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drawings/drawing4.xml" ContentType="application/vnd.openxmlformats-officedocument.drawing+xml"/>
  <Override PartName="/xl/activeX/activeX8.xml" ContentType="application/vnd.ms-office.activeX+xml"/>
  <Override PartName="/xl/activeX/activeX8.bin" ContentType="application/vnd.ms-office.activeX"/>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ctrlProps/ctrlProp1.xml" ContentType="application/vnd.ms-excel.controlproperties+xml"/>
  <Override PartName="/xl/drawings/drawing7.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activeX/activeX9.xml" ContentType="application/vnd.ms-office.activeX+xml"/>
  <Override PartName="/xl/activeX/activeX9.bin" ContentType="application/vnd.ms-office.activeX"/>
  <Override PartName="/xl/drawings/drawing14.xml" ContentType="application/vnd.openxmlformats-officedocument.drawing+xml"/>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trlProps/ctrlProp16.xml" ContentType="application/vnd.ms-excel.controlproperties+xml"/>
  <Override PartName="/xl/pivotTables/pivotTable1.xml" ContentType="application/vnd.openxmlformats-officedocument.spreadsheetml.pivotTable+xml"/>
  <Override PartName="/xl/drawings/drawing15.xml" ContentType="application/vnd.openxmlformats-officedocument.drawing+xml"/>
  <Override PartName="/xl/drawings/drawing16.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drawings/drawing17.xml" ContentType="application/vnd.openxmlformats-officedocument.drawing+xml"/>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8.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tables/table6.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2.xml" ContentType="application/vnd.openxmlformats-officedocument.drawing+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VBA\GC_FISCALITÉ\"/>
    </mc:Choice>
  </mc:AlternateContent>
  <xr:revisionPtr revIDLastSave="0" documentId="13_ncr:1_{CFDC1BA9-DF21-4D3D-A112-3C4007ABF199}" xr6:coauthVersionLast="47" xr6:coauthVersionMax="47" xr10:uidLastSave="{00000000-0000-0000-0000-000000000000}"/>
  <bookViews>
    <workbookView xWindow="-120" yWindow="-120" windowWidth="29040" windowHeight="15840" tabRatio="903" firstSheet="1" activeTab="1" xr2:uid="{89DA8244-8C83-4FCA-9FCF-C8D71646EB25}"/>
  </bookViews>
  <sheets>
    <sheet name="Doc_Search_Utility_Results" sheetId="353" state="hidden" r:id="rId1"/>
    <sheet name="X_TEC_Déplacements" sheetId="397" r:id="rId2"/>
    <sheet name="Menu" sheetId="12" r:id="rId3"/>
    <sheet name="Admin" sheetId="11" state="hidden" r:id="rId4"/>
    <sheet name="BD_Clients" sheetId="6" state="hidden" r:id="rId5"/>
    <sheet name="BD_Fournisseurs" sheetId="139" state="hidden" r:id="rId6"/>
    <sheet name="CAR_Liste_Agée" sheetId="164" state="hidden" r:id="rId7"/>
    <sheet name="CSV_File" sheetId="130" state="hidden" r:id="rId8"/>
    <sheet name="DEB_Recurrent" sheetId="127" state="hidden" r:id="rId9"/>
    <sheet name="DEB_Saisie" sheetId="60" state="hidden" r:id="rId10"/>
    <sheet name="DEB_Trans" sheetId="61" state="hidden" r:id="rId11"/>
    <sheet name="Doc_Application" sheetId="32" state="hidden" r:id="rId12"/>
    <sheet name="Doc_ConditionalFormatting" sheetId="51" state="hidden" r:id="rId13"/>
    <sheet name="Doc_Formules" sheetId="48" state="hidden" r:id="rId14"/>
    <sheet name="Doc_NamedRanges" sheetId="50" state="hidden" r:id="rId15"/>
    <sheet name="Doc_Subs&amp;Functions" sheetId="49" state="hidden" r:id="rId16"/>
    <sheet name="Doc_TableLayouts" sheetId="53" state="hidden" r:id="rId17"/>
    <sheet name="Doc_Tests_And_Todos" sheetId="57" state="hidden" r:id="rId18"/>
    <sheet name="ENC_Détails" sheetId="36" state="hidden" r:id="rId19"/>
    <sheet name="ENC_Entête" sheetId="35" state="hidden" r:id="rId20"/>
    <sheet name="ENC_Saisie" sheetId="33" state="hidden" r:id="rId21"/>
    <sheet name="FAC_Brouillon" sheetId="21" state="hidden" r:id="rId22"/>
    <sheet name="FAC_Comptes_Clients" sheetId="34" state="hidden" r:id="rId23"/>
    <sheet name="FAC_Confirmation" sheetId="165" state="hidden" r:id="rId24"/>
    <sheet name="FAC_Détails" sheetId="23" state="hidden" r:id="rId25"/>
    <sheet name="FAC_Entête" sheetId="22" state="hidden" r:id="rId26"/>
    <sheet name="FAC_Finale" sheetId="28" state="hidden" r:id="rId27"/>
    <sheet name="FAC_Histo" sheetId="129" state="hidden" r:id="rId28"/>
    <sheet name="FAC_Projets_Détails" sheetId="141" state="hidden" r:id="rId29"/>
    <sheet name="FAC_Projets_Entête" sheetId="142" state="hidden" r:id="rId30"/>
    <sheet name="FAC_Sommaire_Taux" sheetId="166" state="hidden" r:id="rId31"/>
    <sheet name="GL_BV" sheetId="20" state="hidden" r:id="rId32"/>
    <sheet name="GL_EJ" sheetId="31" state="hidden" r:id="rId33"/>
    <sheet name="GL_EJ_Auto" sheetId="19" state="hidden" r:id="rId34"/>
    <sheet name="GL_Rapport" sheetId="352" state="hidden" r:id="rId35"/>
    <sheet name="GL_Trans" sheetId="30" state="hidden" r:id="rId36"/>
    <sheet name="Hres_Jour_Prof" sheetId="250" state="hidden" r:id="rId37"/>
    <sheet name="MenuDEB" sheetId="15" state="hidden" r:id="rId38"/>
    <sheet name="MenuFACT" sheetId="14" state="hidden" r:id="rId39"/>
    <sheet name="MenuGL" sheetId="16" state="hidden" r:id="rId40"/>
    <sheet name="MenuTEC" sheetId="13" r:id="rId41"/>
    <sheet name="TEC_Analyse" sheetId="140" state="hidden" r:id="rId42"/>
    <sheet name="TEC_TDB" sheetId="54" state="hidden" r:id="rId43"/>
    <sheet name="TEC_TDB_Data" sheetId="55" state="hidden" r:id="rId44"/>
    <sheet name="TEC_TDB_PivotTable" sheetId="56" state="hidden" r:id="rId45"/>
    <sheet name="TEC_Local" sheetId="8" r:id="rId46"/>
  </sheets>
  <definedNames>
    <definedName name="_xlnm._FilterDatabase" localSheetId="4" hidden="1">BD_Clients!$A$1:$O$1277</definedName>
    <definedName name="_xlnm._FilterDatabase" localSheetId="8" hidden="1">DEB_Recurrent!$A$1:$M$13</definedName>
    <definedName name="_xlnm._FilterDatabase" localSheetId="10" hidden="1">DEB_Trans!$A$1:$Q$65</definedName>
    <definedName name="_xlnm._FilterDatabase" localSheetId="13" hidden="1">Doc_Formules!$A$1:$G$764</definedName>
    <definedName name="_xlnm._FilterDatabase" localSheetId="14" hidden="1">Doc_NamedRanges!$A$1:$H$1</definedName>
    <definedName name="_xlnm._FilterDatabase" localSheetId="15" hidden="1">'Doc_Subs&amp;Functions'!$A$1:$I$563</definedName>
    <definedName name="_xlnm._FilterDatabase" localSheetId="16" hidden="1">Doc_TableLayouts!$A$1:$E$124</definedName>
    <definedName name="_xlnm._FilterDatabase" localSheetId="18" hidden="1">ENC_Détails!$A$1:$E$1</definedName>
    <definedName name="_xlnm._FilterDatabase" localSheetId="19" hidden="1">ENC_Entête!$A$1:$G$1</definedName>
    <definedName name="_xlnm._FilterDatabase" localSheetId="22" hidden="1">FAC_Comptes_Clients!$A$2:$K$128</definedName>
    <definedName name="_xlnm._FilterDatabase" localSheetId="24" hidden="1">FAC_Détails!$A$1:$T$388</definedName>
    <definedName name="_xlnm._FilterDatabase" localSheetId="25" hidden="1">FAC_Entête!$A$2:$V$128</definedName>
    <definedName name="_xlnm._FilterDatabase" localSheetId="30" hidden="1">FAC_Sommaire_Taux!$A$1:$E$1</definedName>
    <definedName name="_xlnm._FilterDatabase" localSheetId="35" hidden="1">GL_Trans!$A$1:$J$291</definedName>
    <definedName name="_xlnm._FilterDatabase" localSheetId="2" hidden="1">Menu!#REF!</definedName>
    <definedName name="_xlnm._FilterDatabase" localSheetId="37" hidden="1">MenuDEB!$D$2:$J$7</definedName>
    <definedName name="_xlnm._FilterDatabase" localSheetId="38" hidden="1">MenuFACT!#REF!</definedName>
    <definedName name="_xlnm._FilterDatabase" localSheetId="39" hidden="1">MenuGL!#REF!</definedName>
    <definedName name="_xlnm._FilterDatabase" localSheetId="40" hidden="1">MenuTEC!#REF!</definedName>
    <definedName name="_xlnm._FilterDatabase" localSheetId="45" hidden="1">TEC_Local!$A$2:$P$873</definedName>
    <definedName name="_xlnm._FilterDatabase" localSheetId="43" hidden="1">TEC_TDB_Data!#REF!</definedName>
    <definedName name="AcctType" hidden="1">#REF!</definedName>
    <definedName name="AgingOption">#REF!</definedName>
    <definedName name="AnneeA">Admin!$R$16</definedName>
    <definedName name="AnneeDe">Admin!$Q$16</definedName>
    <definedName name="AnneePrecA">Admin!$R$17</definedName>
    <definedName name="AnneePrecDe">Admin!$Q$17</definedName>
    <definedName name="Aujourdhui">Admin!$Q$11</definedName>
    <definedName name="_xlnm.Criteria" localSheetId="18">ENC_Détails!$W$2:$W$3</definedName>
    <definedName name="_xlnm.Criteria" localSheetId="22">FAC_Comptes_Clients!$M$2:$N$3</definedName>
    <definedName name="_xlnm.Criteria" localSheetId="24">FAC_Détails!$H$2:$H$3</definedName>
    <definedName name="_xlnm.Criteria" localSheetId="25">FAC_Entête!$AW$2:$AW$3</definedName>
    <definedName name="_xlnm.Criteria" localSheetId="35">GL_Trans!$L$2:$N$3</definedName>
    <definedName name="_xlnm.Criteria" localSheetId="45">TEC_Local!$R$2:$T$3</definedName>
    <definedName name="Cust_ID" hidden="1">OFFSET(#REF!,1,,COUNTA(#REF!)-1,1)</definedName>
    <definedName name="Cust_Name" hidden="1">OFFSET(#REF!,1,,COUNTA(#REF!)-1,1)</definedName>
    <definedName name="DateDebutSemaine">Admin!$Q$20</definedName>
    <definedName name="DateFinSemaine">Admin!$R$20</definedName>
    <definedName name="dnrAutresFrais">OFFSET(Admin!$P$40,,,COUNTA(Admin!$P$40:$P$46),1)</definedName>
    <definedName name="dnrClients_All">OFFSET(BD_Clients!$A$2,,,COUNTA(BD_Clients!$A:$A)-1,10)</definedName>
    <definedName name="dnrClients_Names_Only">OFFSET(BD_Clients!$A$2,,,COUNTA(BD_Clients!$A:$A)-1,1)</definedName>
    <definedName name="dnrDateRange">Admin!$P$11:$P$21</definedName>
    <definedName name="dnrDescEJRecurrente">OFFSET(GL_EJ_Auto!$I$2,,,COUNTA(GL_EJ_Auto!$I:$I)-1,2)</definedName>
    <definedName name="dnrInv_ID">OFFSET(FAC_Entête!$A$2,1,,COUNTA(FAC_Entête!$A:$A)-2,1)</definedName>
    <definedName name="dnrPlanComptable_All">OFFSET(Admin!$T$11,,,COUNTA(Admin!$T:$T)-2,4)</definedName>
    <definedName name="dnrPlanComptable_Description_Only">OFFSET(Admin!$T$11,,,COUNTA(Admin!$T:$T)-2,1)</definedName>
    <definedName name="dnrProf_All">OFFSET(Admin!$D$11,,,4,4)</definedName>
    <definedName name="dnrProf_Initials_Only">OFFSET(Admin!$D$11,,,COUNTA(Admin!$D6:$D25),1)</definedName>
    <definedName name="dnrServices">OFFSET(Admin!$Z$11,,,COUNTA(Admin!$Z:$Z)-1,1)</definedName>
    <definedName name="dnrSuppliers_All">OFFSET(BD_Fournisseurs!$A$2,,,COUNTA(BD_Fournisseurs!$A:$A)-1,12)</definedName>
    <definedName name="dnrSuppliers_Names_Only">OFFSET(BD_Fournisseurs!$A$2,,,COUNTA(BD_Fournisseurs!$A:$A)-1,1)</definedName>
    <definedName name="dnrTauxDeTaxe">OFFSET(Admin!$L$11,,,COUNTA(Admin!$L:$L)-3,3)</definedName>
    <definedName name="dnrTauxHoraire" localSheetId="36">tblTauxHoraire[]</definedName>
    <definedName name="dnrTauxHoraire">tblTauxHoraire[]</definedName>
    <definedName name="dnrTypeCompteGL">OFFSET(Admin!$I$68,,,COUNTA(Admin!$I$68:$I$75),1)</definedName>
    <definedName name="DonnéesExternes_1" localSheetId="7">CSV_File!$A$2:$N$27</definedName>
    <definedName name="DonnéesExternes_2" localSheetId="7">CSV_File!$A$2:$N$27</definedName>
    <definedName name="DonnéesExternes_3" localSheetId="7">CSV_File!$A$2:$N$27</definedName>
    <definedName name="DonnéesExternes_4" localSheetId="7">CSV_File!$A$2:$N$27</definedName>
    <definedName name="DonnéesExternes_5" localSheetId="7">CSV_File!$A$2:$N$27</definedName>
    <definedName name="DonnéesExternes_6" localSheetId="7">CSV_File!$A$2:$N$27</definedName>
    <definedName name="DonnéesExternes_7" localSheetId="7">CSV_File!$A$2:$N$27</definedName>
    <definedName name="DonnéesExternes_8" localSheetId="7">CSV_File!$A$2:$N$27</definedName>
    <definedName name="_xlnm.Extract" localSheetId="18">ENC_Détails!$Y$3:$AD$3</definedName>
    <definedName name="_xlnm.Extract" localSheetId="22">FAC_Comptes_Clients!$P$2:$U$2</definedName>
    <definedName name="_xlnm.Extract" localSheetId="24">FAC_Détails!$J$2:$N$2</definedName>
    <definedName name="_xlnm.Extract" localSheetId="25">FAC_Entête!$AY$2:$BP$2</definedName>
    <definedName name="_xlnm.Extract" localSheetId="35">GL_Trans!$P$1:$Y$1</definedName>
    <definedName name="_xlnm.Extract" localSheetId="45">TEC_Local!$V$2:$AI$2</definedName>
    <definedName name="FAC_Label_AmountDue">Admin!$P$32</definedName>
    <definedName name="FAC_Label_AmountDue_Bold">Admin!$R$32</definedName>
    <definedName name="FAC_Label_Deposit">Admin!$P$31</definedName>
    <definedName name="FAC_Label_Deposit_Bold">Admin!$R$31</definedName>
    <definedName name="FAC_Label_Frais_1">Admin!$P$40</definedName>
    <definedName name="FAC_Label_Frais_2">Admin!$P$42</definedName>
    <definedName name="FAC_Label_Frais_3">Admin!$P$43</definedName>
    <definedName name="FAC_Label_GrandTotal">Admin!$P$30</definedName>
    <definedName name="FAC_Label_GrandTotal_Bold">Admin!$R$30</definedName>
    <definedName name="FAC_Label_SubTotal_1">Admin!$P$26</definedName>
    <definedName name="FAC_Label_SubTotal_1_Bold">Admin!$R$26</definedName>
    <definedName name="FAC_Label_SubTotal_2">Admin!$P$27</definedName>
    <definedName name="FAC_Label_SubTotal_2_Bold">Admin!$R$27</definedName>
    <definedName name="FAC_Label_TPS">Admin!$P$28</definedName>
    <definedName name="FAC_Label_TPS_Bold">Admin!$R$28</definedName>
    <definedName name="FAC_Label_TVQ">Admin!$P$29</definedName>
    <definedName name="FAC_Label_TVQ_Bold">Admin!$R$29</definedName>
    <definedName name="FACNextInvoiceNumber">FAC_Brouillon!$B$21</definedName>
    <definedName name="FolderPDFInvoice">Admin!$F$6</definedName>
    <definedName name="FolderSharedData">Admin!$F$5</definedName>
    <definedName name="_xlnm.Print_Titles" localSheetId="6">CAR_Liste_Agée!$8:$8</definedName>
    <definedName name="_xlnm.Print_Titles" localSheetId="14">Doc_NamedRanges!$1:$1</definedName>
    <definedName name="_xlnm.Print_Titles" localSheetId="0">Doc_Search_Utility_Results!$1:$1</definedName>
    <definedName name="_xlnm.Print_Titles" localSheetId="15">'Doc_Subs&amp;Functions'!$1:$1</definedName>
    <definedName name="_xlnm.Print_Titles" localSheetId="16">Doc_TableLayouts!$1:$1</definedName>
    <definedName name="_xlnm.Print_Titles" localSheetId="17">Doc_Tests_And_Todos!$1:$1</definedName>
    <definedName name="_xlnm.Print_Titles" localSheetId="1">X_TEC_Déplacements!$1:$1</definedName>
    <definedName name="Invoice_Amount">OFFSET(FAC_Comptes_Clients!$H$2,1,,COUNTA(FAC_Comptes_Clients!$A$2:$A$120)-1,1)</definedName>
    <definedName name="Invoice_Balance">OFFSET(#REF!,1,,COUNTA(#REF!)-1,1)</definedName>
    <definedName name="Invoice_CustName">OFFSET(#REF!,1,,COUNTA(#REF!)-1,1)</definedName>
    <definedName name="Invoice_Date">OFFSET(FAC_Comptes_Clients!$B$2,1,,COUNTA(FAC_Comptes_Clients!$A$2:$A$120)-1,1)</definedName>
    <definedName name="Invoice_DaysOver">OFFSET(#REF!,1,,COUNTA(#REF!)-1,1)</definedName>
    <definedName name="Invoice_DueDate">OFFSET(#REF!,1,,COUNTA(#REF!)-1,1)</definedName>
    <definedName name="Invoice_ID">OFFSET(FAC_Comptes_Clients!$A$2,1,,COUNTA(FAC_Comptes_Clients!$A$2:$A$120)-1,1)</definedName>
    <definedName name="Invoice_Total">OFFSET(#REF!,1,,COUNTA(#REF!)-1,1)</definedName>
    <definedName name="Invoice_TotPaid">OFFSET(#REF!,1,,COUNTA(#REF!)-1,1)</definedName>
    <definedName name="Liste_Activités">Admin!$Z$11:$Z$50</definedName>
    <definedName name="LoggedInUser">Admin!$R$6</definedName>
    <definedName name="MoisA">Admin!$R$12</definedName>
    <definedName name="MoisDe">Admin!$Q$12</definedName>
    <definedName name="MoisFinAnnéeFinancière">Admin!$N$23</definedName>
    <definedName name="MoisPrecA">Admin!$R$13</definedName>
    <definedName name="MoisPrecDe">Admin!$Q$13</definedName>
    <definedName name="NomEntreprise">Admin!$F$3</definedName>
    <definedName name="Pay_ID">OFFSET(ENC_Entête!#REF!,1,,COUNTA(ENC_Entête!$A$2:$A$999987)-1,1)</definedName>
    <definedName name="PayItem_Amount">OFFSET(ENC_Détails!#REF!,1,,COUNTA(ENC_Détails!#REF!)-1,1)</definedName>
    <definedName name="PayItem_Customer">OFFSET(ENC_Détails!#REF!,1,,COUNTA(ENC_Détails!#REF!)-1,1)</definedName>
    <definedName name="PayItem_ID">OFFSET(ENC_Détails!#REF!,1,,COUNTA(ENC_Détails!#REF!)-1,1)</definedName>
    <definedName name="PayItem_Inv_No">OFFSET(ENC_Détails!#REF!,1,,COUNTA(ENC_Détails!#REF!)-1,1)</definedName>
    <definedName name="PayTypes">OFFSET(Admin!$I$29,,,COUNTA(Admin!$I$29:$I$35),1)</definedName>
    <definedName name="Pmnt_Amount">OFFSET(ENC_Détails!#REF!,,,COUNTA(ENC_Détails!#REF!),1)</definedName>
    <definedName name="Pmnt_ID">OFFSET(ENC_Détails!#REF!,,,COUNTA(ENC_Détails!#REF!),1)</definedName>
    <definedName name="Pmnt_InvNumb">OFFSET(ENC_Détails!#REF!,,,COUNTA(ENC_Détails!#REF!),1)</definedName>
    <definedName name="Proj_ID" localSheetId="26">OFFSET(#REF!,1,,COUNTA(#REF!)-1,1)</definedName>
    <definedName name="Proj_Name" localSheetId="26">OFFSET(#REF!,1,,COUNTA(#REF!)-1,1)</definedName>
    <definedName name="QuinzeJoursA">Admin!$R$19</definedName>
    <definedName name="QuinzeJoursDe">Admin!$Q$19</definedName>
    <definedName name="SeptJoursA">Admin!$R$18</definedName>
    <definedName name="SeptJoursDe">Admin!$Q$18</definedName>
    <definedName name="ServItem_ID" localSheetId="26">OFFSET(#REF!,1,,COUNTA(#REF!)-1,1)</definedName>
    <definedName name="ServItem_Name" localSheetId="26">OFFSET(#REF!,1,,COUNTA(#REF!)-1,1)</definedName>
    <definedName name="Status">Admin!$G$43</definedName>
    <definedName name="TabOrder">GL_EJ!$F$4,GL_EJ!$K$4,GL_EJ!$F$6,GL_EJ!$E$9,GL_EJ!$H$9,GL_EJ!$I$9,GL_EJ!$J$9,GL_EJ!$E$10,GL_EJ!$H$10,GL_EJ!$I$10,GL_EJ!$J$10,GL_EJ!$E$11,GL_EJ!$H$11,GL_EJ!$I$11,GL_EJ!$J$11,GL_EJ!$E$12,GL_EJ!$H$12,GL_EJ!$I$12,GL_EJ!$J$12</definedName>
    <definedName name="TauxHoraireFacturation">Admin!$P$62</definedName>
    <definedName name="TEC_Client_ID">Admin!$B$6</definedName>
    <definedName name="TEC_Current_ID">Admin!$B$7</definedName>
    <definedName name="TEC_Date">Admin!$B$5</definedName>
    <definedName name="TEC_Initials">Admin!$B$3</definedName>
    <definedName name="TEC_Local_Table" localSheetId="45">TEC_Local!$A$2:$P$238</definedName>
    <definedName name="TEC_Local_Table">TEC_Local!$A$2:$P$2</definedName>
    <definedName name="TEC_Prof_ID">Admin!$B$4</definedName>
    <definedName name="TotalOverdue">#REF!</definedName>
    <definedName name="TrimA">Admin!$R$14</definedName>
    <definedName name="TrimDe">Admin!$Q$14</definedName>
    <definedName name="TrimPrecA">Admin!$R$15</definedName>
    <definedName name="TrimPrecDe">Admin!$Q$15</definedName>
    <definedName name="Years">Admin!$I$11:$I$17</definedName>
    <definedName name="_xlnm.Print_Area" localSheetId="6">CAR_Liste_Agée!$B$9:$I$136</definedName>
    <definedName name="_xlnm.Print_Area" localSheetId="14">Doc_NamedRanges!$A$2:$H$173</definedName>
    <definedName name="_xlnm.Print_Area" localSheetId="0">Doc_Search_Utility_Results!$B$2:$G$2</definedName>
    <definedName name="_xlnm.Print_Area" localSheetId="16">Doc_TableLayouts!$A$2:$E$132</definedName>
    <definedName name="_xlnm.Print_Area" localSheetId="17">Doc_Tests_And_Todos!$A$108:$E$108</definedName>
    <definedName name="_xlnm.Print_Area" localSheetId="21">FAC_Brouillon!$J$2:$P$60</definedName>
    <definedName name="_xlnm.Print_Area" localSheetId="26">FAC_Finale!$A$1:$F$89</definedName>
    <definedName name="_xlnm.Print_Area" localSheetId="31">GL_BV!$D$1:$G$42</definedName>
    <definedName name="_xlnm.Print_Area" localSheetId="35">GL_Trans!$D$1:$G$1</definedName>
    <definedName name="_xlnm.Print_Area" localSheetId="1">X_TEC_Déplacements!$B$2:$K$305</definedName>
  </definedNames>
  <calcPr calcId="191029" calcMode="manual"/>
  <pivotCaches>
    <pivotCache cacheId="0" r:id="rId47"/>
    <pivotCache cacheId="1" r:id="rId4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8" i="21" l="1"/>
  <c r="S27" i="21"/>
  <c r="U27" i="21" s="1"/>
  <c r="S26" i="21"/>
  <c r="U26" i="21" s="1"/>
  <c r="S25" i="21"/>
  <c r="U25" i="21" s="1"/>
  <c r="B19" i="21"/>
  <c r="D21" i="21"/>
  <c r="U49" i="21"/>
  <c r="S49" i="21"/>
  <c r="U45" i="21"/>
  <c r="U44" i="21"/>
  <c r="E79" i="28"/>
  <c r="E75" i="28"/>
  <c r="C75" i="28"/>
  <c r="C74" i="28"/>
  <c r="E73" i="28"/>
  <c r="E74" i="28" s="1"/>
  <c r="E77" i="28" s="1"/>
  <c r="E81" i="28" s="1"/>
  <c r="E72" i="28"/>
  <c r="B72" i="28"/>
  <c r="E71" i="28"/>
  <c r="B71" i="28"/>
  <c r="E70" i="28"/>
  <c r="B70" i="28"/>
  <c r="E69" i="28"/>
  <c r="B21" i="28"/>
  <c r="U28" i="21"/>
  <c r="I831" i="55"/>
  <c r="K831" i="55" s="1"/>
  <c r="I832" i="55"/>
  <c r="I833" i="55"/>
  <c r="K833" i="55" s="1"/>
  <c r="I834" i="55"/>
  <c r="I835" i="55"/>
  <c r="J835" i="55" s="1"/>
  <c r="I836" i="55"/>
  <c r="J836" i="55" s="1"/>
  <c r="I837" i="55"/>
  <c r="I838" i="55"/>
  <c r="I839" i="55"/>
  <c r="J839" i="55" s="1"/>
  <c r="I840" i="55"/>
  <c r="J840" i="55" s="1"/>
  <c r="I841" i="55"/>
  <c r="K841" i="55" s="1"/>
  <c r="I842" i="55"/>
  <c r="J842" i="55" s="1"/>
  <c r="I843" i="55"/>
  <c r="J843" i="55" s="1"/>
  <c r="I844" i="55"/>
  <c r="J844" i="55" s="1"/>
  <c r="I845" i="55"/>
  <c r="I846" i="55"/>
  <c r="J846" i="55" s="1"/>
  <c r="I847" i="55"/>
  <c r="J847" i="55" s="1"/>
  <c r="I848" i="55"/>
  <c r="J848" i="55" s="1"/>
  <c r="I849" i="55"/>
  <c r="K849" i="55" s="1"/>
  <c r="I850" i="55"/>
  <c r="J850" i="55" s="1"/>
  <c r="I851" i="55"/>
  <c r="J851" i="55" s="1"/>
  <c r="I852" i="55"/>
  <c r="J852" i="55" s="1"/>
  <c r="I853" i="55"/>
  <c r="I854" i="55"/>
  <c r="J854" i="55" s="1"/>
  <c r="I855" i="55"/>
  <c r="J855" i="55" s="1"/>
  <c r="I856" i="55"/>
  <c r="J856" i="55" s="1"/>
  <c r="I857" i="55"/>
  <c r="K857" i="55" s="1"/>
  <c r="I858" i="55"/>
  <c r="J858" i="55" s="1"/>
  <c r="I859" i="55"/>
  <c r="J859" i="55" s="1"/>
  <c r="I860" i="55"/>
  <c r="J860" i="55" s="1"/>
  <c r="I861" i="55"/>
  <c r="J832" i="55"/>
  <c r="K832" i="55"/>
  <c r="L832" i="55" s="1"/>
  <c r="K834" i="55"/>
  <c r="K835" i="55"/>
  <c r="K836" i="55"/>
  <c r="K837" i="55"/>
  <c r="K838" i="55"/>
  <c r="K839" i="55"/>
  <c r="K840" i="55"/>
  <c r="K856" i="55"/>
  <c r="L856" i="55" s="1"/>
  <c r="K861" i="55"/>
  <c r="M831" i="55"/>
  <c r="M832" i="55"/>
  <c r="M833" i="55"/>
  <c r="M834" i="55"/>
  <c r="M835" i="55"/>
  <c r="M836" i="55"/>
  <c r="M837" i="55"/>
  <c r="M838" i="55"/>
  <c r="M839" i="55"/>
  <c r="M840" i="55"/>
  <c r="M841" i="55"/>
  <c r="M842" i="55"/>
  <c r="M843" i="55"/>
  <c r="M844" i="55"/>
  <c r="M845" i="55"/>
  <c r="M846" i="55"/>
  <c r="M847" i="55"/>
  <c r="M848" i="55"/>
  <c r="M849" i="55"/>
  <c r="M850" i="55"/>
  <c r="M851" i="55"/>
  <c r="M852" i="55"/>
  <c r="M853" i="55"/>
  <c r="M854" i="55"/>
  <c r="M855" i="55"/>
  <c r="M856" i="55"/>
  <c r="M857" i="55"/>
  <c r="M858" i="55"/>
  <c r="M859" i="55"/>
  <c r="M860" i="55"/>
  <c r="M861" i="55"/>
  <c r="O831" i="55"/>
  <c r="Q831" i="55" s="1"/>
  <c r="O832" i="55"/>
  <c r="R832" i="55" s="1"/>
  <c r="O833" i="55"/>
  <c r="R833" i="55" s="1"/>
  <c r="O834" i="55"/>
  <c r="S834" i="55" s="1"/>
  <c r="O835" i="55"/>
  <c r="R835" i="55" s="1"/>
  <c r="O836" i="55"/>
  <c r="R836" i="55" s="1"/>
  <c r="O837" i="55"/>
  <c r="R837" i="55" s="1"/>
  <c r="O838" i="55"/>
  <c r="Q838" i="55" s="1"/>
  <c r="O839" i="55"/>
  <c r="Q839" i="55" s="1"/>
  <c r="O840" i="55"/>
  <c r="R840" i="55" s="1"/>
  <c r="O841" i="55"/>
  <c r="Q841" i="55" s="1"/>
  <c r="O842" i="55"/>
  <c r="R842" i="55" s="1"/>
  <c r="O843" i="55"/>
  <c r="R843" i="55" s="1"/>
  <c r="O844" i="55"/>
  <c r="R844" i="55" s="1"/>
  <c r="O845" i="55"/>
  <c r="R845" i="55" s="1"/>
  <c r="O846" i="55"/>
  <c r="Q846" i="55" s="1"/>
  <c r="O847" i="55"/>
  <c r="Q847" i="55" s="1"/>
  <c r="O848" i="55"/>
  <c r="Q848" i="55" s="1"/>
  <c r="O849" i="55"/>
  <c r="S849" i="55" s="1"/>
  <c r="O850" i="55"/>
  <c r="Q850" i="55" s="1"/>
  <c r="O851" i="55"/>
  <c r="R851" i="55" s="1"/>
  <c r="O852" i="55"/>
  <c r="S852" i="55" s="1"/>
  <c r="O853" i="55"/>
  <c r="Q853" i="55" s="1"/>
  <c r="O854" i="55"/>
  <c r="R854" i="55" s="1"/>
  <c r="O855" i="55"/>
  <c r="Q855" i="55" s="1"/>
  <c r="O856" i="55"/>
  <c r="R856" i="55" s="1"/>
  <c r="O857" i="55"/>
  <c r="R857" i="55" s="1"/>
  <c r="O858" i="55"/>
  <c r="S858" i="55" s="1"/>
  <c r="O859" i="55"/>
  <c r="R859" i="55" s="1"/>
  <c r="O860" i="55"/>
  <c r="S860" i="55" s="1"/>
  <c r="O861" i="55"/>
  <c r="R861" i="55" s="1"/>
  <c r="I830" i="55"/>
  <c r="J830" i="55" s="1"/>
  <c r="M830" i="55"/>
  <c r="O830" i="55"/>
  <c r="Q830" i="55" s="1"/>
  <c r="I821" i="55"/>
  <c r="J821" i="55" s="1"/>
  <c r="I822" i="55"/>
  <c r="I823" i="55"/>
  <c r="K823" i="55" s="1"/>
  <c r="I824" i="55"/>
  <c r="J824" i="55" s="1"/>
  <c r="I825" i="55"/>
  <c r="K825" i="55" s="1"/>
  <c r="I826" i="55"/>
  <c r="K826" i="55" s="1"/>
  <c r="I827" i="55"/>
  <c r="J827" i="55" s="1"/>
  <c r="I828" i="55"/>
  <c r="J828" i="55" s="1"/>
  <c r="I829" i="55"/>
  <c r="J829" i="55" s="1"/>
  <c r="K822" i="55"/>
  <c r="M821" i="55"/>
  <c r="M822" i="55"/>
  <c r="M823" i="55"/>
  <c r="M824" i="55"/>
  <c r="M825" i="55"/>
  <c r="M826" i="55"/>
  <c r="M827" i="55"/>
  <c r="M828" i="55"/>
  <c r="M829" i="55"/>
  <c r="O821" i="55"/>
  <c r="Q821" i="55" s="1"/>
  <c r="O822" i="55"/>
  <c r="Q822" i="55" s="1"/>
  <c r="O823" i="55"/>
  <c r="R823" i="55" s="1"/>
  <c r="O824" i="55"/>
  <c r="R824" i="55" s="1"/>
  <c r="O825" i="55"/>
  <c r="S825" i="55" s="1"/>
  <c r="O826" i="55"/>
  <c r="O827" i="55"/>
  <c r="Q827" i="55" s="1"/>
  <c r="O828" i="55"/>
  <c r="Q828" i="55" s="1"/>
  <c r="O829" i="55"/>
  <c r="S829" i="55" s="1"/>
  <c r="I136" i="164"/>
  <c r="H136" i="164"/>
  <c r="G136" i="164"/>
  <c r="F136" i="164"/>
  <c r="E136" i="164"/>
  <c r="D6" i="140"/>
  <c r="H7" i="140"/>
  <c r="H11" i="140"/>
  <c r="H16" i="140"/>
  <c r="H18" i="140"/>
  <c r="H39" i="140"/>
  <c r="H41" i="140"/>
  <c r="H43" i="140"/>
  <c r="H45" i="140"/>
  <c r="H60" i="140"/>
  <c r="H71" i="140"/>
  <c r="H81" i="140"/>
  <c r="H88" i="140"/>
  <c r="H90" i="140"/>
  <c r="H94" i="140"/>
  <c r="H96" i="140"/>
  <c r="H98" i="140"/>
  <c r="H108" i="140"/>
  <c r="H111" i="140"/>
  <c r="H116" i="140"/>
  <c r="H120" i="140"/>
  <c r="H123" i="140"/>
  <c r="H143" i="140"/>
  <c r="H145" i="140"/>
  <c r="H154" i="140"/>
  <c r="H157" i="140"/>
  <c r="H162" i="140"/>
  <c r="H166" i="140"/>
  <c r="H192" i="140"/>
  <c r="H200" i="140"/>
  <c r="H209" i="140"/>
  <c r="H218" i="140"/>
  <c r="H220" i="140"/>
  <c r="H233" i="140"/>
  <c r="H243" i="140"/>
  <c r="H245" i="140"/>
  <c r="H249" i="140"/>
  <c r="H251" i="140"/>
  <c r="H253" i="140"/>
  <c r="H260" i="140"/>
  <c r="H264" i="140"/>
  <c r="H269" i="140"/>
  <c r="H283" i="140"/>
  <c r="H285" i="140"/>
  <c r="H287" i="140"/>
  <c r="H290" i="140"/>
  <c r="H292" i="140"/>
  <c r="H295" i="140"/>
  <c r="H300" i="140"/>
  <c r="H303" i="140"/>
  <c r="H308" i="140"/>
  <c r="H311" i="140"/>
  <c r="H318" i="140"/>
  <c r="H320" i="140"/>
  <c r="H322" i="140"/>
  <c r="H332" i="140"/>
  <c r="H334" i="140"/>
  <c r="H336" i="140"/>
  <c r="H349" i="140"/>
  <c r="H351" i="140"/>
  <c r="H355" i="140"/>
  <c r="H363" i="140"/>
  <c r="H365" i="140"/>
  <c r="H367" i="140"/>
  <c r="H369" i="140"/>
  <c r="H374" i="140"/>
  <c r="H383" i="140"/>
  <c r="H387" i="140"/>
  <c r="H390" i="140"/>
  <c r="H395" i="140"/>
  <c r="H402" i="140"/>
  <c r="H429" i="140"/>
  <c r="H433" i="140"/>
  <c r="H435" i="140"/>
  <c r="H443" i="140"/>
  <c r="H445" i="140"/>
  <c r="H469" i="140"/>
  <c r="H487" i="140"/>
  <c r="H492" i="140"/>
  <c r="H494" i="140"/>
  <c r="H499" i="140"/>
  <c r="H501" i="140"/>
  <c r="H506" i="140"/>
  <c r="H509" i="140"/>
  <c r="H515" i="140"/>
  <c r="H546" i="140"/>
  <c r="H549" i="140"/>
  <c r="H552" i="140"/>
  <c r="H560" i="140"/>
  <c r="H575" i="140"/>
  <c r="H578" i="140"/>
  <c r="H580" i="140"/>
  <c r="H611" i="140"/>
  <c r="H613" i="140"/>
  <c r="H616" i="140"/>
  <c r="H634" i="140"/>
  <c r="H641" i="140"/>
  <c r="H646" i="140"/>
  <c r="H649" i="140"/>
  <c r="H652" i="140"/>
  <c r="H654" i="140"/>
  <c r="H661" i="140"/>
  <c r="H670" i="140"/>
  <c r="H674" i="140"/>
  <c r="H680" i="140"/>
  <c r="H690" i="140"/>
  <c r="H693" i="140"/>
  <c r="H695" i="140"/>
  <c r="H697" i="140"/>
  <c r="H699" i="140"/>
  <c r="H701" i="140"/>
  <c r="H713" i="140"/>
  <c r="H716" i="140"/>
  <c r="H718" i="140"/>
  <c r="H724" i="140"/>
  <c r="H751" i="140"/>
  <c r="H753" i="140"/>
  <c r="H756" i="140"/>
  <c r="H758" i="140"/>
  <c r="J2" i="50"/>
  <c r="K2" i="50"/>
  <c r="I803" i="55"/>
  <c r="J803" i="55" s="1"/>
  <c r="I804" i="55"/>
  <c r="J804" i="55" s="1"/>
  <c r="I805" i="55"/>
  <c r="J805" i="55" s="1"/>
  <c r="I806" i="55"/>
  <c r="J806" i="55" s="1"/>
  <c r="I807" i="55"/>
  <c r="J807" i="55" s="1"/>
  <c r="I808" i="55"/>
  <c r="J808" i="55" s="1"/>
  <c r="I809" i="55"/>
  <c r="J809" i="55" s="1"/>
  <c r="I810" i="55"/>
  <c r="J810" i="55" s="1"/>
  <c r="I811" i="55"/>
  <c r="J811" i="55" s="1"/>
  <c r="I812" i="55"/>
  <c r="J812" i="55" s="1"/>
  <c r="I813" i="55"/>
  <c r="K813" i="55" s="1"/>
  <c r="L813" i="55" s="1"/>
  <c r="I814" i="55"/>
  <c r="K814" i="55" s="1"/>
  <c r="L814" i="55" s="1"/>
  <c r="I815" i="55"/>
  <c r="J815" i="55" s="1"/>
  <c r="I816" i="55"/>
  <c r="K816" i="55" s="1"/>
  <c r="I817" i="55"/>
  <c r="J817" i="55" s="1"/>
  <c r="I818" i="55"/>
  <c r="J818" i="55" s="1"/>
  <c r="I819" i="55"/>
  <c r="J819" i="55" s="1"/>
  <c r="I820" i="55"/>
  <c r="J820" i="55" s="1"/>
  <c r="K806" i="55"/>
  <c r="K807" i="55"/>
  <c r="M803" i="55"/>
  <c r="M804" i="55"/>
  <c r="M805" i="55"/>
  <c r="M806" i="55"/>
  <c r="M807" i="55"/>
  <c r="M808" i="55"/>
  <c r="M809" i="55"/>
  <c r="M810" i="55"/>
  <c r="M811" i="55"/>
  <c r="M812" i="55"/>
  <c r="M813" i="55"/>
  <c r="M814" i="55"/>
  <c r="M815" i="55"/>
  <c r="M816" i="55"/>
  <c r="M817" i="55"/>
  <c r="M818" i="55"/>
  <c r="M819" i="55"/>
  <c r="M820" i="55"/>
  <c r="O803" i="55"/>
  <c r="S803" i="55" s="1"/>
  <c r="O804" i="55"/>
  <c r="S804" i="55" s="1"/>
  <c r="O805" i="55"/>
  <c r="S805" i="55" s="1"/>
  <c r="O806" i="55"/>
  <c r="S806" i="55" s="1"/>
  <c r="O807" i="55"/>
  <c r="S807" i="55" s="1"/>
  <c r="O808" i="55"/>
  <c r="R808" i="55" s="1"/>
  <c r="O809" i="55"/>
  <c r="Q809" i="55" s="1"/>
  <c r="O810" i="55"/>
  <c r="R810" i="55" s="1"/>
  <c r="O811" i="55"/>
  <c r="O812" i="55"/>
  <c r="O813" i="55"/>
  <c r="S813" i="55" s="1"/>
  <c r="O814" i="55"/>
  <c r="S814" i="55" s="1"/>
  <c r="O815" i="55"/>
  <c r="Q815" i="55" s="1"/>
  <c r="O816" i="55"/>
  <c r="S816" i="55" s="1"/>
  <c r="O817" i="55"/>
  <c r="S817" i="55" s="1"/>
  <c r="O818" i="55"/>
  <c r="R818" i="55" s="1"/>
  <c r="O819" i="55"/>
  <c r="Q819" i="55" s="1"/>
  <c r="O820" i="55"/>
  <c r="Q820" i="55" s="1"/>
  <c r="S35" i="21" l="1"/>
  <c r="U35" i="21"/>
  <c r="S832" i="55"/>
  <c r="K859" i="55"/>
  <c r="L859" i="55" s="1"/>
  <c r="K855" i="55"/>
  <c r="L855" i="55" s="1"/>
  <c r="J831" i="55"/>
  <c r="K848" i="55"/>
  <c r="L848" i="55" s="1"/>
  <c r="K847" i="55"/>
  <c r="N838" i="55"/>
  <c r="P838" i="55" s="1"/>
  <c r="Q832" i="55"/>
  <c r="S833" i="55"/>
  <c r="Q857" i="55"/>
  <c r="Q833" i="55"/>
  <c r="K860" i="55"/>
  <c r="L860" i="55" s="1"/>
  <c r="N835" i="55"/>
  <c r="S843" i="55"/>
  <c r="K844" i="55"/>
  <c r="N844" i="55" s="1"/>
  <c r="P844" i="55" s="1"/>
  <c r="S836" i="55"/>
  <c r="K843" i="55"/>
  <c r="L843" i="55" s="1"/>
  <c r="S835" i="55"/>
  <c r="S859" i="55"/>
  <c r="R853" i="55"/>
  <c r="S851" i="55"/>
  <c r="S844" i="55"/>
  <c r="Q837" i="55"/>
  <c r="S861" i="55"/>
  <c r="S831" i="55"/>
  <c r="L838" i="55"/>
  <c r="Q856" i="55"/>
  <c r="Q854" i="55"/>
  <c r="R846" i="55"/>
  <c r="S848" i="55"/>
  <c r="R849" i="55"/>
  <c r="Q840" i="55"/>
  <c r="L836" i="55"/>
  <c r="S847" i="55"/>
  <c r="R848" i="55"/>
  <c r="R831" i="55"/>
  <c r="R847" i="55"/>
  <c r="N834" i="55"/>
  <c r="P834" i="55" s="1"/>
  <c r="S857" i="55"/>
  <c r="S841" i="55"/>
  <c r="R841" i="55"/>
  <c r="N831" i="55"/>
  <c r="P831" i="55" s="1"/>
  <c r="L834" i="55"/>
  <c r="S856" i="55"/>
  <c r="S840" i="55"/>
  <c r="Q849" i="55"/>
  <c r="N859" i="55"/>
  <c r="P859" i="55" s="1"/>
  <c r="S839" i="55"/>
  <c r="R855" i="55"/>
  <c r="R839" i="55"/>
  <c r="K852" i="55"/>
  <c r="L852" i="55" s="1"/>
  <c r="N861" i="55"/>
  <c r="P861" i="55" s="1"/>
  <c r="K851" i="55"/>
  <c r="L851" i="55" s="1"/>
  <c r="R850" i="55"/>
  <c r="Q861" i="55"/>
  <c r="Q834" i="55"/>
  <c r="N848" i="55"/>
  <c r="P848" i="55" s="1"/>
  <c r="N836" i="55"/>
  <c r="P836" i="55" s="1"/>
  <c r="L861" i="55"/>
  <c r="L837" i="55"/>
  <c r="S855" i="55"/>
  <c r="S846" i="55"/>
  <c r="S838" i="55"/>
  <c r="Q858" i="55"/>
  <c r="N847" i="55"/>
  <c r="P847" i="55" s="1"/>
  <c r="L835" i="55"/>
  <c r="S854" i="55"/>
  <c r="S845" i="55"/>
  <c r="S837" i="55"/>
  <c r="R858" i="55"/>
  <c r="R838" i="55"/>
  <c r="Q845" i="55"/>
  <c r="N837" i="55"/>
  <c r="P837" i="55" s="1"/>
  <c r="S853" i="55"/>
  <c r="Q842" i="55"/>
  <c r="N832" i="55"/>
  <c r="P832" i="55" s="1"/>
  <c r="J838" i="55"/>
  <c r="N840" i="55"/>
  <c r="P840" i="55" s="1"/>
  <c r="R834" i="55"/>
  <c r="S850" i="55"/>
  <c r="S842" i="55"/>
  <c r="N855" i="55"/>
  <c r="P855" i="55" s="1"/>
  <c r="N839" i="55"/>
  <c r="P839" i="55" s="1"/>
  <c r="J834" i="55"/>
  <c r="N856" i="55"/>
  <c r="P856" i="55" s="1"/>
  <c r="L840" i="55"/>
  <c r="N857" i="55"/>
  <c r="P857" i="55" s="1"/>
  <c r="L857" i="55"/>
  <c r="N849" i="55"/>
  <c r="P849" i="55" s="1"/>
  <c r="L849" i="55"/>
  <c r="N841" i="55"/>
  <c r="P841" i="55" s="1"/>
  <c r="L841" i="55"/>
  <c r="N833" i="55"/>
  <c r="P833" i="55" s="1"/>
  <c r="L833" i="55"/>
  <c r="Q860" i="55"/>
  <c r="Q852" i="55"/>
  <c r="Q844" i="55"/>
  <c r="Q836" i="55"/>
  <c r="P835" i="55"/>
  <c r="L847" i="55"/>
  <c r="L839" i="55"/>
  <c r="L831" i="55"/>
  <c r="K854" i="55"/>
  <c r="N854" i="55" s="1"/>
  <c r="P854" i="55" s="1"/>
  <c r="K846" i="55"/>
  <c r="N846" i="55" s="1"/>
  <c r="P846" i="55" s="1"/>
  <c r="J861" i="55"/>
  <c r="J853" i="55"/>
  <c r="J845" i="55"/>
  <c r="J837" i="55"/>
  <c r="R860" i="55"/>
  <c r="R852" i="55"/>
  <c r="Q859" i="55"/>
  <c r="Q851" i="55"/>
  <c r="Q843" i="55"/>
  <c r="Q835" i="55"/>
  <c r="K853" i="55"/>
  <c r="N853" i="55" s="1"/>
  <c r="P853" i="55" s="1"/>
  <c r="K845" i="55"/>
  <c r="N845" i="55" s="1"/>
  <c r="P845" i="55" s="1"/>
  <c r="K858" i="55"/>
  <c r="N858" i="55" s="1"/>
  <c r="P858" i="55" s="1"/>
  <c r="K850" i="55"/>
  <c r="N850" i="55" s="1"/>
  <c r="P850" i="55" s="1"/>
  <c r="K842" i="55"/>
  <c r="N842" i="55" s="1"/>
  <c r="P842" i="55" s="1"/>
  <c r="J857" i="55"/>
  <c r="J849" i="55"/>
  <c r="J841" i="55"/>
  <c r="J833" i="55"/>
  <c r="K827" i="55"/>
  <c r="L827" i="55" s="1"/>
  <c r="K804" i="55"/>
  <c r="L804" i="55" s="1"/>
  <c r="N822" i="55"/>
  <c r="P822" i="55" s="1"/>
  <c r="K805" i="55"/>
  <c r="L805" i="55" s="1"/>
  <c r="K829" i="55"/>
  <c r="N829" i="55" s="1"/>
  <c r="P829" i="55" s="1"/>
  <c r="K828" i="55"/>
  <c r="N828" i="55" s="1"/>
  <c r="P828" i="55" s="1"/>
  <c r="K821" i="55"/>
  <c r="L821" i="55" s="1"/>
  <c r="L822" i="55"/>
  <c r="J823" i="55"/>
  <c r="K830" i="55"/>
  <c r="L830" i="55" s="1"/>
  <c r="J814" i="55"/>
  <c r="J822" i="55"/>
  <c r="L806" i="55"/>
  <c r="S830" i="55"/>
  <c r="R830" i="55"/>
  <c r="N826" i="55"/>
  <c r="P826" i="55" s="1"/>
  <c r="J826" i="55"/>
  <c r="K803" i="55"/>
  <c r="L803" i="55" s="1"/>
  <c r="N823" i="55"/>
  <c r="P823" i="55" s="1"/>
  <c r="K819" i="55"/>
  <c r="L819" i="55" s="1"/>
  <c r="K811" i="55"/>
  <c r="L811" i="55" s="1"/>
  <c r="L826" i="55"/>
  <c r="S823" i="55"/>
  <c r="Q823" i="55"/>
  <c r="S822" i="55"/>
  <c r="S821" i="55"/>
  <c r="R825" i="55"/>
  <c r="R821" i="55"/>
  <c r="Q825" i="55"/>
  <c r="R822" i="55"/>
  <c r="S824" i="55"/>
  <c r="Q824" i="55"/>
  <c r="Q829" i="55"/>
  <c r="R829" i="55"/>
  <c r="R826" i="55"/>
  <c r="S826" i="55"/>
  <c r="Q826" i="55"/>
  <c r="K824" i="55"/>
  <c r="N825" i="55"/>
  <c r="P825" i="55" s="1"/>
  <c r="S828" i="55"/>
  <c r="R828" i="55"/>
  <c r="K815" i="55"/>
  <c r="N815" i="55" s="1"/>
  <c r="P815" i="55" s="1"/>
  <c r="L823" i="55"/>
  <c r="J825" i="55"/>
  <c r="L807" i="55"/>
  <c r="S827" i="55"/>
  <c r="R827" i="55"/>
  <c r="L825" i="55"/>
  <c r="K812" i="55"/>
  <c r="L812" i="55" s="1"/>
  <c r="J813" i="55"/>
  <c r="K820" i="55"/>
  <c r="L820" i="55" s="1"/>
  <c r="H6" i="140"/>
  <c r="N807" i="55"/>
  <c r="P807" i="55" s="1"/>
  <c r="K808" i="55"/>
  <c r="N808" i="55" s="1"/>
  <c r="P808" i="55" s="1"/>
  <c r="J816" i="55"/>
  <c r="L816" i="55"/>
  <c r="N816" i="55"/>
  <c r="P816" i="55" s="1"/>
  <c r="Q810" i="55"/>
  <c r="S815" i="55"/>
  <c r="S810" i="55"/>
  <c r="S818" i="55"/>
  <c r="Q818" i="55"/>
  <c r="Q807" i="55"/>
  <c r="R815" i="55"/>
  <c r="R807" i="55"/>
  <c r="S809" i="55"/>
  <c r="S812" i="55"/>
  <c r="S820" i="55"/>
  <c r="R812" i="55"/>
  <c r="Q804" i="55"/>
  <c r="R804" i="55"/>
  <c r="R820" i="55"/>
  <c r="R809" i="55"/>
  <c r="Q808" i="55"/>
  <c r="Q817" i="55"/>
  <c r="R817" i="55"/>
  <c r="R816" i="55"/>
  <c r="S808" i="55"/>
  <c r="Q816" i="55"/>
  <c r="R819" i="55"/>
  <c r="Q803" i="55"/>
  <c r="Q812" i="55"/>
  <c r="R803" i="55"/>
  <c r="Q811" i="55"/>
  <c r="S819" i="55"/>
  <c r="S811" i="55"/>
  <c r="R811" i="55"/>
  <c r="R814" i="55"/>
  <c r="R806" i="55"/>
  <c r="N814" i="55"/>
  <c r="P814" i="55" s="1"/>
  <c r="N806" i="55"/>
  <c r="P806" i="55" s="1"/>
  <c r="R813" i="55"/>
  <c r="R805" i="55"/>
  <c r="N813" i="55"/>
  <c r="P813" i="55" s="1"/>
  <c r="Q814" i="55"/>
  <c r="Q806" i="55"/>
  <c r="K818" i="55"/>
  <c r="N818" i="55" s="1"/>
  <c r="P818" i="55" s="1"/>
  <c r="K810" i="55"/>
  <c r="N810" i="55" s="1"/>
  <c r="P810" i="55" s="1"/>
  <c r="Q813" i="55"/>
  <c r="Q805" i="55"/>
  <c r="K817" i="55"/>
  <c r="N817" i="55" s="1"/>
  <c r="P817" i="55" s="1"/>
  <c r="K809" i="55"/>
  <c r="N809" i="55" s="1"/>
  <c r="P809" i="55" s="1"/>
  <c r="O51" i="21" l="1"/>
  <c r="N860" i="55"/>
  <c r="P860" i="55" s="1"/>
  <c r="L844" i="55"/>
  <c r="N843" i="55"/>
  <c r="P843" i="55" s="1"/>
  <c r="N851" i="55"/>
  <c r="P851" i="55" s="1"/>
  <c r="N852" i="55"/>
  <c r="P852" i="55" s="1"/>
  <c r="L850" i="55"/>
  <c r="L846" i="55"/>
  <c r="N804" i="55"/>
  <c r="P804" i="55" s="1"/>
  <c r="L842" i="55"/>
  <c r="L858" i="55"/>
  <c r="L845" i="55"/>
  <c r="L853" i="55"/>
  <c r="N827" i="55"/>
  <c r="P827" i="55" s="1"/>
  <c r="L854" i="55"/>
  <c r="L828" i="55"/>
  <c r="N805" i="55"/>
  <c r="P805" i="55" s="1"/>
  <c r="N821" i="55"/>
  <c r="P821" i="55" s="1"/>
  <c r="L829" i="55"/>
  <c r="N811" i="55"/>
  <c r="P811" i="55" s="1"/>
  <c r="N830" i="55"/>
  <c r="P830" i="55" s="1"/>
  <c r="N819" i="55"/>
  <c r="P819" i="55" s="1"/>
  <c r="L815" i="55"/>
  <c r="N803" i="55"/>
  <c r="P803" i="55" s="1"/>
  <c r="N812" i="55"/>
  <c r="P812" i="55" s="1"/>
  <c r="N824" i="55"/>
  <c r="P824" i="55" s="1"/>
  <c r="L824" i="55"/>
  <c r="N820" i="55"/>
  <c r="P820" i="55" s="1"/>
  <c r="L808" i="55"/>
  <c r="L809" i="55"/>
  <c r="L817" i="55"/>
  <c r="L810" i="55"/>
  <c r="L818" i="55"/>
  <c r="I802" i="55"/>
  <c r="J802" i="55" s="1"/>
  <c r="M802" i="55"/>
  <c r="O802" i="55"/>
  <c r="R802" i="55" s="1"/>
  <c r="O53" i="21" l="1"/>
  <c r="O52" i="21"/>
  <c r="O55" i="21" s="1"/>
  <c r="O59" i="21" s="1"/>
  <c r="S802" i="55"/>
  <c r="Q802" i="55"/>
  <c r="K802" i="55"/>
  <c r="N802" i="55" s="1"/>
  <c r="P802" i="55" s="1"/>
  <c r="I788" i="55"/>
  <c r="I789" i="55"/>
  <c r="J789" i="55" s="1"/>
  <c r="I790" i="55"/>
  <c r="J790" i="55" s="1"/>
  <c r="I791" i="55"/>
  <c r="K791" i="55" s="1"/>
  <c r="I792" i="55"/>
  <c r="K792" i="55" s="1"/>
  <c r="I793" i="55"/>
  <c r="J793" i="55" s="1"/>
  <c r="I794" i="55"/>
  <c r="I795" i="55"/>
  <c r="J795" i="55" s="1"/>
  <c r="I796" i="55"/>
  <c r="I797" i="55"/>
  <c r="J797" i="55" s="1"/>
  <c r="I798" i="55"/>
  <c r="K798" i="55" s="1"/>
  <c r="L798" i="55" s="1"/>
  <c r="I799" i="55"/>
  <c r="K799" i="55" s="1"/>
  <c r="L799" i="55" s="1"/>
  <c r="I800" i="55"/>
  <c r="K800" i="55" s="1"/>
  <c r="I801" i="55"/>
  <c r="J801" i="55" s="1"/>
  <c r="M788" i="55"/>
  <c r="M789" i="55"/>
  <c r="M790" i="55"/>
  <c r="M791" i="55"/>
  <c r="M792" i="55"/>
  <c r="M793" i="55"/>
  <c r="M794" i="55"/>
  <c r="M795" i="55"/>
  <c r="M796" i="55"/>
  <c r="M797" i="55"/>
  <c r="M798" i="55"/>
  <c r="M799" i="55"/>
  <c r="M800" i="55"/>
  <c r="M801" i="55"/>
  <c r="O788" i="55"/>
  <c r="Q788" i="55" s="1"/>
  <c r="O789" i="55"/>
  <c r="S789" i="55" s="1"/>
  <c r="O790" i="55"/>
  <c r="Q790" i="55" s="1"/>
  <c r="O791" i="55"/>
  <c r="S791" i="55" s="1"/>
  <c r="O792" i="55"/>
  <c r="Q792" i="55" s="1"/>
  <c r="O793" i="55"/>
  <c r="R793" i="55" s="1"/>
  <c r="O794" i="55"/>
  <c r="R794" i="55" s="1"/>
  <c r="O795" i="55"/>
  <c r="S795" i="55" s="1"/>
  <c r="O796" i="55"/>
  <c r="Q796" i="55" s="1"/>
  <c r="O797" i="55"/>
  <c r="O798" i="55"/>
  <c r="R798" i="55" s="1"/>
  <c r="O799" i="55"/>
  <c r="Q799" i="55" s="1"/>
  <c r="O800" i="55"/>
  <c r="O801" i="55"/>
  <c r="R801" i="55" s="1"/>
  <c r="I787" i="55"/>
  <c r="J787" i="55" s="1"/>
  <c r="M787" i="55"/>
  <c r="O787" i="55"/>
  <c r="Q787" i="55" s="1"/>
  <c r="I786" i="55"/>
  <c r="J786" i="55" s="1"/>
  <c r="M786" i="55" s="1"/>
  <c r="O786" i="55"/>
  <c r="Q786" i="55" s="1"/>
  <c r="I785" i="55"/>
  <c r="K785" i="55" s="1"/>
  <c r="M785" i="55"/>
  <c r="O785" i="55"/>
  <c r="I784" i="55"/>
  <c r="J784" i="55" s="1"/>
  <c r="M784" i="55"/>
  <c r="O784" i="55"/>
  <c r="Q784" i="55" s="1"/>
  <c r="I776" i="55"/>
  <c r="K776" i="55" s="1"/>
  <c r="I777" i="55"/>
  <c r="J777" i="55" s="1"/>
  <c r="I778" i="55"/>
  <c r="J778" i="55" s="1"/>
  <c r="I779" i="55"/>
  <c r="I780" i="55"/>
  <c r="J780" i="55" s="1"/>
  <c r="I781" i="55"/>
  <c r="J781" i="55" s="1"/>
  <c r="I782" i="55"/>
  <c r="K782" i="55" s="1"/>
  <c r="L782" i="55" s="1"/>
  <c r="I783" i="55"/>
  <c r="J783" i="55" s="1"/>
  <c r="M776" i="55"/>
  <c r="M777" i="55"/>
  <c r="M778" i="55"/>
  <c r="M779" i="55"/>
  <c r="M780" i="55"/>
  <c r="M781" i="55"/>
  <c r="M782" i="55"/>
  <c r="M783" i="55"/>
  <c r="O776" i="55"/>
  <c r="Q776" i="55" s="1"/>
  <c r="O777" i="55"/>
  <c r="S777" i="55" s="1"/>
  <c r="O778" i="55"/>
  <c r="R778" i="55" s="1"/>
  <c r="O779" i="55"/>
  <c r="Q779" i="55" s="1"/>
  <c r="O780" i="55"/>
  <c r="S780" i="55" s="1"/>
  <c r="O781" i="55"/>
  <c r="R781" i="55" s="1"/>
  <c r="O782" i="55"/>
  <c r="Q782" i="55" s="1"/>
  <c r="O783" i="55"/>
  <c r="I775" i="55"/>
  <c r="J775" i="55" s="1"/>
  <c r="M775" i="55"/>
  <c r="O775" i="55"/>
  <c r="Q775" i="55" s="1"/>
  <c r="L802" i="55" l="1"/>
  <c r="K797" i="55"/>
  <c r="L797" i="55" s="1"/>
  <c r="K790" i="55"/>
  <c r="L790" i="55" s="1"/>
  <c r="J798" i="55"/>
  <c r="J791" i="55"/>
  <c r="N791" i="55"/>
  <c r="P791" i="55" s="1"/>
  <c r="J800" i="55"/>
  <c r="L791" i="55"/>
  <c r="J799" i="55"/>
  <c r="J792" i="55"/>
  <c r="K795" i="55"/>
  <c r="L795" i="55" s="1"/>
  <c r="K793" i="55"/>
  <c r="L793" i="55" s="1"/>
  <c r="N799" i="55"/>
  <c r="P799" i="55" s="1"/>
  <c r="N798" i="55"/>
  <c r="P798" i="55" s="1"/>
  <c r="K789" i="55"/>
  <c r="L789" i="55" s="1"/>
  <c r="N785" i="55"/>
  <c r="P785" i="55" s="1"/>
  <c r="K801" i="55"/>
  <c r="N801" i="55" s="1"/>
  <c r="P801" i="55" s="1"/>
  <c r="R790" i="55"/>
  <c r="K794" i="55"/>
  <c r="N794" i="55" s="1"/>
  <c r="P794" i="55" s="1"/>
  <c r="N792" i="55"/>
  <c r="P792" i="55" s="1"/>
  <c r="N800" i="55"/>
  <c r="P800" i="55" s="1"/>
  <c r="J794" i="55"/>
  <c r="Q794" i="55"/>
  <c r="S794" i="55"/>
  <c r="Q797" i="55"/>
  <c r="S801" i="55"/>
  <c r="R791" i="55"/>
  <c r="S797" i="55"/>
  <c r="Q793" i="55"/>
  <c r="S793" i="55"/>
  <c r="Q791" i="55"/>
  <c r="S790" i="55"/>
  <c r="S799" i="55"/>
  <c r="R799" i="55"/>
  <c r="Q798" i="55"/>
  <c r="S798" i="55"/>
  <c r="R795" i="55"/>
  <c r="Q795" i="55"/>
  <c r="Q801" i="55"/>
  <c r="S800" i="55"/>
  <c r="S792" i="55"/>
  <c r="R792" i="55"/>
  <c r="K786" i="55"/>
  <c r="L786" i="55" s="1"/>
  <c r="L800" i="55"/>
  <c r="L792" i="55"/>
  <c r="J796" i="55"/>
  <c r="J788" i="55"/>
  <c r="J776" i="55"/>
  <c r="R800" i="55"/>
  <c r="K796" i="55"/>
  <c r="N796" i="55" s="1"/>
  <c r="P796" i="55" s="1"/>
  <c r="K788" i="55"/>
  <c r="N788" i="55" s="1"/>
  <c r="P788" i="55" s="1"/>
  <c r="S796" i="55"/>
  <c r="Q800" i="55"/>
  <c r="J785" i="55"/>
  <c r="Q789" i="55"/>
  <c r="R797" i="55"/>
  <c r="R789" i="55"/>
  <c r="R796" i="55"/>
  <c r="R788" i="55"/>
  <c r="S788" i="55"/>
  <c r="K787" i="55"/>
  <c r="K780" i="55"/>
  <c r="N780" i="55" s="1"/>
  <c r="P780" i="55" s="1"/>
  <c r="J782" i="55"/>
  <c r="L785" i="55"/>
  <c r="S787" i="55"/>
  <c r="R787" i="55"/>
  <c r="Q781" i="55"/>
  <c r="S781" i="55"/>
  <c r="R780" i="55"/>
  <c r="R777" i="55"/>
  <c r="Q780" i="55"/>
  <c r="R785" i="55"/>
  <c r="Q777" i="55"/>
  <c r="L776" i="55"/>
  <c r="N776" i="55"/>
  <c r="P776" i="55" s="1"/>
  <c r="S776" i="55"/>
  <c r="K781" i="55"/>
  <c r="L781" i="55" s="1"/>
  <c r="S785" i="55"/>
  <c r="R776" i="55"/>
  <c r="Q785" i="55"/>
  <c r="N782" i="55"/>
  <c r="P782" i="55" s="1"/>
  <c r="S786" i="55"/>
  <c r="K783" i="55"/>
  <c r="N783" i="55" s="1"/>
  <c r="P783" i="55" s="1"/>
  <c r="R786" i="55"/>
  <c r="Q778" i="55"/>
  <c r="S779" i="55"/>
  <c r="S778" i="55"/>
  <c r="R779" i="55"/>
  <c r="S783" i="55"/>
  <c r="R783" i="55"/>
  <c r="Q783" i="55"/>
  <c r="K778" i="55"/>
  <c r="N778" i="55" s="1"/>
  <c r="P778" i="55" s="1"/>
  <c r="S782" i="55"/>
  <c r="R782" i="55"/>
  <c r="K777" i="55"/>
  <c r="N777" i="55" s="1"/>
  <c r="P777" i="55" s="1"/>
  <c r="S784" i="55"/>
  <c r="K784" i="55"/>
  <c r="N784" i="55" s="1"/>
  <c r="P784" i="55" s="1"/>
  <c r="R784" i="55"/>
  <c r="K779" i="55"/>
  <c r="N779" i="55" s="1"/>
  <c r="P779" i="55" s="1"/>
  <c r="J779" i="55"/>
  <c r="S775" i="55"/>
  <c r="K775" i="55"/>
  <c r="N775" i="55" s="1"/>
  <c r="P775" i="55" s="1"/>
  <c r="R775" i="55"/>
  <c r="I707" i="55"/>
  <c r="J707" i="55" s="1"/>
  <c r="I708" i="55"/>
  <c r="K708" i="55" s="1"/>
  <c r="I709" i="55"/>
  <c r="J709" i="55" s="1"/>
  <c r="I710" i="55"/>
  <c r="J710" i="55" s="1"/>
  <c r="I711" i="55"/>
  <c r="K711" i="55" s="1"/>
  <c r="I712" i="55"/>
  <c r="J712" i="55" s="1"/>
  <c r="I713" i="55"/>
  <c r="K713" i="55" s="1"/>
  <c r="I714" i="55"/>
  <c r="J714" i="55" s="1"/>
  <c r="I715" i="55"/>
  <c r="J715" i="55" s="1"/>
  <c r="I716" i="55"/>
  <c r="J716" i="55" s="1"/>
  <c r="I717" i="55"/>
  <c r="K717" i="55" s="1"/>
  <c r="L717" i="55" s="1"/>
  <c r="I718" i="55"/>
  <c r="J718" i="55" s="1"/>
  <c r="I719" i="55"/>
  <c r="J719" i="55" s="1"/>
  <c r="I720" i="55"/>
  <c r="J720" i="55" s="1"/>
  <c r="I721" i="55"/>
  <c r="I722" i="55"/>
  <c r="J722" i="55" s="1"/>
  <c r="I723" i="55"/>
  <c r="J723" i="55" s="1"/>
  <c r="M723" i="55" s="1"/>
  <c r="I724" i="55"/>
  <c r="K724" i="55" s="1"/>
  <c r="I725" i="55"/>
  <c r="J725" i="55" s="1"/>
  <c r="M725" i="55" s="1"/>
  <c r="I726" i="55"/>
  <c r="J726" i="55" s="1"/>
  <c r="M726" i="55" s="1"/>
  <c r="I727" i="55"/>
  <c r="J727" i="55" s="1"/>
  <c r="M727" i="55" s="1"/>
  <c r="I728" i="55"/>
  <c r="J728" i="55" s="1"/>
  <c r="M728" i="55" s="1"/>
  <c r="I729" i="55"/>
  <c r="K729" i="55" s="1"/>
  <c r="I730" i="55"/>
  <c r="J730" i="55" s="1"/>
  <c r="I731" i="55"/>
  <c r="J731" i="55" s="1"/>
  <c r="M731" i="55" s="1"/>
  <c r="I732" i="55"/>
  <c r="K732" i="55" s="1"/>
  <c r="I733" i="55"/>
  <c r="K733" i="55" s="1"/>
  <c r="I734" i="55"/>
  <c r="J734" i="55" s="1"/>
  <c r="I735" i="55"/>
  <c r="J735" i="55" s="1"/>
  <c r="I736" i="55"/>
  <c r="J736" i="55" s="1"/>
  <c r="I737" i="55"/>
  <c r="K737" i="55" s="1"/>
  <c r="I738" i="55"/>
  <c r="J738" i="55" s="1"/>
  <c r="I739" i="55"/>
  <c r="J739" i="55" s="1"/>
  <c r="I740" i="55"/>
  <c r="K740" i="55" s="1"/>
  <c r="L740" i="55" s="1"/>
  <c r="I741" i="55"/>
  <c r="K741" i="55" s="1"/>
  <c r="I742" i="55"/>
  <c r="J742" i="55" s="1"/>
  <c r="I743" i="55"/>
  <c r="J743" i="55" s="1"/>
  <c r="I744" i="55"/>
  <c r="I745" i="55"/>
  <c r="I746" i="55"/>
  <c r="J746" i="55" s="1"/>
  <c r="I747" i="55"/>
  <c r="J747" i="55" s="1"/>
  <c r="I748" i="55"/>
  <c r="J748" i="55" s="1"/>
  <c r="I749" i="55"/>
  <c r="K749" i="55" s="1"/>
  <c r="I750" i="55"/>
  <c r="K750" i="55" s="1"/>
  <c r="L750" i="55" s="1"/>
  <c r="I751" i="55"/>
  <c r="K751" i="55" s="1"/>
  <c r="I752" i="55"/>
  <c r="K752" i="55" s="1"/>
  <c r="L752" i="55" s="1"/>
  <c r="I753" i="55"/>
  <c r="J753" i="55" s="1"/>
  <c r="I754" i="55"/>
  <c r="J754" i="55" s="1"/>
  <c r="I755" i="55"/>
  <c r="J755" i="55" s="1"/>
  <c r="I756" i="55"/>
  <c r="J756" i="55" s="1"/>
  <c r="I757" i="55"/>
  <c r="J757" i="55" s="1"/>
  <c r="I758" i="55"/>
  <c r="K758" i="55" s="1"/>
  <c r="L758" i="55" s="1"/>
  <c r="I759" i="55"/>
  <c r="J759" i="55" s="1"/>
  <c r="I760" i="55"/>
  <c r="J760" i="55" s="1"/>
  <c r="I761" i="55"/>
  <c r="K761" i="55" s="1"/>
  <c r="I762" i="55"/>
  <c r="J762" i="55" s="1"/>
  <c r="I763" i="55"/>
  <c r="K763" i="55" s="1"/>
  <c r="I764" i="55"/>
  <c r="J764" i="55" s="1"/>
  <c r="I765" i="55"/>
  <c r="J765" i="55" s="1"/>
  <c r="I766" i="55"/>
  <c r="J766" i="55" s="1"/>
  <c r="I767" i="55"/>
  <c r="K767" i="55" s="1"/>
  <c r="I768" i="55"/>
  <c r="K768" i="55" s="1"/>
  <c r="I769" i="55"/>
  <c r="J769" i="55" s="1"/>
  <c r="I770" i="55"/>
  <c r="J770" i="55" s="1"/>
  <c r="I771" i="55"/>
  <c r="K771" i="55" s="1"/>
  <c r="I772" i="55"/>
  <c r="J772" i="55" s="1"/>
  <c r="I773" i="55"/>
  <c r="J773" i="55" s="1"/>
  <c r="I774" i="55"/>
  <c r="J774" i="55" s="1"/>
  <c r="K770" i="55"/>
  <c r="K772" i="55"/>
  <c r="M707" i="55"/>
  <c r="M708" i="55"/>
  <c r="M709" i="55"/>
  <c r="M710" i="55"/>
  <c r="M711" i="55"/>
  <c r="M712" i="55"/>
  <c r="M713" i="55"/>
  <c r="M714" i="55"/>
  <c r="M715" i="55"/>
  <c r="M716" i="55"/>
  <c r="M717" i="55"/>
  <c r="M718" i="55"/>
  <c r="M719" i="55"/>
  <c r="M720" i="55"/>
  <c r="M721" i="55"/>
  <c r="M722" i="55"/>
  <c r="M730" i="55"/>
  <c r="M732" i="55"/>
  <c r="M733" i="55"/>
  <c r="M734" i="55"/>
  <c r="M735" i="55"/>
  <c r="M736" i="55"/>
  <c r="M737" i="55"/>
  <c r="M738" i="55"/>
  <c r="M739" i="55"/>
  <c r="M740" i="55"/>
  <c r="M741" i="55"/>
  <c r="M742" i="55"/>
  <c r="M743" i="55"/>
  <c r="M744" i="55"/>
  <c r="M745" i="55"/>
  <c r="M746" i="55"/>
  <c r="M747" i="55"/>
  <c r="M748" i="55"/>
  <c r="M749" i="55"/>
  <c r="M750" i="55"/>
  <c r="M751" i="55"/>
  <c r="M752" i="55"/>
  <c r="M753" i="55"/>
  <c r="M754" i="55"/>
  <c r="M755" i="55"/>
  <c r="M756" i="55"/>
  <c r="M757" i="55"/>
  <c r="M758" i="55"/>
  <c r="M759" i="55"/>
  <c r="M760" i="55"/>
  <c r="M761" i="55"/>
  <c r="M762" i="55"/>
  <c r="M763" i="55"/>
  <c r="M764" i="55"/>
  <c r="M765" i="55"/>
  <c r="M766" i="55"/>
  <c r="M767" i="55"/>
  <c r="M768" i="55"/>
  <c r="M769" i="55"/>
  <c r="M770" i="55"/>
  <c r="M771" i="55"/>
  <c r="M772" i="55"/>
  <c r="M773" i="55"/>
  <c r="M774" i="55"/>
  <c r="O707" i="55"/>
  <c r="Q707" i="55" s="1"/>
  <c r="O708" i="55"/>
  <c r="R708" i="55" s="1"/>
  <c r="O709" i="55"/>
  <c r="Q709" i="55" s="1"/>
  <c r="O710" i="55"/>
  <c r="O711" i="55"/>
  <c r="O712" i="55"/>
  <c r="R712" i="55" s="1"/>
  <c r="O713" i="55"/>
  <c r="Q713" i="55" s="1"/>
  <c r="O714" i="55"/>
  <c r="O715" i="55"/>
  <c r="O716" i="55"/>
  <c r="Q716" i="55" s="1"/>
  <c r="O717" i="55"/>
  <c r="S717" i="55" s="1"/>
  <c r="O718" i="55"/>
  <c r="O719" i="55"/>
  <c r="S719" i="55" s="1"/>
  <c r="O720" i="55"/>
  <c r="O721" i="55"/>
  <c r="R721" i="55" s="1"/>
  <c r="O722" i="55"/>
  <c r="O723" i="55"/>
  <c r="R723" i="55" s="1"/>
  <c r="O724" i="55"/>
  <c r="S724" i="55" s="1"/>
  <c r="O725" i="55"/>
  <c r="S725" i="55" s="1"/>
  <c r="O726" i="55"/>
  <c r="R726" i="55" s="1"/>
  <c r="O727" i="55"/>
  <c r="S727" i="55" s="1"/>
  <c r="O728" i="55"/>
  <c r="R728" i="55" s="1"/>
  <c r="O729" i="55"/>
  <c r="S729" i="55" s="1"/>
  <c r="O730" i="55"/>
  <c r="O731" i="55"/>
  <c r="Q731" i="55" s="1"/>
  <c r="O732" i="55"/>
  <c r="S732" i="55" s="1"/>
  <c r="O733" i="55"/>
  <c r="S733" i="55" s="1"/>
  <c r="O734" i="55"/>
  <c r="P734" i="55" s="1"/>
  <c r="O735" i="55"/>
  <c r="Q735" i="55" s="1"/>
  <c r="O736" i="55"/>
  <c r="S736" i="55" s="1"/>
  <c r="O737" i="55"/>
  <c r="P737" i="55" s="1"/>
  <c r="O738" i="55"/>
  <c r="P738" i="55" s="1"/>
  <c r="O739" i="55"/>
  <c r="R739" i="55" s="1"/>
  <c r="O740" i="55"/>
  <c r="O741" i="55"/>
  <c r="S741" i="55" s="1"/>
  <c r="O742" i="55"/>
  <c r="O743" i="55"/>
  <c r="Q743" i="55" s="1"/>
  <c r="O744" i="55"/>
  <c r="S744" i="55" s="1"/>
  <c r="O745" i="55"/>
  <c r="O746" i="55"/>
  <c r="O747" i="55"/>
  <c r="R747" i="55" s="1"/>
  <c r="O748" i="55"/>
  <c r="O749" i="55"/>
  <c r="R749" i="55" s="1"/>
  <c r="O750" i="55"/>
  <c r="Q750" i="55" s="1"/>
  <c r="O751" i="55"/>
  <c r="O752" i="55"/>
  <c r="R752" i="55" s="1"/>
  <c r="O753" i="55"/>
  <c r="S753" i="55" s="1"/>
  <c r="O754" i="55"/>
  <c r="O755" i="55"/>
  <c r="O756" i="55"/>
  <c r="Q756" i="55" s="1"/>
  <c r="O757" i="55"/>
  <c r="O758" i="55"/>
  <c r="O759" i="55"/>
  <c r="R759" i="55" s="1"/>
  <c r="O760" i="55"/>
  <c r="O761" i="55"/>
  <c r="O762" i="55"/>
  <c r="O763" i="55"/>
  <c r="R763" i="55" s="1"/>
  <c r="O764" i="55"/>
  <c r="Q764" i="55" s="1"/>
  <c r="O765" i="55"/>
  <c r="S765" i="55" s="1"/>
  <c r="O766" i="55"/>
  <c r="O767" i="55"/>
  <c r="R767" i="55" s="1"/>
  <c r="O768" i="55"/>
  <c r="R768" i="55" s="1"/>
  <c r="O769" i="55"/>
  <c r="S769" i="55" s="1"/>
  <c r="O770" i="55"/>
  <c r="O771" i="55"/>
  <c r="O772" i="55"/>
  <c r="Q772" i="55" s="1"/>
  <c r="O773" i="55"/>
  <c r="S773" i="55" s="1"/>
  <c r="O774" i="55"/>
  <c r="Q774" i="55" s="1"/>
  <c r="I706" i="55"/>
  <c r="J706" i="55" s="1"/>
  <c r="M706" i="55"/>
  <c r="O706" i="55"/>
  <c r="Q706" i="55" s="1"/>
  <c r="I705" i="55"/>
  <c r="K705" i="55" s="1"/>
  <c r="M705" i="55"/>
  <c r="O705" i="55"/>
  <c r="I704" i="55"/>
  <c r="J704" i="55" s="1"/>
  <c r="M704" i="55"/>
  <c r="O704" i="55"/>
  <c r="Q704" i="55" s="1"/>
  <c r="O703" i="55"/>
  <c r="R703" i="55" s="1"/>
  <c r="M703" i="55"/>
  <c r="I703" i="55"/>
  <c r="J703" i="55" s="1"/>
  <c r="O702" i="55"/>
  <c r="S702" i="55" s="1"/>
  <c r="M702" i="55"/>
  <c r="I702" i="55"/>
  <c r="J702" i="55" s="1"/>
  <c r="O701" i="55"/>
  <c r="S701" i="55" s="1"/>
  <c r="M701" i="55"/>
  <c r="I701" i="55"/>
  <c r="K701" i="55" s="1"/>
  <c r="O700" i="55"/>
  <c r="R700" i="55" s="1"/>
  <c r="I700" i="55"/>
  <c r="J700" i="55" s="1"/>
  <c r="M700" i="55" s="1"/>
  <c r="O699" i="55"/>
  <c r="M699" i="55"/>
  <c r="I699" i="55"/>
  <c r="O698" i="55"/>
  <c r="M698" i="55"/>
  <c r="I698" i="55"/>
  <c r="O697" i="55"/>
  <c r="S697" i="55" s="1"/>
  <c r="M697" i="55"/>
  <c r="I697" i="55"/>
  <c r="O696" i="55"/>
  <c r="S696" i="55" s="1"/>
  <c r="M696" i="55"/>
  <c r="I696" i="55"/>
  <c r="O695" i="55"/>
  <c r="S695" i="55" s="1"/>
  <c r="I695" i="55"/>
  <c r="J695" i="55" s="1"/>
  <c r="M695" i="55" s="1"/>
  <c r="O694" i="55"/>
  <c r="S694" i="55" s="1"/>
  <c r="M694" i="55"/>
  <c r="I694" i="55"/>
  <c r="K694" i="55" s="1"/>
  <c r="O693" i="55"/>
  <c r="R693" i="55" s="1"/>
  <c r="M693" i="55"/>
  <c r="I693" i="55"/>
  <c r="K693" i="55" s="1"/>
  <c r="O692" i="55"/>
  <c r="R692" i="55" s="1"/>
  <c r="M692" i="55"/>
  <c r="I692" i="55"/>
  <c r="J692" i="55" s="1"/>
  <c r="O691" i="55"/>
  <c r="M691" i="55"/>
  <c r="I691" i="55"/>
  <c r="K691" i="55" s="1"/>
  <c r="O690" i="55"/>
  <c r="M690" i="55"/>
  <c r="K690" i="55"/>
  <c r="I690" i="55"/>
  <c r="J690" i="55" s="1"/>
  <c r="O689" i="55"/>
  <c r="S689" i="55" s="1"/>
  <c r="M689" i="55"/>
  <c r="K689" i="55"/>
  <c r="I689" i="55"/>
  <c r="J689" i="55" s="1"/>
  <c r="O688" i="55"/>
  <c r="S688" i="55" s="1"/>
  <c r="I688" i="55"/>
  <c r="J688" i="55" s="1"/>
  <c r="M688" i="55" s="1"/>
  <c r="O687" i="55"/>
  <c r="S687" i="55" s="1"/>
  <c r="M687" i="55"/>
  <c r="I687" i="55"/>
  <c r="O686" i="55"/>
  <c r="S686" i="55" s="1"/>
  <c r="M686" i="55"/>
  <c r="I686" i="55"/>
  <c r="J686" i="55" s="1"/>
  <c r="O685" i="55"/>
  <c r="R685" i="55" s="1"/>
  <c r="M685" i="55"/>
  <c r="I685" i="55"/>
  <c r="J685" i="55" s="1"/>
  <c r="O684" i="55"/>
  <c r="R684" i="55" s="1"/>
  <c r="M684" i="55"/>
  <c r="K684" i="55"/>
  <c r="I684" i="55"/>
  <c r="O683" i="55"/>
  <c r="S683" i="55" s="1"/>
  <c r="M683" i="55"/>
  <c r="I683" i="55"/>
  <c r="J683" i="55" s="1"/>
  <c r="O682" i="55"/>
  <c r="S682" i="55" s="1"/>
  <c r="M682" i="55"/>
  <c r="I682" i="55"/>
  <c r="O681" i="55"/>
  <c r="S681" i="55" s="1"/>
  <c r="I681" i="55"/>
  <c r="O680" i="55"/>
  <c r="S680" i="55" s="1"/>
  <c r="M680" i="55"/>
  <c r="I680" i="55"/>
  <c r="J680" i="55" s="1"/>
  <c r="O679" i="55"/>
  <c r="M679" i="55"/>
  <c r="K679" i="55"/>
  <c r="I679" i="55"/>
  <c r="O678" i="55"/>
  <c r="I678" i="55"/>
  <c r="J678" i="55" s="1"/>
  <c r="M678" i="55" s="1"/>
  <c r="O677" i="55"/>
  <c r="S677" i="55" s="1"/>
  <c r="M677" i="55"/>
  <c r="I677" i="55"/>
  <c r="J677" i="55" s="1"/>
  <c r="O676" i="55"/>
  <c r="R676" i="55" s="1"/>
  <c r="I676" i="55"/>
  <c r="J676" i="55" s="1"/>
  <c r="M676" i="55" s="1"/>
  <c r="O675" i="55"/>
  <c r="S675" i="55" s="1"/>
  <c r="M675" i="55"/>
  <c r="I675" i="55"/>
  <c r="J675" i="55" s="1"/>
  <c r="O674" i="55"/>
  <c r="Q674" i="55" s="1"/>
  <c r="I674" i="55"/>
  <c r="K674" i="55" s="1"/>
  <c r="L674" i="55" s="1"/>
  <c r="O673" i="55"/>
  <c r="I673" i="55"/>
  <c r="K673" i="55" s="1"/>
  <c r="O672" i="55"/>
  <c r="M672" i="55"/>
  <c r="K672" i="55"/>
  <c r="I672" i="55"/>
  <c r="J672" i="55" s="1"/>
  <c r="O671" i="55"/>
  <c r="M671" i="55"/>
  <c r="I671" i="55"/>
  <c r="J671" i="55" s="1"/>
  <c r="O670" i="55"/>
  <c r="S670" i="55" s="1"/>
  <c r="M670" i="55"/>
  <c r="K670" i="55"/>
  <c r="I670" i="55"/>
  <c r="J670" i="55" s="1"/>
  <c r="O669" i="55"/>
  <c r="R669" i="55" s="1"/>
  <c r="M669" i="55"/>
  <c r="I669" i="55"/>
  <c r="J669" i="55" s="1"/>
  <c r="O668" i="55"/>
  <c r="R668" i="55" s="1"/>
  <c r="M668" i="55"/>
  <c r="I668" i="55"/>
  <c r="O667" i="55"/>
  <c r="M667" i="55"/>
  <c r="K667" i="55"/>
  <c r="I667" i="55"/>
  <c r="J667" i="55" s="1"/>
  <c r="O666" i="55"/>
  <c r="Q666" i="55" s="1"/>
  <c r="M666" i="55"/>
  <c r="K666" i="55"/>
  <c r="I666" i="55"/>
  <c r="J666" i="55" s="1"/>
  <c r="O665" i="55"/>
  <c r="S665" i="55" s="1"/>
  <c r="I665" i="55"/>
  <c r="K665" i="55" s="1"/>
  <c r="O664" i="55"/>
  <c r="S664" i="55" s="1"/>
  <c r="M664" i="55"/>
  <c r="I664" i="55"/>
  <c r="J664" i="55" s="1"/>
  <c r="O663" i="55"/>
  <c r="I663" i="55"/>
  <c r="J663" i="55" s="1"/>
  <c r="M663" i="55" s="1"/>
  <c r="O662" i="55"/>
  <c r="M662" i="55"/>
  <c r="I662" i="55"/>
  <c r="K662" i="55" s="1"/>
  <c r="O661" i="55"/>
  <c r="S661" i="55" s="1"/>
  <c r="M661" i="55"/>
  <c r="I661" i="55"/>
  <c r="J661" i="55" s="1"/>
  <c r="O660" i="55"/>
  <c r="R660" i="55" s="1"/>
  <c r="M660" i="55"/>
  <c r="I660" i="55"/>
  <c r="O659" i="55"/>
  <c r="S659" i="55" s="1"/>
  <c r="M659" i="55"/>
  <c r="K659" i="55"/>
  <c r="I659" i="55"/>
  <c r="J659" i="55" s="1"/>
  <c r="O658" i="55"/>
  <c r="Q658" i="55" s="1"/>
  <c r="I658" i="55"/>
  <c r="O657" i="55"/>
  <c r="S657" i="55" s="1"/>
  <c r="M657" i="55"/>
  <c r="I657" i="55"/>
  <c r="K657" i="55" s="1"/>
  <c r="L657" i="55" s="1"/>
  <c r="O656" i="55"/>
  <c r="S656" i="55" s="1"/>
  <c r="I656" i="55"/>
  <c r="J656" i="55" s="1"/>
  <c r="M656" i="55" s="1"/>
  <c r="O655" i="55"/>
  <c r="S655" i="55" s="1"/>
  <c r="I655" i="55"/>
  <c r="O654" i="55"/>
  <c r="S654" i="55" s="1"/>
  <c r="M654" i="55"/>
  <c r="I654" i="55"/>
  <c r="K654" i="55" s="1"/>
  <c r="L654" i="55" s="1"/>
  <c r="O653" i="55"/>
  <c r="R653" i="55" s="1"/>
  <c r="M653" i="55"/>
  <c r="I653" i="55"/>
  <c r="K653" i="55" s="1"/>
  <c r="O652" i="55"/>
  <c r="R652" i="55" s="1"/>
  <c r="M652" i="55"/>
  <c r="I652" i="55"/>
  <c r="J652" i="55" s="1"/>
  <c r="O651" i="55"/>
  <c r="M651" i="55"/>
  <c r="I651" i="55"/>
  <c r="J651" i="55" s="1"/>
  <c r="O650" i="55"/>
  <c r="S650" i="55" s="1"/>
  <c r="M650" i="55"/>
  <c r="I650" i="55"/>
  <c r="J650" i="55" s="1"/>
  <c r="O649" i="55"/>
  <c r="S649" i="55" s="1"/>
  <c r="M649" i="55"/>
  <c r="I649" i="55"/>
  <c r="O648" i="55"/>
  <c r="S648" i="55" s="1"/>
  <c r="M648" i="55"/>
  <c r="I648" i="55"/>
  <c r="J648" i="55" s="1"/>
  <c r="O647" i="55"/>
  <c r="S647" i="55" s="1"/>
  <c r="M647" i="55"/>
  <c r="I647" i="55"/>
  <c r="O646" i="55"/>
  <c r="M646" i="55"/>
  <c r="K646" i="55"/>
  <c r="I646" i="55"/>
  <c r="J646" i="55" s="1"/>
  <c r="O645" i="55"/>
  <c r="Q645" i="55" s="1"/>
  <c r="M645" i="55"/>
  <c r="I645" i="55"/>
  <c r="K645" i="55" s="1"/>
  <c r="O644" i="55"/>
  <c r="R644" i="55" s="1"/>
  <c r="M644" i="55"/>
  <c r="I644" i="55"/>
  <c r="O643" i="55"/>
  <c r="M643" i="55"/>
  <c r="K643" i="55"/>
  <c r="I643" i="55"/>
  <c r="J643" i="55" s="1"/>
  <c r="O642" i="55"/>
  <c r="S642" i="55" s="1"/>
  <c r="M642" i="55"/>
  <c r="I642" i="55"/>
  <c r="J642" i="55" s="1"/>
  <c r="O641" i="55"/>
  <c r="S641" i="55" s="1"/>
  <c r="M641" i="55"/>
  <c r="I641" i="55"/>
  <c r="J641" i="55" s="1"/>
  <c r="O640" i="55"/>
  <c r="S640" i="55" s="1"/>
  <c r="I640" i="55"/>
  <c r="K640" i="55" s="1"/>
  <c r="O639" i="55"/>
  <c r="S639" i="55" s="1"/>
  <c r="M639" i="55"/>
  <c r="I639" i="55"/>
  <c r="J639" i="55" s="1"/>
  <c r="O638" i="55"/>
  <c r="M638" i="55"/>
  <c r="I638" i="55"/>
  <c r="O637" i="55"/>
  <c r="Q637" i="55" s="1"/>
  <c r="M637" i="55"/>
  <c r="I637" i="55"/>
  <c r="K637" i="55" s="1"/>
  <c r="O636" i="55"/>
  <c r="R636" i="55" s="1"/>
  <c r="M636" i="55"/>
  <c r="I636" i="55"/>
  <c r="J636" i="55" s="1"/>
  <c r="O635" i="55"/>
  <c r="S635" i="55" s="1"/>
  <c r="M635" i="55"/>
  <c r="I635" i="55"/>
  <c r="K635" i="55" s="1"/>
  <c r="O634" i="55"/>
  <c r="S634" i="55" s="1"/>
  <c r="M634" i="55"/>
  <c r="I634" i="55"/>
  <c r="J634" i="55" s="1"/>
  <c r="O633" i="55"/>
  <c r="S633" i="55" s="1"/>
  <c r="M633" i="55"/>
  <c r="I633" i="55"/>
  <c r="J633" i="55" s="1"/>
  <c r="O632" i="55"/>
  <c r="S632" i="55" s="1"/>
  <c r="I632" i="55"/>
  <c r="K632" i="55" s="1"/>
  <c r="O631" i="55"/>
  <c r="S631" i="55" s="1"/>
  <c r="M631" i="55"/>
  <c r="I631" i="55"/>
  <c r="J631" i="55" s="1"/>
  <c r="O630" i="55"/>
  <c r="S630" i="55" s="1"/>
  <c r="M630" i="55"/>
  <c r="I630" i="55"/>
  <c r="J630" i="55" s="1"/>
  <c r="O629" i="55"/>
  <c r="R629" i="55" s="1"/>
  <c r="M629" i="55"/>
  <c r="I629" i="55"/>
  <c r="J629" i="55" s="1"/>
  <c r="O628" i="55"/>
  <c r="R628" i="55" s="1"/>
  <c r="M628" i="55"/>
  <c r="I628" i="55"/>
  <c r="J628" i="55" s="1"/>
  <c r="O627" i="55"/>
  <c r="S627" i="55" s="1"/>
  <c r="I627" i="55"/>
  <c r="K627" i="55" s="1"/>
  <c r="O626" i="55"/>
  <c r="S626" i="55" s="1"/>
  <c r="I626" i="55"/>
  <c r="K626" i="55" s="1"/>
  <c r="O625" i="55"/>
  <c r="S625" i="55" s="1"/>
  <c r="M625" i="55"/>
  <c r="I625" i="55"/>
  <c r="J625" i="55" s="1"/>
  <c r="O624" i="55"/>
  <c r="S624" i="55" s="1"/>
  <c r="I624" i="55"/>
  <c r="O623" i="55"/>
  <c r="M623" i="55"/>
  <c r="I623" i="55"/>
  <c r="J623" i="55" s="1"/>
  <c r="O622" i="55"/>
  <c r="M622" i="55"/>
  <c r="K622" i="55"/>
  <c r="I622" i="55"/>
  <c r="O621" i="55"/>
  <c r="Q621" i="55" s="1"/>
  <c r="M621" i="55"/>
  <c r="I621" i="55"/>
  <c r="K621" i="55" s="1"/>
  <c r="O620" i="55"/>
  <c r="R620" i="55" s="1"/>
  <c r="M620" i="55"/>
  <c r="I620" i="55"/>
  <c r="J620" i="55" s="1"/>
  <c r="O619" i="55"/>
  <c r="S619" i="55" s="1"/>
  <c r="M619" i="55"/>
  <c r="I619" i="55"/>
  <c r="J619" i="55" s="1"/>
  <c r="O618" i="55"/>
  <c r="S618" i="55" s="1"/>
  <c r="M618" i="55"/>
  <c r="I618" i="55"/>
  <c r="K618" i="55" s="1"/>
  <c r="O617" i="55"/>
  <c r="S617" i="55" s="1"/>
  <c r="M617" i="55"/>
  <c r="I617" i="55"/>
  <c r="J617" i="55" s="1"/>
  <c r="O616" i="55"/>
  <c r="S616" i="55" s="1"/>
  <c r="M616" i="55"/>
  <c r="K616" i="55"/>
  <c r="I616" i="55"/>
  <c r="O615" i="55"/>
  <c r="S615" i="55" s="1"/>
  <c r="M615" i="55"/>
  <c r="K615" i="55"/>
  <c r="I615" i="55"/>
  <c r="J615" i="55" s="1"/>
  <c r="O614" i="55"/>
  <c r="S614" i="55" s="1"/>
  <c r="M614" i="55"/>
  <c r="I614" i="55"/>
  <c r="O613" i="55"/>
  <c r="R613" i="55" s="1"/>
  <c r="M613" i="55"/>
  <c r="I613" i="55"/>
  <c r="K613" i="55" s="1"/>
  <c r="O612" i="55"/>
  <c r="R612" i="55" s="1"/>
  <c r="M612" i="55"/>
  <c r="I612" i="55"/>
  <c r="J612" i="55" s="1"/>
  <c r="O611" i="55"/>
  <c r="S611" i="55" s="1"/>
  <c r="M611" i="55"/>
  <c r="I611" i="55"/>
  <c r="J611" i="55" s="1"/>
  <c r="O610" i="55"/>
  <c r="M610" i="55"/>
  <c r="I610" i="55"/>
  <c r="K610" i="55" s="1"/>
  <c r="O609" i="55"/>
  <c r="M609" i="55"/>
  <c r="I609" i="55"/>
  <c r="J609" i="55" s="1"/>
  <c r="O608" i="55"/>
  <c r="M608" i="55"/>
  <c r="I608" i="55"/>
  <c r="O607" i="55"/>
  <c r="M607" i="55"/>
  <c r="I607" i="55"/>
  <c r="K607" i="55" s="1"/>
  <c r="O606" i="55"/>
  <c r="S606" i="55" s="1"/>
  <c r="M606" i="55"/>
  <c r="I606" i="55"/>
  <c r="K606" i="55" s="1"/>
  <c r="O605" i="55"/>
  <c r="R605" i="55" s="1"/>
  <c r="I605" i="55"/>
  <c r="O604" i="55"/>
  <c r="R604" i="55" s="1"/>
  <c r="M604" i="55"/>
  <c r="I604" i="55"/>
  <c r="K604" i="55" s="1"/>
  <c r="O603" i="55"/>
  <c r="S603" i="55" s="1"/>
  <c r="I603" i="55"/>
  <c r="K603" i="55" s="1"/>
  <c r="O602" i="55"/>
  <c r="M602" i="55"/>
  <c r="I602" i="55"/>
  <c r="K602" i="55" s="1"/>
  <c r="O601" i="55"/>
  <c r="M601" i="55"/>
  <c r="I601" i="55"/>
  <c r="K601" i="55" s="1"/>
  <c r="O600" i="55"/>
  <c r="M600" i="55"/>
  <c r="I600" i="55"/>
  <c r="J600" i="55" s="1"/>
  <c r="O599" i="55"/>
  <c r="M599" i="55"/>
  <c r="I599" i="55"/>
  <c r="J599" i="55" s="1"/>
  <c r="O598" i="55"/>
  <c r="S598" i="55" s="1"/>
  <c r="M598" i="55"/>
  <c r="K598" i="55"/>
  <c r="I598" i="55"/>
  <c r="J598" i="55" s="1"/>
  <c r="O597" i="55"/>
  <c r="S597" i="55" s="1"/>
  <c r="M597" i="55"/>
  <c r="I597" i="55"/>
  <c r="J597" i="55" s="1"/>
  <c r="O596" i="55"/>
  <c r="R596" i="55" s="1"/>
  <c r="I596" i="55"/>
  <c r="O595" i="55"/>
  <c r="I595" i="55"/>
  <c r="J595" i="55" s="1"/>
  <c r="M595" i="55" s="1"/>
  <c r="O594" i="55"/>
  <c r="M594" i="55"/>
  <c r="I594" i="55"/>
  <c r="K594" i="55" s="1"/>
  <c r="O593" i="55"/>
  <c r="I593" i="55"/>
  <c r="K593" i="55" s="1"/>
  <c r="O592" i="55"/>
  <c r="M592" i="55"/>
  <c r="I592" i="55"/>
  <c r="J592" i="55" s="1"/>
  <c r="O591" i="55"/>
  <c r="R591" i="55" s="1"/>
  <c r="I591" i="55"/>
  <c r="J591" i="55" s="1"/>
  <c r="M591" i="55" s="1"/>
  <c r="O590" i="55"/>
  <c r="S590" i="55" s="1"/>
  <c r="I590" i="55"/>
  <c r="O589" i="55"/>
  <c r="S589" i="55" s="1"/>
  <c r="I589" i="55"/>
  <c r="J589" i="55" s="1"/>
  <c r="M589" i="55" s="1"/>
  <c r="O588" i="55"/>
  <c r="R588" i="55" s="1"/>
  <c r="M588" i="55"/>
  <c r="K588" i="55"/>
  <c r="I588" i="55"/>
  <c r="O587" i="55"/>
  <c r="S587" i="55" s="1"/>
  <c r="M587" i="55"/>
  <c r="I587" i="55"/>
  <c r="O586" i="55"/>
  <c r="M586" i="55"/>
  <c r="I586" i="55"/>
  <c r="K586" i="55" s="1"/>
  <c r="O585" i="55"/>
  <c r="Q585" i="55" s="1"/>
  <c r="M585" i="55"/>
  <c r="I585" i="55"/>
  <c r="K585" i="55" s="1"/>
  <c r="O584" i="55"/>
  <c r="M584" i="55"/>
  <c r="I584" i="55"/>
  <c r="K584" i="55" s="1"/>
  <c r="O583" i="55"/>
  <c r="M583" i="55"/>
  <c r="K583" i="55"/>
  <c r="I583" i="55"/>
  <c r="O582" i="55"/>
  <c r="S582" i="55" s="1"/>
  <c r="M582" i="55"/>
  <c r="K582" i="55"/>
  <c r="I582" i="55"/>
  <c r="J582" i="55" s="1"/>
  <c r="O581" i="55"/>
  <c r="S581" i="55" s="1"/>
  <c r="I581" i="55"/>
  <c r="J581" i="55" s="1"/>
  <c r="M581" i="55" s="1"/>
  <c r="O580" i="55"/>
  <c r="R580" i="55" s="1"/>
  <c r="M580" i="55"/>
  <c r="K580" i="55"/>
  <c r="I580" i="55"/>
  <c r="J580" i="55" s="1"/>
  <c r="O579" i="55"/>
  <c r="M579" i="55"/>
  <c r="K579" i="55"/>
  <c r="I579" i="55"/>
  <c r="J579" i="55" s="1"/>
  <c r="O578" i="55"/>
  <c r="M578" i="55"/>
  <c r="K578" i="55"/>
  <c r="I578" i="55"/>
  <c r="J578" i="55" s="1"/>
  <c r="O577" i="55"/>
  <c r="Q577" i="55" s="1"/>
  <c r="I577" i="55"/>
  <c r="J577" i="55" s="1"/>
  <c r="M577" i="55" s="1"/>
  <c r="O576" i="55"/>
  <c r="Q576" i="55" s="1"/>
  <c r="I576" i="55"/>
  <c r="O575" i="55"/>
  <c r="I575" i="55"/>
  <c r="K575" i="55" s="1"/>
  <c r="O574" i="55"/>
  <c r="S574" i="55" s="1"/>
  <c r="M574" i="55"/>
  <c r="I574" i="55"/>
  <c r="K574" i="55" s="1"/>
  <c r="O573" i="55"/>
  <c r="S573" i="55" s="1"/>
  <c r="M573" i="55"/>
  <c r="I573" i="55"/>
  <c r="K573" i="55" s="1"/>
  <c r="O572" i="55"/>
  <c r="S572" i="55" s="1"/>
  <c r="M572" i="55"/>
  <c r="I572" i="55"/>
  <c r="J572" i="55" s="1"/>
  <c r="O571" i="55"/>
  <c r="M571" i="55"/>
  <c r="I571" i="55"/>
  <c r="J571" i="55" s="1"/>
  <c r="O570" i="55"/>
  <c r="S570" i="55" s="1"/>
  <c r="M570" i="55"/>
  <c r="I570" i="55"/>
  <c r="J570" i="55" s="1"/>
  <c r="O569" i="55"/>
  <c r="Q569" i="55" s="1"/>
  <c r="I569" i="55"/>
  <c r="K569" i="55" s="1"/>
  <c r="O568" i="55"/>
  <c r="Q568" i="55" s="1"/>
  <c r="I568" i="55"/>
  <c r="J568" i="55" s="1"/>
  <c r="M568" i="55" s="1"/>
  <c r="O567" i="55"/>
  <c r="S567" i="55" s="1"/>
  <c r="M567" i="55"/>
  <c r="I567" i="55"/>
  <c r="J567" i="55" s="1"/>
  <c r="O566" i="55"/>
  <c r="S566" i="55" s="1"/>
  <c r="M566" i="55"/>
  <c r="I566" i="55"/>
  <c r="J566" i="55" s="1"/>
  <c r="O565" i="55"/>
  <c r="M565" i="55"/>
  <c r="I565" i="55"/>
  <c r="J565" i="55" s="1"/>
  <c r="O564" i="55"/>
  <c r="S564" i="55" s="1"/>
  <c r="M564" i="55"/>
  <c r="I564" i="55"/>
  <c r="J564" i="55" s="1"/>
  <c r="O563" i="55"/>
  <c r="S563" i="55" s="1"/>
  <c r="M563" i="55"/>
  <c r="K563" i="55"/>
  <c r="I563" i="55"/>
  <c r="J563" i="55" s="1"/>
  <c r="O562" i="55"/>
  <c r="S562" i="55" s="1"/>
  <c r="M562" i="55"/>
  <c r="I562" i="55"/>
  <c r="J562" i="55" s="1"/>
  <c r="O561" i="55"/>
  <c r="M561" i="55"/>
  <c r="I561" i="55"/>
  <c r="O560" i="55"/>
  <c r="Q560" i="55" s="1"/>
  <c r="M560" i="55"/>
  <c r="I560" i="55"/>
  <c r="J560" i="55" s="1"/>
  <c r="O559" i="55"/>
  <c r="M559" i="55"/>
  <c r="K559" i="55"/>
  <c r="I559" i="55"/>
  <c r="O558" i="55"/>
  <c r="S558" i="55" s="1"/>
  <c r="M558" i="55"/>
  <c r="K558" i="55"/>
  <c r="I558" i="55"/>
  <c r="J558" i="55" s="1"/>
  <c r="O557" i="55"/>
  <c r="I557" i="55"/>
  <c r="J557" i="55" s="1"/>
  <c r="M557" i="55" s="1"/>
  <c r="O556" i="55"/>
  <c r="Q556" i="55" s="1"/>
  <c r="M556" i="55"/>
  <c r="I556" i="55"/>
  <c r="O555" i="55"/>
  <c r="R555" i="55" s="1"/>
  <c r="M555" i="55"/>
  <c r="K555" i="55"/>
  <c r="I555" i="55"/>
  <c r="J555" i="55" s="1"/>
  <c r="O554" i="55"/>
  <c r="S554" i="55" s="1"/>
  <c r="M554" i="55"/>
  <c r="I554" i="55"/>
  <c r="J554" i="55" s="1"/>
  <c r="O553" i="55"/>
  <c r="R553" i="55" s="1"/>
  <c r="M553" i="55"/>
  <c r="I553" i="55"/>
  <c r="K553" i="55" s="1"/>
  <c r="O552" i="55"/>
  <c r="R552" i="55" s="1"/>
  <c r="M552" i="55"/>
  <c r="I552" i="55"/>
  <c r="J552" i="55" s="1"/>
  <c r="O551" i="55"/>
  <c r="M551" i="55"/>
  <c r="I551" i="55"/>
  <c r="O550" i="55"/>
  <c r="S550" i="55" s="1"/>
  <c r="M550" i="55"/>
  <c r="I550" i="55"/>
  <c r="J550" i="55" s="1"/>
  <c r="O549" i="55"/>
  <c r="S549" i="55" s="1"/>
  <c r="M549" i="55"/>
  <c r="I549" i="55"/>
  <c r="K549" i="55" s="1"/>
  <c r="O548" i="55"/>
  <c r="M548" i="55"/>
  <c r="I548" i="55"/>
  <c r="K548" i="55" s="1"/>
  <c r="O547" i="55"/>
  <c r="S547" i="55" s="1"/>
  <c r="M547" i="55"/>
  <c r="I547" i="55"/>
  <c r="K547" i="55" s="1"/>
  <c r="O546" i="55"/>
  <c r="M546" i="55"/>
  <c r="I546" i="55"/>
  <c r="J546" i="55" s="1"/>
  <c r="O545" i="55"/>
  <c r="M545" i="55"/>
  <c r="I545" i="55"/>
  <c r="J545" i="55" s="1"/>
  <c r="O544" i="55"/>
  <c r="I544" i="55"/>
  <c r="J544" i="55" s="1"/>
  <c r="M544" i="55" s="1"/>
  <c r="O543" i="55"/>
  <c r="M543" i="55"/>
  <c r="K543" i="55"/>
  <c r="I543" i="55"/>
  <c r="O542" i="55"/>
  <c r="S542" i="55" s="1"/>
  <c r="I542" i="55"/>
  <c r="O541" i="55"/>
  <c r="S541" i="55" s="1"/>
  <c r="M541" i="55"/>
  <c r="K541" i="55"/>
  <c r="I541" i="55"/>
  <c r="J541" i="55" s="1"/>
  <c r="O540" i="55"/>
  <c r="Q540" i="55" s="1"/>
  <c r="I540" i="55"/>
  <c r="K540" i="55" s="1"/>
  <c r="O539" i="55"/>
  <c r="Q539" i="55" s="1"/>
  <c r="M539" i="55"/>
  <c r="I539" i="55"/>
  <c r="J539" i="55" s="1"/>
  <c r="O538" i="55"/>
  <c r="S538" i="55" s="1"/>
  <c r="M538" i="55"/>
  <c r="I538" i="55"/>
  <c r="O537" i="55"/>
  <c r="R537" i="55" s="1"/>
  <c r="M537" i="55"/>
  <c r="K537" i="55"/>
  <c r="I537" i="55"/>
  <c r="O536" i="55"/>
  <c r="I536" i="55"/>
  <c r="O535" i="55"/>
  <c r="M535" i="55"/>
  <c r="I535" i="55"/>
  <c r="K535" i="55" s="1"/>
  <c r="O534" i="55"/>
  <c r="R534" i="55" s="1"/>
  <c r="M534" i="55"/>
  <c r="I534" i="55"/>
  <c r="K534" i="55" s="1"/>
  <c r="O533" i="55"/>
  <c r="Q533" i="55" s="1"/>
  <c r="M533" i="55"/>
  <c r="I533" i="55"/>
  <c r="K533" i="55" s="1"/>
  <c r="O532" i="55"/>
  <c r="S532" i="55" s="1"/>
  <c r="M532" i="55"/>
  <c r="I532" i="55"/>
  <c r="J532" i="55" s="1"/>
  <c r="O531" i="55"/>
  <c r="S531" i="55" s="1"/>
  <c r="I531" i="55"/>
  <c r="O530" i="55"/>
  <c r="M530" i="55"/>
  <c r="I530" i="55"/>
  <c r="J530" i="55" s="1"/>
  <c r="O529" i="55"/>
  <c r="S529" i="55" s="1"/>
  <c r="M529" i="55"/>
  <c r="I529" i="55"/>
  <c r="O528" i="55"/>
  <c r="Q528" i="55" s="1"/>
  <c r="M528" i="55"/>
  <c r="I528" i="55"/>
  <c r="K528" i="55" s="1"/>
  <c r="O527" i="55"/>
  <c r="R527" i="55" s="1"/>
  <c r="I527" i="55"/>
  <c r="K527" i="55" s="1"/>
  <c r="O526" i="55"/>
  <c r="R526" i="55" s="1"/>
  <c r="M526" i="55"/>
  <c r="K526" i="55"/>
  <c r="I526" i="55"/>
  <c r="J526" i="55" s="1"/>
  <c r="O525" i="55"/>
  <c r="Q525" i="55" s="1"/>
  <c r="M525" i="55"/>
  <c r="I525" i="55"/>
  <c r="J525" i="55" s="1"/>
  <c r="O524" i="55"/>
  <c r="S524" i="55" s="1"/>
  <c r="I524" i="55"/>
  <c r="O523" i="55"/>
  <c r="S523" i="55" s="1"/>
  <c r="I523" i="55"/>
  <c r="O522" i="55"/>
  <c r="M522" i="55"/>
  <c r="I522" i="55"/>
  <c r="J522" i="55" s="1"/>
  <c r="O521" i="55"/>
  <c r="M521" i="55"/>
  <c r="I521" i="55"/>
  <c r="J521" i="55" s="1"/>
  <c r="O520" i="55"/>
  <c r="R520" i="55" s="1"/>
  <c r="I520" i="55"/>
  <c r="O519" i="55"/>
  <c r="R519" i="55" s="1"/>
  <c r="I519" i="55"/>
  <c r="J519" i="55" s="1"/>
  <c r="M519" i="55" s="1"/>
  <c r="O518" i="55"/>
  <c r="M518" i="55"/>
  <c r="I518" i="55"/>
  <c r="K518" i="55" s="1"/>
  <c r="L518" i="55" s="1"/>
  <c r="O517" i="55"/>
  <c r="Q517" i="55" s="1"/>
  <c r="M517" i="55"/>
  <c r="I517" i="55"/>
  <c r="O516" i="55"/>
  <c r="S516" i="55" s="1"/>
  <c r="M516" i="55"/>
  <c r="K516" i="55"/>
  <c r="I516" i="55"/>
  <c r="O515" i="55"/>
  <c r="S515" i="55" s="1"/>
  <c r="I515" i="55"/>
  <c r="J515" i="55" s="1"/>
  <c r="M515" i="55" s="1"/>
  <c r="O514" i="55"/>
  <c r="I514" i="55"/>
  <c r="K514" i="55" s="1"/>
  <c r="O513" i="55"/>
  <c r="S513" i="55" s="1"/>
  <c r="M513" i="55"/>
  <c r="K513" i="55"/>
  <c r="I513" i="55"/>
  <c r="J513" i="55" s="1"/>
  <c r="O512" i="55"/>
  <c r="S512" i="55" s="1"/>
  <c r="M512" i="55"/>
  <c r="I512" i="55"/>
  <c r="O511" i="55"/>
  <c r="S511" i="55" s="1"/>
  <c r="M511" i="55"/>
  <c r="I511" i="55"/>
  <c r="O510" i="55"/>
  <c r="R510" i="55" s="1"/>
  <c r="M510" i="55"/>
  <c r="K510" i="55"/>
  <c r="I510" i="55"/>
  <c r="O509" i="55"/>
  <c r="Q509" i="55" s="1"/>
  <c r="M509" i="55"/>
  <c r="K509" i="55"/>
  <c r="I509" i="55"/>
  <c r="J509" i="55" s="1"/>
  <c r="O508" i="55"/>
  <c r="S508" i="55" s="1"/>
  <c r="M508" i="55"/>
  <c r="K508" i="55"/>
  <c r="I508" i="55"/>
  <c r="O507" i="55"/>
  <c r="S507" i="55" s="1"/>
  <c r="M507" i="55"/>
  <c r="I507" i="55"/>
  <c r="K507" i="55" s="1"/>
  <c r="O506" i="55"/>
  <c r="M506" i="55"/>
  <c r="I506" i="55"/>
  <c r="J506" i="55" s="1"/>
  <c r="O505" i="55"/>
  <c r="S505" i="55" s="1"/>
  <c r="M505" i="55"/>
  <c r="I505" i="55"/>
  <c r="O504" i="55"/>
  <c r="Q504" i="55" s="1"/>
  <c r="M504" i="55"/>
  <c r="K504" i="55"/>
  <c r="I504" i="55"/>
  <c r="J504" i="55" s="1"/>
  <c r="O503" i="55"/>
  <c r="R503" i="55" s="1"/>
  <c r="M503" i="55"/>
  <c r="I503" i="55"/>
  <c r="J503" i="55" s="1"/>
  <c r="O502" i="55"/>
  <c r="R502" i="55" s="1"/>
  <c r="I502" i="55"/>
  <c r="O501" i="55"/>
  <c r="Q501" i="55" s="1"/>
  <c r="I501" i="55"/>
  <c r="K501" i="55" s="1"/>
  <c r="O500" i="55"/>
  <c r="S500" i="55" s="1"/>
  <c r="I500" i="55"/>
  <c r="K500" i="55" s="1"/>
  <c r="L500" i="55" s="1"/>
  <c r="O499" i="55"/>
  <c r="M499" i="55"/>
  <c r="I499" i="55"/>
  <c r="K499" i="55" s="1"/>
  <c r="L499" i="55" s="1"/>
  <c r="O498" i="55"/>
  <c r="I498" i="55"/>
  <c r="O497" i="55"/>
  <c r="S497" i="55" s="1"/>
  <c r="M497" i="55"/>
  <c r="I497" i="55"/>
  <c r="K497" i="55" s="1"/>
  <c r="O496" i="55"/>
  <c r="R496" i="55" s="1"/>
  <c r="M496" i="55"/>
  <c r="I496" i="55"/>
  <c r="O495" i="55"/>
  <c r="S495" i="55" s="1"/>
  <c r="I495" i="55"/>
  <c r="K495" i="55" s="1"/>
  <c r="O494" i="55"/>
  <c r="R494" i="55" s="1"/>
  <c r="M494" i="55"/>
  <c r="I494" i="55"/>
  <c r="J494" i="55" s="1"/>
  <c r="O493" i="55"/>
  <c r="Q493" i="55" s="1"/>
  <c r="I493" i="55"/>
  <c r="K493" i="55" s="1"/>
  <c r="O492" i="55"/>
  <c r="Q492" i="55" s="1"/>
  <c r="I492" i="55"/>
  <c r="J492" i="55" s="1"/>
  <c r="M492" i="55" s="1"/>
  <c r="O491" i="55"/>
  <c r="S491" i="55" s="1"/>
  <c r="M491" i="55"/>
  <c r="K491" i="55"/>
  <c r="I491" i="55"/>
  <c r="O490" i="55"/>
  <c r="M490" i="55"/>
  <c r="I490" i="55"/>
  <c r="J490" i="55" s="1"/>
  <c r="O489" i="55"/>
  <c r="S489" i="55" s="1"/>
  <c r="M489" i="55"/>
  <c r="I489" i="55"/>
  <c r="K489" i="55" s="1"/>
  <c r="L489" i="55" s="1"/>
  <c r="O488" i="55"/>
  <c r="S488" i="55" s="1"/>
  <c r="M488" i="55"/>
  <c r="I488" i="55"/>
  <c r="K488" i="55" s="1"/>
  <c r="O487" i="55"/>
  <c r="S487" i="55" s="1"/>
  <c r="M487" i="55"/>
  <c r="I487" i="55"/>
  <c r="K487" i="55" s="1"/>
  <c r="O486" i="55"/>
  <c r="R486" i="55" s="1"/>
  <c r="M486" i="55"/>
  <c r="I486" i="55"/>
  <c r="J486" i="55" s="1"/>
  <c r="O485" i="55"/>
  <c r="I485" i="55"/>
  <c r="O484" i="55"/>
  <c r="I484" i="55"/>
  <c r="J484" i="55" s="1"/>
  <c r="M484" i="55" s="1"/>
  <c r="O483" i="55"/>
  <c r="S483" i="55" s="1"/>
  <c r="M483" i="55"/>
  <c r="I483" i="55"/>
  <c r="O482" i="55"/>
  <c r="M482" i="55"/>
  <c r="I482" i="55"/>
  <c r="K482" i="55" s="1"/>
  <c r="O481" i="55"/>
  <c r="S481" i="55" s="1"/>
  <c r="M481" i="55"/>
  <c r="K481" i="55"/>
  <c r="I481" i="55"/>
  <c r="J481" i="55" s="1"/>
  <c r="O480" i="55"/>
  <c r="S480" i="55" s="1"/>
  <c r="M480" i="55"/>
  <c r="K480" i="55"/>
  <c r="I480" i="55"/>
  <c r="O479" i="55"/>
  <c r="R479" i="55" s="1"/>
  <c r="M479" i="55"/>
  <c r="I479" i="55"/>
  <c r="K479" i="55" s="1"/>
  <c r="O478" i="55"/>
  <c r="R478" i="55" s="1"/>
  <c r="M478" i="55"/>
  <c r="K478" i="55"/>
  <c r="I478" i="55"/>
  <c r="O477" i="55"/>
  <c r="M477" i="55"/>
  <c r="K477" i="55"/>
  <c r="I477" i="55"/>
  <c r="J477" i="55" s="1"/>
  <c r="O476" i="55"/>
  <c r="M476" i="55"/>
  <c r="I476" i="55"/>
  <c r="O475" i="55"/>
  <c r="R475" i="55" s="1"/>
  <c r="M475" i="55"/>
  <c r="I475" i="55"/>
  <c r="J475" i="55" s="1"/>
  <c r="O474" i="55"/>
  <c r="M474" i="55"/>
  <c r="K474" i="55"/>
  <c r="I474" i="55"/>
  <c r="O473" i="55"/>
  <c r="M473" i="55"/>
  <c r="I473" i="55"/>
  <c r="K473" i="55" s="1"/>
  <c r="O472" i="55"/>
  <c r="Q472" i="55" s="1"/>
  <c r="M472" i="55"/>
  <c r="I472" i="55"/>
  <c r="K472" i="55" s="1"/>
  <c r="L472" i="55" s="1"/>
  <c r="O471" i="55"/>
  <c r="S471" i="55" s="1"/>
  <c r="M471" i="55"/>
  <c r="K471" i="55"/>
  <c r="I471" i="55"/>
  <c r="O470" i="55"/>
  <c r="M470" i="55"/>
  <c r="I470" i="55"/>
  <c r="K470" i="55" s="1"/>
  <c r="O469" i="55"/>
  <c r="Q469" i="55" s="1"/>
  <c r="M469" i="55"/>
  <c r="I469" i="55"/>
  <c r="J469" i="55" s="1"/>
  <c r="O468" i="55"/>
  <c r="M468" i="55"/>
  <c r="K468" i="55"/>
  <c r="I468" i="55"/>
  <c r="J468" i="55" s="1"/>
  <c r="O467" i="55"/>
  <c r="S467" i="55" s="1"/>
  <c r="M467" i="55"/>
  <c r="I467" i="55"/>
  <c r="O466" i="55"/>
  <c r="I466" i="55"/>
  <c r="K466" i="55" s="1"/>
  <c r="O465" i="55"/>
  <c r="S465" i="55" s="1"/>
  <c r="I465" i="55"/>
  <c r="J465" i="55" s="1"/>
  <c r="M465" i="55" s="1"/>
  <c r="O464" i="55"/>
  <c r="I464" i="55"/>
  <c r="K464" i="55" s="1"/>
  <c r="O463" i="55"/>
  <c r="R463" i="55" s="1"/>
  <c r="I463" i="55"/>
  <c r="O462" i="55"/>
  <c r="R462" i="55" s="1"/>
  <c r="M462" i="55"/>
  <c r="I462" i="55"/>
  <c r="O461" i="55"/>
  <c r="Q461" i="55" s="1"/>
  <c r="M461" i="55"/>
  <c r="I461" i="55"/>
  <c r="K461" i="55" s="1"/>
  <c r="O460" i="55"/>
  <c r="Q460" i="55" s="1"/>
  <c r="M460" i="55"/>
  <c r="I460" i="55"/>
  <c r="K460" i="55" s="1"/>
  <c r="O459" i="55"/>
  <c r="I459" i="55"/>
  <c r="K459" i="55" s="1"/>
  <c r="O458" i="55"/>
  <c r="I458" i="55"/>
  <c r="J458" i="55" s="1"/>
  <c r="M458" i="55" s="1"/>
  <c r="O457" i="55"/>
  <c r="R457" i="55" s="1"/>
  <c r="M457" i="55"/>
  <c r="I457" i="55"/>
  <c r="J457" i="55" s="1"/>
  <c r="O456" i="55"/>
  <c r="M456" i="55"/>
  <c r="I456" i="55"/>
  <c r="O455" i="55"/>
  <c r="S455" i="55" s="1"/>
  <c r="M455" i="55"/>
  <c r="I455" i="55"/>
  <c r="J455" i="55" s="1"/>
  <c r="O454" i="55"/>
  <c r="R454" i="55" s="1"/>
  <c r="M454" i="55"/>
  <c r="I454" i="55"/>
  <c r="O453" i="55"/>
  <c r="I453" i="55"/>
  <c r="J453" i="55" s="1"/>
  <c r="M453" i="55" s="1"/>
  <c r="O452" i="55"/>
  <c r="Q452" i="55" s="1"/>
  <c r="I452" i="55"/>
  <c r="K452" i="55" s="1"/>
  <c r="L452" i="55" s="1"/>
  <c r="O451" i="55"/>
  <c r="I451" i="55"/>
  <c r="K451" i="55" s="1"/>
  <c r="O450" i="55"/>
  <c r="M450" i="55"/>
  <c r="I450" i="55"/>
  <c r="J450" i="55" s="1"/>
  <c r="O449" i="55"/>
  <c r="R449" i="55" s="1"/>
  <c r="M449" i="55"/>
  <c r="I449" i="55"/>
  <c r="O448" i="55"/>
  <c r="R448" i="55" s="1"/>
  <c r="M448" i="55"/>
  <c r="I448" i="55"/>
  <c r="J448" i="55" s="1"/>
  <c r="O447" i="55"/>
  <c r="R447" i="55" s="1"/>
  <c r="M447" i="55"/>
  <c r="I447" i="55"/>
  <c r="J447" i="55" s="1"/>
  <c r="O446" i="55"/>
  <c r="R446" i="55" s="1"/>
  <c r="M446" i="55"/>
  <c r="I446" i="55"/>
  <c r="O445" i="55"/>
  <c r="I445" i="55"/>
  <c r="J445" i="55" s="1"/>
  <c r="M445" i="55" s="1"/>
  <c r="O444" i="55"/>
  <c r="Q444" i="55" s="1"/>
  <c r="M444" i="55"/>
  <c r="I444" i="55"/>
  <c r="O443" i="55"/>
  <c r="S443" i="55" s="1"/>
  <c r="I443" i="55"/>
  <c r="O442" i="55"/>
  <c r="S442" i="55" s="1"/>
  <c r="I442" i="55"/>
  <c r="O441" i="55"/>
  <c r="M441" i="55"/>
  <c r="I441" i="55"/>
  <c r="K441" i="55" s="1"/>
  <c r="L441" i="55" s="1"/>
  <c r="O440" i="55"/>
  <c r="S440" i="55" s="1"/>
  <c r="M440" i="55"/>
  <c r="I440" i="55"/>
  <c r="K440" i="55" s="1"/>
  <c r="O439" i="55"/>
  <c r="Q439" i="55" s="1"/>
  <c r="M439" i="55"/>
  <c r="I439" i="55"/>
  <c r="J439" i="55" s="1"/>
  <c r="O438" i="55"/>
  <c r="I438" i="55"/>
  <c r="J438" i="55" s="1"/>
  <c r="M438" i="55" s="1"/>
  <c r="O437" i="55"/>
  <c r="R437" i="55" s="1"/>
  <c r="M437" i="55"/>
  <c r="I437" i="55"/>
  <c r="K437" i="55" s="1"/>
  <c r="O436" i="55"/>
  <c r="M436" i="55"/>
  <c r="I436" i="55"/>
  <c r="O435" i="55"/>
  <c r="S435" i="55" s="1"/>
  <c r="M435" i="55"/>
  <c r="I435" i="55"/>
  <c r="K435" i="55" s="1"/>
  <c r="O434" i="55"/>
  <c r="S434" i="55" s="1"/>
  <c r="M434" i="55"/>
  <c r="I434" i="55"/>
  <c r="K434" i="55" s="1"/>
  <c r="O433" i="55"/>
  <c r="R433" i="55" s="1"/>
  <c r="M433" i="55"/>
  <c r="I433" i="55"/>
  <c r="K433" i="55" s="1"/>
  <c r="O432" i="55"/>
  <c r="M432" i="55"/>
  <c r="I432" i="55"/>
  <c r="J432" i="55" s="1"/>
  <c r="O431" i="55"/>
  <c r="Q431" i="55" s="1"/>
  <c r="M431" i="55"/>
  <c r="I431" i="55"/>
  <c r="O430" i="55"/>
  <c r="R430" i="55" s="1"/>
  <c r="M430" i="55"/>
  <c r="I430" i="55"/>
  <c r="J430" i="55" s="1"/>
  <c r="O429" i="55"/>
  <c r="R429" i="55" s="1"/>
  <c r="I429" i="55"/>
  <c r="K429" i="55" s="1"/>
  <c r="O428" i="55"/>
  <c r="M428" i="55"/>
  <c r="I428" i="55"/>
  <c r="J428" i="55" s="1"/>
  <c r="O427" i="55"/>
  <c r="S427" i="55" s="1"/>
  <c r="M427" i="55"/>
  <c r="I427" i="55"/>
  <c r="O426" i="55"/>
  <c r="S426" i="55" s="1"/>
  <c r="M426" i="55"/>
  <c r="I426" i="55"/>
  <c r="K426" i="55" s="1"/>
  <c r="O425" i="55"/>
  <c r="Q425" i="55" s="1"/>
  <c r="I425" i="55"/>
  <c r="J425" i="55" s="1"/>
  <c r="M425" i="55" s="1"/>
  <c r="O424" i="55"/>
  <c r="S424" i="55" s="1"/>
  <c r="I424" i="55"/>
  <c r="K424" i="55" s="1"/>
  <c r="L424" i="55" s="1"/>
  <c r="O423" i="55"/>
  <c r="M423" i="55"/>
  <c r="I423" i="55"/>
  <c r="K423" i="55" s="1"/>
  <c r="O422" i="55"/>
  <c r="M422" i="55"/>
  <c r="I422" i="55"/>
  <c r="O421" i="55"/>
  <c r="M421" i="55"/>
  <c r="I421" i="55"/>
  <c r="K421" i="55" s="1"/>
  <c r="O420" i="55"/>
  <c r="Q420" i="55" s="1"/>
  <c r="M420" i="55"/>
  <c r="I420" i="55"/>
  <c r="O419" i="55"/>
  <c r="M419" i="55"/>
  <c r="I419" i="55"/>
  <c r="J419" i="55" s="1"/>
  <c r="O418" i="55"/>
  <c r="I418" i="55"/>
  <c r="K418" i="55" s="1"/>
  <c r="O417" i="55"/>
  <c r="Q417" i="55" s="1"/>
  <c r="M417" i="55"/>
  <c r="I417" i="55"/>
  <c r="J417" i="55" s="1"/>
  <c r="O416" i="55"/>
  <c r="I416" i="55"/>
  <c r="K416" i="55" s="1"/>
  <c r="O415" i="55"/>
  <c r="I415" i="55"/>
  <c r="K415" i="55" s="1"/>
  <c r="O414" i="55"/>
  <c r="R414" i="55" s="1"/>
  <c r="M414" i="55"/>
  <c r="I414" i="55"/>
  <c r="O413" i="55"/>
  <c r="R413" i="55" s="1"/>
  <c r="M413" i="55"/>
  <c r="I413" i="55"/>
  <c r="O412" i="55"/>
  <c r="R412" i="55" s="1"/>
  <c r="M412" i="55"/>
  <c r="I412" i="55"/>
  <c r="K412" i="55" s="1"/>
  <c r="O411" i="55"/>
  <c r="S411" i="55" s="1"/>
  <c r="M411" i="55"/>
  <c r="I411" i="55"/>
  <c r="J411" i="55" s="1"/>
  <c r="O410" i="55"/>
  <c r="I410" i="55"/>
  <c r="J410" i="55" s="1"/>
  <c r="M410" i="55" s="1"/>
  <c r="O409" i="55"/>
  <c r="Q409" i="55" s="1"/>
  <c r="I409" i="55"/>
  <c r="K409" i="55" s="1"/>
  <c r="O408" i="55"/>
  <c r="M408" i="55"/>
  <c r="I408" i="55"/>
  <c r="O407" i="55"/>
  <c r="Q407" i="55" s="1"/>
  <c r="M407" i="55"/>
  <c r="I407" i="55"/>
  <c r="O406" i="55"/>
  <c r="R406" i="55" s="1"/>
  <c r="M406" i="55"/>
  <c r="I406" i="55"/>
  <c r="K406" i="55" s="1"/>
  <c r="L406" i="55" s="1"/>
  <c r="O405" i="55"/>
  <c r="M405" i="55"/>
  <c r="I405" i="55"/>
  <c r="O404" i="55"/>
  <c r="Q404" i="55" s="1"/>
  <c r="M404" i="55"/>
  <c r="I404" i="55"/>
  <c r="K404" i="55" s="1"/>
  <c r="O403" i="55"/>
  <c r="S403" i="55" s="1"/>
  <c r="M403" i="55"/>
  <c r="I403" i="55"/>
  <c r="J403" i="55" s="1"/>
  <c r="O402" i="55"/>
  <c r="M402" i="55"/>
  <c r="I402" i="55"/>
  <c r="O401" i="55"/>
  <c r="I401" i="55"/>
  <c r="O400" i="55"/>
  <c r="M400" i="55"/>
  <c r="I400" i="55"/>
  <c r="J400" i="55" s="1"/>
  <c r="O399" i="55"/>
  <c r="M399" i="55"/>
  <c r="I399" i="55"/>
  <c r="O398" i="55"/>
  <c r="S398" i="55" s="1"/>
  <c r="I398" i="55"/>
  <c r="K398" i="55" s="1"/>
  <c r="O397" i="55"/>
  <c r="S397" i="55" s="1"/>
  <c r="M397" i="55"/>
  <c r="I397" i="55"/>
  <c r="O396" i="55"/>
  <c r="S396" i="55" s="1"/>
  <c r="I396" i="55"/>
  <c r="O395" i="55"/>
  <c r="M395" i="55"/>
  <c r="I395" i="55"/>
  <c r="J395" i="55" s="1"/>
  <c r="O394" i="55"/>
  <c r="I394" i="55"/>
  <c r="K394" i="55" s="1"/>
  <c r="O393" i="55"/>
  <c r="S393" i="55" s="1"/>
  <c r="M393" i="55"/>
  <c r="I393" i="55"/>
  <c r="K393" i="55" s="1"/>
  <c r="O392" i="55"/>
  <c r="M392" i="55"/>
  <c r="I392" i="55"/>
  <c r="O391" i="55"/>
  <c r="S391" i="55" s="1"/>
  <c r="M391" i="55"/>
  <c r="I391" i="55"/>
  <c r="K391" i="55" s="1"/>
  <c r="O390" i="55"/>
  <c r="M390" i="55"/>
  <c r="I390" i="55"/>
  <c r="K390" i="55" s="1"/>
  <c r="L390" i="55" s="1"/>
  <c r="O389" i="55"/>
  <c r="M389" i="55"/>
  <c r="I389" i="55"/>
  <c r="K389" i="55" s="1"/>
  <c r="L389" i="55" s="1"/>
  <c r="O388" i="55"/>
  <c r="I388" i="55"/>
  <c r="O387" i="55"/>
  <c r="M387" i="55"/>
  <c r="I387" i="55"/>
  <c r="J387" i="55" s="1"/>
  <c r="O386" i="55"/>
  <c r="I386" i="55"/>
  <c r="J386" i="55" s="1"/>
  <c r="M386" i="55" s="1"/>
  <c r="O385" i="55"/>
  <c r="S385" i="55" s="1"/>
  <c r="M385" i="55"/>
  <c r="I385" i="55"/>
  <c r="K385" i="55" s="1"/>
  <c r="O384" i="55"/>
  <c r="M384" i="55"/>
  <c r="I384" i="55"/>
  <c r="J384" i="55" s="1"/>
  <c r="O383" i="55"/>
  <c r="S383" i="55" s="1"/>
  <c r="M383" i="55"/>
  <c r="I383" i="55"/>
  <c r="O382" i="55"/>
  <c r="I382" i="55"/>
  <c r="O381" i="55"/>
  <c r="S381" i="55" s="1"/>
  <c r="I381" i="55"/>
  <c r="K381" i="55" s="1"/>
  <c r="O380" i="55"/>
  <c r="Q380" i="55" s="1"/>
  <c r="M380" i="55"/>
  <c r="I380" i="55"/>
  <c r="K380" i="55" s="1"/>
  <c r="O379" i="55"/>
  <c r="M379" i="55"/>
  <c r="I379" i="55"/>
  <c r="J379" i="55" s="1"/>
  <c r="O378" i="55"/>
  <c r="Q378" i="55" s="1"/>
  <c r="I378" i="55"/>
  <c r="J378" i="55" s="1"/>
  <c r="M378" i="55" s="1"/>
  <c r="O377" i="55"/>
  <c r="S377" i="55" s="1"/>
  <c r="I377" i="55"/>
  <c r="K377" i="55" s="1"/>
  <c r="O376" i="55"/>
  <c r="M376" i="55"/>
  <c r="I376" i="55"/>
  <c r="J376" i="55" s="1"/>
  <c r="O375" i="55"/>
  <c r="S375" i="55" s="1"/>
  <c r="M375" i="55"/>
  <c r="I375" i="55"/>
  <c r="O374" i="55"/>
  <c r="M374" i="55"/>
  <c r="I374" i="55"/>
  <c r="O373" i="55"/>
  <c r="S373" i="55" s="1"/>
  <c r="M373" i="55"/>
  <c r="I373" i="55"/>
  <c r="K373" i="55" s="1"/>
  <c r="L373" i="55" s="1"/>
  <c r="O372" i="55"/>
  <c r="S372" i="55" s="1"/>
  <c r="M372" i="55"/>
  <c r="I372" i="55"/>
  <c r="J372" i="55" s="1"/>
  <c r="O371" i="55"/>
  <c r="R371" i="55" s="1"/>
  <c r="M371" i="55"/>
  <c r="I371" i="55"/>
  <c r="K371" i="55" s="1"/>
  <c r="O370" i="55"/>
  <c r="M370" i="55"/>
  <c r="I370" i="55"/>
  <c r="K370" i="55" s="1"/>
  <c r="O369" i="55"/>
  <c r="S369" i="55" s="1"/>
  <c r="M369" i="55"/>
  <c r="I369" i="55"/>
  <c r="O368" i="55"/>
  <c r="M368" i="55"/>
  <c r="I368" i="55"/>
  <c r="J368" i="55" s="1"/>
  <c r="O367" i="55"/>
  <c r="S367" i="55" s="1"/>
  <c r="M367" i="55"/>
  <c r="I367" i="55"/>
  <c r="O366" i="55"/>
  <c r="I366" i="55"/>
  <c r="K366" i="55" s="1"/>
  <c r="O365" i="55"/>
  <c r="S365" i="55" s="1"/>
  <c r="I365" i="55"/>
  <c r="K365" i="55" s="1"/>
  <c r="L365" i="55" s="1"/>
  <c r="O364" i="55"/>
  <c r="S364" i="55" s="1"/>
  <c r="M364" i="55"/>
  <c r="I364" i="55"/>
  <c r="J364" i="55" s="1"/>
  <c r="O363" i="55"/>
  <c r="R363" i="55" s="1"/>
  <c r="M363" i="55"/>
  <c r="I363" i="55"/>
  <c r="K363" i="55" s="1"/>
  <c r="O362" i="55"/>
  <c r="I362" i="55"/>
  <c r="J362" i="55" s="1"/>
  <c r="M362" i="55" s="1"/>
  <c r="O361" i="55"/>
  <c r="S361" i="55" s="1"/>
  <c r="I361" i="55"/>
  <c r="J361" i="55" s="1"/>
  <c r="M361" i="55" s="1"/>
  <c r="O360" i="55"/>
  <c r="M360" i="55"/>
  <c r="I360" i="55"/>
  <c r="J360" i="55" s="1"/>
  <c r="O359" i="55"/>
  <c r="S359" i="55" s="1"/>
  <c r="I359" i="55"/>
  <c r="O358" i="55"/>
  <c r="R358" i="55" s="1"/>
  <c r="M358" i="55"/>
  <c r="I358" i="55"/>
  <c r="J358" i="55" s="1"/>
  <c r="O357" i="55"/>
  <c r="S357" i="55" s="1"/>
  <c r="M357" i="55"/>
  <c r="I357" i="55"/>
  <c r="O356" i="55"/>
  <c r="S356" i="55" s="1"/>
  <c r="M356" i="55"/>
  <c r="I356" i="55"/>
  <c r="O355" i="55"/>
  <c r="R355" i="55" s="1"/>
  <c r="M355" i="55"/>
  <c r="I355" i="55"/>
  <c r="J355" i="55" s="1"/>
  <c r="O354" i="55"/>
  <c r="M354" i="55"/>
  <c r="I354" i="55"/>
  <c r="O353" i="55"/>
  <c r="S353" i="55" s="1"/>
  <c r="M353" i="55"/>
  <c r="I353" i="55"/>
  <c r="O352" i="55"/>
  <c r="M352" i="55"/>
  <c r="I352" i="55"/>
  <c r="O351" i="55"/>
  <c r="S351" i="55" s="1"/>
  <c r="M351" i="55"/>
  <c r="I351" i="55"/>
  <c r="K351" i="55" s="1"/>
  <c r="L351" i="55" s="1"/>
  <c r="O350" i="55"/>
  <c r="M350" i="55"/>
  <c r="I350" i="55"/>
  <c r="J350" i="55" s="1"/>
  <c r="O349" i="55"/>
  <c r="S349" i="55" s="1"/>
  <c r="M349" i="55"/>
  <c r="I349" i="55"/>
  <c r="O348" i="55"/>
  <c r="R348" i="55" s="1"/>
  <c r="M348" i="55"/>
  <c r="I348" i="55"/>
  <c r="O347" i="55"/>
  <c r="R347" i="55" s="1"/>
  <c r="M347" i="55"/>
  <c r="I347" i="55"/>
  <c r="O346" i="55"/>
  <c r="Q346" i="55" s="1"/>
  <c r="M346" i="55"/>
  <c r="I346" i="55"/>
  <c r="J346" i="55" s="1"/>
  <c r="O345" i="55"/>
  <c r="R345" i="55" s="1"/>
  <c r="I345" i="55"/>
  <c r="O344" i="55"/>
  <c r="M344" i="55"/>
  <c r="I344" i="55"/>
  <c r="O343" i="55"/>
  <c r="I343" i="55"/>
  <c r="K343" i="55" s="1"/>
  <c r="O342" i="55"/>
  <c r="M342" i="55"/>
  <c r="I342" i="55"/>
  <c r="K342" i="55" s="1"/>
  <c r="O341" i="55"/>
  <c r="S341" i="55" s="1"/>
  <c r="M341" i="55"/>
  <c r="I341" i="55"/>
  <c r="J341" i="55" s="1"/>
  <c r="O340" i="55"/>
  <c r="S340" i="55" s="1"/>
  <c r="M340" i="55"/>
  <c r="I340" i="55"/>
  <c r="O339" i="55"/>
  <c r="M339" i="55"/>
  <c r="I339" i="55"/>
  <c r="J339" i="55" s="1"/>
  <c r="O338" i="55"/>
  <c r="M338" i="55"/>
  <c r="I338" i="55"/>
  <c r="O337" i="55"/>
  <c r="S337" i="55" s="1"/>
  <c r="M337" i="55"/>
  <c r="I337" i="55"/>
  <c r="J337" i="55" s="1"/>
  <c r="O336" i="55"/>
  <c r="I336" i="55"/>
  <c r="K336" i="55" s="1"/>
  <c r="O335" i="55"/>
  <c r="R335" i="55" s="1"/>
  <c r="M335" i="55"/>
  <c r="I335" i="55"/>
  <c r="O334" i="55"/>
  <c r="M334" i="55"/>
  <c r="I334" i="55"/>
  <c r="O333" i="55"/>
  <c r="S333" i="55" s="1"/>
  <c r="I333" i="55"/>
  <c r="K333" i="55" s="1"/>
  <c r="O332" i="55"/>
  <c r="I332" i="55"/>
  <c r="K332" i="55" s="1"/>
  <c r="O331" i="55"/>
  <c r="R331" i="55" s="1"/>
  <c r="M331" i="55"/>
  <c r="I331" i="55"/>
  <c r="J331" i="55" s="1"/>
  <c r="O330" i="55"/>
  <c r="I330" i="55"/>
  <c r="O329" i="55"/>
  <c r="M329" i="55"/>
  <c r="I329" i="55"/>
  <c r="K329" i="55" s="1"/>
  <c r="O328" i="55"/>
  <c r="M328" i="55"/>
  <c r="I328" i="55"/>
  <c r="J328" i="55" s="1"/>
  <c r="O327" i="55"/>
  <c r="M327" i="55"/>
  <c r="I327" i="55"/>
  <c r="J327" i="55" s="1"/>
  <c r="O326" i="55"/>
  <c r="I326" i="55"/>
  <c r="O325" i="55"/>
  <c r="M325" i="55"/>
  <c r="I325" i="55"/>
  <c r="K325" i="55" s="1"/>
  <c r="O324" i="55"/>
  <c r="M324" i="55"/>
  <c r="I324" i="55"/>
  <c r="K324" i="55" s="1"/>
  <c r="O323" i="55"/>
  <c r="Q323" i="55" s="1"/>
  <c r="I323" i="55"/>
  <c r="O322" i="55"/>
  <c r="Q322" i="55" s="1"/>
  <c r="M322" i="55"/>
  <c r="I322" i="55"/>
  <c r="K322" i="55" s="1"/>
  <c r="O321" i="55"/>
  <c r="R321" i="55" s="1"/>
  <c r="M321" i="55"/>
  <c r="I321" i="55"/>
  <c r="O320" i="55"/>
  <c r="M320" i="55"/>
  <c r="I320" i="55"/>
  <c r="K320" i="55" s="1"/>
  <c r="O319" i="55"/>
  <c r="I319" i="55"/>
  <c r="J319" i="55" s="1"/>
  <c r="M319" i="55" s="1"/>
  <c r="O318" i="55"/>
  <c r="M318" i="55"/>
  <c r="I318" i="55"/>
  <c r="O317" i="55"/>
  <c r="S317" i="55" s="1"/>
  <c r="I317" i="55"/>
  <c r="K317" i="55" s="1"/>
  <c r="O316" i="55"/>
  <c r="R316" i="55" s="1"/>
  <c r="M316" i="55"/>
  <c r="I316" i="55"/>
  <c r="K316" i="55" s="1"/>
  <c r="L316" i="55" s="1"/>
  <c r="O315" i="55"/>
  <c r="Q315" i="55" s="1"/>
  <c r="I315" i="55"/>
  <c r="J315" i="55" s="1"/>
  <c r="M315" i="55" s="1"/>
  <c r="O314" i="55"/>
  <c r="M314" i="55"/>
  <c r="I314" i="55"/>
  <c r="J314" i="55" s="1"/>
  <c r="O313" i="55"/>
  <c r="S313" i="55" s="1"/>
  <c r="I313" i="55"/>
  <c r="O312" i="55"/>
  <c r="M312" i="55"/>
  <c r="K312" i="55"/>
  <c r="I312" i="55"/>
  <c r="O311" i="55"/>
  <c r="R311" i="55" s="1"/>
  <c r="M311" i="55"/>
  <c r="K311" i="55"/>
  <c r="I311" i="55"/>
  <c r="J311" i="55" s="1"/>
  <c r="O310" i="55"/>
  <c r="S310" i="55" s="1"/>
  <c r="M310" i="55"/>
  <c r="I310" i="55"/>
  <c r="O309" i="55"/>
  <c r="M309" i="55"/>
  <c r="I309" i="55"/>
  <c r="K309" i="55" s="1"/>
  <c r="O308" i="55"/>
  <c r="M308" i="55"/>
  <c r="I308" i="55"/>
  <c r="J308" i="55" s="1"/>
  <c r="O307" i="55"/>
  <c r="Q307" i="55" s="1"/>
  <c r="M307" i="55"/>
  <c r="I307" i="55"/>
  <c r="O306" i="55"/>
  <c r="M306" i="55"/>
  <c r="I306" i="55"/>
  <c r="K306" i="55" s="1"/>
  <c r="O305" i="55"/>
  <c r="S305" i="55" s="1"/>
  <c r="M305" i="55"/>
  <c r="I305" i="55"/>
  <c r="J305" i="55" s="1"/>
  <c r="O304" i="55"/>
  <c r="M304" i="55"/>
  <c r="K304" i="55"/>
  <c r="I304" i="55"/>
  <c r="J304" i="55" s="1"/>
  <c r="O303" i="55"/>
  <c r="R303" i="55" s="1"/>
  <c r="M303" i="55"/>
  <c r="K303" i="55"/>
  <c r="I303" i="55"/>
  <c r="O302" i="55"/>
  <c r="M302" i="55"/>
  <c r="I302" i="55"/>
  <c r="J302" i="55" s="1"/>
  <c r="O301" i="55"/>
  <c r="S301" i="55" s="1"/>
  <c r="M301" i="55"/>
  <c r="I301" i="55"/>
  <c r="J301" i="55" s="1"/>
  <c r="O300" i="55"/>
  <c r="M300" i="55"/>
  <c r="I300" i="55"/>
  <c r="K300" i="55" s="1"/>
  <c r="O299" i="55"/>
  <c r="M299" i="55"/>
  <c r="I299" i="55"/>
  <c r="J299" i="55" s="1"/>
  <c r="O298" i="55"/>
  <c r="M298" i="55"/>
  <c r="I298" i="55"/>
  <c r="O297" i="55"/>
  <c r="Q297" i="55" s="1"/>
  <c r="M297" i="55"/>
  <c r="I297" i="55"/>
  <c r="J297" i="55" s="1"/>
  <c r="O296" i="55"/>
  <c r="I296" i="55"/>
  <c r="K296" i="55" s="1"/>
  <c r="O295" i="55"/>
  <c r="M295" i="55"/>
  <c r="K295" i="55"/>
  <c r="I295" i="55"/>
  <c r="J295" i="55" s="1"/>
  <c r="O294" i="55"/>
  <c r="M294" i="55"/>
  <c r="I294" i="55"/>
  <c r="K294" i="55" s="1"/>
  <c r="L294" i="55" s="1"/>
  <c r="O293" i="55"/>
  <c r="S293" i="55" s="1"/>
  <c r="M293" i="55"/>
  <c r="I293" i="55"/>
  <c r="O292" i="55"/>
  <c r="Q292" i="55" s="1"/>
  <c r="I292" i="55"/>
  <c r="J292" i="55" s="1"/>
  <c r="M292" i="55" s="1"/>
  <c r="O291" i="55"/>
  <c r="S291" i="55" s="1"/>
  <c r="M291" i="55"/>
  <c r="I291" i="55"/>
  <c r="K291" i="55" s="1"/>
  <c r="O290" i="55"/>
  <c r="Q290" i="55" s="1"/>
  <c r="M290" i="55"/>
  <c r="I290" i="55"/>
  <c r="O289" i="55"/>
  <c r="M289" i="55"/>
  <c r="I289" i="55"/>
  <c r="K289" i="55" s="1"/>
  <c r="O288" i="55"/>
  <c r="M288" i="55"/>
  <c r="I288" i="55"/>
  <c r="J288" i="55" s="1"/>
  <c r="O287" i="55"/>
  <c r="M287" i="55"/>
  <c r="I287" i="55"/>
  <c r="J287" i="55" s="1"/>
  <c r="O286" i="55"/>
  <c r="M286" i="55"/>
  <c r="I286" i="55"/>
  <c r="J286" i="55" s="1"/>
  <c r="O285" i="55"/>
  <c r="S285" i="55" s="1"/>
  <c r="M285" i="55"/>
  <c r="K285" i="55"/>
  <c r="I285" i="55"/>
  <c r="O284" i="55"/>
  <c r="S284" i="55" s="1"/>
  <c r="M284" i="55"/>
  <c r="I284" i="55"/>
  <c r="K284" i="55" s="1"/>
  <c r="O283" i="55"/>
  <c r="Q283" i="55" s="1"/>
  <c r="M283" i="55"/>
  <c r="I283" i="55"/>
  <c r="K283" i="55" s="1"/>
  <c r="O282" i="55"/>
  <c r="M282" i="55"/>
  <c r="I282" i="55"/>
  <c r="J282" i="55" s="1"/>
  <c r="O281" i="55"/>
  <c r="S281" i="55" s="1"/>
  <c r="M281" i="55"/>
  <c r="I281" i="55"/>
  <c r="O280" i="55"/>
  <c r="M280" i="55"/>
  <c r="I280" i="55"/>
  <c r="O279" i="55"/>
  <c r="S279" i="55" s="1"/>
  <c r="M279" i="55"/>
  <c r="I279" i="55"/>
  <c r="O278" i="55"/>
  <c r="M278" i="55"/>
  <c r="I278" i="55"/>
  <c r="K278" i="55" s="1"/>
  <c r="O277" i="55"/>
  <c r="I277" i="55"/>
  <c r="J277" i="55" s="1"/>
  <c r="M277" i="55" s="1"/>
  <c r="O276" i="55"/>
  <c r="R276" i="55" s="1"/>
  <c r="I276" i="55"/>
  <c r="O275" i="55"/>
  <c r="M275" i="55"/>
  <c r="I275" i="55"/>
  <c r="J275" i="55" s="1"/>
  <c r="O274" i="55"/>
  <c r="I274" i="55"/>
  <c r="O273" i="55"/>
  <c r="M273" i="55"/>
  <c r="I273" i="55"/>
  <c r="J273" i="55" s="1"/>
  <c r="O272" i="55"/>
  <c r="M272" i="55"/>
  <c r="I272" i="55"/>
  <c r="O271" i="55"/>
  <c r="M271" i="55"/>
  <c r="I271" i="55"/>
  <c r="O270" i="55"/>
  <c r="M270" i="55"/>
  <c r="I270" i="55"/>
  <c r="J270" i="55" s="1"/>
  <c r="O269" i="55"/>
  <c r="M269" i="55"/>
  <c r="I269" i="55"/>
  <c r="O268" i="55"/>
  <c r="S268" i="55" s="1"/>
  <c r="M268" i="55"/>
  <c r="I268" i="55"/>
  <c r="O267" i="55"/>
  <c r="M267" i="55"/>
  <c r="I267" i="55"/>
  <c r="O266" i="55"/>
  <c r="M266" i="55"/>
  <c r="K266" i="55"/>
  <c r="I266" i="55"/>
  <c r="J266" i="55" s="1"/>
  <c r="O265" i="55"/>
  <c r="M265" i="55"/>
  <c r="I265" i="55"/>
  <c r="J265" i="55" s="1"/>
  <c r="O264" i="55"/>
  <c r="M264" i="55"/>
  <c r="I264" i="55"/>
  <c r="O263" i="55"/>
  <c r="S263" i="55" s="1"/>
  <c r="M263" i="55"/>
  <c r="K263" i="55"/>
  <c r="I263" i="55"/>
  <c r="O262" i="55"/>
  <c r="M262" i="55"/>
  <c r="I262" i="55"/>
  <c r="K262" i="55" s="1"/>
  <c r="O261" i="55"/>
  <c r="I261" i="55"/>
  <c r="J261" i="55" s="1"/>
  <c r="M261" i="55" s="1"/>
  <c r="O260" i="55"/>
  <c r="S260" i="55" s="1"/>
  <c r="M260" i="55"/>
  <c r="I260" i="55"/>
  <c r="J260" i="55" s="1"/>
  <c r="O259" i="55"/>
  <c r="M259" i="55"/>
  <c r="I259" i="55"/>
  <c r="O258" i="55"/>
  <c r="S258" i="55" s="1"/>
  <c r="M258" i="55"/>
  <c r="I258" i="55"/>
  <c r="K258" i="55" s="1"/>
  <c r="O257" i="55"/>
  <c r="R257" i="55" s="1"/>
  <c r="M257" i="55"/>
  <c r="I257" i="55"/>
  <c r="J257" i="55" s="1"/>
  <c r="O256" i="55"/>
  <c r="I256" i="55"/>
  <c r="O255" i="55"/>
  <c r="M255" i="55"/>
  <c r="I255" i="55"/>
  <c r="J255" i="55" s="1"/>
  <c r="O254" i="55"/>
  <c r="I254" i="55"/>
  <c r="O253" i="55"/>
  <c r="M253" i="55"/>
  <c r="I253" i="55"/>
  <c r="J253" i="55" s="1"/>
  <c r="O252" i="55"/>
  <c r="P252" i="55" s="1"/>
  <c r="I252" i="55"/>
  <c r="O251" i="55"/>
  <c r="S251" i="55" s="1"/>
  <c r="M251" i="55"/>
  <c r="I251" i="55"/>
  <c r="K251" i="55" s="1"/>
  <c r="L251" i="55" s="1"/>
  <c r="O250" i="55"/>
  <c r="S250" i="55" s="1"/>
  <c r="I250" i="55"/>
  <c r="O249" i="55"/>
  <c r="R249" i="55" s="1"/>
  <c r="I249" i="55"/>
  <c r="O248" i="55"/>
  <c r="I248" i="55"/>
  <c r="O247" i="55"/>
  <c r="M247" i="55"/>
  <c r="I247" i="55"/>
  <c r="O246" i="55"/>
  <c r="M246" i="55"/>
  <c r="I246" i="55"/>
  <c r="O245" i="55"/>
  <c r="I245" i="55"/>
  <c r="J245" i="55" s="1"/>
  <c r="M245" i="55" s="1"/>
  <c r="O244" i="55"/>
  <c r="P244" i="55" s="1"/>
  <c r="M244" i="55"/>
  <c r="I244" i="55"/>
  <c r="O243" i="55"/>
  <c r="S243" i="55" s="1"/>
  <c r="M243" i="55"/>
  <c r="I243" i="55"/>
  <c r="K243" i="55" s="1"/>
  <c r="O242" i="55"/>
  <c r="S242" i="55" s="1"/>
  <c r="I242" i="55"/>
  <c r="J242" i="55" s="1"/>
  <c r="M242" i="55" s="1"/>
  <c r="O241" i="55"/>
  <c r="R241" i="55" s="1"/>
  <c r="I241" i="55"/>
  <c r="K241" i="55" s="1"/>
  <c r="O240" i="55"/>
  <c r="M240" i="55"/>
  <c r="I240" i="55"/>
  <c r="J240" i="55" s="1"/>
  <c r="O239" i="55"/>
  <c r="S239" i="55" s="1"/>
  <c r="M239" i="55"/>
  <c r="I239" i="55"/>
  <c r="O238" i="55"/>
  <c r="S238" i="55" s="1"/>
  <c r="M238" i="55"/>
  <c r="I238" i="55"/>
  <c r="K238" i="55" s="1"/>
  <c r="O237" i="55"/>
  <c r="R237" i="55" s="1"/>
  <c r="M237" i="55"/>
  <c r="I237" i="55"/>
  <c r="J237" i="55" s="1"/>
  <c r="O236" i="55"/>
  <c r="R236" i="55" s="1"/>
  <c r="I236" i="55"/>
  <c r="O235" i="55"/>
  <c r="S235" i="55" s="1"/>
  <c r="M235" i="55"/>
  <c r="I235" i="55"/>
  <c r="J235" i="55" s="1"/>
  <c r="O234" i="55"/>
  <c r="P234" i="55" s="1"/>
  <c r="M234" i="55"/>
  <c r="I234" i="55"/>
  <c r="K234" i="55" s="1"/>
  <c r="O233" i="55"/>
  <c r="S233" i="55" s="1"/>
  <c r="I233" i="55"/>
  <c r="K233" i="55" s="1"/>
  <c r="O232" i="55"/>
  <c r="I232" i="55"/>
  <c r="K232" i="55" s="1"/>
  <c r="O231" i="55"/>
  <c r="I231" i="55"/>
  <c r="J231" i="55" s="1"/>
  <c r="M231" i="55" s="1"/>
  <c r="O230" i="55"/>
  <c r="S230" i="55" s="1"/>
  <c r="I230" i="55"/>
  <c r="O229" i="55"/>
  <c r="I229" i="55"/>
  <c r="J229" i="55" s="1"/>
  <c r="M229" i="55" s="1"/>
  <c r="O228" i="55"/>
  <c r="I228" i="55"/>
  <c r="J228" i="55" s="1"/>
  <c r="M228" i="55" s="1"/>
  <c r="O227" i="55"/>
  <c r="S227" i="55" s="1"/>
  <c r="M227" i="55"/>
  <c r="I227" i="55"/>
  <c r="J227" i="55" s="1"/>
  <c r="O226" i="55"/>
  <c r="P226" i="55" s="1"/>
  <c r="I226" i="55"/>
  <c r="O225" i="55"/>
  <c r="S225" i="55" s="1"/>
  <c r="I225" i="55"/>
  <c r="O224" i="55"/>
  <c r="M224" i="55"/>
  <c r="I224" i="55"/>
  <c r="K224" i="55" s="1"/>
  <c r="L224" i="55" s="1"/>
  <c r="O223" i="55"/>
  <c r="M223" i="55"/>
  <c r="I223" i="55"/>
  <c r="K223" i="55" s="1"/>
  <c r="O222" i="55"/>
  <c r="M222" i="55"/>
  <c r="I222" i="55"/>
  <c r="O221" i="55"/>
  <c r="P221" i="55" s="1"/>
  <c r="M221" i="55"/>
  <c r="I221" i="55"/>
  <c r="J221" i="55" s="1"/>
  <c r="O220" i="55"/>
  <c r="R220" i="55" s="1"/>
  <c r="M220" i="55"/>
  <c r="I220" i="55"/>
  <c r="J220" i="55" s="1"/>
  <c r="O219" i="55"/>
  <c r="S219" i="55" s="1"/>
  <c r="M219" i="55"/>
  <c r="I219" i="55"/>
  <c r="O218" i="55"/>
  <c r="M218" i="55"/>
  <c r="I218" i="55"/>
  <c r="O217" i="55"/>
  <c r="S217" i="55" s="1"/>
  <c r="I217" i="55"/>
  <c r="K217" i="55" s="1"/>
  <c r="O216" i="55"/>
  <c r="I216" i="55"/>
  <c r="O215" i="55"/>
  <c r="M215" i="55"/>
  <c r="I215" i="55"/>
  <c r="O214" i="55"/>
  <c r="I214" i="55"/>
  <c r="J214" i="55" s="1"/>
  <c r="M214" i="55" s="1"/>
  <c r="O213" i="55"/>
  <c r="R213" i="55" s="1"/>
  <c r="M213" i="55"/>
  <c r="I213" i="55"/>
  <c r="K213" i="55" s="1"/>
  <c r="O212" i="55"/>
  <c r="R212" i="55" s="1"/>
  <c r="I212" i="55"/>
  <c r="O211" i="55"/>
  <c r="S211" i="55" s="1"/>
  <c r="M211" i="55"/>
  <c r="I211" i="55"/>
  <c r="K211" i="55" s="1"/>
  <c r="O210" i="55"/>
  <c r="M210" i="55"/>
  <c r="I210" i="55"/>
  <c r="O209" i="55"/>
  <c r="S209" i="55" s="1"/>
  <c r="I209" i="55"/>
  <c r="K209" i="55" s="1"/>
  <c r="O208" i="55"/>
  <c r="I208" i="55"/>
  <c r="O207" i="55"/>
  <c r="M207" i="55"/>
  <c r="I207" i="55"/>
  <c r="J207" i="55" s="1"/>
  <c r="O206" i="55"/>
  <c r="I206" i="55"/>
  <c r="J206" i="55" s="1"/>
  <c r="M206" i="55" s="1"/>
  <c r="O205" i="55"/>
  <c r="S205" i="55" s="1"/>
  <c r="M205" i="55"/>
  <c r="I205" i="55"/>
  <c r="O204" i="55"/>
  <c r="R204" i="55" s="1"/>
  <c r="M204" i="55"/>
  <c r="I204" i="55"/>
  <c r="O203" i="55"/>
  <c r="S203" i="55" s="1"/>
  <c r="I203" i="55"/>
  <c r="J203" i="55" s="1"/>
  <c r="M203" i="55" s="1"/>
  <c r="O202" i="55"/>
  <c r="M202" i="55"/>
  <c r="I202" i="55"/>
  <c r="K202" i="55" s="1"/>
  <c r="L202" i="55" s="1"/>
  <c r="O201" i="55"/>
  <c r="M201" i="55"/>
  <c r="I201" i="55"/>
  <c r="K201" i="55" s="1"/>
  <c r="O200" i="55"/>
  <c r="I200" i="55"/>
  <c r="K200" i="55" s="1"/>
  <c r="L200" i="55" s="1"/>
  <c r="O199" i="55"/>
  <c r="M199" i="55"/>
  <c r="I199" i="55"/>
  <c r="O198" i="55"/>
  <c r="S198" i="55" s="1"/>
  <c r="M198" i="55"/>
  <c r="I198" i="55"/>
  <c r="K198" i="55" s="1"/>
  <c r="O197" i="55"/>
  <c r="S197" i="55" s="1"/>
  <c r="M197" i="55"/>
  <c r="I197" i="55"/>
  <c r="J197" i="55" s="1"/>
  <c r="O196" i="55"/>
  <c r="M196" i="55"/>
  <c r="I196" i="55"/>
  <c r="K196" i="55" s="1"/>
  <c r="O195" i="55"/>
  <c r="S195" i="55" s="1"/>
  <c r="M195" i="55"/>
  <c r="I195" i="55"/>
  <c r="O194" i="55"/>
  <c r="P194" i="55" s="1"/>
  <c r="I194" i="55"/>
  <c r="K194" i="55" s="1"/>
  <c r="O193" i="55"/>
  <c r="S193" i="55" s="1"/>
  <c r="I193" i="55"/>
  <c r="O192" i="55"/>
  <c r="M192" i="55"/>
  <c r="I192" i="55"/>
  <c r="O191" i="55"/>
  <c r="P191" i="55" s="1"/>
  <c r="I191" i="55"/>
  <c r="O190" i="55"/>
  <c r="S190" i="55" s="1"/>
  <c r="I190" i="55"/>
  <c r="O189" i="55"/>
  <c r="S189" i="55" s="1"/>
  <c r="M189" i="55"/>
  <c r="I189" i="55"/>
  <c r="O188" i="55"/>
  <c r="R188" i="55" s="1"/>
  <c r="M188" i="55"/>
  <c r="I188" i="55"/>
  <c r="O187" i="55"/>
  <c r="S187" i="55" s="1"/>
  <c r="M187" i="55"/>
  <c r="I187" i="55"/>
  <c r="O186" i="55"/>
  <c r="P186" i="55" s="1"/>
  <c r="M186" i="55"/>
  <c r="I186" i="55"/>
  <c r="O185" i="55"/>
  <c r="S185" i="55" s="1"/>
  <c r="M185" i="55"/>
  <c r="I185" i="55"/>
  <c r="O184" i="55"/>
  <c r="I184" i="55"/>
  <c r="K184" i="55" s="1"/>
  <c r="O183" i="55"/>
  <c r="I183" i="55"/>
  <c r="K183" i="55" s="1"/>
  <c r="L183" i="55" s="1"/>
  <c r="O182" i="55"/>
  <c r="S182" i="55" s="1"/>
  <c r="I182" i="55"/>
  <c r="O181" i="55"/>
  <c r="S181" i="55" s="1"/>
  <c r="M181" i="55"/>
  <c r="I181" i="55"/>
  <c r="O180" i="55"/>
  <c r="R180" i="55" s="1"/>
  <c r="M180" i="55"/>
  <c r="I180" i="55"/>
  <c r="J180" i="55" s="1"/>
  <c r="O179" i="55"/>
  <c r="S179" i="55" s="1"/>
  <c r="M179" i="55"/>
  <c r="I179" i="55"/>
  <c r="K179" i="55" s="1"/>
  <c r="O178" i="55"/>
  <c r="P178" i="55" s="1"/>
  <c r="M178" i="55"/>
  <c r="I178" i="55"/>
  <c r="J178" i="55" s="1"/>
  <c r="O177" i="55"/>
  <c r="S177" i="55" s="1"/>
  <c r="M177" i="55"/>
  <c r="I177" i="55"/>
  <c r="O176" i="55"/>
  <c r="I176" i="55"/>
  <c r="J176" i="55" s="1"/>
  <c r="M176" i="55" s="1"/>
  <c r="O175" i="55"/>
  <c r="M175" i="55"/>
  <c r="I175" i="55"/>
  <c r="K175" i="55" s="1"/>
  <c r="O174" i="55"/>
  <c r="S174" i="55" s="1"/>
  <c r="M174" i="55"/>
  <c r="I174" i="55"/>
  <c r="O173" i="55"/>
  <c r="S173" i="55" s="1"/>
  <c r="I173" i="55"/>
  <c r="K173" i="55" s="1"/>
  <c r="O172" i="55"/>
  <c r="R172" i="55" s="1"/>
  <c r="M172" i="55"/>
  <c r="I172" i="55"/>
  <c r="J172" i="55" s="1"/>
  <c r="O171" i="55"/>
  <c r="S171" i="55" s="1"/>
  <c r="M171" i="55"/>
  <c r="I171" i="55"/>
  <c r="K171" i="55" s="1"/>
  <c r="O170" i="55"/>
  <c r="P170" i="55" s="1"/>
  <c r="I170" i="55"/>
  <c r="O169" i="55"/>
  <c r="S169" i="55" s="1"/>
  <c r="I169" i="55"/>
  <c r="J169" i="55" s="1"/>
  <c r="M169" i="55" s="1"/>
  <c r="O168" i="55"/>
  <c r="M168" i="55"/>
  <c r="I168" i="55"/>
  <c r="O167" i="55"/>
  <c r="M167" i="55"/>
  <c r="I167" i="55"/>
  <c r="O166" i="55"/>
  <c r="S166" i="55" s="1"/>
  <c r="M166" i="55"/>
  <c r="I166" i="55"/>
  <c r="K166" i="55" s="1"/>
  <c r="O165" i="55"/>
  <c r="S165" i="55" s="1"/>
  <c r="M165" i="55"/>
  <c r="I165" i="55"/>
  <c r="K165" i="55" s="1"/>
  <c r="O164" i="55"/>
  <c r="I164" i="55"/>
  <c r="K164" i="55" s="1"/>
  <c r="O163" i="55"/>
  <c r="S163" i="55" s="1"/>
  <c r="M163" i="55"/>
  <c r="I163" i="55"/>
  <c r="J163" i="55" s="1"/>
  <c r="O162" i="55"/>
  <c r="P162" i="55" s="1"/>
  <c r="M162" i="55"/>
  <c r="I162" i="55"/>
  <c r="J162" i="55" s="1"/>
  <c r="O161" i="55"/>
  <c r="S161" i="55" s="1"/>
  <c r="M161" i="55"/>
  <c r="I161" i="55"/>
  <c r="O160" i="55"/>
  <c r="M160" i="55"/>
  <c r="I160" i="55"/>
  <c r="O159" i="55"/>
  <c r="M159" i="55"/>
  <c r="I159" i="55"/>
  <c r="O158" i="55"/>
  <c r="S158" i="55" s="1"/>
  <c r="M158" i="55"/>
  <c r="I158" i="55"/>
  <c r="K158" i="55" s="1"/>
  <c r="O157" i="55"/>
  <c r="S157" i="55" s="1"/>
  <c r="M157" i="55"/>
  <c r="I157" i="55"/>
  <c r="O156" i="55"/>
  <c r="M156" i="55"/>
  <c r="I156" i="55"/>
  <c r="O155" i="55"/>
  <c r="S155" i="55" s="1"/>
  <c r="M155" i="55"/>
  <c r="I155" i="55"/>
  <c r="J155" i="55" s="1"/>
  <c r="O154" i="55"/>
  <c r="M154" i="55"/>
  <c r="I154" i="55"/>
  <c r="J154" i="55" s="1"/>
  <c r="O153" i="55"/>
  <c r="S153" i="55" s="1"/>
  <c r="M153" i="55"/>
  <c r="I153" i="55"/>
  <c r="O152" i="55"/>
  <c r="S152" i="55" s="1"/>
  <c r="M152" i="55"/>
  <c r="I152" i="55"/>
  <c r="O151" i="55"/>
  <c r="M151" i="55"/>
  <c r="I151" i="55"/>
  <c r="O150" i="55"/>
  <c r="S150" i="55" s="1"/>
  <c r="M150" i="55"/>
  <c r="I150" i="55"/>
  <c r="K150" i="55" s="1"/>
  <c r="O149" i="55"/>
  <c r="S149" i="55" s="1"/>
  <c r="M149" i="55"/>
  <c r="I149" i="55"/>
  <c r="K149" i="55" s="1"/>
  <c r="O148" i="55"/>
  <c r="S148" i="55" s="1"/>
  <c r="M148" i="55"/>
  <c r="I148" i="55"/>
  <c r="K148" i="55" s="1"/>
  <c r="O147" i="55"/>
  <c r="S147" i="55" s="1"/>
  <c r="I147" i="55"/>
  <c r="O146" i="55"/>
  <c r="S146" i="55" s="1"/>
  <c r="M146" i="55"/>
  <c r="I146" i="55"/>
  <c r="J146" i="55" s="1"/>
  <c r="O145" i="55"/>
  <c r="M145" i="55"/>
  <c r="I145" i="55"/>
  <c r="J145" i="55" s="1"/>
  <c r="O144" i="55"/>
  <c r="M144" i="55"/>
  <c r="I144" i="55"/>
  <c r="O143" i="55"/>
  <c r="M143" i="55"/>
  <c r="I143" i="55"/>
  <c r="J143" i="55" s="1"/>
  <c r="O142" i="55"/>
  <c r="M142" i="55"/>
  <c r="I142" i="55"/>
  <c r="K142" i="55" s="1"/>
  <c r="O141" i="55"/>
  <c r="S141" i="55" s="1"/>
  <c r="M141" i="55"/>
  <c r="I141" i="55"/>
  <c r="K141" i="55" s="1"/>
  <c r="O140" i="55"/>
  <c r="S140" i="55" s="1"/>
  <c r="M140" i="55"/>
  <c r="I140" i="55"/>
  <c r="O139" i="55"/>
  <c r="S139" i="55" s="1"/>
  <c r="M139" i="55"/>
  <c r="I139" i="55"/>
  <c r="J139" i="55" s="1"/>
  <c r="O138" i="55"/>
  <c r="S138" i="55" s="1"/>
  <c r="M138" i="55"/>
  <c r="I138" i="55"/>
  <c r="J138" i="55" s="1"/>
  <c r="O137" i="55"/>
  <c r="S137" i="55" s="1"/>
  <c r="I137" i="55"/>
  <c r="K137" i="55" s="1"/>
  <c r="O136" i="55"/>
  <c r="S136" i="55" s="1"/>
  <c r="M136" i="55"/>
  <c r="I136" i="55"/>
  <c r="O135" i="55"/>
  <c r="M135" i="55"/>
  <c r="I135" i="55"/>
  <c r="O134" i="55"/>
  <c r="M134" i="55"/>
  <c r="I134" i="55"/>
  <c r="O133" i="55"/>
  <c r="S133" i="55" s="1"/>
  <c r="M133" i="55"/>
  <c r="I133" i="55"/>
  <c r="O132" i="55"/>
  <c r="M132" i="55"/>
  <c r="I132" i="55"/>
  <c r="J132" i="55" s="1"/>
  <c r="O131" i="55"/>
  <c r="R131" i="55" s="1"/>
  <c r="M131" i="55"/>
  <c r="I131" i="55"/>
  <c r="K131" i="55" s="1"/>
  <c r="O130" i="55"/>
  <c r="P130" i="55" s="1"/>
  <c r="M130" i="55"/>
  <c r="I130" i="55"/>
  <c r="K130" i="55" s="1"/>
  <c r="L130" i="55" s="1"/>
  <c r="O129" i="55"/>
  <c r="P129" i="55" s="1"/>
  <c r="M129" i="55"/>
  <c r="I129" i="55"/>
  <c r="K129" i="55" s="1"/>
  <c r="O128" i="55"/>
  <c r="M128" i="55"/>
  <c r="I128" i="55"/>
  <c r="K128" i="55" s="1"/>
  <c r="O127" i="55"/>
  <c r="M127" i="55"/>
  <c r="I127" i="55"/>
  <c r="K127" i="55" s="1"/>
  <c r="L127" i="55" s="1"/>
  <c r="O126" i="55"/>
  <c r="P126" i="55" s="1"/>
  <c r="M126" i="55"/>
  <c r="I126" i="55"/>
  <c r="K126" i="55" s="1"/>
  <c r="O125" i="55"/>
  <c r="M125" i="55"/>
  <c r="I125" i="55"/>
  <c r="K125" i="55" s="1"/>
  <c r="O124" i="55"/>
  <c r="M124" i="55"/>
  <c r="I124" i="55"/>
  <c r="K124" i="55" s="1"/>
  <c r="O123" i="55"/>
  <c r="I123" i="55"/>
  <c r="O122" i="55"/>
  <c r="P122" i="55" s="1"/>
  <c r="M122" i="55"/>
  <c r="I122" i="55"/>
  <c r="K122" i="55" s="1"/>
  <c r="O121" i="55"/>
  <c r="S121" i="55" s="1"/>
  <c r="M121" i="55"/>
  <c r="I121" i="55"/>
  <c r="K121" i="55" s="1"/>
  <c r="O120" i="55"/>
  <c r="M120" i="55"/>
  <c r="I120" i="55"/>
  <c r="O119" i="55"/>
  <c r="M119" i="55"/>
  <c r="I119" i="55"/>
  <c r="O118" i="55"/>
  <c r="P118" i="55" s="1"/>
  <c r="M118" i="55"/>
  <c r="I118" i="55"/>
  <c r="K118" i="55" s="1"/>
  <c r="O117" i="55"/>
  <c r="S117" i="55" s="1"/>
  <c r="M117" i="55"/>
  <c r="I117" i="55"/>
  <c r="O116" i="55"/>
  <c r="M116" i="55"/>
  <c r="I116" i="55"/>
  <c r="K116" i="55" s="1"/>
  <c r="L116" i="55" s="1"/>
  <c r="O115" i="55"/>
  <c r="Q115" i="55" s="1"/>
  <c r="M115" i="55"/>
  <c r="I115" i="55"/>
  <c r="J115" i="55" s="1"/>
  <c r="O114" i="55"/>
  <c r="P114" i="55" s="1"/>
  <c r="M114" i="55"/>
  <c r="I114" i="55"/>
  <c r="K114" i="55" s="1"/>
  <c r="O113" i="55"/>
  <c r="Q113" i="55" s="1"/>
  <c r="M113" i="55"/>
  <c r="I113" i="55"/>
  <c r="K113" i="55" s="1"/>
  <c r="O112" i="55"/>
  <c r="I112" i="55"/>
  <c r="O111" i="55"/>
  <c r="Q111" i="55" s="1"/>
  <c r="M111" i="55"/>
  <c r="I111" i="55"/>
  <c r="K111" i="55" s="1"/>
  <c r="O110" i="55"/>
  <c r="P110" i="55" s="1"/>
  <c r="I110" i="55"/>
  <c r="O109" i="55"/>
  <c r="S109" i="55" s="1"/>
  <c r="M109" i="55"/>
  <c r="I109" i="55"/>
  <c r="O108" i="55"/>
  <c r="M108" i="55"/>
  <c r="I108" i="55"/>
  <c r="K108" i="55" s="1"/>
  <c r="O107" i="55"/>
  <c r="M107" i="55"/>
  <c r="I107" i="55"/>
  <c r="J107" i="55" s="1"/>
  <c r="O106" i="55"/>
  <c r="Q106" i="55" s="1"/>
  <c r="M106" i="55"/>
  <c r="I106" i="55"/>
  <c r="K106" i="55" s="1"/>
  <c r="O105" i="55"/>
  <c r="M105" i="55"/>
  <c r="I105" i="55"/>
  <c r="O104" i="55"/>
  <c r="M104" i="55"/>
  <c r="I104" i="55"/>
  <c r="J104" i="55" s="1"/>
  <c r="O103" i="55"/>
  <c r="M103" i="55"/>
  <c r="I103" i="55"/>
  <c r="O102" i="55"/>
  <c r="S102" i="55" s="1"/>
  <c r="M102" i="55"/>
  <c r="I102" i="55"/>
  <c r="O101" i="55"/>
  <c r="S101" i="55" s="1"/>
  <c r="I101" i="55"/>
  <c r="K101" i="55" s="1"/>
  <c r="O100" i="55"/>
  <c r="S100" i="55" s="1"/>
  <c r="M100" i="55"/>
  <c r="I100" i="55"/>
  <c r="J100" i="55" s="1"/>
  <c r="O99" i="55"/>
  <c r="P99" i="55" s="1"/>
  <c r="M99" i="55"/>
  <c r="I99" i="55"/>
  <c r="O98" i="55"/>
  <c r="M98" i="55"/>
  <c r="I98" i="55"/>
  <c r="K98" i="55" s="1"/>
  <c r="O97" i="55"/>
  <c r="M97" i="55"/>
  <c r="I97" i="55"/>
  <c r="J97" i="55" s="1"/>
  <c r="O96" i="55"/>
  <c r="Q96" i="55" s="1"/>
  <c r="M96" i="55"/>
  <c r="I96" i="55"/>
  <c r="K96" i="55" s="1"/>
  <c r="O95" i="55"/>
  <c r="S95" i="55" s="1"/>
  <c r="M95" i="55"/>
  <c r="I95" i="55"/>
  <c r="J95" i="55" s="1"/>
  <c r="O94" i="55"/>
  <c r="S94" i="55" s="1"/>
  <c r="M94" i="55"/>
  <c r="I94" i="55"/>
  <c r="K94" i="55" s="1"/>
  <c r="O93" i="55"/>
  <c r="S93" i="55" s="1"/>
  <c r="M93" i="55"/>
  <c r="I93" i="55"/>
  <c r="K93" i="55" s="1"/>
  <c r="O92" i="55"/>
  <c r="S92" i="55" s="1"/>
  <c r="M92" i="55"/>
  <c r="I92" i="55"/>
  <c r="J92" i="55" s="1"/>
  <c r="O91" i="55"/>
  <c r="M91" i="55"/>
  <c r="I91" i="55"/>
  <c r="J91" i="55" s="1"/>
  <c r="O90" i="55"/>
  <c r="S90" i="55" s="1"/>
  <c r="M90" i="55"/>
  <c r="I90" i="55"/>
  <c r="K90" i="55" s="1"/>
  <c r="L90" i="55" s="1"/>
  <c r="O89" i="55"/>
  <c r="Q89" i="55" s="1"/>
  <c r="I89" i="55"/>
  <c r="K89" i="55" s="1"/>
  <c r="O88" i="55"/>
  <c r="I88" i="55"/>
  <c r="J88" i="55" s="1"/>
  <c r="M88" i="55" s="1"/>
  <c r="O87" i="55"/>
  <c r="M87" i="55"/>
  <c r="I87" i="55"/>
  <c r="J87" i="55" s="1"/>
  <c r="O86" i="55"/>
  <c r="M86" i="55"/>
  <c r="I86" i="55"/>
  <c r="O85" i="55"/>
  <c r="M85" i="55"/>
  <c r="I85" i="55"/>
  <c r="K85" i="55" s="1"/>
  <c r="O84" i="55"/>
  <c r="M84" i="55"/>
  <c r="I84" i="55"/>
  <c r="K84" i="55" s="1"/>
  <c r="O83" i="55"/>
  <c r="M83" i="55"/>
  <c r="I83" i="55"/>
  <c r="K83" i="55" s="1"/>
  <c r="O82" i="55"/>
  <c r="M82" i="55"/>
  <c r="I82" i="55"/>
  <c r="K82" i="55" s="1"/>
  <c r="O81" i="55"/>
  <c r="R81" i="55" s="1"/>
  <c r="M81" i="55"/>
  <c r="I81" i="55"/>
  <c r="K81" i="55" s="1"/>
  <c r="O80" i="55"/>
  <c r="I80" i="55"/>
  <c r="K80" i="55" s="1"/>
  <c r="O79" i="55"/>
  <c r="M79" i="55"/>
  <c r="I79" i="55"/>
  <c r="J79" i="55" s="1"/>
  <c r="O78" i="55"/>
  <c r="Q78" i="55" s="1"/>
  <c r="I78" i="55"/>
  <c r="K78" i="55" s="1"/>
  <c r="O77" i="55"/>
  <c r="M77" i="55"/>
  <c r="I77" i="55"/>
  <c r="O76" i="55"/>
  <c r="M76" i="55"/>
  <c r="I76" i="55"/>
  <c r="K76" i="55" s="1"/>
  <c r="O75" i="55"/>
  <c r="P75" i="55" s="1"/>
  <c r="M75" i="55"/>
  <c r="I75" i="55"/>
  <c r="K75" i="55" s="1"/>
  <c r="L75" i="55" s="1"/>
  <c r="O74" i="55"/>
  <c r="R74" i="55" s="1"/>
  <c r="M74" i="55"/>
  <c r="I74" i="55"/>
  <c r="O73" i="55"/>
  <c r="P73" i="55" s="1"/>
  <c r="M73" i="55"/>
  <c r="I73" i="55"/>
  <c r="K73" i="55" s="1"/>
  <c r="O72" i="55"/>
  <c r="Q72" i="55" s="1"/>
  <c r="M72" i="55"/>
  <c r="I72" i="55"/>
  <c r="O71" i="55"/>
  <c r="Q71" i="55" s="1"/>
  <c r="M71" i="55"/>
  <c r="I71" i="55"/>
  <c r="K71" i="55" s="1"/>
  <c r="O70" i="55"/>
  <c r="R70" i="55" s="1"/>
  <c r="I70" i="55"/>
  <c r="O69" i="55"/>
  <c r="M69" i="55"/>
  <c r="I69" i="55"/>
  <c r="K69" i="55" s="1"/>
  <c r="O68" i="55"/>
  <c r="R68" i="55" s="1"/>
  <c r="M68" i="55"/>
  <c r="I68" i="55"/>
  <c r="J68" i="55" s="1"/>
  <c r="O67" i="55"/>
  <c r="R67" i="55" s="1"/>
  <c r="M67" i="55"/>
  <c r="I67" i="55"/>
  <c r="K67" i="55" s="1"/>
  <c r="O66" i="55"/>
  <c r="M66" i="55"/>
  <c r="I66" i="55"/>
  <c r="O65" i="55"/>
  <c r="M65" i="55"/>
  <c r="I65" i="55"/>
  <c r="K65" i="55" s="1"/>
  <c r="O64" i="55"/>
  <c r="Q64" i="55" s="1"/>
  <c r="M64" i="55"/>
  <c r="I64" i="55"/>
  <c r="K64" i="55" s="1"/>
  <c r="L64" i="55" s="1"/>
  <c r="O63" i="55"/>
  <c r="M63" i="55"/>
  <c r="I63" i="55"/>
  <c r="O62" i="55"/>
  <c r="Q62" i="55" s="1"/>
  <c r="M62" i="55"/>
  <c r="I62" i="55"/>
  <c r="K62" i="55" s="1"/>
  <c r="O61" i="55"/>
  <c r="M61" i="55"/>
  <c r="I61" i="55"/>
  <c r="K61" i="55" s="1"/>
  <c r="O60" i="55"/>
  <c r="R60" i="55" s="1"/>
  <c r="M60" i="55"/>
  <c r="I60" i="55"/>
  <c r="K60" i="55" s="1"/>
  <c r="L60" i="55" s="1"/>
  <c r="O59" i="55"/>
  <c r="M59" i="55"/>
  <c r="I59" i="55"/>
  <c r="K59" i="55" s="1"/>
  <c r="O58" i="55"/>
  <c r="Q58" i="55" s="1"/>
  <c r="M58" i="55"/>
  <c r="I58" i="55"/>
  <c r="O57" i="55"/>
  <c r="R57" i="55" s="1"/>
  <c r="M57" i="55"/>
  <c r="I57" i="55"/>
  <c r="K57" i="55" s="1"/>
  <c r="O56" i="55"/>
  <c r="Q56" i="55" s="1"/>
  <c r="M56" i="55"/>
  <c r="I56" i="55"/>
  <c r="O55" i="55"/>
  <c r="M55" i="55"/>
  <c r="I55" i="55"/>
  <c r="O54" i="55"/>
  <c r="M54" i="55"/>
  <c r="I54" i="55"/>
  <c r="O53" i="55"/>
  <c r="M53" i="55"/>
  <c r="I53" i="55"/>
  <c r="K53" i="55" s="1"/>
  <c r="L53" i="55" s="1"/>
  <c r="O52" i="55"/>
  <c r="P52" i="55" s="1"/>
  <c r="M52" i="55"/>
  <c r="I52" i="55"/>
  <c r="K52" i="55" s="1"/>
  <c r="L52" i="55" s="1"/>
  <c r="O51" i="55"/>
  <c r="Q51" i="55" s="1"/>
  <c r="M51" i="55"/>
  <c r="I51" i="55"/>
  <c r="K51" i="55" s="1"/>
  <c r="L51" i="55" s="1"/>
  <c r="O50" i="55"/>
  <c r="M50" i="55"/>
  <c r="I50" i="55"/>
  <c r="O49" i="55"/>
  <c r="R49" i="55" s="1"/>
  <c r="M49" i="55"/>
  <c r="I49" i="55"/>
  <c r="K49" i="55" s="1"/>
  <c r="L49" i="55" s="1"/>
  <c r="O48" i="55"/>
  <c r="Q48" i="55" s="1"/>
  <c r="M48" i="55"/>
  <c r="I48" i="55"/>
  <c r="O47" i="55"/>
  <c r="M47" i="55"/>
  <c r="I47" i="55"/>
  <c r="J47" i="55" s="1"/>
  <c r="O46" i="55"/>
  <c r="P46" i="55" s="1"/>
  <c r="M46" i="55"/>
  <c r="I46" i="55"/>
  <c r="O45" i="55"/>
  <c r="M45" i="55"/>
  <c r="I45" i="55"/>
  <c r="K45" i="55" s="1"/>
  <c r="O44" i="55"/>
  <c r="P44" i="55" s="1"/>
  <c r="M44" i="55"/>
  <c r="I44" i="55"/>
  <c r="K44" i="55" s="1"/>
  <c r="L44" i="55" s="1"/>
  <c r="O43" i="55"/>
  <c r="Q43" i="55" s="1"/>
  <c r="M43" i="55"/>
  <c r="I43" i="55"/>
  <c r="K43" i="55" s="1"/>
  <c r="O42" i="55"/>
  <c r="M42" i="55"/>
  <c r="I42" i="55"/>
  <c r="K42" i="55" s="1"/>
  <c r="O41" i="55"/>
  <c r="R41" i="55" s="1"/>
  <c r="M41" i="55"/>
  <c r="I41" i="55"/>
  <c r="K41" i="55" s="1"/>
  <c r="O40" i="55"/>
  <c r="M40" i="55"/>
  <c r="I40" i="55"/>
  <c r="O39" i="55"/>
  <c r="S39" i="55" s="1"/>
  <c r="I39" i="55"/>
  <c r="K39" i="55" s="1"/>
  <c r="O38" i="55"/>
  <c r="S38" i="55" s="1"/>
  <c r="M38" i="55"/>
  <c r="I38" i="55"/>
  <c r="K38" i="55" s="1"/>
  <c r="O37" i="55"/>
  <c r="S37" i="55" s="1"/>
  <c r="M37" i="55"/>
  <c r="I37" i="55"/>
  <c r="K37" i="55" s="1"/>
  <c r="L37" i="55" s="1"/>
  <c r="O36" i="55"/>
  <c r="S36" i="55" s="1"/>
  <c r="M36" i="55"/>
  <c r="I36" i="55"/>
  <c r="J36" i="55" s="1"/>
  <c r="O35" i="55"/>
  <c r="I35" i="55"/>
  <c r="J35" i="55" s="1"/>
  <c r="M35" i="55" s="1"/>
  <c r="O34" i="55"/>
  <c r="S34" i="55" s="1"/>
  <c r="M34" i="55"/>
  <c r="I34" i="55"/>
  <c r="O33" i="55"/>
  <c r="R33" i="55" s="1"/>
  <c r="I33" i="55"/>
  <c r="K33" i="55" s="1"/>
  <c r="O32" i="55"/>
  <c r="I32" i="55"/>
  <c r="K32" i="55" s="1"/>
  <c r="O31" i="55"/>
  <c r="S31" i="55" s="1"/>
  <c r="M31" i="55"/>
  <c r="I31" i="55"/>
  <c r="J31" i="55" s="1"/>
  <c r="O30" i="55"/>
  <c r="S30" i="55" s="1"/>
  <c r="I30" i="55"/>
  <c r="K30" i="55" s="1"/>
  <c r="O29" i="55"/>
  <c r="S29" i="55" s="1"/>
  <c r="I29" i="55"/>
  <c r="K29" i="55" s="1"/>
  <c r="O28" i="55"/>
  <c r="P28" i="55" s="1"/>
  <c r="I28" i="55"/>
  <c r="J28" i="55" s="1"/>
  <c r="M28" i="55" s="1"/>
  <c r="O27" i="55"/>
  <c r="S27" i="55" s="1"/>
  <c r="M27" i="55"/>
  <c r="I27" i="55"/>
  <c r="J27" i="55" s="1"/>
  <c r="O26" i="55"/>
  <c r="S26" i="55" s="1"/>
  <c r="I26" i="55"/>
  <c r="K26" i="55" s="1"/>
  <c r="O25" i="55"/>
  <c r="R25" i="55" s="1"/>
  <c r="I25" i="55"/>
  <c r="J25" i="55" s="1"/>
  <c r="M25" i="55" s="1"/>
  <c r="O24" i="55"/>
  <c r="M24" i="55"/>
  <c r="I24" i="55"/>
  <c r="J24" i="55" s="1"/>
  <c r="O23" i="55"/>
  <c r="S23" i="55" s="1"/>
  <c r="I23" i="55"/>
  <c r="K23" i="55" s="1"/>
  <c r="O22" i="55"/>
  <c r="S22" i="55" s="1"/>
  <c r="M22" i="55"/>
  <c r="I22" i="55"/>
  <c r="K22" i="55" s="1"/>
  <c r="O21" i="55"/>
  <c r="S21" i="55" s="1"/>
  <c r="I21" i="55"/>
  <c r="J21" i="55" s="1"/>
  <c r="M21" i="55" s="1"/>
  <c r="O20" i="55"/>
  <c r="S20" i="55" s="1"/>
  <c r="M20" i="55"/>
  <c r="I20" i="55"/>
  <c r="K20" i="55" s="1"/>
  <c r="O19" i="55"/>
  <c r="S19" i="55" s="1"/>
  <c r="M19" i="55"/>
  <c r="I19" i="55"/>
  <c r="J19" i="55" s="1"/>
  <c r="O18" i="55"/>
  <c r="M18" i="55"/>
  <c r="I18" i="55"/>
  <c r="O17" i="55"/>
  <c r="R17" i="55" s="1"/>
  <c r="M17" i="55"/>
  <c r="I17" i="55"/>
  <c r="J17" i="55" s="1"/>
  <c r="O16" i="55"/>
  <c r="I16" i="55"/>
  <c r="K16" i="55" s="1"/>
  <c r="O15" i="55"/>
  <c r="S15" i="55" s="1"/>
  <c r="M15" i="55"/>
  <c r="I15" i="55"/>
  <c r="K15" i="55" s="1"/>
  <c r="O14" i="55"/>
  <c r="S14" i="55" s="1"/>
  <c r="I14" i="55"/>
  <c r="K14" i="55" s="1"/>
  <c r="O13" i="55"/>
  <c r="S13" i="55" s="1"/>
  <c r="M13" i="55"/>
  <c r="I13" i="55"/>
  <c r="K13" i="55" s="1"/>
  <c r="L13" i="55" s="1"/>
  <c r="O12" i="55"/>
  <c r="P12" i="55" s="1"/>
  <c r="I12" i="55"/>
  <c r="K12" i="55" s="1"/>
  <c r="L12" i="55" s="1"/>
  <c r="O11" i="55"/>
  <c r="P11" i="55" s="1"/>
  <c r="I11" i="55"/>
  <c r="J11" i="55" s="1"/>
  <c r="M11" i="55" s="1"/>
  <c r="O10" i="55"/>
  <c r="S10" i="55" s="1"/>
  <c r="I10" i="55"/>
  <c r="J10" i="55" s="1"/>
  <c r="M10" i="55" s="1"/>
  <c r="O9" i="55"/>
  <c r="R9" i="55" s="1"/>
  <c r="I9" i="55"/>
  <c r="O8" i="55"/>
  <c r="I8" i="55"/>
  <c r="J8" i="55" s="1"/>
  <c r="M8" i="55" s="1"/>
  <c r="O7" i="55"/>
  <c r="S7" i="55" s="1"/>
  <c r="M7" i="55"/>
  <c r="I7" i="55"/>
  <c r="J7" i="55" s="1"/>
  <c r="O6" i="55"/>
  <c r="S6" i="55" s="1"/>
  <c r="M6" i="55"/>
  <c r="I6" i="55"/>
  <c r="K6" i="55" s="1"/>
  <c r="O5" i="55"/>
  <c r="S5" i="55" s="1"/>
  <c r="M5" i="55"/>
  <c r="I5" i="55"/>
  <c r="K5" i="55" s="1"/>
  <c r="O4" i="55"/>
  <c r="S4" i="55" s="1"/>
  <c r="I4" i="55"/>
  <c r="K4" i="55" s="1"/>
  <c r="L4" i="55" s="1"/>
  <c r="O3" i="55"/>
  <c r="S3" i="55" s="1"/>
  <c r="M3" i="55"/>
  <c r="I3" i="55"/>
  <c r="O2" i="55"/>
  <c r="S2" i="55" s="1"/>
  <c r="I2" i="55"/>
  <c r="V5" i="54"/>
  <c r="I26" i="31"/>
  <c r="H26" i="31"/>
  <c r="B4" i="20"/>
  <c r="P36" i="129"/>
  <c r="N36" i="129"/>
  <c r="M36" i="129"/>
  <c r="L36" i="129"/>
  <c r="K36" i="129"/>
  <c r="J36" i="129"/>
  <c r="I36" i="129"/>
  <c r="H36" i="129"/>
  <c r="G36" i="129"/>
  <c r="F36" i="129"/>
  <c r="G25" i="165"/>
  <c r="I24" i="165"/>
  <c r="I23" i="165"/>
  <c r="I22" i="165"/>
  <c r="I21" i="165"/>
  <c r="I20" i="165"/>
  <c r="G18" i="165"/>
  <c r="I17" i="165"/>
  <c r="I16" i="165"/>
  <c r="I15" i="165"/>
  <c r="I14" i="165"/>
  <c r="I13" i="165"/>
  <c r="U48" i="21"/>
  <c r="U47" i="21"/>
  <c r="B22" i="21"/>
  <c r="B14" i="21"/>
  <c r="B13" i="21"/>
  <c r="B7" i="21"/>
  <c r="B6" i="21"/>
  <c r="B4" i="21"/>
  <c r="B3" i="21"/>
  <c r="K9" i="33"/>
  <c r="H7" i="33"/>
  <c r="B7" i="33"/>
  <c r="B6" i="33"/>
  <c r="R4" i="36"/>
  <c r="Q4" i="36"/>
  <c r="O4" i="36"/>
  <c r="N4" i="36"/>
  <c r="K3" i="36"/>
  <c r="R1" i="36" a="1"/>
  <c r="R1" i="36" s="1"/>
  <c r="Q1" i="36"/>
  <c r="O1" i="36"/>
  <c r="N1" i="36"/>
  <c r="E128" i="57"/>
  <c r="E126" i="57"/>
  <c r="E125" i="57"/>
  <c r="E124" i="57"/>
  <c r="E122" i="57"/>
  <c r="E120" i="57"/>
  <c r="E119" i="57"/>
  <c r="E118" i="57"/>
  <c r="E117" i="57"/>
  <c r="E116" i="57"/>
  <c r="E114" i="57"/>
  <c r="E113" i="57"/>
  <c r="E112" i="57"/>
  <c r="E106" i="57"/>
  <c r="E105" i="57"/>
  <c r="E104" i="57"/>
  <c r="E98" i="57"/>
  <c r="E95" i="57"/>
  <c r="E92" i="57"/>
  <c r="E91" i="57"/>
  <c r="E87" i="57"/>
  <c r="E86" i="57"/>
  <c r="E85" i="57"/>
  <c r="E84" i="57"/>
  <c r="E75" i="57"/>
  <c r="E74" i="57"/>
  <c r="E73" i="57"/>
  <c r="E72" i="57"/>
  <c r="E71" i="57"/>
  <c r="E70" i="57"/>
  <c r="E69" i="57"/>
  <c r="E68" i="57"/>
  <c r="E67" i="57"/>
  <c r="E66" i="57"/>
  <c r="E65" i="57"/>
  <c r="E64" i="57"/>
  <c r="E51" i="57"/>
  <c r="E50" i="57"/>
  <c r="E49" i="57"/>
  <c r="E35" i="57"/>
  <c r="E31" i="57"/>
  <c r="E27" i="57"/>
  <c r="E26" i="57"/>
  <c r="E21" i="57"/>
  <c r="I17" i="57"/>
  <c r="I16" i="57"/>
  <c r="I15" i="57"/>
  <c r="I14" i="57"/>
  <c r="I13" i="57"/>
  <c r="I9" i="57"/>
  <c r="I5" i="57"/>
  <c r="E3" i="57"/>
  <c r="N26" i="60"/>
  <c r="K26" i="60"/>
  <c r="J26" i="60"/>
  <c r="I26" i="60"/>
  <c r="R53" i="11"/>
  <c r="J47" i="11"/>
  <c r="R19" i="11"/>
  <c r="Q19" i="11"/>
  <c r="R18" i="11"/>
  <c r="Q18" i="11"/>
  <c r="R13" i="11"/>
  <c r="Q13" i="11"/>
  <c r="R12" i="11"/>
  <c r="Q12" i="11"/>
  <c r="R11" i="11"/>
  <c r="Q11" i="11"/>
  <c r="Q14" i="11" s="1"/>
  <c r="J9" i="57" l="1"/>
  <c r="I7" i="57"/>
  <c r="J16" i="57" s="1"/>
  <c r="N790" i="55"/>
  <c r="P790" i="55" s="1"/>
  <c r="I18" i="165"/>
  <c r="N786" i="55"/>
  <c r="P786" i="55" s="1"/>
  <c r="N795" i="55"/>
  <c r="P795" i="55" s="1"/>
  <c r="K715" i="55"/>
  <c r="N715" i="55" s="1"/>
  <c r="P715" i="55" s="1"/>
  <c r="K707" i="55"/>
  <c r="L707" i="55" s="1"/>
  <c r="N797" i="55"/>
  <c r="P797" i="55" s="1"/>
  <c r="N789" i="55"/>
  <c r="P789" i="55" s="1"/>
  <c r="K736" i="55"/>
  <c r="N736" i="55" s="1"/>
  <c r="R736" i="55" s="1"/>
  <c r="N793" i="55"/>
  <c r="P793" i="55" s="1"/>
  <c r="K712" i="55"/>
  <c r="L712" i="55" s="1"/>
  <c r="L796" i="55"/>
  <c r="L801" i="55"/>
  <c r="N69" i="55"/>
  <c r="S69" i="55" s="1"/>
  <c r="L794" i="55"/>
  <c r="K760" i="55"/>
  <c r="L760" i="55" s="1"/>
  <c r="J771" i="55"/>
  <c r="K739" i="55"/>
  <c r="N739" i="55" s="1"/>
  <c r="Q739" i="55" s="1"/>
  <c r="J752" i="55"/>
  <c r="K731" i="55"/>
  <c r="L731" i="55" s="1"/>
  <c r="K716" i="55"/>
  <c r="L716" i="55" s="1"/>
  <c r="L780" i="55"/>
  <c r="L788" i="55"/>
  <c r="K742" i="55"/>
  <c r="L742" i="55" s="1"/>
  <c r="K734" i="55"/>
  <c r="L734" i="55" s="1"/>
  <c r="J717" i="55"/>
  <c r="L787" i="55"/>
  <c r="N787" i="55"/>
  <c r="P787" i="55" s="1"/>
  <c r="K710" i="55"/>
  <c r="L710" i="55" s="1"/>
  <c r="N768" i="55"/>
  <c r="P768" i="55" s="1"/>
  <c r="J758" i="55"/>
  <c r="K766" i="55"/>
  <c r="L766" i="55" s="1"/>
  <c r="K718" i="55"/>
  <c r="L718" i="55" s="1"/>
  <c r="J750" i="55"/>
  <c r="K774" i="55"/>
  <c r="L774" i="55" s="1"/>
  <c r="K726" i="55"/>
  <c r="L726" i="55" s="1"/>
  <c r="J733" i="55"/>
  <c r="N781" i="55"/>
  <c r="P781" i="55" s="1"/>
  <c r="K744" i="55"/>
  <c r="N744" i="55" s="1"/>
  <c r="P744" i="55" s="1"/>
  <c r="K720" i="55"/>
  <c r="L720" i="55" s="1"/>
  <c r="J768" i="55"/>
  <c r="J744" i="55"/>
  <c r="K728" i="55"/>
  <c r="L728" i="55" s="1"/>
  <c r="L783" i="55"/>
  <c r="K755" i="55"/>
  <c r="L755" i="55" s="1"/>
  <c r="L763" i="55"/>
  <c r="J763" i="55"/>
  <c r="L784" i="55"/>
  <c r="K747" i="55"/>
  <c r="L747" i="55" s="1"/>
  <c r="K714" i="55"/>
  <c r="N714" i="55" s="1"/>
  <c r="P714" i="55" s="1"/>
  <c r="L778" i="55"/>
  <c r="K743" i="55"/>
  <c r="L743" i="55" s="1"/>
  <c r="K723" i="55"/>
  <c r="L723" i="55" s="1"/>
  <c r="J751" i="55"/>
  <c r="N732" i="55"/>
  <c r="P732" i="55" s="1"/>
  <c r="L779" i="55"/>
  <c r="K759" i="55"/>
  <c r="L759" i="55" s="1"/>
  <c r="L777" i="55"/>
  <c r="L768" i="55"/>
  <c r="J732" i="55"/>
  <c r="J711" i="55"/>
  <c r="N111" i="55"/>
  <c r="R111" i="55" s="1"/>
  <c r="K738" i="55"/>
  <c r="L738" i="55" s="1"/>
  <c r="N772" i="55"/>
  <c r="P772" i="55" s="1"/>
  <c r="K764" i="55"/>
  <c r="L764" i="55" s="1"/>
  <c r="K748" i="55"/>
  <c r="N748" i="55" s="1"/>
  <c r="P748" i="55" s="1"/>
  <c r="L724" i="55"/>
  <c r="K757" i="55"/>
  <c r="L757" i="55" s="1"/>
  <c r="L741" i="55"/>
  <c r="L708" i="55"/>
  <c r="K765" i="55"/>
  <c r="L765" i="55" s="1"/>
  <c r="K756" i="55"/>
  <c r="L756" i="55" s="1"/>
  <c r="K746" i="55"/>
  <c r="L746" i="55" s="1"/>
  <c r="K725" i="55"/>
  <c r="L725" i="55" s="1"/>
  <c r="J749" i="55"/>
  <c r="K339" i="55"/>
  <c r="N339" i="55" s="1"/>
  <c r="P339" i="55" s="1"/>
  <c r="N758" i="55"/>
  <c r="P758" i="55" s="1"/>
  <c r="L733" i="55"/>
  <c r="K773" i="55"/>
  <c r="L773" i="55" s="1"/>
  <c r="K754" i="55"/>
  <c r="L754" i="55" s="1"/>
  <c r="N749" i="55"/>
  <c r="P749" i="55" s="1"/>
  <c r="N741" i="55"/>
  <c r="Q741" i="55" s="1"/>
  <c r="N733" i="55"/>
  <c r="P733" i="55" s="1"/>
  <c r="N717" i="55"/>
  <c r="P717" i="55" s="1"/>
  <c r="L772" i="55"/>
  <c r="K762" i="55"/>
  <c r="N762" i="55" s="1"/>
  <c r="P762" i="55" s="1"/>
  <c r="N752" i="55"/>
  <c r="P752" i="55" s="1"/>
  <c r="K722" i="55"/>
  <c r="N722" i="55" s="1"/>
  <c r="P722" i="55" s="1"/>
  <c r="J741" i="55"/>
  <c r="J724" i="55"/>
  <c r="M724" i="55" s="1"/>
  <c r="N724" i="55" s="1"/>
  <c r="P724" i="55" s="1"/>
  <c r="J708" i="55"/>
  <c r="N740" i="55"/>
  <c r="Q740" i="55" s="1"/>
  <c r="N708" i="55"/>
  <c r="P708" i="55" s="1"/>
  <c r="L749" i="55"/>
  <c r="N771" i="55"/>
  <c r="P771" i="55" s="1"/>
  <c r="K709" i="55"/>
  <c r="L709" i="55" s="1"/>
  <c r="J740" i="55"/>
  <c r="N767" i="55"/>
  <c r="P767" i="55" s="1"/>
  <c r="L775" i="55"/>
  <c r="N370" i="55"/>
  <c r="P370" i="55" s="1"/>
  <c r="K730" i="55"/>
  <c r="L730" i="55" s="1"/>
  <c r="L751" i="55"/>
  <c r="N751" i="55"/>
  <c r="P751" i="55" s="1"/>
  <c r="L711" i="55"/>
  <c r="N711" i="55"/>
  <c r="P711" i="55" s="1"/>
  <c r="L732" i="55"/>
  <c r="J767" i="55"/>
  <c r="N303" i="55"/>
  <c r="P303" i="55" s="1"/>
  <c r="K719" i="55"/>
  <c r="L719" i="55" s="1"/>
  <c r="N380" i="55"/>
  <c r="P380" i="55" s="1"/>
  <c r="N750" i="55"/>
  <c r="P750" i="55" s="1"/>
  <c r="K727" i="55"/>
  <c r="L727" i="55" s="1"/>
  <c r="N763" i="55"/>
  <c r="P763" i="55" s="1"/>
  <c r="K735" i="55"/>
  <c r="N761" i="55"/>
  <c r="P761" i="55" s="1"/>
  <c r="N737" i="55"/>
  <c r="R737" i="55" s="1"/>
  <c r="K450" i="55"/>
  <c r="N450" i="55" s="1"/>
  <c r="P450" i="55" s="1"/>
  <c r="L767" i="55"/>
  <c r="N713" i="55"/>
  <c r="P713" i="55" s="1"/>
  <c r="L713" i="55"/>
  <c r="L771" i="55"/>
  <c r="J729" i="55"/>
  <c r="M729" i="55" s="1"/>
  <c r="N729" i="55" s="1"/>
  <c r="P729" i="55" s="1"/>
  <c r="J713" i="55"/>
  <c r="N433" i="55"/>
  <c r="P433" i="55" s="1"/>
  <c r="L729" i="55"/>
  <c r="J761" i="55"/>
  <c r="J737" i="55"/>
  <c r="J745" i="55"/>
  <c r="L761" i="55"/>
  <c r="J721" i="55"/>
  <c r="K154" i="55"/>
  <c r="N154" i="55" s="1"/>
  <c r="Q154" i="55" s="1"/>
  <c r="K314" i="55"/>
  <c r="L314" i="55" s="1"/>
  <c r="N426" i="55"/>
  <c r="P426" i="55" s="1"/>
  <c r="L737" i="55"/>
  <c r="K769" i="55"/>
  <c r="N769" i="55" s="1"/>
  <c r="P769" i="55" s="1"/>
  <c r="K753" i="55"/>
  <c r="N753" i="55" s="1"/>
  <c r="P753" i="55" s="1"/>
  <c r="K745" i="55"/>
  <c r="N745" i="55" s="1"/>
  <c r="P745" i="55" s="1"/>
  <c r="K721" i="55"/>
  <c r="N721" i="55" s="1"/>
  <c r="P721" i="55" s="1"/>
  <c r="N43" i="55"/>
  <c r="S43" i="55" s="1"/>
  <c r="K490" i="55"/>
  <c r="N490" i="55" s="1"/>
  <c r="P490" i="55" s="1"/>
  <c r="K439" i="55"/>
  <c r="L439" i="55" s="1"/>
  <c r="J653" i="55"/>
  <c r="K685" i="55"/>
  <c r="N685" i="55" s="1"/>
  <c r="P685" i="55" s="1"/>
  <c r="K692" i="55"/>
  <c r="N692" i="55" s="1"/>
  <c r="P692" i="55" s="1"/>
  <c r="N770" i="55"/>
  <c r="P770" i="55" s="1"/>
  <c r="N126" i="55"/>
  <c r="Q126" i="55" s="1"/>
  <c r="N179" i="55"/>
  <c r="Q179" i="55" s="1"/>
  <c r="K282" i="55"/>
  <c r="N282" i="55" s="1"/>
  <c r="P282" i="55" s="1"/>
  <c r="N320" i="55"/>
  <c r="P320" i="55" s="1"/>
  <c r="N238" i="55"/>
  <c r="Q238" i="55" s="1"/>
  <c r="N148" i="55"/>
  <c r="Q148" i="55" s="1"/>
  <c r="N440" i="55"/>
  <c r="P440" i="55" s="1"/>
  <c r="N533" i="55"/>
  <c r="P533" i="55" s="1"/>
  <c r="N618" i="55"/>
  <c r="P618" i="55" s="1"/>
  <c r="S707" i="55"/>
  <c r="S750" i="55"/>
  <c r="S716" i="55"/>
  <c r="R715" i="55"/>
  <c r="R734" i="55"/>
  <c r="P723" i="55"/>
  <c r="S723" i="55"/>
  <c r="Q736" i="55"/>
  <c r="Q715" i="55"/>
  <c r="S751" i="55"/>
  <c r="S747" i="55"/>
  <c r="R755" i="55"/>
  <c r="Q720" i="55"/>
  <c r="S755" i="55"/>
  <c r="Q718" i="55"/>
  <c r="Q747" i="55"/>
  <c r="Q742" i="55"/>
  <c r="R733" i="55"/>
  <c r="S715" i="55"/>
  <c r="R717" i="55"/>
  <c r="Q726" i="55"/>
  <c r="S766" i="55"/>
  <c r="R716" i="55"/>
  <c r="Q725" i="55"/>
  <c r="R750" i="55"/>
  <c r="Q766" i="55"/>
  <c r="R774" i="55"/>
  <c r="S742" i="55"/>
  <c r="R758" i="55"/>
  <c r="R718" i="55"/>
  <c r="Q710" i="55"/>
  <c r="S774" i="55"/>
  <c r="S726" i="55"/>
  <c r="Q734" i="55"/>
  <c r="S758" i="55"/>
  <c r="S718" i="55"/>
  <c r="R742" i="55"/>
  <c r="S708" i="55"/>
  <c r="R732" i="55"/>
  <c r="R707" i="55"/>
  <c r="P740" i="55"/>
  <c r="S771" i="55"/>
  <c r="S737" i="55"/>
  <c r="R731" i="55"/>
  <c r="Q769" i="55"/>
  <c r="Q708" i="55"/>
  <c r="P739" i="55"/>
  <c r="S731" i="55"/>
  <c r="R724" i="55"/>
  <c r="R771" i="55"/>
  <c r="Q763" i="55"/>
  <c r="Q724" i="55"/>
  <c r="R769" i="55"/>
  <c r="R753" i="55"/>
  <c r="Q771" i="55"/>
  <c r="S763" i="55"/>
  <c r="S739" i="55"/>
  <c r="S712" i="55"/>
  <c r="R764" i="55"/>
  <c r="R727" i="55"/>
  <c r="R710" i="55"/>
  <c r="Q755" i="55"/>
  <c r="Q732" i="55"/>
  <c r="Q717" i="55"/>
  <c r="S759" i="55"/>
  <c r="S710" i="55"/>
  <c r="Q752" i="55"/>
  <c r="R766" i="55"/>
  <c r="Q758" i="55"/>
  <c r="Q733" i="55"/>
  <c r="R772" i="55"/>
  <c r="R773" i="55"/>
  <c r="S728" i="55"/>
  <c r="R744" i="55"/>
  <c r="Q768" i="55"/>
  <c r="Q744" i="55"/>
  <c r="S720" i="55"/>
  <c r="R760" i="55"/>
  <c r="Q760" i="55"/>
  <c r="Q712" i="55"/>
  <c r="Q770" i="55"/>
  <c r="S722" i="55"/>
  <c r="S762" i="55"/>
  <c r="S738" i="55"/>
  <c r="S713" i="55"/>
  <c r="R729" i="55"/>
  <c r="Q745" i="55"/>
  <c r="S761" i="55"/>
  <c r="S721" i="55"/>
  <c r="R751" i="55"/>
  <c r="R713" i="55"/>
  <c r="Q754" i="55"/>
  <c r="S746" i="55"/>
  <c r="Q753" i="55"/>
  <c r="Q730" i="55"/>
  <c r="Q722" i="55"/>
  <c r="Q714" i="55"/>
  <c r="S770" i="55"/>
  <c r="S745" i="55"/>
  <c r="S730" i="55"/>
  <c r="Q737" i="55"/>
  <c r="Q729" i="55"/>
  <c r="Q721" i="55"/>
  <c r="S743" i="55"/>
  <c r="R761" i="55"/>
  <c r="R745" i="55"/>
  <c r="Q762" i="55"/>
  <c r="P735" i="55"/>
  <c r="S767" i="55"/>
  <c r="S754" i="55"/>
  <c r="Q761" i="55"/>
  <c r="Q727" i="55"/>
  <c r="Q719" i="55"/>
  <c r="S714" i="55"/>
  <c r="Q746" i="55"/>
  <c r="S772" i="55"/>
  <c r="S764" i="55"/>
  <c r="S756" i="55"/>
  <c r="S748" i="55"/>
  <c r="S740" i="55"/>
  <c r="R757" i="55"/>
  <c r="R748" i="55"/>
  <c r="R720" i="55"/>
  <c r="R711" i="55"/>
  <c r="P728" i="55"/>
  <c r="Q738" i="55"/>
  <c r="R765" i="55"/>
  <c r="R756" i="55"/>
  <c r="R719" i="55"/>
  <c r="P736" i="55"/>
  <c r="R709" i="55"/>
  <c r="Q711" i="55"/>
  <c r="S768" i="55"/>
  <c r="S760" i="55"/>
  <c r="S752" i="55"/>
  <c r="S711" i="55"/>
  <c r="R743" i="55"/>
  <c r="R725" i="55"/>
  <c r="Q767" i="55"/>
  <c r="Q759" i="55"/>
  <c r="Q751" i="55"/>
  <c r="S709" i="55"/>
  <c r="R741" i="55"/>
  <c r="Q773" i="55"/>
  <c r="Q765" i="55"/>
  <c r="Q757" i="55"/>
  <c r="Q749" i="55"/>
  <c r="P741" i="55"/>
  <c r="S757" i="55"/>
  <c r="S749" i="55"/>
  <c r="R740" i="55"/>
  <c r="Q748" i="55"/>
  <c r="J16" i="55"/>
  <c r="M16" i="55" s="1"/>
  <c r="N16" i="55" s="1"/>
  <c r="Q16" i="55" s="1"/>
  <c r="K522" i="55"/>
  <c r="L522" i="55" s="1"/>
  <c r="N705" i="55"/>
  <c r="P705" i="55" s="1"/>
  <c r="J52" i="55"/>
  <c r="N258" i="55"/>
  <c r="J363" i="55"/>
  <c r="R770" i="55"/>
  <c r="R762" i="55"/>
  <c r="R754" i="55"/>
  <c r="R746" i="55"/>
  <c r="R730" i="55"/>
  <c r="R722" i="55"/>
  <c r="R714" i="55"/>
  <c r="L770" i="55"/>
  <c r="K286" i="55"/>
  <c r="N286" i="55" s="1"/>
  <c r="P286" i="55" s="1"/>
  <c r="K299" i="55"/>
  <c r="N299" i="55" s="1"/>
  <c r="P299" i="55" s="1"/>
  <c r="N482" i="55"/>
  <c r="P482" i="55" s="1"/>
  <c r="N579" i="55"/>
  <c r="P579" i="55" s="1"/>
  <c r="N59" i="55"/>
  <c r="S59" i="55" s="1"/>
  <c r="N158" i="55"/>
  <c r="Q158" i="55" s="1"/>
  <c r="N461" i="55"/>
  <c r="P461" i="55" s="1"/>
  <c r="J466" i="55"/>
  <c r="M466" i="55" s="1"/>
  <c r="N466" i="55" s="1"/>
  <c r="P466" i="55" s="1"/>
  <c r="K519" i="55"/>
  <c r="N519" i="55" s="1"/>
  <c r="P519" i="55" s="1"/>
  <c r="K21" i="55"/>
  <c r="L21" i="55" s="1"/>
  <c r="J84" i="55"/>
  <c r="N118" i="55"/>
  <c r="Q118" i="55" s="1"/>
  <c r="N128" i="55"/>
  <c r="Q128" i="55" s="1"/>
  <c r="N165" i="55"/>
  <c r="Q165" i="55" s="1"/>
  <c r="K242" i="55"/>
  <c r="N242" i="55" s="1"/>
  <c r="Q242" i="55" s="1"/>
  <c r="N300" i="55"/>
  <c r="P300" i="55" s="1"/>
  <c r="N312" i="55"/>
  <c r="P312" i="55" s="1"/>
  <c r="N325" i="55"/>
  <c r="P325" i="55" s="1"/>
  <c r="K362" i="55"/>
  <c r="N362" i="55" s="1"/>
  <c r="P362" i="55" s="1"/>
  <c r="N393" i="55"/>
  <c r="P393" i="55" s="1"/>
  <c r="K403" i="55"/>
  <c r="N403" i="55" s="1"/>
  <c r="P403" i="55" s="1"/>
  <c r="N437" i="55"/>
  <c r="Q437" i="55" s="1"/>
  <c r="N481" i="55"/>
  <c r="P481" i="55" s="1"/>
  <c r="K486" i="55"/>
  <c r="N486" i="55" s="1"/>
  <c r="P486" i="55" s="1"/>
  <c r="N488" i="55"/>
  <c r="P488" i="55" s="1"/>
  <c r="N508" i="55"/>
  <c r="P508" i="55" s="1"/>
  <c r="N510" i="55"/>
  <c r="P510" i="55" s="1"/>
  <c r="N574" i="55"/>
  <c r="P574" i="55" s="1"/>
  <c r="N666" i="55"/>
  <c r="P666" i="55" s="1"/>
  <c r="N659" i="55"/>
  <c r="P659" i="55" s="1"/>
  <c r="K100" i="55"/>
  <c r="L100" i="55" s="1"/>
  <c r="K197" i="55"/>
  <c r="N197" i="55" s="1"/>
  <c r="P197" i="55" s="1"/>
  <c r="K411" i="55"/>
  <c r="N411" i="55" s="1"/>
  <c r="P411" i="55" s="1"/>
  <c r="J527" i="55"/>
  <c r="M527" i="55" s="1"/>
  <c r="N527" i="55" s="1"/>
  <c r="P527" i="55" s="1"/>
  <c r="K532" i="55"/>
  <c r="L532" i="55" s="1"/>
  <c r="K544" i="55"/>
  <c r="N544" i="55" s="1"/>
  <c r="P544" i="55" s="1"/>
  <c r="K11" i="55"/>
  <c r="L11" i="55" s="1"/>
  <c r="J22" i="55"/>
  <c r="K35" i="55"/>
  <c r="L35" i="55" s="1"/>
  <c r="N90" i="55"/>
  <c r="R90" i="55" s="1"/>
  <c r="N129" i="55"/>
  <c r="Q129" i="55" s="1"/>
  <c r="L158" i="55"/>
  <c r="K220" i="55"/>
  <c r="N220" i="55" s="1"/>
  <c r="P220" i="55" s="1"/>
  <c r="K261" i="55"/>
  <c r="N261" i="55" s="1"/>
  <c r="Q261" i="55" s="1"/>
  <c r="J373" i="55"/>
  <c r="J601" i="55"/>
  <c r="N93" i="55"/>
  <c r="R93" i="55" s="1"/>
  <c r="N223" i="55"/>
  <c r="Q223" i="55" s="1"/>
  <c r="N404" i="55"/>
  <c r="P404" i="55" s="1"/>
  <c r="K494" i="55"/>
  <c r="L494" i="55" s="1"/>
  <c r="N582" i="55"/>
  <c r="P582" i="55" s="1"/>
  <c r="K599" i="55"/>
  <c r="N599" i="55" s="1"/>
  <c r="P599" i="55" s="1"/>
  <c r="J12" i="55"/>
  <c r="M12" i="55" s="1"/>
  <c r="N12" i="55" s="1"/>
  <c r="Q12" i="55" s="1"/>
  <c r="K68" i="55"/>
  <c r="N68" i="55" s="1"/>
  <c r="S68" i="55" s="1"/>
  <c r="N175" i="55"/>
  <c r="Q175" i="55" s="1"/>
  <c r="N196" i="55"/>
  <c r="Q196" i="55" s="1"/>
  <c r="J198" i="55"/>
  <c r="K203" i="55"/>
  <c r="N203" i="55" s="1"/>
  <c r="Q203" i="55" s="1"/>
  <c r="J234" i="55"/>
  <c r="N262" i="55"/>
  <c r="P262" i="55" s="1"/>
  <c r="L304" i="55"/>
  <c r="K400" i="55"/>
  <c r="N400" i="55" s="1"/>
  <c r="P400" i="55" s="1"/>
  <c r="N543" i="55"/>
  <c r="P543" i="55" s="1"/>
  <c r="N585" i="55"/>
  <c r="P585" i="55" s="1"/>
  <c r="N602" i="55"/>
  <c r="P602" i="55" s="1"/>
  <c r="N610" i="55"/>
  <c r="P610" i="55" s="1"/>
  <c r="N44" i="55"/>
  <c r="S44" i="55" s="1"/>
  <c r="K176" i="55"/>
  <c r="N176" i="55" s="1"/>
  <c r="Q176" i="55" s="1"/>
  <c r="K206" i="55"/>
  <c r="N206" i="55" s="1"/>
  <c r="P206" i="55" s="1"/>
  <c r="N211" i="55"/>
  <c r="Q211" i="55" s="1"/>
  <c r="J233" i="55"/>
  <c r="M233" i="55" s="1"/>
  <c r="N233" i="55" s="1"/>
  <c r="Q233" i="55" s="1"/>
  <c r="N284" i="55"/>
  <c r="P284" i="55" s="1"/>
  <c r="N391" i="55"/>
  <c r="P391" i="55" s="1"/>
  <c r="N435" i="55"/>
  <c r="P435" i="55" s="1"/>
  <c r="N497" i="55"/>
  <c r="P497" i="55" s="1"/>
  <c r="N509" i="55"/>
  <c r="P509" i="55" s="1"/>
  <c r="L537" i="55"/>
  <c r="K568" i="55"/>
  <c r="L568" i="55" s="1"/>
  <c r="K636" i="55"/>
  <c r="N636" i="55" s="1"/>
  <c r="P636" i="55" s="1"/>
  <c r="N37" i="55"/>
  <c r="Q37" i="55" s="1"/>
  <c r="J75" i="55"/>
  <c r="J108" i="55"/>
  <c r="K214" i="55"/>
  <c r="L214" i="55" s="1"/>
  <c r="J251" i="55"/>
  <c r="K253" i="55"/>
  <c r="L253" i="55" s="1"/>
  <c r="K270" i="55"/>
  <c r="N270" i="55" s="1"/>
  <c r="P270" i="55" s="1"/>
  <c r="L291" i="55"/>
  <c r="K337" i="55"/>
  <c r="N337" i="55" s="1"/>
  <c r="P337" i="55" s="1"/>
  <c r="J370" i="55"/>
  <c r="K372" i="55"/>
  <c r="N372" i="55" s="1"/>
  <c r="P372" i="55" s="1"/>
  <c r="J389" i="55"/>
  <c r="J418" i="55"/>
  <c r="M418" i="55" s="1"/>
  <c r="N418" i="55" s="1"/>
  <c r="P418" i="55" s="1"/>
  <c r="K448" i="55"/>
  <c r="N448" i="55" s="1"/>
  <c r="P448" i="55" s="1"/>
  <c r="L495" i="55"/>
  <c r="N537" i="55"/>
  <c r="P537" i="55" s="1"/>
  <c r="K629" i="55"/>
  <c r="N629" i="55" s="1"/>
  <c r="P629" i="55" s="1"/>
  <c r="N646" i="55"/>
  <c r="P646" i="55" s="1"/>
  <c r="K677" i="55"/>
  <c r="L677" i="55" s="1"/>
  <c r="N679" i="55"/>
  <c r="P679" i="55" s="1"/>
  <c r="J693" i="55"/>
  <c r="J43" i="55"/>
  <c r="N45" i="55"/>
  <c r="S45" i="55" s="1"/>
  <c r="L80" i="55"/>
  <c r="J96" i="55"/>
  <c r="J232" i="55"/>
  <c r="M232" i="55" s="1"/>
  <c r="N232" i="55" s="1"/>
  <c r="Q232" i="55" s="1"/>
  <c r="N289" i="55"/>
  <c r="P289" i="55" s="1"/>
  <c r="L296" i="55"/>
  <c r="K308" i="55"/>
  <c r="N308" i="55" s="1"/>
  <c r="P308" i="55" s="1"/>
  <c r="J342" i="55"/>
  <c r="K387" i="55"/>
  <c r="N387" i="55" s="1"/>
  <c r="P387" i="55" s="1"/>
  <c r="J394" i="55"/>
  <c r="M394" i="55" s="1"/>
  <c r="N394" i="55" s="1"/>
  <c r="P394" i="55" s="1"/>
  <c r="N473" i="55"/>
  <c r="P473" i="55" s="1"/>
  <c r="N528" i="55"/>
  <c r="P528" i="55" s="1"/>
  <c r="J547" i="55"/>
  <c r="N559" i="55"/>
  <c r="P559" i="55" s="1"/>
  <c r="K675" i="55"/>
  <c r="N675" i="55" s="1"/>
  <c r="P675" i="55" s="1"/>
  <c r="J13" i="55"/>
  <c r="J90" i="55"/>
  <c r="L175" i="55"/>
  <c r="K567" i="55"/>
  <c r="N567" i="55" s="1"/>
  <c r="P567" i="55" s="1"/>
  <c r="L579" i="55"/>
  <c r="J593" i="55"/>
  <c r="M593" i="55" s="1"/>
  <c r="N593" i="55" s="1"/>
  <c r="P593" i="55" s="1"/>
  <c r="J23" i="55"/>
  <c r="M23" i="55" s="1"/>
  <c r="N23" i="55" s="1"/>
  <c r="Q23" i="55" s="1"/>
  <c r="L29" i="55"/>
  <c r="N53" i="55"/>
  <c r="S53" i="55" s="1"/>
  <c r="K287" i="55"/>
  <c r="N287" i="55" s="1"/>
  <c r="P287" i="55" s="1"/>
  <c r="J336" i="55"/>
  <c r="M336" i="55" s="1"/>
  <c r="N336" i="55" s="1"/>
  <c r="P336" i="55" s="1"/>
  <c r="J351" i="55"/>
  <c r="N434" i="55"/>
  <c r="P434" i="55" s="1"/>
  <c r="N471" i="55"/>
  <c r="P471" i="55" s="1"/>
  <c r="N491" i="55"/>
  <c r="P491" i="55" s="1"/>
  <c r="J586" i="55"/>
  <c r="K146" i="55"/>
  <c r="N146" i="55" s="1"/>
  <c r="Q146" i="55" s="1"/>
  <c r="K628" i="55"/>
  <c r="L628" i="55" s="1"/>
  <c r="J674" i="55"/>
  <c r="M674" i="55" s="1"/>
  <c r="K27" i="55"/>
  <c r="N27" i="55" s="1"/>
  <c r="Q27" i="55" s="1"/>
  <c r="J49" i="55"/>
  <c r="J59" i="55"/>
  <c r="K95" i="55"/>
  <c r="L95" i="55" s="1"/>
  <c r="K386" i="55"/>
  <c r="L386" i="55" s="1"/>
  <c r="K410" i="55"/>
  <c r="N410" i="55" s="1"/>
  <c r="P410" i="55" s="1"/>
  <c r="K419" i="55"/>
  <c r="N419" i="55" s="1"/>
  <c r="P419" i="55" s="1"/>
  <c r="J437" i="55"/>
  <c r="N474" i="55"/>
  <c r="P474" i="55" s="1"/>
  <c r="J621" i="55"/>
  <c r="I25" i="165"/>
  <c r="N421" i="55"/>
  <c r="P421" i="55" s="1"/>
  <c r="J4" i="55"/>
  <c r="M4" i="55" s="1"/>
  <c r="N4" i="55" s="1"/>
  <c r="Q4" i="55" s="1"/>
  <c r="N41" i="55"/>
  <c r="P41" i="55" s="1"/>
  <c r="L43" i="55"/>
  <c r="K47" i="55"/>
  <c r="N47" i="55" s="1"/>
  <c r="S47" i="55" s="1"/>
  <c r="N57" i="55"/>
  <c r="S57" i="55" s="1"/>
  <c r="J64" i="55"/>
  <c r="K87" i="55"/>
  <c r="N87" i="55" s="1"/>
  <c r="R87" i="55" s="1"/>
  <c r="J89" i="55"/>
  <c r="M89" i="55" s="1"/>
  <c r="N89" i="55" s="1"/>
  <c r="R89" i="55" s="1"/>
  <c r="K104" i="55"/>
  <c r="N104" i="55" s="1"/>
  <c r="R104" i="55" s="1"/>
  <c r="J111" i="55"/>
  <c r="K115" i="55"/>
  <c r="L115" i="55" s="1"/>
  <c r="J173" i="55"/>
  <c r="M173" i="55" s="1"/>
  <c r="N173" i="55" s="1"/>
  <c r="Q173" i="55" s="1"/>
  <c r="K228" i="55"/>
  <c r="N228" i="55" s="1"/>
  <c r="R228" i="55" s="1"/>
  <c r="N295" i="55"/>
  <c r="P295" i="55" s="1"/>
  <c r="K297" i="55"/>
  <c r="N297" i="55" s="1"/>
  <c r="N306" i="55"/>
  <c r="P306" i="55" s="1"/>
  <c r="J317" i="55"/>
  <c r="M317" i="55" s="1"/>
  <c r="N317" i="55" s="1"/>
  <c r="P317" i="55" s="1"/>
  <c r="L324" i="55"/>
  <c r="J365" i="55"/>
  <c r="M365" i="55" s="1"/>
  <c r="N365" i="55" s="1"/>
  <c r="P365" i="55" s="1"/>
  <c r="J398" i="55"/>
  <c r="M398" i="55" s="1"/>
  <c r="N398" i="55" s="1"/>
  <c r="P398" i="55" s="1"/>
  <c r="J409" i="55"/>
  <c r="M409" i="55" s="1"/>
  <c r="N409" i="55" s="1"/>
  <c r="P409" i="55" s="1"/>
  <c r="J435" i="55"/>
  <c r="N472" i="55"/>
  <c r="P472" i="55" s="1"/>
  <c r="K571" i="55"/>
  <c r="N571" i="55" s="1"/>
  <c r="P571" i="55" s="1"/>
  <c r="J573" i="55"/>
  <c r="J640" i="55"/>
  <c r="M640" i="55" s="1"/>
  <c r="N640" i="55" s="1"/>
  <c r="P640" i="55" s="1"/>
  <c r="K651" i="55"/>
  <c r="N651" i="55" s="1"/>
  <c r="P651" i="55" s="1"/>
  <c r="J662" i="55"/>
  <c r="J701" i="55"/>
  <c r="N213" i="55"/>
  <c r="Q213" i="55" s="1"/>
  <c r="L89" i="55"/>
  <c r="N122" i="55"/>
  <c r="R122" i="55" s="1"/>
  <c r="N124" i="55"/>
  <c r="Q124" i="55" s="1"/>
  <c r="N171" i="55"/>
  <c r="Q171" i="55" s="1"/>
  <c r="N311" i="55"/>
  <c r="P311" i="55" s="1"/>
  <c r="N322" i="55"/>
  <c r="P322" i="55" s="1"/>
  <c r="N329" i="55"/>
  <c r="P329" i="55" s="1"/>
  <c r="L471" i="55"/>
  <c r="L477" i="55"/>
  <c r="J487" i="55"/>
  <c r="K521" i="55"/>
  <c r="N521" i="55" s="1"/>
  <c r="P521" i="55" s="1"/>
  <c r="J549" i="55"/>
  <c r="K554" i="55"/>
  <c r="N558" i="55"/>
  <c r="P558" i="55" s="1"/>
  <c r="K565" i="55"/>
  <c r="L565" i="55" s="1"/>
  <c r="N694" i="55"/>
  <c r="P694" i="55" s="1"/>
  <c r="N64" i="55"/>
  <c r="S64" i="55" s="1"/>
  <c r="J705" i="55"/>
  <c r="K79" i="55"/>
  <c r="L79" i="55" s="1"/>
  <c r="J81" i="55"/>
  <c r="J114" i="55"/>
  <c r="K139" i="55"/>
  <c r="N139" i="55" s="1"/>
  <c r="Q139" i="55" s="1"/>
  <c r="L148" i="55"/>
  <c r="N202" i="55"/>
  <c r="Q202" i="55" s="1"/>
  <c r="J208" i="55"/>
  <c r="M208" i="55" s="1"/>
  <c r="K237" i="55"/>
  <c r="L237" i="55" s="1"/>
  <c r="J258" i="55"/>
  <c r="J271" i="55"/>
  <c r="J278" i="55"/>
  <c r="K292" i="55"/>
  <c r="J294" i="55"/>
  <c r="N304" i="55"/>
  <c r="P304" i="55" s="1"/>
  <c r="J332" i="55"/>
  <c r="M332" i="55" s="1"/>
  <c r="N332" i="55" s="1"/>
  <c r="P332" i="55" s="1"/>
  <c r="J348" i="55"/>
  <c r="K379" i="55"/>
  <c r="N379" i="55" s="1"/>
  <c r="P379" i="55" s="1"/>
  <c r="J416" i="55"/>
  <c r="M416" i="55" s="1"/>
  <c r="N416" i="55" s="1"/>
  <c r="P416" i="55" s="1"/>
  <c r="K425" i="55"/>
  <c r="L425" i="55" s="1"/>
  <c r="J427" i="55"/>
  <c r="J434" i="55"/>
  <c r="K438" i="55"/>
  <c r="N438" i="55" s="1"/>
  <c r="P438" i="55" s="1"/>
  <c r="K458" i="55"/>
  <c r="L458" i="55" s="1"/>
  <c r="J473" i="55"/>
  <c r="J479" i="55"/>
  <c r="K515" i="55"/>
  <c r="N515" i="55" s="1"/>
  <c r="P515" i="55" s="1"/>
  <c r="K545" i="55"/>
  <c r="N545" i="55" s="1"/>
  <c r="P545" i="55" s="1"/>
  <c r="J626" i="55"/>
  <c r="M626" i="55" s="1"/>
  <c r="N626" i="55" s="1"/>
  <c r="P626" i="55" s="1"/>
  <c r="J654" i="55"/>
  <c r="K676" i="55"/>
  <c r="L676" i="55" s="1"/>
  <c r="N684" i="55"/>
  <c r="P684" i="55" s="1"/>
  <c r="J20" i="55"/>
  <c r="K24" i="55"/>
  <c r="N24" i="55" s="1"/>
  <c r="Q24" i="55" s="1"/>
  <c r="J44" i="55"/>
  <c r="L108" i="55"/>
  <c r="J116" i="55"/>
  <c r="N125" i="55"/>
  <c r="Q125" i="55" s="1"/>
  <c r="J148" i="55"/>
  <c r="J164" i="55"/>
  <c r="M164" i="55" s="1"/>
  <c r="N164" i="55" s="1"/>
  <c r="Q164" i="55" s="1"/>
  <c r="K180" i="55"/>
  <c r="N180" i="55" s="1"/>
  <c r="Q180" i="55" s="1"/>
  <c r="N198" i="55"/>
  <c r="Q198" i="55" s="1"/>
  <c r="K208" i="55"/>
  <c r="K271" i="55"/>
  <c r="L271" i="55" s="1"/>
  <c r="J296" i="55"/>
  <c r="M296" i="55" s="1"/>
  <c r="N296" i="55" s="1"/>
  <c r="P296" i="55" s="1"/>
  <c r="J316" i="55"/>
  <c r="K348" i="55"/>
  <c r="N348" i="55" s="1"/>
  <c r="P348" i="55" s="1"/>
  <c r="J377" i="55"/>
  <c r="M377" i="55" s="1"/>
  <c r="N377" i="55" s="1"/>
  <c r="P377" i="55" s="1"/>
  <c r="K427" i="55"/>
  <c r="L427" i="55" s="1"/>
  <c r="K445" i="55"/>
  <c r="N445" i="55" s="1"/>
  <c r="P445" i="55" s="1"/>
  <c r="L481" i="55"/>
  <c r="N513" i="55"/>
  <c r="P513" i="55" s="1"/>
  <c r="J528" i="55"/>
  <c r="K539" i="55"/>
  <c r="N539" i="55" s="1"/>
  <c r="P539" i="55" s="1"/>
  <c r="J665" i="55"/>
  <c r="M665" i="55" s="1"/>
  <c r="N665" i="55" s="1"/>
  <c r="P665" i="55" s="1"/>
  <c r="K678" i="55"/>
  <c r="N678" i="55" s="1"/>
  <c r="P678" i="55" s="1"/>
  <c r="L283" i="55"/>
  <c r="N548" i="55"/>
  <c r="P548" i="55" s="1"/>
  <c r="K557" i="55"/>
  <c r="L557" i="55" s="1"/>
  <c r="K566" i="55"/>
  <c r="L566" i="55" s="1"/>
  <c r="J610" i="55"/>
  <c r="N615" i="55"/>
  <c r="P615" i="55" s="1"/>
  <c r="K633" i="55"/>
  <c r="L633" i="55" s="1"/>
  <c r="J635" i="55"/>
  <c r="J657" i="55"/>
  <c r="L659" i="55"/>
  <c r="K663" i="55"/>
  <c r="N663" i="55" s="1"/>
  <c r="P663" i="55" s="1"/>
  <c r="K671" i="55"/>
  <c r="N671" i="55" s="1"/>
  <c r="P671" i="55" s="1"/>
  <c r="J673" i="55"/>
  <c r="M673" i="55" s="1"/>
  <c r="N673" i="55" s="1"/>
  <c r="P673" i="55" s="1"/>
  <c r="J691" i="55"/>
  <c r="K702" i="55"/>
  <c r="N702" i="55" s="1"/>
  <c r="P702" i="55" s="1"/>
  <c r="K8" i="55"/>
  <c r="L8" i="55" s="1"/>
  <c r="J29" i="55"/>
  <c r="M29" i="55" s="1"/>
  <c r="N29" i="55" s="1"/>
  <c r="Q29" i="55" s="1"/>
  <c r="N51" i="55"/>
  <c r="S51" i="55" s="1"/>
  <c r="N61" i="55"/>
  <c r="S61" i="55" s="1"/>
  <c r="K92" i="55"/>
  <c r="L92" i="55" s="1"/>
  <c r="N106" i="55"/>
  <c r="R106" i="55" s="1"/>
  <c r="N142" i="55"/>
  <c r="Q142" i="55" s="1"/>
  <c r="N201" i="55"/>
  <c r="P201" i="55" s="1"/>
  <c r="K207" i="55"/>
  <c r="J283" i="55"/>
  <c r="N285" i="55"/>
  <c r="P285" i="55" s="1"/>
  <c r="L289" i="55"/>
  <c r="J291" i="55"/>
  <c r="K301" i="55"/>
  <c r="L301" i="55" s="1"/>
  <c r="K328" i="55"/>
  <c r="N328" i="55" s="1"/>
  <c r="P328" i="55" s="1"/>
  <c r="K341" i="55"/>
  <c r="N341" i="55" s="1"/>
  <c r="P341" i="55" s="1"/>
  <c r="N385" i="55"/>
  <c r="P385" i="55" s="1"/>
  <c r="J406" i="55"/>
  <c r="K430" i="55"/>
  <c r="L430" i="55" s="1"/>
  <c r="J470" i="55"/>
  <c r="J501" i="55"/>
  <c r="M501" i="55" s="1"/>
  <c r="N501" i="55" s="1"/>
  <c r="P501" i="55" s="1"/>
  <c r="L516" i="55"/>
  <c r="N535" i="55"/>
  <c r="P535" i="55" s="1"/>
  <c r="N594" i="55"/>
  <c r="P594" i="55" s="1"/>
  <c r="N613" i="55"/>
  <c r="P613" i="55" s="1"/>
  <c r="L615" i="55"/>
  <c r="N622" i="55"/>
  <c r="P622" i="55" s="1"/>
  <c r="N635" i="55"/>
  <c r="P635" i="55" s="1"/>
  <c r="L667" i="55"/>
  <c r="K704" i="55"/>
  <c r="L704" i="55" s="1"/>
  <c r="R706" i="55"/>
  <c r="J167" i="55"/>
  <c r="K167" i="55"/>
  <c r="N167" i="55" s="1"/>
  <c r="Q167" i="55" s="1"/>
  <c r="J682" i="55"/>
  <c r="K682" i="55"/>
  <c r="N682" i="55" s="1"/>
  <c r="P682" i="55" s="1"/>
  <c r="K7" i="55"/>
  <c r="N7" i="55" s="1"/>
  <c r="R7" i="55" s="1"/>
  <c r="N75" i="55"/>
  <c r="S75" i="55" s="1"/>
  <c r="J250" i="55"/>
  <c r="M250" i="55" s="1"/>
  <c r="K250" i="55"/>
  <c r="L263" i="55"/>
  <c r="J263" i="55"/>
  <c r="J281" i="55"/>
  <c r="K281" i="55"/>
  <c r="N281" i="55" s="1"/>
  <c r="P281" i="55" s="1"/>
  <c r="J310" i="55"/>
  <c r="K310" i="55"/>
  <c r="N310" i="55" s="1"/>
  <c r="P310" i="55" s="1"/>
  <c r="J323" i="55"/>
  <c r="M323" i="55" s="1"/>
  <c r="K323" i="55"/>
  <c r="J330" i="55"/>
  <c r="M330" i="55" s="1"/>
  <c r="K330" i="55"/>
  <c r="L330" i="55" s="1"/>
  <c r="J236" i="55"/>
  <c r="M236" i="55" s="1"/>
  <c r="K236" i="55"/>
  <c r="K3" i="55"/>
  <c r="N3" i="55" s="1"/>
  <c r="R3" i="55" s="1"/>
  <c r="K156" i="55"/>
  <c r="L156" i="55" s="1"/>
  <c r="J156" i="55"/>
  <c r="L173" i="55"/>
  <c r="J181" i="55"/>
  <c r="K181" i="55"/>
  <c r="N181" i="55" s="1"/>
  <c r="Q181" i="55" s="1"/>
  <c r="L194" i="55"/>
  <c r="K293" i="55"/>
  <c r="N293" i="55" s="1"/>
  <c r="P293" i="55" s="1"/>
  <c r="J293" i="55"/>
  <c r="N96" i="55"/>
  <c r="R96" i="55" s="1"/>
  <c r="L96" i="55"/>
  <c r="J225" i="55"/>
  <c r="M225" i="55" s="1"/>
  <c r="K225" i="55"/>
  <c r="J3" i="55"/>
  <c r="K31" i="55"/>
  <c r="N31" i="55" s="1"/>
  <c r="Q31" i="55" s="1"/>
  <c r="K109" i="55"/>
  <c r="N109" i="55" s="1"/>
  <c r="R109" i="55" s="1"/>
  <c r="J199" i="55"/>
  <c r="K199" i="55"/>
  <c r="N199" i="55" s="1"/>
  <c r="Q199" i="55" s="1"/>
  <c r="K216" i="55"/>
  <c r="L216" i="55" s="1"/>
  <c r="J216" i="55"/>
  <c r="M216" i="55" s="1"/>
  <c r="N243" i="55"/>
  <c r="Q243" i="55" s="1"/>
  <c r="L243" i="55"/>
  <c r="K17" i="55"/>
  <c r="N17" i="55" s="1"/>
  <c r="Q17" i="55" s="1"/>
  <c r="K72" i="55"/>
  <c r="L72" i="55" s="1"/>
  <c r="J72" i="55"/>
  <c r="J192" i="55"/>
  <c r="K192" i="55"/>
  <c r="N192" i="55" s="1"/>
  <c r="Q192" i="55" s="1"/>
  <c r="J246" i="55"/>
  <c r="K246" i="55"/>
  <c r="N246" i="55" s="1"/>
  <c r="Q246" i="55" s="1"/>
  <c r="K70" i="55"/>
  <c r="L70" i="55" s="1"/>
  <c r="J70" i="55"/>
  <c r="M70" i="55" s="1"/>
  <c r="K103" i="55"/>
  <c r="L103" i="55" s="1"/>
  <c r="J103" i="55"/>
  <c r="J505" i="55"/>
  <c r="K505" i="55"/>
  <c r="N505" i="55" s="1"/>
  <c r="P505" i="55" s="1"/>
  <c r="K520" i="55"/>
  <c r="J520" i="55"/>
  <c r="M520" i="55" s="1"/>
  <c r="J583" i="55"/>
  <c r="L583" i="55"/>
  <c r="K46" i="55"/>
  <c r="N46" i="55" s="1"/>
  <c r="S46" i="55" s="1"/>
  <c r="J46" i="55"/>
  <c r="J159" i="55"/>
  <c r="K159" i="55"/>
  <c r="N159" i="55" s="1"/>
  <c r="Q159" i="55" s="1"/>
  <c r="L164" i="55"/>
  <c r="J239" i="55"/>
  <c r="K239" i="55"/>
  <c r="N239" i="55" s="1"/>
  <c r="K269" i="55"/>
  <c r="N269" i="55" s="1"/>
  <c r="P269" i="55" s="1"/>
  <c r="J269" i="55"/>
  <c r="L16" i="55"/>
  <c r="J56" i="55"/>
  <c r="J67" i="55"/>
  <c r="L76" i="55"/>
  <c r="J78" i="55"/>
  <c r="M78" i="55" s="1"/>
  <c r="N78" i="55" s="1"/>
  <c r="S78" i="55" s="1"/>
  <c r="J94" i="55"/>
  <c r="K97" i="55"/>
  <c r="N97" i="55" s="1"/>
  <c r="R97" i="55" s="1"/>
  <c r="L114" i="55"/>
  <c r="K117" i="55"/>
  <c r="N117" i="55" s="1"/>
  <c r="R117" i="55" s="1"/>
  <c r="L124" i="55"/>
  <c r="L128" i="55"/>
  <c r="K138" i="55"/>
  <c r="N138" i="55" s="1"/>
  <c r="Q138" i="55" s="1"/>
  <c r="J171" i="55"/>
  <c r="K174" i="55"/>
  <c r="N174" i="55" s="1"/>
  <c r="Q174" i="55" s="1"/>
  <c r="J196" i="55"/>
  <c r="J201" i="55"/>
  <c r="J210" i="55"/>
  <c r="L213" i="55"/>
  <c r="J222" i="55"/>
  <c r="J241" i="55"/>
  <c r="M241" i="55" s="1"/>
  <c r="N241" i="55" s="1"/>
  <c r="Q241" i="55" s="1"/>
  <c r="L258" i="55"/>
  <c r="N263" i="55"/>
  <c r="P263" i="55" s="1"/>
  <c r="J300" i="55"/>
  <c r="J313" i="55"/>
  <c r="M313" i="55" s="1"/>
  <c r="J325" i="55"/>
  <c r="J343" i="55"/>
  <c r="M343" i="55" s="1"/>
  <c r="N343" i="55" s="1"/>
  <c r="P343" i="55" s="1"/>
  <c r="L370" i="55"/>
  <c r="N131" i="55"/>
  <c r="Q131" i="55" s="1"/>
  <c r="L343" i="55"/>
  <c r="J446" i="55"/>
  <c r="K446" i="55"/>
  <c r="N446" i="55" s="1"/>
  <c r="P446" i="55" s="1"/>
  <c r="N38" i="55"/>
  <c r="Q38" i="55" s="1"/>
  <c r="K56" i="55"/>
  <c r="N56" i="55" s="1"/>
  <c r="S56" i="55" s="1"/>
  <c r="N65" i="55"/>
  <c r="S65" i="55" s="1"/>
  <c r="N76" i="55"/>
  <c r="S76" i="55" s="1"/>
  <c r="N82" i="55"/>
  <c r="R82" i="55" s="1"/>
  <c r="L126" i="55"/>
  <c r="N141" i="55"/>
  <c r="Q141" i="55" s="1"/>
  <c r="K210" i="55"/>
  <c r="L210" i="55" s="1"/>
  <c r="K222" i="55"/>
  <c r="N222" i="55" s="1"/>
  <c r="Q222" i="55" s="1"/>
  <c r="K229" i="55"/>
  <c r="N229" i="55" s="1"/>
  <c r="Q229" i="55" s="1"/>
  <c r="K313" i="55"/>
  <c r="K538" i="55"/>
  <c r="N538" i="55" s="1"/>
  <c r="P538" i="55" s="1"/>
  <c r="J538" i="55"/>
  <c r="L549" i="55"/>
  <c r="N549" i="55"/>
  <c r="P549" i="55" s="1"/>
  <c r="J590" i="55"/>
  <c r="M590" i="55" s="1"/>
  <c r="K590" i="55"/>
  <c r="K644" i="55"/>
  <c r="J644" i="55"/>
  <c r="K698" i="55"/>
  <c r="N698" i="55" s="1"/>
  <c r="P698" i="55" s="1"/>
  <c r="J698" i="55"/>
  <c r="L67" i="55"/>
  <c r="L78" i="55"/>
  <c r="L94" i="55"/>
  <c r="N108" i="55"/>
  <c r="R108" i="55" s="1"/>
  <c r="J238" i="55"/>
  <c r="J243" i="55"/>
  <c r="J249" i="55"/>
  <c r="M249" i="55" s="1"/>
  <c r="J262" i="55"/>
  <c r="L295" i="55"/>
  <c r="K305" i="55"/>
  <c r="N305" i="55" s="1"/>
  <c r="P305" i="55" s="1"/>
  <c r="J309" i="55"/>
  <c r="L312" i="55"/>
  <c r="J320" i="55"/>
  <c r="J322" i="55"/>
  <c r="J329" i="55"/>
  <c r="K340" i="55"/>
  <c r="N340" i="55" s="1"/>
  <c r="P340" i="55" s="1"/>
  <c r="K344" i="55"/>
  <c r="J344" i="55"/>
  <c r="K401" i="55"/>
  <c r="L401" i="55" s="1"/>
  <c r="J401" i="55"/>
  <c r="M401" i="55" s="1"/>
  <c r="K414" i="55"/>
  <c r="L414" i="55" s="1"/>
  <c r="J414" i="55"/>
  <c r="K442" i="55"/>
  <c r="J442" i="55"/>
  <c r="M442" i="55" s="1"/>
  <c r="K485" i="55"/>
  <c r="J485" i="55"/>
  <c r="M485" i="55" s="1"/>
  <c r="K556" i="55"/>
  <c r="N556" i="55" s="1"/>
  <c r="P556" i="55" s="1"/>
  <c r="J556" i="55"/>
  <c r="N588" i="55"/>
  <c r="P588" i="55" s="1"/>
  <c r="L685" i="55"/>
  <c r="N121" i="55"/>
  <c r="Q121" i="55" s="1"/>
  <c r="L196" i="55"/>
  <c r="J478" i="55"/>
  <c r="L478" i="55"/>
  <c r="J531" i="55"/>
  <c r="M531" i="55" s="1"/>
  <c r="K531" i="55"/>
  <c r="J6" i="55"/>
  <c r="L20" i="55"/>
  <c r="J60" i="55"/>
  <c r="J62" i="55"/>
  <c r="L69" i="55"/>
  <c r="J71" i="55"/>
  <c r="J73" i="55"/>
  <c r="L93" i="55"/>
  <c r="L118" i="55"/>
  <c r="K132" i="55"/>
  <c r="N132" i="55" s="1"/>
  <c r="Q132" i="55" s="1"/>
  <c r="J137" i="55"/>
  <c r="M137" i="55" s="1"/>
  <c r="N137" i="55" s="1"/>
  <c r="Q137" i="55" s="1"/>
  <c r="J140" i="55"/>
  <c r="K143" i="55"/>
  <c r="N143" i="55" s="1"/>
  <c r="Q143" i="55" s="1"/>
  <c r="J151" i="55"/>
  <c r="K155" i="55"/>
  <c r="N155" i="55" s="1"/>
  <c r="Q155" i="55" s="1"/>
  <c r="K162" i="55"/>
  <c r="N162" i="55" s="1"/>
  <c r="Q162" i="55" s="1"/>
  <c r="N166" i="55"/>
  <c r="Q166" i="55" s="1"/>
  <c r="J170" i="55"/>
  <c r="M170" i="55" s="1"/>
  <c r="J195" i="55"/>
  <c r="L209" i="55"/>
  <c r="J212" i="55"/>
  <c r="M212" i="55" s="1"/>
  <c r="K215" i="55"/>
  <c r="N215" i="55" s="1"/>
  <c r="P215" i="55" s="1"/>
  <c r="J217" i="55"/>
  <c r="M217" i="55" s="1"/>
  <c r="N217" i="55" s="1"/>
  <c r="Q217" i="55" s="1"/>
  <c r="K221" i="55"/>
  <c r="N221" i="55" s="1"/>
  <c r="Q221" i="55" s="1"/>
  <c r="J224" i="55"/>
  <c r="K249" i="55"/>
  <c r="L266" i="55"/>
  <c r="J289" i="55"/>
  <c r="K302" i="55"/>
  <c r="N302" i="55" s="1"/>
  <c r="P302" i="55" s="1"/>
  <c r="J312" i="55"/>
  <c r="K315" i="55"/>
  <c r="N316" i="55"/>
  <c r="P316" i="55" s="1"/>
  <c r="J324" i="55"/>
  <c r="J340" i="55"/>
  <c r="K347" i="55"/>
  <c r="N347" i="55" s="1"/>
  <c r="P347" i="55" s="1"/>
  <c r="J347" i="55"/>
  <c r="K449" i="55"/>
  <c r="N449" i="55" s="1"/>
  <c r="P449" i="55" s="1"/>
  <c r="J449" i="55"/>
  <c r="K658" i="55"/>
  <c r="K696" i="55"/>
  <c r="N696" i="55" s="1"/>
  <c r="P696" i="55" s="1"/>
  <c r="J696" i="55"/>
  <c r="L26" i="55"/>
  <c r="N83" i="55"/>
  <c r="R83" i="55" s="1"/>
  <c r="N98" i="55"/>
  <c r="R98" i="55" s="1"/>
  <c r="L131" i="55"/>
  <c r="K140" i="55"/>
  <c r="N140" i="55" s="1"/>
  <c r="Q140" i="55" s="1"/>
  <c r="K151" i="55"/>
  <c r="L151" i="55" s="1"/>
  <c r="K170" i="55"/>
  <c r="L179" i="55"/>
  <c r="L184" i="55"/>
  <c r="K195" i="55"/>
  <c r="N195" i="55" s="1"/>
  <c r="Q195" i="55" s="1"/>
  <c r="K212" i="55"/>
  <c r="L333" i="55"/>
  <c r="K349" i="55"/>
  <c r="N349" i="55" s="1"/>
  <c r="P349" i="55" s="1"/>
  <c r="J349" i="55"/>
  <c r="K382" i="55"/>
  <c r="J382" i="55"/>
  <c r="M382" i="55" s="1"/>
  <c r="K456" i="55"/>
  <c r="N456" i="55" s="1"/>
  <c r="P456" i="55" s="1"/>
  <c r="J456" i="55"/>
  <c r="J467" i="55"/>
  <c r="K467" i="55"/>
  <c r="L467" i="55" s="1"/>
  <c r="N507" i="55"/>
  <c r="P507" i="55" s="1"/>
  <c r="L507" i="55"/>
  <c r="L534" i="55"/>
  <c r="N534" i="55"/>
  <c r="P534" i="55" s="1"/>
  <c r="K561" i="55"/>
  <c r="N561" i="55" s="1"/>
  <c r="P561" i="55" s="1"/>
  <c r="J561" i="55"/>
  <c r="K649" i="55"/>
  <c r="L649" i="55" s="1"/>
  <c r="J649" i="55"/>
  <c r="L684" i="55"/>
  <c r="J684" i="55"/>
  <c r="L325" i="55"/>
  <c r="J15" i="55"/>
  <c r="N20" i="55"/>
  <c r="Q20" i="55" s="1"/>
  <c r="J26" i="55"/>
  <c r="M26" i="55" s="1"/>
  <c r="N26" i="55" s="1"/>
  <c r="Q26" i="55" s="1"/>
  <c r="J37" i="55"/>
  <c r="J39" i="55"/>
  <c r="M39" i="55" s="1"/>
  <c r="N39" i="55" s="1"/>
  <c r="P39" i="55" s="1"/>
  <c r="N42" i="55"/>
  <c r="Q42" i="55" s="1"/>
  <c r="J51" i="55"/>
  <c r="J53" i="55"/>
  <c r="L59" i="55"/>
  <c r="L83" i="55"/>
  <c r="J85" i="55"/>
  <c r="J98" i="55"/>
  <c r="L111" i="55"/>
  <c r="N113" i="55"/>
  <c r="R113" i="55" s="1"/>
  <c r="L121" i="55"/>
  <c r="L125" i="55"/>
  <c r="L129" i="55"/>
  <c r="J131" i="55"/>
  <c r="L142" i="55"/>
  <c r="N149" i="55"/>
  <c r="Q149" i="55" s="1"/>
  <c r="K157" i="55"/>
  <c r="N157" i="55" s="1"/>
  <c r="Q157" i="55" s="1"/>
  <c r="K172" i="55"/>
  <c r="J179" i="55"/>
  <c r="K182" i="55"/>
  <c r="J184" i="55"/>
  <c r="M184" i="55" s="1"/>
  <c r="N184" i="55" s="1"/>
  <c r="Q184" i="55" s="1"/>
  <c r="L211" i="55"/>
  <c r="L223" i="55"/>
  <c r="N266" i="55"/>
  <c r="P266" i="55" s="1"/>
  <c r="N278" i="55"/>
  <c r="P278" i="55" s="1"/>
  <c r="L317" i="55"/>
  <c r="K331" i="55"/>
  <c r="N331" i="55" s="1"/>
  <c r="P331" i="55" s="1"/>
  <c r="J333" i="55"/>
  <c r="M333" i="55" s="1"/>
  <c r="N333" i="55" s="1"/>
  <c r="P333" i="55" s="1"/>
  <c r="N645" i="55"/>
  <c r="P645" i="55" s="1"/>
  <c r="L394" i="55"/>
  <c r="N423" i="55"/>
  <c r="P423" i="55" s="1"/>
  <c r="L464" i="55"/>
  <c r="N478" i="55"/>
  <c r="P478" i="55" s="1"/>
  <c r="N518" i="55"/>
  <c r="P518" i="55" s="1"/>
  <c r="L526" i="55"/>
  <c r="L578" i="55"/>
  <c r="L585" i="55"/>
  <c r="N621" i="55"/>
  <c r="P621" i="55" s="1"/>
  <c r="N654" i="55"/>
  <c r="L672" i="55"/>
  <c r="K703" i="55"/>
  <c r="L703" i="55" s="1"/>
  <c r="L705" i="55"/>
  <c r="K350" i="55"/>
  <c r="N351" i="55"/>
  <c r="P351" i="55" s="1"/>
  <c r="L393" i="55"/>
  <c r="N406" i="55"/>
  <c r="P406" i="55" s="1"/>
  <c r="L423" i="55"/>
  <c r="K428" i="55"/>
  <c r="L428" i="55" s="1"/>
  <c r="L434" i="55"/>
  <c r="J464" i="55"/>
  <c r="M464" i="55" s="1"/>
  <c r="N464" i="55" s="1"/>
  <c r="P464" i="55" s="1"/>
  <c r="K469" i="55"/>
  <c r="N469" i="55" s="1"/>
  <c r="P469" i="55" s="1"/>
  <c r="L473" i="55"/>
  <c r="L480" i="55"/>
  <c r="J507" i="55"/>
  <c r="L510" i="55"/>
  <c r="L514" i="55"/>
  <c r="J540" i="55"/>
  <c r="M540" i="55" s="1"/>
  <c r="N540" i="55" s="1"/>
  <c r="P540" i="55" s="1"/>
  <c r="J553" i="55"/>
  <c r="N563" i="55"/>
  <c r="P563" i="55" s="1"/>
  <c r="K570" i="55"/>
  <c r="L574" i="55"/>
  <c r="L602" i="55"/>
  <c r="K614" i="55"/>
  <c r="N614" i="55" s="1"/>
  <c r="P614" i="55" s="1"/>
  <c r="K619" i="55"/>
  <c r="N653" i="55"/>
  <c r="P653" i="55" s="1"/>
  <c r="N667" i="55"/>
  <c r="P667" i="55" s="1"/>
  <c r="N672" i="55"/>
  <c r="P672" i="55" s="1"/>
  <c r="N689" i="55"/>
  <c r="P689" i="55" s="1"/>
  <c r="S705" i="55"/>
  <c r="L466" i="55"/>
  <c r="J510" i="55"/>
  <c r="J514" i="55"/>
  <c r="M514" i="55" s="1"/>
  <c r="N514" i="55" s="1"/>
  <c r="P514" i="55" s="1"/>
  <c r="K517" i="55"/>
  <c r="N517" i="55" s="1"/>
  <c r="P517" i="55" s="1"/>
  <c r="N526" i="55"/>
  <c r="P526" i="55" s="1"/>
  <c r="L533" i="55"/>
  <c r="J548" i="55"/>
  <c r="N578" i="55"/>
  <c r="P578" i="55" s="1"/>
  <c r="N598" i="55"/>
  <c r="P598" i="55" s="1"/>
  <c r="R705" i="55"/>
  <c r="J374" i="55"/>
  <c r="K388" i="55"/>
  <c r="J390" i="55"/>
  <c r="L451" i="55"/>
  <c r="N480" i="55"/>
  <c r="P480" i="55" s="1"/>
  <c r="L482" i="55"/>
  <c r="N489" i="55"/>
  <c r="P489" i="55" s="1"/>
  <c r="L493" i="55"/>
  <c r="K496" i="55"/>
  <c r="L496" i="55" s="1"/>
  <c r="K623" i="55"/>
  <c r="N623" i="55" s="1"/>
  <c r="P623" i="55" s="1"/>
  <c r="K630" i="55"/>
  <c r="N630" i="55" s="1"/>
  <c r="P630" i="55" s="1"/>
  <c r="K641" i="55"/>
  <c r="N641" i="55" s="1"/>
  <c r="P641" i="55" s="1"/>
  <c r="J655" i="55"/>
  <c r="M655" i="55" s="1"/>
  <c r="J681" i="55"/>
  <c r="M681" i="55" s="1"/>
  <c r="Q705" i="55"/>
  <c r="J352" i="55"/>
  <c r="K364" i="55"/>
  <c r="J371" i="55"/>
  <c r="K374" i="55"/>
  <c r="N374" i="55" s="1"/>
  <c r="P374" i="55" s="1"/>
  <c r="K378" i="55"/>
  <c r="N378" i="55" s="1"/>
  <c r="P378" i="55" s="1"/>
  <c r="J381" i="55"/>
  <c r="M381" i="55" s="1"/>
  <c r="N381" i="55" s="1"/>
  <c r="P381" i="55" s="1"/>
  <c r="J385" i="55"/>
  <c r="J392" i="55"/>
  <c r="J399" i="55"/>
  <c r="J420" i="55"/>
  <c r="N477" i="55"/>
  <c r="P477" i="55" s="1"/>
  <c r="N479" i="55"/>
  <c r="P479" i="55" s="1"/>
  <c r="J482" i="55"/>
  <c r="L488" i="55"/>
  <c r="J493" i="55"/>
  <c r="M493" i="55" s="1"/>
  <c r="N493" i="55" s="1"/>
  <c r="P493" i="55" s="1"/>
  <c r="K498" i="55"/>
  <c r="L498" i="55" s="1"/>
  <c r="N504" i="55"/>
  <c r="P504" i="55" s="1"/>
  <c r="K506" i="55"/>
  <c r="N506" i="55" s="1"/>
  <c r="P506" i="55" s="1"/>
  <c r="L513" i="55"/>
  <c r="J516" i="55"/>
  <c r="K530" i="55"/>
  <c r="N530" i="55" s="1"/>
  <c r="P530" i="55" s="1"/>
  <c r="J535" i="55"/>
  <c r="L543" i="55"/>
  <c r="L555" i="55"/>
  <c r="L558" i="55"/>
  <c r="J569" i="55"/>
  <c r="M569" i="55" s="1"/>
  <c r="N569" i="55" s="1"/>
  <c r="P569" i="55" s="1"/>
  <c r="L580" i="55"/>
  <c r="L582" i="55"/>
  <c r="N584" i="55"/>
  <c r="P584" i="55" s="1"/>
  <c r="L588" i="55"/>
  <c r="K589" i="55"/>
  <c r="N589" i="55" s="1"/>
  <c r="P589" i="55" s="1"/>
  <c r="K595" i="55"/>
  <c r="N595" i="55" s="1"/>
  <c r="P595" i="55" s="1"/>
  <c r="K611" i="55"/>
  <c r="N611" i="55" s="1"/>
  <c r="P611" i="55" s="1"/>
  <c r="J613" i="55"/>
  <c r="J618" i="55"/>
  <c r="L622" i="55"/>
  <c r="J627" i="55"/>
  <c r="M627" i="55" s="1"/>
  <c r="N627" i="55" s="1"/>
  <c r="P627" i="55" s="1"/>
  <c r="J632" i="55"/>
  <c r="M632" i="55" s="1"/>
  <c r="N632" i="55" s="1"/>
  <c r="P632" i="55" s="1"/>
  <c r="L643" i="55"/>
  <c r="L646" i="55"/>
  <c r="K655" i="55"/>
  <c r="L666" i="55"/>
  <c r="N674" i="55"/>
  <c r="P674" i="55" s="1"/>
  <c r="K681" i="55"/>
  <c r="K686" i="55"/>
  <c r="N686" i="55" s="1"/>
  <c r="P686" i="55" s="1"/>
  <c r="K706" i="55"/>
  <c r="N706" i="55" s="1"/>
  <c r="P706" i="55" s="1"/>
  <c r="K352" i="55"/>
  <c r="N352" i="55" s="1"/>
  <c r="P352" i="55" s="1"/>
  <c r="L366" i="55"/>
  <c r="K392" i="55"/>
  <c r="N392" i="55" s="1"/>
  <c r="P392" i="55" s="1"/>
  <c r="K399" i="55"/>
  <c r="N399" i="55" s="1"/>
  <c r="P399" i="55" s="1"/>
  <c r="K420" i="55"/>
  <c r="L420" i="55" s="1"/>
  <c r="J424" i="55"/>
  <c r="M424" i="55" s="1"/>
  <c r="N424" i="55" s="1"/>
  <c r="P424" i="55" s="1"/>
  <c r="L429" i="55"/>
  <c r="J433" i="55"/>
  <c r="N441" i="55"/>
  <c r="K447" i="55"/>
  <c r="N447" i="55" s="1"/>
  <c r="P447" i="55" s="1"/>
  <c r="K453" i="55"/>
  <c r="N453" i="55" s="1"/>
  <c r="P453" i="55" s="1"/>
  <c r="K457" i="55"/>
  <c r="N457" i="55" s="1"/>
  <c r="P457" i="55" s="1"/>
  <c r="L461" i="55"/>
  <c r="L509" i="55"/>
  <c r="N516" i="55"/>
  <c r="P516" i="55" s="1"/>
  <c r="L527" i="55"/>
  <c r="N541" i="55"/>
  <c r="P541" i="55" s="1"/>
  <c r="N547" i="55"/>
  <c r="P547" i="55" s="1"/>
  <c r="K550" i="55"/>
  <c r="N555" i="55"/>
  <c r="P555" i="55" s="1"/>
  <c r="K562" i="55"/>
  <c r="L562" i="55" s="1"/>
  <c r="K564" i="55"/>
  <c r="N564" i="55" s="1"/>
  <c r="P564" i="55" s="1"/>
  <c r="N573" i="55"/>
  <c r="P573" i="55" s="1"/>
  <c r="N580" i="55"/>
  <c r="P580" i="55" s="1"/>
  <c r="J584" i="55"/>
  <c r="J588" i="55"/>
  <c r="N601" i="55"/>
  <c r="P601" i="55" s="1"/>
  <c r="K605" i="55"/>
  <c r="N616" i="55"/>
  <c r="P616" i="55" s="1"/>
  <c r="J622" i="55"/>
  <c r="N643" i="55"/>
  <c r="P643" i="55" s="1"/>
  <c r="L645" i="55"/>
  <c r="K650" i="55"/>
  <c r="J366" i="55"/>
  <c r="M366" i="55" s="1"/>
  <c r="N366" i="55" s="1"/>
  <c r="P366" i="55" s="1"/>
  <c r="L377" i="55"/>
  <c r="L380" i="55"/>
  <c r="L391" i="55"/>
  <c r="L398" i="55"/>
  <c r="L437" i="55"/>
  <c r="L440" i="55"/>
  <c r="P441" i="55"/>
  <c r="L459" i="55"/>
  <c r="J461" i="55"/>
  <c r="K465" i="55"/>
  <c r="L479" i="55"/>
  <c r="J495" i="55"/>
  <c r="M495" i="55" s="1"/>
  <c r="N495" i="55" s="1"/>
  <c r="P495" i="55" s="1"/>
  <c r="L497" i="55"/>
  <c r="L508" i="55"/>
  <c r="L541" i="55"/>
  <c r="L594" i="55"/>
  <c r="L610" i="55"/>
  <c r="N690" i="55"/>
  <c r="P690" i="55" s="1"/>
  <c r="Q393" i="55"/>
  <c r="Q467" i="55"/>
  <c r="P229" i="55"/>
  <c r="R42" i="55"/>
  <c r="P51" i="55"/>
  <c r="Q511" i="55"/>
  <c r="S229" i="55"/>
  <c r="R568" i="55"/>
  <c r="Q581" i="55"/>
  <c r="Q117" i="55"/>
  <c r="P211" i="55"/>
  <c r="R677" i="55"/>
  <c r="R191" i="55"/>
  <c r="Q353" i="55"/>
  <c r="R12" i="55"/>
  <c r="R391" i="55"/>
  <c r="S629" i="55"/>
  <c r="R72" i="55"/>
  <c r="P81" i="55"/>
  <c r="P193" i="55"/>
  <c r="P239" i="55"/>
  <c r="Q81" i="55"/>
  <c r="R193" i="55"/>
  <c r="R211" i="55"/>
  <c r="S228" i="55"/>
  <c r="P128" i="55"/>
  <c r="P209" i="55"/>
  <c r="R252" i="55"/>
  <c r="S496" i="55"/>
  <c r="S520" i="55"/>
  <c r="S527" i="55"/>
  <c r="Q606" i="55"/>
  <c r="R650" i="55"/>
  <c r="P84" i="55"/>
  <c r="R337" i="55"/>
  <c r="Q435" i="55"/>
  <c r="R465" i="55"/>
  <c r="Q526" i="55"/>
  <c r="S628" i="55"/>
  <c r="R654" i="55"/>
  <c r="Q697" i="55"/>
  <c r="S170" i="55"/>
  <c r="L15" i="55"/>
  <c r="N15" i="55"/>
  <c r="Q15" i="55" s="1"/>
  <c r="L22" i="55"/>
  <c r="N22" i="55"/>
  <c r="Q22" i="55" s="1"/>
  <c r="L14" i="55"/>
  <c r="L5" i="55"/>
  <c r="N5" i="55"/>
  <c r="Q5" i="55" s="1"/>
  <c r="L6" i="55"/>
  <c r="N6" i="55"/>
  <c r="Q6" i="55" s="1"/>
  <c r="L23" i="55"/>
  <c r="L81" i="55"/>
  <c r="N81" i="55"/>
  <c r="S81" i="55" s="1"/>
  <c r="J33" i="55"/>
  <c r="M33" i="55" s="1"/>
  <c r="N33" i="55" s="1"/>
  <c r="Q33" i="55" s="1"/>
  <c r="K177" i="55"/>
  <c r="N177" i="55" s="1"/>
  <c r="Q177" i="55" s="1"/>
  <c r="J177" i="55"/>
  <c r="K226" i="55"/>
  <c r="J226" i="55"/>
  <c r="M226" i="55" s="1"/>
  <c r="K248" i="55"/>
  <c r="J248" i="55"/>
  <c r="M248" i="55" s="1"/>
  <c r="K2" i="55"/>
  <c r="J9" i="55"/>
  <c r="M9" i="55" s="1"/>
  <c r="K10" i="55"/>
  <c r="N10" i="55" s="1"/>
  <c r="Q10" i="55" s="1"/>
  <c r="J18" i="55"/>
  <c r="K19" i="55"/>
  <c r="N19" i="55" s="1"/>
  <c r="Q19" i="55" s="1"/>
  <c r="K25" i="55"/>
  <c r="N25" i="55" s="1"/>
  <c r="Q25" i="55" s="1"/>
  <c r="L33" i="55"/>
  <c r="L39" i="55"/>
  <c r="J41" i="55"/>
  <c r="L42" i="55"/>
  <c r="P54" i="55"/>
  <c r="K58" i="55"/>
  <c r="J58" i="55"/>
  <c r="L61" i="55"/>
  <c r="L73" i="55"/>
  <c r="N73" i="55"/>
  <c r="S73" i="55" s="1"/>
  <c r="K280" i="55"/>
  <c r="N280" i="55" s="1"/>
  <c r="P280" i="55" s="1"/>
  <c r="J280" i="55"/>
  <c r="L342" i="55"/>
  <c r="N342" i="55"/>
  <c r="P342" i="55" s="1"/>
  <c r="K66" i="55"/>
  <c r="N66" i="55" s="1"/>
  <c r="S66" i="55" s="1"/>
  <c r="J66" i="55"/>
  <c r="L71" i="55"/>
  <c r="N71" i="55"/>
  <c r="S71" i="55" s="1"/>
  <c r="K219" i="55"/>
  <c r="N219" i="55" s="1"/>
  <c r="P219" i="55" s="1"/>
  <c r="J219" i="55"/>
  <c r="L285" i="55"/>
  <c r="J285" i="55"/>
  <c r="J2" i="55"/>
  <c r="M2" i="55" s="1"/>
  <c r="K193" i="55"/>
  <c r="J193" i="55"/>
  <c r="M193" i="55" s="1"/>
  <c r="K268" i="55"/>
  <c r="N268" i="55" s="1"/>
  <c r="P268" i="55" s="1"/>
  <c r="J268" i="55"/>
  <c r="K9" i="55"/>
  <c r="L9" i="55" s="1"/>
  <c r="N13" i="55"/>
  <c r="Q13" i="55" s="1"/>
  <c r="K18" i="55"/>
  <c r="N18" i="55" s="1"/>
  <c r="Q18" i="55" s="1"/>
  <c r="L38" i="55"/>
  <c r="J38" i="55"/>
  <c r="L41" i="55"/>
  <c r="K55" i="55"/>
  <c r="N55" i="55" s="1"/>
  <c r="S55" i="55" s="1"/>
  <c r="J55" i="55"/>
  <c r="L85" i="55"/>
  <c r="N85" i="55"/>
  <c r="R85" i="55" s="1"/>
  <c r="J112" i="55"/>
  <c r="M112" i="55" s="1"/>
  <c r="K112" i="55"/>
  <c r="N130" i="55"/>
  <c r="Q130" i="55" s="1"/>
  <c r="R196" i="55"/>
  <c r="S196" i="55"/>
  <c r="L332" i="55"/>
  <c r="K397" i="55"/>
  <c r="N397" i="55" s="1"/>
  <c r="P397" i="55" s="1"/>
  <c r="J397" i="55"/>
  <c r="K161" i="55"/>
  <c r="N161" i="55" s="1"/>
  <c r="Q161" i="55" s="1"/>
  <c r="J161" i="55"/>
  <c r="N234" i="55"/>
  <c r="Q234" i="55" s="1"/>
  <c r="L234" i="55"/>
  <c r="S521" i="55"/>
  <c r="K36" i="55"/>
  <c r="N36" i="55" s="1"/>
  <c r="Q36" i="55" s="1"/>
  <c r="J42" i="55"/>
  <c r="P82" i="55"/>
  <c r="L32" i="55"/>
  <c r="J32" i="55"/>
  <c r="M32" i="55" s="1"/>
  <c r="N32" i="55" s="1"/>
  <c r="Q32" i="55" s="1"/>
  <c r="P50" i="55"/>
  <c r="R50" i="55"/>
  <c r="L65" i="55"/>
  <c r="N94" i="55"/>
  <c r="R94" i="55" s="1"/>
  <c r="K99" i="55"/>
  <c r="N99" i="55" s="1"/>
  <c r="R99" i="55" s="1"/>
  <c r="J99" i="55"/>
  <c r="J147" i="55"/>
  <c r="M147" i="55" s="1"/>
  <c r="K147" i="55"/>
  <c r="S255" i="55"/>
  <c r="N309" i="55"/>
  <c r="P309" i="55" s="1"/>
  <c r="L309" i="55"/>
  <c r="J40" i="55"/>
  <c r="L62" i="55"/>
  <c r="N62" i="55"/>
  <c r="S62" i="55" s="1"/>
  <c r="K77" i="55"/>
  <c r="N77" i="55" s="1"/>
  <c r="S77" i="55" s="1"/>
  <c r="J77" i="55"/>
  <c r="P123" i="55"/>
  <c r="N127" i="55"/>
  <c r="Q127" i="55" s="1"/>
  <c r="N363" i="55"/>
  <c r="P363" i="55" s="1"/>
  <c r="L363" i="55"/>
  <c r="J50" i="55"/>
  <c r="K298" i="55"/>
  <c r="N298" i="55" s="1"/>
  <c r="P298" i="55" s="1"/>
  <c r="J298" i="55"/>
  <c r="L679" i="55"/>
  <c r="J679" i="55"/>
  <c r="L30" i="55"/>
  <c r="J30" i="55"/>
  <c r="M30" i="55" s="1"/>
  <c r="N30" i="55" s="1"/>
  <c r="Q30" i="55" s="1"/>
  <c r="K50" i="55"/>
  <c r="N50" i="55" s="1"/>
  <c r="S50" i="55" s="1"/>
  <c r="K63" i="55"/>
  <c r="N63" i="55" s="1"/>
  <c r="S63" i="55" s="1"/>
  <c r="J63" i="55"/>
  <c r="K102" i="55"/>
  <c r="N102" i="55" s="1"/>
  <c r="J102" i="55"/>
  <c r="N150" i="55"/>
  <c r="Q150" i="55" s="1"/>
  <c r="L150" i="55"/>
  <c r="J5" i="55"/>
  <c r="J14" i="55"/>
  <c r="M14" i="55" s="1"/>
  <c r="N14" i="55" s="1"/>
  <c r="Q14" i="55" s="1"/>
  <c r="K28" i="55"/>
  <c r="N28" i="55" s="1"/>
  <c r="Q28" i="55" s="1"/>
  <c r="J34" i="55"/>
  <c r="K40" i="55"/>
  <c r="N40" i="55" s="1"/>
  <c r="P40" i="55" s="1"/>
  <c r="J45" i="55"/>
  <c r="N49" i="55"/>
  <c r="S49" i="55" s="1"/>
  <c r="L57" i="55"/>
  <c r="N67" i="55"/>
  <c r="S67" i="55" s="1"/>
  <c r="K74" i="55"/>
  <c r="N74" i="55" s="1"/>
  <c r="S74" i="55" s="1"/>
  <c r="J74" i="55"/>
  <c r="L84" i="55"/>
  <c r="N84" i="55"/>
  <c r="R84" i="55" s="1"/>
  <c r="L101" i="55"/>
  <c r="J105" i="55"/>
  <c r="K105" i="55"/>
  <c r="N105" i="55" s="1"/>
  <c r="R105" i="55" s="1"/>
  <c r="K120" i="55"/>
  <c r="N120" i="55" s="1"/>
  <c r="Q120" i="55" s="1"/>
  <c r="J120" i="55"/>
  <c r="K168" i="55"/>
  <c r="N168" i="55" s="1"/>
  <c r="Q168" i="55" s="1"/>
  <c r="J168" i="55"/>
  <c r="K338" i="55"/>
  <c r="N338" i="55" s="1"/>
  <c r="J338" i="55"/>
  <c r="K512" i="55"/>
  <c r="N512" i="55" s="1"/>
  <c r="P512" i="55" s="1"/>
  <c r="J512" i="55"/>
  <c r="K34" i="55"/>
  <c r="N34" i="55" s="1"/>
  <c r="Q34" i="55" s="1"/>
  <c r="L45" i="55"/>
  <c r="K48" i="55"/>
  <c r="J48" i="55"/>
  <c r="N52" i="55"/>
  <c r="S52" i="55" s="1"/>
  <c r="K54" i="55"/>
  <c r="N54" i="55" s="1"/>
  <c r="S54" i="55" s="1"/>
  <c r="J54" i="55"/>
  <c r="N60" i="55"/>
  <c r="S60" i="55" s="1"/>
  <c r="L82" i="55"/>
  <c r="K86" i="55"/>
  <c r="N86" i="55" s="1"/>
  <c r="R86" i="55" s="1"/>
  <c r="J86" i="55"/>
  <c r="K133" i="55"/>
  <c r="N133" i="55" s="1"/>
  <c r="Q133" i="55" s="1"/>
  <c r="J133" i="55"/>
  <c r="L303" i="55"/>
  <c r="J303" i="55"/>
  <c r="K135" i="55"/>
  <c r="N135" i="55" s="1"/>
  <c r="Q135" i="55" s="1"/>
  <c r="L137" i="55"/>
  <c r="K153" i="55"/>
  <c r="N153" i="55" s="1"/>
  <c r="Q153" i="55" s="1"/>
  <c r="L171" i="55"/>
  <c r="K186" i="55"/>
  <c r="N186" i="55" s="1"/>
  <c r="Q186" i="55" s="1"/>
  <c r="K188" i="55"/>
  <c r="N188" i="55" s="1"/>
  <c r="Q188" i="55" s="1"/>
  <c r="N251" i="55"/>
  <c r="Q251" i="55" s="1"/>
  <c r="N283" i="55"/>
  <c r="P283" i="55" s="1"/>
  <c r="K290" i="55"/>
  <c r="N290" i="55" s="1"/>
  <c r="P290" i="55" s="1"/>
  <c r="L329" i="55"/>
  <c r="N371" i="55"/>
  <c r="P371" i="55" s="1"/>
  <c r="L371" i="55"/>
  <c r="N470" i="55"/>
  <c r="P470" i="55" s="1"/>
  <c r="L470" i="55"/>
  <c r="K502" i="55"/>
  <c r="J502" i="55"/>
  <c r="M502" i="55" s="1"/>
  <c r="K668" i="55"/>
  <c r="N668" i="55" s="1"/>
  <c r="P668" i="55" s="1"/>
  <c r="J668" i="55"/>
  <c r="N691" i="55"/>
  <c r="P691" i="55" s="1"/>
  <c r="L691" i="55"/>
  <c r="N693" i="55"/>
  <c r="P693" i="55" s="1"/>
  <c r="L693" i="55"/>
  <c r="J57" i="55"/>
  <c r="J65" i="55"/>
  <c r="J76" i="55"/>
  <c r="K88" i="55"/>
  <c r="J93" i="55"/>
  <c r="S106" i="55"/>
  <c r="P106" i="55"/>
  <c r="S119" i="55"/>
  <c r="S125" i="55"/>
  <c r="P125" i="55"/>
  <c r="P131" i="55"/>
  <c r="J135" i="55"/>
  <c r="K145" i="55"/>
  <c r="N145" i="55" s="1"/>
  <c r="Q145" i="55" s="1"/>
  <c r="J153" i="55"/>
  <c r="K163" i="55"/>
  <c r="L166" i="55"/>
  <c r="J186" i="55"/>
  <c r="J188" i="55"/>
  <c r="K190" i="55"/>
  <c r="J190" i="55"/>
  <c r="M190" i="55" s="1"/>
  <c r="K204" i="55"/>
  <c r="N204" i="55" s="1"/>
  <c r="Q204" i="55" s="1"/>
  <c r="J204" i="55"/>
  <c r="K231" i="55"/>
  <c r="N231" i="55" s="1"/>
  <c r="Q231" i="55" s="1"/>
  <c r="K240" i="55"/>
  <c r="N240" i="55" s="1"/>
  <c r="Q240" i="55" s="1"/>
  <c r="K260" i="55"/>
  <c r="N260" i="55" s="1"/>
  <c r="Q260" i="55" s="1"/>
  <c r="J290" i="55"/>
  <c r="N324" i="55"/>
  <c r="P324" i="55" s="1"/>
  <c r="K368" i="55"/>
  <c r="N368" i="55" s="1"/>
  <c r="P368" i="55" s="1"/>
  <c r="S390" i="55"/>
  <c r="Q390" i="55"/>
  <c r="K444" i="55"/>
  <c r="N444" i="55" s="1"/>
  <c r="P444" i="55" s="1"/>
  <c r="J444" i="55"/>
  <c r="N468" i="55"/>
  <c r="P468" i="55" s="1"/>
  <c r="L468" i="55"/>
  <c r="L98" i="55"/>
  <c r="N114" i="55"/>
  <c r="R114" i="55" s="1"/>
  <c r="K123" i="55"/>
  <c r="J123" i="55"/>
  <c r="M123" i="55" s="1"/>
  <c r="S127" i="55"/>
  <c r="P127" i="55"/>
  <c r="R135" i="55"/>
  <c r="K160" i="55"/>
  <c r="N160" i="55" s="1"/>
  <c r="Q160" i="55" s="1"/>
  <c r="J160" i="55"/>
  <c r="L165" i="55"/>
  <c r="K178" i="55"/>
  <c r="N178" i="55" s="1"/>
  <c r="Q178" i="55" s="1"/>
  <c r="P202" i="55"/>
  <c r="N224" i="55"/>
  <c r="P224" i="55" s="1"/>
  <c r="K134" i="55"/>
  <c r="N134" i="55" s="1"/>
  <c r="Q134" i="55" s="1"/>
  <c r="J134" i="55"/>
  <c r="K136" i="55"/>
  <c r="N136" i="55" s="1"/>
  <c r="Q136" i="55" s="1"/>
  <c r="K152" i="55"/>
  <c r="N152" i="55" s="1"/>
  <c r="Q152" i="55" s="1"/>
  <c r="J152" i="55"/>
  <c r="K187" i="55"/>
  <c r="N187" i="55" s="1"/>
  <c r="Q187" i="55" s="1"/>
  <c r="K189" i="55"/>
  <c r="N189" i="55" s="1"/>
  <c r="Q189" i="55" s="1"/>
  <c r="R199" i="55"/>
  <c r="K205" i="55"/>
  <c r="N205" i="55" s="1"/>
  <c r="P205" i="55" s="1"/>
  <c r="K218" i="55"/>
  <c r="N218" i="55" s="1"/>
  <c r="P218" i="55" s="1"/>
  <c r="J218" i="55"/>
  <c r="K247" i="55"/>
  <c r="N247" i="55" s="1"/>
  <c r="Q247" i="55" s="1"/>
  <c r="J247" i="55"/>
  <c r="K267" i="55"/>
  <c r="N267" i="55" s="1"/>
  <c r="P267" i="55" s="1"/>
  <c r="J267" i="55"/>
  <c r="Q273" i="55"/>
  <c r="S273" i="55"/>
  <c r="R273" i="55"/>
  <c r="K279" i="55"/>
  <c r="N279" i="55" s="1"/>
  <c r="P279" i="55" s="1"/>
  <c r="J279" i="55"/>
  <c r="N291" i="55"/>
  <c r="P291" i="55" s="1"/>
  <c r="K335" i="55"/>
  <c r="N335" i="55" s="1"/>
  <c r="P335" i="55" s="1"/>
  <c r="J335" i="55"/>
  <c r="J61" i="55"/>
  <c r="J69" i="55"/>
  <c r="J80" i="55"/>
  <c r="M80" i="55" s="1"/>
  <c r="N80" i="55" s="1"/>
  <c r="S80" i="55" s="1"/>
  <c r="J82" i="55"/>
  <c r="J83" i="55"/>
  <c r="K91" i="55"/>
  <c r="N91" i="55" s="1"/>
  <c r="R91" i="55" s="1"/>
  <c r="J101" i="55"/>
  <c r="M101" i="55" s="1"/>
  <c r="N101" i="55" s="1"/>
  <c r="R101" i="55" s="1"/>
  <c r="J106" i="55"/>
  <c r="K107" i="55"/>
  <c r="N107" i="55" s="1"/>
  <c r="R107" i="55" s="1"/>
  <c r="K110" i="55"/>
  <c r="J110" i="55"/>
  <c r="M110" i="55" s="1"/>
  <c r="J113" i="55"/>
  <c r="K119" i="55"/>
  <c r="J119" i="55"/>
  <c r="J136" i="55"/>
  <c r="K144" i="55"/>
  <c r="N144" i="55" s="1"/>
  <c r="Q144" i="55" s="1"/>
  <c r="J144" i="55"/>
  <c r="L149" i="55"/>
  <c r="K185" i="55"/>
  <c r="N185" i="55" s="1"/>
  <c r="Q185" i="55" s="1"/>
  <c r="J185" i="55"/>
  <c r="J187" i="55"/>
  <c r="J189" i="55"/>
  <c r="K191" i="55"/>
  <c r="J191" i="55"/>
  <c r="M191" i="55" s="1"/>
  <c r="R195" i="55"/>
  <c r="P199" i="55"/>
  <c r="J205" i="55"/>
  <c r="K227" i="55"/>
  <c r="N227" i="55" s="1"/>
  <c r="R227" i="55" s="1"/>
  <c r="L232" i="55"/>
  <c r="L233" i="55"/>
  <c r="L238" i="55"/>
  <c r="L241" i="55"/>
  <c r="L262" i="55"/>
  <c r="Q275" i="55"/>
  <c r="S275" i="55"/>
  <c r="R275" i="55"/>
  <c r="L300" i="55"/>
  <c r="K307" i="55"/>
  <c r="N307" i="55" s="1"/>
  <c r="P307" i="55" s="1"/>
  <c r="J307" i="55"/>
  <c r="K376" i="55"/>
  <c r="N376" i="55" s="1"/>
  <c r="P376" i="55" s="1"/>
  <c r="L106" i="55"/>
  <c r="L113" i="55"/>
  <c r="N116" i="55"/>
  <c r="R116" i="55" s="1"/>
  <c r="P120" i="55"/>
  <c r="L122" i="55"/>
  <c r="L141" i="55"/>
  <c r="K169" i="55"/>
  <c r="N169" i="55" s="1"/>
  <c r="Q169" i="55" s="1"/>
  <c r="S201" i="55"/>
  <c r="R201" i="55"/>
  <c r="K230" i="55"/>
  <c r="J230" i="55"/>
  <c r="M230" i="55" s="1"/>
  <c r="K235" i="55"/>
  <c r="N235" i="55" s="1"/>
  <c r="Q235" i="55" s="1"/>
  <c r="K259" i="55"/>
  <c r="N259" i="55" s="1"/>
  <c r="P259" i="55" s="1"/>
  <c r="J259" i="55"/>
  <c r="K345" i="55"/>
  <c r="J345" i="55"/>
  <c r="M345" i="55" s="1"/>
  <c r="K353" i="55"/>
  <c r="N353" i="55" s="1"/>
  <c r="P353" i="55" s="1"/>
  <c r="J353" i="55"/>
  <c r="K357" i="55"/>
  <c r="N357" i="55" s="1"/>
  <c r="P357" i="55" s="1"/>
  <c r="J357" i="55"/>
  <c r="L381" i="55"/>
  <c r="P213" i="55"/>
  <c r="K326" i="55"/>
  <c r="J326" i="55"/>
  <c r="M326" i="55" s="1"/>
  <c r="K346" i="55"/>
  <c r="N346" i="55" s="1"/>
  <c r="P346" i="55" s="1"/>
  <c r="L385" i="55"/>
  <c r="N389" i="55"/>
  <c r="P389" i="55" s="1"/>
  <c r="Q401" i="55"/>
  <c r="R401" i="55"/>
  <c r="Q291" i="55"/>
  <c r="R291" i="55"/>
  <c r="Q310" i="55"/>
  <c r="K319" i="55"/>
  <c r="N319" i="55" s="1"/>
  <c r="P319" i="55" s="1"/>
  <c r="K383" i="55"/>
  <c r="N383" i="55" s="1"/>
  <c r="P383" i="55" s="1"/>
  <c r="J383" i="55"/>
  <c r="S389" i="55"/>
  <c r="J402" i="55"/>
  <c r="K402" i="55"/>
  <c r="N402" i="55" s="1"/>
  <c r="P402" i="55" s="1"/>
  <c r="K417" i="55"/>
  <c r="N417" i="55" s="1"/>
  <c r="P417" i="55" s="1"/>
  <c r="K492" i="55"/>
  <c r="N492" i="55" s="1"/>
  <c r="P492" i="55" s="1"/>
  <c r="L540" i="55"/>
  <c r="J125" i="55"/>
  <c r="J127" i="55"/>
  <c r="J130" i="55"/>
  <c r="P139" i="55"/>
  <c r="J142" i="55"/>
  <c r="J150" i="55"/>
  <c r="J158" i="55"/>
  <c r="J166" i="55"/>
  <c r="J175" i="55"/>
  <c r="J183" i="55"/>
  <c r="M183" i="55" s="1"/>
  <c r="N183" i="55" s="1"/>
  <c r="Q183" i="55" s="1"/>
  <c r="J194" i="55"/>
  <c r="M194" i="55" s="1"/>
  <c r="N194" i="55" s="1"/>
  <c r="Q194" i="55" s="1"/>
  <c r="J200" i="55"/>
  <c r="M200" i="55" s="1"/>
  <c r="N200" i="55" s="1"/>
  <c r="Q200" i="55" s="1"/>
  <c r="J202" i="55"/>
  <c r="S309" i="55"/>
  <c r="R342" i="55"/>
  <c r="S342" i="55"/>
  <c r="K354" i="55"/>
  <c r="N354" i="55" s="1"/>
  <c r="P354" i="55" s="1"/>
  <c r="J354" i="55"/>
  <c r="K356" i="55"/>
  <c r="N356" i="55" s="1"/>
  <c r="P356" i="55" s="1"/>
  <c r="K359" i="55"/>
  <c r="J359" i="55"/>
  <c r="M359" i="55" s="1"/>
  <c r="K408" i="55"/>
  <c r="N408" i="55" s="1"/>
  <c r="P408" i="55" s="1"/>
  <c r="J408" i="55"/>
  <c r="L460" i="55"/>
  <c r="N460" i="55"/>
  <c r="P460" i="55" s="1"/>
  <c r="K462" i="55"/>
  <c r="N462" i="55" s="1"/>
  <c r="P462" i="55" s="1"/>
  <c r="J462" i="55"/>
  <c r="N487" i="55"/>
  <c r="P487" i="55" s="1"/>
  <c r="L487" i="55"/>
  <c r="J109" i="55"/>
  <c r="J117" i="55"/>
  <c r="J118" i="55"/>
  <c r="J121" i="55"/>
  <c r="J122" i="55"/>
  <c r="J124" i="55"/>
  <c r="J126" i="55"/>
  <c r="J128" i="55"/>
  <c r="J129" i="55"/>
  <c r="J141" i="55"/>
  <c r="J149" i="55"/>
  <c r="J157" i="55"/>
  <c r="J165" i="55"/>
  <c r="J174" i="55"/>
  <c r="J182" i="55"/>
  <c r="M182" i="55" s="1"/>
  <c r="L198" i="55"/>
  <c r="L201" i="55"/>
  <c r="J209" i="55"/>
  <c r="M209" i="55" s="1"/>
  <c r="N209" i="55" s="1"/>
  <c r="Q209" i="55" s="1"/>
  <c r="J211" i="55"/>
  <c r="J213" i="55"/>
  <c r="J215" i="55"/>
  <c r="L217" i="55"/>
  <c r="J223" i="55"/>
  <c r="R233" i="55"/>
  <c r="P237" i="55"/>
  <c r="Q239" i="55"/>
  <c r="J244" i="55"/>
  <c r="K245" i="55"/>
  <c r="N245" i="55" s="1"/>
  <c r="Q245" i="55" s="1"/>
  <c r="J252" i="55"/>
  <c r="M252" i="55" s="1"/>
  <c r="J254" i="55"/>
  <c r="M254" i="55" s="1"/>
  <c r="K255" i="55"/>
  <c r="N255" i="55" s="1"/>
  <c r="P255" i="55" s="1"/>
  <c r="J256" i="55"/>
  <c r="M256" i="55" s="1"/>
  <c r="K257" i="55"/>
  <c r="N257" i="55" s="1"/>
  <c r="P257" i="55" s="1"/>
  <c r="J264" i="55"/>
  <c r="K265" i="55"/>
  <c r="N265" i="55" s="1"/>
  <c r="P265" i="55" s="1"/>
  <c r="J272" i="55"/>
  <c r="K273" i="55"/>
  <c r="N273" i="55" s="1"/>
  <c r="P273" i="55" s="1"/>
  <c r="J274" i="55"/>
  <c r="M274" i="55" s="1"/>
  <c r="K275" i="55"/>
  <c r="N275" i="55" s="1"/>
  <c r="P275" i="55" s="1"/>
  <c r="J276" i="55"/>
  <c r="M276" i="55" s="1"/>
  <c r="K277" i="55"/>
  <c r="N277" i="55" s="1"/>
  <c r="P277" i="55" s="1"/>
  <c r="L278" i="55"/>
  <c r="J284" i="55"/>
  <c r="K288" i="55"/>
  <c r="N288" i="55" s="1"/>
  <c r="N294" i="55"/>
  <c r="P294" i="55" s="1"/>
  <c r="Q299" i="55"/>
  <c r="R299" i="55"/>
  <c r="J306" i="55"/>
  <c r="R308" i="55"/>
  <c r="S308" i="55"/>
  <c r="L311" i="55"/>
  <c r="J321" i="55"/>
  <c r="L322" i="55"/>
  <c r="K334" i="55"/>
  <c r="N334" i="55" s="1"/>
  <c r="P334" i="55" s="1"/>
  <c r="J334" i="55"/>
  <c r="L336" i="55"/>
  <c r="J356" i="55"/>
  <c r="K361" i="55"/>
  <c r="N361" i="55" s="1"/>
  <c r="P361" i="55" s="1"/>
  <c r="K367" i="55"/>
  <c r="N367" i="55" s="1"/>
  <c r="P367" i="55" s="1"/>
  <c r="J367" i="55"/>
  <c r="J369" i="55"/>
  <c r="K375" i="55"/>
  <c r="N375" i="55" s="1"/>
  <c r="P375" i="55" s="1"/>
  <c r="J375" i="55"/>
  <c r="K396" i="55"/>
  <c r="J396" i="55"/>
  <c r="M396" i="55" s="1"/>
  <c r="J426" i="55"/>
  <c r="L426" i="55"/>
  <c r="R234" i="55"/>
  <c r="S237" i="55"/>
  <c r="K244" i="55"/>
  <c r="N244" i="55" s="1"/>
  <c r="Q244" i="55" s="1"/>
  <c r="K252" i="55"/>
  <c r="K254" i="55"/>
  <c r="K256" i="55"/>
  <c r="K264" i="55"/>
  <c r="N264" i="55" s="1"/>
  <c r="P264" i="55" s="1"/>
  <c r="K272" i="55"/>
  <c r="N272" i="55" s="1"/>
  <c r="P272" i="55" s="1"/>
  <c r="K274" i="55"/>
  <c r="K276" i="55"/>
  <c r="L284" i="55"/>
  <c r="L306" i="55"/>
  <c r="K321" i="55"/>
  <c r="N321" i="55" s="1"/>
  <c r="P321" i="55" s="1"/>
  <c r="K327" i="55"/>
  <c r="N327" i="55" s="1"/>
  <c r="P327" i="55" s="1"/>
  <c r="K358" i="55"/>
  <c r="N358" i="55" s="1"/>
  <c r="P358" i="55" s="1"/>
  <c r="K369" i="55"/>
  <c r="N369" i="55" s="1"/>
  <c r="P369" i="55" s="1"/>
  <c r="N373" i="55"/>
  <c r="P373" i="55" s="1"/>
  <c r="K384" i="55"/>
  <c r="N384" i="55" s="1"/>
  <c r="P384" i="55" s="1"/>
  <c r="K523" i="55"/>
  <c r="J523" i="55"/>
  <c r="M523" i="55" s="1"/>
  <c r="S186" i="55"/>
  <c r="R187" i="55"/>
  <c r="S188" i="55"/>
  <c r="P189" i="55"/>
  <c r="S234" i="55"/>
  <c r="S289" i="55"/>
  <c r="Q289" i="55"/>
  <c r="K318" i="55"/>
  <c r="N318" i="55" s="1"/>
  <c r="P318" i="55" s="1"/>
  <c r="J318" i="55"/>
  <c r="L320" i="55"/>
  <c r="K355" i="55"/>
  <c r="N355" i="55" s="1"/>
  <c r="P355" i="55" s="1"/>
  <c r="K360" i="55"/>
  <c r="N360" i="55" s="1"/>
  <c r="P360" i="55" s="1"/>
  <c r="N390" i="55"/>
  <c r="P390" i="55" s="1"/>
  <c r="N412" i="55"/>
  <c r="P412" i="55" s="1"/>
  <c r="K475" i="55"/>
  <c r="N475" i="55" s="1"/>
  <c r="P475" i="55" s="1"/>
  <c r="K405" i="55"/>
  <c r="J405" i="55"/>
  <c r="K431" i="55"/>
  <c r="N431" i="55" s="1"/>
  <c r="P431" i="55" s="1"/>
  <c r="J431" i="55"/>
  <c r="L433" i="55"/>
  <c r="K484" i="55"/>
  <c r="N484" i="55" s="1"/>
  <c r="P484" i="55" s="1"/>
  <c r="N670" i="55"/>
  <c r="P670" i="55" s="1"/>
  <c r="L670" i="55"/>
  <c r="S399" i="55"/>
  <c r="R399" i="55"/>
  <c r="K422" i="55"/>
  <c r="J422" i="55"/>
  <c r="L474" i="55"/>
  <c r="J474" i="55"/>
  <c r="L491" i="55"/>
  <c r="J491" i="55"/>
  <c r="K503" i="55"/>
  <c r="N503" i="55" s="1"/>
  <c r="P503" i="55" s="1"/>
  <c r="J537" i="55"/>
  <c r="K542" i="55"/>
  <c r="J542" i="55"/>
  <c r="M542" i="55" s="1"/>
  <c r="J407" i="55"/>
  <c r="K413" i="55"/>
  <c r="N413" i="55" s="1"/>
  <c r="P413" i="55" s="1"/>
  <c r="J413" i="55"/>
  <c r="R423" i="55"/>
  <c r="S423" i="55"/>
  <c r="Q423" i="55"/>
  <c r="K436" i="55"/>
  <c r="N436" i="55" s="1"/>
  <c r="P436" i="55" s="1"/>
  <c r="K454" i="55"/>
  <c r="N454" i="55" s="1"/>
  <c r="P454" i="55" s="1"/>
  <c r="J454" i="55"/>
  <c r="K463" i="55"/>
  <c r="K476" i="55"/>
  <c r="N476" i="55" s="1"/>
  <c r="P476" i="55" s="1"/>
  <c r="K511" i="55"/>
  <c r="N511" i="55" s="1"/>
  <c r="P511" i="55" s="1"/>
  <c r="J511" i="55"/>
  <c r="K524" i="55"/>
  <c r="J524" i="55"/>
  <c r="M524" i="55" s="1"/>
  <c r="P297" i="55"/>
  <c r="Q337" i="55"/>
  <c r="J380" i="55"/>
  <c r="J388" i="55"/>
  <c r="M388" i="55" s="1"/>
  <c r="J391" i="55"/>
  <c r="J393" i="55"/>
  <c r="K395" i="55"/>
  <c r="N395" i="55" s="1"/>
  <c r="P395" i="55" s="1"/>
  <c r="L404" i="55"/>
  <c r="K407" i="55"/>
  <c r="N407" i="55" s="1"/>
  <c r="P407" i="55" s="1"/>
  <c r="L416" i="55"/>
  <c r="L418" i="55"/>
  <c r="J436" i="55"/>
  <c r="J463" i="55"/>
  <c r="M463" i="55" s="1"/>
  <c r="J476" i="55"/>
  <c r="N499" i="55"/>
  <c r="P499" i="55" s="1"/>
  <c r="K529" i="55"/>
  <c r="N529" i="55" s="1"/>
  <c r="P529" i="55" s="1"/>
  <c r="L627" i="55"/>
  <c r="L637" i="55"/>
  <c r="N637" i="55"/>
  <c r="P637" i="55" s="1"/>
  <c r="L409" i="55"/>
  <c r="L415" i="55"/>
  <c r="J415" i="55"/>
  <c r="M415" i="55" s="1"/>
  <c r="N415" i="55" s="1"/>
  <c r="P415" i="55" s="1"/>
  <c r="L421" i="55"/>
  <c r="K432" i="55"/>
  <c r="N432" i="55" s="1"/>
  <c r="P432" i="55" s="1"/>
  <c r="L435" i="55"/>
  <c r="K443" i="55"/>
  <c r="J443" i="55"/>
  <c r="M443" i="55" s="1"/>
  <c r="S499" i="55"/>
  <c r="Q519" i="55"/>
  <c r="J529" i="55"/>
  <c r="R396" i="55"/>
  <c r="L412" i="55"/>
  <c r="S416" i="55"/>
  <c r="R416" i="55"/>
  <c r="R422" i="55"/>
  <c r="S422" i="55"/>
  <c r="K455" i="55"/>
  <c r="N455" i="55" s="1"/>
  <c r="P455" i="55" s="1"/>
  <c r="K483" i="55"/>
  <c r="N483" i="55" s="1"/>
  <c r="P483" i="55" s="1"/>
  <c r="J483" i="55"/>
  <c r="L504" i="55"/>
  <c r="K525" i="55"/>
  <c r="N525" i="55" s="1"/>
  <c r="P525" i="55" s="1"/>
  <c r="L528" i="55"/>
  <c r="K536" i="55"/>
  <c r="J536" i="55"/>
  <c r="M536" i="55" s="1"/>
  <c r="K552" i="55"/>
  <c r="N552" i="55" s="1"/>
  <c r="P552" i="55" s="1"/>
  <c r="K596" i="55"/>
  <c r="J596" i="55"/>
  <c r="M596" i="55" s="1"/>
  <c r="L575" i="55"/>
  <c r="L604" i="55"/>
  <c r="N604" i="55"/>
  <c r="P604" i="55" s="1"/>
  <c r="K608" i="55"/>
  <c r="N608" i="55" s="1"/>
  <c r="P608" i="55" s="1"/>
  <c r="J608" i="55"/>
  <c r="L626" i="55"/>
  <c r="L690" i="55"/>
  <c r="K697" i="55"/>
  <c r="N697" i="55" s="1"/>
  <c r="P697" i="55" s="1"/>
  <c r="J697" i="55"/>
  <c r="L559" i="55"/>
  <c r="J559" i="55"/>
  <c r="L586" i="55"/>
  <c r="N586" i="55"/>
  <c r="P586" i="55" s="1"/>
  <c r="L606" i="55"/>
  <c r="N606" i="55"/>
  <c r="P606" i="55" s="1"/>
  <c r="K624" i="55"/>
  <c r="J624" i="55"/>
  <c r="M624" i="55" s="1"/>
  <c r="L632" i="55"/>
  <c r="K699" i="55"/>
  <c r="N699" i="55" s="1"/>
  <c r="P699" i="55" s="1"/>
  <c r="J699" i="55"/>
  <c r="J423" i="55"/>
  <c r="J429" i="55"/>
  <c r="M429" i="55" s="1"/>
  <c r="N429" i="55" s="1"/>
  <c r="P429" i="55" s="1"/>
  <c r="J441" i="55"/>
  <c r="S448" i="55"/>
  <c r="J452" i="55"/>
  <c r="M452" i="55" s="1"/>
  <c r="N452" i="55" s="1"/>
  <c r="P452" i="55" s="1"/>
  <c r="J460" i="55"/>
  <c r="J472" i="55"/>
  <c r="J489" i="55"/>
  <c r="J499" i="55"/>
  <c r="J500" i="55"/>
  <c r="M500" i="55" s="1"/>
  <c r="N500" i="55" s="1"/>
  <c r="P500" i="55" s="1"/>
  <c r="J518" i="55"/>
  <c r="J534" i="55"/>
  <c r="K638" i="55"/>
  <c r="N638" i="55" s="1"/>
  <c r="P638" i="55" s="1"/>
  <c r="J638" i="55"/>
  <c r="K660" i="55"/>
  <c r="N660" i="55" s="1"/>
  <c r="P660" i="55" s="1"/>
  <c r="J660" i="55"/>
  <c r="N701" i="55"/>
  <c r="P701" i="55" s="1"/>
  <c r="L701" i="55"/>
  <c r="J404" i="55"/>
  <c r="J412" i="55"/>
  <c r="J421" i="55"/>
  <c r="Q424" i="55"/>
  <c r="R425" i="55"/>
  <c r="J440" i="55"/>
  <c r="J451" i="55"/>
  <c r="M451" i="55" s="1"/>
  <c r="N451" i="55" s="1"/>
  <c r="P451" i="55" s="1"/>
  <c r="J459" i="55"/>
  <c r="M459" i="55" s="1"/>
  <c r="N459" i="55" s="1"/>
  <c r="P459" i="55" s="1"/>
  <c r="J471" i="55"/>
  <c r="J480" i="55"/>
  <c r="J488" i="55"/>
  <c r="J496" i="55"/>
  <c r="J497" i="55"/>
  <c r="J498" i="55"/>
  <c r="M498" i="55" s="1"/>
  <c r="L501" i="55"/>
  <c r="J508" i="55"/>
  <c r="J517" i="55"/>
  <c r="J533" i="55"/>
  <c r="L535" i="55"/>
  <c r="J543" i="55"/>
  <c r="K551" i="55"/>
  <c r="N551" i="55" s="1"/>
  <c r="P551" i="55" s="1"/>
  <c r="J551" i="55"/>
  <c r="L569" i="55"/>
  <c r="K576" i="55"/>
  <c r="J576" i="55"/>
  <c r="M576" i="55" s="1"/>
  <c r="N583" i="55"/>
  <c r="P583" i="55" s="1"/>
  <c r="L640" i="55"/>
  <c r="N662" i="55"/>
  <c r="P662" i="55" s="1"/>
  <c r="L662" i="55"/>
  <c r="L689" i="55"/>
  <c r="N553" i="55"/>
  <c r="P553" i="55" s="1"/>
  <c r="L553" i="55"/>
  <c r="L603" i="55"/>
  <c r="L616" i="55"/>
  <c r="J616" i="55"/>
  <c r="L618" i="55"/>
  <c r="K647" i="55"/>
  <c r="N647" i="55" s="1"/>
  <c r="P647" i="55" s="1"/>
  <c r="J647" i="55"/>
  <c r="K687" i="55"/>
  <c r="N687" i="55" s="1"/>
  <c r="P687" i="55" s="1"/>
  <c r="J687" i="55"/>
  <c r="R528" i="55"/>
  <c r="K560" i="55"/>
  <c r="N560" i="55" s="1"/>
  <c r="P560" i="55" s="1"/>
  <c r="L563" i="55"/>
  <c r="K587" i="55"/>
  <c r="N587" i="55" s="1"/>
  <c r="P587" i="55" s="1"/>
  <c r="J587" i="55"/>
  <c r="L598" i="55"/>
  <c r="L607" i="55"/>
  <c r="N607" i="55"/>
  <c r="P607" i="55" s="1"/>
  <c r="N657" i="55"/>
  <c r="P657" i="55" s="1"/>
  <c r="K546" i="55"/>
  <c r="L547" i="55"/>
  <c r="L548" i="55"/>
  <c r="K572" i="55"/>
  <c r="L573" i="55"/>
  <c r="K581" i="55"/>
  <c r="L584" i="55"/>
  <c r="K591" i="55"/>
  <c r="K592" i="55"/>
  <c r="L593" i="55"/>
  <c r="K600" i="55"/>
  <c r="L601" i="55"/>
  <c r="K612" i="55"/>
  <c r="L613" i="55"/>
  <c r="K620" i="55"/>
  <c r="L621" i="55"/>
  <c r="R630" i="55"/>
  <c r="K634" i="55"/>
  <c r="L635" i="55"/>
  <c r="K642" i="55"/>
  <c r="K652" i="55"/>
  <c r="L653" i="55"/>
  <c r="K656" i="55"/>
  <c r="K664" i="55"/>
  <c r="L665" i="55"/>
  <c r="L673" i="55"/>
  <c r="K683" i="55"/>
  <c r="L694" i="55"/>
  <c r="K577" i="55"/>
  <c r="N577" i="55" s="1"/>
  <c r="P577" i="55" s="1"/>
  <c r="K597" i="55"/>
  <c r="N597" i="55" s="1"/>
  <c r="P597" i="55" s="1"/>
  <c r="S604" i="55"/>
  <c r="K609" i="55"/>
  <c r="N609" i="55" s="1"/>
  <c r="P609" i="55" s="1"/>
  <c r="K617" i="55"/>
  <c r="N617" i="55" s="1"/>
  <c r="P617" i="55" s="1"/>
  <c r="K625" i="55"/>
  <c r="N625" i="55" s="1"/>
  <c r="P625" i="55" s="1"/>
  <c r="K631" i="55"/>
  <c r="N631" i="55" s="1"/>
  <c r="P631" i="55" s="1"/>
  <c r="K639" i="55"/>
  <c r="N639" i="55" s="1"/>
  <c r="P639" i="55" s="1"/>
  <c r="K648" i="55"/>
  <c r="N648" i="55" s="1"/>
  <c r="P648" i="55" s="1"/>
  <c r="K661" i="55"/>
  <c r="N661" i="55" s="1"/>
  <c r="P661" i="55" s="1"/>
  <c r="K669" i="55"/>
  <c r="N669" i="55" s="1"/>
  <c r="P669" i="55" s="1"/>
  <c r="K680" i="55"/>
  <c r="N680" i="55" s="1"/>
  <c r="P680" i="55" s="1"/>
  <c r="K688" i="55"/>
  <c r="N688" i="55" s="1"/>
  <c r="P688" i="55" s="1"/>
  <c r="K700" i="55"/>
  <c r="N700" i="55" s="1"/>
  <c r="P700" i="55" s="1"/>
  <c r="J575" i="55"/>
  <c r="M575" i="55" s="1"/>
  <c r="N575" i="55" s="1"/>
  <c r="P575" i="55" s="1"/>
  <c r="J603" i="55"/>
  <c r="M603" i="55" s="1"/>
  <c r="N603" i="55" s="1"/>
  <c r="P603" i="55" s="1"/>
  <c r="J604" i="55"/>
  <c r="J606" i="55"/>
  <c r="J607" i="55"/>
  <c r="J637" i="55"/>
  <c r="S653" i="55"/>
  <c r="P654" i="55"/>
  <c r="J574" i="55"/>
  <c r="S580" i="55"/>
  <c r="J585" i="55"/>
  <c r="S591" i="55"/>
  <c r="J594" i="55"/>
  <c r="J602" i="55"/>
  <c r="J605" i="55"/>
  <c r="M605" i="55" s="1"/>
  <c r="J614" i="55"/>
  <c r="Q642" i="55"/>
  <c r="J645" i="55"/>
  <c r="Q654" i="55"/>
  <c r="J658" i="55"/>
  <c r="M658" i="55" s="1"/>
  <c r="Q562" i="55"/>
  <c r="Q570" i="55"/>
  <c r="J694" i="55"/>
  <c r="K695" i="55"/>
  <c r="N695" i="55" s="1"/>
  <c r="P695" i="55" s="1"/>
  <c r="R704" i="55"/>
  <c r="Q566" i="55"/>
  <c r="S568" i="55"/>
  <c r="R626" i="55"/>
  <c r="Q630" i="55"/>
  <c r="Q689" i="55"/>
  <c r="Q690" i="55"/>
  <c r="P181" i="55"/>
  <c r="S366" i="55"/>
  <c r="R62" i="55"/>
  <c r="Q63" i="55"/>
  <c r="R64" i="55"/>
  <c r="Q65" i="55"/>
  <c r="S91" i="55"/>
  <c r="P92" i="55"/>
  <c r="P94" i="55"/>
  <c r="R175" i="55"/>
  <c r="R177" i="55"/>
  <c r="P247" i="55"/>
  <c r="S270" i="55"/>
  <c r="S316" i="55"/>
  <c r="Q318" i="55"/>
  <c r="S321" i="55"/>
  <c r="R323" i="55"/>
  <c r="R435" i="55"/>
  <c r="R439" i="55"/>
  <c r="R441" i="55"/>
  <c r="Q478" i="55"/>
  <c r="S479" i="55"/>
  <c r="Q614" i="55"/>
  <c r="R698" i="55"/>
  <c r="Q702" i="55"/>
  <c r="P177" i="55"/>
  <c r="Q94" i="55"/>
  <c r="R161" i="55"/>
  <c r="S247" i="55"/>
  <c r="Q305" i="55"/>
  <c r="S318" i="55"/>
  <c r="S323" i="55"/>
  <c r="Q455" i="55"/>
  <c r="Q480" i="55"/>
  <c r="R614" i="55"/>
  <c r="Q682" i="55"/>
  <c r="S698" i="55"/>
  <c r="S700" i="55"/>
  <c r="S551" i="55"/>
  <c r="S613" i="55"/>
  <c r="Q698" i="55"/>
  <c r="S11" i="55"/>
  <c r="R22" i="55"/>
  <c r="Q57" i="55"/>
  <c r="P109" i="55"/>
  <c r="P111" i="55"/>
  <c r="P147" i="55"/>
  <c r="R267" i="55"/>
  <c r="Q286" i="55"/>
  <c r="R305" i="55"/>
  <c r="Q332" i="55"/>
  <c r="S345" i="55"/>
  <c r="R405" i="55"/>
  <c r="R469" i="55"/>
  <c r="R480" i="55"/>
  <c r="R497" i="55"/>
  <c r="Q499" i="55"/>
  <c r="S501" i="55"/>
  <c r="R515" i="55"/>
  <c r="Q516" i="55"/>
  <c r="R517" i="55"/>
  <c r="R521" i="55"/>
  <c r="Q523" i="55"/>
  <c r="Q557" i="55"/>
  <c r="R586" i="55"/>
  <c r="S596" i="55"/>
  <c r="R666" i="55"/>
  <c r="R682" i="55"/>
  <c r="S98" i="55"/>
  <c r="P175" i="55"/>
  <c r="S180" i="55"/>
  <c r="Q225" i="55"/>
  <c r="Q3" i="55"/>
  <c r="P86" i="55"/>
  <c r="Q109" i="55"/>
  <c r="S111" i="55"/>
  <c r="P133" i="55"/>
  <c r="P135" i="55"/>
  <c r="R147" i="55"/>
  <c r="Q281" i="55"/>
  <c r="R286" i="55"/>
  <c r="Q342" i="55"/>
  <c r="Q374" i="55"/>
  <c r="S405" i="55"/>
  <c r="R407" i="55"/>
  <c r="R467" i="55"/>
  <c r="S469" i="55"/>
  <c r="Q471" i="55"/>
  <c r="R472" i="55"/>
  <c r="R493" i="55"/>
  <c r="R499" i="55"/>
  <c r="Q502" i="55"/>
  <c r="R523" i="55"/>
  <c r="S528" i="55"/>
  <c r="Q99" i="55"/>
  <c r="P161" i="55"/>
  <c r="R281" i="55"/>
  <c r="S407" i="55"/>
  <c r="P89" i="55"/>
  <c r="S96" i="55"/>
  <c r="Q98" i="55"/>
  <c r="S231" i="55"/>
  <c r="R284" i="55"/>
  <c r="S406" i="55"/>
  <c r="S462" i="55"/>
  <c r="R504" i="55"/>
  <c r="S510" i="55"/>
  <c r="Q532" i="55"/>
  <c r="R533" i="55"/>
  <c r="R535" i="55"/>
  <c r="R538" i="55"/>
  <c r="R540" i="55"/>
  <c r="Q541" i="55"/>
  <c r="S543" i="55"/>
  <c r="R551" i="55"/>
  <c r="Q586" i="55"/>
  <c r="Q589" i="55"/>
  <c r="R590" i="55"/>
  <c r="R621" i="55"/>
  <c r="R642" i="55"/>
  <c r="Q670" i="55"/>
  <c r="R702" i="55"/>
  <c r="S504" i="55"/>
  <c r="S533" i="55"/>
  <c r="S535" i="55"/>
  <c r="S621" i="55"/>
  <c r="R661" i="55"/>
  <c r="R670" i="55"/>
  <c r="R30" i="55"/>
  <c r="R32" i="55"/>
  <c r="R35" i="55"/>
  <c r="R36" i="55"/>
  <c r="R52" i="55"/>
  <c r="Q54" i="55"/>
  <c r="R58" i="55"/>
  <c r="R66" i="55"/>
  <c r="Q73" i="55"/>
  <c r="Q75" i="55"/>
  <c r="P76" i="55"/>
  <c r="Q86" i="55"/>
  <c r="S89" i="55"/>
  <c r="P90" i="55"/>
  <c r="P105" i="55"/>
  <c r="R129" i="55"/>
  <c r="S135" i="55"/>
  <c r="P143" i="55"/>
  <c r="S178" i="55"/>
  <c r="P183" i="55"/>
  <c r="P185" i="55"/>
  <c r="S202" i="55"/>
  <c r="R203" i="55"/>
  <c r="S204" i="55"/>
  <c r="P235" i="55"/>
  <c r="R244" i="55"/>
  <c r="S259" i="55"/>
  <c r="P260" i="55"/>
  <c r="R292" i="55"/>
  <c r="R294" i="55"/>
  <c r="R297" i="55"/>
  <c r="Q313" i="55"/>
  <c r="R332" i="55"/>
  <c r="R374" i="55"/>
  <c r="R380" i="55"/>
  <c r="Q388" i="55"/>
  <c r="R409" i="55"/>
  <c r="S425" i="55"/>
  <c r="Q443" i="55"/>
  <c r="Q446" i="55"/>
  <c r="S447" i="55"/>
  <c r="R455" i="55"/>
  <c r="S472" i="55"/>
  <c r="Q487" i="55"/>
  <c r="S493" i="55"/>
  <c r="R505" i="55"/>
  <c r="Q507" i="55"/>
  <c r="R511" i="55"/>
  <c r="S517" i="55"/>
  <c r="S576" i="55"/>
  <c r="Q582" i="55"/>
  <c r="S586" i="55"/>
  <c r="R618" i="55"/>
  <c r="R637" i="55"/>
  <c r="R658" i="55"/>
  <c r="S32" i="55"/>
  <c r="R54" i="55"/>
  <c r="R76" i="55"/>
  <c r="Q90" i="55"/>
  <c r="P91" i="55"/>
  <c r="S99" i="55"/>
  <c r="P100" i="55"/>
  <c r="P102" i="55"/>
  <c r="Q105" i="55"/>
  <c r="P137" i="55"/>
  <c r="R143" i="55"/>
  <c r="R183" i="55"/>
  <c r="R185" i="55"/>
  <c r="R235" i="55"/>
  <c r="S236" i="55"/>
  <c r="S292" i="55"/>
  <c r="S294" i="55"/>
  <c r="R313" i="55"/>
  <c r="R315" i="55"/>
  <c r="S332" i="55"/>
  <c r="S374" i="55"/>
  <c r="S380" i="55"/>
  <c r="Q382" i="55"/>
  <c r="R388" i="55"/>
  <c r="S409" i="55"/>
  <c r="Q411" i="55"/>
  <c r="S413" i="55"/>
  <c r="Q427" i="55"/>
  <c r="R443" i="55"/>
  <c r="Q448" i="55"/>
  <c r="R487" i="55"/>
  <c r="Q494" i="55"/>
  <c r="Q512" i="55"/>
  <c r="R582" i="55"/>
  <c r="S612" i="55"/>
  <c r="S637" i="55"/>
  <c r="S652" i="55"/>
  <c r="S658" i="55"/>
  <c r="Q91" i="55"/>
  <c r="Q102" i="55"/>
  <c r="S105" i="55"/>
  <c r="R139" i="55"/>
  <c r="P225" i="55"/>
  <c r="R270" i="55"/>
  <c r="S315" i="55"/>
  <c r="R366" i="55"/>
  <c r="R375" i="55"/>
  <c r="Q377" i="55"/>
  <c r="R383" i="55"/>
  <c r="Q385" i="55"/>
  <c r="S388" i="55"/>
  <c r="Q396" i="55"/>
  <c r="R411" i="55"/>
  <c r="Q414" i="55"/>
  <c r="Q416" i="55"/>
  <c r="Q422" i="55"/>
  <c r="R427" i="55"/>
  <c r="R481" i="55"/>
  <c r="Q483" i="55"/>
  <c r="Q488" i="55"/>
  <c r="S494" i="55"/>
  <c r="Q495" i="55"/>
  <c r="S605" i="55"/>
  <c r="R634" i="55"/>
  <c r="Q685" i="55"/>
  <c r="R686" i="55"/>
  <c r="Q693" i="55"/>
  <c r="R694" i="55"/>
  <c r="R18" i="55"/>
  <c r="R20" i="55"/>
  <c r="Q47" i="55"/>
  <c r="R48" i="55"/>
  <c r="P112" i="55"/>
  <c r="P153" i="55"/>
  <c r="P155" i="55"/>
  <c r="P157" i="55"/>
  <c r="P165" i="55"/>
  <c r="P167" i="55"/>
  <c r="P169" i="55"/>
  <c r="P217" i="55"/>
  <c r="P231" i="55"/>
  <c r="Q278" i="55"/>
  <c r="R307" i="55"/>
  <c r="Q324" i="55"/>
  <c r="R351" i="55"/>
  <c r="R353" i="55"/>
  <c r="Q398" i="55"/>
  <c r="S461" i="55"/>
  <c r="S503" i="55"/>
  <c r="R547" i="55"/>
  <c r="Q549" i="55"/>
  <c r="R557" i="55"/>
  <c r="R570" i="55"/>
  <c r="Q597" i="55"/>
  <c r="Q598" i="55"/>
  <c r="R606" i="55"/>
  <c r="R645" i="55"/>
  <c r="S666" i="55"/>
  <c r="S668" i="55"/>
  <c r="R674" i="55"/>
  <c r="R690" i="55"/>
  <c r="S8" i="55"/>
  <c r="P9" i="55"/>
  <c r="P49" i="55"/>
  <c r="Q50" i="55"/>
  <c r="Q95" i="55"/>
  <c r="P98" i="55"/>
  <c r="Q112" i="55"/>
  <c r="P115" i="55"/>
  <c r="P117" i="55"/>
  <c r="P119" i="55"/>
  <c r="S151" i="55"/>
  <c r="R155" i="55"/>
  <c r="S162" i="55"/>
  <c r="P163" i="55"/>
  <c r="R167" i="55"/>
  <c r="R169" i="55"/>
  <c r="S172" i="55"/>
  <c r="P173" i="55"/>
  <c r="S194" i="55"/>
  <c r="P195" i="55"/>
  <c r="R219" i="55"/>
  <c r="R221" i="55"/>
  <c r="R231" i="55"/>
  <c r="P233" i="55"/>
  <c r="S276" i="55"/>
  <c r="R278" i="55"/>
  <c r="Q284" i="55"/>
  <c r="S307" i="55"/>
  <c r="R324" i="55"/>
  <c r="S358" i="55"/>
  <c r="Q406" i="55"/>
  <c r="R417" i="55"/>
  <c r="Q462" i="55"/>
  <c r="Q538" i="55"/>
  <c r="R543" i="55"/>
  <c r="R550" i="55"/>
  <c r="Q551" i="55"/>
  <c r="Q554" i="55"/>
  <c r="S557" i="55"/>
  <c r="R598" i="55"/>
  <c r="S645" i="55"/>
  <c r="S669" i="55"/>
  <c r="S674" i="55"/>
  <c r="R701" i="55"/>
  <c r="S1" i="36"/>
  <c r="P2" i="55"/>
  <c r="Q7" i="55"/>
  <c r="R8" i="55"/>
  <c r="R11" i="55"/>
  <c r="P14" i="55"/>
  <c r="S18" i="55"/>
  <c r="P19" i="55"/>
  <c r="S25" i="55"/>
  <c r="P26" i="55"/>
  <c r="P33" i="55"/>
  <c r="S35" i="55"/>
  <c r="P36" i="55"/>
  <c r="P38" i="55"/>
  <c r="S42" i="55"/>
  <c r="P43" i="55"/>
  <c r="P58" i="55"/>
  <c r="Q74" i="55"/>
  <c r="P74" i="55"/>
  <c r="P124" i="55"/>
  <c r="S132" i="55"/>
  <c r="S134" i="55"/>
  <c r="S214" i="55"/>
  <c r="P246" i="55"/>
  <c r="S246" i="55"/>
  <c r="R246" i="55"/>
  <c r="S300" i="55"/>
  <c r="R300" i="55"/>
  <c r="Q300" i="55"/>
  <c r="S207" i="55"/>
  <c r="R207" i="55"/>
  <c r="S262" i="55"/>
  <c r="R262" i="55"/>
  <c r="R14" i="55"/>
  <c r="R16" i="55"/>
  <c r="R19" i="55"/>
  <c r="R26" i="55"/>
  <c r="S33" i="55"/>
  <c r="P34" i="55"/>
  <c r="R38" i="55"/>
  <c r="R40" i="55"/>
  <c r="R43" i="55"/>
  <c r="R44" i="55"/>
  <c r="R51" i="55"/>
  <c r="P59" i="55"/>
  <c r="P62" i="55"/>
  <c r="R75" i="55"/>
  <c r="R78" i="55"/>
  <c r="Q80" i="55"/>
  <c r="R80" i="55"/>
  <c r="S103" i="55"/>
  <c r="Q103" i="55"/>
  <c r="S144" i="55"/>
  <c r="S206" i="55"/>
  <c r="S329" i="55"/>
  <c r="R329" i="55"/>
  <c r="Q329" i="55"/>
  <c r="Q46" i="55"/>
  <c r="P3" i="55"/>
  <c r="S9" i="55"/>
  <c r="P10" i="55"/>
  <c r="S16" i="55"/>
  <c r="P17" i="55"/>
  <c r="P20" i="55"/>
  <c r="P22" i="55"/>
  <c r="P27" i="55"/>
  <c r="S40" i="55"/>
  <c r="R46" i="55"/>
  <c r="Q59" i="55"/>
  <c r="P60" i="55"/>
  <c r="R65" i="55"/>
  <c r="P65" i="55"/>
  <c r="P78" i="55"/>
  <c r="Q79" i="55"/>
  <c r="Q82" i="55"/>
  <c r="R34" i="55"/>
  <c r="R59" i="55"/>
  <c r="S254" i="55"/>
  <c r="R254" i="55"/>
  <c r="Q104" i="55"/>
  <c r="S104" i="55"/>
  <c r="S145" i="55"/>
  <c r="R145" i="55"/>
  <c r="P145" i="55"/>
  <c r="R10" i="55"/>
  <c r="S17" i="55"/>
  <c r="P18" i="55"/>
  <c r="R24" i="55"/>
  <c r="R27" i="55"/>
  <c r="P30" i="55"/>
  <c r="P35" i="55"/>
  <c r="S41" i="55"/>
  <c r="P42" i="55"/>
  <c r="Q49" i="55"/>
  <c r="Q55" i="55"/>
  <c r="R56" i="55"/>
  <c r="P66" i="55"/>
  <c r="P70" i="55"/>
  <c r="P83" i="55"/>
  <c r="Q88" i="55"/>
  <c r="S97" i="55"/>
  <c r="Q97" i="55"/>
  <c r="Q107" i="55"/>
  <c r="S107" i="55"/>
  <c r="Q108" i="55"/>
  <c r="P108" i="55"/>
  <c r="S223" i="55"/>
  <c r="R223" i="55"/>
  <c r="P223" i="55"/>
  <c r="S326" i="55"/>
  <c r="R326" i="55"/>
  <c r="Q326" i="55"/>
  <c r="P4" i="55"/>
  <c r="P6" i="55"/>
  <c r="S24" i="55"/>
  <c r="P25" i="55"/>
  <c r="R28" i="55"/>
  <c r="P57" i="55"/>
  <c r="Q66" i="55"/>
  <c r="Q67" i="55"/>
  <c r="P67" i="55"/>
  <c r="P68" i="55"/>
  <c r="Q70" i="55"/>
  <c r="Q83" i="55"/>
  <c r="S87" i="55"/>
  <c r="Q87" i="55"/>
  <c r="P97" i="55"/>
  <c r="S113" i="55"/>
  <c r="P113" i="55"/>
  <c r="P154" i="55"/>
  <c r="S154" i="55"/>
  <c r="S222" i="55"/>
  <c r="S265" i="55"/>
  <c r="R265" i="55"/>
  <c r="Q265" i="55"/>
  <c r="S325" i="55"/>
  <c r="R73" i="55"/>
  <c r="Q116" i="55"/>
  <c r="P116" i="55"/>
  <c r="S215" i="55"/>
  <c r="R215" i="55"/>
  <c r="S142" i="55"/>
  <c r="R151" i="55"/>
  <c r="R171" i="55"/>
  <c r="R179" i="55"/>
  <c r="S241" i="55"/>
  <c r="S249" i="55"/>
  <c r="S257" i="55"/>
  <c r="Q379" i="55"/>
  <c r="S379" i="55"/>
  <c r="R379" i="55"/>
  <c r="S418" i="55"/>
  <c r="S437" i="55"/>
  <c r="R438" i="55"/>
  <c r="Q438" i="55"/>
  <c r="R440" i="55"/>
  <c r="Q440" i="55"/>
  <c r="Q536" i="55"/>
  <c r="R536" i="55"/>
  <c r="S536" i="55"/>
  <c r="S622" i="55"/>
  <c r="R622" i="55"/>
  <c r="Q622" i="55"/>
  <c r="S662" i="55"/>
  <c r="R662" i="55"/>
  <c r="Q662" i="55"/>
  <c r="S408" i="55"/>
  <c r="R408" i="55"/>
  <c r="Q408" i="55"/>
  <c r="Q445" i="55"/>
  <c r="R445" i="55"/>
  <c r="R518" i="55"/>
  <c r="S518" i="55"/>
  <c r="Q518" i="55"/>
  <c r="R102" i="55"/>
  <c r="S115" i="55"/>
  <c r="S123" i="55"/>
  <c r="S129" i="55"/>
  <c r="S143" i="55"/>
  <c r="R153" i="55"/>
  <c r="R163" i="55"/>
  <c r="R173" i="55"/>
  <c r="R181" i="55"/>
  <c r="R189" i="55"/>
  <c r="R205" i="55"/>
  <c r="S213" i="55"/>
  <c r="S221" i="55"/>
  <c r="S244" i="55"/>
  <c r="S252" i="55"/>
  <c r="R260" i="55"/>
  <c r="Q276" i="55"/>
  <c r="S286" i="55"/>
  <c r="R289" i="55"/>
  <c r="S297" i="55"/>
  <c r="S299" i="55"/>
  <c r="Q308" i="55"/>
  <c r="Q316" i="55"/>
  <c r="S324" i="55"/>
  <c r="Q331" i="55"/>
  <c r="S331" i="55"/>
  <c r="Q345" i="55"/>
  <c r="S363" i="55"/>
  <c r="R364" i="55"/>
  <c r="R377" i="55"/>
  <c r="R382" i="55"/>
  <c r="Q387" i="55"/>
  <c r="S387" i="55"/>
  <c r="R387" i="55"/>
  <c r="S445" i="55"/>
  <c r="S459" i="55"/>
  <c r="R459" i="55"/>
  <c r="Q459" i="55"/>
  <c r="S463" i="55"/>
  <c r="Q463" i="55"/>
  <c r="Q485" i="55"/>
  <c r="S485" i="55"/>
  <c r="R485" i="55"/>
  <c r="S578" i="55"/>
  <c r="R578" i="55"/>
  <c r="Q578" i="55"/>
  <c r="S610" i="55"/>
  <c r="R610" i="55"/>
  <c r="Q610" i="55"/>
  <c r="S638" i="55"/>
  <c r="R638" i="55"/>
  <c r="Q638" i="55"/>
  <c r="R137" i="55"/>
  <c r="R165" i="55"/>
  <c r="R197" i="55"/>
  <c r="Q347" i="55"/>
  <c r="S347" i="55"/>
  <c r="Q348" i="55"/>
  <c r="R359" i="55"/>
  <c r="Q361" i="55"/>
  <c r="S382" i="55"/>
  <c r="R390" i="55"/>
  <c r="Q453" i="55"/>
  <c r="S453" i="55"/>
  <c r="R453" i="55"/>
  <c r="S464" i="55"/>
  <c r="R464" i="55"/>
  <c r="Q464" i="55"/>
  <c r="S565" i="55"/>
  <c r="R565" i="55"/>
  <c r="Q565" i="55"/>
  <c r="S602" i="55"/>
  <c r="R602" i="55"/>
  <c r="Q602" i="55"/>
  <c r="S609" i="55"/>
  <c r="Q609" i="55"/>
  <c r="R361" i="55"/>
  <c r="Q395" i="55"/>
  <c r="S395" i="55"/>
  <c r="R395" i="55"/>
  <c r="R415" i="55"/>
  <c r="Q415" i="55"/>
  <c r="S451" i="55"/>
  <c r="R451" i="55"/>
  <c r="S456" i="55"/>
  <c r="R456" i="55"/>
  <c r="R470" i="55"/>
  <c r="Q470" i="55"/>
  <c r="S601" i="55"/>
  <c r="Q601" i="55"/>
  <c r="S608" i="55"/>
  <c r="R125" i="55"/>
  <c r="R133" i="55"/>
  <c r="P141" i="55"/>
  <c r="P149" i="55"/>
  <c r="R157" i="55"/>
  <c r="P159" i="55"/>
  <c r="S167" i="55"/>
  <c r="S175" i="55"/>
  <c r="S183" i="55"/>
  <c r="S191" i="55"/>
  <c r="S199" i="55"/>
  <c r="R209" i="55"/>
  <c r="R217" i="55"/>
  <c r="Q226" i="55"/>
  <c r="R239" i="55"/>
  <c r="P241" i="55"/>
  <c r="R247" i="55"/>
  <c r="P249" i="55"/>
  <c r="R255" i="55"/>
  <c r="S267" i="55"/>
  <c r="S278" i="55"/>
  <c r="R283" i="55"/>
  <c r="Q302" i="55"/>
  <c r="R310" i="55"/>
  <c r="R318" i="55"/>
  <c r="Q321" i="55"/>
  <c r="Q334" i="55"/>
  <c r="S348" i="55"/>
  <c r="Q350" i="55"/>
  <c r="S371" i="55"/>
  <c r="R372" i="55"/>
  <c r="Q372" i="55"/>
  <c r="R398" i="55"/>
  <c r="S415" i="55"/>
  <c r="S430" i="55"/>
  <c r="Q451" i="55"/>
  <c r="Q456" i="55"/>
  <c r="S546" i="55"/>
  <c r="R546" i="55"/>
  <c r="Q546" i="55"/>
  <c r="R559" i="55"/>
  <c r="S559" i="55"/>
  <c r="R159" i="55"/>
  <c r="S210" i="55"/>
  <c r="S218" i="55"/>
  <c r="Q268" i="55"/>
  <c r="S283" i="55"/>
  <c r="R302" i="55"/>
  <c r="R334" i="55"/>
  <c r="Q339" i="55"/>
  <c r="S339" i="55"/>
  <c r="Q340" i="55"/>
  <c r="R350" i="55"/>
  <c r="R367" i="55"/>
  <c r="Q369" i="55"/>
  <c r="R431" i="55"/>
  <c r="S432" i="55"/>
  <c r="R432" i="55"/>
  <c r="Q432" i="55"/>
  <c r="S470" i="55"/>
  <c r="S475" i="55"/>
  <c r="Q475" i="55"/>
  <c r="Q477" i="55"/>
  <c r="R477" i="55"/>
  <c r="S594" i="55"/>
  <c r="R594" i="55"/>
  <c r="Q594" i="55"/>
  <c r="R599" i="55"/>
  <c r="S599" i="55"/>
  <c r="S646" i="55"/>
  <c r="R646" i="55"/>
  <c r="Q646" i="55"/>
  <c r="S673" i="55"/>
  <c r="Q673" i="55"/>
  <c r="S678" i="55"/>
  <c r="R678" i="55"/>
  <c r="Q678" i="55"/>
  <c r="P121" i="55"/>
  <c r="R141" i="55"/>
  <c r="R149" i="55"/>
  <c r="P151" i="55"/>
  <c r="S159" i="55"/>
  <c r="P171" i="55"/>
  <c r="P179" i="55"/>
  <c r="P187" i="55"/>
  <c r="P203" i="55"/>
  <c r="S212" i="55"/>
  <c r="S220" i="55"/>
  <c r="S226" i="55"/>
  <c r="P227" i="55"/>
  <c r="R259" i="55"/>
  <c r="R268" i="55"/>
  <c r="Q294" i="55"/>
  <c r="S302" i="55"/>
  <c r="S334" i="55"/>
  <c r="R339" i="55"/>
  <c r="R340" i="55"/>
  <c r="S350" i="55"/>
  <c r="S355" i="55"/>
  <c r="R356" i="55"/>
  <c r="R369" i="55"/>
  <c r="Q402" i="55"/>
  <c r="S402" i="55"/>
  <c r="S419" i="55"/>
  <c r="R419" i="55"/>
  <c r="Q419" i="55"/>
  <c r="S431" i="55"/>
  <c r="S439" i="55"/>
  <c r="S473" i="55"/>
  <c r="R473" i="55"/>
  <c r="S477" i="55"/>
  <c r="S544" i="55"/>
  <c r="R544" i="55"/>
  <c r="S593" i="55"/>
  <c r="Q593" i="55"/>
  <c r="S672" i="55"/>
  <c r="Q500" i="55"/>
  <c r="R501" i="55"/>
  <c r="Q524" i="55"/>
  <c r="R525" i="55"/>
  <c r="S552" i="55"/>
  <c r="Q587" i="55"/>
  <c r="Q617" i="55"/>
  <c r="Q625" i="55"/>
  <c r="Q633" i="55"/>
  <c r="Q649" i="55"/>
  <c r="Q657" i="55"/>
  <c r="Q665" i="55"/>
  <c r="S685" i="55"/>
  <c r="S693" i="55"/>
  <c r="S525" i="55"/>
  <c r="R529" i="55"/>
  <c r="Q531" i="55"/>
  <c r="Q537" i="55"/>
  <c r="Q553" i="55"/>
  <c r="R560" i="55"/>
  <c r="Q561" i="55"/>
  <c r="Q573" i="55"/>
  <c r="S588" i="55"/>
  <c r="Q618" i="55"/>
  <c r="Q626" i="55"/>
  <c r="Q634" i="55"/>
  <c r="Q641" i="55"/>
  <c r="Q650" i="55"/>
  <c r="Q681" i="55"/>
  <c r="Q686" i="55"/>
  <c r="Q694" i="55"/>
  <c r="R488" i="55"/>
  <c r="R495" i="55"/>
  <c r="R531" i="55"/>
  <c r="R573" i="55"/>
  <c r="R385" i="55"/>
  <c r="R393" i="55"/>
  <c r="S401" i="55"/>
  <c r="S414" i="55"/>
  <c r="S417" i="55"/>
  <c r="R424" i="55"/>
  <c r="S446" i="55"/>
  <c r="R471" i="55"/>
  <c r="S478" i="55"/>
  <c r="R483" i="55"/>
  <c r="S502" i="55"/>
  <c r="R507" i="55"/>
  <c r="Q508" i="55"/>
  <c r="R509" i="55"/>
  <c r="R512" i="55"/>
  <c r="S519" i="55"/>
  <c r="S526" i="55"/>
  <c r="R554" i="55"/>
  <c r="R562" i="55"/>
  <c r="R589" i="55"/>
  <c r="Q447" i="55"/>
  <c r="Q454" i="55"/>
  <c r="R461" i="55"/>
  <c r="Q479" i="55"/>
  <c r="Q486" i="55"/>
  <c r="R489" i="55"/>
  <c r="Q491" i="55"/>
  <c r="Q496" i="55"/>
  <c r="Q503" i="55"/>
  <c r="S509" i="55"/>
  <c r="Q520" i="55"/>
  <c r="Q527" i="55"/>
  <c r="Q534" i="55"/>
  <c r="R539" i="55"/>
  <c r="R549" i="55"/>
  <c r="S555" i="55"/>
  <c r="Q563" i="55"/>
  <c r="R566" i="55"/>
  <c r="R567" i="55"/>
  <c r="Q574" i="55"/>
  <c r="R581" i="55"/>
  <c r="R597" i="55"/>
  <c r="Q605" i="55"/>
  <c r="Q613" i="55"/>
  <c r="S620" i="55"/>
  <c r="Q629" i="55"/>
  <c r="S636" i="55"/>
  <c r="S644" i="55"/>
  <c r="Q653" i="55"/>
  <c r="S660" i="55"/>
  <c r="Q669" i="55"/>
  <c r="S676" i="55"/>
  <c r="S454" i="55"/>
  <c r="S486" i="55"/>
  <c r="R491" i="55"/>
  <c r="Q510" i="55"/>
  <c r="R513" i="55"/>
  <c r="Q515" i="55"/>
  <c r="S534" i="55"/>
  <c r="Q535" i="55"/>
  <c r="S539" i="55"/>
  <c r="Q543" i="55"/>
  <c r="R556" i="55"/>
  <c r="R563" i="55"/>
  <c r="R574" i="55"/>
  <c r="R576" i="55"/>
  <c r="Q590" i="55"/>
  <c r="Q661" i="55"/>
  <c r="Q677" i="55"/>
  <c r="S684" i="55"/>
  <c r="S690" i="55"/>
  <c r="S692" i="55"/>
  <c r="Q701" i="55"/>
  <c r="S703" i="55"/>
  <c r="Q15" i="11"/>
  <c r="R14" i="11"/>
  <c r="P7" i="55"/>
  <c r="P15" i="55"/>
  <c r="P23" i="55"/>
  <c r="P31" i="55"/>
  <c r="Q44" i="55"/>
  <c r="P47" i="55"/>
  <c r="Q52" i="55"/>
  <c r="P55" i="55"/>
  <c r="Q60" i="55"/>
  <c r="P63" i="55"/>
  <c r="Q68" i="55"/>
  <c r="P71" i="55"/>
  <c r="Q76" i="55"/>
  <c r="P79" i="55"/>
  <c r="Q84" i="55"/>
  <c r="P87" i="55"/>
  <c r="Q92" i="55"/>
  <c r="P95" i="55"/>
  <c r="Q100" i="55"/>
  <c r="P103" i="55"/>
  <c r="S108" i="55"/>
  <c r="S112" i="55"/>
  <c r="S116" i="55"/>
  <c r="S120" i="55"/>
  <c r="S124" i="55"/>
  <c r="S128" i="55"/>
  <c r="R134" i="55"/>
  <c r="P134" i="55"/>
  <c r="R140" i="55"/>
  <c r="P140" i="55"/>
  <c r="S343" i="55"/>
  <c r="R343" i="55"/>
  <c r="S4" i="36"/>
  <c r="P5" i="55"/>
  <c r="S12" i="55"/>
  <c r="P13" i="55"/>
  <c r="R15" i="55"/>
  <c r="P21" i="55"/>
  <c r="R23" i="55"/>
  <c r="S28" i="55"/>
  <c r="P29" i="55"/>
  <c r="R31" i="55"/>
  <c r="P37" i="55"/>
  <c r="R39" i="55"/>
  <c r="P45" i="55"/>
  <c r="R47" i="55"/>
  <c r="P53" i="55"/>
  <c r="R55" i="55"/>
  <c r="P61" i="55"/>
  <c r="R63" i="55"/>
  <c r="P69" i="55"/>
  <c r="R71" i="55"/>
  <c r="P77" i="55"/>
  <c r="R79" i="55"/>
  <c r="P85" i="55"/>
  <c r="P93" i="55"/>
  <c r="P101" i="55"/>
  <c r="Q110" i="55"/>
  <c r="Q114" i="55"/>
  <c r="Q122" i="55"/>
  <c r="R160" i="55"/>
  <c r="P160" i="55"/>
  <c r="S168" i="55"/>
  <c r="R168" i="55"/>
  <c r="P168" i="55"/>
  <c r="S176" i="55"/>
  <c r="R176" i="55"/>
  <c r="P176" i="55"/>
  <c r="S184" i="55"/>
  <c r="R184" i="55"/>
  <c r="P184" i="55"/>
  <c r="S192" i="55"/>
  <c r="R192" i="55"/>
  <c r="P192" i="55"/>
  <c r="S200" i="55"/>
  <c r="R200" i="55"/>
  <c r="P200" i="55"/>
  <c r="S232" i="55"/>
  <c r="R232" i="55"/>
  <c r="P232" i="55"/>
  <c r="Q20" i="11"/>
  <c r="R20" i="11" s="1"/>
  <c r="P8" i="55"/>
  <c r="P16" i="55"/>
  <c r="P24" i="55"/>
  <c r="P32" i="55"/>
  <c r="Q45" i="55"/>
  <c r="P48" i="55"/>
  <c r="Q53" i="55"/>
  <c r="P56" i="55"/>
  <c r="Q61" i="55"/>
  <c r="P64" i="55"/>
  <c r="Q69" i="55"/>
  <c r="P72" i="55"/>
  <c r="Q77" i="55"/>
  <c r="P80" i="55"/>
  <c r="Q85" i="55"/>
  <c r="P88" i="55"/>
  <c r="Q93" i="55"/>
  <c r="P96" i="55"/>
  <c r="Q101" i="55"/>
  <c r="P104" i="55"/>
  <c r="R126" i="55"/>
  <c r="R136" i="55"/>
  <c r="P136" i="55"/>
  <c r="R142" i="55"/>
  <c r="P142" i="55"/>
  <c r="R148" i="55"/>
  <c r="P148" i="55"/>
  <c r="S160" i="55"/>
  <c r="R240" i="55"/>
  <c r="S240" i="55"/>
  <c r="P240" i="55"/>
  <c r="R248" i="55"/>
  <c r="S248" i="55"/>
  <c r="P248" i="55"/>
  <c r="R256" i="55"/>
  <c r="S256" i="55"/>
  <c r="P256" i="55"/>
  <c r="S330" i="55"/>
  <c r="R330" i="55"/>
  <c r="Q330" i="55"/>
  <c r="S386" i="55"/>
  <c r="R386" i="55"/>
  <c r="Q386" i="55"/>
  <c r="R16" i="11"/>
  <c r="R13" i="55"/>
  <c r="R21" i="55"/>
  <c r="R29" i="55"/>
  <c r="R37" i="55"/>
  <c r="R45" i="55"/>
  <c r="R53" i="55"/>
  <c r="R61" i="55"/>
  <c r="R69" i="55"/>
  <c r="R77" i="55"/>
  <c r="P107" i="55"/>
  <c r="S110" i="55"/>
  <c r="S114" i="55"/>
  <c r="S118" i="55"/>
  <c r="S122" i="55"/>
  <c r="S126" i="55"/>
  <c r="R130" i="55"/>
  <c r="S131" i="55"/>
  <c r="S400" i="55"/>
  <c r="R400" i="55"/>
  <c r="Q400" i="55"/>
  <c r="R15" i="11"/>
  <c r="Q16" i="11"/>
  <c r="Q17" i="11"/>
  <c r="S130" i="55"/>
  <c r="R132" i="55"/>
  <c r="P132" i="55"/>
  <c r="S271" i="55"/>
  <c r="R271" i="55"/>
  <c r="Q271" i="55"/>
  <c r="S224" i="55"/>
  <c r="R224" i="55"/>
  <c r="R17" i="11"/>
  <c r="P138" i="55"/>
  <c r="R138" i="55"/>
  <c r="R144" i="55"/>
  <c r="P144" i="55"/>
  <c r="R150" i="55"/>
  <c r="P150" i="55"/>
  <c r="R156" i="55"/>
  <c r="P156" i="55"/>
  <c r="R164" i="55"/>
  <c r="P164" i="55"/>
  <c r="P146" i="55"/>
  <c r="R146" i="55"/>
  <c r="R152" i="55"/>
  <c r="P152" i="55"/>
  <c r="S208" i="55"/>
  <c r="R208" i="55"/>
  <c r="P208" i="55"/>
  <c r="S216" i="55"/>
  <c r="R216" i="55"/>
  <c r="S156" i="55"/>
  <c r="S164" i="55"/>
  <c r="S287" i="55"/>
  <c r="R287" i="55"/>
  <c r="R154" i="55"/>
  <c r="R162" i="55"/>
  <c r="R170" i="55"/>
  <c r="R178" i="55"/>
  <c r="R186" i="55"/>
  <c r="R194" i="55"/>
  <c r="R202" i="55"/>
  <c r="R210" i="55"/>
  <c r="R218" i="55"/>
  <c r="S266" i="55"/>
  <c r="R266" i="55"/>
  <c r="S282" i="55"/>
  <c r="R282" i="55"/>
  <c r="S288" i="55"/>
  <c r="R288" i="55"/>
  <c r="Q288" i="55"/>
  <c r="P288" i="55"/>
  <c r="S295" i="55"/>
  <c r="Q295" i="55"/>
  <c r="S338" i="55"/>
  <c r="R338" i="55"/>
  <c r="P338" i="55"/>
  <c r="S344" i="55"/>
  <c r="R344" i="55"/>
  <c r="S394" i="55"/>
  <c r="R394" i="55"/>
  <c r="S506" i="55"/>
  <c r="R506" i="55"/>
  <c r="Q506" i="55"/>
  <c r="S579" i="55"/>
  <c r="R579" i="55"/>
  <c r="Q579" i="55"/>
  <c r="R595" i="55"/>
  <c r="Q595" i="55"/>
  <c r="S595" i="55"/>
  <c r="S245" i="55"/>
  <c r="R245" i="55"/>
  <c r="S253" i="55"/>
  <c r="R253" i="55"/>
  <c r="S261" i="55"/>
  <c r="R261" i="55"/>
  <c r="R272" i="55"/>
  <c r="Q272" i="55"/>
  <c r="S277" i="55"/>
  <c r="R277" i="55"/>
  <c r="Q277" i="55"/>
  <c r="S296" i="55"/>
  <c r="R296" i="55"/>
  <c r="Q296" i="55"/>
  <c r="S303" i="55"/>
  <c r="Q303" i="55"/>
  <c r="Q338" i="55"/>
  <c r="S352" i="55"/>
  <c r="R352" i="55"/>
  <c r="Q352" i="55"/>
  <c r="Q394" i="55"/>
  <c r="S484" i="55"/>
  <c r="R484" i="55"/>
  <c r="Q484" i="55"/>
  <c r="P158" i="55"/>
  <c r="P166" i="55"/>
  <c r="P174" i="55"/>
  <c r="P182" i="55"/>
  <c r="P190" i="55"/>
  <c r="P198" i="55"/>
  <c r="P222" i="55"/>
  <c r="Q227" i="55"/>
  <c r="P230" i="55"/>
  <c r="P238" i="55"/>
  <c r="P245" i="55"/>
  <c r="P253" i="55"/>
  <c r="P261" i="55"/>
  <c r="Q266" i="55"/>
  <c r="S272" i="55"/>
  <c r="Q282" i="55"/>
  <c r="S290" i="55"/>
  <c r="R290" i="55"/>
  <c r="R295" i="55"/>
  <c r="S304" i="55"/>
  <c r="R304" i="55"/>
  <c r="Q304" i="55"/>
  <c r="S311" i="55"/>
  <c r="Q311" i="55"/>
  <c r="S346" i="55"/>
  <c r="R346" i="55"/>
  <c r="S360" i="55"/>
  <c r="R360" i="55"/>
  <c r="S298" i="55"/>
  <c r="R298" i="55"/>
  <c r="S312" i="55"/>
  <c r="R312" i="55"/>
  <c r="Q312" i="55"/>
  <c r="S319" i="55"/>
  <c r="Q319" i="55"/>
  <c r="S354" i="55"/>
  <c r="R354" i="55"/>
  <c r="S368" i="55"/>
  <c r="R368" i="55"/>
  <c r="R158" i="55"/>
  <c r="R166" i="55"/>
  <c r="P172" i="55"/>
  <c r="R174" i="55"/>
  <c r="P180" i="55"/>
  <c r="R182" i="55"/>
  <c r="P188" i="55"/>
  <c r="R190" i="55"/>
  <c r="P196" i="55"/>
  <c r="R198" i="55"/>
  <c r="P204" i="55"/>
  <c r="R206" i="55"/>
  <c r="P212" i="55"/>
  <c r="R214" i="55"/>
  <c r="R222" i="55"/>
  <c r="P228" i="55"/>
  <c r="P236" i="55"/>
  <c r="R238" i="55"/>
  <c r="P242" i="55"/>
  <c r="P250" i="55"/>
  <c r="P258" i="55"/>
  <c r="S274" i="55"/>
  <c r="R274" i="55"/>
  <c r="Q298" i="55"/>
  <c r="S306" i="55"/>
  <c r="R306" i="55"/>
  <c r="S320" i="55"/>
  <c r="R320" i="55"/>
  <c r="Q320" i="55"/>
  <c r="S327" i="55"/>
  <c r="Q327" i="55"/>
  <c r="Q354" i="55"/>
  <c r="S362" i="55"/>
  <c r="R362" i="55"/>
  <c r="S376" i="55"/>
  <c r="R376" i="55"/>
  <c r="Q376" i="55"/>
  <c r="Q410" i="55"/>
  <c r="S410" i="55"/>
  <c r="Q228" i="55"/>
  <c r="P243" i="55"/>
  <c r="P251" i="55"/>
  <c r="Q258" i="55"/>
  <c r="Q263" i="55"/>
  <c r="R264" i="55"/>
  <c r="Q264" i="55"/>
  <c r="S269" i="55"/>
  <c r="R269" i="55"/>
  <c r="Q269" i="55"/>
  <c r="Q279" i="55"/>
  <c r="R280" i="55"/>
  <c r="Q280" i="55"/>
  <c r="Q306" i="55"/>
  <c r="S314" i="55"/>
  <c r="R314" i="55"/>
  <c r="R319" i="55"/>
  <c r="S328" i="55"/>
  <c r="R328" i="55"/>
  <c r="Q328" i="55"/>
  <c r="S335" i="55"/>
  <c r="Q335" i="55"/>
  <c r="Q362" i="55"/>
  <c r="S370" i="55"/>
  <c r="R370" i="55"/>
  <c r="S384" i="55"/>
  <c r="R384" i="55"/>
  <c r="Q384" i="55"/>
  <c r="R410" i="55"/>
  <c r="R242" i="55"/>
  <c r="R243" i="55"/>
  <c r="R250" i="55"/>
  <c r="R251" i="55"/>
  <c r="R258" i="55"/>
  <c r="R263" i="55"/>
  <c r="S264" i="55"/>
  <c r="Q274" i="55"/>
  <c r="R279" i="55"/>
  <c r="S280" i="55"/>
  <c r="Q314" i="55"/>
  <c r="S322" i="55"/>
  <c r="R322" i="55"/>
  <c r="R327" i="55"/>
  <c r="S336" i="55"/>
  <c r="R336" i="55"/>
  <c r="Q336" i="55"/>
  <c r="Q370" i="55"/>
  <c r="S378" i="55"/>
  <c r="R378" i="55"/>
  <c r="S392" i="55"/>
  <c r="R392" i="55"/>
  <c r="Q392" i="55"/>
  <c r="S428" i="55"/>
  <c r="R428" i="55"/>
  <c r="Q428" i="55"/>
  <c r="Q351" i="55"/>
  <c r="Q367" i="55"/>
  <c r="Q375" i="55"/>
  <c r="Q383" i="55"/>
  <c r="Q391" i="55"/>
  <c r="Q399" i="55"/>
  <c r="R402" i="55"/>
  <c r="R442" i="55"/>
  <c r="Q442" i="55"/>
  <c r="S460" i="55"/>
  <c r="R460" i="55"/>
  <c r="S482" i="55"/>
  <c r="R482" i="55"/>
  <c r="Q482" i="55"/>
  <c r="S530" i="55"/>
  <c r="R530" i="55"/>
  <c r="Q530" i="55"/>
  <c r="R663" i="55"/>
  <c r="Q663" i="55"/>
  <c r="S663" i="55"/>
  <c r="Q285" i="55"/>
  <c r="Q293" i="55"/>
  <c r="Q301" i="55"/>
  <c r="Q309" i="55"/>
  <c r="Q317" i="55"/>
  <c r="Q325" i="55"/>
  <c r="Q333" i="55"/>
  <c r="Q341" i="55"/>
  <c r="Q349" i="55"/>
  <c r="Q373" i="55"/>
  <c r="Q381" i="55"/>
  <c r="Q389" i="55"/>
  <c r="Q397" i="55"/>
  <c r="Q403" i="55"/>
  <c r="S404" i="55"/>
  <c r="S420" i="55"/>
  <c r="Q429" i="55"/>
  <c r="S438" i="55"/>
  <c r="S444" i="55"/>
  <c r="R444" i="55"/>
  <c r="S466" i="55"/>
  <c r="R466" i="55"/>
  <c r="Q466" i="55"/>
  <c r="Q548" i="55"/>
  <c r="S548" i="55"/>
  <c r="R548" i="55"/>
  <c r="R285" i="55"/>
  <c r="R293" i="55"/>
  <c r="R301" i="55"/>
  <c r="R309" i="55"/>
  <c r="R317" i="55"/>
  <c r="R325" i="55"/>
  <c r="R333" i="55"/>
  <c r="R341" i="55"/>
  <c r="R349" i="55"/>
  <c r="R357" i="55"/>
  <c r="R365" i="55"/>
  <c r="R373" i="55"/>
  <c r="R381" i="55"/>
  <c r="R389" i="55"/>
  <c r="R397" i="55"/>
  <c r="R403" i="55"/>
  <c r="S412" i="55"/>
  <c r="Q421" i="55"/>
  <c r="S433" i="55"/>
  <c r="Q433" i="55"/>
  <c r="S449" i="55"/>
  <c r="Q449" i="55"/>
  <c r="S468" i="55"/>
  <c r="R468" i="55"/>
  <c r="S490" i="55"/>
  <c r="R490" i="55"/>
  <c r="Q490" i="55"/>
  <c r="R643" i="55"/>
  <c r="Q643" i="55"/>
  <c r="S643" i="55"/>
  <c r="R404" i="55"/>
  <c r="Q405" i="55"/>
  <c r="Q412" i="55"/>
  <c r="Q413" i="55"/>
  <c r="R420" i="55"/>
  <c r="R421" i="55"/>
  <c r="S429" i="55"/>
  <c r="R434" i="55"/>
  <c r="Q434" i="55"/>
  <c r="S450" i="55"/>
  <c r="R450" i="55"/>
  <c r="Q450" i="55"/>
  <c r="Q468" i="55"/>
  <c r="S492" i="55"/>
  <c r="R492" i="55"/>
  <c r="S514" i="55"/>
  <c r="R514" i="55"/>
  <c r="Q514" i="55"/>
  <c r="R691" i="55"/>
  <c r="Q691" i="55"/>
  <c r="S691" i="55"/>
  <c r="S421" i="55"/>
  <c r="Q430" i="55"/>
  <c r="S452" i="55"/>
  <c r="R452" i="55"/>
  <c r="S474" i="55"/>
  <c r="R474" i="55"/>
  <c r="Q474" i="55"/>
  <c r="R426" i="55"/>
  <c r="Q426" i="55"/>
  <c r="S436" i="55"/>
  <c r="R436" i="55"/>
  <c r="S457" i="55"/>
  <c r="Q457" i="55"/>
  <c r="S476" i="55"/>
  <c r="R476" i="55"/>
  <c r="S498" i="55"/>
  <c r="R498" i="55"/>
  <c r="Q498" i="55"/>
  <c r="S522" i="55"/>
  <c r="R522" i="55"/>
  <c r="Q522" i="55"/>
  <c r="Q583" i="55"/>
  <c r="S583" i="55"/>
  <c r="R583" i="55"/>
  <c r="R418" i="55"/>
  <c r="Q418" i="55"/>
  <c r="S441" i="55"/>
  <c r="Q441" i="55"/>
  <c r="S458" i="55"/>
  <c r="R458" i="55"/>
  <c r="Q458" i="55"/>
  <c r="Q476" i="55"/>
  <c r="R545" i="55"/>
  <c r="S545" i="55"/>
  <c r="Q545" i="55"/>
  <c r="Q607" i="55"/>
  <c r="S607" i="55"/>
  <c r="R607" i="55"/>
  <c r="Q465" i="55"/>
  <c r="Q473" i="55"/>
  <c r="Q481" i="55"/>
  <c r="Q489" i="55"/>
  <c r="Q497" i="55"/>
  <c r="Q505" i="55"/>
  <c r="Q513" i="55"/>
  <c r="Q521" i="55"/>
  <c r="Q529" i="55"/>
  <c r="S537" i="55"/>
  <c r="S540" i="55"/>
  <c r="Q544" i="55"/>
  <c r="Q547" i="55"/>
  <c r="Q550" i="55"/>
  <c r="S553" i="55"/>
  <c r="S556" i="55"/>
  <c r="S560" i="55"/>
  <c r="S600" i="55"/>
  <c r="R600" i="55"/>
  <c r="Q600" i="55"/>
  <c r="R635" i="55"/>
  <c r="Q635" i="55"/>
  <c r="R655" i="55"/>
  <c r="Q655" i="55"/>
  <c r="R683" i="55"/>
  <c r="Q683" i="55"/>
  <c r="R500" i="55"/>
  <c r="R508" i="55"/>
  <c r="R516" i="55"/>
  <c r="R524" i="55"/>
  <c r="R532" i="55"/>
  <c r="R541" i="55"/>
  <c r="Q575" i="55"/>
  <c r="S584" i="55"/>
  <c r="Q584" i="55"/>
  <c r="R651" i="55"/>
  <c r="Q651" i="55"/>
  <c r="R671" i="55"/>
  <c r="Q671" i="55"/>
  <c r="R699" i="55"/>
  <c r="Q699" i="55"/>
  <c r="P437" i="55"/>
  <c r="Q567" i="55"/>
  <c r="Q571" i="55"/>
  <c r="R575" i="55"/>
  <c r="S585" i="55"/>
  <c r="R585" i="55"/>
  <c r="R603" i="55"/>
  <c r="Q603" i="55"/>
  <c r="R615" i="55"/>
  <c r="Q615" i="55"/>
  <c r="S651" i="55"/>
  <c r="R659" i="55"/>
  <c r="Q659" i="55"/>
  <c r="S671" i="55"/>
  <c r="S699" i="55"/>
  <c r="Q542" i="55"/>
  <c r="Q552" i="55"/>
  <c r="Q555" i="55"/>
  <c r="Q558" i="55"/>
  <c r="Q559" i="55"/>
  <c r="R571" i="55"/>
  <c r="R572" i="55"/>
  <c r="Q572" i="55"/>
  <c r="S575" i="55"/>
  <c r="R584" i="55"/>
  <c r="R623" i="55"/>
  <c r="Q623" i="55"/>
  <c r="R667" i="55"/>
  <c r="Q667" i="55"/>
  <c r="R679" i="55"/>
  <c r="Q679" i="55"/>
  <c r="R542" i="55"/>
  <c r="R558" i="55"/>
  <c r="R564" i="55"/>
  <c r="Q564" i="55"/>
  <c r="S571" i="55"/>
  <c r="S577" i="55"/>
  <c r="R577" i="55"/>
  <c r="Q591" i="55"/>
  <c r="R611" i="55"/>
  <c r="Q611" i="55"/>
  <c r="S623" i="55"/>
  <c r="R631" i="55"/>
  <c r="Q631" i="55"/>
  <c r="S667" i="55"/>
  <c r="S679" i="55"/>
  <c r="S569" i="55"/>
  <c r="R569" i="55"/>
  <c r="R587" i="55"/>
  <c r="S592" i="55"/>
  <c r="R592" i="55"/>
  <c r="Q592" i="55"/>
  <c r="R619" i="55"/>
  <c r="Q619" i="55"/>
  <c r="R639" i="55"/>
  <c r="Q639" i="55"/>
  <c r="R675" i="55"/>
  <c r="Q675" i="55"/>
  <c r="R687" i="55"/>
  <c r="Q687" i="55"/>
  <c r="S561" i="55"/>
  <c r="R561" i="55"/>
  <c r="Q599" i="55"/>
  <c r="R627" i="55"/>
  <c r="Q627" i="55"/>
  <c r="R647" i="55"/>
  <c r="Q647" i="55"/>
  <c r="R695" i="55"/>
  <c r="Q695" i="55"/>
  <c r="Q608" i="55"/>
  <c r="Q616" i="55"/>
  <c r="Q624" i="55"/>
  <c r="Q632" i="55"/>
  <c r="Q640" i="55"/>
  <c r="Q648" i="55"/>
  <c r="Q656" i="55"/>
  <c r="Q664" i="55"/>
  <c r="Q672" i="55"/>
  <c r="Q680" i="55"/>
  <c r="Q688" i="55"/>
  <c r="Q696" i="55"/>
  <c r="R608" i="55"/>
  <c r="R616" i="55"/>
  <c r="R624" i="55"/>
  <c r="R632" i="55"/>
  <c r="R640" i="55"/>
  <c r="R648" i="55"/>
  <c r="R656" i="55"/>
  <c r="R664" i="55"/>
  <c r="R672" i="55"/>
  <c r="R680" i="55"/>
  <c r="R688" i="55"/>
  <c r="R696" i="55"/>
  <c r="Q580" i="55"/>
  <c r="Q588" i="55"/>
  <c r="R593" i="55"/>
  <c r="Q596" i="55"/>
  <c r="R601" i="55"/>
  <c r="Q604" i="55"/>
  <c r="R609" i="55"/>
  <c r="Q612" i="55"/>
  <c r="R617" i="55"/>
  <c r="Q620" i="55"/>
  <c r="R625" i="55"/>
  <c r="Q628" i="55"/>
  <c r="R633" i="55"/>
  <c r="Q636" i="55"/>
  <c r="R641" i="55"/>
  <c r="Q644" i="55"/>
  <c r="R649" i="55"/>
  <c r="Q652" i="55"/>
  <c r="R657" i="55"/>
  <c r="Q660" i="55"/>
  <c r="R665" i="55"/>
  <c r="Q668" i="55"/>
  <c r="R673" i="55"/>
  <c r="Q676" i="55"/>
  <c r="R681" i="55"/>
  <c r="Q684" i="55"/>
  <c r="R689" i="55"/>
  <c r="Q692" i="55"/>
  <c r="R697" i="55"/>
  <c r="Q700" i="55"/>
  <c r="Q703" i="55"/>
  <c r="N249" i="55" l="1"/>
  <c r="Q249" i="55" s="1"/>
  <c r="Q368" i="55"/>
  <c r="Q363" i="55"/>
  <c r="Q365" i="55"/>
  <c r="Q287" i="55"/>
  <c r="Q270" i="55"/>
  <c r="Q366" i="55"/>
  <c r="Q371" i="55"/>
  <c r="Q343" i="55"/>
  <c r="R127" i="55"/>
  <c r="Q436" i="55"/>
  <c r="Q267" i="55"/>
  <c r="R128" i="55"/>
  <c r="N628" i="55"/>
  <c r="P628" i="55" s="1"/>
  <c r="S86" i="55"/>
  <c r="S85" i="55"/>
  <c r="Q357" i="55"/>
  <c r="Q360" i="55"/>
  <c r="L282" i="55"/>
  <c r="Q355" i="55"/>
  <c r="L599" i="55"/>
  <c r="L544" i="55"/>
  <c r="L104" i="55"/>
  <c r="Q356" i="55"/>
  <c r="R124" i="55"/>
  <c r="Q358" i="55"/>
  <c r="J7" i="57"/>
  <c r="J15" i="57"/>
  <c r="J14" i="57"/>
  <c r="J17" i="57"/>
  <c r="J13" i="57"/>
  <c r="Q201" i="55"/>
  <c r="N314" i="55"/>
  <c r="P314" i="55" s="1"/>
  <c r="N633" i="55"/>
  <c r="P633" i="55" s="1"/>
  <c r="L403" i="55"/>
  <c r="L490" i="55"/>
  <c r="L702" i="55"/>
  <c r="N396" i="55"/>
  <c r="P396" i="55" s="1"/>
  <c r="L297" i="55"/>
  <c r="S83" i="55"/>
  <c r="L564" i="55"/>
  <c r="L339" i="55"/>
  <c r="L715" i="55"/>
  <c r="N254" i="55"/>
  <c r="P254" i="55" s="1"/>
  <c r="N193" i="55"/>
  <c r="Q193" i="55" s="1"/>
  <c r="L199" i="55"/>
  <c r="N707" i="55"/>
  <c r="P707" i="55" s="1"/>
  <c r="N208" i="55"/>
  <c r="Q208" i="55" s="1"/>
  <c r="N655" i="55"/>
  <c r="P655" i="55" s="1"/>
  <c r="N313" i="55"/>
  <c r="P313" i="55" s="1"/>
  <c r="N230" i="55"/>
  <c r="N226" i="55"/>
  <c r="R226" i="55" s="1"/>
  <c r="N147" i="55"/>
  <c r="Q147" i="55" s="1"/>
  <c r="N225" i="55"/>
  <c r="R225" i="55" s="1"/>
  <c r="N388" i="55"/>
  <c r="P388" i="55" s="1"/>
  <c r="N323" i="55"/>
  <c r="P323" i="55" s="1"/>
  <c r="N250" i="55"/>
  <c r="Q250" i="55" s="1"/>
  <c r="N248" i="55"/>
  <c r="Q248" i="55" s="1"/>
  <c r="N738" i="55"/>
  <c r="R738" i="55" s="1"/>
  <c r="N485" i="55"/>
  <c r="P485" i="55" s="1"/>
  <c r="N191" i="55"/>
  <c r="Q191" i="55" s="1"/>
  <c r="N542" i="55"/>
  <c r="P542" i="55" s="1"/>
  <c r="N212" i="55"/>
  <c r="Q212" i="55" s="1"/>
  <c r="N566" i="55"/>
  <c r="P566" i="55" s="1"/>
  <c r="Q197" i="55"/>
  <c r="L671" i="55"/>
  <c r="N463" i="55"/>
  <c r="P463" i="55" s="1"/>
  <c r="N276" i="55"/>
  <c r="P276" i="55" s="1"/>
  <c r="N359" i="55"/>
  <c r="N681" i="55"/>
  <c r="P681" i="55" s="1"/>
  <c r="N590" i="55"/>
  <c r="P590" i="55" s="1"/>
  <c r="N576" i="55"/>
  <c r="P576" i="55" s="1"/>
  <c r="N190" i="55"/>
  <c r="Q190" i="55" s="1"/>
  <c r="N253" i="55"/>
  <c r="Q253" i="55" s="1"/>
  <c r="N747" i="55"/>
  <c r="P747" i="55" s="1"/>
  <c r="L736" i="55"/>
  <c r="N502" i="55"/>
  <c r="P502" i="55" s="1"/>
  <c r="N624" i="55"/>
  <c r="P624" i="55" s="1"/>
  <c r="N523" i="55"/>
  <c r="P523" i="55" s="1"/>
  <c r="N182" i="55"/>
  <c r="Q182" i="55" s="1"/>
  <c r="N531" i="55"/>
  <c r="P531" i="55" s="1"/>
  <c r="N658" i="55"/>
  <c r="P658" i="55" s="1"/>
  <c r="N596" i="55"/>
  <c r="P596" i="55" s="1"/>
  <c r="N274" i="55"/>
  <c r="P274" i="55" s="1"/>
  <c r="N756" i="55"/>
  <c r="P756" i="55" s="1"/>
  <c r="L714" i="55"/>
  <c r="N710" i="55"/>
  <c r="P710" i="55" s="1"/>
  <c r="L521" i="55"/>
  <c r="L242" i="55"/>
  <c r="N216" i="55"/>
  <c r="P216" i="55" s="1"/>
  <c r="N536" i="55"/>
  <c r="P536" i="55" s="1"/>
  <c r="N524" i="55"/>
  <c r="P524" i="55" s="1"/>
  <c r="L250" i="55"/>
  <c r="L739" i="55"/>
  <c r="N326" i="55"/>
  <c r="P326" i="55" s="1"/>
  <c r="N170" i="55"/>
  <c r="Q170" i="55" s="1"/>
  <c r="N764" i="55"/>
  <c r="P764" i="55" s="1"/>
  <c r="N256" i="55"/>
  <c r="Q256" i="55" s="1"/>
  <c r="N252" i="55"/>
  <c r="Q252" i="55" s="1"/>
  <c r="N442" i="55"/>
  <c r="P442" i="55" s="1"/>
  <c r="N443" i="55"/>
  <c r="P443" i="55" s="1"/>
  <c r="N774" i="55"/>
  <c r="P774" i="55" s="1"/>
  <c r="N712" i="55"/>
  <c r="P712" i="55" s="1"/>
  <c r="N112" i="55"/>
  <c r="R112" i="55" s="1"/>
  <c r="N716" i="55"/>
  <c r="P716" i="55" s="1"/>
  <c r="N605" i="55"/>
  <c r="P605" i="55" s="1"/>
  <c r="R118" i="55"/>
  <c r="L323" i="55"/>
  <c r="N236" i="55"/>
  <c r="Q236" i="55" s="1"/>
  <c r="R6" i="55"/>
  <c r="N766" i="55"/>
  <c r="P766" i="55" s="1"/>
  <c r="N731" i="55"/>
  <c r="P731" i="55" s="1"/>
  <c r="N414" i="55"/>
  <c r="P414" i="55" s="1"/>
  <c r="L450" i="55"/>
  <c r="N520" i="55"/>
  <c r="P520" i="55" s="1"/>
  <c r="R229" i="55"/>
  <c r="N214" i="55"/>
  <c r="P214" i="55" s="1"/>
  <c r="L68" i="55"/>
  <c r="S84" i="55"/>
  <c r="N742" i="55"/>
  <c r="P742" i="55" s="1"/>
  <c r="N760" i="55"/>
  <c r="P760" i="55" s="1"/>
  <c r="L486" i="55"/>
  <c r="N734" i="55"/>
  <c r="S734" i="55" s="1"/>
  <c r="N439" i="55"/>
  <c r="P439" i="55" s="1"/>
  <c r="Q220" i="55"/>
  <c r="N532" i="55"/>
  <c r="P532" i="55" s="1"/>
  <c r="N382" i="55"/>
  <c r="P382" i="55" s="1"/>
  <c r="L762" i="55"/>
  <c r="Q218" i="55"/>
  <c r="L155" i="55"/>
  <c r="N743" i="55"/>
  <c r="P743" i="55" s="1"/>
  <c r="L744" i="55"/>
  <c r="L328" i="55"/>
  <c r="N718" i="55"/>
  <c r="P718" i="55" s="1"/>
  <c r="L567" i="55"/>
  <c r="L97" i="55"/>
  <c r="N730" i="55"/>
  <c r="P730" i="55" s="1"/>
  <c r="Q224" i="55"/>
  <c r="Q262" i="55"/>
  <c r="L519" i="55"/>
  <c r="N746" i="55"/>
  <c r="P746" i="55" s="1"/>
  <c r="N726" i="55"/>
  <c r="P726" i="55" s="1"/>
  <c r="N728" i="55"/>
  <c r="Q728" i="55" s="1"/>
  <c r="N720" i="55"/>
  <c r="P720" i="55" s="1"/>
  <c r="Q206" i="55"/>
  <c r="Q39" i="55"/>
  <c r="L197" i="55"/>
  <c r="N676" i="55"/>
  <c r="P676" i="55" s="1"/>
  <c r="N237" i="55"/>
  <c r="Q237" i="55" s="1"/>
  <c r="N467" i="55"/>
  <c r="P467" i="55" s="1"/>
  <c r="N115" i="55"/>
  <c r="R115" i="55" s="1"/>
  <c r="L722" i="55"/>
  <c r="L748" i="55"/>
  <c r="Q215" i="55"/>
  <c r="L167" i="55"/>
  <c r="N723" i="55"/>
  <c r="Q723" i="55" s="1"/>
  <c r="L382" i="55"/>
  <c r="L203" i="55"/>
  <c r="L438" i="55"/>
  <c r="N765" i="55"/>
  <c r="P765" i="55" s="1"/>
  <c r="N759" i="55"/>
  <c r="P759" i="55" s="1"/>
  <c r="L636" i="55"/>
  <c r="N755" i="55"/>
  <c r="P755" i="55" s="1"/>
  <c r="L362" i="55"/>
  <c r="N709" i="55"/>
  <c r="P709" i="55" s="1"/>
  <c r="N719" i="55"/>
  <c r="P719" i="55" s="1"/>
  <c r="L387" i="55"/>
  <c r="Q257" i="55"/>
  <c r="L469" i="55"/>
  <c r="Q259" i="55"/>
  <c r="R120" i="55"/>
  <c r="L261" i="55"/>
  <c r="L228" i="55"/>
  <c r="L27" i="55"/>
  <c r="R121" i="55"/>
  <c r="N754" i="55"/>
  <c r="P754" i="55" s="1"/>
  <c r="N773" i="55"/>
  <c r="P773" i="55" s="1"/>
  <c r="N725" i="55"/>
  <c r="P725" i="55" s="1"/>
  <c r="L448" i="55"/>
  <c r="Q219" i="55"/>
  <c r="N565" i="55"/>
  <c r="P565" i="55" s="1"/>
  <c r="Q41" i="55"/>
  <c r="N727" i="55"/>
  <c r="P727" i="55" s="1"/>
  <c r="S82" i="55"/>
  <c r="L299" i="55"/>
  <c r="L675" i="55"/>
  <c r="L220" i="55"/>
  <c r="N757" i="55"/>
  <c r="P757" i="55" s="1"/>
  <c r="R5" i="55"/>
  <c r="R4" i="55"/>
  <c r="N458" i="55"/>
  <c r="P458" i="55" s="1"/>
  <c r="N70" i="55"/>
  <c r="S70" i="55" s="1"/>
  <c r="N494" i="55"/>
  <c r="P494" i="55" s="1"/>
  <c r="L411" i="55"/>
  <c r="N156" i="55"/>
  <c r="Q156" i="55" s="1"/>
  <c r="Q255" i="55"/>
  <c r="L286" i="55"/>
  <c r="L506" i="55"/>
  <c r="L735" i="55"/>
  <c r="N735" i="55"/>
  <c r="L745" i="55"/>
  <c r="L520" i="55"/>
  <c r="N210" i="55"/>
  <c r="L379" i="55"/>
  <c r="N35" i="55"/>
  <c r="Q35" i="55" s="1"/>
  <c r="N649" i="55"/>
  <c r="P649" i="55" s="1"/>
  <c r="N11" i="55"/>
  <c r="Q11" i="55" s="1"/>
  <c r="L692" i="55"/>
  <c r="L47" i="55"/>
  <c r="N330" i="55"/>
  <c r="P330" i="55" s="1"/>
  <c r="N100" i="55"/>
  <c r="R100" i="55" s="1"/>
  <c r="L515" i="55"/>
  <c r="N522" i="55"/>
  <c r="P522" i="55" s="1"/>
  <c r="Q205" i="55"/>
  <c r="L485" i="55"/>
  <c r="L154" i="55"/>
  <c r="N21" i="55"/>
  <c r="Q21" i="55" s="1"/>
  <c r="L753" i="55"/>
  <c r="N568" i="55"/>
  <c r="P568" i="55" s="1"/>
  <c r="L769" i="55"/>
  <c r="N427" i="55"/>
  <c r="P427" i="55" s="1"/>
  <c r="L721" i="55"/>
  <c r="N562" i="55"/>
  <c r="P562" i="55" s="1"/>
  <c r="L410" i="55"/>
  <c r="L545" i="55"/>
  <c r="N677" i="55"/>
  <c r="P677" i="55" s="1"/>
  <c r="N428" i="55"/>
  <c r="P428" i="55" s="1"/>
  <c r="L400" i="55"/>
  <c r="N301" i="55"/>
  <c r="P301" i="55" s="1"/>
  <c r="L206" i="55"/>
  <c r="N425" i="55"/>
  <c r="P425" i="55" s="1"/>
  <c r="L445" i="55"/>
  <c r="N92" i="55"/>
  <c r="R92" i="55" s="1"/>
  <c r="Q40" i="55"/>
  <c r="L536" i="55"/>
  <c r="L66" i="55"/>
  <c r="L305" i="55"/>
  <c r="L419" i="55"/>
  <c r="L225" i="55"/>
  <c r="L335" i="55"/>
  <c r="L147" i="55"/>
  <c r="N95" i="55"/>
  <c r="R95" i="55" s="1"/>
  <c r="L46" i="55"/>
  <c r="L337" i="55"/>
  <c r="L146" i="55"/>
  <c r="N386" i="55"/>
  <c r="P386" i="55" s="1"/>
  <c r="L288" i="55"/>
  <c r="L287" i="55"/>
  <c r="L630" i="55"/>
  <c r="N8" i="55"/>
  <c r="Q8" i="55" s="1"/>
  <c r="N271" i="55"/>
  <c r="P271" i="55" s="1"/>
  <c r="N704" i="55"/>
  <c r="L629" i="55"/>
  <c r="L302" i="55"/>
  <c r="L270" i="55"/>
  <c r="N79" i="55"/>
  <c r="S79" i="55" s="1"/>
  <c r="L176" i="55"/>
  <c r="L539" i="55"/>
  <c r="L556" i="55"/>
  <c r="L608" i="55"/>
  <c r="L529" i="55"/>
  <c r="L595" i="55"/>
  <c r="L229" i="55"/>
  <c r="L192" i="55"/>
  <c r="L596" i="55"/>
  <c r="L524" i="55"/>
  <c r="L240" i="55"/>
  <c r="S706" i="55"/>
  <c r="L571" i="55"/>
  <c r="L168" i="55"/>
  <c r="L651" i="55"/>
  <c r="L180" i="55"/>
  <c r="L358" i="55"/>
  <c r="L334" i="55"/>
  <c r="L247" i="55"/>
  <c r="L28" i="55"/>
  <c r="L341" i="55"/>
  <c r="L139" i="55"/>
  <c r="L372" i="55"/>
  <c r="L19" i="55"/>
  <c r="N557" i="55"/>
  <c r="P557" i="55" s="1"/>
  <c r="L308" i="55"/>
  <c r="L678" i="55"/>
  <c r="N401" i="55"/>
  <c r="P401" i="55" s="1"/>
  <c r="L218" i="55"/>
  <c r="L186" i="55"/>
  <c r="L663" i="55"/>
  <c r="L24" i="55"/>
  <c r="L132" i="55"/>
  <c r="N207" i="55"/>
  <c r="L207" i="55"/>
  <c r="N496" i="55"/>
  <c r="P496" i="55" s="1"/>
  <c r="L56" i="55"/>
  <c r="N430" i="55"/>
  <c r="P430" i="55" s="1"/>
  <c r="L274" i="55"/>
  <c r="L249" i="55"/>
  <c r="L638" i="55"/>
  <c r="L455" i="55"/>
  <c r="L50" i="55"/>
  <c r="L378" i="55"/>
  <c r="L349" i="55"/>
  <c r="L531" i="55"/>
  <c r="L590" i="55"/>
  <c r="L236" i="55"/>
  <c r="L140" i="55"/>
  <c r="L395" i="55"/>
  <c r="L112" i="55"/>
  <c r="L530" i="55"/>
  <c r="L212" i="55"/>
  <c r="L246" i="55"/>
  <c r="L587" i="55"/>
  <c r="L525" i="55"/>
  <c r="L417" i="55"/>
  <c r="L221" i="55"/>
  <c r="L215" i="55"/>
  <c r="L348" i="55"/>
  <c r="L680" i="55"/>
  <c r="L77" i="55"/>
  <c r="L447" i="55"/>
  <c r="L605" i="55"/>
  <c r="L456" i="55"/>
  <c r="L399" i="55"/>
  <c r="L195" i="55"/>
  <c r="L143" i="55"/>
  <c r="L313" i="55"/>
  <c r="L109" i="55"/>
  <c r="L281" i="55"/>
  <c r="L87" i="55"/>
  <c r="L454" i="55"/>
  <c r="L292" i="55"/>
  <c r="N292" i="55"/>
  <c r="P292" i="55" s="1"/>
  <c r="L208" i="55"/>
  <c r="N554" i="55"/>
  <c r="P554" i="55" s="1"/>
  <c r="L554" i="55"/>
  <c r="L374" i="55"/>
  <c r="L505" i="55"/>
  <c r="L267" i="55"/>
  <c r="L178" i="55"/>
  <c r="L231" i="55"/>
  <c r="L190" i="55"/>
  <c r="N151" i="55"/>
  <c r="Q151" i="55" s="1"/>
  <c r="L338" i="55"/>
  <c r="N103" i="55"/>
  <c r="R103" i="55" s="1"/>
  <c r="N465" i="55"/>
  <c r="P465" i="55" s="1"/>
  <c r="L465" i="55"/>
  <c r="N550" i="55"/>
  <c r="P550" i="55" s="1"/>
  <c r="L550" i="55"/>
  <c r="L641" i="55"/>
  <c r="L388" i="55"/>
  <c r="L442" i="55"/>
  <c r="L344" i="55"/>
  <c r="N344" i="55"/>
  <c r="L170" i="55"/>
  <c r="L138" i="55"/>
  <c r="L392" i="55"/>
  <c r="L159" i="55"/>
  <c r="L31" i="55"/>
  <c r="L310" i="55"/>
  <c r="L7" i="55"/>
  <c r="L624" i="55"/>
  <c r="L436" i="55"/>
  <c r="L407" i="55"/>
  <c r="L457" i="55"/>
  <c r="L347" i="55"/>
  <c r="L396" i="55"/>
  <c r="L359" i="55"/>
  <c r="L353" i="55"/>
  <c r="L259" i="55"/>
  <c r="L502" i="55"/>
  <c r="L397" i="55"/>
  <c r="L268" i="55"/>
  <c r="L226" i="55"/>
  <c r="L182" i="55"/>
  <c r="L696" i="55"/>
  <c r="L340" i="55"/>
  <c r="L446" i="55"/>
  <c r="L117" i="55"/>
  <c r="L239" i="55"/>
  <c r="L682" i="55"/>
  <c r="L681" i="55"/>
  <c r="N420" i="55"/>
  <c r="P420" i="55" s="1"/>
  <c r="L293" i="55"/>
  <c r="N72" i="55"/>
  <c r="S72" i="55" s="1"/>
  <c r="L364" i="55"/>
  <c r="N364" i="55"/>
  <c r="L589" i="55"/>
  <c r="N619" i="55"/>
  <c r="P619" i="55" s="1"/>
  <c r="L619" i="55"/>
  <c r="L517" i="55"/>
  <c r="L174" i="55"/>
  <c r="L699" i="55"/>
  <c r="L697" i="55"/>
  <c r="L476" i="55"/>
  <c r="L356" i="55"/>
  <c r="N345" i="55"/>
  <c r="P345" i="55" s="1"/>
  <c r="L169" i="55"/>
  <c r="L187" i="55"/>
  <c r="L260" i="55"/>
  <c r="L623" i="55"/>
  <c r="N350" i="55"/>
  <c r="P350" i="55" s="1"/>
  <c r="L350" i="55"/>
  <c r="L658" i="55"/>
  <c r="L698" i="55"/>
  <c r="L17" i="55"/>
  <c r="L222" i="55"/>
  <c r="L551" i="55"/>
  <c r="L669" i="55"/>
  <c r="L597" i="55"/>
  <c r="L538" i="55"/>
  <c r="L484" i="55"/>
  <c r="L345" i="55"/>
  <c r="L235" i="55"/>
  <c r="L307" i="55"/>
  <c r="L272" i="55"/>
  <c r="L153" i="55"/>
  <c r="L512" i="55"/>
  <c r="L99" i="55"/>
  <c r="L177" i="55"/>
  <c r="L686" i="55"/>
  <c r="L611" i="55"/>
  <c r="L706" i="55"/>
  <c r="L453" i="55"/>
  <c r="L352" i="55"/>
  <c r="L614" i="55"/>
  <c r="N172" i="55"/>
  <c r="Q172" i="55" s="1"/>
  <c r="L172" i="55"/>
  <c r="L561" i="55"/>
  <c r="L157" i="55"/>
  <c r="L315" i="55"/>
  <c r="N315" i="55"/>
  <c r="P315" i="55" s="1"/>
  <c r="L655" i="55"/>
  <c r="L162" i="55"/>
  <c r="L269" i="55"/>
  <c r="L181" i="55"/>
  <c r="L3" i="55"/>
  <c r="L625" i="55"/>
  <c r="L576" i="55"/>
  <c r="L503" i="55"/>
  <c r="L360" i="55"/>
  <c r="L331" i="55"/>
  <c r="L369" i="55"/>
  <c r="L354" i="55"/>
  <c r="L152" i="55"/>
  <c r="L577" i="55"/>
  <c r="L86" i="55"/>
  <c r="L63" i="55"/>
  <c r="L161" i="55"/>
  <c r="L248" i="55"/>
  <c r="N650" i="55"/>
  <c r="P650" i="55" s="1"/>
  <c r="L650" i="55"/>
  <c r="N498" i="55"/>
  <c r="P498" i="55" s="1"/>
  <c r="N703" i="55"/>
  <c r="P703" i="55" s="1"/>
  <c r="N570" i="55"/>
  <c r="P570" i="55" s="1"/>
  <c r="L570" i="55"/>
  <c r="L449" i="55"/>
  <c r="L644" i="55"/>
  <c r="N644" i="55"/>
  <c r="P644" i="55" s="1"/>
  <c r="N620" i="55"/>
  <c r="P620" i="55" s="1"/>
  <c r="L620" i="55"/>
  <c r="N123" i="55"/>
  <c r="L123" i="55"/>
  <c r="N88" i="55"/>
  <c r="L88" i="55"/>
  <c r="N48" i="55"/>
  <c r="S48" i="55" s="1"/>
  <c r="L48" i="55"/>
  <c r="N58" i="55"/>
  <c r="S58" i="55" s="1"/>
  <c r="L58" i="55"/>
  <c r="N581" i="55"/>
  <c r="P581" i="55" s="1"/>
  <c r="L581" i="55"/>
  <c r="L661" i="55"/>
  <c r="L700" i="55"/>
  <c r="L443" i="55"/>
  <c r="L511" i="55"/>
  <c r="L318" i="55"/>
  <c r="L523" i="55"/>
  <c r="L367" i="55"/>
  <c r="L408" i="55"/>
  <c r="L492" i="55"/>
  <c r="L319" i="55"/>
  <c r="L346" i="55"/>
  <c r="L230" i="55"/>
  <c r="L227" i="55"/>
  <c r="L144" i="55"/>
  <c r="L189" i="55"/>
  <c r="L136" i="55"/>
  <c r="L368" i="55"/>
  <c r="N163" i="55"/>
  <c r="Q163" i="55" s="1"/>
  <c r="L163" i="55"/>
  <c r="L120" i="55"/>
  <c r="L298" i="55"/>
  <c r="L10" i="55"/>
  <c r="L193" i="55"/>
  <c r="L280" i="55"/>
  <c r="N656" i="55"/>
  <c r="P656" i="55" s="1"/>
  <c r="L656" i="55"/>
  <c r="N546" i="55"/>
  <c r="P546" i="55" s="1"/>
  <c r="L546" i="55"/>
  <c r="N652" i="55"/>
  <c r="P652" i="55" s="1"/>
  <c r="L652" i="55"/>
  <c r="N612" i="55"/>
  <c r="P612" i="55" s="1"/>
  <c r="L612" i="55"/>
  <c r="L290" i="55"/>
  <c r="N9" i="55"/>
  <c r="Q9" i="55" s="1"/>
  <c r="N683" i="55"/>
  <c r="P683" i="55" s="1"/>
  <c r="L683" i="55"/>
  <c r="N600" i="55"/>
  <c r="P600" i="55" s="1"/>
  <c r="L600" i="55"/>
  <c r="L687" i="55"/>
  <c r="L552" i="55"/>
  <c r="L432" i="55"/>
  <c r="L648" i="55"/>
  <c r="L431" i="55"/>
  <c r="L475" i="55"/>
  <c r="L355" i="55"/>
  <c r="L384" i="55"/>
  <c r="L244" i="55"/>
  <c r="L376" i="55"/>
  <c r="L185" i="55"/>
  <c r="L119" i="55"/>
  <c r="N119" i="55"/>
  <c r="L279" i="55"/>
  <c r="L257" i="55"/>
  <c r="L134" i="55"/>
  <c r="L275" i="55"/>
  <c r="L688" i="55"/>
  <c r="L188" i="55"/>
  <c r="L277" i="55"/>
  <c r="L25" i="55"/>
  <c r="N572" i="55"/>
  <c r="P572" i="55" s="1"/>
  <c r="L572" i="55"/>
  <c r="N634" i="55"/>
  <c r="P634" i="55" s="1"/>
  <c r="L634" i="55"/>
  <c r="L639" i="55"/>
  <c r="L631" i="55"/>
  <c r="L660" i="55"/>
  <c r="L617" i="55"/>
  <c r="L463" i="55"/>
  <c r="L542" i="55"/>
  <c r="L327" i="55"/>
  <c r="L375" i="55"/>
  <c r="L462" i="55"/>
  <c r="L383" i="55"/>
  <c r="L326" i="55"/>
  <c r="L357" i="55"/>
  <c r="L107" i="55"/>
  <c r="L321" i="55"/>
  <c r="L252" i="55"/>
  <c r="L205" i="55"/>
  <c r="L91" i="55"/>
  <c r="L444" i="55"/>
  <c r="L145" i="55"/>
  <c r="L273" i="55"/>
  <c r="L135" i="55"/>
  <c r="L133" i="55"/>
  <c r="L54" i="55"/>
  <c r="L254" i="55"/>
  <c r="L74" i="55"/>
  <c r="L102" i="55"/>
  <c r="L40" i="55"/>
  <c r="N2" i="55"/>
  <c r="R2" i="55" s="1"/>
  <c r="R3" i="54"/>
  <c r="L18" i="55"/>
  <c r="N642" i="55"/>
  <c r="P642" i="55" s="1"/>
  <c r="L642" i="55"/>
  <c r="N592" i="55"/>
  <c r="P592" i="55" s="1"/>
  <c r="L592" i="55"/>
  <c r="L609" i="55"/>
  <c r="N422" i="55"/>
  <c r="P422" i="55" s="1"/>
  <c r="L422" i="55"/>
  <c r="L361" i="55"/>
  <c r="L276" i="55"/>
  <c r="L105" i="55"/>
  <c r="L265" i="55"/>
  <c r="L34" i="55"/>
  <c r="L36" i="55"/>
  <c r="N664" i="55"/>
  <c r="P664" i="55" s="1"/>
  <c r="L664" i="55"/>
  <c r="N591" i="55"/>
  <c r="P591" i="55" s="1"/>
  <c r="L591" i="55"/>
  <c r="L560" i="55"/>
  <c r="L647" i="55"/>
  <c r="L483" i="55"/>
  <c r="L413" i="55"/>
  <c r="N405" i="55"/>
  <c r="P405" i="55" s="1"/>
  <c r="L405" i="55"/>
  <c r="L402" i="55"/>
  <c r="L264" i="55"/>
  <c r="L191" i="55"/>
  <c r="L110" i="55"/>
  <c r="N110" i="55"/>
  <c r="R110" i="55" s="1"/>
  <c r="L255" i="55"/>
  <c r="L160" i="55"/>
  <c r="L204" i="55"/>
  <c r="L695" i="55"/>
  <c r="L668" i="55"/>
  <c r="L256" i="55"/>
  <c r="L245" i="55"/>
  <c r="L55" i="55"/>
  <c r="L219" i="55"/>
  <c r="L2" i="55"/>
  <c r="P364" i="55" l="1"/>
  <c r="Q364" i="55"/>
  <c r="P344" i="55"/>
  <c r="Q344" i="55"/>
  <c r="R735" i="55"/>
  <c r="S735" i="55"/>
  <c r="R88" i="55"/>
  <c r="S88" i="55"/>
  <c r="P359" i="55"/>
  <c r="Q359" i="55"/>
  <c r="Q230" i="55"/>
  <c r="R230" i="55"/>
  <c r="Q254" i="55"/>
  <c r="Q216" i="55"/>
  <c r="Q214" i="55"/>
  <c r="Q123" i="55"/>
  <c r="R123" i="55"/>
  <c r="P207" i="55"/>
  <c r="Q207" i="55"/>
  <c r="P210" i="55"/>
  <c r="Q210" i="55"/>
  <c r="Q119" i="55"/>
  <c r="R119" i="55"/>
  <c r="S704" i="55"/>
  <c r="P704" i="55"/>
  <c r="U3" i="54"/>
  <c r="Q2" i="5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D650A8-523E-4991-BFD4-24EB62A739D7}" name="Releve" type="6" refreshedVersion="8" deleted="1" background="1" saveData="1">
    <textPr prompt="0" firstRow="3" sourceFile="C:\Users\Robert M. Vigneault\Downloads\Releve.csv" decimal="," thousands=" " comma="1">
      <textFields count="14">
        <textField/>
        <textField/>
        <textField/>
        <textField type="MDY"/>
        <textField/>
        <textField/>
        <textField/>
        <textField type="text"/>
        <textField type="text"/>
        <textField/>
        <textField/>
        <textField/>
        <textField/>
        <textField type="text"/>
      </textFields>
    </textPr>
  </connection>
  <connection id="2" xr16:uid="{1C092B6B-D420-4610-8DAB-9FBD818C83E0}" name="Releve1" type="6" refreshedVersion="8" deleted="1" background="1" saveData="1">
    <textPr prompt="0" firstRow="3" sourceFile="C:\Users\Robert M. Vigneault\Downloads\Releve.csv" decimal="," thousands=" " comma="1">
      <textFields count="14">
        <textField/>
        <textField/>
        <textField/>
        <textField type="MDY"/>
        <textField/>
        <textField/>
        <textField/>
        <textField type="text"/>
        <textField type="text"/>
        <textField/>
        <textField/>
        <textField/>
        <textField/>
        <textField type="text"/>
      </textFields>
    </textPr>
  </connection>
  <connection id="3" xr16:uid="{8BBEE04E-16B9-42DB-A3E5-11EEC0562350}" name="Releve2" type="6" refreshedVersion="8" deleted="1" background="1" saveData="1">
    <textPr prompt="0" firstRow="3" sourceFile="C:\Users\Robert M. Vigneault\Downloads\Releve.csv" decimal="," thousands=" " comma="1">
      <textFields count="14">
        <textField/>
        <textField/>
        <textField/>
        <textField type="MDY"/>
        <textField/>
        <textField/>
        <textField/>
        <textField type="text"/>
        <textField type="text"/>
        <textField/>
        <textField/>
        <textField/>
        <textField/>
        <textField type="text"/>
      </textFields>
    </textPr>
  </connection>
  <connection id="4" xr16:uid="{E024A3CA-2C0B-4643-9157-7E856267BD0E}" name="Releve3" type="6" refreshedVersion="8" deleted="1" background="1" saveData="1">
    <textPr prompt="0" firstRow="3" sourceFile="C:\Users\Robert M. Vigneault\Downloads\Releve.csv" decimal="," thousands=" " comma="1">
      <textFields count="14">
        <textField/>
        <textField/>
        <textField/>
        <textField type="MDY"/>
        <textField/>
        <textField/>
        <textField/>
        <textField type="text"/>
        <textField type="text"/>
        <textField/>
        <textField/>
        <textField/>
        <textField/>
        <textField type="text"/>
      </textFields>
    </textPr>
  </connection>
  <connection id="5" xr16:uid="{1F6CECD8-D53E-4CE9-9C3C-2B7BFD083989}" name="Releve4" type="6" refreshedVersion="8" deleted="1" background="1" saveData="1">
    <textPr prompt="0" firstRow="3" sourceFile="C:\Users\Robert M. Vigneault\Downloads\Releve.csv" decimal="," thousands=" " comma="1">
      <textFields count="14">
        <textField/>
        <textField/>
        <textField/>
        <textField type="MDY"/>
        <textField/>
        <textField/>
        <textField/>
        <textField type="text"/>
        <textField type="text"/>
        <textField/>
        <textField/>
        <textField/>
        <textField/>
        <textField type="text"/>
      </textFields>
    </textPr>
  </connection>
  <connection id="6" xr16:uid="{C1604A2C-2D19-4D6E-8406-02AA61535F19}" name="Releve5" type="6" refreshedVersion="8" deleted="1" background="1" saveData="1">
    <textPr prompt="0" firstRow="3" sourceFile="C:\Users\Robert M. Vigneault\Downloads\Releve.csv" decimal="," thousands=" " comma="1">
      <textFields count="14">
        <textField/>
        <textField/>
        <textField/>
        <textField type="MDY"/>
        <textField/>
        <textField/>
        <textField/>
        <textField type="text"/>
        <textField type="text"/>
        <textField/>
        <textField/>
        <textField/>
        <textField/>
        <textField type="text"/>
      </textFields>
    </textPr>
  </connection>
  <connection id="7" xr16:uid="{25BAEACF-C82C-4D83-A4B5-101261F0BD2B}" name="Releve6" type="6" refreshedVersion="8" deleted="1" background="1" saveData="1">
    <textPr prompt="0" firstRow="3" sourceFile="C:\Users\Robert M. Vigneault\Downloads\Releve.csv" decimal="," thousands=" " comma="1">
      <textFields count="14">
        <textField/>
        <textField/>
        <textField/>
        <textField type="MDY"/>
        <textField/>
        <textField/>
        <textField/>
        <textField type="text"/>
        <textField type="text"/>
        <textField/>
        <textField/>
        <textField/>
        <textField/>
        <textField type="text"/>
      </textFields>
    </textPr>
  </connection>
  <connection id="8" xr16:uid="{483DBF86-1BBA-480E-B7E9-4350522020C4}" name="Releve7" type="6" refreshedVersion="8" deleted="1" background="1" saveData="1">
    <textPr prompt="0" firstRow="3" sourceFile="C:\Users\Robert M. Vigneault\Downloads\Releve.csv" decimal="," thousands=" " comma="1">
      <textFields count="14">
        <textField/>
        <textField/>
        <textField/>
        <textField type="MDY"/>
        <textField/>
        <textField/>
        <textField/>
        <textField type="text"/>
        <textField type="text"/>
        <textField/>
        <textField/>
        <textField/>
        <textField/>
        <textField type="text"/>
      </textFields>
    </textPr>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<sst xmlns="http://schemas.openxmlformats.org/spreadsheetml/2006/main" count="67294" uniqueCount="20145">
  <si>
    <t>ID</t>
  </si>
  <si>
    <t>Robert M. Vigneault</t>
  </si>
  <si>
    <t>Date</t>
  </si>
  <si>
    <t>Client</t>
  </si>
  <si>
    <t>Description</t>
  </si>
  <si>
    <t>GC</t>
  </si>
  <si>
    <t>RMV</t>
  </si>
  <si>
    <t>Test</t>
  </si>
  <si>
    <t>Prof.</t>
  </si>
  <si>
    <t>MFP</t>
  </si>
  <si>
    <t>Heures</t>
  </si>
  <si>
    <t>Taux horaire</t>
  </si>
  <si>
    <t xml:space="preserve"> </t>
  </si>
  <si>
    <t>PROFESSIONNELS</t>
  </si>
  <si>
    <t>Guillaume</t>
  </si>
  <si>
    <t>Charron</t>
  </si>
  <si>
    <t>Initiales</t>
  </si>
  <si>
    <t>Prénom</t>
  </si>
  <si>
    <t>Nom</t>
  </si>
  <si>
    <t>Code</t>
  </si>
  <si>
    <t>Taux</t>
  </si>
  <si>
    <t>F</t>
  </si>
  <si>
    <t>P</t>
  </si>
  <si>
    <t>TAXES &amp; TAUX DE TAXE</t>
  </si>
  <si>
    <t>TAUX HORAIRES</t>
  </si>
  <si>
    <t>Années</t>
  </si>
  <si>
    <t>DATES RAPIDES</t>
  </si>
  <si>
    <t>Mois Courant</t>
  </si>
  <si>
    <t>Mois Dernier</t>
  </si>
  <si>
    <t>Aujourd'hui</t>
  </si>
  <si>
    <t>Trimestre précédent</t>
  </si>
  <si>
    <t>Trimestre courant</t>
  </si>
  <si>
    <t>Année courante</t>
  </si>
  <si>
    <t>Année précédente</t>
  </si>
  <si>
    <t>7 derniers jours</t>
  </si>
  <si>
    <t>Du</t>
  </si>
  <si>
    <t>Au</t>
  </si>
  <si>
    <t>Date Fin Année</t>
  </si>
  <si>
    <t>PLAN COMPTABLE</t>
  </si>
  <si>
    <t>Compte</t>
  </si>
  <si>
    <t>Type</t>
  </si>
  <si>
    <t>Actifs</t>
  </si>
  <si>
    <t>1000</t>
  </si>
  <si>
    <t>Encaisse</t>
  </si>
  <si>
    <t>1100</t>
  </si>
  <si>
    <t>1204</t>
  </si>
  <si>
    <t>1210</t>
  </si>
  <si>
    <t>Travaux en cours</t>
  </si>
  <si>
    <t>Frais payés d'avance</t>
  </si>
  <si>
    <t>Mobilier de bureau</t>
  </si>
  <si>
    <t>Amort. Cum - mobil. de bureau</t>
  </si>
  <si>
    <t>Matériel informatique</t>
  </si>
  <si>
    <t>Amort. Cum - mat. Inform.</t>
  </si>
  <si>
    <t>Logiciel informatique</t>
  </si>
  <si>
    <t>Amort. Cum - logiciels</t>
  </si>
  <si>
    <t>Achalandage</t>
  </si>
  <si>
    <t>Amort. Cum - Achalandage</t>
  </si>
  <si>
    <t>Passifs</t>
  </si>
  <si>
    <t>2000</t>
  </si>
  <si>
    <t>Avances avec 9249-3626 Québec inc.</t>
  </si>
  <si>
    <t>Avances avec 9333-4829 Québec inc</t>
  </si>
  <si>
    <t>Impôt Fédéral à payer</t>
  </si>
  <si>
    <t>Impôt Québec à payer</t>
  </si>
  <si>
    <t>Acomptes - Impôt Fédéral</t>
  </si>
  <si>
    <t>Acomptes - Impôt Québec</t>
  </si>
  <si>
    <t>Produit perçu d'avance</t>
  </si>
  <si>
    <t>Équité</t>
  </si>
  <si>
    <t>Actions ordinaires</t>
  </si>
  <si>
    <t>Actions privilégiées</t>
  </si>
  <si>
    <t>Dividendes</t>
  </si>
  <si>
    <t>Revenus</t>
  </si>
  <si>
    <t>Revenus de consultation</t>
  </si>
  <si>
    <t>Revenus - Sociétés apparentées</t>
  </si>
  <si>
    <t>Revenus - travaux en cours</t>
  </si>
  <si>
    <t>Revenus d'intérêts</t>
  </si>
  <si>
    <t>Revenus de dividendes</t>
  </si>
  <si>
    <t>Dépenses</t>
  </si>
  <si>
    <t>Fournitures de bureau</t>
  </si>
  <si>
    <t>Frais de représentation</t>
  </si>
  <si>
    <t>Golf / Pourvoirie</t>
  </si>
  <si>
    <t>Frais de déplacement</t>
  </si>
  <si>
    <t>Frais de publicité</t>
  </si>
  <si>
    <t>Loyer</t>
  </si>
  <si>
    <t>Frais de communications</t>
  </si>
  <si>
    <t>Frais de poste</t>
  </si>
  <si>
    <t>Frais financiers</t>
  </si>
  <si>
    <t>Amortissement</t>
  </si>
  <si>
    <t>Mauvaises créances</t>
  </si>
  <si>
    <t>Impôts exigibles</t>
  </si>
  <si>
    <t>Entrée de journal</t>
  </si>
  <si>
    <t>Source:</t>
  </si>
  <si>
    <t>Date:</t>
  </si>
  <si>
    <t>Débit</t>
  </si>
  <si>
    <t>Crédit</t>
  </si>
  <si>
    <t>Autre remarque</t>
  </si>
  <si>
    <t>Source</t>
  </si>
  <si>
    <t>AutreRemarque</t>
  </si>
  <si>
    <t>HUWIZ INC.</t>
  </si>
  <si>
    <t>VISA</t>
  </si>
  <si>
    <t>Balance de vérification</t>
  </si>
  <si>
    <t>Transactions détaillées d'un compte</t>
  </si>
  <si>
    <t>S O L D E</t>
  </si>
  <si>
    <t>Bill Entry Row</t>
  </si>
  <si>
    <t>Next Bill Entry #</t>
  </si>
  <si>
    <t>Bill Entry Cust Row</t>
  </si>
  <si>
    <t>NOTE D'HONORAIRES</t>
  </si>
  <si>
    <t>TEC</t>
  </si>
  <si>
    <t>Bill Entry Serv Row</t>
  </si>
  <si>
    <t>Rencontre avec vous aux bureaux des notaires et déplacement ;</t>
  </si>
  <si>
    <t>Bill Items Fields</t>
  </si>
  <si>
    <t>Total Service Items</t>
  </si>
  <si>
    <t>Sel. Bill Entry Row</t>
  </si>
  <si>
    <t>Entry Load</t>
  </si>
  <si>
    <t>Montrer Hres Facture</t>
  </si>
  <si>
    <t>Debug Mode</t>
  </si>
  <si>
    <t>Total - Honoraires professionnels</t>
  </si>
  <si>
    <t>Sommes perçues d'avance (dépôt)</t>
  </si>
  <si>
    <t>Honoraires</t>
  </si>
  <si>
    <t>INVOICE ITEMS</t>
  </si>
  <si>
    <t>CRITERIA</t>
  </si>
  <si>
    <t>Inv. Row</t>
  </si>
  <si>
    <t>Row</t>
  </si>
  <si>
    <t>Billed</t>
  </si>
  <si>
    <t>Liste des services</t>
  </si>
  <si>
    <t>- Préparation des différents formulaires et annexes requises afin de déclarer un CDC ;</t>
  </si>
  <si>
    <t>Total avant taxes</t>
  </si>
  <si>
    <t>T.P.S.  # 849759626RT0001</t>
  </si>
  <si>
    <t>T.V.Q. # 1214451162TQ0001</t>
  </si>
  <si>
    <t>GRAND TOTAL</t>
  </si>
  <si>
    <t>SOMME DUE</t>
  </si>
  <si>
    <t>*** Veuillez faire votre chèque à l'ordre de GC Fiscalité Plus Inc. Payable en ligne dans les institutions financières participantes.***</t>
  </si>
  <si>
    <t>*** Payable sur réception.  Frais d’administration de 24 % par année sur note d’honoraires passée due. ***</t>
  </si>
  <si>
    <t>MERCI DE VOTRE CONFIANCE POUR VISER JUSTE ET BIEN</t>
  </si>
  <si>
    <t>VG</t>
  </si>
  <si>
    <t>Vladimir</t>
  </si>
  <si>
    <t>Gervais</t>
  </si>
  <si>
    <t>TEC_ID</t>
  </si>
  <si>
    <t>Prof_ID</t>
  </si>
  <si>
    <t>Prof</t>
  </si>
  <si>
    <t>Client_ID</t>
  </si>
  <si>
    <t>DateSaisie</t>
  </si>
  <si>
    <t>EstFacturable</t>
  </si>
  <si>
    <t>EstFacturee</t>
  </si>
  <si>
    <t>CommentaireNote</t>
  </si>
  <si>
    <t>EstDetruit</t>
  </si>
  <si>
    <t>NoFacture</t>
  </si>
  <si>
    <t>Initiales:</t>
  </si>
  <si>
    <t>Prof_ID:</t>
  </si>
  <si>
    <t>Client_ID:</t>
  </si>
  <si>
    <t>NomClient</t>
  </si>
  <si>
    <t>VersionApp</t>
  </si>
  <si>
    <t>ClientNom</t>
  </si>
  <si>
    <t>VRAI</t>
  </si>
  <si>
    <t>Notes</t>
  </si>
  <si>
    <r>
      <t>Bill Entry</t>
    </r>
    <r>
      <rPr>
        <b/>
        <i/>
        <sz val="10"/>
        <color rgb="FFFF0000"/>
        <rFont val="Calibri"/>
        <family val="2"/>
        <scheme val="minor"/>
      </rPr>
      <t xml:space="preserve"> ID</t>
    </r>
  </si>
  <si>
    <r>
      <t>Next Cust</t>
    </r>
    <r>
      <rPr>
        <i/>
        <sz val="10"/>
        <color rgb="FFFF0000"/>
        <rFont val="Calibri"/>
        <family val="2"/>
        <scheme val="minor"/>
      </rPr>
      <t xml:space="preserve"> </t>
    </r>
    <r>
      <rPr>
        <b/>
        <i/>
        <sz val="10"/>
        <color rgb="FFFF0000"/>
        <rFont val="Calibri"/>
        <family val="2"/>
        <scheme val="minor"/>
      </rPr>
      <t>ID</t>
    </r>
  </si>
  <si>
    <r>
      <t xml:space="preserve">Bill Entry Serv. </t>
    </r>
    <r>
      <rPr>
        <b/>
        <i/>
        <sz val="10"/>
        <color rgb="FFFF0000"/>
        <rFont val="Calibri"/>
        <family val="2"/>
        <scheme val="minor"/>
      </rPr>
      <t>ID</t>
    </r>
  </si>
  <si>
    <r>
      <t xml:space="preserve">Next Serv. </t>
    </r>
    <r>
      <rPr>
        <b/>
        <i/>
        <sz val="10"/>
        <color rgb="FFFF0000"/>
        <rFont val="Calibri"/>
        <family val="2"/>
        <scheme val="minor"/>
      </rPr>
      <t>ID</t>
    </r>
  </si>
  <si>
    <r>
      <t xml:space="preserve">Inv. Cust </t>
    </r>
    <r>
      <rPr>
        <b/>
        <i/>
        <sz val="10"/>
        <color rgb="FFFF0000"/>
        <rFont val="Calibri"/>
        <family val="2"/>
        <scheme val="minor"/>
      </rPr>
      <t>ID</t>
    </r>
  </si>
  <si>
    <t>Next Invoice #</t>
  </si>
  <si>
    <t>Invoice Loading</t>
  </si>
  <si>
    <t>Item Loading</t>
  </si>
  <si>
    <t>InvNo</t>
  </si>
  <si>
    <t>Contact</t>
  </si>
  <si>
    <t>Frais divers (Facturation)</t>
  </si>
  <si>
    <t>Autres frais</t>
  </si>
  <si>
    <t>Gras</t>
  </si>
  <si>
    <t>OUI</t>
  </si>
  <si>
    <t>NON</t>
  </si>
  <si>
    <t>Libellés de facture</t>
  </si>
  <si>
    <t>PST Rate:</t>
  </si>
  <si>
    <t>GST Rate:</t>
  </si>
  <si>
    <t>N° FACTURE</t>
  </si>
  <si>
    <t>23-23036</t>
  </si>
  <si>
    <t>Frais de messager</t>
  </si>
  <si>
    <t>Nom du client:</t>
  </si>
  <si>
    <t>Facturée ?</t>
  </si>
  <si>
    <t>Search - InvListRow</t>
  </si>
  <si>
    <t>Current - InvList Row</t>
  </si>
  <si>
    <t>Criteria</t>
  </si>
  <si>
    <t>NumTrans/Invoice</t>
  </si>
  <si>
    <t>Cust_ID</t>
  </si>
  <si>
    <t>23-23043</t>
  </si>
  <si>
    <t>Frais d'expert en taxes</t>
  </si>
  <si>
    <t>Semaine</t>
  </si>
  <si>
    <t>No. Écriture</t>
  </si>
  <si>
    <t>Remarques</t>
  </si>
  <si>
    <t>No_Compte</t>
  </si>
  <si>
    <t>Date BV:</t>
  </si>
  <si>
    <t>No. G/L:</t>
  </si>
  <si>
    <t>Descr. G/L:</t>
  </si>
  <si>
    <t>Transactions détaillées</t>
  </si>
  <si>
    <t>Dern. ligne utilisée:</t>
  </si>
  <si>
    <t>Date minimum:</t>
  </si>
  <si>
    <t>Date maximum:</t>
  </si>
  <si>
    <t>NO_EJA</t>
  </si>
  <si>
    <t>Next JE #:</t>
  </si>
  <si>
    <t>Selected Auto J/E:</t>
  </si>
  <si>
    <t>Description:</t>
  </si>
  <si>
    <t>FACTURATION</t>
  </si>
  <si>
    <t>DÉBOURS</t>
  </si>
  <si>
    <t>COMPTABILITÉ</t>
  </si>
  <si>
    <t>Saisie des feuilles de temps</t>
  </si>
  <si>
    <t>Préparation</t>
  </si>
  <si>
    <t>Encaissements</t>
  </si>
  <si>
    <t>Left</t>
  </si>
  <si>
    <t>BackToMainMenu</t>
  </si>
  <si>
    <t>Payment load:</t>
  </si>
  <si>
    <t>Banque</t>
  </si>
  <si>
    <t>Totaux</t>
  </si>
  <si>
    <t>Montant Facture</t>
  </si>
  <si>
    <t>Payés à date</t>
  </si>
  <si>
    <t>Montant appliqué</t>
  </si>
  <si>
    <t>AR (Invoices Balance)</t>
  </si>
  <si>
    <t>RESULTS</t>
  </si>
  <si>
    <t>Customer</t>
  </si>
  <si>
    <t>Terms</t>
  </si>
  <si>
    <t>Status</t>
  </si>
  <si>
    <t>Total</t>
  </si>
  <si>
    <t>Balance</t>
  </si>
  <si>
    <t>Net 30</t>
  </si>
  <si>
    <t>Open</t>
  </si>
  <si>
    <t>Unpaid</t>
  </si>
  <si>
    <t>Net 15</t>
  </si>
  <si>
    <t>Amount</t>
  </si>
  <si>
    <t>Apply</t>
  </si>
  <si>
    <t>Inv. Date</t>
  </si>
  <si>
    <t>Inv. Amount</t>
  </si>
  <si>
    <t>Prev. Pmnts.</t>
  </si>
  <si>
    <t>Amnt. Applied</t>
  </si>
  <si>
    <t>Type de paiements</t>
  </si>
  <si>
    <t>Comptant</t>
  </si>
  <si>
    <t>MCARD</t>
  </si>
  <si>
    <t>AMEX</t>
  </si>
  <si>
    <t>Transfert</t>
  </si>
  <si>
    <t>Régularisations</t>
  </si>
  <si>
    <t>Titre</t>
  </si>
  <si>
    <t>Adresse_1</t>
  </si>
  <si>
    <t>Adresse_2</t>
  </si>
  <si>
    <t>Ville</t>
  </si>
  <si>
    <t>Province</t>
  </si>
  <si>
    <t>CodePostal</t>
  </si>
  <si>
    <t>Pays</t>
  </si>
  <si>
    <t>Inv_No</t>
  </si>
  <si>
    <t>Header_Payment ID:</t>
  </si>
  <si>
    <t>Header_Payment row:</t>
  </si>
  <si>
    <t>Header_Next Payment ID:</t>
  </si>
  <si>
    <t>Pay_ID</t>
  </si>
  <si>
    <t>Pay_Type</t>
  </si>
  <si>
    <t>Pay_Date</t>
  </si>
  <si>
    <t>Invoice_Date</t>
  </si>
  <si>
    <t>Pay_Amount</t>
  </si>
  <si>
    <t>Due Date</t>
  </si>
  <si>
    <t>RowNumber</t>
  </si>
  <si>
    <t>Client_List_Import_All
TEC_Import_All</t>
  </si>
  <si>
    <t>Add_Or_Update_TEC_Record_To_DB</t>
  </si>
  <si>
    <t>N/A</t>
  </si>
  <si>
    <t>Paiement</t>
  </si>
  <si>
    <t>Rapport du Grand Livre</t>
  </si>
  <si>
    <t>États financiers</t>
  </si>
  <si>
    <t>Suivi des TEC</t>
  </si>
  <si>
    <t>Add_Or_Update_Enc_Entete_Record_To_DB
Add_Or_Update_Enc_Detail_Record_To_DB</t>
  </si>
  <si>
    <t>AR_Summary_Import_All
Enc_Entete_Import_All
Enc_Detail_Import_All</t>
  </si>
  <si>
    <t>Écriture vers BD_Sortie</t>
  </si>
  <si>
    <t>Importation de BD_Sortie</t>
  </si>
  <si>
    <t>Add_GL_Trans_Record_To_DB</t>
  </si>
  <si>
    <t>GLJEAuto_Import</t>
  </si>
  <si>
    <t>GL_Trans_Import_All</t>
  </si>
  <si>
    <t>PARAMÈTRES</t>
  </si>
  <si>
    <t>FAC_Prepare_GL_Posting</t>
  </si>
  <si>
    <t>Encaissement_GL_Posting</t>
  </si>
  <si>
    <t>Add_JE_Auto_Record_To_DB</t>
  </si>
  <si>
    <t>Fonction</t>
  </si>
  <si>
    <t>Module</t>
  </si>
  <si>
    <t>Posting au G/L</t>
  </si>
  <si>
    <t>Suivi de facturation</t>
  </si>
  <si>
    <t>Total Paid</t>
  </si>
  <si>
    <t>Days Overdue</t>
  </si>
  <si>
    <t>Paid</t>
  </si>
  <si>
    <t>Étiquettes de lignes</t>
  </si>
  <si>
    <t>Total général</t>
  </si>
  <si>
    <t>INVOICE STATUS</t>
  </si>
  <si>
    <t>Default</t>
  </si>
  <si>
    <t>Partial Paid</t>
  </si>
  <si>
    <t>PAYMENT TERMS</t>
  </si>
  <si>
    <t>Term Name</t>
  </si>
  <si>
    <t>Days</t>
  </si>
  <si>
    <t>Due on receipt</t>
  </si>
  <si>
    <t>Net 60</t>
  </si>
  <si>
    <t>0</t>
  </si>
  <si>
    <t>TimeStamp</t>
  </si>
  <si>
    <t>NameRange</t>
  </si>
  <si>
    <t>Value</t>
  </si>
  <si>
    <t>Invoice List'!Criteria</t>
  </si>
  <si>
    <t>='Invoice List'!$Y$1:$Z$2</t>
  </si>
  <si>
    <t>Invoice List'!Cust_ID</t>
  </si>
  <si>
    <t>Formula</t>
  </si>
  <si>
    <t>Dashboard</t>
  </si>
  <si>
    <t>EJ</t>
  </si>
  <si>
    <t>EJ_Auto</t>
  </si>
  <si>
    <t>Admin</t>
  </si>
  <si>
    <t>Encaissement_Input</t>
  </si>
  <si>
    <t>AR_Entête</t>
  </si>
  <si>
    <t>Invoice List</t>
  </si>
  <si>
    <t>Encaissements_Détail</t>
  </si>
  <si>
    <t>Code_Name</t>
  </si>
  <si>
    <t>Name</t>
  </si>
  <si>
    <t>Used_Range</t>
  </si>
  <si>
    <t>Cells_Count</t>
  </si>
  <si>
    <t>Cells_Address</t>
  </si>
  <si>
    <t>Time_Stamp</t>
  </si>
  <si>
    <t>$V$3</t>
  </si>
  <si>
    <t>Due_Date</t>
  </si>
  <si>
    <t>Total_Paid</t>
  </si>
  <si>
    <t>Days_Overdue</t>
  </si>
  <si>
    <t>1</t>
  </si>
  <si>
    <t>AR_Total</t>
  </si>
  <si>
    <t>$ Comptes Clients:</t>
  </si>
  <si>
    <t>$ Revenus:</t>
  </si>
  <si>
    <t>Frais divers # 2:</t>
  </si>
  <si>
    <t>Frais divers # 1:</t>
  </si>
  <si>
    <t>Frais divers # 3:</t>
  </si>
  <si>
    <t>TPS:</t>
  </si>
  <si>
    <t>TVQ:</t>
  </si>
  <si>
    <t>Avance:</t>
  </si>
  <si>
    <t>FAC_Prep_Add_Invoice_Header_to_DB
FAC_Prep_Add_Invoice_Detail_To_DB
FAC_Prep_Add_Comptes_Clients_To_DB</t>
  </si>
  <si>
    <t>Taux horaire pour facturation</t>
  </si>
  <si>
    <t>A</t>
  </si>
  <si>
    <t>TEC_Local</t>
  </si>
  <si>
    <t>24-23056</t>
  </si>
  <si>
    <t>4</t>
  </si>
  <si>
    <t>Worksheet</t>
  </si>
  <si>
    <t>AppliesTo</t>
  </si>
  <si>
    <t>=ET($A4&lt;&gt;"";MOD(LIGNE();2)=0)</t>
  </si>
  <si>
    <t>=ET($A32&lt;&gt;"";MOD(LIGNE();2)=0)</t>
  </si>
  <si>
    <t>=ET($A31&lt;&gt;"";MOD(LIGNE();2)=0)</t>
  </si>
  <si>
    <t>=ET($A18&lt;&gt;"";MOD(LIGNE();2)=0)</t>
  </si>
  <si>
    <t>=MOD(LIGNE();2)=1</t>
  </si>
  <si>
    <t>=MOD(LIGNE();2)=0</t>
  </si>
  <si>
    <t>=ET($A3&lt;&gt;"";MOD(LIGNE();2)=1)</t>
  </si>
  <si>
    <t>=ET($A3&lt;&gt;"";MOD(LIGNE();2)=0)</t>
  </si>
  <si>
    <t>=ET($E13&lt;&gt;"";MOD(LIGNE();2)=0)</t>
  </si>
  <si>
    <t>=$E13&lt;&gt;""</t>
  </si>
  <si>
    <t>=ET($A48&lt;&gt;"";MOD(LIGNE();2)=0)</t>
  </si>
  <si>
    <t>=ET($A28&lt;&gt;"";MOD(LIGNE();2)=0)</t>
  </si>
  <si>
    <t>=ET($A24&lt;&gt;"";MOD(LIGNE();2)=0)</t>
  </si>
  <si>
    <t>Encaissements_Entête</t>
  </si>
  <si>
    <t>=ET($A4&lt;&gt;"";MOD(LIGNE();2)=1)</t>
  </si>
  <si>
    <t>=$AA$3=COLONNE()</t>
  </si>
  <si>
    <t>=$AA$2=LIGNE()</t>
  </si>
  <si>
    <t>=LIGNE()=$AA$1</t>
  </si>
  <si>
    <t>3</t>
  </si>
  <si>
    <t>NumberOfCells</t>
  </si>
  <si>
    <t>Current_TEC_ID:</t>
  </si>
  <si>
    <t>LineNo</t>
  </si>
  <si>
    <t>()</t>
  </si>
  <si>
    <t>(i As String)</t>
  </si>
  <si>
    <t>(nomCLient As String)</t>
  </si>
  <si>
    <t>(GLDescr As String)</t>
  </si>
  <si>
    <t>(ByVal uniqueID As Variant, ByVal lookupRange As Range) As Long</t>
  </si>
  <si>
    <t>() As Boolean</t>
  </si>
  <si>
    <t>(d As Date, taxType As String) As Double</t>
  </si>
  <si>
    <t>(r As Range)</t>
  </si>
  <si>
    <t>(frm As Object)</t>
  </si>
  <si>
    <t>(rng As Range, fill As Boolean, Optional colorIndex As Variant = xlNone)</t>
  </si>
  <si>
    <t>(r As Long)</t>
  </si>
  <si>
    <t>(r As Long, encRow As Long)</t>
  </si>
  <si>
    <t>(firstRow As Integer, lastRow As Integer)</t>
  </si>
  <si>
    <t>(firstResultRow As Integer, lastResultRow As Integer)</t>
  </si>
  <si>
    <t>(inv As String)</t>
  </si>
  <si>
    <t>(r As Range, l As String)</t>
  </si>
  <si>
    <t>(d As String)</t>
  </si>
  <si>
    <t>(d As Date, includeBilledTEC As Boolean)</t>
  </si>
  <si>
    <t>(noFacture As String)</t>
  </si>
  <si>
    <t>(noFacture As String, Optional action As String = "SaveOnly") As Boolean</t>
  </si>
  <si>
    <t>(rmax As Long) As Boolean</t>
  </si>
  <si>
    <t>Sub_Or_Function</t>
  </si>
  <si>
    <t>Remarks</t>
  </si>
  <si>
    <t>(ByVal hWnd As Long) As Long</t>
  </si>
  <si>
    <t>(ByVal lpClassName As String, _</t>
  </si>
  <si>
    <t>Seconds</t>
  </si>
  <si>
    <t>Invoice_No</t>
  </si>
  <si>
    <t>WorksheetName</t>
  </si>
  <si>
    <t>WorksheetCodeName</t>
  </si>
  <si>
    <t>ColumnName</t>
  </si>
  <si>
    <t>ColNumber</t>
  </si>
  <si>
    <t>ColAddress</t>
  </si>
  <si>
    <t>B</t>
  </si>
  <si>
    <t>C</t>
  </si>
  <si>
    <t>D</t>
  </si>
  <si>
    <t>E</t>
  </si>
  <si>
    <t>G</t>
  </si>
  <si>
    <t>H</t>
  </si>
  <si>
    <t>I</t>
  </si>
  <si>
    <t>J</t>
  </si>
  <si>
    <t>K</t>
  </si>
  <si>
    <t>L</t>
  </si>
  <si>
    <t>M</t>
  </si>
  <si>
    <t>N</t>
  </si>
  <si>
    <t>O</t>
  </si>
  <si>
    <t>Q</t>
  </si>
  <si>
    <t>R</t>
  </si>
  <si>
    <t>S</t>
  </si>
  <si>
    <t>T</t>
  </si>
  <si>
    <t>ClientsImportés</t>
  </si>
  <si>
    <t>Doc_ConditionalFormatting</t>
  </si>
  <si>
    <t>Doc_Formules</t>
  </si>
  <si>
    <t>Doc_NamedRanges</t>
  </si>
  <si>
    <t>Doc_Subs&amp;Functions</t>
  </si>
  <si>
    <t>GL_Trans</t>
  </si>
  <si>
    <t xml:space="preserve">   Tableau de bord - TEC</t>
  </si>
  <si>
    <t>Âge</t>
  </si>
  <si>
    <t>- 30 Jours</t>
  </si>
  <si>
    <t>31 @ 60 jours</t>
  </si>
  <si>
    <t>Heures Facturables</t>
  </si>
  <si>
    <t>Heures à facturer</t>
  </si>
  <si>
    <t>Ne pas permettre de modifier une charge détruite</t>
  </si>
  <si>
    <t>Ne pas permettre de détruire une charge facturée</t>
  </si>
  <si>
    <t>Ne pas permettre de modifier une charge facturée</t>
  </si>
  <si>
    <t>Vérifier le format de la colonne heures dans GCF_Sortie_BD.xlsx</t>
  </si>
  <si>
    <t>Statut</t>
  </si>
  <si>
    <t>Tests additionnels sur la production du Tableau de Bord (TDB)</t>
  </si>
  <si>
    <t>Tests sur création des EJ récurrentes</t>
  </si>
  <si>
    <t>Tests sur le fonctionnement général</t>
  </si>
  <si>
    <t>Vérification des techniques utilisées</t>
  </si>
  <si>
    <t>10_TEC</t>
  </si>
  <si>
    <t>22_CC_TDB</t>
  </si>
  <si>
    <t>23_CC_Encaissements</t>
  </si>
  <si>
    <t>00_Application</t>
  </si>
  <si>
    <t>Sortie controlée et gracieuse de l'application</t>
  </si>
  <si>
    <t>Vérifier le fonctionnement de la ListBox associée aux EJ récurrentes</t>
  </si>
  <si>
    <t>21_CC_Facture</t>
  </si>
  <si>
    <t>11_TEC</t>
  </si>
  <si>
    <t>Tests EXHAUSTIFS sur les saisies (Professionnel &amp; Date)</t>
  </si>
  <si>
    <t>20_CC_Menu</t>
  </si>
  <si>
    <t>Mouvement bizarre à gauche lorsqu'on sélectionne l'option "Préparation"</t>
  </si>
  <si>
    <t>Sélection du client dans le ListBox - Double Click + TAB ou juste Double Click</t>
  </si>
  <si>
    <t>Utilisation des infos du client (contact &amp; adresse)</t>
  </si>
  <si>
    <t>Problème avec la prévisualisation de facture dans la préparation du brouillon</t>
  </si>
  <si>
    <t>12_TEC_TDB</t>
  </si>
  <si>
    <t>Ajouter l'option "Tableau de bord" dans le menu TEC</t>
  </si>
  <si>
    <t>Utilisation du userform "Progress" pour faire patienter l'usager (traitements longs)</t>
  </si>
  <si>
    <t>a</t>
  </si>
  <si>
    <t>41_GL_EJ</t>
  </si>
  <si>
    <t>Standardiser la nomenclature d'une EJ dans la table EJ_Auto</t>
  </si>
  <si>
    <t>42_GL_BV</t>
  </si>
  <si>
    <t>43_GL_Rapport</t>
  </si>
  <si>
    <t>Création du "Rapport du GL"</t>
  </si>
  <si>
    <t>44_GL_EF</t>
  </si>
  <si>
    <t>Cacher la ListBox une fois que le client a été saisi</t>
  </si>
  <si>
    <t>Priorité</t>
  </si>
  <si>
    <t>Vérifier les boutons lors de la création d'une charge de temps (pas Modifier, pas Détruire)</t>
  </si>
  <si>
    <t>Alignement à gauche, au centre &amp; à droite pour les colonnes du ListBox des heures</t>
  </si>
  <si>
    <t>Recherche de client par nom ne fonctionne plus pour la deuxième charge</t>
  </si>
  <si>
    <t>11_TEC_SaisieHeures</t>
  </si>
  <si>
    <t xml:space="preserve">Lorsque le premier item de la listBox est sélectionné, il faut faire 2 fois TAB </t>
  </si>
  <si>
    <t>Le ID du client ne s'écrit plus…</t>
  </si>
  <si>
    <t>Vérification de toutes les saisies de date (via userform) dans l'application</t>
  </si>
  <si>
    <t>Vérification de toutes les saisies de date (via worksheet) dans l'application</t>
  </si>
  <si>
    <t>En modification, la recherche du client ne fonctionne pas</t>
  </si>
  <si>
    <t>Les modifications (nom, heure, etc.) n'activent pas le bouton "Modification"</t>
  </si>
  <si>
    <t>Nombre d'items:</t>
  </si>
  <si>
    <t>Items réglés:</t>
  </si>
  <si>
    <t>Priorité 'A':</t>
  </si>
  <si>
    <t>Priorité 'B':</t>
  </si>
  <si>
    <t>Priorité 'C':</t>
  </si>
  <si>
    <t>Priorité 'D':</t>
  </si>
  <si>
    <t>99_Utilitaires</t>
  </si>
  <si>
    <t>Ajout de la colonne TimeStamp dans la liste des Tests_And_Todos</t>
  </si>
  <si>
    <t>Ne plus utiliser la routine pour le Tab Order</t>
  </si>
  <si>
    <t>Enlever la surbrillance dans les cellules Totaux, si les totaux sont égaux</t>
  </si>
  <si>
    <t>Indiquer clairement que l'entrée sera sauvegardée comme entrée récurrente</t>
  </si>
  <si>
    <t>Le test sur la date de l'EJ ne fonctionne pas bien</t>
  </si>
  <si>
    <t>No_Entrée</t>
  </si>
  <si>
    <t>La date du jour n'est pas utilisé lorsque qu'on n'entre pas de date (defaut devrait être le jour)</t>
  </si>
  <si>
    <t>Mise à jour automatique de la table TEC_Data à partir de TEC_Local (pour Tableau de Bord)</t>
  </si>
  <si>
    <t>Ajouter le numéro de l'écriture dans le message que l'écriture a bien été reporté</t>
  </si>
  <si>
    <t>Tableau sommaire des CC avec possibilités de batir une liste d'envoi de rappels</t>
  </si>
  <si>
    <t>Ajouter une forme pour voir l'écriture dans son intégralité</t>
  </si>
  <si>
    <t>Sauvegarde des écritures récurrentes (structure)</t>
  </si>
  <si>
    <t>Lors de la sélection d'une entrée récurrente - Message "Impossible de retrouver… colonne 1"</t>
  </si>
  <si>
    <t>Items à régler:</t>
  </si>
  <si>
    <t>Priorités des points à régler</t>
  </si>
  <si>
    <t>Priorité 'E':</t>
  </si>
  <si>
    <t>GL</t>
  </si>
  <si>
    <t>Améliorer la performance de 'GL_Trans_Display_Selected_Account' - Voir mon commentaire</t>
  </si>
  <si>
    <t>CRITERIA # 1</t>
  </si>
  <si>
    <t>CRITERIA # 2</t>
  </si>
  <si>
    <t>No. Ligne (Shape):</t>
  </si>
  <si>
    <t>Fermer / disposer de la Forme, lorsqu'on CLEAR la zone des transactions détaillées</t>
  </si>
  <si>
    <t>Remettre le Conditional Formatting pour une transaction sélectionnée, avant d'afficher la forme</t>
  </si>
  <si>
    <t>40_GL</t>
  </si>
  <si>
    <t>Établir les calculs nécessaires pour les fins d'année (P&amp;L + BNR)</t>
  </si>
  <si>
    <t>Tester avec des montants de 100 M $ - 0,01 $</t>
  </si>
  <si>
    <t>Service_ID</t>
  </si>
  <si>
    <t>50_PARAM</t>
  </si>
  <si>
    <t>Récupérer la liste des services &amp; Tester le dnrServices</t>
  </si>
  <si>
    <t>Padder les colonnes de la lstBox des E/J récurrentes (Gauche ou à Droite)</t>
  </si>
  <si>
    <t>Débugger la classe 'clsCListboxAlign'</t>
  </si>
  <si>
    <t>EstDetruite</t>
  </si>
  <si>
    <t>H_Saisies</t>
  </si>
  <si>
    <t>H_Détruites</t>
  </si>
  <si>
    <t>H_Facturables</t>
  </si>
  <si>
    <t>H_N/F</t>
  </si>
  <si>
    <t>H_TEC</t>
  </si>
  <si>
    <t>H_N_D</t>
  </si>
  <si>
    <t>H_Facturées</t>
  </si>
  <si>
    <t>91 jours &amp; +</t>
  </si>
  <si>
    <t>61 @ 90 jours</t>
  </si>
  <si>
    <t>Importer les données de GCF_BD_Sortie.xlsx pour les Entêtes &amp; Lignes de détail</t>
  </si>
  <si>
    <t>Frais 1</t>
  </si>
  <si>
    <t>Frais 3</t>
  </si>
  <si>
    <t>DateFacturee</t>
  </si>
  <si>
    <t>Brouillon de note d'honoraires</t>
  </si>
  <si>
    <t>Cases jaunes dans la section des services</t>
  </si>
  <si>
    <t>Ajouter un total des heures facturées dans la section Services du brouillon de facture</t>
  </si>
  <si>
    <t>Dans la section TEC, la colonne d'heures n'est pas considéré comme numérique !!</t>
  </si>
  <si>
    <t>(clear As Boolean, add As Boolean, _</t>
  </si>
  <si>
    <t>(s As Double)</t>
  </si>
  <si>
    <t>(clientID As Long, _</t>
  </si>
  <si>
    <t>Montrer les Heures ou ne pas montrer les heures sur la facture finale</t>
  </si>
  <si>
    <t>Saisie de la date en utilisant la nouvelle routine de validation</t>
  </si>
  <si>
    <t>Lors de la mise à jour des factures - Écrire une ligne par facture dans le fichier local</t>
  </si>
  <si>
    <t>Lors de la mise à jour des factures - Écrire les lignes de détail dans le fichier local</t>
  </si>
  <si>
    <t>Lors de la mise à jour des factures - Écrire uen ligne par facture dans le fichier des comptes clients</t>
  </si>
  <si>
    <t>Enlever l'importation des données à chaque facture (1 seule fois par session)</t>
  </si>
  <si>
    <t>Filtered Rows</t>
  </si>
  <si>
    <t>Dépôt</t>
  </si>
  <si>
    <t>AF1_Desc</t>
  </si>
  <si>
    <t>AutresFrais_1</t>
  </si>
  <si>
    <t>AF2_Desc</t>
  </si>
  <si>
    <t>AutresFrais_2</t>
  </si>
  <si>
    <t>AF3_Desc</t>
  </si>
  <si>
    <t>AutresFrais_3</t>
  </si>
  <si>
    <t>Taux_TPS</t>
  </si>
  <si>
    <t>Mnt_TPS</t>
  </si>
  <si>
    <t>Taux_TVQ</t>
  </si>
  <si>
    <t>Mnt_TVQ</t>
  </si>
  <si>
    <t>Date_Facture</t>
  </si>
  <si>
    <t>Nom_Client</t>
  </si>
  <si>
    <t>Inv_Row</t>
  </si>
  <si>
    <t>Facturation relativement aux travaux effectués, notamment:</t>
  </si>
  <si>
    <t>FAC_Comptes_Clients_Import_All</t>
  </si>
  <si>
    <t>Add_Or_Update_Enc_Entete_Record_To_DB</t>
  </si>
  <si>
    <t>Add_Or_Update_Enc_Detail_Record_To_DB</t>
  </si>
  <si>
    <t>FAC_Encaissements_Entête_Import_All</t>
  </si>
  <si>
    <t>FAC_Encaissements_Détails_Import_All</t>
  </si>
  <si>
    <t>G/L Posting</t>
  </si>
  <si>
    <t>J/E number:</t>
  </si>
  <si>
    <t>Traitement des 3 lignes d'adresses (apparence &amp; base de données)</t>
  </si>
  <si>
    <t>Adresse1</t>
  </si>
  <si>
    <t>Adresse2</t>
  </si>
  <si>
    <t>Adresse3</t>
  </si>
  <si>
    <t>Problème avec la colonne 'Adresse2' dans la table SORTIE.xlsx</t>
  </si>
  <si>
    <t>Numéro</t>
  </si>
  <si>
    <t xml:space="preserve">    1</t>
  </si>
  <si>
    <t>Intégrer le format de facture dans l'onglet FAC_Finale</t>
  </si>
  <si>
    <t>TEC_Local_Results (FAC_Brouillon_TEC_Advanced_Filter_And_Sort)</t>
  </si>
  <si>
    <t>Martyne Malo</t>
  </si>
  <si>
    <t>298 Rue de Martigny O #200</t>
  </si>
  <si>
    <t>Saint-Jérôme, QC, J7Y 4C9</t>
  </si>
  <si>
    <t>Exactitude de l'affichage des TEC, lorsqu'on utilise ou pas la case à cocher (Voir TEC facturés)</t>
  </si>
  <si>
    <t>Dans la saisie de la facture (Brouillon) - Validation de données dans la colonne Heures</t>
  </si>
  <si>
    <t>Intégrer la validation de date dans la saisie</t>
  </si>
  <si>
    <t>31_DEB_Paiements</t>
  </si>
  <si>
    <t>Développer la section Paiement</t>
  </si>
  <si>
    <t>Permettre du Cherry Picking de TEC lorsqu'on facture</t>
  </si>
  <si>
    <t>Sub</t>
  </si>
  <si>
    <t>Aging_Refresh</t>
  </si>
  <si>
    <t>Aging_ShowCustDetail</t>
  </si>
  <si>
    <t>Aging_GoToInvoice</t>
  </si>
  <si>
    <t>AgingDetail_Refresh</t>
  </si>
  <si>
    <t>Function</t>
  </si>
  <si>
    <t>(r As Range, cs As Long, ss As String, cr As Long) As Variant()</t>
  </si>
  <si>
    <t>Public</t>
  </si>
  <si>
    <t>Dashboard_Invoice_SaveUpdate</t>
  </si>
  <si>
    <t>Invoice_SavedMsg</t>
  </si>
  <si>
    <t>Customer_AddNew</t>
  </si>
  <si>
    <t>Dashboard_Invoice_New</t>
  </si>
  <si>
    <t>Dashboard_Invoice_Load</t>
  </si>
  <si>
    <t>Invoice_Print</t>
  </si>
  <si>
    <t>Invoice_SaveAsPDF</t>
  </si>
  <si>
    <t>Invoice_Delete</t>
  </si>
  <si>
    <t>Declare PtrSafe Function GetWindowLong Lib "user32" _</t>
  </si>
  <si>
    <t>Declare PtrSafe Function SetWindowLong Lib "user32" _</t>
  </si>
  <si>
    <t>Declare PtrSafe Function DrawMenuBar Lib "user32"</t>
  </si>
  <si>
    <t>Declare PtrSafe Function FindWindowA Lib "user32"</t>
  </si>
  <si>
    <t>HideTitleBar</t>
  </si>
  <si>
    <t>Private</t>
  </si>
  <si>
    <t>Dynamic_Range_Redefine_Plan_Comptable</t>
  </si>
  <si>
    <t>Hide_All_Worksheets_Except_Menu</t>
  </si>
  <si>
    <t>Fill_Or_Empty_Range_Background</t>
  </si>
  <si>
    <t>Tab_Order_Toggle_Mode</t>
  </si>
  <si>
    <t>Buttons_Enabled_True_Or_False</t>
  </si>
  <si>
    <t>Invalid_Date_Message</t>
  </si>
  <si>
    <t>Erreur_Totaux_DT_CT</t>
  </si>
  <si>
    <t>Pause_Application</t>
  </si>
  <si>
    <t>Slide_In_All_Menu_Options</t>
  </si>
  <si>
    <t>Encaissement_Load_Open_Invoices</t>
  </si>
  <si>
    <t>Encaissement_Save_Update</t>
  </si>
  <si>
    <t>Encaissement_Add_New</t>
  </si>
  <si>
    <t>Encaissement_Previous</t>
  </si>
  <si>
    <t>Encaissement_Next</t>
  </si>
  <si>
    <t>Encaissement_Load</t>
  </si>
  <si>
    <t>Encaissement_Import_All</t>
  </si>
  <si>
    <t>FAC_Brouillon_New_Invoice</t>
  </si>
  <si>
    <t>FAC_Finale_Add_Invoice_Header_to_DB</t>
  </si>
  <si>
    <t>FAC_Finale_Add_Invoice_Header_Locally</t>
  </si>
  <si>
    <t>FAC_Finale_Add_Invoice_Details_to_DB</t>
  </si>
  <si>
    <t>FAC_Finale_Add_Invoice_Details_Locally</t>
  </si>
  <si>
    <t>FAC_Finale_Add_Comptes_Clients_to_DB</t>
  </si>
  <si>
    <t>FAC_Finale_Add_Comptes_Clients_Locally</t>
  </si>
  <si>
    <t>Invoice_Load</t>
  </si>
  <si>
    <t>InvoiceGetAllTrans</t>
  </si>
  <si>
    <t>FAC_Brouillon_Setup_All_Cells</t>
  </si>
  <si>
    <t>FAC_Finale_Setup_All_Cells</t>
  </si>
  <si>
    <t>FAC_Brouillon_Goto_Misc_Charges</t>
  </si>
  <si>
    <t>FAC_Brouillon_Clear_All_TEC_Displayed</t>
  </si>
  <si>
    <t>FAC_Brouillon_TEC_Advanced_Filter_And_Sort</t>
  </si>
  <si>
    <t>Scope</t>
  </si>
  <si>
    <t>Parameters</t>
  </si>
  <si>
    <t>Module / UserForm / Class</t>
  </si>
  <si>
    <t>3_userform</t>
  </si>
  <si>
    <t>ufSaisieHeures</t>
  </si>
  <si>
    <t>(ByVal Cancel As MSForms.ReturnBoolean)</t>
  </si>
  <si>
    <t>UserForm_Activate</t>
  </si>
  <si>
    <t>txtHeures_AfterUpdate</t>
  </si>
  <si>
    <t>lsbHresJour_dblClick</t>
  </si>
  <si>
    <t>1_Module</t>
  </si>
  <si>
    <t>modTEC</t>
  </si>
  <si>
    <t>TEC_Ajoute_Ligne</t>
  </si>
  <si>
    <t>TEC_Modifie_Ligne</t>
  </si>
  <si>
    <t>TEC_Efface_Ligne</t>
  </si>
  <si>
    <t>TEC_AdvancedFilter_And_Sort</t>
  </si>
  <si>
    <t>TEC_Efface_Formulaire</t>
  </si>
  <si>
    <t>TEC_Record_Add_Or_Update_To_DB</t>
  </si>
  <si>
    <t>TEC_Record_Add_Or_Update_Locally</t>
  </si>
  <si>
    <t>2_Class</t>
  </si>
  <si>
    <t>clsSearchableDropdown</t>
  </si>
  <si>
    <t>(ByVal KeyCode As MSForms.ReturnInteger, ByVal Shift As Integer)</t>
  </si>
  <si>
    <t>(items As Variant)</t>
  </si>
  <si>
    <t>(Optional ByVal show As Boolean = True)</t>
  </si>
  <si>
    <t>(MyListBox As MSForms.ListBox, fontSize As Double) As Double</t>
  </si>
  <si>
    <t>(ByVal text As String)</t>
  </si>
  <si>
    <t>() As Variant</t>
  </si>
  <si>
    <t>modMenu</t>
  </si>
  <si>
    <t>SlideOut_TEC</t>
  </si>
  <si>
    <t>SlideIn_TEC</t>
  </si>
  <si>
    <t>SlideOut_Facturation</t>
  </si>
  <si>
    <t>SlideIn_Facturation</t>
  </si>
  <si>
    <t>SlideOut_Debours</t>
  </si>
  <si>
    <t>SlideIn_Debours</t>
  </si>
  <si>
    <t>SlideOut_Comptabilite</t>
  </si>
  <si>
    <t>SlideIn_Comptabilite</t>
  </si>
  <si>
    <t>SlideOut_Parametres</t>
  </si>
  <si>
    <t>SlideIn_Parametres</t>
  </si>
  <si>
    <t>SlideOut_Exit</t>
  </si>
  <si>
    <t>SlideIn_Exit</t>
  </si>
  <si>
    <t>SlideOut_SaisieHeures</t>
  </si>
  <si>
    <t>SlideIn_SaisieHeures</t>
  </si>
  <si>
    <t>SlideOut_TEC_TDB</t>
  </si>
  <si>
    <t>SlideIn_TEC_TDB</t>
  </si>
  <si>
    <t>SlideOut_PrepFact</t>
  </si>
  <si>
    <t>SlideIn_PrepFact</t>
  </si>
  <si>
    <t>SlideOut_SuiviCC</t>
  </si>
  <si>
    <t>SlideIn_SuiviCC</t>
  </si>
  <si>
    <t>SlideOut_Encaissement</t>
  </si>
  <si>
    <t>SlideIn_Encaissement</t>
  </si>
  <si>
    <t>SlideOut_Regularisation</t>
  </si>
  <si>
    <t>SlideIn_Regularisation</t>
  </si>
  <si>
    <t>SlideOut_Paiement</t>
  </si>
  <si>
    <t>SlideIn_Paiement</t>
  </si>
  <si>
    <t>SlideOut_EJ</t>
  </si>
  <si>
    <t>SlideIn_EJ</t>
  </si>
  <si>
    <t>SlideOut_GL_Report</t>
  </si>
  <si>
    <t>SlideIn_GL_Report</t>
  </si>
  <si>
    <t>SlideOut_BV</t>
  </si>
  <si>
    <t>SlideIn_BV</t>
  </si>
  <si>
    <t>SlideOut_EF</t>
  </si>
  <si>
    <t>SlideIn_EF</t>
  </si>
  <si>
    <t>menuTEC_Click</t>
  </si>
  <si>
    <t>menuFacturation_Click</t>
  </si>
  <si>
    <t>menuDebours_Click</t>
  </si>
  <si>
    <t>menuComptabilite_Click</t>
  </si>
  <si>
    <t>menuParametres_Click</t>
  </si>
  <si>
    <t>EXIT_Click</t>
  </si>
  <si>
    <t>modGL_EJ</t>
  </si>
  <si>
    <t>JE_Update</t>
  </si>
  <si>
    <t>Save_EJ_Recurrente</t>
  </si>
  <si>
    <t>(ll As Long)</t>
  </si>
  <si>
    <t>Load_JEAuto_Into_JE</t>
  </si>
  <si>
    <t>(EJAutoDesc As String, NoEJAuto As Long)</t>
  </si>
  <si>
    <t>wshGL_EJ_Clear_All_Cells</t>
  </si>
  <si>
    <t>GL_EJ_Auto_Build_Summary</t>
  </si>
  <si>
    <t>GL_Trans_Add_Record_To_DB</t>
  </si>
  <si>
    <t>GL_Trans_Add_Record_Locally</t>
  </si>
  <si>
    <t>GL_EJ_Auto_Add_Record_To_DB</t>
  </si>
  <si>
    <t>GL_EJ_Auto_Add_Record_Locally</t>
  </si>
  <si>
    <t>Prev_Invoice</t>
  </si>
  <si>
    <t>Next_Invoice</t>
  </si>
  <si>
    <t>(df, desc, source, arr As Variant)</t>
  </si>
  <si>
    <t>Back_To_FAC_Menu</t>
  </si>
  <si>
    <t>(GLAcct As String, GLDesc As String, minDate As Date, maxDate As Date)</t>
  </si>
  <si>
    <t>(period As String)</t>
  </si>
  <si>
    <t>GL_TB_Setup_And_Print</t>
  </si>
  <si>
    <t>GL_TB_Setup_And_Print_Trans</t>
  </si>
  <si>
    <t>(myPrintRange As Range, pagesTall As Integer)</t>
  </si>
  <si>
    <t>modGL_Posting</t>
  </si>
  <si>
    <t>(no As String, dt As Date, nom As String, typeE As String, montant As Currency, desc As String)</t>
  </si>
  <si>
    <t>modImport</t>
  </si>
  <si>
    <t>Client_List_Import_All</t>
  </si>
  <si>
    <t>TEC_Import_All</t>
  </si>
  <si>
    <t>ChartOfAccount_Import_All</t>
  </si>
  <si>
    <t>GL_EJ_Auto_Import_All</t>
  </si>
  <si>
    <t>FAC_Entête_Import_All</t>
  </si>
  <si>
    <t>FAC_Détails_Import_All</t>
  </si>
  <si>
    <t>List_All_Shapes_Properties</t>
  </si>
  <si>
    <t>(arr() As String)</t>
  </si>
  <si>
    <t>(ByRef arr() As Variant)</t>
  </si>
  <si>
    <t>Add_Columns_To_Active_Worksheet</t>
  </si>
  <si>
    <t>Output_Timer_Results</t>
  </si>
  <si>
    <t>(subName As String, t As Double)</t>
  </si>
  <si>
    <t>Reorganize_Tests_And_Todos_Worksheet</t>
  </si>
  <si>
    <t>Test_Array_To_Range</t>
  </si>
  <si>
    <t>Declare PtrSafe Function GetWindowLong _</t>
  </si>
  <si>
    <t>Declare PtrSafe Function SetWindowLong _</t>
  </si>
  <si>
    <t>Declare PtrSafe Function DrawMenuBar _</t>
  </si>
  <si>
    <t>Declare PtrSafe Function FindWindowA _</t>
  </si>
  <si>
    <t>Declare Function GetWindowLong _</t>
  </si>
  <si>
    <t>Declare Function SetWindowLong _</t>
  </si>
  <si>
    <t>Declare Function DrawMenuBar _</t>
  </si>
  <si>
    <t>Declare Function FindWindowA _</t>
  </si>
  <si>
    <t>CListBoxAlign</t>
  </si>
  <si>
    <t>(LBox As MSForms.ListBox, Optional WhichColumn As Integer = 0)</t>
  </si>
  <si>
    <t>(LBox As MSForms.ListBox, Optional WhichColumn As Integer = 1)</t>
  </si>
  <si>
    <t>clsListboxAlign</t>
  </si>
  <si>
    <t>ufListeEJAuto</t>
  </si>
  <si>
    <t>ufProgress</t>
  </si>
  <si>
    <t>If InStr</t>
  </si>
  <si>
    <t>auto_open</t>
  </si>
  <si>
    <t>auto_close</t>
  </si>
  <si>
    <t>Center</t>
  </si>
  <si>
    <t>Right</t>
  </si>
  <si>
    <t>Class_Initialize</t>
  </si>
  <si>
    <t>myListBox_DblClick</t>
  </si>
  <si>
    <t>myListBox_KeyDown</t>
  </si>
  <si>
    <t>myListBox_KeyUp</t>
  </si>
  <si>
    <t>List_MoveDown</t>
  </si>
  <si>
    <t>UpdateListbox</t>
  </si>
  <si>
    <t>MakeAllMatchesAvailable</t>
  </si>
  <si>
    <t>InitializeListBox</t>
  </si>
  <si>
    <t>CheckListBoxFirstItem</t>
  </si>
  <si>
    <t>ShowListbox</t>
  </si>
  <si>
    <t>SetListboxPosition</t>
  </si>
  <si>
    <t>ResizeListbox</t>
  </si>
  <si>
    <t>myTextBox_Change</t>
  </si>
  <si>
    <t>myTextBox_KeyDown</t>
  </si>
  <si>
    <t>SetTextboxValue</t>
  </si>
  <si>
    <t>InitializeTextBox</t>
  </si>
  <si>
    <t>RemoveStartingText</t>
  </si>
  <si>
    <t>SelectTextBox</t>
  </si>
  <si>
    <t>FilterListBox</t>
  </si>
  <si>
    <t>FilterData</t>
  </si>
  <si>
    <t>UserForm_Initialize</t>
  </si>
  <si>
    <t>lsbEJ_Auto_Desc_DblClick</t>
  </si>
  <si>
    <t>UserForm_Terminate</t>
  </si>
  <si>
    <t>lstboxNomClient_DblClick</t>
  </si>
  <si>
    <t>cmbProfessionnel_AfterUpdate</t>
  </si>
  <si>
    <t>txtDate_Enter</t>
  </si>
  <si>
    <t>txtDate_BeforeUpdate</t>
  </si>
  <si>
    <t>txtDate_AfterUpdate</t>
  </si>
  <si>
    <t>txtClient_Enter</t>
  </si>
  <si>
    <t>txtClient_AfterUpdate</t>
  </si>
  <si>
    <t>txtActivite_AfterUpdate</t>
  </si>
  <si>
    <t>chbFacturable_AfterUpdate</t>
  </si>
  <si>
    <t>txtCommNote_AfterUpdate</t>
  </si>
  <si>
    <t>cmdClear_Click</t>
  </si>
  <si>
    <t>cmdAdd_Click</t>
  </si>
  <si>
    <t>cmdUpdate_Click</t>
  </si>
  <si>
    <t>cmdDelete_Click</t>
  </si>
  <si>
    <t>Permettre de saisir des descriptions diverses dans les lignes de facture (description, commentaires)</t>
  </si>
  <si>
    <t>Charges pour le client</t>
  </si>
  <si>
    <t>Mouvement imprévisible des options du menu (changement de position et de taille) ???</t>
  </si>
  <si>
    <t>- 30 j.</t>
  </si>
  <si>
    <t>31 @ 60 j.</t>
  </si>
  <si>
    <t>61 @ 90 j.</t>
  </si>
  <si>
    <t>91 j. &amp; +</t>
  </si>
  <si>
    <t>&lt;= 30 jours</t>
  </si>
  <si>
    <t>TEC agés par professionnel</t>
  </si>
  <si>
    <t>Hres FACTURABLES</t>
  </si>
  <si>
    <t>TEC agés par client - TOP 30 seulement</t>
  </si>
  <si>
    <t>Hres FACTURABLES par mois / prof.</t>
  </si>
  <si>
    <t>Sum(Selected TEC)</t>
  </si>
  <si>
    <t>Créer un programme d'installation de l'application sur l'ordinateur de Guillaume</t>
  </si>
  <si>
    <t>Isoler les données dynamiques de l'application</t>
  </si>
  <si>
    <t>wshzDocTests_And_Todos</t>
  </si>
  <si>
    <t>Doc_Tests_And_Todos</t>
  </si>
  <si>
    <t>=NOW()</t>
  </si>
  <si>
    <t>$I$5</t>
  </si>
  <si>
    <t>=COUNTA(tblTests_And_Todo[Module])</t>
  </si>
  <si>
    <t>$E$7</t>
  </si>
  <si>
    <t>$I$7</t>
  </si>
  <si>
    <t>=I5-I9</t>
  </si>
  <si>
    <t>$J$7</t>
  </si>
  <si>
    <t>=I7/$I$5</t>
  </si>
  <si>
    <t>$I$9</t>
  </si>
  <si>
    <t>=COUNTIF(tblTests_And_Todo[Statut],"a")</t>
  </si>
  <si>
    <t>$J$9</t>
  </si>
  <si>
    <t>=I9/$I$5</t>
  </si>
  <si>
    <t>$I$12</t>
  </si>
  <si>
    <t>=COUNTIFS(tblTests_And_Todo[Priorité], "A", tblTests_And_Todo[Statut], "")</t>
  </si>
  <si>
    <t>$J$12</t>
  </si>
  <si>
    <t>$I$13</t>
  </si>
  <si>
    <t>=COUNTIFS(tblTests_And_Todo[Priorité], "B", tblTests_And_Todo[Statut], "")</t>
  </si>
  <si>
    <t>$J$13</t>
  </si>
  <si>
    <t>=I13/$I$7</t>
  </si>
  <si>
    <t>$E$14</t>
  </si>
  <si>
    <t>$I$14</t>
  </si>
  <si>
    <t>=COUNTIFS(tblTests_And_Todo[Priorité], "C", tblTests_And_Todo[Statut], "")</t>
  </si>
  <si>
    <t>$J$14</t>
  </si>
  <si>
    <t>=I14/$I$7</t>
  </si>
  <si>
    <t>$I$15</t>
  </si>
  <si>
    <t>=COUNTIFS(tblTests_And_Todo[Priorité], "D", tblTests_And_Todo[Statut], "")</t>
  </si>
  <si>
    <t>$J$15</t>
  </si>
  <si>
    <t>=I15/$I$7</t>
  </si>
  <si>
    <t>$I$16</t>
  </si>
  <si>
    <t>=COUNTIFS(tblTests_And_Todo[Priorité], "E", tblTests_And_Todo[Statut], "")</t>
  </si>
  <si>
    <t>$J$16</t>
  </si>
  <si>
    <t>=I16/$I$7</t>
  </si>
  <si>
    <t>$E$50</t>
  </si>
  <si>
    <t>$E$51</t>
  </si>
  <si>
    <t>$E$52</t>
  </si>
  <si>
    <t>$E$65</t>
  </si>
  <si>
    <t>$E$66</t>
  </si>
  <si>
    <t>$E$67</t>
  </si>
  <si>
    <t>$E$69</t>
  </si>
  <si>
    <t>$E$70</t>
  </si>
  <si>
    <t>$E$71</t>
  </si>
  <si>
    <t>$E$72</t>
  </si>
  <si>
    <t>$E$74</t>
  </si>
  <si>
    <t>$E$75</t>
  </si>
  <si>
    <t>$E$76</t>
  </si>
  <si>
    <t>$E$77</t>
  </si>
  <si>
    <t>wshzDocLogAppli</t>
  </si>
  <si>
    <t>Doc_Log_Appli</t>
  </si>
  <si>
    <t>$F$2</t>
  </si>
  <si>
    <t>=COUNTIF(dnrLogAppli,$E2)</t>
  </si>
  <si>
    <t>$I$2</t>
  </si>
  <si>
    <t>wshzDocConditionalFormatting</t>
  </si>
  <si>
    <t>$D$2</t>
  </si>
  <si>
    <t>$D$3</t>
  </si>
  <si>
    <t>$D$4</t>
  </si>
  <si>
    <t>$D$5</t>
  </si>
  <si>
    <t>$D$7</t>
  </si>
  <si>
    <t>$D$8</t>
  </si>
  <si>
    <t>$D$9</t>
  </si>
  <si>
    <t>$D$10</t>
  </si>
  <si>
    <t>$D$11</t>
  </si>
  <si>
    <t>$D$12</t>
  </si>
  <si>
    <t>$D$13</t>
  </si>
  <si>
    <t>$D$14</t>
  </si>
  <si>
    <t>$D$16</t>
  </si>
  <si>
    <t>$D$17</t>
  </si>
  <si>
    <t>$D$18</t>
  </si>
  <si>
    <t>$D$19</t>
  </si>
  <si>
    <t>$D$20</t>
  </si>
  <si>
    <t>$D$21</t>
  </si>
  <si>
    <t>$D$22</t>
  </si>
  <si>
    <t>$D$23</t>
  </si>
  <si>
    <t>$D$24</t>
  </si>
  <si>
    <t>$D$25</t>
  </si>
  <si>
    <t>$D$26</t>
  </si>
  <si>
    <t>$D$27</t>
  </si>
  <si>
    <t>$D$28</t>
  </si>
  <si>
    <t>$D$30</t>
  </si>
  <si>
    <t>$D$31</t>
  </si>
  <si>
    <t>$D$33</t>
  </si>
  <si>
    <t>$D$34</t>
  </si>
  <si>
    <t>$D$36</t>
  </si>
  <si>
    <t>$D$37</t>
  </si>
  <si>
    <t>$D$38</t>
  </si>
  <si>
    <t>$D$40</t>
  </si>
  <si>
    <t>$D$41</t>
  </si>
  <si>
    <t>$D$43</t>
  </si>
  <si>
    <t>$D$44</t>
  </si>
  <si>
    <t>$D$46</t>
  </si>
  <si>
    <t>$D$47</t>
  </si>
  <si>
    <t>$D$49</t>
  </si>
  <si>
    <t>$D$50</t>
  </si>
  <si>
    <t>$D$52</t>
  </si>
  <si>
    <t>$D$53</t>
  </si>
  <si>
    <t>wshADMIN</t>
  </si>
  <si>
    <t>$Q$11</t>
  </si>
  <si>
    <t>=TODAY()</t>
  </si>
  <si>
    <t>$R$11</t>
  </si>
  <si>
    <t>$Q$12</t>
  </si>
  <si>
    <t>=DATE(YEAR(TODAY()),MONTH(TODAY()),1)</t>
  </si>
  <si>
    <t>$R$12</t>
  </si>
  <si>
    <t>=EOMONTH(DATE(YEAR(TODAY()),MONTH(TODAY()),1),0)</t>
  </si>
  <si>
    <t>$Q$13</t>
  </si>
  <si>
    <t>=DATE(YEAR(TODAY()),MONTH(TODAY())-1,1)</t>
  </si>
  <si>
    <t>$R$13</t>
  </si>
  <si>
    <t>=EOMONTH(DATE(YEAR(TODAY()),MONTH(TODAY()),1),-1)</t>
  </si>
  <si>
    <t>$Q$14</t>
  </si>
  <si>
    <t>$R$14</t>
  </si>
  <si>
    <t>$Q$15</t>
  </si>
  <si>
    <t>$R$15</t>
  </si>
  <si>
    <t>$Q$16</t>
  </si>
  <si>
    <t>$R$16</t>
  </si>
  <si>
    <t>$Q$17</t>
  </si>
  <si>
    <t>$R$17</t>
  </si>
  <si>
    <t>$Q$18</t>
  </si>
  <si>
    <t>=TODAY()-6</t>
  </si>
  <si>
    <t>$R$18</t>
  </si>
  <si>
    <t>$Q$19</t>
  </si>
  <si>
    <t>=TODAY()-14</t>
  </si>
  <si>
    <t>$R$19</t>
  </si>
  <si>
    <t>$Q$20</t>
  </si>
  <si>
    <t>=Q11-WEEKDAY(Q11,1)+1</t>
  </si>
  <si>
    <t>$R$20</t>
  </si>
  <si>
    <t>=[@Du]+6</t>
  </si>
  <si>
    <t>$J$44</t>
  </si>
  <si>
    <t>=CHAR(252)</t>
  </si>
  <si>
    <t>TEC_DB_Data</t>
  </si>
  <si>
    <t>=IF([@EstDetruite],E2,0)</t>
  </si>
  <si>
    <t>$J$2</t>
  </si>
  <si>
    <t>=[@[H_Saisies]]-[@[H_Détruites]]</t>
  </si>
  <si>
    <t>$K$2</t>
  </si>
  <si>
    <t>$L$2</t>
  </si>
  <si>
    <t>=(E2-I2)-K2</t>
  </si>
  <si>
    <t>$M$2</t>
  </si>
  <si>
    <t>$N$2</t>
  </si>
  <si>
    <t>=MAX([@[H_Facturables]]-[@[H_Facturées]],0)</t>
  </si>
  <si>
    <t>$O$2</t>
  </si>
  <si>
    <t>=ROUND(INT(NOW()-[@Date]),0)</t>
  </si>
  <si>
    <t>$P$2</t>
  </si>
  <si>
    <t>=IF([@Âge]&lt;=30,N2,0)</t>
  </si>
  <si>
    <t>$Q$2</t>
  </si>
  <si>
    <t>=IF(AND([@Âge]&gt;30,[@Âge]&lt;=60),N2,0)</t>
  </si>
  <si>
    <t>$R$2</t>
  </si>
  <si>
    <t>=IF(AND([@Âge]&gt;60,[@Âge]&lt;=90),N2,0)</t>
  </si>
  <si>
    <t>$S$2</t>
  </si>
  <si>
    <t>=IF([@Âge]&gt;90,N2,0)</t>
  </si>
  <si>
    <t>$I$3</t>
  </si>
  <si>
    <t>=IF([@EstDetruite],E3,0)</t>
  </si>
  <si>
    <t>$J$3</t>
  </si>
  <si>
    <t>$K$3</t>
  </si>
  <si>
    <t>$L$3</t>
  </si>
  <si>
    <t>=(E3-I3)-K3</t>
  </si>
  <si>
    <t>$M$3</t>
  </si>
  <si>
    <t>$N$3</t>
  </si>
  <si>
    <t>$O$3</t>
  </si>
  <si>
    <t>$P$3</t>
  </si>
  <si>
    <t>=IF([@Âge]&lt;=30,N3,0)</t>
  </si>
  <si>
    <t>$Q$3</t>
  </si>
  <si>
    <t>=IF(AND([@Âge]&gt;30,[@Âge]&lt;=60),N3,0)</t>
  </si>
  <si>
    <t>$R$3</t>
  </si>
  <si>
    <t>=IF(AND([@Âge]&gt;60,[@Âge]&lt;=90),N3,0)</t>
  </si>
  <si>
    <t>$S$3</t>
  </si>
  <si>
    <t>=IF([@Âge]&gt;90,N3,0)</t>
  </si>
  <si>
    <t>$I$4</t>
  </si>
  <si>
    <t>=IF([@EstDetruite],E4,0)</t>
  </si>
  <si>
    <t>$J$4</t>
  </si>
  <si>
    <t>$K$4</t>
  </si>
  <si>
    <t>$L$4</t>
  </si>
  <si>
    <t>=(E4-I4)-K4</t>
  </si>
  <si>
    <t>$M$4</t>
  </si>
  <si>
    <t>$N$4</t>
  </si>
  <si>
    <t>$O$4</t>
  </si>
  <si>
    <t>$P$4</t>
  </si>
  <si>
    <t>=IF([@Âge]&lt;=30,N4,0)</t>
  </si>
  <si>
    <t>$Q$4</t>
  </si>
  <si>
    <t>=IF(AND([@Âge]&gt;30,[@Âge]&lt;=60),N4,0)</t>
  </si>
  <si>
    <t>$R$4</t>
  </si>
  <si>
    <t>=IF(AND([@Âge]&gt;60,[@Âge]&lt;=90),N4,0)</t>
  </si>
  <si>
    <t>$S$4</t>
  </si>
  <si>
    <t>=IF([@Âge]&gt;90,N4,0)</t>
  </si>
  <si>
    <t>=IF([@EstDetruite],E5,0)</t>
  </si>
  <si>
    <t>$J$5</t>
  </si>
  <si>
    <t>$K$5</t>
  </si>
  <si>
    <t>$L$5</t>
  </si>
  <si>
    <t>=(E5-I5)-K5</t>
  </si>
  <si>
    <t>$M$5</t>
  </si>
  <si>
    <t>$N$5</t>
  </si>
  <si>
    <t>$O$5</t>
  </si>
  <si>
    <t>$P$5</t>
  </si>
  <si>
    <t>=IF([@Âge]&lt;=30,N5,0)</t>
  </si>
  <si>
    <t>$Q$5</t>
  </si>
  <si>
    <t>=IF(AND([@Âge]&gt;30,[@Âge]&lt;=60),N5,0)</t>
  </si>
  <si>
    <t>$R$5</t>
  </si>
  <si>
    <t>=IF(AND([@Âge]&gt;60,[@Âge]&lt;=90),N5,0)</t>
  </si>
  <si>
    <t>$S$5</t>
  </si>
  <si>
    <t>=IF([@Âge]&gt;90,N5,0)</t>
  </si>
  <si>
    <t>$I$6</t>
  </si>
  <si>
    <t>=IF([@EstDetruite],E6,0)</t>
  </si>
  <si>
    <t>$J$6</t>
  </si>
  <si>
    <t>$K$6</t>
  </si>
  <si>
    <t>$L$6</t>
  </si>
  <si>
    <t>=(E6-I6)-K6</t>
  </si>
  <si>
    <t>$M$6</t>
  </si>
  <si>
    <t>$N$6</t>
  </si>
  <si>
    <t>$O$6</t>
  </si>
  <si>
    <t>$P$6</t>
  </si>
  <si>
    <t>=IF([@Âge]&lt;=30,N6,0)</t>
  </si>
  <si>
    <t>$Q$6</t>
  </si>
  <si>
    <t>=IF(AND([@Âge]&gt;30,[@Âge]&lt;=60),N6,0)</t>
  </si>
  <si>
    <t>$R$6</t>
  </si>
  <si>
    <t>=IF(AND([@Âge]&gt;60,[@Âge]&lt;=90),N6,0)</t>
  </si>
  <si>
    <t>$S$6</t>
  </si>
  <si>
    <t>=IF([@Âge]&gt;90,N6,0)</t>
  </si>
  <si>
    <t>=IF([@EstDetruite],E7,0)</t>
  </si>
  <si>
    <t>$K$7</t>
  </si>
  <si>
    <t>$L$7</t>
  </si>
  <si>
    <t>=(E7-I7)-K7</t>
  </si>
  <si>
    <t>$M$7</t>
  </si>
  <si>
    <t>$N$7</t>
  </si>
  <si>
    <t>$O$7</t>
  </si>
  <si>
    <t>$P$7</t>
  </si>
  <si>
    <t>=IF([@Âge]&lt;=30,N7,0)</t>
  </si>
  <si>
    <t>$Q$7</t>
  </si>
  <si>
    <t>=IF(AND([@Âge]&gt;30,[@Âge]&lt;=60),N7,0)</t>
  </si>
  <si>
    <t>$R$7</t>
  </si>
  <si>
    <t>=IF(AND([@Âge]&gt;60,[@Âge]&lt;=90),N7,0)</t>
  </si>
  <si>
    <t>$S$7</t>
  </si>
  <si>
    <t>=IF([@Âge]&gt;90,N7,0)</t>
  </si>
  <si>
    <t>$I$8</t>
  </si>
  <si>
    <t>=IF([@EstDetruite],E8,0)</t>
  </si>
  <si>
    <t>$J$8</t>
  </si>
  <si>
    <t>$K$8</t>
  </si>
  <si>
    <t>$L$8</t>
  </si>
  <si>
    <t>=(E8-I8)-K8</t>
  </si>
  <si>
    <t>$M$8</t>
  </si>
  <si>
    <t>$N$8</t>
  </si>
  <si>
    <t>$O$8</t>
  </si>
  <si>
    <t>$P$8</t>
  </si>
  <si>
    <t>=IF([@Âge]&lt;=30,N8,0)</t>
  </si>
  <si>
    <t>$Q$8</t>
  </si>
  <si>
    <t>=IF(AND([@Âge]&gt;30,[@Âge]&lt;=60),N8,0)</t>
  </si>
  <si>
    <t>$R$8</t>
  </si>
  <si>
    <t>=IF(AND([@Âge]&gt;60,[@Âge]&lt;=90),N8,0)</t>
  </si>
  <si>
    <t>$S$8</t>
  </si>
  <si>
    <t>=IF([@Âge]&gt;90,N8,0)</t>
  </si>
  <si>
    <t>=IF([@EstDetruite],E9,0)</t>
  </si>
  <si>
    <t>$K$9</t>
  </si>
  <si>
    <t>$L$9</t>
  </si>
  <si>
    <t>=(E9-I9)-K9</t>
  </si>
  <si>
    <t>$M$9</t>
  </si>
  <si>
    <t>$N$9</t>
  </si>
  <si>
    <t>$O$9</t>
  </si>
  <si>
    <t>$P$9</t>
  </si>
  <si>
    <t>=IF([@Âge]&lt;=30,N9,0)</t>
  </si>
  <si>
    <t>$Q$9</t>
  </si>
  <si>
    <t>=IF(AND([@Âge]&gt;30,[@Âge]&lt;=60),N9,0)</t>
  </si>
  <si>
    <t>$R$9</t>
  </si>
  <si>
    <t>=IF(AND([@Âge]&gt;60,[@Âge]&lt;=90),N9,0)</t>
  </si>
  <si>
    <t>$S$9</t>
  </si>
  <si>
    <t>=IF([@Âge]&gt;90,N9,0)</t>
  </si>
  <si>
    <t>$I$10</t>
  </si>
  <si>
    <t>=IF([@EstDetruite],E10,0)</t>
  </si>
  <si>
    <t>$J$10</t>
  </si>
  <si>
    <t>$K$10</t>
  </si>
  <si>
    <t>$L$10</t>
  </si>
  <si>
    <t>=(E10-I10)-K10</t>
  </si>
  <si>
    <t>$M$10</t>
  </si>
  <si>
    <t>$N$10</t>
  </si>
  <si>
    <t>$O$10</t>
  </si>
  <si>
    <t>$P$10</t>
  </si>
  <si>
    <t>=IF([@Âge]&lt;=30,N10,0)</t>
  </si>
  <si>
    <t>$Q$10</t>
  </si>
  <si>
    <t>=IF(AND([@Âge]&gt;30,[@Âge]&lt;=60),N10,0)</t>
  </si>
  <si>
    <t>$R$10</t>
  </si>
  <si>
    <t>=IF(AND([@Âge]&gt;60,[@Âge]&lt;=90),N10,0)</t>
  </si>
  <si>
    <t>$S$10</t>
  </si>
  <si>
    <t>=IF([@Âge]&gt;90,N10,0)</t>
  </si>
  <si>
    <t>$I$11</t>
  </si>
  <si>
    <t>=IF([@EstDetruite],E11,0)</t>
  </si>
  <si>
    <t>$J$11</t>
  </si>
  <si>
    <t>$K$11</t>
  </si>
  <si>
    <t>$L$11</t>
  </si>
  <si>
    <t>=(E11-I11)-K11</t>
  </si>
  <si>
    <t>$M$11</t>
  </si>
  <si>
    <t>$N$11</t>
  </si>
  <si>
    <t>$O$11</t>
  </si>
  <si>
    <t>$P$11</t>
  </si>
  <si>
    <t>=IF([@Âge]&lt;=30,N11,0)</t>
  </si>
  <si>
    <t>=IF(AND([@Âge]&gt;30,[@Âge]&lt;=60),N11,0)</t>
  </si>
  <si>
    <t>=IF(AND([@Âge]&gt;60,[@Âge]&lt;=90),N11,0)</t>
  </si>
  <si>
    <t>$S$11</t>
  </si>
  <si>
    <t>=IF([@Âge]&gt;90,N11,0)</t>
  </si>
  <si>
    <t>=IF([@EstDetruite],E12,0)</t>
  </si>
  <si>
    <t>$K$12</t>
  </si>
  <si>
    <t>$L$12</t>
  </si>
  <si>
    <t>=(E12-I12)-K12</t>
  </si>
  <si>
    <t>$M$12</t>
  </si>
  <si>
    <t>$N$12</t>
  </si>
  <si>
    <t>$O$12</t>
  </si>
  <si>
    <t>$P$12</t>
  </si>
  <si>
    <t>=IF([@Âge]&lt;=30,N12,0)</t>
  </si>
  <si>
    <t>=IF(AND([@Âge]&gt;30,[@Âge]&lt;=60),N12,0)</t>
  </si>
  <si>
    <t>=IF(AND([@Âge]&gt;60,[@Âge]&lt;=90),N12,0)</t>
  </si>
  <si>
    <t>$S$12</t>
  </si>
  <si>
    <t>=IF([@Âge]&gt;90,N12,0)</t>
  </si>
  <si>
    <t>=IF([@EstDetruite],E13,0)</t>
  </si>
  <si>
    <t>$K$13</t>
  </si>
  <si>
    <t>$L$13</t>
  </si>
  <si>
    <t>=(E13-I13)-K13</t>
  </si>
  <si>
    <t>$M$13</t>
  </si>
  <si>
    <t>$N$13</t>
  </si>
  <si>
    <t>$O$13</t>
  </si>
  <si>
    <t>$P$13</t>
  </si>
  <si>
    <t>=IF([@Âge]&lt;=30,N13,0)</t>
  </si>
  <si>
    <t>=IF(AND([@Âge]&gt;30,[@Âge]&lt;=60),N13,0)</t>
  </si>
  <si>
    <t>=IF(AND([@Âge]&gt;60,[@Âge]&lt;=90),N13,0)</t>
  </si>
  <si>
    <t>$S$13</t>
  </si>
  <si>
    <t>=IF([@Âge]&gt;90,N13,0)</t>
  </si>
  <si>
    <t>=IF([@EstDetruite],E14,0)</t>
  </si>
  <si>
    <t>$K$14</t>
  </si>
  <si>
    <t>$L$14</t>
  </si>
  <si>
    <t>=(E14-I14)-K14</t>
  </si>
  <si>
    <t>$M$14</t>
  </si>
  <si>
    <t>$N$14</t>
  </si>
  <si>
    <t>$O$14</t>
  </si>
  <si>
    <t>$P$14</t>
  </si>
  <si>
    <t>=IF([@Âge]&lt;=30,N14,0)</t>
  </si>
  <si>
    <t>=IF(AND([@Âge]&gt;30,[@Âge]&lt;=60),N14,0)</t>
  </si>
  <si>
    <t>=IF(AND([@Âge]&gt;60,[@Âge]&lt;=90),N14,0)</t>
  </si>
  <si>
    <t>$S$14</t>
  </si>
  <si>
    <t>=IF([@Âge]&gt;90,N14,0)</t>
  </si>
  <si>
    <t>=IF([@EstDetruite],E15,0)</t>
  </si>
  <si>
    <t>$K$15</t>
  </si>
  <si>
    <t>$L$15</t>
  </si>
  <si>
    <t>=(E15-I15)-K15</t>
  </si>
  <si>
    <t>$M$15</t>
  </si>
  <si>
    <t>$N$15</t>
  </si>
  <si>
    <t>$O$15</t>
  </si>
  <si>
    <t>$P$15</t>
  </si>
  <si>
    <t>=IF([@Âge]&lt;=30,N15,0)</t>
  </si>
  <si>
    <t>=IF(AND([@Âge]&gt;30,[@Âge]&lt;=60),N15,0)</t>
  </si>
  <si>
    <t>=IF(AND([@Âge]&gt;60,[@Âge]&lt;=90),N15,0)</t>
  </si>
  <si>
    <t>$S$15</t>
  </si>
  <si>
    <t>=IF([@Âge]&gt;90,N15,0)</t>
  </si>
  <si>
    <t>=IF([@EstDetruite],E16,0)</t>
  </si>
  <si>
    <t>$K$16</t>
  </si>
  <si>
    <t>$L$16</t>
  </si>
  <si>
    <t>=(E16-I16)-K16</t>
  </si>
  <si>
    <t>$M$16</t>
  </si>
  <si>
    <t>$N$16</t>
  </si>
  <si>
    <t>$O$16</t>
  </si>
  <si>
    <t>$P$16</t>
  </si>
  <si>
    <t>=IF([@Âge]&lt;=30,N16,0)</t>
  </si>
  <si>
    <t>=IF(AND([@Âge]&gt;30,[@Âge]&lt;=60),N16,0)</t>
  </si>
  <si>
    <t>=IF(AND([@Âge]&gt;60,[@Âge]&lt;=90),N16,0)</t>
  </si>
  <si>
    <t>$S$16</t>
  </si>
  <si>
    <t>=IF([@Âge]&gt;90,N16,0)</t>
  </si>
  <si>
    <t>$I$17</t>
  </si>
  <si>
    <t>=IF([@EstDetruite],E17,0)</t>
  </si>
  <si>
    <t>$J$17</t>
  </si>
  <si>
    <t>$K$17</t>
  </si>
  <si>
    <t>$L$17</t>
  </si>
  <si>
    <t>=(E17-I17)-K17</t>
  </si>
  <si>
    <t>$M$17</t>
  </si>
  <si>
    <t>$N$17</t>
  </si>
  <si>
    <t>$O$17</t>
  </si>
  <si>
    <t>$P$17</t>
  </si>
  <si>
    <t>=IF([@Âge]&lt;=30,N17,0)</t>
  </si>
  <si>
    <t>=IF(AND([@Âge]&gt;30,[@Âge]&lt;=60),N17,0)</t>
  </si>
  <si>
    <t>=IF(AND([@Âge]&gt;60,[@Âge]&lt;=90),N17,0)</t>
  </si>
  <si>
    <t>$S$17</t>
  </si>
  <si>
    <t>=IF([@Âge]&gt;90,N17,0)</t>
  </si>
  <si>
    <t>$I$18</t>
  </si>
  <si>
    <t>=IF([@EstDetruite],E18,0)</t>
  </si>
  <si>
    <t>$J$18</t>
  </si>
  <si>
    <t>$K$18</t>
  </si>
  <si>
    <t>$L$18</t>
  </si>
  <si>
    <t>=(E18-I18)-K18</t>
  </si>
  <si>
    <t>$M$18</t>
  </si>
  <si>
    <t>$N$18</t>
  </si>
  <si>
    <t>$O$18</t>
  </si>
  <si>
    <t>$P$18</t>
  </si>
  <si>
    <t>=IF([@Âge]&lt;=30,N18,0)</t>
  </si>
  <si>
    <t>=IF(AND([@Âge]&gt;30,[@Âge]&lt;=60),N18,0)</t>
  </si>
  <si>
    <t>=IF(AND([@Âge]&gt;60,[@Âge]&lt;=90),N18,0)</t>
  </si>
  <si>
    <t>$S$18</t>
  </si>
  <si>
    <t>=IF([@Âge]&gt;90,N18,0)</t>
  </si>
  <si>
    <t>$I$19</t>
  </si>
  <si>
    <t>=IF([@EstDetruite],E19,0)</t>
  </si>
  <si>
    <t>$J$19</t>
  </si>
  <si>
    <t>$K$19</t>
  </si>
  <si>
    <t>$L$19</t>
  </si>
  <si>
    <t>=(E19-I19)-K19</t>
  </si>
  <si>
    <t>$M$19</t>
  </si>
  <si>
    <t>$N$19</t>
  </si>
  <si>
    <t>$O$19</t>
  </si>
  <si>
    <t>$P$19</t>
  </si>
  <si>
    <t>=IF([@Âge]&lt;=30,N19,0)</t>
  </si>
  <si>
    <t>=IF(AND([@Âge]&gt;30,[@Âge]&lt;=60),N19,0)</t>
  </si>
  <si>
    <t>=IF(AND([@Âge]&gt;60,[@Âge]&lt;=90),N19,0)</t>
  </si>
  <si>
    <t>$S$19</t>
  </si>
  <si>
    <t>=IF([@Âge]&gt;90,N19,0)</t>
  </si>
  <si>
    <t>$I$20</t>
  </si>
  <si>
    <t>=IF([@EstDetruite],E20,0)</t>
  </si>
  <si>
    <t>$J$20</t>
  </si>
  <si>
    <t>$K$20</t>
  </si>
  <si>
    <t>$L$20</t>
  </si>
  <si>
    <t>=(E20-I20)-K20</t>
  </si>
  <si>
    <t>$M$20</t>
  </si>
  <si>
    <t>$N$20</t>
  </si>
  <si>
    <t>$O$20</t>
  </si>
  <si>
    <t>$P$20</t>
  </si>
  <si>
    <t>=IF([@Âge]&lt;=30,N20,0)</t>
  </si>
  <si>
    <t>=IF(AND([@Âge]&gt;30,[@Âge]&lt;=60),N20,0)</t>
  </si>
  <si>
    <t>=IF(AND([@Âge]&gt;60,[@Âge]&lt;=90),N20,0)</t>
  </si>
  <si>
    <t>$S$20</t>
  </si>
  <si>
    <t>=IF([@Âge]&gt;90,N20,0)</t>
  </si>
  <si>
    <t>$I$21</t>
  </si>
  <si>
    <t>=IF([@EstDetruite],E21,0)</t>
  </si>
  <si>
    <t>$J$21</t>
  </si>
  <si>
    <t>$K$21</t>
  </si>
  <si>
    <t>$L$21</t>
  </si>
  <si>
    <t>=(E21-I21)-K21</t>
  </si>
  <si>
    <t>$M$21</t>
  </si>
  <si>
    <t>$N$21</t>
  </si>
  <si>
    <t>$O$21</t>
  </si>
  <si>
    <t>$P$21</t>
  </si>
  <si>
    <t>=IF([@Âge]&lt;=30,N21,0)</t>
  </si>
  <si>
    <t>$Q$21</t>
  </si>
  <si>
    <t>=IF(AND([@Âge]&gt;30,[@Âge]&lt;=60),N21,0)</t>
  </si>
  <si>
    <t>$R$21</t>
  </si>
  <si>
    <t>=IF(AND([@Âge]&gt;60,[@Âge]&lt;=90),N21,0)</t>
  </si>
  <si>
    <t>$S$21</t>
  </si>
  <si>
    <t>=IF([@Âge]&gt;90,N21,0)</t>
  </si>
  <si>
    <t>$I$22</t>
  </si>
  <si>
    <t>=IF([@EstDetruite],E22,0)</t>
  </si>
  <si>
    <t>$J$22</t>
  </si>
  <si>
    <t>$K$22</t>
  </si>
  <si>
    <t>$L$22</t>
  </si>
  <si>
    <t>=(E22-I22)-K22</t>
  </si>
  <si>
    <t>$M$22</t>
  </si>
  <si>
    <t>$N$22</t>
  </si>
  <si>
    <t>$O$22</t>
  </si>
  <si>
    <t>$P$22</t>
  </si>
  <si>
    <t>=IF([@Âge]&lt;=30,N22,0)</t>
  </si>
  <si>
    <t>$Q$22</t>
  </si>
  <si>
    <t>=IF(AND([@Âge]&gt;30,[@Âge]&lt;=60),N22,0)</t>
  </si>
  <si>
    <t>$R$22</t>
  </si>
  <si>
    <t>=IF(AND([@Âge]&gt;60,[@Âge]&lt;=90),N22,0)</t>
  </si>
  <si>
    <t>$S$22</t>
  </si>
  <si>
    <t>=IF([@Âge]&gt;90,N22,0)</t>
  </si>
  <si>
    <t>$I$23</t>
  </si>
  <si>
    <t>=IF([@EstDetruite],E23,0)</t>
  </si>
  <si>
    <t>$J$23</t>
  </si>
  <si>
    <t>$K$23</t>
  </si>
  <si>
    <t>$L$23</t>
  </si>
  <si>
    <t>=(E23-I23)-K23</t>
  </si>
  <si>
    <t>$M$23</t>
  </si>
  <si>
    <t>$N$23</t>
  </si>
  <si>
    <t>$O$23</t>
  </si>
  <si>
    <t>$P$23</t>
  </si>
  <si>
    <t>=IF([@Âge]&lt;=30,N23,0)</t>
  </si>
  <si>
    <t>$Q$23</t>
  </si>
  <si>
    <t>=IF(AND([@Âge]&gt;30,[@Âge]&lt;=60),N23,0)</t>
  </si>
  <si>
    <t>$R$23</t>
  </si>
  <si>
    <t>=IF(AND([@Âge]&gt;60,[@Âge]&lt;=90),N23,0)</t>
  </si>
  <si>
    <t>$S$23</t>
  </si>
  <si>
    <t>=IF([@Âge]&gt;90,N23,0)</t>
  </si>
  <si>
    <t>$I$24</t>
  </si>
  <si>
    <t>=IF([@EstDetruite],E24,0)</t>
  </si>
  <si>
    <t>$J$24</t>
  </si>
  <si>
    <t>$K$24</t>
  </si>
  <si>
    <t>$L$24</t>
  </si>
  <si>
    <t>=(E24-I24)-K24</t>
  </si>
  <si>
    <t>$M$24</t>
  </si>
  <si>
    <t>$N$24</t>
  </si>
  <si>
    <t>$O$24</t>
  </si>
  <si>
    <t>$P$24</t>
  </si>
  <si>
    <t>=IF([@Âge]&lt;=30,N24,0)</t>
  </si>
  <si>
    <t>$Q$24</t>
  </si>
  <si>
    <t>=IF(AND([@Âge]&gt;30,[@Âge]&lt;=60),N24,0)</t>
  </si>
  <si>
    <t>$R$24</t>
  </si>
  <si>
    <t>=IF(AND([@Âge]&gt;60,[@Âge]&lt;=90),N24,0)</t>
  </si>
  <si>
    <t>$S$24</t>
  </si>
  <si>
    <t>=IF([@Âge]&gt;90,N24,0)</t>
  </si>
  <si>
    <t>$I$25</t>
  </si>
  <si>
    <t>=IF([@EstDetruite],E25,0)</t>
  </si>
  <si>
    <t>$J$25</t>
  </si>
  <si>
    <t>$K$25</t>
  </si>
  <si>
    <t>$L$25</t>
  </si>
  <si>
    <t>=(E25-I25)-K25</t>
  </si>
  <si>
    <t>$M$25</t>
  </si>
  <si>
    <t>$N$25</t>
  </si>
  <si>
    <t>$O$25</t>
  </si>
  <si>
    <t>$P$25</t>
  </si>
  <si>
    <t>=IF([@Âge]&lt;=30,N25,0)</t>
  </si>
  <si>
    <t>$Q$25</t>
  </si>
  <si>
    <t>=IF(AND([@Âge]&gt;30,[@Âge]&lt;=60),N25,0)</t>
  </si>
  <si>
    <t>$R$25</t>
  </si>
  <si>
    <t>=IF(AND([@Âge]&gt;60,[@Âge]&lt;=90),N25,0)</t>
  </si>
  <si>
    <t>$S$25</t>
  </si>
  <si>
    <t>=IF([@Âge]&gt;90,N25,0)</t>
  </si>
  <si>
    <t>$I$26</t>
  </si>
  <si>
    <t>=IF([@EstDetruite],E26,0)</t>
  </si>
  <si>
    <t>$J$26</t>
  </si>
  <si>
    <t>$K$26</t>
  </si>
  <si>
    <t>$L$26</t>
  </si>
  <si>
    <t>=(E26-I26)-K26</t>
  </si>
  <si>
    <t>$M$26</t>
  </si>
  <si>
    <t>$N$26</t>
  </si>
  <si>
    <t>$O$26</t>
  </si>
  <si>
    <t>$P$26</t>
  </si>
  <si>
    <t>=IF([@Âge]&lt;=30,N26,0)</t>
  </si>
  <si>
    <t>$Q$26</t>
  </si>
  <si>
    <t>=IF(AND([@Âge]&gt;30,[@Âge]&lt;=60),N26,0)</t>
  </si>
  <si>
    <t>$R$26</t>
  </si>
  <si>
    <t>=IF(AND([@Âge]&gt;60,[@Âge]&lt;=90),N26,0)</t>
  </si>
  <si>
    <t>$S$26</t>
  </si>
  <si>
    <t>=IF([@Âge]&gt;90,N26,0)</t>
  </si>
  <si>
    <t>$I$27</t>
  </si>
  <si>
    <t>=IF([@EstDetruite],E27,0)</t>
  </si>
  <si>
    <t>$J$27</t>
  </si>
  <si>
    <t>$K$27</t>
  </si>
  <si>
    <t>$L$27</t>
  </si>
  <si>
    <t>=(E27-I27)-K27</t>
  </si>
  <si>
    <t>$M$27</t>
  </si>
  <si>
    <t>$N$27</t>
  </si>
  <si>
    <t>$O$27</t>
  </si>
  <si>
    <t>$P$27</t>
  </si>
  <si>
    <t>=IF([@Âge]&lt;=30,N27,0)</t>
  </si>
  <si>
    <t>$Q$27</t>
  </si>
  <si>
    <t>=IF(AND([@Âge]&gt;30,[@Âge]&lt;=60),N27,0)</t>
  </si>
  <si>
    <t>$R$27</t>
  </si>
  <si>
    <t>=IF(AND([@Âge]&gt;60,[@Âge]&lt;=90),N27,0)</t>
  </si>
  <si>
    <t>$S$27</t>
  </si>
  <si>
    <t>=IF([@Âge]&gt;90,N27,0)</t>
  </si>
  <si>
    <t>$I$28</t>
  </si>
  <si>
    <t>=IF([@EstDetruite],E28,0)</t>
  </si>
  <si>
    <t>$J$28</t>
  </si>
  <si>
    <t>$K$28</t>
  </si>
  <si>
    <t>$L$28</t>
  </si>
  <si>
    <t>=(E28-I28)-K28</t>
  </si>
  <si>
    <t>$M$28</t>
  </si>
  <si>
    <t>$N$28</t>
  </si>
  <si>
    <t>$O$28</t>
  </si>
  <si>
    <t>$P$28</t>
  </si>
  <si>
    <t>=IF([@Âge]&lt;=30,N28,0)</t>
  </si>
  <si>
    <t>$Q$28</t>
  </si>
  <si>
    <t>=IF(AND([@Âge]&gt;30,[@Âge]&lt;=60),N28,0)</t>
  </si>
  <si>
    <t>$R$28</t>
  </si>
  <si>
    <t>=IF(AND([@Âge]&gt;60,[@Âge]&lt;=90),N28,0)</t>
  </si>
  <si>
    <t>$S$28</t>
  </si>
  <si>
    <t>=IF([@Âge]&gt;90,N28,0)</t>
  </si>
  <si>
    <t>$I$29</t>
  </si>
  <si>
    <t>=IF([@EstDetruite],E29,0)</t>
  </si>
  <si>
    <t>$J$29</t>
  </si>
  <si>
    <t>$K$29</t>
  </si>
  <si>
    <t>$L$29</t>
  </si>
  <si>
    <t>=(E29-I29)-K29</t>
  </si>
  <si>
    <t>$M$29</t>
  </si>
  <si>
    <t>$N$29</t>
  </si>
  <si>
    <t>$O$29</t>
  </si>
  <si>
    <t>$P$29</t>
  </si>
  <si>
    <t>=IF([@Âge]&lt;=30,N29,0)</t>
  </si>
  <si>
    <t>$Q$29</t>
  </si>
  <si>
    <t>=IF(AND([@Âge]&gt;30,[@Âge]&lt;=60),N29,0)</t>
  </si>
  <si>
    <t>$R$29</t>
  </si>
  <si>
    <t>=IF(AND([@Âge]&gt;60,[@Âge]&lt;=90),N29,0)</t>
  </si>
  <si>
    <t>$S$29</t>
  </si>
  <si>
    <t>=IF([@Âge]&gt;90,N29,0)</t>
  </si>
  <si>
    <t>$I$30</t>
  </si>
  <si>
    <t>=IF([@EstDetruite],E30,0)</t>
  </si>
  <si>
    <t>$J$30</t>
  </si>
  <si>
    <t>$K$30</t>
  </si>
  <si>
    <t>$L$30</t>
  </si>
  <si>
    <t>=(E30-I30)-K30</t>
  </si>
  <si>
    <t>$M$30</t>
  </si>
  <si>
    <t>$N$30</t>
  </si>
  <si>
    <t>$O$30</t>
  </si>
  <si>
    <t>$P$30</t>
  </si>
  <si>
    <t>=IF([@Âge]&lt;=30,N30,0)</t>
  </si>
  <si>
    <t>$Q$30</t>
  </si>
  <si>
    <t>=IF(AND([@Âge]&gt;30,[@Âge]&lt;=60),N30,0)</t>
  </si>
  <si>
    <t>$R$30</t>
  </si>
  <si>
    <t>=IF(AND([@Âge]&gt;60,[@Âge]&lt;=90),N30,0)</t>
  </si>
  <si>
    <t>$S$30</t>
  </si>
  <si>
    <t>=IF([@Âge]&gt;90,N30,0)</t>
  </si>
  <si>
    <t>$I$31</t>
  </si>
  <si>
    <t>=IF([@EstDetruite],E31,0)</t>
  </si>
  <si>
    <t>$J$31</t>
  </si>
  <si>
    <t>$K$31</t>
  </si>
  <si>
    <t>$L$31</t>
  </si>
  <si>
    <t>=(E31-I31)-K31</t>
  </si>
  <si>
    <t>$M$31</t>
  </si>
  <si>
    <t>$N$31</t>
  </si>
  <si>
    <t>$O$31</t>
  </si>
  <si>
    <t>$P$31</t>
  </si>
  <si>
    <t>=IF([@Âge]&lt;=30,N31,0)</t>
  </si>
  <si>
    <t>$Q$31</t>
  </si>
  <si>
    <t>=IF(AND([@Âge]&gt;30,[@Âge]&lt;=60),N31,0)</t>
  </si>
  <si>
    <t>$R$31</t>
  </si>
  <si>
    <t>=IF(AND([@Âge]&gt;60,[@Âge]&lt;=90),N31,0)</t>
  </si>
  <si>
    <t>$S$31</t>
  </si>
  <si>
    <t>=IF([@Âge]&gt;90,N31,0)</t>
  </si>
  <si>
    <t>$I$32</t>
  </si>
  <si>
    <t>=IF([@EstDetruite],E32,0)</t>
  </si>
  <si>
    <t>$J$32</t>
  </si>
  <si>
    <t>$K$32</t>
  </si>
  <si>
    <t>$L$32</t>
  </si>
  <si>
    <t>=(E32-I32)-K32</t>
  </si>
  <si>
    <t>$M$32</t>
  </si>
  <si>
    <t>$N$32</t>
  </si>
  <si>
    <t>$O$32</t>
  </si>
  <si>
    <t>$P$32</t>
  </si>
  <si>
    <t>=IF([@Âge]&lt;=30,N32,0)</t>
  </si>
  <si>
    <t>$Q$32</t>
  </si>
  <si>
    <t>=IF(AND([@Âge]&gt;30,[@Âge]&lt;=60),N32,0)</t>
  </si>
  <si>
    <t>$R$32</t>
  </si>
  <si>
    <t>=IF(AND([@Âge]&gt;60,[@Âge]&lt;=90),N32,0)</t>
  </si>
  <si>
    <t>$S$32</t>
  </si>
  <si>
    <t>=IF([@Âge]&gt;90,N32,0)</t>
  </si>
  <si>
    <t>$I$33</t>
  </si>
  <si>
    <t>=IF([@EstDetruite],E33,0)</t>
  </si>
  <si>
    <t>$J$33</t>
  </si>
  <si>
    <t>$K$33</t>
  </si>
  <si>
    <t>$L$33</t>
  </si>
  <si>
    <t>=(E33-I33)-K33</t>
  </si>
  <si>
    <t>$M$33</t>
  </si>
  <si>
    <t>$N$33</t>
  </si>
  <si>
    <t>$O$33</t>
  </si>
  <si>
    <t>$P$33</t>
  </si>
  <si>
    <t>=IF([@Âge]&lt;=30,N33,0)</t>
  </si>
  <si>
    <t>$Q$33</t>
  </si>
  <si>
    <t>=IF(AND([@Âge]&gt;30,[@Âge]&lt;=60),N33,0)</t>
  </si>
  <si>
    <t>$R$33</t>
  </si>
  <si>
    <t>=IF(AND([@Âge]&gt;60,[@Âge]&lt;=90),N33,0)</t>
  </si>
  <si>
    <t>$S$33</t>
  </si>
  <si>
    <t>=IF([@Âge]&gt;90,N33,0)</t>
  </si>
  <si>
    <t>$I$34</t>
  </si>
  <si>
    <t>=IF([@EstDetruite],E34,0)</t>
  </si>
  <si>
    <t>$J$34</t>
  </si>
  <si>
    <t>$K$34</t>
  </si>
  <si>
    <t>$L$34</t>
  </si>
  <si>
    <t>=(E34-I34)-K34</t>
  </si>
  <si>
    <t>$M$34</t>
  </si>
  <si>
    <t>$N$34</t>
  </si>
  <si>
    <t>$O$34</t>
  </si>
  <si>
    <t>$P$34</t>
  </si>
  <si>
    <t>=IF([@Âge]&lt;=30,N34,0)</t>
  </si>
  <si>
    <t>$Q$34</t>
  </si>
  <si>
    <t>=IF(AND([@Âge]&gt;30,[@Âge]&lt;=60),N34,0)</t>
  </si>
  <si>
    <t>$R$34</t>
  </si>
  <si>
    <t>=IF(AND([@Âge]&gt;60,[@Âge]&lt;=90),N34,0)</t>
  </si>
  <si>
    <t>$S$34</t>
  </si>
  <si>
    <t>=IF([@Âge]&gt;90,N34,0)</t>
  </si>
  <si>
    <t>$I$35</t>
  </si>
  <si>
    <t>=IF([@EstDetruite],E35,0)</t>
  </si>
  <si>
    <t>$J$35</t>
  </si>
  <si>
    <t>$K$35</t>
  </si>
  <si>
    <t>$L$35</t>
  </si>
  <si>
    <t>=(E35-I35)-K35</t>
  </si>
  <si>
    <t>$M$35</t>
  </si>
  <si>
    <t>$N$35</t>
  </si>
  <si>
    <t>$O$35</t>
  </si>
  <si>
    <t>$P$35</t>
  </si>
  <si>
    <t>=IF([@Âge]&lt;=30,N35,0)</t>
  </si>
  <si>
    <t>$Q$35</t>
  </si>
  <si>
    <t>=IF(AND([@Âge]&gt;30,[@Âge]&lt;=60),N35,0)</t>
  </si>
  <si>
    <t>$R$35</t>
  </si>
  <si>
    <t>=IF(AND([@Âge]&gt;60,[@Âge]&lt;=90),N35,0)</t>
  </si>
  <si>
    <t>$S$35</t>
  </si>
  <si>
    <t>=IF([@Âge]&gt;90,N35,0)</t>
  </si>
  <si>
    <t>$I$36</t>
  </si>
  <si>
    <t>=IF([@EstDetruite],E36,0)</t>
  </si>
  <si>
    <t>$J$36</t>
  </si>
  <si>
    <t>$K$36</t>
  </si>
  <si>
    <t>$L$36</t>
  </si>
  <si>
    <t>=(E36-I36)-K36</t>
  </si>
  <si>
    <t>$M$36</t>
  </si>
  <si>
    <t>$N$36</t>
  </si>
  <si>
    <t>$O$36</t>
  </si>
  <si>
    <t>$P$36</t>
  </si>
  <si>
    <t>=IF([@Âge]&lt;=30,N36,0)</t>
  </si>
  <si>
    <t>$Q$36</t>
  </si>
  <si>
    <t>=IF(AND([@Âge]&gt;30,[@Âge]&lt;=60),N36,0)</t>
  </si>
  <si>
    <t>$R$36</t>
  </si>
  <si>
    <t>=IF(AND([@Âge]&gt;60,[@Âge]&lt;=90),N36,0)</t>
  </si>
  <si>
    <t>$S$36</t>
  </si>
  <si>
    <t>=IF([@Âge]&gt;90,N36,0)</t>
  </si>
  <si>
    <t>$I$37</t>
  </si>
  <si>
    <t>=IF([@EstDetruite],E37,0)</t>
  </si>
  <si>
    <t>$J$37</t>
  </si>
  <si>
    <t>$K$37</t>
  </si>
  <si>
    <t>$L$37</t>
  </si>
  <si>
    <t>=(E37-I37)-K37</t>
  </si>
  <si>
    <t>$M$37</t>
  </si>
  <si>
    <t>$N$37</t>
  </si>
  <si>
    <t>$O$37</t>
  </si>
  <si>
    <t>$P$37</t>
  </si>
  <si>
    <t>=IF([@Âge]&lt;=30,N37,0)</t>
  </si>
  <si>
    <t>$Q$37</t>
  </si>
  <si>
    <t>=IF(AND([@Âge]&gt;30,[@Âge]&lt;=60),N37,0)</t>
  </si>
  <si>
    <t>$R$37</t>
  </si>
  <si>
    <t>=IF(AND([@Âge]&gt;60,[@Âge]&lt;=90),N37,0)</t>
  </si>
  <si>
    <t>$S$37</t>
  </si>
  <si>
    <t>=IF([@Âge]&gt;90,N37,0)</t>
  </si>
  <si>
    <t>$I$38</t>
  </si>
  <si>
    <t>=IF([@EstDetruite],E38,0)</t>
  </si>
  <si>
    <t>$J$38</t>
  </si>
  <si>
    <t>$K$38</t>
  </si>
  <si>
    <t>$L$38</t>
  </si>
  <si>
    <t>=(E38-I38)-K38</t>
  </si>
  <si>
    <t>$M$38</t>
  </si>
  <si>
    <t>$N$38</t>
  </si>
  <si>
    <t>$O$38</t>
  </si>
  <si>
    <t>$P$38</t>
  </si>
  <si>
    <t>=IF([@Âge]&lt;=30,N38,0)</t>
  </si>
  <si>
    <t>$Q$38</t>
  </si>
  <si>
    <t>=IF(AND([@Âge]&gt;30,[@Âge]&lt;=60),N38,0)</t>
  </si>
  <si>
    <t>$R$38</t>
  </si>
  <si>
    <t>=IF(AND([@Âge]&gt;60,[@Âge]&lt;=90),N38,0)</t>
  </si>
  <si>
    <t>$S$38</t>
  </si>
  <si>
    <t>=IF([@Âge]&gt;90,N38,0)</t>
  </si>
  <si>
    <t>$I$39</t>
  </si>
  <si>
    <t>=IF([@EstDetruite],E39,0)</t>
  </si>
  <si>
    <t>$J$39</t>
  </si>
  <si>
    <t>$K$39</t>
  </si>
  <si>
    <t>$L$39</t>
  </si>
  <si>
    <t>=(E39-I39)-K39</t>
  </si>
  <si>
    <t>$M$39</t>
  </si>
  <si>
    <t>$N$39</t>
  </si>
  <si>
    <t>$O$39</t>
  </si>
  <si>
    <t>$P$39</t>
  </si>
  <si>
    <t>=IF([@Âge]&lt;=30,N39,0)</t>
  </si>
  <si>
    <t>$Q$39</t>
  </si>
  <si>
    <t>=IF(AND([@Âge]&gt;30,[@Âge]&lt;=60),N39,0)</t>
  </si>
  <si>
    <t>$R$39</t>
  </si>
  <si>
    <t>=IF(AND([@Âge]&gt;60,[@Âge]&lt;=90),N39,0)</t>
  </si>
  <si>
    <t>$S$39</t>
  </si>
  <si>
    <t>=IF([@Âge]&gt;90,N39,0)</t>
  </si>
  <si>
    <t>$I$40</t>
  </si>
  <si>
    <t>=IF([@EstDetruite],E40,0)</t>
  </si>
  <si>
    <t>$J$40</t>
  </si>
  <si>
    <t>$K$40</t>
  </si>
  <si>
    <t>$L$40</t>
  </si>
  <si>
    <t>=(E40-I40)-K40</t>
  </si>
  <si>
    <t>$M$40</t>
  </si>
  <si>
    <t>$N$40</t>
  </si>
  <si>
    <t>$O$40</t>
  </si>
  <si>
    <t>$P$40</t>
  </si>
  <si>
    <t>=IF([@Âge]&lt;=30,N40,0)</t>
  </si>
  <si>
    <t>$Q$40</t>
  </si>
  <si>
    <t>=IF(AND([@Âge]&gt;30,[@Âge]&lt;=60),N40,0)</t>
  </si>
  <si>
    <t>$R$40</t>
  </si>
  <si>
    <t>=IF(AND([@Âge]&gt;60,[@Âge]&lt;=90),N40,0)</t>
  </si>
  <si>
    <t>$S$40</t>
  </si>
  <si>
    <t>=IF([@Âge]&gt;90,N40,0)</t>
  </si>
  <si>
    <t>$I$41</t>
  </si>
  <si>
    <t>=IF([@EstDetruite],E41,0)</t>
  </si>
  <si>
    <t>$J$41</t>
  </si>
  <si>
    <t>$K$41</t>
  </si>
  <si>
    <t>$L$41</t>
  </si>
  <si>
    <t>=(E41-I41)-K41</t>
  </si>
  <si>
    <t>$M$41</t>
  </si>
  <si>
    <t>$N$41</t>
  </si>
  <si>
    <t>$O$41</t>
  </si>
  <si>
    <t>$P$41</t>
  </si>
  <si>
    <t>=IF([@Âge]&lt;=30,N41,0)</t>
  </si>
  <si>
    <t>$Q$41</t>
  </si>
  <si>
    <t>=IF(AND([@Âge]&gt;30,[@Âge]&lt;=60),N41,0)</t>
  </si>
  <si>
    <t>$R$41</t>
  </si>
  <si>
    <t>=IF(AND([@Âge]&gt;60,[@Âge]&lt;=90),N41,0)</t>
  </si>
  <si>
    <t>$S$41</t>
  </si>
  <si>
    <t>=IF([@Âge]&gt;90,N41,0)</t>
  </si>
  <si>
    <t>$I$42</t>
  </si>
  <si>
    <t>=IF([@EstDetruite],E42,0)</t>
  </si>
  <si>
    <t>$J$42</t>
  </si>
  <si>
    <t>$K$42</t>
  </si>
  <si>
    <t>$L$42</t>
  </si>
  <si>
    <t>=(E42-I42)-K42</t>
  </si>
  <si>
    <t>$M$42</t>
  </si>
  <si>
    <t>$N$42</t>
  </si>
  <si>
    <t>$O$42</t>
  </si>
  <si>
    <t>$P$42</t>
  </si>
  <si>
    <t>=IF([@Âge]&lt;=30,N42,0)</t>
  </si>
  <si>
    <t>$Q$42</t>
  </si>
  <si>
    <t>=IF(AND([@Âge]&gt;30,[@Âge]&lt;=60),N42,0)</t>
  </si>
  <si>
    <t>$R$42</t>
  </si>
  <si>
    <t>=IF(AND([@Âge]&gt;60,[@Âge]&lt;=90),N42,0)</t>
  </si>
  <si>
    <t>$S$42</t>
  </si>
  <si>
    <t>=IF([@Âge]&gt;90,N42,0)</t>
  </si>
  <si>
    <t>$I$43</t>
  </si>
  <si>
    <t>=IF([@EstDetruite],E43,0)</t>
  </si>
  <si>
    <t>$J$43</t>
  </si>
  <si>
    <t>$K$43</t>
  </si>
  <si>
    <t>$L$43</t>
  </si>
  <si>
    <t>=(E43-I43)-K43</t>
  </si>
  <si>
    <t>$M$43</t>
  </si>
  <si>
    <t>$N$43</t>
  </si>
  <si>
    <t>$O$43</t>
  </si>
  <si>
    <t>$P$43</t>
  </si>
  <si>
    <t>=IF([@Âge]&lt;=30,N43,0)</t>
  </si>
  <si>
    <t>$Q$43</t>
  </si>
  <si>
    <t>=IF(AND([@Âge]&gt;30,[@Âge]&lt;=60),N43,0)</t>
  </si>
  <si>
    <t>$R$43</t>
  </si>
  <si>
    <t>=IF(AND([@Âge]&gt;60,[@Âge]&lt;=90),N43,0)</t>
  </si>
  <si>
    <t>$S$43</t>
  </si>
  <si>
    <t>=IF([@Âge]&gt;90,N43,0)</t>
  </si>
  <si>
    <t>$I$44</t>
  </si>
  <si>
    <t>=IF([@EstDetruite],E44,0)</t>
  </si>
  <si>
    <t>$K$44</t>
  </si>
  <si>
    <t>$L$44</t>
  </si>
  <si>
    <t>=(E44-I44)-K44</t>
  </si>
  <si>
    <t>$M$44</t>
  </si>
  <si>
    <t>$N$44</t>
  </si>
  <si>
    <t>$O$44</t>
  </si>
  <si>
    <t>$P$44</t>
  </si>
  <si>
    <t>=IF([@Âge]&lt;=30,N44,0)</t>
  </si>
  <si>
    <t>$Q$44</t>
  </si>
  <si>
    <t>=IF(AND([@Âge]&gt;30,[@Âge]&lt;=60),N44,0)</t>
  </si>
  <si>
    <t>$R$44</t>
  </si>
  <si>
    <t>=IF(AND([@Âge]&gt;60,[@Âge]&lt;=90),N44,0)</t>
  </si>
  <si>
    <t>$S$44</t>
  </si>
  <si>
    <t>=IF([@Âge]&gt;90,N44,0)</t>
  </si>
  <si>
    <t>$I$45</t>
  </si>
  <si>
    <t>=IF([@EstDetruite],E45,0)</t>
  </si>
  <si>
    <t>$J$45</t>
  </si>
  <si>
    <t>$K$45</t>
  </si>
  <si>
    <t>$L$45</t>
  </si>
  <si>
    <t>=(E45-I45)-K45</t>
  </si>
  <si>
    <t>$M$45</t>
  </si>
  <si>
    <t>$N$45</t>
  </si>
  <si>
    <t>$O$45</t>
  </si>
  <si>
    <t>$P$45</t>
  </si>
  <si>
    <t>=IF([@Âge]&lt;=30,N45,0)</t>
  </si>
  <si>
    <t>$Q$45</t>
  </si>
  <si>
    <t>=IF(AND([@Âge]&gt;30,[@Âge]&lt;=60),N45,0)</t>
  </si>
  <si>
    <t>$R$45</t>
  </si>
  <si>
    <t>=IF(AND([@Âge]&gt;60,[@Âge]&lt;=90),N45,0)</t>
  </si>
  <si>
    <t>$S$45</t>
  </si>
  <si>
    <t>=IF([@Âge]&gt;90,N45,0)</t>
  </si>
  <si>
    <t>$I$46</t>
  </si>
  <si>
    <t>=IF([@EstDetruite],E46,0)</t>
  </si>
  <si>
    <t>$J$46</t>
  </si>
  <si>
    <t>$K$46</t>
  </si>
  <si>
    <t>$L$46</t>
  </si>
  <si>
    <t>=(E46-I46)-K46</t>
  </si>
  <si>
    <t>$M$46</t>
  </si>
  <si>
    <t>$N$46</t>
  </si>
  <si>
    <t>$O$46</t>
  </si>
  <si>
    <t>$P$46</t>
  </si>
  <si>
    <t>=IF([@Âge]&lt;=30,N46,0)</t>
  </si>
  <si>
    <t>$Q$46</t>
  </si>
  <si>
    <t>=IF(AND([@Âge]&gt;30,[@Âge]&lt;=60),N46,0)</t>
  </si>
  <si>
    <t>$R$46</t>
  </si>
  <si>
    <t>=IF(AND([@Âge]&gt;60,[@Âge]&lt;=90),N46,0)</t>
  </si>
  <si>
    <t>$S$46</t>
  </si>
  <si>
    <t>=IF([@Âge]&gt;90,N46,0)</t>
  </si>
  <si>
    <t>$I$47</t>
  </si>
  <si>
    <t>=IF([@EstDetruite],E47,0)</t>
  </si>
  <si>
    <t>$J$47</t>
  </si>
  <si>
    <t>$K$47</t>
  </si>
  <si>
    <t>$L$47</t>
  </si>
  <si>
    <t>=(E47-I47)-K47</t>
  </si>
  <si>
    <t>$M$47</t>
  </si>
  <si>
    <t>$N$47</t>
  </si>
  <si>
    <t>$O$47</t>
  </si>
  <si>
    <t>$P$47</t>
  </si>
  <si>
    <t>=IF([@Âge]&lt;=30,N47,0)</t>
  </si>
  <si>
    <t>$Q$47</t>
  </si>
  <si>
    <t>=IF(AND([@Âge]&gt;30,[@Âge]&lt;=60),N47,0)</t>
  </si>
  <si>
    <t>$R$47</t>
  </si>
  <si>
    <t>=IF(AND([@Âge]&gt;60,[@Âge]&lt;=90),N47,0)</t>
  </si>
  <si>
    <t>$S$47</t>
  </si>
  <si>
    <t>=IF([@Âge]&gt;90,N47,0)</t>
  </si>
  <si>
    <t>$I$48</t>
  </si>
  <si>
    <t>=IF([@EstDetruite],E48,0)</t>
  </si>
  <si>
    <t>$J$48</t>
  </si>
  <si>
    <t>$K$48</t>
  </si>
  <si>
    <t>$L$48</t>
  </si>
  <si>
    <t>=(E48-I48)-K48</t>
  </si>
  <si>
    <t>$M$48</t>
  </si>
  <si>
    <t>$N$48</t>
  </si>
  <si>
    <t>$O$48</t>
  </si>
  <si>
    <t>$P$48</t>
  </si>
  <si>
    <t>=IF([@Âge]&lt;=30,N48,0)</t>
  </si>
  <si>
    <t>$Q$48</t>
  </si>
  <si>
    <t>=IF(AND([@Âge]&gt;30,[@Âge]&lt;=60),N48,0)</t>
  </si>
  <si>
    <t>$R$48</t>
  </si>
  <si>
    <t>=IF(AND([@Âge]&gt;60,[@Âge]&lt;=90),N48,0)</t>
  </si>
  <si>
    <t>$S$48</t>
  </si>
  <si>
    <t>=IF([@Âge]&gt;90,N48,0)</t>
  </si>
  <si>
    <t>$I$49</t>
  </si>
  <si>
    <t>=IF([@EstDetruite],E49,0)</t>
  </si>
  <si>
    <t>$J$49</t>
  </si>
  <si>
    <t>$K$49</t>
  </si>
  <si>
    <t>$L$49</t>
  </si>
  <si>
    <t>=(E49-I49)-K49</t>
  </si>
  <si>
    <t>$M$49</t>
  </si>
  <si>
    <t>$N$49</t>
  </si>
  <si>
    <t>$O$49</t>
  </si>
  <si>
    <t>$P$49</t>
  </si>
  <si>
    <t>=IF([@Âge]&lt;=30,N49,0)</t>
  </si>
  <si>
    <t>$Q$49</t>
  </si>
  <si>
    <t>=IF(AND([@Âge]&gt;30,[@Âge]&lt;=60),N49,0)</t>
  </si>
  <si>
    <t>$R$49</t>
  </si>
  <si>
    <t>=IF(AND([@Âge]&gt;60,[@Âge]&lt;=90),N49,0)</t>
  </si>
  <si>
    <t>$S$49</t>
  </si>
  <si>
    <t>=IF([@Âge]&gt;90,N49,0)</t>
  </si>
  <si>
    <t>$I$50</t>
  </si>
  <si>
    <t>=IF([@EstDetruite],E50,0)</t>
  </si>
  <si>
    <t>$J$50</t>
  </si>
  <si>
    <t>$K$50</t>
  </si>
  <si>
    <t>$L$50</t>
  </si>
  <si>
    <t>=(E50-I50)-K50</t>
  </si>
  <si>
    <t>$M$50</t>
  </si>
  <si>
    <t>$N$50</t>
  </si>
  <si>
    <t>$O$50</t>
  </si>
  <si>
    <t>$P$50</t>
  </si>
  <si>
    <t>=IF([@Âge]&lt;=30,N50,0)</t>
  </si>
  <si>
    <t>$Q$50</t>
  </si>
  <si>
    <t>=IF(AND([@Âge]&gt;30,[@Âge]&lt;=60),N50,0)</t>
  </si>
  <si>
    <t>$R$50</t>
  </si>
  <si>
    <t>=IF(AND([@Âge]&gt;60,[@Âge]&lt;=90),N50,0)</t>
  </si>
  <si>
    <t>$S$50</t>
  </si>
  <si>
    <t>=IF([@Âge]&gt;90,N50,0)</t>
  </si>
  <si>
    <t>$I$51</t>
  </si>
  <si>
    <t>=IF([@EstDetruite],E51,0)</t>
  </si>
  <si>
    <t>$J$51</t>
  </si>
  <si>
    <t>$K$51</t>
  </si>
  <si>
    <t>$L$51</t>
  </si>
  <si>
    <t>=(E51-I51)-K51</t>
  </si>
  <si>
    <t>$M$51</t>
  </si>
  <si>
    <t>$N$51</t>
  </si>
  <si>
    <t>$O$51</t>
  </si>
  <si>
    <t>$P$51</t>
  </si>
  <si>
    <t>=IF([@Âge]&lt;=30,N51,0)</t>
  </si>
  <si>
    <t>$Q$51</t>
  </si>
  <si>
    <t>=IF(AND([@Âge]&gt;30,[@Âge]&lt;=60),N51,0)</t>
  </si>
  <si>
    <t>$R$51</t>
  </si>
  <si>
    <t>=IF(AND([@Âge]&gt;60,[@Âge]&lt;=90),N51,0)</t>
  </si>
  <si>
    <t>$S$51</t>
  </si>
  <si>
    <t>=IF([@Âge]&gt;90,N51,0)</t>
  </si>
  <si>
    <t>$I$52</t>
  </si>
  <si>
    <t>=IF([@EstDetruite],E52,0)</t>
  </si>
  <si>
    <t>$J$52</t>
  </si>
  <si>
    <t>$K$52</t>
  </si>
  <si>
    <t>$L$52</t>
  </si>
  <si>
    <t>=(E52-I52)-K52</t>
  </si>
  <si>
    <t>$M$52</t>
  </si>
  <si>
    <t>$N$52</t>
  </si>
  <si>
    <t>$O$52</t>
  </si>
  <si>
    <t>$P$52</t>
  </si>
  <si>
    <t>=IF([@Âge]&lt;=30,N52,0)</t>
  </si>
  <si>
    <t>$Q$52</t>
  </si>
  <si>
    <t>=IF(AND([@Âge]&gt;30,[@Âge]&lt;=60),N52,0)</t>
  </si>
  <si>
    <t>$R$52</t>
  </si>
  <si>
    <t>=IF(AND([@Âge]&gt;60,[@Âge]&lt;=90),N52,0)</t>
  </si>
  <si>
    <t>$S$52</t>
  </si>
  <si>
    <t>=IF([@Âge]&gt;90,N52,0)</t>
  </si>
  <si>
    <t>$I$53</t>
  </si>
  <si>
    <t>=IF([@EstDetruite],E53,0)</t>
  </si>
  <si>
    <t>$J$53</t>
  </si>
  <si>
    <t>$K$53</t>
  </si>
  <si>
    <t>$L$53</t>
  </si>
  <si>
    <t>=(E53-I53)-K53</t>
  </si>
  <si>
    <t>$M$53</t>
  </si>
  <si>
    <t>$N$53</t>
  </si>
  <si>
    <t>$O$53</t>
  </si>
  <si>
    <t>$P$53</t>
  </si>
  <si>
    <t>=IF([@Âge]&lt;=30,N53,0)</t>
  </si>
  <si>
    <t>$Q$53</t>
  </si>
  <si>
    <t>=IF(AND([@Âge]&gt;30,[@Âge]&lt;=60),N53,0)</t>
  </si>
  <si>
    <t>$R$53</t>
  </si>
  <si>
    <t>=IF(AND([@Âge]&gt;60,[@Âge]&lt;=90),N53,0)</t>
  </si>
  <si>
    <t>$S$53</t>
  </si>
  <si>
    <t>=IF([@Âge]&gt;90,N53,0)</t>
  </si>
  <si>
    <t>$I$54</t>
  </si>
  <si>
    <t>=IF([@EstDetruite],E54,0)</t>
  </si>
  <si>
    <t>$J$54</t>
  </si>
  <si>
    <t>$K$54</t>
  </si>
  <si>
    <t>$L$54</t>
  </si>
  <si>
    <t>=(E54-I54)-K54</t>
  </si>
  <si>
    <t>$M$54</t>
  </si>
  <si>
    <t>$N$54</t>
  </si>
  <si>
    <t>$O$54</t>
  </si>
  <si>
    <t>$P$54</t>
  </si>
  <si>
    <t>=IF([@Âge]&lt;=30,N54,0)</t>
  </si>
  <si>
    <t>$Q$54</t>
  </si>
  <si>
    <t>=IF(AND([@Âge]&gt;30,[@Âge]&lt;=60),N54,0)</t>
  </si>
  <si>
    <t>$R$54</t>
  </si>
  <si>
    <t>=IF(AND([@Âge]&gt;60,[@Âge]&lt;=90),N54,0)</t>
  </si>
  <si>
    <t>$S$54</t>
  </si>
  <si>
    <t>=IF([@Âge]&gt;90,N54,0)</t>
  </si>
  <si>
    <t>$I$55</t>
  </si>
  <si>
    <t>=IF([@EstDetruite],E55,0)</t>
  </si>
  <si>
    <t>$J$55</t>
  </si>
  <si>
    <t>$K$55</t>
  </si>
  <si>
    <t>$L$55</t>
  </si>
  <si>
    <t>=(E55-I55)-K55</t>
  </si>
  <si>
    <t>$M$55</t>
  </si>
  <si>
    <t>$N$55</t>
  </si>
  <si>
    <t>$O$55</t>
  </si>
  <si>
    <t>$P$55</t>
  </si>
  <si>
    <t>=IF([@Âge]&lt;=30,N55,0)</t>
  </si>
  <si>
    <t>$Q$55</t>
  </si>
  <si>
    <t>=IF(AND([@Âge]&gt;30,[@Âge]&lt;=60),N55,0)</t>
  </si>
  <si>
    <t>$R$55</t>
  </si>
  <si>
    <t>=IF(AND([@Âge]&gt;60,[@Âge]&lt;=90),N55,0)</t>
  </si>
  <si>
    <t>$S$55</t>
  </si>
  <si>
    <t>=IF([@Âge]&gt;90,N55,0)</t>
  </si>
  <si>
    <t>$I$56</t>
  </si>
  <si>
    <t>=IF([@EstDetruite],E56,0)</t>
  </si>
  <si>
    <t>$J$56</t>
  </si>
  <si>
    <t>$K$56</t>
  </si>
  <si>
    <t>$L$56</t>
  </si>
  <si>
    <t>=(E56-I56)-K56</t>
  </si>
  <si>
    <t>$M$56</t>
  </si>
  <si>
    <t>$N$56</t>
  </si>
  <si>
    <t>$O$56</t>
  </si>
  <si>
    <t>$P$56</t>
  </si>
  <si>
    <t>=IF([@Âge]&lt;=30,N56,0)</t>
  </si>
  <si>
    <t>$Q$56</t>
  </si>
  <si>
    <t>=IF(AND([@Âge]&gt;30,[@Âge]&lt;=60),N56,0)</t>
  </si>
  <si>
    <t>$R$56</t>
  </si>
  <si>
    <t>=IF(AND([@Âge]&gt;60,[@Âge]&lt;=90),N56,0)</t>
  </si>
  <si>
    <t>$S$56</t>
  </si>
  <si>
    <t>=IF([@Âge]&gt;90,N56,0)</t>
  </si>
  <si>
    <t>$I$57</t>
  </si>
  <si>
    <t>=IF([@EstDetruite],E57,0)</t>
  </si>
  <si>
    <t>$J$57</t>
  </si>
  <si>
    <t>$K$57</t>
  </si>
  <si>
    <t>$L$57</t>
  </si>
  <si>
    <t>=(E57-I57)-K57</t>
  </si>
  <si>
    <t>$M$57</t>
  </si>
  <si>
    <t>$N$57</t>
  </si>
  <si>
    <t>$O$57</t>
  </si>
  <si>
    <t>$P$57</t>
  </si>
  <si>
    <t>=IF([@Âge]&lt;=30,N57,0)</t>
  </si>
  <si>
    <t>$Q$57</t>
  </si>
  <si>
    <t>=IF(AND([@Âge]&gt;30,[@Âge]&lt;=60),N57,0)</t>
  </si>
  <si>
    <t>$R$57</t>
  </si>
  <si>
    <t>=IF(AND([@Âge]&gt;60,[@Âge]&lt;=90),N57,0)</t>
  </si>
  <si>
    <t>$S$57</t>
  </si>
  <si>
    <t>=IF([@Âge]&gt;90,N57,0)</t>
  </si>
  <si>
    <t>$I$58</t>
  </si>
  <si>
    <t>=IF([@EstDetruite],E58,0)</t>
  </si>
  <si>
    <t>$J$58</t>
  </si>
  <si>
    <t>$K$58</t>
  </si>
  <si>
    <t>$L$58</t>
  </si>
  <si>
    <t>=(E58-I58)-K58</t>
  </si>
  <si>
    <t>$M$58</t>
  </si>
  <si>
    <t>$N$58</t>
  </si>
  <si>
    <t>$O$58</t>
  </si>
  <si>
    <t>$P$58</t>
  </si>
  <si>
    <t>=IF([@Âge]&lt;=30,N58,0)</t>
  </si>
  <si>
    <t>$Q$58</t>
  </si>
  <si>
    <t>=IF(AND([@Âge]&gt;30,[@Âge]&lt;=60),N58,0)</t>
  </si>
  <si>
    <t>$R$58</t>
  </si>
  <si>
    <t>=IF(AND([@Âge]&gt;60,[@Âge]&lt;=90),N58,0)</t>
  </si>
  <si>
    <t>$S$58</t>
  </si>
  <si>
    <t>=IF([@Âge]&gt;90,N58,0)</t>
  </si>
  <si>
    <t>$I$59</t>
  </si>
  <si>
    <t>=IF([@EstDetruite],E59,0)</t>
  </si>
  <si>
    <t>$J$59</t>
  </si>
  <si>
    <t>$K$59</t>
  </si>
  <si>
    <t>$L$59</t>
  </si>
  <si>
    <t>=(E59-I59)-K59</t>
  </si>
  <si>
    <t>$M$59</t>
  </si>
  <si>
    <t>$N$59</t>
  </si>
  <si>
    <t>$O$59</t>
  </si>
  <si>
    <t>$P$59</t>
  </si>
  <si>
    <t>=IF([@Âge]&lt;=30,N59,0)</t>
  </si>
  <si>
    <t>$Q$59</t>
  </si>
  <si>
    <t>=IF(AND([@Âge]&gt;30,[@Âge]&lt;=60),N59,0)</t>
  </si>
  <si>
    <t>$R$59</t>
  </si>
  <si>
    <t>=IF(AND([@Âge]&gt;60,[@Âge]&lt;=90),N59,0)</t>
  </si>
  <si>
    <t>$S$59</t>
  </si>
  <si>
    <t>=IF([@Âge]&gt;90,N59,0)</t>
  </si>
  <si>
    <t>$I$60</t>
  </si>
  <si>
    <t>=IF([@EstDetruite],E60,0)</t>
  </si>
  <si>
    <t>$J$60</t>
  </si>
  <si>
    <t>$K$60</t>
  </si>
  <si>
    <t>$L$60</t>
  </si>
  <si>
    <t>=(E60-I60)-K60</t>
  </si>
  <si>
    <t>$M$60</t>
  </si>
  <si>
    <t>$N$60</t>
  </si>
  <si>
    <t>$O$60</t>
  </si>
  <si>
    <t>$P$60</t>
  </si>
  <si>
    <t>=IF([@Âge]&lt;=30,N60,0)</t>
  </si>
  <si>
    <t>$Q$60</t>
  </si>
  <si>
    <t>=IF(AND([@Âge]&gt;30,[@Âge]&lt;=60),N60,0)</t>
  </si>
  <si>
    <t>$R$60</t>
  </si>
  <si>
    <t>=IF(AND([@Âge]&gt;60,[@Âge]&lt;=90),N60,0)</t>
  </si>
  <si>
    <t>$S$60</t>
  </si>
  <si>
    <t>=IF([@Âge]&gt;90,N60,0)</t>
  </si>
  <si>
    <t>$I$61</t>
  </si>
  <si>
    <t>=IF([@EstDetruite],E61,0)</t>
  </si>
  <si>
    <t>$J$61</t>
  </si>
  <si>
    <t>$K$61</t>
  </si>
  <si>
    <t>$L$61</t>
  </si>
  <si>
    <t>=(E61-I61)-K61</t>
  </si>
  <si>
    <t>$M$61</t>
  </si>
  <si>
    <t>$N$61</t>
  </si>
  <si>
    <t>$O$61</t>
  </si>
  <si>
    <t>$P$61</t>
  </si>
  <si>
    <t>=IF([@Âge]&lt;=30,N61,0)</t>
  </si>
  <si>
    <t>$Q$61</t>
  </si>
  <si>
    <t>=IF(AND([@Âge]&gt;30,[@Âge]&lt;=60),N61,0)</t>
  </si>
  <si>
    <t>$R$61</t>
  </si>
  <si>
    <t>=IF(AND([@Âge]&gt;60,[@Âge]&lt;=90),N61,0)</t>
  </si>
  <si>
    <t>$S$61</t>
  </si>
  <si>
    <t>=IF([@Âge]&gt;90,N61,0)</t>
  </si>
  <si>
    <t>$I$62</t>
  </si>
  <si>
    <t>=IF([@EstDetruite],E62,0)</t>
  </si>
  <si>
    <t>$J$62</t>
  </si>
  <si>
    <t>$K$62</t>
  </si>
  <si>
    <t>$L$62</t>
  </si>
  <si>
    <t>=(E62-I62)-K62</t>
  </si>
  <si>
    <t>$M$62</t>
  </si>
  <si>
    <t>$N$62</t>
  </si>
  <si>
    <t>$O$62</t>
  </si>
  <si>
    <t>$P$62</t>
  </si>
  <si>
    <t>=IF([@Âge]&lt;=30,N62,0)</t>
  </si>
  <si>
    <t>$Q$62</t>
  </si>
  <si>
    <t>=IF(AND([@Âge]&gt;30,[@Âge]&lt;=60),N62,0)</t>
  </si>
  <si>
    <t>$R$62</t>
  </si>
  <si>
    <t>=IF(AND([@Âge]&gt;60,[@Âge]&lt;=90),N62,0)</t>
  </si>
  <si>
    <t>$S$62</t>
  </si>
  <si>
    <t>=IF([@Âge]&gt;90,N62,0)</t>
  </si>
  <si>
    <t>$I$63</t>
  </si>
  <si>
    <t>=IF([@EstDetruite],E63,0)</t>
  </si>
  <si>
    <t>$J$63</t>
  </si>
  <si>
    <t>$K$63</t>
  </si>
  <si>
    <t>$L$63</t>
  </si>
  <si>
    <t>=(E63-I63)-K63</t>
  </si>
  <si>
    <t>$M$63</t>
  </si>
  <si>
    <t>$N$63</t>
  </si>
  <si>
    <t>$O$63</t>
  </si>
  <si>
    <t>$P$63</t>
  </si>
  <si>
    <t>=IF([@Âge]&lt;=30,N63,0)</t>
  </si>
  <si>
    <t>$Q$63</t>
  </si>
  <si>
    <t>=IF(AND([@Âge]&gt;30,[@Âge]&lt;=60),N63,0)</t>
  </si>
  <si>
    <t>$R$63</t>
  </si>
  <si>
    <t>=IF(AND([@Âge]&gt;60,[@Âge]&lt;=90),N63,0)</t>
  </si>
  <si>
    <t>$S$63</t>
  </si>
  <si>
    <t>=IF([@Âge]&gt;90,N63,0)</t>
  </si>
  <si>
    <t>$I$64</t>
  </si>
  <si>
    <t>=IF([@EstDetruite],E64,0)</t>
  </si>
  <si>
    <t>$J$64</t>
  </si>
  <si>
    <t>$K$64</t>
  </si>
  <si>
    <t>$L$64</t>
  </si>
  <si>
    <t>=(E64-I64)-K64</t>
  </si>
  <si>
    <t>$M$64</t>
  </si>
  <si>
    <t>$N$64</t>
  </si>
  <si>
    <t>$O$64</t>
  </si>
  <si>
    <t>$P$64</t>
  </si>
  <si>
    <t>=IF([@Âge]&lt;=30,N64,0)</t>
  </si>
  <si>
    <t>$Q$64</t>
  </si>
  <si>
    <t>=IF(AND([@Âge]&gt;30,[@Âge]&lt;=60),N64,0)</t>
  </si>
  <si>
    <t>$R$64</t>
  </si>
  <si>
    <t>=IF(AND([@Âge]&gt;60,[@Âge]&lt;=90),N64,0)</t>
  </si>
  <si>
    <t>$S$64</t>
  </si>
  <si>
    <t>=IF([@Âge]&gt;90,N64,0)</t>
  </si>
  <si>
    <t>$I$65</t>
  </si>
  <si>
    <t>=IF([@EstDetruite],E65,0)</t>
  </si>
  <si>
    <t>$J$65</t>
  </si>
  <si>
    <t>$K$65</t>
  </si>
  <si>
    <t>$L$65</t>
  </si>
  <si>
    <t>=(E65-I65)-K65</t>
  </si>
  <si>
    <t>$M$65</t>
  </si>
  <si>
    <t>$N$65</t>
  </si>
  <si>
    <t>$O$65</t>
  </si>
  <si>
    <t>$P$65</t>
  </si>
  <si>
    <t>=IF([@Âge]&lt;=30,N65,0)</t>
  </si>
  <si>
    <t>$Q$65</t>
  </si>
  <si>
    <t>=IF(AND([@Âge]&gt;30,[@Âge]&lt;=60),N65,0)</t>
  </si>
  <si>
    <t>$R$65</t>
  </si>
  <si>
    <t>=IF(AND([@Âge]&gt;60,[@Âge]&lt;=90),N65,0)</t>
  </si>
  <si>
    <t>$S$65</t>
  </si>
  <si>
    <t>=IF([@Âge]&gt;90,N65,0)</t>
  </si>
  <si>
    <t>$I$66</t>
  </si>
  <si>
    <t>=IF([@EstDetruite],E66,0)</t>
  </si>
  <si>
    <t>$J$66</t>
  </si>
  <si>
    <t>$K$66</t>
  </si>
  <si>
    <t>$L$66</t>
  </si>
  <si>
    <t>=(E66-I66)-K66</t>
  </si>
  <si>
    <t>$M$66</t>
  </si>
  <si>
    <t>$N$66</t>
  </si>
  <si>
    <t>$O$66</t>
  </si>
  <si>
    <t>$P$66</t>
  </si>
  <si>
    <t>=IF([@Âge]&lt;=30,N66,0)</t>
  </si>
  <si>
    <t>$Q$66</t>
  </si>
  <si>
    <t>=IF(AND([@Âge]&gt;30,[@Âge]&lt;=60),N66,0)</t>
  </si>
  <si>
    <t>$R$66</t>
  </si>
  <si>
    <t>=IF(AND([@Âge]&gt;60,[@Âge]&lt;=90),N66,0)</t>
  </si>
  <si>
    <t>$S$66</t>
  </si>
  <si>
    <t>=IF([@Âge]&gt;90,N66,0)</t>
  </si>
  <si>
    <t>$I$67</t>
  </si>
  <si>
    <t>=IF([@EstDetruite],E67,0)</t>
  </si>
  <si>
    <t>$K$67</t>
  </si>
  <si>
    <t>$L$67</t>
  </si>
  <si>
    <t>=(E67-I67)-K67</t>
  </si>
  <si>
    <t>$M$67</t>
  </si>
  <si>
    <t>$N$67</t>
  </si>
  <si>
    <t>$O$67</t>
  </si>
  <si>
    <t>$P$67</t>
  </si>
  <si>
    <t>=IF([@Âge]&lt;=30,N67,0)</t>
  </si>
  <si>
    <t>$Q$67</t>
  </si>
  <si>
    <t>=IF(AND([@Âge]&gt;30,[@Âge]&lt;=60),N67,0)</t>
  </si>
  <si>
    <t>$R$67</t>
  </si>
  <si>
    <t>=IF(AND([@Âge]&gt;60,[@Âge]&lt;=90),N67,0)</t>
  </si>
  <si>
    <t>$S$67</t>
  </si>
  <si>
    <t>=IF([@Âge]&gt;90,N67,0)</t>
  </si>
  <si>
    <t>$I$68</t>
  </si>
  <si>
    <t>=IF([@EstDetruite],E68,0)</t>
  </si>
  <si>
    <t>$J$68</t>
  </si>
  <si>
    <t>$K$68</t>
  </si>
  <si>
    <t>$L$68</t>
  </si>
  <si>
    <t>=(E68-I68)-K68</t>
  </si>
  <si>
    <t>$M$68</t>
  </si>
  <si>
    <t>$N$68</t>
  </si>
  <si>
    <t>$O$68</t>
  </si>
  <si>
    <t>$P$68</t>
  </si>
  <si>
    <t>=IF([@Âge]&lt;=30,N68,0)</t>
  </si>
  <si>
    <t>$Q$68</t>
  </si>
  <si>
    <t>=IF(AND([@Âge]&gt;30,[@Âge]&lt;=60),N68,0)</t>
  </si>
  <si>
    <t>$R$68</t>
  </si>
  <si>
    <t>=IF(AND([@Âge]&gt;60,[@Âge]&lt;=90),N68,0)</t>
  </si>
  <si>
    <t>$S$68</t>
  </si>
  <si>
    <t>=IF([@Âge]&gt;90,N68,0)</t>
  </si>
  <si>
    <t>$I$69</t>
  </si>
  <si>
    <t>=IF([@EstDetruite],E69,0)</t>
  </si>
  <si>
    <t>$J$69</t>
  </si>
  <si>
    <t>$K$69</t>
  </si>
  <si>
    <t>$L$69</t>
  </si>
  <si>
    <t>=(E69-I69)-K69</t>
  </si>
  <si>
    <t>$M$69</t>
  </si>
  <si>
    <t>$N$69</t>
  </si>
  <si>
    <t>$O$69</t>
  </si>
  <si>
    <t>$P$69</t>
  </si>
  <si>
    <t>=IF([@Âge]&lt;=30,N69,0)</t>
  </si>
  <si>
    <t>$Q$69</t>
  </si>
  <si>
    <t>=IF(AND([@Âge]&gt;30,[@Âge]&lt;=60),N69,0)</t>
  </si>
  <si>
    <t>$R$69</t>
  </si>
  <si>
    <t>=IF(AND([@Âge]&gt;60,[@Âge]&lt;=90),N69,0)</t>
  </si>
  <si>
    <t>$S$69</t>
  </si>
  <si>
    <t>=IF([@Âge]&gt;90,N69,0)</t>
  </si>
  <si>
    <t>$I$70</t>
  </si>
  <si>
    <t>=IF([@EstDetruite],E70,0)</t>
  </si>
  <si>
    <t>$J$70</t>
  </si>
  <si>
    <t>$K$70</t>
  </si>
  <si>
    <t>$L$70</t>
  </si>
  <si>
    <t>=(E70-I70)-K70</t>
  </si>
  <si>
    <t>$M$70</t>
  </si>
  <si>
    <t>$N$70</t>
  </si>
  <si>
    <t>$O$70</t>
  </si>
  <si>
    <t>$P$70</t>
  </si>
  <si>
    <t>=IF([@Âge]&lt;=30,N70,0)</t>
  </si>
  <si>
    <t>$Q$70</t>
  </si>
  <si>
    <t>=IF(AND([@Âge]&gt;30,[@Âge]&lt;=60),N70,0)</t>
  </si>
  <si>
    <t>$R$70</t>
  </si>
  <si>
    <t>=IF(AND([@Âge]&gt;60,[@Âge]&lt;=90),N70,0)</t>
  </si>
  <si>
    <t>$S$70</t>
  </si>
  <si>
    <t>=IF([@Âge]&gt;90,N70,0)</t>
  </si>
  <si>
    <t>$I$71</t>
  </si>
  <si>
    <t>=IF([@EstDetruite],E71,0)</t>
  </si>
  <si>
    <t>$J$71</t>
  </si>
  <si>
    <t>$K$71</t>
  </si>
  <si>
    <t>$L$71</t>
  </si>
  <si>
    <t>=(E71-I71)-K71</t>
  </si>
  <si>
    <t>$M$71</t>
  </si>
  <si>
    <t>$N$71</t>
  </si>
  <si>
    <t>$O$71</t>
  </si>
  <si>
    <t>$P$71</t>
  </si>
  <si>
    <t>=IF([@Âge]&lt;=30,N71,0)</t>
  </si>
  <si>
    <t>$Q$71</t>
  </si>
  <si>
    <t>=IF(AND([@Âge]&gt;30,[@Âge]&lt;=60),N71,0)</t>
  </si>
  <si>
    <t>$R$71</t>
  </si>
  <si>
    <t>=IF(AND([@Âge]&gt;60,[@Âge]&lt;=90),N71,0)</t>
  </si>
  <si>
    <t>$S$71</t>
  </si>
  <si>
    <t>=IF([@Âge]&gt;90,N71,0)</t>
  </si>
  <si>
    <t>$I$72</t>
  </si>
  <si>
    <t>=IF([@EstDetruite],E72,0)</t>
  </si>
  <si>
    <t>$J$72</t>
  </si>
  <si>
    <t>$K$72</t>
  </si>
  <si>
    <t>$L$72</t>
  </si>
  <si>
    <t>=(E72-I72)-K72</t>
  </si>
  <si>
    <t>$M$72</t>
  </si>
  <si>
    <t>$N$72</t>
  </si>
  <si>
    <t>$O$72</t>
  </si>
  <si>
    <t>$P$72</t>
  </si>
  <si>
    <t>=IF([@Âge]&lt;=30,N72,0)</t>
  </si>
  <si>
    <t>$Q$72</t>
  </si>
  <si>
    <t>=IF(AND([@Âge]&gt;30,[@Âge]&lt;=60),N72,0)</t>
  </si>
  <si>
    <t>$R$72</t>
  </si>
  <si>
    <t>=IF(AND([@Âge]&gt;60,[@Âge]&lt;=90),N72,0)</t>
  </si>
  <si>
    <t>$S$72</t>
  </si>
  <si>
    <t>=IF([@Âge]&gt;90,N72,0)</t>
  </si>
  <si>
    <t>$I$73</t>
  </si>
  <si>
    <t>=IF([@EstDetruite],E73,0)</t>
  </si>
  <si>
    <t>$J$73</t>
  </si>
  <si>
    <t>$K$73</t>
  </si>
  <si>
    <t>$L$73</t>
  </si>
  <si>
    <t>=(E73-I73)-K73</t>
  </si>
  <si>
    <t>$M$73</t>
  </si>
  <si>
    <t>$N$73</t>
  </si>
  <si>
    <t>$O$73</t>
  </si>
  <si>
    <t>$P$73</t>
  </si>
  <si>
    <t>=IF([@Âge]&lt;=30,N73,0)</t>
  </si>
  <si>
    <t>$Q$73</t>
  </si>
  <si>
    <t>=IF(AND([@Âge]&gt;30,[@Âge]&lt;=60),N73,0)</t>
  </si>
  <si>
    <t>$R$73</t>
  </si>
  <si>
    <t>=IF(AND([@Âge]&gt;60,[@Âge]&lt;=90),N73,0)</t>
  </si>
  <si>
    <t>$S$73</t>
  </si>
  <si>
    <t>=IF([@Âge]&gt;90,N73,0)</t>
  </si>
  <si>
    <t>$I$74</t>
  </si>
  <si>
    <t>=IF([@EstDetruite],E74,0)</t>
  </si>
  <si>
    <t>$J$74</t>
  </si>
  <si>
    <t>$K$74</t>
  </si>
  <si>
    <t>$L$74</t>
  </si>
  <si>
    <t>=(E74-I74)-K74</t>
  </si>
  <si>
    <t>$M$74</t>
  </si>
  <si>
    <t>$N$74</t>
  </si>
  <si>
    <t>$O$74</t>
  </si>
  <si>
    <t>$P$74</t>
  </si>
  <si>
    <t>=IF([@Âge]&lt;=30,N74,0)</t>
  </si>
  <si>
    <t>$Q$74</t>
  </si>
  <si>
    <t>=IF(AND([@Âge]&gt;30,[@Âge]&lt;=60),N74,0)</t>
  </si>
  <si>
    <t>$R$74</t>
  </si>
  <si>
    <t>=IF(AND([@Âge]&gt;60,[@Âge]&lt;=90),N74,0)</t>
  </si>
  <si>
    <t>$S$74</t>
  </si>
  <si>
    <t>=IF([@Âge]&gt;90,N74,0)</t>
  </si>
  <si>
    <t>$I$75</t>
  </si>
  <si>
    <t>=IF([@EstDetruite],E75,0)</t>
  </si>
  <si>
    <t>$J$75</t>
  </si>
  <si>
    <t>$K$75</t>
  </si>
  <si>
    <t>$L$75</t>
  </si>
  <si>
    <t>=(E75-I75)-K75</t>
  </si>
  <si>
    <t>$M$75</t>
  </si>
  <si>
    <t>$N$75</t>
  </si>
  <si>
    <t>$O$75</t>
  </si>
  <si>
    <t>$P$75</t>
  </si>
  <si>
    <t>=IF([@Âge]&lt;=30,N75,0)</t>
  </si>
  <si>
    <t>$Q$75</t>
  </si>
  <si>
    <t>=IF(AND([@Âge]&gt;30,[@Âge]&lt;=60),N75,0)</t>
  </si>
  <si>
    <t>$R$75</t>
  </si>
  <si>
    <t>=IF(AND([@Âge]&gt;60,[@Âge]&lt;=90),N75,0)</t>
  </si>
  <si>
    <t>$S$75</t>
  </si>
  <si>
    <t>=IF([@Âge]&gt;90,N75,0)</t>
  </si>
  <si>
    <t>$I$76</t>
  </si>
  <si>
    <t>=IF([@EstDetruite],E76,0)</t>
  </si>
  <si>
    <t>$J$76</t>
  </si>
  <si>
    <t>$K$76</t>
  </si>
  <si>
    <t>$L$76</t>
  </si>
  <si>
    <t>=(E76-I76)-K76</t>
  </si>
  <si>
    <t>$M$76</t>
  </si>
  <si>
    <t>$N$76</t>
  </si>
  <si>
    <t>$O$76</t>
  </si>
  <si>
    <t>$P$76</t>
  </si>
  <si>
    <t>=IF([@Âge]&lt;=30,N76,0)</t>
  </si>
  <si>
    <t>$Q$76</t>
  </si>
  <si>
    <t>=IF(AND([@Âge]&gt;30,[@Âge]&lt;=60),N76,0)</t>
  </si>
  <si>
    <t>$R$76</t>
  </si>
  <si>
    <t>=IF(AND([@Âge]&gt;60,[@Âge]&lt;=90),N76,0)</t>
  </si>
  <si>
    <t>$S$76</t>
  </si>
  <si>
    <t>=IF([@Âge]&gt;90,N76,0)</t>
  </si>
  <si>
    <t>$I$77</t>
  </si>
  <si>
    <t>=IF([@EstDetruite],E77,0)</t>
  </si>
  <si>
    <t>$J$77</t>
  </si>
  <si>
    <t>$K$77</t>
  </si>
  <si>
    <t>$L$77</t>
  </si>
  <si>
    <t>=(E77-I77)-K77</t>
  </si>
  <si>
    <t>$M$77</t>
  </si>
  <si>
    <t>$N$77</t>
  </si>
  <si>
    <t>$O$77</t>
  </si>
  <si>
    <t>$P$77</t>
  </si>
  <si>
    <t>=IF([@Âge]&lt;=30,N77,0)</t>
  </si>
  <si>
    <t>$Q$77</t>
  </si>
  <si>
    <t>=IF(AND([@Âge]&gt;30,[@Âge]&lt;=60),N77,0)</t>
  </si>
  <si>
    <t>$R$77</t>
  </si>
  <si>
    <t>=IF(AND([@Âge]&gt;60,[@Âge]&lt;=90),N77,0)</t>
  </si>
  <si>
    <t>$S$77</t>
  </si>
  <si>
    <t>=IF([@Âge]&gt;90,N77,0)</t>
  </si>
  <si>
    <t>$I$78</t>
  </si>
  <si>
    <t>=IF([@EstDetruite],E78,0)</t>
  </si>
  <si>
    <t>$J$78</t>
  </si>
  <si>
    <t>$K$78</t>
  </si>
  <si>
    <t>$L$78</t>
  </si>
  <si>
    <t>=(E78-I78)-K78</t>
  </si>
  <si>
    <t>$M$78</t>
  </si>
  <si>
    <t>$N$78</t>
  </si>
  <si>
    <t>$O$78</t>
  </si>
  <si>
    <t>$P$78</t>
  </si>
  <si>
    <t>=IF([@Âge]&lt;=30,N78,0)</t>
  </si>
  <si>
    <t>$Q$78</t>
  </si>
  <si>
    <t>=IF(AND([@Âge]&gt;30,[@Âge]&lt;=60),N78,0)</t>
  </si>
  <si>
    <t>$R$78</t>
  </si>
  <si>
    <t>=IF(AND([@Âge]&gt;60,[@Âge]&lt;=90),N78,0)</t>
  </si>
  <si>
    <t>$S$78</t>
  </si>
  <si>
    <t>=IF([@Âge]&gt;90,N78,0)</t>
  </si>
  <si>
    <t>$I$79</t>
  </si>
  <si>
    <t>=IF([@EstDetruite],E79,0)</t>
  </si>
  <si>
    <t>$J$79</t>
  </si>
  <si>
    <t>$K$79</t>
  </si>
  <si>
    <t>$L$79</t>
  </si>
  <si>
    <t>=(E79-I79)-K79</t>
  </si>
  <si>
    <t>$M$79</t>
  </si>
  <si>
    <t>$N$79</t>
  </si>
  <si>
    <t>$O$79</t>
  </si>
  <si>
    <t>$P$79</t>
  </si>
  <si>
    <t>=IF([@Âge]&lt;=30,N79,0)</t>
  </si>
  <si>
    <t>$Q$79</t>
  </si>
  <si>
    <t>=IF(AND([@Âge]&gt;30,[@Âge]&lt;=60),N79,0)</t>
  </si>
  <si>
    <t>$R$79</t>
  </si>
  <si>
    <t>=IF(AND([@Âge]&gt;60,[@Âge]&lt;=90),N79,0)</t>
  </si>
  <si>
    <t>$S$79</t>
  </si>
  <si>
    <t>=IF([@Âge]&gt;90,N79,0)</t>
  </si>
  <si>
    <t>$I$80</t>
  </si>
  <si>
    <t>=IF([@EstDetruite],E80,0)</t>
  </si>
  <si>
    <t>$J$80</t>
  </si>
  <si>
    <t>$K$80</t>
  </si>
  <si>
    <t>$L$80</t>
  </si>
  <si>
    <t>=(E80-I80)-K80</t>
  </si>
  <si>
    <t>$M$80</t>
  </si>
  <si>
    <t>$N$80</t>
  </si>
  <si>
    <t>$O$80</t>
  </si>
  <si>
    <t>$P$80</t>
  </si>
  <si>
    <t>=IF([@Âge]&lt;=30,N80,0)</t>
  </si>
  <si>
    <t>$Q$80</t>
  </si>
  <si>
    <t>=IF(AND([@Âge]&gt;30,[@Âge]&lt;=60),N80,0)</t>
  </si>
  <si>
    <t>$R$80</t>
  </si>
  <si>
    <t>=IF(AND([@Âge]&gt;60,[@Âge]&lt;=90),N80,0)</t>
  </si>
  <si>
    <t>$S$80</t>
  </si>
  <si>
    <t>=IF([@Âge]&gt;90,N80,0)</t>
  </si>
  <si>
    <t>$I$81</t>
  </si>
  <si>
    <t>=IF([@EstDetruite],E81,0)</t>
  </si>
  <si>
    <t>$J$81</t>
  </si>
  <si>
    <t>$K$81</t>
  </si>
  <si>
    <t>$L$81</t>
  </si>
  <si>
    <t>=(E81-I81)-K81</t>
  </si>
  <si>
    <t>$M$81</t>
  </si>
  <si>
    <t>$N$81</t>
  </si>
  <si>
    <t>$O$81</t>
  </si>
  <si>
    <t>$P$81</t>
  </si>
  <si>
    <t>=IF([@Âge]&lt;=30,N81,0)</t>
  </si>
  <si>
    <t>$Q$81</t>
  </si>
  <si>
    <t>=IF(AND([@Âge]&gt;30,[@Âge]&lt;=60),N81,0)</t>
  </si>
  <si>
    <t>$R$81</t>
  </si>
  <si>
    <t>=IF(AND([@Âge]&gt;60,[@Âge]&lt;=90),N81,0)</t>
  </si>
  <si>
    <t>$S$81</t>
  </si>
  <si>
    <t>=IF([@Âge]&gt;90,N81,0)</t>
  </si>
  <si>
    <t>$I$82</t>
  </si>
  <si>
    <t>=IF([@EstDetruite],E82,0)</t>
  </si>
  <si>
    <t>$J$82</t>
  </si>
  <si>
    <t>$K$82</t>
  </si>
  <si>
    <t>$L$82</t>
  </si>
  <si>
    <t>=(E82-I82)-K82</t>
  </si>
  <si>
    <t>$M$82</t>
  </si>
  <si>
    <t>$N$82</t>
  </si>
  <si>
    <t>$O$82</t>
  </si>
  <si>
    <t>$P$82</t>
  </si>
  <si>
    <t>=IF([@Âge]&lt;=30,N82,0)</t>
  </si>
  <si>
    <t>$Q$82</t>
  </si>
  <si>
    <t>=IF(AND([@Âge]&gt;30,[@Âge]&lt;=60),N82,0)</t>
  </si>
  <si>
    <t>$R$82</t>
  </si>
  <si>
    <t>=IF(AND([@Âge]&gt;60,[@Âge]&lt;=90),N82,0)</t>
  </si>
  <si>
    <t>$S$82</t>
  </si>
  <si>
    <t>=IF([@Âge]&gt;90,N82,0)</t>
  </si>
  <si>
    <t>$I$83</t>
  </si>
  <si>
    <t>=IF([@EstDetruite],E83,0)</t>
  </si>
  <si>
    <t>$J$83</t>
  </si>
  <si>
    <t>$K$83</t>
  </si>
  <si>
    <t>$L$83</t>
  </si>
  <si>
    <t>=(E83-I83)-K83</t>
  </si>
  <si>
    <t>$M$83</t>
  </si>
  <si>
    <t>$N$83</t>
  </si>
  <si>
    <t>$O$83</t>
  </si>
  <si>
    <t>$P$83</t>
  </si>
  <si>
    <t>=IF([@Âge]&lt;=30,N83,0)</t>
  </si>
  <si>
    <t>$Q$83</t>
  </si>
  <si>
    <t>=IF(AND([@Âge]&gt;30,[@Âge]&lt;=60),N83,0)</t>
  </si>
  <si>
    <t>$R$83</t>
  </si>
  <si>
    <t>=IF(AND([@Âge]&gt;60,[@Âge]&lt;=90),N83,0)</t>
  </si>
  <si>
    <t>$S$83</t>
  </si>
  <si>
    <t>=IF([@Âge]&gt;90,N83,0)</t>
  </si>
  <si>
    <t>$I$84</t>
  </si>
  <si>
    <t>=IF([@EstDetruite],E84,0)</t>
  </si>
  <si>
    <t>$J$84</t>
  </si>
  <si>
    <t>$K$84</t>
  </si>
  <si>
    <t>$L$84</t>
  </si>
  <si>
    <t>=(E84-I84)-K84</t>
  </si>
  <si>
    <t>$M$84</t>
  </si>
  <si>
    <t>$N$84</t>
  </si>
  <si>
    <t>$O$84</t>
  </si>
  <si>
    <t>$P$84</t>
  </si>
  <si>
    <t>=IF([@Âge]&lt;=30,N84,0)</t>
  </si>
  <si>
    <t>$Q$84</t>
  </si>
  <si>
    <t>=IF(AND([@Âge]&gt;30,[@Âge]&lt;=60),N84,0)</t>
  </si>
  <si>
    <t>$R$84</t>
  </si>
  <si>
    <t>=IF(AND([@Âge]&gt;60,[@Âge]&lt;=90),N84,0)</t>
  </si>
  <si>
    <t>$S$84</t>
  </si>
  <si>
    <t>=IF([@Âge]&gt;90,N84,0)</t>
  </si>
  <si>
    <t>$I$85</t>
  </si>
  <si>
    <t>=IF([@EstDetruite],E85,0)</t>
  </si>
  <si>
    <t>$J$85</t>
  </si>
  <si>
    <t>$K$85</t>
  </si>
  <si>
    <t>$L$85</t>
  </si>
  <si>
    <t>=(E85-I85)-K85</t>
  </si>
  <si>
    <t>$M$85</t>
  </si>
  <si>
    <t>$N$85</t>
  </si>
  <si>
    <t>$O$85</t>
  </si>
  <si>
    <t>$P$85</t>
  </si>
  <si>
    <t>=IF([@Âge]&lt;=30,N85,0)</t>
  </si>
  <si>
    <t>$Q$85</t>
  </si>
  <si>
    <t>=IF(AND([@Âge]&gt;30,[@Âge]&lt;=60),N85,0)</t>
  </si>
  <si>
    <t>$R$85</t>
  </si>
  <si>
    <t>=IF(AND([@Âge]&gt;60,[@Âge]&lt;=90),N85,0)</t>
  </si>
  <si>
    <t>$S$85</t>
  </si>
  <si>
    <t>=IF([@Âge]&gt;90,N85,0)</t>
  </si>
  <si>
    <t>$I$86</t>
  </si>
  <si>
    <t>=IF([@EstDetruite],E86,0)</t>
  </si>
  <si>
    <t>$J$86</t>
  </si>
  <si>
    <t>$K$86</t>
  </si>
  <si>
    <t>$L$86</t>
  </si>
  <si>
    <t>=(E86-I86)-K86</t>
  </si>
  <si>
    <t>$M$86</t>
  </si>
  <si>
    <t>$N$86</t>
  </si>
  <si>
    <t>$O$86</t>
  </si>
  <si>
    <t>$P$86</t>
  </si>
  <si>
    <t>=IF([@Âge]&lt;=30,N86,0)</t>
  </si>
  <si>
    <t>$Q$86</t>
  </si>
  <si>
    <t>=IF(AND([@Âge]&gt;30,[@Âge]&lt;=60),N86,0)</t>
  </si>
  <si>
    <t>$R$86</t>
  </si>
  <si>
    <t>=IF(AND([@Âge]&gt;60,[@Âge]&lt;=90),N86,0)</t>
  </si>
  <si>
    <t>$S$86</t>
  </si>
  <si>
    <t>=IF([@Âge]&gt;90,N86,0)</t>
  </si>
  <si>
    <t>$I$87</t>
  </si>
  <si>
    <t>=IF([@EstDetruite],E87,0)</t>
  </si>
  <si>
    <t>$J$87</t>
  </si>
  <si>
    <t>$K$87</t>
  </si>
  <si>
    <t>$L$87</t>
  </si>
  <si>
    <t>=(E87-I87)-K87</t>
  </si>
  <si>
    <t>$M$87</t>
  </si>
  <si>
    <t>$N$87</t>
  </si>
  <si>
    <t>$O$87</t>
  </si>
  <si>
    <t>$P$87</t>
  </si>
  <si>
    <t>=IF([@Âge]&lt;=30,N87,0)</t>
  </si>
  <si>
    <t>$Q$87</t>
  </si>
  <si>
    <t>=IF(AND([@Âge]&gt;30,[@Âge]&lt;=60),N87,0)</t>
  </si>
  <si>
    <t>$R$87</t>
  </si>
  <si>
    <t>=IF(AND([@Âge]&gt;60,[@Âge]&lt;=90),N87,0)</t>
  </si>
  <si>
    <t>$S$87</t>
  </si>
  <si>
    <t>=IF([@Âge]&gt;90,N87,0)</t>
  </si>
  <si>
    <t>$I$88</t>
  </si>
  <si>
    <t>=IF([@EstDetruite],E88,0)</t>
  </si>
  <si>
    <t>$J$88</t>
  </si>
  <si>
    <t>$K$88</t>
  </si>
  <si>
    <t>$L$88</t>
  </si>
  <si>
    <t>=(E88-I88)-K88</t>
  </si>
  <si>
    <t>$M$88</t>
  </si>
  <si>
    <t>$N$88</t>
  </si>
  <si>
    <t>$O$88</t>
  </si>
  <si>
    <t>$P$88</t>
  </si>
  <si>
    <t>=IF([@Âge]&lt;=30,N88,0)</t>
  </si>
  <si>
    <t>$Q$88</t>
  </si>
  <si>
    <t>=IF(AND([@Âge]&gt;30,[@Âge]&lt;=60),N88,0)</t>
  </si>
  <si>
    <t>$R$88</t>
  </si>
  <si>
    <t>=IF(AND([@Âge]&gt;60,[@Âge]&lt;=90),N88,0)</t>
  </si>
  <si>
    <t>$S$88</t>
  </si>
  <si>
    <t>=IF([@Âge]&gt;90,N88,0)</t>
  </si>
  <si>
    <t>$I$89</t>
  </si>
  <si>
    <t>=IF([@EstDetruite],E89,0)</t>
  </si>
  <si>
    <t>$J$89</t>
  </si>
  <si>
    <t>$K$89</t>
  </si>
  <si>
    <t>$L$89</t>
  </si>
  <si>
    <t>=(E89-I89)-K89</t>
  </si>
  <si>
    <t>$M$89</t>
  </si>
  <si>
    <t>$N$89</t>
  </si>
  <si>
    <t>$O$89</t>
  </si>
  <si>
    <t>$P$89</t>
  </si>
  <si>
    <t>=IF([@Âge]&lt;=30,N89,0)</t>
  </si>
  <si>
    <t>$Q$89</t>
  </si>
  <si>
    <t>=IF(AND([@Âge]&gt;30,[@Âge]&lt;=60),N89,0)</t>
  </si>
  <si>
    <t>$R$89</t>
  </si>
  <si>
    <t>=IF(AND([@Âge]&gt;60,[@Âge]&lt;=90),N89,0)</t>
  </si>
  <si>
    <t>$S$89</t>
  </si>
  <si>
    <t>=IF([@Âge]&gt;90,N89,0)</t>
  </si>
  <si>
    <t>$I$90</t>
  </si>
  <si>
    <t>=IF([@EstDetruite],E90,0)</t>
  </si>
  <si>
    <t>$J$90</t>
  </si>
  <si>
    <t>$K$90</t>
  </si>
  <si>
    <t>$L$90</t>
  </si>
  <si>
    <t>=(E90-I90)-K90</t>
  </si>
  <si>
    <t>$M$90</t>
  </si>
  <si>
    <t>$N$90</t>
  </si>
  <si>
    <t>$O$90</t>
  </si>
  <si>
    <t>$P$90</t>
  </si>
  <si>
    <t>=IF([@Âge]&lt;=30,N90,0)</t>
  </si>
  <si>
    <t>$Q$90</t>
  </si>
  <si>
    <t>=IF(AND([@Âge]&gt;30,[@Âge]&lt;=60),N90,0)</t>
  </si>
  <si>
    <t>$R$90</t>
  </si>
  <si>
    <t>=IF(AND([@Âge]&gt;60,[@Âge]&lt;=90),N90,0)</t>
  </si>
  <si>
    <t>$S$90</t>
  </si>
  <si>
    <t>=IF([@Âge]&gt;90,N90,0)</t>
  </si>
  <si>
    <t>$I$91</t>
  </si>
  <si>
    <t>=IF([@EstDetruite],E91,0)</t>
  </si>
  <si>
    <t>$J$91</t>
  </si>
  <si>
    <t>$K$91</t>
  </si>
  <si>
    <t>$L$91</t>
  </si>
  <si>
    <t>=(E91-I91)-K91</t>
  </si>
  <si>
    <t>$M$91</t>
  </si>
  <si>
    <t>$N$91</t>
  </si>
  <si>
    <t>$O$91</t>
  </si>
  <si>
    <t>$P$91</t>
  </si>
  <si>
    <t>=IF([@Âge]&lt;=30,N91,0)</t>
  </si>
  <si>
    <t>$Q$91</t>
  </si>
  <si>
    <t>=IF(AND([@Âge]&gt;30,[@Âge]&lt;=60),N91,0)</t>
  </si>
  <si>
    <t>$R$91</t>
  </si>
  <si>
    <t>=IF(AND([@Âge]&gt;60,[@Âge]&lt;=90),N91,0)</t>
  </si>
  <si>
    <t>$S$91</t>
  </si>
  <si>
    <t>=IF([@Âge]&gt;90,N91,0)</t>
  </si>
  <si>
    <t>$I$92</t>
  </si>
  <si>
    <t>=IF([@EstDetruite],E92,0)</t>
  </si>
  <si>
    <t>$J$92</t>
  </si>
  <si>
    <t>$K$92</t>
  </si>
  <si>
    <t>$L$92</t>
  </si>
  <si>
    <t>=(E92-I92)-K92</t>
  </si>
  <si>
    <t>$M$92</t>
  </si>
  <si>
    <t>$N$92</t>
  </si>
  <si>
    <t>$O$92</t>
  </si>
  <si>
    <t>$P$92</t>
  </si>
  <si>
    <t>=IF([@Âge]&lt;=30,N92,0)</t>
  </si>
  <si>
    <t>$Q$92</t>
  </si>
  <si>
    <t>=IF(AND([@Âge]&gt;30,[@Âge]&lt;=60),N92,0)</t>
  </si>
  <si>
    <t>$R$92</t>
  </si>
  <si>
    <t>=IF(AND([@Âge]&gt;60,[@Âge]&lt;=90),N92,0)</t>
  </si>
  <si>
    <t>$S$92</t>
  </si>
  <si>
    <t>=IF([@Âge]&gt;90,N92,0)</t>
  </si>
  <si>
    <t>$I$93</t>
  </si>
  <si>
    <t>=IF([@EstDetruite],E93,0)</t>
  </si>
  <si>
    <t>$J$93</t>
  </si>
  <si>
    <t>$K$93</t>
  </si>
  <si>
    <t>$L$93</t>
  </si>
  <si>
    <t>=(E93-I93)-K93</t>
  </si>
  <si>
    <t>$M$93</t>
  </si>
  <si>
    <t>$N$93</t>
  </si>
  <si>
    <t>$O$93</t>
  </si>
  <si>
    <t>$P$93</t>
  </si>
  <si>
    <t>=IF([@Âge]&lt;=30,N93,0)</t>
  </si>
  <si>
    <t>$Q$93</t>
  </si>
  <si>
    <t>=IF(AND([@Âge]&gt;30,[@Âge]&lt;=60),N93,0)</t>
  </si>
  <si>
    <t>$R$93</t>
  </si>
  <si>
    <t>=IF(AND([@Âge]&gt;60,[@Âge]&lt;=90),N93,0)</t>
  </si>
  <si>
    <t>$S$93</t>
  </si>
  <si>
    <t>=IF([@Âge]&gt;90,N93,0)</t>
  </si>
  <si>
    <t>$I$94</t>
  </si>
  <si>
    <t>=IF([@EstDetruite],E94,0)</t>
  </si>
  <si>
    <t>$J$94</t>
  </si>
  <si>
    <t>$K$94</t>
  </si>
  <si>
    <t>$L$94</t>
  </si>
  <si>
    <t>=(E94-I94)-K94</t>
  </si>
  <si>
    <t>$M$94</t>
  </si>
  <si>
    <t>$N$94</t>
  </si>
  <si>
    <t>$O$94</t>
  </si>
  <si>
    <t>$P$94</t>
  </si>
  <si>
    <t>=IF([@Âge]&lt;=30,N94,0)</t>
  </si>
  <si>
    <t>$Q$94</t>
  </si>
  <si>
    <t>=IF(AND([@Âge]&gt;30,[@Âge]&lt;=60),N94,0)</t>
  </si>
  <si>
    <t>$R$94</t>
  </si>
  <si>
    <t>=IF(AND([@Âge]&gt;60,[@Âge]&lt;=90),N94,0)</t>
  </si>
  <si>
    <t>$S$94</t>
  </si>
  <si>
    <t>=IF([@Âge]&gt;90,N94,0)</t>
  </si>
  <si>
    <t>$I$95</t>
  </si>
  <si>
    <t>=IF([@EstDetruite],E95,0)</t>
  </si>
  <si>
    <t>$J$95</t>
  </si>
  <si>
    <t>$K$95</t>
  </si>
  <si>
    <t>$L$95</t>
  </si>
  <si>
    <t>=(E95-I95)-K95</t>
  </si>
  <si>
    <t>$M$95</t>
  </si>
  <si>
    <t>$N$95</t>
  </si>
  <si>
    <t>$O$95</t>
  </si>
  <si>
    <t>$P$95</t>
  </si>
  <si>
    <t>=IF([@Âge]&lt;=30,N95,0)</t>
  </si>
  <si>
    <t>$Q$95</t>
  </si>
  <si>
    <t>=IF(AND([@Âge]&gt;30,[@Âge]&lt;=60),N95,0)</t>
  </si>
  <si>
    <t>$R$95</t>
  </si>
  <si>
    <t>=IF(AND([@Âge]&gt;60,[@Âge]&lt;=90),N95,0)</t>
  </si>
  <si>
    <t>$S$95</t>
  </si>
  <si>
    <t>=IF([@Âge]&gt;90,N95,0)</t>
  </si>
  <si>
    <t>$I$96</t>
  </si>
  <si>
    <t>=IF([@EstDetruite],E96,0)</t>
  </si>
  <si>
    <t>$J$96</t>
  </si>
  <si>
    <t>$K$96</t>
  </si>
  <si>
    <t>$L$96</t>
  </si>
  <si>
    <t>=(E96-I96)-K96</t>
  </si>
  <si>
    <t>$M$96</t>
  </si>
  <si>
    <t>$N$96</t>
  </si>
  <si>
    <t>$O$96</t>
  </si>
  <si>
    <t>$P$96</t>
  </si>
  <si>
    <t>=IF([@Âge]&lt;=30,N96,0)</t>
  </si>
  <si>
    <t>$Q$96</t>
  </si>
  <si>
    <t>=IF(AND([@Âge]&gt;30,[@Âge]&lt;=60),N96,0)</t>
  </si>
  <si>
    <t>$R$96</t>
  </si>
  <si>
    <t>=IF(AND([@Âge]&gt;60,[@Âge]&lt;=90),N96,0)</t>
  </si>
  <si>
    <t>$S$96</t>
  </si>
  <si>
    <t>=IF([@Âge]&gt;90,N96,0)</t>
  </si>
  <si>
    <t>$I$97</t>
  </si>
  <si>
    <t>=IF([@EstDetruite],E97,0)</t>
  </si>
  <si>
    <t>$J$97</t>
  </si>
  <si>
    <t>$K$97</t>
  </si>
  <si>
    <t>$L$97</t>
  </si>
  <si>
    <t>=(E97-I97)-K97</t>
  </si>
  <si>
    <t>$M$97</t>
  </si>
  <si>
    <t>$N$97</t>
  </si>
  <si>
    <t>$O$97</t>
  </si>
  <si>
    <t>$P$97</t>
  </si>
  <si>
    <t>=IF([@Âge]&lt;=30,N97,0)</t>
  </si>
  <si>
    <t>$Q$97</t>
  </si>
  <si>
    <t>=IF(AND([@Âge]&gt;30,[@Âge]&lt;=60),N97,0)</t>
  </si>
  <si>
    <t>$R$97</t>
  </si>
  <si>
    <t>=IF(AND([@Âge]&gt;60,[@Âge]&lt;=90),N97,0)</t>
  </si>
  <si>
    <t>$S$97</t>
  </si>
  <si>
    <t>=IF([@Âge]&gt;90,N97,0)</t>
  </si>
  <si>
    <t>$I$98</t>
  </si>
  <si>
    <t>=IF([@EstDetruite],E98,0)</t>
  </si>
  <si>
    <t>$J$98</t>
  </si>
  <si>
    <t>$K$98</t>
  </si>
  <si>
    <t>$L$98</t>
  </si>
  <si>
    <t>=(E98-I98)-K98</t>
  </si>
  <si>
    <t>$M$98</t>
  </si>
  <si>
    <t>$N$98</t>
  </si>
  <si>
    <t>$O$98</t>
  </si>
  <si>
    <t>$P$98</t>
  </si>
  <si>
    <t>=IF([@Âge]&lt;=30,N98,0)</t>
  </si>
  <si>
    <t>$Q$98</t>
  </si>
  <si>
    <t>=IF(AND([@Âge]&gt;30,[@Âge]&lt;=60),N98,0)</t>
  </si>
  <si>
    <t>$R$98</t>
  </si>
  <si>
    <t>=IF(AND([@Âge]&gt;60,[@Âge]&lt;=90),N98,0)</t>
  </si>
  <si>
    <t>$S$98</t>
  </si>
  <si>
    <t>=IF([@Âge]&gt;90,N98,0)</t>
  </si>
  <si>
    <t>$I$99</t>
  </si>
  <si>
    <t>=IF([@EstDetruite],E99,0)</t>
  </si>
  <si>
    <t>$J$99</t>
  </si>
  <si>
    <t>$K$99</t>
  </si>
  <si>
    <t>$L$99</t>
  </si>
  <si>
    <t>=(E99-I99)-K99</t>
  </si>
  <si>
    <t>$M$99</t>
  </si>
  <si>
    <t>$N$99</t>
  </si>
  <si>
    <t>$O$99</t>
  </si>
  <si>
    <t>$P$99</t>
  </si>
  <si>
    <t>=IF([@Âge]&lt;=30,N99,0)</t>
  </si>
  <si>
    <t>$Q$99</t>
  </si>
  <si>
    <t>=IF(AND([@Âge]&gt;30,[@Âge]&lt;=60),N99,0)</t>
  </si>
  <si>
    <t>$R$99</t>
  </si>
  <si>
    <t>=IF(AND([@Âge]&gt;60,[@Âge]&lt;=90),N99,0)</t>
  </si>
  <si>
    <t>$S$99</t>
  </si>
  <si>
    <t>=IF([@Âge]&gt;90,N99,0)</t>
  </si>
  <si>
    <t>$I$100</t>
  </si>
  <si>
    <t>=IF([@EstDetruite],E100,0)</t>
  </si>
  <si>
    <t>$J$100</t>
  </si>
  <si>
    <t>$K$100</t>
  </si>
  <si>
    <t>$L$100</t>
  </si>
  <si>
    <t>=(E100-I100)-K100</t>
  </si>
  <si>
    <t>$M$100</t>
  </si>
  <si>
    <t>$N$100</t>
  </si>
  <si>
    <t>$O$100</t>
  </si>
  <si>
    <t>$P$100</t>
  </si>
  <si>
    <t>=IF([@Âge]&lt;=30,N100,0)</t>
  </si>
  <si>
    <t>$Q$100</t>
  </si>
  <si>
    <t>=IF(AND([@Âge]&gt;30,[@Âge]&lt;=60),N100,0)</t>
  </si>
  <si>
    <t>$R$100</t>
  </si>
  <si>
    <t>=IF(AND([@Âge]&gt;60,[@Âge]&lt;=90),N100,0)</t>
  </si>
  <si>
    <t>$S$100</t>
  </si>
  <si>
    <t>=IF([@Âge]&gt;90,N100,0)</t>
  </si>
  <si>
    <t>$I$101</t>
  </si>
  <si>
    <t>=IF([@EstDetruite],E101,0)</t>
  </si>
  <si>
    <t>$J$101</t>
  </si>
  <si>
    <t>$K$101</t>
  </si>
  <si>
    <t>$L$101</t>
  </si>
  <si>
    <t>=(E101-I101)-K101</t>
  </si>
  <si>
    <t>$M$101</t>
  </si>
  <si>
    <t>$N$101</t>
  </si>
  <si>
    <t>$O$101</t>
  </si>
  <si>
    <t>$P$101</t>
  </si>
  <si>
    <t>=IF([@Âge]&lt;=30,N101,0)</t>
  </si>
  <si>
    <t>$Q$101</t>
  </si>
  <si>
    <t>=IF(AND([@Âge]&gt;30,[@Âge]&lt;=60),N101,0)</t>
  </si>
  <si>
    <t>$R$101</t>
  </si>
  <si>
    <t>=IF(AND([@Âge]&gt;60,[@Âge]&lt;=90),N101,0)</t>
  </si>
  <si>
    <t>$S$101</t>
  </si>
  <si>
    <t>=IF([@Âge]&gt;90,N101,0)</t>
  </si>
  <si>
    <t>$I$102</t>
  </si>
  <si>
    <t>=IF([@EstDetruite],E102,0)</t>
  </si>
  <si>
    <t>$J$102</t>
  </si>
  <si>
    <t>$K$102</t>
  </si>
  <si>
    <t>$L$102</t>
  </si>
  <si>
    <t>=(E102-I102)-K102</t>
  </si>
  <si>
    <t>$M$102</t>
  </si>
  <si>
    <t>$N$102</t>
  </si>
  <si>
    <t>$O$102</t>
  </si>
  <si>
    <t>$P$102</t>
  </si>
  <si>
    <t>=IF([@Âge]&lt;=30,N102,0)</t>
  </si>
  <si>
    <t>$Q$102</t>
  </si>
  <si>
    <t>=IF(AND([@Âge]&gt;30,[@Âge]&lt;=60),N102,0)</t>
  </si>
  <si>
    <t>$R$102</t>
  </si>
  <si>
    <t>=IF(AND([@Âge]&gt;60,[@Âge]&lt;=90),N102,0)</t>
  </si>
  <si>
    <t>$S$102</t>
  </si>
  <si>
    <t>=IF([@Âge]&gt;90,N102,0)</t>
  </si>
  <si>
    <t>$I$103</t>
  </si>
  <si>
    <t>=IF([@EstDetruite],E103,0)</t>
  </si>
  <si>
    <t>$J$103</t>
  </si>
  <si>
    <t>$K$103</t>
  </si>
  <si>
    <t>$L$103</t>
  </si>
  <si>
    <t>=(E103-I103)-K103</t>
  </si>
  <si>
    <t>$M$103</t>
  </si>
  <si>
    <t>$N$103</t>
  </si>
  <si>
    <t>$O$103</t>
  </si>
  <si>
    <t>$P$103</t>
  </si>
  <si>
    <t>=IF([@Âge]&lt;=30,N103,0)</t>
  </si>
  <si>
    <t>$Q$103</t>
  </si>
  <si>
    <t>=IF(AND([@Âge]&gt;30,[@Âge]&lt;=60),N103,0)</t>
  </si>
  <si>
    <t>$R$103</t>
  </si>
  <si>
    <t>=IF(AND([@Âge]&gt;60,[@Âge]&lt;=90),N103,0)</t>
  </si>
  <si>
    <t>$S$103</t>
  </si>
  <si>
    <t>=IF([@Âge]&gt;90,N103,0)</t>
  </si>
  <si>
    <t>$I$104</t>
  </si>
  <si>
    <t>=IF([@EstDetruite],E104,0)</t>
  </si>
  <si>
    <t>$J$104</t>
  </si>
  <si>
    <t>$K$104</t>
  </si>
  <si>
    <t>$L$104</t>
  </si>
  <si>
    <t>=(E104-I104)-K104</t>
  </si>
  <si>
    <t>$M$104</t>
  </si>
  <si>
    <t>$N$104</t>
  </si>
  <si>
    <t>$O$104</t>
  </si>
  <si>
    <t>$P$104</t>
  </si>
  <si>
    <t>=IF([@Âge]&lt;=30,N104,0)</t>
  </si>
  <si>
    <t>$Q$104</t>
  </si>
  <si>
    <t>=IF(AND([@Âge]&gt;30,[@Âge]&lt;=60),N104,0)</t>
  </si>
  <si>
    <t>$R$104</t>
  </si>
  <si>
    <t>=IF(AND([@Âge]&gt;60,[@Âge]&lt;=90),N104,0)</t>
  </si>
  <si>
    <t>$S$104</t>
  </si>
  <si>
    <t>=IF([@Âge]&gt;90,N104,0)</t>
  </si>
  <si>
    <t>$I$105</t>
  </si>
  <si>
    <t>=IF([@EstDetruite],E105,0)</t>
  </si>
  <si>
    <t>$J$105</t>
  </si>
  <si>
    <t>$K$105</t>
  </si>
  <si>
    <t>$L$105</t>
  </si>
  <si>
    <t>=(E105-I105)-K105</t>
  </si>
  <si>
    <t>$M$105</t>
  </si>
  <si>
    <t>$N$105</t>
  </si>
  <si>
    <t>$O$105</t>
  </si>
  <si>
    <t>$P$105</t>
  </si>
  <si>
    <t>=IF([@Âge]&lt;=30,N105,0)</t>
  </si>
  <si>
    <t>$Q$105</t>
  </si>
  <si>
    <t>=IF(AND([@Âge]&gt;30,[@Âge]&lt;=60),N105,0)</t>
  </si>
  <si>
    <t>$R$105</t>
  </si>
  <si>
    <t>=IF(AND([@Âge]&gt;60,[@Âge]&lt;=90),N105,0)</t>
  </si>
  <si>
    <t>$S$105</t>
  </si>
  <si>
    <t>=IF([@Âge]&gt;90,N105,0)</t>
  </si>
  <si>
    <t>$I$106</t>
  </si>
  <si>
    <t>=IF([@EstDetruite],E106,0)</t>
  </si>
  <si>
    <t>$J$106</t>
  </si>
  <si>
    <t>$K$106</t>
  </si>
  <si>
    <t>$L$106</t>
  </si>
  <si>
    <t>=(E106-I106)-K106</t>
  </si>
  <si>
    <t>$M$106</t>
  </si>
  <si>
    <t>$N$106</t>
  </si>
  <si>
    <t>$O$106</t>
  </si>
  <si>
    <t>$P$106</t>
  </si>
  <si>
    <t>=IF([@Âge]&lt;=30,N106,0)</t>
  </si>
  <si>
    <t>$Q$106</t>
  </si>
  <si>
    <t>=IF(AND([@Âge]&gt;30,[@Âge]&lt;=60),N106,0)</t>
  </si>
  <si>
    <t>$R$106</t>
  </si>
  <si>
    <t>=IF(AND([@Âge]&gt;60,[@Âge]&lt;=90),N106,0)</t>
  </si>
  <si>
    <t>$S$106</t>
  </si>
  <si>
    <t>=IF([@Âge]&gt;90,N106,0)</t>
  </si>
  <si>
    <t>$I$107</t>
  </si>
  <si>
    <t>=IF([@EstDetruite],E107,0)</t>
  </si>
  <si>
    <t>$J$107</t>
  </si>
  <si>
    <t>$K$107</t>
  </si>
  <si>
    <t>$L$107</t>
  </si>
  <si>
    <t>=(E107-I107)-K107</t>
  </si>
  <si>
    <t>$M$107</t>
  </si>
  <si>
    <t>$N$107</t>
  </si>
  <si>
    <t>$O$107</t>
  </si>
  <si>
    <t>$P$107</t>
  </si>
  <si>
    <t>=IF([@Âge]&lt;=30,N107,0)</t>
  </si>
  <si>
    <t>$Q$107</t>
  </si>
  <si>
    <t>=IF(AND([@Âge]&gt;30,[@Âge]&lt;=60),N107,0)</t>
  </si>
  <si>
    <t>$R$107</t>
  </si>
  <si>
    <t>=IF(AND([@Âge]&gt;60,[@Âge]&lt;=90),N107,0)</t>
  </si>
  <si>
    <t>$S$107</t>
  </si>
  <si>
    <t>=IF([@Âge]&gt;90,N107,0)</t>
  </si>
  <si>
    <t>$I$108</t>
  </si>
  <si>
    <t>=IF([@EstDetruite],E108,0)</t>
  </si>
  <si>
    <t>$J$108</t>
  </si>
  <si>
    <t>$K$108</t>
  </si>
  <si>
    <t>$L$108</t>
  </si>
  <si>
    <t>=(E108-I108)-K108</t>
  </si>
  <si>
    <t>$M$108</t>
  </si>
  <si>
    <t>$N$108</t>
  </si>
  <si>
    <t>$O$108</t>
  </si>
  <si>
    <t>$P$108</t>
  </si>
  <si>
    <t>=IF([@Âge]&lt;=30,N108,0)</t>
  </si>
  <si>
    <t>$Q$108</t>
  </si>
  <si>
    <t>=IF(AND([@Âge]&gt;30,[@Âge]&lt;=60),N108,0)</t>
  </si>
  <si>
    <t>$R$108</t>
  </si>
  <si>
    <t>=IF(AND([@Âge]&gt;60,[@Âge]&lt;=90),N108,0)</t>
  </si>
  <si>
    <t>$S$108</t>
  </si>
  <si>
    <t>=IF([@Âge]&gt;90,N108,0)</t>
  </si>
  <si>
    <t>$I$109</t>
  </si>
  <si>
    <t>=IF([@EstDetruite],E109,0)</t>
  </si>
  <si>
    <t>$J$109</t>
  </si>
  <si>
    <t>$K$109</t>
  </si>
  <si>
    <t>$L$109</t>
  </si>
  <si>
    <t>=(E109-I109)-K109</t>
  </si>
  <si>
    <t>$M$109</t>
  </si>
  <si>
    <t>$N$109</t>
  </si>
  <si>
    <t>$O$109</t>
  </si>
  <si>
    <t>$P$109</t>
  </si>
  <si>
    <t>=IF([@Âge]&lt;=30,N109,0)</t>
  </si>
  <si>
    <t>$Q$109</t>
  </si>
  <si>
    <t>=IF(AND([@Âge]&gt;30,[@Âge]&lt;=60),N109,0)</t>
  </si>
  <si>
    <t>$R$109</t>
  </si>
  <si>
    <t>=IF(AND([@Âge]&gt;60,[@Âge]&lt;=90),N109,0)</t>
  </si>
  <si>
    <t>$S$109</t>
  </si>
  <si>
    <t>=IF([@Âge]&gt;90,N109,0)</t>
  </si>
  <si>
    <t>$I$110</t>
  </si>
  <si>
    <t>=IF([@EstDetruite],E110,0)</t>
  </si>
  <si>
    <t>$J$110</t>
  </si>
  <si>
    <t>$K$110</t>
  </si>
  <si>
    <t>$L$110</t>
  </si>
  <si>
    <t>=(E110-I110)-K110</t>
  </si>
  <si>
    <t>$M$110</t>
  </si>
  <si>
    <t>$N$110</t>
  </si>
  <si>
    <t>$O$110</t>
  </si>
  <si>
    <t>$P$110</t>
  </si>
  <si>
    <t>=IF([@Âge]&lt;=30,N110,0)</t>
  </si>
  <si>
    <t>$Q$110</t>
  </si>
  <si>
    <t>=IF(AND([@Âge]&gt;30,[@Âge]&lt;=60),N110,0)</t>
  </si>
  <si>
    <t>$R$110</t>
  </si>
  <si>
    <t>=IF(AND([@Âge]&gt;60,[@Âge]&lt;=90),N110,0)</t>
  </si>
  <si>
    <t>$S$110</t>
  </si>
  <si>
    <t>=IF([@Âge]&gt;90,N110,0)</t>
  </si>
  <si>
    <t>$I$111</t>
  </si>
  <si>
    <t>=IF([@EstDetruite],E111,0)</t>
  </si>
  <si>
    <t>$J$111</t>
  </si>
  <si>
    <t>$K$111</t>
  </si>
  <si>
    <t>$L$111</t>
  </si>
  <si>
    <t>=(E111-I111)-K111</t>
  </si>
  <si>
    <t>$M$111</t>
  </si>
  <si>
    <t>$N$111</t>
  </si>
  <si>
    <t>$O$111</t>
  </si>
  <si>
    <t>$P$111</t>
  </si>
  <si>
    <t>=IF([@Âge]&lt;=30,N111,0)</t>
  </si>
  <si>
    <t>$Q$111</t>
  </si>
  <si>
    <t>=IF(AND([@Âge]&gt;30,[@Âge]&lt;=60),N111,0)</t>
  </si>
  <si>
    <t>$R$111</t>
  </si>
  <si>
    <t>=IF(AND([@Âge]&gt;60,[@Âge]&lt;=90),N111,0)</t>
  </si>
  <si>
    <t>$S$111</t>
  </si>
  <si>
    <t>=IF([@Âge]&gt;90,N111,0)</t>
  </si>
  <si>
    <t>$I$112</t>
  </si>
  <si>
    <t>=IF([@EstDetruite],E112,0)</t>
  </si>
  <si>
    <t>$J$112</t>
  </si>
  <si>
    <t>$K$112</t>
  </si>
  <si>
    <t>$L$112</t>
  </si>
  <si>
    <t>=(E112-I112)-K112</t>
  </si>
  <si>
    <t>$M$112</t>
  </si>
  <si>
    <t>$N$112</t>
  </si>
  <si>
    <t>$O$112</t>
  </si>
  <si>
    <t>$P$112</t>
  </si>
  <si>
    <t>=IF([@Âge]&lt;=30,N112,0)</t>
  </si>
  <si>
    <t>$Q$112</t>
  </si>
  <si>
    <t>=IF(AND([@Âge]&gt;30,[@Âge]&lt;=60),N112,0)</t>
  </si>
  <si>
    <t>$R$112</t>
  </si>
  <si>
    <t>=IF(AND([@Âge]&gt;60,[@Âge]&lt;=90),N112,0)</t>
  </si>
  <si>
    <t>$S$112</t>
  </si>
  <si>
    <t>=IF([@Âge]&gt;90,N112,0)</t>
  </si>
  <si>
    <t>$I$113</t>
  </si>
  <si>
    <t>=IF([@EstDetruite],E113,0)</t>
  </si>
  <si>
    <t>$J$113</t>
  </si>
  <si>
    <t>$K$113</t>
  </si>
  <si>
    <t>$L$113</t>
  </si>
  <si>
    <t>=(E113-I113)-K113</t>
  </si>
  <si>
    <t>$M$113</t>
  </si>
  <si>
    <t>$N$113</t>
  </si>
  <si>
    <t>$O$113</t>
  </si>
  <si>
    <t>$P$113</t>
  </si>
  <si>
    <t>=IF([@Âge]&lt;=30,N113,0)</t>
  </si>
  <si>
    <t>$Q$113</t>
  </si>
  <si>
    <t>=IF(AND([@Âge]&gt;30,[@Âge]&lt;=60),N113,0)</t>
  </si>
  <si>
    <t>$R$113</t>
  </si>
  <si>
    <t>=IF(AND([@Âge]&gt;60,[@Âge]&lt;=90),N113,0)</t>
  </si>
  <si>
    <t>$S$113</t>
  </si>
  <si>
    <t>=IF([@Âge]&gt;90,N113,0)</t>
  </si>
  <si>
    <t>$I$114</t>
  </si>
  <si>
    <t>=IF([@EstDetruite],E114,0)</t>
  </si>
  <si>
    <t>$J$114</t>
  </si>
  <si>
    <t>$K$114</t>
  </si>
  <si>
    <t>$L$114</t>
  </si>
  <si>
    <t>=(E114-I114)-K114</t>
  </si>
  <si>
    <t>$M$114</t>
  </si>
  <si>
    <t>$N$114</t>
  </si>
  <si>
    <t>$O$114</t>
  </si>
  <si>
    <t>$P$114</t>
  </si>
  <si>
    <t>=IF([@Âge]&lt;=30,N114,0)</t>
  </si>
  <si>
    <t>$Q$114</t>
  </si>
  <si>
    <t>=IF(AND([@Âge]&gt;30,[@Âge]&lt;=60),N114,0)</t>
  </si>
  <si>
    <t>$R$114</t>
  </si>
  <si>
    <t>=IF(AND([@Âge]&gt;60,[@Âge]&lt;=90),N114,0)</t>
  </si>
  <si>
    <t>$S$114</t>
  </si>
  <si>
    <t>=IF([@Âge]&gt;90,N114,0)</t>
  </si>
  <si>
    <t>$I$115</t>
  </si>
  <si>
    <t>=IF([@EstDetruite],E115,0)</t>
  </si>
  <si>
    <t>$J$115</t>
  </si>
  <si>
    <t>$K$115</t>
  </si>
  <si>
    <t>$L$115</t>
  </si>
  <si>
    <t>=(E115-I115)-K115</t>
  </si>
  <si>
    <t>$M$115</t>
  </si>
  <si>
    <t>$N$115</t>
  </si>
  <si>
    <t>$O$115</t>
  </si>
  <si>
    <t>$P$115</t>
  </si>
  <si>
    <t>=IF([@Âge]&lt;=30,N115,0)</t>
  </si>
  <si>
    <t>$Q$115</t>
  </si>
  <si>
    <t>=IF(AND([@Âge]&gt;30,[@Âge]&lt;=60),N115,0)</t>
  </si>
  <si>
    <t>$R$115</t>
  </si>
  <si>
    <t>=IF(AND([@Âge]&gt;60,[@Âge]&lt;=90),N115,0)</t>
  </si>
  <si>
    <t>$S$115</t>
  </si>
  <si>
    <t>=IF([@Âge]&gt;90,N115,0)</t>
  </si>
  <si>
    <t>$I$116</t>
  </si>
  <si>
    <t>=IF([@EstDetruite],E116,0)</t>
  </si>
  <si>
    <t>$J$116</t>
  </si>
  <si>
    <t>$K$116</t>
  </si>
  <si>
    <t>$L$116</t>
  </si>
  <si>
    <t>=(E116-I116)-K116</t>
  </si>
  <si>
    <t>$M$116</t>
  </si>
  <si>
    <t>$N$116</t>
  </si>
  <si>
    <t>$O$116</t>
  </si>
  <si>
    <t>$P$116</t>
  </si>
  <si>
    <t>=IF([@Âge]&lt;=30,N116,0)</t>
  </si>
  <si>
    <t>$Q$116</t>
  </si>
  <si>
    <t>=IF(AND([@Âge]&gt;30,[@Âge]&lt;=60),N116,0)</t>
  </si>
  <si>
    <t>$R$116</t>
  </si>
  <si>
    <t>=IF(AND([@Âge]&gt;60,[@Âge]&lt;=90),N116,0)</t>
  </si>
  <si>
    <t>$S$116</t>
  </si>
  <si>
    <t>=IF([@Âge]&gt;90,N116,0)</t>
  </si>
  <si>
    <t>$I$117</t>
  </si>
  <si>
    <t>=IF([@EstDetruite],E117,0)</t>
  </si>
  <si>
    <t>$J$117</t>
  </si>
  <si>
    <t>$K$117</t>
  </si>
  <si>
    <t>$L$117</t>
  </si>
  <si>
    <t>=(E117-I117)-K117</t>
  </si>
  <si>
    <t>$M$117</t>
  </si>
  <si>
    <t>$N$117</t>
  </si>
  <si>
    <t>$O$117</t>
  </si>
  <si>
    <t>$P$117</t>
  </si>
  <si>
    <t>=IF([@Âge]&lt;=30,N117,0)</t>
  </si>
  <si>
    <t>$Q$117</t>
  </si>
  <si>
    <t>=IF(AND([@Âge]&gt;30,[@Âge]&lt;=60),N117,0)</t>
  </si>
  <si>
    <t>$R$117</t>
  </si>
  <si>
    <t>=IF(AND([@Âge]&gt;60,[@Âge]&lt;=90),N117,0)</t>
  </si>
  <si>
    <t>$S$117</t>
  </si>
  <si>
    <t>=IF([@Âge]&gt;90,N117,0)</t>
  </si>
  <si>
    <t>$I$118</t>
  </si>
  <si>
    <t>=IF([@EstDetruite],E118,0)</t>
  </si>
  <si>
    <t>$J$118</t>
  </si>
  <si>
    <t>$K$118</t>
  </si>
  <si>
    <t>$L$118</t>
  </si>
  <si>
    <t>=(E118-I118)-K118</t>
  </si>
  <si>
    <t>$M$118</t>
  </si>
  <si>
    <t>$N$118</t>
  </si>
  <si>
    <t>$O$118</t>
  </si>
  <si>
    <t>$P$118</t>
  </si>
  <si>
    <t>=IF([@Âge]&lt;=30,N118,0)</t>
  </si>
  <si>
    <t>$Q$118</t>
  </si>
  <si>
    <t>=IF(AND([@Âge]&gt;30,[@Âge]&lt;=60),N118,0)</t>
  </si>
  <si>
    <t>$R$118</t>
  </si>
  <si>
    <t>=IF(AND([@Âge]&gt;60,[@Âge]&lt;=90),N118,0)</t>
  </si>
  <si>
    <t>$S$118</t>
  </si>
  <si>
    <t>=IF([@Âge]&gt;90,N118,0)</t>
  </si>
  <si>
    <t>$I$119</t>
  </si>
  <si>
    <t>=IF([@EstDetruite],E119,0)</t>
  </si>
  <si>
    <t>$J$119</t>
  </si>
  <si>
    <t>$K$119</t>
  </si>
  <si>
    <t>$L$119</t>
  </si>
  <si>
    <t>=(E119-I119)-K119</t>
  </si>
  <si>
    <t>$M$119</t>
  </si>
  <si>
    <t>$N$119</t>
  </si>
  <si>
    <t>$O$119</t>
  </si>
  <si>
    <t>$P$119</t>
  </si>
  <si>
    <t>=IF([@Âge]&lt;=30,N119,0)</t>
  </si>
  <si>
    <t>$Q$119</t>
  </si>
  <si>
    <t>=IF(AND([@Âge]&gt;30,[@Âge]&lt;=60),N119,0)</t>
  </si>
  <si>
    <t>$R$119</t>
  </si>
  <si>
    <t>=IF(AND([@Âge]&gt;60,[@Âge]&lt;=90),N119,0)</t>
  </si>
  <si>
    <t>$S$119</t>
  </si>
  <si>
    <t>=IF([@Âge]&gt;90,N119,0)</t>
  </si>
  <si>
    <t>$I$120</t>
  </si>
  <si>
    <t>=IF([@EstDetruite],E120,0)</t>
  </si>
  <si>
    <t>$J$120</t>
  </si>
  <si>
    <t>$K$120</t>
  </si>
  <si>
    <t>$L$120</t>
  </si>
  <si>
    <t>=(E120-I120)-K120</t>
  </si>
  <si>
    <t>$M$120</t>
  </si>
  <si>
    <t>$N$120</t>
  </si>
  <si>
    <t>$O$120</t>
  </si>
  <si>
    <t>$P$120</t>
  </si>
  <si>
    <t>=IF([@Âge]&lt;=30,N120,0)</t>
  </si>
  <si>
    <t>$Q$120</t>
  </si>
  <si>
    <t>=IF(AND([@Âge]&gt;30,[@Âge]&lt;=60),N120,0)</t>
  </si>
  <si>
    <t>$R$120</t>
  </si>
  <si>
    <t>=IF(AND([@Âge]&gt;60,[@Âge]&lt;=90),N120,0)</t>
  </si>
  <si>
    <t>$S$120</t>
  </si>
  <si>
    <t>=IF([@Âge]&gt;90,N120,0)</t>
  </si>
  <si>
    <t>$I$121</t>
  </si>
  <si>
    <t>=IF([@EstDetruite],E121,0)</t>
  </si>
  <si>
    <t>$J$121</t>
  </si>
  <si>
    <t>$K$121</t>
  </si>
  <si>
    <t>$L$121</t>
  </si>
  <si>
    <t>=(E121-I121)-K121</t>
  </si>
  <si>
    <t>$M$121</t>
  </si>
  <si>
    <t>$N$121</t>
  </si>
  <si>
    <t>$O$121</t>
  </si>
  <si>
    <t>$P$121</t>
  </si>
  <si>
    <t>=IF([@Âge]&lt;=30,N121,0)</t>
  </si>
  <si>
    <t>$Q$121</t>
  </si>
  <si>
    <t>=IF(AND([@Âge]&gt;30,[@Âge]&lt;=60),N121,0)</t>
  </si>
  <si>
    <t>$R$121</t>
  </si>
  <si>
    <t>=IF(AND([@Âge]&gt;60,[@Âge]&lt;=90),N121,0)</t>
  </si>
  <si>
    <t>$S$121</t>
  </si>
  <si>
    <t>=IF([@Âge]&gt;90,N121,0)</t>
  </si>
  <si>
    <t>$I$122</t>
  </si>
  <si>
    <t>=IF([@EstDetruite],E122,0)</t>
  </si>
  <si>
    <t>$J$122</t>
  </si>
  <si>
    <t>$K$122</t>
  </si>
  <si>
    <t>$L$122</t>
  </si>
  <si>
    <t>=(E122-I122)-K122</t>
  </si>
  <si>
    <t>$M$122</t>
  </si>
  <si>
    <t>$N$122</t>
  </si>
  <si>
    <t>$O$122</t>
  </si>
  <si>
    <t>$P$122</t>
  </si>
  <si>
    <t>=IF([@Âge]&lt;=30,N122,0)</t>
  </si>
  <si>
    <t>$Q$122</t>
  </si>
  <si>
    <t>=IF(AND([@Âge]&gt;30,[@Âge]&lt;=60),N122,0)</t>
  </si>
  <si>
    <t>$R$122</t>
  </si>
  <si>
    <t>=IF(AND([@Âge]&gt;60,[@Âge]&lt;=90),N122,0)</t>
  </si>
  <si>
    <t>$S$122</t>
  </si>
  <si>
    <t>=IF([@Âge]&gt;90,N122,0)</t>
  </si>
  <si>
    <t>$I$123</t>
  </si>
  <si>
    <t>=IF([@EstDetruite],E123,0)</t>
  </si>
  <si>
    <t>$J$123</t>
  </si>
  <si>
    <t>$K$123</t>
  </si>
  <si>
    <t>$L$123</t>
  </si>
  <si>
    <t>=(E123-I123)-K123</t>
  </si>
  <si>
    <t>$M$123</t>
  </si>
  <si>
    <t>$N$123</t>
  </si>
  <si>
    <t>$O$123</t>
  </si>
  <si>
    <t>$P$123</t>
  </si>
  <si>
    <t>=IF([@Âge]&lt;=30,N123,0)</t>
  </si>
  <si>
    <t>$Q$123</t>
  </si>
  <si>
    <t>=IF(AND([@Âge]&gt;30,[@Âge]&lt;=60),N123,0)</t>
  </si>
  <si>
    <t>$R$123</t>
  </si>
  <si>
    <t>=IF(AND([@Âge]&gt;60,[@Âge]&lt;=90),N123,0)</t>
  </si>
  <si>
    <t>$S$123</t>
  </si>
  <si>
    <t>=IF([@Âge]&gt;90,N123,0)</t>
  </si>
  <si>
    <t>$I$124</t>
  </si>
  <si>
    <t>=IF([@EstDetruite],E124,0)</t>
  </si>
  <si>
    <t>$J$124</t>
  </si>
  <si>
    <t>$K$124</t>
  </si>
  <si>
    <t>$L$124</t>
  </si>
  <si>
    <t>=(E124-I124)-K124</t>
  </si>
  <si>
    <t>$M$124</t>
  </si>
  <si>
    <t>$N$124</t>
  </si>
  <si>
    <t>$O$124</t>
  </si>
  <si>
    <t>$P$124</t>
  </si>
  <si>
    <t>=IF([@Âge]&lt;=30,N124,0)</t>
  </si>
  <si>
    <t>$Q$124</t>
  </si>
  <si>
    <t>=IF(AND([@Âge]&gt;30,[@Âge]&lt;=60),N124,0)</t>
  </si>
  <si>
    <t>$R$124</t>
  </si>
  <si>
    <t>=IF(AND([@Âge]&gt;60,[@Âge]&lt;=90),N124,0)</t>
  </si>
  <si>
    <t>$S$124</t>
  </si>
  <si>
    <t>=IF([@Âge]&gt;90,N124,0)</t>
  </si>
  <si>
    <t>$I$125</t>
  </si>
  <si>
    <t>=IF([@EstDetruite],E125,0)</t>
  </si>
  <si>
    <t>$J$125</t>
  </si>
  <si>
    <t>$K$125</t>
  </si>
  <si>
    <t>$L$125</t>
  </si>
  <si>
    <t>=(E125-I125)-K125</t>
  </si>
  <si>
    <t>$M$125</t>
  </si>
  <si>
    <t>$N$125</t>
  </si>
  <si>
    <t>$O$125</t>
  </si>
  <si>
    <t>$P$125</t>
  </si>
  <si>
    <t>=IF([@Âge]&lt;=30,N125,0)</t>
  </si>
  <si>
    <t>$Q$125</t>
  </si>
  <si>
    <t>=IF(AND([@Âge]&gt;30,[@Âge]&lt;=60),N125,0)</t>
  </si>
  <si>
    <t>$R$125</t>
  </si>
  <si>
    <t>=IF(AND([@Âge]&gt;60,[@Âge]&lt;=90),N125,0)</t>
  </si>
  <si>
    <t>$S$125</t>
  </si>
  <si>
    <t>=IF([@Âge]&gt;90,N125,0)</t>
  </si>
  <si>
    <t>$I$126</t>
  </si>
  <si>
    <t>=IF([@EstDetruite],E126,0)</t>
  </si>
  <si>
    <t>$J$126</t>
  </si>
  <si>
    <t>$K$126</t>
  </si>
  <si>
    <t>$L$126</t>
  </si>
  <si>
    <t>=(E126-I126)-K126</t>
  </si>
  <si>
    <t>$M$126</t>
  </si>
  <si>
    <t>$N$126</t>
  </si>
  <si>
    <t>$O$126</t>
  </si>
  <si>
    <t>$P$126</t>
  </si>
  <si>
    <t>=IF([@Âge]&lt;=30,N126,0)</t>
  </si>
  <si>
    <t>$Q$126</t>
  </si>
  <si>
    <t>=IF(AND([@Âge]&gt;30,[@Âge]&lt;=60),N126,0)</t>
  </si>
  <si>
    <t>$R$126</t>
  </si>
  <si>
    <t>=IF(AND([@Âge]&gt;60,[@Âge]&lt;=90),N126,0)</t>
  </si>
  <si>
    <t>$S$126</t>
  </si>
  <si>
    <t>=IF([@Âge]&gt;90,N126,0)</t>
  </si>
  <si>
    <t>$I$127</t>
  </si>
  <si>
    <t>=IF([@EstDetruite],E127,0)</t>
  </si>
  <si>
    <t>$J$127</t>
  </si>
  <si>
    <t>$K$127</t>
  </si>
  <si>
    <t>$L$127</t>
  </si>
  <si>
    <t>=(E127-I127)-K127</t>
  </si>
  <si>
    <t>$M$127</t>
  </si>
  <si>
    <t>$N$127</t>
  </si>
  <si>
    <t>$O$127</t>
  </si>
  <si>
    <t>$P$127</t>
  </si>
  <si>
    <t>=IF([@Âge]&lt;=30,N127,0)</t>
  </si>
  <si>
    <t>$Q$127</t>
  </si>
  <si>
    <t>=IF(AND([@Âge]&gt;30,[@Âge]&lt;=60),N127,0)</t>
  </si>
  <si>
    <t>$R$127</t>
  </si>
  <si>
    <t>=IF(AND([@Âge]&gt;60,[@Âge]&lt;=90),N127,0)</t>
  </si>
  <si>
    <t>$S$127</t>
  </si>
  <si>
    <t>=IF([@Âge]&gt;90,N127,0)</t>
  </si>
  <si>
    <t>$I$128</t>
  </si>
  <si>
    <t>=IF([@EstDetruite],E128,0)</t>
  </si>
  <si>
    <t>$J$128</t>
  </si>
  <si>
    <t>$K$128</t>
  </si>
  <si>
    <t>$L$128</t>
  </si>
  <si>
    <t>=(E128-I128)-K128</t>
  </si>
  <si>
    <t>$M$128</t>
  </si>
  <si>
    <t>$N$128</t>
  </si>
  <si>
    <t>$O$128</t>
  </si>
  <si>
    <t>$P$128</t>
  </si>
  <si>
    <t>=IF([@Âge]&lt;=30,N128,0)</t>
  </si>
  <si>
    <t>$Q$128</t>
  </si>
  <si>
    <t>=IF(AND([@Âge]&gt;30,[@Âge]&lt;=60),N128,0)</t>
  </si>
  <si>
    <t>$R$128</t>
  </si>
  <si>
    <t>=IF(AND([@Âge]&gt;60,[@Âge]&lt;=90),N128,0)</t>
  </si>
  <si>
    <t>$S$128</t>
  </si>
  <si>
    <t>=IF([@Âge]&gt;90,N128,0)</t>
  </si>
  <si>
    <t>$I$129</t>
  </si>
  <si>
    <t>=IF([@EstDetruite],E129,0)</t>
  </si>
  <si>
    <t>$J$129</t>
  </si>
  <si>
    <t>$K$129</t>
  </si>
  <si>
    <t>$L$129</t>
  </si>
  <si>
    <t>=(E129-I129)-K129</t>
  </si>
  <si>
    <t>$M$129</t>
  </si>
  <si>
    <t>$N$129</t>
  </si>
  <si>
    <t>$O$129</t>
  </si>
  <si>
    <t>$P$129</t>
  </si>
  <si>
    <t>=IF([@Âge]&lt;=30,N129,0)</t>
  </si>
  <si>
    <t>$Q$129</t>
  </si>
  <si>
    <t>=IF(AND([@Âge]&gt;30,[@Âge]&lt;=60),N129,0)</t>
  </si>
  <si>
    <t>$R$129</t>
  </si>
  <si>
    <t>=IF(AND([@Âge]&gt;60,[@Âge]&lt;=90),N129,0)</t>
  </si>
  <si>
    <t>$S$129</t>
  </si>
  <si>
    <t>=IF([@Âge]&gt;90,N129,0)</t>
  </si>
  <si>
    <t>$I$130</t>
  </si>
  <si>
    <t>=IF([@EstDetruite],E130,0)</t>
  </si>
  <si>
    <t>$J$130</t>
  </si>
  <si>
    <t>$K$130</t>
  </si>
  <si>
    <t>$L$130</t>
  </si>
  <si>
    <t>=(E130-I130)-K130</t>
  </si>
  <si>
    <t>$M$130</t>
  </si>
  <si>
    <t>$N$130</t>
  </si>
  <si>
    <t>$O$130</t>
  </si>
  <si>
    <t>$P$130</t>
  </si>
  <si>
    <t>=IF([@Âge]&lt;=30,N130,0)</t>
  </si>
  <si>
    <t>$Q$130</t>
  </si>
  <si>
    <t>=IF(AND([@Âge]&gt;30,[@Âge]&lt;=60),N130,0)</t>
  </si>
  <si>
    <t>$R$130</t>
  </si>
  <si>
    <t>=IF(AND([@Âge]&gt;60,[@Âge]&lt;=90),N130,0)</t>
  </si>
  <si>
    <t>$S$130</t>
  </si>
  <si>
    <t>=IF([@Âge]&gt;90,N130,0)</t>
  </si>
  <si>
    <t>$I$131</t>
  </si>
  <si>
    <t>=IF([@EstDetruite],E131,0)</t>
  </si>
  <si>
    <t>$J$131</t>
  </si>
  <si>
    <t>$K$131</t>
  </si>
  <si>
    <t>$L$131</t>
  </si>
  <si>
    <t>=(E131-I131)-K131</t>
  </si>
  <si>
    <t>$M$131</t>
  </si>
  <si>
    <t>$N$131</t>
  </si>
  <si>
    <t>$O$131</t>
  </si>
  <si>
    <t>$P$131</t>
  </si>
  <si>
    <t>=IF([@Âge]&lt;=30,N131,0)</t>
  </si>
  <si>
    <t>$Q$131</t>
  </si>
  <si>
    <t>=IF(AND([@Âge]&gt;30,[@Âge]&lt;=60),N131,0)</t>
  </si>
  <si>
    <t>$R$131</t>
  </si>
  <si>
    <t>=IF(AND([@Âge]&gt;60,[@Âge]&lt;=90),N131,0)</t>
  </si>
  <si>
    <t>$S$131</t>
  </si>
  <si>
    <t>=IF([@Âge]&gt;90,N131,0)</t>
  </si>
  <si>
    <t>$I$132</t>
  </si>
  <si>
    <t>=IF([@EstDetruite],E132,0)</t>
  </si>
  <si>
    <t>$J$132</t>
  </si>
  <si>
    <t>$K$132</t>
  </si>
  <si>
    <t>$L$132</t>
  </si>
  <si>
    <t>=(E132-I132)-K132</t>
  </si>
  <si>
    <t>$M$132</t>
  </si>
  <si>
    <t>$N$132</t>
  </si>
  <si>
    <t>$O$132</t>
  </si>
  <si>
    <t>$P$132</t>
  </si>
  <si>
    <t>=IF([@Âge]&lt;=30,N132,0)</t>
  </si>
  <si>
    <t>$Q$132</t>
  </si>
  <si>
    <t>=IF(AND([@Âge]&gt;30,[@Âge]&lt;=60),N132,0)</t>
  </si>
  <si>
    <t>$R$132</t>
  </si>
  <si>
    <t>=IF(AND([@Âge]&gt;60,[@Âge]&lt;=90),N132,0)</t>
  </si>
  <si>
    <t>$S$132</t>
  </si>
  <si>
    <t>=IF([@Âge]&gt;90,N132,0)</t>
  </si>
  <si>
    <t>$I$133</t>
  </si>
  <si>
    <t>=IF([@EstDetruite],E133,0)</t>
  </si>
  <si>
    <t>$J$133</t>
  </si>
  <si>
    <t>$K$133</t>
  </si>
  <si>
    <t>$L$133</t>
  </si>
  <si>
    <t>=(E133-I133)-K133</t>
  </si>
  <si>
    <t>$M$133</t>
  </si>
  <si>
    <t>$N$133</t>
  </si>
  <si>
    <t>$O$133</t>
  </si>
  <si>
    <t>$P$133</t>
  </si>
  <si>
    <t>=IF([@Âge]&lt;=30,N133,0)</t>
  </si>
  <si>
    <t>$Q$133</t>
  </si>
  <si>
    <t>=IF(AND([@Âge]&gt;30,[@Âge]&lt;=60),N133,0)</t>
  </si>
  <si>
    <t>$R$133</t>
  </si>
  <si>
    <t>=IF(AND([@Âge]&gt;60,[@Âge]&lt;=90),N133,0)</t>
  </si>
  <si>
    <t>$S$133</t>
  </si>
  <si>
    <t>=IF([@Âge]&gt;90,N133,0)</t>
  </si>
  <si>
    <t>$I$134</t>
  </si>
  <si>
    <t>=IF([@EstDetruite],E134,0)</t>
  </si>
  <si>
    <t>$J$134</t>
  </si>
  <si>
    <t>$K$134</t>
  </si>
  <si>
    <t>$L$134</t>
  </si>
  <si>
    <t>=(E134-I134)-K134</t>
  </si>
  <si>
    <t>$M$134</t>
  </si>
  <si>
    <t>$N$134</t>
  </si>
  <si>
    <t>$O$134</t>
  </si>
  <si>
    <t>$P$134</t>
  </si>
  <si>
    <t>=IF([@Âge]&lt;=30,N134,0)</t>
  </si>
  <si>
    <t>$Q$134</t>
  </si>
  <si>
    <t>=IF(AND([@Âge]&gt;30,[@Âge]&lt;=60),N134,0)</t>
  </si>
  <si>
    <t>$R$134</t>
  </si>
  <si>
    <t>=IF(AND([@Âge]&gt;60,[@Âge]&lt;=90),N134,0)</t>
  </si>
  <si>
    <t>$S$134</t>
  </si>
  <si>
    <t>=IF([@Âge]&gt;90,N134,0)</t>
  </si>
  <si>
    <t>$I$135</t>
  </si>
  <si>
    <t>=IF([@EstDetruite],E135,0)</t>
  </si>
  <si>
    <t>$J$135</t>
  </si>
  <si>
    <t>$K$135</t>
  </si>
  <si>
    <t>$L$135</t>
  </si>
  <si>
    <t>=(E135-I135)-K135</t>
  </si>
  <si>
    <t>$M$135</t>
  </si>
  <si>
    <t>$N$135</t>
  </si>
  <si>
    <t>$O$135</t>
  </si>
  <si>
    <t>$P$135</t>
  </si>
  <si>
    <t>=IF([@Âge]&lt;=30,N135,0)</t>
  </si>
  <si>
    <t>$Q$135</t>
  </si>
  <si>
    <t>=IF(AND([@Âge]&gt;30,[@Âge]&lt;=60),N135,0)</t>
  </si>
  <si>
    <t>$R$135</t>
  </si>
  <si>
    <t>=IF(AND([@Âge]&gt;60,[@Âge]&lt;=90),N135,0)</t>
  </si>
  <si>
    <t>$S$135</t>
  </si>
  <si>
    <t>=IF([@Âge]&gt;90,N135,0)</t>
  </si>
  <si>
    <t>$I$136</t>
  </si>
  <si>
    <t>=IF([@EstDetruite],E136,0)</t>
  </si>
  <si>
    <t>$J$136</t>
  </si>
  <si>
    <t>$K$136</t>
  </si>
  <si>
    <t>$L$136</t>
  </si>
  <si>
    <t>=(E136-I136)-K136</t>
  </si>
  <si>
    <t>$M$136</t>
  </si>
  <si>
    <t>$N$136</t>
  </si>
  <si>
    <t>$O$136</t>
  </si>
  <si>
    <t>$P$136</t>
  </si>
  <si>
    <t>=IF([@Âge]&lt;=30,N136,0)</t>
  </si>
  <si>
    <t>$Q$136</t>
  </si>
  <si>
    <t>=IF(AND([@Âge]&gt;30,[@Âge]&lt;=60),N136,0)</t>
  </si>
  <si>
    <t>$R$136</t>
  </si>
  <si>
    <t>=IF(AND([@Âge]&gt;60,[@Âge]&lt;=90),N136,0)</t>
  </si>
  <si>
    <t>$S$136</t>
  </si>
  <si>
    <t>=IF([@Âge]&gt;90,N136,0)</t>
  </si>
  <si>
    <t>$I$137</t>
  </si>
  <si>
    <t>=IF([@EstDetruite],E137,0)</t>
  </si>
  <si>
    <t>$J$137</t>
  </si>
  <si>
    <t>$K$137</t>
  </si>
  <si>
    <t>$L$137</t>
  </si>
  <si>
    <t>=(E137-I137)-K137</t>
  </si>
  <si>
    <t>$M$137</t>
  </si>
  <si>
    <t>$N$137</t>
  </si>
  <si>
    <t>$O$137</t>
  </si>
  <si>
    <t>$P$137</t>
  </si>
  <si>
    <t>=IF([@Âge]&lt;=30,N137,0)</t>
  </si>
  <si>
    <t>$Q$137</t>
  </si>
  <si>
    <t>=IF(AND([@Âge]&gt;30,[@Âge]&lt;=60),N137,0)</t>
  </si>
  <si>
    <t>$R$137</t>
  </si>
  <si>
    <t>=IF(AND([@Âge]&gt;60,[@Âge]&lt;=90),N137,0)</t>
  </si>
  <si>
    <t>$S$137</t>
  </si>
  <si>
    <t>=IF([@Âge]&gt;90,N137,0)</t>
  </si>
  <si>
    <t>$I$138</t>
  </si>
  <si>
    <t>=IF([@EstDetruite],E138,0)</t>
  </si>
  <si>
    <t>$J$138</t>
  </si>
  <si>
    <t>$K$138</t>
  </si>
  <si>
    <t>$L$138</t>
  </si>
  <si>
    <t>=(E138-I138)-K138</t>
  </si>
  <si>
    <t>$M$138</t>
  </si>
  <si>
    <t>$N$138</t>
  </si>
  <si>
    <t>$O$138</t>
  </si>
  <si>
    <t>$P$138</t>
  </si>
  <si>
    <t>=IF([@Âge]&lt;=30,N138,0)</t>
  </si>
  <si>
    <t>$Q$138</t>
  </si>
  <si>
    <t>=IF(AND([@Âge]&gt;30,[@Âge]&lt;=60),N138,0)</t>
  </si>
  <si>
    <t>$R$138</t>
  </si>
  <si>
    <t>=IF(AND([@Âge]&gt;60,[@Âge]&lt;=90),N138,0)</t>
  </si>
  <si>
    <t>$S$138</t>
  </si>
  <si>
    <t>=IF([@Âge]&gt;90,N138,0)</t>
  </si>
  <si>
    <t>$I$139</t>
  </si>
  <si>
    <t>=IF([@EstDetruite],E139,0)</t>
  </si>
  <si>
    <t>$J$139</t>
  </si>
  <si>
    <t>$K$139</t>
  </si>
  <si>
    <t>$L$139</t>
  </si>
  <si>
    <t>=(E139-I139)-K139</t>
  </si>
  <si>
    <t>$M$139</t>
  </si>
  <si>
    <t>$N$139</t>
  </si>
  <si>
    <t>$O$139</t>
  </si>
  <si>
    <t>$P$139</t>
  </si>
  <si>
    <t>=IF([@Âge]&lt;=30,N139,0)</t>
  </si>
  <si>
    <t>$Q$139</t>
  </si>
  <si>
    <t>=IF(AND([@Âge]&gt;30,[@Âge]&lt;=60),N139,0)</t>
  </si>
  <si>
    <t>$R$139</t>
  </si>
  <si>
    <t>=IF(AND([@Âge]&gt;60,[@Âge]&lt;=90),N139,0)</t>
  </si>
  <si>
    <t>$S$139</t>
  </si>
  <si>
    <t>=IF([@Âge]&gt;90,N139,0)</t>
  </si>
  <si>
    <t>$I$140</t>
  </si>
  <si>
    <t>=IF([@EstDetruite],E140,0)</t>
  </si>
  <si>
    <t>$J$140</t>
  </si>
  <si>
    <t>$K$140</t>
  </si>
  <si>
    <t>$L$140</t>
  </si>
  <si>
    <t>=(E140-I140)-K140</t>
  </si>
  <si>
    <t>$M$140</t>
  </si>
  <si>
    <t>$N$140</t>
  </si>
  <si>
    <t>$O$140</t>
  </si>
  <si>
    <t>$P$140</t>
  </si>
  <si>
    <t>=IF([@Âge]&lt;=30,N140,0)</t>
  </si>
  <si>
    <t>$Q$140</t>
  </si>
  <si>
    <t>=IF(AND([@Âge]&gt;30,[@Âge]&lt;=60),N140,0)</t>
  </si>
  <si>
    <t>$R$140</t>
  </si>
  <si>
    <t>=IF(AND([@Âge]&gt;60,[@Âge]&lt;=90),N140,0)</t>
  </si>
  <si>
    <t>$S$140</t>
  </si>
  <si>
    <t>=IF([@Âge]&gt;90,N140,0)</t>
  </si>
  <si>
    <t>$I$141</t>
  </si>
  <si>
    <t>=IF([@EstDetruite],E141,0)</t>
  </si>
  <si>
    <t>$J$141</t>
  </si>
  <si>
    <t>$K$141</t>
  </si>
  <si>
    <t>$L$141</t>
  </si>
  <si>
    <t>=(E141-I141)-K141</t>
  </si>
  <si>
    <t>$M$141</t>
  </si>
  <si>
    <t>$N$141</t>
  </si>
  <si>
    <t>$O$141</t>
  </si>
  <si>
    <t>$P$141</t>
  </si>
  <si>
    <t>=IF([@Âge]&lt;=30,N141,0)</t>
  </si>
  <si>
    <t>$Q$141</t>
  </si>
  <si>
    <t>=IF(AND([@Âge]&gt;30,[@Âge]&lt;=60),N141,0)</t>
  </si>
  <si>
    <t>$R$141</t>
  </si>
  <si>
    <t>=IF(AND([@Âge]&gt;60,[@Âge]&lt;=90),N141,0)</t>
  </si>
  <si>
    <t>$S$141</t>
  </si>
  <si>
    <t>=IF([@Âge]&gt;90,N141,0)</t>
  </si>
  <si>
    <t>$I$142</t>
  </si>
  <si>
    <t>=IF([@EstDetruite],E142,0)</t>
  </si>
  <si>
    <t>$J$142</t>
  </si>
  <si>
    <t>$K$142</t>
  </si>
  <si>
    <t>$L$142</t>
  </si>
  <si>
    <t>=(E142-I142)-K142</t>
  </si>
  <si>
    <t>$M$142</t>
  </si>
  <si>
    <t>$N$142</t>
  </si>
  <si>
    <t>$O$142</t>
  </si>
  <si>
    <t>$P$142</t>
  </si>
  <si>
    <t>=IF([@Âge]&lt;=30,N142,0)</t>
  </si>
  <si>
    <t>$Q$142</t>
  </si>
  <si>
    <t>=IF(AND([@Âge]&gt;30,[@Âge]&lt;=60),N142,0)</t>
  </si>
  <si>
    <t>$R$142</t>
  </si>
  <si>
    <t>=IF(AND([@Âge]&gt;60,[@Âge]&lt;=90),N142,0)</t>
  </si>
  <si>
    <t>$S$142</t>
  </si>
  <si>
    <t>=IF([@Âge]&gt;90,N142,0)</t>
  </si>
  <si>
    <t>$I$143</t>
  </si>
  <si>
    <t>=IF([@EstDetruite],E143,0)</t>
  </si>
  <si>
    <t>$J$143</t>
  </si>
  <si>
    <t>$K$143</t>
  </si>
  <si>
    <t>$L$143</t>
  </si>
  <si>
    <t>=(E143-I143)-K143</t>
  </si>
  <si>
    <t>$M$143</t>
  </si>
  <si>
    <t>$N$143</t>
  </si>
  <si>
    <t>$O$143</t>
  </si>
  <si>
    <t>$P$143</t>
  </si>
  <si>
    <t>=IF([@Âge]&lt;=30,N143,0)</t>
  </si>
  <si>
    <t>$Q$143</t>
  </si>
  <si>
    <t>=IF(AND([@Âge]&gt;30,[@Âge]&lt;=60),N143,0)</t>
  </si>
  <si>
    <t>$R$143</t>
  </si>
  <si>
    <t>=IF(AND([@Âge]&gt;60,[@Âge]&lt;=90),N143,0)</t>
  </si>
  <si>
    <t>$S$143</t>
  </si>
  <si>
    <t>=IF([@Âge]&gt;90,N143,0)</t>
  </si>
  <si>
    <t>$I$144</t>
  </si>
  <si>
    <t>=IF([@EstDetruite],E144,0)</t>
  </si>
  <si>
    <t>$J$144</t>
  </si>
  <si>
    <t>$K$144</t>
  </si>
  <si>
    <t>$L$144</t>
  </si>
  <si>
    <t>=(E144-I144)-K144</t>
  </si>
  <si>
    <t>$M$144</t>
  </si>
  <si>
    <t>$N$144</t>
  </si>
  <si>
    <t>$O$144</t>
  </si>
  <si>
    <t>$P$144</t>
  </si>
  <si>
    <t>=IF([@Âge]&lt;=30,N144,0)</t>
  </si>
  <si>
    <t>$Q$144</t>
  </si>
  <si>
    <t>=IF(AND([@Âge]&gt;30,[@Âge]&lt;=60),N144,0)</t>
  </si>
  <si>
    <t>$R$144</t>
  </si>
  <si>
    <t>=IF(AND([@Âge]&gt;60,[@Âge]&lt;=90),N144,0)</t>
  </si>
  <si>
    <t>$S$144</t>
  </si>
  <si>
    <t>=IF([@Âge]&gt;90,N144,0)</t>
  </si>
  <si>
    <t>$I$145</t>
  </si>
  <si>
    <t>=IF([@EstDetruite],E145,0)</t>
  </si>
  <si>
    <t>$J$145</t>
  </si>
  <si>
    <t>$K$145</t>
  </si>
  <si>
    <t>$L$145</t>
  </si>
  <si>
    <t>=(E145-I145)-K145</t>
  </si>
  <si>
    <t>$M$145</t>
  </si>
  <si>
    <t>$N$145</t>
  </si>
  <si>
    <t>$O$145</t>
  </si>
  <si>
    <t>$P$145</t>
  </si>
  <si>
    <t>=IF([@Âge]&lt;=30,N145,0)</t>
  </si>
  <si>
    <t>$Q$145</t>
  </si>
  <si>
    <t>=IF(AND([@Âge]&gt;30,[@Âge]&lt;=60),N145,0)</t>
  </si>
  <si>
    <t>$R$145</t>
  </si>
  <si>
    <t>=IF(AND([@Âge]&gt;60,[@Âge]&lt;=90),N145,0)</t>
  </si>
  <si>
    <t>$S$145</t>
  </si>
  <si>
    <t>=IF([@Âge]&gt;90,N145,0)</t>
  </si>
  <si>
    <t>$I$146</t>
  </si>
  <si>
    <t>=IF([@EstDetruite],E146,0)</t>
  </si>
  <si>
    <t>$J$146</t>
  </si>
  <si>
    <t>$K$146</t>
  </si>
  <si>
    <t>$L$146</t>
  </si>
  <si>
    <t>=(E146-I146)-K146</t>
  </si>
  <si>
    <t>$M$146</t>
  </si>
  <si>
    <t>$N$146</t>
  </si>
  <si>
    <t>$O$146</t>
  </si>
  <si>
    <t>$P$146</t>
  </si>
  <si>
    <t>=IF([@Âge]&lt;=30,N146,0)</t>
  </si>
  <si>
    <t>$Q$146</t>
  </si>
  <si>
    <t>=IF(AND([@Âge]&gt;30,[@Âge]&lt;=60),N146,0)</t>
  </si>
  <si>
    <t>$R$146</t>
  </si>
  <si>
    <t>=IF(AND([@Âge]&gt;60,[@Âge]&lt;=90),N146,0)</t>
  </si>
  <si>
    <t>$S$146</t>
  </si>
  <si>
    <t>=IF([@Âge]&gt;90,N146,0)</t>
  </si>
  <si>
    <t>$I$147</t>
  </si>
  <si>
    <t>=IF([@EstDetruite],E147,0)</t>
  </si>
  <si>
    <t>$J$147</t>
  </si>
  <si>
    <t>$K$147</t>
  </si>
  <si>
    <t>$L$147</t>
  </si>
  <si>
    <t>=(E147-I147)-K147</t>
  </si>
  <si>
    <t>$M$147</t>
  </si>
  <si>
    <t>$N$147</t>
  </si>
  <si>
    <t>$O$147</t>
  </si>
  <si>
    <t>$P$147</t>
  </si>
  <si>
    <t>=IF([@Âge]&lt;=30,N147,0)</t>
  </si>
  <si>
    <t>$Q$147</t>
  </si>
  <si>
    <t>=IF(AND([@Âge]&gt;30,[@Âge]&lt;=60),N147,0)</t>
  </si>
  <si>
    <t>$R$147</t>
  </si>
  <si>
    <t>=IF(AND([@Âge]&gt;60,[@Âge]&lt;=90),N147,0)</t>
  </si>
  <si>
    <t>$S$147</t>
  </si>
  <si>
    <t>=IF([@Âge]&gt;90,N147,0)</t>
  </si>
  <si>
    <t>$I$148</t>
  </si>
  <si>
    <t>=IF([@EstDetruite],E148,0)</t>
  </si>
  <si>
    <t>$J$148</t>
  </si>
  <si>
    <t>$K$148</t>
  </si>
  <si>
    <t>$L$148</t>
  </si>
  <si>
    <t>=(E148-I148)-K148</t>
  </si>
  <si>
    <t>$M$148</t>
  </si>
  <si>
    <t>$N$148</t>
  </si>
  <si>
    <t>$O$148</t>
  </si>
  <si>
    <t>$P$148</t>
  </si>
  <si>
    <t>=IF([@Âge]&lt;=30,N148,0)</t>
  </si>
  <si>
    <t>$Q$148</t>
  </si>
  <si>
    <t>=IF(AND([@Âge]&gt;30,[@Âge]&lt;=60),N148,0)</t>
  </si>
  <si>
    <t>$R$148</t>
  </si>
  <si>
    <t>=IF(AND([@Âge]&gt;60,[@Âge]&lt;=90),N148,0)</t>
  </si>
  <si>
    <t>$S$148</t>
  </si>
  <si>
    <t>=IF([@Âge]&gt;90,N148,0)</t>
  </si>
  <si>
    <t>$I$149</t>
  </si>
  <si>
    <t>=IF([@EstDetruite],E149,0)</t>
  </si>
  <si>
    <t>$J$149</t>
  </si>
  <si>
    <t>$K$149</t>
  </si>
  <si>
    <t>$L$149</t>
  </si>
  <si>
    <t>=(E149-I149)-K149</t>
  </si>
  <si>
    <t>$M$149</t>
  </si>
  <si>
    <t>$N$149</t>
  </si>
  <si>
    <t>$O$149</t>
  </si>
  <si>
    <t>$P$149</t>
  </si>
  <si>
    <t>=IF([@Âge]&lt;=30,N149,0)</t>
  </si>
  <si>
    <t>$Q$149</t>
  </si>
  <si>
    <t>=IF(AND([@Âge]&gt;30,[@Âge]&lt;=60),N149,0)</t>
  </si>
  <si>
    <t>$R$149</t>
  </si>
  <si>
    <t>=IF(AND([@Âge]&gt;60,[@Âge]&lt;=90),N149,0)</t>
  </si>
  <si>
    <t>$S$149</t>
  </si>
  <si>
    <t>=IF([@Âge]&gt;90,N149,0)</t>
  </si>
  <si>
    <t>$I$150</t>
  </si>
  <si>
    <t>=IF([@EstDetruite],E150,0)</t>
  </si>
  <si>
    <t>$J$150</t>
  </si>
  <si>
    <t>$K$150</t>
  </si>
  <si>
    <t>$L$150</t>
  </si>
  <si>
    <t>=(E150-I150)-K150</t>
  </si>
  <si>
    <t>$M$150</t>
  </si>
  <si>
    <t>$N$150</t>
  </si>
  <si>
    <t>$O$150</t>
  </si>
  <si>
    <t>$P$150</t>
  </si>
  <si>
    <t>=IF([@Âge]&lt;=30,N150,0)</t>
  </si>
  <si>
    <t>$Q$150</t>
  </si>
  <si>
    <t>=IF(AND([@Âge]&gt;30,[@Âge]&lt;=60),N150,0)</t>
  </si>
  <si>
    <t>$R$150</t>
  </si>
  <si>
    <t>=IF(AND([@Âge]&gt;60,[@Âge]&lt;=90),N150,0)</t>
  </si>
  <si>
    <t>$S$150</t>
  </si>
  <si>
    <t>=IF([@Âge]&gt;90,N150,0)</t>
  </si>
  <si>
    <t>$I$151</t>
  </si>
  <si>
    <t>=IF([@EstDetruite],E151,0)</t>
  </si>
  <si>
    <t>$J$151</t>
  </si>
  <si>
    <t>$K$151</t>
  </si>
  <si>
    <t>$L$151</t>
  </si>
  <si>
    <t>=(E151-I151)-K151</t>
  </si>
  <si>
    <t>$M$151</t>
  </si>
  <si>
    <t>$N$151</t>
  </si>
  <si>
    <t>$O$151</t>
  </si>
  <si>
    <t>$P$151</t>
  </si>
  <si>
    <t>=IF([@Âge]&lt;=30,N151,0)</t>
  </si>
  <si>
    <t>$Q$151</t>
  </si>
  <si>
    <t>=IF(AND([@Âge]&gt;30,[@Âge]&lt;=60),N151,0)</t>
  </si>
  <si>
    <t>$R$151</t>
  </si>
  <si>
    <t>=IF(AND([@Âge]&gt;60,[@Âge]&lt;=90),N151,0)</t>
  </si>
  <si>
    <t>$S$151</t>
  </si>
  <si>
    <t>=IF([@Âge]&gt;90,N151,0)</t>
  </si>
  <si>
    <t>$I$152</t>
  </si>
  <si>
    <t>=IF([@EstDetruite],E152,0)</t>
  </si>
  <si>
    <t>$J$152</t>
  </si>
  <si>
    <t>$K$152</t>
  </si>
  <si>
    <t>$L$152</t>
  </si>
  <si>
    <t>=(E152-I152)-K152</t>
  </si>
  <si>
    <t>$M$152</t>
  </si>
  <si>
    <t>$N$152</t>
  </si>
  <si>
    <t>$O$152</t>
  </si>
  <si>
    <t>$P$152</t>
  </si>
  <si>
    <t>=IF([@Âge]&lt;=30,N152,0)</t>
  </si>
  <si>
    <t>$Q$152</t>
  </si>
  <si>
    <t>=IF(AND([@Âge]&gt;30,[@Âge]&lt;=60),N152,0)</t>
  </si>
  <si>
    <t>$R$152</t>
  </si>
  <si>
    <t>=IF(AND([@Âge]&gt;60,[@Âge]&lt;=90),N152,0)</t>
  </si>
  <si>
    <t>$S$152</t>
  </si>
  <si>
    <t>=IF([@Âge]&gt;90,N152,0)</t>
  </si>
  <si>
    <t>$I$153</t>
  </si>
  <si>
    <t>=IF([@EstDetruite],E153,0)</t>
  </si>
  <si>
    <t>$J$153</t>
  </si>
  <si>
    <t>$K$153</t>
  </si>
  <si>
    <t>$L$153</t>
  </si>
  <si>
    <t>=(E153-I153)-K153</t>
  </si>
  <si>
    <t>$M$153</t>
  </si>
  <si>
    <t>$N$153</t>
  </si>
  <si>
    <t>$O$153</t>
  </si>
  <si>
    <t>$P$153</t>
  </si>
  <si>
    <t>=IF([@Âge]&lt;=30,N153,0)</t>
  </si>
  <si>
    <t>$Q$153</t>
  </si>
  <si>
    <t>=IF(AND([@Âge]&gt;30,[@Âge]&lt;=60),N153,0)</t>
  </si>
  <si>
    <t>$R$153</t>
  </si>
  <si>
    <t>=IF(AND([@Âge]&gt;60,[@Âge]&lt;=90),N153,0)</t>
  </si>
  <si>
    <t>$S$153</t>
  </si>
  <si>
    <t>=IF([@Âge]&gt;90,N153,0)</t>
  </si>
  <si>
    <t>$I$154</t>
  </si>
  <si>
    <t>=IF([@EstDetruite],E154,0)</t>
  </si>
  <si>
    <t>$J$154</t>
  </si>
  <si>
    <t>$K$154</t>
  </si>
  <si>
    <t>$L$154</t>
  </si>
  <si>
    <t>=(E154-I154)-K154</t>
  </si>
  <si>
    <t>$M$154</t>
  </si>
  <si>
    <t>$N$154</t>
  </si>
  <si>
    <t>$O$154</t>
  </si>
  <si>
    <t>$P$154</t>
  </si>
  <si>
    <t>=IF([@Âge]&lt;=30,N154,0)</t>
  </si>
  <si>
    <t>$Q$154</t>
  </si>
  <si>
    <t>=IF(AND([@Âge]&gt;30,[@Âge]&lt;=60),N154,0)</t>
  </si>
  <si>
    <t>$R$154</t>
  </si>
  <si>
    <t>=IF(AND([@Âge]&gt;60,[@Âge]&lt;=90),N154,0)</t>
  </si>
  <si>
    <t>$S$154</t>
  </si>
  <si>
    <t>=IF([@Âge]&gt;90,N154,0)</t>
  </si>
  <si>
    <t>$I$155</t>
  </si>
  <si>
    <t>=IF([@EstDetruite],E155,0)</t>
  </si>
  <si>
    <t>$J$155</t>
  </si>
  <si>
    <t>$K$155</t>
  </si>
  <si>
    <t>$L$155</t>
  </si>
  <si>
    <t>=(E155-I155)-K155</t>
  </si>
  <si>
    <t>$M$155</t>
  </si>
  <si>
    <t>$N$155</t>
  </si>
  <si>
    <t>$O$155</t>
  </si>
  <si>
    <t>$P$155</t>
  </si>
  <si>
    <t>=IF([@Âge]&lt;=30,N155,0)</t>
  </si>
  <si>
    <t>$Q$155</t>
  </si>
  <si>
    <t>=IF(AND([@Âge]&gt;30,[@Âge]&lt;=60),N155,0)</t>
  </si>
  <si>
    <t>$R$155</t>
  </si>
  <si>
    <t>=IF(AND([@Âge]&gt;60,[@Âge]&lt;=90),N155,0)</t>
  </si>
  <si>
    <t>$S$155</t>
  </si>
  <si>
    <t>=IF([@Âge]&gt;90,N155,0)</t>
  </si>
  <si>
    <t>$I$156</t>
  </si>
  <si>
    <t>=IF([@EstDetruite],E156,0)</t>
  </si>
  <si>
    <t>$J$156</t>
  </si>
  <si>
    <t>$K$156</t>
  </si>
  <si>
    <t>$L$156</t>
  </si>
  <si>
    <t>=(E156-I156)-K156</t>
  </si>
  <si>
    <t>$M$156</t>
  </si>
  <si>
    <t>$N$156</t>
  </si>
  <si>
    <t>$O$156</t>
  </si>
  <si>
    <t>$P$156</t>
  </si>
  <si>
    <t>=IF([@Âge]&lt;=30,N156,0)</t>
  </si>
  <si>
    <t>$Q$156</t>
  </si>
  <si>
    <t>=IF(AND([@Âge]&gt;30,[@Âge]&lt;=60),N156,0)</t>
  </si>
  <si>
    <t>$R$156</t>
  </si>
  <si>
    <t>=IF(AND([@Âge]&gt;60,[@Âge]&lt;=90),N156,0)</t>
  </si>
  <si>
    <t>$S$156</t>
  </si>
  <si>
    <t>=IF([@Âge]&gt;90,N156,0)</t>
  </si>
  <si>
    <t>$I$157</t>
  </si>
  <si>
    <t>=IF([@EstDetruite],E157,0)</t>
  </si>
  <si>
    <t>$J$157</t>
  </si>
  <si>
    <t>$K$157</t>
  </si>
  <si>
    <t>$L$157</t>
  </si>
  <si>
    <t>=(E157-I157)-K157</t>
  </si>
  <si>
    <t>$M$157</t>
  </si>
  <si>
    <t>$N$157</t>
  </si>
  <si>
    <t>$O$157</t>
  </si>
  <si>
    <t>$P$157</t>
  </si>
  <si>
    <t>=IF([@Âge]&lt;=30,N157,0)</t>
  </si>
  <si>
    <t>$Q$157</t>
  </si>
  <si>
    <t>=IF(AND([@Âge]&gt;30,[@Âge]&lt;=60),N157,0)</t>
  </si>
  <si>
    <t>$R$157</t>
  </si>
  <si>
    <t>=IF(AND([@Âge]&gt;60,[@Âge]&lt;=90),N157,0)</t>
  </si>
  <si>
    <t>$S$157</t>
  </si>
  <si>
    <t>=IF([@Âge]&gt;90,N157,0)</t>
  </si>
  <si>
    <t>$I$158</t>
  </si>
  <si>
    <t>=IF([@EstDetruite],E158,0)</t>
  </si>
  <si>
    <t>$J$158</t>
  </si>
  <si>
    <t>$K$158</t>
  </si>
  <si>
    <t>$L$158</t>
  </si>
  <si>
    <t>=(E158-I158)-K158</t>
  </si>
  <si>
    <t>$M$158</t>
  </si>
  <si>
    <t>$N$158</t>
  </si>
  <si>
    <t>$O$158</t>
  </si>
  <si>
    <t>$P$158</t>
  </si>
  <si>
    <t>=IF([@Âge]&lt;=30,N158,0)</t>
  </si>
  <si>
    <t>$Q$158</t>
  </si>
  <si>
    <t>=IF(AND([@Âge]&gt;30,[@Âge]&lt;=60),N158,0)</t>
  </si>
  <si>
    <t>$R$158</t>
  </si>
  <si>
    <t>=IF(AND([@Âge]&gt;60,[@Âge]&lt;=90),N158,0)</t>
  </si>
  <si>
    <t>$S$158</t>
  </si>
  <si>
    <t>=IF([@Âge]&gt;90,N158,0)</t>
  </si>
  <si>
    <t>$I$159</t>
  </si>
  <si>
    <t>=IF([@EstDetruite],E159,0)</t>
  </si>
  <si>
    <t>$J$159</t>
  </si>
  <si>
    <t>$K$159</t>
  </si>
  <si>
    <t>$L$159</t>
  </si>
  <si>
    <t>=(E159-I159)-K159</t>
  </si>
  <si>
    <t>$M$159</t>
  </si>
  <si>
    <t>$N$159</t>
  </si>
  <si>
    <t>$O$159</t>
  </si>
  <si>
    <t>$P$159</t>
  </si>
  <si>
    <t>=IF([@Âge]&lt;=30,N159,0)</t>
  </si>
  <si>
    <t>$Q$159</t>
  </si>
  <si>
    <t>=IF(AND([@Âge]&gt;30,[@Âge]&lt;=60),N159,0)</t>
  </si>
  <si>
    <t>$R$159</t>
  </si>
  <si>
    <t>=IF(AND([@Âge]&gt;60,[@Âge]&lt;=90),N159,0)</t>
  </si>
  <si>
    <t>$S$159</t>
  </si>
  <si>
    <t>=IF([@Âge]&gt;90,N159,0)</t>
  </si>
  <si>
    <t>$I$160</t>
  </si>
  <si>
    <t>=IF([@EstDetruite],E160,0)</t>
  </si>
  <si>
    <t>$J$160</t>
  </si>
  <si>
    <t>$K$160</t>
  </si>
  <si>
    <t>$L$160</t>
  </si>
  <si>
    <t>=(E160-I160)-K160</t>
  </si>
  <si>
    <t>$M$160</t>
  </si>
  <si>
    <t>$N$160</t>
  </si>
  <si>
    <t>$O$160</t>
  </si>
  <si>
    <t>$P$160</t>
  </si>
  <si>
    <t>=IF([@Âge]&lt;=30,N160,0)</t>
  </si>
  <si>
    <t>$Q$160</t>
  </si>
  <si>
    <t>=IF(AND([@Âge]&gt;30,[@Âge]&lt;=60),N160,0)</t>
  </si>
  <si>
    <t>$R$160</t>
  </si>
  <si>
    <t>=IF(AND([@Âge]&gt;60,[@Âge]&lt;=90),N160,0)</t>
  </si>
  <si>
    <t>$S$160</t>
  </si>
  <si>
    <t>=IF([@Âge]&gt;90,N160,0)</t>
  </si>
  <si>
    <t>$I$161</t>
  </si>
  <si>
    <t>=IF([@EstDetruite],E161,0)</t>
  </si>
  <si>
    <t>$J$161</t>
  </si>
  <si>
    <t>$K$161</t>
  </si>
  <si>
    <t>$L$161</t>
  </si>
  <si>
    <t>=(E161-I161)-K161</t>
  </si>
  <si>
    <t>$M$161</t>
  </si>
  <si>
    <t>$N$161</t>
  </si>
  <si>
    <t>$O$161</t>
  </si>
  <si>
    <t>$P$161</t>
  </si>
  <si>
    <t>=IF([@Âge]&lt;=30,N161,0)</t>
  </si>
  <si>
    <t>$Q$161</t>
  </si>
  <si>
    <t>=IF(AND([@Âge]&gt;30,[@Âge]&lt;=60),N161,0)</t>
  </si>
  <si>
    <t>$R$161</t>
  </si>
  <si>
    <t>=IF(AND([@Âge]&gt;60,[@Âge]&lt;=90),N161,0)</t>
  </si>
  <si>
    <t>$S$161</t>
  </si>
  <si>
    <t>=IF([@Âge]&gt;90,N161,0)</t>
  </si>
  <si>
    <t>$I$162</t>
  </si>
  <si>
    <t>=IF([@EstDetruite],E162,0)</t>
  </si>
  <si>
    <t>$J$162</t>
  </si>
  <si>
    <t>$K$162</t>
  </si>
  <si>
    <t>$L$162</t>
  </si>
  <si>
    <t>=(E162-I162)-K162</t>
  </si>
  <si>
    <t>$M$162</t>
  </si>
  <si>
    <t>$N$162</t>
  </si>
  <si>
    <t>$O$162</t>
  </si>
  <si>
    <t>$P$162</t>
  </si>
  <si>
    <t>=IF([@Âge]&lt;=30,N162,0)</t>
  </si>
  <si>
    <t>$Q$162</t>
  </si>
  <si>
    <t>=IF(AND([@Âge]&gt;30,[@Âge]&lt;=60),N162,0)</t>
  </si>
  <si>
    <t>$R$162</t>
  </si>
  <si>
    <t>=IF(AND([@Âge]&gt;60,[@Âge]&lt;=90),N162,0)</t>
  </si>
  <si>
    <t>$S$162</t>
  </si>
  <si>
    <t>=IF([@Âge]&gt;90,N162,0)</t>
  </si>
  <si>
    <t>$I$163</t>
  </si>
  <si>
    <t>=IF([@EstDetruite],E163,0)</t>
  </si>
  <si>
    <t>$J$163</t>
  </si>
  <si>
    <t>$K$163</t>
  </si>
  <si>
    <t>$L$163</t>
  </si>
  <si>
    <t>=(E163-I163)-K163</t>
  </si>
  <si>
    <t>$M$163</t>
  </si>
  <si>
    <t>$N$163</t>
  </si>
  <si>
    <t>$O$163</t>
  </si>
  <si>
    <t>$P$163</t>
  </si>
  <si>
    <t>=IF([@Âge]&lt;=30,N163,0)</t>
  </si>
  <si>
    <t>$Q$163</t>
  </si>
  <si>
    <t>=IF(AND([@Âge]&gt;30,[@Âge]&lt;=60),N163,0)</t>
  </si>
  <si>
    <t>$R$163</t>
  </si>
  <si>
    <t>=IF(AND([@Âge]&gt;60,[@Âge]&lt;=90),N163,0)</t>
  </si>
  <si>
    <t>$S$163</t>
  </si>
  <si>
    <t>=IF([@Âge]&gt;90,N163,0)</t>
  </si>
  <si>
    <t>$I$164</t>
  </si>
  <si>
    <t>=IF([@EstDetruite],E164,0)</t>
  </si>
  <si>
    <t>$J$164</t>
  </si>
  <si>
    <t>$K$164</t>
  </si>
  <si>
    <t>$L$164</t>
  </si>
  <si>
    <t>=(E164-I164)-K164</t>
  </si>
  <si>
    <t>$M$164</t>
  </si>
  <si>
    <t>$N$164</t>
  </si>
  <si>
    <t>$O$164</t>
  </si>
  <si>
    <t>$P$164</t>
  </si>
  <si>
    <t>=IF([@Âge]&lt;=30,N164,0)</t>
  </si>
  <si>
    <t>$Q$164</t>
  </si>
  <si>
    <t>=IF(AND([@Âge]&gt;30,[@Âge]&lt;=60),N164,0)</t>
  </si>
  <si>
    <t>$R$164</t>
  </si>
  <si>
    <t>=IF(AND([@Âge]&gt;60,[@Âge]&lt;=90),N164,0)</t>
  </si>
  <si>
    <t>$S$164</t>
  </si>
  <si>
    <t>=IF([@Âge]&gt;90,N164,0)</t>
  </si>
  <si>
    <t>$I$165</t>
  </si>
  <si>
    <t>=IF([@EstDetruite],E165,0)</t>
  </si>
  <si>
    <t>$J$165</t>
  </si>
  <si>
    <t>$K$165</t>
  </si>
  <si>
    <t>$L$165</t>
  </si>
  <si>
    <t>=(E165-I165)-K165</t>
  </si>
  <si>
    <t>$M$165</t>
  </si>
  <si>
    <t>$N$165</t>
  </si>
  <si>
    <t>$O$165</t>
  </si>
  <si>
    <t>$P$165</t>
  </si>
  <si>
    <t>=IF([@Âge]&lt;=30,N165,0)</t>
  </si>
  <si>
    <t>$Q$165</t>
  </si>
  <si>
    <t>=IF(AND([@Âge]&gt;30,[@Âge]&lt;=60),N165,0)</t>
  </si>
  <si>
    <t>$R$165</t>
  </si>
  <si>
    <t>=IF(AND([@Âge]&gt;60,[@Âge]&lt;=90),N165,0)</t>
  </si>
  <si>
    <t>$S$165</t>
  </si>
  <si>
    <t>=IF([@Âge]&gt;90,N165,0)</t>
  </si>
  <si>
    <t>$I$166</t>
  </si>
  <si>
    <t>=IF([@EstDetruite],E166,0)</t>
  </si>
  <si>
    <t>$J$166</t>
  </si>
  <si>
    <t>$K$166</t>
  </si>
  <si>
    <t>$L$166</t>
  </si>
  <si>
    <t>=(E166-I166)-K166</t>
  </si>
  <si>
    <t>$M$166</t>
  </si>
  <si>
    <t>$N$166</t>
  </si>
  <si>
    <t>$O$166</t>
  </si>
  <si>
    <t>$P$166</t>
  </si>
  <si>
    <t>=IF([@Âge]&lt;=30,N166,0)</t>
  </si>
  <si>
    <t>$Q$166</t>
  </si>
  <si>
    <t>=IF(AND([@Âge]&gt;30,[@Âge]&lt;=60),N166,0)</t>
  </si>
  <si>
    <t>$R$166</t>
  </si>
  <si>
    <t>=IF(AND([@Âge]&gt;60,[@Âge]&lt;=90),N166,0)</t>
  </si>
  <si>
    <t>$S$166</t>
  </si>
  <si>
    <t>=IF([@Âge]&gt;90,N166,0)</t>
  </si>
  <si>
    <t>$I$167</t>
  </si>
  <si>
    <t>=IF([@EstDetruite],E167,0)</t>
  </si>
  <si>
    <t>$J$167</t>
  </si>
  <si>
    <t>$K$167</t>
  </si>
  <si>
    <t>$L$167</t>
  </si>
  <si>
    <t>=(E167-I167)-K167</t>
  </si>
  <si>
    <t>$M$167</t>
  </si>
  <si>
    <t>$N$167</t>
  </si>
  <si>
    <t>$O$167</t>
  </si>
  <si>
    <t>$P$167</t>
  </si>
  <si>
    <t>=IF([@Âge]&lt;=30,N167,0)</t>
  </si>
  <si>
    <t>$Q$167</t>
  </si>
  <si>
    <t>=IF(AND([@Âge]&gt;30,[@Âge]&lt;=60),N167,0)</t>
  </si>
  <si>
    <t>$R$167</t>
  </si>
  <si>
    <t>=IF(AND([@Âge]&gt;60,[@Âge]&lt;=90),N167,0)</t>
  </si>
  <si>
    <t>$S$167</t>
  </si>
  <si>
    <t>=IF([@Âge]&gt;90,N167,0)</t>
  </si>
  <si>
    <t>$I$168</t>
  </si>
  <si>
    <t>=IF([@EstDetruite],E168,0)</t>
  </si>
  <si>
    <t>$J$168</t>
  </si>
  <si>
    <t>$K$168</t>
  </si>
  <si>
    <t>$L$168</t>
  </si>
  <si>
    <t>=(E168-I168)-K168</t>
  </si>
  <si>
    <t>$M$168</t>
  </si>
  <si>
    <t>$N$168</t>
  </si>
  <si>
    <t>$O$168</t>
  </si>
  <si>
    <t>$P$168</t>
  </si>
  <si>
    <t>=IF([@Âge]&lt;=30,N168,0)</t>
  </si>
  <si>
    <t>$Q$168</t>
  </si>
  <si>
    <t>=IF(AND([@Âge]&gt;30,[@Âge]&lt;=60),N168,0)</t>
  </si>
  <si>
    <t>$R$168</t>
  </si>
  <si>
    <t>=IF(AND([@Âge]&gt;60,[@Âge]&lt;=90),N168,0)</t>
  </si>
  <si>
    <t>$S$168</t>
  </si>
  <si>
    <t>=IF([@Âge]&gt;90,N168,0)</t>
  </si>
  <si>
    <t>$I$169</t>
  </si>
  <si>
    <t>=IF([@EstDetruite],E169,0)</t>
  </si>
  <si>
    <t>$J$169</t>
  </si>
  <si>
    <t>$K$169</t>
  </si>
  <si>
    <t>$L$169</t>
  </si>
  <si>
    <t>=(E169-I169)-K169</t>
  </si>
  <si>
    <t>$M$169</t>
  </si>
  <si>
    <t>$N$169</t>
  </si>
  <si>
    <t>$O$169</t>
  </si>
  <si>
    <t>$P$169</t>
  </si>
  <si>
    <t>=IF([@Âge]&lt;=30,N169,0)</t>
  </si>
  <si>
    <t>$Q$169</t>
  </si>
  <si>
    <t>=IF(AND([@Âge]&gt;30,[@Âge]&lt;=60),N169,0)</t>
  </si>
  <si>
    <t>$R$169</t>
  </si>
  <si>
    <t>=IF(AND([@Âge]&gt;60,[@Âge]&lt;=90),N169,0)</t>
  </si>
  <si>
    <t>$S$169</t>
  </si>
  <si>
    <t>=IF([@Âge]&gt;90,N169,0)</t>
  </si>
  <si>
    <t>$I$170</t>
  </si>
  <si>
    <t>=IF([@EstDetruite],E170,0)</t>
  </si>
  <si>
    <t>$J$170</t>
  </si>
  <si>
    <t>$K$170</t>
  </si>
  <si>
    <t>$L$170</t>
  </si>
  <si>
    <t>=(E170-I170)-K170</t>
  </si>
  <si>
    <t>$M$170</t>
  </si>
  <si>
    <t>$N$170</t>
  </si>
  <si>
    <t>$O$170</t>
  </si>
  <si>
    <t>$P$170</t>
  </si>
  <si>
    <t>=IF([@Âge]&lt;=30,N170,0)</t>
  </si>
  <si>
    <t>$Q$170</t>
  </si>
  <si>
    <t>=IF(AND([@Âge]&gt;30,[@Âge]&lt;=60),N170,0)</t>
  </si>
  <si>
    <t>$R$170</t>
  </si>
  <si>
    <t>=IF(AND([@Âge]&gt;60,[@Âge]&lt;=90),N170,0)</t>
  </si>
  <si>
    <t>$S$170</t>
  </si>
  <si>
    <t>=IF([@Âge]&gt;90,N170,0)</t>
  </si>
  <si>
    <t>$I$171</t>
  </si>
  <si>
    <t>=IF([@EstDetruite],E171,0)</t>
  </si>
  <si>
    <t>$J$171</t>
  </si>
  <si>
    <t>$K$171</t>
  </si>
  <si>
    <t>$L$171</t>
  </si>
  <si>
    <t>=(E171-I171)-K171</t>
  </si>
  <si>
    <t>$M$171</t>
  </si>
  <si>
    <t>$N$171</t>
  </si>
  <si>
    <t>$O$171</t>
  </si>
  <si>
    <t>$P$171</t>
  </si>
  <si>
    <t>=IF([@Âge]&lt;=30,N171,0)</t>
  </si>
  <si>
    <t>$Q$171</t>
  </si>
  <si>
    <t>=IF(AND([@Âge]&gt;30,[@Âge]&lt;=60),N171,0)</t>
  </si>
  <si>
    <t>$R$171</t>
  </si>
  <si>
    <t>=IF(AND([@Âge]&gt;60,[@Âge]&lt;=90),N171,0)</t>
  </si>
  <si>
    <t>$S$171</t>
  </si>
  <si>
    <t>=IF([@Âge]&gt;90,N171,0)</t>
  </si>
  <si>
    <t>$I$172</t>
  </si>
  <si>
    <t>=IF([@EstDetruite],E172,0)</t>
  </si>
  <si>
    <t>$J$172</t>
  </si>
  <si>
    <t>$K$172</t>
  </si>
  <si>
    <t>$L$172</t>
  </si>
  <si>
    <t>=(E172-I172)-K172</t>
  </si>
  <si>
    <t>$M$172</t>
  </si>
  <si>
    <t>$N$172</t>
  </si>
  <si>
    <t>$O$172</t>
  </si>
  <si>
    <t>$P$172</t>
  </si>
  <si>
    <t>=IF([@Âge]&lt;=30,N172,0)</t>
  </si>
  <si>
    <t>$Q$172</t>
  </si>
  <si>
    <t>=IF(AND([@Âge]&gt;30,[@Âge]&lt;=60),N172,0)</t>
  </si>
  <si>
    <t>$R$172</t>
  </si>
  <si>
    <t>=IF(AND([@Âge]&gt;60,[@Âge]&lt;=90),N172,0)</t>
  </si>
  <si>
    <t>$S$172</t>
  </si>
  <si>
    <t>=IF([@Âge]&gt;90,N172,0)</t>
  </si>
  <si>
    <t>$I$173</t>
  </si>
  <si>
    <t>=IF([@EstDetruite],E173,0)</t>
  </si>
  <si>
    <t>$J$173</t>
  </si>
  <si>
    <t>$K$173</t>
  </si>
  <si>
    <t>$L$173</t>
  </si>
  <si>
    <t>=(E173-I173)-K173</t>
  </si>
  <si>
    <t>$M$173</t>
  </si>
  <si>
    <t>$N$173</t>
  </si>
  <si>
    <t>$O$173</t>
  </si>
  <si>
    <t>$P$173</t>
  </si>
  <si>
    <t>=IF([@Âge]&lt;=30,N173,0)</t>
  </si>
  <si>
    <t>$Q$173</t>
  </si>
  <si>
    <t>=IF(AND([@Âge]&gt;30,[@Âge]&lt;=60),N173,0)</t>
  </si>
  <si>
    <t>$R$173</t>
  </si>
  <si>
    <t>=IF(AND([@Âge]&gt;60,[@Âge]&lt;=90),N173,0)</t>
  </si>
  <si>
    <t>$S$173</t>
  </si>
  <si>
    <t>=IF([@Âge]&gt;90,N173,0)</t>
  </si>
  <si>
    <t>$I$174</t>
  </si>
  <si>
    <t>=IF([@EstDetruite],E174,0)</t>
  </si>
  <si>
    <t>$J$174</t>
  </si>
  <si>
    <t>$K$174</t>
  </si>
  <si>
    <t>$L$174</t>
  </si>
  <si>
    <t>=(E174-I174)-K174</t>
  </si>
  <si>
    <t>$M$174</t>
  </si>
  <si>
    <t>$N$174</t>
  </si>
  <si>
    <t>$O$174</t>
  </si>
  <si>
    <t>$P$174</t>
  </si>
  <si>
    <t>=IF([@Âge]&lt;=30,N174,0)</t>
  </si>
  <si>
    <t>$Q$174</t>
  </si>
  <si>
    <t>=IF(AND([@Âge]&gt;30,[@Âge]&lt;=60),N174,0)</t>
  </si>
  <si>
    <t>$R$174</t>
  </si>
  <si>
    <t>=IF(AND([@Âge]&gt;60,[@Âge]&lt;=90),N174,0)</t>
  </si>
  <si>
    <t>$S$174</t>
  </si>
  <si>
    <t>=IF([@Âge]&gt;90,N174,0)</t>
  </si>
  <si>
    <t>$I$175</t>
  </si>
  <si>
    <t>=IF([@EstDetruite],E175,0)</t>
  </si>
  <si>
    <t>$J$175</t>
  </si>
  <si>
    <t>$K$175</t>
  </si>
  <si>
    <t>$L$175</t>
  </si>
  <si>
    <t>=(E175-I175)-K175</t>
  </si>
  <si>
    <t>$M$175</t>
  </si>
  <si>
    <t>$N$175</t>
  </si>
  <si>
    <t>$O$175</t>
  </si>
  <si>
    <t>$P$175</t>
  </si>
  <si>
    <t>=IF([@Âge]&lt;=30,N175,0)</t>
  </si>
  <si>
    <t>$Q$175</t>
  </si>
  <si>
    <t>=IF(AND([@Âge]&gt;30,[@Âge]&lt;=60),N175,0)</t>
  </si>
  <si>
    <t>$R$175</t>
  </si>
  <si>
    <t>=IF(AND([@Âge]&gt;60,[@Âge]&lt;=90),N175,0)</t>
  </si>
  <si>
    <t>$S$175</t>
  </si>
  <si>
    <t>=IF([@Âge]&gt;90,N175,0)</t>
  </si>
  <si>
    <t>$I$176</t>
  </si>
  <si>
    <t>=IF([@EstDetruite],E176,0)</t>
  </si>
  <si>
    <t>$J$176</t>
  </si>
  <si>
    <t>$K$176</t>
  </si>
  <si>
    <t>$L$176</t>
  </si>
  <si>
    <t>=(E176-I176)-K176</t>
  </si>
  <si>
    <t>$M$176</t>
  </si>
  <si>
    <t>$N$176</t>
  </si>
  <si>
    <t>$O$176</t>
  </si>
  <si>
    <t>$P$176</t>
  </si>
  <si>
    <t>=IF([@Âge]&lt;=30,N176,0)</t>
  </si>
  <si>
    <t>$Q$176</t>
  </si>
  <si>
    <t>=IF(AND([@Âge]&gt;30,[@Âge]&lt;=60),N176,0)</t>
  </si>
  <si>
    <t>$R$176</t>
  </si>
  <si>
    <t>=IF(AND([@Âge]&gt;60,[@Âge]&lt;=90),N176,0)</t>
  </si>
  <si>
    <t>$S$176</t>
  </si>
  <si>
    <t>=IF([@Âge]&gt;90,N176,0)</t>
  </si>
  <si>
    <t>$I$177</t>
  </si>
  <si>
    <t>=IF([@EstDetruite],E177,0)</t>
  </si>
  <si>
    <t>$J$177</t>
  </si>
  <si>
    <t>$K$177</t>
  </si>
  <si>
    <t>$L$177</t>
  </si>
  <si>
    <t>=(E177-I177)-K177</t>
  </si>
  <si>
    <t>$M$177</t>
  </si>
  <si>
    <t>$N$177</t>
  </si>
  <si>
    <t>$O$177</t>
  </si>
  <si>
    <t>$P$177</t>
  </si>
  <si>
    <t>=IF([@Âge]&lt;=30,N177,0)</t>
  </si>
  <si>
    <t>$Q$177</t>
  </si>
  <si>
    <t>=IF(AND([@Âge]&gt;30,[@Âge]&lt;=60),N177,0)</t>
  </si>
  <si>
    <t>$R$177</t>
  </si>
  <si>
    <t>=IF(AND([@Âge]&gt;60,[@Âge]&lt;=90),N177,0)</t>
  </si>
  <si>
    <t>$S$177</t>
  </si>
  <si>
    <t>=IF([@Âge]&gt;90,N177,0)</t>
  </si>
  <si>
    <t>$I$178</t>
  </si>
  <si>
    <t>=IF([@EstDetruite],E178,0)</t>
  </si>
  <si>
    <t>$J$178</t>
  </si>
  <si>
    <t>$K$178</t>
  </si>
  <si>
    <t>$L$178</t>
  </si>
  <si>
    <t>=(E178-I178)-K178</t>
  </si>
  <si>
    <t>$M$178</t>
  </si>
  <si>
    <t>$N$178</t>
  </si>
  <si>
    <t>$O$178</t>
  </si>
  <si>
    <t>$P$178</t>
  </si>
  <si>
    <t>=IF([@Âge]&lt;=30,N178,0)</t>
  </si>
  <si>
    <t>$Q$178</t>
  </si>
  <si>
    <t>=IF(AND([@Âge]&gt;30,[@Âge]&lt;=60),N178,0)</t>
  </si>
  <si>
    <t>$R$178</t>
  </si>
  <si>
    <t>=IF(AND([@Âge]&gt;60,[@Âge]&lt;=90),N178,0)</t>
  </si>
  <si>
    <t>$S$178</t>
  </si>
  <si>
    <t>=IF([@Âge]&gt;90,N178,0)</t>
  </si>
  <si>
    <t>$I$179</t>
  </si>
  <si>
    <t>=IF([@EstDetruite],E179,0)</t>
  </si>
  <si>
    <t>$J$179</t>
  </si>
  <si>
    <t>$K$179</t>
  </si>
  <si>
    <t>$L$179</t>
  </si>
  <si>
    <t>=(E179-I179)-K179</t>
  </si>
  <si>
    <t>$M$179</t>
  </si>
  <si>
    <t>$N$179</t>
  </si>
  <si>
    <t>$O$179</t>
  </si>
  <si>
    <t>$P$179</t>
  </si>
  <si>
    <t>=IF([@Âge]&lt;=30,N179,0)</t>
  </si>
  <si>
    <t>$Q$179</t>
  </si>
  <si>
    <t>=IF(AND([@Âge]&gt;30,[@Âge]&lt;=60),N179,0)</t>
  </si>
  <si>
    <t>$R$179</t>
  </si>
  <si>
    <t>=IF(AND([@Âge]&gt;60,[@Âge]&lt;=90),N179,0)</t>
  </si>
  <si>
    <t>$S$179</t>
  </si>
  <si>
    <t>=IF([@Âge]&gt;90,N179,0)</t>
  </si>
  <si>
    <t>$I$180</t>
  </si>
  <si>
    <t>=IF([@EstDetruite],E180,0)</t>
  </si>
  <si>
    <t>$J$180</t>
  </si>
  <si>
    <t>$K$180</t>
  </si>
  <si>
    <t>$L$180</t>
  </si>
  <si>
    <t>=(E180-I180)-K180</t>
  </si>
  <si>
    <t>$M$180</t>
  </si>
  <si>
    <t>$N$180</t>
  </si>
  <si>
    <t>$O$180</t>
  </si>
  <si>
    <t>$P$180</t>
  </si>
  <si>
    <t>=IF([@Âge]&lt;=30,N180,0)</t>
  </si>
  <si>
    <t>$Q$180</t>
  </si>
  <si>
    <t>=IF(AND([@Âge]&gt;30,[@Âge]&lt;=60),N180,0)</t>
  </si>
  <si>
    <t>$R$180</t>
  </si>
  <si>
    <t>=IF(AND([@Âge]&gt;60,[@Âge]&lt;=90),N180,0)</t>
  </si>
  <si>
    <t>$S$180</t>
  </si>
  <si>
    <t>=IF([@Âge]&gt;90,N180,0)</t>
  </si>
  <si>
    <t>$I$181</t>
  </si>
  <si>
    <t>=IF([@EstDetruite],E181,0)</t>
  </si>
  <si>
    <t>$J$181</t>
  </si>
  <si>
    <t>$K$181</t>
  </si>
  <si>
    <t>$L$181</t>
  </si>
  <si>
    <t>=(E181-I181)-K181</t>
  </si>
  <si>
    <t>$M$181</t>
  </si>
  <si>
    <t>$N$181</t>
  </si>
  <si>
    <t>$O$181</t>
  </si>
  <si>
    <t>$P$181</t>
  </si>
  <si>
    <t>=IF([@Âge]&lt;=30,N181,0)</t>
  </si>
  <si>
    <t>$Q$181</t>
  </si>
  <si>
    <t>=IF(AND([@Âge]&gt;30,[@Âge]&lt;=60),N181,0)</t>
  </si>
  <si>
    <t>$R$181</t>
  </si>
  <si>
    <t>=IF(AND([@Âge]&gt;60,[@Âge]&lt;=90),N181,0)</t>
  </si>
  <si>
    <t>$S$181</t>
  </si>
  <si>
    <t>=IF([@Âge]&gt;90,N181,0)</t>
  </si>
  <si>
    <t>$I$182</t>
  </si>
  <si>
    <t>=IF([@EstDetruite],E182,0)</t>
  </si>
  <si>
    <t>$J$182</t>
  </si>
  <si>
    <t>$K$182</t>
  </si>
  <si>
    <t>$L$182</t>
  </si>
  <si>
    <t>=(E182-I182)-K182</t>
  </si>
  <si>
    <t>$M$182</t>
  </si>
  <si>
    <t>$N$182</t>
  </si>
  <si>
    <t>$O$182</t>
  </si>
  <si>
    <t>$P$182</t>
  </si>
  <si>
    <t>=IF([@Âge]&lt;=30,N182,0)</t>
  </si>
  <si>
    <t>$Q$182</t>
  </si>
  <si>
    <t>=IF(AND([@Âge]&gt;30,[@Âge]&lt;=60),N182,0)</t>
  </si>
  <si>
    <t>$R$182</t>
  </si>
  <si>
    <t>=IF(AND([@Âge]&gt;60,[@Âge]&lt;=90),N182,0)</t>
  </si>
  <si>
    <t>$S$182</t>
  </si>
  <si>
    <t>=IF([@Âge]&gt;90,N182,0)</t>
  </si>
  <si>
    <t>$I$183</t>
  </si>
  <si>
    <t>=IF([@EstDetruite],E183,0)</t>
  </si>
  <si>
    <t>$J$183</t>
  </si>
  <si>
    <t>$K$183</t>
  </si>
  <si>
    <t>$L$183</t>
  </si>
  <si>
    <t>=(E183-I183)-K183</t>
  </si>
  <si>
    <t>$M$183</t>
  </si>
  <si>
    <t>$N$183</t>
  </si>
  <si>
    <t>$O$183</t>
  </si>
  <si>
    <t>$P$183</t>
  </si>
  <si>
    <t>=IF([@Âge]&lt;=30,N183,0)</t>
  </si>
  <si>
    <t>$Q$183</t>
  </si>
  <si>
    <t>=IF(AND([@Âge]&gt;30,[@Âge]&lt;=60),N183,0)</t>
  </si>
  <si>
    <t>$R$183</t>
  </si>
  <si>
    <t>=IF(AND([@Âge]&gt;60,[@Âge]&lt;=90),N183,0)</t>
  </si>
  <si>
    <t>$S$183</t>
  </si>
  <si>
    <t>=IF([@Âge]&gt;90,N183,0)</t>
  </si>
  <si>
    <t>$I$184</t>
  </si>
  <si>
    <t>=IF([@EstDetruite],E184,0)</t>
  </si>
  <si>
    <t>$J$184</t>
  </si>
  <si>
    <t>$K$184</t>
  </si>
  <si>
    <t>$L$184</t>
  </si>
  <si>
    <t>=(E184-I184)-K184</t>
  </si>
  <si>
    <t>$M$184</t>
  </si>
  <si>
    <t>$N$184</t>
  </si>
  <si>
    <t>$O$184</t>
  </si>
  <si>
    <t>$P$184</t>
  </si>
  <si>
    <t>=IF([@Âge]&lt;=30,N184,0)</t>
  </si>
  <si>
    <t>$Q$184</t>
  </si>
  <si>
    <t>=IF(AND([@Âge]&gt;30,[@Âge]&lt;=60),N184,0)</t>
  </si>
  <si>
    <t>$R$184</t>
  </si>
  <si>
    <t>=IF(AND([@Âge]&gt;60,[@Âge]&lt;=90),N184,0)</t>
  </si>
  <si>
    <t>$S$184</t>
  </si>
  <si>
    <t>=IF([@Âge]&gt;90,N184,0)</t>
  </si>
  <si>
    <t>$I$185</t>
  </si>
  <si>
    <t>=IF([@EstDetruite],E185,0)</t>
  </si>
  <si>
    <t>$J$185</t>
  </si>
  <si>
    <t>$K$185</t>
  </si>
  <si>
    <t>$L$185</t>
  </si>
  <si>
    <t>=(E185-I185)-K185</t>
  </si>
  <si>
    <t>$M$185</t>
  </si>
  <si>
    <t>$N$185</t>
  </si>
  <si>
    <t>$O$185</t>
  </si>
  <si>
    <t>$P$185</t>
  </si>
  <si>
    <t>=IF([@Âge]&lt;=30,N185,0)</t>
  </si>
  <si>
    <t>$Q$185</t>
  </si>
  <si>
    <t>=IF(AND([@Âge]&gt;30,[@Âge]&lt;=60),N185,0)</t>
  </si>
  <si>
    <t>$R$185</t>
  </si>
  <si>
    <t>=IF(AND([@Âge]&gt;60,[@Âge]&lt;=90),N185,0)</t>
  </si>
  <si>
    <t>$S$185</t>
  </si>
  <si>
    <t>=IF([@Âge]&gt;90,N185,0)</t>
  </si>
  <si>
    <t>$I$186</t>
  </si>
  <si>
    <t>=IF([@EstDetruite],E186,0)</t>
  </si>
  <si>
    <t>$J$186</t>
  </si>
  <si>
    <t>$K$186</t>
  </si>
  <si>
    <t>$L$186</t>
  </si>
  <si>
    <t>=(E186-I186)-K186</t>
  </si>
  <si>
    <t>$M$186</t>
  </si>
  <si>
    <t>$N$186</t>
  </si>
  <si>
    <t>$O$186</t>
  </si>
  <si>
    <t>$P$186</t>
  </si>
  <si>
    <t>=IF([@Âge]&lt;=30,N186,0)</t>
  </si>
  <si>
    <t>$Q$186</t>
  </si>
  <si>
    <t>=IF(AND([@Âge]&gt;30,[@Âge]&lt;=60),N186,0)</t>
  </si>
  <si>
    <t>$R$186</t>
  </si>
  <si>
    <t>=IF(AND([@Âge]&gt;60,[@Âge]&lt;=90),N186,0)</t>
  </si>
  <si>
    <t>$S$186</t>
  </si>
  <si>
    <t>=IF([@Âge]&gt;90,N186,0)</t>
  </si>
  <si>
    <t>$I$187</t>
  </si>
  <si>
    <t>=IF([@EstDetruite],E187,0)</t>
  </si>
  <si>
    <t>$J$187</t>
  </si>
  <si>
    <t>$K$187</t>
  </si>
  <si>
    <t>$L$187</t>
  </si>
  <si>
    <t>=(E187-I187)-K187</t>
  </si>
  <si>
    <t>$M$187</t>
  </si>
  <si>
    <t>$N$187</t>
  </si>
  <si>
    <t>$O$187</t>
  </si>
  <si>
    <t>$P$187</t>
  </si>
  <si>
    <t>=IF([@Âge]&lt;=30,N187,0)</t>
  </si>
  <si>
    <t>$Q$187</t>
  </si>
  <si>
    <t>=IF(AND([@Âge]&gt;30,[@Âge]&lt;=60),N187,0)</t>
  </si>
  <si>
    <t>$R$187</t>
  </si>
  <si>
    <t>=IF(AND([@Âge]&gt;60,[@Âge]&lt;=90),N187,0)</t>
  </si>
  <si>
    <t>$S$187</t>
  </si>
  <si>
    <t>=IF([@Âge]&gt;90,N187,0)</t>
  </si>
  <si>
    <t>$I$188</t>
  </si>
  <si>
    <t>=IF([@EstDetruite],E188,0)</t>
  </si>
  <si>
    <t>$J$188</t>
  </si>
  <si>
    <t>$K$188</t>
  </si>
  <si>
    <t>$L$188</t>
  </si>
  <si>
    <t>=(E188-I188)-K188</t>
  </si>
  <si>
    <t>$M$188</t>
  </si>
  <si>
    <t>$N$188</t>
  </si>
  <si>
    <t>$O$188</t>
  </si>
  <si>
    <t>$P$188</t>
  </si>
  <si>
    <t>=IF([@Âge]&lt;=30,N188,0)</t>
  </si>
  <si>
    <t>$Q$188</t>
  </si>
  <si>
    <t>=IF(AND([@Âge]&gt;30,[@Âge]&lt;=60),N188,0)</t>
  </si>
  <si>
    <t>$R$188</t>
  </si>
  <si>
    <t>=IF(AND([@Âge]&gt;60,[@Âge]&lt;=90),N188,0)</t>
  </si>
  <si>
    <t>$S$188</t>
  </si>
  <si>
    <t>=IF([@Âge]&gt;90,N188,0)</t>
  </si>
  <si>
    <t>$I$189</t>
  </si>
  <si>
    <t>=IF([@EstDetruite],E189,0)</t>
  </si>
  <si>
    <t>$J$189</t>
  </si>
  <si>
    <t>$K$189</t>
  </si>
  <si>
    <t>$L$189</t>
  </si>
  <si>
    <t>=(E189-I189)-K189</t>
  </si>
  <si>
    <t>$M$189</t>
  </si>
  <si>
    <t>$N$189</t>
  </si>
  <si>
    <t>$O$189</t>
  </si>
  <si>
    <t>$P$189</t>
  </si>
  <si>
    <t>=IF([@Âge]&lt;=30,N189,0)</t>
  </si>
  <si>
    <t>$Q$189</t>
  </si>
  <si>
    <t>=IF(AND([@Âge]&gt;30,[@Âge]&lt;=60),N189,0)</t>
  </si>
  <si>
    <t>$R$189</t>
  </si>
  <si>
    <t>=IF(AND([@Âge]&gt;60,[@Âge]&lt;=90),N189,0)</t>
  </si>
  <si>
    <t>$S$189</t>
  </si>
  <si>
    <t>=IF([@Âge]&gt;90,N189,0)</t>
  </si>
  <si>
    <t>$I$190</t>
  </si>
  <si>
    <t>=IF([@EstDetruite],E190,0)</t>
  </si>
  <si>
    <t>$J$190</t>
  </si>
  <si>
    <t>$K$190</t>
  </si>
  <si>
    <t>$L$190</t>
  </si>
  <si>
    <t>=(E190-I190)-K190</t>
  </si>
  <si>
    <t>$M$190</t>
  </si>
  <si>
    <t>$N$190</t>
  </si>
  <si>
    <t>$O$190</t>
  </si>
  <si>
    <t>$P$190</t>
  </si>
  <si>
    <t>=IF([@Âge]&lt;=30,N190,0)</t>
  </si>
  <si>
    <t>$Q$190</t>
  </si>
  <si>
    <t>=IF(AND([@Âge]&gt;30,[@Âge]&lt;=60),N190,0)</t>
  </si>
  <si>
    <t>$R$190</t>
  </si>
  <si>
    <t>=IF(AND([@Âge]&gt;60,[@Âge]&lt;=90),N190,0)</t>
  </si>
  <si>
    <t>$S$190</t>
  </si>
  <si>
    <t>=IF([@Âge]&gt;90,N190,0)</t>
  </si>
  <si>
    <t>$I$191</t>
  </si>
  <si>
    <t>=IF([@EstDetruite],E191,0)</t>
  </si>
  <si>
    <t>$J$191</t>
  </si>
  <si>
    <t>$K$191</t>
  </si>
  <si>
    <t>$L$191</t>
  </si>
  <si>
    <t>=(E191-I191)-K191</t>
  </si>
  <si>
    <t>$M$191</t>
  </si>
  <si>
    <t>$N$191</t>
  </si>
  <si>
    <t>$O$191</t>
  </si>
  <si>
    <t>$P$191</t>
  </si>
  <si>
    <t>=IF([@Âge]&lt;=30,N191,0)</t>
  </si>
  <si>
    <t>$Q$191</t>
  </si>
  <si>
    <t>=IF(AND([@Âge]&gt;30,[@Âge]&lt;=60),N191,0)</t>
  </si>
  <si>
    <t>$R$191</t>
  </si>
  <si>
    <t>=IF(AND([@Âge]&gt;60,[@Âge]&lt;=90),N191,0)</t>
  </si>
  <si>
    <t>$S$191</t>
  </si>
  <si>
    <t>=IF([@Âge]&gt;90,N191,0)</t>
  </si>
  <si>
    <t>$I$192</t>
  </si>
  <si>
    <t>=IF([@EstDetruite],E192,0)</t>
  </si>
  <si>
    <t>$J$192</t>
  </si>
  <si>
    <t>$K$192</t>
  </si>
  <si>
    <t>$L$192</t>
  </si>
  <si>
    <t>=(E192-I192)-K192</t>
  </si>
  <si>
    <t>$M$192</t>
  </si>
  <si>
    <t>$N$192</t>
  </si>
  <si>
    <t>$O$192</t>
  </si>
  <si>
    <t>$P$192</t>
  </si>
  <si>
    <t>=IF([@Âge]&lt;=30,N192,0)</t>
  </si>
  <si>
    <t>$Q$192</t>
  </si>
  <si>
    <t>=IF(AND([@Âge]&gt;30,[@Âge]&lt;=60),N192,0)</t>
  </si>
  <si>
    <t>$R$192</t>
  </si>
  <si>
    <t>=IF(AND([@Âge]&gt;60,[@Âge]&lt;=90),N192,0)</t>
  </si>
  <si>
    <t>$S$192</t>
  </si>
  <si>
    <t>=IF([@Âge]&gt;90,N192,0)</t>
  </si>
  <si>
    <t>$I$193</t>
  </si>
  <si>
    <t>=IF([@EstDetruite],E193,0)</t>
  </si>
  <si>
    <t>$J$193</t>
  </si>
  <si>
    <t>$K$193</t>
  </si>
  <si>
    <t>$L$193</t>
  </si>
  <si>
    <t>=(E193-I193)-K193</t>
  </si>
  <si>
    <t>$M$193</t>
  </si>
  <si>
    <t>$N$193</t>
  </si>
  <si>
    <t>$O$193</t>
  </si>
  <si>
    <t>$P$193</t>
  </si>
  <si>
    <t>=IF([@Âge]&lt;=30,N193,0)</t>
  </si>
  <si>
    <t>$Q$193</t>
  </si>
  <si>
    <t>=IF(AND([@Âge]&gt;30,[@Âge]&lt;=60),N193,0)</t>
  </si>
  <si>
    <t>$R$193</t>
  </si>
  <si>
    <t>=IF(AND([@Âge]&gt;60,[@Âge]&lt;=90),N193,0)</t>
  </si>
  <si>
    <t>$S$193</t>
  </si>
  <si>
    <t>=IF([@Âge]&gt;90,N193,0)</t>
  </si>
  <si>
    <t>$I$194</t>
  </si>
  <si>
    <t>=IF([@EstDetruite],E194,0)</t>
  </si>
  <si>
    <t>$J$194</t>
  </si>
  <si>
    <t>$K$194</t>
  </si>
  <si>
    <t>$L$194</t>
  </si>
  <si>
    <t>=(E194-I194)-K194</t>
  </si>
  <si>
    <t>$M$194</t>
  </si>
  <si>
    <t>$N$194</t>
  </si>
  <si>
    <t>$O$194</t>
  </si>
  <si>
    <t>$P$194</t>
  </si>
  <si>
    <t>=IF([@Âge]&lt;=30,N194,0)</t>
  </si>
  <si>
    <t>$Q$194</t>
  </si>
  <si>
    <t>=IF(AND([@Âge]&gt;30,[@Âge]&lt;=60),N194,0)</t>
  </si>
  <si>
    <t>$R$194</t>
  </si>
  <si>
    <t>=IF(AND([@Âge]&gt;60,[@Âge]&lt;=90),N194,0)</t>
  </si>
  <si>
    <t>$S$194</t>
  </si>
  <si>
    <t>=IF([@Âge]&gt;90,N194,0)</t>
  </si>
  <si>
    <t>$I$195</t>
  </si>
  <si>
    <t>=IF([@EstDetruite],E195,0)</t>
  </si>
  <si>
    <t>$J$195</t>
  </si>
  <si>
    <t>$K$195</t>
  </si>
  <si>
    <t>$L$195</t>
  </si>
  <si>
    <t>=(E195-I195)-K195</t>
  </si>
  <si>
    <t>$M$195</t>
  </si>
  <si>
    <t>$N$195</t>
  </si>
  <si>
    <t>$O$195</t>
  </si>
  <si>
    <t>$P$195</t>
  </si>
  <si>
    <t>=IF([@Âge]&lt;=30,N195,0)</t>
  </si>
  <si>
    <t>$Q$195</t>
  </si>
  <si>
    <t>=IF(AND([@Âge]&gt;30,[@Âge]&lt;=60),N195,0)</t>
  </si>
  <si>
    <t>$R$195</t>
  </si>
  <si>
    <t>=IF(AND([@Âge]&gt;60,[@Âge]&lt;=90),N195,0)</t>
  </si>
  <si>
    <t>$S$195</t>
  </si>
  <si>
    <t>=IF([@Âge]&gt;90,N195,0)</t>
  </si>
  <si>
    <t>$I$196</t>
  </si>
  <si>
    <t>=IF([@EstDetruite],E196,0)</t>
  </si>
  <si>
    <t>$J$196</t>
  </si>
  <si>
    <t>$K$196</t>
  </si>
  <si>
    <t>$L$196</t>
  </si>
  <si>
    <t>=(E196-I196)-K196</t>
  </si>
  <si>
    <t>$M$196</t>
  </si>
  <si>
    <t>$N$196</t>
  </si>
  <si>
    <t>$O$196</t>
  </si>
  <si>
    <t>$P$196</t>
  </si>
  <si>
    <t>=IF([@Âge]&lt;=30,N196,0)</t>
  </si>
  <si>
    <t>$Q$196</t>
  </si>
  <si>
    <t>=IF(AND([@Âge]&gt;30,[@Âge]&lt;=60),N196,0)</t>
  </si>
  <si>
    <t>$R$196</t>
  </si>
  <si>
    <t>=IF(AND([@Âge]&gt;60,[@Âge]&lt;=90),N196,0)</t>
  </si>
  <si>
    <t>$S$196</t>
  </si>
  <si>
    <t>=IF([@Âge]&gt;90,N196,0)</t>
  </si>
  <si>
    <t>$I$197</t>
  </si>
  <si>
    <t>=IF([@EstDetruite],E197,0)</t>
  </si>
  <si>
    <t>$J$197</t>
  </si>
  <si>
    <t>$K$197</t>
  </si>
  <si>
    <t>$L$197</t>
  </si>
  <si>
    <t>=(E197-I197)-K197</t>
  </si>
  <si>
    <t>$M$197</t>
  </si>
  <si>
    <t>$N$197</t>
  </si>
  <si>
    <t>$O$197</t>
  </si>
  <si>
    <t>$P$197</t>
  </si>
  <si>
    <t>=IF([@Âge]&lt;=30,N197,0)</t>
  </si>
  <si>
    <t>$Q$197</t>
  </si>
  <si>
    <t>=IF(AND([@Âge]&gt;30,[@Âge]&lt;=60),N197,0)</t>
  </si>
  <si>
    <t>$R$197</t>
  </si>
  <si>
    <t>=IF(AND([@Âge]&gt;60,[@Âge]&lt;=90),N197,0)</t>
  </si>
  <si>
    <t>$S$197</t>
  </si>
  <si>
    <t>=IF([@Âge]&gt;90,N197,0)</t>
  </si>
  <si>
    <t>$I$198</t>
  </si>
  <si>
    <t>=IF([@EstDetruite],E198,0)</t>
  </si>
  <si>
    <t>$J$198</t>
  </si>
  <si>
    <t>$K$198</t>
  </si>
  <si>
    <t>$L$198</t>
  </si>
  <si>
    <t>=(E198-I198)-K198</t>
  </si>
  <si>
    <t>$M$198</t>
  </si>
  <si>
    <t>$N$198</t>
  </si>
  <si>
    <t>$O$198</t>
  </si>
  <si>
    <t>$P$198</t>
  </si>
  <si>
    <t>=IF([@Âge]&lt;=30,N198,0)</t>
  </si>
  <si>
    <t>$Q$198</t>
  </si>
  <si>
    <t>=IF(AND([@Âge]&gt;30,[@Âge]&lt;=60),N198,0)</t>
  </si>
  <si>
    <t>$R$198</t>
  </si>
  <si>
    <t>=IF(AND([@Âge]&gt;60,[@Âge]&lt;=90),N198,0)</t>
  </si>
  <si>
    <t>$S$198</t>
  </si>
  <si>
    <t>=IF([@Âge]&gt;90,N198,0)</t>
  </si>
  <si>
    <t>$I$199</t>
  </si>
  <si>
    <t>=IF([@EstDetruite],E199,0)</t>
  </si>
  <si>
    <t>$J$199</t>
  </si>
  <si>
    <t>$K$199</t>
  </si>
  <si>
    <t>$L$199</t>
  </si>
  <si>
    <t>=(E199-I199)-K199</t>
  </si>
  <si>
    <t>$M$199</t>
  </si>
  <si>
    <t>$N$199</t>
  </si>
  <si>
    <t>$O$199</t>
  </si>
  <si>
    <t>$P$199</t>
  </si>
  <si>
    <t>=IF([@Âge]&lt;=30,N199,0)</t>
  </si>
  <si>
    <t>$Q$199</t>
  </si>
  <si>
    <t>=IF(AND([@Âge]&gt;30,[@Âge]&lt;=60),N199,0)</t>
  </si>
  <si>
    <t>$R$199</t>
  </si>
  <si>
    <t>=IF(AND([@Âge]&gt;60,[@Âge]&lt;=90),N199,0)</t>
  </si>
  <si>
    <t>$S$199</t>
  </si>
  <si>
    <t>=IF([@Âge]&gt;90,N199,0)</t>
  </si>
  <si>
    <t>$I$200</t>
  </si>
  <si>
    <t>=IF([@EstDetruite],E200,0)</t>
  </si>
  <si>
    <t>$J$200</t>
  </si>
  <si>
    <t>$K$200</t>
  </si>
  <si>
    <t>$L$200</t>
  </si>
  <si>
    <t>=(E200-I200)-K200</t>
  </si>
  <si>
    <t>$M$200</t>
  </si>
  <si>
    <t>$N$200</t>
  </si>
  <si>
    <t>$O$200</t>
  </si>
  <si>
    <t>$P$200</t>
  </si>
  <si>
    <t>=IF([@Âge]&lt;=30,N200,0)</t>
  </si>
  <si>
    <t>$Q$200</t>
  </si>
  <si>
    <t>=IF(AND([@Âge]&gt;30,[@Âge]&lt;=60),N200,0)</t>
  </si>
  <si>
    <t>$R$200</t>
  </si>
  <si>
    <t>=IF(AND([@Âge]&gt;60,[@Âge]&lt;=90),N200,0)</t>
  </si>
  <si>
    <t>$S$200</t>
  </si>
  <si>
    <t>=IF([@Âge]&gt;90,N200,0)</t>
  </si>
  <si>
    <t>$I$201</t>
  </si>
  <si>
    <t>=IF([@EstDetruite],E201,0)</t>
  </si>
  <si>
    <t>$J$201</t>
  </si>
  <si>
    <t>$K$201</t>
  </si>
  <si>
    <t>$L$201</t>
  </si>
  <si>
    <t>=(E201-I201)-K201</t>
  </si>
  <si>
    <t>$M$201</t>
  </si>
  <si>
    <t>$N$201</t>
  </si>
  <si>
    <t>$O$201</t>
  </si>
  <si>
    <t>$P$201</t>
  </si>
  <si>
    <t>=IF([@Âge]&lt;=30,N201,0)</t>
  </si>
  <si>
    <t>$Q$201</t>
  </si>
  <si>
    <t>=IF(AND([@Âge]&gt;30,[@Âge]&lt;=60),N201,0)</t>
  </si>
  <si>
    <t>$R$201</t>
  </si>
  <si>
    <t>=IF(AND([@Âge]&gt;60,[@Âge]&lt;=90),N201,0)</t>
  </si>
  <si>
    <t>$S$201</t>
  </si>
  <si>
    <t>=IF([@Âge]&gt;90,N201,0)</t>
  </si>
  <si>
    <t>$I$202</t>
  </si>
  <si>
    <t>=IF([@EstDetruite],E202,0)</t>
  </si>
  <si>
    <t>$J$202</t>
  </si>
  <si>
    <t>$K$202</t>
  </si>
  <si>
    <t>$L$202</t>
  </si>
  <si>
    <t>=(E202-I202)-K202</t>
  </si>
  <si>
    <t>$M$202</t>
  </si>
  <si>
    <t>$N$202</t>
  </si>
  <si>
    <t>$O$202</t>
  </si>
  <si>
    <t>$P$202</t>
  </si>
  <si>
    <t>=IF([@Âge]&lt;=30,N202,0)</t>
  </si>
  <si>
    <t>$Q$202</t>
  </si>
  <si>
    <t>=IF(AND([@Âge]&gt;30,[@Âge]&lt;=60),N202,0)</t>
  </si>
  <si>
    <t>$R$202</t>
  </si>
  <si>
    <t>=IF(AND([@Âge]&gt;60,[@Âge]&lt;=90),N202,0)</t>
  </si>
  <si>
    <t>$S$202</t>
  </si>
  <si>
    <t>=IF([@Âge]&gt;90,N202,0)</t>
  </si>
  <si>
    <t>$I$203</t>
  </si>
  <si>
    <t>=IF([@EstDetruite],E203,0)</t>
  </si>
  <si>
    <t>$J$203</t>
  </si>
  <si>
    <t>$K$203</t>
  </si>
  <si>
    <t>$L$203</t>
  </si>
  <si>
    <t>=(E203-I203)-K203</t>
  </si>
  <si>
    <t>$M$203</t>
  </si>
  <si>
    <t>$N$203</t>
  </si>
  <si>
    <t>$O$203</t>
  </si>
  <si>
    <t>$P$203</t>
  </si>
  <si>
    <t>=IF([@Âge]&lt;=30,N203,0)</t>
  </si>
  <si>
    <t>$Q$203</t>
  </si>
  <si>
    <t>=IF(AND([@Âge]&gt;30,[@Âge]&lt;=60),N203,0)</t>
  </si>
  <si>
    <t>$R$203</t>
  </si>
  <si>
    <t>=IF(AND([@Âge]&gt;60,[@Âge]&lt;=90),N203,0)</t>
  </si>
  <si>
    <t>$S$203</t>
  </si>
  <si>
    <t>=IF([@Âge]&gt;90,N203,0)</t>
  </si>
  <si>
    <t>$I$204</t>
  </si>
  <si>
    <t>=IF([@EstDetruite],E204,0)</t>
  </si>
  <si>
    <t>$J$204</t>
  </si>
  <si>
    <t>$K$204</t>
  </si>
  <si>
    <t>$L$204</t>
  </si>
  <si>
    <t>=(E204-I204)-K204</t>
  </si>
  <si>
    <t>$M$204</t>
  </si>
  <si>
    <t>$N$204</t>
  </si>
  <si>
    <t>$O$204</t>
  </si>
  <si>
    <t>$P$204</t>
  </si>
  <si>
    <t>=IF([@Âge]&lt;=30,N204,0)</t>
  </si>
  <si>
    <t>$Q$204</t>
  </si>
  <si>
    <t>=IF(AND([@Âge]&gt;30,[@Âge]&lt;=60),N204,0)</t>
  </si>
  <si>
    <t>$R$204</t>
  </si>
  <si>
    <t>=IF(AND([@Âge]&gt;60,[@Âge]&lt;=90),N204,0)</t>
  </si>
  <si>
    <t>$S$204</t>
  </si>
  <si>
    <t>=IF([@Âge]&gt;90,N204,0)</t>
  </si>
  <si>
    <t>$I$205</t>
  </si>
  <si>
    <t>=IF([@EstDetruite],E205,0)</t>
  </si>
  <si>
    <t>$J$205</t>
  </si>
  <si>
    <t>$K$205</t>
  </si>
  <si>
    <t>$L$205</t>
  </si>
  <si>
    <t>=(E205-I205)-K205</t>
  </si>
  <si>
    <t>$M$205</t>
  </si>
  <si>
    <t>$N$205</t>
  </si>
  <si>
    <t>$O$205</t>
  </si>
  <si>
    <t>$P$205</t>
  </si>
  <si>
    <t>=IF([@Âge]&lt;=30,N205,0)</t>
  </si>
  <si>
    <t>$Q$205</t>
  </si>
  <si>
    <t>=IF(AND([@Âge]&gt;30,[@Âge]&lt;=60),N205,0)</t>
  </si>
  <si>
    <t>$R$205</t>
  </si>
  <si>
    <t>=IF(AND([@Âge]&gt;60,[@Âge]&lt;=90),N205,0)</t>
  </si>
  <si>
    <t>$S$205</t>
  </si>
  <si>
    <t>=IF([@Âge]&gt;90,N205,0)</t>
  </si>
  <si>
    <t>$I$206</t>
  </si>
  <si>
    <t>=IF([@EstDetruite],E206,0)</t>
  </si>
  <si>
    <t>$J$206</t>
  </si>
  <si>
    <t>$K$206</t>
  </si>
  <si>
    <t>$L$206</t>
  </si>
  <si>
    <t>=(E206-I206)-K206</t>
  </si>
  <si>
    <t>$M$206</t>
  </si>
  <si>
    <t>$N$206</t>
  </si>
  <si>
    <t>$O$206</t>
  </si>
  <si>
    <t>$P$206</t>
  </si>
  <si>
    <t>=IF([@Âge]&lt;=30,N206,0)</t>
  </si>
  <si>
    <t>$Q$206</t>
  </si>
  <si>
    <t>=IF(AND([@Âge]&gt;30,[@Âge]&lt;=60),N206,0)</t>
  </si>
  <si>
    <t>$R$206</t>
  </si>
  <si>
    <t>=IF(AND([@Âge]&gt;60,[@Âge]&lt;=90),N206,0)</t>
  </si>
  <si>
    <t>$S$206</t>
  </si>
  <si>
    <t>=IF([@Âge]&gt;90,N206,0)</t>
  </si>
  <si>
    <t>$I$207</t>
  </si>
  <si>
    <t>=IF([@EstDetruite],E207,0)</t>
  </si>
  <si>
    <t>$J$207</t>
  </si>
  <si>
    <t>$K$207</t>
  </si>
  <si>
    <t>$L$207</t>
  </si>
  <si>
    <t>=(E207-I207)-K207</t>
  </si>
  <si>
    <t>$M$207</t>
  </si>
  <si>
    <t>$N$207</t>
  </si>
  <si>
    <t>$O$207</t>
  </si>
  <si>
    <t>$P$207</t>
  </si>
  <si>
    <t>=IF([@Âge]&lt;=30,N207,0)</t>
  </si>
  <si>
    <t>$Q$207</t>
  </si>
  <si>
    <t>=IF(AND([@Âge]&gt;30,[@Âge]&lt;=60),N207,0)</t>
  </si>
  <si>
    <t>$R$207</t>
  </si>
  <si>
    <t>=IF(AND([@Âge]&gt;60,[@Âge]&lt;=90),N207,0)</t>
  </si>
  <si>
    <t>$S$207</t>
  </si>
  <si>
    <t>=IF([@Âge]&gt;90,N207,0)</t>
  </si>
  <si>
    <t>$I$208</t>
  </si>
  <si>
    <t>=IF([@EstDetruite],E208,0)</t>
  </si>
  <si>
    <t>$J$208</t>
  </si>
  <si>
    <t>$K$208</t>
  </si>
  <si>
    <t>$L$208</t>
  </si>
  <si>
    <t>=(E208-I208)-K208</t>
  </si>
  <si>
    <t>$M$208</t>
  </si>
  <si>
    <t>$N$208</t>
  </si>
  <si>
    <t>$O$208</t>
  </si>
  <si>
    <t>$P$208</t>
  </si>
  <si>
    <t>=IF([@Âge]&lt;=30,N208,0)</t>
  </si>
  <si>
    <t>$Q$208</t>
  </si>
  <si>
    <t>=IF(AND([@Âge]&gt;30,[@Âge]&lt;=60),N208,0)</t>
  </si>
  <si>
    <t>$R$208</t>
  </si>
  <si>
    <t>=IF(AND([@Âge]&gt;60,[@Âge]&lt;=90),N208,0)</t>
  </si>
  <si>
    <t>$S$208</t>
  </si>
  <si>
    <t>=IF([@Âge]&gt;90,N208,0)</t>
  </si>
  <si>
    <t>$I$209</t>
  </si>
  <si>
    <t>=IF([@EstDetruite],E209,0)</t>
  </si>
  <si>
    <t>$J$209</t>
  </si>
  <si>
    <t>$K$209</t>
  </si>
  <si>
    <t>$L$209</t>
  </si>
  <si>
    <t>=(E209-I209)-K209</t>
  </si>
  <si>
    <t>$M$209</t>
  </si>
  <si>
    <t>$N$209</t>
  </si>
  <si>
    <t>$O$209</t>
  </si>
  <si>
    <t>$P$209</t>
  </si>
  <si>
    <t>=IF([@Âge]&lt;=30,N209,0)</t>
  </si>
  <si>
    <t>$Q$209</t>
  </si>
  <si>
    <t>=IF(AND([@Âge]&gt;30,[@Âge]&lt;=60),N209,0)</t>
  </si>
  <si>
    <t>$R$209</t>
  </si>
  <si>
    <t>=IF(AND([@Âge]&gt;60,[@Âge]&lt;=90),N209,0)</t>
  </si>
  <si>
    <t>$S$209</t>
  </si>
  <si>
    <t>=IF([@Âge]&gt;90,N209,0)</t>
  </si>
  <si>
    <t>$I$210</t>
  </si>
  <si>
    <t>=IF([@EstDetruite],E210,0)</t>
  </si>
  <si>
    <t>$J$210</t>
  </si>
  <si>
    <t>$K$210</t>
  </si>
  <si>
    <t>$L$210</t>
  </si>
  <si>
    <t>=(E210-I210)-K210</t>
  </si>
  <si>
    <t>$M$210</t>
  </si>
  <si>
    <t>$N$210</t>
  </si>
  <si>
    <t>$O$210</t>
  </si>
  <si>
    <t>$P$210</t>
  </si>
  <si>
    <t>=IF([@Âge]&lt;=30,N210,0)</t>
  </si>
  <si>
    <t>$Q$210</t>
  </si>
  <si>
    <t>=IF(AND([@Âge]&gt;30,[@Âge]&lt;=60),N210,0)</t>
  </si>
  <si>
    <t>$R$210</t>
  </si>
  <si>
    <t>=IF(AND([@Âge]&gt;60,[@Âge]&lt;=90),N210,0)</t>
  </si>
  <si>
    <t>$S$210</t>
  </si>
  <si>
    <t>=IF([@Âge]&gt;90,N210,0)</t>
  </si>
  <si>
    <t>$I$211</t>
  </si>
  <si>
    <t>=IF([@EstDetruite],E211,0)</t>
  </si>
  <si>
    <t>$J$211</t>
  </si>
  <si>
    <t>$K$211</t>
  </si>
  <si>
    <t>$L$211</t>
  </si>
  <si>
    <t>=(E211-I211)-K211</t>
  </si>
  <si>
    <t>$M$211</t>
  </si>
  <si>
    <t>$N$211</t>
  </si>
  <si>
    <t>$O$211</t>
  </si>
  <si>
    <t>$P$211</t>
  </si>
  <si>
    <t>=IF([@Âge]&lt;=30,N211,0)</t>
  </si>
  <si>
    <t>$Q$211</t>
  </si>
  <si>
    <t>=IF(AND([@Âge]&gt;30,[@Âge]&lt;=60),N211,0)</t>
  </si>
  <si>
    <t>$R$211</t>
  </si>
  <si>
    <t>=IF(AND([@Âge]&gt;60,[@Âge]&lt;=90),N211,0)</t>
  </si>
  <si>
    <t>$S$211</t>
  </si>
  <si>
    <t>=IF([@Âge]&gt;90,N211,0)</t>
  </si>
  <si>
    <t>$I$212</t>
  </si>
  <si>
    <t>=IF([@EstDetruite],E212,0)</t>
  </si>
  <si>
    <t>$J$212</t>
  </si>
  <si>
    <t>$K$212</t>
  </si>
  <si>
    <t>$L$212</t>
  </si>
  <si>
    <t>=(E212-I212)-K212</t>
  </si>
  <si>
    <t>$M$212</t>
  </si>
  <si>
    <t>$N$212</t>
  </si>
  <si>
    <t>$O$212</t>
  </si>
  <si>
    <t>$P$212</t>
  </si>
  <si>
    <t>=IF([@Âge]&lt;=30,N212,0)</t>
  </si>
  <si>
    <t>$Q$212</t>
  </si>
  <si>
    <t>=IF(AND([@Âge]&gt;30,[@Âge]&lt;=60),N212,0)</t>
  </si>
  <si>
    <t>$R$212</t>
  </si>
  <si>
    <t>=IF(AND([@Âge]&gt;60,[@Âge]&lt;=90),N212,0)</t>
  </si>
  <si>
    <t>$S$212</t>
  </si>
  <si>
    <t>=IF([@Âge]&gt;90,N212,0)</t>
  </si>
  <si>
    <t>$I$213</t>
  </si>
  <si>
    <t>=IF([@EstDetruite],E213,0)</t>
  </si>
  <si>
    <t>$J$213</t>
  </si>
  <si>
    <t>$K$213</t>
  </si>
  <si>
    <t>$L$213</t>
  </si>
  <si>
    <t>=(E213-I213)-K213</t>
  </si>
  <si>
    <t>$M$213</t>
  </si>
  <si>
    <t>$N$213</t>
  </si>
  <si>
    <t>$O$213</t>
  </si>
  <si>
    <t>$P$213</t>
  </si>
  <si>
    <t>=IF([@Âge]&lt;=30,N213,0)</t>
  </si>
  <si>
    <t>$Q$213</t>
  </si>
  <si>
    <t>=IF(AND([@Âge]&gt;30,[@Âge]&lt;=60),N213,0)</t>
  </si>
  <si>
    <t>$R$213</t>
  </si>
  <si>
    <t>=IF(AND([@Âge]&gt;60,[@Âge]&lt;=90),N213,0)</t>
  </si>
  <si>
    <t>$S$213</t>
  </si>
  <si>
    <t>=IF([@Âge]&gt;90,N213,0)</t>
  </si>
  <si>
    <t>$I$214</t>
  </si>
  <si>
    <t>=IF([@EstDetruite],E214,0)</t>
  </si>
  <si>
    <t>$J$214</t>
  </si>
  <si>
    <t>$K$214</t>
  </si>
  <si>
    <t>$L$214</t>
  </si>
  <si>
    <t>=(E214-I214)-K214</t>
  </si>
  <si>
    <t>$M$214</t>
  </si>
  <si>
    <t>$N$214</t>
  </si>
  <si>
    <t>$O$214</t>
  </si>
  <si>
    <t>$P$214</t>
  </si>
  <si>
    <t>=IF([@Âge]&lt;=30,N214,0)</t>
  </si>
  <si>
    <t>$Q$214</t>
  </si>
  <si>
    <t>=IF(AND([@Âge]&gt;30,[@Âge]&lt;=60),N214,0)</t>
  </si>
  <si>
    <t>$R$214</t>
  </si>
  <si>
    <t>=IF(AND([@Âge]&gt;60,[@Âge]&lt;=90),N214,0)</t>
  </si>
  <si>
    <t>$S$214</t>
  </si>
  <si>
    <t>=IF([@Âge]&gt;90,N214,0)</t>
  </si>
  <si>
    <t>$I$215</t>
  </si>
  <si>
    <t>=IF([@EstDetruite],E215,0)</t>
  </si>
  <si>
    <t>$J$215</t>
  </si>
  <si>
    <t>$K$215</t>
  </si>
  <si>
    <t>$L$215</t>
  </si>
  <si>
    <t>=(E215-I215)-K215</t>
  </si>
  <si>
    <t>$M$215</t>
  </si>
  <si>
    <t>$N$215</t>
  </si>
  <si>
    <t>$O$215</t>
  </si>
  <si>
    <t>$P$215</t>
  </si>
  <si>
    <t>=IF([@Âge]&lt;=30,N215,0)</t>
  </si>
  <si>
    <t>$Q$215</t>
  </si>
  <si>
    <t>=IF(AND([@Âge]&gt;30,[@Âge]&lt;=60),N215,0)</t>
  </si>
  <si>
    <t>$R$215</t>
  </si>
  <si>
    <t>=IF(AND([@Âge]&gt;60,[@Âge]&lt;=90),N215,0)</t>
  </si>
  <si>
    <t>$S$215</t>
  </si>
  <si>
    <t>=IF([@Âge]&gt;90,N215,0)</t>
  </si>
  <si>
    <t>$I$216</t>
  </si>
  <si>
    <t>=IF([@EstDetruite],E216,0)</t>
  </si>
  <si>
    <t>$J$216</t>
  </si>
  <si>
    <t>$K$216</t>
  </si>
  <si>
    <t>$L$216</t>
  </si>
  <si>
    <t>=(E216-I216)-K216</t>
  </si>
  <si>
    <t>$M$216</t>
  </si>
  <si>
    <t>$N$216</t>
  </si>
  <si>
    <t>$O$216</t>
  </si>
  <si>
    <t>$P$216</t>
  </si>
  <si>
    <t>=IF([@Âge]&lt;=30,N216,0)</t>
  </si>
  <si>
    <t>$Q$216</t>
  </si>
  <si>
    <t>=IF(AND([@Âge]&gt;30,[@Âge]&lt;=60),N216,0)</t>
  </si>
  <si>
    <t>$R$216</t>
  </si>
  <si>
    <t>=IF(AND([@Âge]&gt;60,[@Âge]&lt;=90),N216,0)</t>
  </si>
  <si>
    <t>$S$216</t>
  </si>
  <si>
    <t>=IF([@Âge]&gt;90,N216,0)</t>
  </si>
  <si>
    <t>$I$217</t>
  </si>
  <si>
    <t>=IF([@EstDetruite],E217,0)</t>
  </si>
  <si>
    <t>$J$217</t>
  </si>
  <si>
    <t>$K$217</t>
  </si>
  <si>
    <t>$L$217</t>
  </si>
  <si>
    <t>=(E217-I217)-K217</t>
  </si>
  <si>
    <t>$M$217</t>
  </si>
  <si>
    <t>$N$217</t>
  </si>
  <si>
    <t>$O$217</t>
  </si>
  <si>
    <t>$P$217</t>
  </si>
  <si>
    <t>=IF([@Âge]&lt;=30,N217,0)</t>
  </si>
  <si>
    <t>$Q$217</t>
  </si>
  <si>
    <t>=IF(AND([@Âge]&gt;30,[@Âge]&lt;=60),N217,0)</t>
  </si>
  <si>
    <t>$R$217</t>
  </si>
  <si>
    <t>=IF(AND([@Âge]&gt;60,[@Âge]&lt;=90),N217,0)</t>
  </si>
  <si>
    <t>$S$217</t>
  </si>
  <si>
    <t>=IF([@Âge]&gt;90,N217,0)</t>
  </si>
  <si>
    <t>$I$218</t>
  </si>
  <si>
    <t>=IF([@EstDetruite],E218,0)</t>
  </si>
  <si>
    <t>$J$218</t>
  </si>
  <si>
    <t>$K$218</t>
  </si>
  <si>
    <t>$L$218</t>
  </si>
  <si>
    <t>=(E218-I218)-K218</t>
  </si>
  <si>
    <t>$M$218</t>
  </si>
  <si>
    <t>$N$218</t>
  </si>
  <si>
    <t>$O$218</t>
  </si>
  <si>
    <t>$P$218</t>
  </si>
  <si>
    <t>=IF([@Âge]&lt;=30,N218,0)</t>
  </si>
  <si>
    <t>$Q$218</t>
  </si>
  <si>
    <t>=IF(AND([@Âge]&gt;30,[@Âge]&lt;=60),N218,0)</t>
  </si>
  <si>
    <t>$R$218</t>
  </si>
  <si>
    <t>=IF(AND([@Âge]&gt;60,[@Âge]&lt;=90),N218,0)</t>
  </si>
  <si>
    <t>$S$218</t>
  </si>
  <si>
    <t>=IF([@Âge]&gt;90,N218,0)</t>
  </si>
  <si>
    <t>$I$219</t>
  </si>
  <si>
    <t>=IF([@EstDetruite],E219,0)</t>
  </si>
  <si>
    <t>$J$219</t>
  </si>
  <si>
    <t>$K$219</t>
  </si>
  <si>
    <t>$L$219</t>
  </si>
  <si>
    <t>=(E219-I219)-K219</t>
  </si>
  <si>
    <t>$M$219</t>
  </si>
  <si>
    <t>$N$219</t>
  </si>
  <si>
    <t>$O$219</t>
  </si>
  <si>
    <t>$P$219</t>
  </si>
  <si>
    <t>=IF([@Âge]&lt;=30,N219,0)</t>
  </si>
  <si>
    <t>$Q$219</t>
  </si>
  <si>
    <t>=IF(AND([@Âge]&gt;30,[@Âge]&lt;=60),N219,0)</t>
  </si>
  <si>
    <t>$R$219</t>
  </si>
  <si>
    <t>=IF(AND([@Âge]&gt;60,[@Âge]&lt;=90),N219,0)</t>
  </si>
  <si>
    <t>$S$219</t>
  </si>
  <si>
    <t>=IF([@Âge]&gt;90,N219,0)</t>
  </si>
  <si>
    <t>$I$220</t>
  </si>
  <si>
    <t>=IF([@EstDetruite],E220,0)</t>
  </si>
  <si>
    <t>$J$220</t>
  </si>
  <si>
    <t>$K$220</t>
  </si>
  <si>
    <t>$L$220</t>
  </si>
  <si>
    <t>=(E220-I220)-K220</t>
  </si>
  <si>
    <t>$M$220</t>
  </si>
  <si>
    <t>$N$220</t>
  </si>
  <si>
    <t>$O$220</t>
  </si>
  <si>
    <t>$P$220</t>
  </si>
  <si>
    <t>=IF([@Âge]&lt;=30,N220,0)</t>
  </si>
  <si>
    <t>$Q$220</t>
  </si>
  <si>
    <t>=IF(AND([@Âge]&gt;30,[@Âge]&lt;=60),N220,0)</t>
  </si>
  <si>
    <t>$R$220</t>
  </si>
  <si>
    <t>=IF(AND([@Âge]&gt;60,[@Âge]&lt;=90),N220,0)</t>
  </si>
  <si>
    <t>$S$220</t>
  </si>
  <si>
    <t>=IF([@Âge]&gt;90,N220,0)</t>
  </si>
  <si>
    <t>$I$221</t>
  </si>
  <si>
    <t>=IF([@EstDetruite],E221,0)</t>
  </si>
  <si>
    <t>$J$221</t>
  </si>
  <si>
    <t>$K$221</t>
  </si>
  <si>
    <t>$L$221</t>
  </si>
  <si>
    <t>=(E221-I221)-K221</t>
  </si>
  <si>
    <t>$M$221</t>
  </si>
  <si>
    <t>$N$221</t>
  </si>
  <si>
    <t>$O$221</t>
  </si>
  <si>
    <t>$P$221</t>
  </si>
  <si>
    <t>=IF([@Âge]&lt;=30,N221,0)</t>
  </si>
  <si>
    <t>$Q$221</t>
  </si>
  <si>
    <t>=IF(AND([@Âge]&gt;30,[@Âge]&lt;=60),N221,0)</t>
  </si>
  <si>
    <t>$R$221</t>
  </si>
  <si>
    <t>=IF(AND([@Âge]&gt;60,[@Âge]&lt;=90),N221,0)</t>
  </si>
  <si>
    <t>$S$221</t>
  </si>
  <si>
    <t>=IF([@Âge]&gt;90,N221,0)</t>
  </si>
  <si>
    <t>$I$222</t>
  </si>
  <si>
    <t>=IF([@EstDetruite],E222,0)</t>
  </si>
  <si>
    <t>$J$222</t>
  </si>
  <si>
    <t>$K$222</t>
  </si>
  <si>
    <t>$L$222</t>
  </si>
  <si>
    <t>=(E222-I222)-K222</t>
  </si>
  <si>
    <t>$M$222</t>
  </si>
  <si>
    <t>$N$222</t>
  </si>
  <si>
    <t>$O$222</t>
  </si>
  <si>
    <t>$P$222</t>
  </si>
  <si>
    <t>=IF([@Âge]&lt;=30,N222,0)</t>
  </si>
  <si>
    <t>$Q$222</t>
  </si>
  <si>
    <t>=IF(AND([@Âge]&gt;30,[@Âge]&lt;=60),N222,0)</t>
  </si>
  <si>
    <t>$R$222</t>
  </si>
  <si>
    <t>=IF(AND([@Âge]&gt;60,[@Âge]&lt;=90),N222,0)</t>
  </si>
  <si>
    <t>$S$222</t>
  </si>
  <si>
    <t>=IF([@Âge]&gt;90,N222,0)</t>
  </si>
  <si>
    <t>$I$223</t>
  </si>
  <si>
    <t>=IF([@EstDetruite],E223,0)</t>
  </si>
  <si>
    <t>$J$223</t>
  </si>
  <si>
    <t>$K$223</t>
  </si>
  <si>
    <t>$L$223</t>
  </si>
  <si>
    <t>=(E223-I223)-K223</t>
  </si>
  <si>
    <t>$M$223</t>
  </si>
  <si>
    <t>$N$223</t>
  </si>
  <si>
    <t>$O$223</t>
  </si>
  <si>
    <t>$P$223</t>
  </si>
  <si>
    <t>=IF([@Âge]&lt;=30,N223,0)</t>
  </si>
  <si>
    <t>$Q$223</t>
  </si>
  <si>
    <t>=IF(AND([@Âge]&gt;30,[@Âge]&lt;=60),N223,0)</t>
  </si>
  <si>
    <t>$R$223</t>
  </si>
  <si>
    <t>=IF(AND([@Âge]&gt;60,[@Âge]&lt;=90),N223,0)</t>
  </si>
  <si>
    <t>$S$223</t>
  </si>
  <si>
    <t>=IF([@Âge]&gt;90,N223,0)</t>
  </si>
  <si>
    <t>$I$224</t>
  </si>
  <si>
    <t>=IF([@EstDetruite],E224,0)</t>
  </si>
  <si>
    <t>$J$224</t>
  </si>
  <si>
    <t>$K$224</t>
  </si>
  <si>
    <t>$L$224</t>
  </si>
  <si>
    <t>=(E224-I224)-K224</t>
  </si>
  <si>
    <t>$M$224</t>
  </si>
  <si>
    <t>$N$224</t>
  </si>
  <si>
    <t>$O$224</t>
  </si>
  <si>
    <t>$P$224</t>
  </si>
  <si>
    <t>=IF([@Âge]&lt;=30,N224,0)</t>
  </si>
  <si>
    <t>$Q$224</t>
  </si>
  <si>
    <t>=IF(AND([@Âge]&gt;30,[@Âge]&lt;=60),N224,0)</t>
  </si>
  <si>
    <t>$R$224</t>
  </si>
  <si>
    <t>=IF(AND([@Âge]&gt;60,[@Âge]&lt;=90),N224,0)</t>
  </si>
  <si>
    <t>$S$224</t>
  </si>
  <si>
    <t>=IF([@Âge]&gt;90,N224,0)</t>
  </si>
  <si>
    <t>$I$225</t>
  </si>
  <si>
    <t>=IF([@EstDetruite],E225,0)</t>
  </si>
  <si>
    <t>$J$225</t>
  </si>
  <si>
    <t>$K$225</t>
  </si>
  <si>
    <t>$L$225</t>
  </si>
  <si>
    <t>=(E225-I225)-K225</t>
  </si>
  <si>
    <t>$M$225</t>
  </si>
  <si>
    <t>$N$225</t>
  </si>
  <si>
    <t>$O$225</t>
  </si>
  <si>
    <t>$P$225</t>
  </si>
  <si>
    <t>=IF([@Âge]&lt;=30,N225,0)</t>
  </si>
  <si>
    <t>$Q$225</t>
  </si>
  <si>
    <t>=IF(AND([@Âge]&gt;30,[@Âge]&lt;=60),N225,0)</t>
  </si>
  <si>
    <t>$R$225</t>
  </si>
  <si>
    <t>=IF(AND([@Âge]&gt;60,[@Âge]&lt;=90),N225,0)</t>
  </si>
  <si>
    <t>$S$225</t>
  </si>
  <si>
    <t>=IF([@Âge]&gt;90,N225,0)</t>
  </si>
  <si>
    <t>$I$226</t>
  </si>
  <si>
    <t>=IF([@EstDetruite],E226,0)</t>
  </si>
  <si>
    <t>$J$226</t>
  </si>
  <si>
    <t>$K$226</t>
  </si>
  <si>
    <t>$L$226</t>
  </si>
  <si>
    <t>=(E226-I226)-K226</t>
  </si>
  <si>
    <t>$M$226</t>
  </si>
  <si>
    <t>$N$226</t>
  </si>
  <si>
    <t>$O$226</t>
  </si>
  <si>
    <t>$P$226</t>
  </si>
  <si>
    <t>=IF([@Âge]&lt;=30,N226,0)</t>
  </si>
  <si>
    <t>$Q$226</t>
  </si>
  <si>
    <t>=IF(AND([@Âge]&gt;30,[@Âge]&lt;=60),N226,0)</t>
  </si>
  <si>
    <t>$R$226</t>
  </si>
  <si>
    <t>=IF(AND([@Âge]&gt;60,[@Âge]&lt;=90),N226,0)</t>
  </si>
  <si>
    <t>$S$226</t>
  </si>
  <si>
    <t>=IF([@Âge]&gt;90,N226,0)</t>
  </si>
  <si>
    <t>$I$227</t>
  </si>
  <si>
    <t>=IF([@EstDetruite],E227,0)</t>
  </si>
  <si>
    <t>$J$227</t>
  </si>
  <si>
    <t>$K$227</t>
  </si>
  <si>
    <t>$L$227</t>
  </si>
  <si>
    <t>=(E227-I227)-K227</t>
  </si>
  <si>
    <t>$M$227</t>
  </si>
  <si>
    <t>$N$227</t>
  </si>
  <si>
    <t>$O$227</t>
  </si>
  <si>
    <t>$P$227</t>
  </si>
  <si>
    <t>=IF([@Âge]&lt;=30,N227,0)</t>
  </si>
  <si>
    <t>$Q$227</t>
  </si>
  <si>
    <t>=IF(AND([@Âge]&gt;30,[@Âge]&lt;=60),N227,0)</t>
  </si>
  <si>
    <t>$R$227</t>
  </si>
  <si>
    <t>=IF(AND([@Âge]&gt;60,[@Âge]&lt;=90),N227,0)</t>
  </si>
  <si>
    <t>$S$227</t>
  </si>
  <si>
    <t>=IF([@Âge]&gt;90,N227,0)</t>
  </si>
  <si>
    <t>$I$228</t>
  </si>
  <si>
    <t>=IF([@EstDetruite],E228,0)</t>
  </si>
  <si>
    <t>$J$228</t>
  </si>
  <si>
    <t>$K$228</t>
  </si>
  <si>
    <t>$L$228</t>
  </si>
  <si>
    <t>=(E228-I228)-K228</t>
  </si>
  <si>
    <t>$M$228</t>
  </si>
  <si>
    <t>$N$228</t>
  </si>
  <si>
    <t>$O$228</t>
  </si>
  <si>
    <t>$P$228</t>
  </si>
  <si>
    <t>=IF([@Âge]&lt;=30,N228,0)</t>
  </si>
  <si>
    <t>$Q$228</t>
  </si>
  <si>
    <t>=IF(AND([@Âge]&gt;30,[@Âge]&lt;=60),N228,0)</t>
  </si>
  <si>
    <t>$R$228</t>
  </si>
  <si>
    <t>=IF(AND([@Âge]&gt;60,[@Âge]&lt;=90),N228,0)</t>
  </si>
  <si>
    <t>$S$228</t>
  </si>
  <si>
    <t>=IF([@Âge]&gt;90,N228,0)</t>
  </si>
  <si>
    <t>$I$229</t>
  </si>
  <si>
    <t>=IF([@EstDetruite],E229,0)</t>
  </si>
  <si>
    <t>$J$229</t>
  </si>
  <si>
    <t>$K$229</t>
  </si>
  <si>
    <t>$L$229</t>
  </si>
  <si>
    <t>=(E229-I229)-K229</t>
  </si>
  <si>
    <t>$M$229</t>
  </si>
  <si>
    <t>$N$229</t>
  </si>
  <si>
    <t>$O$229</t>
  </si>
  <si>
    <t>$P$229</t>
  </si>
  <si>
    <t>=IF([@Âge]&lt;=30,N229,0)</t>
  </si>
  <si>
    <t>$Q$229</t>
  </si>
  <si>
    <t>=IF(AND([@Âge]&gt;30,[@Âge]&lt;=60),N229,0)</t>
  </si>
  <si>
    <t>$R$229</t>
  </si>
  <si>
    <t>=IF(AND([@Âge]&gt;60,[@Âge]&lt;=90),N229,0)</t>
  </si>
  <si>
    <t>$S$229</t>
  </si>
  <si>
    <t>=IF([@Âge]&gt;90,N229,0)</t>
  </si>
  <si>
    <t>$I$230</t>
  </si>
  <si>
    <t>=IF([@EstDetruite],E230,0)</t>
  </si>
  <si>
    <t>$J$230</t>
  </si>
  <si>
    <t>$K$230</t>
  </si>
  <si>
    <t>$L$230</t>
  </si>
  <si>
    <t>=(E230-I230)-K230</t>
  </si>
  <si>
    <t>$M$230</t>
  </si>
  <si>
    <t>$N$230</t>
  </si>
  <si>
    <t>$O$230</t>
  </si>
  <si>
    <t>$P$230</t>
  </si>
  <si>
    <t>=IF([@Âge]&lt;=30,N230,0)</t>
  </si>
  <si>
    <t>$Q$230</t>
  </si>
  <si>
    <t>=IF(AND([@Âge]&gt;30,[@Âge]&lt;=60),N230,0)</t>
  </si>
  <si>
    <t>$R$230</t>
  </si>
  <si>
    <t>=IF(AND([@Âge]&gt;60,[@Âge]&lt;=90),N230,0)</t>
  </si>
  <si>
    <t>$S$230</t>
  </si>
  <si>
    <t>=IF([@Âge]&gt;90,N230,0)</t>
  </si>
  <si>
    <t>$I$231</t>
  </si>
  <si>
    <t>=IF([@EstDetruite],E231,0)</t>
  </si>
  <si>
    <t>$J$231</t>
  </si>
  <si>
    <t>$K$231</t>
  </si>
  <si>
    <t>$L$231</t>
  </si>
  <si>
    <t>=(E231-I231)-K231</t>
  </si>
  <si>
    <t>$M$231</t>
  </si>
  <si>
    <t>$N$231</t>
  </si>
  <si>
    <t>$O$231</t>
  </si>
  <si>
    <t>$P$231</t>
  </si>
  <si>
    <t>=IF([@Âge]&lt;=30,N231,0)</t>
  </si>
  <si>
    <t>$Q$231</t>
  </si>
  <si>
    <t>=IF(AND([@Âge]&gt;30,[@Âge]&lt;=60),N231,0)</t>
  </si>
  <si>
    <t>$R$231</t>
  </si>
  <si>
    <t>=IF(AND([@Âge]&gt;60,[@Âge]&lt;=90),N231,0)</t>
  </si>
  <si>
    <t>$S$231</t>
  </si>
  <si>
    <t>=IF([@Âge]&gt;90,N231,0)</t>
  </si>
  <si>
    <t>$I$232</t>
  </si>
  <si>
    <t>=IF([@EstDetruite],E232,0)</t>
  </si>
  <si>
    <t>$J$232</t>
  </si>
  <si>
    <t>$K$232</t>
  </si>
  <si>
    <t>$L$232</t>
  </si>
  <si>
    <t>=(E232-I232)-K232</t>
  </si>
  <si>
    <t>$M$232</t>
  </si>
  <si>
    <t>$N$232</t>
  </si>
  <si>
    <t>$O$232</t>
  </si>
  <si>
    <t>$P$232</t>
  </si>
  <si>
    <t>=IF([@Âge]&lt;=30,N232,0)</t>
  </si>
  <si>
    <t>$Q$232</t>
  </si>
  <si>
    <t>=IF(AND([@Âge]&gt;30,[@Âge]&lt;=60),N232,0)</t>
  </si>
  <si>
    <t>$R$232</t>
  </si>
  <si>
    <t>=IF(AND([@Âge]&gt;60,[@Âge]&lt;=90),N232,0)</t>
  </si>
  <si>
    <t>$S$232</t>
  </si>
  <si>
    <t>=IF([@Âge]&gt;90,N232,0)</t>
  </si>
  <si>
    <t>$I$233</t>
  </si>
  <si>
    <t>=IF([@EstDetruite],E233,0)</t>
  </si>
  <si>
    <t>$J$233</t>
  </si>
  <si>
    <t>$K$233</t>
  </si>
  <si>
    <t>$L$233</t>
  </si>
  <si>
    <t>=(E233-I233)-K233</t>
  </si>
  <si>
    <t>$M$233</t>
  </si>
  <si>
    <t>$N$233</t>
  </si>
  <si>
    <t>$O$233</t>
  </si>
  <si>
    <t>$P$233</t>
  </si>
  <si>
    <t>=IF([@Âge]&lt;=30,N233,0)</t>
  </si>
  <si>
    <t>$Q$233</t>
  </si>
  <si>
    <t>=IF(AND([@Âge]&gt;30,[@Âge]&lt;=60),N233,0)</t>
  </si>
  <si>
    <t>$R$233</t>
  </si>
  <si>
    <t>=IF(AND([@Âge]&gt;60,[@Âge]&lt;=90),N233,0)</t>
  </si>
  <si>
    <t>$S$233</t>
  </si>
  <si>
    <t>=IF([@Âge]&gt;90,N233,0)</t>
  </si>
  <si>
    <t>$I$234</t>
  </si>
  <si>
    <t>=IF([@EstDetruite],E234,0)</t>
  </si>
  <si>
    <t>$J$234</t>
  </si>
  <si>
    <t>$K$234</t>
  </si>
  <si>
    <t>$L$234</t>
  </si>
  <si>
    <t>=(E234-I234)-K234</t>
  </si>
  <si>
    <t>$M$234</t>
  </si>
  <si>
    <t>$N$234</t>
  </si>
  <si>
    <t>$O$234</t>
  </si>
  <si>
    <t>$P$234</t>
  </si>
  <si>
    <t>=IF([@Âge]&lt;=30,N234,0)</t>
  </si>
  <si>
    <t>$Q$234</t>
  </si>
  <si>
    <t>=IF(AND([@Âge]&gt;30,[@Âge]&lt;=60),N234,0)</t>
  </si>
  <si>
    <t>$R$234</t>
  </si>
  <si>
    <t>=IF(AND([@Âge]&gt;60,[@Âge]&lt;=90),N234,0)</t>
  </si>
  <si>
    <t>$S$234</t>
  </si>
  <si>
    <t>=IF([@Âge]&gt;90,N234,0)</t>
  </si>
  <si>
    <t>$I$235</t>
  </si>
  <si>
    <t>=IF([@EstDetruite],E235,0)</t>
  </si>
  <si>
    <t>$J$235</t>
  </si>
  <si>
    <t>$K$235</t>
  </si>
  <si>
    <t>$L$235</t>
  </si>
  <si>
    <t>=(E235-I235)-K235</t>
  </si>
  <si>
    <t>$M$235</t>
  </si>
  <si>
    <t>$N$235</t>
  </si>
  <si>
    <t>$O$235</t>
  </si>
  <si>
    <t>$P$235</t>
  </si>
  <si>
    <t>=IF([@Âge]&lt;=30,N235,0)</t>
  </si>
  <si>
    <t>$Q$235</t>
  </si>
  <si>
    <t>=IF(AND([@Âge]&gt;30,[@Âge]&lt;=60),N235,0)</t>
  </si>
  <si>
    <t>$R$235</t>
  </si>
  <si>
    <t>=IF(AND([@Âge]&gt;60,[@Âge]&lt;=90),N235,0)</t>
  </si>
  <si>
    <t>$S$235</t>
  </si>
  <si>
    <t>=IF([@Âge]&gt;90,N235,0)</t>
  </si>
  <si>
    <t>$I$236</t>
  </si>
  <si>
    <t>=IF([@EstDetruite],E236,0)</t>
  </si>
  <si>
    <t>$J$236</t>
  </si>
  <si>
    <t>$K$236</t>
  </si>
  <si>
    <t>$L$236</t>
  </si>
  <si>
    <t>=(E236-I236)-K236</t>
  </si>
  <si>
    <t>$M$236</t>
  </si>
  <si>
    <t>$N$236</t>
  </si>
  <si>
    <t>$O$236</t>
  </si>
  <si>
    <t>$P$236</t>
  </si>
  <si>
    <t>=IF([@Âge]&lt;=30,N236,0)</t>
  </si>
  <si>
    <t>$Q$236</t>
  </si>
  <si>
    <t>=IF(AND([@Âge]&gt;30,[@Âge]&lt;=60),N236,0)</t>
  </si>
  <si>
    <t>$R$236</t>
  </si>
  <si>
    <t>=IF(AND([@Âge]&gt;60,[@Âge]&lt;=90),N236,0)</t>
  </si>
  <si>
    <t>$S$236</t>
  </si>
  <si>
    <t>=IF([@Âge]&gt;90,N236,0)</t>
  </si>
  <si>
    <t>$I$237</t>
  </si>
  <si>
    <t>=IF([@EstDetruite],E237,0)</t>
  </si>
  <si>
    <t>$J$237</t>
  </si>
  <si>
    <t>$K$237</t>
  </si>
  <si>
    <t>$L$237</t>
  </si>
  <si>
    <t>=(E237-I237)-K237</t>
  </si>
  <si>
    <t>$M$237</t>
  </si>
  <si>
    <t>$N$237</t>
  </si>
  <si>
    <t>$O$237</t>
  </si>
  <si>
    <t>$P$237</t>
  </si>
  <si>
    <t>=IF([@Âge]&lt;=30,N237,0)</t>
  </si>
  <si>
    <t>$Q$237</t>
  </si>
  <si>
    <t>=IF(AND([@Âge]&gt;30,[@Âge]&lt;=60),N237,0)</t>
  </si>
  <si>
    <t>$R$237</t>
  </si>
  <si>
    <t>=IF(AND([@Âge]&gt;60,[@Âge]&lt;=90),N237,0)</t>
  </si>
  <si>
    <t>$S$237</t>
  </si>
  <si>
    <t>=IF([@Âge]&gt;90,N237,0)</t>
  </si>
  <si>
    <t>$I$238</t>
  </si>
  <si>
    <t>=IF([@EstDetruite],E238,0)</t>
  </si>
  <si>
    <t>$J$238</t>
  </si>
  <si>
    <t>$K$238</t>
  </si>
  <si>
    <t>$L$238</t>
  </si>
  <si>
    <t>=(E238-I238)-K238</t>
  </si>
  <si>
    <t>$M$238</t>
  </si>
  <si>
    <t>$N$238</t>
  </si>
  <si>
    <t>$O$238</t>
  </si>
  <si>
    <t>$P$238</t>
  </si>
  <si>
    <t>=IF([@Âge]&lt;=30,N238,0)</t>
  </si>
  <si>
    <t>$Q$238</t>
  </si>
  <si>
    <t>=IF(AND([@Âge]&gt;30,[@Âge]&lt;=60),N238,0)</t>
  </si>
  <si>
    <t>$R$238</t>
  </si>
  <si>
    <t>=IF(AND([@Âge]&gt;60,[@Âge]&lt;=90),N238,0)</t>
  </si>
  <si>
    <t>$S$238</t>
  </si>
  <si>
    <t>=IF([@Âge]&gt;90,N238,0)</t>
  </si>
  <si>
    <t>$I$239</t>
  </si>
  <si>
    <t>=IF([@EstDetruite],E239,0)</t>
  </si>
  <si>
    <t>$J$239</t>
  </si>
  <si>
    <t>$K$239</t>
  </si>
  <si>
    <t>$L$239</t>
  </si>
  <si>
    <t>=(E239-I239)-K239</t>
  </si>
  <si>
    <t>$M$239</t>
  </si>
  <si>
    <t>$N$239</t>
  </si>
  <si>
    <t>$O$239</t>
  </si>
  <si>
    <t>$P$239</t>
  </si>
  <si>
    <t>=IF([@Âge]&lt;=30,N239,0)</t>
  </si>
  <si>
    <t>$Q$239</t>
  </si>
  <si>
    <t>=IF(AND([@Âge]&gt;30,[@Âge]&lt;=60),N239,0)</t>
  </si>
  <si>
    <t>$R$239</t>
  </si>
  <si>
    <t>=IF(AND([@Âge]&gt;60,[@Âge]&lt;=90),N239,0)</t>
  </si>
  <si>
    <t>$S$239</t>
  </si>
  <si>
    <t>=IF([@Âge]&gt;90,N239,0)</t>
  </si>
  <si>
    <t>$I$240</t>
  </si>
  <si>
    <t>=IF([@EstDetruite],E240,0)</t>
  </si>
  <si>
    <t>$J$240</t>
  </si>
  <si>
    <t>$K$240</t>
  </si>
  <si>
    <t>$L$240</t>
  </si>
  <si>
    <t>=(E240-I240)-K240</t>
  </si>
  <si>
    <t>$M$240</t>
  </si>
  <si>
    <t>$N$240</t>
  </si>
  <si>
    <t>$O$240</t>
  </si>
  <si>
    <t>$P$240</t>
  </si>
  <si>
    <t>=IF([@Âge]&lt;=30,N240,0)</t>
  </si>
  <si>
    <t>$Q$240</t>
  </si>
  <si>
    <t>=IF(AND([@Âge]&gt;30,[@Âge]&lt;=60),N240,0)</t>
  </si>
  <si>
    <t>$R$240</t>
  </si>
  <si>
    <t>=IF(AND([@Âge]&gt;60,[@Âge]&lt;=90),N240,0)</t>
  </si>
  <si>
    <t>$S$240</t>
  </si>
  <si>
    <t>=IF([@Âge]&gt;90,N240,0)</t>
  </si>
  <si>
    <t>$I$241</t>
  </si>
  <si>
    <t>=IF([@EstDetruite],E241,0)</t>
  </si>
  <si>
    <t>$J$241</t>
  </si>
  <si>
    <t>$K$241</t>
  </si>
  <si>
    <t>$L$241</t>
  </si>
  <si>
    <t>=(E241-I241)-K241</t>
  </si>
  <si>
    <t>$M$241</t>
  </si>
  <si>
    <t>$N$241</t>
  </si>
  <si>
    <t>$O$241</t>
  </si>
  <si>
    <t>$P$241</t>
  </si>
  <si>
    <t>=IF([@Âge]&lt;=30,N241,0)</t>
  </si>
  <si>
    <t>$Q$241</t>
  </si>
  <si>
    <t>=IF(AND([@Âge]&gt;30,[@Âge]&lt;=60),N241,0)</t>
  </si>
  <si>
    <t>$R$241</t>
  </si>
  <si>
    <t>=IF(AND([@Âge]&gt;60,[@Âge]&lt;=90),N241,0)</t>
  </si>
  <si>
    <t>$S$241</t>
  </si>
  <si>
    <t>=IF([@Âge]&gt;90,N241,0)</t>
  </si>
  <si>
    <t>$I$242</t>
  </si>
  <si>
    <t>=IF([@EstDetruite],E242,0)</t>
  </si>
  <si>
    <t>$J$242</t>
  </si>
  <si>
    <t>$K$242</t>
  </si>
  <si>
    <t>$L$242</t>
  </si>
  <si>
    <t>=(E242-I242)-K242</t>
  </si>
  <si>
    <t>$M$242</t>
  </si>
  <si>
    <t>$N$242</t>
  </si>
  <si>
    <t>$O$242</t>
  </si>
  <si>
    <t>$P$242</t>
  </si>
  <si>
    <t>=IF([@Âge]&lt;=30,N242,0)</t>
  </si>
  <si>
    <t>$Q$242</t>
  </si>
  <si>
    <t>=IF(AND([@Âge]&gt;30,[@Âge]&lt;=60),N242,0)</t>
  </si>
  <si>
    <t>$R$242</t>
  </si>
  <si>
    <t>=IF(AND([@Âge]&gt;60,[@Âge]&lt;=90),N242,0)</t>
  </si>
  <si>
    <t>$S$242</t>
  </si>
  <si>
    <t>=IF([@Âge]&gt;90,N242,0)</t>
  </si>
  <si>
    <t>$I$243</t>
  </si>
  <si>
    <t>=IF([@EstDetruite],E243,0)</t>
  </si>
  <si>
    <t>$J$243</t>
  </si>
  <si>
    <t>$K$243</t>
  </si>
  <si>
    <t>$L$243</t>
  </si>
  <si>
    <t>=(E243-I243)-K243</t>
  </si>
  <si>
    <t>$M$243</t>
  </si>
  <si>
    <t>$N$243</t>
  </si>
  <si>
    <t>$O$243</t>
  </si>
  <si>
    <t>$P$243</t>
  </si>
  <si>
    <t>=IF([@Âge]&lt;=30,N243,0)</t>
  </si>
  <si>
    <t>$Q$243</t>
  </si>
  <si>
    <t>=IF(AND([@Âge]&gt;30,[@Âge]&lt;=60),N243,0)</t>
  </si>
  <si>
    <t>$R$243</t>
  </si>
  <si>
    <t>=IF(AND([@Âge]&gt;60,[@Âge]&lt;=90),N243,0)</t>
  </si>
  <si>
    <t>$S$243</t>
  </si>
  <si>
    <t>=IF([@Âge]&gt;90,N243,0)</t>
  </si>
  <si>
    <t>$I$244</t>
  </si>
  <si>
    <t>=IF([@EstDetruite],E244,0)</t>
  </si>
  <si>
    <t>$J$244</t>
  </si>
  <si>
    <t>$K$244</t>
  </si>
  <si>
    <t>$L$244</t>
  </si>
  <si>
    <t>=(E244-I244)-K244</t>
  </si>
  <si>
    <t>$M$244</t>
  </si>
  <si>
    <t>$N$244</t>
  </si>
  <si>
    <t>$O$244</t>
  </si>
  <si>
    <t>$P$244</t>
  </si>
  <si>
    <t>=IF([@Âge]&lt;=30,N244,0)</t>
  </si>
  <si>
    <t>$Q$244</t>
  </si>
  <si>
    <t>=IF(AND([@Âge]&gt;30,[@Âge]&lt;=60),N244,0)</t>
  </si>
  <si>
    <t>$R$244</t>
  </si>
  <si>
    <t>=IF(AND([@Âge]&gt;60,[@Âge]&lt;=90),N244,0)</t>
  </si>
  <si>
    <t>$S$244</t>
  </si>
  <si>
    <t>=IF([@Âge]&gt;90,N244,0)</t>
  </si>
  <si>
    <t>$I$245</t>
  </si>
  <si>
    <t>=IF([@EstDetruite],E245,0)</t>
  </si>
  <si>
    <t>$J$245</t>
  </si>
  <si>
    <t>$K$245</t>
  </si>
  <si>
    <t>$L$245</t>
  </si>
  <si>
    <t>=(E245-I245)-K245</t>
  </si>
  <si>
    <t>$M$245</t>
  </si>
  <si>
    <t>$N$245</t>
  </si>
  <si>
    <t>$O$245</t>
  </si>
  <si>
    <t>$P$245</t>
  </si>
  <si>
    <t>=IF([@Âge]&lt;=30,N245,0)</t>
  </si>
  <si>
    <t>$Q$245</t>
  </si>
  <si>
    <t>=IF(AND([@Âge]&gt;30,[@Âge]&lt;=60),N245,0)</t>
  </si>
  <si>
    <t>$R$245</t>
  </si>
  <si>
    <t>=IF(AND([@Âge]&gt;60,[@Âge]&lt;=90),N245,0)</t>
  </si>
  <si>
    <t>$S$245</t>
  </si>
  <si>
    <t>=IF([@Âge]&gt;90,N245,0)</t>
  </si>
  <si>
    <t>$I$246</t>
  </si>
  <si>
    <t>=IF([@EstDetruite],E246,0)</t>
  </si>
  <si>
    <t>$J$246</t>
  </si>
  <si>
    <t>$K$246</t>
  </si>
  <si>
    <t>$L$246</t>
  </si>
  <si>
    <t>=(E246-I246)-K246</t>
  </si>
  <si>
    <t>$M$246</t>
  </si>
  <si>
    <t>$N$246</t>
  </si>
  <si>
    <t>$O$246</t>
  </si>
  <si>
    <t>$P$246</t>
  </si>
  <si>
    <t>=IF([@Âge]&lt;=30,N246,0)</t>
  </si>
  <si>
    <t>$Q$246</t>
  </si>
  <si>
    <t>=IF(AND([@Âge]&gt;30,[@Âge]&lt;=60),N246,0)</t>
  </si>
  <si>
    <t>$R$246</t>
  </si>
  <si>
    <t>=IF(AND([@Âge]&gt;60,[@Âge]&lt;=90),N246,0)</t>
  </si>
  <si>
    <t>$S$246</t>
  </si>
  <si>
    <t>=IF([@Âge]&gt;90,N246,0)</t>
  </si>
  <si>
    <t>$I$247</t>
  </si>
  <si>
    <t>=IF([@EstDetruite],E247,0)</t>
  </si>
  <si>
    <t>$J$247</t>
  </si>
  <si>
    <t>$K$247</t>
  </si>
  <si>
    <t>$L$247</t>
  </si>
  <si>
    <t>=(E247-I247)-K247</t>
  </si>
  <si>
    <t>$M$247</t>
  </si>
  <si>
    <t>$N$247</t>
  </si>
  <si>
    <t>$O$247</t>
  </si>
  <si>
    <t>$P$247</t>
  </si>
  <si>
    <t>=IF([@Âge]&lt;=30,N247,0)</t>
  </si>
  <si>
    <t>$Q$247</t>
  </si>
  <si>
    <t>=IF(AND([@Âge]&gt;30,[@Âge]&lt;=60),N247,0)</t>
  </si>
  <si>
    <t>$R$247</t>
  </si>
  <si>
    <t>=IF(AND([@Âge]&gt;60,[@Âge]&lt;=90),N247,0)</t>
  </si>
  <si>
    <t>$S$247</t>
  </si>
  <si>
    <t>=IF([@Âge]&gt;90,N247,0)</t>
  </si>
  <si>
    <t>$I$248</t>
  </si>
  <si>
    <t>=IF([@EstDetruite],E248,0)</t>
  </si>
  <si>
    <t>$J$248</t>
  </si>
  <si>
    <t>$K$248</t>
  </si>
  <si>
    <t>$L$248</t>
  </si>
  <si>
    <t>=(E248-I248)-K248</t>
  </si>
  <si>
    <t>$M$248</t>
  </si>
  <si>
    <t>$N$248</t>
  </si>
  <si>
    <t>$O$248</t>
  </si>
  <si>
    <t>$P$248</t>
  </si>
  <si>
    <t>=IF([@Âge]&lt;=30,N248,0)</t>
  </si>
  <si>
    <t>$Q$248</t>
  </si>
  <si>
    <t>=IF(AND([@Âge]&gt;30,[@Âge]&lt;=60),N248,0)</t>
  </si>
  <si>
    <t>$R$248</t>
  </si>
  <si>
    <t>=IF(AND([@Âge]&gt;60,[@Âge]&lt;=90),N248,0)</t>
  </si>
  <si>
    <t>$S$248</t>
  </si>
  <si>
    <t>=IF([@Âge]&gt;90,N248,0)</t>
  </si>
  <si>
    <t>$I$249</t>
  </si>
  <si>
    <t>=IF([@EstDetruite],E249,0)</t>
  </si>
  <si>
    <t>$J$249</t>
  </si>
  <si>
    <t>$K$249</t>
  </si>
  <si>
    <t>$L$249</t>
  </si>
  <si>
    <t>=(E249-I249)-K249</t>
  </si>
  <si>
    <t>$M$249</t>
  </si>
  <si>
    <t>$N$249</t>
  </si>
  <si>
    <t>$O$249</t>
  </si>
  <si>
    <t>$P$249</t>
  </si>
  <si>
    <t>=IF([@Âge]&lt;=30,N249,0)</t>
  </si>
  <si>
    <t>$Q$249</t>
  </si>
  <si>
    <t>=IF(AND([@Âge]&gt;30,[@Âge]&lt;=60),N249,0)</t>
  </si>
  <si>
    <t>$R$249</t>
  </si>
  <si>
    <t>=IF(AND([@Âge]&gt;60,[@Âge]&lt;=90),N249,0)</t>
  </si>
  <si>
    <t>$S$249</t>
  </si>
  <si>
    <t>=IF([@Âge]&gt;90,N249,0)</t>
  </si>
  <si>
    <t>$I$250</t>
  </si>
  <si>
    <t>=IF([@EstDetruite],E250,0)</t>
  </si>
  <si>
    <t>$J$250</t>
  </si>
  <si>
    <t>$K$250</t>
  </si>
  <si>
    <t>$L$250</t>
  </si>
  <si>
    <t>=(E250-I250)-K250</t>
  </si>
  <si>
    <t>$M$250</t>
  </si>
  <si>
    <t>$N$250</t>
  </si>
  <si>
    <t>$O$250</t>
  </si>
  <si>
    <t>$P$250</t>
  </si>
  <si>
    <t>=IF([@Âge]&lt;=30,N250,0)</t>
  </si>
  <si>
    <t>$Q$250</t>
  </si>
  <si>
    <t>=IF(AND([@Âge]&gt;30,[@Âge]&lt;=60),N250,0)</t>
  </si>
  <si>
    <t>$R$250</t>
  </si>
  <si>
    <t>=IF(AND([@Âge]&gt;60,[@Âge]&lt;=90),N250,0)</t>
  </si>
  <si>
    <t>$S$250</t>
  </si>
  <si>
    <t>=IF([@Âge]&gt;90,N250,0)</t>
  </si>
  <si>
    <t>$I$251</t>
  </si>
  <si>
    <t>=IF([@EstDetruite],E251,0)</t>
  </si>
  <si>
    <t>$J$251</t>
  </si>
  <si>
    <t>$K$251</t>
  </si>
  <si>
    <t>$L$251</t>
  </si>
  <si>
    <t>=(E251-I251)-K251</t>
  </si>
  <si>
    <t>$M$251</t>
  </si>
  <si>
    <t>$N$251</t>
  </si>
  <si>
    <t>$O$251</t>
  </si>
  <si>
    <t>$P$251</t>
  </si>
  <si>
    <t>=IF([@Âge]&lt;=30,N251,0)</t>
  </si>
  <si>
    <t>$Q$251</t>
  </si>
  <si>
    <t>=IF(AND([@Âge]&gt;30,[@Âge]&lt;=60),N251,0)</t>
  </si>
  <si>
    <t>$R$251</t>
  </si>
  <si>
    <t>=IF(AND([@Âge]&gt;60,[@Âge]&lt;=90),N251,0)</t>
  </si>
  <si>
    <t>$S$251</t>
  </si>
  <si>
    <t>=IF([@Âge]&gt;90,N251,0)</t>
  </si>
  <si>
    <t>$I$252</t>
  </si>
  <si>
    <t>=IF([@EstDetruite],E252,0)</t>
  </si>
  <si>
    <t>$J$252</t>
  </si>
  <si>
    <t>$K$252</t>
  </si>
  <si>
    <t>$L$252</t>
  </si>
  <si>
    <t>=(E252-I252)-K252</t>
  </si>
  <si>
    <t>$M$252</t>
  </si>
  <si>
    <t>$N$252</t>
  </si>
  <si>
    <t>$O$252</t>
  </si>
  <si>
    <t>$P$252</t>
  </si>
  <si>
    <t>=IF([@Âge]&lt;=30,N252,0)</t>
  </si>
  <si>
    <t>$Q$252</t>
  </si>
  <si>
    <t>=IF(AND([@Âge]&gt;30,[@Âge]&lt;=60),N252,0)</t>
  </si>
  <si>
    <t>$R$252</t>
  </si>
  <si>
    <t>=IF(AND([@Âge]&gt;60,[@Âge]&lt;=90),N252,0)</t>
  </si>
  <si>
    <t>$S$252</t>
  </si>
  <si>
    <t>=IF([@Âge]&gt;90,N252,0)</t>
  </si>
  <si>
    <t>$I$253</t>
  </si>
  <si>
    <t>=IF([@EstDetruite],E253,0)</t>
  </si>
  <si>
    <t>$J$253</t>
  </si>
  <si>
    <t>$K$253</t>
  </si>
  <si>
    <t>$L$253</t>
  </si>
  <si>
    <t>=(E253-I253)-K253</t>
  </si>
  <si>
    <t>$M$253</t>
  </si>
  <si>
    <t>$N$253</t>
  </si>
  <si>
    <t>$O$253</t>
  </si>
  <si>
    <t>$P$253</t>
  </si>
  <si>
    <t>=IF([@Âge]&lt;=30,N253,0)</t>
  </si>
  <si>
    <t>$Q$253</t>
  </si>
  <si>
    <t>=IF(AND([@Âge]&gt;30,[@Âge]&lt;=60),N253,0)</t>
  </si>
  <si>
    <t>$R$253</t>
  </si>
  <si>
    <t>=IF(AND([@Âge]&gt;60,[@Âge]&lt;=90),N253,0)</t>
  </si>
  <si>
    <t>$S$253</t>
  </si>
  <si>
    <t>=IF([@Âge]&gt;90,N253,0)</t>
  </si>
  <si>
    <t>$I$254</t>
  </si>
  <si>
    <t>=IF([@EstDetruite],E254,0)</t>
  </si>
  <si>
    <t>$J$254</t>
  </si>
  <si>
    <t>$K$254</t>
  </si>
  <si>
    <t>$L$254</t>
  </si>
  <si>
    <t>=(E254-I254)-K254</t>
  </si>
  <si>
    <t>$M$254</t>
  </si>
  <si>
    <t>$N$254</t>
  </si>
  <si>
    <t>$O$254</t>
  </si>
  <si>
    <t>$P$254</t>
  </si>
  <si>
    <t>=IF([@Âge]&lt;=30,N254,0)</t>
  </si>
  <si>
    <t>$Q$254</t>
  </si>
  <si>
    <t>=IF(AND([@Âge]&gt;30,[@Âge]&lt;=60),N254,0)</t>
  </si>
  <si>
    <t>$R$254</t>
  </si>
  <si>
    <t>=IF(AND([@Âge]&gt;60,[@Âge]&lt;=90),N254,0)</t>
  </si>
  <si>
    <t>$S$254</t>
  </si>
  <si>
    <t>=IF([@Âge]&gt;90,N254,0)</t>
  </si>
  <si>
    <t>$I$255</t>
  </si>
  <si>
    <t>=IF([@EstDetruite],E255,0)</t>
  </si>
  <si>
    <t>$J$255</t>
  </si>
  <si>
    <t>$K$255</t>
  </si>
  <si>
    <t>$L$255</t>
  </si>
  <si>
    <t>=(E255-I255)-K255</t>
  </si>
  <si>
    <t>$M$255</t>
  </si>
  <si>
    <t>$N$255</t>
  </si>
  <si>
    <t>$O$255</t>
  </si>
  <si>
    <t>$P$255</t>
  </si>
  <si>
    <t>=IF([@Âge]&lt;=30,N255,0)</t>
  </si>
  <si>
    <t>$Q$255</t>
  </si>
  <si>
    <t>=IF(AND([@Âge]&gt;30,[@Âge]&lt;=60),N255,0)</t>
  </si>
  <si>
    <t>$R$255</t>
  </si>
  <si>
    <t>=IF(AND([@Âge]&gt;60,[@Âge]&lt;=90),N255,0)</t>
  </si>
  <si>
    <t>$S$255</t>
  </si>
  <si>
    <t>=IF([@Âge]&gt;90,N255,0)</t>
  </si>
  <si>
    <t>$I$256</t>
  </si>
  <si>
    <t>=IF([@EstDetruite],E256,0)</t>
  </si>
  <si>
    <t>$J$256</t>
  </si>
  <si>
    <t>$K$256</t>
  </si>
  <si>
    <t>$L$256</t>
  </si>
  <si>
    <t>=(E256-I256)-K256</t>
  </si>
  <si>
    <t>$M$256</t>
  </si>
  <si>
    <t>$N$256</t>
  </si>
  <si>
    <t>$O$256</t>
  </si>
  <si>
    <t>$P$256</t>
  </si>
  <si>
    <t>=IF([@Âge]&lt;=30,N256,0)</t>
  </si>
  <si>
    <t>$Q$256</t>
  </si>
  <si>
    <t>=IF(AND([@Âge]&gt;30,[@Âge]&lt;=60),N256,0)</t>
  </si>
  <si>
    <t>$R$256</t>
  </si>
  <si>
    <t>=IF(AND([@Âge]&gt;60,[@Âge]&lt;=90),N256,0)</t>
  </si>
  <si>
    <t>$S$256</t>
  </si>
  <si>
    <t>=IF([@Âge]&gt;90,N256,0)</t>
  </si>
  <si>
    <t>$I$257</t>
  </si>
  <si>
    <t>=IF([@EstDetruite],E257,0)</t>
  </si>
  <si>
    <t>$J$257</t>
  </si>
  <si>
    <t>$K$257</t>
  </si>
  <si>
    <t>$L$257</t>
  </si>
  <si>
    <t>=(E257-I257)-K257</t>
  </si>
  <si>
    <t>$M$257</t>
  </si>
  <si>
    <t>$N$257</t>
  </si>
  <si>
    <t>$O$257</t>
  </si>
  <si>
    <t>$P$257</t>
  </si>
  <si>
    <t>=IF([@Âge]&lt;=30,N257,0)</t>
  </si>
  <si>
    <t>$Q$257</t>
  </si>
  <si>
    <t>=IF(AND([@Âge]&gt;30,[@Âge]&lt;=60),N257,0)</t>
  </si>
  <si>
    <t>$R$257</t>
  </si>
  <si>
    <t>=IF(AND([@Âge]&gt;60,[@Âge]&lt;=90),N257,0)</t>
  </si>
  <si>
    <t>$S$257</t>
  </si>
  <si>
    <t>=IF([@Âge]&gt;90,N257,0)</t>
  </si>
  <si>
    <t>$I$258</t>
  </si>
  <si>
    <t>=IF([@EstDetruite],E258,0)</t>
  </si>
  <si>
    <t>$J$258</t>
  </si>
  <si>
    <t>$K$258</t>
  </si>
  <si>
    <t>$L$258</t>
  </si>
  <si>
    <t>=(E258-I258)-K258</t>
  </si>
  <si>
    <t>$M$258</t>
  </si>
  <si>
    <t>$N$258</t>
  </si>
  <si>
    <t>$O$258</t>
  </si>
  <si>
    <t>$P$258</t>
  </si>
  <si>
    <t>=IF([@Âge]&lt;=30,N258,0)</t>
  </si>
  <si>
    <t>$Q$258</t>
  </si>
  <si>
    <t>=IF(AND([@Âge]&gt;30,[@Âge]&lt;=60),N258,0)</t>
  </si>
  <si>
    <t>$R$258</t>
  </si>
  <si>
    <t>=IF(AND([@Âge]&gt;60,[@Âge]&lt;=90),N258,0)</t>
  </si>
  <si>
    <t>$S$258</t>
  </si>
  <si>
    <t>=IF([@Âge]&gt;90,N258,0)</t>
  </si>
  <si>
    <t>$I$259</t>
  </si>
  <si>
    <t>=IF([@EstDetruite],E259,0)</t>
  </si>
  <si>
    <t>$J$259</t>
  </si>
  <si>
    <t>$K$259</t>
  </si>
  <si>
    <t>$L$259</t>
  </si>
  <si>
    <t>=(E259-I259)-K259</t>
  </si>
  <si>
    <t>$M$259</t>
  </si>
  <si>
    <t>$N$259</t>
  </si>
  <si>
    <t>$O$259</t>
  </si>
  <si>
    <t>$P$259</t>
  </si>
  <si>
    <t>=IF([@Âge]&lt;=30,N259,0)</t>
  </si>
  <si>
    <t>$Q$259</t>
  </si>
  <si>
    <t>=IF(AND([@Âge]&gt;30,[@Âge]&lt;=60),N259,0)</t>
  </si>
  <si>
    <t>$R$259</t>
  </si>
  <si>
    <t>=IF(AND([@Âge]&gt;60,[@Âge]&lt;=90),N259,0)</t>
  </si>
  <si>
    <t>$S$259</t>
  </si>
  <si>
    <t>=IF([@Âge]&gt;90,N259,0)</t>
  </si>
  <si>
    <t>$I$260</t>
  </si>
  <si>
    <t>=IF([@EstDetruite],E260,0)</t>
  </si>
  <si>
    <t>$J$260</t>
  </si>
  <si>
    <t>$K$260</t>
  </si>
  <si>
    <t>$L$260</t>
  </si>
  <si>
    <t>=(E260-I260)-K260</t>
  </si>
  <si>
    <t>$M$260</t>
  </si>
  <si>
    <t>$N$260</t>
  </si>
  <si>
    <t>$O$260</t>
  </si>
  <si>
    <t>$P$260</t>
  </si>
  <si>
    <t>=IF([@Âge]&lt;=30,N260,0)</t>
  </si>
  <si>
    <t>$Q$260</t>
  </si>
  <si>
    <t>=IF(AND([@Âge]&gt;30,[@Âge]&lt;=60),N260,0)</t>
  </si>
  <si>
    <t>$R$260</t>
  </si>
  <si>
    <t>=IF(AND([@Âge]&gt;60,[@Âge]&lt;=90),N260,0)</t>
  </si>
  <si>
    <t>$S$260</t>
  </si>
  <si>
    <t>=IF([@Âge]&gt;90,N260,0)</t>
  </si>
  <si>
    <t>$I$261</t>
  </si>
  <si>
    <t>=IF([@EstDetruite],E261,0)</t>
  </si>
  <si>
    <t>$J$261</t>
  </si>
  <si>
    <t>$K$261</t>
  </si>
  <si>
    <t>$L$261</t>
  </si>
  <si>
    <t>=(E261-I261)-K261</t>
  </si>
  <si>
    <t>$M$261</t>
  </si>
  <si>
    <t>$N$261</t>
  </si>
  <si>
    <t>$O$261</t>
  </si>
  <si>
    <t>$P$261</t>
  </si>
  <si>
    <t>=IF([@Âge]&lt;=30,N261,0)</t>
  </si>
  <si>
    <t>$Q$261</t>
  </si>
  <si>
    <t>=IF(AND([@Âge]&gt;30,[@Âge]&lt;=60),N261,0)</t>
  </si>
  <si>
    <t>$R$261</t>
  </si>
  <si>
    <t>=IF(AND([@Âge]&gt;60,[@Âge]&lt;=90),N261,0)</t>
  </si>
  <si>
    <t>$S$261</t>
  </si>
  <si>
    <t>=IF([@Âge]&gt;90,N261,0)</t>
  </si>
  <si>
    <t>$I$262</t>
  </si>
  <si>
    <t>=IF([@EstDetruite],E262,0)</t>
  </si>
  <si>
    <t>$J$262</t>
  </si>
  <si>
    <t>$K$262</t>
  </si>
  <si>
    <t>$L$262</t>
  </si>
  <si>
    <t>=(E262-I262)-K262</t>
  </si>
  <si>
    <t>$M$262</t>
  </si>
  <si>
    <t>$N$262</t>
  </si>
  <si>
    <t>$O$262</t>
  </si>
  <si>
    <t>$P$262</t>
  </si>
  <si>
    <t>=IF([@Âge]&lt;=30,N262,0)</t>
  </si>
  <si>
    <t>$Q$262</t>
  </si>
  <si>
    <t>=IF(AND([@Âge]&gt;30,[@Âge]&lt;=60),N262,0)</t>
  </si>
  <si>
    <t>$R$262</t>
  </si>
  <si>
    <t>=IF(AND([@Âge]&gt;60,[@Âge]&lt;=90),N262,0)</t>
  </si>
  <si>
    <t>$S$262</t>
  </si>
  <si>
    <t>=IF([@Âge]&gt;90,N262,0)</t>
  </si>
  <si>
    <t>$I$263</t>
  </si>
  <si>
    <t>=IF([@EstDetruite],E263,0)</t>
  </si>
  <si>
    <t>$J$263</t>
  </si>
  <si>
    <t>$K$263</t>
  </si>
  <si>
    <t>$L$263</t>
  </si>
  <si>
    <t>=(E263-I263)-K263</t>
  </si>
  <si>
    <t>$M$263</t>
  </si>
  <si>
    <t>$N$263</t>
  </si>
  <si>
    <t>$O$263</t>
  </si>
  <si>
    <t>$P$263</t>
  </si>
  <si>
    <t>=IF([@Âge]&lt;=30,N263,0)</t>
  </si>
  <si>
    <t>$Q$263</t>
  </si>
  <si>
    <t>=IF(AND([@Âge]&gt;30,[@Âge]&lt;=60),N263,0)</t>
  </si>
  <si>
    <t>$R$263</t>
  </si>
  <si>
    <t>=IF(AND([@Âge]&gt;60,[@Âge]&lt;=90),N263,0)</t>
  </si>
  <si>
    <t>$S$263</t>
  </si>
  <si>
    <t>=IF([@Âge]&gt;90,N263,0)</t>
  </si>
  <si>
    <t>$I$264</t>
  </si>
  <si>
    <t>=IF([@EstDetruite],E264,0)</t>
  </si>
  <si>
    <t>$J$264</t>
  </si>
  <si>
    <t>$K$264</t>
  </si>
  <si>
    <t>$L$264</t>
  </si>
  <si>
    <t>=(E264-I264)-K264</t>
  </si>
  <si>
    <t>$M$264</t>
  </si>
  <si>
    <t>$N$264</t>
  </si>
  <si>
    <t>$O$264</t>
  </si>
  <si>
    <t>$P$264</t>
  </si>
  <si>
    <t>=IF([@Âge]&lt;=30,N264,0)</t>
  </si>
  <si>
    <t>$Q$264</t>
  </si>
  <si>
    <t>=IF(AND([@Âge]&gt;30,[@Âge]&lt;=60),N264,0)</t>
  </si>
  <si>
    <t>$R$264</t>
  </si>
  <si>
    <t>=IF(AND([@Âge]&gt;60,[@Âge]&lt;=90),N264,0)</t>
  </si>
  <si>
    <t>$S$264</t>
  </si>
  <si>
    <t>=IF([@Âge]&gt;90,N264,0)</t>
  </si>
  <si>
    <t>$I$265</t>
  </si>
  <si>
    <t>=IF([@EstDetruite],E265,0)</t>
  </si>
  <si>
    <t>$J$265</t>
  </si>
  <si>
    <t>$K$265</t>
  </si>
  <si>
    <t>$L$265</t>
  </si>
  <si>
    <t>=(E265-I265)-K265</t>
  </si>
  <si>
    <t>$M$265</t>
  </si>
  <si>
    <t>$N$265</t>
  </si>
  <si>
    <t>$O$265</t>
  </si>
  <si>
    <t>$P$265</t>
  </si>
  <si>
    <t>=IF([@Âge]&lt;=30,N265,0)</t>
  </si>
  <si>
    <t>$Q$265</t>
  </si>
  <si>
    <t>=IF(AND([@Âge]&gt;30,[@Âge]&lt;=60),N265,0)</t>
  </si>
  <si>
    <t>$R$265</t>
  </si>
  <si>
    <t>=IF(AND([@Âge]&gt;60,[@Âge]&lt;=90),N265,0)</t>
  </si>
  <si>
    <t>$S$265</t>
  </si>
  <si>
    <t>=IF([@Âge]&gt;90,N265,0)</t>
  </si>
  <si>
    <t>$I$266</t>
  </si>
  <si>
    <t>=IF([@EstDetruite],E266,0)</t>
  </si>
  <si>
    <t>$J$266</t>
  </si>
  <si>
    <t>$K$266</t>
  </si>
  <si>
    <t>$L$266</t>
  </si>
  <si>
    <t>=(E266-I266)-K266</t>
  </si>
  <si>
    <t>$M$266</t>
  </si>
  <si>
    <t>$N$266</t>
  </si>
  <si>
    <t>$O$266</t>
  </si>
  <si>
    <t>$P$266</t>
  </si>
  <si>
    <t>=IF([@Âge]&lt;=30,N266,0)</t>
  </si>
  <si>
    <t>$Q$266</t>
  </si>
  <si>
    <t>=IF(AND([@Âge]&gt;30,[@Âge]&lt;=60),N266,0)</t>
  </si>
  <si>
    <t>$R$266</t>
  </si>
  <si>
    <t>=IF(AND([@Âge]&gt;60,[@Âge]&lt;=90),N266,0)</t>
  </si>
  <si>
    <t>$S$266</t>
  </si>
  <si>
    <t>=IF([@Âge]&gt;90,N266,0)</t>
  </si>
  <si>
    <t>$I$267</t>
  </si>
  <si>
    <t>=IF([@EstDetruite],E267,0)</t>
  </si>
  <si>
    <t>$J$267</t>
  </si>
  <si>
    <t>$K$267</t>
  </si>
  <si>
    <t>$L$267</t>
  </si>
  <si>
    <t>=(E267-I267)-K267</t>
  </si>
  <si>
    <t>$M$267</t>
  </si>
  <si>
    <t>$N$267</t>
  </si>
  <si>
    <t>$O$267</t>
  </si>
  <si>
    <t>$P$267</t>
  </si>
  <si>
    <t>=IF([@Âge]&lt;=30,N267,0)</t>
  </si>
  <si>
    <t>$Q$267</t>
  </si>
  <si>
    <t>=IF(AND([@Âge]&gt;30,[@Âge]&lt;=60),N267,0)</t>
  </si>
  <si>
    <t>$R$267</t>
  </si>
  <si>
    <t>=IF(AND([@Âge]&gt;60,[@Âge]&lt;=90),N267,0)</t>
  </si>
  <si>
    <t>$S$267</t>
  </si>
  <si>
    <t>=IF([@Âge]&gt;90,N267,0)</t>
  </si>
  <si>
    <t>$I$268</t>
  </si>
  <si>
    <t>=IF([@EstDetruite],E268,0)</t>
  </si>
  <si>
    <t>$J$268</t>
  </si>
  <si>
    <t>$K$268</t>
  </si>
  <si>
    <t>$L$268</t>
  </si>
  <si>
    <t>=(E268-I268)-K268</t>
  </si>
  <si>
    <t>$M$268</t>
  </si>
  <si>
    <t>$N$268</t>
  </si>
  <si>
    <t>$O$268</t>
  </si>
  <si>
    <t>$P$268</t>
  </si>
  <si>
    <t>=IF([@Âge]&lt;=30,N268,0)</t>
  </si>
  <si>
    <t>$Q$268</t>
  </si>
  <si>
    <t>=IF(AND([@Âge]&gt;30,[@Âge]&lt;=60),N268,0)</t>
  </si>
  <si>
    <t>$R$268</t>
  </si>
  <si>
    <t>=IF(AND([@Âge]&gt;60,[@Âge]&lt;=90),N268,0)</t>
  </si>
  <si>
    <t>$S$268</t>
  </si>
  <si>
    <t>=IF([@Âge]&gt;90,N268,0)</t>
  </si>
  <si>
    <t>$I$269</t>
  </si>
  <si>
    <t>=IF([@EstDetruite],E269,0)</t>
  </si>
  <si>
    <t>$J$269</t>
  </si>
  <si>
    <t>$K$269</t>
  </si>
  <si>
    <t>$L$269</t>
  </si>
  <si>
    <t>=(E269-I269)-K269</t>
  </si>
  <si>
    <t>$M$269</t>
  </si>
  <si>
    <t>$N$269</t>
  </si>
  <si>
    <t>$O$269</t>
  </si>
  <si>
    <t>$P$269</t>
  </si>
  <si>
    <t>=IF([@Âge]&lt;=30,N269,0)</t>
  </si>
  <si>
    <t>$Q$269</t>
  </si>
  <si>
    <t>=IF(AND([@Âge]&gt;30,[@Âge]&lt;=60),N269,0)</t>
  </si>
  <si>
    <t>$R$269</t>
  </si>
  <si>
    <t>=IF(AND([@Âge]&gt;60,[@Âge]&lt;=90),N269,0)</t>
  </si>
  <si>
    <t>$S$269</t>
  </si>
  <si>
    <t>=IF([@Âge]&gt;90,N269,0)</t>
  </si>
  <si>
    <t>$I$270</t>
  </si>
  <si>
    <t>=IF([@EstDetruite],E270,0)</t>
  </si>
  <si>
    <t>$J$270</t>
  </si>
  <si>
    <t>$K$270</t>
  </si>
  <si>
    <t>$L$270</t>
  </si>
  <si>
    <t>=(E270-I270)-K270</t>
  </si>
  <si>
    <t>$M$270</t>
  </si>
  <si>
    <t>$N$270</t>
  </si>
  <si>
    <t>$O$270</t>
  </si>
  <si>
    <t>$P$270</t>
  </si>
  <si>
    <t>=IF([@Âge]&lt;=30,N270,0)</t>
  </si>
  <si>
    <t>$Q$270</t>
  </si>
  <si>
    <t>=IF(AND([@Âge]&gt;30,[@Âge]&lt;=60),N270,0)</t>
  </si>
  <si>
    <t>$R$270</t>
  </si>
  <si>
    <t>=IF(AND([@Âge]&gt;60,[@Âge]&lt;=90),N270,0)</t>
  </si>
  <si>
    <t>$S$270</t>
  </si>
  <si>
    <t>=IF([@Âge]&gt;90,N270,0)</t>
  </si>
  <si>
    <t>$I$271</t>
  </si>
  <si>
    <t>=IF([@EstDetruite],E271,0)</t>
  </si>
  <si>
    <t>$J$271</t>
  </si>
  <si>
    <t>$K$271</t>
  </si>
  <si>
    <t>$L$271</t>
  </si>
  <si>
    <t>=(E271-I271)-K271</t>
  </si>
  <si>
    <t>$M$271</t>
  </si>
  <si>
    <t>$N$271</t>
  </si>
  <si>
    <t>$O$271</t>
  </si>
  <si>
    <t>$P$271</t>
  </si>
  <si>
    <t>=IF([@Âge]&lt;=30,N271,0)</t>
  </si>
  <si>
    <t>$Q$271</t>
  </si>
  <si>
    <t>=IF(AND([@Âge]&gt;30,[@Âge]&lt;=60),N271,0)</t>
  </si>
  <si>
    <t>$R$271</t>
  </si>
  <si>
    <t>=IF(AND([@Âge]&gt;60,[@Âge]&lt;=90),N271,0)</t>
  </si>
  <si>
    <t>$S$271</t>
  </si>
  <si>
    <t>=IF([@Âge]&gt;90,N271,0)</t>
  </si>
  <si>
    <t>$I$272</t>
  </si>
  <si>
    <t>=IF([@EstDetruite],E272,0)</t>
  </si>
  <si>
    <t>$J$272</t>
  </si>
  <si>
    <t>$K$272</t>
  </si>
  <si>
    <t>$L$272</t>
  </si>
  <si>
    <t>=(E272-I272)-K272</t>
  </si>
  <si>
    <t>$M$272</t>
  </si>
  <si>
    <t>$N$272</t>
  </si>
  <si>
    <t>$O$272</t>
  </si>
  <si>
    <t>$P$272</t>
  </si>
  <si>
    <t>=IF([@Âge]&lt;=30,N272,0)</t>
  </si>
  <si>
    <t>$Q$272</t>
  </si>
  <si>
    <t>=IF(AND([@Âge]&gt;30,[@Âge]&lt;=60),N272,0)</t>
  </si>
  <si>
    <t>$R$272</t>
  </si>
  <si>
    <t>=IF(AND([@Âge]&gt;60,[@Âge]&lt;=90),N272,0)</t>
  </si>
  <si>
    <t>$S$272</t>
  </si>
  <si>
    <t>=IF([@Âge]&gt;90,N272,0)</t>
  </si>
  <si>
    <t>$I$273</t>
  </si>
  <si>
    <t>=IF([@EstDetruite],E273,0)</t>
  </si>
  <si>
    <t>$J$273</t>
  </si>
  <si>
    <t>$K$273</t>
  </si>
  <si>
    <t>$L$273</t>
  </si>
  <si>
    <t>=(E273-I273)-K273</t>
  </si>
  <si>
    <t>$M$273</t>
  </si>
  <si>
    <t>$N$273</t>
  </si>
  <si>
    <t>$O$273</t>
  </si>
  <si>
    <t>$P$273</t>
  </si>
  <si>
    <t>=IF([@Âge]&lt;=30,N273,0)</t>
  </si>
  <si>
    <t>$Q$273</t>
  </si>
  <si>
    <t>=IF(AND([@Âge]&gt;30,[@Âge]&lt;=60),N273,0)</t>
  </si>
  <si>
    <t>$R$273</t>
  </si>
  <si>
    <t>=IF(AND([@Âge]&gt;60,[@Âge]&lt;=90),N273,0)</t>
  </si>
  <si>
    <t>$S$273</t>
  </si>
  <si>
    <t>=IF([@Âge]&gt;90,N273,0)</t>
  </si>
  <si>
    <t>$I$274</t>
  </si>
  <si>
    <t>=IF([@EstDetruite],E274,0)</t>
  </si>
  <si>
    <t>$J$274</t>
  </si>
  <si>
    <t>$K$274</t>
  </si>
  <si>
    <t>$L$274</t>
  </si>
  <si>
    <t>=(E274-I274)-K274</t>
  </si>
  <si>
    <t>$M$274</t>
  </si>
  <si>
    <t>$N$274</t>
  </si>
  <si>
    <t>$O$274</t>
  </si>
  <si>
    <t>$P$274</t>
  </si>
  <si>
    <t>=IF([@Âge]&lt;=30,N274,0)</t>
  </si>
  <si>
    <t>$Q$274</t>
  </si>
  <si>
    <t>=IF(AND([@Âge]&gt;30,[@Âge]&lt;=60),N274,0)</t>
  </si>
  <si>
    <t>$R$274</t>
  </si>
  <si>
    <t>=IF(AND([@Âge]&gt;60,[@Âge]&lt;=90),N274,0)</t>
  </si>
  <si>
    <t>$S$274</t>
  </si>
  <si>
    <t>=IF([@Âge]&gt;90,N274,0)</t>
  </si>
  <si>
    <t>$I$275</t>
  </si>
  <si>
    <t>=IF([@EstDetruite],E275,0)</t>
  </si>
  <si>
    <t>$J$275</t>
  </si>
  <si>
    <t>$K$275</t>
  </si>
  <si>
    <t>$L$275</t>
  </si>
  <si>
    <t>=(E275-I275)-K275</t>
  </si>
  <si>
    <t>$M$275</t>
  </si>
  <si>
    <t>$N$275</t>
  </si>
  <si>
    <t>$O$275</t>
  </si>
  <si>
    <t>$P$275</t>
  </si>
  <si>
    <t>=IF([@Âge]&lt;=30,N275,0)</t>
  </si>
  <si>
    <t>$Q$275</t>
  </si>
  <si>
    <t>=IF(AND([@Âge]&gt;30,[@Âge]&lt;=60),N275,0)</t>
  </si>
  <si>
    <t>$R$275</t>
  </si>
  <si>
    <t>=IF(AND([@Âge]&gt;60,[@Âge]&lt;=90),N275,0)</t>
  </si>
  <si>
    <t>$S$275</t>
  </si>
  <si>
    <t>=IF([@Âge]&gt;90,N275,0)</t>
  </si>
  <si>
    <t>$I$276</t>
  </si>
  <si>
    <t>=IF([@EstDetruite],E276,0)</t>
  </si>
  <si>
    <t>$J$276</t>
  </si>
  <si>
    <t>$K$276</t>
  </si>
  <si>
    <t>$L$276</t>
  </si>
  <si>
    <t>=(E276-I276)-K276</t>
  </si>
  <si>
    <t>$M$276</t>
  </si>
  <si>
    <t>$N$276</t>
  </si>
  <si>
    <t>$O$276</t>
  </si>
  <si>
    <t>$P$276</t>
  </si>
  <si>
    <t>=IF([@Âge]&lt;=30,N276,0)</t>
  </si>
  <si>
    <t>$Q$276</t>
  </si>
  <si>
    <t>=IF(AND([@Âge]&gt;30,[@Âge]&lt;=60),N276,0)</t>
  </si>
  <si>
    <t>$R$276</t>
  </si>
  <si>
    <t>=IF(AND([@Âge]&gt;60,[@Âge]&lt;=90),N276,0)</t>
  </si>
  <si>
    <t>$S$276</t>
  </si>
  <si>
    <t>=IF([@Âge]&gt;90,N276,0)</t>
  </si>
  <si>
    <t>$I$277</t>
  </si>
  <si>
    <t>=IF([@EstDetruite],E277,0)</t>
  </si>
  <si>
    <t>$J$277</t>
  </si>
  <si>
    <t>$K$277</t>
  </si>
  <si>
    <t>$L$277</t>
  </si>
  <si>
    <t>=(E277-I277)-K277</t>
  </si>
  <si>
    <t>$M$277</t>
  </si>
  <si>
    <t>$N$277</t>
  </si>
  <si>
    <t>$O$277</t>
  </si>
  <si>
    <t>$P$277</t>
  </si>
  <si>
    <t>=IF([@Âge]&lt;=30,N277,0)</t>
  </si>
  <si>
    <t>$Q$277</t>
  </si>
  <si>
    <t>=IF(AND([@Âge]&gt;30,[@Âge]&lt;=60),N277,0)</t>
  </si>
  <si>
    <t>$R$277</t>
  </si>
  <si>
    <t>=IF(AND([@Âge]&gt;60,[@Âge]&lt;=90),N277,0)</t>
  </si>
  <si>
    <t>$S$277</t>
  </si>
  <si>
    <t>=IF([@Âge]&gt;90,N277,0)</t>
  </si>
  <si>
    <t>$I$278</t>
  </si>
  <si>
    <t>=IF([@EstDetruite],E278,0)</t>
  </si>
  <si>
    <t>$J$278</t>
  </si>
  <si>
    <t>$K$278</t>
  </si>
  <si>
    <t>$L$278</t>
  </si>
  <si>
    <t>=(E278-I278)-K278</t>
  </si>
  <si>
    <t>$M$278</t>
  </si>
  <si>
    <t>$N$278</t>
  </si>
  <si>
    <t>$O$278</t>
  </si>
  <si>
    <t>$P$278</t>
  </si>
  <si>
    <t>=IF([@Âge]&lt;=30,N278,0)</t>
  </si>
  <si>
    <t>$Q$278</t>
  </si>
  <si>
    <t>=IF(AND([@Âge]&gt;30,[@Âge]&lt;=60),N278,0)</t>
  </si>
  <si>
    <t>$R$278</t>
  </si>
  <si>
    <t>=IF(AND([@Âge]&gt;60,[@Âge]&lt;=90),N278,0)</t>
  </si>
  <si>
    <t>$S$278</t>
  </si>
  <si>
    <t>=IF([@Âge]&gt;90,N278,0)</t>
  </si>
  <si>
    <t>$I$279</t>
  </si>
  <si>
    <t>=IF([@EstDetruite],E279,0)</t>
  </si>
  <si>
    <t>$J$279</t>
  </si>
  <si>
    <t>$K$279</t>
  </si>
  <si>
    <t>$L$279</t>
  </si>
  <si>
    <t>=(E279-I279)-K279</t>
  </si>
  <si>
    <t>$M$279</t>
  </si>
  <si>
    <t>$N$279</t>
  </si>
  <si>
    <t>$O$279</t>
  </si>
  <si>
    <t>$P$279</t>
  </si>
  <si>
    <t>=IF([@Âge]&lt;=30,N279,0)</t>
  </si>
  <si>
    <t>$Q$279</t>
  </si>
  <si>
    <t>=IF(AND([@Âge]&gt;30,[@Âge]&lt;=60),N279,0)</t>
  </si>
  <si>
    <t>$R$279</t>
  </si>
  <si>
    <t>=IF(AND([@Âge]&gt;60,[@Âge]&lt;=90),N279,0)</t>
  </si>
  <si>
    <t>$S$279</t>
  </si>
  <si>
    <t>=IF([@Âge]&gt;90,N279,0)</t>
  </si>
  <si>
    <t>$I$280</t>
  </si>
  <si>
    <t>=IF([@EstDetruite],E280,0)</t>
  </si>
  <si>
    <t>$J$280</t>
  </si>
  <si>
    <t>$K$280</t>
  </si>
  <si>
    <t>$L$280</t>
  </si>
  <si>
    <t>=(E280-I280)-K280</t>
  </si>
  <si>
    <t>$M$280</t>
  </si>
  <si>
    <t>$N$280</t>
  </si>
  <si>
    <t>$O$280</t>
  </si>
  <si>
    <t>$P$280</t>
  </si>
  <si>
    <t>=IF([@Âge]&lt;=30,N280,0)</t>
  </si>
  <si>
    <t>$Q$280</t>
  </si>
  <si>
    <t>=IF(AND([@Âge]&gt;30,[@Âge]&lt;=60),N280,0)</t>
  </si>
  <si>
    <t>$R$280</t>
  </si>
  <si>
    <t>=IF(AND([@Âge]&gt;60,[@Âge]&lt;=90),N280,0)</t>
  </si>
  <si>
    <t>$S$280</t>
  </si>
  <si>
    <t>=IF([@Âge]&gt;90,N280,0)</t>
  </si>
  <si>
    <t>$I$281</t>
  </si>
  <si>
    <t>=IF([@EstDetruite],E281,0)</t>
  </si>
  <si>
    <t>$J$281</t>
  </si>
  <si>
    <t>$K$281</t>
  </si>
  <si>
    <t>$L$281</t>
  </si>
  <si>
    <t>=(E281-I281)-K281</t>
  </si>
  <si>
    <t>$M$281</t>
  </si>
  <si>
    <t>$N$281</t>
  </si>
  <si>
    <t>$O$281</t>
  </si>
  <si>
    <t>$P$281</t>
  </si>
  <si>
    <t>=IF([@Âge]&lt;=30,N281,0)</t>
  </si>
  <si>
    <t>$Q$281</t>
  </si>
  <si>
    <t>=IF(AND([@Âge]&gt;30,[@Âge]&lt;=60),N281,0)</t>
  </si>
  <si>
    <t>$R$281</t>
  </si>
  <si>
    <t>=IF(AND([@Âge]&gt;60,[@Âge]&lt;=90),N281,0)</t>
  </si>
  <si>
    <t>$S$281</t>
  </si>
  <si>
    <t>=IF([@Âge]&gt;90,N281,0)</t>
  </si>
  <si>
    <t>$I$282</t>
  </si>
  <si>
    <t>=IF([@EstDetruite],E282,0)</t>
  </si>
  <si>
    <t>$J$282</t>
  </si>
  <si>
    <t>$K$282</t>
  </si>
  <si>
    <t>$L$282</t>
  </si>
  <si>
    <t>=(E282-I282)-K282</t>
  </si>
  <si>
    <t>$M$282</t>
  </si>
  <si>
    <t>$N$282</t>
  </si>
  <si>
    <t>$O$282</t>
  </si>
  <si>
    <t>$P$282</t>
  </si>
  <si>
    <t>=IF([@Âge]&lt;=30,N282,0)</t>
  </si>
  <si>
    <t>$Q$282</t>
  </si>
  <si>
    <t>=IF(AND([@Âge]&gt;30,[@Âge]&lt;=60),N282,0)</t>
  </si>
  <si>
    <t>$R$282</t>
  </si>
  <si>
    <t>=IF(AND([@Âge]&gt;60,[@Âge]&lt;=90),N282,0)</t>
  </si>
  <si>
    <t>$S$282</t>
  </si>
  <si>
    <t>=IF([@Âge]&gt;90,N282,0)</t>
  </si>
  <si>
    <t>$I$283</t>
  </si>
  <si>
    <t>=IF([@EstDetruite],E283,0)</t>
  </si>
  <si>
    <t>$J$283</t>
  </si>
  <si>
    <t>$K$283</t>
  </si>
  <si>
    <t>$L$283</t>
  </si>
  <si>
    <t>=(E283-I283)-K283</t>
  </si>
  <si>
    <t>$M$283</t>
  </si>
  <si>
    <t>$N$283</t>
  </si>
  <si>
    <t>$O$283</t>
  </si>
  <si>
    <t>$P$283</t>
  </si>
  <si>
    <t>=IF([@Âge]&lt;=30,N283,0)</t>
  </si>
  <si>
    <t>$Q$283</t>
  </si>
  <si>
    <t>=IF(AND([@Âge]&gt;30,[@Âge]&lt;=60),N283,0)</t>
  </si>
  <si>
    <t>$R$283</t>
  </si>
  <si>
    <t>=IF(AND([@Âge]&gt;60,[@Âge]&lt;=90),N283,0)</t>
  </si>
  <si>
    <t>$S$283</t>
  </si>
  <si>
    <t>=IF([@Âge]&gt;90,N283,0)</t>
  </si>
  <si>
    <t>$I$284</t>
  </si>
  <si>
    <t>=IF([@EstDetruite],E284,0)</t>
  </si>
  <si>
    <t>$J$284</t>
  </si>
  <si>
    <t>$K$284</t>
  </si>
  <si>
    <t>$L$284</t>
  </si>
  <si>
    <t>=(E284-I284)-K284</t>
  </si>
  <si>
    <t>$M$284</t>
  </si>
  <si>
    <t>$N$284</t>
  </si>
  <si>
    <t>$O$284</t>
  </si>
  <si>
    <t>$P$284</t>
  </si>
  <si>
    <t>=IF([@Âge]&lt;=30,N284,0)</t>
  </si>
  <si>
    <t>$Q$284</t>
  </si>
  <si>
    <t>=IF(AND([@Âge]&gt;30,[@Âge]&lt;=60),N284,0)</t>
  </si>
  <si>
    <t>$R$284</t>
  </si>
  <si>
    <t>=IF(AND([@Âge]&gt;60,[@Âge]&lt;=90),N284,0)</t>
  </si>
  <si>
    <t>$S$284</t>
  </si>
  <si>
    <t>=IF([@Âge]&gt;90,N284,0)</t>
  </si>
  <si>
    <t>$I$285</t>
  </si>
  <si>
    <t>=IF([@EstDetruite],E285,0)</t>
  </si>
  <si>
    <t>$J$285</t>
  </si>
  <si>
    <t>$K$285</t>
  </si>
  <si>
    <t>$L$285</t>
  </si>
  <si>
    <t>=(E285-I285)-K285</t>
  </si>
  <si>
    <t>$M$285</t>
  </si>
  <si>
    <t>$N$285</t>
  </si>
  <si>
    <t>$O$285</t>
  </si>
  <si>
    <t>$P$285</t>
  </si>
  <si>
    <t>=IF([@Âge]&lt;=30,N285,0)</t>
  </si>
  <si>
    <t>$Q$285</t>
  </si>
  <si>
    <t>=IF(AND([@Âge]&gt;30,[@Âge]&lt;=60),N285,0)</t>
  </si>
  <si>
    <t>$R$285</t>
  </si>
  <si>
    <t>=IF(AND([@Âge]&gt;60,[@Âge]&lt;=90),N285,0)</t>
  </si>
  <si>
    <t>$S$285</t>
  </si>
  <si>
    <t>=IF([@Âge]&gt;90,N285,0)</t>
  </si>
  <si>
    <t>$I$286</t>
  </si>
  <si>
    <t>=IF([@EstDetruite],E286,0)</t>
  </si>
  <si>
    <t>$J$286</t>
  </si>
  <si>
    <t>$K$286</t>
  </si>
  <si>
    <t>$L$286</t>
  </si>
  <si>
    <t>=(E286-I286)-K286</t>
  </si>
  <si>
    <t>$M$286</t>
  </si>
  <si>
    <t>$N$286</t>
  </si>
  <si>
    <t>$O$286</t>
  </si>
  <si>
    <t>$P$286</t>
  </si>
  <si>
    <t>=IF([@Âge]&lt;=30,N286,0)</t>
  </si>
  <si>
    <t>$Q$286</t>
  </si>
  <si>
    <t>=IF(AND([@Âge]&gt;30,[@Âge]&lt;=60),N286,0)</t>
  </si>
  <si>
    <t>$R$286</t>
  </si>
  <si>
    <t>=IF(AND([@Âge]&gt;60,[@Âge]&lt;=90),N286,0)</t>
  </si>
  <si>
    <t>$S$286</t>
  </si>
  <si>
    <t>=IF([@Âge]&gt;90,N286,0)</t>
  </si>
  <si>
    <t>$I$287</t>
  </si>
  <si>
    <t>=IF([@EstDetruite],E287,0)</t>
  </si>
  <si>
    <t>$J$287</t>
  </si>
  <si>
    <t>$K$287</t>
  </si>
  <si>
    <t>$L$287</t>
  </si>
  <si>
    <t>=(E287-I287)-K287</t>
  </si>
  <si>
    <t>$M$287</t>
  </si>
  <si>
    <t>$N$287</t>
  </si>
  <si>
    <t>$O$287</t>
  </si>
  <si>
    <t>$P$287</t>
  </si>
  <si>
    <t>=IF([@Âge]&lt;=30,N287,0)</t>
  </si>
  <si>
    <t>$Q$287</t>
  </si>
  <si>
    <t>=IF(AND([@Âge]&gt;30,[@Âge]&lt;=60),N287,0)</t>
  </si>
  <si>
    <t>$R$287</t>
  </si>
  <si>
    <t>=IF(AND([@Âge]&gt;60,[@Âge]&lt;=90),N287,0)</t>
  </si>
  <si>
    <t>$S$287</t>
  </si>
  <si>
    <t>=IF([@Âge]&gt;90,N287,0)</t>
  </si>
  <si>
    <t>$I$288</t>
  </si>
  <si>
    <t>=IF([@EstDetruite],E288,0)</t>
  </si>
  <si>
    <t>$J$288</t>
  </si>
  <si>
    <t>$K$288</t>
  </si>
  <si>
    <t>$L$288</t>
  </si>
  <si>
    <t>=(E288-I288)-K288</t>
  </si>
  <si>
    <t>$M$288</t>
  </si>
  <si>
    <t>$N$288</t>
  </si>
  <si>
    <t>$O$288</t>
  </si>
  <si>
    <t>$P$288</t>
  </si>
  <si>
    <t>=IF([@Âge]&lt;=30,N288,0)</t>
  </si>
  <si>
    <t>$Q$288</t>
  </si>
  <si>
    <t>=IF(AND([@Âge]&gt;30,[@Âge]&lt;=60),N288,0)</t>
  </si>
  <si>
    <t>$R$288</t>
  </si>
  <si>
    <t>=IF(AND([@Âge]&gt;60,[@Âge]&lt;=90),N288,0)</t>
  </si>
  <si>
    <t>$S$288</t>
  </si>
  <si>
    <t>=IF([@Âge]&gt;90,N288,0)</t>
  </si>
  <si>
    <t>$I$289</t>
  </si>
  <si>
    <t>=IF([@EstDetruite],E289,0)</t>
  </si>
  <si>
    <t>$J$289</t>
  </si>
  <si>
    <t>$K$289</t>
  </si>
  <si>
    <t>$L$289</t>
  </si>
  <si>
    <t>=(E289-I289)-K289</t>
  </si>
  <si>
    <t>$M$289</t>
  </si>
  <si>
    <t>$N$289</t>
  </si>
  <si>
    <t>$O$289</t>
  </si>
  <si>
    <t>$P$289</t>
  </si>
  <si>
    <t>=IF([@Âge]&lt;=30,N289,0)</t>
  </si>
  <si>
    <t>$Q$289</t>
  </si>
  <si>
    <t>=IF(AND([@Âge]&gt;30,[@Âge]&lt;=60),N289,0)</t>
  </si>
  <si>
    <t>$R$289</t>
  </si>
  <si>
    <t>=IF(AND([@Âge]&gt;60,[@Âge]&lt;=90),N289,0)</t>
  </si>
  <si>
    <t>$S$289</t>
  </si>
  <si>
    <t>=IF([@Âge]&gt;90,N289,0)</t>
  </si>
  <si>
    <t>$I$290</t>
  </si>
  <si>
    <t>=IF([@EstDetruite],E290,0)</t>
  </si>
  <si>
    <t>$J$290</t>
  </si>
  <si>
    <t>$K$290</t>
  </si>
  <si>
    <t>$L$290</t>
  </si>
  <si>
    <t>=(E290-I290)-K290</t>
  </si>
  <si>
    <t>$M$290</t>
  </si>
  <si>
    <t>$N$290</t>
  </si>
  <si>
    <t>$O$290</t>
  </si>
  <si>
    <t>$P$290</t>
  </si>
  <si>
    <t>=IF([@Âge]&lt;=30,N290,0)</t>
  </si>
  <si>
    <t>$Q$290</t>
  </si>
  <si>
    <t>=IF(AND([@Âge]&gt;30,[@Âge]&lt;=60),N290,0)</t>
  </si>
  <si>
    <t>$R$290</t>
  </si>
  <si>
    <t>=IF(AND([@Âge]&gt;60,[@Âge]&lt;=90),N290,0)</t>
  </si>
  <si>
    <t>$S$290</t>
  </si>
  <si>
    <t>=IF([@Âge]&gt;90,N290,0)</t>
  </si>
  <si>
    <t>$I$291</t>
  </si>
  <si>
    <t>=IF([@EstDetruite],E291,0)</t>
  </si>
  <si>
    <t>$J$291</t>
  </si>
  <si>
    <t>$K$291</t>
  </si>
  <si>
    <t>$L$291</t>
  </si>
  <si>
    <t>=(E291-I291)-K291</t>
  </si>
  <si>
    <t>$M$291</t>
  </si>
  <si>
    <t>$N$291</t>
  </si>
  <si>
    <t>$O$291</t>
  </si>
  <si>
    <t>$P$291</t>
  </si>
  <si>
    <t>=IF([@Âge]&lt;=30,N291,0)</t>
  </si>
  <si>
    <t>$Q$291</t>
  </si>
  <si>
    <t>=IF(AND([@Âge]&gt;30,[@Âge]&lt;=60),N291,0)</t>
  </si>
  <si>
    <t>$R$291</t>
  </si>
  <si>
    <t>=IF(AND([@Âge]&gt;60,[@Âge]&lt;=90),N291,0)</t>
  </si>
  <si>
    <t>$S$291</t>
  </si>
  <si>
    <t>=IF([@Âge]&gt;90,N291,0)</t>
  </si>
  <si>
    <t>$I$292</t>
  </si>
  <si>
    <t>=IF([@EstDetruite],E292,0)</t>
  </si>
  <si>
    <t>$J$292</t>
  </si>
  <si>
    <t>$K$292</t>
  </si>
  <si>
    <t>$L$292</t>
  </si>
  <si>
    <t>=(E292-I292)-K292</t>
  </si>
  <si>
    <t>$M$292</t>
  </si>
  <si>
    <t>$N$292</t>
  </si>
  <si>
    <t>$O$292</t>
  </si>
  <si>
    <t>$P$292</t>
  </si>
  <si>
    <t>=IF([@Âge]&lt;=30,N292,0)</t>
  </si>
  <si>
    <t>$Q$292</t>
  </si>
  <si>
    <t>=IF(AND([@Âge]&gt;30,[@Âge]&lt;=60),N292,0)</t>
  </si>
  <si>
    <t>$R$292</t>
  </si>
  <si>
    <t>=IF(AND([@Âge]&gt;60,[@Âge]&lt;=90),N292,0)</t>
  </si>
  <si>
    <t>$S$292</t>
  </si>
  <si>
    <t>=IF([@Âge]&gt;90,N292,0)</t>
  </si>
  <si>
    <t>$I$293</t>
  </si>
  <si>
    <t>=IF([@EstDetruite],E293,0)</t>
  </si>
  <si>
    <t>$J$293</t>
  </si>
  <si>
    <t>$K$293</t>
  </si>
  <si>
    <t>$L$293</t>
  </si>
  <si>
    <t>=(E293-I293)-K293</t>
  </si>
  <si>
    <t>$M$293</t>
  </si>
  <si>
    <t>$N$293</t>
  </si>
  <si>
    <t>$O$293</t>
  </si>
  <si>
    <t>$P$293</t>
  </si>
  <si>
    <t>=IF([@Âge]&lt;=30,N293,0)</t>
  </si>
  <si>
    <t>$Q$293</t>
  </si>
  <si>
    <t>=IF(AND([@Âge]&gt;30,[@Âge]&lt;=60),N293,0)</t>
  </si>
  <si>
    <t>$R$293</t>
  </si>
  <si>
    <t>=IF(AND([@Âge]&gt;60,[@Âge]&lt;=90),N293,0)</t>
  </si>
  <si>
    <t>$S$293</t>
  </si>
  <si>
    <t>=IF([@Âge]&gt;90,N293,0)</t>
  </si>
  <si>
    <t>$I$294</t>
  </si>
  <si>
    <t>=IF([@EstDetruite],E294,0)</t>
  </si>
  <si>
    <t>$J$294</t>
  </si>
  <si>
    <t>$K$294</t>
  </si>
  <si>
    <t>$L$294</t>
  </si>
  <si>
    <t>=(E294-I294)-K294</t>
  </si>
  <si>
    <t>$M$294</t>
  </si>
  <si>
    <t>$N$294</t>
  </si>
  <si>
    <t>$O$294</t>
  </si>
  <si>
    <t>$P$294</t>
  </si>
  <si>
    <t>=IF([@Âge]&lt;=30,N294,0)</t>
  </si>
  <si>
    <t>$Q$294</t>
  </si>
  <si>
    <t>=IF(AND([@Âge]&gt;30,[@Âge]&lt;=60),N294,0)</t>
  </si>
  <si>
    <t>$R$294</t>
  </si>
  <si>
    <t>=IF(AND([@Âge]&gt;60,[@Âge]&lt;=90),N294,0)</t>
  </si>
  <si>
    <t>$S$294</t>
  </si>
  <si>
    <t>=IF([@Âge]&gt;90,N294,0)</t>
  </si>
  <si>
    <t>$I$295</t>
  </si>
  <si>
    <t>=IF([@EstDetruite],E295,0)</t>
  </si>
  <si>
    <t>$J$295</t>
  </si>
  <si>
    <t>$K$295</t>
  </si>
  <si>
    <t>$L$295</t>
  </si>
  <si>
    <t>=(E295-I295)-K295</t>
  </si>
  <si>
    <t>$M$295</t>
  </si>
  <si>
    <t>$N$295</t>
  </si>
  <si>
    <t>$O$295</t>
  </si>
  <si>
    <t>$P$295</t>
  </si>
  <si>
    <t>=IF([@Âge]&lt;=30,N295,0)</t>
  </si>
  <si>
    <t>$Q$295</t>
  </si>
  <si>
    <t>=IF(AND([@Âge]&gt;30,[@Âge]&lt;=60),N295,0)</t>
  </si>
  <si>
    <t>$R$295</t>
  </si>
  <si>
    <t>=IF(AND([@Âge]&gt;60,[@Âge]&lt;=90),N295,0)</t>
  </si>
  <si>
    <t>$S$295</t>
  </si>
  <si>
    <t>=IF([@Âge]&gt;90,N295,0)</t>
  </si>
  <si>
    <t>$I$296</t>
  </si>
  <si>
    <t>=IF([@EstDetruite],E296,0)</t>
  </si>
  <si>
    <t>$J$296</t>
  </si>
  <si>
    <t>$K$296</t>
  </si>
  <si>
    <t>$L$296</t>
  </si>
  <si>
    <t>=(E296-I296)-K296</t>
  </si>
  <si>
    <t>$M$296</t>
  </si>
  <si>
    <t>$N$296</t>
  </si>
  <si>
    <t>$O$296</t>
  </si>
  <si>
    <t>$P$296</t>
  </si>
  <si>
    <t>=IF([@Âge]&lt;=30,N296,0)</t>
  </si>
  <si>
    <t>$Q$296</t>
  </si>
  <si>
    <t>=IF(AND([@Âge]&gt;30,[@Âge]&lt;=60),N296,0)</t>
  </si>
  <si>
    <t>$R$296</t>
  </si>
  <si>
    <t>=IF(AND([@Âge]&gt;60,[@Âge]&lt;=90),N296,0)</t>
  </si>
  <si>
    <t>$S$296</t>
  </si>
  <si>
    <t>=IF([@Âge]&gt;90,N296,0)</t>
  </si>
  <si>
    <t>$I$297</t>
  </si>
  <si>
    <t>=IF([@EstDetruite],E297,0)</t>
  </si>
  <si>
    <t>$J$297</t>
  </si>
  <si>
    <t>$K$297</t>
  </si>
  <si>
    <t>$L$297</t>
  </si>
  <si>
    <t>=(E297-I297)-K297</t>
  </si>
  <si>
    <t>$M$297</t>
  </si>
  <si>
    <t>$N$297</t>
  </si>
  <si>
    <t>$O$297</t>
  </si>
  <si>
    <t>$P$297</t>
  </si>
  <si>
    <t>=IF([@Âge]&lt;=30,N297,0)</t>
  </si>
  <si>
    <t>$Q$297</t>
  </si>
  <si>
    <t>=IF(AND([@Âge]&gt;30,[@Âge]&lt;=60),N297,0)</t>
  </si>
  <si>
    <t>$R$297</t>
  </si>
  <si>
    <t>=IF(AND([@Âge]&gt;60,[@Âge]&lt;=90),N297,0)</t>
  </si>
  <si>
    <t>$S$297</t>
  </si>
  <si>
    <t>=IF([@Âge]&gt;90,N297,0)</t>
  </si>
  <si>
    <t>$I$298</t>
  </si>
  <si>
    <t>=IF([@EstDetruite],E298,0)</t>
  </si>
  <si>
    <t>$J$298</t>
  </si>
  <si>
    <t>$K$298</t>
  </si>
  <si>
    <t>$L$298</t>
  </si>
  <si>
    <t>=(E298-I298)-K298</t>
  </si>
  <si>
    <t>$M$298</t>
  </si>
  <si>
    <t>$N$298</t>
  </si>
  <si>
    <t>$O$298</t>
  </si>
  <si>
    <t>$P$298</t>
  </si>
  <si>
    <t>=IF([@Âge]&lt;=30,N298,0)</t>
  </si>
  <si>
    <t>$Q$298</t>
  </si>
  <si>
    <t>=IF(AND([@Âge]&gt;30,[@Âge]&lt;=60),N298,0)</t>
  </si>
  <si>
    <t>$R$298</t>
  </si>
  <si>
    <t>=IF(AND([@Âge]&gt;60,[@Âge]&lt;=90),N298,0)</t>
  </si>
  <si>
    <t>$S$298</t>
  </si>
  <si>
    <t>=IF([@Âge]&gt;90,N298,0)</t>
  </si>
  <si>
    <t>$I$299</t>
  </si>
  <si>
    <t>=IF([@EstDetruite],E299,0)</t>
  </si>
  <si>
    <t>$J$299</t>
  </si>
  <si>
    <t>$K$299</t>
  </si>
  <si>
    <t>$L$299</t>
  </si>
  <si>
    <t>=(E299-I299)-K299</t>
  </si>
  <si>
    <t>$M$299</t>
  </si>
  <si>
    <t>$N$299</t>
  </si>
  <si>
    <t>$O$299</t>
  </si>
  <si>
    <t>$P$299</t>
  </si>
  <si>
    <t>=IF([@Âge]&lt;=30,N299,0)</t>
  </si>
  <si>
    <t>$Q$299</t>
  </si>
  <si>
    <t>=IF(AND([@Âge]&gt;30,[@Âge]&lt;=60),N299,0)</t>
  </si>
  <si>
    <t>$R$299</t>
  </si>
  <si>
    <t>=IF(AND([@Âge]&gt;60,[@Âge]&lt;=90),N299,0)</t>
  </si>
  <si>
    <t>$S$299</t>
  </si>
  <si>
    <t>=IF([@Âge]&gt;90,N299,0)</t>
  </si>
  <si>
    <t>$I$300</t>
  </si>
  <si>
    <t>=IF([@EstDetruite],E300,0)</t>
  </si>
  <si>
    <t>$J$300</t>
  </si>
  <si>
    <t>$K$300</t>
  </si>
  <si>
    <t>$L$300</t>
  </si>
  <si>
    <t>=(E300-I300)-K300</t>
  </si>
  <si>
    <t>$M$300</t>
  </si>
  <si>
    <t>$N$300</t>
  </si>
  <si>
    <t>$O$300</t>
  </si>
  <si>
    <t>$P$300</t>
  </si>
  <si>
    <t>=IF([@Âge]&lt;=30,N300,0)</t>
  </si>
  <si>
    <t>$Q$300</t>
  </si>
  <si>
    <t>=IF(AND([@Âge]&gt;30,[@Âge]&lt;=60),N300,0)</t>
  </si>
  <si>
    <t>$R$300</t>
  </si>
  <si>
    <t>=IF(AND([@Âge]&gt;60,[@Âge]&lt;=90),N300,0)</t>
  </si>
  <si>
    <t>$S$300</t>
  </si>
  <si>
    <t>=IF([@Âge]&gt;90,N300,0)</t>
  </si>
  <si>
    <t>$I$301</t>
  </si>
  <si>
    <t>=IF([@EstDetruite],E301,0)</t>
  </si>
  <si>
    <t>$J$301</t>
  </si>
  <si>
    <t>$K$301</t>
  </si>
  <si>
    <t>$L$301</t>
  </si>
  <si>
    <t>=(E301-I301)-K301</t>
  </si>
  <si>
    <t>$M$301</t>
  </si>
  <si>
    <t>$N$301</t>
  </si>
  <si>
    <t>$O$301</t>
  </si>
  <si>
    <t>$P$301</t>
  </si>
  <si>
    <t>=IF([@Âge]&lt;=30,N301,0)</t>
  </si>
  <si>
    <t>$Q$301</t>
  </si>
  <si>
    <t>=IF(AND([@Âge]&gt;30,[@Âge]&lt;=60),N301,0)</t>
  </si>
  <si>
    <t>$R$301</t>
  </si>
  <si>
    <t>=IF(AND([@Âge]&gt;60,[@Âge]&lt;=90),N301,0)</t>
  </si>
  <si>
    <t>$S$301</t>
  </si>
  <si>
    <t>=IF([@Âge]&gt;90,N301,0)</t>
  </si>
  <si>
    <t>$I$302</t>
  </si>
  <si>
    <t>=IF([@EstDetruite],E302,0)</t>
  </si>
  <si>
    <t>$J$302</t>
  </si>
  <si>
    <t>$K$302</t>
  </si>
  <si>
    <t>$L$302</t>
  </si>
  <si>
    <t>=(E302-I302)-K302</t>
  </si>
  <si>
    <t>$M$302</t>
  </si>
  <si>
    <t>$N$302</t>
  </si>
  <si>
    <t>$O$302</t>
  </si>
  <si>
    <t>$P$302</t>
  </si>
  <si>
    <t>=IF([@Âge]&lt;=30,N302,0)</t>
  </si>
  <si>
    <t>$Q$302</t>
  </si>
  <si>
    <t>=IF(AND([@Âge]&gt;30,[@Âge]&lt;=60),N302,0)</t>
  </si>
  <si>
    <t>$R$302</t>
  </si>
  <si>
    <t>=IF(AND([@Âge]&gt;60,[@Âge]&lt;=90),N302,0)</t>
  </si>
  <si>
    <t>$S$302</t>
  </si>
  <si>
    <t>=IF([@Âge]&gt;90,N302,0)</t>
  </si>
  <si>
    <t>$I$303</t>
  </si>
  <si>
    <t>=IF([@EstDetruite],E303,0)</t>
  </si>
  <si>
    <t>$J$303</t>
  </si>
  <si>
    <t>$K$303</t>
  </si>
  <si>
    <t>$L$303</t>
  </si>
  <si>
    <t>=(E303-I303)-K303</t>
  </si>
  <si>
    <t>$M$303</t>
  </si>
  <si>
    <t>$N$303</t>
  </si>
  <si>
    <t>$O$303</t>
  </si>
  <si>
    <t>$P$303</t>
  </si>
  <si>
    <t>=IF([@Âge]&lt;=30,N303,0)</t>
  </si>
  <si>
    <t>$Q$303</t>
  </si>
  <si>
    <t>=IF(AND([@Âge]&gt;30,[@Âge]&lt;=60),N303,0)</t>
  </si>
  <si>
    <t>$R$303</t>
  </si>
  <si>
    <t>=IF(AND([@Âge]&gt;60,[@Âge]&lt;=90),N303,0)</t>
  </si>
  <si>
    <t>$S$303</t>
  </si>
  <si>
    <t>=IF([@Âge]&gt;90,N303,0)</t>
  </si>
  <si>
    <t>$I$304</t>
  </si>
  <si>
    <t>=IF([@EstDetruite],E304,0)</t>
  </si>
  <si>
    <t>$J$304</t>
  </si>
  <si>
    <t>$K$304</t>
  </si>
  <si>
    <t>$L$304</t>
  </si>
  <si>
    <t>=(E304-I304)-K304</t>
  </si>
  <si>
    <t>$M$304</t>
  </si>
  <si>
    <t>$N$304</t>
  </si>
  <si>
    <t>$O$304</t>
  </si>
  <si>
    <t>$P$304</t>
  </si>
  <si>
    <t>=IF([@Âge]&lt;=30,N304,0)</t>
  </si>
  <si>
    <t>$Q$304</t>
  </si>
  <si>
    <t>=IF(AND([@Âge]&gt;30,[@Âge]&lt;=60),N304,0)</t>
  </si>
  <si>
    <t>$R$304</t>
  </si>
  <si>
    <t>=IF(AND([@Âge]&gt;60,[@Âge]&lt;=90),N304,0)</t>
  </si>
  <si>
    <t>$S$304</t>
  </si>
  <si>
    <t>=IF([@Âge]&gt;90,N304,0)</t>
  </si>
  <si>
    <t>$I$305</t>
  </si>
  <si>
    <t>=IF([@EstDetruite],E305,0)</t>
  </si>
  <si>
    <t>$J$305</t>
  </si>
  <si>
    <t>$K$305</t>
  </si>
  <si>
    <t>$L$305</t>
  </si>
  <si>
    <t>=(E305-I305)-K305</t>
  </si>
  <si>
    <t>$M$305</t>
  </si>
  <si>
    <t>$N$305</t>
  </si>
  <si>
    <t>$O$305</t>
  </si>
  <si>
    <t>$P$305</t>
  </si>
  <si>
    <t>=IF([@Âge]&lt;=30,N305,0)</t>
  </si>
  <si>
    <t>$Q$305</t>
  </si>
  <si>
    <t>=IF(AND([@Âge]&gt;30,[@Âge]&lt;=60),N305,0)</t>
  </si>
  <si>
    <t>$R$305</t>
  </si>
  <si>
    <t>=IF(AND([@Âge]&gt;60,[@Âge]&lt;=90),N305,0)</t>
  </si>
  <si>
    <t>$S$305</t>
  </si>
  <si>
    <t>=IF([@Âge]&gt;90,N305,0)</t>
  </si>
  <si>
    <t>$I$306</t>
  </si>
  <si>
    <t>=IF([@EstDetruite],E306,0)</t>
  </si>
  <si>
    <t>$J$306</t>
  </si>
  <si>
    <t>$K$306</t>
  </si>
  <si>
    <t>$L$306</t>
  </si>
  <si>
    <t>=(E306-I306)-K306</t>
  </si>
  <si>
    <t>$M$306</t>
  </si>
  <si>
    <t>$N$306</t>
  </si>
  <si>
    <t>$O$306</t>
  </si>
  <si>
    <t>$P$306</t>
  </si>
  <si>
    <t>=IF([@Âge]&lt;=30,N306,0)</t>
  </si>
  <si>
    <t>$Q$306</t>
  </si>
  <si>
    <t>=IF(AND([@Âge]&gt;30,[@Âge]&lt;=60),N306,0)</t>
  </si>
  <si>
    <t>$R$306</t>
  </si>
  <si>
    <t>=IF(AND([@Âge]&gt;60,[@Âge]&lt;=90),N306,0)</t>
  </si>
  <si>
    <t>$S$306</t>
  </si>
  <si>
    <t>=IF([@Âge]&gt;90,N306,0)</t>
  </si>
  <si>
    <t>$I$307</t>
  </si>
  <si>
    <t>=IF([@EstDetruite],E307,0)</t>
  </si>
  <si>
    <t>$J$307</t>
  </si>
  <si>
    <t>$K$307</t>
  </si>
  <si>
    <t>$L$307</t>
  </si>
  <si>
    <t>=(E307-I307)-K307</t>
  </si>
  <si>
    <t>$M$307</t>
  </si>
  <si>
    <t>$N$307</t>
  </si>
  <si>
    <t>$O$307</t>
  </si>
  <si>
    <t>$P$307</t>
  </si>
  <si>
    <t>=IF([@Âge]&lt;=30,N307,0)</t>
  </si>
  <si>
    <t>$Q$307</t>
  </si>
  <si>
    <t>=IF(AND([@Âge]&gt;30,[@Âge]&lt;=60),N307,0)</t>
  </si>
  <si>
    <t>$R$307</t>
  </si>
  <si>
    <t>=IF(AND([@Âge]&gt;60,[@Âge]&lt;=90),N307,0)</t>
  </si>
  <si>
    <t>$S$307</t>
  </si>
  <si>
    <t>=IF([@Âge]&gt;90,N307,0)</t>
  </si>
  <si>
    <t>$I$308</t>
  </si>
  <si>
    <t>=IF([@EstDetruite],E308,0)</t>
  </si>
  <si>
    <t>$J$308</t>
  </si>
  <si>
    <t>$K$308</t>
  </si>
  <si>
    <t>$L$308</t>
  </si>
  <si>
    <t>=(E308-I308)-K308</t>
  </si>
  <si>
    <t>$M$308</t>
  </si>
  <si>
    <t>$N$308</t>
  </si>
  <si>
    <t>$O$308</t>
  </si>
  <si>
    <t>$P$308</t>
  </si>
  <si>
    <t>=IF([@Âge]&lt;=30,N308,0)</t>
  </si>
  <si>
    <t>$Q$308</t>
  </si>
  <si>
    <t>=IF(AND([@Âge]&gt;30,[@Âge]&lt;=60),N308,0)</t>
  </si>
  <si>
    <t>$R$308</t>
  </si>
  <si>
    <t>=IF(AND([@Âge]&gt;60,[@Âge]&lt;=90),N308,0)</t>
  </si>
  <si>
    <t>$S$308</t>
  </si>
  <si>
    <t>=IF([@Âge]&gt;90,N308,0)</t>
  </si>
  <si>
    <t>$I$309</t>
  </si>
  <si>
    <t>=IF([@EstDetruite],E309,0)</t>
  </si>
  <si>
    <t>$J$309</t>
  </si>
  <si>
    <t>$K$309</t>
  </si>
  <si>
    <t>$L$309</t>
  </si>
  <si>
    <t>=(E309-I309)-K309</t>
  </si>
  <si>
    <t>$M$309</t>
  </si>
  <si>
    <t>$N$309</t>
  </si>
  <si>
    <t>$O$309</t>
  </si>
  <si>
    <t>$P$309</t>
  </si>
  <si>
    <t>=IF([@Âge]&lt;=30,N309,0)</t>
  </si>
  <si>
    <t>$Q$309</t>
  </si>
  <si>
    <t>=IF(AND([@Âge]&gt;30,[@Âge]&lt;=60),N309,0)</t>
  </si>
  <si>
    <t>$R$309</t>
  </si>
  <si>
    <t>=IF(AND([@Âge]&gt;60,[@Âge]&lt;=90),N309,0)</t>
  </si>
  <si>
    <t>$S$309</t>
  </si>
  <si>
    <t>=IF([@Âge]&gt;90,N309,0)</t>
  </si>
  <si>
    <t>$I$310</t>
  </si>
  <si>
    <t>=IF([@EstDetruite],E310,0)</t>
  </si>
  <si>
    <t>$J$310</t>
  </si>
  <si>
    <t>$K$310</t>
  </si>
  <si>
    <t>$L$310</t>
  </si>
  <si>
    <t>=(E310-I310)-K310</t>
  </si>
  <si>
    <t>$M$310</t>
  </si>
  <si>
    <t>$N$310</t>
  </si>
  <si>
    <t>$O$310</t>
  </si>
  <si>
    <t>$P$310</t>
  </si>
  <si>
    <t>=IF([@Âge]&lt;=30,N310,0)</t>
  </si>
  <si>
    <t>$Q$310</t>
  </si>
  <si>
    <t>=IF(AND([@Âge]&gt;30,[@Âge]&lt;=60),N310,0)</t>
  </si>
  <si>
    <t>$R$310</t>
  </si>
  <si>
    <t>=IF(AND([@Âge]&gt;60,[@Âge]&lt;=90),N310,0)</t>
  </si>
  <si>
    <t>$S$310</t>
  </si>
  <si>
    <t>=IF([@Âge]&gt;90,N310,0)</t>
  </si>
  <si>
    <t>$I$311</t>
  </si>
  <si>
    <t>=IF([@EstDetruite],E311,0)</t>
  </si>
  <si>
    <t>$J$311</t>
  </si>
  <si>
    <t>$K$311</t>
  </si>
  <si>
    <t>$L$311</t>
  </si>
  <si>
    <t>=(E311-I311)-K311</t>
  </si>
  <si>
    <t>$M$311</t>
  </si>
  <si>
    <t>$N$311</t>
  </si>
  <si>
    <t>$O$311</t>
  </si>
  <si>
    <t>$P$311</t>
  </si>
  <si>
    <t>=IF([@Âge]&lt;=30,N311,0)</t>
  </si>
  <si>
    <t>$Q$311</t>
  </si>
  <si>
    <t>=IF(AND([@Âge]&gt;30,[@Âge]&lt;=60),N311,0)</t>
  </si>
  <si>
    <t>$R$311</t>
  </si>
  <si>
    <t>=IF(AND([@Âge]&gt;60,[@Âge]&lt;=90),N311,0)</t>
  </si>
  <si>
    <t>$S$311</t>
  </si>
  <si>
    <t>=IF([@Âge]&gt;90,N311,0)</t>
  </si>
  <si>
    <t>$I$312</t>
  </si>
  <si>
    <t>=IF([@EstDetruite],E312,0)</t>
  </si>
  <si>
    <t>$J$312</t>
  </si>
  <si>
    <t>$K$312</t>
  </si>
  <si>
    <t>$L$312</t>
  </si>
  <si>
    <t>=(E312-I312)-K312</t>
  </si>
  <si>
    <t>$M$312</t>
  </si>
  <si>
    <t>$N$312</t>
  </si>
  <si>
    <t>$O$312</t>
  </si>
  <si>
    <t>$P$312</t>
  </si>
  <si>
    <t>=IF([@Âge]&lt;=30,N312,0)</t>
  </si>
  <si>
    <t>$Q$312</t>
  </si>
  <si>
    <t>=IF(AND([@Âge]&gt;30,[@Âge]&lt;=60),N312,0)</t>
  </si>
  <si>
    <t>$R$312</t>
  </si>
  <si>
    <t>=IF(AND([@Âge]&gt;60,[@Âge]&lt;=90),N312,0)</t>
  </si>
  <si>
    <t>$S$312</t>
  </si>
  <si>
    <t>=IF([@Âge]&gt;90,N312,0)</t>
  </si>
  <si>
    <t>$I$313</t>
  </si>
  <si>
    <t>=IF([@EstDetruite],E313,0)</t>
  </si>
  <si>
    <t>$J$313</t>
  </si>
  <si>
    <t>$K$313</t>
  </si>
  <si>
    <t>$L$313</t>
  </si>
  <si>
    <t>=(E313-I313)-K313</t>
  </si>
  <si>
    <t>$M$313</t>
  </si>
  <si>
    <t>$N$313</t>
  </si>
  <si>
    <t>$O$313</t>
  </si>
  <si>
    <t>$P$313</t>
  </si>
  <si>
    <t>=IF([@Âge]&lt;=30,N313,0)</t>
  </si>
  <si>
    <t>$Q$313</t>
  </si>
  <si>
    <t>=IF(AND([@Âge]&gt;30,[@Âge]&lt;=60),N313,0)</t>
  </si>
  <si>
    <t>$R$313</t>
  </si>
  <si>
    <t>=IF(AND([@Âge]&gt;60,[@Âge]&lt;=90),N313,0)</t>
  </si>
  <si>
    <t>$S$313</t>
  </si>
  <si>
    <t>=IF([@Âge]&gt;90,N313,0)</t>
  </si>
  <si>
    <t>$I$314</t>
  </si>
  <si>
    <t>=IF([@EstDetruite],E314,0)</t>
  </si>
  <si>
    <t>$J$314</t>
  </si>
  <si>
    <t>$K$314</t>
  </si>
  <si>
    <t>$L$314</t>
  </si>
  <si>
    <t>=(E314-I314)-K314</t>
  </si>
  <si>
    <t>$M$314</t>
  </si>
  <si>
    <t>$N$314</t>
  </si>
  <si>
    <t>$O$314</t>
  </si>
  <si>
    <t>$P$314</t>
  </si>
  <si>
    <t>=IF([@Âge]&lt;=30,N314,0)</t>
  </si>
  <si>
    <t>$Q$314</t>
  </si>
  <si>
    <t>=IF(AND([@Âge]&gt;30,[@Âge]&lt;=60),N314,0)</t>
  </si>
  <si>
    <t>$R$314</t>
  </si>
  <si>
    <t>=IF(AND([@Âge]&gt;60,[@Âge]&lt;=90),N314,0)</t>
  </si>
  <si>
    <t>$S$314</t>
  </si>
  <si>
    <t>=IF([@Âge]&gt;90,N314,0)</t>
  </si>
  <si>
    <t>$I$315</t>
  </si>
  <si>
    <t>=IF([@EstDetruite],E315,0)</t>
  </si>
  <si>
    <t>$J$315</t>
  </si>
  <si>
    <t>$K$315</t>
  </si>
  <si>
    <t>$L$315</t>
  </si>
  <si>
    <t>=(E315-I315)-K315</t>
  </si>
  <si>
    <t>$M$315</t>
  </si>
  <si>
    <t>$N$315</t>
  </si>
  <si>
    <t>$O$315</t>
  </si>
  <si>
    <t>$P$315</t>
  </si>
  <si>
    <t>=IF([@Âge]&lt;=30,N315,0)</t>
  </si>
  <si>
    <t>$Q$315</t>
  </si>
  <si>
    <t>=IF(AND([@Âge]&gt;30,[@Âge]&lt;=60),N315,0)</t>
  </si>
  <si>
    <t>$R$315</t>
  </si>
  <si>
    <t>=IF(AND([@Âge]&gt;60,[@Âge]&lt;=90),N315,0)</t>
  </si>
  <si>
    <t>$S$315</t>
  </si>
  <si>
    <t>=IF([@Âge]&gt;90,N315,0)</t>
  </si>
  <si>
    <t>$I$316</t>
  </si>
  <si>
    <t>=IF([@EstDetruite],E316,0)</t>
  </si>
  <si>
    <t>$J$316</t>
  </si>
  <si>
    <t>$K$316</t>
  </si>
  <si>
    <t>$L$316</t>
  </si>
  <si>
    <t>=(E316-I316)-K316</t>
  </si>
  <si>
    <t>$M$316</t>
  </si>
  <si>
    <t>$N$316</t>
  </si>
  <si>
    <t>$O$316</t>
  </si>
  <si>
    <t>$P$316</t>
  </si>
  <si>
    <t>=IF([@Âge]&lt;=30,N316,0)</t>
  </si>
  <si>
    <t>$Q$316</t>
  </si>
  <si>
    <t>=IF(AND([@Âge]&gt;30,[@Âge]&lt;=60),N316,0)</t>
  </si>
  <si>
    <t>$R$316</t>
  </si>
  <si>
    <t>=IF(AND([@Âge]&gt;60,[@Âge]&lt;=90),N316,0)</t>
  </si>
  <si>
    <t>$S$316</t>
  </si>
  <si>
    <t>=IF([@Âge]&gt;90,N316,0)</t>
  </si>
  <si>
    <t>$I$317</t>
  </si>
  <si>
    <t>=IF([@EstDetruite],E317,0)</t>
  </si>
  <si>
    <t>$J$317</t>
  </si>
  <si>
    <t>$K$317</t>
  </si>
  <si>
    <t>$L$317</t>
  </si>
  <si>
    <t>=(E317-I317)-K317</t>
  </si>
  <si>
    <t>$M$317</t>
  </si>
  <si>
    <t>$N$317</t>
  </si>
  <si>
    <t>$O$317</t>
  </si>
  <si>
    <t>$P$317</t>
  </si>
  <si>
    <t>=IF([@Âge]&lt;=30,N317,0)</t>
  </si>
  <si>
    <t>$Q$317</t>
  </si>
  <si>
    <t>=IF(AND([@Âge]&gt;30,[@Âge]&lt;=60),N317,0)</t>
  </si>
  <si>
    <t>$R$317</t>
  </si>
  <si>
    <t>=IF(AND([@Âge]&gt;60,[@Âge]&lt;=90),N317,0)</t>
  </si>
  <si>
    <t>$S$317</t>
  </si>
  <si>
    <t>=IF([@Âge]&gt;90,N317,0)</t>
  </si>
  <si>
    <t>$I$318</t>
  </si>
  <si>
    <t>=IF([@EstDetruite],E318,0)</t>
  </si>
  <si>
    <t>$J$318</t>
  </si>
  <si>
    <t>$K$318</t>
  </si>
  <si>
    <t>$L$318</t>
  </si>
  <si>
    <t>=(E318-I318)-K318</t>
  </si>
  <si>
    <t>$M$318</t>
  </si>
  <si>
    <t>$N$318</t>
  </si>
  <si>
    <t>$O$318</t>
  </si>
  <si>
    <t>$P$318</t>
  </si>
  <si>
    <t>=IF([@Âge]&lt;=30,N318,0)</t>
  </si>
  <si>
    <t>$Q$318</t>
  </si>
  <si>
    <t>=IF(AND([@Âge]&gt;30,[@Âge]&lt;=60),N318,0)</t>
  </si>
  <si>
    <t>$R$318</t>
  </si>
  <si>
    <t>=IF(AND([@Âge]&gt;60,[@Âge]&lt;=90),N318,0)</t>
  </si>
  <si>
    <t>$S$318</t>
  </si>
  <si>
    <t>=IF([@Âge]&gt;90,N318,0)</t>
  </si>
  <si>
    <t>$I$319</t>
  </si>
  <si>
    <t>=IF([@EstDetruite],E319,0)</t>
  </si>
  <si>
    <t>$J$319</t>
  </si>
  <si>
    <t>$K$319</t>
  </si>
  <si>
    <t>$L$319</t>
  </si>
  <si>
    <t>=(E319-I319)-K319</t>
  </si>
  <si>
    <t>$M$319</t>
  </si>
  <si>
    <t>$N$319</t>
  </si>
  <si>
    <t>$O$319</t>
  </si>
  <si>
    <t>$P$319</t>
  </si>
  <si>
    <t>=IF([@Âge]&lt;=30,N319,0)</t>
  </si>
  <si>
    <t>$Q$319</t>
  </si>
  <si>
    <t>=IF(AND([@Âge]&gt;30,[@Âge]&lt;=60),N319,0)</t>
  </si>
  <si>
    <t>$R$319</t>
  </si>
  <si>
    <t>=IF(AND([@Âge]&gt;60,[@Âge]&lt;=90),N319,0)</t>
  </si>
  <si>
    <t>$S$319</t>
  </si>
  <si>
    <t>=IF([@Âge]&gt;90,N319,0)</t>
  </si>
  <si>
    <t>$I$320</t>
  </si>
  <si>
    <t>=IF([@EstDetruite],E320,0)</t>
  </si>
  <si>
    <t>$J$320</t>
  </si>
  <si>
    <t>$K$320</t>
  </si>
  <si>
    <t>$L$320</t>
  </si>
  <si>
    <t>=(E320-I320)-K320</t>
  </si>
  <si>
    <t>$M$320</t>
  </si>
  <si>
    <t>$N$320</t>
  </si>
  <si>
    <t>$O$320</t>
  </si>
  <si>
    <t>$P$320</t>
  </si>
  <si>
    <t>=IF([@Âge]&lt;=30,N320,0)</t>
  </si>
  <si>
    <t>$Q$320</t>
  </si>
  <si>
    <t>=IF(AND([@Âge]&gt;30,[@Âge]&lt;=60),N320,0)</t>
  </si>
  <si>
    <t>$R$320</t>
  </si>
  <si>
    <t>=IF(AND([@Âge]&gt;60,[@Âge]&lt;=90),N320,0)</t>
  </si>
  <si>
    <t>$S$320</t>
  </si>
  <si>
    <t>=IF([@Âge]&gt;90,N320,0)</t>
  </si>
  <si>
    <t>$I$321</t>
  </si>
  <si>
    <t>=IF([@EstDetruite],E321,0)</t>
  </si>
  <si>
    <t>$J$321</t>
  </si>
  <si>
    <t>$K$321</t>
  </si>
  <si>
    <t>$L$321</t>
  </si>
  <si>
    <t>=(E321-I321)-K321</t>
  </si>
  <si>
    <t>$M$321</t>
  </si>
  <si>
    <t>$N$321</t>
  </si>
  <si>
    <t>$O$321</t>
  </si>
  <si>
    <t>$P$321</t>
  </si>
  <si>
    <t>=IF([@Âge]&lt;=30,N321,0)</t>
  </si>
  <si>
    <t>$Q$321</t>
  </si>
  <si>
    <t>=IF(AND([@Âge]&gt;30,[@Âge]&lt;=60),N321,0)</t>
  </si>
  <si>
    <t>$R$321</t>
  </si>
  <si>
    <t>=IF(AND([@Âge]&gt;60,[@Âge]&lt;=90),N321,0)</t>
  </si>
  <si>
    <t>$S$321</t>
  </si>
  <si>
    <t>=IF([@Âge]&gt;90,N321,0)</t>
  </si>
  <si>
    <t>$I$322</t>
  </si>
  <si>
    <t>=IF([@EstDetruite],E322,0)</t>
  </si>
  <si>
    <t>$J$322</t>
  </si>
  <si>
    <t>$K$322</t>
  </si>
  <si>
    <t>$L$322</t>
  </si>
  <si>
    <t>=(E322-I322)-K322</t>
  </si>
  <si>
    <t>$M$322</t>
  </si>
  <si>
    <t>$N$322</t>
  </si>
  <si>
    <t>$O$322</t>
  </si>
  <si>
    <t>$P$322</t>
  </si>
  <si>
    <t>=IF([@Âge]&lt;=30,N322,0)</t>
  </si>
  <si>
    <t>$Q$322</t>
  </si>
  <si>
    <t>=IF(AND([@Âge]&gt;30,[@Âge]&lt;=60),N322,0)</t>
  </si>
  <si>
    <t>$R$322</t>
  </si>
  <si>
    <t>=IF(AND([@Âge]&gt;60,[@Âge]&lt;=90),N322,0)</t>
  </si>
  <si>
    <t>$S$322</t>
  </si>
  <si>
    <t>=IF([@Âge]&gt;90,N322,0)</t>
  </si>
  <si>
    <t>$I$323</t>
  </si>
  <si>
    <t>=IF([@EstDetruite],E323,0)</t>
  </si>
  <si>
    <t>$J$323</t>
  </si>
  <si>
    <t>$K$323</t>
  </si>
  <si>
    <t>$L$323</t>
  </si>
  <si>
    <t>=(E323-I323)-K323</t>
  </si>
  <si>
    <t>$M$323</t>
  </si>
  <si>
    <t>$N$323</t>
  </si>
  <si>
    <t>$O$323</t>
  </si>
  <si>
    <t>$P$323</t>
  </si>
  <si>
    <t>=IF([@Âge]&lt;=30,N323,0)</t>
  </si>
  <si>
    <t>$Q$323</t>
  </si>
  <si>
    <t>=IF(AND([@Âge]&gt;30,[@Âge]&lt;=60),N323,0)</t>
  </si>
  <si>
    <t>$R$323</t>
  </si>
  <si>
    <t>=IF(AND([@Âge]&gt;60,[@Âge]&lt;=90),N323,0)</t>
  </si>
  <si>
    <t>$S$323</t>
  </si>
  <si>
    <t>=IF([@Âge]&gt;90,N323,0)</t>
  </si>
  <si>
    <t>$I$324</t>
  </si>
  <si>
    <t>=IF([@EstDetruite],E324,0)</t>
  </si>
  <si>
    <t>$J$324</t>
  </si>
  <si>
    <t>$K$324</t>
  </si>
  <si>
    <t>$L$324</t>
  </si>
  <si>
    <t>=(E324-I324)-K324</t>
  </si>
  <si>
    <t>$M$324</t>
  </si>
  <si>
    <t>$N$324</t>
  </si>
  <si>
    <t>$O$324</t>
  </si>
  <si>
    <t>$P$324</t>
  </si>
  <si>
    <t>=IF([@Âge]&lt;=30,N324,0)</t>
  </si>
  <si>
    <t>$Q$324</t>
  </si>
  <si>
    <t>=IF(AND([@Âge]&gt;30,[@Âge]&lt;=60),N324,0)</t>
  </si>
  <si>
    <t>$R$324</t>
  </si>
  <si>
    <t>=IF(AND([@Âge]&gt;60,[@Âge]&lt;=90),N324,0)</t>
  </si>
  <si>
    <t>$S$324</t>
  </si>
  <si>
    <t>=IF([@Âge]&gt;90,N324,0)</t>
  </si>
  <si>
    <t>$I$325</t>
  </si>
  <si>
    <t>=IF([@EstDetruite],E325,0)</t>
  </si>
  <si>
    <t>$J$325</t>
  </si>
  <si>
    <t>$K$325</t>
  </si>
  <si>
    <t>$L$325</t>
  </si>
  <si>
    <t>=(E325-I325)-K325</t>
  </si>
  <si>
    <t>$M$325</t>
  </si>
  <si>
    <t>$N$325</t>
  </si>
  <si>
    <t>$O$325</t>
  </si>
  <si>
    <t>$P$325</t>
  </si>
  <si>
    <t>=IF([@Âge]&lt;=30,N325,0)</t>
  </si>
  <si>
    <t>$Q$325</t>
  </si>
  <si>
    <t>=IF(AND([@Âge]&gt;30,[@Âge]&lt;=60),N325,0)</t>
  </si>
  <si>
    <t>$R$325</t>
  </si>
  <si>
    <t>=IF(AND([@Âge]&gt;60,[@Âge]&lt;=90),N325,0)</t>
  </si>
  <si>
    <t>$S$325</t>
  </si>
  <si>
    <t>=IF([@Âge]&gt;90,N325,0)</t>
  </si>
  <si>
    <t>$I$326</t>
  </si>
  <si>
    <t>=IF([@EstDetruite],E326,0)</t>
  </si>
  <si>
    <t>$J$326</t>
  </si>
  <si>
    <t>$K$326</t>
  </si>
  <si>
    <t>$L$326</t>
  </si>
  <si>
    <t>=(E326-I326)-K326</t>
  </si>
  <si>
    <t>$M$326</t>
  </si>
  <si>
    <t>$N$326</t>
  </si>
  <si>
    <t>$O$326</t>
  </si>
  <si>
    <t>$P$326</t>
  </si>
  <si>
    <t>=IF([@Âge]&lt;=30,N326,0)</t>
  </si>
  <si>
    <t>$Q$326</t>
  </si>
  <si>
    <t>=IF(AND([@Âge]&gt;30,[@Âge]&lt;=60),N326,0)</t>
  </si>
  <si>
    <t>$R$326</t>
  </si>
  <si>
    <t>=IF(AND([@Âge]&gt;60,[@Âge]&lt;=90),N326,0)</t>
  </si>
  <si>
    <t>$S$326</t>
  </si>
  <si>
    <t>=IF([@Âge]&gt;90,N326,0)</t>
  </si>
  <si>
    <t>$I$327</t>
  </si>
  <si>
    <t>=IF([@EstDetruite],E327,0)</t>
  </si>
  <si>
    <t>$J$327</t>
  </si>
  <si>
    <t>$K$327</t>
  </si>
  <si>
    <t>$L$327</t>
  </si>
  <si>
    <t>=(E327-I327)-K327</t>
  </si>
  <si>
    <t>$M$327</t>
  </si>
  <si>
    <t>$N$327</t>
  </si>
  <si>
    <t>$O$327</t>
  </si>
  <si>
    <t>$P$327</t>
  </si>
  <si>
    <t>=IF([@Âge]&lt;=30,N327,0)</t>
  </si>
  <si>
    <t>$Q$327</t>
  </si>
  <si>
    <t>=IF(AND([@Âge]&gt;30,[@Âge]&lt;=60),N327,0)</t>
  </si>
  <si>
    <t>$R$327</t>
  </si>
  <si>
    <t>=IF(AND([@Âge]&gt;60,[@Âge]&lt;=90),N327,0)</t>
  </si>
  <si>
    <t>$S$327</t>
  </si>
  <si>
    <t>=IF([@Âge]&gt;90,N327,0)</t>
  </si>
  <si>
    <t>$I$328</t>
  </si>
  <si>
    <t>=IF([@EstDetruite],E328,0)</t>
  </si>
  <si>
    <t>$J$328</t>
  </si>
  <si>
    <t>$K$328</t>
  </si>
  <si>
    <t>$L$328</t>
  </si>
  <si>
    <t>=(E328-I328)-K328</t>
  </si>
  <si>
    <t>$M$328</t>
  </si>
  <si>
    <t>$N$328</t>
  </si>
  <si>
    <t>$O$328</t>
  </si>
  <si>
    <t>$P$328</t>
  </si>
  <si>
    <t>=IF([@Âge]&lt;=30,N328,0)</t>
  </si>
  <si>
    <t>$Q$328</t>
  </si>
  <si>
    <t>=IF(AND([@Âge]&gt;30,[@Âge]&lt;=60),N328,0)</t>
  </si>
  <si>
    <t>$R$328</t>
  </si>
  <si>
    <t>=IF(AND([@Âge]&gt;60,[@Âge]&lt;=90),N328,0)</t>
  </si>
  <si>
    <t>$S$328</t>
  </si>
  <si>
    <t>=IF([@Âge]&gt;90,N328,0)</t>
  </si>
  <si>
    <t>$I$329</t>
  </si>
  <si>
    <t>=IF([@EstDetruite],E329,0)</t>
  </si>
  <si>
    <t>$J$329</t>
  </si>
  <si>
    <t>$K$329</t>
  </si>
  <si>
    <t>$L$329</t>
  </si>
  <si>
    <t>=(E329-I329)-K329</t>
  </si>
  <si>
    <t>$M$329</t>
  </si>
  <si>
    <t>$N$329</t>
  </si>
  <si>
    <t>$O$329</t>
  </si>
  <si>
    <t>$P$329</t>
  </si>
  <si>
    <t>=IF([@Âge]&lt;=30,N329,0)</t>
  </si>
  <si>
    <t>$Q$329</t>
  </si>
  <si>
    <t>=IF(AND([@Âge]&gt;30,[@Âge]&lt;=60),N329,0)</t>
  </si>
  <si>
    <t>$R$329</t>
  </si>
  <si>
    <t>=IF(AND([@Âge]&gt;60,[@Âge]&lt;=90),N329,0)</t>
  </si>
  <si>
    <t>$S$329</t>
  </si>
  <si>
    <t>=IF([@Âge]&gt;90,N329,0)</t>
  </si>
  <si>
    <t>$I$330</t>
  </si>
  <si>
    <t>=IF([@EstDetruite],E330,0)</t>
  </si>
  <si>
    <t>$J$330</t>
  </si>
  <si>
    <t>$K$330</t>
  </si>
  <si>
    <t>$L$330</t>
  </si>
  <si>
    <t>=(E330-I330)-K330</t>
  </si>
  <si>
    <t>$M$330</t>
  </si>
  <si>
    <t>$N$330</t>
  </si>
  <si>
    <t>$O$330</t>
  </si>
  <si>
    <t>$P$330</t>
  </si>
  <si>
    <t>=IF([@Âge]&lt;=30,N330,0)</t>
  </si>
  <si>
    <t>$Q$330</t>
  </si>
  <si>
    <t>=IF(AND([@Âge]&gt;30,[@Âge]&lt;=60),N330,0)</t>
  </si>
  <si>
    <t>$R$330</t>
  </si>
  <si>
    <t>=IF(AND([@Âge]&gt;60,[@Âge]&lt;=90),N330,0)</t>
  </si>
  <si>
    <t>$S$330</t>
  </si>
  <si>
    <t>=IF([@Âge]&gt;90,N330,0)</t>
  </si>
  <si>
    <t>$I$331</t>
  </si>
  <si>
    <t>=IF([@EstDetruite],E331,0)</t>
  </si>
  <si>
    <t>$J$331</t>
  </si>
  <si>
    <t>$K$331</t>
  </si>
  <si>
    <t>$L$331</t>
  </si>
  <si>
    <t>=(E331-I331)-K331</t>
  </si>
  <si>
    <t>$M$331</t>
  </si>
  <si>
    <t>$N$331</t>
  </si>
  <si>
    <t>$O$331</t>
  </si>
  <si>
    <t>$P$331</t>
  </si>
  <si>
    <t>=IF([@Âge]&lt;=30,N331,0)</t>
  </si>
  <si>
    <t>$Q$331</t>
  </si>
  <si>
    <t>=IF(AND([@Âge]&gt;30,[@Âge]&lt;=60),N331,0)</t>
  </si>
  <si>
    <t>$R$331</t>
  </si>
  <si>
    <t>=IF(AND([@Âge]&gt;60,[@Âge]&lt;=90),N331,0)</t>
  </si>
  <si>
    <t>$S$331</t>
  </si>
  <si>
    <t>=IF([@Âge]&gt;90,N331,0)</t>
  </si>
  <si>
    <t>$I$332</t>
  </si>
  <si>
    <t>=IF([@EstDetruite],E332,0)</t>
  </si>
  <si>
    <t>$J$332</t>
  </si>
  <si>
    <t>$K$332</t>
  </si>
  <si>
    <t>$L$332</t>
  </si>
  <si>
    <t>=(E332-I332)-K332</t>
  </si>
  <si>
    <t>$M$332</t>
  </si>
  <si>
    <t>$N$332</t>
  </si>
  <si>
    <t>$O$332</t>
  </si>
  <si>
    <t>$P$332</t>
  </si>
  <si>
    <t>=IF([@Âge]&lt;=30,N332,0)</t>
  </si>
  <si>
    <t>$Q$332</t>
  </si>
  <si>
    <t>=IF(AND([@Âge]&gt;30,[@Âge]&lt;=60),N332,0)</t>
  </si>
  <si>
    <t>$R$332</t>
  </si>
  <si>
    <t>=IF(AND([@Âge]&gt;60,[@Âge]&lt;=90),N332,0)</t>
  </si>
  <si>
    <t>$S$332</t>
  </si>
  <si>
    <t>=IF([@Âge]&gt;90,N332,0)</t>
  </si>
  <si>
    <t>$I$333</t>
  </si>
  <si>
    <t>=IF([@EstDetruite],E333,0)</t>
  </si>
  <si>
    <t>$J$333</t>
  </si>
  <si>
    <t>$K$333</t>
  </si>
  <si>
    <t>$L$333</t>
  </si>
  <si>
    <t>=(E333-I333)-K333</t>
  </si>
  <si>
    <t>$M$333</t>
  </si>
  <si>
    <t>$N$333</t>
  </si>
  <si>
    <t>$O$333</t>
  </si>
  <si>
    <t>$P$333</t>
  </si>
  <si>
    <t>=IF([@Âge]&lt;=30,N333,0)</t>
  </si>
  <si>
    <t>$Q$333</t>
  </si>
  <si>
    <t>=IF(AND([@Âge]&gt;30,[@Âge]&lt;=60),N333,0)</t>
  </si>
  <si>
    <t>$R$333</t>
  </si>
  <si>
    <t>=IF(AND([@Âge]&gt;60,[@Âge]&lt;=90),N333,0)</t>
  </si>
  <si>
    <t>$S$333</t>
  </si>
  <si>
    <t>=IF([@Âge]&gt;90,N333,0)</t>
  </si>
  <si>
    <t>$I$334</t>
  </si>
  <si>
    <t>=IF([@EstDetruite],E334,0)</t>
  </si>
  <si>
    <t>$J$334</t>
  </si>
  <si>
    <t>$K$334</t>
  </si>
  <si>
    <t>$L$334</t>
  </si>
  <si>
    <t>=(E334-I334)-K334</t>
  </si>
  <si>
    <t>$M$334</t>
  </si>
  <si>
    <t>$N$334</t>
  </si>
  <si>
    <t>$O$334</t>
  </si>
  <si>
    <t>$P$334</t>
  </si>
  <si>
    <t>=IF([@Âge]&lt;=30,N334,0)</t>
  </si>
  <si>
    <t>$Q$334</t>
  </si>
  <si>
    <t>=IF(AND([@Âge]&gt;30,[@Âge]&lt;=60),N334,0)</t>
  </si>
  <si>
    <t>$R$334</t>
  </si>
  <si>
    <t>=IF(AND([@Âge]&gt;60,[@Âge]&lt;=90),N334,0)</t>
  </si>
  <si>
    <t>$S$334</t>
  </si>
  <si>
    <t>=IF([@Âge]&gt;90,N334,0)</t>
  </si>
  <si>
    <t>$I$335</t>
  </si>
  <si>
    <t>=IF([@EstDetruite],E335,0)</t>
  </si>
  <si>
    <t>$J$335</t>
  </si>
  <si>
    <t>$K$335</t>
  </si>
  <si>
    <t>$L$335</t>
  </si>
  <si>
    <t>=(E335-I335)-K335</t>
  </si>
  <si>
    <t>$M$335</t>
  </si>
  <si>
    <t>$N$335</t>
  </si>
  <si>
    <t>$O$335</t>
  </si>
  <si>
    <t>$P$335</t>
  </si>
  <si>
    <t>=IF([@Âge]&lt;=30,N335,0)</t>
  </si>
  <si>
    <t>$Q$335</t>
  </si>
  <si>
    <t>=IF(AND([@Âge]&gt;30,[@Âge]&lt;=60),N335,0)</t>
  </si>
  <si>
    <t>$R$335</t>
  </si>
  <si>
    <t>=IF(AND([@Âge]&gt;60,[@Âge]&lt;=90),N335,0)</t>
  </si>
  <si>
    <t>$S$335</t>
  </si>
  <si>
    <t>=IF([@Âge]&gt;90,N335,0)</t>
  </si>
  <si>
    <t>$I$336</t>
  </si>
  <si>
    <t>=IF([@EstDetruite],E336,0)</t>
  </si>
  <si>
    <t>$J$336</t>
  </si>
  <si>
    <t>$K$336</t>
  </si>
  <si>
    <t>$L$336</t>
  </si>
  <si>
    <t>=(E336-I336)-K336</t>
  </si>
  <si>
    <t>$M$336</t>
  </si>
  <si>
    <t>$N$336</t>
  </si>
  <si>
    <t>$O$336</t>
  </si>
  <si>
    <t>$P$336</t>
  </si>
  <si>
    <t>=IF([@Âge]&lt;=30,N336,0)</t>
  </si>
  <si>
    <t>$Q$336</t>
  </si>
  <si>
    <t>=IF(AND([@Âge]&gt;30,[@Âge]&lt;=60),N336,0)</t>
  </si>
  <si>
    <t>$R$336</t>
  </si>
  <si>
    <t>=IF(AND([@Âge]&gt;60,[@Âge]&lt;=90),N336,0)</t>
  </si>
  <si>
    <t>$S$336</t>
  </si>
  <si>
    <t>=IF([@Âge]&gt;90,N336,0)</t>
  </si>
  <si>
    <t>$I$337</t>
  </si>
  <si>
    <t>=IF([@EstDetruite],E337,0)</t>
  </si>
  <si>
    <t>$J$337</t>
  </si>
  <si>
    <t>$K$337</t>
  </si>
  <si>
    <t>$L$337</t>
  </si>
  <si>
    <t>=(E337-I337)-K337</t>
  </si>
  <si>
    <t>$M$337</t>
  </si>
  <si>
    <t>$N$337</t>
  </si>
  <si>
    <t>$O$337</t>
  </si>
  <si>
    <t>$P$337</t>
  </si>
  <si>
    <t>=IF([@Âge]&lt;=30,N337,0)</t>
  </si>
  <si>
    <t>$Q$337</t>
  </si>
  <si>
    <t>=IF(AND([@Âge]&gt;30,[@Âge]&lt;=60),N337,0)</t>
  </si>
  <si>
    <t>$R$337</t>
  </si>
  <si>
    <t>=IF(AND([@Âge]&gt;60,[@Âge]&lt;=90),N337,0)</t>
  </si>
  <si>
    <t>$S$337</t>
  </si>
  <si>
    <t>=IF([@Âge]&gt;90,N337,0)</t>
  </si>
  <si>
    <t>$I$338</t>
  </si>
  <si>
    <t>=IF([@EstDetruite],E338,0)</t>
  </si>
  <si>
    <t>$J$338</t>
  </si>
  <si>
    <t>$K$338</t>
  </si>
  <si>
    <t>$L$338</t>
  </si>
  <si>
    <t>=(E338-I338)-K338</t>
  </si>
  <si>
    <t>$M$338</t>
  </si>
  <si>
    <t>$N$338</t>
  </si>
  <si>
    <t>$O$338</t>
  </si>
  <si>
    <t>$P$338</t>
  </si>
  <si>
    <t>=IF([@Âge]&lt;=30,N338,0)</t>
  </si>
  <si>
    <t>$Q$338</t>
  </si>
  <si>
    <t>=IF(AND([@Âge]&gt;30,[@Âge]&lt;=60),N338,0)</t>
  </si>
  <si>
    <t>$R$338</t>
  </si>
  <si>
    <t>=IF(AND([@Âge]&gt;60,[@Âge]&lt;=90),N338,0)</t>
  </si>
  <si>
    <t>$S$338</t>
  </si>
  <si>
    <t>=IF([@Âge]&gt;90,N338,0)</t>
  </si>
  <si>
    <t>$I$339</t>
  </si>
  <si>
    <t>=IF([@EstDetruite],E339,0)</t>
  </si>
  <si>
    <t>$J$339</t>
  </si>
  <si>
    <t>$K$339</t>
  </si>
  <si>
    <t>$L$339</t>
  </si>
  <si>
    <t>=(E339-I339)-K339</t>
  </si>
  <si>
    <t>$M$339</t>
  </si>
  <si>
    <t>$N$339</t>
  </si>
  <si>
    <t>$O$339</t>
  </si>
  <si>
    <t>$P$339</t>
  </si>
  <si>
    <t>=IF([@Âge]&lt;=30,N339,0)</t>
  </si>
  <si>
    <t>$Q$339</t>
  </si>
  <si>
    <t>=IF(AND([@Âge]&gt;30,[@Âge]&lt;=60),N339,0)</t>
  </si>
  <si>
    <t>$R$339</t>
  </si>
  <si>
    <t>=IF(AND([@Âge]&gt;60,[@Âge]&lt;=90),N339,0)</t>
  </si>
  <si>
    <t>$S$339</t>
  </si>
  <si>
    <t>=IF([@Âge]&gt;90,N339,0)</t>
  </si>
  <si>
    <t>$I$340</t>
  </si>
  <si>
    <t>=IF([@EstDetruite],E340,0)</t>
  </si>
  <si>
    <t>$J$340</t>
  </si>
  <si>
    <t>$K$340</t>
  </si>
  <si>
    <t>$L$340</t>
  </si>
  <si>
    <t>=(E340-I340)-K340</t>
  </si>
  <si>
    <t>$M$340</t>
  </si>
  <si>
    <t>$N$340</t>
  </si>
  <si>
    <t>$O$340</t>
  </si>
  <si>
    <t>$P$340</t>
  </si>
  <si>
    <t>=IF([@Âge]&lt;=30,N340,0)</t>
  </si>
  <si>
    <t>$Q$340</t>
  </si>
  <si>
    <t>=IF(AND([@Âge]&gt;30,[@Âge]&lt;=60),N340,0)</t>
  </si>
  <si>
    <t>$R$340</t>
  </si>
  <si>
    <t>=IF(AND([@Âge]&gt;60,[@Âge]&lt;=90),N340,0)</t>
  </si>
  <si>
    <t>$S$340</t>
  </si>
  <si>
    <t>=IF([@Âge]&gt;90,N340,0)</t>
  </si>
  <si>
    <t>$I$341</t>
  </si>
  <si>
    <t>=IF([@EstDetruite],E341,0)</t>
  </si>
  <si>
    <t>$J$341</t>
  </si>
  <si>
    <t>$K$341</t>
  </si>
  <si>
    <t>$L$341</t>
  </si>
  <si>
    <t>=(E341-I341)-K341</t>
  </si>
  <si>
    <t>$M$341</t>
  </si>
  <si>
    <t>$N$341</t>
  </si>
  <si>
    <t>$O$341</t>
  </si>
  <si>
    <t>$P$341</t>
  </si>
  <si>
    <t>=IF([@Âge]&lt;=30,N341,0)</t>
  </si>
  <si>
    <t>$Q$341</t>
  </si>
  <si>
    <t>=IF(AND([@Âge]&gt;30,[@Âge]&lt;=60),N341,0)</t>
  </si>
  <si>
    <t>$R$341</t>
  </si>
  <si>
    <t>=IF(AND([@Âge]&gt;60,[@Âge]&lt;=90),N341,0)</t>
  </si>
  <si>
    <t>$S$341</t>
  </si>
  <si>
    <t>=IF([@Âge]&gt;90,N341,0)</t>
  </si>
  <si>
    <t>$I$342</t>
  </si>
  <si>
    <t>=IF([@EstDetruite],E342,0)</t>
  </si>
  <si>
    <t>$J$342</t>
  </si>
  <si>
    <t>$K$342</t>
  </si>
  <si>
    <t>$L$342</t>
  </si>
  <si>
    <t>=(E342-I342)-K342</t>
  </si>
  <si>
    <t>$M$342</t>
  </si>
  <si>
    <t>$N$342</t>
  </si>
  <si>
    <t>$O$342</t>
  </si>
  <si>
    <t>$P$342</t>
  </si>
  <si>
    <t>=IF([@Âge]&lt;=30,N342,0)</t>
  </si>
  <si>
    <t>$Q$342</t>
  </si>
  <si>
    <t>=IF(AND([@Âge]&gt;30,[@Âge]&lt;=60),N342,0)</t>
  </si>
  <si>
    <t>$R$342</t>
  </si>
  <si>
    <t>=IF(AND([@Âge]&gt;60,[@Âge]&lt;=90),N342,0)</t>
  </si>
  <si>
    <t>$S$342</t>
  </si>
  <si>
    <t>=IF([@Âge]&gt;90,N342,0)</t>
  </si>
  <si>
    <t>$I$343</t>
  </si>
  <si>
    <t>=IF([@EstDetruite],E343,0)</t>
  </si>
  <si>
    <t>$J$343</t>
  </si>
  <si>
    <t>$K$343</t>
  </si>
  <si>
    <t>$L$343</t>
  </si>
  <si>
    <t>=(E343-I343)-K343</t>
  </si>
  <si>
    <t>$M$343</t>
  </si>
  <si>
    <t>$N$343</t>
  </si>
  <si>
    <t>$O$343</t>
  </si>
  <si>
    <t>$P$343</t>
  </si>
  <si>
    <t>=IF([@Âge]&lt;=30,N343,0)</t>
  </si>
  <si>
    <t>$Q$343</t>
  </si>
  <si>
    <t>=IF(AND([@Âge]&gt;30,[@Âge]&lt;=60),N343,0)</t>
  </si>
  <si>
    <t>$R$343</t>
  </si>
  <si>
    <t>=IF(AND([@Âge]&gt;60,[@Âge]&lt;=90),N343,0)</t>
  </si>
  <si>
    <t>$S$343</t>
  </si>
  <si>
    <t>=IF([@Âge]&gt;90,N343,0)</t>
  </si>
  <si>
    <t>$I$344</t>
  </si>
  <si>
    <t>=IF([@EstDetruite],E344,0)</t>
  </si>
  <si>
    <t>$J$344</t>
  </si>
  <si>
    <t>$K$344</t>
  </si>
  <si>
    <t>$L$344</t>
  </si>
  <si>
    <t>=(E344-I344)-K344</t>
  </si>
  <si>
    <t>$M$344</t>
  </si>
  <si>
    <t>$N$344</t>
  </si>
  <si>
    <t>$O$344</t>
  </si>
  <si>
    <t>$P$344</t>
  </si>
  <si>
    <t>=IF([@Âge]&lt;=30,N344,0)</t>
  </si>
  <si>
    <t>$Q$344</t>
  </si>
  <si>
    <t>=IF(AND([@Âge]&gt;30,[@Âge]&lt;=60),N344,0)</t>
  </si>
  <si>
    <t>$R$344</t>
  </si>
  <si>
    <t>=IF(AND([@Âge]&gt;60,[@Âge]&lt;=90),N344,0)</t>
  </si>
  <si>
    <t>$S$344</t>
  </si>
  <si>
    <t>=IF([@Âge]&gt;90,N344,0)</t>
  </si>
  <si>
    <t>$I$345</t>
  </si>
  <si>
    <t>=IF([@EstDetruite],E345,0)</t>
  </si>
  <si>
    <t>$J$345</t>
  </si>
  <si>
    <t>$K$345</t>
  </si>
  <si>
    <t>$L$345</t>
  </si>
  <si>
    <t>=(E345-I345)-K345</t>
  </si>
  <si>
    <t>$M$345</t>
  </si>
  <si>
    <t>$N$345</t>
  </si>
  <si>
    <t>$O$345</t>
  </si>
  <si>
    <t>$P$345</t>
  </si>
  <si>
    <t>=IF([@Âge]&lt;=30,N345,0)</t>
  </si>
  <si>
    <t>$Q$345</t>
  </si>
  <si>
    <t>=IF(AND([@Âge]&gt;30,[@Âge]&lt;=60),N345,0)</t>
  </si>
  <si>
    <t>$R$345</t>
  </si>
  <si>
    <t>=IF(AND([@Âge]&gt;60,[@Âge]&lt;=90),N345,0)</t>
  </si>
  <si>
    <t>$S$345</t>
  </si>
  <si>
    <t>=IF([@Âge]&gt;90,N345,0)</t>
  </si>
  <si>
    <t>$I$346</t>
  </si>
  <si>
    <t>=IF([@EstDetruite],E346,0)</t>
  </si>
  <si>
    <t>$J$346</t>
  </si>
  <si>
    <t>$K$346</t>
  </si>
  <si>
    <t>$L$346</t>
  </si>
  <si>
    <t>=(E346-I346)-K346</t>
  </si>
  <si>
    <t>$M$346</t>
  </si>
  <si>
    <t>$N$346</t>
  </si>
  <si>
    <t>$O$346</t>
  </si>
  <si>
    <t>$P$346</t>
  </si>
  <si>
    <t>=IF([@Âge]&lt;=30,N346,0)</t>
  </si>
  <si>
    <t>$Q$346</t>
  </si>
  <si>
    <t>=IF(AND([@Âge]&gt;30,[@Âge]&lt;=60),N346,0)</t>
  </si>
  <si>
    <t>$R$346</t>
  </si>
  <si>
    <t>=IF(AND([@Âge]&gt;60,[@Âge]&lt;=90),N346,0)</t>
  </si>
  <si>
    <t>$S$346</t>
  </si>
  <si>
    <t>=IF([@Âge]&gt;90,N346,0)</t>
  </si>
  <si>
    <t>$I$347</t>
  </si>
  <si>
    <t>=IF([@EstDetruite],E347,0)</t>
  </si>
  <si>
    <t>$J$347</t>
  </si>
  <si>
    <t>$K$347</t>
  </si>
  <si>
    <t>$L$347</t>
  </si>
  <si>
    <t>=(E347-I347)-K347</t>
  </si>
  <si>
    <t>$M$347</t>
  </si>
  <si>
    <t>$N$347</t>
  </si>
  <si>
    <t>$O$347</t>
  </si>
  <si>
    <t>$P$347</t>
  </si>
  <si>
    <t>=IF([@Âge]&lt;=30,N347,0)</t>
  </si>
  <si>
    <t>$Q$347</t>
  </si>
  <si>
    <t>=IF(AND([@Âge]&gt;30,[@Âge]&lt;=60),N347,0)</t>
  </si>
  <si>
    <t>$R$347</t>
  </si>
  <si>
    <t>=IF(AND([@Âge]&gt;60,[@Âge]&lt;=90),N347,0)</t>
  </si>
  <si>
    <t>$S$347</t>
  </si>
  <si>
    <t>=IF([@Âge]&gt;90,N347,0)</t>
  </si>
  <si>
    <t>$I$348</t>
  </si>
  <si>
    <t>=IF([@EstDetruite],E348,0)</t>
  </si>
  <si>
    <t>$J$348</t>
  </si>
  <si>
    <t>$K$348</t>
  </si>
  <si>
    <t>$L$348</t>
  </si>
  <si>
    <t>=(E348-I348)-K348</t>
  </si>
  <si>
    <t>$M$348</t>
  </si>
  <si>
    <t>$N$348</t>
  </si>
  <si>
    <t>$O$348</t>
  </si>
  <si>
    <t>$P$348</t>
  </si>
  <si>
    <t>=IF([@Âge]&lt;=30,N348,0)</t>
  </si>
  <si>
    <t>$Q$348</t>
  </si>
  <si>
    <t>=IF(AND([@Âge]&gt;30,[@Âge]&lt;=60),N348,0)</t>
  </si>
  <si>
    <t>$R$348</t>
  </si>
  <si>
    <t>=IF(AND([@Âge]&gt;60,[@Âge]&lt;=90),N348,0)</t>
  </si>
  <si>
    <t>$S$348</t>
  </si>
  <si>
    <t>=IF([@Âge]&gt;90,N348,0)</t>
  </si>
  <si>
    <t>$I$349</t>
  </si>
  <si>
    <t>=IF([@EstDetruite],E349,0)</t>
  </si>
  <si>
    <t>$J$349</t>
  </si>
  <si>
    <t>$K$349</t>
  </si>
  <si>
    <t>$L$349</t>
  </si>
  <si>
    <t>=(E349-I349)-K349</t>
  </si>
  <si>
    <t>$M$349</t>
  </si>
  <si>
    <t>$N$349</t>
  </si>
  <si>
    <t>$O$349</t>
  </si>
  <si>
    <t>$P$349</t>
  </si>
  <si>
    <t>=IF([@Âge]&lt;=30,N349,0)</t>
  </si>
  <si>
    <t>$Q$349</t>
  </si>
  <si>
    <t>=IF(AND([@Âge]&gt;30,[@Âge]&lt;=60),N349,0)</t>
  </si>
  <si>
    <t>$R$349</t>
  </si>
  <si>
    <t>=IF(AND([@Âge]&gt;60,[@Âge]&lt;=90),N349,0)</t>
  </si>
  <si>
    <t>$S$349</t>
  </si>
  <si>
    <t>=IF([@Âge]&gt;90,N349,0)</t>
  </si>
  <si>
    <t>$I$350</t>
  </si>
  <si>
    <t>=IF([@EstDetruite],E350,0)</t>
  </si>
  <si>
    <t>$J$350</t>
  </si>
  <si>
    <t>$K$350</t>
  </si>
  <si>
    <t>$L$350</t>
  </si>
  <si>
    <t>=(E350-I350)-K350</t>
  </si>
  <si>
    <t>$M$350</t>
  </si>
  <si>
    <t>$N$350</t>
  </si>
  <si>
    <t>$O$350</t>
  </si>
  <si>
    <t>$P$350</t>
  </si>
  <si>
    <t>=IF([@Âge]&lt;=30,N350,0)</t>
  </si>
  <si>
    <t>$Q$350</t>
  </si>
  <si>
    <t>=IF(AND([@Âge]&gt;30,[@Âge]&lt;=60),N350,0)</t>
  </si>
  <si>
    <t>$R$350</t>
  </si>
  <si>
    <t>=IF(AND([@Âge]&gt;60,[@Âge]&lt;=90),N350,0)</t>
  </si>
  <si>
    <t>$S$350</t>
  </si>
  <si>
    <t>=IF([@Âge]&gt;90,N350,0)</t>
  </si>
  <si>
    <t>$I$351</t>
  </si>
  <si>
    <t>=IF([@EstDetruite],E351,0)</t>
  </si>
  <si>
    <t>$J$351</t>
  </si>
  <si>
    <t>$K$351</t>
  </si>
  <si>
    <t>$L$351</t>
  </si>
  <si>
    <t>=(E351-I351)-K351</t>
  </si>
  <si>
    <t>$M$351</t>
  </si>
  <si>
    <t>$N$351</t>
  </si>
  <si>
    <t>$O$351</t>
  </si>
  <si>
    <t>$P$351</t>
  </si>
  <si>
    <t>=IF([@Âge]&lt;=30,N351,0)</t>
  </si>
  <si>
    <t>$Q$351</t>
  </si>
  <si>
    <t>=IF(AND([@Âge]&gt;30,[@Âge]&lt;=60),N351,0)</t>
  </si>
  <si>
    <t>$R$351</t>
  </si>
  <si>
    <t>=IF(AND([@Âge]&gt;60,[@Âge]&lt;=90),N351,0)</t>
  </si>
  <si>
    <t>$S$351</t>
  </si>
  <si>
    <t>=IF([@Âge]&gt;90,N351,0)</t>
  </si>
  <si>
    <t>$I$352</t>
  </si>
  <si>
    <t>=IF([@EstDetruite],E352,0)</t>
  </si>
  <si>
    <t>$J$352</t>
  </si>
  <si>
    <t>$K$352</t>
  </si>
  <si>
    <t>$L$352</t>
  </si>
  <si>
    <t>=(E352-I352)-K352</t>
  </si>
  <si>
    <t>$M$352</t>
  </si>
  <si>
    <t>$N$352</t>
  </si>
  <si>
    <t>$O$352</t>
  </si>
  <si>
    <t>$P$352</t>
  </si>
  <si>
    <t>=IF([@Âge]&lt;=30,N352,0)</t>
  </si>
  <si>
    <t>$Q$352</t>
  </si>
  <si>
    <t>=IF(AND([@Âge]&gt;30,[@Âge]&lt;=60),N352,0)</t>
  </si>
  <si>
    <t>$R$352</t>
  </si>
  <si>
    <t>=IF(AND([@Âge]&gt;60,[@Âge]&lt;=90),N352,0)</t>
  </si>
  <si>
    <t>$S$352</t>
  </si>
  <si>
    <t>=IF([@Âge]&gt;90,N352,0)</t>
  </si>
  <si>
    <t>$I$353</t>
  </si>
  <si>
    <t>=IF([@EstDetruite],E353,0)</t>
  </si>
  <si>
    <t>$J$353</t>
  </si>
  <si>
    <t>$K$353</t>
  </si>
  <si>
    <t>$L$353</t>
  </si>
  <si>
    <t>=(E353-I353)-K353</t>
  </si>
  <si>
    <t>$M$353</t>
  </si>
  <si>
    <t>$N$353</t>
  </si>
  <si>
    <t>$O$353</t>
  </si>
  <si>
    <t>$P$353</t>
  </si>
  <si>
    <t>=IF([@Âge]&lt;=30,N353,0)</t>
  </si>
  <si>
    <t>$Q$353</t>
  </si>
  <si>
    <t>=IF(AND([@Âge]&gt;30,[@Âge]&lt;=60),N353,0)</t>
  </si>
  <si>
    <t>$R$353</t>
  </si>
  <si>
    <t>=IF(AND([@Âge]&gt;60,[@Âge]&lt;=90),N353,0)</t>
  </si>
  <si>
    <t>$S$353</t>
  </si>
  <si>
    <t>=IF([@Âge]&gt;90,N353,0)</t>
  </si>
  <si>
    <t>$I$354</t>
  </si>
  <si>
    <t>=IF([@EstDetruite],E354,0)</t>
  </si>
  <si>
    <t>$J$354</t>
  </si>
  <si>
    <t>$K$354</t>
  </si>
  <si>
    <t>$L$354</t>
  </si>
  <si>
    <t>=(E354-I354)-K354</t>
  </si>
  <si>
    <t>$M$354</t>
  </si>
  <si>
    <t>$N$354</t>
  </si>
  <si>
    <t>$O$354</t>
  </si>
  <si>
    <t>$P$354</t>
  </si>
  <si>
    <t>=IF([@Âge]&lt;=30,N354,0)</t>
  </si>
  <si>
    <t>$Q$354</t>
  </si>
  <si>
    <t>=IF(AND([@Âge]&gt;30,[@Âge]&lt;=60),N354,0)</t>
  </si>
  <si>
    <t>$R$354</t>
  </si>
  <si>
    <t>=IF(AND([@Âge]&gt;60,[@Âge]&lt;=90),N354,0)</t>
  </si>
  <si>
    <t>$S$354</t>
  </si>
  <si>
    <t>=IF([@Âge]&gt;90,N354,0)</t>
  </si>
  <si>
    <t>$I$355</t>
  </si>
  <si>
    <t>=IF([@EstDetruite],E355,0)</t>
  </si>
  <si>
    <t>$J$355</t>
  </si>
  <si>
    <t>$K$355</t>
  </si>
  <si>
    <t>$L$355</t>
  </si>
  <si>
    <t>=(E355-I355)-K355</t>
  </si>
  <si>
    <t>$M$355</t>
  </si>
  <si>
    <t>$N$355</t>
  </si>
  <si>
    <t>$O$355</t>
  </si>
  <si>
    <t>$P$355</t>
  </si>
  <si>
    <t>=IF([@Âge]&lt;=30,N355,0)</t>
  </si>
  <si>
    <t>$Q$355</t>
  </si>
  <si>
    <t>=IF(AND([@Âge]&gt;30,[@Âge]&lt;=60),N355,0)</t>
  </si>
  <si>
    <t>$R$355</t>
  </si>
  <si>
    <t>=IF(AND([@Âge]&gt;60,[@Âge]&lt;=90),N355,0)</t>
  </si>
  <si>
    <t>$S$355</t>
  </si>
  <si>
    <t>=IF([@Âge]&gt;90,N355,0)</t>
  </si>
  <si>
    <t>$I$356</t>
  </si>
  <si>
    <t>=IF([@EstDetruite],E356,0)</t>
  </si>
  <si>
    <t>$J$356</t>
  </si>
  <si>
    <t>$K$356</t>
  </si>
  <si>
    <t>$L$356</t>
  </si>
  <si>
    <t>=(E356-I356)-K356</t>
  </si>
  <si>
    <t>$M$356</t>
  </si>
  <si>
    <t>$N$356</t>
  </si>
  <si>
    <t>$O$356</t>
  </si>
  <si>
    <t>$P$356</t>
  </si>
  <si>
    <t>=IF([@Âge]&lt;=30,N356,0)</t>
  </si>
  <si>
    <t>$Q$356</t>
  </si>
  <si>
    <t>=IF(AND([@Âge]&gt;30,[@Âge]&lt;=60),N356,0)</t>
  </si>
  <si>
    <t>$R$356</t>
  </si>
  <si>
    <t>=IF(AND([@Âge]&gt;60,[@Âge]&lt;=90),N356,0)</t>
  </si>
  <si>
    <t>$S$356</t>
  </si>
  <si>
    <t>=IF([@Âge]&gt;90,N356,0)</t>
  </si>
  <si>
    <t>$I$357</t>
  </si>
  <si>
    <t>=IF([@EstDetruite],E357,0)</t>
  </si>
  <si>
    <t>$J$357</t>
  </si>
  <si>
    <t>$K$357</t>
  </si>
  <si>
    <t>$L$357</t>
  </si>
  <si>
    <t>=(E357-I357)-K357</t>
  </si>
  <si>
    <t>$M$357</t>
  </si>
  <si>
    <t>$N$357</t>
  </si>
  <si>
    <t>$O$357</t>
  </si>
  <si>
    <t>$P$357</t>
  </si>
  <si>
    <t>=IF([@Âge]&lt;=30,N357,0)</t>
  </si>
  <si>
    <t>$Q$357</t>
  </si>
  <si>
    <t>=IF(AND([@Âge]&gt;30,[@Âge]&lt;=60),N357,0)</t>
  </si>
  <si>
    <t>$R$357</t>
  </si>
  <si>
    <t>=IF(AND([@Âge]&gt;60,[@Âge]&lt;=90),N357,0)</t>
  </si>
  <si>
    <t>$S$357</t>
  </si>
  <si>
    <t>=IF([@Âge]&gt;90,N357,0)</t>
  </si>
  <si>
    <t>$I$358</t>
  </si>
  <si>
    <t>=IF([@EstDetruite],E358,0)</t>
  </si>
  <si>
    <t>$J$358</t>
  </si>
  <si>
    <t>$K$358</t>
  </si>
  <si>
    <t>$L$358</t>
  </si>
  <si>
    <t>=(E358-I358)-K358</t>
  </si>
  <si>
    <t>$M$358</t>
  </si>
  <si>
    <t>$N$358</t>
  </si>
  <si>
    <t>$O$358</t>
  </si>
  <si>
    <t>$P$358</t>
  </si>
  <si>
    <t>=IF([@Âge]&lt;=30,N358,0)</t>
  </si>
  <si>
    <t>$Q$358</t>
  </si>
  <si>
    <t>=IF(AND([@Âge]&gt;30,[@Âge]&lt;=60),N358,0)</t>
  </si>
  <si>
    <t>$R$358</t>
  </si>
  <si>
    <t>=IF(AND([@Âge]&gt;60,[@Âge]&lt;=90),N358,0)</t>
  </si>
  <si>
    <t>$S$358</t>
  </si>
  <si>
    <t>=IF([@Âge]&gt;90,N358,0)</t>
  </si>
  <si>
    <t>$I$359</t>
  </si>
  <si>
    <t>=IF([@EstDetruite],E359,0)</t>
  </si>
  <si>
    <t>$J$359</t>
  </si>
  <si>
    <t>$K$359</t>
  </si>
  <si>
    <t>$L$359</t>
  </si>
  <si>
    <t>=(E359-I359)-K359</t>
  </si>
  <si>
    <t>$M$359</t>
  </si>
  <si>
    <t>$N$359</t>
  </si>
  <si>
    <t>$O$359</t>
  </si>
  <si>
    <t>$P$359</t>
  </si>
  <si>
    <t>=IF([@Âge]&lt;=30,N359,0)</t>
  </si>
  <si>
    <t>$Q$359</t>
  </si>
  <si>
    <t>=IF(AND([@Âge]&gt;30,[@Âge]&lt;=60),N359,0)</t>
  </si>
  <si>
    <t>$R$359</t>
  </si>
  <si>
    <t>=IF(AND([@Âge]&gt;60,[@Âge]&lt;=90),N359,0)</t>
  </si>
  <si>
    <t>$S$359</t>
  </si>
  <si>
    <t>=IF([@Âge]&gt;90,N359,0)</t>
  </si>
  <si>
    <t>$I$360</t>
  </si>
  <si>
    <t>=IF([@EstDetruite],E360,0)</t>
  </si>
  <si>
    <t>$J$360</t>
  </si>
  <si>
    <t>$K$360</t>
  </si>
  <si>
    <t>$L$360</t>
  </si>
  <si>
    <t>=(E360-I360)-K360</t>
  </si>
  <si>
    <t>$M$360</t>
  </si>
  <si>
    <t>$N$360</t>
  </si>
  <si>
    <t>$O$360</t>
  </si>
  <si>
    <t>$P$360</t>
  </si>
  <si>
    <t>=IF([@Âge]&lt;=30,N360,0)</t>
  </si>
  <si>
    <t>$Q$360</t>
  </si>
  <si>
    <t>=IF(AND([@Âge]&gt;30,[@Âge]&lt;=60),N360,0)</t>
  </si>
  <si>
    <t>$R$360</t>
  </si>
  <si>
    <t>=IF(AND([@Âge]&gt;60,[@Âge]&lt;=90),N360,0)</t>
  </si>
  <si>
    <t>$S$360</t>
  </si>
  <si>
    <t>=IF([@Âge]&gt;90,N360,0)</t>
  </si>
  <si>
    <t>$I$361</t>
  </si>
  <si>
    <t>=IF([@EstDetruite],E361,0)</t>
  </si>
  <si>
    <t>$J$361</t>
  </si>
  <si>
    <t>$K$361</t>
  </si>
  <si>
    <t>$L$361</t>
  </si>
  <si>
    <t>=(E361-I361)-K361</t>
  </si>
  <si>
    <t>$M$361</t>
  </si>
  <si>
    <t>$N$361</t>
  </si>
  <si>
    <t>$O$361</t>
  </si>
  <si>
    <t>$P$361</t>
  </si>
  <si>
    <t>=IF([@Âge]&lt;=30,N361,0)</t>
  </si>
  <si>
    <t>$Q$361</t>
  </si>
  <si>
    <t>=IF(AND([@Âge]&gt;30,[@Âge]&lt;=60),N361,0)</t>
  </si>
  <si>
    <t>$R$361</t>
  </si>
  <si>
    <t>=IF(AND([@Âge]&gt;60,[@Âge]&lt;=90),N361,0)</t>
  </si>
  <si>
    <t>$S$361</t>
  </si>
  <si>
    <t>=IF([@Âge]&gt;90,N361,0)</t>
  </si>
  <si>
    <t>$I$362</t>
  </si>
  <si>
    <t>=IF([@EstDetruite],E362,0)</t>
  </si>
  <si>
    <t>$J$362</t>
  </si>
  <si>
    <t>$K$362</t>
  </si>
  <si>
    <t>$L$362</t>
  </si>
  <si>
    <t>=(E362-I362)-K362</t>
  </si>
  <si>
    <t>$M$362</t>
  </si>
  <si>
    <t>$N$362</t>
  </si>
  <si>
    <t>$O$362</t>
  </si>
  <si>
    <t>$P$362</t>
  </si>
  <si>
    <t>=IF([@Âge]&lt;=30,N362,0)</t>
  </si>
  <si>
    <t>$Q$362</t>
  </si>
  <si>
    <t>=IF(AND([@Âge]&gt;30,[@Âge]&lt;=60),N362,0)</t>
  </si>
  <si>
    <t>$R$362</t>
  </si>
  <si>
    <t>=IF(AND([@Âge]&gt;60,[@Âge]&lt;=90),N362,0)</t>
  </si>
  <si>
    <t>$S$362</t>
  </si>
  <si>
    <t>=IF([@Âge]&gt;90,N362,0)</t>
  </si>
  <si>
    <t>$I$363</t>
  </si>
  <si>
    <t>=IF([@EstDetruite],E363,0)</t>
  </si>
  <si>
    <t>$J$363</t>
  </si>
  <si>
    <t>$K$363</t>
  </si>
  <si>
    <t>$L$363</t>
  </si>
  <si>
    <t>=(E363-I363)-K363</t>
  </si>
  <si>
    <t>$M$363</t>
  </si>
  <si>
    <t>$N$363</t>
  </si>
  <si>
    <t>$O$363</t>
  </si>
  <si>
    <t>$P$363</t>
  </si>
  <si>
    <t>=IF([@Âge]&lt;=30,N363,0)</t>
  </si>
  <si>
    <t>$Q$363</t>
  </si>
  <si>
    <t>=IF(AND([@Âge]&gt;30,[@Âge]&lt;=60),N363,0)</t>
  </si>
  <si>
    <t>$R$363</t>
  </si>
  <si>
    <t>=IF(AND([@Âge]&gt;60,[@Âge]&lt;=90),N363,0)</t>
  </si>
  <si>
    <t>$S$363</t>
  </si>
  <si>
    <t>=IF([@Âge]&gt;90,N363,0)</t>
  </si>
  <si>
    <t>$I$364</t>
  </si>
  <si>
    <t>=IF([@EstDetruite],E364,0)</t>
  </si>
  <si>
    <t>$J$364</t>
  </si>
  <si>
    <t>$K$364</t>
  </si>
  <si>
    <t>$L$364</t>
  </si>
  <si>
    <t>=(E364-I364)-K364</t>
  </si>
  <si>
    <t>$M$364</t>
  </si>
  <si>
    <t>$N$364</t>
  </si>
  <si>
    <t>$O$364</t>
  </si>
  <si>
    <t>$P$364</t>
  </si>
  <si>
    <t>=IF([@Âge]&lt;=30,N364,0)</t>
  </si>
  <si>
    <t>$Q$364</t>
  </si>
  <si>
    <t>=IF(AND([@Âge]&gt;30,[@Âge]&lt;=60),N364,0)</t>
  </si>
  <si>
    <t>$R$364</t>
  </si>
  <si>
    <t>=IF(AND([@Âge]&gt;60,[@Âge]&lt;=90),N364,0)</t>
  </si>
  <si>
    <t>$S$364</t>
  </si>
  <si>
    <t>=IF([@Âge]&gt;90,N364,0)</t>
  </si>
  <si>
    <t>$I$365</t>
  </si>
  <si>
    <t>=IF([@EstDetruite],E365,0)</t>
  </si>
  <si>
    <t>$J$365</t>
  </si>
  <si>
    <t>$K$365</t>
  </si>
  <si>
    <t>$L$365</t>
  </si>
  <si>
    <t>=(E365-I365)-K365</t>
  </si>
  <si>
    <t>$M$365</t>
  </si>
  <si>
    <t>$N$365</t>
  </si>
  <si>
    <t>$O$365</t>
  </si>
  <si>
    <t>$P$365</t>
  </si>
  <si>
    <t>=IF([@Âge]&lt;=30,N365,0)</t>
  </si>
  <si>
    <t>$Q$365</t>
  </si>
  <si>
    <t>=IF(AND([@Âge]&gt;30,[@Âge]&lt;=60),N365,0)</t>
  </si>
  <si>
    <t>$R$365</t>
  </si>
  <si>
    <t>=IF(AND([@Âge]&gt;60,[@Âge]&lt;=90),N365,0)</t>
  </si>
  <si>
    <t>$S$365</t>
  </si>
  <si>
    <t>=IF([@Âge]&gt;90,N365,0)</t>
  </si>
  <si>
    <t>$I$366</t>
  </si>
  <si>
    <t>=IF([@EstDetruite],E366,0)</t>
  </si>
  <si>
    <t>$J$366</t>
  </si>
  <si>
    <t>$K$366</t>
  </si>
  <si>
    <t>$L$366</t>
  </si>
  <si>
    <t>=(E366-I366)-K366</t>
  </si>
  <si>
    <t>$M$366</t>
  </si>
  <si>
    <t>$N$366</t>
  </si>
  <si>
    <t>$O$366</t>
  </si>
  <si>
    <t>$P$366</t>
  </si>
  <si>
    <t>=IF([@Âge]&lt;=30,N366,0)</t>
  </si>
  <si>
    <t>$Q$366</t>
  </si>
  <si>
    <t>=IF(AND([@Âge]&gt;30,[@Âge]&lt;=60),N366,0)</t>
  </si>
  <si>
    <t>$R$366</t>
  </si>
  <si>
    <t>=IF(AND([@Âge]&gt;60,[@Âge]&lt;=90),N366,0)</t>
  </si>
  <si>
    <t>$S$366</t>
  </si>
  <si>
    <t>=IF([@Âge]&gt;90,N366,0)</t>
  </si>
  <si>
    <t>$I$367</t>
  </si>
  <si>
    <t>=IF([@EstDetruite],E367,0)</t>
  </si>
  <si>
    <t>$J$367</t>
  </si>
  <si>
    <t>$K$367</t>
  </si>
  <si>
    <t>$L$367</t>
  </si>
  <si>
    <t>=(E367-I367)-K367</t>
  </si>
  <si>
    <t>$M$367</t>
  </si>
  <si>
    <t>$N$367</t>
  </si>
  <si>
    <t>$O$367</t>
  </si>
  <si>
    <t>$P$367</t>
  </si>
  <si>
    <t>=IF([@Âge]&lt;=30,N367,0)</t>
  </si>
  <si>
    <t>$Q$367</t>
  </si>
  <si>
    <t>=IF(AND([@Âge]&gt;30,[@Âge]&lt;=60),N367,0)</t>
  </si>
  <si>
    <t>$R$367</t>
  </si>
  <si>
    <t>=IF(AND([@Âge]&gt;60,[@Âge]&lt;=90),N367,0)</t>
  </si>
  <si>
    <t>$S$367</t>
  </si>
  <si>
    <t>=IF([@Âge]&gt;90,N367,0)</t>
  </si>
  <si>
    <t>$I$368</t>
  </si>
  <si>
    <t>=IF([@EstDetruite],E368,0)</t>
  </si>
  <si>
    <t>$J$368</t>
  </si>
  <si>
    <t>$K$368</t>
  </si>
  <si>
    <t>$L$368</t>
  </si>
  <si>
    <t>=(E368-I368)-K368</t>
  </si>
  <si>
    <t>$M$368</t>
  </si>
  <si>
    <t>$N$368</t>
  </si>
  <si>
    <t>$O$368</t>
  </si>
  <si>
    <t>$P$368</t>
  </si>
  <si>
    <t>=IF([@Âge]&lt;=30,N368,0)</t>
  </si>
  <si>
    <t>$Q$368</t>
  </si>
  <si>
    <t>=IF(AND([@Âge]&gt;30,[@Âge]&lt;=60),N368,0)</t>
  </si>
  <si>
    <t>$R$368</t>
  </si>
  <si>
    <t>=IF(AND([@Âge]&gt;60,[@Âge]&lt;=90),N368,0)</t>
  </si>
  <si>
    <t>$S$368</t>
  </si>
  <si>
    <t>=IF([@Âge]&gt;90,N368,0)</t>
  </si>
  <si>
    <t>$I$369</t>
  </si>
  <si>
    <t>=IF([@EstDetruite],E369,0)</t>
  </si>
  <si>
    <t>$J$369</t>
  </si>
  <si>
    <t>$K$369</t>
  </si>
  <si>
    <t>$L$369</t>
  </si>
  <si>
    <t>=(E369-I369)-K369</t>
  </si>
  <si>
    <t>$M$369</t>
  </si>
  <si>
    <t>$N$369</t>
  </si>
  <si>
    <t>$O$369</t>
  </si>
  <si>
    <t>$P$369</t>
  </si>
  <si>
    <t>=IF([@Âge]&lt;=30,N369,0)</t>
  </si>
  <si>
    <t>$Q$369</t>
  </si>
  <si>
    <t>=IF(AND([@Âge]&gt;30,[@Âge]&lt;=60),N369,0)</t>
  </si>
  <si>
    <t>$R$369</t>
  </si>
  <si>
    <t>=IF(AND([@Âge]&gt;60,[@Âge]&lt;=90),N369,0)</t>
  </si>
  <si>
    <t>$S$369</t>
  </si>
  <si>
    <t>=IF([@Âge]&gt;90,N369,0)</t>
  </si>
  <si>
    <t>$I$370</t>
  </si>
  <si>
    <t>=IF([@EstDetruite],E370,0)</t>
  </si>
  <si>
    <t>$J$370</t>
  </si>
  <si>
    <t>$K$370</t>
  </si>
  <si>
    <t>$L$370</t>
  </si>
  <si>
    <t>=(E370-I370)-K370</t>
  </si>
  <si>
    <t>$M$370</t>
  </si>
  <si>
    <t>$N$370</t>
  </si>
  <si>
    <t>$O$370</t>
  </si>
  <si>
    <t>$P$370</t>
  </si>
  <si>
    <t>=IF([@Âge]&lt;=30,N370,0)</t>
  </si>
  <si>
    <t>$Q$370</t>
  </si>
  <si>
    <t>=IF(AND([@Âge]&gt;30,[@Âge]&lt;=60),N370,0)</t>
  </si>
  <si>
    <t>$R$370</t>
  </si>
  <si>
    <t>=IF(AND([@Âge]&gt;60,[@Âge]&lt;=90),N370,0)</t>
  </si>
  <si>
    <t>$S$370</t>
  </si>
  <si>
    <t>=IF([@Âge]&gt;90,N370,0)</t>
  </si>
  <si>
    <t>$I$371</t>
  </si>
  <si>
    <t>=IF([@EstDetruite],E371,0)</t>
  </si>
  <si>
    <t>$J$371</t>
  </si>
  <si>
    <t>$K$371</t>
  </si>
  <si>
    <t>$L$371</t>
  </si>
  <si>
    <t>=(E371-I371)-K371</t>
  </si>
  <si>
    <t>$M$371</t>
  </si>
  <si>
    <t>$N$371</t>
  </si>
  <si>
    <t>$O$371</t>
  </si>
  <si>
    <t>$P$371</t>
  </si>
  <si>
    <t>=IF([@Âge]&lt;=30,N371,0)</t>
  </si>
  <si>
    <t>$Q$371</t>
  </si>
  <si>
    <t>=IF(AND([@Âge]&gt;30,[@Âge]&lt;=60),N371,0)</t>
  </si>
  <si>
    <t>$R$371</t>
  </si>
  <si>
    <t>=IF(AND([@Âge]&gt;60,[@Âge]&lt;=90),N371,0)</t>
  </si>
  <si>
    <t>$S$371</t>
  </si>
  <si>
    <t>=IF([@Âge]&gt;90,N371,0)</t>
  </si>
  <si>
    <t>$I$372</t>
  </si>
  <si>
    <t>=IF([@EstDetruite],E372,0)</t>
  </si>
  <si>
    <t>$J$372</t>
  </si>
  <si>
    <t>$K$372</t>
  </si>
  <si>
    <t>$L$372</t>
  </si>
  <si>
    <t>=(E372-I372)-K372</t>
  </si>
  <si>
    <t>$M$372</t>
  </si>
  <si>
    <t>$N$372</t>
  </si>
  <si>
    <t>$O$372</t>
  </si>
  <si>
    <t>$P$372</t>
  </si>
  <si>
    <t>=IF([@Âge]&lt;=30,N372,0)</t>
  </si>
  <si>
    <t>$Q$372</t>
  </si>
  <si>
    <t>=IF(AND([@Âge]&gt;30,[@Âge]&lt;=60),N372,0)</t>
  </si>
  <si>
    <t>$R$372</t>
  </si>
  <si>
    <t>=IF(AND([@Âge]&gt;60,[@Âge]&lt;=90),N372,0)</t>
  </si>
  <si>
    <t>$S$372</t>
  </si>
  <si>
    <t>=IF([@Âge]&gt;90,N372,0)</t>
  </si>
  <si>
    <t>$I$373</t>
  </si>
  <si>
    <t>=IF([@EstDetruite],E373,0)</t>
  </si>
  <si>
    <t>$J$373</t>
  </si>
  <si>
    <t>$K$373</t>
  </si>
  <si>
    <t>$L$373</t>
  </si>
  <si>
    <t>=(E373-I373)-K373</t>
  </si>
  <si>
    <t>$M$373</t>
  </si>
  <si>
    <t>$N$373</t>
  </si>
  <si>
    <t>$O$373</t>
  </si>
  <si>
    <t>$P$373</t>
  </si>
  <si>
    <t>=IF([@Âge]&lt;=30,N373,0)</t>
  </si>
  <si>
    <t>$Q$373</t>
  </si>
  <si>
    <t>=IF(AND([@Âge]&gt;30,[@Âge]&lt;=60),N373,0)</t>
  </si>
  <si>
    <t>$R$373</t>
  </si>
  <si>
    <t>=IF(AND([@Âge]&gt;60,[@Âge]&lt;=90),N373,0)</t>
  </si>
  <si>
    <t>$S$373</t>
  </si>
  <si>
    <t>=IF([@Âge]&gt;90,N373,0)</t>
  </si>
  <si>
    <t>$I$374</t>
  </si>
  <si>
    <t>=IF([@EstDetruite],E374,0)</t>
  </si>
  <si>
    <t>$J$374</t>
  </si>
  <si>
    <t>$K$374</t>
  </si>
  <si>
    <t>$L$374</t>
  </si>
  <si>
    <t>=(E374-I374)-K374</t>
  </si>
  <si>
    <t>$M$374</t>
  </si>
  <si>
    <t>$N$374</t>
  </si>
  <si>
    <t>$O$374</t>
  </si>
  <si>
    <t>$P$374</t>
  </si>
  <si>
    <t>=IF([@Âge]&lt;=30,N374,0)</t>
  </si>
  <si>
    <t>$Q$374</t>
  </si>
  <si>
    <t>=IF(AND([@Âge]&gt;30,[@Âge]&lt;=60),N374,0)</t>
  </si>
  <si>
    <t>$R$374</t>
  </si>
  <si>
    <t>=IF(AND([@Âge]&gt;60,[@Âge]&lt;=90),N374,0)</t>
  </si>
  <si>
    <t>$S$374</t>
  </si>
  <si>
    <t>=IF([@Âge]&gt;90,N374,0)</t>
  </si>
  <si>
    <t>$I$375</t>
  </si>
  <si>
    <t>=IF([@EstDetruite],E375,0)</t>
  </si>
  <si>
    <t>$J$375</t>
  </si>
  <si>
    <t>$K$375</t>
  </si>
  <si>
    <t>$L$375</t>
  </si>
  <si>
    <t>=(E375-I375)-K375</t>
  </si>
  <si>
    <t>$M$375</t>
  </si>
  <si>
    <t>$N$375</t>
  </si>
  <si>
    <t>$O$375</t>
  </si>
  <si>
    <t>$P$375</t>
  </si>
  <si>
    <t>=IF([@Âge]&lt;=30,N375,0)</t>
  </si>
  <si>
    <t>$Q$375</t>
  </si>
  <si>
    <t>=IF(AND([@Âge]&gt;30,[@Âge]&lt;=60),N375,0)</t>
  </si>
  <si>
    <t>$R$375</t>
  </si>
  <si>
    <t>=IF(AND([@Âge]&gt;60,[@Âge]&lt;=90),N375,0)</t>
  </si>
  <si>
    <t>$S$375</t>
  </si>
  <si>
    <t>=IF([@Âge]&gt;90,N375,0)</t>
  </si>
  <si>
    <t>$I$376</t>
  </si>
  <si>
    <t>=IF([@EstDetruite],E376,0)</t>
  </si>
  <si>
    <t>$J$376</t>
  </si>
  <si>
    <t>$K$376</t>
  </si>
  <si>
    <t>$L$376</t>
  </si>
  <si>
    <t>=(E376-I376)-K376</t>
  </si>
  <si>
    <t>$M$376</t>
  </si>
  <si>
    <t>$N$376</t>
  </si>
  <si>
    <t>$O$376</t>
  </si>
  <si>
    <t>$P$376</t>
  </si>
  <si>
    <t>=IF([@Âge]&lt;=30,N376,0)</t>
  </si>
  <si>
    <t>$Q$376</t>
  </si>
  <si>
    <t>=IF(AND([@Âge]&gt;30,[@Âge]&lt;=60),N376,0)</t>
  </si>
  <si>
    <t>$R$376</t>
  </si>
  <si>
    <t>=IF(AND([@Âge]&gt;60,[@Âge]&lt;=90),N376,0)</t>
  </si>
  <si>
    <t>$S$376</t>
  </si>
  <si>
    <t>=IF([@Âge]&gt;90,N376,0)</t>
  </si>
  <si>
    <t>$I$377</t>
  </si>
  <si>
    <t>=IF([@EstDetruite],E377,0)</t>
  </si>
  <si>
    <t>$J$377</t>
  </si>
  <si>
    <t>$K$377</t>
  </si>
  <si>
    <t>$L$377</t>
  </si>
  <si>
    <t>=(E377-I377)-K377</t>
  </si>
  <si>
    <t>$M$377</t>
  </si>
  <si>
    <t>$N$377</t>
  </si>
  <si>
    <t>$O$377</t>
  </si>
  <si>
    <t>$P$377</t>
  </si>
  <si>
    <t>=IF([@Âge]&lt;=30,N377,0)</t>
  </si>
  <si>
    <t>$Q$377</t>
  </si>
  <si>
    <t>=IF(AND([@Âge]&gt;30,[@Âge]&lt;=60),N377,0)</t>
  </si>
  <si>
    <t>$R$377</t>
  </si>
  <si>
    <t>=IF(AND([@Âge]&gt;60,[@Âge]&lt;=90),N377,0)</t>
  </si>
  <si>
    <t>$S$377</t>
  </si>
  <si>
    <t>=IF([@Âge]&gt;90,N377,0)</t>
  </si>
  <si>
    <t>$I$378</t>
  </si>
  <si>
    <t>=IF([@EstDetruite],E378,0)</t>
  </si>
  <si>
    <t>$J$378</t>
  </si>
  <si>
    <t>$K$378</t>
  </si>
  <si>
    <t>$L$378</t>
  </si>
  <si>
    <t>=(E378-I378)-K378</t>
  </si>
  <si>
    <t>$M$378</t>
  </si>
  <si>
    <t>$N$378</t>
  </si>
  <si>
    <t>$O$378</t>
  </si>
  <si>
    <t>$P$378</t>
  </si>
  <si>
    <t>=IF([@Âge]&lt;=30,N378,0)</t>
  </si>
  <si>
    <t>$Q$378</t>
  </si>
  <si>
    <t>=IF(AND([@Âge]&gt;30,[@Âge]&lt;=60),N378,0)</t>
  </si>
  <si>
    <t>$R$378</t>
  </si>
  <si>
    <t>=IF(AND([@Âge]&gt;60,[@Âge]&lt;=90),N378,0)</t>
  </si>
  <si>
    <t>$S$378</t>
  </si>
  <si>
    <t>=IF([@Âge]&gt;90,N378,0)</t>
  </si>
  <si>
    <t>$I$379</t>
  </si>
  <si>
    <t>=IF([@EstDetruite],E379,0)</t>
  </si>
  <si>
    <t>$J$379</t>
  </si>
  <si>
    <t>$K$379</t>
  </si>
  <si>
    <t>$L$379</t>
  </si>
  <si>
    <t>=(E379-I379)-K379</t>
  </si>
  <si>
    <t>$M$379</t>
  </si>
  <si>
    <t>$N$379</t>
  </si>
  <si>
    <t>$O$379</t>
  </si>
  <si>
    <t>$P$379</t>
  </si>
  <si>
    <t>=IF([@Âge]&lt;=30,N379,0)</t>
  </si>
  <si>
    <t>$Q$379</t>
  </si>
  <si>
    <t>=IF(AND([@Âge]&gt;30,[@Âge]&lt;=60),N379,0)</t>
  </si>
  <si>
    <t>$R$379</t>
  </si>
  <si>
    <t>=IF(AND([@Âge]&gt;60,[@Âge]&lt;=90),N379,0)</t>
  </si>
  <si>
    <t>$S$379</t>
  </si>
  <si>
    <t>=IF([@Âge]&gt;90,N379,0)</t>
  </si>
  <si>
    <t>$I$380</t>
  </si>
  <si>
    <t>=IF([@EstDetruite],E380,0)</t>
  </si>
  <si>
    <t>$J$380</t>
  </si>
  <si>
    <t>$K$380</t>
  </si>
  <si>
    <t>$L$380</t>
  </si>
  <si>
    <t>=(E380-I380)-K380</t>
  </si>
  <si>
    <t>$M$380</t>
  </si>
  <si>
    <t>$N$380</t>
  </si>
  <si>
    <t>$O$380</t>
  </si>
  <si>
    <t>$P$380</t>
  </si>
  <si>
    <t>=IF([@Âge]&lt;=30,N380,0)</t>
  </si>
  <si>
    <t>$Q$380</t>
  </si>
  <si>
    <t>=IF(AND([@Âge]&gt;30,[@Âge]&lt;=60),N380,0)</t>
  </si>
  <si>
    <t>$R$380</t>
  </si>
  <si>
    <t>=IF(AND([@Âge]&gt;60,[@Âge]&lt;=90),N380,0)</t>
  </si>
  <si>
    <t>$S$380</t>
  </si>
  <si>
    <t>=IF([@Âge]&gt;90,N380,0)</t>
  </si>
  <si>
    <t>$I$381</t>
  </si>
  <si>
    <t>=IF([@EstDetruite],E381,0)</t>
  </si>
  <si>
    <t>$J$381</t>
  </si>
  <si>
    <t>$K$381</t>
  </si>
  <si>
    <t>$L$381</t>
  </si>
  <si>
    <t>=(E381-I381)-K381</t>
  </si>
  <si>
    <t>$M$381</t>
  </si>
  <si>
    <t>$N$381</t>
  </si>
  <si>
    <t>$O$381</t>
  </si>
  <si>
    <t>$P$381</t>
  </si>
  <si>
    <t>=IF([@Âge]&lt;=30,N381,0)</t>
  </si>
  <si>
    <t>$Q$381</t>
  </si>
  <si>
    <t>=IF(AND([@Âge]&gt;30,[@Âge]&lt;=60),N381,0)</t>
  </si>
  <si>
    <t>$R$381</t>
  </si>
  <si>
    <t>=IF(AND([@Âge]&gt;60,[@Âge]&lt;=90),N381,0)</t>
  </si>
  <si>
    <t>$S$381</t>
  </si>
  <si>
    <t>=IF([@Âge]&gt;90,N381,0)</t>
  </si>
  <si>
    <t>$I$382</t>
  </si>
  <si>
    <t>=IF([@EstDetruite],E382,0)</t>
  </si>
  <si>
    <t>$J$382</t>
  </si>
  <si>
    <t>$K$382</t>
  </si>
  <si>
    <t>$L$382</t>
  </si>
  <si>
    <t>=(E382-I382)-K382</t>
  </si>
  <si>
    <t>$M$382</t>
  </si>
  <si>
    <t>$N$382</t>
  </si>
  <si>
    <t>$O$382</t>
  </si>
  <si>
    <t>$P$382</t>
  </si>
  <si>
    <t>=IF([@Âge]&lt;=30,N382,0)</t>
  </si>
  <si>
    <t>$Q$382</t>
  </si>
  <si>
    <t>=IF(AND([@Âge]&gt;30,[@Âge]&lt;=60),N382,0)</t>
  </si>
  <si>
    <t>$R$382</t>
  </si>
  <si>
    <t>=IF(AND([@Âge]&gt;60,[@Âge]&lt;=90),N382,0)</t>
  </si>
  <si>
    <t>$S$382</t>
  </si>
  <si>
    <t>=IF([@Âge]&gt;90,N382,0)</t>
  </si>
  <si>
    <t>$I$383</t>
  </si>
  <si>
    <t>=IF([@EstDetruite],E383,0)</t>
  </si>
  <si>
    <t>$J$383</t>
  </si>
  <si>
    <t>$K$383</t>
  </si>
  <si>
    <t>$L$383</t>
  </si>
  <si>
    <t>=(E383-I383)-K383</t>
  </si>
  <si>
    <t>$M$383</t>
  </si>
  <si>
    <t>$N$383</t>
  </si>
  <si>
    <t>$O$383</t>
  </si>
  <si>
    <t>$P$383</t>
  </si>
  <si>
    <t>=IF([@Âge]&lt;=30,N383,0)</t>
  </si>
  <si>
    <t>$Q$383</t>
  </si>
  <si>
    <t>=IF(AND([@Âge]&gt;30,[@Âge]&lt;=60),N383,0)</t>
  </si>
  <si>
    <t>$R$383</t>
  </si>
  <si>
    <t>=IF(AND([@Âge]&gt;60,[@Âge]&lt;=90),N383,0)</t>
  </si>
  <si>
    <t>$S$383</t>
  </si>
  <si>
    <t>=IF([@Âge]&gt;90,N383,0)</t>
  </si>
  <si>
    <t>$I$384</t>
  </si>
  <si>
    <t>=IF([@EstDetruite],E384,0)</t>
  </si>
  <si>
    <t>$J$384</t>
  </si>
  <si>
    <t>$K$384</t>
  </si>
  <si>
    <t>$L$384</t>
  </si>
  <si>
    <t>=(E384-I384)-K384</t>
  </si>
  <si>
    <t>$M$384</t>
  </si>
  <si>
    <t>$N$384</t>
  </si>
  <si>
    <t>$O$384</t>
  </si>
  <si>
    <t>$P$384</t>
  </si>
  <si>
    <t>=IF([@Âge]&lt;=30,N384,0)</t>
  </si>
  <si>
    <t>$Q$384</t>
  </si>
  <si>
    <t>=IF(AND([@Âge]&gt;30,[@Âge]&lt;=60),N384,0)</t>
  </si>
  <si>
    <t>$R$384</t>
  </si>
  <si>
    <t>=IF(AND([@Âge]&gt;60,[@Âge]&lt;=90),N384,0)</t>
  </si>
  <si>
    <t>$S$384</t>
  </si>
  <si>
    <t>=IF([@Âge]&gt;90,N384,0)</t>
  </si>
  <si>
    <t>$I$385</t>
  </si>
  <si>
    <t>=IF([@EstDetruite],E385,0)</t>
  </si>
  <si>
    <t>$J$385</t>
  </si>
  <si>
    <t>$K$385</t>
  </si>
  <si>
    <t>$L$385</t>
  </si>
  <si>
    <t>=(E385-I385)-K385</t>
  </si>
  <si>
    <t>$M$385</t>
  </si>
  <si>
    <t>$N$385</t>
  </si>
  <si>
    <t>$O$385</t>
  </si>
  <si>
    <t>$P$385</t>
  </si>
  <si>
    <t>=IF([@Âge]&lt;=30,N385,0)</t>
  </si>
  <si>
    <t>$Q$385</t>
  </si>
  <si>
    <t>=IF(AND([@Âge]&gt;30,[@Âge]&lt;=60),N385,0)</t>
  </si>
  <si>
    <t>$R$385</t>
  </si>
  <si>
    <t>=IF(AND([@Âge]&gt;60,[@Âge]&lt;=90),N385,0)</t>
  </si>
  <si>
    <t>$S$385</t>
  </si>
  <si>
    <t>=IF([@Âge]&gt;90,N385,0)</t>
  </si>
  <si>
    <t>$I$386</t>
  </si>
  <si>
    <t>=IF([@EstDetruite],E386,0)</t>
  </si>
  <si>
    <t>$J$386</t>
  </si>
  <si>
    <t>$K$386</t>
  </si>
  <si>
    <t>$L$386</t>
  </si>
  <si>
    <t>=(E386-I386)-K386</t>
  </si>
  <si>
    <t>$M$386</t>
  </si>
  <si>
    <t>$N$386</t>
  </si>
  <si>
    <t>$O$386</t>
  </si>
  <si>
    <t>$P$386</t>
  </si>
  <si>
    <t>=IF([@Âge]&lt;=30,N386,0)</t>
  </si>
  <si>
    <t>$Q$386</t>
  </si>
  <si>
    <t>=IF(AND([@Âge]&gt;30,[@Âge]&lt;=60),N386,0)</t>
  </si>
  <si>
    <t>$R$386</t>
  </si>
  <si>
    <t>=IF(AND([@Âge]&gt;60,[@Âge]&lt;=90),N386,0)</t>
  </si>
  <si>
    <t>$S$386</t>
  </si>
  <si>
    <t>=IF([@Âge]&gt;90,N386,0)</t>
  </si>
  <si>
    <t>$I$387</t>
  </si>
  <si>
    <t>=IF([@EstDetruite],E387,0)</t>
  </si>
  <si>
    <t>$J$387</t>
  </si>
  <si>
    <t>$K$387</t>
  </si>
  <si>
    <t>$L$387</t>
  </si>
  <si>
    <t>=(E387-I387)-K387</t>
  </si>
  <si>
    <t>$M$387</t>
  </si>
  <si>
    <t>$N$387</t>
  </si>
  <si>
    <t>$O$387</t>
  </si>
  <si>
    <t>$P$387</t>
  </si>
  <si>
    <t>=IF([@Âge]&lt;=30,N387,0)</t>
  </si>
  <si>
    <t>$Q$387</t>
  </si>
  <si>
    <t>=IF(AND([@Âge]&gt;30,[@Âge]&lt;=60),N387,0)</t>
  </si>
  <si>
    <t>$R$387</t>
  </si>
  <si>
    <t>=IF(AND([@Âge]&gt;60,[@Âge]&lt;=90),N387,0)</t>
  </si>
  <si>
    <t>$S$387</t>
  </si>
  <si>
    <t>=IF([@Âge]&gt;90,N387,0)</t>
  </si>
  <si>
    <t>$I$388</t>
  </si>
  <si>
    <t>=IF([@EstDetruite],E388,0)</t>
  </si>
  <si>
    <t>$J$388</t>
  </si>
  <si>
    <t>$K$388</t>
  </si>
  <si>
    <t>$L$388</t>
  </si>
  <si>
    <t>=(E388-I388)-K388</t>
  </si>
  <si>
    <t>$M$388</t>
  </si>
  <si>
    <t>$N$388</t>
  </si>
  <si>
    <t>$O$388</t>
  </si>
  <si>
    <t>$P$388</t>
  </si>
  <si>
    <t>=IF([@Âge]&lt;=30,N388,0)</t>
  </si>
  <si>
    <t>$Q$388</t>
  </si>
  <si>
    <t>=IF(AND([@Âge]&gt;30,[@Âge]&lt;=60),N388,0)</t>
  </si>
  <si>
    <t>$R$388</t>
  </si>
  <si>
    <t>=IF(AND([@Âge]&gt;60,[@Âge]&lt;=90),N388,0)</t>
  </si>
  <si>
    <t>$S$388</t>
  </si>
  <si>
    <t>=IF([@Âge]&gt;90,N388,0)</t>
  </si>
  <si>
    <t>$I$389</t>
  </si>
  <si>
    <t>=IF([@EstDetruite],E389,0)</t>
  </si>
  <si>
    <t>$J$389</t>
  </si>
  <si>
    <t>$K$389</t>
  </si>
  <si>
    <t>$L$389</t>
  </si>
  <si>
    <t>=(E389-I389)-K389</t>
  </si>
  <si>
    <t>$M$389</t>
  </si>
  <si>
    <t>$N$389</t>
  </si>
  <si>
    <t>$O$389</t>
  </si>
  <si>
    <t>$P$389</t>
  </si>
  <si>
    <t>=IF([@Âge]&lt;=30,N389,0)</t>
  </si>
  <si>
    <t>$Q$389</t>
  </si>
  <si>
    <t>=IF(AND([@Âge]&gt;30,[@Âge]&lt;=60),N389,0)</t>
  </si>
  <si>
    <t>$R$389</t>
  </si>
  <si>
    <t>=IF(AND([@Âge]&gt;60,[@Âge]&lt;=90),N389,0)</t>
  </si>
  <si>
    <t>$S$389</t>
  </si>
  <si>
    <t>=IF([@Âge]&gt;90,N389,0)</t>
  </si>
  <si>
    <t>$I$390</t>
  </si>
  <si>
    <t>=IF([@EstDetruite],E390,0)</t>
  </si>
  <si>
    <t>$J$390</t>
  </si>
  <si>
    <t>$K$390</t>
  </si>
  <si>
    <t>$L$390</t>
  </si>
  <si>
    <t>=(E390-I390)-K390</t>
  </si>
  <si>
    <t>$M$390</t>
  </si>
  <si>
    <t>$N$390</t>
  </si>
  <si>
    <t>$O$390</t>
  </si>
  <si>
    <t>$P$390</t>
  </si>
  <si>
    <t>=IF([@Âge]&lt;=30,N390,0)</t>
  </si>
  <si>
    <t>$Q$390</t>
  </si>
  <si>
    <t>=IF(AND([@Âge]&gt;30,[@Âge]&lt;=60),N390,0)</t>
  </si>
  <si>
    <t>$R$390</t>
  </si>
  <si>
    <t>=IF(AND([@Âge]&gt;60,[@Âge]&lt;=90),N390,0)</t>
  </si>
  <si>
    <t>$S$390</t>
  </si>
  <si>
    <t>=IF([@Âge]&gt;90,N390,0)</t>
  </si>
  <si>
    <t>$I$391</t>
  </si>
  <si>
    <t>=IF([@EstDetruite],E391,0)</t>
  </si>
  <si>
    <t>$J$391</t>
  </si>
  <si>
    <t>$K$391</t>
  </si>
  <si>
    <t>$L$391</t>
  </si>
  <si>
    <t>=(E391-I391)-K391</t>
  </si>
  <si>
    <t>$M$391</t>
  </si>
  <si>
    <t>$N$391</t>
  </si>
  <si>
    <t>$O$391</t>
  </si>
  <si>
    <t>$P$391</t>
  </si>
  <si>
    <t>=IF([@Âge]&lt;=30,N391,0)</t>
  </si>
  <si>
    <t>$Q$391</t>
  </si>
  <si>
    <t>=IF(AND([@Âge]&gt;30,[@Âge]&lt;=60),N391,0)</t>
  </si>
  <si>
    <t>$R$391</t>
  </si>
  <si>
    <t>=IF(AND([@Âge]&gt;60,[@Âge]&lt;=90),N391,0)</t>
  </si>
  <si>
    <t>$S$391</t>
  </si>
  <si>
    <t>=IF([@Âge]&gt;90,N391,0)</t>
  </si>
  <si>
    <t>$I$392</t>
  </si>
  <si>
    <t>=IF([@EstDetruite],E392,0)</t>
  </si>
  <si>
    <t>$J$392</t>
  </si>
  <si>
    <t>$K$392</t>
  </si>
  <si>
    <t>$L$392</t>
  </si>
  <si>
    <t>=(E392-I392)-K392</t>
  </si>
  <si>
    <t>$M$392</t>
  </si>
  <si>
    <t>$N$392</t>
  </si>
  <si>
    <t>$O$392</t>
  </si>
  <si>
    <t>$P$392</t>
  </si>
  <si>
    <t>=IF([@Âge]&lt;=30,N392,0)</t>
  </si>
  <si>
    <t>$Q$392</t>
  </si>
  <si>
    <t>=IF(AND([@Âge]&gt;30,[@Âge]&lt;=60),N392,0)</t>
  </si>
  <si>
    <t>$R$392</t>
  </si>
  <si>
    <t>=IF(AND([@Âge]&gt;60,[@Âge]&lt;=90),N392,0)</t>
  </si>
  <si>
    <t>$S$392</t>
  </si>
  <si>
    <t>=IF([@Âge]&gt;90,N392,0)</t>
  </si>
  <si>
    <t>$I$393</t>
  </si>
  <si>
    <t>=IF([@EstDetruite],E393,0)</t>
  </si>
  <si>
    <t>$J$393</t>
  </si>
  <si>
    <t>$K$393</t>
  </si>
  <si>
    <t>$L$393</t>
  </si>
  <si>
    <t>=(E393-I393)-K393</t>
  </si>
  <si>
    <t>$M$393</t>
  </si>
  <si>
    <t>$N$393</t>
  </si>
  <si>
    <t>$O$393</t>
  </si>
  <si>
    <t>$P$393</t>
  </si>
  <si>
    <t>=IF([@Âge]&lt;=30,N393,0)</t>
  </si>
  <si>
    <t>$Q$393</t>
  </si>
  <si>
    <t>=IF(AND([@Âge]&gt;30,[@Âge]&lt;=60),N393,0)</t>
  </si>
  <si>
    <t>$R$393</t>
  </si>
  <si>
    <t>=IF(AND([@Âge]&gt;60,[@Âge]&lt;=90),N393,0)</t>
  </si>
  <si>
    <t>$S$393</t>
  </si>
  <si>
    <t>=IF([@Âge]&gt;90,N393,0)</t>
  </si>
  <si>
    <t>$I$394</t>
  </si>
  <si>
    <t>=IF([@EstDetruite],E394,0)</t>
  </si>
  <si>
    <t>$J$394</t>
  </si>
  <si>
    <t>$K$394</t>
  </si>
  <si>
    <t>$L$394</t>
  </si>
  <si>
    <t>=(E394-I394)-K394</t>
  </si>
  <si>
    <t>$M$394</t>
  </si>
  <si>
    <t>$N$394</t>
  </si>
  <si>
    <t>$O$394</t>
  </si>
  <si>
    <t>$P$394</t>
  </si>
  <si>
    <t>=IF([@Âge]&lt;=30,N394,0)</t>
  </si>
  <si>
    <t>$Q$394</t>
  </si>
  <si>
    <t>=IF(AND([@Âge]&gt;30,[@Âge]&lt;=60),N394,0)</t>
  </si>
  <si>
    <t>$R$394</t>
  </si>
  <si>
    <t>=IF(AND([@Âge]&gt;60,[@Âge]&lt;=90),N394,0)</t>
  </si>
  <si>
    <t>$S$394</t>
  </si>
  <si>
    <t>=IF([@Âge]&gt;90,N394,0)</t>
  </si>
  <si>
    <t>$I$395</t>
  </si>
  <si>
    <t>=IF([@EstDetruite],E395,0)</t>
  </si>
  <si>
    <t>$J$395</t>
  </si>
  <si>
    <t>$K$395</t>
  </si>
  <si>
    <t>$L$395</t>
  </si>
  <si>
    <t>=(E395-I395)-K395</t>
  </si>
  <si>
    <t>$M$395</t>
  </si>
  <si>
    <t>$N$395</t>
  </si>
  <si>
    <t>$O$395</t>
  </si>
  <si>
    <t>$P$395</t>
  </si>
  <si>
    <t>=IF([@Âge]&lt;=30,N395,0)</t>
  </si>
  <si>
    <t>$Q$395</t>
  </si>
  <si>
    <t>=IF(AND([@Âge]&gt;30,[@Âge]&lt;=60),N395,0)</t>
  </si>
  <si>
    <t>$R$395</t>
  </si>
  <si>
    <t>=IF(AND([@Âge]&gt;60,[@Âge]&lt;=90),N395,0)</t>
  </si>
  <si>
    <t>$S$395</t>
  </si>
  <si>
    <t>=IF([@Âge]&gt;90,N395,0)</t>
  </si>
  <si>
    <t>$I$396</t>
  </si>
  <si>
    <t>=IF([@EstDetruite],E396,0)</t>
  </si>
  <si>
    <t>$J$396</t>
  </si>
  <si>
    <t>$K$396</t>
  </si>
  <si>
    <t>$L$396</t>
  </si>
  <si>
    <t>=(E396-I396)-K396</t>
  </si>
  <si>
    <t>$M$396</t>
  </si>
  <si>
    <t>$N$396</t>
  </si>
  <si>
    <t>$O$396</t>
  </si>
  <si>
    <t>$P$396</t>
  </si>
  <si>
    <t>=IF([@Âge]&lt;=30,N396,0)</t>
  </si>
  <si>
    <t>$Q$396</t>
  </si>
  <si>
    <t>=IF(AND([@Âge]&gt;30,[@Âge]&lt;=60),N396,0)</t>
  </si>
  <si>
    <t>$R$396</t>
  </si>
  <si>
    <t>=IF(AND([@Âge]&gt;60,[@Âge]&lt;=90),N396,0)</t>
  </si>
  <si>
    <t>$S$396</t>
  </si>
  <si>
    <t>=IF([@Âge]&gt;90,N396,0)</t>
  </si>
  <si>
    <t>$I$397</t>
  </si>
  <si>
    <t>=IF([@EstDetruite],E397,0)</t>
  </si>
  <si>
    <t>$J$397</t>
  </si>
  <si>
    <t>$K$397</t>
  </si>
  <si>
    <t>$L$397</t>
  </si>
  <si>
    <t>=(E397-I397)-K397</t>
  </si>
  <si>
    <t>$M$397</t>
  </si>
  <si>
    <t>$N$397</t>
  </si>
  <si>
    <t>$O$397</t>
  </si>
  <si>
    <t>$P$397</t>
  </si>
  <si>
    <t>=IF([@Âge]&lt;=30,N397,0)</t>
  </si>
  <si>
    <t>$Q$397</t>
  </si>
  <si>
    <t>=IF(AND([@Âge]&gt;30,[@Âge]&lt;=60),N397,0)</t>
  </si>
  <si>
    <t>$R$397</t>
  </si>
  <si>
    <t>=IF(AND([@Âge]&gt;60,[@Âge]&lt;=90),N397,0)</t>
  </si>
  <si>
    <t>$S$397</t>
  </si>
  <si>
    <t>=IF([@Âge]&gt;90,N397,0)</t>
  </si>
  <si>
    <t>$I$398</t>
  </si>
  <si>
    <t>=IF([@EstDetruite],E398,0)</t>
  </si>
  <si>
    <t>$J$398</t>
  </si>
  <si>
    <t>$K$398</t>
  </si>
  <si>
    <t>$L$398</t>
  </si>
  <si>
    <t>=(E398-I398)-K398</t>
  </si>
  <si>
    <t>$M$398</t>
  </si>
  <si>
    <t>$N$398</t>
  </si>
  <si>
    <t>$O$398</t>
  </si>
  <si>
    <t>$P$398</t>
  </si>
  <si>
    <t>=IF([@Âge]&lt;=30,N398,0)</t>
  </si>
  <si>
    <t>$Q$398</t>
  </si>
  <si>
    <t>=IF(AND([@Âge]&gt;30,[@Âge]&lt;=60),N398,0)</t>
  </si>
  <si>
    <t>$R$398</t>
  </si>
  <si>
    <t>=IF(AND([@Âge]&gt;60,[@Âge]&lt;=90),N398,0)</t>
  </si>
  <si>
    <t>$S$398</t>
  </si>
  <si>
    <t>=IF([@Âge]&gt;90,N398,0)</t>
  </si>
  <si>
    <t>$I$399</t>
  </si>
  <si>
    <t>=IF([@EstDetruite],E399,0)</t>
  </si>
  <si>
    <t>$J$399</t>
  </si>
  <si>
    <t>$K$399</t>
  </si>
  <si>
    <t>$L$399</t>
  </si>
  <si>
    <t>=(E399-I399)-K399</t>
  </si>
  <si>
    <t>$M$399</t>
  </si>
  <si>
    <t>$N$399</t>
  </si>
  <si>
    <t>$O$399</t>
  </si>
  <si>
    <t>$P$399</t>
  </si>
  <si>
    <t>=IF([@Âge]&lt;=30,N399,0)</t>
  </si>
  <si>
    <t>$Q$399</t>
  </si>
  <si>
    <t>=IF(AND([@Âge]&gt;30,[@Âge]&lt;=60),N399,0)</t>
  </si>
  <si>
    <t>$R$399</t>
  </si>
  <si>
    <t>=IF(AND([@Âge]&gt;60,[@Âge]&lt;=90),N399,0)</t>
  </si>
  <si>
    <t>$S$399</t>
  </si>
  <si>
    <t>=IF([@Âge]&gt;90,N399,0)</t>
  </si>
  <si>
    <t>$I$400</t>
  </si>
  <si>
    <t>=IF([@EstDetruite],E400,0)</t>
  </si>
  <si>
    <t>$J$400</t>
  </si>
  <si>
    <t>$K$400</t>
  </si>
  <si>
    <t>$L$400</t>
  </si>
  <si>
    <t>=(E400-I400)-K400</t>
  </si>
  <si>
    <t>$M$400</t>
  </si>
  <si>
    <t>$N$400</t>
  </si>
  <si>
    <t>$O$400</t>
  </si>
  <si>
    <t>$P$400</t>
  </si>
  <si>
    <t>=IF([@Âge]&lt;=30,N400,0)</t>
  </si>
  <si>
    <t>$Q$400</t>
  </si>
  <si>
    <t>=IF(AND([@Âge]&gt;30,[@Âge]&lt;=60),N400,0)</t>
  </si>
  <si>
    <t>$R$400</t>
  </si>
  <si>
    <t>=IF(AND([@Âge]&gt;60,[@Âge]&lt;=90),N400,0)</t>
  </si>
  <si>
    <t>$S$400</t>
  </si>
  <si>
    <t>=IF([@Âge]&gt;90,N400,0)</t>
  </si>
  <si>
    <t>$I$401</t>
  </si>
  <si>
    <t>=IF([@EstDetruite],E401,0)</t>
  </si>
  <si>
    <t>$J$401</t>
  </si>
  <si>
    <t>$K$401</t>
  </si>
  <si>
    <t>$L$401</t>
  </si>
  <si>
    <t>=(E401-I401)-K401</t>
  </si>
  <si>
    <t>$M$401</t>
  </si>
  <si>
    <t>$N$401</t>
  </si>
  <si>
    <t>$O$401</t>
  </si>
  <si>
    <t>$P$401</t>
  </si>
  <si>
    <t>=IF([@Âge]&lt;=30,N401,0)</t>
  </si>
  <si>
    <t>$Q$401</t>
  </si>
  <si>
    <t>=IF(AND([@Âge]&gt;30,[@Âge]&lt;=60),N401,0)</t>
  </si>
  <si>
    <t>$R$401</t>
  </si>
  <si>
    <t>=IF(AND([@Âge]&gt;60,[@Âge]&lt;=90),N401,0)</t>
  </si>
  <si>
    <t>$S$401</t>
  </si>
  <si>
    <t>=IF([@Âge]&gt;90,N401,0)</t>
  </si>
  <si>
    <t>$I$402</t>
  </si>
  <si>
    <t>=IF([@EstDetruite],E402,0)</t>
  </si>
  <si>
    <t>$J$402</t>
  </si>
  <si>
    <t>$K$402</t>
  </si>
  <si>
    <t>$L$402</t>
  </si>
  <si>
    <t>=(E402-I402)-K402</t>
  </si>
  <si>
    <t>$M$402</t>
  </si>
  <si>
    <t>$N$402</t>
  </si>
  <si>
    <t>$O$402</t>
  </si>
  <si>
    <t>$P$402</t>
  </si>
  <si>
    <t>=IF([@Âge]&lt;=30,N402,0)</t>
  </si>
  <si>
    <t>$Q$402</t>
  </si>
  <si>
    <t>=IF(AND([@Âge]&gt;30,[@Âge]&lt;=60),N402,0)</t>
  </si>
  <si>
    <t>$R$402</t>
  </si>
  <si>
    <t>=IF(AND([@Âge]&gt;60,[@Âge]&lt;=90),N402,0)</t>
  </si>
  <si>
    <t>$S$402</t>
  </si>
  <si>
    <t>=IF([@Âge]&gt;90,N402,0)</t>
  </si>
  <si>
    <t>$I$403</t>
  </si>
  <si>
    <t>=IF([@EstDetruite],E403,0)</t>
  </si>
  <si>
    <t>$J$403</t>
  </si>
  <si>
    <t>$K$403</t>
  </si>
  <si>
    <t>$L$403</t>
  </si>
  <si>
    <t>=(E403-I403)-K403</t>
  </si>
  <si>
    <t>$M$403</t>
  </si>
  <si>
    <t>$N$403</t>
  </si>
  <si>
    <t>$O$403</t>
  </si>
  <si>
    <t>$P$403</t>
  </si>
  <si>
    <t>=IF([@Âge]&lt;=30,N403,0)</t>
  </si>
  <si>
    <t>$Q$403</t>
  </si>
  <si>
    <t>=IF(AND([@Âge]&gt;30,[@Âge]&lt;=60),N403,0)</t>
  </si>
  <si>
    <t>$R$403</t>
  </si>
  <si>
    <t>=IF(AND([@Âge]&gt;60,[@Âge]&lt;=90),N403,0)</t>
  </si>
  <si>
    <t>$S$403</t>
  </si>
  <si>
    <t>=IF([@Âge]&gt;90,N403,0)</t>
  </si>
  <si>
    <t>$I$404</t>
  </si>
  <si>
    <t>=IF([@EstDetruite],E404,0)</t>
  </si>
  <si>
    <t>$J$404</t>
  </si>
  <si>
    <t>$K$404</t>
  </si>
  <si>
    <t>$L$404</t>
  </si>
  <si>
    <t>=(E404-I404)-K404</t>
  </si>
  <si>
    <t>$M$404</t>
  </si>
  <si>
    <t>$N$404</t>
  </si>
  <si>
    <t>$O$404</t>
  </si>
  <si>
    <t>$P$404</t>
  </si>
  <si>
    <t>=IF([@Âge]&lt;=30,N404,0)</t>
  </si>
  <si>
    <t>$Q$404</t>
  </si>
  <si>
    <t>=IF(AND([@Âge]&gt;30,[@Âge]&lt;=60),N404,0)</t>
  </si>
  <si>
    <t>$R$404</t>
  </si>
  <si>
    <t>=IF(AND([@Âge]&gt;60,[@Âge]&lt;=90),N404,0)</t>
  </si>
  <si>
    <t>$S$404</t>
  </si>
  <si>
    <t>=IF([@Âge]&gt;90,N404,0)</t>
  </si>
  <si>
    <t>$I$405</t>
  </si>
  <si>
    <t>=IF([@EstDetruite],E405,0)</t>
  </si>
  <si>
    <t>$J$405</t>
  </si>
  <si>
    <t>$K$405</t>
  </si>
  <si>
    <t>$L$405</t>
  </si>
  <si>
    <t>=(E405-I405)-K405</t>
  </si>
  <si>
    <t>$M$405</t>
  </si>
  <si>
    <t>$N$405</t>
  </si>
  <si>
    <t>$O$405</t>
  </si>
  <si>
    <t>$P$405</t>
  </si>
  <si>
    <t>=IF([@Âge]&lt;=30,N405,0)</t>
  </si>
  <si>
    <t>$Q$405</t>
  </si>
  <si>
    <t>=IF(AND([@Âge]&gt;30,[@Âge]&lt;=60),N405,0)</t>
  </si>
  <si>
    <t>$R$405</t>
  </si>
  <si>
    <t>=IF(AND([@Âge]&gt;60,[@Âge]&lt;=90),N405,0)</t>
  </si>
  <si>
    <t>$S$405</t>
  </si>
  <si>
    <t>=IF([@Âge]&gt;90,N405,0)</t>
  </si>
  <si>
    <t>$I$406</t>
  </si>
  <si>
    <t>=IF([@EstDetruite],E406,0)</t>
  </si>
  <si>
    <t>$J$406</t>
  </si>
  <si>
    <t>$K$406</t>
  </si>
  <si>
    <t>$L$406</t>
  </si>
  <si>
    <t>=(E406-I406)-K406</t>
  </si>
  <si>
    <t>$M$406</t>
  </si>
  <si>
    <t>$N$406</t>
  </si>
  <si>
    <t>$O$406</t>
  </si>
  <si>
    <t>$P$406</t>
  </si>
  <si>
    <t>=IF([@Âge]&lt;=30,N406,0)</t>
  </si>
  <si>
    <t>$Q$406</t>
  </si>
  <si>
    <t>=IF(AND([@Âge]&gt;30,[@Âge]&lt;=60),N406,0)</t>
  </si>
  <si>
    <t>$R$406</t>
  </si>
  <si>
    <t>=IF(AND([@Âge]&gt;60,[@Âge]&lt;=90),N406,0)</t>
  </si>
  <si>
    <t>$S$406</t>
  </si>
  <si>
    <t>=IF([@Âge]&gt;90,N406,0)</t>
  </si>
  <si>
    <t>$I$407</t>
  </si>
  <si>
    <t>=IF([@EstDetruite],E407,0)</t>
  </si>
  <si>
    <t>$J$407</t>
  </si>
  <si>
    <t>$K$407</t>
  </si>
  <si>
    <t>$L$407</t>
  </si>
  <si>
    <t>=(E407-I407)-K407</t>
  </si>
  <si>
    <t>$M$407</t>
  </si>
  <si>
    <t>$N$407</t>
  </si>
  <si>
    <t>$O$407</t>
  </si>
  <si>
    <t>$P$407</t>
  </si>
  <si>
    <t>=IF([@Âge]&lt;=30,N407,0)</t>
  </si>
  <si>
    <t>$Q$407</t>
  </si>
  <si>
    <t>=IF(AND([@Âge]&gt;30,[@Âge]&lt;=60),N407,0)</t>
  </si>
  <si>
    <t>$R$407</t>
  </si>
  <si>
    <t>=IF(AND([@Âge]&gt;60,[@Âge]&lt;=90),N407,0)</t>
  </si>
  <si>
    <t>$S$407</t>
  </si>
  <si>
    <t>=IF([@Âge]&gt;90,N407,0)</t>
  </si>
  <si>
    <t>$I$408</t>
  </si>
  <si>
    <t>=IF([@EstDetruite],E408,0)</t>
  </si>
  <si>
    <t>$J$408</t>
  </si>
  <si>
    <t>$K$408</t>
  </si>
  <si>
    <t>$L$408</t>
  </si>
  <si>
    <t>=(E408-I408)-K408</t>
  </si>
  <si>
    <t>$M$408</t>
  </si>
  <si>
    <t>$N$408</t>
  </si>
  <si>
    <t>$O$408</t>
  </si>
  <si>
    <t>$P$408</t>
  </si>
  <si>
    <t>=IF([@Âge]&lt;=30,N408,0)</t>
  </si>
  <si>
    <t>$Q$408</t>
  </si>
  <si>
    <t>=IF(AND([@Âge]&gt;30,[@Âge]&lt;=60),N408,0)</t>
  </si>
  <si>
    <t>$R$408</t>
  </si>
  <si>
    <t>=IF(AND([@Âge]&gt;60,[@Âge]&lt;=90),N408,0)</t>
  </si>
  <si>
    <t>$S$408</t>
  </si>
  <si>
    <t>=IF([@Âge]&gt;90,N408,0)</t>
  </si>
  <si>
    <t>$I$409</t>
  </si>
  <si>
    <t>=IF([@EstDetruite],E409,0)</t>
  </si>
  <si>
    <t>$J$409</t>
  </si>
  <si>
    <t>$K$409</t>
  </si>
  <si>
    <t>$L$409</t>
  </si>
  <si>
    <t>=(E409-I409)-K409</t>
  </si>
  <si>
    <t>$M$409</t>
  </si>
  <si>
    <t>$N$409</t>
  </si>
  <si>
    <t>$O$409</t>
  </si>
  <si>
    <t>$P$409</t>
  </si>
  <si>
    <t>=IF([@Âge]&lt;=30,N409,0)</t>
  </si>
  <si>
    <t>$Q$409</t>
  </si>
  <si>
    <t>=IF(AND([@Âge]&gt;30,[@Âge]&lt;=60),N409,0)</t>
  </si>
  <si>
    <t>$R$409</t>
  </si>
  <si>
    <t>=IF(AND([@Âge]&gt;60,[@Âge]&lt;=90),N409,0)</t>
  </si>
  <si>
    <t>$S$409</t>
  </si>
  <si>
    <t>=IF([@Âge]&gt;90,N409,0)</t>
  </si>
  <si>
    <t>$I$410</t>
  </si>
  <si>
    <t>=IF([@EstDetruite],E410,0)</t>
  </si>
  <si>
    <t>$J$410</t>
  </si>
  <si>
    <t>$K$410</t>
  </si>
  <si>
    <t>$L$410</t>
  </si>
  <si>
    <t>=(E410-I410)-K410</t>
  </si>
  <si>
    <t>$M$410</t>
  </si>
  <si>
    <t>$N$410</t>
  </si>
  <si>
    <t>$O$410</t>
  </si>
  <si>
    <t>$P$410</t>
  </si>
  <si>
    <t>=IF([@Âge]&lt;=30,N410,0)</t>
  </si>
  <si>
    <t>$Q$410</t>
  </si>
  <si>
    <t>=IF(AND([@Âge]&gt;30,[@Âge]&lt;=60),N410,0)</t>
  </si>
  <si>
    <t>$R$410</t>
  </si>
  <si>
    <t>=IF(AND([@Âge]&gt;60,[@Âge]&lt;=90),N410,0)</t>
  </si>
  <si>
    <t>$S$410</t>
  </si>
  <si>
    <t>=IF([@Âge]&gt;90,N410,0)</t>
  </si>
  <si>
    <t>$I$411</t>
  </si>
  <si>
    <t>=IF([@EstDetruite],E411,0)</t>
  </si>
  <si>
    <t>$J$411</t>
  </si>
  <si>
    <t>$K$411</t>
  </si>
  <si>
    <t>$L$411</t>
  </si>
  <si>
    <t>=(E411-I411)-K411</t>
  </si>
  <si>
    <t>$M$411</t>
  </si>
  <si>
    <t>$N$411</t>
  </si>
  <si>
    <t>$O$411</t>
  </si>
  <si>
    <t>$P$411</t>
  </si>
  <si>
    <t>=IF([@Âge]&lt;=30,N411,0)</t>
  </si>
  <si>
    <t>$Q$411</t>
  </si>
  <si>
    <t>=IF(AND([@Âge]&gt;30,[@Âge]&lt;=60),N411,0)</t>
  </si>
  <si>
    <t>$R$411</t>
  </si>
  <si>
    <t>=IF(AND([@Âge]&gt;60,[@Âge]&lt;=90),N411,0)</t>
  </si>
  <si>
    <t>$S$411</t>
  </si>
  <si>
    <t>=IF([@Âge]&gt;90,N411,0)</t>
  </si>
  <si>
    <t>$I$412</t>
  </si>
  <si>
    <t>=IF([@EstDetruite],E412,0)</t>
  </si>
  <si>
    <t>$J$412</t>
  </si>
  <si>
    <t>$K$412</t>
  </si>
  <si>
    <t>$L$412</t>
  </si>
  <si>
    <t>=(E412-I412)-K412</t>
  </si>
  <si>
    <t>$M$412</t>
  </si>
  <si>
    <t>$N$412</t>
  </si>
  <si>
    <t>$O$412</t>
  </si>
  <si>
    <t>$P$412</t>
  </si>
  <si>
    <t>=IF([@Âge]&lt;=30,N412,0)</t>
  </si>
  <si>
    <t>$Q$412</t>
  </si>
  <si>
    <t>=IF(AND([@Âge]&gt;30,[@Âge]&lt;=60),N412,0)</t>
  </si>
  <si>
    <t>$R$412</t>
  </si>
  <si>
    <t>=IF(AND([@Âge]&gt;60,[@Âge]&lt;=90),N412,0)</t>
  </si>
  <si>
    <t>$S$412</t>
  </si>
  <si>
    <t>=IF([@Âge]&gt;90,N412,0)</t>
  </si>
  <si>
    <t>$I$413</t>
  </si>
  <si>
    <t>=IF([@EstDetruite],E413,0)</t>
  </si>
  <si>
    <t>$J$413</t>
  </si>
  <si>
    <t>$K$413</t>
  </si>
  <si>
    <t>$L$413</t>
  </si>
  <si>
    <t>=(E413-I413)-K413</t>
  </si>
  <si>
    <t>$M$413</t>
  </si>
  <si>
    <t>$N$413</t>
  </si>
  <si>
    <t>$O$413</t>
  </si>
  <si>
    <t>$P$413</t>
  </si>
  <si>
    <t>=IF([@Âge]&lt;=30,N413,0)</t>
  </si>
  <si>
    <t>$Q$413</t>
  </si>
  <si>
    <t>=IF(AND([@Âge]&gt;30,[@Âge]&lt;=60),N413,0)</t>
  </si>
  <si>
    <t>$R$413</t>
  </si>
  <si>
    <t>=IF(AND([@Âge]&gt;60,[@Âge]&lt;=90),N413,0)</t>
  </si>
  <si>
    <t>$S$413</t>
  </si>
  <si>
    <t>=IF([@Âge]&gt;90,N413,0)</t>
  </si>
  <si>
    <t>$I$414</t>
  </si>
  <si>
    <t>=IF([@EstDetruite],E414,0)</t>
  </si>
  <si>
    <t>$J$414</t>
  </si>
  <si>
    <t>$K$414</t>
  </si>
  <si>
    <t>$L$414</t>
  </si>
  <si>
    <t>=(E414-I414)-K414</t>
  </si>
  <si>
    <t>$M$414</t>
  </si>
  <si>
    <t>$N$414</t>
  </si>
  <si>
    <t>$O$414</t>
  </si>
  <si>
    <t>$P$414</t>
  </si>
  <si>
    <t>=IF([@Âge]&lt;=30,N414,0)</t>
  </si>
  <si>
    <t>$Q$414</t>
  </si>
  <si>
    <t>=IF(AND([@Âge]&gt;30,[@Âge]&lt;=60),N414,0)</t>
  </si>
  <si>
    <t>$R$414</t>
  </si>
  <si>
    <t>=IF(AND([@Âge]&gt;60,[@Âge]&lt;=90),N414,0)</t>
  </si>
  <si>
    <t>$S$414</t>
  </si>
  <si>
    <t>=IF([@Âge]&gt;90,N414,0)</t>
  </si>
  <si>
    <t>$I$415</t>
  </si>
  <si>
    <t>=IF([@EstDetruite],E415,0)</t>
  </si>
  <si>
    <t>$J$415</t>
  </si>
  <si>
    <t>$K$415</t>
  </si>
  <si>
    <t>$L$415</t>
  </si>
  <si>
    <t>=(E415-I415)-K415</t>
  </si>
  <si>
    <t>$M$415</t>
  </si>
  <si>
    <t>$N$415</t>
  </si>
  <si>
    <t>$O$415</t>
  </si>
  <si>
    <t>$P$415</t>
  </si>
  <si>
    <t>=IF([@Âge]&lt;=30,N415,0)</t>
  </si>
  <si>
    <t>$Q$415</t>
  </si>
  <si>
    <t>=IF(AND([@Âge]&gt;30,[@Âge]&lt;=60),N415,0)</t>
  </si>
  <si>
    <t>$R$415</t>
  </si>
  <si>
    <t>=IF(AND([@Âge]&gt;60,[@Âge]&lt;=90),N415,0)</t>
  </si>
  <si>
    <t>$S$415</t>
  </si>
  <si>
    <t>=IF([@Âge]&gt;90,N415,0)</t>
  </si>
  <si>
    <t>$I$416</t>
  </si>
  <si>
    <t>=IF([@EstDetruite],E416,0)</t>
  </si>
  <si>
    <t>$J$416</t>
  </si>
  <si>
    <t>$K$416</t>
  </si>
  <si>
    <t>$L$416</t>
  </si>
  <si>
    <t>=(E416-I416)-K416</t>
  </si>
  <si>
    <t>$M$416</t>
  </si>
  <si>
    <t>$N$416</t>
  </si>
  <si>
    <t>$O$416</t>
  </si>
  <si>
    <t>$P$416</t>
  </si>
  <si>
    <t>=IF([@Âge]&lt;=30,N416,0)</t>
  </si>
  <si>
    <t>$Q$416</t>
  </si>
  <si>
    <t>=IF(AND([@Âge]&gt;30,[@Âge]&lt;=60),N416,0)</t>
  </si>
  <si>
    <t>$R$416</t>
  </si>
  <si>
    <t>=IF(AND([@Âge]&gt;60,[@Âge]&lt;=90),N416,0)</t>
  </si>
  <si>
    <t>$S$416</t>
  </si>
  <si>
    <t>=IF([@Âge]&gt;90,N416,0)</t>
  </si>
  <si>
    <t>$I$417</t>
  </si>
  <si>
    <t>=IF([@EstDetruite],E417,0)</t>
  </si>
  <si>
    <t>$J$417</t>
  </si>
  <si>
    <t>$K$417</t>
  </si>
  <si>
    <t>$L$417</t>
  </si>
  <si>
    <t>=(E417-I417)-K417</t>
  </si>
  <si>
    <t>$M$417</t>
  </si>
  <si>
    <t>$N$417</t>
  </si>
  <si>
    <t>$O$417</t>
  </si>
  <si>
    <t>$P$417</t>
  </si>
  <si>
    <t>=IF([@Âge]&lt;=30,N417,0)</t>
  </si>
  <si>
    <t>$Q$417</t>
  </si>
  <si>
    <t>=IF(AND([@Âge]&gt;30,[@Âge]&lt;=60),N417,0)</t>
  </si>
  <si>
    <t>$R$417</t>
  </si>
  <si>
    <t>=IF(AND([@Âge]&gt;60,[@Âge]&lt;=90),N417,0)</t>
  </si>
  <si>
    <t>$S$417</t>
  </si>
  <si>
    <t>=IF([@Âge]&gt;90,N417,0)</t>
  </si>
  <si>
    <t>$I$418</t>
  </si>
  <si>
    <t>=IF([@EstDetruite],E418,0)</t>
  </si>
  <si>
    <t>$J$418</t>
  </si>
  <si>
    <t>$K$418</t>
  </si>
  <si>
    <t>$L$418</t>
  </si>
  <si>
    <t>=(E418-I418)-K418</t>
  </si>
  <si>
    <t>$M$418</t>
  </si>
  <si>
    <t>$N$418</t>
  </si>
  <si>
    <t>$O$418</t>
  </si>
  <si>
    <t>$P$418</t>
  </si>
  <si>
    <t>=IF([@Âge]&lt;=30,N418,0)</t>
  </si>
  <si>
    <t>$Q$418</t>
  </si>
  <si>
    <t>=IF(AND([@Âge]&gt;30,[@Âge]&lt;=60),N418,0)</t>
  </si>
  <si>
    <t>$R$418</t>
  </si>
  <si>
    <t>=IF(AND([@Âge]&gt;60,[@Âge]&lt;=90),N418,0)</t>
  </si>
  <si>
    <t>$S$418</t>
  </si>
  <si>
    <t>=IF([@Âge]&gt;90,N418,0)</t>
  </si>
  <si>
    <t>$I$419</t>
  </si>
  <si>
    <t>=IF([@EstDetruite],E419,0)</t>
  </si>
  <si>
    <t>$J$419</t>
  </si>
  <si>
    <t>$K$419</t>
  </si>
  <si>
    <t>$L$419</t>
  </si>
  <si>
    <t>=(E419-I419)-K419</t>
  </si>
  <si>
    <t>$M$419</t>
  </si>
  <si>
    <t>$N$419</t>
  </si>
  <si>
    <t>$O$419</t>
  </si>
  <si>
    <t>$P$419</t>
  </si>
  <si>
    <t>=IF([@Âge]&lt;=30,N419,0)</t>
  </si>
  <si>
    <t>$Q$419</t>
  </si>
  <si>
    <t>=IF(AND([@Âge]&gt;30,[@Âge]&lt;=60),N419,0)</t>
  </si>
  <si>
    <t>$R$419</t>
  </si>
  <si>
    <t>=IF(AND([@Âge]&gt;60,[@Âge]&lt;=90),N419,0)</t>
  </si>
  <si>
    <t>$S$419</t>
  </si>
  <si>
    <t>=IF([@Âge]&gt;90,N419,0)</t>
  </si>
  <si>
    <t>$I$420</t>
  </si>
  <si>
    <t>=IF([@EstDetruite],E420,0)</t>
  </si>
  <si>
    <t>$J$420</t>
  </si>
  <si>
    <t>$K$420</t>
  </si>
  <si>
    <t>$L$420</t>
  </si>
  <si>
    <t>=(E420-I420)-K420</t>
  </si>
  <si>
    <t>$M$420</t>
  </si>
  <si>
    <t>$N$420</t>
  </si>
  <si>
    <t>$O$420</t>
  </si>
  <si>
    <t>$P$420</t>
  </si>
  <si>
    <t>=IF([@Âge]&lt;=30,N420,0)</t>
  </si>
  <si>
    <t>$Q$420</t>
  </si>
  <si>
    <t>=IF(AND([@Âge]&gt;30,[@Âge]&lt;=60),N420,0)</t>
  </si>
  <si>
    <t>$R$420</t>
  </si>
  <si>
    <t>=IF(AND([@Âge]&gt;60,[@Âge]&lt;=90),N420,0)</t>
  </si>
  <si>
    <t>$S$420</t>
  </si>
  <si>
    <t>=IF([@Âge]&gt;90,N420,0)</t>
  </si>
  <si>
    <t>$I$421</t>
  </si>
  <si>
    <t>=IF([@EstDetruite],E421,0)</t>
  </si>
  <si>
    <t>$J$421</t>
  </si>
  <si>
    <t>$K$421</t>
  </si>
  <si>
    <t>$L$421</t>
  </si>
  <si>
    <t>=(E421-I421)-K421</t>
  </si>
  <si>
    <t>$M$421</t>
  </si>
  <si>
    <t>$N$421</t>
  </si>
  <si>
    <t>$O$421</t>
  </si>
  <si>
    <t>$P$421</t>
  </si>
  <si>
    <t>=IF([@Âge]&lt;=30,N421,0)</t>
  </si>
  <si>
    <t>$Q$421</t>
  </si>
  <si>
    <t>=IF(AND([@Âge]&gt;30,[@Âge]&lt;=60),N421,0)</t>
  </si>
  <si>
    <t>$R$421</t>
  </si>
  <si>
    <t>=IF(AND([@Âge]&gt;60,[@Âge]&lt;=90),N421,0)</t>
  </si>
  <si>
    <t>$S$421</t>
  </si>
  <si>
    <t>=IF([@Âge]&gt;90,N421,0)</t>
  </si>
  <si>
    <t>$I$422</t>
  </si>
  <si>
    <t>=IF([@EstDetruite],E422,0)</t>
  </si>
  <si>
    <t>$J$422</t>
  </si>
  <si>
    <t>$K$422</t>
  </si>
  <si>
    <t>$L$422</t>
  </si>
  <si>
    <t>=(E422-I422)-K422</t>
  </si>
  <si>
    <t>$M$422</t>
  </si>
  <si>
    <t>$N$422</t>
  </si>
  <si>
    <t>$O$422</t>
  </si>
  <si>
    <t>$P$422</t>
  </si>
  <si>
    <t>=IF([@Âge]&lt;=30,N422,0)</t>
  </si>
  <si>
    <t>$Q$422</t>
  </si>
  <si>
    <t>=IF(AND([@Âge]&gt;30,[@Âge]&lt;=60),N422,0)</t>
  </si>
  <si>
    <t>$R$422</t>
  </si>
  <si>
    <t>=IF(AND([@Âge]&gt;60,[@Âge]&lt;=90),N422,0)</t>
  </si>
  <si>
    <t>$S$422</t>
  </si>
  <si>
    <t>=IF([@Âge]&gt;90,N422,0)</t>
  </si>
  <si>
    <t>$I$423</t>
  </si>
  <si>
    <t>=IF([@EstDetruite],E423,0)</t>
  </si>
  <si>
    <t>$J$423</t>
  </si>
  <si>
    <t>$K$423</t>
  </si>
  <si>
    <t>$L$423</t>
  </si>
  <si>
    <t>=(E423-I423)-K423</t>
  </si>
  <si>
    <t>$M$423</t>
  </si>
  <si>
    <t>$N$423</t>
  </si>
  <si>
    <t>$O$423</t>
  </si>
  <si>
    <t>$P$423</t>
  </si>
  <si>
    <t>=IF([@Âge]&lt;=30,N423,0)</t>
  </si>
  <si>
    <t>$Q$423</t>
  </si>
  <si>
    <t>=IF(AND([@Âge]&gt;30,[@Âge]&lt;=60),N423,0)</t>
  </si>
  <si>
    <t>$R$423</t>
  </si>
  <si>
    <t>=IF(AND([@Âge]&gt;60,[@Âge]&lt;=90),N423,0)</t>
  </si>
  <si>
    <t>$S$423</t>
  </si>
  <si>
    <t>=IF([@Âge]&gt;90,N423,0)</t>
  </si>
  <si>
    <t>$I$424</t>
  </si>
  <si>
    <t>=IF([@EstDetruite],E424,0)</t>
  </si>
  <si>
    <t>$J$424</t>
  </si>
  <si>
    <t>$K$424</t>
  </si>
  <si>
    <t>$L$424</t>
  </si>
  <si>
    <t>=(E424-I424)-K424</t>
  </si>
  <si>
    <t>$M$424</t>
  </si>
  <si>
    <t>$N$424</t>
  </si>
  <si>
    <t>$O$424</t>
  </si>
  <si>
    <t>$P$424</t>
  </si>
  <si>
    <t>=IF([@Âge]&lt;=30,N424,0)</t>
  </si>
  <si>
    <t>$Q$424</t>
  </si>
  <si>
    <t>=IF(AND([@Âge]&gt;30,[@Âge]&lt;=60),N424,0)</t>
  </si>
  <si>
    <t>$R$424</t>
  </si>
  <si>
    <t>=IF(AND([@Âge]&gt;60,[@Âge]&lt;=90),N424,0)</t>
  </si>
  <si>
    <t>$S$424</t>
  </si>
  <si>
    <t>=IF([@Âge]&gt;90,N424,0)</t>
  </si>
  <si>
    <t>$I$425</t>
  </si>
  <si>
    <t>=IF([@EstDetruite],E425,0)</t>
  </si>
  <si>
    <t>$J$425</t>
  </si>
  <si>
    <t>$K$425</t>
  </si>
  <si>
    <t>$L$425</t>
  </si>
  <si>
    <t>=(E425-I425)-K425</t>
  </si>
  <si>
    <t>$M$425</t>
  </si>
  <si>
    <t>$N$425</t>
  </si>
  <si>
    <t>$O$425</t>
  </si>
  <si>
    <t>$P$425</t>
  </si>
  <si>
    <t>=IF([@Âge]&lt;=30,N425,0)</t>
  </si>
  <si>
    <t>$Q$425</t>
  </si>
  <si>
    <t>=IF(AND([@Âge]&gt;30,[@Âge]&lt;=60),N425,0)</t>
  </si>
  <si>
    <t>$R$425</t>
  </si>
  <si>
    <t>=IF(AND([@Âge]&gt;60,[@Âge]&lt;=90),N425,0)</t>
  </si>
  <si>
    <t>$S$425</t>
  </si>
  <si>
    <t>=IF([@Âge]&gt;90,N425,0)</t>
  </si>
  <si>
    <t>$I$426</t>
  </si>
  <si>
    <t>=IF([@EstDetruite],E426,0)</t>
  </si>
  <si>
    <t>$J$426</t>
  </si>
  <si>
    <t>$K$426</t>
  </si>
  <si>
    <t>$L$426</t>
  </si>
  <si>
    <t>=(E426-I426)-K426</t>
  </si>
  <si>
    <t>$M$426</t>
  </si>
  <si>
    <t>$N$426</t>
  </si>
  <si>
    <t>$O$426</t>
  </si>
  <si>
    <t>$P$426</t>
  </si>
  <si>
    <t>=IF([@Âge]&lt;=30,N426,0)</t>
  </si>
  <si>
    <t>$Q$426</t>
  </si>
  <si>
    <t>=IF(AND([@Âge]&gt;30,[@Âge]&lt;=60),N426,0)</t>
  </si>
  <si>
    <t>$R$426</t>
  </si>
  <si>
    <t>=IF(AND([@Âge]&gt;60,[@Âge]&lt;=90),N426,0)</t>
  </si>
  <si>
    <t>$S$426</t>
  </si>
  <si>
    <t>=IF([@Âge]&gt;90,N426,0)</t>
  </si>
  <si>
    <t>$I$427</t>
  </si>
  <si>
    <t>=IF([@EstDetruite],E427,0)</t>
  </si>
  <si>
    <t>$J$427</t>
  </si>
  <si>
    <t>$K$427</t>
  </si>
  <si>
    <t>$L$427</t>
  </si>
  <si>
    <t>=(E427-I427)-K427</t>
  </si>
  <si>
    <t>$M$427</t>
  </si>
  <si>
    <t>$N$427</t>
  </si>
  <si>
    <t>$O$427</t>
  </si>
  <si>
    <t>$P$427</t>
  </si>
  <si>
    <t>=IF([@Âge]&lt;=30,N427,0)</t>
  </si>
  <si>
    <t>$Q$427</t>
  </si>
  <si>
    <t>=IF(AND([@Âge]&gt;30,[@Âge]&lt;=60),N427,0)</t>
  </si>
  <si>
    <t>$R$427</t>
  </si>
  <si>
    <t>=IF(AND([@Âge]&gt;60,[@Âge]&lt;=90),N427,0)</t>
  </si>
  <si>
    <t>$S$427</t>
  </si>
  <si>
    <t>=IF([@Âge]&gt;90,N427,0)</t>
  </si>
  <si>
    <t>$I$428</t>
  </si>
  <si>
    <t>=IF([@EstDetruite],E428,0)</t>
  </si>
  <si>
    <t>$J$428</t>
  </si>
  <si>
    <t>$K$428</t>
  </si>
  <si>
    <t>$L$428</t>
  </si>
  <si>
    <t>=(E428-I428)-K428</t>
  </si>
  <si>
    <t>$M$428</t>
  </si>
  <si>
    <t>$N$428</t>
  </si>
  <si>
    <t>$O$428</t>
  </si>
  <si>
    <t>$P$428</t>
  </si>
  <si>
    <t>=IF([@Âge]&lt;=30,N428,0)</t>
  </si>
  <si>
    <t>$Q$428</t>
  </si>
  <si>
    <t>=IF(AND([@Âge]&gt;30,[@Âge]&lt;=60),N428,0)</t>
  </si>
  <si>
    <t>$R$428</t>
  </si>
  <si>
    <t>=IF(AND([@Âge]&gt;60,[@Âge]&lt;=90),N428,0)</t>
  </si>
  <si>
    <t>$S$428</t>
  </si>
  <si>
    <t>=IF([@Âge]&gt;90,N428,0)</t>
  </si>
  <si>
    <t>$I$429</t>
  </si>
  <si>
    <t>=IF([@EstDetruite],E429,0)</t>
  </si>
  <si>
    <t>$J$429</t>
  </si>
  <si>
    <t>$K$429</t>
  </si>
  <si>
    <t>$L$429</t>
  </si>
  <si>
    <t>=(E429-I429)-K429</t>
  </si>
  <si>
    <t>$M$429</t>
  </si>
  <si>
    <t>$N$429</t>
  </si>
  <si>
    <t>$O$429</t>
  </si>
  <si>
    <t>$P$429</t>
  </si>
  <si>
    <t>=IF([@Âge]&lt;=30,N429,0)</t>
  </si>
  <si>
    <t>$Q$429</t>
  </si>
  <si>
    <t>=IF(AND([@Âge]&gt;30,[@Âge]&lt;=60),N429,0)</t>
  </si>
  <si>
    <t>$R$429</t>
  </si>
  <si>
    <t>=IF(AND([@Âge]&gt;60,[@Âge]&lt;=90),N429,0)</t>
  </si>
  <si>
    <t>$S$429</t>
  </si>
  <si>
    <t>=IF([@Âge]&gt;90,N429,0)</t>
  </si>
  <si>
    <t>$I$430</t>
  </si>
  <si>
    <t>=IF([@EstDetruite],E430,0)</t>
  </si>
  <si>
    <t>$J$430</t>
  </si>
  <si>
    <t>$K$430</t>
  </si>
  <si>
    <t>$L$430</t>
  </si>
  <si>
    <t>=(E430-I430)-K430</t>
  </si>
  <si>
    <t>$M$430</t>
  </si>
  <si>
    <t>$N$430</t>
  </si>
  <si>
    <t>$O$430</t>
  </si>
  <si>
    <t>$P$430</t>
  </si>
  <si>
    <t>=IF([@Âge]&lt;=30,N430,0)</t>
  </si>
  <si>
    <t>$Q$430</t>
  </si>
  <si>
    <t>=IF(AND([@Âge]&gt;30,[@Âge]&lt;=60),N430,0)</t>
  </si>
  <si>
    <t>$R$430</t>
  </si>
  <si>
    <t>=IF(AND([@Âge]&gt;60,[@Âge]&lt;=90),N430,0)</t>
  </si>
  <si>
    <t>$S$430</t>
  </si>
  <si>
    <t>=IF([@Âge]&gt;90,N430,0)</t>
  </si>
  <si>
    <t>$I$431</t>
  </si>
  <si>
    <t>=IF([@EstDetruite],E431,0)</t>
  </si>
  <si>
    <t>$J$431</t>
  </si>
  <si>
    <t>$K$431</t>
  </si>
  <si>
    <t>$L$431</t>
  </si>
  <si>
    <t>=(E431-I431)-K431</t>
  </si>
  <si>
    <t>$M$431</t>
  </si>
  <si>
    <t>$N$431</t>
  </si>
  <si>
    <t>$O$431</t>
  </si>
  <si>
    <t>$P$431</t>
  </si>
  <si>
    <t>=IF([@Âge]&lt;=30,N431,0)</t>
  </si>
  <si>
    <t>$Q$431</t>
  </si>
  <si>
    <t>=IF(AND([@Âge]&gt;30,[@Âge]&lt;=60),N431,0)</t>
  </si>
  <si>
    <t>$R$431</t>
  </si>
  <si>
    <t>=IF(AND([@Âge]&gt;60,[@Âge]&lt;=90),N431,0)</t>
  </si>
  <si>
    <t>$S$431</t>
  </si>
  <si>
    <t>=IF([@Âge]&gt;90,N431,0)</t>
  </si>
  <si>
    <t>$I$432</t>
  </si>
  <si>
    <t>=IF([@EstDetruite],E432,0)</t>
  </si>
  <si>
    <t>$J$432</t>
  </si>
  <si>
    <t>$K$432</t>
  </si>
  <si>
    <t>$L$432</t>
  </si>
  <si>
    <t>=(E432-I432)-K432</t>
  </si>
  <si>
    <t>$M$432</t>
  </si>
  <si>
    <t>$N$432</t>
  </si>
  <si>
    <t>$O$432</t>
  </si>
  <si>
    <t>$P$432</t>
  </si>
  <si>
    <t>=IF([@Âge]&lt;=30,N432,0)</t>
  </si>
  <si>
    <t>$Q$432</t>
  </si>
  <si>
    <t>=IF(AND([@Âge]&gt;30,[@Âge]&lt;=60),N432,0)</t>
  </si>
  <si>
    <t>$R$432</t>
  </si>
  <si>
    <t>=IF(AND([@Âge]&gt;60,[@Âge]&lt;=90),N432,0)</t>
  </si>
  <si>
    <t>$S$432</t>
  </si>
  <si>
    <t>=IF([@Âge]&gt;90,N432,0)</t>
  </si>
  <si>
    <t>$I$433</t>
  </si>
  <si>
    <t>=IF([@EstDetruite],E433,0)</t>
  </si>
  <si>
    <t>$J$433</t>
  </si>
  <si>
    <t>$K$433</t>
  </si>
  <si>
    <t>$L$433</t>
  </si>
  <si>
    <t>=(E433-I433)-K433</t>
  </si>
  <si>
    <t>$M$433</t>
  </si>
  <si>
    <t>$N$433</t>
  </si>
  <si>
    <t>$O$433</t>
  </si>
  <si>
    <t>$P$433</t>
  </si>
  <si>
    <t>=IF([@Âge]&lt;=30,N433,0)</t>
  </si>
  <si>
    <t>$Q$433</t>
  </si>
  <si>
    <t>=IF(AND([@Âge]&gt;30,[@Âge]&lt;=60),N433,0)</t>
  </si>
  <si>
    <t>$R$433</t>
  </si>
  <si>
    <t>=IF(AND([@Âge]&gt;60,[@Âge]&lt;=90),N433,0)</t>
  </si>
  <si>
    <t>$S$433</t>
  </si>
  <si>
    <t>=IF([@Âge]&gt;90,N433,0)</t>
  </si>
  <si>
    <t>$I$434</t>
  </si>
  <si>
    <t>=IF([@EstDetruite],E434,0)</t>
  </si>
  <si>
    <t>$J$434</t>
  </si>
  <si>
    <t>$K$434</t>
  </si>
  <si>
    <t>$L$434</t>
  </si>
  <si>
    <t>=(E434-I434)-K434</t>
  </si>
  <si>
    <t>$M$434</t>
  </si>
  <si>
    <t>$N$434</t>
  </si>
  <si>
    <t>$O$434</t>
  </si>
  <si>
    <t>$P$434</t>
  </si>
  <si>
    <t>=IF([@Âge]&lt;=30,N434,0)</t>
  </si>
  <si>
    <t>$Q$434</t>
  </si>
  <si>
    <t>=IF(AND([@Âge]&gt;30,[@Âge]&lt;=60),N434,0)</t>
  </si>
  <si>
    <t>$R$434</t>
  </si>
  <si>
    <t>=IF(AND([@Âge]&gt;60,[@Âge]&lt;=90),N434,0)</t>
  </si>
  <si>
    <t>$S$434</t>
  </si>
  <si>
    <t>=IF([@Âge]&gt;90,N434,0)</t>
  </si>
  <si>
    <t>$I$435</t>
  </si>
  <si>
    <t>=IF([@EstDetruite],E435,0)</t>
  </si>
  <si>
    <t>$J$435</t>
  </si>
  <si>
    <t>$K$435</t>
  </si>
  <si>
    <t>$L$435</t>
  </si>
  <si>
    <t>=(E435-I435)-K435</t>
  </si>
  <si>
    <t>$M$435</t>
  </si>
  <si>
    <t>$N$435</t>
  </si>
  <si>
    <t>$O$435</t>
  </si>
  <si>
    <t>$P$435</t>
  </si>
  <si>
    <t>=IF([@Âge]&lt;=30,N435,0)</t>
  </si>
  <si>
    <t>$Q$435</t>
  </si>
  <si>
    <t>=IF(AND([@Âge]&gt;30,[@Âge]&lt;=60),N435,0)</t>
  </si>
  <si>
    <t>$R$435</t>
  </si>
  <si>
    <t>=IF(AND([@Âge]&gt;60,[@Âge]&lt;=90),N435,0)</t>
  </si>
  <si>
    <t>$S$435</t>
  </si>
  <si>
    <t>=IF([@Âge]&gt;90,N435,0)</t>
  </si>
  <si>
    <t>$I$436</t>
  </si>
  <si>
    <t>=IF([@EstDetruite],E436,0)</t>
  </si>
  <si>
    <t>$J$436</t>
  </si>
  <si>
    <t>$K$436</t>
  </si>
  <si>
    <t>$L$436</t>
  </si>
  <si>
    <t>=(E436-I436)-K436</t>
  </si>
  <si>
    <t>$M$436</t>
  </si>
  <si>
    <t>$N$436</t>
  </si>
  <si>
    <t>$O$436</t>
  </si>
  <si>
    <t>$P$436</t>
  </si>
  <si>
    <t>=IF([@Âge]&lt;=30,N436,0)</t>
  </si>
  <si>
    <t>$Q$436</t>
  </si>
  <si>
    <t>=IF(AND([@Âge]&gt;30,[@Âge]&lt;=60),N436,0)</t>
  </si>
  <si>
    <t>$R$436</t>
  </si>
  <si>
    <t>=IF(AND([@Âge]&gt;60,[@Âge]&lt;=90),N436,0)</t>
  </si>
  <si>
    <t>$S$436</t>
  </si>
  <si>
    <t>=IF([@Âge]&gt;90,N436,0)</t>
  </si>
  <si>
    <t>TEC_DB</t>
  </si>
  <si>
    <t>=SUM(tblTEC_DB_Data[H_Facturables])</t>
  </si>
  <si>
    <t>$U$3</t>
  </si>
  <si>
    <t>=TEC_DB_PivotTable!B8</t>
  </si>
  <si>
    <t>$V$5</t>
  </si>
  <si>
    <t>wshFAC_Brouillon</t>
  </si>
  <si>
    <t>FAC_Brouillon</t>
  </si>
  <si>
    <t>$B$3</t>
  </si>
  <si>
    <t>=IFERROR(MATCH(B2,BillEntry_ID,0)+3,"")</t>
  </si>
  <si>
    <t>$B$4</t>
  </si>
  <si>
    <t>=IFERROR(MAX(BillEntry_ID)+1,1)</t>
  </si>
  <si>
    <t>$B$6</t>
  </si>
  <si>
    <t>$B$7</t>
  </si>
  <si>
    <t>=IFERROR(MAX(Cust_ID)+1,1)</t>
  </si>
  <si>
    <t>$B$11</t>
  </si>
  <si>
    <t>=IFERROR(INDEX(ServItem_ID,MATCH(#REF!,ServItem_Name,0),1),"")</t>
  </si>
  <si>
    <t>$B$12</t>
  </si>
  <si>
    <t>=IFERROR(MATCH(#REF!,ServItem_Name,0)+3,"")</t>
  </si>
  <si>
    <t>$B$13</t>
  </si>
  <si>
    <t>=IFERROR(MAX(ServItem_ID)+1,1)</t>
  </si>
  <si>
    <t>$B$14</t>
  </si>
  <si>
    <t>$B$19</t>
  </si>
  <si>
    <t>$B$22</t>
  </si>
  <si>
    <t>=IFERROR(MATCH(S2,dnrInv_ID,0)+3,"")</t>
  </si>
  <si>
    <t>=M47*N47</t>
  </si>
  <si>
    <t>=SUM(O47:O50)</t>
  </si>
  <si>
    <t>=ROUND(O51*N52,2)</t>
  </si>
  <si>
    <t>=ROUND(O51*N53,2)</t>
  </si>
  <si>
    <t>=SUM(O51:O54)</t>
  </si>
  <si>
    <t>=O55-O57</t>
  </si>
  <si>
    <t>wshFAC_Finale</t>
  </si>
  <si>
    <t>$B$21</t>
  </si>
  <si>
    <t>= "Le " &amp; TEXT(FAC_Brouillon!O3, "j MMMM aaaa")</t>
  </si>
  <si>
    <t>$E$28</t>
  </si>
  <si>
    <t>=FAC_Brouillon!O6</t>
  </si>
  <si>
    <t>$C$66</t>
  </si>
  <si>
    <t>=FAC_Brouillon!M47</t>
  </si>
  <si>
    <t>$D$66</t>
  </si>
  <si>
    <t>=FAC_Brouillon!N47</t>
  </si>
  <si>
    <t>=C66*D66</t>
  </si>
  <si>
    <t>$B$70</t>
  </si>
  <si>
    <t>=FAC_Brouillon!M48</t>
  </si>
  <si>
    <t>=FAC_Brouillon!O48</t>
  </si>
  <si>
    <t>$B$71</t>
  </si>
  <si>
    <t>=FAC_Brouillon!M49</t>
  </si>
  <si>
    <t>=FAC_Brouillon!O49</t>
  </si>
  <si>
    <t>$B$72</t>
  </si>
  <si>
    <t>=FAC_Brouillon!M50</t>
  </si>
  <si>
    <t>=FAC_Brouillon!O50</t>
  </si>
  <si>
    <t>$E$73</t>
  </si>
  <si>
    <t>=SUM(E69:E72)</t>
  </si>
  <si>
    <t>$C$74</t>
  </si>
  <si>
    <t>=FAC_Brouillon!N52</t>
  </si>
  <si>
    <t>=ROUND(E73*C74,2)</t>
  </si>
  <si>
    <t>$C$75</t>
  </si>
  <si>
    <t>=FAC_Brouillon!N53</t>
  </si>
  <si>
    <t>=ROUND(E73*C75,2)</t>
  </si>
  <si>
    <t>=SUM(E73:E75)</t>
  </si>
  <si>
    <t>$E$79</t>
  </si>
  <si>
    <t>=FAC_Brouillon!O57</t>
  </si>
  <si>
    <t>$E$81</t>
  </si>
  <si>
    <t>=E77-E79</t>
  </si>
  <si>
    <t>wshENC_Saisie</t>
  </si>
  <si>
    <t>=IFERROR(MATCH(B3,Pay_ID,0)+3,"")</t>
  </si>
  <si>
    <t>$B$5</t>
  </si>
  <si>
    <t>=IFERROR(MAX(Pay_ID)+1,1)</t>
  </si>
  <si>
    <t>=SUM(I13:I20)</t>
  </si>
  <si>
    <t>=SUMIF(D13:D42,CHAR(252),J13:J42)</t>
  </si>
  <si>
    <t>$R$1</t>
  </si>
  <si>
    <t>=Q3-S3</t>
  </si>
  <si>
    <t>=G3-H3</t>
  </si>
  <si>
    <t>=IF(H3&lt;G3,TODAY()-F3,"")</t>
  </si>
  <si>
    <t>=Encaissement_Input!F3</t>
  </si>
  <si>
    <t>=G4-H4</t>
  </si>
  <si>
    <t>=IF(H4&lt;G4,TODAY()-F4,"")</t>
  </si>
  <si>
    <t>=G5-H5</t>
  </si>
  <si>
    <t>=IF(H5&lt;G5,TODAY()-F5,"")</t>
  </si>
  <si>
    <t>=G6-H6</t>
  </si>
  <si>
    <t>=IF(H6&lt;G6,TODAY()-F6,"")</t>
  </si>
  <si>
    <t>=G7-H7</t>
  </si>
  <si>
    <t>=IF(H7&lt;G7,TODAY()-F7,"")</t>
  </si>
  <si>
    <t>$F$8</t>
  </si>
  <si>
    <t>=B8+15</t>
  </si>
  <si>
    <t>=G8-H8</t>
  </si>
  <si>
    <t>=IF(H8&lt;G8,TODAY()-F8,"")</t>
  </si>
  <si>
    <t>$F$9</t>
  </si>
  <si>
    <t>=B9+15</t>
  </si>
  <si>
    <t>=G9-H9</t>
  </si>
  <si>
    <t>=IF(H9&lt;G9,TODAY()-F9,"")</t>
  </si>
  <si>
    <t>$F$10</t>
  </si>
  <si>
    <t>=B10+15</t>
  </si>
  <si>
    <t>=G10-H10</t>
  </si>
  <si>
    <t>=IF(H10&lt;G10,TODAY()-F10,"")</t>
  </si>
  <si>
    <t>$F$11</t>
  </si>
  <si>
    <t>=B11+15</t>
  </si>
  <si>
    <t>=G11-H11</t>
  </si>
  <si>
    <t>=IF(H11&lt;G11,TODAY()-F11,"")</t>
  </si>
  <si>
    <t>$F$12</t>
  </si>
  <si>
    <t>=B12+15</t>
  </si>
  <si>
    <t>=G12-H12</t>
  </si>
  <si>
    <t>=IF(H12&lt;G12,TODAY()-F12,"")</t>
  </si>
  <si>
    <t>$F$13</t>
  </si>
  <si>
    <t>=B13+15</t>
  </si>
  <si>
    <t>=G13-H13</t>
  </si>
  <si>
    <t>=IF(H13&lt;G13,TODAY()-F13,"")</t>
  </si>
  <si>
    <t>=B13+3</t>
  </si>
  <si>
    <t>$F$14</t>
  </si>
  <si>
    <t>=B14+15</t>
  </si>
  <si>
    <t>=G14-H14</t>
  </si>
  <si>
    <t>=IF(H14&lt;G14,TODAY()-F14,"")</t>
  </si>
  <si>
    <t>$B$15</t>
  </si>
  <si>
    <t>=B14+3</t>
  </si>
  <si>
    <t>$F$15</t>
  </si>
  <si>
    <t>=B15+15</t>
  </si>
  <si>
    <t>=G15-H15</t>
  </si>
  <si>
    <t>=IF(H15&lt;G15,TODAY()-F15,"")</t>
  </si>
  <si>
    <t>$B$16</t>
  </si>
  <si>
    <t>=B15+3</t>
  </si>
  <si>
    <t>$F$16</t>
  </si>
  <si>
    <t>=B16+15</t>
  </si>
  <si>
    <t>=G16-H16</t>
  </si>
  <si>
    <t>=IF(H16&lt;G16,TODAY()-F16,"")</t>
  </si>
  <si>
    <t>$B$17</t>
  </si>
  <si>
    <t>=B16+8</t>
  </si>
  <si>
    <t>$F$17</t>
  </si>
  <si>
    <t>=B17+15</t>
  </si>
  <si>
    <t>=G17-H17</t>
  </si>
  <si>
    <t>=IF(H17&lt;G17,TODAY()-F17,"")</t>
  </si>
  <si>
    <t>$B$18</t>
  </si>
  <si>
    <t>=B17+8</t>
  </si>
  <si>
    <t>$F$18</t>
  </si>
  <si>
    <t>=B18+30</t>
  </si>
  <si>
    <t>=G18-H18</t>
  </si>
  <si>
    <t>=IF(H18&lt;G18,TODAY()-F18,"")</t>
  </si>
  <si>
    <t>=B18+8</t>
  </si>
  <si>
    <t>$F$19</t>
  </si>
  <si>
    <t>=B19+15</t>
  </si>
  <si>
    <t>=G19-H19</t>
  </si>
  <si>
    <t>=IF(H19&lt;G19,TODAY()-F19,"")</t>
  </si>
  <si>
    <t>$B$20</t>
  </si>
  <si>
    <t>=B19+8</t>
  </si>
  <si>
    <t>$F$20</t>
  </si>
  <si>
    <t>=B20+15</t>
  </si>
  <si>
    <t>=G20-H20</t>
  </si>
  <si>
    <t>=IF(H20&lt;G20,TODAY()-F20,"")</t>
  </si>
  <si>
    <t>=B20+8</t>
  </si>
  <si>
    <t>$F$21</t>
  </si>
  <si>
    <t>=B21+15</t>
  </si>
  <si>
    <t>=G21-H21</t>
  </si>
  <si>
    <t>=IF(H21&lt;G21,TODAY()-F21,"")</t>
  </si>
  <si>
    <t>=B21+8</t>
  </si>
  <si>
    <t>$F$22</t>
  </si>
  <si>
    <t>=B22+15</t>
  </si>
  <si>
    <t>=G22-H22</t>
  </si>
  <si>
    <t>=IF(H22&lt;G22,TODAY()-F22,"")</t>
  </si>
  <si>
    <t>$B$23</t>
  </si>
  <si>
    <t>=B22+8</t>
  </si>
  <si>
    <t>$F$23</t>
  </si>
  <si>
    <t>=B23+15</t>
  </si>
  <si>
    <t>=G23-H23</t>
  </si>
  <si>
    <t>=IF(H23&lt;G23,TODAY()-F23,"")</t>
  </si>
  <si>
    <t>$B$24</t>
  </si>
  <si>
    <t>=B23+8</t>
  </si>
  <si>
    <t>$F$24</t>
  </si>
  <si>
    <t>=B24+15</t>
  </si>
  <si>
    <t>=G24-H24</t>
  </si>
  <si>
    <t>=IF(H24&lt;G24,TODAY()-F24,"")</t>
  </si>
  <si>
    <t>$B$25</t>
  </si>
  <si>
    <t>$F$25</t>
  </si>
  <si>
    <t>=B25+45</t>
  </si>
  <si>
    <t>=G25-H25</t>
  </si>
  <si>
    <t>=IF(H25&lt;G25,TODAY()-F25,"")</t>
  </si>
  <si>
    <t>$B$26</t>
  </si>
  <si>
    <t>=B25+15</t>
  </si>
  <si>
    <t>$F$26</t>
  </si>
  <si>
    <t>=B26+15</t>
  </si>
  <si>
    <t>=G26-H26</t>
  </si>
  <si>
    <t>=IF(H26&lt;G26,TODAY()-F26,"")</t>
  </si>
  <si>
    <t>$B$27</t>
  </si>
  <si>
    <t>$F$27</t>
  </si>
  <si>
    <t>=B27+15</t>
  </si>
  <si>
    <t>=G27-H27</t>
  </si>
  <si>
    <t>=IF(H27&lt;G27,TODAY()-F27,"")</t>
  </si>
  <si>
    <t>$B$28</t>
  </si>
  <si>
    <t>$F$28</t>
  </si>
  <si>
    <t>=B28+15</t>
  </si>
  <si>
    <t>=G28-H28</t>
  </si>
  <si>
    <t>=IF(H28&lt;G28,TODAY()-F28,"")</t>
  </si>
  <si>
    <t>$B$29</t>
  </si>
  <si>
    <t>$F$29</t>
  </si>
  <si>
    <t>=B29+15</t>
  </si>
  <si>
    <t>=G29-H29</t>
  </si>
  <si>
    <t>=IF(H29&lt;G29,TODAY()-F29,"")</t>
  </si>
  <si>
    <t>$F$30</t>
  </si>
  <si>
    <t>=B30+15</t>
  </si>
  <si>
    <t>=G30-H30</t>
  </si>
  <si>
    <t>=IF(H30&lt;G30,TODAY()-F30,"")</t>
  </si>
  <si>
    <t>$B$31</t>
  </si>
  <si>
    <t>=B30+31</t>
  </si>
  <si>
    <t>$F$31</t>
  </si>
  <si>
    <t>=B31+15</t>
  </si>
  <si>
    <t>=G31-H31</t>
  </si>
  <si>
    <t>=IF(H31&lt;G31,TODAY()-F31,"")</t>
  </si>
  <si>
    <t>$F$32</t>
  </si>
  <si>
    <t>=B32+30</t>
  </si>
  <si>
    <t>=G32-H32</t>
  </si>
  <si>
    <t>=IF(H32&lt;G32,TODAY()-F32,"")</t>
  </si>
  <si>
    <t>$F$33</t>
  </si>
  <si>
    <t>=B33+30</t>
  </si>
  <si>
    <t>=G33-H33</t>
  </si>
  <si>
    <t>=IF(H33&lt;G33,TODAY()-F33,"")</t>
  </si>
  <si>
    <t>$F$34</t>
  </si>
  <si>
    <t>=B34+30</t>
  </si>
  <si>
    <t>=G34-H34</t>
  </si>
  <si>
    <t>=IF(H34&lt;G34,TODAY()-F34,"")</t>
  </si>
  <si>
    <t>$F$35</t>
  </si>
  <si>
    <t>=B35+30</t>
  </si>
  <si>
    <t>=G35-H35</t>
  </si>
  <si>
    <t>=IF(H35&lt;G35,TODAY()-F35,"")</t>
  </si>
  <si>
    <t>$F$36</t>
  </si>
  <si>
    <t>=B36+30</t>
  </si>
  <si>
    <t>=G36-H36</t>
  </si>
  <si>
    <t>=IF(H36&lt;G36,TODAY()-F36,"")</t>
  </si>
  <si>
    <t>$F$37</t>
  </si>
  <si>
    <t>=B37+30</t>
  </si>
  <si>
    <t>=G37-H37</t>
  </si>
  <si>
    <t>=IF(H37&lt;G37,TODAY()-F37,"")</t>
  </si>
  <si>
    <t>$F$38</t>
  </si>
  <si>
    <t>=B38+30</t>
  </si>
  <si>
    <t>=G38-H38</t>
  </si>
  <si>
    <t>=IF(H38&lt;G38,TODAY()-F38,"")</t>
  </si>
  <si>
    <t>$F$39</t>
  </si>
  <si>
    <t>=B39+30</t>
  </si>
  <si>
    <t>=G39-H39</t>
  </si>
  <si>
    <t>=IF(H39&lt;G39,TODAY()-F39,"")</t>
  </si>
  <si>
    <t>$F$40</t>
  </si>
  <si>
    <t>=B40+30</t>
  </si>
  <si>
    <t>=G40-H40</t>
  </si>
  <si>
    <t>=IF(H40&lt;G40,TODAY()-F40,"")</t>
  </si>
  <si>
    <t>$F$41</t>
  </si>
  <si>
    <t>=B41+30</t>
  </si>
  <si>
    <t>=G41-H41</t>
  </si>
  <si>
    <t>=IF(H41&lt;G41,TODAY()-F41,"")</t>
  </si>
  <si>
    <t>$F$42</t>
  </si>
  <si>
    <t>=B42+35</t>
  </si>
  <si>
    <t>=G42-H42</t>
  </si>
  <si>
    <t>=IF(H42&lt;G42,TODAY()-F42,"")</t>
  </si>
  <si>
    <t>$F$43</t>
  </si>
  <si>
    <t>=B43+40</t>
  </si>
  <si>
    <t>=G43-H43</t>
  </si>
  <si>
    <t>=IF(H43&lt;G43,TODAY()-F43,"")</t>
  </si>
  <si>
    <t>$F$44</t>
  </si>
  <si>
    <t>=B44+45</t>
  </si>
  <si>
    <t>=G44-H44</t>
  </si>
  <si>
    <t>=IF(H44&lt;G44,TODAY()-F44,"")</t>
  </si>
  <si>
    <t>$F$45</t>
  </si>
  <si>
    <t>=B45+50</t>
  </si>
  <si>
    <t>=G45-H45</t>
  </si>
  <si>
    <t>=IF(H45&lt;G45,TODAY()-F45,"")</t>
  </si>
  <si>
    <t>$F$46</t>
  </si>
  <si>
    <t>=B46+60</t>
  </si>
  <si>
    <t>=G46-H46</t>
  </si>
  <si>
    <t>=IF(H46&lt;G46,TODAY()-F46,"")</t>
  </si>
  <si>
    <t>$F$47</t>
  </si>
  <si>
    <t>=B47+90</t>
  </si>
  <si>
    <t>=G47-H47</t>
  </si>
  <si>
    <t>=IF(H47&lt;G47,TODAY()-F47,"")</t>
  </si>
  <si>
    <t>$F$48</t>
  </si>
  <si>
    <t>=B48+30</t>
  </si>
  <si>
    <t>=G48-H48</t>
  </si>
  <si>
    <t>=IF(H48&lt;G48,TODAY()-F48,"")</t>
  </si>
  <si>
    <t>$F$49</t>
  </si>
  <si>
    <t>=B49+30</t>
  </si>
  <si>
    <t>=G49-H49</t>
  </si>
  <si>
    <t>=IF(H49&lt;G49,TODAY()-F49,"")</t>
  </si>
  <si>
    <t>$F$50</t>
  </si>
  <si>
    <t>=B50+30</t>
  </si>
  <si>
    <t>=G50-H50</t>
  </si>
  <si>
    <t>=IF(H50&lt;G50,TODAY()-F50,"")</t>
  </si>
  <si>
    <t>=G51-H51</t>
  </si>
  <si>
    <t>=IF(H51&lt;G51,TODAY()-F51,"")</t>
  </si>
  <si>
    <t>=G52-H52</t>
  </si>
  <si>
    <t>=IF(H52&lt;G52,TODAY()-F52,"")</t>
  </si>
  <si>
    <t>=G53-H53</t>
  </si>
  <si>
    <t>=IF(H53&lt;G53,TODAY()-F53,"")</t>
  </si>
  <si>
    <t>=G54-H54</t>
  </si>
  <si>
    <t>=IF(H54&lt;G54,TODAY()-F54,"")</t>
  </si>
  <si>
    <t>=G55-H55</t>
  </si>
  <si>
    <t>=IF(H55&lt;G55,TODAY()-F55,"")</t>
  </si>
  <si>
    <t>=G56-H56</t>
  </si>
  <si>
    <t>=IF(H56&lt;G56,TODAY()-F56,"")</t>
  </si>
  <si>
    <t>=G57-H57</t>
  </si>
  <si>
    <t>=IF(H57&lt;G57,TODAY()-F57,"")</t>
  </si>
  <si>
    <t>=G58-H58</t>
  </si>
  <si>
    <t>=IF(H58&lt;G58,TODAY()-F58,"")</t>
  </si>
  <si>
    <t>=G59-H59</t>
  </si>
  <si>
    <t>=IF(H59&lt;G59,TODAY()-F59,"")</t>
  </si>
  <si>
    <t>=G60-H60</t>
  </si>
  <si>
    <t>=IF(H60&lt;G60,TODAY()-F60,"")</t>
  </si>
  <si>
    <t>=G61-H61</t>
  </si>
  <si>
    <t>=IF(H61&lt;G61,TODAY()-F61,"")</t>
  </si>
  <si>
    <t>=G62-H62</t>
  </si>
  <si>
    <t>=IF(H62&lt;G62,TODAY()-F62,"")</t>
  </si>
  <si>
    <t>=G63-H63</t>
  </si>
  <si>
    <t>=IF(H63&lt;G63,TODAY()-F63,"")</t>
  </si>
  <si>
    <t>=G64-H64</t>
  </si>
  <si>
    <t>=IF(H64&lt;G64,TODAY()-F64,"")</t>
  </si>
  <si>
    <t>=G65-H65</t>
  </si>
  <si>
    <t>=IF(H65&lt;G65,TODAY()-F65,"")</t>
  </si>
  <si>
    <t>=G66-H66</t>
  </si>
  <si>
    <t>=IF(H66&lt;G66,TODAY()-F66,"")</t>
  </si>
  <si>
    <t>=G67-H67</t>
  </si>
  <si>
    <t>$J$67</t>
  </si>
  <si>
    <t>=IF(H67&lt;G67,TODAY()-F67,"")</t>
  </si>
  <si>
    <t>=G68-H68</t>
  </si>
  <si>
    <t>=IF(H68&lt;G68,TODAY()-F68,"")</t>
  </si>
  <si>
    <t>=G69-H69</t>
  </si>
  <si>
    <t>=IF(H69&lt;G69,TODAY()-F69,"")</t>
  </si>
  <si>
    <t>=G70-H70</t>
  </si>
  <si>
    <t>=IF(H70&lt;G70,TODAY()-F70,"")</t>
  </si>
  <si>
    <t>=G71-H71</t>
  </si>
  <si>
    <t>=IF(H71&lt;G71,TODAY()-F71,"")</t>
  </si>
  <si>
    <t>=G72-H72</t>
  </si>
  <si>
    <t>=IF(H72&lt;G72,TODAY()-F72,"")</t>
  </si>
  <si>
    <t>=G73-H73</t>
  </si>
  <si>
    <t>=IF(H73&lt;G73,TODAY()-F73,"")</t>
  </si>
  <si>
    <t>=G74-H74</t>
  </si>
  <si>
    <t>=IF(H74&lt;G74,TODAY()-F74,"")</t>
  </si>
  <si>
    <t>=G75-H75</t>
  </si>
  <si>
    <t>=IF(H75&lt;G75,TODAY()-F75,"")</t>
  </si>
  <si>
    <t>=G76-H76</t>
  </si>
  <si>
    <t>=IF(H76&lt;G76,TODAY()-F76,"")</t>
  </si>
  <si>
    <t>=G77-H77</t>
  </si>
  <si>
    <t>=IF(H77&lt;G77,TODAY()-F77,"")</t>
  </si>
  <si>
    <t>=G78-H78</t>
  </si>
  <si>
    <t>=IF(H78&lt;G78,TODAY()-F78,"")</t>
  </si>
  <si>
    <t>=G79-H79</t>
  </si>
  <si>
    <t>=IF(H79&lt;G79,TODAY()-F79,"")</t>
  </si>
  <si>
    <t>=G80-H80</t>
  </si>
  <si>
    <t>=IF(H80&lt;G80,TODAY()-F80,"")</t>
  </si>
  <si>
    <t>=G81-H81</t>
  </si>
  <si>
    <t>=IF(H81&lt;G81,TODAY()-F81,"")</t>
  </si>
  <si>
    <t>=G82-H82</t>
  </si>
  <si>
    <t>=IF(H82&lt;G82,TODAY()-F82,"")</t>
  </si>
  <si>
    <t>=G83-H83</t>
  </si>
  <si>
    <t>=IF(H83&lt;G83,TODAY()-F83,"")</t>
  </si>
  <si>
    <t>=G84-H84</t>
  </si>
  <si>
    <t>=IF(H84&lt;G84,TODAY()-F84,"")</t>
  </si>
  <si>
    <t>=G85-H85</t>
  </si>
  <si>
    <t>=IF(H85&lt;G85,TODAY()-F85,"")</t>
  </si>
  <si>
    <t>=G86-H86</t>
  </si>
  <si>
    <t>=IF(H86&lt;G86,TODAY()-F86,"")</t>
  </si>
  <si>
    <t>=G87-H87</t>
  </si>
  <si>
    <t>=IF(H87&lt;G87,TODAY()-F87,"")</t>
  </si>
  <si>
    <t>=G88-H88</t>
  </si>
  <si>
    <t>=IF(H88&lt;G88,TODAY()-F88,"")</t>
  </si>
  <si>
    <t>=G89-H89</t>
  </si>
  <si>
    <t>=IF(H89&lt;G89,TODAY()-F89,"")</t>
  </si>
  <si>
    <t>=G90-H90</t>
  </si>
  <si>
    <t>=IF(H90&lt;G90,TODAY()-F90,"")</t>
  </si>
  <si>
    <t>=G91-H91</t>
  </si>
  <si>
    <t>=IF(H91&lt;G91,TODAY()-F91,"")</t>
  </si>
  <si>
    <t>=G92-H92</t>
  </si>
  <si>
    <t>=IF(H92&lt;G92,TODAY()-F92,"")</t>
  </si>
  <si>
    <t>=G93-H93</t>
  </si>
  <si>
    <t>=IF(H93&lt;G93,TODAY()-F93,"")</t>
  </si>
  <si>
    <t>=G94-H94</t>
  </si>
  <si>
    <t>=IF(H94&lt;G94,TODAY()-F94,"")</t>
  </si>
  <si>
    <t>=G95-H95</t>
  </si>
  <si>
    <t>=IF(H95&lt;G95,TODAY()-F95,"")</t>
  </si>
  <si>
    <t>=G96-H96</t>
  </si>
  <si>
    <t>=IF(H96&lt;G96,TODAY()-F96,"")</t>
  </si>
  <si>
    <t>=G97-H97</t>
  </si>
  <si>
    <t>=IF(H97&lt;G97,TODAY()-F97,"")</t>
  </si>
  <si>
    <t>=G98-H98</t>
  </si>
  <si>
    <t>=IF(H98&lt;G98,TODAY()-F98,"")</t>
  </si>
  <si>
    <t>=G99-H99</t>
  </si>
  <si>
    <t>=IF(H99&lt;G99,TODAY()-F99,"")</t>
  </si>
  <si>
    <t>=G100-H100</t>
  </si>
  <si>
    <t>=IF(H100&lt;G100,TODAY()-F100,"")</t>
  </si>
  <si>
    <t>=G101-H101</t>
  </si>
  <si>
    <t>=IF(H101&lt;G101,TODAY()-F101,"")</t>
  </si>
  <si>
    <t>=G102-H102</t>
  </si>
  <si>
    <t>=IF(H102&lt;G102,TODAY()-F102,"")</t>
  </si>
  <si>
    <t>=G103-H103</t>
  </si>
  <si>
    <t>=IF(H103&lt;G103,TODAY()-F103,"")</t>
  </si>
  <si>
    <t>=G104-H104</t>
  </si>
  <si>
    <t>=IF(H104&lt;G104,TODAY()-F104,"")</t>
  </si>
  <si>
    <t>=G105-H105</t>
  </si>
  <si>
    <t>=IF(H105&lt;G105,TODAY()-F105,"")</t>
  </si>
  <si>
    <t>=G106-H106</t>
  </si>
  <si>
    <t>=IF(H106&lt;G106,TODAY()-F106,"")</t>
  </si>
  <si>
    <t>=G107-H107</t>
  </si>
  <si>
    <t>=IF(H107&lt;G107,TODAY()-F107,"")</t>
  </si>
  <si>
    <t>=G108-H108</t>
  </si>
  <si>
    <t>=IF(H108&lt;G108,TODAY()-F108,"")</t>
  </si>
  <si>
    <t>=G109-H109</t>
  </si>
  <si>
    <t>=IF(H109&lt;G109,TODAY()-F109,"")</t>
  </si>
  <si>
    <t>=G110-H110</t>
  </si>
  <si>
    <t>=IF(H110&lt;G110,TODAY()-F110,"")</t>
  </si>
  <si>
    <t>=G111-H111</t>
  </si>
  <si>
    <t>=IF(H111&lt;G111,TODAY()-F111,"")</t>
  </si>
  <si>
    <t>=G112-H112</t>
  </si>
  <si>
    <t>=IF(H112&lt;G112,TODAY()-F112,"")</t>
  </si>
  <si>
    <t>=G113-H113</t>
  </si>
  <si>
    <t>=IF(H113&lt;G113,TODAY()-F113,"")</t>
  </si>
  <si>
    <t>=G114-H114</t>
  </si>
  <si>
    <t>=IF(H114&lt;G114,TODAY()-F114,"")</t>
  </si>
  <si>
    <t>=G115-H115</t>
  </si>
  <si>
    <t>=IF(H115&lt;G115,TODAY()-F115,"")</t>
  </si>
  <si>
    <t>=G116-H116</t>
  </si>
  <si>
    <t>=IF(H116&lt;G116,TODAY()-F116,"")</t>
  </si>
  <si>
    <t>=G117-H117</t>
  </si>
  <si>
    <t>=IF(H117&lt;G117,TODAY()-F117,"")</t>
  </si>
  <si>
    <t>=G118-H118</t>
  </si>
  <si>
    <t>=IF(H118&lt;G118,TODAY()-F118,"")</t>
  </si>
  <si>
    <t>=G119-H119</t>
  </si>
  <si>
    <t>=IF(H119&lt;G119,TODAY()-F119,"")</t>
  </si>
  <si>
    <t>=G120-H120</t>
  </si>
  <si>
    <t>=IF(H120&lt;G120,TODAY()-F120,"")</t>
  </si>
  <si>
    <t>=G121-H121</t>
  </si>
  <si>
    <t>=IF(H121&lt;G121,TODAY()-F121,"")</t>
  </si>
  <si>
    <t>=G122-H122</t>
  </si>
  <si>
    <t>=IF(H122&lt;G122,TODAY()-F122,"")</t>
  </si>
  <si>
    <t>=G123-H123</t>
  </si>
  <si>
    <t>=IF(H123&lt;G123,TODAY()-F123,"")</t>
  </si>
  <si>
    <t>=G124-H124</t>
  </si>
  <si>
    <t>=IF(H124&lt;G124,TODAY()-F124,"")</t>
  </si>
  <si>
    <t>=G125-H125</t>
  </si>
  <si>
    <t>=IF(H125&lt;G125,TODAY()-F125,"")</t>
  </si>
  <si>
    <t>=G126-H126</t>
  </si>
  <si>
    <t>=IF(H126&lt;G126,TODAY()-F126,"")</t>
  </si>
  <si>
    <t>=G127-H127</t>
  </si>
  <si>
    <t>=IF(H127&lt;G127,TODAY()-F127,"")</t>
  </si>
  <si>
    <t>=G128-H128</t>
  </si>
  <si>
    <t>=IF(H128&lt;G128,TODAY()-F128,"")</t>
  </si>
  <si>
    <t>=G129-H129</t>
  </si>
  <si>
    <t>=IF(H129&lt;G129,TODAY()-F129,"")</t>
  </si>
  <si>
    <t>=G130-H130</t>
  </si>
  <si>
    <t>=IF(H130&lt;G130,TODAY()-F130,"")</t>
  </si>
  <si>
    <t>=G131-H131</t>
  </si>
  <si>
    <t>=IF(H131&lt;G131,TODAY()-F131,"")</t>
  </si>
  <si>
    <t>=G132-H132</t>
  </si>
  <si>
    <t>=IF(H132&lt;G132,TODAY()-F132,"")</t>
  </si>
  <si>
    <t>=G133-H133</t>
  </si>
  <si>
    <t>=IF(H133&lt;G133,TODAY()-F133,"")</t>
  </si>
  <si>
    <t>=G134-H134</t>
  </si>
  <si>
    <t>=IF(H134&lt;G134,TODAY()-F134,"")</t>
  </si>
  <si>
    <t>=G135-H135</t>
  </si>
  <si>
    <t>=IF(H135&lt;G135,TODAY()-F135,"")</t>
  </si>
  <si>
    <t>=G136-H136</t>
  </si>
  <si>
    <t>=IF(H136&lt;G136,TODAY()-F136,"")</t>
  </si>
  <si>
    <t>=G137-H137</t>
  </si>
  <si>
    <t>wshENC_Détails</t>
  </si>
  <si>
    <t>$A$1:$T$73</t>
  </si>
  <si>
    <t>$M$1</t>
  </si>
  <si>
    <t>$N$1</t>
  </si>
  <si>
    <t>=IFERROR(INDEX(Invoice_Date,MATCH(O4,Invoice_ID,0),1),"")</t>
  </si>
  <si>
    <t>$P$1</t>
  </si>
  <si>
    <t>=IFERROR(INDEX(Invoice_Amount,MATCH(O4,Invoice_ID,0),1),"")</t>
  </si>
  <si>
    <t>$Q$1</t>
  </si>
  <si>
    <t>=SUMIF(PayItem_Inv_No,O4,PayItem_Amount)</t>
  </si>
  <si>
    <t>=P4-Q4</t>
  </si>
  <si>
    <t>=Encaissement_Input!B3</t>
  </si>
  <si>
    <t>$F$4</t>
  </si>
  <si>
    <t>=ROW()</t>
  </si>
  <si>
    <t>$F$5</t>
  </si>
  <si>
    <t>$F$6</t>
  </si>
  <si>
    <t>$F$7</t>
  </si>
  <si>
    <t>$B$505</t>
  </si>
  <si>
    <t>="Détail agé - "&amp;INDEX(AgingOption,AA504,1)</t>
  </si>
  <si>
    <t>$A$1:$AM$49</t>
  </si>
  <si>
    <t>$H$1</t>
  </si>
  <si>
    <t>=IFERROR(SUMIF(Pmnt_InvNumb,A3,Pmnt_Amount),"")</t>
  </si>
  <si>
    <t>$I$1</t>
  </si>
  <si>
    <t>$J$1</t>
  </si>
  <si>
    <t>=SUM(I3:I49)</t>
  </si>
  <si>
    <t>="&lt;&gt;"&amp;Admin!I42</t>
  </si>
  <si>
    <t>$Y$2</t>
  </si>
  <si>
    <t>$Z$2</t>
  </si>
  <si>
    <t>=IFERROR(INDEX(Dashboard!B1:B10000,Dashboard!AA1,1),"")</t>
  </si>
  <si>
    <t>$AL$2</t>
  </si>
  <si>
    <t>="&gt;"&amp;INDEX(Dashboard!AA506:AA510,Dashboard!AA504,1)</t>
  </si>
  <si>
    <t>$AM$2</t>
  </si>
  <si>
    <t>="&lt;="&amp;INDEX(Dashboard!AB506:AB510,Dashboard!AA504,1)</t>
  </si>
  <si>
    <t>$H$3</t>
  </si>
  <si>
    <t>=SUMIFS(Invoice_Balance,Invoice_CustName,P3,Invoice_DaysOver,"&lt;1")</t>
  </si>
  <si>
    <t>=SUMIFS(Invoice_Balance,Invoice_CustName,P3,Invoice_DaysOver,"&gt;0",Invoice_DaysOver,"&lt;31")</t>
  </si>
  <si>
    <t>=SUMIFS(Invoice_Balance,Invoice_CustName,P3,Invoice_DaysOver,"&gt;30",Invoice_DaysOver,"&lt;61")</t>
  </si>
  <si>
    <t>$T$3</t>
  </si>
  <si>
    <t>=SUMIFS(Invoice_Balance,Invoice_CustName,P3,Invoice_DaysOver,"&gt;60",Invoice_DaysOver,"&lt;91")</t>
  </si>
  <si>
    <t>=SUMIFS(Invoice_Balance,Invoice_CustName,P3,Invoice_DaysOver,"&gt;90")</t>
  </si>
  <si>
    <t>=SUM(Q3:U3)</t>
  </si>
  <si>
    <t>$W$3</t>
  </si>
  <si>
    <t>=SUMIF(Invoice_CustName,P3,Invoice_Total)</t>
  </si>
  <si>
    <t>$H$4</t>
  </si>
  <si>
    <t>=IFERROR(SUMIF(Pmnt_InvNumb,A4,Pmnt_Amount),"")</t>
  </si>
  <si>
    <t>=SUMIFS(Invoice_Balance,Invoice_Balance,"&gt;0",Invoice_DueDate,"&lt;"&amp;TODAY())</t>
  </si>
  <si>
    <t>=SUMIFS(Invoice_Balance,Invoice_CustName,P4,Invoice_DaysOver,"&lt;1")</t>
  </si>
  <si>
    <t>=SUMIFS(Invoice_Balance,Invoice_CustName,P4,Invoice_DaysOver,"&gt;0",Invoice_DaysOver,"&lt;31")</t>
  </si>
  <si>
    <t>=SUMIFS(Invoice_Balance,Invoice_CustName,P4,Invoice_DaysOver,"&gt;30",Invoice_DaysOver,"&lt;61")</t>
  </si>
  <si>
    <t>$T$4</t>
  </si>
  <si>
    <t>=SUMIFS(Invoice_Balance,Invoice_CustName,P4,Invoice_DaysOver,"&gt;60",Invoice_DaysOver,"&lt;91")</t>
  </si>
  <si>
    <t>$U$4</t>
  </si>
  <si>
    <t>=SUMIFS(Invoice_Balance,Invoice_CustName,P4,Invoice_DaysOver,"&gt;90")</t>
  </si>
  <si>
    <t>$V$4</t>
  </si>
  <si>
    <t>=SUM(Q4:U4)</t>
  </si>
  <si>
    <t>$W$4</t>
  </si>
  <si>
    <t>=SUMIF(Invoice_CustName,P4,Invoice_Total)</t>
  </si>
  <si>
    <t>$H$5</t>
  </si>
  <si>
    <t>=IFERROR(SUMIF(Pmnt_InvNumb,A5,Pmnt_Amount),"")</t>
  </si>
  <si>
    <t>=SUMIFS(Invoice_Balance,Invoice_CustName,P5,Invoice_DaysOver,"&lt;1")</t>
  </si>
  <si>
    <t>=SUMIFS(Invoice_Balance,Invoice_CustName,P5,Invoice_DaysOver,"&gt;0",Invoice_DaysOver,"&lt;31")</t>
  </si>
  <si>
    <t>=SUMIFS(Invoice_Balance,Invoice_CustName,P5,Invoice_DaysOver,"&gt;30",Invoice_DaysOver,"&lt;61")</t>
  </si>
  <si>
    <t>$T$5</t>
  </si>
  <si>
    <t>=SUMIFS(Invoice_Balance,Invoice_CustName,P5,Invoice_DaysOver,"&gt;60",Invoice_DaysOver,"&lt;91")</t>
  </si>
  <si>
    <t>$U$5</t>
  </si>
  <si>
    <t>=SUMIFS(Invoice_Balance,Invoice_CustName,P5,Invoice_DaysOver,"&gt;90")</t>
  </si>
  <si>
    <t>=SUM(Q5:U5)</t>
  </si>
  <si>
    <t>$W$5</t>
  </si>
  <si>
    <t>=SUMIF(Invoice_CustName,P5,Invoice_Total)</t>
  </si>
  <si>
    <t>$H$6</t>
  </si>
  <si>
    <t>=IFERROR(SUMIF(Pmnt_InvNumb,A6,Pmnt_Amount),"")</t>
  </si>
  <si>
    <t>=SUMIFS(Invoice_Balance,Invoice_CustName,P6,Invoice_DaysOver,"&lt;1")</t>
  </si>
  <si>
    <t>=SUMIFS(Invoice_Balance,Invoice_CustName,P6,Invoice_DaysOver,"&gt;0",Invoice_DaysOver,"&lt;31")</t>
  </si>
  <si>
    <t>=SUMIFS(Invoice_Balance,Invoice_CustName,P6,Invoice_DaysOver,"&gt;30",Invoice_DaysOver,"&lt;61")</t>
  </si>
  <si>
    <t>$T$6</t>
  </si>
  <si>
    <t>=SUMIFS(Invoice_Balance,Invoice_CustName,P6,Invoice_DaysOver,"&gt;60",Invoice_DaysOver,"&lt;91")</t>
  </si>
  <si>
    <t>$U$6</t>
  </si>
  <si>
    <t>=SUMIFS(Invoice_Balance,Invoice_CustName,P6,Invoice_DaysOver,"&gt;90")</t>
  </si>
  <si>
    <t>$V$6</t>
  </si>
  <si>
    <t>=SUM(Q6:U6)</t>
  </si>
  <si>
    <t>$W$6</t>
  </si>
  <si>
    <t>=SUMIF(Invoice_CustName,P6,Invoice_Total)</t>
  </si>
  <si>
    <t>$H$7</t>
  </si>
  <si>
    <t>=IFERROR(SUMIF(Pmnt_InvNumb,A7,Pmnt_Amount),"")</t>
  </si>
  <si>
    <t>=SUMIFS(Invoice_Balance,Invoice_CustName,P7,Invoice_DaysOver,"&lt;1")</t>
  </si>
  <si>
    <t>=SUMIFS(Invoice_Balance,Invoice_CustName,P7,Invoice_DaysOver,"&gt;0",Invoice_DaysOver,"&lt;31")</t>
  </si>
  <si>
    <t>=SUMIFS(Invoice_Balance,Invoice_CustName,P7,Invoice_DaysOver,"&gt;30",Invoice_DaysOver,"&lt;61")</t>
  </si>
  <si>
    <t>$T$7</t>
  </si>
  <si>
    <t>=SUMIFS(Invoice_Balance,Invoice_CustName,P7,Invoice_DaysOver,"&gt;60",Invoice_DaysOver,"&lt;91")</t>
  </si>
  <si>
    <t>$U$7</t>
  </si>
  <si>
    <t>=SUMIFS(Invoice_Balance,Invoice_CustName,P7,Invoice_DaysOver,"&gt;90")</t>
  </si>
  <si>
    <t>$V$7</t>
  </si>
  <si>
    <t>=SUM(Q7:U7)</t>
  </si>
  <si>
    <t>$W$7</t>
  </si>
  <si>
    <t>=SUMIF(Invoice_CustName,P7,Invoice_Total)</t>
  </si>
  <si>
    <t>$H$8</t>
  </si>
  <si>
    <t>=IFERROR(SUMIF(Pmnt_InvNumb,A8,Pmnt_Amount),"")</t>
  </si>
  <si>
    <t>=SUMIFS(Invoice_Balance,Invoice_CustName,P8,Invoice_DaysOver,"&lt;1")</t>
  </si>
  <si>
    <t>=SUMIFS(Invoice_Balance,Invoice_CustName,P8,Invoice_DaysOver,"&gt;0",Invoice_DaysOver,"&lt;31")</t>
  </si>
  <si>
    <t>=SUMIFS(Invoice_Balance,Invoice_CustName,P8,Invoice_DaysOver,"&gt;30",Invoice_DaysOver,"&lt;61")</t>
  </si>
  <si>
    <t>$T$8</t>
  </si>
  <si>
    <t>=SUMIFS(Invoice_Balance,Invoice_CustName,P8,Invoice_DaysOver,"&gt;60",Invoice_DaysOver,"&lt;91")</t>
  </si>
  <si>
    <t>$U$8</t>
  </si>
  <si>
    <t>=SUMIFS(Invoice_Balance,Invoice_CustName,P8,Invoice_DaysOver,"&gt;90")</t>
  </si>
  <si>
    <t>$V$8</t>
  </si>
  <si>
    <t>=SUM(Q8:U8)</t>
  </si>
  <si>
    <t>$W$8</t>
  </si>
  <si>
    <t>=SUMIF(Invoice_CustName,P8,Invoice_Total)</t>
  </si>
  <si>
    <t>$H$9</t>
  </si>
  <si>
    <t>=IFERROR(SUMIF(Pmnt_InvNumb,A9,Pmnt_Amount),"")</t>
  </si>
  <si>
    <t>=SUMIFS(Invoice_Balance,Invoice_CustName,P9,Invoice_DaysOver,"&lt;1")</t>
  </si>
  <si>
    <t>=SUMIFS(Invoice_Balance,Invoice_CustName,P9,Invoice_DaysOver,"&gt;0",Invoice_DaysOver,"&lt;31")</t>
  </si>
  <si>
    <t>=SUMIFS(Invoice_Balance,Invoice_CustName,P9,Invoice_DaysOver,"&gt;30",Invoice_DaysOver,"&lt;61")</t>
  </si>
  <si>
    <t>$T$9</t>
  </si>
  <si>
    <t>=SUMIFS(Invoice_Balance,Invoice_CustName,P9,Invoice_DaysOver,"&gt;60",Invoice_DaysOver,"&lt;91")</t>
  </si>
  <si>
    <t>$U$9</t>
  </si>
  <si>
    <t>=SUMIFS(Invoice_Balance,Invoice_CustName,P9,Invoice_DaysOver,"&gt;90")</t>
  </si>
  <si>
    <t>$V$9</t>
  </si>
  <si>
    <t>=SUM(Q9:U9)</t>
  </si>
  <si>
    <t>$W$9</t>
  </si>
  <si>
    <t>=SUMIF(Invoice_CustName,P9,Invoice_Total)</t>
  </si>
  <si>
    <t>$H$10</t>
  </si>
  <si>
    <t>=IFERROR(SUMIF(Pmnt_InvNumb,A10,Pmnt_Amount),"")</t>
  </si>
  <si>
    <t>=SUMIFS(Invoice_Balance,Invoice_CustName,P10,Invoice_DaysOver,"&lt;1")</t>
  </si>
  <si>
    <t>=SUMIFS(Invoice_Balance,Invoice_CustName,P10,Invoice_DaysOver,"&gt;0",Invoice_DaysOver,"&lt;31")</t>
  </si>
  <si>
    <t>=SUMIFS(Invoice_Balance,Invoice_CustName,P10,Invoice_DaysOver,"&gt;30",Invoice_DaysOver,"&lt;61")</t>
  </si>
  <si>
    <t>$T$10</t>
  </si>
  <si>
    <t>=SUMIFS(Invoice_Balance,Invoice_CustName,P10,Invoice_DaysOver,"&gt;60",Invoice_DaysOver,"&lt;91")</t>
  </si>
  <si>
    <t>$U$10</t>
  </si>
  <si>
    <t>=SUMIFS(Invoice_Balance,Invoice_CustName,P10,Invoice_DaysOver,"&gt;90")</t>
  </si>
  <si>
    <t>$V$10</t>
  </si>
  <si>
    <t>=SUM(Q10:U10)</t>
  </si>
  <si>
    <t>$W$10</t>
  </si>
  <si>
    <t>=SUMIF(Invoice_CustName,P10,Invoice_Total)</t>
  </si>
  <si>
    <t>$H$11</t>
  </si>
  <si>
    <t>=IFERROR(SUMIF(Pmnt_InvNumb,A11,Pmnt_Amount),"")</t>
  </si>
  <si>
    <t>=SUMIFS(Invoice_Balance,Invoice_CustName,P11,Invoice_DaysOver,"&lt;1")</t>
  </si>
  <si>
    <t>=SUMIFS(Invoice_Balance,Invoice_CustName,P11,Invoice_DaysOver,"&gt;0",Invoice_DaysOver,"&lt;31")</t>
  </si>
  <si>
    <t>=SUMIFS(Invoice_Balance,Invoice_CustName,P11,Invoice_DaysOver,"&gt;30",Invoice_DaysOver,"&lt;61")</t>
  </si>
  <si>
    <t>$T$11</t>
  </si>
  <si>
    <t>=SUMIFS(Invoice_Balance,Invoice_CustName,P11,Invoice_DaysOver,"&gt;60",Invoice_DaysOver,"&lt;91")</t>
  </si>
  <si>
    <t>$U$11</t>
  </si>
  <si>
    <t>=SUMIFS(Invoice_Balance,Invoice_CustName,P11,Invoice_DaysOver,"&gt;90")</t>
  </si>
  <si>
    <t>$V$11</t>
  </si>
  <si>
    <t>=SUM(Q11:U11)</t>
  </si>
  <si>
    <t>$W$11</t>
  </si>
  <si>
    <t>=SUMIF(Invoice_CustName,P11,Invoice_Total)</t>
  </si>
  <si>
    <t>$H$12</t>
  </si>
  <si>
    <t>=IFERROR(SUMIF(Pmnt_InvNumb,A12,Pmnt_Amount),"")</t>
  </si>
  <si>
    <t>=SUMIFS(Invoice_Balance,Invoice_CustName,P12,Invoice_DaysOver,"&lt;1")</t>
  </si>
  <si>
    <t>=SUMIFS(Invoice_Balance,Invoice_CustName,P12,Invoice_DaysOver,"&gt;0",Invoice_DaysOver,"&lt;31")</t>
  </si>
  <si>
    <t>=SUMIFS(Invoice_Balance,Invoice_CustName,P12,Invoice_DaysOver,"&gt;30",Invoice_DaysOver,"&lt;61")</t>
  </si>
  <si>
    <t>$T$12</t>
  </si>
  <si>
    <t>=SUMIFS(Invoice_Balance,Invoice_CustName,P12,Invoice_DaysOver,"&gt;60",Invoice_DaysOver,"&lt;91")</t>
  </si>
  <si>
    <t>$U$12</t>
  </si>
  <si>
    <t>=SUMIFS(Invoice_Balance,Invoice_CustName,P12,Invoice_DaysOver,"&gt;90")</t>
  </si>
  <si>
    <t>$V$12</t>
  </si>
  <si>
    <t>=SUM(Q12:U12)</t>
  </si>
  <si>
    <t>$W$12</t>
  </si>
  <si>
    <t>=SUMIF(Invoice_CustName,P12,Invoice_Total)</t>
  </si>
  <si>
    <t>$H$13</t>
  </si>
  <si>
    <t>=IFERROR(SUMIF(Pmnt_InvNumb,A13,Pmnt_Amount),"")</t>
  </si>
  <si>
    <t>=SUMIFS(Invoice_Balance,Invoice_CustName,P13,Invoice_DaysOver,"&lt;1")</t>
  </si>
  <si>
    <t>=SUMIFS(Invoice_Balance,Invoice_CustName,P13,Invoice_DaysOver,"&gt;0",Invoice_DaysOver,"&lt;31")</t>
  </si>
  <si>
    <t>=SUMIFS(Invoice_Balance,Invoice_CustName,P13,Invoice_DaysOver,"&gt;30",Invoice_DaysOver,"&lt;61")</t>
  </si>
  <si>
    <t>$T$13</t>
  </si>
  <si>
    <t>=SUMIFS(Invoice_Balance,Invoice_CustName,P13,Invoice_DaysOver,"&gt;60",Invoice_DaysOver,"&lt;91")</t>
  </si>
  <si>
    <t>$U$13</t>
  </si>
  <si>
    <t>=SUMIFS(Invoice_Balance,Invoice_CustName,P13,Invoice_DaysOver,"&gt;90")</t>
  </si>
  <si>
    <t>$V$13</t>
  </si>
  <si>
    <t>=SUM(Q13:U13)</t>
  </si>
  <si>
    <t>$W$13</t>
  </si>
  <si>
    <t>=SUMIF(Invoice_CustName,P13,Invoice_Total)</t>
  </si>
  <si>
    <t>$H$14</t>
  </si>
  <si>
    <t>=IFERROR(SUMIF(Pmnt_InvNumb,A14,Pmnt_Amount),"")</t>
  </si>
  <si>
    <t>=SUMIFS(Invoice_Balance,Invoice_CustName,P14,Invoice_DaysOver,"&lt;1")</t>
  </si>
  <si>
    <t>=SUMIFS(Invoice_Balance,Invoice_CustName,P14,Invoice_DaysOver,"&gt;0",Invoice_DaysOver,"&lt;31")</t>
  </si>
  <si>
    <t>=SUMIFS(Invoice_Balance,Invoice_CustName,P14,Invoice_DaysOver,"&gt;30",Invoice_DaysOver,"&lt;61")</t>
  </si>
  <si>
    <t>$T$14</t>
  </si>
  <si>
    <t>=SUMIFS(Invoice_Balance,Invoice_CustName,P14,Invoice_DaysOver,"&gt;60",Invoice_DaysOver,"&lt;91")</t>
  </si>
  <si>
    <t>$U$14</t>
  </si>
  <si>
    <t>=SUMIFS(Invoice_Balance,Invoice_CustName,P14,Invoice_DaysOver,"&gt;90")</t>
  </si>
  <si>
    <t>$V$14</t>
  </si>
  <si>
    <t>=SUM(Q14:U14)</t>
  </si>
  <si>
    <t>$W$14</t>
  </si>
  <si>
    <t>=SUMIF(Invoice_CustName,P14,Invoice_Total)</t>
  </si>
  <si>
    <t>$H$15</t>
  </si>
  <si>
    <t>=IFERROR(SUMIF(Pmnt_InvNumb,A15,Pmnt_Amount),"")</t>
  </si>
  <si>
    <t>=SUMIFS(Invoice_Balance,Invoice_CustName,P15,Invoice_DaysOver,"&lt;1")</t>
  </si>
  <si>
    <t>=SUMIFS(Invoice_Balance,Invoice_CustName,P15,Invoice_DaysOver,"&gt;0",Invoice_DaysOver,"&lt;31")</t>
  </si>
  <si>
    <t>=SUMIFS(Invoice_Balance,Invoice_CustName,P15,Invoice_DaysOver,"&gt;30",Invoice_DaysOver,"&lt;61")</t>
  </si>
  <si>
    <t>$T$15</t>
  </si>
  <si>
    <t>=SUMIFS(Invoice_Balance,Invoice_CustName,P15,Invoice_DaysOver,"&gt;60",Invoice_DaysOver,"&lt;91")</t>
  </si>
  <si>
    <t>$U$15</t>
  </si>
  <si>
    <t>=SUMIFS(Invoice_Balance,Invoice_CustName,P15,Invoice_DaysOver,"&gt;90")</t>
  </si>
  <si>
    <t>$V$15</t>
  </si>
  <si>
    <t>=SUM(Q15:U15)</t>
  </si>
  <si>
    <t>$W$15</t>
  </si>
  <si>
    <t>=SUMIF(Invoice_CustName,P15,Invoice_Total)</t>
  </si>
  <si>
    <t>$H$16</t>
  </si>
  <si>
    <t>=IFERROR(SUMIF(Pmnt_InvNumb,A16,Pmnt_Amount),"")</t>
  </si>
  <si>
    <t>=SUMIFS(Invoice_Balance,Invoice_CustName,P16,Invoice_DaysOver,"&lt;1")</t>
  </si>
  <si>
    <t>=SUMIFS(Invoice_Balance,Invoice_CustName,P16,Invoice_DaysOver,"&gt;0",Invoice_DaysOver,"&lt;31")</t>
  </si>
  <si>
    <t>=SUMIFS(Invoice_Balance,Invoice_CustName,P16,Invoice_DaysOver,"&gt;30",Invoice_DaysOver,"&lt;61")</t>
  </si>
  <si>
    <t>$T$16</t>
  </si>
  <si>
    <t>=SUMIFS(Invoice_Balance,Invoice_CustName,P16,Invoice_DaysOver,"&gt;60",Invoice_DaysOver,"&lt;91")</t>
  </si>
  <si>
    <t>$U$16</t>
  </si>
  <si>
    <t>=SUMIFS(Invoice_Balance,Invoice_CustName,P16,Invoice_DaysOver,"&gt;90")</t>
  </si>
  <si>
    <t>$V$16</t>
  </si>
  <si>
    <t>=SUM(Q16:U16)</t>
  </si>
  <si>
    <t>$W$16</t>
  </si>
  <si>
    <t>=SUMIF(Invoice_CustName,P16,Invoice_Total)</t>
  </si>
  <si>
    <t>$H$17</t>
  </si>
  <si>
    <t>=IFERROR(SUMIF(Pmnt_InvNumb,A17,Pmnt_Amount),"")</t>
  </si>
  <si>
    <t>=SUMIFS(Invoice_Balance,Invoice_CustName,P17,Invoice_DaysOver,"&lt;1")</t>
  </si>
  <si>
    <t>=SUMIFS(Invoice_Balance,Invoice_CustName,P17,Invoice_DaysOver,"&gt;0",Invoice_DaysOver,"&lt;31")</t>
  </si>
  <si>
    <t>=SUMIFS(Invoice_Balance,Invoice_CustName,P17,Invoice_DaysOver,"&gt;30",Invoice_DaysOver,"&lt;61")</t>
  </si>
  <si>
    <t>$T$17</t>
  </si>
  <si>
    <t>=SUMIFS(Invoice_Balance,Invoice_CustName,P17,Invoice_DaysOver,"&gt;60",Invoice_DaysOver,"&lt;91")</t>
  </si>
  <si>
    <t>$U$17</t>
  </si>
  <si>
    <t>=SUMIFS(Invoice_Balance,Invoice_CustName,P17,Invoice_DaysOver,"&gt;90")</t>
  </si>
  <si>
    <t>$V$17</t>
  </si>
  <si>
    <t>=SUM(Q17:U17)</t>
  </si>
  <si>
    <t>$W$17</t>
  </si>
  <si>
    <t>=SUMIF(Invoice_CustName,P17,Invoice_Total)</t>
  </si>
  <si>
    <t>$H$18</t>
  </si>
  <si>
    <t>=IFERROR(SUMIF(Pmnt_InvNumb,A18,Pmnt_Amount),"")</t>
  </si>
  <si>
    <t>=SUMIFS(Invoice_Balance,Invoice_CustName,P18,Invoice_DaysOver,"&lt;1")</t>
  </si>
  <si>
    <t>=SUMIFS(Invoice_Balance,Invoice_CustName,P18,Invoice_DaysOver,"&gt;0",Invoice_DaysOver,"&lt;31")</t>
  </si>
  <si>
    <t>=SUMIFS(Invoice_Balance,Invoice_CustName,P18,Invoice_DaysOver,"&gt;30",Invoice_DaysOver,"&lt;61")</t>
  </si>
  <si>
    <t>$T$18</t>
  </si>
  <si>
    <t>=SUMIFS(Invoice_Balance,Invoice_CustName,P18,Invoice_DaysOver,"&gt;60",Invoice_DaysOver,"&lt;91")</t>
  </si>
  <si>
    <t>$U$18</t>
  </si>
  <si>
    <t>=SUMIFS(Invoice_Balance,Invoice_CustName,P18,Invoice_DaysOver,"&gt;90")</t>
  </si>
  <si>
    <t>$V$18</t>
  </si>
  <si>
    <t>=SUM(Q18:U18)</t>
  </si>
  <si>
    <t>$W$18</t>
  </si>
  <si>
    <t>=SUMIF(Invoice_CustName,P18,Invoice_Total)</t>
  </si>
  <si>
    <t>$H$19</t>
  </si>
  <si>
    <t>=IFERROR(SUMIF(Pmnt_InvNumb,A19,Pmnt_Amount),"")</t>
  </si>
  <si>
    <t>=SUMIFS(Invoice_Balance,Invoice_CustName,P19,Invoice_DaysOver,"&lt;1")</t>
  </si>
  <si>
    <t>=SUMIFS(Invoice_Balance,Invoice_CustName,P19,Invoice_DaysOver,"&gt;0",Invoice_DaysOver,"&lt;31")</t>
  </si>
  <si>
    <t>=SUMIFS(Invoice_Balance,Invoice_CustName,P19,Invoice_DaysOver,"&gt;30",Invoice_DaysOver,"&lt;61")</t>
  </si>
  <si>
    <t>$T$19</t>
  </si>
  <si>
    <t>=SUMIFS(Invoice_Balance,Invoice_CustName,P19,Invoice_DaysOver,"&gt;60",Invoice_DaysOver,"&lt;91")</t>
  </si>
  <si>
    <t>$U$19</t>
  </si>
  <si>
    <t>=SUMIFS(Invoice_Balance,Invoice_CustName,P19,Invoice_DaysOver,"&gt;90")</t>
  </si>
  <si>
    <t>$V$19</t>
  </si>
  <si>
    <t>=SUM(Q19:U19)</t>
  </si>
  <si>
    <t>$W$19</t>
  </si>
  <si>
    <t>=SUMIF(Invoice_CustName,P19,Invoice_Total)</t>
  </si>
  <si>
    <t>$H$20</t>
  </si>
  <si>
    <t>=IFERROR(SUMIF(Pmnt_InvNumb,A20,Pmnt_Amount),"")</t>
  </si>
  <si>
    <t>=SUMIFS(Invoice_Balance,Invoice_CustName,P20,Invoice_DaysOver,"&lt;1")</t>
  </si>
  <si>
    <t>=SUMIFS(Invoice_Balance,Invoice_CustName,P20,Invoice_DaysOver,"&gt;0",Invoice_DaysOver,"&lt;31")</t>
  </si>
  <si>
    <t>=SUMIFS(Invoice_Balance,Invoice_CustName,P20,Invoice_DaysOver,"&gt;30",Invoice_DaysOver,"&lt;61")</t>
  </si>
  <si>
    <t>$T$20</t>
  </si>
  <si>
    <t>=SUMIFS(Invoice_Balance,Invoice_CustName,P20,Invoice_DaysOver,"&gt;60",Invoice_DaysOver,"&lt;91")</t>
  </si>
  <si>
    <t>$U$20</t>
  </si>
  <si>
    <t>=SUMIFS(Invoice_Balance,Invoice_CustName,P20,Invoice_DaysOver,"&gt;90")</t>
  </si>
  <si>
    <t>$V$20</t>
  </si>
  <si>
    <t>=SUM(Q20:U20)</t>
  </si>
  <si>
    <t>$W$20</t>
  </si>
  <si>
    <t>=SUMIF(Invoice_CustName,P20,Invoice_Total)</t>
  </si>
  <si>
    <t>$H$21</t>
  </si>
  <si>
    <t>=IFERROR(SUMIF(Pmnt_InvNumb,A21,Pmnt_Amount),"")</t>
  </si>
  <si>
    <t>=SUMIFS(Invoice_Balance,Invoice_CustName,P21,Invoice_DaysOver,"&lt;1")</t>
  </si>
  <si>
    <t>=SUMIFS(Invoice_Balance,Invoice_CustName,P21,Invoice_DaysOver,"&gt;0",Invoice_DaysOver,"&lt;31")</t>
  </si>
  <si>
    <t>=SUMIFS(Invoice_Balance,Invoice_CustName,P21,Invoice_DaysOver,"&gt;30",Invoice_DaysOver,"&lt;61")</t>
  </si>
  <si>
    <t>$T$21</t>
  </si>
  <si>
    <t>=SUMIFS(Invoice_Balance,Invoice_CustName,P21,Invoice_DaysOver,"&gt;60",Invoice_DaysOver,"&lt;91")</t>
  </si>
  <si>
    <t>$U$21</t>
  </si>
  <si>
    <t>=SUMIFS(Invoice_Balance,Invoice_CustName,P21,Invoice_DaysOver,"&gt;90")</t>
  </si>
  <si>
    <t>$V$21</t>
  </si>
  <si>
    <t>=SUM(Q21:U21)</t>
  </si>
  <si>
    <t>$W$21</t>
  </si>
  <si>
    <t>=SUMIF(Invoice_CustName,P21,Invoice_Total)</t>
  </si>
  <si>
    <t>$H$22</t>
  </si>
  <si>
    <t>=IFERROR(SUMIF(Pmnt_InvNumb,A22,Pmnt_Amount),"")</t>
  </si>
  <si>
    <t>=SUMIFS(Invoice_Balance,Invoice_CustName,P22,Invoice_DaysOver,"&lt;1")</t>
  </si>
  <si>
    <t>=SUMIFS(Invoice_Balance,Invoice_CustName,P22,Invoice_DaysOver,"&gt;0",Invoice_DaysOver,"&lt;31")</t>
  </si>
  <si>
    <t>=SUMIFS(Invoice_Balance,Invoice_CustName,P22,Invoice_DaysOver,"&gt;30",Invoice_DaysOver,"&lt;61")</t>
  </si>
  <si>
    <t>$T$22</t>
  </si>
  <si>
    <t>=SUMIFS(Invoice_Balance,Invoice_CustName,P22,Invoice_DaysOver,"&gt;60",Invoice_DaysOver,"&lt;91")</t>
  </si>
  <si>
    <t>$U$22</t>
  </si>
  <si>
    <t>=SUMIFS(Invoice_Balance,Invoice_CustName,P22,Invoice_DaysOver,"&gt;90")</t>
  </si>
  <si>
    <t>$V$22</t>
  </si>
  <si>
    <t>=SUM(Q22:U22)</t>
  </si>
  <si>
    <t>$W$22</t>
  </si>
  <si>
    <t>=SUMIF(Invoice_CustName,P22,Invoice_Total)</t>
  </si>
  <si>
    <t>$H$23</t>
  </si>
  <si>
    <t>=IFERROR(SUMIF(Pmnt_InvNumb,A23,Pmnt_Amount),"")</t>
  </si>
  <si>
    <t>=SUMIFS(Invoice_Balance,Invoice_CustName,P23,Invoice_DaysOver,"&lt;1")</t>
  </si>
  <si>
    <t>=SUMIFS(Invoice_Balance,Invoice_CustName,P23,Invoice_DaysOver,"&gt;0",Invoice_DaysOver,"&lt;31")</t>
  </si>
  <si>
    <t>=SUMIFS(Invoice_Balance,Invoice_CustName,P23,Invoice_DaysOver,"&gt;30",Invoice_DaysOver,"&lt;61")</t>
  </si>
  <si>
    <t>$T$23</t>
  </si>
  <si>
    <t>=SUMIFS(Invoice_Balance,Invoice_CustName,P23,Invoice_DaysOver,"&gt;60",Invoice_DaysOver,"&lt;91")</t>
  </si>
  <si>
    <t>$U$23</t>
  </si>
  <si>
    <t>=SUMIFS(Invoice_Balance,Invoice_CustName,P23,Invoice_DaysOver,"&gt;90")</t>
  </si>
  <si>
    <t>$V$23</t>
  </si>
  <si>
    <t>=SUM(Q23:U23)</t>
  </si>
  <si>
    <t>$W$23</t>
  </si>
  <si>
    <t>=SUMIF(Invoice_CustName,P23,Invoice_Total)</t>
  </si>
  <si>
    <t>$H$24</t>
  </si>
  <si>
    <t>=IFERROR(SUMIF(Pmnt_InvNumb,A24,Pmnt_Amount),"")</t>
  </si>
  <si>
    <t>$H$25</t>
  </si>
  <si>
    <t>=IFERROR(SUMIF(Pmnt_InvNumb,A25,Pmnt_Amount),"")</t>
  </si>
  <si>
    <t>=SUM(Q3:Q24)</t>
  </si>
  <si>
    <t>=SUM(R3:R24)</t>
  </si>
  <si>
    <t>=SUM(S3:S24)</t>
  </si>
  <si>
    <t>$T$25</t>
  </si>
  <si>
    <t>=SUM(T3:T24)</t>
  </si>
  <si>
    <t>$U$25</t>
  </si>
  <si>
    <t>=SUM(U3:U24)</t>
  </si>
  <si>
    <t>$V$25</t>
  </si>
  <si>
    <t>=SUM(V3:V24)</t>
  </si>
  <si>
    <t>$W$25</t>
  </si>
  <si>
    <t>=SUM(W3:W24)</t>
  </si>
  <si>
    <t>$H$26</t>
  </si>
  <si>
    <t>=IFERROR(SUMIF(Pmnt_InvNumb,A26,Pmnt_Amount),"")</t>
  </si>
  <si>
    <t>$H$27</t>
  </si>
  <si>
    <t>=IFERROR(SUMIF(Pmnt_InvNumb,A27,Pmnt_Amount),"")</t>
  </si>
  <si>
    <t>$H$28</t>
  </si>
  <si>
    <t>=IFERROR(SUMIF(Pmnt_InvNumb,A28,Pmnt_Amount),"")</t>
  </si>
  <si>
    <t>$H$29</t>
  </si>
  <si>
    <t>=IFERROR(SUMIF(Pmnt_InvNumb,A29,Pmnt_Amount),"")</t>
  </si>
  <si>
    <t>$H$30</t>
  </si>
  <si>
    <t>=IFERROR(SUMIF(Pmnt_InvNumb,A30,Pmnt_Amount),"")</t>
  </si>
  <si>
    <t>$H$31</t>
  </si>
  <si>
    <t>=IFERROR(SUMIF(Pmnt_InvNumb,A31,Pmnt_Amount),"")</t>
  </si>
  <si>
    <t>$H$32</t>
  </si>
  <si>
    <t>=IFERROR(SUMIF(Pmnt_InvNumb,A32,Pmnt_Amount),"")</t>
  </si>
  <si>
    <t>$H$33</t>
  </si>
  <si>
    <t>=IFERROR(SUMIF(Pmnt_InvNumb,A33,Pmnt_Amount),"")</t>
  </si>
  <si>
    <t>$H$34</t>
  </si>
  <si>
    <t>=IFERROR(SUMIF(Pmnt_InvNumb,A34,Pmnt_Amount),"")</t>
  </si>
  <si>
    <t>$H$35</t>
  </si>
  <si>
    <t>=IFERROR(SUMIF(Pmnt_InvNumb,A35,Pmnt_Amount),"")</t>
  </si>
  <si>
    <t>$H$36</t>
  </si>
  <si>
    <t>=IFERROR(SUMIF(Pmnt_InvNumb,A36,Pmnt_Amount),"")</t>
  </si>
  <si>
    <t>$H$37</t>
  </si>
  <si>
    <t>=IFERROR(SUMIF(Pmnt_InvNumb,A37,Pmnt_Amount),"")</t>
  </si>
  <si>
    <t>$H$38</t>
  </si>
  <si>
    <t>=IFERROR(SUMIF(Pmnt_InvNumb,A38,Pmnt_Amount),"")</t>
  </si>
  <si>
    <t>$H$39</t>
  </si>
  <si>
    <t>=IFERROR(SUMIF(Pmnt_InvNumb,A39,Pmnt_Amount),"")</t>
  </si>
  <si>
    <t>$H$40</t>
  </si>
  <si>
    <t>=IFERROR(SUMIF(Pmnt_InvNumb,A40,Pmnt_Amount),"")</t>
  </si>
  <si>
    <t>$H$41</t>
  </si>
  <si>
    <t>=IFERROR(SUMIF(Pmnt_InvNumb,A41,Pmnt_Amount),"")</t>
  </si>
  <si>
    <t>$H$42</t>
  </si>
  <si>
    <t>=IFERROR(SUMIF(Pmnt_InvNumb,A42,Pmnt_Amount),"")</t>
  </si>
  <si>
    <t>$H$43</t>
  </si>
  <si>
    <t>=IFERROR(SUMIF(Pmnt_InvNumb,A43,Pmnt_Amount),"")</t>
  </si>
  <si>
    <t>$H$44</t>
  </si>
  <si>
    <t>=IFERROR(SUMIF(Pmnt_InvNumb,A44,Pmnt_Amount),"")</t>
  </si>
  <si>
    <t>$H$45</t>
  </si>
  <si>
    <t>=IFERROR(SUMIF(Pmnt_InvNumb,A45,Pmnt_Amount),"")</t>
  </si>
  <si>
    <t>$H$46</t>
  </si>
  <si>
    <t>=IFERROR(SUMIF(Pmnt_InvNumb,A46,Pmnt_Amount),"")</t>
  </si>
  <si>
    <t>$H$47</t>
  </si>
  <si>
    <t>=IFERROR(SUMIF(Pmnt_InvNumb,A47,Pmnt_Amount),"")</t>
  </si>
  <si>
    <t>wshGL_EJ</t>
  </si>
  <si>
    <t>$A$1:$M$28</t>
  </si>
  <si>
    <t>=SUM(H9:H23)</t>
  </si>
  <si>
    <t>=SUM(I9:I23)</t>
  </si>
  <si>
    <t>wshGL_BV</t>
  </si>
  <si>
    <t>GL_BV</t>
  </si>
  <si>
    <t>=J1</t>
  </si>
  <si>
    <t>FAC_Finale_Creation_PDF_And_Email</t>
  </si>
  <si>
    <t>FAC_Finale_Create_PDF_Email_Sub</t>
  </si>
  <si>
    <t>FAC_Finale_Create_PDF_Email_Func</t>
  </si>
  <si>
    <t>FAC_Finale_GL_Posting_Preparation</t>
  </si>
  <si>
    <t>FAC_Finale_Enable_Save_Button</t>
  </si>
  <si>
    <t>(row As Long)</t>
  </si>
  <si>
    <t>TEC_DB_Push_TEC_Local_To_DB_Data</t>
  </si>
  <si>
    <t>TEC_DB_Update_All</t>
  </si>
  <si>
    <t>TEC_DB_Refresh_All_Pivot_Tables</t>
  </si>
  <si>
    <t>Doc_Subs&amp;Functions'!_FilterDatabase</t>
  </si>
  <si>
    <t>=OFFSET(#REF!$A$2,1,,COUNTA(#REF!$A$2:$A$999)-1,1)</t>
  </si>
  <si>
    <t>=ET($B2="A";$D2&lt;&gt;"a")</t>
  </si>
  <si>
    <t>=$D2="a"</t>
  </si>
  <si>
    <t>Doc_TableLayouts</t>
  </si>
  <si>
    <t>="$D2=""1"""</t>
  </si>
  <si>
    <t>=ET($B2&lt;&gt;"";MOD(LIGNE();2)=1)</t>
  </si>
  <si>
    <t>=$G2&gt;0,75</t>
  </si>
  <si>
    <t>=$B2="ThisWorkbook - Session started"</t>
  </si>
  <si>
    <t>=ET($T11&lt;&gt;"";MOD(LIGNE();2)=1)</t>
  </si>
  <si>
    <t>=ET($T11&lt;&gt;"";MOD(LIGNE();2)=0)</t>
  </si>
  <si>
    <t>Factures_Entête</t>
  </si>
  <si>
    <t>=ET($A108&lt;&gt;"";MOD(LIGNE();2)=1)</t>
  </si>
  <si>
    <t>=ET($A108&lt;&gt;"";MOD(LIGNE();2)=0)</t>
  </si>
  <si>
    <t>=ET($A2&lt;&gt;"";MOD(LIGNE();2)=0)</t>
  </si>
  <si>
    <t>=ET($A317&lt;&gt;"";MOD(LIGNE();2)=1)</t>
  </si>
  <si>
    <t>=ET($A317&lt;&gt;"";MOD(LIGNE();2)=0)</t>
  </si>
  <si>
    <t>=ET($A137&lt;&gt;"";MOD(LIGNE();2)=1)</t>
  </si>
  <si>
    <t>=ET($A137&lt;&gt;"";MOD(LIGNE();2)=0)</t>
  </si>
  <si>
    <t>=ET($A2&lt;&gt;"";MOD(LIGNE();2)=1)</t>
  </si>
  <si>
    <t>=ET($A956&lt;&gt;"";MOD(LIGNE();2)=0)</t>
  </si>
  <si>
    <t>=ET($A956&lt;&gt;"";MOD(LIGNE();2)=1)</t>
  </si>
  <si>
    <t>=ET($K2&lt;&gt;"";MOD(LIGNE();2)=1)</t>
  </si>
  <si>
    <t>=ET($K2&lt;&gt;"";MOD(LIGNE();2)=0)</t>
  </si>
  <si>
    <t>=SI($M5&lt;&gt;"";LIGNE()=$B$10)</t>
  </si>
  <si>
    <t>Factures_Détails</t>
  </si>
  <si>
    <t>USA</t>
  </si>
  <si>
    <t>QC</t>
  </si>
  <si>
    <t>Canada</t>
  </si>
  <si>
    <t>GC FISCALITÉ PLUS INC.</t>
  </si>
  <si>
    <t>Déduire automatiquement les initiales en fonction de l'utilisateur (username)</t>
  </si>
  <si>
    <t>Désactiver le bouton "Nouvelle" dans la saisie des Heures</t>
  </si>
  <si>
    <t>Validation des séparateurs de décimales, permettre '.' et ','</t>
  </si>
  <si>
    <t>H_Fact.</t>
  </si>
  <si>
    <t xml:space="preserve">H_N/F </t>
  </si>
  <si>
    <t>Intégrer le gabarit Outlook (*.oft) dans le courriel généré par l'application, en fonction de l'utilisateur</t>
  </si>
  <si>
    <t>Ajuster le format d'impression de la facture finale (image entête, marges, etc.)</t>
  </si>
  <si>
    <t>42_Balance_Vérification</t>
  </si>
  <si>
    <t>Tests sur le worksheet</t>
  </si>
  <si>
    <t>Show billed TEC</t>
  </si>
  <si>
    <t>Prévoir qu'une facture peut avoir plus d'une page de long</t>
  </si>
  <si>
    <t>$ TPS</t>
  </si>
  <si>
    <t>$ TVQ</t>
  </si>
  <si>
    <t>NET</t>
  </si>
  <si>
    <t>Type:</t>
  </si>
  <si>
    <t>Total:</t>
  </si>
  <si>
    <t>Montant</t>
  </si>
  <si>
    <t>Code Taxe</t>
  </si>
  <si>
    <t>Crédit TPS</t>
  </si>
  <si>
    <t>Crédit TVQ</t>
  </si>
  <si>
    <t>Déboursé</t>
  </si>
  <si>
    <t>Type de déboursés</t>
  </si>
  <si>
    <t>Chèque</t>
  </si>
  <si>
    <t>Virement</t>
  </si>
  <si>
    <t>Autre</t>
  </si>
  <si>
    <t>REP</t>
  </si>
  <si>
    <t>Code de Taxe (Débours)</t>
  </si>
  <si>
    <t>Beneficiaire</t>
  </si>
  <si>
    <t>Reference</t>
  </si>
  <si>
    <t>TOTAL</t>
  </si>
  <si>
    <t>CodeTaxe</t>
  </si>
  <si>
    <t>TPS</t>
  </si>
  <si>
    <t>TVQ</t>
  </si>
  <si>
    <t>Crédit_TPS</t>
  </si>
  <si>
    <t>Crédit_TVQ</t>
  </si>
  <si>
    <t>Dernier No. Trans:</t>
  </si>
  <si>
    <t>Référence:</t>
  </si>
  <si>
    <t>Paiement pré-autorisé</t>
  </si>
  <si>
    <t>Current J/E #:</t>
  </si>
  <si>
    <t>42_BV</t>
  </si>
  <si>
    <t>Tests exhaustifs sur les résultats de BV (Transaction manquante)</t>
  </si>
  <si>
    <t>Date début:</t>
  </si>
  <si>
    <t>Sélectionner les comptes…</t>
  </si>
  <si>
    <t>Rapport de transactions du G/L</t>
  </si>
  <si>
    <t>Date fin:</t>
  </si>
  <si>
    <t>Période:</t>
  </si>
  <si>
    <t>La date officielle de fin d'année est le 31 juillet</t>
  </si>
  <si>
    <t>Avoir un code de taxe par défaut (PF) à la saisie de nouvelles lignes</t>
  </si>
  <si>
    <t>Permettre de créer &amp; retrouver des écritures récurrentes</t>
  </si>
  <si>
    <t>L'option BV n'est plus accessible par le menu de comptabilité</t>
  </si>
  <si>
    <t>Création éventuelle d'un formulaire pour gérer les informations des clients</t>
  </si>
  <si>
    <t>Automatiser la conciliation des transactions de la Banque, Cartes de crédit, etc.</t>
  </si>
  <si>
    <t>Trier par date:</t>
  </si>
  <si>
    <t>Trier par Transaction:</t>
  </si>
  <si>
    <t>Dates manuelles</t>
  </si>
  <si>
    <t>15 derniers jours</t>
  </si>
  <si>
    <t>No_Deb_Rec</t>
  </si>
  <si>
    <t>Dernier No. Deb Recurrent:</t>
  </si>
  <si>
    <t>ContactFacturation</t>
  </si>
  <si>
    <t>TitreContactFacturation</t>
  </si>
  <si>
    <t>CourrielFacturation</t>
  </si>
  <si>
    <t>WIP - Incorporer des tests d'intégrité dans l'application (TEC, GL, Clients, CC, etc.)</t>
  </si>
  <si>
    <t>Tests exhaustifs complets de la fonction préparation de facture</t>
  </si>
  <si>
    <t>AUTO</t>
  </si>
  <si>
    <t>No. Écriture récurrente:</t>
  </si>
  <si>
    <t>Tester un rappel de déboursé récurrent, dont les totaux ne balancent pas</t>
  </si>
  <si>
    <t>Tests exhaustifs sur les encaissements &amp; intégration des nouvelles techniques</t>
  </si>
  <si>
    <t>Permettre la saisie du montant NET et le calcul des taxes &amp; intrants (de droite à gauche)</t>
  </si>
  <si>
    <t>Les cellules en surbrillance devraient être de couleur plus 'sobres' que jaune - Bleu ou Vert pâle</t>
  </si>
  <si>
    <t>Obtenir des fichiers de type .CSV de Desjardins pour concilier les comptes</t>
  </si>
  <si>
    <t>La date de départ du trimestre courant est erronée</t>
  </si>
  <si>
    <t>Années &amp; Date fin d'année</t>
  </si>
  <si>
    <t>Dernier mois année fin.</t>
  </si>
  <si>
    <t>Lorsqu'on quitte l'application (Menu Principal) l'application EXCEL demeure…</t>
  </si>
  <si>
    <t>Pourquoi la cellule du nom de client n'est pas en surbrillance (vert pâle) ?</t>
  </si>
  <si>
    <t>Permettre (?) la modification d'une facture existante (renversement comptable, etc.)</t>
  </si>
  <si>
    <t>Working New Invoice</t>
  </si>
  <si>
    <t>FAUX</t>
  </si>
  <si>
    <t>1414</t>
  </si>
  <si>
    <t>Première rencontre pour prendre connaissance de l'organigramme des entreprises liées à PG Solutions.</t>
  </si>
  <si>
    <t>Déplacement à Ottawa</t>
  </si>
  <si>
    <t>v2.3.6</t>
  </si>
  <si>
    <t>Test de l'activité</t>
  </si>
  <si>
    <t>Test du commentaire modifié</t>
  </si>
  <si>
    <t>Overflow</t>
  </si>
  <si>
    <t>Activité modifié en mode modification</t>
  </si>
  <si>
    <t>Test après le bug</t>
  </si>
  <si>
    <t>Tests avec la validation de date</t>
  </si>
  <si>
    <t>Réintégrer le 'Slide_Out' et le 'Slide_In' des options du menu TEC (problème aléatoire)</t>
  </si>
  <si>
    <t>À partir des description de services, avoir la possibilité d'avoir des 'gabarits' standards</t>
  </si>
  <si>
    <t>Procedure pour vider les tables de données, dans le but d'installer des tables vides pour le démarrage</t>
  </si>
  <si>
    <t>Tests exhaustifs avec des tables vides AVANT la livraison de l'application</t>
  </si>
  <si>
    <t>Lors de l'écriture au fichier FAC_Détails, gérer la facturation SOMMAIRE (heures en bas) en sus de ligne / ligne</t>
  </si>
  <si>
    <t>Permettre la saisie de plus de lignes dans le brouillon (max de 40) ET extensioner au besoin, la facture finale</t>
  </si>
  <si>
    <t>modAppli</t>
  </si>
  <si>
    <t>DEBOURS_Back_To_Menu</t>
  </si>
  <si>
    <t>MsgBoxInvalidDate</t>
  </si>
  <si>
    <t>SetTabOrder</t>
  </si>
  <si>
    <t>(ws As Worksheet)</t>
  </si>
  <si>
    <t>BackupMasterFile</t>
  </si>
  <si>
    <t>TEST_GetOneDrivePath</t>
  </si>
  <si>
    <t>modAppli_Utils</t>
  </si>
  <si>
    <t>ConvertRangeBooleanToText</t>
  </si>
  <si>
    <t>(rng As Range)</t>
  </si>
  <si>
    <t>ProtectCells</t>
  </si>
  <si>
    <t>UnprotectCells</t>
  </si>
  <si>
    <t>Start_Routine</t>
  </si>
  <si>
    <t>(subName As String)</t>
  </si>
  <si>
    <t>ArrayToRange</t>
  </si>
  <si>
    <t>(ByRef data As Variant _</t>
  </si>
  <si>
    <t>CreateOrReplaceWorksheet</t>
  </si>
  <si>
    <t>(wsName As String)</t>
  </si>
  <si>
    <t>IntegrityVerification</t>
  </si>
  <si>
    <t>check_Clients</t>
  </si>
  <si>
    <t>check_GL_Trans</t>
  </si>
  <si>
    <t>check_TEC</t>
  </si>
  <si>
    <t>ADMIN_DataFiles_Folder_Selection</t>
  </si>
  <si>
    <t>ADMIN_PDF_Folder_Selection</t>
  </si>
  <si>
    <t>modDEB_Saisie</t>
  </si>
  <si>
    <t>DEB_Saisie_Update</t>
  </si>
  <si>
    <t>DEB_Trans_Add_Record_To_DB</t>
  </si>
  <si>
    <t>DEB_Trans_Add_Record_Locally</t>
  </si>
  <si>
    <t>DEB_Saisie_GL_Posting_Preparation</t>
  </si>
  <si>
    <t>Load_DEB_Auto_Into_JE</t>
  </si>
  <si>
    <t>(DEBAutoDesc As String, NoDEBAuto As Long)</t>
  </si>
  <si>
    <t>Save_DEB_Recurrent</t>
  </si>
  <si>
    <t>DEB_Recurrent_Add_Record_To_DB</t>
  </si>
  <si>
    <t>DEB_Recurrent_Add_Record_Locally</t>
  </si>
  <si>
    <t>DEB_Recurrent_Build_Summary</t>
  </si>
  <si>
    <t>DEB_Saisie_Clear_All_Cells</t>
  </si>
  <si>
    <t>modFAC_Brouillon</t>
  </si>
  <si>
    <t>FAC_Brouillon_Client_Change</t>
  </si>
  <si>
    <t>FAC_Brouillon_Date_Change</t>
  </si>
  <si>
    <t>FAC_Brouillon_Inclure_TEC_Factures_Click</t>
  </si>
  <si>
    <t>FAC_Brouillon_Set_Labels</t>
  </si>
  <si>
    <t>FAC_Brouillon_Get_All_TEC_By_Client</t>
  </si>
  <si>
    <t>FAC_Brouillon_TEC_Filtered_Entries_Copy_To_FAC_Brouillon</t>
  </si>
  <si>
    <t>FAC_Brouillon_Goto_Onglet_FAC_Finale</t>
  </si>
  <si>
    <t>FAC_Brouillon_Back_To_FAC_Menu</t>
  </si>
  <si>
    <t>FAC_Brouillon_TEC_Add_Check_Boxes</t>
  </si>
  <si>
    <t>FAC_Brouillon_TEC_Remove_Check_Boxes</t>
  </si>
  <si>
    <t>modFAC_Enc</t>
  </si>
  <si>
    <t>modFAC_Finale</t>
  </si>
  <si>
    <t>FAC_Finale_Save</t>
  </si>
  <si>
    <t>FAC_Finale_TEC_Update_As_Billed_To_DB</t>
  </si>
  <si>
    <t>FAC_Finale_TEC_Update_As_Billed_Locally</t>
  </si>
  <si>
    <t>FAC_Finale_Preview_PDF</t>
  </si>
  <si>
    <t>FAC_Finale_Cacher_Heures</t>
  </si>
  <si>
    <t>FAC_Finale_Montrer_Heures</t>
  </si>
  <si>
    <t>FAC_Finale_Cacher_Sommaire_Heures</t>
  </si>
  <si>
    <t>FAC_Finale_Montrer_Sommaire_Heures</t>
  </si>
  <si>
    <t>FAC_Finale_Goto_Onglet_FAC_Brouillon</t>
  </si>
  <si>
    <t>FAC_Finale_Disable_Save_Button</t>
  </si>
  <si>
    <t>modFunctions</t>
  </si>
  <si>
    <t>Fn_GetID_From_Initials</t>
  </si>
  <si>
    <t>Fn_GetID_From_Client_Name</t>
  </si>
  <si>
    <t>Fn_Find_Data_In_A_Range</t>
  </si>
  <si>
    <t>Fn_Get_GL_Code_From_GL_Description</t>
  </si>
  <si>
    <t>Fn_Get_TEC_Row_Number_By_TEC_ID</t>
  </si>
  <si>
    <t>Fn_ValidateDaySpecificMonth</t>
  </si>
  <si>
    <t>(d As Integer, m As Integer, y As Integer) As Boolean</t>
  </si>
  <si>
    <t>CompleteDate</t>
  </si>
  <si>
    <t>(dateInput As String) As Variant</t>
  </si>
  <si>
    <t>Fn_TEC_Is_Data_Valid</t>
  </si>
  <si>
    <t>Fn_Get_Tax_Rate</t>
  </si>
  <si>
    <t>Fn_Is_Date_Valide</t>
  </si>
  <si>
    <t>(d As String) As Boolean</t>
  </si>
  <si>
    <t>Fn_Is_Ecriture_Balance</t>
  </si>
  <si>
    <t>Fn_Is_Debours_Balance</t>
  </si>
  <si>
    <t>Fn_Is_JE_Valid</t>
  </si>
  <si>
    <t>Fn_Is_Deb_Saisie_Valid</t>
  </si>
  <si>
    <t>Fn_Clear_Range_Borders</t>
  </si>
  <si>
    <t>Fn_Pad_A_String</t>
  </si>
  <si>
    <t>(s As String, fillCaracter As String, length As Integer, leftOrRight As String) As String</t>
  </si>
  <si>
    <t>Fn_Get_Chart_Of_Accounts</t>
  </si>
  <si>
    <t>(nbCol As Integer) As Variant '2024-06-07 @ 07:31</t>
  </si>
  <si>
    <t>GetCurrentRegion</t>
  </si>
  <si>
    <t>(ByVal dataRange As Range, Optional headerSize As Long = 1) As Range</t>
  </si>
  <si>
    <t>ConvertValueBooleanToText</t>
  </si>
  <si>
    <t>(val As Boolean) As String</t>
  </si>
  <si>
    <t>GetOneDrivePath</t>
  </si>
  <si>
    <t>(ByVal fullWorkbookName As String) As String '2024-05-27 @ 10:10</t>
  </si>
  <si>
    <t>GetEndPath</t>
  </si>
  <si>
    <t>(ByVal fullWorkbookName As String) As String</t>
  </si>
  <si>
    <t>GetQuarterDates</t>
  </si>
  <si>
    <t>(fiscalYearStartMonth As Integer, fiscalYear As Integer) As String</t>
  </si>
  <si>
    <t>GL_Posting_To_DB</t>
  </si>
  <si>
    <t>GL_Posting_Locally</t>
  </si>
  <si>
    <t>(df, desc, source, GL_TransNo, arr As Variant)</t>
  </si>
  <si>
    <t>modGL_Rapport</t>
  </si>
  <si>
    <t>GL_Report_For_Selected_Accounts</t>
  </si>
  <si>
    <t>get_GL_Trans_With_AF</t>
  </si>
  <si>
    <t>(compte As String, dateDeb As Date, dateFin As Date, sortType As String)</t>
  </si>
  <si>
    <t>print_results_From_GL_Trans</t>
  </si>
  <si>
    <t>(compte As String)</t>
  </si>
  <si>
    <t>GL_Rapport_Clear_All_Cells</t>
  </si>
  <si>
    <t>Set_Up_Report_Headers_And_Columns</t>
  </si>
  <si>
    <t>GL_Rapport_Wrap_Up</t>
  </si>
  <si>
    <t>(h1 As String, h2 As String, h3 As String)</t>
  </si>
  <si>
    <t>GL_Rapport_Back_To_Menu</t>
  </si>
  <si>
    <t>modGL_TB</t>
  </si>
  <si>
    <t>GL_TB_Build_Trial_Balance</t>
  </si>
  <si>
    <t>GL_TB_Display_TB_Totals</t>
  </si>
  <si>
    <t>(rng As Range, t As Currency)</t>
  </si>
  <si>
    <t>GL_TB_Display_Trans_For_Selected_Account</t>
  </si>
  <si>
    <t>GL_TB_AdvancedFilter_By_GL</t>
  </si>
  <si>
    <t>(glNo As String, minDate As Date, maxDate As Date)</t>
  </si>
  <si>
    <t>GL_TB_Sub_Totals</t>
  </si>
  <si>
    <t>(glNo As String, GLDesc As String, s As Currency)</t>
  </si>
  <si>
    <t>GL_TB_Determine_From_And_To_Date</t>
  </si>
  <si>
    <t>GL_TB_SetUp_And_Print_Document</t>
  </si>
  <si>
    <t>GL_TB_Back_To_Menu</t>
  </si>
  <si>
    <t>EXIT_NO_SAVE</t>
  </si>
  <si>
    <t>Test_SaisieHeures</t>
  </si>
  <si>
    <t>Test_Advanced_Filter_1</t>
  </si>
  <si>
    <t>(TECID As Long)</t>
  </si>
  <si>
    <t>TEC_Refresh_ListBox_And_Add_Hours</t>
  </si>
  <si>
    <t>TEC_Advanced_Filter_2</t>
  </si>
  <si>
    <t>modzDashboard_Macros</t>
  </si>
  <si>
    <t>wshFAC_Dashboard_TabChange</t>
  </si>
  <si>
    <t>wshFAC_Dashboard_Refresh</t>
  </si>
  <si>
    <t>wshFAC_Dashboard_SelectAgingDetails</t>
  </si>
  <si>
    <t>modzDevUtils</t>
  </si>
  <si>
    <t>Worksheets_List_All</t>
  </si>
  <si>
    <t>Subs_And_Functions_List_All</t>
  </si>
  <si>
    <t>(trimmedLineOfCode, "Sub ")</t>
  </si>
  <si>
    <t>(trimmedLineOfCode, "Function ")</t>
  </si>
  <si>
    <t>(trimmedLineOfCode, "Sub ") &gt; 1 Or InStr(trimmedLineOfCode, "Function ") &gt; 1 Then</t>
  </si>
  <si>
    <t>(trimmedLineOfCode, "Sub ") = 1 Then</t>
  </si>
  <si>
    <t>(trimmedLineOfCode, "Function ") = 1 Then</t>
  </si>
  <si>
    <t>TestGetQuarterDates</t>
  </si>
  <si>
    <t>Array_2D_Resizer</t>
  </si>
  <si>
    <t>(ByRef inputArray As Variant, ByVal nRows As Long, ByVal nCols As Long)</t>
  </si>
  <si>
    <t>TestArray_2D_Resizer</t>
  </si>
  <si>
    <t>Bubble_Sort_1D_Array</t>
  </si>
  <si>
    <t>Array_2D_Bubble_Sort</t>
  </si>
  <si>
    <t>Build_File_Layouts</t>
  </si>
  <si>
    <t>modzzzHideTitleBar</t>
  </si>
  <si>
    <t>modzzzInstall_And_Update</t>
  </si>
  <si>
    <t>zzz_Clearcontents</t>
  </si>
  <si>
    <t>modzzzInvoice_Macros</t>
  </si>
  <si>
    <t>modzzzModule1</t>
  </si>
  <si>
    <t>ufListeDEBAuto</t>
  </si>
  <si>
    <t>lsbDEB_Auto_Desc_DblClick</t>
  </si>
  <si>
    <t>posFonction = InStr</t>
  </si>
  <si>
    <t>posProcedure = InStr</t>
  </si>
  <si>
    <t>2024-06-06 @ 07:41</t>
  </si>
  <si>
    <t>TBD ??</t>
  </si>
  <si>
    <t>2024-02-20 @ 07:28</t>
  </si>
  <si>
    <t>2024-03-03 @ 07:45 - TBD ??</t>
  </si>
  <si>
    <t>2024-06-13 @ 12:40</t>
  </si>
  <si>
    <t>2024-06-15 @ 13:58</t>
  </si>
  <si>
    <t>2024-03-28 @ 14:10</t>
  </si>
  <si>
    <t>2024-06-06 @ 10:12</t>
  </si>
  <si>
    <t>2024-03-06 @ 14:36</t>
  </si>
  <si>
    <t>Write records to local file</t>
  </si>
  <si>
    <t>Write/Update a record to external .xlsx file</t>
  </si>
  <si>
    <t>2024-06-05 @ 18:28</t>
  </si>
  <si>
    <t>Write records locally</t>
  </si>
  <si>
    <t>Clear contents</t>
  </si>
  <si>
    <t>2024-03-21 @ 07:10</t>
  </si>
  <si>
    <t>Write -OR- Update a record to external .xlsx file</t>
  </si>
  <si>
    <t>2024-02-07 @ 12:39</t>
  </si>
  <si>
    <t>2024-02-14 @ 09:48</t>
  </si>
  <si>
    <t>2024-02-14 @ 11:04</t>
  </si>
  <si>
    <t>2024-02-20 @ 14:09</t>
  </si>
  <si>
    <t>2024-02-07 @ 12:27</t>
  </si>
  <si>
    <t>2024-02-14 @ 10:14</t>
  </si>
  <si>
    <t>2024-02-14 @ 10:05</t>
  </si>
  <si>
    <t>2024-03-11 @ 08:49 - Write records locally</t>
  </si>
  <si>
    <t>2024-03-11 @ 08:19 - Write records locally</t>
  </si>
  <si>
    <t>RMV - 2023-12-17 @ 14:35</t>
  </si>
  <si>
    <t>2024-06-06 @ 10:31</t>
  </si>
  <si>
    <t>2024-03-02 @ 16:18</t>
  </si>
  <si>
    <t>2024-03-28 @ 07:19</t>
  </si>
  <si>
    <t>Update Billed Status in DB</t>
  </si>
  <si>
    <t>Retrieve an existing invoice - 2023-12-21 @ 10:16</t>
  </si>
  <si>
    <t>TO-DO-RMV 2023-12-17</t>
  </si>
  <si>
    <t>2024-03-29 @ 05:39</t>
  </si>
  <si>
    <t>2024-02-14 @ 06:07</t>
  </si>
  <si>
    <t>XLOOKUP - 2024-01-09 @ 09:19</t>
  </si>
  <si>
    <t>Write/Update to GCF_BD_Sortie.xlsx / GL_Trans</t>
  </si>
  <si>
    <t>Generic routine 2024-06-06 @ 07:00</t>
  </si>
  <si>
    <t>2024-03-05 @ 13:34</t>
  </si>
  <si>
    <t>2024-06-09 @ 07:45</t>
  </si>
  <si>
    <t>Display GL Trans for a specific account</t>
  </si>
  <si>
    <t>2024-02-17 @ 07:21</t>
  </si>
  <si>
    <t>Using ADODB - 2024-02-25 @ 10:23</t>
  </si>
  <si>
    <t>2024-03-11 @ 11:33</t>
  </si>
  <si>
    <t>2024-03-07 @ 17:38</t>
  </si>
  <si>
    <t>2024-03-13 @ 09:56</t>
  </si>
  <si>
    <t>2024-03-03 @ 11:36</t>
  </si>
  <si>
    <t>2024-03-03 @ 10:13</t>
  </si>
  <si>
    <t>2024-02-14 @ 06:19</t>
  </si>
  <si>
    <t>2024-06-20 @ 07:11</t>
  </si>
  <si>
    <t>2024-06-20 @ 13:48</t>
  </si>
  <si>
    <t>2024-02-24 @ 09:15</t>
  </si>
  <si>
    <t>Advanced Filter for TEC records - 2024-06-19 @ 12:41</t>
  </si>
  <si>
    <t>Add an entry to DB</t>
  </si>
  <si>
    <t>Clear all fields on the userForm</t>
  </si>
  <si>
    <t>2023-12-23 @ 07:05</t>
  </si>
  <si>
    <t>2023-12-23 @ 07:04</t>
  </si>
  <si>
    <t>Write -OR- Update a record to local worksheet</t>
  </si>
  <si>
    <t>Load the listBox with the appropriate records</t>
  </si>
  <si>
    <t>2024-06-19 @ 16:20</t>
  </si>
  <si>
    <t>2024-03-26 @ 14:35</t>
  </si>
  <si>
    <t>2024-03-02 @ 15:21</t>
  </si>
  <si>
    <t>2024-03-18 @ 17:34</t>
  </si>
  <si>
    <t>Filters the Listbox</t>
  </si>
  <si>
    <t>$A$1:$Z$76</t>
  </si>
  <si>
    <t>=IF(MONTH(Aujourdhui)&lt;(MoisFinAnnéeFinancière+1), DATE(YEAR(Aujourdhui)-1, (MoisFinAnnéeFinancière+1) + INT((MONTH(Aujourdhui) + 12 - (MoisFinAnnéeFinancière+1))/3)*3, 1), DATE(YEAR(Aujourdhui), (MoisFinAnnéeFinancière+1) + INT((MONTH(Aujourdhui) - (MoisFinAnnéeFinancière+1))/3)*3, 1))</t>
  </si>
  <si>
    <t>=IF(MONTH(Aujourdhui)&lt;(MoisFinAnnéeFinancière +1), DATE(YEAR(Aujourdhui)-1, (MoisFinAnnéeFinancière +1) + INT((MONTH(Aujourdhui) + 12 -(MoisFinAnnéeFinancière +1))/3 - 1)*3, 1), DATE(YEAR(Aujourdhui), (MoisFinAnnéeFinancière +1) + INT((MONTH(Aujourdhui) - (MoisFinAnnéeFinancière +1))/3 - 1)*3, 1))</t>
  </si>
  <si>
    <t>=DATE(YEAR(Aujourdhui)-1+IF(MONTH(Aujourdhui)&gt;7,1,0),8,1)</t>
  </si>
  <si>
    <t>=DATE(YEAR(Aujourdhui)-2+IF(MONTH(Aujourdhui)&gt;7,1,0),8,1)</t>
  </si>
  <si>
    <t>=EOMONTH(IF(MONTH(Aujourdhui)&lt;(MoisFinAnnéeFinancière+1), DATE(YEAR(Aujourdhui)-1, (MoisFinAnnéeFinancière+1) + INT((MONTH(Aujourdhui) + 12 - (MoisFinAnnéeFinancière+1))/3)*3, 1), DATE(YEAR(Aujourdhui), (MoisFinAnnéeFinancière+1) + INT((MONTH(Aujourdhui) - (MoisFinAnnéeFinancière+1))/3)*3, 1)), 2)</t>
  </si>
  <si>
    <t>=EOMONTH(IF(MONTH(Aujourdhui)&lt;(MoisFinAnnéeFinancière+1), DATE(YEAR(Aujourdhui)-1, (MoisFinAnnéeFinancière+1) + INT((MONTH(Aujourdhui) + 12 - (MoisFinAnnéeFinancière+1))/3 - 1)*3, 1), DATE(YEAR(Aujourdhui), (MoisFinAnnéeFinancière+1) + INT((MONTH(Aujourdhui) - (MoisFinAnnéeFinancière+1))/3 - 1)*3, 1)), 2)</t>
  </si>
  <si>
    <t>=DATE(YEAR(Aujourdhui)+IF(MONTH(Aujourdhui)&gt;7,1,0),7,31)</t>
  </si>
  <si>
    <t>=DATE(YEAR(Aujourdhui)-1+IF(MONTH(Aujourdhui)&gt;7,1,0),7,31)</t>
  </si>
  <si>
    <t>wshDEB_Saisie</t>
  </si>
  <si>
    <t>DEB_Saisie</t>
  </si>
  <si>
    <t>$A$1:$R$28</t>
  </si>
  <si>
    <t>=SUM(J9:J23)</t>
  </si>
  <si>
    <t>=SUM(K9:K23)</t>
  </si>
  <si>
    <t>$A$1:$K$31</t>
  </si>
  <si>
    <t>wshFAC</t>
  </si>
  <si>
    <t>$A$1:$T$186</t>
  </si>
  <si>
    <t>=G138-H138</t>
  </si>
  <si>
    <t>=G139-H139</t>
  </si>
  <si>
    <t>=G140-H140</t>
  </si>
  <si>
    <t>=G141-H141</t>
  </si>
  <si>
    <t>=G142-H142</t>
  </si>
  <si>
    <t>=G143-H143</t>
  </si>
  <si>
    <t>=G144-H144</t>
  </si>
  <si>
    <t>=G145-H145</t>
  </si>
  <si>
    <t>=G146-H146</t>
  </si>
  <si>
    <t>=G147-H147</t>
  </si>
  <si>
    <t>=G148-H148</t>
  </si>
  <si>
    <t>=G149-H149</t>
  </si>
  <si>
    <t>=G150-H150</t>
  </si>
  <si>
    <t>=G151-H151</t>
  </si>
  <si>
    <t>=G152-H152</t>
  </si>
  <si>
    <t>=G153-H153</t>
  </si>
  <si>
    <t>=G154-H154</t>
  </si>
  <si>
    <t>=G155-H155</t>
  </si>
  <si>
    <t>=G156-H156</t>
  </si>
  <si>
    <t>=G157-H157</t>
  </si>
  <si>
    <t>=G158-H158</t>
  </si>
  <si>
    <t>=G159-H159</t>
  </si>
  <si>
    <t>=G160-H160</t>
  </si>
  <si>
    <t>=G161-H161</t>
  </si>
  <si>
    <t>=G162-H162</t>
  </si>
  <si>
    <t>=G163-H163</t>
  </si>
  <si>
    <t>=G164-H164</t>
  </si>
  <si>
    <t>=G165-H165</t>
  </si>
  <si>
    <t>=G166-H166</t>
  </si>
  <si>
    <t>=G167-H167</t>
  </si>
  <si>
    <t>=G168-H168</t>
  </si>
  <si>
    <t>=G169-H169</t>
  </si>
  <si>
    <t>=G170-H170</t>
  </si>
  <si>
    <t>=G171-H171</t>
  </si>
  <si>
    <t>=G172-H172</t>
  </si>
  <si>
    <t>=G173-H173</t>
  </si>
  <si>
    <t>=G174-H174</t>
  </si>
  <si>
    <t>=G175-H175</t>
  </si>
  <si>
    <t>=G176-H176</t>
  </si>
  <si>
    <t>=G177-H177</t>
  </si>
  <si>
    <t>=G178-H178</t>
  </si>
  <si>
    <t>=G179-H179</t>
  </si>
  <si>
    <t>=G180-H180</t>
  </si>
  <si>
    <t>=G181-H181</t>
  </si>
  <si>
    <t>=G182-H182</t>
  </si>
  <si>
    <t>=G183-H183</t>
  </si>
  <si>
    <t>=IF(H137&lt;G137,TODAY()-F137,"")</t>
  </si>
  <si>
    <t>=IF(H138&lt;G138,TODAY()-F138,"")</t>
  </si>
  <si>
    <t>=IF(H139&lt;G139,TODAY()-F139,"")</t>
  </si>
  <si>
    <t>=IF(H140&lt;G140,TODAY()-F140,"")</t>
  </si>
  <si>
    <t>=IF(H141&lt;G141,TODAY()-F141,"")</t>
  </si>
  <si>
    <t>=IF(H142&lt;G142,TODAY()-F142,"")</t>
  </si>
  <si>
    <t>=IF(H143&lt;G143,TODAY()-F143,"")</t>
  </si>
  <si>
    <t>=IF(H144&lt;G144,TODAY()-F144,"")</t>
  </si>
  <si>
    <t>=IF(H145&lt;G145,TODAY()-F145,"")</t>
  </si>
  <si>
    <t>=IF(H146&lt;G146,TODAY()-F146,"")</t>
  </si>
  <si>
    <t>=IF(H147&lt;G147,TODAY()-F147,"")</t>
  </si>
  <si>
    <t>=IF(H148&lt;G148,TODAY()-F148,"")</t>
  </si>
  <si>
    <t>=IF(H149&lt;G149,TODAY()-F149,"")</t>
  </si>
  <si>
    <t>=IF(H150&lt;G150,TODAY()-F150,"")</t>
  </si>
  <si>
    <t>=IF(H151&lt;G151,TODAY()-F151,"")</t>
  </si>
  <si>
    <t>=IF(H152&lt;G152,TODAY()-F152,"")</t>
  </si>
  <si>
    <t>=IF(H153&lt;G153,TODAY()-F153,"")</t>
  </si>
  <si>
    <t>=IF(H154&lt;G154,TODAY()-F154,"")</t>
  </si>
  <si>
    <t>=IF(H155&lt;G155,TODAY()-F155,"")</t>
  </si>
  <si>
    <t>=IF(H156&lt;G156,TODAY()-F156,"")</t>
  </si>
  <si>
    <t>=IF(H157&lt;G157,TODAY()-F157,"")</t>
  </si>
  <si>
    <t>=IF(H158&lt;G158,TODAY()-F158,"")</t>
  </si>
  <si>
    <t>=IF(H159&lt;G159,TODAY()-F159,"")</t>
  </si>
  <si>
    <t>=IF(H160&lt;G160,TODAY()-F160,"")</t>
  </si>
  <si>
    <t>=IF(H161&lt;G161,TODAY()-F161,"")</t>
  </si>
  <si>
    <t>=IF(H162&lt;G162,TODAY()-F162,"")</t>
  </si>
  <si>
    <t>=IF(H163&lt;G163,TODAY()-F163,"")</t>
  </si>
  <si>
    <t>=IF(H164&lt;G164,TODAY()-F164,"")</t>
  </si>
  <si>
    <t>=IF(H165&lt;G165,TODAY()-F165,"")</t>
  </si>
  <si>
    <t>=IF(H166&lt;G166,TODAY()-F166,"")</t>
  </si>
  <si>
    <t>=IF(H167&lt;G167,TODAY()-F167,"")</t>
  </si>
  <si>
    <t>=IF(H168&lt;G168,TODAY()-F168,"")</t>
  </si>
  <si>
    <t>=IF(H169&lt;G169,TODAY()-F169,"")</t>
  </si>
  <si>
    <t>=IF(H170&lt;G170,TODAY()-F170,"")</t>
  </si>
  <si>
    <t>=IF(H171&lt;G171,TODAY()-F171,"")</t>
  </si>
  <si>
    <t>=IF(H172&lt;G172,TODAY()-F172,"")</t>
  </si>
  <si>
    <t>=IF(H173&lt;G173,TODAY()-F173,"")</t>
  </si>
  <si>
    <t>=IF(H174&lt;G174,TODAY()-F174,"")</t>
  </si>
  <si>
    <t>=IF(H175&lt;G175,TODAY()-F175,"")</t>
  </si>
  <si>
    <t>=IF(H176&lt;G176,TODAY()-F176,"")</t>
  </si>
  <si>
    <t>=IF(H177&lt;G177,TODAY()-F177,"")</t>
  </si>
  <si>
    <t>=IF(H178&lt;G178,TODAY()-F178,"")</t>
  </si>
  <si>
    <t>=IF(H179&lt;G179,TODAY()-F179,"")</t>
  </si>
  <si>
    <t>=IF(H180&lt;G180,TODAY()-F180,"")</t>
  </si>
  <si>
    <t>=IF(H181&lt;G181,TODAY()-F181,"")</t>
  </si>
  <si>
    <t>=IF(H182&lt;G182,TODAY()-F182,"")</t>
  </si>
  <si>
    <t>=IF(H183&lt;G183,TODAY()-F183,"")</t>
  </si>
  <si>
    <t>$A$1:$S$62</t>
  </si>
  <si>
    <t>=COUNTA(F3,#REF!,#REF!,#REF!)</t>
  </si>
  <si>
    <t>=SUMIF(C7:C24,TRUE,G7:G24)</t>
  </si>
  <si>
    <t>=IFERROR(MATCH(F3,Cust_Name,0)+3,"")</t>
  </si>
  <si>
    <t>=IF(SUM(M11:M45),SUM(M11:M45),B19)</t>
  </si>
  <si>
    <t>wshFAC_Dashboard</t>
  </si>
  <si>
    <t>$B$1:$AB$510</t>
  </si>
  <si>
    <t>FAC_Finale</t>
  </si>
  <si>
    <t>$A$1:$F$89</t>
  </si>
  <si>
    <t>wshFAC_Invoice_List</t>
  </si>
  <si>
    <t>$A$1:$T$78</t>
  </si>
  <si>
    <t>wshTEC_TDB</t>
  </si>
  <si>
    <t>$A$1:$V$5</t>
  </si>
  <si>
    <t>wshTEC_TDB_Data</t>
  </si>
  <si>
    <t>$A$1:$S$449</t>
  </si>
  <si>
    <t>$I$437</t>
  </si>
  <si>
    <t>=IF([@EstDetruite],E437,0)</t>
  </si>
  <si>
    <t>$I$438</t>
  </si>
  <si>
    <t>=IF([@EstDetruite],E438,0)</t>
  </si>
  <si>
    <t>$I$439</t>
  </si>
  <si>
    <t>=IF([@EstDetruite],E439,0)</t>
  </si>
  <si>
    <t>$I$440</t>
  </si>
  <si>
    <t>=IF([@EstDetruite],E440,0)</t>
  </si>
  <si>
    <t>$I$441</t>
  </si>
  <si>
    <t>=IF([@EstDetruite],E441,0)</t>
  </si>
  <si>
    <t>$I$442</t>
  </si>
  <si>
    <t>=IF([@EstDetruite],E442,0)</t>
  </si>
  <si>
    <t>$I$443</t>
  </si>
  <si>
    <t>=IF([@EstDetruite],E443,0)</t>
  </si>
  <si>
    <t>$I$444</t>
  </si>
  <si>
    <t>=IF([@EstDetruite],E444,0)</t>
  </si>
  <si>
    <t>$I$445</t>
  </si>
  <si>
    <t>=IF([@EstDetruite],E445,0)</t>
  </si>
  <si>
    <t>$I$446</t>
  </si>
  <si>
    <t>=IF([@EstDetruite],E446,0)</t>
  </si>
  <si>
    <t>$I$447</t>
  </si>
  <si>
    <t>=IF([@EstDetruite],E447,0)</t>
  </si>
  <si>
    <t>$I$448</t>
  </si>
  <si>
    <t>=IF([@EstDetruite],E448,0)</t>
  </si>
  <si>
    <t>$I$449</t>
  </si>
  <si>
    <t>=IF([@EstDetruite],E449,0)</t>
  </si>
  <si>
    <t>$J$437</t>
  </si>
  <si>
    <t>$J$438</t>
  </si>
  <si>
    <t>$J$439</t>
  </si>
  <si>
    <t>$J$440</t>
  </si>
  <si>
    <t>$J$441</t>
  </si>
  <si>
    <t>$J$442</t>
  </si>
  <si>
    <t>$J$443</t>
  </si>
  <si>
    <t>$J$444</t>
  </si>
  <si>
    <t>$J$445</t>
  </si>
  <si>
    <t>$J$446</t>
  </si>
  <si>
    <t>$J$447</t>
  </si>
  <si>
    <t>$J$448</t>
  </si>
  <si>
    <t>$J$449</t>
  </si>
  <si>
    <t>=IF([@EstFacturable]="VRAI",(E10-I10),0)</t>
  </si>
  <si>
    <t>=IF([@EstFacturable]="VRAI",(E100-I100),0)</t>
  </si>
  <si>
    <t>=IF([@EstFacturable]="VRAI",(E101-I101),0)</t>
  </si>
  <si>
    <t>=IF([@EstFacturable]="VRAI",(E102-I102),0)</t>
  </si>
  <si>
    <t>=IF([@EstFacturable]="VRAI",(E103-I103),0)</t>
  </si>
  <si>
    <t>=IF([@EstFacturable]="VRAI",(E104-I104),0)</t>
  </si>
  <si>
    <t>=IF([@EstFacturable]="VRAI",(E105-I105),0)</t>
  </si>
  <si>
    <t>=IF([@EstFacturable]="VRAI",(E106-I106),0)</t>
  </si>
  <si>
    <t>=IF([@EstFacturable]="VRAI",(E107-I107),0)</t>
  </si>
  <si>
    <t>=IF([@EstFacturable]="VRAI",(E108-I108),0)</t>
  </si>
  <si>
    <t>=IF([@EstFacturable]="VRAI",(E109-I109),0)</t>
  </si>
  <si>
    <t>=IF([@EstFacturable]="VRAI",(E11-I11),0)</t>
  </si>
  <si>
    <t>=IF([@EstFacturable]="VRAI",(E110-I110),0)</t>
  </si>
  <si>
    <t>=IF([@EstFacturable]="VRAI",(E111-I111),0)</t>
  </si>
  <si>
    <t>=IF([@EstFacturable]="VRAI",(E112-I112),0)</t>
  </si>
  <si>
    <t>=IF([@EstFacturable]="VRAI",(E113-I113),0)</t>
  </si>
  <si>
    <t>=IF([@EstFacturable]="VRAI",(E114-I114),0)</t>
  </si>
  <si>
    <t>=IF([@EstFacturable]="VRAI",(E115-I115),0)</t>
  </si>
  <si>
    <t>=IF([@EstFacturable]="VRAI",(E116-I116),0)</t>
  </si>
  <si>
    <t>=IF([@EstFacturable]="VRAI",(E117-I117),0)</t>
  </si>
  <si>
    <t>=IF([@EstFacturable]="VRAI",(E118-I118),0)</t>
  </si>
  <si>
    <t>=IF([@EstFacturable]="VRAI",(E119-I119),0)</t>
  </si>
  <si>
    <t>=IF([@EstFacturable]="VRAI",(E12-I12),0)</t>
  </si>
  <si>
    <t>=IF([@EstFacturable]="VRAI",(E120-I120),0)</t>
  </si>
  <si>
    <t>=IF([@EstFacturable]="VRAI",(E121-I121),0)</t>
  </si>
  <si>
    <t>=IF([@EstFacturable]="VRAI",(E122-I122),0)</t>
  </si>
  <si>
    <t>=IF([@EstFacturable]="VRAI",(E123-I123),0)</t>
  </si>
  <si>
    <t>=IF([@EstFacturable]="VRAI",(E124-I124),0)</t>
  </si>
  <si>
    <t>=IF([@EstFacturable]="VRAI",(E125-I125),0)</t>
  </si>
  <si>
    <t>=IF([@EstFacturable]="VRAI",(E126-I126),0)</t>
  </si>
  <si>
    <t>=IF([@EstFacturable]="VRAI",(E127-I127),0)</t>
  </si>
  <si>
    <t>=IF([@EstFacturable]="VRAI",(E128-I128),0)</t>
  </si>
  <si>
    <t>=IF([@EstFacturable]="VRAI",(E129-I129),0)</t>
  </si>
  <si>
    <t>=IF([@EstFacturable]="VRAI",(E13-I13),0)</t>
  </si>
  <si>
    <t>=IF([@EstFacturable]="VRAI",(E130-I130),0)</t>
  </si>
  <si>
    <t>=IF([@EstFacturable]="VRAI",(E131-I131),0)</t>
  </si>
  <si>
    <t>=IF([@EstFacturable]="VRAI",(E132-I132),0)</t>
  </si>
  <si>
    <t>=IF([@EstFacturable]="VRAI",(E133-I133),0)</t>
  </si>
  <si>
    <t>=IF([@EstFacturable]="VRAI",(E134-I134),0)</t>
  </si>
  <si>
    <t>=IF([@EstFacturable]="VRAI",(E135-I135),0)</t>
  </si>
  <si>
    <t>=IF([@EstFacturable]="VRAI",(E136-I136),0)</t>
  </si>
  <si>
    <t>=IF([@EstFacturable]="VRAI",(E137-I137),0)</t>
  </si>
  <si>
    <t>=IF([@EstFacturable]="VRAI",(E138-I138),0)</t>
  </si>
  <si>
    <t>=IF([@EstFacturable]="VRAI",(E139-I139),0)</t>
  </si>
  <si>
    <t>=IF([@EstFacturable]="VRAI",(E14-I14),0)</t>
  </si>
  <si>
    <t>=IF([@EstFacturable]="VRAI",(E140-I140),0)</t>
  </si>
  <si>
    <t>=IF([@EstFacturable]="VRAI",(E141-I141),0)</t>
  </si>
  <si>
    <t>=IF([@EstFacturable]="VRAI",(E142-I142),0)</t>
  </si>
  <si>
    <t>=IF([@EstFacturable]="VRAI",(E143-I143),0)</t>
  </si>
  <si>
    <t>=IF([@EstFacturable]="VRAI",(E144-I144),0)</t>
  </si>
  <si>
    <t>=IF([@EstFacturable]="VRAI",(E145-I145),0)</t>
  </si>
  <si>
    <t>=IF([@EstFacturable]="VRAI",(E146-I146),0)</t>
  </si>
  <si>
    <t>=IF([@EstFacturable]="VRAI",(E147-I147),0)</t>
  </si>
  <si>
    <t>=IF([@EstFacturable]="VRAI",(E148-I148),0)</t>
  </si>
  <si>
    <t>=IF([@EstFacturable]="VRAI",(E149-I149),0)</t>
  </si>
  <si>
    <t>=IF([@EstFacturable]="VRAI",(E15-I15),0)</t>
  </si>
  <si>
    <t>=IF([@EstFacturable]="VRAI",(E150-I150),0)</t>
  </si>
  <si>
    <t>=IF([@EstFacturable]="VRAI",(E151-I151),0)</t>
  </si>
  <si>
    <t>=IF([@EstFacturable]="VRAI",(E152-I152),0)</t>
  </si>
  <si>
    <t>=IF([@EstFacturable]="VRAI",(E153-I153),0)</t>
  </si>
  <si>
    <t>=IF([@EstFacturable]="VRAI",(E154-I154),0)</t>
  </si>
  <si>
    <t>=IF([@EstFacturable]="VRAI",(E155-I155),0)</t>
  </si>
  <si>
    <t>=IF([@EstFacturable]="VRAI",(E156-I156),0)</t>
  </si>
  <si>
    <t>=IF([@EstFacturable]="VRAI",(E157-I157),0)</t>
  </si>
  <si>
    <t>=IF([@EstFacturable]="VRAI",(E158-I158),0)</t>
  </si>
  <si>
    <t>=IF([@EstFacturable]="VRAI",(E159-I159),0)</t>
  </si>
  <si>
    <t>=IF([@EstFacturable]="VRAI",(E16-I16),0)</t>
  </si>
  <si>
    <t>=IF([@EstFacturable]="VRAI",(E160-I160),0)</t>
  </si>
  <si>
    <t>=IF([@EstFacturable]="VRAI",(E161-I161),0)</t>
  </si>
  <si>
    <t>=IF([@EstFacturable]="VRAI",(E162-I162),0)</t>
  </si>
  <si>
    <t>=IF([@EstFacturable]="VRAI",(E163-I163),0)</t>
  </si>
  <si>
    <t>=IF([@EstFacturable]="VRAI",(E164-I164),0)</t>
  </si>
  <si>
    <t>=IF([@EstFacturable]="VRAI",(E165-I165),0)</t>
  </si>
  <si>
    <t>=IF([@EstFacturable]="VRAI",(E166-I166),0)</t>
  </si>
  <si>
    <t>=IF([@EstFacturable]="VRAI",(E167-I167),0)</t>
  </si>
  <si>
    <t>=IF([@EstFacturable]="VRAI",(E168-I168),0)</t>
  </si>
  <si>
    <t>=IF([@EstFacturable]="VRAI",(E169-I169),0)</t>
  </si>
  <si>
    <t>=IF([@EstFacturable]="VRAI",(E17-I17),0)</t>
  </si>
  <si>
    <t>=IF([@EstFacturable]="VRAI",(E170-I170),0)</t>
  </si>
  <si>
    <t>=IF([@EstFacturable]="VRAI",(E171-I171),0)</t>
  </si>
  <si>
    <t>=IF([@EstFacturable]="VRAI",(E172-I172),0)</t>
  </si>
  <si>
    <t>=IF([@EstFacturable]="VRAI",(E173-I173),0)</t>
  </si>
  <si>
    <t>=IF([@EstFacturable]="VRAI",(E174-I174),0)</t>
  </si>
  <si>
    <t>=IF([@EstFacturable]="VRAI",(E175-I175),0)</t>
  </si>
  <si>
    <t>=IF([@EstFacturable]="VRAI",(E176-I176),0)</t>
  </si>
  <si>
    <t>=IF([@EstFacturable]="VRAI",(E177-I177),0)</t>
  </si>
  <si>
    <t>=IF([@EstFacturable]="VRAI",(E178-I178),0)</t>
  </si>
  <si>
    <t>=IF([@EstFacturable]="VRAI",(E179-I179),0)</t>
  </si>
  <si>
    <t>=IF([@EstFacturable]="VRAI",(E18-I18),0)</t>
  </si>
  <si>
    <t>=IF([@EstFacturable]="VRAI",(E180-I180),0)</t>
  </si>
  <si>
    <t>=IF([@EstFacturable]="VRAI",(E181-I181),0)</t>
  </si>
  <si>
    <t>=IF([@EstFacturable]="VRAI",(E182-I182),0)</t>
  </si>
  <si>
    <t>=IF([@EstFacturable]="VRAI",(E183-I183),0)</t>
  </si>
  <si>
    <t>=IF([@EstFacturable]="VRAI",(E184-I184),0)</t>
  </si>
  <si>
    <t>=IF([@EstFacturable]="VRAI",(E185-I185),0)</t>
  </si>
  <si>
    <t>=IF([@EstFacturable]="VRAI",(E186-I186),0)</t>
  </si>
  <si>
    <t>=IF([@EstFacturable]="VRAI",(E187-I187),0)</t>
  </si>
  <si>
    <t>=IF([@EstFacturable]="VRAI",(E188-I188),0)</t>
  </si>
  <si>
    <t>=IF([@EstFacturable]="VRAI",(E189-I189),0)</t>
  </si>
  <si>
    <t>=IF([@EstFacturable]="VRAI",(E19-I19),0)</t>
  </si>
  <si>
    <t>=IF([@EstFacturable]="VRAI",(E190-I190),0)</t>
  </si>
  <si>
    <t>=IF([@EstFacturable]="VRAI",(E191-I191),0)</t>
  </si>
  <si>
    <t>=IF([@EstFacturable]="VRAI",(E192-I192),0)</t>
  </si>
  <si>
    <t>=IF([@EstFacturable]="VRAI",(E193-I193),0)</t>
  </si>
  <si>
    <t>=IF([@EstFacturable]="VRAI",(E194-I194),0)</t>
  </si>
  <si>
    <t>=IF([@EstFacturable]="VRAI",(E195-I195),0)</t>
  </si>
  <si>
    <t>=IF([@EstFacturable]="VRAI",(E196-I196),0)</t>
  </si>
  <si>
    <t>=IF([@EstFacturable]="VRAI",(E197-I197),0)</t>
  </si>
  <si>
    <t>=IF([@EstFacturable]="VRAI",(E198-I198),0)</t>
  </si>
  <si>
    <t>=IF([@EstFacturable]="VRAI",(E199-I199),0)</t>
  </si>
  <si>
    <t>=IF([@EstFacturable]="VRAI",(E2-I2),0)</t>
  </si>
  <si>
    <t>=IF([@EstFacturable]="VRAI",(E20-I20),0)</t>
  </si>
  <si>
    <t>=IF([@EstFacturable]="VRAI",(E200-I200),0)</t>
  </si>
  <si>
    <t>=IF([@EstFacturable]="VRAI",(E201-I201),0)</t>
  </si>
  <si>
    <t>=IF([@EstFacturable]="VRAI",(E202-I202),0)</t>
  </si>
  <si>
    <t>=IF([@EstFacturable]="VRAI",(E203-I203),0)</t>
  </si>
  <si>
    <t>=IF([@EstFacturable]="VRAI",(E204-I204),0)</t>
  </si>
  <si>
    <t>=IF([@EstFacturable]="VRAI",(E205-I205),0)</t>
  </si>
  <si>
    <t>=IF([@EstFacturable]="VRAI",(E206-I206),0)</t>
  </si>
  <si>
    <t>=IF([@EstFacturable]="VRAI",(E207-I207),0)</t>
  </si>
  <si>
    <t>=IF([@EstFacturable]="VRAI",(E208-I208),0)</t>
  </si>
  <si>
    <t>=IF([@EstFacturable]="VRAI",(E209-I209),0)</t>
  </si>
  <si>
    <t>=IF([@EstFacturable]="VRAI",(E21-I21),0)</t>
  </si>
  <si>
    <t>=IF([@EstFacturable]="VRAI",(E210-I210),0)</t>
  </si>
  <si>
    <t>=IF([@EstFacturable]="VRAI",(E211-I211),0)</t>
  </si>
  <si>
    <t>=IF([@EstFacturable]="VRAI",(E212-I212),0)</t>
  </si>
  <si>
    <t>=IF([@EstFacturable]="VRAI",(E213-I213),0)</t>
  </si>
  <si>
    <t>=IF([@EstFacturable]="VRAI",(E214-I214),0)</t>
  </si>
  <si>
    <t>=IF([@EstFacturable]="VRAI",(E215-I215),0)</t>
  </si>
  <si>
    <t>=IF([@EstFacturable]="VRAI",(E216-I216),0)</t>
  </si>
  <si>
    <t>=IF([@EstFacturable]="VRAI",(E217-I217),0)</t>
  </si>
  <si>
    <t>=IF([@EstFacturable]="VRAI",(E218-I218),0)</t>
  </si>
  <si>
    <t>=IF([@EstFacturable]="VRAI",(E219-I219),0)</t>
  </si>
  <si>
    <t>=IF([@EstFacturable]="VRAI",(E22-I22),0)</t>
  </si>
  <si>
    <t>=IF([@EstFacturable]="VRAI",(E220-I220),0)</t>
  </si>
  <si>
    <t>=IF([@EstFacturable]="VRAI",(E221-I221),0)</t>
  </si>
  <si>
    <t>=IF([@EstFacturable]="VRAI",(E222-I222),0)</t>
  </si>
  <si>
    <t>=IF([@EstFacturable]="VRAI",(E223-I223),0)</t>
  </si>
  <si>
    <t>=IF([@EstFacturable]="VRAI",(E224-I224),0)</t>
  </si>
  <si>
    <t>=IF([@EstFacturable]="VRAI",(E225-I225),0)</t>
  </si>
  <si>
    <t>=IF([@EstFacturable]="VRAI",(E226-I226),0)</t>
  </si>
  <si>
    <t>=IF([@EstFacturable]="VRAI",(E227-I227),0)</t>
  </si>
  <si>
    <t>=IF([@EstFacturable]="VRAI",(E228-I228),0)</t>
  </si>
  <si>
    <t>=IF([@EstFacturable]="VRAI",(E229-I229),0)</t>
  </si>
  <si>
    <t>=IF([@EstFacturable]="VRAI",(E23-I23),0)</t>
  </si>
  <si>
    <t>=IF([@EstFacturable]="VRAI",(E230-I230),0)</t>
  </si>
  <si>
    <t>=IF([@EstFacturable]="VRAI",(E231-I231),0)</t>
  </si>
  <si>
    <t>=IF([@EstFacturable]="VRAI",(E232-I232),0)</t>
  </si>
  <si>
    <t>=IF([@EstFacturable]="VRAI",(E233-I233),0)</t>
  </si>
  <si>
    <t>=IF([@EstFacturable]="VRAI",(E234-I234),0)</t>
  </si>
  <si>
    <t>=IF([@EstFacturable]="VRAI",(E235-I235),0)</t>
  </si>
  <si>
    <t>=IF([@EstFacturable]="VRAI",(E236-I236),0)</t>
  </si>
  <si>
    <t>=IF([@EstFacturable]="VRAI",(E237-I237),0)</t>
  </si>
  <si>
    <t>=IF([@EstFacturable]="VRAI",(E238-I238),0)</t>
  </si>
  <si>
    <t>=IF([@EstFacturable]="VRAI",(E239-I239),0)</t>
  </si>
  <si>
    <t>=IF([@EstFacturable]="VRAI",(E24-I24),0)</t>
  </si>
  <si>
    <t>=IF([@EstFacturable]="VRAI",(E240-I240),0)</t>
  </si>
  <si>
    <t>=IF([@EstFacturable]="VRAI",(E241-I241),0)</t>
  </si>
  <si>
    <t>=IF([@EstFacturable]="VRAI",(E242-I242),0)</t>
  </si>
  <si>
    <t>=IF([@EstFacturable]="VRAI",(E243-I243),0)</t>
  </si>
  <si>
    <t>=IF([@EstFacturable]="VRAI",(E244-I244),0)</t>
  </si>
  <si>
    <t>=IF([@EstFacturable]="VRAI",(E245-I245),0)</t>
  </si>
  <si>
    <t>=IF([@EstFacturable]="VRAI",(E246-I246),0)</t>
  </si>
  <si>
    <t>=IF([@EstFacturable]="VRAI",(E247-I247),0)</t>
  </si>
  <si>
    <t>=IF([@EstFacturable]="VRAI",(E248-I248),0)</t>
  </si>
  <si>
    <t>=IF([@EstFacturable]="VRAI",(E249-I249),0)</t>
  </si>
  <si>
    <t>=IF([@EstFacturable]="VRAI",(E25-I25),0)</t>
  </si>
  <si>
    <t>=IF([@EstFacturable]="VRAI",(E250-I250),0)</t>
  </si>
  <si>
    <t>=IF([@EstFacturable]="VRAI",(E251-I251),0)</t>
  </si>
  <si>
    <t>=IF([@EstFacturable]="VRAI",(E252-I252),0)</t>
  </si>
  <si>
    <t>=IF([@EstFacturable]="VRAI",(E253-I253),0)</t>
  </si>
  <si>
    <t>=IF([@EstFacturable]="VRAI",(E254-I254),0)</t>
  </si>
  <si>
    <t>=IF([@EstFacturable]="VRAI",(E255-I255),0)</t>
  </si>
  <si>
    <t>=IF([@EstFacturable]="VRAI",(E256-I256),0)</t>
  </si>
  <si>
    <t>=IF([@EstFacturable]="VRAI",(E257-I257),0)</t>
  </si>
  <si>
    <t>=IF([@EstFacturable]="VRAI",(E258-I258),0)</t>
  </si>
  <si>
    <t>=IF([@EstFacturable]="VRAI",(E259-I259),0)</t>
  </si>
  <si>
    <t>=IF([@EstFacturable]="VRAI",(E26-I26),0)</t>
  </si>
  <si>
    <t>=IF([@EstFacturable]="VRAI",(E260-I260),0)</t>
  </si>
  <si>
    <t>=IF([@EstFacturable]="VRAI",(E261-I261),0)</t>
  </si>
  <si>
    <t>=IF([@EstFacturable]="VRAI",(E262-I262),0)</t>
  </si>
  <si>
    <t>=IF([@EstFacturable]="VRAI",(E263-I263),0)</t>
  </si>
  <si>
    <t>=IF([@EstFacturable]="VRAI",(E264-I264),0)</t>
  </si>
  <si>
    <t>=IF([@EstFacturable]="VRAI",(E265-I265),0)</t>
  </si>
  <si>
    <t>=IF([@EstFacturable]="VRAI",(E266-I266),0)</t>
  </si>
  <si>
    <t>=IF([@EstFacturable]="VRAI",(E267-I267),0)</t>
  </si>
  <si>
    <t>=IF([@EstFacturable]="VRAI",(E268-I268),0)</t>
  </si>
  <si>
    <t>=IF([@EstFacturable]="VRAI",(E269-I269),0)</t>
  </si>
  <si>
    <t>=IF([@EstFacturable]="VRAI",(E27-I27),0)</t>
  </si>
  <si>
    <t>=IF([@EstFacturable]="VRAI",(E270-I270),0)</t>
  </si>
  <si>
    <t>=IF([@EstFacturable]="VRAI",(E271-I271),0)</t>
  </si>
  <si>
    <t>=IF([@EstFacturable]="VRAI",(E272-I272),0)</t>
  </si>
  <si>
    <t>=IF([@EstFacturable]="VRAI",(E273-I273),0)</t>
  </si>
  <si>
    <t>=IF([@EstFacturable]="VRAI",(E274-I274),0)</t>
  </si>
  <si>
    <t>=IF([@EstFacturable]="VRAI",(E275-I275),0)</t>
  </si>
  <si>
    <t>=IF([@EstFacturable]="VRAI",(E276-I276),0)</t>
  </si>
  <si>
    <t>=IF([@EstFacturable]="VRAI",(E277-I277),0)</t>
  </si>
  <si>
    <t>=IF([@EstFacturable]="VRAI",(E278-I278),0)</t>
  </si>
  <si>
    <t>=IF([@EstFacturable]="VRAI",(E279-I279),0)</t>
  </si>
  <si>
    <t>=IF([@EstFacturable]="VRAI",(E28-I28),0)</t>
  </si>
  <si>
    <t>=IF([@EstFacturable]="VRAI",(E280-I280),0)</t>
  </si>
  <si>
    <t>=IF([@EstFacturable]="VRAI",(E281-I281),0)</t>
  </si>
  <si>
    <t>=IF([@EstFacturable]="VRAI",(E282-I282),0)</t>
  </si>
  <si>
    <t>=IF([@EstFacturable]="VRAI",(E283-I283),0)</t>
  </si>
  <si>
    <t>=IF([@EstFacturable]="VRAI",(E284-I284),0)</t>
  </si>
  <si>
    <t>=IF([@EstFacturable]="VRAI",(E285-I285),0)</t>
  </si>
  <si>
    <t>=IF([@EstFacturable]="VRAI",(E286-I286),0)</t>
  </si>
  <si>
    <t>=IF([@EstFacturable]="VRAI",(E287-I287),0)</t>
  </si>
  <si>
    <t>=IF([@EstFacturable]="VRAI",(E288-I288),0)</t>
  </si>
  <si>
    <t>=IF([@EstFacturable]="VRAI",(E289-I289),0)</t>
  </si>
  <si>
    <t>=IF([@EstFacturable]="VRAI",(E29-I29),0)</t>
  </si>
  <si>
    <t>=IF([@EstFacturable]="VRAI",(E290-I290),0)</t>
  </si>
  <si>
    <t>=IF([@EstFacturable]="VRAI",(E291-I291),0)</t>
  </si>
  <si>
    <t>=IF([@EstFacturable]="VRAI",(E292-I292),0)</t>
  </si>
  <si>
    <t>=IF([@EstFacturable]="VRAI",(E293-I293),0)</t>
  </si>
  <si>
    <t>=IF([@EstFacturable]="VRAI",(E294-I294),0)</t>
  </si>
  <si>
    <t>=IF([@EstFacturable]="VRAI",(E295-I295),0)</t>
  </si>
  <si>
    <t>=IF([@EstFacturable]="VRAI",(E296-I296),0)</t>
  </si>
  <si>
    <t>=IF([@EstFacturable]="VRAI",(E297-I297),0)</t>
  </si>
  <si>
    <t>=IF([@EstFacturable]="VRAI",(E298-I298),0)</t>
  </si>
  <si>
    <t>=IF([@EstFacturable]="VRAI",(E299-I299),0)</t>
  </si>
  <si>
    <t>=IF([@EstFacturable]="VRAI",(E3-I3),0)</t>
  </si>
  <si>
    <t>=IF([@EstFacturable]="VRAI",(E30-I30),0)</t>
  </si>
  <si>
    <t>=IF([@EstFacturable]="VRAI",(E300-I300),0)</t>
  </si>
  <si>
    <t>=IF([@EstFacturable]="VRAI",(E301-I301),0)</t>
  </si>
  <si>
    <t>=IF([@EstFacturable]="VRAI",(E302-I302),0)</t>
  </si>
  <si>
    <t>=IF([@EstFacturable]="VRAI",(E303-I303),0)</t>
  </si>
  <si>
    <t>=IF([@EstFacturable]="VRAI",(E304-I304),0)</t>
  </si>
  <si>
    <t>=IF([@EstFacturable]="VRAI",(E305-I305),0)</t>
  </si>
  <si>
    <t>=IF([@EstFacturable]="VRAI",(E306-I306),0)</t>
  </si>
  <si>
    <t>=IF([@EstFacturable]="VRAI",(E307-I307),0)</t>
  </si>
  <si>
    <t>=IF([@EstFacturable]="VRAI",(E308-I308),0)</t>
  </si>
  <si>
    <t>=IF([@EstFacturable]="VRAI",(E309-I309),0)</t>
  </si>
  <si>
    <t>=IF([@EstFacturable]="VRAI",(E31-I31),0)</t>
  </si>
  <si>
    <t>=IF([@EstFacturable]="VRAI",(E310-I310),0)</t>
  </si>
  <si>
    <t>=IF([@EstFacturable]="VRAI",(E311-I311),0)</t>
  </si>
  <si>
    <t>=IF([@EstFacturable]="VRAI",(E312-I312),0)</t>
  </si>
  <si>
    <t>=IF([@EstFacturable]="VRAI",(E313-I313),0)</t>
  </si>
  <si>
    <t>=IF([@EstFacturable]="VRAI",(E314-I314),0)</t>
  </si>
  <si>
    <t>=IF([@EstFacturable]="VRAI",(E315-I315),0)</t>
  </si>
  <si>
    <t>=IF([@EstFacturable]="VRAI",(E316-I316),0)</t>
  </si>
  <si>
    <t>=IF([@EstFacturable]="VRAI",(E317-I317),0)</t>
  </si>
  <si>
    <t>=IF([@EstFacturable]="VRAI",(E318-I318),0)</t>
  </si>
  <si>
    <t>=IF([@EstFacturable]="VRAI",(E319-I319),0)</t>
  </si>
  <si>
    <t>=IF([@EstFacturable]="VRAI",(E32-I32),0)</t>
  </si>
  <si>
    <t>=IF([@EstFacturable]="VRAI",(E320-I320),0)</t>
  </si>
  <si>
    <t>=IF([@EstFacturable]="VRAI",(E321-I321),0)</t>
  </si>
  <si>
    <t>=IF([@EstFacturable]="VRAI",(E322-I322),0)</t>
  </si>
  <si>
    <t>=IF([@EstFacturable]="VRAI",(E323-I323),0)</t>
  </si>
  <si>
    <t>=IF([@EstFacturable]="VRAI",(E324-I324),0)</t>
  </si>
  <si>
    <t>=IF([@EstFacturable]="VRAI",(E325-I325),0)</t>
  </si>
  <si>
    <t>=IF([@EstFacturable]="VRAI",(E326-I326),0)</t>
  </si>
  <si>
    <t>=IF([@EstFacturable]="VRAI",(E327-I327),0)</t>
  </si>
  <si>
    <t>=IF([@EstFacturable]="VRAI",(E328-I328),0)</t>
  </si>
  <si>
    <t>=IF([@EstFacturable]="VRAI",(E329-I329),0)</t>
  </si>
  <si>
    <t>=IF([@EstFacturable]="VRAI",(E33-I33),0)</t>
  </si>
  <si>
    <t>=IF([@EstFacturable]="VRAI",(E330-I330),0)</t>
  </si>
  <si>
    <t>=IF([@EstFacturable]="VRAI",(E331-I331),0)</t>
  </si>
  <si>
    <t>=IF([@EstFacturable]="VRAI",(E332-I332),0)</t>
  </si>
  <si>
    <t>=IF([@EstFacturable]="VRAI",(E333-I333),0)</t>
  </si>
  <si>
    <t>=IF([@EstFacturable]="VRAI",(E334-I334),0)</t>
  </si>
  <si>
    <t>=IF([@EstFacturable]="VRAI",(E335-I335),0)</t>
  </si>
  <si>
    <t>=IF([@EstFacturable]="VRAI",(E336-I336),0)</t>
  </si>
  <si>
    <t>=IF([@EstFacturable]="VRAI",(E337-I337),0)</t>
  </si>
  <si>
    <t>=IF([@EstFacturable]="VRAI",(E338-I338),0)</t>
  </si>
  <si>
    <t>=IF([@EstFacturable]="VRAI",(E339-I339),0)</t>
  </si>
  <si>
    <t>=IF([@EstFacturable]="VRAI",(E34-I34),0)</t>
  </si>
  <si>
    <t>=IF([@EstFacturable]="VRAI",(E340-I340),0)</t>
  </si>
  <si>
    <t>=IF([@EstFacturable]="VRAI",(E341-I341),0)</t>
  </si>
  <si>
    <t>=IF([@EstFacturable]="VRAI",(E342-I342),0)</t>
  </si>
  <si>
    <t>=IF([@EstFacturable]="VRAI",(E343-I343),0)</t>
  </si>
  <si>
    <t>=IF([@EstFacturable]="VRAI",(E344-I344),0)</t>
  </si>
  <si>
    <t>=IF([@EstFacturable]="VRAI",(E345-I345),0)</t>
  </si>
  <si>
    <t>=IF([@EstFacturable]="VRAI",(E346-I346),0)</t>
  </si>
  <si>
    <t>=IF([@EstFacturable]="VRAI",(E347-I347),0)</t>
  </si>
  <si>
    <t>=IF([@EstFacturable]="VRAI",(E348-I348),0)</t>
  </si>
  <si>
    <t>=IF([@EstFacturable]="VRAI",(E349-I349),0)</t>
  </si>
  <si>
    <t>=IF([@EstFacturable]="VRAI",(E35-I35),0)</t>
  </si>
  <si>
    <t>=IF([@EstFacturable]="VRAI",(E350-I350),0)</t>
  </si>
  <si>
    <t>=IF([@EstFacturable]="VRAI",(E351-I351),0)</t>
  </si>
  <si>
    <t>=IF([@EstFacturable]="VRAI",(E352-I352),0)</t>
  </si>
  <si>
    <t>=IF([@EstFacturable]="VRAI",(E353-I353),0)</t>
  </si>
  <si>
    <t>=IF([@EstFacturable]="VRAI",(E354-I354),0)</t>
  </si>
  <si>
    <t>=IF([@EstFacturable]="VRAI",(E355-I355),0)</t>
  </si>
  <si>
    <t>=IF([@EstFacturable]="VRAI",(E356-I356),0)</t>
  </si>
  <si>
    <t>=IF([@EstFacturable]="VRAI",(E357-I357),0)</t>
  </si>
  <si>
    <t>=IF([@EstFacturable]="VRAI",(E358-I358),0)</t>
  </si>
  <si>
    <t>=IF([@EstFacturable]="VRAI",(E359-I359),0)</t>
  </si>
  <si>
    <t>=IF([@EstFacturable]="VRAI",(E36-I36),0)</t>
  </si>
  <si>
    <t>=IF([@EstFacturable]="VRAI",(E360-I360),0)</t>
  </si>
  <si>
    <t>=IF([@EstFacturable]="VRAI",(E361-I361),0)</t>
  </si>
  <si>
    <t>=IF([@EstFacturable]="VRAI",(E362-I362),0)</t>
  </si>
  <si>
    <t>=IF([@EstFacturable]="VRAI",(E363-I363),0)</t>
  </si>
  <si>
    <t>=IF([@EstFacturable]="VRAI",(E364-I364),0)</t>
  </si>
  <si>
    <t>=IF([@EstFacturable]="VRAI",(E365-I365),0)</t>
  </si>
  <si>
    <t>=IF([@EstFacturable]="VRAI",(E366-I366),0)</t>
  </si>
  <si>
    <t>=IF([@EstFacturable]="VRAI",(E367-I367),0)</t>
  </si>
  <si>
    <t>=IF([@EstFacturable]="VRAI",(E368-I368),0)</t>
  </si>
  <si>
    <t>=IF([@EstFacturable]="VRAI",(E369-I369),0)</t>
  </si>
  <si>
    <t>=IF([@EstFacturable]="VRAI",(E37-I37),0)</t>
  </si>
  <si>
    <t>=IF([@EstFacturable]="VRAI",(E370-I370),0)</t>
  </si>
  <si>
    <t>=IF([@EstFacturable]="VRAI",(E371-I371),0)</t>
  </si>
  <si>
    <t>=IF([@EstFacturable]="VRAI",(E372-I372),0)</t>
  </si>
  <si>
    <t>=IF([@EstFacturable]="VRAI",(E373-I373),0)</t>
  </si>
  <si>
    <t>=IF([@EstFacturable]="VRAI",(E374-I374),0)</t>
  </si>
  <si>
    <t>=IF([@EstFacturable]="VRAI",(E375-I375),0)</t>
  </si>
  <si>
    <t>=IF([@EstFacturable]="VRAI",(E376-I376),0)</t>
  </si>
  <si>
    <t>=IF([@EstFacturable]="VRAI",(E377-I377),0)</t>
  </si>
  <si>
    <t>=IF([@EstFacturable]="VRAI",(E378-I378),0)</t>
  </si>
  <si>
    <t>=IF([@EstFacturable]="VRAI",(E379-I379),0)</t>
  </si>
  <si>
    <t>=IF([@EstFacturable]="VRAI",(E38-I38),0)</t>
  </si>
  <si>
    <t>=IF([@EstFacturable]="VRAI",(E380-I380),0)</t>
  </si>
  <si>
    <t>=IF([@EstFacturable]="VRAI",(E381-I381),0)</t>
  </si>
  <si>
    <t>=IF([@EstFacturable]="VRAI",(E382-I382),0)</t>
  </si>
  <si>
    <t>=IF([@EstFacturable]="VRAI",(E383-I383),0)</t>
  </si>
  <si>
    <t>=IF([@EstFacturable]="VRAI",(E384-I384),0)</t>
  </si>
  <si>
    <t>=IF([@EstFacturable]="VRAI",(E385-I385),0)</t>
  </si>
  <si>
    <t>=IF([@EstFacturable]="VRAI",(E386-I386),0)</t>
  </si>
  <si>
    <t>=IF([@EstFacturable]="VRAI",(E387-I387),0)</t>
  </si>
  <si>
    <t>=IF([@EstFacturable]="VRAI",(E388-I388),0)</t>
  </si>
  <si>
    <t>=IF([@EstFacturable]="VRAI",(E389-I389),0)</t>
  </si>
  <si>
    <t>=IF([@EstFacturable]="VRAI",(E39-I39),0)</t>
  </si>
  <si>
    <t>=IF([@EstFacturable]="VRAI",(E390-I390),0)</t>
  </si>
  <si>
    <t>=IF([@EstFacturable]="VRAI",(E391-I391),0)</t>
  </si>
  <si>
    <t>=IF([@EstFacturable]="VRAI",(E392-I392),0)</t>
  </si>
  <si>
    <t>=IF([@EstFacturable]="VRAI",(E393-I393),0)</t>
  </si>
  <si>
    <t>=IF([@EstFacturable]="VRAI",(E394-I394),0)</t>
  </si>
  <si>
    <t>=IF([@EstFacturable]="VRAI",(E395-I395),0)</t>
  </si>
  <si>
    <t>=IF([@EstFacturable]="VRAI",(E396-I396),0)</t>
  </si>
  <si>
    <t>=IF([@EstFacturable]="VRAI",(E397-I397),0)</t>
  </si>
  <si>
    <t>=IF([@EstFacturable]="VRAI",(E398-I398),0)</t>
  </si>
  <si>
    <t>=IF([@EstFacturable]="VRAI",(E399-I399),0)</t>
  </si>
  <si>
    <t>=IF([@EstFacturable]="VRAI",(E4-I4),0)</t>
  </si>
  <si>
    <t>=IF([@EstFacturable]="VRAI",(E40-I40),0)</t>
  </si>
  <si>
    <t>=IF([@EstFacturable]="VRAI",(E400-I400),0)</t>
  </si>
  <si>
    <t>=IF([@EstFacturable]="VRAI",(E401-I401),0)</t>
  </si>
  <si>
    <t>=IF([@EstFacturable]="VRAI",(E402-I402),0)</t>
  </si>
  <si>
    <t>=IF([@EstFacturable]="VRAI",(E403-I403),0)</t>
  </si>
  <si>
    <t>=IF([@EstFacturable]="VRAI",(E404-I404),0)</t>
  </si>
  <si>
    <t>=IF([@EstFacturable]="VRAI",(E405-I405),0)</t>
  </si>
  <si>
    <t>=IF([@EstFacturable]="VRAI",(E406-I406),0)</t>
  </si>
  <si>
    <t>=IF([@EstFacturable]="VRAI",(E407-I407),0)</t>
  </si>
  <si>
    <t>=IF([@EstFacturable]="VRAI",(E408-I408),0)</t>
  </si>
  <si>
    <t>=IF([@EstFacturable]="VRAI",(E409-I409),0)</t>
  </si>
  <si>
    <t>=IF([@EstFacturable]="VRAI",(E41-I41),0)</t>
  </si>
  <si>
    <t>=IF([@EstFacturable]="VRAI",(E410-I410),0)</t>
  </si>
  <si>
    <t>=IF([@EstFacturable]="VRAI",(E411-I411),0)</t>
  </si>
  <si>
    <t>=IF([@EstFacturable]="VRAI",(E412-I412),0)</t>
  </si>
  <si>
    <t>=IF([@EstFacturable]="VRAI",(E413-I413),0)</t>
  </si>
  <si>
    <t>=IF([@EstFacturable]="VRAI",(E414-I414),0)</t>
  </si>
  <si>
    <t>=IF([@EstFacturable]="VRAI",(E415-I415),0)</t>
  </si>
  <si>
    <t>=IF([@EstFacturable]="VRAI",(E416-I416),0)</t>
  </si>
  <si>
    <t>=IF([@EstFacturable]="VRAI",(E417-I417),0)</t>
  </si>
  <si>
    <t>=IF([@EstFacturable]="VRAI",(E418-I418),0)</t>
  </si>
  <si>
    <t>=IF([@EstFacturable]="VRAI",(E419-I419),0)</t>
  </si>
  <si>
    <t>=IF([@EstFacturable]="VRAI",(E42-I42),0)</t>
  </si>
  <si>
    <t>=IF([@EstFacturable]="VRAI",(E420-I420),0)</t>
  </si>
  <si>
    <t>=IF([@EstFacturable]="VRAI",(E421-I421),0)</t>
  </si>
  <si>
    <t>=IF([@EstFacturable]="VRAI",(E422-I422),0)</t>
  </si>
  <si>
    <t>=IF([@EstFacturable]="VRAI",(E423-I423),0)</t>
  </si>
  <si>
    <t>=IF([@EstFacturable]="VRAI",(E424-I424),0)</t>
  </si>
  <si>
    <t>=IF([@EstFacturable]="VRAI",(E425-I425),0)</t>
  </si>
  <si>
    <t>=IF([@EstFacturable]="VRAI",(E426-I426),0)</t>
  </si>
  <si>
    <t>=IF([@EstFacturable]="VRAI",(E427-I427),0)</t>
  </si>
  <si>
    <t>=IF([@EstFacturable]="VRAI",(E428-I428),0)</t>
  </si>
  <si>
    <t>=IF([@EstFacturable]="VRAI",(E429-I429),0)</t>
  </si>
  <si>
    <t>=IF([@EstFacturable]="VRAI",(E43-I43),0)</t>
  </si>
  <si>
    <t>=IF([@EstFacturable]="VRAI",(E430-I430),0)</t>
  </si>
  <si>
    <t>=IF([@EstFacturable]="VRAI",(E431-I431),0)</t>
  </si>
  <si>
    <t>=IF([@EstFacturable]="VRAI",(E432-I432),0)</t>
  </si>
  <si>
    <t>=IF([@EstFacturable]="VRAI",(E433-I433),0)</t>
  </si>
  <si>
    <t>=IF([@EstFacturable]="VRAI",(E434-I434),0)</t>
  </si>
  <si>
    <t>=IF([@EstFacturable]="VRAI",(E435-I435),0)</t>
  </si>
  <si>
    <t>=IF([@EstFacturable]="VRAI",(E436-I436),0)</t>
  </si>
  <si>
    <t>$K$437</t>
  </si>
  <si>
    <t>=IF([@EstFacturable]="VRAI",(E437-I437),0)</t>
  </si>
  <si>
    <t>$K$438</t>
  </si>
  <si>
    <t>=IF([@EstFacturable]="VRAI",(E438-I438),0)</t>
  </si>
  <si>
    <t>$K$439</t>
  </si>
  <si>
    <t>=IF([@EstFacturable]="VRAI",(E439-I439),0)</t>
  </si>
  <si>
    <t>=IF([@EstFacturable]="VRAI",(E44-I44),0)</t>
  </si>
  <si>
    <t>$K$440</t>
  </si>
  <si>
    <t>=IF([@EstFacturable]="VRAI",(E440-I440),0)</t>
  </si>
  <si>
    <t>$K$441</t>
  </si>
  <si>
    <t>=IF([@EstFacturable]="VRAI",(E441-I441),0)</t>
  </si>
  <si>
    <t>$K$442</t>
  </si>
  <si>
    <t>=IF([@EstFacturable]="VRAI",(E442-I442),0)</t>
  </si>
  <si>
    <t>$K$443</t>
  </si>
  <si>
    <t>=IF([@EstFacturable]="VRAI",(E443-I443),0)</t>
  </si>
  <si>
    <t>$K$444</t>
  </si>
  <si>
    <t>=IF([@EstFacturable]="VRAI",(E444-I444),0)</t>
  </si>
  <si>
    <t>$K$445</t>
  </si>
  <si>
    <t>=IF([@EstFacturable]="VRAI",(E445-I445),0)</t>
  </si>
  <si>
    <t>$K$446</t>
  </si>
  <si>
    <t>=IF([@EstFacturable]="VRAI",(E446-I446),0)</t>
  </si>
  <si>
    <t>$K$447</t>
  </si>
  <si>
    <t>=IF([@EstFacturable]="VRAI",(E447-I447),0)</t>
  </si>
  <si>
    <t>$K$448</t>
  </si>
  <si>
    <t>=IF([@EstFacturable]="VRAI",(E448-I448),0)</t>
  </si>
  <si>
    <t>$K$449</t>
  </si>
  <si>
    <t>=IF([@EstFacturable]="VRAI",(E449-I449),0)</t>
  </si>
  <si>
    <t>=IF([@EstFacturable]="VRAI",(E45-I45),0)</t>
  </si>
  <si>
    <t>=IF([@EstFacturable]="VRAI",(E46-I46),0)</t>
  </si>
  <si>
    <t>=IF([@EstFacturable]="VRAI",(E47-I47),0)</t>
  </si>
  <si>
    <t>=IF([@EstFacturable]="VRAI",(E48-I48),0)</t>
  </si>
  <si>
    <t>=IF([@EstFacturable]="VRAI",(E49-I49),0)</t>
  </si>
  <si>
    <t>=IF([@EstFacturable]="VRAI",(E5-I5),0)</t>
  </si>
  <si>
    <t>=IF([@EstFacturable]="VRAI",(E50-I50),0)</t>
  </si>
  <si>
    <t>=IF([@EstFacturable]="VRAI",(E51-I51),0)</t>
  </si>
  <si>
    <t>=IF([@EstFacturable]="VRAI",(E52-I52),0)</t>
  </si>
  <si>
    <t>=IF([@EstFacturable]="VRAI",(E53-I53),0)</t>
  </si>
  <si>
    <t>=IF([@EstFacturable]="VRAI",(E54-I54),0)</t>
  </si>
  <si>
    <t>=IF([@EstFacturable]="VRAI",(E55-I55),0)</t>
  </si>
  <si>
    <t>=IF([@EstFacturable]="VRAI",(E56-I56),0)</t>
  </si>
  <si>
    <t>=IF([@EstFacturable]="VRAI",(E57-I57),0)</t>
  </si>
  <si>
    <t>=IF([@EstFacturable]="VRAI",(E58-I58),0)</t>
  </si>
  <si>
    <t>=IF([@EstFacturable]="VRAI",(E59-I59),0)</t>
  </si>
  <si>
    <t>=IF([@EstFacturable]="VRAI",(E6-I6),0)</t>
  </si>
  <si>
    <t>=IF([@EstFacturable]="VRAI",(E60-I60),0)</t>
  </si>
  <si>
    <t>=IF([@EstFacturable]="VRAI",(E61-I61),0)</t>
  </si>
  <si>
    <t>=IF([@EstFacturable]="VRAI",(E62-I62),0)</t>
  </si>
  <si>
    <t>=IF([@EstFacturable]="VRAI",(E63-I63),0)</t>
  </si>
  <si>
    <t>=IF([@EstFacturable]="VRAI",(E64-I64),0)</t>
  </si>
  <si>
    <t>=IF([@EstFacturable]="VRAI",(E65-I65),0)</t>
  </si>
  <si>
    <t>=IF([@EstFacturable]="VRAI",(E66-I66),0)</t>
  </si>
  <si>
    <t>=IF([@EstFacturable]="VRAI",(E67-I67),0)</t>
  </si>
  <si>
    <t>=IF([@EstFacturable]="VRAI",(E68-I68),0)</t>
  </si>
  <si>
    <t>=IF([@EstFacturable]="VRAI",(E69-I69),0)</t>
  </si>
  <si>
    <t>=IF([@EstFacturable]="VRAI",(E7-I7),0)</t>
  </si>
  <si>
    <t>=IF([@EstFacturable]="VRAI",(E70-I70),0)</t>
  </si>
  <si>
    <t>=IF([@EstFacturable]="VRAI",(E71-I71),0)</t>
  </si>
  <si>
    <t>=IF([@EstFacturable]="VRAI",(E72-I72),0)</t>
  </si>
  <si>
    <t>=IF([@EstFacturable]="VRAI",(E73-I73),0)</t>
  </si>
  <si>
    <t>=IF([@EstFacturable]="VRAI",(E74-I74),0)</t>
  </si>
  <si>
    <t>=IF([@EstFacturable]="VRAI",(E75-I75),0)</t>
  </si>
  <si>
    <t>=IF([@EstFacturable]="VRAI",(E76-I76),0)</t>
  </si>
  <si>
    <t>=IF([@EstFacturable]="VRAI",(E77-I77),0)</t>
  </si>
  <si>
    <t>=IF([@EstFacturable]="VRAI",(E78-I78),0)</t>
  </si>
  <si>
    <t>=IF([@EstFacturable]="VRAI",(E79-I79),0)</t>
  </si>
  <si>
    <t>=IF([@EstFacturable]="VRAI",(E8-I8),0)</t>
  </si>
  <si>
    <t>=IF([@EstFacturable]="VRAI",(E80-I80),0)</t>
  </si>
  <si>
    <t>=IF([@EstFacturable]="VRAI",(E81-I81),0)</t>
  </si>
  <si>
    <t>=IF([@EstFacturable]="VRAI",(E82-I82),0)</t>
  </si>
  <si>
    <t>=IF([@EstFacturable]="VRAI",(E83-I83),0)</t>
  </si>
  <si>
    <t>=IF([@EstFacturable]="VRAI",(E84-I84),0)</t>
  </si>
  <si>
    <t>=IF([@EstFacturable]="VRAI",(E85-I85),0)</t>
  </si>
  <si>
    <t>=IF([@EstFacturable]="VRAI",(E86-I86),0)</t>
  </si>
  <si>
    <t>=IF([@EstFacturable]="VRAI",(E87-I87),0)</t>
  </si>
  <si>
    <t>=IF([@EstFacturable]="VRAI",(E88-I88),0)</t>
  </si>
  <si>
    <t>=IF([@EstFacturable]="VRAI",(E89-I89),0)</t>
  </si>
  <si>
    <t>=IF([@EstFacturable]="VRAI",(E9-I9),0)</t>
  </si>
  <si>
    <t>=IF([@EstFacturable]="VRAI",(E90-I90),0)</t>
  </si>
  <si>
    <t>=IF([@EstFacturable]="VRAI",(E91-I91),0)</t>
  </si>
  <si>
    <t>=IF([@EstFacturable]="VRAI",(E92-I92),0)</t>
  </si>
  <si>
    <t>=IF([@EstFacturable]="VRAI",(E93-I93),0)</t>
  </si>
  <si>
    <t>=IF([@EstFacturable]="VRAI",(E94-I94),0)</t>
  </si>
  <si>
    <t>=IF([@EstFacturable]="VRAI",(E95-I95),0)</t>
  </si>
  <si>
    <t>=IF([@EstFacturable]="VRAI",(E96-I96),0)</t>
  </si>
  <si>
    <t>=IF([@EstFacturable]="VRAI",(E97-I97),0)</t>
  </si>
  <si>
    <t>=IF([@EstFacturable]="VRAI",(E98-I98),0)</t>
  </si>
  <si>
    <t>=IF([@EstFacturable]="VRAI",(E99-I99),0)</t>
  </si>
  <si>
    <t>$L$437</t>
  </si>
  <si>
    <t>=(E437-I437)-K437</t>
  </si>
  <si>
    <t>$L$438</t>
  </si>
  <si>
    <t>=(E438-I438)-K438</t>
  </si>
  <si>
    <t>$L$439</t>
  </si>
  <si>
    <t>=(E439-I439)-K439</t>
  </si>
  <si>
    <t>$L$440</t>
  </si>
  <si>
    <t>=(E440-I440)-K440</t>
  </si>
  <si>
    <t>$L$441</t>
  </si>
  <si>
    <t>=(E441-I441)-K441</t>
  </si>
  <si>
    <t>$L$442</t>
  </si>
  <si>
    <t>=(E442-I442)-K442</t>
  </si>
  <si>
    <t>$L$443</t>
  </si>
  <si>
    <t>=(E443-I443)-K443</t>
  </si>
  <si>
    <t>$L$444</t>
  </si>
  <si>
    <t>=(E444-I444)-K444</t>
  </si>
  <si>
    <t>$L$445</t>
  </si>
  <si>
    <t>=(E445-I445)-K445</t>
  </si>
  <si>
    <t>$L$446</t>
  </si>
  <si>
    <t>=(E446-I446)-K446</t>
  </si>
  <si>
    <t>$L$447</t>
  </si>
  <si>
    <t>=(E447-I447)-K447</t>
  </si>
  <si>
    <t>$L$448</t>
  </si>
  <si>
    <t>=(E448-I448)-K448</t>
  </si>
  <si>
    <t>$L$449</t>
  </si>
  <si>
    <t>=(E449-I449)-K449</t>
  </si>
  <si>
    <t>=IF(G10="VRAI",J10,0)</t>
  </si>
  <si>
    <t>=IF(G100="VRAI",J100,0)</t>
  </si>
  <si>
    <t>=IF(G101="VRAI",J101,0)</t>
  </si>
  <si>
    <t>=IF(G102="VRAI",J102,0)</t>
  </si>
  <si>
    <t>=IF(G103="VRAI",J103,0)</t>
  </si>
  <si>
    <t>=IF(G104="VRAI",J104,0)</t>
  </si>
  <si>
    <t>=IF(G105="VRAI",J105,0)</t>
  </si>
  <si>
    <t>=IF(G106="VRAI",J106,0)</t>
  </si>
  <si>
    <t>=IF(G107="VRAI",J107,0)</t>
  </si>
  <si>
    <t>=IF(G108="VRAI",J108,0)</t>
  </si>
  <si>
    <t>=IF(G109="VRAI",J109,0)</t>
  </si>
  <si>
    <t>=IF(G11="VRAI",J11,0)</t>
  </si>
  <si>
    <t>=IF(G110="VRAI",J110,0)</t>
  </si>
  <si>
    <t>=IF(G111="VRAI",J111,0)</t>
  </si>
  <si>
    <t>=IF(G112="VRAI",J112,0)</t>
  </si>
  <si>
    <t>=IF(G113="VRAI",J113,0)</t>
  </si>
  <si>
    <t>=IF(G114="VRAI",J114,0)</t>
  </si>
  <si>
    <t>=IF(G115="VRAI",J115,0)</t>
  </si>
  <si>
    <t>=IF(G116="VRAI",J116,0)</t>
  </si>
  <si>
    <t>=IF(G117="VRAI",J117,0)</t>
  </si>
  <si>
    <t>=IF(G118="VRAI",J118,0)</t>
  </si>
  <si>
    <t>=IF(G119="VRAI",J119,0)</t>
  </si>
  <si>
    <t>=IF(G12="VRAI",J12,0)</t>
  </si>
  <si>
    <t>=IF(G120="VRAI",J120,0)</t>
  </si>
  <si>
    <t>=IF(G121="VRAI",J121,0)</t>
  </si>
  <si>
    <t>=IF(G122="VRAI",J122,0)</t>
  </si>
  <si>
    <t>=IF(G123="VRAI",J123,0)</t>
  </si>
  <si>
    <t>=IF(G124="VRAI",J124,0)</t>
  </si>
  <si>
    <t>=IF(G125="VRAI",J125,0)</t>
  </si>
  <si>
    <t>=IF(G126="VRAI",J126,0)</t>
  </si>
  <si>
    <t>=IF(G127="VRAI",J127,0)</t>
  </si>
  <si>
    <t>=IF(G128="VRAI",J128,0)</t>
  </si>
  <si>
    <t>=IF(G129="VRAI",J129,0)</t>
  </si>
  <si>
    <t>=IF(G13="VRAI",J13,0)</t>
  </si>
  <si>
    <t>=IF(G130="VRAI",J130,0)</t>
  </si>
  <si>
    <t>=IF(G131="VRAI",J131,0)</t>
  </si>
  <si>
    <t>=IF(G132="VRAI",J132,0)</t>
  </si>
  <si>
    <t>=IF(G133="VRAI",J133,0)</t>
  </si>
  <si>
    <t>=IF(G134="VRAI",J134,0)</t>
  </si>
  <si>
    <t>=IF(G135="VRAI",J135,0)</t>
  </si>
  <si>
    <t>=IF(G136="VRAI",J136,0)</t>
  </si>
  <si>
    <t>=IF(G137="VRAI",J137,0)</t>
  </si>
  <si>
    <t>=IF(G138="VRAI",J138,0)</t>
  </si>
  <si>
    <t>=IF(G139="VRAI",J139,0)</t>
  </si>
  <si>
    <t>=IF(G14="VRAI",J14,0)</t>
  </si>
  <si>
    <t>=IF(G140="VRAI",J140,0)</t>
  </si>
  <si>
    <t>=IF(G141="VRAI",J141,0)</t>
  </si>
  <si>
    <t>=IF(G142="VRAI",J142,0)</t>
  </si>
  <si>
    <t>=IF(G143="VRAI",J143,0)</t>
  </si>
  <si>
    <t>=IF(G144="VRAI",J144,0)</t>
  </si>
  <si>
    <t>=IF(G145="VRAI",J145,0)</t>
  </si>
  <si>
    <t>=IF(G146="VRAI",J146,0)</t>
  </si>
  <si>
    <t>=IF(G147="VRAI",J147,0)</t>
  </si>
  <si>
    <t>=IF(G148="VRAI",J148,0)</t>
  </si>
  <si>
    <t>=IF(G149="VRAI",J149,0)</t>
  </si>
  <si>
    <t>=IF(G15="VRAI",J15,0)</t>
  </si>
  <si>
    <t>=IF(G150="VRAI",J150,0)</t>
  </si>
  <si>
    <t>=IF(G151="VRAI",J151,0)</t>
  </si>
  <si>
    <t>=IF(G152="VRAI",J152,0)</t>
  </si>
  <si>
    <t>=IF(G153="VRAI",J153,0)</t>
  </si>
  <si>
    <t>=IF(G154="VRAI",J154,0)</t>
  </si>
  <si>
    <t>=IF(G155="VRAI",J155,0)</t>
  </si>
  <si>
    <t>=IF(G156="VRAI",J156,0)</t>
  </si>
  <si>
    <t>=IF(G157="VRAI",J157,0)</t>
  </si>
  <si>
    <t>=IF(G158="VRAI",J158,0)</t>
  </si>
  <si>
    <t>=IF(G159="VRAI",J159,0)</t>
  </si>
  <si>
    <t>=IF(G16="VRAI",J16,0)</t>
  </si>
  <si>
    <t>=IF(G160="VRAI",J160,0)</t>
  </si>
  <si>
    <t>=IF(G161="VRAI",J161,0)</t>
  </si>
  <si>
    <t>=IF(G162="VRAI",J162,0)</t>
  </si>
  <si>
    <t>=IF(G163="VRAI",J163,0)</t>
  </si>
  <si>
    <t>=IF(G164="VRAI",J164,0)</t>
  </si>
  <si>
    <t>=IF(G165="VRAI",J165,0)</t>
  </si>
  <si>
    <t>=IF(G166="VRAI",J166,0)</t>
  </si>
  <si>
    <t>=IF(G167="VRAI",J167,0)</t>
  </si>
  <si>
    <t>=IF(G168="VRAI",J168,0)</t>
  </si>
  <si>
    <t>=IF(G169="VRAI",J169,0)</t>
  </si>
  <si>
    <t>=IF(G17="VRAI",J17,0)</t>
  </si>
  <si>
    <t>=IF(G170="VRAI",J170,0)</t>
  </si>
  <si>
    <t>=IF(G171="VRAI",J171,0)</t>
  </si>
  <si>
    <t>=IF(G172="VRAI",J172,0)</t>
  </si>
  <si>
    <t>=IF(G173="VRAI",J173,0)</t>
  </si>
  <si>
    <t>=IF(G174="VRAI",J174,0)</t>
  </si>
  <si>
    <t>=IF(G175="VRAI",J175,0)</t>
  </si>
  <si>
    <t>=IF(G176="VRAI",J176,0)</t>
  </si>
  <si>
    <t>=IF(G177="VRAI",J177,0)</t>
  </si>
  <si>
    <t>=IF(G178="VRAI",J178,0)</t>
  </si>
  <si>
    <t>=IF(G179="VRAI",J179,0)</t>
  </si>
  <si>
    <t>=IF(G18="VRAI",J18,0)</t>
  </si>
  <si>
    <t>=IF(G180="VRAI",J180,0)</t>
  </si>
  <si>
    <t>=IF(G181="VRAI",J181,0)</t>
  </si>
  <si>
    <t>=IF(G182="VRAI",J182,0)</t>
  </si>
  <si>
    <t>=IF(G183="VRAI",J183,0)</t>
  </si>
  <si>
    <t>=IF(G184="VRAI",J184,0)</t>
  </si>
  <si>
    <t>=IF(G185="VRAI",J185,0)</t>
  </si>
  <si>
    <t>=IF(G186="VRAI",J186,0)</t>
  </si>
  <si>
    <t>=IF(G187="VRAI",J187,0)</t>
  </si>
  <si>
    <t>=IF(G188="VRAI",J188,0)</t>
  </si>
  <si>
    <t>=IF(G189="VRAI",J189,0)</t>
  </si>
  <si>
    <t>=IF(G19="VRAI",J19,0)</t>
  </si>
  <si>
    <t>=IF(G190="VRAI",J190,0)</t>
  </si>
  <si>
    <t>=IF(G191="VRAI",J191,0)</t>
  </si>
  <si>
    <t>=IF(G192="VRAI",J192,0)</t>
  </si>
  <si>
    <t>=IF(G193="VRAI",J193,0)</t>
  </si>
  <si>
    <t>=IF(G194="VRAI",J194,0)</t>
  </si>
  <si>
    <t>=IF(G195="VRAI",J195,0)</t>
  </si>
  <si>
    <t>=IF(G196="VRAI",J196,0)</t>
  </si>
  <si>
    <t>=IF(G197="VRAI",J197,0)</t>
  </si>
  <si>
    <t>=IF(G198="VRAI",J198,0)</t>
  </si>
  <si>
    <t>=IF(G199="VRAI",J199,0)</t>
  </si>
  <si>
    <t>=IF(G2="VRAI",J2,0)</t>
  </si>
  <si>
    <t>=IF(G20="VRAI",J20,0)</t>
  </si>
  <si>
    <t>=IF(G200="VRAI",J200,0)</t>
  </si>
  <si>
    <t>=IF(G201="VRAI",J201,0)</t>
  </si>
  <si>
    <t>=IF(G202="VRAI",J202,0)</t>
  </si>
  <si>
    <t>=IF(G203="VRAI",J203,0)</t>
  </si>
  <si>
    <t>=IF(G204="VRAI",J204,0)</t>
  </si>
  <si>
    <t>=IF(G205="VRAI",J205,0)</t>
  </si>
  <si>
    <t>=IF(G206="VRAI",J206,0)</t>
  </si>
  <si>
    <t>=IF(G207="VRAI",J207,0)</t>
  </si>
  <si>
    <t>=IF(G208="VRAI",J208,0)</t>
  </si>
  <si>
    <t>=IF(G209="VRAI",J209,0)</t>
  </si>
  <si>
    <t>=IF(G21="VRAI",J21,0)</t>
  </si>
  <si>
    <t>=IF(G210="VRAI",J210,0)</t>
  </si>
  <si>
    <t>=IF(G211="VRAI",J211,0)</t>
  </si>
  <si>
    <t>=IF(G212="VRAI",J212,0)</t>
  </si>
  <si>
    <t>=IF(G213="VRAI",J213,0)</t>
  </si>
  <si>
    <t>=IF(G214="VRAI",J214,0)</t>
  </si>
  <si>
    <t>=IF(G215="VRAI",J215,0)</t>
  </si>
  <si>
    <t>=IF(G216="VRAI",J216,0)</t>
  </si>
  <si>
    <t>=IF(G217="VRAI",J217,0)</t>
  </si>
  <si>
    <t>=IF(G218="VRAI",J218,0)</t>
  </si>
  <si>
    <t>=IF(G219="VRAI",J219,0)</t>
  </si>
  <si>
    <t>=IF(G22="VRAI",J22,0)</t>
  </si>
  <si>
    <t>=IF(G220="VRAI",J220,0)</t>
  </si>
  <si>
    <t>=IF(G221="VRAI",J221,0)</t>
  </si>
  <si>
    <t>=IF(G222="VRAI",J222,0)</t>
  </si>
  <si>
    <t>=IF(G223="VRAI",J223,0)</t>
  </si>
  <si>
    <t>=IF(G224="VRAI",J224,0)</t>
  </si>
  <si>
    <t>=IF(G225="VRAI",J225,0)</t>
  </si>
  <si>
    <t>=IF(G226="VRAI",J226,0)</t>
  </si>
  <si>
    <t>=IF(G227="VRAI",J227,0)</t>
  </si>
  <si>
    <t>=IF(G228="VRAI",J228,0)</t>
  </si>
  <si>
    <t>=IF(G229="VRAI",J229,0)</t>
  </si>
  <si>
    <t>=IF(G23="VRAI",J23,0)</t>
  </si>
  <si>
    <t>=IF(G230="VRAI",J230,0)</t>
  </si>
  <si>
    <t>=IF(G231="VRAI",J231,0)</t>
  </si>
  <si>
    <t>=IF(G232="VRAI",J232,0)</t>
  </si>
  <si>
    <t>=IF(G233="VRAI",J233,0)</t>
  </si>
  <si>
    <t>=IF(G234="VRAI",J234,0)</t>
  </si>
  <si>
    <t>=IF(G235="VRAI",J235,0)</t>
  </si>
  <si>
    <t>=IF(G236="VRAI",J236,0)</t>
  </si>
  <si>
    <t>=IF(G237="VRAI",J237,0)</t>
  </si>
  <si>
    <t>=IF(G238="VRAI",J238,0)</t>
  </si>
  <si>
    <t>=IF(G239="VRAI",J239,0)</t>
  </si>
  <si>
    <t>=IF(G24="VRAI",J24,0)</t>
  </si>
  <si>
    <t>=IF(G240="VRAI",J240,0)</t>
  </si>
  <si>
    <t>=IF(G241="VRAI",J241,0)</t>
  </si>
  <si>
    <t>=IF(G242="VRAI",J242,0)</t>
  </si>
  <si>
    <t>=IF(G243="VRAI",J243,0)</t>
  </si>
  <si>
    <t>=IF(G244="VRAI",J244,0)</t>
  </si>
  <si>
    <t>=IF(G245="VRAI",J245,0)</t>
  </si>
  <si>
    <t>=IF(G246="VRAI",J246,0)</t>
  </si>
  <si>
    <t>=IF(G247="VRAI",J247,0)</t>
  </si>
  <si>
    <t>=IF(G248="VRAI",J248,0)</t>
  </si>
  <si>
    <t>=IF(G249="VRAI",J249,0)</t>
  </si>
  <si>
    <t>=IF(G25="VRAI",J25,0)</t>
  </si>
  <si>
    <t>=IF(G250="VRAI",J250,0)</t>
  </si>
  <si>
    <t>=IF(G251="VRAI",J251,0)</t>
  </si>
  <si>
    <t>=IF(G252="VRAI",J252,0)</t>
  </si>
  <si>
    <t>=IF(G253="VRAI",J253,0)</t>
  </si>
  <si>
    <t>=IF(G254="VRAI",J254,0)</t>
  </si>
  <si>
    <t>=IF(G255="VRAI",J255,0)</t>
  </si>
  <si>
    <t>=IF(G256="VRAI",J256,0)</t>
  </si>
  <si>
    <t>=IF(G257="VRAI",J257,0)</t>
  </si>
  <si>
    <t>=IF(G258="VRAI",J258,0)</t>
  </si>
  <si>
    <t>=IF(G259="VRAI",J259,0)</t>
  </si>
  <si>
    <t>=IF(G26="VRAI",J26,0)</t>
  </si>
  <si>
    <t>=IF(G260="VRAI",J260,0)</t>
  </si>
  <si>
    <t>=IF(G261="VRAI",J261,0)</t>
  </si>
  <si>
    <t>=IF(G262="VRAI",J262,0)</t>
  </si>
  <si>
    <t>=IF(G263="VRAI",J263,0)</t>
  </si>
  <si>
    <t>=IF(G264="VRAI",J264,0)</t>
  </si>
  <si>
    <t>=IF(G265="VRAI",J265,0)</t>
  </si>
  <si>
    <t>=IF(G266="VRAI",J266,0)</t>
  </si>
  <si>
    <t>=IF(G267="VRAI",J267,0)</t>
  </si>
  <si>
    <t>=IF(G268="VRAI",J268,0)</t>
  </si>
  <si>
    <t>=IF(G269="VRAI",J269,0)</t>
  </si>
  <si>
    <t>=IF(G27="VRAI",J27,0)</t>
  </si>
  <si>
    <t>=IF(G270="VRAI",J270,0)</t>
  </si>
  <si>
    <t>=IF(G271="VRAI",J271,0)</t>
  </si>
  <si>
    <t>=IF(G272="VRAI",J272,0)</t>
  </si>
  <si>
    <t>=IF(G273="VRAI",J273,0)</t>
  </si>
  <si>
    <t>=IF(G274="VRAI",J274,0)</t>
  </si>
  <si>
    <t>=IF(G275="VRAI",J275,0)</t>
  </si>
  <si>
    <t>=IF(G276="VRAI",J276,0)</t>
  </si>
  <si>
    <t>=IF(G277="VRAI",J277,0)</t>
  </si>
  <si>
    <t>=IF(G278="VRAI",J278,0)</t>
  </si>
  <si>
    <t>=IF(G279="VRAI",J279,0)</t>
  </si>
  <si>
    <t>=IF(G28="VRAI",J28,0)</t>
  </si>
  <si>
    <t>=IF(G280="VRAI",J280,0)</t>
  </si>
  <si>
    <t>=IF(G281="VRAI",J281,0)</t>
  </si>
  <si>
    <t>=IF(G282="VRAI",J282,0)</t>
  </si>
  <si>
    <t>=IF(G283="VRAI",J283,0)</t>
  </si>
  <si>
    <t>=IF(G284="VRAI",J284,0)</t>
  </si>
  <si>
    <t>=IF(G285="VRAI",J285,0)</t>
  </si>
  <si>
    <t>=IF(G286="VRAI",J286,0)</t>
  </si>
  <si>
    <t>=IF(G287="VRAI",J287,0)</t>
  </si>
  <si>
    <t>=IF(G288="VRAI",J288,0)</t>
  </si>
  <si>
    <t>=IF(G289="VRAI",J289,0)</t>
  </si>
  <si>
    <t>=IF(G29="VRAI",J29,0)</t>
  </si>
  <si>
    <t>=IF(G290="VRAI",J290,0)</t>
  </si>
  <si>
    <t>=IF(G291="VRAI",J291,0)</t>
  </si>
  <si>
    <t>=IF(G292="VRAI",J292,0)</t>
  </si>
  <si>
    <t>=IF(G293="VRAI",J293,0)</t>
  </si>
  <si>
    <t>=IF(G294="VRAI",J294,0)</t>
  </si>
  <si>
    <t>=IF(G295="VRAI",J295,0)</t>
  </si>
  <si>
    <t>=IF(G296="VRAI",J296,0)</t>
  </si>
  <si>
    <t>=IF(G297="VRAI",J297,0)</t>
  </si>
  <si>
    <t>=IF(G298="VRAI",J298,0)</t>
  </si>
  <si>
    <t>=IF(G299="VRAI",J299,0)</t>
  </si>
  <si>
    <t>=IF(G3="VRAI",J3,0)</t>
  </si>
  <si>
    <t>=IF(G30="VRAI",J30,0)</t>
  </si>
  <si>
    <t>=IF(G300="VRAI",J300,0)</t>
  </si>
  <si>
    <t>=IF(G301="VRAI",J301,0)</t>
  </si>
  <si>
    <t>=IF(G302="VRAI",J302,0)</t>
  </si>
  <si>
    <t>=IF(G303="VRAI",J303,0)</t>
  </si>
  <si>
    <t>=IF(G304="VRAI",J304,0)</t>
  </si>
  <si>
    <t>=IF(G305="VRAI",J305,0)</t>
  </si>
  <si>
    <t>=IF(G306="VRAI",J306,0)</t>
  </si>
  <si>
    <t>=IF(G307="VRAI",J307,0)</t>
  </si>
  <si>
    <t>=IF(G308="VRAI",J308,0)</t>
  </si>
  <si>
    <t>=IF(G309="VRAI",J309,0)</t>
  </si>
  <si>
    <t>=IF(G31="VRAI",J31,0)</t>
  </si>
  <si>
    <t>=IF(G310="VRAI",J310,0)</t>
  </si>
  <si>
    <t>=IF(G311="VRAI",J311,0)</t>
  </si>
  <si>
    <t>=IF(G312="VRAI",J312,0)</t>
  </si>
  <si>
    <t>=IF(G313="VRAI",J313,0)</t>
  </si>
  <si>
    <t>=IF(G314="VRAI",J314,0)</t>
  </si>
  <si>
    <t>=IF(G315="VRAI",J315,0)</t>
  </si>
  <si>
    <t>=IF(G316="VRAI",J316,0)</t>
  </si>
  <si>
    <t>=IF(G317="VRAI",J317,0)</t>
  </si>
  <si>
    <t>=IF(G318="VRAI",J318,0)</t>
  </si>
  <si>
    <t>=IF(G319="VRAI",J319,0)</t>
  </si>
  <si>
    <t>=IF(G32="VRAI",J32,0)</t>
  </si>
  <si>
    <t>=IF(G320="VRAI",J320,0)</t>
  </si>
  <si>
    <t>=IF(G321="VRAI",J321,0)</t>
  </si>
  <si>
    <t>=IF(G322="VRAI",J322,0)</t>
  </si>
  <si>
    <t>=IF(G323="VRAI",J323,0)</t>
  </si>
  <si>
    <t>=IF(G324="VRAI",J324,0)</t>
  </si>
  <si>
    <t>=IF(G325="VRAI",J325,0)</t>
  </si>
  <si>
    <t>=IF(G326="VRAI",J326,0)</t>
  </si>
  <si>
    <t>=IF(G327="VRAI",J327,0)</t>
  </si>
  <si>
    <t>=IF(G328="VRAI",J328,0)</t>
  </si>
  <si>
    <t>=IF(G329="VRAI",J329,0)</t>
  </si>
  <si>
    <t>=IF(G33="VRAI",J33,0)</t>
  </si>
  <si>
    <t>=IF(G330="VRAI",J330,0)</t>
  </si>
  <si>
    <t>=IF(G331="VRAI",J331,0)</t>
  </si>
  <si>
    <t>=IF(G332="VRAI",J332,0)</t>
  </si>
  <si>
    <t>=IF(G333="VRAI",J333,0)</t>
  </si>
  <si>
    <t>=IF(G334="VRAI",J334,0)</t>
  </si>
  <si>
    <t>=IF(G335="VRAI",J335,0)</t>
  </si>
  <si>
    <t>=IF(G336="VRAI",J336,0)</t>
  </si>
  <si>
    <t>=IF(G337="VRAI",J337,0)</t>
  </si>
  <si>
    <t>=IF(G338="VRAI",J338,0)</t>
  </si>
  <si>
    <t>=IF(G339="VRAI",J339,0)</t>
  </si>
  <si>
    <t>=IF(G34="VRAI",J34,0)</t>
  </si>
  <si>
    <t>=IF(G340="VRAI",J340,0)</t>
  </si>
  <si>
    <t>=IF(G341="VRAI",J341,0)</t>
  </si>
  <si>
    <t>=IF(G342="VRAI",J342,0)</t>
  </si>
  <si>
    <t>=IF(G343="VRAI",J343,0)</t>
  </si>
  <si>
    <t>=IF(G344="VRAI",J344,0)</t>
  </si>
  <si>
    <t>=IF(G345="VRAI",J345,0)</t>
  </si>
  <si>
    <t>=IF(G346="VRAI",J346,0)</t>
  </si>
  <si>
    <t>=IF(G347="VRAI",J347,0)</t>
  </si>
  <si>
    <t>=IF(G348="VRAI",J348,0)</t>
  </si>
  <si>
    <t>=IF(G349="VRAI",J349,0)</t>
  </si>
  <si>
    <t>=IF(G35="VRAI",J35,0)</t>
  </si>
  <si>
    <t>=IF(G350="VRAI",J350,0)</t>
  </si>
  <si>
    <t>=IF(G351="VRAI",J351,0)</t>
  </si>
  <si>
    <t>=IF(G352="VRAI",J352,0)</t>
  </si>
  <si>
    <t>=IF(G353="VRAI",J353,0)</t>
  </si>
  <si>
    <t>=IF(G354="VRAI",J354,0)</t>
  </si>
  <si>
    <t>=IF(G355="VRAI",J355,0)</t>
  </si>
  <si>
    <t>=IF(G356="VRAI",J356,0)</t>
  </si>
  <si>
    <t>=IF(G357="VRAI",J357,0)</t>
  </si>
  <si>
    <t>=IF(G358="VRAI",J358,0)</t>
  </si>
  <si>
    <t>=IF(G359="VRAI",J359,0)</t>
  </si>
  <si>
    <t>=IF(G36="VRAI",J36,0)</t>
  </si>
  <si>
    <t>=IF(G360="VRAI",J360,0)</t>
  </si>
  <si>
    <t>=IF(G361="VRAI",J361,0)</t>
  </si>
  <si>
    <t>=IF(G362="VRAI",J362,0)</t>
  </si>
  <si>
    <t>=IF(G363="VRAI",J363,0)</t>
  </si>
  <si>
    <t>=IF(G364="VRAI",J364,0)</t>
  </si>
  <si>
    <t>=IF(G365="VRAI",J365,0)</t>
  </si>
  <si>
    <t>=IF(G366="VRAI",J366,0)</t>
  </si>
  <si>
    <t>=IF(G367="VRAI",J367,0)</t>
  </si>
  <si>
    <t>=IF(G368="VRAI",J368,0)</t>
  </si>
  <si>
    <t>=IF(G369="VRAI",J369,0)</t>
  </si>
  <si>
    <t>=IF(G37="VRAI",J37,0)</t>
  </si>
  <si>
    <t>=IF(G370="VRAI",J370,0)</t>
  </si>
  <si>
    <t>=IF(G371="VRAI",J371,0)</t>
  </si>
  <si>
    <t>=IF(G372="VRAI",J372,0)</t>
  </si>
  <si>
    <t>=IF(G373="VRAI",J373,0)</t>
  </si>
  <si>
    <t>=IF(G374="VRAI",J374,0)</t>
  </si>
  <si>
    <t>=IF(G375="VRAI",J375,0)</t>
  </si>
  <si>
    <t>=IF(G376="VRAI",J376,0)</t>
  </si>
  <si>
    <t>=IF(G377="VRAI",J377,0)</t>
  </si>
  <si>
    <t>=IF(G378="VRAI",J378,0)</t>
  </si>
  <si>
    <t>=IF(G379="VRAI",J379,0)</t>
  </si>
  <si>
    <t>=IF(G38="VRAI",J38,0)</t>
  </si>
  <si>
    <t>=IF(G380="VRAI",J380,0)</t>
  </si>
  <si>
    <t>=IF(G381="VRAI",J381,0)</t>
  </si>
  <si>
    <t>=IF(G382="VRAI",J382,0)</t>
  </si>
  <si>
    <t>=IF(G383="VRAI",J383,0)</t>
  </si>
  <si>
    <t>=IF(G384="VRAI",J384,0)</t>
  </si>
  <si>
    <t>=IF(G385="VRAI",J385,0)</t>
  </si>
  <si>
    <t>=IF(G386="VRAI",J386,0)</t>
  </si>
  <si>
    <t>=IF(G387="VRAI",J387,0)</t>
  </si>
  <si>
    <t>=IF(G388="VRAI",J388,0)</t>
  </si>
  <si>
    <t>=IF(G389="VRAI",J389,0)</t>
  </si>
  <si>
    <t>=IF(G39="VRAI",J39,0)</t>
  </si>
  <si>
    <t>=IF(G390="VRAI",J390,0)</t>
  </si>
  <si>
    <t>=IF(G391="VRAI",J391,0)</t>
  </si>
  <si>
    <t>=IF(G392="VRAI",J392,0)</t>
  </si>
  <si>
    <t>=IF(G393="VRAI",J393,0)</t>
  </si>
  <si>
    <t>=IF(G394="VRAI",J394,0)</t>
  </si>
  <si>
    <t>=IF(G395="VRAI",J395,0)</t>
  </si>
  <si>
    <t>=IF(G396="VRAI",J396,0)</t>
  </si>
  <si>
    <t>=IF(G397="VRAI",J397,0)</t>
  </si>
  <si>
    <t>=IF(G398="VRAI",J398,0)</t>
  </si>
  <si>
    <t>=IF(G399="VRAI",J399,0)</t>
  </si>
  <si>
    <t>=IF(G4="VRAI",J4,0)</t>
  </si>
  <si>
    <t>=IF(G40="VRAI",J40,0)</t>
  </si>
  <si>
    <t>=IF(G400="VRAI",J400,0)</t>
  </si>
  <si>
    <t>=IF(G401="VRAI",J401,0)</t>
  </si>
  <si>
    <t>=IF(G402="VRAI",J402,0)</t>
  </si>
  <si>
    <t>=IF(G403="VRAI",J403,0)</t>
  </si>
  <si>
    <t>=IF(G404="VRAI",J404,0)</t>
  </si>
  <si>
    <t>=IF(G405="VRAI",J405,0)</t>
  </si>
  <si>
    <t>=IF(G406="VRAI",J406,0)</t>
  </si>
  <si>
    <t>=IF(G407="VRAI",J407,0)</t>
  </si>
  <si>
    <t>=IF(G408="VRAI",J408,0)</t>
  </si>
  <si>
    <t>=IF(G409="VRAI",J409,0)</t>
  </si>
  <si>
    <t>=IF(G41="VRAI",J41,0)</t>
  </si>
  <si>
    <t>=IF(G410="VRAI",J410,0)</t>
  </si>
  <si>
    <t>=IF(G411="VRAI",J411,0)</t>
  </si>
  <si>
    <t>=IF(G412="VRAI",J412,0)</t>
  </si>
  <si>
    <t>=IF(G413="VRAI",J413,0)</t>
  </si>
  <si>
    <t>=IF(G414="VRAI",J414,0)</t>
  </si>
  <si>
    <t>=IF(G415="VRAI",J415,0)</t>
  </si>
  <si>
    <t>=IF(G416="VRAI",J416,0)</t>
  </si>
  <si>
    <t>=IF(G417="VRAI",J417,0)</t>
  </si>
  <si>
    <t>=IF(G418="VRAI",J418,0)</t>
  </si>
  <si>
    <t>=IF(G419="VRAI",J419,0)</t>
  </si>
  <si>
    <t>=IF(G42="VRAI",J42,0)</t>
  </si>
  <si>
    <t>=IF(G420="VRAI",J420,0)</t>
  </si>
  <si>
    <t>=IF(G421="VRAI",J421,0)</t>
  </si>
  <si>
    <t>=IF(G422="VRAI",J422,0)</t>
  </si>
  <si>
    <t>=IF(G423="VRAI",J423,0)</t>
  </si>
  <si>
    <t>=IF(G424="VRAI",J424,0)</t>
  </si>
  <si>
    <t>=IF(G425="VRAI",J425,0)</t>
  </si>
  <si>
    <t>=IF(G426="VRAI",J426,0)</t>
  </si>
  <si>
    <t>=IF(G427="VRAI",J427,0)</t>
  </si>
  <si>
    <t>=IF(G428="VRAI",J428,0)</t>
  </si>
  <si>
    <t>=IF(G429="VRAI",J429,0)</t>
  </si>
  <si>
    <t>=IF(G43="VRAI",J43,0)</t>
  </si>
  <si>
    <t>=IF(G430="VRAI",J430,0)</t>
  </si>
  <si>
    <t>=IF(G431="VRAI",J431,0)</t>
  </si>
  <si>
    <t>=IF(G432="VRAI",J432,0)</t>
  </si>
  <si>
    <t>=IF(G433="VRAI",J433,0)</t>
  </si>
  <si>
    <t>=IF(G434="VRAI",J434,0)</t>
  </si>
  <si>
    <t>=IF(G435="VRAI",J435,0)</t>
  </si>
  <si>
    <t>=IF(G436="VRAI",J436,0)</t>
  </si>
  <si>
    <t>$M$437</t>
  </si>
  <si>
    <t>=IF(G437="VRAI",J437,0)</t>
  </si>
  <si>
    <t>$M$438</t>
  </si>
  <si>
    <t>=IF(G438="VRAI",J438,0)</t>
  </si>
  <si>
    <t>$M$439</t>
  </si>
  <si>
    <t>=IF(G439="VRAI",J439,0)</t>
  </si>
  <si>
    <t>=IF(G44="VRAI",J44,0)</t>
  </si>
  <si>
    <t>$M$440</t>
  </si>
  <si>
    <t>=IF(G440="VRAI",J440,0)</t>
  </si>
  <si>
    <t>$M$441</t>
  </si>
  <si>
    <t>=IF(G441="VRAI",J441,0)</t>
  </si>
  <si>
    <t>$M$442</t>
  </si>
  <si>
    <t>=IF(G442="VRAI",J442,0)</t>
  </si>
  <si>
    <t>$M$443</t>
  </si>
  <si>
    <t>=IF(G443="VRAI",J443,0)</t>
  </si>
  <si>
    <t>$M$444</t>
  </si>
  <si>
    <t>=IF(G444="VRAI",J444,0)</t>
  </si>
  <si>
    <t>$M$445</t>
  </si>
  <si>
    <t>=IF(G445="VRAI",J445,0)</t>
  </si>
  <si>
    <t>$M$446</t>
  </si>
  <si>
    <t>=IF(G446="VRAI",J446,0)</t>
  </si>
  <si>
    <t>$M$447</t>
  </si>
  <si>
    <t>=IF(G447="VRAI",J447,0)</t>
  </si>
  <si>
    <t>$M$448</t>
  </si>
  <si>
    <t>=IF(G448="VRAI",J448,0)</t>
  </si>
  <si>
    <t>$M$449</t>
  </si>
  <si>
    <t>=IF(G449="VRAI",J449,0)</t>
  </si>
  <si>
    <t>=IF(G45="VRAI",J45,0)</t>
  </si>
  <si>
    <t>=IF(G46="VRAI",J46,0)</t>
  </si>
  <si>
    <t>=IF(G47="VRAI",J47,0)</t>
  </si>
  <si>
    <t>=IF(G48="VRAI",J48,0)</t>
  </si>
  <si>
    <t>=IF(G49="VRAI",J49,0)</t>
  </si>
  <si>
    <t>=IF(G5="VRAI",J5,0)</t>
  </si>
  <si>
    <t>=IF(G50="VRAI",J50,0)</t>
  </si>
  <si>
    <t>=IF(G51="VRAI",J51,0)</t>
  </si>
  <si>
    <t>=IF(G52="VRAI",J52,0)</t>
  </si>
  <si>
    <t>=IF(G53="VRAI",J53,0)</t>
  </si>
  <si>
    <t>=IF(G54="VRAI",J54,0)</t>
  </si>
  <si>
    <t>=IF(G55="VRAI",J55,0)</t>
  </si>
  <si>
    <t>=IF(G56="VRAI",J56,0)</t>
  </si>
  <si>
    <t>=IF(G57="VRAI",J57,0)</t>
  </si>
  <si>
    <t>=IF(G58="VRAI",J58,0)</t>
  </si>
  <si>
    <t>=IF(G59="VRAI",J59,0)</t>
  </si>
  <si>
    <t>=IF(G6="VRAI",J6,0)</t>
  </si>
  <si>
    <t>=IF(G60="VRAI",J60,0)</t>
  </si>
  <si>
    <t>=IF(G61="VRAI",J61,0)</t>
  </si>
  <si>
    <t>=IF(G62="VRAI",J62,0)</t>
  </si>
  <si>
    <t>=IF(G63="VRAI",J63,0)</t>
  </si>
  <si>
    <t>=IF(G64="VRAI",J64,0)</t>
  </si>
  <si>
    <t>=IF(G65="VRAI",J65,0)</t>
  </si>
  <si>
    <t>=IF(G66="VRAI",J66,0)</t>
  </si>
  <si>
    <t>=IF(G67="VRAI",J67,0)</t>
  </si>
  <si>
    <t>=IF(G68="VRAI",J68,0)</t>
  </si>
  <si>
    <t>=IF(G69="VRAI",J69,0)</t>
  </si>
  <si>
    <t>=IF(G7="VRAI",J7,0)</t>
  </si>
  <si>
    <t>=IF(G70="VRAI",J70,0)</t>
  </si>
  <si>
    <t>=IF(G71="VRAI",J71,0)</t>
  </si>
  <si>
    <t>=IF(G72="VRAI",J72,0)</t>
  </si>
  <si>
    <t>=IF(G73="VRAI",J73,0)</t>
  </si>
  <si>
    <t>=IF(G74="VRAI",J74,0)</t>
  </si>
  <si>
    <t>=IF(G75="VRAI",J75,0)</t>
  </si>
  <si>
    <t>=IF(G76="VRAI",J76,0)</t>
  </si>
  <si>
    <t>=IF(G77="VRAI",J77,0)</t>
  </si>
  <si>
    <t>=IF(G78="VRAI",J78,0)</t>
  </si>
  <si>
    <t>=IF(G79="VRAI",J79,0)</t>
  </si>
  <si>
    <t>=IF(G8="VRAI",J8,0)</t>
  </si>
  <si>
    <t>=IF(G80="VRAI",J80,0)</t>
  </si>
  <si>
    <t>=IF(G81="VRAI",J81,0)</t>
  </si>
  <si>
    <t>=IF(G82="VRAI",J82,0)</t>
  </si>
  <si>
    <t>=IF(G83="VRAI",J83,0)</t>
  </si>
  <si>
    <t>=IF(G84="VRAI",J84,0)</t>
  </si>
  <si>
    <t>=IF(G85="VRAI",J85,0)</t>
  </si>
  <si>
    <t>=IF(G86="VRAI",J86,0)</t>
  </si>
  <si>
    <t>=IF(G87="VRAI",J87,0)</t>
  </si>
  <si>
    <t>=IF(G88="VRAI",J88,0)</t>
  </si>
  <si>
    <t>=IF(G89="VRAI",J89,0)</t>
  </si>
  <si>
    <t>=IF(G9="VRAI",J9,0)</t>
  </si>
  <si>
    <t>=IF(G90="VRAI",J90,0)</t>
  </si>
  <si>
    <t>=IF(G91="VRAI",J91,0)</t>
  </si>
  <si>
    <t>=IF(G92="VRAI",J92,0)</t>
  </si>
  <si>
    <t>=IF(G93="VRAI",J93,0)</t>
  </si>
  <si>
    <t>=IF(G94="VRAI",J94,0)</t>
  </si>
  <si>
    <t>=IF(G95="VRAI",J95,0)</t>
  </si>
  <si>
    <t>=IF(G96="VRAI",J96,0)</t>
  </si>
  <si>
    <t>=IF(G97="VRAI",J97,0)</t>
  </si>
  <si>
    <t>=IF(G98="VRAI",J98,0)</t>
  </si>
  <si>
    <t>=IF(G99="VRAI",J99,0)</t>
  </si>
  <si>
    <t>$N$437</t>
  </si>
  <si>
    <t>$N$438</t>
  </si>
  <si>
    <t>$N$439</t>
  </si>
  <si>
    <t>$N$440</t>
  </si>
  <si>
    <t>$N$441</t>
  </si>
  <si>
    <t>$N$442</t>
  </si>
  <si>
    <t>$N$443</t>
  </si>
  <si>
    <t>$N$444</t>
  </si>
  <si>
    <t>$N$445</t>
  </si>
  <si>
    <t>$N$446</t>
  </si>
  <si>
    <t>$N$447</t>
  </si>
  <si>
    <t>$N$448</t>
  </si>
  <si>
    <t>$N$449</t>
  </si>
  <si>
    <t>$O$437</t>
  </si>
  <si>
    <t>$O$438</t>
  </si>
  <si>
    <t>$O$439</t>
  </si>
  <si>
    <t>$O$440</t>
  </si>
  <si>
    <t>$O$441</t>
  </si>
  <si>
    <t>$O$442</t>
  </si>
  <si>
    <t>$O$443</t>
  </si>
  <si>
    <t>$O$444</t>
  </si>
  <si>
    <t>$O$445</t>
  </si>
  <si>
    <t>$O$446</t>
  </si>
  <si>
    <t>$O$447</t>
  </si>
  <si>
    <t>$O$448</t>
  </si>
  <si>
    <t>$O$449</t>
  </si>
  <si>
    <t>$P$437</t>
  </si>
  <si>
    <t>=IF([@Âge]&lt;=30,N437,0)</t>
  </si>
  <si>
    <t>$P$438</t>
  </si>
  <si>
    <t>=IF([@Âge]&lt;=30,N438,0)</t>
  </si>
  <si>
    <t>$P$439</t>
  </si>
  <si>
    <t>=IF([@Âge]&lt;=30,N439,0)</t>
  </si>
  <si>
    <t>$P$440</t>
  </si>
  <si>
    <t>=IF([@Âge]&lt;=30,N440,0)</t>
  </si>
  <si>
    <t>$P$441</t>
  </si>
  <si>
    <t>=IF([@Âge]&lt;=30,N441,0)</t>
  </si>
  <si>
    <t>$P$442</t>
  </si>
  <si>
    <t>=IF([@Âge]&lt;=30,N442,0)</t>
  </si>
  <si>
    <t>$P$443</t>
  </si>
  <si>
    <t>=IF([@Âge]&lt;=30,N443,0)</t>
  </si>
  <si>
    <t>$P$444</t>
  </si>
  <si>
    <t>=IF([@Âge]&lt;=30,N444,0)</t>
  </si>
  <si>
    <t>$P$445</t>
  </si>
  <si>
    <t>=IF([@Âge]&lt;=30,N445,0)</t>
  </si>
  <si>
    <t>$P$446</t>
  </si>
  <si>
    <t>=IF([@Âge]&lt;=30,N446,0)</t>
  </si>
  <si>
    <t>$P$447</t>
  </si>
  <si>
    <t>=IF([@Âge]&lt;=30,N447,0)</t>
  </si>
  <si>
    <t>$P$448</t>
  </si>
  <si>
    <t>=IF([@Âge]&lt;=30,N448,0)</t>
  </si>
  <si>
    <t>$P$449</t>
  </si>
  <si>
    <t>=IF([@Âge]&lt;=30,N449,0)</t>
  </si>
  <si>
    <t>$Q$437</t>
  </si>
  <si>
    <t>=IF(AND([@Âge]&gt;30,[@Âge]&lt;=60),N437,0)</t>
  </si>
  <si>
    <t>$Q$438</t>
  </si>
  <si>
    <t>=IF(AND([@Âge]&gt;30,[@Âge]&lt;=60),N438,0)</t>
  </si>
  <si>
    <t>$Q$439</t>
  </si>
  <si>
    <t>=IF(AND([@Âge]&gt;30,[@Âge]&lt;=60),N439,0)</t>
  </si>
  <si>
    <t>$Q$440</t>
  </si>
  <si>
    <t>=IF(AND([@Âge]&gt;30,[@Âge]&lt;=60),N440,0)</t>
  </si>
  <si>
    <t>$Q$441</t>
  </si>
  <si>
    <t>=IF(AND([@Âge]&gt;30,[@Âge]&lt;=60),N441,0)</t>
  </si>
  <si>
    <t>$Q$442</t>
  </si>
  <si>
    <t>=IF(AND([@Âge]&gt;30,[@Âge]&lt;=60),N442,0)</t>
  </si>
  <si>
    <t>$Q$443</t>
  </si>
  <si>
    <t>=IF(AND([@Âge]&gt;30,[@Âge]&lt;=60),N443,0)</t>
  </si>
  <si>
    <t>$Q$444</t>
  </si>
  <si>
    <t>=IF(AND([@Âge]&gt;30,[@Âge]&lt;=60),N444,0)</t>
  </si>
  <si>
    <t>$Q$445</t>
  </si>
  <si>
    <t>=IF(AND([@Âge]&gt;30,[@Âge]&lt;=60),N445,0)</t>
  </si>
  <si>
    <t>$Q$446</t>
  </si>
  <si>
    <t>=IF(AND([@Âge]&gt;30,[@Âge]&lt;=60),N446,0)</t>
  </si>
  <si>
    <t>$Q$447</t>
  </si>
  <si>
    <t>=IF(AND([@Âge]&gt;30,[@Âge]&lt;=60),N447,0)</t>
  </si>
  <si>
    <t>$Q$448</t>
  </si>
  <si>
    <t>=IF(AND([@Âge]&gt;30,[@Âge]&lt;=60),N448,0)</t>
  </si>
  <si>
    <t>$Q$449</t>
  </si>
  <si>
    <t>=IF(AND([@Âge]&gt;30,[@Âge]&lt;=60),N449,0)</t>
  </si>
  <si>
    <t>$R$437</t>
  </si>
  <si>
    <t>=IF(AND([@Âge]&gt;60,[@Âge]&lt;=90),N437,0)</t>
  </si>
  <si>
    <t>$R$438</t>
  </si>
  <si>
    <t>=IF(AND([@Âge]&gt;60,[@Âge]&lt;=90),N438,0)</t>
  </si>
  <si>
    <t>$R$439</t>
  </si>
  <si>
    <t>=IF(AND([@Âge]&gt;60,[@Âge]&lt;=90),N439,0)</t>
  </si>
  <si>
    <t>$R$440</t>
  </si>
  <si>
    <t>=IF(AND([@Âge]&gt;60,[@Âge]&lt;=90),N440,0)</t>
  </si>
  <si>
    <t>$R$441</t>
  </si>
  <si>
    <t>=IF(AND([@Âge]&gt;60,[@Âge]&lt;=90),N441,0)</t>
  </si>
  <si>
    <t>$R$442</t>
  </si>
  <si>
    <t>=IF(AND([@Âge]&gt;60,[@Âge]&lt;=90),N442,0)</t>
  </si>
  <si>
    <t>$R$443</t>
  </si>
  <si>
    <t>=IF(AND([@Âge]&gt;60,[@Âge]&lt;=90),N443,0)</t>
  </si>
  <si>
    <t>$R$444</t>
  </si>
  <si>
    <t>=IF(AND([@Âge]&gt;60,[@Âge]&lt;=90),N444,0)</t>
  </si>
  <si>
    <t>$R$445</t>
  </si>
  <si>
    <t>=IF(AND([@Âge]&gt;60,[@Âge]&lt;=90),N445,0)</t>
  </si>
  <si>
    <t>$R$446</t>
  </si>
  <si>
    <t>=IF(AND([@Âge]&gt;60,[@Âge]&lt;=90),N446,0)</t>
  </si>
  <si>
    <t>$R$447</t>
  </si>
  <si>
    <t>=IF(AND([@Âge]&gt;60,[@Âge]&lt;=90),N447,0)</t>
  </si>
  <si>
    <t>$R$448</t>
  </si>
  <si>
    <t>=IF(AND([@Âge]&gt;60,[@Âge]&lt;=90),N448,0)</t>
  </si>
  <si>
    <t>$R$449</t>
  </si>
  <si>
    <t>=IF(AND([@Âge]&gt;60,[@Âge]&lt;=90),N449,0)</t>
  </si>
  <si>
    <t>$S$437</t>
  </si>
  <si>
    <t>=IF([@Âge]&gt;90,N437,0)</t>
  </si>
  <si>
    <t>$S$438</t>
  </si>
  <si>
    <t>=IF([@Âge]&gt;90,N438,0)</t>
  </si>
  <si>
    <t>$S$439</t>
  </si>
  <si>
    <t>=IF([@Âge]&gt;90,N439,0)</t>
  </si>
  <si>
    <t>$S$440</t>
  </si>
  <si>
    <t>=IF([@Âge]&gt;90,N440,0)</t>
  </si>
  <si>
    <t>$S$441</t>
  </si>
  <si>
    <t>=IF([@Âge]&gt;90,N441,0)</t>
  </si>
  <si>
    <t>$S$442</t>
  </si>
  <si>
    <t>=IF([@Âge]&gt;90,N442,0)</t>
  </si>
  <si>
    <t>$S$443</t>
  </si>
  <si>
    <t>=IF([@Âge]&gt;90,N443,0)</t>
  </si>
  <si>
    <t>$S$444</t>
  </si>
  <si>
    <t>=IF([@Âge]&gt;90,N444,0)</t>
  </si>
  <si>
    <t>$S$445</t>
  </si>
  <si>
    <t>=IF([@Âge]&gt;90,N445,0)</t>
  </si>
  <si>
    <t>$S$446</t>
  </si>
  <si>
    <t>=IF([@Âge]&gt;90,N446,0)</t>
  </si>
  <si>
    <t>$S$447</t>
  </si>
  <si>
    <t>=IF([@Âge]&gt;90,N447,0)</t>
  </si>
  <si>
    <t>$S$448</t>
  </si>
  <si>
    <t>=IF([@Âge]&gt;90,N448,0)</t>
  </si>
  <si>
    <t>$S$449</t>
  </si>
  <si>
    <t>=IF([@Âge]&gt;90,N449,0)</t>
  </si>
  <si>
    <t>$A$1:$E$53</t>
  </si>
  <si>
    <t>$D$15</t>
  </si>
  <si>
    <t>$D$29</t>
  </si>
  <si>
    <t>$D$32</t>
  </si>
  <si>
    <t>$D$35</t>
  </si>
  <si>
    <t>$D$39</t>
  </si>
  <si>
    <t>$D$42</t>
  </si>
  <si>
    <t>$D$45</t>
  </si>
  <si>
    <t>$D$48</t>
  </si>
  <si>
    <t>$D$51</t>
  </si>
  <si>
    <t>$D$6</t>
  </si>
  <si>
    <t>=COUNTIF(dnrLogAppli,$E10)</t>
  </si>
  <si>
    <t>=COUNTIF(dnrLogAppli,$E11)</t>
  </si>
  <si>
    <t>=COUNTIF(dnrLogAppli,$E12)</t>
  </si>
  <si>
    <t>=COUNTIF(dnrLogAppli,$E13)</t>
  </si>
  <si>
    <t>=COUNTIF(dnrLogAppli,$E14)</t>
  </si>
  <si>
    <t>$F$3</t>
  </si>
  <si>
    <t>=COUNTIF(dnrLogAppli,$E3)</t>
  </si>
  <si>
    <t>=COUNTIF(dnrLogAppli,$E4)</t>
  </si>
  <si>
    <t>=COUNTIF(dnrLogAppli,$E5)</t>
  </si>
  <si>
    <t>=COUNTIF(dnrLogAppli,$E6)</t>
  </si>
  <si>
    <t>=COUNTIF(dnrLogAppli,$E7)</t>
  </si>
  <si>
    <t>=COUNTIF(dnrLogAppli,$E8)</t>
  </si>
  <si>
    <t>=COUNTIF(dnrLogAppli,$E9)</t>
  </si>
  <si>
    <t>$G$11</t>
  </si>
  <si>
    <t>=AVERAGEIF(dnrLogAppli,$E11,#REF!)</t>
  </si>
  <si>
    <t>$G$13</t>
  </si>
  <si>
    <t>=AVERAGEIF(dnrLogAppli,$E13,#REF!)</t>
  </si>
  <si>
    <t>$G$3</t>
  </si>
  <si>
    <t>=AVERAGEIF(dnrLogAppli,$E3,#REF!)</t>
  </si>
  <si>
    <t>$G$5</t>
  </si>
  <si>
    <t>=AVERAGEIF(dnrLogAppli,$E5,#REF!)</t>
  </si>
  <si>
    <t>$G$7</t>
  </si>
  <si>
    <t>=AVERAGEIF(dnrLogAppli,$E7,#REF!)</t>
  </si>
  <si>
    <t>$G$9</t>
  </si>
  <si>
    <t>=AVERAGEIF(dnrLogAppli,$E9,#REF!)</t>
  </si>
  <si>
    <t>=UNIQUE(#REF!)</t>
  </si>
  <si>
    <t>$A$1:$J$108</t>
  </si>
  <si>
    <t>$E$10</t>
  </si>
  <si>
    <t>$E$101</t>
  </si>
  <si>
    <t>$E$103</t>
  </si>
  <si>
    <t>$E$104</t>
  </si>
  <si>
    <t>$E$105</t>
  </si>
  <si>
    <t>$E$107</t>
  </si>
  <si>
    <t>$E$19</t>
  </si>
  <si>
    <t>$E$32</t>
  </si>
  <si>
    <t>$E$36</t>
  </si>
  <si>
    <t>$E$60</t>
  </si>
  <si>
    <t>$E$61</t>
  </si>
  <si>
    <t>$E$62</t>
  </si>
  <si>
    <t>$E$63</t>
  </si>
  <si>
    <t>$E$64</t>
  </si>
  <si>
    <t>$E$68</t>
  </si>
  <si>
    <t>$E$78</t>
  </si>
  <si>
    <t>$E$80</t>
  </si>
  <si>
    <t>$E$84</t>
  </si>
  <si>
    <t>$E$85</t>
  </si>
  <si>
    <t>$E$91</t>
  </si>
  <si>
    <t>$E$92</t>
  </si>
  <si>
    <t>$E$93</t>
  </si>
  <si>
    <t>$E$95</t>
  </si>
  <si>
    <t>$E$96</t>
  </si>
  <si>
    <t>$E$97</t>
  </si>
  <si>
    <t>$E$98</t>
  </si>
  <si>
    <t>$E$99</t>
  </si>
  <si>
    <t>=I17/$I$7</t>
  </si>
  <si>
    <t>Doc_Subs&amp;Functions'!Print_Titles</t>
  </si>
  <si>
    <t>='Doc_Subs&amp;Functions'!$1:$1</t>
  </si>
  <si>
    <t>='Doc_Subs&amp;Functions'!$A$1:$J$563</t>
  </si>
  <si>
    <t>$1:$1</t>
  </si>
  <si>
    <t>$A$1:$J$563</t>
  </si>
  <si>
    <t>$Y$1:$Z$2</t>
  </si>
  <si>
    <t>Invoice List'!Cust_Name</t>
  </si>
  <si>
    <t>=OFFSET(#REF!$B$2,1,,COUNTA(#REF!$A$2:$A$999)-1,1)</t>
  </si>
  <si>
    <t>Invoice List'!Extract</t>
  </si>
  <si>
    <t>='Invoice List'!$AB$2:$AJ$2</t>
  </si>
  <si>
    <t>$AB$2:$AJ$2</t>
  </si>
  <si>
    <t>Invoice List'!Invoice_ID</t>
  </si>
  <si>
    <t>=OFFSET('Invoice List'!$A$2,1,,COUNTA('Invoice List'!$A$2:$A$49)-1,1)</t>
  </si>
  <si>
    <t>Invoice List'!_FilterDatabase</t>
  </si>
  <si>
    <t>='Invoice List'!$A$2:$J$47</t>
  </si>
  <si>
    <t>$A$2:$J$47</t>
  </si>
  <si>
    <t>zPivot Data'!Cust_ID</t>
  </si>
  <si>
    <t>zPivot Data'!Cust_Name</t>
  </si>
  <si>
    <t>zPivot Data'!TotalDue</t>
  </si>
  <si>
    <t>='Invoice List'!$K$2</t>
  </si>
  <si>
    <t>zPivot Data'!TotalOverdue</t>
  </si>
  <si>
    <t>='Invoice List'!$K$4</t>
  </si>
  <si>
    <t>AcctType</t>
  </si>
  <si>
    <t>=#REF!#REF!</t>
  </si>
  <si>
    <t>AgingOption</t>
  </si>
  <si>
    <t>$Z$506:$Z$510</t>
  </si>
  <si>
    <t>AnneeA</t>
  </si>
  <si>
    <t>=Admin!$R$16</t>
  </si>
  <si>
    <t>AnneeDe</t>
  </si>
  <si>
    <t>=Admin!$Q$16</t>
  </si>
  <si>
    <t>AnneePrecA</t>
  </si>
  <si>
    <t>=Admin!$R$17</t>
  </si>
  <si>
    <t>AnneePrecDe</t>
  </si>
  <si>
    <t>=Admin!$Q$17</t>
  </si>
  <si>
    <t>$L$2:$M$3</t>
  </si>
  <si>
    <t>$O$2:$T$2</t>
  </si>
  <si>
    <t>$A$2:$K$109</t>
  </si>
  <si>
    <t>Aujourdhui</t>
  </si>
  <si>
    <t>=Admin!$Q$11</t>
  </si>
  <si>
    <t>$A$1:$K$2028</t>
  </si>
  <si>
    <t>Cust_Name</t>
  </si>
  <si>
    <t>DateDebutSemaine</t>
  </si>
  <si>
    <t>=Admin!$Q$20</t>
  </si>
  <si>
    <t>DateFinSemaine</t>
  </si>
  <si>
    <t>=Admin!$R$20</t>
  </si>
  <si>
    <t>=Admin!$P$11:$P$21</t>
  </si>
  <si>
    <t>$P$11:$P$21</t>
  </si>
  <si>
    <t>dnrAutresFrais</t>
  </si>
  <si>
    <t>dnrClients_All</t>
  </si>
  <si>
    <t>dnrClients_Names_Only</t>
  </si>
  <si>
    <t>dnrDescEJRecurrente</t>
  </si>
  <si>
    <t>dnrInv_ID</t>
  </si>
  <si>
    <t>Généré par Dynamic_Range_Redefine_Plan_Comptable()</t>
  </si>
  <si>
    <t>dnrProf_All</t>
  </si>
  <si>
    <t>=OFFSET(Admin!$D$11,,,4,4)</t>
  </si>
  <si>
    <t>dnrProf_Initials_Only</t>
  </si>
  <si>
    <t>=OFFSET(Admin!$D$11,,,4,1)</t>
  </si>
  <si>
    <t>dnrServices</t>
  </si>
  <si>
    <t>dnrTauxDeTaxe</t>
  </si>
  <si>
    <t>Doc_Formules!_FilterDatabase</t>
  </si>
  <si>
    <t>=Doc_Formules!$A$1:$H$764</t>
  </si>
  <si>
    <t>$A$1:$H$764</t>
  </si>
  <si>
    <t>Doc_Log_Appli!_FilterDatabase</t>
  </si>
  <si>
    <t>Doc_TableLayouts!Print_Area</t>
  </si>
  <si>
    <t>=Doc_TableLayouts!$A$2:$E$142</t>
  </si>
  <si>
    <t>$A$2:$E$142</t>
  </si>
  <si>
    <t>Doc_TableLayouts!Print_Titles</t>
  </si>
  <si>
    <t>=Doc_TableLayouts!$1:$1</t>
  </si>
  <si>
    <t>Doc_TableLayouts!_FilterDatabase</t>
  </si>
  <si>
    <t>=Doc_TableLayouts!$A$1:$E$134</t>
  </si>
  <si>
    <t>$A$1:$E$134</t>
  </si>
  <si>
    <t>Doc_Tests_And_Todos!Print_Area</t>
  </si>
  <si>
    <t>Doc_Tests_And_Todos!Print_Titles</t>
  </si>
  <si>
    <t>=Doc_Tests_And_Todos!$1:$1</t>
  </si>
  <si>
    <t>FACNextInvoiceNumber</t>
  </si>
  <si>
    <t>=FAC_Brouillon!$B$21</t>
  </si>
  <si>
    <t>$H$2:$H$3</t>
  </si>
  <si>
    <t>$J$2:$N$2</t>
  </si>
  <si>
    <t>FAC_Brouillon!Print_Area</t>
  </si>
  <si>
    <t>=FAC_Brouillon!$J$2:$P$60</t>
  </si>
  <si>
    <t>$J$2:$P$60</t>
  </si>
  <si>
    <t>FAC_Finale!Print_Area</t>
  </si>
  <si>
    <t>=FAC_Finale!$A$1:$F$89</t>
  </si>
  <si>
    <t>FAC_Finale!Proj_ID</t>
  </si>
  <si>
    <t>=OFFSET(#REF!#REF!,1,,COUNTA(#REF!#REF!)-1,1)</t>
  </si>
  <si>
    <t>FAC_Finale!Proj_Name</t>
  </si>
  <si>
    <t>FAC_Finale!ServItem_ID</t>
  </si>
  <si>
    <t>FAC_Finale!ServItem_Name</t>
  </si>
  <si>
    <t>FAC_Label_AmountDue</t>
  </si>
  <si>
    <t>=Admin!$P$32</t>
  </si>
  <si>
    <t>FAC_Label_AmountDue_Bold</t>
  </si>
  <si>
    <t>=Admin!$R$32</t>
  </si>
  <si>
    <t>FAC_Label_Deposit</t>
  </si>
  <si>
    <t>=Admin!$P$31</t>
  </si>
  <si>
    <t>FAC_Label_Deposit_Bold</t>
  </si>
  <si>
    <t>=Admin!$R$31</t>
  </si>
  <si>
    <t>FAC_Label_Frais_1</t>
  </si>
  <si>
    <t>FAC_Label_Frais_2</t>
  </si>
  <si>
    <t>FAC_Label_Frais_3</t>
  </si>
  <si>
    <t>FAC_Label_GrandTotal</t>
  </si>
  <si>
    <t>=Admin!$P$30</t>
  </si>
  <si>
    <t>FAC_Label_GrandTotal_Bold</t>
  </si>
  <si>
    <t>=Admin!$R$30</t>
  </si>
  <si>
    <t>FAC_Label_SubTotal_1</t>
  </si>
  <si>
    <t>=Admin!$P$26</t>
  </si>
  <si>
    <t>FAC_Label_SubTotal_1_Bold</t>
  </si>
  <si>
    <t>=Admin!$R$26</t>
  </si>
  <si>
    <t>FAC_Label_SubTotal_2</t>
  </si>
  <si>
    <t>=Admin!$P$27</t>
  </si>
  <si>
    <t>FAC_Label_SubTotal_2_Bold</t>
  </si>
  <si>
    <t>=Admin!$R$27</t>
  </si>
  <si>
    <t>FAC_Label_TPS</t>
  </si>
  <si>
    <t>=Admin!$P$28</t>
  </si>
  <si>
    <t>FAC_Label_TPS_Bold</t>
  </si>
  <si>
    <t>=Admin!$R$28</t>
  </si>
  <si>
    <t>FAC_Label_TVQ</t>
  </si>
  <si>
    <t>=Admin!$P$29</t>
  </si>
  <si>
    <t>FAC_Label_TVQ_Bold</t>
  </si>
  <si>
    <t>=Admin!$R$29</t>
  </si>
  <si>
    <t>FolderPDFInvoice</t>
  </si>
  <si>
    <t>=Admin!$F$6</t>
  </si>
  <si>
    <t>FolderSharedData</t>
  </si>
  <si>
    <t>=Admin!$F$5</t>
  </si>
  <si>
    <t>GL_BV!Print_Area</t>
  </si>
  <si>
    <t>GL_Trans!Criteria</t>
  </si>
  <si>
    <t>=GL_Trans!$L$2:$N$3</t>
  </si>
  <si>
    <t>$L$2:$N$3</t>
  </si>
  <si>
    <t>GL_Trans!Extract</t>
  </si>
  <si>
    <t>=GL_Trans!$P$1:$Y$1</t>
  </si>
  <si>
    <t>$P$1:$Y$1</t>
  </si>
  <si>
    <t>GL_Trans!Print_Area</t>
  </si>
  <si>
    <t>=GL_Trans!$D$1:$G$38</t>
  </si>
  <si>
    <t>$D$1:$G$38</t>
  </si>
  <si>
    <t>GL_Trans!_FilterDatabase</t>
  </si>
  <si>
    <t>Invoice_Amount</t>
  </si>
  <si>
    <t>Invoice_Balance</t>
  </si>
  <si>
    <t>=OFFSET('Invoice List'!$I$2,1,,COUNTA('Invoice List'!$A$2:$A$49)-1,1)</t>
  </si>
  <si>
    <t>Invoice_CustName</t>
  </si>
  <si>
    <t>=OFFSET('Invoice List'!$C$2,1,,COUNTA('Invoice List'!$A$2:$A$49)-1,1)</t>
  </si>
  <si>
    <t>Invoice_DaysOver</t>
  </si>
  <si>
    <t>=OFFSET('Invoice List'!$J$2,1,,COUNTA('Invoice List'!$A$2:$A$49)-1,1)</t>
  </si>
  <si>
    <t>Invoice_DueDate</t>
  </si>
  <si>
    <t>=OFFSET('Invoice List'!$F$2,1,,COUNTA('Invoice List'!$A$2:$A$49)-1,1)</t>
  </si>
  <si>
    <t>Invoice_ID</t>
  </si>
  <si>
    <t>Invoice_Total</t>
  </si>
  <si>
    <t>=OFFSET('Invoice List'!$G$2,1,,COUNTA('Invoice List'!$A$2:$A$49)-1,1)</t>
  </si>
  <si>
    <t>Invoice_TotPaid</t>
  </si>
  <si>
    <t>=OFFSET('Invoice List'!$H$2,1,,COUNTA('Invoice List'!$A$2:$A$49)-1,1)</t>
  </si>
  <si>
    <t>LoggedInUser</t>
  </si>
  <si>
    <t>=Admin!$R$6</t>
  </si>
  <si>
    <t>Menu!_FilterDatabase</t>
  </si>
  <si>
    <t>=Menu!#REF!</t>
  </si>
  <si>
    <t>$D$2:$J$7</t>
  </si>
  <si>
    <t>MenuFACT!_FilterDatabase</t>
  </si>
  <si>
    <t>=MenuFACT!#REF!</t>
  </si>
  <si>
    <t>MenuGL!_FilterDatabase</t>
  </si>
  <si>
    <t>=MenuGL!#REF!</t>
  </si>
  <si>
    <t>MenuTEC!_FilterDatabase</t>
  </si>
  <si>
    <t>=MenuTEC!#REF!</t>
  </si>
  <si>
    <t>MoisA</t>
  </si>
  <si>
    <t>=Admin!$R$12</t>
  </si>
  <si>
    <t>MoisDe</t>
  </si>
  <si>
    <t>=Admin!$Q$12</t>
  </si>
  <si>
    <t>MoisFinAnnéeFinancière</t>
  </si>
  <si>
    <t>MoisPrecA</t>
  </si>
  <si>
    <t>=Admin!$R$13</t>
  </si>
  <si>
    <t>MoisPrecDe</t>
  </si>
  <si>
    <t>=Admin!$Q$13</t>
  </si>
  <si>
    <t>NativeTimeline_Date</t>
  </si>
  <si>
    <t>=""</t>
  </si>
  <si>
    <t>NomEntreprise</t>
  </si>
  <si>
    <t>=Admin!$F$3</t>
  </si>
  <si>
    <t>PayItem_Amount</t>
  </si>
  <si>
    <t>PayItem_Customer</t>
  </si>
  <si>
    <t>PayItem_ID</t>
  </si>
  <si>
    <t>PayItem_Inv_No</t>
  </si>
  <si>
    <t>PayTypes</t>
  </si>
  <si>
    <t>=OFFSET(Admin!$I$29,,,COUNTA(Admin!$I$29:$I$35),1)</t>
  </si>
  <si>
    <t>Pmnt_Amount</t>
  </si>
  <si>
    <t>Pmnt_ID</t>
  </si>
  <si>
    <t>Pmnt_InvNumb</t>
  </si>
  <si>
    <t>Pour déterminer les paiements</t>
  </si>
  <si>
    <t>QuinzeJoursA</t>
  </si>
  <si>
    <t>=Admin!$R$19</t>
  </si>
  <si>
    <t>QuinzeJoursDe</t>
  </si>
  <si>
    <t>=Admin!$Q$19</t>
  </si>
  <si>
    <t>SeptJoursA</t>
  </si>
  <si>
    <t>=Admin!$R$18</t>
  </si>
  <si>
    <t>SeptJoursDe</t>
  </si>
  <si>
    <t>=Admin!$Q$18</t>
  </si>
  <si>
    <t>TabOrder</t>
  </si>
  <si>
    <t>TauxHoraireFacturation</t>
  </si>
  <si>
    <t>TEC_Client_ID</t>
  </si>
  <si>
    <t>=Admin!$B$6</t>
  </si>
  <si>
    <t>TEC_Current_ID</t>
  </si>
  <si>
    <t>=Admin!$B$7</t>
  </si>
  <si>
    <t>TEC_Date</t>
  </si>
  <si>
    <t>=Admin!$B$5</t>
  </si>
  <si>
    <t>TEC_DB_Data!_FilterDatabase</t>
  </si>
  <si>
    <t>=TEC_DB_Data!#REF!</t>
  </si>
  <si>
    <t>TEC_Initials</t>
  </si>
  <si>
    <t>=Admin!$B$3</t>
  </si>
  <si>
    <t>TEC_Local!Criteria</t>
  </si>
  <si>
    <t>TEC_Local!Extract</t>
  </si>
  <si>
    <t>TEC_Local!TEC_Local_Table</t>
  </si>
  <si>
    <t>TEC_Local!_FilterDatabase</t>
  </si>
  <si>
    <t>TEC_Local_Table</t>
  </si>
  <si>
    <t>TEC_Prof_ID</t>
  </si>
  <si>
    <t>=Admin!$B$4</t>
  </si>
  <si>
    <t>TotalDue</t>
  </si>
  <si>
    <t>TotalOverdue</t>
  </si>
  <si>
    <t>TrimA</t>
  </si>
  <si>
    <t>=Admin!$R$14</t>
  </si>
  <si>
    <t>TrimDe</t>
  </si>
  <si>
    <t>=Admin!$Q$14</t>
  </si>
  <si>
    <t>TrimPrecA</t>
  </si>
  <si>
    <t>=Admin!$R$15</t>
  </si>
  <si>
    <t>TrimPrecDe</t>
  </si>
  <si>
    <t>=Admin!$Q$15</t>
  </si>
  <si>
    <t>Years</t>
  </si>
  <si>
    <t>=Admin!$I$11:$I$17</t>
  </si>
  <si>
    <t>$I$11:$I$17</t>
  </si>
  <si>
    <t>_xlfn.ANCHORARRAY</t>
  </si>
  <si>
    <t>=#NAME?</t>
  </si>
  <si>
    <t>_xlfn.AVERAGEIF</t>
  </si>
  <si>
    <t>_xlfn.COUNTIFS</t>
  </si>
  <si>
    <t>_xlfn.DAYS</t>
  </si>
  <si>
    <t>_xlfn.IFERROR</t>
  </si>
  <si>
    <t>_xlfn.SINGLE</t>
  </si>
  <si>
    <t>_xlfn.SUMIFS</t>
  </si>
  <si>
    <t>_xlfn.UNIQUE</t>
  </si>
  <si>
    <t>_xlfn.XMATCH</t>
  </si>
  <si>
    <t>_xlfn._FV</t>
  </si>
  <si>
    <t>_xlfn._xlws.FILTER</t>
  </si>
  <si>
    <t>MsgBox</t>
  </si>
  <si>
    <t>2024-06-22 @ 15:42</t>
  </si>
  <si>
    <t>2024-06-22 @ 10:41</t>
  </si>
  <si>
    <t>2024-06-22 @ 06:27</t>
  </si>
  <si>
    <t>Comments</t>
  </si>
  <si>
    <t>Visible</t>
  </si>
  <si>
    <t>Address</t>
  </si>
  <si>
    <t>$A$1:$K$1058</t>
  </si>
  <si>
    <t>RefersTo</t>
  </si>
  <si>
    <t>Validation</t>
  </si>
  <si>
    <t>Doc_NamedRanges!_FilterDatabase</t>
  </si>
  <si>
    <t>#REF!</t>
  </si>
  <si>
    <t>CellsCount</t>
  </si>
  <si>
    <t>Formula1</t>
  </si>
  <si>
    <t>Formula2</t>
  </si>
  <si>
    <t>$A$3:$J$186</t>
  </si>
  <si>
    <t>$P$11:$Q$21</t>
  </si>
  <si>
    <t>$R$11:$R$20</t>
  </si>
  <si>
    <t>$T$11:$W$76</t>
  </si>
  <si>
    <t>DEB_Recurrent</t>
  </si>
  <si>
    <t>$A$2:$M$13</t>
  </si>
  <si>
    <t>$B$2:$F$2</t>
  </si>
  <si>
    <t>$B$35:$H$500</t>
  </si>
  <si>
    <t>$J$35:$R$500</t>
  </si>
  <si>
    <t>$F$2:$G$14</t>
  </si>
  <si>
    <t>$B$2:$J$563</t>
  </si>
  <si>
    <t>=ET($B2&lt;&gt;"";MOD(LIGNE()+1;2)=0)</t>
  </si>
  <si>
    <t>$A$2:$E$134</t>
  </si>
  <si>
    <t>$A$2:$E$108</t>
  </si>
  <si>
    <t>$C$2:$I$38</t>
  </si>
  <si>
    <t>$K$2:$L$38</t>
  </si>
  <si>
    <t>$A$4:$F$73</t>
  </si>
  <si>
    <t>$A$4:$F$55</t>
  </si>
  <si>
    <t>$A$3:$F$388</t>
  </si>
  <si>
    <t>$A$3:$U$157</t>
  </si>
  <si>
    <t>$A$2:$J$1298</t>
  </si>
  <si>
    <t>$A$3:$J$49</t>
  </si>
  <si>
    <t>$A$3:$P$450</t>
  </si>
  <si>
    <t>2024-06-23 18:37</t>
  </si>
  <si>
    <t>Last cell address (highlight):</t>
  </si>
  <si>
    <t>Historique de Facturation</t>
  </si>
  <si>
    <t>Client:</t>
  </si>
  <si>
    <t>Dates:</t>
  </si>
  <si>
    <t>Âge en jours</t>
  </si>
  <si>
    <t>Solde</t>
  </si>
  <si>
    <t>Total (NET) facture</t>
  </si>
  <si>
    <t>TEC_For_A_Specific_Invoice (FAC_Historique_TEC_Advanced_Filter_And_Sort)</t>
  </si>
  <si>
    <t>No. Facture</t>
  </si>
  <si>
    <t>Date facture</t>
  </si>
  <si>
    <t>Saisie le</t>
  </si>
  <si>
    <t>Frais divers 1</t>
  </si>
  <si>
    <t>Frais divers 2</t>
  </si>
  <si>
    <t>Frais divers 3</t>
  </si>
  <si>
    <t>Du:</t>
  </si>
  <si>
    <t>Paiements reçus pour une facture ($V$3)</t>
  </si>
  <si>
    <t>Col1</t>
  </si>
  <si>
    <t>Col2</t>
  </si>
  <si>
    <t>Col3</t>
  </si>
  <si>
    <t>Col4</t>
  </si>
  <si>
    <t>Col5</t>
  </si>
  <si>
    <t>Col6</t>
  </si>
  <si>
    <t>Col7</t>
  </si>
  <si>
    <t>Col10</t>
  </si>
  <si>
    <t>Col11</t>
  </si>
  <si>
    <t>Col12</t>
  </si>
  <si>
    <t>Col13</t>
  </si>
  <si>
    <t>24_CC_Historique de facture</t>
  </si>
  <si>
    <t>Création d'une nouvelle option pour afficher l'historique de facturation d'un client</t>
  </si>
  <si>
    <t>Importtaion d'un fichier CSV réel</t>
  </si>
  <si>
    <t>Utilisation des données importées du site de Desjardins pour concilier le compte</t>
  </si>
  <si>
    <t>Création de l'État des Résultats et du Bilan à partir de l'exemple fourni par Guillaume</t>
  </si>
  <si>
    <t>modCSV_Import</t>
  </si>
  <si>
    <t>Fix_Columns</t>
  </si>
  <si>
    <t>(ws As Worksheet, first As Long, last As Long)</t>
  </si>
  <si>
    <t>Fn_Correct_Date_Format</t>
  </si>
  <si>
    <t>(wrongFormatDate As String) As Date</t>
  </si>
  <si>
    <t>Import_CSV_File</t>
  </si>
  <si>
    <t>(ws As Worksheet, path As String, fn As String)</t>
  </si>
  <si>
    <t>Main</t>
  </si>
  <si>
    <t>Set_Column_Width</t>
  </si>
  <si>
    <t>(clientName As String)</t>
  </si>
  <si>
    <t>modFAC_Historique</t>
  </si>
  <si>
    <t>Affiche_Liste_Factures</t>
  </si>
  <si>
    <t>Copy_List_Of_Invoices_to_Worksheet</t>
  </si>
  <si>
    <t>(dateMin As Date, dateMax As Date)</t>
  </si>
  <si>
    <t>Display_PDF_Invoice</t>
  </si>
  <si>
    <t>FAC_Entête_AdvancedFilter</t>
  </si>
  <si>
    <t>2024-06-27 @ 15:27</t>
  </si>
  <si>
    <t>FAC_Historique_Back_To_FAC_Menu</t>
  </si>
  <si>
    <t>FAC_Historique_Clear_All_Cells</t>
  </si>
  <si>
    <t>Insert_PDF_Icons</t>
  </si>
  <si>
    <t>(lastUsedRow As Long)</t>
  </si>
  <si>
    <t>Remove_All_PDF_Pictures</t>
  </si>
  <si>
    <t>Shape_Is_Visible</t>
  </si>
  <si>
    <t>(a As Boolean)</t>
  </si>
  <si>
    <t>Test_Advanced_Filter_Factures_Entête</t>
  </si>
  <si>
    <t>2024-06-27 @ 14:51</t>
  </si>
  <si>
    <t>Fn_Get_AR_Balance_For_Invoice</t>
  </si>
  <si>
    <t>(ws As Worksheet, invNo As String)</t>
  </si>
  <si>
    <t>DEB_Trans_Import_All</t>
  </si>
  <si>
    <t>2024-06-26 @ 18:51</t>
  </si>
  <si>
    <t>SlideIn_FAC_Historique</t>
  </si>
  <si>
    <t>SlideOut_FAC_Historique</t>
  </si>
  <si>
    <t>modMENU_DEB</t>
  </si>
  <si>
    <t>DEB_Saisie_Click</t>
  </si>
  <si>
    <t>modMENU_FAC</t>
  </si>
  <si>
    <t>Encaissement_Click</t>
  </si>
  <si>
    <t>FAC_Historique_Click</t>
  </si>
  <si>
    <t>PreparationFacture_Click</t>
  </si>
  <si>
    <t>SuiviCC_Click</t>
  </si>
  <si>
    <t>modMENU_GL</t>
  </si>
  <si>
    <t>BV_Click</t>
  </si>
  <si>
    <t>EF_Click</t>
  </si>
  <si>
    <t>EJ_Saisie_Click</t>
  </si>
  <si>
    <t>Rapport_GL_Click</t>
  </si>
  <si>
    <t>Module1</t>
  </si>
  <si>
    <t>Macro1</t>
  </si>
  <si>
    <t>Module2</t>
  </si>
  <si>
    <t>Macro2</t>
  </si>
  <si>
    <t>Macro3</t>
  </si>
  <si>
    <t>"J'ai trouvé " &amp; i &amp; " lignes Sub or Function" &amp; vbNewLine &amp; _</t>
  </si>
  <si>
    <t>2024-06-23 @ 07:05</t>
  </si>
  <si>
    <t>Conditional_Formatting_List_All</t>
  </si>
  <si>
    <t>2024-06-23 @ 18:37</t>
  </si>
  <si>
    <t>Formulas_List_All</t>
  </si>
  <si>
    <t>Named_Ranges_List_All</t>
  </si>
  <si>
    <t>2024-06-23 @ 07:40</t>
  </si>
  <si>
    <t>Code_Search</t>
  </si>
  <si>
    <t>2024-06-30 @ 10:35</t>
  </si>
  <si>
    <t>HandleComments</t>
  </si>
  <si>
    <t>(ByVal codeLine As String, action As String) As String '2024-06-30 @ 10:45</t>
  </si>
  <si>
    <t>Gabarits</t>
  </si>
  <si>
    <t>Intégrer l'utilisation des gabarits dans la préparation de facture</t>
  </si>
  <si>
    <t>Supporter plusieurs taux horaires différents sur une facture</t>
  </si>
  <si>
    <t>Importer une liste de fournisseurs dans l'application</t>
  </si>
  <si>
    <t>Créer une liste de fournisseurs &amp; les importer au besoin dans la fonction déboursé</t>
  </si>
  <si>
    <t>NomFournisseur</t>
  </si>
  <si>
    <t>Fourn_ID</t>
  </si>
  <si>
    <t>CourrielContact</t>
  </si>
  <si>
    <t>No_TPS</t>
  </si>
  <si>
    <t>No_TVQ</t>
  </si>
  <si>
    <t>Repentigny</t>
  </si>
  <si>
    <t>Bénéficiaire:</t>
  </si>
  <si>
    <t>FournID</t>
  </si>
  <si>
    <t>Current Fourn_ID:</t>
  </si>
  <si>
    <t>Format de la date (TimeStamp) dans BD_Sortie, GL_Trans n'est pas de type date…</t>
  </si>
  <si>
    <t>Totals</t>
  </si>
  <si>
    <t>Gabarit:</t>
  </si>
  <si>
    <t>Sommaire des heures selon les TEC</t>
  </si>
  <si>
    <t>Intégrer les commentaires de Guillaume dans le Tableau de Bord des TEC</t>
  </si>
  <si>
    <t>À partir des factures antérieures du client, permettre de cloner une facture déjà envoyé (services &amp; heures)</t>
  </si>
  <si>
    <t>Prévoir un façon de cocher/décocher toutes les cases des TEC (click dans le sommaire des heures ?)</t>
  </si>
  <si>
    <t>Comparer les feuilles présentes dans l'application vs. celles présentes dans BD_Sortie.xlsx</t>
  </si>
  <si>
    <t>Possibilité de cocher/décocher les TEC à partir d'une ligne de sommaire des heures</t>
  </si>
  <si>
    <t>Possibilité d'utiliser le presse papier pour 'coller' les descriptions de services (coller se fait à l'extérieur de l'app)</t>
  </si>
  <si>
    <t>Fournir une liste sommaire des TEC avec la possibilité de voir (+) les TEC en détail</t>
  </si>
  <si>
    <t>12-TEC_TDB</t>
  </si>
  <si>
    <t>Possibilité de créer une liste des clients à facturer</t>
  </si>
  <si>
    <t>Codes de taxes à utiliser (TPS/TVQ, REP, Pas de taxe)</t>
  </si>
  <si>
    <t>Création d'un mini sommaire de facturation pour remplacer les 2 cellules (M47:N47)</t>
  </si>
  <si>
    <t>Permettre l'enregistrement de facture AVEC obligation de confirmer les factures par la suite</t>
  </si>
  <si>
    <t>TPS/TVQ</t>
  </si>
  <si>
    <t>TPS &amp; TVQ</t>
  </si>
  <si>
    <t>Représentation (50 %)</t>
  </si>
  <si>
    <t/>
  </si>
  <si>
    <t>Créer une procédure pour importer les TEC le 2 août prochain</t>
  </si>
  <si>
    <t>Créer une procédure pour importer les soldes du G/L le 2 août prochain</t>
  </si>
  <si>
    <t>Créer une procédure pour importer les soldes des comptes-clients le 2 août prochain</t>
  </si>
  <si>
    <t>Include</t>
  </si>
  <si>
    <t>Paramètres de l'application</t>
  </si>
  <si>
    <t>Nom de l'entreprise:</t>
  </si>
  <si>
    <t>$AK$2:$AO$3</t>
  </si>
  <si>
    <t>$A$2:$P$456</t>
  </si>
  <si>
    <t>=CAR_Dashboard!$Z$506:$Z$510</t>
  </si>
  <si>
    <t>CAR_Dashboard</t>
  </si>
  <si>
    <t>BD_Clients!_FilterDatabase</t>
  </si>
  <si>
    <t>=BD_Clients!$A$1:$K$2028</t>
  </si>
  <si>
    <t>BD_Clients</t>
  </si>
  <si>
    <t>CAR!Criteria</t>
  </si>
  <si>
    <t>=CAR!$L$2:$M$3</t>
  </si>
  <si>
    <t>CAR</t>
  </si>
  <si>
    <t>CAR!Extract</t>
  </si>
  <si>
    <t>=CAR!$O$2:$T$2</t>
  </si>
  <si>
    <t>CAR!_FilterDatabase</t>
  </si>
  <si>
    <t>=CAR!$A$2:$K$109</t>
  </si>
  <si>
    <t>CSV_File!DonnéesExternes_1</t>
  </si>
  <si>
    <t>=CSV_File!$A$2:$N$27</t>
  </si>
  <si>
    <t>CSV_File</t>
  </si>
  <si>
    <t>$A$2:$N$27</t>
  </si>
  <si>
    <t>CSV_File!DonnéesExternes_2</t>
  </si>
  <si>
    <t>CSV_File!DonnéesExternes_3</t>
  </si>
  <si>
    <t>CSV_File!DonnéesExternes_4</t>
  </si>
  <si>
    <t>CSV_File!DonnéesExternes_5</t>
  </si>
  <si>
    <t>CSV_File!DonnéesExternes_6</t>
  </si>
  <si>
    <t>CSV_File!DonnéesExternes_7</t>
  </si>
  <si>
    <t>CSV_File!DonnéesExternes_8</t>
  </si>
  <si>
    <t>DEB_Recurrent!_FilterDatabase</t>
  </si>
  <si>
    <t>=DEB_Recurrent!$A$1:$M$13</t>
  </si>
  <si>
    <t>$A$1:$M$13</t>
  </si>
  <si>
    <t>DEB_Trans!_FilterDatabase</t>
  </si>
  <si>
    <t>=DEB_Trans!$A$1:$P$65</t>
  </si>
  <si>
    <t>DEB_Trans</t>
  </si>
  <si>
    <t>$A$1:$P$65</t>
  </si>
  <si>
    <t>=OFFSET(BD_Clients!$A$2,,,COUNTA(BD_Clients!$A:$A)-1,10)</t>
  </si>
  <si>
    <t>=OFFSET(BD_Clients!$A$2,,,COUNTA(BD_Clients!$A:$A)-1,1)</t>
  </si>
  <si>
    <t>dnrDateRange</t>
  </si>
  <si>
    <t>=OFFSET(GL_EJ_Auto!$K$2,,,COUNTA(GL_EJ_Auto!$K:$K)-1,2)</t>
  </si>
  <si>
    <t>=OFFSET(FAC_Entête!$A$2,1,,COUNTA(FAC_Entête!$A:$A)-2,1)</t>
  </si>
  <si>
    <t>dnrPlanComptable_All</t>
  </si>
  <si>
    <t>=OFFSET(Admin!$T$11,,,COUNTA(Admin!$T:$T)-2,4)</t>
  </si>
  <si>
    <t>dnrPlanComptable_Description_Only</t>
  </si>
  <si>
    <t>=OFFSET(Admin!$T$11,,,COUNTA(Admin!$T:$T)-2,1)</t>
  </si>
  <si>
    <t>=OFFSET(Admin!$Z$11,,,COUNTA(Admin!$Z:$Z)-1,1)</t>
  </si>
  <si>
    <t>dnrSuppliers_All</t>
  </si>
  <si>
    <t>=OFFSET(BD_Fournisseurs!$A$2,,,COUNTA(BD_Fournisseurs!$A:$A)-1,12)</t>
  </si>
  <si>
    <t>dnrSuppliers_Names_Only</t>
  </si>
  <si>
    <t>=OFFSET(BD_Fournisseurs!$A$2,,,COUNTA(BD_Fournisseurs!$A:$A)-1,1)</t>
  </si>
  <si>
    <t>=OFFSET(Admin!$L$11,,,COUNTA(Admin!$L:$L)-3,3)</t>
  </si>
  <si>
    <t>=Doc_Log_Appli!$A$1:$C$510</t>
  </si>
  <si>
    <t>$A$1:$C$510</t>
  </si>
  <si>
    <t>=Doc_Tests_And_Todos!$A$16:$E$16</t>
  </si>
  <si>
    <t>$A$16:$E$16</t>
  </si>
  <si>
    <t>ENC_Détails!Criteria</t>
  </si>
  <si>
    <t>=ENC_Détails!$V$2:$V$3</t>
  </si>
  <si>
    <t>ENC_Détails</t>
  </si>
  <si>
    <t>$V$2:$V$3</t>
  </si>
  <si>
    <t>ENC_Détails!Extract</t>
  </si>
  <si>
    <t>=ENC_Détails!$X$3:$AC$3</t>
  </si>
  <si>
    <t>$X$3:$AC$3</t>
  </si>
  <si>
    <t>ENC_Détails!_FilterDatabase</t>
  </si>
  <si>
    <t>=ENC_Détails!$A$3:$F$3</t>
  </si>
  <si>
    <t>$A$3:$F$3</t>
  </si>
  <si>
    <t>ENC_Entête!_FilterDatabase</t>
  </si>
  <si>
    <t>=ENC_Entête!$A$3:$F$3</t>
  </si>
  <si>
    <t>ENC_Entête</t>
  </si>
  <si>
    <t>FAC_Détails!Criteria</t>
  </si>
  <si>
    <t>=FAC_Détails!$H$2:$H$3</t>
  </si>
  <si>
    <t>FAC_Détails</t>
  </si>
  <si>
    <t>FAC_Détails!Extract</t>
  </si>
  <si>
    <t>=FAC_Détails!$J$2:$N$2</t>
  </si>
  <si>
    <t>FAC_Détails!_FilterDatabase</t>
  </si>
  <si>
    <t>=FAC_Détails!$A$1:$T$388</t>
  </si>
  <si>
    <t>$A$1:$T$388</t>
  </si>
  <si>
    <t>FAC_Entête!Criteria</t>
  </si>
  <si>
    <t>=FAC_Entête!$X$2:$X$3</t>
  </si>
  <si>
    <t>FAC_Entête</t>
  </si>
  <si>
    <t>$X$2:$X$3</t>
  </si>
  <si>
    <t>FAC_Entête!Extract</t>
  </si>
  <si>
    <t>=FAC_Entête!$Z$2:$AU$2</t>
  </si>
  <si>
    <t>$Z$2:$AU$2</t>
  </si>
  <si>
    <t>FAC_Entête!_FilterDatabase</t>
  </si>
  <si>
    <t>=FAC_Entête!$A$2:$V$2</t>
  </si>
  <si>
    <t>$A$2:$V$2</t>
  </si>
  <si>
    <t>=Admin!$P$40</t>
  </si>
  <si>
    <t>=Admin!$P$42</t>
  </si>
  <si>
    <t>=Admin!$P$43</t>
  </si>
  <si>
    <t>=GL_BV!$D$1:$G$39</t>
  </si>
  <si>
    <t>$D$1:$G$39</t>
  </si>
  <si>
    <t>=GL_Trans!$A$1:$J$1382</t>
  </si>
  <si>
    <t>$A$1:$J$1382</t>
  </si>
  <si>
    <t>=OFFSET(CAR!$G$2,1,,COUNTA(CAR!$A$2:$A$48)-1,1)</t>
  </si>
  <si>
    <t>=OFFSET(CAR!$B$2,1,,COUNTA(CAR!$A$2:$A$48)-1,1)</t>
  </si>
  <si>
    <t>=OFFSET(CAR!$A$2,1,,COUNTA(CAR!$A$2:$A$48)-1,1)</t>
  </si>
  <si>
    <t>MenuDEB!_FilterDatabase</t>
  </si>
  <si>
    <t>=MenuDEB!$D$2:$J$7</t>
  </si>
  <si>
    <t>MenuDEB</t>
  </si>
  <si>
    <t>=Admin!$N$23</t>
  </si>
  <si>
    <t>=OFFSET(ENC_Détails!$E$3,1,,COUNTA(ENC_Détails!$A$3:$A$999999)-1,1)</t>
  </si>
  <si>
    <t>=OFFSET(ENC_Détails!$C$3,1,,COUNTA(ENC_Détails!$A$3:$A$999999)-1,1)</t>
  </si>
  <si>
    <t>=OFFSET(ENC_Détails!$A$3,1,,COUNTA(ENC_Détails!$A$3:$A$999999)-1,1)</t>
  </si>
  <si>
    <t>=OFFSET(ENC_Détails!$B$3,1,,COUNTA(ENC_Détails!$A$3:$A$999999)-1,1)</t>
  </si>
  <si>
    <t>=OFFSET(ENC_Entête!$A$3,1,,COUNTA(ENC_Entête!$A$3:$A$1000001)-1,1)</t>
  </si>
  <si>
    <t>=OFFSET(ENC_Détails!$E$4,,,COUNTA(ENC_Détails!$A$4:$A$99999),1)</t>
  </si>
  <si>
    <t>=OFFSET(ENC_Détails!$A$4,,,COUNTA(ENC_Détails!$A$4:$A$99999),1)</t>
  </si>
  <si>
    <t>=OFFSET(ENC_Détails!$B$4,,,COUNTA(ENC_Détails!$A$4:$A$99999),1)</t>
  </si>
  <si>
    <t>=Admin!$G$43</t>
  </si>
  <si>
    <t>$G$43</t>
  </si>
  <si>
    <t>=GL_EJ!$F$4,GL_EJ!$K$4,GL_EJ!$F$6,GL_EJ!$E$9,GL_EJ!$H$9,GL_EJ!$I$9,GL_EJ!$J$9,GL_EJ!$E$10,GL_EJ!$H$10,GL_EJ!$I$10,GL_EJ!$J$10,GL_EJ!$E$11,GL_EJ!$H$11,GL_EJ!$I$11,GL_EJ!$J$11,GL_EJ!$E$12,GL_EJ!$H$12,GL_EJ!$I$12,GL_EJ!$J$12</t>
  </si>
  <si>
    <t>=Admin!$P$62</t>
  </si>
  <si>
    <t>=TEC_Local!$AK$2:$AO$3</t>
  </si>
  <si>
    <t>=TEC_Local!$AQ$2:$BE$2</t>
  </si>
  <si>
    <t>$AQ$2:$BE$2</t>
  </si>
  <si>
    <t>=TEC_Local!$A$2:$P$262</t>
  </si>
  <si>
    <t>$A$2:$P$262</t>
  </si>
  <si>
    <t>=TEC_Local!$A$2:$P$456</t>
  </si>
  <si>
    <t>=TEC_Local!$A$2:$P$2</t>
  </si>
  <si>
    <t>$A$2:$P$2</t>
  </si>
  <si>
    <t>Doc_NamedRanges!Print_Area</t>
  </si>
  <si>
    <t>Doc_NamedRanges!Print_Titles</t>
  </si>
  <si>
    <t>=Doc_NamedRanges!$1:$1</t>
  </si>
  <si>
    <t>=Doc_NamedRanges!$A$1:$J$281</t>
  </si>
  <si>
    <t>$A$1:$J$281</t>
  </si>
  <si>
    <t>Type de compte G/L</t>
  </si>
  <si>
    <t>=OFFSET(Admin!$P$40,,,COUNTA(Admin!$P$40:$P$46),1)</t>
  </si>
  <si>
    <t>dnrTauxHoraire</t>
  </si>
  <si>
    <t>=OFFSET(Admin!$D$35,,,COUNTA(Admin!$D$35:$D$64),3)</t>
  </si>
  <si>
    <t>dnrTypeCompteGL</t>
  </si>
  <si>
    <t>=OFFSET(Admin!$I$68,,,COUNTA(Admin!$I$68:$I$75),1)</t>
  </si>
  <si>
    <t>Doc_Search_Utility_Results!Print_Area</t>
  </si>
  <si>
    <t>Doc_Search_Utility_Results</t>
  </si>
  <si>
    <t>Doc_Search_Utility_Results!Print_Titles</t>
  </si>
  <si>
    <t>=Doc_Search_Utility_Results!$1:$1</t>
  </si>
  <si>
    <t>=Doc_NamedRanges!$B$2:$I$173</t>
  </si>
  <si>
    <t>$B$2:$I$173</t>
  </si>
  <si>
    <t>=Doc_Search_Utility_Results!$B$2:$G$10</t>
  </si>
  <si>
    <t>$B$2:$G$10</t>
  </si>
  <si>
    <t>ProfID</t>
  </si>
  <si>
    <t>ClientID</t>
  </si>
  <si>
    <t>TECID</t>
  </si>
  <si>
    <t>ProjetID</t>
  </si>
  <si>
    <t>Hres1</t>
  </si>
  <si>
    <t>Hono1</t>
  </si>
  <si>
    <t>Hres2</t>
  </si>
  <si>
    <t>Hono2</t>
  </si>
  <si>
    <t>Hres3</t>
  </si>
  <si>
    <t>Hono3</t>
  </si>
  <si>
    <t>Hres4</t>
  </si>
  <si>
    <t>Hono4</t>
  </si>
  <si>
    <t>Hres5</t>
  </si>
  <si>
    <t>Hono5</t>
  </si>
  <si>
    <t>Prof1</t>
  </si>
  <si>
    <t>TauxH1</t>
  </si>
  <si>
    <t>Prof2</t>
  </si>
  <si>
    <t>TauxH2</t>
  </si>
  <si>
    <t>Prof3</t>
  </si>
  <si>
    <t>TauxH3</t>
  </si>
  <si>
    <t>Prof4</t>
  </si>
  <si>
    <t>TauxH4</t>
  </si>
  <si>
    <t>Prof5</t>
  </si>
  <si>
    <t>TauxH5</t>
  </si>
  <si>
    <t>HonoTotal</t>
  </si>
  <si>
    <t>Date limite:</t>
  </si>
  <si>
    <t>Projets de facture</t>
  </si>
  <si>
    <t>Honoraires Totaux:</t>
  </si>
  <si>
    <t>DateFacture:</t>
  </si>
  <si>
    <t>ClientName:</t>
  </si>
  <si>
    <t>ProjetID:</t>
  </si>
  <si>
    <t>Sommaire des heures et des taux selon la requête de facturation</t>
  </si>
  <si>
    <t>Rencontre avec vous à nos bureaux;</t>
  </si>
  <si>
    <t>Rencontre avec vous à vos bureaux et déplacement;</t>
  </si>
  <si>
    <t>Préparation à la rencontre et rencontre avec vous à nos bureaux;</t>
  </si>
  <si>
    <t>A01</t>
  </si>
  <si>
    <t>Recueuillir les informations pour la création d'une société;</t>
  </si>
  <si>
    <t>B01</t>
  </si>
  <si>
    <t>Recueuillir les informations pour la création d'une fiducie;</t>
  </si>
  <si>
    <t>Prise de connaissance et analyse des documents soumis;</t>
  </si>
  <si>
    <t>A02, B02</t>
  </si>
  <si>
    <t>Analyse des livres des minutes pour déterminer les caractéristiques fiscales des actions;</t>
  </si>
  <si>
    <t>A03</t>
  </si>
  <si>
    <t>B03, C01</t>
  </si>
  <si>
    <t>Préparation d'organigrammes corporatifs avant et après opérations;</t>
  </si>
  <si>
    <t>C02</t>
  </si>
  <si>
    <t>Recherches et analyses fiscales requises pour la mise en place de la réorganisation;</t>
  </si>
  <si>
    <t>A04, B04</t>
  </si>
  <si>
    <t>Analyse des risques fiscaux potentiels (règles générales anti-évitement générale et spécifiques);</t>
  </si>
  <si>
    <t>Estimation du calcul du Revenu Protégé année par année nécessaire pour les fins de la réorganisation;</t>
  </si>
  <si>
    <t>Révision de la documentation juridique afférente à la présente réorganisation;</t>
  </si>
  <si>
    <t>B05</t>
  </si>
  <si>
    <t>Discussion avec un expert en taxes à la consommation pour les différents aspects de la réorganisation;</t>
  </si>
  <si>
    <t>Divers calculs effectués en lien avec la mise en place;</t>
  </si>
  <si>
    <t>B06</t>
  </si>
  <si>
    <t>Préparation des formulaires de roulement T2057 et TP-518 requis;</t>
  </si>
  <si>
    <t>Préparation des formulaires de ventes de comptes clients T2022 et TP-184 requis;</t>
  </si>
  <si>
    <t>C03</t>
  </si>
  <si>
    <t>Préparation des formulaires de taxes FP-2044 requis pour le transfert de la totalité ou presque d'une entreprise;</t>
  </si>
  <si>
    <t>C04</t>
  </si>
  <si>
    <t>Préparation des formulaires de choix fiscaux de clauses de non-concurrence;</t>
  </si>
  <si>
    <t>A05, B07</t>
  </si>
  <si>
    <t>Diverses discussions téléphoniques avec vous et le juriste;</t>
  </si>
  <si>
    <t>Diverses discussions téléphoniques avec vous, le juriste et votre comptable;</t>
  </si>
  <si>
    <t>Lecture, analyse et rédaction de divers courriels avec les divers intervenants;</t>
  </si>
  <si>
    <t>Préparation à la rencontre et rencontre avec vous pour la signature des documents préparés;</t>
  </si>
  <si>
    <t>A06</t>
  </si>
  <si>
    <t>Préparation à la rencontre, déplacement et rencontre avec vous pour la signature des documents préparés;</t>
  </si>
  <si>
    <t>C05</t>
  </si>
  <si>
    <t>À partir FAC_Brouillon, avoir la possibilité de voir les factures antérieures pour un client</t>
  </si>
  <si>
    <t>Numéro de facture:</t>
  </si>
  <si>
    <t>Nom &amp; adresse:</t>
  </si>
  <si>
    <t>Honoraires:</t>
  </si>
  <si>
    <t>TEC:</t>
  </si>
  <si>
    <t>Taux:</t>
  </si>
  <si>
    <t>Contact:</t>
  </si>
  <si>
    <t>Frais 1:</t>
  </si>
  <si>
    <t>Frais 2:</t>
  </si>
  <si>
    <t>Frais 3:</t>
  </si>
  <si>
    <t>Total avant taxes:</t>
  </si>
  <si>
    <t>Grand Total:</t>
  </si>
  <si>
    <t>Sommes perçues d'avance:</t>
  </si>
  <si>
    <t>Somme due:</t>
  </si>
  <si>
    <t>Séquence</t>
  </si>
  <si>
    <t>Fees Summary present:</t>
  </si>
  <si>
    <t>31/07/2024</t>
  </si>
  <si>
    <t>Salaires</t>
  </si>
  <si>
    <t>Sous-traitance</t>
  </si>
  <si>
    <t>Documentation et outils de recherche</t>
  </si>
  <si>
    <t>Frais de Formations</t>
  </si>
  <si>
    <t>Frais informatiques &amp; Site web</t>
  </si>
  <si>
    <t>Assurances &amp; Cotisations</t>
  </si>
  <si>
    <t>Comptes clients</t>
  </si>
  <si>
    <t>Provision mauvaises créances</t>
  </si>
  <si>
    <t>TPS payées</t>
  </si>
  <si>
    <t>TVQ payées</t>
  </si>
  <si>
    <t>TPS percues</t>
  </si>
  <si>
    <t>TVQ percues</t>
  </si>
  <si>
    <t>Acomptes provisionnels TPS</t>
  </si>
  <si>
    <t>Acomptes provisionnels TVQ</t>
  </si>
  <si>
    <t>Marge de crédit</t>
  </si>
  <si>
    <t>Carte de crédit</t>
  </si>
  <si>
    <t>Comptes fournisseurs</t>
  </si>
  <si>
    <t>Salaires à payer</t>
  </si>
  <si>
    <t>Vacances à payer</t>
  </si>
  <si>
    <t>DAS à payer</t>
  </si>
  <si>
    <t>Avances avec Guillaume Charron</t>
  </si>
  <si>
    <t>Bénéfices Non Répartis</t>
  </si>
  <si>
    <t>Préparation du formulaire T2027règlement de dette lors de la liquidation de filiale;</t>
  </si>
  <si>
    <t>Rencontre avec vous aux bureaux des notaires et déplacement;</t>
  </si>
  <si>
    <t>Rencontre avec vous par Vidéoconférence;</t>
  </si>
  <si>
    <t>Préparation à la rencontre, déplacement et rencontre avec vous aux bureaux des notaires;</t>
  </si>
  <si>
    <t>Préparation à la rencontre, déplacement et rencontre avec vous à vos bureaux;</t>
  </si>
  <si>
    <t>Préparation à la rencontre et rencontre avec vous par Vidéoconférence;</t>
  </si>
  <si>
    <t>Recueullir les différentes informations pertinentes à l'élaboration de la planification fiscale;</t>
  </si>
  <si>
    <t>Obtention et analyse des différents soldes fiscaux de toutes les parties impliquées;</t>
  </si>
  <si>
    <t>Préparation de tableaux de capital actions;</t>
  </si>
  <si>
    <t>Analyse, réflexions et recherches fiscales permettant de déterminer le plan d'action fiscal optimal;</t>
  </si>
  <si>
    <t>Rédaction d'un mémorandum fiscal pour mettre en place la réorganisation fiscale déterminée;</t>
  </si>
  <si>
    <t>Rédaction de directives aux juristes afin de mettre en place la planification fiscale;</t>
  </si>
  <si>
    <t>Démarches d'obtention du numéro d'entreprise fédéral pour la nouvelle société;</t>
  </si>
  <si>
    <t>Préparation des formulaires d'autorisations requis;</t>
  </si>
  <si>
    <t>Démarches d'obtention des numéros pour la nouvelle entité;</t>
  </si>
  <si>
    <t>Préparation des différents formulaires et annexes requises afin de déclarer un CDC;</t>
  </si>
  <si>
    <t>Préparer un sommaire de chèques à faire pour la séance de clôture;</t>
  </si>
  <si>
    <t>Validation de la conformité des chèques/virements effectués en concordance avec nos directives;</t>
  </si>
  <si>
    <t>Diverses discussions téléphoniques avec vous;</t>
  </si>
  <si>
    <t>Travail avec votre comptable à la préparation/révision des états financiers et déclarations de revenus;</t>
  </si>
  <si>
    <t>Analyses et recherches fiscales requises en lien avec xxx;</t>
  </si>
  <si>
    <t>Laval</t>
  </si>
  <si>
    <t>bureau 101</t>
  </si>
  <si>
    <t>Terrebonne</t>
  </si>
  <si>
    <t>J6X 4P7</t>
  </si>
  <si>
    <t>Joliette</t>
  </si>
  <si>
    <t>Brossard</t>
  </si>
  <si>
    <t>Boucherville</t>
  </si>
  <si>
    <t>Montréal</t>
  </si>
  <si>
    <t>Mascouche</t>
  </si>
  <si>
    <t>L'Assomption</t>
  </si>
  <si>
    <t>Laurent Harvey, CGA</t>
  </si>
  <si>
    <t>J6A 2T8</t>
  </si>
  <si>
    <t>Sébastien Kfoury</t>
  </si>
  <si>
    <t>Jérôme Auger</t>
  </si>
  <si>
    <t>Québec</t>
  </si>
  <si>
    <t>Chantal Émond</t>
  </si>
  <si>
    <t>Marie-Claude Lavoie</t>
  </si>
  <si>
    <t>Gestion Marianth inc</t>
  </si>
  <si>
    <t>Messier et Associés - Gilles Séguin, CPA</t>
  </si>
  <si>
    <t>Les entreprises P. Marion inc.</t>
  </si>
  <si>
    <t>Accès Habitation</t>
  </si>
  <si>
    <t>Revêtements Pierre Chagnon inc</t>
  </si>
  <si>
    <t>Maurice Chiasson, CPA</t>
  </si>
  <si>
    <t>Nick Pizzeria</t>
  </si>
  <si>
    <t>Francis Beaudin CPA</t>
  </si>
  <si>
    <t>Canplex</t>
  </si>
  <si>
    <t>Bernier Rhéaume Renaud, CPA, S.E.P.</t>
  </si>
  <si>
    <t>Pretech - Dezetech</t>
  </si>
  <si>
    <t>Loca-Médic Inc</t>
  </si>
  <si>
    <t>Mélanie Jalbert</t>
  </si>
  <si>
    <t>Sphère DI Inc.</t>
  </si>
  <si>
    <t>Racine Petits Fruits 2014 Inc.</t>
  </si>
  <si>
    <t>Chaussures Villeneuves</t>
  </si>
  <si>
    <t>Frimasco</t>
  </si>
  <si>
    <t>Calfeutrage Prospect Inc</t>
  </si>
  <si>
    <t>Société Immobilière PSP Inc</t>
  </si>
  <si>
    <t>Shefford</t>
  </si>
  <si>
    <t>J2M 1J1</t>
  </si>
  <si>
    <t>Robert Bouchard  -Compagnie</t>
  </si>
  <si>
    <t>Gestion Éric Lépine et Mélanie Lecavalier Inc.</t>
  </si>
  <si>
    <t>Les Placements Jean-Luc Roy Inc.</t>
  </si>
  <si>
    <t>Services Financiers Nathalie Lacharité Inc.</t>
  </si>
  <si>
    <t>Éric Berthiaume</t>
  </si>
  <si>
    <t>Les Créations Simon Paré Inc.</t>
  </si>
  <si>
    <t>Germany</t>
  </si>
  <si>
    <t>Michael D'Souza</t>
  </si>
  <si>
    <t>Louis Freyd</t>
  </si>
  <si>
    <t>Emmanuel Labat</t>
  </si>
  <si>
    <t>Verdun</t>
  </si>
  <si>
    <t>Pierre Lavallée</t>
  </si>
  <si>
    <t>Lévis</t>
  </si>
  <si>
    <t>GAR10 Constructions Gilles Garry Inc</t>
  </si>
  <si>
    <t>Référé par</t>
  </si>
  <si>
    <t>Fin d'année</t>
  </si>
  <si>
    <t>Comptable</t>
  </si>
  <si>
    <t>Notaire/avocat</t>
  </si>
  <si>
    <t>104</t>
  </si>
  <si>
    <t>127</t>
  </si>
  <si>
    <t>156</t>
  </si>
  <si>
    <t>171</t>
  </si>
  <si>
    <t>193r</t>
  </si>
  <si>
    <t>193l</t>
  </si>
  <si>
    <t>1013a</t>
  </si>
  <si>
    <t>1013d</t>
  </si>
  <si>
    <t>1013n</t>
  </si>
  <si>
    <t>1051</t>
  </si>
  <si>
    <t>1055b</t>
  </si>
  <si>
    <t>1059</t>
  </si>
  <si>
    <t>1092</t>
  </si>
  <si>
    <t>1099</t>
  </si>
  <si>
    <t>1110</t>
  </si>
  <si>
    <t>1134</t>
  </si>
  <si>
    <t>1138</t>
  </si>
  <si>
    <t>1142</t>
  </si>
  <si>
    <t>1147</t>
  </si>
  <si>
    <t>1150</t>
  </si>
  <si>
    <t>1183</t>
  </si>
  <si>
    <t>1193</t>
  </si>
  <si>
    <t>1205</t>
  </si>
  <si>
    <t>1220</t>
  </si>
  <si>
    <t>1268</t>
  </si>
  <si>
    <t>1288</t>
  </si>
  <si>
    <t>1289</t>
  </si>
  <si>
    <t>1291</t>
  </si>
  <si>
    <t>1292</t>
  </si>
  <si>
    <t>1300</t>
  </si>
  <si>
    <t>1301</t>
  </si>
  <si>
    <t>1310</t>
  </si>
  <si>
    <t>1311</t>
  </si>
  <si>
    <t>1342</t>
  </si>
  <si>
    <t>1348</t>
  </si>
  <si>
    <t>1350</t>
  </si>
  <si>
    <t>1359</t>
  </si>
  <si>
    <t>1361</t>
  </si>
  <si>
    <t>1388</t>
  </si>
  <si>
    <t>1421</t>
  </si>
  <si>
    <t>1430</t>
  </si>
  <si>
    <t>1437</t>
  </si>
  <si>
    <t>1446</t>
  </si>
  <si>
    <t>1455</t>
  </si>
  <si>
    <t>1456</t>
  </si>
  <si>
    <t>1502</t>
  </si>
  <si>
    <t>1505</t>
  </si>
  <si>
    <t>1506</t>
  </si>
  <si>
    <t>1514</t>
  </si>
  <si>
    <t>1516</t>
  </si>
  <si>
    <t>1523</t>
  </si>
  <si>
    <t>1528</t>
  </si>
  <si>
    <t>1533</t>
  </si>
  <si>
    <t>1535</t>
  </si>
  <si>
    <t>1546</t>
  </si>
  <si>
    <t>1554</t>
  </si>
  <si>
    <t>1561</t>
  </si>
  <si>
    <t>1566</t>
  </si>
  <si>
    <t>1566b</t>
  </si>
  <si>
    <t>1571</t>
  </si>
  <si>
    <t>1574</t>
  </si>
  <si>
    <t>1575</t>
  </si>
  <si>
    <t>1594</t>
  </si>
  <si>
    <t>1596</t>
  </si>
  <si>
    <t>1598</t>
  </si>
  <si>
    <t>1605</t>
  </si>
  <si>
    <t>1611</t>
  </si>
  <si>
    <t>1615</t>
  </si>
  <si>
    <t>1619</t>
  </si>
  <si>
    <t>1621</t>
  </si>
  <si>
    <t>1624</t>
  </si>
  <si>
    <t>1628</t>
  </si>
  <si>
    <t>1648</t>
  </si>
  <si>
    <t>1659</t>
  </si>
  <si>
    <t>1661</t>
  </si>
  <si>
    <t>1663</t>
  </si>
  <si>
    <t>1669</t>
  </si>
  <si>
    <t>1673</t>
  </si>
  <si>
    <t>1675</t>
  </si>
  <si>
    <t>1684</t>
  </si>
  <si>
    <t>1685</t>
  </si>
  <si>
    <t>1686</t>
  </si>
  <si>
    <t>1687</t>
  </si>
  <si>
    <t>1689</t>
  </si>
  <si>
    <t>1696</t>
  </si>
  <si>
    <t>1699</t>
  </si>
  <si>
    <t>1705</t>
  </si>
  <si>
    <t>1707</t>
  </si>
  <si>
    <t>1709</t>
  </si>
  <si>
    <t>1715</t>
  </si>
  <si>
    <t>1716</t>
  </si>
  <si>
    <t>1717</t>
  </si>
  <si>
    <t>1721</t>
  </si>
  <si>
    <t>1724</t>
  </si>
  <si>
    <t>1727</t>
  </si>
  <si>
    <t>1731</t>
  </si>
  <si>
    <t>1734</t>
  </si>
  <si>
    <t>1736</t>
  </si>
  <si>
    <t>1738</t>
  </si>
  <si>
    <t>1739</t>
  </si>
  <si>
    <t>1740</t>
  </si>
  <si>
    <t>1742</t>
  </si>
  <si>
    <t>1748</t>
  </si>
  <si>
    <t>1749</t>
  </si>
  <si>
    <t>1750</t>
  </si>
  <si>
    <t>1757</t>
  </si>
  <si>
    <t>1758</t>
  </si>
  <si>
    <t>1760</t>
  </si>
  <si>
    <t>1763</t>
  </si>
  <si>
    <t>1765</t>
  </si>
  <si>
    <t>1767</t>
  </si>
  <si>
    <t>1768</t>
  </si>
  <si>
    <t>1771</t>
  </si>
  <si>
    <t>1772</t>
  </si>
  <si>
    <t>1773</t>
  </si>
  <si>
    <t>1775</t>
  </si>
  <si>
    <t>1776</t>
  </si>
  <si>
    <t>1779</t>
  </si>
  <si>
    <t>1780</t>
  </si>
  <si>
    <t>1781</t>
  </si>
  <si>
    <t>1782</t>
  </si>
  <si>
    <t>1784</t>
  </si>
  <si>
    <t>1785</t>
  </si>
  <si>
    <t>1786</t>
  </si>
  <si>
    <t>1787</t>
  </si>
  <si>
    <t>1788</t>
  </si>
  <si>
    <t>1789</t>
  </si>
  <si>
    <t>1790</t>
  </si>
  <si>
    <t>1791</t>
  </si>
  <si>
    <t>1792</t>
  </si>
  <si>
    <t>221</t>
  </si>
  <si>
    <t>381</t>
  </si>
  <si>
    <t>408</t>
  </si>
  <si>
    <t>421</t>
  </si>
  <si>
    <t>500</t>
  </si>
  <si>
    <t>503</t>
  </si>
  <si>
    <t>510</t>
  </si>
  <si>
    <t>514</t>
  </si>
  <si>
    <t>519</t>
  </si>
  <si>
    <t>530</t>
  </si>
  <si>
    <t>540</t>
  </si>
  <si>
    <t>541</t>
  </si>
  <si>
    <t>2010</t>
  </si>
  <si>
    <t>2018</t>
  </si>
  <si>
    <t>2026</t>
  </si>
  <si>
    <t>2032</t>
  </si>
  <si>
    <t>2034</t>
  </si>
  <si>
    <t>2036</t>
  </si>
  <si>
    <t>2038</t>
  </si>
  <si>
    <t>2040</t>
  </si>
  <si>
    <t>2046</t>
  </si>
  <si>
    <t>2</t>
  </si>
  <si>
    <t>5</t>
  </si>
  <si>
    <t>6</t>
  </si>
  <si>
    <t>AR</t>
  </si>
  <si>
    <t>ML</t>
  </si>
  <si>
    <t>Annie</t>
  </si>
  <si>
    <t>Ross</t>
  </si>
  <si>
    <t>Michel</t>
  </si>
  <si>
    <t>Lafrance</t>
  </si>
  <si>
    <t>RG de juin</t>
  </si>
  <si>
    <t>Intérimaires de janvier à juin</t>
  </si>
  <si>
    <t>v4.A.0.xlsb</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</si>
  <si>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</si>
  <si>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</si>
  <si>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</si>
  <si>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</si>
  <si>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</si>
  <si>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Mise à jour du fichier Excellence et rapport de gestion de juin</t>
  </si>
  <si>
    <t>Mise à jour de la procédure pour produire la fin de mois et le rapport de gestion</t>
  </si>
  <si>
    <t>Paies de la semaine</t>
  </si>
  <si>
    <t>Tenue de livre d'avril</t>
  </si>
  <si>
    <t>Mise à jour du fichier de suivi des échéanciers</t>
  </si>
  <si>
    <t>Tenue de livre mai et juin</t>
  </si>
  <si>
    <t>Ajout dans Outlook</t>
  </si>
  <si>
    <t>Tenue de livre de juin</t>
  </si>
  <si>
    <t>Problème avec signature Outlook et installation Taxprep T1</t>
  </si>
  <si>
    <t>Rapport de gestion de juin</t>
  </si>
  <si>
    <t>Rapport de TPS-TVQ à payer</t>
  </si>
  <si>
    <t>Paies et tenue de livre de juin, rapport TPS-TVQ à payer</t>
  </si>
  <si>
    <t>Vérification des paies de la CCQ</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</si>
  <si>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</si>
  <si>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</si>
  <si>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</si>
  <si>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</si>
  <si>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</si>
  <si>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</si>
  <si>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</si>
  <si>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</si>
  <si>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</si>
  <si>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</si>
  <si>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Paies et DAS d'août</t>
  </si>
  <si>
    <t>Conversion des clients pour le nouveau système</t>
  </si>
  <si>
    <t>Conversion des fichiers DTMax vers Taxprep</t>
  </si>
  <si>
    <t>Suivi et courriel cliente</t>
  </si>
  <si>
    <t>rencontre avec Maurice à son chalet + déplacement + courriel sommaire des infos à obtenir</t>
  </si>
  <si>
    <t>suivi encaissement de facture</t>
  </si>
  <si>
    <t>tel avec jean-sébastien sur la facture</t>
  </si>
  <si>
    <t xml:space="preserve">videoconference avec stéphane laframboise sur planif pour restructurer en cas de vente - facturer cie de stephane en septembre </t>
  </si>
  <si>
    <t>regarder les factures de fiducies et commentaires</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</si>
  <si>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</si>
  <si>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</si>
  <si>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</si>
  <si>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</si>
  <si>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</si>
  <si>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</si>
  <si>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</si>
  <si>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</si>
  <si>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</si>
  <si>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</si>
  <si>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</si>
  <si>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</si>
  <si>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tel avec Jérôme sur gain en capital + courril Patrick pour révision EF et T2</t>
  </si>
  <si>
    <t>tel avec louise sur état du dossier - modif gain en capital</t>
  </si>
  <si>
    <t>tel avec nathalie pour rosemère construction</t>
  </si>
  <si>
    <t>échange de courriels avec Michelle sur changements à l'imposition du gain en capital</t>
  </si>
  <si>
    <t>réception de documents + fournir liste de ce dont j'ai besoin et fixer rv</t>
  </si>
  <si>
    <t>répondre question sur argent dans fiducie</t>
  </si>
  <si>
    <t>réception de documents et courriel</t>
  </si>
  <si>
    <t>rencontre videoconference prise de notes + préparation</t>
  </si>
  <si>
    <t>fournir estimé d'honoraires</t>
  </si>
  <si>
    <t>tel courtier sur cotisation excédentaire + compléter le T3012A</t>
  </si>
  <si>
    <t>questions de Sonya pour actionnariat de toiture et formulaire RBQ</t>
  </si>
  <si>
    <t>courriel avec la comptable sur le mémo vs les EF</t>
  </si>
  <si>
    <t>tel avec Isabelle</t>
  </si>
  <si>
    <t>analyse de possibilité de mettre une seule signature sur chèques de fiducie et courriel</t>
  </si>
  <si>
    <t>courriel sur directives aux notaires pour les attributions anuelles</t>
  </si>
  <si>
    <t>réception des documents demandés + tel avec cliente</t>
  </si>
  <si>
    <t>régler problème de résolutions</t>
  </si>
  <si>
    <t>réception des documents</t>
  </si>
  <si>
    <t>préparation à vidéoconférence et vidéoconférence</t>
  </si>
  <si>
    <t>question sur crédit d'impôt pour programmeur</t>
  </si>
  <si>
    <t>courriel sur début du mandat de réorganisation et courriel pour documents manquants</t>
  </si>
  <si>
    <t>répondre question de déductibilité dépenses nouvelle auto de Audrey et optimisation</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</si>
  <si>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</si>
  <si>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</si>
  <si>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</si>
  <si>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</si>
  <si>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réception de documents pour documenter pbr de la comptable et courriel pour éléments manquants</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</si>
  <si>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</si>
  <si>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</si>
  <si>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</si>
  <si>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</si>
  <si>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</si>
  <si>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réception de document de Daniel pour GC + préparation des formulaires de CDC et directives pour résolutions de Chantal à faire préparer</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</si>
  <si>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</si>
  <si>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</si>
  <si>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</si>
  <si>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</si>
  <si>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</si>
  <si>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</si>
  <si>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</si>
  <si>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</si>
  <si>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</si>
  <si>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</si>
  <si>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</si>
  <si>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</si>
  <si>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</si>
  <si>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rencontre avec michel au bureau + appel + déplacement</t>
  </si>
  <si>
    <t>fournir ni à nicole</t>
  </si>
  <si>
    <t>courriel pour fournir charte</t>
  </si>
  <si>
    <t>réception de prorogation de charte de philippe et courriel</t>
  </si>
  <si>
    <t>courriel sur vente d'immeuble et regarder documentation + courriels sur circulation de l'argent</t>
  </si>
  <si>
    <t>révision juridique des documents de corrections</t>
  </si>
  <si>
    <t>tel avec MH sur vente d'actions - estimé de mes honoraires environ 15k</t>
  </si>
  <si>
    <t>réception de ok pour financement payé et relance</t>
  </si>
  <si>
    <t>préparation et appel avec alain pour revoir avec lui EF et T2 de sa société</t>
  </si>
  <si>
    <t>tel avec virginie sur les états financiers et la réorg</t>
  </si>
  <si>
    <t>tel avec christian sur facture et suite de la planification</t>
  </si>
  <si>
    <t>question sur versement de dividende dorénavant</t>
  </si>
  <si>
    <t>réception de doc comptables</t>
  </si>
  <si>
    <t>tel avec Michael</t>
  </si>
  <si>
    <t>réception sommaire gain et perte</t>
  </si>
  <si>
    <t>tel avec vlad</t>
  </si>
  <si>
    <t>courriel pour fiduciaire</t>
  </si>
  <si>
    <t>tel avec claude et demande d'infos pour formulaires de clauses de non-concurrence</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</si>
  <si>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</si>
  <si>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</si>
  <si>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</si>
  <si>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</si>
  <si>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</si>
  <si>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</si>
  <si>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</si>
  <si>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</si>
  <si>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</si>
  <si>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</si>
  <si>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</si>
  <si>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</si>
  <si>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</si>
  <si>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</si>
  <si>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</si>
  <si>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</si>
  <si>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</si>
  <si>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</si>
  <si>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</si>
  <si>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</si>
  <si>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courriel avec vincent sur lettre de ARC sur date de fin d'année</t>
  </si>
  <si>
    <t>fournir CV pour subvention</t>
  </si>
  <si>
    <t>tel avec roxanne de BNC et courriel avec karine sur évolution</t>
  </si>
  <si>
    <t>réception de documents de richard et demande de ce qu'il manque</t>
  </si>
  <si>
    <t>tel avec Éric pour réorg et receuiilir livres des minutes</t>
  </si>
  <si>
    <t>courriels de tous pour souscriptions d'actions</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</si>
  <si>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</si>
  <si>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</si>
  <si>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</si>
  <si>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</si>
  <si>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</si>
  <si>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</si>
  <si>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réception des EF et T2 à vérifier</t>
  </si>
  <si>
    <t>courriel sur possibilités de planification</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</si>
  <si>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</si>
  <si>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</si>
  <si>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</si>
  <si>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</si>
  <si>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</si>
  <si>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</si>
  <si>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</si>
  <si>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</si>
  <si>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</si>
  <si>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</si>
  <si>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</si>
  <si>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</si>
  <si>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</si>
  <si>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</si>
  <si>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</si>
  <si>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</si>
  <si>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</si>
  <si>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suivi auprès de Marco de l'état financier de Orcim vs prix de vente final</t>
  </si>
  <si>
    <t>explication de factures</t>
  </si>
  <si>
    <t>tel avec mélanie sur achat de 2 bâtisses dans la même société ou séparément</t>
  </si>
  <si>
    <t>question de donation dans Jujo</t>
  </si>
  <si>
    <t>échanges avec notaire</t>
  </si>
  <si>
    <t>mettre à jour memo avec infos sur RJJK à jour pour CDC reçues de Daniel</t>
  </si>
  <si>
    <t>analyse de la réorg à faire avec Vlad</t>
  </si>
  <si>
    <t>question de charles sur possibilité de donation</t>
  </si>
  <si>
    <t>tel avec martin sur suivi du dossier</t>
  </si>
  <si>
    <t>échanges avec vladimir sur différentes questions pour révision légale</t>
  </si>
  <si>
    <t>tel avec geneviève pour travail à faire pour redressement cotisations REER</t>
  </si>
  <si>
    <t>réception de doc signé et poste recommandé</t>
  </si>
  <si>
    <t>Frais de poste de 20$</t>
  </si>
  <si>
    <t>réception de la documentation légale</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</si>
  <si>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</si>
  <si>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</si>
  <si>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</si>
  <si>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</si>
  <si>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</si>
  <si>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</si>
  <si>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préparation des formulaires de clause de non-concurrence et envoi avec directives à tous pour signature</t>
  </si>
  <si>
    <t>tel avec yvan sur ajustement pour impôts sur gain latent et sur contingente sur transaction Malouin</t>
  </si>
  <si>
    <t>révision de la documentation légale de la deuxième portion de l'achat de 360</t>
  </si>
  <si>
    <t>tel avec mohammed sur achat de voiture/location</t>
  </si>
  <si>
    <t>envoyer demande d'informations + début de réception des diverses infos</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</si>
  <si>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</si>
  <si>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</si>
  <si>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</si>
  <si>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courriel avec katie sur la facturation et portion à Francis + tel avec Katie</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</si>
  <si>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</si>
  <si>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</si>
  <si>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</si>
  <si>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</si>
  <si>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</si>
  <si>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</si>
  <si>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</si>
  <si>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</si>
  <si>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révision des états financiers et T2 selon memo et optimisation de rémunération</t>
  </si>
  <si>
    <t>regarder ef et optimisation + tel vincent</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</si>
  <si>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</si>
  <si>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</si>
  <si>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</si>
  <si>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</si>
  <si>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</si>
  <si>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analyse de question de Giovanni sur prix de vente vs portion restante et kick back + façon de payer + tel Louis</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</si>
  <si>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</si>
  <si>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</si>
  <si>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</si>
  <si>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</si>
  <si>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</si>
  <si>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</si>
  <si>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</si>
  <si>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</si>
  <si>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</si>
  <si>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</si>
  <si>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</si>
  <si>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</si>
  <si>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</si>
  <si>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</si>
  <si>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</si>
  <si>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</si>
  <si>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</si>
  <si>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</si>
  <si>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</si>
  <si>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</si>
  <si>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</si>
  <si>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</si>
  <si>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</si>
  <si>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</si>
  <si>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</si>
  <si>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</si>
  <si>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</si>
  <si>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</si>
  <si>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</si>
  <si>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</si>
  <si>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</si>
  <si>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Courriel de suivi</t>
  </si>
  <si>
    <t>Refaire les tableauux en date du 31 mai  + Discussion avec M. Lanthier + Faire tableau em ajoutant assurance-vie + Discussion avec Notaire (Jade) + Préparation mémorandum + calcul JVM + Voir safe income</t>
  </si>
  <si>
    <t>Suivi pour F &amp; T + sivi avec Laurent + conversation téléphique avec Dany Borduas pour choix 16,1</t>
  </si>
  <si>
    <t>Mémorandum</t>
  </si>
  <si>
    <t>Groupe Goulet Gariepy- Révision T2 + vérifier annexe 23 + Faire connection + vérifier heures rémunérées + voir société associé pour s'en sortir avec le revenus de placement ajusté</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</si>
  <si>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</si>
  <si>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</si>
  <si>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</si>
  <si>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</si>
  <si>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ACPAI Assurance</t>
  </si>
  <si>
    <t>Cheryl Boayes</t>
  </si>
  <si>
    <t>c.boayes@acpai.ca</t>
  </si>
  <si>
    <t>277 rue Wellington Ouest</t>
  </si>
  <si>
    <t>bureau 702</t>
  </si>
  <si>
    <t>Toronto</t>
  </si>
  <si>
    <t>On</t>
  </si>
  <si>
    <t>Amazon.com.ca</t>
  </si>
  <si>
    <t>40 King Street West 47th Floor</t>
  </si>
  <si>
    <t>M5H 3Y2</t>
  </si>
  <si>
    <t>857305932RT0001</t>
  </si>
  <si>
    <t>1201187016TQ0001</t>
  </si>
  <si>
    <t>Apple</t>
  </si>
  <si>
    <t>Association de planification fiscale et financière (APFF)</t>
  </si>
  <si>
    <t>1550 rue Metcalf</t>
  </si>
  <si>
    <t>bureau 600-M</t>
  </si>
  <si>
    <t>M5V 3H2</t>
  </si>
  <si>
    <t>100306943RT0001</t>
  </si>
  <si>
    <t>1006195969TQ0001</t>
  </si>
  <si>
    <t>Banque Nationale du Canada</t>
  </si>
  <si>
    <t>Best Buy</t>
  </si>
  <si>
    <t>135664738RT0001</t>
  </si>
  <si>
    <t>1016255587TQ0001</t>
  </si>
  <si>
    <t>Blue Communications Inc. (Why not blue)</t>
  </si>
  <si>
    <t>Sophie Lymburner</t>
  </si>
  <si>
    <t>sophie@whynotblue.com</t>
  </si>
  <si>
    <t>355 rue Peel</t>
  </si>
  <si>
    <t>bureau 800</t>
  </si>
  <si>
    <t>Qc</t>
  </si>
  <si>
    <t>H3C 2G9</t>
  </si>
  <si>
    <t>142699321RT0001</t>
  </si>
  <si>
    <t>1021838574TQ0001</t>
  </si>
  <si>
    <t>BullsEye AI</t>
  </si>
  <si>
    <t>David Proulx</t>
  </si>
  <si>
    <t>davidp@bullseyeai.com</t>
  </si>
  <si>
    <t>217 ch Picard</t>
  </si>
  <si>
    <t>845263144RT0001</t>
  </si>
  <si>
    <t>1208614149TQ0001</t>
  </si>
  <si>
    <t>Bureau en gros</t>
  </si>
  <si>
    <t>6 avenue Staples</t>
  </si>
  <si>
    <t>Richmond Hill</t>
  </si>
  <si>
    <t>L4B 4W3</t>
  </si>
  <si>
    <t>126152586RT0001</t>
  </si>
  <si>
    <t>1010882792TQ0001</t>
  </si>
  <si>
    <t>Business Brokerage Press</t>
  </si>
  <si>
    <t>Caisse Desjardins</t>
  </si>
  <si>
    <t>551 rue Louis-Beriot</t>
  </si>
  <si>
    <t>J7K 3C1</t>
  </si>
  <si>
    <t>Calm Radio</t>
  </si>
  <si>
    <t>1245 Danforth Ave</t>
  </si>
  <si>
    <t>Suite 209</t>
  </si>
  <si>
    <t>M5V 3E7</t>
  </si>
  <si>
    <t>830368726RT0001</t>
  </si>
  <si>
    <t>1212791632TQ0001</t>
  </si>
  <si>
    <t>Canadian Tax Foundation (CTF)</t>
  </si>
  <si>
    <t>145 Wellington Street West</t>
  </si>
  <si>
    <t>Suite 1400</t>
  </si>
  <si>
    <t>M5J 1H8</t>
  </si>
  <si>
    <t>CarrXpert L'Assomption</t>
  </si>
  <si>
    <t>1361 Boul. de L'Ange Gardien N</t>
  </si>
  <si>
    <t>J5W 5T7</t>
  </si>
  <si>
    <t>8377429158RT0001</t>
  </si>
  <si>
    <t>1213204234TQ0001</t>
  </si>
  <si>
    <t>CFLA S.E.N.C.R.L.</t>
  </si>
  <si>
    <t>Bruno Egan</t>
  </si>
  <si>
    <t>began@cfla-intl.com</t>
  </si>
  <si>
    <t>5005 Boul Lapinière</t>
  </si>
  <si>
    <t>bureau 5070</t>
  </si>
  <si>
    <t>J4Z 0N5</t>
  </si>
  <si>
    <t>802021048RT0001</t>
  </si>
  <si>
    <t>1221660613TQ0001</t>
  </si>
  <si>
    <t>Clubs Lions International</t>
  </si>
  <si>
    <t>Marco Stocchero</t>
  </si>
  <si>
    <t>MarcoS@canplexextrusions.com</t>
  </si>
  <si>
    <t>306-3895 Boul. de Chenonceau</t>
  </si>
  <si>
    <t>H7T 0L3</t>
  </si>
  <si>
    <t>CNESST</t>
  </si>
  <si>
    <t>Consensu Cloud Solutions (Efax)</t>
  </si>
  <si>
    <t>Costco Wholesale</t>
  </si>
  <si>
    <t>870 Montée des Pionniers</t>
  </si>
  <si>
    <t>J6V 1N9</t>
  </si>
  <si>
    <t>121476329RT0001</t>
  </si>
  <si>
    <t>1018199561TQ0001</t>
  </si>
  <si>
    <t>CQFF</t>
  </si>
  <si>
    <t>2500 Boul Daniel-Johnson</t>
  </si>
  <si>
    <t>bureau 300</t>
  </si>
  <si>
    <t>H7T 2P6</t>
  </si>
  <si>
    <t>134840271RT0001</t>
  </si>
  <si>
    <t>1015376984TQ0001</t>
  </si>
  <si>
    <t>Digital Software Development (Bells &amp; Whsitles)</t>
  </si>
  <si>
    <t>Latea Gheorghe 14</t>
  </si>
  <si>
    <t>BL C35, APP 23</t>
  </si>
  <si>
    <t>Bucharest</t>
  </si>
  <si>
    <t>61663</t>
  </si>
  <si>
    <t>Romania</t>
  </si>
  <si>
    <t>Fedex</t>
  </si>
  <si>
    <t>Fondation Charles Bruneau</t>
  </si>
  <si>
    <t>4515 rue de Rouen</t>
  </si>
  <si>
    <t>H1V 1H1</t>
  </si>
  <si>
    <t>Ford Canada / Venne Ford</t>
  </si>
  <si>
    <t>94 rue Notre-Dame</t>
  </si>
  <si>
    <t>J6A 2P3</t>
  </si>
  <si>
    <t>101939163RT0001</t>
  </si>
  <si>
    <t>1000140721TQ0001</t>
  </si>
  <si>
    <t>Gingras Mongeau Fiscalité Inc.</t>
  </si>
  <si>
    <t>Stéphane Mongeau</t>
  </si>
  <si>
    <t>mongeau@gmmfiscalite.com</t>
  </si>
  <si>
    <t>3705 rue des Ardennes</t>
  </si>
  <si>
    <t>Trois-Rivières</t>
  </si>
  <si>
    <t>G9N 0X2</t>
  </si>
  <si>
    <t>842099608RT0001</t>
  </si>
  <si>
    <t>1216847063TQ0001</t>
  </si>
  <si>
    <t>Glomero</t>
  </si>
  <si>
    <t>Hélène Corbin</t>
  </si>
  <si>
    <t>h.corbin@glomero.com</t>
  </si>
  <si>
    <t>101-2190 3e rue</t>
  </si>
  <si>
    <t>G6W 6V4</t>
  </si>
  <si>
    <t>GLS Logistics Systems Canada Ltd</t>
  </si>
  <si>
    <t>CP11117, Succursale Centre-Ville</t>
  </si>
  <si>
    <t>H3C 5H3</t>
  </si>
  <si>
    <t>831520374RT0001</t>
  </si>
  <si>
    <t>122161951TQ0001</t>
  </si>
  <si>
    <t>Groupe LTA S.E.N.C.</t>
  </si>
  <si>
    <t>Alain Myette</t>
  </si>
  <si>
    <t>amyette@groupelta.com</t>
  </si>
  <si>
    <t>3030 boul Curé-Labelle</t>
  </si>
  <si>
    <t>suite 300</t>
  </si>
  <si>
    <t>H7P 0H9</t>
  </si>
  <si>
    <t>700372493RT0001</t>
  </si>
  <si>
    <t>1224975658TQ0001</t>
  </si>
  <si>
    <t>JuriGlobal Inc.</t>
  </si>
  <si>
    <t>c.emond@juriglobal.com</t>
  </si>
  <si>
    <t>220-504 rue Notre-Dame</t>
  </si>
  <si>
    <t>Entrée A</t>
  </si>
  <si>
    <t>856790076RT0001</t>
  </si>
  <si>
    <t>1206938931TQ0001</t>
  </si>
  <si>
    <t>Justice Québec</t>
  </si>
  <si>
    <t>1200 route de l'église</t>
  </si>
  <si>
    <t>6e étage</t>
  </si>
  <si>
    <t>G1V 4X1</t>
  </si>
  <si>
    <t>Kina Communications Inc.</t>
  </si>
  <si>
    <t>Julie Charest</t>
  </si>
  <si>
    <t>julie@kinacommunication.com</t>
  </si>
  <si>
    <t>295 rue Notre-Dame</t>
  </si>
  <si>
    <t>bureau 201</t>
  </si>
  <si>
    <t>J6A 2R9</t>
  </si>
  <si>
    <t>786146068RT0001</t>
  </si>
  <si>
    <t>1228160853TQ0001</t>
  </si>
  <si>
    <t>La Personnelle Assurances</t>
  </si>
  <si>
    <t>Manon Lestage</t>
  </si>
  <si>
    <t>manon.lestage@dgag.ca</t>
  </si>
  <si>
    <t>Lachasse Recrutement</t>
  </si>
  <si>
    <t>Jessika Roy</t>
  </si>
  <si>
    <t>jroy@lachasserecrutement.com</t>
  </si>
  <si>
    <t>1155 boul. René-Lévesque O. Tour CIBC</t>
  </si>
  <si>
    <t>Bureau 2500</t>
  </si>
  <si>
    <t>H3B 2K4</t>
  </si>
  <si>
    <t>703148890RT0001</t>
  </si>
  <si>
    <t>1224933521TQ0001</t>
  </si>
  <si>
    <t>Le Vice Caché (restaurant)</t>
  </si>
  <si>
    <t>351 Boul L'Ange-Gardien</t>
  </si>
  <si>
    <t>J5W 1S4</t>
  </si>
  <si>
    <t>743072712RT0001</t>
  </si>
  <si>
    <t>1225739401TQ0001</t>
  </si>
  <si>
    <t>Leader 360</t>
  </si>
  <si>
    <t>Donald Fleming</t>
  </si>
  <si>
    <t>dfleming@leader360.ca</t>
  </si>
  <si>
    <t>1041 rue Auguste-Descarries</t>
  </si>
  <si>
    <t>J4B 8R8</t>
  </si>
  <si>
    <t>808088918RT0001</t>
  </si>
  <si>
    <t>1217820363TQ0001</t>
  </si>
  <si>
    <t>Les productions Coolgray Inc (Annie Garofano)</t>
  </si>
  <si>
    <t>Annie Garofano</t>
  </si>
  <si>
    <t>info@anniegarofano.com</t>
  </si>
  <si>
    <t>845 Rémi-Lachance</t>
  </si>
  <si>
    <t>J5W 2K5</t>
  </si>
  <si>
    <t>823696687RT0001</t>
  </si>
  <si>
    <t>1218596742TQ0001</t>
  </si>
  <si>
    <t>Librairie Wilson &amp; Lafleur Inc.</t>
  </si>
  <si>
    <t>445 Boul. St-Laurent</t>
  </si>
  <si>
    <t>H2Y 2Y7</t>
  </si>
  <si>
    <t>749384681RT0001</t>
  </si>
  <si>
    <t>1225709595TQ0001</t>
  </si>
  <si>
    <t>LogiBM + In.</t>
  </si>
  <si>
    <t>Stephan Chayer</t>
  </si>
  <si>
    <t>schayer@intrasoft.net</t>
  </si>
  <si>
    <t>900 Delacroix</t>
  </si>
  <si>
    <t>J5Y 3T6</t>
  </si>
  <si>
    <t>888468543RT0001</t>
  </si>
  <si>
    <t>1020248234TQ0001</t>
  </si>
  <si>
    <t>LRV Notaires S.E.N.C.R.L.</t>
  </si>
  <si>
    <t>mclavoie@lrvnotaires.com</t>
  </si>
  <si>
    <t>3215 boul de la Pinière</t>
  </si>
  <si>
    <t>144285459RT0001</t>
  </si>
  <si>
    <t>1090170101TQ0001</t>
  </si>
  <si>
    <t>L'Usine à Déjeuner AM</t>
  </si>
  <si>
    <t>131 rue Louvain</t>
  </si>
  <si>
    <t>703201509RT0001</t>
  </si>
  <si>
    <t>1229939471TQ0001</t>
  </si>
  <si>
    <t>Microsoft Canada Inc.</t>
  </si>
  <si>
    <t>4400-81 Bay St.</t>
  </si>
  <si>
    <t>M5J 0E7</t>
  </si>
  <si>
    <t>877845941RT0001</t>
  </si>
  <si>
    <t>1021036966TQ0001</t>
  </si>
  <si>
    <t>Ministre de la Justice du Québec</t>
  </si>
  <si>
    <t>Musé d'Art de Joliette</t>
  </si>
  <si>
    <t>145 rue Pierre-Wilfrid-Corbeil</t>
  </si>
  <si>
    <t>J6E 4T4</t>
  </si>
  <si>
    <t>1190459450RT0001</t>
  </si>
  <si>
    <t>1006086515TQ0001</t>
  </si>
  <si>
    <t>Nespresso</t>
  </si>
  <si>
    <t>119360063RT0006</t>
  </si>
  <si>
    <t>1017559351TQ0005</t>
  </si>
  <si>
    <t>Northbridge Assurance</t>
  </si>
  <si>
    <t>Sébastien Luneau</t>
  </si>
  <si>
    <t>sebastien.luneau@courtika.com</t>
  </si>
  <si>
    <t>Case Postale 4024</t>
  </si>
  <si>
    <t>Succ A</t>
  </si>
  <si>
    <t>M5W 1K1</t>
  </si>
  <si>
    <t>Novallier S.E.N.C.R.L.</t>
  </si>
  <si>
    <t>mdsouza@novallier.ca</t>
  </si>
  <si>
    <t>201-1060 rue Parent</t>
  </si>
  <si>
    <t>Saint-Bruno-De-Montarville</t>
  </si>
  <si>
    <t>J3V 6L8</t>
  </si>
  <si>
    <t>141107375RT0001</t>
  </si>
  <si>
    <t>1018616455TQ0001</t>
  </si>
  <si>
    <t>OpenAI</t>
  </si>
  <si>
    <t>Ordre des Comptables professionnels Agréés du Québec (CPA)</t>
  </si>
  <si>
    <t>5 Place Ville Marie</t>
  </si>
  <si>
    <t>H3B 2G2</t>
  </si>
  <si>
    <t>107803009RT0001</t>
  </si>
  <si>
    <t>1006163536TQ0001</t>
  </si>
  <si>
    <t>Paypro Global (Reliefjet)</t>
  </si>
  <si>
    <t>225 The East Mall</t>
  </si>
  <si>
    <t>Suite 1117</t>
  </si>
  <si>
    <t>M9B 0A9</t>
  </si>
  <si>
    <t>858412554RT0001</t>
  </si>
  <si>
    <t>NR00011401</t>
  </si>
  <si>
    <t>Poste Canada</t>
  </si>
  <si>
    <t>306 rue St-Pierre</t>
  </si>
  <si>
    <t>J5W 1A0</t>
  </si>
  <si>
    <t>119321495RT0001</t>
  </si>
  <si>
    <t>1006393299TQ0001</t>
  </si>
  <si>
    <t>Pourvoirie La rRéserve Boismenu</t>
  </si>
  <si>
    <t>pourvoirieboismenu@gmail.com</t>
  </si>
  <si>
    <t>1 chemin du Lac Perras</t>
  </si>
  <si>
    <t>Lac-du-cerf</t>
  </si>
  <si>
    <t>J0W 1S1</t>
  </si>
  <si>
    <t>104277402RT0001</t>
  </si>
  <si>
    <t>1001860212TQ0001</t>
  </si>
  <si>
    <t>Saint-Hubert Repentigny</t>
  </si>
  <si>
    <t>201 Boul Brien</t>
  </si>
  <si>
    <t>805763067RT0001</t>
  </si>
  <si>
    <t>1216596982TQ0001</t>
  </si>
  <si>
    <t>Sclérose en Plaque Canada</t>
  </si>
  <si>
    <t>1188 avenue Union</t>
  </si>
  <si>
    <t>bureau 620</t>
  </si>
  <si>
    <t>H3B 0E5</t>
  </si>
  <si>
    <t>Scores Repentigny</t>
  </si>
  <si>
    <t>84 Brien Boul</t>
  </si>
  <si>
    <t>716703103RT0001</t>
  </si>
  <si>
    <t>1229612804TQ0001</t>
  </si>
  <si>
    <t>Société d'assurance automobile du Québec (SAAQ)</t>
  </si>
  <si>
    <t>CP 19100 Succ Terminus</t>
  </si>
  <si>
    <t>G1K 8J1</t>
  </si>
  <si>
    <t>Société des alcool du Québec (SAQ)</t>
  </si>
  <si>
    <t>StartAllBack</t>
  </si>
  <si>
    <t>Superb Internet Technologies Inc.</t>
  </si>
  <si>
    <t>6 Upper Pond Road</t>
  </si>
  <si>
    <t>2nd Floor</t>
  </si>
  <si>
    <t>Pasippany</t>
  </si>
  <si>
    <t>NJ</t>
  </si>
  <si>
    <t>7054</t>
  </si>
  <si>
    <t>Sync.com</t>
  </si>
  <si>
    <t>105-155 Gordon Baker Road</t>
  </si>
  <si>
    <t>M2H 3N5</t>
  </si>
  <si>
    <t>848248506RT0001</t>
  </si>
  <si>
    <t>NR000003484</t>
  </si>
  <si>
    <t>Teamviewer Germany GmbH</t>
  </si>
  <si>
    <t>Bahnhofsplatz 2</t>
  </si>
  <si>
    <t>Göppingen</t>
  </si>
  <si>
    <t>73033</t>
  </si>
  <si>
    <t>762486942RT0001</t>
  </si>
  <si>
    <t>1230413815TQ0001</t>
  </si>
  <si>
    <t>Tyfoon International Inc.</t>
  </si>
  <si>
    <t>Josh Wiseman</t>
  </si>
  <si>
    <t>josh@tyfoon.com</t>
  </si>
  <si>
    <t>1090 rue de L'Église</t>
  </si>
  <si>
    <t>Suite #100</t>
  </si>
  <si>
    <t>H4G 2N5</t>
  </si>
  <si>
    <t>102515111RT0001</t>
  </si>
  <si>
    <t>1001801914TQ0001</t>
  </si>
  <si>
    <t>Wolters Kluwers Canada Limité</t>
  </si>
  <si>
    <t>Mehdi Benyahya</t>
  </si>
  <si>
    <t>mehdi.benyahya@wolterskluwer.com</t>
  </si>
  <si>
    <t>300-90 Sheppard Avenue East</t>
  </si>
  <si>
    <t>M2N 6X1</t>
  </si>
  <si>
    <t>100852839RT0001</t>
  </si>
  <si>
    <t>100852839TQ0001</t>
  </si>
  <si>
    <t>Solde de fermeture (conversion)</t>
  </si>
  <si>
    <t>2105</t>
  </si>
  <si>
    <t>2120</t>
  </si>
  <si>
    <t>2320</t>
  </si>
  <si>
    <t>2330</t>
  </si>
  <si>
    <t>2400</t>
  </si>
  <si>
    <t>3000</t>
  </si>
  <si>
    <t>3010</t>
  </si>
  <si>
    <t>3100</t>
  </si>
  <si>
    <t>68 313,00</t>
  </si>
  <si>
    <t>4 063,00</t>
  </si>
  <si>
    <t>91 727,67</t>
  </si>
  <si>
    <t>81 101,17</t>
  </si>
  <si>
    <t>113 106,26</t>
  </si>
  <si>
    <t>108 457,88</t>
  </si>
  <si>
    <t>188,40</t>
  </si>
  <si>
    <t>100,00</t>
  </si>
  <si>
    <t>300,00</t>
  </si>
  <si>
    <t>450 576,65</t>
  </si>
  <si>
    <t>CodeClient</t>
  </si>
  <si>
    <t>23466</t>
  </si>
  <si>
    <t>AL Carrière Extincteurs Ltée [Benoit Carrière]</t>
  </si>
  <si>
    <t>100</t>
  </si>
  <si>
    <t>benoit@alcarriere.qc.ca</t>
  </si>
  <si>
    <t>4637 Louis-B. Mayer</t>
  </si>
  <si>
    <t>H7P 6G5</t>
  </si>
  <si>
    <t>Yves Desjardins</t>
  </si>
  <si>
    <t>Michael D'SOUZA</t>
  </si>
  <si>
    <t>101</t>
  </si>
  <si>
    <t>ateliertony@videotron.ca</t>
  </si>
  <si>
    <t>2184 rue Henri-Cyr</t>
  </si>
  <si>
    <t>Saint-Hubert</t>
  </si>
  <si>
    <t>Ghislain Falardeau</t>
  </si>
  <si>
    <t>102</t>
  </si>
  <si>
    <t>Président</t>
  </si>
  <si>
    <t>sylvain@dechamplain.ca</t>
  </si>
  <si>
    <t>6455 rue Jean-Talon Est</t>
  </si>
  <si>
    <t>bureau 1002</t>
  </si>
  <si>
    <t>Saint-Léonard</t>
  </si>
  <si>
    <t>H1S 3E8</t>
  </si>
  <si>
    <t>Joyce Ripka</t>
  </si>
  <si>
    <t>Robert WILLIAMSON</t>
  </si>
  <si>
    <t>La Prairie</t>
  </si>
  <si>
    <t>Groupe Millénium Micro inc. [Carl Paquin]</t>
  </si>
  <si>
    <t>Carl Paquin</t>
  </si>
  <si>
    <t>cpaquin@milleniummicro.ca</t>
  </si>
  <si>
    <t>3135 boul. Moïse-Vincent</t>
  </si>
  <si>
    <t>bureau 104</t>
  </si>
  <si>
    <t>J3Z 0G7</t>
  </si>
  <si>
    <t>Alain Girard</t>
  </si>
  <si>
    <t>Marie-Ève PORLIER</t>
  </si>
  <si>
    <t>Sainte-Julie</t>
  </si>
  <si>
    <t>106</t>
  </si>
  <si>
    <t>comptablefalardeau@videotron.ca</t>
  </si>
  <si>
    <t>J3Y 4J4</t>
  </si>
  <si>
    <t>Université de Sherbrooke [Faculté d'administration, Secrétariat des maitrises]</t>
  </si>
  <si>
    <t>107</t>
  </si>
  <si>
    <t>Faculté d'administration, Secrétariat des maitrises</t>
  </si>
  <si>
    <t>2500, boul. de l'Université</t>
  </si>
  <si>
    <t>Sherbrooke</t>
  </si>
  <si>
    <t>J1K 2R1</t>
  </si>
  <si>
    <t>Boisbriand</t>
  </si>
  <si>
    <t>Dan Chafai [Dan Chafaï]</t>
  </si>
  <si>
    <t>109</t>
  </si>
  <si>
    <t>Dan Chafaï</t>
  </si>
  <si>
    <t>dan@dc-tax.com</t>
  </si>
  <si>
    <t>2560 Rue Marmier</t>
  </si>
  <si>
    <t>Longueuil</t>
  </si>
  <si>
    <t>Marie-Claude Aubut</t>
  </si>
  <si>
    <t>Présidente</t>
  </si>
  <si>
    <t>111</t>
  </si>
  <si>
    <t>Luc Archambault</t>
  </si>
  <si>
    <t>luc@archambaultcpa.ca</t>
  </si>
  <si>
    <t>243 boulevard Brien</t>
  </si>
  <si>
    <t>bureau 205</t>
  </si>
  <si>
    <t>J6A 6M4</t>
  </si>
  <si>
    <t>112</t>
  </si>
  <si>
    <t>Jean-René Beaulac</t>
  </si>
  <si>
    <t>excel.repentigny@videotron.ca</t>
  </si>
  <si>
    <t>1338 A Notre-Dame</t>
  </si>
  <si>
    <t>J5Y 3X1</t>
  </si>
  <si>
    <t>Gestion Tourangeau</t>
  </si>
  <si>
    <t>Bonin McLaughlin [Robert McLaughlin]</t>
  </si>
  <si>
    <t>113</t>
  </si>
  <si>
    <t>Robert McLaughlin</t>
  </si>
  <si>
    <t>rmcl@videotron.ca</t>
  </si>
  <si>
    <t>3175 boul de la Pinière</t>
  </si>
  <si>
    <t>114</t>
  </si>
  <si>
    <t>Alain Gadoury</t>
  </si>
  <si>
    <t>gadoury.alain@sympatico.ca</t>
  </si>
  <si>
    <t>200-44 boul Brien</t>
  </si>
  <si>
    <t>J6A 4S2</t>
  </si>
  <si>
    <t>Sylvain Ménard</t>
  </si>
  <si>
    <t>115</t>
  </si>
  <si>
    <t>Simon Gadbois</t>
  </si>
  <si>
    <t>Dorval</t>
  </si>
  <si>
    <t>H9S 2B7</t>
  </si>
  <si>
    <t>Dominique Racine</t>
  </si>
  <si>
    <t>116</t>
  </si>
  <si>
    <t>Denis Adam</t>
  </si>
  <si>
    <t>map-ca@qc.aira.com</t>
  </si>
  <si>
    <t>10 rue Notre-Dame</t>
  </si>
  <si>
    <t>suite 201</t>
  </si>
  <si>
    <t>Martin Boulard S.E.N.C.R.L. [Daniel Boulard]</t>
  </si>
  <si>
    <t>117</t>
  </si>
  <si>
    <t>Daniel Boulard</t>
  </si>
  <si>
    <t>dboulard@mba.qc.ca</t>
  </si>
  <si>
    <t>37 Place Bourget Sud</t>
  </si>
  <si>
    <t>suite 200</t>
  </si>
  <si>
    <t>118</t>
  </si>
  <si>
    <t>Robert Loiselle</t>
  </si>
  <si>
    <t>865 de MarieCourt</t>
  </si>
  <si>
    <t>J4H 2S8</t>
  </si>
  <si>
    <t>Yves Gagnon</t>
  </si>
  <si>
    <t>Le Gardeur</t>
  </si>
  <si>
    <t>122</t>
  </si>
  <si>
    <t>Martin Daunais</t>
  </si>
  <si>
    <t>719 av. des Grands-Prés</t>
  </si>
  <si>
    <t>J6V 0A4</t>
  </si>
  <si>
    <t>Lavaltrie</t>
  </si>
  <si>
    <t>Pierre Tourangeau</t>
  </si>
  <si>
    <t>René Jodoin</t>
  </si>
  <si>
    <t>5125 Du Trianon</t>
  </si>
  <si>
    <t>H1M 2S5</t>
  </si>
  <si>
    <t>Sauvageau Hanley CPA inc. [Catherine Hanley]</t>
  </si>
  <si>
    <t>Catherine Hanley</t>
  </si>
  <si>
    <t>202-9420 boul. Taschereau</t>
  </si>
  <si>
    <t>J4X 2W2</t>
  </si>
  <si>
    <t>128</t>
  </si>
  <si>
    <t>Nadine Barrette</t>
  </si>
  <si>
    <t>102-3600 rue Napoléon</t>
  </si>
  <si>
    <t>J6X 0B1</t>
  </si>
  <si>
    <t>Idée Conceptuelle Intégrable inc. [Guillaume Le Roux]</t>
  </si>
  <si>
    <t>129</t>
  </si>
  <si>
    <t>Guillaume Le Roux</t>
  </si>
  <si>
    <t>guillaume.le.roux@gmail.com</t>
  </si>
  <si>
    <t>3950 St-Kevin</t>
  </si>
  <si>
    <t>appartement #1</t>
  </si>
  <si>
    <t>130</t>
  </si>
  <si>
    <t>11 rue de Varennes</t>
  </si>
  <si>
    <t>Gatineau</t>
  </si>
  <si>
    <t>Emond Simard</t>
  </si>
  <si>
    <t>Angelino Petrucci</t>
  </si>
  <si>
    <t>819 rue Chalifoux</t>
  </si>
  <si>
    <t>J1G 1R7</t>
  </si>
  <si>
    <t>133</t>
  </si>
  <si>
    <t>Dominique Morot</t>
  </si>
  <si>
    <t>dmorot@setym.com</t>
  </si>
  <si>
    <t>10e-85 rue Sainte-Catherine Ouest</t>
  </si>
  <si>
    <t>H2X 3P4</t>
  </si>
  <si>
    <t>Aubut Coutu CA</t>
  </si>
  <si>
    <t>Comptabilité Générale N.L.T. [Nathalie L. Talbot]</t>
  </si>
  <si>
    <t>135</t>
  </si>
  <si>
    <t>Nathalie L. Talbot</t>
  </si>
  <si>
    <t>nathalie@comptabilitenlt.com</t>
  </si>
  <si>
    <t>220 rue Carufel</t>
  </si>
  <si>
    <t>Charlemagne</t>
  </si>
  <si>
    <t>Fondation Héritage NDG [Stephan Lewis]</t>
  </si>
  <si>
    <t>136</t>
  </si>
  <si>
    <t>Stephan Lewis</t>
  </si>
  <si>
    <t>lewistephan@gmail.com</t>
  </si>
  <si>
    <t>137</t>
  </si>
  <si>
    <t>6515 rue Magloire</t>
  </si>
  <si>
    <t>H1P 1N6</t>
  </si>
  <si>
    <t>Maria Gagliano Caprera</t>
  </si>
  <si>
    <t>Danielle BEAUSOLEIL</t>
  </si>
  <si>
    <t>Pierre Picard</t>
  </si>
  <si>
    <t>J6A 2N9</t>
  </si>
  <si>
    <t>140</t>
  </si>
  <si>
    <t>Denis Paradis</t>
  </si>
  <si>
    <t>denis.francine.paradis@sympatico.ca</t>
  </si>
  <si>
    <t>294 de Chantilly</t>
  </si>
  <si>
    <t>J6Y 1E8</t>
  </si>
  <si>
    <t>Administration Info Plus</t>
  </si>
  <si>
    <t>141</t>
  </si>
  <si>
    <t>Éric Douville</t>
  </si>
  <si>
    <t>ericdouville@groupefinancierheritage.com</t>
  </si>
  <si>
    <t>Rosemère</t>
  </si>
  <si>
    <t>Technorol [Pierre McGowan]</t>
  </si>
  <si>
    <t>142</t>
  </si>
  <si>
    <t>Pierre McGowan</t>
  </si>
  <si>
    <t>pmcg@total.net</t>
  </si>
  <si>
    <t>St-Alphonse-de-Granby</t>
  </si>
  <si>
    <t>J0E 2A0</t>
  </si>
  <si>
    <t>Lessard &amp; Associé CPA Inc. [Isabelle Lessard]</t>
  </si>
  <si>
    <t>143</t>
  </si>
  <si>
    <t>Isabelle Lessard</t>
  </si>
  <si>
    <t>ilessard@lessardcpa.ca</t>
  </si>
  <si>
    <t>100 av Sainte-Élisabeth</t>
  </si>
  <si>
    <t>Louiseville</t>
  </si>
  <si>
    <t>J5V 1M2</t>
  </si>
  <si>
    <t>Couture vitres d'autos [Gilles Couture]</t>
  </si>
  <si>
    <t>144</t>
  </si>
  <si>
    <t>Gilles Couture</t>
  </si>
  <si>
    <t>danielle.couture96@videotron.ca</t>
  </si>
  <si>
    <t>96 rue Pontbriand</t>
  </si>
  <si>
    <t>Saint-Constant</t>
  </si>
  <si>
    <t>J5A 1J7</t>
  </si>
  <si>
    <t>Alain Desgroseilliers</t>
  </si>
  <si>
    <t>Les Constructions J.C.R. (1996) Inc. [Carlos Rodriguez]</t>
  </si>
  <si>
    <t>145</t>
  </si>
  <si>
    <t>Carlos Rodriguez</t>
  </si>
  <si>
    <t>jahel22@hotmail.com</t>
  </si>
  <si>
    <t>1590 rue des Francs-Bourgeois</t>
  </si>
  <si>
    <t>J7H 0A4</t>
  </si>
  <si>
    <t>146</t>
  </si>
  <si>
    <t>Sylvain Leblanc</t>
  </si>
  <si>
    <t>sylvain.leblanc1965@hotmail.com</t>
  </si>
  <si>
    <t>452 rue Bourque</t>
  </si>
  <si>
    <t>bureau 1000</t>
  </si>
  <si>
    <t>J5Z 5A2</t>
  </si>
  <si>
    <t>147</t>
  </si>
  <si>
    <t>Jean-Marc Gravel</t>
  </si>
  <si>
    <t>jmgravel@gravel-cpa.com</t>
  </si>
  <si>
    <t>402-4520 prom. Paton </t>
  </si>
  <si>
    <t>H7W 4X1</t>
  </si>
  <si>
    <t>Ebob Bobber Électrique inc. [Jean-Pierre Legris]</t>
  </si>
  <si>
    <t>148</t>
  </si>
  <si>
    <t>Jean-Pierre Legris</t>
  </si>
  <si>
    <t>jplegris@ebob.ca</t>
  </si>
  <si>
    <t>1810-1080 côte du Beaver Hall</t>
  </si>
  <si>
    <t>H2Z 1S8</t>
  </si>
  <si>
    <t>Yanick Maltais</t>
  </si>
  <si>
    <t>341 rue des Sternes</t>
  </si>
  <si>
    <t>Saint-Jean-sur-Richelieu</t>
  </si>
  <si>
    <t>J2W 0H9</t>
  </si>
  <si>
    <t>150</t>
  </si>
  <si>
    <t>Suzanne Dubée</t>
  </si>
  <si>
    <t>Avocate</t>
  </si>
  <si>
    <t>reliures.manuelle.plus@videotron.ca</t>
  </si>
  <si>
    <t>929 rue Allard</t>
  </si>
  <si>
    <t>J5W 2S6</t>
  </si>
  <si>
    <t>Visibilart inc. [Jean-Guy Beauchamp]</t>
  </si>
  <si>
    <t>151</t>
  </si>
  <si>
    <t>Jean-Guy Beauchamp</t>
  </si>
  <si>
    <t>jg.beauchamp@visibilart.com</t>
  </si>
  <si>
    <t>5457 Monkland</t>
  </si>
  <si>
    <t>H4A 1C6</t>
  </si>
  <si>
    <t>9068-4465 Québec inc [Jean-Luc Abran]</t>
  </si>
  <si>
    <t>152</t>
  </si>
  <si>
    <t>Jean-Luc Abran</t>
  </si>
  <si>
    <t>Innomax [Yanick Maltais]</t>
  </si>
  <si>
    <t>153</t>
  </si>
  <si>
    <t>info@gestioninnomax.com;yanick.maltais@gmail.com</t>
  </si>
  <si>
    <t>Me Chandonnet</t>
  </si>
  <si>
    <t>Sans-ci Sans-ça Traiteurs [Isabelle Dubois]</t>
  </si>
  <si>
    <t>154</t>
  </si>
  <si>
    <t>Isabelle Dubois</t>
  </si>
  <si>
    <t>107 A Notre-Dame</t>
  </si>
  <si>
    <t>J5Z 1G9</t>
  </si>
  <si>
    <t>155</t>
  </si>
  <si>
    <t>Denis Lacombe</t>
  </si>
  <si>
    <t>2855 Montée Masson</t>
  </si>
  <si>
    <t>H7B 1E3</t>
  </si>
  <si>
    <t>Laurent Harvey</t>
  </si>
  <si>
    <t>CPA</t>
  </si>
  <si>
    <t>lh@laurentharveycpa.com</t>
  </si>
  <si>
    <t>100-522 rue Notre-Dame</t>
  </si>
  <si>
    <t>Service de valets Mont-Tremblant [David Cyr]</t>
  </si>
  <si>
    <t>158</t>
  </si>
  <si>
    <t>David Cyr</t>
  </si>
  <si>
    <t>3045 chemain de la Chapelle</t>
  </si>
  <si>
    <t>C.P. 2638</t>
  </si>
  <si>
    <t>Mont-Tremblant</t>
  </si>
  <si>
    <t>J8E 1B1</t>
  </si>
  <si>
    <t>159</t>
  </si>
  <si>
    <t>Cong Van Kieu</t>
  </si>
  <si>
    <t>cvankieu80@live.ca</t>
  </si>
  <si>
    <t>901 Des Martinets</t>
  </si>
  <si>
    <t>J4G 2P2</t>
  </si>
  <si>
    <t>Ferme Cormier [Jean-Paul Cormier]</t>
  </si>
  <si>
    <t>161</t>
  </si>
  <si>
    <t>Jean-Paul Cormier</t>
  </si>
  <si>
    <t>790 rang Point du jour sud</t>
  </si>
  <si>
    <t>J5W 1H7</t>
  </si>
  <si>
    <t>162</t>
  </si>
  <si>
    <t>Steve Cloutier</t>
  </si>
  <si>
    <t>scloutierag@gmail.com</t>
  </si>
  <si>
    <t>Michel Lafrance</t>
  </si>
  <si>
    <t>164</t>
  </si>
  <si>
    <t>René Martin</t>
  </si>
  <si>
    <t>102-590 rue St-Viateur</t>
  </si>
  <si>
    <t>J6E 3B6</t>
  </si>
  <si>
    <t>McKinnon Groupe Conseil [Lise Carrier]</t>
  </si>
  <si>
    <t>165</t>
  </si>
  <si>
    <t>Lise Carrier</t>
  </si>
  <si>
    <t>mckmtl@mckinnon.qc.ca;lcarrier@mckinnon.qc.ca</t>
  </si>
  <si>
    <t>Aux Bois fins [Daniel Sabourin]</t>
  </si>
  <si>
    <t>166</t>
  </si>
  <si>
    <t>Daniel Sabourin</t>
  </si>
  <si>
    <t>auxboisfins@bellnet.ca</t>
  </si>
  <si>
    <t>2899 montée de Powerscourt</t>
  </si>
  <si>
    <t>Hinchinbrooke</t>
  </si>
  <si>
    <t>J0S 1A0</t>
  </si>
  <si>
    <t>J6V 1T1</t>
  </si>
  <si>
    <t>Gestion l'Élite S.G. inc. [Serge Gouin]</t>
  </si>
  <si>
    <t>168</t>
  </si>
  <si>
    <t>Serge Gouin</t>
  </si>
  <si>
    <t>serrurier.lelite@bellnet.ca</t>
  </si>
  <si>
    <t>305 2e avenue du Domaine-Morin</t>
  </si>
  <si>
    <t>Saint-Gabriel-de-Brandon</t>
  </si>
  <si>
    <t>J0K 2N0</t>
  </si>
  <si>
    <t>Recrutement intégral inc. [Stéphane Dignard]</t>
  </si>
  <si>
    <t>169</t>
  </si>
  <si>
    <t>Stéphane Dignard</t>
  </si>
  <si>
    <t>sdignard@recrutementintegral.com</t>
  </si>
  <si>
    <t>2-335 rue Notre-Dame</t>
  </si>
  <si>
    <t>J6A 2S4</t>
  </si>
  <si>
    <t>170</t>
  </si>
  <si>
    <t>14 rue Champlain</t>
  </si>
  <si>
    <t>J6A 5L6</t>
  </si>
  <si>
    <t>Résidences rivière richelieu [Jacques Gauvreau]</t>
  </si>
  <si>
    <t>Jacques Gauvreau</t>
  </si>
  <si>
    <t>1851 Borry</t>
  </si>
  <si>
    <t>Varennes</t>
  </si>
  <si>
    <t>J3X 1M2</t>
  </si>
  <si>
    <t>Mario Belval</t>
  </si>
  <si>
    <t>172</t>
  </si>
  <si>
    <t>m.belval@hotmail.ca</t>
  </si>
  <si>
    <t>381 rue Saint-Paul</t>
  </si>
  <si>
    <t>J5Z 2H9</t>
  </si>
  <si>
    <t>9278-0436 Québec inc. [Pierre Mayer]</t>
  </si>
  <si>
    <t>173</t>
  </si>
  <si>
    <t>Pierre Mayer</t>
  </si>
  <si>
    <t>info@pierremayer.ca</t>
  </si>
  <si>
    <t>18 rue Labonté</t>
  </si>
  <si>
    <t>J8E 3C3</t>
  </si>
  <si>
    <t>Martin Roy</t>
  </si>
  <si>
    <t>François Lebreux</t>
  </si>
  <si>
    <t>NAD Supplements inc [Nader Chirara]</t>
  </si>
  <si>
    <t>175</t>
  </si>
  <si>
    <t>Nader Chirara</t>
  </si>
  <si>
    <t>41 Chemin du Tremblay</t>
  </si>
  <si>
    <t>J4B 7L6</t>
  </si>
  <si>
    <t>S.M.C. Installations inc. [Chistiane Monast]</t>
  </si>
  <si>
    <t>176</t>
  </si>
  <si>
    <t>Chistiane Monast</t>
  </si>
  <si>
    <t>smcinstallations@videotron.ca</t>
  </si>
  <si>
    <t>250 ch. Bordeleau</t>
  </si>
  <si>
    <t>Saint-Michel-des-Saints</t>
  </si>
  <si>
    <t>J0K 3B0</t>
  </si>
  <si>
    <t>9024-9111 Québec Inc [Nancy Tremblay]</t>
  </si>
  <si>
    <t>177</t>
  </si>
  <si>
    <t>Nancy Tremblay</t>
  </si>
  <si>
    <t>nancy.james@videotron.ca</t>
  </si>
  <si>
    <t>1417 rue Corelli</t>
  </si>
  <si>
    <t>J5Y 0A1</t>
  </si>
  <si>
    <t>Ébénisterie Franc Bois 2016 inc. [François Mayer]</t>
  </si>
  <si>
    <t>179</t>
  </si>
  <si>
    <t>François Mayer</t>
  </si>
  <si>
    <t>francoismayer690@hotmail.com</t>
  </si>
  <si>
    <t>555 Lavoisier</t>
  </si>
  <si>
    <t>J6A 7M8</t>
  </si>
  <si>
    <t>Penda Jacques Cartier [Gilles Millaire]</t>
  </si>
  <si>
    <t>180</t>
  </si>
  <si>
    <t>Gilles Millaire</t>
  </si>
  <si>
    <t>6772 rue St-Hubert</t>
  </si>
  <si>
    <t>H2S 2M6</t>
  </si>
  <si>
    <t>Annie Tardif Avocate, Inc</t>
  </si>
  <si>
    <t>181</t>
  </si>
  <si>
    <t>Annie Tardif</t>
  </si>
  <si>
    <t>134 RUE Eulalie-Durocher</t>
  </si>
  <si>
    <t>J5Z 4Z5</t>
  </si>
  <si>
    <t>182</t>
  </si>
  <si>
    <t>Gaétan Lévesque</t>
  </si>
  <si>
    <t>levesque-gaetan@videotron.ca</t>
  </si>
  <si>
    <t>8742 rue De Grosbois</t>
  </si>
  <si>
    <t>H1K 2G7</t>
  </si>
  <si>
    <t>Habitations Dalpé inc. [René Dalpé]</t>
  </si>
  <si>
    <t>183</t>
  </si>
  <si>
    <t>René Dalpé</t>
  </si>
  <si>
    <t>rene.dalpe@sympatico.ca</t>
  </si>
  <si>
    <t>51 rue Forest</t>
  </si>
  <si>
    <t>Saint-Jacques</t>
  </si>
  <si>
    <t>J0K 2R0</t>
  </si>
  <si>
    <t>Jean Clermont</t>
  </si>
  <si>
    <t>341 Auto Plus inc. [Johanne Dumaine]</t>
  </si>
  <si>
    <t>184</t>
  </si>
  <si>
    <t>Johanne Dumaine</t>
  </si>
  <si>
    <t>341autoplusinc@gmail.com</t>
  </si>
  <si>
    <t>950 montée de L'Épiphanie</t>
  </si>
  <si>
    <t>J5W 2W2</t>
  </si>
  <si>
    <t>Kahiri Abdelkrir (Karim)</t>
  </si>
  <si>
    <t>9196-6739 Québec inc. [Marc Fournier]</t>
  </si>
  <si>
    <t>185</t>
  </si>
  <si>
    <t>Marc Fournier</t>
  </si>
  <si>
    <t>marco.fournier@videotron.ca</t>
  </si>
  <si>
    <t>157 place Germain-Ferland</t>
  </si>
  <si>
    <t>J5W 0G7</t>
  </si>
  <si>
    <t>Freins et alignements Taschereau inc. [Patrick Bédard]</t>
  </si>
  <si>
    <t>186</t>
  </si>
  <si>
    <t>Patrick Bédard</t>
  </si>
  <si>
    <t>patrick.bedard@gesticomplus.com</t>
  </si>
  <si>
    <t>504 Boul. du Séminaire Nord</t>
  </si>
  <si>
    <t>J3B 5L6</t>
  </si>
  <si>
    <t>Robert Grégoire</t>
  </si>
  <si>
    <t>4228561 Canada inc. [Laurent Decosterd]</t>
  </si>
  <si>
    <t>187</t>
  </si>
  <si>
    <t>Laurent Decosterd</t>
  </si>
  <si>
    <t>decosterd@cadwork.ca</t>
  </si>
  <si>
    <t>249-5425 rue de Bordeaux</t>
  </si>
  <si>
    <t>H2H 2P9</t>
  </si>
  <si>
    <t>Yannick Parent</t>
  </si>
  <si>
    <t>189</t>
  </si>
  <si>
    <t>prixeconomique@gmail.com</t>
  </si>
  <si>
    <t>200 car. Chayer</t>
  </si>
  <si>
    <t>J7G 2J5</t>
  </si>
  <si>
    <t>9037-6831 Québec inc. [Daniel Adam]</t>
  </si>
  <si>
    <t>190</t>
  </si>
  <si>
    <t>Daniel Adam</t>
  </si>
  <si>
    <t>6018 rue Hochelaga</t>
  </si>
  <si>
    <t>H1N 1X6</t>
  </si>
  <si>
    <t>Robert Williamson</t>
  </si>
  <si>
    <t>Linda Vaillancourt</t>
  </si>
  <si>
    <t>Chantal Boulay</t>
  </si>
  <si>
    <t>192</t>
  </si>
  <si>
    <t>Daniel Turenne</t>
  </si>
  <si>
    <t>maconneriedturenne@videotron.ca</t>
  </si>
  <si>
    <t>1943 Chantal</t>
  </si>
  <si>
    <t>J5Z 4C7</t>
  </si>
  <si>
    <t>robertv13@me.com</t>
  </si>
  <si>
    <t>15 rue des Mésanges</t>
  </si>
  <si>
    <t>Mansonville</t>
  </si>
  <si>
    <t>J0E 1X0</t>
  </si>
  <si>
    <t>Francis Beaudin</t>
  </si>
  <si>
    <t>Logiciels Informat - Luc [Luc Grenier]</t>
  </si>
  <si>
    <t>Luc Grenier</t>
  </si>
  <si>
    <t>lucgrenier19@gmail.com</t>
  </si>
  <si>
    <t>208 48e avenue</t>
  </si>
  <si>
    <t>H8T 2R8</t>
  </si>
  <si>
    <t>194</t>
  </si>
  <si>
    <t>André Roberge</t>
  </si>
  <si>
    <t>aroberge@sajy.com</t>
  </si>
  <si>
    <t>15 rue des Émeraudes</t>
  </si>
  <si>
    <t>appartement #209</t>
  </si>
  <si>
    <t>J6A 8G7</t>
  </si>
  <si>
    <t>Geneviève MATHIEU</t>
  </si>
  <si>
    <t>195</t>
  </si>
  <si>
    <t>Hoang Huy Nguyen</t>
  </si>
  <si>
    <t>nhoang_huy@yahoo.com</t>
  </si>
  <si>
    <t xml:space="preserve">41 Buster Dr </t>
  </si>
  <si>
    <t>Brampton</t>
  </si>
  <si>
    <t>L6Y 5R3</t>
  </si>
  <si>
    <t>196</t>
  </si>
  <si>
    <t>197</t>
  </si>
  <si>
    <t>René Lemyre</t>
  </si>
  <si>
    <t>rene.lemyre@gmail.com</t>
  </si>
  <si>
    <t>236 rue du Champ-Doré</t>
  </si>
  <si>
    <t>Saint-Mathieu-de-Beloeil</t>
  </si>
  <si>
    <t>J3G 0G5</t>
  </si>
  <si>
    <t>198</t>
  </si>
  <si>
    <t>Cynthia Roy</t>
  </si>
  <si>
    <t>cynthia@marechaleriebromont.com</t>
  </si>
  <si>
    <t>A-31 ch des Carrières</t>
  </si>
  <si>
    <t>Bromont</t>
  </si>
  <si>
    <t>J2L 1S1</t>
  </si>
  <si>
    <t>Lavage de vitres future inc. [Giacomo Colati]</t>
  </si>
  <si>
    <t>199</t>
  </si>
  <si>
    <t>Giacomo Colati</t>
  </si>
  <si>
    <t>future_windows@sympatico.ca</t>
  </si>
  <si>
    <t>5896 rue Saint-Jacques</t>
  </si>
  <si>
    <t>H4A 2E9</t>
  </si>
  <si>
    <t>Coaching de gestion [Jean-Pierre Fortin]</t>
  </si>
  <si>
    <t>Jean-Pierre Fortin</t>
  </si>
  <si>
    <t>Président-directeur général</t>
  </si>
  <si>
    <t>fortinjp@coaching.qc.ca</t>
  </si>
  <si>
    <t>401-1082 rue Charcot</t>
  </si>
  <si>
    <t>J4B 0J5</t>
  </si>
  <si>
    <t>1001</t>
  </si>
  <si>
    <t>Ken Armstrong</t>
  </si>
  <si>
    <t>kenarmstrong122@hotmail.com</t>
  </si>
  <si>
    <t>193 Guindon</t>
  </si>
  <si>
    <t>Fred Daoust</t>
  </si>
  <si>
    <t>Raynald Meilleur</t>
  </si>
  <si>
    <t>1003</t>
  </si>
  <si>
    <t>1004</t>
  </si>
  <si>
    <t>Michel Lia</t>
  </si>
  <si>
    <t>6242 rue des Magnolias</t>
  </si>
  <si>
    <t>J3Z 1J3</t>
  </si>
  <si>
    <t>Érecteur international [Patrice Gosselin]</t>
  </si>
  <si>
    <t>1005</t>
  </si>
  <si>
    <t>Patrice Gosselin</t>
  </si>
  <si>
    <t>pgosselin@erecteur.com;pat.gosselin@live.ca</t>
  </si>
  <si>
    <t>Catherine L'Espérance</t>
  </si>
  <si>
    <t>Location d'auto Viau [Sylvain Garceau]</t>
  </si>
  <si>
    <t>1007</t>
  </si>
  <si>
    <t>Sylvain Garceau</t>
  </si>
  <si>
    <t>bachandgarceau@videotron.ca</t>
  </si>
  <si>
    <t>9055 boul Pie IX</t>
  </si>
  <si>
    <t>H1Z 3V6</t>
  </si>
  <si>
    <t>Stéphane Gagné</t>
  </si>
  <si>
    <t>Placement Sojel [Johanne Soulard]</t>
  </si>
  <si>
    <t>1008</t>
  </si>
  <si>
    <t>Johanne Soulard</t>
  </si>
  <si>
    <t>Propriétaire</t>
  </si>
  <si>
    <t>josoul@msn.com</t>
  </si>
  <si>
    <t>1084 Saint-Laurent Ouest</t>
  </si>
  <si>
    <t>J4K 1C9</t>
  </si>
  <si>
    <t>1010</t>
  </si>
  <si>
    <t>4835 Ambroise Lafortune</t>
  </si>
  <si>
    <t>1011</t>
  </si>
  <si>
    <t>Alexandre Lamarsalle</t>
  </si>
  <si>
    <t>a_osteo@videotron.ca</t>
  </si>
  <si>
    <t>585 rue de la Noue</t>
  </si>
  <si>
    <t>H3E 1F7</t>
  </si>
  <si>
    <t>Westmount</t>
  </si>
  <si>
    <t>Patrick Lafleur</t>
  </si>
  <si>
    <t>Catherine Gosselin</t>
  </si>
  <si>
    <t>1013b</t>
  </si>
  <si>
    <t>1013c</t>
  </si>
  <si>
    <t>151 de la Rotonde, PH1-01</t>
  </si>
  <si>
    <t>Ile-des-Sœurs</t>
  </si>
  <si>
    <t>H3E 0E1</t>
  </si>
  <si>
    <t>1013e</t>
  </si>
  <si>
    <t>1013f</t>
  </si>
  <si>
    <t>1013g</t>
  </si>
  <si>
    <t>1013h</t>
  </si>
  <si>
    <t>1013i</t>
  </si>
  <si>
    <t>1013j</t>
  </si>
  <si>
    <t>1013L</t>
  </si>
  <si>
    <t>Paul-Hubert Tremblay</t>
  </si>
  <si>
    <t>1013m</t>
  </si>
  <si>
    <t>Boucherie Le Portage inc. [Michel Loyer]</t>
  </si>
  <si>
    <t>1015</t>
  </si>
  <si>
    <t>Michel Loyer</t>
  </si>
  <si>
    <t>diane.philibert@hotmail.com</t>
  </si>
  <si>
    <t>814 boul Ange-Gardien Nord</t>
  </si>
  <si>
    <t>local 20</t>
  </si>
  <si>
    <t>J5W 1P6</t>
  </si>
  <si>
    <t>Pierre Jolicoeur</t>
  </si>
  <si>
    <t>1016</t>
  </si>
  <si>
    <t>Éric Savard</t>
  </si>
  <si>
    <t>erics@creationlogicom.ca</t>
  </si>
  <si>
    <t>2380 rue Chenonceau</t>
  </si>
  <si>
    <t>J7K 0E1</t>
  </si>
  <si>
    <t>159247 Canada inc [Richard Gratton]</t>
  </si>
  <si>
    <t>1018</t>
  </si>
  <si>
    <t>Richard Gratton</t>
  </si>
  <si>
    <t>574 Notre-Dame</t>
  </si>
  <si>
    <t>Anick Bouffard</t>
  </si>
  <si>
    <t>St-Jean Branchaud</t>
  </si>
  <si>
    <t>1019</t>
  </si>
  <si>
    <t>J6A 8L2</t>
  </si>
  <si>
    <t>Marc Martel</t>
  </si>
  <si>
    <t>Lachenaie</t>
  </si>
  <si>
    <t>1022</t>
  </si>
  <si>
    <t>Gilles Laforest</t>
  </si>
  <si>
    <t>9054-7555 Québec inc [Mikael Dallaire] [Catherine Blanchette]</t>
  </si>
  <si>
    <t>1023</t>
  </si>
  <si>
    <t>Catherine Blanchette</t>
  </si>
  <si>
    <t>catherine@cblanchette.ca;cbdallaire@yahoo.ca</t>
  </si>
  <si>
    <t>2200 de la Visitation</t>
  </si>
  <si>
    <t>H2L 3C7</t>
  </si>
  <si>
    <t>Liquidations Lemieux inc [Richard Lemieux]</t>
  </si>
  <si>
    <t>1024</t>
  </si>
  <si>
    <t>Richard Lemieux</t>
  </si>
  <si>
    <t>richard.007@videotron.ca</t>
  </si>
  <si>
    <t>336 rue Notre-Dame</t>
  </si>
  <si>
    <t>J5Z 3C7</t>
  </si>
  <si>
    <t>1025</t>
  </si>
  <si>
    <t>Gertie Gaudreault</t>
  </si>
  <si>
    <t>gglb@videotron.ca</t>
  </si>
  <si>
    <t>456 Des Alouettes</t>
  </si>
  <si>
    <t>J4G 2N2</t>
  </si>
  <si>
    <t>Prud'Homme Fontaine Dolan</t>
  </si>
  <si>
    <t>Cléroux Gaboury CA Inc. [Raymond Cléroux]</t>
  </si>
  <si>
    <t>1027</t>
  </si>
  <si>
    <t>Raymond Cléroux</t>
  </si>
  <si>
    <t>RaymondCleroux@cgeca.ca</t>
  </si>
  <si>
    <t>322 rue Principale Est</t>
  </si>
  <si>
    <t>Farnham</t>
  </si>
  <si>
    <t>J2N 1L7</t>
  </si>
  <si>
    <t>1029</t>
  </si>
  <si>
    <t>Martin Juteau</t>
  </si>
  <si>
    <t>MJuteau@DPMM.ca</t>
  </si>
  <si>
    <t>638 Alfred-Desrochers</t>
  </si>
  <si>
    <t>J7G 3K3</t>
  </si>
  <si>
    <t>1030</t>
  </si>
  <si>
    <t>Serge Couture</t>
  </si>
  <si>
    <t>devseco@gmail.com</t>
  </si>
  <si>
    <t>24 rue Bonaventure</t>
  </si>
  <si>
    <t>J6A 3N7</t>
  </si>
  <si>
    <t>1032</t>
  </si>
  <si>
    <t>Sylvain Pelletier</t>
  </si>
  <si>
    <t>686 Mistassini</t>
  </si>
  <si>
    <t>J6W 5H2</t>
  </si>
  <si>
    <t>1033</t>
  </si>
  <si>
    <t>Benoit Paradis</t>
  </si>
  <si>
    <t>Courtier Immobilier</t>
  </si>
  <si>
    <t>equipeparadis@me.com</t>
  </si>
  <si>
    <t>293 Montée des pionniers</t>
  </si>
  <si>
    <t>J6V 1H4</t>
  </si>
  <si>
    <t>Renaud Simard</t>
  </si>
  <si>
    <t>Construction L. Grenier [Sylvain Grenier]</t>
  </si>
  <si>
    <t>1034</t>
  </si>
  <si>
    <t>Sylvain Grenier</t>
  </si>
  <si>
    <t>sgrenier@lgrenier.com</t>
  </si>
  <si>
    <t>105 rue Grenier</t>
  </si>
  <si>
    <t>J5Z 4C6</t>
  </si>
  <si>
    <t>Gilles Sperano</t>
  </si>
  <si>
    <t>Saint-Hyacinthe</t>
  </si>
  <si>
    <t>Assurances JM Beauregard [Josée Préfontaine]</t>
  </si>
  <si>
    <t>1036</t>
  </si>
  <si>
    <t>Josée Préfontaine</t>
  </si>
  <si>
    <t>Courtier en assurance de dommages</t>
  </si>
  <si>
    <t>josee.prefontaine@assurances-jmb.ca</t>
  </si>
  <si>
    <t>Gaétan Doyon</t>
  </si>
  <si>
    <t>1038</t>
  </si>
  <si>
    <t>Conseiller principale en technologie</t>
  </si>
  <si>
    <t>GAETAN.DOYON@telus.com</t>
  </si>
  <si>
    <t>65 Rue Richelieu</t>
  </si>
  <si>
    <t>J3B 6X2</t>
  </si>
  <si>
    <t>Club de patinage Artistique de Laval [Alain Martel]</t>
  </si>
  <si>
    <t>1040</t>
  </si>
  <si>
    <t>Alain Martel</t>
  </si>
  <si>
    <t>martela@videotron.ca</t>
  </si>
  <si>
    <t>4939 de la Fabrique</t>
  </si>
  <si>
    <t>H7C 1E4</t>
  </si>
  <si>
    <t>1041</t>
  </si>
  <si>
    <t>Thierry Samlal</t>
  </si>
  <si>
    <t>TSamlal@fiche-vip.com</t>
  </si>
  <si>
    <t>50 rue St-Charles Ouest</t>
  </si>
  <si>
    <t>suite 100</t>
  </si>
  <si>
    <t>J4H 1C6</t>
  </si>
  <si>
    <t>9164-0672 Québec Inc [Alexandre Payeur]</t>
  </si>
  <si>
    <t>1042</t>
  </si>
  <si>
    <t>Alexandre Payeur</t>
  </si>
  <si>
    <t>alexandrepayeur@videotron.ca</t>
  </si>
  <si>
    <t>383 ch. des Anglais</t>
  </si>
  <si>
    <t>J7L 3P9</t>
  </si>
  <si>
    <t>1044</t>
  </si>
  <si>
    <t>Pierre Séguin</t>
  </si>
  <si>
    <t>pijo1@hotmail.com</t>
  </si>
  <si>
    <t>2663 chemin Covey hill</t>
  </si>
  <si>
    <t>Franklin</t>
  </si>
  <si>
    <t>J0S 1E0</t>
  </si>
  <si>
    <t>1046</t>
  </si>
  <si>
    <t>Normand Dubé</t>
  </si>
  <si>
    <t>entretienglobal@videotron.ca</t>
  </si>
  <si>
    <t>1415 Langevin</t>
  </si>
  <si>
    <t>J4T 1X5</t>
  </si>
  <si>
    <t>Chantal Moreau</t>
  </si>
  <si>
    <t>bureau 206</t>
  </si>
  <si>
    <t>Monsieur Gazon [Patrick Léger]</t>
  </si>
  <si>
    <t>1050</t>
  </si>
  <si>
    <t>Patrick Léger</t>
  </si>
  <si>
    <t>pat20leger@hotmail.com</t>
  </si>
  <si>
    <t>809 boul. Saint-Luc</t>
  </si>
  <si>
    <t>J2W 2G6</t>
  </si>
  <si>
    <t>Martin Gagnon</t>
  </si>
  <si>
    <t>Arthur Malouin Ltée [Yvan Malouin]</t>
  </si>
  <si>
    <t>Yvan Malouin</t>
  </si>
  <si>
    <t>yvan.malouin@malouinassurance.ca</t>
  </si>
  <si>
    <t>1200 rue Notre-Dame</t>
  </si>
  <si>
    <t>Saint-Césaire</t>
  </si>
  <si>
    <t>J0L 1T0</t>
  </si>
  <si>
    <t>1054</t>
  </si>
  <si>
    <t>Yanick Favreau</t>
  </si>
  <si>
    <t>yfavreau@favreaucpa.com</t>
  </si>
  <si>
    <t>1000 Montée des Pionniers</t>
  </si>
  <si>
    <t>J6V 1S8</t>
  </si>
  <si>
    <t>1055</t>
  </si>
  <si>
    <t>Michel Brodeur</t>
  </si>
  <si>
    <t>m.brodeur@bernardducharme.com</t>
  </si>
  <si>
    <t>4775 boul. Laurier Ouest</t>
  </si>
  <si>
    <t>J2S 3V3</t>
  </si>
  <si>
    <t>MNP S.E.N.C.R.L.</t>
  </si>
  <si>
    <t>Granby</t>
  </si>
  <si>
    <t>1055-c</t>
  </si>
  <si>
    <t>Anne-Marie Ducharme</t>
  </si>
  <si>
    <t>1055d</t>
  </si>
  <si>
    <t>a-m.ducharme@bernardducharme.com</t>
  </si>
  <si>
    <t>1056</t>
  </si>
  <si>
    <t>Richard Provencher</t>
  </si>
  <si>
    <t>Groupe LM2 inc [Richard Lépine]</t>
  </si>
  <si>
    <t>1057</t>
  </si>
  <si>
    <t>Richard Lépine</t>
  </si>
  <si>
    <t>richard6047@gmail.com</t>
  </si>
  <si>
    <t>6 rue des Montagnards</t>
  </si>
  <si>
    <t>Sainte-Marguerite-du-Lac-Masson</t>
  </si>
  <si>
    <t>J0T 1L0</t>
  </si>
  <si>
    <t>9212-0344 Québec inc [Steeve Carrier]</t>
  </si>
  <si>
    <t>1058</t>
  </si>
  <si>
    <t>Steeve Carrier</t>
  </si>
  <si>
    <t>Agent manufacturier</t>
  </si>
  <si>
    <t>steeve_carrier@videotron.ca</t>
  </si>
  <si>
    <t>628 rue Marie-Anne Trottier</t>
  </si>
  <si>
    <t>J6V 1K9</t>
  </si>
  <si>
    <t>Café Excel inc [Luc Bourdages]</t>
  </si>
  <si>
    <t>Luc Bourdages</t>
  </si>
  <si>
    <t>plan8919@hotmail.com</t>
  </si>
  <si>
    <t>3001 Rue Bergman</t>
  </si>
  <si>
    <t>H7L 3Y5</t>
  </si>
  <si>
    <t>Claude Chayer</t>
  </si>
  <si>
    <t>1060</t>
  </si>
  <si>
    <t>Gilles Légaré</t>
  </si>
  <si>
    <t>carmenal@videotron.ca</t>
  </si>
  <si>
    <t>1061</t>
  </si>
  <si>
    <t>Simon Langevin</t>
  </si>
  <si>
    <t>Simon.Langevin@Profabco.com</t>
  </si>
  <si>
    <t>6721 rue Beaubien Est</t>
  </si>
  <si>
    <t>H1M 3B2</t>
  </si>
  <si>
    <t>robert.gregoire@cpaconseil.com</t>
  </si>
  <si>
    <t>Me Mao Chambers</t>
  </si>
  <si>
    <t>1063</t>
  </si>
  <si>
    <t>maoc@bellnet.ca</t>
  </si>
  <si>
    <t>4141 Sherbrooke West</t>
  </si>
  <si>
    <t>suite 650</t>
  </si>
  <si>
    <t>H3Z 1B8</t>
  </si>
  <si>
    <t>Crystal Lucier-Nutbrown</t>
  </si>
  <si>
    <t>Jocelyn Brunelle Assurances inc. [Louise A. Fortier]</t>
  </si>
  <si>
    <t>1064</t>
  </si>
  <si>
    <t>Louise A. Fortier</t>
  </si>
  <si>
    <t>louise.fortier@jbass.ca</t>
  </si>
  <si>
    <t>2025 8e Avenue</t>
  </si>
  <si>
    <t>Pointe-aux-Trembles</t>
  </si>
  <si>
    <t>H1B 4H8</t>
  </si>
  <si>
    <t>Gilles Séguin</t>
  </si>
  <si>
    <t>Marie-Eve Porlier</t>
  </si>
  <si>
    <t>1065</t>
  </si>
  <si>
    <t>Denis Thériault</t>
  </si>
  <si>
    <t>dtheriault@tricotsmaxime.com</t>
  </si>
  <si>
    <t>828 rue Deslauriers</t>
  </si>
  <si>
    <t>H4N 1X1</t>
  </si>
  <si>
    <t>Daniel Duval</t>
  </si>
  <si>
    <t>Stephen Roche</t>
  </si>
  <si>
    <t>Geneviève Mathieu</t>
  </si>
  <si>
    <t>Service et support industriel inc. [François Sarrazin]</t>
  </si>
  <si>
    <t>1066</t>
  </si>
  <si>
    <t>François Sarrazin</t>
  </si>
  <si>
    <t>fsarrazin@issco.ca</t>
  </si>
  <si>
    <t>55 rue Salaberry</t>
  </si>
  <si>
    <t>J5W 2E9</t>
  </si>
  <si>
    <t>Louise Dessureault et François Bonneau</t>
  </si>
  <si>
    <t>1068</t>
  </si>
  <si>
    <t>4208 boul. Gouin Ouest</t>
  </si>
  <si>
    <t>H4J 1B6</t>
  </si>
  <si>
    <t>Stéphane Vermette</t>
  </si>
  <si>
    <t>Alain Picard</t>
  </si>
  <si>
    <t>1069</t>
  </si>
  <si>
    <t>Simon.Langevin@profabco.com</t>
  </si>
  <si>
    <t>Les attaches Pelco inc [Michel Pelletier]</t>
  </si>
  <si>
    <t>1071</t>
  </si>
  <si>
    <t>Michel Pelletier</t>
  </si>
  <si>
    <t>mpelletier@pelco.ca</t>
  </si>
  <si>
    <t>526 rue Lanaudière</t>
  </si>
  <si>
    <t>suite 104</t>
  </si>
  <si>
    <t>J6A 8G5</t>
  </si>
  <si>
    <t>1072</t>
  </si>
  <si>
    <t>11370 rue Notre-Dame Est</t>
  </si>
  <si>
    <t>appartement #207</t>
  </si>
  <si>
    <t>Montréal-Est</t>
  </si>
  <si>
    <t>H1B 2W6</t>
  </si>
  <si>
    <t>1073</t>
  </si>
  <si>
    <t>Valérie Morin</t>
  </si>
  <si>
    <t>morin_valerie@hotmail.com</t>
  </si>
  <si>
    <t>678 rue Visitation</t>
  </si>
  <si>
    <t xml:space="preserve">Saint-Charles-Borromée </t>
  </si>
  <si>
    <t>J6E 7S3</t>
  </si>
  <si>
    <t>Marilène Coutu</t>
  </si>
  <si>
    <t>Claude Moreau</t>
  </si>
  <si>
    <t>J6A 2T4</t>
  </si>
  <si>
    <t>Marie-Hélène Gravel</t>
  </si>
  <si>
    <t>1076</t>
  </si>
  <si>
    <t>Damien Langlois</t>
  </si>
  <si>
    <t>damien.langlois@notiplex.com</t>
  </si>
  <si>
    <t>7777 Louis-H.-Lafontaine</t>
  </si>
  <si>
    <t>Anjou</t>
  </si>
  <si>
    <t>H1K 4E4</t>
  </si>
  <si>
    <t>Jean Leclerc</t>
  </si>
  <si>
    <t>Pierre Vercheval</t>
  </si>
  <si>
    <t>1077</t>
  </si>
  <si>
    <t>mandville5@bell.net</t>
  </si>
  <si>
    <t>2269 Place de Vandôme</t>
  </si>
  <si>
    <t>J3E 3R9</t>
  </si>
  <si>
    <t>1078</t>
  </si>
  <si>
    <t>Serge Belval</t>
  </si>
  <si>
    <t>belval.jcr@videotron.ca</t>
  </si>
  <si>
    <t>519 chemin de la Presqu'Iles</t>
  </si>
  <si>
    <t>Carole Petit</t>
  </si>
  <si>
    <t>Odette Carignan</t>
  </si>
  <si>
    <t>1079</t>
  </si>
  <si>
    <t>J5W 4P1</t>
  </si>
  <si>
    <t>Luc Fafard</t>
  </si>
  <si>
    <t>2314-5618 Québec inc. [Marcel Gagnon]</t>
  </si>
  <si>
    <t>1082</t>
  </si>
  <si>
    <t>Marcel Gagnon</t>
  </si>
  <si>
    <t>marcelgagnon1@hotmail.com</t>
  </si>
  <si>
    <t>41 rue Rochefort</t>
  </si>
  <si>
    <t>J5Y 3C1</t>
  </si>
  <si>
    <t>1083</t>
  </si>
  <si>
    <t>Jean Rainville</t>
  </si>
  <si>
    <t>JRainville@blackrockmetals.com</t>
  </si>
  <si>
    <t>Louise PRÉVOST</t>
  </si>
  <si>
    <t>9084-4168 Québec inc [Michel Lapadula]</t>
  </si>
  <si>
    <t>1084</t>
  </si>
  <si>
    <t>Michel Lapadula</t>
  </si>
  <si>
    <t>7031 rue Jarry Est</t>
  </si>
  <si>
    <t>H1J 1G3</t>
  </si>
  <si>
    <t>Michel Deslaurier</t>
  </si>
  <si>
    <t>MPA Société de comptables Professionnels agréés Inc [Alain Girard]</t>
  </si>
  <si>
    <t>1085</t>
  </si>
  <si>
    <t>2030 Boulevard Pie-IX</t>
  </si>
  <si>
    <t>H1V 2C8</t>
  </si>
  <si>
    <t>Yvon Dalphond</t>
  </si>
  <si>
    <t>1086</t>
  </si>
  <si>
    <t>yvon_174@hotmail.com</t>
  </si>
  <si>
    <t>113 rue du Camélia</t>
  </si>
  <si>
    <t>J5W 5W1</t>
  </si>
  <si>
    <t>Charles Drolet et Alain Lacaille [Alain Lacaille / Charles Drolet]</t>
  </si>
  <si>
    <t>1088</t>
  </si>
  <si>
    <t>Alain Lacaille / Charles Drolet</t>
  </si>
  <si>
    <t>29 av. Saint-Denis</t>
  </si>
  <si>
    <t>Saint-Sauveur</t>
  </si>
  <si>
    <t>J0R 1R4</t>
  </si>
  <si>
    <t>1090</t>
  </si>
  <si>
    <t>coffragesduc@hotmail.fr</t>
  </si>
  <si>
    <t>419 rue Northcote</t>
  </si>
  <si>
    <t>J7A 4M6</t>
  </si>
  <si>
    <t>Sylvain Dufresne</t>
  </si>
  <si>
    <t>1091</t>
  </si>
  <si>
    <t>Mark Angelini</t>
  </si>
  <si>
    <t>mark@timsangelini.ca</t>
  </si>
  <si>
    <t>Isabelle Leclerc</t>
  </si>
  <si>
    <t>isalec01@gmail.com</t>
  </si>
  <si>
    <t>Sainte-Thérèse</t>
  </si>
  <si>
    <t>FBL s.e.n.c.r.l.</t>
  </si>
  <si>
    <t>1093</t>
  </si>
  <si>
    <t>Maurice Holder</t>
  </si>
  <si>
    <t>holder@restaurantholder.com</t>
  </si>
  <si>
    <t>Odette CARIGNAN</t>
  </si>
  <si>
    <t>1095</t>
  </si>
  <si>
    <t>Yvon Laliberté</t>
  </si>
  <si>
    <t>syl.cote58@hotmail.ca</t>
  </si>
  <si>
    <t>1096</t>
  </si>
  <si>
    <t>Roland Dumouchel</t>
  </si>
  <si>
    <t>crdumouchel2@gmail.com</t>
  </si>
  <si>
    <t>1735 rue Charles-Aubert</t>
  </si>
  <si>
    <t>J6W 3R5</t>
  </si>
  <si>
    <t>Marie-Lise Regnauld</t>
  </si>
  <si>
    <t>1097</t>
  </si>
  <si>
    <t>Denis Hugron</t>
  </si>
  <si>
    <t>denishugron@garantiesvgo.com</t>
  </si>
  <si>
    <t>3737A Grande-Allée</t>
  </si>
  <si>
    <t>J4T 2V5</t>
  </si>
  <si>
    <t>Steve Griggs</t>
  </si>
  <si>
    <t>Alain Allard</t>
  </si>
  <si>
    <t>1098</t>
  </si>
  <si>
    <t>Richard Holder</t>
  </si>
  <si>
    <t>301-265 av. du Mont-Royal Ouest</t>
  </si>
  <si>
    <t>H2V 2S3</t>
  </si>
  <si>
    <t>Gravel et Associés inc. [Marie-Hélène Gravel]</t>
  </si>
  <si>
    <t>mh.gravel@Graveletassocie.ca</t>
  </si>
  <si>
    <t>1531 Notre-Dame</t>
  </si>
  <si>
    <t>J5T 1S1</t>
  </si>
  <si>
    <t>9074-1810 Québec Inc [Bar de M. Adam] [Sylvie Adam]</t>
  </si>
  <si>
    <t>1101</t>
  </si>
  <si>
    <t>Sylvie Adam</t>
  </si>
  <si>
    <t>vivie62@hotmail.com</t>
  </si>
  <si>
    <t>190 Notre-Dame</t>
  </si>
  <si>
    <t>J5T 1J9</t>
  </si>
  <si>
    <t>Robert Marchand</t>
  </si>
  <si>
    <t>1102</t>
  </si>
  <si>
    <t>Daniel Lacasse</t>
  </si>
  <si>
    <t>dlacasse@bellnet.ca</t>
  </si>
  <si>
    <t>320-5450 ch. de la Côte-des-Neiges</t>
  </si>
  <si>
    <t>H3T 1Y6</t>
  </si>
  <si>
    <t>L J Messier Lté [Boulangerie Charlemagne]</t>
  </si>
  <si>
    <t>1103</t>
  </si>
  <si>
    <t>1104</t>
  </si>
  <si>
    <t>Alain Coutu</t>
  </si>
  <si>
    <t>4410 boul St-Laurent</t>
  </si>
  <si>
    <t>H2W 1Z5</t>
  </si>
  <si>
    <t>1106</t>
  </si>
  <si>
    <t>Frédéric Morin</t>
  </si>
  <si>
    <t>f_morin@hotmail.com</t>
  </si>
  <si>
    <t>13 terrasse des Champs</t>
  </si>
  <si>
    <t>J5W 4Y9</t>
  </si>
  <si>
    <t>Chantal Emond</t>
  </si>
  <si>
    <t>Gestion Caroussel inc. [Normand Hénault]</t>
  </si>
  <si>
    <t>1107</t>
  </si>
  <si>
    <t>Normand Hénault</t>
  </si>
  <si>
    <t>Sandro Mussini</t>
  </si>
  <si>
    <t>1108</t>
  </si>
  <si>
    <t>Gilles Fafard</t>
  </si>
  <si>
    <t>31 ch. Saint-Joseph</t>
  </si>
  <si>
    <t>1109</t>
  </si>
  <si>
    <t>Stéphane Laframboise</t>
  </si>
  <si>
    <t>laframbs@yahoo.com</t>
  </si>
  <si>
    <t>328 Edmond-Larivée</t>
  </si>
  <si>
    <t xml:space="preserve"> H7L 6C2</t>
  </si>
  <si>
    <t>Chauffage Robert Lacombe inc [Succession Robert Lacombe]</t>
  </si>
  <si>
    <t>Succession Robert Lacombe</t>
  </si>
  <si>
    <t>lacombe.sylvain@gmail.com;ylacombe50@gmail.com</t>
  </si>
  <si>
    <t>86 Sacré-Cœur</t>
  </si>
  <si>
    <t>J5Z 1W8</t>
  </si>
  <si>
    <t>Michel Grégoire</t>
  </si>
  <si>
    <t>1111</t>
  </si>
  <si>
    <t>Olivier Fafard</t>
  </si>
  <si>
    <t>oliverfafard@hotmail.com</t>
  </si>
  <si>
    <t>695 rue Mazuret</t>
  </si>
  <si>
    <t>Adélard Éthier</t>
  </si>
  <si>
    <t>1112</t>
  </si>
  <si>
    <t>Thierry Kobloth</t>
  </si>
  <si>
    <t>vignoble@kobloth.com</t>
  </si>
  <si>
    <t>905 Le grand Boulevard Ouest</t>
  </si>
  <si>
    <t>Saint-Bruno-de-Montarville</t>
  </si>
  <si>
    <t>J3V 4P6</t>
  </si>
  <si>
    <t>Summum Partenaires financiers [Angelino Petrucci]</t>
  </si>
  <si>
    <t>1113</t>
  </si>
  <si>
    <t>angelino@summumfinances.ca</t>
  </si>
  <si>
    <t>Acman Banville</t>
  </si>
  <si>
    <t>1114</t>
  </si>
  <si>
    <t>Caroline Lemire</t>
  </si>
  <si>
    <t>info@boitierslabel.com</t>
  </si>
  <si>
    <t>Bourdon, Dufresne</t>
  </si>
  <si>
    <t>Groupe Atila [Pierre Guay / Yves Chabot]</t>
  </si>
  <si>
    <t>1115</t>
  </si>
  <si>
    <t>Pierre Guay / Yves Chabot</t>
  </si>
  <si>
    <t>201-535 montée Saint-François</t>
  </si>
  <si>
    <t>H7C 2S8</t>
  </si>
  <si>
    <t>1116</t>
  </si>
  <si>
    <t>Claude Lizotte</t>
  </si>
  <si>
    <t>claudelizotte@videotron.ca</t>
  </si>
  <si>
    <t>148 rue Faribault</t>
  </si>
  <si>
    <t>J5Z 4T2</t>
  </si>
  <si>
    <t>Soudure Rive-Nord Lavoie &amp; Fils inc.</t>
  </si>
  <si>
    <t>1117</t>
  </si>
  <si>
    <t>Patrick Bourdon</t>
  </si>
  <si>
    <t>1119</t>
  </si>
  <si>
    <t>Éric Smith</t>
  </si>
  <si>
    <t>40 15e Avenue</t>
  </si>
  <si>
    <t>Saint-Ambroise-de-Kildare</t>
  </si>
  <si>
    <t>J0K 1C0</t>
  </si>
  <si>
    <t>1121</t>
  </si>
  <si>
    <t>1122</t>
  </si>
  <si>
    <t>1123</t>
  </si>
  <si>
    <t>1124</t>
  </si>
  <si>
    <t>1125</t>
  </si>
  <si>
    <t>1126</t>
  </si>
  <si>
    <t>1127</t>
  </si>
  <si>
    <t>1128</t>
  </si>
  <si>
    <t>1129</t>
  </si>
  <si>
    <t>1130</t>
  </si>
  <si>
    <t>1131</t>
  </si>
  <si>
    <t>1132</t>
  </si>
  <si>
    <t>1133</t>
  </si>
  <si>
    <t>1135</t>
  </si>
  <si>
    <t>1137</t>
  </si>
  <si>
    <t>9241-7344 Québec inc [Carl Paquin]</t>
  </si>
  <si>
    <t>Alain Villeneuve</t>
  </si>
  <si>
    <t>1139</t>
  </si>
  <si>
    <t>1140</t>
  </si>
  <si>
    <t>1141</t>
  </si>
  <si>
    <t>1143</t>
  </si>
  <si>
    <t>9056-3149 Québec inc [Bar B3]</t>
  </si>
  <si>
    <t>1144</t>
  </si>
  <si>
    <t>1145</t>
  </si>
  <si>
    <t>1146</t>
  </si>
  <si>
    <t>1148</t>
  </si>
  <si>
    <t>1149</t>
  </si>
  <si>
    <t>1151</t>
  </si>
  <si>
    <t>1152</t>
  </si>
  <si>
    <t>1154a</t>
  </si>
  <si>
    <t>1154b</t>
  </si>
  <si>
    <t>1155</t>
  </si>
  <si>
    <t>1156</t>
  </si>
  <si>
    <t>1158</t>
  </si>
  <si>
    <t>1159</t>
  </si>
  <si>
    <t>1160</t>
  </si>
  <si>
    <t>1161</t>
  </si>
  <si>
    <t>1162</t>
  </si>
  <si>
    <t>1163</t>
  </si>
  <si>
    <t>1164</t>
  </si>
  <si>
    <t>1165</t>
  </si>
  <si>
    <t>Marie-Claude Auger</t>
  </si>
  <si>
    <t>1167</t>
  </si>
  <si>
    <t>1168</t>
  </si>
  <si>
    <t>André Hamelin</t>
  </si>
  <si>
    <t>1169</t>
  </si>
  <si>
    <t>1170</t>
  </si>
  <si>
    <t>1171</t>
  </si>
  <si>
    <t>1172</t>
  </si>
  <si>
    <t>1173</t>
  </si>
  <si>
    <t>1174</t>
  </si>
  <si>
    <t>1175</t>
  </si>
  <si>
    <t>1176</t>
  </si>
  <si>
    <t>1177</t>
  </si>
  <si>
    <t>1179</t>
  </si>
  <si>
    <t>1180</t>
  </si>
  <si>
    <t>1181</t>
  </si>
  <si>
    <t>1182</t>
  </si>
  <si>
    <t>1184</t>
  </si>
  <si>
    <t>1185</t>
  </si>
  <si>
    <t>1186</t>
  </si>
  <si>
    <t>1187</t>
  </si>
  <si>
    <t>1188</t>
  </si>
  <si>
    <t>8372276 Canada inc [France Pelletier]</t>
  </si>
  <si>
    <t>1189</t>
  </si>
  <si>
    <t>1190</t>
  </si>
  <si>
    <t>1191</t>
  </si>
  <si>
    <t>1192</t>
  </si>
  <si>
    <t>1194</t>
  </si>
  <si>
    <t>1195</t>
  </si>
  <si>
    <t>1196</t>
  </si>
  <si>
    <t>1197</t>
  </si>
  <si>
    <t>1198</t>
  </si>
  <si>
    <t>1199</t>
  </si>
  <si>
    <t>1200</t>
  </si>
  <si>
    <t>1201</t>
  </si>
  <si>
    <t>1202</t>
  </si>
  <si>
    <t>1203</t>
  </si>
  <si>
    <t>1206</t>
  </si>
  <si>
    <t>Alain Payette</t>
  </si>
  <si>
    <t>1207</t>
  </si>
  <si>
    <t>1208</t>
  </si>
  <si>
    <t>1209</t>
  </si>
  <si>
    <t>9163-2563 Québec Inc. [Micah Dass]</t>
  </si>
  <si>
    <t>1211</t>
  </si>
  <si>
    <t>1212</t>
  </si>
  <si>
    <t>1213</t>
  </si>
  <si>
    <t>1214</t>
  </si>
  <si>
    <t>Gestion Pierre Sabourin inc</t>
  </si>
  <si>
    <t>1215</t>
  </si>
  <si>
    <t>1216</t>
  </si>
  <si>
    <t>1217</t>
  </si>
  <si>
    <t>1219</t>
  </si>
  <si>
    <t>1221</t>
  </si>
  <si>
    <t>1222</t>
  </si>
  <si>
    <t>1223</t>
  </si>
  <si>
    <t>1224</t>
  </si>
  <si>
    <t>1225</t>
  </si>
  <si>
    <t>1230</t>
  </si>
  <si>
    <t>1231</t>
  </si>
  <si>
    <t>1232</t>
  </si>
  <si>
    <t>1234</t>
  </si>
  <si>
    <t>1236</t>
  </si>
  <si>
    <t>1238</t>
  </si>
  <si>
    <t>1239</t>
  </si>
  <si>
    <t>1240</t>
  </si>
  <si>
    <t>1241</t>
  </si>
  <si>
    <t>1242</t>
  </si>
  <si>
    <t>1243</t>
  </si>
  <si>
    <t>1244</t>
  </si>
  <si>
    <t>1245</t>
  </si>
  <si>
    <t>1246</t>
  </si>
  <si>
    <t>1248</t>
  </si>
  <si>
    <t>1250</t>
  </si>
  <si>
    <t>1251</t>
  </si>
  <si>
    <t>1252</t>
  </si>
  <si>
    <t>1254</t>
  </si>
  <si>
    <t>1255</t>
  </si>
  <si>
    <t>1256</t>
  </si>
  <si>
    <t>1257</t>
  </si>
  <si>
    <t>1258</t>
  </si>
  <si>
    <t>1259</t>
  </si>
  <si>
    <t>1261</t>
  </si>
  <si>
    <t>1262</t>
  </si>
  <si>
    <t>1263</t>
  </si>
  <si>
    <t>1264</t>
  </si>
  <si>
    <t>1265</t>
  </si>
  <si>
    <t>1266</t>
  </si>
  <si>
    <t>1269</t>
  </si>
  <si>
    <t>1270</t>
  </si>
  <si>
    <t>1271</t>
  </si>
  <si>
    <t>1272</t>
  </si>
  <si>
    <t>1274</t>
  </si>
  <si>
    <t>1275</t>
  </si>
  <si>
    <t>1276</t>
  </si>
  <si>
    <t>1277</t>
  </si>
  <si>
    <t>1278</t>
  </si>
  <si>
    <t>1279</t>
  </si>
  <si>
    <t>1281</t>
  </si>
  <si>
    <t>1282</t>
  </si>
  <si>
    <t>1283</t>
  </si>
  <si>
    <t>1284</t>
  </si>
  <si>
    <t>1286</t>
  </si>
  <si>
    <t>1287</t>
  </si>
  <si>
    <t>Luc Massé</t>
  </si>
  <si>
    <t>1290</t>
  </si>
  <si>
    <t>1293</t>
  </si>
  <si>
    <t>1294</t>
  </si>
  <si>
    <t>1295</t>
  </si>
  <si>
    <t>9206-0797 Québec inc [Réjean Noël]</t>
  </si>
  <si>
    <t>1296</t>
  </si>
  <si>
    <t>Luc Aubin</t>
  </si>
  <si>
    <t>1297</t>
  </si>
  <si>
    <t>1298</t>
  </si>
  <si>
    <t>Pedro Antunes</t>
  </si>
  <si>
    <t>1299</t>
  </si>
  <si>
    <t>Sylvain Jacques</t>
  </si>
  <si>
    <t>1302</t>
  </si>
  <si>
    <t>1303</t>
  </si>
  <si>
    <t>1304</t>
  </si>
  <si>
    <t>1305</t>
  </si>
  <si>
    <t>1306</t>
  </si>
  <si>
    <t>1308</t>
  </si>
  <si>
    <t>1309</t>
  </si>
  <si>
    <t>1313</t>
  </si>
  <si>
    <t>Manon Coulombe, CPA Inc</t>
  </si>
  <si>
    <t>1314</t>
  </si>
  <si>
    <t>Manon Lafortune inc.</t>
  </si>
  <si>
    <t>1315</t>
  </si>
  <si>
    <t>1316</t>
  </si>
  <si>
    <t>1317</t>
  </si>
  <si>
    <t>1318</t>
  </si>
  <si>
    <t>1320</t>
  </si>
  <si>
    <t>1321</t>
  </si>
  <si>
    <t>1322</t>
  </si>
  <si>
    <t>1323</t>
  </si>
  <si>
    <t>1324</t>
  </si>
  <si>
    <t>1325</t>
  </si>
  <si>
    <t>Construction Alexandre Paré inc.</t>
  </si>
  <si>
    <t>1326</t>
  </si>
  <si>
    <t>1327</t>
  </si>
  <si>
    <t>1328</t>
  </si>
  <si>
    <t>1329</t>
  </si>
  <si>
    <t>1330</t>
  </si>
  <si>
    <t>1331</t>
  </si>
  <si>
    <t>Vincent Roy</t>
  </si>
  <si>
    <t>1332</t>
  </si>
  <si>
    <t>1333</t>
  </si>
  <si>
    <t>1335</t>
  </si>
  <si>
    <t>1336</t>
  </si>
  <si>
    <t>1337</t>
  </si>
  <si>
    <t>1338</t>
  </si>
  <si>
    <t>1339</t>
  </si>
  <si>
    <t>1340</t>
  </si>
  <si>
    <t>1341</t>
  </si>
  <si>
    <t>1343</t>
  </si>
  <si>
    <t>Golf Dev Inc [Rolland Fontaine]</t>
  </si>
  <si>
    <t>1344</t>
  </si>
  <si>
    <t>1345</t>
  </si>
  <si>
    <t>1346</t>
  </si>
  <si>
    <t>9220-6986 Québec inc [Taxi Van Medic]</t>
  </si>
  <si>
    <t>1347</t>
  </si>
  <si>
    <t>1349</t>
  </si>
  <si>
    <t>9058-2982 Québec inc [Mario Buonanno]</t>
  </si>
  <si>
    <t>1351</t>
  </si>
  <si>
    <t>1352</t>
  </si>
  <si>
    <t>1353</t>
  </si>
  <si>
    <t>1354</t>
  </si>
  <si>
    <t>1355</t>
  </si>
  <si>
    <t>1356</t>
  </si>
  <si>
    <t>1357</t>
  </si>
  <si>
    <t>1358</t>
  </si>
  <si>
    <t>1360</t>
  </si>
  <si>
    <t>1362</t>
  </si>
  <si>
    <t>1363</t>
  </si>
  <si>
    <t>1364</t>
  </si>
  <si>
    <t>1365</t>
  </si>
  <si>
    <t>1366</t>
  </si>
  <si>
    <t>1367</t>
  </si>
  <si>
    <t>9351-5344 Québec inc [Suzanne Bolduc]</t>
  </si>
  <si>
    <t>1368</t>
  </si>
  <si>
    <t>1370</t>
  </si>
  <si>
    <t>1380</t>
  </si>
  <si>
    <t>1381</t>
  </si>
  <si>
    <t>1382</t>
  </si>
  <si>
    <t>1384</t>
  </si>
  <si>
    <t>1385</t>
  </si>
  <si>
    <t>1387</t>
  </si>
  <si>
    <t>Les rénovations Innoverre Inc [Luc Forget]</t>
  </si>
  <si>
    <t>1390</t>
  </si>
  <si>
    <t>1391</t>
  </si>
  <si>
    <t>1392</t>
  </si>
  <si>
    <t>1393</t>
  </si>
  <si>
    <t>1395</t>
  </si>
  <si>
    <t>1396</t>
  </si>
  <si>
    <t>9350-1807 Québec Inc [Martin Racicot]</t>
  </si>
  <si>
    <t>1397</t>
  </si>
  <si>
    <t>Robert St-Jacques</t>
  </si>
  <si>
    <t>1398</t>
  </si>
  <si>
    <t>1399</t>
  </si>
  <si>
    <t>2744-6160 Québec inc [Daniel Martel]</t>
  </si>
  <si>
    <t>1400</t>
  </si>
  <si>
    <t>1401</t>
  </si>
  <si>
    <t>1402</t>
  </si>
  <si>
    <t>1403</t>
  </si>
  <si>
    <t>1404</t>
  </si>
  <si>
    <t>9310-9411 Québec Inc. [Alain Gingras et Chantal Bouillon]</t>
  </si>
  <si>
    <t>1405</t>
  </si>
  <si>
    <t>1406</t>
  </si>
  <si>
    <t>1407</t>
  </si>
  <si>
    <t>1408</t>
  </si>
  <si>
    <t>1409</t>
  </si>
  <si>
    <t>1410</t>
  </si>
  <si>
    <t>1411</t>
  </si>
  <si>
    <t>1415</t>
  </si>
  <si>
    <t>1416</t>
  </si>
  <si>
    <t>1417</t>
  </si>
  <si>
    <t>1418</t>
  </si>
  <si>
    <t>1419</t>
  </si>
  <si>
    <t>1420</t>
  </si>
  <si>
    <t>Sécurité Incendie S.M.J. Inc [Serge Martel]</t>
  </si>
  <si>
    <t>1422</t>
  </si>
  <si>
    <t>9217-0083 Québec Inc [Daniel Guilbaudeau]</t>
  </si>
  <si>
    <t>1423</t>
  </si>
  <si>
    <t>Gestenv Inc. [Yves Patenaude]</t>
  </si>
  <si>
    <t>1424</t>
  </si>
  <si>
    <t>1425</t>
  </si>
  <si>
    <t>1426</t>
  </si>
  <si>
    <t>1427</t>
  </si>
  <si>
    <t>1428</t>
  </si>
  <si>
    <t>9309-3664 Québec Inc. [François Brouillette]</t>
  </si>
  <si>
    <t>1429</t>
  </si>
  <si>
    <t>1431</t>
  </si>
  <si>
    <t>1432</t>
  </si>
  <si>
    <t>1433</t>
  </si>
  <si>
    <t>1435</t>
  </si>
  <si>
    <t>Synergie Ti Inc. [Julie Morin]</t>
  </si>
  <si>
    <t>1436</t>
  </si>
  <si>
    <t>1438</t>
  </si>
  <si>
    <t>1439</t>
  </si>
  <si>
    <t>1440</t>
  </si>
  <si>
    <t>1441</t>
  </si>
  <si>
    <t>1442</t>
  </si>
  <si>
    <t>1443</t>
  </si>
  <si>
    <t>1444</t>
  </si>
  <si>
    <t>Maxime Dupuis Électrique Inc.</t>
  </si>
  <si>
    <t>1445</t>
  </si>
  <si>
    <t>1447</t>
  </si>
  <si>
    <t>1448</t>
  </si>
  <si>
    <t>1450</t>
  </si>
  <si>
    <t>1451</t>
  </si>
  <si>
    <t>1452</t>
  </si>
  <si>
    <t>9339-1811 Québec Inc [Annie Groulx]</t>
  </si>
  <si>
    <t>1453</t>
  </si>
  <si>
    <t>1454</t>
  </si>
  <si>
    <t>1457</t>
  </si>
  <si>
    <t>1458</t>
  </si>
  <si>
    <t>1459</t>
  </si>
  <si>
    <t>1460</t>
  </si>
  <si>
    <t>9278-1954 Québec Inc [Éric Ouellet - M. Gazon]</t>
  </si>
  <si>
    <t>1461</t>
  </si>
  <si>
    <t>1463</t>
  </si>
  <si>
    <t>Claude Carrier CPA Inc.</t>
  </si>
  <si>
    <t>1464</t>
  </si>
  <si>
    <t>1465</t>
  </si>
  <si>
    <t>Maurice Duquette</t>
  </si>
  <si>
    <t>1467</t>
  </si>
  <si>
    <t>1468</t>
  </si>
  <si>
    <t>Yannic Dumais</t>
  </si>
  <si>
    <t>1469</t>
  </si>
  <si>
    <t>1470</t>
  </si>
  <si>
    <t>1471</t>
  </si>
  <si>
    <t>1472</t>
  </si>
  <si>
    <t>1474</t>
  </si>
  <si>
    <t>1475</t>
  </si>
  <si>
    <t>1476</t>
  </si>
  <si>
    <t>1477</t>
  </si>
  <si>
    <t>1478</t>
  </si>
  <si>
    <t>1479</t>
  </si>
  <si>
    <t>1481</t>
  </si>
  <si>
    <t>1482</t>
  </si>
  <si>
    <t>1483</t>
  </si>
  <si>
    <t>1484</t>
  </si>
  <si>
    <t>Les Industries Hertech Inc [Claude Hérard]</t>
  </si>
  <si>
    <t>1485</t>
  </si>
  <si>
    <t>1487</t>
  </si>
  <si>
    <t>1488</t>
  </si>
  <si>
    <t>François Doré</t>
  </si>
  <si>
    <t>1490</t>
  </si>
  <si>
    <t>1491</t>
  </si>
  <si>
    <t>Catherine Luu D.M.D. Inc.</t>
  </si>
  <si>
    <t>1492</t>
  </si>
  <si>
    <t>1493</t>
  </si>
  <si>
    <t>9286-7621 Québec Inc [Hugo Noury]</t>
  </si>
  <si>
    <t>1495</t>
  </si>
  <si>
    <t>1496</t>
  </si>
  <si>
    <t>1497</t>
  </si>
  <si>
    <t>1499</t>
  </si>
  <si>
    <t>1500</t>
  </si>
  <si>
    <t>1501</t>
  </si>
  <si>
    <t>1503</t>
  </si>
  <si>
    <t>1507</t>
  </si>
  <si>
    <t>1508</t>
  </si>
  <si>
    <t>1509</t>
  </si>
  <si>
    <t>1510</t>
  </si>
  <si>
    <t>1511</t>
  </si>
  <si>
    <t>1512</t>
  </si>
  <si>
    <t>9230-8410 Québec Inc [Normand Lajoie]</t>
  </si>
  <si>
    <t>1513</t>
  </si>
  <si>
    <t>R.I. Résidence de Bellechasse Inc. [Sylvie Rocheleau]</t>
  </si>
  <si>
    <t>1515</t>
  </si>
  <si>
    <t>9189-0558 Québec Inc [Martin Fullum]</t>
  </si>
  <si>
    <t>1517</t>
  </si>
  <si>
    <t>1518</t>
  </si>
  <si>
    <t>1519</t>
  </si>
  <si>
    <t>1520</t>
  </si>
  <si>
    <t>1521</t>
  </si>
  <si>
    <t>PS Laporte Inc. [Pierre Laporte]</t>
  </si>
  <si>
    <t>1522</t>
  </si>
  <si>
    <t>1524</t>
  </si>
  <si>
    <t>1525</t>
  </si>
  <si>
    <t>1526</t>
  </si>
  <si>
    <t>1529</t>
  </si>
  <si>
    <t>1530</t>
  </si>
  <si>
    <t>1531</t>
  </si>
  <si>
    <t>1534</t>
  </si>
  <si>
    <t>Kia Ste-Agathe [Gregory Navasse]</t>
  </si>
  <si>
    <t>1536</t>
  </si>
  <si>
    <t>1537</t>
  </si>
  <si>
    <t>1538</t>
  </si>
  <si>
    <t>1539</t>
  </si>
  <si>
    <t>1540</t>
  </si>
  <si>
    <t>1541</t>
  </si>
  <si>
    <t>1542</t>
  </si>
  <si>
    <t>1543</t>
  </si>
  <si>
    <t>9257-9069 Québec Inc [François Breault]</t>
  </si>
  <si>
    <t>1544</t>
  </si>
  <si>
    <t>1545</t>
  </si>
  <si>
    <t>1547</t>
  </si>
  <si>
    <t>9229-6086 Québec Inc [Jean-Pierre Blais]</t>
  </si>
  <si>
    <t>1549</t>
  </si>
  <si>
    <t>1550</t>
  </si>
  <si>
    <t>Luxi Soin Inc [Nathalie Richard]</t>
  </si>
  <si>
    <t>1551</t>
  </si>
  <si>
    <t>9431-4002 Québec Inc [Marco Adornetto]</t>
  </si>
  <si>
    <t>1552</t>
  </si>
  <si>
    <t>Roberto Mayer</t>
  </si>
  <si>
    <t>1553</t>
  </si>
  <si>
    <t>1555</t>
  </si>
  <si>
    <t>1556</t>
  </si>
  <si>
    <t>1557</t>
  </si>
  <si>
    <t>1558</t>
  </si>
  <si>
    <t>Francis Lemieux</t>
  </si>
  <si>
    <t>1559</t>
  </si>
  <si>
    <t>Normand Faubert</t>
  </si>
  <si>
    <t>1560</t>
  </si>
  <si>
    <t>1562</t>
  </si>
  <si>
    <t>1563</t>
  </si>
  <si>
    <t>1564</t>
  </si>
  <si>
    <t>1565</t>
  </si>
  <si>
    <t>Pretech Inc. [Shawn Guilbert]</t>
  </si>
  <si>
    <t>1566d</t>
  </si>
  <si>
    <t>1566e</t>
  </si>
  <si>
    <t>1566f</t>
  </si>
  <si>
    <t>1566g</t>
  </si>
  <si>
    <t>1567</t>
  </si>
  <si>
    <t>1568</t>
  </si>
  <si>
    <t>Luc Vinet</t>
  </si>
  <si>
    <t>1569</t>
  </si>
  <si>
    <t>1570</t>
  </si>
  <si>
    <t>Aménagement Extérieur Synthek Québec Inc [Vincent Guérin]</t>
  </si>
  <si>
    <t>1572</t>
  </si>
  <si>
    <t>1573</t>
  </si>
  <si>
    <t>1576</t>
  </si>
  <si>
    <t>1577</t>
  </si>
  <si>
    <t>1578</t>
  </si>
  <si>
    <t>LFG Distribution Inc [Jonathan Bark]</t>
  </si>
  <si>
    <t>1579</t>
  </si>
  <si>
    <t>1580</t>
  </si>
  <si>
    <t>1581</t>
  </si>
  <si>
    <t>1582</t>
  </si>
  <si>
    <t>1583</t>
  </si>
  <si>
    <t>1584</t>
  </si>
  <si>
    <t>1585</t>
  </si>
  <si>
    <t>1586</t>
  </si>
  <si>
    <t>1587</t>
  </si>
  <si>
    <t>1588</t>
  </si>
  <si>
    <t>1589</t>
  </si>
  <si>
    <t>1590</t>
  </si>
  <si>
    <t>1591</t>
  </si>
  <si>
    <t>1592</t>
  </si>
  <si>
    <t>1593</t>
  </si>
  <si>
    <t>1595</t>
  </si>
  <si>
    <t>1597</t>
  </si>
  <si>
    <t>1599</t>
  </si>
  <si>
    <t>1600</t>
  </si>
  <si>
    <t>1601</t>
  </si>
  <si>
    <t>1602</t>
  </si>
  <si>
    <t>2584875 Canada Inc [Michel Puskas]</t>
  </si>
  <si>
    <t>1603</t>
  </si>
  <si>
    <t>9318-7193 Québec Inc [Patrick Doyon]</t>
  </si>
  <si>
    <t>1604</t>
  </si>
  <si>
    <t>Groupe Multi Distribution [Christopher Gagné]</t>
  </si>
  <si>
    <t>1606</t>
  </si>
  <si>
    <t>Jacques Leblanc, CPA</t>
  </si>
  <si>
    <t>1607</t>
  </si>
  <si>
    <t>Gestion Clin D'Oeil Inc.[Josée Carrier]</t>
  </si>
  <si>
    <t>1608</t>
  </si>
  <si>
    <t>1609</t>
  </si>
  <si>
    <t>9099-3452 Québec Inc. [André Boulet]</t>
  </si>
  <si>
    <t>1610</t>
  </si>
  <si>
    <t>1612</t>
  </si>
  <si>
    <t>1613</t>
  </si>
  <si>
    <t>1614</t>
  </si>
  <si>
    <t>1616</t>
  </si>
  <si>
    <t>1617</t>
  </si>
  <si>
    <t>1618</t>
  </si>
  <si>
    <t>1625</t>
  </si>
  <si>
    <t>1626</t>
  </si>
  <si>
    <t>1627</t>
  </si>
  <si>
    <t>1629</t>
  </si>
  <si>
    <t>1630</t>
  </si>
  <si>
    <t>1631</t>
  </si>
  <si>
    <t>1632</t>
  </si>
  <si>
    <t>1633</t>
  </si>
  <si>
    <t>1634</t>
  </si>
  <si>
    <t>LRV Notaires</t>
  </si>
  <si>
    <t>1635</t>
  </si>
  <si>
    <t>1636</t>
  </si>
  <si>
    <t>1637</t>
  </si>
  <si>
    <t>9064-3032 Québec Inc [Jean-Pierre Labelle]</t>
  </si>
  <si>
    <t>1638</t>
  </si>
  <si>
    <t>Sébastien Chartrand</t>
  </si>
  <si>
    <t>1639</t>
  </si>
  <si>
    <t>3360661 Canada Inc [Marc Gravel]</t>
  </si>
  <si>
    <t>1640</t>
  </si>
  <si>
    <t>1641</t>
  </si>
  <si>
    <t>1642</t>
  </si>
  <si>
    <t>1643</t>
  </si>
  <si>
    <t>Daniel Morin Notaire</t>
  </si>
  <si>
    <t>1644</t>
  </si>
  <si>
    <t>1645</t>
  </si>
  <si>
    <t>Excellent Pavage [9195-7902 Québec Inc.]</t>
  </si>
  <si>
    <t>1646</t>
  </si>
  <si>
    <t>9383-4851 Québec Inc [Chrystian Barrière]</t>
  </si>
  <si>
    <t>1647</t>
  </si>
  <si>
    <t>1649</t>
  </si>
  <si>
    <t>1650</t>
  </si>
  <si>
    <t>1651</t>
  </si>
  <si>
    <t>1652</t>
  </si>
  <si>
    <t>1653</t>
  </si>
  <si>
    <t>1654</t>
  </si>
  <si>
    <t>1655</t>
  </si>
  <si>
    <t>1657</t>
  </si>
  <si>
    <t>1660</t>
  </si>
  <si>
    <t>1662</t>
  </si>
  <si>
    <t>1664</t>
  </si>
  <si>
    <t>1665</t>
  </si>
  <si>
    <t>1666</t>
  </si>
  <si>
    <t>1667</t>
  </si>
  <si>
    <t>1668</t>
  </si>
  <si>
    <t>1670</t>
  </si>
  <si>
    <t>MLC Finance Inc [Marc Lamy]</t>
  </si>
  <si>
    <t>1671</t>
  </si>
  <si>
    <t>1672</t>
  </si>
  <si>
    <t>1674</t>
  </si>
  <si>
    <t>CGLE Comptabilité Inc [Claudette Gingras]</t>
  </si>
  <si>
    <t>1676</t>
  </si>
  <si>
    <t>1677</t>
  </si>
  <si>
    <t>1678</t>
  </si>
  <si>
    <t>1679</t>
  </si>
  <si>
    <t>9396-5622 Québec Inc [Martin Beaulieu]</t>
  </si>
  <si>
    <t>1680</t>
  </si>
  <si>
    <t>2842-4604 Québec Inc [Nathalie Allard]</t>
  </si>
  <si>
    <t>1681</t>
  </si>
  <si>
    <t>1683</t>
  </si>
  <si>
    <t>9285-1575 Quebec Inc [SKC Habitation]</t>
  </si>
  <si>
    <t>1688</t>
  </si>
  <si>
    <t>1690</t>
  </si>
  <si>
    <t>1691</t>
  </si>
  <si>
    <t>1692</t>
  </si>
  <si>
    <t>144359 Canada Inc [Pierre Asselin]</t>
  </si>
  <si>
    <t>1693</t>
  </si>
  <si>
    <t>1694</t>
  </si>
  <si>
    <t>1695</t>
  </si>
  <si>
    <t>1697</t>
  </si>
  <si>
    <t>1698</t>
  </si>
  <si>
    <t>Sécure Auto Plus Inc. [Richard JR Loiseau]</t>
  </si>
  <si>
    <t>1700</t>
  </si>
  <si>
    <t>Richard JR Loiseau</t>
  </si>
  <si>
    <t>richardjretsylvie@hotmail.com</t>
  </si>
  <si>
    <t>7600 boul. Laurier</t>
  </si>
  <si>
    <t>J7M 2K8</t>
  </si>
  <si>
    <t>Alexandre Boyer – Ami de Pierre de Remorques Terrebonne</t>
  </si>
  <si>
    <t>Alexandre Boyer CPA</t>
  </si>
  <si>
    <t>Lacroix AV Inc [Marc Lacroix]</t>
  </si>
  <si>
    <t>1701</t>
  </si>
  <si>
    <t>Marc Lacroix</t>
  </si>
  <si>
    <t>marc@lacroixav.com</t>
  </si>
  <si>
    <t>1037 rue des Marguerites</t>
  </si>
  <si>
    <t>Saint-Jérome</t>
  </si>
  <si>
    <t>J5L 2B2</t>
  </si>
  <si>
    <t>La Petite Ourse Inc. [Agathe Martineau]</t>
  </si>
  <si>
    <t>1702</t>
  </si>
  <si>
    <t>Agathe Martineau</t>
  </si>
  <si>
    <t>agathe@lapetiteourse.ca</t>
  </si>
  <si>
    <t>986 rue Marquette</t>
  </si>
  <si>
    <t>J4K 4H6</t>
  </si>
  <si>
    <t>Dufour Charbonneau Brunet CPA</t>
  </si>
  <si>
    <t>Novallier St-Bruno</t>
  </si>
  <si>
    <t>Charles Vincent et Fils Inc [Gilles Vincent]</t>
  </si>
  <si>
    <t>1703</t>
  </si>
  <si>
    <t>Gilles Vincent</t>
  </si>
  <si>
    <t>info@monumentsvincent.com</t>
  </si>
  <si>
    <t>515 24ème Avenue</t>
  </si>
  <si>
    <t xml:space="preserve">Montréal </t>
  </si>
  <si>
    <t>H8S 3V9</t>
  </si>
  <si>
    <t>Michel Poulin</t>
  </si>
  <si>
    <t>Belzille Tremblay CPA</t>
  </si>
  <si>
    <t>Divertissement Valérie Jalbert Inc.</t>
  </si>
  <si>
    <t>1704</t>
  </si>
  <si>
    <t>Valérie Jalbert</t>
  </si>
  <si>
    <t xml:space="preserve">Présidente </t>
  </si>
  <si>
    <t>valeriejalbert1@hotmail.fr</t>
  </si>
  <si>
    <t>1617 montée Sainte-Thérèse</t>
  </si>
  <si>
    <t>J5L 2L2</t>
  </si>
  <si>
    <t>9389-8179 Québec Inc. [Daniel O'Reilly]</t>
  </si>
  <si>
    <t>Daniel O'Reilly</t>
  </si>
  <si>
    <t xml:space="preserve">Président </t>
  </si>
  <si>
    <t>daniel.oreilly@post.mcdonalds.ca</t>
  </si>
  <si>
    <t>969 boul. Hamel E</t>
  </si>
  <si>
    <t>Chibougamau</t>
  </si>
  <si>
    <t>G8P 2Z3</t>
  </si>
  <si>
    <t>Stéphan Dumas CPA</t>
  </si>
  <si>
    <t>Marie-Claude Lavoie, notaire</t>
  </si>
  <si>
    <t>Live Immobilier Inc. [Alexandre Blanchard]</t>
  </si>
  <si>
    <t>1706</t>
  </si>
  <si>
    <t>Alexandre Blanchard</t>
  </si>
  <si>
    <t>alex@liveimmobilier.com</t>
  </si>
  <si>
    <t>48 rue de Vitré</t>
  </si>
  <si>
    <t>Blainville</t>
  </si>
  <si>
    <t>J7B 1Z3</t>
  </si>
  <si>
    <t>Immo Chambert Inc. [Francis Chamberland]</t>
  </si>
  <si>
    <t>Francis Chamberland</t>
  </si>
  <si>
    <t>immochambert@hotmail.com</t>
  </si>
  <si>
    <t>1316 Notre-Dame</t>
  </si>
  <si>
    <t>Aslen Stratégies d'affaires</t>
  </si>
  <si>
    <t>Les Barrières Spectron Inc [Guy Marcheterre]</t>
  </si>
  <si>
    <t>1708</t>
  </si>
  <si>
    <t>Guy Marcheterre</t>
  </si>
  <si>
    <t>spectron@bellnet.ca</t>
  </si>
  <si>
    <t>2496 boul. Curé-Labelle</t>
  </si>
  <si>
    <t>Prévost</t>
  </si>
  <si>
    <t>J0R 1T0</t>
  </si>
  <si>
    <t>Maurice Chiasson</t>
  </si>
  <si>
    <t>Maurice Chiasson CPA</t>
  </si>
  <si>
    <t>Concept P.O.S. Inc. [Mathieu St-Germain]</t>
  </si>
  <si>
    <t>Mathieu St-Germain</t>
  </si>
  <si>
    <t>Vice-président</t>
  </si>
  <si>
    <t>mathieu@conceptpos.com</t>
  </si>
  <si>
    <t>466 rue Bourque</t>
  </si>
  <si>
    <t>Robert Guindon</t>
  </si>
  <si>
    <t>Cabinet Veilleux CPA</t>
  </si>
  <si>
    <t>TI Consultpro Inc. [Daniel Roux]</t>
  </si>
  <si>
    <t>1710</t>
  </si>
  <si>
    <t>Daniel Roux</t>
  </si>
  <si>
    <t>daniel.roux@ticonsulpro.com</t>
  </si>
  <si>
    <t>2725 rue Lincourt</t>
  </si>
  <si>
    <t>J4M 2H4</t>
  </si>
  <si>
    <t>Gestion Huppé Inc [Robert Huppé]</t>
  </si>
  <si>
    <t>1712</t>
  </si>
  <si>
    <t>Robert Huppé</t>
  </si>
  <si>
    <t>roberthuppe@hotmail.com</t>
  </si>
  <si>
    <t>1089 rue des Escoumins</t>
  </si>
  <si>
    <t>9821821 Canada Inc [Richard Lavoie]</t>
  </si>
  <si>
    <t>1713</t>
  </si>
  <si>
    <t>Richard Lavoie</t>
  </si>
  <si>
    <t>49 rue Pauline-Donalda</t>
  </si>
  <si>
    <t>H1A 4Z7</t>
  </si>
  <si>
    <t>Importation Timaby Inc. [Audrey Poulin]</t>
  </si>
  <si>
    <t>1714</t>
  </si>
  <si>
    <t>Audrey Poulin</t>
  </si>
  <si>
    <t>Secrétaire</t>
  </si>
  <si>
    <t>217 chemin Picard</t>
  </si>
  <si>
    <t>9504-8765 Québec Inc. [Sébastien Fortier]</t>
  </si>
  <si>
    <t>Sébastien Fortier</t>
  </si>
  <si>
    <t>fortier_04@hotmail.com</t>
  </si>
  <si>
    <t>181 rue Lanthier</t>
  </si>
  <si>
    <t>Saint-Hippolyte</t>
  </si>
  <si>
    <t>J8A 1A8</t>
  </si>
  <si>
    <t>Entreprises MSK Inc [Martin Perreault]</t>
  </si>
  <si>
    <t>Martin Perreault</t>
  </si>
  <si>
    <t>info@entreprisesmsk.com</t>
  </si>
  <si>
    <t>131 rue Principale</t>
  </si>
  <si>
    <t>Saint-Esprit</t>
  </si>
  <si>
    <t>J0K 2L0</t>
  </si>
  <si>
    <t>Roxane Gagnon de BNC</t>
  </si>
  <si>
    <t>Boucher Champagne Thiffault</t>
  </si>
  <si>
    <t>Nomaplex Inc. [Luc Lavigne]</t>
  </si>
  <si>
    <t>Luc Lavigne</t>
  </si>
  <si>
    <t>info@nomaplex.com</t>
  </si>
  <si>
    <t>37 rue Dagobert</t>
  </si>
  <si>
    <t>Candiac</t>
  </si>
  <si>
    <t>J5R 6E8</t>
  </si>
  <si>
    <t>Billard CPA</t>
  </si>
  <si>
    <t>9415-9365 Québec Inc. [Meriem Amir]</t>
  </si>
  <si>
    <t>1718</t>
  </si>
  <si>
    <t>Meriem Amir</t>
  </si>
  <si>
    <t>Administrateur</t>
  </si>
  <si>
    <t>408 rue McGill</t>
  </si>
  <si>
    <t>H2Y 2G1</t>
  </si>
  <si>
    <t>Marc Bouchard, CPA</t>
  </si>
  <si>
    <t>1719</t>
  </si>
  <si>
    <t>Marc Bouchard</t>
  </si>
  <si>
    <t>marcbouchardca@gmail.com</t>
  </si>
  <si>
    <t>444 de Maisonneuve</t>
  </si>
  <si>
    <t>Sainte-Julienne</t>
  </si>
  <si>
    <t>J3E 1C6</t>
  </si>
  <si>
    <t>Comptable de Dominique Bouvrette</t>
  </si>
  <si>
    <t>1720</t>
  </si>
  <si>
    <t>Yvon Nadeau</t>
  </si>
  <si>
    <t>yvon.nadeau@groupeonym.com</t>
  </si>
  <si>
    <t>115 rue Martin</t>
  </si>
  <si>
    <t>Adstock</t>
  </si>
  <si>
    <t>G0N 1S0</t>
  </si>
  <si>
    <t>Les Systèmes Domotinc Inc. [Jean-Pier Talbot]</t>
  </si>
  <si>
    <t>Jean-Pier Talbot</t>
  </si>
  <si>
    <t>30 rue de l'Impératrice</t>
  </si>
  <si>
    <t>J2W 3B1</t>
  </si>
  <si>
    <t>Toitures Benoit Dubois Inc</t>
  </si>
  <si>
    <t>1722</t>
  </si>
  <si>
    <t>Benoit Dubois</t>
  </si>
  <si>
    <t>info@toituresbenoitdubois.com</t>
  </si>
  <si>
    <t>191 croissant du Rivage</t>
  </si>
  <si>
    <t>L'Épiphanie</t>
  </si>
  <si>
    <t>J5X 0B5</t>
  </si>
  <si>
    <t>Marketing SR Inc</t>
  </si>
  <si>
    <t>1723</t>
  </si>
  <si>
    <t>9430-8293 Québec Inc [Lucdner Vincent]</t>
  </si>
  <si>
    <t>Lucdner Vincent</t>
  </si>
  <si>
    <t>lucdner@hotmail.com</t>
  </si>
  <si>
    <t>390 rue Philippe-Pinel</t>
  </si>
  <si>
    <t>H7M 3Z1</t>
  </si>
  <si>
    <t>Jacques Morin</t>
  </si>
  <si>
    <t>Tandem Comptabilité-Fiscalité</t>
  </si>
  <si>
    <t>2867-8837 Québec Inc [Robert Fortin]</t>
  </si>
  <si>
    <t>1725</t>
  </si>
  <si>
    <t>Robert Fortin</t>
  </si>
  <si>
    <t>12 avenue Nord</t>
  </si>
  <si>
    <t>1206B-677</t>
  </si>
  <si>
    <t>J1E 4L8</t>
  </si>
  <si>
    <t>France Morin CPA</t>
  </si>
  <si>
    <t>Supra Scientifique Services Inc [Yves Dumont]</t>
  </si>
  <si>
    <t>1726</t>
  </si>
  <si>
    <t>Yves Dumont</t>
  </si>
  <si>
    <t>3685 rue Georges-Corbeil</t>
  </si>
  <si>
    <t>suite 105</t>
  </si>
  <si>
    <t>J6X 4J5</t>
  </si>
  <si>
    <t>France Morin</t>
  </si>
  <si>
    <t>J0K 3H0</t>
  </si>
  <si>
    <t>9432-6261 Québec Inc [Marie-Christine Gingras]</t>
  </si>
  <si>
    <t>1728</t>
  </si>
  <si>
    <t>Marie-Christine Gingras</t>
  </si>
  <si>
    <t>mariechristine@aupetitfrisson.ca</t>
  </si>
  <si>
    <t>3046 place Longval</t>
  </si>
  <si>
    <t>J7K 1L6</t>
  </si>
  <si>
    <t>Julie Kovacs Audioprothésiste Inc.</t>
  </si>
  <si>
    <t>1729</t>
  </si>
  <si>
    <t>Julie Kovacs</t>
  </si>
  <si>
    <t>juliekovax@hotmail.com</t>
  </si>
  <si>
    <t>1093 rue St-Louis</t>
  </si>
  <si>
    <t>J6W 1K3</t>
  </si>
  <si>
    <t>Construction Chisolm et Fils Inc. [Bernard Chisolm]</t>
  </si>
  <si>
    <t>1730</t>
  </si>
  <si>
    <t>Bernard Chisolm</t>
  </si>
  <si>
    <t>52 Terrasse Meilleur</t>
  </si>
  <si>
    <t>J5T 1B2</t>
  </si>
  <si>
    <t>Les Toitures C.B.C. Inc. [Francis Bélanger]</t>
  </si>
  <si>
    <t>Francis Bélanger</t>
  </si>
  <si>
    <t>francis@toiturescbc.com</t>
  </si>
  <si>
    <t>1100 rue des Cheminots</t>
  </si>
  <si>
    <t>J6W 6M2</t>
  </si>
  <si>
    <t>Michel Bisson</t>
  </si>
  <si>
    <t>Mathilde Flahaut CPA Inc</t>
  </si>
  <si>
    <t>1732</t>
  </si>
  <si>
    <t>Mathilde Flahaut</t>
  </si>
  <si>
    <t>mathildeflahautt@videotron.ca</t>
  </si>
  <si>
    <t>56A rue Cherrier</t>
  </si>
  <si>
    <t>J6A 3Z3</t>
  </si>
  <si>
    <t>9174-8806 Québec Inc. [Summum V.R. Inc.] [Bernard Viau]</t>
  </si>
  <si>
    <t>1733</t>
  </si>
  <si>
    <t>Bernard Viau</t>
  </si>
  <si>
    <t>491 boul. Lévesque E</t>
  </si>
  <si>
    <t>H7C 1M7</t>
  </si>
  <si>
    <t>Investissements Rodu Ltée [Succession Ronald Dufresne] [Martin Dufresne]</t>
  </si>
  <si>
    <t>Martin Dufresne</t>
  </si>
  <si>
    <t>mdufresne99@outlook.com</t>
  </si>
  <si>
    <t>110 rue des Albatros</t>
  </si>
  <si>
    <t>Saint-Côme</t>
  </si>
  <si>
    <t>J0K 2B0</t>
  </si>
  <si>
    <t>Jean-Robert Bouchard</t>
  </si>
  <si>
    <t>jrbouchard@atpkg.com</t>
  </si>
  <si>
    <t>17825 Lapointe</t>
  </si>
  <si>
    <t>Mirabel</t>
  </si>
  <si>
    <t>Raymond Chabot</t>
  </si>
  <si>
    <t>Pro-Expert Coffrage Inc. [Steve Thibault]</t>
  </si>
  <si>
    <t>1737</t>
  </si>
  <si>
    <t>Steve Thibault</t>
  </si>
  <si>
    <t>s.thibault@pecoffrage.com</t>
  </si>
  <si>
    <t>100 rue de la Couronne</t>
  </si>
  <si>
    <t>Suite 100</t>
  </si>
  <si>
    <t>J5Z 5E9</t>
  </si>
  <si>
    <t>Bilodeau Patry CPA</t>
  </si>
  <si>
    <t>Assurancia Leduc, Decelles, Dubuc &amp; Ass. [Lucie Decelles]</t>
  </si>
  <si>
    <t>Lucie Decelles</t>
  </si>
  <si>
    <t>lucie.decelles@assurancia-assurances.ca</t>
  </si>
  <si>
    <t>315 Ellice</t>
  </si>
  <si>
    <t>Beauharnois</t>
  </si>
  <si>
    <t>J6N 1X2</t>
  </si>
  <si>
    <t>Leduc et Binette CPA</t>
  </si>
  <si>
    <t>Techvac Environnement Inc [Julien Michaud]</t>
  </si>
  <si>
    <t>Julien Michaud</t>
  </si>
  <si>
    <t>jmichaud@techvac.ca</t>
  </si>
  <si>
    <t>421 avenue Courtemanche</t>
  </si>
  <si>
    <t>H1B 4X7</t>
  </si>
  <si>
    <t>Michael D’Souza</t>
  </si>
  <si>
    <t>Alain Paquette CPA</t>
  </si>
  <si>
    <t>Les Équipements Cofa Inc [Olivier Bertrand]</t>
  </si>
  <si>
    <t>Olivier Bertrand</t>
  </si>
  <si>
    <t>olivier.bertrand@cofa.ca</t>
  </si>
  <si>
    <t>1301 rue Labadie</t>
  </si>
  <si>
    <t>J4N 1E2</t>
  </si>
  <si>
    <t>Michael D’Souza et Catherine Hanley</t>
  </si>
  <si>
    <t>Sauvageau Hanley CPA</t>
  </si>
  <si>
    <t>4182901 Canada Inc. [Duarte Almeida]</t>
  </si>
  <si>
    <t>1741</t>
  </si>
  <si>
    <t>Duarte Almeida</t>
  </si>
  <si>
    <t>615 rang Saint-Régis S</t>
  </si>
  <si>
    <t>J5A 2E7</t>
  </si>
  <si>
    <t>Quevedo CPA</t>
  </si>
  <si>
    <t>9061-3688 Québec Inc [Patrick Gareau]</t>
  </si>
  <si>
    <t>Patrick Gareau</t>
  </si>
  <si>
    <t>pgareau@protexcanada.com</t>
  </si>
  <si>
    <t>1170 rue Lévis</t>
  </si>
  <si>
    <t>App.1</t>
  </si>
  <si>
    <t>J6W 5S6</t>
  </si>
  <si>
    <t>Maurice Chiasson FCPA</t>
  </si>
  <si>
    <t>Charles E. Rajotte Inc. [Gilles Rajotte]</t>
  </si>
  <si>
    <t>1743</t>
  </si>
  <si>
    <t>Gilles Rajotte</t>
  </si>
  <si>
    <t>charles.e.rajotteinc@outlook.com</t>
  </si>
  <si>
    <t>765 Notre-Dame</t>
  </si>
  <si>
    <t>J5Y 1B4</t>
  </si>
  <si>
    <t>Yanick Favreau CPA</t>
  </si>
  <si>
    <t>1744</t>
  </si>
  <si>
    <t>Nicolas Desflammes</t>
  </si>
  <si>
    <t>494 Chemin Bella-Vista</t>
  </si>
  <si>
    <t>Saint-Basile-le-Grand</t>
  </si>
  <si>
    <t>J3N 1M4</t>
  </si>
  <si>
    <t>9120-5971 Québec Inc. [Martin Riopel]</t>
  </si>
  <si>
    <t>1745</t>
  </si>
  <si>
    <t>Martin Riopel</t>
  </si>
  <si>
    <t>riopel.martin@hotmail.com</t>
  </si>
  <si>
    <t>38 avenue du Crochet</t>
  </si>
  <si>
    <t>H7N 3Z2</t>
  </si>
  <si>
    <t>Les Constructions Sylvain Leduc Inc.</t>
  </si>
  <si>
    <t>1746</t>
  </si>
  <si>
    <t>Sylvain Leduc</t>
  </si>
  <si>
    <t>constructionsylvainleduc@gmail.com</t>
  </si>
  <si>
    <t>1 rue Paul-Jobin</t>
  </si>
  <si>
    <t>J7C 1P8</t>
  </si>
  <si>
    <t>DLS CPA SENCRL [Francis Schanck]</t>
  </si>
  <si>
    <t>1747</t>
  </si>
  <si>
    <t>Francis Schanck</t>
  </si>
  <si>
    <t>francis.schanck@cpadls.com</t>
  </si>
  <si>
    <t>922 rue de Liège E</t>
  </si>
  <si>
    <t>H2P 1L1</t>
  </si>
  <si>
    <t>Pompage de Beton Express Inc [Pascal Thibault]</t>
  </si>
  <si>
    <t>Pascal Thibault</t>
  </si>
  <si>
    <t>pompagebetonexpress@gmail.com</t>
  </si>
  <si>
    <t>1006 rue du Marais</t>
  </si>
  <si>
    <t>J5L 0B5</t>
  </si>
  <si>
    <t>Sylvain son partenaire d’affaires</t>
  </si>
  <si>
    <t>Éric Lépine</t>
  </si>
  <si>
    <t>ericlepine26@yahoo.ca</t>
  </si>
  <si>
    <t>1101 rue Melrose</t>
  </si>
  <si>
    <t>H4H 1T7</t>
  </si>
  <si>
    <t>Annie Lamoureux</t>
  </si>
  <si>
    <t>9152-9396 Québec Inc. [Automanie] [Michel Larivée]</t>
  </si>
  <si>
    <t>Michel Larivée</t>
  </si>
  <si>
    <t>info@automanie.ca</t>
  </si>
  <si>
    <t>597 rue Notre-Dame</t>
  </si>
  <si>
    <t>J6A 2V3</t>
  </si>
  <si>
    <t>Nathalie Cyrenne CPA</t>
  </si>
  <si>
    <t>Julie Tranchemontagne, notaire</t>
  </si>
  <si>
    <t>1751</t>
  </si>
  <si>
    <t>adrian_top12@hotmail.com</t>
  </si>
  <si>
    <t>1191 rue De L'Abricotier</t>
  </si>
  <si>
    <t>J7M 0G9</t>
  </si>
  <si>
    <t>François Lebrun</t>
  </si>
  <si>
    <t>Diane St-Onge</t>
  </si>
  <si>
    <t>Novotek Électronique Inc. [Simon Fortin]</t>
  </si>
  <si>
    <t>1752</t>
  </si>
  <si>
    <t>Simon Fortin</t>
  </si>
  <si>
    <t>simon@novotek.ca</t>
  </si>
  <si>
    <t>9185 rue Joseph-Marcotte</t>
  </si>
  <si>
    <t>J7N 0L1</t>
  </si>
  <si>
    <t>Variétés B. Desmarais (1992) Inc. [Éric Martel]</t>
  </si>
  <si>
    <t>1753</t>
  </si>
  <si>
    <t>Éric Martel</t>
  </si>
  <si>
    <t>martel_e@hotmail.com</t>
  </si>
  <si>
    <t>303 boul. de l'Ange-Gardien</t>
  </si>
  <si>
    <t>J5W 1R9</t>
  </si>
  <si>
    <t>Pierre Barbeau</t>
  </si>
  <si>
    <t>Pierre Barbeau CPA</t>
  </si>
  <si>
    <t>9340-5819 Québec Inc [Philipppe Delpouve]</t>
  </si>
  <si>
    <t>1754</t>
  </si>
  <si>
    <t>Philipppe Delpouve</t>
  </si>
  <si>
    <t>vitrerieppf@icloud.com</t>
  </si>
  <si>
    <t>230 rue Carufel</t>
  </si>
  <si>
    <t>J5Z 1A1</t>
  </si>
  <si>
    <t>Excavation Marcel Clark Inc</t>
  </si>
  <si>
    <t>1755</t>
  </si>
  <si>
    <t>Marcel Clark</t>
  </si>
  <si>
    <t>excavation_m.clark@hotmail.com</t>
  </si>
  <si>
    <t>505 rue Léon Martel</t>
  </si>
  <si>
    <t>J6W 2J9</t>
  </si>
  <si>
    <t>Bourdon &amp; Guay CPA</t>
  </si>
  <si>
    <t>9349-3039 Québec Inc [Jonathan Gagné]</t>
  </si>
  <si>
    <t>1756</t>
  </si>
  <si>
    <t>Jonathan Gagné</t>
  </si>
  <si>
    <t>john_cnc74@hotmail.com</t>
  </si>
  <si>
    <t>749 Duvernay</t>
  </si>
  <si>
    <t>Verchères</t>
  </si>
  <si>
    <t>J0L 2R0</t>
  </si>
  <si>
    <t>Alain Bélanger [Messiers &amp; Associé]</t>
  </si>
  <si>
    <t>Alain Bélanger</t>
  </si>
  <si>
    <t>8150 boul. Métropolitain</t>
  </si>
  <si>
    <t>Suite 240</t>
  </si>
  <si>
    <t>H1K 1A1</t>
  </si>
  <si>
    <t>Les entreprises V.N.J. Chariots élévateurs Inc. [Nicole Vallée]</t>
  </si>
  <si>
    <t>Nicole Vallée</t>
  </si>
  <si>
    <t>n_vallee63@hotmail.com</t>
  </si>
  <si>
    <t>228 rue Jean-Marc</t>
  </si>
  <si>
    <t>J5Z 2R9</t>
  </si>
  <si>
    <t>G.Blais &amp; Associés CPA</t>
  </si>
  <si>
    <t>1759</t>
  </si>
  <si>
    <t xml:space="preserve">France Morin </t>
  </si>
  <si>
    <t>fmorin.ca@videotron.ca</t>
  </si>
  <si>
    <t>40 Chemin du Lac Alphonse</t>
  </si>
  <si>
    <t>Lac Minerve</t>
  </si>
  <si>
    <t>J0T 1S0</t>
  </si>
  <si>
    <t>9516-0966 Québec Inc [Anthony Bergeron]</t>
  </si>
  <si>
    <t>Anthony Bergeron</t>
  </si>
  <si>
    <t>539 Fréchette</t>
  </si>
  <si>
    <t>J2G 6A4</t>
  </si>
  <si>
    <t>Pépinière Excel Inc [François Racette]</t>
  </si>
  <si>
    <t>1761</t>
  </si>
  <si>
    <t>François Racette</t>
  </si>
  <si>
    <t>260 route 125</t>
  </si>
  <si>
    <t>Saint-Rock-Ouest</t>
  </si>
  <si>
    <t>DCA  CPA</t>
  </si>
  <si>
    <t>Novia Entreprises Inc. [Charles Boudreau]</t>
  </si>
  <si>
    <t>1762</t>
  </si>
  <si>
    <t>Charles Boudreau</t>
  </si>
  <si>
    <t>charles@noviadirect.com</t>
  </si>
  <si>
    <t>1303 rue de Châtillon</t>
  </si>
  <si>
    <t>H7K 3S6</t>
  </si>
  <si>
    <t>Comptable de XAV</t>
  </si>
  <si>
    <t>Déneigement FM Inc. [Michael Beaupré]</t>
  </si>
  <si>
    <t>Michael Beaupré</t>
  </si>
  <si>
    <t>2492 Chemin Saint-Henri</t>
  </si>
  <si>
    <t>J7K 3C3</t>
  </si>
  <si>
    <t>Ref de Marie-Claude Lavoie</t>
  </si>
  <si>
    <t>NetChaos Inc [Martin Gagnon]</t>
  </si>
  <si>
    <t>1764</t>
  </si>
  <si>
    <t>martin_gagnon@msn.com</t>
  </si>
  <si>
    <t>21 rang Saint-Jean-Baptiste</t>
  </si>
  <si>
    <t>Lanoraie</t>
  </si>
  <si>
    <t>J0K 1E0</t>
  </si>
  <si>
    <t>9385-3240 Québec Inc. [Summum irrigation] [Luc Rodrigue]</t>
  </si>
  <si>
    <t>Luc Rodrigue</t>
  </si>
  <si>
    <t>250 rue Levert</t>
  </si>
  <si>
    <t>J5T 3A4</t>
  </si>
  <si>
    <t>Construction Marc Riopel Inc</t>
  </si>
  <si>
    <t>1766</t>
  </si>
  <si>
    <t>Marc Riopel</t>
  </si>
  <si>
    <t>marc.riopel@hotmail.ca</t>
  </si>
  <si>
    <t>125 rue Principale</t>
  </si>
  <si>
    <t>9514-1149 Québec Inc. [Bélanger Sauvé Avocat SENCRL] [Alexandre Paris]</t>
  </si>
  <si>
    <t>Alexandre Paris</t>
  </si>
  <si>
    <t>540 rue de la Grande-Allée</t>
  </si>
  <si>
    <t>H3E 1Y3</t>
  </si>
  <si>
    <t>Les Éditions Reynald Goulet Inc. [Rénald Goulet]</t>
  </si>
  <si>
    <t>reynald@goulet.ca</t>
  </si>
  <si>
    <t>40 rue Mireault</t>
  </si>
  <si>
    <t>J6A 1M1</t>
  </si>
  <si>
    <t>Yves Beauchamps, comptable</t>
  </si>
  <si>
    <t>1769</t>
  </si>
  <si>
    <t>Yves Beauchamps</t>
  </si>
  <si>
    <t>Totm Exposition Inc. [Brigitte Fortin]</t>
  </si>
  <si>
    <t>1770</t>
  </si>
  <si>
    <t>Brigitte Fortin</t>
  </si>
  <si>
    <t>Vice-présidente</t>
  </si>
  <si>
    <t>brigitte@totmexposition.com</t>
  </si>
  <si>
    <t>1138 rue Berlier</t>
  </si>
  <si>
    <t>H7L 3R9</t>
  </si>
  <si>
    <t>André Legault et Marie-Claude Lavoie</t>
  </si>
  <si>
    <t>Services Fiscaux Legault</t>
  </si>
  <si>
    <t>LC Combustion Inc [Christian Laroche]</t>
  </si>
  <si>
    <t>Christian Laroche</t>
  </si>
  <si>
    <t>lccombustion@videotron.ca</t>
  </si>
  <si>
    <t>4477 boul. Pierre-Le Gardeur</t>
  </si>
  <si>
    <t>J6V 1J2</t>
  </si>
  <si>
    <t>MH Gravel</t>
  </si>
  <si>
    <t>Gravel &amp; Associé CPA</t>
  </si>
  <si>
    <t>Isolation RGC Inc. [Patrick Bélanger]</t>
  </si>
  <si>
    <t>Patrick Bélanger</t>
  </si>
  <si>
    <t>pbelanger@isolationrgc.com</t>
  </si>
  <si>
    <t>320 boul. Industriel</t>
  </si>
  <si>
    <t>Suite 10</t>
  </si>
  <si>
    <t>Saint-Eustache</t>
  </si>
  <si>
    <t>J7R 5R4</t>
  </si>
  <si>
    <t>9401-7795 Québec Inc. [Martin Beauregard]</t>
  </si>
  <si>
    <t>Martin Beauregard</t>
  </si>
  <si>
    <t>fermedupetitruisseau@hotmail.com</t>
  </si>
  <si>
    <t>784 Grande Côte O</t>
  </si>
  <si>
    <t>Irrigation</t>
  </si>
  <si>
    <t>3521958 Canada Inc. [Stéphane Desjardins]</t>
  </si>
  <si>
    <t>1774</t>
  </si>
  <si>
    <t>Stéphane Desjardins</t>
  </si>
  <si>
    <t>stephane.desjardins@gmail.com</t>
  </si>
  <si>
    <t>605 avenue Rockland</t>
  </si>
  <si>
    <t>H2V 2Z5</t>
  </si>
  <si>
    <t>Dévolutions</t>
  </si>
  <si>
    <t>9513-1926 Québec Inc. [Francis Desgagnés]</t>
  </si>
  <si>
    <t>Francis Desgagnés</t>
  </si>
  <si>
    <t>fdesgagnes@teltech.ca</t>
  </si>
  <si>
    <t>727 chemin des Anglais</t>
  </si>
  <si>
    <t>J7L 3R5</t>
  </si>
  <si>
    <t>François Tessier</t>
  </si>
  <si>
    <t>1777</t>
  </si>
  <si>
    <t>Nadia Perreault</t>
  </si>
  <si>
    <t>nadiaperreault01@hotmail.com</t>
  </si>
  <si>
    <t>206 rue Lauzon</t>
  </si>
  <si>
    <t>J7R 4N3</t>
  </si>
  <si>
    <t>Annie Racicot CPA Inc.</t>
  </si>
  <si>
    <t>1778</t>
  </si>
  <si>
    <t>Annie Racicot</t>
  </si>
  <si>
    <t>5 rue Principale Nord</t>
  </si>
  <si>
    <t>Suite 34</t>
  </si>
  <si>
    <t>Sutton</t>
  </si>
  <si>
    <t>J0E 2K0</t>
  </si>
  <si>
    <t>9098-2885 Québec Inc. [Denis Bisson]</t>
  </si>
  <si>
    <t>Denis Bisson</t>
  </si>
  <si>
    <t>denis.bisson@live.ca</t>
  </si>
  <si>
    <t>2782 boul. du Curé-Labelle</t>
  </si>
  <si>
    <t>Dumoulin CPA</t>
  </si>
  <si>
    <t>9112-9031 Québec inc [Guy Béland]</t>
  </si>
  <si>
    <t>Guy Béland</t>
  </si>
  <si>
    <t>815A rue Notre-Dame</t>
  </si>
  <si>
    <t>J5Y 1P4</t>
  </si>
  <si>
    <t>Claude Hétu</t>
  </si>
  <si>
    <t>1501 rue Saint-Grégoire</t>
  </si>
  <si>
    <t>Suite 32</t>
  </si>
  <si>
    <t>H2J 1A9</t>
  </si>
  <si>
    <t>Richard Therrien CPA</t>
  </si>
  <si>
    <t>1783</t>
  </si>
  <si>
    <t>jp.tardif@assuranciagt.ca</t>
  </si>
  <si>
    <t>Explorance Inc. [Marc Lamy]</t>
  </si>
  <si>
    <t>Marc Lamy</t>
  </si>
  <si>
    <t>marclamy73@gmail.com</t>
  </si>
  <si>
    <t>1470 rue Peel</t>
  </si>
  <si>
    <t>Bureau 500/507</t>
  </si>
  <si>
    <t>H3A 1T1</t>
  </si>
  <si>
    <t>Devolutions – Simon Roy</t>
  </si>
  <si>
    <t>9172-2264 Québec Inc [MFG Technologies] [Alain Normand]</t>
  </si>
  <si>
    <t>Alain Normand</t>
  </si>
  <si>
    <t>alainnormand@mfgtech.ca</t>
  </si>
  <si>
    <t>2 Chemin de la Bourgade</t>
  </si>
  <si>
    <t>Eastman</t>
  </si>
  <si>
    <t>J0E 1P0</t>
  </si>
  <si>
    <t>Jean Allan</t>
  </si>
  <si>
    <t>Chapman Associés CPA</t>
  </si>
  <si>
    <t>Les Entreprises Cloutier &amp; Gagnon Inc (1988) Ltée [Davis Raymond]</t>
  </si>
  <si>
    <t>Davis Raymond</t>
  </si>
  <si>
    <t>draymond@cloutiergagnon.com</t>
  </si>
  <si>
    <t>11600 avenue Philippe-Panneton</t>
  </si>
  <si>
    <t>H1E 4G4</t>
  </si>
  <si>
    <t>Entreprises Électriques Roberge et Lambert Inc. [Éric Roberge]</t>
  </si>
  <si>
    <t>Éric Roberge</t>
  </si>
  <si>
    <t>337 avenue Broadway</t>
  </si>
  <si>
    <t>H1B 5A7</t>
  </si>
  <si>
    <t>Belzile Tremblay CPA</t>
  </si>
  <si>
    <t>Nathalie Lacharité</t>
  </si>
  <si>
    <t>nathalie.lacharite@sunlife.com</t>
  </si>
  <si>
    <t>59 rue Augustin</t>
  </si>
  <si>
    <t>J6A 3M2</t>
  </si>
  <si>
    <t>Platrier Lavoie Inc [Patric Lavoie]</t>
  </si>
  <si>
    <t>Patric Lavoie</t>
  </si>
  <si>
    <t>patriclavoie@hotmail.com</t>
  </si>
  <si>
    <t>510 rue Lafontaine</t>
  </si>
  <si>
    <t>Suite 1</t>
  </si>
  <si>
    <t>J6A 7N4</t>
  </si>
  <si>
    <t>9192-1353 Québec Inc. [Simon-David Williams]</t>
  </si>
  <si>
    <t>Simon-David Williams</t>
  </si>
  <si>
    <t>199 rang du Golf</t>
  </si>
  <si>
    <t>J5T 3C6</t>
  </si>
  <si>
    <t>599 boul. Iberville</t>
  </si>
  <si>
    <t>J6A 2C2</t>
  </si>
  <si>
    <t>200</t>
  </si>
  <si>
    <t>120 rue Jeannotte</t>
  </si>
  <si>
    <t>Mont-Saint-Hilaire</t>
  </si>
  <si>
    <t>J3H 5K6</t>
  </si>
  <si>
    <t>Isabelle Bellavance [Isabelle Bellavance (Kébékat)]</t>
  </si>
  <si>
    <t>201</t>
  </si>
  <si>
    <t>Isabelle Bellavance (Kébékat)</t>
  </si>
  <si>
    <t>callimico@yahoo.com</t>
  </si>
  <si>
    <t>450, 3ème Rang</t>
  </si>
  <si>
    <t>Saint-Charles</t>
  </si>
  <si>
    <t>J0H 2G0</t>
  </si>
  <si>
    <t>Martin Barette</t>
  </si>
  <si>
    <t>202</t>
  </si>
  <si>
    <t>nitram007@videotron.ca</t>
  </si>
  <si>
    <t>1320 avenue de la Chanterelle</t>
  </si>
  <si>
    <t>J7G 2W8</t>
  </si>
  <si>
    <t>Saint-Bruno</t>
  </si>
  <si>
    <t>Nathalie Poitras [Pierrette Poitras]</t>
  </si>
  <si>
    <t>204</t>
  </si>
  <si>
    <t>Pierrette Poitras</t>
  </si>
  <si>
    <t>npoitras@groupenadeau.com</t>
  </si>
  <si>
    <t>532 route 341</t>
  </si>
  <si>
    <t>J5X 4A6</t>
  </si>
  <si>
    <t xml:space="preserve">Nathalie Poitras - CMA </t>
  </si>
  <si>
    <t>Daniel Bouchard</t>
  </si>
  <si>
    <t>boutch0007@hotmail.com</t>
  </si>
  <si>
    <t>St-Léonard</t>
  </si>
  <si>
    <t>J5Y 1C9</t>
  </si>
  <si>
    <t>Nathalie Cyrenne [Nathalie Cyrenne, CGA]</t>
  </si>
  <si>
    <t>209</t>
  </si>
  <si>
    <t>Nathalie Cyrenne, CGA</t>
  </si>
  <si>
    <t>cyrenne_nathalie@hotmail.com</t>
  </si>
  <si>
    <t>4448 Pierre Legardeur</t>
  </si>
  <si>
    <t>J6V 1L4</t>
  </si>
  <si>
    <t>Hélène Moerman</t>
  </si>
  <si>
    <t>210</t>
  </si>
  <si>
    <t>helene.moerman@videotron.ca</t>
  </si>
  <si>
    <t>192 rue Charlemagne</t>
  </si>
  <si>
    <t>J5R 6S3</t>
  </si>
  <si>
    <t>André Vaillancourt</t>
  </si>
  <si>
    <t>211</t>
  </si>
  <si>
    <t>vaillancourt6@sympatico.ca</t>
  </si>
  <si>
    <t>4325 Prime</t>
  </si>
  <si>
    <t>J6V 1A4</t>
  </si>
  <si>
    <t>Mathieu Roy</t>
  </si>
  <si>
    <t>mroy@martinroy.ca</t>
  </si>
  <si>
    <t>Jérémie Bilodeau</t>
  </si>
  <si>
    <t>213</t>
  </si>
  <si>
    <t>bilodeauprestige@gmail.com</t>
  </si>
  <si>
    <t>407 rue Lucien</t>
  </si>
  <si>
    <t>J5T 3V8</t>
  </si>
  <si>
    <t>comptable: gestion PB</t>
  </si>
  <si>
    <t>Daniel Coffey [Daniel Coffey (Centurium Network Services Inc.)]</t>
  </si>
  <si>
    <t>214</t>
  </si>
  <si>
    <t>Daniel Coffey (Centurium Network Services Inc.)</t>
  </si>
  <si>
    <t>danieljcoffey@gmail.com</t>
  </si>
  <si>
    <t>678 avenue Ampère</t>
  </si>
  <si>
    <t>app.8</t>
  </si>
  <si>
    <t>H7N 6E6</t>
  </si>
  <si>
    <t>Succession Le Jossec [Gisèle Le Jossec]</t>
  </si>
  <si>
    <t>215</t>
  </si>
  <si>
    <t>Gisèle Le Jossec</t>
  </si>
  <si>
    <t>3500 52ème avenue</t>
  </si>
  <si>
    <t>app.403</t>
  </si>
  <si>
    <t>Pointe-Aux-Trembles</t>
  </si>
  <si>
    <t>H1A 3Y2</t>
  </si>
  <si>
    <t>216</t>
  </si>
  <si>
    <t>Minh Bao [Minh Bao Chau Bui]</t>
  </si>
  <si>
    <t>218</t>
  </si>
  <si>
    <t>Minh Bao Chau Bui</t>
  </si>
  <si>
    <t>minhib@hotmail.com</t>
  </si>
  <si>
    <t>3270 Jean-Béraud</t>
  </si>
  <si>
    <t>H4E 4K9</t>
  </si>
  <si>
    <t>Denis Brodeur</t>
  </si>
  <si>
    <t>Chantal Gosselin</t>
  </si>
  <si>
    <t>220</t>
  </si>
  <si>
    <t>gosselin.chantal-ventes@mtl.sysco.ca</t>
  </si>
  <si>
    <t>Érik P. Masse et Dominique Sénécale [Érik P. Masse (Gestion Érik P. Masse Inc.)]</t>
  </si>
  <si>
    <t>Érik P. Masse (Gestion Érik P. Masse Inc.)</t>
  </si>
  <si>
    <t>epmasse@belangersauve.com</t>
  </si>
  <si>
    <t>5565 rue Vermette</t>
  </si>
  <si>
    <t>J4W 1E5</t>
  </si>
  <si>
    <t>Conjoint de Dominique Sénécal</t>
  </si>
  <si>
    <t>Stéphane Gélinas</t>
  </si>
  <si>
    <t>226</t>
  </si>
  <si>
    <t>sgelinas@sgconcept.ca</t>
  </si>
  <si>
    <t>100 Montée des Cueuilleurs</t>
  </si>
  <si>
    <t>J6Y 1X2</t>
  </si>
  <si>
    <t>Patrick Monaghan [Barry Monaghan (Patrick Monaghan's Estate)]</t>
  </si>
  <si>
    <t>227</t>
  </si>
  <si>
    <t>Barry Monaghan (Patrick Monaghan's Estate)</t>
  </si>
  <si>
    <t>bpmonaghan22@gmail.com</t>
  </si>
  <si>
    <t>2120 Itabashi Way</t>
  </si>
  <si>
    <t>Burlington</t>
  </si>
  <si>
    <t>ON</t>
  </si>
  <si>
    <t>L7M 0V3</t>
  </si>
  <si>
    <t>Martin Pelletier</t>
  </si>
  <si>
    <t>228</t>
  </si>
  <si>
    <t>186 Turgeon</t>
  </si>
  <si>
    <t>Michelle Roy</t>
  </si>
  <si>
    <t>229</t>
  </si>
  <si>
    <t>2456 rue Force</t>
  </si>
  <si>
    <t>Rawdon</t>
  </si>
  <si>
    <t>J0K 1S0</t>
  </si>
  <si>
    <t>Sa fille est Anne-Marie Roy</t>
  </si>
  <si>
    <t>Mario Gagnon [Mario Gagnon (Accomodations Mario Gagnon Inc.)]</t>
  </si>
  <si>
    <t>230</t>
  </si>
  <si>
    <t>Mario Gagnon (Accomodations Mario Gagnon Inc.)</t>
  </si>
  <si>
    <t>gagnon_mario@videotron.ca</t>
  </si>
  <si>
    <t>1008 Turcotte</t>
  </si>
  <si>
    <t>Saint-Rédempteur</t>
  </si>
  <si>
    <t>G6K 1P4</t>
  </si>
  <si>
    <t>Alain Éthier et succession [Lucie et Aalain Éthier (Succession Hélène Laporte)]</t>
  </si>
  <si>
    <t>231</t>
  </si>
  <si>
    <t>Lucie et Aalain Éthier (Succession Hélène Laporte)</t>
  </si>
  <si>
    <t>alainpecheur@hotmail.ca</t>
  </si>
  <si>
    <t>8 Place Rodier</t>
  </si>
  <si>
    <t>J6A 6T8</t>
  </si>
  <si>
    <t>Michele Thibodeau</t>
  </si>
  <si>
    <t>232</t>
  </si>
  <si>
    <t>nichet@videotron.ca</t>
  </si>
  <si>
    <t>320 5ème rue</t>
  </si>
  <si>
    <t>Laval des Rapides</t>
  </si>
  <si>
    <t>H7N 1Z4</t>
  </si>
  <si>
    <t>Amie de Pierre Laurin</t>
  </si>
  <si>
    <t>Claude Greenshield</t>
  </si>
  <si>
    <t>233</t>
  </si>
  <si>
    <t>2783 rue Sancerre</t>
  </si>
  <si>
    <t>J7K 1H4</t>
  </si>
  <si>
    <t>Nicolas De Tilly [Nicolas Noël De Tilly]</t>
  </si>
  <si>
    <t>234</t>
  </si>
  <si>
    <t>Nicolas Noël De Tilly</t>
  </si>
  <si>
    <t>nkrbeauver@yahoo.ca</t>
  </si>
  <si>
    <t>Kirchenring 9</t>
  </si>
  <si>
    <t>Forchheim</t>
  </si>
  <si>
    <t>D-91301</t>
  </si>
  <si>
    <t>Vincent Sabourin [Centre de management et de leadership]</t>
  </si>
  <si>
    <t>235</t>
  </si>
  <si>
    <t>Centre de management et de leadership</t>
  </si>
  <si>
    <t>sabourin.vincent@gmail.com</t>
  </si>
  <si>
    <t>4352 rue Melrose</t>
  </si>
  <si>
    <t>H4A 2S6</t>
  </si>
  <si>
    <t>Stéphane Girard [Stéphane Girard (9217-3640 Québec Inc.)]</t>
  </si>
  <si>
    <t>236</t>
  </si>
  <si>
    <t>Stéphane Girard (9217-3640 Québec Inc.)</t>
  </si>
  <si>
    <t>info.stephanegirard@gmail.com</t>
  </si>
  <si>
    <t>833 Montée Masson</t>
  </si>
  <si>
    <t>J7K 2L7</t>
  </si>
  <si>
    <t>Rolande Desrochers [Succession Rolande Desroches]</t>
  </si>
  <si>
    <t>237</t>
  </si>
  <si>
    <t>Succession Rolande Desroches</t>
  </si>
  <si>
    <t>5492 rue des Becquets</t>
  </si>
  <si>
    <t>H1S 1S1</t>
  </si>
  <si>
    <t>Benoit Durand [Benoit Durand (9248-1589 Québec Inc.)]</t>
  </si>
  <si>
    <t>238</t>
  </si>
  <si>
    <t>Benoit Durand (9248-1589 Québec Inc.)</t>
  </si>
  <si>
    <t>benoitdurand@hotmail.ca</t>
  </si>
  <si>
    <t>1356 rue de l'Orchidée</t>
  </si>
  <si>
    <t>J5W 6A2</t>
  </si>
  <si>
    <t xml:space="preserve">marc martel </t>
  </si>
  <si>
    <t>Sandra Desrochers</t>
  </si>
  <si>
    <t>239</t>
  </si>
  <si>
    <t>sandra.desrochers@videotron.ca</t>
  </si>
  <si>
    <t>248 Guillaume-Leclerc</t>
  </si>
  <si>
    <t>J6V 1S4</t>
  </si>
  <si>
    <t>Nicolas Côté</t>
  </si>
  <si>
    <t>240</t>
  </si>
  <si>
    <t>nicolasfly2000@yahoo.fr</t>
  </si>
  <si>
    <t>50 Terrasse</t>
  </si>
  <si>
    <t>J5T 1A7</t>
  </si>
  <si>
    <t>Nathalie Chassé</t>
  </si>
  <si>
    <t>241</t>
  </si>
  <si>
    <t>natchasse@hotmail.com</t>
  </si>
  <si>
    <t>30 De La Rochelle</t>
  </si>
  <si>
    <t>Beloeil</t>
  </si>
  <si>
    <t>J3G 2C9</t>
  </si>
  <si>
    <t>Messier &amp; Ass.</t>
  </si>
  <si>
    <t>Christian et Stephane Mireault</t>
  </si>
  <si>
    <t>242</t>
  </si>
  <si>
    <t>christianmireault@hotmail.com</t>
  </si>
  <si>
    <t>4751 Joseph-A. Rodier</t>
  </si>
  <si>
    <t>App.807</t>
  </si>
  <si>
    <t>J6Y 1C2</t>
  </si>
  <si>
    <t>Yves Rathé [Yves Rathé (9105-4734 Québec Inc.)]</t>
  </si>
  <si>
    <t>243</t>
  </si>
  <si>
    <t>555 rue de la Visitation</t>
  </si>
  <si>
    <t>Saint-Charles-Borromée</t>
  </si>
  <si>
    <t>J6E 4P5</t>
  </si>
  <si>
    <t>Suzanne Martin [Succession de Alice Martin]</t>
  </si>
  <si>
    <t>244</t>
  </si>
  <si>
    <t>Succession de Alice Martin</t>
  </si>
  <si>
    <t>108 Ricard</t>
  </si>
  <si>
    <t>J5Z 2S4</t>
  </si>
  <si>
    <t>Jean Couture</t>
  </si>
  <si>
    <t>245</t>
  </si>
  <si>
    <t>1089-E St-René Ouest</t>
  </si>
  <si>
    <t>J8T 6L6</t>
  </si>
  <si>
    <t>Benoit Gailloux</t>
  </si>
  <si>
    <t>246</t>
  </si>
  <si>
    <t>4573 L'Esplanade</t>
  </si>
  <si>
    <t>H32T 2Y6</t>
  </si>
  <si>
    <t>Richard Boies [Lynda Leduc / Richard Boies (Bataram Inc.)]</t>
  </si>
  <si>
    <t>247</t>
  </si>
  <si>
    <t>Lynda Leduc / Richard Boies (Bataram Inc.)</t>
  </si>
  <si>
    <t>lindaleduc@videotron.ca</t>
  </si>
  <si>
    <t>46 rue Beaurivage</t>
  </si>
  <si>
    <t>J5W 1V9</t>
  </si>
  <si>
    <t>Danny Bernier</t>
  </si>
  <si>
    <t>248</t>
  </si>
  <si>
    <t>danny_bernier@hotmail.com</t>
  </si>
  <si>
    <t>1123 rue Saint-Louis</t>
  </si>
  <si>
    <t>J6E 3A6</t>
  </si>
  <si>
    <t>Roland et Marie-Thérèse Carbonnel</t>
  </si>
  <si>
    <t>249</t>
  </si>
  <si>
    <t>56 Jalobert</t>
  </si>
  <si>
    <t>J6A 6S9</t>
  </si>
  <si>
    <t>Stéphanie Gauthier</t>
  </si>
  <si>
    <t>250</t>
  </si>
  <si>
    <t>639 rang 1</t>
  </si>
  <si>
    <t>St-Étienne-de-Bolton</t>
  </si>
  <si>
    <t>J0E 2E0</t>
  </si>
  <si>
    <t>Jacques Pilon</t>
  </si>
  <si>
    <t>251</t>
  </si>
  <si>
    <t>7 rue Gosselin</t>
  </si>
  <si>
    <t>J5Z 2N6</t>
  </si>
  <si>
    <t>Réjean Sirard</t>
  </si>
  <si>
    <t>252</t>
  </si>
  <si>
    <t>Daniel Raymond</t>
  </si>
  <si>
    <t>253</t>
  </si>
  <si>
    <t>draymond16@hotmail.com</t>
  </si>
  <si>
    <t>37 Promenade des îles</t>
  </si>
  <si>
    <t>H7W 5M9</t>
  </si>
  <si>
    <t>Annick Taillon</t>
  </si>
  <si>
    <t>254</t>
  </si>
  <si>
    <t>358 rue Gilford</t>
  </si>
  <si>
    <t>H2T 1M5</t>
  </si>
  <si>
    <t>Louise Coallier</t>
  </si>
  <si>
    <t>255</t>
  </si>
  <si>
    <t>250 rue Carufel</t>
  </si>
  <si>
    <t>Monique Tremblay</t>
  </si>
  <si>
    <t>256</t>
  </si>
  <si>
    <t>monique.tremblay53@hotmail.com</t>
  </si>
  <si>
    <t>Cliente particulier qui m’a consulté pour planification avec maison, chalet et duplex</t>
  </si>
  <si>
    <t>257</t>
  </si>
  <si>
    <t>279 boul. L'Ange-Gardien</t>
  </si>
  <si>
    <t>J5W 1R8</t>
  </si>
  <si>
    <t>Stéphane Dagenais [Encore Plus]</t>
  </si>
  <si>
    <t>258</t>
  </si>
  <si>
    <t>Encore Plus</t>
  </si>
  <si>
    <t>encorplus100@gmail.com</t>
  </si>
  <si>
    <t>Hugo D'Andrade</t>
  </si>
  <si>
    <t>259</t>
  </si>
  <si>
    <t>hugodandrade@videotron.ca</t>
  </si>
  <si>
    <t>950 Montée Cormier</t>
  </si>
  <si>
    <t>J5W 3S3</t>
  </si>
  <si>
    <t>260</t>
  </si>
  <si>
    <t>andre@formasoins.com</t>
  </si>
  <si>
    <t>J8Z 3P4</t>
  </si>
  <si>
    <t>Carole Lachance, Ostéothérapeuthe</t>
  </si>
  <si>
    <t>261</t>
  </si>
  <si>
    <t>180 rue Roy Est</t>
  </si>
  <si>
    <t>H2W 1M2</t>
  </si>
  <si>
    <t>Serge Dupuis et Alexandre Catie [Alexandre Caty et Serge Dupuis]</t>
  </si>
  <si>
    <t>262</t>
  </si>
  <si>
    <t>Alexandre Caty et Serge Dupuis</t>
  </si>
  <si>
    <t>Marielle Rivest [Marielle Rivest (Marielle Rivest consultante Inc.)]</t>
  </si>
  <si>
    <t>263</t>
  </si>
  <si>
    <t>mariellerivest@videotron.ca</t>
  </si>
  <si>
    <t>11 rue Enchantée</t>
  </si>
  <si>
    <t>App.201</t>
  </si>
  <si>
    <t>J6A 5G5</t>
  </si>
  <si>
    <t>Louis-Simon Ménard</t>
  </si>
  <si>
    <t>264</t>
  </si>
  <si>
    <t>louissi@armorgames.com</t>
  </si>
  <si>
    <t>2029 avenue Charlemagne</t>
  </si>
  <si>
    <t>App.13</t>
  </si>
  <si>
    <t>H1W 0A7</t>
  </si>
  <si>
    <t>Maryse côté</t>
  </si>
  <si>
    <t>265</t>
  </si>
  <si>
    <t>cote.maryse@hydro.qc.ca</t>
  </si>
  <si>
    <t>140 Croissant Pierre-Rivière</t>
  </si>
  <si>
    <t>J6V 1K8</t>
  </si>
  <si>
    <t>Lyne Sarrasin</t>
  </si>
  <si>
    <t>266</t>
  </si>
  <si>
    <t>lsarr@videotron.ca</t>
  </si>
  <si>
    <t>560 Notre-Dame</t>
  </si>
  <si>
    <t>Claude Dufour</t>
  </si>
  <si>
    <t>267</t>
  </si>
  <si>
    <t>1020 Marco-Polo</t>
  </si>
  <si>
    <t>Sainte-Catherine</t>
  </si>
  <si>
    <t>J5C 1Y8</t>
  </si>
  <si>
    <t>Succession Voyer [Succession Marguerite Voyer (A/S Raymond Voyer)]</t>
  </si>
  <si>
    <t>268</t>
  </si>
  <si>
    <t>Succession Marguerite Voyer (A/S Raymond Voyer)</t>
  </si>
  <si>
    <t>lesvoyer@videotron.ca</t>
  </si>
  <si>
    <t>1021 chemin du Golf</t>
  </si>
  <si>
    <t>J5W 1K2</t>
  </si>
  <si>
    <t>Josée Rivard</t>
  </si>
  <si>
    <t>269</t>
  </si>
  <si>
    <t>784 Sartre</t>
  </si>
  <si>
    <t>App.5</t>
  </si>
  <si>
    <t>J5Y 2C8</t>
  </si>
  <si>
    <t>Claudie Dubée</t>
  </si>
  <si>
    <t>270</t>
  </si>
  <si>
    <t>Robert Lafortune</t>
  </si>
  <si>
    <t>271</t>
  </si>
  <si>
    <t>r.lafortune71@videotron.ca</t>
  </si>
  <si>
    <t>660 Joseph-Vaillancourt</t>
  </si>
  <si>
    <t>J6V 1P6</t>
  </si>
  <si>
    <t>dominique racine</t>
  </si>
  <si>
    <t>Mariette Beaudoin [Roger &amp; Mariette Beaudoin]</t>
  </si>
  <si>
    <t>272</t>
  </si>
  <si>
    <t>Roger &amp; Mariette Beaudoin</t>
  </si>
  <si>
    <t>727 rue Percé</t>
  </si>
  <si>
    <t>J6A 7J5</t>
  </si>
  <si>
    <t>Claude Boyer [Claude &amp; Noella Boyer]</t>
  </si>
  <si>
    <t>273</t>
  </si>
  <si>
    <t>Claude &amp; Noella Boyer</t>
  </si>
  <si>
    <t>14 rue Beaupré</t>
  </si>
  <si>
    <t>Ville Mercier</t>
  </si>
  <si>
    <t>J6R 2J2</t>
  </si>
  <si>
    <t>Jasmin Mailloux [Jasmin Mailloux (9214-8477 Québec Inc.)]</t>
  </si>
  <si>
    <t>274</t>
  </si>
  <si>
    <t>Jasmin Mailloux (9214-8477 Québec Inc.)</t>
  </si>
  <si>
    <t>groupe.jdne@me.com</t>
  </si>
  <si>
    <t>112 de L'Estran</t>
  </si>
  <si>
    <t>J6W 5Z9</t>
  </si>
  <si>
    <t>Sylvain Leduc Notaire</t>
  </si>
  <si>
    <t>Pascal Gaudio</t>
  </si>
  <si>
    <t>275</t>
  </si>
  <si>
    <t>6290 rue Labrie</t>
  </si>
  <si>
    <t>H1T 3T6</t>
  </si>
  <si>
    <t>Steve Robitaille</t>
  </si>
  <si>
    <t>276</t>
  </si>
  <si>
    <t>steve@csrheault.com</t>
  </si>
  <si>
    <t>330 rue Chantal</t>
  </si>
  <si>
    <t xml:space="preserve">Lavaltrie </t>
  </si>
  <si>
    <t>J5P 2K9</t>
  </si>
  <si>
    <t>Marcel Parent</t>
  </si>
  <si>
    <t>277</t>
  </si>
  <si>
    <t>9449 1ère rue</t>
  </si>
  <si>
    <t>H1E 4B7</t>
  </si>
  <si>
    <t>Nicolas Carrière</t>
  </si>
  <si>
    <t>278</t>
  </si>
  <si>
    <t>Ginette Marcoux [Roger Côté]</t>
  </si>
  <si>
    <t>279</t>
  </si>
  <si>
    <t>Roger Côté</t>
  </si>
  <si>
    <t>gmarcoux11@hotmail.com</t>
  </si>
  <si>
    <t>881 rue Thibaudeau</t>
  </si>
  <si>
    <t>Îles Bizard</t>
  </si>
  <si>
    <t>H9C 2V2</t>
  </si>
  <si>
    <t>Sabino Dhepaganon</t>
  </si>
  <si>
    <t>280</t>
  </si>
  <si>
    <t>8100 Maurice-Duplessis</t>
  </si>
  <si>
    <t>H1E 2Y9</t>
  </si>
  <si>
    <t>281</t>
  </si>
  <si>
    <t>308 chemin de la Grand-Côte</t>
  </si>
  <si>
    <t>J7G 1B1</t>
  </si>
  <si>
    <t>Guy Beaulieu</t>
  </si>
  <si>
    <t>282</t>
  </si>
  <si>
    <t>3138 St-Paul</t>
  </si>
  <si>
    <t>Karim et client de Yanick Favreau</t>
  </si>
  <si>
    <t>Diane Gauthier</t>
  </si>
  <si>
    <t>283</t>
  </si>
  <si>
    <t>dianejette@videotron.ca</t>
  </si>
  <si>
    <t>654 Doyle</t>
  </si>
  <si>
    <t>J3H 4G7</t>
  </si>
  <si>
    <t>Paul Moïse</t>
  </si>
  <si>
    <t>284</t>
  </si>
  <si>
    <t>545 de Bruyère</t>
  </si>
  <si>
    <t>J5Y 3Y9</t>
  </si>
  <si>
    <t>Albert Morin</t>
  </si>
  <si>
    <t>285</t>
  </si>
  <si>
    <t>Jean-Marc Venne</t>
  </si>
  <si>
    <t>286</t>
  </si>
  <si>
    <t>jmv@jeanmarcvenne.ca</t>
  </si>
  <si>
    <t>1955 Springland</t>
  </si>
  <si>
    <t>H4E 2E5</t>
  </si>
  <si>
    <t>Client de Marie-Hélène Gravel</t>
  </si>
  <si>
    <t>Pierre Laurin</t>
  </si>
  <si>
    <t>287</t>
  </si>
  <si>
    <t>plaurin99@gmail.com</t>
  </si>
  <si>
    <t>59 Promenade des Îles</t>
  </si>
  <si>
    <t>H7W 5J6</t>
  </si>
  <si>
    <t>Roger Robert</t>
  </si>
  <si>
    <t>288</t>
  </si>
  <si>
    <t>Succession de Thérèse Audet Larochelle</t>
  </si>
  <si>
    <t>289</t>
  </si>
  <si>
    <t>7105 Paul-Letondal</t>
  </si>
  <si>
    <t>H1E 7B3</t>
  </si>
  <si>
    <t>Julie Brisebois</t>
  </si>
  <si>
    <t>290</t>
  </si>
  <si>
    <t>julie.brisebois@collegeahuntsic.qc.ca</t>
  </si>
  <si>
    <t>210 rue Colette</t>
  </si>
  <si>
    <t>J5Z 5B1</t>
  </si>
  <si>
    <t>André Sauvé</t>
  </si>
  <si>
    <t>291</t>
  </si>
  <si>
    <t>andre.sauve@groupeih.ca</t>
  </si>
  <si>
    <t>6638 Place Beaubien</t>
  </si>
  <si>
    <t>H1M 3V8</t>
  </si>
  <si>
    <t>Robert Choquette</t>
  </si>
  <si>
    <t>292</t>
  </si>
  <si>
    <t>6457 rue Gérard-Carmel</t>
  </si>
  <si>
    <t>J3Y 8N7</t>
  </si>
  <si>
    <t>Tali Kiriazidis</t>
  </si>
  <si>
    <t>293</t>
  </si>
  <si>
    <t>Steve Plante [Steve Plante (Construction SAP Inc.)]</t>
  </si>
  <si>
    <t>294</t>
  </si>
  <si>
    <t>323 rue du Clocher</t>
  </si>
  <si>
    <t>J5X 4C3</t>
  </si>
  <si>
    <t>Gravel &amp; Associé</t>
  </si>
  <si>
    <t>Connie Galarneau</t>
  </si>
  <si>
    <t>295</t>
  </si>
  <si>
    <t>148 Blais</t>
  </si>
  <si>
    <t>St-Sulpice</t>
  </si>
  <si>
    <t>J5W 4H4</t>
  </si>
  <si>
    <t>Joelle Viens et Chantal Poirier</t>
  </si>
  <si>
    <t>296</t>
  </si>
  <si>
    <t>viens_joelle@hotmail.com</t>
  </si>
  <si>
    <t>122 boul. Turgeon</t>
  </si>
  <si>
    <t>J5W 4N9</t>
  </si>
  <si>
    <t>Maria Maxim [Maria Marine Maxim / Ion Maxim]</t>
  </si>
  <si>
    <t>297</t>
  </si>
  <si>
    <t>Maria Marine Maxim / Ion Maxim</t>
  </si>
  <si>
    <t>sorinortho@gmail.com</t>
  </si>
  <si>
    <t>442 rue Félix-Leclerc</t>
  </si>
  <si>
    <t>J7P 0A6</t>
  </si>
  <si>
    <t>Jean Rochon</t>
  </si>
  <si>
    <t>298</t>
  </si>
  <si>
    <t>jean.rochon@voith.com</t>
  </si>
  <si>
    <t>871 des Hérons</t>
  </si>
  <si>
    <t>J4G 2N8</t>
  </si>
  <si>
    <t>Louise Prévost</t>
  </si>
  <si>
    <t>Jean Archambault [Jean Archambault (Chalets de la pourvoirie du Chenal Saint-Pierre)]</t>
  </si>
  <si>
    <t>299</t>
  </si>
  <si>
    <t>Jean Archambault (Chalets de la pourvoirie du Chenal Saint-Pierre)</t>
  </si>
  <si>
    <t>chaletsduchenal@hotmail.com</t>
  </si>
  <si>
    <t>143 chemin de la presqu'île</t>
  </si>
  <si>
    <t>J5Z 0E2</t>
  </si>
  <si>
    <t>Marcel Bélanger [Marcel Bélanger / Éric Picard / Alexandre Vézina]</t>
  </si>
  <si>
    <t>300</t>
  </si>
  <si>
    <t>Marcel Bélanger / Éric Picard / Alexandre Vézina</t>
  </si>
  <si>
    <t>marcel.belanger@rbc.com</t>
  </si>
  <si>
    <t>Pierre Gauthier CA</t>
  </si>
  <si>
    <t>Guillaume Soumis</t>
  </si>
  <si>
    <t>301</t>
  </si>
  <si>
    <t>guillaumesoumis@gmail.com</t>
  </si>
  <si>
    <t>230 Notre-Dame</t>
  </si>
  <si>
    <t>App.6</t>
  </si>
  <si>
    <t>J5Z 3C6</t>
  </si>
  <si>
    <t>Marc Therrien</t>
  </si>
  <si>
    <t>302</t>
  </si>
  <si>
    <t>marc.therrien@hbfuller.com</t>
  </si>
  <si>
    <t>Pierre Thibault</t>
  </si>
  <si>
    <t>303</t>
  </si>
  <si>
    <t>241 rue Montaigne</t>
  </si>
  <si>
    <t>Ste-Thérèse</t>
  </si>
  <si>
    <t>J7E 5J4</t>
  </si>
  <si>
    <t>Marcel Allard</t>
  </si>
  <si>
    <t>304</t>
  </si>
  <si>
    <t>546 Providence</t>
  </si>
  <si>
    <t>J6A 7E2</t>
  </si>
  <si>
    <t>Éric Gallant</t>
  </si>
  <si>
    <t>305</t>
  </si>
  <si>
    <t>eb.eg@videotron.ca</t>
  </si>
  <si>
    <t>97 rue Gravel</t>
  </si>
  <si>
    <t>J5Y 1M7</t>
  </si>
  <si>
    <t>Martine Thibodeau</t>
  </si>
  <si>
    <t>306</t>
  </si>
  <si>
    <t>methibo@gmail.com</t>
  </si>
  <si>
    <t>4630 route 138</t>
  </si>
  <si>
    <t>Godmanchester</t>
  </si>
  <si>
    <t>J0S 1H0</t>
  </si>
  <si>
    <t>Julie Prud'Homme</t>
  </si>
  <si>
    <t>307</t>
  </si>
  <si>
    <t>jprudhomme@hotmail.ca</t>
  </si>
  <si>
    <t>172 Carré de la Baie</t>
  </si>
  <si>
    <t>J6W 5R7</t>
  </si>
  <si>
    <t>Anthony Comeau [Audrey Bacon-Chevalier]</t>
  </si>
  <si>
    <t>308</t>
  </si>
  <si>
    <t>Audrey Bacon-Chevalier</t>
  </si>
  <si>
    <t>326 rue du Grand Héron</t>
  </si>
  <si>
    <t>J6V 0B7</t>
  </si>
  <si>
    <t>Ahmed Said Bouchbouk</t>
  </si>
  <si>
    <t>309</t>
  </si>
  <si>
    <t>s.bouchbouk@yahoo.fr</t>
  </si>
  <si>
    <t>32 avenue Shorncliffe</t>
  </si>
  <si>
    <t>H3Y 1B2</t>
  </si>
  <si>
    <t>Lucienne Soublière</t>
  </si>
  <si>
    <t>310</t>
  </si>
  <si>
    <t>100 rue Des Trésors-de-l'Ile</t>
  </si>
  <si>
    <t>J5Z 5B3</t>
  </si>
  <si>
    <t>Sylvie Duguay et Yvan Préville</t>
  </si>
  <si>
    <t>311</t>
  </si>
  <si>
    <t>345 Pointe-du-jour-sud</t>
  </si>
  <si>
    <t>J5W 1H5</t>
  </si>
  <si>
    <t>Daniel Rousseau</t>
  </si>
  <si>
    <t>312</t>
  </si>
  <si>
    <t>164A avenue North West</t>
  </si>
  <si>
    <t>App.4416</t>
  </si>
  <si>
    <t>Edmonton</t>
  </si>
  <si>
    <t>T5Y 0C7</t>
  </si>
  <si>
    <t>Gilles Lavigne</t>
  </si>
  <si>
    <t>313</t>
  </si>
  <si>
    <t>comeau_anthony@hotmail.com</t>
  </si>
  <si>
    <t>100 boul. Lacombe</t>
  </si>
  <si>
    <t>LeGardeur</t>
  </si>
  <si>
    <t>J5Z 1R8</t>
  </si>
  <si>
    <t>Réal et Monique Tardif [Réal Tardif et Monique Belisle]</t>
  </si>
  <si>
    <t>314</t>
  </si>
  <si>
    <t>Réal Tardif et Monique Belisle</t>
  </si>
  <si>
    <t>4535 route 346</t>
  </si>
  <si>
    <t>J0K 2T0</t>
  </si>
  <si>
    <t>Daniel Brunet</t>
  </si>
  <si>
    <t>315</t>
  </si>
  <si>
    <t>brunet_daniel@hotmail.com</t>
  </si>
  <si>
    <t>App.104</t>
  </si>
  <si>
    <t>Pierrefonds</t>
  </si>
  <si>
    <t>Succession Jacques Chassé [Les Habitations Montfort Inc.]</t>
  </si>
  <si>
    <t>317</t>
  </si>
  <si>
    <t>Les Habitations Montfort Inc.</t>
  </si>
  <si>
    <t>207 Des Colibris</t>
  </si>
  <si>
    <t>Saint-Pie</t>
  </si>
  <si>
    <t>J0H 1W0</t>
  </si>
  <si>
    <t>Sylvain Lessard</t>
  </si>
  <si>
    <t>318</t>
  </si>
  <si>
    <t>sylvain-lessard@hotmail.com</t>
  </si>
  <si>
    <t>901 Chemin du Bord de l'eau</t>
  </si>
  <si>
    <t>Saint-Sulpice</t>
  </si>
  <si>
    <t>J5W 4K4</t>
  </si>
  <si>
    <t>Jonathan St-Denis</t>
  </si>
  <si>
    <t>319</t>
  </si>
  <si>
    <t>jonathan@repstdenis.com</t>
  </si>
  <si>
    <t>1791 rue Desjardins</t>
  </si>
  <si>
    <t>J6W 5X9</t>
  </si>
  <si>
    <t>Éric Beaulieu</t>
  </si>
  <si>
    <t>320</t>
  </si>
  <si>
    <t>ericbeaulieu@hotmail.ca</t>
  </si>
  <si>
    <t>744 Grance Côte</t>
  </si>
  <si>
    <t>Nathalie Dion</t>
  </si>
  <si>
    <t>321</t>
  </si>
  <si>
    <t>319 rue Larochelle</t>
  </si>
  <si>
    <t>J6A 5V8</t>
  </si>
  <si>
    <t>Conjointe de Philippe avec qui je nage</t>
  </si>
  <si>
    <t>Mario Champagne [Mario Champagne (Succession Claire Champagne)]</t>
  </si>
  <si>
    <t>322</t>
  </si>
  <si>
    <t>798 rue Beauchemin</t>
  </si>
  <si>
    <t>J6A 7V7</t>
  </si>
  <si>
    <t>Diane Camiran / Yves Bissonette [Diane Camirand]</t>
  </si>
  <si>
    <t>324</t>
  </si>
  <si>
    <t>Diane Camirand</t>
  </si>
  <si>
    <t>camiran_diane@hotmail.com</t>
  </si>
  <si>
    <t>4452 rue Philias-Mathieu</t>
  </si>
  <si>
    <t>J6V 1A5</t>
  </si>
  <si>
    <t>Patrick Bastien</t>
  </si>
  <si>
    <t>325</t>
  </si>
  <si>
    <t>fastpat2@hotmail.com</t>
  </si>
  <si>
    <t>42 rue DuChevalier</t>
  </si>
  <si>
    <t>J7C 4R7</t>
  </si>
  <si>
    <t>Yannick Rose</t>
  </si>
  <si>
    <t>327</t>
  </si>
  <si>
    <t>14 rue d'Argenteuil</t>
  </si>
  <si>
    <t>J2W 1N4</t>
  </si>
  <si>
    <t>Pierre Paré (Gendre)</t>
  </si>
  <si>
    <t>Yves Veillette</t>
  </si>
  <si>
    <t>328</t>
  </si>
  <si>
    <t>yveillette1@videotron.ca</t>
  </si>
  <si>
    <t>505 rue Notre-Dame</t>
  </si>
  <si>
    <t>App.250</t>
  </si>
  <si>
    <t>J6A 8K5</t>
  </si>
  <si>
    <t>Richard Charland</t>
  </si>
  <si>
    <t>329</t>
  </si>
  <si>
    <t>rcharland@metro.ca</t>
  </si>
  <si>
    <t>256 Carufel</t>
  </si>
  <si>
    <t>Isabelle Lemay - Succesion Guy-René [Isabel Lemay (Succession Guy-René Lemay)]</t>
  </si>
  <si>
    <t>330</t>
  </si>
  <si>
    <t>1079 rue Normandie</t>
  </si>
  <si>
    <t>J7L 1Y9</t>
  </si>
  <si>
    <t>331</t>
  </si>
  <si>
    <t>219 Chaplin</t>
  </si>
  <si>
    <t>J5Z 4J6</t>
  </si>
  <si>
    <t>Colette Gillet [Colette Gillet (Office des Grands Cru Inc.)]</t>
  </si>
  <si>
    <t>332</t>
  </si>
  <si>
    <t>Colette Gillet (Office des Grands Cru Inc.)</t>
  </si>
  <si>
    <t>cgillet@mlink.net</t>
  </si>
  <si>
    <t>1451 rue Bourgeoys</t>
  </si>
  <si>
    <t>J4M 1Z5</t>
  </si>
  <si>
    <t>Hugo Lafortune</t>
  </si>
  <si>
    <t>333</t>
  </si>
  <si>
    <t>hugo.lafortune@vitiscanada.com</t>
  </si>
  <si>
    <t>133 L'Ange-Gardien</t>
  </si>
  <si>
    <t>J5W 1R3</t>
  </si>
  <si>
    <t>Dominique Auger</t>
  </si>
  <si>
    <t>334</t>
  </si>
  <si>
    <t>dauger35@gmail.com</t>
  </si>
  <si>
    <t>270 l'Espérance</t>
  </si>
  <si>
    <t>St-Lambert</t>
  </si>
  <si>
    <t>J4P 1Y4</t>
  </si>
  <si>
    <t>Patrick Ouellette [Patrick Ouellette (Médecin à domicile Inc.)]</t>
  </si>
  <si>
    <t>335</t>
  </si>
  <si>
    <t>Patrick Ouellette (Médecin à domicile Inc.)</t>
  </si>
  <si>
    <t>patrick_ouellette@videotron.ca</t>
  </si>
  <si>
    <t>8170 rue Fanny</t>
  </si>
  <si>
    <t>H7A 1A4</t>
  </si>
  <si>
    <t>Lise et Jean-Marc Laspeyres</t>
  </si>
  <si>
    <t>337</t>
  </si>
  <si>
    <t>lise.laspeyres@hotmail.com</t>
  </si>
  <si>
    <t>194 rue De Boissy</t>
  </si>
  <si>
    <t>J7K 0R8</t>
  </si>
  <si>
    <t>Lise Hébert</t>
  </si>
  <si>
    <t>338</t>
  </si>
  <si>
    <t>1649 Rang de La cabanne Ronde</t>
  </si>
  <si>
    <t>J7K 0P2</t>
  </si>
  <si>
    <t>Succession Paul-Aimé Hervieux [Louise Hervieux (Succession Paul-Aimé Hervieux)]</t>
  </si>
  <si>
    <t>339</t>
  </si>
  <si>
    <t>177 rue Sylvie</t>
  </si>
  <si>
    <t>J5Z 1V6</t>
  </si>
  <si>
    <t>Steve Paquin</t>
  </si>
  <si>
    <t>341</t>
  </si>
  <si>
    <t>steve.paquin@lapaco.com</t>
  </si>
  <si>
    <t>221 rue Flaubert</t>
  </si>
  <si>
    <t>St-Jean-sur-Richelieu</t>
  </si>
  <si>
    <t>J2W 2P7</t>
  </si>
  <si>
    <t>Succession Stéphane Gosselin [André Gosselin et Mylène Morin (Succession Stéphane Gosselin)]</t>
  </si>
  <si>
    <t>342</t>
  </si>
  <si>
    <t>André Gosselin et Mylène Morin (Succession Stéphane Gosselin)</t>
  </si>
  <si>
    <t>gosselin3750@videotron.ca</t>
  </si>
  <si>
    <t>1772 Desjardins</t>
  </si>
  <si>
    <t>Jean-Pierre Zagula</t>
  </si>
  <si>
    <t>343</t>
  </si>
  <si>
    <t>jeanlatuque@hotmail.com</t>
  </si>
  <si>
    <t>David Savard</t>
  </si>
  <si>
    <t>345</t>
  </si>
  <si>
    <t>dsavard@boulart.com</t>
  </si>
  <si>
    <t>61 rue Laforestt</t>
  </si>
  <si>
    <t>J6A 3J4</t>
  </si>
  <si>
    <t>Conjointe Stéphanie</t>
  </si>
  <si>
    <t>Théogene Francoeur</t>
  </si>
  <si>
    <t>346</t>
  </si>
  <si>
    <t>theogene@videotron.ca</t>
  </si>
  <si>
    <t>300 Chemin Ste-Marie</t>
  </si>
  <si>
    <t>Crabtree</t>
  </si>
  <si>
    <t>J0K 1BZ</t>
  </si>
  <si>
    <t>Pierre-Édouard Laurin [Pierre-Édouard Cassiani Laurin]</t>
  </si>
  <si>
    <t>347</t>
  </si>
  <si>
    <t>Pierre-Édouard Cassiani Laurin</t>
  </si>
  <si>
    <t xml:space="preserve">50 Georges Bilodeau </t>
  </si>
  <si>
    <t>J8Z 1R8</t>
  </si>
  <si>
    <t>Fils de Pierre Laurin</t>
  </si>
  <si>
    <t>Pierre Cossette [Pierre Cossette (Vert Urbain)]</t>
  </si>
  <si>
    <t>348</t>
  </si>
  <si>
    <t>verturbain@gmail.com</t>
  </si>
  <si>
    <t>211 rang de la rivière Nord</t>
  </si>
  <si>
    <t>St-Roch-de-l'Achigan</t>
  </si>
  <si>
    <t>David Cardigos [David Cardigos (Gestion D. Cardigos M.D. Inc.)]</t>
  </si>
  <si>
    <t>349</t>
  </si>
  <si>
    <t>David Cardigos (Gestion D. Cardigos M.D. Inc.)</t>
  </si>
  <si>
    <t>ariakis72@gmail.com</t>
  </si>
  <si>
    <t>415 rue Armand</t>
  </si>
  <si>
    <t>Sainte-Madeleine</t>
  </si>
  <si>
    <t>J0H 1S0</t>
  </si>
  <si>
    <t>Succession Raymond Plante [Francine Plante Couture (Succession Raymond Plante)]</t>
  </si>
  <si>
    <t>350</t>
  </si>
  <si>
    <t>Francine Plante Couture (Succession Raymond Plante)</t>
  </si>
  <si>
    <t>fran_cout53@hotmail.com</t>
  </si>
  <si>
    <t>Daniel Charrette</t>
  </si>
  <si>
    <t>351</t>
  </si>
  <si>
    <t>98 rue Vanier</t>
  </si>
  <si>
    <t>J5X 3A7</t>
  </si>
  <si>
    <t>Anouk St-Pierre</t>
  </si>
  <si>
    <t>352</t>
  </si>
  <si>
    <t>191 rue Chapais</t>
  </si>
  <si>
    <t>J5Z 4J3</t>
  </si>
  <si>
    <t>Simon Hébert-Blanchard</t>
  </si>
  <si>
    <t>353</t>
  </si>
  <si>
    <t>l_capital@hotmail.com</t>
  </si>
  <si>
    <t>12 L'Anse aux bateaux</t>
  </si>
  <si>
    <t>André Roy des HDC</t>
  </si>
  <si>
    <t>Simone Roberge Piquet [Hélène Piquet]</t>
  </si>
  <si>
    <t>354</t>
  </si>
  <si>
    <t>Hélène Piquet</t>
  </si>
  <si>
    <t>1103 rue Trudeau</t>
  </si>
  <si>
    <t>Saint-Laurent</t>
  </si>
  <si>
    <t>H4N 2B9</t>
  </si>
  <si>
    <t>Nicole Tremblay</t>
  </si>
  <si>
    <t>355</t>
  </si>
  <si>
    <t>7380 rue des Érables</t>
  </si>
  <si>
    <t>App.2</t>
  </si>
  <si>
    <t>H2E 2R5</t>
  </si>
  <si>
    <t>Jean-François Schetagne</t>
  </si>
  <si>
    <t>356</t>
  </si>
  <si>
    <t>gojfgo@hotmail.com</t>
  </si>
  <si>
    <t>133 Terrasse-Mathieu</t>
  </si>
  <si>
    <t>J6V 1M3</t>
  </si>
  <si>
    <t>Alain Éthier</t>
  </si>
  <si>
    <t>357</t>
  </si>
  <si>
    <t>8 rue Richard-Verreau</t>
  </si>
  <si>
    <t>Reprentigny</t>
  </si>
  <si>
    <t>Marguerite Papineau Charrette</t>
  </si>
  <si>
    <t>358</t>
  </si>
  <si>
    <t>1371 Route 341</t>
  </si>
  <si>
    <t>J5X 4B9</t>
  </si>
  <si>
    <t>Sandra Parent / Jacques Tougas</t>
  </si>
  <si>
    <t>359</t>
  </si>
  <si>
    <t>2240 rue Pincourt</t>
  </si>
  <si>
    <t>H7E 2H6</t>
  </si>
  <si>
    <t>Succession Guy Lefrançois [Marie Le François (Succession Guy Lefrançois)]</t>
  </si>
  <si>
    <t>360</t>
  </si>
  <si>
    <t>1637 rue de l'Église</t>
  </si>
  <si>
    <t>H4L 2J2</t>
  </si>
  <si>
    <t>Martin Lavallée, Valeur mobilière desjardins</t>
  </si>
  <si>
    <t>361</t>
  </si>
  <si>
    <t>Martin Lavallée</t>
  </si>
  <si>
    <t>440 rue Notre-Dame</t>
  </si>
  <si>
    <t>Bernard Desjardins</t>
  </si>
  <si>
    <t>362</t>
  </si>
  <si>
    <t>83 rue Laforest</t>
  </si>
  <si>
    <t>J6A 3J7</t>
  </si>
  <si>
    <t>Ronald Cheschire [Ron Cheschire]</t>
  </si>
  <si>
    <t>363</t>
  </si>
  <si>
    <t>Ron Cheschire</t>
  </si>
  <si>
    <t>539 Stanstead Avenue</t>
  </si>
  <si>
    <t>Mont-Royal</t>
  </si>
  <si>
    <t>H3R 1X8</t>
  </si>
  <si>
    <t>Stéphane Amireault</t>
  </si>
  <si>
    <t>364</t>
  </si>
  <si>
    <t>st_m123@hotmail.com</t>
  </si>
  <si>
    <t>1093 rue de Corbon</t>
  </si>
  <si>
    <t>J4B 6C9</t>
  </si>
  <si>
    <t>Nicola Hagemeister</t>
  </si>
  <si>
    <t>365</t>
  </si>
  <si>
    <t>6581 Drolet</t>
  </si>
  <si>
    <t>H2S 2S9</t>
  </si>
  <si>
    <t>Sylvain Petitpas [Nancy Scott / Sylvain Petitpas]</t>
  </si>
  <si>
    <t>366</t>
  </si>
  <si>
    <t>Nancy Scott / Sylvain Petitpas</t>
  </si>
  <si>
    <t>sylvainpetitpas@msn.com</t>
  </si>
  <si>
    <t>598 rue Bruyere</t>
  </si>
  <si>
    <t>J5Y 0C2</t>
  </si>
  <si>
    <t>Nicole Bégin</t>
  </si>
  <si>
    <t>367</t>
  </si>
  <si>
    <t>Succession Beaudet [Brigitte Beaudet (Gestion Yvon Beaudet Inc.)]</t>
  </si>
  <si>
    <t>368</t>
  </si>
  <si>
    <t>6721 rue Beaubien E</t>
  </si>
  <si>
    <t>Rita Ferrara</t>
  </si>
  <si>
    <t>369</t>
  </si>
  <si>
    <t>Pierrette Gilbert</t>
  </si>
  <si>
    <t>370</t>
  </si>
  <si>
    <t>pierrette.gilbert@videotron.ca</t>
  </si>
  <si>
    <t>2385 Henriette-Céré</t>
  </si>
  <si>
    <t>App.202</t>
  </si>
  <si>
    <t>J3Y 9C6</t>
  </si>
  <si>
    <t>Claude Bédard [Claude Bédard (4361016 Canada Inc.)]</t>
  </si>
  <si>
    <t>371</t>
  </si>
  <si>
    <t>904 rue Généreux</t>
  </si>
  <si>
    <t>J5Y 1T7</t>
  </si>
  <si>
    <t>372</t>
  </si>
  <si>
    <t>Adam Vaillancourt</t>
  </si>
  <si>
    <t>adamvaillan@hotmail.com</t>
  </si>
  <si>
    <t>691 de la Seigneurie</t>
  </si>
  <si>
    <t>J5Z 4H5</t>
  </si>
  <si>
    <t>Pia Hane [Pia Hane (Les Placements Remote Skies Inc.)]</t>
  </si>
  <si>
    <t>373</t>
  </si>
  <si>
    <t>Pia Hane (Les Placements Remote Skies Inc.)</t>
  </si>
  <si>
    <t>pia.m.hane@gmail.com</t>
  </si>
  <si>
    <t>1700 boul. René-Lévesque O</t>
  </si>
  <si>
    <t>Suite 305</t>
  </si>
  <si>
    <t>H3H 2V1</t>
  </si>
  <si>
    <t>Madeleine Gaudreau</t>
  </si>
  <si>
    <t>374</t>
  </si>
  <si>
    <t>madogodro@yahoo.ca</t>
  </si>
  <si>
    <t>233 Marier</t>
  </si>
  <si>
    <t>Ottawa</t>
  </si>
  <si>
    <t>K1L 5R2</t>
  </si>
  <si>
    <t>François Contant</t>
  </si>
  <si>
    <t>375</t>
  </si>
  <si>
    <t>3090 rue Delfosse</t>
  </si>
  <si>
    <t>H1Y 1B8</t>
  </si>
  <si>
    <t>Christian C Bélanger</t>
  </si>
  <si>
    <t>376</t>
  </si>
  <si>
    <t>1150 rue Mauriac</t>
  </si>
  <si>
    <t>J7K 3K3</t>
  </si>
  <si>
    <t>Nicole Renaud</t>
  </si>
  <si>
    <t>377</t>
  </si>
  <si>
    <t>nrenaud56@hotmail.com</t>
  </si>
  <si>
    <t>1025 Achigan Sud</t>
  </si>
  <si>
    <t>J5X 3M9</t>
  </si>
  <si>
    <t>Martin Poisson</t>
  </si>
  <si>
    <t>378</t>
  </si>
  <si>
    <t>martin.poisson2988@hotmail.com</t>
  </si>
  <si>
    <t>558 Des Grands Prés</t>
  </si>
  <si>
    <t>J6V 0B2</t>
  </si>
  <si>
    <t>Steve De Villers</t>
  </si>
  <si>
    <t>Fernande Moreau</t>
  </si>
  <si>
    <t>379</t>
  </si>
  <si>
    <t>1340A Notre-Dame</t>
  </si>
  <si>
    <t>App,102</t>
  </si>
  <si>
    <t>Cédric Meloche</t>
  </si>
  <si>
    <t>380</t>
  </si>
  <si>
    <t>cedricmeloche@hotmail.com</t>
  </si>
  <si>
    <t>452 rue de la Manicouagan</t>
  </si>
  <si>
    <t>J5Y 0J4</t>
  </si>
  <si>
    <t>Succession Pierre Sénécal [Michelle Ladouceur (Les Entreprises Lacenes Inc.)]</t>
  </si>
  <si>
    <t>9007 avenue San-Francisco</t>
  </si>
  <si>
    <t>J4X 2R5</t>
  </si>
  <si>
    <t>Succession Louise Dupont [François Dupont]</t>
  </si>
  <si>
    <t>382</t>
  </si>
  <si>
    <t>François Dupont</t>
  </si>
  <si>
    <t>7915 rue La-Fontaine</t>
  </si>
  <si>
    <t>H1L 3H6</t>
  </si>
  <si>
    <t>Succession Jeannine Caron [Francis et Lorraine Caron] [Lorraine Caron / Francis Caron (Succession Jeanine Caron)]</t>
  </si>
  <si>
    <t>383</t>
  </si>
  <si>
    <t>3250 Frontenac</t>
  </si>
  <si>
    <t>H7P 1Z7</t>
  </si>
  <si>
    <t>Vicky Tassé [Guillaume Lacerte (Transport Ki Roule)]</t>
  </si>
  <si>
    <t>384</t>
  </si>
  <si>
    <t>Guillaume Lacerte (Transport Ki Roule)</t>
  </si>
  <si>
    <t>vicky2875@hotmail.com</t>
  </si>
  <si>
    <t>936 Rouville</t>
  </si>
  <si>
    <t>J5Y 2P7</t>
  </si>
  <si>
    <t>Bruno Pupato</t>
  </si>
  <si>
    <t>385</t>
  </si>
  <si>
    <t>Sophie Chabot</t>
  </si>
  <si>
    <t>386</t>
  </si>
  <si>
    <t>1845 rue Saint-Timothée</t>
  </si>
  <si>
    <t>H2L 3P4</t>
  </si>
  <si>
    <t>Luc Morel [Luc Morel (LM Auto)]</t>
  </si>
  <si>
    <t>387</t>
  </si>
  <si>
    <t>391 Denis</t>
  </si>
  <si>
    <t>Notre-Dame-De-Lourdes</t>
  </si>
  <si>
    <t>J0K 1K0</t>
  </si>
  <si>
    <t>Martin Leroux</t>
  </si>
  <si>
    <t>388</t>
  </si>
  <si>
    <t>leroum@yahoo.com</t>
  </si>
  <si>
    <t>9 de Bohème</t>
  </si>
  <si>
    <t>Canadiac</t>
  </si>
  <si>
    <t>J5R 3N2</t>
  </si>
  <si>
    <t>Chantal Poirier</t>
  </si>
  <si>
    <t>389</t>
  </si>
  <si>
    <t>72 Du Domaine</t>
  </si>
  <si>
    <t>J5T 3M9</t>
  </si>
  <si>
    <t>Daniel Mockle</t>
  </si>
  <si>
    <t>390</t>
  </si>
  <si>
    <t>Mathieu Baril &amp; Jennifer Brien</t>
  </si>
  <si>
    <t>391</t>
  </si>
  <si>
    <t>Mathieu Baril</t>
  </si>
  <si>
    <t>3718 rue Marius Dufresne</t>
  </si>
  <si>
    <t>H1X 3L2</t>
  </si>
  <si>
    <t>Éric Leblanc</t>
  </si>
  <si>
    <t>392</t>
  </si>
  <si>
    <t>22ericleblancsauriol22@gmail.com</t>
  </si>
  <si>
    <t>574 rue Marguerite</t>
  </si>
  <si>
    <t>Saint-Lin</t>
  </si>
  <si>
    <t>J5M 0C6</t>
  </si>
  <si>
    <t>Yanik Sciamma [Yanik Sciamma (Constructions A.S.K. Inc.)]</t>
  </si>
  <si>
    <t>393</t>
  </si>
  <si>
    <t>26 route 341</t>
  </si>
  <si>
    <t>Saint-Roch-de-l'Achigan</t>
  </si>
  <si>
    <t>J3O 3H0</t>
  </si>
  <si>
    <t>Benoit Gagné [Benoit Gagné (Investissement Julau Inc.)]</t>
  </si>
  <si>
    <t>394</t>
  </si>
  <si>
    <t>1525 rue Sylvain</t>
  </si>
  <si>
    <t>J3G 5T8</t>
  </si>
  <si>
    <t>Jean Mongrain</t>
  </si>
  <si>
    <t>395</t>
  </si>
  <si>
    <t>800 René-Lévesque Ouest</t>
  </si>
  <si>
    <t>Bureau 2200</t>
  </si>
  <si>
    <t>Succession Alain Desrosiers [Ginette Croisetière (Succession Alain Desrosiers)]</t>
  </si>
  <si>
    <t>396</t>
  </si>
  <si>
    <t>218 De Carufel</t>
  </si>
  <si>
    <t>Yamachiche</t>
  </si>
  <si>
    <t>G0X 3L0</t>
  </si>
  <si>
    <t>Yvan Roy</t>
  </si>
  <si>
    <t>397</t>
  </si>
  <si>
    <t>708 rue Notre-Dame</t>
  </si>
  <si>
    <t>Unité 102</t>
  </si>
  <si>
    <t>J6A 2X3</t>
  </si>
  <si>
    <t>Marjorie Marchand</t>
  </si>
  <si>
    <t>398</t>
  </si>
  <si>
    <t>5434 12ème Avenue</t>
  </si>
  <si>
    <t>H1X 2Z9</t>
  </si>
  <si>
    <t>Marc-André Gauthier</t>
  </si>
  <si>
    <t>399</t>
  </si>
  <si>
    <t>2355 Marie-Jeanne-Lauzon</t>
  </si>
  <si>
    <t>J6X 4B8</t>
  </si>
  <si>
    <t>Lyne Bélanger [Lynn Bélanger / Pierre Sauvé]</t>
  </si>
  <si>
    <t>400</t>
  </si>
  <si>
    <t>Lynn Bélanger / Pierre Sauvé</t>
  </si>
  <si>
    <t>65A rue Arboit</t>
  </si>
  <si>
    <t>L'assomption</t>
  </si>
  <si>
    <t>J5W 4P3</t>
  </si>
  <si>
    <t>Patrick et Jean Lessard</t>
  </si>
  <si>
    <t>401</t>
  </si>
  <si>
    <t>135 rue de l'Ile au Foin</t>
  </si>
  <si>
    <t>J6W 6C4</t>
  </si>
  <si>
    <t>Succession Roland Perreault [Sylvie Perrault / Succession Roland Perreault]</t>
  </si>
  <si>
    <t>402</t>
  </si>
  <si>
    <t>sylperh2o@gmail.com</t>
  </si>
  <si>
    <t>310 Montée Sainte-Marie</t>
  </si>
  <si>
    <t>J5W 5E4</t>
  </si>
  <si>
    <t>Rachelle Didier</t>
  </si>
  <si>
    <t>404</t>
  </si>
  <si>
    <t>rdidier@me.com</t>
  </si>
  <si>
    <t>107 Pierre-Davignon</t>
  </si>
  <si>
    <t>J4B 4G1</t>
  </si>
  <si>
    <t>Rollande Brunelle</t>
  </si>
  <si>
    <t>Candid Morin</t>
  </si>
  <si>
    <t>405</t>
  </si>
  <si>
    <t>candidmorin@icloud.com</t>
  </si>
  <si>
    <t>Succession Bernard Bourgeault [Luc Bourgeault]</t>
  </si>
  <si>
    <t>407</t>
  </si>
  <si>
    <t>Luc Bourgeault</t>
  </si>
  <si>
    <t>luc.bourgeault@sympatico.ca</t>
  </si>
  <si>
    <t>777 rue Beauchemin</t>
  </si>
  <si>
    <t>J6A 7T3</t>
  </si>
  <si>
    <t>Louis Parker [Giovanni Cinquino (Gestion GMCB Inc)]</t>
  </si>
  <si>
    <t>Serge Lamothe</t>
  </si>
  <si>
    <t>409</t>
  </si>
  <si>
    <t>s-lamothe@hotmail.com</t>
  </si>
  <si>
    <t>100 rue Gosselin</t>
  </si>
  <si>
    <t>J5Z 5A7</t>
  </si>
  <si>
    <t>Succession Roger Pominville [Anne-Marie Pominville]</t>
  </si>
  <si>
    <t>410</t>
  </si>
  <si>
    <t>Anne-Marie Pominville</t>
  </si>
  <si>
    <t>3710 boul. St-Elzéar ouest</t>
  </si>
  <si>
    <t>App.101</t>
  </si>
  <si>
    <t>H7P 0G9</t>
  </si>
  <si>
    <t>Jacques Renaud CPA</t>
  </si>
  <si>
    <t>Catherine Lavoie</t>
  </si>
  <si>
    <t>411</t>
  </si>
  <si>
    <t>catlav007@hotmail.com</t>
  </si>
  <si>
    <t>1304 Édesse-Morin</t>
  </si>
  <si>
    <t>J3G 0H3</t>
  </si>
  <si>
    <t>412</t>
  </si>
  <si>
    <t>880 rue Notre-Dame</t>
  </si>
  <si>
    <t>J5Y 1C7</t>
  </si>
  <si>
    <t>Carl Longpré [client de Jules Mayrand]</t>
  </si>
  <si>
    <t>413</t>
  </si>
  <si>
    <t>414</t>
  </si>
  <si>
    <t>292 boul. Iberville</t>
  </si>
  <si>
    <t>J6A 2A3</t>
  </si>
  <si>
    <t>Daniel Trempe</t>
  </si>
  <si>
    <t>415</t>
  </si>
  <si>
    <t>610 rue Providence</t>
  </si>
  <si>
    <t>J6A 7G4</t>
  </si>
  <si>
    <t>Maryse Cantin</t>
  </si>
  <si>
    <t>416</t>
  </si>
  <si>
    <t>150 rue Berlioz</t>
  </si>
  <si>
    <t>App.150</t>
  </si>
  <si>
    <t>H3E 1K3</t>
  </si>
  <si>
    <t>Succession Claire Hamelin [Jacynthe et Fabiola Boulanger]</t>
  </si>
  <si>
    <t>417</t>
  </si>
  <si>
    <t>Jacynthe et Fabiola Boulanger</t>
  </si>
  <si>
    <t>fabiola@sig-nature.ca</t>
  </si>
  <si>
    <t>465 Chemin de la Presqu'île</t>
  </si>
  <si>
    <t>Mario Cloutier</t>
  </si>
  <si>
    <t>418</t>
  </si>
  <si>
    <t>mariocloutier04@gmail.com</t>
  </si>
  <si>
    <t>238 Larochelle</t>
  </si>
  <si>
    <t>J6A 1K9</t>
  </si>
  <si>
    <t>François Chaput</t>
  </si>
  <si>
    <t>Paul Saint-Georges</t>
  </si>
  <si>
    <t>419</t>
  </si>
  <si>
    <t>paulsg48@gmail.com</t>
  </si>
  <si>
    <t>1034 boul. Lafortune</t>
  </si>
  <si>
    <t>J5W 6E3</t>
  </si>
  <si>
    <t>CLD et mentorat</t>
  </si>
  <si>
    <t>Éric St-Jean</t>
  </si>
  <si>
    <t>420</t>
  </si>
  <si>
    <t>eric_stjean@hotmail.com</t>
  </si>
  <si>
    <t>164 Place Magloire</t>
  </si>
  <si>
    <t>J5T 3A9</t>
  </si>
  <si>
    <t>louisfreyd@gmail.com</t>
  </si>
  <si>
    <t>1322 8E rang</t>
  </si>
  <si>
    <t>Sainte-Mélanie</t>
  </si>
  <si>
    <t>J0K 3A0</t>
  </si>
  <si>
    <t>Marlèna Michalczyk</t>
  </si>
  <si>
    <t>422</t>
  </si>
  <si>
    <t>marlenamichal@yahoo.ca</t>
  </si>
  <si>
    <t>572 rue des Muscaris</t>
  </si>
  <si>
    <t>J5Y 0B1</t>
  </si>
  <si>
    <t>Daniel Mailloux [Francis Mailloux]</t>
  </si>
  <si>
    <t>423</t>
  </si>
  <si>
    <t>Francis Mailloux</t>
  </si>
  <si>
    <t>85 rue de la Picardie</t>
  </si>
  <si>
    <t>J7C 0G6</t>
  </si>
  <si>
    <t>Catherine Tremblay</t>
  </si>
  <si>
    <t>Denise et Patricia Savoie [Patricia Savoie Arsenault]</t>
  </si>
  <si>
    <t>425</t>
  </si>
  <si>
    <t>Patricia Savoie Arsenault</t>
  </si>
  <si>
    <t>patriciasavoie6@gmail.com</t>
  </si>
  <si>
    <t>149A rue Philippe-Goulet</t>
  </si>
  <si>
    <t>J5Y 4A4</t>
  </si>
  <si>
    <t>Éric Richard [Pourvoirire Richard] [Éric Richard (Pourvoirire Richard)]</t>
  </si>
  <si>
    <t>426</t>
  </si>
  <si>
    <t>1410 Chemin Cypres</t>
  </si>
  <si>
    <t>Saint-Michel-Des-Saints</t>
  </si>
  <si>
    <t>François Dubeau et Johanne Freyd [Johanne Freyd / François Dubeau]</t>
  </si>
  <si>
    <t>427</t>
  </si>
  <si>
    <t>Johanne Freyd / François Dubeau</t>
  </si>
  <si>
    <t>461 route de La Chute</t>
  </si>
  <si>
    <t>Anne Élizabeth Lavoie</t>
  </si>
  <si>
    <t>428</t>
  </si>
  <si>
    <t>aelavoie@bravad.ca</t>
  </si>
  <si>
    <t>1049 rue François-Olivier</t>
  </si>
  <si>
    <t>J5W 0G2</t>
  </si>
  <si>
    <t>Succession Pierre Saindon [Luc Saindon (Succession Pierre Saindon)]</t>
  </si>
  <si>
    <t>429</t>
  </si>
  <si>
    <t>Luc Saindon (Succession Pierre Saindon)</t>
  </si>
  <si>
    <t>quillesacadien@hotmail.com</t>
  </si>
  <si>
    <t>5 rue Thérèse-Casgrain</t>
  </si>
  <si>
    <t>Saint-Charles-Borromé</t>
  </si>
  <si>
    <t>J6E 8Z5</t>
  </si>
  <si>
    <t>Nurlana Allakvherdi</t>
  </si>
  <si>
    <t>431</t>
  </si>
  <si>
    <t>nurlana2000@hotmail.com</t>
  </si>
  <si>
    <t>3152 boul. Lévesque E</t>
  </si>
  <si>
    <t>H7E 2P1</t>
  </si>
  <si>
    <t>Succession Guy Duranceau [Alexandra / Charles Olivier Duranceau]</t>
  </si>
  <si>
    <t>432</t>
  </si>
  <si>
    <t>Alexandra / Charles Olivier Duranceau</t>
  </si>
  <si>
    <t>coduranceau@gmail.com</t>
  </si>
  <si>
    <t>4355 rue Marquette</t>
  </si>
  <si>
    <t>H2J 3X4</t>
  </si>
  <si>
    <t>Josée Robillard</t>
  </si>
  <si>
    <t>433</t>
  </si>
  <si>
    <t>joseerobillard782@gmail.com</t>
  </si>
  <si>
    <t>121 Chemin Gobeille</t>
  </si>
  <si>
    <t>J0R 1R3</t>
  </si>
  <si>
    <t>Banque Nationale</t>
  </si>
  <si>
    <t>Nancie Ouimette et Éric Boudreault</t>
  </si>
  <si>
    <t>434</t>
  </si>
  <si>
    <t>Éric Boudreault</t>
  </si>
  <si>
    <t>excavationchantier@gmail.com</t>
  </si>
  <si>
    <t>Chantal Custeau</t>
  </si>
  <si>
    <t>435</t>
  </si>
  <si>
    <t>chantalcusteau@yahoo.ca</t>
  </si>
  <si>
    <t>2708 De Charmonix</t>
  </si>
  <si>
    <t>Ville Saint-Laurent</t>
  </si>
  <si>
    <t>H4R 2Z1</t>
  </si>
  <si>
    <t>Pierre Aubertin</t>
  </si>
  <si>
    <t>Madeleine Charlebois</t>
  </si>
  <si>
    <t>436</t>
  </si>
  <si>
    <t>4890 boul. Kimber</t>
  </si>
  <si>
    <t>J3Y 7Z8</t>
  </si>
  <si>
    <t>Éric Barrette</t>
  </si>
  <si>
    <t>437</t>
  </si>
  <si>
    <t>maric02@videotron.ca</t>
  </si>
  <si>
    <t>400, 1ère Avenue</t>
  </si>
  <si>
    <t>J6E 6Z1</t>
  </si>
  <si>
    <t>438</t>
  </si>
  <si>
    <t>Nathalie Bourgeois</t>
  </si>
  <si>
    <t>nathaliebourgeois@videotron.ca</t>
  </si>
  <si>
    <t>1422A boul. Le Bourg Neuf</t>
  </si>
  <si>
    <t>J5Z 0A6</t>
  </si>
  <si>
    <t>Yvon Forest [Sylvain Forest / Yvon Forest (Technologies Pixelware)]</t>
  </si>
  <si>
    <t>439</t>
  </si>
  <si>
    <t>Sylvain Forest / Yvon Forest (Technologies Pixelware)</t>
  </si>
  <si>
    <t>yvon.forest@gmail.com</t>
  </si>
  <si>
    <t>872 boul. Basile-Routhier</t>
  </si>
  <si>
    <t>J6A 7Y3</t>
  </si>
  <si>
    <t>Julie Paquet</t>
  </si>
  <si>
    <t>440</t>
  </si>
  <si>
    <t>julipaquet@hotmail.com</t>
  </si>
  <si>
    <t>2164 Avenue De Lorimier</t>
  </si>
  <si>
    <t>Montraé</t>
  </si>
  <si>
    <t>H2K 3X1</t>
  </si>
  <si>
    <t>Guy Labbé [Guy Labbé (Karamazov &amp; Frères Inc.)]</t>
  </si>
  <si>
    <t>441</t>
  </si>
  <si>
    <t>Guy Labbé (Karamazov &amp; Frères Inc.)</t>
  </si>
  <si>
    <t>guylabbe@gmail.com</t>
  </si>
  <si>
    <t>251, 4ème rue</t>
  </si>
  <si>
    <t>G1L 2S4</t>
  </si>
  <si>
    <t>Marcel Aubin [Marcel Aubin (Pleine Expression Inc.)]</t>
  </si>
  <si>
    <t>442</t>
  </si>
  <si>
    <t>Marcel Aubin (Pleine Expression Inc.)</t>
  </si>
  <si>
    <t>maubin@agencetatum.com</t>
  </si>
  <si>
    <t>12 Chemin des Patriotes N</t>
  </si>
  <si>
    <t>J3H 3X1</t>
  </si>
  <si>
    <t>Émilie Charrette</t>
  </si>
  <si>
    <t>443</t>
  </si>
  <si>
    <t>207 rue Larivée</t>
  </si>
  <si>
    <t>J6A 4P7</t>
  </si>
  <si>
    <t>flebrun@notarius.net</t>
  </si>
  <si>
    <t>534 rue Notre-Dame</t>
  </si>
  <si>
    <t>Bureau 202</t>
  </si>
  <si>
    <t>Arianne Brosseau, Notaire</t>
  </si>
  <si>
    <t>446</t>
  </si>
  <si>
    <t>Lucie Sigouin Cousineau</t>
  </si>
  <si>
    <t>447</t>
  </si>
  <si>
    <t>Lucie Sigouin</t>
  </si>
  <si>
    <t>1144 Dufault</t>
  </si>
  <si>
    <t>H7E 4S6</t>
  </si>
  <si>
    <t>Louise Lefebvre [Robert Boudreault (Gestion Pro-Ti Inc.)]</t>
  </si>
  <si>
    <t>448</t>
  </si>
  <si>
    <t>Robert Boudreault (Gestion Pro-Ti Inc.)</t>
  </si>
  <si>
    <t>wilbolou@gmail.com</t>
  </si>
  <si>
    <t>4900 rue d'Angora</t>
  </si>
  <si>
    <t>J6X 0J6</t>
  </si>
  <si>
    <t>pages jaune</t>
  </si>
  <si>
    <t>Succession Yvonne Avoine [Johanne Gingras (Succession Yvonne Gingras)]</t>
  </si>
  <si>
    <t>449</t>
  </si>
  <si>
    <t>46 Rang l'Achigan</t>
  </si>
  <si>
    <t>J5W 3M7</t>
  </si>
  <si>
    <t>Gaétan Laferrière</t>
  </si>
  <si>
    <t>450</t>
  </si>
  <si>
    <t>autolaferriere@bellnet.ca</t>
  </si>
  <si>
    <t>Jean-François Côté</t>
  </si>
  <si>
    <t>451</t>
  </si>
  <si>
    <t>cotejeanfrancois@outlook.com</t>
  </si>
  <si>
    <t>261 rue Jacques-Cousteau</t>
  </si>
  <si>
    <t>J5Y 4C1</t>
  </si>
  <si>
    <t>Pierre Berthiaume</t>
  </si>
  <si>
    <t>452</t>
  </si>
  <si>
    <t>Jacques Cusson</t>
  </si>
  <si>
    <t>453</t>
  </si>
  <si>
    <t>jcusson1501@gmail.com</t>
  </si>
  <si>
    <t>932B Notre-Dame</t>
  </si>
  <si>
    <t>J5Y 1C8</t>
  </si>
  <si>
    <t>Marc Boissé-Kippen</t>
  </si>
  <si>
    <t>454</t>
  </si>
  <si>
    <t>marc@mercureconseil.ca</t>
  </si>
  <si>
    <t>386 rue Bourgeoys</t>
  </si>
  <si>
    <t>H3K 2M1</t>
  </si>
  <si>
    <t>Robert Parent des HDC</t>
  </si>
  <si>
    <t>André Dubois [Monique Bibaud]</t>
  </si>
  <si>
    <t>455</t>
  </si>
  <si>
    <t>Monique Bibaud</t>
  </si>
  <si>
    <t>arcanddubois@videotron.ca</t>
  </si>
  <si>
    <t>3357 Napoléon</t>
  </si>
  <si>
    <t>J6X 4C3</t>
  </si>
  <si>
    <t>Librairie LuLu</t>
  </si>
  <si>
    <t>Richard Fraser [Linda et Roger Fraser]</t>
  </si>
  <si>
    <t>456</t>
  </si>
  <si>
    <t>Linda et Roger Fraser</t>
  </si>
  <si>
    <t>3625 Chemin Roger</t>
  </si>
  <si>
    <t>Jean-Sébastien De Césare</t>
  </si>
  <si>
    <t>457</t>
  </si>
  <si>
    <t>jsdecesare@gmail.com</t>
  </si>
  <si>
    <t>269 rue du Chatelain</t>
  </si>
  <si>
    <t>J3Y 3N1</t>
  </si>
  <si>
    <t>Adam Lachapelle</t>
  </si>
  <si>
    <t>459</t>
  </si>
  <si>
    <t>adam_lachapelle@hotmail.com</t>
  </si>
  <si>
    <t>34 Laurentien</t>
  </si>
  <si>
    <t>J5Y 1K2</t>
  </si>
  <si>
    <t>Nathalie Hébert</t>
  </si>
  <si>
    <t>460</t>
  </si>
  <si>
    <t>nh@videotron.ca</t>
  </si>
  <si>
    <t>5404 rue D'Angora</t>
  </si>
  <si>
    <t>J6X 0G7</t>
  </si>
  <si>
    <t>Marie-Claude Lamy</t>
  </si>
  <si>
    <t>461</t>
  </si>
  <si>
    <t>mclamy1@gmail.com</t>
  </si>
  <si>
    <t>1781 Peribonka</t>
  </si>
  <si>
    <t>J5Y 0G1</t>
  </si>
  <si>
    <t>Olivier Cendré</t>
  </si>
  <si>
    <t>462</t>
  </si>
  <si>
    <t>arioli3d@gmail.com</t>
  </si>
  <si>
    <t>3791 rue Labonté</t>
  </si>
  <si>
    <t>J5W 5A7</t>
  </si>
  <si>
    <t>Fiducie Livia et Anais Quintal [Livia et Anais Quintal (Fiducie Livia et Anais Quintal)]</t>
  </si>
  <si>
    <t>463</t>
  </si>
  <si>
    <t>Livia et Anais Quintal (Fiducie Livia et Anais Quintal)</t>
  </si>
  <si>
    <t>livia.quintal@hotmail.com</t>
  </si>
  <si>
    <t>6012 Des Hauts-Bois</t>
  </si>
  <si>
    <t>Mathieu Chaîné</t>
  </si>
  <si>
    <t>464</t>
  </si>
  <si>
    <t>mathieu_c77@hotmail.com</t>
  </si>
  <si>
    <t>110 rue Sansregret</t>
  </si>
  <si>
    <t>J5Y 1R1</t>
  </si>
  <si>
    <t>Isabelle Meloche et Jonathan Levasseur</t>
  </si>
  <si>
    <t>465</t>
  </si>
  <si>
    <t>melocheisabelle@hotmail.com</t>
  </si>
  <si>
    <t>2025 Thomas-Boily</t>
  </si>
  <si>
    <t>H1A 5G6</t>
  </si>
  <si>
    <t>Succession Guy Veilleux</t>
  </si>
  <si>
    <t>467</t>
  </si>
  <si>
    <t>155 J.J. Joubert</t>
  </si>
  <si>
    <t>App.710</t>
  </si>
  <si>
    <t>H7G 4T8</t>
  </si>
  <si>
    <t>Coralyn Ah-Moy</t>
  </si>
  <si>
    <t>468</t>
  </si>
  <si>
    <t>coralyn.ahmoy@gmail.com</t>
  </si>
  <si>
    <t>18042 rue D'Amalfi</t>
  </si>
  <si>
    <t>H9K 1N7</t>
  </si>
  <si>
    <t>Christiane Poirier</t>
  </si>
  <si>
    <t>469</t>
  </si>
  <si>
    <t>34 rue Nogent</t>
  </si>
  <si>
    <t>Lorraine</t>
  </si>
  <si>
    <t>J6Z 4K1</t>
  </si>
  <si>
    <t>Nancy Guay [Espace Stratégies]</t>
  </si>
  <si>
    <t>470</t>
  </si>
  <si>
    <t>Nancy Guay</t>
  </si>
  <si>
    <t>nancyguay@hotmail.com</t>
  </si>
  <si>
    <t>1703 Chemin du Bas-de-l'Église S</t>
  </si>
  <si>
    <t>471</t>
  </si>
  <si>
    <t>mdansereau@osblplus.com</t>
  </si>
  <si>
    <t>800 boul. Lucille-Teasdale</t>
  </si>
  <si>
    <t>App.102</t>
  </si>
  <si>
    <t>J6V 0A5</t>
  </si>
  <si>
    <t>Line Carrière</t>
  </si>
  <si>
    <t>472</t>
  </si>
  <si>
    <t>linecarriere11@gmail.com</t>
  </si>
  <si>
    <t>758 Montgolfier</t>
  </si>
  <si>
    <t>H7W 4Z2</t>
  </si>
  <si>
    <t>Éric De Fourni [Éric De Fourni / Sylvie Gravel]</t>
  </si>
  <si>
    <t>473</t>
  </si>
  <si>
    <t>Éric De Fourni / Sylvie Gravel</t>
  </si>
  <si>
    <t>def@videotron.ca</t>
  </si>
  <si>
    <t>181 rue Les Peupliers</t>
  </si>
  <si>
    <t>Laval-sur-le-Lac</t>
  </si>
  <si>
    <t>H7R 1G5</t>
  </si>
  <si>
    <t>Alia Chams</t>
  </si>
  <si>
    <t>474</t>
  </si>
  <si>
    <t>alia@eterluck.com</t>
  </si>
  <si>
    <t>937, avenue Ampère</t>
  </si>
  <si>
    <t>H7N 6H3</t>
  </si>
  <si>
    <t>Chantal Lebrun [Chantal Lebrun / Gérad Leclerc]</t>
  </si>
  <si>
    <t>475</t>
  </si>
  <si>
    <t>Chantal Lebrun / Gérad Leclerc</t>
  </si>
  <si>
    <t>c.lebrun@hotmail.ca</t>
  </si>
  <si>
    <t>1265 rue Vienne</t>
  </si>
  <si>
    <t>J5Y 3R2</t>
  </si>
  <si>
    <t>Mylène Auger</t>
  </si>
  <si>
    <t>476</t>
  </si>
  <si>
    <t>mylene.auger@hotmail.com</t>
  </si>
  <si>
    <t>101 rue Murray</t>
  </si>
  <si>
    <t>App.1205</t>
  </si>
  <si>
    <t>H3C 0T4</t>
  </si>
  <si>
    <t>Roger Monette [Roger Monette (9330-4228 Québec Inc.)]</t>
  </si>
  <si>
    <t>477</t>
  </si>
  <si>
    <t>Roger Monette (9330-4228 Québec Inc.)</t>
  </si>
  <si>
    <t>gestionrogermonette@gmail.com</t>
  </si>
  <si>
    <t>243 rue de Pigalle</t>
  </si>
  <si>
    <t>J6A 8C9</t>
  </si>
  <si>
    <t>Véronique Blain [Véronique Blain notaire]</t>
  </si>
  <si>
    <t>478</t>
  </si>
  <si>
    <t>Véronique Blain notaire</t>
  </si>
  <si>
    <t>veroniqueblain@hotmail.com</t>
  </si>
  <si>
    <t>10 959 boul. St-Vital</t>
  </si>
  <si>
    <t>H1H 4T5</t>
  </si>
  <si>
    <t>479</t>
  </si>
  <si>
    <t>Carole Voyer</t>
  </si>
  <si>
    <t>480</t>
  </si>
  <si>
    <t>carole.c.voyer@videotron.ca</t>
  </si>
  <si>
    <t>6435 Avenue Pérodeau</t>
  </si>
  <si>
    <t>H1M 1J2</t>
  </si>
  <si>
    <t>Yori Brunet</t>
  </si>
  <si>
    <t>481</t>
  </si>
  <si>
    <t>yoribrunet@msn.com</t>
  </si>
  <si>
    <t>1831 Théodore</t>
  </si>
  <si>
    <t>H1V 3B7</t>
  </si>
  <si>
    <t>Manon Coulombe</t>
  </si>
  <si>
    <t>Alain Désy</t>
  </si>
  <si>
    <t>482</t>
  </si>
  <si>
    <t>adesy1969@gmail.com</t>
  </si>
  <si>
    <t>16409 Delphis-Delorme</t>
  </si>
  <si>
    <t>H1A 1R8</t>
  </si>
  <si>
    <t>Bruno Généreux</t>
  </si>
  <si>
    <t>483</t>
  </si>
  <si>
    <t>brunogenereux@gmail.com</t>
  </si>
  <si>
    <t>3190 boul. Édouard-Montpetit</t>
  </si>
  <si>
    <t>App.308</t>
  </si>
  <si>
    <t>H3T 1K2</t>
  </si>
  <si>
    <t>Philippe Torres</t>
  </si>
  <si>
    <t>484</t>
  </si>
  <si>
    <t>lauryachtsdesign@gmail.com</t>
  </si>
  <si>
    <t>28 chemin des Moucherolle</t>
  </si>
  <si>
    <t>Saint-Anne-des-Lacs</t>
  </si>
  <si>
    <t>J0R 1B0</t>
  </si>
  <si>
    <t>Alex Giguère [Chrystian Barrière (9383-4851 Québec Inc.)]</t>
  </si>
  <si>
    <t>485</t>
  </si>
  <si>
    <t>204 boul. de L'Assomption</t>
  </si>
  <si>
    <t>J6A 1B5</t>
  </si>
  <si>
    <t>François Garneau</t>
  </si>
  <si>
    <t>486</t>
  </si>
  <si>
    <t>francois.garneau@yahoo.ca</t>
  </si>
  <si>
    <t>9 rue de Vitré</t>
  </si>
  <si>
    <t>J7B 1Z4</t>
  </si>
  <si>
    <t>Catherine Florent</t>
  </si>
  <si>
    <t>487</t>
  </si>
  <si>
    <t>cflorent@videotron.ca</t>
  </si>
  <si>
    <t>3480 rue Fullum</t>
  </si>
  <si>
    <t>H2K 3P6</t>
  </si>
  <si>
    <t>Edouard Demangles</t>
  </si>
  <si>
    <t>488</t>
  </si>
  <si>
    <t>edouarddesmangles@gmail.com</t>
  </si>
  <si>
    <t>183 Du Rivage</t>
  </si>
  <si>
    <t>Pascal Poitevin</t>
  </si>
  <si>
    <t>489</t>
  </si>
  <si>
    <t>aetsdemolution@live.ca</t>
  </si>
  <si>
    <t>6707 rue Boyer</t>
  </si>
  <si>
    <t>H2S 2J6</t>
  </si>
  <si>
    <t>Geneviève Huot</t>
  </si>
  <si>
    <t>491</t>
  </si>
  <si>
    <t>huot.g@csdm.qc.ca</t>
  </si>
  <si>
    <t>3339 rue Jean-Brillant</t>
  </si>
  <si>
    <t>H3T 1N9</t>
  </si>
  <si>
    <t>Claude Savoie [Claude Savoie, avocat]</t>
  </si>
  <si>
    <t>492</t>
  </si>
  <si>
    <t>Claude Savoie, avocat</t>
  </si>
  <si>
    <t>csavoie@vosprocureurs.com</t>
  </si>
  <si>
    <t>46 Boul. Brien</t>
  </si>
  <si>
    <t>Stéphane Cormier</t>
  </si>
  <si>
    <t>493</t>
  </si>
  <si>
    <t>stefcormier@icloud.com</t>
  </si>
  <si>
    <t>659 Notre-Dame</t>
  </si>
  <si>
    <t>J5W 3X1</t>
  </si>
  <si>
    <t>trouvé sur internet</t>
  </si>
  <si>
    <t>Francine Gaucher [Francine Gaucher (9274-8490 Québec Inc.)]</t>
  </si>
  <si>
    <t>494</t>
  </si>
  <si>
    <t>Francine Gaucher (9274-8490 Québec Inc.)</t>
  </si>
  <si>
    <t>francinegaucherimmobilier@gmail.com</t>
  </si>
  <si>
    <t>2098 Route 104</t>
  </si>
  <si>
    <t>Brigham</t>
  </si>
  <si>
    <t>J2K 4P2</t>
  </si>
  <si>
    <t>Caroline Larocque CPA</t>
  </si>
  <si>
    <t>Gilles Beauchamps</t>
  </si>
  <si>
    <t>495</t>
  </si>
  <si>
    <t>gb46@videotron.ca</t>
  </si>
  <si>
    <t>370 rue Sainte-Marie</t>
  </si>
  <si>
    <t>App.303</t>
  </si>
  <si>
    <t>J4H 4A8</t>
  </si>
  <si>
    <t>Patsy Biron [Jean-François Cournoyer]</t>
  </si>
  <si>
    <t>496</t>
  </si>
  <si>
    <t>Jean-François Cournoyer</t>
  </si>
  <si>
    <t>1037 rue de Namur</t>
  </si>
  <si>
    <t>J5Y 2T7</t>
  </si>
  <si>
    <t>Alain Roussel</t>
  </si>
  <si>
    <t>497</t>
  </si>
  <si>
    <t>a.roussel@soluflex.net</t>
  </si>
  <si>
    <t>42 rue Lighthall</t>
  </si>
  <si>
    <t>App.40</t>
  </si>
  <si>
    <t>H3L 1M4</t>
  </si>
  <si>
    <t>Audrey-Amélie Perron</t>
  </si>
  <si>
    <t>498</t>
  </si>
  <si>
    <t>Succession Angeline Moreau [Madly Laporte / Pierre Michaud]</t>
  </si>
  <si>
    <t>499</t>
  </si>
  <si>
    <t>Madly Laporte / Pierre Michaud</t>
  </si>
  <si>
    <t>914 Royal</t>
  </si>
  <si>
    <t>Massueville</t>
  </si>
  <si>
    <t>J0G 1K0</t>
  </si>
  <si>
    <t>Succession Michel Gingras [Éric Gingras (Mécatec D.M. Inc.)]</t>
  </si>
  <si>
    <t>10750 rue Clark</t>
  </si>
  <si>
    <t>H3L 2S7</t>
  </si>
  <si>
    <t>Succession Mario Gravel [Christiane Tessier]</t>
  </si>
  <si>
    <t>501</t>
  </si>
  <si>
    <t>Christiane Tessier</t>
  </si>
  <si>
    <t>140 Gilles-Villeneuve</t>
  </si>
  <si>
    <t>J5Y 4E7</t>
  </si>
  <si>
    <t>Succession Jacques Raymond [Daniel Raymond]</t>
  </si>
  <si>
    <t>2357 rue de l'Ile-des-Lys</t>
  </si>
  <si>
    <t>J6W 6A2</t>
  </si>
  <si>
    <t>Succession Aimé Brunelle [Jean-François Brunelle (Groupe LEC Inc.)]</t>
  </si>
  <si>
    <t>504</t>
  </si>
  <si>
    <t>2580 rue Paul Gérin-Lajoie</t>
  </si>
  <si>
    <t>Vaudreuil-Dorion</t>
  </si>
  <si>
    <t>J7V 9H8</t>
  </si>
  <si>
    <t>Stéphane Gauthier</t>
  </si>
  <si>
    <t>505</t>
  </si>
  <si>
    <t>sgauthier.f@gmail.com</t>
  </si>
  <si>
    <t>25 Chemin Bombardier</t>
  </si>
  <si>
    <t>Jonathan Jacques [Gestion Jonathan Jacques Inc.]</t>
  </si>
  <si>
    <t>506</t>
  </si>
  <si>
    <t>787 rue Vaudreuil</t>
  </si>
  <si>
    <t>J5Y 1A6</t>
  </si>
  <si>
    <t>Pauline Riberdy</t>
  </si>
  <si>
    <t>507</t>
  </si>
  <si>
    <t>pauline.riberdy@gmail.com</t>
  </si>
  <si>
    <t>64 rue Therrien</t>
  </si>
  <si>
    <t>J6A 1N1</t>
  </si>
  <si>
    <t>Mylène Servant</t>
  </si>
  <si>
    <t>508</t>
  </si>
  <si>
    <t>mylservant@gmail.com</t>
  </si>
  <si>
    <t>2224 rue du Tour-du-Parc</t>
  </si>
  <si>
    <t>J4N 1T2</t>
  </si>
  <si>
    <t>Normand Gascon, CPA</t>
  </si>
  <si>
    <t>Félix Gauthier-Telmosse</t>
  </si>
  <si>
    <t>509</t>
  </si>
  <si>
    <t>fgauthier@squareplex.ca</t>
  </si>
  <si>
    <t>11 Place de Couvonges</t>
  </si>
  <si>
    <t>J6Z 4M2</t>
  </si>
  <si>
    <t>Fils de Canvent</t>
  </si>
  <si>
    <t>elabat@hotmail.com</t>
  </si>
  <si>
    <t>151 rue Bordeleau</t>
  </si>
  <si>
    <t>Manon courtière hypothécaire et travaille avec François Lebrun</t>
  </si>
  <si>
    <t>Jean Robitaille</t>
  </si>
  <si>
    <t>511</t>
  </si>
  <si>
    <t>App.625</t>
  </si>
  <si>
    <t>Monique Prud'Homme [Monique Prud'homme]</t>
  </si>
  <si>
    <t>512</t>
  </si>
  <si>
    <t>Monique Prud'homme</t>
  </si>
  <si>
    <t>info@finance-mp.ca</t>
  </si>
  <si>
    <t>744 boul. Iberville</t>
  </si>
  <si>
    <t>J5Y 1L2</t>
  </si>
  <si>
    <t>François Lebrun, notaire</t>
  </si>
  <si>
    <t>Patrice Caron</t>
  </si>
  <si>
    <t>513</t>
  </si>
  <si>
    <t>patrice.caron@me.com</t>
  </si>
  <si>
    <t>Mathilde (Francine Faille)</t>
  </si>
  <si>
    <t>2848 Alexandre-Dumas</t>
  </si>
  <si>
    <t>J7K 3X3</t>
  </si>
  <si>
    <t>Succession Paul-Émile Morin [Daniel Morin]</t>
  </si>
  <si>
    <t>515</t>
  </si>
  <si>
    <t>Daniel Morin</t>
  </si>
  <si>
    <t>louiseb@notairemorin.ca</t>
  </si>
  <si>
    <t>181 Deguire</t>
  </si>
  <si>
    <t>J5Z 4M2</t>
  </si>
  <si>
    <t>Fiducie D'Alcantara [Sylvie d'Alcantara]</t>
  </si>
  <si>
    <t>516</t>
  </si>
  <si>
    <t>Sylvie d'Alcantara</t>
  </si>
  <si>
    <t>134 ruer de Métayer</t>
  </si>
  <si>
    <t>J6A 6G6</t>
  </si>
  <si>
    <t>Succession Richard Shedleur [Sucession Richard Shedleur]</t>
  </si>
  <si>
    <t>517</t>
  </si>
  <si>
    <t>Sucession Richard Shedleur</t>
  </si>
  <si>
    <t>C.P. 329</t>
  </si>
  <si>
    <t>J6A 7C6</t>
  </si>
  <si>
    <t>Fiducie Familiale Desilets [Sylvie Désilets]</t>
  </si>
  <si>
    <t>518</t>
  </si>
  <si>
    <t>Sylvie Désilets</t>
  </si>
  <si>
    <t>889 Bord de l'Eau</t>
  </si>
  <si>
    <t>Succession Éric Morais [Louise Morais]</t>
  </si>
  <si>
    <t>Louise Morais</t>
  </si>
  <si>
    <t>100 boul. JS Archambault</t>
  </si>
  <si>
    <t>App.307</t>
  </si>
  <si>
    <t>J6W 4R6</t>
  </si>
  <si>
    <t>Christian Roch</t>
  </si>
  <si>
    <t>520</t>
  </si>
  <si>
    <t>30 Chemin Gerard</t>
  </si>
  <si>
    <t>Saint Donat de Moncalm</t>
  </si>
  <si>
    <t>J0T 2C0</t>
  </si>
  <si>
    <t>Monique Allard</t>
  </si>
  <si>
    <t>521</t>
  </si>
  <si>
    <t>m.a.godin@sympatico.ca</t>
  </si>
  <si>
    <t>3615 rue La Vérendrye</t>
  </si>
  <si>
    <t>J1L 1W8</t>
  </si>
  <si>
    <t>Diane Robert [Diane Bertrand]</t>
  </si>
  <si>
    <t>522</t>
  </si>
  <si>
    <t>Diane Bertrand</t>
  </si>
  <si>
    <t>dianebertrand@mac.com</t>
  </si>
  <si>
    <t>41 rue Hébert</t>
  </si>
  <si>
    <t>Claude Drapeau</t>
  </si>
  <si>
    <t>523</t>
  </si>
  <si>
    <t>drapeauc@videotron.ca</t>
  </si>
  <si>
    <t>Maryse L'Archevêque [Simon Sauvé]</t>
  </si>
  <si>
    <t>524</t>
  </si>
  <si>
    <t>Simon Sauvé</t>
  </si>
  <si>
    <t>550 Chemin de Lac de l'Orignal</t>
  </si>
  <si>
    <t>Val-des-Lacs</t>
  </si>
  <si>
    <t>J0T 2P0</t>
  </si>
  <si>
    <t>Succession Jean Beaupré [Philippe Beaupré]</t>
  </si>
  <si>
    <t>525</t>
  </si>
  <si>
    <t>Philippe Beaupré</t>
  </si>
  <si>
    <t>4119 rue Ontario Est</t>
  </si>
  <si>
    <t>App.207</t>
  </si>
  <si>
    <t>H1V 1J7</t>
  </si>
  <si>
    <t>Didier Dubois</t>
  </si>
  <si>
    <t>526</t>
  </si>
  <si>
    <t>didierdub@gmail.com</t>
  </si>
  <si>
    <t>Johanne Comeau</t>
  </si>
  <si>
    <t>527</t>
  </si>
  <si>
    <t>comeau.johanne@videotron.ca</t>
  </si>
  <si>
    <t>108 chemin des Lys</t>
  </si>
  <si>
    <t>Notre-Dame du Laus</t>
  </si>
  <si>
    <t>J0X 2M0</t>
  </si>
  <si>
    <t>Mélissa Perreault [Mélissas Perreault]</t>
  </si>
  <si>
    <t>528</t>
  </si>
  <si>
    <t>Mélissas Perreault</t>
  </si>
  <si>
    <t>perreaultmelissa16@gmail.com</t>
  </si>
  <si>
    <t>12065 rue De Blois</t>
  </si>
  <si>
    <t>J7J 2T5</t>
  </si>
  <si>
    <t>Succession Marc-André Desnoyer [Arianne Collin]</t>
  </si>
  <si>
    <t>525 boul. de la Grande-Allée</t>
  </si>
  <si>
    <t>J7H 1M8</t>
  </si>
  <si>
    <t>Marc-André Desnoyers</t>
  </si>
  <si>
    <t>Isabelle Gingras</t>
  </si>
  <si>
    <t>531</t>
  </si>
  <si>
    <t>igingrassutton@outlook.com</t>
  </si>
  <si>
    <t>8556 Berri</t>
  </si>
  <si>
    <t>H2P 2G4</t>
  </si>
  <si>
    <t>Marco Cusson</t>
  </si>
  <si>
    <t>532</t>
  </si>
  <si>
    <t>marcom.cusson@bnc.ca</t>
  </si>
  <si>
    <t>124 rue Chartier</t>
  </si>
  <si>
    <t>J5Z 3T8</t>
  </si>
  <si>
    <t>Marie-Josée Bergeron</t>
  </si>
  <si>
    <t>533</t>
  </si>
  <si>
    <t>mj_bergeron@hotmail.com</t>
  </si>
  <si>
    <t>1852 Joliette</t>
  </si>
  <si>
    <t>H1W 3G3</t>
  </si>
  <si>
    <t>Dominique Bérard [Succession] 9351-5344 Québec Inc. [Suzanne Bolduc]</t>
  </si>
  <si>
    <t>534</t>
  </si>
  <si>
    <t>Suzanne Bolduc</t>
  </si>
  <si>
    <t>bolduc.suzanne@gmail.com</t>
  </si>
  <si>
    <t>1005 boul. de Châteauneuf</t>
  </si>
  <si>
    <t>J7G 2X6</t>
  </si>
  <si>
    <t>Renaud Tournilhac</t>
  </si>
  <si>
    <t>535</t>
  </si>
  <si>
    <t>renaud@galixconstruction.com</t>
  </si>
  <si>
    <t>334, chemin Filion</t>
  </si>
  <si>
    <t>Ste-Anne-des-lacs</t>
  </si>
  <si>
    <t>Patricia Harbec</t>
  </si>
  <si>
    <t>536</t>
  </si>
  <si>
    <t>465 Rivière RR1</t>
  </si>
  <si>
    <t>Cowansville</t>
  </si>
  <si>
    <t>J2K 3G6</t>
  </si>
  <si>
    <t>Succession Émile Fouarge [Michelle Fouarge]</t>
  </si>
  <si>
    <t>537</t>
  </si>
  <si>
    <t>Michelle Fouarge</t>
  </si>
  <si>
    <t>68 Avenue Rodolphe Fournier</t>
  </si>
  <si>
    <t>Saint-Jean-Sur-Richelieu</t>
  </si>
  <si>
    <t>J2X 5H3</t>
  </si>
  <si>
    <t>Sonia Fournier</t>
  </si>
  <si>
    <t>538</t>
  </si>
  <si>
    <t>fournier.sonya@hotmail.com</t>
  </si>
  <si>
    <t>491 Borduas</t>
  </si>
  <si>
    <t>J5Z 4L1</t>
  </si>
  <si>
    <t>Pierre Deshaies</t>
  </si>
  <si>
    <t>539</t>
  </si>
  <si>
    <t>petervoyageur@hotmail.com</t>
  </si>
  <si>
    <t>1340 De l'Érablière</t>
  </si>
  <si>
    <t>Drummondville</t>
  </si>
  <si>
    <t>J2C 7L2</t>
  </si>
  <si>
    <t>Succession Andrée Prud'Homme [Lyne Lefebvre]</t>
  </si>
  <si>
    <t>Lyne Lefebvre</t>
  </si>
  <si>
    <t>Services comptables Lyne Lefebvre</t>
  </si>
  <si>
    <t>lyne3535@hotmail.com</t>
  </si>
  <si>
    <t>707 rue Notre-Dame</t>
  </si>
  <si>
    <t>pierrelav@sympatico.ca</t>
  </si>
  <si>
    <t>1480 rue Claude</t>
  </si>
  <si>
    <t>J5T 1B9</t>
  </si>
  <si>
    <t>AEQ10 Peinture Ex Aequo [Gabriel Léger]</t>
  </si>
  <si>
    <t>Gabriel Léger</t>
  </si>
  <si>
    <t>info@eapeintres.com</t>
  </si>
  <si>
    <t>826, 2ème rue</t>
  </si>
  <si>
    <t>J2X 3H8</t>
  </si>
  <si>
    <t>ARC10 Groupe Arc-En-Ciel [3087-3475 Quebec Inc.] [Lise Charbonneau]</t>
  </si>
  <si>
    <t>2002</t>
  </si>
  <si>
    <t>Lise Charbonneau</t>
  </si>
  <si>
    <t>125 Boudreau</t>
  </si>
  <si>
    <t>J3B 7Y1</t>
  </si>
  <si>
    <t>COD10 Agence Code Communications Inc [Pierre Yves Chapdelaine]</t>
  </si>
  <si>
    <t>2004</t>
  </si>
  <si>
    <t>Pierre Yves Chapdelaine</t>
  </si>
  <si>
    <t>pierre@agencecode.com</t>
  </si>
  <si>
    <t>5368 Avenue de l'Esplanade</t>
  </si>
  <si>
    <t>H2T 2Z7</t>
  </si>
  <si>
    <t>CRU10 Office des Grands Crus Inc [Colette Gillet]</t>
  </si>
  <si>
    <t>2006</t>
  </si>
  <si>
    <t>Colette Gillet</t>
  </si>
  <si>
    <t>1451 Bourgeoys</t>
  </si>
  <si>
    <t>ELE10 Electravolt Inc [Philiippe Gauthier]</t>
  </si>
  <si>
    <t>2008</t>
  </si>
  <si>
    <t>Philiippe Gauthier</t>
  </si>
  <si>
    <t>electravolt@videotron.ca</t>
  </si>
  <si>
    <t>53 rue Smith</t>
  </si>
  <si>
    <t>Chateauguay</t>
  </si>
  <si>
    <t>J6J 5B8</t>
  </si>
  <si>
    <t>FID-KOB Fiducie familiale Kobloth (2024) [Roxane Gauthier]</t>
  </si>
  <si>
    <t>Roxane Gauthier</t>
  </si>
  <si>
    <t>Fiduciaire</t>
  </si>
  <si>
    <t>905 Grand Boulevard Ouest</t>
  </si>
  <si>
    <t>FID-PRE2 Fiducie Jean-Marc Prevost [Jean-Marc Prévost]</t>
  </si>
  <si>
    <t>2012</t>
  </si>
  <si>
    <t>Jean-Marc Prévost</t>
  </si>
  <si>
    <t>jprevost009@gmail.com</t>
  </si>
  <si>
    <t>8500 rue de la Grève-Gilmour</t>
  </si>
  <si>
    <t>G6V 7P8</t>
  </si>
  <si>
    <t>FID-RUM [Fiducie familiale MR] [Louise Mongeau]</t>
  </si>
  <si>
    <t>2014</t>
  </si>
  <si>
    <t>Louise Mongeau</t>
  </si>
  <si>
    <t>louisemongeau25@gmail.com</t>
  </si>
  <si>
    <t>25 Chemin Rumsby</t>
  </si>
  <si>
    <t>J2L 2C9</t>
  </si>
  <si>
    <t>FLU11 Gestion Maurice Fluet</t>
  </si>
  <si>
    <t>2016</t>
  </si>
  <si>
    <t>Maurice Fluet</t>
  </si>
  <si>
    <t>maurice.fluet.mf@gmail.com</t>
  </si>
  <si>
    <t>6980 Tisserand</t>
  </si>
  <si>
    <t>J4W 2M9</t>
  </si>
  <si>
    <t>Gilles Garry</t>
  </si>
  <si>
    <t>gillesgarry@gmail.com</t>
  </si>
  <si>
    <t>9 Claude-Huot</t>
  </si>
  <si>
    <t>Chambly</t>
  </si>
  <si>
    <t>J3L 5P5</t>
  </si>
  <si>
    <t>GES12 Gestion Corp-Exc Inc [Donald Ross]</t>
  </si>
  <si>
    <t>2020</t>
  </si>
  <si>
    <t>Donald Ross</t>
  </si>
  <si>
    <t>Responsable du dossier</t>
  </si>
  <si>
    <t>donald@drig.ca</t>
  </si>
  <si>
    <t>1461 rue Galt</t>
  </si>
  <si>
    <t>H4E 1J1</t>
  </si>
  <si>
    <t>HAR12 Assurance Harvey Richard Inc [Chantal Harvey]</t>
  </si>
  <si>
    <t>2022</t>
  </si>
  <si>
    <t>Chantal Harvey</t>
  </si>
  <si>
    <t>chantalharvey@harveyrichardassurances.com</t>
  </si>
  <si>
    <t>4970 Victor-Marchand</t>
  </si>
  <si>
    <t>H9J 3T7</t>
  </si>
  <si>
    <t>HAR13 Gestion Chantal Harvey Inc</t>
  </si>
  <si>
    <t>2024</t>
  </si>
  <si>
    <t>MAR12 Les Entreprises Rumsby Inc [Louise Mongeau]</t>
  </si>
  <si>
    <t>2028</t>
  </si>
  <si>
    <t>MAR13  Larry Rumsby Maréchal-Ferrant Inc [Louise Mongeau]</t>
  </si>
  <si>
    <t>2030</t>
  </si>
  <si>
    <t>MOR11 Morin, Elliott Associés Ltée [Travis Budd]</t>
  </si>
  <si>
    <t xml:space="preserve">Travis Budd </t>
  </si>
  <si>
    <t>francemorin@morinassurances.com</t>
  </si>
  <si>
    <t>2510 Notre-Dame</t>
  </si>
  <si>
    <t>Lachine</t>
  </si>
  <si>
    <t>H8S 2G0</t>
  </si>
  <si>
    <t>One 80 US</t>
  </si>
  <si>
    <t>POR10 Portail plus International [Pierre Dastous]</t>
  </si>
  <si>
    <t>Pierre Dastous</t>
  </si>
  <si>
    <t>pierredastous@portailplus.ca</t>
  </si>
  <si>
    <t>754 boul. Iberville</t>
  </si>
  <si>
    <t>PRO12 Association des services aux entreprises Proteck [Pierre Dastous]</t>
  </si>
  <si>
    <t>pierredastous@sfpd.ca</t>
  </si>
  <si>
    <t>Bureau 210</t>
  </si>
  <si>
    <t>Me Nancy Déziel</t>
  </si>
  <si>
    <t>QUE44 9471-5117 Québec Inc [Sébastien Beaudoin]</t>
  </si>
  <si>
    <t>Sébastien Beaudoin</t>
  </si>
  <si>
    <t>sebastien@zuluboom.net</t>
  </si>
  <si>
    <t>2284 Des Hémisphères</t>
  </si>
  <si>
    <t>H4R 0B8</t>
  </si>
  <si>
    <t>Marc Beaurivage</t>
  </si>
  <si>
    <t>mbexcavationmini@hotmail.com</t>
  </si>
  <si>
    <t>2 rue Gamache</t>
  </si>
  <si>
    <t>Saint-Mathias</t>
  </si>
  <si>
    <t>J3L 6E8</t>
  </si>
  <si>
    <t>RIC10 Gestion Chantal Richard Inc</t>
  </si>
  <si>
    <t>2042</t>
  </si>
  <si>
    <t>Chantal Richard</t>
  </si>
  <si>
    <t>chantalrichard@harveyrichardassurances.com</t>
  </si>
  <si>
    <t>ROS10 Planification financiere Donald Ross Inc</t>
  </si>
  <si>
    <t>2044</t>
  </si>
  <si>
    <t>1095 Charcot</t>
  </si>
  <si>
    <t>Suite 38</t>
  </si>
  <si>
    <t>J4B 0G2</t>
  </si>
  <si>
    <t>SOQ10 Consultation Soqua Inc [Claire Caron]</t>
  </si>
  <si>
    <t>Claire Caron</t>
  </si>
  <si>
    <t>claire_caron@videotron.ca</t>
  </si>
  <si>
    <t>2500 Avenue Pierre Dupuy</t>
  </si>
  <si>
    <t>Suite 303</t>
  </si>
  <si>
    <t>H3C 4L1</t>
  </si>
  <si>
    <t>QUE31 4445970 Canada Inc. [Pierre Thibodeau]</t>
  </si>
  <si>
    <t>2048</t>
  </si>
  <si>
    <t>Pierre Thibodeau</t>
  </si>
  <si>
    <t>4445970canadainc@videotron.ca</t>
  </si>
  <si>
    <t>105 rue Granada</t>
  </si>
  <si>
    <t>Kirkland</t>
  </si>
  <si>
    <t>H9H 3J7</t>
  </si>
  <si>
    <t>PRE12 Gestion Jean-Marc Prevost Inc [Jean-Marc Prévost]</t>
  </si>
  <si>
    <t>2050</t>
  </si>
  <si>
    <t>Environnement:</t>
  </si>
  <si>
    <t>Juillet</t>
  </si>
  <si>
    <t>Mars</t>
  </si>
  <si>
    <t>Décembre</t>
  </si>
  <si>
    <t>Mai</t>
  </si>
  <si>
    <t>Avril</t>
  </si>
  <si>
    <t>Juin</t>
  </si>
  <si>
    <t>Août</t>
  </si>
  <si>
    <t>Septembre</t>
  </si>
  <si>
    <t>Octobre</t>
  </si>
  <si>
    <t>HdC</t>
  </si>
  <si>
    <t>Février</t>
  </si>
  <si>
    <t>Janvier</t>
  </si>
  <si>
    <t>Novembre</t>
  </si>
  <si>
    <t>825 rue Payant</t>
  </si>
  <si>
    <t>H8R 3Z3</t>
  </si>
  <si>
    <t>24059</t>
  </si>
  <si>
    <t>24133</t>
  </si>
  <si>
    <t>24134</t>
  </si>
  <si>
    <t>24224</t>
  </si>
  <si>
    <t>24240</t>
  </si>
  <si>
    <t>24268</t>
  </si>
  <si>
    <t>24292</t>
  </si>
  <si>
    <t>24324</t>
  </si>
  <si>
    <t>24336</t>
  </si>
  <si>
    <t>24337</t>
  </si>
  <si>
    <t>24338</t>
  </si>
  <si>
    <t>24339</t>
  </si>
  <si>
    <t>24340</t>
  </si>
  <si>
    <t>24341</t>
  </si>
  <si>
    <t>24342</t>
  </si>
  <si>
    <t>24343</t>
  </si>
  <si>
    <t>24344</t>
  </si>
  <si>
    <t>24345</t>
  </si>
  <si>
    <t>24346</t>
  </si>
  <si>
    <t>24347</t>
  </si>
  <si>
    <t>24348</t>
  </si>
  <si>
    <t>24349</t>
  </si>
  <si>
    <t>24351</t>
  </si>
  <si>
    <t>24352</t>
  </si>
  <si>
    <t>24353</t>
  </si>
  <si>
    <t>24354</t>
  </si>
  <si>
    <t>24355</t>
  </si>
  <si>
    <t>24356</t>
  </si>
  <si>
    <t>24357</t>
  </si>
  <si>
    <t>24359</t>
  </si>
  <si>
    <t>24361</t>
  </si>
  <si>
    <t>24363</t>
  </si>
  <si>
    <t>24370</t>
  </si>
  <si>
    <t>24371</t>
  </si>
  <si>
    <t>24372</t>
  </si>
  <si>
    <t>24373</t>
  </si>
  <si>
    <t>24374</t>
  </si>
  <si>
    <t>24375</t>
  </si>
  <si>
    <t>24378</t>
  </si>
  <si>
    <t>24379</t>
  </si>
  <si>
    <t>24381</t>
  </si>
  <si>
    <t>24382</t>
  </si>
  <si>
    <t>24384</t>
  </si>
  <si>
    <t>24385</t>
  </si>
  <si>
    <t>24386</t>
  </si>
  <si>
    <t>24388</t>
  </si>
  <si>
    <t>24389</t>
  </si>
  <si>
    <t>24390</t>
  </si>
  <si>
    <t>24391</t>
  </si>
  <si>
    <t>24393</t>
  </si>
  <si>
    <t>24395</t>
  </si>
  <si>
    <t>24396</t>
  </si>
  <si>
    <t>24398</t>
  </si>
  <si>
    <t>24399</t>
  </si>
  <si>
    <t>24400</t>
  </si>
  <si>
    <t>24401</t>
  </si>
  <si>
    <t>24402</t>
  </si>
  <si>
    <t>24403</t>
  </si>
  <si>
    <t>24404</t>
  </si>
  <si>
    <t>24405</t>
  </si>
  <si>
    <t>24406</t>
  </si>
  <si>
    <t>24408</t>
  </si>
  <si>
    <t>24410</t>
  </si>
  <si>
    <t>24411</t>
  </si>
  <si>
    <t>24412</t>
  </si>
  <si>
    <t>24413</t>
  </si>
  <si>
    <t>24415</t>
  </si>
  <si>
    <t>24416</t>
  </si>
  <si>
    <t>24417</t>
  </si>
  <si>
    <t>24419</t>
  </si>
  <si>
    <t>24420</t>
  </si>
  <si>
    <t>24421</t>
  </si>
  <si>
    <t>24422</t>
  </si>
  <si>
    <t>24423</t>
  </si>
  <si>
    <t>24424</t>
  </si>
  <si>
    <t>24425</t>
  </si>
  <si>
    <t>24426</t>
  </si>
  <si>
    <t>24427</t>
  </si>
  <si>
    <t>24428</t>
  </si>
  <si>
    <t>24430</t>
  </si>
  <si>
    <t>24431</t>
  </si>
  <si>
    <t>24432</t>
  </si>
  <si>
    <t>24433</t>
  </si>
  <si>
    <t>24434</t>
  </si>
  <si>
    <t>24435</t>
  </si>
  <si>
    <t>24436</t>
  </si>
  <si>
    <t>24439</t>
  </si>
  <si>
    <t>24440</t>
  </si>
  <si>
    <t>24441</t>
  </si>
  <si>
    <t>24443</t>
  </si>
  <si>
    <t>24444</t>
  </si>
  <si>
    <t>24446</t>
  </si>
  <si>
    <t>24447</t>
  </si>
  <si>
    <t>24448</t>
  </si>
  <si>
    <t>24449</t>
  </si>
  <si>
    <t>24450</t>
  </si>
  <si>
    <t>24451</t>
  </si>
  <si>
    <t>24452</t>
  </si>
  <si>
    <t>24453</t>
  </si>
  <si>
    <t>24454</t>
  </si>
  <si>
    <t>24456</t>
  </si>
  <si>
    <t>24457</t>
  </si>
  <si>
    <t>24458</t>
  </si>
  <si>
    <t>24459</t>
  </si>
  <si>
    <t>24460</t>
  </si>
  <si>
    <t>24462</t>
  </si>
  <si>
    <t>24463</t>
  </si>
  <si>
    <t>24464</t>
  </si>
  <si>
    <t>24465</t>
  </si>
  <si>
    <t>24466</t>
  </si>
  <si>
    <t>24467</t>
  </si>
  <si>
    <t>24468</t>
  </si>
  <si>
    <t>24469</t>
  </si>
  <si>
    <t>24470</t>
  </si>
  <si>
    <t>24471</t>
  </si>
  <si>
    <t>24472</t>
  </si>
  <si>
    <t>24473</t>
  </si>
  <si>
    <t>24474</t>
  </si>
  <si>
    <t>Utilisateur - Robert M. Vigneault</t>
  </si>
  <si>
    <t>test</t>
  </si>
  <si>
    <t>v4.C.1.xlsb</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</si>
  <si>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</si>
  <si>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</si>
  <si>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</si>
  <si>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</si>
  <si>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</si>
  <si>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</si>
  <si>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</si>
  <si>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$R$2:$T$3</t>
  </si>
  <si>
    <t>$V$2:$AI$2</t>
  </si>
  <si>
    <t>APP_v4.D.1.xlsm</t>
  </si>
  <si>
    <t>31/12</t>
  </si>
  <si>
    <t>Analyse des TEC (demande de facturation)</t>
  </si>
  <si>
    <t>Sauver un TAB lors de la saisie du client, actuellement Enter + TAB ou TAB + TAB</t>
  </si>
  <si>
    <t>Avoir le log dans un fichier à part qui pourra FACILEMENT être envoyé pour analyse</t>
  </si>
  <si>
    <t>Benoit Carrière</t>
  </si>
  <si>
    <t>Tony Brasiola</t>
  </si>
  <si>
    <t>Sylvain De Champlain</t>
  </si>
  <si>
    <t>Linda.Pepin@usherbrooke.ca</t>
  </si>
  <si>
    <t>Joanne Bourbeau</t>
  </si>
  <si>
    <t>1850 boul. Le Corbusier</t>
  </si>
  <si>
    <t>Bureau 209</t>
  </si>
  <si>
    <t>H7S 2K1</t>
  </si>
  <si>
    <t>Les entreprises Houle Excavation inc. [Simon Houle]</t>
  </si>
  <si>
    <t>Simon Houle</t>
  </si>
  <si>
    <t>Actionnaire</t>
  </si>
  <si>
    <t>1645 rue Dauphin</t>
  </si>
  <si>
    <t>H7G 1N2</t>
  </si>
  <si>
    <t>Martial Lavoie</t>
  </si>
  <si>
    <t>3131 boul. Saint-Martin Ouest</t>
  </si>
  <si>
    <t>Bureau 340</t>
  </si>
  <si>
    <t>H7T 2Z5</t>
  </si>
  <si>
    <t>6040 rue Rodrigue</t>
  </si>
  <si>
    <t>J7M 2C1</t>
  </si>
  <si>
    <t>20 rue Émilien-Marcoux</t>
  </si>
  <si>
    <t>J7C 0B5</t>
  </si>
  <si>
    <t>Assurance Harvey Richard inc [Chantal Richard]</t>
  </si>
  <si>
    <t>4970 rue Victor-Marchand</t>
  </si>
  <si>
    <t>Caroline Gamache</t>
  </si>
  <si>
    <t>85 Rang de la Montagne</t>
  </si>
  <si>
    <t>Mont St-Grégoire</t>
  </si>
  <si>
    <t>J0J 1K0</t>
  </si>
  <si>
    <t>2500 boul. Lapinière</t>
  </si>
  <si>
    <t>J4Z 3V1</t>
  </si>
  <si>
    <t>Notaire Groupe Conseils Milan Inc. [François Lebreux]</t>
  </si>
  <si>
    <t>7425 boul. Milan</t>
  </si>
  <si>
    <t>J4Y 1H4</t>
  </si>
  <si>
    <t>Sean Stewart</t>
  </si>
  <si>
    <t>226 Pine Street</t>
  </si>
  <si>
    <t>Gananoque</t>
  </si>
  <si>
    <t>K7G 1C8</t>
  </si>
  <si>
    <t>Guillaume Archambault</t>
  </si>
  <si>
    <t>Yannick Marcoux</t>
  </si>
  <si>
    <t>36 ème avenue Ouest</t>
  </si>
  <si>
    <t>J7C 1J7</t>
  </si>
  <si>
    <t>13925 rue Denis</t>
  </si>
  <si>
    <t>J7J 1C2</t>
  </si>
  <si>
    <t>Service Planifié Techno-Choc Inc. [Georges Rousseau]</t>
  </si>
  <si>
    <t>Georges Rousseau</t>
  </si>
  <si>
    <t>Bureau Vétérinaire Griffintown Inc. [Marie-Hélène Tétreault]</t>
  </si>
  <si>
    <t>Marie-Hélène Tétreault</t>
  </si>
  <si>
    <t>Nadine Pelletier Inc.</t>
  </si>
  <si>
    <t>Nadine Pelletier</t>
  </si>
  <si>
    <t>réception de documents de Stéphane et relance pour documents manquants</t>
  </si>
  <si>
    <t>demande de nicole pour EF</t>
  </si>
  <si>
    <t>APP_v4.C.3.xlsm</t>
  </si>
  <si>
    <t>avancer le mémorandum fiscal et organigramme et tableaux, courriels, etc</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</si>
  <si>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</si>
  <si>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</si>
  <si>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</si>
  <si>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</si>
  <si>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</si>
  <si>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</si>
  <si>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</si>
  <si>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</si>
  <si>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</si>
  <si>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</si>
  <si>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</si>
  <si>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</si>
  <si>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</si>
  <si>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</si>
  <si>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</si>
  <si>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</si>
  <si>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</si>
  <si>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</si>
  <si>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</si>
  <si>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</si>
  <si>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</si>
  <si>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</si>
  <si>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</si>
  <si>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</si>
  <si>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</si>
  <si>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</si>
  <si>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</si>
  <si>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</si>
  <si>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</si>
  <si>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</si>
  <si>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</si>
  <si>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</si>
  <si>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fixer rencontre</t>
  </si>
  <si>
    <t>réception des infos sur CBR</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</si>
  <si>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</si>
  <si>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</si>
  <si>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</si>
  <si>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</si>
  <si>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</si>
  <si>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</si>
  <si>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H/Saisies</t>
  </si>
  <si>
    <t>H/Détruites</t>
  </si>
  <si>
    <t>H/Fact</t>
  </si>
  <si>
    <t>H/NFact</t>
  </si>
  <si>
    <t>H/Facturées</t>
  </si>
  <si>
    <t>H/TEC</t>
  </si>
  <si>
    <t>APP_v4.D.3.xlsm</t>
  </si>
  <si>
    <t>Brodeur Beauchamps SENC [Martine Brodeur]</t>
  </si>
  <si>
    <t>Martine Brodeur</t>
  </si>
  <si>
    <t>1600 boul. St-Martin est</t>
  </si>
  <si>
    <t>H7G 4R8</t>
  </si>
  <si>
    <t>St-Jean-Sur-Richelieu</t>
  </si>
  <si>
    <t>J2W 2Y6</t>
  </si>
  <si>
    <t>6900 boul. Gouin Est</t>
  </si>
  <si>
    <t>Montréal-Nord</t>
  </si>
  <si>
    <t>H1G 6L9</t>
  </si>
  <si>
    <t>Gilles Fournier</t>
  </si>
  <si>
    <t>Gestion Psy-com inc. [Gilles Vachon]</t>
  </si>
  <si>
    <t>Gilles Vachon</t>
  </si>
  <si>
    <t>Suite 200</t>
  </si>
  <si>
    <t>Nathalie Brient</t>
  </si>
  <si>
    <t>190 Saint-François-Xavier</t>
  </si>
  <si>
    <t>Delson</t>
  </si>
  <si>
    <t>J5B 1X9</t>
  </si>
  <si>
    <t>5 rue Beausoleil</t>
  </si>
  <si>
    <t>J5R 4Z3</t>
  </si>
  <si>
    <t>Guylaine Boisjoli</t>
  </si>
  <si>
    <t>992 Grande Côte ouest</t>
  </si>
  <si>
    <t>Rotisserie des chutes Inc [Josée Benny]</t>
  </si>
  <si>
    <t>Josée Benny</t>
  </si>
  <si>
    <t>380 Route 132</t>
  </si>
  <si>
    <t>Suite 110</t>
  </si>
  <si>
    <t>J5A 2L5</t>
  </si>
  <si>
    <t>1695 rue Atmec</t>
  </si>
  <si>
    <t>J8R 3Y3</t>
  </si>
  <si>
    <t>Paré assurances et Services Financiers Inc. [Pierre Paré]</t>
  </si>
  <si>
    <t>Pierre Paré</t>
  </si>
  <si>
    <t>845 boul. Iberville</t>
  </si>
  <si>
    <t>J2X 4A5</t>
  </si>
  <si>
    <t>Maitres-Points Inc. [Jarod Alie]</t>
  </si>
  <si>
    <t>Jarod Alie</t>
  </si>
  <si>
    <t>1 Croisaant des Dirigeants</t>
  </si>
  <si>
    <t>J5Z 1P7</t>
  </si>
  <si>
    <t>Gaétan Dulude</t>
  </si>
  <si>
    <t>295 rue François-Le-Ber</t>
  </si>
  <si>
    <t>J5R 5L9</t>
  </si>
  <si>
    <t>Groupe Joman Inc. [Johanne Gemme]</t>
  </si>
  <si>
    <t>Johanne Gemme</t>
  </si>
  <si>
    <t>3491 de la Noraye</t>
  </si>
  <si>
    <t>J3Z 0A7</t>
  </si>
  <si>
    <t>Larbi Bennouna</t>
  </si>
  <si>
    <t>Construction Fasma 2011 Inc. [André Blais]</t>
  </si>
  <si>
    <t>1780 rue du Charretier</t>
  </si>
  <si>
    <t>J3L 0G5</t>
  </si>
  <si>
    <t>7101 rue Jean-Talon Est</t>
  </si>
  <si>
    <t>Suite 814</t>
  </si>
  <si>
    <t>H1M 3N7</t>
  </si>
  <si>
    <t>Altima Solutions Ltd [Frank Yang]</t>
  </si>
  <si>
    <t>Frank Yang</t>
  </si>
  <si>
    <t>2360 Chemin Lucerne</t>
  </si>
  <si>
    <t>Suite 2A</t>
  </si>
  <si>
    <t>H3R 2J8</t>
  </si>
  <si>
    <t>Canad a</t>
  </si>
  <si>
    <t>CCQ Assurances [Richard Coderre/Karen Luce Carrier/Éric Querry]</t>
  </si>
  <si>
    <t>Richard Coderre/Karen Luce Carrier/Éric Querry</t>
  </si>
  <si>
    <t>22 rue Notre-Dame</t>
  </si>
  <si>
    <t>J5W 3X8</t>
  </si>
  <si>
    <t>École de conduite P.A.C. Montréal Inc. [Chantal Degorgue]</t>
  </si>
  <si>
    <t>Chantal Degorgue</t>
  </si>
  <si>
    <t>AssurExpert Boisselle &amp; Associés Inc. [Georges Boisselle]</t>
  </si>
  <si>
    <t>Georges Boisselle</t>
  </si>
  <si>
    <t>J3X 1R6</t>
  </si>
  <si>
    <t>Les enseignes Gilbert Bourgouin inc [Jean-François Bourgouin]</t>
  </si>
  <si>
    <t>Jean-François Bourgouin</t>
  </si>
  <si>
    <t>8240 avenue Marco-Polo</t>
  </si>
  <si>
    <t>H1E 7J9</t>
  </si>
  <si>
    <t>Les services d'entretien Gemme 1986 inc. [René Piché]</t>
  </si>
  <si>
    <t>René Piché</t>
  </si>
  <si>
    <t>3220 rue Adélaïde</t>
  </si>
  <si>
    <t>J3Y 4W6</t>
  </si>
  <si>
    <t>D.R. Maçonnerie Inc. [Denis Richard]</t>
  </si>
  <si>
    <t>Denis Richard</t>
  </si>
  <si>
    <t>ACRoyal Inc. [Augustin Bernard]</t>
  </si>
  <si>
    <t>Augustin Bernard</t>
  </si>
  <si>
    <t>Innofort Inc. [Sylvie Gosselin]</t>
  </si>
  <si>
    <t>Sylvie Gosselin</t>
  </si>
  <si>
    <t>51 Des Ateliers</t>
  </si>
  <si>
    <t>J5T 3R3</t>
  </si>
  <si>
    <t>Saint-Armand</t>
  </si>
  <si>
    <t>J0J 1T0</t>
  </si>
  <si>
    <t>Marie-Claude Auger M.D. Inc.</t>
  </si>
  <si>
    <t>442 boul. Sainte-Anne</t>
  </si>
  <si>
    <t>Sainte-Anne-des-Plaines</t>
  </si>
  <si>
    <t>J0N 1H0</t>
  </si>
  <si>
    <t>Zéa informatique Inc. [Jean-Philippe Blais]</t>
  </si>
  <si>
    <t>Jean-Philippe Blais</t>
  </si>
  <si>
    <t>10 rue Rupert</t>
  </si>
  <si>
    <t>J6A 3V4</t>
  </si>
  <si>
    <t>3101-1943 Québec Inc. [André Hamelin]</t>
  </si>
  <si>
    <t>Réparation et Maintenance R.R.P.G. inc [Chantal Gravel / Roland Poirier]</t>
  </si>
  <si>
    <t>Chantal Gravel / Roland Poirier</t>
  </si>
  <si>
    <t>François Hamel</t>
  </si>
  <si>
    <t>497 De La Paumelle</t>
  </si>
  <si>
    <t>G1C 8K3</t>
  </si>
  <si>
    <t>Gestion KSNM Inc. [Abdelkarim Khettab]</t>
  </si>
  <si>
    <t>Abdelkarim Khettab</t>
  </si>
  <si>
    <t>880 rue St-Antoine Est</t>
  </si>
  <si>
    <t>H2L 5C3</t>
  </si>
  <si>
    <t>Ravary Assurances Inc. [Charles Ravary]</t>
  </si>
  <si>
    <t>Charles Ravary</t>
  </si>
  <si>
    <t>626 boul. de l'Ange-Gardien</t>
  </si>
  <si>
    <t>J5W 1T2</t>
  </si>
  <si>
    <t>Les Placements Jacpar Inc. [Emmanuel Parent]</t>
  </si>
  <si>
    <t>Emmanuel Parent</t>
  </si>
  <si>
    <t>3925 Grande-Allée</t>
  </si>
  <si>
    <t>Suite 205</t>
  </si>
  <si>
    <t>J4T 2V8</t>
  </si>
  <si>
    <t>9138-3380 Québec inc [Ghyslain Trudel]</t>
  </si>
  <si>
    <t>Ghyslain Trudel</t>
  </si>
  <si>
    <t>11 rue Léveillé</t>
  </si>
  <si>
    <t>J5W 5B8</t>
  </si>
  <si>
    <t>288 Gamelin</t>
  </si>
  <si>
    <t>J6A 5V1</t>
  </si>
  <si>
    <t>Paul Béland</t>
  </si>
  <si>
    <t>89 rue de Valcourt</t>
  </si>
  <si>
    <t>Centre Nature du Lac Dori Inc. [Gina Dubé]</t>
  </si>
  <si>
    <t>Gina Dubé</t>
  </si>
  <si>
    <t>3454 rue Grégoire</t>
  </si>
  <si>
    <t>Lac-Mégantic</t>
  </si>
  <si>
    <t>G6B 2E9</t>
  </si>
  <si>
    <t>Suspensions Longueuil Inc. [Jocelyn Jutras]</t>
  </si>
  <si>
    <t>Jocelyn Jutras</t>
  </si>
  <si>
    <t>1607 boul. Manseau</t>
  </si>
  <si>
    <t>J4K 3C3</t>
  </si>
  <si>
    <t>Machinerie Québec.com inc [Luc Lessard]</t>
  </si>
  <si>
    <t>Luc Lessard</t>
  </si>
  <si>
    <t>89 rue des Jardins-de-l'Aurore</t>
  </si>
  <si>
    <t>J5T 1A9</t>
  </si>
  <si>
    <t>Voyages Synergia Inc. [Richard Kelly]</t>
  </si>
  <si>
    <t>Richard Kelly</t>
  </si>
  <si>
    <t>1188 Curé-Labelle</t>
  </si>
  <si>
    <t>H7L 2Z4</t>
  </si>
  <si>
    <t>Optométrie Montracton Inc. [Sylvain Mc Mahon]</t>
  </si>
  <si>
    <t>Sylvain Mc Mahon</t>
  </si>
  <si>
    <t>1584 boul. Saint-Joseph Est</t>
  </si>
  <si>
    <t>H2J 1M7</t>
  </si>
  <si>
    <t>J.P. Soubry, Distribution Représentation ltée [Jean-Pierre Soubry]</t>
  </si>
  <si>
    <t>Jean-Pierre Soubry</t>
  </si>
  <si>
    <t>95 rue Laroche</t>
  </si>
  <si>
    <t>J6A 7M3</t>
  </si>
  <si>
    <t>Les jardins G.M. Lemire inc [Marielle Lemire]</t>
  </si>
  <si>
    <t>Marielle Lemire</t>
  </si>
  <si>
    <t>1497 Route 125</t>
  </si>
  <si>
    <t>Ti-Bonhomme Excavation inc [Roland Bergeron]</t>
  </si>
  <si>
    <t>Roland Bergeron</t>
  </si>
  <si>
    <t>20 Chemin du Lac-Mandeville</t>
  </si>
  <si>
    <t>Mandeville</t>
  </si>
  <si>
    <t>J0K 1L0</t>
  </si>
  <si>
    <t>6980 avenue Tisserand</t>
  </si>
  <si>
    <t>France Pelletier</t>
  </si>
  <si>
    <t>8455 boul. Décarie</t>
  </si>
  <si>
    <t>H4P 2J2</t>
  </si>
  <si>
    <t>Tavares et cie Inc. [Jean Tavares]</t>
  </si>
  <si>
    <t>Jean Tavares</t>
  </si>
  <si>
    <t>Gilbert Grimard</t>
  </si>
  <si>
    <t>6467369 Canada Inc. (Mindcore) [Jules Gilbert]</t>
  </si>
  <si>
    <t>Jules Gilbert</t>
  </si>
  <si>
    <t>Solstice CNC Inc. [Alexandre Desmarais]</t>
  </si>
  <si>
    <t>Alexandre Desmarais</t>
  </si>
  <si>
    <t>4911 Chemin de la Savane</t>
  </si>
  <si>
    <t>J3Y 9G1</t>
  </si>
  <si>
    <t>Clinique vétérinaire de Loraine Inc. [Si Toan Phan]</t>
  </si>
  <si>
    <t>Si Toan Phan</t>
  </si>
  <si>
    <t>Les Entreprises N.G.A. Inc. [Martin Joyal]</t>
  </si>
  <si>
    <t>Martin Joyal</t>
  </si>
  <si>
    <t>350 rue Rocheleau</t>
  </si>
  <si>
    <t>J2C 7S7</t>
  </si>
  <si>
    <t>Les Immeubles Vito Randazzo inc [Rita Randazzo]</t>
  </si>
  <si>
    <t>Rita Randazzo</t>
  </si>
  <si>
    <t>5185 rue La Durantaye</t>
  </si>
  <si>
    <t>H1R 1Y8</t>
  </si>
  <si>
    <t>Marco Gaggino</t>
  </si>
  <si>
    <t>6555 boul. Métropolitain Est</t>
  </si>
  <si>
    <t>Suite 204</t>
  </si>
  <si>
    <t>H1P 3H3</t>
  </si>
  <si>
    <t>Beccor Construction / Habitation Inc. [Bruno Masson]</t>
  </si>
  <si>
    <t>Bruno Masson</t>
  </si>
  <si>
    <t>1133 Chemin des Patriotes</t>
  </si>
  <si>
    <t>Richelieu</t>
  </si>
  <si>
    <t>J3L 4T9</t>
  </si>
  <si>
    <t>9192-4084 Québec Inc. (Procétec) [André Gobeil]</t>
  </si>
  <si>
    <t>André Gobeil</t>
  </si>
  <si>
    <t>2225 rue Patenaude</t>
  </si>
  <si>
    <t>J3Y 5K2</t>
  </si>
  <si>
    <t>Yan Le Houillier</t>
  </si>
  <si>
    <t>PE Moreau avocat Inc. [Pierre Moreau]</t>
  </si>
  <si>
    <t>Pierre Moreau</t>
  </si>
  <si>
    <t>Courtage conseil Birar inc [André Bilodeau]</t>
  </si>
  <si>
    <t>André Bilodeau</t>
  </si>
  <si>
    <t>Suite E-201</t>
  </si>
  <si>
    <t>J4X 1C2</t>
  </si>
  <si>
    <t>Les produits Sanitaires Royal Net inc [Riccardo Capocci]</t>
  </si>
  <si>
    <t>Riccardo Capocci</t>
  </si>
  <si>
    <t>442 rue St-Paul</t>
  </si>
  <si>
    <t>J5Z 0C8</t>
  </si>
  <si>
    <t>Service médical privé M.T. Inc. [Jean-Sébastien Portugais]</t>
  </si>
  <si>
    <t>Jean-Sébastien Portugais</t>
  </si>
  <si>
    <t>J7K 0E6</t>
  </si>
  <si>
    <t>Gestion GTM Inc. [Gerry Thibeault]</t>
  </si>
  <si>
    <t>Gerry Thibeault</t>
  </si>
  <si>
    <t>2395 Beaubien Est</t>
  </si>
  <si>
    <t>H2G 1N3</t>
  </si>
  <si>
    <t>Sylvain Provost</t>
  </si>
  <si>
    <t>645 boul. Laurier</t>
  </si>
  <si>
    <t>9285-7325 Québec inc [Guillaume Trudel-Mercier]</t>
  </si>
  <si>
    <t>Guillaume Trudel-Mercier</t>
  </si>
  <si>
    <t>625 rue Ouimet</t>
  </si>
  <si>
    <t>J6W 3B1</t>
  </si>
  <si>
    <t>Vape-Dépôt Distribution Inc. [Dina Girard]</t>
  </si>
  <si>
    <t>Dina Girard</t>
  </si>
  <si>
    <t>175 rue Pigeon</t>
  </si>
  <si>
    <t>Saint-Calixte</t>
  </si>
  <si>
    <t>J0K 1Z0</t>
  </si>
  <si>
    <t>Micah Dass</t>
  </si>
  <si>
    <t>708 rue des Perdrix</t>
  </si>
  <si>
    <t>Saint-Michel</t>
  </si>
  <si>
    <t>J0L 2J0</t>
  </si>
  <si>
    <t>Julie Boivin, M.D. Inc. [Dr Julie Boivin]</t>
  </si>
  <si>
    <t>Dr Julie Boivin</t>
  </si>
  <si>
    <t>130 3ème Rang Ouest</t>
  </si>
  <si>
    <t>New Richmond</t>
  </si>
  <si>
    <t>G0C 2B0</t>
  </si>
  <si>
    <t>9030-1425 Québec inc. [Pierre Niceforo]</t>
  </si>
  <si>
    <t>Pierre Niceforo</t>
  </si>
  <si>
    <t>Groupe Latitude Inc. [Gaétan Breault]</t>
  </si>
  <si>
    <t>Gaétan Breault</t>
  </si>
  <si>
    <t>700 rue Notre-Dame</t>
  </si>
  <si>
    <t>J5T 1L1</t>
  </si>
  <si>
    <t>Pierre Sabourin</t>
  </si>
  <si>
    <t>Studio D (1992) Inc. [François Gadbois]</t>
  </si>
  <si>
    <t>François Gadbois</t>
  </si>
  <si>
    <t>Protection Incendie fédéral Inc. [Dominic Tremblay]</t>
  </si>
  <si>
    <t>Dominic Tremblay</t>
  </si>
  <si>
    <t>1041 rue des Forges</t>
  </si>
  <si>
    <t>J6Y 0J9</t>
  </si>
  <si>
    <t>Instal-O-Gaz inc. [Nancy Meredith]</t>
  </si>
  <si>
    <t>Nancy Meredith</t>
  </si>
  <si>
    <t>1393 avenue de Normandie</t>
  </si>
  <si>
    <t>J7L 0A3</t>
  </si>
  <si>
    <t>9179-6847 Québec Inc. (Scrapbooking Céramique) [Geneviève Séguin]</t>
  </si>
  <si>
    <t>Geneviève Séguin</t>
  </si>
  <si>
    <t>378 boul. de l'Ange-Gardien</t>
  </si>
  <si>
    <t>J5W 1S5</t>
  </si>
  <si>
    <t>9216-1819 Québec Inc. [François Germano]</t>
  </si>
  <si>
    <t>François Germano</t>
  </si>
  <si>
    <t>4337 rue d'Assigny</t>
  </si>
  <si>
    <t>J6X 1N9</t>
  </si>
  <si>
    <t>9112-2432 Québec Inc. (Piscine Instech) [Gilles Lachance]</t>
  </si>
  <si>
    <t>Gilles Lachance</t>
  </si>
  <si>
    <t>1336 rue Azalée</t>
  </si>
  <si>
    <t>J5W 5V4</t>
  </si>
  <si>
    <t>Bablito Industries inc [Manon Lamarche / Stéphane Guitard]</t>
  </si>
  <si>
    <t>Manon Lamarche / Stéphane Guitard</t>
  </si>
  <si>
    <t>465 Félicien</t>
  </si>
  <si>
    <t>H7P 3B1</t>
  </si>
  <si>
    <t>Atome Inspection inc [Gregory Savciuc]</t>
  </si>
  <si>
    <t>Gregory Savciuc</t>
  </si>
  <si>
    <t>630 1re Avenue</t>
  </si>
  <si>
    <t>H8S 2S5</t>
  </si>
  <si>
    <t>Stor-All Mini-Entrepôt inc [Luc Beauchemin]</t>
  </si>
  <si>
    <t>Luc Beauchemin</t>
  </si>
  <si>
    <t>9275 rue Boivin</t>
  </si>
  <si>
    <t>Lasalle</t>
  </si>
  <si>
    <t>H8R 2E8</t>
  </si>
  <si>
    <t>Guy Gignac</t>
  </si>
  <si>
    <t>Services fiscaux Legault, Optiprint Inc. [André Legault]</t>
  </si>
  <si>
    <t>André Legault</t>
  </si>
  <si>
    <t>993 Montée Masson</t>
  </si>
  <si>
    <t>J6W 3A3</t>
  </si>
  <si>
    <t>Services Conseils et Gestion MB Inc. [Mélanie Bonhomme]</t>
  </si>
  <si>
    <t>Mélanie Bonhomme</t>
  </si>
  <si>
    <t>51 François Baillarge</t>
  </si>
  <si>
    <t>J7C 5X8</t>
  </si>
  <si>
    <t>Gaétan Bolduc</t>
  </si>
  <si>
    <t>Brigitte Martin</t>
  </si>
  <si>
    <t>7333 Place des Roseraies</t>
  </si>
  <si>
    <t>Suite 202</t>
  </si>
  <si>
    <t>H1M 2X6</t>
  </si>
  <si>
    <t>Pierre Meloche</t>
  </si>
  <si>
    <t>892 rue Laviolette</t>
  </si>
  <si>
    <t>J4J 4R3</t>
  </si>
  <si>
    <t>Sylvie Ouellet</t>
  </si>
  <si>
    <t>9165-6538 Québec inc. [Phon Chau Tan]</t>
  </si>
  <si>
    <t>Phon Chau Tan</t>
  </si>
  <si>
    <t>7288 13ème Avenue</t>
  </si>
  <si>
    <t>H2A 2X5</t>
  </si>
  <si>
    <t>Denis Lapointe</t>
  </si>
  <si>
    <t>529 rue des Riverains</t>
  </si>
  <si>
    <t>J5T 1H8</t>
  </si>
  <si>
    <t>Équipe Univers Selle Inc. [Orphélie Michel]</t>
  </si>
  <si>
    <t>Orphélie Michel</t>
  </si>
  <si>
    <t>6759 boul. Pontbriand</t>
  </si>
  <si>
    <t>Carlos Cordoba</t>
  </si>
  <si>
    <t>1705 Socrate</t>
  </si>
  <si>
    <t>J4X 1L6</t>
  </si>
  <si>
    <t>Manon L'Archevesque</t>
  </si>
  <si>
    <t>137 rue des Outardes</t>
  </si>
  <si>
    <t>J6W 6G2</t>
  </si>
  <si>
    <t>Christine Chapeau</t>
  </si>
  <si>
    <t>4380 rue Bouchard</t>
  </si>
  <si>
    <t>J3Y 6H8</t>
  </si>
  <si>
    <t>Dafco Électrique inc [Daniel Bouchard]</t>
  </si>
  <si>
    <t>Abdul Hakim Hussainzada</t>
  </si>
  <si>
    <t>6915 rue Saint-Denis</t>
  </si>
  <si>
    <t>Suite 105</t>
  </si>
  <si>
    <t>H2S 2S3</t>
  </si>
  <si>
    <t>On board data Systems [Susan Brossard]</t>
  </si>
  <si>
    <t>Susan Brossard</t>
  </si>
  <si>
    <t>12655 Henri-Fabre</t>
  </si>
  <si>
    <t>Suite 201</t>
  </si>
  <si>
    <t>J7N 1E1</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</si>
  <si>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</si>
  <si>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</si>
  <si>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</si>
  <si>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</si>
  <si>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</si>
  <si>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</si>
  <si>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</si>
  <si>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</si>
  <si>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</si>
  <si>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</si>
  <si>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</si>
  <si>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</si>
  <si>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</si>
  <si>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</si>
  <si>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</si>
  <si>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</si>
  <si>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</si>
  <si>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</si>
  <si>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</si>
  <si>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</si>
  <si>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</si>
  <si>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</si>
  <si>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Révision des paies 2023</t>
  </si>
  <si>
    <t>Rapport de gestion juillet</t>
  </si>
  <si>
    <t>Paies de juillet et DAS</t>
  </si>
  <si>
    <t>Conversion Dtmax vs Taxprep 2023</t>
  </si>
  <si>
    <t>Corrections suite au retour de demande de renseignements</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</si>
  <si>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</si>
  <si>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</si>
  <si>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</si>
  <si>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</si>
  <si>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</si>
  <si>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</si>
  <si>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</si>
  <si>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</si>
  <si>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</si>
  <si>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</si>
  <si>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</si>
  <si>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</si>
  <si>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</si>
  <si>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</si>
  <si>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</si>
  <si>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</si>
  <si>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</si>
  <si>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</si>
  <si>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</si>
  <si>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</si>
  <si>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</si>
  <si>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</si>
  <si>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demande de bail dans mes dossiers</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</si>
  <si>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</si>
  <si>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</si>
  <si>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</si>
  <si>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avancer memo + organigramme + tableaux + obtenir infos manquantes + courriels + tel avec Marie-Hélène pour expliquer attributions à tous</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</si>
  <si>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</si>
  <si>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</si>
  <si>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</si>
  <si>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</si>
  <si>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</si>
  <si>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</si>
  <si>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</si>
  <si>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</si>
  <si>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</si>
  <si>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</si>
  <si>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</si>
  <si>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</si>
  <si>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</si>
  <si>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</si>
  <si>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</si>
  <si>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</si>
  <si>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</si>
  <si>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</si>
  <si>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</si>
  <si>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</si>
  <si>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</si>
  <si>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</si>
  <si>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</si>
  <si>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</si>
  <si>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</si>
  <si>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</si>
  <si>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</si>
  <si>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</si>
  <si>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</si>
  <si>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</si>
  <si>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</si>
  <si>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</si>
  <si>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</si>
  <si>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</si>
  <si>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</si>
  <si>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</si>
  <si>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</si>
  <si>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</si>
  <si>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</si>
  <si>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</si>
  <si>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</si>
  <si>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</si>
  <si>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</si>
  <si>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</si>
  <si>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</si>
  <si>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</si>
  <si>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</si>
  <si>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</si>
  <si>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9063-6580 Québec Inc [Le Lunettier]</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</si>
  <si>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</si>
  <si>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</si>
  <si>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</si>
  <si>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</si>
  <si>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</si>
  <si>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</si>
  <si>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</si>
  <si>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</si>
  <si>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Lecture/ formation (assurance-vie + CDC)</t>
  </si>
  <si>
    <t>Planning de la semaine + discussion Guilaume</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</si>
  <si>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</si>
  <si>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</si>
  <si>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</si>
  <si>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</si>
  <si>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 Répondre question + envoi de la déclaration corrigée</t>
  </si>
  <si>
    <t>Courriel recherche dons de bienfaisance + répondre courriel + lecture finale</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</si>
  <si>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</si>
  <si>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</si>
  <si>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</si>
  <si>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</si>
  <si>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</si>
  <si>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</si>
  <si>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</si>
  <si>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</si>
  <si>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</si>
  <si>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</si>
  <si>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</si>
  <si>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Hres/Détruites</t>
  </si>
  <si>
    <t>Hres/Saisies</t>
  </si>
  <si>
    <t>Hres/Fact</t>
  </si>
  <si>
    <t>Hres/Nfact</t>
  </si>
  <si>
    <t>Hres/Facturées</t>
  </si>
  <si>
    <t>Hres/TEC</t>
  </si>
  <si>
    <t>APP_v4.D.4.xlsm</t>
  </si>
  <si>
    <t>Conseils Elokia Inc. [Commandare Inc] [Jean Allan]</t>
  </si>
  <si>
    <t>686471 Canada Inc. [Yupi] [Sean Stewart]</t>
  </si>
  <si>
    <t>Dany Bolduc [Alpha Mosaïk]</t>
  </si>
  <si>
    <t>Dany Bolduc</t>
  </si>
  <si>
    <t>Air Trans Express Inc [Richard Lavoie]</t>
  </si>
  <si>
    <t>Éric Roy</t>
  </si>
  <si>
    <t>703 Riopel</t>
  </si>
  <si>
    <t>H1P 1G9</t>
  </si>
  <si>
    <t>Groupe NCN Cardinal Inc. [Nicolas Cardinal]</t>
  </si>
  <si>
    <t>Nicolas Cardinal</t>
  </si>
  <si>
    <t>Les Entreprises Moja Technologies Inc. [Guypacom Gbelai / Victor Emmanuel Kodia]</t>
  </si>
  <si>
    <t>Guypacom Gbelai / Victor Emmanuel Kodia</t>
  </si>
  <si>
    <t>38 boul. Carmel</t>
  </si>
  <si>
    <t>J6Y 1T1</t>
  </si>
  <si>
    <t>Marc-André Francoeur</t>
  </si>
  <si>
    <t>Association des policiers et policières Provinciaux du Québec [Alain Rousseau / Luc Fournier]</t>
  </si>
  <si>
    <t>Alain Rousseau / Luc Fournier</t>
  </si>
  <si>
    <t>1981 rue Léonard-De Vinci</t>
  </si>
  <si>
    <t>J3E 1Y9</t>
  </si>
  <si>
    <t>Alain Pilon</t>
  </si>
  <si>
    <t>Franco Lagiorgia</t>
  </si>
  <si>
    <t>329 rue Saint-Charles Ouest</t>
  </si>
  <si>
    <t>J4H 1E7</t>
  </si>
  <si>
    <t>Patrick Canonne</t>
  </si>
  <si>
    <t>Logiciels de Gestion E-Staff Inc. [Marco Michaud]</t>
  </si>
  <si>
    <t>Marco Michaud</t>
  </si>
  <si>
    <t>Gestion Marianth inc [Marco Michaud]</t>
  </si>
  <si>
    <t>Corposolution Télécom Inc. (HDirect Télécom inc) [Maxime Lemieux]</t>
  </si>
  <si>
    <t>Maxime Lemieux</t>
  </si>
  <si>
    <t>Gil Goyette</t>
  </si>
  <si>
    <t>Saint-Lambert</t>
  </si>
  <si>
    <t>Les érablières Lalanne inc [Daniel Lalanne]</t>
  </si>
  <si>
    <t>Daniel Lalanne</t>
  </si>
  <si>
    <t>D.S.M. Construction Inc. [Lynda Poitras]</t>
  </si>
  <si>
    <t>Lynda Poitras</t>
  </si>
  <si>
    <t>16670 rue de la Tourmaline</t>
  </si>
  <si>
    <t>J7N 0R5</t>
  </si>
  <si>
    <t>Beaudoin Dinh, CPA [Dominique Dinh]</t>
  </si>
  <si>
    <t>Dominique Dinh</t>
  </si>
  <si>
    <t>FFARIQ [Françcois Garon]</t>
  </si>
  <si>
    <t>François Garon</t>
  </si>
  <si>
    <t>8500 boul. Henri-Bourassa</t>
  </si>
  <si>
    <t>Bureau 256</t>
  </si>
  <si>
    <t>G1G 5X1</t>
  </si>
  <si>
    <t>Bourdon &amp; Guay, CPA Inc. [Patrick Bourdon]</t>
  </si>
  <si>
    <t>Halte garderie la citronelle enr [Johanne Ramaglia]</t>
  </si>
  <si>
    <t>Johanne Ramaglia</t>
  </si>
  <si>
    <t>107 rue du Sacré-Coeur</t>
  </si>
  <si>
    <t>J5Z 1X1</t>
  </si>
  <si>
    <t>Gestion &amp; Développement Bergeron Gagné Inc. [Michelle Bergeron]</t>
  </si>
  <si>
    <t>Michelle Bergeron</t>
  </si>
  <si>
    <t>2027 rue Murray Bay</t>
  </si>
  <si>
    <t>J7L 4G8</t>
  </si>
  <si>
    <t>A.D. Portes et Fenêtres inc. [Claude Tourigny / Jacques Léveillé]</t>
  </si>
  <si>
    <t>Claude Tourigny / Jacques Léveillé</t>
  </si>
  <si>
    <t>295 Marc-Aurèle Fortin</t>
  </si>
  <si>
    <t>H7L 2A3</t>
  </si>
  <si>
    <t>SERVICE CONSEILS P.C.D.A. INC [Philippe Chapuis]</t>
  </si>
  <si>
    <t>Philippe Chapuis</t>
  </si>
  <si>
    <t>2870 rue Dollard</t>
  </si>
  <si>
    <t>H7E 1S6</t>
  </si>
  <si>
    <t>Aux Saveurs de Sevelin Inc. [Nicolas Sevelin]</t>
  </si>
  <si>
    <t>Nicolas Sevelin</t>
  </si>
  <si>
    <t>1575 boul. Jacques-Cartier Est</t>
  </si>
  <si>
    <t>J4M 2B5</t>
  </si>
  <si>
    <t>Ameublement Concept Confort Corp. [Aziz Ben Moussa / Fouad Ousalh]</t>
  </si>
  <si>
    <t>Aziz Ben Moussa / Fouad Ousalh</t>
  </si>
  <si>
    <t>J6W 1T5</t>
  </si>
  <si>
    <t>Bernard Labelle</t>
  </si>
  <si>
    <t>Isolation F Larente Inc. [François Larente]</t>
  </si>
  <si>
    <t>François Larente</t>
  </si>
  <si>
    <t>Marianne Tascillo</t>
  </si>
  <si>
    <t>1046 Lapointe</t>
  </si>
  <si>
    <t>J7K 2K6</t>
  </si>
  <si>
    <t>Les entreprises P. Marion inc. [Yanic Belval]</t>
  </si>
  <si>
    <t>Yanic Belval</t>
  </si>
  <si>
    <t>2636 rang Saint-Jacques</t>
  </si>
  <si>
    <t>9039-1996 Québec Inc. [Luc Massé]</t>
  </si>
  <si>
    <t>Accès Habitation [Catherine Tremblay]</t>
  </si>
  <si>
    <t>2200 boul. Ste-Sophie</t>
  </si>
  <si>
    <t>Ste-Sophie</t>
  </si>
  <si>
    <t>J5J 2P5</t>
  </si>
  <si>
    <t>6645 boul. Henri-Bourassa</t>
  </si>
  <si>
    <t>G1H 3C4</t>
  </si>
  <si>
    <t>10445 Merritt</t>
  </si>
  <si>
    <t>H2B 2K5</t>
  </si>
  <si>
    <t>RESSAQ [Lucie Vachon]</t>
  </si>
  <si>
    <t>Lucie Vachon</t>
  </si>
  <si>
    <t>11530 2ème avenue</t>
  </si>
  <si>
    <t>Bureau 100</t>
  </si>
  <si>
    <t>Saint-Georges</t>
  </si>
  <si>
    <t>G5Y 6L8</t>
  </si>
  <si>
    <t>François Bellefeuille</t>
  </si>
  <si>
    <t>2169 Des Sables</t>
  </si>
  <si>
    <t>Saint-Lazarre</t>
  </si>
  <si>
    <t>J7T 2C6</t>
  </si>
  <si>
    <t>Réjean Noël</t>
  </si>
  <si>
    <t>2880 rue Sherbrooke</t>
  </si>
  <si>
    <t>Magog</t>
  </si>
  <si>
    <t>J1X 4G4</t>
  </si>
  <si>
    <t>220 Chemin Normandie</t>
  </si>
  <si>
    <t>Saint-Félix-de-Valois</t>
  </si>
  <si>
    <t>J0K 2M0</t>
  </si>
  <si>
    <t>Peter Quinn</t>
  </si>
  <si>
    <t>1450 rue Laure-Conan</t>
  </si>
  <si>
    <t>J5Y 0A2</t>
  </si>
  <si>
    <t>9269-0932 Québec Inc. [Pedro Antunes]</t>
  </si>
  <si>
    <t>150 place des Ancolies</t>
  </si>
  <si>
    <t>J7E 5T1</t>
  </si>
  <si>
    <t>Clément Limoges</t>
  </si>
  <si>
    <t>1030 42E Avenue</t>
  </si>
  <si>
    <t>H1A 3B5</t>
  </si>
  <si>
    <t>28/02</t>
  </si>
  <si>
    <t>Novallier</t>
  </si>
  <si>
    <t>Sophie Meloche</t>
  </si>
  <si>
    <t>B&amp;K Stratégies Financières Inc. [Christopher Knull]</t>
  </si>
  <si>
    <t>1794</t>
  </si>
  <si>
    <t>Christopher Knull</t>
  </si>
  <si>
    <t>Planificateur financier</t>
  </si>
  <si>
    <t>christopher.knull@sunlife.com</t>
  </si>
  <si>
    <t>1436 Grande Allée</t>
  </si>
  <si>
    <t>J6W 6B7</t>
  </si>
  <si>
    <t>XAV</t>
  </si>
  <si>
    <t>Alex Boyer</t>
  </si>
  <si>
    <t>1795</t>
  </si>
  <si>
    <t>Martin Montpas</t>
  </si>
  <si>
    <t>mmontpas@hotmail.ca</t>
  </si>
  <si>
    <t>Anne Charlebois</t>
  </si>
  <si>
    <t>Alexandre Bourret Courtier Immobilier Inc.</t>
  </si>
  <si>
    <t>1796</t>
  </si>
  <si>
    <t>Alexandre Bourret</t>
  </si>
  <si>
    <t>alexx_2782@hotmail.com</t>
  </si>
  <si>
    <t>546 rue du Chenal</t>
  </si>
  <si>
    <t>J6A 2Z7</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</si>
  <si>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</si>
  <si>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</si>
  <si>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</si>
  <si>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</si>
  <si>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rencontre par vidéoconférence + questions par courriel</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</si>
  <si>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</si>
  <si>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</si>
  <si>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</si>
  <si>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</si>
  <si>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</si>
  <si>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</si>
  <si>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2960-4105 Québec Inc (Mini Excavation BM) [Marc Beaurivage]</t>
  </si>
  <si>
    <t>TRAVAUX EFFECTUÉS ANNUELLEMENT</t>
  </si>
  <si>
    <t>ESTIMATION ANNUELLE: 8 675,00 $</t>
  </si>
  <si>
    <t>FACTURATION TRIMESTRIELLE : 2 168,75 $</t>
  </si>
  <si>
    <t>24-24475</t>
  </si>
  <si>
    <t>Mme Kelly Cain</t>
  </si>
  <si>
    <t>Saint-Mathias, QC,  J3L 6E8</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</si>
  <si>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</si>
  <si>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</si>
  <si>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</si>
  <si>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</si>
  <si>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</si>
  <si>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</si>
  <si>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APP_v4.D.6.xlsm</t>
  </si>
  <si>
    <t>Communication A.T.R. Inc. [Camil Paquet]</t>
  </si>
  <si>
    <t>Martial Lavoie Inc [Martial Lavoie]</t>
  </si>
  <si>
    <t>Fiscacom inc. [Patrick Lafleur]</t>
  </si>
  <si>
    <t>9187-7845 Québec Inc. [Biplan] [Yannick Marcoux]</t>
  </si>
  <si>
    <t>Gestion L'Anneau Inc. [Nathalie Brient]</t>
  </si>
  <si>
    <t>Jean-Luc Lebrun / Luc Hamelin</t>
  </si>
  <si>
    <t>André Blais / Jonathan McMaster / Suzie Poirier</t>
  </si>
  <si>
    <t>9288- 1929 Québec Inc. [Roxane Hamelin Avocate inc]</t>
  </si>
  <si>
    <t>Roxanne Hamelin</t>
  </si>
  <si>
    <t>Gestion Maurice Fluet Inc. [Maurice Fluet]</t>
  </si>
  <si>
    <t>9273-3369 Québec Inc. [Climatisation Repentigny] [Guy Gignac]</t>
  </si>
  <si>
    <t>Développement d'affaires Gaétan Bolduc Inc. [Gaétan Bolduc]</t>
  </si>
  <si>
    <t>Brigitte Martin Avocate Inc. [Brigitte Martin]</t>
  </si>
  <si>
    <t>9326-3820 Québec Inc. [Taverne du Sud] [Pierre Meloche]</t>
  </si>
  <si>
    <t>Gestion D. Lapointe [Isolant VIP Inc.] [Denis Lapointe]</t>
  </si>
  <si>
    <t>9229-8850 Québec inc [Liquidation 125] [Alain Martel]</t>
  </si>
  <si>
    <t>Gestion Carlos Cordoba Inc. [Carlos Cordoba]</t>
  </si>
  <si>
    <t>Les entreprises Christine Chapeau inc. [Christine Chapeau]</t>
  </si>
  <si>
    <t>Marc-André Francoeur Courtier Immobilier Inc. [Marc-André Francoeur]</t>
  </si>
  <si>
    <t>Alain Pilon CPA Inc. [Alain Pilon]</t>
  </si>
  <si>
    <t>Centre dentaire Patrick Canonne Inc. [Patrick Canonne]</t>
  </si>
  <si>
    <t>Gil Goyette, Architecture Conseil Inc. [Gil Goyette]</t>
  </si>
  <si>
    <t>Peter Quinn Courtier Hypothécaire inc [Peter Quinn]</t>
  </si>
  <si>
    <t>Sainte-Sophie</t>
  </si>
  <si>
    <t>Brasserie André Lamy Inc. [Sylvain Jacques]</t>
  </si>
  <si>
    <t>3363 rue Ontario Est</t>
  </si>
  <si>
    <t>H1W 1P8</t>
  </si>
  <si>
    <t>Gestion EFL / Habitation Lamothe Inc. [Yannick et Francis Lamothe]</t>
  </si>
  <si>
    <t>Yannick et Francis Lamothe</t>
  </si>
  <si>
    <t>Performance Chasse-Pêche Inc. [François Massicotte]</t>
  </si>
  <si>
    <t>François Massicotte</t>
  </si>
  <si>
    <t>303 rue Notre-Dame</t>
  </si>
  <si>
    <t>9230-4302 Québec inc. [Francis Gaudreau]</t>
  </si>
  <si>
    <t>Francis Gaudreau</t>
  </si>
  <si>
    <t>510 rue Hauterive</t>
  </si>
  <si>
    <t>H7G 4L7</t>
  </si>
  <si>
    <t>Hopital vétérinaire Saint-Lambert Inc. [Jean Tremblay / Janique Arseneau]</t>
  </si>
  <si>
    <t>Jean Tremblay / Janique Arseneau</t>
  </si>
  <si>
    <t>200 avenue Victoria</t>
  </si>
  <si>
    <t>J4P 2H6</t>
  </si>
  <si>
    <t>Imprimerie Lanaudière (2000) Ltée [Georges Turcot]</t>
  </si>
  <si>
    <t>Georges Turcot</t>
  </si>
  <si>
    <t>583 Route 131</t>
  </si>
  <si>
    <t>Notre-Dame-des-Prairies</t>
  </si>
  <si>
    <t>J6E 0M1</t>
  </si>
  <si>
    <t>Caisse Populaire de Saint-Roch-de-l'Achigan [Jean-François Bisson]</t>
  </si>
  <si>
    <t>Jean-François Bisson</t>
  </si>
  <si>
    <t>40 rue du Dr Wilfrid-Locat.</t>
  </si>
  <si>
    <t>Saint-Rock-de-l'Achigan</t>
  </si>
  <si>
    <t>Lefaivre, Labrèche, Gagné, SENCRL [Éric Bachand]</t>
  </si>
  <si>
    <t>Éric Bachand</t>
  </si>
  <si>
    <t>35 rue Saint-Pierre</t>
  </si>
  <si>
    <t>J5A 2E4</t>
  </si>
  <si>
    <t>Solmatech Inc. [Éric Landreville]</t>
  </si>
  <si>
    <t>Éric Landreville</t>
  </si>
  <si>
    <t>97 rue de la Couronne</t>
  </si>
  <si>
    <t>J5Z 0B3</t>
  </si>
  <si>
    <t>Boulanger &amp; Paquin, CPA Inc. [Marco Boulanger]</t>
  </si>
  <si>
    <t>Marco Boulanger</t>
  </si>
  <si>
    <t>J4J 1Z1</t>
  </si>
  <si>
    <t>2805 chemin Ste-Marie</t>
  </si>
  <si>
    <t>J7K 1N3</t>
  </si>
  <si>
    <t>Manon Lafortune</t>
  </si>
  <si>
    <t>576 rue Dufferin</t>
  </si>
  <si>
    <t>J2H 0Y8</t>
  </si>
  <si>
    <t>9215-1034 Québec Inc. [Gestion Mario Giard inc.]</t>
  </si>
  <si>
    <t>Mario Giard</t>
  </si>
  <si>
    <t>117 rue Réal-Benoit</t>
  </si>
  <si>
    <t>J7C 5J2</t>
  </si>
  <si>
    <t>445 boul. Fontainebleau</t>
  </si>
  <si>
    <t>J7B 1W8</t>
  </si>
  <si>
    <t>2328-3476 Québec inc [Louis Moïse]</t>
  </si>
  <si>
    <t>Louis Moïse</t>
  </si>
  <si>
    <t>415 boul. Lacombe</t>
  </si>
  <si>
    <t>J5Z 1N9</t>
  </si>
  <si>
    <t>Gestion NESSS Inc [Alexandre Maher]</t>
  </si>
  <si>
    <t>Alexandre Maher</t>
  </si>
  <si>
    <t>1335 rue du Valais</t>
  </si>
  <si>
    <t>Sainte-Adèle</t>
  </si>
  <si>
    <t>J8B 1Y5</t>
  </si>
  <si>
    <t>Filiatrault Assurances Inc. [Vincent Filiatrault]</t>
  </si>
  <si>
    <t>Vincent Filiatrault</t>
  </si>
  <si>
    <t>330 rue St-Georges</t>
  </si>
  <si>
    <t>J7Z 5A5</t>
  </si>
  <si>
    <t>Solartech inc [Jean-Pierre Robitaille]</t>
  </si>
  <si>
    <t>Jean-Pierre Robitaille</t>
  </si>
  <si>
    <t>2388 rue Chenonceau</t>
  </si>
  <si>
    <t>Centre de rénovations L.B. Inc. [Nicolas Boucher]</t>
  </si>
  <si>
    <t>Nicolas Boucher</t>
  </si>
  <si>
    <t>330 boul. Brien</t>
  </si>
  <si>
    <t>J5Z 2J3</t>
  </si>
  <si>
    <t>Alexandre Paré</t>
  </si>
  <si>
    <t>772 rue Gilbert-Desautels</t>
  </si>
  <si>
    <t>J3G 0M4</t>
  </si>
  <si>
    <t>Services conseils JPCPA Inc. [Jean-Pierre Chenail]</t>
  </si>
  <si>
    <t>Jean-Pierre Chenail</t>
  </si>
  <si>
    <t>Création Juar Inc. [Véronique Bernier]</t>
  </si>
  <si>
    <t>Véronique Bernier</t>
  </si>
  <si>
    <t>Financière Finstar Inc. [Simon Drouin]</t>
  </si>
  <si>
    <t>Simon Drouin</t>
  </si>
  <si>
    <t>Suite 107</t>
  </si>
  <si>
    <t>Mapppex inc. [Sylvain Michaud]</t>
  </si>
  <si>
    <t>Sylvain Michaud</t>
  </si>
  <si>
    <t>204 boul. Lacombe</t>
  </si>
  <si>
    <t>J5Z 1S1</t>
  </si>
  <si>
    <t>9275-1072 Québec inc. [Sylvie Cousineau]</t>
  </si>
  <si>
    <t>Sylvie Cousineau</t>
  </si>
  <si>
    <t>117 rue des Crans</t>
  </si>
  <si>
    <t>Lac Delage</t>
  </si>
  <si>
    <t>G3C 5C5</t>
  </si>
  <si>
    <t>Camping du Lac Sandysun [Nathalie Talbot]</t>
  </si>
  <si>
    <t>Nathalie Talbot</t>
  </si>
  <si>
    <t>1935 Chemin Grimshaw</t>
  </si>
  <si>
    <t>Caméléon Média Inc. [Jonathan Thiffault]</t>
  </si>
  <si>
    <t>Jonathan Thiffault</t>
  </si>
  <si>
    <t>4583 rue des Fleurs</t>
  </si>
  <si>
    <t>Élizabeth Deschênes</t>
  </si>
  <si>
    <t>2020 boul. de la Concorde Est</t>
  </si>
  <si>
    <t>H7G 2G4</t>
  </si>
  <si>
    <t>Planification financière Donald Ross Inc. [Donald Ross]</t>
  </si>
  <si>
    <t>9051-1916 Québec inc [Natural World Distribution] [Nathalie Gélinas]</t>
  </si>
  <si>
    <t>Nathalie Gélinas</t>
  </si>
  <si>
    <t>65 boul. Sainte-Madeleine</t>
  </si>
  <si>
    <t>G8T 3K8</t>
  </si>
  <si>
    <t>Les entreprises de Rodage D.G.M. Inc. [Donald Gaudreault]</t>
  </si>
  <si>
    <t>Donald Gaudreault</t>
  </si>
  <si>
    <t>751 rue Marion</t>
  </si>
  <si>
    <t>J6E 8S3</t>
  </si>
  <si>
    <t>9161210 Canada Inc. [Yvon Labelle]</t>
  </si>
  <si>
    <t>Yvon Labelle</t>
  </si>
  <si>
    <t>J6W 5W5</t>
  </si>
  <si>
    <t>Revêtements Pierre Chagnon inc [Manon Martel]</t>
  </si>
  <si>
    <t>Manon Martel</t>
  </si>
  <si>
    <t>170 rue Eugène</t>
  </si>
  <si>
    <t>J5T 3B4</t>
  </si>
  <si>
    <t>9355-2479 Québec inc. [François et Sylvain Boucher]</t>
  </si>
  <si>
    <t>François et Sylvain Boucher</t>
  </si>
  <si>
    <t>2418 rue de Bayonne</t>
  </si>
  <si>
    <t>J7K 3R8</t>
  </si>
  <si>
    <t>Rolland Fontaine</t>
  </si>
  <si>
    <t>54 Chemin Fontaine</t>
  </si>
  <si>
    <t>Saint-Donat</t>
  </si>
  <si>
    <t>Camping Sol Air Inc. [Ghyslain Foucault]</t>
  </si>
  <si>
    <t>Ghyslain Foucault</t>
  </si>
  <si>
    <t>760 Rang 9</t>
  </si>
  <si>
    <t>Sainte-Madeline-De-Kildare</t>
  </si>
  <si>
    <t>J0K 2Y0</t>
  </si>
  <si>
    <t>Yvan Boivin [9296-3875 Québec Inc.]</t>
  </si>
  <si>
    <t>11144 Avenue Lamoureux</t>
  </si>
  <si>
    <t>H1G 5L9</t>
  </si>
  <si>
    <t>Ayman Al Sayed</t>
  </si>
  <si>
    <t>692 rue Saint-Pierre</t>
  </si>
  <si>
    <t>J6W 1G8</t>
  </si>
  <si>
    <t>5204 rue Séguin</t>
  </si>
  <si>
    <t>Vaudreil-Dorion</t>
  </si>
  <si>
    <t>J7V 0K2</t>
  </si>
  <si>
    <t>Acier Altitube inc. [Philippe Robillard]</t>
  </si>
  <si>
    <t>Philippe Robillard</t>
  </si>
  <si>
    <t>2555 avenue Francis-Hughes</t>
  </si>
  <si>
    <t>H7S 2H7</t>
  </si>
  <si>
    <t>Mario Buonanno</t>
  </si>
  <si>
    <t>500 rue de Casablanca</t>
  </si>
  <si>
    <t>H7K 3N1</t>
  </si>
  <si>
    <t>Michel Jarry Multimédia inc [Michel Jarry]</t>
  </si>
  <si>
    <t>Michel Jarry</t>
  </si>
  <si>
    <t>Centre de finition impression d'Or Inc. [Dieco Finition inc] [Raymond Girard]</t>
  </si>
  <si>
    <t>Raymond Girard</t>
  </si>
  <si>
    <t>65 rue du Chambertin</t>
  </si>
  <si>
    <t>H9H 5E2</t>
  </si>
  <si>
    <t>9101-5677 Québec Inc. [Serge Bouchard Assurances Inc.] [Serge Bouchard]</t>
  </si>
  <si>
    <t>Serge Bouchard</t>
  </si>
  <si>
    <t>Groupe L.A. Hébert Inc. [Francis Gélinas]</t>
  </si>
  <si>
    <t>Francis Gélinas</t>
  </si>
  <si>
    <t>9700 place Jade</t>
  </si>
  <si>
    <t>J4Y 3C1</t>
  </si>
  <si>
    <t>Groupe 4M Inc [Pierre Auger]</t>
  </si>
  <si>
    <t>Pierre Auger</t>
  </si>
  <si>
    <t>Société Immobilière Martel Inc. [2543-1263 Québec inc] [André Martel] [Stéphane Marte;]</t>
  </si>
  <si>
    <t>Stéphane Martel</t>
  </si>
  <si>
    <t>Gestion Marc Lalonde Inc. [Marc Lalonde]</t>
  </si>
  <si>
    <t>Marc Lalonde</t>
  </si>
  <si>
    <t>7680 avenue Chénier</t>
  </si>
  <si>
    <t>H1K 2B2</t>
  </si>
  <si>
    <t>Les Pétroles Expert Inc. [Claude Lafortune]</t>
  </si>
  <si>
    <t>Claude Lafortune</t>
  </si>
  <si>
    <t>108060 Canada Inc. [Nick Pizzeria] [Peter Balafoutis]</t>
  </si>
  <si>
    <t>Peter Balafoutis</t>
  </si>
  <si>
    <t>578 rue Notre-Dame</t>
  </si>
  <si>
    <t>J6A 2T9</t>
  </si>
  <si>
    <t>Productions Evelyn Dubois inc [Evelyne Dubois]</t>
  </si>
  <si>
    <t>Evelyne Dubois</t>
  </si>
  <si>
    <t>4256 rue de Brébeuf</t>
  </si>
  <si>
    <t>H2J 3K7</t>
  </si>
  <si>
    <t>Géant du livre Inc. [Sylvain Rocque]</t>
  </si>
  <si>
    <t>Sylvain Rocque</t>
  </si>
  <si>
    <t>Apprentissage Andrago Inc. [Marc Lalande]</t>
  </si>
  <si>
    <t>Marc Lalande</t>
  </si>
  <si>
    <t>102 rue du Reffuge</t>
  </si>
  <si>
    <t>Saint-Colomban</t>
  </si>
  <si>
    <t>J5K 0A5</t>
  </si>
  <si>
    <t>Technidek inc [François Charest / Michel Desrosiers]</t>
  </si>
  <si>
    <t>François Charest / Michel Desrosiers</t>
  </si>
  <si>
    <t>9015 avenue Henri-Julien</t>
  </si>
  <si>
    <t>H2M 1M8</t>
  </si>
  <si>
    <t>9208-2783 Québec inc [Mariane Antar - Garderie Éducative] [Mariane Antar]</t>
  </si>
  <si>
    <t>Mariane Antar</t>
  </si>
  <si>
    <t>1120 boul. Basile-Routhier</t>
  </si>
  <si>
    <t>J5Y 3W8</t>
  </si>
  <si>
    <t>9313-8238 Québec inc [Café Pacquebot] [Samuel Perreault]</t>
  </si>
  <si>
    <t>Samuel Perrault</t>
  </si>
  <si>
    <t>9155-8973 Québec Inc. [RM Solutions] [Richard Aubry]</t>
  </si>
  <si>
    <t>Richard Aubry</t>
  </si>
  <si>
    <t>Juriglobal inc. [Chantal Émond]</t>
  </si>
  <si>
    <t>504 rue Notre-Dame</t>
  </si>
  <si>
    <t>Jeanne D'Arc Noreau [Les immeubles Barasso]</t>
  </si>
  <si>
    <t>Union des employés et employées de service - Section Locale 800 [Raymond Larcher]</t>
  </si>
  <si>
    <t>Raymond Larcher</t>
  </si>
  <si>
    <t>920 rue Port-Royal Est</t>
  </si>
  <si>
    <t>H2C 1B3</t>
  </si>
  <si>
    <t>8245231 Canada Inc. [Mélanie Kfoury]</t>
  </si>
  <si>
    <t>Mélanie Kfoury</t>
  </si>
  <si>
    <t>7007 rue De Lanaudière</t>
  </si>
  <si>
    <t>H2E 1Y1</t>
  </si>
  <si>
    <t>Solution Mécanique Raposo Inc. [Tony Raposo / Sonia Iacovone]</t>
  </si>
  <si>
    <t>Tony Raposo / Sonia Iacovone</t>
  </si>
  <si>
    <t>1059 rue Lévis</t>
  </si>
  <si>
    <t>J6W 4L2</t>
  </si>
  <si>
    <t>Les Estrades du Québec Inc [Sylvain Dubé]</t>
  </si>
  <si>
    <t>Sylvain Dubé</t>
  </si>
  <si>
    <t>878 rue de Bayonne</t>
  </si>
  <si>
    <t>J6A 7Y8</t>
  </si>
  <si>
    <t>9307-244 Québec Inc. [Capitaine Vap] [Dany Borduas]</t>
  </si>
  <si>
    <t>Dany Borduas</t>
  </si>
  <si>
    <t>Suite 101</t>
  </si>
  <si>
    <t>J5T 2G8</t>
  </si>
  <si>
    <t>Luc Forget</t>
  </si>
  <si>
    <t>1059 rue Lapointe</t>
  </si>
  <si>
    <t>Grafik Rapide Inc. [9039-7043 Québec inc] [David Babin / Ginette Contant]</t>
  </si>
  <si>
    <t>David Babin / Ginette Contant</t>
  </si>
  <si>
    <t>454 boul. des Laurentides</t>
  </si>
  <si>
    <t>H7G 2V1</t>
  </si>
  <si>
    <t>H. Milot Inc. [Serge Milot]</t>
  </si>
  <si>
    <t>Serge Milot</t>
  </si>
  <si>
    <t>1025 Des Carrières</t>
  </si>
  <si>
    <t>J3B 6Y8</t>
  </si>
  <si>
    <t>Sylvie Guillemette</t>
  </si>
  <si>
    <t>1430 rue des Érables</t>
  </si>
  <si>
    <t>J5W 5M1</t>
  </si>
  <si>
    <t>Ascenseur EGM Inc. [Eugène Mercier]</t>
  </si>
  <si>
    <t>Eugène Mercier</t>
  </si>
  <si>
    <t>935 rue Aimé</t>
  </si>
  <si>
    <t>J5W 2K9</t>
  </si>
  <si>
    <t>Martin Racicot</t>
  </si>
  <si>
    <t>L'Íle-Perrot</t>
  </si>
  <si>
    <t>9329-5558 Québec Inc. [Robert St-Jacques]</t>
  </si>
  <si>
    <t>1596 1er Rang</t>
  </si>
  <si>
    <t>Sainte-Clodile</t>
  </si>
  <si>
    <t>J0L 1W0</t>
  </si>
  <si>
    <t>Ascenseur Élévapro Inc. [François Morel]</t>
  </si>
  <si>
    <t>François Morel</t>
  </si>
  <si>
    <t>Daniel Martel</t>
  </si>
  <si>
    <t>500 rue Prince-Arthur</t>
  </si>
  <si>
    <t>Otterburn Park</t>
  </si>
  <si>
    <t>J3H 1K4</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</si>
  <si>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</si>
  <si>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</si>
  <si>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</si>
  <si>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</si>
  <si>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</si>
  <si>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</si>
  <si>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</si>
  <si>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</si>
  <si>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</si>
  <si>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</si>
  <si>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</si>
  <si>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</si>
  <si>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</si>
  <si>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</si>
  <si>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</si>
  <si>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</si>
  <si>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</si>
  <si>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</si>
  <si>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</si>
  <si>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</si>
  <si>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</si>
  <si>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</si>
  <si>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</si>
  <si>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</si>
  <si>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</si>
  <si>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</si>
  <si>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</si>
  <si>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</si>
  <si>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</si>
  <si>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AC</t>
  </si>
  <si>
    <t>24-24477</t>
  </si>
  <si>
    <t>*** - [Sommaire des TEC] pour la facture - AR</t>
  </si>
  <si>
    <t>Montréal, QC, H3C 4L1</t>
  </si>
  <si>
    <t>24-24476</t>
  </si>
  <si>
    <t>Mme Claire Caron</t>
  </si>
  <si>
    <t>Consultation Soqua Inc.</t>
  </si>
  <si>
    <t>- Honoraires pour le deuxième trimestre de l'exercice se terminant le 31 octobre 2025. (Du 1 mai au 31 juillet 2024)</t>
  </si>
  <si>
    <t>Lachine, QC, H8S 2G0</t>
  </si>
  <si>
    <t>- Facturation pour le mois de juillet 2024</t>
  </si>
  <si>
    <t>Travis Budd</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</si>
  <si>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</si>
  <si>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</si>
  <si>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</si>
  <si>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</si>
  <si>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tel avec Nathalie sur création de société de gestion</t>
  </si>
  <si>
    <t>question de yves cusson</t>
  </si>
  <si>
    <t>courriel et appel avec Jean-Pierre sur conversion de dette en actions</t>
  </si>
  <si>
    <t>APP_v4.D.7.xlsm</t>
  </si>
  <si>
    <t>Repentigny, QC, J5Y 1L2</t>
  </si>
  <si>
    <t>24-24478</t>
  </si>
  <si>
    <t>Portail Plus International Inc.</t>
  </si>
  <si>
    <t>Confirmation / Interrogation de facture</t>
  </si>
  <si>
    <t>Morin, Elliott Associés Ltée [Travis Budd]</t>
  </si>
  <si>
    <t>4000</t>
  </si>
  <si>
    <t>Factures pour un client spécifique @ $X$3</t>
  </si>
  <si>
    <t>AC_C</t>
  </si>
  <si>
    <t>Factures pour un client spécifique @ $AW$3</t>
  </si>
  <si>
    <t>Factures non-confirmées</t>
  </si>
  <si>
    <t>Divers-1</t>
  </si>
  <si>
    <t>Divers-2</t>
  </si>
  <si>
    <t>Divers-3</t>
  </si>
  <si>
    <t>24-24479</t>
  </si>
  <si>
    <t>APP_v4.E.0.xlsm</t>
  </si>
  <si>
    <t>suivi avec clients</t>
  </si>
  <si>
    <t>Paies</t>
  </si>
  <si>
    <t>répondre question de Katie sur remboursement des avances</t>
  </si>
  <si>
    <t>analyse de CDC signé, transmission au comptable et répondre à ses questions</t>
  </si>
  <si>
    <t>courriel avec Charles pour utilisation de sa société existante</t>
  </si>
  <si>
    <t>demander à vlad d'avancer formulaires</t>
  </si>
  <si>
    <t>Mise à jour de la liste de clients</t>
  </si>
  <si>
    <t>réception de la nouvelle incorporation de stéphane et messenger avec marie-claude + modif memo</t>
  </si>
  <si>
    <t>gauvreau001@gmail.com</t>
  </si>
  <si>
    <t>sebastien.kfoury@vetetnous.com</t>
  </si>
  <si>
    <t>catherine.gosselin1@gmail.com</t>
  </si>
  <si>
    <t>mentrepot@bellnet.ca</t>
  </si>
  <si>
    <t>nhenault@hotmail.ca</t>
  </si>
  <si>
    <t>nathalieb@bureaubb.ca</t>
  </si>
  <si>
    <t>jean@elokia.co</t>
  </si>
  <si>
    <t>carolinegamache2002@yahoo.ca</t>
  </si>
  <si>
    <t>plafleur@mtacpa.ca</t>
  </si>
  <si>
    <t>f.lebreux@notarius.net</t>
  </si>
  <si>
    <t>sean@yupifoods.com</t>
  </si>
  <si>
    <t>Georges Tremblay</t>
  </si>
  <si>
    <t>archi-pelle@hotmail.com</t>
  </si>
  <si>
    <t>dany_bolduc@hotmail.com</t>
  </si>
  <si>
    <t>ate@videotron.ca</t>
  </si>
  <si>
    <t>techno-choc@bellnet.ca</t>
  </si>
  <si>
    <t>villeneuve.alain@hotmail.com</t>
  </si>
  <si>
    <t>gilles.fournier@informatiqueamerix.com</t>
  </si>
  <si>
    <t>natbrient@lalonde-brient.com</t>
  </si>
  <si>
    <t>Technobiz Consultants Inc. [Jacques Bourbonnais]</t>
  </si>
  <si>
    <t>Jacques Bourbonnais</t>
  </si>
  <si>
    <t>jacquesbourbonnais@biz.videotron.ca</t>
  </si>
  <si>
    <t>gboisjoli@avanticinevideo.com</t>
  </si>
  <si>
    <t>joseebenny@benny-co.com</t>
  </si>
  <si>
    <t>mel-luc@videotron.ca</t>
  </si>
  <si>
    <t>p.pare@pareassurances.com</t>
  </si>
  <si>
    <t>jarod_alie@yahoo.ca</t>
  </si>
  <si>
    <t>gaetandulude@yahoo.ca</t>
  </si>
  <si>
    <t>info@groupejoman.com</t>
  </si>
  <si>
    <t>bennouna@setym.com</t>
  </si>
  <si>
    <t>rhavocate@gmail.com</t>
  </si>
  <si>
    <t>servicesfinanciersquerry@hotmail.com</t>
  </si>
  <si>
    <t>chantal.degorgue@tecnic.ca</t>
  </si>
  <si>
    <t>enseignesbourgouin@qc.aira.com</t>
  </si>
  <si>
    <t>richard@drmaconnerie.com</t>
  </si>
  <si>
    <t>augustin.bernard@acroyal.ca</t>
  </si>
  <si>
    <t>marie.auger@sympatico.ca</t>
  </si>
  <si>
    <t>richard@richardprovencher.ca</t>
  </si>
  <si>
    <t>a_khettab@yahoo.fr</t>
  </si>
  <si>
    <t>cravary@assurances.ca</t>
  </si>
  <si>
    <t>Intact</t>
  </si>
  <si>
    <t>gip@videotron.ca</t>
  </si>
  <si>
    <t>Josée Roy</t>
  </si>
  <si>
    <t>gltrudel@videotron.ca</t>
  </si>
  <si>
    <t>liseproulx1@gmail.com</t>
  </si>
  <si>
    <t>paulbeland@me.com</t>
  </si>
  <si>
    <t>ginadube3234@gmail.com</t>
  </si>
  <si>
    <t>Angelino</t>
  </si>
  <si>
    <t>jjutras24@hotmail.com</t>
  </si>
  <si>
    <t>richardk@voyagesaquaterra.com</t>
  </si>
  <si>
    <t>Yanick Favreau et Chantal Sanscartier</t>
  </si>
  <si>
    <t>sly_m@hotmail.com</t>
  </si>
  <si>
    <t>Jacques Gagnon</t>
  </si>
  <si>
    <t>soubry@citenet.net</t>
  </si>
  <si>
    <t>m.jardin_lemire@hotmail.com</t>
  </si>
  <si>
    <t>Pierre Picard et Yves Beauchemin</t>
  </si>
  <si>
    <t>rolandbergeron50@hotmail.com</t>
  </si>
  <si>
    <t>france.pelletier@aucourantlighting.com</t>
  </si>
  <si>
    <t>diogo@tavaresetcie.ca</t>
  </si>
  <si>
    <t>alexandredesmarais@cncsolstice.com</t>
  </si>
  <si>
    <t>Alain Girad</t>
  </si>
  <si>
    <t>mjoyal@nga.qc.ca</t>
  </si>
  <si>
    <t>mgaggino@videotron.ca</t>
  </si>
  <si>
    <t>andre.gobeil@procetech.qc.ca</t>
  </si>
  <si>
    <t>yan@groupemagma.ca</t>
  </si>
  <si>
    <t>andre.bilodeau@birar.com</t>
  </si>
  <si>
    <t>riccardo@royalnet.ca</t>
  </si>
  <si>
    <t>Jocelyn Brunelle</t>
  </si>
  <si>
    <t>js.portugais@servicemedicalprive.com</t>
  </si>
  <si>
    <t>Michael</t>
  </si>
  <si>
    <t>guillaume.t.mercier@gmail.com</t>
  </si>
  <si>
    <t>alaclecomptable@sympatico.ca</t>
  </si>
  <si>
    <t>micahdass@yahoo.ca</t>
  </si>
  <si>
    <t>hippocrate1969@me.com</t>
  </si>
  <si>
    <t>gbreault@legroupelatitude.com</t>
  </si>
  <si>
    <t>p.sab@videotron.ca</t>
  </si>
  <si>
    <t>fgadboisstudiod@hotmail.com</t>
  </si>
  <si>
    <t>Raynald</t>
  </si>
  <si>
    <t>dtremblay@incendiefederal.com</t>
  </si>
  <si>
    <t>instalogaz@videotron.ca</t>
  </si>
  <si>
    <t>Bourdon Dufresne – Patrick Bourdon</t>
  </si>
  <si>
    <t>francoisgermano@me.com</t>
  </si>
  <si>
    <t>piscinesinstech@videotron.ca</t>
  </si>
  <si>
    <t>carrelage@atomeconstruction.com</t>
  </si>
  <si>
    <t>andre@optiprint.ca</t>
  </si>
  <si>
    <t>martin.brigitte@videotron.ca</t>
  </si>
  <si>
    <t>guezouine@hotmail.com</t>
  </si>
  <si>
    <t>Alain Girard et Guy Daigneault</t>
  </si>
  <si>
    <t>phon.tan@hotmail.com</t>
  </si>
  <si>
    <t>lapointedenis@videotron.ca</t>
  </si>
  <si>
    <t>manon.larcheveque@gmail.com</t>
  </si>
  <si>
    <t>christine.chapeau@sympatico.ca</t>
  </si>
  <si>
    <t>David Dolan</t>
  </si>
  <si>
    <t>abdul_zada@hotmail.com</t>
  </si>
  <si>
    <t>susan.brossard@obds.com</t>
  </si>
  <si>
    <t>Louise Lévesque</t>
  </si>
  <si>
    <t>nicolas.cardinal@ncncardinal.com</t>
  </si>
  <si>
    <t>ggbelai@mojatechnologies.ca</t>
  </si>
  <si>
    <t>Chantal</t>
  </si>
  <si>
    <t>mafrancoeurimmo@gmail.com</t>
  </si>
  <si>
    <t>alain.pilon@apcpa.ca</t>
  </si>
  <si>
    <t>flagiorgia@messina.ca</t>
  </si>
  <si>
    <t>Béatrice Latuile</t>
  </si>
  <si>
    <t>pat.can@hotmail.com</t>
  </si>
  <si>
    <t>marco@marianth.ca</t>
  </si>
  <si>
    <t>gil.goyette@videotron.ca</t>
  </si>
  <si>
    <t>daniel.lalanne@cdlusa.net</t>
  </si>
  <si>
    <t>lynda.poitras@hotmail.com</t>
  </si>
  <si>
    <t>fgaron@ffariq.ca</t>
  </si>
  <si>
    <t>pbourdon@bourdonguay.ca</t>
  </si>
  <si>
    <t>crepeauramaglia@gmail.com</t>
  </si>
  <si>
    <t>Luc Archambeault</t>
  </si>
  <si>
    <t>michellebergeron@live.ca</t>
  </si>
  <si>
    <t>claude@adportesfenetres.com;jacques@adportesfenetres.com</t>
  </si>
  <si>
    <t>pcda@videotron.ca</t>
  </si>
  <si>
    <t>sevelinnicolas@hotmail.com</t>
  </si>
  <si>
    <t>yanic28@live.ca</t>
  </si>
  <si>
    <t>lmassebk@icloud.com</t>
  </si>
  <si>
    <t>catherine@acceshabitation.com</t>
  </si>
  <si>
    <t>roger.villemur@sympatico.ca</t>
  </si>
  <si>
    <t>francois.bellefeuille2@gmail.com</t>
  </si>
  <si>
    <t>pedroantunes@groupegbc.com</t>
  </si>
  <si>
    <t>climoges@elimoges.net</t>
  </si>
  <si>
    <t>sylvainjacques3@videotron.ca</t>
  </si>
  <si>
    <t>cjolicoeur.relevailles@gmail.com</t>
  </si>
  <si>
    <t>fg.aucourant@videotron.ca</t>
  </si>
  <si>
    <t>Alain Lachapelle</t>
  </si>
  <si>
    <t>cvaslca@gmail.com</t>
  </si>
  <si>
    <t>info@imprimerielanaudiere.com</t>
  </si>
  <si>
    <t>elandreville@solmatech.ca</t>
  </si>
  <si>
    <t>m.boulanger@bpca.ca</t>
  </si>
  <si>
    <t>Solmatech et Marie-Claude Lavoie</t>
  </si>
  <si>
    <t>mcoulombe@mccpa.ca</t>
  </si>
  <si>
    <t>mlafortune@sutton.com</t>
  </si>
  <si>
    <t>mario.giard@me.com</t>
  </si>
  <si>
    <t>metheoret@hotmail.com</t>
  </si>
  <si>
    <t>BDM</t>
  </si>
  <si>
    <t>p-cusson@videotron.ca</t>
  </si>
  <si>
    <t>nboucher@elimoges.net</t>
  </si>
  <si>
    <t>alexp0981@hotmail.com</t>
  </si>
  <si>
    <t>Nancy, une comptable</t>
  </si>
  <si>
    <t>groupe-jpca@qc.aira.com</t>
  </si>
  <si>
    <t>financierefinstar@gmail.com</t>
  </si>
  <si>
    <t>Michèle Bergeron</t>
  </si>
  <si>
    <t>smichaud60@me.com</t>
  </si>
  <si>
    <t>Hans de la Caisse</t>
  </si>
  <si>
    <t>sylvie@soscomptable.ca</t>
  </si>
  <si>
    <t>vincentroy@ccapcable.com</t>
  </si>
  <si>
    <t>info@campingsandysun.com</t>
  </si>
  <si>
    <t>Benoit Alary</t>
  </si>
  <si>
    <t>j.thiffault@cameleonmedia.com</t>
  </si>
  <si>
    <t>edeschenes@deschenes2.com</t>
  </si>
  <si>
    <t>donald@gestionphocus.com</t>
  </si>
  <si>
    <t>ngelinas@natworld.ca</t>
  </si>
  <si>
    <t>Marie-Claude Lavoie Notaire</t>
  </si>
  <si>
    <t>dgaud.doc@gmail.com</t>
  </si>
  <si>
    <t>y.labelle@luard.com</t>
  </si>
  <si>
    <t>manon_martel4@hotmail.com</t>
  </si>
  <si>
    <t>fboucher@ventilationeboucher.com</t>
  </si>
  <si>
    <t>ghyslain2309@hotmail.com</t>
  </si>
  <si>
    <t>drake913@hotmail.com</t>
  </si>
  <si>
    <t>aalsayed@taxivanmedic.com</t>
  </si>
  <si>
    <t>Claude Lalonde</t>
  </si>
  <si>
    <t>mchiasson@mchiasson.com</t>
  </si>
  <si>
    <t>patrik@wittmer.ca</t>
  </si>
  <si>
    <t>Robert Arbour</t>
  </si>
  <si>
    <t>pr@altitube.com</t>
  </si>
  <si>
    <t>commrio@bellnet.ca</t>
  </si>
  <si>
    <t>raymond.girard@impressiondor.com</t>
  </si>
  <si>
    <t>Placements Imamedjian inc [Shant Imamedjian]</t>
  </si>
  <si>
    <t>Shant Imamedjian</t>
  </si>
  <si>
    <t>shant.imamedjian@gmail.com</t>
  </si>
  <si>
    <t>pauger@groupe4m.com</t>
  </si>
  <si>
    <t>mlalonde@belangersauve.com</t>
  </si>
  <si>
    <t>Érik Masse</t>
  </si>
  <si>
    <t>lafortuneclaude@hotmail.com</t>
  </si>
  <si>
    <t>efhi@hotmail.com</t>
  </si>
  <si>
    <t>duboiscommunications@outlook.com</t>
  </si>
  <si>
    <t>Lise Anne Dupont qui vient de Chantal Émond</t>
  </si>
  <si>
    <t>coliseedulivre@videotron.ca</t>
  </si>
  <si>
    <t>garderieeducative1-2-3soleil@hotmail.com</t>
  </si>
  <si>
    <t>François Lebrun et Laurent Harvey</t>
  </si>
  <si>
    <t>richard@rm-solutions.ca</t>
  </si>
  <si>
    <t>Alexandre Boyer</t>
  </si>
  <si>
    <t>r.larcher@ues800.org</t>
  </si>
  <si>
    <t>mkfoury@melka.ca</t>
  </si>
  <si>
    <t>info@lesestradesduquebec.com</t>
  </si>
  <si>
    <t>Éric Lavoie Notaire</t>
  </si>
  <si>
    <t>danyborduas@hotmail.com</t>
  </si>
  <si>
    <t>innoverre@videotron.ca</t>
  </si>
  <si>
    <t>daverapide@live.com;ginettecgr@hotmail.com</t>
  </si>
  <si>
    <t>milot@hmilot.com</t>
  </si>
  <si>
    <t>eugenegabrielmercier@hotmail.com</t>
  </si>
  <si>
    <t>martin@optionproprio.ca</t>
  </si>
  <si>
    <t>Frédéric dans Accès habitation</t>
  </si>
  <si>
    <t>francois@elevapro.com</t>
  </si>
  <si>
    <t>Suzanne Martel</t>
  </si>
  <si>
    <t>Suzanne Beaudoin [Solar &amp; Beaudoin Assurances Inc.] [Suzanne Beaudoin]</t>
  </si>
  <si>
    <t>Suzanne Beaudoin</t>
  </si>
  <si>
    <t>sbeaudoin246@gmail.com</t>
  </si>
  <si>
    <t>Lyse-Anne Dubée</t>
  </si>
  <si>
    <t>André Fontaine [Spécialiste Diagnostic Auto Inc.]</t>
  </si>
  <si>
    <t>André Fontaine</t>
  </si>
  <si>
    <t>specialistediagnostic@videotron.ca</t>
  </si>
  <si>
    <t>48 chemin de Lavaltrie</t>
  </si>
  <si>
    <t>J5T 2H1</t>
  </si>
  <si>
    <t>Alain Gingras et Chantal Bouillon</t>
  </si>
  <si>
    <t>agingras2017@hotmail.com;chantalain4@hotmail.com</t>
  </si>
  <si>
    <t>84 rue de Louisbourg</t>
  </si>
  <si>
    <t>J5T 2C5</t>
  </si>
  <si>
    <t>Sylvie Caron</t>
  </si>
  <si>
    <t>scaron58@videotron.ca</t>
  </si>
  <si>
    <t>113 rue Landreville</t>
  </si>
  <si>
    <t>J5W 4C9</t>
  </si>
  <si>
    <t>Claude Mallette / Louiselle Mallette [Savons Prolav Inc.] [Claude Malette / Louiselle Mallette]</t>
  </si>
  <si>
    <t>Claude Mallette / Louiselle Mallette</t>
  </si>
  <si>
    <t>malletteclaude@hotmail.com</t>
  </si>
  <si>
    <t>38 Roméo-Gagné</t>
  </si>
  <si>
    <t>J6E 9J1</t>
  </si>
  <si>
    <t>Jacques Morin CPA</t>
  </si>
  <si>
    <t>9033-6991 Québec Inc. [Épandage Dion] [Walter Dion]</t>
  </si>
  <si>
    <t>Walter Dion</t>
  </si>
  <si>
    <t>Services de Grues Sauvé Inc. [Roch Sauvé]</t>
  </si>
  <si>
    <t>Roch Sauvé</t>
  </si>
  <si>
    <t>info@gruessauve.ca</t>
  </si>
  <si>
    <t>38 rue de Chambéry</t>
  </si>
  <si>
    <t>J6Y 0E4</t>
  </si>
  <si>
    <t>Courses Québec Inc. [Steve Fortin / Raymond St-Louis]</t>
  </si>
  <si>
    <t>Steve Fortin / Raymond St-Louis</t>
  </si>
  <si>
    <t>sfortin@editionsdevillers.com;rstlouis@xpressionpub.com</t>
  </si>
  <si>
    <t>35 av. Victor-Bourgeau</t>
  </si>
  <si>
    <t>J5T 1C8</t>
  </si>
  <si>
    <t>Fortin Dansereau Inc. [Sylvie Fortin]</t>
  </si>
  <si>
    <t>Sylvie Fortin</t>
  </si>
  <si>
    <t>sfortin@fortindansereau.ca</t>
  </si>
  <si>
    <t>335 boul. Lacombe</t>
  </si>
  <si>
    <t>J5Z 1N2</t>
  </si>
  <si>
    <t>delislestephane@videotron.ca</t>
  </si>
  <si>
    <t>3560 rue Foisy</t>
  </si>
  <si>
    <t>J7M 1J3</t>
  </si>
  <si>
    <t>Steve Ouellet / Josée Rivet [La fondation Romeo Ouellet]</t>
  </si>
  <si>
    <t>r_josee@live.ca</t>
  </si>
  <si>
    <t>Chantal Pélisson</t>
  </si>
  <si>
    <t>chantal.pelisson@sympatico.ca</t>
  </si>
  <si>
    <t>775 Montée Masson</t>
  </si>
  <si>
    <t>J6W 4K9</t>
  </si>
  <si>
    <t>Alain Lachapelle - Tapro</t>
  </si>
  <si>
    <t>9399-0547 Québec Inc. [Rose des vents] [Lorraine et Claude Bégin]</t>
  </si>
  <si>
    <t>Lorraine et Claude Bégin</t>
  </si>
  <si>
    <t>lbegin2002@hotmail.com</t>
  </si>
  <si>
    <t>4635 boul. de Hauteville</t>
  </si>
  <si>
    <t>J6X 1S4</t>
  </si>
  <si>
    <t>Gestion Framar [Reprodoc] [Marc Thériault]</t>
  </si>
  <si>
    <t>Marc Thériault</t>
  </si>
  <si>
    <t>marctheriault@reprodoc.ca</t>
  </si>
  <si>
    <t>Provencher &amp; Associés Inc. [Martin Provencher]</t>
  </si>
  <si>
    <t>Martin Provencher</t>
  </si>
  <si>
    <t>info@provencherassocie.com</t>
  </si>
  <si>
    <t>13000 rue Sherbrooke Est</t>
  </si>
  <si>
    <t>Bureau 301</t>
  </si>
  <si>
    <t>H1A 3W2</t>
  </si>
  <si>
    <t>Planification Maluka Inc. [Gilles Soulières]</t>
  </si>
  <si>
    <t>Gilles Soulières</t>
  </si>
  <si>
    <t>Dr Frédéric Morin Optométriste Inc. [Clinique d'optométrie l'Assomption] [Frédéric Morin]</t>
  </si>
  <si>
    <t>13 Terrasse des Champs</t>
  </si>
  <si>
    <t>Serge Martel</t>
  </si>
  <si>
    <t>s.i.smj@hotmail.com</t>
  </si>
  <si>
    <t>Daniel Guilbaudeau</t>
  </si>
  <si>
    <t>d_guilbaudeau@hotmail.ca</t>
  </si>
  <si>
    <t>1523, 7ème rue du Lac Brulé</t>
  </si>
  <si>
    <t>Chertsey</t>
  </si>
  <si>
    <t>J0K 3K0</t>
  </si>
  <si>
    <t>Yves Patenaude</t>
  </si>
  <si>
    <t>y.patenaude@gestenv.com</t>
  </si>
  <si>
    <t>Jacques Renaud</t>
  </si>
  <si>
    <t>SPI Services Conseils Inc. [Sébastien Parayre]</t>
  </si>
  <si>
    <t>Sébastien Parayre</t>
  </si>
  <si>
    <t>sebastien.parayre@gmail.com</t>
  </si>
  <si>
    <t>1024 rue Daine</t>
  </si>
  <si>
    <t>J6X 1P2</t>
  </si>
  <si>
    <t>Taxpro</t>
  </si>
  <si>
    <t>Sadsquare Studio Inc. [Jonathan Vallières / Jonathan Gagné]</t>
  </si>
  <si>
    <t>Jonathan Vallières / Jonathan Gagné</t>
  </si>
  <si>
    <t>djo_vallieres@hotmail.com;ppotn40@hotmail.com</t>
  </si>
  <si>
    <t>176A Jacques-Plante</t>
  </si>
  <si>
    <t>J5Y 0B3</t>
  </si>
  <si>
    <t>Kiva Design et Communication (2005) Inc. [Annie Daniel]</t>
  </si>
  <si>
    <t>Annie Daniel</t>
  </si>
  <si>
    <t>annie@kiva-design.com</t>
  </si>
  <si>
    <t>28 rue Notre-Dame Est</t>
  </si>
  <si>
    <t>Suite 401</t>
  </si>
  <si>
    <t>H2Y 1B9</t>
  </si>
  <si>
    <t>Matelas Martin Inc. [Literie Laurier Inc.] [Denis Benoit]</t>
  </si>
  <si>
    <t>Denis Benoit</t>
  </si>
  <si>
    <t>François Brouillette</t>
  </si>
  <si>
    <t>francoisbrouillette@groupedargis.com</t>
  </si>
  <si>
    <t>4 rue Bonaparte</t>
  </si>
  <si>
    <t>H7L 1H2</t>
  </si>
  <si>
    <t>Alain Lachapelle - Taxpro</t>
  </si>
  <si>
    <t>Librairie Lu-Lu Inc. [Céline Camirand]</t>
  </si>
  <si>
    <t>Céline Camirand</t>
  </si>
  <si>
    <t>camirandc@gmail.com</t>
  </si>
  <si>
    <t>2655 chemin Gascon</t>
  </si>
  <si>
    <t>J7L 3X9</t>
  </si>
  <si>
    <t>Groupe Médical Gaumond Inc [Claude Gaumond]</t>
  </si>
  <si>
    <t>Claude Gaumond</t>
  </si>
  <si>
    <t>cgaumond@groupemedicalgaumond.com</t>
  </si>
  <si>
    <t>3030 rue des Dunes</t>
  </si>
  <si>
    <t>J6X 4P4</t>
  </si>
  <si>
    <t>Stéphane Machabée</t>
  </si>
  <si>
    <t>maitreglacier.repentigny@gmail.com</t>
  </si>
  <si>
    <t>121 rue Sévigny</t>
  </si>
  <si>
    <t>Suite 2</t>
  </si>
  <si>
    <t>J5Y 2E2</t>
  </si>
  <si>
    <t>9260-0774 Québec Inc [Concept-pro Paysagement Inc] [Guillaume Larrivée / Christopher Collard]</t>
  </si>
  <si>
    <t>Guillaume Larrivée / Christopher Collard</t>
  </si>
  <si>
    <t>conceptpro.paysagement@bell.net;christ.collard@gmail.com</t>
  </si>
  <si>
    <t>84 rue Richard</t>
  </si>
  <si>
    <t>H1A 4C6</t>
  </si>
  <si>
    <t>Comptabilité Express [Nancy Benoit]</t>
  </si>
  <si>
    <t>Nancy Benoit</t>
  </si>
  <si>
    <t>nancy@comptabiliteexpress.ca</t>
  </si>
  <si>
    <t>270 boul. Yvon L'Heureux Nord</t>
  </si>
  <si>
    <t>J3G 5P2</t>
  </si>
  <si>
    <t>Julie Morin</t>
  </si>
  <si>
    <t>500 Margaux</t>
  </si>
  <si>
    <t>Entreprise C.P.I. Inc. [Charles Gibouleau]</t>
  </si>
  <si>
    <t>Charles Gibouleau</t>
  </si>
  <si>
    <t>administrator@entreprisecpi.com</t>
  </si>
  <si>
    <t>601 boul. Iberville</t>
  </si>
  <si>
    <t>Association professionnelle des Notaires du Québec [Élizabeth Deschamps]</t>
  </si>
  <si>
    <t>Élizabeth Deschamps</t>
  </si>
  <si>
    <t>6300 avenue Auteuil</t>
  </si>
  <si>
    <t>Bureau 223</t>
  </si>
  <si>
    <t>J4Z 3P2</t>
  </si>
  <si>
    <t>Les Immeubles Pascal et Sacha Inc. [9032-2553 Québec Inc] [Gilbert Tanguay]</t>
  </si>
  <si>
    <t>Gilbert Tanguay</t>
  </si>
  <si>
    <t>gilberttanguay@gmail.com</t>
  </si>
  <si>
    <t>2121 boul. Des Entreprises</t>
  </si>
  <si>
    <t>J6Y 1W9</t>
  </si>
  <si>
    <t>Usinage de Précision JMR Inc. [David Brabant]</t>
  </si>
  <si>
    <t>David Brabant</t>
  </si>
  <si>
    <t>usinagejmr@bellnet.ca</t>
  </si>
  <si>
    <t>3770 Georges-Corbeil</t>
  </si>
  <si>
    <t>J6X 4J4</t>
  </si>
  <si>
    <t>Les réalisations conceptum international Inc. [Lyse Denommé / Annie Langelier]</t>
  </si>
  <si>
    <t>Lyse Denommé / Annie Langelier</t>
  </si>
  <si>
    <t>lysedenomme@videotron.ca</t>
  </si>
  <si>
    <t>995 rue Saint-Jacques</t>
  </si>
  <si>
    <t>H3C 1G6</t>
  </si>
  <si>
    <t>Metaservices Inc [Clovis Brullemans]</t>
  </si>
  <si>
    <t>Clovis Brullemans</t>
  </si>
  <si>
    <t>1455 rue Rolland</t>
  </si>
  <si>
    <t>H4H 2G7</t>
  </si>
  <si>
    <t>9486-8809 Québec Inc. [Groupe JCE] [André Tawill]</t>
  </si>
  <si>
    <t>André Tawill</t>
  </si>
  <si>
    <t>275A rue Paradis</t>
  </si>
  <si>
    <t>Suite 4</t>
  </si>
  <si>
    <t>J6A 8H2</t>
  </si>
  <si>
    <t>Maxime Dupuis</t>
  </si>
  <si>
    <t>109 rue Paré</t>
  </si>
  <si>
    <t>J5W 0K5</t>
  </si>
  <si>
    <t>Francis Beaudin CPA Inc. [Francis Beaudin]</t>
  </si>
  <si>
    <t>1166F boul. de la Colline</t>
  </si>
  <si>
    <t>G2A 2E1</t>
  </si>
  <si>
    <t>Salles de bain Immersion Inc. [Richard Lelièvre / Lise Langevin]</t>
  </si>
  <si>
    <t>Richard Lelièvre / Lise Langevin</t>
  </si>
  <si>
    <t>1133 boul. Armand-Frappier</t>
  </si>
  <si>
    <t>J3E 0A1</t>
  </si>
  <si>
    <t>9055-4627 Québec Inc [Guillaume Bruneau-Côté]</t>
  </si>
  <si>
    <t>Guillaume Bruneau-Côté</t>
  </si>
  <si>
    <t>3345 chemin Gascon</t>
  </si>
  <si>
    <t>J7L 3X6</t>
  </si>
  <si>
    <t>Les Constructions Penn Inc. [Antonio Pennino]</t>
  </si>
  <si>
    <t>Antonio Pennino</t>
  </si>
  <si>
    <t>42 rue Deslauriers</t>
  </si>
  <si>
    <t>H8Y 2E4</t>
  </si>
  <si>
    <t>SMI Qc Inc. [Manon Giroux]</t>
  </si>
  <si>
    <t>Manon Giroux</t>
  </si>
  <si>
    <t>Perr-Électrique Inc. [Daniel Perrée]</t>
  </si>
  <si>
    <t>Daniel Perrée</t>
  </si>
  <si>
    <t>234 rue des Grands Pics</t>
  </si>
  <si>
    <t>J5K 0H7</t>
  </si>
  <si>
    <t>Annie Groulx</t>
  </si>
  <si>
    <t>7241 rue de la Grive</t>
  </si>
  <si>
    <t>J7M 0A7</t>
  </si>
  <si>
    <t>Services Comptables Pierre Aubertin</t>
  </si>
  <si>
    <t>8802742 Canada Inc. [Concept Convoyeur Debien Inc.] [Mathieu Debien]</t>
  </si>
  <si>
    <t>Mathieu Debien</t>
  </si>
  <si>
    <t>3757 boul. du Tricentenaire</t>
  </si>
  <si>
    <t>H1B 5W3</t>
  </si>
  <si>
    <t>Restaurant Chez Fabien Inc. [Sylvie St-Pierre]</t>
  </si>
  <si>
    <t>Sylvie St-Pierre</t>
  </si>
  <si>
    <t>778 rue Saint-Pierre</t>
  </si>
  <si>
    <t>J6W 1E4</t>
  </si>
  <si>
    <t>Méfatech Inc. [Sylvain Bergeron]</t>
  </si>
  <si>
    <t>Sylvain Bergeron</t>
  </si>
  <si>
    <t>169 chemin du Ruisseau-des-Noyers</t>
  </si>
  <si>
    <t>J2Y 1E6</t>
  </si>
  <si>
    <t>Les portes industrielles Indotech Inc. [Don Mctavish]</t>
  </si>
  <si>
    <t>Don Mctavish</t>
  </si>
  <si>
    <t>Boucheville</t>
  </si>
  <si>
    <t>J4B 0G9</t>
  </si>
  <si>
    <t>9245-4842 Québec Inc. [Markus Hommes Inc.] [Marc-André Charette]</t>
  </si>
  <si>
    <t>Marc-André Charette</t>
  </si>
  <si>
    <t>64 rue Cherrier</t>
  </si>
  <si>
    <t>Concassage Pelletier Inc. [Linda Tétreault]</t>
  </si>
  <si>
    <t>Linda Tétreault</t>
  </si>
  <si>
    <t>1666 rang Saint-Henri</t>
  </si>
  <si>
    <t>Éric Ouellet</t>
  </si>
  <si>
    <t>350 3e Rang</t>
  </si>
  <si>
    <t>J2X 4H9</t>
  </si>
  <si>
    <t>Investissements Balconville Inc. [Sophie Bergeron]</t>
  </si>
  <si>
    <t>Sophie Bergeron</t>
  </si>
  <si>
    <t>Claude Carrier</t>
  </si>
  <si>
    <t>1545 boul. de l'Avenir</t>
  </si>
  <si>
    <t>Bureau 310</t>
  </si>
  <si>
    <t>H7S 2N5</t>
  </si>
  <si>
    <t>DR Valérie Trudel Inc. [Valérie Trudel]</t>
  </si>
  <si>
    <t>Valérie Trudel</t>
  </si>
  <si>
    <t>823 route 202</t>
  </si>
  <si>
    <t>Hemmingford</t>
  </si>
  <si>
    <t>J0L 1H0</t>
  </si>
  <si>
    <t>9351-7654 Québec Inc. [Vitrerie Supreme] [Joseph Thifault]</t>
  </si>
  <si>
    <t>Joseph Thifault</t>
  </si>
  <si>
    <t>221 rang du Bas-de-l'Achigan</t>
  </si>
  <si>
    <t>J5X 2N6</t>
  </si>
  <si>
    <t>Yannic Dumais Inc.</t>
  </si>
  <si>
    <t>9103-5147 Québec Inc. [Voyage ALM] [Nathalie Ethesonne]</t>
  </si>
  <si>
    <t>Nathalie Ethesonne</t>
  </si>
  <si>
    <t>920 boul. Iberville</t>
  </si>
  <si>
    <t>Bureau 105</t>
  </si>
  <si>
    <t>J5Y 2P9</t>
  </si>
  <si>
    <t>9213-5441 Québec Inc. [Centre PQL] [Camille Texidor]</t>
  </si>
  <si>
    <t>Camille Texidor</t>
  </si>
  <si>
    <t>5935 boul. des Grandes-Prairies</t>
  </si>
  <si>
    <t>H1P 1A5</t>
  </si>
  <si>
    <t>9141-5489 Québec Inc. [Équipe Jacques Morin] [Jacques Morin]</t>
  </si>
  <si>
    <t>Services Érick Latendresse Inc. [Érick Latendresse]</t>
  </si>
  <si>
    <t>Érick Latendresse</t>
  </si>
  <si>
    <t>Sablage Lanaudière Inc. [Jean-Yves Cyr]</t>
  </si>
  <si>
    <t>Jean-Yves Cyr</t>
  </si>
  <si>
    <t>251 rue des Ateliers</t>
  </si>
  <si>
    <t>290 rue Saillant</t>
  </si>
  <si>
    <t>H7H 3G1</t>
  </si>
  <si>
    <t>Éequinox Stratégies Inc. [Alexandre Brière]</t>
  </si>
  <si>
    <t>Alexandre Brière</t>
  </si>
  <si>
    <t>785 chemin de Chambly</t>
  </si>
  <si>
    <t>Bureau 200</t>
  </si>
  <si>
    <t>J4H 3M2</t>
  </si>
  <si>
    <t>Iso Énergie Inc. [Jonathan Forget]</t>
  </si>
  <si>
    <t>Jonathan Forget</t>
  </si>
  <si>
    <t>Groupe Conseil S.C.O. Inc. [Ghislaine Labelle]</t>
  </si>
  <si>
    <t>Ghislaine Labelle</t>
  </si>
  <si>
    <t>10415 rue Tolhurst</t>
  </si>
  <si>
    <t>H3L 3A4</t>
  </si>
  <si>
    <t>Agence de Voyages Robillard Inc. [Claude Robillard]</t>
  </si>
  <si>
    <t>Claude Robillard</t>
  </si>
  <si>
    <t>H&amp;L Média Inc. [Marc Ouimet]</t>
  </si>
  <si>
    <t>Marc Ouimet</t>
  </si>
  <si>
    <t>106 boulevard Claude David</t>
  </si>
  <si>
    <t>J6A 3C2</t>
  </si>
  <si>
    <t>Pierre Leboeuf</t>
  </si>
  <si>
    <t>207 rue des Rêves</t>
  </si>
  <si>
    <t>Saint-Lin-Laurentides</t>
  </si>
  <si>
    <t>J5M 2M7</t>
  </si>
  <si>
    <t>Finex Briques &amp; Enduits Inc. [Cynthia Fournier]</t>
  </si>
  <si>
    <t>Cynthia Fournier</t>
  </si>
  <si>
    <t>2970 de la Sablière</t>
  </si>
  <si>
    <t>Ste-Julienne</t>
  </si>
  <si>
    <t>Claude Hérard</t>
  </si>
  <si>
    <t>260 chemin de la Rive-Boisée</t>
  </si>
  <si>
    <t>Saint-Ignace-de-Loyola</t>
  </si>
  <si>
    <t>J0K 2P0</t>
  </si>
  <si>
    <t>Maranda Lauzon Inc. [Sandy Maranda]</t>
  </si>
  <si>
    <t>Sandy Maranda</t>
  </si>
  <si>
    <t>3025 rue Peugeot</t>
  </si>
  <si>
    <t>H7L 5C4</t>
  </si>
  <si>
    <t>9252-2465 Québec Inc. [Bijouterie Paré] [Nadia Bernier]</t>
  </si>
  <si>
    <t>Nadia Bernier</t>
  </si>
  <si>
    <t>516 boul. Iberville</t>
  </si>
  <si>
    <t>J6A 6H9</t>
  </si>
  <si>
    <t>Les Entreprises François Doré Inc. [François Doré]</t>
  </si>
  <si>
    <t>622 rue du Manoir</t>
  </si>
  <si>
    <t>J6A 3A2</t>
  </si>
  <si>
    <t>Vignôme Inc. [Gaétan Beaupré]</t>
  </si>
  <si>
    <t>Gaétan Beaupré</t>
  </si>
  <si>
    <t>Mobilier de bureau Mobilium Inc. [Robert Guindon]</t>
  </si>
  <si>
    <t>325 rue Marion</t>
  </si>
  <si>
    <t>J5Z 4W8</t>
  </si>
  <si>
    <t>Catherine Luu</t>
  </si>
  <si>
    <t>4510 rue Cartier</t>
  </si>
  <si>
    <t>H2H 1W8</t>
  </si>
  <si>
    <t>Labelle Mini-Excavation Inc. [Serge Labelle]</t>
  </si>
  <si>
    <t>Serge Labelle</t>
  </si>
  <si>
    <t>51 Rang Point-du-Jour N</t>
  </si>
  <si>
    <t>J5W 1G5</t>
  </si>
  <si>
    <t>Patricia Nicole M.D. Inc. [Patricia Nicole]</t>
  </si>
  <si>
    <t>Patricia Nicole</t>
  </si>
  <si>
    <t>H2V 3T5</t>
  </si>
  <si>
    <t>Hugo Noury</t>
  </si>
  <si>
    <t>535 boul. Brassard</t>
  </si>
  <si>
    <t>Saint-Paul</t>
  </si>
  <si>
    <t>J0K 3E0</t>
  </si>
  <si>
    <t>9147-5269 Québec Inc. [Stéphane Borgeaud]</t>
  </si>
  <si>
    <t>Stéphane Borgeaud</t>
  </si>
  <si>
    <t>1949 rue Guertin</t>
  </si>
  <si>
    <t>Val-David</t>
  </si>
  <si>
    <t>J0T 2N0</t>
  </si>
  <si>
    <t>Les Habitations Chouinard Inc. [Sylvia Chouinard]</t>
  </si>
  <si>
    <t>Sylvia Chouinard</t>
  </si>
  <si>
    <t>Léo-Paul Senécal</t>
  </si>
  <si>
    <t>Les Produits Non Ferreux Gauthier Inc. [Robert Gauthier]</t>
  </si>
  <si>
    <t>Robert Gauthier</t>
  </si>
  <si>
    <t>12355 rue April</t>
  </si>
  <si>
    <t>H1B 5L8</t>
  </si>
  <si>
    <t>Salon de Quilles Rawdon Inc. [Michel Doran]</t>
  </si>
  <si>
    <t>Michel Doran</t>
  </si>
  <si>
    <t>3870 rue Queen</t>
  </si>
  <si>
    <t>9006-7554 Québec Inc. [Dooly's Chateauguay] [Denis Poitras]</t>
  </si>
  <si>
    <t>Denis Poitras</t>
  </si>
  <si>
    <t>180 boul. D'Anjou</t>
  </si>
  <si>
    <t>Châteauguay</t>
  </si>
  <si>
    <t>J6K 1C4</t>
  </si>
  <si>
    <t>11117688 Canada Inc. [Sina Construction] [Mohamed EL-Koury]</t>
  </si>
  <si>
    <t>Mohamed EL-Koury</t>
  </si>
  <si>
    <t>3030 boul. Le Carrefour</t>
  </si>
  <si>
    <t>Bureau 1200</t>
  </si>
  <si>
    <t>H7T 2P5</t>
  </si>
  <si>
    <t>Assurancia Mongeau Poirier Inc. [Isabelle Mongeau]</t>
  </si>
  <si>
    <t>Isabelle Mongeau</t>
  </si>
  <si>
    <t>Bureau 201</t>
  </si>
  <si>
    <t>Le Groupe Ultragen Ltée [Khac Trong Truong]</t>
  </si>
  <si>
    <t>Khac Trong Truong</t>
  </si>
  <si>
    <t>50 rue de Lauzon</t>
  </si>
  <si>
    <t>Bureau 2e</t>
  </si>
  <si>
    <t>J4B 1E6</t>
  </si>
  <si>
    <t>9840 boul. Leduc</t>
  </si>
  <si>
    <t>Bureau 20</t>
  </si>
  <si>
    <t>J4Y 0B4</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</si>
  <si>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</si>
  <si>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</si>
  <si>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</si>
  <si>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</si>
  <si>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</si>
  <si>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</si>
  <si>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</si>
  <si>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 - [Sommaire des TEC] pour la facture - ML</t>
  </si>
  <si>
    <t>Vignoble Kobloth et Fils Inc</t>
  </si>
  <si>
    <t>112 rue Lucien-Giguère</t>
  </si>
  <si>
    <t>8220 boul. Métropolitain</t>
  </si>
  <si>
    <t>clovis.brullemans@metaservices.info</t>
  </si>
  <si>
    <t>maxime@dupuiselectrique.ca</t>
  </si>
  <si>
    <t>Luc Tardif</t>
  </si>
  <si>
    <t>francis.beaudin@outlook.com</t>
  </si>
  <si>
    <t>lelievre52@hotmail.com;lise@immersioninc.net</t>
  </si>
  <si>
    <t>guillaumeboss@hotmail.ca</t>
  </si>
  <si>
    <t>smi.hydro.solution@gmail.com</t>
  </si>
  <si>
    <t>Steve Fortin</t>
  </si>
  <si>
    <t>danielperree@hotmail.com</t>
  </si>
  <si>
    <t>richard_anniepourlavie@hotmail.com</t>
  </si>
  <si>
    <t>p.aubertin@videotron.ca</t>
  </si>
  <si>
    <t>info@concept-conv.com</t>
  </si>
  <si>
    <t>sylviestpierre@hotmail.com</t>
  </si>
  <si>
    <t>mefatech@hotmail.com</t>
  </si>
  <si>
    <t>mac@markushomme.com</t>
  </si>
  <si>
    <t>linda@concassagepelletier.ca</t>
  </si>
  <si>
    <t>rick.ouellet@hotmail.com</t>
  </si>
  <si>
    <t>Martin Roy CPA</t>
  </si>
  <si>
    <t>sof_bergeron@hotmail.fr</t>
  </si>
  <si>
    <t>Chantal Émond et son avocat</t>
  </si>
  <si>
    <t>joseph.thifault@bell.net</t>
  </si>
  <si>
    <t>yansk8001@hotmail.com</t>
  </si>
  <si>
    <t>nat68ete@hotmail.com</t>
  </si>
  <si>
    <t>Cienov</t>
  </si>
  <si>
    <t>camilletexidor@gmail.com</t>
  </si>
  <si>
    <t>Andréanne Anciennement de chez Jurigobal</t>
  </si>
  <si>
    <t>erick.latendresse@icloud.com</t>
  </si>
  <si>
    <t>sablagelanaudiere@hotmail.com</t>
  </si>
  <si>
    <t>mauddusablon@gmail.com</t>
  </si>
  <si>
    <t>abriere@eequinox.com</t>
  </si>
  <si>
    <t>jforget@iso-energie.qc.ca</t>
  </si>
  <si>
    <t>glabelle@groupesco.com</t>
  </si>
  <si>
    <t>marc@hetlmedia.com</t>
  </si>
  <si>
    <t>2092pleboeuf@gmail.com</t>
  </si>
  <si>
    <t>ch.hertech@gmail.com</t>
  </si>
  <si>
    <t>smaranda@marandalauzon.com</t>
  </si>
  <si>
    <t>francoisdore@fdfiscaliste.ca</t>
  </si>
  <si>
    <t>gbeaupre@vignome.ca</t>
  </si>
  <si>
    <t>info@mobilium.ca</t>
  </si>
  <si>
    <t>labelleexcavation@videotron.ca</t>
  </si>
  <si>
    <t>pnicole@videotron.ca</t>
  </si>
  <si>
    <t>Lyse Denommé</t>
  </si>
  <si>
    <t>hugo.noury@outlook.com</t>
  </si>
  <si>
    <t>stephaneborgeaud1@gmail.com</t>
  </si>
  <si>
    <t>Madly Laporte</t>
  </si>
  <si>
    <t>s.chouinard@habitationschouinard.com</t>
  </si>
  <si>
    <t>rgauthier@pnfg.com</t>
  </si>
  <si>
    <t>Provencher &amp; Associés</t>
  </si>
  <si>
    <t>micheldoran@hotmail.com</t>
  </si>
  <si>
    <t>Caisse</t>
  </si>
  <si>
    <t>dpoitras@live.ca</t>
  </si>
  <si>
    <t>m.elkoury@sina.ca</t>
  </si>
  <si>
    <t>Guillaume Rioux</t>
  </si>
  <si>
    <t>isabellemongeau@assurancesmongeau.ca</t>
  </si>
  <si>
    <t>kt@ultragen.com</t>
  </si>
  <si>
    <t>mhtetreault2@yahoo.ca</t>
  </si>
  <si>
    <t>Services Juridiques Amélie Thériault Inc. [Amélie Thériault]</t>
  </si>
  <si>
    <t>Amélie Thériault</t>
  </si>
  <si>
    <t>atheriault@belangersauve.com</t>
  </si>
  <si>
    <t>33 rue de Toscane</t>
  </si>
  <si>
    <t>J5R 0H7</t>
  </si>
  <si>
    <t>Tailleurs Modernes [La moderna] [Ara Imamedjian]</t>
  </si>
  <si>
    <t>Ara Imamedjian</t>
  </si>
  <si>
    <t>ara@uniformesmoderna.com</t>
  </si>
  <si>
    <t>235 rue Beaubien Est</t>
  </si>
  <si>
    <t>H2S 1R5</t>
  </si>
  <si>
    <t>9072-6316 Québec Inc. [Ébénisterie R&amp;R Péloquin] [Robert Péloquin]</t>
  </si>
  <si>
    <t>Robert Péloquin</t>
  </si>
  <si>
    <t>robert.peloquin@armoirespeloquin.com</t>
  </si>
  <si>
    <t>600 rue Leclerc</t>
  </si>
  <si>
    <t>Suite 104</t>
  </si>
  <si>
    <t>J6A 2E5</t>
  </si>
  <si>
    <t>351 avenue de l'Épée</t>
  </si>
  <si>
    <t>Paysagement Naturex Inc. [Rémi Martin]</t>
  </si>
  <si>
    <t>Rémi Martin</t>
  </si>
  <si>
    <t>paysagementnaturex@gmail.com</t>
  </si>
  <si>
    <t>St-Jérome</t>
  </si>
  <si>
    <t>J5L 1W5</t>
  </si>
  <si>
    <t>Nettoyage JMC Inc. [Julie Martineau]</t>
  </si>
  <si>
    <t>Julie Martineau</t>
  </si>
  <si>
    <t>inconnu</t>
  </si>
  <si>
    <t>216 rue Chagall</t>
  </si>
  <si>
    <t>J5Z 4K1</t>
  </si>
  <si>
    <t>Normand Lajoie</t>
  </si>
  <si>
    <t>nlajoie@cgocable.ca</t>
  </si>
  <si>
    <t>Richard Lajoie</t>
  </si>
  <si>
    <t>Sylvie Rocheleau</t>
  </si>
  <si>
    <t>s.rocheleau@outlook.com</t>
  </si>
  <si>
    <t>148 27e Rue E</t>
  </si>
  <si>
    <t>Venise-en-Québec</t>
  </si>
  <si>
    <t>J0J 2K0</t>
  </si>
  <si>
    <t>François-Étienne</t>
  </si>
  <si>
    <t>Vision AMJ Inc. [Louis-Philippe St-Jacques]</t>
  </si>
  <si>
    <t>Louis-Philippe St-Jacques</t>
  </si>
  <si>
    <t>lpstjacques@vitreriea2z2011.ca</t>
  </si>
  <si>
    <t>Les Industries Canplex Ltée [Marco Stocchero]</t>
  </si>
  <si>
    <t>marcos@canplexextrusions.com</t>
  </si>
  <si>
    <t>3175 avenue de la Gare</t>
  </si>
  <si>
    <t>Martin Fullum</t>
  </si>
  <si>
    <t>mfullum@mecaniqueedf.com</t>
  </si>
  <si>
    <t>Les Placements Gilles Frappier Inc. [Gilles Frappier]</t>
  </si>
  <si>
    <t>Gilles Frappier</t>
  </si>
  <si>
    <t>frappier@videotron.ca</t>
  </si>
  <si>
    <t>10 des Émeraudes</t>
  </si>
  <si>
    <t>Suite 810</t>
  </si>
  <si>
    <t>CJO Construction Inc. [Christian Ouellette]</t>
  </si>
  <si>
    <t>Christian Ouellette</t>
  </si>
  <si>
    <t>cjoconstruction@videotron.ca</t>
  </si>
  <si>
    <t>J7C 0A8</t>
  </si>
  <si>
    <t>9216-6867 Québec Inc. [Groupe GB Couvreur] [Éric L'Archevêque]</t>
  </si>
  <si>
    <t>Éric L'Archevêque</t>
  </si>
  <si>
    <t>groupe_gb@outlook.com</t>
  </si>
  <si>
    <t>100 rue Lemire</t>
  </si>
  <si>
    <t>Daniel O’Reilley</t>
  </si>
  <si>
    <t>Les expertises Fortech Ltée [Claude J. Fortin]</t>
  </si>
  <si>
    <t>Claude J. Fortin</t>
  </si>
  <si>
    <t>Pierre Laporte</t>
  </si>
  <si>
    <t>pslaporte@videotron.ca</t>
  </si>
  <si>
    <t>495 boul. Sir-Wilfrid-Laurier</t>
  </si>
  <si>
    <t>Suite 318</t>
  </si>
  <si>
    <t>J3G 0P4</t>
  </si>
  <si>
    <t>Lyse Denommée</t>
  </si>
  <si>
    <t>Bernier Rhéaume Renaud, CPA, S.E.P. [Richard Bernier]</t>
  </si>
  <si>
    <t>Richard Bernier</t>
  </si>
  <si>
    <t>rbernier@brr.ca</t>
  </si>
  <si>
    <t>1379 boul. du Curé-Labelle</t>
  </si>
  <si>
    <t>J7C 2P1</t>
  </si>
  <si>
    <t>Matteau Électrique Inc. [Jason Doucet-Matteau]</t>
  </si>
  <si>
    <t>Jason Doucet-Matteau</t>
  </si>
  <si>
    <t>matteauelectrique@hotmail.com</t>
  </si>
  <si>
    <t>61 rue Arcand</t>
  </si>
  <si>
    <t>J5T 2W7</t>
  </si>
  <si>
    <t>Crescendo Pharma Inc [Christiane Mayer]</t>
  </si>
  <si>
    <t>Christiane Mayer</t>
  </si>
  <si>
    <t>christiane.mayer@crescendopharma.com</t>
  </si>
  <si>
    <t>Yola RX Consultants Inc. [Yola Moride]</t>
  </si>
  <si>
    <t>Yola Moride</t>
  </si>
  <si>
    <t>yola.moride@yolarx.com</t>
  </si>
  <si>
    <t>4540 ch. Circle</t>
  </si>
  <si>
    <t>H3W 1Y7</t>
  </si>
  <si>
    <t>Solutions Huwiz Inc. [Carolljo Maher]</t>
  </si>
  <si>
    <t>Carolljo Maher</t>
  </si>
  <si>
    <t>cmaher@huwiz.com</t>
  </si>
  <si>
    <t>Saint-Jérôme</t>
  </si>
  <si>
    <t>J7Y 4C9</t>
  </si>
  <si>
    <t>Les Séchoirs à bois St-Roch Inc [Betty Hébert]</t>
  </si>
  <si>
    <t>Betty Hébert</t>
  </si>
  <si>
    <t>bettyheb@msn.com</t>
  </si>
  <si>
    <t>519 rue Isidore-Dagenais</t>
  </si>
  <si>
    <t>Buro Design International A. Q. Inc. [Alain Quintal]</t>
  </si>
  <si>
    <t>Alain Quintal</t>
  </si>
  <si>
    <t>aquintal@buro-design.com</t>
  </si>
  <si>
    <t>7600 boul. Viau</t>
  </si>
  <si>
    <t>Suite 354</t>
  </si>
  <si>
    <t>H1S 2P3</t>
  </si>
  <si>
    <t>Ville de Mercier [Marie-Ève Houle]</t>
  </si>
  <si>
    <t>Marie-Ève Houle</t>
  </si>
  <si>
    <t>Marie-Eve.Houle@ville.mercier.qc.ca</t>
  </si>
  <si>
    <t>869 boulevard Saint-Jean-Baptiste</t>
  </si>
  <si>
    <t>2ème étage</t>
  </si>
  <si>
    <t>Mercier</t>
  </si>
  <si>
    <t>J6R 2L3</t>
  </si>
  <si>
    <t>Lostocch Holdings Inc [Lorenzo Stocchero]</t>
  </si>
  <si>
    <t>Lorenzo Stocchero</t>
  </si>
  <si>
    <t>4770 Quimper</t>
  </si>
  <si>
    <t>J6W 4T1</t>
  </si>
  <si>
    <t>Site web www.twotinytoads.com [Darryl Grant]</t>
  </si>
  <si>
    <t>Darryl Grant</t>
  </si>
  <si>
    <t>2979 Forest</t>
  </si>
  <si>
    <t>J7T 2B1</t>
  </si>
  <si>
    <t>Grégory Navasse [Kia Ste-Agathe]</t>
  </si>
  <si>
    <t>gnavasse@gmail.com</t>
  </si>
  <si>
    <t>4305 rue de l'Héritage</t>
  </si>
  <si>
    <t>J8B 0B4</t>
  </si>
  <si>
    <t>Guillaume Bruneau</t>
  </si>
  <si>
    <t>SST Construction (2016) Inc. [Denis Ménard]</t>
  </si>
  <si>
    <t>Denis Ménard</t>
  </si>
  <si>
    <t>sstconstruction@outlook.com</t>
  </si>
  <si>
    <t>9140-3550 Québec Inc. [Garderie les petites coccinnelles] [Kathleen Ouellette]</t>
  </si>
  <si>
    <t>Kathleen Ouellette</t>
  </si>
  <si>
    <t>contact@garderielespetitescoccinelles.com</t>
  </si>
  <si>
    <t>2700 boul. des Entreprises</t>
  </si>
  <si>
    <t>J6X 4J8</t>
  </si>
  <si>
    <t>Turbide Paquette, CPA, SENC [Gilles Turbide]</t>
  </si>
  <si>
    <t>Gilles Turbide</t>
  </si>
  <si>
    <t>gturbide@turbidepaquette.qc.ca</t>
  </si>
  <si>
    <t>11605 boul. Rivière-des-Prairies</t>
  </si>
  <si>
    <t>H1C 1R1</t>
  </si>
  <si>
    <t>Willie Forge Inc [Willie Forge]</t>
  </si>
  <si>
    <t>Willie Forge</t>
  </si>
  <si>
    <t>wforge@groupeforge.com</t>
  </si>
  <si>
    <t>4865 rue Jarry E</t>
  </si>
  <si>
    <t>H1R 1Y1</t>
  </si>
  <si>
    <t>Quatre Cent Quatre Inc. [Mathieu Gagnon]</t>
  </si>
  <si>
    <t>Mathieu Gagnon</t>
  </si>
  <si>
    <t>mathieu@quatrecentquatre.com</t>
  </si>
  <si>
    <t>3451 boul. St-Laurent</t>
  </si>
  <si>
    <t>4e étage</t>
  </si>
  <si>
    <t>H2X 2T6</t>
  </si>
  <si>
    <t>Groupe Teltech Inc. [François Tessier]</t>
  </si>
  <si>
    <t>ftessier@teltech.ca</t>
  </si>
  <si>
    <t>345D rue Marion</t>
  </si>
  <si>
    <t>Jacques Renaud CPA Inc. [Jacques Renaud]</t>
  </si>
  <si>
    <t>jrenaud@jrcpainc.com</t>
  </si>
  <si>
    <t>2572 boul. Daniel-Johnson</t>
  </si>
  <si>
    <t>H7T 2R3</t>
  </si>
  <si>
    <t>jean@pemarcotte.com</t>
  </si>
  <si>
    <t>Françoid Breault</t>
  </si>
  <si>
    <t>francois.breault@gmail.com</t>
  </si>
  <si>
    <t>350 rue de Châteauguay</t>
  </si>
  <si>
    <t>J6E 7W7</t>
  </si>
  <si>
    <t>Planification MD Inc. [Michel F. Desroches]</t>
  </si>
  <si>
    <t>Michel F. Desrochers</t>
  </si>
  <si>
    <t>michelfd@planification-md.com</t>
  </si>
  <si>
    <t>220 ch. du Mont-Loup-Garou</t>
  </si>
  <si>
    <t>J8B 3C8</t>
  </si>
  <si>
    <t>Publipage Inc. [Mélissa Côté]</t>
  </si>
  <si>
    <t>Mélissa Côté</t>
  </si>
  <si>
    <t>melissa.cote@lanla.com</t>
  </si>
  <si>
    <t>2055 rue Peel</t>
  </si>
  <si>
    <t>Bureau 1050</t>
  </si>
  <si>
    <t>H3A 1V4</t>
  </si>
  <si>
    <t>Kina Communication [Annick Duchesne]</t>
  </si>
  <si>
    <t>Annick Duchesne</t>
  </si>
  <si>
    <t>annick@kinacommunication.com</t>
  </si>
  <si>
    <t>Jean-Pierre Blais</t>
  </si>
  <si>
    <t>jean-pierre.h.blais@desjardins.com</t>
  </si>
  <si>
    <t>12725 rue Jacques-Labrecque</t>
  </si>
  <si>
    <t>J7N 0G8</t>
  </si>
  <si>
    <t>Sylvain Camirand</t>
  </si>
  <si>
    <t>2733-7245 Québec Inc. [Construction SGI Inc.] [Stéphane Gariépy]</t>
  </si>
  <si>
    <t>Stéphane Gariépy</t>
  </si>
  <si>
    <t>sgariepy@habitationsjd.com</t>
  </si>
  <si>
    <t>1499 Chemin Chambly</t>
  </si>
  <si>
    <t>Carignan</t>
  </si>
  <si>
    <t>J3L 1P5</t>
  </si>
  <si>
    <t>Nathalie Richard</t>
  </si>
  <si>
    <t>nathalie.richard@luxiclean.com</t>
  </si>
  <si>
    <t>351B rue Notre-Dame</t>
  </si>
  <si>
    <t>J6A 2S6</t>
  </si>
  <si>
    <t>Julie Branchaud – Air Trans</t>
  </si>
  <si>
    <t>Marco Adornetto</t>
  </si>
  <si>
    <t>marco.adornetto@hotmail.com</t>
  </si>
  <si>
    <t>2810 ch. Forest</t>
  </si>
  <si>
    <t>roberto.mayer.tra@outlook.com</t>
  </si>
  <si>
    <t>1558 Montée Ste-Thérèse</t>
  </si>
  <si>
    <t>St-Jérôme</t>
  </si>
  <si>
    <t>Destination Hockey Inc. [Daniel Beaulieu]</t>
  </si>
  <si>
    <t>Daniel Beaulieu</t>
  </si>
  <si>
    <t>dan@destinationhockey.ca</t>
  </si>
  <si>
    <t>6625 rue de la Bataille</t>
  </si>
  <si>
    <t>J5R 0K9</t>
  </si>
  <si>
    <t>Boutique Le Pentagone Inc. [Éric Chatila]</t>
  </si>
  <si>
    <t>Éric Chatila</t>
  </si>
  <si>
    <t>echatila@pentagone.com</t>
  </si>
  <si>
    <t>301 Edward Assh</t>
  </si>
  <si>
    <t>Ste-Catherine-de-laJacques-Cartier</t>
  </si>
  <si>
    <t>G3N 1A3</t>
  </si>
  <si>
    <t>Mario Stocchero</t>
  </si>
  <si>
    <t>Remorque Terrebonne 2021 Inc. [Pierre Beauregard]</t>
  </si>
  <si>
    <t>Pierre Beauregard</t>
  </si>
  <si>
    <t>pierreb7591@gmail.com</t>
  </si>
  <si>
    <t>7591 boulevard Laurier</t>
  </si>
  <si>
    <t>J7M 1T9</t>
  </si>
  <si>
    <t>Transport Gaby Trépanier Inc. [Mélanie Jussaume]</t>
  </si>
  <si>
    <t>Mélanie Jussaume</t>
  </si>
  <si>
    <t>mjussaume@hotmail.com</t>
  </si>
  <si>
    <t>223 rang Nord</t>
  </si>
  <si>
    <t>J0G 1T0</t>
  </si>
  <si>
    <t>Laboratoire Orthométrix Inc. [Luc Benoit]</t>
  </si>
  <si>
    <t>Luc Benoit</t>
  </si>
  <si>
    <t>benoitluc@hotmail.com</t>
  </si>
  <si>
    <t>Suite 5</t>
  </si>
  <si>
    <t>J6A 2R6</t>
  </si>
  <si>
    <t>Marie-Claude Lavoie et client de Hanley Boulerice</t>
  </si>
  <si>
    <t>francislemieux@me.com</t>
  </si>
  <si>
    <t>1355 Themens</t>
  </si>
  <si>
    <t>Les Services Conseils Normand Faubert Inc. [Normand Faubert]</t>
  </si>
  <si>
    <t>normandfauberttra@gmail.com</t>
  </si>
  <si>
    <t>285 rue Provost</t>
  </si>
  <si>
    <t>Napierville</t>
  </si>
  <si>
    <t>J0J 1L0</t>
  </si>
  <si>
    <t>9382-1890 Québec Inc. [Services de Pneus Robert Inc] [Diane Doutre]</t>
  </si>
  <si>
    <t>Diane Doutre</t>
  </si>
  <si>
    <t>d.doutre@hotmail.com</t>
  </si>
  <si>
    <t>149 rue de Sauternes</t>
  </si>
  <si>
    <t>J6W 6L5</t>
  </si>
  <si>
    <t>Aux P'Tites Gâteries Inc. [Sylvie Beauchamp]</t>
  </si>
  <si>
    <t>Sylvie Beauchamp</t>
  </si>
  <si>
    <t>info@auxptitesgateries.com</t>
  </si>
  <si>
    <t>1046 rue Principale</t>
  </si>
  <si>
    <t>9341-9893 Québec Inc. [Prosystech Inc.] [Jonathan Bédard / Sonia Léveillé]</t>
  </si>
  <si>
    <t>Jonathan Bédard / Sonia Léveillé</t>
  </si>
  <si>
    <t>jbedard12@gmail.com;sonialeveille2@gmail.com</t>
  </si>
  <si>
    <t>1070 rue Vaillant</t>
  </si>
  <si>
    <t>J5W 2R4</t>
  </si>
  <si>
    <t>Fiducie Testamentaire Georges-Gariépy [Distribution FG] [François Gariépy]</t>
  </si>
  <si>
    <t>François Gariépy</t>
  </si>
  <si>
    <t>Prima Ressource Inc. [Frédéric Lucas]</t>
  </si>
  <si>
    <t>Frédéric Lucas</t>
  </si>
  <si>
    <t>frederic.lucas@primaressource.com</t>
  </si>
  <si>
    <t>CP 72059 CSP Bois-des-Filion</t>
  </si>
  <si>
    <t>Bois-des-Filion</t>
  </si>
  <si>
    <t>J6Z 4N9</t>
  </si>
  <si>
    <t>Ferme Trem-Blé Enr [Charle-Olivier Tremblay]</t>
  </si>
  <si>
    <t>Charle-Olivier Tremblay</t>
  </si>
  <si>
    <t>groupetremblay@hotmail.com</t>
  </si>
  <si>
    <t>109 rue Notre-Dame</t>
  </si>
  <si>
    <t>J5W 3X5</t>
  </si>
  <si>
    <t>2956-5645 Québec Inc. [Autolube AMS] [Yvon Boucher]</t>
  </si>
  <si>
    <t>Yvon Boucher</t>
  </si>
  <si>
    <t>yvon@autolube-ams.com</t>
  </si>
  <si>
    <t>3030 rue des Fabricants</t>
  </si>
  <si>
    <t>J6Y 2A6</t>
  </si>
  <si>
    <t>CTEQ</t>
  </si>
  <si>
    <t>Vincent Guérin</t>
  </si>
  <si>
    <t>quebecsynthek@gmail.com</t>
  </si>
  <si>
    <t>Saint-Joseph-du-Lac</t>
  </si>
  <si>
    <t>J0N 1M0</t>
  </si>
  <si>
    <t>Restaurant l'Étoile de Mascouche Inc. [Georges Spiropulos]</t>
  </si>
  <si>
    <t>Georges Spiropulos</t>
  </si>
  <si>
    <t>johnnyletoile999@gmail.com</t>
  </si>
  <si>
    <t>Vitres d'autos Piedmont / St-Sauveur [Groupe Magnan] [Patrice Magnan]</t>
  </si>
  <si>
    <t>Patrice Magnan</t>
  </si>
  <si>
    <t>pmagnan@groupemagnan.com</t>
  </si>
  <si>
    <t>2329-9308 Québec Inc. [Golf de La Presqu'ile] [Suzie Desrosiers]</t>
  </si>
  <si>
    <t>Suzie Desrosiers</t>
  </si>
  <si>
    <t>suzie.desrosiers@videotron.ca</t>
  </si>
  <si>
    <t>325 rue Jasmin</t>
  </si>
  <si>
    <t>J3H 5X3</t>
  </si>
  <si>
    <t>Alexandre Allard</t>
  </si>
  <si>
    <t>Groupe ERP Produits Professionnelles Ltée [Loca-Médic Inc] [Stéphane Myre]</t>
  </si>
  <si>
    <t>Stéphane Myre</t>
  </si>
  <si>
    <t>smyre@locamedic.com</t>
  </si>
  <si>
    <t>H7T 2H6</t>
  </si>
  <si>
    <t>2687801 Canada Inc. [SRS Informatique] [Céline Ferron / Louis Couture]</t>
  </si>
  <si>
    <t>Céline Ferron / Louis Couture</t>
  </si>
  <si>
    <t>celine.ferron@srsinformatique.com</t>
  </si>
  <si>
    <t>Canvent Ltée [Gaétan Gauthier]</t>
  </si>
  <si>
    <t>Gaétan Gauthier</t>
  </si>
  <si>
    <t>gaetan.gauthier@sympatico.ca</t>
  </si>
  <si>
    <t>1200 montée Masson</t>
  </si>
  <si>
    <t>H7E 4P2</t>
  </si>
  <si>
    <t>Piscine Spa Archambault Inc. [Jean Sébastien Archambault]</t>
  </si>
  <si>
    <t>Jean Sébastien Archambault</t>
  </si>
  <si>
    <t>piscinearchambault@hotmail.com</t>
  </si>
  <si>
    <t>1166 rue Roussel</t>
  </si>
  <si>
    <t>J5Y 3S2</t>
  </si>
  <si>
    <t>Julie D’Amore</t>
  </si>
  <si>
    <t>Jonathan Bark</t>
  </si>
  <si>
    <t>1574 Cartier</t>
  </si>
  <si>
    <t>J4K 4E1</t>
  </si>
  <si>
    <t>Ébénisterie MAM Inc. [Marc Thiboutot]</t>
  </si>
  <si>
    <t>Marc Thiboutot</t>
  </si>
  <si>
    <t>marc_thiboutot@hotmail.com</t>
  </si>
  <si>
    <t>200 rue Mousseau</t>
  </si>
  <si>
    <t>J5T 2M1</t>
  </si>
  <si>
    <t>9143-5883 Québec Inc. [Isolation Hogue] [Annabelle Beauvais / André Hogue]</t>
  </si>
  <si>
    <t>Annabelle Beauvais / André Hogue</t>
  </si>
  <si>
    <t>isolationshogue@icloud.com</t>
  </si>
  <si>
    <t>J8A 1H1</t>
  </si>
  <si>
    <t>Conceptra Mobilier de bureau Inc. [Robert Allard / Roxane Côté]</t>
  </si>
  <si>
    <t>Robert Allard / Roxane Côté</t>
  </si>
  <si>
    <t>robert@conceptra.ca</t>
  </si>
  <si>
    <t>9080 boul. du Golf</t>
  </si>
  <si>
    <t>H1J 3A1</t>
  </si>
  <si>
    <t>Groupe ITES Canada Inc. [Richard Fortin]</t>
  </si>
  <si>
    <t>Richard Fortin</t>
  </si>
  <si>
    <t>rfortin@itesmedia.tv</t>
  </si>
  <si>
    <t>750 16e Avenue</t>
  </si>
  <si>
    <t>H1B 3M7</t>
  </si>
  <si>
    <t>Division Nouvel Age Inc. [Nicolas Plouffe]</t>
  </si>
  <si>
    <t>Nicolas Plouffe</t>
  </si>
  <si>
    <t>n-plouffe@hotmail.com</t>
  </si>
  <si>
    <t>26 rue de Rochefort</t>
  </si>
  <si>
    <t>J7B 6B8</t>
  </si>
  <si>
    <t>Nadeau Foresterie Urbaine Inc. [Luc Nadeau]</t>
  </si>
  <si>
    <t>Luc Nadeau</t>
  </si>
  <si>
    <t>luc.nadeau@nadeauforesterieurbaine.com</t>
  </si>
  <si>
    <t>233 boul. Ste-Rose</t>
  </si>
  <si>
    <t>Suite 420</t>
  </si>
  <si>
    <t>H7L 1L7</t>
  </si>
  <si>
    <t>Nord Action Excavation Inc. [Éric Aubin / Stéphane Prégent]</t>
  </si>
  <si>
    <t>Éric Aubin / Stéphane Prégent</t>
  </si>
  <si>
    <t>levert.nordaction@hotmail.com</t>
  </si>
  <si>
    <t>152 rue Félix-Leclerc</t>
  </si>
  <si>
    <t>J5J 0H9</t>
  </si>
  <si>
    <t>Salaison Limoges Extra Inc. [Martin Limoges / Mélanie Berthiaume]</t>
  </si>
  <si>
    <t>Martin Limoges / Mélanie Berthiaume</t>
  </si>
  <si>
    <t>martin.limogess@gmail.com;melanie.berthiaume@icloud.com</t>
  </si>
  <si>
    <t>1941 ch. Gascon</t>
  </si>
  <si>
    <t>J6X 4H2</t>
  </si>
  <si>
    <t>george@ims-textiles.com;claudia@ims-textiles.com</t>
  </si>
  <si>
    <t>34 rue Birch Hill</t>
  </si>
  <si>
    <t>Baie-D'Urfé</t>
  </si>
  <si>
    <t>H9X 3H8</t>
  </si>
  <si>
    <t>Jean-Claude Ellias</t>
  </si>
  <si>
    <t>Lithomédia (1990) Inc. [Jean-Pierre Charbonneau]</t>
  </si>
  <si>
    <t>Jean-Pierre Charbonneau</t>
  </si>
  <si>
    <t>jeanpierre.charbonneau@yahoo.ca</t>
  </si>
  <si>
    <t>1121 Montée Masson</t>
  </si>
  <si>
    <t>H7C 0B6</t>
  </si>
  <si>
    <t>Transport South Bec Express Inc [Jean-Hugues Pelletier]</t>
  </si>
  <si>
    <t>Jean-Hugues Pelletier</t>
  </si>
  <si>
    <t>jh@southbec.com</t>
  </si>
  <si>
    <t>498 ch. Robert</t>
  </si>
  <si>
    <t>Bedford</t>
  </si>
  <si>
    <t>J0J 1A0</t>
  </si>
  <si>
    <t>Dépanneur Lafortune et Filles Inc. [Éric Lafortune]</t>
  </si>
  <si>
    <t>Éric Lafortune</t>
  </si>
  <si>
    <t>harnois471@hotmail.com</t>
  </si>
  <si>
    <t>80 Ch. Joliette</t>
  </si>
  <si>
    <t>P. Morin Courtier en assurances Inc. [John Morin]</t>
  </si>
  <si>
    <t>John Morin</t>
  </si>
  <si>
    <t>johnmorin@morinassurances.com</t>
  </si>
  <si>
    <t>2510 rue Notre-Dame</t>
  </si>
  <si>
    <t>VGA Communication Inc. [Gaston Auclair]</t>
  </si>
  <si>
    <t>Gaston Auclair</t>
  </si>
  <si>
    <t>gaston@vga.ca</t>
  </si>
  <si>
    <t>Multicoupes de Bois D.M. Inc. [Martin Lefebvre]</t>
  </si>
  <si>
    <t>Martin Lefebvre</t>
  </si>
  <si>
    <t>martin@mouluresdm.com</t>
  </si>
  <si>
    <t>1030 rue Armand-Bombardier</t>
  </si>
  <si>
    <t>J6Y 1R9</t>
  </si>
  <si>
    <t>9064-4857 Québec Inc. [Construction PRP Inc.] [Stéphane Brisebois]</t>
  </si>
  <si>
    <t>Stéphane Brisebois</t>
  </si>
  <si>
    <t>stephaneprp@bellnet.ca</t>
  </si>
  <si>
    <t>Porte 500</t>
  </si>
  <si>
    <t>J6A 7P1</t>
  </si>
  <si>
    <t>9450-3562 Québec Inc. [Mélanie Jalbert]</t>
  </si>
  <si>
    <t>moulin_rose@hotmail.com</t>
  </si>
  <si>
    <t>10345482 Canada Inc. [NVS Studio] [David Beaudoin]</t>
  </si>
  <si>
    <t>David Beaudoin</t>
  </si>
  <si>
    <t>payables@nvsstudio.ca</t>
  </si>
  <si>
    <t>550 Sherbrooke Ouest</t>
  </si>
  <si>
    <t>Tour Ouest, bureau 1780</t>
  </si>
  <si>
    <t>H3A 1B9</t>
  </si>
  <si>
    <t>Sphère DI Inc. [Guillaume Barrière Shooner]</t>
  </si>
  <si>
    <t>Guillaume Barrière Shooner</t>
  </si>
  <si>
    <t>gbarriere@spheredi.com</t>
  </si>
  <si>
    <t>542 rue Notre-Dame</t>
  </si>
  <si>
    <t>9151-3457 Québec Inc. [Suzanne Cadieux / René Beaupré]</t>
  </si>
  <si>
    <t>Suzanne Cadieux / René Beaupré</t>
  </si>
  <si>
    <t>suzanne-cadieux@live.ca</t>
  </si>
  <si>
    <t>9 rue des Érables</t>
  </si>
  <si>
    <t>J6A 3B8</t>
  </si>
  <si>
    <t>Velec Inc. [Michel Leblanc]</t>
  </si>
  <si>
    <t>Michel Leblanc</t>
  </si>
  <si>
    <t>mleblanc@velec.ca</t>
  </si>
  <si>
    <t>1355 René-Descartes</t>
  </si>
  <si>
    <t>J3V 0B7</t>
  </si>
  <si>
    <t>Gestion Logisphère Immobilier Inc. [9346-6332 Québec Inc] [Jonathan Dufresne / Dominique Couture]</t>
  </si>
  <si>
    <t>Jonathan Dufresne / Dominique Couture</t>
  </si>
  <si>
    <t>jonathandufresne11@gmail.com;gestiondkc@hotmail.com</t>
  </si>
  <si>
    <t>1975 rue Comtois</t>
  </si>
  <si>
    <t>J7K 3C2</t>
  </si>
  <si>
    <t>Clinique Vétérinaire Lavaltrie Inc. [Nathalie Belle-Isle]</t>
  </si>
  <si>
    <t>Nathalie Belle-Isle</t>
  </si>
  <si>
    <t>drenathaliebelleisle@hotmail.fr</t>
  </si>
  <si>
    <t>120 rue Du Paul</t>
  </si>
  <si>
    <t>Michel Puskas</t>
  </si>
  <si>
    <t>michelpuskas@gmail.com</t>
  </si>
  <si>
    <t>900 rue Notre-Dame</t>
  </si>
  <si>
    <t>Suite 409</t>
  </si>
  <si>
    <t>Patrick Doyon</t>
  </si>
  <si>
    <t>patrick@pdmconstruction.com</t>
  </si>
  <si>
    <t>3840 rue Georges-Corbeil</t>
  </si>
  <si>
    <t>1508-5822 Québec Inc. [Groupe Laforest] [Maxime Laforest]</t>
  </si>
  <si>
    <t>Maxime Laforest</t>
  </si>
  <si>
    <t>admin@tdlqc.com</t>
  </si>
  <si>
    <t>559 boul. des Seigneurs</t>
  </si>
  <si>
    <t>cgagne@gmdistribution.ca</t>
  </si>
  <si>
    <t>jaclebmaria@gmail.com</t>
  </si>
  <si>
    <t>30 rue des Colibris</t>
  </si>
  <si>
    <t>Maria</t>
  </si>
  <si>
    <t>J0C 1Y0</t>
  </si>
  <si>
    <t>a trouvé sur internet</t>
  </si>
  <si>
    <t>Josée Carrier</t>
  </si>
  <si>
    <t>gestion.clindoeil@gmail.com</t>
  </si>
  <si>
    <t>872 montée Morel</t>
  </si>
  <si>
    <t>J5J 2S1</t>
  </si>
  <si>
    <t>Centre de Golfs Lanaudière Inc. [Pierre Charron]</t>
  </si>
  <si>
    <t>Pierre Charron</t>
  </si>
  <si>
    <t>pcharron@golf-lanaudiere.com</t>
  </si>
  <si>
    <t>900 rang de la Presqu'île</t>
  </si>
  <si>
    <t>J5W 3P3</t>
  </si>
  <si>
    <t>André Boulet</t>
  </si>
  <si>
    <t>andrepboulet@outlook.com</t>
  </si>
  <si>
    <t>38 rue des Tournois</t>
  </si>
  <si>
    <t>J7C 4Y3</t>
  </si>
  <si>
    <t>Dominique Bourgeois de LRV Notaires</t>
  </si>
  <si>
    <t>Racine Petits Fruits 2014 Inc. [Annie Perrier / Daniel Racine]</t>
  </si>
  <si>
    <t>Annie Perrier / Daniel Racine</t>
  </si>
  <si>
    <t>info@racinepetitsfruits.com</t>
  </si>
  <si>
    <t>537 5e Avenue</t>
  </si>
  <si>
    <t>J5N 0J1</t>
  </si>
  <si>
    <t>Carole Poissant Inc [Carole Poissant]</t>
  </si>
  <si>
    <t>Carole Poissant</t>
  </si>
  <si>
    <t>carolepoissant1969@hotmail.com</t>
  </si>
  <si>
    <t>25 Ch. Richer</t>
  </si>
  <si>
    <t>J5T 3E1</t>
  </si>
  <si>
    <t>mamir@acdlex.ca</t>
  </si>
  <si>
    <t>Claude Pellerin</t>
  </si>
  <si>
    <t>rfortin66@outlook.com</t>
  </si>
  <si>
    <t>info@coachingnp.com</t>
  </si>
  <si>
    <t>summumvr@hotmail.com</t>
  </si>
  <si>
    <t>nicolas.desflammes@gmail.com</t>
  </si>
  <si>
    <t>courtier immobilier</t>
  </si>
  <si>
    <t>abelanger@messieretassocie.ca</t>
  </si>
  <si>
    <t>tonny_81@hotmail.com</t>
  </si>
  <si>
    <t>Chantale Couture</t>
  </si>
  <si>
    <t>summumirrigation2016@hotmail.com</t>
  </si>
  <si>
    <t>beauchamps.y@videotron.ca</t>
  </si>
  <si>
    <t>Simon Paré</t>
  </si>
  <si>
    <t>simon@lafabriquearmoires.com</t>
  </si>
  <si>
    <t>campinglacjoe@hotmail.com</t>
  </si>
  <si>
    <t>Yves Rathé</t>
  </si>
  <si>
    <t>jljeancouture@hotmail.com</t>
  </si>
  <si>
    <t>gaugia@hotmail.com</t>
  </si>
  <si>
    <t>Richard</t>
  </si>
  <si>
    <t>Pierre-Yves Gay</t>
  </si>
  <si>
    <t>Carole Lachance</t>
  </si>
  <si>
    <t>s.dupuis@alaindaigle.net</t>
  </si>
  <si>
    <t>Marielle Rivest</t>
  </si>
  <si>
    <t>cldufour@videotron.ca</t>
  </si>
  <si>
    <t>Robert Grégoire / Sylvain Dechamplain</t>
  </si>
  <si>
    <t>josee.rivard@videotron.ca</t>
  </si>
  <si>
    <t>Mario</t>
  </si>
  <si>
    <t>ncsb@videotron.ca</t>
  </si>
  <si>
    <t>p_gaudio@hotmail.com</t>
  </si>
  <si>
    <t>Louise et Hélène Labrie [Hélène et Louise Labrie (Maison d'hélène et Louise Inc.)]</t>
  </si>
  <si>
    <t>Hélène et Louise Labrie</t>
  </si>
  <si>
    <t>labrie.helene@hotmail.com;h.labrie@videotron.ca</t>
  </si>
  <si>
    <t>notaire Coutu</t>
  </si>
  <si>
    <t>599360@videotron.ca</t>
  </si>
  <si>
    <t>r.choquette@hotmail.fr</t>
  </si>
  <si>
    <t>Steve Plante</t>
  </si>
  <si>
    <t>steve-plante@hotmail.com</t>
  </si>
  <si>
    <t>slinky_cg@hotmail.com</t>
  </si>
  <si>
    <t>prefix.preville@hotmail.com</t>
  </si>
  <si>
    <t>rousseaudaniel@live.ca</t>
  </si>
  <si>
    <t>dionat65@gmail.com</t>
  </si>
  <si>
    <t>yanrose@mac.com</t>
  </si>
  <si>
    <t>Isabelle Lemay</t>
  </si>
  <si>
    <t>isabellelemay851@hotmail.com</t>
  </si>
  <si>
    <t>Louise Hervieux</t>
  </si>
  <si>
    <t>lesplanteux@hotmail.com</t>
  </si>
  <si>
    <t>Pierre Cossette</t>
  </si>
  <si>
    <t>anoukjc@hotmail.fr</t>
  </si>
  <si>
    <t>helene.piquet@yahoo.com</t>
  </si>
  <si>
    <t>Martine Lachance</t>
  </si>
  <si>
    <t>Sandra Parent</t>
  </si>
  <si>
    <t>tougasjacques@gmail.com</t>
  </si>
  <si>
    <t>Marie Le François</t>
  </si>
  <si>
    <t>martin.lavallee@vmd.desjardins.com</t>
  </si>
  <si>
    <t>bernarddesjardins@hotmail.com</t>
  </si>
  <si>
    <t>Brigitte Beaudet</t>
  </si>
  <si>
    <t>brigitte-beaudet@videotron.ca</t>
  </si>
  <si>
    <t>Claude Bédard</t>
  </si>
  <si>
    <t>c_bedard@sympatico.ca</t>
  </si>
  <si>
    <t>Michelle Ladouceur</t>
  </si>
  <si>
    <t>lacenes@videotron.ca</t>
  </si>
  <si>
    <t>dupont.francois@videotron.ca</t>
  </si>
  <si>
    <t>Lorraine Caron / Francis Caron</t>
  </si>
  <si>
    <t>lorrainecaron@videotron.ca;fcaron516@gmail.com</t>
  </si>
  <si>
    <t>designamazone@gmail.com</t>
  </si>
  <si>
    <t>Élizabeth Deschesne</t>
  </si>
  <si>
    <t>Luc Morel</t>
  </si>
  <si>
    <t>ti-luc45@hotmail.com</t>
  </si>
  <si>
    <t>chantal.poirier@usherbrooke.ca</t>
  </si>
  <si>
    <t>Yanik Sciamma</t>
  </si>
  <si>
    <t>yaniksciamma@gmail.com</t>
  </si>
  <si>
    <t>Benoit Gagné</t>
  </si>
  <si>
    <t>bgagne@bg-im.com</t>
  </si>
  <si>
    <t>jmongrain@eckler.ca</t>
  </si>
  <si>
    <t>Ginette Croisetière</t>
  </si>
  <si>
    <t>yvan.roy22@yahoo.ca</t>
  </si>
  <si>
    <t>mmarchand@belangersauve.com</t>
  </si>
  <si>
    <t>gauts_1@hotmail.com</t>
  </si>
  <si>
    <t>pierresauve@toilesvr.com</t>
  </si>
  <si>
    <t>patrick@lessard.info;jean@lessard.info</t>
  </si>
  <si>
    <t>Sylvie Perrault</t>
  </si>
  <si>
    <t>Giovanni Cinquino</t>
  </si>
  <si>
    <t>giovannicinquino@gmail.com</t>
  </si>
  <si>
    <t>Colombe Perreault</t>
  </si>
  <si>
    <t>colombeault007@hotmail.com</t>
  </si>
  <si>
    <t>Succession Aline Chatel Gagnon [Jean Chatel] [Jean Chatel (Succession Aline Chatel-Gagnon)]</t>
  </si>
  <si>
    <t>Jean Chatel</t>
  </si>
  <si>
    <t>entretienpaysagerflm@hotmail.com</t>
  </si>
  <si>
    <t>Éric Richard</t>
  </si>
  <si>
    <t>fleurjaune25@hotmail.com</t>
  </si>
  <si>
    <t>lucie_scousineau@hotmail.com</t>
  </si>
  <si>
    <t>Johanne Gingras</t>
  </si>
  <si>
    <t>lindafraser824@hotmail.com</t>
  </si>
  <si>
    <t>christianepoirier@sympatico.ca</t>
  </si>
  <si>
    <t>André Roy</t>
  </si>
  <si>
    <t>Chrystian Barrière</t>
  </si>
  <si>
    <t>madly.laporte@notarius.net</t>
  </si>
  <si>
    <t>Éric Gingras</t>
  </si>
  <si>
    <t>ericg099@gmail.com</t>
  </si>
  <si>
    <t>christianetessier@bell.net</t>
  </si>
  <si>
    <t>Jean-François Brunelle</t>
  </si>
  <si>
    <t>jfb.arenacitedesjeunes@gmail.com</t>
  </si>
  <si>
    <t>Pages jaunes</t>
  </si>
  <si>
    <t>Jean-François Baril</t>
  </si>
  <si>
    <t>Jonathan Jacques</t>
  </si>
  <si>
    <t>jonathanmax1982@hotmail.com</t>
  </si>
  <si>
    <t>jeanrobitaille@me.com</t>
  </si>
  <si>
    <t>sdalcantara@live.com</t>
  </si>
  <si>
    <t>sylviamexico@hotmail.com</t>
  </si>
  <si>
    <t>philippebeaupre1974@gmail.com</t>
  </si>
  <si>
    <t>Arianne Collin-Gascon</t>
  </si>
  <si>
    <t>arianne_collin@hotmail.com</t>
  </si>
  <si>
    <t>Garage L. Hébert Inc. [Karine Ricard]</t>
  </si>
  <si>
    <t>Karine Ricard</t>
  </si>
  <si>
    <t>info@garagelhebert.ca</t>
  </si>
  <si>
    <t>1003 rue Notre-Dame</t>
  </si>
  <si>
    <t>J5Y 1E1</t>
  </si>
  <si>
    <t>Silencieux de l'est Inc. [Martin Montpas]</t>
  </si>
  <si>
    <t>1797</t>
  </si>
  <si>
    <t>3545 boul Saint-Jean-Baptiste</t>
  </si>
  <si>
    <t>H1B 4B2</t>
  </si>
  <si>
    <t>30/11</t>
  </si>
  <si>
    <t>Marc Seymour</t>
  </si>
  <si>
    <t>Entrées des informations des clients</t>
  </si>
  <si>
    <t>Analyse et test de la procédure de classement des clients</t>
  </si>
  <si>
    <t>Conversion DTmax vs Taxprep</t>
  </si>
  <si>
    <t>courriel avec annie sur coût de vie</t>
  </si>
  <si>
    <t>analyse de recherche fiscale pour succesion vs 104(18)</t>
  </si>
  <si>
    <t>Facture de Stéphane Mongeau à venir</t>
  </si>
  <si>
    <t>Mise à jour des fiches clients</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</si>
  <si>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</si>
  <si>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</si>
  <si>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</si>
  <si>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</si>
  <si>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</si>
  <si>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</si>
  <si>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</si>
  <si>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APP_v4.E.2.xlsb</t>
  </si>
  <si>
    <t>Type de paiement:</t>
  </si>
  <si>
    <t>Commentaires:</t>
  </si>
  <si>
    <t>Date encaissement:</t>
  </si>
  <si>
    <t>Total encaissement:</t>
  </si>
  <si>
    <t>Saisie des Encaissements</t>
  </si>
  <si>
    <t>Date de facture</t>
  </si>
  <si>
    <t>No. de Facture</t>
  </si>
  <si>
    <t>Montant à ventiler:</t>
  </si>
  <si>
    <t>Applique ?</t>
  </si>
  <si>
    <t>chkbox</t>
  </si>
  <si>
    <t>Solde du client:</t>
  </si>
  <si>
    <t>APP_v4.E.3.xlsb</t>
  </si>
  <si>
    <t>maconneriels@bell.net</t>
  </si>
  <si>
    <t>camilpaquet@hotmail.com</t>
  </si>
  <si>
    <t>Nathalie Cyrenne</t>
  </si>
  <si>
    <t>mlavoie@notarius.net</t>
  </si>
  <si>
    <t>Marie-France Lavoie</t>
  </si>
  <si>
    <t>frank@altimatel.com</t>
  </si>
  <si>
    <t>georges.boisselle@videotron.ca</t>
  </si>
  <si>
    <t>sylvie@jessiko.ca</t>
  </si>
  <si>
    <t>andre.hamelin.01@videotron.ca</t>
  </si>
  <si>
    <t>Myriam Bourgoin</t>
  </si>
  <si>
    <t>gil.grimard@outlook.com</t>
  </si>
  <si>
    <t>jgilbert@mindcore-conseil.com</t>
  </si>
  <si>
    <t>sitoanphan66@gmail.com</t>
  </si>
  <si>
    <t>pejmoreau@gmail.com</t>
  </si>
  <si>
    <t>apayette@multi-prets.com</t>
  </si>
  <si>
    <t>jbsg2003@bell.net</t>
  </si>
  <si>
    <t>Johanne Beaupré</t>
  </si>
  <si>
    <t>genevieveseguin@videotron.ca</t>
  </si>
  <si>
    <t>manonlamarche842@gmail.com;meoguitard@gmail.com</t>
  </si>
  <si>
    <t>lbeauchemin@stor-all.ca</t>
  </si>
  <si>
    <t>climatisationrepentigny@videotron.ca</t>
  </si>
  <si>
    <t>melbonhomme@hotmail.com</t>
  </si>
  <si>
    <t>gbolduc@gbbusdev.com</t>
  </si>
  <si>
    <t>fleuryforme@hotmail.com</t>
  </si>
  <si>
    <t>Amélie Forest</t>
  </si>
  <si>
    <t>Julie D'Amore</t>
  </si>
  <si>
    <t>ophmic@gmail.com</t>
  </si>
  <si>
    <t>Alain Ouellette</t>
  </si>
  <si>
    <t>ccordo@hotmail.com</t>
  </si>
  <si>
    <t>info@piscinea9.com</t>
  </si>
  <si>
    <t>Jules Mayrand</t>
  </si>
  <si>
    <t>Véronique Lessard</t>
  </si>
  <si>
    <t>bleuetierepdj@hotmail.com</t>
  </si>
  <si>
    <t>mlemieux@corposolution.ca</t>
  </si>
  <si>
    <t>Mariève Gagnon</t>
  </si>
  <si>
    <t>bdca@videotron.ca</t>
  </si>
  <si>
    <t>atelierdebenisteriesmj@hotmail.fr</t>
  </si>
  <si>
    <t>aziz7884@hotmail.com;defoo@hotmail.fr</t>
  </si>
  <si>
    <t>L'Atelier Märk Lumber Inc. [Marc Bourgeois]</t>
  </si>
  <si>
    <t>Marc Bourgeois</t>
  </si>
  <si>
    <t>m.bourgeois@marklumber.com</t>
  </si>
  <si>
    <t>Jean-Robert Lalonde Optométriste Inc. [Jean-Robert Lalonde]</t>
  </si>
  <si>
    <t>Jean-Robert Lalonde</t>
  </si>
  <si>
    <t>lalondejr@hotmail.com</t>
  </si>
  <si>
    <t>2865 av. Marie-Victorin</t>
  </si>
  <si>
    <t>J7K 0G2</t>
  </si>
  <si>
    <t>Serge Michaud Électricien Inc. [Serge Michaud]</t>
  </si>
  <si>
    <t>Serge Michaud</t>
  </si>
  <si>
    <t>michaud1994@hotmail.com</t>
  </si>
  <si>
    <t>40 av. de l'Étang</t>
  </si>
  <si>
    <t>J7K 0T3</t>
  </si>
  <si>
    <t>Société de gestion Diane Coutu Inc. [Diane Coutu / Philip Morgan]</t>
  </si>
  <si>
    <t>Diane Coutu / Philip Morgan</t>
  </si>
  <si>
    <t>pharmaphil@gmail.com</t>
  </si>
  <si>
    <t>p.plante@smitechnologie.com</t>
  </si>
  <si>
    <t>Alain Bélanger CPA</t>
  </si>
  <si>
    <t>La Clinique d'Assurance-Groupe P.S.T. Inc. [Lynn Tremblay]</t>
  </si>
  <si>
    <t>Lynn Tremblay</t>
  </si>
  <si>
    <t>ltremblay@groupepst.com</t>
  </si>
  <si>
    <t>4015 boul. Robert</t>
  </si>
  <si>
    <t>H1Z 4H6</t>
  </si>
  <si>
    <t>Gestion Jujo Inc. [Devolutions Inc.] [David Hervieux / José Astacio]</t>
  </si>
  <si>
    <t>David Hervieux / José Astacio</t>
  </si>
  <si>
    <t>jastacio@devolutions.net</t>
  </si>
  <si>
    <t>1000 rue Notre-Dame</t>
  </si>
  <si>
    <t>J5T 1M1</t>
  </si>
  <si>
    <t>Alexandre Leblanc</t>
  </si>
  <si>
    <t>alexandre@substructur.ca</t>
  </si>
  <si>
    <t>J5R 6P5</t>
  </si>
  <si>
    <t>La Cie Repentigny Électrique Inc. [Jean-François Durand]</t>
  </si>
  <si>
    <t>Jean-François Durand</t>
  </si>
  <si>
    <t>jfdurand@repentignyelectrique.com</t>
  </si>
  <si>
    <t>83 rue Lajeunesse</t>
  </si>
  <si>
    <t>J6A 8J1</t>
  </si>
  <si>
    <t>Gestion Proped Inc. [Chaussures Villeneuves] [Louis Villeneuve]</t>
  </si>
  <si>
    <t>Louis Villeneuve</t>
  </si>
  <si>
    <t>louis@villeneuveorthopedique.com</t>
  </si>
  <si>
    <t>123 boul. Industriel</t>
  </si>
  <si>
    <t>J6A 7K4</t>
  </si>
  <si>
    <t>Gestion Claude Pelland Inc. [Claude Pellan]</t>
  </si>
  <si>
    <t>Claude Pelland</t>
  </si>
  <si>
    <t>Suite 102</t>
  </si>
  <si>
    <t>Service Lubrico Inc. [Sylvain Désilets]</t>
  </si>
  <si>
    <t>Sylvain Désilets</t>
  </si>
  <si>
    <t>sylvain@servicelubrico.com</t>
  </si>
  <si>
    <t>7731 24e Avenue</t>
  </si>
  <si>
    <t>H2A 2E5</t>
  </si>
  <si>
    <t>Groupe Aximiser Inc. [François Jetté]</t>
  </si>
  <si>
    <t>François Jetté</t>
  </si>
  <si>
    <t>fjette@aximiser.com</t>
  </si>
  <si>
    <t>1768 rue Cécile-L.-Dagenais</t>
  </si>
  <si>
    <t>H7L 0B6</t>
  </si>
  <si>
    <t>Isolation Val-Mers Ltée [Lauri Demers]</t>
  </si>
  <si>
    <t>Lauri Demers</t>
  </si>
  <si>
    <t>ldemers@valmers.qc.ca</t>
  </si>
  <si>
    <t>105A rue de l'Industrie</t>
  </si>
  <si>
    <t>J5W 2T9</t>
  </si>
  <si>
    <t>Gilles Turbides</t>
  </si>
  <si>
    <t>Dubois-Tétu, Consultants Inc. [Martin Tétu]</t>
  </si>
  <si>
    <t>Martin Tétu</t>
  </si>
  <si>
    <t>martin.tetu@duboistetu.com</t>
  </si>
  <si>
    <t>9385-4347 Québec Inc. [Patrick Poulin]</t>
  </si>
  <si>
    <t>Patrick Poulin</t>
  </si>
  <si>
    <t>patrick.p.poulin@jumarimmobilier.com</t>
  </si>
  <si>
    <t>3445 rue d'Amiens</t>
  </si>
  <si>
    <t>J6X 4R6</t>
  </si>
  <si>
    <t>Marie-Claude qui fait du chalet locatif</t>
  </si>
  <si>
    <t>Les Immeubles Lou Max Inc. [Groupe Champagne] [Michel Champagne]</t>
  </si>
  <si>
    <t>Michel Champagne</t>
  </si>
  <si>
    <t>mc@groupechampagne.com</t>
  </si>
  <si>
    <t>J5W 2J2</t>
  </si>
  <si>
    <t>9335-2821 Québec Inc [Louis Dominic Asselin]</t>
  </si>
  <si>
    <t>Louis Dominic Asselin</t>
  </si>
  <si>
    <t>asselinlouisdominic10@gmail.com</t>
  </si>
  <si>
    <t>Les Foyers et Cheminées Piermon Inc. [Germain Roullier]</t>
  </si>
  <si>
    <t>Germain Roullier</t>
  </si>
  <si>
    <t>germain@foyerspiermon.com</t>
  </si>
  <si>
    <t>2193 boul. Sir-Wilfrid-Laurier</t>
  </si>
  <si>
    <t>LRV Notaires SENCLR [Marie-Claude Lavoie]</t>
  </si>
  <si>
    <t>100 rue de la Gare</t>
  </si>
  <si>
    <t>J7Z 2C1</t>
  </si>
  <si>
    <t>Les Fondations Jono Inc. [Diane Bourgeault]</t>
  </si>
  <si>
    <t>Diane Bourgeault</t>
  </si>
  <si>
    <t>fondationsjono@gmail.com</t>
  </si>
  <si>
    <t>2060A Ch. Sainte-Claire</t>
  </si>
  <si>
    <t>J7M 1M1</t>
  </si>
  <si>
    <t>Dominique Gourd</t>
  </si>
  <si>
    <t>lefebvre81@hotmail.ca</t>
  </si>
  <si>
    <t>10 rue du Domaine</t>
  </si>
  <si>
    <t>J5T 3M8</t>
  </si>
  <si>
    <t>Jean-Pierre Labelle</t>
  </si>
  <si>
    <t>labelle.jeanpierrejr@gmail.com</t>
  </si>
  <si>
    <t>2565 ch. Comtois</t>
  </si>
  <si>
    <t>J6X 0H6</t>
  </si>
  <si>
    <t>9465-8325 Québec Inc. [Sébastien Chartrand]</t>
  </si>
  <si>
    <t>sebchartrand84@gmail.com</t>
  </si>
  <si>
    <t>16585 rue de la Tourmaline</t>
  </si>
  <si>
    <t>Marc Gravel</t>
  </si>
  <si>
    <t>marc@emgsecurite.com</t>
  </si>
  <si>
    <t>231 boul. Je-Me-Souviens</t>
  </si>
  <si>
    <t>H7L 1W2</t>
  </si>
  <si>
    <t>Francis</t>
  </si>
  <si>
    <t>Sébastien Marchand</t>
  </si>
  <si>
    <t>seb@elitedriftshop.com</t>
  </si>
  <si>
    <t>2 rue Saint-Georges</t>
  </si>
  <si>
    <t>J3B 2R9</t>
  </si>
  <si>
    <t>Pierre Paré/ Michael D’Souza</t>
  </si>
  <si>
    <t>Les Soudures Spécialisées André Beaulieu Inc. [André Beaulieu]</t>
  </si>
  <si>
    <t>André Beaulieu</t>
  </si>
  <si>
    <t>Ventilation Pierre Gamache Inc. [Pierre Gamache]</t>
  </si>
  <si>
    <t>Pierre Gamache</t>
  </si>
  <si>
    <t>pierre@vpgamache.com</t>
  </si>
  <si>
    <t>2195 place de la Tourmente</t>
  </si>
  <si>
    <t>J7L 4G3</t>
  </si>
  <si>
    <t>Serge Michaud et Alex Boyer</t>
  </si>
  <si>
    <t>H1B 3Z7</t>
  </si>
  <si>
    <t>Lapalme Gestion Conception Mécanique Inc. [Éric Lapalme]</t>
  </si>
  <si>
    <t>Éric Lapalme</t>
  </si>
  <si>
    <t>1471 boul. Lionel-Boulet</t>
  </si>
  <si>
    <t>Suite 27</t>
  </si>
  <si>
    <t>J3X 1P7</t>
  </si>
  <si>
    <t>Frimasco Inc. [Mélanie Mataix]</t>
  </si>
  <si>
    <t>Mélanie Mataix</t>
  </si>
  <si>
    <t>melanie@frimasco.com</t>
  </si>
  <si>
    <t>80 rue Arboit</t>
  </si>
  <si>
    <t>J5W 4P5</t>
  </si>
  <si>
    <t>Benoit Bergeron CPA Inc. [Benoit Bergeron]</t>
  </si>
  <si>
    <t>Benoit Bergeron</t>
  </si>
  <si>
    <t>benoit@bergeroncpa.ca</t>
  </si>
  <si>
    <t>J6W 1C8</t>
  </si>
  <si>
    <t>9474-1113 Québec Inc. [Accès Habitation #2] [Vincent Gauthier-Locas]</t>
  </si>
  <si>
    <t>Vincent Gauthier-Locas</t>
  </si>
  <si>
    <t>vincent@acceshabitation.com</t>
  </si>
  <si>
    <t>2200 boul. Sainte-Sophie</t>
  </si>
  <si>
    <t>9473-1015 Québec Inc. [Alexandre Martel]</t>
  </si>
  <si>
    <t>Alexandre Martel</t>
  </si>
  <si>
    <t>martel.alex@hotmail.com</t>
  </si>
  <si>
    <t>Allard Poirier CPA Inc. [Alexandre Allard]</t>
  </si>
  <si>
    <t>aallard@allardpoiriercpa.com</t>
  </si>
  <si>
    <t>Jonathan Blouin-Massé, Courtier Immobilier Inc. [Jonathan Blouin Massé]</t>
  </si>
  <si>
    <t>Jonathan Blouin Massé</t>
  </si>
  <si>
    <t>jonathanbm.immobilier@gmail.com</t>
  </si>
  <si>
    <t>232 rue Notre-Dame</t>
  </si>
  <si>
    <t>Félix Laforest Inc. [Félix Laforest]</t>
  </si>
  <si>
    <t>Félix Laforest</t>
  </si>
  <si>
    <t>13150 rue Sherbrooke E</t>
  </si>
  <si>
    <t>H1A 4B1</t>
  </si>
  <si>
    <t>Assurances Delta Bravo Inc. [Daniel Brochu]</t>
  </si>
  <si>
    <t>Daniel Brochu</t>
  </si>
  <si>
    <t>daniel.brochu5@gmail.com</t>
  </si>
  <si>
    <t>623 av. des Rivières</t>
  </si>
  <si>
    <t>J5Y 0C9</t>
  </si>
  <si>
    <t>9473-9646 Québec Inc. [Accès Excavation] [Frédéric Dionne] [Jean-Guy Cuillierrier]</t>
  </si>
  <si>
    <t>Jean-Guy Cuillierrier</t>
  </si>
  <si>
    <t>179 rue de l'Ascension</t>
  </si>
  <si>
    <t>J8A 0K9</t>
  </si>
  <si>
    <t>Les Entreprises Janso Inc. [Michel Nadeau]</t>
  </si>
  <si>
    <t>Michel Nadeau</t>
  </si>
  <si>
    <t>entreprisesjanso@gmail.com</t>
  </si>
  <si>
    <t>J5W 4R9</t>
  </si>
  <si>
    <t>9219-8993 Québec Inc. [Maçonnerie MAT] [Nadia Tomaro]</t>
  </si>
  <si>
    <t>Nadia Tomaro</t>
  </si>
  <si>
    <t>nadia.tomaro@maconneriemat.com</t>
  </si>
  <si>
    <t>Alfred Gemme Inc. [François Gemme]</t>
  </si>
  <si>
    <t>François Gemme</t>
  </si>
  <si>
    <t>pourfrancois@hotmail.com</t>
  </si>
  <si>
    <t>98 rue de l'Aqueduc</t>
  </si>
  <si>
    <t>J6A 4E3</t>
  </si>
  <si>
    <t>Les Gestions Movendo Inc. [Hector Solution] [Dominique Bouvrette]</t>
  </si>
  <si>
    <t>Dominique Bouvrette</t>
  </si>
  <si>
    <t>dbouvrette@hector.solutions</t>
  </si>
  <si>
    <t>1978 ch. du Fer-à-cheval</t>
  </si>
  <si>
    <t>J3E 2T7</t>
  </si>
  <si>
    <t>Multi-Plis Inc. [Kevin Fortin]</t>
  </si>
  <si>
    <t>J6A 7N1</t>
  </si>
  <si>
    <t>Scierie West Brome Inc. [Francis Boulay]</t>
  </si>
  <si>
    <t>Francis Boulay</t>
  </si>
  <si>
    <t>fboulay@scieriewb.com</t>
  </si>
  <si>
    <t>15 Ch. West Brome</t>
  </si>
  <si>
    <t>Lac-Brome</t>
  </si>
  <si>
    <t>J0E 2P0</t>
  </si>
  <si>
    <t>Side-car Inc. [Paul Paré]</t>
  </si>
  <si>
    <t>Paul Paré</t>
  </si>
  <si>
    <t>paul.pare@side-car.ca</t>
  </si>
  <si>
    <t>46 rue de Cheverny</t>
  </si>
  <si>
    <t>J7B 1M8</t>
  </si>
  <si>
    <t>Françopis Doré</t>
  </si>
  <si>
    <t>Sablage au Jet Maestro-Jet Inc. [Luc Desjardins]</t>
  </si>
  <si>
    <t>Luc Desjardins</t>
  </si>
  <si>
    <t>maestrojet@videotron.ca</t>
  </si>
  <si>
    <t>897 rue Lamontagne</t>
  </si>
  <si>
    <t>J5L 1T8</t>
  </si>
  <si>
    <t>9352-7539 Québec Inc [Entretien Rivest] [Guillaume Rivest / Francis Nolasco]</t>
  </si>
  <si>
    <t>Guillaume Rivest / Francis Nolasco</t>
  </si>
  <si>
    <t>entrivest@outlook.com;excavbenny@hotmail.com</t>
  </si>
  <si>
    <t>877 rue Grosbois</t>
  </si>
  <si>
    <t>J5Y 1W1</t>
  </si>
  <si>
    <t>Cynthia Ouellet</t>
  </si>
  <si>
    <t>ATP Logistique Inc. [Donald Trudel]</t>
  </si>
  <si>
    <t>Donald Trudel</t>
  </si>
  <si>
    <t>donald.trudel@videotron.ca</t>
  </si>
  <si>
    <t>1764 rue des Prés</t>
  </si>
  <si>
    <t>J3E 1K6</t>
  </si>
  <si>
    <t>Marc Bouchard et Dominique Bouvrette</t>
  </si>
  <si>
    <t>9129-0494 Québec Inc. [Ventilabec Inc.] [Éric Leclair]</t>
  </si>
  <si>
    <t>H7L 3N7</t>
  </si>
  <si>
    <t>Les Placements Yvon Goulet Inc. [Yvon Goulet]</t>
  </si>
  <si>
    <t>Yvon Goulet</t>
  </si>
  <si>
    <t>goulet.yvon@outlook.com</t>
  </si>
  <si>
    <t>6 rue Robinson</t>
  </si>
  <si>
    <t>J5Y 3C4</t>
  </si>
  <si>
    <t>704 av. Pratt</t>
  </si>
  <si>
    <t>H2V 2T6</t>
  </si>
  <si>
    <t>Jakarto Cartographie 3D inc. [Marc Lamy / Louis-Félix Laroche]</t>
  </si>
  <si>
    <t>Marc Lamy / Louis-Félix Laroche</t>
  </si>
  <si>
    <t>Atelier Mécanique Pierre Mondou Inc. [Anne Charlebois]</t>
  </si>
  <si>
    <t>anne@pierremondou.com</t>
  </si>
  <si>
    <t>15330 rue Maurice</t>
  </si>
  <si>
    <t>J7N 1W9</t>
  </si>
  <si>
    <t>Groupe SMP Inc. [Stéphane Giroux]</t>
  </si>
  <si>
    <t>Stéphane Giroux</t>
  </si>
  <si>
    <t>gsmp04@gmail.com</t>
  </si>
  <si>
    <t>8 rue du Dépôt</t>
  </si>
  <si>
    <t>l’associé de Léo-Paul Senécal</t>
  </si>
  <si>
    <t>Les entreprises Lanthier et Papineau Inc. [Alain Lanthier]</t>
  </si>
  <si>
    <t>Alain Lanthier</t>
  </si>
  <si>
    <t>a.lanthier@lanpap.com</t>
  </si>
  <si>
    <t>166 rue Sainte-Marie</t>
  </si>
  <si>
    <t>J5Z 3G8</t>
  </si>
  <si>
    <t>Claudette Gingras</t>
  </si>
  <si>
    <t>claudette.gingras@videotron.ca</t>
  </si>
  <si>
    <t>1423 ch. du Gouvernement</t>
  </si>
  <si>
    <t>Golf des Moulins Inc. [Lyne Debien]</t>
  </si>
  <si>
    <t>Lyne Debien</t>
  </si>
  <si>
    <t>lynedebien@gmail.com</t>
  </si>
  <si>
    <t>2945 Côte de Terrebonne</t>
  </si>
  <si>
    <t>J6Y 1G1</t>
  </si>
  <si>
    <t>3239 boul. de la Pinière</t>
  </si>
  <si>
    <t>10164917 Canada Inc. [Connexion Soudure Mobile] [Étienne Sauvage]</t>
  </si>
  <si>
    <t>Étienne Sauvage</t>
  </si>
  <si>
    <t>esauvage@cxsm.ca</t>
  </si>
  <si>
    <t>861 ch. des Anglais</t>
  </si>
  <si>
    <t>Mikael Reney</t>
  </si>
  <si>
    <t>Martin Beaulieu</t>
  </si>
  <si>
    <t>beaulieu07martin@gmail.com</t>
  </si>
  <si>
    <t>Yves Beauchamp</t>
  </si>
  <si>
    <t>Nathalie Allard</t>
  </si>
  <si>
    <t>natal.axyz@gmail.com</t>
  </si>
  <si>
    <t>21 Emmanuel-Desrosiers</t>
  </si>
  <si>
    <t>J5R 6L5</t>
  </si>
  <si>
    <t>Solutions CHL Inc. [Christophe Lizé]</t>
  </si>
  <si>
    <t>Christophe Lizé</t>
  </si>
  <si>
    <t>christophe.lize@gmail.com</t>
  </si>
  <si>
    <t>4388 rue Saint-Denis</t>
  </si>
  <si>
    <t>H2J 2L1</t>
  </si>
  <si>
    <t>Mathilde</t>
  </si>
  <si>
    <t>9285-1575 Quebec Inc [SKC Habitation] [Sylvain Vallières]</t>
  </si>
  <si>
    <t>Sylvain Vallières</t>
  </si>
  <si>
    <t>sylvain@skchabitation.com</t>
  </si>
  <si>
    <t>9770 rang Sainte-Henriette</t>
  </si>
  <si>
    <t>J7J 2A1</t>
  </si>
  <si>
    <t>Patrick de Accès Habitations</t>
  </si>
  <si>
    <t>Calfeutrage Prospect Inc [Luc Boisvert]</t>
  </si>
  <si>
    <t>Luc Boisvert</t>
  </si>
  <si>
    <t>calfeutrageprospect@gmail.com</t>
  </si>
  <si>
    <t>1228 ch. du Rivage</t>
  </si>
  <si>
    <t>Saint-Antoine-sur-Richelieu</t>
  </si>
  <si>
    <t>J0L 1R0</t>
  </si>
  <si>
    <t>Martin Fortier le planificateur financier</t>
  </si>
  <si>
    <t>Yves Cousineau [Clinique d'optométrie Ste-Thérèse]</t>
  </si>
  <si>
    <t>Yves Cousineau</t>
  </si>
  <si>
    <t>yvescousineau@bellnet.ca</t>
  </si>
  <si>
    <t>944 rue Gendron</t>
  </si>
  <si>
    <t>J7E 5N2</t>
  </si>
  <si>
    <t>Clinique d’Opto Lachenaie</t>
  </si>
  <si>
    <t>Société Immobilière PSP Inc [Pierre Lavigne]</t>
  </si>
  <si>
    <t>Pierre Lavigne</t>
  </si>
  <si>
    <t>pierrelavi987@gmail.com</t>
  </si>
  <si>
    <t>176 rue Thérèse-Labelle</t>
  </si>
  <si>
    <t>J5J 0M2</t>
  </si>
  <si>
    <t>Garderie Journées Magiques Inc. [Sana Najmi]</t>
  </si>
  <si>
    <t>Sana Najmi</t>
  </si>
  <si>
    <t>info@garderie-djm.com</t>
  </si>
  <si>
    <t>350B rue Notre-Dame</t>
  </si>
  <si>
    <t>J6A 2S5</t>
  </si>
  <si>
    <t>9049-3990 Québec Inc [Mr Muffler - Mécanique360] [Martin Désilets / Alain Bécotte]</t>
  </si>
  <si>
    <t>Martin Désilets / Alain Bécotte</t>
  </si>
  <si>
    <t>madesilets@videotron.ca;alainbecotte@hotmail.com</t>
  </si>
  <si>
    <t>1295 rue de Bellechasse</t>
  </si>
  <si>
    <t>H2S 1Z1</t>
  </si>
  <si>
    <t>Jansen Industrie Inc. [Jean-Paul Jansen]</t>
  </si>
  <si>
    <t>Jean-Paul Jansen</t>
  </si>
  <si>
    <t>jp@jansenindustrie.com</t>
  </si>
  <si>
    <t>759 boul. Industriel</t>
  </si>
  <si>
    <t>J7C 3V3</t>
  </si>
  <si>
    <t>Caroline Béland</t>
  </si>
  <si>
    <t>Fusion Énergie Inc. [St-Martin Électrique Inc] [Daniel Sarrazin]</t>
  </si>
  <si>
    <t>Daniel Sarrazin</t>
  </si>
  <si>
    <t>dsarrazin@fusionenergie.ca</t>
  </si>
  <si>
    <t>Auto Exceptionnelle Inc. [Aladin Pacha]</t>
  </si>
  <si>
    <t>Aladin Pacha</t>
  </si>
  <si>
    <t>pacha4572@gmail.com</t>
  </si>
  <si>
    <t>151 rue de la Rotonde</t>
  </si>
  <si>
    <t>Suite 203</t>
  </si>
  <si>
    <t>Page jaunes</t>
  </si>
  <si>
    <t>Pierre Asselin</t>
  </si>
  <si>
    <t>pierreasselin@videotron.ca</t>
  </si>
  <si>
    <t>877 boul. de L'Assomption</t>
  </si>
  <si>
    <t>J6A 7S8</t>
  </si>
  <si>
    <t>Ozone Coupe Beauté [Nadia Simard / Claudia Turcotte]</t>
  </si>
  <si>
    <t>Nadia Simard / Claudia Turcotte</t>
  </si>
  <si>
    <t>supernad@live.fr;claudia-turcotte2@hotmail.com</t>
  </si>
  <si>
    <t>405 rue Principale</t>
  </si>
  <si>
    <t>J0R 1R0</t>
  </si>
  <si>
    <t>Jaskiran - LRV Notaires</t>
  </si>
  <si>
    <t>Garage Denis Boisclair Inc. [Denis Boisclair]</t>
  </si>
  <si>
    <t>Denis Boisclair</t>
  </si>
  <si>
    <t>garagedboisclair@gmail.com</t>
  </si>
  <si>
    <t>715 rue Notre-Dame</t>
  </si>
  <si>
    <t>Pascal Garneau et Manon Malo de Desjardins</t>
  </si>
  <si>
    <t>744 boul. des Seigneurs</t>
  </si>
  <si>
    <t>J6W 1T7</t>
  </si>
  <si>
    <t>Resto Chez Fabien</t>
  </si>
  <si>
    <t>Industries Senova Inc. [Louis-Marie Legault]</t>
  </si>
  <si>
    <t>Louis-Marie Legault</t>
  </si>
  <si>
    <t>louis.legault@senova.ca</t>
  </si>
  <si>
    <t>135 rue Bernard-Mercier</t>
  </si>
  <si>
    <t>J6V 1T9</t>
  </si>
  <si>
    <t>Nadeau Ultra Tech Inc. [Daniel Mercier]</t>
  </si>
  <si>
    <t>Daniel Mercier</t>
  </si>
  <si>
    <t>dmercier@nadeau-ultratech.com</t>
  </si>
  <si>
    <t>5440 rue Lacordaire</t>
  </si>
  <si>
    <t>H1M 2P4</t>
  </si>
  <si>
    <t>An-Au Construction Inc [Patrick Michaud]</t>
  </si>
  <si>
    <t>Patrick Michaud</t>
  </si>
  <si>
    <t>pmichaud@an-au.com</t>
  </si>
  <si>
    <t>Dominique Maheu</t>
  </si>
  <si>
    <t>service@suprascientifique.ca</t>
  </si>
  <si>
    <t>frick782@hotmail.com</t>
  </si>
  <si>
    <t>annie@annieracicotcpa.com</t>
  </si>
  <si>
    <t>Courtage d'assurance Claude Hétu Inc</t>
  </si>
  <si>
    <t>eroberge@robergeetlambert.com</t>
  </si>
  <si>
    <t>simon.williams@groupeism.ca</t>
  </si>
  <si>
    <t>e.berthiaume69@gmail.com</t>
  </si>
  <si>
    <t>mars2@videotron.ca</t>
  </si>
  <si>
    <t>Pierre-Yves Gay [Pierre-Yves Gay (Pierre-Yves Guay Urbaniste - sociologue)]</t>
  </si>
  <si>
    <t>Véronique Blain</t>
  </si>
  <si>
    <t>audreybacon@hotmail.ca</t>
  </si>
  <si>
    <t>lsoubliere@videotron.ca</t>
  </si>
  <si>
    <t>Mario Champagne</t>
  </si>
  <si>
    <t>sylvaing35@gmail.com</t>
  </si>
  <si>
    <t>courriels avec tous + tel avec Virginie sur son mandat</t>
  </si>
  <si>
    <t>échanges sur contrat de vente de services financiers avec virginie + tel avec virginie sur développements</t>
  </si>
  <si>
    <t>tenter de fixer rencontre + finaliser rencontre</t>
  </si>
  <si>
    <t>courriels pour rencontre et avenir du deal</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</si>
  <si>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</si>
  <si>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</si>
  <si>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</si>
  <si>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</si>
  <si>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</si>
  <si>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Révision des deux déclarations de revenus + analyse (plusieurs éléments manquants) + voir traitement monnaie virtuelle + conversation téléphonique avec Laurent</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</si>
  <si>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</si>
  <si>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</si>
  <si>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</si>
  <si>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</si>
  <si>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Conversation téléphonique avec Yvon pour Déclarationd de revenus</t>
  </si>
  <si>
    <t>Rappel de Alain Lathier</t>
  </si>
  <si>
    <t>Comptabilité trimestre mai à juillet</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</si>
  <si>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</si>
  <si>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</si>
  <si>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</si>
  <si>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</si>
  <si>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</si>
  <si>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</si>
  <si>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Dossier Ramonage (révision T2)</t>
  </si>
  <si>
    <t>Stéphane Delisle</t>
  </si>
  <si>
    <t>pmtNo from MASTER:</t>
  </si>
  <si>
    <t>clientCode:</t>
  </si>
  <si>
    <t>codeClient</t>
  </si>
  <si>
    <t>No_Entrée from MASTER:</t>
  </si>
  <si>
    <t>Administration diverse + suivi + suivi avec Michel (répondre question)</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</si>
  <si>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</si>
  <si>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</si>
  <si>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</si>
  <si>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</si>
  <si>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</si>
  <si>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</si>
  <si>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</si>
  <si>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</si>
  <si>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</si>
  <si>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</si>
  <si>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</si>
  <si>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</si>
  <si>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</si>
  <si>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</si>
  <si>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</si>
  <si>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</si>
  <si>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</si>
  <si>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Révision de la documentation légale</t>
  </si>
  <si>
    <t>Discussion avec Pierre pour un document reçcu de Revenu Québec pour trois ans de non-production de TPS/TVQ. Je vais compléter la demande d'annulation et de production de ce numéro.</t>
  </si>
  <si>
    <t>&gt;=07-31-2024</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</si>
  <si>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</si>
  <si>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</si>
  <si>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</si>
  <si>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</si>
  <si>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</si>
  <si>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</si>
  <si>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</si>
  <si>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</si>
  <si>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</si>
  <si>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</si>
  <si>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</si>
  <si>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</si>
  <si>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</si>
  <si>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</si>
  <si>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</si>
  <si>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</si>
  <si>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</si>
  <si>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</si>
  <si>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</si>
  <si>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Premier enciassement</t>
  </si>
  <si>
    <t>Acompte ancien système</t>
  </si>
  <si>
    <t>APP_v4.E.9.xlsb</t>
  </si>
  <si>
    <t>Août_Manuel</t>
  </si>
  <si>
    <t>Remise de tps au gouvernement - 1 paiement ensemble tps/tvq</t>
  </si>
  <si>
    <t>Frais bancaires</t>
  </si>
  <si>
    <t>avance de 9249-3626 Québec inc.</t>
  </si>
  <si>
    <t>paiement acomptes Impôts fédéral</t>
  </si>
  <si>
    <t>paiement acomptes Impôts Québec</t>
  </si>
  <si>
    <t>5140</t>
  </si>
  <si>
    <t>2210</t>
  </si>
  <si>
    <t>0,00</t>
  </si>
  <si>
    <t>93 660,00</t>
  </si>
  <si>
    <t>67 976,00</t>
  </si>
  <si>
    <t>$E$10:$G$10</t>
  </si>
  <si>
    <t>Virement - Loyer</t>
  </si>
  <si>
    <t>5060</t>
  </si>
  <si>
    <t>Dépense</t>
  </si>
  <si>
    <t>Paiement carte de crédit</t>
  </si>
  <si>
    <t>Virement - Paiement carte de crédit</t>
  </si>
  <si>
    <t>Virement - Association de planification fiscale et financière (APFF)</t>
  </si>
  <si>
    <t>5040</t>
  </si>
  <si>
    <t>Esso</t>
  </si>
  <si>
    <t>Virement - Esso</t>
  </si>
  <si>
    <t>5020</t>
  </si>
  <si>
    <t>Conversion_Données</t>
  </si>
  <si>
    <t>FACTURE:24-24477</t>
  </si>
  <si>
    <t>FACTURE:24-24476</t>
  </si>
  <si>
    <t>FACTURE:24-24475</t>
  </si>
  <si>
    <t>FACTURE:24-24478</t>
  </si>
  <si>
    <t>FACTURE:24-24479</t>
  </si>
  <si>
    <t>Fireflies - Application</t>
  </si>
  <si>
    <t>Virement - Fireflies - Application</t>
  </si>
  <si>
    <t>5050</t>
  </si>
  <si>
    <t>Café Costco</t>
  </si>
  <si>
    <t>Virement - Café Costco</t>
  </si>
  <si>
    <t>5100</t>
  </si>
  <si>
    <t>Virement - Glomero</t>
  </si>
  <si>
    <t>5070</t>
  </si>
  <si>
    <t>Virement - L'Usine à Déjeuner AM</t>
  </si>
  <si>
    <t>Make a Wish - Don</t>
  </si>
  <si>
    <t>Virement - Make a Wish - Don</t>
  </si>
  <si>
    <t>5090</t>
  </si>
  <si>
    <t>Pétro Canada</t>
  </si>
  <si>
    <t>Virement - Pétro Canada</t>
  </si>
  <si>
    <t>Groupe Mercure - Implantation du CRM</t>
  </si>
  <si>
    <t>Virement - Groupe Mercure - Implantation du CRM</t>
  </si>
  <si>
    <t>26</t>
  </si>
  <si>
    <t>40</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</si>
  <si>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</si>
  <si>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</si>
  <si>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</si>
  <si>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</si>
  <si>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</si>
  <si>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</si>
  <si>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</si>
  <si>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</si>
  <si>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</si>
  <si>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</si>
  <si>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</si>
  <si>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</si>
  <si>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</si>
  <si>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</si>
  <si>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</si>
  <si>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</si>
  <si>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DÉBOURSÉ:00001</t>
  </si>
  <si>
    <t>DÉBOURSÉ:00002</t>
  </si>
  <si>
    <t>DÉBOURSÉ:00003</t>
  </si>
  <si>
    <t>DÉBOURSÉ:00004</t>
  </si>
  <si>
    <t>DÉBOURSÉ:00005</t>
  </si>
  <si>
    <t>DÉBOURSÉ:00006</t>
  </si>
  <si>
    <t>DÉBOURSÉ:00007</t>
  </si>
  <si>
    <t>DÉBOURSÉ:00008</t>
  </si>
  <si>
    <t>DÉBOURSÉ:00009</t>
  </si>
  <si>
    <t>DÉBOURSÉ:00010</t>
  </si>
  <si>
    <t>DÉBOURSÉ:00011</t>
  </si>
  <si>
    <t>Virement - Poste Canada</t>
  </si>
  <si>
    <t>5120</t>
  </si>
  <si>
    <t>DÉBOURSÉ:00012</t>
  </si>
  <si>
    <t>635,00</t>
  </si>
  <si>
    <t>50,00</t>
  </si>
  <si>
    <t>381,23</t>
  </si>
  <si>
    <t>27,87</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</si>
  <si>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</si>
  <si>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</si>
  <si>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</si>
  <si>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</si>
  <si>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</si>
  <si>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</si>
  <si>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</si>
  <si>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</si>
  <si>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</si>
  <si>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</si>
  <si>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</si>
  <si>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</si>
  <si>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</si>
  <si>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</si>
  <si>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Frais Financiers</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</si>
  <si>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</si>
  <si>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</si>
  <si>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</si>
  <si>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</si>
  <si>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</si>
  <si>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</si>
  <si>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</si>
  <si>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</si>
  <si>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</si>
  <si>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</si>
  <si>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</si>
  <si>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749,86</t>
  </si>
  <si>
    <t>40,00</t>
  </si>
  <si>
    <t>ENCAISSEMENT:00042</t>
  </si>
  <si>
    <t>ENCAISSEMENT:00043</t>
  </si>
  <si>
    <t>ENCAISSEMENT:00044</t>
  </si>
  <si>
    <t>ENCAISSEMENT:00045</t>
  </si>
  <si>
    <t>ENCAISSEMENT:00046</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</si>
  <si>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</si>
  <si>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</si>
  <si>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</si>
  <si>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</si>
  <si>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</si>
  <si>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</si>
  <si>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</si>
  <si>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</si>
  <si>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</si>
  <si>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</si>
  <si>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</si>
  <si>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</si>
  <si>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</si>
  <si>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</si>
  <si>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</si>
  <si>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Assurances collectives à payer</t>
  </si>
  <si>
    <t>50</t>
  </si>
  <si>
    <t>Virement - Ford Canada / Venne Ford</t>
  </si>
  <si>
    <t>24</t>
  </si>
  <si>
    <t>Virement - LogiBM + In. [16834]</t>
  </si>
  <si>
    <t>DÉBOURSÉ:00014</t>
  </si>
  <si>
    <t>Virement à 9249-3626</t>
  </si>
  <si>
    <t>38</t>
  </si>
  <si>
    <t>16834</t>
  </si>
  <si>
    <t>Guide Éthique</t>
  </si>
  <si>
    <t>Virement - Ordre des Comptables professionnels Agréés du Québec (CPA) [Guide Éthique]</t>
  </si>
  <si>
    <t>DÉBOURSÉ:00015</t>
  </si>
  <si>
    <t>Guillaume Charron - Dépenses</t>
  </si>
  <si>
    <t>Virement - Guillaume Charron - Dépenses</t>
  </si>
  <si>
    <t>DÉBOURSÉ:00016</t>
  </si>
  <si>
    <t>DÉBOURSÉ:00017</t>
  </si>
  <si>
    <t>5130</t>
  </si>
  <si>
    <t>1 195,43</t>
  </si>
  <si>
    <t>2 505,96</t>
  </si>
  <si>
    <t>35 000,00</t>
  </si>
  <si>
    <t>APP_v4.F.0.xlsb</t>
  </si>
  <si>
    <t>Total Voyages Synergia Inc. [Richard Kelly]</t>
  </si>
  <si>
    <t>Total Techvac Environnement Inc [Julien Michaud]</t>
  </si>
  <si>
    <t>Total Succession Richard Shedleur [Sucession Richard Shedleur]</t>
  </si>
  <si>
    <t>Total Succession Pierre Sénécal [Michelle Ladouceur (Les Entreprises Lacenes Inc.)]</t>
  </si>
  <si>
    <t>Total Succession Éric Morais [Louise Morais]</t>
  </si>
  <si>
    <t>Total Sphère DI Inc. [Guillaume Barrière Shooner]</t>
  </si>
  <si>
    <t>Total SOQ10 Consultation Soqua Inc [Claire Caron]</t>
  </si>
  <si>
    <t>Total Solutions Huwiz Inc. [Carolljo Maher]</t>
  </si>
  <si>
    <t>Total Solstice CNC Inc. [Alexandre Desmarais]</t>
  </si>
  <si>
    <t>Total Serge Michaud Électricien Inc. [Serge Michaud]</t>
  </si>
  <si>
    <t>Total Racine Petits Fruits 2014 Inc. [Annie Perrier / Daniel Racine]</t>
  </si>
  <si>
    <t>Total R.I. Résidence de Bellechasse Inc. [Sylvie Rocheleau]</t>
  </si>
  <si>
    <t>Total QUE44 9471-5117 Québec Inc [Sébastien Beaudoin]</t>
  </si>
  <si>
    <t>Total Publipage Inc. [Mélissa Côté]</t>
  </si>
  <si>
    <t>Total PRO12 Association des services aux entreprises Proteck [Pierre Dastous]</t>
  </si>
  <si>
    <t>Total Platrier Lavoie Inc [Patric Lavoie]</t>
  </si>
  <si>
    <t>Total Pépinière Excel Inc [François Racette]</t>
  </si>
  <si>
    <t>Total Paré assurances et Services Financiers Inc. [Pierre Paré]</t>
  </si>
  <si>
    <t>Total Nadine Pelletier Inc.</t>
  </si>
  <si>
    <t>Total Maurice Chiasson, CPA</t>
  </si>
  <si>
    <t>Total Maranda Lauzon Inc. [Sandy Maranda]</t>
  </si>
  <si>
    <t>Total MAR12 Les Entreprises Rumsby Inc [Louise Mongeau]</t>
  </si>
  <si>
    <t>Total Louis Parker [Giovanni Cinquino (Gestion GMCB Inc)]</t>
  </si>
  <si>
    <t>Total Louis Freyd</t>
  </si>
  <si>
    <t>Total Librairie Lu-Lu Inc. [Céline Camirand]</t>
  </si>
  <si>
    <t>Total Les Toitures C.B.C. Inc. [Francis Bélanger]</t>
  </si>
  <si>
    <t>Total Les Systèmes Domotinc Inc. [Jean-Pier Talbot]</t>
  </si>
  <si>
    <t>Total Les Placements Jean-Luc Roy Inc.</t>
  </si>
  <si>
    <t>Total Les Équipements Cofa Inc [Olivier Bertrand]</t>
  </si>
  <si>
    <t>Total Les entreprises Lanthier et Papineau Inc. [Alain Lanthier]</t>
  </si>
  <si>
    <t>Total Les Entreprises Janso Inc. [Michel Nadeau]</t>
  </si>
  <si>
    <t>Total Les Créations Simon Paré Inc.</t>
  </si>
  <si>
    <t>Total Le Groupe Ultragen Ltée [Khac Trong Truong]</t>
  </si>
  <si>
    <t>Total LC Combustion Inc [Christian Laroche]</t>
  </si>
  <si>
    <t>Total Juriglobal inc. [Chantal Émond]</t>
  </si>
  <si>
    <t>Total Immo Chambert Inc. [Francis Chamberland]</t>
  </si>
  <si>
    <t>Total Groupe Millénium Micro inc. [Carl Paquin]</t>
  </si>
  <si>
    <t>Total Groupe Joman Inc. [Johanne Gemme]</t>
  </si>
  <si>
    <t>Total Gestion Marc Lalonde Inc. [Marc Lalonde]</t>
  </si>
  <si>
    <t>Total Gestion Jujo Inc. [Devolutions Inc.] [David Hervieux / José Astacio]</t>
  </si>
  <si>
    <t>Total Garage L. Hébert Inc. [Karine Ricard]</t>
  </si>
  <si>
    <t>Total GAR10 Constructions Gilles Garry Inc</t>
  </si>
  <si>
    <t>Total France Morin CPA</t>
  </si>
  <si>
    <t>Total Érik P. Masse et Dominique Sénécale [Érik P. Masse (Gestion Érik P. Masse Inc.)]</t>
  </si>
  <si>
    <t>Total Éric Berthiaume</t>
  </si>
  <si>
    <t>Total Entreprises MSK Inc [Martin Perreault]</t>
  </si>
  <si>
    <t>Total Entreprise C.P.I. Inc. [Charles Gibouleau]</t>
  </si>
  <si>
    <t>Total Déneigement FM Inc. [Michael Beaupré]</t>
  </si>
  <si>
    <t>Total Courtage d'assurance Claude Hétu Inc</t>
  </si>
  <si>
    <t>Total Concept P.O.S. Inc. [Mathieu St-Germain]</t>
  </si>
  <si>
    <t>Total Chauffage Robert Lacombe inc [Succession Robert Lacombe]</t>
  </si>
  <si>
    <t>Total Calfeutrage Prospect Inc [Luc Boisvert]</t>
  </si>
  <si>
    <t>Total Bureau Vétérinaire Griffintown Inc. [Marie-Hélène Tétreault]</t>
  </si>
  <si>
    <t>Total B&amp;K Stratégies Financières Inc. [Christopher Knull]</t>
  </si>
  <si>
    <t>Total Atelier Mécanique Pierre Mondou Inc. [Anne Charlebois]</t>
  </si>
  <si>
    <t>Total Assurancia Leduc, Decelles, Dubuc &amp; Ass. [Lucie Decelles]</t>
  </si>
  <si>
    <t>Total Arthur Malouin Ltée [Yvan Malouin]</t>
  </si>
  <si>
    <t>Total Alexandre Bourret Courtier Immobilier Inc.</t>
  </si>
  <si>
    <t>Total Air Trans Express Inc [Richard Lavoie]</t>
  </si>
  <si>
    <t>Total AEQ10 Peinture Ex Aequo [Gabriel Léger]</t>
  </si>
  <si>
    <t>Total Acier Altitube inc. [Philippe Robillard]</t>
  </si>
  <si>
    <t>Total Accès Habitation [Catherine Tremblay]</t>
  </si>
  <si>
    <t>Total 9513-1926 Québec Inc. [Francis Desgagnés]</t>
  </si>
  <si>
    <t>Total 9450-3562 Québec Inc. [Mélanie Jalbert]</t>
  </si>
  <si>
    <t>Total 9389-8179 Québec Inc. [Daniel O'Reilly]</t>
  </si>
  <si>
    <t>Total 9382-1890 Québec Inc. [Services de Pneus Robert Inc] [Diane Doutre]</t>
  </si>
  <si>
    <t>Total 9241-7344 Québec inc [Carl Paquin]</t>
  </si>
  <si>
    <t>Total 9172-2264 Québec Inc [MFG Technologies] [Alain Normand]</t>
  </si>
  <si>
    <t>Total 9112-9031 Québec inc [Guy Béland]</t>
  </si>
  <si>
    <t>Total 9098-2885 Québec Inc. [Denis Bisson]</t>
  </si>
  <si>
    <t>Total 9064-4857 Québec Inc. [Construction PRP Inc.] [Stéphane Brisebois]</t>
  </si>
  <si>
    <t>Total 9063-6580 Québec Inc [Le Lunettier]</t>
  </si>
  <si>
    <t>Total 8802742 Canada Inc. [Concept Convoyeur Debien Inc.] [Mathieu Debien]</t>
  </si>
  <si>
    <t>Total 2960-4105 Québec Inc (Mini Excavation BM) [Marc Beaurivage]</t>
  </si>
  <si>
    <t>Total 11117688 Canada Inc. [Sina Construction] [Mohamed EL-Koury]</t>
  </si>
  <si>
    <t>modif memo avec nom de sociétés</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</si>
  <si>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</si>
  <si>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</si>
  <si>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</si>
  <si>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</si>
  <si>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</si>
  <si>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</si>
  <si>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</si>
  <si>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</si>
  <si>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</si>
  <si>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</si>
  <si>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</si>
  <si>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</si>
  <si>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</si>
  <si>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</si>
  <si>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</si>
  <si>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</si>
  <si>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</si>
  <si>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</si>
  <si>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</si>
  <si>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</si>
  <si>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</si>
  <si>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</si>
  <si>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</si>
  <si>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</si>
  <si>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</si>
  <si>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</si>
  <si>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</si>
  <si>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</si>
  <si>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Paie</t>
  </si>
  <si>
    <t>Marie-France</t>
  </si>
  <si>
    <t>Gabriel</t>
  </si>
  <si>
    <t>Charges sociales</t>
  </si>
  <si>
    <t xml:space="preserve">    5</t>
  </si>
  <si>
    <t>Trop payé - DÉVOLUTION # 24408</t>
  </si>
  <si>
    <t>5000</t>
  </si>
  <si>
    <t>2125</t>
  </si>
  <si>
    <t xml:space="preserve">    2</t>
  </si>
  <si>
    <t xml:space="preserve">    3</t>
  </si>
  <si>
    <t xml:space="preserve">    4</t>
  </si>
  <si>
    <t>[Auto]-Paies aux 2 semaines</t>
  </si>
  <si>
    <t>Paie aux 2 semaines</t>
  </si>
  <si>
    <t>8 344,90</t>
  </si>
  <si>
    <t>474,89</t>
  </si>
  <si>
    <t>1 820,98</t>
  </si>
  <si>
    <t>19 911,73</t>
  </si>
  <si>
    <t>1 537,37</t>
  </si>
  <si>
    <t>3151 Montée St-Hubert</t>
  </si>
  <si>
    <t>Associé</t>
  </si>
  <si>
    <t>Groupe Financier Douville et Ass. inc. [Éric Douville]</t>
  </si>
  <si>
    <t>1600 boul. Henri-Bourassa Ouest</t>
  </si>
  <si>
    <t>Local 370</t>
  </si>
  <si>
    <t>H3M 3E2</t>
  </si>
  <si>
    <t>3015 rue Brodeur</t>
  </si>
  <si>
    <t>2270 rue Notre-Dame</t>
  </si>
  <si>
    <t>H8S 2G6</t>
  </si>
  <si>
    <t>René Martin, CPA inc.</t>
  </si>
  <si>
    <t>1006 rue Sherbrooke Est</t>
  </si>
  <si>
    <t>H2L 1L5</t>
  </si>
  <si>
    <t>30 rue de La Rochelle</t>
  </si>
  <si>
    <t>J3G 0X7</t>
  </si>
  <si>
    <t>H3B 5H4</t>
  </si>
  <si>
    <t>Gestion JVJ inc. [Gilles Laforest]</t>
  </si>
  <si>
    <t>359 rue Saint-Charles Ouest</t>
  </si>
  <si>
    <t>local 200</t>
  </si>
  <si>
    <t>Trésorier</t>
  </si>
  <si>
    <t>Gestion Informatique Charles Langevin GICL inc. [Simon Langevin]</t>
  </si>
  <si>
    <t>Les tricots Maxime inc [Denis Thériault]</t>
  </si>
  <si>
    <t>Bureau 450</t>
  </si>
  <si>
    <t>Trésorière</t>
  </si>
  <si>
    <t>103-1355 Grande Allée</t>
  </si>
  <si>
    <t>J6W 4K6</t>
  </si>
  <si>
    <t>37 ch. Ardouin</t>
  </si>
  <si>
    <t>Gestion Niklo inc. [Stéphane Laframboise]</t>
  </si>
  <si>
    <t>Vignoble Kobloth et fils inc. [Thierry Kobloth]</t>
  </si>
  <si>
    <t>1891 ch. Saint-Charles</t>
  </si>
  <si>
    <t>Les entreprises Archi-Pelles inc [Guillaume Archambault]</t>
  </si>
  <si>
    <t>4-1368 montée Masson</t>
  </si>
  <si>
    <t>170 rue du Beaujolais</t>
  </si>
  <si>
    <t>J6W 6J9</t>
  </si>
  <si>
    <t>Associée</t>
  </si>
  <si>
    <t>Bureau 400 Tour A</t>
  </si>
  <si>
    <t>174 Chênevert</t>
  </si>
  <si>
    <t>1119 rue des Grands-Ducs</t>
  </si>
  <si>
    <t>J4G 2N9</t>
  </si>
  <si>
    <t>JL Lebrun Président</t>
  </si>
  <si>
    <t>10e-85 RUE Sainte-Catherine Ouest</t>
  </si>
  <si>
    <t>A. Blais Président</t>
  </si>
  <si>
    <t>206-7105 rue Saint-Hubert</t>
  </si>
  <si>
    <t>H2S 2N1</t>
  </si>
  <si>
    <t>101-68 rue Ste-Anne</t>
  </si>
  <si>
    <t>:615 rue Saint-Alexandre</t>
  </si>
  <si>
    <t>J4H 3G4</t>
  </si>
  <si>
    <t xml:space="preserve">9025 rue Asselin </t>
  </si>
  <si>
    <t>H1R 2C9</t>
  </si>
  <si>
    <t xml:space="preserve">535 rang Double </t>
  </si>
  <si>
    <t>Mont-Saint-Grégoire</t>
  </si>
  <si>
    <t>471 ch. Lavaltrie</t>
  </si>
  <si>
    <t>J5T 3L2</t>
  </si>
  <si>
    <t>Directeur</t>
  </si>
  <si>
    <t>203-997 rue Notre-Dame</t>
  </si>
  <si>
    <t>404-11820 rue d'Amboise</t>
  </si>
  <si>
    <t>J7J 0S7</t>
  </si>
  <si>
    <t>937 rue des Forges</t>
  </si>
  <si>
    <t>1139 rang Saint-François</t>
  </si>
  <si>
    <t>J6Y 0C7</t>
  </si>
  <si>
    <t>301 rue Legault</t>
  </si>
  <si>
    <t>J7C 0Y1</t>
  </si>
  <si>
    <t>716-1010 RUE Sherbrooke Ouest</t>
  </si>
  <si>
    <t>H3A 2R7</t>
  </si>
  <si>
    <t>7900 boul. Taschereau</t>
  </si>
  <si>
    <t>201-100 boul. De Montarville</t>
  </si>
  <si>
    <t>J4B 5V9</t>
  </si>
  <si>
    <t>3580 ch. de la Grande-Ligne</t>
  </si>
  <si>
    <t>J3L 7Z8</t>
  </si>
  <si>
    <t>Rénotech P.G.P. inc. [Sylvain Provost]</t>
  </si>
  <si>
    <t>514 Route 341</t>
  </si>
  <si>
    <t>101-3710 BOUL. Saint-Elzear Ouest</t>
  </si>
  <si>
    <t>110-465 av. Victoria</t>
  </si>
  <si>
    <t>J4P 2J2</t>
  </si>
  <si>
    <t>712 rue de Blois</t>
  </si>
  <si>
    <t>J5Z 5C4</t>
  </si>
  <si>
    <t>3200 rue du Domaine-Gilbert</t>
  </si>
  <si>
    <t>G6X 3P6</t>
  </si>
  <si>
    <t>Fleury Forme inc [Sylvie Ouellet]</t>
  </si>
  <si>
    <t>8112 rue Charles-Édouard-Renaud</t>
  </si>
  <si>
    <t>J7M 2E9</t>
  </si>
  <si>
    <t>488 ch. du Petit-Brompton</t>
  </si>
  <si>
    <t>Racine</t>
  </si>
  <si>
    <t>J0E 1Y0</t>
  </si>
  <si>
    <t>14345 rue des Saules</t>
  </si>
  <si>
    <t>J7N 0S9</t>
  </si>
  <si>
    <t>Renée-Claude Joinville</t>
  </si>
  <si>
    <t>Secrétaire et Membre du conseil d'administration</t>
  </si>
  <si>
    <t>Suite 601</t>
  </si>
  <si>
    <t>Piscines A-9 Inc. [Éric Roy]</t>
  </si>
  <si>
    <t>101-196 ch. du Bas-de-Sainte-Thérèse</t>
  </si>
  <si>
    <t>J7B 1A7</t>
  </si>
  <si>
    <t>Administrateurs</t>
  </si>
  <si>
    <t>2770 rue Gilford</t>
  </si>
  <si>
    <t>H1Y 0E1</t>
  </si>
  <si>
    <t xml:space="preserve">5320 rue Duchesneau </t>
  </si>
  <si>
    <t>H1K 0G3</t>
  </si>
  <si>
    <t xml:space="preserve">70 rue Allan Point </t>
  </si>
  <si>
    <t>H9S 2Z2</t>
  </si>
  <si>
    <t>534-1550 rue des Bassins</t>
  </si>
  <si>
    <t>H3C 0W5</t>
  </si>
  <si>
    <t>208 rue Grandfontaine</t>
  </si>
  <si>
    <t xml:space="preserve">Saint-Jean-sur-Richelieu </t>
  </si>
  <si>
    <t>J2X 0A9</t>
  </si>
  <si>
    <t>118-2700 rue Jean-Perrin</t>
  </si>
  <si>
    <t>G2C 1S9</t>
  </si>
  <si>
    <t>1665 rue Adoncour</t>
  </si>
  <si>
    <t>J4J 5L4</t>
  </si>
  <si>
    <t>1185 boul. Pierre-Laporte</t>
  </si>
  <si>
    <t>J2K 4R2</t>
  </si>
  <si>
    <t>607 rue du Champagne</t>
  </si>
  <si>
    <t>J7A 4L1</t>
  </si>
  <si>
    <t>101-1020 montée Masson</t>
  </si>
  <si>
    <t>J6W 2E3</t>
  </si>
  <si>
    <t>C. Tourigny Président / J. Léveillé Secrétaire</t>
  </si>
  <si>
    <t>81 ch. de Lachalade</t>
  </si>
  <si>
    <t>J6Z 1W7</t>
  </si>
  <si>
    <t>15 rue des Entreprises</t>
  </si>
  <si>
    <t>J5N 1K9</t>
  </si>
  <si>
    <t>726 rue de la Mistassini</t>
  </si>
  <si>
    <t>120 ch. de l'Harmonie</t>
  </si>
  <si>
    <t>J0R 1R2</t>
  </si>
  <si>
    <t>lucievachon@ressaq.com</t>
  </si>
  <si>
    <t>Jonathan Lalancette</t>
  </si>
  <si>
    <t>rejeannoel@qc.aira.com</t>
  </si>
  <si>
    <t>luc.aubin@logipromedic.com</t>
  </si>
  <si>
    <t>pquinn@mpcommercial.ca</t>
  </si>
  <si>
    <t>yannick.lamothe@remax-quebec.com</t>
  </si>
  <si>
    <t>1600 rue Notre-Dame</t>
  </si>
  <si>
    <t>J5W 3V7</t>
  </si>
  <si>
    <t>jean-francois.h.bisson@desjardins.com</t>
  </si>
  <si>
    <t>685 ch. du Coteau-Rouge</t>
  </si>
  <si>
    <t>6027 boul. Pontbriand</t>
  </si>
  <si>
    <t>clarouche@vetgranby.com</t>
  </si>
  <si>
    <t>Marie-Ève Théorêt Optomométriste inc</t>
  </si>
  <si>
    <t>Marie-Ève Théorêt</t>
  </si>
  <si>
    <t>306 rue Hétu</t>
  </si>
  <si>
    <t>J5Z 5A8</t>
  </si>
  <si>
    <t>lmoise@trinorth.ca</t>
  </si>
  <si>
    <t>Michel Lavigne</t>
  </si>
  <si>
    <t>4-405 rue Samuel-de-Champlain</t>
  </si>
  <si>
    <t>J4B 1P7</t>
  </si>
  <si>
    <t>veronique.bernier@amalgameplus.com</t>
  </si>
  <si>
    <t>2010 rue Glen Abbey</t>
  </si>
  <si>
    <t>J7L 4G9</t>
  </si>
  <si>
    <t xml:space="preserve">1419 Grande Allée </t>
  </si>
  <si>
    <t>J6W 5M9</t>
  </si>
  <si>
    <t>103-3410 CH. Chambly</t>
  </si>
  <si>
    <t>J4L 1N8</t>
  </si>
  <si>
    <t>3-376 rue du Languedoc</t>
  </si>
  <si>
    <t>J4B 8K3</t>
  </si>
  <si>
    <t>124-3361 AV. de la Gare</t>
  </si>
  <si>
    <t>Sylvain Président / François Secrétaire et Vice-président</t>
  </si>
  <si>
    <t>Jean-Paul Coulombe</t>
  </si>
  <si>
    <t>mlalande@learningandrago.com</t>
  </si>
  <si>
    <t>paquebotcafe@gmail.com</t>
  </si>
  <si>
    <t>Jeanne D'Arc Noreau</t>
  </si>
  <si>
    <t>jdnoreau1945@gmail.com</t>
  </si>
  <si>
    <t>soto@videotron.ca</t>
  </si>
  <si>
    <t>Isabelle Moreault</t>
  </si>
  <si>
    <t>SGuillemette@actactuaires.com</t>
  </si>
  <si>
    <t>Stéphanie Fafard</t>
  </si>
  <si>
    <t>M. Desjardins</t>
  </si>
  <si>
    <t>Jocelyn Perreault</t>
  </si>
  <si>
    <t>Transport Duryval Inc. [Yves Durand]</t>
  </si>
  <si>
    <t>Yves Durand</t>
  </si>
  <si>
    <t>dyatransport@bell.net</t>
  </si>
  <si>
    <t>3323 rue de la Sapinière</t>
  </si>
  <si>
    <t>J6X4P4</t>
  </si>
  <si>
    <t>epandagedion@hotmail.com</t>
  </si>
  <si>
    <t>130 rue de l'Avenir</t>
  </si>
  <si>
    <t>J5T 3M3</t>
  </si>
  <si>
    <t>270 rang de l'Achigan</t>
  </si>
  <si>
    <t>J5W 3M9</t>
  </si>
  <si>
    <t>9150 boul. Parkway</t>
  </si>
  <si>
    <t>H1J 1N6</t>
  </si>
  <si>
    <t>jue_morin@hotmail.com</t>
  </si>
  <si>
    <t>VR Médic Inc. [Billy Girard]</t>
  </si>
  <si>
    <t>Billy Girard</t>
  </si>
  <si>
    <t>info@vrmedic.com</t>
  </si>
  <si>
    <t>JCElias@groupeJCE.com</t>
  </si>
  <si>
    <t>Jean-Claude Elias</t>
  </si>
  <si>
    <t>Nicholas Boies</t>
  </si>
  <si>
    <t>Gaétan Lanctot</t>
  </si>
  <si>
    <t>Sandra Chiossone</t>
  </si>
  <si>
    <t>d.mctavish@indotech.ca</t>
  </si>
  <si>
    <t>vtrudel@hotmail.com</t>
  </si>
  <si>
    <t>Andréanne St-Amand</t>
  </si>
  <si>
    <t>mduquette21@gmail.com</t>
  </si>
  <si>
    <t>jmorin@equipe-morin.ca</t>
  </si>
  <si>
    <t>cynthia@finexbe.ca</t>
  </si>
  <si>
    <t>celinecatherinel@gmail.com</t>
  </si>
  <si>
    <t>ron@roncheshire.com</t>
  </si>
  <si>
    <t>francois.contant@ville.montreal.qc.ca</t>
  </si>
  <si>
    <t>christian.b@ctsfoods.ca</t>
  </si>
  <si>
    <t>baril_mathieu@hotmail.com;brien.jennifer@gmail.com</t>
  </si>
  <si>
    <t>mariepier31623@hotmail.com</t>
  </si>
  <si>
    <t>johannefreyd@yahoo.ca;autodubeau@gmail.com</t>
  </si>
  <si>
    <t>alex_gg_13@hotmail.com</t>
  </si>
  <si>
    <t>Patsy.BIRON@bdc.ca</t>
  </si>
  <si>
    <t>lmorais@moraiselectrique.com</t>
  </si>
  <si>
    <t>Caroline Lemyre</t>
  </si>
  <si>
    <t>maryse@societedesign.ca</t>
  </si>
  <si>
    <t>Mylène Lapierre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</si>
  <si>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</si>
  <si>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</si>
  <si>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</si>
  <si>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</si>
  <si>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</si>
  <si>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</si>
  <si>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</si>
  <si>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</si>
  <si>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</si>
  <si>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</si>
  <si>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</si>
  <si>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</si>
  <si>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</si>
  <si>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</si>
  <si>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</si>
  <si>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</si>
  <si>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tel avec Guillaume sur rachat de l'ex et vente éventuelle</t>
  </si>
  <si>
    <t>tel avec Laurent sur supervision de T2</t>
  </si>
  <si>
    <t>tel avec Marc pour rachat total de patrick</t>
  </si>
  <si>
    <t>tel avec Michael sur financement de transaction et ajustements</t>
  </si>
  <si>
    <t>révision de documentation légale modifiée des étapes restantes et courriel</t>
  </si>
  <si>
    <t>Roulement Groupe Telteck - étape 14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</si>
  <si>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</si>
  <si>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</si>
  <si>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</si>
  <si>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</si>
  <si>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</si>
  <si>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</si>
  <si>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</si>
  <si>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Total Mylène Lapierre CPA Inc.</t>
  </si>
  <si>
    <t>Total H&amp;L Média Inc. [Marc Ouimet]</t>
  </si>
  <si>
    <t>Total COD10 Agence Code Communications Inc [Pierre Yves Chapdelaine]</t>
  </si>
  <si>
    <t>Total 9055-4627 Québec Inc [Guillaume Bruneau-Côté]</t>
  </si>
  <si>
    <t>APP_v4.F.3.xlsb</t>
  </si>
  <si>
    <t>Yvan Boivin</t>
  </si>
  <si>
    <t>4026 ch. du Bois-Franc</t>
  </si>
  <si>
    <t>H4S 1A7</t>
  </si>
  <si>
    <t>Patrick Wittmer</t>
  </si>
  <si>
    <t>1326 rue Monchamps</t>
  </si>
  <si>
    <t>845B Grand Rang Saint-François</t>
  </si>
  <si>
    <t>295 ch. Philip-Toosey</t>
  </si>
  <si>
    <t>Stoneham-et-Tewkesbury</t>
  </si>
  <si>
    <t>G3C 2W4</t>
  </si>
  <si>
    <t>1308 rue des Sureaux</t>
  </si>
  <si>
    <t>J6X 4G3</t>
  </si>
  <si>
    <t>807-4400 prom. Paton</t>
  </si>
  <si>
    <t>H7W 0K2</t>
  </si>
  <si>
    <t>1039 rue Principale</t>
  </si>
  <si>
    <t>86 boul. Louis-Philippe-Picard</t>
  </si>
  <si>
    <t>J5Y 0A9</t>
  </si>
  <si>
    <t>F. Charest Président</t>
  </si>
  <si>
    <t>2110 rue Bélanger</t>
  </si>
  <si>
    <t>H2G 1C2</t>
  </si>
  <si>
    <t>37 rue des Amadouviers</t>
  </si>
  <si>
    <t>J7E 5S7</t>
  </si>
  <si>
    <t>104-3685 rue Georges-Corbeil</t>
  </si>
  <si>
    <t>Bureau 220</t>
  </si>
  <si>
    <t>20056 CP CP IBERVILLE CP 20056</t>
  </si>
  <si>
    <t>J5Y 0K6</t>
  </si>
  <si>
    <t>9307-2411 Québec Inc. [Capitaine Vap] [Dany Borduas]</t>
  </si>
  <si>
    <t>283 rue Saint-Antoine Nord</t>
  </si>
  <si>
    <t>D. Babin Président</t>
  </si>
  <si>
    <t>513 rue des Riverains</t>
  </si>
  <si>
    <t>Secrétaire Trésorier</t>
  </si>
  <si>
    <t>504-695 boul. Perrot</t>
  </si>
  <si>
    <t>J7V 2J7</t>
  </si>
  <si>
    <t>2435 rue de Nevers</t>
  </si>
  <si>
    <t>J6Y 1K4</t>
  </si>
  <si>
    <t>330 rue des Pervenches</t>
  </si>
  <si>
    <t>Saint-Alexis-des-Monts</t>
  </si>
  <si>
    <t>J0K 1V0</t>
  </si>
  <si>
    <t>S. Fortin Président / R. St-Louis Secrétaire Trésorier</t>
  </si>
  <si>
    <t>Secrétaire Trésorière</t>
  </si>
  <si>
    <t>C. Lachaine Président / Lorraine Bégin Secrétaire Trésorière</t>
  </si>
  <si>
    <t>473 rue Marquis</t>
  </si>
  <si>
    <t>J6A 6G5</t>
  </si>
  <si>
    <t xml:space="preserve">203-1580 rue Notre-Dame </t>
  </si>
  <si>
    <t>J5T 1M6</t>
  </si>
  <si>
    <t>5872 5e Avenue</t>
  </si>
  <si>
    <t>H1Y 2T2</t>
  </si>
  <si>
    <t>J. Vallières Président / J. Gagné Vice-président</t>
  </si>
  <si>
    <t>G. Larrivée Président</t>
  </si>
  <si>
    <t>A. Langelier Présidente</t>
  </si>
  <si>
    <t>L. Langevin Présidente / R. Lelièvre Secrétaire</t>
  </si>
  <si>
    <t>Suite 101B</t>
  </si>
  <si>
    <t>213 rue Paré</t>
  </si>
  <si>
    <t>263 rue de Bretagne</t>
  </si>
  <si>
    <t>J6A 1W9</t>
  </si>
  <si>
    <t>259 chemin D'Alencon</t>
  </si>
  <si>
    <t>91 2e Avenue</t>
  </si>
  <si>
    <t>H8P 2G3</t>
  </si>
  <si>
    <t>3415 rue des Orchidées</t>
  </si>
  <si>
    <t>J3Y 8Y1</t>
  </si>
  <si>
    <t>9 place Saint-Ours</t>
  </si>
  <si>
    <t>J5W 0L3</t>
  </si>
  <si>
    <t>4835 rue Ambroise-Lafortune</t>
  </si>
  <si>
    <t>3318-1210 rue Jeanne-Mance</t>
  </si>
  <si>
    <t>H2X 1M1</t>
  </si>
  <si>
    <t>Dusablon-Loranger Services Financiers Inc. [Maud Dusablon]</t>
  </si>
  <si>
    <t>Maud Dusablon</t>
  </si>
  <si>
    <t>A-65 rue Arboit</t>
  </si>
  <si>
    <t>200-243 boul. Brien</t>
  </si>
  <si>
    <t>103-3195 boul. de la Pinière</t>
  </si>
  <si>
    <t>200-5200 Boul. des Laurentides</t>
  </si>
  <si>
    <t>H7K 2J8</t>
  </si>
  <si>
    <t>1017 rue Lejeune</t>
  </si>
  <si>
    <t>26 chemin de la Rivière Gatineau</t>
  </si>
  <si>
    <t>Ferme-Neuve</t>
  </si>
  <si>
    <t>J0W 1C0</t>
  </si>
  <si>
    <t>151 rue du Parc-des-Érable</t>
  </si>
  <si>
    <t>H7H 0B5</t>
  </si>
  <si>
    <t>Co-Président</t>
  </si>
  <si>
    <t>201-1060 rue Armand-Bombardier</t>
  </si>
  <si>
    <t>15 92E Avenue Est</t>
  </si>
  <si>
    <t>6-3625 rue Masson</t>
  </si>
  <si>
    <t>H1X 1S3</t>
  </si>
  <si>
    <t>298 rue de Martigny Ouest</t>
  </si>
  <si>
    <t>270-577 rue Notre-Dame</t>
  </si>
  <si>
    <t>J6A 2T6</t>
  </si>
  <si>
    <t>Les entreprises Paul E Marcotte Inc. [Jean Marcotte]</t>
  </si>
  <si>
    <t>Jean Marcotte</t>
  </si>
  <si>
    <t>8455 10e Avenue</t>
  </si>
  <si>
    <t>H1Z 3B7</t>
  </si>
  <si>
    <t>201-295 rue Notre-Dame</t>
  </si>
  <si>
    <t xml:space="preserve">Repentigny </t>
  </si>
  <si>
    <t>Gestion Immobilière Rovida Inc. [Toma Victor]</t>
  </si>
  <si>
    <t>1799</t>
  </si>
  <si>
    <t>Toma Victor</t>
  </si>
  <si>
    <t>tomavictor08@yahoo.ca</t>
  </si>
  <si>
    <t>547 rue de la Seugne</t>
  </si>
  <si>
    <t>J5W 0E7</t>
  </si>
  <si>
    <t>31/07</t>
  </si>
  <si>
    <t>Notaire Toupin à Repentigny</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</si>
  <si>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</si>
  <si>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</si>
  <si>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</si>
  <si>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</si>
  <si>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</si>
  <si>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</si>
  <si>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</si>
  <si>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</si>
  <si>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</si>
  <si>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rencontre avec le client pour questions fiscales</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</si>
  <si>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</si>
  <si>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</si>
  <si>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</si>
  <si>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</si>
  <si>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</si>
  <si>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</si>
  <si>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</si>
  <si>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</si>
  <si>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</si>
  <si>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</si>
  <si>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</si>
  <si>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</si>
  <si>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Total Gestion Niklo inc. [Stéphane Laframboise]</t>
  </si>
  <si>
    <t>Total Gestion Immobilière Rovida Inc. [Toma Victor]</t>
  </si>
  <si>
    <t>Total 9307-2411 Québec Inc. [Capitaine Vap] [Dany Borduas]</t>
  </si>
  <si>
    <t>impression pour les avocats de documents à signer pour le closing</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</si>
  <si>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</si>
  <si>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</si>
  <si>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</si>
  <si>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</si>
  <si>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</si>
  <si>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</si>
  <si>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</si>
  <si>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</si>
  <si>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</si>
  <si>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</si>
  <si>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</si>
  <si>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</si>
  <si>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</si>
  <si>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</si>
  <si>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</si>
  <si>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</si>
  <si>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</si>
  <si>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</si>
  <si>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</si>
  <si>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</si>
  <si>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</si>
  <si>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</si>
  <si>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</si>
  <si>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</si>
  <si>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</si>
  <si>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</si>
  <si>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</si>
  <si>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</si>
  <si>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</si>
  <si>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Total Succession Jean Beaupré [Philippe Beaupré]</t>
  </si>
  <si>
    <t>Total Les Industries Canplex Ltée [Marco Stocchero]</t>
  </si>
  <si>
    <t>APP_v4.F.5.xlsb</t>
  </si>
  <si>
    <t>48</t>
  </si>
  <si>
    <t>Paies aux deux semaines</t>
  </si>
  <si>
    <t>demande de l'acheteur pour vérification diligente</t>
  </si>
  <si>
    <t>courriel pour incorporations des nouvelles sociétés de gestion</t>
  </si>
  <si>
    <t>Regarder demande d'annulation de TPS/TVQ de Pierre</t>
  </si>
  <si>
    <t>question de louis pour frais med patients</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</si>
  <si>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</si>
  <si>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</si>
  <si>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</si>
  <si>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</si>
  <si>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</si>
  <si>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</si>
  <si>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z_Adiministratif_Autres non chargeables</t>
  </si>
  <si>
    <t>z_Administratif_Travail sur les outils modeles</t>
  </si>
  <si>
    <t>z_Administratif_Formation</t>
  </si>
  <si>
    <t>Travail dans les dossiers de Malouin sur le serveur</t>
  </si>
  <si>
    <t>Travail dans les dossiers de Paré sur le serveur</t>
  </si>
  <si>
    <t>réception des formulaires de roulement, impression et poste</t>
  </si>
  <si>
    <t>542</t>
  </si>
  <si>
    <t>Succession Mélanie Houde [Jacquelin Houde]</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</si>
  <si>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</si>
  <si>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</si>
  <si>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</si>
  <si>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</si>
  <si>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</si>
  <si>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</si>
  <si>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Clinique d'optométrie l'Assomption [Frédéric Morin]</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</si>
  <si>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</si>
  <si>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</si>
  <si>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</si>
  <si>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</si>
  <si>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</si>
  <si>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</si>
  <si>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</si>
  <si>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</si>
  <si>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</si>
  <si>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</si>
  <si>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</si>
  <si>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</si>
  <si>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</si>
  <si>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</si>
  <si>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</si>
  <si>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</si>
  <si>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</si>
  <si>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</si>
  <si>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</si>
  <si>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</si>
  <si>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Gestion Éric Lépine et Mélanie Lecavalier Inc. [Éric Lépine]</t>
  </si>
  <si>
    <t>Bernard Ducharme Assurances Inc. [Michel Brodeur]</t>
  </si>
  <si>
    <t>z_Adiministratif_Lecture</t>
  </si>
  <si>
    <t>Ventilabec Inc. [Lora Stoycheva]</t>
  </si>
  <si>
    <t>J3Y 8N8</t>
  </si>
  <si>
    <t>J4L 2N8</t>
  </si>
  <si>
    <t>J6E 5G1</t>
  </si>
  <si>
    <t>30/06</t>
  </si>
  <si>
    <t>Chanley@sauvageauhanley.com</t>
  </si>
  <si>
    <t>H3T 1H9</t>
  </si>
  <si>
    <t>J8T 8G7</t>
  </si>
  <si>
    <t>J5Z 2Z8</t>
  </si>
  <si>
    <t>30/04</t>
  </si>
  <si>
    <t>Jean G. Gravel</t>
  </si>
  <si>
    <t>Secrétaire et Vice-présidente</t>
  </si>
  <si>
    <t>31/05</t>
  </si>
  <si>
    <t>gilles-millaire@videotron.ca</t>
  </si>
  <si>
    <t>31/10</t>
  </si>
  <si>
    <t>Jocelyne Mailhot</t>
  </si>
  <si>
    <t>30/09</t>
  </si>
  <si>
    <t>Comptabilité J.P. Purcell</t>
  </si>
  <si>
    <t>Myriam Bélanger</t>
  </si>
  <si>
    <t>GC Fiscalité Plus</t>
  </si>
  <si>
    <t>31/03</t>
  </si>
  <si>
    <t>Novallier - Michael D'Souza</t>
  </si>
  <si>
    <t>n.brodeur643@gmail.com</t>
  </si>
  <si>
    <t>2795 boul. Choquette, app#1</t>
  </si>
  <si>
    <t>J2S 6G9</t>
  </si>
  <si>
    <t>MNP Saint-Hyacinthe</t>
  </si>
  <si>
    <t>Fiducies Familiale Michel Brodeur (2019)</t>
  </si>
  <si>
    <t>1756 Carré Giroux</t>
  </si>
  <si>
    <t>Fiducie Familiale Anne-Marie Ducharme (2019)</t>
  </si>
  <si>
    <t>205 rang Haut-De-La-Rivière-Nord</t>
  </si>
  <si>
    <t>Scott Avon CA</t>
  </si>
  <si>
    <t>Bourassa Boyer</t>
  </si>
  <si>
    <t>Secrétaire et Vice-président</t>
  </si>
  <si>
    <t>31/08</t>
  </si>
  <si>
    <t>Gagnon Tremblay CPA</t>
  </si>
  <si>
    <t>31/01</t>
  </si>
  <si>
    <t>MPA CPA</t>
  </si>
  <si>
    <t>AB Moussa Président / F. Ousalh Vice-président</t>
  </si>
  <si>
    <t>France Ringuette, CPA</t>
  </si>
  <si>
    <t>Secrétaire et Trésorière</t>
  </si>
  <si>
    <t>Sainte-Victoire-de-Sorel</t>
  </si>
  <si>
    <t>601-218 rue Notre-Dame</t>
  </si>
  <si>
    <t>J6A 7E1</t>
  </si>
  <si>
    <t>J. Bédard Président / S. Léveillé Secrétaire Trésorière</t>
  </si>
  <si>
    <t>1219 Rang du Ruisseau-Des-Anges Nord</t>
  </si>
  <si>
    <t>207 rue des Français</t>
  </si>
  <si>
    <t>J3H 0B3</t>
  </si>
  <si>
    <t>6452 rue Jean-Talon Est</t>
  </si>
  <si>
    <t xml:space="preserve">H1S 1M8 </t>
  </si>
  <si>
    <t>360 rue de la Légende</t>
  </si>
  <si>
    <t>J8B 3G1</t>
  </si>
  <si>
    <t>3232 Desserte sud Autoroute Laval Ouest</t>
  </si>
  <si>
    <t>L. Couture Président / C. Ferron Secrétaire</t>
  </si>
  <si>
    <t>182 rue du Ruisseau</t>
  </si>
  <si>
    <t>J7E 5K1</t>
  </si>
  <si>
    <t>A. Hogue Président / A. Beauvais Vice-présidente</t>
  </si>
  <si>
    <t>101-764 ch. Hauteurs</t>
  </si>
  <si>
    <t>R. Côté Secrétaire</t>
  </si>
  <si>
    <t>S. Prégent Président / É. Aubin Vice-président</t>
  </si>
  <si>
    <t>M. Limoges Président / M. Berthiaume Secrétaire Trésorière</t>
  </si>
  <si>
    <t>6669166 Canada Inc. [IMS Textiles Inc.] [George Dumayne / Claudia Maria Tangorra]</t>
  </si>
  <si>
    <t>George Dumayne / Claudia Maria Tangorra</t>
  </si>
  <si>
    <t>G. Dumayne Président / C Tangorra Secrétaire</t>
  </si>
  <si>
    <t>45 23e Avenue</t>
  </si>
  <si>
    <t>J8A 1H8</t>
  </si>
  <si>
    <t>580 rue Lavoisier</t>
  </si>
  <si>
    <t>28 rue Saint-Pierre</t>
  </si>
  <si>
    <t>Saint-Pamphile</t>
  </si>
  <si>
    <t>G0R 3X0</t>
  </si>
  <si>
    <t>R. Beaupré Président / S. Cadieux Vice-présidente</t>
  </si>
  <si>
    <t>J. Dufresne Président / D. Couture Vice-présidente</t>
  </si>
  <si>
    <t>Christopher Gagné</t>
  </si>
  <si>
    <t>788 rue Moeller</t>
  </si>
  <si>
    <t>J2G 8L1</t>
  </si>
  <si>
    <t>D. Racine Président, A. Perrier Secrétaire</t>
  </si>
  <si>
    <t>A-51 RUE Nadeau</t>
  </si>
  <si>
    <t>Waterloo</t>
  </si>
  <si>
    <t>J0E 2N0</t>
  </si>
  <si>
    <t>D. Coutu Présidente / P. Morgan Secrétaire Trésorier</t>
  </si>
  <si>
    <t>902 rue Boissy</t>
  </si>
  <si>
    <t>J4R 1K3</t>
  </si>
  <si>
    <t>SMI Technologies Inc. [Pascale Plante]</t>
  </si>
  <si>
    <t>Pascale Plante</t>
  </si>
  <si>
    <t>1043 ch. du Ruisseau-Saint-Georges Nord</t>
  </si>
  <si>
    <t>D. Hervieux Président</t>
  </si>
  <si>
    <t>4380 rue Marquette</t>
  </si>
  <si>
    <t>H2J 3X6</t>
  </si>
  <si>
    <t>2021 rang du Bas-de-L'Assomption Nord</t>
  </si>
  <si>
    <t>615 ch. du Lac-de-la-Haie</t>
  </si>
  <si>
    <t>Rivière-Rouge</t>
  </si>
  <si>
    <t>J0T 1T0</t>
  </si>
  <si>
    <t>Construction D.G. Inc. [Dominique Gourd]</t>
  </si>
  <si>
    <t>Élite Drift Shop inc. [Sébastien Marchand]</t>
  </si>
  <si>
    <t>791 Grande-Côte Ouest</t>
  </si>
  <si>
    <t>200-500 Boul Saint-Jean-Baptiste</t>
  </si>
  <si>
    <t>108-42 Sir-George-Étienne-Cartier Sq</t>
  </si>
  <si>
    <t>H4C 0C6</t>
  </si>
  <si>
    <t>831 boul. de l'Ange-Gardien Nord</t>
  </si>
  <si>
    <t>J5W 1P5</t>
  </si>
  <si>
    <t>3062 boul. de l'Ange-Gardien Nord</t>
  </si>
  <si>
    <t>100-2860 RUE Du meunier</t>
  </si>
  <si>
    <t>J7V 8P2</t>
  </si>
  <si>
    <t>2-545 rue Lanaudière</t>
  </si>
  <si>
    <t>G. Rivest Président / F. Nolasco Secrétaire</t>
  </si>
  <si>
    <t>Lora Stoycheva</t>
  </si>
  <si>
    <t>Contrôleure</t>
  </si>
  <si>
    <t>lstoytcheva@ventilabec.ca</t>
  </si>
  <si>
    <t>1955 boul. Saint-Elzéar Ouest</t>
  </si>
  <si>
    <t>MNP Laval</t>
  </si>
  <si>
    <t>L. Laroche Président / M. Lamy Administrateur</t>
  </si>
  <si>
    <t>202A-2260 rue Aird</t>
  </si>
  <si>
    <t>H2V 2W6</t>
  </si>
  <si>
    <t>2481 ch. du Ruisseau-Saint-Georges Sud</t>
  </si>
  <si>
    <t>M. Désilets Président / A. Bécotte Secrétaire</t>
  </si>
  <si>
    <t>C. Turcotte Présidente</t>
  </si>
  <si>
    <t>c.hetu@courtiersmultiplus.com</t>
  </si>
  <si>
    <t>Monique Dansereau [Claude Pelland] [Gestion Claude Pelland Inc.]</t>
  </si>
  <si>
    <t xml:space="preserve">Claude Pelland </t>
  </si>
  <si>
    <t>Isabelle Roch</t>
  </si>
  <si>
    <t>isabelleroch22@gmail.com</t>
  </si>
  <si>
    <t>Aucun courriel</t>
  </si>
  <si>
    <t xml:space="preserve">Novallier </t>
  </si>
  <si>
    <t>z_Administratif_Informatique</t>
  </si>
  <si>
    <t>Jacquelin Houde</t>
  </si>
  <si>
    <t>Liquidateur</t>
  </si>
  <si>
    <t>houdejac@gmail.com</t>
  </si>
  <si>
    <t>812 de la Massawipi</t>
  </si>
  <si>
    <t>Total z_Travail dans dossiers de clients non créés encore [fournir détails]</t>
  </si>
  <si>
    <t>Total z_Administratif_Travail sur les outils modeles</t>
  </si>
  <si>
    <t>Total z_Administratif_Formation</t>
  </si>
  <si>
    <t>Total z_Adiministratif_Lecture</t>
  </si>
  <si>
    <t>Total z_Adiministratif_Autres non chargeables</t>
  </si>
  <si>
    <t>Total Vignoble Kobloth et fils inc. [Thierry Kobloth]</t>
  </si>
  <si>
    <t>Total Ventilabec Inc. [Lora Stoycheva]</t>
  </si>
  <si>
    <t>Total Succession Mélanie Houde [Jacquelin Houde]</t>
  </si>
  <si>
    <t>Total Patrick et Jean Lessard</t>
  </si>
  <si>
    <t>Total Nicole Brodeur</t>
  </si>
  <si>
    <t>Total Gestion Éric Lépine et Mélanie Lecavalier Inc. [Éric Lépine]</t>
  </si>
  <si>
    <t>Total Famille Roch [Isabelle Roch]</t>
  </si>
  <si>
    <t>Total Clinique d'optométrie l'Assomption [Frédéric Morin]</t>
  </si>
  <si>
    <t>Total Bernard Ducharme Assurances Inc. [Michel Brodeur]</t>
  </si>
  <si>
    <t>Liste âgée des Comptes Clients</t>
  </si>
  <si>
    <t>Niveau de détail</t>
  </si>
  <si>
    <t>Ordre de tri</t>
  </si>
  <si>
    <t>Date limite</t>
  </si>
  <si>
    <t>- de 30 jours</t>
  </si>
  <si>
    <t>+ de 90 jours</t>
  </si>
  <si>
    <t>Totaux de la liste</t>
  </si>
  <si>
    <t>Les Services Comptables Ghislain Falardeau Inc.</t>
  </si>
  <si>
    <t>Luc Archambeault CPA Inc. [Luc Archambault]</t>
  </si>
  <si>
    <t>Perspective Groupe Financier 2006 Inc. [Alain Gadoury]</t>
  </si>
  <si>
    <t>Annie Paillé</t>
  </si>
  <si>
    <t>Gestions Travaux Réseaux Inc. [Jean-François Paré]</t>
  </si>
  <si>
    <t>Jean-François Paré</t>
  </si>
  <si>
    <t>jfpare@gestionstravauxreseaux.ca</t>
  </si>
  <si>
    <t>Pierre Amyot</t>
  </si>
  <si>
    <t>amyotpierre@videotron.ca</t>
  </si>
  <si>
    <t>9201-1568 Québec Inc. [Denis Paradis]</t>
  </si>
  <si>
    <t>CDJL Inspections en Soudage Inc. [Sylvain Leblanc]</t>
  </si>
  <si>
    <t>Jean-Marc Gravel, CPA</t>
  </si>
  <si>
    <t>Suzanne Dubée, Avocate</t>
  </si>
  <si>
    <t>9179-4016 Qc inc [One way Transport] [Denis Lacombe]</t>
  </si>
  <si>
    <t>Laurent Harvey, CPA Inc.</t>
  </si>
  <si>
    <t>9133-0969 Québec Inc [Cong Van Kieu]</t>
  </si>
  <si>
    <t>Steve Cloutier [Anciennement Tessier &amp; Cloutier arpenteurs]</t>
  </si>
  <si>
    <t>2077 route 341</t>
  </si>
  <si>
    <t>Les Cafetiers FSP [Café Morgane] [François Prud'homme]</t>
  </si>
  <si>
    <t>François Prud'homme</t>
  </si>
  <si>
    <t>francois.prudhomme@cafemorgane.com</t>
  </si>
  <si>
    <t>Mario Belval [Anciennement Alignements MF]</t>
  </si>
  <si>
    <t>137567 Canada Inc. [BMR] [Gaétan Lévesque]</t>
  </si>
  <si>
    <t>Gestion DP [Daniel Turenne]</t>
  </si>
  <si>
    <t>9299-2585 Québec Inc [anciennement Informat] [Robert M. Vigneault]</t>
  </si>
  <si>
    <t>Putton</t>
  </si>
  <si>
    <t>9299-2593 Québec Inc. [anciennement Informat] [Luc Grenier]</t>
  </si>
  <si>
    <t>Construction MBR Inc. [André Roberge]</t>
  </si>
  <si>
    <t>7444 rue des Joncquilles</t>
  </si>
  <si>
    <t>J3Y 8P7</t>
  </si>
  <si>
    <t>Léa Consultants Informatiques Inc. [René Lemyre]</t>
  </si>
  <si>
    <t>Maréchalerie Bromont Inc. [Cynthia Roy]</t>
  </si>
  <si>
    <t>Martin Roy CPA Inc.</t>
  </si>
  <si>
    <t>1025 Ch. de St-Jean</t>
  </si>
  <si>
    <t>J5R 2L6</t>
  </si>
  <si>
    <t>6798641 Canada Inc. [Michel Lia]</t>
  </si>
  <si>
    <t>Technologies Inpexa Inc. [Inpoxy] [Pierre Amyot]</t>
  </si>
  <si>
    <t>pamyot@inpoxy.com</t>
  </si>
  <si>
    <t>Alexandre Lamarsalle [Ostéopathe]</t>
  </si>
  <si>
    <t>9280-2206 Québec Inc [Sébastien Kfoury]</t>
  </si>
  <si>
    <t>154 rue Terry Fox</t>
  </si>
  <si>
    <t>H3E 1L5</t>
  </si>
  <si>
    <t>MNP</t>
  </si>
  <si>
    <t>9438-5549 Québec Inc [Catherine Gosselin]</t>
  </si>
  <si>
    <t>591 rue Riverside</t>
  </si>
  <si>
    <t>J4PAB5</t>
  </si>
  <si>
    <t>Société Immobilière 88 Inc. [Paul-Hubert Tremblay]</t>
  </si>
  <si>
    <t>paulhubert.tremblay@vetetnous.com</t>
  </si>
  <si>
    <t>488 av Elm</t>
  </si>
  <si>
    <t>H3Y 3J1</t>
  </si>
  <si>
    <t>137888 Canada Inc. [Martine Lachance]</t>
  </si>
  <si>
    <t>lachance.martine@uqam.ca</t>
  </si>
  <si>
    <t>MPA</t>
  </si>
  <si>
    <t>Robert Williamson/Danielle Beausoleil</t>
  </si>
  <si>
    <t>9280-2131 Québec Inc [Holdco] [Sébastien Kfoury]</t>
  </si>
  <si>
    <t>7415 boul Taschereau</t>
  </si>
  <si>
    <t>J4Y 1A2</t>
  </si>
  <si>
    <t>Gestion AAK Inc. [Sébastien Kfoury]</t>
  </si>
  <si>
    <t>9199-5308 Québec Inc [Benoit Alary]</t>
  </si>
  <si>
    <t>balary@gmail.com</t>
  </si>
  <si>
    <t>742 rue de Namur</t>
  </si>
  <si>
    <t>J4S 1Z3</t>
  </si>
  <si>
    <t>9280-2339 Québec inc [Immeuble St-Eustache] [Benoit Alary]</t>
  </si>
  <si>
    <t>Groupe Vétéri Médic [GVMI] [Sébastien Kfoury]</t>
  </si>
  <si>
    <t>900-1000 rue de la Gauchetière O</t>
  </si>
  <si>
    <t>La Mutuelle D'Immeubles Inc. [Tack Immobilier] [Paul-Hubert Tremblay]</t>
  </si>
  <si>
    <t>PaulHubert.Tremblay@vetetnous.com</t>
  </si>
  <si>
    <t>488 av. Elm</t>
  </si>
  <si>
    <t>9218-4720 Québec Inc [Yves &amp; René] [Martine Gosselin]</t>
  </si>
  <si>
    <t>Martine Gosselin</t>
  </si>
  <si>
    <t>247 rue Upper Edison</t>
  </si>
  <si>
    <t>J4R 2V8</t>
  </si>
  <si>
    <t>Les Investissements Madjax Inc [Paul-Hubert Tremblay]</t>
  </si>
  <si>
    <t>9280-2271 Québec Inc. [Jérôme Auger]</t>
  </si>
  <si>
    <t>jauger1305@gmail.com</t>
  </si>
  <si>
    <t>1539 rue MacDonald</t>
  </si>
  <si>
    <t>J3V 4J4</t>
  </si>
  <si>
    <t>Création Logicom Inc. [Éric Savard]</t>
  </si>
  <si>
    <t>Groupe Synergiciel Inc. [Yvon Cadieux]</t>
  </si>
  <si>
    <t>Yvon Cadieux</t>
  </si>
  <si>
    <t>yvon.cadieux@tdassurance.com</t>
  </si>
  <si>
    <t>8429 rue Sainte-Clair</t>
  </si>
  <si>
    <t>H1L 1X4</t>
  </si>
  <si>
    <t>123476 Canada inc [Serge Couture]</t>
  </si>
  <si>
    <t>9178-0296 Québec inc [Sylvain Pelletier]</t>
  </si>
  <si>
    <t>Remax des milles-iles BP CL [Benoit Paradis]</t>
  </si>
  <si>
    <t>9215-5449 Québec inc [Pierre Séguin]</t>
  </si>
  <si>
    <t>HDC</t>
  </si>
  <si>
    <t>Services d'entretien global Inc. [Normand Dubé]</t>
  </si>
  <si>
    <t>Yanick Favreau CPA inc.</t>
  </si>
  <si>
    <t>AFA Groupe Conseil Inc [Anciennement André Filion] [Jean-François Denis]</t>
  </si>
  <si>
    <t>Jean-François Denis</t>
  </si>
  <si>
    <t>jfdenis@filion.ca</t>
  </si>
  <si>
    <t>910-1801 av McGill College</t>
  </si>
  <si>
    <t>H3A 2N4</t>
  </si>
  <si>
    <t>9310-0634 Québec Inc [anciennement Café Excel] [Luc Bourdages]</t>
  </si>
  <si>
    <t>3567869 Canada Inc [Gilles Légaré]</t>
  </si>
  <si>
    <t>353 rue Riviera</t>
  </si>
  <si>
    <t>J2W 2C8</t>
  </si>
  <si>
    <t>Mao Chambers</t>
  </si>
  <si>
    <t>Avocat</t>
  </si>
  <si>
    <t>Les Associés François Bonneau et Louise Dessureault [Louise Dessureault et François Bonneau]</t>
  </si>
  <si>
    <t>louise_dessureault@hotmail.com</t>
  </si>
  <si>
    <t>Gestion Profabco Inc. [Simon Langevin]</t>
  </si>
  <si>
    <t>Jérome Pelletier et Mathieu Boulais [Jérôme Pelletier]</t>
  </si>
  <si>
    <t>Jérôme Pelletier</t>
  </si>
  <si>
    <t>jeromep@nitrogene.ca</t>
  </si>
  <si>
    <t>L'inspecteur Canin Inc. [Valérie Morin]</t>
  </si>
  <si>
    <t>9246-6424 Québec Inc. [Groupe Boroy Notiplex] [Damien Langlois]</t>
  </si>
  <si>
    <t>Les entreprises J.C.R. Belval Inc. [Serge Belval]</t>
  </si>
  <si>
    <t>Les développements du Millésime (2012) Inc. [Louis Brunelle]</t>
  </si>
  <si>
    <t>Catherine Brunelle</t>
  </si>
  <si>
    <t>96 rue Notre-Dame</t>
  </si>
  <si>
    <t>J5T 1J7</t>
  </si>
  <si>
    <t>4470524 Canada inc [Jean Rainville]</t>
  </si>
  <si>
    <t>2415 Ch. Victor-Beauchemin</t>
  </si>
  <si>
    <t>Mont-Blanc</t>
  </si>
  <si>
    <t>J0T 2G0</t>
  </si>
  <si>
    <t>comptabilite@mpa-cpa.ca</t>
  </si>
  <si>
    <t>Yvon Dalphond, Consultant Inc.</t>
  </si>
  <si>
    <t>Coffrage Duc Ltée [Patrice Chabot]</t>
  </si>
  <si>
    <t>Patrice Chabot</t>
  </si>
  <si>
    <t>9093-4993 Québec Inc. [Mark Angelini]</t>
  </si>
  <si>
    <t>103-3130 boul des entreprises</t>
  </si>
  <si>
    <t>La Clinique d'optométrie Lachenaie Inc. [Isabelle Leclerc]</t>
  </si>
  <si>
    <t>Holding Holder Inc. [Maurice Holder]</t>
  </si>
  <si>
    <t>56 av. Elmwood</t>
  </si>
  <si>
    <t>H2V 2E4</t>
  </si>
  <si>
    <t>3102-0563 Québec Inc [Yvon Laliberté]</t>
  </si>
  <si>
    <t>163 rue Notre-Dame</t>
  </si>
  <si>
    <t>Construction R. Dumouchel Inc. [Roland Dumouchel]</t>
  </si>
  <si>
    <t>Super-Vitre Passe avant que ça casse inc. [Denis Hugron]</t>
  </si>
  <si>
    <t>9148-8767 Québec Inc. [Richard Holder]</t>
  </si>
  <si>
    <t>holder@videotron.ca</t>
  </si>
  <si>
    <t>Club jeunesse Côte-des-neiges Inc. [Daniel Lacasse]</t>
  </si>
  <si>
    <t>3212572 Canada inc [Dismo] [Alain Coutu]</t>
  </si>
  <si>
    <t>Dr Frédéric Morin Optométriste inc.</t>
  </si>
  <si>
    <t>Bois ronds St-Michel Inc. [Gilles Fafard]</t>
  </si>
  <si>
    <t>Ferme Oli Inc. [Olivier Fafard]</t>
  </si>
  <si>
    <t>Les boitiers Labelle (2005) Inc [Caroline Lemire]</t>
  </si>
  <si>
    <t>9227-0073 Québec Inc [Éditions de Villers] [Claude Lizotte]</t>
  </si>
  <si>
    <t>Maçonnerie LS Inc. [Éric Smith]</t>
  </si>
  <si>
    <t>Alexandre Boyer CPA [Nathalie Bourgeois]</t>
  </si>
  <si>
    <t>191 boul de L'Union</t>
  </si>
  <si>
    <t>J4R 2M7</t>
  </si>
  <si>
    <t>Informatique Amérix Inc [Gilles Fournier]</t>
  </si>
  <si>
    <t>Gestion L'Anneau Inc. [Lalonde &amp; Brient] [Nathalie Brient]</t>
  </si>
  <si>
    <t>Florence Leduc</t>
  </si>
  <si>
    <t>9090-6116 Québec Inc. [Hydromax Gatineau] [Jean-Luc Lebrun]</t>
  </si>
  <si>
    <t>9033-7015 Québec Inc. [Dulude Perreault Assurances inc] [Gaétan Dulude]</t>
  </si>
  <si>
    <t>I3 International Inc. [Setym] [Larbi Bennouna]</t>
  </si>
  <si>
    <t>Hamelin Picard Beauvais. Avocats Inc. [Sophie Beauvais]</t>
  </si>
  <si>
    <t>Sophie Beauvais</t>
  </si>
  <si>
    <t>sophie.beauvais@hamelinavocats.com</t>
  </si>
  <si>
    <t>814-7101 rue Jean-Talon E</t>
  </si>
  <si>
    <t>LogiBM+ Inc. [Stephan Chayer]</t>
  </si>
  <si>
    <t>900 rue Delacroix</t>
  </si>
  <si>
    <t>Gestion Immobilière Valérie et François Hamel Inc [François Hamel]</t>
  </si>
  <si>
    <t>fhamel@assuranciagt.ca</t>
  </si>
  <si>
    <t>Cabinet Richard Provencher CPA [Richard Provencher]</t>
  </si>
  <si>
    <t>Pneus et mécanique Serge Lefebvre Inc. [Lise Proulx]</t>
  </si>
  <si>
    <t>Lise Proulx</t>
  </si>
  <si>
    <t>9308-0240 Québec Inc [Gilbert Grimard]</t>
  </si>
  <si>
    <t>Marco Gaggino Avocat Inc.</t>
  </si>
  <si>
    <t>9363-0002 Québec Inc [Coffrages Magma] [Yan Le Houillier]</t>
  </si>
  <si>
    <t>Yves Chaput Assurances Inc. [Yves Chaput]</t>
  </si>
  <si>
    <t>Isabelle Chaput</t>
  </si>
  <si>
    <t>isabelle@chaputassurances.com</t>
  </si>
  <si>
    <t>101-5726 boul. Laurier Ouest</t>
  </si>
  <si>
    <t>J2S 3V8</t>
  </si>
  <si>
    <t>Coffrage Henri Simard Inc. [Manon L'Archevesque]</t>
  </si>
  <si>
    <t>Groupe Solution Expert GSE Inc. [Lisane Meilleur]</t>
  </si>
  <si>
    <t>Lisane Meilleur</t>
  </si>
  <si>
    <t>Contrôleur</t>
  </si>
  <si>
    <t>groupesolutionexpert@gmail.com</t>
  </si>
  <si>
    <t>7-105 rue Daoust</t>
  </si>
  <si>
    <t>St-Eustache</t>
  </si>
  <si>
    <t>J7R 6P4</t>
  </si>
  <si>
    <t>9141-5315 Québec Inc. [Abdul Hakim Hussainzada]</t>
  </si>
  <si>
    <t>9087-9131 Québec Inc. [Messina] [Franco Lagiorgia]</t>
  </si>
  <si>
    <t>Bleuetière Point du Jour [Nathalie Bruneau]</t>
  </si>
  <si>
    <t>Nathalie Bruneau</t>
  </si>
  <si>
    <t>330 rang Point-du-Jour S</t>
  </si>
  <si>
    <t>J5T 3P4</t>
  </si>
  <si>
    <t>104-3135 boul Moise-Vincent</t>
  </si>
  <si>
    <t>Éco-Terres Claudel Inc. [Louise Papin]</t>
  </si>
  <si>
    <t>Louise Papin</t>
  </si>
  <si>
    <t>louisepapin@me.com</t>
  </si>
  <si>
    <t>Atelier d’ébénisterie SMJ [Sébastien Jutras]</t>
  </si>
  <si>
    <t>Sébastien Jutras</t>
  </si>
  <si>
    <t>Succession Antonio Tascillo [Marianne Tascillo]</t>
  </si>
  <si>
    <t>Goulet &amp; Jetté CPA Inc. [anciennement Messier &amp; Ass] [Stéphanie Goulet]</t>
  </si>
  <si>
    <t>Assurancia Inc [François Hamel]</t>
  </si>
  <si>
    <t>Roger Villemur</t>
  </si>
  <si>
    <t>9401-7795 Québec Inc. [Ferme du Petit Ruisseau] [Martin Beauregard]</t>
  </si>
  <si>
    <t>NE PAS UTILISER [Roxane Gauthier]</t>
  </si>
  <si>
    <t>direction@mylenelapierrecpa.com</t>
  </si>
  <si>
    <t>1210 Chemin de la Vernière</t>
  </si>
  <si>
    <t>L'Étang-du-Nord</t>
  </si>
  <si>
    <t>G4T 3E6</t>
  </si>
  <si>
    <t>APP_v4.G.2.xlsb</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</si>
  <si>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</si>
  <si>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</si>
  <si>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</si>
  <si>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</si>
  <si>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</si>
  <si>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</si>
  <si>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</si>
  <si>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</si>
  <si>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APP_v4.G.3.xlsb</t>
  </si>
  <si>
    <t>Estrivet Inc [Christian Larouche]</t>
  </si>
  <si>
    <t>Christian Larouche</t>
  </si>
  <si>
    <t>Pierre Cusson [anciennement Gaztek Inc]</t>
  </si>
  <si>
    <t>Pierre Cusson</t>
  </si>
  <si>
    <t>Advic Sécurité inc [Chantal Bélanger]</t>
  </si>
  <si>
    <t>Chantal Bélanger</t>
  </si>
  <si>
    <t>chantal@advicsecurite.com</t>
  </si>
  <si>
    <t>Deschênes &amp; Deschênes Inc [Élizabeth Deschênes]</t>
  </si>
  <si>
    <t>Patrick Wittmer [anciennement Honda Ste-Rose]</t>
  </si>
  <si>
    <t>Sylvie Guillemette [anciennement 9254-8148 Québec inc] [Sylvie Guillemette]</t>
  </si>
  <si>
    <t>Gestion Serge Garneau Inc [Yannick Garneau]</t>
  </si>
  <si>
    <t>Yannick Garneau</t>
  </si>
  <si>
    <t>yangarneau@gmail.com</t>
  </si>
  <si>
    <t>Coffrage Garneau Inc. [Yannick Garneau]</t>
  </si>
  <si>
    <t>311 rue des Lavandes</t>
  </si>
  <si>
    <t>J5T 0C3</t>
  </si>
  <si>
    <t>Sylvie Caron [anciennement Relais La feuille d'érable] [Sylvie Caron]</t>
  </si>
  <si>
    <t>Physiothérapie Des Cèdres Inc.  [9254-4816 Québec Inc] [Stéphane Delisle]</t>
  </si>
  <si>
    <t>9002-3383 Québec Inc. [Docteur du pare-brise ] [Chantal Pélisson]</t>
  </si>
  <si>
    <t>Stéphane Machabée [anciennement Maitre Glacier Repentigny]</t>
  </si>
  <si>
    <t>PN Leboeuf Inc. [anciennement Entreprises Multi PM] [Pierre Leboeuf]</t>
  </si>
  <si>
    <t>Grégory Navasse</t>
  </si>
  <si>
    <t>9310-7761 Québec Inc [Pretech] [Alexandra Morana]</t>
  </si>
  <si>
    <t>Alexandra Morana</t>
  </si>
  <si>
    <t>amorana@groupeonsteel.com</t>
  </si>
  <si>
    <t>Groupe Dezetech Inc. [Pretech]</t>
  </si>
  <si>
    <t>Substructur Expert-Conseil Inc. [Pretech] [Alexandre Leblanc]</t>
  </si>
  <si>
    <t>303-87 av. de Dompierre</t>
  </si>
  <si>
    <t>9366-8952 Québec Inc [Pretech - Construction] [Alexandra Morana]</t>
  </si>
  <si>
    <t>4300-800 rue Square Victoria</t>
  </si>
  <si>
    <t>H3C 0B4</t>
  </si>
  <si>
    <t>9409-3374 Québec Inc [Pretech - Nivo] [Alexandra Morana]</t>
  </si>
  <si>
    <t>4300-800 rue Square-Victoria</t>
  </si>
  <si>
    <t>Consultation Devcorp Inc. [Pretech] [Alexandra Morana]</t>
  </si>
  <si>
    <t>4300-800 Place Square Victoria</t>
  </si>
  <si>
    <t>H4Z 1H1</t>
  </si>
  <si>
    <t>Campeau Vinet Gauthier Comptables Professionnels Agréés Inc. [Luc Vinet]</t>
  </si>
  <si>
    <t>lvinet@campeauvinet.ca</t>
  </si>
  <si>
    <t>202-1711 boul des Laurentides</t>
  </si>
  <si>
    <t>H7M 2P5</t>
  </si>
  <si>
    <t>Prêts GCP Inc. [Guillaume Charron]</t>
  </si>
  <si>
    <t>Guillaume Charron</t>
  </si>
  <si>
    <t>gcharron@groupegc.ca</t>
  </si>
  <si>
    <t>208-534 rue Notre-Dame</t>
  </si>
  <si>
    <t>Multi-Plis Inc. [Chantal Veillette]</t>
  </si>
  <si>
    <t>Chantal Veillette</t>
  </si>
  <si>
    <t>cveillette@multiplis.qc.ca</t>
  </si>
  <si>
    <t>XAV Solution Inc.</t>
  </si>
  <si>
    <t>ap@xavsolution.com</t>
  </si>
  <si>
    <t>Photographie Benoit Blain Inc [Kelly Cochelin]</t>
  </si>
  <si>
    <t>Kelly Cochelin</t>
  </si>
  <si>
    <t>kellycochelin@outlook.com</t>
  </si>
  <si>
    <t>Yvon Nadeau [Sophie Vézina]</t>
  </si>
  <si>
    <t>Succession Ronald Dufresne [Investissements Rodu] [Martin Dufresne]</t>
  </si>
  <si>
    <t>Emballages AT /Attache-tout Inc [Jean-Robert Bouchard] [Robert Bouchard]</t>
  </si>
  <si>
    <t>J7J 0W7</t>
  </si>
  <si>
    <t>Robert Bouchard</t>
  </si>
  <si>
    <t>Centre Canin Laka Inc. [École du Bar] [Nicolas Desflammes]</t>
  </si>
  <si>
    <t>Emprie Pro Inc. [Carlos Luperdigas]</t>
  </si>
  <si>
    <t>Carlos Luperdigas</t>
  </si>
  <si>
    <t>Messier &amp; Associé, SENCRL [Alain Bélanger]</t>
  </si>
  <si>
    <t>deneigementfm@hotmail.com</t>
  </si>
  <si>
    <t>Les Éditions Reynald Goulet Inc. [Reynald Goulet]</t>
  </si>
  <si>
    <t>Reynald Goulet</t>
  </si>
  <si>
    <t>M. Roy &amp; Associés Inc [Mathieu Roy]</t>
  </si>
  <si>
    <t>mroy@roysyndic.ca</t>
  </si>
  <si>
    <t>117 ch. des Anglais</t>
  </si>
  <si>
    <t>J7L 3N7</t>
  </si>
  <si>
    <t>Dr Nadia Perreault Optométriste Inc.</t>
  </si>
  <si>
    <t>Jean-Luc Roy</t>
  </si>
  <si>
    <t>royjluc029@gmail.com</t>
  </si>
  <si>
    <t>77 305ième avenue</t>
  </si>
  <si>
    <t>Saint-Hyppolyte</t>
  </si>
  <si>
    <t>J8A 2W3</t>
  </si>
  <si>
    <t>Assurancia Groupe Tardif Inc [Jean-Pierre Tardif]</t>
  </si>
  <si>
    <t>Jean-Pierre Tardif</t>
  </si>
  <si>
    <t>299 boul. Frontenac O</t>
  </si>
  <si>
    <t>Thetford Mines</t>
  </si>
  <si>
    <t>G6C 6K2</t>
  </si>
  <si>
    <t>Carl Langlais</t>
  </si>
  <si>
    <t>305 Place Tyrol</t>
  </si>
  <si>
    <t>H7L 2J5</t>
  </si>
  <si>
    <t>Placements Colombe P.Inc [PO Verdon/Colombe Perreault]</t>
  </si>
  <si>
    <t>24-24480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</si>
  <si>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</si>
  <si>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</si>
  <si>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</si>
  <si>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</si>
  <si>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Aménagement Extérieur Synthek Québec Inc</t>
  </si>
  <si>
    <t>Saint-Joseph-du-Lac, QC, J0N 1M0</t>
  </si>
  <si>
    <t>13,75</t>
  </si>
  <si>
    <t>FACTURE:24-24480</t>
  </si>
  <si>
    <t>suivi avec client + sommaire du dossier</t>
  </si>
  <si>
    <t>utiliser fireflies pour faire sommaire de discussion + analyse du dossier et directives à Vlad + demander documents manquants</t>
  </si>
  <si>
    <t>courriel avec Katie pour questions de chèques/virements</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</si>
  <si>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</si>
  <si>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</si>
  <si>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</si>
  <si>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</si>
  <si>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</si>
  <si>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</si>
  <si>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</si>
  <si>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</si>
  <si>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</si>
  <si>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</si>
  <si>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</si>
  <si>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</si>
  <si>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</si>
  <si>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</si>
  <si>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</si>
  <si>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</si>
  <si>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revoir le dossier, calculer prix de vente + sommaire à Vlad + courriels</t>
  </si>
  <si>
    <t>répondre aux questions de éric courriel</t>
  </si>
  <si>
    <t xml:space="preserve"> Hres/NETTES</t>
  </si>
  <si>
    <t>Les entreprises Brient &amp; Lalonde</t>
  </si>
  <si>
    <t>Solstice</t>
  </si>
  <si>
    <t>Paré assurances</t>
  </si>
  <si>
    <t>Clinique d'optométrie l'Assomption</t>
  </si>
  <si>
    <t>Librairie Lu-Lu Inc.</t>
  </si>
  <si>
    <t>Restaurant Chez Fabien</t>
  </si>
  <si>
    <t>Destination Hockey Inc.</t>
  </si>
  <si>
    <t>Golf de La Presqu'ile</t>
  </si>
  <si>
    <t>Multicoupes de Bois D.M. Inc.</t>
  </si>
  <si>
    <t>Groupe Laforest [Maxime Laforest]</t>
  </si>
  <si>
    <t>Devolutions Inc.</t>
  </si>
  <si>
    <t>La Cie Repentigny Électrique Inc.</t>
  </si>
  <si>
    <t>Isolation Val-Mers Ltée</t>
  </si>
  <si>
    <t>Alfred Gemme Inc.</t>
  </si>
  <si>
    <t>Multi-Plis</t>
  </si>
  <si>
    <t>Ventilabec Inc.</t>
  </si>
  <si>
    <t>Les entreprises Lanthier et Papineau Inc.</t>
  </si>
  <si>
    <t>Yves Cousineau - Clinique d'optométrie Ste-Thérèse</t>
  </si>
  <si>
    <t>9049-3990 Québec Inc [Mr Muffler - Mécanique360]</t>
  </si>
  <si>
    <t>Capitaine Vap [Dany Borduas]</t>
  </si>
  <si>
    <t>Ultragen</t>
  </si>
  <si>
    <t>Lostocch Holdings Inc</t>
  </si>
  <si>
    <t>2960-4105 Québec Inc (Mini Excavation BM)</t>
  </si>
  <si>
    <t>Morin, Elliott Associés Ltée</t>
  </si>
  <si>
    <t>24-24481</t>
  </si>
  <si>
    <t>CodeClient:</t>
  </si>
  <si>
    <t>An-Au Construction Inc</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</si>
  <si>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</si>
  <si>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</si>
  <si>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</si>
  <si>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</si>
  <si>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</si>
  <si>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</si>
  <si>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</si>
  <si>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</si>
  <si>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</si>
  <si>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</si>
  <si>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</si>
  <si>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</si>
  <si>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</si>
  <si>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</si>
  <si>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</si>
  <si>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</si>
  <si>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</si>
  <si>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</si>
  <si>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02-09-2024 17:50:08</t>
  </si>
  <si>
    <t>02-09-2024 17:51:04</t>
  </si>
  <si>
    <t>33</t>
  </si>
  <si>
    <t>02-09-2024 17:52:09</t>
  </si>
  <si>
    <t>4,1</t>
  </si>
  <si>
    <t>02-09-2024 17:52:41</t>
  </si>
  <si>
    <t>11</t>
  </si>
  <si>
    <t>2,2</t>
  </si>
  <si>
    <t>02-09-2024 17:53:17</t>
  </si>
  <si>
    <t>19,6</t>
  </si>
  <si>
    <t>02-09-2024 17:54:00</t>
  </si>
  <si>
    <t>2,4</t>
  </si>
  <si>
    <t>02-09-2024 17:54:25</t>
  </si>
  <si>
    <t>605</t>
  </si>
  <si>
    <t>627</t>
  </si>
  <si>
    <t>723</t>
  </si>
  <si>
    <t>728</t>
  </si>
  <si>
    <t>729</t>
  </si>
  <si>
    <t>724</t>
  </si>
  <si>
    <t>725</t>
  </si>
  <si>
    <t>730</t>
  </si>
  <si>
    <t>726</t>
  </si>
  <si>
    <t>727</t>
  </si>
  <si>
    <t>595</t>
  </si>
  <si>
    <t>665</t>
  </si>
  <si>
    <t>676</t>
  </si>
  <si>
    <t>731</t>
  </si>
  <si>
    <t>193</t>
  </si>
  <si>
    <t>205</t>
  </si>
  <si>
    <t>326</t>
  </si>
  <si>
    <t>466</t>
  </si>
  <si>
    <t>569</t>
  </si>
  <si>
    <t>626</t>
  </si>
  <si>
    <t>681</t>
  </si>
  <si>
    <t>207</t>
  </si>
  <si>
    <t>208</t>
  </si>
  <si>
    <t>445</t>
  </si>
  <si>
    <t>424</t>
  </si>
  <si>
    <t>458</t>
  </si>
  <si>
    <t>593</t>
  </si>
  <si>
    <t>603</t>
  </si>
  <si>
    <t>624</t>
  </si>
  <si>
    <t>673</t>
  </si>
  <si>
    <t>323</t>
  </si>
  <si>
    <t>502</t>
  </si>
  <si>
    <t>544</t>
  </si>
  <si>
    <t>557</t>
  </si>
  <si>
    <t>576</t>
  </si>
  <si>
    <t>577</t>
  </si>
  <si>
    <t>581</t>
  </si>
  <si>
    <t>591</t>
  </si>
  <si>
    <t>596</t>
  </si>
  <si>
    <t>640</t>
  </si>
  <si>
    <t>656</t>
  </si>
  <si>
    <t>658</t>
  </si>
  <si>
    <t>674</t>
  </si>
  <si>
    <t>695</t>
  </si>
  <si>
    <t>700</t>
  </si>
  <si>
    <t>224</t>
  </si>
  <si>
    <t>225</t>
  </si>
  <si>
    <t>336</t>
  </si>
  <si>
    <t>575</t>
  </si>
  <si>
    <t>589</t>
  </si>
  <si>
    <t>632</t>
  </si>
  <si>
    <t>678</t>
  </si>
  <si>
    <t>786</t>
  </si>
  <si>
    <t>77</t>
  </si>
  <si>
    <t>79</t>
  </si>
  <si>
    <t>87</t>
  </si>
  <si>
    <t>88</t>
  </si>
  <si>
    <t>590</t>
  </si>
  <si>
    <t>655</t>
  </si>
  <si>
    <t>663</t>
  </si>
  <si>
    <t>688</t>
  </si>
  <si>
    <t>FACTURE:24-24481</t>
  </si>
  <si>
    <t>9999</t>
  </si>
  <si>
    <t>Frais divers # 1</t>
  </si>
  <si>
    <t>Au 03/sept/2024</t>
  </si>
  <si>
    <t>&lt;=09-03-2024</t>
  </si>
  <si>
    <t>20 006,24</t>
  </si>
  <si>
    <t>143 990,40</t>
  </si>
  <si>
    <t>266,54</t>
  </si>
  <si>
    <t>531,77</t>
  </si>
  <si>
    <t>678,27</t>
  </si>
  <si>
    <t>1 353,13</t>
  </si>
  <si>
    <t>13 440,25</t>
  </si>
  <si>
    <t>298,47</t>
  </si>
  <si>
    <t>37,94</t>
  </si>
  <si>
    <t>Du 31/juil/2024 au 03/sept/2024</t>
  </si>
  <si>
    <t>estDetruite</t>
  </si>
  <si>
    <t>Total Succession Michel Gingras [Éric Gingras (Mécatec D.M. Inc.)]</t>
  </si>
  <si>
    <t>Total Société de gestion Diane Coutu Inc. [Diane Coutu / Philip Morgan]</t>
  </si>
  <si>
    <t>Total Photographie Benoit Blain Inc [Kelly Cochelin]</t>
  </si>
  <si>
    <t>Total Multi-Plis Inc. [Chantal Veillette]</t>
  </si>
  <si>
    <t>Total Messier &amp; Associé, SENCRL [Alain Bélanger]</t>
  </si>
  <si>
    <t>Total M. Roy &amp; Associés Inc [Mathieu Roy]</t>
  </si>
  <si>
    <t>Total Les Éditions Reynald Goulet Inc. [Reynald Goulet]</t>
  </si>
  <si>
    <t>Total Groupe Dezetech Inc. [Pretech]</t>
  </si>
  <si>
    <t>Total Gestion Proped Inc. [Chaussures Villeneuves] [Louis Villeneuve]</t>
  </si>
  <si>
    <t>Total Gestion Marianth inc [Marco Michaud]</t>
  </si>
  <si>
    <t>Total Gestion L'Anneau Inc. [Lalonde &amp; Brient] [Nathalie Brient]</t>
  </si>
  <si>
    <t>Total Emprie Pro Inc. [Carlos Luperdigas]</t>
  </si>
  <si>
    <t>Total Dr Frédéric Morin Optométriste inc.</t>
  </si>
  <si>
    <t>Total Assurancia Inc [François Hamel]</t>
  </si>
  <si>
    <t>Total 9401-7795 Québec Inc. [Ferme du Petit Ruisseau] [Martin Beauregard]</t>
  </si>
  <si>
    <t>Total 9299-2585 Québec Inc [anciennement Informat] [Robert M. Vigneault]</t>
  </si>
  <si>
    <t>Total 9280-2271 Québec Inc. [Jérôme Auger]</t>
  </si>
  <si>
    <t>Total 9227-0073 Québec Inc [Éditions de Villers] [Claude Lizotte]</t>
  </si>
  <si>
    <t>Total 9199-5308 Québec Inc [Benoit Alary]</t>
  </si>
  <si>
    <t>Total 137888 Canada Inc. [Martine Lachance]</t>
  </si>
  <si>
    <t>G r a n d   T o t a l</t>
  </si>
  <si>
    <t>Facture</t>
  </si>
  <si>
    <t>Numéro de facture</t>
  </si>
  <si>
    <t>Date Facture</t>
  </si>
  <si>
    <t>Atelier d'automobile Tony Inc. [Tony Brasiola]</t>
  </si>
  <si>
    <t>DeChamplain Services Financiers Inc. [Sylvain De Champlain]</t>
  </si>
  <si>
    <t>Groupe Millénium Micro Inc. [Carl Paquin]</t>
  </si>
  <si>
    <t>Courtage Plus 3 R Inc. [Jean-René Beaulac]</t>
  </si>
  <si>
    <t>Groupe Global Santé Inc. [Simon Gadbois]</t>
  </si>
  <si>
    <t>667 Chemin Bord-du-lac-Lakeshore</t>
  </si>
  <si>
    <t>Denis Adam [Marcoux Adam Picard]</t>
  </si>
  <si>
    <t>Constructions et rénovations 9002 Inc. [Robert Loiselle]</t>
  </si>
  <si>
    <t>Les entreprises Daunais Inc. [Martin Daunais]</t>
  </si>
  <si>
    <t>Sauvageau Hanley CPA Inc. [Catherine Hanley]</t>
  </si>
  <si>
    <t>Soin Santé Terrebonne Inc. [Nadine Barrette]</t>
  </si>
  <si>
    <t>SETYM International Inc. [Dominique Morot]</t>
  </si>
  <si>
    <t>Groupe Russotti Inc. [Giuseppe Russotti]</t>
  </si>
  <si>
    <t>Stéphanie Goulet</t>
  </si>
  <si>
    <t>sgoulet@gouletjettecpa.ca</t>
  </si>
  <si>
    <t>201-635 rue Beaudry Nord</t>
  </si>
  <si>
    <t>J6E 8L7</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</si>
  <si>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</si>
  <si>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</si>
  <si>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</si>
  <si>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</si>
  <si>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</si>
  <si>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</si>
  <si>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Fiducie non produite (suivis) pour fiduice non produite</t>
  </si>
  <si>
    <t>Revoir si changement sommaire à contrat</t>
  </si>
  <si>
    <t>Revoir sommairement si changement au contrat</t>
  </si>
  <si>
    <t>Test - À annuler</t>
  </si>
  <si>
    <t>APP_v4.H.1.xlsb</t>
  </si>
  <si>
    <t>$A$2:$P$831</t>
  </si>
  <si>
    <t>0 rows returned</t>
  </si>
  <si>
    <t>&lt;=02-09-2024</t>
  </si>
  <si>
    <t>2960-4105 Québec Inc (Mini Excavation MB) [Marc Beaurivage]</t>
  </si>
  <si>
    <t>- Analyse et réponses à vos diverses questions ainsi que celles de votre comptable ;</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</si>
  <si>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</si>
  <si>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</si>
  <si>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</si>
  <si>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</si>
  <si>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</si>
  <si>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</si>
  <si>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24-24482</t>
  </si>
  <si>
    <t>- Répondre aux diverses demandes des conseillers de l'acheteur ;</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</si>
  <si>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</si>
  <si>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</si>
  <si>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</si>
  <si>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</si>
  <si>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</si>
  <si>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</si>
  <si>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</si>
  <si>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</si>
  <si>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</si>
  <si>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Montréal, QC, H1K 1A1</t>
  </si>
  <si>
    <t>9112-9031 Québec inc</t>
  </si>
  <si>
    <t>Repentigny, QC, J5Y 1P4</t>
  </si>
  <si>
    <t>APP_v4.H.2.xlsb</t>
  </si>
  <si>
    <t>24-45391</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</si>
  <si>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</si>
  <si>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</si>
  <si>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</si>
  <si>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</si>
  <si>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</si>
  <si>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</si>
  <si>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</si>
  <si>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</si>
  <si>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</si>
  <si>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</si>
  <si>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</si>
  <si>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</si>
  <si>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</si>
  <si>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</si>
  <si>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</si>
  <si>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</si>
  <si>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</si>
  <si>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</si>
  <si>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</si>
  <si>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</si>
  <si>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</si>
  <si>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</si>
  <si>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</si>
  <si>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</si>
  <si>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</si>
  <si>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</si>
  <si>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</si>
  <si>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</si>
  <si>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</si>
  <si>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</si>
  <si>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SortKey</t>
  </si>
  <si>
    <t>ModuleName</t>
  </si>
  <si>
    <t>ProcedureName</t>
  </si>
  <si>
    <t>*** 18 281 lignes de code dans l'application ***</t>
  </si>
  <si>
    <t>L'Assomption, QC, J5W 4Y9</t>
  </si>
  <si>
    <t>24-24483</t>
  </si>
  <si>
    <t>Revenus - Frais de poste</t>
  </si>
  <si>
    <t>Revenus - Sous-traitants</t>
  </si>
  <si>
    <t>Revenus - Autres Frais</t>
  </si>
  <si>
    <t>Version - APP_v4.H.5.xlsb</t>
  </si>
  <si>
    <t>Nom du client</t>
  </si>
  <si>
    <t>DistanceKM</t>
  </si>
  <si>
    <t>$A$2:$P$873</t>
  </si>
  <si>
    <t>C:\VBA\GC_FISCALITÉ</t>
  </si>
  <si>
    <t>Environnement - C:\VBA\GC_FISCALITÉ</t>
  </si>
  <si>
    <t>2 rows</t>
  </si>
  <si>
    <t>Heure - 05-09-2024 15:18:19</t>
  </si>
  <si>
    <t>**** 871 charges de temps analysées dans l'ensemble du fichier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</si>
</sst>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164" formatCode="&quot;$&quot;#,##0.00_);\(&quot;$&quot;#,##0.00\)"/>
    <numFmt numFmtId="165" formatCode="_(&quot;$&quot;* #,##0.00_);_(&quot;$&quot;* \(#,##0.00\);_(&quot;$&quot;* &quot;-&quot;??_);_(@_)"/>
    <numFmt numFmtId="166" formatCode="dd/mm/yyyy\ hh:mm:ss"/>
    <numFmt numFmtId="167" formatCode="0.000%"/>
    <numFmt numFmtId="168" formatCode="0000"/>
    <numFmt numFmtId="169" formatCode="#,##0.00\ &quot;$&quot;"/>
    <numFmt numFmtId="170" formatCode="000000"/>
    <numFmt numFmtId="171" formatCode="_ * #,##0.00_)\ _$_ ;_ * \(#,##0.00\)\ _$_ ;_ * &quot;-&quot;??_)\ _$_ ;_ @_ "/>
    <numFmt numFmtId="172" formatCode="m/d/yyyy"/>
    <numFmt numFmtId="173" formatCode="#0.00"/>
    <numFmt numFmtId="174" formatCode="0.0%"/>
    <numFmt numFmtId="175" formatCode=";;;"/>
    <numFmt numFmtId="176" formatCode="yyyy\-mm\-dd;@"/>
    <numFmt numFmtId="177" formatCode="#0.000\ %"/>
    <numFmt numFmtId="178" formatCode="#,##0.00\ [$$-C0C]_);\(#,##0.00\ [$$-C0C]\)"/>
    <numFmt numFmtId="179" formatCode="##0.00"/>
    <numFmt numFmtId="180" formatCode="dd\-mm\-yyyy"/>
    <numFmt numFmtId="181" formatCode="dd\-mm\-yyyy\ hh:mm:ss"/>
    <numFmt numFmtId="182" formatCode="#,##0.00&quot;$&quot;"/>
    <numFmt numFmtId="183" formatCode="#,#00"/>
    <numFmt numFmtId="184" formatCode="#\ ##0"/>
    <numFmt numFmtId="185" formatCode="yyyy\-mm\-dd"/>
    <numFmt numFmtId="186" formatCode="yyyy\-mm\-dd\ hh:mm:ss"/>
    <numFmt numFmtId="187" formatCode="yyyy/mm/dd"/>
    <numFmt numFmtId="188" formatCode="yyyy/mm/dd\ hh:mm:ss"/>
  </numFmts>
  <fonts count="157" x14ac:knownFonts="1">
    <font>
      <sz val="11"/>
      <color theme="1"/>
      <name val="Calibri"/>
      <family val="2"/>
      <scheme val="minor"/>
    </font>
    <font>
      <sz val="8"/>
      <name val="Calibri"/>
      <family val="2"/>
      <scheme val="minor"/>
    </font>
    <font>
      <b/>
      <sz val="11"/>
      <color theme="0"/>
      <name val="Calibri"/>
      <family val="2"/>
      <scheme val="minor"/>
    </font>
    <font>
      <sz val="11"/>
      <color theme="1"/>
      <name val="Calibri"/>
      <family val="2"/>
      <scheme val="minor"/>
    </font>
    <font>
      <b/>
      <sz val="11"/>
      <color theme="1"/>
      <name val="Calibri"/>
      <family val="2"/>
      <scheme val="minor"/>
    </font>
    <font>
      <b/>
      <sz val="30"/>
      <color rgb="FF2A5F7A"/>
      <name val="Congenial Black"/>
    </font>
    <font>
      <b/>
      <sz val="11"/>
      <color rgb="FFFF0000"/>
      <name val="Calibri"/>
      <family val="2"/>
      <scheme val="minor"/>
    </font>
    <font>
      <b/>
      <sz val="11"/>
      <color theme="4" tint="-0.499984740745262"/>
      <name val="Calibri"/>
      <family val="2"/>
      <scheme val="minor"/>
    </font>
    <font>
      <b/>
      <sz val="26"/>
      <color theme="1"/>
      <name val="Calibri"/>
      <family val="2"/>
      <scheme val="minor"/>
    </font>
    <font>
      <i/>
      <sz val="10"/>
      <color rgb="FFFF0000"/>
      <name val="Calibri"/>
      <family val="2"/>
      <scheme val="minor"/>
    </font>
    <font>
      <sz val="11"/>
      <color theme="0"/>
      <name val="Calibri"/>
      <family val="2"/>
      <scheme val="minor"/>
    </font>
    <font>
      <i/>
      <sz val="10"/>
      <color theme="1"/>
      <name val="Calibri"/>
      <family val="2"/>
      <scheme val="minor"/>
    </font>
    <font>
      <b/>
      <sz val="12"/>
      <color theme="1"/>
      <name val="Calibri"/>
      <family val="2"/>
      <scheme val="minor"/>
    </font>
    <font>
      <i/>
      <sz val="10"/>
      <color theme="0"/>
      <name val="Calibri"/>
      <family val="2"/>
      <scheme val="minor"/>
    </font>
    <font>
      <b/>
      <i/>
      <sz val="11"/>
      <color theme="1"/>
      <name val="Calibri"/>
      <family val="2"/>
      <scheme val="minor"/>
    </font>
    <font>
      <b/>
      <sz val="16"/>
      <color theme="0"/>
      <name val="Calibri"/>
      <family val="2"/>
      <scheme val="minor"/>
    </font>
    <font>
      <i/>
      <sz val="11"/>
      <color theme="1"/>
      <name val="Calibri"/>
      <family val="2"/>
      <scheme val="minor"/>
    </font>
    <font>
      <b/>
      <sz val="16"/>
      <color theme="1"/>
      <name val="Calibri"/>
      <family val="2"/>
      <scheme val="minor"/>
    </font>
    <font>
      <b/>
      <sz val="10"/>
      <color theme="1"/>
      <name val="Calibri"/>
      <family val="2"/>
      <scheme val="minor"/>
    </font>
    <font>
      <sz val="10"/>
      <color theme="1"/>
      <name val="Calibri"/>
      <family val="2"/>
      <scheme val="minor"/>
    </font>
    <font>
      <sz val="24"/>
      <color theme="5" tint="-0.499984740745262"/>
      <name val="Aharoni"/>
      <charset val="177"/>
    </font>
    <font>
      <b/>
      <sz val="9"/>
      <color theme="1"/>
      <name val="Verdana"/>
      <family val="2"/>
    </font>
    <font>
      <b/>
      <sz val="14"/>
      <color theme="1"/>
      <name val="Calibri"/>
      <family val="2"/>
      <scheme val="minor"/>
    </font>
    <font>
      <sz val="10"/>
      <name val="Verdana"/>
      <family val="2"/>
    </font>
    <font>
      <u/>
      <sz val="11"/>
      <color theme="10"/>
      <name val="Calibri"/>
      <family val="2"/>
      <scheme val="minor"/>
    </font>
    <font>
      <sz val="10"/>
      <name val="Arial"/>
      <family val="2"/>
    </font>
    <font>
      <b/>
      <sz val="12"/>
      <color rgb="FF625850"/>
      <name val="Verdana"/>
      <family val="2"/>
    </font>
    <font>
      <sz val="12"/>
      <color rgb="FF625850"/>
      <name val="Verdana"/>
      <family val="2"/>
    </font>
    <font>
      <b/>
      <sz val="12"/>
      <color rgb="FF8C8375"/>
      <name val="Verdana"/>
      <family val="2"/>
    </font>
    <font>
      <sz val="11"/>
      <color rgb="FF625850"/>
      <name val="Verdana"/>
      <family val="2"/>
    </font>
    <font>
      <sz val="11"/>
      <color theme="0"/>
      <name val="Verdana"/>
      <family val="2"/>
    </font>
    <font>
      <sz val="11"/>
      <color theme="1"/>
      <name val="Verdana"/>
      <family val="2"/>
    </font>
    <font>
      <sz val="8"/>
      <color rgb="FF625850"/>
      <name val="Verdana"/>
      <family val="2"/>
    </font>
    <font>
      <b/>
      <i/>
      <sz val="11"/>
      <color rgb="FF625850"/>
      <name val="Verdana"/>
      <family val="2"/>
    </font>
    <font>
      <b/>
      <sz val="10"/>
      <color rgb="FF2A5F7A"/>
      <name val="Aptos"/>
      <family val="2"/>
    </font>
    <font>
      <b/>
      <sz val="10"/>
      <color theme="1"/>
      <name val="Aptos"/>
      <family val="2"/>
    </font>
    <font>
      <sz val="10"/>
      <color theme="1"/>
      <name val="Aptos"/>
      <family val="2"/>
    </font>
    <font>
      <sz val="9"/>
      <color theme="1"/>
      <name val="Verdana"/>
      <family val="2"/>
    </font>
    <font>
      <b/>
      <i/>
      <sz val="10"/>
      <color rgb="FFFF0000"/>
      <name val="Calibri"/>
      <family val="2"/>
      <scheme val="minor"/>
    </font>
    <font>
      <sz val="10"/>
      <color theme="1"/>
      <name val="Aptos Narrow"/>
      <family val="2"/>
    </font>
    <font>
      <i/>
      <sz val="9"/>
      <color theme="1"/>
      <name val="Aptos Narrow"/>
      <family val="2"/>
    </font>
    <font>
      <sz val="9"/>
      <color theme="1"/>
      <name val="Aptos Narrow"/>
      <family val="2"/>
    </font>
    <font>
      <i/>
      <sz val="10"/>
      <color theme="1"/>
      <name val="Aptos Narrow"/>
      <family val="2"/>
    </font>
    <font>
      <b/>
      <i/>
      <sz val="9"/>
      <color theme="4" tint="-0.499984740745262"/>
      <name val="Verdana"/>
      <family val="2"/>
    </font>
    <font>
      <i/>
      <sz val="9"/>
      <color theme="1"/>
      <name val="Verdana"/>
      <family val="2"/>
    </font>
    <font>
      <b/>
      <sz val="9"/>
      <color rgb="FFFF0000"/>
      <name val="Verdana"/>
      <family val="2"/>
    </font>
    <font>
      <sz val="9"/>
      <color rgb="FFFF0000"/>
      <name val="Verdana"/>
      <family val="2"/>
    </font>
    <font>
      <sz val="11"/>
      <name val="Verdana"/>
      <family val="2"/>
    </font>
    <font>
      <b/>
      <sz val="10"/>
      <color rgb="FFFF0000"/>
      <name val="Aptos Narrow"/>
      <family val="2"/>
    </font>
    <font>
      <sz val="9"/>
      <color theme="0"/>
      <name val="Verdana"/>
      <family val="2"/>
    </font>
    <font>
      <sz val="10"/>
      <color theme="1"/>
      <name val="Verdana"/>
      <family val="2"/>
    </font>
    <font>
      <sz val="11"/>
      <color theme="1"/>
      <name val="Aptos Narrow"/>
      <family val="2"/>
    </font>
    <font>
      <b/>
      <sz val="11"/>
      <color theme="1"/>
      <name val="Aptos Narrow"/>
      <family val="2"/>
    </font>
    <font>
      <b/>
      <sz val="14"/>
      <color theme="0"/>
      <name val="Calibri"/>
      <family val="2"/>
      <scheme val="minor"/>
    </font>
    <font>
      <b/>
      <i/>
      <sz val="10"/>
      <color theme="1"/>
      <name val="Aptos Narrow"/>
      <family val="2"/>
    </font>
    <font>
      <b/>
      <i/>
      <sz val="9"/>
      <color theme="0"/>
      <name val="Aptos Narrow"/>
      <family val="2"/>
    </font>
    <font>
      <sz val="11"/>
      <color theme="4" tint="-0.499984740745262"/>
      <name val="Calibri"/>
      <family val="2"/>
      <scheme val="minor"/>
    </font>
    <font>
      <b/>
      <sz val="24"/>
      <color theme="0"/>
      <name val="Calibri"/>
      <family val="2"/>
      <scheme val="minor"/>
    </font>
    <font>
      <sz val="11"/>
      <color theme="1"/>
      <name val="Wingdings"/>
      <charset val="2"/>
    </font>
    <font>
      <b/>
      <sz val="16"/>
      <color rgb="FFFF0000"/>
      <name val="Calibri"/>
      <family val="2"/>
      <scheme val="minor"/>
    </font>
    <font>
      <b/>
      <sz val="11"/>
      <color theme="1"/>
      <name val="Wingdings"/>
      <charset val="2"/>
    </font>
    <font>
      <b/>
      <sz val="10"/>
      <color theme="0"/>
      <name val="Aptos Narrow"/>
      <family val="2"/>
    </font>
    <font>
      <b/>
      <sz val="14"/>
      <color rgb="FFFF0000"/>
      <name val="Calibri"/>
      <family val="2"/>
      <scheme val="minor"/>
    </font>
    <font>
      <b/>
      <sz val="14"/>
      <color theme="1"/>
      <name val="Aptos Narrow"/>
      <family val="2"/>
    </font>
    <font>
      <b/>
      <i/>
      <sz val="11"/>
      <color theme="0"/>
      <name val="Aptos Narrow"/>
      <family val="2"/>
    </font>
    <font>
      <sz val="10"/>
      <color rgb="FF00B050"/>
      <name val="Consolas"/>
      <family val="3"/>
    </font>
    <font>
      <b/>
      <sz val="11"/>
      <color theme="0"/>
      <name val="Aptos Narrow"/>
      <family val="2"/>
    </font>
    <font>
      <sz val="10"/>
      <color rgb="FF000000"/>
      <name val="Aptos Narrow"/>
      <family val="2"/>
    </font>
    <font>
      <sz val="10"/>
      <color theme="0" tint="-0.34998626667073579"/>
      <name val="Aptos Narrow"/>
      <family val="2"/>
    </font>
    <font>
      <sz val="10"/>
      <color theme="0"/>
      <name val="Aptos Narrow"/>
      <family val="2"/>
    </font>
    <font>
      <b/>
      <sz val="14"/>
      <color theme="0"/>
      <name val="Aptos Narrow"/>
      <family val="2"/>
    </font>
    <font>
      <i/>
      <sz val="9"/>
      <color theme="1"/>
      <name val="Aptos"/>
      <family val="2"/>
    </font>
    <font>
      <b/>
      <sz val="9"/>
      <color theme="1"/>
      <name val="Aptos"/>
      <family val="2"/>
    </font>
    <font>
      <i/>
      <sz val="11"/>
      <color theme="0"/>
      <name val="Aptos Narrow"/>
      <family val="2"/>
    </font>
    <font>
      <sz val="11"/>
      <color theme="1"/>
      <name val="Aptos Display"/>
      <family val="2"/>
    </font>
    <font>
      <sz val="10"/>
      <color theme="0"/>
      <name val="Aptos Display"/>
      <family val="2"/>
    </font>
    <font>
      <b/>
      <sz val="11"/>
      <color theme="1"/>
      <name val="Aptos Display"/>
      <family val="2"/>
    </font>
    <font>
      <sz val="11"/>
      <color theme="0" tint="-0.499984740745262"/>
      <name val="Aptos Display"/>
      <family val="2"/>
    </font>
    <font>
      <b/>
      <sz val="36"/>
      <color theme="0"/>
      <name val="Calibri"/>
      <family val="2"/>
      <scheme val="minor"/>
    </font>
    <font>
      <b/>
      <sz val="28"/>
      <color theme="0"/>
      <name val="Calibri"/>
      <family val="2"/>
      <scheme val="minor"/>
    </font>
    <font>
      <sz val="18"/>
      <color theme="1"/>
      <name val="Webdings"/>
      <family val="1"/>
      <charset val="2"/>
    </font>
    <font>
      <b/>
      <sz val="14"/>
      <color rgb="FFFF0000"/>
      <name val="Aptos Narrow"/>
      <family val="2"/>
    </font>
    <font>
      <sz val="12"/>
      <color theme="1"/>
      <name val="Aptos Narrow"/>
      <family val="2"/>
    </font>
    <font>
      <sz val="18"/>
      <color theme="1"/>
      <name val="Aptos Narrow"/>
      <family val="2"/>
    </font>
    <font>
      <b/>
      <sz val="24"/>
      <color theme="1"/>
      <name val="Calibri"/>
      <family val="2"/>
      <scheme val="minor"/>
    </font>
    <font>
      <b/>
      <sz val="12"/>
      <color theme="1"/>
      <name val="Aptos Narrow"/>
      <family val="2"/>
    </font>
    <font>
      <b/>
      <sz val="11"/>
      <color rgb="FFFF0000"/>
      <name val="Aptos Narrow"/>
      <family val="2"/>
    </font>
    <font>
      <sz val="11"/>
      <name val="Aptos Narrow"/>
      <family val="2"/>
    </font>
    <font>
      <sz val="11"/>
      <color theme="0"/>
      <name val="Aptos Narrow"/>
      <family val="2"/>
    </font>
    <font>
      <b/>
      <sz val="10"/>
      <color theme="1"/>
      <name val="Aptos Narrow"/>
      <family val="2"/>
    </font>
    <font>
      <b/>
      <sz val="16"/>
      <color rgb="FF0070C0"/>
      <name val="Aptos Narrow"/>
      <family val="2"/>
    </font>
    <font>
      <b/>
      <sz val="8"/>
      <color theme="0"/>
      <name val="Aptos Narrow"/>
      <family val="2"/>
    </font>
    <font>
      <b/>
      <sz val="12"/>
      <color rgb="FFFF0000"/>
      <name val="Aptos Narrow"/>
      <family val="2"/>
    </font>
    <font>
      <b/>
      <sz val="10"/>
      <color theme="1"/>
      <name val="Verdana"/>
      <family val="2"/>
    </font>
    <font>
      <b/>
      <sz val="11"/>
      <color theme="1"/>
      <name val="Verdana"/>
      <family val="2"/>
    </font>
    <font>
      <sz val="8"/>
      <color theme="0"/>
      <name val="Verdana"/>
      <family val="2"/>
    </font>
    <font>
      <b/>
      <i/>
      <sz val="11"/>
      <color theme="0"/>
      <name val="Verdana"/>
      <family val="2"/>
    </font>
    <font>
      <b/>
      <sz val="12"/>
      <color theme="0"/>
      <name val="Verdana"/>
      <family val="2"/>
    </font>
    <font>
      <b/>
      <sz val="18"/>
      <color theme="0"/>
      <name val="Calibri"/>
      <family val="2"/>
      <scheme val="minor"/>
    </font>
    <font>
      <sz val="11"/>
      <color theme="1" tint="0.249977111117893"/>
      <name val="Verdana"/>
      <family val="2"/>
    </font>
    <font>
      <b/>
      <sz val="11"/>
      <color theme="1" tint="0.249977111117893"/>
      <name val="Verdana"/>
      <family val="2"/>
    </font>
    <font>
      <b/>
      <sz val="11"/>
      <color rgb="FF8C8375"/>
      <name val="Verdana"/>
      <family val="2"/>
    </font>
    <font>
      <sz val="12"/>
      <color theme="1" tint="0.249977111117893"/>
      <name val="Verdana"/>
      <family val="2"/>
    </font>
    <font>
      <b/>
      <sz val="12"/>
      <color theme="1" tint="0.249977111117893"/>
      <name val="Verdana"/>
      <family val="2"/>
    </font>
    <font>
      <sz val="12"/>
      <color theme="1"/>
      <name val="Verdana"/>
      <family val="2"/>
    </font>
    <font>
      <b/>
      <sz val="12"/>
      <color theme="1"/>
      <name val="Verdana"/>
      <family val="2"/>
    </font>
    <font>
      <sz val="12"/>
      <color theme="0"/>
      <name val="Verdana"/>
      <family val="2"/>
    </font>
    <font>
      <b/>
      <i/>
      <sz val="12"/>
      <color rgb="FF625850"/>
      <name val="Verdana"/>
      <family val="2"/>
    </font>
    <font>
      <b/>
      <i/>
      <sz val="12"/>
      <color theme="0"/>
      <name val="Verdana"/>
      <family val="2"/>
    </font>
    <font>
      <sz val="8"/>
      <name val="Verdana"/>
      <family val="2"/>
    </font>
    <font>
      <b/>
      <u/>
      <sz val="11"/>
      <color theme="1"/>
      <name val="Verdana"/>
      <family val="2"/>
    </font>
    <font>
      <b/>
      <sz val="8"/>
      <color rgb="FF625850"/>
      <name val="Verdana"/>
      <family val="2"/>
    </font>
    <font>
      <sz val="11"/>
      <color theme="4" tint="0.79998168889431442"/>
      <name val="Calibri"/>
      <family val="2"/>
      <scheme val="minor"/>
    </font>
    <font>
      <b/>
      <sz val="10"/>
      <color theme="4" tint="0.79998168889431442"/>
      <name val="Calibri"/>
      <family val="2"/>
      <scheme val="minor"/>
    </font>
    <font>
      <b/>
      <sz val="10"/>
      <color theme="0"/>
      <name val="Calibri"/>
      <family val="2"/>
      <scheme val="minor"/>
    </font>
    <font>
      <sz val="10"/>
      <color rgb="FF000000"/>
      <name val="Calibri"/>
      <family val="2"/>
      <scheme val="minor"/>
    </font>
    <font>
      <b/>
      <i/>
      <sz val="10"/>
      <color theme="0"/>
      <name val="Calibri"/>
      <family val="2"/>
      <scheme val="minor"/>
    </font>
    <font>
      <b/>
      <i/>
      <sz val="10"/>
      <color theme="1"/>
      <name val="Calibri"/>
      <family val="2"/>
      <scheme val="minor"/>
    </font>
    <font>
      <sz val="24"/>
      <color theme="1"/>
      <name val="Calibri"/>
      <family val="2"/>
      <scheme val="minor"/>
    </font>
    <font>
      <b/>
      <i/>
      <sz val="10"/>
      <color theme="0"/>
      <name val="Aptos Narrow"/>
      <family val="2"/>
    </font>
    <font>
      <b/>
      <i/>
      <sz val="10"/>
      <color theme="4" tint="-0.499984740745262"/>
      <name val="Aptos Narrow"/>
      <family val="2"/>
    </font>
    <font>
      <b/>
      <sz val="10"/>
      <color rgb="FF000000"/>
      <name val="Aptos Narrow"/>
      <family val="2"/>
    </font>
    <font>
      <sz val="11"/>
      <color rgb="FFFF0000"/>
      <name val="Calibri"/>
      <family val="2"/>
      <scheme val="minor"/>
    </font>
    <font>
      <b/>
      <i/>
      <sz val="9"/>
      <color theme="1"/>
      <name val="Aptos Narrow"/>
      <family val="2"/>
    </font>
    <font>
      <sz val="11"/>
      <color theme="1"/>
      <name val="Calibri Light"/>
      <family val="2"/>
      <scheme val="major"/>
    </font>
    <font>
      <b/>
      <i/>
      <sz val="9"/>
      <color theme="1"/>
      <name val="Calibri"/>
      <family val="2"/>
      <scheme val="minor"/>
    </font>
    <font>
      <b/>
      <sz val="30"/>
      <color rgb="FF2A5F7A"/>
      <name val="Calibri"/>
      <family val="2"/>
      <scheme val="minor"/>
    </font>
    <font>
      <b/>
      <i/>
      <sz val="11"/>
      <color theme="4" tint="-0.499984740745262"/>
      <name val="Calibri"/>
      <family val="2"/>
      <scheme val="minor"/>
    </font>
    <font>
      <b/>
      <sz val="14"/>
      <color theme="4" tint="-0.499984740745262"/>
      <name val="Calibri"/>
      <family val="2"/>
      <scheme val="minor"/>
    </font>
    <font>
      <b/>
      <sz val="12"/>
      <color rgb="FFFF0000"/>
      <name val="Calibri"/>
      <family val="2"/>
      <scheme val="minor"/>
    </font>
    <font>
      <b/>
      <i/>
      <sz val="10"/>
      <color theme="0" tint="-4.9989318521683403E-2"/>
      <name val="Calibri"/>
      <family val="2"/>
      <scheme val="minor"/>
    </font>
    <font>
      <b/>
      <i/>
      <sz val="9"/>
      <color theme="0"/>
      <name val="Arial"/>
      <family val="2"/>
    </font>
    <font>
      <sz val="8"/>
      <color rgb="FF000000"/>
      <name val="Segoe UI"/>
      <family val="2"/>
    </font>
    <font>
      <b/>
      <sz val="11"/>
      <color rgb="FF000000"/>
      <name val="Verdana"/>
      <family val="2"/>
    </font>
    <font>
      <sz val="10"/>
      <color theme="0"/>
      <name val="Calibri"/>
      <family val="2"/>
      <scheme val="minor"/>
    </font>
    <font>
      <b/>
      <sz val="22"/>
      <color theme="1"/>
      <name val="Calibri"/>
      <family val="2"/>
      <scheme val="minor"/>
    </font>
    <font>
      <sz val="10"/>
      <color theme="1"/>
      <name val="Calibri Light"/>
      <family val="2"/>
      <scheme val="major"/>
    </font>
    <font>
      <b/>
      <sz val="12"/>
      <color theme="0"/>
      <name val="Calibri"/>
      <family val="2"/>
      <scheme val="minor"/>
    </font>
    <font>
      <sz val="8"/>
      <color rgb="FF000000"/>
      <name val="Calibri"/>
      <family val="2"/>
      <scheme val="minor"/>
    </font>
    <font>
      <sz val="8"/>
      <color rgb="FFFF0000"/>
      <name val="Calibri"/>
      <family val="2"/>
      <scheme val="minor"/>
    </font>
    <font>
      <sz val="8"/>
      <color rgb="FF0000FF"/>
      <name val="Calibri"/>
      <family val="2"/>
      <scheme val="minor"/>
    </font>
    <font>
      <b/>
      <sz val="11"/>
      <color rgb="FF625850"/>
      <name val="Verdana"/>
      <family val="2"/>
    </font>
    <font>
      <b/>
      <i/>
      <sz val="9"/>
      <color theme="0"/>
      <name val="Calibri"/>
      <family val="2"/>
      <scheme val="minor"/>
    </font>
    <font>
      <sz val="11"/>
      <color rgb="FF000000"/>
      <name val="Calibri"/>
      <family val="2"/>
      <scheme val="minor"/>
    </font>
    <font>
      <b/>
      <sz val="10"/>
      <color rgb="FFFF0000"/>
      <name val="Calibri"/>
      <family val="2"/>
      <scheme val="minor"/>
    </font>
    <font>
      <b/>
      <sz val="9"/>
      <color theme="1"/>
      <name val="Aptos Narrow"/>
      <family val="2"/>
    </font>
    <font>
      <sz val="12"/>
      <color theme="1"/>
      <name val="Calibri"/>
      <family val="2"/>
      <scheme val="minor"/>
    </font>
    <font>
      <sz val="9"/>
      <color theme="1"/>
      <name val="Segoe UI"/>
      <family val="2"/>
    </font>
    <font>
      <b/>
      <sz val="9"/>
      <color theme="1"/>
      <name val="Segoe UI"/>
      <family val="2"/>
    </font>
    <font>
      <i/>
      <sz val="11"/>
      <name val="Verdana"/>
      <family val="2"/>
    </font>
    <font>
      <b/>
      <u/>
      <sz val="11"/>
      <color rgb="FF000000"/>
      <name val="Calibri"/>
      <family val="2"/>
      <scheme val="minor"/>
    </font>
    <font>
      <b/>
      <sz val="11"/>
      <name val="Verdana"/>
      <family val="2"/>
    </font>
    <font>
      <b/>
      <u/>
      <sz val="11"/>
      <color rgb="FF625850"/>
      <name val="Verdana"/>
      <family val="2"/>
    </font>
    <font>
      <i/>
      <sz val="10"/>
      <color theme="0"/>
      <name val="Aptos Narrow"/>
      <family val="2"/>
    </font>
    <font>
      <i/>
      <sz val="9"/>
      <color theme="0"/>
      <name val="Aptos Narrow"/>
      <family val="2"/>
    </font>
    <font>
      <b/>
      <sz val="9"/>
      <color theme="1"/>
      <name val="Calibri"/>
      <family val="2"/>
      <scheme val="minor"/>
    </font>
    <font>
      <sz val="11"/>
      <color rgb="FF000000"/>
      <name val="Verdana"/>
      <family val="2"/>
    </font>
  </fonts>
  <fills count="5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FFFF00"/>
        <bgColor indexed="64"/>
      </patternFill>
    </fill>
    <fill>
      <gradientFill>
        <stop position="0">
          <color theme="8" tint="0.59999389629810485"/>
        </stop>
        <stop position="0.5">
          <color theme="8" tint="-0.25098422193060094"/>
        </stop>
        <stop position="1">
          <color theme="8" tint="0.59999389629810485"/>
        </stop>
      </gradientFill>
    </fill>
    <fill>
      <patternFill patternType="solid">
        <fgColor theme="8"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0" tint="-4.9989318521683403E-2"/>
        <bgColor indexed="64"/>
      </patternFill>
    </fill>
    <fill>
      <gradientFill degree="90">
        <stop position="0">
          <color theme="4" tint="0.40000610370189521"/>
        </stop>
        <stop position="1">
          <color theme="4" tint="0.59999389629810485"/>
        </stop>
      </gradientFill>
    </fill>
    <fill>
      <patternFill patternType="solid">
        <fgColor theme="4" tint="0.79998168889431442"/>
        <bgColor indexed="64"/>
      </patternFill>
    </fill>
    <fill>
      <patternFill patternType="solid">
        <fgColor theme="5" tint="0.79998168889431442"/>
        <bgColor indexed="64"/>
      </patternFill>
    </fill>
    <fill>
      <patternFill patternType="solid">
        <fgColor rgb="FFFF0000"/>
        <bgColor indexed="64"/>
      </patternFill>
    </fill>
    <fill>
      <gradientFill degree="90">
        <stop position="0">
          <color theme="5" tint="0.59999389629810485"/>
        </stop>
        <stop position="1">
          <color theme="5" tint="0.80001220740379042"/>
        </stop>
      </gradientFill>
    </fill>
    <fill>
      <patternFill patternType="solid">
        <fgColor indexed="9"/>
        <bgColor indexed="64"/>
      </patternFill>
    </fill>
    <fill>
      <patternFill patternType="solid">
        <fgColor rgb="FF8C8375"/>
        <bgColor indexed="64"/>
      </patternFill>
    </fill>
    <fill>
      <patternFill patternType="solid">
        <fgColor theme="7" tint="0.39997558519241921"/>
        <bgColor indexed="64"/>
      </patternFill>
    </fill>
    <fill>
      <patternFill patternType="solid">
        <fgColor theme="4" tint="0.59999389629810485"/>
        <bgColor indexed="64"/>
      </patternFill>
    </fill>
    <fill>
      <gradientFill>
        <stop position="0">
          <color theme="8" tint="0.59999389629810485"/>
        </stop>
        <stop position="1">
          <color theme="8" tint="0.80001220740379042"/>
        </stop>
      </gradientFill>
    </fill>
    <fill>
      <gradientFill>
        <stop position="0">
          <color theme="7" tint="0.59999389629810485"/>
        </stop>
        <stop position="1">
          <color theme="7" tint="0.80001220740379042"/>
        </stop>
      </gradientFill>
    </fill>
    <fill>
      <gradientFill>
        <stop position="0">
          <color theme="9" tint="0.59999389629810485"/>
        </stop>
        <stop position="1">
          <color theme="9" tint="0.80001220740379042"/>
        </stop>
      </gradientFill>
    </fill>
    <fill>
      <gradientFill>
        <stop position="0">
          <color theme="0" tint="-0.25098422193060094"/>
        </stop>
        <stop position="1">
          <color theme="0" tint="-0.1490218817712943"/>
        </stop>
      </gradientFill>
    </fill>
    <fill>
      <gradientFill>
        <stop position="0">
          <color theme="5" tint="0.40000610370189521"/>
        </stop>
        <stop position="1">
          <color theme="5" tint="0.59999389629810485"/>
        </stop>
      </gradientFill>
    </fill>
    <fill>
      <patternFill patternType="solid">
        <fgColor rgb="FF0070C0"/>
        <bgColor theme="4"/>
      </patternFill>
    </fill>
    <fill>
      <patternFill patternType="solid">
        <fgColor rgb="FF0070C0"/>
        <bgColor auto="1"/>
      </patternFill>
    </fill>
    <fill>
      <patternFill patternType="solid">
        <fgColor theme="0" tint="-0.249977111117893"/>
        <bgColor indexed="64"/>
      </patternFill>
    </fill>
    <fill>
      <patternFill patternType="solid">
        <fgColor theme="7" tint="0.79998168889431442"/>
        <bgColor indexed="64"/>
      </patternFill>
    </fill>
    <fill>
      <patternFill patternType="solid">
        <fgColor rgb="FFFFF2CC"/>
        <bgColor indexed="64"/>
      </patternFill>
    </fill>
    <fill>
      <patternFill patternType="solid">
        <fgColor theme="8" tint="0.39997558519241921"/>
        <bgColor indexed="64"/>
      </patternFill>
    </fill>
    <fill>
      <patternFill patternType="solid">
        <fgColor theme="0" tint="-0.499984740745262"/>
        <bgColor indexed="64"/>
      </patternFill>
    </fill>
    <fill>
      <patternFill patternType="solid">
        <fgColor rgb="FFCCFFCC"/>
        <bgColor indexed="64"/>
      </patternFill>
    </fill>
    <fill>
      <patternFill patternType="solid">
        <fgColor rgb="FFFFFFFF"/>
        <bgColor indexed="64"/>
      </patternFill>
    </fill>
    <fill>
      <patternFill patternType="solid">
        <fgColor rgb="FFD9D9D9"/>
        <bgColor indexed="64"/>
      </patternFill>
    </fill>
    <fill>
      <patternFill patternType="solid">
        <fgColor auto="1"/>
        <bgColor indexed="64"/>
      </patternFill>
    </fill>
    <fill>
      <patternFill patternType="solid">
        <fgColor theme="7" tint="-0.249977111117893"/>
        <bgColor indexed="64"/>
      </patternFill>
    </fill>
    <fill>
      <patternFill patternType="solid">
        <fgColor theme="8" tint="0.79995117038483843"/>
        <bgColor indexed="64"/>
      </patternFill>
    </fill>
    <fill>
      <gradientFill>
        <stop position="0">
          <color theme="4" tint="0.59999389629810485"/>
        </stop>
        <stop position="0.5">
          <color theme="4" tint="0.40000610370189521"/>
        </stop>
        <stop position="1">
          <color theme="4" tint="0.59999389629810485"/>
        </stop>
      </gradientFill>
    </fill>
    <fill>
      <patternFill patternType="solid">
        <fgColor theme="4" tint="0.59999389629810485"/>
        <bgColor auto="1"/>
      </patternFill>
    </fill>
    <fill>
      <patternFill patternType="solid">
        <fgColor theme="4" tint="0.59999389629810485"/>
        <bgColor theme="8"/>
      </patternFill>
    </fill>
    <fill>
      <patternFill patternType="solid">
        <fgColor rgb="FF002060"/>
        <bgColor indexed="64"/>
      </patternFill>
    </fill>
    <fill>
      <patternFill patternType="solid">
        <fgColor theme="9" tint="0.59999389629810485"/>
        <bgColor indexed="64"/>
      </patternFill>
    </fill>
    <fill>
      <patternFill patternType="solid">
        <fgColor theme="9" tint="0.39997558519241921"/>
        <bgColor indexed="64"/>
      </patternFill>
    </fill>
    <fill>
      <gradientFill>
        <stop position="0">
          <color theme="9" tint="-0.25098422193060094"/>
        </stop>
        <stop position="0.5">
          <color theme="9" tint="0.40000610370189521"/>
        </stop>
        <stop position="1">
          <color theme="9" tint="-0.25098422193060094"/>
        </stop>
      </gradientFill>
    </fill>
    <fill>
      <patternFill patternType="solid">
        <fgColor theme="9" tint="0.59996337778862885"/>
        <bgColor indexed="64"/>
      </patternFill>
    </fill>
    <fill>
      <gradientFill>
        <stop position="0">
          <color theme="9" tint="0.80001220740379042"/>
        </stop>
        <stop position="0.5">
          <color theme="9" tint="0.40000610370189521"/>
        </stop>
        <stop position="1">
          <color theme="9" tint="0.80001220740379042"/>
        </stop>
      </gradientFill>
    </fill>
    <fill>
      <patternFill patternType="solid">
        <fgColor theme="9" tint="0.59999389629810485"/>
        <bgColor auto="1"/>
      </patternFill>
    </fill>
    <fill>
      <gradientFill>
        <stop position="0">
          <color theme="9" tint="0.59999389629810485"/>
        </stop>
        <stop position="0.5">
          <color theme="9" tint="0.40000610370189521"/>
        </stop>
        <stop position="1">
          <color theme="9" tint="0.59999389629810485"/>
        </stop>
      </gradientFill>
    </fill>
    <fill>
      <gradientFill>
        <stop position="0">
          <color theme="9" tint="0.59999389629810485"/>
        </stop>
        <stop position="0.5">
          <color theme="9" tint="-0.25098422193060094"/>
        </stop>
        <stop position="1">
          <color theme="9" tint="0.59999389629810485"/>
        </stop>
      </gradientFill>
    </fill>
    <fill>
      <patternFill patternType="solid">
        <fgColor rgb="FFADD8E6"/>
        <bgColor indexed="64"/>
      </patternFill>
    </fill>
    <fill>
      <patternFill patternType="solid">
        <fgColor theme="4" tint="-0.249977111117893"/>
        <bgColor indexed="64"/>
      </patternFill>
    </fill>
  </fills>
  <borders count="315">
    <border>
      <left/>
      <right/>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style="thin">
        <color theme="4" tint="-0.499984740745262"/>
      </right>
      <top style="thin">
        <color theme="4" tint="-0.499984740745262"/>
      </top>
      <bottom style="thin">
        <color theme="4" tint="-0.499984740745262"/>
      </bottom>
      <diagonal/>
    </border>
    <border>
      <left style="hair">
        <color theme="4" tint="-0.499984740745262"/>
      </left>
      <right style="hair">
        <color theme="4" tint="-0.499984740745262"/>
      </right>
      <top style="hair">
        <color theme="4" tint="-0.499984740745262"/>
      </top>
      <bottom style="hair">
        <color theme="4" tint="-0.499984740745262"/>
      </bottom>
      <diagonal/>
    </border>
    <border>
      <left style="thin">
        <color theme="4" tint="-0.499984740745262"/>
      </left>
      <right/>
      <top style="thin">
        <color theme="4" tint="-0.499984740745262"/>
      </top>
      <bottom style="thin">
        <color theme="4" tint="-0.4999847407452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theme="4" tint="-0.499984740745262"/>
      </left>
      <right/>
      <top style="medium">
        <color theme="4" tint="-0.499984740745262"/>
      </top>
      <bottom/>
      <diagonal/>
    </border>
    <border>
      <left/>
      <right/>
      <top style="medium">
        <color theme="4" tint="-0.499984740745262"/>
      </top>
      <bottom/>
      <diagonal/>
    </border>
    <border>
      <left/>
      <right style="hair">
        <color theme="4" tint="-0.499984740745262"/>
      </right>
      <top style="hair">
        <color theme="4" tint="-0.499984740745262"/>
      </top>
      <bottom style="hair">
        <color theme="4" tint="-0.499984740745262"/>
      </bottom>
      <diagonal/>
    </border>
    <border>
      <left style="hair">
        <color theme="4" tint="-0.499984740745262"/>
      </left>
      <right/>
      <top style="hair">
        <color theme="4" tint="-0.499984740745262"/>
      </top>
      <bottom style="hair">
        <color theme="4" tint="-0.499984740745262"/>
      </bottom>
      <diagonal/>
    </border>
    <border>
      <left/>
      <right style="hair">
        <color theme="4" tint="-0.499984740745262"/>
      </right>
      <top/>
      <bottom style="hair">
        <color theme="4" tint="-0.499984740745262"/>
      </bottom>
      <diagonal/>
    </border>
    <border>
      <left style="hair">
        <color theme="4" tint="-0.499984740745262"/>
      </left>
      <right/>
      <top/>
      <bottom style="hair">
        <color theme="4" tint="-0.499984740745262"/>
      </bottom>
      <diagonal/>
    </border>
    <border>
      <left/>
      <right style="hair">
        <color theme="4" tint="-0.499984740745262"/>
      </right>
      <top style="hair">
        <color theme="4" tint="-0.499984740745262"/>
      </top>
      <bottom/>
      <diagonal/>
    </border>
    <border>
      <left style="hair">
        <color theme="4" tint="-0.499984740745262"/>
      </left>
      <right/>
      <top style="hair">
        <color theme="4" tint="-0.499984740745262"/>
      </top>
      <bottom/>
      <diagonal/>
    </border>
    <border>
      <left/>
      <right style="medium">
        <color theme="4" tint="-0.499984740745262"/>
      </right>
      <top style="medium">
        <color theme="4" tint="-0.499984740745262"/>
      </top>
      <bottom/>
      <diagonal/>
    </border>
    <border>
      <left style="medium">
        <color theme="4" tint="-0.499984740745262"/>
      </left>
      <right/>
      <top style="medium">
        <color theme="4" tint="-0.499984740745262"/>
      </top>
      <bottom style="thin">
        <color auto="1"/>
      </bottom>
      <diagonal/>
    </border>
    <border>
      <left/>
      <right/>
      <top style="medium">
        <color theme="4" tint="-0.499984740745262"/>
      </top>
      <bottom style="thin">
        <color auto="1"/>
      </bottom>
      <diagonal/>
    </border>
    <border>
      <left/>
      <right style="medium">
        <color theme="4" tint="-0.499984740745262"/>
      </right>
      <top style="medium">
        <color theme="4" tint="-0.499984740745262"/>
      </top>
      <bottom style="thin">
        <color auto="1"/>
      </bottom>
      <diagonal/>
    </border>
    <border>
      <left/>
      <right/>
      <top style="medium">
        <color auto="1"/>
      </top>
      <bottom/>
      <diagonal/>
    </border>
    <border>
      <left/>
      <right/>
      <top/>
      <bottom style="medium">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indexed="64"/>
      </left>
      <right style="thin">
        <color indexed="64"/>
      </right>
      <top style="thin">
        <color indexed="64"/>
      </top>
      <bottom style="thin">
        <color indexed="64"/>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style="thin">
        <color theme="4" tint="-0.499984740745262"/>
      </right>
      <top style="thin">
        <color theme="4" tint="-0.499984740745262"/>
      </top>
      <bottom/>
      <diagonal/>
    </border>
    <border>
      <left/>
      <right/>
      <top/>
      <bottom style="thin">
        <color indexed="64"/>
      </bottom>
      <diagonal/>
    </border>
    <border>
      <left style="thin">
        <color indexed="64"/>
      </left>
      <right/>
      <top/>
      <bottom/>
      <diagonal/>
    </border>
    <border>
      <left/>
      <right/>
      <top/>
      <bottom style="double">
        <color indexed="64"/>
      </bottom>
      <diagonal/>
    </border>
    <border>
      <left style="medium">
        <color theme="4" tint="-0.499984740745262"/>
      </left>
      <right style="hair">
        <color theme="4" tint="-0.499984740745262"/>
      </right>
      <top style="hair">
        <color theme="4" tint="-0.499984740745262"/>
      </top>
      <bottom style="hair">
        <color theme="4" tint="-0.499984740745262"/>
      </bottom>
      <diagonal/>
    </border>
    <border>
      <left style="medium">
        <color theme="4" tint="-0.499984740745262"/>
      </left>
      <right style="hair">
        <color theme="4" tint="-0.499984740745262"/>
      </right>
      <top style="hair">
        <color theme="4" tint="-0.499984740745262"/>
      </top>
      <bottom style="medium">
        <color theme="4" tint="-0.499984740745262"/>
      </bottom>
      <diagonal/>
    </border>
    <border>
      <left style="medium">
        <color theme="4" tint="-0.499984740745262"/>
      </left>
      <right style="hair">
        <color theme="4" tint="-0.499984740745262"/>
      </right>
      <top style="medium">
        <color theme="4" tint="-0.499984740745262"/>
      </top>
      <bottom style="hair">
        <color theme="4" tint="-0.499984740745262"/>
      </bottom>
      <diagonal/>
    </border>
    <border>
      <left style="hair">
        <color theme="4" tint="-0.499984740745262"/>
      </left>
      <right style="hair">
        <color theme="4" tint="-0.499984740745262"/>
      </right>
      <top style="medium">
        <color theme="4" tint="-0.499984740745262"/>
      </top>
      <bottom style="hair">
        <color theme="4" tint="-0.499984740745262"/>
      </bottom>
      <diagonal/>
    </border>
    <border>
      <left/>
      <right style="medium">
        <color theme="4" tint="-0.499984740745262"/>
      </right>
      <top style="medium">
        <color theme="4" tint="-0.499984740745262"/>
      </top>
      <bottom style="hair">
        <color theme="4" tint="-0.499984740745262"/>
      </bottom>
      <diagonal/>
    </border>
    <border>
      <left/>
      <right/>
      <top style="hair">
        <color theme="4" tint="-0.499984740745262"/>
      </top>
      <bottom style="hair">
        <color theme="4" tint="-0.499984740745262"/>
      </bottom>
      <diagonal/>
    </border>
    <border>
      <left/>
      <right style="medium">
        <color theme="4" tint="-0.499984740745262"/>
      </right>
      <top style="hair">
        <color theme="4" tint="-0.499984740745262"/>
      </top>
      <bottom style="hair">
        <color theme="4" tint="-0.499984740745262"/>
      </bottom>
      <diagonal/>
    </border>
    <border>
      <left style="hair">
        <color theme="4" tint="-0.499984740745262"/>
      </left>
      <right/>
      <top style="hair">
        <color theme="4" tint="-0.499984740745262"/>
      </top>
      <bottom style="medium">
        <color theme="4" tint="-0.499984740745262"/>
      </bottom>
      <diagonal/>
    </border>
    <border>
      <left/>
      <right/>
      <top style="hair">
        <color theme="4" tint="-0.499984740745262"/>
      </top>
      <bottom style="medium">
        <color theme="4" tint="-0.499984740745262"/>
      </bottom>
      <diagonal/>
    </border>
    <border>
      <left/>
      <right style="medium">
        <color theme="4" tint="-0.499984740745262"/>
      </right>
      <top style="hair">
        <color theme="4" tint="-0.499984740745262"/>
      </top>
      <bottom style="medium">
        <color theme="4" tint="-0.499984740745262"/>
      </bottom>
      <diagonal/>
    </border>
    <border>
      <left style="hair">
        <color auto="1"/>
      </left>
      <right/>
      <top style="hair">
        <color auto="1"/>
      </top>
      <bottom/>
      <diagonal/>
    </border>
    <border>
      <left/>
      <right/>
      <top/>
      <bottom style="thin">
        <color theme="4" tint="0.39997558519241921"/>
      </bottom>
      <diagonal/>
    </border>
    <border>
      <left style="hair">
        <color auto="1"/>
      </left>
      <right/>
      <top/>
      <bottom/>
      <diagonal/>
    </border>
    <border>
      <left style="medium">
        <color auto="1"/>
      </left>
      <right/>
      <top/>
      <bottom/>
      <diagonal/>
    </border>
    <border>
      <left style="hair">
        <color auto="1"/>
      </left>
      <right style="medium">
        <color auto="1"/>
      </right>
      <top style="hair">
        <color auto="1"/>
      </top>
      <bottom/>
      <diagonal/>
    </border>
    <border>
      <left style="hair">
        <color auto="1"/>
      </left>
      <right style="medium">
        <color auto="1"/>
      </right>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theme="4" tint="-0.499984740745262"/>
      </left>
      <right style="hair">
        <color theme="4" tint="-0.499984740745262"/>
      </right>
      <top style="medium">
        <color theme="4" tint="-0.499984740745262"/>
      </top>
      <bottom style="medium">
        <color theme="4" tint="-0.499984740745262"/>
      </bottom>
      <diagonal/>
    </border>
    <border>
      <left/>
      <right/>
      <top style="thin">
        <color theme="4" tint="-0.499984740745262"/>
      </top>
      <bottom style="thin">
        <color theme="4" tint="-0.499984740745262"/>
      </bottom>
      <diagonal/>
    </border>
    <border>
      <left style="hair">
        <color theme="4" tint="-0.499984740745262"/>
      </left>
      <right/>
      <top style="medium">
        <color theme="4" tint="-0.499984740745262"/>
      </top>
      <bottom style="medium">
        <color theme="4" tint="-0.499984740745262"/>
      </bottom>
      <diagonal/>
    </border>
    <border>
      <left/>
      <right style="medium">
        <color theme="4" tint="-0.499984740745262"/>
      </right>
      <top style="medium">
        <color theme="4" tint="-0.499984740745262"/>
      </top>
      <bottom style="medium">
        <color theme="4" tint="-0.499984740745262"/>
      </bottom>
      <diagonal/>
    </border>
    <border>
      <left style="medium">
        <color theme="4" tint="-0.499984740745262"/>
      </left>
      <right style="hair">
        <color theme="4" tint="-0.499984740745262"/>
      </right>
      <top style="medium">
        <color theme="4" tint="-0.499984740745262"/>
      </top>
      <bottom style="thin">
        <color theme="4" tint="-0.499984740745262"/>
      </bottom>
      <diagonal/>
    </border>
    <border>
      <left style="hair">
        <color theme="4" tint="-0.499984740745262"/>
      </left>
      <right style="medium">
        <color theme="4" tint="-0.499984740745262"/>
      </right>
      <top style="medium">
        <color theme="4" tint="-0.499984740745262"/>
      </top>
      <bottom style="thin">
        <color theme="4" tint="-0.499984740745262"/>
      </bottom>
      <diagonal/>
    </border>
    <border>
      <left style="hair">
        <color theme="4" tint="-0.499984740745262"/>
      </left>
      <right style="medium">
        <color theme="4" tint="-0.499984740745262"/>
      </right>
      <top style="hair">
        <color theme="4" tint="-0.499984740745262"/>
      </top>
      <bottom style="hair">
        <color theme="4" tint="-0.499984740745262"/>
      </bottom>
      <diagonal/>
    </border>
    <border>
      <left style="hair">
        <color theme="4" tint="-0.499984740745262"/>
      </left>
      <right style="medium">
        <color theme="4" tint="-0.499984740745262"/>
      </right>
      <top style="hair">
        <color theme="4" tint="-0.499984740745262"/>
      </top>
      <bottom style="medium">
        <color theme="4" tint="-0.499984740745262"/>
      </bottom>
      <diagonal/>
    </border>
    <border>
      <left style="medium">
        <color theme="4" tint="-0.499984740745262"/>
      </left>
      <right/>
      <top style="hair">
        <color theme="4" tint="-0.499984740745262"/>
      </top>
      <bottom style="hair">
        <color theme="4" tint="-0.499984740745262"/>
      </bottom>
      <diagonal/>
    </border>
    <border>
      <left style="medium">
        <color auto="1"/>
      </left>
      <right/>
      <top style="medium">
        <color auto="1"/>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theme="4" tint="-0.499984740745262"/>
      </left>
      <right/>
      <top style="hair">
        <color theme="4" tint="-0.499984740745262"/>
      </top>
      <bottom style="medium">
        <color theme="4" tint="-0.499984740745262"/>
      </bottom>
      <diagonal/>
    </border>
    <border>
      <left style="medium">
        <color theme="4" tint="-0.499984740745262"/>
      </left>
      <right/>
      <top style="medium">
        <color theme="4" tint="-0.499984740745262"/>
      </top>
      <bottom style="thin">
        <color theme="4" tint="-0.499984740745262"/>
      </bottom>
      <diagonal/>
    </border>
    <border>
      <left/>
      <right/>
      <top style="medium">
        <color theme="4" tint="-0.499984740745262"/>
      </top>
      <bottom style="thin">
        <color theme="4" tint="-0.499984740745262"/>
      </bottom>
      <diagonal/>
    </border>
    <border>
      <left/>
      <right style="medium">
        <color theme="4" tint="-0.499984740745262"/>
      </right>
      <top style="medium">
        <color theme="4" tint="-0.499984740745262"/>
      </top>
      <bottom style="thin">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right/>
      <top style="medium">
        <color theme="4" tint="-0.499984740745262"/>
      </top>
      <bottom style="medium">
        <color theme="4" tint="-0.499984740745262"/>
      </bottom>
      <diagonal/>
    </border>
    <border>
      <left style="thin">
        <color theme="5" tint="-0.249977111117893"/>
      </left>
      <right style="thin">
        <color theme="5" tint="-0.249977111117893"/>
      </right>
      <top style="thin">
        <color theme="5" tint="-0.249977111117893"/>
      </top>
      <bottom style="thin">
        <color theme="5" tint="-0.249977111117893"/>
      </bottom>
      <diagonal/>
    </border>
    <border>
      <left style="thin">
        <color theme="5" tint="-0.249977111117893"/>
      </left>
      <right style="thin">
        <color theme="5" tint="-0.249977111117893"/>
      </right>
      <top/>
      <bottom style="thin">
        <color theme="5" tint="-0.249977111117893"/>
      </bottom>
      <diagonal/>
    </border>
    <border>
      <left style="medium">
        <color theme="4" tint="-0.499984740745262"/>
      </left>
      <right/>
      <top style="medium">
        <color theme="4" tint="-0.499984740745262"/>
      </top>
      <bottom style="hair">
        <color theme="4" tint="-0.499984740745262"/>
      </bottom>
      <diagonal/>
    </border>
    <border>
      <left style="medium">
        <color theme="6" tint="-0.499984740745262"/>
      </left>
      <right style="hair">
        <color theme="6" tint="-0.499984740745262"/>
      </right>
      <top style="medium">
        <color theme="6" tint="-0.499984740745262"/>
      </top>
      <bottom style="hair">
        <color theme="6" tint="-0.499984740745262"/>
      </bottom>
      <diagonal/>
    </border>
    <border>
      <left style="thin">
        <color theme="5" tint="-0.249977111117893"/>
      </left>
      <right style="thin">
        <color theme="5" tint="-0.249977111117893"/>
      </right>
      <top style="thin">
        <color theme="5" tint="-0.249977111117893"/>
      </top>
      <bottom/>
      <diagonal/>
    </border>
    <border>
      <left style="medium">
        <color theme="5" tint="-0.249977111117893"/>
      </left>
      <right style="hair">
        <color theme="5" tint="-0.249977111117893"/>
      </right>
      <top style="medium">
        <color theme="5" tint="-0.249977111117893"/>
      </top>
      <bottom style="hair">
        <color theme="5" tint="-0.249977111117893"/>
      </bottom>
      <diagonal/>
    </border>
    <border>
      <left style="hair">
        <color theme="5" tint="-0.249977111117893"/>
      </left>
      <right style="medium">
        <color theme="5" tint="-0.249977111117893"/>
      </right>
      <top style="medium">
        <color theme="5" tint="-0.249977111117893"/>
      </top>
      <bottom style="hair">
        <color theme="5" tint="-0.249977111117893"/>
      </bottom>
      <diagonal/>
    </border>
    <border>
      <left style="medium">
        <color theme="5" tint="-0.249977111117893"/>
      </left>
      <right style="hair">
        <color theme="5" tint="-0.249977111117893"/>
      </right>
      <top style="hair">
        <color theme="5" tint="-0.249977111117893"/>
      </top>
      <bottom style="medium">
        <color theme="5" tint="-0.249977111117893"/>
      </bottom>
      <diagonal/>
    </border>
    <border>
      <left style="hair">
        <color theme="5" tint="-0.249977111117893"/>
      </left>
      <right style="medium">
        <color theme="5" tint="-0.249977111117893"/>
      </right>
      <top style="hair">
        <color theme="5" tint="-0.249977111117893"/>
      </top>
      <bottom style="medium">
        <color theme="5" tint="-0.249977111117893"/>
      </bottom>
      <diagonal/>
    </border>
    <border>
      <left style="hair">
        <color theme="4" tint="-0.499984740745262"/>
      </left>
      <right style="medium">
        <color theme="4" tint="-0.499984740745262"/>
      </right>
      <top style="medium">
        <color theme="4" tint="-0.499984740745262"/>
      </top>
      <bottom style="hair">
        <color theme="4" tint="-0.499984740745262"/>
      </bottom>
      <diagonal/>
    </border>
    <border>
      <left style="medium">
        <color theme="1"/>
      </left>
      <right style="hair">
        <color theme="1"/>
      </right>
      <top style="hair">
        <color theme="1"/>
      </top>
      <bottom style="hair">
        <color theme="1"/>
      </bottom>
      <diagonal/>
    </border>
    <border>
      <left style="hair">
        <color theme="1"/>
      </left>
      <right style="hair">
        <color theme="1"/>
      </right>
      <top style="hair">
        <color theme="1"/>
      </top>
      <bottom style="hair">
        <color theme="1"/>
      </bottom>
      <diagonal/>
    </border>
    <border>
      <left style="hair">
        <color theme="1"/>
      </left>
      <right style="medium">
        <color theme="1"/>
      </right>
      <top style="hair">
        <color theme="1"/>
      </top>
      <bottom style="hair">
        <color theme="1"/>
      </bottom>
      <diagonal/>
    </border>
    <border>
      <left style="medium">
        <color theme="1"/>
      </left>
      <right style="hair">
        <color theme="1"/>
      </right>
      <top style="hair">
        <color theme="1"/>
      </top>
      <bottom style="medium">
        <color theme="1"/>
      </bottom>
      <diagonal/>
    </border>
    <border>
      <left style="hair">
        <color theme="1"/>
      </left>
      <right style="hair">
        <color theme="1"/>
      </right>
      <top style="hair">
        <color theme="1"/>
      </top>
      <bottom style="medium">
        <color theme="1"/>
      </bottom>
      <diagonal/>
    </border>
    <border>
      <left style="hair">
        <color theme="1"/>
      </left>
      <right style="medium">
        <color theme="1"/>
      </right>
      <top style="hair">
        <color theme="1"/>
      </top>
      <bottom style="medium">
        <color theme="1"/>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style="medium">
        <color theme="4" tint="-0.499984740745262"/>
      </left>
      <right/>
      <top/>
      <bottom style="medium">
        <color theme="4" tint="-0.499984740745262"/>
      </bottom>
      <diagonal/>
    </border>
    <border>
      <left/>
      <right/>
      <top/>
      <bottom style="medium">
        <color theme="4" tint="-0.499984740745262"/>
      </bottom>
      <diagonal/>
    </border>
    <border>
      <left/>
      <right style="medium">
        <color theme="4" tint="-0.499984740745262"/>
      </right>
      <top/>
      <bottom style="medium">
        <color theme="4" tint="-0.499984740745262"/>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medium">
        <color auto="1"/>
      </left>
      <right style="hair">
        <color auto="1"/>
      </right>
      <top style="medium">
        <color auto="1"/>
      </top>
      <bottom style="medium">
        <color auto="1"/>
      </bottom>
      <diagonal/>
    </border>
    <border>
      <left style="hair">
        <color auto="1"/>
      </left>
      <right style="hair">
        <color auto="1"/>
      </right>
      <top style="medium">
        <color auto="1"/>
      </top>
      <bottom style="medium">
        <color auto="1"/>
      </bottom>
      <diagonal/>
    </border>
    <border>
      <left style="hair">
        <color auto="1"/>
      </left>
      <right style="medium">
        <color auto="1"/>
      </right>
      <top style="medium">
        <color auto="1"/>
      </top>
      <bottom style="medium">
        <color auto="1"/>
      </bottom>
      <diagonal/>
    </border>
    <border>
      <left style="medium">
        <color auto="1"/>
      </left>
      <right/>
      <top style="medium">
        <color auto="1"/>
      </top>
      <bottom style="hair">
        <color auto="1"/>
      </bottom>
      <diagonal/>
    </border>
    <border>
      <left/>
      <right/>
      <top style="medium">
        <color auto="1"/>
      </top>
      <bottom style="hair">
        <color auto="1"/>
      </bottom>
      <diagonal/>
    </border>
    <border>
      <left/>
      <right style="hair">
        <color auto="1"/>
      </right>
      <top style="medium">
        <color auto="1"/>
      </top>
      <bottom style="hair">
        <color auto="1"/>
      </bottom>
      <diagonal/>
    </border>
    <border>
      <left style="thin">
        <color theme="4" tint="0.39997558519241921"/>
      </left>
      <right/>
      <top/>
      <bottom/>
      <diagonal/>
    </border>
    <border>
      <left style="medium">
        <color theme="0"/>
      </left>
      <right/>
      <top/>
      <bottom/>
      <diagonal/>
    </border>
    <border>
      <left/>
      <right style="medium">
        <color theme="0"/>
      </right>
      <top/>
      <bottom/>
      <diagonal/>
    </border>
    <border>
      <left/>
      <right/>
      <top/>
      <bottom style="medium">
        <color theme="0"/>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hair">
        <color theme="0"/>
      </left>
      <right style="hair">
        <color theme="0"/>
      </right>
      <top style="thin">
        <color auto="1"/>
      </top>
      <bottom style="thin">
        <color theme="1"/>
      </bottom>
      <diagonal/>
    </border>
    <border>
      <left style="thin">
        <color theme="8"/>
      </left>
      <right style="thin">
        <color theme="8"/>
      </right>
      <top style="thin">
        <color theme="4" tint="0.39997558519241921"/>
      </top>
      <bottom style="medium">
        <color theme="8"/>
      </bottom>
      <diagonal/>
    </border>
    <border>
      <left style="thin">
        <color theme="4" tint="0.39997558519241921"/>
      </left>
      <right style="thin">
        <color theme="8"/>
      </right>
      <top style="thin">
        <color theme="4" tint="0.39997558519241921"/>
      </top>
      <bottom style="medium">
        <color theme="8"/>
      </bottom>
      <diagonal/>
    </border>
    <border>
      <left/>
      <right style="hair">
        <color auto="1"/>
      </right>
      <top style="medium">
        <color auto="1"/>
      </top>
      <bottom/>
      <diagonal/>
    </border>
    <border>
      <left style="thin">
        <color indexed="64"/>
      </left>
      <right style="thin">
        <color indexed="64"/>
      </right>
      <top/>
      <bottom/>
      <diagonal/>
    </border>
    <border>
      <left style="thin">
        <color theme="8"/>
      </left>
      <right style="thin">
        <color theme="8"/>
      </right>
      <top style="thin">
        <color theme="4" tint="0.39997558519241921"/>
      </top>
      <bottom/>
      <diagonal/>
    </border>
    <border>
      <left style="thin">
        <color theme="4" tint="0.39997558519241921"/>
      </left>
      <right style="thin">
        <color theme="8"/>
      </right>
      <top style="thin">
        <color theme="4" tint="0.39997558519241921"/>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style="hair">
        <color auto="1"/>
      </left>
      <right style="hair">
        <color auto="1"/>
      </right>
      <top style="hair">
        <color auto="1"/>
      </top>
      <bottom style="medium">
        <color auto="1"/>
      </bottom>
      <diagonal/>
    </border>
    <border>
      <left style="medium">
        <color theme="7" tint="-0.24994659260841701"/>
      </left>
      <right/>
      <top style="medium">
        <color theme="7" tint="-0.24994659260841701"/>
      </top>
      <bottom/>
      <diagonal/>
    </border>
    <border>
      <left/>
      <right/>
      <top style="medium">
        <color theme="7" tint="-0.24994659260841701"/>
      </top>
      <bottom/>
      <diagonal/>
    </border>
    <border>
      <left/>
      <right style="medium">
        <color theme="7" tint="-0.24994659260841701"/>
      </right>
      <top style="medium">
        <color theme="7" tint="-0.24994659260841701"/>
      </top>
      <bottom/>
      <diagonal/>
    </border>
    <border>
      <left style="medium">
        <color theme="7" tint="-0.24994659260841701"/>
      </left>
      <right/>
      <top/>
      <bottom/>
      <diagonal/>
    </border>
    <border>
      <left/>
      <right style="medium">
        <color theme="7" tint="-0.24994659260841701"/>
      </right>
      <top/>
      <bottom/>
      <diagonal/>
    </border>
    <border>
      <left/>
      <right/>
      <top/>
      <bottom style="medium">
        <color theme="7" tint="-0.24994659260841701"/>
      </bottom>
      <diagonal/>
    </border>
    <border>
      <left style="medium">
        <color auto="1"/>
      </left>
      <right style="hair">
        <color theme="0"/>
      </right>
      <top style="medium">
        <color auto="1"/>
      </top>
      <bottom style="medium">
        <color auto="1"/>
      </bottom>
      <diagonal/>
    </border>
    <border>
      <left style="hair">
        <color theme="0"/>
      </left>
      <right style="hair">
        <color theme="0"/>
      </right>
      <top style="medium">
        <color auto="1"/>
      </top>
      <bottom style="medium">
        <color auto="1"/>
      </bottom>
      <diagonal/>
    </border>
    <border>
      <left style="hair">
        <color theme="0"/>
      </left>
      <right style="medium">
        <color auto="1"/>
      </right>
      <top style="medium">
        <color auto="1"/>
      </top>
      <bottom style="medium">
        <color auto="1"/>
      </bottom>
      <diagonal/>
    </border>
    <border>
      <left style="medium">
        <color theme="7" tint="-0.24994659260841701"/>
      </left>
      <right/>
      <top/>
      <bottom style="medium">
        <color theme="7" tint="-0.24994659260841701"/>
      </bottom>
      <diagonal/>
    </border>
    <border>
      <left/>
      <right style="medium">
        <color theme="7" tint="-0.24994659260841701"/>
      </right>
      <top/>
      <bottom style="medium">
        <color theme="7" tint="-0.24994659260841701"/>
      </bottom>
      <diagonal/>
    </border>
    <border>
      <left style="medium">
        <color theme="0"/>
      </left>
      <right/>
      <top/>
      <bottom style="medium">
        <color theme="0"/>
      </bottom>
      <diagonal/>
    </border>
    <border>
      <left/>
      <right style="medium">
        <color theme="0"/>
      </right>
      <top/>
      <bottom style="medium">
        <color theme="0"/>
      </bottom>
      <diagonal/>
    </border>
    <border>
      <left/>
      <right/>
      <top style="thin">
        <color auto="1"/>
      </top>
      <bottom style="thick">
        <color auto="1"/>
      </bottom>
      <diagonal/>
    </border>
    <border>
      <left style="thin">
        <color theme="8"/>
      </left>
      <right style="thin">
        <color theme="8"/>
      </right>
      <top style="thin">
        <color theme="8"/>
      </top>
      <bottom/>
      <diagonal/>
    </border>
    <border>
      <left style="thin">
        <color theme="8"/>
      </left>
      <right style="thin">
        <color theme="8"/>
      </right>
      <top/>
      <bottom/>
      <diagonal/>
    </border>
    <border>
      <left style="medium">
        <color theme="4" tint="-0.499984740745262"/>
      </left>
      <right style="medium">
        <color theme="4" tint="-0.499984740745262"/>
      </right>
      <top style="medium">
        <color theme="4" tint="-0.499984740745262"/>
      </top>
      <bottom style="medium">
        <color theme="4" tint="-0.499984740745262"/>
      </bottom>
      <diagonal/>
    </border>
    <border>
      <left style="hair">
        <color auto="1"/>
      </left>
      <right style="hair">
        <color auto="1"/>
      </right>
      <top style="thin">
        <color theme="1"/>
      </top>
      <bottom style="hair">
        <color auto="1"/>
      </bottom>
      <diagonal/>
    </border>
    <border>
      <left style="medium">
        <color auto="1"/>
      </left>
      <right style="hair">
        <color auto="1"/>
      </right>
      <top style="thin">
        <color theme="4" tint="-0.499984740745262"/>
      </top>
      <bottom style="hair">
        <color auto="1"/>
      </bottom>
      <diagonal/>
    </border>
    <border>
      <left style="hair">
        <color auto="1"/>
      </left>
      <right style="hair">
        <color auto="1"/>
      </right>
      <top style="thin">
        <color theme="4" tint="-0.499984740745262"/>
      </top>
      <bottom style="hair">
        <color auto="1"/>
      </bottom>
      <diagonal/>
    </border>
    <border>
      <left style="hair">
        <color auto="1"/>
      </left>
      <right style="medium">
        <color auto="1"/>
      </right>
      <top style="thin">
        <color theme="4" tint="-0.499984740745262"/>
      </top>
      <bottom style="hair">
        <color auto="1"/>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style="hair">
        <color auto="1"/>
      </left>
      <right/>
      <top style="thin">
        <color theme="1"/>
      </top>
      <bottom style="hair">
        <color auto="1"/>
      </bottom>
      <diagonal/>
    </border>
    <border>
      <left/>
      <right style="thin">
        <color auto="1"/>
      </right>
      <top style="thin">
        <color theme="1"/>
      </top>
      <bottom style="hair">
        <color auto="1"/>
      </bottom>
      <diagonal/>
    </border>
    <border>
      <left style="thin">
        <color auto="1"/>
      </left>
      <right/>
      <top style="thin">
        <color theme="1"/>
      </top>
      <bottom style="hair">
        <color auto="1"/>
      </bottom>
      <diagonal/>
    </border>
    <border>
      <left/>
      <right/>
      <top style="thin">
        <color theme="1"/>
      </top>
      <bottom style="hair">
        <color auto="1"/>
      </bottom>
      <diagonal/>
    </border>
    <border>
      <left/>
      <right style="hair">
        <color auto="1"/>
      </right>
      <top style="thin">
        <color theme="1"/>
      </top>
      <bottom style="hair">
        <color auto="1"/>
      </bottom>
      <diagonal/>
    </border>
    <border>
      <left style="hair">
        <color theme="0"/>
      </left>
      <right/>
      <top style="thin">
        <color auto="1"/>
      </top>
      <bottom style="thin">
        <color theme="1"/>
      </bottom>
      <diagonal/>
    </border>
    <border>
      <left/>
      <right style="thin">
        <color auto="1"/>
      </right>
      <top style="thin">
        <color auto="1"/>
      </top>
      <bottom style="thin">
        <color theme="1"/>
      </bottom>
      <diagonal/>
    </border>
    <border>
      <left/>
      <right/>
      <top style="thin">
        <color auto="1"/>
      </top>
      <bottom style="thin">
        <color theme="1"/>
      </bottom>
      <diagonal/>
    </border>
    <border>
      <left/>
      <right style="hair">
        <color theme="0"/>
      </right>
      <top style="thin">
        <color auto="1"/>
      </top>
      <bottom style="thin">
        <color theme="1"/>
      </bottom>
      <diagonal/>
    </border>
    <border>
      <left style="hair">
        <color auto="1"/>
      </left>
      <right/>
      <top style="hair">
        <color auto="1"/>
      </top>
      <bottom style="hair">
        <color indexed="64"/>
      </bottom>
      <diagonal/>
    </border>
    <border>
      <left/>
      <right style="thin">
        <color indexed="64"/>
      </right>
      <top style="hair">
        <color auto="1"/>
      </top>
      <bottom style="hair">
        <color indexed="64"/>
      </bottom>
      <diagonal/>
    </border>
    <border>
      <left style="thin">
        <color indexed="64"/>
      </left>
      <right/>
      <top style="hair">
        <color indexed="64"/>
      </top>
      <bottom style="hair">
        <color auto="1"/>
      </bottom>
      <diagonal/>
    </border>
    <border>
      <left/>
      <right/>
      <top style="hair">
        <color indexed="64"/>
      </top>
      <bottom style="hair">
        <color auto="1"/>
      </bottom>
      <diagonal/>
    </border>
    <border>
      <left/>
      <right style="hair">
        <color auto="1"/>
      </right>
      <top style="hair">
        <color indexed="64"/>
      </top>
      <bottom style="hair">
        <color auto="1"/>
      </bottom>
      <diagonal/>
    </border>
    <border>
      <left style="hair">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thin">
        <color theme="8"/>
      </left>
      <right style="thin">
        <color theme="8"/>
      </right>
      <top/>
      <bottom style="thin">
        <color theme="8"/>
      </bottom>
      <diagonal/>
    </border>
    <border>
      <left style="hair">
        <color indexed="64"/>
      </left>
      <right/>
      <top/>
      <bottom style="thin">
        <color indexed="64"/>
      </bottom>
      <diagonal/>
    </border>
    <border>
      <left style="medium">
        <color auto="1"/>
      </left>
      <right style="hair">
        <color auto="1"/>
      </right>
      <top/>
      <bottom style="medium">
        <color auto="1"/>
      </bottom>
      <diagonal/>
    </border>
    <border>
      <left style="hair">
        <color auto="1"/>
      </left>
      <right style="hair">
        <color auto="1"/>
      </right>
      <top/>
      <bottom style="medium">
        <color auto="1"/>
      </bottom>
      <diagonal/>
    </border>
    <border>
      <left style="hair">
        <color auto="1"/>
      </left>
      <right style="medium">
        <color auto="1"/>
      </right>
      <top/>
      <bottom style="medium">
        <color auto="1"/>
      </bottom>
      <diagonal/>
    </border>
    <border>
      <left/>
      <right style="thin">
        <color theme="8"/>
      </right>
      <top style="thin">
        <color theme="4" tint="0.39997558519241921"/>
      </top>
      <bottom/>
      <diagonal/>
    </border>
    <border>
      <left style="medium">
        <color theme="9" tint="-0.24994659260841701"/>
      </left>
      <right style="medium">
        <color theme="9" tint="-0.24994659260841701"/>
      </right>
      <top style="medium">
        <color theme="9" tint="-0.24994659260841701"/>
      </top>
      <bottom style="medium">
        <color theme="9" tint="-0.24994659260841701"/>
      </bottom>
      <diagonal/>
    </border>
    <border>
      <left style="medium">
        <color theme="7" tint="-0.24994659260841701"/>
      </left>
      <right style="medium">
        <color theme="7" tint="-0.24994659260841701"/>
      </right>
      <top style="medium">
        <color theme="7" tint="-0.24994659260841701"/>
      </top>
      <bottom style="medium">
        <color theme="7" tint="-0.24994659260841701"/>
      </bottom>
      <diagonal/>
    </border>
    <border>
      <left style="medium">
        <color theme="5" tint="-0.24994659260841701"/>
      </left>
      <right style="medium">
        <color theme="5" tint="-0.24994659260841701"/>
      </right>
      <top style="medium">
        <color theme="5" tint="-0.24994659260841701"/>
      </top>
      <bottom style="medium">
        <color theme="5" tint="-0.24994659260841701"/>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style="medium">
        <color theme="8" tint="-0.24994659260841701"/>
      </left>
      <right/>
      <top style="medium">
        <color theme="8" tint="-0.24994659260841701"/>
      </top>
      <bottom style="medium">
        <color theme="8" tint="-0.24994659260841701"/>
      </bottom>
      <diagonal/>
    </border>
    <border>
      <left/>
      <right/>
      <top style="medium">
        <color theme="8" tint="-0.24994659260841701"/>
      </top>
      <bottom style="medium">
        <color theme="8" tint="-0.24994659260841701"/>
      </bottom>
      <diagonal/>
    </border>
    <border>
      <left/>
      <right style="medium">
        <color theme="8" tint="-0.24994659260841701"/>
      </right>
      <top style="medium">
        <color theme="8" tint="-0.24994659260841701"/>
      </top>
      <bottom style="medium">
        <color theme="8" tint="-0.24994659260841701"/>
      </bottom>
      <diagonal/>
    </border>
    <border>
      <left style="thin">
        <color theme="0" tint="-4.9989318521683403E-2"/>
      </left>
      <right/>
      <top style="thin">
        <color theme="0" tint="-4.9989318521683403E-2"/>
      </top>
      <bottom/>
      <diagonal/>
    </border>
    <border>
      <left/>
      <right/>
      <top style="thin">
        <color theme="0" tint="-4.9989318521683403E-2"/>
      </top>
      <bottom/>
      <diagonal/>
    </border>
    <border>
      <left/>
      <right style="thin">
        <color theme="0" tint="-4.9989318521683403E-2"/>
      </right>
      <top style="thin">
        <color theme="0" tint="-4.9989318521683403E-2"/>
      </top>
      <bottom/>
      <diagonal/>
    </border>
    <border>
      <left style="thin">
        <color theme="0" tint="-4.9989318521683403E-2"/>
      </left>
      <right/>
      <top/>
      <bottom/>
      <diagonal/>
    </border>
    <border>
      <left/>
      <right style="thin">
        <color theme="0" tint="-4.9989318521683403E-2"/>
      </right>
      <top/>
      <bottom/>
      <diagonal/>
    </border>
    <border>
      <left style="thin">
        <color theme="0" tint="-4.9989318521683403E-2"/>
      </left>
      <right/>
      <top/>
      <bottom style="thin">
        <color theme="0" tint="-4.9989318521683403E-2"/>
      </bottom>
      <diagonal/>
    </border>
    <border>
      <left/>
      <right/>
      <top/>
      <bottom style="thin">
        <color theme="0" tint="-4.9989318521683403E-2"/>
      </bottom>
      <diagonal/>
    </border>
    <border>
      <left style="hair">
        <color theme="8" tint="-0.499984740745262"/>
      </left>
      <right style="hair">
        <color theme="8" tint="-0.499984740745262"/>
      </right>
      <top style="hair">
        <color theme="8" tint="-0.499984740745262"/>
      </top>
      <bottom style="hair">
        <color theme="8" tint="-0.499984740745262"/>
      </bottom>
      <diagonal/>
    </border>
    <border>
      <left style="thick">
        <color theme="8" tint="-0.499984740745262"/>
      </left>
      <right style="hair">
        <color theme="8" tint="-0.499984740745262"/>
      </right>
      <top style="hair">
        <color theme="8" tint="-0.499984740745262"/>
      </top>
      <bottom style="hair">
        <color theme="8" tint="-0.499984740745262"/>
      </bottom>
      <diagonal/>
    </border>
    <border>
      <left style="hair">
        <color theme="8" tint="-0.499984740745262"/>
      </left>
      <right style="thick">
        <color theme="8" tint="-0.499984740745262"/>
      </right>
      <top style="hair">
        <color theme="8" tint="-0.499984740745262"/>
      </top>
      <bottom style="hair">
        <color theme="8" tint="-0.499984740745262"/>
      </bottom>
      <diagonal/>
    </border>
    <border>
      <left style="thick">
        <color theme="8" tint="-0.499984740745262"/>
      </left>
      <right style="hair">
        <color theme="8" tint="-0.499984740745262"/>
      </right>
      <top style="hair">
        <color theme="8" tint="-0.499984740745262"/>
      </top>
      <bottom style="thick">
        <color theme="8" tint="-0.499984740745262"/>
      </bottom>
      <diagonal/>
    </border>
    <border>
      <left style="hair">
        <color theme="8" tint="-0.499984740745262"/>
      </left>
      <right style="hair">
        <color theme="8" tint="-0.499984740745262"/>
      </right>
      <top style="hair">
        <color theme="8" tint="-0.499984740745262"/>
      </top>
      <bottom style="thick">
        <color theme="8" tint="-0.499984740745262"/>
      </bottom>
      <diagonal/>
    </border>
    <border>
      <left style="hair">
        <color theme="8" tint="-0.499984740745262"/>
      </left>
      <right style="thick">
        <color theme="8" tint="-0.499984740745262"/>
      </right>
      <top style="hair">
        <color theme="8" tint="-0.499984740745262"/>
      </top>
      <bottom style="thick">
        <color theme="8" tint="-0.499984740745262"/>
      </bottom>
      <diagonal/>
    </border>
    <border>
      <left style="thin">
        <color auto="1"/>
      </left>
      <right/>
      <top/>
      <bottom style="thin">
        <color indexed="64"/>
      </bottom>
      <diagonal/>
    </border>
    <border>
      <left style="thick">
        <color theme="8" tint="-0.499984740745262"/>
      </left>
      <right style="hair">
        <color theme="8" tint="-0.499984740745262"/>
      </right>
      <top/>
      <bottom style="hair">
        <color theme="8" tint="-0.499984740745262"/>
      </bottom>
      <diagonal/>
    </border>
    <border>
      <left style="hair">
        <color theme="8" tint="-0.499984740745262"/>
      </left>
      <right style="hair">
        <color theme="8" tint="-0.499984740745262"/>
      </right>
      <top/>
      <bottom style="hair">
        <color theme="8" tint="-0.499984740745262"/>
      </bottom>
      <diagonal/>
    </border>
    <border>
      <left style="hair">
        <color theme="8" tint="-0.499984740745262"/>
      </left>
      <right style="thick">
        <color theme="8" tint="-0.499984740745262"/>
      </right>
      <top/>
      <bottom style="hair">
        <color theme="8" tint="-0.499984740745262"/>
      </bottom>
      <diagonal/>
    </border>
    <border>
      <left style="thick">
        <color theme="8" tint="-0.499984740745262"/>
      </left>
      <right style="hair">
        <color theme="8" tint="-0.499984740745262"/>
      </right>
      <top style="thick">
        <color theme="8" tint="-0.499984740745262"/>
      </top>
      <bottom style="thin">
        <color theme="8" tint="-0.499984740745262"/>
      </bottom>
      <diagonal/>
    </border>
    <border>
      <left style="hair">
        <color theme="8" tint="-0.499984740745262"/>
      </left>
      <right style="hair">
        <color theme="8" tint="-0.499984740745262"/>
      </right>
      <top style="thick">
        <color theme="8" tint="-0.499984740745262"/>
      </top>
      <bottom style="thin">
        <color theme="8" tint="-0.499984740745262"/>
      </bottom>
      <diagonal/>
    </border>
    <border>
      <left style="hair">
        <color theme="8" tint="-0.499984740745262"/>
      </left>
      <right style="thick">
        <color theme="8" tint="-0.499984740745262"/>
      </right>
      <top style="thick">
        <color theme="8" tint="-0.499984740745262"/>
      </top>
      <bottom style="thin">
        <color theme="8" tint="-0.499984740745262"/>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medium">
        <color auto="1"/>
      </left>
      <right style="hair">
        <color auto="1"/>
      </right>
      <top style="thin">
        <color auto="1"/>
      </top>
      <bottom style="medium">
        <color auto="1"/>
      </bottom>
      <diagonal/>
    </border>
    <border>
      <left style="hair">
        <color auto="1"/>
      </left>
      <right style="hair">
        <color auto="1"/>
      </right>
      <top style="thin">
        <color auto="1"/>
      </top>
      <bottom style="medium">
        <color auto="1"/>
      </bottom>
      <diagonal/>
    </border>
    <border>
      <left style="hair">
        <color auto="1"/>
      </left>
      <right style="medium">
        <color auto="1"/>
      </right>
      <top style="thin">
        <color auto="1"/>
      </top>
      <bottom style="medium">
        <color auto="1"/>
      </bottom>
      <diagonal/>
    </border>
    <border>
      <left style="medium">
        <color indexed="64"/>
      </left>
      <right style="hair">
        <color indexed="64"/>
      </right>
      <top style="thin">
        <color indexed="64"/>
      </top>
      <bottom style="hair">
        <color indexed="64"/>
      </bottom>
      <diagonal/>
    </border>
    <border>
      <left style="medium">
        <color theme="4" tint="-0.499984740745262"/>
      </left>
      <right/>
      <top/>
      <bottom/>
      <diagonal/>
    </border>
    <border>
      <left/>
      <right style="hair">
        <color auto="1"/>
      </right>
      <top style="thin">
        <color auto="1"/>
      </top>
      <bottom style="hair">
        <color auto="1"/>
      </bottom>
      <diagonal/>
    </border>
    <border>
      <left style="hair">
        <color auto="1"/>
      </left>
      <right/>
      <top style="thin">
        <color auto="1"/>
      </top>
      <bottom style="hair">
        <color auto="1"/>
      </bottom>
      <diagonal/>
    </border>
    <border>
      <left/>
      <right style="hair">
        <color auto="1"/>
      </right>
      <top style="hair">
        <color auto="1"/>
      </top>
      <bottom/>
      <diagonal/>
    </border>
    <border>
      <left/>
      <right/>
      <top style="medium">
        <color theme="4" tint="-0.499984740745262"/>
      </top>
      <bottom style="hair">
        <color theme="4" tint="-0.499984740745262"/>
      </bottom>
      <diagonal/>
    </border>
    <border>
      <left style="medium">
        <color theme="4" tint="-0.499984740745262"/>
      </left>
      <right/>
      <top style="medium">
        <color theme="4" tint="-0.499984740745262"/>
      </top>
      <bottom style="medium">
        <color theme="4" tint="-0.499984740745262"/>
      </bottom>
      <diagonal/>
    </border>
    <border>
      <left style="hair">
        <color theme="4" tint="-0.499984740745262"/>
      </left>
      <right style="medium">
        <color theme="4" tint="-0.499984740745262"/>
      </right>
      <top style="medium">
        <color theme="4" tint="-0.499984740745262"/>
      </top>
      <bottom/>
      <diagonal/>
    </border>
    <border>
      <left/>
      <right style="hair">
        <color theme="4" tint="-0.499984740745262"/>
      </right>
      <top style="hair">
        <color theme="4" tint="-0.499984740745262"/>
      </top>
      <bottom style="medium">
        <color theme="4" tint="-0.499984740745262"/>
      </bottom>
      <diagonal/>
    </border>
    <border>
      <left style="medium">
        <color theme="4" tint="-0.499984740745262"/>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
      <left style="medium">
        <color theme="1"/>
      </left>
      <right style="hair">
        <color theme="1"/>
      </right>
      <top style="medium">
        <color theme="1"/>
      </top>
      <bottom style="hair">
        <color theme="1"/>
      </bottom>
      <diagonal/>
    </border>
    <border>
      <left style="hair">
        <color theme="1"/>
      </left>
      <right style="medium">
        <color theme="1"/>
      </right>
      <top style="medium">
        <color theme="1"/>
      </top>
      <bottom style="hair">
        <color theme="1"/>
      </bottom>
      <diagonal/>
    </border>
    <border>
      <left style="medium">
        <color theme="4" tint="-0.499984740745262"/>
      </left>
      <right style="hair">
        <color theme="4" tint="-0.499984740745262"/>
      </right>
      <top style="hair">
        <color theme="4" tint="-0.499984740745262"/>
      </top>
      <bottom style="medium">
        <color theme="1"/>
      </bottom>
      <diagonal/>
    </border>
    <border>
      <left style="hair">
        <color theme="4" tint="-0.499984740745262"/>
      </left>
      <right style="medium">
        <color theme="4" tint="-0.499984740745262"/>
      </right>
      <top style="hair">
        <color theme="4" tint="-0.499984740745262"/>
      </top>
      <bottom style="medium">
        <color theme="1"/>
      </bottom>
      <diagonal/>
    </border>
    <border>
      <left/>
      <right style="hair">
        <color theme="4" tint="-0.499984740745262"/>
      </right>
      <top/>
      <bottom/>
      <diagonal/>
    </border>
    <border>
      <left style="hair">
        <color theme="4" tint="-0.499984740745262"/>
      </left>
      <right style="medium">
        <color theme="4" tint="-0.499984740745262"/>
      </right>
      <top/>
      <bottom/>
      <diagonal/>
    </border>
    <border>
      <left style="medium">
        <color theme="4" tint="-0.499984740745262"/>
      </left>
      <right style="hair">
        <color theme="4" tint="-0.499984740745262"/>
      </right>
      <top/>
      <bottom style="hair">
        <color theme="4" tint="-0.499984740745262"/>
      </bottom>
      <diagonal/>
    </border>
    <border>
      <left style="hair">
        <color theme="4" tint="-0.499984740745262"/>
      </left>
      <right style="medium">
        <color theme="4" tint="-0.499984740745262"/>
      </right>
      <top/>
      <bottom style="hair">
        <color theme="4" tint="-0.499984740745262"/>
      </bottom>
      <diagonal/>
    </border>
    <border>
      <left style="medium">
        <color theme="4" tint="-0.499984740745262"/>
      </left>
      <right/>
      <top style="thin">
        <color theme="4" tint="-0.499984740745262"/>
      </top>
      <bottom style="medium">
        <color theme="4" tint="-0.499984740745262"/>
      </bottom>
      <diagonal/>
    </border>
    <border>
      <left/>
      <right/>
      <top style="thin">
        <color theme="4" tint="-0.499984740745262"/>
      </top>
      <bottom style="medium">
        <color theme="4" tint="-0.499984740745262"/>
      </bottom>
      <diagonal/>
    </border>
    <border>
      <left/>
      <right style="medium">
        <color theme="4" tint="-0.499984740745262"/>
      </right>
      <top style="thin">
        <color theme="4" tint="-0.499984740745262"/>
      </top>
      <bottom style="medium">
        <color theme="4" tint="-0.499984740745262"/>
      </bottom>
      <diagonal/>
    </border>
    <border>
      <left style="medium">
        <color theme="4" tint="-0.499984740745262"/>
      </left>
      <right style="hair">
        <color theme="4" tint="-0.499984740745262"/>
      </right>
      <top style="thin">
        <color theme="4" tint="-0.499984740745262"/>
      </top>
      <bottom style="medium">
        <color theme="4" tint="-0.499984740745262"/>
      </bottom>
      <diagonal/>
    </border>
    <border>
      <left style="hair">
        <color theme="4" tint="-0.499984740745262"/>
      </left>
      <right style="medium">
        <color theme="4" tint="-0.499984740745262"/>
      </right>
      <top style="thin">
        <color theme="4" tint="-0.499984740745262"/>
      </top>
      <bottom style="medium">
        <color theme="4" tint="-0.499984740745262"/>
      </bottom>
      <diagonal/>
    </border>
    <border>
      <left style="medium">
        <color theme="1"/>
      </left>
      <right style="thin">
        <color theme="1"/>
      </right>
      <top style="thin">
        <color auto="1"/>
      </top>
      <bottom style="medium">
        <color theme="1"/>
      </bottom>
      <diagonal/>
    </border>
    <border>
      <left style="thin">
        <color theme="1"/>
      </left>
      <right style="thin">
        <color theme="1"/>
      </right>
      <top style="thin">
        <color auto="1"/>
      </top>
      <bottom style="medium">
        <color theme="1"/>
      </bottom>
      <diagonal/>
    </border>
    <border>
      <left style="thin">
        <color theme="1"/>
      </left>
      <right style="medium">
        <color theme="1"/>
      </right>
      <top style="thin">
        <color auto="1"/>
      </top>
      <bottom style="medium">
        <color theme="1"/>
      </bottom>
      <diagonal/>
    </border>
    <border>
      <left style="medium">
        <color theme="4" tint="-0.499984740745262"/>
      </left>
      <right style="hair">
        <color theme="4" tint="-0.499984740745262"/>
      </right>
      <top style="thin">
        <color theme="4" tint="-0.499984740745262"/>
      </top>
      <bottom style="thin">
        <color auto="1"/>
      </bottom>
      <diagonal/>
    </border>
    <border>
      <left style="hair">
        <color theme="4" tint="-0.499984740745262"/>
      </left>
      <right style="medium">
        <color theme="4" tint="-0.499984740745262"/>
      </right>
      <top style="thin">
        <color theme="4" tint="-0.499984740745262"/>
      </top>
      <bottom style="thin">
        <color auto="1"/>
      </bottom>
      <diagonal/>
    </border>
    <border>
      <left style="hair">
        <color theme="1"/>
      </left>
      <right style="hair">
        <color theme="1"/>
      </right>
      <top style="medium">
        <color theme="1"/>
      </top>
      <bottom style="hair">
        <color theme="1"/>
      </bottom>
      <diagonal/>
    </border>
    <border>
      <left style="medium">
        <color theme="7"/>
      </left>
      <right style="medium">
        <color theme="7"/>
      </right>
      <top style="medium">
        <color theme="7" tint="-0.24994659260841701"/>
      </top>
      <bottom/>
      <diagonal/>
    </border>
    <border>
      <left style="medium">
        <color theme="7"/>
      </left>
      <right style="medium">
        <color theme="7"/>
      </right>
      <top/>
      <bottom/>
      <diagonal/>
    </border>
    <border>
      <left style="medium">
        <color theme="7"/>
      </left>
      <right style="medium">
        <color theme="7"/>
      </right>
      <top/>
      <bottom style="medium">
        <color theme="7"/>
      </bottom>
      <diagonal/>
    </border>
    <border>
      <left style="hair">
        <color auto="1"/>
      </left>
      <right/>
      <top/>
      <bottom style="medium">
        <color auto="1"/>
      </bottom>
      <diagonal/>
    </border>
    <border>
      <left style="hair">
        <color auto="1"/>
      </left>
      <right style="medium">
        <color auto="1"/>
      </right>
      <top style="hair">
        <color auto="1"/>
      </top>
      <bottom style="thin">
        <color auto="1"/>
      </bottom>
      <diagonal/>
    </border>
    <border>
      <left style="medium">
        <color auto="1"/>
      </left>
      <right/>
      <top/>
      <bottom style="thin">
        <color auto="1"/>
      </bottom>
      <diagonal/>
    </border>
    <border>
      <left/>
      <right style="medium">
        <color auto="1"/>
      </right>
      <top/>
      <bottom style="thin">
        <color auto="1"/>
      </bottom>
      <diagonal/>
    </border>
    <border>
      <left style="medium">
        <color theme="9" tint="-0.24994659260841701"/>
      </left>
      <right/>
      <top style="medium">
        <color theme="9" tint="-0.24994659260841701"/>
      </top>
      <bottom/>
      <diagonal/>
    </border>
    <border>
      <left/>
      <right/>
      <top style="medium">
        <color theme="9" tint="-0.24994659260841701"/>
      </top>
      <bottom/>
      <diagonal/>
    </border>
    <border>
      <left/>
      <right style="medium">
        <color theme="9" tint="-0.24994659260841701"/>
      </right>
      <top style="medium">
        <color theme="9" tint="-0.24994659260841701"/>
      </top>
      <bottom/>
      <diagonal/>
    </border>
    <border>
      <left style="medium">
        <color theme="9" tint="-0.24994659260841701"/>
      </left>
      <right/>
      <top/>
      <bottom/>
      <diagonal/>
    </border>
    <border>
      <left/>
      <right style="medium">
        <color theme="9" tint="-0.24994659260841701"/>
      </right>
      <top/>
      <bottom/>
      <diagonal/>
    </border>
    <border>
      <left style="medium">
        <color theme="9" tint="-0.24994659260841701"/>
      </left>
      <right/>
      <top/>
      <bottom style="medium">
        <color theme="9" tint="-0.24994659260841701"/>
      </bottom>
      <diagonal/>
    </border>
    <border>
      <left/>
      <right/>
      <top/>
      <bottom style="medium">
        <color theme="9" tint="-0.24994659260841701"/>
      </bottom>
      <diagonal/>
    </border>
    <border>
      <left/>
      <right style="medium">
        <color theme="9" tint="-0.24994659260841701"/>
      </right>
      <top/>
      <bottom style="medium">
        <color theme="9" tint="-0.24994659260841701"/>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8"/>
      </left>
      <right/>
      <top/>
      <bottom/>
      <diagonal/>
    </border>
    <border>
      <left style="hair">
        <color indexed="64"/>
      </left>
      <right style="hair">
        <color indexed="64"/>
      </right>
      <top/>
      <bottom style="thin">
        <color indexed="64"/>
      </bottom>
      <diagonal/>
    </border>
    <border>
      <left style="medium">
        <color auto="1"/>
      </left>
      <right style="hair">
        <color auto="1"/>
      </right>
      <top style="hair">
        <color auto="1"/>
      </top>
      <bottom style="thin">
        <color auto="1"/>
      </bottom>
      <diagonal/>
    </border>
    <border>
      <left style="thin">
        <color theme="9"/>
      </left>
      <right style="thin">
        <color theme="9"/>
      </right>
      <top style="thin">
        <color theme="9"/>
      </top>
      <bottom style="medium">
        <color theme="9"/>
      </bottom>
      <diagonal/>
    </border>
    <border>
      <left/>
      <right/>
      <top style="thin">
        <color theme="0"/>
      </top>
      <bottom/>
      <diagonal/>
    </border>
    <border>
      <left/>
      <right style="thin">
        <color theme="0"/>
      </right>
      <top/>
      <bottom style="thin">
        <color theme="0"/>
      </bottom>
      <diagonal/>
    </border>
    <border>
      <left style="medium">
        <color theme="8" tint="-0.24994659260841701"/>
      </left>
      <right style="medium">
        <color theme="8" tint="-0.24994659260841701"/>
      </right>
      <top style="medium">
        <color theme="8" tint="-0.24994659260841701"/>
      </top>
      <bottom style="medium">
        <color theme="8" tint="-0.24994659260841701"/>
      </bottom>
      <diagonal/>
    </border>
    <border>
      <left style="medium">
        <color theme="8" tint="0.39994506668294322"/>
      </left>
      <right style="medium">
        <color theme="8" tint="0.39994506668294322"/>
      </right>
      <top style="medium">
        <color theme="8" tint="0.39994506668294322"/>
      </top>
      <bottom style="medium">
        <color theme="8" tint="0.39994506668294322"/>
      </bottom>
      <diagonal/>
    </border>
    <border>
      <left style="medium">
        <color theme="8" tint="0.39994506668294322"/>
      </left>
      <right/>
      <top style="medium">
        <color theme="8" tint="0.39994506668294322"/>
      </top>
      <bottom style="medium">
        <color theme="8" tint="0.39994506668294322"/>
      </bottom>
      <diagonal/>
    </border>
    <border>
      <left/>
      <right/>
      <top style="medium">
        <color theme="8" tint="0.39994506668294322"/>
      </top>
      <bottom style="medium">
        <color theme="8" tint="0.39994506668294322"/>
      </bottom>
      <diagonal/>
    </border>
    <border>
      <left/>
      <right style="medium">
        <color theme="8" tint="0.39994506668294322"/>
      </right>
      <top style="medium">
        <color theme="8" tint="0.39994506668294322"/>
      </top>
      <bottom style="medium">
        <color theme="8" tint="0.39994506668294322"/>
      </bottom>
      <diagonal/>
    </border>
    <border>
      <left style="hair">
        <color auto="1"/>
      </left>
      <right style="thin">
        <color indexed="64"/>
      </right>
      <top/>
      <bottom style="hair">
        <color auto="1"/>
      </bottom>
      <diagonal/>
    </border>
    <border>
      <left/>
      <right/>
      <top style="thick">
        <color theme="9" tint="-0.24994659260841701"/>
      </top>
      <bottom style="thin">
        <color indexed="64"/>
      </bottom>
      <diagonal/>
    </border>
    <border>
      <left style="thin">
        <color theme="9" tint="-0.24994659260841701"/>
      </left>
      <right/>
      <top style="thick">
        <color theme="9" tint="-0.24994659260841701"/>
      </top>
      <bottom style="thin">
        <color indexed="64"/>
      </bottom>
      <diagonal/>
    </border>
    <border>
      <left/>
      <right style="thin">
        <color theme="9" tint="-0.24994659260841701"/>
      </right>
      <top style="thick">
        <color theme="9" tint="-0.24994659260841701"/>
      </top>
      <bottom style="thin">
        <color indexed="64"/>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thin">
        <color theme="9" tint="-0.24994659260841701"/>
      </left>
      <right style="thin">
        <color theme="9" tint="-0.24994659260841701"/>
      </right>
      <top style="thin">
        <color theme="9" tint="-0.24994659260841701"/>
      </top>
      <bottom style="thin">
        <color theme="9" tint="-0.24994659260841701"/>
      </bottom>
      <diagonal/>
    </border>
    <border>
      <left style="thin">
        <color theme="9" tint="-0.24994659260841701"/>
      </left>
      <right/>
      <top style="thin">
        <color theme="9" tint="-0.24994659260841701"/>
      </top>
      <bottom style="thin">
        <color theme="9" tint="-0.24994659260841701"/>
      </bottom>
      <diagonal/>
    </border>
    <border>
      <left/>
      <right/>
      <top style="thin">
        <color theme="9" tint="-0.24994659260841701"/>
      </top>
      <bottom style="thin">
        <color theme="9" tint="-0.24994659260841701"/>
      </bottom>
      <diagonal/>
    </border>
    <border>
      <left/>
      <right style="thin">
        <color theme="9" tint="-0.24994659260841701"/>
      </right>
      <top style="thin">
        <color theme="9" tint="-0.24994659260841701"/>
      </top>
      <bottom style="thin">
        <color theme="9" tint="-0.24994659260841701"/>
      </bottom>
      <diagonal/>
    </border>
    <border>
      <left style="thin">
        <color theme="5" tint="-0.249977111117893"/>
      </left>
      <right/>
      <top/>
      <bottom style="thin">
        <color indexed="64"/>
      </bottom>
      <diagonal/>
    </border>
    <border>
      <left style="medium">
        <color theme="0" tint="-0.34998626667073579"/>
      </left>
      <right style="hair">
        <color theme="0" tint="-0.34998626667073579"/>
      </right>
      <top style="medium">
        <color theme="0" tint="-0.34998626667073579"/>
      </top>
      <bottom/>
      <diagonal/>
    </border>
    <border>
      <left style="hair">
        <color theme="0" tint="-0.34998626667073579"/>
      </left>
      <right style="hair">
        <color theme="0" tint="-0.34998626667073579"/>
      </right>
      <top style="medium">
        <color theme="0" tint="-0.34998626667073579"/>
      </top>
      <bottom/>
      <diagonal/>
    </border>
    <border>
      <left style="hair">
        <color theme="0" tint="-0.34998626667073579"/>
      </left>
      <right style="medium">
        <color theme="0" tint="-0.34998626667073579"/>
      </right>
      <top style="medium">
        <color theme="0" tint="-0.34998626667073579"/>
      </top>
      <bottom/>
      <diagonal/>
    </border>
    <border>
      <left style="medium">
        <color theme="0" tint="-0.34998626667073579"/>
      </left>
      <right style="hair">
        <color theme="0" tint="-0.499984740745262"/>
      </right>
      <top style="medium">
        <color theme="0" tint="-0.499984740745262"/>
      </top>
      <bottom style="hair">
        <color theme="0" tint="-0.499984740745262"/>
      </bottom>
      <diagonal/>
    </border>
    <border>
      <left style="hair">
        <color theme="0" tint="-0.499984740745262"/>
      </left>
      <right style="hair">
        <color theme="0" tint="-0.499984740745262"/>
      </right>
      <top style="medium">
        <color theme="0" tint="-0.499984740745262"/>
      </top>
      <bottom style="hair">
        <color theme="0" tint="-0.499984740745262"/>
      </bottom>
      <diagonal/>
    </border>
    <border>
      <left style="hair">
        <color theme="0" tint="-0.499984740745262"/>
      </left>
      <right style="medium">
        <color theme="0" tint="-0.34998626667073579"/>
      </right>
      <top style="medium">
        <color theme="0" tint="-0.499984740745262"/>
      </top>
      <bottom style="hair">
        <color theme="0" tint="-0.499984740745262"/>
      </bottom>
      <diagonal/>
    </border>
    <border>
      <left style="medium">
        <color theme="0" tint="-0.34998626667073579"/>
      </left>
      <right style="hair">
        <color theme="0" tint="-0.499984740745262"/>
      </right>
      <top style="hair">
        <color theme="0" tint="-0.499984740745262"/>
      </top>
      <bottom style="hair">
        <color theme="0" tint="-0.499984740745262"/>
      </bottom>
      <diagonal/>
    </border>
    <border>
      <left style="hair">
        <color theme="0" tint="-0.499984740745262"/>
      </left>
      <right style="hair">
        <color theme="0" tint="-0.499984740745262"/>
      </right>
      <top style="hair">
        <color theme="0" tint="-0.499984740745262"/>
      </top>
      <bottom style="hair">
        <color theme="0" tint="-0.499984740745262"/>
      </bottom>
      <diagonal/>
    </border>
    <border>
      <left style="hair">
        <color theme="0" tint="-0.499984740745262"/>
      </left>
      <right style="medium">
        <color theme="0" tint="-0.34998626667073579"/>
      </right>
      <top style="hair">
        <color theme="0" tint="-0.499984740745262"/>
      </top>
      <bottom style="hair">
        <color theme="0" tint="-0.499984740745262"/>
      </bottom>
      <diagonal/>
    </border>
    <border>
      <left style="medium">
        <color theme="0" tint="-0.34998626667073579"/>
      </left>
      <right style="hair">
        <color theme="0" tint="-0.499984740745262"/>
      </right>
      <top style="hair">
        <color theme="0" tint="-0.499984740745262"/>
      </top>
      <bottom style="medium">
        <color theme="0" tint="-0.34998626667073579"/>
      </bottom>
      <diagonal/>
    </border>
    <border>
      <left style="hair">
        <color theme="0" tint="-0.499984740745262"/>
      </left>
      <right style="hair">
        <color theme="0" tint="-0.499984740745262"/>
      </right>
      <top style="hair">
        <color theme="0" tint="-0.499984740745262"/>
      </top>
      <bottom style="medium">
        <color theme="0" tint="-0.34998626667073579"/>
      </bottom>
      <diagonal/>
    </border>
    <border>
      <left style="hair">
        <color theme="0" tint="-0.499984740745262"/>
      </left>
      <right style="medium">
        <color theme="0" tint="-0.34998626667073579"/>
      </right>
      <top style="hair">
        <color theme="0" tint="-0.499984740745262"/>
      </top>
      <bottom style="medium">
        <color theme="0" tint="-0.34998626667073579"/>
      </bottom>
      <diagonal/>
    </border>
    <border>
      <left style="thin">
        <color theme="1"/>
      </left>
      <right/>
      <top style="thin">
        <color auto="1"/>
      </top>
      <bottom style="thin">
        <color theme="1"/>
      </bottom>
      <diagonal/>
    </border>
    <border>
      <left style="medium">
        <color theme="9" tint="-0.499984740745262"/>
      </left>
      <right style="medium">
        <color theme="9" tint="-0.499984740745262"/>
      </right>
      <top style="medium">
        <color theme="9" tint="-0.499984740745262"/>
      </top>
      <bottom style="medium">
        <color theme="9" tint="-0.499984740745262"/>
      </bottom>
      <diagonal/>
    </border>
    <border>
      <left style="medium">
        <color theme="9" tint="-0.499984740745262"/>
      </left>
      <right/>
      <top style="medium">
        <color theme="9" tint="-0.499984740745262"/>
      </top>
      <bottom/>
      <diagonal/>
    </border>
    <border>
      <left/>
      <right/>
      <top style="medium">
        <color theme="9" tint="-0.499984740745262"/>
      </top>
      <bottom/>
      <diagonal/>
    </border>
    <border>
      <left/>
      <right style="medium">
        <color theme="9" tint="-0.499984740745262"/>
      </right>
      <top style="medium">
        <color theme="9" tint="-0.499984740745262"/>
      </top>
      <bottom/>
      <diagonal/>
    </border>
    <border>
      <left style="medium">
        <color theme="9" tint="-0.499984740745262"/>
      </left>
      <right/>
      <top/>
      <bottom/>
      <diagonal/>
    </border>
    <border>
      <left/>
      <right style="medium">
        <color theme="9" tint="-0.499984740745262"/>
      </right>
      <top/>
      <bottom/>
      <diagonal/>
    </border>
    <border>
      <left style="medium">
        <color theme="9" tint="-0.499984740745262"/>
      </left>
      <right/>
      <top/>
      <bottom style="medium">
        <color theme="9" tint="-0.499984740745262"/>
      </bottom>
      <diagonal/>
    </border>
    <border>
      <left/>
      <right/>
      <top/>
      <bottom style="medium">
        <color theme="9" tint="-0.499984740745262"/>
      </bottom>
      <diagonal/>
    </border>
    <border>
      <left/>
      <right style="medium">
        <color theme="9" tint="-0.499984740745262"/>
      </right>
      <top/>
      <bottom style="medium">
        <color theme="9" tint="-0.499984740745262"/>
      </bottom>
      <diagonal/>
    </border>
  </borders>
  <cellStyleXfs count="8">
    <xf numFmtId="0" fontId="0" fillId="0" borderId="0"/>
    <xf numFmtId="165"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4" fillId="0" borderId="0" applyNumberFormat="0" applyFill="0" applyBorder="0" applyAlignment="0" applyProtection="0"/>
    <xf numFmtId="0" fontId="25" fillId="0" borderId="0"/>
    <xf numFmtId="165" fontId="25" fillId="0" borderId="0" applyFont="0" applyFill="0" applyBorder="0" applyAlignment="0" applyProtection="0"/>
    <xf numFmtId="171" fontId="25" fillId="0" borderId="0" applyFont="0" applyFill="0" applyBorder="0" applyAlignment="0" applyProtection="0"/>
  </cellStyleXfs>
  <cellXfs count="1409">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0" fontId="0" fillId="0" borderId="0" xfId="0" applyAlignment="1">
      <alignment vertical="center"/>
    </xf>
    <xf numFmtId="0" fontId="0" fillId="0" borderId="0" xfId="0" applyAlignment="1">
      <alignment horizontal="center" vertical="center"/>
    </xf>
    <xf numFmtId="0" fontId="0" fillId="0" borderId="0" xfId="0" quotePrefix="1" applyAlignment="1">
      <alignment horizontal="left"/>
    </xf>
    <xf numFmtId="0" fontId="13" fillId="11" borderId="0" xfId="0" applyFont="1" applyFill="1" applyAlignment="1">
      <alignment horizontal="center" vertical="center"/>
    </xf>
    <xf numFmtId="3" fontId="0" fillId="0" borderId="0" xfId="0" applyNumberFormat="1" applyAlignment="1">
      <alignment horizontal="center"/>
    </xf>
    <xf numFmtId="49" fontId="0" fillId="0" borderId="0" xfId="0" applyNumberFormat="1" applyAlignment="1">
      <alignment horizontal="center"/>
    </xf>
    <xf numFmtId="169" fontId="0" fillId="0" borderId="0" xfId="0" applyNumberFormat="1"/>
    <xf numFmtId="0" fontId="16" fillId="0" borderId="0" xfId="0" applyFont="1" applyAlignment="1">
      <alignment horizontal="right" vertical="center"/>
    </xf>
    <xf numFmtId="169" fontId="0" fillId="0" borderId="0" xfId="0" applyNumberFormat="1" applyAlignment="1">
      <alignment horizontal="right"/>
    </xf>
    <xf numFmtId="14" fontId="0" fillId="0" borderId="0" xfId="0" applyNumberFormat="1"/>
    <xf numFmtId="0" fontId="4" fillId="17" borderId="32" xfId="0" applyFont="1" applyFill="1" applyBorder="1" applyAlignment="1">
      <alignment horizontal="center"/>
    </xf>
    <xf numFmtId="0" fontId="18" fillId="17" borderId="32" xfId="0" applyFont="1" applyFill="1" applyBorder="1" applyAlignment="1">
      <alignment horizontal="center" vertical="center"/>
    </xf>
    <xf numFmtId="169" fontId="0" fillId="0" borderId="0" xfId="1" applyNumberFormat="1" applyFont="1"/>
    <xf numFmtId="4" fontId="0" fillId="0" borderId="0" xfId="0" applyNumberFormat="1" applyAlignment="1">
      <alignment horizontal="center"/>
    </xf>
    <xf numFmtId="0" fontId="23" fillId="0" borderId="0" xfId="5" applyFont="1"/>
    <xf numFmtId="0" fontId="23" fillId="0" borderId="0" xfId="5" applyFont="1" applyAlignment="1">
      <alignment vertical="center"/>
    </xf>
    <xf numFmtId="0" fontId="29" fillId="0" borderId="0" xfId="5" applyFont="1" applyAlignment="1">
      <alignment vertical="center"/>
    </xf>
    <xf numFmtId="0" fontId="0" fillId="0" borderId="0" xfId="0" applyAlignment="1">
      <alignment horizontal="right"/>
    </xf>
    <xf numFmtId="0" fontId="47" fillId="0" borderId="0" xfId="5" applyFont="1"/>
    <xf numFmtId="0" fontId="47" fillId="0" borderId="0" xfId="5" applyFont="1" applyAlignment="1">
      <alignment vertical="center"/>
    </xf>
    <xf numFmtId="49" fontId="4" fillId="15" borderId="32" xfId="0" applyNumberFormat="1" applyFont="1" applyFill="1" applyBorder="1" applyAlignment="1">
      <alignment horizontal="center" vertical="center"/>
    </xf>
    <xf numFmtId="169" fontId="0" fillId="0" borderId="0" xfId="0" applyNumberFormat="1" applyAlignment="1">
      <alignment horizontal="left"/>
    </xf>
    <xf numFmtId="169" fontId="0" fillId="0" borderId="0" xfId="1" applyNumberFormat="1" applyFont="1" applyAlignment="1">
      <alignment horizontal="right"/>
    </xf>
    <xf numFmtId="4" fontId="23" fillId="0" borderId="0" xfId="5" applyNumberFormat="1" applyFont="1" applyAlignment="1">
      <alignment horizontal="right"/>
    </xf>
    <xf numFmtId="169" fontId="23" fillId="0" borderId="0" xfId="5" applyNumberFormat="1" applyFont="1" applyAlignment="1">
      <alignment horizontal="right"/>
    </xf>
    <xf numFmtId="0" fontId="39" fillId="0" borderId="0" xfId="0" applyFont="1" applyAlignment="1">
      <alignment horizontal="center"/>
    </xf>
    <xf numFmtId="0" fontId="51" fillId="0" borderId="0" xfId="0" applyFont="1"/>
    <xf numFmtId="0" fontId="51" fillId="0" borderId="0" xfId="0" applyFont="1" applyAlignment="1">
      <alignment horizontal="center"/>
    </xf>
    <xf numFmtId="0" fontId="4" fillId="4" borderId="32" xfId="0" applyFont="1" applyFill="1" applyBorder="1" applyAlignment="1">
      <alignment horizontal="center"/>
    </xf>
    <xf numFmtId="3" fontId="39" fillId="0" borderId="0" xfId="0" applyNumberFormat="1" applyFont="1" applyAlignment="1">
      <alignment horizontal="center"/>
    </xf>
    <xf numFmtId="0" fontId="51" fillId="0" borderId="0" xfId="0" applyFont="1" applyAlignment="1">
      <alignment horizontal="center" vertical="center"/>
    </xf>
    <xf numFmtId="0" fontId="0" fillId="9" borderId="0" xfId="0" applyFill="1" applyAlignment="1">
      <alignment vertical="center"/>
    </xf>
    <xf numFmtId="0" fontId="8" fillId="0" borderId="0" xfId="0" applyFont="1" applyAlignment="1">
      <alignment vertical="center"/>
    </xf>
    <xf numFmtId="0" fontId="0" fillId="24" borderId="0" xfId="0" applyFill="1"/>
    <xf numFmtId="0" fontId="0" fillId="0" borderId="32" xfId="0" applyBorder="1" applyAlignment="1">
      <alignment horizontal="center"/>
    </xf>
    <xf numFmtId="169" fontId="0" fillId="0" borderId="0" xfId="0" applyNumberFormat="1" applyAlignment="1">
      <alignment horizontal="center"/>
    </xf>
    <xf numFmtId="3" fontId="0" fillId="0" borderId="0" xfId="1" applyNumberFormat="1" applyFont="1"/>
    <xf numFmtId="0" fontId="51" fillId="0" borderId="0" xfId="0" applyFont="1" applyAlignment="1">
      <alignment vertical="center"/>
    </xf>
    <xf numFmtId="0" fontId="63" fillId="0" borderId="0" xfId="0" applyFont="1" applyAlignment="1">
      <alignment vertical="center"/>
    </xf>
    <xf numFmtId="0" fontId="51" fillId="0" borderId="0" xfId="0" applyFont="1" applyAlignment="1">
      <alignment vertical="top"/>
    </xf>
    <xf numFmtId="0" fontId="51" fillId="0" borderId="0" xfId="0" applyFont="1" applyAlignment="1">
      <alignment horizontal="center" vertical="top"/>
    </xf>
    <xf numFmtId="0" fontId="64" fillId="2" borderId="0" xfId="0" applyFont="1" applyFill="1" applyAlignment="1">
      <alignment horizontal="center" vertical="center"/>
    </xf>
    <xf numFmtId="0" fontId="65" fillId="0" borderId="0" xfId="0" applyFont="1" applyAlignment="1">
      <alignment vertical="top" wrapText="1"/>
    </xf>
    <xf numFmtId="0" fontId="65" fillId="0" borderId="0" xfId="0" applyFont="1" applyAlignment="1">
      <alignment vertical="top"/>
    </xf>
    <xf numFmtId="0" fontId="39" fillId="0" borderId="0" xfId="0" applyFont="1" applyAlignment="1">
      <alignment vertical="center"/>
    </xf>
    <xf numFmtId="0" fontId="51" fillId="0" borderId="0" xfId="0" quotePrefix="1" applyFont="1"/>
    <xf numFmtId="0" fontId="39" fillId="0" borderId="0" xfId="0" applyFont="1" applyAlignment="1">
      <alignment horizontal="left"/>
    </xf>
    <xf numFmtId="0" fontId="31" fillId="0" borderId="0" xfId="5" applyFont="1" applyAlignment="1">
      <alignment vertical="center"/>
    </xf>
    <xf numFmtId="0" fontId="72" fillId="4" borderId="0" xfId="0" applyFont="1" applyFill="1" applyAlignment="1">
      <alignment horizontal="center" vertical="center"/>
    </xf>
    <xf numFmtId="14" fontId="72" fillId="4" borderId="0" xfId="0" applyNumberFormat="1" applyFont="1" applyFill="1" applyAlignment="1">
      <alignment horizontal="center" vertical="center"/>
    </xf>
    <xf numFmtId="14" fontId="2" fillId="2" borderId="98" xfId="0" applyNumberFormat="1" applyFont="1" applyFill="1" applyBorder="1" applyAlignment="1">
      <alignment horizontal="center" vertical="center"/>
    </xf>
    <xf numFmtId="0" fontId="73" fillId="11" borderId="0" xfId="0" applyFont="1" applyFill="1" applyAlignment="1">
      <alignment horizontal="center" vertical="center" wrapText="1"/>
    </xf>
    <xf numFmtId="0" fontId="73" fillId="11" borderId="0" xfId="0" applyFont="1" applyFill="1" applyAlignment="1">
      <alignment horizontal="left" vertical="center"/>
    </xf>
    <xf numFmtId="0" fontId="73" fillId="11" borderId="0" xfId="0" applyFont="1" applyFill="1" applyAlignment="1">
      <alignment horizontal="center" vertical="center"/>
    </xf>
    <xf numFmtId="0" fontId="74" fillId="0" borderId="0" xfId="0" applyFont="1"/>
    <xf numFmtId="0" fontId="75" fillId="2" borderId="0" xfId="0" applyFont="1" applyFill="1"/>
    <xf numFmtId="0" fontId="74" fillId="0" borderId="0" xfId="0" applyFont="1" applyAlignment="1">
      <alignment horizontal="center"/>
    </xf>
    <xf numFmtId="0" fontId="74" fillId="0" borderId="0" xfId="0" quotePrefix="1" applyFont="1" applyAlignment="1">
      <alignment horizontal="center"/>
    </xf>
    <xf numFmtId="0" fontId="75" fillId="2" borderId="0" xfId="0" applyFont="1" applyFill="1" applyAlignment="1">
      <alignment horizontal="center"/>
    </xf>
    <xf numFmtId="0" fontId="75" fillId="2" borderId="0" xfId="0" applyFont="1" applyFill="1" applyAlignment="1">
      <alignment horizontal="left"/>
    </xf>
    <xf numFmtId="0" fontId="74" fillId="0" borderId="0" xfId="0" applyFont="1" applyAlignment="1">
      <alignment horizontal="left"/>
    </xf>
    <xf numFmtId="0" fontId="76" fillId="0" borderId="0" xfId="0" applyFont="1" applyAlignment="1">
      <alignment horizontal="left"/>
    </xf>
    <xf numFmtId="0" fontId="77" fillId="0" borderId="0" xfId="0" applyFont="1" applyAlignment="1">
      <alignment horizontal="left"/>
    </xf>
    <xf numFmtId="3" fontId="61" fillId="2" borderId="0" xfId="0" applyNumberFormat="1" applyFont="1" applyFill="1" applyAlignment="1">
      <alignment horizontal="center" vertical="center"/>
    </xf>
    <xf numFmtId="49" fontId="61" fillId="2" borderId="0" xfId="0" applyNumberFormat="1" applyFont="1" applyFill="1" applyAlignment="1">
      <alignment horizontal="center" vertical="center"/>
    </xf>
    <xf numFmtId="0" fontId="78" fillId="2" borderId="0" xfId="0" applyFont="1" applyFill="1" applyAlignment="1">
      <alignment vertical="center"/>
    </xf>
    <xf numFmtId="2" fontId="0" fillId="0" borderId="0" xfId="0" applyNumberFormat="1"/>
    <xf numFmtId="4" fontId="61" fillId="2" borderId="0" xfId="0" quotePrefix="1" applyNumberFormat="1" applyFont="1" applyFill="1" applyAlignment="1">
      <alignment horizontal="center" vertical="center"/>
    </xf>
    <xf numFmtId="0" fontId="79" fillId="2" borderId="0" xfId="0" applyFont="1" applyFill="1" applyAlignment="1">
      <alignment vertical="center"/>
    </xf>
    <xf numFmtId="0" fontId="80" fillId="0" borderId="0" xfId="0" applyFont="1" applyAlignment="1">
      <alignment horizontal="center" vertical="center"/>
    </xf>
    <xf numFmtId="0" fontId="63" fillId="10" borderId="22" xfId="0" applyFont="1" applyFill="1" applyBorder="1" applyAlignment="1">
      <alignment horizontal="center" vertical="center"/>
    </xf>
    <xf numFmtId="0" fontId="51" fillId="10" borderId="67" xfId="0" applyFont="1" applyFill="1" applyBorder="1" applyAlignment="1">
      <alignment horizontal="center" vertical="center"/>
    </xf>
    <xf numFmtId="0" fontId="51" fillId="10" borderId="51" xfId="0" applyFont="1" applyFill="1" applyBorder="1" applyAlignment="1">
      <alignment vertical="center"/>
    </xf>
    <xf numFmtId="0" fontId="51" fillId="10" borderId="0" xfId="0" applyFont="1" applyFill="1" applyAlignment="1">
      <alignment vertical="center"/>
    </xf>
    <xf numFmtId="0" fontId="51" fillId="10" borderId="68" xfId="0" applyFont="1" applyFill="1" applyBorder="1" applyAlignment="1">
      <alignment horizontal="center" vertical="center"/>
    </xf>
    <xf numFmtId="0" fontId="63" fillId="10" borderId="0" xfId="0" applyFont="1" applyFill="1" applyAlignment="1">
      <alignment horizontal="center" vertical="center"/>
    </xf>
    <xf numFmtId="174" fontId="81" fillId="10" borderId="68" xfId="3" applyNumberFormat="1" applyFont="1" applyFill="1" applyBorder="1" applyAlignment="1">
      <alignment horizontal="center" vertical="center"/>
    </xf>
    <xf numFmtId="0" fontId="51" fillId="10" borderId="68" xfId="0" applyFont="1" applyFill="1" applyBorder="1" applyAlignment="1">
      <alignment vertical="center"/>
    </xf>
    <xf numFmtId="14" fontId="73" fillId="11" borderId="0" xfId="0" applyNumberFormat="1" applyFont="1" applyFill="1" applyAlignment="1">
      <alignment horizontal="center" vertical="center"/>
    </xf>
    <xf numFmtId="169" fontId="73" fillId="11" borderId="0" xfId="0" applyNumberFormat="1" applyFont="1" applyFill="1" applyAlignment="1">
      <alignment horizontal="center" vertical="center"/>
    </xf>
    <xf numFmtId="0" fontId="51" fillId="0" borderId="0" xfId="0" applyFont="1" applyAlignment="1">
      <alignment horizontal="left" vertical="center"/>
    </xf>
    <xf numFmtId="0" fontId="0" fillId="0" borderId="0" xfId="0" applyAlignment="1">
      <alignment horizontal="left" vertical="center"/>
    </xf>
    <xf numFmtId="0" fontId="0" fillId="9" borderId="106" xfId="0" applyFill="1" applyBorder="1" applyAlignment="1">
      <alignment vertical="center"/>
    </xf>
    <xf numFmtId="0" fontId="0" fillId="9" borderId="108" xfId="0" applyFill="1" applyBorder="1" applyAlignment="1">
      <alignment vertical="center"/>
    </xf>
    <xf numFmtId="0" fontId="0" fillId="9" borderId="109" xfId="0" applyFill="1" applyBorder="1" applyAlignment="1">
      <alignment vertical="center"/>
    </xf>
    <xf numFmtId="0" fontId="0" fillId="9" borderId="110" xfId="0" applyFill="1" applyBorder="1" applyAlignment="1">
      <alignment vertical="center"/>
    </xf>
    <xf numFmtId="0" fontId="63" fillId="6" borderId="0" xfId="0" applyFont="1" applyFill="1" applyAlignment="1">
      <alignment horizontal="center" vertical="center"/>
    </xf>
    <xf numFmtId="174" fontId="82" fillId="6" borderId="68" xfId="3" applyNumberFormat="1" applyFont="1" applyFill="1" applyBorder="1" applyAlignment="1">
      <alignment horizontal="center" vertical="center"/>
    </xf>
    <xf numFmtId="0" fontId="63" fillId="6" borderId="23" xfId="0" applyFont="1" applyFill="1" applyBorder="1" applyAlignment="1">
      <alignment horizontal="center" vertical="center"/>
    </xf>
    <xf numFmtId="174" fontId="82" fillId="6" borderId="70" xfId="3" applyNumberFormat="1" applyFont="1" applyFill="1" applyBorder="1" applyAlignment="1">
      <alignment horizontal="center" vertical="center"/>
    </xf>
    <xf numFmtId="0" fontId="62" fillId="4" borderId="32" xfId="0" applyFont="1" applyFill="1" applyBorder="1" applyAlignment="1">
      <alignment vertical="center"/>
    </xf>
    <xf numFmtId="0" fontId="12" fillId="0" borderId="32" xfId="0" applyFont="1" applyBorder="1" applyAlignment="1">
      <alignment horizontal="center"/>
    </xf>
    <xf numFmtId="4" fontId="51" fillId="0" borderId="0" xfId="0" applyNumberFormat="1" applyFont="1" applyAlignment="1">
      <alignment vertical="center"/>
    </xf>
    <xf numFmtId="0" fontId="88" fillId="2" borderId="0" xfId="0" applyFont="1" applyFill="1" applyAlignment="1">
      <alignment vertical="center"/>
    </xf>
    <xf numFmtId="0" fontId="88" fillId="2" borderId="0" xfId="0" applyFont="1" applyFill="1" applyAlignment="1">
      <alignment horizontal="center" vertical="center"/>
    </xf>
    <xf numFmtId="0" fontId="80" fillId="0" borderId="0" xfId="0" quotePrefix="1" applyFont="1" applyAlignment="1">
      <alignment horizontal="center" vertical="center"/>
    </xf>
    <xf numFmtId="4" fontId="61" fillId="2" borderId="0" xfId="0" applyNumberFormat="1" applyFont="1" applyFill="1" applyAlignment="1">
      <alignment horizontal="center" vertical="center"/>
    </xf>
    <xf numFmtId="3" fontId="39" fillId="0" borderId="0" xfId="0" applyNumberFormat="1" applyFont="1" applyAlignment="1">
      <alignment horizontal="center" vertical="center"/>
    </xf>
    <xf numFmtId="49" fontId="39" fillId="0" borderId="0" xfId="0" applyNumberFormat="1" applyFont="1" applyAlignment="1">
      <alignment horizontal="center" vertical="center"/>
    </xf>
    <xf numFmtId="49" fontId="39" fillId="0" borderId="0" xfId="0" applyNumberFormat="1" applyFont="1" applyAlignment="1">
      <alignment horizontal="left" vertical="center"/>
    </xf>
    <xf numFmtId="0" fontId="39" fillId="0" borderId="0" xfId="0" applyFont="1" applyAlignment="1">
      <alignment horizontal="center" vertical="center"/>
    </xf>
    <xf numFmtId="173" fontId="39" fillId="0" borderId="0" xfId="0" applyNumberFormat="1" applyFont="1" applyAlignment="1">
      <alignment horizontal="center" vertical="center"/>
    </xf>
    <xf numFmtId="173" fontId="89" fillId="30" borderId="0" xfId="0" applyNumberFormat="1" applyFont="1" applyFill="1" applyAlignment="1">
      <alignment horizontal="center" vertical="center"/>
    </xf>
    <xf numFmtId="173" fontId="48" fillId="31" borderId="0" xfId="0" applyNumberFormat="1" applyFont="1" applyFill="1" applyAlignment="1">
      <alignment horizontal="center" vertical="center"/>
    </xf>
    <xf numFmtId="4" fontId="39" fillId="0" borderId="0" xfId="0" applyNumberFormat="1" applyFont="1" applyAlignment="1">
      <alignment horizontal="center" vertical="center"/>
    </xf>
    <xf numFmtId="0" fontId="39" fillId="0" borderId="0" xfId="0" applyFont="1" applyAlignment="1">
      <alignment horizontal="left" vertical="center"/>
    </xf>
    <xf numFmtId="0" fontId="39" fillId="0" borderId="0" xfId="0" quotePrefix="1" applyFont="1" applyAlignment="1">
      <alignment horizontal="center" vertical="center"/>
    </xf>
    <xf numFmtId="4" fontId="0" fillId="0" borderId="0" xfId="0" applyNumberFormat="1" applyAlignment="1">
      <alignment vertical="center"/>
    </xf>
    <xf numFmtId="0" fontId="0" fillId="0" borderId="0" xfId="0" quotePrefix="1" applyAlignment="1">
      <alignment horizontal="center"/>
    </xf>
    <xf numFmtId="0" fontId="70" fillId="2" borderId="0" xfId="0" applyFont="1" applyFill="1" applyAlignment="1">
      <alignment horizontal="center" vertical="center"/>
    </xf>
    <xf numFmtId="3" fontId="66" fillId="2" borderId="2" xfId="0" applyNumberFormat="1" applyFont="1" applyFill="1" applyBorder="1" applyAlignment="1">
      <alignment horizontal="center" vertical="center"/>
    </xf>
    <xf numFmtId="49" fontId="66" fillId="2" borderId="2" xfId="0" applyNumberFormat="1" applyFont="1" applyFill="1" applyBorder="1" applyAlignment="1">
      <alignment horizontal="center" vertical="center"/>
    </xf>
    <xf numFmtId="14" fontId="66" fillId="2" borderId="2" xfId="0" applyNumberFormat="1" applyFont="1" applyFill="1" applyBorder="1" applyAlignment="1">
      <alignment horizontal="center" vertical="center"/>
    </xf>
    <xf numFmtId="0" fontId="0" fillId="0" borderId="0" xfId="0" applyAlignment="1">
      <alignment vertical="top"/>
    </xf>
    <xf numFmtId="49" fontId="0" fillId="0" borderId="0" xfId="0" applyNumberFormat="1" applyAlignment="1">
      <alignment horizontal="left"/>
    </xf>
    <xf numFmtId="49" fontId="0" fillId="0" borderId="0" xfId="0" applyNumberFormat="1"/>
    <xf numFmtId="0" fontId="61" fillId="2" borderId="113" xfId="0" applyFont="1" applyFill="1" applyBorder="1" applyAlignment="1">
      <alignment horizontal="center" vertical="center"/>
    </xf>
    <xf numFmtId="0" fontId="61" fillId="2" borderId="114" xfId="0" applyFont="1" applyFill="1" applyBorder="1" applyAlignment="1">
      <alignment horizontal="center" vertical="center"/>
    </xf>
    <xf numFmtId="166" fontId="91" fillId="2" borderId="0" xfId="0" applyNumberFormat="1" applyFont="1" applyFill="1" applyAlignment="1">
      <alignment horizontal="right" vertical="center"/>
    </xf>
    <xf numFmtId="0" fontId="27" fillId="0" borderId="0" xfId="5" applyFont="1" applyAlignment="1">
      <alignment vertical="center"/>
    </xf>
    <xf numFmtId="0" fontId="26" fillId="0" borderId="0" xfId="5" applyFont="1" applyAlignment="1">
      <alignment vertical="center"/>
    </xf>
    <xf numFmtId="0" fontId="26" fillId="0" borderId="0" xfId="5" applyFont="1" applyAlignment="1">
      <alignment horizontal="center" vertical="center"/>
    </xf>
    <xf numFmtId="177" fontId="0" fillId="0" borderId="0" xfId="3" applyNumberFormat="1" applyFont="1" applyAlignment="1">
      <alignment horizontal="right"/>
    </xf>
    <xf numFmtId="169" fontId="66" fillId="0" borderId="0" xfId="0" applyNumberFormat="1" applyFont="1" applyAlignment="1">
      <alignment horizontal="center" vertical="center"/>
    </xf>
    <xf numFmtId="0" fontId="22" fillId="0" borderId="116" xfId="0" applyFont="1" applyBorder="1" applyAlignment="1">
      <alignment vertical="center"/>
    </xf>
    <xf numFmtId="0" fontId="22" fillId="28" borderId="0" xfId="0" applyFont="1" applyFill="1" applyAlignment="1">
      <alignment vertical="center"/>
    </xf>
    <xf numFmtId="0" fontId="18" fillId="28" borderId="32" xfId="0" applyFont="1" applyFill="1" applyBorder="1" applyAlignment="1">
      <alignment horizontal="center" vertical="center" wrapText="1"/>
    </xf>
    <xf numFmtId="0" fontId="23" fillId="0" borderId="0" xfId="5" applyFont="1" applyAlignment="1">
      <alignment vertical="top"/>
    </xf>
    <xf numFmtId="1" fontId="0" fillId="0" borderId="0" xfId="0" applyNumberFormat="1" applyAlignment="1">
      <alignment horizontal="center"/>
    </xf>
    <xf numFmtId="49" fontId="0" fillId="0" borderId="0" xfId="0" quotePrefix="1" applyNumberFormat="1" applyAlignment="1">
      <alignment horizontal="left"/>
    </xf>
    <xf numFmtId="3" fontId="61" fillId="2" borderId="113" xfId="0" applyNumberFormat="1" applyFont="1" applyFill="1" applyBorder="1" applyAlignment="1">
      <alignment horizontal="center" vertical="center"/>
    </xf>
    <xf numFmtId="49" fontId="61" fillId="2" borderId="113" xfId="0" applyNumberFormat="1" applyFont="1" applyFill="1" applyBorder="1" applyAlignment="1">
      <alignment horizontal="center" vertical="center"/>
    </xf>
    <xf numFmtId="14" fontId="61" fillId="2" borderId="113" xfId="0" applyNumberFormat="1" applyFont="1" applyFill="1" applyBorder="1" applyAlignment="1">
      <alignment horizontal="center" vertical="center"/>
    </xf>
    <xf numFmtId="4" fontId="61" fillId="2" borderId="113" xfId="0" applyNumberFormat="1" applyFont="1" applyFill="1" applyBorder="1" applyAlignment="1">
      <alignment horizontal="center" vertical="center"/>
    </xf>
    <xf numFmtId="166" fontId="61" fillId="2" borderId="113" xfId="0" applyNumberFormat="1" applyFont="1" applyFill="1" applyBorder="1" applyAlignment="1">
      <alignment horizontal="center" vertical="center"/>
    </xf>
    <xf numFmtId="0" fontId="29" fillId="0" borderId="0" xfId="5" applyFont="1" applyAlignment="1">
      <alignment horizontal="center" vertical="center"/>
    </xf>
    <xf numFmtId="0" fontId="30" fillId="0" borderId="0" xfId="5" applyFont="1" applyAlignment="1">
      <alignment horizontal="center" vertical="center"/>
    </xf>
    <xf numFmtId="49" fontId="26" fillId="0" borderId="0" xfId="5" applyNumberFormat="1" applyFont="1" applyAlignment="1">
      <alignment vertical="center"/>
    </xf>
    <xf numFmtId="4" fontId="47" fillId="0" borderId="0" xfId="5" applyNumberFormat="1" applyFont="1" applyAlignment="1">
      <alignment horizontal="right"/>
    </xf>
    <xf numFmtId="169" fontId="47" fillId="0" borderId="0" xfId="5" applyNumberFormat="1" applyFont="1" applyAlignment="1">
      <alignment horizontal="right"/>
    </xf>
    <xf numFmtId="0" fontId="47" fillId="0" borderId="0" xfId="5" applyFont="1" applyAlignment="1">
      <alignment horizontal="left" indent="2"/>
    </xf>
    <xf numFmtId="0" fontId="99" fillId="0" borderId="0" xfId="5" applyFont="1" applyAlignment="1">
      <alignment vertical="center"/>
    </xf>
    <xf numFmtId="0" fontId="100" fillId="0" borderId="0" xfId="5" applyFont="1" applyAlignment="1">
      <alignment vertical="center"/>
    </xf>
    <xf numFmtId="0" fontId="101" fillId="0" borderId="0" xfId="5" applyFont="1" applyAlignment="1">
      <alignment horizontal="center" vertical="top"/>
    </xf>
    <xf numFmtId="0" fontId="102" fillId="0" borderId="0" xfId="5" applyFont="1" applyAlignment="1">
      <alignment vertical="center"/>
    </xf>
    <xf numFmtId="4" fontId="27" fillId="0" borderId="0" xfId="5" applyNumberFormat="1" applyFont="1" applyAlignment="1">
      <alignment horizontal="right" vertical="center"/>
    </xf>
    <xf numFmtId="169" fontId="27" fillId="0" borderId="0" xfId="5" applyNumberFormat="1" applyFont="1" applyAlignment="1">
      <alignment horizontal="right" vertical="center"/>
    </xf>
    <xf numFmtId="0" fontId="103" fillId="0" borderId="0" xfId="5" applyFont="1" applyAlignment="1">
      <alignment vertical="center"/>
    </xf>
    <xf numFmtId="4" fontId="26" fillId="0" borderId="0" xfId="5" applyNumberFormat="1" applyFont="1" applyAlignment="1">
      <alignment horizontal="right" vertical="center"/>
    </xf>
    <xf numFmtId="169" fontId="26" fillId="0" borderId="0" xfId="5" applyNumberFormat="1" applyFont="1" applyAlignment="1">
      <alignment horizontal="right" vertical="center"/>
    </xf>
    <xf numFmtId="0" fontId="102" fillId="0" borderId="23" xfId="5" applyFont="1" applyBorder="1" applyAlignment="1">
      <alignment vertical="center"/>
    </xf>
    <xf numFmtId="4" fontId="102" fillId="0" borderId="23" xfId="5" applyNumberFormat="1" applyFont="1" applyBorder="1" applyAlignment="1">
      <alignment horizontal="right" vertical="center"/>
    </xf>
    <xf numFmtId="169" fontId="102" fillId="0" borderId="23" xfId="5" applyNumberFormat="1" applyFont="1" applyBorder="1" applyAlignment="1">
      <alignment horizontal="right" vertical="center"/>
    </xf>
    <xf numFmtId="0" fontId="104" fillId="0" borderId="0" xfId="5" applyFont="1" applyAlignment="1">
      <alignment vertical="center"/>
    </xf>
    <xf numFmtId="0" fontId="105" fillId="0" borderId="0" xfId="5" applyFont="1" applyAlignment="1">
      <alignment horizontal="left" vertical="center"/>
    </xf>
    <xf numFmtId="169" fontId="104" fillId="0" borderId="0" xfId="5" applyNumberFormat="1" applyFont="1" applyAlignment="1">
      <alignment horizontal="right" vertical="center"/>
    </xf>
    <xf numFmtId="0" fontId="104" fillId="0" borderId="0" xfId="5" applyFont="1" applyAlignment="1">
      <alignment horizontal="left" vertical="center"/>
    </xf>
    <xf numFmtId="0" fontId="106" fillId="0" borderId="0" xfId="5" applyFont="1" applyAlignment="1">
      <alignment horizontal="left" vertical="center"/>
    </xf>
    <xf numFmtId="4" fontId="106" fillId="19" borderId="8" xfId="5" applyNumberFormat="1" applyFont="1" applyFill="1" applyBorder="1" applyAlignment="1">
      <alignment horizontal="right" vertical="center"/>
    </xf>
    <xf numFmtId="4" fontId="106" fillId="0" borderId="0" xfId="5" applyNumberFormat="1" applyFont="1" applyAlignment="1">
      <alignment horizontal="right" vertical="center"/>
    </xf>
    <xf numFmtId="169" fontId="106" fillId="0" borderId="0" xfId="5" applyNumberFormat="1" applyFont="1" applyAlignment="1">
      <alignment horizontal="right" vertical="center"/>
    </xf>
    <xf numFmtId="169" fontId="27" fillId="0" borderId="0" xfId="1" applyNumberFormat="1" applyFont="1"/>
    <xf numFmtId="169" fontId="27" fillId="0" borderId="35" xfId="7" applyNumberFormat="1" applyFont="1" applyBorder="1"/>
    <xf numFmtId="169" fontId="26" fillId="0" borderId="0" xfId="7" applyNumberFormat="1" applyFont="1"/>
    <xf numFmtId="169" fontId="27" fillId="0" borderId="0" xfId="7" applyNumberFormat="1" applyFont="1" applyBorder="1"/>
    <xf numFmtId="178" fontId="27" fillId="0" borderId="0" xfId="7" applyNumberFormat="1" applyFont="1" applyBorder="1"/>
    <xf numFmtId="0" fontId="32" fillId="0" borderId="0" xfId="5" applyFont="1" applyAlignment="1">
      <alignment vertical="center"/>
    </xf>
    <xf numFmtId="0" fontId="109" fillId="0" borderId="0" xfId="5" applyFont="1"/>
    <xf numFmtId="4" fontId="110" fillId="0" borderId="0" xfId="5" applyNumberFormat="1" applyFont="1" applyAlignment="1">
      <alignment horizontal="center" vertical="center"/>
    </xf>
    <xf numFmtId="169" fontId="110" fillId="0" borderId="0" xfId="5" applyNumberFormat="1" applyFont="1" applyAlignment="1">
      <alignment horizontal="center" vertical="center"/>
    </xf>
    <xf numFmtId="169" fontId="31" fillId="0" borderId="0" xfId="5" applyNumberFormat="1" applyFont="1" applyAlignment="1">
      <alignment horizontal="right" vertical="center" wrapText="1" shrinkToFit="1"/>
    </xf>
    <xf numFmtId="164" fontId="31" fillId="0" borderId="0" xfId="5" applyNumberFormat="1" applyFont="1" applyAlignment="1">
      <alignment vertical="center" wrapText="1" shrinkToFit="1"/>
    </xf>
    <xf numFmtId="169" fontId="105" fillId="0" borderId="0" xfId="1" applyNumberFormat="1" applyFont="1"/>
    <xf numFmtId="178" fontId="26" fillId="0" borderId="0" xfId="1" applyNumberFormat="1" applyFont="1" applyBorder="1"/>
    <xf numFmtId="169" fontId="26" fillId="0" borderId="37" xfId="1" applyNumberFormat="1" applyFont="1" applyBorder="1"/>
    <xf numFmtId="169" fontId="106" fillId="0" borderId="0" xfId="5" applyNumberFormat="1" applyFont="1" applyAlignment="1">
      <alignment horizontal="left" vertical="center"/>
    </xf>
    <xf numFmtId="169" fontId="97" fillId="19" borderId="8" xfId="5" applyNumberFormat="1" applyFont="1" applyFill="1" applyBorder="1" applyAlignment="1">
      <alignment horizontal="right" vertical="center"/>
    </xf>
    <xf numFmtId="0" fontId="10" fillId="11" borderId="127" xfId="0" applyFont="1" applyFill="1" applyBorder="1" applyAlignment="1">
      <alignment horizontal="center" vertical="center"/>
    </xf>
    <xf numFmtId="4" fontId="0" fillId="0" borderId="0" xfId="0" applyNumberFormat="1"/>
    <xf numFmtId="177" fontId="0" fillId="0" borderId="0" xfId="0" applyNumberFormat="1"/>
    <xf numFmtId="0" fontId="0" fillId="9" borderId="111" xfId="0" applyFill="1" applyBorder="1" applyAlignment="1">
      <alignment vertical="center"/>
    </xf>
    <xf numFmtId="0" fontId="0" fillId="9" borderId="107" xfId="0" applyFill="1" applyBorder="1" applyAlignment="1">
      <alignment vertical="center"/>
    </xf>
    <xf numFmtId="0" fontId="0" fillId="9" borderId="143" xfId="0" applyFill="1" applyBorder="1" applyAlignment="1">
      <alignment vertical="center"/>
    </xf>
    <xf numFmtId="0" fontId="0" fillId="9" borderId="144" xfId="0" applyFill="1" applyBorder="1" applyAlignment="1">
      <alignment vertical="center"/>
    </xf>
    <xf numFmtId="0" fontId="117" fillId="9" borderId="0" xfId="0" applyFont="1" applyFill="1" applyAlignment="1">
      <alignment vertical="top"/>
    </xf>
    <xf numFmtId="49" fontId="73" fillId="11" borderId="0" xfId="0" applyNumberFormat="1" applyFont="1" applyFill="1" applyAlignment="1">
      <alignment horizontal="center" vertical="center" wrapText="1"/>
    </xf>
    <xf numFmtId="169" fontId="4" fillId="0" borderId="145" xfId="0" applyNumberFormat="1" applyFont="1" applyBorder="1" applyAlignment="1">
      <alignment horizontal="right"/>
    </xf>
    <xf numFmtId="0" fontId="18" fillId="0" borderId="0" xfId="0" applyFont="1"/>
    <xf numFmtId="0" fontId="42" fillId="0" borderId="0" xfId="0" applyFont="1" applyAlignment="1">
      <alignment horizontal="right" vertical="center"/>
    </xf>
    <xf numFmtId="0" fontId="42" fillId="0" borderId="0" xfId="0" applyFont="1" applyAlignment="1">
      <alignment horizontal="right"/>
    </xf>
    <xf numFmtId="0" fontId="39" fillId="0" borderId="0" xfId="0" applyFont="1"/>
    <xf numFmtId="0" fontId="17" fillId="0" borderId="0" xfId="0" applyFont="1" applyAlignment="1">
      <alignment horizontal="center" vertical="center"/>
    </xf>
    <xf numFmtId="0" fontId="17" fillId="0" borderId="0" xfId="0" applyFont="1"/>
    <xf numFmtId="0" fontId="15" fillId="33" borderId="0" xfId="0" applyFont="1" applyFill="1" applyAlignment="1">
      <alignment horizontal="center"/>
    </xf>
    <xf numFmtId="49" fontId="55" fillId="33" borderId="1" xfId="0" applyNumberFormat="1" applyFont="1" applyFill="1" applyBorder="1" applyAlignment="1">
      <alignment horizontal="center" vertical="center"/>
    </xf>
    <xf numFmtId="14" fontId="55" fillId="33" borderId="2" xfId="0" applyNumberFormat="1" applyFont="1" applyFill="1" applyBorder="1" applyAlignment="1">
      <alignment horizontal="center" vertical="center"/>
    </xf>
    <xf numFmtId="49" fontId="55" fillId="33" borderId="2" xfId="0" applyNumberFormat="1" applyFont="1" applyFill="1" applyBorder="1" applyAlignment="1">
      <alignment horizontal="center" vertical="center" wrapText="1"/>
    </xf>
    <xf numFmtId="49" fontId="55" fillId="33" borderId="2" xfId="0" applyNumberFormat="1" applyFont="1" applyFill="1" applyBorder="1" applyAlignment="1">
      <alignment horizontal="center" vertical="center"/>
    </xf>
    <xf numFmtId="169" fontId="55" fillId="33" borderId="2" xfId="0" applyNumberFormat="1" applyFont="1" applyFill="1" applyBorder="1" applyAlignment="1">
      <alignment horizontal="center" vertical="center"/>
    </xf>
    <xf numFmtId="49" fontId="55" fillId="33" borderId="3" xfId="0" applyNumberFormat="1" applyFont="1" applyFill="1" applyBorder="1" applyAlignment="1">
      <alignment horizontal="center" vertical="center"/>
    </xf>
    <xf numFmtId="0" fontId="0" fillId="9" borderId="0" xfId="0" applyFill="1"/>
    <xf numFmtId="3" fontId="119" fillId="2" borderId="2" xfId="0" applyNumberFormat="1" applyFont="1" applyFill="1" applyBorder="1" applyAlignment="1">
      <alignment horizontal="center" vertical="center"/>
    </xf>
    <xf numFmtId="14" fontId="0" fillId="0" borderId="0" xfId="0" applyNumberFormat="1" applyAlignment="1">
      <alignment vertical="center"/>
    </xf>
    <xf numFmtId="0" fontId="0" fillId="4" borderId="101" xfId="0" applyFill="1" applyBorder="1" applyAlignment="1">
      <alignment horizontal="center" vertical="center"/>
    </xf>
    <xf numFmtId="169" fontId="51" fillId="0" borderId="28" xfId="0" applyNumberFormat="1" applyFont="1" applyBorder="1" applyAlignment="1" applyProtection="1">
      <alignment horizontal="right" vertical="center"/>
      <protection locked="0"/>
    </xf>
    <xf numFmtId="0" fontId="51" fillId="3" borderId="0" xfId="0" applyFont="1" applyFill="1" applyAlignment="1">
      <alignment horizontal="center" vertical="center"/>
    </xf>
    <xf numFmtId="0" fontId="51" fillId="3" borderId="0" xfId="0" applyFont="1" applyFill="1" applyAlignment="1">
      <alignment horizontal="right" vertical="center"/>
    </xf>
    <xf numFmtId="4" fontId="51" fillId="3" borderId="0" xfId="0" applyNumberFormat="1" applyFont="1" applyFill="1" applyAlignment="1">
      <alignment horizontal="right" vertical="center"/>
    </xf>
    <xf numFmtId="0" fontId="0" fillId="9" borderId="110" xfId="0" applyFill="1" applyBorder="1" applyAlignment="1">
      <alignment horizontal="right" vertical="center"/>
    </xf>
    <xf numFmtId="175" fontId="0" fillId="9" borderId="111" xfId="0" applyNumberFormat="1" applyFill="1" applyBorder="1" applyAlignment="1">
      <alignment vertical="center"/>
    </xf>
    <xf numFmtId="175" fontId="0" fillId="9" borderId="0" xfId="0" applyNumberFormat="1" applyFill="1" applyAlignment="1">
      <alignment vertical="center"/>
    </xf>
    <xf numFmtId="0" fontId="54" fillId="9" borderId="0" xfId="0" applyFont="1" applyFill="1" applyAlignment="1">
      <alignment horizontal="right" vertical="center"/>
    </xf>
    <xf numFmtId="175" fontId="0" fillId="9" borderId="107" xfId="0" applyNumberFormat="1" applyFill="1" applyBorder="1" applyAlignment="1">
      <alignment vertical="center"/>
    </xf>
    <xf numFmtId="0" fontId="0" fillId="9" borderId="0" xfId="0" applyFill="1" applyAlignment="1">
      <alignment horizontal="right" vertical="center"/>
    </xf>
    <xf numFmtId="0" fontId="54" fillId="9" borderId="112" xfId="0" applyFont="1" applyFill="1" applyBorder="1" applyAlignment="1">
      <alignment horizontal="center" vertical="center"/>
    </xf>
    <xf numFmtId="0" fontId="0" fillId="9" borderId="108" xfId="0" applyFill="1" applyBorder="1" applyAlignment="1">
      <alignment horizontal="right" vertical="center"/>
    </xf>
    <xf numFmtId="175" fontId="0" fillId="9" borderId="144" xfId="0" applyNumberFormat="1" applyFill="1" applyBorder="1" applyAlignment="1">
      <alignment vertical="center"/>
    </xf>
    <xf numFmtId="175" fontId="0" fillId="9" borderId="110" xfId="0" applyNumberFormat="1" applyFill="1" applyBorder="1" applyAlignment="1">
      <alignment vertical="center"/>
    </xf>
    <xf numFmtId="169" fontId="51" fillId="0" borderId="125" xfId="0" applyNumberFormat="1" applyFont="1" applyBorder="1" applyAlignment="1" applyProtection="1">
      <alignment horizontal="right" vertical="center"/>
      <protection locked="0"/>
    </xf>
    <xf numFmtId="165" fontId="41" fillId="9" borderId="68" xfId="1" applyFont="1" applyFill="1" applyBorder="1" applyAlignment="1" applyProtection="1">
      <alignment vertical="center"/>
    </xf>
    <xf numFmtId="169" fontId="41" fillId="9" borderId="68" xfId="1" applyNumberFormat="1" applyFont="1" applyFill="1" applyBorder="1" applyAlignment="1" applyProtection="1">
      <alignment vertical="center"/>
    </xf>
    <xf numFmtId="169" fontId="68" fillId="9" borderId="0" xfId="1" applyNumberFormat="1" applyFont="1" applyFill="1" applyBorder="1" applyAlignment="1" applyProtection="1">
      <alignment vertical="center"/>
    </xf>
    <xf numFmtId="169" fontId="37" fillId="9" borderId="0" xfId="1" applyNumberFormat="1" applyFont="1" applyFill="1" applyBorder="1" applyAlignment="1" applyProtection="1">
      <alignment vertical="center"/>
    </xf>
    <xf numFmtId="169" fontId="37" fillId="9" borderId="68" xfId="1" applyNumberFormat="1" applyFont="1" applyFill="1" applyBorder="1" applyAlignment="1" applyProtection="1">
      <alignment vertical="center"/>
    </xf>
    <xf numFmtId="169" fontId="21" fillId="9" borderId="68" xfId="1" applyNumberFormat="1" applyFont="1" applyFill="1" applyBorder="1" applyAlignment="1" applyProtection="1">
      <alignment vertical="center"/>
    </xf>
    <xf numFmtId="10" fontId="37" fillId="9" borderId="0" xfId="3" applyNumberFormat="1" applyFont="1" applyFill="1" applyBorder="1" applyAlignment="1" applyProtection="1">
      <alignment horizontal="left" vertical="center"/>
    </xf>
    <xf numFmtId="10" fontId="37" fillId="9" borderId="0" xfId="3" applyNumberFormat="1" applyFont="1" applyFill="1" applyBorder="1" applyAlignment="1" applyProtection="1">
      <alignment vertical="center"/>
    </xf>
    <xf numFmtId="167" fontId="37" fillId="9" borderId="0" xfId="3" applyNumberFormat="1" applyFont="1" applyFill="1" applyBorder="1" applyAlignment="1" applyProtection="1">
      <alignment horizontal="left" vertical="center"/>
    </xf>
    <xf numFmtId="167" fontId="37" fillId="9" borderId="0" xfId="3" applyNumberFormat="1" applyFont="1" applyFill="1" applyBorder="1" applyAlignment="1" applyProtection="1">
      <alignment vertical="center"/>
    </xf>
    <xf numFmtId="0" fontId="43" fillId="9" borderId="66" xfId="0" applyFont="1" applyFill="1" applyBorder="1" applyAlignment="1">
      <alignment vertical="center"/>
    </xf>
    <xf numFmtId="0" fontId="43" fillId="9" borderId="22" xfId="0" applyFont="1" applyFill="1" applyBorder="1" applyAlignment="1">
      <alignment vertical="center"/>
    </xf>
    <xf numFmtId="0" fontId="120" fillId="9" borderId="22" xfId="0" applyFont="1" applyFill="1" applyBorder="1" applyAlignment="1">
      <alignment horizontal="center" vertical="center"/>
    </xf>
    <xf numFmtId="0" fontId="43" fillId="9" borderId="67" xfId="0" applyFont="1" applyFill="1" applyBorder="1" applyAlignment="1">
      <alignment horizontal="center" vertical="center"/>
    </xf>
    <xf numFmtId="0" fontId="37" fillId="9" borderId="51" xfId="0" applyFont="1" applyFill="1" applyBorder="1" applyAlignment="1">
      <alignment horizontal="right" vertical="center"/>
    </xf>
    <xf numFmtId="49" fontId="93" fillId="9" borderId="0" xfId="0" applyNumberFormat="1" applyFont="1" applyFill="1" applyAlignment="1">
      <alignment vertical="center"/>
    </xf>
    <xf numFmtId="49" fontId="50" fillId="9" borderId="0" xfId="0" applyNumberFormat="1" applyFont="1" applyFill="1" applyAlignment="1">
      <alignment vertical="center"/>
    </xf>
    <xf numFmtId="0" fontId="37" fillId="9" borderId="0" xfId="0" applyFont="1" applyFill="1" applyAlignment="1">
      <alignment horizontal="right" vertical="center"/>
    </xf>
    <xf numFmtId="14" fontId="37" fillId="9" borderId="0" xfId="0" applyNumberFormat="1" applyFont="1" applyFill="1" applyAlignment="1">
      <alignment horizontal="right" vertical="center"/>
    </xf>
    <xf numFmtId="3" fontId="37" fillId="9" borderId="0" xfId="0" applyNumberFormat="1" applyFont="1" applyFill="1" applyAlignment="1">
      <alignment horizontal="center" vertical="center"/>
    </xf>
    <xf numFmtId="14" fontId="37" fillId="9" borderId="68" xfId="0" applyNumberFormat="1" applyFont="1" applyFill="1" applyBorder="1" applyAlignment="1">
      <alignment horizontal="center" vertical="center"/>
    </xf>
    <xf numFmtId="0" fontId="37" fillId="9" borderId="51" xfId="0" applyFont="1" applyFill="1" applyBorder="1" applyAlignment="1">
      <alignment vertical="center"/>
    </xf>
    <xf numFmtId="169" fontId="37" fillId="9" borderId="0" xfId="0" applyNumberFormat="1" applyFont="1" applyFill="1" applyAlignment="1">
      <alignment vertical="center"/>
    </xf>
    <xf numFmtId="169" fontId="37" fillId="9" borderId="68" xfId="0" applyNumberFormat="1" applyFont="1" applyFill="1" applyBorder="1" applyAlignment="1">
      <alignment vertical="center"/>
    </xf>
    <xf numFmtId="170" fontId="45" fillId="9" borderId="68" xfId="0" applyNumberFormat="1" applyFont="1" applyFill="1" applyBorder="1" applyAlignment="1">
      <alignment horizontal="center" vertical="center"/>
    </xf>
    <xf numFmtId="14" fontId="37" fillId="9" borderId="51" xfId="0" applyNumberFormat="1" applyFont="1" applyFill="1" applyBorder="1" applyAlignment="1">
      <alignment vertical="center"/>
    </xf>
    <xf numFmtId="0" fontId="37" fillId="9" borderId="0" xfId="0" applyFont="1" applyFill="1" applyAlignment="1">
      <alignment vertical="center"/>
    </xf>
    <xf numFmtId="164" fontId="37" fillId="9" borderId="0" xfId="0" applyNumberFormat="1" applyFont="1" applyFill="1" applyAlignment="1">
      <alignment vertical="center"/>
    </xf>
    <xf numFmtId="0" fontId="37" fillId="9" borderId="68" xfId="0" applyFont="1" applyFill="1" applyBorder="1" applyAlignment="1">
      <alignment vertical="center"/>
    </xf>
    <xf numFmtId="14" fontId="44" fillId="9" borderId="51" xfId="0" applyNumberFormat="1" applyFont="1" applyFill="1" applyBorder="1" applyAlignment="1">
      <alignment horizontal="left" vertical="center"/>
    </xf>
    <xf numFmtId="4" fontId="41" fillId="9" borderId="0" xfId="0" applyNumberFormat="1" applyFont="1" applyFill="1" applyAlignment="1">
      <alignment horizontal="center" vertical="center"/>
    </xf>
    <xf numFmtId="14" fontId="41" fillId="9" borderId="0" xfId="0" applyNumberFormat="1" applyFont="1" applyFill="1" applyAlignment="1">
      <alignment vertical="center"/>
    </xf>
    <xf numFmtId="14" fontId="37" fillId="9" borderId="0" xfId="0" applyNumberFormat="1" applyFont="1" applyFill="1" applyAlignment="1">
      <alignment vertical="center"/>
    </xf>
    <xf numFmtId="4" fontId="37" fillId="9" borderId="0" xfId="0" applyNumberFormat="1" applyFont="1" applyFill="1" applyAlignment="1">
      <alignment vertical="center"/>
    </xf>
    <xf numFmtId="0" fontId="44" fillId="9" borderId="51" xfId="0" applyFont="1" applyFill="1" applyBorder="1" applyAlignment="1">
      <alignment vertical="center"/>
    </xf>
    <xf numFmtId="0" fontId="21" fillId="9" borderId="0" xfId="0" applyFont="1" applyFill="1" applyAlignment="1">
      <alignment vertical="center"/>
    </xf>
    <xf numFmtId="0" fontId="44" fillId="9" borderId="0" xfId="0" applyFont="1" applyFill="1" applyAlignment="1">
      <alignment vertical="center"/>
    </xf>
    <xf numFmtId="165" fontId="37" fillId="9" borderId="0" xfId="0" applyNumberFormat="1" applyFont="1" applyFill="1" applyAlignment="1">
      <alignment horizontal="right" vertical="center"/>
    </xf>
    <xf numFmtId="0" fontId="46" fillId="9" borderId="51" xfId="0" applyFont="1" applyFill="1" applyBorder="1" applyAlignment="1">
      <alignment vertical="center"/>
    </xf>
    <xf numFmtId="0" fontId="46" fillId="9" borderId="0" xfId="0" applyFont="1" applyFill="1" applyAlignment="1">
      <alignment vertical="center"/>
    </xf>
    <xf numFmtId="0" fontId="4" fillId="9" borderId="0" xfId="0" applyFont="1" applyFill="1" applyAlignment="1">
      <alignment vertical="center"/>
    </xf>
    <xf numFmtId="0" fontId="10" fillId="9" borderId="0" xfId="0" applyFont="1" applyFill="1" applyAlignment="1">
      <alignment vertical="center"/>
    </xf>
    <xf numFmtId="0" fontId="49" fillId="9" borderId="0" xfId="0" applyFont="1" applyFill="1" applyAlignment="1">
      <alignment vertical="center"/>
    </xf>
    <xf numFmtId="0" fontId="0" fillId="9" borderId="69" xfId="0" applyFill="1" applyBorder="1" applyAlignment="1">
      <alignment vertical="center"/>
    </xf>
    <xf numFmtId="0" fontId="0" fillId="9" borderId="23" xfId="0" applyFill="1" applyBorder="1" applyAlignment="1">
      <alignment vertical="center"/>
    </xf>
    <xf numFmtId="0" fontId="0" fillId="9" borderId="70" xfId="0" applyFill="1" applyBorder="1" applyAlignment="1">
      <alignment vertical="center"/>
    </xf>
    <xf numFmtId="0" fontId="112" fillId="0" borderId="0" xfId="0" applyFont="1"/>
    <xf numFmtId="175" fontId="0" fillId="0" borderId="0" xfId="0" applyNumberFormat="1"/>
    <xf numFmtId="0" fontId="16" fillId="0" borderId="0" xfId="0" applyFont="1" applyAlignment="1">
      <alignment vertical="center"/>
    </xf>
    <xf numFmtId="0" fontId="11" fillId="0" borderId="33" xfId="0" applyFont="1" applyBorder="1" applyAlignment="1">
      <alignment horizontal="right" vertical="center"/>
    </xf>
    <xf numFmtId="0" fontId="11" fillId="0" borderId="34" xfId="0" applyFont="1" applyBorder="1" applyAlignment="1">
      <alignment horizontal="right" vertical="center"/>
    </xf>
    <xf numFmtId="0" fontId="11" fillId="0" borderId="32" xfId="0" applyFont="1" applyBorder="1" applyAlignment="1">
      <alignment horizontal="right" vertical="center"/>
    </xf>
    <xf numFmtId="0" fontId="50" fillId="35" borderId="0" xfId="0" applyFont="1" applyFill="1" applyAlignment="1" applyProtection="1">
      <alignment horizontal="right" vertical="top"/>
      <protection locked="0"/>
    </xf>
    <xf numFmtId="0" fontId="11" fillId="35" borderId="34" xfId="0" applyFont="1" applyFill="1" applyBorder="1" applyAlignment="1">
      <alignment horizontal="right" vertical="center"/>
    </xf>
    <xf numFmtId="0" fontId="37" fillId="36" borderId="51" xfId="0" applyFont="1" applyFill="1" applyBorder="1" applyAlignment="1">
      <alignment horizontal="right" vertical="center"/>
    </xf>
    <xf numFmtId="14" fontId="37" fillId="36" borderId="68" xfId="0" applyNumberFormat="1" applyFont="1" applyFill="1" applyBorder="1" applyAlignment="1">
      <alignment horizontal="center" vertical="center"/>
    </xf>
    <xf numFmtId="0" fontId="10" fillId="37" borderId="35" xfId="0" applyFont="1" applyFill="1" applyBorder="1" applyAlignment="1">
      <alignment horizontal="center" vertical="center"/>
    </xf>
    <xf numFmtId="0" fontId="10" fillId="37" borderId="176" xfId="0" applyFont="1" applyFill="1" applyBorder="1" applyAlignment="1">
      <alignment horizontal="center" vertical="center"/>
    </xf>
    <xf numFmtId="0" fontId="19" fillId="0" borderId="0" xfId="0" applyFont="1" applyAlignment="1">
      <alignment horizontal="center" vertical="center"/>
    </xf>
    <xf numFmtId="180" fontId="19" fillId="0" borderId="0" xfId="0" applyNumberFormat="1" applyFont="1" applyAlignment="1">
      <alignment horizontal="center" vertical="center"/>
    </xf>
    <xf numFmtId="181" fontId="19" fillId="0" borderId="0" xfId="0" applyNumberFormat="1" applyFont="1" applyAlignment="1">
      <alignment horizontal="center" vertical="center"/>
    </xf>
    <xf numFmtId="0" fontId="19" fillId="0" borderId="0" xfId="0" applyFont="1" applyAlignment="1">
      <alignment horizontal="left" vertical="center"/>
    </xf>
    <xf numFmtId="173" fontId="19" fillId="0" borderId="0" xfId="0" applyNumberFormat="1" applyFont="1" applyAlignment="1">
      <alignment horizontal="center" vertical="center"/>
    </xf>
    <xf numFmtId="166" fontId="19" fillId="0" borderId="0" xfId="0" applyNumberFormat="1" applyFont="1" applyAlignment="1">
      <alignment horizontal="center" vertical="center"/>
    </xf>
    <xf numFmtId="14" fontId="41" fillId="36" borderId="0" xfId="0" applyNumberFormat="1" applyFont="1" applyFill="1" applyAlignment="1">
      <alignment vertical="center"/>
    </xf>
    <xf numFmtId="14" fontId="37" fillId="36" borderId="0" xfId="0" applyNumberFormat="1" applyFont="1" applyFill="1" applyAlignment="1">
      <alignment horizontal="right" vertical="center"/>
    </xf>
    <xf numFmtId="0" fontId="37" fillId="36" borderId="0" xfId="0" applyFont="1" applyFill="1" applyAlignment="1">
      <alignment horizontal="right" vertical="center"/>
    </xf>
    <xf numFmtId="49" fontId="39" fillId="4" borderId="32" xfId="0" applyNumberFormat="1" applyFont="1" applyFill="1" applyBorder="1" applyAlignment="1">
      <alignment horizontal="center" vertical="center"/>
    </xf>
    <xf numFmtId="0" fontId="61" fillId="0" borderId="180" xfId="0" applyFont="1" applyBorder="1" applyAlignment="1">
      <alignment horizontal="center" vertical="center"/>
    </xf>
    <xf numFmtId="0" fontId="117" fillId="9" borderId="0" xfId="0" applyFont="1" applyFill="1" applyAlignment="1">
      <alignment horizontal="right" vertical="center"/>
    </xf>
    <xf numFmtId="0" fontId="16" fillId="35" borderId="0" xfId="0" applyFont="1" applyFill="1" applyAlignment="1">
      <alignment vertical="center"/>
    </xf>
    <xf numFmtId="49" fontId="50" fillId="36" borderId="0" xfId="0" applyNumberFormat="1" applyFont="1" applyFill="1" applyAlignment="1">
      <alignment vertical="center"/>
    </xf>
    <xf numFmtId="0" fontId="124" fillId="0" borderId="0" xfId="0" applyFont="1" applyAlignment="1">
      <alignment horizontal="center"/>
    </xf>
    <xf numFmtId="0" fontId="124" fillId="0" borderId="0" xfId="0" applyFont="1" applyAlignment="1">
      <alignment horizontal="left"/>
    </xf>
    <xf numFmtId="49" fontId="124" fillId="0" borderId="0" xfId="0" applyNumberFormat="1" applyFont="1" applyAlignment="1">
      <alignment horizontal="center"/>
    </xf>
    <xf numFmtId="169" fontId="124" fillId="0" borderId="0" xfId="0" applyNumberFormat="1" applyFont="1" applyAlignment="1">
      <alignment horizontal="right"/>
    </xf>
    <xf numFmtId="49" fontId="124" fillId="0" borderId="0" xfId="0" applyNumberFormat="1" applyFont="1" applyAlignment="1">
      <alignment horizontal="left"/>
    </xf>
    <xf numFmtId="169" fontId="124" fillId="0" borderId="0" xfId="0" applyNumberFormat="1" applyFont="1" applyAlignment="1">
      <alignment horizontal="left"/>
    </xf>
    <xf numFmtId="169" fontId="124" fillId="0" borderId="0" xfId="6" applyNumberFormat="1" applyFont="1" applyFill="1" applyBorder="1" applyAlignment="1">
      <alignment horizontal="right"/>
    </xf>
    <xf numFmtId="0" fontId="124" fillId="0" borderId="0" xfId="0" quotePrefix="1" applyFont="1" applyAlignment="1">
      <alignment horizontal="center"/>
    </xf>
    <xf numFmtId="0" fontId="124" fillId="0" borderId="0" xfId="0" quotePrefix="1" applyFont="1" applyAlignment="1">
      <alignment horizontal="left"/>
    </xf>
    <xf numFmtId="0" fontId="51" fillId="10" borderId="51" xfId="0" applyFont="1" applyFill="1" applyBorder="1" applyAlignment="1">
      <alignment horizontal="right" vertical="center"/>
    </xf>
    <xf numFmtId="0" fontId="51" fillId="10" borderId="0" xfId="0" applyFont="1" applyFill="1" applyAlignment="1">
      <alignment horizontal="right" vertical="center"/>
    </xf>
    <xf numFmtId="169" fontId="50" fillId="35" borderId="0" xfId="1" applyNumberFormat="1" applyFont="1" applyFill="1" applyBorder="1" applyAlignment="1" applyProtection="1">
      <alignment vertical="top" wrapText="1"/>
      <protection locked="0"/>
    </xf>
    <xf numFmtId="164" fontId="50" fillId="35" borderId="0" xfId="0" applyNumberFormat="1" applyFont="1" applyFill="1" applyAlignment="1" applyProtection="1">
      <alignment horizontal="right" vertical="top"/>
      <protection locked="0"/>
    </xf>
    <xf numFmtId="177" fontId="0" fillId="0" borderId="0" xfId="0" applyNumberFormat="1" applyAlignment="1">
      <alignment horizontal="right"/>
    </xf>
    <xf numFmtId="49" fontId="0" fillId="0" borderId="0" xfId="0" applyNumberFormat="1" applyAlignment="1">
      <alignment vertical="center"/>
    </xf>
    <xf numFmtId="49" fontId="61" fillId="2" borderId="105" xfId="0" applyNumberFormat="1" applyFont="1" applyFill="1" applyBorder="1" applyAlignment="1">
      <alignment horizontal="center" vertical="center"/>
    </xf>
    <xf numFmtId="0" fontId="61" fillId="2" borderId="93" xfId="0" applyFont="1" applyFill="1" applyBorder="1" applyAlignment="1">
      <alignment horizontal="center" vertical="top" wrapText="1"/>
    </xf>
    <xf numFmtId="0" fontId="61" fillId="2" borderId="93" xfId="0" applyFont="1" applyFill="1" applyBorder="1" applyAlignment="1">
      <alignment horizontal="center" vertical="top"/>
    </xf>
    <xf numFmtId="0" fontId="61" fillId="2" borderId="93" xfId="0" applyFont="1" applyFill="1" applyBorder="1" applyAlignment="1">
      <alignment horizontal="left" vertical="top"/>
    </xf>
    <xf numFmtId="0" fontId="39" fillId="0" borderId="0" xfId="0" applyFont="1" applyAlignment="1">
      <alignment vertical="top"/>
    </xf>
    <xf numFmtId="0" fontId="51" fillId="0" borderId="0" xfId="0" applyFont="1" applyAlignment="1">
      <alignment horizontal="left" vertical="top"/>
    </xf>
    <xf numFmtId="0" fontId="51" fillId="0" borderId="0" xfId="0" quotePrefix="1" applyFont="1" applyAlignment="1">
      <alignment vertical="top"/>
    </xf>
    <xf numFmtId="0" fontId="51" fillId="0" borderId="0" xfId="0" quotePrefix="1" applyFont="1" applyAlignment="1">
      <alignment horizontal="center" vertical="top"/>
    </xf>
    <xf numFmtId="22" fontId="51" fillId="0" borderId="0" xfId="0" quotePrefix="1" applyNumberFormat="1" applyFont="1" applyAlignment="1">
      <alignment horizontal="left" vertical="top"/>
    </xf>
    <xf numFmtId="22" fontId="51" fillId="0" borderId="0" xfId="0" applyNumberFormat="1" applyFont="1" applyAlignment="1">
      <alignment horizontal="left" vertical="top"/>
    </xf>
    <xf numFmtId="0" fontId="69" fillId="2" borderId="93" xfId="0" applyFont="1" applyFill="1" applyBorder="1" applyAlignment="1">
      <alignment horizontal="left" vertical="top" wrapText="1"/>
    </xf>
    <xf numFmtId="0" fontId="0" fillId="0" borderId="0" xfId="0" applyAlignment="1">
      <alignment horizontal="left" vertical="top"/>
    </xf>
    <xf numFmtId="0" fontId="51" fillId="0" borderId="0" xfId="0" applyFont="1" applyAlignment="1">
      <alignment horizontal="center" vertical="top" wrapText="1"/>
    </xf>
    <xf numFmtId="0" fontId="51" fillId="0" borderId="0" xfId="0" quotePrefix="1" applyFont="1" applyAlignment="1">
      <alignment horizontal="center" vertical="top" wrapText="1"/>
    </xf>
    <xf numFmtId="0" fontId="0" fillId="0" borderId="0" xfId="0" applyAlignment="1">
      <alignment horizontal="center" vertical="top"/>
    </xf>
    <xf numFmtId="0" fontId="55" fillId="2" borderId="0" xfId="0" applyFont="1" applyFill="1" applyAlignment="1">
      <alignment horizontal="center" vertical="center"/>
    </xf>
    <xf numFmtId="0" fontId="55" fillId="2" borderId="0" xfId="0" quotePrefix="1" applyFont="1" applyFill="1" applyAlignment="1">
      <alignment horizontal="left" vertical="center"/>
    </xf>
    <xf numFmtId="166" fontId="51" fillId="0" borderId="0" xfId="0" quotePrefix="1" applyNumberFormat="1" applyFont="1" applyAlignment="1">
      <alignment horizontal="left"/>
    </xf>
    <xf numFmtId="0" fontId="55" fillId="2" borderId="93" xfId="0" applyFont="1" applyFill="1" applyBorder="1" applyAlignment="1">
      <alignment horizontal="center" vertical="center" wrapText="1"/>
    </xf>
    <xf numFmtId="49" fontId="55" fillId="2" borderId="93" xfId="0" applyNumberFormat="1" applyFont="1" applyFill="1" applyBorder="1" applyAlignment="1">
      <alignment horizontal="center" vertical="center"/>
    </xf>
    <xf numFmtId="49" fontId="39" fillId="0" borderId="0" xfId="0" applyNumberFormat="1" applyFont="1" applyAlignment="1">
      <alignment vertical="center"/>
    </xf>
    <xf numFmtId="0" fontId="39" fillId="0" borderId="0" xfId="0" quotePrefix="1" applyFont="1" applyAlignment="1">
      <alignment vertical="center"/>
    </xf>
    <xf numFmtId="22" fontId="39" fillId="0" borderId="0" xfId="0" applyNumberFormat="1" applyFont="1" applyAlignment="1">
      <alignment vertical="center"/>
    </xf>
    <xf numFmtId="49" fontId="0" fillId="0" borderId="0" xfId="0" applyNumberFormat="1" applyAlignment="1">
      <alignment horizontal="left" vertical="center"/>
    </xf>
    <xf numFmtId="0" fontId="123" fillId="0" borderId="0" xfId="0" applyFont="1" applyAlignment="1">
      <alignment vertical="center"/>
    </xf>
    <xf numFmtId="49" fontId="55" fillId="2" borderId="93" xfId="0" applyNumberFormat="1" applyFont="1" applyFill="1" applyBorder="1" applyAlignment="1">
      <alignment horizontal="center" vertical="center" wrapText="1"/>
    </xf>
    <xf numFmtId="3" fontId="55" fillId="2" borderId="93" xfId="0" applyNumberFormat="1" applyFont="1" applyFill="1" applyBorder="1" applyAlignment="1">
      <alignment horizontal="center" vertical="center" wrapText="1"/>
    </xf>
    <xf numFmtId="3" fontId="116" fillId="2" borderId="2" xfId="0" applyNumberFormat="1" applyFont="1" applyFill="1" applyBorder="1" applyAlignment="1">
      <alignment horizontal="center" vertical="center"/>
    </xf>
    <xf numFmtId="4" fontId="0" fillId="0" borderId="0" xfId="0" applyNumberFormat="1" applyAlignment="1">
      <alignment horizontal="right"/>
    </xf>
    <xf numFmtId="0" fontId="117" fillId="0" borderId="0" xfId="0" applyFont="1" applyAlignment="1">
      <alignment horizontal="right" vertical="center"/>
    </xf>
    <xf numFmtId="0" fontId="4" fillId="4" borderId="0" xfId="0" applyFont="1" applyFill="1" applyAlignment="1">
      <alignment horizontal="center" vertical="center"/>
    </xf>
    <xf numFmtId="0" fontId="0" fillId="8" borderId="135" xfId="0" applyFill="1" applyBorder="1" applyAlignment="1">
      <alignment vertical="center"/>
    </xf>
    <xf numFmtId="0" fontId="0" fillId="15" borderId="132" xfId="0" applyFill="1" applyBorder="1" applyAlignment="1">
      <alignment vertical="center"/>
    </xf>
    <xf numFmtId="0" fontId="0" fillId="15" borderId="133" xfId="0" applyFill="1" applyBorder="1" applyAlignment="1">
      <alignment horizontal="right" vertical="center"/>
    </xf>
    <xf numFmtId="0" fontId="0" fillId="15" borderId="133" xfId="0" applyFill="1" applyBorder="1" applyAlignment="1">
      <alignment vertical="center"/>
    </xf>
    <xf numFmtId="175" fontId="0" fillId="15" borderId="134" xfId="0" applyNumberFormat="1" applyFill="1" applyBorder="1" applyAlignment="1">
      <alignment vertical="center"/>
    </xf>
    <xf numFmtId="0" fontId="0" fillId="8" borderId="136" xfId="0" applyFill="1" applyBorder="1" applyAlignment="1">
      <alignment horizontal="center" vertical="center"/>
    </xf>
    <xf numFmtId="0" fontId="0" fillId="15" borderId="135" xfId="0" applyFill="1" applyBorder="1" applyAlignment="1">
      <alignment vertical="center"/>
    </xf>
    <xf numFmtId="0" fontId="54" fillId="15" borderId="0" xfId="0" applyFont="1" applyFill="1" applyAlignment="1">
      <alignment horizontal="right" vertical="center"/>
    </xf>
    <xf numFmtId="0" fontId="0" fillId="15" borderId="0" xfId="0" applyFill="1" applyAlignment="1">
      <alignment vertical="center"/>
    </xf>
    <xf numFmtId="175" fontId="0" fillId="15" borderId="136" xfId="0" applyNumberFormat="1" applyFill="1" applyBorder="1" applyAlignment="1">
      <alignment vertical="center"/>
    </xf>
    <xf numFmtId="0" fontId="0" fillId="15" borderId="0" xfId="0" applyFill="1" applyAlignment="1">
      <alignment horizontal="right" vertical="center"/>
    </xf>
    <xf numFmtId="0" fontId="54" fillId="15" borderId="139" xfId="0" applyFont="1" applyFill="1" applyBorder="1" applyAlignment="1">
      <alignment horizontal="center" vertical="center"/>
    </xf>
    <xf numFmtId="0" fontId="0" fillId="15" borderId="141" xfId="0" applyFill="1" applyBorder="1" applyAlignment="1">
      <alignment vertical="center"/>
    </xf>
    <xf numFmtId="0" fontId="0" fillId="15" borderId="137" xfId="0" applyFill="1" applyBorder="1" applyAlignment="1">
      <alignment horizontal="right" vertical="center"/>
    </xf>
    <xf numFmtId="0" fontId="0" fillId="15" borderId="137" xfId="0" applyFill="1" applyBorder="1" applyAlignment="1">
      <alignment vertical="center"/>
    </xf>
    <xf numFmtId="175" fontId="0" fillId="15" borderId="142" xfId="0" applyNumberFormat="1" applyFill="1" applyBorder="1" applyAlignment="1">
      <alignment vertical="center"/>
    </xf>
    <xf numFmtId="0" fontId="0" fillId="8" borderId="0" xfId="0" applyFill="1" applyAlignment="1">
      <alignment horizontal="right" vertical="center"/>
    </xf>
    <xf numFmtId="0" fontId="0" fillId="8" borderId="0" xfId="0" applyFill="1" applyAlignment="1">
      <alignment vertical="center"/>
    </xf>
    <xf numFmtId="169" fontId="52" fillId="8" borderId="0" xfId="0" applyNumberFormat="1" applyFont="1" applyFill="1" applyAlignment="1">
      <alignment vertical="center"/>
    </xf>
    <xf numFmtId="169" fontId="85" fillId="8" borderId="0" xfId="0" applyNumberFormat="1" applyFont="1" applyFill="1" applyAlignment="1">
      <alignment vertical="center"/>
    </xf>
    <xf numFmtId="0" fontId="0" fillId="8" borderId="141" xfId="0" applyFill="1" applyBorder="1" applyAlignment="1">
      <alignment vertical="center"/>
    </xf>
    <xf numFmtId="0" fontId="0" fillId="8" borderId="137" xfId="0" applyFill="1" applyBorder="1" applyAlignment="1">
      <alignment horizontal="right" vertical="center"/>
    </xf>
    <xf numFmtId="0" fontId="0" fillId="8" borderId="137" xfId="0" applyFill="1" applyBorder="1" applyAlignment="1">
      <alignment vertical="center"/>
    </xf>
    <xf numFmtId="169" fontId="52" fillId="8" borderId="137" xfId="0" applyNumberFormat="1" applyFont="1" applyFill="1" applyBorder="1" applyAlignment="1">
      <alignment vertical="center"/>
    </xf>
    <xf numFmtId="169" fontId="85" fillId="8" borderId="137" xfId="0" applyNumberFormat="1" applyFont="1" applyFill="1" applyBorder="1" applyAlignment="1">
      <alignment vertical="center"/>
    </xf>
    <xf numFmtId="0" fontId="0" fillId="8" borderId="142" xfId="0" applyFill="1" applyBorder="1" applyAlignment="1">
      <alignment horizontal="center" vertical="center"/>
    </xf>
    <xf numFmtId="0" fontId="54" fillId="3" borderId="0" xfId="0" applyFont="1" applyFill="1" applyAlignment="1">
      <alignment horizontal="right" vertical="center"/>
    </xf>
    <xf numFmtId="0" fontId="52" fillId="4" borderId="0" xfId="0" applyFont="1" applyFill="1" applyAlignment="1">
      <alignment horizontal="center" vertical="center"/>
    </xf>
    <xf numFmtId="3" fontId="52" fillId="4" borderId="0" xfId="0" applyNumberFormat="1" applyFont="1" applyFill="1" applyAlignment="1">
      <alignment horizontal="center" vertical="center"/>
    </xf>
    <xf numFmtId="0" fontId="89" fillId="4" borderId="0" xfId="0" applyFont="1" applyFill="1" applyAlignment="1">
      <alignment horizontal="center" vertical="center"/>
    </xf>
    <xf numFmtId="14" fontId="89" fillId="4" borderId="0" xfId="0" applyNumberFormat="1" applyFont="1" applyFill="1" applyAlignment="1">
      <alignment horizontal="center" vertical="center"/>
    </xf>
    <xf numFmtId="176" fontId="89" fillId="4" borderId="0" xfId="0" applyNumberFormat="1" applyFont="1" applyFill="1" applyAlignment="1">
      <alignment horizontal="center" vertical="center"/>
    </xf>
    <xf numFmtId="0" fontId="89" fillId="4" borderId="0" xfId="0" applyFont="1" applyFill="1" applyAlignment="1">
      <alignment horizontal="center"/>
    </xf>
    <xf numFmtId="14" fontId="89" fillId="4" borderId="0" xfId="0" applyNumberFormat="1" applyFont="1" applyFill="1" applyAlignment="1">
      <alignment horizontal="center"/>
    </xf>
    <xf numFmtId="3" fontId="89" fillId="4" borderId="0" xfId="0" applyNumberFormat="1" applyFont="1" applyFill="1" applyAlignment="1">
      <alignment horizontal="center"/>
    </xf>
    <xf numFmtId="0" fontId="124" fillId="39" borderId="0" xfId="0" applyFont="1" applyFill="1" applyAlignment="1">
      <alignment horizontal="center"/>
    </xf>
    <xf numFmtId="0" fontId="0" fillId="39" borderId="0" xfId="0" applyFill="1" applyAlignment="1">
      <alignment horizontal="center"/>
    </xf>
    <xf numFmtId="165" fontId="124" fillId="0" borderId="0" xfId="0" applyNumberFormat="1" applyFont="1" applyAlignment="1">
      <alignment horizontal="left"/>
    </xf>
    <xf numFmtId="14" fontId="124" fillId="0" borderId="0" xfId="0" applyNumberFormat="1" applyFont="1" applyAlignment="1">
      <alignment horizontal="center"/>
    </xf>
    <xf numFmtId="3" fontId="0" fillId="0" borderId="0" xfId="0" applyNumberFormat="1" applyAlignment="1">
      <alignment horizontal="center" vertical="center"/>
    </xf>
    <xf numFmtId="0" fontId="8" fillId="24" borderId="181" xfId="0" applyFont="1" applyFill="1" applyBorder="1" applyAlignment="1">
      <alignment horizontal="center" vertical="center"/>
    </xf>
    <xf numFmtId="0" fontId="8" fillId="20" borderId="182" xfId="0" applyFont="1" applyFill="1" applyBorder="1" applyAlignment="1">
      <alignment horizontal="center" vertical="center"/>
    </xf>
    <xf numFmtId="0" fontId="0" fillId="26" borderId="0" xfId="0" applyFill="1"/>
    <xf numFmtId="0" fontId="8" fillId="26" borderId="183" xfId="0" applyFont="1" applyFill="1" applyBorder="1" applyAlignment="1">
      <alignment horizontal="center" vertical="center"/>
    </xf>
    <xf numFmtId="0" fontId="0" fillId="25" borderId="0" xfId="0" applyFill="1"/>
    <xf numFmtId="0" fontId="8" fillId="25" borderId="184" xfId="0" applyFont="1" applyFill="1" applyBorder="1" applyAlignment="1">
      <alignment horizontal="center" vertical="center"/>
    </xf>
    <xf numFmtId="0" fontId="6" fillId="4" borderId="32" xfId="0" applyFont="1" applyFill="1" applyBorder="1" applyAlignment="1">
      <alignment horizontal="center" vertical="center"/>
    </xf>
    <xf numFmtId="0" fontId="122" fillId="4" borderId="32" xfId="0" applyFont="1" applyFill="1" applyBorder="1" applyAlignment="1">
      <alignment horizontal="center"/>
    </xf>
    <xf numFmtId="3" fontId="69" fillId="2" borderId="0" xfId="0" applyNumberFormat="1" applyFont="1" applyFill="1" applyAlignment="1">
      <alignment horizontal="center" vertical="center"/>
    </xf>
    <xf numFmtId="0" fontId="2" fillId="16" borderId="0" xfId="0" applyFont="1" applyFill="1" applyAlignment="1">
      <alignment horizontal="center" vertical="center"/>
    </xf>
    <xf numFmtId="0" fontId="116" fillId="2" borderId="0" xfId="0" applyFont="1" applyFill="1" applyAlignment="1">
      <alignment horizontal="center"/>
    </xf>
    <xf numFmtId="4" fontId="116" fillId="2" borderId="0" xfId="0" applyNumberFormat="1" applyFont="1" applyFill="1" applyAlignment="1">
      <alignment horizontal="center"/>
    </xf>
    <xf numFmtId="0" fontId="37" fillId="36" borderId="0" xfId="0" applyFont="1" applyFill="1" applyAlignment="1">
      <alignment vertical="center"/>
    </xf>
    <xf numFmtId="4" fontId="0" fillId="0" borderId="0" xfId="0" applyNumberFormat="1" applyAlignment="1">
      <alignment horizontal="right" vertical="center"/>
    </xf>
    <xf numFmtId="169" fontId="0" fillId="0" borderId="0" xfId="0" quotePrefix="1" applyNumberFormat="1" applyAlignment="1">
      <alignment horizontal="right"/>
    </xf>
    <xf numFmtId="0" fontId="14" fillId="15" borderId="0" xfId="0" applyFont="1" applyFill="1" applyAlignment="1">
      <alignment horizontal="right" vertical="center"/>
    </xf>
    <xf numFmtId="22" fontId="0" fillId="0" borderId="0" xfId="0" applyNumberFormat="1"/>
    <xf numFmtId="14" fontId="19" fillId="0" borderId="0" xfId="0" applyNumberFormat="1" applyFont="1" applyAlignment="1">
      <alignment horizontal="center" vertical="center"/>
    </xf>
    <xf numFmtId="0" fontId="0" fillId="35" borderId="0" xfId="0" applyFill="1" applyAlignment="1">
      <alignment vertical="center"/>
    </xf>
    <xf numFmtId="169" fontId="19" fillId="9" borderId="131" xfId="0" applyNumberFormat="1" applyFont="1" applyFill="1" applyBorder="1" applyAlignment="1">
      <alignment vertical="center"/>
    </xf>
    <xf numFmtId="0" fontId="125" fillId="9" borderId="30" xfId="0" applyFont="1" applyFill="1" applyBorder="1" applyAlignment="1">
      <alignment vertical="center"/>
    </xf>
    <xf numFmtId="49" fontId="37" fillId="36" borderId="0" xfId="0" applyNumberFormat="1" applyFont="1" applyFill="1" applyAlignment="1">
      <alignment vertical="center"/>
    </xf>
    <xf numFmtId="169" fontId="68" fillId="36" borderId="0" xfId="1" applyNumberFormat="1" applyFont="1" applyFill="1" applyBorder="1" applyAlignment="1" applyProtection="1">
      <alignment vertical="center"/>
    </xf>
    <xf numFmtId="169" fontId="30" fillId="0" borderId="0" xfId="5" applyNumberFormat="1" applyFont="1" applyAlignment="1">
      <alignment horizontal="right" vertical="center" wrapText="1" shrinkToFit="1"/>
    </xf>
    <xf numFmtId="2" fontId="30" fillId="0" borderId="0" xfId="5" applyNumberFormat="1" applyFont="1" applyAlignment="1">
      <alignment horizontal="right" vertical="center"/>
    </xf>
    <xf numFmtId="2" fontId="30" fillId="0" borderId="0" xfId="5" applyNumberFormat="1" applyFont="1" applyAlignment="1">
      <alignment horizontal="right" vertical="center" wrapText="1" shrinkToFit="1"/>
    </xf>
    <xf numFmtId="0" fontId="117" fillId="36" borderId="0" xfId="0" applyFont="1" applyFill="1" applyAlignment="1">
      <alignment vertical="center"/>
    </xf>
    <xf numFmtId="0" fontId="43" fillId="36" borderId="22" xfId="0" applyFont="1" applyFill="1" applyBorder="1" applyAlignment="1">
      <alignment vertical="center"/>
    </xf>
    <xf numFmtId="169" fontId="41" fillId="36" borderId="0" xfId="1" applyNumberFormat="1" applyFont="1" applyFill="1" applyBorder="1" applyAlignment="1" applyProtection="1">
      <alignment vertical="center"/>
    </xf>
    <xf numFmtId="164" fontId="123" fillId="36" borderId="0" xfId="0" applyNumberFormat="1" applyFont="1" applyFill="1" applyAlignment="1">
      <alignment horizontal="right" vertical="center"/>
    </xf>
    <xf numFmtId="169" fontId="37" fillId="36" borderId="0" xfId="1" applyNumberFormat="1" applyFont="1" applyFill="1" applyBorder="1" applyAlignment="1" applyProtection="1">
      <alignment vertical="center"/>
    </xf>
    <xf numFmtId="169" fontId="37" fillId="36" borderId="0" xfId="0" applyNumberFormat="1" applyFont="1" applyFill="1" applyAlignment="1">
      <alignment vertical="center"/>
    </xf>
    <xf numFmtId="165" fontId="37" fillId="36" borderId="0" xfId="0" applyNumberFormat="1" applyFont="1" applyFill="1" applyAlignment="1">
      <alignment horizontal="right" vertical="center"/>
    </xf>
    <xf numFmtId="0" fontId="44" fillId="36" borderId="0" xfId="0" applyFont="1" applyFill="1" applyAlignment="1">
      <alignment vertical="center"/>
    </xf>
    <xf numFmtId="170" fontId="92" fillId="29" borderId="0" xfId="0" applyNumberFormat="1" applyFont="1" applyFill="1" applyAlignment="1">
      <alignment horizontal="center" vertical="center"/>
    </xf>
    <xf numFmtId="2" fontId="19" fillId="9" borderId="28" xfId="0" applyNumberFormat="1" applyFont="1" applyFill="1" applyBorder="1" applyAlignment="1">
      <alignment vertical="center"/>
    </xf>
    <xf numFmtId="169" fontId="19" fillId="9" borderId="28" xfId="0" applyNumberFormat="1" applyFont="1" applyFill="1" applyBorder="1" applyAlignment="1">
      <alignment vertical="center"/>
    </xf>
    <xf numFmtId="169" fontId="19" fillId="9" borderId="29" xfId="0" applyNumberFormat="1" applyFont="1" applyFill="1" applyBorder="1" applyAlignment="1">
      <alignment vertical="center"/>
    </xf>
    <xf numFmtId="169" fontId="18" fillId="9" borderId="131" xfId="0" applyNumberFormat="1" applyFont="1" applyFill="1" applyBorder="1" applyAlignment="1">
      <alignment vertical="center"/>
    </xf>
    <xf numFmtId="14" fontId="89" fillId="4" borderId="117" xfId="0" applyNumberFormat="1" applyFont="1" applyFill="1" applyBorder="1" applyAlignment="1">
      <alignment horizontal="center" vertical="center"/>
    </xf>
    <xf numFmtId="0" fontId="89" fillId="4" borderId="117" xfId="0" applyFont="1" applyFill="1" applyBorder="1" applyAlignment="1">
      <alignment horizontal="center" vertical="center"/>
    </xf>
    <xf numFmtId="0" fontId="89" fillId="4" borderId="118" xfId="0" applyFont="1" applyFill="1" applyBorder="1" applyAlignment="1">
      <alignment horizontal="center" vertical="center"/>
    </xf>
    <xf numFmtId="0" fontId="5" fillId="0" borderId="0" xfId="0" applyFont="1" applyAlignment="1">
      <alignment vertical="center"/>
    </xf>
    <xf numFmtId="0" fontId="127" fillId="21" borderId="51" xfId="0" applyFont="1" applyFill="1" applyBorder="1" applyAlignment="1">
      <alignment horizontal="center" vertical="center"/>
    </xf>
    <xf numFmtId="0" fontId="127" fillId="21" borderId="50" xfId="0" applyFont="1" applyFill="1" applyBorder="1" applyAlignment="1">
      <alignment horizontal="center" vertical="center"/>
    </xf>
    <xf numFmtId="0" fontId="127" fillId="21" borderId="53" xfId="0" applyFont="1" applyFill="1" applyBorder="1" applyAlignment="1">
      <alignment horizontal="center" vertical="center"/>
    </xf>
    <xf numFmtId="0" fontId="127" fillId="21" borderId="7" xfId="0" applyFont="1" applyFill="1" applyBorder="1" applyAlignment="1">
      <alignment horizontal="center" vertical="center"/>
    </xf>
    <xf numFmtId="0" fontId="127" fillId="21" borderId="8" xfId="0" applyFont="1" applyFill="1" applyBorder="1" applyAlignment="1">
      <alignment horizontal="center" vertical="center"/>
    </xf>
    <xf numFmtId="0" fontId="127" fillId="21" borderId="9" xfId="0" applyFont="1" applyFill="1" applyBorder="1" applyAlignment="1">
      <alignment horizontal="center" vertical="center"/>
    </xf>
    <xf numFmtId="0" fontId="34" fillId="4" borderId="0" xfId="0" applyFont="1" applyFill="1" applyAlignment="1">
      <alignment vertical="center"/>
    </xf>
    <xf numFmtId="0" fontId="71" fillId="4" borderId="0" xfId="0" applyFont="1" applyFill="1" applyAlignment="1">
      <alignment horizontal="right" vertical="center"/>
    </xf>
    <xf numFmtId="0" fontId="0" fillId="0" borderId="0" xfId="0" quotePrefix="1" applyAlignment="1">
      <alignment vertical="center"/>
    </xf>
    <xf numFmtId="0" fontId="4" fillId="0" borderId="0" xfId="0" applyFont="1" applyAlignment="1">
      <alignment horizontal="right" vertical="center"/>
    </xf>
    <xf numFmtId="0" fontId="36" fillId="4" borderId="0" xfId="0" applyFont="1" applyFill="1" applyAlignment="1">
      <alignment vertical="center"/>
    </xf>
    <xf numFmtId="0" fontId="36" fillId="4" borderId="0" xfId="0" applyFont="1" applyFill="1" applyAlignment="1">
      <alignment horizontal="right" vertical="center"/>
    </xf>
    <xf numFmtId="0" fontId="36" fillId="4" borderId="0" xfId="0" applyFont="1" applyFill="1" applyAlignment="1">
      <alignment horizontal="center" vertical="center"/>
    </xf>
    <xf numFmtId="168" fontId="0" fillId="0" borderId="0" xfId="1" applyNumberFormat="1" applyFont="1" applyBorder="1" applyAlignment="1">
      <alignment horizontal="center" vertical="center"/>
    </xf>
    <xf numFmtId="0" fontId="127" fillId="21" borderId="153" xfId="0" applyFont="1" applyFill="1" applyBorder="1" applyAlignment="1">
      <alignment horizontal="center" vertical="center"/>
    </xf>
    <xf numFmtId="0" fontId="127" fillId="21" borderId="154" xfId="0" applyFont="1" applyFill="1" applyBorder="1" applyAlignment="1">
      <alignment horizontal="center" vertical="center"/>
    </xf>
    <xf numFmtId="0" fontId="127" fillId="21" borderId="155" xfId="0" applyFont="1" applyFill="1" applyBorder="1" applyAlignment="1">
      <alignment horizontal="center" vertical="center"/>
    </xf>
    <xf numFmtId="14" fontId="14" fillId="21" borderId="214" xfId="0" applyNumberFormat="1" applyFont="1" applyFill="1" applyBorder="1" applyAlignment="1">
      <alignment vertical="center"/>
    </xf>
    <xf numFmtId="14" fontId="14" fillId="21" borderId="215" xfId="0" applyNumberFormat="1" applyFont="1" applyFill="1" applyBorder="1" applyAlignment="1">
      <alignment horizontal="center" vertical="center"/>
    </xf>
    <xf numFmtId="14" fontId="14" fillId="21" borderId="216" xfId="0" applyNumberFormat="1" applyFont="1" applyFill="1" applyBorder="1" applyAlignment="1">
      <alignment horizontal="center" vertical="center"/>
    </xf>
    <xf numFmtId="0" fontId="4" fillId="0" borderId="14" xfId="0" applyFont="1" applyBorder="1" applyAlignment="1">
      <alignment horizontal="center" vertical="center"/>
    </xf>
    <xf numFmtId="0" fontId="4" fillId="0" borderId="219" xfId="0" applyFont="1" applyBorder="1" applyAlignment="1">
      <alignment horizontal="center" vertical="center"/>
    </xf>
    <xf numFmtId="10" fontId="0" fillId="0" borderId="220" xfId="3" applyNumberFormat="1" applyFont="1" applyFill="1" applyBorder="1" applyAlignment="1">
      <alignment horizontal="center" vertical="center"/>
    </xf>
    <xf numFmtId="0" fontId="56" fillId="0" borderId="150" xfId="0" applyFont="1" applyBorder="1" applyAlignment="1">
      <alignment horizontal="left" vertical="center"/>
    </xf>
    <xf numFmtId="0" fontId="56" fillId="0" borderId="27" xfId="0" applyFont="1" applyBorder="1" applyAlignment="1">
      <alignment horizontal="left" vertical="center"/>
    </xf>
    <xf numFmtId="168" fontId="4" fillId="0" borderId="12" xfId="1" applyNumberFormat="1" applyFont="1" applyFill="1" applyBorder="1" applyAlignment="1">
      <alignment horizontal="center" vertical="center"/>
    </xf>
    <xf numFmtId="0" fontId="4" fillId="0" borderId="169" xfId="0" applyFont="1" applyBorder="1" applyAlignment="1">
      <alignment horizontal="center" vertical="center"/>
    </xf>
    <xf numFmtId="167" fontId="0" fillId="0" borderId="165" xfId="3" applyNumberFormat="1" applyFont="1" applyFill="1"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vertical="center"/>
    </xf>
    <xf numFmtId="0" fontId="4" fillId="0" borderId="12" xfId="0" applyFont="1" applyBorder="1" applyAlignment="1">
      <alignment horizontal="center" vertical="center"/>
    </xf>
    <xf numFmtId="10" fontId="0" fillId="0" borderId="165" xfId="3" applyNumberFormat="1" applyFont="1" applyFill="1" applyBorder="1" applyAlignment="1">
      <alignment horizontal="center" vertical="center"/>
    </xf>
    <xf numFmtId="0" fontId="0" fillId="0" borderId="29" xfId="0" applyBorder="1" applyAlignment="1">
      <alignment horizontal="left" vertical="center"/>
    </xf>
    <xf numFmtId="0" fontId="0" fillId="0" borderId="165" xfId="0" applyBorder="1" applyAlignment="1">
      <alignment horizontal="left" vertical="center"/>
    </xf>
    <xf numFmtId="0" fontId="4" fillId="0" borderId="221" xfId="0" applyFont="1" applyBorder="1" applyAlignment="1">
      <alignment horizontal="center" vertical="center"/>
    </xf>
    <xf numFmtId="0" fontId="0" fillId="0" borderId="48" xfId="0" applyBorder="1" applyAlignment="1">
      <alignment horizontal="left" vertical="center"/>
    </xf>
    <xf numFmtId="165" fontId="0" fillId="0" borderId="220" xfId="1" applyFont="1" applyBorder="1" applyAlignment="1">
      <alignment horizontal="left" vertical="center"/>
    </xf>
    <xf numFmtId="165" fontId="0" fillId="0" borderId="165" xfId="1" applyFont="1" applyBorder="1" applyAlignment="1">
      <alignment horizontal="left" vertical="center"/>
    </xf>
    <xf numFmtId="0" fontId="56" fillId="0" borderId="30" xfId="0" applyFont="1" applyBorder="1" applyAlignment="1">
      <alignment horizontal="left" vertical="center"/>
    </xf>
    <xf numFmtId="0" fontId="56" fillId="0" borderId="131" xfId="0" applyFont="1" applyBorder="1" applyAlignment="1">
      <alignment horizontal="center" vertical="center"/>
    </xf>
    <xf numFmtId="172" fontId="0" fillId="0" borderId="31" xfId="0" applyNumberFormat="1" applyBorder="1" applyAlignment="1">
      <alignment horizontal="center" vertical="center"/>
    </xf>
    <xf numFmtId="172" fontId="0" fillId="0" borderId="0" xfId="0" applyNumberFormat="1" applyAlignment="1">
      <alignment horizontal="center" vertical="center"/>
    </xf>
    <xf numFmtId="0" fontId="4" fillId="0" borderId="16" xfId="0" applyFont="1" applyBorder="1" applyAlignment="1">
      <alignment horizontal="center" vertical="center"/>
    </xf>
    <xf numFmtId="14" fontId="0" fillId="0" borderId="0" xfId="0" applyNumberFormat="1" applyAlignment="1">
      <alignment horizontal="center" vertical="center"/>
    </xf>
    <xf numFmtId="165" fontId="0" fillId="0" borderId="48" xfId="1" applyFont="1" applyBorder="1" applyAlignment="1">
      <alignment horizontal="left" vertical="center"/>
    </xf>
    <xf numFmtId="168" fontId="3" fillId="0" borderId="38" xfId="1" applyNumberFormat="1" applyFont="1" applyFill="1" applyBorder="1" applyAlignment="1">
      <alignment horizontal="left" vertical="center"/>
    </xf>
    <xf numFmtId="168" fontId="4" fillId="0" borderId="63" xfId="1" applyNumberFormat="1" applyFont="1" applyFill="1" applyBorder="1" applyAlignment="1">
      <alignment horizontal="center" vertical="center"/>
    </xf>
    <xf numFmtId="0" fontId="4" fillId="0" borderId="63" xfId="0" applyFont="1" applyBorder="1" applyAlignment="1">
      <alignment horizontal="center" vertical="center"/>
    </xf>
    <xf numFmtId="0" fontId="0" fillId="0" borderId="38" xfId="0" applyBorder="1" applyAlignment="1">
      <alignment horizontal="left" vertical="center"/>
    </xf>
    <xf numFmtId="14" fontId="58" fillId="0" borderId="63" xfId="0" applyNumberFormat="1" applyFont="1" applyBorder="1" applyAlignment="1">
      <alignment horizontal="center" vertical="center"/>
    </xf>
    <xf numFmtId="165" fontId="0" fillId="0" borderId="87" xfId="1" applyFont="1" applyFill="1" applyBorder="1" applyAlignment="1">
      <alignment horizontal="left" vertical="center"/>
    </xf>
    <xf numFmtId="3" fontId="0" fillId="0" borderId="88" xfId="0" applyNumberFormat="1" applyBorder="1" applyAlignment="1">
      <alignment horizontal="center" vertical="center"/>
    </xf>
    <xf numFmtId="165" fontId="0" fillId="0" borderId="89" xfId="1" applyFont="1" applyFill="1" applyBorder="1" applyAlignment="1">
      <alignment horizontal="left" vertical="center"/>
    </xf>
    <xf numFmtId="0" fontId="0" fillId="0" borderId="131" xfId="0" applyBorder="1" applyAlignment="1">
      <alignment horizontal="center" vertical="center"/>
    </xf>
    <xf numFmtId="0" fontId="51" fillId="0" borderId="27" xfId="0" applyFont="1" applyBorder="1" applyAlignment="1">
      <alignment horizontal="center" vertical="top"/>
    </xf>
    <xf numFmtId="0" fontId="87" fillId="18" borderId="29" xfId="0" quotePrefix="1" applyFont="1" applyFill="1" applyBorder="1" applyAlignment="1">
      <alignment horizontal="left" vertical="top" shrinkToFit="1"/>
    </xf>
    <xf numFmtId="0" fontId="4" fillId="0" borderId="86" xfId="0" applyFont="1" applyBorder="1" applyAlignment="1">
      <alignment horizontal="center" vertical="center"/>
    </xf>
    <xf numFmtId="0" fontId="0" fillId="0" borderId="38" xfId="0" applyBorder="1" applyAlignment="1">
      <alignment vertical="center"/>
    </xf>
    <xf numFmtId="0" fontId="0" fillId="0" borderId="63" xfId="0" applyBorder="1" applyAlignment="1">
      <alignment vertical="center"/>
    </xf>
    <xf numFmtId="0" fontId="0" fillId="0" borderId="64" xfId="0" applyBorder="1" applyAlignment="1">
      <alignment vertical="center"/>
    </xf>
    <xf numFmtId="0" fontId="4" fillId="0" borderId="38" xfId="0" applyFont="1" applyBorder="1" applyAlignment="1">
      <alignment horizontal="center" vertical="center"/>
    </xf>
    <xf numFmtId="0" fontId="0" fillId="0" borderId="38" xfId="0" applyBorder="1" applyAlignment="1">
      <alignment horizontal="center" vertical="center"/>
    </xf>
    <xf numFmtId="0" fontId="0" fillId="0" borderId="65" xfId="0" applyBorder="1" applyAlignment="1">
      <alignment horizontal="center" vertical="center"/>
    </xf>
    <xf numFmtId="0" fontId="0" fillId="0" borderId="39" xfId="0" applyBorder="1" applyAlignment="1">
      <alignment horizontal="center" vertical="center"/>
    </xf>
    <xf numFmtId="0" fontId="4" fillId="0" borderId="40" xfId="0" applyFont="1" applyBorder="1" applyAlignment="1">
      <alignment horizontal="center" vertical="center"/>
    </xf>
    <xf numFmtId="0" fontId="0" fillId="0" borderId="44" xfId="0" applyBorder="1" applyAlignment="1">
      <alignment vertical="center"/>
    </xf>
    <xf numFmtId="0" fontId="0" fillId="0" borderId="71" xfId="0" applyBorder="1" applyAlignment="1">
      <alignment vertical="center"/>
    </xf>
    <xf numFmtId="0" fontId="0" fillId="0" borderId="47" xfId="0" applyBorder="1" applyAlignment="1">
      <alignment vertical="center"/>
    </xf>
    <xf numFmtId="0" fontId="0" fillId="0" borderId="87" xfId="0" applyBorder="1" applyAlignment="1">
      <alignment vertical="center"/>
    </xf>
    <xf numFmtId="0" fontId="0" fillId="0" borderId="89" xfId="0" applyBorder="1" applyAlignment="1">
      <alignment vertical="center"/>
    </xf>
    <xf numFmtId="0" fontId="0" fillId="0" borderId="90" xfId="0" applyBorder="1" applyAlignment="1">
      <alignment vertical="center"/>
    </xf>
    <xf numFmtId="0" fontId="0" fillId="0" borderId="92" xfId="0" applyBorder="1" applyAlignment="1">
      <alignment vertical="center"/>
    </xf>
    <xf numFmtId="0" fontId="0" fillId="0" borderId="230" xfId="0" applyBorder="1" applyAlignment="1">
      <alignment vertical="center"/>
    </xf>
    <xf numFmtId="0" fontId="0" fillId="0" borderId="231" xfId="0" applyBorder="1" applyAlignment="1">
      <alignment vertical="center"/>
    </xf>
    <xf numFmtId="0" fontId="127" fillId="42" borderId="233" xfId="0" applyFont="1" applyFill="1" applyBorder="1" applyAlignment="1">
      <alignment horizontal="center" vertical="center"/>
    </xf>
    <xf numFmtId="168" fontId="3" fillId="0" borderId="234" xfId="1" applyNumberFormat="1" applyFont="1" applyFill="1" applyBorder="1" applyAlignment="1">
      <alignment horizontal="left" vertical="center"/>
    </xf>
    <xf numFmtId="14" fontId="58" fillId="0" borderId="235" xfId="0" applyNumberFormat="1" applyFont="1" applyBorder="1" applyAlignment="1">
      <alignment horizontal="center" vertical="center"/>
    </xf>
    <xf numFmtId="0" fontId="14" fillId="41" borderId="239" xfId="0" applyFont="1" applyFill="1" applyBorder="1" applyAlignment="1">
      <alignment horizontal="center" vertical="center"/>
    </xf>
    <xf numFmtId="14" fontId="14" fillId="41" borderId="240" xfId="0" applyNumberFormat="1" applyFont="1" applyFill="1" applyBorder="1" applyAlignment="1">
      <alignment horizontal="center" vertical="center"/>
    </xf>
    <xf numFmtId="0" fontId="14" fillId="41" borderId="241" xfId="0" applyFont="1" applyFill="1" applyBorder="1" applyAlignment="1">
      <alignment horizontal="center" vertical="center"/>
    </xf>
    <xf numFmtId="14" fontId="14" fillId="41" borderId="242" xfId="0" applyNumberFormat="1" applyFont="1" applyFill="1" applyBorder="1" applyAlignment="1">
      <alignment horizontal="center" vertical="center"/>
    </xf>
    <xf numFmtId="0" fontId="14" fillId="41" borderId="243" xfId="0" applyFont="1" applyFill="1" applyBorder="1" applyAlignment="1">
      <alignment horizontal="center" vertical="center"/>
    </xf>
    <xf numFmtId="0" fontId="127" fillId="21" borderId="244" xfId="0" applyFont="1" applyFill="1" applyBorder="1" applyAlignment="1">
      <alignment horizontal="center" vertical="center"/>
    </xf>
    <xf numFmtId="0" fontId="127" fillId="21" borderId="245" xfId="0" applyFont="1" applyFill="1" applyBorder="1" applyAlignment="1">
      <alignment horizontal="center" vertical="center"/>
    </xf>
    <xf numFmtId="0" fontId="0" fillId="0" borderId="65" xfId="0" applyBorder="1" applyAlignment="1">
      <alignment vertical="center"/>
    </xf>
    <xf numFmtId="0" fontId="0" fillId="0" borderId="43" xfId="0" applyBorder="1" applyAlignment="1">
      <alignment vertical="center"/>
    </xf>
    <xf numFmtId="0" fontId="0" fillId="0" borderId="46" xfId="0" applyBorder="1" applyAlignment="1">
      <alignment vertical="center"/>
    </xf>
    <xf numFmtId="165" fontId="0" fillId="0" borderId="228" xfId="1" applyFont="1" applyFill="1" applyBorder="1" applyAlignment="1">
      <alignment horizontal="left" vertical="center"/>
    </xf>
    <xf numFmtId="3" fontId="0" fillId="0" borderId="246" xfId="0" applyNumberFormat="1" applyBorder="1" applyAlignment="1">
      <alignment horizontal="center" vertical="center"/>
    </xf>
    <xf numFmtId="165" fontId="0" fillId="0" borderId="229" xfId="1" applyFont="1" applyFill="1" applyBorder="1" applyAlignment="1">
      <alignment horizontal="left" vertical="center"/>
    </xf>
    <xf numFmtId="0" fontId="0" fillId="0" borderId="88" xfId="0" applyBorder="1" applyAlignment="1">
      <alignment vertical="center"/>
    </xf>
    <xf numFmtId="0" fontId="0" fillId="0" borderId="91" xfId="0" applyBorder="1" applyAlignment="1">
      <alignment vertical="center"/>
    </xf>
    <xf numFmtId="0" fontId="4" fillId="0" borderId="228" xfId="0" applyFont="1" applyBorder="1" applyAlignment="1">
      <alignment horizontal="center" vertical="center"/>
    </xf>
    <xf numFmtId="0" fontId="4" fillId="0" borderId="246" xfId="0" applyFont="1" applyBorder="1" applyAlignment="1">
      <alignment horizontal="center" vertical="center"/>
    </xf>
    <xf numFmtId="0" fontId="0" fillId="0" borderId="246" xfId="0" applyBorder="1" applyAlignment="1">
      <alignment vertical="center"/>
    </xf>
    <xf numFmtId="0" fontId="0" fillId="0" borderId="229" xfId="0" applyBorder="1" applyAlignment="1">
      <alignment horizontal="left" vertical="center"/>
    </xf>
    <xf numFmtId="0" fontId="4" fillId="0" borderId="87" xfId="0" applyFont="1" applyBorder="1" applyAlignment="1">
      <alignment horizontal="center" vertical="center"/>
    </xf>
    <xf numFmtId="0" fontId="4" fillId="0" borderId="88" xfId="0" applyFont="1" applyBorder="1" applyAlignment="1">
      <alignment horizontal="center" vertical="center"/>
    </xf>
    <xf numFmtId="0" fontId="0" fillId="0" borderId="89" xfId="0" applyBorder="1" applyAlignment="1">
      <alignment horizontal="left" vertical="center"/>
    </xf>
    <xf numFmtId="0" fontId="4" fillId="0" borderId="91" xfId="0" applyFont="1" applyBorder="1" applyAlignment="1">
      <alignment horizontal="center" vertical="center"/>
    </xf>
    <xf numFmtId="0" fontId="0" fillId="35" borderId="0" xfId="0" applyFill="1"/>
    <xf numFmtId="165" fontId="0" fillId="0" borderId="0" xfId="1" applyFont="1" applyBorder="1" applyAlignment="1">
      <alignment horizontal="left" vertical="center"/>
    </xf>
    <xf numFmtId="169" fontId="0" fillId="0" borderId="0" xfId="0" applyNumberFormat="1" applyAlignment="1">
      <alignment horizontal="right" vertical="center"/>
    </xf>
    <xf numFmtId="0" fontId="0" fillId="23" borderId="247" xfId="0" applyFill="1" applyBorder="1"/>
    <xf numFmtId="0" fontId="0" fillId="23" borderId="248" xfId="0" applyFill="1" applyBorder="1"/>
    <xf numFmtId="0" fontId="0" fillId="23" borderId="249" xfId="0" applyFill="1" applyBorder="1"/>
    <xf numFmtId="0" fontId="130" fillId="2" borderId="0" xfId="0" applyFont="1" applyFill="1" applyAlignment="1">
      <alignment horizontal="center" vertical="center"/>
    </xf>
    <xf numFmtId="4" fontId="130" fillId="2" borderId="0" xfId="0" applyNumberFormat="1" applyFont="1" applyFill="1" applyAlignment="1">
      <alignment horizontal="center" vertical="center"/>
    </xf>
    <xf numFmtId="0" fontId="13" fillId="2" borderId="227" xfId="0" applyFont="1" applyFill="1" applyBorder="1" applyAlignment="1">
      <alignment horizontal="center" vertical="center"/>
    </xf>
    <xf numFmtId="0" fontId="13" fillId="2" borderId="227" xfId="0" applyFont="1" applyFill="1" applyBorder="1" applyAlignment="1">
      <alignment horizontal="left" vertical="center"/>
    </xf>
    <xf numFmtId="0" fontId="131" fillId="43" borderId="0" xfId="0" applyFont="1" applyFill="1" applyAlignment="1">
      <alignment horizontal="center" vertical="center"/>
    </xf>
    <xf numFmtId="0" fontId="119" fillId="43" borderId="80" xfId="0" applyFont="1" applyFill="1" applyBorder="1" applyAlignment="1">
      <alignment horizontal="center" vertical="center"/>
    </xf>
    <xf numFmtId="0" fontId="16" fillId="35" borderId="0" xfId="0" applyFont="1" applyFill="1" applyAlignment="1">
      <alignment horizontal="right" vertical="center"/>
    </xf>
    <xf numFmtId="0" fontId="0" fillId="0" borderId="0" xfId="0" applyAlignment="1" applyProtection="1">
      <alignment horizontal="center"/>
      <protection locked="0"/>
    </xf>
    <xf numFmtId="0" fontId="16" fillId="0" borderId="0" xfId="0" applyFont="1" applyAlignment="1" applyProtection="1">
      <alignment horizontal="right" vertical="center"/>
      <protection locked="0"/>
    </xf>
    <xf numFmtId="0" fontId="6" fillId="0" borderId="33" xfId="0" applyFont="1" applyBorder="1" applyAlignment="1">
      <alignment horizontal="center" vertical="center"/>
    </xf>
    <xf numFmtId="0" fontId="0" fillId="0" borderId="33" xfId="0" applyBorder="1" applyAlignment="1">
      <alignment horizontal="center" vertical="center"/>
    </xf>
    <xf numFmtId="0" fontId="0" fillId="0" borderId="33" xfId="0" applyBorder="1" applyAlignment="1" applyProtection="1">
      <alignment horizontal="center" vertical="center"/>
      <protection locked="0"/>
    </xf>
    <xf numFmtId="167" fontId="0" fillId="0" borderId="0" xfId="3" applyNumberFormat="1" applyFont="1" applyFill="1" applyAlignment="1" applyProtection="1">
      <alignment horizontal="center" vertical="center"/>
    </xf>
    <xf numFmtId="3" fontId="19" fillId="0" borderId="0" xfId="0" applyNumberFormat="1" applyFont="1" applyAlignment="1">
      <alignment horizontal="center" vertical="center"/>
    </xf>
    <xf numFmtId="2" fontId="19" fillId="9" borderId="125" xfId="0" applyNumberFormat="1" applyFont="1" applyFill="1" applyBorder="1" applyAlignment="1">
      <alignment vertical="center"/>
    </xf>
    <xf numFmtId="0" fontId="0" fillId="35" borderId="34" xfId="0" applyFill="1" applyBorder="1" applyAlignment="1">
      <alignment horizontal="center" vertical="center"/>
    </xf>
    <xf numFmtId="0" fontId="0" fillId="35" borderId="33" xfId="0" applyFill="1" applyBorder="1" applyAlignment="1">
      <alignment horizontal="center" vertical="center"/>
    </xf>
    <xf numFmtId="49" fontId="10" fillId="35" borderId="32" xfId="0" applyNumberFormat="1" applyFont="1" applyFill="1" applyBorder="1" applyAlignment="1">
      <alignment horizontal="center" vertical="center"/>
    </xf>
    <xf numFmtId="169" fontId="19" fillId="9" borderId="251" xfId="0" applyNumberFormat="1" applyFont="1" applyFill="1" applyBorder="1" applyAlignment="1">
      <alignment vertical="center"/>
    </xf>
    <xf numFmtId="169" fontId="19" fillId="9" borderId="120" xfId="0" applyNumberFormat="1" applyFont="1" applyFill="1" applyBorder="1" applyAlignment="1">
      <alignment vertical="center"/>
    </xf>
    <xf numFmtId="169" fontId="0" fillId="0" borderId="0" xfId="3" applyNumberFormat="1" applyFont="1" applyAlignment="1">
      <alignment horizontal="right"/>
    </xf>
    <xf numFmtId="14" fontId="124" fillId="39" borderId="0" xfId="0" applyNumberFormat="1" applyFont="1" applyFill="1" applyAlignment="1">
      <alignment horizontal="center"/>
    </xf>
    <xf numFmtId="0" fontId="94" fillId="0" borderId="0" xfId="5" applyFont="1" applyAlignment="1">
      <alignment vertical="center" shrinkToFit="1"/>
    </xf>
    <xf numFmtId="4" fontId="134" fillId="0" borderId="0" xfId="0" applyNumberFormat="1" applyFont="1" applyAlignment="1">
      <alignment horizontal="center" vertical="center" wrapText="1"/>
    </xf>
    <xf numFmtId="169" fontId="134" fillId="0" borderId="0" xfId="0" applyNumberFormat="1" applyFont="1" applyAlignment="1">
      <alignment horizontal="center" wrapText="1"/>
    </xf>
    <xf numFmtId="0" fontId="0" fillId="0" borderId="0" xfId="0" applyAlignment="1">
      <alignment horizontal="right" vertical="center"/>
    </xf>
    <xf numFmtId="0" fontId="0" fillId="34" borderId="33" xfId="0" applyFill="1" applyBorder="1" applyAlignment="1">
      <alignment horizontal="center" vertical="center"/>
    </xf>
    <xf numFmtId="0" fontId="6" fillId="34" borderId="33" xfId="0" applyFont="1" applyFill="1" applyBorder="1" applyAlignment="1">
      <alignment horizontal="center" vertical="center"/>
    </xf>
    <xf numFmtId="49" fontId="119" fillId="2" borderId="2" xfId="0" applyNumberFormat="1" applyFont="1" applyFill="1" applyBorder="1" applyAlignment="1">
      <alignment horizontal="center" vertical="center"/>
    </xf>
    <xf numFmtId="49" fontId="0" fillId="0" borderId="0" xfId="0" quotePrefix="1" applyNumberFormat="1" applyAlignment="1">
      <alignment horizontal="center"/>
    </xf>
    <xf numFmtId="169" fontId="0" fillId="7" borderId="35" xfId="0" applyNumberFormat="1" applyFill="1" applyBorder="1" applyAlignment="1">
      <alignment vertical="center"/>
    </xf>
    <xf numFmtId="169" fontId="4" fillId="7" borderId="37" xfId="0" applyNumberFormat="1" applyFont="1" applyFill="1" applyBorder="1" applyAlignment="1">
      <alignment vertical="center"/>
    </xf>
    <xf numFmtId="169" fontId="0" fillId="0" borderId="0" xfId="0" applyNumberFormat="1" applyAlignment="1">
      <alignment vertical="center"/>
    </xf>
    <xf numFmtId="49" fontId="0" fillId="0" borderId="0" xfId="0" applyNumberFormat="1" applyAlignment="1">
      <alignment horizontal="center" vertical="center"/>
    </xf>
    <xf numFmtId="0" fontId="0" fillId="0" borderId="221" xfId="0" applyBorder="1" applyAlignment="1">
      <alignment vertical="center"/>
    </xf>
    <xf numFmtId="169" fontId="4" fillId="7" borderId="0" xfId="0" applyNumberFormat="1" applyFont="1" applyFill="1" applyAlignment="1">
      <alignment vertical="center"/>
    </xf>
    <xf numFmtId="169" fontId="0" fillId="7" borderId="0" xfId="0" applyNumberFormat="1" applyFill="1" applyAlignment="1">
      <alignment vertical="center"/>
    </xf>
    <xf numFmtId="0" fontId="0" fillId="0" borderId="0" xfId="0" applyAlignment="1" applyProtection="1">
      <alignment horizontal="center" vertical="center"/>
      <protection locked="0"/>
    </xf>
    <xf numFmtId="0" fontId="0" fillId="44" borderId="0" xfId="0" applyFill="1" applyAlignment="1">
      <alignment vertical="center"/>
    </xf>
    <xf numFmtId="0" fontId="0" fillId="44" borderId="188" xfId="0" applyFill="1" applyBorder="1" applyAlignment="1">
      <alignment vertical="center"/>
    </xf>
    <xf numFmtId="0" fontId="0" fillId="44" borderId="189" xfId="0" applyFill="1" applyBorder="1" applyAlignment="1">
      <alignment vertical="center"/>
    </xf>
    <xf numFmtId="0" fontId="0" fillId="44" borderId="190" xfId="0" applyFill="1" applyBorder="1" applyAlignment="1">
      <alignment vertical="center"/>
    </xf>
    <xf numFmtId="0" fontId="0" fillId="44" borderId="191" xfId="0" applyFill="1" applyBorder="1" applyAlignment="1">
      <alignment vertical="center"/>
    </xf>
    <xf numFmtId="0" fontId="117" fillId="44" borderId="0" xfId="0" applyFont="1" applyFill="1" applyAlignment="1">
      <alignment horizontal="right" vertical="center"/>
    </xf>
    <xf numFmtId="0" fontId="0" fillId="44" borderId="0" xfId="0" applyFill="1" applyAlignment="1">
      <alignment horizontal="left" vertical="center"/>
    </xf>
    <xf numFmtId="0" fontId="0" fillId="44" borderId="192" xfId="0" applyFill="1" applyBorder="1" applyAlignment="1">
      <alignment vertical="center"/>
    </xf>
    <xf numFmtId="0" fontId="0" fillId="44" borderId="202" xfId="0" applyFill="1" applyBorder="1" applyAlignment="1">
      <alignment horizontal="center" vertical="center"/>
    </xf>
    <xf numFmtId="14" fontId="0" fillId="44" borderId="195" xfId="0" applyNumberFormat="1" applyFill="1" applyBorder="1" applyAlignment="1">
      <alignment horizontal="center" vertical="center"/>
    </xf>
    <xf numFmtId="169" fontId="0" fillId="44" borderId="203" xfId="0" applyNumberFormat="1" applyFill="1" applyBorder="1" applyAlignment="1">
      <alignment horizontal="right" vertical="center"/>
    </xf>
    <xf numFmtId="3" fontId="0" fillId="44" borderId="203" xfId="0" applyNumberFormat="1" applyFill="1" applyBorder="1" applyAlignment="1">
      <alignment horizontal="center" vertical="center"/>
    </xf>
    <xf numFmtId="169" fontId="0" fillId="44" borderId="204" xfId="0" applyNumberFormat="1" applyFill="1" applyBorder="1" applyAlignment="1">
      <alignment horizontal="right" vertical="center"/>
    </xf>
    <xf numFmtId="0" fontId="0" fillId="44" borderId="196" xfId="0" applyFill="1" applyBorder="1" applyAlignment="1">
      <alignment horizontal="center" vertical="center"/>
    </xf>
    <xf numFmtId="169" fontId="0" fillId="44" borderId="195" xfId="0" applyNumberFormat="1" applyFill="1" applyBorder="1" applyAlignment="1">
      <alignment horizontal="right" vertical="center"/>
    </xf>
    <xf numFmtId="3" fontId="0" fillId="44" borderId="195" xfId="0" applyNumberFormat="1" applyFill="1" applyBorder="1" applyAlignment="1">
      <alignment horizontal="center" vertical="center"/>
    </xf>
    <xf numFmtId="169" fontId="0" fillId="44" borderId="197" xfId="0" applyNumberFormat="1" applyFill="1" applyBorder="1" applyAlignment="1">
      <alignment horizontal="right" vertical="center"/>
    </xf>
    <xf numFmtId="0" fontId="0" fillId="44" borderId="198" xfId="0" applyFill="1" applyBorder="1" applyAlignment="1">
      <alignment horizontal="center" vertical="center"/>
    </xf>
    <xf numFmtId="14" fontId="0" fillId="44" borderId="199" xfId="0" applyNumberFormat="1" applyFill="1" applyBorder="1" applyAlignment="1">
      <alignment horizontal="center" vertical="center"/>
    </xf>
    <xf numFmtId="169" fontId="0" fillId="44" borderId="199" xfId="0" applyNumberFormat="1" applyFill="1" applyBorder="1" applyAlignment="1">
      <alignment horizontal="right" vertical="center"/>
    </xf>
    <xf numFmtId="3" fontId="0" fillId="44" borderId="199" xfId="0" applyNumberFormat="1" applyFill="1" applyBorder="1" applyAlignment="1">
      <alignment horizontal="center" vertical="center"/>
    </xf>
    <xf numFmtId="169" fontId="0" fillId="44" borderId="200" xfId="0" applyNumberFormat="1" applyFill="1" applyBorder="1" applyAlignment="1">
      <alignment horizontal="right" vertical="center"/>
    </xf>
    <xf numFmtId="14" fontId="0" fillId="44" borderId="0" xfId="0" applyNumberFormat="1" applyFill="1" applyAlignment="1">
      <alignment vertical="center"/>
    </xf>
    <xf numFmtId="164" fontId="0" fillId="44" borderId="0" xfId="0" applyNumberFormat="1" applyFill="1" applyAlignment="1">
      <alignment vertical="center"/>
    </xf>
    <xf numFmtId="0" fontId="0" fillId="44" borderId="193" xfId="0" applyFill="1" applyBorder="1" applyAlignment="1">
      <alignment vertical="center"/>
    </xf>
    <xf numFmtId="0" fontId="0" fillId="44" borderId="194" xfId="0" applyFill="1" applyBorder="1" applyAlignment="1">
      <alignment vertical="center"/>
    </xf>
    <xf numFmtId="0" fontId="117" fillId="45" borderId="205" xfId="0" applyFont="1" applyFill="1" applyBorder="1" applyAlignment="1">
      <alignment horizontal="center" vertical="center" wrapText="1"/>
    </xf>
    <xf numFmtId="0" fontId="117" fillId="45" borderId="206" xfId="0" applyFont="1" applyFill="1" applyBorder="1" applyAlignment="1">
      <alignment horizontal="center" vertical="center" wrapText="1"/>
    </xf>
    <xf numFmtId="0" fontId="117" fillId="45" borderId="206" xfId="0" applyFont="1" applyFill="1" applyBorder="1" applyAlignment="1">
      <alignment horizontal="center" vertical="center"/>
    </xf>
    <xf numFmtId="0" fontId="117" fillId="45" borderId="207" xfId="0" applyFont="1" applyFill="1" applyBorder="1" applyAlignment="1">
      <alignment horizontal="center" vertical="center" wrapText="1"/>
    </xf>
    <xf numFmtId="49" fontId="51" fillId="34" borderId="32" xfId="0" quotePrefix="1" applyNumberFormat="1" applyFont="1" applyFill="1" applyBorder="1" applyAlignment="1" applyProtection="1">
      <alignment horizontal="left" vertical="center"/>
      <protection locked="0"/>
    </xf>
    <xf numFmtId="169" fontId="51" fillId="0" borderId="0" xfId="0" applyNumberFormat="1" applyFont="1" applyAlignment="1">
      <alignment horizontal="right"/>
    </xf>
    <xf numFmtId="0" fontId="10" fillId="11" borderId="32" xfId="0" applyFont="1" applyFill="1" applyBorder="1" applyAlignment="1">
      <alignment horizontal="center" vertical="center"/>
    </xf>
    <xf numFmtId="0" fontId="10" fillId="11" borderId="0" xfId="0" applyFont="1" applyFill="1" applyAlignment="1">
      <alignment horizontal="center" vertical="center"/>
    </xf>
    <xf numFmtId="4" fontId="89" fillId="0" borderId="0" xfId="0" applyNumberFormat="1" applyFont="1" applyAlignment="1">
      <alignment horizontal="center" vertical="center"/>
    </xf>
    <xf numFmtId="1" fontId="130" fillId="2" borderId="0" xfId="0" applyNumberFormat="1" applyFont="1" applyFill="1" applyAlignment="1">
      <alignment horizontal="center" vertical="center"/>
    </xf>
    <xf numFmtId="4" fontId="19" fillId="9" borderId="120" xfId="0" applyNumberFormat="1" applyFont="1" applyFill="1" applyBorder="1" applyAlignment="1">
      <alignment horizontal="right" vertical="center"/>
    </xf>
    <xf numFmtId="4" fontId="19" fillId="9" borderId="28" xfId="0" applyNumberFormat="1" applyFont="1" applyFill="1" applyBorder="1" applyAlignment="1">
      <alignment horizontal="right" vertical="center"/>
    </xf>
    <xf numFmtId="4" fontId="19" fillId="9" borderId="98" xfId="0" applyNumberFormat="1" applyFont="1" applyFill="1" applyBorder="1" applyAlignment="1">
      <alignment horizontal="right" vertical="center"/>
    </xf>
    <xf numFmtId="0" fontId="10" fillId="37" borderId="271" xfId="0" applyFont="1" applyFill="1" applyBorder="1" applyAlignment="1">
      <alignment horizontal="center" vertical="center"/>
    </xf>
    <xf numFmtId="14" fontId="14" fillId="21" borderId="272" xfId="0" applyNumberFormat="1" applyFont="1" applyFill="1" applyBorder="1" applyAlignment="1">
      <alignment horizontal="center" vertical="center"/>
    </xf>
    <xf numFmtId="14" fontId="14" fillId="21" borderId="125" xfId="0" applyNumberFormat="1" applyFont="1" applyFill="1" applyBorder="1" applyAlignment="1">
      <alignment horizontal="center" vertical="center"/>
    </xf>
    <xf numFmtId="14" fontId="14" fillId="21" borderId="251" xfId="0" applyNumberFormat="1" applyFont="1" applyFill="1" applyBorder="1" applyAlignment="1">
      <alignment horizontal="center" vertical="center"/>
    </xf>
    <xf numFmtId="0" fontId="50" fillId="3" borderId="208" xfId="0" applyFont="1" applyFill="1" applyBorder="1" applyAlignment="1">
      <alignment vertical="center"/>
    </xf>
    <xf numFmtId="1" fontId="50" fillId="3" borderId="209" xfId="0" applyNumberFormat="1" applyFont="1" applyFill="1" applyBorder="1" applyAlignment="1">
      <alignment horizontal="center" vertical="center"/>
    </xf>
    <xf numFmtId="0" fontId="50" fillId="3" borderId="27" xfId="0" applyFont="1" applyFill="1" applyBorder="1" applyAlignment="1">
      <alignment vertical="center"/>
    </xf>
    <xf numFmtId="1" fontId="50" fillId="3" borderId="28" xfId="0" applyNumberFormat="1" applyFont="1" applyFill="1" applyBorder="1" applyAlignment="1">
      <alignment horizontal="center" vertical="center"/>
    </xf>
    <xf numFmtId="0" fontId="50" fillId="3" borderId="30" xfId="0" applyFont="1" applyFill="1" applyBorder="1" applyAlignment="1">
      <alignment vertical="center"/>
    </xf>
    <xf numFmtId="1" fontId="50" fillId="3" borderId="131" xfId="0" applyNumberFormat="1" applyFont="1" applyFill="1" applyBorder="1" applyAlignment="1">
      <alignment horizontal="center" vertical="center"/>
    </xf>
    <xf numFmtId="0" fontId="51" fillId="0" borderId="30" xfId="0" applyFont="1" applyBorder="1" applyAlignment="1">
      <alignment horizontal="center" vertical="top"/>
    </xf>
    <xf numFmtId="0" fontId="87" fillId="18" borderId="29" xfId="0" quotePrefix="1" applyFont="1" applyFill="1" applyBorder="1" applyAlignment="1">
      <alignment horizontal="left" vertical="center" shrinkToFit="1"/>
    </xf>
    <xf numFmtId="0" fontId="87" fillId="18" borderId="31" xfId="0" quotePrefix="1" applyFont="1" applyFill="1" applyBorder="1" applyAlignment="1">
      <alignment horizontal="left" vertical="top" shrinkToFit="1"/>
    </xf>
    <xf numFmtId="0" fontId="51" fillId="0" borderId="24" xfId="0" applyFont="1" applyBorder="1" applyAlignment="1">
      <alignment horizontal="center" vertical="top"/>
    </xf>
    <xf numFmtId="0" fontId="23" fillId="18" borderId="25" xfId="0" applyFont="1" applyFill="1" applyBorder="1" applyAlignment="1">
      <alignment horizontal="left" wrapText="1" shrinkToFit="1"/>
    </xf>
    <xf numFmtId="0" fontId="87" fillId="18" borderId="26" xfId="0" quotePrefix="1" applyFont="1" applyFill="1" applyBorder="1" applyAlignment="1">
      <alignment horizontal="left" vertical="top" shrinkToFit="1"/>
    </xf>
    <xf numFmtId="0" fontId="23" fillId="18" borderId="28" xfId="0" applyFont="1" applyFill="1" applyBorder="1" applyAlignment="1">
      <alignment horizontal="left" wrapText="1" shrinkToFit="1"/>
    </xf>
    <xf numFmtId="49" fontId="23" fillId="18" borderId="28" xfId="0" applyNumberFormat="1" applyFont="1" applyFill="1" applyBorder="1"/>
    <xf numFmtId="0" fontId="23" fillId="18" borderId="131" xfId="0" applyFont="1" applyFill="1" applyBorder="1" applyAlignment="1">
      <alignment horizontal="left" wrapText="1" shrinkToFit="1"/>
    </xf>
    <xf numFmtId="1" fontId="13" fillId="2" borderId="227" xfId="0" applyNumberFormat="1" applyFont="1" applyFill="1" applyBorder="1" applyAlignment="1">
      <alignment horizontal="center" vertical="center"/>
    </xf>
    <xf numFmtId="9" fontId="0" fillId="0" borderId="0" xfId="3" applyFont="1" applyAlignment="1">
      <alignment horizontal="center"/>
    </xf>
    <xf numFmtId="169" fontId="0" fillId="0" borderId="0" xfId="3" applyNumberFormat="1" applyFont="1" applyAlignment="1">
      <alignment horizontal="center"/>
    </xf>
    <xf numFmtId="49" fontId="131" fillId="43" borderId="0" xfId="0" applyNumberFormat="1" applyFont="1" applyFill="1" applyAlignment="1">
      <alignment horizontal="center" vertical="center"/>
    </xf>
    <xf numFmtId="49" fontId="66" fillId="2" borderId="2" xfId="0" applyNumberFormat="1" applyFont="1" applyFill="1" applyBorder="1" applyAlignment="1">
      <alignment horizontal="centerContinuous" vertical="center"/>
    </xf>
    <xf numFmtId="1" fontId="0" fillId="0" borderId="0" xfId="0" quotePrefix="1" applyNumberFormat="1" applyAlignment="1">
      <alignment horizontal="center"/>
    </xf>
    <xf numFmtId="1" fontId="66" fillId="2" borderId="2" xfId="0" applyNumberFormat="1" applyFont="1" applyFill="1" applyBorder="1" applyAlignment="1">
      <alignment horizontal="centerContinuous" vertical="center"/>
    </xf>
    <xf numFmtId="1" fontId="114" fillId="2" borderId="270" xfId="0" applyNumberFormat="1" applyFont="1" applyFill="1" applyBorder="1" applyAlignment="1">
      <alignment horizontal="center" vertical="center"/>
    </xf>
    <xf numFmtId="49" fontId="61" fillId="27" borderId="32" xfId="0" applyNumberFormat="1" applyFont="1" applyFill="1" applyBorder="1" applyAlignment="1">
      <alignment horizontal="center" vertical="center"/>
    </xf>
    <xf numFmtId="0" fontId="61" fillId="27" borderId="32" xfId="0" applyFont="1" applyFill="1" applyBorder="1" applyAlignment="1">
      <alignment horizontal="center" vertical="center"/>
    </xf>
    <xf numFmtId="165" fontId="61" fillId="27" borderId="77" xfId="1" applyFont="1" applyFill="1" applyBorder="1" applyAlignment="1">
      <alignment horizontal="center" vertical="center"/>
    </xf>
    <xf numFmtId="49" fontId="136" fillId="0" borderId="0" xfId="0" applyNumberFormat="1" applyFont="1" applyAlignment="1">
      <alignment horizontal="center"/>
    </xf>
    <xf numFmtId="0" fontId="136" fillId="0" borderId="0" xfId="0" applyFont="1" applyAlignment="1">
      <alignment horizontal="left"/>
    </xf>
    <xf numFmtId="0" fontId="136" fillId="0" borderId="0" xfId="0" applyFont="1" applyAlignment="1">
      <alignment horizontal="center"/>
    </xf>
    <xf numFmtId="169" fontId="136" fillId="0" borderId="0" xfId="1" applyNumberFormat="1" applyFont="1" applyFill="1" applyAlignment="1">
      <alignment horizontal="right"/>
    </xf>
    <xf numFmtId="3" fontId="136" fillId="0" borderId="0" xfId="0" applyNumberFormat="1" applyFont="1" applyAlignment="1">
      <alignment horizontal="center"/>
    </xf>
    <xf numFmtId="169" fontId="52" fillId="0" borderId="0" xfId="0" applyNumberFormat="1" applyFont="1" applyAlignment="1">
      <alignment vertical="center"/>
    </xf>
    <xf numFmtId="49" fontId="119" fillId="43" borderId="80" xfId="0" applyNumberFormat="1" applyFont="1" applyFill="1" applyBorder="1" applyAlignment="1">
      <alignment horizontal="center" vertical="center"/>
    </xf>
    <xf numFmtId="164" fontId="0" fillId="0" borderId="0" xfId="0" applyNumberFormat="1" applyAlignment="1">
      <alignment vertical="center"/>
    </xf>
    <xf numFmtId="169" fontId="0" fillId="0" borderId="100" xfId="0" applyNumberFormat="1" applyBorder="1" applyAlignment="1">
      <alignment vertical="center"/>
    </xf>
    <xf numFmtId="169" fontId="122" fillId="0" borderId="130" xfId="0" applyNumberFormat="1" applyFont="1" applyBorder="1" applyAlignment="1">
      <alignment vertical="center"/>
    </xf>
    <xf numFmtId="0" fontId="4" fillId="0" borderId="130" xfId="0" applyFont="1" applyBorder="1" applyAlignment="1">
      <alignment horizontal="center" vertical="center"/>
    </xf>
    <xf numFmtId="0" fontId="0" fillId="44" borderId="274" xfId="0" applyFill="1" applyBorder="1" applyAlignment="1">
      <alignment vertical="center"/>
    </xf>
    <xf numFmtId="169" fontId="0" fillId="0" borderId="101" xfId="0" applyNumberFormat="1" applyBorder="1" applyAlignment="1">
      <alignment vertical="center"/>
    </xf>
    <xf numFmtId="169" fontId="0" fillId="44" borderId="51" xfId="0" applyNumberFormat="1" applyFill="1" applyBorder="1" applyAlignment="1">
      <alignment vertical="center"/>
    </xf>
    <xf numFmtId="0" fontId="0" fillId="44" borderId="275" xfId="0" applyFill="1" applyBorder="1" applyAlignment="1">
      <alignment vertical="center"/>
    </xf>
    <xf numFmtId="49" fontId="57" fillId="5" borderId="0" xfId="0" applyNumberFormat="1" applyFont="1" applyFill="1" applyAlignment="1">
      <alignment horizontal="center" vertical="center"/>
    </xf>
    <xf numFmtId="49" fontId="138" fillId="0" borderId="0" xfId="0" quotePrefix="1" applyNumberFormat="1" applyFont="1"/>
    <xf numFmtId="49" fontId="139" fillId="0" borderId="0" xfId="0" quotePrefix="1" applyNumberFormat="1" applyFont="1"/>
    <xf numFmtId="49" fontId="0" fillId="22" borderId="146" xfId="0" quotePrefix="1" applyNumberFormat="1" applyFill="1" applyBorder="1"/>
    <xf numFmtId="49" fontId="0" fillId="22" borderId="147" xfId="0" quotePrefix="1" applyNumberFormat="1" applyFill="1" applyBorder="1"/>
    <xf numFmtId="49" fontId="0" fillId="22" borderId="175" xfId="0" quotePrefix="1" applyNumberFormat="1" applyFill="1" applyBorder="1"/>
    <xf numFmtId="1" fontId="114" fillId="2" borderId="113" xfId="0" applyNumberFormat="1" applyFont="1" applyFill="1" applyBorder="1" applyAlignment="1">
      <alignment horizontal="center" vertical="center"/>
    </xf>
    <xf numFmtId="49" fontId="114" fillId="2" borderId="113" xfId="0" applyNumberFormat="1" applyFont="1" applyFill="1" applyBorder="1" applyAlignment="1">
      <alignment horizontal="center" vertical="center"/>
    </xf>
    <xf numFmtId="14" fontId="114" fillId="2" borderId="113" xfId="0" applyNumberFormat="1" applyFont="1" applyFill="1" applyBorder="1" applyAlignment="1">
      <alignment horizontal="center" vertical="center"/>
    </xf>
    <xf numFmtId="49" fontId="114" fillId="2" borderId="270" xfId="0" applyNumberFormat="1" applyFont="1" applyFill="1" applyBorder="1" applyAlignment="1">
      <alignment horizontal="center" vertical="center"/>
    </xf>
    <xf numFmtId="1" fontId="2" fillId="2" borderId="97" xfId="0" applyNumberFormat="1" applyFont="1" applyFill="1" applyBorder="1" applyAlignment="1">
      <alignment horizontal="center" vertical="center"/>
    </xf>
    <xf numFmtId="1" fontId="0" fillId="4" borderId="177" xfId="0" applyNumberFormat="1" applyFill="1" applyBorder="1" applyAlignment="1">
      <alignment horizontal="center" vertical="center"/>
    </xf>
    <xf numFmtId="1" fontId="0" fillId="0" borderId="0" xfId="0" applyNumberFormat="1" applyAlignment="1">
      <alignment vertical="center"/>
    </xf>
    <xf numFmtId="14" fontId="0" fillId="4" borderId="178" xfId="0" applyNumberFormat="1" applyFill="1" applyBorder="1" applyAlignment="1">
      <alignment horizontal="center" vertical="center"/>
    </xf>
    <xf numFmtId="49" fontId="66" fillId="2" borderId="52" xfId="0" applyNumberFormat="1" applyFont="1" applyFill="1" applyBorder="1" applyAlignment="1">
      <alignment horizontal="center" vertical="center"/>
    </xf>
    <xf numFmtId="49" fontId="0" fillId="4" borderId="179" xfId="0" applyNumberFormat="1" applyFill="1" applyBorder="1" applyAlignment="1">
      <alignment horizontal="center" vertical="center"/>
    </xf>
    <xf numFmtId="2" fontId="114" fillId="2" borderId="113" xfId="0" applyNumberFormat="1" applyFont="1" applyFill="1" applyBorder="1" applyAlignment="1">
      <alignment horizontal="center" vertical="center"/>
    </xf>
    <xf numFmtId="166" fontId="114" fillId="2" borderId="113" xfId="0" applyNumberFormat="1" applyFont="1" applyFill="1" applyBorder="1" applyAlignment="1">
      <alignment horizontal="center" vertical="center"/>
    </xf>
    <xf numFmtId="2" fontId="66" fillId="2" borderId="2" xfId="0" applyNumberFormat="1" applyFont="1" applyFill="1" applyBorder="1" applyAlignment="1">
      <alignment horizontal="centerContinuous" vertical="center"/>
    </xf>
    <xf numFmtId="49" fontId="140" fillId="0" borderId="0" xfId="0" quotePrefix="1" applyNumberFormat="1" applyFont="1"/>
    <xf numFmtId="0" fontId="84" fillId="21" borderId="0" xfId="0" applyFont="1" applyFill="1" applyAlignment="1">
      <alignment horizontal="centerContinuous" vertical="center"/>
    </xf>
    <xf numFmtId="184" fontId="19" fillId="0" borderId="0" xfId="0" applyNumberFormat="1" applyFont="1" applyAlignment="1">
      <alignment horizontal="center" vertical="center"/>
    </xf>
    <xf numFmtId="184" fontId="0" fillId="0" borderId="0" xfId="0" applyNumberFormat="1" applyAlignment="1">
      <alignment horizontal="center" vertical="center"/>
    </xf>
    <xf numFmtId="0" fontId="0" fillId="0" borderId="0" xfId="0" applyAlignment="1">
      <alignment horizontal="left" indent="1"/>
    </xf>
    <xf numFmtId="0" fontId="0" fillId="44" borderId="0" xfId="0" applyFill="1" applyAlignment="1">
      <alignment horizontal="right" vertical="center"/>
    </xf>
    <xf numFmtId="0" fontId="0" fillId="44" borderId="189" xfId="0" applyFill="1" applyBorder="1" applyAlignment="1">
      <alignment horizontal="right" vertical="center"/>
    </xf>
    <xf numFmtId="164" fontId="0" fillId="44" borderId="203" xfId="0" applyNumberFormat="1" applyFill="1" applyBorder="1" applyAlignment="1">
      <alignment horizontal="right" vertical="center"/>
    </xf>
    <xf numFmtId="0" fontId="0" fillId="44" borderId="195" xfId="0" applyFill="1" applyBorder="1" applyAlignment="1">
      <alignment horizontal="right" vertical="center"/>
    </xf>
    <xf numFmtId="0" fontId="0" fillId="44" borderId="199" xfId="0" applyFill="1" applyBorder="1" applyAlignment="1">
      <alignment horizontal="right" vertical="center"/>
    </xf>
    <xf numFmtId="0" fontId="0" fillId="44" borderId="274" xfId="0" applyFill="1" applyBorder="1" applyAlignment="1">
      <alignment horizontal="right" vertical="center"/>
    </xf>
    <xf numFmtId="0" fontId="4" fillId="44" borderId="0" xfId="0" applyFont="1" applyFill="1" applyAlignment="1">
      <alignment horizontal="center" vertical="center"/>
    </xf>
    <xf numFmtId="169" fontId="0" fillId="44" borderId="0" xfId="0" applyNumberFormat="1" applyFill="1" applyAlignment="1">
      <alignment vertical="center"/>
    </xf>
    <xf numFmtId="14" fontId="117" fillId="44" borderId="0" xfId="0" applyNumberFormat="1" applyFont="1" applyFill="1" applyAlignment="1">
      <alignment horizontal="right" vertical="center"/>
    </xf>
    <xf numFmtId="14" fontId="4" fillId="0" borderId="276" xfId="0" applyNumberFormat="1" applyFont="1" applyBorder="1" applyAlignment="1" applyProtection="1">
      <alignment horizontal="center" vertical="center"/>
      <protection locked="0"/>
    </xf>
    <xf numFmtId="0" fontId="22" fillId="34" borderId="0" xfId="0" applyFont="1" applyFill="1" applyAlignment="1" applyProtection="1">
      <alignment horizontal="center" vertical="center"/>
      <protection locked="0"/>
    </xf>
    <xf numFmtId="0" fontId="0" fillId="0" borderId="209" xfId="0" applyBorder="1" applyAlignment="1">
      <alignment horizontal="center" vertical="center"/>
    </xf>
    <xf numFmtId="0" fontId="56" fillId="0" borderId="28" xfId="0" applyFont="1" applyBorder="1" applyAlignment="1">
      <alignment horizontal="center" vertical="center"/>
    </xf>
    <xf numFmtId="0" fontId="0" fillId="0" borderId="210" xfId="0" applyBorder="1" applyAlignment="1">
      <alignment vertical="center"/>
    </xf>
    <xf numFmtId="0" fontId="0" fillId="0" borderId="31" xfId="0" applyBorder="1" applyAlignment="1">
      <alignment horizontal="left" vertical="center"/>
    </xf>
    <xf numFmtId="0" fontId="56" fillId="0" borderId="29" xfId="0" applyFont="1" applyBorder="1" applyAlignment="1">
      <alignment horizontal="left" vertical="center"/>
    </xf>
    <xf numFmtId="14" fontId="4" fillId="34" borderId="276" xfId="0" applyNumberFormat="1" applyFont="1" applyFill="1" applyBorder="1" applyAlignment="1" applyProtection="1">
      <alignment horizontal="center" vertical="center"/>
      <protection locked="0"/>
    </xf>
    <xf numFmtId="0" fontId="31" fillId="0" borderId="0" xfId="5" applyFont="1"/>
    <xf numFmtId="0" fontId="98" fillId="28" borderId="35" xfId="0" applyFont="1" applyFill="1" applyBorder="1" applyAlignment="1">
      <alignment horizontal="centerContinuous" vertical="center"/>
    </xf>
    <xf numFmtId="49" fontId="98" fillId="28" borderId="35" xfId="0" applyNumberFormat="1" applyFont="1" applyFill="1" applyBorder="1" applyAlignment="1">
      <alignment horizontal="centerContinuous" vertical="center"/>
    </xf>
    <xf numFmtId="169" fontId="21" fillId="29" borderId="0" xfId="1" applyNumberFormat="1" applyFont="1" applyFill="1" applyBorder="1" applyAlignment="1" applyProtection="1">
      <alignment vertical="center"/>
    </xf>
    <xf numFmtId="169" fontId="37" fillId="29" borderId="0" xfId="1" applyNumberFormat="1" applyFont="1" applyFill="1" applyBorder="1" applyAlignment="1" applyProtection="1">
      <alignment vertical="center"/>
    </xf>
    <xf numFmtId="169" fontId="37" fillId="29" borderId="35" xfId="1" applyNumberFormat="1" applyFont="1" applyFill="1" applyBorder="1" applyAlignment="1" applyProtection="1">
      <alignment vertical="center"/>
    </xf>
    <xf numFmtId="169" fontId="21" fillId="29" borderId="37" xfId="1" applyNumberFormat="1" applyFont="1" applyFill="1" applyBorder="1" applyAlignment="1" applyProtection="1">
      <alignment vertical="center"/>
    </xf>
    <xf numFmtId="0" fontId="31" fillId="0" borderId="0" xfId="5" quotePrefix="1" applyFont="1" applyAlignment="1">
      <alignment horizontal="left" vertical="center" wrapText="1" shrinkToFit="1"/>
    </xf>
    <xf numFmtId="0" fontId="133" fillId="0" borderId="0" xfId="5" quotePrefix="1" applyFont="1" applyAlignment="1">
      <alignment horizontal="right" vertical="center" wrapText="1" shrinkToFit="1"/>
    </xf>
    <xf numFmtId="0" fontId="31" fillId="0" borderId="0" xfId="5" quotePrefix="1" applyFont="1" applyAlignment="1">
      <alignment vertical="center" wrapText="1" shrinkToFit="1"/>
    </xf>
    <xf numFmtId="0" fontId="94" fillId="0" borderId="0" xfId="5" quotePrefix="1" applyFont="1" applyAlignment="1">
      <alignment vertical="center" shrinkToFit="1"/>
    </xf>
    <xf numFmtId="0" fontId="117" fillId="0" borderId="0" xfId="0" applyFont="1" applyAlignment="1">
      <alignment horizontal="right"/>
    </xf>
    <xf numFmtId="0" fontId="4" fillId="0" borderId="0" xfId="0" applyFont="1" applyAlignment="1">
      <alignment horizontal="center"/>
    </xf>
    <xf numFmtId="0" fontId="0" fillId="44" borderId="262" xfId="0" applyFill="1" applyBorder="1" applyAlignment="1">
      <alignment vertical="center"/>
    </xf>
    <xf numFmtId="0" fontId="0" fillId="44" borderId="263" xfId="0" applyFill="1" applyBorder="1" applyAlignment="1">
      <alignment vertical="center"/>
    </xf>
    <xf numFmtId="0" fontId="0" fillId="44" borderId="264" xfId="0" applyFill="1" applyBorder="1" applyAlignment="1">
      <alignment vertical="center"/>
    </xf>
    <xf numFmtId="0" fontId="0" fillId="44" borderId="265" xfId="0" applyFill="1" applyBorder="1" applyAlignment="1">
      <alignment vertical="center"/>
    </xf>
    <xf numFmtId="0" fontId="0" fillId="44" borderId="266" xfId="0" applyFill="1" applyBorder="1" applyAlignment="1">
      <alignment vertical="center"/>
    </xf>
    <xf numFmtId="0" fontId="0" fillId="44" borderId="257" xfId="0" applyFill="1" applyBorder="1" applyAlignment="1">
      <alignment vertical="center"/>
    </xf>
    <xf numFmtId="0" fontId="0" fillId="44" borderId="258" xfId="0" applyFill="1" applyBorder="1" applyAlignment="1">
      <alignment vertical="center"/>
    </xf>
    <xf numFmtId="0" fontId="0" fillId="44" borderId="259" xfId="0" applyFill="1" applyBorder="1" applyAlignment="1">
      <alignment vertical="center"/>
    </xf>
    <xf numFmtId="0" fontId="0" fillId="44" borderId="260" xfId="0" applyFill="1" applyBorder="1" applyAlignment="1">
      <alignment vertical="center"/>
    </xf>
    <xf numFmtId="0" fontId="0" fillId="44" borderId="261" xfId="0" applyFill="1" applyBorder="1" applyAlignment="1">
      <alignment vertical="center"/>
    </xf>
    <xf numFmtId="0" fontId="0" fillId="44" borderId="267" xfId="0" applyFill="1" applyBorder="1" applyAlignment="1">
      <alignment vertical="center"/>
    </xf>
    <xf numFmtId="0" fontId="0" fillId="44" borderId="268" xfId="0" applyFill="1" applyBorder="1" applyAlignment="1">
      <alignment vertical="center"/>
    </xf>
    <xf numFmtId="0" fontId="0" fillId="44" borderId="269" xfId="0" applyFill="1" applyBorder="1" applyAlignment="1">
      <alignment vertical="center"/>
    </xf>
    <xf numFmtId="169" fontId="0" fillId="7" borderId="121" xfId="0" applyNumberFormat="1" applyFill="1" applyBorder="1" applyAlignment="1">
      <alignment vertical="center"/>
    </xf>
    <xf numFmtId="169" fontId="0" fillId="7" borderId="281" xfId="0" applyNumberFormat="1" applyFill="1" applyBorder="1" applyAlignment="1">
      <alignment vertical="center"/>
    </xf>
    <xf numFmtId="169" fontId="4" fillId="7" borderId="129" xfId="0" applyNumberFormat="1" applyFont="1" applyFill="1" applyBorder="1" applyAlignment="1">
      <alignment vertical="center"/>
    </xf>
    <xf numFmtId="0" fontId="18" fillId="44" borderId="124" xfId="0" applyFont="1" applyFill="1" applyBorder="1" applyAlignment="1">
      <alignment horizontal="center" vertical="center"/>
    </xf>
    <xf numFmtId="0" fontId="61" fillId="27" borderId="32" xfId="0" applyFont="1" applyFill="1" applyBorder="1" applyAlignment="1">
      <alignment horizontal="left" vertical="center"/>
    </xf>
    <xf numFmtId="169" fontId="61" fillId="27" borderId="32" xfId="1" applyNumberFormat="1" applyFont="1" applyFill="1" applyBorder="1" applyAlignment="1">
      <alignment horizontal="right" vertical="center"/>
    </xf>
    <xf numFmtId="169" fontId="61" fillId="27" borderId="273" xfId="1" applyNumberFormat="1" applyFont="1" applyFill="1" applyBorder="1" applyAlignment="1">
      <alignment horizontal="right" vertical="center"/>
    </xf>
    <xf numFmtId="169" fontId="61" fillId="27" borderId="32" xfId="0" applyNumberFormat="1" applyFont="1" applyFill="1" applyBorder="1" applyAlignment="1">
      <alignment horizontal="right" vertical="center"/>
    </xf>
    <xf numFmtId="1" fontId="0" fillId="0" borderId="0" xfId="0" applyNumberFormat="1" applyAlignment="1">
      <alignment horizontal="center" vertical="center"/>
    </xf>
    <xf numFmtId="169" fontId="0" fillId="0" borderId="0" xfId="0" applyNumberFormat="1" applyAlignment="1">
      <alignment horizontal="left" vertical="center"/>
    </xf>
    <xf numFmtId="169" fontId="0" fillId="0" borderId="0" xfId="1" applyNumberFormat="1" applyFont="1" applyAlignment="1">
      <alignment horizontal="right" vertical="center"/>
    </xf>
    <xf numFmtId="49" fontId="22" fillId="44" borderId="0" xfId="0" applyNumberFormat="1" applyFont="1" applyFill="1" applyAlignment="1">
      <alignment horizontal="center" vertical="center"/>
    </xf>
    <xf numFmtId="0" fontId="0" fillId="0" borderId="0" xfId="0" applyProtection="1">
      <protection locked="0"/>
    </xf>
    <xf numFmtId="0" fontId="0" fillId="44" borderId="265" xfId="0" applyFill="1" applyBorder="1" applyAlignment="1" applyProtection="1">
      <alignment vertical="center"/>
      <protection locked="0"/>
    </xf>
    <xf numFmtId="0" fontId="0" fillId="44" borderId="254" xfId="0" applyFill="1" applyBorder="1" applyAlignment="1" applyProtection="1">
      <alignment vertical="center"/>
      <protection locked="0"/>
    </xf>
    <xf numFmtId="0" fontId="0" fillId="44" borderId="255" xfId="0" applyFill="1" applyBorder="1" applyAlignment="1" applyProtection="1">
      <alignment vertical="center"/>
      <protection locked="0"/>
    </xf>
    <xf numFmtId="0" fontId="0" fillId="44" borderId="256" xfId="0" applyFill="1" applyBorder="1" applyAlignment="1" applyProtection="1">
      <alignment vertical="center"/>
      <protection locked="0"/>
    </xf>
    <xf numFmtId="0" fontId="0" fillId="44" borderId="266" xfId="0" applyFill="1" applyBorder="1" applyAlignment="1" applyProtection="1">
      <alignment vertical="center"/>
      <protection locked="0"/>
    </xf>
    <xf numFmtId="14" fontId="0" fillId="0" borderId="0" xfId="0" applyNumberFormat="1" applyAlignment="1" applyProtection="1">
      <alignment horizontal="center"/>
      <protection locked="0"/>
    </xf>
    <xf numFmtId="169" fontId="0" fillId="0" borderId="0" xfId="0" applyNumberFormat="1" applyProtection="1">
      <protection locked="0"/>
    </xf>
    <xf numFmtId="0" fontId="0" fillId="44" borderId="257" xfId="0" applyFill="1" applyBorder="1" applyAlignment="1" applyProtection="1">
      <alignment vertical="center"/>
      <protection locked="0"/>
    </xf>
    <xf numFmtId="0" fontId="117" fillId="44" borderId="0" xfId="0" applyFont="1" applyFill="1" applyAlignment="1" applyProtection="1">
      <alignment horizontal="right" vertical="center"/>
      <protection locked="0"/>
    </xf>
    <xf numFmtId="0" fontId="0" fillId="44" borderId="0" xfId="0" applyFill="1" applyAlignment="1" applyProtection="1">
      <alignment vertical="center"/>
      <protection locked="0"/>
    </xf>
    <xf numFmtId="0" fontId="59" fillId="44" borderId="0" xfId="0" applyFont="1" applyFill="1" applyAlignment="1" applyProtection="1">
      <alignment horizontal="center" vertical="center"/>
      <protection locked="0"/>
    </xf>
    <xf numFmtId="14" fontId="22" fillId="44" borderId="0" xfId="0" applyNumberFormat="1" applyFont="1" applyFill="1" applyAlignment="1" applyProtection="1">
      <alignment vertical="center"/>
      <protection locked="0"/>
    </xf>
    <xf numFmtId="0" fontId="0" fillId="44" borderId="258" xfId="0" applyFill="1" applyBorder="1" applyAlignment="1" applyProtection="1">
      <alignment vertical="center"/>
      <protection locked="0"/>
    </xf>
    <xf numFmtId="0" fontId="117" fillId="47" borderId="282" xfId="0" applyFont="1" applyFill="1" applyBorder="1" applyAlignment="1">
      <alignment horizontal="center" vertical="center"/>
    </xf>
    <xf numFmtId="169" fontId="117" fillId="47" borderId="282" xfId="0" applyNumberFormat="1" applyFont="1" applyFill="1" applyBorder="1" applyAlignment="1">
      <alignment horizontal="center" vertical="center"/>
    </xf>
    <xf numFmtId="0" fontId="117" fillId="47" borderId="283" xfId="0" applyFont="1" applyFill="1" applyBorder="1" applyAlignment="1">
      <alignment horizontal="center" vertical="center"/>
    </xf>
    <xf numFmtId="169" fontId="117" fillId="47" borderId="284" xfId="0" applyNumberFormat="1" applyFont="1" applyFill="1" applyBorder="1" applyAlignment="1">
      <alignment horizontal="center" vertical="center"/>
    </xf>
    <xf numFmtId="4" fontId="142" fillId="2" borderId="0" xfId="0" applyNumberFormat="1" applyFont="1" applyFill="1" applyAlignment="1">
      <alignment horizontal="center"/>
    </xf>
    <xf numFmtId="0" fontId="6" fillId="0" borderId="33" xfId="0" applyFont="1" applyBorder="1" applyAlignment="1" applyProtection="1">
      <alignment horizontal="center" vertical="center"/>
      <protection locked="0"/>
    </xf>
    <xf numFmtId="0" fontId="4" fillId="7" borderId="0" xfId="0" applyFont="1" applyFill="1" applyAlignment="1" applyProtection="1">
      <alignment vertical="center"/>
      <protection locked="0"/>
    </xf>
    <xf numFmtId="0" fontId="4" fillId="44" borderId="0" xfId="0" applyFont="1" applyFill="1" applyAlignment="1" applyProtection="1">
      <alignment vertical="center"/>
      <protection locked="0"/>
    </xf>
    <xf numFmtId="0" fontId="31" fillId="0" borderId="0" xfId="5" quotePrefix="1" applyFont="1" applyAlignment="1">
      <alignment horizontal="left" indent="1"/>
    </xf>
    <xf numFmtId="49" fontId="130" fillId="2" borderId="0" xfId="0" applyNumberFormat="1" applyFont="1" applyFill="1" applyAlignment="1">
      <alignment horizontal="center" vertical="center"/>
    </xf>
    <xf numFmtId="0" fontId="30" fillId="0" borderId="0" xfId="5" quotePrefix="1" applyFont="1" applyAlignment="1">
      <alignment horizontal="left" wrapText="1" indent="1" shrinkToFit="1"/>
    </xf>
    <xf numFmtId="4" fontId="0" fillId="7" borderId="120" xfId="0" applyNumberFormat="1" applyFill="1" applyBorder="1" applyAlignment="1">
      <alignment horizontal="right" vertical="center"/>
    </xf>
    <xf numFmtId="4" fontId="0" fillId="7" borderId="28" xfId="0" applyNumberFormat="1" applyFill="1" applyBorder="1" applyAlignment="1">
      <alignment horizontal="right" vertical="center"/>
    </xf>
    <xf numFmtId="4" fontId="0" fillId="7" borderId="98" xfId="0" applyNumberFormat="1" applyFill="1" applyBorder="1" applyAlignment="1">
      <alignment horizontal="right" vertical="center"/>
    </xf>
    <xf numFmtId="4" fontId="4" fillId="7" borderId="128" xfId="0" applyNumberFormat="1" applyFont="1" applyFill="1" applyBorder="1" applyAlignment="1">
      <alignment horizontal="right" vertical="center"/>
    </xf>
    <xf numFmtId="0" fontId="0" fillId="7" borderId="119" xfId="0" applyFill="1" applyBorder="1" applyAlignment="1">
      <alignment horizontal="center" vertical="center"/>
    </xf>
    <xf numFmtId="0" fontId="0" fillId="7" borderId="122" xfId="0" applyFill="1" applyBorder="1" applyAlignment="1">
      <alignment horizontal="center" vertical="center"/>
    </xf>
    <xf numFmtId="0" fontId="0" fillId="44" borderId="0" xfId="0" applyFill="1" applyAlignment="1">
      <alignment horizontal="center" vertical="center"/>
    </xf>
    <xf numFmtId="169" fontId="0" fillId="7" borderId="120" xfId="0" applyNumberFormat="1" applyFill="1" applyBorder="1" applyAlignment="1">
      <alignment horizontal="right" vertical="center"/>
    </xf>
    <xf numFmtId="169" fontId="0" fillId="7" borderId="28" xfId="0" applyNumberFormat="1" applyFill="1" applyBorder="1" applyAlignment="1">
      <alignment horizontal="right" vertical="center"/>
    </xf>
    <xf numFmtId="0" fontId="0" fillId="44" borderId="98" xfId="0" applyFill="1" applyBorder="1" applyAlignment="1">
      <alignment vertical="center"/>
    </xf>
    <xf numFmtId="0" fontId="0" fillId="0" borderId="0" xfId="0" applyAlignment="1" applyProtection="1">
      <alignment horizontal="right"/>
      <protection locked="0"/>
    </xf>
    <xf numFmtId="14" fontId="0" fillId="0" borderId="0" xfId="0" applyNumberFormat="1" applyProtection="1">
      <protection locked="0"/>
    </xf>
    <xf numFmtId="164" fontId="0" fillId="0" borderId="0" xfId="0" applyNumberFormat="1" applyProtection="1">
      <protection locked="0"/>
    </xf>
    <xf numFmtId="0" fontId="4" fillId="0" borderId="0" xfId="0" applyFont="1" applyProtection="1">
      <protection locked="0"/>
    </xf>
    <xf numFmtId="14" fontId="61" fillId="27" borderId="32" xfId="0" applyNumberFormat="1" applyFont="1" applyFill="1" applyBorder="1" applyAlignment="1">
      <alignment horizontal="center" vertical="center"/>
    </xf>
    <xf numFmtId="0" fontId="0" fillId="29" borderId="0" xfId="0" applyFill="1" applyAlignment="1">
      <alignment vertical="center"/>
    </xf>
    <xf numFmtId="0" fontId="19" fillId="29" borderId="0" xfId="0" applyFont="1" applyFill="1" applyAlignment="1">
      <alignment horizontal="center" vertical="center"/>
    </xf>
    <xf numFmtId="0" fontId="8" fillId="44" borderId="0" xfId="0" applyFont="1" applyFill="1" applyAlignment="1">
      <alignment horizontal="center" vertical="center"/>
    </xf>
    <xf numFmtId="0" fontId="8" fillId="44" borderId="109" xfId="0" applyFont="1" applyFill="1" applyBorder="1" applyAlignment="1">
      <alignment horizontal="center" vertical="center"/>
    </xf>
    <xf numFmtId="0" fontId="8" fillId="44" borderId="110" xfId="0" applyFont="1" applyFill="1" applyBorder="1" applyAlignment="1">
      <alignment horizontal="center" vertical="center"/>
    </xf>
    <xf numFmtId="0" fontId="8" fillId="44" borderId="111" xfId="0" applyFont="1" applyFill="1" applyBorder="1" applyAlignment="1">
      <alignment horizontal="center" vertical="center"/>
    </xf>
    <xf numFmtId="0" fontId="19" fillId="29" borderId="32" xfId="0" applyFont="1" applyFill="1" applyBorder="1" applyAlignment="1">
      <alignment horizontal="center" vertical="center"/>
    </xf>
    <xf numFmtId="0" fontId="0" fillId="44" borderId="106" xfId="0" applyFill="1" applyBorder="1" applyAlignment="1">
      <alignment vertical="center"/>
    </xf>
    <xf numFmtId="0" fontId="0" fillId="44" borderId="107" xfId="0" applyFill="1" applyBorder="1" applyAlignment="1">
      <alignment horizontal="center" vertical="center"/>
    </xf>
    <xf numFmtId="0" fontId="19" fillId="4" borderId="32" xfId="0" applyFont="1" applyFill="1" applyBorder="1" applyAlignment="1">
      <alignment horizontal="center" vertical="center"/>
    </xf>
    <xf numFmtId="0" fontId="16" fillId="44" borderId="0" xfId="0" applyFont="1" applyFill="1" applyAlignment="1">
      <alignment horizontal="right" vertical="center"/>
    </xf>
    <xf numFmtId="0" fontId="0" fillId="44" borderId="143" xfId="0" applyFill="1" applyBorder="1" applyAlignment="1">
      <alignment vertical="center"/>
    </xf>
    <xf numFmtId="164" fontId="14" fillId="44" borderId="108" xfId="0" applyNumberFormat="1" applyFont="1" applyFill="1" applyBorder="1" applyAlignment="1">
      <alignment vertical="center"/>
    </xf>
    <xf numFmtId="0" fontId="0" fillId="44" borderId="144" xfId="0" applyFill="1" applyBorder="1" applyAlignment="1">
      <alignment horizontal="center" vertical="center"/>
    </xf>
    <xf numFmtId="164" fontId="14" fillId="44" borderId="0" xfId="0" applyNumberFormat="1" applyFont="1" applyFill="1" applyAlignment="1">
      <alignment vertical="center"/>
    </xf>
    <xf numFmtId="49" fontId="61" fillId="27" borderId="82" xfId="0" applyNumberFormat="1" applyFont="1" applyFill="1" applyBorder="1" applyAlignment="1">
      <alignment horizontal="center"/>
    </xf>
    <xf numFmtId="0" fontId="61" fillId="27" borderId="83" xfId="0" applyFont="1" applyFill="1" applyBorder="1" applyAlignment="1">
      <alignment horizontal="center"/>
    </xf>
    <xf numFmtId="49" fontId="12" fillId="0" borderId="84" xfId="1" applyNumberFormat="1" applyFont="1" applyBorder="1" applyAlignment="1">
      <alignment horizontal="center"/>
    </xf>
    <xf numFmtId="0" fontId="12" fillId="14" borderId="85" xfId="0" applyFont="1" applyFill="1" applyBorder="1" applyAlignment="1">
      <alignment horizontal="center"/>
    </xf>
    <xf numFmtId="0" fontId="62" fillId="21" borderId="292" xfId="0" applyFont="1" applyFill="1" applyBorder="1" applyAlignment="1">
      <alignment horizontal="centerContinuous"/>
    </xf>
    <xf numFmtId="0" fontId="62" fillId="21" borderId="35" xfId="0" applyFont="1" applyFill="1" applyBorder="1" applyAlignment="1">
      <alignment horizontal="centerContinuous"/>
    </xf>
    <xf numFmtId="169" fontId="114" fillId="27" borderId="7" xfId="0" applyNumberFormat="1" applyFont="1" applyFill="1" applyBorder="1" applyAlignment="1">
      <alignment horizontal="center"/>
    </xf>
    <xf numFmtId="169" fontId="114" fillId="27" borderId="9" xfId="0" applyNumberFormat="1" applyFont="1" applyFill="1" applyBorder="1" applyAlignment="1">
      <alignment horizontal="center"/>
    </xf>
    <xf numFmtId="169" fontId="136" fillId="21" borderId="0" xfId="1" applyNumberFormat="1" applyFont="1" applyFill="1" applyAlignment="1">
      <alignment horizontal="centerContinuous"/>
    </xf>
    <xf numFmtId="169" fontId="122" fillId="44" borderId="0" xfId="0" applyNumberFormat="1" applyFont="1" applyFill="1" applyAlignment="1">
      <alignment horizontal="right" vertical="center"/>
    </xf>
    <xf numFmtId="0" fontId="19" fillId="4" borderId="32" xfId="0" applyFont="1" applyFill="1" applyBorder="1" applyAlignment="1" applyProtection="1">
      <alignment horizontal="center" vertical="center"/>
      <protection locked="0"/>
    </xf>
    <xf numFmtId="0" fontId="144" fillId="4" borderId="0" xfId="0" applyFont="1" applyFill="1" applyAlignment="1" applyProtection="1">
      <alignment horizontal="center" vertical="center"/>
      <protection locked="0"/>
    </xf>
    <xf numFmtId="0" fontId="19" fillId="4" borderId="0" xfId="0" applyFont="1" applyFill="1" applyAlignment="1">
      <alignment horizontal="center" vertical="center"/>
    </xf>
    <xf numFmtId="0" fontId="125" fillId="29" borderId="32" xfId="0" applyFont="1" applyFill="1" applyBorder="1" applyAlignment="1">
      <alignment horizontal="right" vertical="center"/>
    </xf>
    <xf numFmtId="0" fontId="61" fillId="28" borderId="0" xfId="0" applyFont="1" applyFill="1" applyAlignment="1">
      <alignment horizontal="center" vertical="center"/>
    </xf>
    <xf numFmtId="169" fontId="61" fillId="28" borderId="0" xfId="1" applyNumberFormat="1" applyFont="1" applyFill="1" applyBorder="1" applyAlignment="1">
      <alignment horizontal="center" vertical="center"/>
    </xf>
    <xf numFmtId="0" fontId="39" fillId="0" borderId="0" xfId="0" quotePrefix="1" applyFont="1" applyAlignment="1">
      <alignment horizontal="left" vertical="center"/>
    </xf>
    <xf numFmtId="169" fontId="0" fillId="0" borderId="0" xfId="1" applyNumberFormat="1" applyFont="1" applyBorder="1" applyAlignment="1">
      <alignment horizontal="right" vertical="center"/>
    </xf>
    <xf numFmtId="49" fontId="61" fillId="28" borderId="0" xfId="0" applyNumberFormat="1" applyFont="1" applyFill="1" applyAlignment="1">
      <alignment horizontal="center" vertical="center"/>
    </xf>
    <xf numFmtId="49" fontId="0" fillId="0" borderId="0" xfId="1" applyNumberFormat="1" applyFont="1" applyBorder="1" applyAlignment="1">
      <alignment horizontal="left" vertical="center"/>
    </xf>
    <xf numFmtId="0" fontId="4" fillId="8" borderId="32" xfId="0" applyFont="1" applyFill="1" applyBorder="1" applyAlignment="1">
      <alignment horizontal="center" vertical="center"/>
    </xf>
    <xf numFmtId="0" fontId="60" fillId="4" borderId="32" xfId="0" applyFont="1" applyFill="1" applyBorder="1" applyAlignment="1">
      <alignment horizontal="center" vertical="center"/>
    </xf>
    <xf numFmtId="14" fontId="4" fillId="4" borderId="32" xfId="0" applyNumberFormat="1" applyFont="1" applyFill="1" applyBorder="1" applyAlignment="1">
      <alignment horizontal="center" vertical="center"/>
    </xf>
    <xf numFmtId="165" fontId="4" fillId="4" borderId="32" xfId="0" applyNumberFormat="1" applyFont="1" applyFill="1" applyBorder="1" applyAlignment="1">
      <alignment horizontal="center" vertical="center"/>
    </xf>
    <xf numFmtId="4" fontId="39" fillId="0" borderId="0" xfId="0" quotePrefix="1" applyNumberFormat="1" applyFont="1" applyAlignment="1">
      <alignment horizontal="left" vertical="center"/>
    </xf>
    <xf numFmtId="169" fontId="61" fillId="28" borderId="0" xfId="0" applyNumberFormat="1" applyFont="1" applyFill="1" applyAlignment="1">
      <alignment horizontal="center" vertical="center"/>
    </xf>
    <xf numFmtId="4" fontId="0" fillId="0" borderId="0" xfId="0" applyNumberFormat="1" applyAlignment="1">
      <alignment horizontal="left" vertical="center"/>
    </xf>
    <xf numFmtId="169" fontId="39" fillId="0" borderId="0" xfId="0" applyNumberFormat="1" applyFont="1" applyAlignment="1">
      <alignment horizontal="left" vertical="center"/>
    </xf>
    <xf numFmtId="182" fontId="39" fillId="0" borderId="0" xfId="0" applyNumberFormat="1" applyFont="1" applyAlignment="1">
      <alignment horizontal="left" vertical="center"/>
    </xf>
    <xf numFmtId="182" fontId="39" fillId="0" borderId="0" xfId="1" applyNumberFormat="1" applyFont="1" applyBorder="1" applyAlignment="1">
      <alignment horizontal="right" vertical="center"/>
    </xf>
    <xf numFmtId="0" fontId="19" fillId="29" borderId="0" xfId="0" applyFont="1" applyFill="1" applyAlignment="1" applyProtection="1">
      <alignment horizontal="center" vertical="center"/>
      <protection locked="0"/>
    </xf>
    <xf numFmtId="14" fontId="0" fillId="44" borderId="108" xfId="0" applyNumberFormat="1" applyFill="1" applyBorder="1" applyAlignment="1" applyProtection="1">
      <alignment horizontal="center" vertical="center"/>
      <protection locked="0"/>
    </xf>
    <xf numFmtId="49" fontId="0" fillId="44" borderId="108" xfId="0" applyNumberFormat="1" applyFill="1" applyBorder="1" applyAlignment="1" applyProtection="1">
      <alignment horizontal="center" vertical="center"/>
      <protection locked="0"/>
    </xf>
    <xf numFmtId="164" fontId="0" fillId="44" borderId="108" xfId="0" applyNumberFormat="1" applyFill="1" applyBorder="1" applyAlignment="1" applyProtection="1">
      <alignment vertical="center"/>
      <protection locked="0"/>
    </xf>
    <xf numFmtId="164" fontId="11" fillId="44" borderId="108" xfId="0" applyNumberFormat="1" applyFont="1" applyFill="1" applyBorder="1" applyAlignment="1" applyProtection="1">
      <alignment horizontal="right" vertical="center"/>
      <protection locked="0"/>
    </xf>
    <xf numFmtId="14" fontId="0" fillId="44" borderId="0" xfId="0" applyNumberFormat="1" applyFill="1" applyAlignment="1" applyProtection="1">
      <alignment vertical="center"/>
      <protection locked="0"/>
    </xf>
    <xf numFmtId="0" fontId="0" fillId="44" borderId="0" xfId="0" applyFill="1" applyAlignment="1" applyProtection="1">
      <alignment horizontal="center" vertical="center"/>
      <protection locked="0"/>
    </xf>
    <xf numFmtId="164" fontId="0" fillId="44" borderId="0" xfId="0" applyNumberFormat="1" applyFill="1" applyAlignment="1" applyProtection="1">
      <alignment vertical="center"/>
      <protection locked="0"/>
    </xf>
    <xf numFmtId="164" fontId="11" fillId="44" borderId="0" xfId="0" applyNumberFormat="1" applyFont="1" applyFill="1" applyAlignment="1" applyProtection="1">
      <alignment horizontal="right" vertical="center"/>
      <protection locked="0"/>
    </xf>
    <xf numFmtId="169" fontId="0" fillId="4" borderId="32" xfId="0" applyNumberFormat="1" applyFill="1" applyBorder="1" applyAlignment="1">
      <alignment horizontal="left" vertical="center"/>
    </xf>
    <xf numFmtId="169" fontId="4" fillId="17" borderId="78" xfId="0" applyNumberFormat="1" applyFont="1" applyFill="1" applyBorder="1" applyAlignment="1">
      <alignment horizontal="left" vertical="center"/>
    </xf>
    <xf numFmtId="177" fontId="0" fillId="0" borderId="0" xfId="0" applyNumberFormat="1" applyAlignment="1">
      <alignment horizontal="left" vertical="center"/>
    </xf>
    <xf numFmtId="169" fontId="4" fillId="17" borderId="77" xfId="0" applyNumberFormat="1" applyFont="1" applyFill="1" applyBorder="1" applyAlignment="1">
      <alignment horizontal="left" vertical="center"/>
    </xf>
    <xf numFmtId="49" fontId="0" fillId="4" borderId="32" xfId="0" applyNumberFormat="1" applyFill="1" applyBorder="1" applyAlignment="1">
      <alignment horizontal="left" vertical="center"/>
    </xf>
    <xf numFmtId="0" fontId="4" fillId="17" borderId="77" xfId="0" applyFont="1" applyFill="1" applyBorder="1" applyAlignment="1">
      <alignment horizontal="left" vertical="center"/>
    </xf>
    <xf numFmtId="49" fontId="4" fillId="17" borderId="77" xfId="0" applyNumberFormat="1" applyFont="1" applyFill="1" applyBorder="1" applyAlignment="1">
      <alignment horizontal="left" vertical="center"/>
    </xf>
    <xf numFmtId="4" fontId="4" fillId="17" borderId="77" xfId="0" applyNumberFormat="1" applyFont="1" applyFill="1" applyBorder="1" applyAlignment="1">
      <alignment horizontal="left" vertical="center"/>
    </xf>
    <xf numFmtId="169" fontId="58" fillId="0" borderId="0" xfId="0" applyNumberFormat="1" applyFont="1" applyAlignment="1">
      <alignment horizontal="left" vertical="center"/>
    </xf>
    <xf numFmtId="169" fontId="0" fillId="0" borderId="0" xfId="0" quotePrefix="1" applyNumberFormat="1" applyAlignment="1">
      <alignment horizontal="left" vertical="center"/>
    </xf>
    <xf numFmtId="169" fontId="0" fillId="0" borderId="0" xfId="1" quotePrefix="1" applyNumberFormat="1" applyFont="1" applyAlignment="1">
      <alignment horizontal="left" vertical="center"/>
    </xf>
    <xf numFmtId="169" fontId="39" fillId="0" borderId="0" xfId="1" applyNumberFormat="1" applyFont="1" applyAlignment="1">
      <alignment horizontal="left" vertical="center"/>
    </xf>
    <xf numFmtId="169" fontId="0" fillId="0" borderId="0" xfId="1" applyNumberFormat="1" applyFont="1" applyAlignment="1">
      <alignment horizontal="left" vertical="center"/>
    </xf>
    <xf numFmtId="169" fontId="39" fillId="0" borderId="0" xfId="1" quotePrefix="1" applyNumberFormat="1" applyFont="1" applyAlignment="1">
      <alignment horizontal="left" vertical="center"/>
    </xf>
    <xf numFmtId="184" fontId="118" fillId="0" borderId="0" xfId="0" applyNumberFormat="1" applyFont="1" applyAlignment="1">
      <alignment horizontal="center" vertical="center"/>
    </xf>
    <xf numFmtId="3" fontId="118" fillId="0" borderId="0" xfId="0" applyNumberFormat="1" applyFont="1" applyAlignment="1">
      <alignment horizontal="center" vertical="center"/>
    </xf>
    <xf numFmtId="14" fontId="84" fillId="21" borderId="0" xfId="0" applyNumberFormat="1" applyFont="1" applyFill="1" applyAlignment="1">
      <alignment horizontal="centerContinuous" vertical="center"/>
    </xf>
    <xf numFmtId="0" fontId="19" fillId="0" borderId="0" xfId="0" applyFont="1" applyAlignment="1">
      <alignment vertical="center"/>
    </xf>
    <xf numFmtId="4" fontId="119" fillId="2" borderId="2" xfId="0" applyNumberFormat="1" applyFont="1" applyFill="1" applyBorder="1" applyAlignment="1">
      <alignment horizontal="center" vertical="center"/>
    </xf>
    <xf numFmtId="14" fontId="39" fillId="0" borderId="0" xfId="0" applyNumberFormat="1" applyFont="1" applyAlignment="1">
      <alignment horizontal="center"/>
    </xf>
    <xf numFmtId="49" fontId="39" fillId="0" borderId="0" xfId="0" applyNumberFormat="1" applyFont="1" applyAlignment="1">
      <alignment horizontal="center"/>
    </xf>
    <xf numFmtId="169" fontId="39" fillId="0" borderId="0" xfId="0" applyNumberFormat="1" applyFont="1" applyAlignment="1">
      <alignment horizontal="right"/>
    </xf>
    <xf numFmtId="4" fontId="39" fillId="0" borderId="0" xfId="0" applyNumberFormat="1" applyFont="1" applyAlignment="1">
      <alignment horizontal="right"/>
    </xf>
    <xf numFmtId="49" fontId="39" fillId="0" borderId="0" xfId="0" applyNumberFormat="1" applyFont="1" applyAlignment="1">
      <alignment horizontal="left"/>
    </xf>
    <xf numFmtId="169" fontId="39" fillId="0" borderId="0" xfId="0" applyNumberFormat="1" applyFont="1" applyAlignment="1">
      <alignment horizontal="left"/>
    </xf>
    <xf numFmtId="49" fontId="39" fillId="0" borderId="0" xfId="0" quotePrefix="1" applyNumberFormat="1" applyFont="1" applyAlignment="1">
      <alignment horizontal="center"/>
    </xf>
    <xf numFmtId="0" fontId="39" fillId="0" borderId="0" xfId="0" quotePrefix="1" applyFont="1" applyAlignment="1">
      <alignment horizontal="left"/>
    </xf>
    <xf numFmtId="165" fontId="39" fillId="0" borderId="0" xfId="0" applyNumberFormat="1" applyFont="1" applyAlignment="1">
      <alignment horizontal="left"/>
    </xf>
    <xf numFmtId="49" fontId="39" fillId="0" borderId="0" xfId="0" applyNumberFormat="1" applyFont="1"/>
    <xf numFmtId="4" fontId="39" fillId="0" borderId="0" xfId="0" applyNumberFormat="1" applyFont="1"/>
    <xf numFmtId="49" fontId="19" fillId="0" borderId="0" xfId="0" applyNumberFormat="1" applyFont="1" applyAlignment="1">
      <alignment horizontal="center" vertical="center"/>
    </xf>
    <xf numFmtId="169" fontId="19" fillId="0" borderId="0" xfId="0" applyNumberFormat="1" applyFont="1" applyAlignment="1">
      <alignment horizontal="right" vertical="center"/>
    </xf>
    <xf numFmtId="4" fontId="39" fillId="0" borderId="0" xfId="0" applyNumberFormat="1" applyFont="1" applyAlignment="1">
      <alignment horizontal="right" vertical="center"/>
    </xf>
    <xf numFmtId="4" fontId="19" fillId="0" borderId="0" xfId="0" applyNumberFormat="1" applyFont="1" applyAlignment="1">
      <alignment horizontal="right" vertical="center"/>
    </xf>
    <xf numFmtId="0" fontId="14" fillId="0" borderId="0" xfId="0" applyFont="1" applyAlignment="1">
      <alignment horizontal="right" vertical="center"/>
    </xf>
    <xf numFmtId="0" fontId="0" fillId="0" borderId="107" xfId="0" applyBorder="1" applyAlignment="1">
      <alignment vertical="center"/>
    </xf>
    <xf numFmtId="1" fontId="39" fillId="0" borderId="0" xfId="0" applyNumberFormat="1" applyFont="1" applyAlignment="1">
      <alignment horizontal="center" vertical="center"/>
    </xf>
    <xf numFmtId="1" fontId="19" fillId="0" borderId="0" xfId="0" applyNumberFormat="1" applyFont="1" applyAlignment="1">
      <alignment horizontal="center" vertical="center"/>
    </xf>
    <xf numFmtId="1" fontId="61" fillId="28" borderId="0" xfId="0" applyNumberFormat="1" applyFont="1" applyFill="1" applyAlignment="1">
      <alignment horizontal="center" vertical="center"/>
    </xf>
    <xf numFmtId="14" fontId="136" fillId="0" borderId="0" xfId="0" applyNumberFormat="1" applyFont="1" applyAlignment="1">
      <alignment horizontal="center"/>
    </xf>
    <xf numFmtId="14" fontId="19" fillId="29" borderId="32" xfId="0" applyNumberFormat="1" applyFont="1" applyFill="1" applyBorder="1" applyAlignment="1" applyProtection="1">
      <alignment horizontal="center" vertical="center"/>
      <protection locked="0"/>
    </xf>
    <xf numFmtId="0" fontId="117" fillId="45" borderId="293" xfId="0" applyFont="1" applyFill="1" applyBorder="1" applyAlignment="1">
      <alignment horizontal="center" vertical="center"/>
    </xf>
    <xf numFmtId="0" fontId="117" fillId="45" borderId="294" xfId="0" applyFont="1" applyFill="1" applyBorder="1" applyAlignment="1">
      <alignment horizontal="center" vertical="center"/>
    </xf>
    <xf numFmtId="164" fontId="117" fillId="45" borderId="294" xfId="0" applyNumberFormat="1" applyFont="1" applyFill="1" applyBorder="1" applyAlignment="1">
      <alignment horizontal="center" vertical="center"/>
    </xf>
    <xf numFmtId="164" fontId="117" fillId="45" borderId="295" xfId="0" applyNumberFormat="1" applyFont="1" applyFill="1" applyBorder="1" applyAlignment="1">
      <alignment horizontal="center" vertical="center"/>
    </xf>
    <xf numFmtId="14" fontId="0" fillId="44" borderId="296" xfId="0" applyNumberFormat="1" applyFill="1" applyBorder="1" applyAlignment="1" applyProtection="1">
      <alignment horizontal="center" vertical="center"/>
      <protection locked="0"/>
    </xf>
    <xf numFmtId="49" fontId="0" fillId="44" borderId="297" xfId="0" applyNumberFormat="1" applyFill="1" applyBorder="1" applyAlignment="1" applyProtection="1">
      <alignment horizontal="center" vertical="center"/>
      <protection locked="0"/>
    </xf>
    <xf numFmtId="14" fontId="0" fillId="44" borderId="297" xfId="0" applyNumberFormat="1" applyFill="1" applyBorder="1" applyAlignment="1" applyProtection="1">
      <alignment horizontal="center" vertical="center"/>
      <protection locked="0"/>
    </xf>
    <xf numFmtId="164" fontId="0" fillId="44" borderId="297" xfId="0" applyNumberFormat="1" applyFill="1" applyBorder="1" applyAlignment="1" applyProtection="1">
      <alignment vertical="center"/>
      <protection locked="0"/>
    </xf>
    <xf numFmtId="164" fontId="0" fillId="44" borderId="297" xfId="0" applyNumberFormat="1" applyFill="1" applyBorder="1" applyAlignment="1" applyProtection="1">
      <alignment horizontal="right" vertical="center"/>
      <protection locked="0"/>
    </xf>
    <xf numFmtId="164" fontId="4" fillId="44" borderId="298" xfId="0" applyNumberFormat="1" applyFont="1" applyFill="1" applyBorder="1" applyAlignment="1">
      <alignment vertical="center"/>
    </xf>
    <xf numFmtId="14" fontId="0" fillId="44" borderId="299" xfId="0" applyNumberFormat="1" applyFill="1" applyBorder="1" applyAlignment="1" applyProtection="1">
      <alignment horizontal="center" vertical="center"/>
      <protection locked="0"/>
    </xf>
    <xf numFmtId="49" fontId="0" fillId="44" borderId="300" xfId="0" applyNumberFormat="1" applyFill="1" applyBorder="1" applyAlignment="1" applyProtection="1">
      <alignment horizontal="center" vertical="center"/>
      <protection locked="0"/>
    </xf>
    <xf numFmtId="14" fontId="0" fillId="44" borderId="300" xfId="0" applyNumberFormat="1" applyFill="1" applyBorder="1" applyAlignment="1" applyProtection="1">
      <alignment horizontal="center" vertical="center"/>
      <protection locked="0"/>
    </xf>
    <xf numFmtId="164" fontId="0" fillId="44" borderId="300" xfId="0" applyNumberFormat="1" applyFill="1" applyBorder="1" applyAlignment="1" applyProtection="1">
      <alignment vertical="center"/>
      <protection locked="0"/>
    </xf>
    <xf numFmtId="164" fontId="0" fillId="44" borderId="300" xfId="0" applyNumberFormat="1" applyFill="1" applyBorder="1" applyAlignment="1" applyProtection="1">
      <alignment horizontal="right" vertical="center"/>
      <protection locked="0"/>
    </xf>
    <xf numFmtId="164" fontId="4" fillId="44" borderId="301" xfId="0" applyNumberFormat="1" applyFont="1" applyFill="1" applyBorder="1" applyAlignment="1">
      <alignment vertical="center"/>
    </xf>
    <xf numFmtId="14" fontId="0" fillId="44" borderId="302" xfId="0" applyNumberFormat="1" applyFill="1" applyBorder="1" applyAlignment="1" applyProtection="1">
      <alignment horizontal="center" vertical="center"/>
      <protection locked="0"/>
    </xf>
    <xf numFmtId="49" fontId="0" fillId="44" borderId="303" xfId="0" applyNumberFormat="1" applyFill="1" applyBorder="1" applyAlignment="1" applyProtection="1">
      <alignment horizontal="center" vertical="center"/>
      <protection locked="0"/>
    </xf>
    <xf numFmtId="14" fontId="0" fillId="44" borderId="303" xfId="0" applyNumberFormat="1" applyFill="1" applyBorder="1" applyAlignment="1" applyProtection="1">
      <alignment horizontal="center" vertical="center"/>
      <protection locked="0"/>
    </xf>
    <xf numFmtId="164" fontId="0" fillId="44" borderId="303" xfId="0" applyNumberFormat="1" applyFill="1" applyBorder="1" applyAlignment="1" applyProtection="1">
      <alignment vertical="center"/>
      <protection locked="0"/>
    </xf>
    <xf numFmtId="164" fontId="0" fillId="44" borderId="303" xfId="0" applyNumberFormat="1" applyFill="1" applyBorder="1" applyAlignment="1" applyProtection="1">
      <alignment horizontal="right" vertical="center"/>
      <protection locked="0"/>
    </xf>
    <xf numFmtId="164" fontId="4" fillId="44" borderId="304" xfId="0" applyNumberFormat="1" applyFont="1" applyFill="1" applyBorder="1" applyAlignment="1">
      <alignment vertical="center"/>
    </xf>
    <xf numFmtId="169" fontId="4" fillId="0" borderId="288" xfId="1" applyNumberFormat="1" applyFont="1" applyFill="1" applyBorder="1" applyAlignment="1" applyProtection="1">
      <alignment vertical="center"/>
      <protection locked="0"/>
    </xf>
    <xf numFmtId="0" fontId="0" fillId="0" borderId="0" xfId="0" quotePrefix="1"/>
    <xf numFmtId="169" fontId="116" fillId="2" borderId="2" xfId="0" applyNumberFormat="1" applyFont="1" applyFill="1" applyBorder="1" applyAlignment="1">
      <alignment horizontal="center" vertical="center"/>
    </xf>
    <xf numFmtId="182" fontId="39" fillId="0" borderId="0" xfId="0" quotePrefix="1" applyNumberFormat="1" applyFont="1" applyAlignment="1">
      <alignment horizontal="right" vertical="center"/>
    </xf>
    <xf numFmtId="0" fontId="16" fillId="0" borderId="0" xfId="0" applyFont="1" applyAlignment="1">
      <alignment horizontal="left" vertical="center"/>
    </xf>
    <xf numFmtId="169" fontId="39" fillId="0" borderId="0" xfId="6" applyNumberFormat="1" applyFont="1" applyFill="1" applyBorder="1" applyAlignment="1">
      <alignment horizontal="right"/>
    </xf>
    <xf numFmtId="0" fontId="41" fillId="0" borderId="0" xfId="0" applyFont="1" applyProtection="1">
      <protection locked="0"/>
    </xf>
    <xf numFmtId="0" fontId="41" fillId="0" borderId="0" xfId="0" applyFont="1" applyAlignment="1" applyProtection="1">
      <alignment horizontal="center"/>
      <protection locked="0"/>
    </xf>
    <xf numFmtId="14" fontId="41" fillId="0" borderId="0" xfId="0" applyNumberFormat="1" applyFont="1" applyAlignment="1" applyProtection="1">
      <alignment horizontal="center"/>
      <protection locked="0"/>
    </xf>
    <xf numFmtId="49" fontId="55" fillId="33" borderId="0" xfId="0" applyNumberFormat="1" applyFont="1" applyFill="1" applyAlignment="1">
      <alignment horizontal="center" vertical="center"/>
    </xf>
    <xf numFmtId="0" fontId="55" fillId="33" borderId="0" xfId="0" applyFont="1" applyFill="1" applyAlignment="1">
      <alignment horizontal="center" vertical="center"/>
    </xf>
    <xf numFmtId="169" fontId="55" fillId="33" borderId="0" xfId="0" applyNumberFormat="1" applyFont="1" applyFill="1" applyAlignment="1">
      <alignment horizontal="center" vertical="center"/>
    </xf>
    <xf numFmtId="182" fontId="0" fillId="0" borderId="0" xfId="1" applyNumberFormat="1" applyFont="1" applyBorder="1" applyAlignment="1">
      <alignment horizontal="right" vertical="center"/>
    </xf>
    <xf numFmtId="2" fontId="0" fillId="0" borderId="0" xfId="0" applyNumberFormat="1" applyAlignment="1">
      <alignment horizontal="right" vertical="center"/>
    </xf>
    <xf numFmtId="14" fontId="0" fillId="35" borderId="0" xfId="0" applyNumberFormat="1" applyFill="1" applyAlignment="1">
      <alignment horizontal="right" vertical="center"/>
    </xf>
    <xf numFmtId="177" fontId="0" fillId="0" borderId="0" xfId="3" applyNumberFormat="1" applyFont="1" applyAlignment="1">
      <alignment horizontal="right" vertical="center"/>
    </xf>
    <xf numFmtId="180" fontId="52" fillId="0" borderId="32" xfId="0" applyNumberFormat="1" applyFont="1" applyBorder="1" applyAlignment="1" applyProtection="1">
      <alignment horizontal="center" vertical="center"/>
      <protection locked="0"/>
    </xf>
    <xf numFmtId="169" fontId="51" fillId="0" borderId="149" xfId="0" applyNumberFormat="1" applyFont="1" applyBorder="1" applyAlignment="1" applyProtection="1">
      <alignment horizontal="right" vertical="center"/>
      <protection locked="0"/>
    </xf>
    <xf numFmtId="169" fontId="85" fillId="0" borderId="0" xfId="0" applyNumberFormat="1" applyFont="1" applyAlignment="1">
      <alignment vertical="center"/>
    </xf>
    <xf numFmtId="3" fontId="119" fillId="2" borderId="2" xfId="0" applyNumberFormat="1" applyFont="1" applyFill="1" applyBorder="1" applyAlignment="1">
      <alignment horizontal="left" vertical="center"/>
    </xf>
    <xf numFmtId="169" fontId="39" fillId="0" borderId="0" xfId="1" applyNumberFormat="1" applyFont="1" applyBorder="1" applyAlignment="1">
      <alignment horizontal="left"/>
    </xf>
    <xf numFmtId="169" fontId="119" fillId="2" borderId="2" xfId="0" applyNumberFormat="1" applyFont="1" applyFill="1" applyBorder="1" applyAlignment="1">
      <alignment horizontal="right" vertical="center"/>
    </xf>
    <xf numFmtId="180" fontId="0" fillId="0" borderId="277" xfId="0" applyNumberFormat="1" applyBorder="1" applyAlignment="1" applyProtection="1">
      <alignment horizontal="center" vertical="center"/>
      <protection locked="0"/>
    </xf>
    <xf numFmtId="2" fontId="14" fillId="0" borderId="0" xfId="0" applyNumberFormat="1" applyFont="1" applyAlignment="1">
      <alignment horizontal="right" vertical="center"/>
    </xf>
    <xf numFmtId="2" fontId="0" fillId="21" borderId="0" xfId="0" applyNumberFormat="1" applyFill="1" applyAlignment="1">
      <alignment horizontal="centerContinuous" vertical="center"/>
    </xf>
    <xf numFmtId="2" fontId="0" fillId="0" borderId="0" xfId="0" applyNumberFormat="1" applyAlignment="1">
      <alignment horizontal="centerContinuous" vertical="center"/>
    </xf>
    <xf numFmtId="0" fontId="146" fillId="0" borderId="0" xfId="0" applyFont="1" applyAlignment="1">
      <alignment horizontal="left" vertical="center"/>
    </xf>
    <xf numFmtId="14" fontId="137" fillId="0" borderId="0" xfId="0" applyNumberFormat="1" applyFont="1" applyAlignment="1">
      <alignment horizontal="center" vertical="center"/>
    </xf>
    <xf numFmtId="2" fontId="0" fillId="0" borderId="0" xfId="0" applyNumberFormat="1" applyAlignment="1">
      <alignment vertical="center"/>
    </xf>
    <xf numFmtId="14" fontId="22" fillId="35" borderId="0" xfId="0" applyNumberFormat="1" applyFont="1" applyFill="1" applyAlignment="1">
      <alignment horizontal="center" vertical="center"/>
    </xf>
    <xf numFmtId="169" fontId="130" fillId="2" borderId="0" xfId="0" applyNumberFormat="1" applyFont="1" applyFill="1" applyAlignment="1">
      <alignment horizontal="center" vertical="center"/>
    </xf>
    <xf numFmtId="180" fontId="0" fillId="34" borderId="277" xfId="0" applyNumberFormat="1" applyFill="1" applyBorder="1" applyAlignment="1" applyProtection="1">
      <alignment horizontal="center" vertical="center"/>
      <protection locked="0"/>
    </xf>
    <xf numFmtId="169" fontId="21" fillId="0" borderId="0" xfId="1" applyNumberFormat="1" applyFont="1" applyFill="1" applyBorder="1" applyAlignment="1" applyProtection="1">
      <alignment vertical="center"/>
      <protection locked="0"/>
    </xf>
    <xf numFmtId="3" fontId="112" fillId="49" borderId="0" xfId="0" applyNumberFormat="1" applyFont="1" applyFill="1" applyAlignment="1">
      <alignment vertical="center"/>
    </xf>
    <xf numFmtId="3" fontId="0" fillId="49" borderId="0" xfId="0" applyNumberFormat="1" applyFill="1" applyAlignment="1">
      <alignment vertical="center"/>
    </xf>
    <xf numFmtId="0" fontId="0" fillId="49" borderId="0" xfId="0" applyFill="1" applyAlignment="1">
      <alignment vertical="center"/>
    </xf>
    <xf numFmtId="0" fontId="0" fillId="49" borderId="0" xfId="0" applyFill="1" applyAlignment="1">
      <alignment horizontal="center" vertical="center"/>
    </xf>
    <xf numFmtId="175" fontId="19" fillId="49" borderId="0" xfId="0" applyNumberFormat="1" applyFont="1" applyFill="1" applyAlignment="1">
      <alignment horizontal="center" vertical="center"/>
    </xf>
    <xf numFmtId="3" fontId="112" fillId="44" borderId="0" xfId="0" applyNumberFormat="1" applyFont="1" applyFill="1" applyAlignment="1">
      <alignment vertical="center"/>
    </xf>
    <xf numFmtId="0" fontId="42" fillId="44" borderId="148" xfId="0" applyFont="1" applyFill="1" applyBorder="1" applyAlignment="1">
      <alignment horizontal="right" vertical="center"/>
    </xf>
    <xf numFmtId="0" fontId="40" fillId="44" borderId="0" xfId="0" applyFont="1" applyFill="1" applyAlignment="1">
      <alignment horizontal="center" vertical="center"/>
    </xf>
    <xf numFmtId="175" fontId="19" fillId="44" borderId="0" xfId="0" applyNumberFormat="1" applyFont="1" applyFill="1" applyAlignment="1">
      <alignment horizontal="center" vertical="center"/>
    </xf>
    <xf numFmtId="14" fontId="67" fillId="44" borderId="0" xfId="0" applyNumberFormat="1" applyFont="1" applyFill="1" applyAlignment="1">
      <alignment horizontal="center" vertical="center"/>
    </xf>
    <xf numFmtId="14" fontId="39" fillId="44" borderId="0" xfId="0" applyNumberFormat="1" applyFont="1" applyFill="1" applyAlignment="1">
      <alignment horizontal="center" vertical="center"/>
    </xf>
    <xf numFmtId="0" fontId="113" fillId="49" borderId="33" xfId="0" applyFont="1" applyFill="1" applyBorder="1" applyAlignment="1">
      <alignment horizontal="center" vertical="center"/>
    </xf>
    <xf numFmtId="0" fontId="115" fillId="49" borderId="33" xfId="0" applyFont="1" applyFill="1" applyBorder="1" applyAlignment="1">
      <alignment horizontal="center" vertical="center"/>
    </xf>
    <xf numFmtId="14" fontId="67" fillId="44" borderId="0" xfId="0" applyNumberFormat="1" applyFont="1" applyFill="1" applyAlignment="1">
      <alignment horizontal="left" vertical="center"/>
    </xf>
    <xf numFmtId="179" fontId="67" fillId="44" borderId="0" xfId="0" applyNumberFormat="1" applyFont="1" applyFill="1" applyAlignment="1">
      <alignment horizontal="center" vertical="center"/>
    </xf>
    <xf numFmtId="179" fontId="121" fillId="44" borderId="0" xfId="0" applyNumberFormat="1" applyFont="1" applyFill="1" applyAlignment="1">
      <alignment horizontal="center" vertical="center"/>
    </xf>
    <xf numFmtId="0" fontId="67" fillId="44" borderId="0" xfId="0" applyFont="1" applyFill="1" applyAlignment="1">
      <alignment horizontal="center" vertical="center"/>
    </xf>
    <xf numFmtId="0" fontId="115" fillId="44" borderId="0" xfId="0" applyFont="1" applyFill="1" applyAlignment="1">
      <alignment horizontal="center" vertical="center"/>
    </xf>
    <xf numFmtId="0" fontId="19" fillId="44" borderId="0" xfId="0" applyFont="1" applyFill="1" applyAlignment="1">
      <alignment vertical="center"/>
    </xf>
    <xf numFmtId="0" fontId="19" fillId="44" borderId="23" xfId="0" applyFont="1" applyFill="1" applyBorder="1" applyAlignment="1">
      <alignment vertical="center"/>
    </xf>
    <xf numFmtId="0" fontId="19" fillId="44" borderId="51" xfId="0" applyFont="1" applyFill="1" applyBorder="1" applyAlignment="1">
      <alignment vertical="center"/>
    </xf>
    <xf numFmtId="2" fontId="18" fillId="9" borderId="250" xfId="0" applyNumberFormat="1" applyFont="1" applyFill="1" applyBorder="1" applyAlignment="1">
      <alignment vertical="center"/>
    </xf>
    <xf numFmtId="169" fontId="18" fillId="9" borderId="179" xfId="0" applyNumberFormat="1" applyFont="1" applyFill="1" applyBorder="1" applyAlignment="1">
      <alignment vertical="center"/>
    </xf>
    <xf numFmtId="169" fontId="18" fillId="9" borderId="216" xfId="0" applyNumberFormat="1" applyFont="1" applyFill="1" applyBorder="1" applyAlignment="1">
      <alignment vertical="center"/>
    </xf>
    <xf numFmtId="0" fontId="19" fillId="45" borderId="307" xfId="0" applyFont="1" applyFill="1" applyBorder="1" applyAlignment="1">
      <alignment horizontal="right" vertical="center"/>
    </xf>
    <xf numFmtId="0" fontId="0" fillId="45" borderId="308" xfId="0" applyFill="1" applyBorder="1" applyAlignment="1">
      <alignment horizontal="center" vertical="center"/>
    </xf>
    <xf numFmtId="169" fontId="19" fillId="45" borderId="308" xfId="0" applyNumberFormat="1" applyFont="1" applyFill="1" applyBorder="1" applyAlignment="1">
      <alignment horizontal="center" vertical="center"/>
    </xf>
    <xf numFmtId="0" fontId="0" fillId="45" borderId="309" xfId="0" applyFill="1" applyBorder="1" applyAlignment="1">
      <alignment vertical="center"/>
    </xf>
    <xf numFmtId="0" fontId="0" fillId="45" borderId="310" xfId="0" applyFill="1" applyBorder="1" applyAlignment="1">
      <alignment vertical="center"/>
    </xf>
    <xf numFmtId="0" fontId="117" fillId="45" borderId="0" xfId="0" applyFont="1" applyFill="1" applyAlignment="1">
      <alignment horizontal="center" vertical="center"/>
    </xf>
    <xf numFmtId="0" fontId="0" fillId="45" borderId="311" xfId="0" applyFill="1" applyBorder="1" applyAlignment="1">
      <alignment vertical="center"/>
    </xf>
    <xf numFmtId="0" fontId="0" fillId="45" borderId="310" xfId="0" applyFill="1" applyBorder="1" applyAlignment="1">
      <alignment horizontal="right" vertical="center"/>
    </xf>
    <xf numFmtId="14" fontId="0" fillId="45" borderId="0" xfId="0" applyNumberFormat="1" applyFill="1" applyAlignment="1">
      <alignment vertical="center"/>
    </xf>
    <xf numFmtId="0" fontId="0" fillId="45" borderId="312" xfId="0" applyFill="1" applyBorder="1" applyAlignment="1">
      <alignment vertical="center"/>
    </xf>
    <xf numFmtId="14" fontId="0" fillId="45" borderId="313" xfId="0" applyNumberFormat="1" applyFill="1" applyBorder="1" applyAlignment="1">
      <alignment vertical="center"/>
    </xf>
    <xf numFmtId="0" fontId="0" fillId="45" borderId="314" xfId="0" applyFill="1" applyBorder="1" applyAlignment="1">
      <alignment vertical="center"/>
    </xf>
    <xf numFmtId="183" fontId="0" fillId="0" borderId="0" xfId="0" applyNumberFormat="1" applyAlignment="1">
      <alignment horizontal="center" vertical="center"/>
    </xf>
    <xf numFmtId="169" fontId="19" fillId="45" borderId="308" xfId="0" applyNumberFormat="1" applyFont="1" applyFill="1" applyBorder="1" applyAlignment="1">
      <alignment horizontal="right" vertical="center"/>
    </xf>
    <xf numFmtId="169" fontId="146" fillId="45" borderId="0" xfId="0" applyNumberFormat="1" applyFont="1" applyFill="1" applyAlignment="1">
      <alignment horizontal="center" vertical="center"/>
    </xf>
    <xf numFmtId="169" fontId="117" fillId="45" borderId="0" xfId="0" applyNumberFormat="1" applyFont="1" applyFill="1" applyAlignment="1">
      <alignment horizontal="center" vertical="center"/>
    </xf>
    <xf numFmtId="169" fontId="0" fillId="45" borderId="0" xfId="0" applyNumberFormat="1" applyFill="1" applyAlignment="1">
      <alignment vertical="center"/>
    </xf>
    <xf numFmtId="169" fontId="0" fillId="45" borderId="313" xfId="0" applyNumberFormat="1" applyFill="1" applyBorder="1" applyAlignment="1">
      <alignment vertical="center"/>
    </xf>
    <xf numFmtId="169" fontId="0" fillId="45" borderId="0" xfId="0" applyNumberFormat="1" applyFill="1" applyAlignment="1">
      <alignment horizontal="center" vertical="center"/>
    </xf>
    <xf numFmtId="169" fontId="0" fillId="45" borderId="313" xfId="0" applyNumberFormat="1" applyFill="1" applyBorder="1" applyAlignment="1">
      <alignment horizontal="center" vertical="center"/>
    </xf>
    <xf numFmtId="169" fontId="0" fillId="0" borderId="0" xfId="0" applyNumberFormat="1" applyAlignment="1">
      <alignment horizontal="center" vertical="center"/>
    </xf>
    <xf numFmtId="49" fontId="19" fillId="45" borderId="308" xfId="0" applyNumberFormat="1" applyFont="1" applyFill="1" applyBorder="1" applyAlignment="1">
      <alignment horizontal="center" vertical="center"/>
    </xf>
    <xf numFmtId="49" fontId="146" fillId="45" borderId="0" xfId="0" applyNumberFormat="1" applyFont="1" applyFill="1" applyAlignment="1">
      <alignment horizontal="center" vertical="center"/>
    </xf>
    <xf numFmtId="49" fontId="0" fillId="45" borderId="0" xfId="0" applyNumberFormat="1" applyFill="1" applyAlignment="1">
      <alignment horizontal="center" vertical="center"/>
    </xf>
    <xf numFmtId="49" fontId="0" fillId="45" borderId="313" xfId="0" applyNumberFormat="1" applyFill="1" applyBorder="1" applyAlignment="1">
      <alignment horizontal="center" vertical="center"/>
    </xf>
    <xf numFmtId="14" fontId="129" fillId="35" borderId="306" xfId="0" applyNumberFormat="1" applyFont="1" applyFill="1" applyBorder="1" applyAlignment="1" applyProtection="1">
      <alignment horizontal="center" vertical="center"/>
      <protection locked="0"/>
    </xf>
    <xf numFmtId="0" fontId="142" fillId="2" borderId="0" xfId="0" applyFont="1" applyFill="1" applyAlignment="1">
      <alignment horizontal="center"/>
    </xf>
    <xf numFmtId="0" fontId="147" fillId="52" borderId="0" xfId="0" applyFont="1" applyFill="1"/>
    <xf numFmtId="169" fontId="147" fillId="52" borderId="0" xfId="0" applyNumberFormat="1" applyFont="1" applyFill="1" applyAlignment="1">
      <alignment horizontal="right"/>
    </xf>
    <xf numFmtId="0" fontId="0" fillId="35" borderId="0" xfId="0" applyFill="1" applyAlignment="1">
      <alignment horizontal="right" vertical="center"/>
    </xf>
    <xf numFmtId="0" fontId="11" fillId="44" borderId="0" xfId="0" applyFont="1" applyFill="1" applyAlignment="1">
      <alignment horizontal="center" vertical="center"/>
    </xf>
    <xf numFmtId="0" fontId="26" fillId="0" borderId="0" xfId="5" applyFont="1" applyAlignment="1">
      <alignment horizontal="left" vertical="center"/>
    </xf>
    <xf numFmtId="169" fontId="26" fillId="0" borderId="0" xfId="1" applyNumberFormat="1" applyFont="1"/>
    <xf numFmtId="0" fontId="27" fillId="0" borderId="0" xfId="5" applyFont="1" applyAlignment="1">
      <alignment horizontal="right" vertical="center"/>
    </xf>
    <xf numFmtId="0" fontId="27" fillId="0" borderId="0" xfId="5" applyFont="1"/>
    <xf numFmtId="164" fontId="27" fillId="0" borderId="0" xfId="5" applyNumberFormat="1" applyFont="1" applyAlignment="1">
      <alignment horizontal="right" vertical="center"/>
    </xf>
    <xf numFmtId="10" fontId="27" fillId="0" borderId="0" xfId="3" applyNumberFormat="1" applyFont="1" applyAlignment="1">
      <alignment horizontal="left" vertical="center"/>
    </xf>
    <xf numFmtId="0" fontId="27" fillId="0" borderId="0" xfId="5" applyFont="1" applyAlignment="1">
      <alignment horizontal="left" vertical="center"/>
    </xf>
    <xf numFmtId="167" fontId="27" fillId="0" borderId="0" xfId="3" applyNumberFormat="1" applyFont="1" applyAlignment="1">
      <alignment horizontal="left" vertical="center"/>
    </xf>
    <xf numFmtId="0" fontId="29" fillId="0" borderId="0" xfId="5" applyFont="1"/>
    <xf numFmtId="0" fontId="141" fillId="0" borderId="0" xfId="5" applyFont="1"/>
    <xf numFmtId="169" fontId="27" fillId="0" borderId="0" xfId="5" applyNumberFormat="1" applyFont="1" applyAlignment="1">
      <alignment horizontal="left" vertical="center"/>
    </xf>
    <xf numFmtId="49" fontId="92" fillId="34" borderId="0" xfId="1" applyNumberFormat="1" applyFont="1" applyFill="1" applyBorder="1" applyAlignment="1" applyProtection="1">
      <alignment horizontal="center" vertical="center"/>
      <protection locked="0"/>
    </xf>
    <xf numFmtId="0" fontId="47" fillId="4" borderId="0" xfId="5" applyFont="1" applyFill="1"/>
    <xf numFmtId="0" fontId="0" fillId="0" borderId="0" xfId="0" applyAlignment="1" applyProtection="1">
      <alignment horizontal="left"/>
      <protection locked="0"/>
    </xf>
    <xf numFmtId="4" fontId="150" fillId="0" borderId="0" xfId="0" applyNumberFormat="1" applyFont="1" applyAlignment="1">
      <alignment horizontal="center" vertical="center"/>
    </xf>
    <xf numFmtId="169" fontId="150" fillId="0" borderId="0" xfId="0" applyNumberFormat="1" applyFont="1" applyAlignment="1">
      <alignment horizontal="center" vertical="center"/>
    </xf>
    <xf numFmtId="0" fontId="151" fillId="4" borderId="0" xfId="5" applyFont="1" applyFill="1"/>
    <xf numFmtId="0" fontId="151" fillId="4" borderId="0" xfId="5" applyFont="1" applyFill="1" applyAlignment="1">
      <alignment horizontal="left"/>
    </xf>
    <xf numFmtId="0" fontId="149" fillId="0" borderId="0" xfId="5" applyFont="1" applyAlignment="1">
      <alignment horizontal="right" vertical="center"/>
    </xf>
    <xf numFmtId="0" fontId="19" fillId="9" borderId="217" xfId="0" applyFont="1" applyFill="1" applyBorder="1" applyAlignment="1">
      <alignment horizontal="center" vertical="center"/>
    </xf>
    <xf numFmtId="0" fontId="19" fillId="9" borderId="27" xfId="0" applyFont="1" applyFill="1" applyBorder="1" applyAlignment="1">
      <alignment horizontal="center" vertical="center"/>
    </xf>
    <xf numFmtId="169" fontId="19" fillId="9" borderId="217" xfId="0" applyNumberFormat="1" applyFont="1" applyFill="1" applyBorder="1" applyAlignment="1">
      <alignment horizontal="center" vertical="center"/>
    </xf>
    <xf numFmtId="169" fontId="19" fillId="9" borderId="27" xfId="0" applyNumberFormat="1" applyFont="1" applyFill="1" applyBorder="1" applyAlignment="1">
      <alignment horizontal="center" vertical="center"/>
    </xf>
    <xf numFmtId="0" fontId="29" fillId="34" borderId="0" xfId="0" applyFont="1" applyFill="1" applyAlignment="1" applyProtection="1">
      <alignment wrapText="1" shrinkToFit="1"/>
      <protection locked="0"/>
    </xf>
    <xf numFmtId="0" fontId="29" fillId="0" borderId="0" xfId="0" applyFont="1" applyAlignment="1" applyProtection="1">
      <alignment wrapText="1" shrinkToFit="1"/>
      <protection locked="0"/>
    </xf>
    <xf numFmtId="0" fontId="141" fillId="0" borderId="0" xfId="0" applyFont="1" applyAlignment="1" applyProtection="1">
      <alignment wrapText="1" shrinkToFit="1"/>
      <protection locked="0"/>
    </xf>
    <xf numFmtId="4" fontId="18" fillId="9" borderId="215" xfId="0" applyNumberFormat="1" applyFont="1" applyFill="1" applyBorder="1" applyAlignment="1">
      <alignment vertical="center"/>
    </xf>
    <xf numFmtId="169" fontId="129" fillId="34" borderId="306" xfId="0" applyNumberFormat="1" applyFont="1" applyFill="1" applyBorder="1" applyAlignment="1" applyProtection="1">
      <alignment horizontal="center" vertical="center"/>
      <protection locked="0"/>
    </xf>
    <xf numFmtId="179" fontId="152" fillId="0" borderId="0" xfId="5" applyNumberFormat="1" applyFont="1" applyAlignment="1">
      <alignment horizontal="center" vertical="center"/>
    </xf>
    <xf numFmtId="169" fontId="152" fillId="0" borderId="0" xfId="5" applyNumberFormat="1" applyFont="1" applyAlignment="1">
      <alignment horizontal="center" vertical="center"/>
    </xf>
    <xf numFmtId="180" fontId="12" fillId="0" borderId="0" xfId="0" applyNumberFormat="1" applyFont="1" applyAlignment="1" applyProtection="1">
      <alignment horizontal="center" vertical="center"/>
      <protection locked="0"/>
    </xf>
    <xf numFmtId="164" fontId="41" fillId="0" borderId="0" xfId="0" applyNumberFormat="1" applyFont="1" applyProtection="1">
      <protection locked="0"/>
    </xf>
    <xf numFmtId="14" fontId="39" fillId="39" borderId="0" xfId="0" applyNumberFormat="1" applyFont="1" applyFill="1" applyAlignment="1">
      <alignment horizontal="center"/>
    </xf>
    <xf numFmtId="0" fontId="153" fillId="2" borderId="119" xfId="0" applyFont="1" applyFill="1" applyBorder="1" applyAlignment="1">
      <alignment horizontal="center" vertical="center"/>
    </xf>
    <xf numFmtId="0" fontId="153" fillId="2" borderId="120" xfId="0" applyFont="1" applyFill="1" applyBorder="1" applyAlignment="1">
      <alignment horizontal="center" vertical="center"/>
    </xf>
    <xf numFmtId="0" fontId="153" fillId="2" borderId="121" xfId="0" applyFont="1" applyFill="1" applyBorder="1" applyAlignment="1">
      <alignment horizontal="center" vertical="center"/>
    </xf>
    <xf numFmtId="0" fontId="51" fillId="0" borderId="122" xfId="0" applyFont="1" applyBorder="1" applyAlignment="1">
      <alignment horizontal="left"/>
    </xf>
    <xf numFmtId="2" fontId="51" fillId="0" borderId="28" xfId="0" applyNumberFormat="1" applyFont="1" applyBorder="1"/>
    <xf numFmtId="2" fontId="51" fillId="0" borderId="123" xfId="0" applyNumberFormat="1" applyFont="1" applyBorder="1"/>
    <xf numFmtId="0" fontId="51" fillId="32" borderId="124" xfId="0" applyFont="1" applyFill="1" applyBorder="1" applyAlignment="1">
      <alignment horizontal="left"/>
    </xf>
    <xf numFmtId="2" fontId="51" fillId="32" borderId="125" xfId="0" applyNumberFormat="1" applyFont="1" applyFill="1" applyBorder="1"/>
    <xf numFmtId="2" fontId="51" fillId="32" borderId="126" xfId="0" applyNumberFormat="1" applyFont="1" applyFill="1" applyBorder="1"/>
    <xf numFmtId="4" fontId="39" fillId="32" borderId="127" xfId="0" applyNumberFormat="1" applyFont="1" applyFill="1" applyBorder="1"/>
    <xf numFmtId="4" fontId="39" fillId="32" borderId="128" xfId="0" applyNumberFormat="1" applyFont="1" applyFill="1" applyBorder="1"/>
    <xf numFmtId="4" fontId="39" fillId="32" borderId="129" xfId="0" applyNumberFormat="1" applyFont="1" applyFill="1" applyBorder="1"/>
    <xf numFmtId="0" fontId="39" fillId="32" borderId="32" xfId="0" applyFont="1" applyFill="1" applyBorder="1"/>
    <xf numFmtId="0" fontId="51" fillId="0" borderId="119" xfId="0" applyFont="1" applyBorder="1"/>
    <xf numFmtId="0" fontId="51" fillId="6" borderId="124" xfId="0" applyFont="1" applyFill="1" applyBorder="1" applyAlignment="1">
      <alignment horizontal="left"/>
    </xf>
    <xf numFmtId="2" fontId="51" fillId="6" borderId="125" xfId="0" applyNumberFormat="1" applyFont="1" applyFill="1" applyBorder="1"/>
    <xf numFmtId="2" fontId="51" fillId="6" borderId="126" xfId="0" applyNumberFormat="1" applyFont="1" applyFill="1" applyBorder="1"/>
    <xf numFmtId="2" fontId="52" fillId="0" borderId="28" xfId="0" applyNumberFormat="1" applyFont="1" applyBorder="1"/>
    <xf numFmtId="2" fontId="52" fillId="6" borderId="125" xfId="0" applyNumberFormat="1" applyFont="1" applyFill="1" applyBorder="1"/>
    <xf numFmtId="176" fontId="0" fillId="0" borderId="15" xfId="0" applyNumberFormat="1" applyBorder="1" applyAlignment="1">
      <alignment horizontal="center" vertical="center"/>
    </xf>
    <xf numFmtId="176" fontId="0" fillId="0" borderId="13" xfId="0" applyNumberFormat="1" applyBorder="1" applyAlignment="1">
      <alignment horizontal="center" vertical="center"/>
    </xf>
    <xf numFmtId="176" fontId="0" fillId="0" borderId="17" xfId="0" applyNumberFormat="1" applyBorder="1" applyAlignment="1">
      <alignment horizontal="center" vertical="center"/>
    </xf>
    <xf numFmtId="176" fontId="0" fillId="0" borderId="120" xfId="0" applyNumberFormat="1" applyBorder="1" applyAlignment="1">
      <alignment horizontal="center" vertical="center"/>
    </xf>
    <xf numFmtId="176" fontId="0" fillId="0" borderId="28" xfId="0" applyNumberFormat="1" applyBorder="1" applyAlignment="1">
      <alignment horizontal="center" vertical="center"/>
    </xf>
    <xf numFmtId="176" fontId="0" fillId="0" borderId="98" xfId="0" applyNumberFormat="1" applyBorder="1" applyAlignment="1">
      <alignment horizontal="center" vertical="center"/>
    </xf>
    <xf numFmtId="176" fontId="56" fillId="0" borderId="151" xfId="0" applyNumberFormat="1" applyFont="1" applyBorder="1" applyAlignment="1">
      <alignment horizontal="center" vertical="center"/>
    </xf>
    <xf numFmtId="176" fontId="56" fillId="0" borderId="152" xfId="0" applyNumberFormat="1" applyFont="1" applyBorder="1" applyAlignment="1">
      <alignment horizontal="center" vertical="center"/>
    </xf>
    <xf numFmtId="176" fontId="56" fillId="0" borderId="28" xfId="0" applyNumberFormat="1" applyFont="1" applyBorder="1" applyAlignment="1">
      <alignment horizontal="center" vertical="center"/>
    </xf>
    <xf numFmtId="176" fontId="56" fillId="0" borderId="29" xfId="0" applyNumberFormat="1" applyFont="1" applyBorder="1" applyAlignment="1">
      <alignment horizontal="center" vertical="center"/>
    </xf>
    <xf numFmtId="185" fontId="0" fillId="0" borderId="120" xfId="0" applyNumberFormat="1" applyBorder="1" applyAlignment="1">
      <alignment horizontal="center" vertical="center"/>
    </xf>
    <xf numFmtId="185" fontId="0" fillId="0" borderId="28" xfId="0" applyNumberFormat="1" applyBorder="1" applyAlignment="1">
      <alignment horizontal="center" vertical="center"/>
    </xf>
    <xf numFmtId="185" fontId="0" fillId="0" borderId="98" xfId="0" applyNumberFormat="1" applyBorder="1" applyAlignment="1">
      <alignment vertical="center"/>
    </xf>
    <xf numFmtId="0" fontId="148" fillId="52" borderId="0" xfId="0" applyFont="1" applyFill="1"/>
    <xf numFmtId="169" fontId="148" fillId="52" borderId="0" xfId="0" applyNumberFormat="1" applyFont="1" applyFill="1" applyAlignment="1">
      <alignment horizontal="right"/>
    </xf>
    <xf numFmtId="176" fontId="0" fillId="0" borderId="0" xfId="0" quotePrefix="1" applyNumberFormat="1" applyAlignment="1">
      <alignment horizontal="center"/>
    </xf>
    <xf numFmtId="176" fontId="0" fillId="0" borderId="0" xfId="0" applyNumberFormat="1" applyAlignment="1">
      <alignment horizontal="center"/>
    </xf>
    <xf numFmtId="185" fontId="0" fillId="0" borderId="0" xfId="0" applyNumberFormat="1" applyAlignment="1">
      <alignment horizontal="center"/>
    </xf>
    <xf numFmtId="14" fontId="154" fillId="11" borderId="0" xfId="0" applyNumberFormat="1" applyFont="1" applyFill="1" applyAlignment="1">
      <alignment horizontal="center" vertical="center"/>
    </xf>
    <xf numFmtId="176" fontId="154" fillId="11" borderId="0" xfId="0" applyNumberFormat="1" applyFont="1" applyFill="1" applyAlignment="1">
      <alignment horizontal="center" vertical="center"/>
    </xf>
    <xf numFmtId="4" fontId="154" fillId="11" borderId="0" xfId="0" applyNumberFormat="1" applyFont="1" applyFill="1" applyAlignment="1">
      <alignment horizontal="center" vertical="center"/>
    </xf>
    <xf numFmtId="14" fontId="55" fillId="11" borderId="0" xfId="0" applyNumberFormat="1" applyFont="1" applyFill="1" applyAlignment="1">
      <alignment horizontal="center" vertical="center"/>
    </xf>
    <xf numFmtId="0" fontId="55" fillId="11" borderId="0" xfId="0" applyFont="1" applyFill="1" applyAlignment="1">
      <alignment horizontal="center" vertical="center"/>
    </xf>
    <xf numFmtId="0" fontId="154" fillId="11" borderId="0" xfId="0" applyFont="1" applyFill="1" applyAlignment="1">
      <alignment horizontal="center" vertical="center"/>
    </xf>
    <xf numFmtId="169" fontId="154" fillId="11" borderId="0" xfId="0" applyNumberFormat="1" applyFont="1" applyFill="1" applyAlignment="1">
      <alignment horizontal="center" vertical="center"/>
    </xf>
    <xf numFmtId="169" fontId="155" fillId="0" borderId="0" xfId="0" applyNumberFormat="1" applyFont="1" applyAlignment="1">
      <alignment horizontal="center"/>
    </xf>
    <xf numFmtId="14" fontId="0" fillId="0" borderId="0" xfId="0" quotePrefix="1" applyNumberFormat="1" applyAlignment="1">
      <alignment horizontal="center"/>
    </xf>
    <xf numFmtId="180" fontId="51" fillId="0" borderId="32" xfId="0" applyNumberFormat="1" applyFont="1" applyBorder="1" applyAlignment="1" applyProtection="1">
      <alignment horizontal="center" vertical="center"/>
      <protection locked="0"/>
    </xf>
    <xf numFmtId="49" fontId="51" fillId="0" borderId="32" xfId="0" applyNumberFormat="1" applyFont="1" applyBorder="1" applyAlignment="1" applyProtection="1">
      <alignment horizontal="left" vertical="center"/>
      <protection locked="0"/>
    </xf>
    <xf numFmtId="4" fontId="51" fillId="0" borderId="32" xfId="0" applyNumberFormat="1" applyFont="1" applyBorder="1" applyAlignment="1" applyProtection="1">
      <alignment horizontal="right" vertical="center"/>
      <protection locked="0"/>
    </xf>
    <xf numFmtId="49" fontId="51" fillId="0" borderId="25" xfId="0" applyNumberFormat="1" applyFont="1" applyBorder="1" applyAlignment="1" applyProtection="1">
      <alignment horizontal="center" vertical="center"/>
      <protection locked="0"/>
    </xf>
    <xf numFmtId="2" fontId="51" fillId="0" borderId="25" xfId="0" applyNumberFormat="1" applyFont="1" applyBorder="1" applyAlignment="1" applyProtection="1">
      <alignment horizontal="right" vertical="center"/>
      <protection locked="0"/>
    </xf>
    <xf numFmtId="49" fontId="51" fillId="0" borderId="28" xfId="0" applyNumberFormat="1" applyFont="1" applyBorder="1" applyAlignment="1" applyProtection="1">
      <alignment horizontal="center" vertical="center"/>
      <protection locked="0"/>
    </xf>
    <xf numFmtId="2" fontId="51" fillId="0" borderId="28" xfId="0" applyNumberFormat="1" applyFont="1" applyBorder="1" applyAlignment="1" applyProtection="1">
      <alignment horizontal="right" vertical="center"/>
      <protection locked="0"/>
    </xf>
    <xf numFmtId="49" fontId="51" fillId="0" borderId="131" xfId="0" applyNumberFormat="1" applyFont="1" applyBorder="1" applyAlignment="1" applyProtection="1">
      <alignment horizontal="center" vertical="center"/>
      <protection locked="0"/>
    </xf>
    <xf numFmtId="2" fontId="51" fillId="0" borderId="131" xfId="0" applyNumberFormat="1" applyFont="1" applyBorder="1" applyAlignment="1" applyProtection="1">
      <alignment horizontal="right" vertical="center"/>
      <protection locked="0"/>
    </xf>
    <xf numFmtId="0" fontId="0" fillId="0" borderId="135" xfId="0" applyBorder="1" applyAlignment="1">
      <alignment vertical="center"/>
    </xf>
    <xf numFmtId="176" fontId="116" fillId="2" borderId="2" xfId="0" applyNumberFormat="1" applyFont="1" applyFill="1" applyBorder="1" applyAlignment="1">
      <alignment horizontal="center" vertical="center"/>
    </xf>
    <xf numFmtId="176" fontId="0" fillId="0" borderId="0" xfId="0" applyNumberFormat="1" applyAlignment="1">
      <alignment horizontal="center" vertical="center"/>
    </xf>
    <xf numFmtId="186" fontId="116" fillId="2" borderId="2" xfId="0" applyNumberFormat="1" applyFont="1" applyFill="1" applyBorder="1" applyAlignment="1">
      <alignment horizontal="center" vertical="center"/>
    </xf>
    <xf numFmtId="186" fontId="0" fillId="0" borderId="0" xfId="0" applyNumberFormat="1" applyAlignment="1">
      <alignment horizontal="center"/>
    </xf>
    <xf numFmtId="186" fontId="0" fillId="0" borderId="0" xfId="0" applyNumberFormat="1" applyAlignment="1">
      <alignment horizontal="center" vertical="center"/>
    </xf>
    <xf numFmtId="186" fontId="55" fillId="2" borderId="93" xfId="0" applyNumberFormat="1" applyFont="1" applyFill="1" applyBorder="1" applyAlignment="1">
      <alignment horizontal="center" vertical="center"/>
    </xf>
    <xf numFmtId="186" fontId="0" fillId="0" borderId="0" xfId="0" applyNumberFormat="1"/>
    <xf numFmtId="186" fontId="55" fillId="2" borderId="0" xfId="0" applyNumberFormat="1" applyFont="1" applyFill="1" applyAlignment="1">
      <alignment horizontal="center" vertical="center"/>
    </xf>
    <xf numFmtId="186" fontId="51" fillId="0" borderId="0" xfId="0" applyNumberFormat="1" applyFont="1" applyAlignment="1">
      <alignment horizontal="center"/>
    </xf>
    <xf numFmtId="186" fontId="51" fillId="0" borderId="0" xfId="0" applyNumberFormat="1" applyFont="1" applyAlignment="1">
      <alignment horizontal="left"/>
    </xf>
    <xf numFmtId="186" fontId="39" fillId="0" borderId="0" xfId="0" applyNumberFormat="1" applyFont="1" applyAlignment="1">
      <alignment vertical="center"/>
    </xf>
    <xf numFmtId="186" fontId="61" fillId="2" borderId="93" xfId="0" applyNumberFormat="1" applyFont="1" applyFill="1" applyBorder="1" applyAlignment="1">
      <alignment horizontal="center" vertical="top"/>
    </xf>
    <xf numFmtId="186" fontId="51" fillId="0" borderId="0" xfId="0" applyNumberFormat="1" applyFont="1" applyAlignment="1">
      <alignment horizontal="center" vertical="top"/>
    </xf>
    <xf numFmtId="186" fontId="0" fillId="0" borderId="0" xfId="0" applyNumberFormat="1" applyAlignment="1">
      <alignment horizontal="center" vertical="top"/>
    </xf>
    <xf numFmtId="186" fontId="51" fillId="0" borderId="0" xfId="0" applyNumberFormat="1" applyFont="1" applyAlignment="1">
      <alignment horizontal="left" vertical="top"/>
    </xf>
    <xf numFmtId="14" fontId="74" fillId="0" borderId="0" xfId="0" applyNumberFormat="1" applyFont="1" applyAlignment="1">
      <alignment horizontal="left"/>
    </xf>
    <xf numFmtId="164" fontId="74" fillId="0" borderId="0" xfId="0" applyNumberFormat="1" applyFont="1" applyAlignment="1">
      <alignment horizontal="left"/>
    </xf>
    <xf numFmtId="186" fontId="88" fillId="2" borderId="0" xfId="0" applyNumberFormat="1" applyFont="1" applyFill="1" applyAlignment="1">
      <alignment horizontal="center" vertical="center"/>
    </xf>
    <xf numFmtId="186" fontId="51" fillId="0" borderId="0" xfId="0" applyNumberFormat="1" applyFont="1" applyAlignment="1">
      <alignment horizontal="center" vertical="center"/>
    </xf>
    <xf numFmtId="186" fontId="83" fillId="0" borderId="0" xfId="0" applyNumberFormat="1" applyFont="1" applyAlignment="1">
      <alignment horizontal="center" vertical="center"/>
    </xf>
    <xf numFmtId="176" fontId="61" fillId="28" borderId="0" xfId="0" applyNumberFormat="1" applyFont="1" applyFill="1" applyAlignment="1">
      <alignment horizontal="center" vertical="center"/>
    </xf>
    <xf numFmtId="176" fontId="39" fillId="0" borderId="0" xfId="0" applyNumberFormat="1" applyFont="1" applyAlignment="1">
      <alignment horizontal="center" vertical="center"/>
    </xf>
    <xf numFmtId="176" fontId="19" fillId="0" borderId="0" xfId="0" applyNumberFormat="1" applyFont="1" applyAlignment="1">
      <alignment horizontal="center" vertical="center"/>
    </xf>
    <xf numFmtId="176" fontId="0" fillId="0" borderId="0" xfId="0" applyNumberFormat="1"/>
    <xf numFmtId="176" fontId="98" fillId="28" borderId="35" xfId="0" applyNumberFormat="1" applyFont="1" applyFill="1" applyBorder="1" applyAlignment="1">
      <alignment horizontal="centerContinuous" vertical="center"/>
    </xf>
    <xf numFmtId="176" fontId="119" fillId="2" borderId="2" xfId="0" applyNumberFormat="1" applyFont="1" applyFill="1" applyBorder="1" applyAlignment="1">
      <alignment horizontal="center" vertical="center"/>
    </xf>
    <xf numFmtId="186" fontId="13" fillId="2" borderId="227" xfId="0" applyNumberFormat="1" applyFont="1" applyFill="1" applyBorder="1" applyAlignment="1">
      <alignment horizontal="center" vertical="center"/>
    </xf>
    <xf numFmtId="49" fontId="13" fillId="2" borderId="227" xfId="0" applyNumberFormat="1" applyFont="1" applyFill="1" applyBorder="1" applyAlignment="1">
      <alignment vertical="center"/>
    </xf>
    <xf numFmtId="176" fontId="130" fillId="2" borderId="0" xfId="0" applyNumberFormat="1" applyFont="1" applyFill="1" applyAlignment="1">
      <alignment horizontal="center" vertical="center"/>
    </xf>
    <xf numFmtId="49" fontId="142" fillId="43" borderId="0" xfId="0" applyNumberFormat="1" applyFont="1" applyFill="1" applyAlignment="1">
      <alignment horizontal="center" vertical="center"/>
    </xf>
    <xf numFmtId="3" fontId="142" fillId="43" borderId="0" xfId="0" applyNumberFormat="1" applyFont="1" applyFill="1" applyAlignment="1">
      <alignment horizontal="center" vertical="center"/>
    </xf>
    <xf numFmtId="4" fontId="142" fillId="43" borderId="0" xfId="0" applyNumberFormat="1" applyFont="1" applyFill="1" applyAlignment="1">
      <alignment horizontal="center" vertical="center"/>
    </xf>
    <xf numFmtId="169" fontId="142" fillId="43" borderId="0" xfId="0" applyNumberFormat="1" applyFont="1" applyFill="1" applyAlignment="1">
      <alignment horizontal="center" vertical="center"/>
    </xf>
    <xf numFmtId="169" fontId="4" fillId="0" borderId="0" xfId="0" applyNumberFormat="1" applyFont="1" applyProtection="1">
      <protection locked="0"/>
    </xf>
    <xf numFmtId="164" fontId="145" fillId="0" borderId="0" xfId="0" applyNumberFormat="1" applyFont="1" applyProtection="1">
      <protection locked="0"/>
    </xf>
    <xf numFmtId="176" fontId="39" fillId="0" borderId="0" xfId="0" applyNumberFormat="1" applyFont="1" applyAlignment="1">
      <alignment horizontal="center"/>
    </xf>
    <xf numFmtId="176" fontId="39" fillId="0" borderId="0" xfId="0" applyNumberFormat="1" applyFont="1"/>
    <xf numFmtId="186" fontId="119" fillId="2" borderId="2" xfId="0" applyNumberFormat="1" applyFont="1" applyFill="1" applyBorder="1" applyAlignment="1">
      <alignment horizontal="center" vertical="center"/>
    </xf>
    <xf numFmtId="186" fontId="39" fillId="0" borderId="0" xfId="0" applyNumberFormat="1" applyFont="1" applyAlignment="1">
      <alignment horizontal="center"/>
    </xf>
    <xf numFmtId="186" fontId="39" fillId="0" borderId="0" xfId="0" applyNumberFormat="1" applyFont="1"/>
    <xf numFmtId="176" fontId="116" fillId="2" borderId="0" xfId="0" applyNumberFormat="1" applyFont="1" applyFill="1" applyAlignment="1">
      <alignment horizontal="center"/>
    </xf>
    <xf numFmtId="176" fontId="0" fillId="0" borderId="0" xfId="0" applyNumberFormat="1" applyAlignment="1">
      <alignment horizontal="left"/>
    </xf>
    <xf numFmtId="176" fontId="61" fillId="2" borderId="0" xfId="0" applyNumberFormat="1" applyFont="1" applyFill="1" applyAlignment="1">
      <alignment horizontal="center" vertical="center"/>
    </xf>
    <xf numFmtId="176" fontId="66" fillId="2" borderId="2" xfId="0" applyNumberFormat="1" applyFont="1" applyFill="1" applyBorder="1" applyAlignment="1">
      <alignment horizontal="centerContinuous" vertical="center"/>
    </xf>
    <xf numFmtId="176" fontId="114" fillId="2" borderId="270" xfId="0" applyNumberFormat="1" applyFont="1" applyFill="1" applyBorder="1" applyAlignment="1">
      <alignment horizontal="center" vertical="center"/>
    </xf>
    <xf numFmtId="186" fontId="66" fillId="2" borderId="2" xfId="0" applyNumberFormat="1" applyFont="1" applyFill="1" applyBorder="1" applyAlignment="1">
      <alignment horizontal="centerContinuous" vertical="center"/>
    </xf>
    <xf numFmtId="49" fontId="114" fillId="2" borderId="270" xfId="0" applyNumberFormat="1" applyFont="1" applyFill="1" applyBorder="1" applyAlignment="1">
      <alignment horizontal="left" vertical="center"/>
    </xf>
    <xf numFmtId="173" fontId="114" fillId="2" borderId="270" xfId="0" applyNumberFormat="1" applyFont="1" applyFill="1" applyBorder="1" applyAlignment="1">
      <alignment horizontal="center" vertical="center"/>
    </xf>
    <xf numFmtId="166" fontId="114" fillId="2" borderId="270" xfId="0" applyNumberFormat="1" applyFont="1" applyFill="1" applyBorder="1" applyAlignment="1">
      <alignment horizontal="center" vertical="center"/>
    </xf>
    <xf numFmtId="14" fontId="39" fillId="0" borderId="0" xfId="0" applyNumberFormat="1" applyFont="1" applyAlignment="1">
      <alignment horizontal="center" vertical="center"/>
    </xf>
    <xf numFmtId="177" fontId="119" fillId="2" borderId="2" xfId="3" applyNumberFormat="1" applyFont="1" applyFill="1" applyBorder="1" applyAlignment="1">
      <alignment horizontal="right" vertical="center"/>
    </xf>
    <xf numFmtId="186" fontId="39" fillId="39" borderId="0" xfId="0" applyNumberFormat="1" applyFont="1" applyFill="1" applyAlignment="1">
      <alignment horizontal="center"/>
    </xf>
    <xf numFmtId="169" fontId="129" fillId="4" borderId="0" xfId="0" applyNumberFormat="1" applyFont="1" applyFill="1"/>
    <xf numFmtId="4" fontId="137" fillId="16" borderId="0" xfId="0" applyNumberFormat="1" applyFont="1" applyFill="1"/>
    <xf numFmtId="0" fontId="137" fillId="53" borderId="0" xfId="0" applyFont="1" applyFill="1"/>
    <xf numFmtId="0" fontId="2" fillId="53" borderId="0" xfId="0" applyFont="1" applyFill="1"/>
    <xf numFmtId="14" fontId="2" fillId="53" borderId="0" xfId="0" applyNumberFormat="1" applyFont="1" applyFill="1"/>
    <xf numFmtId="0" fontId="147" fillId="0" borderId="0" xfId="0" applyFont="1"/>
    <xf numFmtId="169" fontId="147" fillId="0" borderId="0" xfId="0" applyNumberFormat="1" applyFont="1" applyAlignment="1">
      <alignment horizontal="right"/>
    </xf>
    <xf numFmtId="0" fontId="147" fillId="0" borderId="0" xfId="0" applyFont="1" applyAlignment="1">
      <alignment horizontal="center"/>
    </xf>
    <xf numFmtId="14" fontId="147" fillId="0" borderId="0" xfId="0" applyNumberFormat="1" applyFont="1" applyAlignment="1">
      <alignment horizontal="center"/>
    </xf>
    <xf numFmtId="0" fontId="147" fillId="52" borderId="0" xfId="0" applyFont="1" applyFill="1" applyAlignment="1">
      <alignment horizontal="center"/>
    </xf>
    <xf numFmtId="14" fontId="147" fillId="52" borderId="0" xfId="0" applyNumberFormat="1" applyFont="1" applyFill="1" applyAlignment="1">
      <alignment horizontal="center"/>
    </xf>
    <xf numFmtId="14" fontId="4" fillId="0" borderId="288" xfId="0" applyNumberFormat="1" applyFont="1" applyBorder="1" applyAlignment="1" applyProtection="1">
      <alignment horizontal="center" vertical="center"/>
      <protection locked="0"/>
    </xf>
    <xf numFmtId="14" fontId="0" fillId="0" borderId="288" xfId="0" applyNumberFormat="1" applyBorder="1" applyAlignment="1" applyProtection="1">
      <alignment horizontal="left" vertical="center"/>
      <protection locked="0"/>
    </xf>
    <xf numFmtId="173" fontId="0" fillId="0" borderId="0" xfId="0" applyNumberFormat="1" applyAlignment="1">
      <alignment horizontal="center" vertical="center"/>
    </xf>
    <xf numFmtId="166" fontId="0" fillId="0" borderId="0" xfId="0" applyNumberFormat="1" applyAlignment="1">
      <alignment horizontal="center" vertical="center"/>
    </xf>
    <xf numFmtId="49" fontId="0" fillId="0" borderId="0" xfId="0" quotePrefix="1" applyNumberFormat="1" applyAlignment="1">
      <alignment horizontal="left" vertical="center"/>
    </xf>
    <xf numFmtId="1" fontId="0" fillId="0" borderId="0" xfId="0" quotePrefix="1" applyNumberFormat="1" applyAlignment="1">
      <alignment horizontal="center" vertical="center"/>
    </xf>
    <xf numFmtId="14" fontId="123" fillId="0" borderId="0" xfId="0" applyNumberFormat="1" applyFont="1" applyAlignment="1">
      <alignment horizontal="right" vertical="center"/>
    </xf>
    <xf numFmtId="0" fontId="122" fillId="0" borderId="0" xfId="0" applyFont="1" applyAlignment="1">
      <alignment vertical="center"/>
    </xf>
    <xf numFmtId="1" fontId="117" fillId="0" borderId="0" xfId="0" applyNumberFormat="1" applyFont="1" applyAlignment="1">
      <alignment horizontal="right" vertical="center"/>
    </xf>
    <xf numFmtId="14" fontId="122" fillId="0" borderId="0" xfId="0" applyNumberFormat="1" applyFont="1" applyAlignment="1">
      <alignment vertical="center"/>
    </xf>
    <xf numFmtId="3" fontId="0" fillId="0" borderId="0" xfId="0" applyNumberFormat="1" applyAlignment="1">
      <alignment vertical="center"/>
    </xf>
    <xf numFmtId="166" fontId="0" fillId="0" borderId="0" xfId="0" applyNumberFormat="1" applyAlignment="1">
      <alignment vertical="center"/>
    </xf>
    <xf numFmtId="49" fontId="51" fillId="0" borderId="0" xfId="0" quotePrefix="1" applyNumberFormat="1" applyFont="1" applyAlignment="1">
      <alignment horizontal="right" vertical="center"/>
    </xf>
    <xf numFmtId="14" fontId="6" fillId="4" borderId="0" xfId="0" applyNumberFormat="1" applyFont="1" applyFill="1" applyAlignment="1">
      <alignment horizontal="center" vertical="center"/>
    </xf>
    <xf numFmtId="187" fontId="119" fillId="2" borderId="2" xfId="0" applyNumberFormat="1" applyFont="1" applyFill="1" applyBorder="1" applyAlignment="1">
      <alignment horizontal="center" vertical="center"/>
    </xf>
    <xf numFmtId="187" fontId="0" fillId="0" borderId="0" xfId="0" applyNumberFormat="1" applyAlignment="1">
      <alignment horizontal="center" vertical="center"/>
    </xf>
    <xf numFmtId="187" fontId="0" fillId="0" borderId="0" xfId="0" applyNumberFormat="1" applyAlignment="1">
      <alignment horizontal="center"/>
    </xf>
    <xf numFmtId="187" fontId="61" fillId="27" borderId="32" xfId="0" applyNumberFormat="1" applyFont="1" applyFill="1" applyBorder="1" applyAlignment="1">
      <alignment horizontal="center" vertical="center"/>
    </xf>
    <xf numFmtId="187" fontId="136" fillId="0" borderId="0" xfId="0" applyNumberFormat="1" applyFont="1" applyAlignment="1">
      <alignment horizontal="center"/>
    </xf>
    <xf numFmtId="187" fontId="39" fillId="0" borderId="0" xfId="0" applyNumberFormat="1" applyFont="1" applyAlignment="1">
      <alignment horizontal="center"/>
    </xf>
    <xf numFmtId="188" fontId="6" fillId="4" borderId="0" xfId="0" applyNumberFormat="1" applyFont="1" applyFill="1" applyAlignment="1">
      <alignment horizontal="center" vertical="center"/>
    </xf>
    <xf numFmtId="0" fontId="6" fillId="9" borderId="0" xfId="0" applyFont="1" applyFill="1" applyAlignment="1">
      <alignment horizontal="center" vertical="center"/>
    </xf>
    <xf numFmtId="188" fontId="6" fillId="9" borderId="0" xfId="0" applyNumberFormat="1" applyFont="1" applyFill="1" applyAlignment="1">
      <alignment horizontal="center" vertical="center"/>
    </xf>
    <xf numFmtId="0" fontId="122" fillId="0" borderId="0" xfId="0" applyFont="1" applyAlignment="1">
      <alignment horizontal="center" vertical="center"/>
    </xf>
    <xf numFmtId="49" fontId="0" fillId="4" borderId="178" xfId="0" quotePrefix="1" applyNumberFormat="1" applyFill="1" applyBorder="1" applyAlignment="1">
      <alignment horizontal="center" vertical="center"/>
    </xf>
    <xf numFmtId="179" fontId="156" fillId="0" borderId="0" xfId="5" applyNumberFormat="1" applyFont="1" applyAlignment="1">
      <alignment horizontal="center" vertical="center"/>
    </xf>
    <xf numFmtId="169" fontId="156" fillId="0" borderId="0" xfId="5" applyNumberFormat="1" applyFont="1" applyAlignment="1">
      <alignment horizontal="center" vertical="center"/>
    </xf>
    <xf numFmtId="187" fontId="39" fillId="0" borderId="0" xfId="0" applyNumberFormat="1" applyFont="1" applyAlignment="1">
      <alignment horizontal="center" vertical="center"/>
    </xf>
    <xf numFmtId="187" fontId="19" fillId="0" borderId="0" xfId="0" applyNumberFormat="1" applyFont="1" applyAlignment="1">
      <alignment horizontal="center" vertical="center"/>
    </xf>
    <xf numFmtId="3" fontId="112" fillId="44" borderId="0" xfId="0" applyNumberFormat="1" applyFont="1" applyFill="1" applyAlignment="1" applyProtection="1">
      <alignment vertical="center"/>
      <protection locked="0"/>
    </xf>
    <xf numFmtId="14" fontId="92" fillId="34" borderId="0" xfId="0" applyNumberFormat="1" applyFont="1" applyFill="1" applyAlignment="1" applyProtection="1">
      <alignment horizontal="center" vertical="top"/>
      <protection locked="0"/>
    </xf>
    <xf numFmtId="0" fontId="0" fillId="52" borderId="0" xfId="0" applyFill="1"/>
    <xf numFmtId="14" fontId="0" fillId="52" borderId="0" xfId="0" applyNumberFormat="1" applyFill="1"/>
    <xf numFmtId="0" fontId="0" fillId="0" borderId="65" xfId="0" applyBorder="1" applyAlignment="1">
      <alignment vertical="center"/>
    </xf>
    <xf numFmtId="0" fontId="0" fillId="0" borderId="44" xfId="0" applyBorder="1" applyAlignment="1">
      <alignment vertical="center"/>
    </xf>
    <xf numFmtId="0" fontId="0" fillId="0" borderId="71" xfId="0" applyBorder="1" applyAlignment="1">
      <alignment vertical="center"/>
    </xf>
    <xf numFmtId="0" fontId="0" fillId="0" borderId="47" xfId="0" applyBorder="1" applyAlignment="1">
      <alignment vertical="center"/>
    </xf>
    <xf numFmtId="0" fontId="22" fillId="41" borderId="223" xfId="0" applyFont="1" applyFill="1" applyBorder="1" applyAlignment="1">
      <alignment horizontal="center" vertical="center"/>
    </xf>
    <xf numFmtId="0" fontId="22" fillId="41" borderId="60" xfId="0" applyFont="1" applyFill="1" applyBorder="1" applyAlignment="1">
      <alignment horizontal="center" vertical="center"/>
    </xf>
    <xf numFmtId="0" fontId="0" fillId="0" borderId="79" xfId="0" applyBorder="1" applyAlignment="1">
      <alignment vertical="center"/>
    </xf>
    <xf numFmtId="0" fontId="0" fillId="0" borderId="42" xfId="0" applyBorder="1" applyAlignment="1">
      <alignment vertical="center"/>
    </xf>
    <xf numFmtId="0" fontId="7" fillId="41" borderId="72" xfId="0" applyFont="1" applyFill="1" applyBorder="1" applyAlignment="1">
      <alignment horizontal="center" vertical="center"/>
    </xf>
    <xf numFmtId="0" fontId="7" fillId="41" borderId="73" xfId="0" applyFont="1" applyFill="1" applyBorder="1" applyAlignment="1">
      <alignment horizontal="center" vertical="center"/>
    </xf>
    <xf numFmtId="0" fontId="7" fillId="41" borderId="74" xfId="0" applyFont="1" applyFill="1" applyBorder="1" applyAlignment="1">
      <alignment horizontal="center" vertical="center"/>
    </xf>
    <xf numFmtId="169" fontId="4" fillId="0" borderId="94" xfId="0" applyNumberFormat="1" applyFont="1" applyBorder="1" applyAlignment="1">
      <alignment horizontal="center" vertical="center"/>
    </xf>
    <xf numFmtId="169" fontId="4" fillId="0" borderId="95" xfId="0" applyNumberFormat="1" applyFont="1" applyBorder="1" applyAlignment="1">
      <alignment horizontal="center" vertical="center"/>
    </xf>
    <xf numFmtId="169" fontId="4" fillId="0" borderId="96" xfId="0" applyNumberFormat="1" applyFont="1" applyBorder="1" applyAlignment="1">
      <alignment horizontal="center" vertical="center"/>
    </xf>
    <xf numFmtId="14" fontId="22" fillId="41" borderId="19" xfId="0" applyNumberFormat="1" applyFont="1" applyFill="1" applyBorder="1" applyAlignment="1">
      <alignment horizontal="center" vertical="center"/>
    </xf>
    <xf numFmtId="14" fontId="22" fillId="41" borderId="20" xfId="0" applyNumberFormat="1" applyFont="1" applyFill="1" applyBorder="1" applyAlignment="1">
      <alignment horizontal="center" vertical="center"/>
    </xf>
    <xf numFmtId="14" fontId="22" fillId="41" borderId="21" xfId="0" applyNumberFormat="1" applyFont="1" applyFill="1" applyBorder="1" applyAlignment="1">
      <alignment horizontal="center" vertical="center"/>
    </xf>
    <xf numFmtId="0" fontId="0" fillId="0" borderId="65" xfId="0" applyBorder="1" applyAlignment="1">
      <alignment horizontal="left" vertical="center"/>
    </xf>
    <xf numFmtId="0" fontId="0" fillId="0" borderId="44" xfId="0" applyBorder="1" applyAlignment="1">
      <alignment horizontal="left" vertical="center"/>
    </xf>
    <xf numFmtId="0" fontId="0" fillId="0" borderId="43" xfId="0" applyBorder="1" applyAlignment="1">
      <alignment horizontal="left" vertical="center"/>
    </xf>
    <xf numFmtId="0" fontId="22" fillId="41" borderId="72" xfId="0" applyFont="1" applyFill="1" applyBorder="1" applyAlignment="1">
      <alignment horizontal="center" vertical="center"/>
    </xf>
    <xf numFmtId="0" fontId="22" fillId="41" borderId="74" xfId="0" applyFont="1" applyFill="1" applyBorder="1" applyAlignment="1">
      <alignment horizontal="center" vertical="center"/>
    </xf>
    <xf numFmtId="14" fontId="22" fillId="41" borderId="72" xfId="0" applyNumberFormat="1" applyFont="1" applyFill="1" applyBorder="1" applyAlignment="1">
      <alignment horizontal="center" vertical="center"/>
    </xf>
    <xf numFmtId="14" fontId="22" fillId="41" borderId="73" xfId="0" applyNumberFormat="1" applyFont="1" applyFill="1" applyBorder="1" applyAlignment="1">
      <alignment horizontal="center" vertical="center"/>
    </xf>
    <xf numFmtId="14" fontId="22" fillId="41" borderId="74" xfId="0" applyNumberFormat="1" applyFont="1" applyFill="1" applyBorder="1" applyAlignment="1">
      <alignment horizontal="center" vertical="center"/>
    </xf>
    <xf numFmtId="0" fontId="127" fillId="41" borderId="236" xfId="0" applyFont="1" applyFill="1" applyBorder="1" applyAlignment="1">
      <alignment horizontal="center" vertical="center"/>
    </xf>
    <xf numFmtId="0" fontId="127" fillId="41" borderId="237" xfId="0" applyFont="1" applyFill="1" applyBorder="1" applyAlignment="1">
      <alignment horizontal="center" vertical="center"/>
    </xf>
    <xf numFmtId="0" fontId="127" fillId="41" borderId="238" xfId="0" applyFont="1" applyFill="1" applyBorder="1" applyAlignment="1">
      <alignment horizontal="center" vertical="center"/>
    </xf>
    <xf numFmtId="0" fontId="0" fillId="0" borderId="79" xfId="0" applyBorder="1" applyAlignment="1">
      <alignment horizontal="left" vertical="center"/>
    </xf>
    <xf numFmtId="0" fontId="0" fillId="0" borderId="222" xfId="0" applyBorder="1" applyAlignment="1">
      <alignment horizontal="left" vertical="center"/>
    </xf>
    <xf numFmtId="0" fontId="0" fillId="0" borderId="42" xfId="0" applyBorder="1" applyAlignment="1">
      <alignment horizontal="left" vertical="center"/>
    </xf>
    <xf numFmtId="0" fontId="0" fillId="0" borderId="71" xfId="0" applyBorder="1" applyAlignment="1">
      <alignment horizontal="center" vertical="center"/>
    </xf>
    <xf numFmtId="0" fontId="0" fillId="0" borderId="225" xfId="0" applyBorder="1" applyAlignment="1">
      <alignment horizontal="center" vertical="center"/>
    </xf>
    <xf numFmtId="14" fontId="22" fillId="21" borderId="24" xfId="0" applyNumberFormat="1" applyFont="1" applyFill="1" applyBorder="1" applyAlignment="1">
      <alignment horizontal="center" vertical="center"/>
    </xf>
    <xf numFmtId="14" fontId="22" fillId="21" borderId="25" xfId="0" applyNumberFormat="1" applyFont="1" applyFill="1" applyBorder="1" applyAlignment="1">
      <alignment horizontal="center" vertical="center"/>
    </xf>
    <xf numFmtId="14" fontId="22" fillId="21" borderId="26" xfId="0" applyNumberFormat="1" applyFont="1" applyFill="1" applyBorder="1" applyAlignment="1">
      <alignment horizontal="center" vertical="center"/>
    </xf>
    <xf numFmtId="168" fontId="3" fillId="0" borderId="38" xfId="1" applyNumberFormat="1" applyFont="1" applyFill="1" applyBorder="1" applyAlignment="1">
      <alignment horizontal="left" vertical="center"/>
    </xf>
    <xf numFmtId="168" fontId="3" fillId="0" borderId="5" xfId="1" applyNumberFormat="1" applyFont="1" applyFill="1" applyBorder="1" applyAlignment="1">
      <alignment horizontal="left" vertical="center"/>
    </xf>
    <xf numFmtId="14" fontId="22" fillId="21" borderId="211" xfId="0" applyNumberFormat="1" applyFont="1" applyFill="1" applyBorder="1" applyAlignment="1">
      <alignment horizontal="center" vertical="center"/>
    </xf>
    <xf numFmtId="14" fontId="22" fillId="21" borderId="212" xfId="0" applyNumberFormat="1" applyFont="1" applyFill="1" applyBorder="1" applyAlignment="1">
      <alignment horizontal="center" vertical="center"/>
    </xf>
    <xf numFmtId="14" fontId="22" fillId="21" borderId="213" xfId="0" applyNumberFormat="1" applyFont="1" applyFill="1" applyBorder="1" applyAlignment="1">
      <alignment horizontal="center" vertical="center"/>
    </xf>
    <xf numFmtId="0" fontId="22" fillId="41" borderId="79" xfId="0" applyFont="1" applyFill="1" applyBorder="1" applyAlignment="1">
      <alignment horizontal="center" vertical="center"/>
    </xf>
    <xf numFmtId="0" fontId="22" fillId="41" borderId="42" xfId="0" applyFont="1" applyFill="1" applyBorder="1" applyAlignment="1">
      <alignment horizontal="center" vertical="center"/>
    </xf>
    <xf numFmtId="0" fontId="35" fillId="12" borderId="0" xfId="0" applyFont="1" applyFill="1" applyAlignment="1">
      <alignment horizontal="center" vertical="center"/>
    </xf>
    <xf numFmtId="0" fontId="127" fillId="42" borderId="218" xfId="0" applyFont="1" applyFill="1" applyBorder="1" applyAlignment="1">
      <alignment horizontal="left" vertical="center"/>
    </xf>
    <xf numFmtId="0" fontId="127" fillId="42" borderId="232" xfId="0" applyFont="1" applyFill="1" applyBorder="1" applyAlignment="1">
      <alignment horizontal="left" vertical="center"/>
    </xf>
    <xf numFmtId="0" fontId="0" fillId="0" borderId="38" xfId="0" applyBorder="1" applyAlignment="1">
      <alignment horizontal="left" vertical="center"/>
    </xf>
    <xf numFmtId="0" fontId="0" fillId="0" borderId="5" xfId="0" applyBorder="1" applyAlignment="1">
      <alignment horizontal="left" vertical="center"/>
    </xf>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horizontal="left" vertical="center"/>
    </xf>
    <xf numFmtId="0" fontId="128" fillId="21" borderId="54" xfId="0" applyFont="1" applyFill="1" applyBorder="1" applyAlignment="1">
      <alignment horizontal="center" vertical="center"/>
    </xf>
    <xf numFmtId="0" fontId="128" fillId="21" borderId="55" xfId="0" applyFont="1" applyFill="1" applyBorder="1" applyAlignment="1">
      <alignment horizontal="center" vertical="center"/>
    </xf>
    <xf numFmtId="0" fontId="22" fillId="21" borderId="10" xfId="0" applyFont="1" applyFill="1" applyBorder="1" applyAlignment="1">
      <alignment horizontal="center" vertical="center"/>
    </xf>
    <xf numFmtId="0" fontId="22" fillId="21" borderId="11" xfId="0" applyFont="1" applyFill="1" applyBorder="1" applyAlignment="1">
      <alignment horizontal="center" vertical="center"/>
    </xf>
    <xf numFmtId="0" fontId="22" fillId="21" borderId="18" xfId="0" applyFont="1" applyFill="1" applyBorder="1" applyAlignment="1">
      <alignment horizontal="center" vertical="center"/>
    </xf>
    <xf numFmtId="0" fontId="22" fillId="41" borderId="226" xfId="0" applyFont="1" applyFill="1" applyBorder="1" applyAlignment="1">
      <alignment horizontal="center" vertical="center"/>
    </xf>
    <xf numFmtId="0" fontId="22" fillId="41" borderId="227" xfId="0" applyFont="1" applyFill="1" applyBorder="1" applyAlignment="1">
      <alignment horizontal="center" vertical="center"/>
    </xf>
    <xf numFmtId="0" fontId="22" fillId="41" borderId="224" xfId="0" applyFont="1" applyFill="1" applyBorder="1" applyAlignment="1">
      <alignment horizontal="center" vertical="center"/>
    </xf>
    <xf numFmtId="0" fontId="0" fillId="0" borderId="41" xfId="0" applyBorder="1" applyAlignment="1">
      <alignment horizontal="left" vertical="center"/>
    </xf>
    <xf numFmtId="0" fontId="0" fillId="0" borderId="86" xfId="0" applyBorder="1" applyAlignment="1">
      <alignment horizontal="left" vertical="center"/>
    </xf>
    <xf numFmtId="0" fontId="0" fillId="0" borderId="63" xfId="0" applyBorder="1" applyAlignment="1">
      <alignment horizontal="left" vertical="center"/>
    </xf>
    <xf numFmtId="0" fontId="14" fillId="21" borderId="99" xfId="0" quotePrefix="1" applyFont="1" applyFill="1" applyBorder="1" applyAlignment="1">
      <alignment horizontal="center" vertical="center"/>
    </xf>
    <xf numFmtId="0" fontId="14" fillId="21" borderId="100" xfId="0" quotePrefix="1" applyFont="1" applyFill="1" applyBorder="1" applyAlignment="1">
      <alignment horizontal="center" vertical="center"/>
    </xf>
    <xf numFmtId="0" fontId="0" fillId="0" borderId="40" xfId="0" applyBorder="1" applyAlignment="1">
      <alignment horizontal="left" vertical="center"/>
    </xf>
    <xf numFmtId="14" fontId="22" fillId="21" borderId="19" xfId="0" applyNumberFormat="1" applyFont="1" applyFill="1" applyBorder="1" applyAlignment="1">
      <alignment horizontal="center" vertical="center"/>
    </xf>
    <xf numFmtId="14" fontId="22" fillId="21" borderId="20" xfId="0" applyNumberFormat="1" applyFont="1" applyFill="1" applyBorder="1" applyAlignment="1">
      <alignment horizontal="center" vertical="center"/>
    </xf>
    <xf numFmtId="14" fontId="22" fillId="21" borderId="21" xfId="0" applyNumberFormat="1" applyFont="1" applyFill="1" applyBorder="1" applyAlignment="1">
      <alignment horizontal="center" vertical="center"/>
    </xf>
    <xf numFmtId="0" fontId="0" fillId="0" borderId="13" xfId="0" applyBorder="1" applyAlignment="1">
      <alignment horizontal="left" vertical="center"/>
    </xf>
    <xf numFmtId="0" fontId="0" fillId="0" borderId="45" xfId="0" applyBorder="1" applyAlignment="1">
      <alignment horizontal="left" vertical="center"/>
    </xf>
    <xf numFmtId="0" fontId="0" fillId="0" borderId="47" xfId="0" applyBorder="1" applyAlignment="1">
      <alignment horizontal="left" vertical="center"/>
    </xf>
    <xf numFmtId="0" fontId="126" fillId="40" borderId="0" xfId="0" applyFont="1" applyFill="1" applyAlignment="1">
      <alignment horizontal="center" vertical="center"/>
    </xf>
    <xf numFmtId="0" fontId="0" fillId="0" borderId="65" xfId="0" applyBorder="1" applyAlignment="1">
      <alignment horizontal="center" vertical="center"/>
    </xf>
    <xf numFmtId="0" fontId="0" fillId="0" borderId="12" xfId="0" applyBorder="1" applyAlignment="1">
      <alignment horizontal="center" vertical="center"/>
    </xf>
    <xf numFmtId="0" fontId="128" fillId="21" borderId="56" xfId="0" applyFont="1" applyFill="1" applyBorder="1" applyAlignment="1">
      <alignment horizontal="center" vertical="center"/>
    </xf>
    <xf numFmtId="0" fontId="128" fillId="21" borderId="61" xfId="0" applyFont="1" applyFill="1" applyBorder="1" applyAlignment="1">
      <alignment horizontal="center" vertical="center"/>
    </xf>
    <xf numFmtId="0" fontId="128" fillId="21" borderId="62" xfId="0" applyFont="1" applyFill="1" applyBorder="1" applyAlignment="1">
      <alignment horizontal="center" vertical="center"/>
    </xf>
    <xf numFmtId="0" fontId="12" fillId="3" borderId="59" xfId="0" quotePrefix="1" applyFont="1" applyFill="1" applyBorder="1" applyAlignment="1">
      <alignment horizontal="left" vertical="center"/>
    </xf>
    <xf numFmtId="0" fontId="12" fillId="3" borderId="76" xfId="0" quotePrefix="1" applyFont="1" applyFill="1" applyBorder="1" applyAlignment="1">
      <alignment horizontal="left" vertical="center"/>
    </xf>
    <xf numFmtId="0" fontId="12" fillId="3" borderId="60" xfId="0" quotePrefix="1" applyFont="1" applyFill="1" applyBorder="1" applyAlignment="1">
      <alignment horizontal="left" vertical="center"/>
    </xf>
    <xf numFmtId="0" fontId="16" fillId="21" borderId="57" xfId="0" applyFont="1" applyFill="1" applyBorder="1" applyAlignment="1">
      <alignment horizontal="right" vertical="center"/>
    </xf>
    <xf numFmtId="0" fontId="16" fillId="21" borderId="75" xfId="0" applyFont="1" applyFill="1" applyBorder="1" applyAlignment="1">
      <alignment horizontal="right" vertical="center"/>
    </xf>
    <xf numFmtId="14" fontId="0" fillId="0" borderId="0" xfId="0" applyNumberFormat="1" applyAlignment="1">
      <alignment horizontal="right" vertical="center"/>
    </xf>
    <xf numFmtId="0" fontId="0" fillId="0" borderId="0" xfId="0" applyAlignment="1">
      <alignment horizontal="left" vertical="center"/>
    </xf>
    <xf numFmtId="0" fontId="135" fillId="51" borderId="0" xfId="0" applyFont="1" applyFill="1" applyAlignment="1">
      <alignment horizontal="center" vertical="center"/>
    </xf>
    <xf numFmtId="0" fontId="84" fillId="8" borderId="132" xfId="0" applyFont="1" applyFill="1" applyBorder="1" applyAlignment="1">
      <alignment horizontal="center" vertical="center"/>
    </xf>
    <xf numFmtId="0" fontId="84" fillId="8" borderId="133" xfId="0" applyFont="1" applyFill="1" applyBorder="1" applyAlignment="1">
      <alignment horizontal="center" vertical="center"/>
    </xf>
    <xf numFmtId="0" fontId="84" fillId="8" borderId="134" xfId="0" applyFont="1" applyFill="1" applyBorder="1" applyAlignment="1">
      <alignment horizontal="center" vertical="center"/>
    </xf>
    <xf numFmtId="0" fontId="84" fillId="8" borderId="135" xfId="0" applyFont="1" applyFill="1" applyBorder="1" applyAlignment="1">
      <alignment horizontal="center" vertical="center"/>
    </xf>
    <xf numFmtId="0" fontId="84" fillId="8" borderId="0" xfId="0" applyFont="1" applyFill="1" applyAlignment="1">
      <alignment horizontal="center" vertical="center"/>
    </xf>
    <xf numFmtId="0" fontId="84" fillId="8" borderId="136" xfId="0" applyFont="1" applyFill="1" applyBorder="1" applyAlignment="1">
      <alignment horizontal="center" vertical="center"/>
    </xf>
    <xf numFmtId="0" fontId="51" fillId="0" borderId="27" xfId="0" applyFont="1" applyBorder="1" applyAlignment="1" applyProtection="1">
      <alignment vertical="center"/>
      <protection locked="0"/>
    </xf>
    <xf numFmtId="0" fontId="51" fillId="0" borderId="28" xfId="0" applyFont="1" applyBorder="1" applyAlignment="1" applyProtection="1">
      <alignment vertical="center"/>
      <protection locked="0"/>
    </xf>
    <xf numFmtId="2" fontId="51" fillId="0" borderId="28" xfId="0" applyNumberFormat="1" applyFont="1" applyBorder="1" applyAlignment="1" applyProtection="1">
      <alignment horizontal="right" vertical="center"/>
      <protection locked="0"/>
    </xf>
    <xf numFmtId="2" fontId="51" fillId="0" borderId="29" xfId="0" applyNumberFormat="1" applyFont="1" applyBorder="1" applyAlignment="1" applyProtection="1">
      <alignment horizontal="right" vertical="center"/>
      <protection locked="0"/>
    </xf>
    <xf numFmtId="49" fontId="51" fillId="34" borderId="7" xfId="0" quotePrefix="1" applyNumberFormat="1" applyFont="1" applyFill="1" applyBorder="1" applyAlignment="1" applyProtection="1">
      <alignment horizontal="left" vertical="center"/>
      <protection locked="0"/>
    </xf>
    <xf numFmtId="49" fontId="51" fillId="34" borderId="8" xfId="0" quotePrefix="1" applyNumberFormat="1" applyFont="1" applyFill="1" applyBorder="1" applyAlignment="1" applyProtection="1">
      <alignment horizontal="left" vertical="center"/>
      <protection locked="0"/>
    </xf>
    <xf numFmtId="49" fontId="51" fillId="34" borderId="9" xfId="0" quotePrefix="1" applyNumberFormat="1" applyFont="1" applyFill="1" applyBorder="1" applyAlignment="1" applyProtection="1">
      <alignment horizontal="left" vertical="center"/>
      <protection locked="0"/>
    </xf>
    <xf numFmtId="0" fontId="54" fillId="15" borderId="138" xfId="0" applyFont="1" applyFill="1" applyBorder="1" applyAlignment="1">
      <alignment horizontal="center" vertical="center"/>
    </xf>
    <xf numFmtId="0" fontId="54" fillId="15" borderId="139" xfId="0" applyFont="1" applyFill="1" applyBorder="1" applyAlignment="1">
      <alignment horizontal="center" vertical="center"/>
    </xf>
    <xf numFmtId="0" fontId="54" fillId="15" borderId="140" xfId="0" applyFont="1" applyFill="1" applyBorder="1" applyAlignment="1">
      <alignment horizontal="center" vertical="center"/>
    </xf>
    <xf numFmtId="0" fontId="51" fillId="0" borderId="24" xfId="0" applyFont="1" applyBorder="1" applyAlignment="1" applyProtection="1">
      <alignment vertical="center"/>
      <protection locked="0"/>
    </xf>
    <xf numFmtId="0" fontId="51" fillId="0" borderId="25" xfId="0" applyFont="1" applyBorder="1" applyAlignment="1" applyProtection="1">
      <alignment vertical="center"/>
      <protection locked="0"/>
    </xf>
    <xf numFmtId="2" fontId="51" fillId="0" borderId="25" xfId="0" applyNumberFormat="1" applyFont="1" applyBorder="1" applyAlignment="1" applyProtection="1">
      <alignment horizontal="right" vertical="center"/>
      <protection locked="0"/>
    </xf>
    <xf numFmtId="2" fontId="51" fillId="0" borderId="26" xfId="0" applyNumberFormat="1" applyFont="1" applyBorder="1" applyAlignment="1" applyProtection="1">
      <alignment horizontal="right" vertical="center"/>
      <protection locked="0"/>
    </xf>
    <xf numFmtId="0" fontId="51" fillId="0" borderId="7" xfId="0" applyFont="1" applyBorder="1" applyAlignment="1" applyProtection="1">
      <alignment horizontal="left" vertical="center"/>
      <protection locked="0"/>
    </xf>
    <xf numFmtId="0" fontId="51" fillId="0" borderId="8" xfId="0" applyFont="1" applyBorder="1" applyAlignment="1" applyProtection="1">
      <alignment horizontal="left" vertical="center"/>
      <protection locked="0"/>
    </xf>
    <xf numFmtId="0" fontId="51" fillId="0" borderId="9" xfId="0" applyFont="1" applyBorder="1" applyAlignment="1" applyProtection="1">
      <alignment horizontal="left" vertical="center"/>
      <protection locked="0"/>
    </xf>
    <xf numFmtId="169" fontId="52" fillId="0" borderId="0" xfId="0" applyNumberFormat="1" applyFont="1" applyAlignment="1">
      <alignment horizontal="right" vertical="center"/>
    </xf>
    <xf numFmtId="0" fontId="51" fillId="0" borderId="30" xfId="0" applyFont="1" applyBorder="1" applyAlignment="1" applyProtection="1">
      <alignment vertical="center"/>
      <protection locked="0"/>
    </xf>
    <xf numFmtId="0" fontId="51" fillId="0" borderId="131" xfId="0" applyFont="1" applyBorder="1" applyAlignment="1" applyProtection="1">
      <alignment vertical="center"/>
      <protection locked="0"/>
    </xf>
    <xf numFmtId="2" fontId="51" fillId="0" borderId="131" xfId="0" applyNumberFormat="1" applyFont="1" applyBorder="1" applyAlignment="1" applyProtection="1">
      <alignment horizontal="right" vertical="center"/>
      <protection locked="0"/>
    </xf>
    <xf numFmtId="2" fontId="51" fillId="0" borderId="31" xfId="0" applyNumberFormat="1" applyFont="1" applyBorder="1" applyAlignment="1" applyProtection="1">
      <alignment horizontal="right" vertical="center"/>
      <protection locked="0"/>
    </xf>
    <xf numFmtId="0" fontId="51" fillId="6" borderId="69" xfId="0" applyFont="1" applyFill="1" applyBorder="1" applyAlignment="1">
      <alignment horizontal="right" vertical="center"/>
    </xf>
    <xf numFmtId="0" fontId="51" fillId="6" borderId="23" xfId="0" applyFont="1" applyFill="1" applyBorder="1" applyAlignment="1">
      <alignment horizontal="right" vertical="center"/>
    </xf>
    <xf numFmtId="0" fontId="51" fillId="10" borderId="66" xfId="0" applyFont="1" applyFill="1" applyBorder="1" applyAlignment="1">
      <alignment horizontal="right" vertical="center"/>
    </xf>
    <xf numFmtId="0" fontId="51" fillId="10" borderId="22" xfId="0" applyFont="1" applyFill="1" applyBorder="1" applyAlignment="1">
      <alignment horizontal="right" vertical="center"/>
    </xf>
    <xf numFmtId="0" fontId="51" fillId="10" borderId="51" xfId="0" applyFont="1" applyFill="1" applyBorder="1" applyAlignment="1">
      <alignment horizontal="right" vertical="center"/>
    </xf>
    <xf numFmtId="0" fontId="51" fillId="10" borderId="0" xfId="0" applyFont="1" applyFill="1" applyAlignment="1">
      <alignment horizontal="right" vertical="center"/>
    </xf>
    <xf numFmtId="0" fontId="51" fillId="6" borderId="51" xfId="0" applyFont="1" applyFill="1" applyBorder="1" applyAlignment="1">
      <alignment horizontal="right" vertical="center"/>
    </xf>
    <xf numFmtId="0" fontId="51" fillId="6" borderId="0" xfId="0" applyFont="1" applyFill="1" applyAlignment="1">
      <alignment horizontal="right" vertical="center"/>
    </xf>
    <xf numFmtId="0" fontId="86" fillId="10" borderId="54" xfId="0" applyFont="1" applyFill="1" applyBorder="1" applyAlignment="1">
      <alignment horizontal="center" vertical="center"/>
    </xf>
    <xf numFmtId="0" fontId="86" fillId="10" borderId="55" xfId="0" applyFont="1" applyFill="1" applyBorder="1" applyAlignment="1">
      <alignment horizontal="center" vertical="center"/>
    </xf>
    <xf numFmtId="0" fontId="86" fillId="10" borderId="56" xfId="0" applyFont="1" applyFill="1" applyBorder="1" applyAlignment="1">
      <alignment horizontal="center" vertical="center"/>
    </xf>
    <xf numFmtId="0" fontId="4" fillId="8" borderId="7"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201" xfId="0" applyFont="1" applyFill="1" applyBorder="1" applyAlignment="1">
      <alignment horizontal="center" vertical="center"/>
    </xf>
    <xf numFmtId="0" fontId="4" fillId="8" borderId="35" xfId="0" applyFont="1" applyFill="1" applyBorder="1" applyAlignment="1">
      <alignment horizontal="center" vertical="center"/>
    </xf>
    <xf numFmtId="0" fontId="8" fillId="45" borderId="285" xfId="0" applyFont="1" applyFill="1" applyBorder="1" applyAlignment="1">
      <alignment horizontal="center" vertical="center"/>
    </xf>
    <xf numFmtId="0" fontId="8" fillId="45" borderId="286" xfId="0" applyFont="1" applyFill="1" applyBorder="1" applyAlignment="1">
      <alignment horizontal="center" vertical="center"/>
    </xf>
    <xf numFmtId="0" fontId="8" fillId="45" borderId="287" xfId="0" applyFont="1" applyFill="1" applyBorder="1" applyAlignment="1">
      <alignment horizontal="center" vertical="center"/>
    </xf>
    <xf numFmtId="14" fontId="0" fillId="0" borderId="289" xfId="0" applyNumberFormat="1" applyBorder="1" applyAlignment="1" applyProtection="1">
      <alignment horizontal="left" vertical="center"/>
      <protection locked="0"/>
    </xf>
    <xf numFmtId="0" fontId="0" fillId="0" borderId="290" xfId="0" applyBorder="1" applyAlignment="1" applyProtection="1">
      <alignment horizontal="left" vertical="center"/>
      <protection locked="0"/>
    </xf>
    <xf numFmtId="0" fontId="0" fillId="0" borderId="291" xfId="0" applyBorder="1" applyAlignment="1" applyProtection="1">
      <alignment horizontal="left" vertical="center"/>
      <protection locked="0"/>
    </xf>
    <xf numFmtId="0" fontId="0" fillId="4" borderId="0" xfId="0" applyFill="1" applyAlignment="1" applyProtection="1">
      <alignment horizontal="center" vertical="center"/>
      <protection locked="0"/>
    </xf>
    <xf numFmtId="0" fontId="20" fillId="48" borderId="0" xfId="0" applyFont="1" applyFill="1" applyAlignment="1">
      <alignment horizontal="center" vertical="center"/>
    </xf>
    <xf numFmtId="49" fontId="86" fillId="34" borderId="0" xfId="0" applyNumberFormat="1" applyFont="1" applyFill="1" applyAlignment="1" applyProtection="1">
      <alignment horizontal="left" vertical="top" wrapText="1"/>
      <protection locked="0"/>
    </xf>
    <xf numFmtId="0" fontId="40" fillId="9" borderId="0" xfId="0" applyFont="1" applyFill="1" applyAlignment="1">
      <alignment horizontal="right" vertical="center"/>
    </xf>
    <xf numFmtId="0" fontId="20" fillId="50" borderId="0" xfId="0" applyFont="1" applyFill="1" applyAlignment="1">
      <alignment horizontal="center" vertical="center"/>
    </xf>
    <xf numFmtId="0" fontId="18" fillId="44" borderId="6" xfId="0" applyFont="1" applyFill="1" applyBorder="1" applyAlignment="1">
      <alignment horizontal="center" vertical="center"/>
    </xf>
    <xf numFmtId="0" fontId="18" fillId="44" borderId="58" xfId="0" applyFont="1" applyFill="1" applyBorder="1" applyAlignment="1">
      <alignment horizontal="center" vertical="center"/>
    </xf>
    <xf numFmtId="0" fontId="18" fillId="44" borderId="4" xfId="0" applyFont="1" applyFill="1" applyBorder="1" applyAlignment="1">
      <alignment horizontal="center" vertical="center"/>
    </xf>
    <xf numFmtId="0" fontId="4" fillId="9" borderId="66" xfId="0" applyFont="1" applyFill="1" applyBorder="1" applyAlignment="1">
      <alignment horizontal="center" vertical="center" wrapText="1"/>
    </xf>
    <xf numFmtId="0" fontId="4" fillId="9" borderId="22" xfId="0" applyFont="1" applyFill="1" applyBorder="1" applyAlignment="1">
      <alignment horizontal="center" vertical="center" wrapText="1"/>
    </xf>
    <xf numFmtId="0" fontId="4" fillId="9" borderId="67" xfId="0" applyFont="1" applyFill="1" applyBorder="1" applyAlignment="1">
      <alignment horizontal="center" vertical="center" wrapText="1"/>
    </xf>
    <xf numFmtId="0" fontId="4" fillId="9" borderId="252" xfId="0" applyFont="1" applyFill="1" applyBorder="1" applyAlignment="1">
      <alignment horizontal="center" vertical="center" wrapText="1"/>
    </xf>
    <xf numFmtId="0" fontId="4" fillId="9" borderId="35" xfId="0" applyFont="1" applyFill="1" applyBorder="1" applyAlignment="1">
      <alignment horizontal="center" vertical="center" wrapText="1"/>
    </xf>
    <xf numFmtId="0" fontId="4" fillId="9" borderId="253" xfId="0" applyFont="1" applyFill="1" applyBorder="1" applyAlignment="1">
      <alignment horizontal="center" vertical="center" wrapText="1"/>
    </xf>
    <xf numFmtId="0" fontId="19" fillId="44" borderId="22" xfId="0" applyFont="1" applyFill="1" applyBorder="1" applyAlignment="1">
      <alignment horizontal="center" vertical="center"/>
    </xf>
    <xf numFmtId="0" fontId="4" fillId="9" borderId="54" xfId="0" applyFont="1" applyFill="1" applyBorder="1" applyAlignment="1">
      <alignment horizontal="center" vertical="center"/>
    </xf>
    <xf numFmtId="0" fontId="4" fillId="9" borderId="55" xfId="0" applyFont="1" applyFill="1" applyBorder="1" applyAlignment="1">
      <alignment horizontal="center" vertical="center"/>
    </xf>
    <xf numFmtId="0" fontId="4" fillId="9" borderId="56" xfId="0" applyFont="1" applyFill="1" applyBorder="1" applyAlignment="1">
      <alignment horizontal="center" vertical="center"/>
    </xf>
    <xf numFmtId="0" fontId="16" fillId="4" borderId="0" xfId="0" applyFont="1" applyFill="1" applyAlignment="1">
      <alignment horizontal="center" vertical="center"/>
    </xf>
    <xf numFmtId="14" fontId="21" fillId="9" borderId="66" xfId="0" applyNumberFormat="1" applyFont="1" applyFill="1" applyBorder="1" applyAlignment="1">
      <alignment horizontal="center" vertical="center"/>
    </xf>
    <xf numFmtId="14" fontId="21" fillId="9" borderId="22" xfId="0" applyNumberFormat="1" applyFont="1" applyFill="1" applyBorder="1" applyAlignment="1">
      <alignment horizontal="center" vertical="center"/>
    </xf>
    <xf numFmtId="14" fontId="21" fillId="9" borderId="67" xfId="0" applyNumberFormat="1" applyFont="1" applyFill="1" applyBorder="1" applyAlignment="1">
      <alignment horizontal="center" vertical="center"/>
    </xf>
    <xf numFmtId="0" fontId="62" fillId="4" borderId="81" xfId="0" applyFont="1" applyFill="1" applyBorder="1" applyAlignment="1">
      <alignment horizontal="center"/>
    </xf>
    <xf numFmtId="0" fontId="59" fillId="13" borderId="36" xfId="0" applyFont="1" applyFill="1" applyBorder="1" applyAlignment="1">
      <alignment horizontal="center"/>
    </xf>
    <xf numFmtId="0" fontId="59" fillId="13" borderId="0" xfId="0" applyFont="1" applyFill="1" applyAlignment="1">
      <alignment horizontal="center"/>
    </xf>
    <xf numFmtId="0" fontId="135" fillId="45" borderId="262" xfId="0" applyFont="1" applyFill="1" applyBorder="1" applyAlignment="1">
      <alignment horizontal="center" vertical="center"/>
    </xf>
    <xf numFmtId="0" fontId="135" fillId="45" borderId="263" xfId="0" applyFont="1" applyFill="1" applyBorder="1" applyAlignment="1">
      <alignment horizontal="center" vertical="center"/>
    </xf>
    <xf numFmtId="0" fontId="135" fillId="45" borderId="264" xfId="0" applyFont="1" applyFill="1" applyBorder="1" applyAlignment="1">
      <alignment horizontal="center" vertical="center"/>
    </xf>
    <xf numFmtId="0" fontId="135" fillId="45" borderId="267" xfId="0" applyFont="1" applyFill="1" applyBorder="1" applyAlignment="1">
      <alignment horizontal="center" vertical="center"/>
    </xf>
    <xf numFmtId="0" fontId="135" fillId="45" borderId="268" xfId="0" applyFont="1" applyFill="1" applyBorder="1" applyAlignment="1">
      <alignment horizontal="center" vertical="center"/>
    </xf>
    <xf numFmtId="0" fontId="135" fillId="45" borderId="269" xfId="0" applyFont="1" applyFill="1" applyBorder="1" applyAlignment="1">
      <alignment horizontal="center" vertical="center"/>
    </xf>
    <xf numFmtId="0" fontId="53" fillId="28" borderId="35" xfId="0" applyFont="1" applyFill="1" applyBorder="1" applyAlignment="1">
      <alignment horizontal="center" vertical="center"/>
    </xf>
    <xf numFmtId="0" fontId="53" fillId="28" borderId="49" xfId="0" applyFont="1" applyFill="1" applyBorder="1" applyAlignment="1">
      <alignment horizontal="center" vertical="center"/>
    </xf>
    <xf numFmtId="0" fontId="53" fillId="28" borderId="36" xfId="0" applyFont="1" applyFill="1" applyBorder="1" applyAlignment="1">
      <alignment horizontal="center" vertical="center"/>
    </xf>
    <xf numFmtId="0" fontId="53" fillId="28" borderId="0" xfId="0" applyFont="1" applyFill="1" applyAlignment="1">
      <alignment horizontal="center" vertical="center"/>
    </xf>
    <xf numFmtId="0" fontId="107" fillId="0" borderId="0" xfId="5" applyFont="1" applyAlignment="1">
      <alignment horizontal="center" vertical="center"/>
    </xf>
    <xf numFmtId="0" fontId="108" fillId="0" borderId="0" xfId="5" applyFont="1" applyAlignment="1">
      <alignment horizontal="center" vertical="center"/>
    </xf>
    <xf numFmtId="0" fontId="97" fillId="19" borderId="7" xfId="5" applyFont="1" applyFill="1" applyBorder="1" applyAlignment="1">
      <alignment horizontal="left" vertical="center"/>
    </xf>
    <xf numFmtId="0" fontId="97" fillId="19" borderId="8" xfId="5" applyFont="1" applyFill="1" applyBorder="1" applyAlignment="1">
      <alignment horizontal="left" vertical="center"/>
    </xf>
    <xf numFmtId="0" fontId="28" fillId="0" borderId="0" xfId="0" applyFont="1" applyAlignment="1">
      <alignment horizontal="center"/>
    </xf>
    <xf numFmtId="0" fontId="28" fillId="0" borderId="22" xfId="5" applyFont="1" applyBorder="1" applyAlignment="1">
      <alignment horizontal="center" vertical="center"/>
    </xf>
    <xf numFmtId="0" fontId="111" fillId="0" borderId="0" xfId="5" applyFont="1" applyAlignment="1">
      <alignment horizontal="center" vertical="center"/>
    </xf>
    <xf numFmtId="0" fontId="32" fillId="0" borderId="0" xfId="5" applyFont="1" applyAlignment="1">
      <alignment horizontal="center" vertical="center"/>
    </xf>
    <xf numFmtId="0" fontId="95" fillId="0" borderId="0" xfId="5" applyFont="1" applyAlignment="1">
      <alignment horizontal="center" vertical="center"/>
    </xf>
    <xf numFmtId="0" fontId="33" fillId="0" borderId="0" xfId="5" applyFont="1" applyAlignment="1">
      <alignment horizontal="center" vertical="center"/>
    </xf>
    <xf numFmtId="0" fontId="96" fillId="0" borderId="0" xfId="5" applyFont="1" applyAlignment="1">
      <alignment horizontal="center" vertical="center"/>
    </xf>
    <xf numFmtId="0" fontId="29" fillId="0" borderId="0" xfId="5" applyFont="1" applyAlignment="1">
      <alignment horizontal="center" vertical="center"/>
    </xf>
    <xf numFmtId="0" fontId="30" fillId="0" borderId="0" xfId="5" applyFont="1" applyAlignment="1">
      <alignment horizontal="center" vertical="center"/>
    </xf>
    <xf numFmtId="0" fontId="84" fillId="46" borderId="185" xfId="0" applyFont="1" applyFill="1" applyBorder="1" applyAlignment="1">
      <alignment horizontal="center" vertical="center"/>
    </xf>
    <xf numFmtId="0" fontId="84" fillId="46" borderId="186" xfId="0" applyFont="1" applyFill="1" applyBorder="1" applyAlignment="1">
      <alignment horizontal="center" vertical="center"/>
    </xf>
    <xf numFmtId="0" fontId="84" fillId="46" borderId="187" xfId="0" applyFont="1" applyFill="1" applyBorder="1" applyAlignment="1">
      <alignment horizontal="center" vertical="center"/>
    </xf>
    <xf numFmtId="0" fontId="4" fillId="34" borderId="185" xfId="0" applyFont="1" applyFill="1" applyBorder="1" applyAlignment="1" applyProtection="1">
      <alignment horizontal="left" vertical="center"/>
      <protection locked="0"/>
    </xf>
    <xf numFmtId="0" fontId="4" fillId="34" borderId="186" xfId="0" applyFont="1" applyFill="1" applyBorder="1" applyAlignment="1" applyProtection="1">
      <alignment horizontal="left" vertical="center"/>
      <protection locked="0"/>
    </xf>
    <xf numFmtId="0" fontId="4" fillId="34" borderId="187" xfId="0" applyFont="1" applyFill="1" applyBorder="1" applyAlignment="1" applyProtection="1">
      <alignment horizontal="left" vertical="center"/>
      <protection locked="0"/>
    </xf>
    <xf numFmtId="0" fontId="4" fillId="0" borderId="185" xfId="0" applyFont="1" applyBorder="1" applyAlignment="1" applyProtection="1">
      <alignment horizontal="left" vertical="center"/>
      <protection locked="0"/>
    </xf>
    <xf numFmtId="0" fontId="4" fillId="0" borderId="186" xfId="0" applyFont="1" applyBorder="1" applyAlignment="1" applyProtection="1">
      <alignment horizontal="left" vertical="center"/>
      <protection locked="0"/>
    </xf>
    <xf numFmtId="0" fontId="4" fillId="0" borderId="187" xfId="0" applyFont="1" applyBorder="1" applyAlignment="1" applyProtection="1">
      <alignment horizontal="left" vertical="center"/>
      <protection locked="0"/>
    </xf>
    <xf numFmtId="0" fontId="54" fillId="38" borderId="0" xfId="0" applyFont="1" applyFill="1" applyAlignment="1">
      <alignment horizontal="center"/>
    </xf>
    <xf numFmtId="0" fontId="53" fillId="33" borderId="0" xfId="0" applyFont="1" applyFill="1" applyAlignment="1">
      <alignment horizontal="center"/>
    </xf>
    <xf numFmtId="0" fontId="70" fillId="33" borderId="0" xfId="0" applyFont="1" applyFill="1" applyAlignment="1">
      <alignment horizontal="center"/>
    </xf>
    <xf numFmtId="0" fontId="114" fillId="33" borderId="0" xfId="0" applyFont="1" applyFill="1" applyAlignment="1">
      <alignment horizontal="center"/>
    </xf>
    <xf numFmtId="0" fontId="61" fillId="33" borderId="49" xfId="0" applyFont="1" applyFill="1" applyBorder="1" applyAlignment="1">
      <alignment horizontal="center"/>
    </xf>
    <xf numFmtId="0" fontId="54" fillId="38" borderId="0" xfId="0" applyFont="1" applyFill="1" applyAlignment="1">
      <alignment horizontal="center" vertical="center"/>
    </xf>
    <xf numFmtId="0" fontId="51" fillId="0" borderId="167" xfId="0" applyFont="1" applyBorder="1" applyAlignment="1" applyProtection="1">
      <alignment vertical="center"/>
      <protection locked="0"/>
    </xf>
    <xf numFmtId="0" fontId="51" fillId="0" borderId="168" xfId="0" applyFont="1" applyBorder="1" applyAlignment="1" applyProtection="1">
      <alignment vertical="center"/>
      <protection locked="0"/>
    </xf>
    <xf numFmtId="0" fontId="51" fillId="0" borderId="169" xfId="0" applyFont="1" applyBorder="1" applyAlignment="1" applyProtection="1">
      <alignment vertical="center"/>
      <protection locked="0"/>
    </xf>
    <xf numFmtId="49" fontId="51" fillId="0" borderId="165" xfId="0" applyNumberFormat="1" applyFont="1" applyBorder="1" applyAlignment="1" applyProtection="1">
      <alignment vertical="center"/>
      <protection locked="0"/>
    </xf>
    <xf numFmtId="49" fontId="51" fillId="0" borderId="166" xfId="0" applyNumberFormat="1" applyFont="1" applyBorder="1" applyAlignment="1" applyProtection="1">
      <alignment vertical="center"/>
      <protection locked="0"/>
    </xf>
    <xf numFmtId="0" fontId="51" fillId="0" borderId="172" xfId="0" applyFont="1" applyBorder="1" applyAlignment="1" applyProtection="1">
      <alignment vertical="center"/>
      <protection locked="0"/>
    </xf>
    <xf numFmtId="0" fontId="51" fillId="0" borderId="173" xfId="0" applyFont="1" applyBorder="1" applyAlignment="1" applyProtection="1">
      <alignment vertical="center"/>
      <protection locked="0"/>
    </xf>
    <xf numFmtId="0" fontId="51" fillId="0" borderId="174" xfId="0" applyFont="1" applyBorder="1" applyAlignment="1" applyProtection="1">
      <alignment vertical="center"/>
      <protection locked="0"/>
    </xf>
    <xf numFmtId="49" fontId="51" fillId="0" borderId="170" xfId="0" applyNumberFormat="1" applyFont="1" applyBorder="1" applyAlignment="1" applyProtection="1">
      <alignment vertical="center"/>
      <protection locked="0"/>
    </xf>
    <xf numFmtId="49" fontId="51" fillId="0" borderId="171" xfId="0" applyNumberFormat="1" applyFont="1" applyBorder="1" applyAlignment="1" applyProtection="1">
      <alignment vertical="center"/>
      <protection locked="0"/>
    </xf>
    <xf numFmtId="0" fontId="84" fillId="9" borderId="0" xfId="0" applyFont="1" applyFill="1" applyAlignment="1">
      <alignment horizontal="center" vertical="center"/>
    </xf>
    <xf numFmtId="0" fontId="51" fillId="0" borderId="7" xfId="0" applyFont="1" applyBorder="1" applyAlignment="1" applyProtection="1">
      <alignment vertical="center"/>
      <protection locked="0"/>
    </xf>
    <xf numFmtId="0" fontId="51" fillId="0" borderId="8" xfId="0" applyFont="1" applyBorder="1" applyAlignment="1" applyProtection="1">
      <alignment vertical="center"/>
      <protection locked="0"/>
    </xf>
    <xf numFmtId="0" fontId="51" fillId="0" borderId="9" xfId="0" applyFont="1" applyBorder="1" applyAlignment="1" applyProtection="1">
      <alignment vertical="center"/>
      <protection locked="0"/>
    </xf>
    <xf numFmtId="0" fontId="54" fillId="0" borderId="305" xfId="0" applyFont="1" applyBorder="1" applyAlignment="1">
      <alignment horizontal="center" vertical="center"/>
    </xf>
    <xf numFmtId="0" fontId="54" fillId="0" borderId="163" xfId="0" applyFont="1" applyBorder="1" applyAlignment="1">
      <alignment horizontal="center" vertical="center"/>
    </xf>
    <xf numFmtId="0" fontId="54" fillId="0" borderId="164" xfId="0" applyFont="1" applyBorder="1" applyAlignment="1">
      <alignment horizontal="center" vertical="center"/>
    </xf>
    <xf numFmtId="0" fontId="54" fillId="9" borderId="161" xfId="0" applyFont="1" applyFill="1" applyBorder="1" applyAlignment="1">
      <alignment horizontal="center" vertical="center"/>
    </xf>
    <xf numFmtId="0" fontId="54" fillId="9" borderId="162" xfId="0" applyFont="1" applyFill="1" applyBorder="1" applyAlignment="1">
      <alignment horizontal="center" vertical="center"/>
    </xf>
    <xf numFmtId="0" fontId="51" fillId="0" borderId="158" xfId="0" applyFont="1" applyBorder="1" applyAlignment="1" applyProtection="1">
      <alignment vertical="center"/>
      <protection locked="0"/>
    </xf>
    <xf numFmtId="0" fontId="51" fillId="0" borderId="159" xfId="0" applyFont="1" applyBorder="1" applyAlignment="1" applyProtection="1">
      <alignment vertical="center"/>
      <protection locked="0"/>
    </xf>
    <xf numFmtId="0" fontId="51" fillId="0" borderId="160" xfId="0" applyFont="1" applyBorder="1" applyAlignment="1" applyProtection="1">
      <alignment vertical="center"/>
      <protection locked="0"/>
    </xf>
    <xf numFmtId="49" fontId="51" fillId="0" borderId="156" xfId="0" applyNumberFormat="1" applyFont="1" applyBorder="1" applyAlignment="1" applyProtection="1">
      <alignment vertical="center"/>
      <protection locked="0"/>
    </xf>
    <xf numFmtId="49" fontId="51" fillId="0" borderId="157" xfId="0" applyNumberFormat="1" applyFont="1" applyBorder="1" applyAlignment="1" applyProtection="1">
      <alignment vertical="center"/>
      <protection locked="0"/>
    </xf>
    <xf numFmtId="0" fontId="118" fillId="9" borderId="0" xfId="0" applyFont="1" applyFill="1" applyAlignment="1">
      <alignment horizontal="center" vertical="center"/>
    </xf>
    <xf numFmtId="14" fontId="0" fillId="34" borderId="278" xfId="0" applyNumberFormat="1" applyFill="1" applyBorder="1" applyAlignment="1" applyProtection="1">
      <alignment horizontal="center" vertical="center"/>
      <protection locked="0"/>
    </xf>
    <xf numFmtId="0" fontId="0" fillId="34" borderId="279" xfId="0" applyFill="1" applyBorder="1" applyAlignment="1" applyProtection="1">
      <alignment horizontal="center" vertical="center"/>
      <protection locked="0"/>
    </xf>
    <xf numFmtId="0" fontId="0" fillId="34" borderId="280" xfId="0" applyFill="1" applyBorder="1" applyAlignment="1" applyProtection="1">
      <alignment horizontal="center" vertical="center"/>
      <protection locked="0"/>
    </xf>
    <xf numFmtId="0" fontId="62" fillId="4" borderId="32" xfId="0" applyFont="1" applyFill="1" applyBorder="1" applyAlignment="1">
      <alignment horizontal="center" vertical="center"/>
    </xf>
    <xf numFmtId="0" fontId="61" fillId="2" borderId="0" xfId="0" applyFont="1" applyFill="1" applyAlignment="1">
      <alignment horizontal="center" vertical="center"/>
    </xf>
    <xf numFmtId="2" fontId="70" fillId="2" borderId="0" xfId="0" applyNumberFormat="1" applyFont="1" applyFill="1" applyAlignment="1">
      <alignment horizontal="center" vertical="center"/>
    </xf>
    <xf numFmtId="4" fontId="70" fillId="2" borderId="0" xfId="0" applyNumberFormat="1" applyFont="1" applyFill="1" applyAlignment="1">
      <alignment horizontal="center" vertical="center"/>
    </xf>
    <xf numFmtId="0" fontId="79" fillId="2" borderId="0" xfId="0" applyFont="1" applyFill="1" applyAlignment="1">
      <alignment horizontal="center" vertical="center"/>
    </xf>
    <xf numFmtId="0" fontId="53" fillId="2" borderId="0" xfId="0" applyFont="1" applyFill="1" applyAlignment="1">
      <alignment horizontal="center" vertical="center"/>
    </xf>
    <xf numFmtId="0" fontId="90" fillId="0" borderId="0" xfId="0" applyFont="1" applyAlignment="1">
      <alignment horizontal="center"/>
    </xf>
    <xf numFmtId="0" fontId="90" fillId="4" borderId="0" xfId="0" applyFont="1" applyFill="1" applyAlignment="1">
      <alignment horizontal="center"/>
    </xf>
    <xf numFmtId="0" fontId="2" fillId="16" borderId="102" xfId="0" applyFont="1" applyFill="1" applyBorder="1" applyAlignment="1">
      <alignment horizontal="center" vertical="center"/>
    </xf>
    <xf numFmtId="0" fontId="2" fillId="16" borderId="103" xfId="0" applyFont="1" applyFill="1" applyBorder="1" applyAlignment="1">
      <alignment horizontal="center" vertical="center"/>
    </xf>
    <xf numFmtId="0" fontId="2" fillId="16" borderId="104" xfId="0" applyFont="1" applyFill="1" applyBorder="1" applyAlignment="1">
      <alignment horizontal="center" vertical="center"/>
    </xf>
    <xf numFmtId="0" fontId="2" fillId="16" borderId="66" xfId="0" applyFont="1" applyFill="1" applyBorder="1" applyAlignment="1">
      <alignment horizontal="center" vertical="center"/>
    </xf>
    <xf numFmtId="0" fontId="2" fillId="16" borderId="22" xfId="0" applyFont="1" applyFill="1" applyBorder="1" applyAlignment="1">
      <alignment horizontal="center" vertical="center"/>
    </xf>
    <xf numFmtId="0" fontId="2" fillId="16" borderId="115" xfId="0" applyFont="1" applyFill="1" applyBorder="1" applyAlignment="1">
      <alignment horizontal="center" vertical="center"/>
    </xf>
    <xf numFmtId="49" fontId="66" fillId="2" borderId="49" xfId="0" applyNumberFormat="1" applyFont="1" applyFill="1" applyBorder="1" applyAlignment="1">
      <alignment horizontal="center" vertical="center"/>
    </xf>
    <xf numFmtId="0" fontId="10" fillId="2" borderId="49" xfId="0" applyFont="1" applyFill="1" applyBorder="1" applyAlignment="1">
      <alignment horizontal="center" vertical="center"/>
    </xf>
    <xf numFmtId="14" fontId="0" fillId="0" borderId="0" xfId="0" applyNumberFormat="1" applyFill="1"/>
    <xf numFmtId="0" fontId="0" fillId="0" borderId="0" xfId="0" applyFill="1"/>
    <xf numFmtId="179" fontId="0" fillId="0" borderId="0" xfId="0" applyNumberFormat="1"/>
    <xf numFmtId="179" fontId="0" fillId="0" borderId="0" xfId="0" applyNumberFormat="1" applyFill="1"/>
    <xf numFmtId="179" fontId="0" fillId="52" borderId="0" xfId="0" applyNumberFormat="1" applyFill="1"/>
    <xf numFmtId="14" fontId="4" fillId="0" borderId="0" xfId="0" applyNumberFormat="1" applyFont="1" applyFill="1"/>
    <xf numFmtId="14" fontId="4" fillId="52" borderId="0" xfId="0" applyNumberFormat="1" applyFont="1" applyFill="1"/>
  </cellXfs>
  <cellStyles count="8">
    <cellStyle name="Lien hypertexte 2" xfId="4" xr:uid="{4EFA1383-C36D-4A27-B54F-F5A83655B02C}"/>
    <cellStyle name="Milliers 2" xfId="7" xr:uid="{F35C76C8-38DF-4162-A00C-40F7B214B605}"/>
    <cellStyle name="Monétaire" xfId="1" builtinId="4"/>
    <cellStyle name="Monétaire 2" xfId="6" xr:uid="{5BC63AD0-FA80-4DBE-9CDD-3869581947B4}"/>
    <cellStyle name="Normal" xfId="0" builtinId="0"/>
    <cellStyle name="Normal 2" xfId="5" xr:uid="{BC70BA73-AAEE-418D-8058-C326B25B706A}"/>
    <cellStyle name="Pourcentage" xfId="3" builtinId="5"/>
    <cellStyle name="Pourcentage 2" xfId="2" xr:uid="{484EAC3E-8324-4C96-B15E-31192BDA8C66}"/>
  </cellStyles>
  <dxfs count="279">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ill>
        <patternFill>
          <bgColor rgb="FF90EE90"/>
        </patternFill>
      </fill>
    </dxf>
    <dxf>
      <fill>
        <patternFill>
          <bgColor rgb="FFFFFF00"/>
        </patternFill>
      </fill>
    </dxf>
    <dxf>
      <fill>
        <patternFill>
          <bgColor rgb="FFFFA500"/>
        </patternFill>
      </fill>
    </dxf>
    <dxf>
      <fill>
        <patternFill>
          <bgColor rgb="FFFF0000"/>
        </patternFill>
      </fill>
    </dxf>
    <dxf>
      <fill>
        <patternFill>
          <bgColor rgb="FF90EE90"/>
        </patternFill>
      </fill>
    </dxf>
    <dxf>
      <fill>
        <patternFill>
          <bgColor rgb="FFFFFF00"/>
        </patternFill>
      </fill>
    </dxf>
    <dxf>
      <fill>
        <patternFill>
          <bgColor rgb="FFFFA500"/>
        </patternFill>
      </fill>
    </dxf>
    <dxf>
      <fill>
        <patternFill>
          <bgColor rgb="FFFF0000"/>
        </patternFill>
      </fill>
    </dxf>
    <dxf>
      <font>
        <strike val="0"/>
      </font>
      <fill>
        <patternFill>
          <bgColor theme="7" tint="0.79998168889431442"/>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ill>
        <patternFill>
          <bgColor theme="4" tint="0.79998168889431442"/>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b/>
        <i val="0"/>
        <color rgb="FFFF0000"/>
      </font>
      <fill>
        <patternFill>
          <bgColor rgb="FFFFFF00"/>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b/>
        <i val="0"/>
        <strike val="0"/>
        <color rgb="FFFF0000"/>
      </font>
      <fill>
        <patternFill>
          <bgColor rgb="FFFFFF00"/>
        </patternFill>
      </fill>
    </dxf>
    <dxf>
      <font>
        <b val="0"/>
        <i val="0"/>
        <strike/>
        <color theme="0" tint="-0.34998626667073579"/>
      </font>
      <fill>
        <patternFill>
          <bgColor theme="0"/>
        </patternFill>
      </fill>
    </dxf>
    <dxf>
      <font>
        <b/>
        <i val="0"/>
        <strike val="0"/>
        <color theme="1"/>
      </font>
    </dxf>
    <dxf>
      <fill>
        <patternFill>
          <bgColor theme="4" tint="0.79998168889431442"/>
        </patternFill>
      </fill>
    </dxf>
    <dxf>
      <fill>
        <patternFill>
          <bgColor theme="8" tint="0.79998168889431442"/>
        </patternFill>
      </fill>
    </dxf>
    <dxf>
      <fill>
        <patternFill>
          <bgColor theme="8" tint="0.79998168889431442"/>
        </patternFill>
      </fill>
    </dxf>
    <dxf>
      <fill>
        <patternFill>
          <bgColor theme="4" tint="0.79998168889431442"/>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ont>
        <strike val="0"/>
      </font>
      <fill>
        <patternFill>
          <fgColor indexed="64"/>
          <bgColor theme="4" tint="0.79995117038483843"/>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ont>
        <strike val="0"/>
        <outline val="0"/>
        <shadow val="0"/>
        <u val="none"/>
        <vertAlign val="baseline"/>
        <sz val="11"/>
        <color theme="1"/>
        <name val="Calibri"/>
        <family val="2"/>
        <scheme val="minor"/>
      </font>
      <numFmt numFmtId="30" formatCode="@"/>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30" formatCode="@"/>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30" formatCode="@"/>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176" formatCode="yyyy\-mm\-dd;@"/>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30" formatCode="@"/>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166" formatCode="dd/mm/yyyy\ hh:mm:ss"/>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30" formatCode="@"/>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30" formatCode="@"/>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73" formatCode="#0.00"/>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30" formatCode="@"/>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30" formatCode="@"/>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76" formatCode="yyyy\-mm\-dd;@"/>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30" formatCode="@"/>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1" formatCode="0"/>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11"/>
        <color theme="1"/>
        <name val="Calibri"/>
        <family val="2"/>
        <scheme val="minor"/>
      </font>
      <numFmt numFmtId="30" formatCode="@"/>
      <alignment horizontal="center" vertical="center" textRotation="0" wrapText="0" indent="0" justifyLastLine="0" shrinkToFit="0" readingOrder="0"/>
    </dxf>
    <dxf>
      <font>
        <b/>
        <i val="0"/>
        <strike val="0"/>
        <condense val="0"/>
        <extend val="0"/>
        <outline val="0"/>
        <shadow val="0"/>
        <u val="none"/>
        <vertAlign val="baseline"/>
        <sz val="10"/>
        <color theme="0"/>
        <name val="Calibri"/>
        <family val="2"/>
        <scheme val="minor"/>
      </font>
      <numFmt numFmtId="30" formatCode="@"/>
      <fill>
        <patternFill patternType="solid">
          <fgColor indexed="64"/>
          <bgColor rgb="FF0070C0"/>
        </patternFill>
      </fill>
      <alignment horizontal="center" vertical="center" textRotation="0" wrapText="0" indent="0" justifyLastLine="0" shrinkToFit="0" readingOrder="0"/>
    </dxf>
    <dxf>
      <font>
        <b/>
      </font>
    </dxf>
    <dxf>
      <font>
        <sz val="10"/>
      </font>
    </dxf>
    <dxf>
      <font>
        <sz val="11"/>
      </font>
    </dxf>
    <dxf>
      <font>
        <sz val="11"/>
      </font>
    </dxf>
    <dxf>
      <font>
        <sz val="11"/>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ill>
        <patternFill patternType="solid">
          <bgColor theme="8" tint="0.59999389629810485"/>
        </patternFill>
      </fill>
    </dxf>
    <dxf>
      <fill>
        <patternFill patternType="solid">
          <bgColor theme="8" tint="0.59999389629810485"/>
        </patternFill>
      </fill>
    </dxf>
    <dxf>
      <border>
        <vertical style="hair">
          <color indexed="64"/>
        </vertical>
        <horizontal style="hair">
          <color indexed="64"/>
        </horizontal>
      </border>
    </dxf>
    <dxf>
      <border>
        <vertical style="hair">
          <color indexed="64"/>
        </vertical>
        <horizontal style="hair">
          <color indexed="64"/>
        </horizontal>
      </border>
    </dxf>
    <dxf>
      <border>
        <vertical style="hair">
          <color indexed="64"/>
        </vertical>
        <horizontal style="hair">
          <color indexed="64"/>
        </horizontal>
      </border>
    </dxf>
    <dxf>
      <border>
        <vertical style="hair">
          <color indexed="64"/>
        </vertical>
        <horizontal style="hair">
          <color indexed="64"/>
        </horizontal>
      </border>
    </dxf>
    <dxf>
      <border>
        <vertical style="hair">
          <color indexed="64"/>
        </vertical>
        <horizontal style="hair">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i/>
        <sz val="10"/>
        <color theme="0"/>
      </font>
      <fill>
        <patternFill patternType="solid">
          <fgColor indexed="64"/>
          <bgColor rgb="FF0070C0"/>
        </patternFill>
      </fill>
      <alignment horizontal="center" vertical="center"/>
    </dxf>
    <dxf>
      <numFmt numFmtId="2" formatCode="0.00"/>
    </dxf>
    <dxf>
      <numFmt numFmtId="2" formatCode="0.00"/>
    </dxf>
    <dxf>
      <numFmt numFmtId="2" formatCode="0.00"/>
    </dxf>
    <dxf>
      <font>
        <sz val="10"/>
      </font>
    </dxf>
    <dxf>
      <font>
        <sz val="10"/>
      </font>
    </dxf>
    <dxf>
      <font>
        <sz val="11"/>
      </font>
    </dxf>
    <dxf>
      <font>
        <sz val="11"/>
      </font>
    </dxf>
    <dxf>
      <font>
        <sz val="11"/>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ill>
        <patternFill patternType="solid">
          <bgColor theme="8" tint="0.39997558519241921"/>
        </patternFill>
      </fill>
    </dxf>
    <dxf>
      <fill>
        <patternFill patternType="solid">
          <bgColor theme="8" tint="0.39997558519241921"/>
        </patternFill>
      </fill>
    </dxf>
    <dxf>
      <border>
        <vertical style="hair">
          <color indexed="64"/>
        </vertical>
        <horizontal style="hair">
          <color indexed="64"/>
        </horizontal>
      </border>
    </dxf>
    <dxf>
      <border>
        <vertical style="hair">
          <color indexed="64"/>
        </vertical>
        <horizontal style="hair">
          <color indexed="64"/>
        </horizontal>
      </border>
    </dxf>
    <dxf>
      <border>
        <vertical style="hair">
          <color indexed="64"/>
        </vertical>
        <horizontal style="hair">
          <color indexed="64"/>
        </horizontal>
      </border>
    </dxf>
    <dxf>
      <border>
        <vertical style="hair">
          <color indexed="64"/>
        </vertical>
        <horizontal style="hair">
          <color indexed="64"/>
        </horizontal>
      </border>
    </dxf>
    <dxf>
      <border>
        <vertical style="hair">
          <color indexed="64"/>
        </vertical>
        <horizontal style="hair">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color theme="0"/>
      </font>
    </dxf>
    <dxf>
      <font>
        <color theme="0"/>
      </font>
    </dxf>
    <dxf>
      <fill>
        <patternFill patternType="solid">
          <bgColor rgb="FF0070C0"/>
        </patternFill>
      </fill>
    </dxf>
    <dxf>
      <fill>
        <patternFill patternType="solid">
          <bgColor rgb="FF0070C0"/>
        </patternFill>
      </fill>
    </dxf>
    <dxf>
      <font>
        <i/>
      </font>
    </dxf>
    <dxf>
      <font>
        <i/>
      </font>
    </dxf>
    <dxf>
      <alignment horizontal="center"/>
    </dxf>
    <dxf>
      <alignment horizontal="center"/>
    </dxf>
    <dxf>
      <alignment vertical="center"/>
    </dxf>
    <dxf>
      <alignment vertical="center"/>
    </dxf>
    <dxf>
      <font>
        <sz val="9"/>
      </font>
    </dxf>
    <dxf>
      <font>
        <sz val="9"/>
      </font>
    </dxf>
    <dxf>
      <numFmt numFmtId="2" formatCode="0.00"/>
    </dxf>
    <dxf>
      <numFmt numFmtId="2" formatCode="0.00"/>
    </dxf>
    <dxf>
      <numFmt numFmtId="2" formatCode="0.00"/>
    </dxf>
    <dxf>
      <numFmt numFmtId="2" formatCode="0.00"/>
    </dxf>
    <dxf>
      <alignment horizontal="center"/>
    </dxf>
    <dxf>
      <font>
        <color theme="0"/>
      </font>
      <fill>
        <patternFill patternType="solid">
          <fgColor indexed="64"/>
          <bgColor theme="8" tint="-0.249977111117893"/>
        </patternFill>
      </fill>
      <alignment horizontal="center" vertical="center"/>
    </dxf>
    <dxf>
      <font>
        <color theme="0"/>
      </font>
      <fill>
        <patternFill patternType="solid">
          <fgColor indexed="64"/>
          <bgColor theme="8" tint="-0.249977111117893"/>
        </patternFill>
      </fill>
      <alignment horizontal="center" vertical="center"/>
    </dxf>
    <dxf>
      <numFmt numFmtId="4" formatCode="#,##0.00"/>
    </dxf>
    <dxf>
      <numFmt numFmtId="4" formatCode="#,##0.00"/>
    </dxf>
    <dxf>
      <font>
        <color theme="0"/>
      </font>
      <fill>
        <patternFill patternType="solid">
          <fgColor indexed="64"/>
          <bgColor theme="8" tint="-0.249977111117893"/>
        </patternFill>
      </fill>
      <alignment horizontal="center" vertical="center"/>
    </dxf>
    <dxf>
      <fill>
        <patternFill>
          <bgColor theme="8" tint="0.39997558519241921"/>
        </patternFill>
      </fill>
    </dxf>
    <dxf>
      <fill>
        <patternFill>
          <bgColor theme="8" tint="0.39997558519241921"/>
        </patternFill>
      </fill>
    </dxf>
    <dxf>
      <numFmt numFmtId="4" formatCode="#,##0.00"/>
    </dxf>
    <dxf>
      <font>
        <sz val="10"/>
      </font>
    </dxf>
    <dxf>
      <font>
        <sz val="10"/>
      </font>
    </dxf>
    <dxf>
      <font>
        <name val="Aptos Narrow"/>
        <scheme val="none"/>
      </font>
    </dxf>
    <dxf>
      <font>
        <name val="Aptos Narrow"/>
        <scheme val="none"/>
      </font>
    </dxf>
    <dxf>
      <fill>
        <patternFill patternType="solid">
          <bgColor theme="8" tint="0.59999389629810485"/>
        </patternFill>
      </fill>
    </dxf>
    <dxf>
      <fill>
        <patternFill patternType="solid">
          <bgColor theme="8" tint="0.59999389629810485"/>
        </patternFill>
      </fill>
    </dxf>
    <dxf>
      <border>
        <vertical style="hair">
          <color indexed="64"/>
        </vertical>
        <horizontal style="hair">
          <color indexed="64"/>
        </horizontal>
      </border>
    </dxf>
    <dxf>
      <border>
        <vertical style="hair">
          <color indexed="64"/>
        </vertical>
        <horizontal style="hair">
          <color indexed="64"/>
        </horizontal>
      </border>
    </dxf>
    <dxf>
      <border>
        <vertical style="hair">
          <color indexed="64"/>
        </vertical>
        <horizontal style="hair">
          <color indexed="64"/>
        </horizontal>
      </border>
    </dxf>
    <dxf>
      <border>
        <vertical style="hair">
          <color indexed="64"/>
        </vertical>
        <horizontal style="hair">
          <color indexed="64"/>
        </horizontal>
      </border>
    </dxf>
    <dxf>
      <fill>
        <patternFill>
          <bgColor auto="1"/>
        </patternFill>
      </fill>
    </dxf>
    <dxf>
      <border>
        <right/>
        <top/>
        <vertical/>
      </border>
    </dxf>
    <dxf>
      <font>
        <color theme="0"/>
      </font>
    </dxf>
    <dxf>
      <font>
        <color theme="0"/>
      </font>
    </dxf>
    <dxf>
      <fill>
        <patternFill patternType="solid">
          <bgColor theme="8" tint="-0.249977111117893"/>
        </patternFill>
      </fill>
    </dxf>
    <dxf>
      <fill>
        <patternFill patternType="solid">
          <bgColor theme="8"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font>
    </dxf>
    <dxf>
      <alignment vertical="center"/>
    </dxf>
    <dxf>
      <alignment vertical="center"/>
    </dxf>
    <dxf>
      <alignment horizontal="center"/>
    </dxf>
    <dxf>
      <alignment horizontal="center"/>
    </dxf>
    <dxf>
      <numFmt numFmtId="2" formatCode="0.00"/>
    </dxf>
    <dxf>
      <font>
        <b val="0"/>
        <i val="0"/>
        <strike val="0"/>
        <condense val="0"/>
        <extend val="0"/>
        <outline val="0"/>
        <shadow val="0"/>
        <u val="none"/>
        <vertAlign val="baseline"/>
        <sz val="10"/>
        <color theme="1"/>
        <name val="Aptos Narrow"/>
        <family val="2"/>
        <scheme val="none"/>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3" formatCode="#,##0"/>
      <alignment horizontal="center" vertical="center" textRotation="0" wrapText="0" indent="0" justifyLastLine="0" shrinkToFit="0" readingOrder="0"/>
    </dxf>
    <dxf>
      <font>
        <b/>
        <i val="0"/>
        <strike val="0"/>
        <condense val="0"/>
        <extend val="0"/>
        <outline val="0"/>
        <shadow val="0"/>
        <u val="none"/>
        <vertAlign val="baseline"/>
        <sz val="10"/>
        <color rgb="FFFF0000"/>
        <name val="Aptos Narrow"/>
        <family val="2"/>
        <scheme val="none"/>
      </font>
      <numFmt numFmtId="173" formatCode="#0.00"/>
      <fill>
        <patternFill patternType="solid">
          <fgColor indexed="64"/>
          <bgColor rgb="FFFFF2CC"/>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173"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173" formatCode="#0.00"/>
      <alignment horizontal="center" vertical="center" textRotation="0" wrapText="0" indent="0" justifyLastLine="0" shrinkToFit="0" readingOrder="0"/>
    </dxf>
    <dxf>
      <font>
        <b/>
        <i val="0"/>
        <strike val="0"/>
        <condense val="0"/>
        <extend val="0"/>
        <outline val="0"/>
        <shadow val="0"/>
        <u val="none"/>
        <vertAlign val="baseline"/>
        <sz val="10"/>
        <color theme="1"/>
        <name val="Aptos Narrow"/>
        <family val="2"/>
        <scheme val="none"/>
      </font>
      <numFmt numFmtId="173" formatCode="#0.00"/>
      <fill>
        <patternFill patternType="solid">
          <fgColor indexed="64"/>
          <bgColor theme="7"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Aptos Narrow"/>
        <family val="2"/>
        <scheme val="none"/>
      </font>
      <numFmt numFmtId="173" formatCode="#0.00"/>
      <fill>
        <patternFill>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173"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30" formatCode="@"/>
      <alignment horizontal="center" vertical="center" textRotation="0" wrapText="0" indent="0" justifyLastLine="0" shrinkToFit="0" readingOrder="0"/>
    </dxf>
    <dxf>
      <font>
        <b/>
        <i val="0"/>
        <strike val="0"/>
        <condense val="0"/>
        <extend val="0"/>
        <outline val="0"/>
        <shadow val="0"/>
        <u val="none"/>
        <vertAlign val="baseline"/>
        <sz val="10"/>
        <color theme="1"/>
        <name val="Aptos Narrow"/>
        <family val="2"/>
        <scheme val="none"/>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176" formatCode="yyyy\-mm\-dd;@"/>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alignment horizontal="center" vertical="center" textRotation="0" wrapText="0" indent="0" justifyLastLine="0" shrinkToFit="0" readingOrder="0"/>
    </dxf>
    <dxf>
      <border outline="0">
        <top style="thin">
          <color theme="4" tint="0.39997558519241921"/>
        </top>
      </border>
    </dxf>
    <dxf>
      <alignment vertical="center" textRotation="0" wrapText="0" indent="0" justifyLastLine="0" shrinkToFit="0" readingOrder="0"/>
    </dxf>
    <dxf>
      <alignment vertical="center" textRotation="0" wrapText="0" indent="0" justifyLastLine="0" shrinkToFit="0" readingOrder="0"/>
    </dxf>
    <dxf>
      <font>
        <sz val="10"/>
      </font>
    </dxf>
    <dxf>
      <font>
        <i/>
      </font>
    </dxf>
    <dxf>
      <alignment vertical="center"/>
    </dxf>
    <dxf>
      <alignment horizontal="center"/>
    </dxf>
    <dxf>
      <fill>
        <patternFill patternType="solid">
          <bgColor theme="9" tint="0.59999389629810485"/>
        </patternFill>
      </fill>
    </dxf>
    <dxf>
      <font>
        <b val="0"/>
        <i val="0"/>
        <strike val="0"/>
        <condense val="0"/>
        <extend val="0"/>
        <outline val="0"/>
        <shadow val="0"/>
        <u val="none"/>
        <vertAlign val="baseline"/>
        <sz val="11"/>
        <color theme="1"/>
        <name val="Aptos Narrow"/>
        <family val="2"/>
        <scheme val="none"/>
      </font>
      <numFmt numFmtId="186" formatCode="yyyy\-mm\-dd\ hh:mm:ss"/>
      <alignment horizontal="center" vertical="center" textRotation="0" wrapText="0" indent="0" justifyLastLine="0" shrinkToFit="0" readingOrder="0"/>
    </dxf>
    <dxf>
      <font>
        <b val="0"/>
        <i val="0"/>
        <strike val="0"/>
        <condense val="0"/>
        <extend val="0"/>
        <outline val="0"/>
        <shadow val="0"/>
        <u val="none"/>
        <vertAlign val="baseline"/>
        <sz val="18"/>
        <color theme="1"/>
        <name val="Webdings"/>
        <family val="1"/>
        <charset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Narrow"/>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none"/>
      </font>
      <alignment horizontal="general" vertical="center" textRotation="0" wrapText="0" indent="0" justifyLastLine="0" shrinkToFit="0" readingOrder="0"/>
    </dxf>
    <dxf>
      <font>
        <b val="0"/>
        <i val="0"/>
        <strike val="0"/>
        <outline val="0"/>
        <shadow val="0"/>
        <u val="none"/>
        <vertAlign val="baseline"/>
        <name val="Aptos Narrow"/>
        <family val="2"/>
        <scheme val="none"/>
      </font>
    </dxf>
    <dxf>
      <font>
        <b val="0"/>
        <i val="0"/>
        <strike val="0"/>
        <outline val="0"/>
        <shadow val="0"/>
        <u val="none"/>
        <vertAlign val="baseline"/>
        <name val="Aptos Narrow"/>
        <family val="2"/>
        <scheme val="none"/>
      </font>
    </dxf>
    <dxf>
      <font>
        <b val="0"/>
        <i val="0"/>
        <strike val="0"/>
        <condense val="0"/>
        <extend val="0"/>
        <outline val="0"/>
        <shadow val="0"/>
        <u val="none"/>
        <vertAlign val="baseline"/>
        <sz val="11"/>
        <color theme="1"/>
        <name val="Calibri"/>
        <family val="2"/>
        <scheme val="minor"/>
      </font>
      <numFmt numFmtId="172" formatCode="m/d/yyyy"/>
      <fill>
        <patternFill patternType="solid">
          <fgColor theme="8" tint="0.59999389629810485"/>
          <bgColor theme="8" tint="0.59999389629810485"/>
        </patternFill>
      </fill>
      <alignment horizontal="center" vertical="center" textRotation="0" wrapText="0" indent="0" justifyLastLine="0" shrinkToFit="0" readingOrder="0"/>
      <border diagonalUp="0" diagonalDown="0" outline="0">
        <left style="hair">
          <color auto="1"/>
        </left>
        <right style="medium">
          <color auto="1"/>
        </right>
        <top style="hair">
          <color auto="1"/>
        </top>
        <bottom style="hair">
          <color auto="1"/>
        </bottom>
      </border>
    </dxf>
    <dxf>
      <font>
        <b val="0"/>
        <i val="0"/>
        <strike val="0"/>
        <condense val="0"/>
        <extend val="0"/>
        <outline val="0"/>
        <shadow val="0"/>
        <u val="none"/>
        <vertAlign val="baseline"/>
        <sz val="11"/>
        <color theme="4" tint="-0.499984740745262"/>
        <name val="Calibri"/>
        <family val="2"/>
        <scheme val="minor"/>
      </font>
      <numFmt numFmtId="180" formatCode="dd\-mm\-yyyy"/>
      <fill>
        <patternFill patternType="solid">
          <fgColor theme="8" tint="0.59999389629810485"/>
          <bgColor theme="8" tint="0.59999389629810485"/>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theme="4" tint="-0.499984740745262"/>
        <name val="Calibri"/>
        <family val="2"/>
        <scheme val="minor"/>
      </font>
      <fill>
        <patternFill patternType="solid">
          <fgColor theme="8" tint="0.59999389629810485"/>
          <bgColor theme="8" tint="0.59999389629810485"/>
        </patternFill>
      </fill>
      <alignment horizontal="left"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left style="medium">
          <color theme="4" tint="-0.499984740745262"/>
        </left>
        <right style="medium">
          <color theme="4" tint="-0.499984740745262"/>
        </right>
        <top style="medium">
          <color theme="4" tint="-0.499984740745262"/>
        </top>
        <bottom style="medium">
          <color theme="4" tint="-0.499984740745262"/>
        </bottom>
      </border>
    </dxf>
    <dxf>
      <alignment vertical="center" textRotation="0" indent="0" justifyLastLine="0" readingOrder="0"/>
    </dxf>
    <dxf>
      <border>
        <bottom style="thin">
          <color theme="4" tint="-0.499984740745262"/>
        </bottom>
      </border>
    </dxf>
    <dxf>
      <font>
        <b/>
        <i/>
        <strike val="0"/>
        <condense val="0"/>
        <extend val="0"/>
        <outline val="0"/>
        <shadow val="0"/>
        <u val="none"/>
        <vertAlign val="baseline"/>
        <sz val="11"/>
        <color theme="4" tint="-0.499984740745262"/>
        <name val="Calibri"/>
        <family val="2"/>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bottom/>
      </border>
    </dxf>
    <dxf>
      <fill>
        <patternFill patternType="solid">
          <fgColor indexed="64"/>
          <bgColor theme="0"/>
        </patternFill>
      </fill>
      <alignment horizontal="center" vertical="center" textRotation="0" wrapText="0" indent="0" justifyLastLine="0" shrinkToFit="0" readingOrder="0"/>
      <border diagonalUp="0" diagonalDown="0" outline="0">
        <left style="hair">
          <color theme="4" tint="-0.499984740745262"/>
        </left>
        <right/>
        <top style="hair">
          <color theme="4" tint="-0.499984740745262"/>
        </top>
        <bottom style="hair">
          <color theme="4" tint="-0.499984740745262"/>
        </bottom>
      </border>
    </dxf>
    <dxf>
      <font>
        <b/>
        <i val="0"/>
        <strike val="0"/>
        <condense val="0"/>
        <extend val="0"/>
        <outline val="0"/>
        <shadow val="0"/>
        <u val="none"/>
        <vertAlign val="baseline"/>
        <sz val="11"/>
        <color theme="4" tint="-0.499984740745262"/>
        <name val="Calibri"/>
        <family val="2"/>
        <scheme val="minor"/>
      </font>
      <fill>
        <gradientFill degree="90">
          <stop position="0">
            <color rgb="FFC6E5F3"/>
          </stop>
          <stop position="1">
            <color rgb="FFD6F0FB"/>
          </stop>
        </gradientFill>
      </fill>
      <alignment horizontal="center" vertical="center" textRotation="0" wrapText="0" indent="0" justifyLastLine="0" shrinkToFit="0" readingOrder="0"/>
      <border diagonalUp="0" diagonalDown="0" outline="0">
        <left/>
        <right/>
        <top/>
        <bottom style="thin">
          <color theme="4" tint="-0.499984740745262"/>
        </bottom>
      </border>
    </dxf>
    <dxf>
      <fill>
        <patternFill patternType="solid">
          <fgColor indexed="64"/>
          <bgColor theme="0"/>
        </patternFill>
      </fill>
      <alignment horizontal="center" vertical="center" textRotation="0" wrapText="0" indent="0" justifyLastLine="0" shrinkToFit="0" readingOrder="0"/>
      <border diagonalUp="0" diagonalDown="0" outline="0">
        <left/>
        <right style="hair">
          <color theme="4" tint="-0.499984740745262"/>
        </right>
        <top style="hair">
          <color theme="4" tint="-0.499984740745262"/>
        </top>
        <bottom style="hair">
          <color theme="4" tint="-0.499984740745262"/>
        </bottom>
      </border>
    </dxf>
    <dxf>
      <font>
        <b/>
        <i val="0"/>
        <strike val="0"/>
        <condense val="0"/>
        <extend val="0"/>
        <outline val="0"/>
        <shadow val="0"/>
        <u val="none"/>
        <vertAlign val="baseline"/>
        <sz val="11"/>
        <color theme="4" tint="-0.499984740745262"/>
        <name val="Calibri"/>
        <family val="2"/>
        <scheme val="minor"/>
      </font>
      <fill>
        <gradientFill degree="90">
          <stop position="0">
            <color rgb="FFC6E5F3"/>
          </stop>
          <stop position="1">
            <color rgb="FFD6F0FB"/>
          </stop>
        </gradientFill>
      </fill>
      <alignment horizontal="center" vertical="center" textRotation="0" wrapText="0" indent="0" justifyLastLine="0" shrinkToFit="0" readingOrder="0"/>
      <border diagonalUp="0" diagonalDown="0" outline="0">
        <left/>
        <right/>
        <top/>
        <bottom style="thin">
          <color theme="4" tint="-0.499984740745262"/>
        </bottom>
      </border>
    </dxf>
    <dxf>
      <border>
        <top style="hair">
          <color theme="4" tint="-0.499984740745262"/>
        </top>
      </border>
    </dxf>
    <dxf>
      <border diagonalUp="0" diagonalDown="0">
        <left style="medium">
          <color theme="4" tint="-0.499984740745262"/>
        </left>
        <right style="medium">
          <color theme="4" tint="-0.499984740745262"/>
        </right>
        <top style="medium">
          <color theme="4" tint="-0.499984740745262"/>
        </top>
        <bottom style="medium">
          <color theme="4" tint="-0.499984740745262"/>
        </bottom>
      </border>
    </dxf>
    <dxf>
      <fill>
        <patternFill patternType="solid">
          <fgColor indexed="64"/>
          <bgColor theme="0"/>
        </patternFill>
      </fill>
      <alignment horizontal="center" vertical="center" textRotation="0" wrapText="0" indent="0" justifyLastLine="0" shrinkToFit="0" readingOrder="0"/>
    </dxf>
    <dxf>
      <border>
        <bottom style="thin">
          <color theme="4" tint="-0.499984740745262"/>
        </bottom>
      </border>
    </dxf>
    <dxf>
      <font>
        <b/>
        <i val="0"/>
        <strike val="0"/>
        <condense val="0"/>
        <extend val="0"/>
        <outline val="0"/>
        <shadow val="0"/>
        <u val="none"/>
        <vertAlign val="baseline"/>
        <sz val="11"/>
        <color theme="4" tint="-0.499984740745262"/>
        <name val="Calibri"/>
        <family val="2"/>
        <scheme val="minor"/>
      </font>
      <fill>
        <gradientFill degree="90">
          <stop position="0">
            <color rgb="FFC6E5F3"/>
          </stop>
          <stop position="1">
            <color rgb="FFD6F0FB"/>
          </stop>
        </gradient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bottom/>
      </border>
    </dxf>
    <dxf>
      <alignment horizontal="left" vertical="center" textRotation="0" wrapText="0" indent="0" justifyLastLine="0" shrinkToFit="0" readingOrder="0"/>
      <border diagonalUp="0" diagonalDown="0">
        <left style="hair">
          <color auto="1"/>
        </left>
        <right/>
        <top style="hair">
          <color auto="1"/>
        </top>
        <bottom style="hair">
          <color auto="1"/>
        </bottom>
        <vertical style="hair">
          <color auto="1"/>
        </vertical>
        <horizontal style="hair">
          <color auto="1"/>
        </horizontal>
      </border>
    </dxf>
    <dxf>
      <numFmt numFmtId="185" formatCode="yyyy\-mm\-dd"/>
      <alignment vertical="center" textRotation="0" indent="0" justifyLastLine="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alignment vertical="center" textRotation="0" indent="0" justifyLastLine="0" readingOrder="0"/>
      <border diagonalUp="0" diagonalDown="0">
        <left/>
        <right style="hair">
          <color auto="1"/>
        </right>
        <top style="hair">
          <color auto="1"/>
        </top>
        <bottom style="hair">
          <color auto="1"/>
        </bottom>
        <vertical style="hair">
          <color auto="1"/>
        </vertical>
        <horizontal style="hair">
          <color auto="1"/>
        </horizontal>
      </border>
    </dxf>
    <dxf>
      <border diagonalUp="0" diagonalDown="0">
        <left style="medium">
          <color auto="1"/>
        </left>
        <right style="medium">
          <color auto="1"/>
        </right>
        <top style="medium">
          <color auto="1"/>
        </top>
        <bottom style="medium">
          <color auto="1"/>
        </bottom>
      </border>
    </dxf>
    <dxf>
      <alignment vertical="center" textRotation="0" indent="0" justifyLastLine="0" readingOrder="0"/>
    </dxf>
    <dxf>
      <border>
        <bottom style="thin">
          <color auto="1"/>
        </bottom>
      </border>
    </dxf>
    <dxf>
      <font>
        <b/>
        <i/>
        <strike val="0"/>
        <condense val="0"/>
        <extend val="0"/>
        <outline val="0"/>
        <shadow val="0"/>
        <u val="none"/>
        <vertAlign val="baseline"/>
        <sz val="11"/>
        <color theme="4" tint="-0.499984740745262"/>
        <name val="Calibri"/>
        <family val="2"/>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bottom/>
      </border>
    </dxf>
    <dxf>
      <fill>
        <patternFill patternType="none">
          <fgColor indexed="64"/>
          <bgColor auto="1"/>
        </patternFill>
      </fill>
      <alignment horizontal="left" vertical="center" textRotation="0" wrapText="0" indent="0" justifyLastLine="0" shrinkToFit="0" readingOrder="0"/>
      <border diagonalUp="0" diagonalDown="0" outline="0">
        <left style="hair">
          <color indexed="64"/>
        </left>
        <right/>
        <top style="hair">
          <color auto="1"/>
        </top>
        <bottom style="hair">
          <color auto="1"/>
        </bottom>
      </border>
    </dxf>
    <dxf>
      <numFmt numFmtId="176" formatCode="yyyy\-mm\-d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style="hair">
          <color indexed="64"/>
        </right>
        <top style="hair">
          <color auto="1"/>
        </top>
        <bottom style="hair">
          <color auto="1"/>
        </bottom>
      </border>
    </dxf>
    <dxf>
      <border outline="0">
        <top style="hair">
          <color theme="4" tint="-0.499984740745262"/>
        </top>
      </border>
    </dxf>
    <dxf>
      <border outline="0">
        <left style="medium">
          <color theme="4" tint="-0.499984740745262"/>
        </left>
        <right style="medium">
          <color theme="4" tint="-0.499984740745262"/>
        </right>
        <top style="medium">
          <color theme="4" tint="-0.499984740745262"/>
        </top>
        <bottom style="medium">
          <color theme="4" tint="-0.499984740745262"/>
        </bottom>
      </border>
    </dxf>
    <dxf>
      <fill>
        <patternFill patternType="none">
          <fgColor indexed="64"/>
          <bgColor auto="1"/>
        </patternFill>
      </fill>
      <alignment vertical="center" textRotation="0" indent="0" justifyLastLine="0" readingOrder="0"/>
    </dxf>
    <dxf>
      <border outline="0">
        <bottom style="thin">
          <color auto="1"/>
        </bottom>
      </border>
    </dxf>
    <dxf>
      <font>
        <b/>
        <i/>
        <strike val="0"/>
        <condense val="0"/>
        <extend val="0"/>
        <outline val="0"/>
        <shadow val="0"/>
        <u val="none"/>
        <vertAlign val="baseline"/>
        <sz val="11"/>
        <color theme="4" tint="-0.499984740745262"/>
        <name val="Calibri"/>
        <family val="2"/>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auto="1"/>
        </left>
        <right style="thin">
          <color auto="1"/>
        </right>
        <top/>
        <bottom/>
      </border>
    </dxf>
    <dxf>
      <font>
        <b/>
        <sz val="11"/>
        <color theme="1"/>
      </font>
      <border>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Light16">
    <tableStyle name="Invisible" pivot="0" table="0" count="0" xr9:uid="{B19D6A57-7110-442F-9B44-03C12D5D3BFA}"/>
    <tableStyle name="TimeSlicerStyleDark1 2" pivot="0" table="0" count="9" xr9:uid="{F5C0ECDE-6FD7-4165-A6DB-7F560FB6DD9A}">
      <tableStyleElement type="wholeTable" dxfId="278"/>
      <tableStyleElement type="headerRow" dxfId="277"/>
    </tableStyle>
  </tableStyles>
  <colors>
    <mruColors>
      <color rgb="FF625850"/>
      <color rgb="FF2F75B5"/>
      <color rgb="FFFFFF99"/>
      <color rgb="FFCCE5FF"/>
      <color rgb="FFD7F7FD"/>
      <color rgb="FFE6E6FA"/>
      <color rgb="FFFFCCCC"/>
      <color rgb="FFCCFFCC"/>
      <color rgb="FFFFF2CC"/>
      <color rgb="FFCCFFFF"/>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Dark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50" Type="http://schemas.openxmlformats.org/officeDocument/2006/relationships/connections" Target="connections.xml"/><Relationship Id="rId55" Type="http://schemas.microsoft.com/office/2017/06/relationships/rdRichValue" Target="richData/rdrichvalue.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eetMetadata" Target="metadata.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56" Type="http://schemas.microsoft.com/office/2017/06/relationships/rdRichValueStructure" Target="richData/rdrichvaluestructure.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57" Type="http://schemas.microsoft.com/office/2017/06/relationships/rdRichValueTypes" Target="richData/rdRichValueTyp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activeX1.xml><?xml version="1.0" encoding="utf-8"?>
<ax:ocx xmlns:ax="http://schemas.microsoft.com/office/2006/activeX" xmlns:r="http://schemas.openxmlformats.org/officeDocument/2006/relationships" ax:classid="{978C9E23-D4B0-11CE-BF2D-00AA003F40D0}" ax:persistence="persistStreamInit" r:id="rId1"/>
</file>

<file path=xl/activeX/activeX2.xml><?xml version="1.0" encoding="utf-8"?>
<ax:ocx xmlns:ax="http://schemas.microsoft.com/office/2006/activeX" xmlns:r="http://schemas.openxmlformats.org/officeDocument/2006/relationships" ax:classid="{978C9E23-D4B0-11CE-BF2D-00AA003F40D0}" ax:persistence="persistStreamInit" r:id="rId1"/>
</file>

<file path=xl/activeX/activeX3.xml><?xml version="1.0" encoding="utf-8"?>
<ax:ocx xmlns:ax="http://schemas.microsoft.com/office/2006/activeX" xmlns:r="http://schemas.openxmlformats.org/officeDocument/2006/relationships" ax:classid="{978C9E23-D4B0-11CE-BF2D-00AA003F40D0}" ax:persistence="persistStreamInit" r:id="rId1"/>
</file>

<file path=xl/activeX/activeX4.xml><?xml version="1.0" encoding="utf-8"?>
<ax:ocx xmlns:ax="http://schemas.microsoft.com/office/2006/activeX" xmlns:r="http://schemas.openxmlformats.org/officeDocument/2006/relationships" ax:classid="{978C9E23-D4B0-11CE-BF2D-00AA003F40D0}" ax:persistence="persistStreamInit" r:id="rId1"/>
</file>

<file path=xl/activeX/activeX5.xml><?xml version="1.0" encoding="utf-8"?>
<ax:ocx xmlns:ax="http://schemas.microsoft.com/office/2006/activeX" xmlns:r="http://schemas.openxmlformats.org/officeDocument/2006/relationships" ax:classid="{978C9E23-D4B0-11CE-BF2D-00AA003F40D0}" ax:persistence="persistStreamInit" r:id="rId1"/>
</file>

<file path=xl/activeX/activeX6.xml><?xml version="1.0" encoding="utf-8"?>
<ax:ocx xmlns:ax="http://schemas.microsoft.com/office/2006/activeX" xmlns:r="http://schemas.openxmlformats.org/officeDocument/2006/relationships" ax:classid="{978C9E23-D4B0-11CE-BF2D-00AA003F40D0}" ax:persistence="persistStreamInit" r:id="rId1"/>
</file>

<file path=xl/activeX/activeX7.xml><?xml version="1.0" encoding="utf-8"?>
<ax:ocx xmlns:ax="http://schemas.microsoft.com/office/2006/activeX" xmlns:r="http://schemas.openxmlformats.org/officeDocument/2006/relationships" ax:classid="{978C9E23-D4B0-11CE-BF2D-00AA003F40D0}" ax:persistence="persistStreamInit" r:id="rId1"/>
</file>

<file path=xl/activeX/activeX8.xml><?xml version="1.0" encoding="utf-8"?>
<ax:ocx xmlns:ax="http://schemas.microsoft.com/office/2006/activeX" xmlns:r="http://schemas.openxmlformats.org/officeDocument/2006/relationships" ax:classid="{8BD21D40-EC42-11CE-9E0D-00AA006002F3}" ax:persistence="persistStreamInit" r:id="rId1"/>
</file>

<file path=xl/activeX/activeX9.xml><?xml version="1.0" encoding="utf-8"?>
<ax:ocx xmlns:ax="http://schemas.microsoft.com/office/2006/activeX" xmlns:r="http://schemas.openxmlformats.org/officeDocument/2006/relationships" ax:classid="{8BD21D40-EC42-11CE-9E0D-00AA006002F3}" ax:persistence="persistStreamInit" r:id="rId1"/>
</file>

<file path=xl/activeX/activeX10.xml><?xml version="1.0" encoding="utf-8"?>
<ax:ocx xmlns:ax="http://schemas.microsoft.com/office/2006/activeX" xmlns:r="http://schemas.openxmlformats.org/officeDocument/2006/relationships" ax:classid="{8BD21D20-EC42-11CE-9E0D-00AA006002F3}" ax:persistence="persistStreamInit" r:id="rId1"/>
</file>

<file path=xl/activeX/activeX11.xml><?xml version="1.0" encoding="utf-8"?>
<ax:ocx xmlns:ax="http://schemas.microsoft.com/office/2006/activeX" xmlns:r="http://schemas.openxmlformats.org/officeDocument/2006/relationships" ax:classid="{8BD21D50-EC42-11CE-9E0D-00AA006002F3}" ax:persistence="persistStreamInit" r:id="rId1"/>
</file>

<file path=xl/activeX/activeX12.xml><?xml version="1.0" encoding="utf-8"?>
<ax:ocx xmlns:ax="http://schemas.microsoft.com/office/2006/activeX" xmlns:r="http://schemas.openxmlformats.org/officeDocument/2006/relationships" ax:classid="{8BD21D50-EC42-11CE-9E0D-00AA006002F3}"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978C9E23-D4B0-11CE-BF2D-00AA003F40D0}" ax:persistence="persistStreamInit" r:id="rId1"/>
</file>

<file path=xl/activeX/activeX15.xml><?xml version="1.0" encoding="utf-8"?>
<ax:ocx xmlns:ax="http://schemas.microsoft.com/office/2006/activeX" xmlns:r="http://schemas.openxmlformats.org/officeDocument/2006/relationships" ax:classid="{978C9E23-D4B0-11CE-BF2D-00AA003F40D0}" ax:persistence="persistStreamInit" r:id="rId1"/>
</file>

<file path=xl/activeX/activeX16.xml><?xml version="1.0" encoding="utf-8"?>
<ax:ocx xmlns:ax="http://schemas.microsoft.com/office/2006/activeX" xmlns:r="http://schemas.openxmlformats.org/officeDocument/2006/relationships" ax:classid="{978C9E23-D4B0-11CE-BF2D-00AA003F40D0}" ax:persistence="persistStreamInit" r:id="rId1"/>
</file>

<file path=xl/activeX/activeX17.xml><?xml version="1.0" encoding="utf-8"?>
<ax:ocx xmlns:ax="http://schemas.microsoft.com/office/2006/activeX" xmlns:r="http://schemas.openxmlformats.org/officeDocument/2006/relationships" ax:classid="{978C9E23-D4B0-11CE-BF2D-00AA003F40D0}" ax:persistence="persistStreamInit" r:id="rId1"/>
</file>

<file path=xl/activeX/activeX18.xml><?xml version="1.0" encoding="utf-8"?>
<ax:ocx xmlns:ax="http://schemas.microsoft.com/office/2006/activeX" xmlns:r="http://schemas.openxmlformats.org/officeDocument/2006/relationships" ax:classid="{978C9E23-D4B0-11CE-BF2D-00AA003F40D0}" ax:persistence="persistStreamInit" r:id="rId1"/>
</file>

<file path=xl/activeX/activeX19.xml><?xml version="1.0" encoding="utf-8"?>
<ax:ocx xmlns:ax="http://schemas.microsoft.com/office/2006/activeX" xmlns:r="http://schemas.openxmlformats.org/officeDocument/2006/relationships" ax:classid="{978C9E23-D4B0-11CE-BF2D-00AA003F40D0}" ax:persistence="persistStreamInit" r:id="rId1"/>
</file>

<file path=xl/activeX/activeX20.xml><?xml version="1.0" encoding="utf-8"?>
<ax:ocx xmlns:ax="http://schemas.microsoft.com/office/2006/activeX" xmlns:r="http://schemas.openxmlformats.org/officeDocument/2006/relationships" ax:classid="{978C9E23-D4B0-11CE-BF2D-00AA003F40D0}" ax:persistence="persistStreamInit" r:id="rId1"/>
</file>

<file path=xl/activeX/activeX21.xml><?xml version="1.0" encoding="utf-8"?>
<ax:ocx xmlns:ax="http://schemas.microsoft.com/office/2006/activeX" xmlns:r="http://schemas.openxmlformats.org/officeDocument/2006/relationships" ax:classid="{978C9E23-D4B0-11CE-BF2D-00AA003F40D0}" ax:persistence="persistStreamInit" r:id="rId1"/>
</file>

<file path=xl/activeX/activeX22.xml><?xml version="1.0" encoding="utf-8"?>
<ax:ocx xmlns:ax="http://schemas.microsoft.com/office/2006/activeX" xmlns:r="http://schemas.openxmlformats.org/officeDocument/2006/relationships" ax:classid="{978C9E23-D4B0-11CE-BF2D-00AA003F40D0}" ax:persistence="persistStreamInit" r:id="rId1"/>
</file>

<file path=xl/activeX/activeX23.xml><?xml version="1.0" encoding="utf-8"?>
<ax:ocx xmlns:ax="http://schemas.microsoft.com/office/2006/activeX" xmlns:r="http://schemas.openxmlformats.org/officeDocument/2006/relationships" ax:classid="{978C9E23-D4B0-11CE-BF2D-00AA003F40D0}" ax:persistence="persistStreamInit" r:id="rId1"/>
</file>

<file path=xl/activeX/activeX24.xml><?xml version="1.0" encoding="utf-8"?>
<ax:ocx xmlns:ax="http://schemas.microsoft.com/office/2006/activeX" xmlns:r="http://schemas.openxmlformats.org/officeDocument/2006/relationships" ax:classid="{978C9E23-D4B0-11CE-BF2D-00AA003F40D0}" ax:persistence="persistStreamInit" r:id="rId1"/>
</file>

<file path=xl/activeX/activeX25.xml><?xml version="1.0" encoding="utf-8"?>
<ax:ocx xmlns:ax="http://schemas.microsoft.com/office/2006/activeX" xmlns:r="http://schemas.openxmlformats.org/officeDocument/2006/relationships" ax:classid="{978C9E23-D4B0-11CE-BF2D-00AA003F40D0}" ax:persistence="persistStreamInit" r:id="rId1"/>
</file>

<file path=xl/activeX/activeX26.xml><?xml version="1.0" encoding="utf-8"?>
<ax:ocx xmlns:ax="http://schemas.microsoft.com/office/2006/activeX" xmlns:r="http://schemas.openxmlformats.org/officeDocument/2006/relationships" ax:classid="{978C9E23-D4B0-11CE-BF2D-00AA003F40D0}" ax:persistence="persistStreamInit" r:id="rId1"/>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[TEC de Guillaume - Août 2024.xlsx]TEC_TDB_PivotTable!Tableau croisé dynamique3</c:name>
    <c:fmtId val="1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7"/>
        <c:spPr>
          <a:solidFill>
            <a:schemeClr val="accent1"/>
          </a:solidFill>
          <a:ln w="25400">
            <a:solidFill>
              <a:schemeClr val="lt1"/>
            </a:solidFill>
          </a:ln>
          <a:effectLst/>
          <a:sp3d contourW="25400">
            <a:contourClr>
              <a:schemeClr val="lt1"/>
            </a:contourClr>
          </a:sp3d>
        </c:spPr>
        <c:dLbl>
          <c:idx val="0"/>
          <c:layout>
            <c:manualLayout>
              <c:x val="-0.23039163643870372"/>
              <c:y val="6.96249955056987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1"/>
        <c:spPr>
          <a:solidFill>
            <a:schemeClr val="accent1"/>
          </a:solidFill>
          <a:ln w="25400">
            <a:solidFill>
              <a:schemeClr val="lt1"/>
            </a:solidFill>
          </a:ln>
          <a:effectLst/>
          <a:sp3d contourW="25400">
            <a:contourClr>
              <a:schemeClr val="lt1"/>
            </a:contourClr>
          </a:sp3d>
        </c:spPr>
        <c:dLbl>
          <c:idx val="0"/>
          <c:layout>
            <c:manualLayout>
              <c:x val="-0.23039163643870372"/>
              <c:y val="6.96249955056987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5"/>
        <c:spPr>
          <a:solidFill>
            <a:schemeClr val="accent1"/>
          </a:solidFill>
          <a:ln w="25400">
            <a:solidFill>
              <a:schemeClr val="lt1"/>
            </a:solidFill>
          </a:ln>
          <a:effectLst/>
          <a:sp3d contourW="25400">
            <a:contourClr>
              <a:schemeClr val="lt1"/>
            </a:contourClr>
          </a:sp3d>
        </c:spPr>
        <c:dLbl>
          <c:idx val="0"/>
          <c:layout>
            <c:manualLayout>
              <c:x val="-0.23039163643870372"/>
              <c:y val="6.96249955056987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marker>
          <c:symbol val="none"/>
        </c:marker>
        <c:dLbl>
          <c:idx val="0"/>
          <c:delete val="1"/>
          <c:extLst>
            <c:ext xmlns:c15="http://schemas.microsoft.com/office/drawing/2012/chart" uri="{CE6537A1-D6FC-4f65-9D91-7224C49458BB}"/>
          </c:extLst>
        </c:dLbl>
      </c:pivotFmt>
      <c:pivotFmt>
        <c:idx val="149"/>
        <c:spPr>
          <a:solidFill>
            <a:schemeClr val="accent1"/>
          </a:solidFill>
          <a:ln w="25400">
            <a:solidFill>
              <a:schemeClr val="lt1"/>
            </a:solidFill>
          </a:ln>
          <a:effectLst/>
          <a:sp3d contourW="25400">
            <a:contourClr>
              <a:schemeClr val="lt1"/>
            </a:contourClr>
          </a:sp3d>
        </c:spPr>
        <c:dLbl>
          <c:idx val="0"/>
          <c:layout>
            <c:manualLayout>
              <c:x val="-0.23039163643870372"/>
              <c:y val="6.96249955056987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2"/>
          </a:solidFill>
          <a:ln w="25400">
            <a:solidFill>
              <a:schemeClr val="lt1"/>
            </a:solidFill>
          </a:ln>
          <a:effectLst/>
          <a:sp3d contourW="25400">
            <a:contourClr>
              <a:schemeClr val="lt1"/>
            </a:contourClr>
          </a:sp3d>
        </c:spPr>
      </c:pivotFmt>
      <c:pivotFmt>
        <c:idx val="151"/>
        <c:spPr>
          <a:solidFill>
            <a:schemeClr val="accent3"/>
          </a:solidFill>
          <a:ln w="25400">
            <a:solidFill>
              <a:schemeClr val="lt1"/>
            </a:solidFill>
          </a:ln>
          <a:effectLst/>
          <a:sp3d contourW="25400">
            <a:contourClr>
              <a:schemeClr val="lt1"/>
            </a:contourClr>
          </a:sp3d>
        </c:spPr>
      </c:pivotFmt>
      <c:pivotFmt>
        <c:idx val="152"/>
        <c:spPr>
          <a:solidFill>
            <a:schemeClr val="accent4"/>
          </a:solidFill>
          <a:ln w="25400">
            <a:solidFill>
              <a:schemeClr val="lt1"/>
            </a:solidFill>
          </a:ln>
          <a:effectLst/>
          <a:sp3d contourW="25400">
            <a:contourClr>
              <a:schemeClr val="lt1"/>
            </a:contourClr>
          </a:sp3d>
        </c:spPr>
      </c:pivotFmt>
      <c:pivotFmt>
        <c:idx val="153"/>
        <c:spPr>
          <a:solidFill>
            <a:schemeClr val="accent5"/>
          </a:solidFill>
          <a:ln w="25400">
            <a:solidFill>
              <a:schemeClr val="lt1"/>
            </a:solidFill>
          </a:ln>
          <a:effectLst/>
          <a:sp3d contourW="25400">
            <a:contourClr>
              <a:schemeClr val="lt1"/>
            </a:contourClr>
          </a:sp3d>
        </c:spPr>
      </c:pivotFmt>
      <c:pivotFmt>
        <c:idx val="154"/>
        <c:marker>
          <c:symbol val="none"/>
        </c:marker>
        <c:dLbl>
          <c:idx val="0"/>
          <c:delete val="1"/>
          <c:extLst>
            <c:ext xmlns:c15="http://schemas.microsoft.com/office/drawing/2012/chart" uri="{CE6537A1-D6FC-4f65-9D91-7224C49458BB}"/>
          </c:extLst>
        </c:dLbl>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2"/>
          </a:solidFill>
          <a:ln w="25400">
            <a:solidFill>
              <a:schemeClr val="lt1"/>
            </a:solidFill>
          </a:ln>
          <a:effectLst/>
          <a:sp3d contourW="25400">
            <a:contourClr>
              <a:schemeClr val="lt1"/>
            </a:contourClr>
          </a:sp3d>
        </c:spPr>
      </c:pivotFmt>
      <c:pivotFmt>
        <c:idx val="157"/>
        <c:spPr>
          <a:solidFill>
            <a:schemeClr val="accent3"/>
          </a:solidFill>
          <a:ln w="25400">
            <a:solidFill>
              <a:schemeClr val="lt1"/>
            </a:solidFill>
          </a:ln>
          <a:effectLst/>
          <a:sp3d contourW="25400">
            <a:contourClr>
              <a:schemeClr val="lt1"/>
            </a:contourClr>
          </a:sp3d>
        </c:spPr>
      </c:pivotFmt>
      <c:pivotFmt>
        <c:idx val="158"/>
        <c:spPr>
          <a:solidFill>
            <a:schemeClr val="accent4"/>
          </a:solidFill>
          <a:ln w="25400">
            <a:solidFill>
              <a:schemeClr val="lt1"/>
            </a:solidFill>
          </a:ln>
          <a:effectLst/>
          <a:sp3d contourW="25400">
            <a:contourClr>
              <a:schemeClr val="lt1"/>
            </a:contourClr>
          </a:sp3d>
        </c:spPr>
      </c:pivotFmt>
      <c:pivotFmt>
        <c:idx val="159"/>
        <c:spPr>
          <a:solidFill>
            <a:schemeClr val="accent5"/>
          </a:solidFill>
          <a:ln w="25400">
            <a:solidFill>
              <a:schemeClr val="lt1"/>
            </a:solidFill>
          </a:ln>
          <a:effectLst/>
          <a:sp3d contourW="25400">
            <a:contourClr>
              <a:schemeClr val="lt1"/>
            </a:contourClr>
          </a:sp3d>
        </c:spPr>
      </c:pivotFmt>
      <c:pivotFmt>
        <c:idx val="160"/>
        <c:marker>
          <c:symbol val="none"/>
        </c:marker>
        <c:dLbl>
          <c:idx val="0"/>
          <c:delete val="1"/>
          <c:extLst>
            <c:ext xmlns:c15="http://schemas.microsoft.com/office/drawing/2012/chart" uri="{CE6537A1-D6FC-4f65-9D91-7224C49458BB}"/>
          </c:extLst>
        </c:dLbl>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2"/>
          </a:solidFill>
          <a:ln w="25400">
            <a:solidFill>
              <a:schemeClr val="lt1"/>
            </a:solidFill>
          </a:ln>
          <a:effectLst/>
          <a:sp3d contourW="25400">
            <a:contourClr>
              <a:schemeClr val="lt1"/>
            </a:contourClr>
          </a:sp3d>
        </c:spPr>
      </c:pivotFmt>
      <c:pivotFmt>
        <c:idx val="163"/>
        <c:spPr>
          <a:solidFill>
            <a:schemeClr val="accent3"/>
          </a:solidFill>
          <a:ln w="25400">
            <a:solidFill>
              <a:schemeClr val="lt1"/>
            </a:solidFill>
          </a:ln>
          <a:effectLst/>
          <a:sp3d contourW="25400">
            <a:contourClr>
              <a:schemeClr val="lt1"/>
            </a:contourClr>
          </a:sp3d>
        </c:spPr>
      </c:pivotFmt>
      <c:pivotFmt>
        <c:idx val="164"/>
        <c:spPr>
          <a:solidFill>
            <a:schemeClr val="accent4"/>
          </a:solidFill>
          <a:ln w="25400">
            <a:solidFill>
              <a:schemeClr val="lt1"/>
            </a:solidFill>
          </a:ln>
          <a:effectLst/>
          <a:sp3d contourW="25400">
            <a:contourClr>
              <a:schemeClr val="lt1"/>
            </a:contourClr>
          </a:sp3d>
        </c:spPr>
      </c:pivotFmt>
      <c:pivotFmt>
        <c:idx val="165"/>
        <c:spPr>
          <a:solidFill>
            <a:schemeClr val="accent5"/>
          </a:solidFill>
          <a:ln w="25400">
            <a:solidFill>
              <a:schemeClr val="lt1"/>
            </a:solidFill>
          </a:ln>
          <a:effectLst/>
          <a:sp3d contourW="25400">
            <a:contourClr>
              <a:schemeClr val="lt1"/>
            </a:contourClr>
          </a:sp3d>
        </c:spPr>
      </c:pivotFmt>
      <c:pivotFmt>
        <c:idx val="166"/>
        <c:marker>
          <c:symbol val="none"/>
        </c:marker>
        <c:dLbl>
          <c:idx val="0"/>
          <c:delete val="1"/>
          <c:extLst>
            <c:ext xmlns:c15="http://schemas.microsoft.com/office/drawing/2012/chart" uri="{CE6537A1-D6FC-4f65-9D91-7224C49458BB}"/>
          </c:extLst>
        </c:dLbl>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2"/>
          </a:solidFill>
          <a:ln w="25400">
            <a:solidFill>
              <a:schemeClr val="lt1"/>
            </a:solidFill>
          </a:ln>
          <a:effectLst/>
          <a:sp3d contourW="25400">
            <a:contourClr>
              <a:schemeClr val="lt1"/>
            </a:contourClr>
          </a:sp3d>
        </c:spPr>
      </c:pivotFmt>
      <c:pivotFmt>
        <c:idx val="169"/>
        <c:spPr>
          <a:solidFill>
            <a:schemeClr val="accent3"/>
          </a:solidFill>
          <a:ln w="25400">
            <a:solidFill>
              <a:schemeClr val="lt1"/>
            </a:solidFill>
          </a:ln>
          <a:effectLst/>
          <a:sp3d contourW="25400">
            <a:contourClr>
              <a:schemeClr val="lt1"/>
            </a:contourClr>
          </a:sp3d>
        </c:spPr>
      </c:pivotFmt>
      <c:pivotFmt>
        <c:idx val="170"/>
        <c:spPr>
          <a:solidFill>
            <a:schemeClr val="accent4"/>
          </a:solidFill>
          <a:ln w="25400">
            <a:solidFill>
              <a:schemeClr val="lt1"/>
            </a:solidFill>
          </a:ln>
          <a:effectLst/>
          <a:sp3d contourW="25400">
            <a:contourClr>
              <a:schemeClr val="lt1"/>
            </a:contourClr>
          </a:sp3d>
        </c:spPr>
      </c:pivotFmt>
      <c:pivotFmt>
        <c:idx val="171"/>
        <c:spPr>
          <a:solidFill>
            <a:schemeClr val="accent5"/>
          </a:solidFill>
          <a:ln w="25400">
            <a:solidFill>
              <a:schemeClr val="lt1"/>
            </a:solidFill>
          </a:ln>
          <a:effectLst/>
          <a:sp3d contourW="25400">
            <a:contourClr>
              <a:schemeClr val="lt1"/>
            </a:contourClr>
          </a:sp3d>
        </c:spPr>
      </c:pivotFmt>
      <c:pivotFmt>
        <c:idx val="172"/>
        <c:marker>
          <c:symbol val="none"/>
        </c:marker>
        <c:dLbl>
          <c:idx val="0"/>
          <c:delete val="1"/>
          <c:extLst>
            <c:ext xmlns:c15="http://schemas.microsoft.com/office/drawing/2012/chart" uri="{CE6537A1-D6FC-4f65-9D91-7224C49458BB}"/>
          </c:extLst>
        </c:dLbl>
      </c:pivotFmt>
      <c:pivotFmt>
        <c:idx val="173"/>
        <c:spPr>
          <a:solidFill>
            <a:schemeClr val="accent1"/>
          </a:solidFill>
          <a:ln w="25400">
            <a:solidFill>
              <a:schemeClr val="lt1"/>
            </a:solidFill>
          </a:ln>
          <a:effectLst/>
          <a:sp3d contourW="25400">
            <a:contourClr>
              <a:schemeClr val="lt1"/>
            </a:contourClr>
          </a:sp3d>
        </c:spPr>
        <c:dLbl>
          <c:idx val="0"/>
          <c:layout>
            <c:manualLayout>
              <c:x val="-0.23039163643870372"/>
              <c:y val="6.96249955056987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2"/>
          </a:solidFill>
          <a:ln w="25400">
            <a:solidFill>
              <a:schemeClr val="lt1"/>
            </a:solidFill>
          </a:ln>
          <a:effectLst/>
          <a:sp3d contourW="25400">
            <a:contourClr>
              <a:schemeClr val="lt1"/>
            </a:contourClr>
          </a:sp3d>
        </c:spPr>
      </c:pivotFmt>
      <c:pivotFmt>
        <c:idx val="175"/>
        <c:spPr>
          <a:solidFill>
            <a:schemeClr val="accent3"/>
          </a:solidFill>
          <a:ln w="25400">
            <a:solidFill>
              <a:schemeClr val="lt1"/>
            </a:solidFill>
          </a:ln>
          <a:effectLst/>
          <a:sp3d contourW="25400">
            <a:contourClr>
              <a:schemeClr val="lt1"/>
            </a:contourClr>
          </a:sp3d>
        </c:spPr>
      </c:pivotFmt>
      <c:pivotFmt>
        <c:idx val="176"/>
        <c:spPr>
          <a:solidFill>
            <a:schemeClr val="accent4"/>
          </a:solidFill>
          <a:ln w="25400">
            <a:solidFill>
              <a:schemeClr val="lt1"/>
            </a:solidFill>
          </a:ln>
          <a:effectLst/>
          <a:sp3d contourW="25400">
            <a:contourClr>
              <a:schemeClr val="lt1"/>
            </a:contourClr>
          </a:sp3d>
        </c:spPr>
      </c:pivotFmt>
      <c:pivotFmt>
        <c:idx val="177"/>
        <c:spPr>
          <a:solidFill>
            <a:schemeClr val="accent5"/>
          </a:solidFill>
          <a:ln w="25400">
            <a:solidFill>
              <a:schemeClr val="lt1"/>
            </a:solidFill>
          </a:ln>
          <a:effectLst/>
          <a:sp3d contourW="25400">
            <a:contourClr>
              <a:schemeClr val="lt1"/>
            </a:contourClr>
          </a:sp3d>
        </c:spPr>
      </c:pivotFmt>
      <c:pivotFmt>
        <c:idx val="178"/>
        <c:marker>
          <c:symbol val="none"/>
        </c:marker>
        <c:dLbl>
          <c:idx val="0"/>
          <c:delete val="1"/>
          <c:extLst>
            <c:ext xmlns:c15="http://schemas.microsoft.com/office/drawing/2012/chart" uri="{CE6537A1-D6FC-4f65-9D91-7224C49458BB}"/>
          </c:extLst>
        </c:dLbl>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2"/>
          </a:solidFill>
          <a:ln w="25400">
            <a:solidFill>
              <a:schemeClr val="lt1"/>
            </a:solidFill>
          </a:ln>
          <a:effectLst/>
          <a:sp3d contourW="25400">
            <a:contourClr>
              <a:schemeClr val="lt1"/>
            </a:contourClr>
          </a:sp3d>
        </c:spPr>
      </c:pivotFmt>
      <c:pivotFmt>
        <c:idx val="181"/>
        <c:spPr>
          <a:solidFill>
            <a:schemeClr val="accent3"/>
          </a:solidFill>
          <a:ln w="25400">
            <a:solidFill>
              <a:schemeClr val="lt1"/>
            </a:solidFill>
          </a:ln>
          <a:effectLst/>
          <a:sp3d contourW="25400">
            <a:contourClr>
              <a:schemeClr val="lt1"/>
            </a:contourClr>
          </a:sp3d>
        </c:spPr>
      </c:pivotFmt>
      <c:pivotFmt>
        <c:idx val="182"/>
        <c:spPr>
          <a:solidFill>
            <a:schemeClr val="accent4"/>
          </a:solidFill>
          <a:ln w="25400">
            <a:solidFill>
              <a:schemeClr val="lt1"/>
            </a:solidFill>
          </a:ln>
          <a:effectLst/>
          <a:sp3d contourW="25400">
            <a:contourClr>
              <a:schemeClr val="lt1"/>
            </a:contourClr>
          </a:sp3d>
        </c:spPr>
      </c:pivotFmt>
      <c:pivotFmt>
        <c:idx val="183"/>
        <c:spPr>
          <a:solidFill>
            <a:schemeClr val="accent5"/>
          </a:solidFill>
          <a:ln w="25400">
            <a:solidFill>
              <a:schemeClr val="lt1"/>
            </a:solidFill>
          </a:ln>
          <a:effectLst/>
          <a:sp3d contourW="25400">
            <a:contourClr>
              <a:schemeClr val="lt1"/>
            </a:contourClr>
          </a:sp3d>
        </c:spPr>
      </c:pivotFmt>
      <c:pivotFmt>
        <c:idx val="184"/>
        <c:marker>
          <c:symbol val="none"/>
        </c:marker>
        <c:dLbl>
          <c:idx val="0"/>
          <c:delete val="1"/>
          <c:extLst>
            <c:ext xmlns:c15="http://schemas.microsoft.com/office/drawing/2012/chart" uri="{CE6537A1-D6FC-4f65-9D91-7224C49458BB}"/>
          </c:extLst>
        </c:dLbl>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2"/>
          </a:solidFill>
          <a:ln w="25400">
            <a:solidFill>
              <a:schemeClr val="lt1"/>
            </a:solidFill>
          </a:ln>
          <a:effectLst/>
          <a:sp3d contourW="25400">
            <a:contourClr>
              <a:schemeClr val="lt1"/>
            </a:contourClr>
          </a:sp3d>
        </c:spPr>
      </c:pivotFmt>
      <c:pivotFmt>
        <c:idx val="187"/>
        <c:spPr>
          <a:solidFill>
            <a:schemeClr val="accent3"/>
          </a:solidFill>
          <a:ln w="25400">
            <a:solidFill>
              <a:schemeClr val="lt1"/>
            </a:solidFill>
          </a:ln>
          <a:effectLst/>
          <a:sp3d contourW="25400">
            <a:contourClr>
              <a:schemeClr val="lt1"/>
            </a:contourClr>
          </a:sp3d>
        </c:spPr>
      </c:pivotFmt>
      <c:pivotFmt>
        <c:idx val="188"/>
        <c:spPr>
          <a:solidFill>
            <a:schemeClr val="accent4"/>
          </a:solidFill>
          <a:ln w="25400">
            <a:solidFill>
              <a:schemeClr val="lt1"/>
            </a:solidFill>
          </a:ln>
          <a:effectLst/>
          <a:sp3d contourW="25400">
            <a:contourClr>
              <a:schemeClr val="lt1"/>
            </a:contourClr>
          </a:sp3d>
        </c:spPr>
      </c:pivotFmt>
      <c:pivotFmt>
        <c:idx val="189"/>
        <c:spPr>
          <a:solidFill>
            <a:schemeClr val="accent5"/>
          </a:solidFill>
          <a:ln w="25400">
            <a:solidFill>
              <a:schemeClr val="lt1"/>
            </a:solidFill>
          </a:ln>
          <a:effectLst/>
          <a:sp3d contourW="25400">
            <a:contourClr>
              <a:schemeClr val="lt1"/>
            </a:contourClr>
          </a:sp3d>
        </c:spPr>
      </c:pivotFmt>
      <c:pivotFmt>
        <c:idx val="190"/>
        <c:marker>
          <c:symbol val="none"/>
        </c:marker>
        <c:dLbl>
          <c:idx val="0"/>
          <c:delete val="1"/>
          <c:extLst>
            <c:ext xmlns:c15="http://schemas.microsoft.com/office/drawing/2012/chart" uri="{CE6537A1-D6FC-4f65-9D91-7224C49458BB}"/>
          </c:extLst>
        </c:dLbl>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2"/>
          </a:solidFill>
          <a:ln w="25400">
            <a:solidFill>
              <a:schemeClr val="lt1"/>
            </a:solidFill>
          </a:ln>
          <a:effectLst/>
          <a:sp3d contourW="25400">
            <a:contourClr>
              <a:schemeClr val="lt1"/>
            </a:contourClr>
          </a:sp3d>
        </c:spPr>
      </c:pivotFmt>
      <c:pivotFmt>
        <c:idx val="193"/>
        <c:spPr>
          <a:solidFill>
            <a:schemeClr val="accent3"/>
          </a:solidFill>
          <a:ln w="25400">
            <a:solidFill>
              <a:schemeClr val="lt1"/>
            </a:solidFill>
          </a:ln>
          <a:effectLst/>
          <a:sp3d contourW="25400">
            <a:contourClr>
              <a:schemeClr val="lt1"/>
            </a:contourClr>
          </a:sp3d>
        </c:spPr>
      </c:pivotFmt>
      <c:pivotFmt>
        <c:idx val="194"/>
        <c:spPr>
          <a:solidFill>
            <a:schemeClr val="accent4"/>
          </a:solidFill>
          <a:ln w="25400">
            <a:solidFill>
              <a:schemeClr val="lt1"/>
            </a:solidFill>
          </a:ln>
          <a:effectLst/>
          <a:sp3d contourW="25400">
            <a:contourClr>
              <a:schemeClr val="lt1"/>
            </a:contourClr>
          </a:sp3d>
        </c:spPr>
      </c:pivotFmt>
      <c:pivotFmt>
        <c:idx val="195"/>
        <c:spPr>
          <a:solidFill>
            <a:schemeClr val="accent5"/>
          </a:solidFill>
          <a:ln w="25400">
            <a:solidFill>
              <a:schemeClr val="lt1"/>
            </a:solidFill>
          </a:ln>
          <a:effectLst/>
          <a:sp3d contourW="25400">
            <a:contourClr>
              <a:schemeClr val="lt1"/>
            </a:contourClr>
          </a:sp3d>
        </c:spPr>
      </c:pivotFmt>
      <c:pivotFmt>
        <c:idx val="196"/>
        <c:marker>
          <c:symbol val="none"/>
        </c:marker>
        <c:dLbl>
          <c:idx val="0"/>
          <c:delete val="1"/>
          <c:extLst>
            <c:ext xmlns:c15="http://schemas.microsoft.com/office/drawing/2012/chart" uri="{CE6537A1-D6FC-4f65-9D91-7224C49458BB}"/>
          </c:extLst>
        </c:dLbl>
      </c:pivotFmt>
      <c:pivotFmt>
        <c:idx val="197"/>
        <c:spPr>
          <a:solidFill>
            <a:schemeClr val="accent1"/>
          </a:solidFill>
          <a:ln w="25400">
            <a:solidFill>
              <a:schemeClr val="lt1"/>
            </a:solidFill>
          </a:ln>
          <a:effectLst/>
          <a:sp3d contourW="25400">
            <a:contourClr>
              <a:schemeClr val="lt1"/>
            </a:contourClr>
          </a:sp3d>
        </c:spPr>
        <c:dLbl>
          <c:idx val="0"/>
          <c:layout>
            <c:manualLayout>
              <c:x val="-0.23039163643870372"/>
              <c:y val="6.96249955056987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2"/>
          </a:solidFill>
          <a:ln w="25400">
            <a:solidFill>
              <a:schemeClr val="lt1"/>
            </a:solidFill>
          </a:ln>
          <a:effectLst/>
          <a:sp3d contourW="25400">
            <a:contourClr>
              <a:schemeClr val="lt1"/>
            </a:contourClr>
          </a:sp3d>
        </c:spPr>
      </c:pivotFmt>
      <c:pivotFmt>
        <c:idx val="199"/>
        <c:spPr>
          <a:solidFill>
            <a:schemeClr val="accent3"/>
          </a:solidFill>
          <a:ln w="25400">
            <a:solidFill>
              <a:schemeClr val="lt1"/>
            </a:solidFill>
          </a:ln>
          <a:effectLst/>
          <a:sp3d contourW="25400">
            <a:contourClr>
              <a:schemeClr val="lt1"/>
            </a:contourClr>
          </a:sp3d>
        </c:spPr>
      </c:pivotFmt>
      <c:pivotFmt>
        <c:idx val="200"/>
        <c:spPr>
          <a:solidFill>
            <a:schemeClr val="accent4"/>
          </a:solidFill>
          <a:ln w="25400">
            <a:solidFill>
              <a:schemeClr val="lt1"/>
            </a:solidFill>
          </a:ln>
          <a:effectLst/>
          <a:sp3d contourW="25400">
            <a:contourClr>
              <a:schemeClr val="lt1"/>
            </a:contourClr>
          </a:sp3d>
        </c:spPr>
      </c:pivotFmt>
      <c:pivotFmt>
        <c:idx val="201"/>
        <c:spPr>
          <a:solidFill>
            <a:schemeClr val="accent5"/>
          </a:solidFill>
          <a:ln w="25400">
            <a:solidFill>
              <a:schemeClr val="lt1"/>
            </a:solidFill>
          </a:ln>
          <a:effectLst/>
          <a:sp3d contourW="25400">
            <a:contourClr>
              <a:schemeClr val="lt1"/>
            </a:contourClr>
          </a:sp3d>
        </c:spPr>
      </c:pivotFmt>
      <c:pivotFmt>
        <c:idx val="202"/>
        <c:marker>
          <c:symbol val="none"/>
        </c:marker>
        <c:dLbl>
          <c:idx val="0"/>
          <c:delete val="1"/>
          <c:extLst>
            <c:ext xmlns:c15="http://schemas.microsoft.com/office/drawing/2012/chart" uri="{CE6537A1-D6FC-4f65-9D91-7224C49458BB}"/>
          </c:extLst>
        </c:dLbl>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2"/>
          </a:solidFill>
          <a:ln w="25400">
            <a:solidFill>
              <a:schemeClr val="lt1"/>
            </a:solidFill>
          </a:ln>
          <a:effectLst/>
          <a:sp3d contourW="25400">
            <a:contourClr>
              <a:schemeClr val="lt1"/>
            </a:contourClr>
          </a:sp3d>
        </c:spPr>
      </c:pivotFmt>
      <c:pivotFmt>
        <c:idx val="205"/>
        <c:spPr>
          <a:solidFill>
            <a:schemeClr val="accent3"/>
          </a:solidFill>
          <a:ln w="25400">
            <a:solidFill>
              <a:schemeClr val="lt1"/>
            </a:solidFill>
          </a:ln>
          <a:effectLst/>
          <a:sp3d contourW="25400">
            <a:contourClr>
              <a:schemeClr val="lt1"/>
            </a:contourClr>
          </a:sp3d>
        </c:spPr>
      </c:pivotFmt>
      <c:pivotFmt>
        <c:idx val="206"/>
        <c:spPr>
          <a:solidFill>
            <a:schemeClr val="accent4"/>
          </a:solidFill>
          <a:ln w="25400">
            <a:solidFill>
              <a:schemeClr val="lt1"/>
            </a:solidFill>
          </a:ln>
          <a:effectLst/>
          <a:sp3d contourW="25400">
            <a:contourClr>
              <a:schemeClr val="lt1"/>
            </a:contourClr>
          </a:sp3d>
        </c:spPr>
      </c:pivotFmt>
      <c:pivotFmt>
        <c:idx val="207"/>
        <c:spPr>
          <a:solidFill>
            <a:schemeClr val="accent5"/>
          </a:solidFill>
          <a:ln w="25400">
            <a:solidFill>
              <a:schemeClr val="lt1"/>
            </a:solidFill>
          </a:ln>
          <a:effectLst/>
          <a:sp3d contourW="25400">
            <a:contourClr>
              <a:schemeClr val="lt1"/>
            </a:contourClr>
          </a:sp3d>
        </c:spPr>
      </c:pivotFmt>
      <c:pivotFmt>
        <c:idx val="208"/>
        <c:marker>
          <c:symbol val="none"/>
        </c:marker>
        <c:dLbl>
          <c:idx val="0"/>
          <c:delete val="1"/>
          <c:extLst>
            <c:ext xmlns:c15="http://schemas.microsoft.com/office/drawing/2012/chart" uri="{CE6537A1-D6FC-4f65-9D91-7224C49458BB}"/>
          </c:extLst>
        </c:dLbl>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2"/>
          </a:solidFill>
          <a:ln w="25400">
            <a:solidFill>
              <a:schemeClr val="lt1"/>
            </a:solidFill>
          </a:ln>
          <a:effectLst/>
          <a:sp3d contourW="25400">
            <a:contourClr>
              <a:schemeClr val="lt1"/>
            </a:contourClr>
          </a:sp3d>
        </c:spPr>
      </c:pivotFmt>
      <c:pivotFmt>
        <c:idx val="211"/>
        <c:spPr>
          <a:solidFill>
            <a:schemeClr val="accent3"/>
          </a:solidFill>
          <a:ln w="25400">
            <a:solidFill>
              <a:schemeClr val="lt1"/>
            </a:solidFill>
          </a:ln>
          <a:effectLst/>
          <a:sp3d contourW="25400">
            <a:contourClr>
              <a:schemeClr val="lt1"/>
            </a:contourClr>
          </a:sp3d>
        </c:spPr>
      </c:pivotFmt>
      <c:pivotFmt>
        <c:idx val="212"/>
        <c:spPr>
          <a:solidFill>
            <a:schemeClr val="accent4"/>
          </a:solidFill>
          <a:ln w="25400">
            <a:solidFill>
              <a:schemeClr val="lt1"/>
            </a:solidFill>
          </a:ln>
          <a:effectLst/>
          <a:sp3d contourW="25400">
            <a:contourClr>
              <a:schemeClr val="lt1"/>
            </a:contourClr>
          </a:sp3d>
        </c:spPr>
      </c:pivotFmt>
      <c:pivotFmt>
        <c:idx val="213"/>
        <c:spPr>
          <a:solidFill>
            <a:schemeClr val="accent5"/>
          </a:solidFill>
          <a:ln w="25400">
            <a:solidFill>
              <a:schemeClr val="lt1"/>
            </a:solidFill>
          </a:ln>
          <a:effectLst/>
          <a:sp3d contourW="25400">
            <a:contourClr>
              <a:schemeClr val="lt1"/>
            </a:contourClr>
          </a:sp3d>
        </c:spPr>
      </c:pivotFmt>
      <c:pivotFmt>
        <c:idx val="214"/>
        <c:marker>
          <c:symbol val="none"/>
        </c:marker>
        <c:dLbl>
          <c:idx val="0"/>
          <c:delete val="1"/>
          <c:extLst>
            <c:ext xmlns:c15="http://schemas.microsoft.com/office/drawing/2012/chart" uri="{CE6537A1-D6FC-4f65-9D91-7224C49458BB}"/>
          </c:extLst>
        </c:dLbl>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2"/>
          </a:solidFill>
          <a:ln w="25400">
            <a:solidFill>
              <a:schemeClr val="lt1"/>
            </a:solidFill>
          </a:ln>
          <a:effectLst/>
          <a:sp3d contourW="25400">
            <a:contourClr>
              <a:schemeClr val="lt1"/>
            </a:contourClr>
          </a:sp3d>
        </c:spPr>
      </c:pivotFmt>
      <c:pivotFmt>
        <c:idx val="217"/>
        <c:spPr>
          <a:solidFill>
            <a:schemeClr val="accent3"/>
          </a:solidFill>
          <a:ln w="25400">
            <a:solidFill>
              <a:schemeClr val="lt1"/>
            </a:solidFill>
          </a:ln>
          <a:effectLst/>
          <a:sp3d contourW="25400">
            <a:contourClr>
              <a:schemeClr val="lt1"/>
            </a:contourClr>
          </a:sp3d>
        </c:spPr>
      </c:pivotFmt>
      <c:pivotFmt>
        <c:idx val="218"/>
        <c:spPr>
          <a:solidFill>
            <a:schemeClr val="accent4"/>
          </a:solidFill>
          <a:ln w="25400">
            <a:solidFill>
              <a:schemeClr val="lt1"/>
            </a:solidFill>
          </a:ln>
          <a:effectLst/>
          <a:sp3d contourW="25400">
            <a:contourClr>
              <a:schemeClr val="lt1"/>
            </a:contourClr>
          </a:sp3d>
        </c:spPr>
      </c:pivotFmt>
      <c:pivotFmt>
        <c:idx val="219"/>
        <c:spPr>
          <a:solidFill>
            <a:schemeClr val="accent5"/>
          </a:solidFill>
          <a:ln w="25400">
            <a:solidFill>
              <a:schemeClr val="lt1"/>
            </a:solidFill>
          </a:ln>
          <a:effectLst/>
          <a:sp3d contourW="25400">
            <a:contourClr>
              <a:schemeClr val="lt1"/>
            </a:contourClr>
          </a:sp3d>
        </c:spPr>
      </c:pivotFmt>
      <c:pivotFmt>
        <c:idx val="220"/>
        <c:marker>
          <c:symbol val="none"/>
        </c:marker>
        <c:dLbl>
          <c:idx val="0"/>
          <c:delete val="1"/>
          <c:extLst>
            <c:ext xmlns:c15="http://schemas.microsoft.com/office/drawing/2012/chart" uri="{CE6537A1-D6FC-4f65-9D91-7224C49458BB}"/>
          </c:extLst>
        </c:dLbl>
      </c:pivotFmt>
      <c:pivotFmt>
        <c:idx val="221"/>
        <c:spPr>
          <a:solidFill>
            <a:schemeClr val="accent1"/>
          </a:solidFill>
          <a:ln w="25400">
            <a:solidFill>
              <a:schemeClr val="lt1"/>
            </a:solidFill>
          </a:ln>
          <a:effectLst/>
          <a:sp3d contourW="25400">
            <a:contourClr>
              <a:schemeClr val="lt1"/>
            </a:contourClr>
          </a:sp3d>
        </c:spPr>
        <c:dLbl>
          <c:idx val="0"/>
          <c:layout>
            <c:manualLayout>
              <c:x val="-0.23039163643870372"/>
              <c:y val="6.96249955056987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22"/>
        <c:spPr>
          <a:solidFill>
            <a:schemeClr val="accent2"/>
          </a:solidFill>
          <a:ln w="25400">
            <a:solidFill>
              <a:schemeClr val="lt1"/>
            </a:solidFill>
          </a:ln>
          <a:effectLst/>
          <a:sp3d contourW="25400">
            <a:contourClr>
              <a:schemeClr val="lt1"/>
            </a:contourClr>
          </a:sp3d>
        </c:spPr>
      </c:pivotFmt>
      <c:pivotFmt>
        <c:idx val="223"/>
        <c:spPr>
          <a:solidFill>
            <a:schemeClr val="accent3"/>
          </a:solidFill>
          <a:ln w="25400">
            <a:solidFill>
              <a:schemeClr val="lt1"/>
            </a:solidFill>
          </a:ln>
          <a:effectLst/>
          <a:sp3d contourW="25400">
            <a:contourClr>
              <a:schemeClr val="lt1"/>
            </a:contourClr>
          </a:sp3d>
        </c:spPr>
      </c:pivotFmt>
      <c:pivotFmt>
        <c:idx val="224"/>
        <c:spPr>
          <a:solidFill>
            <a:schemeClr val="accent4"/>
          </a:solidFill>
          <a:ln w="25400">
            <a:solidFill>
              <a:schemeClr val="lt1"/>
            </a:solidFill>
          </a:ln>
          <a:effectLst/>
          <a:sp3d contourW="25400">
            <a:contourClr>
              <a:schemeClr val="lt1"/>
            </a:contourClr>
          </a:sp3d>
        </c:spPr>
      </c:pivotFmt>
      <c:pivotFmt>
        <c:idx val="225"/>
        <c:spPr>
          <a:solidFill>
            <a:schemeClr val="accent5"/>
          </a:solidFill>
          <a:ln w="25400">
            <a:solidFill>
              <a:schemeClr val="lt1"/>
            </a:solidFill>
          </a:ln>
          <a:effectLst/>
          <a:sp3d contourW="25400">
            <a:contourClr>
              <a:schemeClr val="lt1"/>
            </a:contourClr>
          </a:sp3d>
        </c:spPr>
      </c:pivotFmt>
      <c:pivotFmt>
        <c:idx val="226"/>
        <c:marker>
          <c:symbol val="none"/>
        </c:marker>
        <c:dLbl>
          <c:idx val="0"/>
          <c:delete val="1"/>
          <c:extLst>
            <c:ext xmlns:c15="http://schemas.microsoft.com/office/drawing/2012/chart" uri="{CE6537A1-D6FC-4f65-9D91-7224C49458BB}"/>
          </c:extLst>
        </c:dLbl>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2"/>
          </a:solidFill>
          <a:ln w="25400">
            <a:solidFill>
              <a:schemeClr val="lt1"/>
            </a:solidFill>
          </a:ln>
          <a:effectLst/>
          <a:sp3d contourW="25400">
            <a:contourClr>
              <a:schemeClr val="lt1"/>
            </a:contourClr>
          </a:sp3d>
        </c:spPr>
      </c:pivotFmt>
      <c:pivotFmt>
        <c:idx val="229"/>
        <c:spPr>
          <a:solidFill>
            <a:schemeClr val="accent3"/>
          </a:solidFill>
          <a:ln w="25400">
            <a:solidFill>
              <a:schemeClr val="lt1"/>
            </a:solidFill>
          </a:ln>
          <a:effectLst/>
          <a:sp3d contourW="25400">
            <a:contourClr>
              <a:schemeClr val="lt1"/>
            </a:contourClr>
          </a:sp3d>
        </c:spPr>
      </c:pivotFmt>
      <c:pivotFmt>
        <c:idx val="230"/>
        <c:spPr>
          <a:solidFill>
            <a:schemeClr val="accent4"/>
          </a:solidFill>
          <a:ln w="25400">
            <a:solidFill>
              <a:schemeClr val="lt1"/>
            </a:solidFill>
          </a:ln>
          <a:effectLst/>
          <a:sp3d contourW="25400">
            <a:contourClr>
              <a:schemeClr val="lt1"/>
            </a:contourClr>
          </a:sp3d>
        </c:spPr>
      </c:pivotFmt>
      <c:pivotFmt>
        <c:idx val="231"/>
        <c:spPr>
          <a:solidFill>
            <a:schemeClr val="accent5"/>
          </a:solidFill>
          <a:ln w="25400">
            <a:solidFill>
              <a:schemeClr val="lt1"/>
            </a:solidFill>
          </a:ln>
          <a:effectLst/>
          <a:sp3d contourW="25400">
            <a:contourClr>
              <a:schemeClr val="lt1"/>
            </a:contourClr>
          </a:sp3d>
        </c:spPr>
      </c:pivotFmt>
      <c:pivotFmt>
        <c:idx val="232"/>
        <c:marker>
          <c:symbol val="none"/>
        </c:marker>
        <c:dLbl>
          <c:idx val="0"/>
          <c:delete val="1"/>
          <c:extLst>
            <c:ext xmlns:c15="http://schemas.microsoft.com/office/drawing/2012/chart" uri="{CE6537A1-D6FC-4f65-9D91-7224C49458BB}"/>
          </c:extLst>
        </c:dLbl>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2"/>
          </a:solidFill>
          <a:ln w="25400">
            <a:solidFill>
              <a:schemeClr val="lt1"/>
            </a:solidFill>
          </a:ln>
          <a:effectLst/>
          <a:sp3d contourW="25400">
            <a:contourClr>
              <a:schemeClr val="lt1"/>
            </a:contourClr>
          </a:sp3d>
        </c:spPr>
      </c:pivotFmt>
      <c:pivotFmt>
        <c:idx val="235"/>
        <c:spPr>
          <a:solidFill>
            <a:schemeClr val="accent3"/>
          </a:solidFill>
          <a:ln w="25400">
            <a:solidFill>
              <a:schemeClr val="lt1"/>
            </a:solidFill>
          </a:ln>
          <a:effectLst/>
          <a:sp3d contourW="25400">
            <a:contourClr>
              <a:schemeClr val="lt1"/>
            </a:contourClr>
          </a:sp3d>
        </c:spPr>
      </c:pivotFmt>
      <c:pivotFmt>
        <c:idx val="236"/>
        <c:spPr>
          <a:solidFill>
            <a:schemeClr val="accent4"/>
          </a:solidFill>
          <a:ln w="25400">
            <a:solidFill>
              <a:schemeClr val="lt1"/>
            </a:solidFill>
          </a:ln>
          <a:effectLst/>
          <a:sp3d contourW="25400">
            <a:contourClr>
              <a:schemeClr val="lt1"/>
            </a:contourClr>
          </a:sp3d>
        </c:spPr>
      </c:pivotFmt>
      <c:pivotFmt>
        <c:idx val="237"/>
        <c:spPr>
          <a:solidFill>
            <a:schemeClr val="accent5"/>
          </a:solidFill>
          <a:ln w="25400">
            <a:solidFill>
              <a:schemeClr val="lt1"/>
            </a:solidFill>
          </a:ln>
          <a:effectLst/>
          <a:sp3d contourW="25400">
            <a:contourClr>
              <a:schemeClr val="lt1"/>
            </a:contourClr>
          </a:sp3d>
        </c:spPr>
      </c:pivotFmt>
      <c:pivotFmt>
        <c:idx val="238"/>
        <c:marker>
          <c:symbol val="none"/>
        </c:marker>
        <c:dLbl>
          <c:idx val="0"/>
          <c:delete val="1"/>
          <c:extLst>
            <c:ext xmlns:c15="http://schemas.microsoft.com/office/drawing/2012/chart" uri="{CE6537A1-D6FC-4f65-9D91-7224C49458BB}"/>
          </c:extLst>
        </c:dLbl>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2"/>
          </a:solidFill>
          <a:ln w="25400">
            <a:solidFill>
              <a:schemeClr val="lt1"/>
            </a:solidFill>
          </a:ln>
          <a:effectLst/>
          <a:sp3d contourW="25400">
            <a:contourClr>
              <a:schemeClr val="lt1"/>
            </a:contourClr>
          </a:sp3d>
        </c:spPr>
      </c:pivotFmt>
      <c:pivotFmt>
        <c:idx val="241"/>
        <c:spPr>
          <a:solidFill>
            <a:schemeClr val="accent3"/>
          </a:solidFill>
          <a:ln w="25400">
            <a:solidFill>
              <a:schemeClr val="lt1"/>
            </a:solidFill>
          </a:ln>
          <a:effectLst/>
          <a:sp3d contourW="25400">
            <a:contourClr>
              <a:schemeClr val="lt1"/>
            </a:contourClr>
          </a:sp3d>
        </c:spPr>
      </c:pivotFmt>
      <c:pivotFmt>
        <c:idx val="242"/>
        <c:spPr>
          <a:solidFill>
            <a:schemeClr val="accent4"/>
          </a:solidFill>
          <a:ln w="25400">
            <a:solidFill>
              <a:schemeClr val="lt1"/>
            </a:solidFill>
          </a:ln>
          <a:effectLst/>
          <a:sp3d contourW="25400">
            <a:contourClr>
              <a:schemeClr val="lt1"/>
            </a:contourClr>
          </a:sp3d>
        </c:spPr>
      </c:pivotFmt>
      <c:pivotFmt>
        <c:idx val="243"/>
        <c:spPr>
          <a:solidFill>
            <a:schemeClr val="accent5"/>
          </a:solidFill>
          <a:ln w="25400">
            <a:solidFill>
              <a:schemeClr val="lt1"/>
            </a:solidFill>
          </a:ln>
          <a:effectLst/>
          <a:sp3d contourW="25400">
            <a:contourClr>
              <a:schemeClr val="lt1"/>
            </a:contourClr>
          </a:sp3d>
        </c:spPr>
      </c:pivotFmt>
      <c:pivotFmt>
        <c:idx val="244"/>
        <c:marker>
          <c:symbol val="none"/>
        </c:marker>
        <c:dLbl>
          <c:idx val="0"/>
          <c:delete val="1"/>
          <c:extLst>
            <c:ext xmlns:c15="http://schemas.microsoft.com/office/drawing/2012/chart" uri="{CE6537A1-D6FC-4f65-9D91-7224C49458BB}"/>
          </c:extLst>
        </c:dLbl>
      </c:pivotFmt>
      <c:pivotFmt>
        <c:idx val="245"/>
        <c:marker>
          <c:symbol val="none"/>
        </c:marker>
        <c:dLbl>
          <c:idx val="0"/>
          <c:delete val="1"/>
          <c:extLst>
            <c:ext xmlns:c15="http://schemas.microsoft.com/office/drawing/2012/chart" uri="{CE6537A1-D6FC-4f65-9D91-7224C49458BB}"/>
          </c:extLst>
        </c:dLbl>
      </c:pivotFmt>
      <c:pivotFmt>
        <c:idx val="246"/>
        <c:marker>
          <c:symbol val="none"/>
        </c:marker>
        <c:dLbl>
          <c:idx val="0"/>
          <c:delete val="1"/>
          <c:extLst>
            <c:ext xmlns:c15="http://schemas.microsoft.com/office/drawing/2012/chart" uri="{CE6537A1-D6FC-4f65-9D91-7224C49458BB}"/>
          </c:extLst>
        </c:dLbl>
      </c:pivotFmt>
      <c:pivotFmt>
        <c:idx val="247"/>
        <c:marker>
          <c:symbol val="none"/>
        </c:marker>
        <c:dLbl>
          <c:idx val="0"/>
          <c:delete val="1"/>
          <c:extLst>
            <c:ext xmlns:c15="http://schemas.microsoft.com/office/drawing/2012/chart" uri="{CE6537A1-D6FC-4f65-9D91-7224C49458BB}"/>
          </c:extLst>
        </c:dLbl>
      </c:pivotFmt>
      <c:pivotFmt>
        <c:idx val="248"/>
        <c:marker>
          <c:symbol val="none"/>
        </c:marker>
        <c:dLbl>
          <c:idx val="0"/>
          <c:delete val="1"/>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4.7332322896257696E-2"/>
          <c:w val="1"/>
          <c:h val="0.89790100181139343"/>
        </c:manualLayout>
      </c:layout>
      <c:pie3DChart>
        <c:varyColors val="1"/>
        <c:ser>
          <c:idx val="0"/>
          <c:order val="0"/>
          <c:tx>
            <c:strRef>
              <c:f>TEC_TDB_PivotTable!$I$3</c:f>
              <c:strCache>
                <c:ptCount val="1"/>
                <c:pt idx="0">
                  <c:v>TEC</c:v>
                </c:pt>
              </c:strCache>
            </c:strRef>
          </c:tx>
          <c:dPt>
            <c:idx val="0"/>
            <c:bubble3D val="0"/>
            <c:extLst>
              <c:ext xmlns:c16="http://schemas.microsoft.com/office/drawing/2014/chart" uri="{C3380CC4-5D6E-409C-BE32-E72D297353CC}">
                <c16:uniqueId val="{0000005E-290D-49B8-831C-C7DCA34EF3FD}"/>
              </c:ext>
            </c:extLst>
          </c:dPt>
          <c:dPt>
            <c:idx val="1"/>
            <c:bubble3D val="0"/>
            <c:extLst>
              <c:ext xmlns:c16="http://schemas.microsoft.com/office/drawing/2014/chart" uri="{C3380CC4-5D6E-409C-BE32-E72D297353CC}">
                <c16:uniqueId val="{00000060-290D-49B8-831C-C7DCA34EF3FD}"/>
              </c:ext>
            </c:extLst>
          </c:dPt>
          <c:dPt>
            <c:idx val="2"/>
            <c:bubble3D val="0"/>
            <c:extLst>
              <c:ext xmlns:c16="http://schemas.microsoft.com/office/drawing/2014/chart" uri="{C3380CC4-5D6E-409C-BE32-E72D297353CC}">
                <c16:uniqueId val="{00000062-290D-49B8-831C-C7DCA34EF3FD}"/>
              </c:ext>
            </c:extLst>
          </c:dPt>
          <c:dPt>
            <c:idx val="3"/>
            <c:bubble3D val="0"/>
            <c:extLst>
              <c:ext xmlns:c16="http://schemas.microsoft.com/office/drawing/2014/chart" uri="{C3380CC4-5D6E-409C-BE32-E72D297353CC}">
                <c16:uniqueId val="{00000064-290D-49B8-831C-C7DCA34EF3FD}"/>
              </c:ext>
            </c:extLst>
          </c:dPt>
          <c:dPt>
            <c:idx val="4"/>
            <c:bubble3D val="0"/>
            <c:extLst>
              <c:ext xmlns:c16="http://schemas.microsoft.com/office/drawing/2014/chart" uri="{C3380CC4-5D6E-409C-BE32-E72D297353CC}">
                <c16:uniqueId val="{00000066-290D-49B8-831C-C7DCA34EF3FD}"/>
              </c:ext>
            </c:extLst>
          </c:dPt>
          <c:dPt>
            <c:idx val="12"/>
            <c:bubble3D val="0"/>
            <c:extLst>
              <c:ext xmlns:c16="http://schemas.microsoft.com/office/drawing/2014/chart" uri="{C3380CC4-5D6E-409C-BE32-E72D297353CC}">
                <c16:uniqueId val="{00000007-A6D9-4E25-86D6-A91295ED75AE}"/>
              </c:ext>
            </c:extLst>
          </c:dPt>
          <c:dPt>
            <c:idx val="18"/>
            <c:bubble3D val="0"/>
            <c:extLst>
              <c:ext xmlns:c16="http://schemas.microsoft.com/office/drawing/2014/chart" uri="{C3380CC4-5D6E-409C-BE32-E72D297353CC}">
                <c16:uniqueId val="{00000009-A6D9-4E25-86D6-A91295ED75AE}"/>
              </c:ext>
            </c:extLst>
          </c:dPt>
          <c:dPt>
            <c:idx val="54"/>
            <c:bubble3D val="0"/>
            <c:extLst>
              <c:ext xmlns:c16="http://schemas.microsoft.com/office/drawing/2014/chart" uri="{C3380CC4-5D6E-409C-BE32-E72D297353CC}">
                <c16:uniqueId val="{0000000B-A6D9-4E25-86D6-A91295ED75AE}"/>
              </c:ext>
            </c:extLst>
          </c:dPt>
          <c:dPt>
            <c:idx val="73"/>
            <c:bubble3D val="0"/>
            <c:extLst>
              <c:ext xmlns:c16="http://schemas.microsoft.com/office/drawing/2014/chart" uri="{C3380CC4-5D6E-409C-BE32-E72D297353CC}">
                <c16:uniqueId val="{0000000D-A6D9-4E25-86D6-A91295ED75AE}"/>
              </c:ext>
            </c:extLst>
          </c:dPt>
          <c:cat>
            <c:strRef>
              <c:f>TEC_TDB_PivotTable!$H$4:$H$36</c:f>
              <c:strCache>
                <c:ptCount val="32"/>
                <c:pt idx="0">
                  <c:v>z_Adiministratif_Autres non chargeables</c:v>
                </c:pt>
                <c:pt idx="1">
                  <c:v>Multi-Plis Inc. [Chantal Veillette]</c:v>
                </c:pt>
                <c:pt idx="2">
                  <c:v>Les entreprises Lanthier et Papineau Inc. [Alain Lanthier]</c:v>
                </c:pt>
                <c:pt idx="3">
                  <c:v>Photographie Benoit Blain Inc [Kelly Cochelin]</c:v>
                </c:pt>
                <c:pt idx="4">
                  <c:v>Les Toitures C.B.C. Inc. [Francis Bélanger]</c:v>
                </c:pt>
                <c:pt idx="5">
                  <c:v>Librairie Lu-Lu Inc. [Céline Camirand]</c:v>
                </c:pt>
                <c:pt idx="6">
                  <c:v>Publipage Inc. [Mélissa Côté]</c:v>
                </c:pt>
                <c:pt idx="7">
                  <c:v>Arthur Malouin Ltée [Yvan Malouin]</c:v>
                </c:pt>
                <c:pt idx="8">
                  <c:v>8802742 Canada Inc. [Concept Convoyeur Debien Inc.] [Mathieu Debien]</c:v>
                </c:pt>
                <c:pt idx="9">
                  <c:v>9513-1926 Québec Inc. [Francis Desgagnés]</c:v>
                </c:pt>
                <c:pt idx="10">
                  <c:v>9098-2885 Québec Inc. [Denis Bisson]</c:v>
                </c:pt>
                <c:pt idx="11">
                  <c:v>Dr Frédéric Morin Optométriste inc.</c:v>
                </c:pt>
                <c:pt idx="12">
                  <c:v>Bureau Vétérinaire Griffintown Inc. [Marie-Hélène Tétreault]</c:v>
                </c:pt>
                <c:pt idx="13">
                  <c:v>Bernard Ducharme Assurances Inc. [Michel Brodeur]</c:v>
                </c:pt>
                <c:pt idx="14">
                  <c:v>Gestion L'Anneau Inc. [Lalonde &amp; Brient] [Nathalie Brient]</c:v>
                </c:pt>
                <c:pt idx="15">
                  <c:v>Gestion Niklo inc. [Stéphane Laframboise]</c:v>
                </c:pt>
                <c:pt idx="16">
                  <c:v>Solutions Huwiz Inc. [Carolljo Maher]</c:v>
                </c:pt>
                <c:pt idx="17">
                  <c:v>QUE44 9471-5117 Québec Inc [Sébastien Beaudoin]</c:v>
                </c:pt>
                <c:pt idx="18">
                  <c:v>Paré assurances et Services Financiers Inc. [Pierre Paré]</c:v>
                </c:pt>
                <c:pt idx="19">
                  <c:v>Assurancia Leduc, Decelles, Dubuc &amp; Ass. [Lucie Decelles]</c:v>
                </c:pt>
                <c:pt idx="20">
                  <c:v>Messier &amp; Associé, SENCRL [Alain Bélanger]</c:v>
                </c:pt>
                <c:pt idx="21">
                  <c:v>9172-2264 Québec Inc [MFG Technologies] [Alain Normand]</c:v>
                </c:pt>
                <c:pt idx="22">
                  <c:v>LC Combustion Inc [Christian Laroche]</c:v>
                </c:pt>
                <c:pt idx="23">
                  <c:v>Vignoble Kobloth et fils inc. [Thierry Kobloth]</c:v>
                </c:pt>
                <c:pt idx="24">
                  <c:v>Atelier Mécanique Pierre Mondou Inc. [Anne Charlebois]</c:v>
                </c:pt>
                <c:pt idx="25">
                  <c:v>Assurancia Inc [François Hamel]</c:v>
                </c:pt>
                <c:pt idx="26">
                  <c:v>9307-2411 Québec Inc. [Capitaine Vap] [Dany Borduas]</c:v>
                </c:pt>
                <c:pt idx="27">
                  <c:v>Succession Éric Morais [Louise Morais]</c:v>
                </c:pt>
                <c:pt idx="28">
                  <c:v>Maurice Chiasson, CPA</c:v>
                </c:pt>
                <c:pt idx="29">
                  <c:v>9199-5308 Québec Inc [Benoit Alary]</c:v>
                </c:pt>
                <c:pt idx="30">
                  <c:v>Acier Altitube inc. [Philippe Robillard]</c:v>
                </c:pt>
                <c:pt idx="31">
                  <c:v>Groupe Joman Inc. [Johanne Gemme]</c:v>
                </c:pt>
              </c:strCache>
            </c:strRef>
          </c:cat>
          <c:val>
            <c:numRef>
              <c:f>TEC_TDB_PivotTable!$I$4:$I$36</c:f>
              <c:numCache>
                <c:formatCode>0.00</c:formatCode>
                <c:ptCount val="32"/>
                <c:pt idx="0">
                  <c:v>64.800000000000011</c:v>
                </c:pt>
                <c:pt idx="1">
                  <c:v>52.2</c:v>
                </c:pt>
                <c:pt idx="2">
                  <c:v>44.349999999999994</c:v>
                </c:pt>
                <c:pt idx="3">
                  <c:v>42.649999999999991</c:v>
                </c:pt>
                <c:pt idx="4">
                  <c:v>36.299999999999997</c:v>
                </c:pt>
                <c:pt idx="5">
                  <c:v>30.9</c:v>
                </c:pt>
                <c:pt idx="6">
                  <c:v>30.849999999999994</c:v>
                </c:pt>
                <c:pt idx="7">
                  <c:v>27.799999999999997</c:v>
                </c:pt>
                <c:pt idx="8">
                  <c:v>25.749999999999996</c:v>
                </c:pt>
                <c:pt idx="9">
                  <c:v>24.3</c:v>
                </c:pt>
                <c:pt idx="10">
                  <c:v>21.349999999999998</c:v>
                </c:pt>
                <c:pt idx="11">
                  <c:v>16.649999999999999</c:v>
                </c:pt>
                <c:pt idx="12">
                  <c:v>16.55</c:v>
                </c:pt>
                <c:pt idx="13">
                  <c:v>12.4</c:v>
                </c:pt>
                <c:pt idx="14">
                  <c:v>11.8</c:v>
                </c:pt>
                <c:pt idx="15">
                  <c:v>11.15</c:v>
                </c:pt>
                <c:pt idx="16">
                  <c:v>10.5</c:v>
                </c:pt>
                <c:pt idx="17">
                  <c:v>10</c:v>
                </c:pt>
                <c:pt idx="18">
                  <c:v>8.8000000000000007</c:v>
                </c:pt>
                <c:pt idx="19">
                  <c:v>8.4</c:v>
                </c:pt>
                <c:pt idx="20">
                  <c:v>8.25</c:v>
                </c:pt>
                <c:pt idx="21">
                  <c:v>8.2499999999999982</c:v>
                </c:pt>
                <c:pt idx="22">
                  <c:v>7.5999999999999988</c:v>
                </c:pt>
                <c:pt idx="23">
                  <c:v>7.5</c:v>
                </c:pt>
                <c:pt idx="24">
                  <c:v>7.45</c:v>
                </c:pt>
                <c:pt idx="25">
                  <c:v>6.95</c:v>
                </c:pt>
                <c:pt idx="26">
                  <c:v>6.5000000000000009</c:v>
                </c:pt>
                <c:pt idx="27">
                  <c:v>6.5</c:v>
                </c:pt>
                <c:pt idx="28">
                  <c:v>6.25</c:v>
                </c:pt>
                <c:pt idx="29">
                  <c:v>5.65</c:v>
                </c:pt>
                <c:pt idx="30">
                  <c:v>5.65</c:v>
                </c:pt>
                <c:pt idx="31">
                  <c:v>5.65</c:v>
                </c:pt>
              </c:numCache>
            </c:numRef>
          </c:val>
          <c:extLst>
            <c:ext xmlns:c16="http://schemas.microsoft.com/office/drawing/2014/chart" uri="{C3380CC4-5D6E-409C-BE32-E72D297353CC}">
              <c16:uniqueId val="{00000067-290D-49B8-831C-C7DCA34EF3FD}"/>
            </c:ext>
          </c:extLst>
        </c:ser>
        <c:ser>
          <c:idx val="1"/>
          <c:order val="1"/>
          <c:tx>
            <c:strRef>
              <c:f>TEC_TDB_PivotTable!$J$3</c:f>
              <c:strCache>
                <c:ptCount val="1"/>
                <c:pt idx="0">
                  <c:v>- 30 j.</c:v>
                </c:pt>
              </c:strCache>
            </c:strRef>
          </c:tx>
          <c:cat>
            <c:strRef>
              <c:f>TEC_TDB_PivotTable!$H$4:$H$36</c:f>
              <c:strCache>
                <c:ptCount val="32"/>
                <c:pt idx="0">
                  <c:v>z_Adiministratif_Autres non chargeables</c:v>
                </c:pt>
                <c:pt idx="1">
                  <c:v>Multi-Plis Inc. [Chantal Veillette]</c:v>
                </c:pt>
                <c:pt idx="2">
                  <c:v>Les entreprises Lanthier et Papineau Inc. [Alain Lanthier]</c:v>
                </c:pt>
                <c:pt idx="3">
                  <c:v>Photographie Benoit Blain Inc [Kelly Cochelin]</c:v>
                </c:pt>
                <c:pt idx="4">
                  <c:v>Les Toitures C.B.C. Inc. [Francis Bélanger]</c:v>
                </c:pt>
                <c:pt idx="5">
                  <c:v>Librairie Lu-Lu Inc. [Céline Camirand]</c:v>
                </c:pt>
                <c:pt idx="6">
                  <c:v>Publipage Inc. [Mélissa Côté]</c:v>
                </c:pt>
                <c:pt idx="7">
                  <c:v>Arthur Malouin Ltée [Yvan Malouin]</c:v>
                </c:pt>
                <c:pt idx="8">
                  <c:v>8802742 Canada Inc. [Concept Convoyeur Debien Inc.] [Mathieu Debien]</c:v>
                </c:pt>
                <c:pt idx="9">
                  <c:v>9513-1926 Québec Inc. [Francis Desgagnés]</c:v>
                </c:pt>
                <c:pt idx="10">
                  <c:v>9098-2885 Québec Inc. [Denis Bisson]</c:v>
                </c:pt>
                <c:pt idx="11">
                  <c:v>Dr Frédéric Morin Optométriste inc.</c:v>
                </c:pt>
                <c:pt idx="12">
                  <c:v>Bureau Vétérinaire Griffintown Inc. [Marie-Hélène Tétreault]</c:v>
                </c:pt>
                <c:pt idx="13">
                  <c:v>Bernard Ducharme Assurances Inc. [Michel Brodeur]</c:v>
                </c:pt>
                <c:pt idx="14">
                  <c:v>Gestion L'Anneau Inc. [Lalonde &amp; Brient] [Nathalie Brient]</c:v>
                </c:pt>
                <c:pt idx="15">
                  <c:v>Gestion Niklo inc. [Stéphane Laframboise]</c:v>
                </c:pt>
                <c:pt idx="16">
                  <c:v>Solutions Huwiz Inc. [Carolljo Maher]</c:v>
                </c:pt>
                <c:pt idx="17">
                  <c:v>QUE44 9471-5117 Québec Inc [Sébastien Beaudoin]</c:v>
                </c:pt>
                <c:pt idx="18">
                  <c:v>Paré assurances et Services Financiers Inc. [Pierre Paré]</c:v>
                </c:pt>
                <c:pt idx="19">
                  <c:v>Assurancia Leduc, Decelles, Dubuc &amp; Ass. [Lucie Decelles]</c:v>
                </c:pt>
                <c:pt idx="20">
                  <c:v>Messier &amp; Associé, SENCRL [Alain Bélanger]</c:v>
                </c:pt>
                <c:pt idx="21">
                  <c:v>9172-2264 Québec Inc [MFG Technologies] [Alain Normand]</c:v>
                </c:pt>
                <c:pt idx="22">
                  <c:v>LC Combustion Inc [Christian Laroche]</c:v>
                </c:pt>
                <c:pt idx="23">
                  <c:v>Vignoble Kobloth et fils inc. [Thierry Kobloth]</c:v>
                </c:pt>
                <c:pt idx="24">
                  <c:v>Atelier Mécanique Pierre Mondou Inc. [Anne Charlebois]</c:v>
                </c:pt>
                <c:pt idx="25">
                  <c:v>Assurancia Inc [François Hamel]</c:v>
                </c:pt>
                <c:pt idx="26">
                  <c:v>9307-2411 Québec Inc. [Capitaine Vap] [Dany Borduas]</c:v>
                </c:pt>
                <c:pt idx="27">
                  <c:v>Succession Éric Morais [Louise Morais]</c:v>
                </c:pt>
                <c:pt idx="28">
                  <c:v>Maurice Chiasson, CPA</c:v>
                </c:pt>
                <c:pt idx="29">
                  <c:v>9199-5308 Québec Inc [Benoit Alary]</c:v>
                </c:pt>
                <c:pt idx="30">
                  <c:v>Acier Altitube inc. [Philippe Robillard]</c:v>
                </c:pt>
                <c:pt idx="31">
                  <c:v>Groupe Joman Inc. [Johanne Gemme]</c:v>
                </c:pt>
              </c:strCache>
            </c:strRef>
          </c:cat>
          <c:val>
            <c:numRef>
              <c:f>TEC_TDB_PivotTable!$J$4:$J$36</c:f>
              <c:numCache>
                <c:formatCode>0.00</c:formatCode>
                <c:ptCount val="32"/>
                <c:pt idx="0">
                  <c:v>35.450000000000003</c:v>
                </c:pt>
                <c:pt idx="1">
                  <c:v>50.95</c:v>
                </c:pt>
                <c:pt idx="2">
                  <c:v>8.7000000000000011</c:v>
                </c:pt>
                <c:pt idx="3">
                  <c:v>11.750000000000002</c:v>
                </c:pt>
                <c:pt idx="4">
                  <c:v>35.299999999999997</c:v>
                </c:pt>
                <c:pt idx="5">
                  <c:v>27</c:v>
                </c:pt>
                <c:pt idx="6">
                  <c:v>19.949999999999996</c:v>
                </c:pt>
                <c:pt idx="7">
                  <c:v>23.65</c:v>
                </c:pt>
                <c:pt idx="8">
                  <c:v>8.4</c:v>
                </c:pt>
                <c:pt idx="9">
                  <c:v>23.6</c:v>
                </c:pt>
                <c:pt idx="10">
                  <c:v>13.700000000000001</c:v>
                </c:pt>
                <c:pt idx="11">
                  <c:v>11.15</c:v>
                </c:pt>
                <c:pt idx="12">
                  <c:v>12.9</c:v>
                </c:pt>
                <c:pt idx="13">
                  <c:v>11.9</c:v>
                </c:pt>
                <c:pt idx="14">
                  <c:v>11.8</c:v>
                </c:pt>
                <c:pt idx="15">
                  <c:v>7</c:v>
                </c:pt>
                <c:pt idx="16">
                  <c:v>6.25</c:v>
                </c:pt>
                <c:pt idx="17">
                  <c:v>5</c:v>
                </c:pt>
                <c:pt idx="18">
                  <c:v>8.3000000000000007</c:v>
                </c:pt>
                <c:pt idx="19">
                  <c:v>5.9</c:v>
                </c:pt>
                <c:pt idx="20">
                  <c:v>7.25</c:v>
                </c:pt>
                <c:pt idx="21">
                  <c:v>6.6999999999999993</c:v>
                </c:pt>
                <c:pt idx="22">
                  <c:v>1.4000000000000001</c:v>
                </c:pt>
                <c:pt idx="23">
                  <c:v>7.5</c:v>
                </c:pt>
                <c:pt idx="24">
                  <c:v>3.05</c:v>
                </c:pt>
                <c:pt idx="25">
                  <c:v>3.05</c:v>
                </c:pt>
                <c:pt idx="26">
                  <c:v>5.5</c:v>
                </c:pt>
                <c:pt idx="27">
                  <c:v>0</c:v>
                </c:pt>
                <c:pt idx="28">
                  <c:v>0.5</c:v>
                </c:pt>
                <c:pt idx="29">
                  <c:v>4.6500000000000004</c:v>
                </c:pt>
                <c:pt idx="30">
                  <c:v>3.25</c:v>
                </c:pt>
                <c:pt idx="31">
                  <c:v>0</c:v>
                </c:pt>
              </c:numCache>
            </c:numRef>
          </c:val>
          <c:extLst>
            <c:ext xmlns:c16="http://schemas.microsoft.com/office/drawing/2014/chart" uri="{C3380CC4-5D6E-409C-BE32-E72D297353CC}">
              <c16:uniqueId val="{0000000A-4661-4776-8552-208E8AA37F08}"/>
            </c:ext>
          </c:extLst>
        </c:ser>
        <c:ser>
          <c:idx val="2"/>
          <c:order val="2"/>
          <c:tx>
            <c:strRef>
              <c:f>TEC_TDB_PivotTable!$K$3</c:f>
              <c:strCache>
                <c:ptCount val="1"/>
                <c:pt idx="0">
                  <c:v>31 @ 60 j.</c:v>
                </c:pt>
              </c:strCache>
            </c:strRef>
          </c:tx>
          <c:cat>
            <c:strRef>
              <c:f>TEC_TDB_PivotTable!$H$4:$H$36</c:f>
              <c:strCache>
                <c:ptCount val="32"/>
                <c:pt idx="0">
                  <c:v>z_Adiministratif_Autres non chargeables</c:v>
                </c:pt>
                <c:pt idx="1">
                  <c:v>Multi-Plis Inc. [Chantal Veillette]</c:v>
                </c:pt>
                <c:pt idx="2">
                  <c:v>Les entreprises Lanthier et Papineau Inc. [Alain Lanthier]</c:v>
                </c:pt>
                <c:pt idx="3">
                  <c:v>Photographie Benoit Blain Inc [Kelly Cochelin]</c:v>
                </c:pt>
                <c:pt idx="4">
                  <c:v>Les Toitures C.B.C. Inc. [Francis Bélanger]</c:v>
                </c:pt>
                <c:pt idx="5">
                  <c:v>Librairie Lu-Lu Inc. [Céline Camirand]</c:v>
                </c:pt>
                <c:pt idx="6">
                  <c:v>Publipage Inc. [Mélissa Côté]</c:v>
                </c:pt>
                <c:pt idx="7">
                  <c:v>Arthur Malouin Ltée [Yvan Malouin]</c:v>
                </c:pt>
                <c:pt idx="8">
                  <c:v>8802742 Canada Inc. [Concept Convoyeur Debien Inc.] [Mathieu Debien]</c:v>
                </c:pt>
                <c:pt idx="9">
                  <c:v>9513-1926 Québec Inc. [Francis Desgagnés]</c:v>
                </c:pt>
                <c:pt idx="10">
                  <c:v>9098-2885 Québec Inc. [Denis Bisson]</c:v>
                </c:pt>
                <c:pt idx="11">
                  <c:v>Dr Frédéric Morin Optométriste inc.</c:v>
                </c:pt>
                <c:pt idx="12">
                  <c:v>Bureau Vétérinaire Griffintown Inc. [Marie-Hélène Tétreault]</c:v>
                </c:pt>
                <c:pt idx="13">
                  <c:v>Bernard Ducharme Assurances Inc. [Michel Brodeur]</c:v>
                </c:pt>
                <c:pt idx="14">
                  <c:v>Gestion L'Anneau Inc. [Lalonde &amp; Brient] [Nathalie Brient]</c:v>
                </c:pt>
                <c:pt idx="15">
                  <c:v>Gestion Niklo inc. [Stéphane Laframboise]</c:v>
                </c:pt>
                <c:pt idx="16">
                  <c:v>Solutions Huwiz Inc. [Carolljo Maher]</c:v>
                </c:pt>
                <c:pt idx="17">
                  <c:v>QUE44 9471-5117 Québec Inc [Sébastien Beaudoin]</c:v>
                </c:pt>
                <c:pt idx="18">
                  <c:v>Paré assurances et Services Financiers Inc. [Pierre Paré]</c:v>
                </c:pt>
                <c:pt idx="19">
                  <c:v>Assurancia Leduc, Decelles, Dubuc &amp; Ass. [Lucie Decelles]</c:v>
                </c:pt>
                <c:pt idx="20">
                  <c:v>Messier &amp; Associé, SENCRL [Alain Bélanger]</c:v>
                </c:pt>
                <c:pt idx="21">
                  <c:v>9172-2264 Québec Inc [MFG Technologies] [Alain Normand]</c:v>
                </c:pt>
                <c:pt idx="22">
                  <c:v>LC Combustion Inc [Christian Laroche]</c:v>
                </c:pt>
                <c:pt idx="23">
                  <c:v>Vignoble Kobloth et fils inc. [Thierry Kobloth]</c:v>
                </c:pt>
                <c:pt idx="24">
                  <c:v>Atelier Mécanique Pierre Mondou Inc. [Anne Charlebois]</c:v>
                </c:pt>
                <c:pt idx="25">
                  <c:v>Assurancia Inc [François Hamel]</c:v>
                </c:pt>
                <c:pt idx="26">
                  <c:v>9307-2411 Québec Inc. [Capitaine Vap] [Dany Borduas]</c:v>
                </c:pt>
                <c:pt idx="27">
                  <c:v>Succession Éric Morais [Louise Morais]</c:v>
                </c:pt>
                <c:pt idx="28">
                  <c:v>Maurice Chiasson, CPA</c:v>
                </c:pt>
                <c:pt idx="29">
                  <c:v>9199-5308 Québec Inc [Benoit Alary]</c:v>
                </c:pt>
                <c:pt idx="30">
                  <c:v>Acier Altitube inc. [Philippe Robillard]</c:v>
                </c:pt>
                <c:pt idx="31">
                  <c:v>Groupe Joman Inc. [Johanne Gemme]</c:v>
                </c:pt>
              </c:strCache>
            </c:strRef>
          </c:cat>
          <c:val>
            <c:numRef>
              <c:f>TEC_TDB_PivotTable!$K$4:$K$36</c:f>
              <c:numCache>
                <c:formatCode>0.00</c:formatCode>
                <c:ptCount val="32"/>
                <c:pt idx="0">
                  <c:v>28.349999999999998</c:v>
                </c:pt>
                <c:pt idx="1">
                  <c:v>1.25</c:v>
                </c:pt>
                <c:pt idx="2">
                  <c:v>35.65</c:v>
                </c:pt>
                <c:pt idx="3">
                  <c:v>17.900000000000002</c:v>
                </c:pt>
                <c:pt idx="4">
                  <c:v>1</c:v>
                </c:pt>
                <c:pt idx="5">
                  <c:v>3.9</c:v>
                </c:pt>
                <c:pt idx="6">
                  <c:v>8</c:v>
                </c:pt>
                <c:pt idx="7">
                  <c:v>4.1500000000000004</c:v>
                </c:pt>
                <c:pt idx="8">
                  <c:v>15.95</c:v>
                </c:pt>
                <c:pt idx="9">
                  <c:v>0.7</c:v>
                </c:pt>
                <c:pt idx="10">
                  <c:v>7.65</c:v>
                </c:pt>
                <c:pt idx="11">
                  <c:v>5.5</c:v>
                </c:pt>
                <c:pt idx="12">
                  <c:v>3.25</c:v>
                </c:pt>
                <c:pt idx="13">
                  <c:v>0.5</c:v>
                </c:pt>
                <c:pt idx="14">
                  <c:v>0</c:v>
                </c:pt>
                <c:pt idx="15">
                  <c:v>1.5</c:v>
                </c:pt>
                <c:pt idx="16">
                  <c:v>3</c:v>
                </c:pt>
                <c:pt idx="17">
                  <c:v>5</c:v>
                </c:pt>
                <c:pt idx="18">
                  <c:v>0.5</c:v>
                </c:pt>
                <c:pt idx="19">
                  <c:v>2.5</c:v>
                </c:pt>
                <c:pt idx="20">
                  <c:v>0</c:v>
                </c:pt>
                <c:pt idx="21">
                  <c:v>1.55</c:v>
                </c:pt>
                <c:pt idx="22">
                  <c:v>4.3</c:v>
                </c:pt>
                <c:pt idx="23">
                  <c:v>0</c:v>
                </c:pt>
                <c:pt idx="24">
                  <c:v>4.4000000000000004</c:v>
                </c:pt>
                <c:pt idx="25">
                  <c:v>3.9</c:v>
                </c:pt>
                <c:pt idx="26">
                  <c:v>1</c:v>
                </c:pt>
                <c:pt idx="27">
                  <c:v>0.5</c:v>
                </c:pt>
                <c:pt idx="28">
                  <c:v>0</c:v>
                </c:pt>
                <c:pt idx="29">
                  <c:v>1</c:v>
                </c:pt>
                <c:pt idx="30">
                  <c:v>1.1499999999999999</c:v>
                </c:pt>
                <c:pt idx="31">
                  <c:v>1.1499999999999999</c:v>
                </c:pt>
              </c:numCache>
            </c:numRef>
          </c:val>
          <c:extLst>
            <c:ext xmlns:c16="http://schemas.microsoft.com/office/drawing/2014/chart" uri="{C3380CC4-5D6E-409C-BE32-E72D297353CC}">
              <c16:uniqueId val="{0000000B-4661-4776-8552-208E8AA37F08}"/>
            </c:ext>
          </c:extLst>
        </c:ser>
        <c:ser>
          <c:idx val="3"/>
          <c:order val="3"/>
          <c:tx>
            <c:strRef>
              <c:f>TEC_TDB_PivotTable!$L$3</c:f>
              <c:strCache>
                <c:ptCount val="1"/>
                <c:pt idx="0">
                  <c:v>61 @ 90 j.</c:v>
                </c:pt>
              </c:strCache>
            </c:strRef>
          </c:tx>
          <c:cat>
            <c:strRef>
              <c:f>TEC_TDB_PivotTable!$H$4:$H$36</c:f>
              <c:strCache>
                <c:ptCount val="32"/>
                <c:pt idx="0">
                  <c:v>z_Adiministratif_Autres non chargeables</c:v>
                </c:pt>
                <c:pt idx="1">
                  <c:v>Multi-Plis Inc. [Chantal Veillette]</c:v>
                </c:pt>
                <c:pt idx="2">
                  <c:v>Les entreprises Lanthier et Papineau Inc. [Alain Lanthier]</c:v>
                </c:pt>
                <c:pt idx="3">
                  <c:v>Photographie Benoit Blain Inc [Kelly Cochelin]</c:v>
                </c:pt>
                <c:pt idx="4">
                  <c:v>Les Toitures C.B.C. Inc. [Francis Bélanger]</c:v>
                </c:pt>
                <c:pt idx="5">
                  <c:v>Librairie Lu-Lu Inc. [Céline Camirand]</c:v>
                </c:pt>
                <c:pt idx="6">
                  <c:v>Publipage Inc. [Mélissa Côté]</c:v>
                </c:pt>
                <c:pt idx="7">
                  <c:v>Arthur Malouin Ltée [Yvan Malouin]</c:v>
                </c:pt>
                <c:pt idx="8">
                  <c:v>8802742 Canada Inc. [Concept Convoyeur Debien Inc.] [Mathieu Debien]</c:v>
                </c:pt>
                <c:pt idx="9">
                  <c:v>9513-1926 Québec Inc. [Francis Desgagnés]</c:v>
                </c:pt>
                <c:pt idx="10">
                  <c:v>9098-2885 Québec Inc. [Denis Bisson]</c:v>
                </c:pt>
                <c:pt idx="11">
                  <c:v>Dr Frédéric Morin Optométriste inc.</c:v>
                </c:pt>
                <c:pt idx="12">
                  <c:v>Bureau Vétérinaire Griffintown Inc. [Marie-Hélène Tétreault]</c:v>
                </c:pt>
                <c:pt idx="13">
                  <c:v>Bernard Ducharme Assurances Inc. [Michel Brodeur]</c:v>
                </c:pt>
                <c:pt idx="14">
                  <c:v>Gestion L'Anneau Inc. [Lalonde &amp; Brient] [Nathalie Brient]</c:v>
                </c:pt>
                <c:pt idx="15">
                  <c:v>Gestion Niklo inc. [Stéphane Laframboise]</c:v>
                </c:pt>
                <c:pt idx="16">
                  <c:v>Solutions Huwiz Inc. [Carolljo Maher]</c:v>
                </c:pt>
                <c:pt idx="17">
                  <c:v>QUE44 9471-5117 Québec Inc [Sébastien Beaudoin]</c:v>
                </c:pt>
                <c:pt idx="18">
                  <c:v>Paré assurances et Services Financiers Inc. [Pierre Paré]</c:v>
                </c:pt>
                <c:pt idx="19">
                  <c:v>Assurancia Leduc, Decelles, Dubuc &amp; Ass. [Lucie Decelles]</c:v>
                </c:pt>
                <c:pt idx="20">
                  <c:v>Messier &amp; Associé, SENCRL [Alain Bélanger]</c:v>
                </c:pt>
                <c:pt idx="21">
                  <c:v>9172-2264 Québec Inc [MFG Technologies] [Alain Normand]</c:v>
                </c:pt>
                <c:pt idx="22">
                  <c:v>LC Combustion Inc [Christian Laroche]</c:v>
                </c:pt>
                <c:pt idx="23">
                  <c:v>Vignoble Kobloth et fils inc. [Thierry Kobloth]</c:v>
                </c:pt>
                <c:pt idx="24">
                  <c:v>Atelier Mécanique Pierre Mondou Inc. [Anne Charlebois]</c:v>
                </c:pt>
                <c:pt idx="25">
                  <c:v>Assurancia Inc [François Hamel]</c:v>
                </c:pt>
                <c:pt idx="26">
                  <c:v>9307-2411 Québec Inc. [Capitaine Vap] [Dany Borduas]</c:v>
                </c:pt>
                <c:pt idx="27">
                  <c:v>Succession Éric Morais [Louise Morais]</c:v>
                </c:pt>
                <c:pt idx="28">
                  <c:v>Maurice Chiasson, CPA</c:v>
                </c:pt>
                <c:pt idx="29">
                  <c:v>9199-5308 Québec Inc [Benoit Alary]</c:v>
                </c:pt>
                <c:pt idx="30">
                  <c:v>Acier Altitube inc. [Philippe Robillard]</c:v>
                </c:pt>
                <c:pt idx="31">
                  <c:v>Groupe Joman Inc. [Johanne Gemme]</c:v>
                </c:pt>
              </c:strCache>
            </c:strRef>
          </c:cat>
          <c:val>
            <c:numRef>
              <c:f>TEC_TDB_PivotTable!$L$4:$L$36</c:f>
              <c:numCache>
                <c:formatCode>0.00</c:formatCode>
                <c:ptCount val="32"/>
                <c:pt idx="0">
                  <c:v>1</c:v>
                </c:pt>
                <c:pt idx="1">
                  <c:v>0</c:v>
                </c:pt>
                <c:pt idx="2">
                  <c:v>0</c:v>
                </c:pt>
                <c:pt idx="3">
                  <c:v>13</c:v>
                </c:pt>
                <c:pt idx="4">
                  <c:v>0</c:v>
                </c:pt>
                <c:pt idx="5">
                  <c:v>0</c:v>
                </c:pt>
                <c:pt idx="6">
                  <c:v>0.65</c:v>
                </c:pt>
                <c:pt idx="7">
                  <c:v>0</c:v>
                </c:pt>
                <c:pt idx="8">
                  <c:v>1.4</c:v>
                </c:pt>
                <c:pt idx="9">
                  <c:v>0</c:v>
                </c:pt>
                <c:pt idx="10">
                  <c:v>0</c:v>
                </c:pt>
                <c:pt idx="11">
                  <c:v>0</c:v>
                </c:pt>
                <c:pt idx="12">
                  <c:v>0.4</c:v>
                </c:pt>
                <c:pt idx="13">
                  <c:v>0</c:v>
                </c:pt>
                <c:pt idx="14">
                  <c:v>0</c:v>
                </c:pt>
                <c:pt idx="15">
                  <c:v>1.4</c:v>
                </c:pt>
                <c:pt idx="16">
                  <c:v>0.75</c:v>
                </c:pt>
                <c:pt idx="17">
                  <c:v>0</c:v>
                </c:pt>
                <c:pt idx="18">
                  <c:v>0</c:v>
                </c:pt>
                <c:pt idx="19">
                  <c:v>0</c:v>
                </c:pt>
                <c:pt idx="20">
                  <c:v>1</c:v>
                </c:pt>
                <c:pt idx="21">
                  <c:v>0</c:v>
                </c:pt>
                <c:pt idx="22">
                  <c:v>1.9</c:v>
                </c:pt>
                <c:pt idx="23">
                  <c:v>0</c:v>
                </c:pt>
                <c:pt idx="24">
                  <c:v>0</c:v>
                </c:pt>
                <c:pt idx="25">
                  <c:v>0</c:v>
                </c:pt>
                <c:pt idx="26">
                  <c:v>0</c:v>
                </c:pt>
                <c:pt idx="27">
                  <c:v>0</c:v>
                </c:pt>
                <c:pt idx="28">
                  <c:v>0</c:v>
                </c:pt>
                <c:pt idx="29">
                  <c:v>0</c:v>
                </c:pt>
                <c:pt idx="30">
                  <c:v>1.25</c:v>
                </c:pt>
                <c:pt idx="31">
                  <c:v>0</c:v>
                </c:pt>
              </c:numCache>
            </c:numRef>
          </c:val>
          <c:extLst>
            <c:ext xmlns:c16="http://schemas.microsoft.com/office/drawing/2014/chart" uri="{C3380CC4-5D6E-409C-BE32-E72D297353CC}">
              <c16:uniqueId val="{0000000C-4661-4776-8552-208E8AA37F08}"/>
            </c:ext>
          </c:extLst>
        </c:ser>
        <c:ser>
          <c:idx val="4"/>
          <c:order val="4"/>
          <c:tx>
            <c:strRef>
              <c:f>TEC_TDB_PivotTable!$M$3</c:f>
              <c:strCache>
                <c:ptCount val="1"/>
                <c:pt idx="0">
                  <c:v>91 j. &amp; +</c:v>
                </c:pt>
              </c:strCache>
            </c:strRef>
          </c:tx>
          <c:cat>
            <c:strRef>
              <c:f>TEC_TDB_PivotTable!$H$4:$H$36</c:f>
              <c:strCache>
                <c:ptCount val="32"/>
                <c:pt idx="0">
                  <c:v>z_Adiministratif_Autres non chargeables</c:v>
                </c:pt>
                <c:pt idx="1">
                  <c:v>Multi-Plis Inc. [Chantal Veillette]</c:v>
                </c:pt>
                <c:pt idx="2">
                  <c:v>Les entreprises Lanthier et Papineau Inc. [Alain Lanthier]</c:v>
                </c:pt>
                <c:pt idx="3">
                  <c:v>Photographie Benoit Blain Inc [Kelly Cochelin]</c:v>
                </c:pt>
                <c:pt idx="4">
                  <c:v>Les Toitures C.B.C. Inc. [Francis Bélanger]</c:v>
                </c:pt>
                <c:pt idx="5">
                  <c:v>Librairie Lu-Lu Inc. [Céline Camirand]</c:v>
                </c:pt>
                <c:pt idx="6">
                  <c:v>Publipage Inc. [Mélissa Côté]</c:v>
                </c:pt>
                <c:pt idx="7">
                  <c:v>Arthur Malouin Ltée [Yvan Malouin]</c:v>
                </c:pt>
                <c:pt idx="8">
                  <c:v>8802742 Canada Inc. [Concept Convoyeur Debien Inc.] [Mathieu Debien]</c:v>
                </c:pt>
                <c:pt idx="9">
                  <c:v>9513-1926 Québec Inc. [Francis Desgagnés]</c:v>
                </c:pt>
                <c:pt idx="10">
                  <c:v>9098-2885 Québec Inc. [Denis Bisson]</c:v>
                </c:pt>
                <c:pt idx="11">
                  <c:v>Dr Frédéric Morin Optométriste inc.</c:v>
                </c:pt>
                <c:pt idx="12">
                  <c:v>Bureau Vétérinaire Griffintown Inc. [Marie-Hélène Tétreault]</c:v>
                </c:pt>
                <c:pt idx="13">
                  <c:v>Bernard Ducharme Assurances Inc. [Michel Brodeur]</c:v>
                </c:pt>
                <c:pt idx="14">
                  <c:v>Gestion L'Anneau Inc. [Lalonde &amp; Brient] [Nathalie Brient]</c:v>
                </c:pt>
                <c:pt idx="15">
                  <c:v>Gestion Niklo inc. [Stéphane Laframboise]</c:v>
                </c:pt>
                <c:pt idx="16">
                  <c:v>Solutions Huwiz Inc. [Carolljo Maher]</c:v>
                </c:pt>
                <c:pt idx="17">
                  <c:v>QUE44 9471-5117 Québec Inc [Sébastien Beaudoin]</c:v>
                </c:pt>
                <c:pt idx="18">
                  <c:v>Paré assurances et Services Financiers Inc. [Pierre Paré]</c:v>
                </c:pt>
                <c:pt idx="19">
                  <c:v>Assurancia Leduc, Decelles, Dubuc &amp; Ass. [Lucie Decelles]</c:v>
                </c:pt>
                <c:pt idx="20">
                  <c:v>Messier &amp; Associé, SENCRL [Alain Bélanger]</c:v>
                </c:pt>
                <c:pt idx="21">
                  <c:v>9172-2264 Québec Inc [MFG Technologies] [Alain Normand]</c:v>
                </c:pt>
                <c:pt idx="22">
                  <c:v>LC Combustion Inc [Christian Laroche]</c:v>
                </c:pt>
                <c:pt idx="23">
                  <c:v>Vignoble Kobloth et fils inc. [Thierry Kobloth]</c:v>
                </c:pt>
                <c:pt idx="24">
                  <c:v>Atelier Mécanique Pierre Mondou Inc. [Anne Charlebois]</c:v>
                </c:pt>
                <c:pt idx="25">
                  <c:v>Assurancia Inc [François Hamel]</c:v>
                </c:pt>
                <c:pt idx="26">
                  <c:v>9307-2411 Québec Inc. [Capitaine Vap] [Dany Borduas]</c:v>
                </c:pt>
                <c:pt idx="27">
                  <c:v>Succession Éric Morais [Louise Morais]</c:v>
                </c:pt>
                <c:pt idx="28">
                  <c:v>Maurice Chiasson, CPA</c:v>
                </c:pt>
                <c:pt idx="29">
                  <c:v>9199-5308 Québec Inc [Benoit Alary]</c:v>
                </c:pt>
                <c:pt idx="30">
                  <c:v>Acier Altitube inc. [Philippe Robillard]</c:v>
                </c:pt>
                <c:pt idx="31">
                  <c:v>Groupe Joman Inc. [Johanne Gemme]</c:v>
                </c:pt>
              </c:strCache>
            </c:strRef>
          </c:cat>
          <c:val>
            <c:numRef>
              <c:f>TEC_TDB_PivotTable!$M$4:$M$36</c:f>
              <c:numCache>
                <c:formatCode>0.00</c:formatCode>
                <c:ptCount val="32"/>
                <c:pt idx="0">
                  <c:v>0</c:v>
                </c:pt>
                <c:pt idx="1">
                  <c:v>0</c:v>
                </c:pt>
                <c:pt idx="2">
                  <c:v>0</c:v>
                </c:pt>
                <c:pt idx="3">
                  <c:v>0</c:v>
                </c:pt>
                <c:pt idx="4">
                  <c:v>0</c:v>
                </c:pt>
                <c:pt idx="5">
                  <c:v>0</c:v>
                </c:pt>
                <c:pt idx="6">
                  <c:v>2.25</c:v>
                </c:pt>
                <c:pt idx="7">
                  <c:v>0</c:v>
                </c:pt>
                <c:pt idx="8">
                  <c:v>0</c:v>
                </c:pt>
                <c:pt idx="9">
                  <c:v>0</c:v>
                </c:pt>
                <c:pt idx="10">
                  <c:v>0</c:v>
                </c:pt>
                <c:pt idx="11">
                  <c:v>0</c:v>
                </c:pt>
                <c:pt idx="12">
                  <c:v>0</c:v>
                </c:pt>
                <c:pt idx="13">
                  <c:v>0</c:v>
                </c:pt>
                <c:pt idx="14">
                  <c:v>0</c:v>
                </c:pt>
                <c:pt idx="15">
                  <c:v>1.25</c:v>
                </c:pt>
                <c:pt idx="16">
                  <c:v>0.5</c:v>
                </c:pt>
                <c:pt idx="17">
                  <c:v>0</c:v>
                </c:pt>
                <c:pt idx="18">
                  <c:v>0</c:v>
                </c:pt>
                <c:pt idx="19">
                  <c:v>0</c:v>
                </c:pt>
                <c:pt idx="20">
                  <c:v>0</c:v>
                </c:pt>
                <c:pt idx="21">
                  <c:v>0</c:v>
                </c:pt>
                <c:pt idx="22">
                  <c:v>0</c:v>
                </c:pt>
                <c:pt idx="23">
                  <c:v>0</c:v>
                </c:pt>
                <c:pt idx="24">
                  <c:v>0</c:v>
                </c:pt>
                <c:pt idx="25">
                  <c:v>0</c:v>
                </c:pt>
                <c:pt idx="26">
                  <c:v>0</c:v>
                </c:pt>
                <c:pt idx="27">
                  <c:v>6</c:v>
                </c:pt>
                <c:pt idx="28">
                  <c:v>5.75</c:v>
                </c:pt>
                <c:pt idx="29">
                  <c:v>0</c:v>
                </c:pt>
                <c:pt idx="30">
                  <c:v>0</c:v>
                </c:pt>
                <c:pt idx="31">
                  <c:v>4.5</c:v>
                </c:pt>
              </c:numCache>
            </c:numRef>
          </c:val>
          <c:extLst>
            <c:ext xmlns:c16="http://schemas.microsoft.com/office/drawing/2014/chart" uri="{C3380CC4-5D6E-409C-BE32-E72D297353CC}">
              <c16:uniqueId val="{0000000D-4661-4776-8552-208E8AA37F08}"/>
            </c:ext>
          </c:extLst>
        </c:ser>
        <c:dLbls>
          <c:showLegendKey val="0"/>
          <c:showVal val="0"/>
          <c:showCatName val="0"/>
          <c:showSerName val="0"/>
          <c:showPercent val="0"/>
          <c:showBubbleSize val="0"/>
          <c:showLeaderLines val="1"/>
        </c:dLbls>
      </c:pie3DChart>
    </c:plotArea>
    <c:plotVisOnly val="1"/>
    <c:dispBlanksAs val="gap"/>
    <c:showDLblsOverMax val="0"/>
    <c:extLst/>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[TEC de Guillaume - Août 2024.xlsx]TEC_TDB_PivotTable!Tableau croisé dynamique1</c:name>
    <c:fmtId val="4"/>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TEC_TDB_PivotTable!$B$3</c:f>
              <c:strCache>
                <c:ptCount val="1"/>
                <c:pt idx="0">
                  <c:v>TEC</c:v>
                </c:pt>
              </c:strCache>
            </c:strRef>
          </c:tx>
          <c:spPr>
            <a:solidFill>
              <a:schemeClr val="accent1"/>
            </a:solidFill>
            <a:ln>
              <a:noFill/>
            </a:ln>
            <a:effectLst/>
          </c:spPr>
          <c:invertIfNegative val="0"/>
          <c:cat>
            <c:strRef>
              <c:f>TEC_TDB_PivotTable!$A$4:$A$8</c:f>
              <c:strCache>
                <c:ptCount val="4"/>
                <c:pt idx="0">
                  <c:v>AR</c:v>
                </c:pt>
                <c:pt idx="1">
                  <c:v>GC</c:v>
                </c:pt>
                <c:pt idx="2">
                  <c:v>ML</c:v>
                </c:pt>
                <c:pt idx="3">
                  <c:v>VG</c:v>
                </c:pt>
              </c:strCache>
            </c:strRef>
          </c:cat>
          <c:val>
            <c:numRef>
              <c:f>TEC_TDB_PivotTable!$B$4:$B$8</c:f>
              <c:numCache>
                <c:formatCode>0.00</c:formatCode>
                <c:ptCount val="4"/>
                <c:pt idx="0">
                  <c:v>75.25</c:v>
                </c:pt>
                <c:pt idx="1">
                  <c:v>461.04999999999927</c:v>
                </c:pt>
                <c:pt idx="2">
                  <c:v>86.550000000000011</c:v>
                </c:pt>
                <c:pt idx="3">
                  <c:v>161.6</c:v>
                </c:pt>
              </c:numCache>
            </c:numRef>
          </c:val>
          <c:extLst>
            <c:ext xmlns:c16="http://schemas.microsoft.com/office/drawing/2014/chart" uri="{C3380CC4-5D6E-409C-BE32-E72D297353CC}">
              <c16:uniqueId val="{00000000-EA79-40DB-8108-7C0F1C3A9EC2}"/>
            </c:ext>
          </c:extLst>
        </c:ser>
        <c:ser>
          <c:idx val="1"/>
          <c:order val="1"/>
          <c:tx>
            <c:strRef>
              <c:f>TEC_TDB_PivotTable!$C$3</c:f>
              <c:strCache>
                <c:ptCount val="1"/>
                <c:pt idx="0">
                  <c:v>&lt;= 30 jours</c:v>
                </c:pt>
              </c:strCache>
            </c:strRef>
          </c:tx>
          <c:spPr>
            <a:solidFill>
              <a:srgbClr val="92D050"/>
            </a:solidFill>
            <a:ln>
              <a:noFill/>
            </a:ln>
            <a:effectLst/>
          </c:spPr>
          <c:invertIfNegative val="0"/>
          <c:cat>
            <c:strRef>
              <c:f>TEC_TDB_PivotTable!$A$4:$A$8</c:f>
              <c:strCache>
                <c:ptCount val="4"/>
                <c:pt idx="0">
                  <c:v>AR</c:v>
                </c:pt>
                <c:pt idx="1">
                  <c:v>GC</c:v>
                </c:pt>
                <c:pt idx="2">
                  <c:v>ML</c:v>
                </c:pt>
                <c:pt idx="3">
                  <c:v>VG</c:v>
                </c:pt>
              </c:strCache>
            </c:strRef>
          </c:cat>
          <c:val>
            <c:numRef>
              <c:f>TEC_TDB_PivotTable!$C$4:$C$8</c:f>
              <c:numCache>
                <c:formatCode>0.00</c:formatCode>
                <c:ptCount val="4"/>
                <c:pt idx="0">
                  <c:v>37.5</c:v>
                </c:pt>
                <c:pt idx="1">
                  <c:v>302.75000000000006</c:v>
                </c:pt>
                <c:pt idx="2">
                  <c:v>79.55</c:v>
                </c:pt>
                <c:pt idx="3">
                  <c:v>78.099999999999994</c:v>
                </c:pt>
              </c:numCache>
            </c:numRef>
          </c:val>
          <c:extLst>
            <c:ext xmlns:c16="http://schemas.microsoft.com/office/drawing/2014/chart" uri="{C3380CC4-5D6E-409C-BE32-E72D297353CC}">
              <c16:uniqueId val="{00000001-EA79-40DB-8108-7C0F1C3A9EC2}"/>
            </c:ext>
          </c:extLst>
        </c:ser>
        <c:ser>
          <c:idx val="2"/>
          <c:order val="2"/>
          <c:tx>
            <c:strRef>
              <c:f>TEC_TDB_PivotTable!$D$3</c:f>
              <c:strCache>
                <c:ptCount val="1"/>
                <c:pt idx="0">
                  <c:v>31 @ 60 j.</c:v>
                </c:pt>
              </c:strCache>
            </c:strRef>
          </c:tx>
          <c:spPr>
            <a:solidFill>
              <a:srgbClr val="FFFF00"/>
            </a:solidFill>
            <a:ln>
              <a:noFill/>
            </a:ln>
            <a:effectLst/>
          </c:spPr>
          <c:invertIfNegative val="0"/>
          <c:cat>
            <c:strRef>
              <c:f>TEC_TDB_PivotTable!$A$4:$A$8</c:f>
              <c:strCache>
                <c:ptCount val="4"/>
                <c:pt idx="0">
                  <c:v>AR</c:v>
                </c:pt>
                <c:pt idx="1">
                  <c:v>GC</c:v>
                </c:pt>
                <c:pt idx="2">
                  <c:v>ML</c:v>
                </c:pt>
                <c:pt idx="3">
                  <c:v>VG</c:v>
                </c:pt>
              </c:strCache>
            </c:strRef>
          </c:cat>
          <c:val>
            <c:numRef>
              <c:f>TEC_TDB_PivotTable!$D$4:$D$8</c:f>
              <c:numCache>
                <c:formatCode>0.00</c:formatCode>
                <c:ptCount val="4"/>
                <c:pt idx="0">
                  <c:v>32.25</c:v>
                </c:pt>
                <c:pt idx="1">
                  <c:v>99.65</c:v>
                </c:pt>
                <c:pt idx="2">
                  <c:v>7</c:v>
                </c:pt>
                <c:pt idx="3">
                  <c:v>70.7</c:v>
                </c:pt>
              </c:numCache>
            </c:numRef>
          </c:val>
          <c:extLst>
            <c:ext xmlns:c16="http://schemas.microsoft.com/office/drawing/2014/chart" uri="{C3380CC4-5D6E-409C-BE32-E72D297353CC}">
              <c16:uniqueId val="{00000002-EA79-40DB-8108-7C0F1C3A9EC2}"/>
            </c:ext>
          </c:extLst>
        </c:ser>
        <c:ser>
          <c:idx val="3"/>
          <c:order val="3"/>
          <c:tx>
            <c:strRef>
              <c:f>TEC_TDB_PivotTable!$E$3</c:f>
              <c:strCache>
                <c:ptCount val="1"/>
                <c:pt idx="0">
                  <c:v>61 @ 90 j.</c:v>
                </c:pt>
              </c:strCache>
            </c:strRef>
          </c:tx>
          <c:spPr>
            <a:solidFill>
              <a:schemeClr val="accent4"/>
            </a:solidFill>
            <a:ln>
              <a:noFill/>
            </a:ln>
            <a:effectLst/>
          </c:spPr>
          <c:invertIfNegative val="0"/>
          <c:cat>
            <c:strRef>
              <c:f>TEC_TDB_PivotTable!$A$4:$A$8</c:f>
              <c:strCache>
                <c:ptCount val="4"/>
                <c:pt idx="0">
                  <c:v>AR</c:v>
                </c:pt>
                <c:pt idx="1">
                  <c:v>GC</c:v>
                </c:pt>
                <c:pt idx="2">
                  <c:v>ML</c:v>
                </c:pt>
                <c:pt idx="3">
                  <c:v>VG</c:v>
                </c:pt>
              </c:strCache>
            </c:strRef>
          </c:cat>
          <c:val>
            <c:numRef>
              <c:f>TEC_TDB_PivotTable!$E$4:$E$8</c:f>
              <c:numCache>
                <c:formatCode>0.00</c:formatCode>
                <c:ptCount val="4"/>
                <c:pt idx="0">
                  <c:v>5.5</c:v>
                </c:pt>
                <c:pt idx="1">
                  <c:v>24.099999999999994</c:v>
                </c:pt>
                <c:pt idx="2">
                  <c:v>0</c:v>
                </c:pt>
                <c:pt idx="3">
                  <c:v>12.799999999999999</c:v>
                </c:pt>
              </c:numCache>
            </c:numRef>
          </c:val>
          <c:extLst>
            <c:ext xmlns:c16="http://schemas.microsoft.com/office/drawing/2014/chart" uri="{C3380CC4-5D6E-409C-BE32-E72D297353CC}">
              <c16:uniqueId val="{00000000-6CEC-45D8-AB10-3F88F89B4D96}"/>
            </c:ext>
          </c:extLst>
        </c:ser>
        <c:ser>
          <c:idx val="4"/>
          <c:order val="4"/>
          <c:tx>
            <c:strRef>
              <c:f>TEC_TDB_PivotTable!$F$3</c:f>
              <c:strCache>
                <c:ptCount val="1"/>
                <c:pt idx="0">
                  <c:v>91 j. &amp; +</c:v>
                </c:pt>
              </c:strCache>
            </c:strRef>
          </c:tx>
          <c:spPr>
            <a:solidFill>
              <a:schemeClr val="accent5"/>
            </a:solidFill>
            <a:ln>
              <a:noFill/>
            </a:ln>
            <a:effectLst/>
          </c:spPr>
          <c:invertIfNegative val="0"/>
          <c:cat>
            <c:strRef>
              <c:f>TEC_TDB_PivotTable!$A$4:$A$8</c:f>
              <c:strCache>
                <c:ptCount val="4"/>
                <c:pt idx="0">
                  <c:v>AR</c:v>
                </c:pt>
                <c:pt idx="1">
                  <c:v>GC</c:v>
                </c:pt>
                <c:pt idx="2">
                  <c:v>ML</c:v>
                </c:pt>
                <c:pt idx="3">
                  <c:v>VG</c:v>
                </c:pt>
              </c:strCache>
            </c:strRef>
          </c:cat>
          <c:val>
            <c:numRef>
              <c:f>TEC_TDB_PivotTable!$F$4:$F$8</c:f>
              <c:numCache>
                <c:formatCode>0.00</c:formatCode>
                <c:ptCount val="4"/>
                <c:pt idx="0">
                  <c:v>0</c:v>
                </c:pt>
                <c:pt idx="1">
                  <c:v>34.549999999999997</c:v>
                </c:pt>
                <c:pt idx="2">
                  <c:v>0</c:v>
                </c:pt>
                <c:pt idx="3">
                  <c:v>0</c:v>
                </c:pt>
              </c:numCache>
            </c:numRef>
          </c:val>
          <c:extLst>
            <c:ext xmlns:c16="http://schemas.microsoft.com/office/drawing/2014/chart" uri="{C3380CC4-5D6E-409C-BE32-E72D297353CC}">
              <c16:uniqueId val="{00000000-B55D-4C0C-B03D-E3E2F79B4F68}"/>
            </c:ext>
          </c:extLst>
        </c:ser>
        <c:dLbls>
          <c:showLegendKey val="0"/>
          <c:showVal val="0"/>
          <c:showCatName val="0"/>
          <c:showSerName val="0"/>
          <c:showPercent val="0"/>
          <c:showBubbleSize val="0"/>
        </c:dLbls>
        <c:gapWidth val="200"/>
        <c:overlap val="-27"/>
        <c:axId val="279836032"/>
        <c:axId val="158481088"/>
      </c:barChart>
      <c:catAx>
        <c:axId val="27983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8481088"/>
        <c:crosses val="autoZero"/>
        <c:auto val="1"/>
        <c:lblAlgn val="ctr"/>
        <c:lblOffset val="100"/>
        <c:tickMarkSkip val="3"/>
        <c:noMultiLvlLbl val="0"/>
      </c:catAx>
      <c:valAx>
        <c:axId val="15848108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79836032"/>
        <c:crosses val="autoZero"/>
        <c:crossBetween val="between"/>
      </c:valAx>
      <c:spPr>
        <a:noFill/>
        <a:ln>
          <a:noFill/>
        </a:ln>
        <a:effectLst/>
      </c:spPr>
    </c:plotArea>
    <c:legend>
      <c:legendPos val="tr"/>
      <c:layout>
        <c:manualLayout>
          <c:xMode val="edge"/>
          <c:yMode val="edge"/>
          <c:x val="0.83584810588516012"/>
          <c:y val="3.4386258176958041E-2"/>
          <c:w val="0.14919308883181046"/>
          <c:h val="0.9022568249948603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ptos Narrow" panose="020B0004020202020204" pitchFamily="34"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[TEC de Guillaume - Août 2024.xlsx]TEC_TDB_PivotTable!Tableau croisé dynamique1</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a:sp3d/>
        </c:spPr>
      </c:pivotFmt>
      <c:pivotFmt>
        <c:idx val="32"/>
        <c:spPr>
          <a:solidFill>
            <a:schemeClr val="accent1"/>
          </a:solidFill>
          <a:ln>
            <a:noFill/>
          </a:ln>
          <a:effectLst>
            <a:outerShdw blurRad="254000" sx="102000" sy="102000" algn="ctr" rotWithShape="0">
              <a:prstClr val="black">
                <a:alpha val="20000"/>
              </a:prstClr>
            </a:outerShdw>
          </a:effectLst>
          <a:sp3d/>
        </c:spPr>
      </c:pivotFmt>
      <c:pivotFmt>
        <c:idx val="33"/>
        <c:spPr>
          <a:solidFill>
            <a:schemeClr val="accent1"/>
          </a:solidFill>
          <a:ln>
            <a:noFill/>
          </a:ln>
          <a:effectLst>
            <a:outerShdw blurRad="254000" sx="102000" sy="102000" algn="ctr" rotWithShape="0">
              <a:prstClr val="black">
                <a:alpha val="20000"/>
              </a:prstClr>
            </a:outerShdw>
          </a:effectLst>
          <a:sp3d/>
        </c:spPr>
      </c:pivotFmt>
      <c:pivotFmt>
        <c:idx val="34"/>
        <c:spPr>
          <a:solidFill>
            <a:schemeClr val="accent1"/>
          </a:solidFill>
          <a:ln>
            <a:noFill/>
          </a:ln>
          <a:effectLst>
            <a:outerShdw blurRad="254000" sx="102000" sy="102000" algn="ctr" rotWithShape="0">
              <a:prstClr val="black">
                <a:alpha val="20000"/>
              </a:prstClr>
            </a:outerShdw>
          </a:effectLst>
          <a:sp3d/>
        </c:spPr>
      </c:pivotFmt>
      <c:pivotFmt>
        <c:idx val="3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254000" sx="102000" sy="102000" algn="ctr" rotWithShape="0">
              <a:prstClr val="black">
                <a:alpha val="20000"/>
              </a:prstClr>
            </a:outerShdw>
          </a:effectLst>
          <a:sp3d/>
        </c:spPr>
      </c:pivotFmt>
      <c:pivotFmt>
        <c:idx val="37"/>
        <c:spPr>
          <a:solidFill>
            <a:schemeClr val="accent1"/>
          </a:solidFill>
          <a:ln>
            <a:noFill/>
          </a:ln>
          <a:effectLst>
            <a:outerShdw blurRad="254000" sx="102000" sy="102000" algn="ctr" rotWithShape="0">
              <a:prstClr val="black">
                <a:alpha val="20000"/>
              </a:prstClr>
            </a:outerShdw>
          </a:effectLst>
          <a:sp3d/>
        </c:spPr>
      </c:pivotFmt>
      <c:pivotFmt>
        <c:idx val="38"/>
        <c:spPr>
          <a:solidFill>
            <a:schemeClr val="accent1"/>
          </a:solidFill>
          <a:ln>
            <a:noFill/>
          </a:ln>
          <a:effectLst>
            <a:outerShdw blurRad="254000" sx="102000" sy="102000" algn="ctr" rotWithShape="0">
              <a:prstClr val="black">
                <a:alpha val="20000"/>
              </a:prstClr>
            </a:outerShdw>
          </a:effectLst>
          <a:sp3d/>
        </c:spPr>
      </c:pivotFmt>
      <c:pivotFmt>
        <c:idx val="39"/>
        <c:spPr>
          <a:solidFill>
            <a:schemeClr val="accent1"/>
          </a:solidFill>
          <a:ln>
            <a:noFill/>
          </a:ln>
          <a:effectLst>
            <a:outerShdw blurRad="254000" sx="102000" sy="102000" algn="ctr" rotWithShape="0">
              <a:prstClr val="black">
                <a:alpha val="20000"/>
              </a:prstClr>
            </a:outerShdw>
          </a:effectLst>
          <a:sp3d/>
        </c:spPr>
      </c:pivotFmt>
      <c:pivotFmt>
        <c:idx val="4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254000" sx="102000" sy="102000" algn="ctr" rotWithShape="0">
              <a:prstClr val="black">
                <a:alpha val="20000"/>
              </a:prstClr>
            </a:outerShdw>
          </a:effectLst>
          <a:sp3d/>
        </c:spPr>
      </c:pivotFmt>
      <c:pivotFmt>
        <c:idx val="42"/>
        <c:spPr>
          <a:solidFill>
            <a:schemeClr val="accent1"/>
          </a:solidFill>
          <a:ln>
            <a:noFill/>
          </a:ln>
          <a:effectLst>
            <a:outerShdw blurRad="254000" sx="102000" sy="102000" algn="ctr" rotWithShape="0">
              <a:prstClr val="black">
                <a:alpha val="20000"/>
              </a:prstClr>
            </a:outerShdw>
          </a:effectLst>
          <a:sp3d/>
        </c:spPr>
      </c:pivotFmt>
      <c:pivotFmt>
        <c:idx val="43"/>
        <c:spPr>
          <a:solidFill>
            <a:schemeClr val="accent1"/>
          </a:solidFill>
          <a:ln>
            <a:noFill/>
          </a:ln>
          <a:effectLst>
            <a:outerShdw blurRad="254000" sx="102000" sy="102000" algn="ctr" rotWithShape="0">
              <a:prstClr val="black">
                <a:alpha val="20000"/>
              </a:prstClr>
            </a:outerShdw>
          </a:effectLst>
          <a:sp3d/>
        </c:spPr>
      </c:pivotFmt>
      <c:pivotFmt>
        <c:idx val="44"/>
        <c:spPr>
          <a:solidFill>
            <a:schemeClr val="accent1"/>
          </a:solidFill>
          <a:ln>
            <a:noFill/>
          </a:ln>
          <a:effectLst>
            <a:outerShdw blurRad="254000" sx="102000" sy="102000" algn="ctr" rotWithShape="0">
              <a:prstClr val="black">
                <a:alpha val="20000"/>
              </a:prstClr>
            </a:outerShdw>
          </a:effectLst>
          <a:sp3d/>
        </c:spPr>
      </c:pivotFmt>
      <c:pivotFmt>
        <c:idx val="4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254000" sx="102000" sy="102000" algn="ctr" rotWithShape="0">
              <a:prstClr val="black">
                <a:alpha val="20000"/>
              </a:prstClr>
            </a:outerShdw>
          </a:effectLst>
          <a:sp3d/>
        </c:spPr>
      </c:pivotFmt>
      <c:pivotFmt>
        <c:idx val="47"/>
        <c:spPr>
          <a:solidFill>
            <a:schemeClr val="accent1"/>
          </a:solidFill>
          <a:ln>
            <a:noFill/>
          </a:ln>
          <a:effectLst>
            <a:outerShdw blurRad="254000" sx="102000" sy="102000" algn="ctr" rotWithShape="0">
              <a:prstClr val="black">
                <a:alpha val="20000"/>
              </a:prstClr>
            </a:outerShdw>
          </a:effectLst>
          <a:sp3d/>
        </c:spPr>
      </c:pivotFmt>
      <c:pivotFmt>
        <c:idx val="48"/>
        <c:spPr>
          <a:solidFill>
            <a:schemeClr val="accent1"/>
          </a:solidFill>
          <a:ln>
            <a:noFill/>
          </a:ln>
          <a:effectLst>
            <a:outerShdw blurRad="254000" sx="102000" sy="102000" algn="ctr" rotWithShape="0">
              <a:prstClr val="black">
                <a:alpha val="20000"/>
              </a:prstClr>
            </a:outerShdw>
          </a:effectLst>
          <a:sp3d/>
        </c:spPr>
      </c:pivotFmt>
      <c:pivotFmt>
        <c:idx val="49"/>
        <c:spPr>
          <a:solidFill>
            <a:schemeClr val="accent1"/>
          </a:solidFill>
          <a:ln>
            <a:noFill/>
          </a:ln>
          <a:effectLst>
            <a:outerShdw blurRad="254000" sx="102000" sy="102000" algn="ctr" rotWithShape="0">
              <a:prstClr val="black">
                <a:alpha val="20000"/>
              </a:prstClr>
            </a:outerShdw>
          </a:effectLst>
          <a:sp3d/>
        </c:spPr>
      </c:pivotFmt>
      <c:pivotFmt>
        <c:idx val="5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1"/>
          </a:solidFill>
          <a:ln>
            <a:noFill/>
          </a:ln>
          <a:effectLst>
            <a:outerShdw blurRad="254000" sx="102000" sy="102000" algn="ctr" rotWithShape="0">
              <a:prstClr val="black">
                <a:alpha val="20000"/>
              </a:prstClr>
            </a:outerShdw>
          </a:effectLst>
          <a:sp3d/>
        </c:spPr>
      </c:pivotFmt>
      <c:pivotFmt>
        <c:idx val="52"/>
        <c:spPr>
          <a:solidFill>
            <a:schemeClr val="accent1"/>
          </a:solidFill>
          <a:ln>
            <a:noFill/>
          </a:ln>
          <a:effectLst>
            <a:outerShdw blurRad="254000" sx="102000" sy="102000" algn="ctr" rotWithShape="0">
              <a:prstClr val="black">
                <a:alpha val="20000"/>
              </a:prstClr>
            </a:outerShdw>
          </a:effectLst>
          <a:sp3d/>
        </c:spPr>
      </c:pivotFmt>
      <c:pivotFmt>
        <c:idx val="53"/>
        <c:spPr>
          <a:solidFill>
            <a:schemeClr val="accent1"/>
          </a:solidFill>
          <a:ln>
            <a:noFill/>
          </a:ln>
          <a:effectLst>
            <a:outerShdw blurRad="254000" sx="102000" sy="102000" algn="ctr" rotWithShape="0">
              <a:prstClr val="black">
                <a:alpha val="20000"/>
              </a:prstClr>
            </a:outerShdw>
          </a:effectLst>
          <a:sp3d/>
        </c:spPr>
      </c:pivotFmt>
      <c:pivotFmt>
        <c:idx val="54"/>
        <c:spPr>
          <a:solidFill>
            <a:schemeClr val="accent1"/>
          </a:solidFill>
          <a:ln>
            <a:noFill/>
          </a:ln>
          <a:effectLst>
            <a:outerShdw blurRad="254000" sx="102000" sy="102000" algn="ctr" rotWithShape="0">
              <a:prstClr val="black">
                <a:alpha val="20000"/>
              </a:prstClr>
            </a:outerShdw>
          </a:effectLst>
          <a:sp3d/>
        </c:spPr>
      </c:pivotFmt>
      <c:pivotFmt>
        <c:idx val="55"/>
        <c:spPr>
          <a:solidFill>
            <a:schemeClr val="accent1"/>
          </a:solidFill>
          <a:ln>
            <a:noFill/>
          </a:ln>
          <a:effectLst>
            <a:outerShdw blurRad="254000" sx="102000" sy="102000" algn="ctr" rotWithShape="0">
              <a:prstClr val="black">
                <a:alpha val="20000"/>
              </a:prstClr>
            </a:outerShdw>
          </a:effectLst>
          <a:sp3d/>
        </c:spPr>
      </c:pivotFmt>
      <c:pivotFmt>
        <c:idx val="56"/>
        <c:spPr>
          <a:solidFill>
            <a:schemeClr val="accent1"/>
          </a:solidFill>
          <a:ln>
            <a:noFill/>
          </a:ln>
          <a:effectLst>
            <a:outerShdw blurRad="254000" sx="102000" sy="102000" algn="ctr" rotWithShape="0">
              <a:prstClr val="black">
                <a:alpha val="20000"/>
              </a:prstClr>
            </a:outerShdw>
          </a:effectLst>
          <a:sp3d/>
        </c:spPr>
      </c:pivotFmt>
      <c:pivotFmt>
        <c:idx val="57"/>
        <c:spPr>
          <a:solidFill>
            <a:schemeClr val="accent1"/>
          </a:solidFill>
          <a:ln>
            <a:noFill/>
          </a:ln>
          <a:effectLst>
            <a:outerShdw blurRad="254000" sx="102000" sy="102000" algn="ctr" rotWithShape="0">
              <a:prstClr val="black">
                <a:alpha val="20000"/>
              </a:prstClr>
            </a:outerShdw>
          </a:effectLst>
          <a:sp3d/>
        </c:spPr>
      </c:pivotFmt>
      <c:pivotFmt>
        <c:idx val="58"/>
        <c:spPr>
          <a:solidFill>
            <a:schemeClr val="accent1"/>
          </a:solidFill>
          <a:ln>
            <a:noFill/>
          </a:ln>
          <a:effectLst>
            <a:outerShdw blurRad="254000" sx="102000" sy="102000" algn="ctr" rotWithShape="0">
              <a:prstClr val="black">
                <a:alpha val="20000"/>
              </a:prstClr>
            </a:outerShdw>
          </a:effectLst>
          <a:sp3d/>
        </c:spPr>
      </c:pivotFmt>
      <c:pivotFmt>
        <c:idx val="59"/>
        <c:spPr>
          <a:solidFill>
            <a:schemeClr val="accent1"/>
          </a:solidFill>
          <a:ln>
            <a:noFill/>
          </a:ln>
          <a:effectLst>
            <a:outerShdw blurRad="254000" sx="102000" sy="102000" algn="ctr" rotWithShape="0">
              <a:prstClr val="black">
                <a:alpha val="20000"/>
              </a:prstClr>
            </a:outerShdw>
          </a:effectLst>
          <a:sp3d/>
        </c:spPr>
      </c:pivotFmt>
      <c:pivotFmt>
        <c:idx val="60"/>
        <c:spPr>
          <a:solidFill>
            <a:schemeClr val="accent1"/>
          </a:solidFill>
          <a:ln>
            <a:noFill/>
          </a:ln>
          <a:effectLst>
            <a:outerShdw blurRad="254000" sx="102000" sy="102000" algn="ctr" rotWithShape="0">
              <a:prstClr val="black">
                <a:alpha val="20000"/>
              </a:prstClr>
            </a:outerShdw>
          </a:effectLst>
          <a:sp3d/>
        </c:spPr>
      </c:pivotFmt>
      <c:pivotFmt>
        <c:idx val="61"/>
        <c:spPr>
          <a:solidFill>
            <a:schemeClr val="accent1"/>
          </a:solidFill>
          <a:ln>
            <a:noFill/>
          </a:ln>
          <a:effectLst>
            <a:outerShdw blurRad="254000" sx="102000" sy="102000" algn="ctr" rotWithShape="0">
              <a:prstClr val="black">
                <a:alpha val="20000"/>
              </a:prstClr>
            </a:outerShdw>
          </a:effectLst>
          <a:sp3d/>
        </c:spPr>
      </c:pivotFmt>
      <c:pivotFmt>
        <c:idx val="62"/>
        <c:spPr>
          <a:solidFill>
            <a:schemeClr val="accent1"/>
          </a:solidFill>
          <a:ln>
            <a:noFill/>
          </a:ln>
          <a:effectLst>
            <a:outerShdw blurRad="254000" sx="102000" sy="102000" algn="ctr" rotWithShape="0">
              <a:prstClr val="black">
                <a:alpha val="20000"/>
              </a:prstClr>
            </a:outerShdw>
          </a:effectLst>
          <a:sp3d/>
        </c:spPr>
      </c:pivotFmt>
      <c:pivotFmt>
        <c:idx val="63"/>
        <c:spPr>
          <a:solidFill>
            <a:schemeClr val="accent1"/>
          </a:solidFill>
          <a:ln>
            <a:noFill/>
          </a:ln>
          <a:effectLst>
            <a:outerShdw blurRad="254000" sx="102000" sy="102000" algn="ctr" rotWithShape="0">
              <a:prstClr val="black">
                <a:alpha val="20000"/>
              </a:prstClr>
            </a:outerShdw>
          </a:effectLst>
          <a:sp3d/>
        </c:spPr>
      </c:pivotFmt>
      <c:pivotFmt>
        <c:idx val="64"/>
        <c:spPr>
          <a:solidFill>
            <a:schemeClr val="accent1"/>
          </a:solidFill>
          <a:ln>
            <a:noFill/>
          </a:ln>
          <a:effectLst>
            <a:outerShdw blurRad="254000" sx="102000" sy="102000" algn="ctr" rotWithShape="0">
              <a:prstClr val="black">
                <a:alpha val="20000"/>
              </a:prstClr>
            </a:outerShdw>
          </a:effectLst>
          <a:sp3d/>
        </c:spPr>
      </c:pivotFmt>
      <c:pivotFmt>
        <c:idx val="65"/>
        <c:spPr>
          <a:solidFill>
            <a:schemeClr val="accent1"/>
          </a:solidFill>
          <a:ln>
            <a:noFill/>
          </a:ln>
          <a:effectLst>
            <a:outerShdw blurRad="254000" sx="102000" sy="102000" algn="ctr" rotWithShape="0">
              <a:prstClr val="black">
                <a:alpha val="20000"/>
              </a:prstClr>
            </a:outerShdw>
          </a:effectLst>
          <a:sp3d/>
        </c:spPr>
      </c:pivotFmt>
      <c:pivotFmt>
        <c:idx val="66"/>
        <c:spPr>
          <a:solidFill>
            <a:schemeClr val="accent1"/>
          </a:solidFill>
          <a:ln>
            <a:noFill/>
          </a:ln>
          <a:effectLst>
            <a:outerShdw blurRad="254000" sx="102000" sy="102000" algn="ctr" rotWithShape="0">
              <a:prstClr val="black">
                <a:alpha val="20000"/>
              </a:prstClr>
            </a:outerShdw>
          </a:effectLst>
          <a:sp3d/>
        </c:spPr>
      </c:pivotFmt>
      <c:pivotFmt>
        <c:idx val="67"/>
        <c:spPr>
          <a:solidFill>
            <a:schemeClr val="accent1"/>
          </a:solidFill>
          <a:ln>
            <a:noFill/>
          </a:ln>
          <a:effectLst>
            <a:outerShdw blurRad="254000" sx="102000" sy="102000" algn="ctr" rotWithShape="0">
              <a:prstClr val="black">
                <a:alpha val="20000"/>
              </a:prstClr>
            </a:outerShdw>
          </a:effectLst>
          <a:sp3d/>
        </c:spPr>
      </c:pivotFmt>
      <c:pivotFmt>
        <c:idx val="68"/>
        <c:spPr>
          <a:solidFill>
            <a:schemeClr val="accent1"/>
          </a:solidFill>
          <a:ln>
            <a:noFill/>
          </a:ln>
          <a:effectLst>
            <a:outerShdw blurRad="254000" sx="102000" sy="102000" algn="ctr" rotWithShape="0">
              <a:prstClr val="black">
                <a:alpha val="20000"/>
              </a:prstClr>
            </a:outerShdw>
          </a:effectLst>
          <a:sp3d/>
        </c:spPr>
      </c:pivotFmt>
      <c:pivotFmt>
        <c:idx val="69"/>
        <c:spPr>
          <a:solidFill>
            <a:schemeClr val="accent1"/>
          </a:solidFill>
          <a:ln>
            <a:noFill/>
          </a:ln>
          <a:effectLst>
            <a:outerShdw blurRad="254000" sx="102000" sy="102000" algn="ctr" rotWithShape="0">
              <a:prstClr val="black">
                <a:alpha val="20000"/>
              </a:prstClr>
            </a:outerShdw>
          </a:effectLst>
          <a:sp3d/>
        </c:spPr>
      </c:pivotFmt>
      <c:pivotFmt>
        <c:idx val="70"/>
        <c:spPr>
          <a:solidFill>
            <a:schemeClr val="accent1"/>
          </a:solidFill>
          <a:ln>
            <a:noFill/>
          </a:ln>
          <a:effectLst>
            <a:outerShdw blurRad="254000" sx="102000" sy="102000" algn="ctr" rotWithShape="0">
              <a:prstClr val="black">
                <a:alpha val="20000"/>
              </a:prstClr>
            </a:outerShdw>
          </a:effectLst>
          <a:sp3d/>
        </c:spPr>
      </c:pivotFmt>
      <c:pivotFmt>
        <c:idx val="71"/>
        <c:spPr>
          <a:solidFill>
            <a:schemeClr val="accent1"/>
          </a:solidFill>
          <a:ln>
            <a:noFill/>
          </a:ln>
          <a:effectLst>
            <a:outerShdw blurRad="254000" sx="102000" sy="102000" algn="ctr" rotWithShape="0">
              <a:prstClr val="black">
                <a:alpha val="20000"/>
              </a:prstClr>
            </a:outerShdw>
          </a:effectLst>
          <a:sp3d/>
        </c:spPr>
      </c:pivotFmt>
      <c:pivotFmt>
        <c:idx val="72"/>
        <c:spPr>
          <a:solidFill>
            <a:schemeClr val="accent1"/>
          </a:solidFill>
          <a:ln>
            <a:noFill/>
          </a:ln>
          <a:effectLst>
            <a:outerShdw blurRad="254000" sx="102000" sy="102000" algn="ctr" rotWithShape="0">
              <a:prstClr val="black">
                <a:alpha val="20000"/>
              </a:prstClr>
            </a:outerShdw>
          </a:effectLst>
          <a:sp3d/>
        </c:spPr>
      </c:pivotFmt>
      <c:pivotFmt>
        <c:idx val="73"/>
        <c:spPr>
          <a:solidFill>
            <a:schemeClr val="accent1"/>
          </a:solidFill>
          <a:ln>
            <a:noFill/>
          </a:ln>
          <a:effectLst>
            <a:outerShdw blurRad="254000" sx="102000" sy="102000" algn="ctr" rotWithShape="0">
              <a:prstClr val="black">
                <a:alpha val="20000"/>
              </a:prstClr>
            </a:outerShdw>
          </a:effectLst>
          <a:sp3d/>
        </c:spPr>
      </c:pivotFmt>
      <c:pivotFmt>
        <c:idx val="74"/>
        <c:spPr>
          <a:solidFill>
            <a:schemeClr val="accent1"/>
          </a:solidFill>
          <a:ln>
            <a:noFill/>
          </a:ln>
          <a:effectLst>
            <a:outerShdw blurRad="254000" sx="102000" sy="102000" algn="ctr" rotWithShape="0">
              <a:prstClr val="black">
                <a:alpha val="20000"/>
              </a:prstClr>
            </a:outerShdw>
          </a:effectLst>
          <a:sp3d/>
        </c:spPr>
      </c:pivotFmt>
      <c:pivotFmt>
        <c:idx val="75"/>
        <c:spPr>
          <a:solidFill>
            <a:schemeClr val="accent1"/>
          </a:solidFill>
          <a:ln>
            <a:noFill/>
          </a:ln>
          <a:effectLst>
            <a:outerShdw blurRad="254000" sx="102000" sy="102000" algn="ctr" rotWithShape="0">
              <a:prstClr val="black">
                <a:alpha val="20000"/>
              </a:prstClr>
            </a:outerShdw>
          </a:effectLst>
          <a:sp3d/>
        </c:spPr>
      </c:pivotFmt>
      <c:pivotFmt>
        <c:idx val="76"/>
        <c:spPr>
          <a:solidFill>
            <a:schemeClr val="accent1"/>
          </a:solidFill>
          <a:ln>
            <a:noFill/>
          </a:ln>
          <a:effectLst>
            <a:outerShdw blurRad="254000" sx="102000" sy="102000" algn="ctr" rotWithShape="0">
              <a:prstClr val="black">
                <a:alpha val="20000"/>
              </a:prstClr>
            </a:outerShdw>
          </a:effectLst>
          <a:sp3d/>
        </c:spPr>
      </c:pivotFmt>
      <c:pivotFmt>
        <c:idx val="77"/>
        <c:spPr>
          <a:solidFill>
            <a:schemeClr val="accent1"/>
          </a:solidFill>
          <a:ln>
            <a:noFill/>
          </a:ln>
          <a:effectLst>
            <a:outerShdw blurRad="254000" sx="102000" sy="102000" algn="ctr" rotWithShape="0">
              <a:prstClr val="black">
                <a:alpha val="20000"/>
              </a:prstClr>
            </a:outerShdw>
          </a:effectLst>
          <a:sp3d/>
        </c:spPr>
      </c:pivotFmt>
      <c:pivotFmt>
        <c:idx val="78"/>
        <c:spPr>
          <a:solidFill>
            <a:schemeClr val="accent1"/>
          </a:solidFill>
          <a:ln>
            <a:noFill/>
          </a:ln>
          <a:effectLst>
            <a:outerShdw blurRad="254000" sx="102000" sy="102000" algn="ctr" rotWithShape="0">
              <a:prstClr val="black">
                <a:alpha val="20000"/>
              </a:prstClr>
            </a:outerShdw>
          </a:effectLst>
          <a:sp3d/>
        </c:spPr>
      </c:pivotFmt>
      <c:pivotFmt>
        <c:idx val="79"/>
        <c:spPr>
          <a:solidFill>
            <a:schemeClr val="accent1"/>
          </a:solidFill>
          <a:ln>
            <a:noFill/>
          </a:ln>
          <a:effectLst>
            <a:outerShdw blurRad="254000" sx="102000" sy="102000" algn="ctr" rotWithShape="0">
              <a:prstClr val="black">
                <a:alpha val="20000"/>
              </a:prstClr>
            </a:outerShdw>
          </a:effectLst>
          <a:sp3d/>
        </c:spPr>
      </c:pivotFmt>
      <c:pivotFmt>
        <c:idx val="80"/>
        <c:spPr>
          <a:solidFill>
            <a:schemeClr val="accent1"/>
          </a:solidFill>
          <a:ln>
            <a:noFill/>
          </a:ln>
          <a:effectLst>
            <a:outerShdw blurRad="254000" sx="102000" sy="102000" algn="ctr" rotWithShape="0">
              <a:prstClr val="black">
                <a:alpha val="20000"/>
              </a:prstClr>
            </a:outerShdw>
          </a:effectLst>
          <a:sp3d/>
        </c:spPr>
      </c:pivotFmt>
      <c:pivotFmt>
        <c:idx val="81"/>
        <c:spPr>
          <a:solidFill>
            <a:schemeClr val="accent1"/>
          </a:solidFill>
          <a:ln>
            <a:noFill/>
          </a:ln>
          <a:effectLst>
            <a:outerShdw blurRad="254000" sx="102000" sy="102000" algn="ctr" rotWithShape="0">
              <a:prstClr val="black">
                <a:alpha val="20000"/>
              </a:prstClr>
            </a:outerShdw>
          </a:effectLst>
          <a:sp3d/>
        </c:spPr>
      </c:pivotFmt>
      <c:pivotFmt>
        <c:idx val="82"/>
        <c:spPr>
          <a:solidFill>
            <a:schemeClr val="accent1"/>
          </a:solidFill>
          <a:ln>
            <a:noFill/>
          </a:ln>
          <a:effectLst>
            <a:outerShdw blurRad="254000" sx="102000" sy="102000" algn="ctr" rotWithShape="0">
              <a:prstClr val="black">
                <a:alpha val="20000"/>
              </a:prstClr>
            </a:outerShdw>
          </a:effectLst>
          <a:sp3d/>
        </c:spPr>
      </c:pivotFmt>
      <c:pivotFmt>
        <c:idx val="83"/>
        <c:spPr>
          <a:solidFill>
            <a:schemeClr val="accent1"/>
          </a:solidFill>
          <a:ln>
            <a:noFill/>
          </a:ln>
          <a:effectLst>
            <a:outerShdw blurRad="254000" sx="102000" sy="102000" algn="ctr" rotWithShape="0">
              <a:prstClr val="black">
                <a:alpha val="20000"/>
              </a:prstClr>
            </a:outerShdw>
          </a:effectLst>
          <a:sp3d/>
        </c:spPr>
      </c:pivotFmt>
      <c:pivotFmt>
        <c:idx val="84"/>
        <c:spPr>
          <a:solidFill>
            <a:schemeClr val="accent1"/>
          </a:solidFill>
          <a:ln>
            <a:noFill/>
          </a:ln>
          <a:effectLst>
            <a:outerShdw blurRad="254000" sx="102000" sy="102000" algn="ctr" rotWithShape="0">
              <a:prstClr val="black">
                <a:alpha val="20000"/>
              </a:prstClr>
            </a:outerShdw>
          </a:effectLst>
          <a:sp3d/>
        </c:spPr>
      </c:pivotFmt>
      <c:pivotFmt>
        <c:idx val="85"/>
        <c:spPr>
          <a:solidFill>
            <a:schemeClr val="accent1"/>
          </a:solidFill>
          <a:ln>
            <a:noFill/>
          </a:ln>
          <a:effectLst>
            <a:outerShdw blurRad="254000" sx="102000" sy="102000" algn="ctr" rotWithShape="0">
              <a:prstClr val="black">
                <a:alpha val="20000"/>
              </a:prstClr>
            </a:outerShdw>
          </a:effectLst>
          <a:sp3d/>
        </c:spPr>
      </c:pivotFmt>
      <c:pivotFmt>
        <c:idx val="86"/>
        <c:spPr>
          <a:solidFill>
            <a:schemeClr val="accent1"/>
          </a:solidFill>
          <a:ln>
            <a:noFill/>
          </a:ln>
          <a:effectLst>
            <a:outerShdw blurRad="254000" sx="102000" sy="102000" algn="ctr" rotWithShape="0">
              <a:prstClr val="black">
                <a:alpha val="20000"/>
              </a:prstClr>
            </a:outerShdw>
          </a:effectLst>
          <a:sp3d/>
        </c:spPr>
      </c:pivotFmt>
      <c:pivotFmt>
        <c:idx val="87"/>
        <c:spPr>
          <a:solidFill>
            <a:schemeClr val="accent1"/>
          </a:solidFill>
          <a:ln>
            <a:noFill/>
          </a:ln>
          <a:effectLst>
            <a:outerShdw blurRad="254000" sx="102000" sy="102000" algn="ctr" rotWithShape="0">
              <a:prstClr val="black">
                <a:alpha val="20000"/>
              </a:prstClr>
            </a:outerShdw>
          </a:effectLst>
          <a:sp3d/>
        </c:spPr>
      </c:pivotFmt>
      <c:pivotFmt>
        <c:idx val="88"/>
        <c:spPr>
          <a:solidFill>
            <a:schemeClr val="accent1"/>
          </a:solidFill>
          <a:ln>
            <a:noFill/>
          </a:ln>
          <a:effectLst>
            <a:outerShdw blurRad="254000" sx="102000" sy="102000" algn="ctr" rotWithShape="0">
              <a:prstClr val="black">
                <a:alpha val="20000"/>
              </a:prstClr>
            </a:outerShdw>
          </a:effectLst>
          <a:sp3d/>
        </c:spPr>
      </c:pivotFmt>
      <c:pivotFmt>
        <c:idx val="89"/>
        <c:spPr>
          <a:solidFill>
            <a:schemeClr val="accent1"/>
          </a:solidFill>
          <a:ln>
            <a:noFill/>
          </a:ln>
          <a:effectLst>
            <a:outerShdw blurRad="254000" sx="102000" sy="102000" algn="ctr" rotWithShape="0">
              <a:prstClr val="black">
                <a:alpha val="20000"/>
              </a:prstClr>
            </a:outerShdw>
          </a:effectLst>
          <a:sp3d/>
        </c:spPr>
      </c:pivotFmt>
      <c:pivotFmt>
        <c:idx val="90"/>
        <c:spPr>
          <a:solidFill>
            <a:schemeClr val="accent1"/>
          </a:solidFill>
          <a:ln>
            <a:noFill/>
          </a:ln>
          <a:effectLst>
            <a:outerShdw blurRad="254000" sx="102000" sy="102000" algn="ctr" rotWithShape="0">
              <a:prstClr val="black">
                <a:alpha val="20000"/>
              </a:prstClr>
            </a:outerShdw>
          </a:effectLst>
          <a:sp3d/>
        </c:spPr>
      </c:pivotFmt>
      <c:pivotFmt>
        <c:idx val="91"/>
        <c:spPr>
          <a:solidFill>
            <a:schemeClr val="accent1"/>
          </a:solidFill>
          <a:ln>
            <a:noFill/>
          </a:ln>
          <a:effectLst>
            <a:outerShdw blurRad="254000" sx="102000" sy="102000" algn="ctr" rotWithShape="0">
              <a:prstClr val="black">
                <a:alpha val="20000"/>
              </a:prstClr>
            </a:outerShdw>
          </a:effectLst>
          <a:sp3d/>
        </c:spPr>
      </c:pivotFmt>
      <c:pivotFmt>
        <c:idx val="92"/>
        <c:spPr>
          <a:solidFill>
            <a:schemeClr val="accent1"/>
          </a:solidFill>
          <a:ln>
            <a:noFill/>
          </a:ln>
          <a:effectLst>
            <a:outerShdw blurRad="254000" sx="102000" sy="102000" algn="ctr" rotWithShape="0">
              <a:prstClr val="black">
                <a:alpha val="20000"/>
              </a:prstClr>
            </a:outerShdw>
          </a:effectLst>
          <a:sp3d/>
        </c:spPr>
      </c:pivotFmt>
      <c:pivotFmt>
        <c:idx val="93"/>
        <c:spPr>
          <a:solidFill>
            <a:schemeClr val="accent1"/>
          </a:solidFill>
          <a:ln>
            <a:noFill/>
          </a:ln>
          <a:effectLst>
            <a:outerShdw blurRad="254000" sx="102000" sy="102000" algn="ctr" rotWithShape="0">
              <a:prstClr val="black">
                <a:alpha val="20000"/>
              </a:prstClr>
            </a:outerShdw>
          </a:effectLst>
          <a:sp3d/>
        </c:spPr>
      </c:pivotFmt>
      <c:pivotFmt>
        <c:idx val="94"/>
        <c:spPr>
          <a:solidFill>
            <a:schemeClr val="accent1"/>
          </a:solidFill>
          <a:ln>
            <a:noFill/>
          </a:ln>
          <a:effectLst>
            <a:outerShdw blurRad="254000" sx="102000" sy="102000" algn="ctr" rotWithShape="0">
              <a:prstClr val="black">
                <a:alpha val="20000"/>
              </a:prstClr>
            </a:outerShdw>
          </a:effectLst>
          <a:sp3d/>
        </c:spPr>
      </c:pivotFmt>
      <c:pivotFmt>
        <c:idx val="95"/>
        <c:spPr>
          <a:solidFill>
            <a:schemeClr val="accent1"/>
          </a:solidFill>
          <a:ln>
            <a:noFill/>
          </a:ln>
          <a:effectLst>
            <a:outerShdw blurRad="254000" sx="102000" sy="102000" algn="ctr" rotWithShape="0">
              <a:prstClr val="black">
                <a:alpha val="20000"/>
              </a:prstClr>
            </a:outerShdw>
          </a:effectLst>
          <a:sp3d/>
        </c:spPr>
      </c:pivotFmt>
      <c:pivotFmt>
        <c:idx val="96"/>
        <c:spPr>
          <a:solidFill>
            <a:schemeClr val="accent1"/>
          </a:solidFill>
          <a:ln>
            <a:noFill/>
          </a:ln>
          <a:effectLst>
            <a:outerShdw blurRad="254000" sx="102000" sy="102000" algn="ctr" rotWithShape="0">
              <a:prstClr val="black">
                <a:alpha val="20000"/>
              </a:prstClr>
            </a:outerShdw>
          </a:effectLst>
          <a:sp3d/>
        </c:spPr>
      </c:pivotFmt>
      <c:pivotFmt>
        <c:idx val="97"/>
        <c:spPr>
          <a:solidFill>
            <a:schemeClr val="accent1"/>
          </a:solidFill>
          <a:ln>
            <a:noFill/>
          </a:ln>
          <a:effectLst>
            <a:outerShdw blurRad="254000" sx="102000" sy="102000" algn="ctr" rotWithShape="0">
              <a:prstClr val="black">
                <a:alpha val="20000"/>
              </a:prstClr>
            </a:outerShdw>
          </a:effectLst>
          <a:sp3d/>
        </c:spPr>
      </c:pivotFmt>
      <c:pivotFmt>
        <c:idx val="98"/>
        <c:spPr>
          <a:solidFill>
            <a:schemeClr val="accent1"/>
          </a:solidFill>
          <a:ln>
            <a:noFill/>
          </a:ln>
          <a:effectLst>
            <a:outerShdw blurRad="254000" sx="102000" sy="102000" algn="ctr" rotWithShape="0">
              <a:prstClr val="black">
                <a:alpha val="20000"/>
              </a:prstClr>
            </a:outerShdw>
          </a:effectLst>
          <a:sp3d/>
        </c:spPr>
      </c:pivotFmt>
      <c:pivotFmt>
        <c:idx val="99"/>
        <c:spPr>
          <a:solidFill>
            <a:schemeClr val="accent1"/>
          </a:solidFill>
          <a:ln>
            <a:noFill/>
          </a:ln>
          <a:effectLst>
            <a:outerShdw blurRad="254000" sx="102000" sy="102000" algn="ctr" rotWithShape="0">
              <a:prstClr val="black">
                <a:alpha val="20000"/>
              </a:prstClr>
            </a:outerShdw>
          </a:effectLst>
          <a:sp3d/>
        </c:spPr>
      </c:pivotFmt>
      <c:pivotFmt>
        <c:idx val="100"/>
        <c:spPr>
          <a:solidFill>
            <a:schemeClr val="accent1"/>
          </a:solidFill>
          <a:ln>
            <a:noFill/>
          </a:ln>
          <a:effectLst>
            <a:outerShdw blurRad="254000" sx="102000" sy="102000" algn="ctr" rotWithShape="0">
              <a:prstClr val="black">
                <a:alpha val="20000"/>
              </a:prstClr>
            </a:outerShdw>
          </a:effectLst>
          <a:sp3d/>
        </c:spPr>
      </c:pivotFmt>
      <c:pivotFmt>
        <c:idx val="101"/>
        <c:spPr>
          <a:solidFill>
            <a:schemeClr val="accent1"/>
          </a:solidFill>
          <a:ln>
            <a:noFill/>
          </a:ln>
          <a:effectLst>
            <a:outerShdw blurRad="254000" sx="102000" sy="102000" algn="ctr" rotWithShape="0">
              <a:prstClr val="black">
                <a:alpha val="20000"/>
              </a:prstClr>
            </a:outerShdw>
          </a:effectLst>
          <a:sp3d/>
        </c:spPr>
      </c:pivotFmt>
      <c:pivotFmt>
        <c:idx val="102"/>
        <c:spPr>
          <a:solidFill>
            <a:schemeClr val="accent1"/>
          </a:solidFill>
          <a:ln>
            <a:noFill/>
          </a:ln>
          <a:effectLst>
            <a:outerShdw blurRad="254000" sx="102000" sy="102000" algn="ctr" rotWithShape="0">
              <a:prstClr val="black">
                <a:alpha val="20000"/>
              </a:prstClr>
            </a:outerShdw>
          </a:effectLst>
          <a:sp3d/>
        </c:spPr>
      </c:pivotFmt>
      <c:pivotFmt>
        <c:idx val="103"/>
        <c:spPr>
          <a:solidFill>
            <a:schemeClr val="accent1"/>
          </a:solidFill>
          <a:ln>
            <a:noFill/>
          </a:ln>
          <a:effectLst>
            <a:outerShdw blurRad="254000" sx="102000" sy="102000" algn="ctr" rotWithShape="0">
              <a:prstClr val="black">
                <a:alpha val="20000"/>
              </a:prstClr>
            </a:outerShdw>
          </a:effectLst>
          <a:sp3d/>
        </c:spPr>
      </c:pivotFmt>
      <c:pivotFmt>
        <c:idx val="104"/>
        <c:spPr>
          <a:solidFill>
            <a:schemeClr val="accent1"/>
          </a:solidFill>
          <a:ln>
            <a:noFill/>
          </a:ln>
          <a:effectLst>
            <a:outerShdw blurRad="254000" sx="102000" sy="102000" algn="ctr" rotWithShape="0">
              <a:prstClr val="black">
                <a:alpha val="20000"/>
              </a:prstClr>
            </a:outerShdw>
          </a:effectLst>
          <a:sp3d/>
        </c:spPr>
      </c:pivotFmt>
      <c:pivotFmt>
        <c:idx val="105"/>
        <c:spPr>
          <a:solidFill>
            <a:schemeClr val="accent1"/>
          </a:solidFill>
          <a:ln>
            <a:noFill/>
          </a:ln>
          <a:effectLst>
            <a:outerShdw blurRad="254000" sx="102000" sy="102000" algn="ctr" rotWithShape="0">
              <a:prstClr val="black">
                <a:alpha val="20000"/>
              </a:prstClr>
            </a:outerShdw>
          </a:effectLst>
          <a:sp3d/>
        </c:spPr>
      </c:pivotFmt>
      <c:pivotFmt>
        <c:idx val="106"/>
        <c:spPr>
          <a:solidFill>
            <a:schemeClr val="accent1"/>
          </a:solidFill>
          <a:ln>
            <a:noFill/>
          </a:ln>
          <a:effectLst>
            <a:outerShdw blurRad="254000" sx="102000" sy="102000" algn="ctr" rotWithShape="0">
              <a:prstClr val="black">
                <a:alpha val="20000"/>
              </a:prstClr>
            </a:outerShdw>
          </a:effectLst>
          <a:sp3d/>
        </c:spPr>
      </c:pivotFmt>
      <c:pivotFmt>
        <c:idx val="107"/>
        <c:spPr>
          <a:solidFill>
            <a:schemeClr val="accent1"/>
          </a:solidFill>
          <a:ln>
            <a:noFill/>
          </a:ln>
          <a:effectLst>
            <a:outerShdw blurRad="254000" sx="102000" sy="102000" algn="ctr" rotWithShape="0">
              <a:prstClr val="black">
                <a:alpha val="20000"/>
              </a:prstClr>
            </a:outerShdw>
          </a:effectLst>
          <a:sp3d/>
        </c:spPr>
      </c:pivotFmt>
      <c:pivotFmt>
        <c:idx val="108"/>
        <c:spPr>
          <a:solidFill>
            <a:schemeClr val="accent1"/>
          </a:solidFill>
          <a:ln>
            <a:noFill/>
          </a:ln>
          <a:effectLst>
            <a:outerShdw blurRad="254000" sx="102000" sy="102000" algn="ctr" rotWithShape="0">
              <a:prstClr val="black">
                <a:alpha val="20000"/>
              </a:prstClr>
            </a:outerShdw>
          </a:effectLst>
          <a:sp3d/>
        </c:spPr>
      </c:pivotFmt>
      <c:pivotFmt>
        <c:idx val="109"/>
        <c:spPr>
          <a:solidFill>
            <a:schemeClr val="accent1"/>
          </a:solidFill>
          <a:ln>
            <a:noFill/>
          </a:ln>
          <a:effectLst>
            <a:outerShdw blurRad="254000" sx="102000" sy="102000" algn="ctr" rotWithShape="0">
              <a:prstClr val="black">
                <a:alpha val="20000"/>
              </a:prstClr>
            </a:outerShdw>
          </a:effectLst>
          <a:sp3d/>
        </c:spPr>
      </c:pivotFmt>
      <c:pivotFmt>
        <c:idx val="110"/>
        <c:spPr>
          <a:solidFill>
            <a:schemeClr val="accent1"/>
          </a:solidFill>
          <a:ln>
            <a:noFill/>
          </a:ln>
          <a:effectLst>
            <a:outerShdw blurRad="254000" sx="102000" sy="102000" algn="ctr" rotWithShape="0">
              <a:prstClr val="black">
                <a:alpha val="20000"/>
              </a:prstClr>
            </a:outerShdw>
          </a:effectLst>
          <a:sp3d/>
        </c:spPr>
      </c:pivotFmt>
      <c:pivotFmt>
        <c:idx val="111"/>
        <c:spPr>
          <a:solidFill>
            <a:schemeClr val="accent1"/>
          </a:solidFill>
          <a:ln>
            <a:noFill/>
          </a:ln>
          <a:effectLst>
            <a:outerShdw blurRad="254000" sx="102000" sy="102000" algn="ctr" rotWithShape="0">
              <a:prstClr val="black">
                <a:alpha val="20000"/>
              </a:prstClr>
            </a:outerShdw>
          </a:effectLst>
          <a:sp3d/>
        </c:spPr>
      </c:pivotFmt>
      <c:pivotFmt>
        <c:idx val="112"/>
        <c:spPr>
          <a:solidFill>
            <a:schemeClr val="accent1"/>
          </a:solidFill>
          <a:ln>
            <a:noFill/>
          </a:ln>
          <a:effectLst>
            <a:outerShdw blurRad="254000" sx="102000" sy="102000" algn="ctr" rotWithShape="0">
              <a:prstClr val="black">
                <a:alpha val="20000"/>
              </a:prstClr>
            </a:outerShdw>
          </a:effectLst>
          <a:sp3d/>
        </c:spPr>
      </c:pivotFmt>
      <c:pivotFmt>
        <c:idx val="113"/>
        <c:spPr>
          <a:solidFill>
            <a:schemeClr val="accent1"/>
          </a:solidFill>
          <a:ln>
            <a:noFill/>
          </a:ln>
          <a:effectLst>
            <a:outerShdw blurRad="254000" sx="102000" sy="102000" algn="ctr" rotWithShape="0">
              <a:prstClr val="black">
                <a:alpha val="20000"/>
              </a:prstClr>
            </a:outerShdw>
          </a:effectLst>
          <a:sp3d/>
        </c:spPr>
      </c:pivotFmt>
      <c:pivotFmt>
        <c:idx val="114"/>
        <c:spPr>
          <a:solidFill>
            <a:schemeClr val="accent1"/>
          </a:solidFill>
          <a:ln>
            <a:noFill/>
          </a:ln>
          <a:effectLst>
            <a:outerShdw blurRad="254000" sx="102000" sy="102000" algn="ctr" rotWithShape="0">
              <a:prstClr val="black">
                <a:alpha val="20000"/>
              </a:prstClr>
            </a:outerShdw>
          </a:effectLst>
          <a:sp3d/>
        </c:spPr>
      </c:pivotFmt>
      <c:pivotFmt>
        <c:idx val="115"/>
        <c:spPr>
          <a:solidFill>
            <a:schemeClr val="accent1"/>
          </a:solidFill>
          <a:ln>
            <a:noFill/>
          </a:ln>
          <a:effectLst>
            <a:outerShdw blurRad="254000" sx="102000" sy="102000" algn="ctr" rotWithShape="0">
              <a:prstClr val="black">
                <a:alpha val="20000"/>
              </a:prstClr>
            </a:outerShdw>
          </a:effectLst>
          <a:sp3d/>
        </c:spPr>
      </c:pivotFmt>
      <c:pivotFmt>
        <c:idx val="116"/>
        <c:spPr>
          <a:solidFill>
            <a:schemeClr val="accent1"/>
          </a:solidFill>
          <a:ln>
            <a:noFill/>
          </a:ln>
          <a:effectLst>
            <a:outerShdw blurRad="254000" sx="102000" sy="102000" algn="ctr" rotWithShape="0">
              <a:prstClr val="black">
                <a:alpha val="20000"/>
              </a:prstClr>
            </a:outerShdw>
          </a:effectLst>
          <a:sp3d/>
        </c:spPr>
      </c:pivotFmt>
      <c:pivotFmt>
        <c:idx val="117"/>
        <c:spPr>
          <a:solidFill>
            <a:schemeClr val="accent1"/>
          </a:solidFill>
          <a:ln>
            <a:noFill/>
          </a:ln>
          <a:effectLst>
            <a:outerShdw blurRad="254000" sx="102000" sy="102000" algn="ctr" rotWithShape="0">
              <a:prstClr val="black">
                <a:alpha val="20000"/>
              </a:prstClr>
            </a:outerShdw>
          </a:effectLst>
          <a:sp3d/>
        </c:spPr>
      </c:pivotFmt>
      <c:pivotFmt>
        <c:idx val="118"/>
        <c:spPr>
          <a:solidFill>
            <a:schemeClr val="accent1"/>
          </a:solidFill>
          <a:ln>
            <a:noFill/>
          </a:ln>
          <a:effectLst>
            <a:outerShdw blurRad="254000" sx="102000" sy="102000" algn="ctr" rotWithShape="0">
              <a:prstClr val="black">
                <a:alpha val="20000"/>
              </a:prstClr>
            </a:outerShdw>
          </a:effectLst>
          <a:sp3d/>
        </c:spPr>
      </c:pivotFmt>
      <c:pivotFmt>
        <c:idx val="119"/>
        <c:spPr>
          <a:solidFill>
            <a:schemeClr val="accent1"/>
          </a:solidFill>
          <a:ln>
            <a:noFill/>
          </a:ln>
          <a:effectLst>
            <a:outerShdw blurRad="254000" sx="102000" sy="102000" algn="ctr" rotWithShape="0">
              <a:prstClr val="black">
                <a:alpha val="20000"/>
              </a:prstClr>
            </a:outerShdw>
          </a:effectLst>
          <a:sp3d/>
        </c:spPr>
      </c:pivotFmt>
      <c:pivotFmt>
        <c:idx val="120"/>
        <c:spPr>
          <a:solidFill>
            <a:schemeClr val="accent1"/>
          </a:solidFill>
          <a:ln>
            <a:noFill/>
          </a:ln>
          <a:effectLst>
            <a:outerShdw blurRad="254000" sx="102000" sy="102000" algn="ctr" rotWithShape="0">
              <a:prstClr val="black">
                <a:alpha val="20000"/>
              </a:prstClr>
            </a:outerShdw>
          </a:effectLst>
          <a:sp3d/>
        </c:spPr>
      </c:pivotFmt>
      <c:pivotFmt>
        <c:idx val="121"/>
        <c:spPr>
          <a:solidFill>
            <a:schemeClr val="accent1"/>
          </a:solidFill>
          <a:ln>
            <a:noFill/>
          </a:ln>
          <a:effectLst>
            <a:outerShdw blurRad="254000" sx="102000" sy="102000" algn="ctr" rotWithShape="0">
              <a:prstClr val="black">
                <a:alpha val="20000"/>
              </a:prstClr>
            </a:outerShdw>
          </a:effectLst>
          <a:sp3d/>
        </c:spPr>
      </c:pivotFmt>
      <c:pivotFmt>
        <c:idx val="122"/>
        <c:spPr>
          <a:solidFill>
            <a:schemeClr val="accent1"/>
          </a:solidFill>
          <a:ln>
            <a:noFill/>
          </a:ln>
          <a:effectLst>
            <a:outerShdw blurRad="254000" sx="102000" sy="102000" algn="ctr" rotWithShape="0">
              <a:prstClr val="black">
                <a:alpha val="20000"/>
              </a:prstClr>
            </a:outerShdw>
          </a:effectLst>
          <a:sp3d/>
        </c:spPr>
      </c:pivotFmt>
      <c:pivotFmt>
        <c:idx val="123"/>
        <c:spPr>
          <a:solidFill>
            <a:schemeClr val="accent1"/>
          </a:solidFill>
          <a:ln>
            <a:noFill/>
          </a:ln>
          <a:effectLst>
            <a:outerShdw blurRad="254000" sx="102000" sy="102000" algn="ctr" rotWithShape="0">
              <a:prstClr val="black">
                <a:alpha val="20000"/>
              </a:prstClr>
            </a:outerShdw>
          </a:effectLst>
          <a:sp3d/>
        </c:spPr>
      </c:pivotFmt>
      <c:pivotFmt>
        <c:idx val="12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4920634920634921E-2"/>
          <c:y val="5.5045871559633031E-2"/>
          <c:w val="0.81435870516185482"/>
          <c:h val="0.89602446483180431"/>
        </c:manualLayout>
      </c:layout>
      <c:pie3DChart>
        <c:varyColors val="1"/>
        <c:ser>
          <c:idx val="0"/>
          <c:order val="0"/>
          <c:tx>
            <c:strRef>
              <c:f>TEC_TDB_PivotTable!$B$3</c:f>
              <c:strCache>
                <c:ptCount val="1"/>
                <c:pt idx="0">
                  <c:v>TEC</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4B8-46F0-A056-7ADF50C560A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4B8-46F0-A056-7ADF50C560A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4B8-46F0-A056-7ADF50C560A4}"/>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74B8-46F0-A056-7ADF50C560A4}"/>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A080-4FA0-B56D-D7BA16E114D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TEC_TDB_PivotTable!$A$4:$A$8</c:f>
              <c:strCache>
                <c:ptCount val="4"/>
                <c:pt idx="0">
                  <c:v>AR</c:v>
                </c:pt>
                <c:pt idx="1">
                  <c:v>GC</c:v>
                </c:pt>
                <c:pt idx="2">
                  <c:v>ML</c:v>
                </c:pt>
                <c:pt idx="3">
                  <c:v>VG</c:v>
                </c:pt>
              </c:strCache>
            </c:strRef>
          </c:cat>
          <c:val>
            <c:numRef>
              <c:f>TEC_TDB_PivotTable!$B$4:$B$8</c:f>
              <c:numCache>
                <c:formatCode>0.00</c:formatCode>
                <c:ptCount val="4"/>
                <c:pt idx="0">
                  <c:v>75.25</c:v>
                </c:pt>
                <c:pt idx="1">
                  <c:v>461.04999999999927</c:v>
                </c:pt>
                <c:pt idx="2">
                  <c:v>86.550000000000011</c:v>
                </c:pt>
                <c:pt idx="3">
                  <c:v>161.6</c:v>
                </c:pt>
              </c:numCache>
            </c:numRef>
          </c:val>
          <c:extLst>
            <c:ext xmlns:c16="http://schemas.microsoft.com/office/drawing/2014/chart" uri="{C3380CC4-5D6E-409C-BE32-E72D297353CC}">
              <c16:uniqueId val="{00000008-74B8-46F0-A056-7ADF50C560A4}"/>
            </c:ext>
          </c:extLst>
        </c:ser>
        <c:ser>
          <c:idx val="1"/>
          <c:order val="1"/>
          <c:tx>
            <c:strRef>
              <c:f>TEC_TDB_PivotTable!$C$3</c:f>
              <c:strCache>
                <c:ptCount val="1"/>
                <c:pt idx="0">
                  <c:v>&lt;= 30 jours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A-74B8-46F0-A056-7ADF50C560A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C-74B8-46F0-A056-7ADF50C560A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E-74B8-46F0-A056-7ADF50C560A4}"/>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0-74B8-46F0-A056-7ADF50C560A4}"/>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A080-4FA0-B56D-D7BA16E114D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TEC_TDB_PivotTable!$A$4:$A$8</c:f>
              <c:strCache>
                <c:ptCount val="4"/>
                <c:pt idx="0">
                  <c:v>AR</c:v>
                </c:pt>
                <c:pt idx="1">
                  <c:v>GC</c:v>
                </c:pt>
                <c:pt idx="2">
                  <c:v>ML</c:v>
                </c:pt>
                <c:pt idx="3">
                  <c:v>VG</c:v>
                </c:pt>
              </c:strCache>
            </c:strRef>
          </c:cat>
          <c:val>
            <c:numRef>
              <c:f>TEC_TDB_PivotTable!$C$4:$C$8</c:f>
              <c:numCache>
                <c:formatCode>0.00</c:formatCode>
                <c:ptCount val="4"/>
                <c:pt idx="0">
                  <c:v>37.5</c:v>
                </c:pt>
                <c:pt idx="1">
                  <c:v>302.75000000000006</c:v>
                </c:pt>
                <c:pt idx="2">
                  <c:v>79.55</c:v>
                </c:pt>
                <c:pt idx="3">
                  <c:v>78.099999999999994</c:v>
                </c:pt>
              </c:numCache>
            </c:numRef>
          </c:val>
          <c:extLst>
            <c:ext xmlns:c16="http://schemas.microsoft.com/office/drawing/2014/chart" uri="{C3380CC4-5D6E-409C-BE32-E72D297353CC}">
              <c16:uniqueId val="{00000011-74B8-46F0-A056-7ADF50C560A4}"/>
            </c:ext>
          </c:extLst>
        </c:ser>
        <c:ser>
          <c:idx val="2"/>
          <c:order val="2"/>
          <c:tx>
            <c:strRef>
              <c:f>TEC_TDB_PivotTable!$D$3</c:f>
              <c:strCache>
                <c:ptCount val="1"/>
                <c:pt idx="0">
                  <c:v>31 @ 60 j.</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74B8-46F0-A056-7ADF50C560A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74B8-46F0-A056-7ADF50C560A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74B8-46F0-A056-7ADF50C560A4}"/>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74B8-46F0-A056-7ADF50C560A4}"/>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A080-4FA0-B56D-D7BA16E114D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TEC_TDB_PivotTable!$A$4:$A$8</c:f>
              <c:strCache>
                <c:ptCount val="4"/>
                <c:pt idx="0">
                  <c:v>AR</c:v>
                </c:pt>
                <c:pt idx="1">
                  <c:v>GC</c:v>
                </c:pt>
                <c:pt idx="2">
                  <c:v>ML</c:v>
                </c:pt>
                <c:pt idx="3">
                  <c:v>VG</c:v>
                </c:pt>
              </c:strCache>
            </c:strRef>
          </c:cat>
          <c:val>
            <c:numRef>
              <c:f>TEC_TDB_PivotTable!$D$4:$D$8</c:f>
              <c:numCache>
                <c:formatCode>0.00</c:formatCode>
                <c:ptCount val="4"/>
                <c:pt idx="0">
                  <c:v>32.25</c:v>
                </c:pt>
                <c:pt idx="1">
                  <c:v>99.65</c:v>
                </c:pt>
                <c:pt idx="2">
                  <c:v>7</c:v>
                </c:pt>
                <c:pt idx="3">
                  <c:v>70.7</c:v>
                </c:pt>
              </c:numCache>
            </c:numRef>
          </c:val>
          <c:extLst>
            <c:ext xmlns:c16="http://schemas.microsoft.com/office/drawing/2014/chart" uri="{C3380CC4-5D6E-409C-BE32-E72D297353CC}">
              <c16:uniqueId val="{0000001A-74B8-46F0-A056-7ADF50C560A4}"/>
            </c:ext>
          </c:extLst>
        </c:ser>
        <c:ser>
          <c:idx val="3"/>
          <c:order val="3"/>
          <c:tx>
            <c:strRef>
              <c:f>TEC_TDB_PivotTable!$E$3</c:f>
              <c:strCache>
                <c:ptCount val="1"/>
                <c:pt idx="0">
                  <c:v>61 @ 90 j.</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C-74B8-46F0-A056-7ADF50C560A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E-74B8-46F0-A056-7ADF50C560A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0-74B8-46F0-A056-7ADF50C560A4}"/>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2-74B8-46F0-A056-7ADF50C560A4}"/>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7-A080-4FA0-B56D-D7BA16E114D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TEC_TDB_PivotTable!$A$4:$A$8</c:f>
              <c:strCache>
                <c:ptCount val="4"/>
                <c:pt idx="0">
                  <c:v>AR</c:v>
                </c:pt>
                <c:pt idx="1">
                  <c:v>GC</c:v>
                </c:pt>
                <c:pt idx="2">
                  <c:v>ML</c:v>
                </c:pt>
                <c:pt idx="3">
                  <c:v>VG</c:v>
                </c:pt>
              </c:strCache>
            </c:strRef>
          </c:cat>
          <c:val>
            <c:numRef>
              <c:f>TEC_TDB_PivotTable!$E$4:$E$8</c:f>
              <c:numCache>
                <c:formatCode>0.00</c:formatCode>
                <c:ptCount val="4"/>
                <c:pt idx="0">
                  <c:v>5.5</c:v>
                </c:pt>
                <c:pt idx="1">
                  <c:v>24.099999999999994</c:v>
                </c:pt>
                <c:pt idx="2">
                  <c:v>0</c:v>
                </c:pt>
                <c:pt idx="3">
                  <c:v>12.799999999999999</c:v>
                </c:pt>
              </c:numCache>
            </c:numRef>
          </c:val>
          <c:extLst>
            <c:ext xmlns:c16="http://schemas.microsoft.com/office/drawing/2014/chart" uri="{C3380CC4-5D6E-409C-BE32-E72D297353CC}">
              <c16:uniqueId val="{00000023-74B8-46F0-A056-7ADF50C560A4}"/>
            </c:ext>
          </c:extLst>
        </c:ser>
        <c:ser>
          <c:idx val="4"/>
          <c:order val="4"/>
          <c:tx>
            <c:strRef>
              <c:f>TEC_TDB_PivotTable!$F$3</c:f>
              <c:strCache>
                <c:ptCount val="1"/>
                <c:pt idx="0">
                  <c:v>91 j. &amp; +</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5-74B8-46F0-A056-7ADF50C560A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7-74B8-46F0-A056-7ADF50C560A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9-74B8-46F0-A056-7ADF50C560A4}"/>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B-74B8-46F0-A056-7ADF50C560A4}"/>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1-A080-4FA0-B56D-D7BA16E114D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TEC_TDB_PivotTable!$A$4:$A$8</c:f>
              <c:strCache>
                <c:ptCount val="4"/>
                <c:pt idx="0">
                  <c:v>AR</c:v>
                </c:pt>
                <c:pt idx="1">
                  <c:v>GC</c:v>
                </c:pt>
                <c:pt idx="2">
                  <c:v>ML</c:v>
                </c:pt>
                <c:pt idx="3">
                  <c:v>VG</c:v>
                </c:pt>
              </c:strCache>
            </c:strRef>
          </c:cat>
          <c:val>
            <c:numRef>
              <c:f>TEC_TDB_PivotTable!$F$4:$F$8</c:f>
              <c:numCache>
                <c:formatCode>0.00</c:formatCode>
                <c:ptCount val="4"/>
                <c:pt idx="0">
                  <c:v>0</c:v>
                </c:pt>
                <c:pt idx="1">
                  <c:v>34.549999999999997</c:v>
                </c:pt>
                <c:pt idx="2">
                  <c:v>0</c:v>
                </c:pt>
                <c:pt idx="3">
                  <c:v>0</c:v>
                </c:pt>
              </c:numCache>
            </c:numRef>
          </c:val>
          <c:extLst>
            <c:ext xmlns:c16="http://schemas.microsoft.com/office/drawing/2014/chart" uri="{C3380CC4-5D6E-409C-BE32-E72D297353CC}">
              <c16:uniqueId val="{0000002C-74B8-46F0-A056-7ADF50C560A4}"/>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81662343494432166"/>
          <c:y val="0.21953526451395411"/>
          <c:w val="0.16547947753657161"/>
          <c:h val="0.5609289893809145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[TEC de Guillaume - Août 2024.xlsx]TEC_TDB_PivotTable!Tableau croisé dynamique2</c:name>
    <c:fmtId val="1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TEC_TDB_PivotTable!$P$3</c:f>
              <c:strCache>
                <c:ptCount val="1"/>
                <c:pt idx="0">
                  <c:v>AR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TEC_TDB_PivotTable!$O$4</c:f>
              <c:strCache>
                <c:ptCount val="1"/>
                <c:pt idx="0">
                  <c:v>Total</c:v>
                </c:pt>
              </c:strCache>
            </c:strRef>
          </c:cat>
          <c:val>
            <c:numRef>
              <c:f>TEC_TDB_PivotTable!$P$4</c:f>
              <c:numCache>
                <c:formatCode>#,##0.00</c:formatCode>
                <c:ptCount val="1"/>
                <c:pt idx="0">
                  <c:v>111.75</c:v>
                </c:pt>
              </c:numCache>
            </c:numRef>
          </c:val>
          <c:smooth val="0"/>
          <c:extLst>
            <c:ext xmlns:c16="http://schemas.microsoft.com/office/drawing/2014/chart" uri="{C3380CC4-5D6E-409C-BE32-E72D297353CC}">
              <c16:uniqueId val="{00000000-8F10-43AC-AA34-735B96306F45}"/>
            </c:ext>
          </c:extLst>
        </c:ser>
        <c:ser>
          <c:idx val="1"/>
          <c:order val="1"/>
          <c:tx>
            <c:strRef>
              <c:f>TEC_TDB_PivotTable!$Q$3</c:f>
              <c:strCache>
                <c:ptCount val="1"/>
                <c:pt idx="0">
                  <c:v>GC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TEC_TDB_PivotTable!$O$4</c:f>
              <c:strCache>
                <c:ptCount val="1"/>
                <c:pt idx="0">
                  <c:v>Total</c:v>
                </c:pt>
              </c:strCache>
            </c:strRef>
          </c:cat>
          <c:val>
            <c:numRef>
              <c:f>TEC_TDB_PivotTable!$Q$4</c:f>
              <c:numCache>
                <c:formatCode>#,##0.00</c:formatCode>
                <c:ptCount val="1"/>
                <c:pt idx="0">
                  <c:v>516.74999999999909</c:v>
                </c:pt>
              </c:numCache>
            </c:numRef>
          </c:val>
          <c:smooth val="0"/>
          <c:extLst>
            <c:ext xmlns:c16="http://schemas.microsoft.com/office/drawing/2014/chart" uri="{C3380CC4-5D6E-409C-BE32-E72D297353CC}">
              <c16:uniqueId val="{00000002-4623-4C58-8A49-D82626FEC530}"/>
            </c:ext>
          </c:extLst>
        </c:ser>
        <c:ser>
          <c:idx val="2"/>
          <c:order val="2"/>
          <c:tx>
            <c:strRef>
              <c:f>TEC_TDB_PivotTable!$R$3</c:f>
              <c:strCache>
                <c:ptCount val="1"/>
                <c:pt idx="0">
                  <c:v>ML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TEC_TDB_PivotTable!$O$4</c:f>
              <c:strCache>
                <c:ptCount val="1"/>
                <c:pt idx="0">
                  <c:v>Total</c:v>
                </c:pt>
              </c:strCache>
            </c:strRef>
          </c:cat>
          <c:val>
            <c:numRef>
              <c:f>TEC_TDB_PivotTable!$R$4</c:f>
              <c:numCache>
                <c:formatCode>#,##0.00</c:formatCode>
                <c:ptCount val="1"/>
                <c:pt idx="0">
                  <c:v>87.050000000000011</c:v>
                </c:pt>
              </c:numCache>
            </c:numRef>
          </c:val>
          <c:smooth val="0"/>
          <c:extLst>
            <c:ext xmlns:c16="http://schemas.microsoft.com/office/drawing/2014/chart" uri="{C3380CC4-5D6E-409C-BE32-E72D297353CC}">
              <c16:uniqueId val="{00000003-4623-4C58-8A49-D82626FEC530}"/>
            </c:ext>
          </c:extLst>
        </c:ser>
        <c:ser>
          <c:idx val="3"/>
          <c:order val="3"/>
          <c:tx>
            <c:strRef>
              <c:f>TEC_TDB_PivotTable!$S$3</c:f>
              <c:strCache>
                <c:ptCount val="1"/>
                <c:pt idx="0">
                  <c:v>VG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TEC_TDB_PivotTable!$O$4</c:f>
              <c:strCache>
                <c:ptCount val="1"/>
                <c:pt idx="0">
                  <c:v>Total</c:v>
                </c:pt>
              </c:strCache>
            </c:strRef>
          </c:cat>
          <c:val>
            <c:numRef>
              <c:f>TEC_TDB_PivotTable!$S$4</c:f>
              <c:numCache>
                <c:formatCode>#,##0.00</c:formatCode>
                <c:ptCount val="1"/>
                <c:pt idx="0">
                  <c:v>166.99999999999997</c:v>
                </c:pt>
              </c:numCache>
            </c:numRef>
          </c:val>
          <c:smooth val="0"/>
          <c:extLst>
            <c:ext xmlns:c16="http://schemas.microsoft.com/office/drawing/2014/chart" uri="{C3380CC4-5D6E-409C-BE32-E72D297353CC}">
              <c16:uniqueId val="{00000004-4623-4C58-8A49-D82626FEC530}"/>
            </c:ext>
          </c:extLst>
        </c:ser>
        <c:dLbls>
          <c:showLegendKey val="0"/>
          <c:showVal val="0"/>
          <c:showCatName val="0"/>
          <c:showSerName val="0"/>
          <c:showPercent val="0"/>
          <c:showBubbleSize val="0"/>
        </c:dLbls>
        <c:marker val="1"/>
        <c:smooth val="0"/>
        <c:axId val="120680640"/>
        <c:axId val="120658080"/>
      </c:lineChart>
      <c:catAx>
        <c:axId val="12068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0658080"/>
        <c:crosses val="autoZero"/>
        <c:auto val="1"/>
        <c:lblAlgn val="ctr"/>
        <c:lblOffset val="100"/>
        <c:noMultiLvlLbl val="0"/>
      </c:catAx>
      <c:valAx>
        <c:axId val="120658080"/>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0680640"/>
        <c:crosses val="autoZero"/>
        <c:crossBetween val="between"/>
      </c:valAx>
      <c:spPr>
        <a:noFill/>
        <a:ln>
          <a:noFill/>
        </a:ln>
        <a:effectLst/>
      </c:spPr>
    </c:plotArea>
    <c:legend>
      <c:legendPos val="r"/>
      <c:layout>
        <c:manualLayout>
          <c:xMode val="edge"/>
          <c:yMode val="edge"/>
          <c:x val="0.91099562773748199"/>
          <c:y val="3.3324119217399174E-2"/>
          <c:w val="8.2536738556431871E-2"/>
          <c:h val="0.457089884958447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ptos Narrow" panose="020B0004020202020204" pitchFamily="34"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GC</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2023 févr</c:v>
              </c:pt>
              <c:pt idx="1">
                <c:v>2023 mars</c:v>
              </c:pt>
              <c:pt idx="2">
                <c:v>2023 avr</c:v>
              </c:pt>
              <c:pt idx="3">
                <c:v>2023 juin</c:v>
              </c:pt>
              <c:pt idx="4">
                <c:v>2023 juil</c:v>
              </c:pt>
              <c:pt idx="5">
                <c:v>2023 nov</c:v>
              </c:pt>
              <c:pt idx="6">
                <c:v>2023 déc</c:v>
              </c:pt>
              <c:pt idx="7">
                <c:v>2024 janv</c:v>
              </c:pt>
              <c:pt idx="8">
                <c:v>2024 févr</c:v>
              </c:pt>
              <c:pt idx="9">
                <c:v>2024 mars</c:v>
              </c:pt>
            </c:strLit>
          </c:cat>
          <c:val>
            <c:numLit>
              <c:formatCode>General</c:formatCode>
              <c:ptCount val="10"/>
              <c:pt idx="0">
                <c:v>21.6</c:v>
              </c:pt>
              <c:pt idx="1">
                <c:v>52.75</c:v>
              </c:pt>
              <c:pt idx="2">
                <c:v>30.05</c:v>
              </c:pt>
              <c:pt idx="3">
                <c:v>2</c:v>
              </c:pt>
              <c:pt idx="4">
                <c:v>0</c:v>
              </c:pt>
              <c:pt idx="5">
                <c:v>1</c:v>
              </c:pt>
              <c:pt idx="6">
                <c:v>29.5</c:v>
              </c:pt>
              <c:pt idx="7">
                <c:v>12.999999999999998</c:v>
              </c:pt>
              <c:pt idx="8">
                <c:v>22.7</c:v>
              </c:pt>
              <c:pt idx="9">
                <c:v>124.9</c:v>
              </c:pt>
            </c:numLit>
          </c:val>
          <c:smooth val="0"/>
          <c:extLst>
            <c:ext xmlns:c16="http://schemas.microsoft.com/office/drawing/2014/chart" uri="{C3380CC4-5D6E-409C-BE32-E72D297353CC}">
              <c16:uniqueId val="{00000000-22E5-48C8-8EC2-DB6CBE2B1549}"/>
            </c:ext>
          </c:extLst>
        </c:ser>
        <c:ser>
          <c:idx val="1"/>
          <c:order val="1"/>
          <c:tx>
            <c:v>MFP</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2023 févr</c:v>
              </c:pt>
              <c:pt idx="1">
                <c:v>2023 mars</c:v>
              </c:pt>
              <c:pt idx="2">
                <c:v>2023 avr</c:v>
              </c:pt>
              <c:pt idx="3">
                <c:v>2023 juin</c:v>
              </c:pt>
              <c:pt idx="4">
                <c:v>2023 juil</c:v>
              </c:pt>
              <c:pt idx="5">
                <c:v>2023 nov</c:v>
              </c:pt>
              <c:pt idx="6">
                <c:v>2023 déc</c:v>
              </c:pt>
              <c:pt idx="7">
                <c:v>2024 janv</c:v>
              </c:pt>
              <c:pt idx="8">
                <c:v>2024 févr</c:v>
              </c:pt>
              <c:pt idx="9">
                <c:v>2024 mars</c:v>
              </c:pt>
            </c:strLit>
          </c:cat>
          <c:val>
            <c:numLit>
              <c:formatCode>General</c:formatCode>
              <c:ptCount val="10"/>
              <c:pt idx="0">
                <c:v>5.25</c:v>
              </c:pt>
              <c:pt idx="1">
                <c:v>12.25</c:v>
              </c:pt>
              <c:pt idx="2">
                <c:v>0</c:v>
              </c:pt>
              <c:pt idx="3">
                <c:v>0</c:v>
              </c:pt>
              <c:pt idx="4">
                <c:v>0</c:v>
              </c:pt>
              <c:pt idx="5">
                <c:v>16.05</c:v>
              </c:pt>
              <c:pt idx="6">
                <c:v>7.5</c:v>
              </c:pt>
              <c:pt idx="7">
                <c:v>43.75</c:v>
              </c:pt>
              <c:pt idx="8">
                <c:v>41.099999999999994</c:v>
              </c:pt>
              <c:pt idx="9">
                <c:v>30.8</c:v>
              </c:pt>
            </c:numLit>
          </c:val>
          <c:smooth val="0"/>
          <c:extLst>
            <c:ext xmlns:c16="http://schemas.microsoft.com/office/drawing/2014/chart" uri="{C3380CC4-5D6E-409C-BE32-E72D297353CC}">
              <c16:uniqueId val="{00000001-22E5-48C8-8EC2-DB6CBE2B1549}"/>
            </c:ext>
          </c:extLst>
        </c:ser>
        <c:ser>
          <c:idx val="2"/>
          <c:order val="2"/>
          <c:tx>
            <c:v>RMV</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2023 févr</c:v>
              </c:pt>
              <c:pt idx="1">
                <c:v>2023 mars</c:v>
              </c:pt>
              <c:pt idx="2">
                <c:v>2023 avr</c:v>
              </c:pt>
              <c:pt idx="3">
                <c:v>2023 juin</c:v>
              </c:pt>
              <c:pt idx="4">
                <c:v>2023 juil</c:v>
              </c:pt>
              <c:pt idx="5">
                <c:v>2023 nov</c:v>
              </c:pt>
              <c:pt idx="6">
                <c:v>2023 déc</c:v>
              </c:pt>
              <c:pt idx="7">
                <c:v>2024 janv</c:v>
              </c:pt>
              <c:pt idx="8">
                <c:v>2024 févr</c:v>
              </c:pt>
              <c:pt idx="9">
                <c:v>2024 mars</c:v>
              </c:pt>
            </c:strLit>
          </c:cat>
          <c:val>
            <c:numLit>
              <c:formatCode>General</c:formatCode>
              <c:ptCount val="10"/>
              <c:pt idx="0">
                <c:v>5.75</c:v>
              </c:pt>
              <c:pt idx="1">
                <c:v>13.1</c:v>
              </c:pt>
              <c:pt idx="2">
                <c:v>7.3000000000000007</c:v>
              </c:pt>
              <c:pt idx="3">
                <c:v>0</c:v>
              </c:pt>
              <c:pt idx="4">
                <c:v>21</c:v>
              </c:pt>
              <c:pt idx="5">
                <c:v>1</c:v>
              </c:pt>
              <c:pt idx="6">
                <c:v>5</c:v>
              </c:pt>
              <c:pt idx="7">
                <c:v>8.7999999999999989</c:v>
              </c:pt>
              <c:pt idx="8">
                <c:v>27.700000000000003</c:v>
              </c:pt>
              <c:pt idx="9">
                <c:v>79.25</c:v>
              </c:pt>
            </c:numLit>
          </c:val>
          <c:smooth val="0"/>
          <c:extLst>
            <c:ext xmlns:c16="http://schemas.microsoft.com/office/drawing/2014/chart" uri="{C3380CC4-5D6E-409C-BE32-E72D297353CC}">
              <c16:uniqueId val="{00000002-22E5-48C8-8EC2-DB6CBE2B1549}"/>
            </c:ext>
          </c:extLst>
        </c:ser>
        <c:ser>
          <c:idx val="3"/>
          <c:order val="3"/>
          <c:tx>
            <c:v>VG</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10"/>
              <c:pt idx="0">
                <c:v>2023 févr</c:v>
              </c:pt>
              <c:pt idx="1">
                <c:v>2023 mars</c:v>
              </c:pt>
              <c:pt idx="2">
                <c:v>2023 avr</c:v>
              </c:pt>
              <c:pt idx="3">
                <c:v>2023 juin</c:v>
              </c:pt>
              <c:pt idx="4">
                <c:v>2023 juil</c:v>
              </c:pt>
              <c:pt idx="5">
                <c:v>2023 nov</c:v>
              </c:pt>
              <c:pt idx="6">
                <c:v>2023 déc</c:v>
              </c:pt>
              <c:pt idx="7">
                <c:v>2024 janv</c:v>
              </c:pt>
              <c:pt idx="8">
                <c:v>2024 févr</c:v>
              </c:pt>
              <c:pt idx="9">
                <c:v>2024 mars</c:v>
              </c:pt>
            </c:strLit>
          </c:cat>
          <c:val>
            <c:numLit>
              <c:formatCode>General</c:formatCode>
              <c:ptCount val="10"/>
              <c:pt idx="0">
                <c:v>0</c:v>
              </c:pt>
              <c:pt idx="1">
                <c:v>0</c:v>
              </c:pt>
              <c:pt idx="2">
                <c:v>0</c:v>
              </c:pt>
              <c:pt idx="3">
                <c:v>20</c:v>
              </c:pt>
              <c:pt idx="4">
                <c:v>20</c:v>
              </c:pt>
              <c:pt idx="5">
                <c:v>21</c:v>
              </c:pt>
              <c:pt idx="6">
                <c:v>9.5</c:v>
              </c:pt>
              <c:pt idx="7">
                <c:v>4</c:v>
              </c:pt>
              <c:pt idx="8">
                <c:v>8</c:v>
              </c:pt>
              <c:pt idx="9">
                <c:v>78.5</c:v>
              </c:pt>
            </c:numLit>
          </c:val>
          <c:smooth val="0"/>
          <c:extLst>
            <c:ext xmlns:c16="http://schemas.microsoft.com/office/drawing/2014/chart" uri="{C3380CC4-5D6E-409C-BE32-E72D297353CC}">
              <c16:uniqueId val="{00000003-22E5-48C8-8EC2-DB6CBE2B1549}"/>
            </c:ext>
          </c:extLst>
        </c:ser>
        <c:dLbls>
          <c:showLegendKey val="0"/>
          <c:showVal val="0"/>
          <c:showCatName val="0"/>
          <c:showSerName val="0"/>
          <c:showPercent val="0"/>
          <c:showBubbleSize val="0"/>
        </c:dLbls>
        <c:marker val="1"/>
        <c:smooth val="0"/>
        <c:axId val="930646511"/>
        <c:axId val="930656111"/>
      </c:lineChart>
      <c:catAx>
        <c:axId val="93064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30656111"/>
        <c:crosses val="autoZero"/>
        <c:auto val="1"/>
        <c:lblAlgn val="ctr"/>
        <c:lblOffset val="100"/>
        <c:noMultiLvlLbl val="0"/>
      </c:catAx>
      <c:valAx>
        <c:axId val="93065611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30646511"/>
        <c:crosses val="autoZero"/>
        <c:crossBetween val="between"/>
      </c:valAx>
      <c:spPr>
        <a:noFill/>
        <a:ln>
          <a:noFill/>
        </a:ln>
        <a:effectLst/>
      </c:spPr>
    </c:plotArea>
    <c:legend>
      <c:legendPos val="r"/>
      <c:layout>
        <c:manualLayout>
          <c:xMode val="edge"/>
          <c:yMode val="edge"/>
          <c:x val="0.89471539342374429"/>
          <c:y val="4.069321662783492E-2"/>
          <c:w val="8.5449418730731447E-2"/>
          <c:h val="0.3721158280033152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ptos Narrow" panose="020B0004020202020204" pitchFamily="34"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B12"/>
</file>

<file path=xl/ctrlProps/ctrlProp2.xml><?xml version="1.0" encoding="utf-8"?>
<formControlPr xmlns="http://schemas.microsoft.com/office/spreadsheetml/2009/9/main" objectType="CheckBox" fmlaLink="$B$16"/>
</file>

<file path=xl/ctrlProps/ctrlProp3.xml><?xml version="1.0" encoding="utf-8"?>
<formControlPr xmlns="http://schemas.microsoft.com/office/spreadsheetml/2009/9/main" objectType="CheckBox" checked="Checked" fmlaLink="$C$7" lockText="1"/>
</file>

<file path=xl/ctrlProps/ctrlProp4.xml><?xml version="1.0" encoding="utf-8"?>
<formControlPr xmlns="http://schemas.microsoft.com/office/spreadsheetml/2009/9/main" objectType="CheckBox" checked="Checked" fmlaLink="$C$8" lockText="1"/>
</file>

<file path=xl/ctrlProps/ctrlProp5.xml><?xml version="1.0" encoding="utf-8"?>
<formControlPr xmlns="http://schemas.microsoft.com/office/spreadsheetml/2009/9/main" objectType="CheckBox" checked="Checked" fmlaLink="$C$9" lockText="1"/>
</file>

<file path=xl/ctrlProps/ctrlProp6.xml><?xml version="1.0" encoding="utf-8"?>
<formControlPr xmlns="http://schemas.microsoft.com/office/spreadsheetml/2009/9/main" objectType="CheckBox" checked="Checked" fmlaLink="$C$10" lockText="1"/>
</file>

<file path=xl/ctrlProps/ctrlProp7.xml><?xml version="1.0" encoding="utf-8"?>
<formControlPr xmlns="http://schemas.microsoft.com/office/spreadsheetml/2009/9/main" objectType="CheckBox" checked="Checked" fmlaLink="$C$11" lockText="1"/>
</file>

<file path=xl/ctrlProps/ctrlProp8.xml><?xml version="1.0" encoding="utf-8"?>
<formControlPr xmlns="http://schemas.microsoft.com/office/spreadsheetml/2009/9/main" objectType="CheckBox" checked="Checked" fmlaLink="$C$12" lockText="1"/>
</file>

<file path=xl/ctrlProps/ctrlProp9.xml><?xml version="1.0" encoding="utf-8"?>
<formControlPr xmlns="http://schemas.microsoft.com/office/spreadsheetml/2009/9/main" objectType="CheckBox" checked="Checked" fmlaLink="$C$13" lockText="1"/>
</file>

<file path=xl/ctrlProps/ctrlProp10.xml><?xml version="1.0" encoding="utf-8"?>
<formControlPr xmlns="http://schemas.microsoft.com/office/spreadsheetml/2009/9/main" objectType="CheckBox" checked="Checked" fmlaLink="$C$14" lockText="1"/>
</file>

<file path=xl/ctrlProps/ctrlProp11.xml><?xml version="1.0" encoding="utf-8"?>
<formControlPr xmlns="http://schemas.microsoft.com/office/spreadsheetml/2009/9/main" objectType="CheckBox" checked="Checked" fmlaLink="$C$15" lockText="1"/>
</file>

<file path=xl/ctrlProps/ctrlProp12.xml><?xml version="1.0" encoding="utf-8"?>
<formControlPr xmlns="http://schemas.microsoft.com/office/spreadsheetml/2009/9/main" objectType="CheckBox" checked="Checked" fmlaLink="$C$16" lockText="1"/>
</file>

<file path=xl/ctrlProps/ctrlProp13.xml><?xml version="1.0" encoding="utf-8"?>
<formControlPr xmlns="http://schemas.microsoft.com/office/spreadsheetml/2009/9/main" objectType="CheckBox" checked="Checked" fmlaLink="$C$17" lockText="1"/>
</file>

<file path=xl/ctrlProps/ctrlProp14.xml><?xml version="1.0" encoding="utf-8"?>
<formControlPr xmlns="http://schemas.microsoft.com/office/spreadsheetml/2009/9/main" objectType="CheckBox" checked="Checked" fmlaLink="$C$18" lockText="1"/>
</file>

<file path=xl/ctrlProps/ctrlProp15.xml><?xml version="1.0" encoding="utf-8"?>
<formControlPr xmlns="http://schemas.microsoft.com/office/spreadsheetml/2009/9/main" objectType="CheckBox" checked="Checked" fmlaLink="$C$19" lockText="1"/>
</file>

<file path=xl/ctrlProps/ctrlProp16.xml><?xml version="1.0" encoding="utf-8"?>
<formControlPr xmlns="http://schemas.microsoft.com/office/spreadsheetml/2009/9/main" objectType="GBox"/>
</file>

<file path=xl/drawings/_rels/drawing1.xml.rels><?xml version="1.0" encoding="UTF-8" standalone="yes"?>
<Relationships xmlns="http://schemas.openxmlformats.org/package/2006/relationships"><Relationship Id="rId8" Type="http://schemas.openxmlformats.org/officeDocument/2006/relationships/image" Target="../media/image11.sv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sv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svg"/><Relationship Id="rId4" Type="http://schemas.openxmlformats.org/officeDocument/2006/relationships/image" Target="../media/image7.svg"/><Relationship Id="rId9"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5" Type="http://schemas.openxmlformats.org/officeDocument/2006/relationships/image" Target="../media/image21.png"/><Relationship Id="rId4" Type="http://schemas.openxmlformats.org/officeDocument/2006/relationships/image" Target="../media/image20.svg"/></Relationships>
</file>

<file path=xl/drawings/_rels/drawing10.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svg"/><Relationship Id="rId3" Type="http://schemas.openxmlformats.org/officeDocument/2006/relationships/image" Target="../media/image26.svg"/><Relationship Id="rId7" Type="http://schemas.openxmlformats.org/officeDocument/2006/relationships/image" Target="../media/image30.sv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jpeg"/><Relationship Id="rId6" Type="http://schemas.openxmlformats.org/officeDocument/2006/relationships/image" Target="../media/image29.png"/><Relationship Id="rId11" Type="http://schemas.openxmlformats.org/officeDocument/2006/relationships/image" Target="../media/image34.svg"/><Relationship Id="rId5" Type="http://schemas.openxmlformats.org/officeDocument/2006/relationships/image" Target="../media/image28.sv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svg"/></Relationships>
</file>

<file path=xl/drawings/_rels/drawing16.xml.rels><?xml version="1.0" encoding="UTF-8" standalone="yes"?>
<Relationships xmlns="http://schemas.openxmlformats.org/package/2006/relationships"><Relationship Id="rId2" Type="http://schemas.openxmlformats.org/officeDocument/2006/relationships/image" Target="../media/image45.svg"/><Relationship Id="rId1" Type="http://schemas.openxmlformats.org/officeDocument/2006/relationships/image" Target="../media/image4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55.sv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svg"/><Relationship Id="rId1" Type="http://schemas.openxmlformats.org/officeDocument/2006/relationships/image" Target="../media/image48.png"/><Relationship Id="rId6" Type="http://schemas.openxmlformats.org/officeDocument/2006/relationships/image" Target="../media/image53.svg"/><Relationship Id="rId5" Type="http://schemas.openxmlformats.org/officeDocument/2006/relationships/image" Target="../media/image52.png"/><Relationship Id="rId4" Type="http://schemas.openxmlformats.org/officeDocument/2006/relationships/image" Target="../media/image51.svg"/></Relationships>
</file>

<file path=xl/drawings/_rels/drawing18.xml.rels><?xml version="1.0" encoding="UTF-8" standalone="yes"?>
<Relationships xmlns="http://schemas.openxmlformats.org/package/2006/relationships"><Relationship Id="rId8" Type="http://schemas.openxmlformats.org/officeDocument/2006/relationships/image" Target="../media/image65.svg"/><Relationship Id="rId3" Type="http://schemas.openxmlformats.org/officeDocument/2006/relationships/image" Target="../media/image60.png"/><Relationship Id="rId7" Type="http://schemas.openxmlformats.org/officeDocument/2006/relationships/image" Target="../media/image64.png"/><Relationship Id="rId2" Type="http://schemas.openxmlformats.org/officeDocument/2006/relationships/image" Target="../media/image59.svg"/><Relationship Id="rId1" Type="http://schemas.openxmlformats.org/officeDocument/2006/relationships/image" Target="../media/image58.png"/><Relationship Id="rId6" Type="http://schemas.openxmlformats.org/officeDocument/2006/relationships/image" Target="../media/image63.svg"/><Relationship Id="rId5" Type="http://schemas.openxmlformats.org/officeDocument/2006/relationships/image" Target="../media/image62.png"/><Relationship Id="rId4" Type="http://schemas.openxmlformats.org/officeDocument/2006/relationships/image" Target="../media/image61.svg"/></Relationships>
</file>

<file path=xl/drawings/_rels/drawing19.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svg"/><Relationship Id="rId1" Type="http://schemas.openxmlformats.org/officeDocument/2006/relationships/image" Target="../media/image66.png"/><Relationship Id="rId6" Type="http://schemas.openxmlformats.org/officeDocument/2006/relationships/image" Target="../media/image71.svg"/><Relationship Id="rId5" Type="http://schemas.openxmlformats.org/officeDocument/2006/relationships/image" Target="../media/image70.png"/><Relationship Id="rId4" Type="http://schemas.openxmlformats.org/officeDocument/2006/relationships/image" Target="../media/image69.svg"/></Relationships>
</file>

<file path=xl/drawings/_rels/drawing2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6.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7.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40.emf"/><Relationship Id="rId2" Type="http://schemas.openxmlformats.org/officeDocument/2006/relationships/image" Target="../media/image39.emf"/><Relationship Id="rId1" Type="http://schemas.openxmlformats.org/officeDocument/2006/relationships/image" Target="../media/image38.emf"/><Relationship Id="rId4" Type="http://schemas.openxmlformats.org/officeDocument/2006/relationships/image" Target="../media/image41.emf"/></Relationships>
</file>

<file path=xl/drawings/_rels/vmlDrawing7.vml.rels><?xml version="1.0" encoding="UTF-8" standalone="yes"?>
<Relationships xmlns="http://schemas.openxmlformats.org/package/2006/relationships"><Relationship Id="rId2" Type="http://schemas.openxmlformats.org/officeDocument/2006/relationships/image" Target="../media/image42.emf"/><Relationship Id="rId1" Type="http://schemas.openxmlformats.org/officeDocument/2006/relationships/image" Target="../media/image43.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47.emf"/><Relationship Id="rId1" Type="http://schemas.openxmlformats.org/officeDocument/2006/relationships/image" Target="../media/image46.emf"/></Relationships>
</file>

<file path=xl/drawings/_rels/vmlDrawing9.vml.rels><?xml version="1.0" encoding="UTF-8" standalone="yes"?>
<Relationships xmlns="http://schemas.openxmlformats.org/package/2006/relationships"><Relationship Id="rId2" Type="http://schemas.openxmlformats.org/officeDocument/2006/relationships/image" Target="../media/image57.emf"/><Relationship Id="rId1" Type="http://schemas.openxmlformats.org/officeDocument/2006/relationships/image" Target="../media/image5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104775</xdr:rowOff>
        </xdr:from>
        <xdr:to>
          <xdr:col>0</xdr:col>
          <xdr:colOff>3305175</xdr:colOff>
          <xdr:row>26</xdr:row>
          <xdr:rowOff>114300</xdr:rowOff>
        </xdr:to>
        <xdr:sp macro="" textlink="">
          <xdr:nvSpPr>
            <xdr:cNvPr id="1025" name="MinAllHover"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21</xdr:row>
          <xdr:rowOff>123825</xdr:rowOff>
        </xdr:from>
        <xdr:to>
          <xdr:col>0</xdr:col>
          <xdr:colOff>1440000</xdr:colOff>
          <xdr:row>25</xdr:row>
          <xdr:rowOff>9825</xdr:rowOff>
        </xdr:to>
        <xdr:sp macro="" textlink="">
          <xdr:nvSpPr>
            <xdr:cNvPr id="1032" name="EXITHover" hidden="1">
              <a:extLst>
                <a:ext uri="{63B3BB69-23CF-44E3-9099-C40C66FF867C}">
                  <a14:compatExt spid="_x0000_s1032"/>
                </a:ext>
                <a:ext uri="{FF2B5EF4-FFF2-40B4-BE49-F238E27FC236}">
                  <a16:creationId xmlns:a16="http://schemas.microsoft.com/office/drawing/2014/main" id="{00000000-0008-0000-0200-000008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17</xdr:row>
          <xdr:rowOff>123825</xdr:rowOff>
        </xdr:from>
        <xdr:to>
          <xdr:col>0</xdr:col>
          <xdr:colOff>1440000</xdr:colOff>
          <xdr:row>21</xdr:row>
          <xdr:rowOff>9825</xdr:rowOff>
        </xdr:to>
        <xdr:sp macro="" textlink="">
          <xdr:nvSpPr>
            <xdr:cNvPr id="1030" name="PARAMHover" hidden="1">
              <a:extLst>
                <a:ext uri="{63B3BB69-23CF-44E3-9099-C40C66FF867C}">
                  <a14:compatExt spid="_x0000_s1030"/>
                </a:ext>
                <a:ext uri="{FF2B5EF4-FFF2-40B4-BE49-F238E27FC236}">
                  <a16:creationId xmlns:a16="http://schemas.microsoft.com/office/drawing/2014/main" id="{00000000-0008-0000-0200-000006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xdr:row>
          <xdr:rowOff>133350</xdr:rowOff>
        </xdr:from>
        <xdr:to>
          <xdr:col>0</xdr:col>
          <xdr:colOff>1440000</xdr:colOff>
          <xdr:row>17</xdr:row>
          <xdr:rowOff>19350</xdr:rowOff>
        </xdr:to>
        <xdr:sp macro="" textlink="">
          <xdr:nvSpPr>
            <xdr:cNvPr id="1031" name="GLHover" hidden="1">
              <a:extLst>
                <a:ext uri="{63B3BB69-23CF-44E3-9099-C40C66FF867C}">
                  <a14:compatExt spid="_x0000_s1031"/>
                </a:ext>
                <a:ext uri="{FF2B5EF4-FFF2-40B4-BE49-F238E27FC236}">
                  <a16:creationId xmlns:a16="http://schemas.microsoft.com/office/drawing/2014/main" id="{00000000-0008-0000-0200-000007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xdr:row>
          <xdr:rowOff>133350</xdr:rowOff>
        </xdr:from>
        <xdr:to>
          <xdr:col>0</xdr:col>
          <xdr:colOff>1440000</xdr:colOff>
          <xdr:row>13</xdr:row>
          <xdr:rowOff>19350</xdr:rowOff>
        </xdr:to>
        <xdr:sp macro="" textlink="">
          <xdr:nvSpPr>
            <xdr:cNvPr id="1029" name="DEBHover" hidden="1">
              <a:extLst>
                <a:ext uri="{63B3BB69-23CF-44E3-9099-C40C66FF867C}">
                  <a14:compatExt spid="_x0000_s1029"/>
                </a:ext>
                <a:ext uri="{FF2B5EF4-FFF2-40B4-BE49-F238E27FC236}">
                  <a16:creationId xmlns:a16="http://schemas.microsoft.com/office/drawing/2014/main" id="{00000000-0008-0000-0200-000005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xdr:row>
          <xdr:rowOff>142875</xdr:rowOff>
        </xdr:from>
        <xdr:to>
          <xdr:col>0</xdr:col>
          <xdr:colOff>1440000</xdr:colOff>
          <xdr:row>9</xdr:row>
          <xdr:rowOff>28875</xdr:rowOff>
        </xdr:to>
        <xdr:sp macro="" textlink="">
          <xdr:nvSpPr>
            <xdr:cNvPr id="1028" name="FACHover" hidden="1">
              <a:extLst>
                <a:ext uri="{63B3BB69-23CF-44E3-9099-C40C66FF867C}">
                  <a14:compatExt spid="_x0000_s1028"/>
                </a:ext>
                <a:ext uri="{FF2B5EF4-FFF2-40B4-BE49-F238E27FC236}">
                  <a16:creationId xmlns:a16="http://schemas.microsoft.com/office/drawing/2014/main" id="{00000000-0008-0000-0200-000004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xdr:row>
          <xdr:rowOff>142875</xdr:rowOff>
        </xdr:from>
        <xdr:to>
          <xdr:col>0</xdr:col>
          <xdr:colOff>1440000</xdr:colOff>
          <xdr:row>5</xdr:row>
          <xdr:rowOff>28875</xdr:rowOff>
        </xdr:to>
        <xdr:sp macro="" textlink="">
          <xdr:nvSpPr>
            <xdr:cNvPr id="1026" name="TECHover"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7</xdr:col>
      <xdr:colOff>0</xdr:colOff>
      <xdr:row>16</xdr:row>
      <xdr:rowOff>0</xdr:rowOff>
    </xdr:from>
    <xdr:to>
      <xdr:col>11</xdr:col>
      <xdr:colOff>0</xdr:colOff>
      <xdr:row>19</xdr:row>
      <xdr:rowOff>0</xdr:rowOff>
    </xdr:to>
    <xdr:sp macro="[0]!Detect_Circular_References_In_Workbook" textlink="">
      <xdr:nvSpPr>
        <xdr:cNvPr id="22" name="RéférencesCirculaires">
          <a:extLst>
            <a:ext uri="{FF2B5EF4-FFF2-40B4-BE49-F238E27FC236}">
              <a16:creationId xmlns:a16="http://schemas.microsoft.com/office/drawing/2014/main" id="{234ADB36-A56A-4C06-BE9D-1DD521165F2F}"/>
            </a:ext>
          </a:extLst>
        </xdr:cNvPr>
        <xdr:cNvSpPr/>
      </xdr:nvSpPr>
      <xdr:spPr>
        <a:xfrm>
          <a:off x="8096250" y="3362325"/>
          <a:ext cx="2857500" cy="571500"/>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fr-CA" sz="1400" b="1"/>
            <a:t>Détection des références circulaires</a:t>
          </a:r>
        </a:p>
      </xdr:txBody>
    </xdr:sp>
    <xdr:clientData/>
  </xdr:twoCellAnchor>
  <xdr:twoCellAnchor>
    <xdr:from>
      <xdr:col>7</xdr:col>
      <xdr:colOff>0</xdr:colOff>
      <xdr:row>11</xdr:row>
      <xdr:rowOff>0</xdr:rowOff>
    </xdr:from>
    <xdr:to>
      <xdr:col>11</xdr:col>
      <xdr:colOff>0</xdr:colOff>
      <xdr:row>14</xdr:row>
      <xdr:rowOff>0</xdr:rowOff>
    </xdr:to>
    <xdr:sp macro="[0]!Code_Search_Everywhere" textlink="">
      <xdr:nvSpPr>
        <xdr:cNvPr id="19" name="RechercheCode">
          <a:extLst>
            <a:ext uri="{FF2B5EF4-FFF2-40B4-BE49-F238E27FC236}">
              <a16:creationId xmlns:a16="http://schemas.microsoft.com/office/drawing/2014/main" id="{E0C41398-A918-752B-CB36-CE111F97F35A}"/>
            </a:ext>
          </a:extLst>
        </xdr:cNvPr>
        <xdr:cNvSpPr/>
      </xdr:nvSpPr>
      <xdr:spPr>
        <a:xfrm>
          <a:off x="8096250" y="2409825"/>
          <a:ext cx="2857500" cy="571500"/>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fr-CA" sz="1400" b="1"/>
            <a:t>Recherche dans le code</a:t>
          </a:r>
        </a:p>
      </xdr:txBody>
    </xdr:sp>
    <xdr:clientData/>
  </xdr:twoCellAnchor>
  <xdr:twoCellAnchor>
    <xdr:from>
      <xdr:col>7</xdr:col>
      <xdr:colOff>0</xdr:colOff>
      <xdr:row>6</xdr:row>
      <xdr:rowOff>9525</xdr:rowOff>
    </xdr:from>
    <xdr:to>
      <xdr:col>11</xdr:col>
      <xdr:colOff>0</xdr:colOff>
      <xdr:row>9</xdr:row>
      <xdr:rowOff>0</xdr:rowOff>
    </xdr:to>
    <xdr:sp macro="[0]!Integrity_Verification" textlink="">
      <xdr:nvSpPr>
        <xdr:cNvPr id="17" name="VérificationIntégritée">
          <a:extLst>
            <a:ext uri="{FF2B5EF4-FFF2-40B4-BE49-F238E27FC236}">
              <a16:creationId xmlns:a16="http://schemas.microsoft.com/office/drawing/2014/main" id="{87F2956B-0A64-E4C3-1EB7-00F2E19746BE}"/>
            </a:ext>
          </a:extLst>
        </xdr:cNvPr>
        <xdr:cNvSpPr/>
      </xdr:nvSpPr>
      <xdr:spPr>
        <a:xfrm>
          <a:off x="8096250" y="1466850"/>
          <a:ext cx="2857500" cy="561975"/>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fr-CA" sz="1400" b="1">
              <a:solidFill>
                <a:schemeClr val="lt1"/>
              </a:solidFill>
              <a:latin typeface="+mn-lt"/>
              <a:ea typeface="+mn-ea"/>
              <a:cs typeface="+mn-cs"/>
            </a:rPr>
            <a:t>Vérification d'intégrité des tables</a:t>
          </a:r>
        </a:p>
      </xdr:txBody>
    </xdr:sp>
    <xdr:clientData/>
  </xdr:twoCellAnchor>
  <xdr:twoCellAnchor>
    <xdr:from>
      <xdr:col>7</xdr:col>
      <xdr:colOff>0</xdr:colOff>
      <xdr:row>1</xdr:row>
      <xdr:rowOff>0</xdr:rowOff>
    </xdr:from>
    <xdr:to>
      <xdr:col>11</xdr:col>
      <xdr:colOff>0</xdr:colOff>
      <xdr:row>4</xdr:row>
      <xdr:rowOff>0</xdr:rowOff>
    </xdr:to>
    <xdr:sp macro="[0]!Toggle_A1_R1C1_Reference" textlink="">
      <xdr:nvSpPr>
        <xdr:cNvPr id="15" name="ChangeReferenceSystem">
          <a:extLst>
            <a:ext uri="{FF2B5EF4-FFF2-40B4-BE49-F238E27FC236}">
              <a16:creationId xmlns:a16="http://schemas.microsoft.com/office/drawing/2014/main" id="{6D9CFD96-CC35-CE49-BE7D-0AC7FE6D035C}"/>
            </a:ext>
          </a:extLst>
        </xdr:cNvPr>
        <xdr:cNvSpPr/>
      </xdr:nvSpPr>
      <xdr:spPr>
        <a:xfrm>
          <a:off x="8096250" y="504825"/>
          <a:ext cx="2857500" cy="571500"/>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fr-CA" sz="1400" b="1"/>
            <a:t>Change Reference System</a:t>
          </a:r>
        </a:p>
      </xdr:txBody>
    </xdr:sp>
    <xdr:clientData/>
  </xdr:twoCellAnchor>
  <xdr:twoCellAnchor>
    <xdr:from>
      <xdr:col>0</xdr:col>
      <xdr:colOff>0</xdr:colOff>
      <xdr:row>22</xdr:row>
      <xdr:rowOff>19979</xdr:rowOff>
    </xdr:from>
    <xdr:to>
      <xdr:col>0</xdr:col>
      <xdr:colOff>412734</xdr:colOff>
      <xdr:row>24</xdr:row>
      <xdr:rowOff>70980</xdr:rowOff>
    </xdr:to>
    <xdr:grpSp>
      <xdr:nvGrpSpPr>
        <xdr:cNvPr id="13" name="Groupe 06 - SORTIE">
          <a:extLst>
            <a:ext uri="{FF2B5EF4-FFF2-40B4-BE49-F238E27FC236}">
              <a16:creationId xmlns:a16="http://schemas.microsoft.com/office/drawing/2014/main" id="{FD035BD2-3810-C03C-8529-DDAFA39FD4CC}"/>
            </a:ext>
          </a:extLst>
        </xdr:cNvPr>
        <xdr:cNvGrpSpPr/>
      </xdr:nvGrpSpPr>
      <xdr:grpSpPr>
        <a:xfrm>
          <a:off x="0" y="4525304"/>
          <a:ext cx="412734" cy="432001"/>
          <a:chOff x="-45047" y="5762540"/>
          <a:chExt cx="412734" cy="439932"/>
        </a:xfrm>
      </xdr:grpSpPr>
      <xdr:sp macro="[0]!Exit_After_Saving" textlink="">
        <xdr:nvSpPr>
          <xdr:cNvPr id="23" name="btnEXIT" title="test">
            <a:extLst>
              <a:ext uri="{FF2B5EF4-FFF2-40B4-BE49-F238E27FC236}">
                <a16:creationId xmlns:a16="http://schemas.microsoft.com/office/drawing/2014/main" id="{A8BEB88B-1221-1B14-008B-5EBD32C91CA9}"/>
              </a:ext>
            </a:extLst>
          </xdr:cNvPr>
          <xdr:cNvSpPr/>
        </xdr:nvSpPr>
        <xdr:spPr>
          <a:xfrm rot="5400000">
            <a:off x="-48894" y="5772721"/>
            <a:ext cx="426761" cy="406400"/>
          </a:xfrm>
          <a:prstGeom prst="round2SameRect">
            <a:avLst/>
          </a:prstGeom>
          <a:solidFill>
            <a:schemeClr val="accent1">
              <a:lumMod val="40000"/>
              <a:lumOff val="6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800" b="1">
              <a:solidFill>
                <a:srgbClr val="0070C0"/>
              </a:solidFill>
            </a:endParaRPr>
          </a:p>
        </xdr:txBody>
      </xdr:sp>
      <xdr:pic macro="[0]!Exit_After_Saving">
        <xdr:nvPicPr>
          <xdr:cNvPr id="24" name="icoEXIT">
            <a:extLst>
              <a:ext uri="{FF2B5EF4-FFF2-40B4-BE49-F238E27FC236}">
                <a16:creationId xmlns:a16="http://schemas.microsoft.com/office/drawing/2014/main" id="{5C598796-8A41-1CC2-6AF3-EA5C20F1B8DF}"/>
              </a:ext>
            </a:extLst>
          </xdr:cNvPr>
          <xdr:cNvPicPr>
            <a:picLocks/>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45047" y="5806472"/>
            <a:ext cx="396000" cy="396000"/>
          </a:xfrm>
          <a:prstGeom prst="rect">
            <a:avLst/>
          </a:prstGeom>
        </xdr:spPr>
      </xdr:pic>
    </xdr:grpSp>
    <xdr:clientData/>
  </xdr:twoCellAnchor>
  <xdr:twoCellAnchor>
    <xdr:from>
      <xdr:col>0</xdr:col>
      <xdr:colOff>0</xdr:colOff>
      <xdr:row>18</xdr:row>
      <xdr:rowOff>26381</xdr:rowOff>
    </xdr:from>
    <xdr:to>
      <xdr:col>0</xdr:col>
      <xdr:colOff>413413</xdr:colOff>
      <xdr:row>20</xdr:row>
      <xdr:rowOff>77382</xdr:rowOff>
    </xdr:to>
    <xdr:grpSp>
      <xdr:nvGrpSpPr>
        <xdr:cNvPr id="12" name="Groupe 05 - PARAMÈTRES">
          <a:extLst>
            <a:ext uri="{FF2B5EF4-FFF2-40B4-BE49-F238E27FC236}">
              <a16:creationId xmlns:a16="http://schemas.microsoft.com/office/drawing/2014/main" id="{93CB8EFF-A670-D68D-46AA-57B02A5FABAC}"/>
            </a:ext>
          </a:extLst>
        </xdr:cNvPr>
        <xdr:cNvGrpSpPr/>
      </xdr:nvGrpSpPr>
      <xdr:grpSpPr>
        <a:xfrm>
          <a:off x="0" y="3769706"/>
          <a:ext cx="413413" cy="432001"/>
          <a:chOff x="12317" y="4731123"/>
          <a:chExt cx="413413" cy="465427"/>
        </a:xfrm>
      </xdr:grpSpPr>
      <xdr:sp macro="[0]!menuParametres_Click" textlink="">
        <xdr:nvSpPr>
          <xdr:cNvPr id="20" name="btnParametresOption" title="test">
            <a:extLst>
              <a:ext uri="{FF2B5EF4-FFF2-40B4-BE49-F238E27FC236}">
                <a16:creationId xmlns:a16="http://schemas.microsoft.com/office/drawing/2014/main" id="{9112B4AB-11DA-B047-34B3-AAD58E2687ED}"/>
              </a:ext>
            </a:extLst>
          </xdr:cNvPr>
          <xdr:cNvSpPr/>
        </xdr:nvSpPr>
        <xdr:spPr>
          <a:xfrm rot="5400000">
            <a:off x="-3948" y="4754401"/>
            <a:ext cx="452955" cy="406400"/>
          </a:xfrm>
          <a:prstGeom prst="round2SameRect">
            <a:avLst/>
          </a:prstGeom>
          <a:solidFill>
            <a:schemeClr val="accent1">
              <a:lumMod val="40000"/>
              <a:lumOff val="6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800" b="1">
              <a:solidFill>
                <a:srgbClr val="0070C0"/>
              </a:solidFill>
            </a:endParaRPr>
          </a:p>
        </xdr:txBody>
      </xdr:sp>
      <xdr:pic macro="[0]!menuDebours_Click">
        <xdr:nvPicPr>
          <xdr:cNvPr id="21" name="icoParametres">
            <a:extLst>
              <a:ext uri="{FF2B5EF4-FFF2-40B4-BE49-F238E27FC236}">
                <a16:creationId xmlns:a16="http://schemas.microsoft.com/office/drawing/2014/main" id="{23AAFF24-1B9B-4125-CA29-F4F25C0B9FCF}"/>
              </a:ext>
            </a:extLst>
          </xdr:cNvPr>
          <xdr:cNvPicPr>
            <a:picLocks/>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12317" y="4800550"/>
            <a:ext cx="396000" cy="396000"/>
          </a:xfrm>
          <a:prstGeom prst="rect">
            <a:avLst/>
          </a:prstGeom>
        </xdr:spPr>
      </xdr:pic>
    </xdr:grpSp>
    <xdr:clientData/>
  </xdr:twoCellAnchor>
  <xdr:twoCellAnchor>
    <xdr:from>
      <xdr:col>0</xdr:col>
      <xdr:colOff>0</xdr:colOff>
      <xdr:row>14</xdr:row>
      <xdr:rowOff>32781</xdr:rowOff>
    </xdr:from>
    <xdr:to>
      <xdr:col>0</xdr:col>
      <xdr:colOff>416766</xdr:colOff>
      <xdr:row>16</xdr:row>
      <xdr:rowOff>83782</xdr:rowOff>
    </xdr:to>
    <xdr:grpSp>
      <xdr:nvGrpSpPr>
        <xdr:cNvPr id="10" name="Groupe 04 - COMPTABILITÉ">
          <a:extLst>
            <a:ext uri="{FF2B5EF4-FFF2-40B4-BE49-F238E27FC236}">
              <a16:creationId xmlns:a16="http://schemas.microsoft.com/office/drawing/2014/main" id="{5A59A3E8-91E9-4264-5C0E-F33281720296}"/>
            </a:ext>
          </a:extLst>
        </xdr:cNvPr>
        <xdr:cNvGrpSpPr/>
      </xdr:nvGrpSpPr>
      <xdr:grpSpPr>
        <a:xfrm>
          <a:off x="0" y="3014106"/>
          <a:ext cx="416766" cy="432001"/>
          <a:chOff x="88126" y="3791831"/>
          <a:chExt cx="416766" cy="462836"/>
        </a:xfrm>
      </xdr:grpSpPr>
      <xdr:sp macro="[0]!menuComptabilite_Click" textlink="">
        <xdr:nvSpPr>
          <xdr:cNvPr id="16" name="btnComptabiliteMenu" title="test">
            <a:extLst>
              <a:ext uri="{FF2B5EF4-FFF2-40B4-BE49-F238E27FC236}">
                <a16:creationId xmlns:a16="http://schemas.microsoft.com/office/drawing/2014/main" id="{D196636C-AE48-EE1A-D5F1-DAA9FB935344}"/>
              </a:ext>
            </a:extLst>
          </xdr:cNvPr>
          <xdr:cNvSpPr/>
        </xdr:nvSpPr>
        <xdr:spPr>
          <a:xfrm rot="5400000">
            <a:off x="72882" y="3817441"/>
            <a:ext cx="457619" cy="406400"/>
          </a:xfrm>
          <a:prstGeom prst="round2SameRect">
            <a:avLst/>
          </a:prstGeom>
          <a:solidFill>
            <a:schemeClr val="accent1">
              <a:lumMod val="40000"/>
              <a:lumOff val="6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800" b="1">
              <a:solidFill>
                <a:srgbClr val="0070C0"/>
              </a:solidFill>
            </a:endParaRPr>
          </a:p>
        </xdr:txBody>
      </xdr:sp>
      <xdr:pic macro="[0]!menuComptabilite_Click">
        <xdr:nvPicPr>
          <xdr:cNvPr id="18" name="icoComptabilite">
            <a:extLst>
              <a:ext uri="{FF2B5EF4-FFF2-40B4-BE49-F238E27FC236}">
                <a16:creationId xmlns:a16="http://schemas.microsoft.com/office/drawing/2014/main" id="{EE9583E9-8BB5-AAF5-1DD5-31F5CCDB00D3}"/>
              </a:ext>
            </a:extLst>
          </xdr:cNvPr>
          <xdr:cNvPicPr>
            <a:picLocks/>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88126" y="3857750"/>
            <a:ext cx="396000" cy="396917"/>
          </a:xfrm>
          <a:prstGeom prst="rect">
            <a:avLst/>
          </a:prstGeom>
        </xdr:spPr>
      </xdr:pic>
    </xdr:grpSp>
    <xdr:clientData/>
  </xdr:twoCellAnchor>
  <xdr:twoCellAnchor>
    <xdr:from>
      <xdr:col>0</xdr:col>
      <xdr:colOff>0</xdr:colOff>
      <xdr:row>10</xdr:row>
      <xdr:rowOff>33365</xdr:rowOff>
    </xdr:from>
    <xdr:to>
      <xdr:col>0</xdr:col>
      <xdr:colOff>419201</xdr:colOff>
      <xdr:row>12</xdr:row>
      <xdr:rowOff>84365</xdr:rowOff>
    </xdr:to>
    <xdr:grpSp>
      <xdr:nvGrpSpPr>
        <xdr:cNvPr id="25" name="Groupe 3 - Débours">
          <a:extLst>
            <a:ext uri="{FF2B5EF4-FFF2-40B4-BE49-F238E27FC236}">
              <a16:creationId xmlns:a16="http://schemas.microsoft.com/office/drawing/2014/main" id="{73B134E7-12B9-C5D9-536D-DDC9B3DBEC11}"/>
            </a:ext>
          </a:extLst>
        </xdr:cNvPr>
        <xdr:cNvGrpSpPr/>
      </xdr:nvGrpSpPr>
      <xdr:grpSpPr>
        <a:xfrm>
          <a:off x="0" y="2252690"/>
          <a:ext cx="419201" cy="432000"/>
          <a:chOff x="-21504" y="2231878"/>
          <a:chExt cx="458557" cy="459947"/>
        </a:xfrm>
      </xdr:grpSpPr>
      <xdr:sp macro="[0]!MenuDEB_Click" textlink="">
        <xdr:nvSpPr>
          <xdr:cNvPr id="4" name="btnDeboursMenu" title="test">
            <a:extLst>
              <a:ext uri="{FF2B5EF4-FFF2-40B4-BE49-F238E27FC236}">
                <a16:creationId xmlns:a16="http://schemas.microsoft.com/office/drawing/2014/main" id="{00000000-0008-0000-0000-000004000000}"/>
              </a:ext>
            </a:extLst>
          </xdr:cNvPr>
          <xdr:cNvSpPr/>
        </xdr:nvSpPr>
        <xdr:spPr>
          <a:xfrm rot="5400000">
            <a:off x="-15198" y="2239575"/>
            <a:ext cx="459947" cy="444554"/>
          </a:xfrm>
          <a:prstGeom prst="round2SameRect">
            <a:avLst/>
          </a:prstGeom>
          <a:solidFill>
            <a:schemeClr val="accent1">
              <a:lumMod val="40000"/>
              <a:lumOff val="6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800" b="1">
              <a:solidFill>
                <a:srgbClr val="0070C0"/>
              </a:solidFill>
            </a:endParaRPr>
          </a:p>
        </xdr:txBody>
      </xdr:sp>
      <xdr:pic macro="[0]!MenuDEB_Click">
        <xdr:nvPicPr>
          <xdr:cNvPr id="8" name="icoDebours" descr="Argent volant avec un remplissage uni">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504" y="2287811"/>
            <a:ext cx="396035" cy="396001"/>
          </a:xfrm>
          <a:prstGeom prst="rect">
            <a:avLst/>
          </a:prstGeom>
        </xdr:spPr>
      </xdr:pic>
    </xdr:grpSp>
    <xdr:clientData/>
  </xdr:twoCellAnchor>
  <xdr:twoCellAnchor>
    <xdr:from>
      <xdr:col>0</xdr:col>
      <xdr:colOff>0</xdr:colOff>
      <xdr:row>6</xdr:row>
      <xdr:rowOff>45583</xdr:rowOff>
    </xdr:from>
    <xdr:to>
      <xdr:col>0</xdr:col>
      <xdr:colOff>419200</xdr:colOff>
      <xdr:row>8</xdr:row>
      <xdr:rowOff>96583</xdr:rowOff>
    </xdr:to>
    <xdr:grpSp>
      <xdr:nvGrpSpPr>
        <xdr:cNvPr id="26" name="Groupe 02 - FACTURATION">
          <a:extLst>
            <a:ext uri="{FF2B5EF4-FFF2-40B4-BE49-F238E27FC236}">
              <a16:creationId xmlns:a16="http://schemas.microsoft.com/office/drawing/2014/main" id="{A7062AE6-CFBD-9167-1F1B-C3A0CC8730DF}"/>
            </a:ext>
          </a:extLst>
        </xdr:cNvPr>
        <xdr:cNvGrpSpPr/>
      </xdr:nvGrpSpPr>
      <xdr:grpSpPr>
        <a:xfrm>
          <a:off x="0" y="1502908"/>
          <a:ext cx="419200" cy="432000"/>
          <a:chOff x="0" y="1558150"/>
          <a:chExt cx="419200" cy="432000"/>
        </a:xfrm>
      </xdr:grpSpPr>
      <xdr:sp macro="[0]!menuFacturation_Click" textlink="">
        <xdr:nvSpPr>
          <xdr:cNvPr id="3" name="btnFacturationMenu" title="test">
            <a:extLst>
              <a:ext uri="{FF2B5EF4-FFF2-40B4-BE49-F238E27FC236}">
                <a16:creationId xmlns:a16="http://schemas.microsoft.com/office/drawing/2014/main" id="{00000000-0008-0000-0000-000003000000}"/>
              </a:ext>
            </a:extLst>
          </xdr:cNvPr>
          <xdr:cNvSpPr/>
        </xdr:nvSpPr>
        <xdr:spPr>
          <a:xfrm rot="5400000">
            <a:off x="0" y="1570950"/>
            <a:ext cx="432000" cy="406400"/>
          </a:xfrm>
          <a:prstGeom prst="round2SameRect">
            <a:avLst/>
          </a:prstGeom>
          <a:solidFill>
            <a:schemeClr val="accent1">
              <a:lumMod val="40000"/>
              <a:lumOff val="6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800" b="1">
              <a:solidFill>
                <a:srgbClr val="0070C0"/>
              </a:solidFill>
            </a:endParaRPr>
          </a:p>
        </xdr:txBody>
      </xdr:sp>
      <xdr:pic macro="[0]!menuFacturation_Click">
        <xdr:nvPicPr>
          <xdr:cNvPr id="7" name="icoFacturation" descr="Reçu avec un remplissage uni">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1605775"/>
            <a:ext cx="361236" cy="360000"/>
          </a:xfrm>
          <a:prstGeom prst="rect">
            <a:avLst/>
          </a:prstGeom>
        </xdr:spPr>
      </xdr:pic>
    </xdr:grpSp>
    <xdr:clientData/>
  </xdr:twoCellAnchor>
  <xdr:twoCellAnchor editAs="absolute">
    <xdr:from>
      <xdr:col>0</xdr:col>
      <xdr:colOff>0</xdr:colOff>
      <xdr:row>2</xdr:row>
      <xdr:rowOff>51983</xdr:rowOff>
    </xdr:from>
    <xdr:to>
      <xdr:col>0</xdr:col>
      <xdr:colOff>412924</xdr:colOff>
      <xdr:row>4</xdr:row>
      <xdr:rowOff>102984</xdr:rowOff>
    </xdr:to>
    <xdr:grpSp>
      <xdr:nvGrpSpPr>
        <xdr:cNvPr id="5" name="Groupe 01 - TEC">
          <a:extLst>
            <a:ext uri="{FF2B5EF4-FFF2-40B4-BE49-F238E27FC236}">
              <a16:creationId xmlns:a16="http://schemas.microsoft.com/office/drawing/2014/main" id="{02CCD11B-5DE8-B727-920A-31930F67B7DD}"/>
            </a:ext>
          </a:extLst>
        </xdr:cNvPr>
        <xdr:cNvGrpSpPr/>
      </xdr:nvGrpSpPr>
      <xdr:grpSpPr>
        <a:xfrm>
          <a:off x="0" y="747308"/>
          <a:ext cx="412924" cy="432001"/>
          <a:chOff x="81205" y="863662"/>
          <a:chExt cx="412924" cy="469354"/>
        </a:xfrm>
      </xdr:grpSpPr>
      <xdr:sp macro="[0]!menuTEC_Click" textlink="">
        <xdr:nvSpPr>
          <xdr:cNvPr id="2" name="btnTECMenu" title="test">
            <a:extLst>
              <a:ext uri="{FF2B5EF4-FFF2-40B4-BE49-F238E27FC236}">
                <a16:creationId xmlns:a16="http://schemas.microsoft.com/office/drawing/2014/main" id="{00000000-0008-0000-0000-000002000000}"/>
              </a:ext>
            </a:extLst>
          </xdr:cNvPr>
          <xdr:cNvSpPr/>
        </xdr:nvSpPr>
        <xdr:spPr>
          <a:xfrm rot="5400000">
            <a:off x="63071" y="888320"/>
            <a:ext cx="455715" cy="406400"/>
          </a:xfrm>
          <a:prstGeom prst="round2SameRect">
            <a:avLst/>
          </a:prstGeom>
          <a:solidFill>
            <a:schemeClr val="accent1">
              <a:lumMod val="40000"/>
              <a:lumOff val="6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800" b="1">
              <a:solidFill>
                <a:srgbClr val="0070C0"/>
              </a:solidFill>
            </a:endParaRPr>
          </a:p>
        </xdr:txBody>
      </xdr:sp>
      <xdr:pic macro="[0]!menuTEC_Click">
        <xdr:nvPicPr>
          <xdr:cNvPr id="11" name="icoTEC" descr="Sablier 60% avec un remplissage uni">
            <a:extLst>
              <a:ext uri="{FF2B5EF4-FFF2-40B4-BE49-F238E27FC236}">
                <a16:creationId xmlns:a16="http://schemas.microsoft.com/office/drawing/2014/main" id="{00000000-0008-0000-0000-00000B000000}"/>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1205" y="937016"/>
            <a:ext cx="396000" cy="396000"/>
          </a:xfrm>
          <a:prstGeom prst="rect">
            <a:avLst/>
          </a:prstGeom>
        </xdr:spPr>
      </xdr:pic>
    </xdr:grpSp>
    <xdr:clientData/>
  </xdr:twoCellAnchor>
  <xdr:twoCellAnchor>
    <xdr:from>
      <xdr:col>12</xdr:col>
      <xdr:colOff>0</xdr:colOff>
      <xdr:row>1</xdr:row>
      <xdr:rowOff>0</xdr:rowOff>
    </xdr:from>
    <xdr:to>
      <xdr:col>16</xdr:col>
      <xdr:colOff>0</xdr:colOff>
      <xdr:row>4</xdr:row>
      <xdr:rowOff>0</xdr:rowOff>
    </xdr:to>
    <xdr:sp macro="[0]!Fix_Client_Name_In_TEC" textlink="">
      <xdr:nvSpPr>
        <xdr:cNvPr id="6" name="RéférencesCirculaires">
          <a:extLst>
            <a:ext uri="{FF2B5EF4-FFF2-40B4-BE49-F238E27FC236}">
              <a16:creationId xmlns:a16="http://schemas.microsoft.com/office/drawing/2014/main" id="{0293FCB8-8F45-4DDB-B5D3-BA7BC87939E3}"/>
            </a:ext>
          </a:extLst>
        </xdr:cNvPr>
        <xdr:cNvSpPr/>
      </xdr:nvSpPr>
      <xdr:spPr>
        <a:xfrm>
          <a:off x="11239500" y="504825"/>
          <a:ext cx="2857500" cy="571500"/>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fr-CA" sz="1400" b="1"/>
            <a:t>Correction nom du client</a:t>
          </a:r>
          <a:r>
            <a:rPr lang="fr-CA" sz="1400" b="1" baseline="0"/>
            <a:t> (TEC)</a:t>
          </a:r>
          <a:endParaRPr lang="fr-CA" sz="1400" b="1"/>
        </a:p>
      </xdr:txBody>
    </xdr:sp>
    <xdr:clientData/>
  </xdr:twoCellAnchor>
  <xdr:twoCellAnchor>
    <xdr:from>
      <xdr:col>12</xdr:col>
      <xdr:colOff>0</xdr:colOff>
      <xdr:row>6</xdr:row>
      <xdr:rowOff>0</xdr:rowOff>
    </xdr:from>
    <xdr:to>
      <xdr:col>16</xdr:col>
      <xdr:colOff>0</xdr:colOff>
      <xdr:row>9</xdr:row>
      <xdr:rowOff>0</xdr:rowOff>
    </xdr:to>
    <xdr:sp macro="[0]!Fix_Client_Name_In_CAR" textlink="">
      <xdr:nvSpPr>
        <xdr:cNvPr id="9" name="RéférencesCirculaires">
          <a:extLst>
            <a:ext uri="{FF2B5EF4-FFF2-40B4-BE49-F238E27FC236}">
              <a16:creationId xmlns:a16="http://schemas.microsoft.com/office/drawing/2014/main" id="{D6E99F0F-3E02-45BF-A64A-2F5DE6158D9C}"/>
            </a:ext>
          </a:extLst>
        </xdr:cNvPr>
        <xdr:cNvSpPr/>
      </xdr:nvSpPr>
      <xdr:spPr>
        <a:xfrm>
          <a:off x="11239500" y="1457325"/>
          <a:ext cx="2857500" cy="571500"/>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fr-CA" sz="1400" b="1"/>
            <a:t>Correction nom du client</a:t>
          </a:r>
          <a:r>
            <a:rPr lang="fr-CA" sz="1400" b="1" baseline="0"/>
            <a:t> (CAR)</a:t>
          </a:r>
          <a:endParaRPr lang="fr-CA" sz="14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440534</xdr:colOff>
      <xdr:row>0</xdr:row>
      <xdr:rowOff>0</xdr:rowOff>
    </xdr:from>
    <xdr:to>
      <xdr:col>23</xdr:col>
      <xdr:colOff>1</xdr:colOff>
      <xdr:row>0</xdr:row>
      <xdr:rowOff>364645</xdr:rowOff>
    </xdr:to>
    <xdr:sp macro="[0]!BackToMainMenu" textlink="">
      <xdr:nvSpPr>
        <xdr:cNvPr id="17" name="EXIT">
          <a:extLst>
            <a:ext uri="{FF2B5EF4-FFF2-40B4-BE49-F238E27FC236}">
              <a16:creationId xmlns:a16="http://schemas.microsoft.com/office/drawing/2014/main" id="{00000000-0008-0000-0300-000011000000}"/>
            </a:ext>
          </a:extLst>
        </xdr:cNvPr>
        <xdr:cNvSpPr/>
      </xdr:nvSpPr>
      <xdr:spPr>
        <a:xfrm>
          <a:off x="19216690" y="0"/>
          <a:ext cx="345280" cy="364645"/>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600" b="1">
              <a:solidFill>
                <a:schemeClr val="bg1"/>
              </a:solidFill>
            </a:rPr>
            <a:t>X</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21000</xdr:colOff>
      <xdr:row>0</xdr:row>
      <xdr:rowOff>0</xdr:rowOff>
    </xdr:from>
    <xdr:to>
      <xdr:col>10</xdr:col>
      <xdr:colOff>0</xdr:colOff>
      <xdr:row>0</xdr:row>
      <xdr:rowOff>360000</xdr:rowOff>
    </xdr:to>
    <xdr:sp macro="[0]!wshCAR_Liste_Agée.Back_To_CAR_Menu" textlink="">
      <xdr:nvSpPr>
        <xdr:cNvPr id="5" name="Back_To_TEC_Menu">
          <a:extLst>
            <a:ext uri="{FF2B5EF4-FFF2-40B4-BE49-F238E27FC236}">
              <a16:creationId xmlns:a16="http://schemas.microsoft.com/office/drawing/2014/main" id="{771BD2A5-3FC6-4FCC-922B-D547255F2AD9}"/>
            </a:ext>
          </a:extLst>
        </xdr:cNvPr>
        <xdr:cNvSpPr/>
      </xdr:nvSpPr>
      <xdr:spPr>
        <a:xfrm>
          <a:off x="9967105" y="0"/>
          <a:ext cx="360000" cy="360000"/>
        </a:xfrm>
        <a:prstGeom prst="roundRect">
          <a:avLst/>
        </a:prstGeom>
        <a:solidFill>
          <a:srgbClr val="FF000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t>X</a:t>
          </a:r>
        </a:p>
      </xdr:txBody>
    </xdr:sp>
    <xdr:clientData/>
  </xdr:twoCellAnchor>
  <xdr:twoCellAnchor>
    <xdr:from>
      <xdr:col>7</xdr:col>
      <xdr:colOff>0</xdr:colOff>
      <xdr:row>2</xdr:row>
      <xdr:rowOff>120312</xdr:rowOff>
    </xdr:from>
    <xdr:to>
      <xdr:col>9</xdr:col>
      <xdr:colOff>31737</xdr:colOff>
      <xdr:row>4</xdr:row>
      <xdr:rowOff>59207</xdr:rowOff>
    </xdr:to>
    <xdr:sp macro="[0]!CAR_Creer_Liste_Agee" textlink="">
      <xdr:nvSpPr>
        <xdr:cNvPr id="2" name="Rectangle : coins arrondis 1">
          <a:extLst>
            <a:ext uri="{FF2B5EF4-FFF2-40B4-BE49-F238E27FC236}">
              <a16:creationId xmlns:a16="http://schemas.microsoft.com/office/drawing/2014/main" id="{ED12B1C1-40F9-F969-FEDC-15BA465DAF39}"/>
            </a:ext>
          </a:extLst>
        </xdr:cNvPr>
        <xdr:cNvSpPr/>
      </xdr:nvSpPr>
      <xdr:spPr>
        <a:xfrm>
          <a:off x="8321842" y="751970"/>
          <a:ext cx="1656000" cy="360000"/>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fr-CA" sz="1400" b="1"/>
            <a:t>Préparation</a:t>
          </a:r>
          <a:endParaRPr lang="fr-CA"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57150</xdr:colOff>
      <xdr:row>26</xdr:row>
      <xdr:rowOff>175181</xdr:rowOff>
    </xdr:from>
    <xdr:to>
      <xdr:col>16</xdr:col>
      <xdr:colOff>0</xdr:colOff>
      <xdr:row>28</xdr:row>
      <xdr:rowOff>115580</xdr:rowOff>
    </xdr:to>
    <xdr:sp macro="[0]!DEB_Saisie_Update" textlink="">
      <xdr:nvSpPr>
        <xdr:cNvPr id="3" name="btnUpdate">
          <a:extLst>
            <a:ext uri="{FF2B5EF4-FFF2-40B4-BE49-F238E27FC236}">
              <a16:creationId xmlns:a16="http://schemas.microsoft.com/office/drawing/2014/main" id="{AABDDAAD-B39A-4EE3-A49D-7BB5F4A76265}"/>
            </a:ext>
          </a:extLst>
        </xdr:cNvPr>
        <xdr:cNvSpPr/>
      </xdr:nvSpPr>
      <xdr:spPr>
        <a:xfrm>
          <a:off x="11015913" y="5248497"/>
          <a:ext cx="1757613" cy="341451"/>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400" b="1"/>
            <a:t>Mettre à jour</a:t>
          </a:r>
        </a:p>
      </xdr:txBody>
    </xdr:sp>
    <xdr:clientData/>
  </xdr:twoCellAnchor>
  <xdr:twoCellAnchor>
    <xdr:from>
      <xdr:col>16</xdr:col>
      <xdr:colOff>21000</xdr:colOff>
      <xdr:row>0</xdr:row>
      <xdr:rowOff>0</xdr:rowOff>
    </xdr:from>
    <xdr:to>
      <xdr:col>17</xdr:col>
      <xdr:colOff>0</xdr:colOff>
      <xdr:row>1</xdr:row>
      <xdr:rowOff>109342</xdr:rowOff>
    </xdr:to>
    <xdr:sp macro="[0]!DEBOURS_Back_To_Menu" textlink="">
      <xdr:nvSpPr>
        <xdr:cNvPr id="4" name="btnBackToMenu">
          <a:extLst>
            <a:ext uri="{FF2B5EF4-FFF2-40B4-BE49-F238E27FC236}">
              <a16:creationId xmlns:a16="http://schemas.microsoft.com/office/drawing/2014/main" id="{950327D6-226E-4AF4-83BF-157921C00AC5}"/>
            </a:ext>
          </a:extLst>
        </xdr:cNvPr>
        <xdr:cNvSpPr/>
      </xdr:nvSpPr>
      <xdr:spPr>
        <a:xfrm>
          <a:off x="12794526" y="0"/>
          <a:ext cx="360000" cy="360000"/>
        </a:xfrm>
        <a:prstGeom prst="roundRect">
          <a:avLst/>
        </a:prstGeom>
        <a:solidFill>
          <a:srgbClr val="FF000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t>X</a:t>
          </a:r>
        </a:p>
      </xdr:txBody>
    </xdr:sp>
    <xdr:clientData/>
  </xdr:twoCellAnchor>
  <mc:AlternateContent xmlns:mc="http://schemas.openxmlformats.org/markup-compatibility/2006">
    <mc:Choice xmlns:a14="http://schemas.microsoft.com/office/drawing/2010/main" Requires="a14">
      <xdr:twoCellAnchor editAs="oneCell">
        <xdr:from>
          <xdr:col>3</xdr:col>
          <xdr:colOff>9525</xdr:colOff>
          <xdr:row>26</xdr:row>
          <xdr:rowOff>161925</xdr:rowOff>
        </xdr:from>
        <xdr:to>
          <xdr:col>5</xdr:col>
          <xdr:colOff>733425</xdr:colOff>
          <xdr:row>28</xdr:row>
          <xdr:rowOff>123825</xdr:rowOff>
        </xdr:to>
        <xdr:sp macro="" textlink="">
          <xdr:nvSpPr>
            <xdr:cNvPr id="55298" name="ckbRecurrente" hidden="1">
              <a:extLst>
                <a:ext uri="{63B3BB69-23CF-44E3-9099-C40C66FF867C}">
                  <a14:compatExt spid="_x0000_s55298"/>
                </a:ext>
                <a:ext uri="{FF2B5EF4-FFF2-40B4-BE49-F238E27FC236}">
                  <a16:creationId xmlns:a16="http://schemas.microsoft.com/office/drawing/2014/main" id="{00000000-0008-0000-0B00-000002D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6</xdr:col>
      <xdr:colOff>0</xdr:colOff>
      <xdr:row>1</xdr:row>
      <xdr:rowOff>0</xdr:rowOff>
    </xdr:from>
    <xdr:to>
      <xdr:col>10</xdr:col>
      <xdr:colOff>0</xdr:colOff>
      <xdr:row>3</xdr:row>
      <xdr:rowOff>0</xdr:rowOff>
    </xdr:to>
    <xdr:sp macro="[0]!Reorganize_Tests_And_Todos_Worksheet" textlink="">
      <xdr:nvSpPr>
        <xdr:cNvPr id="2" name="Rectangle : coins arrondis 1">
          <a:extLst>
            <a:ext uri="{FF2B5EF4-FFF2-40B4-BE49-F238E27FC236}">
              <a16:creationId xmlns:a16="http://schemas.microsoft.com/office/drawing/2014/main" id="{7CE82F1E-86B4-126F-6AF1-02872FF78C8A}"/>
            </a:ext>
          </a:extLst>
        </xdr:cNvPr>
        <xdr:cNvSpPr/>
      </xdr:nvSpPr>
      <xdr:spPr>
        <a:xfrm>
          <a:off x="8486775" y="228600"/>
          <a:ext cx="2505075" cy="457200"/>
        </a:xfrm>
        <a:prstGeom prst="roundRect">
          <a:avLst>
            <a:gd name="adj" fmla="val 3333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600" b="1">
              <a:solidFill>
                <a:schemeClr val="bg1"/>
              </a:solidFill>
            </a:rPr>
            <a:t>Reorganize Items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180974</xdr:colOff>
      <xdr:row>0</xdr:row>
      <xdr:rowOff>0</xdr:rowOff>
    </xdr:from>
    <xdr:to>
      <xdr:col>12</xdr:col>
      <xdr:colOff>293324</xdr:colOff>
      <xdr:row>0</xdr:row>
      <xdr:rowOff>360000</xdr:rowOff>
    </xdr:to>
    <xdr:sp macro="[0]!ENC_Back_To_FAC_Menu" textlink="">
      <xdr:nvSpPr>
        <xdr:cNvPr id="7" name="Rectangle : coins arrondis 6">
          <a:extLst>
            <a:ext uri="{FF2B5EF4-FFF2-40B4-BE49-F238E27FC236}">
              <a16:creationId xmlns:a16="http://schemas.microsoft.com/office/drawing/2014/main" id="{9E0B9BBA-DB05-8748-3123-5D7340FE27CC}"/>
            </a:ext>
          </a:extLst>
        </xdr:cNvPr>
        <xdr:cNvSpPr/>
      </xdr:nvSpPr>
      <xdr:spPr>
        <a:xfrm>
          <a:off x="11344274" y="0"/>
          <a:ext cx="360000" cy="360000"/>
        </a:xfrm>
        <a:prstGeom prst="roundRect">
          <a:avLst/>
        </a:prstGeom>
        <a:solidFill>
          <a:srgbClr val="FF000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t>X</a:t>
          </a:r>
        </a:p>
      </xdr:txBody>
    </xdr:sp>
    <xdr:clientData/>
  </xdr:twoCellAnchor>
  <xdr:twoCellAnchor>
    <xdr:from>
      <xdr:col>10</xdr:col>
      <xdr:colOff>14763</xdr:colOff>
      <xdr:row>2</xdr:row>
      <xdr:rowOff>120789</xdr:rowOff>
    </xdr:from>
    <xdr:to>
      <xdr:col>11</xdr:col>
      <xdr:colOff>1638</xdr:colOff>
      <xdr:row>3</xdr:row>
      <xdr:rowOff>166464</xdr:rowOff>
    </xdr:to>
    <xdr:sp macro="[0]!ENC_Update" textlink="">
      <xdr:nvSpPr>
        <xdr:cNvPr id="8" name="btnENC_Sauvegarde" hidden="1">
          <a:extLst>
            <a:ext uri="{FF2B5EF4-FFF2-40B4-BE49-F238E27FC236}">
              <a16:creationId xmlns:a16="http://schemas.microsoft.com/office/drawing/2014/main" id="{10B04FD7-8B19-1693-3B04-819098D01B9E}"/>
            </a:ext>
          </a:extLst>
        </xdr:cNvPr>
        <xdr:cNvSpPr/>
      </xdr:nvSpPr>
      <xdr:spPr>
        <a:xfrm>
          <a:off x="9863613" y="749439"/>
          <a:ext cx="1368000" cy="360000"/>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600" b="1"/>
            <a:t>Sauvegarde</a:t>
          </a:r>
        </a:p>
      </xdr:txBody>
    </xdr:sp>
    <xdr:clientData/>
  </xdr:twoCellAnchor>
  <xdr:twoCellAnchor>
    <xdr:from>
      <xdr:col>3</xdr:col>
      <xdr:colOff>220078</xdr:colOff>
      <xdr:row>2</xdr:row>
      <xdr:rowOff>120789</xdr:rowOff>
    </xdr:from>
    <xdr:to>
      <xdr:col>5</xdr:col>
      <xdr:colOff>426028</xdr:colOff>
      <xdr:row>3</xdr:row>
      <xdr:rowOff>166464</xdr:rowOff>
    </xdr:to>
    <xdr:sp macro="" textlink="">
      <xdr:nvSpPr>
        <xdr:cNvPr id="11" name="btnENC_Annule" hidden="1">
          <a:extLst>
            <a:ext uri="{FF2B5EF4-FFF2-40B4-BE49-F238E27FC236}">
              <a16:creationId xmlns:a16="http://schemas.microsoft.com/office/drawing/2014/main" id="{44174C1D-3187-9670-537D-C8202F764E47}"/>
            </a:ext>
          </a:extLst>
        </xdr:cNvPr>
        <xdr:cNvSpPr/>
      </xdr:nvSpPr>
      <xdr:spPr>
        <a:xfrm>
          <a:off x="2601328" y="749439"/>
          <a:ext cx="1368000" cy="360000"/>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600" b="1"/>
            <a:t>Annule</a:t>
          </a:r>
          <a:endParaRPr lang="fr-CA" sz="1200" b="1"/>
        </a:p>
      </xdr:txBody>
    </xdr:sp>
    <xdr:clientData/>
  </xdr:twoCellAnchor>
  <mc:AlternateContent xmlns:mc="http://schemas.openxmlformats.org/markup-compatibility/2006">
    <mc:Choice xmlns:a14="http://schemas.microsoft.com/office/drawing/2010/main" Requires="a14">
      <xdr:twoCellAnchor editAs="oneCell">
        <xdr:from>
          <xdr:col>4</xdr:col>
          <xdr:colOff>381000</xdr:colOff>
          <xdr:row>11</xdr:row>
          <xdr:rowOff>0</xdr:rowOff>
        </xdr:from>
        <xdr:to>
          <xdr:col>5</xdr:col>
          <xdr:colOff>381000</xdr:colOff>
          <xdr:row>12</xdr:row>
          <xdr:rowOff>19050</xdr:rowOff>
        </xdr:to>
        <xdr:sp macro="" textlink="">
          <xdr:nvSpPr>
            <xdr:cNvPr id="57349" name="chkBox - 12" hidden="1">
              <a:extLst>
                <a:ext uri="{63B3BB69-23CF-44E3-9099-C40C66FF867C}">
                  <a14:compatExt spid="_x0000_s57349"/>
                </a:ext>
                <a:ext uri="{FF2B5EF4-FFF2-40B4-BE49-F238E27FC236}">
                  <a16:creationId xmlns:a16="http://schemas.microsoft.com/office/drawing/2014/main" id="{6FD6AE2E-ABA6-3FC6-AE59-B0272AF150E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2</xdr:col>
      <xdr:colOff>286774</xdr:colOff>
      <xdr:row>1</xdr:row>
      <xdr:rowOff>112661</xdr:rowOff>
    </xdr:from>
    <xdr:to>
      <xdr:col>6</xdr:col>
      <xdr:colOff>61452</xdr:colOff>
      <xdr:row>3</xdr:row>
      <xdr:rowOff>72355</xdr:rowOff>
    </xdr:to>
    <xdr:sp macro="" textlink="">
      <xdr:nvSpPr>
        <xdr:cNvPr id="2" name="Rectangle: Rounded Corners 14">
          <a:extLst>
            <a:ext uri="{FF2B5EF4-FFF2-40B4-BE49-F238E27FC236}">
              <a16:creationId xmlns:a16="http://schemas.microsoft.com/office/drawing/2014/main" id="{00000000-0008-0000-0900-000002000000}"/>
            </a:ext>
          </a:extLst>
        </xdr:cNvPr>
        <xdr:cNvSpPr/>
      </xdr:nvSpPr>
      <xdr:spPr>
        <a:xfrm>
          <a:off x="286774" y="491613"/>
          <a:ext cx="5151694" cy="348887"/>
        </a:xfrm>
        <a:prstGeom prst="roundRect">
          <a:avLst>
            <a:gd name="adj" fmla="val 10284"/>
          </a:avLst>
        </a:prstGeom>
        <a:no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67299</xdr:colOff>
      <xdr:row>10</xdr:row>
      <xdr:rowOff>129668</xdr:rowOff>
    </xdr:from>
    <xdr:to>
      <xdr:col>20</xdr:col>
      <xdr:colOff>624763</xdr:colOff>
      <xdr:row>12</xdr:row>
      <xdr:rowOff>178965</xdr:rowOff>
    </xdr:to>
    <xdr:grpSp>
      <xdr:nvGrpSpPr>
        <xdr:cNvPr id="15" name="Groupe 14">
          <a:extLst>
            <a:ext uri="{FF2B5EF4-FFF2-40B4-BE49-F238E27FC236}">
              <a16:creationId xmlns:a16="http://schemas.microsoft.com/office/drawing/2014/main" id="{E9E92F6D-996D-EDE0-AE2B-52C7B4AD4CEE}"/>
            </a:ext>
          </a:extLst>
        </xdr:cNvPr>
        <xdr:cNvGrpSpPr/>
      </xdr:nvGrpSpPr>
      <xdr:grpSpPr>
        <a:xfrm>
          <a:off x="16756756" y="2189967"/>
          <a:ext cx="2410697" cy="422014"/>
          <a:chOff x="19307799" y="2225168"/>
          <a:chExt cx="2348164" cy="430297"/>
        </a:xfrm>
      </xdr:grpSpPr>
      <xdr:sp macro="[0]!FAC_Brouillon_New_Invoice" textlink="">
        <xdr:nvSpPr>
          <xdr:cNvPr id="9" name="Rectangle 8">
            <a:extLst>
              <a:ext uri="{FF2B5EF4-FFF2-40B4-BE49-F238E27FC236}">
                <a16:creationId xmlns:a16="http://schemas.microsoft.com/office/drawing/2014/main" id="{00000000-0008-0000-0900-000009000000}"/>
              </a:ext>
            </a:extLst>
          </xdr:cNvPr>
          <xdr:cNvSpPr/>
        </xdr:nvSpPr>
        <xdr:spPr>
          <a:xfrm>
            <a:off x="19307799" y="2225168"/>
            <a:ext cx="2348164" cy="430297"/>
          </a:xfrm>
          <a:prstGeom prst="rect">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400" b="1">
                <a:latin typeface="Aptos Narrow" panose="020B0004020202020204" pitchFamily="34" charset="0"/>
              </a:rPr>
              <a:t>NOUVELLE facture</a:t>
            </a:r>
          </a:p>
        </xdr:txBody>
      </xdr:sp>
      <xdr:pic macro="[0]!FAC_Brouillon_New_Invoice">
        <xdr:nvPicPr>
          <xdr:cNvPr id="10" name="Graphic 48" descr="Badge Follow with solid fill">
            <a:extLst>
              <a:ext uri="{FF2B5EF4-FFF2-40B4-BE49-F238E27FC236}">
                <a16:creationId xmlns:a16="http://schemas.microsoft.com/office/drawing/2014/main" id="{00000000-0008-0000-0900-00000A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325515" y="2243565"/>
            <a:ext cx="396000" cy="396000"/>
          </a:xfrm>
          <a:prstGeom prst="rect">
            <a:avLst/>
          </a:prstGeom>
        </xdr:spPr>
      </xdr:pic>
    </xdr:grpSp>
    <xdr:clientData/>
  </xdr:twoCellAnchor>
  <mc:AlternateContent xmlns:mc="http://schemas.openxmlformats.org/markup-compatibility/2006">
    <mc:Choice xmlns:a14="http://schemas.microsoft.com/office/drawing/2010/main" Requires="a14">
      <xdr:twoCellAnchor editAs="oneCell">
        <xdr:from>
          <xdr:col>6</xdr:col>
          <xdr:colOff>95250</xdr:colOff>
          <xdr:row>1</xdr:row>
          <xdr:rowOff>104775</xdr:rowOff>
        </xdr:from>
        <xdr:to>
          <xdr:col>7</xdr:col>
          <xdr:colOff>600075</xdr:colOff>
          <xdr:row>3</xdr:row>
          <xdr:rowOff>76200</xdr:rowOff>
        </xdr:to>
        <xdr:sp macro="" textlink="">
          <xdr:nvSpPr>
            <xdr:cNvPr id="27649" name="Inclure_TEC_Factures" descr="Voir TEC facturés ?" hidden="1">
              <a:extLst>
                <a:ext uri="{63B3BB69-23CF-44E3-9099-C40C66FF867C}">
                  <a14:compatExt spid="_x0000_s27649"/>
                </a:ext>
                <a:ext uri="{FF2B5EF4-FFF2-40B4-BE49-F238E27FC236}">
                  <a16:creationId xmlns:a16="http://schemas.microsoft.com/office/drawing/2014/main" id="{00000000-0008-0000-1900-0000016C0000}"/>
                </a:ext>
              </a:extLst>
            </xdr:cNvPr>
            <xdr:cNvSpPr/>
          </xdr:nvSpPr>
          <xdr:spPr bwMode="auto">
            <a:xfrm>
              <a:off x="0" y="0"/>
              <a:ext cx="0" cy="0"/>
            </a:xfrm>
            <a:prstGeom prst="rect">
              <a:avLst/>
            </a:prstGeom>
            <a:solidFill>
              <a:srgbClr val="0066CC" mc:Ignorable="a14" a14:legacySpreadsheetColorIndex="30">
                <a:alpha val="20000"/>
              </a:srgbClr>
            </a:solidFill>
            <a:ln>
              <a:noFill/>
            </a:ln>
            <a:extLst>
              <a:ext uri="{91240B29-F687-4F45-9708-019B960494DF}">
                <a14:hiddenLine w="25400">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fr-CA" sz="1100" b="0" i="0" u="none" strike="noStrike" baseline="0">
                  <a:solidFill>
                    <a:srgbClr val="000000"/>
                  </a:solidFill>
                  <a:latin typeface="Calibri"/>
                  <a:cs typeface="Calibri"/>
                </a:rPr>
                <a:t>Voir TEC facturés ?</a:t>
              </a:r>
            </a:p>
          </xdr:txBody>
        </xdr:sp>
        <xdr:clientData fLocksWithSheet="0"/>
      </xdr:twoCellAnchor>
    </mc:Choice>
    <mc:Fallback/>
  </mc:AlternateContent>
  <xdr:twoCellAnchor>
    <xdr:from>
      <xdr:col>17</xdr:col>
      <xdr:colOff>67187</xdr:colOff>
      <xdr:row>55</xdr:row>
      <xdr:rowOff>80254</xdr:rowOff>
    </xdr:from>
    <xdr:to>
      <xdr:col>20</xdr:col>
      <xdr:colOff>626426</xdr:colOff>
      <xdr:row>57</xdr:row>
      <xdr:rowOff>157536</xdr:rowOff>
    </xdr:to>
    <xdr:grpSp>
      <xdr:nvGrpSpPr>
        <xdr:cNvPr id="5" name="Groupe 4">
          <a:extLst>
            <a:ext uri="{FF2B5EF4-FFF2-40B4-BE49-F238E27FC236}">
              <a16:creationId xmlns:a16="http://schemas.microsoft.com/office/drawing/2014/main" id="{B84A6891-652A-91A9-754E-1F4E8EB30E8B}"/>
            </a:ext>
          </a:extLst>
        </xdr:cNvPr>
        <xdr:cNvGrpSpPr/>
      </xdr:nvGrpSpPr>
      <xdr:grpSpPr>
        <a:xfrm>
          <a:off x="16756644" y="10526694"/>
          <a:ext cx="2412472" cy="450000"/>
          <a:chOff x="18765177" y="10816578"/>
          <a:chExt cx="2160222" cy="400386"/>
        </a:xfrm>
      </xdr:grpSpPr>
      <xdr:sp macro="[0]!FAC_Brouillon_Goto_Onglet_FAC_Finale" textlink="">
        <xdr:nvSpPr>
          <xdr:cNvPr id="25" name="Rectangle 24">
            <a:extLst>
              <a:ext uri="{FF2B5EF4-FFF2-40B4-BE49-F238E27FC236}">
                <a16:creationId xmlns:a16="http://schemas.microsoft.com/office/drawing/2014/main" id="{00000000-0008-0000-0900-000019000000}"/>
              </a:ext>
            </a:extLst>
          </xdr:cNvPr>
          <xdr:cNvSpPr/>
        </xdr:nvSpPr>
        <xdr:spPr>
          <a:xfrm>
            <a:off x="18765177" y="10820964"/>
            <a:ext cx="2160222" cy="396000"/>
          </a:xfrm>
          <a:prstGeom prst="rect">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400" b="1">
                <a:latin typeface="Aptos Narrow" panose="020B0004020202020204" pitchFamily="34" charset="0"/>
              </a:rPr>
              <a:t>FACTURE</a:t>
            </a:r>
            <a:r>
              <a:rPr lang="en-US" sz="1400" b="1" baseline="0">
                <a:latin typeface="Aptos Narrow" panose="020B0004020202020204" pitchFamily="34" charset="0"/>
              </a:rPr>
              <a:t> FINALE</a:t>
            </a:r>
            <a:endParaRPr lang="en-US" sz="1400" b="1">
              <a:latin typeface="Aptos Narrow" panose="020B0004020202020204" pitchFamily="34" charset="0"/>
            </a:endParaRPr>
          </a:p>
        </xdr:txBody>
      </xdr:sp>
      <xdr:pic>
        <xdr:nvPicPr>
          <xdr:cNvPr id="26" name="Graphique 25" descr="Flèche : courbe légère avec un remplissage uni">
            <a:extLst>
              <a:ext uri="{FF2B5EF4-FFF2-40B4-BE49-F238E27FC236}">
                <a16:creationId xmlns:a16="http://schemas.microsoft.com/office/drawing/2014/main" id="{00000000-0008-0000-0900-00001A000000}"/>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770487" y="10816578"/>
            <a:ext cx="396000" cy="396000"/>
          </a:xfrm>
          <a:prstGeom prst="rect">
            <a:avLst/>
          </a:prstGeom>
        </xdr:spPr>
      </xdr:pic>
    </xdr:grpSp>
    <xdr:clientData/>
  </xdr:twoCellAnchor>
  <xdr:twoCellAnchor>
    <xdr:from>
      <xdr:col>14</xdr:col>
      <xdr:colOff>696451</xdr:colOff>
      <xdr:row>0</xdr:row>
      <xdr:rowOff>10242</xdr:rowOff>
    </xdr:from>
    <xdr:to>
      <xdr:col>16</xdr:col>
      <xdr:colOff>0</xdr:colOff>
      <xdr:row>0</xdr:row>
      <xdr:rowOff>358468</xdr:rowOff>
    </xdr:to>
    <xdr:sp macro="[0]!FAC_Brouillon_Back_To_FAC_Menu" textlink="">
      <xdr:nvSpPr>
        <xdr:cNvPr id="14" name="Rectangle : coins arrondis 13">
          <a:extLst>
            <a:ext uri="{FF2B5EF4-FFF2-40B4-BE49-F238E27FC236}">
              <a16:creationId xmlns:a16="http://schemas.microsoft.com/office/drawing/2014/main" id="{26A91657-F97A-D213-DCDD-C06CD1885EE5}"/>
            </a:ext>
          </a:extLst>
        </xdr:cNvPr>
        <xdr:cNvSpPr/>
      </xdr:nvSpPr>
      <xdr:spPr>
        <a:xfrm>
          <a:off x="18322822" y="10242"/>
          <a:ext cx="368710" cy="348226"/>
        </a:xfrm>
        <a:prstGeom prst="roundRect">
          <a:avLst/>
        </a:prstGeom>
        <a:solidFill>
          <a:srgbClr val="FF000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600" b="1">
              <a:solidFill>
                <a:schemeClr val="bg1"/>
              </a:solidFill>
              <a:latin typeface="Aptos Narrow" panose="020B0004020202020204" pitchFamily="34" charset="0"/>
            </a:rPr>
            <a:t>X</a:t>
          </a:r>
        </a:p>
      </xdr:txBody>
    </xdr:sp>
    <xdr:clientData/>
  </xdr:twoCellAnchor>
  <xdr:twoCellAnchor>
    <xdr:from>
      <xdr:col>17</xdr:col>
      <xdr:colOff>67299</xdr:colOff>
      <xdr:row>14</xdr:row>
      <xdr:rowOff>121928</xdr:rowOff>
    </xdr:from>
    <xdr:to>
      <xdr:col>20</xdr:col>
      <xdr:colOff>624763</xdr:colOff>
      <xdr:row>17</xdr:row>
      <xdr:rowOff>428</xdr:rowOff>
    </xdr:to>
    <xdr:grpSp>
      <xdr:nvGrpSpPr>
        <xdr:cNvPr id="16" name="Groupe 15">
          <a:extLst>
            <a:ext uri="{FF2B5EF4-FFF2-40B4-BE49-F238E27FC236}">
              <a16:creationId xmlns:a16="http://schemas.microsoft.com/office/drawing/2014/main" id="{CF56E771-C095-72C0-1B50-EFF1EFF31090}"/>
            </a:ext>
          </a:extLst>
        </xdr:cNvPr>
        <xdr:cNvGrpSpPr/>
      </xdr:nvGrpSpPr>
      <xdr:grpSpPr>
        <a:xfrm>
          <a:off x="16756756" y="2927662"/>
          <a:ext cx="2410697" cy="437576"/>
          <a:chOff x="19307799" y="2979428"/>
          <a:chExt cx="2348164" cy="450000"/>
        </a:xfrm>
      </xdr:grpSpPr>
      <xdr:sp macro="[0]!FAC_Brouillon_Open_Copy_Paste" textlink="">
        <xdr:nvSpPr>
          <xdr:cNvPr id="29" name="Rectangle 28">
            <a:extLst>
              <a:ext uri="{FF2B5EF4-FFF2-40B4-BE49-F238E27FC236}">
                <a16:creationId xmlns:a16="http://schemas.microsoft.com/office/drawing/2014/main" id="{00000000-0008-0000-0900-00001D000000}"/>
              </a:ext>
            </a:extLst>
          </xdr:cNvPr>
          <xdr:cNvSpPr/>
        </xdr:nvSpPr>
        <xdr:spPr>
          <a:xfrm>
            <a:off x="19307799" y="2979428"/>
            <a:ext cx="2348164" cy="450000"/>
          </a:xfrm>
          <a:prstGeom prst="rect">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300" b="1">
                <a:latin typeface="Aptos Narrow" panose="020B0004020202020204" pitchFamily="34" charset="0"/>
              </a:rPr>
              <a:t>Coller d'une ancienne fact.</a:t>
            </a:r>
          </a:p>
        </xdr:txBody>
      </xdr:sp>
      <xdr:pic>
        <xdr:nvPicPr>
          <xdr:cNvPr id="7" name="Image 6" descr="Liste de contrôle contour">
            <a:extLst>
              <a:ext uri="{FF2B5EF4-FFF2-40B4-BE49-F238E27FC236}">
                <a16:creationId xmlns:a16="http://schemas.microsoft.com/office/drawing/2014/main" id="{FE4F17FD-338C-B4CD-EBC2-FC66B7698911}"/>
              </a:ext>
            </a:extLst>
          </xdr:cNvPr>
          <xdr:cNvPicPr preferRelativeResize="0">
            <a:picLocks/>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19330923" y="2999119"/>
            <a:ext cx="401660" cy="404283"/>
          </a:xfrm>
          <a:prstGeom prst="rect">
            <a:avLst/>
          </a:prstGeom>
        </xdr:spPr>
      </xdr:pic>
    </xdr:grpSp>
    <xdr:clientData/>
  </xdr:twoCellAnchor>
  <xdr:twoCellAnchor>
    <xdr:from>
      <xdr:col>17</xdr:col>
      <xdr:colOff>74753</xdr:colOff>
      <xdr:row>18</xdr:row>
      <xdr:rowOff>116401</xdr:rowOff>
    </xdr:from>
    <xdr:to>
      <xdr:col>20</xdr:col>
      <xdr:colOff>632217</xdr:colOff>
      <xdr:row>20</xdr:row>
      <xdr:rowOff>184675</xdr:rowOff>
    </xdr:to>
    <xdr:grpSp>
      <xdr:nvGrpSpPr>
        <xdr:cNvPr id="17" name="Groupe 16">
          <a:extLst>
            <a:ext uri="{FF2B5EF4-FFF2-40B4-BE49-F238E27FC236}">
              <a16:creationId xmlns:a16="http://schemas.microsoft.com/office/drawing/2014/main" id="{BCB99A1E-8849-3D94-83CB-09B0D8059590}"/>
            </a:ext>
          </a:extLst>
        </xdr:cNvPr>
        <xdr:cNvGrpSpPr/>
      </xdr:nvGrpSpPr>
      <xdr:grpSpPr>
        <a:xfrm>
          <a:off x="16764210" y="3667569"/>
          <a:ext cx="2410697" cy="440992"/>
          <a:chOff x="19315253" y="3735901"/>
          <a:chExt cx="2348164" cy="449274"/>
        </a:xfrm>
      </xdr:grpSpPr>
      <xdr:sp macro="[0]!FAC_Brouillon_Goto_Misc_Charges" textlink="">
        <xdr:nvSpPr>
          <xdr:cNvPr id="8" name="Rectangle 7">
            <a:extLst>
              <a:ext uri="{FF2B5EF4-FFF2-40B4-BE49-F238E27FC236}">
                <a16:creationId xmlns:a16="http://schemas.microsoft.com/office/drawing/2014/main" id="{6D8724C7-0DC4-7272-0661-3B28D2005563}"/>
              </a:ext>
            </a:extLst>
          </xdr:cNvPr>
          <xdr:cNvSpPr/>
        </xdr:nvSpPr>
        <xdr:spPr>
          <a:xfrm>
            <a:off x="19315253" y="3735901"/>
            <a:ext cx="2348164" cy="449274"/>
          </a:xfrm>
          <a:prstGeom prst="rect">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400" b="1">
                <a:latin typeface="Aptos Narrow" panose="020B0004020202020204" pitchFamily="34" charset="0"/>
              </a:rPr>
              <a:t>Totaux</a:t>
            </a:r>
          </a:p>
        </xdr:txBody>
      </xdr:sp>
      <xdr:pic>
        <xdr:nvPicPr>
          <xdr:cNvPr id="11" name="Image 10" descr="Dollar avec un remplissage uni">
            <a:extLst>
              <a:ext uri="{FF2B5EF4-FFF2-40B4-BE49-F238E27FC236}">
                <a16:creationId xmlns:a16="http://schemas.microsoft.com/office/drawing/2014/main" id="{752CB1F4-EDF8-B14C-9405-AFB6329BF935}"/>
              </a:ext>
            </a:extLst>
          </xdr:cNvPr>
          <xdr:cNvPicPr preferRelativeResize="0">
            <a:picLocks/>
          </xdr:cNvPicPr>
        </xdr:nvPicPr>
        <xdr:blipFill>
          <a:blip xmlns:r="http://schemas.openxmlformats.org/officeDocument/2006/relationships" r:embed="rId7"/>
          <a:stretch>
            <a:fillRect/>
          </a:stretch>
        </xdr:blipFill>
        <xdr:spPr>
          <a:xfrm>
            <a:off x="19337164" y="3755677"/>
            <a:ext cx="396000" cy="396000"/>
          </a:xfrm>
          <a:prstGeom prst="rect">
            <a:avLst/>
          </a:prstGeom>
        </xdr:spPr>
      </xdr:pic>
    </xdr:grpSp>
    <xdr:clientData/>
  </xdr:twoCellAnchor>
  <mc:AlternateContent xmlns:mc="http://schemas.openxmlformats.org/markup-compatibility/2006">
    <mc:Choice xmlns:a14="http://schemas.microsoft.com/office/drawing/2010/main" Requires="a14">
      <xdr:twoCellAnchor editAs="oneCell">
        <xdr:from>
          <xdr:col>2</xdr:col>
          <xdr:colOff>66675</xdr:colOff>
          <xdr:row>6</xdr:row>
          <xdr:rowOff>0</xdr:rowOff>
        </xdr:from>
        <xdr:to>
          <xdr:col>3</xdr:col>
          <xdr:colOff>66675</xdr:colOff>
          <xdr:row>7</xdr:row>
          <xdr:rowOff>19050</xdr:rowOff>
        </xdr:to>
        <xdr:sp macro="" textlink="">
          <xdr:nvSpPr>
            <xdr:cNvPr id="28162" name="chkBox - 7" hidden="1">
              <a:extLst>
                <a:ext uri="{63B3BB69-23CF-44E3-9099-C40C66FF867C}">
                  <a14:compatExt spid="_x0000_s28162"/>
                </a:ext>
                <a:ext uri="{FF2B5EF4-FFF2-40B4-BE49-F238E27FC236}">
                  <a16:creationId xmlns:a16="http://schemas.microsoft.com/office/drawing/2014/main" id="{2CD08D81-13FC-9547-E387-A8F0EFEAADC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7</xdr:row>
          <xdr:rowOff>0</xdr:rowOff>
        </xdr:from>
        <xdr:to>
          <xdr:col>3</xdr:col>
          <xdr:colOff>66675</xdr:colOff>
          <xdr:row>8</xdr:row>
          <xdr:rowOff>19050</xdr:rowOff>
        </xdr:to>
        <xdr:sp macro="" textlink="">
          <xdr:nvSpPr>
            <xdr:cNvPr id="28163" name="chkBox - 8" hidden="1">
              <a:extLst>
                <a:ext uri="{63B3BB69-23CF-44E3-9099-C40C66FF867C}">
                  <a14:compatExt spid="_x0000_s28163"/>
                </a:ext>
                <a:ext uri="{FF2B5EF4-FFF2-40B4-BE49-F238E27FC236}">
                  <a16:creationId xmlns:a16="http://schemas.microsoft.com/office/drawing/2014/main" id="{1566EB15-CFBE-5CD9-D144-51B8188B2A0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8</xdr:row>
          <xdr:rowOff>0</xdr:rowOff>
        </xdr:from>
        <xdr:to>
          <xdr:col>3</xdr:col>
          <xdr:colOff>66675</xdr:colOff>
          <xdr:row>9</xdr:row>
          <xdr:rowOff>19050</xdr:rowOff>
        </xdr:to>
        <xdr:sp macro="" textlink="">
          <xdr:nvSpPr>
            <xdr:cNvPr id="28164" name="chkBox - 9" hidden="1">
              <a:extLst>
                <a:ext uri="{63B3BB69-23CF-44E3-9099-C40C66FF867C}">
                  <a14:compatExt spid="_x0000_s28164"/>
                </a:ext>
                <a:ext uri="{FF2B5EF4-FFF2-40B4-BE49-F238E27FC236}">
                  <a16:creationId xmlns:a16="http://schemas.microsoft.com/office/drawing/2014/main" id="{61119747-1591-A49D-0717-C8CEBDC52BAF}"/>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9</xdr:row>
          <xdr:rowOff>0</xdr:rowOff>
        </xdr:from>
        <xdr:to>
          <xdr:col>3</xdr:col>
          <xdr:colOff>66675</xdr:colOff>
          <xdr:row>10</xdr:row>
          <xdr:rowOff>19050</xdr:rowOff>
        </xdr:to>
        <xdr:sp macro="" textlink="">
          <xdr:nvSpPr>
            <xdr:cNvPr id="28165" name="chkBox - 10" hidden="1">
              <a:extLst>
                <a:ext uri="{63B3BB69-23CF-44E3-9099-C40C66FF867C}">
                  <a14:compatExt spid="_x0000_s28165"/>
                </a:ext>
                <a:ext uri="{FF2B5EF4-FFF2-40B4-BE49-F238E27FC236}">
                  <a16:creationId xmlns:a16="http://schemas.microsoft.com/office/drawing/2014/main" id="{05D4C06B-3D05-EFB5-10DA-2BB8795812A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10</xdr:row>
          <xdr:rowOff>0</xdr:rowOff>
        </xdr:from>
        <xdr:to>
          <xdr:col>3</xdr:col>
          <xdr:colOff>66675</xdr:colOff>
          <xdr:row>11</xdr:row>
          <xdr:rowOff>19050</xdr:rowOff>
        </xdr:to>
        <xdr:sp macro="" textlink="">
          <xdr:nvSpPr>
            <xdr:cNvPr id="28166" name="chkBox - 11" hidden="1">
              <a:extLst>
                <a:ext uri="{63B3BB69-23CF-44E3-9099-C40C66FF867C}">
                  <a14:compatExt spid="_x0000_s28166"/>
                </a:ext>
                <a:ext uri="{FF2B5EF4-FFF2-40B4-BE49-F238E27FC236}">
                  <a16:creationId xmlns:a16="http://schemas.microsoft.com/office/drawing/2014/main" id="{373C7E7C-BC62-74DE-2013-1B6B5F3107DD}"/>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11</xdr:row>
          <xdr:rowOff>0</xdr:rowOff>
        </xdr:from>
        <xdr:to>
          <xdr:col>3</xdr:col>
          <xdr:colOff>66675</xdr:colOff>
          <xdr:row>12</xdr:row>
          <xdr:rowOff>19050</xdr:rowOff>
        </xdr:to>
        <xdr:sp macro="" textlink="">
          <xdr:nvSpPr>
            <xdr:cNvPr id="28167" name="chkBox - 12" hidden="1">
              <a:extLst>
                <a:ext uri="{63B3BB69-23CF-44E3-9099-C40C66FF867C}">
                  <a14:compatExt spid="_x0000_s28167"/>
                </a:ext>
                <a:ext uri="{FF2B5EF4-FFF2-40B4-BE49-F238E27FC236}">
                  <a16:creationId xmlns:a16="http://schemas.microsoft.com/office/drawing/2014/main" id="{3DC2D4B0-60CB-437A-4A60-27788C166EA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12</xdr:row>
          <xdr:rowOff>0</xdr:rowOff>
        </xdr:from>
        <xdr:to>
          <xdr:col>3</xdr:col>
          <xdr:colOff>66675</xdr:colOff>
          <xdr:row>13</xdr:row>
          <xdr:rowOff>19050</xdr:rowOff>
        </xdr:to>
        <xdr:sp macro="" textlink="">
          <xdr:nvSpPr>
            <xdr:cNvPr id="28168" name="chkBox - 13" hidden="1">
              <a:extLst>
                <a:ext uri="{63B3BB69-23CF-44E3-9099-C40C66FF867C}">
                  <a14:compatExt spid="_x0000_s28168"/>
                </a:ext>
                <a:ext uri="{FF2B5EF4-FFF2-40B4-BE49-F238E27FC236}">
                  <a16:creationId xmlns:a16="http://schemas.microsoft.com/office/drawing/2014/main" id="{00D14E8B-8C74-8CFA-E1C7-F612B1B1ABAF}"/>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13</xdr:row>
          <xdr:rowOff>0</xdr:rowOff>
        </xdr:from>
        <xdr:to>
          <xdr:col>3</xdr:col>
          <xdr:colOff>66675</xdr:colOff>
          <xdr:row>14</xdr:row>
          <xdr:rowOff>19050</xdr:rowOff>
        </xdr:to>
        <xdr:sp macro="" textlink="">
          <xdr:nvSpPr>
            <xdr:cNvPr id="28169" name="chkBox - 14" hidden="1">
              <a:extLst>
                <a:ext uri="{63B3BB69-23CF-44E3-9099-C40C66FF867C}">
                  <a14:compatExt spid="_x0000_s28169"/>
                </a:ext>
                <a:ext uri="{FF2B5EF4-FFF2-40B4-BE49-F238E27FC236}">
                  <a16:creationId xmlns:a16="http://schemas.microsoft.com/office/drawing/2014/main" id="{19ABC28E-3FD9-32D8-8F06-3CE6AE266C5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14</xdr:row>
          <xdr:rowOff>0</xdr:rowOff>
        </xdr:from>
        <xdr:to>
          <xdr:col>3</xdr:col>
          <xdr:colOff>66675</xdr:colOff>
          <xdr:row>15</xdr:row>
          <xdr:rowOff>19050</xdr:rowOff>
        </xdr:to>
        <xdr:sp macro="" textlink="">
          <xdr:nvSpPr>
            <xdr:cNvPr id="28170" name="chkBox - 15" hidden="1">
              <a:extLst>
                <a:ext uri="{63B3BB69-23CF-44E3-9099-C40C66FF867C}">
                  <a14:compatExt spid="_x0000_s28170"/>
                </a:ext>
                <a:ext uri="{FF2B5EF4-FFF2-40B4-BE49-F238E27FC236}">
                  <a16:creationId xmlns:a16="http://schemas.microsoft.com/office/drawing/2014/main" id="{7EDA251E-CED5-9482-DA79-F97CC51B350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15</xdr:row>
          <xdr:rowOff>0</xdr:rowOff>
        </xdr:from>
        <xdr:to>
          <xdr:col>3</xdr:col>
          <xdr:colOff>66675</xdr:colOff>
          <xdr:row>16</xdr:row>
          <xdr:rowOff>19050</xdr:rowOff>
        </xdr:to>
        <xdr:sp macro="" textlink="">
          <xdr:nvSpPr>
            <xdr:cNvPr id="28171" name="chkBox - 16" hidden="1">
              <a:extLst>
                <a:ext uri="{63B3BB69-23CF-44E3-9099-C40C66FF867C}">
                  <a14:compatExt spid="_x0000_s28171"/>
                </a:ext>
                <a:ext uri="{FF2B5EF4-FFF2-40B4-BE49-F238E27FC236}">
                  <a16:creationId xmlns:a16="http://schemas.microsoft.com/office/drawing/2014/main" id="{D3E9EB5F-CCE7-BD9E-5536-BDCE39C4EC8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16</xdr:row>
          <xdr:rowOff>0</xdr:rowOff>
        </xdr:from>
        <xdr:to>
          <xdr:col>3</xdr:col>
          <xdr:colOff>66675</xdr:colOff>
          <xdr:row>17</xdr:row>
          <xdr:rowOff>19050</xdr:rowOff>
        </xdr:to>
        <xdr:sp macro="" textlink="">
          <xdr:nvSpPr>
            <xdr:cNvPr id="28172" name="chkBox - 17" hidden="1">
              <a:extLst>
                <a:ext uri="{63B3BB69-23CF-44E3-9099-C40C66FF867C}">
                  <a14:compatExt spid="_x0000_s28172"/>
                </a:ext>
                <a:ext uri="{FF2B5EF4-FFF2-40B4-BE49-F238E27FC236}">
                  <a16:creationId xmlns:a16="http://schemas.microsoft.com/office/drawing/2014/main" id="{942295FD-522E-3172-5769-F67A3B458F1D}"/>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17</xdr:row>
          <xdr:rowOff>0</xdr:rowOff>
        </xdr:from>
        <xdr:to>
          <xdr:col>3</xdr:col>
          <xdr:colOff>66675</xdr:colOff>
          <xdr:row>18</xdr:row>
          <xdr:rowOff>19050</xdr:rowOff>
        </xdr:to>
        <xdr:sp macro="" textlink="">
          <xdr:nvSpPr>
            <xdr:cNvPr id="28173" name="chkBox - 18" hidden="1">
              <a:extLst>
                <a:ext uri="{63B3BB69-23CF-44E3-9099-C40C66FF867C}">
                  <a14:compatExt spid="_x0000_s28173"/>
                </a:ext>
                <a:ext uri="{FF2B5EF4-FFF2-40B4-BE49-F238E27FC236}">
                  <a16:creationId xmlns:a16="http://schemas.microsoft.com/office/drawing/2014/main" id="{652EF8FA-8FBB-9116-C4BD-2983D901AC2F}"/>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18</xdr:row>
          <xdr:rowOff>0</xdr:rowOff>
        </xdr:from>
        <xdr:to>
          <xdr:col>3</xdr:col>
          <xdr:colOff>66675</xdr:colOff>
          <xdr:row>19</xdr:row>
          <xdr:rowOff>19050</xdr:rowOff>
        </xdr:to>
        <xdr:sp macro="" textlink="">
          <xdr:nvSpPr>
            <xdr:cNvPr id="28174" name="chkBox - 19" hidden="1">
              <a:extLst>
                <a:ext uri="{63B3BB69-23CF-44E3-9099-C40C66FF867C}">
                  <a14:compatExt spid="_x0000_s28174"/>
                </a:ext>
                <a:ext uri="{FF2B5EF4-FFF2-40B4-BE49-F238E27FC236}">
                  <a16:creationId xmlns:a16="http://schemas.microsoft.com/office/drawing/2014/main" id="{9359BF6B-B16E-0D09-FB8E-28854B852AA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13</xdr:col>
      <xdr:colOff>76200</xdr:colOff>
      <xdr:row>0</xdr:row>
      <xdr:rowOff>0</xdr:rowOff>
    </xdr:from>
    <xdr:to>
      <xdr:col>14</xdr:col>
      <xdr:colOff>0</xdr:colOff>
      <xdr:row>1</xdr:row>
      <xdr:rowOff>107782</xdr:rowOff>
    </xdr:to>
    <xdr:sp macro="[0]!wshFAC_Confirmation.FAC_Confirmation_Back_To_FAC_Menu" textlink="">
      <xdr:nvSpPr>
        <xdr:cNvPr id="2" name="btnBackToMenu">
          <a:extLst>
            <a:ext uri="{FF2B5EF4-FFF2-40B4-BE49-F238E27FC236}">
              <a16:creationId xmlns:a16="http://schemas.microsoft.com/office/drawing/2014/main" id="{A6EB1ABB-693D-4DCF-9424-491ADD9F5FCF}"/>
            </a:ext>
          </a:extLst>
        </xdr:cNvPr>
        <xdr:cNvSpPr/>
      </xdr:nvSpPr>
      <xdr:spPr>
        <a:xfrm>
          <a:off x="8610600" y="0"/>
          <a:ext cx="304800" cy="298282"/>
        </a:xfrm>
        <a:prstGeom prst="roundRect">
          <a:avLst/>
        </a:prstGeom>
        <a:solidFill>
          <a:srgbClr val="FF000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t>X</a:t>
          </a:r>
        </a:p>
      </xdr:txBody>
    </xdr:sp>
    <xdr:clientData/>
  </xdr:twoCellAnchor>
  <xdr:twoCellAnchor>
    <xdr:from>
      <xdr:col>10</xdr:col>
      <xdr:colOff>822157</xdr:colOff>
      <xdr:row>26</xdr:row>
      <xdr:rowOff>150395</xdr:rowOff>
    </xdr:from>
    <xdr:to>
      <xdr:col>12</xdr:col>
      <xdr:colOff>240630</xdr:colOff>
      <xdr:row>28</xdr:row>
      <xdr:rowOff>70185</xdr:rowOff>
    </xdr:to>
    <xdr:sp macro="[0]!FAC_Confirmation_OK_Button_Click" textlink="">
      <xdr:nvSpPr>
        <xdr:cNvPr id="30" name="btnFAC_Confirmation_OK" hidden="1">
          <a:extLst>
            <a:ext uri="{FF2B5EF4-FFF2-40B4-BE49-F238E27FC236}">
              <a16:creationId xmlns:a16="http://schemas.microsoft.com/office/drawing/2014/main" id="{876CA4B2-A58E-2D48-CA0C-AFB0732938AB}"/>
            </a:ext>
          </a:extLst>
        </xdr:cNvPr>
        <xdr:cNvSpPr/>
      </xdr:nvSpPr>
      <xdr:spPr>
        <a:xfrm>
          <a:off x="8041104" y="5414211"/>
          <a:ext cx="1433763" cy="320842"/>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400" b="1">
              <a:solidFill>
                <a:schemeClr val="bg1"/>
              </a:solidFill>
            </a:rPr>
            <a:t>OK</a:t>
          </a:r>
        </a:p>
      </xdr:txBody>
    </xdr:sp>
    <xdr:clientData/>
  </xdr:twoCellAnchor>
  <xdr:twoCellAnchor>
    <xdr:from>
      <xdr:col>3</xdr:col>
      <xdr:colOff>2005</xdr:colOff>
      <xdr:row>26</xdr:row>
      <xdr:rowOff>132348</xdr:rowOff>
    </xdr:from>
    <xdr:to>
      <xdr:col>5</xdr:col>
      <xdr:colOff>741948</xdr:colOff>
      <xdr:row>28</xdr:row>
      <xdr:rowOff>52138</xdr:rowOff>
    </xdr:to>
    <xdr:sp macro="[0]!FAC_Confirmation_Button_Click" textlink="">
      <xdr:nvSpPr>
        <xdr:cNvPr id="31" name="btnFAC_Confirmation" hidden="1">
          <a:extLst>
            <a:ext uri="{FF2B5EF4-FFF2-40B4-BE49-F238E27FC236}">
              <a16:creationId xmlns:a16="http://schemas.microsoft.com/office/drawing/2014/main" id="{83C1E4E6-CBC7-4B21-BB89-2C8236FB7383}"/>
            </a:ext>
          </a:extLst>
        </xdr:cNvPr>
        <xdr:cNvSpPr/>
      </xdr:nvSpPr>
      <xdr:spPr>
        <a:xfrm>
          <a:off x="1907005" y="5396164"/>
          <a:ext cx="2113548" cy="320842"/>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400" b="1">
              <a:solidFill>
                <a:schemeClr val="bg1"/>
              </a:solidFill>
            </a:rPr>
            <a:t>Confirmer</a:t>
          </a:r>
          <a:r>
            <a:rPr lang="fr-CA" sz="1400" b="1" baseline="0">
              <a:solidFill>
                <a:schemeClr val="bg1"/>
              </a:solidFill>
            </a:rPr>
            <a:t> cette facture</a:t>
          </a:r>
          <a:endParaRPr lang="fr-CA" sz="1400" b="1">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23</xdr:col>
      <xdr:colOff>0</xdr:colOff>
      <xdr:row>3</xdr:row>
      <xdr:rowOff>190499</xdr:rowOff>
    </xdr:from>
    <xdr:to>
      <xdr:col>24</xdr:col>
      <xdr:colOff>0</xdr:colOff>
      <xdr:row>10</xdr:row>
      <xdr:rowOff>169332</xdr:rowOff>
    </xdr:to>
    <xdr:sp macro="[0]!FAC_Entête_AdvancedFilter_Code_Client" textlink="">
      <xdr:nvSpPr>
        <xdr:cNvPr id="2" name="Rectangle : coins arrondis 1">
          <a:extLst>
            <a:ext uri="{FF2B5EF4-FFF2-40B4-BE49-F238E27FC236}">
              <a16:creationId xmlns:a16="http://schemas.microsoft.com/office/drawing/2014/main" id="{13EFB03E-3189-B572-46BE-83622523FF26}"/>
            </a:ext>
          </a:extLst>
        </xdr:cNvPr>
        <xdr:cNvSpPr/>
      </xdr:nvSpPr>
      <xdr:spPr>
        <a:xfrm>
          <a:off x="22288500" y="910166"/>
          <a:ext cx="1428750" cy="13123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600" b="1"/>
            <a:t>TEST Advanced</a:t>
          </a:r>
        </a:p>
        <a:p>
          <a:pPr algn="ctr"/>
          <a:r>
            <a:rPr lang="fr-CA" sz="1600" b="1"/>
            <a:t>Filter CodeClient</a:t>
          </a:r>
        </a:p>
      </xdr:txBody>
    </xdr:sp>
    <xdr:clientData/>
  </xdr:twoCellAnchor>
  <xdr:twoCellAnchor>
    <xdr:from>
      <xdr:col>48</xdr:col>
      <xdr:colOff>0</xdr:colOff>
      <xdr:row>4</xdr:row>
      <xdr:rowOff>21167</xdr:rowOff>
    </xdr:from>
    <xdr:to>
      <xdr:col>49</xdr:col>
      <xdr:colOff>0</xdr:colOff>
      <xdr:row>9</xdr:row>
      <xdr:rowOff>21167</xdr:rowOff>
    </xdr:to>
    <xdr:sp macro="[0]!FAC_Entête_AdvancedFilter_AC_C" textlink="">
      <xdr:nvSpPr>
        <xdr:cNvPr id="3" name="Rectangle : coins arrondis 2">
          <a:extLst>
            <a:ext uri="{FF2B5EF4-FFF2-40B4-BE49-F238E27FC236}">
              <a16:creationId xmlns:a16="http://schemas.microsoft.com/office/drawing/2014/main" id="{A2E3F2F9-DFE7-46E6-9955-51CEE33CBB51}"/>
            </a:ext>
          </a:extLst>
        </xdr:cNvPr>
        <xdr:cNvSpPr/>
      </xdr:nvSpPr>
      <xdr:spPr>
        <a:xfrm>
          <a:off x="44566417" y="931334"/>
          <a:ext cx="1428750" cy="952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600" b="1"/>
            <a:t>TEST Advanced</a:t>
          </a:r>
        </a:p>
        <a:p>
          <a:pPr algn="ctr"/>
          <a:r>
            <a:rPr lang="fr-CA" sz="1600" b="1"/>
            <a:t>Filter AC/C</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10612</xdr:colOff>
      <xdr:row>20</xdr:row>
      <xdr:rowOff>10650</xdr:rowOff>
    </xdr:to>
    <xdr:pic>
      <xdr:nvPicPr>
        <xdr:cNvPr id="2" name="GCF_Entête" descr="Une image contenant texte, capture d’écran, Police, conception&#10;&#10;Description générée automatiquement">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178800" cy="3344400"/>
        </a:xfrm>
        <a:prstGeom prst="rect">
          <a:avLst/>
        </a:prstGeom>
      </xdr:spPr>
    </xdr:pic>
    <xdr:clientData/>
  </xdr:twoCellAnchor>
  <xdr:twoCellAnchor>
    <xdr:from>
      <xdr:col>6</xdr:col>
      <xdr:colOff>337206</xdr:colOff>
      <xdr:row>78</xdr:row>
      <xdr:rowOff>181998</xdr:rowOff>
    </xdr:from>
    <xdr:to>
      <xdr:col>9</xdr:col>
      <xdr:colOff>211206</xdr:colOff>
      <xdr:row>80</xdr:row>
      <xdr:rowOff>161267</xdr:rowOff>
    </xdr:to>
    <xdr:grpSp>
      <xdr:nvGrpSpPr>
        <xdr:cNvPr id="31" name="Retour au Brouillon">
          <a:extLst>
            <a:ext uri="{FF2B5EF4-FFF2-40B4-BE49-F238E27FC236}">
              <a16:creationId xmlns:a16="http://schemas.microsoft.com/office/drawing/2014/main" id="{680CE01C-BFE9-0369-6778-EDBD63D72EE0}"/>
            </a:ext>
          </a:extLst>
        </xdr:cNvPr>
        <xdr:cNvGrpSpPr/>
      </xdr:nvGrpSpPr>
      <xdr:grpSpPr>
        <a:xfrm>
          <a:off x="12516506" y="14266298"/>
          <a:ext cx="2160000" cy="385669"/>
          <a:chOff x="12459908" y="13890289"/>
          <a:chExt cx="2160000" cy="360269"/>
        </a:xfrm>
      </xdr:grpSpPr>
      <xdr:sp macro="[0]!FAC_Finale_Goto_Onglet_FAC_Brouillon" textlink="">
        <xdr:nvSpPr>
          <xdr:cNvPr id="7" name="Rectangle 6">
            <a:extLst>
              <a:ext uri="{FF2B5EF4-FFF2-40B4-BE49-F238E27FC236}">
                <a16:creationId xmlns:a16="http://schemas.microsoft.com/office/drawing/2014/main" id="{00000000-0008-0000-0A00-000007000000}"/>
              </a:ext>
            </a:extLst>
          </xdr:cNvPr>
          <xdr:cNvSpPr/>
        </xdr:nvSpPr>
        <xdr:spPr>
          <a:xfrm>
            <a:off x="12459908" y="13890289"/>
            <a:ext cx="2160000" cy="336291"/>
          </a:xfrm>
          <a:prstGeom prst="rect">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600" b="1">
                <a:latin typeface="Aptos Narrow" panose="020B0004020202020204" pitchFamily="34" charset="0"/>
              </a:rPr>
              <a:t>Retour au brouillon</a:t>
            </a:r>
          </a:p>
        </xdr:txBody>
      </xdr:sp>
      <xdr:pic>
        <xdr:nvPicPr>
          <xdr:cNvPr id="8" name="Graphique 7" descr="Retour avec un remplissage uni">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486836" y="13890558"/>
            <a:ext cx="360000" cy="360000"/>
          </a:xfrm>
          <a:prstGeom prst="rect">
            <a:avLst/>
          </a:prstGeom>
        </xdr:spPr>
      </xdr:pic>
    </xdr:grpSp>
    <xdr:clientData/>
  </xdr:twoCellAnchor>
  <xdr:twoCellAnchor>
    <xdr:from>
      <xdr:col>6</xdr:col>
      <xdr:colOff>337206</xdr:colOff>
      <xdr:row>76</xdr:row>
      <xdr:rowOff>74828</xdr:rowOff>
    </xdr:from>
    <xdr:to>
      <xdr:col>9</xdr:col>
      <xdr:colOff>211206</xdr:colOff>
      <xdr:row>78</xdr:row>
      <xdr:rowOff>34748</xdr:rowOff>
    </xdr:to>
    <xdr:grpSp>
      <xdr:nvGrpSpPr>
        <xdr:cNvPr id="32" name="shpSauvegarde" hidden="1">
          <a:extLst>
            <a:ext uri="{FF2B5EF4-FFF2-40B4-BE49-F238E27FC236}">
              <a16:creationId xmlns:a16="http://schemas.microsoft.com/office/drawing/2014/main" id="{FC8576BA-EFE1-76C9-580C-58734AAA0E02}"/>
            </a:ext>
          </a:extLst>
        </xdr:cNvPr>
        <xdr:cNvGrpSpPr/>
      </xdr:nvGrpSpPr>
      <xdr:grpSpPr>
        <a:xfrm>
          <a:off x="12516506" y="13752728"/>
          <a:ext cx="2160000" cy="366320"/>
          <a:chOff x="12449831" y="13277850"/>
          <a:chExt cx="2160000" cy="360000"/>
        </a:xfrm>
      </xdr:grpSpPr>
      <xdr:sp macro="[0]!FAC_Finale_Save" textlink="">
        <xdr:nvSpPr>
          <xdr:cNvPr id="5" name="Rectangle 4" hidden="1">
            <a:extLst>
              <a:ext uri="{FF2B5EF4-FFF2-40B4-BE49-F238E27FC236}">
                <a16:creationId xmlns:a16="http://schemas.microsoft.com/office/drawing/2014/main" id="{00000000-0008-0000-0A00-000005000000}"/>
              </a:ext>
            </a:extLst>
          </xdr:cNvPr>
          <xdr:cNvSpPr/>
        </xdr:nvSpPr>
        <xdr:spPr>
          <a:xfrm>
            <a:off x="12449831" y="13279577"/>
            <a:ext cx="2160000" cy="353789"/>
          </a:xfrm>
          <a:prstGeom prst="rect">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600" b="1">
                <a:latin typeface="Aptos Narrow" panose="020B0004020202020204" pitchFamily="34" charset="0"/>
              </a:rPr>
              <a:t>Sauvegarde</a:t>
            </a:r>
          </a:p>
        </xdr:txBody>
      </xdr:sp>
      <xdr:pic macro="[0]!FAC_Brouillon_Save">
        <xdr:nvPicPr>
          <xdr:cNvPr id="21" name="Graphique 20" descr="Disque avec un remplissage uni" hidden="1">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2474654" y="13277850"/>
            <a:ext cx="360000" cy="360000"/>
          </a:xfrm>
          <a:prstGeom prst="rect">
            <a:avLst/>
          </a:prstGeom>
        </xdr:spPr>
      </xdr:pic>
    </xdr:grpSp>
    <xdr:clientData/>
  </xdr:twoCellAnchor>
  <xdr:twoCellAnchor>
    <xdr:from>
      <xdr:col>6</xdr:col>
      <xdr:colOff>337206</xdr:colOff>
      <xdr:row>73</xdr:row>
      <xdr:rowOff>177109</xdr:rowOff>
    </xdr:from>
    <xdr:to>
      <xdr:col>9</xdr:col>
      <xdr:colOff>211206</xdr:colOff>
      <xdr:row>75</xdr:row>
      <xdr:rowOff>130778</xdr:rowOff>
    </xdr:to>
    <xdr:grpSp>
      <xdr:nvGrpSpPr>
        <xdr:cNvPr id="26" name="PDF + Courriel">
          <a:extLst>
            <a:ext uri="{FF2B5EF4-FFF2-40B4-BE49-F238E27FC236}">
              <a16:creationId xmlns:a16="http://schemas.microsoft.com/office/drawing/2014/main" id="{F32566DC-39C9-8DE1-7540-F1CE9325B69D}"/>
            </a:ext>
          </a:extLst>
        </xdr:cNvPr>
        <xdr:cNvGrpSpPr/>
      </xdr:nvGrpSpPr>
      <xdr:grpSpPr>
        <a:xfrm>
          <a:off x="12516506" y="13245409"/>
          <a:ext cx="2160000" cy="360069"/>
          <a:chOff x="12173606" y="13896920"/>
          <a:chExt cx="2160000" cy="360069"/>
        </a:xfrm>
      </xdr:grpSpPr>
      <xdr:sp macro="[0]!FAC_Finale_Creation_PDF" textlink="">
        <xdr:nvSpPr>
          <xdr:cNvPr id="10" name="Rectangle 9">
            <a:extLst>
              <a:ext uri="{FF2B5EF4-FFF2-40B4-BE49-F238E27FC236}">
                <a16:creationId xmlns:a16="http://schemas.microsoft.com/office/drawing/2014/main" id="{00000000-0008-0000-0A00-00000A000000}"/>
              </a:ext>
            </a:extLst>
          </xdr:cNvPr>
          <xdr:cNvSpPr/>
        </xdr:nvSpPr>
        <xdr:spPr>
          <a:xfrm>
            <a:off x="12173606" y="13896920"/>
            <a:ext cx="2160000" cy="360000"/>
          </a:xfrm>
          <a:prstGeom prst="rect">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600" b="1">
                <a:latin typeface="Aptos Narrow" panose="020B0004020202020204" pitchFamily="34" charset="0"/>
              </a:rPr>
              <a:t>Création du PDF</a:t>
            </a:r>
          </a:p>
        </xdr:txBody>
      </xdr:sp>
      <xdr:pic>
        <xdr:nvPicPr>
          <xdr:cNvPr id="11" name="Graphique 10" descr="@ avec un remplissage uni">
            <a:extLst>
              <a:ext uri="{FF2B5EF4-FFF2-40B4-BE49-F238E27FC236}">
                <a16:creationId xmlns:a16="http://schemas.microsoft.com/office/drawing/2014/main" id="{00000000-0008-0000-0A00-00000B000000}"/>
              </a:ext>
            </a:extLst>
          </xdr:cNvPr>
          <xdr:cNvPicPr preferRelativeResize="0">
            <a:picLocks/>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210576" y="13896989"/>
            <a:ext cx="360000" cy="360000"/>
          </a:xfrm>
          <a:prstGeom prst="rect">
            <a:avLst/>
          </a:prstGeom>
        </xdr:spPr>
      </xdr:pic>
    </xdr:grpSp>
    <xdr:clientData/>
  </xdr:twoCellAnchor>
  <xdr:twoCellAnchor>
    <xdr:from>
      <xdr:col>6</xdr:col>
      <xdr:colOff>337206</xdr:colOff>
      <xdr:row>71</xdr:row>
      <xdr:rowOff>67104</xdr:rowOff>
    </xdr:from>
    <xdr:to>
      <xdr:col>9</xdr:col>
      <xdr:colOff>211206</xdr:colOff>
      <xdr:row>73</xdr:row>
      <xdr:rowOff>29859</xdr:rowOff>
    </xdr:to>
    <xdr:grpSp>
      <xdr:nvGrpSpPr>
        <xdr:cNvPr id="30" name="Prévisualisation">
          <a:extLst>
            <a:ext uri="{FF2B5EF4-FFF2-40B4-BE49-F238E27FC236}">
              <a16:creationId xmlns:a16="http://schemas.microsoft.com/office/drawing/2014/main" id="{21F94183-8B5F-D4D3-2694-BAEDCE6A61CC}"/>
            </a:ext>
          </a:extLst>
        </xdr:cNvPr>
        <xdr:cNvGrpSpPr/>
      </xdr:nvGrpSpPr>
      <xdr:grpSpPr>
        <a:xfrm>
          <a:off x="12516506" y="12729004"/>
          <a:ext cx="2160000" cy="369155"/>
          <a:chOff x="12173606" y="13452904"/>
          <a:chExt cx="2160000" cy="369155"/>
        </a:xfrm>
      </xdr:grpSpPr>
      <xdr:sp macro="[0]!FAC_Finale_Preview_PDF" textlink="">
        <xdr:nvSpPr>
          <xdr:cNvPr id="13" name="Rectangle 12">
            <a:extLst>
              <a:ext uri="{FF2B5EF4-FFF2-40B4-BE49-F238E27FC236}">
                <a16:creationId xmlns:a16="http://schemas.microsoft.com/office/drawing/2014/main" id="{00000000-0008-0000-0A00-00000D000000}"/>
              </a:ext>
            </a:extLst>
          </xdr:cNvPr>
          <xdr:cNvSpPr/>
        </xdr:nvSpPr>
        <xdr:spPr>
          <a:xfrm>
            <a:off x="12173606" y="13452904"/>
            <a:ext cx="2160000" cy="360000"/>
          </a:xfrm>
          <a:prstGeom prst="rect">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600" b="1">
                <a:latin typeface="Aptos Narrow" panose="020B0004020202020204" pitchFamily="34" charset="0"/>
              </a:rPr>
              <a:t>Prévisualisation </a:t>
            </a:r>
          </a:p>
        </xdr:txBody>
      </xdr:sp>
      <xdr:pic>
        <xdr:nvPicPr>
          <xdr:cNvPr id="14" name="Graphique 13" descr="Lunettes 3D contour">
            <a:extLst>
              <a:ext uri="{FF2B5EF4-FFF2-40B4-BE49-F238E27FC236}">
                <a16:creationId xmlns:a16="http://schemas.microsoft.com/office/drawing/2014/main" id="{00000000-0008-0000-0A00-00000E000000}"/>
              </a:ext>
            </a:extLst>
          </xdr:cNvPr>
          <xdr:cNvPicPr preferRelativeResize="0">
            <a:picLocks/>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206961" y="13462059"/>
            <a:ext cx="360000" cy="360000"/>
          </a:xfrm>
          <a:prstGeom prst="rect">
            <a:avLst/>
          </a:prstGeom>
        </xdr:spPr>
      </xdr:pic>
    </xdr:grpSp>
    <xdr:clientData/>
  </xdr:twoCellAnchor>
  <xdr:twoCellAnchor>
    <xdr:from>
      <xdr:col>6</xdr:col>
      <xdr:colOff>200024</xdr:colOff>
      <xdr:row>70</xdr:row>
      <xdr:rowOff>152400</xdr:rowOff>
    </xdr:from>
    <xdr:to>
      <xdr:col>9</xdr:col>
      <xdr:colOff>330200</xdr:colOff>
      <xdr:row>81</xdr:row>
      <xdr:rowOff>62592</xdr:rowOff>
    </xdr:to>
    <xdr:sp macro="" textlink="">
      <xdr:nvSpPr>
        <xdr:cNvPr id="4" name="Cadre 2">
          <a:extLst>
            <a:ext uri="{FF2B5EF4-FFF2-40B4-BE49-F238E27FC236}">
              <a16:creationId xmlns:a16="http://schemas.microsoft.com/office/drawing/2014/main" id="{00000000-0008-0000-0A00-000004000000}"/>
            </a:ext>
          </a:extLst>
        </xdr:cNvPr>
        <xdr:cNvSpPr/>
      </xdr:nvSpPr>
      <xdr:spPr>
        <a:xfrm>
          <a:off x="12049124" y="13576300"/>
          <a:ext cx="2416176" cy="214539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337206</xdr:colOff>
      <xdr:row>60</xdr:row>
      <xdr:rowOff>145642</xdr:rowOff>
    </xdr:from>
    <xdr:to>
      <xdr:col>9</xdr:col>
      <xdr:colOff>211206</xdr:colOff>
      <xdr:row>62</xdr:row>
      <xdr:rowOff>102906</xdr:rowOff>
    </xdr:to>
    <xdr:grpSp>
      <xdr:nvGrpSpPr>
        <xdr:cNvPr id="28" name="Montrer les heures">
          <a:extLst>
            <a:ext uri="{FF2B5EF4-FFF2-40B4-BE49-F238E27FC236}">
              <a16:creationId xmlns:a16="http://schemas.microsoft.com/office/drawing/2014/main" id="{779537ED-901A-995E-CE5B-F2F7358DFC20}"/>
            </a:ext>
          </a:extLst>
        </xdr:cNvPr>
        <xdr:cNvGrpSpPr/>
      </xdr:nvGrpSpPr>
      <xdr:grpSpPr>
        <a:xfrm>
          <a:off x="12516506" y="10775542"/>
          <a:ext cx="2160000" cy="312864"/>
          <a:chOff x="12498743" y="10270445"/>
          <a:chExt cx="2160000" cy="362093"/>
        </a:xfrm>
      </xdr:grpSpPr>
      <xdr:sp macro="[0]!FAC_Finale_Montrer_Heures" textlink="">
        <xdr:nvSpPr>
          <xdr:cNvPr id="19" name="Rectangle 18">
            <a:extLst>
              <a:ext uri="{FF2B5EF4-FFF2-40B4-BE49-F238E27FC236}">
                <a16:creationId xmlns:a16="http://schemas.microsoft.com/office/drawing/2014/main" id="{00000000-0008-0000-0A00-000013000000}"/>
              </a:ext>
            </a:extLst>
          </xdr:cNvPr>
          <xdr:cNvSpPr/>
        </xdr:nvSpPr>
        <xdr:spPr>
          <a:xfrm>
            <a:off x="12498743" y="10270445"/>
            <a:ext cx="2160000" cy="358445"/>
          </a:xfrm>
          <a:prstGeom prst="rect">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600" b="1">
                <a:latin typeface="Aptos Narrow" panose="020B0004020202020204" pitchFamily="34" charset="0"/>
              </a:rPr>
              <a:t>Montrer les heures </a:t>
            </a:r>
          </a:p>
        </xdr:txBody>
      </xdr:sp>
      <xdr:pic>
        <xdr:nvPicPr>
          <xdr:cNvPr id="20" name="Graphique 19" descr="Coche avec un remplissage uni">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2533136" y="10272538"/>
            <a:ext cx="360000" cy="360000"/>
          </a:xfrm>
          <a:prstGeom prst="rect">
            <a:avLst/>
          </a:prstGeom>
        </xdr:spPr>
      </xdr:pic>
    </xdr:grpSp>
    <xdr:clientData/>
  </xdr:twoCellAnchor>
  <xdr:twoCellAnchor>
    <xdr:from>
      <xdr:col>6</xdr:col>
      <xdr:colOff>337206</xdr:colOff>
      <xdr:row>58</xdr:row>
      <xdr:rowOff>17882</xdr:rowOff>
    </xdr:from>
    <xdr:to>
      <xdr:col>9</xdr:col>
      <xdr:colOff>211206</xdr:colOff>
      <xdr:row>59</xdr:row>
      <xdr:rowOff>180245</xdr:rowOff>
    </xdr:to>
    <xdr:grpSp>
      <xdr:nvGrpSpPr>
        <xdr:cNvPr id="27" name="Cacher les Heures">
          <a:extLst>
            <a:ext uri="{FF2B5EF4-FFF2-40B4-BE49-F238E27FC236}">
              <a16:creationId xmlns:a16="http://schemas.microsoft.com/office/drawing/2014/main" id="{8F587B9D-16C5-77B8-1732-842A36B9B5E3}"/>
            </a:ext>
          </a:extLst>
        </xdr:cNvPr>
        <xdr:cNvGrpSpPr/>
      </xdr:nvGrpSpPr>
      <xdr:grpSpPr>
        <a:xfrm>
          <a:off x="12516506" y="10292182"/>
          <a:ext cx="2160000" cy="340163"/>
          <a:chOff x="12498740" y="10712941"/>
          <a:chExt cx="2160000" cy="364527"/>
        </a:xfrm>
      </xdr:grpSpPr>
      <xdr:sp macro="[0]!FAC_Finale_Cacher_Heures" textlink="">
        <xdr:nvSpPr>
          <xdr:cNvPr id="16" name="Rectangle 15">
            <a:extLst>
              <a:ext uri="{FF2B5EF4-FFF2-40B4-BE49-F238E27FC236}">
                <a16:creationId xmlns:a16="http://schemas.microsoft.com/office/drawing/2014/main" id="{00000000-0008-0000-0A00-000010000000}"/>
              </a:ext>
            </a:extLst>
          </xdr:cNvPr>
          <xdr:cNvSpPr/>
        </xdr:nvSpPr>
        <xdr:spPr>
          <a:xfrm>
            <a:off x="12498740" y="10718488"/>
            <a:ext cx="2160000" cy="358980"/>
          </a:xfrm>
          <a:prstGeom prst="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0800000" scaled="1"/>
            <a:tileRect/>
          </a:gradFill>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600" b="1">
                <a:latin typeface="Aptos Narrow" panose="020B0004020202020204" pitchFamily="34" charset="0"/>
              </a:rPr>
              <a:t>Cacher les heures </a:t>
            </a:r>
          </a:p>
        </xdr:txBody>
      </xdr:sp>
      <xdr:pic>
        <xdr:nvPicPr>
          <xdr:cNvPr id="17" name="Graphique 16" descr="Fermer avec un remplissage uni">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524186" y="10712941"/>
            <a:ext cx="360000" cy="360000"/>
          </a:xfrm>
          <a:prstGeom prst="rect">
            <a:avLst/>
          </a:prstGeom>
        </xdr:spPr>
      </xdr:pic>
    </xdr:grpSp>
    <xdr:clientData/>
  </xdr:twoCellAnchor>
  <xdr:twoCellAnchor>
    <xdr:from>
      <xdr:col>6</xdr:col>
      <xdr:colOff>200024</xdr:colOff>
      <xdr:row>57</xdr:row>
      <xdr:rowOff>88901</xdr:rowOff>
    </xdr:from>
    <xdr:to>
      <xdr:col>9</xdr:col>
      <xdr:colOff>326024</xdr:colOff>
      <xdr:row>67</xdr:row>
      <xdr:rowOff>192995</xdr:rowOff>
    </xdr:to>
    <xdr:sp macro="" textlink="">
      <xdr:nvSpPr>
        <xdr:cNvPr id="3" name="Cadre 1">
          <a:extLst>
            <a:ext uri="{FF2B5EF4-FFF2-40B4-BE49-F238E27FC236}">
              <a16:creationId xmlns:a16="http://schemas.microsoft.com/office/drawing/2014/main" id="{00000000-0008-0000-0A00-000003000000}"/>
            </a:ext>
          </a:extLst>
        </xdr:cNvPr>
        <xdr:cNvSpPr/>
      </xdr:nvSpPr>
      <xdr:spPr>
        <a:xfrm>
          <a:off x="12049124" y="10871201"/>
          <a:ext cx="2412000" cy="213609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337206</xdr:colOff>
      <xdr:row>63</xdr:row>
      <xdr:rowOff>68303</xdr:rowOff>
    </xdr:from>
    <xdr:to>
      <xdr:col>9</xdr:col>
      <xdr:colOff>211206</xdr:colOff>
      <xdr:row>65</xdr:row>
      <xdr:rowOff>21903</xdr:rowOff>
    </xdr:to>
    <xdr:sp macro="[0]!FAC_Finale_Cacher_Sommaire_Taux" textlink="">
      <xdr:nvSpPr>
        <xdr:cNvPr id="34" name="Rectangle 33">
          <a:extLst>
            <a:ext uri="{FF2B5EF4-FFF2-40B4-BE49-F238E27FC236}">
              <a16:creationId xmlns:a16="http://schemas.microsoft.com/office/drawing/2014/main" id="{9168605F-6BF8-4F7A-A4AB-56581303BED0}"/>
            </a:ext>
          </a:extLst>
        </xdr:cNvPr>
        <xdr:cNvSpPr/>
      </xdr:nvSpPr>
      <xdr:spPr>
        <a:xfrm>
          <a:off x="12186306" y="12069803"/>
          <a:ext cx="2160000" cy="360000"/>
        </a:xfrm>
        <a:prstGeom prst="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0800000" scaled="1"/>
          <a:tileRect/>
        </a:gradFill>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600" b="1">
              <a:latin typeface="Aptos Narrow" panose="020B0004020202020204" pitchFamily="34" charset="0"/>
            </a:rPr>
            <a:t>Cacher le sommaire</a:t>
          </a:r>
        </a:p>
      </xdr:txBody>
    </xdr:sp>
    <xdr:clientData/>
  </xdr:twoCellAnchor>
  <xdr:twoCellAnchor>
    <xdr:from>
      <xdr:col>6</xdr:col>
      <xdr:colOff>337206</xdr:colOff>
      <xdr:row>65</xdr:row>
      <xdr:rowOff>190500</xdr:rowOff>
    </xdr:from>
    <xdr:to>
      <xdr:col>9</xdr:col>
      <xdr:colOff>211206</xdr:colOff>
      <xdr:row>67</xdr:row>
      <xdr:rowOff>144100</xdr:rowOff>
    </xdr:to>
    <xdr:sp macro="[0]!FAC_Finale_Montrer_Sommaire_Taux" textlink="">
      <xdr:nvSpPr>
        <xdr:cNvPr id="37" name="Rectangle 36">
          <a:extLst>
            <a:ext uri="{FF2B5EF4-FFF2-40B4-BE49-F238E27FC236}">
              <a16:creationId xmlns:a16="http://schemas.microsoft.com/office/drawing/2014/main" id="{41373718-5AC7-41E3-982A-7966190A5542}"/>
            </a:ext>
          </a:extLst>
        </xdr:cNvPr>
        <xdr:cNvSpPr/>
      </xdr:nvSpPr>
      <xdr:spPr>
        <a:xfrm>
          <a:off x="12186306" y="12598400"/>
          <a:ext cx="2160000" cy="360000"/>
        </a:xfrm>
        <a:prstGeom prst="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0800000" scaled="1"/>
          <a:tileRect/>
        </a:gradFill>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r"/>
          <a:r>
            <a:rPr lang="en-US" sz="1600" b="1">
              <a:latin typeface="Aptos Narrow" panose="020B0004020202020204" pitchFamily="34" charset="0"/>
            </a:rPr>
            <a:t>Montrer</a:t>
          </a:r>
          <a:r>
            <a:rPr lang="en-US" sz="1600" b="1" baseline="0">
              <a:latin typeface="Aptos Narrow" panose="020B0004020202020204" pitchFamily="34" charset="0"/>
            </a:rPr>
            <a:t> </a:t>
          </a:r>
          <a:r>
            <a:rPr lang="en-US" sz="1600" b="1">
              <a:latin typeface="Aptos Narrow" panose="020B0004020202020204" pitchFamily="34" charset="0"/>
            </a:rPr>
            <a:t> le sommaire</a:t>
          </a:r>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17</xdr:col>
      <xdr:colOff>38874</xdr:colOff>
      <xdr:row>0</xdr:row>
      <xdr:rowOff>0</xdr:rowOff>
    </xdr:from>
    <xdr:to>
      <xdr:col>18</xdr:col>
      <xdr:colOff>11039</xdr:colOff>
      <xdr:row>0</xdr:row>
      <xdr:rowOff>360000</xdr:rowOff>
    </xdr:to>
    <xdr:sp macro="[0]!FAC_Historique_Back_To_FAC_Menu" textlink="">
      <xdr:nvSpPr>
        <xdr:cNvPr id="2" name="Back_To_Menu">
          <a:extLst>
            <a:ext uri="{FF2B5EF4-FFF2-40B4-BE49-F238E27FC236}">
              <a16:creationId xmlns:a16="http://schemas.microsoft.com/office/drawing/2014/main" id="{CB8931A9-A672-4BA8-9D6A-2BC2EA5BA3BC}"/>
            </a:ext>
          </a:extLst>
        </xdr:cNvPr>
        <xdr:cNvSpPr/>
      </xdr:nvSpPr>
      <xdr:spPr>
        <a:xfrm>
          <a:off x="12772295" y="0"/>
          <a:ext cx="353165" cy="360000"/>
        </a:xfrm>
        <a:prstGeom prst="roundRect">
          <a:avLst/>
        </a:prstGeom>
        <a:solidFill>
          <a:srgbClr val="FF000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600" b="1">
              <a:solidFill>
                <a:schemeClr val="bg1"/>
              </a:solidFill>
              <a:latin typeface="Aptos Narrow" panose="020B0004020202020204" pitchFamily="34" charset="0"/>
            </a:rPr>
            <a:t>X</a:t>
          </a:r>
        </a:p>
      </xdr:txBody>
    </xdr:sp>
    <xdr:clientData/>
  </xdr:twoCellAnchor>
  <xdr:twoCellAnchor>
    <xdr:from>
      <xdr:col>13</xdr:col>
      <xdr:colOff>0</xdr:colOff>
      <xdr:row>2</xdr:row>
      <xdr:rowOff>180473</xdr:rowOff>
    </xdr:from>
    <xdr:to>
      <xdr:col>15</xdr:col>
      <xdr:colOff>821729</xdr:colOff>
      <xdr:row>4</xdr:row>
      <xdr:rowOff>90236</xdr:rowOff>
    </xdr:to>
    <xdr:sp macro="[0]!Affiche_Liste_Factures" textlink="">
      <xdr:nvSpPr>
        <xdr:cNvPr id="3" name="cmdAfficheFactures" hidden="1">
          <a:extLst>
            <a:ext uri="{FF2B5EF4-FFF2-40B4-BE49-F238E27FC236}">
              <a16:creationId xmlns:a16="http://schemas.microsoft.com/office/drawing/2014/main" id="{ECD20B94-573E-47E5-4E50-08DBABC4D6CD}"/>
            </a:ext>
          </a:extLst>
        </xdr:cNvPr>
        <xdr:cNvSpPr/>
      </xdr:nvSpPr>
      <xdr:spPr>
        <a:xfrm>
          <a:off x="11358306" y="754021"/>
          <a:ext cx="2255600" cy="29895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600" b="1">
              <a:solidFill>
                <a:schemeClr val="bg1"/>
              </a:solidFill>
            </a:rPr>
            <a:t>Afficher les factures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155296</xdr:colOff>
      <xdr:row>0</xdr:row>
      <xdr:rowOff>133281</xdr:rowOff>
    </xdr:from>
    <xdr:to>
      <xdr:col>14</xdr:col>
      <xdr:colOff>842210</xdr:colOff>
      <xdr:row>1</xdr:row>
      <xdr:rowOff>134593</xdr:rowOff>
    </xdr:to>
    <xdr:sp macro="[0]!GL_TB_Setup_And_Print_Trans" textlink="">
      <xdr:nvSpPr>
        <xdr:cNvPr id="2" name="GL_BV_Print_Trans">
          <a:extLst>
            <a:ext uri="{FF2B5EF4-FFF2-40B4-BE49-F238E27FC236}">
              <a16:creationId xmlns:a16="http://schemas.microsoft.com/office/drawing/2014/main" id="{DE23BA9D-D57A-AB60-4922-C0EF5C8C3A73}"/>
            </a:ext>
          </a:extLst>
        </xdr:cNvPr>
        <xdr:cNvSpPr/>
      </xdr:nvSpPr>
      <xdr:spPr>
        <a:xfrm>
          <a:off x="11725664" y="133281"/>
          <a:ext cx="2170809" cy="25197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fr-CA" sz="1300">
              <a:solidFill>
                <a:schemeClr val="bg1"/>
              </a:solidFill>
              <a:latin typeface="Aptos Narrow" panose="020B0004020202020204" pitchFamily="34" charset="0"/>
            </a:rPr>
            <a:t>Impression des transactions</a:t>
          </a:r>
        </a:p>
      </xdr:txBody>
    </xdr:sp>
    <xdr:clientData/>
  </xdr:twoCellAnchor>
  <xdr:twoCellAnchor>
    <xdr:from>
      <xdr:col>2</xdr:col>
      <xdr:colOff>138320</xdr:colOff>
      <xdr:row>0</xdr:row>
      <xdr:rowOff>134109</xdr:rowOff>
    </xdr:from>
    <xdr:to>
      <xdr:col>4</xdr:col>
      <xdr:colOff>710648</xdr:colOff>
      <xdr:row>1</xdr:row>
      <xdr:rowOff>134109</xdr:rowOff>
    </xdr:to>
    <xdr:sp macro="[0]!GL_TB_Setup_And_Print" textlink="">
      <xdr:nvSpPr>
        <xdr:cNvPr id="3" name="GL_BV_Print">
          <a:extLst>
            <a:ext uri="{FF2B5EF4-FFF2-40B4-BE49-F238E27FC236}">
              <a16:creationId xmlns:a16="http://schemas.microsoft.com/office/drawing/2014/main" id="{AC3DCD72-A884-47A9-B7EA-B39F8B87A701}"/>
            </a:ext>
          </a:extLst>
        </xdr:cNvPr>
        <xdr:cNvSpPr/>
      </xdr:nvSpPr>
      <xdr:spPr>
        <a:xfrm>
          <a:off x="3948320" y="134109"/>
          <a:ext cx="1607654" cy="248478"/>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fr-CA" sz="1300">
              <a:solidFill>
                <a:schemeClr val="bg1"/>
              </a:solidFill>
              <a:latin typeface="Aptos Narrow" panose="020B0004020202020204" pitchFamily="34" charset="0"/>
            </a:rPr>
            <a:t>Impression de BV</a:t>
          </a:r>
        </a:p>
      </xdr:txBody>
    </xdr:sp>
    <xdr:clientData/>
  </xdr:twoCellAnchor>
  <xdr:twoCellAnchor>
    <xdr:from>
      <xdr:col>8</xdr:col>
      <xdr:colOff>309638</xdr:colOff>
      <xdr:row>1</xdr:row>
      <xdr:rowOff>96262</xdr:rowOff>
    </xdr:from>
    <xdr:to>
      <xdr:col>10</xdr:col>
      <xdr:colOff>179026</xdr:colOff>
      <xdr:row>2</xdr:row>
      <xdr:rowOff>213070</xdr:rowOff>
    </xdr:to>
    <xdr:sp macro="[0]!GL_TB_Build_Trial_Balance" textlink="">
      <xdr:nvSpPr>
        <xdr:cNvPr id="4" name="Actualiser">
          <a:extLst>
            <a:ext uri="{FF2B5EF4-FFF2-40B4-BE49-F238E27FC236}">
              <a16:creationId xmlns:a16="http://schemas.microsoft.com/office/drawing/2014/main" id="{EEC79BEC-0F3E-99C6-6E95-84C8AA794CFA}"/>
            </a:ext>
          </a:extLst>
        </xdr:cNvPr>
        <xdr:cNvSpPr/>
      </xdr:nvSpPr>
      <xdr:spPr>
        <a:xfrm>
          <a:off x="8446420" y="339453"/>
          <a:ext cx="1440000" cy="3600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fr-CA" sz="1400" b="1"/>
            <a:t>Actualiser</a:t>
          </a:r>
        </a:p>
      </xdr:txBody>
    </xdr:sp>
    <xdr:clientData/>
  </xdr:twoCellAnchor>
  <xdr:twoCellAnchor>
    <xdr:from>
      <xdr:col>7</xdr:col>
      <xdr:colOff>10046</xdr:colOff>
      <xdr:row>0</xdr:row>
      <xdr:rowOff>0</xdr:rowOff>
    </xdr:from>
    <xdr:to>
      <xdr:col>7</xdr:col>
      <xdr:colOff>377129</xdr:colOff>
      <xdr:row>1</xdr:row>
      <xdr:rowOff>111522</xdr:rowOff>
    </xdr:to>
    <xdr:sp macro="[0]!GL_TB_Back_To_Menu" textlink="">
      <xdr:nvSpPr>
        <xdr:cNvPr id="8" name="Retour au MENU">
          <a:extLst>
            <a:ext uri="{FF2B5EF4-FFF2-40B4-BE49-F238E27FC236}">
              <a16:creationId xmlns:a16="http://schemas.microsoft.com/office/drawing/2014/main" id="{FA4BDAD1-B519-650E-06C7-C13172C3CC1F}"/>
            </a:ext>
          </a:extLst>
        </xdr:cNvPr>
        <xdr:cNvSpPr/>
      </xdr:nvSpPr>
      <xdr:spPr>
        <a:xfrm>
          <a:off x="9454835" y="0"/>
          <a:ext cx="367083" cy="362180"/>
        </a:xfrm>
        <a:prstGeom prst="roundRect">
          <a:avLst/>
        </a:prstGeom>
        <a:solidFill>
          <a:srgbClr val="FF000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t>X</a:t>
          </a:r>
        </a:p>
      </xdr:txBody>
    </xdr:sp>
    <xdr:clientData/>
  </xdr:twoCellAnchor>
  <xdr:twoCellAnchor>
    <xdr:from>
      <xdr:col>13</xdr:col>
      <xdr:colOff>50800</xdr:colOff>
      <xdr:row>83</xdr:row>
      <xdr:rowOff>50800</xdr:rowOff>
    </xdr:from>
    <xdr:to>
      <xdr:col>18</xdr:col>
      <xdr:colOff>752475</xdr:colOff>
      <xdr:row>93</xdr:row>
      <xdr:rowOff>58380</xdr:rowOff>
    </xdr:to>
    <xdr:sp macro="" textlink="">
      <xdr:nvSpPr>
        <xdr:cNvPr id="6" name="JE_Detail_Trans" hidden="1">
          <a:extLst>
            <a:ext uri="{FF2B5EF4-FFF2-40B4-BE49-F238E27FC236}">
              <a16:creationId xmlns:a16="http://schemas.microsoft.com/office/drawing/2014/main" id="{5830D2E6-6305-40CC-A8EC-D68F3CCF246C}"/>
            </a:ext>
          </a:extLst>
        </xdr:cNvPr>
        <xdr:cNvSpPr/>
      </xdr:nvSpPr>
      <xdr:spPr>
        <a:xfrm>
          <a:off x="12633325" y="16262350"/>
          <a:ext cx="6807200" cy="1912580"/>
        </a:xfrm>
        <a:prstGeom prst="roundRect">
          <a:avLst/>
        </a:prstGeom>
        <a:solidFill>
          <a:srgbClr val="F9FFE5"/>
        </a:solidFill>
        <a:ln w="25400">
          <a:solidFill>
            <a:srgbClr val="0000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50800" tIns="38100" rIns="50800" bIns="38100" rtlCol="0" anchor="t">
          <a:spAutoFit/>
        </a:bodyPr>
        <a:lstStyle/>
        <a:p>
          <a:pPr algn="l"/>
          <a:r>
            <a:rPr lang="fr-CA" sz="1100">
              <a:solidFill>
                <a:srgbClr val="000000"/>
              </a:solidFill>
              <a:latin typeface="Consolas" panose="020B0609020204030204" pitchFamily="49" charset="0"/>
            </a:rPr>
            <a:t>Entrée #: 111</a:t>
          </a:r>
        </a:p>
        <a:p>
          <a:pPr algn="l"/>
          <a:r>
            <a:rPr lang="fr-CA" sz="1100">
              <a:solidFill>
                <a:srgbClr val="000000"/>
              </a:solidFill>
              <a:latin typeface="Consolas" panose="020B0609020204030204" pitchFamily="49" charset="0"/>
            </a:rPr>
            <a:t>Desc    : An-Au Construction Inc</a:t>
          </a:r>
        </a:p>
        <a:p>
          <a:pPr algn="l"/>
          <a:r>
            <a:rPr lang="fr-CA" sz="1100">
              <a:solidFill>
                <a:srgbClr val="000000"/>
              </a:solidFill>
              <a:latin typeface="Consolas" panose="020B0609020204030204" pitchFamily="49" charset="0"/>
            </a:rPr>
            <a:t>Source  : FACTURE:24-24481</a:t>
          </a:r>
        </a:p>
        <a:p>
          <a:pPr algn="l"/>
          <a:endParaRPr lang="fr-CA" sz="1100">
            <a:solidFill>
              <a:srgbClr val="000000"/>
            </a:solidFill>
            <a:latin typeface="Consolas" panose="020B0609020204030204" pitchFamily="49" charset="0"/>
          </a:endParaRPr>
        </a:p>
        <a:p>
          <a:pPr algn="l"/>
          <a:r>
            <a:rPr lang="fr-CA" sz="1100">
              <a:solidFill>
                <a:srgbClr val="000000"/>
              </a:solidFill>
              <a:latin typeface="Consolas" panose="020B0609020204030204" pitchFamily="49" charset="0"/>
            </a:rPr>
            <a:t> * 1100  - Comptes clients                          6 783,53 $                 </a:t>
          </a:r>
        </a:p>
        <a:p>
          <a:pPr algn="l"/>
          <a:r>
            <a:rPr lang="fr-CA" sz="1100">
              <a:solidFill>
                <a:srgbClr val="000000"/>
              </a:solidFill>
              <a:latin typeface="Consolas" panose="020B0609020204030204" pitchFamily="49" charset="0"/>
            </a:rPr>
            <a:t>   1202  - TPS percues                                                295,00 $ </a:t>
          </a:r>
        </a:p>
        <a:p>
          <a:pPr algn="l"/>
          <a:r>
            <a:rPr lang="fr-CA" sz="1100">
              <a:solidFill>
                <a:srgbClr val="000000"/>
              </a:solidFill>
              <a:latin typeface="Consolas" panose="020B0609020204030204" pitchFamily="49" charset="0"/>
            </a:rPr>
            <a:t>   1203  - TVQ percues                                                588,53 $ </a:t>
          </a:r>
        </a:p>
        <a:p>
          <a:pPr algn="l"/>
          <a:r>
            <a:rPr lang="fr-CA" sz="1100">
              <a:solidFill>
                <a:srgbClr val="000000"/>
              </a:solidFill>
              <a:latin typeface="Consolas" panose="020B0609020204030204" pitchFamily="49" charset="0"/>
            </a:rPr>
            <a:t>   4000  - Revenus de consultation                                  5 775,00 $ </a:t>
          </a:r>
        </a:p>
        <a:p>
          <a:pPr algn="l"/>
          <a:r>
            <a:rPr lang="fr-CA" sz="1100">
              <a:solidFill>
                <a:srgbClr val="000000"/>
              </a:solidFill>
              <a:latin typeface="Consolas" panose="020B0609020204030204" pitchFamily="49" charset="0"/>
            </a:rPr>
            <a:t>   9999  - Frais divers # 1                                           125,00 $ </a:t>
          </a:r>
        </a:p>
        <a:p>
          <a:pPr algn="l"/>
          <a:endParaRPr lang="fr-CA" sz="1100">
            <a:solidFill>
              <a:srgbClr val="000000"/>
            </a:solidFill>
            <a:latin typeface="Consolas" panose="020B0609020204030204" pitchFamily="49"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9</xdr:col>
      <xdr:colOff>1474650</xdr:colOff>
      <xdr:row>24</xdr:row>
      <xdr:rowOff>124416</xdr:rowOff>
    </xdr:from>
    <xdr:to>
      <xdr:col>12</xdr:col>
      <xdr:colOff>9525</xdr:colOff>
      <xdr:row>26</xdr:row>
      <xdr:rowOff>84366</xdr:rowOff>
    </xdr:to>
    <xdr:sp macro="[0]!JE_Update" textlink="">
      <xdr:nvSpPr>
        <xdr:cNvPr id="2" name="btnUpdate">
          <a:extLst>
            <a:ext uri="{FF2B5EF4-FFF2-40B4-BE49-F238E27FC236}">
              <a16:creationId xmlns:a16="http://schemas.microsoft.com/office/drawing/2014/main" id="{00000000-0008-0000-0200-000002000000}"/>
            </a:ext>
          </a:extLst>
        </xdr:cNvPr>
        <xdr:cNvSpPr/>
      </xdr:nvSpPr>
      <xdr:spPr>
        <a:xfrm>
          <a:off x="8656500" y="4820241"/>
          <a:ext cx="1440000" cy="350475"/>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400" b="1"/>
            <a:t>Mettre à jour</a:t>
          </a:r>
        </a:p>
      </xdr:txBody>
    </xdr:sp>
    <xdr:clientData/>
  </xdr:twoCellAnchor>
  <mc:AlternateContent xmlns:mc="http://schemas.openxmlformats.org/markup-compatibility/2006">
    <mc:Choice xmlns:a14="http://schemas.microsoft.com/office/drawing/2010/main" Requires="a14">
      <xdr:twoCellAnchor editAs="oneCell">
        <xdr:from>
          <xdr:col>3</xdr:col>
          <xdr:colOff>0</xdr:colOff>
          <xdr:row>24</xdr:row>
          <xdr:rowOff>114300</xdr:rowOff>
        </xdr:from>
        <xdr:to>
          <xdr:col>5</xdr:col>
          <xdr:colOff>323850</xdr:colOff>
          <xdr:row>26</xdr:row>
          <xdr:rowOff>85725</xdr:rowOff>
        </xdr:to>
        <xdr:sp macro="" textlink="">
          <xdr:nvSpPr>
            <xdr:cNvPr id="34817" name="ckbRecurrente" hidden="1">
              <a:extLst>
                <a:ext uri="{63B3BB69-23CF-44E3-9099-C40C66FF867C}">
                  <a14:compatExt spid="_x0000_s34817"/>
                </a:ext>
                <a:ext uri="{FF2B5EF4-FFF2-40B4-BE49-F238E27FC236}">
                  <a16:creationId xmlns:a16="http://schemas.microsoft.com/office/drawing/2014/main" id="{00000000-0008-0000-2200-0000018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12</xdr:col>
      <xdr:colOff>304799</xdr:colOff>
      <xdr:row>0</xdr:row>
      <xdr:rowOff>9524</xdr:rowOff>
    </xdr:from>
    <xdr:to>
      <xdr:col>13</xdr:col>
      <xdr:colOff>0</xdr:colOff>
      <xdr:row>0</xdr:row>
      <xdr:rowOff>245699</xdr:rowOff>
    </xdr:to>
    <xdr:sp macro="[0]!GL_TB_Back_To_Menu" textlink="">
      <xdr:nvSpPr>
        <xdr:cNvPr id="4" name="btnBackToMenu">
          <a:extLst>
            <a:ext uri="{FF2B5EF4-FFF2-40B4-BE49-F238E27FC236}">
              <a16:creationId xmlns:a16="http://schemas.microsoft.com/office/drawing/2014/main" id="{80A35790-C796-4A78-A6A5-DA0144AB50CC}"/>
            </a:ext>
          </a:extLst>
        </xdr:cNvPr>
        <xdr:cNvSpPr/>
      </xdr:nvSpPr>
      <xdr:spPr>
        <a:xfrm>
          <a:off x="10391774" y="9524"/>
          <a:ext cx="287475" cy="236175"/>
        </a:xfrm>
        <a:prstGeom prst="roundRect">
          <a:avLst/>
        </a:prstGeom>
        <a:solidFill>
          <a:srgbClr val="FF000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t>X</a:t>
          </a: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7</xdr:row>
          <xdr:rowOff>146384</xdr:rowOff>
        </xdr:from>
        <xdr:to>
          <xdr:col>7</xdr:col>
          <xdr:colOff>826168</xdr:colOff>
          <xdr:row>27</xdr:row>
          <xdr:rowOff>79208</xdr:rowOff>
        </xdr:to>
        <xdr:sp macro="" textlink="">
          <xdr:nvSpPr>
            <xdr:cNvPr id="118785" name="ListBox1" hidden="1">
              <a:extLst>
                <a:ext uri="{63B3BB69-23CF-44E3-9099-C40C66FF867C}">
                  <a14:compatExt spid="_x0000_s118785"/>
                </a:ext>
                <a:ext uri="{FF2B5EF4-FFF2-40B4-BE49-F238E27FC236}">
                  <a16:creationId xmlns:a16="http://schemas.microsoft.com/office/drawing/2014/main" id="{00000000-0008-0000-2500-000001D00100}"/>
                </a:ext>
              </a:extLst>
            </xdr:cNvPr>
            <xdr:cNvSpPr/>
          </xdr:nvSpPr>
          <xdr:spPr bwMode="auto">
            <a:xfrm>
              <a:off x="0" y="0"/>
              <a:ext cx="0" cy="0"/>
            </a:xfrm>
            <a:prstGeom prst="rect">
              <a:avLst/>
            </a:prstGeom>
            <a:noFill/>
            <a:ln>
              <a:noFill/>
            </a:ln>
            <a:effectLst>
              <a:outerShdw dist="35921" dir="2700000" algn="ctr" rotWithShape="0">
                <a:srgbClr val="000000"/>
              </a:outerShdw>
            </a:effectLst>
            <a:extLst>
              <a:ext uri="{91240B29-F687-4F45-9708-019B960494DF}">
                <a14:hiddenLine w="1">
                  <a:noFill/>
                  <a:miter lim="800000"/>
                  <a:headEnd/>
                  <a:tailEnd/>
                </a14:hiddenLine>
              </a:ext>
              <a:ext uri="{53640926-AAD7-44D8-BBD7-CCE9431645EC}">
                <a14:shadowObscured val="1"/>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209550</xdr:colOff>
          <xdr:row>30</xdr:row>
          <xdr:rowOff>38100</xdr:rowOff>
        </xdr:from>
        <xdr:to>
          <xdr:col>6</xdr:col>
          <xdr:colOff>238125</xdr:colOff>
          <xdr:row>32</xdr:row>
          <xdr:rowOff>38100</xdr:rowOff>
        </xdr:to>
        <xdr:sp macro="" textlink="">
          <xdr:nvSpPr>
            <xdr:cNvPr id="118786" name="Group Box 2" hidden="1">
              <a:extLst>
                <a:ext uri="{63B3BB69-23CF-44E3-9099-C40C66FF867C}">
                  <a14:compatExt spid="_x0000_s118786"/>
                </a:ext>
                <a:ext uri="{FF2B5EF4-FFF2-40B4-BE49-F238E27FC236}">
                  <a16:creationId xmlns:a16="http://schemas.microsoft.com/office/drawing/2014/main" id="{00000000-0008-0000-2500-000002D0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fr-CA" sz="800" b="0" i="0" u="none" strike="noStrike" baseline="0">
                  <a:solidFill>
                    <a:srgbClr val="000000"/>
                  </a:solidFill>
                  <a:latin typeface="Segoe UI"/>
                  <a:cs typeface="Segoe UI"/>
                </a:rPr>
                <a:t>Trier par: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342900</xdr:colOff>
          <xdr:row>30</xdr:row>
          <xdr:rowOff>114300</xdr:rowOff>
        </xdr:from>
        <xdr:to>
          <xdr:col>4</xdr:col>
          <xdr:colOff>714375</xdr:colOff>
          <xdr:row>32</xdr:row>
          <xdr:rowOff>0</xdr:rowOff>
        </xdr:to>
        <xdr:sp macro="" textlink="">
          <xdr:nvSpPr>
            <xdr:cNvPr id="118787" name="OptionDate" hidden="1">
              <a:extLst>
                <a:ext uri="{63B3BB69-23CF-44E3-9099-C40C66FF867C}">
                  <a14:compatExt spid="_x0000_s118787"/>
                </a:ext>
                <a:ext uri="{FF2B5EF4-FFF2-40B4-BE49-F238E27FC236}">
                  <a16:creationId xmlns:a16="http://schemas.microsoft.com/office/drawing/2014/main" id="{00000000-0008-0000-2500-000003D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30</xdr:row>
          <xdr:rowOff>114300</xdr:rowOff>
        </xdr:from>
        <xdr:to>
          <xdr:col>6</xdr:col>
          <xdr:colOff>114300</xdr:colOff>
          <xdr:row>32</xdr:row>
          <xdr:rowOff>0</xdr:rowOff>
        </xdr:to>
        <xdr:sp macro="" textlink="">
          <xdr:nvSpPr>
            <xdr:cNvPr id="118788" name="OptionTransaction" hidden="1">
              <a:extLst>
                <a:ext uri="{63B3BB69-23CF-44E3-9099-C40C66FF867C}">
                  <a14:compatExt spid="_x0000_s118788"/>
                </a:ext>
                <a:ext uri="{FF2B5EF4-FFF2-40B4-BE49-F238E27FC236}">
                  <a16:creationId xmlns:a16="http://schemas.microsoft.com/office/drawing/2014/main" id="{00000000-0008-0000-2500-000004D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twoCellAnchor>
    <xdr:from>
      <xdr:col>5</xdr:col>
      <xdr:colOff>852238</xdr:colOff>
      <xdr:row>34</xdr:row>
      <xdr:rowOff>30525</xdr:rowOff>
    </xdr:from>
    <xdr:to>
      <xdr:col>9</xdr:col>
      <xdr:colOff>1</xdr:colOff>
      <xdr:row>36</xdr:row>
      <xdr:rowOff>0</xdr:rowOff>
    </xdr:to>
    <xdr:sp macro="[0]!GL_Report_For_Selected_Accounts" textlink="">
      <xdr:nvSpPr>
        <xdr:cNvPr id="2" name="btnUpdate">
          <a:extLst>
            <a:ext uri="{FF2B5EF4-FFF2-40B4-BE49-F238E27FC236}">
              <a16:creationId xmlns:a16="http://schemas.microsoft.com/office/drawing/2014/main" id="{65CDEA70-EB57-4760-94F0-018547ED1935}"/>
            </a:ext>
          </a:extLst>
        </xdr:cNvPr>
        <xdr:cNvSpPr/>
      </xdr:nvSpPr>
      <xdr:spPr>
        <a:xfrm>
          <a:off x="2376238" y="6879000"/>
          <a:ext cx="2738688" cy="369525"/>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400" b="1"/>
            <a:t>Impression des transactions</a:t>
          </a:r>
        </a:p>
      </xdr:txBody>
    </xdr:sp>
    <xdr:clientData/>
  </xdr:twoCellAnchor>
  <xdr:twoCellAnchor>
    <xdr:from>
      <xdr:col>9</xdr:col>
      <xdr:colOff>76200</xdr:colOff>
      <xdr:row>0</xdr:row>
      <xdr:rowOff>0</xdr:rowOff>
    </xdr:from>
    <xdr:to>
      <xdr:col>10</xdr:col>
      <xdr:colOff>0</xdr:colOff>
      <xdr:row>1</xdr:row>
      <xdr:rowOff>47625</xdr:rowOff>
    </xdr:to>
    <xdr:sp macro="" textlink="">
      <xdr:nvSpPr>
        <xdr:cNvPr id="3" name="btnBackToMenu">
          <a:extLst>
            <a:ext uri="{FF2B5EF4-FFF2-40B4-BE49-F238E27FC236}">
              <a16:creationId xmlns:a16="http://schemas.microsoft.com/office/drawing/2014/main" id="{47AA7863-3B99-4F04-967F-FEC100E872DA}"/>
            </a:ext>
          </a:extLst>
        </xdr:cNvPr>
        <xdr:cNvSpPr/>
      </xdr:nvSpPr>
      <xdr:spPr>
        <a:xfrm>
          <a:off x="5191125" y="0"/>
          <a:ext cx="304800" cy="295275"/>
        </a:xfrm>
        <a:prstGeom prst="roundRect">
          <a:avLst/>
        </a:prstGeom>
        <a:solidFill>
          <a:srgbClr val="FF000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t>X</a:t>
          </a:r>
        </a:p>
      </xdr:txBody>
    </xdr:sp>
    <xdr:clientData/>
  </xdr:twoCellAnchor>
  <mc:AlternateContent xmlns:mc="http://schemas.openxmlformats.org/markup-compatibility/2006">
    <mc:Choice xmlns:a14="http://schemas.microsoft.com/office/drawing/2010/main" Requires="a14">
      <xdr:twoCellAnchor editAs="oneCell">
        <xdr:from>
          <xdr:col>7</xdr:col>
          <xdr:colOff>95250</xdr:colOff>
          <xdr:row>30</xdr:row>
          <xdr:rowOff>95250</xdr:rowOff>
        </xdr:from>
        <xdr:to>
          <xdr:col>8</xdr:col>
          <xdr:colOff>200025</xdr:colOff>
          <xdr:row>31</xdr:row>
          <xdr:rowOff>171450</xdr:rowOff>
        </xdr:to>
        <xdr:sp macro="" textlink="">
          <xdr:nvSpPr>
            <xdr:cNvPr id="118789" name="cbTous" hidden="1">
              <a:extLst>
                <a:ext uri="{63B3BB69-23CF-44E3-9099-C40C66FF867C}">
                  <a14:compatExt spid="_x0000_s118789"/>
                </a:ext>
                <a:ext uri="{FF2B5EF4-FFF2-40B4-BE49-F238E27FC236}">
                  <a16:creationId xmlns:a16="http://schemas.microsoft.com/office/drawing/2014/main" id="{00000000-0008-0000-2500-000005D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7</xdr:col>
      <xdr:colOff>661736</xdr:colOff>
      <xdr:row>31</xdr:row>
      <xdr:rowOff>120316</xdr:rowOff>
    </xdr:from>
    <xdr:ext cx="184731" cy="264560"/>
    <xdr:sp macro="" textlink="">
      <xdr:nvSpPr>
        <xdr:cNvPr id="4" name="ZoneTexte 3">
          <a:extLst>
            <a:ext uri="{FF2B5EF4-FFF2-40B4-BE49-F238E27FC236}">
              <a16:creationId xmlns:a16="http://schemas.microsoft.com/office/drawing/2014/main" id="{5612A883-7B74-4B54-8AF2-AF1CFB0EDA00}"/>
            </a:ext>
          </a:extLst>
        </xdr:cNvPr>
        <xdr:cNvSpPr txBox="1"/>
      </xdr:nvSpPr>
      <xdr:spPr>
        <a:xfrm>
          <a:off x="4147886" y="636871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CA" sz="1100"/>
        </a:p>
      </xdr:txBody>
    </xdr:sp>
    <xdr:clientData/>
  </xdr:oneCellAnchor>
  <xdr:oneCellAnchor>
    <xdr:from>
      <xdr:col>7</xdr:col>
      <xdr:colOff>661736</xdr:colOff>
      <xdr:row>31</xdr:row>
      <xdr:rowOff>120316</xdr:rowOff>
    </xdr:from>
    <xdr:ext cx="184731" cy="264560"/>
    <xdr:sp macro="" textlink="">
      <xdr:nvSpPr>
        <xdr:cNvPr id="5" name="ZoneTexte 4">
          <a:extLst>
            <a:ext uri="{FF2B5EF4-FFF2-40B4-BE49-F238E27FC236}">
              <a16:creationId xmlns:a16="http://schemas.microsoft.com/office/drawing/2014/main" id="{5A862D76-B7E9-45AA-B37D-3F625FA1FC0F}"/>
            </a:ext>
          </a:extLst>
        </xdr:cNvPr>
        <xdr:cNvSpPr txBox="1"/>
      </xdr:nvSpPr>
      <xdr:spPr>
        <a:xfrm>
          <a:off x="4147886" y="636871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CA" sz="1100"/>
        </a:p>
      </xdr:txBody>
    </xdr:sp>
    <xdr:clientData/>
  </xdr:oneCellAnchor>
</xdr:wsDr>
</file>

<file path=xl/drawings/drawing15.xml><?xml version="1.0" encoding="utf-8"?>
<xdr:wsDr xmlns:xdr="http://schemas.openxmlformats.org/drawingml/2006/spreadsheetDrawing" xmlns:a="http://schemas.openxmlformats.org/drawingml/2006/main">
  <xdr:twoCellAnchor>
    <xdr:from>
      <xdr:col>18</xdr:col>
      <xdr:colOff>0</xdr:colOff>
      <xdr:row>118</xdr:row>
      <xdr:rowOff>0</xdr:rowOff>
    </xdr:from>
    <xdr:to>
      <xdr:col>21</xdr:col>
      <xdr:colOff>0</xdr:colOff>
      <xdr:row>123</xdr:row>
      <xdr:rowOff>0</xdr:rowOff>
    </xdr:to>
    <xdr:sp macro="[0]!Update_Hres_Jour_Prof" textlink="">
      <xdr:nvSpPr>
        <xdr:cNvPr id="3" name="Rectangle : coins arrondis 2">
          <a:extLst>
            <a:ext uri="{FF2B5EF4-FFF2-40B4-BE49-F238E27FC236}">
              <a16:creationId xmlns:a16="http://schemas.microsoft.com/office/drawing/2014/main" id="{AC6130F9-B258-14D2-CE27-BEE46BCA22F2}"/>
            </a:ext>
          </a:extLst>
        </xdr:cNvPr>
        <xdr:cNvSpPr/>
      </xdr:nvSpPr>
      <xdr:spPr>
        <a:xfrm>
          <a:off x="12677775" y="22479000"/>
          <a:ext cx="2371725" cy="952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400" b="1"/>
            <a:t>Importation des données ET mise à jour</a:t>
          </a:r>
          <a:r>
            <a:rPr lang="fr-CA" sz="1400" b="1" baseline="0"/>
            <a:t> du Tableau Croisé Dynamique</a:t>
          </a:r>
          <a:endParaRPr lang="fr-CA" sz="1400" b="1"/>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8</xdr:row>
      <xdr:rowOff>0</xdr:rowOff>
    </xdr:from>
    <xdr:to>
      <xdr:col>1</xdr:col>
      <xdr:colOff>0</xdr:colOff>
      <xdr:row>10</xdr:row>
      <xdr:rowOff>0</xdr:rowOff>
    </xdr:to>
    <xdr:sp macro="[0]!BackToMainMenu" textlink="">
      <xdr:nvSpPr>
        <xdr:cNvPr id="12" name="BackToMainMenu">
          <a:extLst>
            <a:ext uri="{FF2B5EF4-FFF2-40B4-BE49-F238E27FC236}">
              <a16:creationId xmlns:a16="http://schemas.microsoft.com/office/drawing/2014/main" id="{00000000-0008-0000-1200-00000C000000}"/>
            </a:ext>
          </a:extLst>
        </xdr:cNvPr>
        <xdr:cNvSpPr/>
      </xdr:nvSpPr>
      <xdr:spPr>
        <a:xfrm>
          <a:off x="0" y="1990725"/>
          <a:ext cx="2714625" cy="381000"/>
        </a:xfrm>
        <a:prstGeom prst="roundRect">
          <a:avLst/>
        </a:prstGeom>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400" b="1">
              <a:solidFill>
                <a:schemeClr val="tx1"/>
              </a:solidFill>
            </a:rPr>
            <a:t>Retour au MENU principal</a:t>
          </a:r>
        </a:p>
      </xdr:txBody>
    </xdr:sp>
    <xdr:clientData/>
  </xdr:twoCellAnchor>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2876550</xdr:colOff>
          <xdr:row>6</xdr:row>
          <xdr:rowOff>133350</xdr:rowOff>
        </xdr:to>
        <xdr:sp macro="" textlink="">
          <xdr:nvSpPr>
            <xdr:cNvPr id="43009" name="lblMinAll_Hover" hidden="1">
              <a:extLst>
                <a:ext uri="{63B3BB69-23CF-44E3-9099-C40C66FF867C}">
                  <a14:compatExt spid="_x0000_s43009"/>
                </a:ext>
                <a:ext uri="{FF2B5EF4-FFF2-40B4-BE49-F238E27FC236}">
                  <a16:creationId xmlns:a16="http://schemas.microsoft.com/office/drawing/2014/main" id="{00000000-0008-0000-2900-000001A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38100</xdr:rowOff>
        </xdr:from>
        <xdr:to>
          <xdr:col>0</xdr:col>
          <xdr:colOff>1800225</xdr:colOff>
          <xdr:row>6</xdr:row>
          <xdr:rowOff>171450</xdr:rowOff>
        </xdr:to>
        <xdr:sp macro="" textlink="">
          <xdr:nvSpPr>
            <xdr:cNvPr id="43010" name="lblPaiement_Hover" hidden="1">
              <a:extLst>
                <a:ext uri="{63B3BB69-23CF-44E3-9099-C40C66FF867C}">
                  <a14:compatExt spid="_x0000_s43010"/>
                </a:ext>
                <a:ext uri="{FF2B5EF4-FFF2-40B4-BE49-F238E27FC236}">
                  <a16:creationId xmlns:a16="http://schemas.microsoft.com/office/drawing/2014/main" id="{00000000-0008-0000-2900-000002A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0</xdr:colOff>
      <xdr:row>3</xdr:row>
      <xdr:rowOff>3600</xdr:rowOff>
    </xdr:from>
    <xdr:to>
      <xdr:col>0</xdr:col>
      <xdr:colOff>428200</xdr:colOff>
      <xdr:row>5</xdr:row>
      <xdr:rowOff>72600</xdr:rowOff>
    </xdr:to>
    <xdr:grpSp>
      <xdr:nvGrpSpPr>
        <xdr:cNvPr id="3" name="Groupe 2">
          <a:extLst>
            <a:ext uri="{FF2B5EF4-FFF2-40B4-BE49-F238E27FC236}">
              <a16:creationId xmlns:a16="http://schemas.microsoft.com/office/drawing/2014/main" id="{237FF38A-E0C4-9D75-E6E3-005C52575A06}"/>
            </a:ext>
          </a:extLst>
        </xdr:cNvPr>
        <xdr:cNvGrpSpPr/>
      </xdr:nvGrpSpPr>
      <xdr:grpSpPr>
        <a:xfrm>
          <a:off x="0" y="889425"/>
          <a:ext cx="428200" cy="450000"/>
          <a:chOff x="0" y="889425"/>
          <a:chExt cx="428200" cy="450000"/>
        </a:xfrm>
      </xdr:grpSpPr>
      <xdr:sp macro="[0]!DEB_Saisie_Click" textlink="">
        <xdr:nvSpPr>
          <xdr:cNvPr id="7" name="btnPaiement" title="test">
            <a:extLst>
              <a:ext uri="{FF2B5EF4-FFF2-40B4-BE49-F238E27FC236}">
                <a16:creationId xmlns:a16="http://schemas.microsoft.com/office/drawing/2014/main" id="{00000000-0008-0000-1200-000007000000}"/>
              </a:ext>
            </a:extLst>
          </xdr:cNvPr>
          <xdr:cNvSpPr/>
        </xdr:nvSpPr>
        <xdr:spPr>
          <a:xfrm rot="5400000">
            <a:off x="0" y="911225"/>
            <a:ext cx="450000" cy="406400"/>
          </a:xfrm>
          <a:prstGeom prst="round2SameRect">
            <a:avLst/>
          </a:prstGeom>
          <a:solidFill>
            <a:schemeClr val="accent2">
              <a:lumMod val="60000"/>
              <a:lumOff val="4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600" b="1">
              <a:solidFill>
                <a:schemeClr val="accent2">
                  <a:lumMod val="75000"/>
                </a:schemeClr>
              </a:solidFill>
            </a:endParaRPr>
          </a:p>
        </xdr:txBody>
      </xdr:sp>
      <xdr:pic macro="[0]!wshMenuDEB.Paiement_Click">
        <xdr:nvPicPr>
          <xdr:cNvPr id="11" name="icoPaiement" descr="Chèque avec un remplissage uni">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0" y="927100"/>
            <a:ext cx="396000" cy="396000"/>
          </a:xfrm>
          <a:prstGeom prst="rect">
            <a:avLst/>
          </a:prstGeom>
        </xdr:spPr>
      </xdr:pic>
    </xdr:grpSp>
    <xdr:clientData/>
  </xdr:twoCellAnchor>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47626</xdr:rowOff>
        </xdr:from>
        <xdr:to>
          <xdr:col>0</xdr:col>
          <xdr:colOff>3238500</xdr:colOff>
          <xdr:row>27</xdr:row>
          <xdr:rowOff>104776</xdr:rowOff>
        </xdr:to>
        <xdr:sp macro="" textlink="">
          <xdr:nvSpPr>
            <xdr:cNvPr id="38917" name="lblMinAll_Hover" hidden="1">
              <a:extLst>
                <a:ext uri="{63B3BB69-23CF-44E3-9099-C40C66FF867C}">
                  <a14:compatExt spid="_x0000_s38917"/>
                </a:ext>
                <a:ext uri="{FF2B5EF4-FFF2-40B4-BE49-F238E27FC236}">
                  <a16:creationId xmlns:a16="http://schemas.microsoft.com/office/drawing/2014/main" id="{00000000-0008-0000-2A00-0000059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xdr:row>
          <xdr:rowOff>66675</xdr:rowOff>
        </xdr:from>
        <xdr:to>
          <xdr:col>0</xdr:col>
          <xdr:colOff>1440000</xdr:colOff>
          <xdr:row>26</xdr:row>
          <xdr:rowOff>24675</xdr:rowOff>
        </xdr:to>
        <xdr:sp macro="" textlink="">
          <xdr:nvSpPr>
            <xdr:cNvPr id="38921" name="lblFAC_Confirmation_Hover" hidden="1">
              <a:extLst>
                <a:ext uri="{63B3BB69-23CF-44E3-9099-C40C66FF867C}">
                  <a14:compatExt spid="_x0000_s38921"/>
                </a:ext>
                <a:ext uri="{FF2B5EF4-FFF2-40B4-BE49-F238E27FC236}">
                  <a16:creationId xmlns:a16="http://schemas.microsoft.com/office/drawing/2014/main" id="{00000000-0008-0000-2A00-0000099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0</xdr:colOff>
      <xdr:row>22</xdr:row>
      <xdr:rowOff>178670</xdr:rowOff>
    </xdr:from>
    <xdr:to>
      <xdr:col>0</xdr:col>
      <xdr:colOff>437200</xdr:colOff>
      <xdr:row>25</xdr:row>
      <xdr:rowOff>75170</xdr:rowOff>
    </xdr:to>
    <xdr:grpSp>
      <xdr:nvGrpSpPr>
        <xdr:cNvPr id="5" name="Groupe 5 - Confirmation">
          <a:extLst>
            <a:ext uri="{FF2B5EF4-FFF2-40B4-BE49-F238E27FC236}">
              <a16:creationId xmlns:a16="http://schemas.microsoft.com/office/drawing/2014/main" id="{B06FEF30-63C3-A78B-29F8-D7A71D721E70}"/>
            </a:ext>
          </a:extLst>
        </xdr:cNvPr>
        <xdr:cNvGrpSpPr/>
      </xdr:nvGrpSpPr>
      <xdr:grpSpPr>
        <a:xfrm>
          <a:off x="0" y="4683995"/>
          <a:ext cx="437200" cy="468000"/>
          <a:chOff x="0" y="4683995"/>
          <a:chExt cx="437200" cy="468000"/>
        </a:xfrm>
      </xdr:grpSpPr>
      <xdr:sp macro="[0]!FAC_Confirmation_Click" textlink="">
        <xdr:nvSpPr>
          <xdr:cNvPr id="16" name="btnFAC_Confirmation" title="test">
            <a:extLst>
              <a:ext uri="{FF2B5EF4-FFF2-40B4-BE49-F238E27FC236}">
                <a16:creationId xmlns:a16="http://schemas.microsoft.com/office/drawing/2014/main" id="{26CC43BC-E46C-68AA-7BD8-4F92E882D52E}"/>
              </a:ext>
            </a:extLst>
          </xdr:cNvPr>
          <xdr:cNvSpPr/>
        </xdr:nvSpPr>
        <xdr:spPr>
          <a:xfrm rot="5400000">
            <a:off x="0" y="4714795"/>
            <a:ext cx="468000" cy="406400"/>
          </a:xfrm>
          <a:prstGeom prst="round2SameRect">
            <a:avLst/>
          </a:prstGeom>
          <a:solidFill>
            <a:schemeClr val="accent6">
              <a:lumMod val="40000"/>
              <a:lumOff val="6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600" b="1">
              <a:solidFill>
                <a:schemeClr val="accent6">
                  <a:lumMod val="75000"/>
                </a:schemeClr>
              </a:solidFill>
            </a:endParaRPr>
          </a:p>
        </xdr:txBody>
      </xdr:sp>
      <xdr:pic>
        <xdr:nvPicPr>
          <xdr:cNvPr id="21" name="icoFAC_Confirmation" descr="Fermer avec un remplissage uni">
            <a:extLst>
              <a:ext uri="{FF2B5EF4-FFF2-40B4-BE49-F238E27FC236}">
                <a16:creationId xmlns:a16="http://schemas.microsoft.com/office/drawing/2014/main" id="{2B3F44C8-760C-3742-850D-042051AA0F9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4724400"/>
            <a:ext cx="396000" cy="396000"/>
          </a:xfrm>
          <a:prstGeom prst="rect">
            <a:avLst/>
          </a:prstGeom>
        </xdr:spPr>
      </xdr:pic>
    </xdr:grpSp>
    <xdr:clientData/>
  </xdr:twoCellAnchor>
  <mc:AlternateContent xmlns:mc="http://schemas.openxmlformats.org/markup-compatibility/2006">
    <mc:Choice xmlns:a14="http://schemas.microsoft.com/office/drawing/2010/main" Requires="a14">
      <xdr:twoCellAnchor editAs="oneCell">
        <xdr:from>
          <xdr:col>0</xdr:col>
          <xdr:colOff>0</xdr:colOff>
          <xdr:row>17</xdr:row>
          <xdr:rowOff>85725</xdr:rowOff>
        </xdr:from>
        <xdr:to>
          <xdr:col>0</xdr:col>
          <xdr:colOff>1440000</xdr:colOff>
          <xdr:row>21</xdr:row>
          <xdr:rowOff>43725</xdr:rowOff>
        </xdr:to>
        <xdr:sp macro="" textlink="">
          <xdr:nvSpPr>
            <xdr:cNvPr id="38920" name="lblFAC_Historique_Hover" hidden="1">
              <a:extLst>
                <a:ext uri="{63B3BB69-23CF-44E3-9099-C40C66FF867C}">
                  <a14:compatExt spid="_x0000_s38920"/>
                </a:ext>
                <a:ext uri="{FF2B5EF4-FFF2-40B4-BE49-F238E27FC236}">
                  <a16:creationId xmlns:a16="http://schemas.microsoft.com/office/drawing/2014/main" id="{00000000-0008-0000-2A00-0000089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0</xdr:colOff>
      <xdr:row>18</xdr:row>
      <xdr:rowOff>15059</xdr:rowOff>
    </xdr:from>
    <xdr:to>
      <xdr:col>0</xdr:col>
      <xdr:colOff>428200</xdr:colOff>
      <xdr:row>20</xdr:row>
      <xdr:rowOff>84059</xdr:rowOff>
    </xdr:to>
    <xdr:grpSp>
      <xdr:nvGrpSpPr>
        <xdr:cNvPr id="13" name="Groupe 4 - Historique">
          <a:extLst>
            <a:ext uri="{FF2B5EF4-FFF2-40B4-BE49-F238E27FC236}">
              <a16:creationId xmlns:a16="http://schemas.microsoft.com/office/drawing/2014/main" id="{D2546724-1366-3B13-5AE7-D3029F030992}"/>
            </a:ext>
          </a:extLst>
        </xdr:cNvPr>
        <xdr:cNvGrpSpPr/>
      </xdr:nvGrpSpPr>
      <xdr:grpSpPr>
        <a:xfrm>
          <a:off x="0" y="3758384"/>
          <a:ext cx="428200" cy="450000"/>
          <a:chOff x="0" y="3758384"/>
          <a:chExt cx="428200" cy="450000"/>
        </a:xfrm>
      </xdr:grpSpPr>
      <xdr:sp macro="[0]!FAC_Historique_Click" textlink="">
        <xdr:nvSpPr>
          <xdr:cNvPr id="14" name="btnFAC_Historique" title="test">
            <a:extLst>
              <a:ext uri="{FF2B5EF4-FFF2-40B4-BE49-F238E27FC236}">
                <a16:creationId xmlns:a16="http://schemas.microsoft.com/office/drawing/2014/main" id="{8C733353-E016-7F6F-4853-AF448AC785E7}"/>
              </a:ext>
            </a:extLst>
          </xdr:cNvPr>
          <xdr:cNvSpPr/>
        </xdr:nvSpPr>
        <xdr:spPr>
          <a:xfrm rot="5400000">
            <a:off x="0" y="3780184"/>
            <a:ext cx="450000" cy="406400"/>
          </a:xfrm>
          <a:prstGeom prst="round2SameRect">
            <a:avLst/>
          </a:prstGeom>
          <a:solidFill>
            <a:schemeClr val="accent6">
              <a:lumMod val="40000"/>
              <a:lumOff val="6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600" b="1">
              <a:solidFill>
                <a:schemeClr val="accent6">
                  <a:lumMod val="75000"/>
                </a:schemeClr>
              </a:solidFill>
            </a:endParaRPr>
          </a:p>
        </xdr:txBody>
      </xdr:sp>
      <xdr:pic macro="[0]!FAC_Historique_Click">
        <xdr:nvPicPr>
          <xdr:cNvPr id="9" name="icoFAC_Historique" descr="Calendrier journalier avec un remplissage uni">
            <a:extLst>
              <a:ext uri="{FF2B5EF4-FFF2-40B4-BE49-F238E27FC236}">
                <a16:creationId xmlns:a16="http://schemas.microsoft.com/office/drawing/2014/main" id="{E4BD3CFB-8523-4ED5-86BF-2DA7A29DE5FD}"/>
              </a:ext>
            </a:extLst>
          </xdr:cNvPr>
          <xdr:cNvPicPr preferRelativeResize="0">
            <a:picLocks/>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0" y="3794914"/>
            <a:ext cx="396000" cy="396000"/>
          </a:xfrm>
          <a:prstGeom prst="rect">
            <a:avLst/>
          </a:prstGeom>
        </xdr:spPr>
      </xdr:pic>
    </xdr:grpSp>
    <xdr:clientData/>
  </xdr:twoCellAnchor>
  <mc:AlternateContent xmlns:mc="http://schemas.openxmlformats.org/markup-compatibility/2006">
    <mc:Choice xmlns:a14="http://schemas.microsoft.com/office/drawing/2010/main" Requires="a14">
      <xdr:twoCellAnchor editAs="oneCell">
        <xdr:from>
          <xdr:col>0</xdr:col>
          <xdr:colOff>0</xdr:colOff>
          <xdr:row>12</xdr:row>
          <xdr:rowOff>66675</xdr:rowOff>
        </xdr:from>
        <xdr:to>
          <xdr:col>0</xdr:col>
          <xdr:colOff>1440000</xdr:colOff>
          <xdr:row>16</xdr:row>
          <xdr:rowOff>24675</xdr:rowOff>
        </xdr:to>
        <xdr:sp macro="" textlink="">
          <xdr:nvSpPr>
            <xdr:cNvPr id="38919" name="lblFAC_Encaissement_Hover" hidden="1">
              <a:extLst>
                <a:ext uri="{63B3BB69-23CF-44E3-9099-C40C66FF867C}">
                  <a14:compatExt spid="_x0000_s38919"/>
                </a:ext>
                <a:ext uri="{FF2B5EF4-FFF2-40B4-BE49-F238E27FC236}">
                  <a16:creationId xmlns:a16="http://schemas.microsoft.com/office/drawing/2014/main" id="{00000000-0008-0000-2A00-0000079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1</xdr:colOff>
      <xdr:row>13</xdr:row>
      <xdr:rowOff>46706</xdr:rowOff>
    </xdr:from>
    <xdr:to>
      <xdr:col>0</xdr:col>
      <xdr:colOff>419200</xdr:colOff>
      <xdr:row>15</xdr:row>
      <xdr:rowOff>97706</xdr:rowOff>
    </xdr:to>
    <xdr:grpSp>
      <xdr:nvGrpSpPr>
        <xdr:cNvPr id="10" name="Groupe 3 - Encaissements">
          <a:extLst>
            <a:ext uri="{FF2B5EF4-FFF2-40B4-BE49-F238E27FC236}">
              <a16:creationId xmlns:a16="http://schemas.microsoft.com/office/drawing/2014/main" id="{1B39DCFF-E441-98B4-6F5B-5ECB093F21B3}"/>
            </a:ext>
          </a:extLst>
        </xdr:cNvPr>
        <xdr:cNvGrpSpPr/>
      </xdr:nvGrpSpPr>
      <xdr:grpSpPr>
        <a:xfrm>
          <a:off x="1" y="2837531"/>
          <a:ext cx="419199" cy="432000"/>
          <a:chOff x="-81362" y="2837531"/>
          <a:chExt cx="415519" cy="450000"/>
        </a:xfrm>
      </xdr:grpSpPr>
      <xdr:sp macro="[0]!Encaissement_Click" textlink="" fLocksText="0">
        <xdr:nvSpPr>
          <xdr:cNvPr id="3" name="btnEncaissement" title="test">
            <a:extLst>
              <a:ext uri="{FF2B5EF4-FFF2-40B4-BE49-F238E27FC236}">
                <a16:creationId xmlns:a16="http://schemas.microsoft.com/office/drawing/2014/main" id="{00000000-0008-0000-0800-000003000000}"/>
              </a:ext>
            </a:extLst>
          </xdr:cNvPr>
          <xdr:cNvSpPr/>
        </xdr:nvSpPr>
        <xdr:spPr>
          <a:xfrm rot="5400000">
            <a:off x="-92259" y="2861115"/>
            <a:ext cx="450000" cy="402832"/>
          </a:xfrm>
          <a:prstGeom prst="round2SameRect">
            <a:avLst/>
          </a:prstGeom>
          <a:solidFill>
            <a:schemeClr val="accent6">
              <a:lumMod val="40000"/>
              <a:lumOff val="6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600" b="1">
              <a:solidFill>
                <a:schemeClr val="accent6">
                  <a:lumMod val="75000"/>
                </a:schemeClr>
              </a:solidFill>
            </a:endParaRPr>
          </a:p>
        </xdr:txBody>
      </xdr:sp>
      <xdr:pic macro="[0]!wshMenuFACT.Encaissement_Click">
        <xdr:nvPicPr>
          <xdr:cNvPr id="8" name="icoEncaissement" descr="Tirelire avec un remplissage uni">
            <a:extLst>
              <a:ext uri="{FF2B5EF4-FFF2-40B4-BE49-F238E27FC236}">
                <a16:creationId xmlns:a16="http://schemas.microsoft.com/office/drawing/2014/main" id="{00000000-0008-0000-0800-000008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81362" y="2837532"/>
            <a:ext cx="396000" cy="396000"/>
          </a:xfrm>
          <a:prstGeom prst="rect">
            <a:avLst/>
          </a:prstGeom>
        </xdr:spPr>
      </xdr:pic>
    </xdr:grpSp>
    <xdr:clientData/>
  </xdr:twoCellAnchor>
  <mc:AlternateContent xmlns:mc="http://schemas.openxmlformats.org/markup-compatibility/2006">
    <mc:Choice xmlns:a14="http://schemas.microsoft.com/office/drawing/2010/main" Requires="a14">
      <xdr:twoCellAnchor editAs="oneCell">
        <xdr:from>
          <xdr:col>0</xdr:col>
          <xdr:colOff>0</xdr:colOff>
          <xdr:row>7</xdr:row>
          <xdr:rowOff>76200</xdr:rowOff>
        </xdr:from>
        <xdr:to>
          <xdr:col>0</xdr:col>
          <xdr:colOff>1440000</xdr:colOff>
          <xdr:row>11</xdr:row>
          <xdr:rowOff>34200</xdr:rowOff>
        </xdr:to>
        <xdr:sp macro="" textlink="">
          <xdr:nvSpPr>
            <xdr:cNvPr id="38918" name="lblFAC_Suivi_CC_Hover" hidden="1">
              <a:extLst>
                <a:ext uri="{63B3BB69-23CF-44E3-9099-C40C66FF867C}">
                  <a14:compatExt spid="_x0000_s38918"/>
                </a:ext>
                <a:ext uri="{FF2B5EF4-FFF2-40B4-BE49-F238E27FC236}">
                  <a16:creationId xmlns:a16="http://schemas.microsoft.com/office/drawing/2014/main" id="{00000000-0008-0000-2A00-0000069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0</xdr:colOff>
      <xdr:row>8</xdr:row>
      <xdr:rowOff>13678</xdr:rowOff>
    </xdr:from>
    <xdr:to>
      <xdr:col>0</xdr:col>
      <xdr:colOff>428200</xdr:colOff>
      <xdr:row>10</xdr:row>
      <xdr:rowOff>82678</xdr:rowOff>
    </xdr:to>
    <xdr:grpSp>
      <xdr:nvGrpSpPr>
        <xdr:cNvPr id="12" name="Groupe 11">
          <a:extLst>
            <a:ext uri="{FF2B5EF4-FFF2-40B4-BE49-F238E27FC236}">
              <a16:creationId xmlns:a16="http://schemas.microsoft.com/office/drawing/2014/main" id="{3DEC8AA0-AA48-AAD4-C2AF-7B46D28256F3}"/>
            </a:ext>
          </a:extLst>
        </xdr:cNvPr>
        <xdr:cNvGrpSpPr/>
      </xdr:nvGrpSpPr>
      <xdr:grpSpPr>
        <a:xfrm>
          <a:off x="0" y="1852003"/>
          <a:ext cx="428200" cy="450000"/>
          <a:chOff x="0" y="1852003"/>
          <a:chExt cx="428200" cy="450000"/>
        </a:xfrm>
      </xdr:grpSpPr>
      <xdr:sp macro="[0]!SuiviCC_Click" textlink="">
        <xdr:nvSpPr>
          <xdr:cNvPr id="2" name="btnSuiviCC" title="test">
            <a:extLst>
              <a:ext uri="{FF2B5EF4-FFF2-40B4-BE49-F238E27FC236}">
                <a16:creationId xmlns:a16="http://schemas.microsoft.com/office/drawing/2014/main" id="{00000000-0008-0000-0800-000002000000}"/>
              </a:ext>
            </a:extLst>
          </xdr:cNvPr>
          <xdr:cNvSpPr/>
        </xdr:nvSpPr>
        <xdr:spPr>
          <a:xfrm rot="5400000">
            <a:off x="0" y="1873803"/>
            <a:ext cx="450000" cy="406400"/>
          </a:xfrm>
          <a:prstGeom prst="round2SameRect">
            <a:avLst/>
          </a:prstGeom>
          <a:solidFill>
            <a:schemeClr val="accent6">
              <a:lumMod val="40000"/>
              <a:lumOff val="6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600" b="1">
              <a:solidFill>
                <a:schemeClr val="accent6">
                  <a:lumMod val="75000"/>
                </a:schemeClr>
              </a:solidFill>
            </a:endParaRPr>
          </a:p>
        </xdr:txBody>
      </xdr:sp>
      <xdr:sp macro="" textlink="">
        <xdr:nvSpPr>
          <xdr:cNvPr id="19" name="icoSuiviCC" descr="Boulier avec un remplissage uni">
            <a:extLst>
              <a:ext uri="{FF2B5EF4-FFF2-40B4-BE49-F238E27FC236}">
                <a16:creationId xmlns:a16="http://schemas.microsoft.com/office/drawing/2014/main" id="{00000000-0008-0000-0800-000006000000}"/>
              </a:ext>
            </a:extLst>
          </xdr:cNvPr>
          <xdr:cNvSpPr/>
        </xdr:nvSpPr>
        <xdr:spPr>
          <a:xfrm>
            <a:off x="0" y="1888996"/>
            <a:ext cx="396000" cy="396000"/>
          </a:xfrm>
          <a:custGeom>
            <a:avLst/>
            <a:gdLst>
              <a:gd name="connsiteX0" fmla="*/ 340688 w 363400"/>
              <a:gd name="connsiteY0" fmla="*/ 0 h 331365"/>
              <a:gd name="connsiteX1" fmla="*/ 22713 w 363400"/>
              <a:gd name="connsiteY1" fmla="*/ 0 h 331365"/>
              <a:gd name="connsiteX2" fmla="*/ 0 w 363400"/>
              <a:gd name="connsiteY2" fmla="*/ 16164 h 331365"/>
              <a:gd name="connsiteX3" fmla="*/ 0 w 363400"/>
              <a:gd name="connsiteY3" fmla="*/ 315201 h 331365"/>
              <a:gd name="connsiteX4" fmla="*/ 22713 w 363400"/>
              <a:gd name="connsiteY4" fmla="*/ 331365 h 331365"/>
              <a:gd name="connsiteX5" fmla="*/ 340688 w 363400"/>
              <a:gd name="connsiteY5" fmla="*/ 331365 h 331365"/>
              <a:gd name="connsiteX6" fmla="*/ 363401 w 363400"/>
              <a:gd name="connsiteY6" fmla="*/ 315201 h 331365"/>
              <a:gd name="connsiteX7" fmla="*/ 363401 w 363400"/>
              <a:gd name="connsiteY7" fmla="*/ 16164 h 331365"/>
              <a:gd name="connsiteX8" fmla="*/ 340688 w 363400"/>
              <a:gd name="connsiteY8" fmla="*/ 0 h 331365"/>
              <a:gd name="connsiteX9" fmla="*/ 329332 w 363400"/>
              <a:gd name="connsiteY9" fmla="*/ 24246 h 331365"/>
              <a:gd name="connsiteX10" fmla="*/ 329332 w 363400"/>
              <a:gd name="connsiteY10" fmla="*/ 60616 h 331365"/>
              <a:gd name="connsiteX11" fmla="*/ 295263 w 363400"/>
              <a:gd name="connsiteY11" fmla="*/ 60616 h 331365"/>
              <a:gd name="connsiteX12" fmla="*/ 272551 w 363400"/>
              <a:gd name="connsiteY12" fmla="*/ 44451 h 331365"/>
              <a:gd name="connsiteX13" fmla="*/ 249838 w 363400"/>
              <a:gd name="connsiteY13" fmla="*/ 60616 h 331365"/>
              <a:gd name="connsiteX14" fmla="*/ 238482 w 363400"/>
              <a:gd name="connsiteY14" fmla="*/ 60616 h 331365"/>
              <a:gd name="connsiteX15" fmla="*/ 215769 w 363400"/>
              <a:gd name="connsiteY15" fmla="*/ 44451 h 331365"/>
              <a:gd name="connsiteX16" fmla="*/ 193057 w 363400"/>
              <a:gd name="connsiteY16" fmla="*/ 60616 h 331365"/>
              <a:gd name="connsiteX17" fmla="*/ 113563 w 363400"/>
              <a:gd name="connsiteY17" fmla="*/ 60616 h 331365"/>
              <a:gd name="connsiteX18" fmla="*/ 90850 w 363400"/>
              <a:gd name="connsiteY18" fmla="*/ 44451 h 331365"/>
              <a:gd name="connsiteX19" fmla="*/ 68138 w 363400"/>
              <a:gd name="connsiteY19" fmla="*/ 60616 h 331365"/>
              <a:gd name="connsiteX20" fmla="*/ 34069 w 363400"/>
              <a:gd name="connsiteY20" fmla="*/ 60616 h 331365"/>
              <a:gd name="connsiteX21" fmla="*/ 34069 w 363400"/>
              <a:gd name="connsiteY21" fmla="*/ 24246 h 331365"/>
              <a:gd name="connsiteX22" fmla="*/ 272551 w 363400"/>
              <a:gd name="connsiteY22" fmla="*/ 238421 h 331365"/>
              <a:gd name="connsiteX23" fmla="*/ 249838 w 363400"/>
              <a:gd name="connsiteY23" fmla="*/ 254586 h 331365"/>
              <a:gd name="connsiteX24" fmla="*/ 238482 w 363400"/>
              <a:gd name="connsiteY24" fmla="*/ 254586 h 331365"/>
              <a:gd name="connsiteX25" fmla="*/ 215769 w 363400"/>
              <a:gd name="connsiteY25" fmla="*/ 238421 h 331365"/>
              <a:gd name="connsiteX26" fmla="*/ 193057 w 363400"/>
              <a:gd name="connsiteY26" fmla="*/ 254586 h 331365"/>
              <a:gd name="connsiteX27" fmla="*/ 113563 w 363400"/>
              <a:gd name="connsiteY27" fmla="*/ 254586 h 331365"/>
              <a:gd name="connsiteX28" fmla="*/ 90850 w 363400"/>
              <a:gd name="connsiteY28" fmla="*/ 238421 h 331365"/>
              <a:gd name="connsiteX29" fmla="*/ 68138 w 363400"/>
              <a:gd name="connsiteY29" fmla="*/ 254586 h 331365"/>
              <a:gd name="connsiteX30" fmla="*/ 34069 w 363400"/>
              <a:gd name="connsiteY30" fmla="*/ 254586 h 331365"/>
              <a:gd name="connsiteX31" fmla="*/ 34069 w 363400"/>
              <a:gd name="connsiteY31" fmla="*/ 206093 h 331365"/>
              <a:gd name="connsiteX32" fmla="*/ 68138 w 363400"/>
              <a:gd name="connsiteY32" fmla="*/ 206093 h 331365"/>
              <a:gd name="connsiteX33" fmla="*/ 90850 w 363400"/>
              <a:gd name="connsiteY33" fmla="*/ 222257 h 331365"/>
              <a:gd name="connsiteX34" fmla="*/ 113563 w 363400"/>
              <a:gd name="connsiteY34" fmla="*/ 206093 h 331365"/>
              <a:gd name="connsiteX35" fmla="*/ 124919 w 363400"/>
              <a:gd name="connsiteY35" fmla="*/ 206093 h 331365"/>
              <a:gd name="connsiteX36" fmla="*/ 147632 w 363400"/>
              <a:gd name="connsiteY36" fmla="*/ 222257 h 331365"/>
              <a:gd name="connsiteX37" fmla="*/ 170344 w 363400"/>
              <a:gd name="connsiteY37" fmla="*/ 206093 h 331365"/>
              <a:gd name="connsiteX38" fmla="*/ 249838 w 363400"/>
              <a:gd name="connsiteY38" fmla="*/ 206093 h 331365"/>
              <a:gd name="connsiteX39" fmla="*/ 272551 w 363400"/>
              <a:gd name="connsiteY39" fmla="*/ 222257 h 331365"/>
              <a:gd name="connsiteX40" fmla="*/ 295263 w 363400"/>
              <a:gd name="connsiteY40" fmla="*/ 206093 h 331365"/>
              <a:gd name="connsiteX41" fmla="*/ 329332 w 363400"/>
              <a:gd name="connsiteY41" fmla="*/ 206093 h 331365"/>
              <a:gd name="connsiteX42" fmla="*/ 329332 w 363400"/>
              <a:gd name="connsiteY42" fmla="*/ 254586 h 331365"/>
              <a:gd name="connsiteX43" fmla="*/ 295263 w 363400"/>
              <a:gd name="connsiteY43" fmla="*/ 254586 h 331365"/>
              <a:gd name="connsiteX44" fmla="*/ 272551 w 363400"/>
              <a:gd name="connsiteY44" fmla="*/ 238421 h 331365"/>
              <a:gd name="connsiteX45" fmla="*/ 295263 w 363400"/>
              <a:gd name="connsiteY45" fmla="*/ 189929 h 331365"/>
              <a:gd name="connsiteX46" fmla="*/ 272551 w 363400"/>
              <a:gd name="connsiteY46" fmla="*/ 173765 h 331365"/>
              <a:gd name="connsiteX47" fmla="*/ 249838 w 363400"/>
              <a:gd name="connsiteY47" fmla="*/ 189929 h 331365"/>
              <a:gd name="connsiteX48" fmla="*/ 170344 w 363400"/>
              <a:gd name="connsiteY48" fmla="*/ 189929 h 331365"/>
              <a:gd name="connsiteX49" fmla="*/ 147632 w 363400"/>
              <a:gd name="connsiteY49" fmla="*/ 173765 h 331365"/>
              <a:gd name="connsiteX50" fmla="*/ 124919 w 363400"/>
              <a:gd name="connsiteY50" fmla="*/ 189929 h 331365"/>
              <a:gd name="connsiteX51" fmla="*/ 113563 w 363400"/>
              <a:gd name="connsiteY51" fmla="*/ 189929 h 331365"/>
              <a:gd name="connsiteX52" fmla="*/ 90850 w 363400"/>
              <a:gd name="connsiteY52" fmla="*/ 173765 h 331365"/>
              <a:gd name="connsiteX53" fmla="*/ 68138 w 363400"/>
              <a:gd name="connsiteY53" fmla="*/ 189929 h 331365"/>
              <a:gd name="connsiteX54" fmla="*/ 34069 w 363400"/>
              <a:gd name="connsiteY54" fmla="*/ 189929 h 331365"/>
              <a:gd name="connsiteX55" fmla="*/ 34069 w 363400"/>
              <a:gd name="connsiteY55" fmla="*/ 141436 h 331365"/>
              <a:gd name="connsiteX56" fmla="*/ 136275 w 363400"/>
              <a:gd name="connsiteY56" fmla="*/ 141436 h 331365"/>
              <a:gd name="connsiteX57" fmla="*/ 158988 w 363400"/>
              <a:gd name="connsiteY57" fmla="*/ 157601 h 331365"/>
              <a:gd name="connsiteX58" fmla="*/ 181700 w 363400"/>
              <a:gd name="connsiteY58" fmla="*/ 141436 h 331365"/>
              <a:gd name="connsiteX59" fmla="*/ 193057 w 363400"/>
              <a:gd name="connsiteY59" fmla="*/ 141436 h 331365"/>
              <a:gd name="connsiteX60" fmla="*/ 215769 w 363400"/>
              <a:gd name="connsiteY60" fmla="*/ 157601 h 331365"/>
              <a:gd name="connsiteX61" fmla="*/ 238482 w 363400"/>
              <a:gd name="connsiteY61" fmla="*/ 141436 h 331365"/>
              <a:gd name="connsiteX62" fmla="*/ 249838 w 363400"/>
              <a:gd name="connsiteY62" fmla="*/ 141436 h 331365"/>
              <a:gd name="connsiteX63" fmla="*/ 272551 w 363400"/>
              <a:gd name="connsiteY63" fmla="*/ 157601 h 331365"/>
              <a:gd name="connsiteX64" fmla="*/ 295263 w 363400"/>
              <a:gd name="connsiteY64" fmla="*/ 141436 h 331365"/>
              <a:gd name="connsiteX65" fmla="*/ 329332 w 363400"/>
              <a:gd name="connsiteY65" fmla="*/ 141436 h 331365"/>
              <a:gd name="connsiteX66" fmla="*/ 329332 w 363400"/>
              <a:gd name="connsiteY66" fmla="*/ 189929 h 331365"/>
              <a:gd name="connsiteX67" fmla="*/ 295263 w 363400"/>
              <a:gd name="connsiteY67" fmla="*/ 125272 h 331365"/>
              <a:gd name="connsiteX68" fmla="*/ 272551 w 363400"/>
              <a:gd name="connsiteY68" fmla="*/ 109108 h 331365"/>
              <a:gd name="connsiteX69" fmla="*/ 249838 w 363400"/>
              <a:gd name="connsiteY69" fmla="*/ 125272 h 331365"/>
              <a:gd name="connsiteX70" fmla="*/ 238482 w 363400"/>
              <a:gd name="connsiteY70" fmla="*/ 125272 h 331365"/>
              <a:gd name="connsiteX71" fmla="*/ 215769 w 363400"/>
              <a:gd name="connsiteY71" fmla="*/ 109108 h 331365"/>
              <a:gd name="connsiteX72" fmla="*/ 193057 w 363400"/>
              <a:gd name="connsiteY72" fmla="*/ 125272 h 331365"/>
              <a:gd name="connsiteX73" fmla="*/ 181700 w 363400"/>
              <a:gd name="connsiteY73" fmla="*/ 125272 h 331365"/>
              <a:gd name="connsiteX74" fmla="*/ 158988 w 363400"/>
              <a:gd name="connsiteY74" fmla="*/ 109108 h 331365"/>
              <a:gd name="connsiteX75" fmla="*/ 136275 w 363400"/>
              <a:gd name="connsiteY75" fmla="*/ 125272 h 331365"/>
              <a:gd name="connsiteX76" fmla="*/ 34069 w 363400"/>
              <a:gd name="connsiteY76" fmla="*/ 125272 h 331365"/>
              <a:gd name="connsiteX77" fmla="*/ 34069 w 363400"/>
              <a:gd name="connsiteY77" fmla="*/ 76780 h 331365"/>
              <a:gd name="connsiteX78" fmla="*/ 68138 w 363400"/>
              <a:gd name="connsiteY78" fmla="*/ 76780 h 331365"/>
              <a:gd name="connsiteX79" fmla="*/ 90850 w 363400"/>
              <a:gd name="connsiteY79" fmla="*/ 92944 h 331365"/>
              <a:gd name="connsiteX80" fmla="*/ 113563 w 363400"/>
              <a:gd name="connsiteY80" fmla="*/ 76780 h 331365"/>
              <a:gd name="connsiteX81" fmla="*/ 193057 w 363400"/>
              <a:gd name="connsiteY81" fmla="*/ 76780 h 331365"/>
              <a:gd name="connsiteX82" fmla="*/ 215769 w 363400"/>
              <a:gd name="connsiteY82" fmla="*/ 92944 h 331365"/>
              <a:gd name="connsiteX83" fmla="*/ 238482 w 363400"/>
              <a:gd name="connsiteY83" fmla="*/ 76780 h 331365"/>
              <a:gd name="connsiteX84" fmla="*/ 249838 w 363400"/>
              <a:gd name="connsiteY84" fmla="*/ 76780 h 331365"/>
              <a:gd name="connsiteX85" fmla="*/ 272551 w 363400"/>
              <a:gd name="connsiteY85" fmla="*/ 92944 h 331365"/>
              <a:gd name="connsiteX86" fmla="*/ 295263 w 363400"/>
              <a:gd name="connsiteY86" fmla="*/ 76780 h 331365"/>
              <a:gd name="connsiteX87" fmla="*/ 329332 w 363400"/>
              <a:gd name="connsiteY87" fmla="*/ 76780 h 331365"/>
              <a:gd name="connsiteX88" fmla="*/ 329332 w 363400"/>
              <a:gd name="connsiteY88" fmla="*/ 125272 h 331365"/>
              <a:gd name="connsiteX89" fmla="*/ 34069 w 363400"/>
              <a:gd name="connsiteY89" fmla="*/ 307119 h 331365"/>
              <a:gd name="connsiteX90" fmla="*/ 34069 w 363400"/>
              <a:gd name="connsiteY90" fmla="*/ 270750 h 331365"/>
              <a:gd name="connsiteX91" fmla="*/ 68138 w 363400"/>
              <a:gd name="connsiteY91" fmla="*/ 270750 h 331365"/>
              <a:gd name="connsiteX92" fmla="*/ 90850 w 363400"/>
              <a:gd name="connsiteY92" fmla="*/ 286914 h 331365"/>
              <a:gd name="connsiteX93" fmla="*/ 113563 w 363400"/>
              <a:gd name="connsiteY93" fmla="*/ 270750 h 331365"/>
              <a:gd name="connsiteX94" fmla="*/ 193057 w 363400"/>
              <a:gd name="connsiteY94" fmla="*/ 270750 h 331365"/>
              <a:gd name="connsiteX95" fmla="*/ 215769 w 363400"/>
              <a:gd name="connsiteY95" fmla="*/ 286914 h 331365"/>
              <a:gd name="connsiteX96" fmla="*/ 238482 w 363400"/>
              <a:gd name="connsiteY96" fmla="*/ 270750 h 331365"/>
              <a:gd name="connsiteX97" fmla="*/ 249838 w 363400"/>
              <a:gd name="connsiteY97" fmla="*/ 270750 h 331365"/>
              <a:gd name="connsiteX98" fmla="*/ 272551 w 363400"/>
              <a:gd name="connsiteY98" fmla="*/ 286914 h 331365"/>
              <a:gd name="connsiteX99" fmla="*/ 295263 w 363400"/>
              <a:gd name="connsiteY99" fmla="*/ 270750 h 331365"/>
              <a:gd name="connsiteX100" fmla="*/ 329332 w 363400"/>
              <a:gd name="connsiteY100" fmla="*/ 270750 h 331365"/>
              <a:gd name="connsiteX101" fmla="*/ 329332 w 363400"/>
              <a:gd name="connsiteY101" fmla="*/ 307119 h 3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Lst>
            <a:rect l="l" t="t" r="r" b="b"/>
            <a:pathLst>
              <a:path w="363400" h="331365">
                <a:moveTo>
                  <a:pt x="340688" y="0"/>
                </a:moveTo>
                <a:lnTo>
                  <a:pt x="22713" y="0"/>
                </a:lnTo>
                <a:cubicBezTo>
                  <a:pt x="10169" y="0"/>
                  <a:pt x="0" y="7237"/>
                  <a:pt x="0" y="16164"/>
                </a:cubicBezTo>
                <a:lnTo>
                  <a:pt x="0" y="315201"/>
                </a:lnTo>
                <a:cubicBezTo>
                  <a:pt x="0" y="324128"/>
                  <a:pt x="10169" y="331365"/>
                  <a:pt x="22713" y="331365"/>
                </a:cubicBezTo>
                <a:lnTo>
                  <a:pt x="340688" y="331365"/>
                </a:lnTo>
                <a:cubicBezTo>
                  <a:pt x="353232" y="331365"/>
                  <a:pt x="363401" y="324128"/>
                  <a:pt x="363401" y="315201"/>
                </a:cubicBezTo>
                <a:lnTo>
                  <a:pt x="363401" y="16164"/>
                </a:lnTo>
                <a:cubicBezTo>
                  <a:pt x="363401" y="7237"/>
                  <a:pt x="353232" y="0"/>
                  <a:pt x="340688" y="0"/>
                </a:cubicBezTo>
                <a:close/>
                <a:moveTo>
                  <a:pt x="329332" y="24246"/>
                </a:moveTo>
                <a:lnTo>
                  <a:pt x="329332" y="60616"/>
                </a:lnTo>
                <a:lnTo>
                  <a:pt x="295263" y="60616"/>
                </a:lnTo>
                <a:cubicBezTo>
                  <a:pt x="295263" y="51689"/>
                  <a:pt x="285094" y="44451"/>
                  <a:pt x="272551" y="44451"/>
                </a:cubicBezTo>
                <a:cubicBezTo>
                  <a:pt x="260007" y="44451"/>
                  <a:pt x="249838" y="51689"/>
                  <a:pt x="249838" y="60616"/>
                </a:cubicBezTo>
                <a:lnTo>
                  <a:pt x="238482" y="60616"/>
                </a:lnTo>
                <a:cubicBezTo>
                  <a:pt x="238482" y="51689"/>
                  <a:pt x="228313" y="44451"/>
                  <a:pt x="215769" y="44451"/>
                </a:cubicBezTo>
                <a:cubicBezTo>
                  <a:pt x="203226" y="44451"/>
                  <a:pt x="193057" y="51689"/>
                  <a:pt x="193057" y="60616"/>
                </a:cubicBezTo>
                <a:lnTo>
                  <a:pt x="113563" y="60616"/>
                </a:lnTo>
                <a:cubicBezTo>
                  <a:pt x="113563" y="51689"/>
                  <a:pt x="103394" y="44451"/>
                  <a:pt x="90850" y="44451"/>
                </a:cubicBezTo>
                <a:cubicBezTo>
                  <a:pt x="78307" y="44451"/>
                  <a:pt x="68138" y="51689"/>
                  <a:pt x="68138" y="60616"/>
                </a:cubicBezTo>
                <a:lnTo>
                  <a:pt x="34069" y="60616"/>
                </a:lnTo>
                <a:lnTo>
                  <a:pt x="34069" y="24246"/>
                </a:lnTo>
                <a:close/>
                <a:moveTo>
                  <a:pt x="272551" y="238421"/>
                </a:moveTo>
                <a:cubicBezTo>
                  <a:pt x="260007" y="238421"/>
                  <a:pt x="249838" y="245659"/>
                  <a:pt x="249838" y="254586"/>
                </a:cubicBezTo>
                <a:lnTo>
                  <a:pt x="238482" y="254586"/>
                </a:lnTo>
                <a:cubicBezTo>
                  <a:pt x="238482" y="245659"/>
                  <a:pt x="228313" y="238421"/>
                  <a:pt x="215769" y="238421"/>
                </a:cubicBezTo>
                <a:cubicBezTo>
                  <a:pt x="203226" y="238421"/>
                  <a:pt x="193057" y="245659"/>
                  <a:pt x="193057" y="254586"/>
                </a:cubicBezTo>
                <a:lnTo>
                  <a:pt x="113563" y="254586"/>
                </a:lnTo>
                <a:cubicBezTo>
                  <a:pt x="113563" y="245659"/>
                  <a:pt x="103394" y="238421"/>
                  <a:pt x="90850" y="238421"/>
                </a:cubicBezTo>
                <a:cubicBezTo>
                  <a:pt x="78307" y="238421"/>
                  <a:pt x="68138" y="245659"/>
                  <a:pt x="68138" y="254586"/>
                </a:cubicBezTo>
                <a:lnTo>
                  <a:pt x="34069" y="254586"/>
                </a:lnTo>
                <a:lnTo>
                  <a:pt x="34069" y="206093"/>
                </a:lnTo>
                <a:lnTo>
                  <a:pt x="68138" y="206093"/>
                </a:lnTo>
                <a:cubicBezTo>
                  <a:pt x="68138" y="215020"/>
                  <a:pt x="78307" y="222257"/>
                  <a:pt x="90850" y="222257"/>
                </a:cubicBezTo>
                <a:cubicBezTo>
                  <a:pt x="103394" y="222257"/>
                  <a:pt x="113563" y="215020"/>
                  <a:pt x="113563" y="206093"/>
                </a:cubicBezTo>
                <a:lnTo>
                  <a:pt x="124919" y="206093"/>
                </a:lnTo>
                <a:cubicBezTo>
                  <a:pt x="124919" y="215020"/>
                  <a:pt x="135088" y="222257"/>
                  <a:pt x="147632" y="222257"/>
                </a:cubicBezTo>
                <a:cubicBezTo>
                  <a:pt x="160175" y="222257"/>
                  <a:pt x="170344" y="215020"/>
                  <a:pt x="170344" y="206093"/>
                </a:cubicBezTo>
                <a:lnTo>
                  <a:pt x="249838" y="206093"/>
                </a:lnTo>
                <a:cubicBezTo>
                  <a:pt x="249838" y="215020"/>
                  <a:pt x="260007" y="222257"/>
                  <a:pt x="272551" y="222257"/>
                </a:cubicBezTo>
                <a:cubicBezTo>
                  <a:pt x="285094" y="222257"/>
                  <a:pt x="295263" y="215020"/>
                  <a:pt x="295263" y="206093"/>
                </a:cubicBezTo>
                <a:lnTo>
                  <a:pt x="329332" y="206093"/>
                </a:lnTo>
                <a:lnTo>
                  <a:pt x="329332" y="254586"/>
                </a:lnTo>
                <a:lnTo>
                  <a:pt x="295263" y="254586"/>
                </a:lnTo>
                <a:cubicBezTo>
                  <a:pt x="295263" y="245659"/>
                  <a:pt x="285094" y="238421"/>
                  <a:pt x="272551" y="238421"/>
                </a:cubicBezTo>
                <a:close/>
                <a:moveTo>
                  <a:pt x="295263" y="189929"/>
                </a:moveTo>
                <a:cubicBezTo>
                  <a:pt x="295263" y="181002"/>
                  <a:pt x="285094" y="173765"/>
                  <a:pt x="272551" y="173765"/>
                </a:cubicBezTo>
                <a:cubicBezTo>
                  <a:pt x="260007" y="173765"/>
                  <a:pt x="249838" y="181002"/>
                  <a:pt x="249838" y="189929"/>
                </a:cubicBezTo>
                <a:lnTo>
                  <a:pt x="170344" y="189929"/>
                </a:lnTo>
                <a:cubicBezTo>
                  <a:pt x="170344" y="181002"/>
                  <a:pt x="160175" y="173765"/>
                  <a:pt x="147632" y="173765"/>
                </a:cubicBezTo>
                <a:cubicBezTo>
                  <a:pt x="135088" y="173765"/>
                  <a:pt x="124919" y="181002"/>
                  <a:pt x="124919" y="189929"/>
                </a:cubicBezTo>
                <a:lnTo>
                  <a:pt x="113563" y="189929"/>
                </a:lnTo>
                <a:cubicBezTo>
                  <a:pt x="113563" y="181002"/>
                  <a:pt x="103394" y="173765"/>
                  <a:pt x="90850" y="173765"/>
                </a:cubicBezTo>
                <a:cubicBezTo>
                  <a:pt x="78307" y="173765"/>
                  <a:pt x="68138" y="181002"/>
                  <a:pt x="68138" y="189929"/>
                </a:cubicBezTo>
                <a:lnTo>
                  <a:pt x="34069" y="189929"/>
                </a:lnTo>
                <a:lnTo>
                  <a:pt x="34069" y="141436"/>
                </a:lnTo>
                <a:lnTo>
                  <a:pt x="136275" y="141436"/>
                </a:lnTo>
                <a:cubicBezTo>
                  <a:pt x="136275" y="150364"/>
                  <a:pt x="146444" y="157601"/>
                  <a:pt x="158988" y="157601"/>
                </a:cubicBezTo>
                <a:cubicBezTo>
                  <a:pt x="171531" y="157601"/>
                  <a:pt x="181700" y="150364"/>
                  <a:pt x="181700" y="141436"/>
                </a:cubicBezTo>
                <a:lnTo>
                  <a:pt x="193057" y="141436"/>
                </a:lnTo>
                <a:cubicBezTo>
                  <a:pt x="193057" y="150364"/>
                  <a:pt x="203226" y="157601"/>
                  <a:pt x="215769" y="157601"/>
                </a:cubicBezTo>
                <a:cubicBezTo>
                  <a:pt x="228313" y="157601"/>
                  <a:pt x="238482" y="150364"/>
                  <a:pt x="238482" y="141436"/>
                </a:cubicBezTo>
                <a:lnTo>
                  <a:pt x="249838" y="141436"/>
                </a:lnTo>
                <a:cubicBezTo>
                  <a:pt x="249838" y="150364"/>
                  <a:pt x="260007" y="157601"/>
                  <a:pt x="272551" y="157601"/>
                </a:cubicBezTo>
                <a:cubicBezTo>
                  <a:pt x="285094" y="157601"/>
                  <a:pt x="295263" y="150364"/>
                  <a:pt x="295263" y="141436"/>
                </a:cubicBezTo>
                <a:lnTo>
                  <a:pt x="329332" y="141436"/>
                </a:lnTo>
                <a:lnTo>
                  <a:pt x="329332" y="189929"/>
                </a:lnTo>
                <a:close/>
                <a:moveTo>
                  <a:pt x="295263" y="125272"/>
                </a:moveTo>
                <a:cubicBezTo>
                  <a:pt x="295263" y="116345"/>
                  <a:pt x="285094" y="109108"/>
                  <a:pt x="272551" y="109108"/>
                </a:cubicBezTo>
                <a:cubicBezTo>
                  <a:pt x="260007" y="109108"/>
                  <a:pt x="249838" y="116345"/>
                  <a:pt x="249838" y="125272"/>
                </a:cubicBezTo>
                <a:lnTo>
                  <a:pt x="238482" y="125272"/>
                </a:lnTo>
                <a:cubicBezTo>
                  <a:pt x="238482" y="116345"/>
                  <a:pt x="228313" y="109108"/>
                  <a:pt x="215769" y="109108"/>
                </a:cubicBezTo>
                <a:cubicBezTo>
                  <a:pt x="203226" y="109108"/>
                  <a:pt x="193057" y="116345"/>
                  <a:pt x="193057" y="125272"/>
                </a:cubicBezTo>
                <a:lnTo>
                  <a:pt x="181700" y="125272"/>
                </a:lnTo>
                <a:cubicBezTo>
                  <a:pt x="181700" y="116345"/>
                  <a:pt x="171531" y="109108"/>
                  <a:pt x="158988" y="109108"/>
                </a:cubicBezTo>
                <a:cubicBezTo>
                  <a:pt x="146444" y="109108"/>
                  <a:pt x="136275" y="116345"/>
                  <a:pt x="136275" y="125272"/>
                </a:cubicBezTo>
                <a:lnTo>
                  <a:pt x="34069" y="125272"/>
                </a:lnTo>
                <a:lnTo>
                  <a:pt x="34069" y="76780"/>
                </a:lnTo>
                <a:lnTo>
                  <a:pt x="68138" y="76780"/>
                </a:lnTo>
                <a:cubicBezTo>
                  <a:pt x="68138" y="85707"/>
                  <a:pt x="78307" y="92944"/>
                  <a:pt x="90850" y="92944"/>
                </a:cubicBezTo>
                <a:cubicBezTo>
                  <a:pt x="103394" y="92944"/>
                  <a:pt x="113563" y="85707"/>
                  <a:pt x="113563" y="76780"/>
                </a:cubicBezTo>
                <a:lnTo>
                  <a:pt x="193057" y="76780"/>
                </a:lnTo>
                <a:cubicBezTo>
                  <a:pt x="193057" y="85707"/>
                  <a:pt x="203226" y="92944"/>
                  <a:pt x="215769" y="92944"/>
                </a:cubicBezTo>
                <a:cubicBezTo>
                  <a:pt x="228313" y="92944"/>
                  <a:pt x="238482" y="85707"/>
                  <a:pt x="238482" y="76780"/>
                </a:cubicBezTo>
                <a:lnTo>
                  <a:pt x="249838" y="76780"/>
                </a:lnTo>
                <a:cubicBezTo>
                  <a:pt x="249838" y="85707"/>
                  <a:pt x="260007" y="92944"/>
                  <a:pt x="272551" y="92944"/>
                </a:cubicBezTo>
                <a:cubicBezTo>
                  <a:pt x="285094" y="92944"/>
                  <a:pt x="295263" y="85707"/>
                  <a:pt x="295263" y="76780"/>
                </a:cubicBezTo>
                <a:lnTo>
                  <a:pt x="329332" y="76780"/>
                </a:lnTo>
                <a:lnTo>
                  <a:pt x="329332" y="125272"/>
                </a:lnTo>
                <a:close/>
                <a:moveTo>
                  <a:pt x="34069" y="307119"/>
                </a:moveTo>
                <a:lnTo>
                  <a:pt x="34069" y="270750"/>
                </a:lnTo>
                <a:lnTo>
                  <a:pt x="68138" y="270750"/>
                </a:lnTo>
                <a:cubicBezTo>
                  <a:pt x="68138" y="279677"/>
                  <a:pt x="78307" y="286914"/>
                  <a:pt x="90850" y="286914"/>
                </a:cubicBezTo>
                <a:cubicBezTo>
                  <a:pt x="103394" y="286914"/>
                  <a:pt x="113563" y="279677"/>
                  <a:pt x="113563" y="270750"/>
                </a:cubicBezTo>
                <a:lnTo>
                  <a:pt x="193057" y="270750"/>
                </a:lnTo>
                <a:cubicBezTo>
                  <a:pt x="193057" y="279677"/>
                  <a:pt x="203226" y="286914"/>
                  <a:pt x="215769" y="286914"/>
                </a:cubicBezTo>
                <a:cubicBezTo>
                  <a:pt x="228313" y="286914"/>
                  <a:pt x="238482" y="279677"/>
                  <a:pt x="238482" y="270750"/>
                </a:cubicBezTo>
                <a:lnTo>
                  <a:pt x="249838" y="270750"/>
                </a:lnTo>
                <a:cubicBezTo>
                  <a:pt x="249838" y="279677"/>
                  <a:pt x="260007" y="286914"/>
                  <a:pt x="272551" y="286914"/>
                </a:cubicBezTo>
                <a:cubicBezTo>
                  <a:pt x="285094" y="286914"/>
                  <a:pt x="295263" y="279677"/>
                  <a:pt x="295263" y="270750"/>
                </a:cubicBezTo>
                <a:lnTo>
                  <a:pt x="329332" y="270750"/>
                </a:lnTo>
                <a:lnTo>
                  <a:pt x="329332" y="307119"/>
                </a:lnTo>
                <a:close/>
              </a:path>
            </a:pathLst>
          </a:custGeom>
          <a:solidFill>
            <a:schemeClr val="accent6">
              <a:lumMod val="75000"/>
            </a:schemeClr>
          </a:solidFill>
          <a:ln w="5655" cap="flat">
            <a:noFill/>
            <a:prstDash val="solid"/>
            <a:miter/>
          </a:ln>
        </xdr:spPr>
        <xdr:txBody>
          <a:bodyPr rtlCol="0" anchor="ctr"/>
          <a:lstStyle/>
          <a:p>
            <a:endParaRPr lang="fr-CA"/>
          </a:p>
        </xdr:txBody>
      </xdr:sp>
    </xdr:grpSp>
    <xdr:clientData/>
  </xdr:twoCellAnchor>
  <mc:AlternateContent xmlns:mc="http://schemas.openxmlformats.org/markup-compatibility/2006">
    <mc:Choice xmlns:a14="http://schemas.microsoft.com/office/drawing/2010/main" Requires="a14">
      <xdr:twoCellAnchor editAs="oneCell">
        <xdr:from>
          <xdr:col>0</xdr:col>
          <xdr:colOff>0</xdr:colOff>
          <xdr:row>2</xdr:row>
          <xdr:rowOff>28575</xdr:rowOff>
        </xdr:from>
        <xdr:to>
          <xdr:col>0</xdr:col>
          <xdr:colOff>1440000</xdr:colOff>
          <xdr:row>5</xdr:row>
          <xdr:rowOff>177075</xdr:rowOff>
        </xdr:to>
        <xdr:sp macro="" textlink="">
          <xdr:nvSpPr>
            <xdr:cNvPr id="38916" name="lblFAC_Prep_Hover" hidden="1">
              <a:extLst>
                <a:ext uri="{63B3BB69-23CF-44E3-9099-C40C66FF867C}">
                  <a14:compatExt spid="_x0000_s38916"/>
                </a:ext>
                <a:ext uri="{FF2B5EF4-FFF2-40B4-BE49-F238E27FC236}">
                  <a16:creationId xmlns:a16="http://schemas.microsoft.com/office/drawing/2014/main" id="{00000000-0008-0000-2A00-0000049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0</xdr:colOff>
      <xdr:row>2</xdr:row>
      <xdr:rowOff>165450</xdr:rowOff>
    </xdr:from>
    <xdr:to>
      <xdr:col>0</xdr:col>
      <xdr:colOff>428200</xdr:colOff>
      <xdr:row>5</xdr:row>
      <xdr:rowOff>43950</xdr:rowOff>
    </xdr:to>
    <xdr:grpSp>
      <xdr:nvGrpSpPr>
        <xdr:cNvPr id="18" name="Groupe 01 - Préparation Facture">
          <a:extLst>
            <a:ext uri="{FF2B5EF4-FFF2-40B4-BE49-F238E27FC236}">
              <a16:creationId xmlns:a16="http://schemas.microsoft.com/office/drawing/2014/main" id="{E0BAD406-6D72-BA0E-45D7-2FEE09AEBB2E}"/>
            </a:ext>
          </a:extLst>
        </xdr:cNvPr>
        <xdr:cNvGrpSpPr/>
      </xdr:nvGrpSpPr>
      <xdr:grpSpPr>
        <a:xfrm>
          <a:off x="0" y="860775"/>
          <a:ext cx="428200" cy="450000"/>
          <a:chOff x="0" y="860775"/>
          <a:chExt cx="428200" cy="450000"/>
        </a:xfrm>
      </xdr:grpSpPr>
      <xdr:sp macro="[0]!PreparationFacture_Click" textlink="">
        <xdr:nvSpPr>
          <xdr:cNvPr id="7" name="btnPrepFact" title="test">
            <a:extLst>
              <a:ext uri="{FF2B5EF4-FFF2-40B4-BE49-F238E27FC236}">
                <a16:creationId xmlns:a16="http://schemas.microsoft.com/office/drawing/2014/main" id="{00000000-0008-0000-0800-000007000000}"/>
              </a:ext>
            </a:extLst>
          </xdr:cNvPr>
          <xdr:cNvSpPr/>
        </xdr:nvSpPr>
        <xdr:spPr>
          <a:xfrm rot="5400000">
            <a:off x="0" y="882575"/>
            <a:ext cx="450000" cy="406400"/>
          </a:xfrm>
          <a:prstGeom prst="round2SameRect">
            <a:avLst/>
          </a:prstGeom>
          <a:solidFill>
            <a:schemeClr val="accent6">
              <a:lumMod val="40000"/>
              <a:lumOff val="6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600" b="1">
              <a:solidFill>
                <a:schemeClr val="accent6">
                  <a:lumMod val="75000"/>
                </a:schemeClr>
              </a:solidFill>
            </a:endParaRPr>
          </a:p>
        </xdr:txBody>
      </xdr:sp>
      <xdr:pic macro="[0]!wshMenuFAC.PreparationFacture_Click">
        <xdr:nvPicPr>
          <xdr:cNvPr id="11" name="icoPrepFact" descr="Machine à écrire avec un remplissage uni">
            <a:extLst>
              <a:ext uri="{FF2B5EF4-FFF2-40B4-BE49-F238E27FC236}">
                <a16:creationId xmlns:a16="http://schemas.microsoft.com/office/drawing/2014/main" id="{00000000-0008-0000-0800-00000B000000}"/>
              </a:ext>
            </a:extLst>
          </xdr:cNvPr>
          <xdr:cNvPicPr preferRelativeResize="0">
            <a:picLocks/>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rcRect/>
          <a:stretch/>
        </xdr:blipFill>
        <xdr:spPr>
          <a:xfrm>
            <a:off x="0" y="885369"/>
            <a:ext cx="396000" cy="396000"/>
          </a:xfrm>
          <a:prstGeom prst="rect">
            <a:avLst/>
          </a:prstGeom>
        </xdr:spPr>
      </xdr:pic>
    </xdr:grpSp>
    <xdr:clientData/>
  </xdr:twoCellAnchor>
  <xdr:twoCellAnchor>
    <xdr:from>
      <xdr:col>0</xdr:col>
      <xdr:colOff>0</xdr:colOff>
      <xdr:row>28</xdr:row>
      <xdr:rowOff>0</xdr:rowOff>
    </xdr:from>
    <xdr:to>
      <xdr:col>1</xdr:col>
      <xdr:colOff>971</xdr:colOff>
      <xdr:row>30</xdr:row>
      <xdr:rowOff>7776</xdr:rowOff>
    </xdr:to>
    <xdr:sp macro="[0]!BackToMainMenu" textlink="">
      <xdr:nvSpPr>
        <xdr:cNvPr id="4" name="BackToMainMenu">
          <a:extLst>
            <a:ext uri="{FF2B5EF4-FFF2-40B4-BE49-F238E27FC236}">
              <a16:creationId xmlns:a16="http://schemas.microsoft.com/office/drawing/2014/main" id="{89E72237-4D85-4A4F-922C-6E45A791E4D0}"/>
            </a:ext>
          </a:extLst>
        </xdr:cNvPr>
        <xdr:cNvSpPr/>
      </xdr:nvSpPr>
      <xdr:spPr>
        <a:xfrm>
          <a:off x="0" y="5648325"/>
          <a:ext cx="3382346" cy="388776"/>
        </a:xfrm>
        <a:prstGeom prst="roundRect">
          <a:avLst/>
        </a:prstGeom>
        <a:gradFill flip="none" rotWithShape="1">
          <a:gsLst>
            <a:gs pos="0">
              <a:schemeClr val="accent6">
                <a:lumMod val="67000"/>
              </a:schemeClr>
            </a:gs>
            <a:gs pos="0">
              <a:schemeClr val="accent6">
                <a:lumMod val="97000"/>
                <a:lumOff val="3000"/>
              </a:schemeClr>
            </a:gs>
            <a:gs pos="100000">
              <a:schemeClr val="accent6">
                <a:lumMod val="60000"/>
                <a:lumOff val="40000"/>
              </a:schemeClr>
            </a:gs>
          </a:gsLst>
          <a:lin ang="189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400" b="1">
              <a:solidFill>
                <a:schemeClr val="tx1"/>
              </a:solidFill>
            </a:rPr>
            <a:t>Retour au MENU principal</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22</xdr:row>
      <xdr:rowOff>0</xdr:rowOff>
    </xdr:from>
    <xdr:to>
      <xdr:col>1</xdr:col>
      <xdr:colOff>0</xdr:colOff>
      <xdr:row>24</xdr:row>
      <xdr:rowOff>0</xdr:rowOff>
    </xdr:to>
    <xdr:sp macro="[0]!BackToMainMenu" textlink="">
      <xdr:nvSpPr>
        <xdr:cNvPr id="12" name="BackToMainMenu">
          <a:extLst>
            <a:ext uri="{FF2B5EF4-FFF2-40B4-BE49-F238E27FC236}">
              <a16:creationId xmlns:a16="http://schemas.microsoft.com/office/drawing/2014/main" id="{00000000-0008-0000-1400-00000C000000}"/>
            </a:ext>
          </a:extLst>
        </xdr:cNvPr>
        <xdr:cNvSpPr/>
      </xdr:nvSpPr>
      <xdr:spPr>
        <a:xfrm>
          <a:off x="0" y="4314825"/>
          <a:ext cx="3381375" cy="381000"/>
        </a:xfrm>
        <a:prstGeom prst="roundRect">
          <a:avLst/>
        </a:prstGeom>
        <a:gradFill flip="none" rotWithShape="1">
          <a:gsLst>
            <a:gs pos="0">
              <a:schemeClr val="accent3">
                <a:lumMod val="0"/>
                <a:lumOff val="100000"/>
              </a:schemeClr>
            </a:gs>
            <a:gs pos="100000">
              <a:schemeClr val="accent3">
                <a:lumMod val="100000"/>
              </a:schemeClr>
            </a:gs>
          </a:gsLst>
          <a:path path="circle">
            <a:fillToRect l="50000" t="-80000" r="50000" b="18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400" b="1">
              <a:solidFill>
                <a:schemeClr val="tx1"/>
              </a:solidFill>
            </a:rPr>
            <a:t>Retour au MENU principal</a:t>
          </a:r>
        </a:p>
      </xdr:txBody>
    </xdr:sp>
    <xdr:clientData/>
  </xdr:twoCellAnchor>
  <mc:AlternateContent xmlns:mc="http://schemas.openxmlformats.org/markup-compatibility/2006">
    <mc:Choice xmlns:a14="http://schemas.microsoft.com/office/drawing/2010/main" Requires="a14">
      <xdr:twoCellAnchor editAs="oneCell">
        <xdr:from>
          <xdr:col>0</xdr:col>
          <xdr:colOff>0</xdr:colOff>
          <xdr:row>1</xdr:row>
          <xdr:rowOff>133350</xdr:rowOff>
        </xdr:from>
        <xdr:to>
          <xdr:col>0</xdr:col>
          <xdr:colOff>1800225</xdr:colOff>
          <xdr:row>21</xdr:row>
          <xdr:rowOff>19050</xdr:rowOff>
        </xdr:to>
        <xdr:sp macro="" textlink="">
          <xdr:nvSpPr>
            <xdr:cNvPr id="44037" name="lblMinAll_Hover" hidden="1">
              <a:extLst>
                <a:ext uri="{63B3BB69-23CF-44E3-9099-C40C66FF867C}">
                  <a14:compatExt spid="_x0000_s44037"/>
                </a:ext>
                <a:ext uri="{FF2B5EF4-FFF2-40B4-BE49-F238E27FC236}">
                  <a16:creationId xmlns:a16="http://schemas.microsoft.com/office/drawing/2014/main" id="{00000000-0008-0000-2B00-000005A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57150</xdr:rowOff>
        </xdr:from>
        <xdr:to>
          <xdr:col>0</xdr:col>
          <xdr:colOff>1076325</xdr:colOff>
          <xdr:row>6</xdr:row>
          <xdr:rowOff>19050</xdr:rowOff>
        </xdr:to>
        <xdr:sp macro="" textlink="">
          <xdr:nvSpPr>
            <xdr:cNvPr id="44033" name="lblJE_Hover" hidden="1">
              <a:extLst>
                <a:ext uri="{63B3BB69-23CF-44E3-9099-C40C66FF867C}">
                  <a14:compatExt spid="_x0000_s44033"/>
                </a:ext>
                <a:ext uri="{FF2B5EF4-FFF2-40B4-BE49-F238E27FC236}">
                  <a16:creationId xmlns:a16="http://schemas.microsoft.com/office/drawing/2014/main" id="{00000000-0008-0000-2B00-000001A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xdr:row>
          <xdr:rowOff>180975</xdr:rowOff>
        </xdr:from>
        <xdr:to>
          <xdr:col>0</xdr:col>
          <xdr:colOff>1076325</xdr:colOff>
          <xdr:row>10</xdr:row>
          <xdr:rowOff>142875</xdr:rowOff>
        </xdr:to>
        <xdr:sp macro="" textlink="">
          <xdr:nvSpPr>
            <xdr:cNvPr id="44034" name="lblBV_Hover" hidden="1">
              <a:extLst>
                <a:ext uri="{63B3BB69-23CF-44E3-9099-C40C66FF867C}">
                  <a14:compatExt spid="_x0000_s44034"/>
                </a:ext>
                <a:ext uri="{FF2B5EF4-FFF2-40B4-BE49-F238E27FC236}">
                  <a16:creationId xmlns:a16="http://schemas.microsoft.com/office/drawing/2014/main" id="{00000000-0008-0000-2B00-000002A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xdr:row>
          <xdr:rowOff>114300</xdr:rowOff>
        </xdr:from>
        <xdr:to>
          <xdr:col>0</xdr:col>
          <xdr:colOff>1076325</xdr:colOff>
          <xdr:row>15</xdr:row>
          <xdr:rowOff>76200</xdr:rowOff>
        </xdr:to>
        <xdr:sp macro="" textlink="">
          <xdr:nvSpPr>
            <xdr:cNvPr id="44035" name="lblGL_Report_Hover" hidden="1">
              <a:extLst>
                <a:ext uri="{63B3BB69-23CF-44E3-9099-C40C66FF867C}">
                  <a14:compatExt spid="_x0000_s44035"/>
                </a:ext>
                <a:ext uri="{FF2B5EF4-FFF2-40B4-BE49-F238E27FC236}">
                  <a16:creationId xmlns:a16="http://schemas.microsoft.com/office/drawing/2014/main" id="{00000000-0008-0000-2B00-000003A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16</xdr:row>
          <xdr:rowOff>47625</xdr:rowOff>
        </xdr:from>
        <xdr:to>
          <xdr:col>0</xdr:col>
          <xdr:colOff>1085850</xdr:colOff>
          <xdr:row>20</xdr:row>
          <xdr:rowOff>9525</xdr:rowOff>
        </xdr:to>
        <xdr:sp macro="" textlink="">
          <xdr:nvSpPr>
            <xdr:cNvPr id="44036" name="lblEF_Hover" hidden="1">
              <a:extLst>
                <a:ext uri="{63B3BB69-23CF-44E3-9099-C40C66FF867C}">
                  <a14:compatExt spid="_x0000_s44036"/>
                </a:ext>
                <a:ext uri="{FF2B5EF4-FFF2-40B4-BE49-F238E27FC236}">
                  <a16:creationId xmlns:a16="http://schemas.microsoft.com/office/drawing/2014/main" id="{00000000-0008-0000-2B00-000004A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0</xdr:colOff>
      <xdr:row>17</xdr:row>
      <xdr:rowOff>7131</xdr:rowOff>
    </xdr:from>
    <xdr:to>
      <xdr:col>0</xdr:col>
      <xdr:colOff>428200</xdr:colOff>
      <xdr:row>19</xdr:row>
      <xdr:rowOff>76131</xdr:rowOff>
    </xdr:to>
    <xdr:grpSp>
      <xdr:nvGrpSpPr>
        <xdr:cNvPr id="19" name="Groupe 18">
          <a:extLst>
            <a:ext uri="{FF2B5EF4-FFF2-40B4-BE49-F238E27FC236}">
              <a16:creationId xmlns:a16="http://schemas.microsoft.com/office/drawing/2014/main" id="{F1605732-26C6-3D05-F379-FB525148D0B8}"/>
            </a:ext>
          </a:extLst>
        </xdr:cNvPr>
        <xdr:cNvGrpSpPr/>
      </xdr:nvGrpSpPr>
      <xdr:grpSpPr>
        <a:xfrm>
          <a:off x="0" y="3559956"/>
          <a:ext cx="428200" cy="450000"/>
          <a:chOff x="0" y="3607581"/>
          <a:chExt cx="428200" cy="450000"/>
        </a:xfrm>
      </xdr:grpSpPr>
      <xdr:sp macro="[0]!EF_Click" textlink="">
        <xdr:nvSpPr>
          <xdr:cNvPr id="4" name="btnEF" title="test">
            <a:extLst>
              <a:ext uri="{FF2B5EF4-FFF2-40B4-BE49-F238E27FC236}">
                <a16:creationId xmlns:a16="http://schemas.microsoft.com/office/drawing/2014/main" id="{00000000-0008-0000-1400-000004000000}"/>
              </a:ext>
            </a:extLst>
          </xdr:cNvPr>
          <xdr:cNvSpPr/>
        </xdr:nvSpPr>
        <xdr:spPr>
          <a:xfrm rot="5400000">
            <a:off x="0" y="3629381"/>
            <a:ext cx="450000" cy="406400"/>
          </a:xfrm>
          <a:prstGeom prst="round2SameRect">
            <a:avLst/>
          </a:prstGeom>
          <a:solidFill>
            <a:schemeClr val="bg1">
              <a:lumMod val="75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400" b="1">
              <a:solidFill>
                <a:schemeClr val="bg2">
                  <a:lumMod val="25000"/>
                </a:schemeClr>
              </a:solidFill>
            </a:endParaRPr>
          </a:p>
        </xdr:txBody>
      </xdr:sp>
      <xdr:pic macro="[0]!wshMenuGL.EF_Click">
        <xdr:nvPicPr>
          <xdr:cNvPr id="9" name="icoEF" descr="Coffre-fort avec un remplissage uni">
            <a:extLst>
              <a:ext uri="{FF2B5EF4-FFF2-40B4-BE49-F238E27FC236}">
                <a16:creationId xmlns:a16="http://schemas.microsoft.com/office/drawing/2014/main" id="{00000000-0008-0000-1400-000009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0" y="3642995"/>
            <a:ext cx="396000" cy="396000"/>
          </a:xfrm>
          <a:prstGeom prst="rect">
            <a:avLst/>
          </a:prstGeom>
        </xdr:spPr>
      </xdr:pic>
    </xdr:grpSp>
    <xdr:clientData/>
  </xdr:twoCellAnchor>
  <xdr:twoCellAnchor>
    <xdr:from>
      <xdr:col>0</xdr:col>
      <xdr:colOff>0</xdr:colOff>
      <xdr:row>12</xdr:row>
      <xdr:rowOff>89794</xdr:rowOff>
    </xdr:from>
    <xdr:to>
      <xdr:col>0</xdr:col>
      <xdr:colOff>428200</xdr:colOff>
      <xdr:row>14</xdr:row>
      <xdr:rowOff>158794</xdr:rowOff>
    </xdr:to>
    <xdr:grpSp>
      <xdr:nvGrpSpPr>
        <xdr:cNvPr id="18" name="Groupe 17">
          <a:extLst>
            <a:ext uri="{FF2B5EF4-FFF2-40B4-BE49-F238E27FC236}">
              <a16:creationId xmlns:a16="http://schemas.microsoft.com/office/drawing/2014/main" id="{7CDB8A40-D7DF-8198-3B04-B0349CB22FA0}"/>
            </a:ext>
          </a:extLst>
        </xdr:cNvPr>
        <xdr:cNvGrpSpPr/>
      </xdr:nvGrpSpPr>
      <xdr:grpSpPr>
        <a:xfrm>
          <a:off x="0" y="2690119"/>
          <a:ext cx="428200" cy="450000"/>
          <a:chOff x="0" y="2728219"/>
          <a:chExt cx="428200" cy="450000"/>
        </a:xfrm>
      </xdr:grpSpPr>
      <xdr:sp macro="[0]!Rapport_GL_Click" textlink="">
        <xdr:nvSpPr>
          <xdr:cNvPr id="2" name="btnGL" title="test">
            <a:extLst>
              <a:ext uri="{FF2B5EF4-FFF2-40B4-BE49-F238E27FC236}">
                <a16:creationId xmlns:a16="http://schemas.microsoft.com/office/drawing/2014/main" id="{00000000-0008-0000-1400-000002000000}"/>
              </a:ext>
            </a:extLst>
          </xdr:cNvPr>
          <xdr:cNvSpPr/>
        </xdr:nvSpPr>
        <xdr:spPr>
          <a:xfrm rot="5400000">
            <a:off x="0" y="2750019"/>
            <a:ext cx="450000" cy="406400"/>
          </a:xfrm>
          <a:prstGeom prst="round2SameRect">
            <a:avLst/>
          </a:prstGeom>
          <a:solidFill>
            <a:schemeClr val="bg1">
              <a:lumMod val="75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400" b="1">
              <a:solidFill>
                <a:schemeClr val="bg2">
                  <a:lumMod val="25000"/>
                </a:schemeClr>
              </a:solidFill>
            </a:endParaRPr>
          </a:p>
        </xdr:txBody>
      </xdr:sp>
      <xdr:pic macro="[0]!Rapport_GL_Click">
        <xdr:nvPicPr>
          <xdr:cNvPr id="6" name="icoGL" descr="Boulier avec un remplissage uni">
            <a:extLst>
              <a:ext uri="{FF2B5EF4-FFF2-40B4-BE49-F238E27FC236}">
                <a16:creationId xmlns:a16="http://schemas.microsoft.com/office/drawing/2014/main" id="{00000000-0008-0000-1400-000006000000}"/>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xdr:blipFill>
        <xdr:spPr>
          <a:xfrm>
            <a:off x="0" y="2763371"/>
            <a:ext cx="396000" cy="396000"/>
          </a:xfrm>
          <a:prstGeom prst="rect">
            <a:avLst/>
          </a:prstGeom>
        </xdr:spPr>
      </xdr:pic>
    </xdr:grpSp>
    <xdr:clientData/>
  </xdr:twoCellAnchor>
  <xdr:twoCellAnchor>
    <xdr:from>
      <xdr:col>0</xdr:col>
      <xdr:colOff>0</xdr:colOff>
      <xdr:row>7</xdr:row>
      <xdr:rowOff>110101</xdr:rowOff>
    </xdr:from>
    <xdr:to>
      <xdr:col>0</xdr:col>
      <xdr:colOff>428200</xdr:colOff>
      <xdr:row>9</xdr:row>
      <xdr:rowOff>179101</xdr:rowOff>
    </xdr:to>
    <xdr:grpSp>
      <xdr:nvGrpSpPr>
        <xdr:cNvPr id="15" name="Groupe 14">
          <a:extLst>
            <a:ext uri="{FF2B5EF4-FFF2-40B4-BE49-F238E27FC236}">
              <a16:creationId xmlns:a16="http://schemas.microsoft.com/office/drawing/2014/main" id="{CF169D51-2C20-1F6C-88CF-42DACA64BD16}"/>
            </a:ext>
          </a:extLst>
        </xdr:cNvPr>
        <xdr:cNvGrpSpPr/>
      </xdr:nvGrpSpPr>
      <xdr:grpSpPr>
        <a:xfrm>
          <a:off x="0" y="1757926"/>
          <a:ext cx="428200" cy="450000"/>
          <a:chOff x="0" y="1796026"/>
          <a:chExt cx="428200" cy="450000"/>
        </a:xfrm>
      </xdr:grpSpPr>
      <xdr:sp macro="[0]!BV_Click" textlink="">
        <xdr:nvSpPr>
          <xdr:cNvPr id="3" name="btnBV" title="test">
            <a:extLst>
              <a:ext uri="{FF2B5EF4-FFF2-40B4-BE49-F238E27FC236}">
                <a16:creationId xmlns:a16="http://schemas.microsoft.com/office/drawing/2014/main" id="{00000000-0008-0000-1400-000003000000}"/>
              </a:ext>
            </a:extLst>
          </xdr:cNvPr>
          <xdr:cNvSpPr/>
        </xdr:nvSpPr>
        <xdr:spPr>
          <a:xfrm rot="5400000">
            <a:off x="0" y="1817826"/>
            <a:ext cx="450000" cy="406400"/>
          </a:xfrm>
          <a:prstGeom prst="round2SameRect">
            <a:avLst/>
          </a:prstGeom>
          <a:solidFill>
            <a:schemeClr val="bg1">
              <a:lumMod val="75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400" b="1">
              <a:solidFill>
                <a:schemeClr val="bg2">
                  <a:lumMod val="25000"/>
                </a:schemeClr>
              </a:solidFill>
            </a:endParaRPr>
          </a:p>
        </xdr:txBody>
      </xdr:sp>
      <xdr:pic macro="[0]!wshMenuGL.BV_Click">
        <xdr:nvPicPr>
          <xdr:cNvPr id="8" name="icoBV" descr="Mille avec un remplissage uni">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0" y="1829594"/>
            <a:ext cx="394867" cy="396000"/>
          </a:xfrm>
          <a:prstGeom prst="rect">
            <a:avLst/>
          </a:prstGeom>
        </xdr:spPr>
      </xdr:pic>
    </xdr:grpSp>
    <xdr:clientData/>
  </xdr:twoCellAnchor>
  <xdr:twoCellAnchor>
    <xdr:from>
      <xdr:col>0</xdr:col>
      <xdr:colOff>0</xdr:colOff>
      <xdr:row>3</xdr:row>
      <xdr:rowOff>4422</xdr:rowOff>
    </xdr:from>
    <xdr:to>
      <xdr:col>0</xdr:col>
      <xdr:colOff>428181</xdr:colOff>
      <xdr:row>5</xdr:row>
      <xdr:rowOff>73383</xdr:rowOff>
    </xdr:to>
    <xdr:grpSp>
      <xdr:nvGrpSpPr>
        <xdr:cNvPr id="14" name="Groupe 13">
          <a:extLst>
            <a:ext uri="{FF2B5EF4-FFF2-40B4-BE49-F238E27FC236}">
              <a16:creationId xmlns:a16="http://schemas.microsoft.com/office/drawing/2014/main" id="{61E3A920-BBF8-6FE0-7DBE-9B8954B310B6}"/>
            </a:ext>
          </a:extLst>
        </xdr:cNvPr>
        <xdr:cNvGrpSpPr/>
      </xdr:nvGrpSpPr>
      <xdr:grpSpPr>
        <a:xfrm>
          <a:off x="0" y="890247"/>
          <a:ext cx="428181" cy="449961"/>
          <a:chOff x="0" y="890247"/>
          <a:chExt cx="428181" cy="449961"/>
        </a:xfrm>
      </xdr:grpSpPr>
      <xdr:sp macro="[0]!EJ_Saisie_Click" textlink="">
        <xdr:nvSpPr>
          <xdr:cNvPr id="7" name="btnEJ" title="test">
            <a:extLst>
              <a:ext uri="{FF2B5EF4-FFF2-40B4-BE49-F238E27FC236}">
                <a16:creationId xmlns:a16="http://schemas.microsoft.com/office/drawing/2014/main" id="{00000000-0008-0000-1400-000007000000}"/>
              </a:ext>
            </a:extLst>
          </xdr:cNvPr>
          <xdr:cNvSpPr/>
        </xdr:nvSpPr>
        <xdr:spPr>
          <a:xfrm rot="5400000">
            <a:off x="0" y="912028"/>
            <a:ext cx="449961" cy="406400"/>
          </a:xfrm>
          <a:prstGeom prst="round2SameRect">
            <a:avLst/>
          </a:prstGeom>
          <a:solidFill>
            <a:schemeClr val="bg1">
              <a:lumMod val="75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endParaRPr lang="en-US" sz="1400" b="1">
              <a:solidFill>
                <a:schemeClr val="bg2">
                  <a:lumMod val="25000"/>
                </a:schemeClr>
              </a:solidFill>
            </a:endParaRPr>
          </a:p>
        </xdr:txBody>
      </xdr:sp>
      <xdr:pic macro="[0]!wshMenuGL.JE_Click">
        <xdr:nvPicPr>
          <xdr:cNvPr id="11" name="icoEJ" descr="Antenne relais téléphonique avec un remplissage uni">
            <a:extLst>
              <a:ext uri="{FF2B5EF4-FFF2-40B4-BE49-F238E27FC236}">
                <a16:creationId xmlns:a16="http://schemas.microsoft.com/office/drawing/2014/main" id="{00000000-0008-0000-1400-00000B000000}"/>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rcRect/>
          <a:stretch/>
        </xdr:blipFill>
        <xdr:spPr>
          <a:xfrm>
            <a:off x="0" y="925190"/>
            <a:ext cx="396000" cy="396000"/>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18</xdr:row>
      <xdr:rowOff>9737</xdr:rowOff>
    </xdr:from>
    <xdr:to>
      <xdr:col>0</xdr:col>
      <xdr:colOff>3382346</xdr:colOff>
      <xdr:row>20</xdr:row>
      <xdr:rowOff>9733</xdr:rowOff>
    </xdr:to>
    <xdr:sp macro="[0]!BackToMainMenu" textlink="">
      <xdr:nvSpPr>
        <xdr:cNvPr id="12" name="BackToMainMenu">
          <a:extLst>
            <a:ext uri="{FF2B5EF4-FFF2-40B4-BE49-F238E27FC236}">
              <a16:creationId xmlns:a16="http://schemas.microsoft.com/office/drawing/2014/main" id="{00000000-0008-0000-0400-00000C000000}"/>
            </a:ext>
          </a:extLst>
        </xdr:cNvPr>
        <xdr:cNvSpPr/>
      </xdr:nvSpPr>
      <xdr:spPr>
        <a:xfrm>
          <a:off x="0" y="3819737"/>
          <a:ext cx="3382346" cy="388772"/>
        </a:xfrm>
        <a:prstGeom prst="roundRect">
          <a:avLst/>
        </a:prstGeom>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400" b="1">
              <a:solidFill>
                <a:schemeClr val="tx1"/>
              </a:solidFill>
            </a:rPr>
            <a:t>Retour au MENU principal</a:t>
          </a:r>
        </a:p>
      </xdr:txBody>
    </xdr:sp>
    <xdr:clientData/>
  </xdr:twoCellAnchor>
  <xdr:twoCellAnchor>
    <xdr:from>
      <xdr:col>0</xdr:col>
      <xdr:colOff>0</xdr:colOff>
      <xdr:row>7</xdr:row>
      <xdr:rowOff>188369</xdr:rowOff>
    </xdr:from>
    <xdr:to>
      <xdr:col>0</xdr:col>
      <xdr:colOff>2437200</xdr:colOff>
      <xdr:row>10</xdr:row>
      <xdr:rowOff>55206</xdr:rowOff>
    </xdr:to>
    <xdr:grpSp>
      <xdr:nvGrpSpPr>
        <xdr:cNvPr id="9" name="Groupe 2 - Tableau de bord">
          <a:extLst>
            <a:ext uri="{FF2B5EF4-FFF2-40B4-BE49-F238E27FC236}">
              <a16:creationId xmlns:a16="http://schemas.microsoft.com/office/drawing/2014/main" id="{4F4DDF2F-43A2-7901-A1EE-96D961C920E3}"/>
            </a:ext>
          </a:extLst>
        </xdr:cNvPr>
        <xdr:cNvGrpSpPr/>
      </xdr:nvGrpSpPr>
      <xdr:grpSpPr>
        <a:xfrm>
          <a:off x="0" y="1836194"/>
          <a:ext cx="2437200" cy="438337"/>
          <a:chOff x="0" y="1860104"/>
          <a:chExt cx="2160000" cy="450000"/>
        </a:xfrm>
      </xdr:grpSpPr>
      <xdr:sp macro="[0]!wshMenuTEC.TEC_TDB_Click" textlink="">
        <xdr:nvSpPr>
          <xdr:cNvPr id="19" name="btnTEC_TDB" title="test">
            <a:extLst>
              <a:ext uri="{FF2B5EF4-FFF2-40B4-BE49-F238E27FC236}">
                <a16:creationId xmlns:a16="http://schemas.microsoft.com/office/drawing/2014/main" id="{035B4259-FA94-823A-59E8-AA98E6F862CC}"/>
              </a:ext>
            </a:extLst>
          </xdr:cNvPr>
          <xdr:cNvSpPr/>
        </xdr:nvSpPr>
        <xdr:spPr>
          <a:xfrm rot="5400000">
            <a:off x="855000" y="1005104"/>
            <a:ext cx="450000" cy="2160000"/>
          </a:xfrm>
          <a:prstGeom prst="round2SameRect">
            <a:avLst/>
          </a:prstGeom>
          <a:solidFill>
            <a:schemeClr val="accent4">
              <a:lumMod val="60000"/>
              <a:lumOff val="4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r>
              <a:rPr lang="en-US" sz="1400" b="1">
                <a:solidFill>
                  <a:schemeClr val="accent4">
                    <a:lumMod val="50000"/>
                  </a:schemeClr>
                </a:solidFill>
              </a:rPr>
              <a:t>Tableau de bord</a:t>
            </a:r>
          </a:p>
        </xdr:txBody>
      </xdr:sp>
      <xdr:pic>
        <xdr:nvPicPr>
          <xdr:cNvPr id="13" name="icoTEC_TDB" descr="Boulier avec un remplissage uni">
            <a:extLst>
              <a:ext uri="{FF2B5EF4-FFF2-40B4-BE49-F238E27FC236}">
                <a16:creationId xmlns:a16="http://schemas.microsoft.com/office/drawing/2014/main" id="{3E970BE5-684A-0BFD-6398-1AB0613B7DE0}"/>
              </a:ext>
            </a:extLst>
          </xdr:cNvPr>
          <xdr:cNvPicPr preferRelativeResize="0">
            <a:picLocks/>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1730055" y="1892230"/>
            <a:ext cx="396000" cy="396000"/>
          </a:xfrm>
          <a:prstGeom prst="rect">
            <a:avLst/>
          </a:prstGeom>
        </xdr:spPr>
      </xdr:pic>
    </xdr:grpSp>
    <xdr:clientData/>
  </xdr:twoCellAnchor>
  <xdr:twoCellAnchor>
    <xdr:from>
      <xdr:col>0</xdr:col>
      <xdr:colOff>0</xdr:colOff>
      <xdr:row>2</xdr:row>
      <xdr:rowOff>184418</xdr:rowOff>
    </xdr:from>
    <xdr:to>
      <xdr:col>0</xdr:col>
      <xdr:colOff>2437200</xdr:colOff>
      <xdr:row>5</xdr:row>
      <xdr:rowOff>51255</xdr:rowOff>
    </xdr:to>
    <xdr:grpSp>
      <xdr:nvGrpSpPr>
        <xdr:cNvPr id="5" name="Groupe 1 - Saisie TEC">
          <a:extLst>
            <a:ext uri="{FF2B5EF4-FFF2-40B4-BE49-F238E27FC236}">
              <a16:creationId xmlns:a16="http://schemas.microsoft.com/office/drawing/2014/main" id="{95B74E18-3509-B4F3-A478-9E3BD1FF481F}"/>
            </a:ext>
          </a:extLst>
        </xdr:cNvPr>
        <xdr:cNvGrpSpPr/>
      </xdr:nvGrpSpPr>
      <xdr:grpSpPr>
        <a:xfrm>
          <a:off x="0" y="879743"/>
          <a:ext cx="2437200" cy="438337"/>
          <a:chOff x="0" y="884214"/>
          <a:chExt cx="2160000" cy="450000"/>
        </a:xfrm>
      </xdr:grpSpPr>
      <xdr:sp macro="[0]!wshMenuTEC.SaisieHeures_Click" textlink="">
        <xdr:nvSpPr>
          <xdr:cNvPr id="3" name="btnSaisieHeures" title="test">
            <a:extLst>
              <a:ext uri="{FF2B5EF4-FFF2-40B4-BE49-F238E27FC236}">
                <a16:creationId xmlns:a16="http://schemas.microsoft.com/office/drawing/2014/main" id="{21C8CF79-6C21-E7FD-B767-860AF382225A}"/>
              </a:ext>
            </a:extLst>
          </xdr:cNvPr>
          <xdr:cNvSpPr>
            <a:spLocks/>
          </xdr:cNvSpPr>
        </xdr:nvSpPr>
        <xdr:spPr>
          <a:xfrm rot="5400000">
            <a:off x="855000" y="29214"/>
            <a:ext cx="450000" cy="2160000"/>
          </a:xfrm>
          <a:prstGeom prst="round2SameRect">
            <a:avLst/>
          </a:prstGeom>
          <a:solidFill>
            <a:schemeClr val="accent4">
              <a:lumMod val="60000"/>
              <a:lumOff val="4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r>
              <a:rPr lang="en-US" sz="1400" b="1">
                <a:solidFill>
                  <a:schemeClr val="accent4">
                    <a:lumMod val="50000"/>
                  </a:schemeClr>
                </a:solidFill>
              </a:rPr>
              <a:t>Saisie des heures</a:t>
            </a:r>
          </a:p>
        </xdr:txBody>
      </xdr:sp>
      <xdr:pic macro="[0]!wshMenuTEC.SaisieHeures_Click">
        <xdr:nvPicPr>
          <xdr:cNvPr id="4" name="icoSaisieHeures" descr="Chronomètre 75% avec un remplissage uni">
            <a:extLst>
              <a:ext uri="{FF2B5EF4-FFF2-40B4-BE49-F238E27FC236}">
                <a16:creationId xmlns:a16="http://schemas.microsoft.com/office/drawing/2014/main" id="{555AEBAF-C201-27D4-E464-E2CE5B234AB7}"/>
              </a:ext>
            </a:extLst>
          </xdr:cNvPr>
          <xdr:cNvPicPr preferRelativeResize="0">
            <a:picLocks/>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1732973" y="918828"/>
            <a:ext cx="396000" cy="396000"/>
          </a:xfrm>
          <a:prstGeom prst="rect">
            <a:avLst/>
          </a:prstGeom>
        </xdr:spPr>
      </xdr:pic>
    </xdr:grpSp>
    <xdr:clientData/>
  </xdr:twoCellAnchor>
  <xdr:twoCellAnchor>
    <xdr:from>
      <xdr:col>0</xdr:col>
      <xdr:colOff>0</xdr:colOff>
      <xdr:row>12</xdr:row>
      <xdr:rowOff>192322</xdr:rowOff>
    </xdr:from>
    <xdr:to>
      <xdr:col>0</xdr:col>
      <xdr:colOff>2437200</xdr:colOff>
      <xdr:row>15</xdr:row>
      <xdr:rowOff>59158</xdr:rowOff>
    </xdr:to>
    <xdr:grpSp>
      <xdr:nvGrpSpPr>
        <xdr:cNvPr id="15" name="Groupe 3 - Analyse">
          <a:extLst>
            <a:ext uri="{FF2B5EF4-FFF2-40B4-BE49-F238E27FC236}">
              <a16:creationId xmlns:a16="http://schemas.microsoft.com/office/drawing/2014/main" id="{2633E8DA-6D75-7257-354C-7969F34988FF}"/>
            </a:ext>
          </a:extLst>
        </xdr:cNvPr>
        <xdr:cNvGrpSpPr/>
      </xdr:nvGrpSpPr>
      <xdr:grpSpPr>
        <a:xfrm>
          <a:off x="0" y="2792647"/>
          <a:ext cx="2437200" cy="438336"/>
          <a:chOff x="0" y="2835995"/>
          <a:chExt cx="2160000" cy="450000"/>
        </a:xfrm>
      </xdr:grpSpPr>
      <xdr:sp macro="[0]!wshMenuTEC.TEC_Analyse_Click" textlink="">
        <xdr:nvSpPr>
          <xdr:cNvPr id="6" name="btnTEC_Analyse" title="test">
            <a:extLst>
              <a:ext uri="{FF2B5EF4-FFF2-40B4-BE49-F238E27FC236}">
                <a16:creationId xmlns:a16="http://schemas.microsoft.com/office/drawing/2014/main" id="{733D73D5-0C3A-336A-4EA3-09813AF54F22}"/>
              </a:ext>
            </a:extLst>
          </xdr:cNvPr>
          <xdr:cNvSpPr/>
        </xdr:nvSpPr>
        <xdr:spPr>
          <a:xfrm rot="5400000">
            <a:off x="855000" y="1980995"/>
            <a:ext cx="450000" cy="2160000"/>
          </a:xfrm>
          <a:prstGeom prst="round2SameRect">
            <a:avLst/>
          </a:prstGeom>
          <a:solidFill>
            <a:schemeClr val="accent4">
              <a:lumMod val="60000"/>
              <a:lumOff val="40000"/>
            </a:schemeClr>
          </a:solidFill>
          <a:ln w="3175">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l"/>
            <a:r>
              <a:rPr lang="en-US" sz="1400" b="1" baseline="0">
                <a:solidFill>
                  <a:schemeClr val="accent4">
                    <a:lumMod val="50000"/>
                  </a:schemeClr>
                </a:solidFill>
              </a:rPr>
              <a:t>Demande de factures</a:t>
            </a:r>
            <a:endParaRPr lang="en-US" sz="1400" b="1">
              <a:solidFill>
                <a:schemeClr val="accent4">
                  <a:lumMod val="50000"/>
                </a:schemeClr>
              </a:solidFill>
            </a:endParaRPr>
          </a:p>
        </xdr:txBody>
      </xdr:sp>
      <xdr:pic>
        <xdr:nvPicPr>
          <xdr:cNvPr id="11" name="Graphique 10" descr="Contrat avec un remplissage uni">
            <a:extLst>
              <a:ext uri="{FF2B5EF4-FFF2-40B4-BE49-F238E27FC236}">
                <a16:creationId xmlns:a16="http://schemas.microsoft.com/office/drawing/2014/main" id="{BD5A60DC-4F1E-ECE9-EBEE-87397B55A2C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30051" y="2867218"/>
            <a:ext cx="396000" cy="396000"/>
          </a:xfrm>
          <a:prstGeom prst="rect">
            <a:avLst/>
          </a:prstGeom>
        </xdr:spPr>
      </xdr:pic>
    </xdr:grpSp>
    <xdr:clientData/>
  </xdr:twoCellAnchor>
  <xdr:twoCellAnchor>
    <xdr:from>
      <xdr:col>7</xdr:col>
      <xdr:colOff>0</xdr:colOff>
      <xdr:row>1</xdr:row>
      <xdr:rowOff>0</xdr:rowOff>
    </xdr:from>
    <xdr:to>
      <xdr:col>11</xdr:col>
      <xdr:colOff>10026</xdr:colOff>
      <xdr:row>4</xdr:row>
      <xdr:rowOff>0</xdr:rowOff>
    </xdr:to>
    <xdr:sp macro="[0]!Get_TEC_Pour_Deplacements" textlink="">
      <xdr:nvSpPr>
        <xdr:cNvPr id="2" name="ChangeReferenceSystem">
          <a:extLst>
            <a:ext uri="{FF2B5EF4-FFF2-40B4-BE49-F238E27FC236}">
              <a16:creationId xmlns:a16="http://schemas.microsoft.com/office/drawing/2014/main" id="{9886F7C9-F3E8-4D57-A9E4-1EED5E30D0C5}"/>
            </a:ext>
          </a:extLst>
        </xdr:cNvPr>
        <xdr:cNvSpPr/>
      </xdr:nvSpPr>
      <xdr:spPr>
        <a:xfrm>
          <a:off x="8392026" y="501316"/>
          <a:ext cx="2857500" cy="571500"/>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fr-CA" sz="1400" b="1"/>
            <a:t>Liste des déplacements (MFP)</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7</xdr:col>
      <xdr:colOff>654216</xdr:colOff>
      <xdr:row>0</xdr:row>
      <xdr:rowOff>0</xdr:rowOff>
    </xdr:from>
    <xdr:to>
      <xdr:col>8</xdr:col>
      <xdr:colOff>11585</xdr:colOff>
      <xdr:row>0</xdr:row>
      <xdr:rowOff>360000</xdr:rowOff>
    </xdr:to>
    <xdr:sp macro="[0]!wshTEC_Analyse.Back_To_TEC_Menu" textlink="">
      <xdr:nvSpPr>
        <xdr:cNvPr id="2" name="Back_To_TEC_Menu">
          <a:extLst>
            <a:ext uri="{FF2B5EF4-FFF2-40B4-BE49-F238E27FC236}">
              <a16:creationId xmlns:a16="http://schemas.microsoft.com/office/drawing/2014/main" id="{2369D5E8-2075-4900-898E-14D8231A5C9C}"/>
            </a:ext>
          </a:extLst>
        </xdr:cNvPr>
        <xdr:cNvSpPr/>
      </xdr:nvSpPr>
      <xdr:spPr>
        <a:xfrm>
          <a:off x="11793453" y="0"/>
          <a:ext cx="360000" cy="360000"/>
        </a:xfrm>
        <a:prstGeom prst="roundRect">
          <a:avLst/>
        </a:prstGeom>
        <a:solidFill>
          <a:srgbClr val="FF000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t>X</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95251</xdr:colOff>
      <xdr:row>5</xdr:row>
      <xdr:rowOff>104775</xdr:rowOff>
    </xdr:from>
    <xdr:to>
      <xdr:col>5</xdr:col>
      <xdr:colOff>663376</xdr:colOff>
      <xdr:row>18</xdr:row>
      <xdr:rowOff>148275</xdr:rowOff>
    </xdr:to>
    <xdr:sp macro="" textlink="">
      <xdr:nvSpPr>
        <xdr:cNvPr id="6" name="Rectangle : coins arrondis 5">
          <a:extLst>
            <a:ext uri="{FF2B5EF4-FFF2-40B4-BE49-F238E27FC236}">
              <a16:creationId xmlns:a16="http://schemas.microsoft.com/office/drawing/2014/main" id="{9FDC5E32-1DAB-80D5-B0E8-E4FE8D1891ED}"/>
            </a:ext>
          </a:extLst>
        </xdr:cNvPr>
        <xdr:cNvSpPr/>
      </xdr:nvSpPr>
      <xdr:spPr>
        <a:xfrm>
          <a:off x="95251" y="1038225"/>
          <a:ext cx="4140000" cy="2520000"/>
        </a:xfrm>
        <a:prstGeom prst="roundRect">
          <a:avLst>
            <a:gd name="adj" fmla="val 5919"/>
          </a:avLst>
        </a:prstGeom>
        <a:solidFill>
          <a:schemeClr val="accent5">
            <a:lumMod val="20000"/>
            <a:lumOff val="80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CA" sz="1400" b="1">
              <a:solidFill>
                <a:srgbClr val="0070C0"/>
              </a:solidFill>
              <a:latin typeface="Aptos Narrow" panose="020B0004020202020204" pitchFamily="34" charset="0"/>
            </a:rPr>
            <a:t>Répartition des </a:t>
          </a:r>
          <a:r>
            <a:rPr lang="fr-CA" sz="1400" b="1" u="sng">
              <a:solidFill>
                <a:srgbClr val="0070C0"/>
              </a:solidFill>
              <a:latin typeface="Aptos Narrow" panose="020B0004020202020204" pitchFamily="34" charset="0"/>
            </a:rPr>
            <a:t>TEC</a:t>
          </a:r>
          <a:r>
            <a:rPr lang="fr-CA" sz="1400" b="1">
              <a:solidFill>
                <a:srgbClr val="0070C0"/>
              </a:solidFill>
              <a:latin typeface="Aptos Narrow" panose="020B0004020202020204" pitchFamily="34" charset="0"/>
            </a:rPr>
            <a:t> par client (Top 25)</a:t>
          </a:r>
        </a:p>
      </xdr:txBody>
    </xdr:sp>
    <xdr:clientData/>
  </xdr:twoCellAnchor>
  <xdr:twoCellAnchor>
    <xdr:from>
      <xdr:col>0</xdr:col>
      <xdr:colOff>209550</xdr:colOff>
      <xdr:row>7</xdr:row>
      <xdr:rowOff>104775</xdr:rowOff>
    </xdr:from>
    <xdr:to>
      <xdr:col>5</xdr:col>
      <xdr:colOff>514350</xdr:colOff>
      <xdr:row>18</xdr:row>
      <xdr:rowOff>38100</xdr:rowOff>
    </xdr:to>
    <xdr:graphicFrame macro="">
      <xdr:nvGraphicFramePr>
        <xdr:cNvPr id="7" name="Graphique 6">
          <a:extLst>
            <a:ext uri="{FF2B5EF4-FFF2-40B4-BE49-F238E27FC236}">
              <a16:creationId xmlns:a16="http://schemas.microsoft.com/office/drawing/2014/main" id="{D9371D02-C75C-4357-80A8-D45468AB4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219075</xdr:colOff>
      <xdr:row>5</xdr:row>
      <xdr:rowOff>104775</xdr:rowOff>
    </xdr:from>
    <xdr:to>
      <xdr:col>12</xdr:col>
      <xdr:colOff>72825</xdr:colOff>
      <xdr:row>18</xdr:row>
      <xdr:rowOff>148275</xdr:rowOff>
    </xdr:to>
    <xdr:sp macro="" textlink="">
      <xdr:nvSpPr>
        <xdr:cNvPr id="8" name="Rectangle : coins arrondis 7">
          <a:extLst>
            <a:ext uri="{FF2B5EF4-FFF2-40B4-BE49-F238E27FC236}">
              <a16:creationId xmlns:a16="http://schemas.microsoft.com/office/drawing/2014/main" id="{00CF972F-EAD1-7548-60AF-84BB6B3E85B4}"/>
            </a:ext>
          </a:extLst>
        </xdr:cNvPr>
        <xdr:cNvSpPr/>
      </xdr:nvSpPr>
      <xdr:spPr>
        <a:xfrm>
          <a:off x="4505325" y="1038225"/>
          <a:ext cx="4140000" cy="2520000"/>
        </a:xfrm>
        <a:prstGeom prst="roundRect">
          <a:avLst>
            <a:gd name="adj" fmla="val 5163"/>
          </a:avLst>
        </a:prstGeom>
        <a:solidFill>
          <a:schemeClr val="accent5">
            <a:lumMod val="20000"/>
            <a:lumOff val="80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CA" sz="1400" b="1">
              <a:solidFill>
                <a:srgbClr val="0070C0"/>
              </a:solidFill>
              <a:latin typeface="Aptos Narrow" panose="020B0004020202020204" pitchFamily="34" charset="0"/>
            </a:rPr>
            <a:t>Répartition des </a:t>
          </a:r>
          <a:r>
            <a:rPr lang="fr-CA" sz="1400" b="1" u="sng">
              <a:solidFill>
                <a:srgbClr val="0070C0"/>
              </a:solidFill>
              <a:latin typeface="Aptos Narrow" panose="020B0004020202020204" pitchFamily="34" charset="0"/>
            </a:rPr>
            <a:t>TEC</a:t>
          </a:r>
          <a:r>
            <a:rPr lang="fr-CA" sz="1400" b="1">
              <a:solidFill>
                <a:srgbClr val="0070C0"/>
              </a:solidFill>
              <a:latin typeface="Aptos Narrow" panose="020B0004020202020204" pitchFamily="34" charset="0"/>
            </a:rPr>
            <a:t> par Professionnel</a:t>
          </a:r>
        </a:p>
      </xdr:txBody>
    </xdr:sp>
    <xdr:clientData/>
  </xdr:twoCellAnchor>
  <xdr:twoCellAnchor>
    <xdr:from>
      <xdr:col>12</xdr:col>
      <xdr:colOff>276224</xdr:colOff>
      <xdr:row>5</xdr:row>
      <xdr:rowOff>104775</xdr:rowOff>
    </xdr:from>
    <xdr:to>
      <xdr:col>21</xdr:col>
      <xdr:colOff>1376224</xdr:colOff>
      <xdr:row>18</xdr:row>
      <xdr:rowOff>148275</xdr:rowOff>
    </xdr:to>
    <xdr:sp macro="" textlink="">
      <xdr:nvSpPr>
        <xdr:cNvPr id="10" name="Rectangle : coins arrondis 9">
          <a:extLst>
            <a:ext uri="{FF2B5EF4-FFF2-40B4-BE49-F238E27FC236}">
              <a16:creationId xmlns:a16="http://schemas.microsoft.com/office/drawing/2014/main" id="{284FC299-0E26-7AA5-CF5D-C9EE072F196F}"/>
            </a:ext>
          </a:extLst>
        </xdr:cNvPr>
        <xdr:cNvSpPr/>
      </xdr:nvSpPr>
      <xdr:spPr>
        <a:xfrm>
          <a:off x="8912224" y="1036108"/>
          <a:ext cx="7704000" cy="2520000"/>
        </a:xfrm>
        <a:prstGeom prst="roundRect">
          <a:avLst>
            <a:gd name="adj" fmla="val 4213"/>
          </a:avLst>
        </a:prstGeom>
        <a:solidFill>
          <a:schemeClr val="accent5">
            <a:lumMod val="20000"/>
            <a:lumOff val="80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CA" sz="1400" b="1">
              <a:solidFill>
                <a:srgbClr val="0070C0"/>
              </a:solidFill>
            </a:rPr>
            <a:t>Répartition agée des </a:t>
          </a:r>
          <a:r>
            <a:rPr lang="fr-CA" sz="1400" b="1" u="sng">
              <a:solidFill>
                <a:srgbClr val="0070C0"/>
              </a:solidFill>
            </a:rPr>
            <a:t>TEC</a:t>
          </a:r>
          <a:r>
            <a:rPr lang="fr-CA" sz="1400" b="1">
              <a:solidFill>
                <a:srgbClr val="0070C0"/>
              </a:solidFill>
            </a:rPr>
            <a:t> par Professionnel</a:t>
          </a:r>
        </a:p>
      </xdr:txBody>
    </xdr:sp>
    <xdr:clientData/>
  </xdr:twoCellAnchor>
  <xdr:twoCellAnchor>
    <xdr:from>
      <xdr:col>12</xdr:col>
      <xdr:colOff>409575</xdr:colOff>
      <xdr:row>6</xdr:row>
      <xdr:rowOff>179918</xdr:rowOff>
    </xdr:from>
    <xdr:to>
      <xdr:col>21</xdr:col>
      <xdr:colOff>1270000</xdr:colOff>
      <xdr:row>18</xdr:row>
      <xdr:rowOff>95250</xdr:rowOff>
    </xdr:to>
    <xdr:graphicFrame macro="">
      <xdr:nvGraphicFramePr>
        <xdr:cNvPr id="11" name="Graphique 10">
          <a:extLst>
            <a:ext uri="{FF2B5EF4-FFF2-40B4-BE49-F238E27FC236}">
              <a16:creationId xmlns:a16="http://schemas.microsoft.com/office/drawing/2014/main" id="{CE472E39-20B2-46AE-B85D-69819AE0C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266700</xdr:colOff>
      <xdr:row>7</xdr:row>
      <xdr:rowOff>57151</xdr:rowOff>
    </xdr:from>
    <xdr:to>
      <xdr:col>11</xdr:col>
      <xdr:colOff>695325</xdr:colOff>
      <xdr:row>18</xdr:row>
      <xdr:rowOff>38101</xdr:rowOff>
    </xdr:to>
    <xdr:graphicFrame macro="">
      <xdr:nvGraphicFramePr>
        <xdr:cNvPr id="2" name="Graphique 1">
          <a:extLst>
            <a:ext uri="{FF2B5EF4-FFF2-40B4-BE49-F238E27FC236}">
              <a16:creationId xmlns:a16="http://schemas.microsoft.com/office/drawing/2014/main" id="{55BF9E08-7B90-40CB-8424-4CDA4DAFA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1017426</xdr:colOff>
      <xdr:row>0</xdr:row>
      <xdr:rowOff>0</xdr:rowOff>
    </xdr:from>
    <xdr:to>
      <xdr:col>21</xdr:col>
      <xdr:colOff>1377426</xdr:colOff>
      <xdr:row>1</xdr:row>
      <xdr:rowOff>175332</xdr:rowOff>
    </xdr:to>
    <xdr:sp macro="[0]!wshTEC_TDB.Back_To_TEC_Menu" textlink="">
      <xdr:nvSpPr>
        <xdr:cNvPr id="4" name="Back_To_TEC_Menu">
          <a:extLst>
            <a:ext uri="{FF2B5EF4-FFF2-40B4-BE49-F238E27FC236}">
              <a16:creationId xmlns:a16="http://schemas.microsoft.com/office/drawing/2014/main" id="{3B4E9E54-A1F0-4480-898E-8EC5F37F78F2}"/>
            </a:ext>
          </a:extLst>
        </xdr:cNvPr>
        <xdr:cNvSpPr/>
      </xdr:nvSpPr>
      <xdr:spPr>
        <a:xfrm>
          <a:off x="16247707" y="0"/>
          <a:ext cx="360000" cy="360000"/>
        </a:xfrm>
        <a:prstGeom prst="roundRect">
          <a:avLst/>
        </a:prstGeom>
        <a:solidFill>
          <a:srgbClr val="FF000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t>X</a:t>
          </a:r>
        </a:p>
      </xdr:txBody>
    </xdr:sp>
    <xdr:clientData/>
  </xdr:twoCellAnchor>
  <xdr:twoCellAnchor>
    <xdr:from>
      <xdr:col>22</xdr:col>
      <xdr:colOff>152400</xdr:colOff>
      <xdr:row>3</xdr:row>
      <xdr:rowOff>19050</xdr:rowOff>
    </xdr:from>
    <xdr:to>
      <xdr:col>24</xdr:col>
      <xdr:colOff>163650</xdr:colOff>
      <xdr:row>4</xdr:row>
      <xdr:rowOff>198075</xdr:rowOff>
    </xdr:to>
    <xdr:sp macro="[0]!TEC_TdB_Update_All" textlink="">
      <xdr:nvSpPr>
        <xdr:cNvPr id="5" name="Back_To_TEC_Menu">
          <a:extLst>
            <a:ext uri="{FF2B5EF4-FFF2-40B4-BE49-F238E27FC236}">
              <a16:creationId xmlns:a16="http://schemas.microsoft.com/office/drawing/2014/main" id="{6E8D6FFC-A3A7-4E7A-8BD8-CC16FAC257F9}"/>
            </a:ext>
          </a:extLst>
        </xdr:cNvPr>
        <xdr:cNvSpPr/>
      </xdr:nvSpPr>
      <xdr:spPr>
        <a:xfrm>
          <a:off x="16202025" y="561975"/>
          <a:ext cx="1440000" cy="360000"/>
        </a:xfrm>
        <a:prstGeom prst="roundRect">
          <a:avLst/>
        </a:prstGeom>
        <a:gradFill>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t>Actualiser</a:t>
          </a:r>
        </a:p>
      </xdr:txBody>
    </xdr:sp>
    <xdr:clientData/>
  </xdr:twoCellAnchor>
  <xdr:twoCellAnchor>
    <xdr:from>
      <xdr:col>0</xdr:col>
      <xdr:colOff>95250</xdr:colOff>
      <xdr:row>19</xdr:row>
      <xdr:rowOff>57150</xdr:rowOff>
    </xdr:from>
    <xdr:to>
      <xdr:col>12</xdr:col>
      <xdr:colOff>54750</xdr:colOff>
      <xdr:row>36</xdr:row>
      <xdr:rowOff>171450</xdr:rowOff>
    </xdr:to>
    <xdr:sp macro="" textlink="">
      <xdr:nvSpPr>
        <xdr:cNvPr id="12" name="Rectangle : coins arrondis 11">
          <a:extLst>
            <a:ext uri="{FF2B5EF4-FFF2-40B4-BE49-F238E27FC236}">
              <a16:creationId xmlns:a16="http://schemas.microsoft.com/office/drawing/2014/main" id="{301F34CD-4CF3-4294-A93F-E86BD2DC9695}"/>
            </a:ext>
          </a:extLst>
        </xdr:cNvPr>
        <xdr:cNvSpPr/>
      </xdr:nvSpPr>
      <xdr:spPr>
        <a:xfrm>
          <a:off x="95250" y="3657600"/>
          <a:ext cx="8532000" cy="3352800"/>
        </a:xfrm>
        <a:prstGeom prst="roundRect">
          <a:avLst>
            <a:gd name="adj" fmla="val 3170"/>
          </a:avLst>
        </a:prstGeom>
        <a:solidFill>
          <a:schemeClr val="accent5">
            <a:lumMod val="20000"/>
            <a:lumOff val="80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CA" sz="1400" b="1">
              <a:solidFill>
                <a:srgbClr val="0070C0"/>
              </a:solidFill>
              <a:latin typeface="Aptos Narrow" panose="020B0004020202020204" pitchFamily="34" charset="0"/>
            </a:rPr>
            <a:t>Heures </a:t>
          </a:r>
          <a:r>
            <a:rPr lang="fr-CA" sz="1400" b="1" u="sng">
              <a:solidFill>
                <a:srgbClr val="0070C0"/>
              </a:solidFill>
              <a:latin typeface="Aptos Narrow" panose="020B0004020202020204" pitchFamily="34" charset="0"/>
            </a:rPr>
            <a:t>Facturables</a:t>
          </a:r>
          <a:r>
            <a:rPr lang="fr-CA" sz="1400" b="1">
              <a:solidFill>
                <a:srgbClr val="0070C0"/>
              </a:solidFill>
              <a:latin typeface="Aptos Narrow" panose="020B0004020202020204" pitchFamily="34" charset="0"/>
            </a:rPr>
            <a:t> par Professionnel / par mois </a:t>
          </a:r>
        </a:p>
      </xdr:txBody>
    </xdr:sp>
    <xdr:clientData/>
  </xdr:twoCellAnchor>
  <xdr:twoCellAnchor>
    <xdr:from>
      <xdr:col>0</xdr:col>
      <xdr:colOff>257173</xdr:colOff>
      <xdr:row>21</xdr:row>
      <xdr:rowOff>47625</xdr:rowOff>
    </xdr:from>
    <xdr:to>
      <xdr:col>11</xdr:col>
      <xdr:colOff>647700</xdr:colOff>
      <xdr:row>36</xdr:row>
      <xdr:rowOff>47625</xdr:rowOff>
    </xdr:to>
    <xdr:graphicFrame macro="">
      <xdr:nvGraphicFramePr>
        <xdr:cNvPr id="3" name="Graphique 2">
          <a:extLst>
            <a:ext uri="{FF2B5EF4-FFF2-40B4-BE49-F238E27FC236}">
              <a16:creationId xmlns:a16="http://schemas.microsoft.com/office/drawing/2014/main" id="{C270A153-1CF3-490B-AC90-CC6B6860E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266699</xdr:colOff>
      <xdr:row>19</xdr:row>
      <xdr:rowOff>76199</xdr:rowOff>
    </xdr:from>
    <xdr:to>
      <xdr:col>21</xdr:col>
      <xdr:colOff>1366699</xdr:colOff>
      <xdr:row>36</xdr:row>
      <xdr:rowOff>161924</xdr:rowOff>
    </xdr:to>
    <xdr:sp macro="" textlink="">
      <xdr:nvSpPr>
        <xdr:cNvPr id="14" name="Rectangle : coins arrondis 13">
          <a:extLst>
            <a:ext uri="{FF2B5EF4-FFF2-40B4-BE49-F238E27FC236}">
              <a16:creationId xmlns:a16="http://schemas.microsoft.com/office/drawing/2014/main" id="{3A12622F-C3AA-440F-8D5D-1C65C03D546A}"/>
            </a:ext>
          </a:extLst>
        </xdr:cNvPr>
        <xdr:cNvSpPr/>
      </xdr:nvSpPr>
      <xdr:spPr>
        <a:xfrm>
          <a:off x="8902699" y="3674532"/>
          <a:ext cx="7704000" cy="3324225"/>
        </a:xfrm>
        <a:prstGeom prst="roundRect">
          <a:avLst>
            <a:gd name="adj" fmla="val 4213"/>
          </a:avLst>
        </a:prstGeom>
        <a:solidFill>
          <a:schemeClr val="accent5">
            <a:lumMod val="20000"/>
            <a:lumOff val="80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CA" sz="1400" b="1">
              <a:solidFill>
                <a:srgbClr val="0070C0"/>
              </a:solidFill>
            </a:rPr>
            <a:t>Heures Facturées par Professionnel / par</a:t>
          </a:r>
          <a:r>
            <a:rPr lang="fr-CA" sz="1400" b="1" baseline="0">
              <a:solidFill>
                <a:srgbClr val="0070C0"/>
              </a:solidFill>
            </a:rPr>
            <a:t> mois (date de la charge)</a:t>
          </a:r>
          <a:endParaRPr lang="fr-CA" sz="1400" b="1">
            <a:solidFill>
              <a:srgbClr val="0070C0"/>
            </a:solidFill>
          </a:endParaRPr>
        </a:p>
      </xdr:txBody>
    </xdr:sp>
    <xdr:clientData/>
  </xdr:twoCellAnchor>
  <xdr:twoCellAnchor>
    <xdr:from>
      <xdr:col>12</xdr:col>
      <xdr:colOff>447673</xdr:colOff>
      <xdr:row>21</xdr:row>
      <xdr:rowOff>14816</xdr:rowOff>
    </xdr:from>
    <xdr:to>
      <xdr:col>21</xdr:col>
      <xdr:colOff>1217082</xdr:colOff>
      <xdr:row>36</xdr:row>
      <xdr:rowOff>63499</xdr:rowOff>
    </xdr:to>
    <xdr:graphicFrame macro="">
      <xdr:nvGraphicFramePr>
        <xdr:cNvPr id="15" name="Graphique 14">
          <a:extLst>
            <a:ext uri="{FF2B5EF4-FFF2-40B4-BE49-F238E27FC236}">
              <a16:creationId xmlns:a16="http://schemas.microsoft.com/office/drawing/2014/main" id="{A6AE3C0F-8D35-459E-8DE0-4854B1E1B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133349</xdr:colOff>
      <xdr:row>5</xdr:row>
      <xdr:rowOff>85724</xdr:rowOff>
    </xdr:from>
    <xdr:to>
      <xdr:col>24</xdr:col>
      <xdr:colOff>144599</xdr:colOff>
      <xdr:row>36</xdr:row>
      <xdr:rowOff>152400</xdr:rowOff>
    </xdr:to>
    <xdr:sp macro="" textlink="">
      <xdr:nvSpPr>
        <xdr:cNvPr id="9" name="Rectangle : coins arrondis 8">
          <a:extLst>
            <a:ext uri="{FF2B5EF4-FFF2-40B4-BE49-F238E27FC236}">
              <a16:creationId xmlns:a16="http://schemas.microsoft.com/office/drawing/2014/main" id="{54A8C48A-C6E0-416C-B8B9-CFF853137D7E}"/>
            </a:ext>
          </a:extLst>
        </xdr:cNvPr>
        <xdr:cNvSpPr/>
      </xdr:nvSpPr>
      <xdr:spPr>
        <a:xfrm>
          <a:off x="16182974" y="1019174"/>
          <a:ext cx="1440000" cy="5972176"/>
        </a:xfrm>
        <a:prstGeom prst="roundRect">
          <a:avLst>
            <a:gd name="adj" fmla="val 4213"/>
          </a:avLst>
        </a:prstGeom>
        <a:solidFill>
          <a:schemeClr val="accent5">
            <a:lumMod val="20000"/>
            <a:lumOff val="80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CA" sz="1400" b="1">
              <a:solidFill>
                <a:srgbClr val="0070C0"/>
              </a:solidFill>
            </a:rPr>
            <a:t>À déterminer</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17</xdr:col>
      <xdr:colOff>0</xdr:colOff>
      <xdr:row>5</xdr:row>
      <xdr:rowOff>148174</xdr:rowOff>
    </xdr:from>
    <xdr:to>
      <xdr:col>20</xdr:col>
      <xdr:colOff>0</xdr:colOff>
      <xdr:row>7</xdr:row>
      <xdr:rowOff>0</xdr:rowOff>
    </xdr:to>
    <xdr:sp macro="[0]!wshBaseHours.Test_Advanced_Filter_1" textlink="">
      <xdr:nvSpPr>
        <xdr:cNvPr id="2" name="Rectangle : coins arrondis 1">
          <a:extLst>
            <a:ext uri="{FF2B5EF4-FFF2-40B4-BE49-F238E27FC236}">
              <a16:creationId xmlns:a16="http://schemas.microsoft.com/office/drawing/2014/main" id="{58929A19-DB3A-2332-C2CD-A468DE2AD489}"/>
            </a:ext>
          </a:extLst>
        </xdr:cNvPr>
        <xdr:cNvSpPr/>
      </xdr:nvSpPr>
      <xdr:spPr>
        <a:xfrm>
          <a:off x="24066499" y="1174757"/>
          <a:ext cx="2730501" cy="232826"/>
        </a:xfrm>
        <a:prstGeom prst="roundRect">
          <a:avLst/>
        </a:prstGeom>
        <a:solidFill>
          <a:srgbClr val="92D05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solidFill>
                <a:schemeClr val="bg1"/>
              </a:solidFill>
            </a:rPr>
            <a:t>Test the above Advanced Filter</a:t>
          </a:r>
        </a:p>
      </xdr:txBody>
    </xdr:sp>
    <xdr:clientData/>
  </xdr:twoCellAnchor>
  <xdr:twoCellAnchor>
    <xdr:from>
      <xdr:col>36</xdr:col>
      <xdr:colOff>0</xdr:colOff>
      <xdr:row>5</xdr:row>
      <xdr:rowOff>0</xdr:rowOff>
    </xdr:from>
    <xdr:to>
      <xdr:col>41</xdr:col>
      <xdr:colOff>0</xdr:colOff>
      <xdr:row>7</xdr:row>
      <xdr:rowOff>0</xdr:rowOff>
    </xdr:to>
    <xdr:sp macro="[0]!FAC_Brouillon_TEC_Advanced_Filter_And_Sort" textlink="">
      <xdr:nvSpPr>
        <xdr:cNvPr id="3" name="Rectangle : coins arrondis 2">
          <a:extLst>
            <a:ext uri="{FF2B5EF4-FFF2-40B4-BE49-F238E27FC236}">
              <a16:creationId xmlns:a16="http://schemas.microsoft.com/office/drawing/2014/main" id="{A4D1BB90-39B5-D458-E989-CF052F7902F0}"/>
            </a:ext>
          </a:extLst>
        </xdr:cNvPr>
        <xdr:cNvSpPr/>
      </xdr:nvSpPr>
      <xdr:spPr>
        <a:xfrm>
          <a:off x="40714083" y="1026583"/>
          <a:ext cx="3810000" cy="381000"/>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CA" sz="1600" b="1"/>
            <a:t>Test the above Advanced Filter</a:t>
          </a:r>
        </a:p>
      </xdr:txBody>
    </xdr:sp>
    <xdr:clientData/>
  </xdr:twoCellAnchor>
  <xdr:twoCellAnchor>
    <xdr:from>
      <xdr:col>17</xdr:col>
      <xdr:colOff>0</xdr:colOff>
      <xdr:row>4</xdr:row>
      <xdr:rowOff>169341</xdr:rowOff>
    </xdr:from>
    <xdr:to>
      <xdr:col>20</xdr:col>
      <xdr:colOff>1</xdr:colOff>
      <xdr:row>7</xdr:row>
      <xdr:rowOff>0</xdr:rowOff>
    </xdr:to>
    <xdr:sp macro="[0]!TEC_Get_All_TEC_AF" textlink="">
      <xdr:nvSpPr>
        <xdr:cNvPr id="4" name="Rectangle : coins arrondis 3">
          <a:extLst>
            <a:ext uri="{FF2B5EF4-FFF2-40B4-BE49-F238E27FC236}">
              <a16:creationId xmlns:a16="http://schemas.microsoft.com/office/drawing/2014/main" id="{DFF80378-B880-13A5-BEFF-DB88FBE0C0D0}"/>
            </a:ext>
          </a:extLst>
        </xdr:cNvPr>
        <xdr:cNvSpPr/>
      </xdr:nvSpPr>
      <xdr:spPr>
        <a:xfrm>
          <a:off x="24066500" y="1005424"/>
          <a:ext cx="2730501" cy="402159"/>
        </a:xfrm>
        <a:prstGeom prst="roundRect">
          <a:avLst/>
        </a:prstGeom>
        <a:solidFill>
          <a:srgbClr val="92D05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fr-CA" sz="1400" b="1">
              <a:solidFill>
                <a:schemeClr val="bg1"/>
              </a:solidFill>
            </a:rPr>
            <a:t>Test the above Advanced Filter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M. Vigneault" refreshedDate="45540.243770601854" createdVersion="8" refreshedVersion="8" minRefreshableVersion="3" recordCount="860" xr:uid="{B90C5975-4026-4F7C-9D46-256562CCE052}">
  <cacheSource type="worksheet">
    <worksheetSource name="tblTEC_TDB_Data"/>
  </cacheSource>
  <cacheFields count="19">
    <cacheField name="TEC_ID" numFmtId="0">
      <sharedItems containsSemiMixedTypes="0" containsString="0" containsNumber="1" containsInteger="1" minValue="1" maxValue="861"/>
    </cacheField>
    <cacheField name="Prof" numFmtId="0">
      <sharedItems containsMixedTypes="1" containsNumber="1" containsInteger="1" minValue="10" maxValue="11" count="6">
        <s v="AR"/>
        <s v="GC"/>
        <s v="ML"/>
        <s v="VG"/>
        <n v="10" u="1"/>
        <n v="11" u="1"/>
      </sharedItems>
    </cacheField>
    <cacheField name="Date" numFmtId="176">
      <sharedItems containsSemiMixedTypes="0" containsNonDate="0" containsDate="1" containsString="0" minDate="2023-09-15T00:00:00" maxDate="2024-09-05T00:00:00"/>
    </cacheField>
    <cacheField name="ClientNom" numFmtId="0">
      <sharedItems containsMixedTypes="1" containsNumber="1" containsInteger="1" minValue="26" maxValue="27" count="133">
        <s v="MOR11 Morin, Elliott Associés Ltée [Travis Budd]"/>
        <s v="PRO12 Association des services aux entreprises Proteck [Pierre Dastous]"/>
        <s v="2960-4105 Québec Inc (Mini Excavation BM) [Marc Beaurivage]"/>
        <s v="GAR10 Constructions Gilles Garry Inc"/>
        <s v="z_Adiministratif_Autres non chargeables"/>
        <s v="Vignoble Kobloth et fils inc. [Thierry Kobloth]"/>
        <s v="Arthur Malouin Ltée [Yvan Malouin]"/>
        <s v="Paré assurances et Services Financiers Inc. [Pierre Paré]"/>
        <s v="QUE44 9471-5117 Québec Inc [Sébastien Beaudoin]"/>
        <s v="AEQ10 Peinture Ex Aequo [Gabriel Léger]"/>
        <s v="POR10 Portail plus International [Pierre Dastous]"/>
        <s v="SOQ10 Consultation Soqua Inc [Claire Caron]"/>
        <s v="Maurice Chiasson, CPA"/>
        <s v="Immo Chambert Inc. [Francis Chamberland]"/>
        <s v="Famille Roch [Isabelle Roch]"/>
        <s v="La Clinique d'optométrie Lachenaie Inc. [Isabelle Leclerc]"/>
        <s v="Techvac Environnement Inc [Julien Michaud]"/>
        <s v="Succession Éric Morais [Louise Morais]"/>
        <s v="Groupe Joman Inc. [Johanne Gemme]"/>
        <s v="9280-2271 Québec Inc. [Jérôme Auger]"/>
        <s v="Succession Pierre Sénécal [Michelle Ladouceur (Les Entreprises Lacenes Inc.)]"/>
        <s v="M. Roy &amp; Associés Inc [Mathieu Roy]"/>
        <s v="Les Systèmes Domotinc Inc. [Jean-Pier Talbot]"/>
        <s v="Gestion Marc Lalonde Inc. [Marc Lalonde]"/>
        <s v="An-Au Construction Inc [Patrick Michaud]"/>
        <s v="Concept P.O.S. Inc. [Mathieu St-Germain]"/>
        <s v="Air Trans Express Inc [Richard Lavoie]"/>
        <s v="9241-7344 Québec inc [Carl Paquin]"/>
        <s v="Publipage Inc. [Mélissa Côté]"/>
        <s v="Entreprise C.P.I. Inc. [Charles Gibouleau]"/>
        <s v="Louis Freyd"/>
        <s v="137888 Canada Inc. [Martine Lachance]"/>
        <s v="Voyages Synergia Inc. [Richard Kelly]"/>
        <s v="Solutions Huwiz Inc. [Carolljo Maher]"/>
        <s v="Érik P. Masse et Dominique Sénécale [Érik P. Masse (Gestion Érik P. Masse Inc.)]"/>
        <s v="Les Placements Jean-Luc Roy Inc."/>
        <s v="Chauffage Robert Lacombe inc [Succession Robert Lacombe]"/>
        <s v="Acier Altitube inc. [Philippe Robillard]"/>
        <s v="9389-8179 Québec Inc. [Daniel O'Reilly]"/>
        <s v="Bureau Vétérinaire Griffintown Inc. [Marie-Hélène Tétreault]"/>
        <s v="Messier &amp; Associé, SENCRL [Alain Bélanger]"/>
        <s v="LC Combustion Inc [Christian Laroche]"/>
        <s v="8802742 Canada Inc. [Concept Convoyeur Debien Inc.] [Mathieu Debien]"/>
        <s v="Déneigement FM Inc. [Michael Beaupré]"/>
        <s v="Photographie Benoit Blain Inc [Kelly Cochelin]"/>
        <s v="Courtage d'assurance Claude Hétu Inc"/>
        <s v="Les Entreprises Janso Inc. [Michel Nadeau]"/>
        <s v="Accès Habitation [Catherine Tremblay]"/>
        <s v="Entreprises MSK Inc [Martin Perreault]"/>
        <s v="Éric Berthiaume"/>
        <s v="Serge Michaud Électricien Inc. [Serge Michaud]"/>
        <s v="Atelier Mécanique Pierre Mondou Inc. [Anne Charlebois]"/>
        <s v="Nicole Brodeur"/>
        <s v="Les Créations Simon Paré Inc."/>
        <s v="Groupe Millénium Micro inc. [Carl Paquin]"/>
        <s v="R.I. Résidence de Bellechasse Inc. [Sylvie Rocheleau]"/>
        <s v="9450-3562 Québec Inc. [Mélanie Jalbert]"/>
        <s v="Gestion Jujo Inc. [Devolutions Inc.] [David Hervieux / José Astacio]"/>
        <s v="Multi-Plis Inc. [Chantal Veillette]"/>
        <s v="Les entreprises Lanthier et Papineau Inc. [Alain Lanthier]"/>
        <s v="9401-7795 Québec Inc. [Ferme du Petit Ruisseau] [Martin Beauregard]"/>
        <s v="9172-2264 Québec Inc [MFG Technologies] [Alain Normand]"/>
        <s v="Clinique d'optométrie l'Assomption [Frédéric Morin]"/>
        <s v="Librairie Lu-Lu Inc. [Céline Camirand]"/>
        <s v="Assurancia Leduc, Decelles, Dubuc &amp; Ass. [Lucie Decelles]"/>
        <s v="Assurancia Inc [François Hamel]"/>
        <s v="11117688 Canada Inc. [Sina Construction] [Mohamed EL-Koury]"/>
        <s v="Groupe Dezetech Inc. [Pretech]"/>
        <s v="Les Toitures C.B.C. Inc. [Francis Bélanger]"/>
        <s v="Les Équipements Cofa Inc [Olivier Bertrand]"/>
        <s v="9382-1890 Québec Inc. [Services de Pneus Robert Inc] [Diane Doutre]"/>
        <s v="Aménagement Extérieur Synthek Québec Inc [Vincent Guérin]"/>
        <s v="Calfeutrage Prospect Inc [Luc Boisvert]"/>
        <s v="Louis Parker [Giovanni Cinquino (Gestion GMCB Inc)]"/>
        <s v="z_Travail dans dossiers de clients non créés encore [fournir détails]"/>
        <s v="9513-1926 Québec Inc. [Francis Desgagnés]"/>
        <s v="9307-2411 Québec Inc. [Capitaine Vap] [Dany Borduas]"/>
        <s v="Nadine Pelletier Inc."/>
        <s v="z_Administratif_Formation"/>
        <s v="FID-KOB Fiducie familiale Kobloth (2024) [Roxane Gauthier]"/>
        <s v="9098-2885 Québec Inc. [Denis Bisson]"/>
        <s v="9299-2585 Québec Inc [anciennement Informat] [Robert M. Vigneault]"/>
        <s v="9112-9031 Québec inc [Guy Béland]"/>
        <s v="9199-5308 Québec Inc [Benoit Alary]"/>
        <s v="Le Groupe Ultragen Ltée [Khac Trong Truong]"/>
        <s v="Pépinière Excel Inc [François Racette]"/>
        <s v="Juriglobal inc. [Chantal Émond]"/>
        <s v="Gestion Éric Lépine et Mélanie Lecavalier Inc. [Éric Lépine]"/>
        <s v="9227-0073 Québec Inc [Éditions de Villers] [Claude Lizotte]"/>
        <s v="Les Éditions Reynald Goulet Inc. [Reynald Goulet]"/>
        <s v="Succession Richard Shedleur [Sucession Richard Shedleur]"/>
        <s v="Gestion L'Anneau Inc. [Lalonde &amp; Brient] [Nathalie Brient]"/>
        <s v="NE PAS UTILISER [Roxane Gauthier]"/>
        <s v="MAR12 Les Entreprises Rumsby Inc [Louise Mongeau]"/>
        <s v="Bernard Ducharme Assurances Inc. [Michel Brodeur]"/>
        <s v="Maranda Lauzon Inc. [Sandy Maranda]"/>
        <s v="9064-4857 Québec Inc. [Construction PRP Inc.] [Stéphane Brisebois]"/>
        <s v="Solstice CNC Inc. [Alexandre Desmarais]"/>
        <s v="Platrier Lavoie Inc [Patric Lavoie]"/>
        <s v="9063-6580 Québec Inc [Le Lunettier]"/>
        <s v="z_Adiministratif_Lecture"/>
        <s v="Groupe Teltech Inc. [François Tessier]"/>
        <s v="Dr Frédéric Morin Optométriste inc."/>
        <s v="Sphère DI Inc. [Guillaume Barrière Shooner]"/>
        <s v="B&amp;K Stratégies Financières Inc. [Christopher Knull]"/>
        <s v="Garage L. Hébert Inc. [Karine Ricard]"/>
        <s v="Racine Petits Fruits 2014 Inc. [Annie Perrier / Daniel Racine]"/>
        <s v="Alexandre Bourret Courtier Immobilier Inc."/>
        <s v="France Morin CPA"/>
        <s v="Mylène Lapierre CPA Inc."/>
        <s v="Emprie Pro Inc. [Carlos Luperdigas]"/>
        <s v="Fiducie Testamentaire Georges-Gariépy [Distribution FG] [François Gariépy]"/>
        <s v="Ventilabec Inc. [Lora Stoycheva]"/>
        <s v="9055-4627 Québec Inc [Guillaume Bruneau-Côté]"/>
        <s v="H&amp;L Média Inc. [Marc Ouimet]"/>
        <s v="COD10 Agence Code Communications Inc [Pierre Yves Chapdelaine]"/>
        <s v="Gestion Immobilière Rovida Inc. [Toma Victor]"/>
        <s v="Gestion Niklo inc. [Stéphane Laframboise]"/>
        <s v="Succession Jean Beaupré [Philippe Beaupré]"/>
        <s v="Les Industries Canplex Ltée [Marco Stocchero]"/>
        <s v="Patrick et Jean Lessard"/>
        <s v="z_Administratif_Travail sur les outils modeles"/>
        <s v="Succession Mélanie Houde [Jacquelin Houde]"/>
        <s v="Gestion Proped Inc. [Chaussures Villeneuves] [Louis Villeneuve]"/>
        <s v="Société de gestion Diane Coutu Inc. [Diane Coutu / Philip Morgan]"/>
        <s v="Gestion Marianth inc [Marco Michaud]"/>
        <s v="Succession Michel Gingras [Éric Gingras (Mécatec D.M. Inc.)]"/>
        <s v="Centre Canin Laka Inc. [École du Bar] [Nicolas Desflammes]"/>
        <s v="Laurent Harvey, CPA Inc."/>
        <s v="1508-5822 Québec Inc. [Groupe Laforest] [Maxime Laforest]"/>
        <s v="9192-1353 Québec Inc. [Simon-David Williams]"/>
        <n v="26" u="1"/>
        <n v="27" u="1"/>
      </sharedItems>
    </cacheField>
    <cacheField name="H_Saisies" numFmtId="4">
      <sharedItems containsSemiMixedTypes="0" containsString="0" containsNumber="1" minValue="0.1" maxValue="20"/>
    </cacheField>
    <cacheField name="EstFacturable" numFmtId="49">
      <sharedItems/>
    </cacheField>
    <cacheField name="EstFacturee" numFmtId="49">
      <sharedItems/>
    </cacheField>
    <cacheField name="EstDetruite" numFmtId="49">
      <sharedItems/>
    </cacheField>
    <cacheField name="H_Détruites" numFmtId="173">
      <sharedItems containsSemiMixedTypes="0" containsString="0" containsNumber="1" minValue="0" maxValue="8.5"/>
    </cacheField>
    <cacheField name="H_N_D" numFmtId="173">
      <sharedItems containsSemiMixedTypes="0" containsString="0" containsNumber="1" minValue="0" maxValue="20"/>
    </cacheField>
    <cacheField name="H_Facturables" numFmtId="173">
      <sharedItems containsSemiMixedTypes="0" containsString="0" containsNumber="1" minValue="0" maxValue="20"/>
    </cacheField>
    <cacheField name="H_N/F" numFmtId="173">
      <sharedItems containsSemiMixedTypes="0" containsString="0" containsNumber="1" minValue="0" maxValue="7.75"/>
    </cacheField>
    <cacheField name="H_Facturées" numFmtId="173">
      <sharedItems containsSemiMixedTypes="0" containsString="0" containsNumber="1" minValue="0" maxValue="20"/>
    </cacheField>
    <cacheField name="H_TEC" numFmtId="173">
      <sharedItems containsSemiMixedTypes="0" containsString="0" containsNumber="1" minValue="0" maxValue="8.5"/>
    </cacheField>
    <cacheField name="Âge" numFmtId="3">
      <sharedItems containsSemiMixedTypes="0" containsString="0" containsNumber="1" containsInteger="1" minValue="1" maxValue="356"/>
    </cacheField>
    <cacheField name="- 30 Jours" numFmtId="4">
      <sharedItems containsSemiMixedTypes="0" containsString="0" containsNumber="1" minValue="0" maxValue="8.5"/>
    </cacheField>
    <cacheField name="31 @ 60 jours" numFmtId="4">
      <sharedItems containsSemiMixedTypes="0" containsString="0" containsNumber="1" minValue="0" maxValue="7.75"/>
    </cacheField>
    <cacheField name="61 @ 90 jours" numFmtId="4">
      <sharedItems containsSemiMixedTypes="0" containsString="0" containsNumber="1" minValue="0" maxValue="7.1"/>
    </cacheField>
    <cacheField name="91 jours &amp; +" numFmtId="4">
      <sharedItems containsSemiMixedTypes="0" containsString="0" containsNumber="1" minValue="0" maxValue="5.7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M. Vigneault" refreshedDate="45540.244913194445" createdVersion="3" refreshedVersion="8" minRefreshableVersion="3" recordCount="194" xr:uid="{D7C3A397-127E-4B00-9ED2-A8D065FA754C}">
  <cacheSource type="worksheet">
    <worksheetSource ref="A1:H195" sheet="Hres_Jour_Prof"/>
  </cacheSource>
  <cacheFields count="9">
    <cacheField name="Date" numFmtId="176">
      <sharedItems containsSemiMixedTypes="0" containsNonDate="0" containsDate="1" containsString="0" minDate="2023-09-15T00:00:00" maxDate="2024-09-05T00:00:00" count="105">
        <d v="2023-09-15T00:00:00"/>
        <d v="2024-02-01T00:00:00"/>
        <d v="2024-02-07T00:00:00"/>
        <d v="2024-02-12T00:00:00"/>
        <d v="2024-02-19T00:00:00"/>
        <d v="2024-02-21T00:00:00"/>
        <d v="2024-02-22T00:00:00"/>
        <d v="2024-02-23T00:00:00"/>
        <d v="2024-03-17T00:00:00"/>
        <d v="2024-03-18T00:00:00"/>
        <d v="2024-03-21T00:00:00"/>
        <d v="2024-03-22T00:00:00"/>
        <d v="2024-03-26T00:00:00"/>
        <d v="2024-03-29T00:00:00"/>
        <d v="2024-04-09T00:00:00"/>
        <d v="2024-04-15T00:00:00"/>
        <d v="2024-04-16T00:00:00"/>
        <d v="2024-04-22T00:00:00"/>
        <d v="2024-04-24T00:00:00"/>
        <d v="2024-04-29T00:00:00"/>
        <d v="2024-05-10T00:00:00"/>
        <d v="2024-05-14T00:00:00"/>
        <d v="2024-05-15T00:00:00"/>
        <d v="2024-05-16T00:00:00"/>
        <d v="2024-05-17T00:00:00"/>
        <d v="2024-05-22T00:00:00"/>
        <d v="2024-05-23T00:00:00"/>
        <d v="2024-05-28T00:00:00"/>
        <d v="2024-05-29T00:00:00"/>
        <d v="2024-05-31T00:00:00"/>
        <d v="2024-06-03T00:00:00"/>
        <d v="2024-06-04T00:00:00"/>
        <d v="2024-06-06T00:00:00"/>
        <d v="2024-06-07T00:00:00"/>
        <d v="2024-06-11T00:00:00"/>
        <d v="2024-06-12T00:00:00"/>
        <d v="2024-06-13T00:00:00"/>
        <d v="2024-06-14T00:00:00"/>
        <d v="2024-06-17T00:00:00"/>
        <d v="2024-06-18T00:00:00"/>
        <d v="2024-06-19T00:00:00"/>
        <d v="2024-06-20T00:00:00"/>
        <d v="2024-06-21T00:00:00"/>
        <d v="2024-06-24T00:00:00"/>
        <d v="2024-06-25T00:00:00"/>
        <d v="2024-06-27T00:00:00"/>
        <d v="2024-06-28T00:00:00"/>
        <d v="2024-07-02T00:00:00"/>
        <d v="2024-07-03T00:00:00"/>
        <d v="2024-07-04T00:00:00"/>
        <d v="2024-07-05T00:00:00"/>
        <d v="2024-07-06T00:00:00"/>
        <d v="2024-07-07T00:00:00"/>
        <d v="2024-07-08T00:00:00"/>
        <d v="2024-07-09T00:00:00"/>
        <d v="2024-07-10T00:00:00"/>
        <d v="2024-07-11T00:00:00"/>
        <d v="2024-07-12T00:00:00"/>
        <d v="2024-07-15T00:00:00"/>
        <d v="2024-07-16T00:00:00"/>
        <d v="2024-07-18T00:00:00"/>
        <d v="2024-07-19T00:00:00"/>
        <d v="2024-07-20T00:00:00"/>
        <d v="2024-07-21T00:00:00"/>
        <d v="2024-07-22T00:00:00"/>
        <d v="2024-07-23T00:00:00"/>
        <d v="2024-07-24T00:00:00"/>
        <d v="2024-07-25T00:00:00"/>
        <d v="2024-07-26T00:00:00"/>
        <d v="2024-07-27T00:00:00"/>
        <d v="2024-07-29T00:00:00"/>
        <d v="2024-07-30T00:00:00"/>
        <d v="2024-07-31T00:00:00"/>
        <d v="2024-08-01T00:00:00"/>
        <d v="2024-08-02T00:00:00"/>
        <d v="2024-08-04T00:00:00"/>
        <d v="2024-08-05T00:00:00"/>
        <d v="2024-08-06T00:00:00"/>
        <d v="2024-08-07T00:00:00"/>
        <d v="2024-08-08T00:00:00"/>
        <d v="2024-08-09T00:00:00"/>
        <d v="2024-08-10T00:00:00"/>
        <d v="2024-08-11T00:00:00"/>
        <d v="2024-08-12T00:00:00"/>
        <d v="2024-08-13T00:00:00"/>
        <d v="2024-08-14T00:00:00"/>
        <d v="2024-08-15T00:00:00"/>
        <d v="2024-08-16T00:00:00"/>
        <d v="2024-08-18T00:00:00"/>
        <d v="2024-08-19T00:00:00"/>
        <d v="2024-08-20T00:00:00"/>
        <d v="2024-08-21T00:00:00"/>
        <d v="2024-08-22T00:00:00"/>
        <d v="2024-08-23T00:00:00"/>
        <d v="2024-08-24T00:00:00"/>
        <d v="2024-08-26T00:00:00"/>
        <d v="2024-08-27T00:00:00"/>
        <d v="2024-08-28T00:00:00"/>
        <d v="2024-08-29T00:00:00"/>
        <d v="2024-08-30T00:00:00"/>
        <d v="2024-08-31T00:00:00"/>
        <d v="2024-09-01T00:00:00"/>
        <d v="2024-09-02T00:00:00"/>
        <d v="2024-09-03T00:00:00"/>
        <d v="2024-09-04T00:00:00"/>
      </sharedItems>
    </cacheField>
    <cacheField name="Prof." numFmtId="0">
      <sharedItems count="4">
        <s v="GC"/>
        <s v="VG"/>
        <s v="AR"/>
        <s v="ML"/>
      </sharedItems>
    </cacheField>
    <cacheField name="H/Saisies" numFmtId="4">
      <sharedItems containsSemiMixedTypes="0" containsString="0" containsNumber="1" minValue="0.2" maxValue="33.75"/>
    </cacheField>
    <cacheField name="H/Détruites" numFmtId="4">
      <sharedItems containsSemiMixedTypes="0" containsString="0" containsNumber="1" minValue="0" maxValue="10.25"/>
    </cacheField>
    <cacheField name="H/Fact" numFmtId="4">
      <sharedItems containsSemiMixedTypes="0" containsString="0" containsNumber="1" minValue="0" maxValue="31.75"/>
    </cacheField>
    <cacheField name="H/NFact" numFmtId="4">
      <sharedItems containsSemiMixedTypes="0" containsString="0" containsNumber="1" minValue="0" maxValue="7.75"/>
    </cacheField>
    <cacheField name="H/Facturées" numFmtId="4">
      <sharedItems containsSemiMixedTypes="0" containsString="0" containsNumber="1" minValue="0" maxValue="21.5"/>
    </cacheField>
    <cacheField name="H/TEC" numFmtId="4">
      <sharedItems containsSemiMixedTypes="0" containsString="0" containsNumber="1" minValue="0" maxValue="27.499999999999993"/>
    </cacheField>
    <cacheField name="Hres/NETTES" numFmtId="0" formula="'H/Saisies' -'H/Détruit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0">
  <r>
    <n v="1"/>
    <x v="0"/>
    <d v="2024-07-02T00:00:00"/>
    <x v="0"/>
    <n v="0.25"/>
    <s v="VRAI"/>
    <s v="VRAI"/>
    <s v="FAUX"/>
    <n v="0"/>
    <n v="0.25"/>
    <n v="0.25"/>
    <n v="0"/>
    <n v="0.25"/>
    <n v="0"/>
    <n v="65"/>
    <n v="0"/>
    <n v="0"/>
    <n v="0"/>
    <n v="0"/>
  </r>
  <r>
    <n v="2"/>
    <x v="0"/>
    <d v="2024-07-02T00:00:00"/>
    <x v="1"/>
    <n v="3.75"/>
    <s v="VRAI"/>
    <s v="FAUX"/>
    <s v="FAUX"/>
    <n v="0"/>
    <n v="3.75"/>
    <n v="3.75"/>
    <n v="0"/>
    <n v="0"/>
    <n v="3.75"/>
    <n v="65"/>
    <n v="0"/>
    <n v="0"/>
    <n v="3.75"/>
    <n v="0"/>
  </r>
  <r>
    <n v="3"/>
    <x v="0"/>
    <d v="2024-07-02T00:00:00"/>
    <x v="2"/>
    <n v="0.25"/>
    <s v="VRAI"/>
    <s v="VRAI"/>
    <s v="FAUX"/>
    <n v="0"/>
    <n v="0.25"/>
    <n v="0.25"/>
    <n v="0"/>
    <n v="0.25"/>
    <n v="0"/>
    <n v="65"/>
    <n v="0"/>
    <n v="0"/>
    <n v="0"/>
    <n v="0"/>
  </r>
  <r>
    <n v="4"/>
    <x v="0"/>
    <d v="2024-07-03T00:00:00"/>
    <x v="3"/>
    <n v="0.5"/>
    <s v="VRAI"/>
    <s v="FAUX"/>
    <s v="FAUX"/>
    <n v="0"/>
    <n v="0.5"/>
    <n v="0.5"/>
    <n v="0"/>
    <n v="0"/>
    <n v="0.5"/>
    <n v="64"/>
    <n v="0"/>
    <n v="0"/>
    <n v="0.5"/>
    <n v="0"/>
  </r>
  <r>
    <n v="5"/>
    <x v="0"/>
    <d v="2024-07-03T00:00:00"/>
    <x v="1"/>
    <n v="0.25"/>
    <s v="VRAI"/>
    <s v="FAUX"/>
    <s v="FAUX"/>
    <n v="0"/>
    <n v="0.25"/>
    <n v="0.25"/>
    <n v="0"/>
    <n v="0"/>
    <n v="0.25"/>
    <n v="64"/>
    <n v="0"/>
    <n v="0"/>
    <n v="0.25"/>
    <n v="0"/>
  </r>
  <r>
    <n v="6"/>
    <x v="0"/>
    <d v="2024-07-03T00:00:00"/>
    <x v="4"/>
    <n v="1"/>
    <s v="VRAI"/>
    <s v="FAUX"/>
    <s v="FAUX"/>
    <n v="0"/>
    <n v="1"/>
    <n v="1"/>
    <n v="0"/>
    <n v="0"/>
    <n v="1"/>
    <n v="64"/>
    <n v="0"/>
    <n v="0"/>
    <n v="1"/>
    <n v="0"/>
  </r>
  <r>
    <n v="7"/>
    <x v="0"/>
    <d v="2024-07-08T00:00:00"/>
    <x v="5"/>
    <n v="0.75"/>
    <s v="VRAI"/>
    <s v="VRAI"/>
    <s v="FAUX"/>
    <n v="0"/>
    <n v="0.75"/>
    <n v="0.75"/>
    <n v="0"/>
    <n v="0.75"/>
    <n v="0"/>
    <n v="59"/>
    <n v="0"/>
    <n v="0"/>
    <n v="0"/>
    <n v="0"/>
  </r>
  <r>
    <n v="8"/>
    <x v="0"/>
    <d v="2024-07-08T00:00:00"/>
    <x v="0"/>
    <n v="2.25"/>
    <s v="VRAI"/>
    <s v="VRAI"/>
    <s v="FAUX"/>
    <n v="0"/>
    <n v="2.25"/>
    <n v="2.25"/>
    <n v="0"/>
    <n v="2.25"/>
    <n v="0"/>
    <n v="59"/>
    <n v="0"/>
    <n v="0"/>
    <n v="0"/>
    <n v="0"/>
  </r>
  <r>
    <n v="9"/>
    <x v="0"/>
    <d v="2024-07-08T00:00:00"/>
    <x v="0"/>
    <n v="0.25"/>
    <s v="VRAI"/>
    <s v="VRAI"/>
    <s v="FAUX"/>
    <n v="0"/>
    <n v="0.25"/>
    <n v="0.25"/>
    <n v="0"/>
    <n v="0.25"/>
    <n v="0"/>
    <n v="59"/>
    <n v="0"/>
    <n v="0"/>
    <n v="0"/>
    <n v="0"/>
  </r>
  <r>
    <n v="10"/>
    <x v="0"/>
    <d v="2024-07-08T00:00:00"/>
    <x v="2"/>
    <n v="0.25"/>
    <s v="VRAI"/>
    <s v="VRAI"/>
    <s v="FAUX"/>
    <n v="0"/>
    <n v="0.25"/>
    <n v="0.25"/>
    <n v="0"/>
    <n v="0.25"/>
    <n v="0"/>
    <n v="59"/>
    <n v="0"/>
    <n v="0"/>
    <n v="0"/>
    <n v="0"/>
  </r>
  <r>
    <n v="11"/>
    <x v="0"/>
    <d v="2024-07-10T00:00:00"/>
    <x v="2"/>
    <n v="4"/>
    <s v="VRAI"/>
    <s v="VRAI"/>
    <s v="FAUX"/>
    <n v="0"/>
    <n v="4"/>
    <n v="4"/>
    <n v="0"/>
    <n v="4"/>
    <n v="0"/>
    <n v="57"/>
    <n v="0"/>
    <n v="0"/>
    <n v="0"/>
    <n v="0"/>
  </r>
  <r>
    <n v="12"/>
    <x v="0"/>
    <d v="2024-07-10T00:00:00"/>
    <x v="4"/>
    <n v="0.25"/>
    <s v="VRAI"/>
    <s v="FAUX"/>
    <s v="FAUX"/>
    <n v="0"/>
    <n v="0.25"/>
    <n v="0.25"/>
    <n v="0"/>
    <n v="0"/>
    <n v="0.25"/>
    <n v="57"/>
    <n v="0"/>
    <n v="0.25"/>
    <n v="0"/>
    <n v="0"/>
  </r>
  <r>
    <n v="13"/>
    <x v="0"/>
    <d v="2024-07-11T00:00:00"/>
    <x v="2"/>
    <n v="5"/>
    <s v="VRAI"/>
    <s v="VRAI"/>
    <s v="FAUX"/>
    <n v="0"/>
    <n v="5"/>
    <n v="5"/>
    <n v="0"/>
    <n v="5"/>
    <n v="0"/>
    <n v="56"/>
    <n v="0"/>
    <n v="0"/>
    <n v="0"/>
    <n v="0"/>
  </r>
  <r>
    <n v="14"/>
    <x v="0"/>
    <d v="2024-07-11T00:00:00"/>
    <x v="4"/>
    <n v="0.5"/>
    <s v="VRAI"/>
    <s v="FAUX"/>
    <s v="FAUX"/>
    <n v="0"/>
    <n v="0.5"/>
    <n v="0.5"/>
    <n v="0"/>
    <n v="0"/>
    <n v="0.5"/>
    <n v="56"/>
    <n v="0"/>
    <n v="0.5"/>
    <n v="0"/>
    <n v="0"/>
  </r>
  <r>
    <n v="15"/>
    <x v="0"/>
    <d v="2024-07-12T00:00:00"/>
    <x v="2"/>
    <n v="2.5"/>
    <s v="VRAI"/>
    <s v="VRAI"/>
    <s v="FAUX"/>
    <n v="0"/>
    <n v="2.5"/>
    <n v="2.5"/>
    <n v="0"/>
    <n v="2.5"/>
    <n v="0"/>
    <n v="55"/>
    <n v="0"/>
    <n v="0"/>
    <n v="0"/>
    <n v="0"/>
  </r>
  <r>
    <n v="16"/>
    <x v="0"/>
    <d v="2024-07-12T00:00:00"/>
    <x v="4"/>
    <n v="0.75"/>
    <s v="VRAI"/>
    <s v="FAUX"/>
    <s v="FAUX"/>
    <n v="0"/>
    <n v="0.75"/>
    <n v="0.75"/>
    <n v="0"/>
    <n v="0"/>
    <n v="0.75"/>
    <n v="55"/>
    <n v="0"/>
    <n v="0.75"/>
    <n v="0"/>
    <n v="0"/>
  </r>
  <r>
    <n v="17"/>
    <x v="0"/>
    <d v="2024-07-15T00:00:00"/>
    <x v="6"/>
    <n v="0.5"/>
    <s v="VRAI"/>
    <s v="FAUX"/>
    <s v="FAUX"/>
    <n v="0"/>
    <n v="0.5"/>
    <n v="0.5"/>
    <n v="0"/>
    <n v="0"/>
    <n v="0.5"/>
    <n v="52"/>
    <n v="0"/>
    <n v="0.5"/>
    <n v="0"/>
    <n v="0"/>
  </r>
  <r>
    <n v="18"/>
    <x v="0"/>
    <d v="2024-07-15T00:00:00"/>
    <x v="7"/>
    <n v="0.5"/>
    <s v="VRAI"/>
    <s v="FAUX"/>
    <s v="FAUX"/>
    <n v="0"/>
    <n v="0.5"/>
    <n v="0.5"/>
    <n v="0"/>
    <n v="0"/>
    <n v="0.5"/>
    <n v="52"/>
    <n v="0"/>
    <n v="0.5"/>
    <n v="0"/>
    <n v="0"/>
  </r>
  <r>
    <n v="19"/>
    <x v="0"/>
    <d v="2024-07-15T00:00:00"/>
    <x v="8"/>
    <n v="1.5"/>
    <s v="VRAI"/>
    <s v="FAUX"/>
    <s v="FAUX"/>
    <n v="0"/>
    <n v="1.5"/>
    <n v="1.5"/>
    <n v="0"/>
    <n v="0"/>
    <n v="1.5"/>
    <n v="52"/>
    <n v="0"/>
    <n v="1.5"/>
    <n v="0"/>
    <n v="0"/>
  </r>
  <r>
    <n v="20"/>
    <x v="0"/>
    <d v="2024-07-15T00:00:00"/>
    <x v="2"/>
    <n v="2"/>
    <s v="VRAI"/>
    <s v="VRAI"/>
    <s v="FAUX"/>
    <n v="0"/>
    <n v="2"/>
    <n v="2"/>
    <n v="0"/>
    <n v="2"/>
    <n v="0"/>
    <n v="52"/>
    <n v="0"/>
    <n v="0"/>
    <n v="0"/>
    <n v="0"/>
  </r>
  <r>
    <n v="21"/>
    <x v="0"/>
    <d v="2024-07-16T00:00:00"/>
    <x v="9"/>
    <n v="1"/>
    <s v="VRAI"/>
    <s v="FAUX"/>
    <s v="FAUX"/>
    <n v="0"/>
    <n v="1"/>
    <n v="1"/>
    <n v="0"/>
    <n v="0"/>
    <n v="1"/>
    <n v="51"/>
    <n v="0"/>
    <n v="1"/>
    <n v="0"/>
    <n v="0"/>
  </r>
  <r>
    <n v="22"/>
    <x v="0"/>
    <d v="2024-07-16T00:00:00"/>
    <x v="10"/>
    <n v="1.25"/>
    <s v="VRAI"/>
    <s v="VRAI"/>
    <s v="FAUX"/>
    <n v="0"/>
    <n v="1.25"/>
    <n v="1.25"/>
    <n v="0"/>
    <n v="1.25"/>
    <n v="0"/>
    <n v="51"/>
    <n v="0"/>
    <n v="0"/>
    <n v="0"/>
    <n v="0"/>
  </r>
  <r>
    <n v="23"/>
    <x v="0"/>
    <d v="2024-07-16T00:00:00"/>
    <x v="8"/>
    <n v="0.25"/>
    <s v="VRAI"/>
    <s v="FAUX"/>
    <s v="FAUX"/>
    <n v="0"/>
    <n v="0.25"/>
    <n v="0.25"/>
    <n v="0"/>
    <n v="0"/>
    <n v="0.25"/>
    <n v="51"/>
    <n v="0"/>
    <n v="0.25"/>
    <n v="0"/>
    <n v="0"/>
  </r>
  <r>
    <n v="24"/>
    <x v="0"/>
    <d v="2024-07-16T00:00:00"/>
    <x v="2"/>
    <n v="0.5"/>
    <s v="VRAI"/>
    <s v="VRAI"/>
    <s v="FAUX"/>
    <n v="0"/>
    <n v="0.5"/>
    <n v="0.5"/>
    <n v="0"/>
    <n v="0.5"/>
    <n v="0"/>
    <n v="51"/>
    <n v="0"/>
    <n v="0"/>
    <n v="0"/>
    <n v="0"/>
  </r>
  <r>
    <n v="25"/>
    <x v="0"/>
    <d v="2024-07-18T00:00:00"/>
    <x v="10"/>
    <n v="0.25"/>
    <s v="VRAI"/>
    <s v="VRAI"/>
    <s v="FAUX"/>
    <n v="0"/>
    <n v="0.25"/>
    <n v="0.25"/>
    <n v="0"/>
    <n v="0.25"/>
    <n v="0"/>
    <n v="49"/>
    <n v="0"/>
    <n v="0"/>
    <n v="0"/>
    <n v="0"/>
  </r>
  <r>
    <n v="26"/>
    <x v="0"/>
    <d v="2024-07-18T00:00:00"/>
    <x v="8"/>
    <n v="2"/>
    <s v="VRAI"/>
    <s v="FAUX"/>
    <s v="FAUX"/>
    <n v="0"/>
    <n v="2"/>
    <n v="2"/>
    <n v="0"/>
    <n v="0"/>
    <n v="2"/>
    <n v="49"/>
    <n v="0"/>
    <n v="2"/>
    <n v="0"/>
    <n v="0"/>
  </r>
  <r>
    <n v="27"/>
    <x v="0"/>
    <d v="2024-07-18T00:00:00"/>
    <x v="2"/>
    <n v="0.75"/>
    <s v="VRAI"/>
    <s v="VRAI"/>
    <s v="FAUX"/>
    <n v="0"/>
    <n v="0.75"/>
    <n v="0.75"/>
    <n v="0"/>
    <n v="0.75"/>
    <n v="0"/>
    <n v="49"/>
    <n v="0"/>
    <n v="0"/>
    <n v="0"/>
    <n v="0"/>
  </r>
  <r>
    <n v="28"/>
    <x v="0"/>
    <d v="2024-07-18T00:00:00"/>
    <x v="2"/>
    <n v="0.75"/>
    <s v="VRAI"/>
    <s v="VRAI"/>
    <s v="FAUX"/>
    <n v="0"/>
    <n v="0.75"/>
    <n v="0.75"/>
    <n v="0"/>
    <n v="0.75"/>
    <n v="0"/>
    <n v="49"/>
    <n v="0"/>
    <n v="0"/>
    <n v="0"/>
    <n v="0"/>
  </r>
  <r>
    <n v="29"/>
    <x v="0"/>
    <d v="2024-07-19T00:00:00"/>
    <x v="10"/>
    <n v="1.75"/>
    <s v="VRAI"/>
    <s v="VRAI"/>
    <s v="FAUX"/>
    <n v="0"/>
    <n v="1.75"/>
    <n v="1.75"/>
    <n v="0"/>
    <n v="1.75"/>
    <n v="0"/>
    <n v="48"/>
    <n v="0"/>
    <n v="0"/>
    <n v="0"/>
    <n v="0"/>
  </r>
  <r>
    <n v="30"/>
    <x v="0"/>
    <d v="2024-07-19T00:00:00"/>
    <x v="8"/>
    <n v="1"/>
    <s v="VRAI"/>
    <s v="FAUX"/>
    <s v="FAUX"/>
    <n v="0"/>
    <n v="1"/>
    <n v="1"/>
    <n v="0"/>
    <n v="0"/>
    <n v="1"/>
    <n v="48"/>
    <n v="0"/>
    <n v="1"/>
    <n v="0"/>
    <n v="0"/>
  </r>
  <r>
    <n v="31"/>
    <x v="0"/>
    <d v="2024-07-23T00:00:00"/>
    <x v="5"/>
    <n v="4.5"/>
    <s v="VRAI"/>
    <s v="VRAI"/>
    <s v="FAUX"/>
    <n v="0"/>
    <n v="4.5"/>
    <n v="4.5"/>
    <n v="0"/>
    <n v="4.5"/>
    <n v="0"/>
    <n v="44"/>
    <n v="0"/>
    <n v="0"/>
    <n v="0"/>
    <n v="0"/>
  </r>
  <r>
    <n v="32"/>
    <x v="0"/>
    <d v="2024-07-23T00:00:00"/>
    <x v="5"/>
    <n v="7.25"/>
    <s v="VRAI"/>
    <s v="VRAI"/>
    <s v="FAUX"/>
    <n v="0"/>
    <n v="7.25"/>
    <n v="7.25"/>
    <n v="0"/>
    <n v="7.25"/>
    <n v="0"/>
    <n v="44"/>
    <n v="0"/>
    <n v="0"/>
    <n v="0"/>
    <n v="0"/>
  </r>
  <r>
    <n v="33"/>
    <x v="0"/>
    <d v="2024-07-29T00:00:00"/>
    <x v="8"/>
    <n v="0.25"/>
    <s v="VRAI"/>
    <s v="FAUX"/>
    <s v="FAUX"/>
    <n v="0"/>
    <n v="0.25"/>
    <n v="0.25"/>
    <n v="0"/>
    <n v="0"/>
    <n v="0.25"/>
    <n v="38"/>
    <n v="0"/>
    <n v="0.25"/>
    <n v="0"/>
    <n v="0"/>
  </r>
  <r>
    <n v="34"/>
    <x v="0"/>
    <d v="2024-07-29T00:00:00"/>
    <x v="11"/>
    <n v="0.25"/>
    <s v="VRAI"/>
    <s v="VRAI"/>
    <s v="FAUX"/>
    <n v="0"/>
    <n v="0.25"/>
    <n v="0.25"/>
    <n v="0"/>
    <n v="0.25"/>
    <n v="0"/>
    <n v="38"/>
    <n v="0"/>
    <n v="0"/>
    <n v="0"/>
    <n v="0"/>
  </r>
  <r>
    <n v="35"/>
    <x v="0"/>
    <d v="2024-07-29T00:00:00"/>
    <x v="4"/>
    <n v="1.75"/>
    <s v="VRAI"/>
    <s v="FAUX"/>
    <s v="FAUX"/>
    <n v="0"/>
    <n v="1.75"/>
    <n v="1.75"/>
    <n v="0"/>
    <n v="0"/>
    <n v="1.75"/>
    <n v="38"/>
    <n v="0"/>
    <n v="1.75"/>
    <n v="0"/>
    <n v="0"/>
  </r>
  <r>
    <n v="36"/>
    <x v="0"/>
    <d v="2024-07-29T00:00:00"/>
    <x v="4"/>
    <n v="1.75"/>
    <s v="VRAI"/>
    <s v="FAUX"/>
    <s v="FAUX"/>
    <n v="0"/>
    <n v="1.75"/>
    <n v="1.75"/>
    <n v="0"/>
    <n v="0"/>
    <n v="1.75"/>
    <n v="38"/>
    <n v="0"/>
    <n v="1.75"/>
    <n v="0"/>
    <n v="0"/>
  </r>
  <r>
    <n v="37"/>
    <x v="0"/>
    <d v="2024-07-30T00:00:00"/>
    <x v="4"/>
    <n v="7.75"/>
    <s v="VRAI"/>
    <s v="FAUX"/>
    <s v="FAUX"/>
    <n v="0"/>
    <n v="7.75"/>
    <n v="7.75"/>
    <n v="0"/>
    <n v="0"/>
    <n v="7.75"/>
    <n v="37"/>
    <n v="0"/>
    <n v="7.75"/>
    <n v="0"/>
    <n v="0"/>
  </r>
  <r>
    <n v="38"/>
    <x v="0"/>
    <d v="2024-07-31T00:00:00"/>
    <x v="5"/>
    <n v="0.25"/>
    <s v="VRAI"/>
    <s v="VRAI"/>
    <s v="FAUX"/>
    <n v="0"/>
    <n v="0.25"/>
    <n v="0.25"/>
    <n v="0"/>
    <n v="0.25"/>
    <n v="0"/>
    <n v="36"/>
    <n v="0"/>
    <n v="0"/>
    <n v="0"/>
    <n v="0"/>
  </r>
  <r>
    <n v="39"/>
    <x v="0"/>
    <d v="2024-07-31T00:00:00"/>
    <x v="4"/>
    <n v="1.5"/>
    <s v="VRAI"/>
    <s v="FAUX"/>
    <s v="FAUX"/>
    <n v="0"/>
    <n v="1.5"/>
    <n v="1.5"/>
    <n v="0"/>
    <n v="0"/>
    <n v="1.5"/>
    <n v="36"/>
    <n v="0"/>
    <n v="1.5"/>
    <n v="0"/>
    <n v="0"/>
  </r>
  <r>
    <n v="40"/>
    <x v="0"/>
    <d v="2024-08-01T00:00:00"/>
    <x v="4"/>
    <n v="6.5"/>
    <s v="VRAI"/>
    <s v="FAUX"/>
    <s v="FAUX"/>
    <n v="0"/>
    <n v="6.5"/>
    <n v="6.5"/>
    <n v="0"/>
    <n v="0"/>
    <n v="6.5"/>
    <n v="35"/>
    <n v="0"/>
    <n v="6.5"/>
    <n v="0"/>
    <n v="0"/>
  </r>
  <r>
    <n v="41"/>
    <x v="0"/>
    <d v="2024-08-02T00:00:00"/>
    <x v="4"/>
    <n v="4"/>
    <s v="VRAI"/>
    <s v="FAUX"/>
    <s v="FAUX"/>
    <n v="0"/>
    <n v="4"/>
    <n v="4"/>
    <n v="0"/>
    <n v="0"/>
    <n v="4"/>
    <n v="34"/>
    <n v="0"/>
    <n v="4"/>
    <n v="0"/>
    <n v="0"/>
  </r>
  <r>
    <n v="42"/>
    <x v="1"/>
    <d v="2023-09-15T00:00:00"/>
    <x v="12"/>
    <n v="5.75"/>
    <s v="VRAI"/>
    <s v="FAUX"/>
    <s v="FAUX"/>
    <n v="0"/>
    <n v="5.75"/>
    <n v="5.75"/>
    <n v="0"/>
    <n v="0"/>
    <n v="5.75"/>
    <n v="356"/>
    <n v="0"/>
    <n v="0"/>
    <n v="0"/>
    <n v="5.75"/>
  </r>
  <r>
    <n v="43"/>
    <x v="1"/>
    <d v="2024-02-01T00:00:00"/>
    <x v="13"/>
    <n v="0.4"/>
    <s v="VRAI"/>
    <s v="FAUX"/>
    <s v="FAUX"/>
    <n v="0"/>
    <n v="0.4"/>
    <n v="0.4"/>
    <n v="0"/>
    <n v="0"/>
    <n v="0.4"/>
    <n v="217"/>
    <n v="0"/>
    <n v="0"/>
    <n v="0"/>
    <n v="0.4"/>
  </r>
  <r>
    <n v="44"/>
    <x v="1"/>
    <d v="2024-02-07T00:00:00"/>
    <x v="14"/>
    <n v="0.4"/>
    <s v="VRAI"/>
    <s v="FAUX"/>
    <s v="FAUX"/>
    <n v="0"/>
    <n v="0.4"/>
    <n v="0.4"/>
    <n v="0"/>
    <n v="0"/>
    <n v="0.4"/>
    <n v="211"/>
    <n v="0"/>
    <n v="0"/>
    <n v="0"/>
    <n v="0.4"/>
  </r>
  <r>
    <n v="45"/>
    <x v="1"/>
    <d v="2024-02-12T00:00:00"/>
    <x v="15"/>
    <n v="0.5"/>
    <s v="VRAI"/>
    <s v="FAUX"/>
    <s v="VRAI"/>
    <n v="0.5"/>
    <n v="0"/>
    <n v="0"/>
    <n v="0"/>
    <n v="0"/>
    <n v="0"/>
    <n v="206"/>
    <n v="0"/>
    <n v="0"/>
    <n v="0"/>
    <n v="0"/>
  </r>
  <r>
    <n v="46"/>
    <x v="1"/>
    <d v="2024-02-19T00:00:00"/>
    <x v="16"/>
    <n v="0.4"/>
    <s v="VRAI"/>
    <s v="FAUX"/>
    <s v="FAUX"/>
    <n v="0"/>
    <n v="0.4"/>
    <n v="0.4"/>
    <n v="0"/>
    <n v="0"/>
    <n v="0.4"/>
    <n v="199"/>
    <n v="0"/>
    <n v="0"/>
    <n v="0"/>
    <n v="0.4"/>
  </r>
  <r>
    <n v="47"/>
    <x v="1"/>
    <d v="2024-02-21T00:00:00"/>
    <x v="17"/>
    <n v="2.25"/>
    <s v="VRAI"/>
    <s v="FAUX"/>
    <s v="FAUX"/>
    <n v="0"/>
    <n v="2.25"/>
    <n v="2.25"/>
    <n v="0"/>
    <n v="0"/>
    <n v="2.25"/>
    <n v="197"/>
    <n v="0"/>
    <n v="0"/>
    <n v="0"/>
    <n v="2.25"/>
  </r>
  <r>
    <n v="48"/>
    <x v="1"/>
    <d v="2024-02-22T00:00:00"/>
    <x v="17"/>
    <n v="0.25"/>
    <s v="VRAI"/>
    <s v="FAUX"/>
    <s v="FAUX"/>
    <n v="0"/>
    <n v="0.25"/>
    <n v="0.25"/>
    <n v="0"/>
    <n v="0"/>
    <n v="0.25"/>
    <n v="196"/>
    <n v="0"/>
    <n v="0"/>
    <n v="0"/>
    <n v="0.25"/>
  </r>
  <r>
    <n v="49"/>
    <x v="1"/>
    <d v="2024-02-23T00:00:00"/>
    <x v="17"/>
    <n v="1"/>
    <s v="VRAI"/>
    <s v="FAUX"/>
    <s v="FAUX"/>
    <n v="0"/>
    <n v="1"/>
    <n v="1"/>
    <n v="0"/>
    <n v="0"/>
    <n v="1"/>
    <n v="195"/>
    <n v="0"/>
    <n v="0"/>
    <n v="0"/>
    <n v="1"/>
  </r>
  <r>
    <n v="50"/>
    <x v="1"/>
    <d v="2024-03-17T00:00:00"/>
    <x v="16"/>
    <n v="0.4"/>
    <s v="VRAI"/>
    <s v="FAUX"/>
    <s v="FAUX"/>
    <n v="0"/>
    <n v="0.4"/>
    <n v="0.4"/>
    <n v="0"/>
    <n v="0"/>
    <n v="0.4"/>
    <n v="172"/>
    <n v="0"/>
    <n v="0"/>
    <n v="0"/>
    <n v="0.4"/>
  </r>
  <r>
    <n v="51"/>
    <x v="1"/>
    <d v="2024-03-18T00:00:00"/>
    <x v="16"/>
    <n v="0.25"/>
    <s v="VRAI"/>
    <s v="FAUX"/>
    <s v="FAUX"/>
    <n v="0"/>
    <n v="0.25"/>
    <n v="0.25"/>
    <n v="0"/>
    <n v="0"/>
    <n v="0.25"/>
    <n v="171"/>
    <n v="0"/>
    <n v="0"/>
    <n v="0"/>
    <n v="0.25"/>
  </r>
  <r>
    <n v="52"/>
    <x v="1"/>
    <d v="2024-03-21T00:00:00"/>
    <x v="18"/>
    <n v="2.5"/>
    <s v="VRAI"/>
    <s v="FAUX"/>
    <s v="FAUX"/>
    <n v="0"/>
    <n v="2.5"/>
    <n v="2.5"/>
    <n v="0"/>
    <n v="0"/>
    <n v="2.5"/>
    <n v="168"/>
    <n v="0"/>
    <n v="0"/>
    <n v="0"/>
    <n v="2.5"/>
  </r>
  <r>
    <n v="53"/>
    <x v="1"/>
    <d v="2024-03-22T00:00:00"/>
    <x v="18"/>
    <n v="0.5"/>
    <s v="VRAI"/>
    <s v="FAUX"/>
    <s v="FAUX"/>
    <n v="0"/>
    <n v="0.5"/>
    <n v="0.5"/>
    <n v="0"/>
    <n v="0"/>
    <n v="0.5"/>
    <n v="167"/>
    <n v="0"/>
    <n v="0"/>
    <n v="0"/>
    <n v="0.5"/>
  </r>
  <r>
    <n v="54"/>
    <x v="1"/>
    <d v="2024-03-26T00:00:00"/>
    <x v="16"/>
    <n v="0.4"/>
    <s v="VRAI"/>
    <s v="FAUX"/>
    <s v="FAUX"/>
    <n v="0"/>
    <n v="0.4"/>
    <n v="0.4"/>
    <n v="0"/>
    <n v="0"/>
    <n v="0.4"/>
    <n v="163"/>
    <n v="0"/>
    <n v="0"/>
    <n v="0"/>
    <n v="0.4"/>
  </r>
  <r>
    <n v="55"/>
    <x v="1"/>
    <d v="2024-03-29T00:00:00"/>
    <x v="16"/>
    <n v="0.4"/>
    <s v="VRAI"/>
    <s v="FAUX"/>
    <s v="FAUX"/>
    <n v="0"/>
    <n v="0.4"/>
    <n v="0.4"/>
    <n v="0"/>
    <n v="0"/>
    <n v="0.4"/>
    <n v="160"/>
    <n v="0"/>
    <n v="0"/>
    <n v="0"/>
    <n v="0.4"/>
  </r>
  <r>
    <n v="56"/>
    <x v="1"/>
    <d v="2024-04-09T00:00:00"/>
    <x v="17"/>
    <n v="0.25"/>
    <s v="VRAI"/>
    <s v="FAUX"/>
    <s v="FAUX"/>
    <n v="0"/>
    <n v="0.25"/>
    <n v="0.25"/>
    <n v="0"/>
    <n v="0"/>
    <n v="0.25"/>
    <n v="149"/>
    <n v="0"/>
    <n v="0"/>
    <n v="0"/>
    <n v="0.25"/>
  </r>
  <r>
    <n v="57"/>
    <x v="1"/>
    <d v="2024-04-15T00:00:00"/>
    <x v="17"/>
    <n v="0.75"/>
    <s v="VRAI"/>
    <s v="FAUX"/>
    <s v="FAUX"/>
    <n v="0"/>
    <n v="0.75"/>
    <n v="0.75"/>
    <n v="0"/>
    <n v="0"/>
    <n v="0.75"/>
    <n v="143"/>
    <n v="0"/>
    <n v="0"/>
    <n v="0"/>
    <n v="0.75"/>
  </r>
  <r>
    <n v="58"/>
    <x v="1"/>
    <d v="2024-04-16T00:00:00"/>
    <x v="17"/>
    <n v="0.5"/>
    <s v="VRAI"/>
    <s v="FAUX"/>
    <s v="FAUX"/>
    <n v="0"/>
    <n v="0.5"/>
    <n v="0.5"/>
    <n v="0"/>
    <n v="0"/>
    <n v="0.5"/>
    <n v="142"/>
    <n v="0"/>
    <n v="0"/>
    <n v="0"/>
    <n v="0.5"/>
  </r>
  <r>
    <n v="59"/>
    <x v="1"/>
    <d v="2024-04-22T00:00:00"/>
    <x v="19"/>
    <n v="0.5"/>
    <s v="VRAI"/>
    <s v="FAUX"/>
    <s v="FAUX"/>
    <n v="0"/>
    <n v="0.5"/>
    <n v="0.5"/>
    <n v="0"/>
    <n v="0"/>
    <n v="0.5"/>
    <n v="136"/>
    <n v="0"/>
    <n v="0"/>
    <n v="0"/>
    <n v="0.5"/>
  </r>
  <r>
    <n v="60"/>
    <x v="1"/>
    <d v="2024-04-22T00:00:00"/>
    <x v="17"/>
    <n v="0.5"/>
    <s v="VRAI"/>
    <s v="FAUX"/>
    <s v="FAUX"/>
    <n v="0"/>
    <n v="0.5"/>
    <n v="0.5"/>
    <n v="0"/>
    <n v="0"/>
    <n v="0.5"/>
    <n v="136"/>
    <n v="0"/>
    <n v="0"/>
    <n v="0"/>
    <n v="0.5"/>
  </r>
  <r>
    <n v="61"/>
    <x v="1"/>
    <d v="2024-04-24T00:00:00"/>
    <x v="17"/>
    <n v="0.5"/>
    <s v="VRAI"/>
    <s v="FAUX"/>
    <s v="FAUX"/>
    <n v="0"/>
    <n v="0.5"/>
    <n v="0.5"/>
    <n v="0"/>
    <n v="0"/>
    <n v="0.5"/>
    <n v="134"/>
    <n v="0"/>
    <n v="0"/>
    <n v="0"/>
    <n v="0.5"/>
  </r>
  <r>
    <n v="62"/>
    <x v="1"/>
    <d v="2024-04-29T00:00:00"/>
    <x v="20"/>
    <n v="0.5"/>
    <s v="VRAI"/>
    <s v="FAUX"/>
    <s v="FAUX"/>
    <n v="0"/>
    <n v="0.5"/>
    <n v="0.5"/>
    <n v="0"/>
    <n v="0"/>
    <n v="0.5"/>
    <n v="129"/>
    <n v="0"/>
    <n v="0"/>
    <n v="0"/>
    <n v="0.5"/>
  </r>
  <r>
    <n v="63"/>
    <x v="1"/>
    <d v="2024-05-10T00:00:00"/>
    <x v="21"/>
    <n v="0.75"/>
    <s v="VRAI"/>
    <s v="FAUX"/>
    <s v="FAUX"/>
    <n v="0"/>
    <n v="0.75"/>
    <n v="0.75"/>
    <n v="0"/>
    <n v="0"/>
    <n v="0.75"/>
    <n v="118"/>
    <n v="0"/>
    <n v="0"/>
    <n v="0"/>
    <n v="0.75"/>
  </r>
  <r>
    <n v="64"/>
    <x v="1"/>
    <d v="2024-05-14T00:00:00"/>
    <x v="22"/>
    <n v="0.4"/>
    <s v="VRAI"/>
    <s v="FAUX"/>
    <s v="FAUX"/>
    <n v="0"/>
    <n v="0.4"/>
    <n v="0.4"/>
    <n v="0"/>
    <n v="0"/>
    <n v="0.4"/>
    <n v="114"/>
    <n v="0"/>
    <n v="0"/>
    <n v="0"/>
    <n v="0.4"/>
  </r>
  <r>
    <n v="65"/>
    <x v="1"/>
    <d v="2024-05-14T00:00:00"/>
    <x v="21"/>
    <n v="0.4"/>
    <s v="VRAI"/>
    <s v="FAUX"/>
    <s v="FAUX"/>
    <n v="0"/>
    <n v="0.4"/>
    <n v="0.4"/>
    <n v="0"/>
    <n v="0"/>
    <n v="0.4"/>
    <n v="114"/>
    <n v="0"/>
    <n v="0"/>
    <n v="0"/>
    <n v="0.4"/>
  </r>
  <r>
    <n v="66"/>
    <x v="1"/>
    <d v="2024-05-14T00:00:00"/>
    <x v="21"/>
    <n v="1.25"/>
    <s v="VRAI"/>
    <s v="FAUX"/>
    <s v="FAUX"/>
    <n v="0"/>
    <n v="1.25"/>
    <n v="1.25"/>
    <n v="0"/>
    <n v="0"/>
    <n v="1.25"/>
    <n v="114"/>
    <n v="0"/>
    <n v="0"/>
    <n v="0"/>
    <n v="1.25"/>
  </r>
  <r>
    <n v="67"/>
    <x v="1"/>
    <d v="2024-05-15T00:00:00"/>
    <x v="21"/>
    <n v="0.5"/>
    <s v="VRAI"/>
    <s v="FAUX"/>
    <s v="FAUX"/>
    <n v="0"/>
    <n v="0.5"/>
    <n v="0.5"/>
    <n v="0"/>
    <n v="0"/>
    <n v="0.5"/>
    <n v="113"/>
    <n v="0"/>
    <n v="0"/>
    <n v="0"/>
    <n v="0.5"/>
  </r>
  <r>
    <n v="68"/>
    <x v="1"/>
    <d v="2024-05-16T00:00:00"/>
    <x v="23"/>
    <n v="0.75"/>
    <s v="VRAI"/>
    <s v="FAUX"/>
    <s v="FAUX"/>
    <n v="0"/>
    <n v="0.75"/>
    <n v="0.75"/>
    <n v="0"/>
    <n v="0"/>
    <n v="0.75"/>
    <n v="112"/>
    <n v="0"/>
    <n v="0"/>
    <n v="0"/>
    <n v="0.75"/>
  </r>
  <r>
    <n v="69"/>
    <x v="1"/>
    <d v="2024-05-16T00:00:00"/>
    <x v="24"/>
    <n v="0.5"/>
    <s v="VRAI"/>
    <s v="VRAI"/>
    <s v="FAUX"/>
    <n v="0"/>
    <n v="0.5"/>
    <n v="0.5"/>
    <n v="0"/>
    <n v="0.5"/>
    <n v="0"/>
    <n v="112"/>
    <n v="0"/>
    <n v="0"/>
    <n v="0"/>
    <n v="0"/>
  </r>
  <r>
    <n v="70"/>
    <x v="1"/>
    <d v="2024-05-16T00:00:00"/>
    <x v="25"/>
    <n v="0.4"/>
    <s v="VRAI"/>
    <s v="FAUX"/>
    <s v="FAUX"/>
    <n v="0"/>
    <n v="0.4"/>
    <n v="0.4"/>
    <n v="0"/>
    <n v="0"/>
    <n v="0.4"/>
    <n v="112"/>
    <n v="0"/>
    <n v="0"/>
    <n v="0"/>
    <n v="0.4"/>
  </r>
  <r>
    <n v="71"/>
    <x v="1"/>
    <d v="2024-05-16T00:00:00"/>
    <x v="14"/>
    <n v="0.5"/>
    <s v="VRAI"/>
    <s v="FAUX"/>
    <s v="FAUX"/>
    <n v="0"/>
    <n v="0.5"/>
    <n v="0.5"/>
    <n v="0"/>
    <n v="0"/>
    <n v="0.5"/>
    <n v="112"/>
    <n v="0"/>
    <n v="0"/>
    <n v="0"/>
    <n v="0.5"/>
  </r>
  <r>
    <n v="72"/>
    <x v="1"/>
    <d v="2024-05-17T00:00:00"/>
    <x v="26"/>
    <n v="0.5"/>
    <s v="VRAI"/>
    <s v="FAUX"/>
    <s v="FAUX"/>
    <n v="0"/>
    <n v="0.5"/>
    <n v="0.5"/>
    <n v="0"/>
    <n v="0"/>
    <n v="0.5"/>
    <n v="111"/>
    <n v="0"/>
    <n v="0"/>
    <n v="0"/>
    <n v="0.5"/>
  </r>
  <r>
    <n v="73"/>
    <x v="1"/>
    <d v="2024-05-17T00:00:00"/>
    <x v="27"/>
    <n v="0.5"/>
    <s v="VRAI"/>
    <s v="FAUX"/>
    <s v="FAUX"/>
    <n v="0"/>
    <n v="0.5"/>
    <n v="0.5"/>
    <n v="0"/>
    <n v="0"/>
    <n v="0.5"/>
    <n v="111"/>
    <n v="0"/>
    <n v="0"/>
    <n v="0"/>
    <n v="0.5"/>
  </r>
  <r>
    <n v="74"/>
    <x v="1"/>
    <d v="2024-05-22T00:00:00"/>
    <x v="18"/>
    <n v="1"/>
    <s v="VRAI"/>
    <s v="FAUX"/>
    <s v="FAUX"/>
    <n v="0"/>
    <n v="1"/>
    <n v="1"/>
    <n v="0"/>
    <n v="0"/>
    <n v="1"/>
    <n v="106"/>
    <n v="0"/>
    <n v="0"/>
    <n v="0"/>
    <n v="1"/>
  </r>
  <r>
    <n v="75"/>
    <x v="1"/>
    <d v="2024-05-23T00:00:00"/>
    <x v="27"/>
    <n v="0.75"/>
    <s v="VRAI"/>
    <s v="FAUX"/>
    <s v="FAUX"/>
    <n v="0"/>
    <n v="0.75"/>
    <n v="0.75"/>
    <n v="0"/>
    <n v="0"/>
    <n v="0.75"/>
    <n v="105"/>
    <n v="0"/>
    <n v="0"/>
    <n v="0"/>
    <n v="0.75"/>
  </r>
  <r>
    <n v="76"/>
    <x v="1"/>
    <d v="2024-05-28T00:00:00"/>
    <x v="18"/>
    <n v="0.5"/>
    <s v="VRAI"/>
    <s v="FAUX"/>
    <s v="FAUX"/>
    <n v="0"/>
    <n v="0.5"/>
    <n v="0.5"/>
    <n v="0"/>
    <n v="0"/>
    <n v="0.5"/>
    <n v="100"/>
    <n v="0"/>
    <n v="0"/>
    <n v="0"/>
    <n v="0.5"/>
  </r>
  <r>
    <n v="77"/>
    <x v="1"/>
    <d v="2024-05-28T00:00:00"/>
    <x v="28"/>
    <n v="1"/>
    <s v="VRAI"/>
    <s v="FAUX"/>
    <s v="FAUX"/>
    <n v="0"/>
    <n v="1"/>
    <n v="1"/>
    <n v="0"/>
    <n v="0"/>
    <n v="1"/>
    <n v="100"/>
    <n v="0"/>
    <n v="0"/>
    <n v="0"/>
    <n v="1"/>
  </r>
  <r>
    <n v="78"/>
    <x v="1"/>
    <d v="2024-05-29T00:00:00"/>
    <x v="29"/>
    <n v="0.4"/>
    <s v="VRAI"/>
    <s v="FAUX"/>
    <s v="FAUX"/>
    <n v="0"/>
    <n v="0.4"/>
    <n v="0.4"/>
    <n v="0"/>
    <n v="0"/>
    <n v="0.4"/>
    <n v="99"/>
    <n v="0"/>
    <n v="0"/>
    <n v="0"/>
    <n v="0.4"/>
  </r>
  <r>
    <n v="79"/>
    <x v="1"/>
    <d v="2024-05-29T00:00:00"/>
    <x v="28"/>
    <n v="0.5"/>
    <s v="VRAI"/>
    <s v="FAUX"/>
    <s v="FAUX"/>
    <n v="0"/>
    <n v="0.5"/>
    <n v="0.5"/>
    <n v="0"/>
    <n v="0"/>
    <n v="0.5"/>
    <n v="99"/>
    <n v="0"/>
    <n v="0"/>
    <n v="0"/>
    <n v="0.5"/>
  </r>
  <r>
    <n v="80"/>
    <x v="1"/>
    <d v="2024-05-31T00:00:00"/>
    <x v="30"/>
    <n v="0.75"/>
    <s v="VRAI"/>
    <s v="FAUX"/>
    <s v="FAUX"/>
    <n v="0"/>
    <n v="0.75"/>
    <n v="0.75"/>
    <n v="0"/>
    <n v="0"/>
    <n v="0.75"/>
    <n v="97"/>
    <n v="0"/>
    <n v="0"/>
    <n v="0"/>
    <n v="0.75"/>
  </r>
  <r>
    <n v="81"/>
    <x v="1"/>
    <d v="2024-06-03T00:00:00"/>
    <x v="31"/>
    <n v="1.5"/>
    <s v="VRAI"/>
    <s v="FAUX"/>
    <s v="FAUX"/>
    <n v="0"/>
    <n v="1.5"/>
    <n v="1.5"/>
    <n v="0"/>
    <n v="0"/>
    <n v="1.5"/>
    <n v="94"/>
    <n v="0"/>
    <n v="0"/>
    <n v="0"/>
    <n v="1.5"/>
  </r>
  <r>
    <n v="82"/>
    <x v="1"/>
    <d v="2024-06-03T00:00:00"/>
    <x v="26"/>
    <n v="0.4"/>
    <s v="VRAI"/>
    <s v="FAUX"/>
    <s v="FAUX"/>
    <n v="0"/>
    <n v="0.4"/>
    <n v="0.4"/>
    <n v="0"/>
    <n v="0"/>
    <n v="0.4"/>
    <n v="94"/>
    <n v="0"/>
    <n v="0"/>
    <n v="0"/>
    <n v="0.4"/>
  </r>
  <r>
    <n v="83"/>
    <x v="1"/>
    <d v="2024-06-04T00:00:00"/>
    <x v="30"/>
    <n v="0.4"/>
    <s v="VRAI"/>
    <s v="FAUX"/>
    <s v="FAUX"/>
    <n v="0"/>
    <n v="0.4"/>
    <n v="0.4"/>
    <n v="0"/>
    <n v="0"/>
    <n v="0.4"/>
    <n v="93"/>
    <n v="0"/>
    <n v="0"/>
    <n v="0"/>
    <n v="0.4"/>
  </r>
  <r>
    <n v="84"/>
    <x v="1"/>
    <d v="2024-06-06T00:00:00"/>
    <x v="15"/>
    <n v="0.75"/>
    <s v="VRAI"/>
    <s v="FAUX"/>
    <s v="VRAI"/>
    <n v="0.75"/>
    <n v="0"/>
    <n v="0"/>
    <n v="0"/>
    <n v="0"/>
    <n v="0"/>
    <n v="91"/>
    <n v="0"/>
    <n v="0"/>
    <n v="0"/>
    <n v="0"/>
  </r>
  <r>
    <n v="85"/>
    <x v="1"/>
    <d v="2024-06-06T00:00:00"/>
    <x v="32"/>
    <n v="0.5"/>
    <s v="VRAI"/>
    <s v="FAUX"/>
    <s v="FAUX"/>
    <n v="0"/>
    <n v="0.5"/>
    <n v="0.5"/>
    <n v="0"/>
    <n v="0"/>
    <n v="0.5"/>
    <n v="91"/>
    <n v="0"/>
    <n v="0"/>
    <n v="0"/>
    <n v="0.5"/>
  </r>
  <r>
    <n v="86"/>
    <x v="1"/>
    <d v="2024-06-06T00:00:00"/>
    <x v="33"/>
    <n v="0.5"/>
    <s v="VRAI"/>
    <s v="FAUX"/>
    <s v="FAUX"/>
    <n v="0"/>
    <n v="0.5"/>
    <n v="0.5"/>
    <n v="0"/>
    <n v="0"/>
    <n v="0.5"/>
    <n v="91"/>
    <n v="0"/>
    <n v="0"/>
    <n v="0"/>
    <n v="0.5"/>
  </r>
  <r>
    <n v="87"/>
    <x v="1"/>
    <d v="2024-06-06T00:00:00"/>
    <x v="28"/>
    <n v="0.75"/>
    <s v="VRAI"/>
    <s v="FAUX"/>
    <s v="FAUX"/>
    <n v="0"/>
    <n v="0.75"/>
    <n v="0.75"/>
    <n v="0"/>
    <n v="0"/>
    <n v="0.75"/>
    <n v="91"/>
    <n v="0"/>
    <n v="0"/>
    <n v="0"/>
    <n v="0.75"/>
  </r>
  <r>
    <n v="88"/>
    <x v="1"/>
    <d v="2024-06-07T00:00:00"/>
    <x v="28"/>
    <n v="0.4"/>
    <s v="VRAI"/>
    <s v="FAUX"/>
    <s v="FAUX"/>
    <n v="0"/>
    <n v="0.4"/>
    <n v="0.4"/>
    <n v="0"/>
    <n v="0"/>
    <n v="0.4"/>
    <n v="90"/>
    <n v="0"/>
    <n v="0"/>
    <n v="0.4"/>
    <n v="0"/>
  </r>
  <r>
    <n v="89"/>
    <x v="1"/>
    <d v="2024-06-11T00:00:00"/>
    <x v="31"/>
    <n v="0.4"/>
    <s v="VRAI"/>
    <s v="FAUX"/>
    <s v="FAUX"/>
    <n v="0"/>
    <n v="0.4"/>
    <n v="0.4"/>
    <n v="0"/>
    <n v="0"/>
    <n v="0.4"/>
    <n v="86"/>
    <n v="0"/>
    <n v="0"/>
    <n v="0.4"/>
    <n v="0"/>
  </r>
  <r>
    <n v="90"/>
    <x v="1"/>
    <d v="2024-06-11T00:00:00"/>
    <x v="16"/>
    <n v="0.5"/>
    <s v="VRAI"/>
    <s v="FAUX"/>
    <s v="FAUX"/>
    <n v="0"/>
    <n v="0.5"/>
    <n v="0.5"/>
    <n v="0"/>
    <n v="0"/>
    <n v="0.5"/>
    <n v="86"/>
    <n v="0"/>
    <n v="0"/>
    <n v="0.5"/>
    <n v="0"/>
  </r>
  <r>
    <n v="91"/>
    <x v="1"/>
    <d v="2024-06-11T00:00:00"/>
    <x v="34"/>
    <n v="2"/>
    <s v="VRAI"/>
    <s v="FAUX"/>
    <s v="FAUX"/>
    <n v="0"/>
    <n v="2"/>
    <n v="2"/>
    <n v="0"/>
    <n v="0"/>
    <n v="2"/>
    <n v="86"/>
    <n v="0"/>
    <n v="0"/>
    <n v="2"/>
    <n v="0"/>
  </r>
  <r>
    <n v="92"/>
    <x v="1"/>
    <d v="2024-06-12T00:00:00"/>
    <x v="35"/>
    <n v="0.4"/>
    <s v="VRAI"/>
    <s v="FAUX"/>
    <s v="FAUX"/>
    <n v="0"/>
    <n v="0.4"/>
    <n v="0.4"/>
    <n v="0"/>
    <n v="0"/>
    <n v="0.4"/>
    <n v="85"/>
    <n v="0"/>
    <n v="0"/>
    <n v="0.4"/>
    <n v="0"/>
  </r>
  <r>
    <n v="93"/>
    <x v="1"/>
    <d v="2024-06-12T00:00:00"/>
    <x v="34"/>
    <n v="1.5"/>
    <s v="VRAI"/>
    <s v="FAUX"/>
    <s v="FAUX"/>
    <n v="0"/>
    <n v="1.5"/>
    <n v="1.5"/>
    <n v="0"/>
    <n v="0"/>
    <n v="1.5"/>
    <n v="85"/>
    <n v="0"/>
    <n v="0"/>
    <n v="1.5"/>
    <n v="0"/>
  </r>
  <r>
    <n v="94"/>
    <x v="1"/>
    <d v="2024-06-13T00:00:00"/>
    <x v="31"/>
    <n v="0.5"/>
    <s v="VRAI"/>
    <s v="FAUX"/>
    <s v="FAUX"/>
    <n v="0"/>
    <n v="0.5"/>
    <n v="0.5"/>
    <n v="0"/>
    <n v="0"/>
    <n v="0.5"/>
    <n v="84"/>
    <n v="0"/>
    <n v="0"/>
    <n v="0.5"/>
    <n v="0"/>
  </r>
  <r>
    <n v="95"/>
    <x v="1"/>
    <d v="2024-06-13T00:00:00"/>
    <x v="35"/>
    <n v="0.4"/>
    <s v="VRAI"/>
    <s v="FAUX"/>
    <s v="FAUX"/>
    <n v="0"/>
    <n v="0.4"/>
    <n v="0.4"/>
    <n v="0"/>
    <n v="0"/>
    <n v="0.4"/>
    <n v="84"/>
    <n v="0"/>
    <n v="0"/>
    <n v="0.4"/>
    <n v="0"/>
  </r>
  <r>
    <n v="96"/>
    <x v="1"/>
    <d v="2024-06-14T00:00:00"/>
    <x v="31"/>
    <n v="0.25"/>
    <s v="VRAI"/>
    <s v="FAUX"/>
    <s v="FAUX"/>
    <n v="0"/>
    <n v="0.25"/>
    <n v="0.25"/>
    <n v="0"/>
    <n v="0"/>
    <n v="0.25"/>
    <n v="83"/>
    <n v="0"/>
    <n v="0"/>
    <n v="0.25"/>
    <n v="0"/>
  </r>
  <r>
    <n v="97"/>
    <x v="1"/>
    <d v="2024-06-14T00:00:00"/>
    <x v="35"/>
    <n v="0.4"/>
    <s v="VRAI"/>
    <s v="FAUX"/>
    <s v="FAUX"/>
    <n v="0"/>
    <n v="0.4"/>
    <n v="0.4"/>
    <n v="0"/>
    <n v="0"/>
    <n v="0.4"/>
    <n v="83"/>
    <n v="0"/>
    <n v="0"/>
    <n v="0.4"/>
    <n v="0"/>
  </r>
  <r>
    <n v="98"/>
    <x v="1"/>
    <d v="2024-06-17T00:00:00"/>
    <x v="32"/>
    <n v="0.5"/>
    <s v="VRAI"/>
    <s v="FAUX"/>
    <s v="FAUX"/>
    <n v="0"/>
    <n v="0.5"/>
    <n v="0.5"/>
    <n v="0"/>
    <n v="0"/>
    <n v="0.5"/>
    <n v="80"/>
    <n v="0"/>
    <n v="0"/>
    <n v="0.5"/>
    <n v="0"/>
  </r>
  <r>
    <n v="99"/>
    <x v="1"/>
    <d v="2024-06-17T00:00:00"/>
    <x v="33"/>
    <n v="0.75"/>
    <s v="VRAI"/>
    <s v="FAUX"/>
    <s v="FAUX"/>
    <n v="0"/>
    <n v="0.75"/>
    <n v="0.75"/>
    <n v="0"/>
    <n v="0"/>
    <n v="0.75"/>
    <n v="80"/>
    <n v="0"/>
    <n v="0"/>
    <n v="0.75"/>
    <n v="0"/>
  </r>
  <r>
    <n v="100"/>
    <x v="1"/>
    <d v="2024-06-17T00:00:00"/>
    <x v="28"/>
    <n v="0.25"/>
    <s v="VRAI"/>
    <s v="FAUX"/>
    <s v="FAUX"/>
    <n v="0"/>
    <n v="0.25"/>
    <n v="0.25"/>
    <n v="0"/>
    <n v="0"/>
    <n v="0.25"/>
    <n v="80"/>
    <n v="0"/>
    <n v="0"/>
    <n v="0.25"/>
    <n v="0"/>
  </r>
  <r>
    <n v="101"/>
    <x v="1"/>
    <d v="2024-06-17T00:00:00"/>
    <x v="35"/>
    <n v="1.75"/>
    <s v="VRAI"/>
    <s v="FAUX"/>
    <s v="FAUX"/>
    <n v="0"/>
    <n v="1.75"/>
    <n v="1.75"/>
    <n v="0"/>
    <n v="0"/>
    <n v="1.75"/>
    <n v="80"/>
    <n v="0"/>
    <n v="0"/>
    <n v="1.75"/>
    <n v="0"/>
  </r>
  <r>
    <n v="102"/>
    <x v="1"/>
    <d v="2024-06-18T00:00:00"/>
    <x v="35"/>
    <n v="0.4"/>
    <s v="VRAI"/>
    <s v="FAUX"/>
    <s v="FAUX"/>
    <n v="0"/>
    <n v="0.4"/>
    <n v="0.4"/>
    <n v="0"/>
    <n v="0"/>
    <n v="0.4"/>
    <n v="79"/>
    <n v="0"/>
    <n v="0"/>
    <n v="0.4"/>
    <n v="0"/>
  </r>
  <r>
    <n v="103"/>
    <x v="1"/>
    <d v="2024-06-19T00:00:00"/>
    <x v="15"/>
    <n v="0.4"/>
    <s v="VRAI"/>
    <s v="FAUX"/>
    <s v="VRAI"/>
    <n v="0.4"/>
    <n v="0"/>
    <n v="0"/>
    <n v="0"/>
    <n v="0"/>
    <n v="0"/>
    <n v="78"/>
    <n v="0"/>
    <n v="0"/>
    <n v="0"/>
    <n v="0"/>
  </r>
  <r>
    <n v="104"/>
    <x v="1"/>
    <d v="2024-06-19T00:00:00"/>
    <x v="15"/>
    <n v="0.5"/>
    <s v="VRAI"/>
    <s v="FAUX"/>
    <s v="VRAI"/>
    <n v="0.5"/>
    <n v="0"/>
    <n v="0"/>
    <n v="0"/>
    <n v="0"/>
    <n v="0"/>
    <n v="78"/>
    <n v="0"/>
    <n v="0"/>
    <n v="0"/>
    <n v="0"/>
  </r>
  <r>
    <n v="105"/>
    <x v="1"/>
    <d v="2024-06-19T00:00:00"/>
    <x v="36"/>
    <n v="1.5"/>
    <s v="VRAI"/>
    <s v="FAUX"/>
    <s v="FAUX"/>
    <n v="0"/>
    <n v="1.5"/>
    <n v="1.5"/>
    <n v="0"/>
    <n v="0"/>
    <n v="1.5"/>
    <n v="78"/>
    <n v="0"/>
    <n v="0"/>
    <n v="1.5"/>
    <n v="0"/>
  </r>
  <r>
    <n v="106"/>
    <x v="1"/>
    <d v="2024-06-20T00:00:00"/>
    <x v="37"/>
    <n v="0.75"/>
    <s v="VRAI"/>
    <s v="FAUX"/>
    <s v="FAUX"/>
    <n v="0"/>
    <n v="0.75"/>
    <n v="0.75"/>
    <n v="0"/>
    <n v="0"/>
    <n v="0.75"/>
    <n v="77"/>
    <n v="0"/>
    <n v="0"/>
    <n v="0.75"/>
    <n v="0"/>
  </r>
  <r>
    <n v="107"/>
    <x v="1"/>
    <d v="2024-06-21T00:00:00"/>
    <x v="32"/>
    <n v="0.4"/>
    <s v="VRAI"/>
    <s v="FAUX"/>
    <s v="FAUX"/>
    <n v="0"/>
    <n v="0.4"/>
    <n v="0.4"/>
    <n v="0"/>
    <n v="0"/>
    <n v="0.4"/>
    <n v="76"/>
    <n v="0"/>
    <n v="0"/>
    <n v="0.4"/>
    <n v="0"/>
  </r>
  <r>
    <n v="108"/>
    <x v="1"/>
    <d v="2024-06-21T00:00:00"/>
    <x v="37"/>
    <n v="0.5"/>
    <s v="VRAI"/>
    <s v="FAUX"/>
    <s v="FAUX"/>
    <n v="0"/>
    <n v="0.5"/>
    <n v="0.5"/>
    <n v="0"/>
    <n v="0"/>
    <n v="0.5"/>
    <n v="76"/>
    <n v="0"/>
    <n v="0"/>
    <n v="0.5"/>
    <n v="0"/>
  </r>
  <r>
    <n v="109"/>
    <x v="1"/>
    <d v="2024-06-24T00:00:00"/>
    <x v="24"/>
    <n v="1"/>
    <s v="VRAI"/>
    <s v="VRAI"/>
    <s v="FAUX"/>
    <n v="0"/>
    <n v="1"/>
    <n v="1"/>
    <n v="0"/>
    <n v="1"/>
    <n v="0"/>
    <n v="73"/>
    <n v="0"/>
    <n v="0"/>
    <n v="0"/>
    <n v="0"/>
  </r>
  <r>
    <n v="110"/>
    <x v="1"/>
    <d v="2024-06-24T00:00:00"/>
    <x v="38"/>
    <n v="0.75"/>
    <s v="VRAI"/>
    <s v="FAUX"/>
    <s v="FAUX"/>
    <n v="0"/>
    <n v="0.75"/>
    <n v="0.75"/>
    <n v="0"/>
    <n v="0"/>
    <n v="0.75"/>
    <n v="73"/>
    <n v="0"/>
    <n v="0"/>
    <n v="0.75"/>
    <n v="0"/>
  </r>
  <r>
    <n v="111"/>
    <x v="1"/>
    <d v="2024-06-25T00:00:00"/>
    <x v="39"/>
    <n v="0.4"/>
    <s v="VRAI"/>
    <s v="FAUX"/>
    <s v="FAUX"/>
    <n v="0"/>
    <n v="0.4"/>
    <n v="0.4"/>
    <n v="0"/>
    <n v="0"/>
    <n v="0.4"/>
    <n v="72"/>
    <n v="0"/>
    <n v="0"/>
    <n v="0.4"/>
    <n v="0"/>
  </r>
  <r>
    <n v="112"/>
    <x v="1"/>
    <d v="2024-06-25T00:00:00"/>
    <x v="25"/>
    <n v="0.4"/>
    <s v="VRAI"/>
    <s v="FAUX"/>
    <s v="FAUX"/>
    <n v="0"/>
    <n v="0.4"/>
    <n v="0.4"/>
    <n v="0"/>
    <n v="0"/>
    <n v="0.4"/>
    <n v="72"/>
    <n v="0"/>
    <n v="0"/>
    <n v="0.4"/>
    <n v="0"/>
  </r>
  <r>
    <n v="113"/>
    <x v="1"/>
    <d v="2024-06-25T00:00:00"/>
    <x v="40"/>
    <n v="1"/>
    <s v="VRAI"/>
    <s v="FAUX"/>
    <s v="FAUX"/>
    <n v="0"/>
    <n v="1"/>
    <n v="1"/>
    <n v="0"/>
    <n v="0"/>
    <n v="1"/>
    <n v="72"/>
    <n v="0"/>
    <n v="0"/>
    <n v="1"/>
    <n v="0"/>
  </r>
  <r>
    <n v="114"/>
    <x v="1"/>
    <d v="2024-06-27T00:00:00"/>
    <x v="16"/>
    <n v="0.4"/>
    <s v="VRAI"/>
    <s v="FAUX"/>
    <s v="FAUX"/>
    <n v="0"/>
    <n v="0.4"/>
    <n v="0.4"/>
    <n v="0"/>
    <n v="0"/>
    <n v="0.4"/>
    <n v="70"/>
    <n v="0"/>
    <n v="0"/>
    <n v="0.4"/>
    <n v="0"/>
  </r>
  <r>
    <n v="115"/>
    <x v="1"/>
    <d v="2024-06-27T00:00:00"/>
    <x v="41"/>
    <n v="0.75"/>
    <s v="VRAI"/>
    <s v="FAUX"/>
    <s v="FAUX"/>
    <n v="0"/>
    <n v="0.75"/>
    <n v="0.75"/>
    <n v="0"/>
    <n v="0"/>
    <n v="0.75"/>
    <n v="70"/>
    <n v="0"/>
    <n v="0"/>
    <n v="0.75"/>
    <n v="0"/>
  </r>
  <r>
    <n v="116"/>
    <x v="1"/>
    <d v="2024-06-28T00:00:00"/>
    <x v="42"/>
    <n v="0.5"/>
    <s v="VRAI"/>
    <s v="FAUX"/>
    <s v="FAUX"/>
    <n v="0"/>
    <n v="0.5"/>
    <n v="0.5"/>
    <n v="0"/>
    <n v="0"/>
    <n v="0.5"/>
    <n v="69"/>
    <n v="0"/>
    <n v="0"/>
    <n v="0.5"/>
    <n v="0"/>
  </r>
  <r>
    <n v="117"/>
    <x v="1"/>
    <d v="2024-07-02T00:00:00"/>
    <x v="15"/>
    <n v="0.5"/>
    <s v="VRAI"/>
    <s v="FAUX"/>
    <s v="VRAI"/>
    <n v="0.5"/>
    <n v="0"/>
    <n v="0"/>
    <n v="0"/>
    <n v="0"/>
    <n v="0"/>
    <n v="65"/>
    <n v="0"/>
    <n v="0"/>
    <n v="0"/>
    <n v="0"/>
  </r>
  <r>
    <n v="118"/>
    <x v="1"/>
    <d v="2024-07-02T00:00:00"/>
    <x v="42"/>
    <n v="0.4"/>
    <s v="VRAI"/>
    <s v="FAUX"/>
    <s v="FAUX"/>
    <n v="0"/>
    <n v="0.4"/>
    <n v="0.4"/>
    <n v="0"/>
    <n v="0"/>
    <n v="0.4"/>
    <n v="65"/>
    <n v="0"/>
    <n v="0"/>
    <n v="0.4"/>
    <n v="0"/>
  </r>
  <r>
    <n v="119"/>
    <x v="1"/>
    <d v="2024-07-03T00:00:00"/>
    <x v="16"/>
    <n v="0.4"/>
    <s v="VRAI"/>
    <s v="FAUX"/>
    <s v="FAUX"/>
    <n v="0"/>
    <n v="0.4"/>
    <n v="0.4"/>
    <n v="0"/>
    <n v="0"/>
    <n v="0.4"/>
    <n v="64"/>
    <n v="0"/>
    <n v="0"/>
    <n v="0.4"/>
    <n v="0"/>
  </r>
  <r>
    <n v="120"/>
    <x v="1"/>
    <d v="2024-07-03T00:00:00"/>
    <x v="43"/>
    <n v="0.25"/>
    <s v="VRAI"/>
    <s v="FAUX"/>
    <s v="FAUX"/>
    <n v="0"/>
    <n v="0.25"/>
    <n v="0.25"/>
    <n v="0"/>
    <n v="0"/>
    <n v="0.25"/>
    <n v="64"/>
    <n v="0"/>
    <n v="0"/>
    <n v="0.25"/>
    <n v="0"/>
  </r>
  <r>
    <n v="121"/>
    <x v="1"/>
    <d v="2024-07-03T00:00:00"/>
    <x v="41"/>
    <n v="0.4"/>
    <s v="VRAI"/>
    <s v="FAUX"/>
    <s v="FAUX"/>
    <n v="0"/>
    <n v="0.4"/>
    <n v="0.4"/>
    <n v="0"/>
    <n v="0"/>
    <n v="0.4"/>
    <n v="64"/>
    <n v="0"/>
    <n v="0"/>
    <n v="0.4"/>
    <n v="0"/>
  </r>
  <r>
    <n v="122"/>
    <x v="1"/>
    <d v="2024-07-04T00:00:00"/>
    <x v="44"/>
    <n v="0.5"/>
    <s v="VRAI"/>
    <s v="FAUX"/>
    <s v="FAUX"/>
    <n v="0"/>
    <n v="0.5"/>
    <n v="0.5"/>
    <n v="0"/>
    <n v="0"/>
    <n v="0.5"/>
    <n v="63"/>
    <n v="0"/>
    <n v="0"/>
    <n v="0.5"/>
    <n v="0"/>
  </r>
  <r>
    <n v="123"/>
    <x v="1"/>
    <d v="2024-07-05T00:00:00"/>
    <x v="42"/>
    <n v="0.5"/>
    <s v="VRAI"/>
    <s v="FAUX"/>
    <s v="FAUX"/>
    <n v="0"/>
    <n v="0.5"/>
    <n v="0.5"/>
    <n v="0"/>
    <n v="0"/>
    <n v="0.5"/>
    <n v="62"/>
    <n v="0"/>
    <n v="0"/>
    <n v="0.5"/>
    <n v="0"/>
  </r>
  <r>
    <n v="124"/>
    <x v="1"/>
    <d v="2024-07-05T00:00:00"/>
    <x v="45"/>
    <n v="0.5"/>
    <s v="VRAI"/>
    <s v="FAUX"/>
    <s v="FAUX"/>
    <n v="0"/>
    <n v="0.5"/>
    <n v="0.5"/>
    <n v="0"/>
    <n v="0"/>
    <n v="0.5"/>
    <n v="62"/>
    <n v="0"/>
    <n v="0"/>
    <n v="0.5"/>
    <n v="0"/>
  </r>
  <r>
    <n v="125"/>
    <x v="1"/>
    <d v="2024-07-06T00:00:00"/>
    <x v="46"/>
    <n v="0.75"/>
    <s v="VRAI"/>
    <s v="FAUX"/>
    <s v="FAUX"/>
    <n v="0"/>
    <n v="0.75"/>
    <n v="0.75"/>
    <n v="0"/>
    <n v="0"/>
    <n v="0.75"/>
    <n v="61"/>
    <n v="0"/>
    <n v="0"/>
    <n v="0.75"/>
    <n v="0"/>
  </r>
  <r>
    <n v="126"/>
    <x v="1"/>
    <d v="2024-07-06T00:00:00"/>
    <x v="25"/>
    <n v="0.5"/>
    <s v="VRAI"/>
    <s v="FAUX"/>
    <s v="FAUX"/>
    <n v="0"/>
    <n v="0.5"/>
    <n v="0.5"/>
    <n v="0"/>
    <n v="0"/>
    <n v="0.5"/>
    <n v="61"/>
    <n v="0"/>
    <n v="0"/>
    <n v="0.5"/>
    <n v="0"/>
  </r>
  <r>
    <n v="127"/>
    <x v="1"/>
    <d v="2024-07-06T00:00:00"/>
    <x v="41"/>
    <n v="0.75"/>
    <s v="VRAI"/>
    <s v="FAUX"/>
    <s v="FAUX"/>
    <n v="0"/>
    <n v="0.75"/>
    <n v="0.75"/>
    <n v="0"/>
    <n v="0"/>
    <n v="0.75"/>
    <n v="61"/>
    <n v="0"/>
    <n v="0"/>
    <n v="0.75"/>
    <n v="0"/>
  </r>
  <r>
    <n v="128"/>
    <x v="1"/>
    <d v="2024-07-07T00:00:00"/>
    <x v="46"/>
    <n v="0.25"/>
    <s v="VRAI"/>
    <s v="FAUX"/>
    <s v="FAUX"/>
    <n v="0"/>
    <n v="0.25"/>
    <n v="0.25"/>
    <n v="0"/>
    <n v="0"/>
    <n v="0.25"/>
    <n v="60"/>
    <n v="0"/>
    <n v="0.25"/>
    <n v="0"/>
    <n v="0"/>
  </r>
  <r>
    <n v="129"/>
    <x v="1"/>
    <d v="2024-07-07T00:00:00"/>
    <x v="16"/>
    <n v="0.75"/>
    <s v="VRAI"/>
    <s v="FAUX"/>
    <s v="FAUX"/>
    <n v="0"/>
    <n v="0.75"/>
    <n v="0.75"/>
    <n v="0"/>
    <n v="0"/>
    <n v="0.75"/>
    <n v="60"/>
    <n v="0"/>
    <n v="0.75"/>
    <n v="0"/>
    <n v="0"/>
  </r>
  <r>
    <n v="130"/>
    <x v="1"/>
    <d v="2024-07-07T00:00:00"/>
    <x v="43"/>
    <n v="0.5"/>
    <s v="VRAI"/>
    <s v="FAUX"/>
    <s v="FAUX"/>
    <n v="0"/>
    <n v="0.5"/>
    <n v="0.5"/>
    <n v="0"/>
    <n v="0"/>
    <n v="0.5"/>
    <n v="60"/>
    <n v="0"/>
    <n v="0.5"/>
    <n v="0"/>
    <n v="0"/>
  </r>
  <r>
    <n v="131"/>
    <x v="1"/>
    <d v="2024-07-08T00:00:00"/>
    <x v="42"/>
    <n v="0.4"/>
    <s v="VRAI"/>
    <s v="FAUX"/>
    <s v="FAUX"/>
    <n v="0"/>
    <n v="0.4"/>
    <n v="0.4"/>
    <n v="0"/>
    <n v="0"/>
    <n v="0.4"/>
    <n v="59"/>
    <n v="0"/>
    <n v="0.4"/>
    <n v="0"/>
    <n v="0"/>
  </r>
  <r>
    <n v="132"/>
    <x v="1"/>
    <d v="2024-07-08T00:00:00"/>
    <x v="38"/>
    <n v="0.5"/>
    <s v="VRAI"/>
    <s v="FAUX"/>
    <s v="FAUX"/>
    <n v="0"/>
    <n v="0.5"/>
    <n v="0.5"/>
    <n v="0"/>
    <n v="0"/>
    <n v="0.5"/>
    <n v="59"/>
    <n v="0"/>
    <n v="0.5"/>
    <n v="0"/>
    <n v="0"/>
  </r>
  <r>
    <n v="133"/>
    <x v="1"/>
    <d v="2024-07-09T00:00:00"/>
    <x v="18"/>
    <n v="0.25"/>
    <s v="VRAI"/>
    <s v="FAUX"/>
    <s v="FAUX"/>
    <n v="0"/>
    <n v="0.25"/>
    <n v="0.25"/>
    <n v="0"/>
    <n v="0"/>
    <n v="0.25"/>
    <n v="58"/>
    <n v="0"/>
    <n v="0.25"/>
    <n v="0"/>
    <n v="0"/>
  </r>
  <r>
    <n v="134"/>
    <x v="1"/>
    <d v="2024-07-09T00:00:00"/>
    <x v="37"/>
    <n v="0.75"/>
    <s v="VRAI"/>
    <s v="FAUX"/>
    <s v="FAUX"/>
    <n v="0"/>
    <n v="0.75"/>
    <n v="0.75"/>
    <n v="0"/>
    <n v="0"/>
    <n v="0.75"/>
    <n v="58"/>
    <n v="0"/>
    <n v="0.75"/>
    <n v="0"/>
    <n v="0"/>
  </r>
  <r>
    <n v="135"/>
    <x v="1"/>
    <d v="2024-07-09T00:00:00"/>
    <x v="42"/>
    <n v="0.75"/>
    <s v="VRAI"/>
    <s v="FAUX"/>
    <s v="FAUX"/>
    <n v="0"/>
    <n v="0.75"/>
    <n v="0.75"/>
    <n v="0"/>
    <n v="0"/>
    <n v="0.75"/>
    <n v="58"/>
    <n v="0"/>
    <n v="0.75"/>
    <n v="0"/>
    <n v="0"/>
  </r>
  <r>
    <n v="136"/>
    <x v="1"/>
    <d v="2024-07-09T00:00:00"/>
    <x v="28"/>
    <n v="0.5"/>
    <s v="VRAI"/>
    <s v="FAUX"/>
    <s v="FAUX"/>
    <n v="0"/>
    <n v="0.5"/>
    <n v="0.5"/>
    <n v="0"/>
    <n v="0"/>
    <n v="0.5"/>
    <n v="58"/>
    <n v="0"/>
    <n v="0.5"/>
    <n v="0"/>
    <n v="0"/>
  </r>
  <r>
    <n v="137"/>
    <x v="1"/>
    <d v="2024-07-09T00:00:00"/>
    <x v="46"/>
    <n v="0.75"/>
    <s v="VRAI"/>
    <s v="FAUX"/>
    <s v="FAUX"/>
    <n v="0"/>
    <n v="0.75"/>
    <n v="0.75"/>
    <n v="0"/>
    <n v="0"/>
    <n v="0.75"/>
    <n v="58"/>
    <n v="0"/>
    <n v="0.75"/>
    <n v="0"/>
    <n v="0"/>
  </r>
  <r>
    <n v="138"/>
    <x v="1"/>
    <d v="2024-07-09T00:00:00"/>
    <x v="16"/>
    <n v="0.5"/>
    <s v="VRAI"/>
    <s v="FAUX"/>
    <s v="FAUX"/>
    <n v="0"/>
    <n v="0.5"/>
    <n v="0.5"/>
    <n v="0"/>
    <n v="0"/>
    <n v="0.5"/>
    <n v="58"/>
    <n v="0"/>
    <n v="0.5"/>
    <n v="0"/>
    <n v="0"/>
  </r>
  <r>
    <n v="139"/>
    <x v="1"/>
    <d v="2024-07-10T00:00:00"/>
    <x v="36"/>
    <n v="2.75"/>
    <s v="VRAI"/>
    <s v="FAUX"/>
    <s v="FAUX"/>
    <n v="0"/>
    <n v="2.75"/>
    <n v="2.75"/>
    <n v="0"/>
    <n v="0"/>
    <n v="2.75"/>
    <n v="57"/>
    <n v="0"/>
    <n v="2.75"/>
    <n v="0"/>
    <n v="0"/>
  </r>
  <r>
    <n v="140"/>
    <x v="1"/>
    <d v="2024-07-10T00:00:00"/>
    <x v="37"/>
    <n v="0.4"/>
    <s v="VRAI"/>
    <s v="FAUX"/>
    <s v="FAUX"/>
    <n v="0"/>
    <n v="0.4"/>
    <n v="0.4"/>
    <n v="0"/>
    <n v="0"/>
    <n v="0.4"/>
    <n v="57"/>
    <n v="0"/>
    <n v="0.4"/>
    <n v="0"/>
    <n v="0"/>
  </r>
  <r>
    <n v="141"/>
    <x v="1"/>
    <d v="2024-07-10T00:00:00"/>
    <x v="38"/>
    <n v="0.4"/>
    <s v="VRAI"/>
    <s v="FAUX"/>
    <s v="FAUX"/>
    <n v="0"/>
    <n v="0.4"/>
    <n v="0.4"/>
    <n v="0"/>
    <n v="0"/>
    <n v="0.4"/>
    <n v="57"/>
    <n v="0"/>
    <n v="0.4"/>
    <n v="0"/>
    <n v="0"/>
  </r>
  <r>
    <n v="142"/>
    <x v="1"/>
    <d v="2024-07-10T00:00:00"/>
    <x v="35"/>
    <n v="0.25"/>
    <s v="VRAI"/>
    <s v="FAUX"/>
    <s v="FAUX"/>
    <n v="0"/>
    <n v="0.25"/>
    <n v="0.25"/>
    <n v="0"/>
    <n v="0"/>
    <n v="0.25"/>
    <n v="57"/>
    <n v="0"/>
    <n v="0.25"/>
    <n v="0"/>
    <n v="0"/>
  </r>
  <r>
    <n v="143"/>
    <x v="1"/>
    <d v="2024-07-11T00:00:00"/>
    <x v="27"/>
    <n v="0.75"/>
    <s v="VRAI"/>
    <s v="FAUX"/>
    <s v="FAUX"/>
    <n v="0"/>
    <n v="0.75"/>
    <n v="0.75"/>
    <n v="0"/>
    <n v="0"/>
    <n v="0.75"/>
    <n v="56"/>
    <n v="0"/>
    <n v="0.75"/>
    <n v="0"/>
    <n v="0"/>
  </r>
  <r>
    <n v="144"/>
    <x v="1"/>
    <d v="2024-07-11T00:00:00"/>
    <x v="18"/>
    <n v="0.5"/>
    <s v="VRAI"/>
    <s v="FAUX"/>
    <s v="FAUX"/>
    <n v="0"/>
    <n v="0.5"/>
    <n v="0.5"/>
    <n v="0"/>
    <n v="0"/>
    <n v="0.5"/>
    <n v="56"/>
    <n v="0"/>
    <n v="0.5"/>
    <n v="0"/>
    <n v="0"/>
  </r>
  <r>
    <n v="145"/>
    <x v="1"/>
    <d v="2024-07-11T00:00:00"/>
    <x v="47"/>
    <n v="0.4"/>
    <s v="VRAI"/>
    <s v="FAUX"/>
    <s v="FAUX"/>
    <n v="0"/>
    <n v="0.4"/>
    <n v="0.4"/>
    <n v="0"/>
    <n v="0"/>
    <n v="0.4"/>
    <n v="56"/>
    <n v="0"/>
    <n v="0.4"/>
    <n v="0"/>
    <n v="0"/>
  </r>
  <r>
    <n v="146"/>
    <x v="1"/>
    <d v="2024-07-11T00:00:00"/>
    <x v="44"/>
    <n v="0.4"/>
    <s v="VRAI"/>
    <s v="FAUX"/>
    <s v="FAUX"/>
    <n v="0"/>
    <n v="0.4"/>
    <n v="0.4"/>
    <n v="0"/>
    <n v="0"/>
    <n v="0.4"/>
    <n v="56"/>
    <n v="0"/>
    <n v="0.4"/>
    <n v="0"/>
    <n v="0"/>
  </r>
  <r>
    <n v="147"/>
    <x v="1"/>
    <d v="2024-07-11T00:00:00"/>
    <x v="48"/>
    <n v="0.5"/>
    <s v="VRAI"/>
    <s v="FAUX"/>
    <s v="FAUX"/>
    <n v="0"/>
    <n v="0.5"/>
    <n v="0.5"/>
    <n v="0"/>
    <n v="0"/>
    <n v="0.5"/>
    <n v="56"/>
    <n v="0"/>
    <n v="0.5"/>
    <n v="0"/>
    <n v="0"/>
  </r>
  <r>
    <n v="148"/>
    <x v="1"/>
    <d v="2024-07-11T00:00:00"/>
    <x v="35"/>
    <n v="0.4"/>
    <s v="VRAI"/>
    <s v="FAUX"/>
    <s v="FAUX"/>
    <n v="0"/>
    <n v="0.4"/>
    <n v="0.4"/>
    <n v="0"/>
    <n v="0"/>
    <n v="0.4"/>
    <n v="56"/>
    <n v="0"/>
    <n v="0.4"/>
    <n v="0"/>
    <n v="0"/>
  </r>
  <r>
    <n v="149"/>
    <x v="1"/>
    <d v="2024-07-11T00:00:00"/>
    <x v="49"/>
    <n v="0.75"/>
    <s v="VRAI"/>
    <s v="FAUX"/>
    <s v="FAUX"/>
    <n v="0"/>
    <n v="0.75"/>
    <n v="0.75"/>
    <n v="0"/>
    <n v="0"/>
    <n v="0.75"/>
    <n v="56"/>
    <n v="0"/>
    <n v="0.75"/>
    <n v="0"/>
    <n v="0"/>
  </r>
  <r>
    <n v="150"/>
    <x v="1"/>
    <d v="2024-07-11T00:00:00"/>
    <x v="14"/>
    <n v="0.75"/>
    <s v="VRAI"/>
    <s v="FAUX"/>
    <s v="FAUX"/>
    <n v="0"/>
    <n v="0.75"/>
    <n v="0.75"/>
    <n v="0"/>
    <n v="0"/>
    <n v="0.75"/>
    <n v="56"/>
    <n v="0"/>
    <n v="0.75"/>
    <n v="0"/>
    <n v="0"/>
  </r>
  <r>
    <n v="151"/>
    <x v="1"/>
    <d v="2024-07-12T00:00:00"/>
    <x v="50"/>
    <n v="0.5"/>
    <s v="VRAI"/>
    <s v="FAUX"/>
    <s v="FAUX"/>
    <n v="0"/>
    <n v="0.5"/>
    <n v="0.5"/>
    <n v="0"/>
    <n v="0"/>
    <n v="0.5"/>
    <n v="55"/>
    <n v="0"/>
    <n v="0.5"/>
    <n v="0"/>
    <n v="0"/>
  </r>
  <r>
    <n v="152"/>
    <x v="1"/>
    <d v="2024-07-12T00:00:00"/>
    <x v="46"/>
    <n v="0.75"/>
    <s v="VRAI"/>
    <s v="FAUX"/>
    <s v="FAUX"/>
    <n v="0"/>
    <n v="0.75"/>
    <n v="0.75"/>
    <n v="0"/>
    <n v="0"/>
    <n v="0.75"/>
    <n v="55"/>
    <n v="0"/>
    <n v="0.75"/>
    <n v="0"/>
    <n v="0"/>
  </r>
  <r>
    <n v="153"/>
    <x v="1"/>
    <d v="2024-07-20T00:00:00"/>
    <x v="15"/>
    <n v="0.5"/>
    <s v="VRAI"/>
    <s v="FAUX"/>
    <s v="VRAI"/>
    <n v="0.5"/>
    <n v="0"/>
    <n v="0"/>
    <n v="0"/>
    <n v="0"/>
    <n v="0"/>
    <n v="47"/>
    <n v="0"/>
    <n v="0"/>
    <n v="0"/>
    <n v="0"/>
  </r>
  <r>
    <n v="154"/>
    <x v="1"/>
    <d v="2024-07-20T00:00:00"/>
    <x v="42"/>
    <n v="0.5"/>
    <s v="VRAI"/>
    <s v="FAUX"/>
    <s v="FAUX"/>
    <n v="0"/>
    <n v="0.5"/>
    <n v="0.5"/>
    <n v="0"/>
    <n v="0"/>
    <n v="0.5"/>
    <n v="47"/>
    <n v="0"/>
    <n v="0.5"/>
    <n v="0"/>
    <n v="0"/>
  </r>
  <r>
    <n v="155"/>
    <x v="1"/>
    <d v="2024-07-20T00:00:00"/>
    <x v="42"/>
    <n v="0.4"/>
    <s v="VRAI"/>
    <s v="FAUX"/>
    <s v="FAUX"/>
    <n v="0"/>
    <n v="0.4"/>
    <n v="0.4"/>
    <n v="0"/>
    <n v="0"/>
    <n v="0.4"/>
    <n v="47"/>
    <n v="0"/>
    <n v="0.4"/>
    <n v="0"/>
    <n v="0"/>
  </r>
  <r>
    <n v="156"/>
    <x v="1"/>
    <d v="2024-07-20T00:00:00"/>
    <x v="33"/>
    <n v="0.75"/>
    <s v="VRAI"/>
    <s v="FAUX"/>
    <s v="FAUX"/>
    <n v="0"/>
    <n v="0.75"/>
    <n v="0.75"/>
    <n v="0"/>
    <n v="0"/>
    <n v="0.75"/>
    <n v="47"/>
    <n v="0"/>
    <n v="0.75"/>
    <n v="0"/>
    <n v="0"/>
  </r>
  <r>
    <n v="157"/>
    <x v="1"/>
    <d v="2024-07-20T00:00:00"/>
    <x v="51"/>
    <n v="0.5"/>
    <s v="VRAI"/>
    <s v="FAUX"/>
    <s v="FAUX"/>
    <n v="0"/>
    <n v="0.5"/>
    <n v="0.5"/>
    <n v="0"/>
    <n v="0"/>
    <n v="0.5"/>
    <n v="47"/>
    <n v="0"/>
    <n v="0.5"/>
    <n v="0"/>
    <n v="0"/>
  </r>
  <r>
    <n v="158"/>
    <x v="1"/>
    <d v="2024-07-20T00:00:00"/>
    <x v="48"/>
    <n v="0.5"/>
    <s v="VRAI"/>
    <s v="FAUX"/>
    <s v="FAUX"/>
    <n v="0"/>
    <n v="0.5"/>
    <n v="0.5"/>
    <n v="0"/>
    <n v="0"/>
    <n v="0.5"/>
    <n v="47"/>
    <n v="0"/>
    <n v="0.5"/>
    <n v="0"/>
    <n v="0"/>
  </r>
  <r>
    <n v="159"/>
    <x v="1"/>
    <d v="2024-07-21T00:00:00"/>
    <x v="52"/>
    <n v="0.4"/>
    <s v="VRAI"/>
    <s v="FAUX"/>
    <s v="FAUX"/>
    <n v="0"/>
    <n v="0.4"/>
    <n v="0.4"/>
    <n v="0"/>
    <n v="0"/>
    <n v="0.4"/>
    <n v="46"/>
    <n v="0"/>
    <n v="0.4"/>
    <n v="0"/>
    <n v="0"/>
  </r>
  <r>
    <n v="160"/>
    <x v="1"/>
    <d v="2024-07-21T00:00:00"/>
    <x v="15"/>
    <n v="0.5"/>
    <s v="VRAI"/>
    <s v="FAUX"/>
    <s v="VRAI"/>
    <n v="0.5"/>
    <n v="0"/>
    <n v="0"/>
    <n v="0"/>
    <n v="0"/>
    <n v="0"/>
    <n v="46"/>
    <n v="0"/>
    <n v="0"/>
    <n v="0"/>
    <n v="0"/>
  </r>
  <r>
    <n v="161"/>
    <x v="1"/>
    <d v="2024-07-21T00:00:00"/>
    <x v="17"/>
    <n v="0.5"/>
    <s v="VRAI"/>
    <s v="FAUX"/>
    <s v="FAUX"/>
    <n v="0"/>
    <n v="0.5"/>
    <n v="0.5"/>
    <n v="0"/>
    <n v="0"/>
    <n v="0.5"/>
    <n v="46"/>
    <n v="0"/>
    <n v="0.5"/>
    <n v="0"/>
    <n v="0"/>
  </r>
  <r>
    <n v="162"/>
    <x v="1"/>
    <d v="2024-07-22T00:00:00"/>
    <x v="42"/>
    <n v="3.5"/>
    <s v="VRAI"/>
    <s v="FAUX"/>
    <s v="FAUX"/>
    <n v="0"/>
    <n v="3.5"/>
    <n v="3.5"/>
    <n v="0"/>
    <n v="0"/>
    <n v="3.5"/>
    <n v="45"/>
    <n v="0"/>
    <n v="3.5"/>
    <n v="0"/>
    <n v="0"/>
  </r>
  <r>
    <n v="163"/>
    <x v="1"/>
    <d v="2024-07-22T00:00:00"/>
    <x v="24"/>
    <n v="0.5"/>
    <s v="VRAI"/>
    <s v="VRAI"/>
    <s v="FAUX"/>
    <n v="0"/>
    <n v="0.5"/>
    <n v="0.5"/>
    <n v="0"/>
    <n v="0.5"/>
    <n v="0"/>
    <n v="45"/>
    <n v="0"/>
    <n v="0"/>
    <n v="0"/>
    <n v="0"/>
  </r>
  <r>
    <n v="164"/>
    <x v="1"/>
    <d v="2024-07-22T00:00:00"/>
    <x v="41"/>
    <n v="0.4"/>
    <s v="VRAI"/>
    <s v="FAUX"/>
    <s v="FAUX"/>
    <n v="0"/>
    <n v="0.4"/>
    <n v="0.4"/>
    <n v="0"/>
    <n v="0"/>
    <n v="0.4"/>
    <n v="45"/>
    <n v="0"/>
    <n v="0.4"/>
    <n v="0"/>
    <n v="0"/>
  </r>
  <r>
    <n v="165"/>
    <x v="1"/>
    <d v="2024-07-23T00:00:00"/>
    <x v="52"/>
    <n v="0.5"/>
    <s v="VRAI"/>
    <s v="FAUX"/>
    <s v="FAUX"/>
    <n v="0"/>
    <n v="0.5"/>
    <n v="0.5"/>
    <n v="0"/>
    <n v="0"/>
    <n v="0.5"/>
    <n v="44"/>
    <n v="0"/>
    <n v="0.5"/>
    <n v="0"/>
    <n v="0"/>
  </r>
  <r>
    <n v="166"/>
    <x v="1"/>
    <d v="2024-07-23T00:00:00"/>
    <x v="32"/>
    <n v="0.5"/>
    <s v="VRAI"/>
    <s v="FAUX"/>
    <s v="FAUX"/>
    <n v="0"/>
    <n v="0.5"/>
    <n v="0.5"/>
    <n v="0"/>
    <n v="0"/>
    <n v="0.5"/>
    <n v="44"/>
    <n v="0"/>
    <n v="0.5"/>
    <n v="0"/>
    <n v="0"/>
  </r>
  <r>
    <n v="167"/>
    <x v="1"/>
    <d v="2024-07-23T00:00:00"/>
    <x v="33"/>
    <n v="1"/>
    <s v="VRAI"/>
    <s v="FAUX"/>
    <s v="FAUX"/>
    <n v="0"/>
    <n v="1"/>
    <n v="1"/>
    <n v="0"/>
    <n v="0"/>
    <n v="1"/>
    <n v="44"/>
    <n v="0"/>
    <n v="1"/>
    <n v="0"/>
    <n v="0"/>
  </r>
  <r>
    <n v="168"/>
    <x v="1"/>
    <d v="2024-07-23T00:00:00"/>
    <x v="44"/>
    <n v="0.25"/>
    <s v="VRAI"/>
    <s v="FAUX"/>
    <s v="FAUX"/>
    <n v="0"/>
    <n v="0.25"/>
    <n v="0.25"/>
    <n v="0"/>
    <n v="0"/>
    <n v="0.25"/>
    <n v="44"/>
    <n v="0"/>
    <n v="0.25"/>
    <n v="0"/>
    <n v="0"/>
  </r>
  <r>
    <n v="169"/>
    <x v="1"/>
    <d v="2024-07-23T00:00:00"/>
    <x v="24"/>
    <n v="2"/>
    <s v="VRAI"/>
    <s v="VRAI"/>
    <s v="FAUX"/>
    <n v="0"/>
    <n v="2"/>
    <n v="2"/>
    <n v="0"/>
    <n v="2"/>
    <n v="0"/>
    <n v="44"/>
    <n v="0"/>
    <n v="0"/>
    <n v="0"/>
    <n v="0"/>
  </r>
  <r>
    <n v="170"/>
    <x v="1"/>
    <d v="2024-07-24T00:00:00"/>
    <x v="15"/>
    <n v="0.5"/>
    <s v="VRAI"/>
    <s v="FAUX"/>
    <s v="VRAI"/>
    <n v="0.5"/>
    <n v="0"/>
    <n v="0"/>
    <n v="0"/>
    <n v="0"/>
    <n v="0"/>
    <n v="43"/>
    <n v="0"/>
    <n v="0"/>
    <n v="0"/>
    <n v="0"/>
  </r>
  <r>
    <n v="171"/>
    <x v="1"/>
    <d v="2024-07-24T00:00:00"/>
    <x v="18"/>
    <n v="0.4"/>
    <s v="VRAI"/>
    <s v="FAUX"/>
    <s v="FAUX"/>
    <n v="0"/>
    <n v="0.4"/>
    <n v="0.4"/>
    <n v="0"/>
    <n v="0"/>
    <n v="0.4"/>
    <n v="43"/>
    <n v="0"/>
    <n v="0.4"/>
    <n v="0"/>
    <n v="0"/>
  </r>
  <r>
    <n v="172"/>
    <x v="1"/>
    <d v="2024-07-24T00:00:00"/>
    <x v="24"/>
    <n v="0.75"/>
    <s v="VRAI"/>
    <s v="VRAI"/>
    <s v="FAUX"/>
    <n v="0"/>
    <n v="0.75"/>
    <n v="0.75"/>
    <n v="0"/>
    <n v="0.75"/>
    <n v="0"/>
    <n v="43"/>
    <n v="0"/>
    <n v="0"/>
    <n v="0"/>
    <n v="0"/>
  </r>
  <r>
    <n v="173"/>
    <x v="1"/>
    <d v="2024-07-24T00:00:00"/>
    <x v="53"/>
    <n v="2"/>
    <s v="VRAI"/>
    <s v="FAUX"/>
    <s v="FAUX"/>
    <n v="0"/>
    <n v="2"/>
    <n v="2"/>
    <n v="0"/>
    <n v="0"/>
    <n v="2"/>
    <n v="43"/>
    <n v="0"/>
    <n v="2"/>
    <n v="0"/>
    <n v="0"/>
  </r>
  <r>
    <n v="174"/>
    <x v="1"/>
    <d v="2024-07-25T00:00:00"/>
    <x v="42"/>
    <n v="0.5"/>
    <s v="VRAI"/>
    <s v="FAUX"/>
    <s v="FAUX"/>
    <n v="0"/>
    <n v="0.5"/>
    <n v="0.5"/>
    <n v="0"/>
    <n v="0"/>
    <n v="0.5"/>
    <n v="42"/>
    <n v="0"/>
    <n v="0.5"/>
    <n v="0"/>
    <n v="0"/>
  </r>
  <r>
    <n v="175"/>
    <x v="1"/>
    <d v="2024-07-26T00:00:00"/>
    <x v="44"/>
    <n v="0.4"/>
    <s v="VRAI"/>
    <s v="FAUX"/>
    <s v="FAUX"/>
    <n v="0"/>
    <n v="0.4"/>
    <n v="0.4"/>
    <n v="0"/>
    <n v="0"/>
    <n v="0.4"/>
    <n v="41"/>
    <n v="0"/>
    <n v="0.4"/>
    <n v="0"/>
    <n v="0"/>
  </r>
  <r>
    <n v="176"/>
    <x v="1"/>
    <d v="2024-07-27T00:00:00"/>
    <x v="54"/>
    <n v="0.4"/>
    <s v="VRAI"/>
    <s v="FAUX"/>
    <s v="FAUX"/>
    <n v="0"/>
    <n v="0.4"/>
    <n v="0.4"/>
    <n v="0"/>
    <n v="0"/>
    <n v="0.4"/>
    <n v="40"/>
    <n v="0"/>
    <n v="0.4"/>
    <n v="0"/>
    <n v="0"/>
  </r>
  <r>
    <n v="177"/>
    <x v="1"/>
    <d v="2024-07-29T00:00:00"/>
    <x v="55"/>
    <n v="0.4"/>
    <s v="VRAI"/>
    <s v="FAUX"/>
    <s v="FAUX"/>
    <n v="0"/>
    <n v="0.4"/>
    <n v="0.4"/>
    <n v="0"/>
    <n v="0"/>
    <n v="0.4"/>
    <n v="38"/>
    <n v="0"/>
    <n v="0.4"/>
    <n v="0"/>
    <n v="0"/>
  </r>
  <r>
    <n v="178"/>
    <x v="1"/>
    <d v="2024-07-29T00:00:00"/>
    <x v="56"/>
    <n v="0.5"/>
    <s v="VRAI"/>
    <s v="FAUX"/>
    <s v="FAUX"/>
    <n v="0"/>
    <n v="0.5"/>
    <n v="0.5"/>
    <n v="0"/>
    <n v="0"/>
    <n v="0.5"/>
    <n v="38"/>
    <n v="0"/>
    <n v="0.5"/>
    <n v="0"/>
    <n v="0"/>
  </r>
  <r>
    <n v="179"/>
    <x v="1"/>
    <d v="2024-07-29T00:00:00"/>
    <x v="57"/>
    <n v="0.5"/>
    <s v="VRAI"/>
    <s v="FAUX"/>
    <s v="FAUX"/>
    <n v="0"/>
    <n v="0.5"/>
    <n v="0.5"/>
    <n v="0"/>
    <n v="0"/>
    <n v="0.5"/>
    <n v="38"/>
    <n v="0"/>
    <n v="0.5"/>
    <n v="0"/>
    <n v="0"/>
  </r>
  <r>
    <n v="180"/>
    <x v="1"/>
    <d v="2024-07-29T00:00:00"/>
    <x v="46"/>
    <n v="0.4"/>
    <s v="VRAI"/>
    <s v="FAUX"/>
    <s v="FAUX"/>
    <n v="0"/>
    <n v="0.4"/>
    <n v="0.4"/>
    <n v="0"/>
    <n v="0"/>
    <n v="0.4"/>
    <n v="38"/>
    <n v="0"/>
    <n v="0.4"/>
    <n v="0"/>
    <n v="0"/>
  </r>
  <r>
    <n v="181"/>
    <x v="1"/>
    <d v="2024-07-29T00:00:00"/>
    <x v="58"/>
    <n v="0.75"/>
    <s v="VRAI"/>
    <s v="FAUX"/>
    <s v="FAUX"/>
    <n v="0"/>
    <n v="0.75"/>
    <n v="0.75"/>
    <n v="0"/>
    <n v="0"/>
    <n v="0.75"/>
    <n v="38"/>
    <n v="0"/>
    <n v="0.75"/>
    <n v="0"/>
    <n v="0"/>
  </r>
  <r>
    <n v="182"/>
    <x v="1"/>
    <d v="2024-07-29T00:00:00"/>
    <x v="59"/>
    <n v="1.75"/>
    <s v="VRAI"/>
    <s v="FAUX"/>
    <s v="FAUX"/>
    <n v="0"/>
    <n v="1.75"/>
    <n v="1.75"/>
    <n v="0"/>
    <n v="0"/>
    <n v="1.75"/>
    <n v="38"/>
    <n v="0"/>
    <n v="1.75"/>
    <n v="0"/>
    <n v="0"/>
  </r>
  <r>
    <n v="183"/>
    <x v="1"/>
    <d v="2024-07-29T00:00:00"/>
    <x v="59"/>
    <n v="0.5"/>
    <s v="VRAI"/>
    <s v="FAUX"/>
    <s v="FAUX"/>
    <n v="0"/>
    <n v="0.5"/>
    <n v="0.5"/>
    <n v="0"/>
    <n v="0"/>
    <n v="0.5"/>
    <n v="38"/>
    <n v="0"/>
    <n v="0.5"/>
    <n v="0"/>
    <n v="0"/>
  </r>
  <r>
    <n v="184"/>
    <x v="1"/>
    <d v="2024-07-29T00:00:00"/>
    <x v="60"/>
    <n v="0.4"/>
    <s v="VRAI"/>
    <s v="FAUX"/>
    <s v="FAUX"/>
    <n v="0"/>
    <n v="0.4"/>
    <n v="0.4"/>
    <n v="0"/>
    <n v="0"/>
    <n v="0.4"/>
    <n v="38"/>
    <n v="0"/>
    <n v="0.4"/>
    <n v="0"/>
    <n v="0"/>
  </r>
  <r>
    <n v="185"/>
    <x v="1"/>
    <d v="2024-07-29T00:00:00"/>
    <x v="61"/>
    <n v="0.75"/>
    <s v="VRAI"/>
    <s v="FAUX"/>
    <s v="FAUX"/>
    <n v="0"/>
    <n v="0.75"/>
    <n v="0.75"/>
    <n v="0"/>
    <n v="0"/>
    <n v="0.75"/>
    <n v="38"/>
    <n v="0"/>
    <n v="0.75"/>
    <n v="0"/>
    <n v="0"/>
  </r>
  <r>
    <n v="186"/>
    <x v="1"/>
    <d v="2024-07-30T00:00:00"/>
    <x v="6"/>
    <n v="0.4"/>
    <s v="VRAI"/>
    <s v="FAUX"/>
    <s v="FAUX"/>
    <n v="0"/>
    <n v="0.4"/>
    <n v="0.4"/>
    <n v="0"/>
    <n v="0"/>
    <n v="0.4"/>
    <n v="37"/>
    <n v="0"/>
    <n v="0.4"/>
    <n v="0"/>
    <n v="0"/>
  </r>
  <r>
    <n v="187"/>
    <x v="1"/>
    <d v="2024-07-30T00:00:00"/>
    <x v="52"/>
    <n v="0.4"/>
    <s v="VRAI"/>
    <s v="FAUX"/>
    <s v="FAUX"/>
    <n v="0"/>
    <n v="0.4"/>
    <n v="0.4"/>
    <n v="0"/>
    <n v="0"/>
    <n v="0.4"/>
    <n v="37"/>
    <n v="0"/>
    <n v="0.4"/>
    <n v="0"/>
    <n v="0"/>
  </r>
  <r>
    <n v="188"/>
    <x v="1"/>
    <d v="2024-07-30T00:00:00"/>
    <x v="62"/>
    <n v="0.4"/>
    <s v="VRAI"/>
    <s v="FAUX"/>
    <s v="VRAI"/>
    <n v="0.4"/>
    <n v="0"/>
    <n v="0"/>
    <n v="0"/>
    <n v="0"/>
    <n v="0"/>
    <n v="37"/>
    <n v="0"/>
    <n v="0"/>
    <n v="0"/>
    <n v="0"/>
  </r>
  <r>
    <n v="189"/>
    <x v="1"/>
    <d v="2024-07-30T00:00:00"/>
    <x v="63"/>
    <n v="0.4"/>
    <s v="VRAI"/>
    <s v="FAUX"/>
    <s v="FAUX"/>
    <n v="0"/>
    <n v="0.4"/>
    <n v="0.4"/>
    <n v="0"/>
    <n v="0"/>
    <n v="0.4"/>
    <n v="37"/>
    <n v="0"/>
    <n v="0.4"/>
    <n v="0"/>
    <n v="0"/>
  </r>
  <r>
    <n v="190"/>
    <x v="1"/>
    <d v="2024-07-30T00:00:00"/>
    <x v="39"/>
    <n v="1"/>
    <s v="VRAI"/>
    <s v="FAUX"/>
    <s v="FAUX"/>
    <n v="0"/>
    <n v="1"/>
    <n v="1"/>
    <n v="0"/>
    <n v="0"/>
    <n v="1"/>
    <n v="37"/>
    <n v="0"/>
    <n v="1"/>
    <n v="0"/>
    <n v="0"/>
  </r>
  <r>
    <n v="191"/>
    <x v="1"/>
    <d v="2024-07-30T00:00:00"/>
    <x v="33"/>
    <n v="1.25"/>
    <s v="VRAI"/>
    <s v="FAUX"/>
    <s v="FAUX"/>
    <n v="0"/>
    <n v="1.25"/>
    <n v="1.25"/>
    <n v="0"/>
    <n v="0"/>
    <n v="1.25"/>
    <n v="37"/>
    <n v="0"/>
    <n v="1.25"/>
    <n v="0"/>
    <n v="0"/>
  </r>
  <r>
    <n v="192"/>
    <x v="1"/>
    <d v="2024-07-30T00:00:00"/>
    <x v="58"/>
    <n v="0.5"/>
    <s v="VRAI"/>
    <s v="FAUX"/>
    <s v="FAUX"/>
    <n v="0"/>
    <n v="0.5"/>
    <n v="0.5"/>
    <n v="0"/>
    <n v="0"/>
    <n v="0.5"/>
    <n v="37"/>
    <n v="0"/>
    <n v="0.5"/>
    <n v="0"/>
    <n v="0"/>
  </r>
  <r>
    <n v="193"/>
    <x v="1"/>
    <d v="2024-07-30T00:00:00"/>
    <x v="59"/>
    <n v="1"/>
    <s v="VRAI"/>
    <s v="FAUX"/>
    <s v="FAUX"/>
    <n v="0"/>
    <n v="1"/>
    <n v="1"/>
    <n v="0"/>
    <n v="0"/>
    <n v="1"/>
    <n v="37"/>
    <n v="0"/>
    <n v="1"/>
    <n v="0"/>
    <n v="0"/>
  </r>
  <r>
    <n v="194"/>
    <x v="1"/>
    <d v="2024-07-30T00:00:00"/>
    <x v="64"/>
    <n v="1.25"/>
    <s v="VRAI"/>
    <s v="FAUX"/>
    <s v="FAUX"/>
    <n v="0"/>
    <n v="1.25"/>
    <n v="1.25"/>
    <n v="0"/>
    <n v="0"/>
    <n v="1.25"/>
    <n v="37"/>
    <n v="0"/>
    <n v="1.25"/>
    <n v="0"/>
    <n v="0"/>
  </r>
  <r>
    <n v="195"/>
    <x v="1"/>
    <d v="2024-07-30T00:00:00"/>
    <x v="45"/>
    <n v="1"/>
    <s v="VRAI"/>
    <s v="FAUX"/>
    <s v="FAUX"/>
    <n v="0"/>
    <n v="1"/>
    <n v="1"/>
    <n v="0"/>
    <n v="0"/>
    <n v="1"/>
    <n v="37"/>
    <n v="0"/>
    <n v="1"/>
    <n v="0"/>
    <n v="0"/>
  </r>
  <r>
    <n v="196"/>
    <x v="1"/>
    <d v="2024-07-31T00:00:00"/>
    <x v="6"/>
    <n v="0.5"/>
    <s v="VRAI"/>
    <s v="FAUX"/>
    <s v="FAUX"/>
    <n v="0"/>
    <n v="0.5"/>
    <n v="0.5"/>
    <n v="0"/>
    <n v="0"/>
    <n v="0.5"/>
    <n v="36"/>
    <n v="0"/>
    <n v="0.5"/>
    <n v="0"/>
    <n v="0"/>
  </r>
  <r>
    <n v="197"/>
    <x v="1"/>
    <d v="2024-07-31T00:00:00"/>
    <x v="65"/>
    <n v="3.5"/>
    <s v="VRAI"/>
    <s v="FAUX"/>
    <s v="FAUX"/>
    <n v="0"/>
    <n v="3.5"/>
    <n v="3.5"/>
    <n v="0"/>
    <n v="0"/>
    <n v="3.5"/>
    <n v="36"/>
    <n v="0"/>
    <n v="3.5"/>
    <n v="0"/>
    <n v="0"/>
  </r>
  <r>
    <n v="198"/>
    <x v="1"/>
    <d v="2024-07-31T00:00:00"/>
    <x v="66"/>
    <n v="0.75"/>
    <s v="VRAI"/>
    <s v="FAUX"/>
    <s v="FAUX"/>
    <n v="0"/>
    <n v="0.75"/>
    <n v="0.75"/>
    <n v="0"/>
    <n v="0"/>
    <n v="0.75"/>
    <n v="36"/>
    <n v="0"/>
    <n v="0.75"/>
    <n v="0"/>
    <n v="0"/>
  </r>
  <r>
    <n v="199"/>
    <x v="1"/>
    <d v="2024-07-31T00:00:00"/>
    <x v="39"/>
    <n v="1"/>
    <s v="VRAI"/>
    <s v="FAUX"/>
    <s v="FAUX"/>
    <n v="0"/>
    <n v="1"/>
    <n v="1"/>
    <n v="0"/>
    <n v="0"/>
    <n v="1"/>
    <n v="36"/>
    <n v="0"/>
    <n v="1"/>
    <n v="0"/>
    <n v="0"/>
  </r>
  <r>
    <n v="200"/>
    <x v="1"/>
    <d v="2024-07-31T00:00:00"/>
    <x v="67"/>
    <n v="0.4"/>
    <s v="VRAI"/>
    <s v="FAUX"/>
    <s v="FAUX"/>
    <n v="0"/>
    <n v="0.4"/>
    <n v="0.4"/>
    <n v="0"/>
    <n v="0"/>
    <n v="0.4"/>
    <n v="36"/>
    <n v="0"/>
    <n v="0.4"/>
    <n v="0"/>
    <n v="0"/>
  </r>
  <r>
    <n v="201"/>
    <x v="1"/>
    <d v="2024-07-31T00:00:00"/>
    <x v="46"/>
    <n v="0.4"/>
    <s v="VRAI"/>
    <s v="FAUX"/>
    <s v="FAUX"/>
    <n v="0"/>
    <n v="0.4"/>
    <n v="0.4"/>
    <n v="0"/>
    <n v="0"/>
    <n v="0.4"/>
    <n v="36"/>
    <n v="0"/>
    <n v="0.4"/>
    <n v="0"/>
    <n v="0"/>
  </r>
  <r>
    <n v="202"/>
    <x v="1"/>
    <d v="2024-07-31T00:00:00"/>
    <x v="44"/>
    <n v="7.5"/>
    <s v="VRAI"/>
    <s v="FAUX"/>
    <s v="FAUX"/>
    <n v="0"/>
    <n v="7.5"/>
    <n v="7.5"/>
    <n v="0"/>
    <n v="0"/>
    <n v="7.5"/>
    <n v="36"/>
    <n v="0"/>
    <n v="7.5"/>
    <n v="0"/>
    <n v="0"/>
  </r>
  <r>
    <n v="203"/>
    <x v="1"/>
    <d v="2024-07-31T00:00:00"/>
    <x v="68"/>
    <n v="1"/>
    <s v="VRAI"/>
    <s v="FAUX"/>
    <s v="FAUX"/>
    <n v="0"/>
    <n v="1"/>
    <n v="1"/>
    <n v="0"/>
    <n v="0"/>
    <n v="1"/>
    <n v="36"/>
    <n v="0"/>
    <n v="1"/>
    <n v="0"/>
    <n v="0"/>
  </r>
  <r>
    <n v="204"/>
    <x v="1"/>
    <d v="2024-07-31T00:00:00"/>
    <x v="69"/>
    <n v="3.25"/>
    <s v="VRAI"/>
    <s v="FAUX"/>
    <s v="FAUX"/>
    <n v="0"/>
    <n v="3.25"/>
    <n v="3.25"/>
    <n v="0"/>
    <n v="0"/>
    <n v="3.25"/>
    <n v="36"/>
    <n v="0"/>
    <n v="3.25"/>
    <n v="0"/>
    <n v="0"/>
  </r>
  <r>
    <n v="205"/>
    <x v="1"/>
    <d v="2024-08-01T00:00:00"/>
    <x v="59"/>
    <n v="0.5"/>
    <s v="VRAI"/>
    <s v="FAUX"/>
    <s v="FAUX"/>
    <n v="0"/>
    <n v="0.5"/>
    <n v="0.5"/>
    <n v="0"/>
    <n v="0"/>
    <n v="0.5"/>
    <n v="35"/>
    <n v="0"/>
    <n v="0.5"/>
    <n v="0"/>
    <n v="0"/>
  </r>
  <r>
    <n v="206"/>
    <x v="1"/>
    <d v="2024-08-02T00:00:00"/>
    <x v="65"/>
    <n v="0.4"/>
    <s v="VRAI"/>
    <s v="FAUX"/>
    <s v="FAUX"/>
    <n v="0"/>
    <n v="0.4"/>
    <n v="0.4"/>
    <n v="0"/>
    <n v="0"/>
    <n v="0.4"/>
    <n v="34"/>
    <n v="0"/>
    <n v="0.4"/>
    <n v="0"/>
    <n v="0"/>
  </r>
  <r>
    <n v="207"/>
    <x v="1"/>
    <d v="2024-08-02T00:00:00"/>
    <x v="63"/>
    <n v="2"/>
    <s v="VRAI"/>
    <s v="FAUX"/>
    <s v="FAUX"/>
    <n v="0"/>
    <n v="2"/>
    <n v="2"/>
    <n v="0"/>
    <n v="0"/>
    <n v="2"/>
    <n v="34"/>
    <n v="0"/>
    <n v="2"/>
    <n v="0"/>
    <n v="0"/>
  </r>
  <r>
    <n v="208"/>
    <x v="1"/>
    <d v="2024-08-02T00:00:00"/>
    <x v="63"/>
    <n v="0.5"/>
    <s v="VRAI"/>
    <s v="FAUX"/>
    <s v="FAUX"/>
    <n v="0"/>
    <n v="0.5"/>
    <n v="0.5"/>
    <n v="0"/>
    <n v="0"/>
    <n v="0.5"/>
    <n v="34"/>
    <n v="0"/>
    <n v="0.5"/>
    <n v="0"/>
    <n v="0"/>
  </r>
  <r>
    <n v="209"/>
    <x v="1"/>
    <d v="2024-08-02T00:00:00"/>
    <x v="42"/>
    <n v="1"/>
    <s v="VRAI"/>
    <s v="FAUX"/>
    <s v="FAUX"/>
    <n v="0"/>
    <n v="1"/>
    <n v="1"/>
    <n v="0"/>
    <n v="0"/>
    <n v="1"/>
    <n v="34"/>
    <n v="0"/>
    <n v="1"/>
    <n v="0"/>
    <n v="0"/>
  </r>
  <r>
    <n v="210"/>
    <x v="1"/>
    <d v="2024-08-02T00:00:00"/>
    <x v="42"/>
    <n v="0.4"/>
    <s v="VRAI"/>
    <s v="FAUX"/>
    <s v="FAUX"/>
    <n v="0"/>
    <n v="0.4"/>
    <n v="0.4"/>
    <n v="0"/>
    <n v="0"/>
    <n v="0.4"/>
    <n v="34"/>
    <n v="0"/>
    <n v="0.4"/>
    <n v="0"/>
    <n v="0"/>
  </r>
  <r>
    <n v="211"/>
    <x v="1"/>
    <d v="2024-08-02T00:00:00"/>
    <x v="39"/>
    <n v="1.25"/>
    <s v="VRAI"/>
    <s v="FAUX"/>
    <s v="FAUX"/>
    <n v="0"/>
    <n v="1.25"/>
    <n v="1.25"/>
    <n v="0"/>
    <n v="0"/>
    <n v="1.25"/>
    <n v="34"/>
    <n v="0"/>
    <n v="1.25"/>
    <n v="0"/>
    <n v="0"/>
  </r>
  <r>
    <n v="212"/>
    <x v="1"/>
    <d v="2024-08-02T00:00:00"/>
    <x v="70"/>
    <n v="1.5"/>
    <s v="VRAI"/>
    <s v="FAUX"/>
    <s v="FAUX"/>
    <n v="0"/>
    <n v="1.5"/>
    <n v="1.5"/>
    <n v="0"/>
    <n v="0"/>
    <n v="1.5"/>
    <n v="34"/>
    <n v="0"/>
    <n v="1.5"/>
    <n v="0"/>
    <n v="0"/>
  </r>
  <r>
    <n v="213"/>
    <x v="1"/>
    <d v="2024-08-02T00:00:00"/>
    <x v="71"/>
    <n v="0.5"/>
    <s v="VRAI"/>
    <s v="VRAI"/>
    <s v="FAUX"/>
    <n v="0"/>
    <n v="0.5"/>
    <n v="0.5"/>
    <n v="0"/>
    <n v="0.5"/>
    <n v="0"/>
    <n v="34"/>
    <n v="0"/>
    <n v="0"/>
    <n v="0"/>
    <n v="0"/>
  </r>
  <r>
    <n v="214"/>
    <x v="1"/>
    <d v="2024-08-02T00:00:00"/>
    <x v="72"/>
    <n v="0.5"/>
    <s v="VRAI"/>
    <s v="FAUX"/>
    <s v="FAUX"/>
    <n v="0"/>
    <n v="0.5"/>
    <n v="0.5"/>
    <n v="0"/>
    <n v="0"/>
    <n v="0.5"/>
    <n v="34"/>
    <n v="0"/>
    <n v="0.5"/>
    <n v="0"/>
    <n v="0"/>
  </r>
  <r>
    <n v="215"/>
    <x v="1"/>
    <d v="2024-08-02T00:00:00"/>
    <x v="44"/>
    <n v="0.5"/>
    <s v="VRAI"/>
    <s v="FAUX"/>
    <s v="FAUX"/>
    <n v="0"/>
    <n v="0.5"/>
    <n v="0.5"/>
    <n v="0"/>
    <n v="0"/>
    <n v="0.5"/>
    <n v="34"/>
    <n v="0"/>
    <n v="0.5"/>
    <n v="0"/>
    <n v="0"/>
  </r>
  <r>
    <n v="216"/>
    <x v="1"/>
    <d v="2024-08-02T00:00:00"/>
    <x v="44"/>
    <n v="1.75"/>
    <s v="VRAI"/>
    <s v="FAUX"/>
    <s v="FAUX"/>
    <n v="0"/>
    <n v="1.75"/>
    <n v="1.75"/>
    <n v="0"/>
    <n v="0"/>
    <n v="1.75"/>
    <n v="34"/>
    <n v="0"/>
    <n v="1.75"/>
    <n v="0"/>
    <n v="0"/>
  </r>
  <r>
    <n v="217"/>
    <x v="1"/>
    <d v="2024-08-02T00:00:00"/>
    <x v="38"/>
    <n v="1"/>
    <s v="VRAI"/>
    <s v="FAUX"/>
    <s v="FAUX"/>
    <n v="0"/>
    <n v="1"/>
    <n v="1"/>
    <n v="0"/>
    <n v="0"/>
    <n v="1"/>
    <n v="34"/>
    <n v="0"/>
    <n v="1"/>
    <n v="0"/>
    <n v="0"/>
  </r>
  <r>
    <n v="218"/>
    <x v="1"/>
    <d v="2024-08-02T00:00:00"/>
    <x v="64"/>
    <n v="0.75"/>
    <s v="VRAI"/>
    <s v="FAUX"/>
    <s v="FAUX"/>
    <n v="0"/>
    <n v="0.75"/>
    <n v="0.75"/>
    <n v="0"/>
    <n v="0"/>
    <n v="0.75"/>
    <n v="34"/>
    <n v="0"/>
    <n v="0.75"/>
    <n v="0"/>
    <n v="0"/>
  </r>
  <r>
    <n v="219"/>
    <x v="1"/>
    <d v="2024-08-02T00:00:00"/>
    <x v="73"/>
    <n v="0.5"/>
    <s v="VRAI"/>
    <s v="FAUX"/>
    <s v="FAUX"/>
    <n v="0"/>
    <n v="0.5"/>
    <n v="0.5"/>
    <n v="0"/>
    <n v="0"/>
    <n v="0.5"/>
    <n v="34"/>
    <n v="0"/>
    <n v="0.5"/>
    <n v="0"/>
    <n v="0"/>
  </r>
  <r>
    <n v="220"/>
    <x v="2"/>
    <d v="2024-07-22T00:00:00"/>
    <x v="52"/>
    <n v="0.5"/>
    <s v="VRAI"/>
    <s v="FAUX"/>
    <s v="FAUX"/>
    <n v="0"/>
    <n v="0.5"/>
    <n v="0.5"/>
    <n v="0"/>
    <n v="0"/>
    <n v="0.5"/>
    <n v="45"/>
    <n v="0"/>
    <n v="0.5"/>
    <n v="0"/>
    <n v="0"/>
  </r>
  <r>
    <n v="221"/>
    <x v="2"/>
    <d v="2024-07-23T00:00:00"/>
    <x v="52"/>
    <n v="0.75"/>
    <s v="VRAI"/>
    <s v="FAUX"/>
    <s v="FAUX"/>
    <n v="0"/>
    <n v="0.75"/>
    <n v="0.75"/>
    <n v="0"/>
    <n v="0"/>
    <n v="0.75"/>
    <n v="44"/>
    <n v="0"/>
    <n v="0.75"/>
    <n v="0"/>
    <n v="0"/>
  </r>
  <r>
    <n v="222"/>
    <x v="2"/>
    <d v="2024-07-24T00:00:00"/>
    <x v="52"/>
    <n v="0.25"/>
    <s v="VRAI"/>
    <s v="FAUX"/>
    <s v="FAUX"/>
    <n v="0"/>
    <n v="0.25"/>
    <n v="0.25"/>
    <n v="0"/>
    <n v="0"/>
    <n v="0.25"/>
    <n v="43"/>
    <n v="0"/>
    <n v="0.25"/>
    <n v="0"/>
    <n v="0"/>
  </r>
  <r>
    <n v="223"/>
    <x v="2"/>
    <d v="2024-08-01T00:00:00"/>
    <x v="4"/>
    <n v="8.5"/>
    <s v="VRAI"/>
    <s v="FAUX"/>
    <s v="VRAI"/>
    <n v="8.5"/>
    <n v="0"/>
    <n v="0"/>
    <n v="0"/>
    <n v="0"/>
    <n v="0"/>
    <n v="35"/>
    <n v="0"/>
    <n v="0"/>
    <n v="0"/>
    <n v="0"/>
  </r>
  <r>
    <n v="224"/>
    <x v="3"/>
    <d v="2024-06-19T00:00:00"/>
    <x v="44"/>
    <n v="1.1000000000000001"/>
    <s v="VRAI"/>
    <s v="FAUX"/>
    <s v="FAUX"/>
    <n v="0"/>
    <n v="1.1000000000000001"/>
    <n v="1.1000000000000001"/>
    <n v="0"/>
    <n v="0"/>
    <n v="1.1000000000000001"/>
    <n v="78"/>
    <n v="0"/>
    <n v="0"/>
    <n v="1.1000000000000001"/>
    <n v="0"/>
  </r>
  <r>
    <n v="225"/>
    <x v="3"/>
    <d v="2024-06-21T00:00:00"/>
    <x v="44"/>
    <n v="0.8"/>
    <s v="VRAI"/>
    <s v="FAUX"/>
    <s v="FAUX"/>
    <n v="0"/>
    <n v="0.8"/>
    <n v="0.8"/>
    <n v="0"/>
    <n v="0"/>
    <n v="0.8"/>
    <n v="76"/>
    <n v="0"/>
    <n v="0"/>
    <n v="0.8"/>
    <n v="0"/>
  </r>
  <r>
    <n v="226"/>
    <x v="3"/>
    <d v="2024-06-28T00:00:00"/>
    <x v="74"/>
    <n v="0.3"/>
    <s v="VRAI"/>
    <s v="FAUX"/>
    <s v="FAUX"/>
    <n v="0"/>
    <n v="0.3"/>
    <n v="0.3"/>
    <n v="0"/>
    <n v="0"/>
    <n v="0.3"/>
    <n v="69"/>
    <n v="0"/>
    <n v="0"/>
    <n v="0.3"/>
    <n v="0"/>
  </r>
  <r>
    <n v="227"/>
    <x v="3"/>
    <d v="2024-07-03T00:00:00"/>
    <x v="44"/>
    <n v="2.8"/>
    <s v="VRAI"/>
    <s v="FAUX"/>
    <s v="FAUX"/>
    <n v="0"/>
    <n v="2.8"/>
    <n v="2.8"/>
    <n v="0"/>
    <n v="0"/>
    <n v="2.8"/>
    <n v="64"/>
    <n v="0"/>
    <n v="0"/>
    <n v="2.8"/>
    <n v="0"/>
  </r>
  <r>
    <n v="228"/>
    <x v="3"/>
    <d v="2024-07-04T00:00:00"/>
    <x v="44"/>
    <n v="7.1"/>
    <s v="VRAI"/>
    <s v="FAUX"/>
    <s v="FAUX"/>
    <n v="0"/>
    <n v="7.1"/>
    <n v="7.1"/>
    <n v="0"/>
    <n v="0"/>
    <n v="7.1"/>
    <n v="63"/>
    <n v="0"/>
    <n v="0"/>
    <n v="7.1"/>
    <n v="0"/>
  </r>
  <r>
    <n v="229"/>
    <x v="3"/>
    <d v="2024-07-05T00:00:00"/>
    <x v="44"/>
    <n v="0.7"/>
    <s v="VRAI"/>
    <s v="FAUX"/>
    <s v="FAUX"/>
    <n v="0"/>
    <n v="0.7"/>
    <n v="0.7"/>
    <n v="0"/>
    <n v="0"/>
    <n v="0.7"/>
    <n v="62"/>
    <n v="0"/>
    <n v="0"/>
    <n v="0.7"/>
    <n v="0"/>
  </r>
  <r>
    <n v="230"/>
    <x v="3"/>
    <d v="2024-07-09T00:00:00"/>
    <x v="44"/>
    <n v="2.5"/>
    <s v="VRAI"/>
    <s v="FAUX"/>
    <s v="FAUX"/>
    <n v="0"/>
    <n v="2.5"/>
    <n v="2.5"/>
    <n v="0"/>
    <n v="0"/>
    <n v="2.5"/>
    <n v="58"/>
    <n v="0"/>
    <n v="2.5"/>
    <n v="0"/>
    <n v="0"/>
  </r>
  <r>
    <n v="231"/>
    <x v="3"/>
    <d v="2024-07-10T00:00:00"/>
    <x v="44"/>
    <n v="3.4"/>
    <s v="VRAI"/>
    <s v="FAUX"/>
    <s v="FAUX"/>
    <n v="0"/>
    <n v="3.4"/>
    <n v="3.4"/>
    <n v="0"/>
    <n v="0"/>
    <n v="3.4"/>
    <n v="57"/>
    <n v="0"/>
    <n v="3.4"/>
    <n v="0"/>
    <n v="0"/>
  </r>
  <r>
    <n v="232"/>
    <x v="3"/>
    <d v="2024-07-11T00:00:00"/>
    <x v="44"/>
    <n v="0.2"/>
    <s v="VRAI"/>
    <s v="FAUX"/>
    <s v="FAUX"/>
    <n v="0"/>
    <n v="0.2"/>
    <n v="0.2"/>
    <n v="0"/>
    <n v="0"/>
    <n v="0.2"/>
    <n v="56"/>
    <n v="0"/>
    <n v="0.2"/>
    <n v="0"/>
    <n v="0"/>
  </r>
  <r>
    <n v="233"/>
    <x v="3"/>
    <d v="2024-07-12T00:00:00"/>
    <x v="42"/>
    <n v="1.8"/>
    <s v="VRAI"/>
    <s v="FAUX"/>
    <s v="FAUX"/>
    <n v="0"/>
    <n v="1.8"/>
    <n v="1.8"/>
    <n v="0"/>
    <n v="0"/>
    <n v="1.8"/>
    <n v="55"/>
    <n v="0"/>
    <n v="1.8"/>
    <n v="0"/>
    <n v="0"/>
  </r>
  <r>
    <n v="234"/>
    <x v="3"/>
    <d v="2024-07-15T00:00:00"/>
    <x v="42"/>
    <n v="1.7"/>
    <s v="VRAI"/>
    <s v="FAUX"/>
    <s v="FAUX"/>
    <n v="0"/>
    <n v="1.7"/>
    <n v="1.7"/>
    <n v="0"/>
    <n v="0"/>
    <n v="1.7"/>
    <n v="52"/>
    <n v="0"/>
    <n v="1.7"/>
    <n v="0"/>
    <n v="0"/>
  </r>
  <r>
    <n v="235"/>
    <x v="3"/>
    <d v="2024-07-16T00:00:00"/>
    <x v="24"/>
    <n v="0.3"/>
    <s v="VRAI"/>
    <s v="VRAI"/>
    <s v="FAUX"/>
    <n v="0"/>
    <n v="0.3"/>
    <n v="0.3"/>
    <n v="0"/>
    <n v="0.3"/>
    <n v="0"/>
    <n v="51"/>
    <n v="0"/>
    <n v="0"/>
    <n v="0"/>
    <n v="0"/>
  </r>
  <r>
    <n v="236"/>
    <x v="3"/>
    <d v="2024-07-16T00:00:00"/>
    <x v="41"/>
    <n v="3.4"/>
    <s v="VRAI"/>
    <s v="FAUX"/>
    <s v="FAUX"/>
    <n v="0"/>
    <n v="3.4"/>
    <n v="3.4"/>
    <n v="0"/>
    <n v="0"/>
    <n v="3.4"/>
    <n v="51"/>
    <n v="0"/>
    <n v="3.4"/>
    <n v="0"/>
    <n v="0"/>
  </r>
  <r>
    <n v="237"/>
    <x v="3"/>
    <d v="2024-07-18T00:00:00"/>
    <x v="42"/>
    <n v="1.2"/>
    <s v="VRAI"/>
    <s v="FAUX"/>
    <s v="FAUX"/>
    <n v="0"/>
    <n v="1.2"/>
    <n v="1.2"/>
    <n v="0"/>
    <n v="0"/>
    <n v="1.2"/>
    <n v="49"/>
    <n v="0"/>
    <n v="1.2"/>
    <n v="0"/>
    <n v="0"/>
  </r>
  <r>
    <n v="238"/>
    <x v="3"/>
    <d v="2024-07-22T00:00:00"/>
    <x v="42"/>
    <n v="2.4"/>
    <s v="VRAI"/>
    <s v="FAUX"/>
    <s v="FAUX"/>
    <n v="0"/>
    <n v="2.4"/>
    <n v="2.4"/>
    <n v="0"/>
    <n v="0"/>
    <n v="2.4"/>
    <n v="45"/>
    <n v="0"/>
    <n v="2.4"/>
    <n v="0"/>
    <n v="0"/>
  </r>
  <r>
    <n v="239"/>
    <x v="3"/>
    <d v="2024-07-22T00:00:00"/>
    <x v="51"/>
    <n v="1.6"/>
    <s v="VRAI"/>
    <s v="FAUX"/>
    <s v="FAUX"/>
    <n v="0"/>
    <n v="1.6"/>
    <n v="1.6"/>
    <n v="0"/>
    <n v="0"/>
    <n v="1.6"/>
    <n v="45"/>
    <n v="0"/>
    <n v="1.6"/>
    <n v="0"/>
    <n v="0"/>
  </r>
  <r>
    <n v="240"/>
    <x v="3"/>
    <d v="2024-07-23T00:00:00"/>
    <x v="44"/>
    <n v="0.1"/>
    <s v="VRAI"/>
    <s v="FAUX"/>
    <s v="FAUX"/>
    <n v="0"/>
    <n v="0.1"/>
    <n v="0.1"/>
    <n v="0"/>
    <n v="0"/>
    <n v="0.1"/>
    <n v="44"/>
    <n v="0"/>
    <n v="0.1"/>
    <n v="0"/>
    <n v="0"/>
  </r>
  <r>
    <n v="241"/>
    <x v="3"/>
    <d v="2024-07-23T00:00:00"/>
    <x v="24"/>
    <n v="3.6"/>
    <s v="VRAI"/>
    <s v="VRAI"/>
    <s v="FAUX"/>
    <n v="0"/>
    <n v="3.6"/>
    <n v="3.6"/>
    <n v="0"/>
    <n v="3.6"/>
    <n v="0"/>
    <n v="44"/>
    <n v="0"/>
    <n v="0"/>
    <n v="0"/>
    <n v="0"/>
  </r>
  <r>
    <n v="242"/>
    <x v="3"/>
    <d v="2024-07-23T00:00:00"/>
    <x v="41"/>
    <n v="0.5"/>
    <s v="VRAI"/>
    <s v="FAUX"/>
    <s v="FAUX"/>
    <n v="0"/>
    <n v="0.5"/>
    <n v="0.5"/>
    <n v="0"/>
    <n v="0"/>
    <n v="0.5"/>
    <n v="44"/>
    <n v="0"/>
    <n v="0.5"/>
    <n v="0"/>
    <n v="0"/>
  </r>
  <r>
    <n v="243"/>
    <x v="3"/>
    <d v="2024-07-24T00:00:00"/>
    <x v="42"/>
    <n v="0.9"/>
    <s v="VRAI"/>
    <s v="FAUX"/>
    <s v="FAUX"/>
    <n v="0"/>
    <n v="0.9"/>
    <n v="0.9"/>
    <n v="0"/>
    <n v="0"/>
    <n v="0.9"/>
    <n v="43"/>
    <n v="0"/>
    <n v="0.9"/>
    <n v="0"/>
    <n v="0"/>
  </r>
  <r>
    <n v="244"/>
    <x v="3"/>
    <d v="2024-07-24T00:00:00"/>
    <x v="24"/>
    <n v="0.8"/>
    <s v="VRAI"/>
    <s v="VRAI"/>
    <s v="FAUX"/>
    <n v="0"/>
    <n v="0.8"/>
    <n v="0.8"/>
    <n v="0"/>
    <n v="0.8"/>
    <n v="0"/>
    <n v="43"/>
    <n v="0"/>
    <n v="0"/>
    <n v="0"/>
    <n v="0"/>
  </r>
  <r>
    <n v="245"/>
    <x v="3"/>
    <d v="2024-07-25T00:00:00"/>
    <x v="42"/>
    <n v="0.5"/>
    <s v="VRAI"/>
    <s v="FAUX"/>
    <s v="FAUX"/>
    <n v="0"/>
    <n v="0.5"/>
    <n v="0.5"/>
    <n v="0"/>
    <n v="0"/>
    <n v="0.5"/>
    <n v="42"/>
    <n v="0"/>
    <n v="0.5"/>
    <n v="0"/>
    <n v="0"/>
  </r>
  <r>
    <n v="246"/>
    <x v="3"/>
    <d v="2024-07-25T00:00:00"/>
    <x v="51"/>
    <n v="2.2999999999999998"/>
    <s v="VRAI"/>
    <s v="FAUX"/>
    <s v="FAUX"/>
    <n v="0"/>
    <n v="2.2999999999999998"/>
    <n v="2.2999999999999998"/>
    <n v="0"/>
    <n v="0"/>
    <n v="2.2999999999999998"/>
    <n v="42"/>
    <n v="0"/>
    <n v="2.2999999999999998"/>
    <n v="0"/>
    <n v="0"/>
  </r>
  <r>
    <n v="247"/>
    <x v="3"/>
    <d v="2024-07-25T00:00:00"/>
    <x v="44"/>
    <n v="0.3"/>
    <s v="VRAI"/>
    <s v="FAUX"/>
    <s v="FAUX"/>
    <n v="0"/>
    <n v="0.3"/>
    <n v="0.3"/>
    <n v="0"/>
    <n v="0"/>
    <n v="0.3"/>
    <n v="42"/>
    <n v="0"/>
    <n v="0.3"/>
    <n v="0"/>
    <n v="0"/>
  </r>
  <r>
    <n v="248"/>
    <x v="3"/>
    <d v="2024-07-26T00:00:00"/>
    <x v="44"/>
    <n v="0.6"/>
    <s v="VRAI"/>
    <s v="FAUX"/>
    <s v="FAUX"/>
    <n v="0"/>
    <n v="0.6"/>
    <n v="0.6"/>
    <n v="0"/>
    <n v="0"/>
    <n v="0.6"/>
    <n v="41"/>
    <n v="0"/>
    <n v="0.6"/>
    <n v="0"/>
    <n v="0"/>
  </r>
  <r>
    <n v="249"/>
    <x v="3"/>
    <d v="2024-07-29T00:00:00"/>
    <x v="59"/>
    <n v="5.3"/>
    <s v="VRAI"/>
    <s v="FAUX"/>
    <s v="FAUX"/>
    <n v="0"/>
    <n v="5.3"/>
    <n v="5.3"/>
    <n v="0"/>
    <n v="0"/>
    <n v="5.3"/>
    <n v="38"/>
    <n v="0"/>
    <n v="5.3"/>
    <n v="0"/>
    <n v="0"/>
  </r>
  <r>
    <n v="250"/>
    <x v="3"/>
    <d v="2024-07-29T00:00:00"/>
    <x v="61"/>
    <n v="0.8"/>
    <s v="VRAI"/>
    <s v="FAUX"/>
    <s v="FAUX"/>
    <n v="0"/>
    <n v="0.8"/>
    <n v="0.8"/>
    <n v="0"/>
    <n v="0"/>
    <n v="0.8"/>
    <n v="38"/>
    <n v="0"/>
    <n v="0.8"/>
    <n v="0"/>
    <n v="0"/>
  </r>
  <r>
    <n v="251"/>
    <x v="3"/>
    <d v="2024-07-30T00:00:00"/>
    <x v="59"/>
    <n v="6.1"/>
    <s v="VRAI"/>
    <s v="FAUX"/>
    <s v="FAUX"/>
    <n v="0"/>
    <n v="6.1"/>
    <n v="6.1"/>
    <n v="0"/>
    <n v="0"/>
    <n v="6.1"/>
    <n v="37"/>
    <n v="0"/>
    <n v="6.1"/>
    <n v="0"/>
    <n v="0"/>
  </r>
  <r>
    <n v="252"/>
    <x v="3"/>
    <d v="2024-07-30T00:00:00"/>
    <x v="75"/>
    <n v="0.2"/>
    <s v="VRAI"/>
    <s v="FAUX"/>
    <s v="FAUX"/>
    <n v="0"/>
    <n v="0.2"/>
    <n v="0.2"/>
    <n v="0"/>
    <n v="0"/>
    <n v="0.2"/>
    <n v="37"/>
    <n v="0"/>
    <n v="0.2"/>
    <n v="0"/>
    <n v="0"/>
  </r>
  <r>
    <n v="253"/>
    <x v="3"/>
    <d v="2024-07-31T00:00:00"/>
    <x v="59"/>
    <n v="6.9"/>
    <s v="VRAI"/>
    <s v="FAUX"/>
    <s v="FAUX"/>
    <n v="0"/>
    <n v="6.9"/>
    <n v="6.9"/>
    <n v="0"/>
    <n v="0"/>
    <n v="6.9"/>
    <n v="36"/>
    <n v="0"/>
    <n v="6.9"/>
    <n v="0"/>
    <n v="0"/>
  </r>
  <r>
    <n v="254"/>
    <x v="3"/>
    <d v="2024-08-01T00:00:00"/>
    <x v="76"/>
    <n v="1"/>
    <s v="VRAI"/>
    <s v="FAUX"/>
    <s v="FAUX"/>
    <n v="0"/>
    <n v="1"/>
    <n v="1"/>
    <n v="0"/>
    <n v="0"/>
    <n v="1"/>
    <n v="35"/>
    <n v="0"/>
    <n v="1"/>
    <n v="0"/>
    <n v="0"/>
  </r>
  <r>
    <n v="255"/>
    <x v="3"/>
    <d v="2024-08-01T00:00:00"/>
    <x v="59"/>
    <n v="2.2000000000000002"/>
    <s v="VRAI"/>
    <s v="FAUX"/>
    <s v="FAUX"/>
    <n v="0"/>
    <n v="2.2000000000000002"/>
    <n v="2.2000000000000002"/>
    <n v="0"/>
    <n v="0"/>
    <n v="2.2000000000000002"/>
    <n v="35"/>
    <n v="0"/>
    <n v="2.2000000000000002"/>
    <n v="0"/>
    <n v="0"/>
  </r>
  <r>
    <n v="256"/>
    <x v="3"/>
    <d v="2024-08-01T00:00:00"/>
    <x v="77"/>
    <n v="3.6"/>
    <s v="VRAI"/>
    <s v="FAUX"/>
    <s v="FAUX"/>
    <n v="0"/>
    <n v="3.6"/>
    <n v="3.6"/>
    <n v="0"/>
    <n v="0"/>
    <n v="3.6"/>
    <n v="35"/>
    <n v="0"/>
    <n v="3.6"/>
    <n v="0"/>
    <n v="0"/>
  </r>
  <r>
    <n v="257"/>
    <x v="3"/>
    <d v="2024-08-01T00:00:00"/>
    <x v="78"/>
    <n v="1"/>
    <s v="VRAI"/>
    <s v="FAUX"/>
    <s v="FAUX"/>
    <n v="0"/>
    <n v="1"/>
    <n v="1"/>
    <n v="0"/>
    <n v="0"/>
    <n v="1"/>
    <n v="35"/>
    <n v="0"/>
    <n v="1"/>
    <n v="0"/>
    <n v="0"/>
  </r>
  <r>
    <n v="258"/>
    <x v="3"/>
    <d v="2024-08-01T00:00:00"/>
    <x v="4"/>
    <n v="1.4"/>
    <s v="VRAI"/>
    <s v="FAUX"/>
    <s v="FAUX"/>
    <n v="0"/>
    <n v="1.4"/>
    <n v="1.4"/>
    <n v="0"/>
    <n v="0"/>
    <n v="1.4"/>
    <n v="35"/>
    <n v="0"/>
    <n v="1.4"/>
    <n v="0"/>
    <n v="0"/>
  </r>
  <r>
    <n v="259"/>
    <x v="3"/>
    <d v="2024-08-02T00:00:00"/>
    <x v="62"/>
    <n v="3.4"/>
    <s v="VRAI"/>
    <s v="FAUX"/>
    <s v="VRAI"/>
    <n v="3.4"/>
    <n v="0"/>
    <n v="0"/>
    <n v="0"/>
    <n v="0"/>
    <n v="0"/>
    <n v="34"/>
    <n v="0"/>
    <n v="0"/>
    <n v="0"/>
    <n v="0"/>
  </r>
  <r>
    <n v="260"/>
    <x v="3"/>
    <d v="2024-08-02T00:00:00"/>
    <x v="59"/>
    <n v="3.2"/>
    <s v="VRAI"/>
    <s v="FAUX"/>
    <s v="FAUX"/>
    <n v="0"/>
    <n v="3.2"/>
    <n v="3.2"/>
    <n v="0"/>
    <n v="0"/>
    <n v="3.2"/>
    <n v="34"/>
    <n v="0"/>
    <n v="3.2"/>
    <n v="0"/>
    <n v="0"/>
  </r>
  <r>
    <n v="261"/>
    <x v="3"/>
    <d v="2024-08-02T00:00:00"/>
    <x v="4"/>
    <n v="0.8"/>
    <s v="VRAI"/>
    <s v="FAUX"/>
    <s v="FAUX"/>
    <n v="0"/>
    <n v="0.8"/>
    <n v="0.8"/>
    <n v="0"/>
    <n v="0"/>
    <n v="0.8"/>
    <n v="34"/>
    <n v="0"/>
    <n v="0.8"/>
    <n v="0"/>
    <n v="0"/>
  </r>
  <r>
    <n v="262"/>
    <x v="1"/>
    <d v="2024-08-08T00:00:00"/>
    <x v="79"/>
    <n v="1"/>
    <s v="FAUX"/>
    <s v="FAUX"/>
    <s v="VRAI"/>
    <n v="1"/>
    <n v="0"/>
    <n v="0"/>
    <n v="0"/>
    <n v="0"/>
    <n v="0"/>
    <n v="28"/>
    <n v="0"/>
    <n v="0"/>
    <n v="0"/>
    <n v="0"/>
  </r>
  <r>
    <n v="263"/>
    <x v="2"/>
    <d v="2024-08-08T00:00:00"/>
    <x v="5"/>
    <n v="1.25"/>
    <s v="VRAI"/>
    <s v="FAUX"/>
    <s v="VRAI"/>
    <n v="1.25"/>
    <n v="0"/>
    <n v="0"/>
    <n v="0"/>
    <n v="0"/>
    <n v="0"/>
    <n v="28"/>
    <n v="0"/>
    <n v="0"/>
    <n v="0"/>
    <n v="0"/>
  </r>
  <r>
    <n v="264"/>
    <x v="1"/>
    <d v="2024-08-08T00:00:00"/>
    <x v="33"/>
    <n v="1.25"/>
    <s v="VRAI"/>
    <s v="FAUX"/>
    <s v="VRAI"/>
    <n v="1.25"/>
    <n v="0"/>
    <n v="0"/>
    <n v="0"/>
    <n v="0"/>
    <n v="0"/>
    <n v="28"/>
    <n v="0"/>
    <n v="0"/>
    <n v="0"/>
    <n v="0"/>
  </r>
  <r>
    <n v="265"/>
    <x v="2"/>
    <d v="2024-08-05T00:00:00"/>
    <x v="74"/>
    <n v="3"/>
    <s v="FAUX"/>
    <s v="FAUX"/>
    <s v="FAUX"/>
    <n v="0"/>
    <n v="3"/>
    <n v="0"/>
    <n v="3"/>
    <n v="0"/>
    <n v="0"/>
    <n v="31"/>
    <n v="0"/>
    <n v="0"/>
    <n v="0"/>
    <n v="0"/>
  </r>
  <r>
    <n v="266"/>
    <x v="2"/>
    <d v="2024-08-05T00:00:00"/>
    <x v="80"/>
    <n v="2"/>
    <s v="VRAI"/>
    <s v="FAUX"/>
    <s v="FAUX"/>
    <n v="0"/>
    <n v="2"/>
    <n v="2"/>
    <n v="0"/>
    <n v="0"/>
    <n v="2"/>
    <n v="31"/>
    <n v="0"/>
    <n v="2"/>
    <n v="0"/>
    <n v="0"/>
  </r>
  <r>
    <n v="268"/>
    <x v="2"/>
    <d v="2024-08-05T00:00:00"/>
    <x v="6"/>
    <n v="0.5"/>
    <s v="VRAI"/>
    <s v="FAUX"/>
    <s v="VRAI"/>
    <n v="0.5"/>
    <n v="0"/>
    <n v="0"/>
    <n v="0"/>
    <n v="0"/>
    <n v="0"/>
    <n v="31"/>
    <n v="0"/>
    <n v="0"/>
    <n v="0"/>
    <n v="0"/>
  </r>
  <r>
    <n v="269"/>
    <x v="2"/>
    <d v="2024-08-05T00:00:00"/>
    <x v="6"/>
    <n v="0.5"/>
    <s v="VRAI"/>
    <s v="FAUX"/>
    <s v="VRAI"/>
    <n v="0.5"/>
    <n v="0"/>
    <n v="0"/>
    <n v="0"/>
    <n v="0"/>
    <n v="0"/>
    <n v="31"/>
    <n v="0"/>
    <n v="0"/>
    <n v="0"/>
    <n v="0"/>
  </r>
  <r>
    <n v="270"/>
    <x v="2"/>
    <d v="2024-08-05T00:00:00"/>
    <x v="80"/>
    <n v="2.5"/>
    <s v="VRAI"/>
    <s v="FAUX"/>
    <s v="VRAI"/>
    <n v="2.5"/>
    <n v="0"/>
    <n v="0"/>
    <n v="0"/>
    <n v="0"/>
    <n v="0"/>
    <n v="31"/>
    <n v="0"/>
    <n v="0"/>
    <n v="0"/>
    <n v="0"/>
  </r>
  <r>
    <n v="271"/>
    <x v="2"/>
    <d v="2024-08-06T00:00:00"/>
    <x v="7"/>
    <n v="0.75"/>
    <s v="VRAI"/>
    <s v="FAUX"/>
    <s v="FAUX"/>
    <n v="0"/>
    <n v="0.75"/>
    <n v="0.75"/>
    <n v="0"/>
    <n v="0"/>
    <n v="0.75"/>
    <n v="30"/>
    <n v="0.75"/>
    <n v="0"/>
    <n v="0"/>
    <n v="0"/>
  </r>
  <r>
    <n v="272"/>
    <x v="1"/>
    <d v="2024-08-09T00:00:00"/>
    <x v="81"/>
    <n v="0.1"/>
    <s v="VRAI"/>
    <s v="FAUX"/>
    <s v="VRAI"/>
    <n v="0.1"/>
    <n v="0"/>
    <n v="0"/>
    <n v="0"/>
    <n v="0"/>
    <n v="0"/>
    <n v="27"/>
    <n v="0"/>
    <n v="0"/>
    <n v="0"/>
    <n v="0"/>
  </r>
  <r>
    <n v="273"/>
    <x v="1"/>
    <d v="2024-08-09T00:00:00"/>
    <x v="81"/>
    <n v="0.2"/>
    <s v="VRAI"/>
    <s v="FAUX"/>
    <s v="VRAI"/>
    <n v="0.2"/>
    <n v="0"/>
    <n v="0"/>
    <n v="0"/>
    <n v="0"/>
    <n v="0"/>
    <n v="27"/>
    <n v="0"/>
    <n v="0"/>
    <n v="0"/>
    <n v="0"/>
  </r>
  <r>
    <n v="274"/>
    <x v="1"/>
    <d v="2024-08-11T00:00:00"/>
    <x v="82"/>
    <n v="4.5"/>
    <s v="VRAI"/>
    <s v="VRAI"/>
    <s v="FAUX"/>
    <n v="0"/>
    <n v="4.5"/>
    <n v="4.5"/>
    <n v="0"/>
    <n v="4.5"/>
    <n v="0"/>
    <n v="25"/>
    <n v="0"/>
    <n v="0"/>
    <n v="0"/>
    <n v="0"/>
  </r>
  <r>
    <n v="275"/>
    <x v="1"/>
    <d v="2024-08-12T00:00:00"/>
    <x v="26"/>
    <n v="1.4"/>
    <s v="VRAI"/>
    <s v="FAUX"/>
    <s v="FAUX"/>
    <n v="0"/>
    <n v="1.4"/>
    <n v="1.4"/>
    <n v="0"/>
    <n v="0"/>
    <n v="1.4"/>
    <n v="24"/>
    <n v="1.4"/>
    <n v="0"/>
    <n v="0"/>
    <n v="0"/>
  </r>
  <r>
    <n v="276"/>
    <x v="1"/>
    <d v="2024-08-12T00:00:00"/>
    <x v="28"/>
    <n v="2"/>
    <s v="VRAI"/>
    <s v="FAUX"/>
    <s v="FAUX"/>
    <n v="0"/>
    <n v="2"/>
    <n v="2"/>
    <n v="0"/>
    <n v="0"/>
    <n v="2"/>
    <n v="24"/>
    <n v="2"/>
    <n v="0"/>
    <n v="0"/>
    <n v="0"/>
  </r>
  <r>
    <n v="277"/>
    <x v="1"/>
    <d v="2024-08-12T00:00:00"/>
    <x v="82"/>
    <n v="3.25"/>
    <s v="VRAI"/>
    <s v="VRAI"/>
    <s v="FAUX"/>
    <n v="0"/>
    <n v="3.25"/>
    <n v="3.25"/>
    <n v="0"/>
    <n v="3.25"/>
    <n v="0"/>
    <n v="24"/>
    <n v="0"/>
    <n v="0"/>
    <n v="0"/>
    <n v="0"/>
  </r>
  <r>
    <n v="278"/>
    <x v="1"/>
    <d v="2024-08-12T00:00:00"/>
    <x v="81"/>
    <n v="0.25"/>
    <s v="VRAI"/>
    <s v="FAUX"/>
    <s v="VRAI"/>
    <n v="0.25"/>
    <n v="0"/>
    <n v="0"/>
    <n v="0"/>
    <n v="0"/>
    <n v="0"/>
    <n v="24"/>
    <n v="0"/>
    <n v="0"/>
    <n v="0"/>
    <n v="0"/>
  </r>
  <r>
    <n v="279"/>
    <x v="1"/>
    <d v="2024-08-12T00:00:00"/>
    <x v="56"/>
    <n v="1.25"/>
    <s v="VRAI"/>
    <s v="FAUX"/>
    <s v="FAUX"/>
    <n v="0"/>
    <n v="1.25"/>
    <n v="1.25"/>
    <n v="0"/>
    <n v="0"/>
    <n v="1.25"/>
    <n v="24"/>
    <n v="1.25"/>
    <n v="0"/>
    <n v="0"/>
    <n v="0"/>
  </r>
  <r>
    <n v="280"/>
    <x v="1"/>
    <d v="2024-08-12T00:00:00"/>
    <x v="83"/>
    <n v="0.5"/>
    <s v="VRAI"/>
    <s v="FAUX"/>
    <s v="FAUX"/>
    <n v="0"/>
    <n v="0.5"/>
    <n v="0.5"/>
    <n v="0"/>
    <n v="0"/>
    <n v="0.5"/>
    <n v="24"/>
    <n v="0.5"/>
    <n v="0"/>
    <n v="0"/>
    <n v="0"/>
  </r>
  <r>
    <n v="281"/>
    <x v="1"/>
    <d v="2024-08-12T00:00:00"/>
    <x v="37"/>
    <n v="0.5"/>
    <s v="VRAI"/>
    <s v="FAUX"/>
    <s v="FAUX"/>
    <n v="0"/>
    <n v="0.5"/>
    <n v="0.5"/>
    <n v="0"/>
    <n v="0"/>
    <n v="0.5"/>
    <n v="24"/>
    <n v="0.5"/>
    <n v="0"/>
    <n v="0"/>
    <n v="0"/>
  </r>
  <r>
    <n v="282"/>
    <x v="1"/>
    <d v="2024-08-12T00:00:00"/>
    <x v="68"/>
    <n v="7"/>
    <s v="VRAI"/>
    <s v="FAUX"/>
    <s v="FAUX"/>
    <n v="0"/>
    <n v="7"/>
    <n v="7"/>
    <n v="0"/>
    <n v="0"/>
    <n v="7"/>
    <n v="24"/>
    <n v="7"/>
    <n v="0"/>
    <n v="0"/>
    <n v="0"/>
  </r>
  <r>
    <n v="283"/>
    <x v="1"/>
    <d v="2024-08-12T00:00:00"/>
    <x v="84"/>
    <n v="1.5"/>
    <s v="VRAI"/>
    <s v="FAUX"/>
    <s v="FAUX"/>
    <n v="0"/>
    <n v="1.5"/>
    <n v="1.5"/>
    <n v="0"/>
    <n v="0"/>
    <n v="1.5"/>
    <n v="24"/>
    <n v="1.5"/>
    <n v="0"/>
    <n v="0"/>
    <n v="0"/>
  </r>
  <r>
    <n v="284"/>
    <x v="1"/>
    <d v="2024-08-12T00:00:00"/>
    <x v="65"/>
    <n v="0.4"/>
    <s v="VRAI"/>
    <s v="FAUX"/>
    <s v="FAUX"/>
    <n v="0"/>
    <n v="0.4"/>
    <n v="0.4"/>
    <n v="0"/>
    <n v="0"/>
    <n v="0.4"/>
    <n v="24"/>
    <n v="0.4"/>
    <n v="0"/>
    <n v="0"/>
    <n v="0"/>
  </r>
  <r>
    <n v="285"/>
    <x v="2"/>
    <d v="2024-08-05T00:00:00"/>
    <x v="74"/>
    <n v="3"/>
    <s v="FAUX"/>
    <s v="FAUX"/>
    <s v="VRAI"/>
    <n v="3"/>
    <n v="0"/>
    <n v="0"/>
    <n v="0"/>
    <n v="0"/>
    <n v="0"/>
    <n v="31"/>
    <n v="0"/>
    <n v="0"/>
    <n v="0"/>
    <n v="0"/>
  </r>
  <r>
    <n v="286"/>
    <x v="2"/>
    <d v="2024-08-05T00:00:00"/>
    <x v="80"/>
    <n v="2"/>
    <s v="VRAI"/>
    <s v="FAUX"/>
    <s v="VRAI"/>
    <n v="2"/>
    <n v="0"/>
    <n v="0"/>
    <n v="0"/>
    <n v="0"/>
    <n v="0"/>
    <n v="31"/>
    <n v="0"/>
    <n v="0"/>
    <n v="0"/>
    <n v="0"/>
  </r>
  <r>
    <n v="287"/>
    <x v="2"/>
    <d v="2024-08-05T00:00:00"/>
    <x v="6"/>
    <n v="0.5"/>
    <s v="VRAI"/>
    <s v="FAUX"/>
    <s v="FAUX"/>
    <n v="0"/>
    <n v="0.5"/>
    <n v="0.5"/>
    <n v="0"/>
    <n v="0"/>
    <n v="0.5"/>
    <n v="31"/>
    <n v="0"/>
    <n v="0.5"/>
    <n v="0"/>
    <n v="0"/>
  </r>
  <r>
    <n v="288"/>
    <x v="2"/>
    <d v="2024-08-05T00:00:00"/>
    <x v="6"/>
    <n v="0.5"/>
    <s v="VRAI"/>
    <s v="FAUX"/>
    <s v="FAUX"/>
    <n v="0"/>
    <n v="0.5"/>
    <n v="0.5"/>
    <n v="0"/>
    <n v="0"/>
    <n v="0.5"/>
    <n v="31"/>
    <n v="0"/>
    <n v="0.5"/>
    <n v="0"/>
    <n v="0"/>
  </r>
  <r>
    <n v="289"/>
    <x v="2"/>
    <d v="2024-08-05T00:00:00"/>
    <x v="80"/>
    <n v="2.5"/>
    <s v="VRAI"/>
    <s v="FAUX"/>
    <s v="FAUX"/>
    <n v="0"/>
    <n v="2.5"/>
    <n v="2.5"/>
    <n v="0"/>
    <n v="0"/>
    <n v="2.5"/>
    <n v="31"/>
    <n v="0"/>
    <n v="2.5"/>
    <n v="0"/>
    <n v="0"/>
  </r>
  <r>
    <n v="290"/>
    <x v="2"/>
    <d v="2024-08-06T00:00:00"/>
    <x v="7"/>
    <n v="0.75"/>
    <s v="VRAI"/>
    <s v="FAUX"/>
    <s v="VRAI"/>
    <n v="0.75"/>
    <n v="0"/>
    <n v="0"/>
    <n v="0"/>
    <n v="0"/>
    <n v="0"/>
    <n v="30"/>
    <n v="0"/>
    <n v="0"/>
    <n v="0"/>
    <n v="0"/>
  </r>
  <r>
    <n v="291"/>
    <x v="2"/>
    <d v="2024-08-06T00:00:00"/>
    <x v="74"/>
    <n v="3.5"/>
    <s v="VRAI"/>
    <s v="FAUX"/>
    <s v="VRAI"/>
    <n v="3.5"/>
    <n v="0"/>
    <n v="0"/>
    <n v="0"/>
    <n v="0"/>
    <n v="0"/>
    <n v="30"/>
    <n v="0"/>
    <n v="0"/>
    <n v="0"/>
    <n v="0"/>
  </r>
  <r>
    <n v="292"/>
    <x v="2"/>
    <d v="2024-08-06T00:00:00"/>
    <x v="58"/>
    <n v="1.5"/>
    <s v="VRAI"/>
    <s v="FAUX"/>
    <s v="FAUX"/>
    <n v="0"/>
    <n v="1.5"/>
    <n v="1.5"/>
    <n v="0"/>
    <n v="0"/>
    <n v="1.5"/>
    <n v="30"/>
    <n v="1.5"/>
    <n v="0"/>
    <n v="0"/>
    <n v="0"/>
  </r>
  <r>
    <n v="293"/>
    <x v="2"/>
    <d v="2024-08-06T00:00:00"/>
    <x v="74"/>
    <n v="1.5"/>
    <s v="VRAI"/>
    <s v="FAUX"/>
    <s v="VRAI"/>
    <n v="1.5"/>
    <n v="0"/>
    <n v="0"/>
    <n v="0"/>
    <n v="0"/>
    <n v="0"/>
    <n v="30"/>
    <n v="0"/>
    <n v="0"/>
    <n v="0"/>
    <n v="0"/>
  </r>
  <r>
    <n v="294"/>
    <x v="2"/>
    <d v="2024-08-06T00:00:00"/>
    <x v="6"/>
    <n v="2"/>
    <s v="VRAI"/>
    <s v="FAUX"/>
    <s v="FAUX"/>
    <n v="0"/>
    <n v="2"/>
    <n v="2"/>
    <n v="0"/>
    <n v="0"/>
    <n v="2"/>
    <n v="30"/>
    <n v="2"/>
    <n v="0"/>
    <n v="0"/>
    <n v="0"/>
  </r>
  <r>
    <n v="295"/>
    <x v="2"/>
    <d v="2024-08-06T00:00:00"/>
    <x v="74"/>
    <n v="4.5"/>
    <s v="FAUX"/>
    <s v="FAUX"/>
    <s v="VRAI"/>
    <n v="4.5"/>
    <n v="0"/>
    <n v="0"/>
    <n v="0"/>
    <n v="0"/>
    <n v="0"/>
    <n v="30"/>
    <n v="0"/>
    <n v="0"/>
    <n v="0"/>
    <n v="0"/>
  </r>
  <r>
    <n v="296"/>
    <x v="2"/>
    <d v="2024-08-06T00:00:00"/>
    <x v="5"/>
    <n v="0.5"/>
    <s v="VRAI"/>
    <s v="VRAI"/>
    <s v="FAUX"/>
    <n v="0"/>
    <n v="0.5"/>
    <n v="0.5"/>
    <n v="0"/>
    <n v="0.5"/>
    <n v="0"/>
    <n v="30"/>
    <n v="0"/>
    <n v="0"/>
    <n v="0"/>
    <n v="0"/>
  </r>
  <r>
    <n v="297"/>
    <x v="2"/>
    <d v="2024-08-06T00:00:00"/>
    <x v="6"/>
    <n v="2"/>
    <s v="VRAI"/>
    <s v="FAUX"/>
    <s v="FAUX"/>
    <n v="0"/>
    <n v="2"/>
    <n v="2"/>
    <n v="0"/>
    <n v="0"/>
    <n v="2"/>
    <n v="30"/>
    <n v="2"/>
    <n v="0"/>
    <n v="0"/>
    <n v="0"/>
  </r>
  <r>
    <n v="298"/>
    <x v="2"/>
    <d v="2024-08-06T00:00:00"/>
    <x v="6"/>
    <n v="1.5"/>
    <s v="VRAI"/>
    <s v="FAUX"/>
    <s v="FAUX"/>
    <n v="0"/>
    <n v="1.5"/>
    <n v="1.5"/>
    <n v="0"/>
    <n v="0"/>
    <n v="1.5"/>
    <n v="30"/>
    <n v="1.5"/>
    <n v="0"/>
    <n v="0"/>
    <n v="0"/>
  </r>
  <r>
    <n v="299"/>
    <x v="2"/>
    <d v="2024-08-06T00:00:00"/>
    <x v="7"/>
    <n v="0.5"/>
    <s v="VRAI"/>
    <s v="FAUX"/>
    <s v="FAUX"/>
    <n v="0"/>
    <n v="0.5"/>
    <n v="0.5"/>
    <n v="0"/>
    <n v="0"/>
    <n v="0.5"/>
    <n v="30"/>
    <n v="0.5"/>
    <n v="0"/>
    <n v="0"/>
    <n v="0"/>
  </r>
  <r>
    <n v="300"/>
    <x v="2"/>
    <d v="2024-08-06T00:00:00"/>
    <x v="6"/>
    <n v="0.5"/>
    <s v="VRAI"/>
    <s v="FAUX"/>
    <s v="FAUX"/>
    <n v="0"/>
    <n v="0.5"/>
    <n v="0.5"/>
    <n v="0"/>
    <n v="0"/>
    <n v="0.5"/>
    <n v="30"/>
    <n v="0.5"/>
    <n v="0"/>
    <n v="0"/>
    <n v="0"/>
  </r>
  <r>
    <n v="301"/>
    <x v="2"/>
    <d v="2024-08-08T00:00:00"/>
    <x v="6"/>
    <n v="4"/>
    <s v="VRAI"/>
    <s v="FAUX"/>
    <s v="FAUX"/>
    <n v="0"/>
    <n v="4"/>
    <n v="4"/>
    <n v="0"/>
    <n v="0"/>
    <n v="4"/>
    <n v="28"/>
    <n v="4"/>
    <n v="0"/>
    <n v="0"/>
    <n v="0"/>
  </r>
  <r>
    <n v="302"/>
    <x v="2"/>
    <d v="2024-08-08T00:00:00"/>
    <x v="74"/>
    <n v="2.25"/>
    <s v="VRAI"/>
    <s v="FAUX"/>
    <s v="FAUX"/>
    <n v="0"/>
    <n v="2.25"/>
    <n v="2.25"/>
    <n v="0"/>
    <n v="0"/>
    <n v="2.25"/>
    <n v="28"/>
    <n v="2.25"/>
    <n v="0"/>
    <n v="0"/>
    <n v="0"/>
  </r>
  <r>
    <n v="303"/>
    <x v="2"/>
    <d v="2024-08-08T00:00:00"/>
    <x v="74"/>
    <n v="1.5"/>
    <s v="FAUX"/>
    <s v="FAUX"/>
    <s v="FAUX"/>
    <n v="0"/>
    <n v="1.5"/>
    <n v="0"/>
    <n v="1.5"/>
    <n v="0"/>
    <n v="0"/>
    <n v="28"/>
    <n v="0"/>
    <n v="0"/>
    <n v="0"/>
    <n v="0"/>
  </r>
  <r>
    <n v="304"/>
    <x v="2"/>
    <d v="2024-08-08T00:00:00"/>
    <x v="74"/>
    <n v="0.5"/>
    <s v="FAUX"/>
    <s v="FAUX"/>
    <s v="FAUX"/>
    <n v="0"/>
    <n v="0.5"/>
    <n v="0"/>
    <n v="0.5"/>
    <n v="0"/>
    <n v="0"/>
    <n v="28"/>
    <n v="0"/>
    <n v="0"/>
    <n v="0"/>
    <n v="0"/>
  </r>
  <r>
    <n v="305"/>
    <x v="2"/>
    <d v="2024-08-08T00:00:00"/>
    <x v="6"/>
    <n v="2.5"/>
    <s v="VRAI"/>
    <s v="FAUX"/>
    <s v="FAUX"/>
    <n v="0"/>
    <n v="2.5"/>
    <n v="2.5"/>
    <n v="0"/>
    <n v="0"/>
    <n v="2.5"/>
    <n v="28"/>
    <n v="2.5"/>
    <n v="0"/>
    <n v="0"/>
    <n v="0"/>
  </r>
  <r>
    <n v="306"/>
    <x v="2"/>
    <d v="2024-08-08T00:00:00"/>
    <x v="6"/>
    <n v="0.5"/>
    <s v="VRAI"/>
    <s v="FAUX"/>
    <s v="FAUX"/>
    <n v="0"/>
    <n v="0.5"/>
    <n v="0.5"/>
    <n v="0"/>
    <n v="0"/>
    <n v="0.5"/>
    <n v="28"/>
    <n v="0.5"/>
    <n v="0"/>
    <n v="0"/>
    <n v="0"/>
  </r>
  <r>
    <n v="307"/>
    <x v="2"/>
    <d v="2024-08-09T00:00:00"/>
    <x v="6"/>
    <n v="2.5"/>
    <s v="VRAI"/>
    <s v="FAUX"/>
    <s v="VRAI"/>
    <n v="2.5"/>
    <n v="0"/>
    <n v="0"/>
    <n v="0"/>
    <n v="0"/>
    <n v="0"/>
    <n v="27"/>
    <n v="0"/>
    <n v="0"/>
    <n v="0"/>
    <n v="0"/>
  </r>
  <r>
    <n v="308"/>
    <x v="2"/>
    <d v="2024-08-09T00:00:00"/>
    <x v="6"/>
    <n v="0.5"/>
    <s v="VRAI"/>
    <s v="FAUX"/>
    <s v="FAUX"/>
    <n v="0"/>
    <n v="0.5"/>
    <n v="0.5"/>
    <n v="0"/>
    <n v="0"/>
    <n v="0.5"/>
    <n v="27"/>
    <n v="0.5"/>
    <n v="0"/>
    <n v="0"/>
    <n v="0"/>
  </r>
  <r>
    <n v="309"/>
    <x v="2"/>
    <d v="2024-08-09T00:00:00"/>
    <x v="7"/>
    <n v="0.5"/>
    <s v="VRAI"/>
    <s v="FAUX"/>
    <s v="VRAI"/>
    <n v="0.5"/>
    <n v="0"/>
    <n v="0"/>
    <n v="0"/>
    <n v="0"/>
    <n v="0"/>
    <n v="27"/>
    <n v="0"/>
    <n v="0"/>
    <n v="0"/>
    <n v="0"/>
  </r>
  <r>
    <n v="310"/>
    <x v="2"/>
    <d v="2024-08-09T00:00:00"/>
    <x v="74"/>
    <n v="1"/>
    <s v="VRAI"/>
    <s v="FAUX"/>
    <s v="VRAI"/>
    <n v="1"/>
    <n v="0"/>
    <n v="0"/>
    <n v="0"/>
    <n v="0"/>
    <n v="0"/>
    <n v="27"/>
    <n v="0"/>
    <n v="0"/>
    <n v="0"/>
    <n v="0"/>
  </r>
  <r>
    <n v="311"/>
    <x v="2"/>
    <d v="2024-08-09T00:00:00"/>
    <x v="74"/>
    <n v="0.5"/>
    <s v="FAUX"/>
    <s v="FAUX"/>
    <s v="VRAI"/>
    <n v="0.5"/>
    <n v="0"/>
    <n v="0"/>
    <n v="0"/>
    <n v="0"/>
    <n v="0"/>
    <n v="27"/>
    <n v="0"/>
    <n v="0"/>
    <n v="0"/>
    <n v="0"/>
  </r>
  <r>
    <n v="312"/>
    <x v="2"/>
    <d v="2024-08-09T00:00:00"/>
    <x v="74"/>
    <n v="0.75"/>
    <s v="FAUX"/>
    <s v="FAUX"/>
    <s v="VRAI"/>
    <n v="0.75"/>
    <n v="0"/>
    <n v="0"/>
    <n v="0"/>
    <n v="0"/>
    <n v="0"/>
    <n v="27"/>
    <n v="0"/>
    <n v="0"/>
    <n v="0"/>
    <n v="0"/>
  </r>
  <r>
    <n v="313"/>
    <x v="1"/>
    <d v="2024-08-12T00:00:00"/>
    <x v="44"/>
    <n v="0.5"/>
    <s v="VRAI"/>
    <s v="FAUX"/>
    <s v="FAUX"/>
    <n v="0"/>
    <n v="0.5"/>
    <n v="0.5"/>
    <n v="0"/>
    <n v="0"/>
    <n v="0.5"/>
    <n v="24"/>
    <n v="0.5"/>
    <n v="0"/>
    <n v="0"/>
    <n v="0"/>
  </r>
  <r>
    <n v="314"/>
    <x v="1"/>
    <d v="2024-08-12T00:00:00"/>
    <x v="85"/>
    <n v="0.25"/>
    <s v="VRAI"/>
    <s v="FAUX"/>
    <s v="FAUX"/>
    <n v="0"/>
    <n v="0.25"/>
    <n v="0.25"/>
    <n v="0"/>
    <n v="0"/>
    <n v="0.25"/>
    <n v="24"/>
    <n v="0.25"/>
    <n v="0"/>
    <n v="0"/>
    <n v="0"/>
  </r>
  <r>
    <n v="315"/>
    <x v="1"/>
    <d v="2024-08-12T00:00:00"/>
    <x v="59"/>
    <n v="0.4"/>
    <s v="VRAI"/>
    <s v="FAUX"/>
    <s v="FAUX"/>
    <n v="0"/>
    <n v="0.4"/>
    <n v="0.4"/>
    <n v="0"/>
    <n v="0"/>
    <n v="0.4"/>
    <n v="24"/>
    <n v="0.4"/>
    <n v="0"/>
    <n v="0"/>
    <n v="0"/>
  </r>
  <r>
    <n v="316"/>
    <x v="1"/>
    <d v="2024-08-12T00:00:00"/>
    <x v="86"/>
    <n v="0.75"/>
    <s v="VRAI"/>
    <s v="FAUX"/>
    <s v="FAUX"/>
    <n v="0"/>
    <n v="0.75"/>
    <n v="0.75"/>
    <n v="0"/>
    <n v="0"/>
    <n v="0.75"/>
    <n v="24"/>
    <n v="0.75"/>
    <n v="0"/>
    <n v="0"/>
    <n v="0"/>
  </r>
  <r>
    <n v="317"/>
    <x v="1"/>
    <d v="2024-08-12T00:00:00"/>
    <x v="58"/>
    <n v="0.5"/>
    <s v="VRAI"/>
    <s v="FAUX"/>
    <s v="FAUX"/>
    <n v="0"/>
    <n v="0.5"/>
    <n v="0.5"/>
    <n v="0"/>
    <n v="0"/>
    <n v="0.5"/>
    <n v="24"/>
    <n v="0.5"/>
    <n v="0"/>
    <n v="0"/>
    <n v="0"/>
  </r>
  <r>
    <n v="318"/>
    <x v="1"/>
    <d v="2024-08-12T00:00:00"/>
    <x v="87"/>
    <n v="0.4"/>
    <s v="VRAI"/>
    <s v="FAUX"/>
    <s v="FAUX"/>
    <n v="0"/>
    <n v="0.4"/>
    <n v="0.4"/>
    <n v="0"/>
    <n v="0"/>
    <n v="0.4"/>
    <n v="24"/>
    <n v="0.4"/>
    <n v="0"/>
    <n v="0"/>
    <n v="0"/>
  </r>
  <r>
    <n v="319"/>
    <x v="1"/>
    <d v="2024-08-12T00:00:00"/>
    <x v="24"/>
    <n v="0.4"/>
    <s v="VRAI"/>
    <s v="VRAI"/>
    <s v="FAUX"/>
    <n v="0"/>
    <n v="0.4"/>
    <n v="0.4"/>
    <n v="0"/>
    <n v="0.4"/>
    <n v="0"/>
    <n v="24"/>
    <n v="0"/>
    <n v="0"/>
    <n v="0"/>
    <n v="0"/>
  </r>
  <r>
    <n v="320"/>
    <x v="1"/>
    <d v="2024-08-11T00:00:00"/>
    <x v="80"/>
    <n v="3"/>
    <s v="VRAI"/>
    <s v="FAUX"/>
    <s v="FAUX"/>
    <n v="0"/>
    <n v="3"/>
    <n v="3"/>
    <n v="0"/>
    <n v="0"/>
    <n v="3"/>
    <n v="25"/>
    <n v="3"/>
    <n v="0"/>
    <n v="0"/>
    <n v="0"/>
  </r>
  <r>
    <n v="321"/>
    <x v="1"/>
    <d v="2024-08-10T00:00:00"/>
    <x v="15"/>
    <n v="4"/>
    <s v="VRAI"/>
    <s v="FAUX"/>
    <s v="VRAI"/>
    <n v="4"/>
    <n v="0"/>
    <n v="0"/>
    <n v="0"/>
    <n v="0"/>
    <n v="0"/>
    <n v="26"/>
    <n v="0"/>
    <n v="0"/>
    <n v="0"/>
    <n v="0"/>
  </r>
  <r>
    <n v="322"/>
    <x v="1"/>
    <d v="2024-08-13T00:00:00"/>
    <x v="87"/>
    <n v="1.5"/>
    <s v="VRAI"/>
    <s v="FAUX"/>
    <s v="FAUX"/>
    <n v="0"/>
    <n v="1.5"/>
    <n v="1.5"/>
    <n v="0"/>
    <n v="0"/>
    <n v="1.5"/>
    <n v="23"/>
    <n v="1.5"/>
    <n v="0"/>
    <n v="0"/>
    <n v="0"/>
  </r>
  <r>
    <n v="323"/>
    <x v="1"/>
    <d v="2024-08-13T00:00:00"/>
    <x v="58"/>
    <n v="4.5"/>
    <s v="VRAI"/>
    <s v="FAUX"/>
    <s v="FAUX"/>
    <n v="0"/>
    <n v="4.5"/>
    <n v="4.5"/>
    <n v="0"/>
    <n v="0"/>
    <n v="4.5"/>
    <n v="23"/>
    <n v="4.5"/>
    <n v="0"/>
    <n v="0"/>
    <n v="0"/>
  </r>
  <r>
    <n v="324"/>
    <x v="1"/>
    <d v="2024-08-13T00:00:00"/>
    <x v="64"/>
    <n v="1.25"/>
    <s v="VRAI"/>
    <s v="FAUX"/>
    <s v="FAUX"/>
    <n v="0"/>
    <n v="1.25"/>
    <n v="1.25"/>
    <n v="0"/>
    <n v="0"/>
    <n v="1.25"/>
    <n v="23"/>
    <n v="1.25"/>
    <n v="0"/>
    <n v="0"/>
    <n v="0"/>
  </r>
  <r>
    <n v="325"/>
    <x v="1"/>
    <d v="2024-08-13T00:00:00"/>
    <x v="88"/>
    <n v="0.75"/>
    <s v="VRAI"/>
    <s v="FAUX"/>
    <s v="VRAI"/>
    <n v="0.75"/>
    <n v="0"/>
    <n v="0"/>
    <n v="0"/>
    <n v="0"/>
    <n v="0"/>
    <n v="23"/>
    <n v="0"/>
    <n v="0"/>
    <n v="0"/>
    <n v="0"/>
  </r>
  <r>
    <n v="326"/>
    <x v="1"/>
    <d v="2024-08-13T00:00:00"/>
    <x v="59"/>
    <n v="0.75"/>
    <s v="VRAI"/>
    <s v="FAUX"/>
    <s v="FAUX"/>
    <n v="0"/>
    <n v="0.75"/>
    <n v="0.75"/>
    <n v="0"/>
    <n v="0"/>
    <n v="0.75"/>
    <n v="23"/>
    <n v="0.75"/>
    <n v="0"/>
    <n v="0"/>
    <n v="0"/>
  </r>
  <r>
    <n v="327"/>
    <x v="1"/>
    <d v="2024-08-13T00:00:00"/>
    <x v="26"/>
    <n v="0.5"/>
    <s v="VRAI"/>
    <s v="FAUX"/>
    <s v="FAUX"/>
    <n v="0"/>
    <n v="0.5"/>
    <n v="0.5"/>
    <n v="0"/>
    <n v="0"/>
    <n v="0.5"/>
    <n v="23"/>
    <n v="0.5"/>
    <n v="0"/>
    <n v="0"/>
    <n v="0"/>
  </r>
  <r>
    <n v="328"/>
    <x v="1"/>
    <d v="2024-08-13T00:00:00"/>
    <x v="25"/>
    <n v="0.4"/>
    <s v="VRAI"/>
    <s v="FAUX"/>
    <s v="FAUX"/>
    <n v="0"/>
    <n v="0.4"/>
    <n v="0.4"/>
    <n v="0"/>
    <n v="0"/>
    <n v="0.4"/>
    <n v="23"/>
    <n v="0.4"/>
    <n v="0"/>
    <n v="0"/>
    <n v="0"/>
  </r>
  <r>
    <n v="329"/>
    <x v="1"/>
    <d v="2024-08-13T00:00:00"/>
    <x v="80"/>
    <n v="0.75"/>
    <s v="VRAI"/>
    <s v="FAUX"/>
    <s v="FAUX"/>
    <n v="0"/>
    <n v="0.75"/>
    <n v="0.75"/>
    <n v="0"/>
    <n v="0"/>
    <n v="0.75"/>
    <n v="23"/>
    <n v="0.75"/>
    <n v="0"/>
    <n v="0"/>
    <n v="0"/>
  </r>
  <r>
    <n v="330"/>
    <x v="1"/>
    <d v="2024-08-13T00:00:00"/>
    <x v="63"/>
    <n v="6"/>
    <s v="VRAI"/>
    <s v="FAUX"/>
    <s v="FAUX"/>
    <n v="0"/>
    <n v="6"/>
    <n v="6"/>
    <n v="0"/>
    <n v="0"/>
    <n v="6"/>
    <n v="23"/>
    <n v="6"/>
    <n v="0"/>
    <n v="0"/>
    <n v="0"/>
  </r>
  <r>
    <n v="331"/>
    <x v="1"/>
    <d v="2024-08-13T00:00:00"/>
    <x v="83"/>
    <n v="0.75"/>
    <s v="VRAI"/>
    <s v="FAUX"/>
    <s v="FAUX"/>
    <n v="0"/>
    <n v="0.75"/>
    <n v="0.75"/>
    <n v="0"/>
    <n v="0"/>
    <n v="0.75"/>
    <n v="23"/>
    <n v="0.75"/>
    <n v="0"/>
    <n v="0"/>
    <n v="0"/>
  </r>
  <r>
    <n v="332"/>
    <x v="1"/>
    <d v="2024-08-13T00:00:00"/>
    <x v="82"/>
    <n v="0.5"/>
    <s v="VRAI"/>
    <s v="VRAI"/>
    <s v="FAUX"/>
    <n v="0"/>
    <n v="0.5"/>
    <n v="0.5"/>
    <n v="0"/>
    <n v="0.5"/>
    <n v="0"/>
    <n v="23"/>
    <n v="0"/>
    <n v="0"/>
    <n v="0"/>
    <n v="0"/>
  </r>
  <r>
    <n v="333"/>
    <x v="1"/>
    <d v="2024-08-13T00:00:00"/>
    <x v="59"/>
    <n v="4"/>
    <s v="VRAI"/>
    <s v="FAUX"/>
    <s v="FAUX"/>
    <n v="0"/>
    <n v="4"/>
    <n v="4"/>
    <n v="0"/>
    <n v="0"/>
    <n v="4"/>
    <n v="23"/>
    <n v="4"/>
    <n v="0"/>
    <n v="0"/>
    <n v="0"/>
  </r>
  <r>
    <n v="334"/>
    <x v="1"/>
    <d v="2024-08-13T00:00:00"/>
    <x v="89"/>
    <n v="0.4"/>
    <s v="VRAI"/>
    <s v="FAUX"/>
    <s v="FAUX"/>
    <n v="0"/>
    <n v="0.4"/>
    <n v="0.4"/>
    <n v="0"/>
    <n v="0"/>
    <n v="0.4"/>
    <n v="23"/>
    <n v="0.4"/>
    <n v="0"/>
    <n v="0"/>
    <n v="0"/>
  </r>
  <r>
    <n v="335"/>
    <x v="1"/>
    <d v="2024-08-13T00:00:00"/>
    <x v="62"/>
    <n v="0.4"/>
    <s v="VRAI"/>
    <s v="FAUX"/>
    <s v="VRAI"/>
    <n v="0.4"/>
    <n v="0"/>
    <n v="0"/>
    <n v="0"/>
    <n v="0"/>
    <n v="0"/>
    <n v="23"/>
    <n v="0"/>
    <n v="0"/>
    <n v="0"/>
    <n v="0"/>
  </r>
  <r>
    <n v="336"/>
    <x v="1"/>
    <d v="2024-08-13T00:00:00"/>
    <x v="44"/>
    <n v="0.4"/>
    <s v="VRAI"/>
    <s v="FAUX"/>
    <s v="FAUX"/>
    <n v="0"/>
    <n v="0.4"/>
    <n v="0.4"/>
    <n v="0"/>
    <n v="0"/>
    <n v="0.4"/>
    <n v="23"/>
    <n v="0.4"/>
    <n v="0"/>
    <n v="0"/>
    <n v="0"/>
  </r>
  <r>
    <n v="337"/>
    <x v="1"/>
    <d v="2024-08-13T00:00:00"/>
    <x v="84"/>
    <n v="0.5"/>
    <s v="VRAI"/>
    <s v="FAUX"/>
    <s v="FAUX"/>
    <n v="0"/>
    <n v="0.5"/>
    <n v="0.5"/>
    <n v="0"/>
    <n v="0"/>
    <n v="0.5"/>
    <n v="23"/>
    <n v="0.5"/>
    <n v="0"/>
    <n v="0"/>
    <n v="0"/>
  </r>
  <r>
    <n v="338"/>
    <x v="1"/>
    <d v="2024-08-13T00:00:00"/>
    <x v="43"/>
    <n v="0.4"/>
    <s v="VRAI"/>
    <s v="FAUX"/>
    <s v="FAUX"/>
    <n v="0"/>
    <n v="0.4"/>
    <n v="0.4"/>
    <n v="0"/>
    <n v="0"/>
    <n v="0.4"/>
    <n v="23"/>
    <n v="0.4"/>
    <n v="0"/>
    <n v="0"/>
    <n v="0"/>
  </r>
  <r>
    <n v="339"/>
    <x v="1"/>
    <d v="2024-08-13T00:00:00"/>
    <x v="90"/>
    <n v="0.5"/>
    <s v="VRAI"/>
    <s v="FAUX"/>
    <s v="FAUX"/>
    <n v="0"/>
    <n v="0.5"/>
    <n v="0.5"/>
    <n v="0"/>
    <n v="0"/>
    <n v="0.5"/>
    <n v="23"/>
    <n v="0.5"/>
    <n v="0"/>
    <n v="0"/>
    <n v="0"/>
  </r>
  <r>
    <n v="340"/>
    <x v="1"/>
    <d v="2024-08-13T00:00:00"/>
    <x v="86"/>
    <n v="0.75"/>
    <s v="VRAI"/>
    <s v="FAUX"/>
    <s v="FAUX"/>
    <n v="0"/>
    <n v="0.75"/>
    <n v="0.75"/>
    <n v="0"/>
    <n v="0"/>
    <n v="0.75"/>
    <n v="23"/>
    <n v="0.75"/>
    <n v="0"/>
    <n v="0"/>
    <n v="0"/>
  </r>
  <r>
    <n v="341"/>
    <x v="1"/>
    <d v="2024-08-13T00:00:00"/>
    <x v="68"/>
    <n v="0.5"/>
    <s v="VRAI"/>
    <s v="FAUX"/>
    <s v="FAUX"/>
    <n v="0"/>
    <n v="0.5"/>
    <n v="0.5"/>
    <n v="0"/>
    <n v="0"/>
    <n v="0.5"/>
    <n v="23"/>
    <n v="0.5"/>
    <n v="0"/>
    <n v="0"/>
    <n v="0"/>
  </r>
  <r>
    <n v="342"/>
    <x v="1"/>
    <d v="2024-08-13T00:00:00"/>
    <x v="91"/>
    <n v="2.5"/>
    <s v="VRAI"/>
    <s v="FAUX"/>
    <s v="FAUX"/>
    <n v="0"/>
    <n v="2.5"/>
    <n v="2.5"/>
    <n v="0"/>
    <n v="0"/>
    <n v="2.5"/>
    <n v="23"/>
    <n v="2.5"/>
    <n v="0"/>
    <n v="0"/>
    <n v="0"/>
  </r>
  <r>
    <n v="343"/>
    <x v="0"/>
    <d v="2024-08-05T00:00:00"/>
    <x v="0"/>
    <n v="1.25"/>
    <s v="VRAI"/>
    <s v="VRAI"/>
    <s v="FAUX"/>
    <n v="0"/>
    <n v="1.25"/>
    <n v="1.25"/>
    <n v="0"/>
    <n v="1.25"/>
    <n v="0"/>
    <n v="31"/>
    <n v="0"/>
    <n v="0"/>
    <n v="0"/>
    <n v="0"/>
  </r>
  <r>
    <n v="344"/>
    <x v="0"/>
    <d v="2024-08-05T00:00:00"/>
    <x v="9"/>
    <n v="0.5"/>
    <s v="VRAI"/>
    <s v="FAUX"/>
    <s v="FAUX"/>
    <n v="0"/>
    <n v="0.5"/>
    <n v="0.5"/>
    <n v="0"/>
    <n v="0"/>
    <n v="0.5"/>
    <n v="31"/>
    <n v="0"/>
    <n v="0.5"/>
    <n v="0"/>
    <n v="0"/>
  </r>
  <r>
    <n v="345"/>
    <x v="0"/>
    <d v="2024-08-06T00:00:00"/>
    <x v="0"/>
    <n v="0.25"/>
    <s v="VRAI"/>
    <s v="VRAI"/>
    <s v="FAUX"/>
    <n v="0"/>
    <n v="0.25"/>
    <n v="0.25"/>
    <n v="0"/>
    <n v="0.25"/>
    <n v="0"/>
    <n v="30"/>
    <n v="0"/>
    <n v="0"/>
    <n v="0"/>
    <n v="0"/>
  </r>
  <r>
    <n v="346"/>
    <x v="0"/>
    <d v="2024-08-06T00:00:00"/>
    <x v="3"/>
    <n v="0.25"/>
    <s v="VRAI"/>
    <s v="FAUX"/>
    <s v="FAUX"/>
    <n v="0"/>
    <n v="0.25"/>
    <n v="0.25"/>
    <n v="0"/>
    <n v="0"/>
    <n v="0.25"/>
    <n v="30"/>
    <n v="0.25"/>
    <n v="0"/>
    <n v="0"/>
    <n v="0"/>
  </r>
  <r>
    <n v="347"/>
    <x v="0"/>
    <d v="2024-08-06T00:00:00"/>
    <x v="4"/>
    <n v="5"/>
    <s v="VRAI"/>
    <s v="FAUX"/>
    <s v="FAUX"/>
    <n v="0"/>
    <n v="5"/>
    <n v="5"/>
    <n v="0"/>
    <n v="0"/>
    <n v="5"/>
    <n v="30"/>
    <n v="5"/>
    <n v="0"/>
    <n v="0"/>
    <n v="0"/>
  </r>
  <r>
    <n v="348"/>
    <x v="0"/>
    <d v="2024-08-07T00:00:00"/>
    <x v="92"/>
    <n v="1"/>
    <s v="VRAI"/>
    <s v="FAUX"/>
    <s v="VRAI"/>
    <n v="1"/>
    <n v="0"/>
    <n v="0"/>
    <n v="0"/>
    <n v="0"/>
    <n v="0"/>
    <n v="29"/>
    <n v="0"/>
    <n v="0"/>
    <n v="0"/>
    <n v="0"/>
  </r>
  <r>
    <n v="349"/>
    <x v="0"/>
    <d v="2024-08-07T00:00:00"/>
    <x v="93"/>
    <n v="0.5"/>
    <s v="VRAI"/>
    <s v="FAUX"/>
    <s v="FAUX"/>
    <n v="0"/>
    <n v="0.5"/>
    <n v="0.5"/>
    <n v="0"/>
    <n v="0"/>
    <n v="0.5"/>
    <n v="29"/>
    <n v="0.5"/>
    <n v="0"/>
    <n v="0"/>
    <n v="0"/>
  </r>
  <r>
    <n v="350"/>
    <x v="0"/>
    <d v="2024-08-07T00:00:00"/>
    <x v="4"/>
    <n v="3.5"/>
    <s v="VRAI"/>
    <s v="FAUX"/>
    <s v="FAUX"/>
    <n v="0"/>
    <n v="3.5"/>
    <n v="3.5"/>
    <n v="0"/>
    <n v="0"/>
    <n v="3.5"/>
    <n v="29"/>
    <n v="3.5"/>
    <n v="0"/>
    <n v="0"/>
    <n v="0"/>
  </r>
  <r>
    <n v="351"/>
    <x v="0"/>
    <d v="2024-08-07T00:00:00"/>
    <x v="4"/>
    <n v="3"/>
    <s v="VRAI"/>
    <s v="FAUX"/>
    <s v="FAUX"/>
    <n v="0"/>
    <n v="3"/>
    <n v="3"/>
    <n v="0"/>
    <n v="0"/>
    <n v="3"/>
    <n v="29"/>
    <n v="3"/>
    <n v="0"/>
    <n v="0"/>
    <n v="0"/>
  </r>
  <r>
    <n v="352"/>
    <x v="0"/>
    <d v="2024-08-08T00:00:00"/>
    <x v="6"/>
    <n v="0.5"/>
    <s v="VRAI"/>
    <s v="FAUX"/>
    <s v="FAUX"/>
    <n v="0"/>
    <n v="0.5"/>
    <n v="0.5"/>
    <n v="0"/>
    <n v="0"/>
    <n v="0.5"/>
    <n v="28"/>
    <n v="0.5"/>
    <n v="0"/>
    <n v="0"/>
    <n v="0"/>
  </r>
  <r>
    <n v="353"/>
    <x v="0"/>
    <d v="2024-08-08T00:00:00"/>
    <x v="4"/>
    <n v="1"/>
    <s v="VRAI"/>
    <s v="FAUX"/>
    <s v="FAUX"/>
    <n v="0"/>
    <n v="1"/>
    <n v="1"/>
    <n v="0"/>
    <n v="0"/>
    <n v="1"/>
    <n v="28"/>
    <n v="1"/>
    <n v="0"/>
    <n v="0"/>
    <n v="0"/>
  </r>
  <r>
    <n v="354"/>
    <x v="1"/>
    <d v="2024-08-04T00:00:00"/>
    <x v="60"/>
    <n v="1"/>
    <s v="VRAI"/>
    <s v="FAUX"/>
    <s v="FAUX"/>
    <n v="0"/>
    <n v="1"/>
    <n v="1"/>
    <n v="0"/>
    <n v="0"/>
    <n v="1"/>
    <n v="32"/>
    <n v="0"/>
    <n v="1"/>
    <n v="0"/>
    <n v="0"/>
  </r>
  <r>
    <n v="355"/>
    <x v="1"/>
    <d v="2024-08-04T00:00:00"/>
    <x v="6"/>
    <n v="1"/>
    <s v="VRAI"/>
    <s v="FAUX"/>
    <s v="FAUX"/>
    <n v="0"/>
    <n v="1"/>
    <n v="1"/>
    <n v="0"/>
    <n v="0"/>
    <n v="1"/>
    <n v="32"/>
    <n v="0"/>
    <n v="1"/>
    <n v="0"/>
    <n v="0"/>
  </r>
  <r>
    <n v="356"/>
    <x v="1"/>
    <d v="2024-08-04T00:00:00"/>
    <x v="83"/>
    <n v="1"/>
    <s v="VRAI"/>
    <s v="FAUX"/>
    <s v="FAUX"/>
    <n v="0"/>
    <n v="1"/>
    <n v="1"/>
    <n v="0"/>
    <n v="0"/>
    <n v="1"/>
    <n v="32"/>
    <n v="0"/>
    <n v="1"/>
    <n v="0"/>
    <n v="0"/>
  </r>
  <r>
    <n v="357"/>
    <x v="1"/>
    <d v="2024-08-04T00:00:00"/>
    <x v="80"/>
    <n v="0.4"/>
    <s v="VRAI"/>
    <s v="FAUX"/>
    <s v="FAUX"/>
    <n v="0"/>
    <n v="0.4"/>
    <n v="0.4"/>
    <n v="0"/>
    <n v="0"/>
    <n v="0.4"/>
    <n v="32"/>
    <n v="0"/>
    <n v="0.4"/>
    <n v="0"/>
    <n v="0"/>
  </r>
  <r>
    <n v="358"/>
    <x v="1"/>
    <d v="2024-08-04T00:00:00"/>
    <x v="16"/>
    <n v="0.25"/>
    <s v="VRAI"/>
    <s v="FAUX"/>
    <s v="FAUX"/>
    <n v="0"/>
    <n v="0.25"/>
    <n v="0.25"/>
    <n v="0"/>
    <n v="0"/>
    <n v="0.25"/>
    <n v="32"/>
    <n v="0"/>
    <n v="0.25"/>
    <n v="0"/>
    <n v="0"/>
  </r>
  <r>
    <n v="359"/>
    <x v="1"/>
    <d v="2024-08-04T00:00:00"/>
    <x v="28"/>
    <n v="4"/>
    <s v="VRAI"/>
    <s v="FAUX"/>
    <s v="FAUX"/>
    <n v="0"/>
    <n v="4"/>
    <n v="4"/>
    <n v="0"/>
    <n v="0"/>
    <n v="4"/>
    <n v="32"/>
    <n v="0"/>
    <n v="4"/>
    <n v="0"/>
    <n v="0"/>
  </r>
  <r>
    <n v="360"/>
    <x v="1"/>
    <d v="2024-08-04T00:00:00"/>
    <x v="69"/>
    <n v="0.75"/>
    <s v="VRAI"/>
    <s v="FAUX"/>
    <s v="FAUX"/>
    <n v="0"/>
    <n v="0.75"/>
    <n v="0.75"/>
    <n v="0"/>
    <n v="0"/>
    <n v="0.75"/>
    <n v="32"/>
    <n v="0"/>
    <n v="0.75"/>
    <n v="0"/>
    <n v="0"/>
  </r>
  <r>
    <n v="361"/>
    <x v="1"/>
    <d v="2024-08-05T00:00:00"/>
    <x v="28"/>
    <n v="3.5"/>
    <s v="VRAI"/>
    <s v="FAUX"/>
    <s v="FAUX"/>
    <n v="0"/>
    <n v="3.5"/>
    <n v="3.5"/>
    <n v="0"/>
    <n v="0"/>
    <n v="3.5"/>
    <n v="31"/>
    <n v="0"/>
    <n v="3.5"/>
    <n v="0"/>
    <n v="0"/>
  </r>
  <r>
    <n v="362"/>
    <x v="1"/>
    <d v="2024-08-05T00:00:00"/>
    <x v="59"/>
    <n v="2"/>
    <s v="VRAI"/>
    <s v="FAUX"/>
    <s v="FAUX"/>
    <n v="0"/>
    <n v="2"/>
    <n v="2"/>
    <n v="0"/>
    <n v="0"/>
    <n v="2"/>
    <n v="31"/>
    <n v="0"/>
    <n v="2"/>
    <n v="0"/>
    <n v="0"/>
  </r>
  <r>
    <n v="363"/>
    <x v="1"/>
    <d v="2024-08-05T00:00:00"/>
    <x v="6"/>
    <n v="0.75"/>
    <s v="VRAI"/>
    <s v="FAUX"/>
    <s v="FAUX"/>
    <n v="0"/>
    <n v="0.75"/>
    <n v="0.75"/>
    <n v="0"/>
    <n v="0"/>
    <n v="0.75"/>
    <n v="31"/>
    <n v="0"/>
    <n v="0.75"/>
    <n v="0"/>
    <n v="0"/>
  </r>
  <r>
    <n v="364"/>
    <x v="1"/>
    <d v="2024-08-05T00:00:00"/>
    <x v="88"/>
    <n v="1"/>
    <s v="VRAI"/>
    <s v="FAUX"/>
    <s v="FAUX"/>
    <n v="0"/>
    <n v="1"/>
    <n v="1"/>
    <n v="0"/>
    <n v="0"/>
    <n v="1"/>
    <n v="31"/>
    <n v="0"/>
    <n v="1"/>
    <n v="0"/>
    <n v="0"/>
  </r>
  <r>
    <n v="365"/>
    <x v="1"/>
    <d v="2024-08-05T00:00:00"/>
    <x v="63"/>
    <n v="1"/>
    <s v="VRAI"/>
    <s v="FAUX"/>
    <s v="FAUX"/>
    <n v="0"/>
    <n v="1"/>
    <n v="1"/>
    <n v="0"/>
    <n v="0"/>
    <n v="1"/>
    <n v="31"/>
    <n v="0"/>
    <n v="1"/>
    <n v="0"/>
    <n v="0"/>
  </r>
  <r>
    <n v="366"/>
    <x v="1"/>
    <d v="2024-08-05T00:00:00"/>
    <x v="71"/>
    <n v="0.75"/>
    <s v="VRAI"/>
    <s v="VRAI"/>
    <s v="FAUX"/>
    <n v="0"/>
    <n v="0.75"/>
    <n v="0.75"/>
    <n v="0"/>
    <n v="0.75"/>
    <n v="0"/>
    <n v="31"/>
    <n v="0"/>
    <n v="0"/>
    <n v="0"/>
    <n v="0"/>
  </r>
  <r>
    <n v="367"/>
    <x v="1"/>
    <d v="2024-08-05T00:00:00"/>
    <x v="94"/>
    <n v="0.5"/>
    <s v="VRAI"/>
    <s v="FAUX"/>
    <s v="FAUX"/>
    <n v="0"/>
    <n v="0.5"/>
    <n v="0.5"/>
    <n v="0"/>
    <n v="0"/>
    <n v="0.5"/>
    <n v="31"/>
    <n v="0"/>
    <n v="0.5"/>
    <n v="0"/>
    <n v="0"/>
  </r>
  <r>
    <n v="368"/>
    <x v="1"/>
    <d v="2024-08-05T00:00:00"/>
    <x v="66"/>
    <n v="0.4"/>
    <s v="VRAI"/>
    <s v="FAUX"/>
    <s v="FAUX"/>
    <n v="0"/>
    <n v="0.4"/>
    <n v="0.4"/>
    <n v="0"/>
    <n v="0"/>
    <n v="0.4"/>
    <n v="31"/>
    <n v="0"/>
    <n v="0.4"/>
    <n v="0"/>
    <n v="0"/>
  </r>
  <r>
    <n v="369"/>
    <x v="1"/>
    <d v="2024-08-05T00:00:00"/>
    <x v="70"/>
    <n v="1.25"/>
    <s v="VRAI"/>
    <s v="FAUX"/>
    <s v="FAUX"/>
    <n v="0"/>
    <n v="1.25"/>
    <n v="1.25"/>
    <n v="0"/>
    <n v="0"/>
    <n v="1.25"/>
    <n v="31"/>
    <n v="0"/>
    <n v="1.25"/>
    <n v="0"/>
    <n v="0"/>
  </r>
  <r>
    <n v="370"/>
    <x v="1"/>
    <d v="2024-08-05T00:00:00"/>
    <x v="80"/>
    <n v="2.75"/>
    <s v="VRAI"/>
    <s v="FAUX"/>
    <s v="FAUX"/>
    <n v="0"/>
    <n v="2.75"/>
    <n v="2.75"/>
    <n v="0"/>
    <n v="0"/>
    <n v="2.75"/>
    <n v="31"/>
    <n v="0"/>
    <n v="2.75"/>
    <n v="0"/>
    <n v="0"/>
  </r>
  <r>
    <n v="371"/>
    <x v="1"/>
    <d v="2024-08-05T00:00:00"/>
    <x v="64"/>
    <n v="0.5"/>
    <s v="VRAI"/>
    <s v="FAUX"/>
    <s v="FAUX"/>
    <n v="0"/>
    <n v="0.5"/>
    <n v="0.5"/>
    <n v="0"/>
    <n v="0"/>
    <n v="0.5"/>
    <n v="31"/>
    <n v="0"/>
    <n v="0.5"/>
    <n v="0"/>
    <n v="0"/>
  </r>
  <r>
    <n v="372"/>
    <x v="1"/>
    <d v="2024-08-05T00:00:00"/>
    <x v="67"/>
    <n v="1"/>
    <s v="VRAI"/>
    <s v="FAUX"/>
    <s v="FAUX"/>
    <n v="0"/>
    <n v="1"/>
    <n v="1"/>
    <n v="0"/>
    <n v="0"/>
    <n v="1"/>
    <n v="31"/>
    <n v="0"/>
    <n v="1"/>
    <n v="0"/>
    <n v="0"/>
  </r>
  <r>
    <n v="373"/>
    <x v="1"/>
    <d v="2024-08-05T00:00:00"/>
    <x v="86"/>
    <n v="1.5"/>
    <s v="VRAI"/>
    <s v="FAUX"/>
    <s v="FAUX"/>
    <n v="0"/>
    <n v="1.5"/>
    <n v="1.5"/>
    <n v="0"/>
    <n v="0"/>
    <n v="1.5"/>
    <n v="31"/>
    <n v="0"/>
    <n v="1.5"/>
    <n v="0"/>
    <n v="0"/>
  </r>
  <r>
    <n v="374"/>
    <x v="1"/>
    <d v="2024-08-05T00:00:00"/>
    <x v="95"/>
    <n v="0.4"/>
    <s v="VRAI"/>
    <s v="FAUX"/>
    <s v="FAUX"/>
    <n v="0"/>
    <n v="0.4"/>
    <n v="0.4"/>
    <n v="0"/>
    <n v="0"/>
    <n v="0.4"/>
    <n v="31"/>
    <n v="0"/>
    <n v="0.4"/>
    <n v="0"/>
    <n v="0"/>
  </r>
  <r>
    <n v="375"/>
    <x v="1"/>
    <d v="2024-08-06T00:00:00"/>
    <x v="32"/>
    <n v="2.5"/>
    <s v="VRAI"/>
    <s v="FAUX"/>
    <s v="FAUX"/>
    <n v="0"/>
    <n v="2.5"/>
    <n v="2.5"/>
    <n v="0"/>
    <n v="0"/>
    <n v="2.5"/>
    <n v="30"/>
    <n v="2.5"/>
    <n v="0"/>
    <n v="0"/>
    <n v="0"/>
  </r>
  <r>
    <n v="376"/>
    <x v="1"/>
    <d v="2024-08-06T00:00:00"/>
    <x v="80"/>
    <n v="2.75"/>
    <s v="VRAI"/>
    <s v="FAUX"/>
    <s v="FAUX"/>
    <n v="0"/>
    <n v="2.75"/>
    <n v="2.75"/>
    <n v="0"/>
    <n v="0"/>
    <n v="2.75"/>
    <n v="30"/>
    <n v="2.75"/>
    <n v="0"/>
    <n v="0"/>
    <n v="0"/>
  </r>
  <r>
    <n v="377"/>
    <x v="1"/>
    <d v="2024-08-06T00:00:00"/>
    <x v="58"/>
    <n v="1.5"/>
    <s v="VRAI"/>
    <s v="FAUX"/>
    <s v="FAUX"/>
    <n v="0"/>
    <n v="1.5"/>
    <n v="1.5"/>
    <n v="0"/>
    <n v="0"/>
    <n v="1.5"/>
    <n v="30"/>
    <n v="1.5"/>
    <n v="0"/>
    <n v="0"/>
    <n v="0"/>
  </r>
  <r>
    <n v="378"/>
    <x v="1"/>
    <d v="2024-08-06T00:00:00"/>
    <x v="39"/>
    <n v="4"/>
    <s v="VRAI"/>
    <s v="FAUX"/>
    <s v="FAUX"/>
    <n v="0"/>
    <n v="4"/>
    <n v="4"/>
    <n v="0"/>
    <n v="0"/>
    <n v="4"/>
    <n v="30"/>
    <n v="4"/>
    <n v="0"/>
    <n v="0"/>
    <n v="0"/>
  </r>
  <r>
    <n v="379"/>
    <x v="1"/>
    <d v="2024-08-06T00:00:00"/>
    <x v="96"/>
    <n v="0.4"/>
    <s v="VRAI"/>
    <s v="FAUX"/>
    <s v="FAUX"/>
    <n v="0"/>
    <n v="0.4"/>
    <n v="0.4"/>
    <n v="0"/>
    <n v="0"/>
    <n v="0.4"/>
    <n v="30"/>
    <n v="0.4"/>
    <n v="0"/>
    <n v="0"/>
    <n v="0"/>
  </r>
  <r>
    <n v="380"/>
    <x v="1"/>
    <d v="2024-08-06T00:00:00"/>
    <x v="91"/>
    <n v="1"/>
    <s v="VRAI"/>
    <s v="FAUX"/>
    <s v="FAUX"/>
    <n v="0"/>
    <n v="1"/>
    <n v="1"/>
    <n v="0"/>
    <n v="0"/>
    <n v="1"/>
    <n v="30"/>
    <n v="1"/>
    <n v="0"/>
    <n v="0"/>
    <n v="0"/>
  </r>
  <r>
    <n v="381"/>
    <x v="1"/>
    <d v="2024-08-06T00:00:00"/>
    <x v="59"/>
    <n v="0.75"/>
    <s v="VRAI"/>
    <s v="FAUX"/>
    <s v="FAUX"/>
    <n v="0"/>
    <n v="0.75"/>
    <n v="0.75"/>
    <n v="0"/>
    <n v="0"/>
    <n v="0.75"/>
    <n v="30"/>
    <n v="0.75"/>
    <n v="0"/>
    <n v="0"/>
    <n v="0"/>
  </r>
  <r>
    <n v="382"/>
    <x v="1"/>
    <d v="2024-08-06T00:00:00"/>
    <x v="71"/>
    <n v="0.4"/>
    <s v="VRAI"/>
    <s v="VRAI"/>
    <s v="FAUX"/>
    <n v="0"/>
    <n v="0.4"/>
    <n v="0.4"/>
    <n v="0"/>
    <n v="0.4"/>
    <n v="0"/>
    <n v="30"/>
    <n v="0"/>
    <n v="0"/>
    <n v="0"/>
    <n v="0"/>
  </r>
  <r>
    <n v="383"/>
    <x v="1"/>
    <d v="2024-08-06T00:00:00"/>
    <x v="83"/>
    <n v="1.25"/>
    <s v="VRAI"/>
    <s v="FAUX"/>
    <s v="FAUX"/>
    <n v="0"/>
    <n v="1.25"/>
    <n v="1.25"/>
    <n v="0"/>
    <n v="0"/>
    <n v="1.25"/>
    <n v="30"/>
    <n v="1.25"/>
    <n v="0"/>
    <n v="0"/>
    <n v="0"/>
  </r>
  <r>
    <n v="384"/>
    <x v="1"/>
    <d v="2024-08-06T00:00:00"/>
    <x v="62"/>
    <n v="0.5"/>
    <s v="VRAI"/>
    <s v="FAUX"/>
    <s v="VRAI"/>
    <n v="0.5"/>
    <n v="0"/>
    <n v="0"/>
    <n v="0"/>
    <n v="0"/>
    <n v="0"/>
    <n v="30"/>
    <n v="0"/>
    <n v="0"/>
    <n v="0"/>
    <n v="0"/>
  </r>
  <r>
    <n v="385"/>
    <x v="1"/>
    <d v="2024-08-06T00:00:00"/>
    <x v="81"/>
    <n v="1.25"/>
    <s v="VRAI"/>
    <s v="FAUX"/>
    <s v="FAUX"/>
    <n v="0"/>
    <n v="1.25"/>
    <n v="1.25"/>
    <n v="0"/>
    <n v="0"/>
    <n v="1.25"/>
    <n v="30"/>
    <n v="1.25"/>
    <n v="0"/>
    <n v="0"/>
    <n v="0"/>
  </r>
  <r>
    <n v="386"/>
    <x v="1"/>
    <d v="2024-08-06T00:00:00"/>
    <x v="28"/>
    <n v="0.75"/>
    <s v="VRAI"/>
    <s v="FAUX"/>
    <s v="FAUX"/>
    <n v="0"/>
    <n v="0.75"/>
    <n v="0.75"/>
    <n v="0"/>
    <n v="0"/>
    <n v="0.75"/>
    <n v="30"/>
    <n v="0.75"/>
    <n v="0"/>
    <n v="0"/>
    <n v="0"/>
  </r>
  <r>
    <n v="387"/>
    <x v="1"/>
    <d v="2024-08-06T00:00:00"/>
    <x v="86"/>
    <n v="2.25"/>
    <s v="VRAI"/>
    <s v="FAUX"/>
    <s v="FAUX"/>
    <n v="0"/>
    <n v="2.25"/>
    <n v="2.25"/>
    <n v="0"/>
    <n v="0"/>
    <n v="2.25"/>
    <n v="30"/>
    <n v="2.25"/>
    <n v="0"/>
    <n v="0"/>
    <n v="0"/>
  </r>
  <r>
    <n v="388"/>
    <x v="1"/>
    <d v="2024-08-06T00:00:00"/>
    <x v="44"/>
    <n v="3.5"/>
    <s v="VRAI"/>
    <s v="FAUX"/>
    <s v="FAUX"/>
    <n v="0"/>
    <n v="3.5"/>
    <n v="3.5"/>
    <n v="0"/>
    <n v="0"/>
    <n v="3.5"/>
    <n v="30"/>
    <n v="3.5"/>
    <n v="0"/>
    <n v="0"/>
    <n v="0"/>
  </r>
  <r>
    <n v="389"/>
    <x v="1"/>
    <d v="2024-08-06T00:00:00"/>
    <x v="42"/>
    <n v="0.75"/>
    <s v="VRAI"/>
    <s v="FAUX"/>
    <s v="FAUX"/>
    <n v="0"/>
    <n v="0.75"/>
    <n v="0.75"/>
    <n v="0"/>
    <n v="0"/>
    <n v="0.75"/>
    <n v="30"/>
    <n v="0.75"/>
    <n v="0"/>
    <n v="0"/>
    <n v="0"/>
  </r>
  <r>
    <n v="390"/>
    <x v="1"/>
    <d v="2024-08-06T00:00:00"/>
    <x v="36"/>
    <n v="0.4"/>
    <s v="VRAI"/>
    <s v="FAUX"/>
    <s v="FAUX"/>
    <n v="0"/>
    <n v="0.4"/>
    <n v="0.4"/>
    <n v="0"/>
    <n v="0"/>
    <n v="0.4"/>
    <n v="30"/>
    <n v="0.4"/>
    <n v="0"/>
    <n v="0"/>
    <n v="0"/>
  </r>
  <r>
    <n v="391"/>
    <x v="1"/>
    <d v="2024-08-06T00:00:00"/>
    <x v="64"/>
    <n v="0.4"/>
    <s v="VRAI"/>
    <s v="FAUX"/>
    <s v="FAUX"/>
    <n v="0"/>
    <n v="0.4"/>
    <n v="0.4"/>
    <n v="0"/>
    <n v="0"/>
    <n v="0.4"/>
    <n v="30"/>
    <n v="0.4"/>
    <n v="0"/>
    <n v="0"/>
    <n v="0"/>
  </r>
  <r>
    <n v="392"/>
    <x v="1"/>
    <d v="2024-08-06T00:00:00"/>
    <x v="97"/>
    <n v="0.4"/>
    <s v="VRAI"/>
    <s v="FAUX"/>
    <s v="FAUX"/>
    <n v="0"/>
    <n v="0.4"/>
    <n v="0.4"/>
    <n v="0"/>
    <n v="0"/>
    <n v="0.4"/>
    <n v="30"/>
    <n v="0.4"/>
    <n v="0"/>
    <n v="0"/>
    <n v="0"/>
  </r>
  <r>
    <n v="393"/>
    <x v="1"/>
    <d v="2024-08-06T00:00:00"/>
    <x v="61"/>
    <n v="0.25"/>
    <s v="VRAI"/>
    <s v="FAUX"/>
    <s v="FAUX"/>
    <n v="0"/>
    <n v="0.25"/>
    <n v="0.25"/>
    <n v="0"/>
    <n v="0"/>
    <n v="0.25"/>
    <n v="30"/>
    <n v="0.25"/>
    <n v="0"/>
    <n v="0"/>
    <n v="0"/>
  </r>
  <r>
    <n v="394"/>
    <x v="1"/>
    <d v="2024-08-07T00:00:00"/>
    <x v="44"/>
    <n v="1.25"/>
    <s v="VRAI"/>
    <s v="FAUX"/>
    <s v="FAUX"/>
    <n v="0"/>
    <n v="1.25"/>
    <n v="1.25"/>
    <n v="0"/>
    <n v="0"/>
    <n v="1.25"/>
    <n v="29"/>
    <n v="1.25"/>
    <n v="0"/>
    <n v="0"/>
    <n v="0"/>
  </r>
  <r>
    <n v="395"/>
    <x v="1"/>
    <d v="2024-08-07T00:00:00"/>
    <x v="94"/>
    <n v="0.5"/>
    <s v="VRAI"/>
    <s v="FAUX"/>
    <s v="FAUX"/>
    <n v="0"/>
    <n v="0.5"/>
    <n v="0.5"/>
    <n v="0"/>
    <n v="0"/>
    <n v="0.5"/>
    <n v="29"/>
    <n v="0.5"/>
    <n v="0"/>
    <n v="0"/>
    <n v="0"/>
  </r>
  <r>
    <n v="396"/>
    <x v="1"/>
    <d v="2024-08-07T00:00:00"/>
    <x v="58"/>
    <n v="2"/>
    <s v="VRAI"/>
    <s v="FAUX"/>
    <s v="FAUX"/>
    <n v="0"/>
    <n v="2"/>
    <n v="2"/>
    <n v="0"/>
    <n v="0"/>
    <n v="2"/>
    <n v="29"/>
    <n v="2"/>
    <n v="0"/>
    <n v="0"/>
    <n v="0"/>
  </r>
  <r>
    <n v="397"/>
    <x v="1"/>
    <d v="2024-08-07T00:00:00"/>
    <x v="64"/>
    <n v="0.5"/>
    <s v="VRAI"/>
    <s v="FAUX"/>
    <s v="FAUX"/>
    <n v="0"/>
    <n v="0.5"/>
    <n v="0.5"/>
    <n v="0"/>
    <n v="0"/>
    <n v="0.5"/>
    <n v="29"/>
    <n v="0.5"/>
    <n v="0"/>
    <n v="0"/>
    <n v="0"/>
  </r>
  <r>
    <n v="398"/>
    <x v="1"/>
    <d v="2024-08-07T00:00:00"/>
    <x v="59"/>
    <n v="0.4"/>
    <s v="VRAI"/>
    <s v="FAUX"/>
    <s v="FAUX"/>
    <n v="0"/>
    <n v="0.4"/>
    <n v="0.4"/>
    <n v="0"/>
    <n v="0"/>
    <n v="0.4"/>
    <n v="29"/>
    <n v="0.4"/>
    <n v="0"/>
    <n v="0"/>
    <n v="0"/>
  </r>
  <r>
    <n v="399"/>
    <x v="1"/>
    <d v="2024-08-07T00:00:00"/>
    <x v="91"/>
    <n v="2.25"/>
    <s v="VRAI"/>
    <s v="FAUX"/>
    <s v="FAUX"/>
    <n v="0"/>
    <n v="2.25"/>
    <n v="2.25"/>
    <n v="0"/>
    <n v="0"/>
    <n v="2.25"/>
    <n v="29"/>
    <n v="2.25"/>
    <n v="0"/>
    <n v="0"/>
    <n v="0"/>
  </r>
  <r>
    <n v="400"/>
    <x v="1"/>
    <d v="2024-08-07T00:00:00"/>
    <x v="66"/>
    <n v="1.75"/>
    <s v="VRAI"/>
    <s v="FAUX"/>
    <s v="FAUX"/>
    <n v="0"/>
    <n v="1.75"/>
    <n v="1.75"/>
    <n v="0"/>
    <n v="0"/>
    <n v="1.75"/>
    <n v="29"/>
    <n v="1.75"/>
    <n v="0"/>
    <n v="0"/>
    <n v="0"/>
  </r>
  <r>
    <n v="401"/>
    <x v="1"/>
    <d v="2024-08-07T00:00:00"/>
    <x v="82"/>
    <n v="1.25"/>
    <s v="VRAI"/>
    <s v="VRAI"/>
    <s v="FAUX"/>
    <n v="0"/>
    <n v="1.25"/>
    <n v="1.25"/>
    <n v="0"/>
    <n v="1.25"/>
    <n v="0"/>
    <n v="29"/>
    <n v="0"/>
    <n v="0"/>
    <n v="0"/>
    <n v="0"/>
  </r>
  <r>
    <n v="402"/>
    <x v="1"/>
    <d v="2024-08-07T00:00:00"/>
    <x v="61"/>
    <n v="1"/>
    <s v="VRAI"/>
    <s v="FAUX"/>
    <s v="FAUX"/>
    <n v="0"/>
    <n v="1"/>
    <n v="1"/>
    <n v="0"/>
    <n v="0"/>
    <n v="1"/>
    <n v="29"/>
    <n v="1"/>
    <n v="0"/>
    <n v="0"/>
    <n v="0"/>
  </r>
  <r>
    <n v="403"/>
    <x v="1"/>
    <d v="2024-08-07T00:00:00"/>
    <x v="62"/>
    <n v="0.4"/>
    <s v="VRAI"/>
    <s v="FAUX"/>
    <s v="VRAI"/>
    <n v="0.4"/>
    <n v="0"/>
    <n v="0"/>
    <n v="0"/>
    <n v="0"/>
    <n v="0"/>
    <n v="29"/>
    <n v="0"/>
    <n v="0"/>
    <n v="0"/>
    <n v="0"/>
  </r>
  <r>
    <n v="404"/>
    <x v="1"/>
    <d v="2024-08-07T00:00:00"/>
    <x v="75"/>
    <n v="0.75"/>
    <s v="VRAI"/>
    <s v="FAUX"/>
    <s v="FAUX"/>
    <n v="0"/>
    <n v="0.75"/>
    <n v="0.75"/>
    <n v="0"/>
    <n v="0"/>
    <n v="0.75"/>
    <n v="29"/>
    <n v="0.75"/>
    <n v="0"/>
    <n v="0"/>
    <n v="0"/>
  </r>
  <r>
    <n v="405"/>
    <x v="1"/>
    <d v="2024-08-07T00:00:00"/>
    <x v="91"/>
    <n v="0.4"/>
    <s v="VRAI"/>
    <s v="FAUX"/>
    <s v="FAUX"/>
    <n v="0"/>
    <n v="0.4"/>
    <n v="0.4"/>
    <n v="0"/>
    <n v="0"/>
    <n v="0.4"/>
    <n v="29"/>
    <n v="0.4"/>
    <n v="0"/>
    <n v="0"/>
    <n v="0"/>
  </r>
  <r>
    <n v="406"/>
    <x v="1"/>
    <d v="2024-08-07T00:00:00"/>
    <x v="94"/>
    <n v="1.5"/>
    <s v="VRAI"/>
    <s v="FAUX"/>
    <s v="FAUX"/>
    <n v="0"/>
    <n v="1.5"/>
    <n v="1.5"/>
    <n v="0"/>
    <n v="0"/>
    <n v="1.5"/>
    <n v="29"/>
    <n v="1.5"/>
    <n v="0"/>
    <n v="0"/>
    <n v="0"/>
  </r>
  <r>
    <n v="407"/>
    <x v="1"/>
    <d v="2024-08-07T00:00:00"/>
    <x v="80"/>
    <n v="0.4"/>
    <s v="VRAI"/>
    <s v="FAUX"/>
    <s v="FAUX"/>
    <n v="0"/>
    <n v="0.4"/>
    <n v="0.4"/>
    <n v="0"/>
    <n v="0"/>
    <n v="0.4"/>
    <n v="29"/>
    <n v="0.4"/>
    <n v="0"/>
    <n v="0"/>
    <n v="0"/>
  </r>
  <r>
    <n v="408"/>
    <x v="1"/>
    <d v="2024-08-07T00:00:00"/>
    <x v="98"/>
    <n v="0.75"/>
    <s v="VRAI"/>
    <s v="FAUX"/>
    <s v="FAUX"/>
    <n v="0"/>
    <n v="0.75"/>
    <n v="0.75"/>
    <n v="0"/>
    <n v="0"/>
    <n v="0.75"/>
    <n v="29"/>
    <n v="0.75"/>
    <n v="0"/>
    <n v="0"/>
    <n v="0"/>
  </r>
  <r>
    <n v="409"/>
    <x v="1"/>
    <d v="2024-08-07T00:00:00"/>
    <x v="63"/>
    <n v="1.25"/>
    <s v="VRAI"/>
    <s v="FAUX"/>
    <s v="FAUX"/>
    <n v="0"/>
    <n v="1.25"/>
    <n v="1.25"/>
    <n v="0"/>
    <n v="0"/>
    <n v="1.25"/>
    <n v="29"/>
    <n v="1.25"/>
    <n v="0"/>
    <n v="0"/>
    <n v="0"/>
  </r>
  <r>
    <n v="410"/>
    <x v="1"/>
    <d v="2024-08-07T00:00:00"/>
    <x v="39"/>
    <n v="6"/>
    <s v="VRAI"/>
    <s v="FAUX"/>
    <s v="FAUX"/>
    <n v="0"/>
    <n v="6"/>
    <n v="6"/>
    <n v="0"/>
    <n v="0"/>
    <n v="6"/>
    <n v="29"/>
    <n v="6"/>
    <n v="0"/>
    <n v="0"/>
    <n v="0"/>
  </r>
  <r>
    <n v="411"/>
    <x v="1"/>
    <d v="2024-08-08T00:00:00"/>
    <x v="55"/>
    <n v="0.4"/>
    <s v="VRAI"/>
    <s v="FAUX"/>
    <s v="FAUX"/>
    <n v="0"/>
    <n v="0.4"/>
    <n v="0.4"/>
    <n v="0"/>
    <n v="0"/>
    <n v="0.4"/>
    <n v="28"/>
    <n v="0.4"/>
    <n v="0"/>
    <n v="0"/>
    <n v="0"/>
  </r>
  <r>
    <n v="412"/>
    <x v="1"/>
    <d v="2024-08-08T00:00:00"/>
    <x v="91"/>
    <n v="0.4"/>
    <s v="VRAI"/>
    <s v="FAUX"/>
    <s v="FAUX"/>
    <n v="0"/>
    <n v="0.4"/>
    <n v="0.4"/>
    <n v="0"/>
    <n v="0"/>
    <n v="0.4"/>
    <n v="28"/>
    <n v="0.4"/>
    <n v="0"/>
    <n v="0"/>
    <n v="0"/>
  </r>
  <r>
    <n v="413"/>
    <x v="1"/>
    <d v="2024-08-08T00:00:00"/>
    <x v="94"/>
    <n v="1.25"/>
    <s v="VRAI"/>
    <s v="FAUX"/>
    <s v="FAUX"/>
    <n v="0"/>
    <n v="1.25"/>
    <n v="1.25"/>
    <n v="0"/>
    <n v="0"/>
    <n v="1.25"/>
    <n v="28"/>
    <n v="1.25"/>
    <n v="0"/>
    <n v="0"/>
    <n v="0"/>
  </r>
  <r>
    <n v="414"/>
    <x v="1"/>
    <d v="2024-08-08T00:00:00"/>
    <x v="62"/>
    <n v="2.25"/>
    <s v="VRAI"/>
    <s v="FAUX"/>
    <s v="VRAI"/>
    <n v="2.25"/>
    <n v="0"/>
    <n v="0"/>
    <n v="0"/>
    <n v="0"/>
    <n v="0"/>
    <n v="28"/>
    <n v="0"/>
    <n v="0"/>
    <n v="0"/>
    <n v="0"/>
  </r>
  <r>
    <n v="415"/>
    <x v="1"/>
    <d v="2024-08-08T00:00:00"/>
    <x v="28"/>
    <n v="8.5"/>
    <s v="VRAI"/>
    <s v="FAUX"/>
    <s v="FAUX"/>
    <n v="0"/>
    <n v="8.5"/>
    <n v="8.5"/>
    <n v="0"/>
    <n v="0"/>
    <n v="8.5"/>
    <n v="28"/>
    <n v="8.5"/>
    <n v="0"/>
    <n v="0"/>
    <n v="0"/>
  </r>
  <r>
    <n v="416"/>
    <x v="1"/>
    <d v="2024-08-08T00:00:00"/>
    <x v="39"/>
    <n v="2"/>
    <s v="VRAI"/>
    <s v="FAUX"/>
    <s v="FAUX"/>
    <n v="0"/>
    <n v="2"/>
    <n v="2"/>
    <n v="0"/>
    <n v="0"/>
    <n v="2"/>
    <n v="28"/>
    <n v="2"/>
    <n v="0"/>
    <n v="0"/>
    <n v="0"/>
  </r>
  <r>
    <n v="417"/>
    <x v="1"/>
    <d v="2024-08-08T00:00:00"/>
    <x v="33"/>
    <n v="1.25"/>
    <s v="VRAI"/>
    <s v="FAUX"/>
    <s v="FAUX"/>
    <n v="0"/>
    <n v="1.25"/>
    <n v="1.25"/>
    <n v="0"/>
    <n v="0"/>
    <n v="1.25"/>
    <n v="28"/>
    <n v="1.25"/>
    <n v="0"/>
    <n v="0"/>
    <n v="0"/>
  </r>
  <r>
    <n v="418"/>
    <x v="1"/>
    <d v="2024-08-08T00:00:00"/>
    <x v="44"/>
    <n v="0.75"/>
    <s v="VRAI"/>
    <s v="FAUX"/>
    <s v="FAUX"/>
    <n v="0"/>
    <n v="0.75"/>
    <n v="0.75"/>
    <n v="0"/>
    <n v="0"/>
    <n v="0.75"/>
    <n v="28"/>
    <n v="0.75"/>
    <n v="0"/>
    <n v="0"/>
    <n v="0"/>
  </r>
  <r>
    <n v="419"/>
    <x v="1"/>
    <d v="2024-08-08T00:00:00"/>
    <x v="68"/>
    <n v="0.4"/>
    <s v="VRAI"/>
    <s v="FAUX"/>
    <s v="FAUX"/>
    <n v="0"/>
    <n v="0.4"/>
    <n v="0.4"/>
    <n v="0"/>
    <n v="0"/>
    <n v="0.4"/>
    <n v="28"/>
    <n v="0.4"/>
    <n v="0"/>
    <n v="0"/>
    <n v="0"/>
  </r>
  <r>
    <n v="420"/>
    <x v="1"/>
    <d v="2024-08-08T00:00:00"/>
    <x v="80"/>
    <n v="1.25"/>
    <s v="VRAI"/>
    <s v="FAUX"/>
    <s v="FAUX"/>
    <n v="0"/>
    <n v="1.25"/>
    <n v="1.25"/>
    <n v="0"/>
    <n v="0"/>
    <n v="1.25"/>
    <n v="28"/>
    <n v="1.25"/>
    <n v="0"/>
    <n v="0"/>
    <n v="0"/>
  </r>
  <r>
    <n v="421"/>
    <x v="1"/>
    <d v="2024-08-08T00:00:00"/>
    <x v="91"/>
    <n v="0.5"/>
    <s v="VRAI"/>
    <s v="FAUX"/>
    <s v="FAUX"/>
    <n v="0"/>
    <n v="0.5"/>
    <n v="0.5"/>
    <n v="0"/>
    <n v="0"/>
    <n v="0.5"/>
    <n v="28"/>
    <n v="0.5"/>
    <n v="0"/>
    <n v="0"/>
    <n v="0"/>
  </r>
  <r>
    <n v="422"/>
    <x v="1"/>
    <d v="2024-08-09T00:00:00"/>
    <x v="68"/>
    <n v="2"/>
    <s v="VRAI"/>
    <s v="FAUX"/>
    <s v="FAUX"/>
    <n v="0"/>
    <n v="2"/>
    <n v="2"/>
    <n v="0"/>
    <n v="0"/>
    <n v="2"/>
    <n v="27"/>
    <n v="2"/>
    <n v="0"/>
    <n v="0"/>
    <n v="0"/>
  </r>
  <r>
    <n v="423"/>
    <x v="1"/>
    <d v="2024-08-09T00:00:00"/>
    <x v="12"/>
    <n v="0.5"/>
    <s v="VRAI"/>
    <s v="FAUX"/>
    <s v="FAUX"/>
    <n v="0"/>
    <n v="0.5"/>
    <n v="0.5"/>
    <n v="0"/>
    <n v="0"/>
    <n v="0.5"/>
    <n v="27"/>
    <n v="0.5"/>
    <n v="0"/>
    <n v="0"/>
    <n v="0"/>
  </r>
  <r>
    <n v="424"/>
    <x v="1"/>
    <d v="2024-08-09T00:00:00"/>
    <x v="63"/>
    <n v="2.25"/>
    <s v="VRAI"/>
    <s v="FAUX"/>
    <s v="FAUX"/>
    <n v="0"/>
    <n v="2.25"/>
    <n v="2.25"/>
    <n v="0"/>
    <n v="0"/>
    <n v="2.25"/>
    <n v="27"/>
    <n v="2.25"/>
    <n v="0"/>
    <n v="0"/>
    <n v="0"/>
  </r>
  <r>
    <n v="425"/>
    <x v="1"/>
    <d v="2024-08-09T00:00:00"/>
    <x v="58"/>
    <n v="0.5"/>
    <s v="VRAI"/>
    <s v="FAUX"/>
    <s v="FAUX"/>
    <n v="0"/>
    <n v="0.5"/>
    <n v="0.5"/>
    <n v="0"/>
    <n v="0"/>
    <n v="0.5"/>
    <n v="27"/>
    <n v="0.5"/>
    <n v="0"/>
    <n v="0"/>
    <n v="0"/>
  </r>
  <r>
    <n v="426"/>
    <x v="1"/>
    <d v="2024-08-09T00:00:00"/>
    <x v="84"/>
    <n v="0.75"/>
    <s v="VRAI"/>
    <s v="FAUX"/>
    <s v="FAUX"/>
    <n v="0"/>
    <n v="0.75"/>
    <n v="0.75"/>
    <n v="0"/>
    <n v="0"/>
    <n v="0.75"/>
    <n v="27"/>
    <n v="0.75"/>
    <n v="0"/>
    <n v="0"/>
    <n v="0"/>
  </r>
  <r>
    <n v="427"/>
    <x v="1"/>
    <d v="2024-08-09T00:00:00"/>
    <x v="99"/>
    <n v="0.75"/>
    <s v="VRAI"/>
    <s v="FAUX"/>
    <s v="FAUX"/>
    <n v="0"/>
    <n v="0.75"/>
    <n v="0.75"/>
    <n v="0"/>
    <n v="0"/>
    <n v="0.75"/>
    <n v="27"/>
    <n v="0.75"/>
    <n v="0"/>
    <n v="0"/>
    <n v="0"/>
  </r>
  <r>
    <n v="428"/>
    <x v="1"/>
    <d v="2024-08-09T00:00:00"/>
    <x v="65"/>
    <n v="1.5"/>
    <s v="VRAI"/>
    <s v="FAUX"/>
    <s v="FAUX"/>
    <n v="0"/>
    <n v="1.5"/>
    <n v="1.5"/>
    <n v="0"/>
    <n v="0"/>
    <n v="1.5"/>
    <n v="27"/>
    <n v="1.5"/>
    <n v="0"/>
    <n v="0"/>
    <n v="0"/>
  </r>
  <r>
    <n v="429"/>
    <x v="1"/>
    <d v="2024-08-09T00:00:00"/>
    <x v="82"/>
    <n v="0.75"/>
    <s v="VRAI"/>
    <s v="VRAI"/>
    <s v="FAUX"/>
    <n v="0"/>
    <n v="0.75"/>
    <n v="0.75"/>
    <n v="0"/>
    <n v="0.75"/>
    <n v="0"/>
    <n v="27"/>
    <n v="0"/>
    <n v="0"/>
    <n v="0"/>
    <n v="0"/>
  </r>
  <r>
    <n v="430"/>
    <x v="1"/>
    <d v="2024-08-09T00:00:00"/>
    <x v="37"/>
    <n v="0.75"/>
    <s v="VRAI"/>
    <s v="FAUX"/>
    <s v="FAUX"/>
    <n v="0"/>
    <n v="0.75"/>
    <n v="0.75"/>
    <n v="0"/>
    <n v="0"/>
    <n v="0.75"/>
    <n v="27"/>
    <n v="0.75"/>
    <n v="0"/>
    <n v="0"/>
    <n v="0"/>
  </r>
  <r>
    <n v="431"/>
    <x v="1"/>
    <d v="2024-08-09T00:00:00"/>
    <x v="94"/>
    <n v="3"/>
    <s v="VRAI"/>
    <s v="FAUX"/>
    <s v="FAUX"/>
    <n v="0"/>
    <n v="3"/>
    <n v="3"/>
    <n v="0"/>
    <n v="0"/>
    <n v="3"/>
    <n v="27"/>
    <n v="3"/>
    <n v="0"/>
    <n v="0"/>
    <n v="0"/>
  </r>
  <r>
    <n v="432"/>
    <x v="1"/>
    <d v="2024-08-09T00:00:00"/>
    <x v="83"/>
    <n v="1.25"/>
    <s v="VRAI"/>
    <s v="FAUX"/>
    <s v="FAUX"/>
    <n v="0"/>
    <n v="1.25"/>
    <n v="1.25"/>
    <n v="0"/>
    <n v="0"/>
    <n v="1.25"/>
    <n v="27"/>
    <n v="1.25"/>
    <n v="0"/>
    <n v="0"/>
    <n v="0"/>
  </r>
  <r>
    <n v="433"/>
    <x v="3"/>
    <d v="2024-08-05T00:00:00"/>
    <x v="62"/>
    <n v="1.7"/>
    <s v="VRAI"/>
    <s v="FAUX"/>
    <s v="VRAI"/>
    <n v="1.7"/>
    <n v="0"/>
    <n v="0"/>
    <n v="0"/>
    <n v="0"/>
    <n v="0"/>
    <n v="31"/>
    <n v="0"/>
    <n v="0"/>
    <n v="0"/>
    <n v="0"/>
  </r>
  <r>
    <n v="434"/>
    <x v="3"/>
    <d v="2024-08-05T00:00:00"/>
    <x v="52"/>
    <n v="0.3"/>
    <s v="VRAI"/>
    <s v="FAUX"/>
    <s v="FAUX"/>
    <n v="0"/>
    <n v="0.3"/>
    <n v="0.3"/>
    <n v="0"/>
    <n v="0"/>
    <n v="0.3"/>
    <n v="31"/>
    <n v="0"/>
    <n v="0.3"/>
    <n v="0"/>
    <n v="0"/>
  </r>
  <r>
    <n v="435"/>
    <x v="3"/>
    <d v="2024-08-05T00:00:00"/>
    <x v="100"/>
    <n v="1.3"/>
    <s v="VRAI"/>
    <s v="FAUX"/>
    <s v="FAUX"/>
    <n v="0"/>
    <n v="1.3"/>
    <n v="1.3"/>
    <n v="0"/>
    <n v="0"/>
    <n v="1.3"/>
    <n v="31"/>
    <n v="0"/>
    <n v="1.3"/>
    <n v="0"/>
    <n v="0"/>
  </r>
  <r>
    <n v="436"/>
    <x v="3"/>
    <d v="2024-08-05T00:00:00"/>
    <x v="4"/>
    <n v="1.4"/>
    <s v="VRAI"/>
    <s v="FAUX"/>
    <s v="FAUX"/>
    <n v="0"/>
    <n v="1.4"/>
    <n v="1.4"/>
    <n v="0"/>
    <n v="0"/>
    <n v="1.4"/>
    <n v="31"/>
    <n v="0"/>
    <n v="1.4"/>
    <n v="0"/>
    <n v="0"/>
  </r>
  <r>
    <n v="437"/>
    <x v="3"/>
    <d v="2024-08-05T00:00:00"/>
    <x v="101"/>
    <n v="0.5"/>
    <s v="VRAI"/>
    <s v="FAUX"/>
    <s v="VRAI"/>
    <n v="0.5"/>
    <n v="0"/>
    <n v="0"/>
    <n v="0"/>
    <n v="0"/>
    <n v="0"/>
    <n v="31"/>
    <n v="0"/>
    <n v="0"/>
    <n v="0"/>
    <n v="0"/>
  </r>
  <r>
    <n v="438"/>
    <x v="3"/>
    <d v="2024-08-05T00:00:00"/>
    <x v="59"/>
    <n v="6.2"/>
    <s v="VRAI"/>
    <s v="FAUX"/>
    <s v="FAUX"/>
    <n v="0"/>
    <n v="6.2"/>
    <n v="6.2"/>
    <n v="0"/>
    <n v="0"/>
    <n v="6.2"/>
    <n v="31"/>
    <n v="0"/>
    <n v="6.2"/>
    <n v="0"/>
    <n v="0"/>
  </r>
  <r>
    <n v="439"/>
    <x v="3"/>
    <d v="2024-08-06T00:00:00"/>
    <x v="4"/>
    <n v="1.3"/>
    <s v="VRAI"/>
    <s v="FAUX"/>
    <s v="FAUX"/>
    <n v="0"/>
    <n v="1.3"/>
    <n v="1.3"/>
    <n v="0"/>
    <n v="0"/>
    <n v="1.3"/>
    <n v="30"/>
    <n v="1.3"/>
    <n v="0"/>
    <n v="0"/>
    <n v="0"/>
  </r>
  <r>
    <n v="440"/>
    <x v="3"/>
    <d v="2024-08-06T00:00:00"/>
    <x v="76"/>
    <n v="0.6"/>
    <s v="VRAI"/>
    <s v="FAUX"/>
    <s v="FAUX"/>
    <n v="0"/>
    <n v="0.6"/>
    <n v="0.6"/>
    <n v="0"/>
    <n v="0"/>
    <n v="0.6"/>
    <n v="30"/>
    <n v="0.6"/>
    <n v="0"/>
    <n v="0"/>
    <n v="0"/>
  </r>
  <r>
    <n v="441"/>
    <x v="3"/>
    <d v="2024-08-06T00:00:00"/>
    <x v="77"/>
    <n v="0.8"/>
    <s v="VRAI"/>
    <s v="FAUX"/>
    <s v="FAUX"/>
    <n v="0"/>
    <n v="0.8"/>
    <n v="0.8"/>
    <n v="0"/>
    <n v="0"/>
    <n v="0.8"/>
    <n v="30"/>
    <n v="0.8"/>
    <n v="0"/>
    <n v="0"/>
    <n v="0"/>
  </r>
  <r>
    <n v="442"/>
    <x v="3"/>
    <d v="2024-08-06T00:00:00"/>
    <x v="59"/>
    <n v="2.4"/>
    <s v="VRAI"/>
    <s v="FAUX"/>
    <s v="FAUX"/>
    <n v="0"/>
    <n v="2.4"/>
    <n v="2.4"/>
    <n v="0"/>
    <n v="0"/>
    <n v="2.4"/>
    <n v="30"/>
    <n v="2.4"/>
    <n v="0"/>
    <n v="0"/>
    <n v="0"/>
  </r>
  <r>
    <n v="443"/>
    <x v="3"/>
    <d v="2024-08-06T00:00:00"/>
    <x v="102"/>
    <n v="2.1"/>
    <s v="VRAI"/>
    <s v="FAUX"/>
    <s v="FAUX"/>
    <n v="0"/>
    <n v="2.1"/>
    <n v="2.1"/>
    <n v="0"/>
    <n v="0"/>
    <n v="2.1"/>
    <n v="30"/>
    <n v="2.1"/>
    <n v="0"/>
    <n v="0"/>
    <n v="0"/>
  </r>
  <r>
    <n v="444"/>
    <x v="3"/>
    <d v="2024-08-06T00:00:00"/>
    <x v="103"/>
    <n v="1"/>
    <s v="VRAI"/>
    <s v="FAUX"/>
    <s v="FAUX"/>
    <n v="0"/>
    <n v="1"/>
    <n v="1"/>
    <n v="0"/>
    <n v="0"/>
    <n v="1"/>
    <n v="30"/>
    <n v="1"/>
    <n v="0"/>
    <n v="0"/>
    <n v="0"/>
  </r>
  <r>
    <n v="445"/>
    <x v="3"/>
    <d v="2024-08-06T00:00:00"/>
    <x v="63"/>
    <n v="1.3"/>
    <s v="VRAI"/>
    <s v="FAUX"/>
    <s v="FAUX"/>
    <n v="0"/>
    <n v="1.3"/>
    <n v="1.3"/>
    <n v="0"/>
    <n v="0"/>
    <n v="1.3"/>
    <n v="30"/>
    <n v="1.3"/>
    <n v="0"/>
    <n v="0"/>
    <n v="0"/>
  </r>
  <r>
    <n v="446"/>
    <x v="3"/>
    <d v="2024-08-07T00:00:00"/>
    <x v="4"/>
    <n v="3"/>
    <s v="VRAI"/>
    <s v="FAUX"/>
    <s v="FAUX"/>
    <n v="0"/>
    <n v="3"/>
    <n v="3"/>
    <n v="0"/>
    <n v="0"/>
    <n v="3"/>
    <n v="29"/>
    <n v="3"/>
    <n v="0"/>
    <n v="0"/>
    <n v="0"/>
  </r>
  <r>
    <n v="447"/>
    <x v="3"/>
    <d v="2024-08-07T00:00:00"/>
    <x v="62"/>
    <n v="0.9"/>
    <s v="VRAI"/>
    <s v="FAUX"/>
    <s v="VRAI"/>
    <n v="0.9"/>
    <n v="0"/>
    <n v="0"/>
    <n v="0"/>
    <n v="0"/>
    <n v="0"/>
    <n v="29"/>
    <n v="0"/>
    <n v="0"/>
    <n v="0"/>
    <n v="0"/>
  </r>
  <r>
    <n v="448"/>
    <x v="3"/>
    <d v="2024-08-07T00:00:00"/>
    <x v="76"/>
    <n v="0.4"/>
    <s v="VRAI"/>
    <s v="FAUX"/>
    <s v="FAUX"/>
    <n v="0"/>
    <n v="0.4"/>
    <n v="0.4"/>
    <n v="0"/>
    <n v="0"/>
    <n v="0.4"/>
    <n v="29"/>
    <n v="0.4"/>
    <n v="0"/>
    <n v="0"/>
    <n v="0"/>
  </r>
  <r>
    <n v="449"/>
    <x v="3"/>
    <d v="2024-08-07T00:00:00"/>
    <x v="4"/>
    <n v="0.9"/>
    <s v="VRAI"/>
    <s v="FAUX"/>
    <s v="FAUX"/>
    <n v="0"/>
    <n v="0.9"/>
    <n v="0.9"/>
    <n v="0"/>
    <n v="0"/>
    <n v="0.9"/>
    <n v="29"/>
    <n v="0.9"/>
    <n v="0"/>
    <n v="0"/>
    <n v="0"/>
  </r>
  <r>
    <n v="450"/>
    <x v="3"/>
    <d v="2024-08-07T00:00:00"/>
    <x v="101"/>
    <n v="0.4"/>
    <s v="VRAI"/>
    <s v="FAUX"/>
    <s v="VRAI"/>
    <n v="0.4"/>
    <n v="0"/>
    <n v="0"/>
    <n v="0"/>
    <n v="0"/>
    <n v="0"/>
    <n v="29"/>
    <n v="0"/>
    <n v="0"/>
    <n v="0"/>
    <n v="0"/>
  </r>
  <r>
    <n v="451"/>
    <x v="3"/>
    <d v="2024-08-07T00:00:00"/>
    <x v="63"/>
    <n v="2.8"/>
    <s v="VRAI"/>
    <s v="FAUX"/>
    <s v="FAUX"/>
    <n v="0"/>
    <n v="2.8"/>
    <n v="2.8"/>
    <n v="0"/>
    <n v="0"/>
    <n v="2.8"/>
    <n v="29"/>
    <n v="2.8"/>
    <n v="0"/>
    <n v="0"/>
    <n v="0"/>
  </r>
  <r>
    <n v="452"/>
    <x v="1"/>
    <d v="2024-08-14T00:00:00"/>
    <x v="82"/>
    <n v="0.4"/>
    <s v="VRAI"/>
    <s v="VRAI"/>
    <s v="FAUX"/>
    <n v="0"/>
    <n v="0.4"/>
    <n v="0.4"/>
    <n v="0"/>
    <n v="0.4"/>
    <n v="0"/>
    <n v="22"/>
    <n v="0"/>
    <n v="0"/>
    <n v="0"/>
    <n v="0"/>
  </r>
  <r>
    <n v="453"/>
    <x v="1"/>
    <d v="2024-08-14T00:00:00"/>
    <x v="58"/>
    <n v="4.5"/>
    <s v="VRAI"/>
    <s v="FAUX"/>
    <s v="FAUX"/>
    <n v="0"/>
    <n v="4.5"/>
    <n v="4.5"/>
    <n v="0"/>
    <n v="0"/>
    <n v="4.5"/>
    <n v="22"/>
    <n v="4.5"/>
    <n v="0"/>
    <n v="0"/>
    <n v="0"/>
  </r>
  <r>
    <n v="454"/>
    <x v="1"/>
    <d v="2024-08-14T00:00:00"/>
    <x v="64"/>
    <n v="0.5"/>
    <s v="VRAI"/>
    <s v="FAUX"/>
    <s v="FAUX"/>
    <n v="0"/>
    <n v="0.5"/>
    <n v="0.5"/>
    <n v="0"/>
    <n v="0"/>
    <n v="0.5"/>
    <n v="22"/>
    <n v="0.5"/>
    <n v="0"/>
    <n v="0"/>
    <n v="0"/>
  </r>
  <r>
    <n v="455"/>
    <x v="1"/>
    <d v="2024-08-14T00:00:00"/>
    <x v="33"/>
    <n v="4.5"/>
    <s v="VRAI"/>
    <s v="FAUX"/>
    <s v="FAUX"/>
    <n v="0"/>
    <n v="4.5"/>
    <n v="4.5"/>
    <n v="0"/>
    <n v="0"/>
    <n v="4.5"/>
    <n v="22"/>
    <n v="4.5"/>
    <n v="0"/>
    <n v="0"/>
    <n v="0"/>
  </r>
  <r>
    <n v="456"/>
    <x v="1"/>
    <d v="2024-08-14T00:00:00"/>
    <x v="104"/>
    <n v="1.5"/>
    <s v="VRAI"/>
    <s v="FAUX"/>
    <s v="FAUX"/>
    <n v="0"/>
    <n v="1.5"/>
    <n v="1.5"/>
    <n v="0"/>
    <n v="0"/>
    <n v="1.5"/>
    <n v="22"/>
    <n v="1.5"/>
    <n v="0"/>
    <n v="0"/>
    <n v="0"/>
  </r>
  <r>
    <n v="457"/>
    <x v="1"/>
    <d v="2024-08-14T00:00:00"/>
    <x v="105"/>
    <n v="0.75"/>
    <s v="VRAI"/>
    <s v="FAUX"/>
    <s v="FAUX"/>
    <n v="0"/>
    <n v="0.75"/>
    <n v="0.75"/>
    <n v="0"/>
    <n v="0"/>
    <n v="0.75"/>
    <n v="22"/>
    <n v="0.75"/>
    <n v="0"/>
    <n v="0"/>
    <n v="0"/>
  </r>
  <r>
    <n v="458"/>
    <x v="1"/>
    <d v="2024-08-14T00:00:00"/>
    <x v="63"/>
    <n v="3"/>
    <s v="VRAI"/>
    <s v="FAUX"/>
    <s v="FAUX"/>
    <n v="0"/>
    <n v="3"/>
    <n v="3"/>
    <n v="0"/>
    <n v="0"/>
    <n v="3"/>
    <n v="22"/>
    <n v="3"/>
    <n v="0"/>
    <n v="0"/>
    <n v="0"/>
  </r>
  <r>
    <n v="459"/>
    <x v="1"/>
    <d v="2024-08-14T00:00:00"/>
    <x v="28"/>
    <n v="1"/>
    <s v="VRAI"/>
    <s v="FAUX"/>
    <s v="FAUX"/>
    <n v="0"/>
    <n v="1"/>
    <n v="1"/>
    <n v="0"/>
    <n v="0"/>
    <n v="1"/>
    <n v="22"/>
    <n v="1"/>
    <n v="0"/>
    <n v="0"/>
    <n v="0"/>
  </r>
  <r>
    <n v="460"/>
    <x v="1"/>
    <d v="2024-08-14T00:00:00"/>
    <x v="55"/>
    <n v="1"/>
    <s v="VRAI"/>
    <s v="FAUX"/>
    <s v="FAUX"/>
    <n v="0"/>
    <n v="1"/>
    <n v="1"/>
    <n v="0"/>
    <n v="0"/>
    <n v="1"/>
    <n v="22"/>
    <n v="1"/>
    <n v="0"/>
    <n v="0"/>
    <n v="0"/>
  </r>
  <r>
    <n v="461"/>
    <x v="1"/>
    <d v="2024-08-14T00:00:00"/>
    <x v="94"/>
    <n v="2"/>
    <s v="VRAI"/>
    <s v="FAUX"/>
    <s v="FAUX"/>
    <n v="0"/>
    <n v="2"/>
    <n v="2"/>
    <n v="0"/>
    <n v="0"/>
    <n v="2"/>
    <n v="22"/>
    <n v="2"/>
    <n v="0"/>
    <n v="0"/>
    <n v="0"/>
  </r>
  <r>
    <n v="462"/>
    <x v="1"/>
    <d v="2024-08-14T00:00:00"/>
    <x v="65"/>
    <n v="0.5"/>
    <s v="VRAI"/>
    <s v="FAUX"/>
    <s v="FAUX"/>
    <n v="0"/>
    <n v="0.5"/>
    <n v="0.5"/>
    <n v="0"/>
    <n v="0"/>
    <n v="0.5"/>
    <n v="22"/>
    <n v="0.5"/>
    <n v="0"/>
    <n v="0"/>
    <n v="0"/>
  </r>
  <r>
    <n v="463"/>
    <x v="1"/>
    <d v="2024-08-15T00:00:00"/>
    <x v="63"/>
    <n v="3.25"/>
    <s v="VRAI"/>
    <s v="FAUX"/>
    <s v="FAUX"/>
    <n v="0"/>
    <n v="3.25"/>
    <n v="3.25"/>
    <n v="0"/>
    <n v="0"/>
    <n v="3.25"/>
    <n v="21"/>
    <n v="3.25"/>
    <n v="0"/>
    <n v="0"/>
    <n v="0"/>
  </r>
  <r>
    <n v="464"/>
    <x v="1"/>
    <d v="2024-08-15T00:00:00"/>
    <x v="58"/>
    <n v="2.25"/>
    <s v="VRAI"/>
    <s v="FAUX"/>
    <s v="FAUX"/>
    <n v="0"/>
    <n v="2.25"/>
    <n v="2.25"/>
    <n v="0"/>
    <n v="0"/>
    <n v="2.25"/>
    <n v="21"/>
    <n v="2.25"/>
    <n v="0"/>
    <n v="0"/>
    <n v="0"/>
  </r>
  <r>
    <n v="465"/>
    <x v="1"/>
    <d v="2024-08-15T00:00:00"/>
    <x v="82"/>
    <n v="5.5"/>
    <s v="VRAI"/>
    <s v="VRAI"/>
    <s v="FAUX"/>
    <n v="0"/>
    <n v="5.5"/>
    <n v="5.5"/>
    <n v="0"/>
    <n v="5.5"/>
    <n v="0"/>
    <n v="21"/>
    <n v="0"/>
    <n v="0"/>
    <n v="0"/>
    <n v="0"/>
  </r>
  <r>
    <n v="466"/>
    <x v="1"/>
    <d v="2024-08-15T00:00:00"/>
    <x v="59"/>
    <n v="7"/>
    <s v="VRAI"/>
    <s v="VRAI"/>
    <s v="FAUX"/>
    <n v="0"/>
    <n v="7"/>
    <n v="7"/>
    <n v="0"/>
    <n v="7"/>
    <n v="0"/>
    <n v="21"/>
    <n v="0"/>
    <n v="0"/>
    <n v="0"/>
    <n v="0"/>
  </r>
  <r>
    <n v="467"/>
    <x v="1"/>
    <d v="2024-08-15T00:00:00"/>
    <x v="15"/>
    <n v="2"/>
    <s v="VRAI"/>
    <s v="FAUX"/>
    <s v="VRAI"/>
    <n v="2"/>
    <n v="0"/>
    <n v="0"/>
    <n v="0"/>
    <n v="0"/>
    <n v="0"/>
    <n v="21"/>
    <n v="0"/>
    <n v="0"/>
    <n v="0"/>
    <n v="0"/>
  </r>
  <r>
    <n v="468"/>
    <x v="2"/>
    <d v="2024-08-12T00:00:00"/>
    <x v="4"/>
    <n v="5.5"/>
    <s v="FAUX"/>
    <s v="FAUX"/>
    <s v="FAUX"/>
    <n v="0"/>
    <n v="5.5"/>
    <n v="0"/>
    <n v="5.5"/>
    <n v="0"/>
    <n v="0"/>
    <n v="24"/>
    <n v="0"/>
    <n v="0"/>
    <n v="0"/>
    <n v="0"/>
  </r>
  <r>
    <n v="469"/>
    <x v="2"/>
    <d v="2024-08-12T00:00:00"/>
    <x v="4"/>
    <n v="0.75"/>
    <s v="VRAI"/>
    <s v="FAUX"/>
    <s v="FAUX"/>
    <n v="0"/>
    <n v="0.75"/>
    <n v="0.75"/>
    <n v="0"/>
    <n v="0"/>
    <n v="0.75"/>
    <n v="24"/>
    <n v="0.75"/>
    <n v="0"/>
    <n v="0"/>
    <n v="0"/>
  </r>
  <r>
    <n v="470"/>
    <x v="2"/>
    <d v="2024-08-12T00:00:00"/>
    <x v="7"/>
    <n v="1"/>
    <s v="VRAI"/>
    <s v="FAUX"/>
    <s v="FAUX"/>
    <n v="0"/>
    <n v="1"/>
    <n v="1"/>
    <n v="0"/>
    <n v="0"/>
    <n v="1"/>
    <n v="24"/>
    <n v="1"/>
    <n v="0"/>
    <n v="0"/>
    <n v="0"/>
  </r>
  <r>
    <n v="471"/>
    <x v="2"/>
    <d v="2024-08-13T00:00:00"/>
    <x v="4"/>
    <n v="4.5"/>
    <s v="FAUX"/>
    <s v="FAUX"/>
    <s v="FAUX"/>
    <n v="0"/>
    <n v="4.5"/>
    <n v="0"/>
    <n v="4.5"/>
    <n v="0"/>
    <n v="0"/>
    <n v="23"/>
    <n v="0"/>
    <n v="0"/>
    <n v="0"/>
    <n v="0"/>
  </r>
  <r>
    <n v="472"/>
    <x v="2"/>
    <d v="2024-08-13T00:00:00"/>
    <x v="6"/>
    <n v="1"/>
    <s v="VRAI"/>
    <s v="FAUX"/>
    <s v="FAUX"/>
    <n v="0"/>
    <n v="1"/>
    <n v="1"/>
    <n v="0"/>
    <n v="0"/>
    <n v="1"/>
    <n v="23"/>
    <n v="1"/>
    <n v="0"/>
    <n v="0"/>
    <n v="0"/>
  </r>
  <r>
    <n v="473"/>
    <x v="2"/>
    <d v="2024-08-13T00:00:00"/>
    <x v="6"/>
    <n v="1"/>
    <s v="VRAI"/>
    <s v="FAUX"/>
    <s v="FAUX"/>
    <n v="0"/>
    <n v="1"/>
    <n v="1"/>
    <n v="0"/>
    <n v="0"/>
    <n v="1"/>
    <n v="23"/>
    <n v="1"/>
    <n v="0"/>
    <n v="0"/>
    <n v="0"/>
  </r>
  <r>
    <n v="474"/>
    <x v="2"/>
    <d v="2024-08-13T00:00:00"/>
    <x v="4"/>
    <n v="1"/>
    <s v="FAUX"/>
    <s v="FAUX"/>
    <s v="FAUX"/>
    <n v="0"/>
    <n v="1"/>
    <n v="0"/>
    <n v="1"/>
    <n v="0"/>
    <n v="0"/>
    <n v="23"/>
    <n v="0"/>
    <n v="0"/>
    <n v="0"/>
    <n v="0"/>
  </r>
  <r>
    <n v="475"/>
    <x v="2"/>
    <d v="2024-08-14T00:00:00"/>
    <x v="6"/>
    <n v="3.75"/>
    <s v="VRAI"/>
    <s v="FAUX"/>
    <s v="FAUX"/>
    <n v="0"/>
    <n v="3.75"/>
    <n v="3.75"/>
    <n v="0"/>
    <n v="0"/>
    <n v="3.75"/>
    <n v="22"/>
    <n v="3.75"/>
    <n v="0"/>
    <n v="0"/>
    <n v="0"/>
  </r>
  <r>
    <n v="476"/>
    <x v="2"/>
    <d v="2024-08-14T00:00:00"/>
    <x v="6"/>
    <n v="0.75"/>
    <s v="VRAI"/>
    <s v="FAUX"/>
    <s v="FAUX"/>
    <n v="0"/>
    <n v="0.75"/>
    <n v="0.75"/>
    <n v="0"/>
    <n v="0"/>
    <n v="0.75"/>
    <n v="22"/>
    <n v="0.75"/>
    <n v="0"/>
    <n v="0"/>
    <n v="0"/>
  </r>
  <r>
    <n v="477"/>
    <x v="2"/>
    <d v="2024-08-14T00:00:00"/>
    <x v="4"/>
    <n v="3"/>
    <s v="FAUX"/>
    <s v="FAUX"/>
    <s v="FAUX"/>
    <n v="0"/>
    <n v="3"/>
    <n v="0"/>
    <n v="3"/>
    <n v="0"/>
    <n v="0"/>
    <n v="22"/>
    <n v="0"/>
    <n v="0"/>
    <n v="0"/>
    <n v="0"/>
  </r>
  <r>
    <n v="478"/>
    <x v="2"/>
    <d v="2024-08-15T00:00:00"/>
    <x v="4"/>
    <n v="0.5"/>
    <s v="FAUX"/>
    <s v="FAUX"/>
    <s v="FAUX"/>
    <n v="0"/>
    <n v="0.5"/>
    <n v="0"/>
    <n v="0.5"/>
    <n v="0"/>
    <n v="0"/>
    <n v="21"/>
    <n v="0"/>
    <n v="0"/>
    <n v="0"/>
    <n v="0"/>
  </r>
  <r>
    <n v="479"/>
    <x v="1"/>
    <d v="2024-08-15T00:00:00"/>
    <x v="25"/>
    <n v="0.75"/>
    <s v="VRAI"/>
    <s v="FAUX"/>
    <s v="FAUX"/>
    <n v="0"/>
    <n v="0.75"/>
    <n v="0.75"/>
    <n v="0"/>
    <n v="0"/>
    <n v="0.75"/>
    <n v="21"/>
    <n v="0.75"/>
    <n v="0"/>
    <n v="0"/>
    <n v="0"/>
  </r>
  <r>
    <n v="480"/>
    <x v="2"/>
    <d v="2024-08-15T00:00:00"/>
    <x v="4"/>
    <n v="0.5"/>
    <s v="FAUX"/>
    <s v="FAUX"/>
    <s v="FAUX"/>
    <n v="0"/>
    <n v="0.5"/>
    <n v="0"/>
    <n v="0.5"/>
    <n v="0"/>
    <n v="0"/>
    <n v="21"/>
    <n v="0"/>
    <n v="0"/>
    <n v="0"/>
    <n v="0"/>
  </r>
  <r>
    <n v="481"/>
    <x v="2"/>
    <d v="2024-08-15T00:00:00"/>
    <x v="4"/>
    <n v="0.25"/>
    <s v="FAUX"/>
    <s v="FAUX"/>
    <s v="FAUX"/>
    <n v="0"/>
    <n v="0.25"/>
    <n v="0"/>
    <n v="0.25"/>
    <n v="0"/>
    <n v="0"/>
    <n v="21"/>
    <n v="0"/>
    <n v="0"/>
    <n v="0"/>
    <n v="0"/>
  </r>
  <r>
    <n v="482"/>
    <x v="2"/>
    <d v="2024-08-15T00:00:00"/>
    <x v="7"/>
    <n v="0.5"/>
    <s v="VRAI"/>
    <s v="FAUX"/>
    <s v="FAUX"/>
    <n v="0"/>
    <n v="0.5"/>
    <n v="0.5"/>
    <n v="0"/>
    <n v="0"/>
    <n v="0.5"/>
    <n v="21"/>
    <n v="0.5"/>
    <n v="0"/>
    <n v="0"/>
    <n v="0"/>
  </r>
  <r>
    <n v="483"/>
    <x v="1"/>
    <d v="2024-08-15T00:00:00"/>
    <x v="91"/>
    <n v="1"/>
    <s v="VRAI"/>
    <s v="FAUX"/>
    <s v="FAUX"/>
    <n v="0"/>
    <n v="1"/>
    <n v="1"/>
    <n v="0"/>
    <n v="0"/>
    <n v="1"/>
    <n v="21"/>
    <n v="1"/>
    <n v="0"/>
    <n v="0"/>
    <n v="0"/>
  </r>
  <r>
    <n v="484"/>
    <x v="1"/>
    <d v="2024-08-15T00:00:00"/>
    <x v="28"/>
    <n v="2"/>
    <s v="VRAI"/>
    <s v="FAUX"/>
    <s v="FAUX"/>
    <n v="0"/>
    <n v="2"/>
    <n v="2"/>
    <n v="0"/>
    <n v="0"/>
    <n v="2"/>
    <n v="21"/>
    <n v="2"/>
    <n v="0"/>
    <n v="0"/>
    <n v="0"/>
  </r>
  <r>
    <n v="485"/>
    <x v="1"/>
    <d v="2024-08-15T00:00:00"/>
    <x v="44"/>
    <n v="0.5"/>
    <s v="VRAI"/>
    <s v="FAUX"/>
    <s v="FAUX"/>
    <n v="0"/>
    <n v="0.5"/>
    <n v="0.5"/>
    <n v="0"/>
    <n v="0"/>
    <n v="0.5"/>
    <n v="21"/>
    <n v="0.5"/>
    <n v="0"/>
    <n v="0"/>
    <n v="0"/>
  </r>
  <r>
    <n v="486"/>
    <x v="1"/>
    <d v="2024-08-15T00:00:00"/>
    <x v="103"/>
    <n v="1"/>
    <s v="VRAI"/>
    <s v="FAUX"/>
    <s v="FAUX"/>
    <n v="0"/>
    <n v="1"/>
    <n v="1"/>
    <n v="0"/>
    <n v="0"/>
    <n v="1"/>
    <n v="21"/>
    <n v="1"/>
    <n v="0"/>
    <n v="0"/>
    <n v="0"/>
  </r>
  <r>
    <n v="487"/>
    <x v="1"/>
    <d v="2024-08-15T00:00:00"/>
    <x v="55"/>
    <n v="2.75"/>
    <s v="VRAI"/>
    <s v="FAUX"/>
    <s v="FAUX"/>
    <n v="0"/>
    <n v="2.75"/>
    <n v="2.75"/>
    <n v="0"/>
    <n v="0"/>
    <n v="2.75"/>
    <n v="21"/>
    <n v="2.75"/>
    <n v="0"/>
    <n v="0"/>
    <n v="0"/>
  </r>
  <r>
    <n v="488"/>
    <x v="1"/>
    <d v="2024-08-15T00:00:00"/>
    <x v="33"/>
    <n v="0.5"/>
    <s v="VRAI"/>
    <s v="FAUX"/>
    <s v="FAUX"/>
    <n v="0"/>
    <n v="0.5"/>
    <n v="0.5"/>
    <n v="0"/>
    <n v="0"/>
    <n v="0.5"/>
    <n v="21"/>
    <n v="0.5"/>
    <n v="0"/>
    <n v="0"/>
    <n v="0"/>
  </r>
  <r>
    <n v="489"/>
    <x v="1"/>
    <d v="2024-08-15T00:00:00"/>
    <x v="68"/>
    <n v="1.5"/>
    <s v="VRAI"/>
    <s v="FAUX"/>
    <s v="FAUX"/>
    <n v="0"/>
    <n v="1.5"/>
    <n v="1.5"/>
    <n v="0"/>
    <n v="0"/>
    <n v="1.5"/>
    <n v="21"/>
    <n v="1.5"/>
    <n v="0"/>
    <n v="0"/>
    <n v="0"/>
  </r>
  <r>
    <n v="490"/>
    <x v="1"/>
    <d v="2024-08-15T00:00:00"/>
    <x v="80"/>
    <n v="1.75"/>
    <s v="VRAI"/>
    <s v="FAUX"/>
    <s v="FAUX"/>
    <n v="0"/>
    <n v="1.75"/>
    <n v="1.75"/>
    <n v="0"/>
    <n v="0"/>
    <n v="1.75"/>
    <n v="21"/>
    <n v="1.75"/>
    <n v="0"/>
    <n v="0"/>
    <n v="0"/>
  </r>
  <r>
    <n v="491"/>
    <x v="2"/>
    <d v="2024-08-15T00:00:00"/>
    <x v="4"/>
    <n v="5.75"/>
    <s v="FAUX"/>
    <s v="FAUX"/>
    <s v="FAUX"/>
    <n v="0"/>
    <n v="5.75"/>
    <n v="0"/>
    <n v="5.75"/>
    <n v="0"/>
    <n v="0"/>
    <n v="21"/>
    <n v="0"/>
    <n v="0"/>
    <n v="0"/>
    <n v="0"/>
  </r>
  <r>
    <n v="492"/>
    <x v="1"/>
    <d v="2024-08-16T00:00:00"/>
    <x v="82"/>
    <n v="1.5"/>
    <s v="VRAI"/>
    <s v="VRAI"/>
    <s v="FAUX"/>
    <n v="0"/>
    <n v="1.5"/>
    <n v="1.5"/>
    <n v="0"/>
    <n v="1.5"/>
    <n v="0"/>
    <n v="20"/>
    <n v="0"/>
    <n v="0"/>
    <n v="0"/>
    <n v="0"/>
  </r>
  <r>
    <n v="493"/>
    <x v="1"/>
    <d v="2024-08-16T00:00:00"/>
    <x v="58"/>
    <n v="2.5"/>
    <s v="VRAI"/>
    <s v="FAUX"/>
    <s v="FAUX"/>
    <n v="0"/>
    <n v="2.5"/>
    <n v="2.5"/>
    <n v="0"/>
    <n v="0"/>
    <n v="2.5"/>
    <n v="20"/>
    <n v="2.5"/>
    <n v="0"/>
    <n v="0"/>
    <n v="0"/>
  </r>
  <r>
    <n v="494"/>
    <x v="1"/>
    <d v="2024-08-16T00:00:00"/>
    <x v="61"/>
    <n v="0.25"/>
    <s v="VRAI"/>
    <s v="FAUX"/>
    <s v="FAUX"/>
    <n v="0"/>
    <n v="0.25"/>
    <n v="0.25"/>
    <n v="0"/>
    <n v="0"/>
    <n v="0.25"/>
    <n v="20"/>
    <n v="0.25"/>
    <n v="0"/>
    <n v="0"/>
    <n v="0"/>
  </r>
  <r>
    <n v="495"/>
    <x v="1"/>
    <d v="2024-08-16T00:00:00"/>
    <x v="59"/>
    <n v="20"/>
    <s v="VRAI"/>
    <s v="VRAI"/>
    <s v="FAUX"/>
    <n v="0"/>
    <n v="20"/>
    <n v="20"/>
    <n v="0"/>
    <n v="20"/>
    <n v="0"/>
    <n v="20"/>
    <n v="0"/>
    <n v="0"/>
    <n v="0"/>
    <n v="0"/>
  </r>
  <r>
    <n v="496"/>
    <x v="1"/>
    <d v="2024-08-16T00:00:00"/>
    <x v="91"/>
    <n v="0.75"/>
    <s v="VRAI"/>
    <s v="FAUX"/>
    <s v="FAUX"/>
    <n v="0"/>
    <n v="0.75"/>
    <n v="0.75"/>
    <n v="0"/>
    <n v="0"/>
    <n v="0.75"/>
    <n v="20"/>
    <n v="0.75"/>
    <n v="0"/>
    <n v="0"/>
    <n v="0"/>
  </r>
  <r>
    <n v="497"/>
    <x v="3"/>
    <d v="2024-08-16T00:00:00"/>
    <x v="81"/>
    <n v="0.25"/>
    <s v="VRAI"/>
    <s v="FAUX"/>
    <s v="VRAI"/>
    <n v="0.25"/>
    <n v="0"/>
    <n v="0"/>
    <n v="0"/>
    <n v="0"/>
    <n v="0"/>
    <n v="20"/>
    <n v="0"/>
    <n v="0"/>
    <n v="0"/>
    <n v="0"/>
  </r>
  <r>
    <n v="498"/>
    <x v="1"/>
    <d v="2024-08-16T00:00:00"/>
    <x v="63"/>
    <n v="0.4"/>
    <s v="VRAI"/>
    <s v="FAUX"/>
    <s v="FAUX"/>
    <n v="0"/>
    <n v="0.4"/>
    <n v="0.4"/>
    <n v="0"/>
    <n v="0"/>
    <n v="0.4"/>
    <n v="20"/>
    <n v="0.4"/>
    <n v="0"/>
    <n v="0"/>
    <n v="0"/>
  </r>
  <r>
    <n v="499"/>
    <x v="1"/>
    <d v="2024-08-16T00:00:00"/>
    <x v="65"/>
    <n v="0.4"/>
    <s v="VRAI"/>
    <s v="FAUX"/>
    <s v="FAUX"/>
    <n v="0"/>
    <n v="0.4"/>
    <n v="0.4"/>
    <n v="0"/>
    <n v="0"/>
    <n v="0.4"/>
    <n v="20"/>
    <n v="0.4"/>
    <n v="0"/>
    <n v="0"/>
    <n v="0"/>
  </r>
  <r>
    <n v="500"/>
    <x v="1"/>
    <d v="2024-08-18T00:00:00"/>
    <x v="59"/>
    <n v="0.4"/>
    <s v="VRAI"/>
    <s v="VRAI"/>
    <s v="FAUX"/>
    <n v="0"/>
    <n v="0.4"/>
    <n v="0.4"/>
    <n v="0"/>
    <n v="0.4"/>
    <n v="0"/>
    <n v="18"/>
    <n v="0"/>
    <n v="0"/>
    <n v="0"/>
    <n v="0"/>
  </r>
  <r>
    <n v="501"/>
    <x v="1"/>
    <d v="2024-08-18T00:00:00"/>
    <x v="24"/>
    <n v="0.4"/>
    <s v="VRAI"/>
    <s v="VRAI"/>
    <s v="FAUX"/>
    <n v="0"/>
    <n v="0.4"/>
    <n v="0.4"/>
    <n v="0"/>
    <n v="0.4"/>
    <n v="0"/>
    <n v="18"/>
    <n v="0"/>
    <n v="0"/>
    <n v="0"/>
    <n v="0"/>
  </r>
  <r>
    <n v="502"/>
    <x v="1"/>
    <d v="2024-08-18T00:00:00"/>
    <x v="58"/>
    <n v="0.5"/>
    <s v="VRAI"/>
    <s v="FAUX"/>
    <s v="FAUX"/>
    <n v="0"/>
    <n v="0.5"/>
    <n v="0.5"/>
    <n v="0"/>
    <n v="0"/>
    <n v="0.5"/>
    <n v="18"/>
    <n v="0.5"/>
    <n v="0"/>
    <n v="0"/>
    <n v="0"/>
  </r>
  <r>
    <n v="503"/>
    <x v="0"/>
    <d v="2024-08-19T00:00:00"/>
    <x v="2"/>
    <n v="0.25"/>
    <s v="VRAI"/>
    <s v="FAUX"/>
    <s v="FAUX"/>
    <n v="0"/>
    <n v="0.25"/>
    <n v="0.25"/>
    <n v="0"/>
    <n v="0"/>
    <n v="0.25"/>
    <n v="17"/>
    <n v="0.25"/>
    <n v="0"/>
    <n v="0"/>
    <n v="0"/>
  </r>
  <r>
    <n v="504"/>
    <x v="0"/>
    <d v="2024-08-19T00:00:00"/>
    <x v="4"/>
    <n v="3"/>
    <s v="FAUX"/>
    <s v="FAUX"/>
    <s v="FAUX"/>
    <n v="0"/>
    <n v="3"/>
    <n v="0"/>
    <n v="3"/>
    <n v="0"/>
    <n v="0"/>
    <n v="17"/>
    <n v="0"/>
    <n v="0"/>
    <n v="0"/>
    <n v="0"/>
  </r>
  <r>
    <n v="505"/>
    <x v="1"/>
    <d v="2024-08-19T00:00:00"/>
    <x v="68"/>
    <n v="0.4"/>
    <s v="VRAI"/>
    <s v="FAUX"/>
    <s v="FAUX"/>
    <n v="0"/>
    <n v="0.4"/>
    <n v="0.4"/>
    <n v="0"/>
    <n v="0"/>
    <n v="0.4"/>
    <n v="17"/>
    <n v="0.4"/>
    <n v="0"/>
    <n v="0"/>
    <n v="0"/>
  </r>
  <r>
    <n v="506"/>
    <x v="1"/>
    <d v="2024-08-19T00:00:00"/>
    <x v="15"/>
    <n v="0.5"/>
    <s v="VRAI"/>
    <s v="FAUX"/>
    <s v="VRAI"/>
    <n v="0.5"/>
    <n v="0"/>
    <n v="0"/>
    <n v="0"/>
    <n v="0"/>
    <n v="0"/>
    <n v="17"/>
    <n v="0"/>
    <n v="0"/>
    <n v="0"/>
    <n v="0"/>
  </r>
  <r>
    <n v="507"/>
    <x v="1"/>
    <d v="2024-08-19T00:00:00"/>
    <x v="83"/>
    <n v="0.5"/>
    <s v="VRAI"/>
    <s v="FAUX"/>
    <s v="FAUX"/>
    <n v="0"/>
    <n v="0.5"/>
    <n v="0.5"/>
    <n v="0"/>
    <n v="0"/>
    <n v="0.5"/>
    <n v="17"/>
    <n v="0.5"/>
    <n v="0"/>
    <n v="0"/>
    <n v="0"/>
  </r>
  <r>
    <n v="508"/>
    <x v="2"/>
    <d v="2024-08-19T00:00:00"/>
    <x v="4"/>
    <n v="7.75"/>
    <s v="FAUX"/>
    <s v="FAUX"/>
    <s v="FAUX"/>
    <n v="0"/>
    <n v="7.75"/>
    <n v="0"/>
    <n v="7.75"/>
    <n v="0"/>
    <n v="0"/>
    <n v="17"/>
    <n v="0"/>
    <n v="0"/>
    <n v="0"/>
    <n v="0"/>
  </r>
  <r>
    <n v="509"/>
    <x v="2"/>
    <d v="2024-08-20T00:00:00"/>
    <x v="4"/>
    <n v="1"/>
    <s v="FAUX"/>
    <s v="FAUX"/>
    <s v="FAUX"/>
    <n v="0"/>
    <n v="1"/>
    <n v="0"/>
    <n v="1"/>
    <n v="0"/>
    <n v="0"/>
    <n v="16"/>
    <n v="0"/>
    <n v="0"/>
    <n v="0"/>
    <n v="0"/>
  </r>
  <r>
    <n v="510"/>
    <x v="0"/>
    <d v="2024-08-20T00:00:00"/>
    <x v="4"/>
    <n v="3"/>
    <s v="FAUX"/>
    <s v="FAUX"/>
    <s v="FAUX"/>
    <n v="0"/>
    <n v="3"/>
    <n v="0"/>
    <n v="3"/>
    <n v="0"/>
    <n v="0"/>
    <n v="16"/>
    <n v="0"/>
    <n v="0"/>
    <n v="0"/>
    <n v="0"/>
  </r>
  <r>
    <n v="511"/>
    <x v="1"/>
    <d v="2024-08-20T00:00:00"/>
    <x v="106"/>
    <n v="0.4"/>
    <s v="VRAI"/>
    <s v="FAUX"/>
    <s v="FAUX"/>
    <n v="0"/>
    <n v="0.4"/>
    <n v="0.4"/>
    <n v="0"/>
    <n v="0"/>
    <n v="0.4"/>
    <n v="16"/>
    <n v="0.4"/>
    <n v="0"/>
    <n v="0"/>
    <n v="0"/>
  </r>
  <r>
    <n v="512"/>
    <x v="1"/>
    <d v="2024-08-20T00:00:00"/>
    <x v="88"/>
    <n v="0.75"/>
    <s v="VRAI"/>
    <s v="FAUX"/>
    <s v="VRAI"/>
    <n v="0.75"/>
    <n v="0"/>
    <n v="0"/>
    <n v="0"/>
    <n v="0"/>
    <n v="0"/>
    <n v="16"/>
    <n v="0"/>
    <n v="0"/>
    <n v="0"/>
    <n v="0"/>
  </r>
  <r>
    <n v="513"/>
    <x v="0"/>
    <d v="2024-08-20T00:00:00"/>
    <x v="4"/>
    <n v="3.5"/>
    <s v="FAUX"/>
    <s v="FAUX"/>
    <s v="FAUX"/>
    <n v="0"/>
    <n v="3.5"/>
    <n v="0"/>
    <n v="3.5"/>
    <n v="0"/>
    <n v="0"/>
    <n v="16"/>
    <n v="0"/>
    <n v="0"/>
    <n v="0"/>
    <n v="0"/>
  </r>
  <r>
    <n v="514"/>
    <x v="1"/>
    <d v="2024-08-20T00:00:00"/>
    <x v="63"/>
    <n v="1"/>
    <s v="VRAI"/>
    <s v="FAUX"/>
    <s v="FAUX"/>
    <n v="0"/>
    <n v="1"/>
    <n v="1"/>
    <n v="0"/>
    <n v="0"/>
    <n v="1"/>
    <n v="16"/>
    <n v="1"/>
    <n v="0"/>
    <n v="0"/>
    <n v="0"/>
  </r>
  <r>
    <n v="515"/>
    <x v="1"/>
    <d v="2024-08-20T00:00:00"/>
    <x v="44"/>
    <n v="0.4"/>
    <s v="VRAI"/>
    <s v="FAUX"/>
    <s v="FAUX"/>
    <n v="0"/>
    <n v="0.4"/>
    <n v="0.4"/>
    <n v="0"/>
    <n v="0"/>
    <n v="0.4"/>
    <n v="16"/>
    <n v="0.4"/>
    <n v="0"/>
    <n v="0"/>
    <n v="0"/>
  </r>
  <r>
    <n v="516"/>
    <x v="2"/>
    <d v="2024-08-20T00:00:00"/>
    <x v="4"/>
    <n v="5.25"/>
    <s v="FAUX"/>
    <s v="FAUX"/>
    <s v="FAUX"/>
    <n v="0"/>
    <n v="5.25"/>
    <n v="0"/>
    <n v="5.25"/>
    <n v="0"/>
    <n v="0"/>
    <n v="16"/>
    <n v="0"/>
    <n v="0"/>
    <n v="0"/>
    <n v="0"/>
  </r>
  <r>
    <n v="517"/>
    <x v="2"/>
    <d v="2024-08-20T00:00:00"/>
    <x v="7"/>
    <n v="0.5"/>
    <s v="VRAI"/>
    <s v="FAUX"/>
    <s v="FAUX"/>
    <n v="0"/>
    <n v="0.5"/>
    <n v="0.5"/>
    <n v="0"/>
    <n v="0"/>
    <n v="0.5"/>
    <n v="16"/>
    <n v="0.5"/>
    <n v="0"/>
    <n v="0"/>
    <n v="0"/>
  </r>
  <r>
    <n v="518"/>
    <x v="1"/>
    <d v="2024-08-20T00:00:00"/>
    <x v="94"/>
    <n v="1"/>
    <s v="VRAI"/>
    <s v="FAUX"/>
    <s v="FAUX"/>
    <n v="0"/>
    <n v="1"/>
    <n v="1"/>
    <n v="0"/>
    <n v="0"/>
    <n v="1"/>
    <n v="16"/>
    <n v="1"/>
    <n v="0"/>
    <n v="0"/>
    <n v="0"/>
  </r>
  <r>
    <n v="519"/>
    <x v="1"/>
    <d v="2024-08-20T00:00:00"/>
    <x v="58"/>
    <n v="1.5"/>
    <s v="VRAI"/>
    <s v="FAUX"/>
    <s v="FAUX"/>
    <n v="0"/>
    <n v="1.5"/>
    <n v="1.5"/>
    <n v="0"/>
    <n v="0"/>
    <n v="1.5"/>
    <n v="16"/>
    <n v="1.5"/>
    <n v="0"/>
    <n v="0"/>
    <n v="0"/>
  </r>
  <r>
    <n v="520"/>
    <x v="1"/>
    <d v="2024-08-20T00:00:00"/>
    <x v="82"/>
    <n v="0.4"/>
    <s v="VRAI"/>
    <s v="VRAI"/>
    <s v="FAUX"/>
    <n v="0"/>
    <n v="0.4"/>
    <n v="0.4"/>
    <n v="0"/>
    <n v="0.4"/>
    <n v="0"/>
    <n v="16"/>
    <n v="0"/>
    <n v="0"/>
    <n v="0"/>
    <n v="0"/>
  </r>
  <r>
    <n v="521"/>
    <x v="1"/>
    <d v="2024-08-21T00:00:00"/>
    <x v="61"/>
    <n v="0.75"/>
    <s v="VRAI"/>
    <s v="FAUX"/>
    <s v="FAUX"/>
    <n v="0"/>
    <n v="0.75"/>
    <n v="0.75"/>
    <n v="0"/>
    <n v="0"/>
    <n v="0.75"/>
    <n v="15"/>
    <n v="0.75"/>
    <n v="0"/>
    <n v="0"/>
    <n v="0"/>
  </r>
  <r>
    <n v="522"/>
    <x v="1"/>
    <d v="2024-08-21T00:00:00"/>
    <x v="94"/>
    <n v="0.75"/>
    <s v="VRAI"/>
    <s v="FAUX"/>
    <s v="FAUX"/>
    <n v="0"/>
    <n v="0.75"/>
    <n v="0.75"/>
    <n v="0"/>
    <n v="0"/>
    <n v="0.75"/>
    <n v="15"/>
    <n v="0.75"/>
    <n v="0"/>
    <n v="0"/>
    <n v="0"/>
  </r>
  <r>
    <n v="523"/>
    <x v="1"/>
    <d v="2024-08-21T00:00:00"/>
    <x v="58"/>
    <n v="0.75"/>
    <s v="VRAI"/>
    <s v="FAUX"/>
    <s v="FAUX"/>
    <n v="0"/>
    <n v="0.75"/>
    <n v="0.75"/>
    <n v="0"/>
    <n v="0"/>
    <n v="0.75"/>
    <n v="15"/>
    <n v="0.75"/>
    <n v="0"/>
    <n v="0"/>
    <n v="0"/>
  </r>
  <r>
    <n v="524"/>
    <x v="1"/>
    <d v="2024-08-21T00:00:00"/>
    <x v="59"/>
    <n v="0.75"/>
    <s v="VRAI"/>
    <s v="VRAI"/>
    <s v="FAUX"/>
    <n v="0"/>
    <n v="0.75"/>
    <n v="0.75"/>
    <n v="0"/>
    <n v="0.75"/>
    <n v="0"/>
    <n v="15"/>
    <n v="0"/>
    <n v="0"/>
    <n v="0"/>
    <n v="0"/>
  </r>
  <r>
    <n v="525"/>
    <x v="1"/>
    <d v="2024-08-21T00:00:00"/>
    <x v="105"/>
    <n v="0.75"/>
    <s v="VRAI"/>
    <s v="FAUX"/>
    <s v="FAUX"/>
    <n v="0"/>
    <n v="0.75"/>
    <n v="0.75"/>
    <n v="0"/>
    <n v="0"/>
    <n v="0.75"/>
    <n v="15"/>
    <n v="0.75"/>
    <n v="0"/>
    <n v="0"/>
    <n v="0"/>
  </r>
  <r>
    <n v="526"/>
    <x v="3"/>
    <d v="2024-08-20T00:00:00"/>
    <x v="4"/>
    <n v="1.9"/>
    <s v="FAUX"/>
    <s v="FAUX"/>
    <s v="FAUX"/>
    <n v="0"/>
    <n v="1.9"/>
    <n v="0"/>
    <n v="1.9"/>
    <n v="0"/>
    <n v="0"/>
    <n v="16"/>
    <n v="0"/>
    <n v="0"/>
    <n v="0"/>
    <n v="0"/>
  </r>
  <r>
    <n v="527"/>
    <x v="3"/>
    <d v="2024-08-20T00:00:00"/>
    <x v="59"/>
    <n v="0.4"/>
    <s v="VRAI"/>
    <s v="VRAI"/>
    <s v="FAUX"/>
    <n v="0"/>
    <n v="0.4"/>
    <n v="0.4"/>
    <n v="0"/>
    <n v="0.4"/>
    <n v="0"/>
    <n v="16"/>
    <n v="0"/>
    <n v="0"/>
    <n v="0"/>
    <n v="0"/>
  </r>
  <r>
    <n v="528"/>
    <x v="3"/>
    <d v="2024-08-20T00:00:00"/>
    <x v="61"/>
    <n v="1.4"/>
    <s v="VRAI"/>
    <s v="FAUX"/>
    <s v="FAUX"/>
    <n v="0"/>
    <n v="1.4"/>
    <n v="1.4"/>
    <n v="0"/>
    <n v="0"/>
    <n v="1.4"/>
    <n v="16"/>
    <n v="1.4"/>
    <n v="0"/>
    <n v="0"/>
    <n v="0"/>
  </r>
  <r>
    <n v="529"/>
    <x v="3"/>
    <d v="2024-08-20T00:00:00"/>
    <x v="64"/>
    <n v="0.5"/>
    <s v="VRAI"/>
    <s v="FAUX"/>
    <s v="VRAI"/>
    <n v="0.5"/>
    <n v="0"/>
    <n v="0"/>
    <n v="0"/>
    <n v="0"/>
    <n v="0"/>
    <n v="16"/>
    <n v="0"/>
    <n v="0"/>
    <n v="0"/>
    <n v="0"/>
  </r>
  <r>
    <n v="530"/>
    <x v="3"/>
    <d v="2024-08-20T00:00:00"/>
    <x v="107"/>
    <n v="2.2000000000000002"/>
    <s v="VRAI"/>
    <s v="FAUX"/>
    <s v="FAUX"/>
    <n v="0"/>
    <n v="2.2000000000000002"/>
    <n v="2.2000000000000002"/>
    <n v="0"/>
    <n v="0"/>
    <n v="2.2000000000000002"/>
    <n v="16"/>
    <n v="2.2000000000000002"/>
    <n v="0"/>
    <n v="0"/>
    <n v="0"/>
  </r>
  <r>
    <n v="531"/>
    <x v="3"/>
    <d v="2024-08-20T00:00:00"/>
    <x v="58"/>
    <n v="0.4"/>
    <s v="VRAI"/>
    <s v="FAUX"/>
    <s v="FAUX"/>
    <n v="0"/>
    <n v="0.4"/>
    <n v="0.4"/>
    <n v="0"/>
    <n v="0"/>
    <n v="0.4"/>
    <n v="16"/>
    <n v="0.4"/>
    <n v="0"/>
    <n v="0"/>
    <n v="0"/>
  </r>
  <r>
    <n v="532"/>
    <x v="3"/>
    <d v="2024-08-20T00:00:00"/>
    <x v="68"/>
    <n v="2.1"/>
    <s v="VRAI"/>
    <s v="FAUX"/>
    <s v="FAUX"/>
    <n v="0"/>
    <n v="2.1"/>
    <n v="2.1"/>
    <n v="0"/>
    <n v="0"/>
    <n v="2.1"/>
    <n v="16"/>
    <n v="2.1"/>
    <n v="0"/>
    <n v="0"/>
    <n v="0"/>
  </r>
  <r>
    <n v="533"/>
    <x v="3"/>
    <d v="2024-08-21T00:00:00"/>
    <x v="4"/>
    <n v="2.2000000000000002"/>
    <s v="VRAI"/>
    <s v="FAUX"/>
    <s v="FAUX"/>
    <n v="0"/>
    <n v="2.2000000000000002"/>
    <n v="2.2000000000000002"/>
    <n v="0"/>
    <n v="0"/>
    <n v="2.2000000000000002"/>
    <n v="15"/>
    <n v="2.2000000000000002"/>
    <n v="0"/>
    <n v="0"/>
    <n v="0"/>
  </r>
  <r>
    <n v="534"/>
    <x v="3"/>
    <d v="2024-08-21T00:00:00"/>
    <x v="68"/>
    <n v="3.1"/>
    <s v="VRAI"/>
    <s v="FAUX"/>
    <s v="FAUX"/>
    <n v="0"/>
    <n v="3.1"/>
    <n v="3.1"/>
    <n v="0"/>
    <n v="0"/>
    <n v="3.1"/>
    <n v="15"/>
    <n v="3.1"/>
    <n v="0"/>
    <n v="0"/>
    <n v="0"/>
  </r>
  <r>
    <n v="535"/>
    <x v="3"/>
    <d v="2024-08-21T00:00:00"/>
    <x v="51"/>
    <n v="0.5"/>
    <s v="VRAI"/>
    <s v="FAUX"/>
    <s v="FAUX"/>
    <n v="0"/>
    <n v="0.5"/>
    <n v="0.5"/>
    <n v="0"/>
    <n v="0"/>
    <n v="0.5"/>
    <n v="15"/>
    <n v="0.5"/>
    <n v="0"/>
    <n v="0"/>
    <n v="0"/>
  </r>
  <r>
    <n v="536"/>
    <x v="3"/>
    <d v="2024-08-21T00:00:00"/>
    <x v="59"/>
    <n v="0.3"/>
    <s v="VRAI"/>
    <s v="VRAI"/>
    <s v="FAUX"/>
    <n v="0"/>
    <n v="0.3"/>
    <n v="0.3"/>
    <n v="0"/>
    <n v="0.3"/>
    <n v="0"/>
    <n v="15"/>
    <n v="0"/>
    <n v="0"/>
    <n v="0"/>
    <n v="0"/>
  </r>
  <r>
    <n v="537"/>
    <x v="0"/>
    <d v="2024-08-21T00:00:00"/>
    <x v="4"/>
    <n v="4.75"/>
    <s v="FAUX"/>
    <s v="FAUX"/>
    <s v="FAUX"/>
    <n v="0"/>
    <n v="4.75"/>
    <n v="0"/>
    <n v="4.75"/>
    <n v="0"/>
    <n v="0"/>
    <n v="15"/>
    <n v="0"/>
    <n v="0"/>
    <n v="0"/>
    <n v="0"/>
  </r>
  <r>
    <n v="538"/>
    <x v="0"/>
    <d v="2024-08-21T00:00:00"/>
    <x v="11"/>
    <n v="1"/>
    <s v="VRAI"/>
    <s v="FAUX"/>
    <s v="FAUX"/>
    <n v="0"/>
    <n v="1"/>
    <n v="1"/>
    <n v="0"/>
    <n v="0"/>
    <n v="1"/>
    <n v="15"/>
    <n v="1"/>
    <n v="0"/>
    <n v="0"/>
    <n v="0"/>
  </r>
  <r>
    <n v="539"/>
    <x v="3"/>
    <d v="2024-08-21T00:00:00"/>
    <x v="76"/>
    <n v="0.2"/>
    <s v="VRAI"/>
    <s v="FAUX"/>
    <s v="FAUX"/>
    <n v="0"/>
    <n v="0.2"/>
    <n v="0.2"/>
    <n v="0"/>
    <n v="0"/>
    <n v="0.2"/>
    <n v="15"/>
    <n v="0.2"/>
    <n v="0"/>
    <n v="0"/>
    <n v="0"/>
  </r>
  <r>
    <n v="540"/>
    <x v="3"/>
    <d v="2024-08-21T00:00:00"/>
    <x v="58"/>
    <n v="0.7"/>
    <s v="VRAI"/>
    <s v="FAUX"/>
    <s v="FAUX"/>
    <n v="0"/>
    <n v="0.7"/>
    <n v="0.7"/>
    <n v="0"/>
    <n v="0"/>
    <n v="0.7"/>
    <n v="15"/>
    <n v="0.7"/>
    <n v="0"/>
    <n v="0"/>
    <n v="0"/>
  </r>
  <r>
    <n v="541"/>
    <x v="2"/>
    <d v="2024-08-21T00:00:00"/>
    <x v="4"/>
    <n v="4"/>
    <s v="FAUX"/>
    <s v="FAUX"/>
    <s v="FAUX"/>
    <n v="0"/>
    <n v="4"/>
    <n v="0"/>
    <n v="4"/>
    <n v="0"/>
    <n v="0"/>
    <n v="15"/>
    <n v="0"/>
    <n v="0"/>
    <n v="0"/>
    <n v="0"/>
  </r>
  <r>
    <n v="542"/>
    <x v="2"/>
    <d v="2024-08-21T00:00:00"/>
    <x v="58"/>
    <n v="3.5"/>
    <s v="VRAI"/>
    <s v="FAUX"/>
    <s v="FAUX"/>
    <n v="0"/>
    <n v="3.5"/>
    <n v="3.5"/>
    <n v="0"/>
    <n v="0"/>
    <n v="3.5"/>
    <n v="15"/>
    <n v="3.5"/>
    <n v="0"/>
    <n v="0"/>
    <n v="0"/>
  </r>
  <r>
    <n v="543"/>
    <x v="2"/>
    <d v="2024-08-21T00:00:00"/>
    <x v="4"/>
    <n v="1"/>
    <s v="FAUX"/>
    <s v="FAUX"/>
    <s v="FAUX"/>
    <n v="0"/>
    <n v="1"/>
    <n v="0"/>
    <n v="1"/>
    <n v="0"/>
    <n v="0"/>
    <n v="15"/>
    <n v="0"/>
    <n v="0"/>
    <n v="0"/>
    <n v="0"/>
  </r>
  <r>
    <n v="544"/>
    <x v="3"/>
    <d v="2024-08-21T00:00:00"/>
    <x v="58"/>
    <n v="1.1000000000000001"/>
    <s v="VRAI"/>
    <s v="FAUX"/>
    <s v="FAUX"/>
    <n v="0"/>
    <n v="1.1000000000000001"/>
    <n v="1.1000000000000001"/>
    <n v="0"/>
    <n v="0"/>
    <n v="1.1000000000000001"/>
    <n v="15"/>
    <n v="1.1000000000000001"/>
    <n v="0"/>
    <n v="0"/>
    <n v="0"/>
  </r>
  <r>
    <n v="545"/>
    <x v="3"/>
    <d v="2024-08-21T00:00:00"/>
    <x v="108"/>
    <n v="0.6"/>
    <s v="VRAI"/>
    <s v="FAUX"/>
    <s v="FAUX"/>
    <n v="0"/>
    <n v="0.6"/>
    <n v="0.6"/>
    <n v="0"/>
    <n v="0"/>
    <n v="0.6"/>
    <n v="15"/>
    <n v="0.6"/>
    <n v="0"/>
    <n v="0"/>
    <n v="0"/>
  </r>
  <r>
    <n v="546"/>
    <x v="3"/>
    <d v="2024-08-22T00:00:00"/>
    <x v="4"/>
    <n v="1.2"/>
    <s v="VRAI"/>
    <s v="FAUX"/>
    <s v="FAUX"/>
    <n v="0"/>
    <n v="1.2"/>
    <n v="1.2"/>
    <n v="0"/>
    <n v="0"/>
    <n v="1.2"/>
    <n v="14"/>
    <n v="1.2"/>
    <n v="0"/>
    <n v="0"/>
    <n v="0"/>
  </r>
  <r>
    <n v="547"/>
    <x v="3"/>
    <d v="2024-08-22T00:00:00"/>
    <x v="61"/>
    <n v="1.1000000000000001"/>
    <s v="VRAI"/>
    <s v="FAUX"/>
    <s v="FAUX"/>
    <n v="0"/>
    <n v="1.1000000000000001"/>
    <n v="1.1000000000000001"/>
    <n v="0"/>
    <n v="0"/>
    <n v="1.1000000000000001"/>
    <n v="14"/>
    <n v="1.1000000000000001"/>
    <n v="0"/>
    <n v="0"/>
    <n v="0"/>
  </r>
  <r>
    <n v="548"/>
    <x v="3"/>
    <d v="2024-08-22T00:00:00"/>
    <x v="68"/>
    <n v="0.5"/>
    <s v="VRAI"/>
    <s v="FAUX"/>
    <s v="FAUX"/>
    <n v="0"/>
    <n v="0.5"/>
    <n v="0.5"/>
    <n v="0"/>
    <n v="0"/>
    <n v="0.5"/>
    <n v="14"/>
    <n v="0.5"/>
    <n v="0"/>
    <n v="0"/>
    <n v="0"/>
  </r>
  <r>
    <n v="549"/>
    <x v="2"/>
    <d v="2024-08-22T00:00:00"/>
    <x v="68"/>
    <n v="1"/>
    <s v="VRAI"/>
    <s v="FAUX"/>
    <s v="FAUX"/>
    <n v="0"/>
    <n v="1"/>
    <n v="1"/>
    <n v="0"/>
    <n v="0"/>
    <n v="1"/>
    <n v="14"/>
    <n v="1"/>
    <n v="0"/>
    <n v="0"/>
    <n v="0"/>
  </r>
  <r>
    <n v="550"/>
    <x v="3"/>
    <d v="2024-08-22T00:00:00"/>
    <x v="51"/>
    <n v="0.3"/>
    <s v="VRAI"/>
    <s v="FAUX"/>
    <s v="FAUX"/>
    <n v="0"/>
    <n v="0.3"/>
    <n v="0.3"/>
    <n v="0"/>
    <n v="0"/>
    <n v="0.3"/>
    <n v="14"/>
    <n v="0.3"/>
    <n v="0"/>
    <n v="0"/>
    <n v="0"/>
  </r>
  <r>
    <n v="551"/>
    <x v="3"/>
    <d v="2024-08-22T00:00:00"/>
    <x v="76"/>
    <n v="1.6"/>
    <s v="VRAI"/>
    <s v="FAUX"/>
    <s v="FAUX"/>
    <n v="0"/>
    <n v="1.6"/>
    <n v="1.6"/>
    <n v="0"/>
    <n v="0"/>
    <n v="1.6"/>
    <n v="14"/>
    <n v="1.6"/>
    <n v="0"/>
    <n v="0"/>
    <n v="0"/>
  </r>
  <r>
    <n v="552"/>
    <x v="3"/>
    <d v="2024-08-22T00:00:00"/>
    <x v="68"/>
    <n v="0.1"/>
    <s v="VRAI"/>
    <s v="FAUX"/>
    <s v="FAUX"/>
    <n v="0"/>
    <n v="0.1"/>
    <n v="0.1"/>
    <n v="0"/>
    <n v="0"/>
    <n v="0.1"/>
    <n v="14"/>
    <n v="0.1"/>
    <n v="0"/>
    <n v="0"/>
    <n v="0"/>
  </r>
  <r>
    <n v="553"/>
    <x v="0"/>
    <d v="2024-08-22T00:00:00"/>
    <x v="11"/>
    <n v="2.25"/>
    <s v="VRAI"/>
    <s v="FAUX"/>
    <s v="FAUX"/>
    <n v="0"/>
    <n v="2.25"/>
    <n v="2.25"/>
    <n v="0"/>
    <n v="0"/>
    <n v="2.25"/>
    <n v="14"/>
    <n v="2.25"/>
    <n v="0"/>
    <n v="0"/>
    <n v="0"/>
  </r>
  <r>
    <n v="554"/>
    <x v="3"/>
    <d v="2024-08-22T00:00:00"/>
    <x v="68"/>
    <n v="1.7"/>
    <s v="VRAI"/>
    <s v="FAUX"/>
    <s v="FAUX"/>
    <n v="0"/>
    <n v="1.7"/>
    <n v="1.7"/>
    <n v="0"/>
    <n v="0"/>
    <n v="1.7"/>
    <n v="14"/>
    <n v="1.7"/>
    <n v="0"/>
    <n v="0"/>
    <n v="0"/>
  </r>
  <r>
    <n v="555"/>
    <x v="2"/>
    <d v="2024-08-22T00:00:00"/>
    <x v="4"/>
    <n v="1"/>
    <s v="FAUX"/>
    <s v="FAUX"/>
    <s v="FAUX"/>
    <n v="0"/>
    <n v="1"/>
    <n v="0"/>
    <n v="1"/>
    <n v="0"/>
    <n v="0"/>
    <n v="14"/>
    <n v="0"/>
    <n v="0"/>
    <n v="0"/>
    <n v="0"/>
  </r>
  <r>
    <n v="556"/>
    <x v="2"/>
    <d v="2024-08-22T00:00:00"/>
    <x v="68"/>
    <n v="1"/>
    <s v="VRAI"/>
    <s v="FAUX"/>
    <s v="FAUX"/>
    <n v="0"/>
    <n v="1"/>
    <n v="1"/>
    <n v="0"/>
    <n v="0"/>
    <n v="1"/>
    <n v="14"/>
    <n v="1"/>
    <n v="0"/>
    <n v="0"/>
    <n v="0"/>
  </r>
  <r>
    <n v="557"/>
    <x v="2"/>
    <d v="2024-08-22T00:00:00"/>
    <x v="58"/>
    <n v="1.5"/>
    <s v="VRAI"/>
    <s v="FAUX"/>
    <s v="FAUX"/>
    <n v="0"/>
    <n v="1.5"/>
    <n v="1.5"/>
    <n v="0"/>
    <n v="0"/>
    <n v="1.5"/>
    <n v="14"/>
    <n v="1.5"/>
    <n v="0"/>
    <n v="0"/>
    <n v="0"/>
  </r>
  <r>
    <n v="558"/>
    <x v="0"/>
    <d v="2024-08-22T00:00:00"/>
    <x v="4"/>
    <n v="2.25"/>
    <s v="FAUX"/>
    <s v="FAUX"/>
    <s v="FAUX"/>
    <n v="0"/>
    <n v="2.25"/>
    <n v="0"/>
    <n v="2.25"/>
    <n v="0"/>
    <n v="0"/>
    <n v="14"/>
    <n v="0"/>
    <n v="0"/>
    <n v="0"/>
    <n v="0"/>
  </r>
  <r>
    <n v="559"/>
    <x v="0"/>
    <d v="2024-08-22T00:00:00"/>
    <x v="4"/>
    <n v="0.75"/>
    <s v="FAUX"/>
    <s v="FAUX"/>
    <s v="FAUX"/>
    <n v="0"/>
    <n v="0.75"/>
    <n v="0"/>
    <n v="0.75"/>
    <n v="0"/>
    <n v="0"/>
    <n v="14"/>
    <n v="0"/>
    <n v="0"/>
    <n v="0"/>
    <n v="0"/>
  </r>
  <r>
    <n v="560"/>
    <x v="3"/>
    <d v="2024-08-22T00:00:00"/>
    <x v="89"/>
    <n v="0.2"/>
    <s v="VRAI"/>
    <s v="FAUX"/>
    <s v="FAUX"/>
    <n v="0"/>
    <n v="0.2"/>
    <n v="0.2"/>
    <n v="0"/>
    <n v="0"/>
    <n v="0.2"/>
    <n v="14"/>
    <n v="0.2"/>
    <n v="0"/>
    <n v="0"/>
    <n v="0"/>
  </r>
  <r>
    <n v="561"/>
    <x v="3"/>
    <d v="2024-08-22T00:00:00"/>
    <x v="41"/>
    <n v="1.1000000000000001"/>
    <s v="VRAI"/>
    <s v="FAUX"/>
    <s v="FAUX"/>
    <n v="0"/>
    <n v="1.1000000000000001"/>
    <n v="1.1000000000000001"/>
    <n v="0"/>
    <n v="0"/>
    <n v="1.1000000000000001"/>
    <n v="14"/>
    <n v="1.1000000000000001"/>
    <n v="0"/>
    <n v="0"/>
    <n v="0"/>
  </r>
  <r>
    <n v="562"/>
    <x v="2"/>
    <d v="2024-08-22T00:00:00"/>
    <x v="6"/>
    <n v="0.5"/>
    <s v="VRAI"/>
    <s v="FAUX"/>
    <s v="FAUX"/>
    <n v="0"/>
    <n v="0.5"/>
    <n v="0.5"/>
    <n v="0"/>
    <n v="0"/>
    <n v="0.5"/>
    <n v="14"/>
    <n v="0.5"/>
    <n v="0"/>
    <n v="0"/>
    <n v="0"/>
  </r>
  <r>
    <n v="563"/>
    <x v="2"/>
    <d v="2024-08-22T00:00:00"/>
    <x v="4"/>
    <n v="2.75"/>
    <s v="FAUX"/>
    <s v="FAUX"/>
    <s v="FAUX"/>
    <n v="0"/>
    <n v="2.75"/>
    <n v="0"/>
    <n v="2.75"/>
    <n v="0"/>
    <n v="0"/>
    <n v="14"/>
    <n v="0"/>
    <n v="0"/>
    <n v="0"/>
    <n v="0"/>
  </r>
  <r>
    <n v="564"/>
    <x v="2"/>
    <d v="2024-08-22T00:00:00"/>
    <x v="51"/>
    <n v="0.75"/>
    <s v="VRAI"/>
    <s v="FAUX"/>
    <s v="FAUX"/>
    <n v="0"/>
    <n v="0.75"/>
    <n v="0.75"/>
    <n v="0"/>
    <n v="0"/>
    <n v="0.75"/>
    <n v="14"/>
    <n v="0.75"/>
    <n v="0"/>
    <n v="0"/>
    <n v="0"/>
  </r>
  <r>
    <n v="565"/>
    <x v="3"/>
    <d v="2024-08-22T00:00:00"/>
    <x v="101"/>
    <n v="1.3"/>
    <s v="VRAI"/>
    <s v="FAUX"/>
    <s v="VRAI"/>
    <n v="1.3"/>
    <n v="0"/>
    <n v="0"/>
    <n v="0"/>
    <n v="0"/>
    <n v="0"/>
    <n v="14"/>
    <n v="0"/>
    <n v="0"/>
    <n v="0"/>
    <n v="0"/>
  </r>
  <r>
    <n v="566"/>
    <x v="2"/>
    <d v="2024-08-22T00:00:00"/>
    <x v="7"/>
    <n v="0.25"/>
    <s v="VRAI"/>
    <s v="FAUX"/>
    <s v="FAUX"/>
    <n v="0"/>
    <n v="0.25"/>
    <n v="0.25"/>
    <n v="0"/>
    <n v="0"/>
    <n v="0.25"/>
    <n v="14"/>
    <n v="0.25"/>
    <n v="0"/>
    <n v="0"/>
    <n v="0"/>
  </r>
  <r>
    <n v="567"/>
    <x v="1"/>
    <d v="2024-08-23T00:00:00"/>
    <x v="97"/>
    <n v="0.4"/>
    <s v="VRAI"/>
    <s v="FAUX"/>
    <s v="FAUX"/>
    <n v="0"/>
    <n v="0.4"/>
    <n v="0.4"/>
    <n v="0"/>
    <n v="0"/>
    <n v="0.4"/>
    <n v="13"/>
    <n v="0.4"/>
    <n v="0"/>
    <n v="0"/>
    <n v="0"/>
  </r>
  <r>
    <n v="568"/>
    <x v="1"/>
    <d v="2024-08-23T00:00:00"/>
    <x v="82"/>
    <n v="0.4"/>
    <s v="VRAI"/>
    <s v="VRAI"/>
    <s v="FAUX"/>
    <n v="0"/>
    <n v="0.4"/>
    <n v="0.4"/>
    <n v="0"/>
    <n v="0.4"/>
    <n v="0"/>
    <n v="13"/>
    <n v="0"/>
    <n v="0"/>
    <n v="0"/>
    <n v="0"/>
  </r>
  <r>
    <n v="569"/>
    <x v="1"/>
    <d v="2024-08-23T00:00:00"/>
    <x v="59"/>
    <n v="0.4"/>
    <s v="VRAI"/>
    <s v="VRAI"/>
    <s v="FAUX"/>
    <n v="0"/>
    <n v="0.4"/>
    <n v="0.4"/>
    <n v="0"/>
    <n v="0.4"/>
    <n v="0"/>
    <n v="13"/>
    <n v="0"/>
    <n v="0"/>
    <n v="0"/>
    <n v="0"/>
  </r>
  <r>
    <n v="570"/>
    <x v="1"/>
    <d v="2024-08-23T00:00:00"/>
    <x v="40"/>
    <n v="0.4"/>
    <s v="VRAI"/>
    <s v="FAUX"/>
    <s v="FAUX"/>
    <n v="0"/>
    <n v="0.4"/>
    <n v="0.4"/>
    <n v="0"/>
    <n v="0"/>
    <n v="0.4"/>
    <n v="13"/>
    <n v="0.4"/>
    <n v="0"/>
    <n v="0"/>
    <n v="0"/>
  </r>
  <r>
    <n v="571"/>
    <x v="1"/>
    <d v="2024-08-22T00:00:00"/>
    <x v="40"/>
    <n v="0.4"/>
    <s v="VRAI"/>
    <s v="FAUX"/>
    <s v="FAUX"/>
    <n v="0"/>
    <n v="0.4"/>
    <n v="0.4"/>
    <n v="0"/>
    <n v="0"/>
    <n v="0.4"/>
    <n v="14"/>
    <n v="0.4"/>
    <n v="0"/>
    <n v="0"/>
    <n v="0"/>
  </r>
  <r>
    <n v="572"/>
    <x v="1"/>
    <d v="2024-08-22T00:00:00"/>
    <x v="97"/>
    <n v="0.4"/>
    <s v="VRAI"/>
    <s v="FAUX"/>
    <s v="FAUX"/>
    <n v="0"/>
    <n v="0.4"/>
    <n v="0.4"/>
    <n v="0"/>
    <n v="0"/>
    <n v="0.4"/>
    <n v="14"/>
    <n v="0.4"/>
    <n v="0"/>
    <n v="0"/>
    <n v="0"/>
  </r>
  <r>
    <n v="573"/>
    <x v="1"/>
    <d v="2024-08-22T00:00:00"/>
    <x v="94"/>
    <n v="0.5"/>
    <s v="VRAI"/>
    <s v="FAUX"/>
    <s v="FAUX"/>
    <n v="0"/>
    <n v="0.5"/>
    <n v="0.5"/>
    <n v="0"/>
    <n v="0"/>
    <n v="0.5"/>
    <n v="14"/>
    <n v="0.5"/>
    <n v="0"/>
    <n v="0"/>
    <n v="0"/>
  </r>
  <r>
    <n v="574"/>
    <x v="1"/>
    <d v="2024-08-22T00:00:00"/>
    <x v="68"/>
    <n v="0.4"/>
    <s v="VRAI"/>
    <s v="FAUX"/>
    <s v="FAUX"/>
    <n v="0"/>
    <n v="0.4"/>
    <n v="0.4"/>
    <n v="0"/>
    <n v="0"/>
    <n v="0.4"/>
    <n v="14"/>
    <n v="0.4"/>
    <n v="0"/>
    <n v="0"/>
    <n v="0"/>
  </r>
  <r>
    <n v="575"/>
    <x v="1"/>
    <d v="2024-08-23T00:00:00"/>
    <x v="44"/>
    <n v="0.4"/>
    <s v="VRAI"/>
    <s v="FAUX"/>
    <s v="FAUX"/>
    <n v="0"/>
    <n v="0.4"/>
    <n v="0.4"/>
    <n v="0"/>
    <n v="0"/>
    <n v="0.4"/>
    <n v="13"/>
    <n v="0.4"/>
    <n v="0"/>
    <n v="0"/>
    <n v="0"/>
  </r>
  <r>
    <n v="576"/>
    <x v="2"/>
    <d v="2024-08-23T00:00:00"/>
    <x v="58"/>
    <n v="0.75"/>
    <s v="VRAI"/>
    <s v="FAUX"/>
    <s v="FAUX"/>
    <n v="0"/>
    <n v="0.75"/>
    <n v="0.75"/>
    <n v="0"/>
    <n v="0"/>
    <n v="0.75"/>
    <n v="13"/>
    <n v="0.75"/>
    <n v="0"/>
    <n v="0"/>
    <n v="0"/>
  </r>
  <r>
    <n v="577"/>
    <x v="2"/>
    <d v="2024-08-23T00:00:00"/>
    <x v="58"/>
    <n v="3"/>
    <s v="VRAI"/>
    <s v="FAUX"/>
    <s v="FAUX"/>
    <n v="0"/>
    <n v="3"/>
    <n v="3"/>
    <n v="0"/>
    <n v="0"/>
    <n v="3"/>
    <n v="13"/>
    <n v="3"/>
    <n v="0"/>
    <n v="0"/>
    <n v="0"/>
  </r>
  <r>
    <n v="578"/>
    <x v="2"/>
    <d v="2024-08-23T00:00:00"/>
    <x v="4"/>
    <n v="3"/>
    <s v="FAUX"/>
    <s v="FAUX"/>
    <s v="FAUX"/>
    <n v="0"/>
    <n v="3"/>
    <n v="0"/>
    <n v="3"/>
    <n v="0"/>
    <n v="0"/>
    <n v="13"/>
    <n v="0"/>
    <n v="0"/>
    <n v="0"/>
    <n v="0"/>
  </r>
  <r>
    <n v="579"/>
    <x v="0"/>
    <d v="2024-08-23T00:00:00"/>
    <x v="4"/>
    <n v="2.25"/>
    <s v="FAUX"/>
    <s v="FAUX"/>
    <s v="FAUX"/>
    <n v="0"/>
    <n v="2.25"/>
    <n v="0"/>
    <n v="2.25"/>
    <n v="0"/>
    <n v="0"/>
    <n v="13"/>
    <n v="0"/>
    <n v="0"/>
    <n v="0"/>
    <n v="0"/>
  </r>
  <r>
    <n v="580"/>
    <x v="0"/>
    <d v="2024-08-23T00:00:00"/>
    <x v="4"/>
    <n v="1.25"/>
    <s v="FAUX"/>
    <s v="FAUX"/>
    <s v="FAUX"/>
    <n v="0"/>
    <n v="1.25"/>
    <n v="0"/>
    <n v="1.25"/>
    <n v="0"/>
    <n v="0"/>
    <n v="13"/>
    <n v="0"/>
    <n v="0"/>
    <n v="0"/>
    <n v="0"/>
  </r>
  <r>
    <n v="581"/>
    <x v="2"/>
    <d v="2024-08-23T00:00:00"/>
    <x v="58"/>
    <n v="0.5"/>
    <s v="VRAI"/>
    <s v="FAUX"/>
    <s v="FAUX"/>
    <n v="0"/>
    <n v="0.5"/>
    <n v="0.5"/>
    <n v="0"/>
    <n v="0"/>
    <n v="0.5"/>
    <n v="13"/>
    <n v="0.5"/>
    <n v="0"/>
    <n v="0"/>
    <n v="0"/>
  </r>
  <r>
    <n v="582"/>
    <x v="2"/>
    <d v="2024-08-23T00:00:00"/>
    <x v="4"/>
    <n v="0.5"/>
    <s v="FAUX"/>
    <s v="FAUX"/>
    <s v="FAUX"/>
    <n v="0"/>
    <n v="0.5"/>
    <n v="0"/>
    <n v="0.5"/>
    <n v="0"/>
    <n v="0"/>
    <n v="13"/>
    <n v="0"/>
    <n v="0"/>
    <n v="0"/>
    <n v="0"/>
  </r>
  <r>
    <n v="583"/>
    <x v="3"/>
    <d v="2024-08-23T00:00:00"/>
    <x v="4"/>
    <n v="1.6"/>
    <s v="FAUX"/>
    <s v="FAUX"/>
    <s v="FAUX"/>
    <n v="0"/>
    <n v="1.6"/>
    <n v="0"/>
    <n v="1.6"/>
    <n v="0"/>
    <n v="0"/>
    <n v="13"/>
    <n v="0"/>
    <n v="0"/>
    <n v="0"/>
    <n v="0"/>
  </r>
  <r>
    <n v="584"/>
    <x v="3"/>
    <d v="2024-08-23T00:00:00"/>
    <x v="101"/>
    <n v="3.4"/>
    <s v="VRAI"/>
    <s v="FAUX"/>
    <s v="VRAI"/>
    <n v="3.4"/>
    <n v="0"/>
    <n v="0"/>
    <n v="0"/>
    <n v="0"/>
    <n v="0"/>
    <n v="13"/>
    <n v="0"/>
    <n v="0"/>
    <n v="0"/>
    <n v="0"/>
  </r>
  <r>
    <n v="585"/>
    <x v="3"/>
    <d v="2024-08-23T00:00:00"/>
    <x v="103"/>
    <n v="0.7"/>
    <s v="VRAI"/>
    <s v="FAUX"/>
    <s v="FAUX"/>
    <n v="0"/>
    <n v="0.7"/>
    <n v="0.7"/>
    <n v="0"/>
    <n v="0"/>
    <n v="0.7"/>
    <n v="13"/>
    <n v="0.7"/>
    <n v="0"/>
    <n v="0"/>
    <n v="0"/>
  </r>
  <r>
    <n v="586"/>
    <x v="3"/>
    <d v="2024-08-23T00:00:00"/>
    <x v="68"/>
    <n v="0.8"/>
    <s v="VRAI"/>
    <s v="FAUX"/>
    <s v="FAUX"/>
    <n v="0"/>
    <n v="0.8"/>
    <n v="0.8"/>
    <n v="0"/>
    <n v="0"/>
    <n v="0.8"/>
    <n v="13"/>
    <n v="0.8"/>
    <n v="0"/>
    <n v="0"/>
    <n v="0"/>
  </r>
  <r>
    <n v="587"/>
    <x v="3"/>
    <d v="2024-08-23T00:00:00"/>
    <x v="107"/>
    <n v="0.4"/>
    <s v="VRAI"/>
    <s v="FAUX"/>
    <s v="FAUX"/>
    <n v="0"/>
    <n v="0.4"/>
    <n v="0.4"/>
    <n v="0"/>
    <n v="0"/>
    <n v="0.4"/>
    <n v="13"/>
    <n v="0.4"/>
    <n v="0"/>
    <n v="0"/>
    <n v="0"/>
  </r>
  <r>
    <n v="588"/>
    <x v="3"/>
    <d v="2024-08-23T00:00:00"/>
    <x v="58"/>
    <n v="0.9"/>
    <s v="FAUX"/>
    <s v="FAUX"/>
    <s v="FAUX"/>
    <n v="0"/>
    <n v="0.9"/>
    <n v="0"/>
    <n v="0.9"/>
    <n v="0"/>
    <n v="0"/>
    <n v="13"/>
    <n v="0"/>
    <n v="0"/>
    <n v="0"/>
    <n v="0"/>
  </r>
  <r>
    <n v="589"/>
    <x v="1"/>
    <d v="2024-08-24T00:00:00"/>
    <x v="44"/>
    <n v="0.4"/>
    <s v="VRAI"/>
    <s v="FAUX"/>
    <s v="FAUX"/>
    <n v="0"/>
    <n v="0.4"/>
    <n v="0.4"/>
    <n v="0"/>
    <n v="0"/>
    <n v="0.4"/>
    <n v="12"/>
    <n v="0.4"/>
    <n v="0"/>
    <n v="0"/>
    <n v="0"/>
  </r>
  <r>
    <n v="590"/>
    <x v="1"/>
    <d v="2024-08-24T00:00:00"/>
    <x v="28"/>
    <n v="0.4"/>
    <s v="VRAI"/>
    <s v="FAUX"/>
    <s v="FAUX"/>
    <n v="0"/>
    <n v="0.4"/>
    <n v="0.4"/>
    <n v="0"/>
    <n v="0"/>
    <n v="0.4"/>
    <n v="12"/>
    <n v="0.4"/>
    <n v="0"/>
    <n v="0"/>
    <n v="0"/>
  </r>
  <r>
    <n v="591"/>
    <x v="1"/>
    <d v="2024-08-24T00:00:00"/>
    <x v="58"/>
    <n v="0.5"/>
    <s v="VRAI"/>
    <s v="FAUX"/>
    <s v="FAUX"/>
    <n v="0"/>
    <n v="0.5"/>
    <n v="0.5"/>
    <n v="0"/>
    <n v="0"/>
    <n v="0.5"/>
    <n v="12"/>
    <n v="0.5"/>
    <n v="0"/>
    <n v="0"/>
    <n v="0"/>
  </r>
  <r>
    <n v="592"/>
    <x v="1"/>
    <d v="2024-08-24T00:00:00"/>
    <x v="37"/>
    <n v="0.5"/>
    <s v="VRAI"/>
    <s v="FAUX"/>
    <s v="FAUX"/>
    <n v="0"/>
    <n v="0.5"/>
    <n v="0.5"/>
    <n v="0"/>
    <n v="0"/>
    <n v="0.5"/>
    <n v="12"/>
    <n v="0.5"/>
    <n v="0"/>
    <n v="0"/>
    <n v="0"/>
  </r>
  <r>
    <n v="593"/>
    <x v="1"/>
    <d v="2024-08-24T00:00:00"/>
    <x v="63"/>
    <n v="1.5"/>
    <s v="VRAI"/>
    <s v="FAUX"/>
    <s v="FAUX"/>
    <n v="0"/>
    <n v="1.5"/>
    <n v="1.5"/>
    <n v="0"/>
    <n v="0"/>
    <n v="1.5"/>
    <n v="12"/>
    <n v="1.5"/>
    <n v="0"/>
    <n v="0"/>
    <n v="0"/>
  </r>
  <r>
    <n v="594"/>
    <x v="1"/>
    <d v="2024-08-24T00:00:00"/>
    <x v="62"/>
    <n v="1"/>
    <s v="VRAI"/>
    <s v="FAUX"/>
    <s v="VRAI"/>
    <n v="1"/>
    <n v="0"/>
    <n v="0"/>
    <n v="0"/>
    <n v="0"/>
    <n v="0"/>
    <n v="12"/>
    <n v="0"/>
    <n v="0"/>
    <n v="0"/>
    <n v="0"/>
  </r>
  <r>
    <n v="595"/>
    <x v="1"/>
    <d v="2024-08-26T00:00:00"/>
    <x v="102"/>
    <n v="1"/>
    <s v="VRAI"/>
    <s v="FAUX"/>
    <s v="FAUX"/>
    <n v="0"/>
    <n v="1"/>
    <n v="1"/>
    <n v="0"/>
    <n v="0"/>
    <n v="1"/>
    <n v="10"/>
    <n v="1"/>
    <n v="0"/>
    <n v="0"/>
    <n v="0"/>
  </r>
  <r>
    <n v="596"/>
    <x v="1"/>
    <d v="2024-08-26T00:00:00"/>
    <x v="58"/>
    <n v="2.25"/>
    <s v="VRAI"/>
    <s v="FAUX"/>
    <s v="FAUX"/>
    <n v="0"/>
    <n v="2.25"/>
    <n v="2.25"/>
    <n v="0"/>
    <n v="0"/>
    <n v="2.25"/>
    <n v="10"/>
    <n v="2.25"/>
    <n v="0"/>
    <n v="0"/>
    <n v="0"/>
  </r>
  <r>
    <n v="597"/>
    <x v="2"/>
    <d v="2024-08-26T00:00:00"/>
    <x v="51"/>
    <n v="1"/>
    <s v="VRAI"/>
    <s v="FAUX"/>
    <s v="FAUX"/>
    <n v="0"/>
    <n v="1"/>
    <n v="1"/>
    <n v="0"/>
    <n v="0"/>
    <n v="1"/>
    <n v="10"/>
    <n v="1"/>
    <n v="0"/>
    <n v="0"/>
    <n v="0"/>
  </r>
  <r>
    <n v="598"/>
    <x v="2"/>
    <d v="2024-08-26T00:00:00"/>
    <x v="4"/>
    <n v="0.5"/>
    <s v="FAUX"/>
    <s v="FAUX"/>
    <s v="FAUX"/>
    <n v="0"/>
    <n v="0.5"/>
    <n v="0"/>
    <n v="0.5"/>
    <n v="0"/>
    <n v="0"/>
    <n v="10"/>
    <n v="0"/>
    <n v="0"/>
    <n v="0"/>
    <n v="0"/>
  </r>
  <r>
    <n v="599"/>
    <x v="2"/>
    <d v="2024-08-26T00:00:00"/>
    <x v="51"/>
    <n v="0.5"/>
    <s v="VRAI"/>
    <s v="FAUX"/>
    <s v="FAUX"/>
    <n v="0"/>
    <n v="0.5"/>
    <n v="0.5"/>
    <n v="0"/>
    <n v="0"/>
    <n v="0.5"/>
    <n v="10"/>
    <n v="0.5"/>
    <n v="0"/>
    <n v="0"/>
    <n v="0"/>
  </r>
  <r>
    <n v="600"/>
    <x v="1"/>
    <d v="2024-08-26T00:00:00"/>
    <x v="95"/>
    <n v="0.75"/>
    <s v="VRAI"/>
    <s v="FAUX"/>
    <s v="FAUX"/>
    <n v="0"/>
    <n v="0.75"/>
    <n v="0.75"/>
    <n v="0"/>
    <n v="0"/>
    <n v="0.75"/>
    <n v="10"/>
    <n v="0.75"/>
    <n v="0"/>
    <n v="0"/>
    <n v="0"/>
  </r>
  <r>
    <n v="601"/>
    <x v="2"/>
    <d v="2024-08-26T00:00:00"/>
    <x v="7"/>
    <n v="1"/>
    <s v="VRAI"/>
    <s v="FAUX"/>
    <s v="FAUX"/>
    <n v="0"/>
    <n v="1"/>
    <n v="1"/>
    <n v="0"/>
    <n v="0"/>
    <n v="1"/>
    <n v="10"/>
    <n v="1"/>
    <n v="0"/>
    <n v="0"/>
    <n v="0"/>
  </r>
  <r>
    <n v="602"/>
    <x v="2"/>
    <d v="2024-08-26T00:00:00"/>
    <x v="101"/>
    <n v="0.75"/>
    <s v="VRAI"/>
    <s v="FAUX"/>
    <s v="VRAI"/>
    <n v="0.75"/>
    <n v="0"/>
    <n v="0"/>
    <n v="0"/>
    <n v="0"/>
    <n v="0"/>
    <n v="10"/>
    <n v="0"/>
    <n v="0"/>
    <n v="0"/>
    <n v="0"/>
  </r>
  <r>
    <n v="603"/>
    <x v="1"/>
    <d v="2024-08-26T00:00:00"/>
    <x v="63"/>
    <n v="0.75"/>
    <s v="VRAI"/>
    <s v="FAUX"/>
    <s v="FAUX"/>
    <n v="0"/>
    <n v="0.75"/>
    <n v="0.75"/>
    <n v="0"/>
    <n v="0"/>
    <n v="0.75"/>
    <n v="10"/>
    <n v="0.75"/>
    <n v="0"/>
    <n v="0"/>
    <n v="0"/>
  </r>
  <r>
    <n v="604"/>
    <x v="1"/>
    <d v="2024-08-26T00:00:00"/>
    <x v="14"/>
    <n v="0.5"/>
    <s v="VRAI"/>
    <s v="FAUX"/>
    <s v="FAUX"/>
    <n v="0"/>
    <n v="0.5"/>
    <n v="0.5"/>
    <n v="0"/>
    <n v="0"/>
    <n v="0.5"/>
    <n v="10"/>
    <n v="0.5"/>
    <n v="0"/>
    <n v="0"/>
    <n v="0"/>
  </r>
  <r>
    <n v="605"/>
    <x v="1"/>
    <d v="2024-08-26T00:00:00"/>
    <x v="39"/>
    <n v="0.4"/>
    <s v="VRAI"/>
    <s v="FAUX"/>
    <s v="FAUX"/>
    <n v="0"/>
    <n v="0.4"/>
    <n v="0.4"/>
    <n v="0"/>
    <n v="0"/>
    <n v="0.4"/>
    <n v="10"/>
    <n v="0.4"/>
    <n v="0"/>
    <n v="0"/>
    <n v="0"/>
  </r>
  <r>
    <n v="606"/>
    <x v="1"/>
    <d v="2024-08-26T00:00:00"/>
    <x v="64"/>
    <n v="0.75"/>
    <s v="VRAI"/>
    <s v="FAUX"/>
    <s v="FAUX"/>
    <n v="0"/>
    <n v="0.75"/>
    <n v="0.75"/>
    <n v="0"/>
    <n v="0"/>
    <n v="0.75"/>
    <n v="10"/>
    <n v="0.75"/>
    <n v="0"/>
    <n v="0"/>
    <n v="0"/>
  </r>
  <r>
    <n v="607"/>
    <x v="0"/>
    <d v="2024-08-26T00:00:00"/>
    <x v="8"/>
    <n v="5"/>
    <s v="VRAI"/>
    <s v="FAUX"/>
    <s v="FAUX"/>
    <n v="0"/>
    <n v="5"/>
    <n v="5"/>
    <n v="0"/>
    <n v="0"/>
    <n v="5"/>
    <n v="10"/>
    <n v="5"/>
    <n v="0"/>
    <n v="0"/>
    <n v="0"/>
  </r>
  <r>
    <n v="608"/>
    <x v="0"/>
    <d v="2024-08-26T00:00:00"/>
    <x v="11"/>
    <n v="0.25"/>
    <s v="VRAI"/>
    <s v="FAUX"/>
    <s v="FAUX"/>
    <n v="0"/>
    <n v="0.25"/>
    <n v="0.25"/>
    <n v="0"/>
    <n v="0"/>
    <n v="0.25"/>
    <n v="10"/>
    <n v="0.25"/>
    <n v="0"/>
    <n v="0"/>
    <n v="0"/>
  </r>
  <r>
    <n v="609"/>
    <x v="1"/>
    <d v="2024-08-26T00:00:00"/>
    <x v="109"/>
    <n v="0.4"/>
    <s v="VRAI"/>
    <s v="FAUX"/>
    <s v="FAUX"/>
    <n v="0"/>
    <n v="0.4"/>
    <n v="0.4"/>
    <n v="0"/>
    <n v="0"/>
    <n v="0.4"/>
    <n v="10"/>
    <n v="0.4"/>
    <n v="0"/>
    <n v="0"/>
    <n v="0"/>
  </r>
  <r>
    <n v="610"/>
    <x v="0"/>
    <d v="2024-08-26T00:00:00"/>
    <x v="7"/>
    <n v="0.25"/>
    <s v="VRAI"/>
    <s v="FAUX"/>
    <s v="FAUX"/>
    <n v="0"/>
    <n v="0.25"/>
    <n v="0.25"/>
    <n v="0"/>
    <n v="0"/>
    <n v="0.25"/>
    <n v="10"/>
    <n v="0.25"/>
    <n v="0"/>
    <n v="0"/>
    <n v="0"/>
  </r>
  <r>
    <n v="611"/>
    <x v="1"/>
    <d v="2024-08-26T00:00:00"/>
    <x v="110"/>
    <n v="0.75"/>
    <s v="VRAI"/>
    <s v="FAUX"/>
    <s v="FAUX"/>
    <n v="0"/>
    <n v="0.75"/>
    <n v="0.75"/>
    <n v="0"/>
    <n v="0"/>
    <n v="0.75"/>
    <n v="10"/>
    <n v="0.75"/>
    <n v="0"/>
    <n v="0"/>
    <n v="0"/>
  </r>
  <r>
    <n v="612"/>
    <x v="2"/>
    <d v="2024-08-26T00:00:00"/>
    <x v="101"/>
    <n v="2"/>
    <s v="VRAI"/>
    <s v="FAUX"/>
    <s v="VRAI"/>
    <n v="2"/>
    <n v="0"/>
    <n v="0"/>
    <n v="0"/>
    <n v="0"/>
    <n v="0"/>
    <n v="10"/>
    <n v="0"/>
    <n v="0"/>
    <n v="0"/>
    <n v="0"/>
  </r>
  <r>
    <n v="613"/>
    <x v="2"/>
    <d v="2024-08-26T00:00:00"/>
    <x v="7"/>
    <n v="0.75"/>
    <s v="VRAI"/>
    <s v="FAUX"/>
    <s v="FAUX"/>
    <n v="0"/>
    <n v="0.75"/>
    <n v="0.75"/>
    <n v="0"/>
    <n v="0"/>
    <n v="0.75"/>
    <n v="10"/>
    <n v="0.75"/>
    <n v="0"/>
    <n v="0"/>
    <n v="0"/>
  </r>
  <r>
    <n v="614"/>
    <x v="3"/>
    <d v="2024-08-26T00:00:00"/>
    <x v="76"/>
    <n v="1.3"/>
    <s v="VRAI"/>
    <s v="FAUX"/>
    <s v="FAUX"/>
    <n v="0"/>
    <n v="1.3"/>
    <n v="1.3"/>
    <n v="0"/>
    <n v="0"/>
    <n v="1.3"/>
    <n v="10"/>
    <n v="1.3"/>
    <n v="0"/>
    <n v="0"/>
    <n v="0"/>
  </r>
  <r>
    <n v="615"/>
    <x v="3"/>
    <d v="2024-08-26T00:00:00"/>
    <x v="4"/>
    <n v="2.9"/>
    <s v="FAUX"/>
    <s v="FAUX"/>
    <s v="FAUX"/>
    <n v="0"/>
    <n v="2.9"/>
    <n v="0"/>
    <n v="2.9"/>
    <n v="0"/>
    <n v="0"/>
    <n v="10"/>
    <n v="0"/>
    <n v="0"/>
    <n v="0"/>
    <n v="0"/>
  </r>
  <r>
    <n v="616"/>
    <x v="0"/>
    <d v="2024-08-26T00:00:00"/>
    <x v="4"/>
    <n v="1.5"/>
    <s v="FAUX"/>
    <s v="FAUX"/>
    <s v="FAUX"/>
    <n v="0"/>
    <n v="1.5"/>
    <n v="0"/>
    <n v="1.5"/>
    <n v="0"/>
    <n v="0"/>
    <n v="10"/>
    <n v="0"/>
    <n v="0"/>
    <n v="0"/>
    <n v="0"/>
  </r>
  <r>
    <n v="617"/>
    <x v="3"/>
    <d v="2024-08-26T00:00:00"/>
    <x v="108"/>
    <n v="1.7"/>
    <s v="VRAI"/>
    <s v="FAUX"/>
    <s v="FAUX"/>
    <n v="0"/>
    <n v="1.7"/>
    <n v="1.7"/>
    <n v="0"/>
    <n v="0"/>
    <n v="1.7"/>
    <n v="10"/>
    <n v="1.7"/>
    <n v="0"/>
    <n v="0"/>
    <n v="0"/>
  </r>
  <r>
    <n v="618"/>
    <x v="3"/>
    <d v="2024-08-26T00:00:00"/>
    <x v="103"/>
    <n v="1.9"/>
    <s v="VRAI"/>
    <s v="FAUX"/>
    <s v="FAUX"/>
    <n v="0"/>
    <n v="1.9"/>
    <n v="1.9"/>
    <n v="0"/>
    <n v="0"/>
    <n v="1.9"/>
    <n v="10"/>
    <n v="1.9"/>
    <n v="0"/>
    <n v="0"/>
    <n v="0"/>
  </r>
  <r>
    <n v="619"/>
    <x v="1"/>
    <d v="2024-08-26T00:00:00"/>
    <x v="111"/>
    <n v="4"/>
    <s v="VRAI"/>
    <s v="FAUX"/>
    <s v="VRAI"/>
    <n v="4"/>
    <n v="0"/>
    <n v="0"/>
    <n v="0"/>
    <n v="0"/>
    <n v="0"/>
    <n v="10"/>
    <n v="0"/>
    <n v="0"/>
    <n v="0"/>
    <n v="0"/>
  </r>
  <r>
    <n v="620"/>
    <x v="1"/>
    <d v="2024-08-26T00:00:00"/>
    <x v="81"/>
    <n v="2"/>
    <s v="VRAI"/>
    <s v="FAUX"/>
    <s v="VRAI"/>
    <n v="2"/>
    <n v="0"/>
    <n v="0"/>
    <n v="0"/>
    <n v="0"/>
    <n v="0"/>
    <n v="10"/>
    <n v="0"/>
    <n v="0"/>
    <n v="0"/>
    <n v="0"/>
  </r>
  <r>
    <n v="621"/>
    <x v="2"/>
    <d v="2024-08-27T00:00:00"/>
    <x v="101"/>
    <n v="1"/>
    <s v="VRAI"/>
    <s v="FAUX"/>
    <s v="VRAI"/>
    <n v="1"/>
    <n v="0"/>
    <n v="0"/>
    <n v="0"/>
    <n v="0"/>
    <n v="0"/>
    <n v="9"/>
    <n v="0"/>
    <n v="0"/>
    <n v="0"/>
    <n v="0"/>
  </r>
  <r>
    <n v="622"/>
    <x v="2"/>
    <d v="2024-08-27T00:00:00"/>
    <x v="4"/>
    <n v="0.5"/>
    <s v="FAUX"/>
    <s v="FAUX"/>
    <s v="FAUX"/>
    <n v="0"/>
    <n v="0.5"/>
    <n v="0"/>
    <n v="0.5"/>
    <n v="0"/>
    <n v="0"/>
    <n v="9"/>
    <n v="0"/>
    <n v="0"/>
    <n v="0"/>
    <n v="0"/>
  </r>
  <r>
    <n v="623"/>
    <x v="2"/>
    <d v="2024-08-27T00:00:00"/>
    <x v="101"/>
    <n v="2.25"/>
    <s v="VRAI"/>
    <s v="FAUX"/>
    <s v="VRAI"/>
    <n v="2.25"/>
    <n v="0"/>
    <n v="0"/>
    <n v="0"/>
    <n v="0"/>
    <n v="0"/>
    <n v="9"/>
    <n v="0"/>
    <n v="0"/>
    <n v="0"/>
    <n v="0"/>
  </r>
  <r>
    <n v="624"/>
    <x v="1"/>
    <d v="2024-08-27T00:00:00"/>
    <x v="63"/>
    <n v="2"/>
    <s v="VRAI"/>
    <s v="FAUX"/>
    <s v="FAUX"/>
    <n v="0"/>
    <n v="2"/>
    <n v="2"/>
    <n v="0"/>
    <n v="0"/>
    <n v="2"/>
    <n v="9"/>
    <n v="2"/>
    <n v="0"/>
    <n v="0"/>
    <n v="0"/>
  </r>
  <r>
    <n v="625"/>
    <x v="1"/>
    <d v="2024-08-27T00:00:00"/>
    <x v="43"/>
    <n v="0.75"/>
    <s v="VRAI"/>
    <s v="FAUX"/>
    <s v="FAUX"/>
    <n v="0"/>
    <n v="0.75"/>
    <n v="0.75"/>
    <n v="0"/>
    <n v="0"/>
    <n v="0.75"/>
    <n v="9"/>
    <n v="0.75"/>
    <n v="0"/>
    <n v="0"/>
    <n v="0"/>
  </r>
  <r>
    <n v="626"/>
    <x v="1"/>
    <d v="2024-08-27T00:00:00"/>
    <x v="59"/>
    <n v="1"/>
    <s v="VRAI"/>
    <s v="VRAI"/>
    <s v="FAUX"/>
    <n v="0"/>
    <n v="1"/>
    <n v="1"/>
    <n v="0"/>
    <n v="1"/>
    <n v="0"/>
    <n v="9"/>
    <n v="0"/>
    <n v="0"/>
    <n v="0"/>
    <n v="0"/>
  </r>
  <r>
    <n v="627"/>
    <x v="1"/>
    <d v="2024-08-27T00:00:00"/>
    <x v="39"/>
    <n v="0.5"/>
    <s v="VRAI"/>
    <s v="FAUX"/>
    <s v="FAUX"/>
    <n v="0"/>
    <n v="0.5"/>
    <n v="0.5"/>
    <n v="0"/>
    <n v="0"/>
    <n v="0.5"/>
    <n v="9"/>
    <n v="0.5"/>
    <n v="0"/>
    <n v="0"/>
    <n v="0"/>
  </r>
  <r>
    <n v="628"/>
    <x v="1"/>
    <d v="2024-08-26T00:00:00"/>
    <x v="25"/>
    <n v="0.5"/>
    <s v="VRAI"/>
    <s v="FAUX"/>
    <s v="FAUX"/>
    <n v="0"/>
    <n v="0.5"/>
    <n v="0.5"/>
    <n v="0"/>
    <n v="0"/>
    <n v="0.5"/>
    <n v="10"/>
    <n v="0.5"/>
    <n v="0"/>
    <n v="0"/>
    <n v="0"/>
  </r>
  <r>
    <n v="629"/>
    <x v="1"/>
    <d v="2024-08-26T00:00:00"/>
    <x v="42"/>
    <n v="1"/>
    <s v="VRAI"/>
    <s v="FAUX"/>
    <s v="FAUX"/>
    <n v="0"/>
    <n v="1"/>
    <n v="1"/>
    <n v="0"/>
    <n v="0"/>
    <n v="1"/>
    <n v="10"/>
    <n v="1"/>
    <n v="0"/>
    <n v="0"/>
    <n v="0"/>
  </r>
  <r>
    <n v="630"/>
    <x v="1"/>
    <d v="2024-08-27T00:00:00"/>
    <x v="40"/>
    <n v="0.5"/>
    <s v="VRAI"/>
    <s v="FAUX"/>
    <s v="FAUX"/>
    <n v="0"/>
    <n v="0.5"/>
    <n v="0.5"/>
    <n v="0"/>
    <n v="0"/>
    <n v="0.5"/>
    <n v="9"/>
    <n v="0.5"/>
    <n v="0"/>
    <n v="0"/>
    <n v="0"/>
  </r>
  <r>
    <n v="631"/>
    <x v="1"/>
    <d v="2024-08-27T00:00:00"/>
    <x v="94"/>
    <n v="0.4"/>
    <s v="VRAI"/>
    <s v="FAUX"/>
    <s v="FAUX"/>
    <n v="0"/>
    <n v="0.4"/>
    <n v="0.4"/>
    <n v="0"/>
    <n v="0"/>
    <n v="0.4"/>
    <n v="9"/>
    <n v="0.4"/>
    <n v="0"/>
    <n v="0"/>
    <n v="0"/>
  </r>
  <r>
    <n v="632"/>
    <x v="1"/>
    <d v="2024-08-27T00:00:00"/>
    <x v="44"/>
    <n v="0.75"/>
    <s v="VRAI"/>
    <s v="FAUX"/>
    <s v="FAUX"/>
    <n v="0"/>
    <n v="0.75"/>
    <n v="0.75"/>
    <n v="0"/>
    <n v="0"/>
    <n v="0.75"/>
    <n v="9"/>
    <n v="0.75"/>
    <n v="0"/>
    <n v="0"/>
    <n v="0"/>
  </r>
  <r>
    <n v="633"/>
    <x v="1"/>
    <d v="2024-08-27T00:00:00"/>
    <x v="65"/>
    <n v="0.25"/>
    <s v="VRAI"/>
    <s v="FAUX"/>
    <s v="FAUX"/>
    <n v="0"/>
    <n v="0.25"/>
    <n v="0.25"/>
    <n v="0"/>
    <n v="0"/>
    <n v="0.25"/>
    <n v="9"/>
    <n v="0.25"/>
    <n v="0"/>
    <n v="0"/>
    <n v="0"/>
  </r>
  <r>
    <n v="634"/>
    <x v="1"/>
    <d v="2024-08-27T00:00:00"/>
    <x v="112"/>
    <n v="0.4"/>
    <s v="VRAI"/>
    <s v="FAUX"/>
    <s v="FAUX"/>
    <n v="0"/>
    <n v="0.4"/>
    <n v="0.4"/>
    <n v="0"/>
    <n v="0"/>
    <n v="0.4"/>
    <n v="9"/>
    <n v="0.4"/>
    <n v="0"/>
    <n v="0"/>
    <n v="0"/>
  </r>
  <r>
    <n v="635"/>
    <x v="2"/>
    <d v="2024-08-27T00:00:00"/>
    <x v="101"/>
    <n v="2"/>
    <s v="VRAI"/>
    <s v="FAUX"/>
    <s v="VRAI"/>
    <n v="2"/>
    <n v="0"/>
    <n v="0"/>
    <n v="0"/>
    <n v="0"/>
    <n v="0"/>
    <n v="9"/>
    <n v="0"/>
    <n v="0"/>
    <n v="0"/>
    <n v="0"/>
  </r>
  <r>
    <n v="636"/>
    <x v="1"/>
    <d v="2024-08-27T00:00:00"/>
    <x v="113"/>
    <n v="0.5"/>
    <s v="VRAI"/>
    <s v="FAUX"/>
    <s v="FAUX"/>
    <n v="0"/>
    <n v="0.5"/>
    <n v="0.5"/>
    <n v="0"/>
    <n v="0"/>
    <n v="0.5"/>
    <n v="9"/>
    <n v="0.5"/>
    <n v="0"/>
    <n v="0"/>
    <n v="0"/>
  </r>
  <r>
    <n v="637"/>
    <x v="1"/>
    <d v="2024-08-27T00:00:00"/>
    <x v="89"/>
    <n v="0.4"/>
    <s v="VRAI"/>
    <s v="FAUX"/>
    <s v="FAUX"/>
    <n v="0"/>
    <n v="0.4"/>
    <n v="0.4"/>
    <n v="0"/>
    <n v="0"/>
    <n v="0.4"/>
    <n v="9"/>
    <n v="0.4"/>
    <n v="0"/>
    <n v="0"/>
    <n v="0"/>
  </r>
  <r>
    <n v="638"/>
    <x v="1"/>
    <d v="2024-08-27T00:00:00"/>
    <x v="114"/>
    <n v="0.5"/>
    <s v="VRAI"/>
    <s v="FAUX"/>
    <s v="FAUX"/>
    <n v="0"/>
    <n v="0.5"/>
    <n v="0.5"/>
    <n v="0"/>
    <n v="0"/>
    <n v="0.5"/>
    <n v="9"/>
    <n v="0.5"/>
    <n v="0"/>
    <n v="0"/>
    <n v="0"/>
  </r>
  <r>
    <n v="639"/>
    <x v="1"/>
    <d v="2024-08-27T00:00:00"/>
    <x v="94"/>
    <n v="0.5"/>
    <s v="VRAI"/>
    <s v="FAUX"/>
    <s v="FAUX"/>
    <n v="0"/>
    <n v="0.5"/>
    <n v="0.5"/>
    <n v="0"/>
    <n v="0"/>
    <n v="0.5"/>
    <n v="9"/>
    <n v="0.5"/>
    <n v="0"/>
    <n v="0"/>
    <n v="0"/>
  </r>
  <r>
    <n v="640"/>
    <x v="1"/>
    <d v="2024-08-27T00:00:00"/>
    <x v="58"/>
    <n v="1.5"/>
    <s v="VRAI"/>
    <s v="FAUX"/>
    <s v="FAUX"/>
    <n v="0"/>
    <n v="1.5"/>
    <n v="1.5"/>
    <n v="0"/>
    <n v="0"/>
    <n v="1.5"/>
    <n v="9"/>
    <n v="1.5"/>
    <n v="0"/>
    <n v="0"/>
    <n v="0"/>
  </r>
  <r>
    <n v="641"/>
    <x v="1"/>
    <d v="2024-08-27T00:00:00"/>
    <x v="80"/>
    <n v="0.75"/>
    <s v="VRAI"/>
    <s v="FAUX"/>
    <s v="FAUX"/>
    <n v="0"/>
    <n v="0.75"/>
    <n v="0.75"/>
    <n v="0"/>
    <n v="0"/>
    <n v="0.75"/>
    <n v="9"/>
    <n v="0.75"/>
    <n v="0"/>
    <n v="0"/>
    <n v="0"/>
  </r>
  <r>
    <n v="642"/>
    <x v="2"/>
    <d v="2024-08-27T00:00:00"/>
    <x v="101"/>
    <n v="1.75"/>
    <s v="VRAI"/>
    <s v="FAUX"/>
    <s v="VRAI"/>
    <n v="1.75"/>
    <n v="0"/>
    <n v="0"/>
    <n v="0"/>
    <n v="0"/>
    <n v="0"/>
    <n v="9"/>
    <n v="0"/>
    <n v="0"/>
    <n v="0"/>
    <n v="0"/>
  </r>
  <r>
    <n v="643"/>
    <x v="0"/>
    <d v="2024-08-27T00:00:00"/>
    <x v="4"/>
    <n v="5"/>
    <s v="FAUX"/>
    <s v="FAUX"/>
    <s v="FAUX"/>
    <n v="0"/>
    <n v="5"/>
    <n v="0"/>
    <n v="5"/>
    <n v="0"/>
    <n v="0"/>
    <n v="9"/>
    <n v="0"/>
    <n v="0"/>
    <n v="0"/>
    <n v="0"/>
  </r>
  <r>
    <n v="644"/>
    <x v="0"/>
    <d v="2024-08-27T00:00:00"/>
    <x v="115"/>
    <n v="0.5"/>
    <s v="VRAI"/>
    <s v="FAUX"/>
    <s v="FAUX"/>
    <n v="0"/>
    <n v="0.5"/>
    <n v="0.5"/>
    <n v="0"/>
    <n v="0"/>
    <n v="0.5"/>
    <n v="9"/>
    <n v="0.5"/>
    <n v="0"/>
    <n v="0"/>
    <n v="0"/>
  </r>
  <r>
    <n v="645"/>
    <x v="0"/>
    <d v="2024-08-27T00:00:00"/>
    <x v="3"/>
    <n v="1"/>
    <s v="VRAI"/>
    <s v="FAUX"/>
    <s v="FAUX"/>
    <n v="0"/>
    <n v="1"/>
    <n v="1"/>
    <n v="0"/>
    <n v="0"/>
    <n v="1"/>
    <n v="9"/>
    <n v="1"/>
    <n v="0"/>
    <n v="0"/>
    <n v="0"/>
  </r>
  <r>
    <n v="646"/>
    <x v="3"/>
    <d v="2024-08-27T00:00:00"/>
    <x v="4"/>
    <n v="4.0999999999999996"/>
    <s v="FAUX"/>
    <s v="FAUX"/>
    <s v="FAUX"/>
    <n v="0"/>
    <n v="4.0999999999999996"/>
    <n v="0"/>
    <n v="4.0999999999999996"/>
    <n v="0"/>
    <n v="0"/>
    <n v="9"/>
    <n v="0"/>
    <n v="0"/>
    <n v="0"/>
    <n v="0"/>
  </r>
  <r>
    <n v="647"/>
    <x v="3"/>
    <d v="2024-08-27T00:00:00"/>
    <x v="101"/>
    <n v="2.1"/>
    <s v="VRAI"/>
    <s v="FAUX"/>
    <s v="VRAI"/>
    <n v="2.1"/>
    <n v="0"/>
    <n v="0"/>
    <n v="0"/>
    <n v="0"/>
    <n v="0"/>
    <n v="9"/>
    <n v="0"/>
    <n v="0"/>
    <n v="0"/>
    <n v="0"/>
  </r>
  <r>
    <n v="648"/>
    <x v="3"/>
    <d v="2024-08-27T00:00:00"/>
    <x v="68"/>
    <n v="0.4"/>
    <s v="VRAI"/>
    <s v="FAUX"/>
    <s v="FAUX"/>
    <n v="0"/>
    <n v="0.4"/>
    <n v="0.4"/>
    <n v="0"/>
    <n v="0"/>
    <n v="0.4"/>
    <n v="9"/>
    <n v="0.4"/>
    <n v="0"/>
    <n v="0"/>
    <n v="0"/>
  </r>
  <r>
    <n v="649"/>
    <x v="3"/>
    <d v="2024-08-27T00:00:00"/>
    <x v="103"/>
    <n v="0.5"/>
    <s v="VRAI"/>
    <s v="FAUX"/>
    <s v="FAUX"/>
    <n v="0"/>
    <n v="0.5"/>
    <n v="0.5"/>
    <n v="0"/>
    <n v="0"/>
    <n v="0.5"/>
    <n v="9"/>
    <n v="0.5"/>
    <n v="0"/>
    <n v="0"/>
    <n v="0"/>
  </r>
  <r>
    <n v="650"/>
    <x v="3"/>
    <d v="2024-08-27T00:00:00"/>
    <x v="107"/>
    <n v="0.2"/>
    <s v="VRAI"/>
    <s v="FAUX"/>
    <s v="FAUX"/>
    <n v="0"/>
    <n v="0.2"/>
    <n v="0.2"/>
    <n v="0"/>
    <n v="0"/>
    <n v="0.2"/>
    <n v="9"/>
    <n v="0.2"/>
    <n v="0"/>
    <n v="0"/>
    <n v="0"/>
  </r>
  <r>
    <n v="651"/>
    <x v="3"/>
    <d v="2024-08-27T00:00:00"/>
    <x v="41"/>
    <n v="0.3"/>
    <s v="VRAI"/>
    <s v="FAUX"/>
    <s v="FAUX"/>
    <n v="0"/>
    <n v="0.3"/>
    <n v="0.3"/>
    <n v="0"/>
    <n v="0"/>
    <n v="0.3"/>
    <n v="9"/>
    <n v="0.3"/>
    <n v="0"/>
    <n v="0"/>
    <n v="0"/>
  </r>
  <r>
    <n v="652"/>
    <x v="1"/>
    <d v="2024-08-28T00:00:00"/>
    <x v="6"/>
    <n v="1"/>
    <s v="VRAI"/>
    <s v="FAUX"/>
    <s v="FAUX"/>
    <n v="0"/>
    <n v="1"/>
    <n v="1"/>
    <n v="0"/>
    <n v="0"/>
    <n v="1"/>
    <n v="8"/>
    <n v="1"/>
    <n v="0"/>
    <n v="0"/>
    <n v="0"/>
  </r>
  <r>
    <n v="653"/>
    <x v="1"/>
    <d v="2024-08-27T00:00:00"/>
    <x v="68"/>
    <n v="0.5"/>
    <s v="VRAI"/>
    <s v="FAUX"/>
    <s v="FAUX"/>
    <n v="0"/>
    <n v="0.5"/>
    <n v="0.5"/>
    <n v="0"/>
    <n v="0"/>
    <n v="0.5"/>
    <n v="9"/>
    <n v="0.5"/>
    <n v="0"/>
    <n v="0"/>
    <n v="0"/>
  </r>
  <r>
    <n v="654"/>
    <x v="1"/>
    <d v="2024-08-27T00:00:00"/>
    <x v="42"/>
    <n v="0.75"/>
    <s v="VRAI"/>
    <s v="FAUX"/>
    <s v="FAUX"/>
    <n v="0"/>
    <n v="0.75"/>
    <n v="0.75"/>
    <n v="0"/>
    <n v="0"/>
    <n v="0.75"/>
    <n v="9"/>
    <n v="0.75"/>
    <n v="0"/>
    <n v="0"/>
    <n v="0"/>
  </r>
  <r>
    <n v="655"/>
    <x v="1"/>
    <d v="2024-08-27T00:00:00"/>
    <x v="28"/>
    <n v="0.5"/>
    <s v="VRAI"/>
    <s v="FAUX"/>
    <s v="FAUX"/>
    <n v="0"/>
    <n v="0.5"/>
    <n v="0.5"/>
    <n v="0"/>
    <n v="0"/>
    <n v="0.5"/>
    <n v="9"/>
    <n v="0.5"/>
    <n v="0"/>
    <n v="0"/>
    <n v="0"/>
  </r>
  <r>
    <n v="656"/>
    <x v="1"/>
    <d v="2024-08-28T00:00:00"/>
    <x v="58"/>
    <n v="5.25"/>
    <s v="VRAI"/>
    <s v="FAUX"/>
    <s v="FAUX"/>
    <n v="0"/>
    <n v="5.25"/>
    <n v="5.25"/>
    <n v="0"/>
    <n v="0"/>
    <n v="5.25"/>
    <n v="8"/>
    <n v="5.25"/>
    <n v="0"/>
    <n v="0"/>
    <n v="0"/>
  </r>
  <r>
    <n v="657"/>
    <x v="2"/>
    <d v="2024-08-28T00:00:00"/>
    <x v="6"/>
    <n v="0.5"/>
    <s v="VRAI"/>
    <s v="FAUX"/>
    <s v="FAUX"/>
    <n v="0"/>
    <n v="0.5"/>
    <n v="0.5"/>
    <n v="0"/>
    <n v="0"/>
    <n v="0.5"/>
    <n v="8"/>
    <n v="0.5"/>
    <n v="0"/>
    <n v="0"/>
    <n v="0"/>
  </r>
  <r>
    <n v="658"/>
    <x v="2"/>
    <d v="2024-08-28T00:00:00"/>
    <x v="58"/>
    <n v="0.25"/>
    <s v="VRAI"/>
    <s v="FAUX"/>
    <s v="FAUX"/>
    <n v="0"/>
    <n v="0.25"/>
    <n v="0.25"/>
    <n v="0"/>
    <n v="0"/>
    <n v="0.25"/>
    <n v="8"/>
    <n v="0.25"/>
    <n v="0"/>
    <n v="0"/>
    <n v="0"/>
  </r>
  <r>
    <n v="659"/>
    <x v="2"/>
    <d v="2024-08-28T00:00:00"/>
    <x v="4"/>
    <n v="0.25"/>
    <s v="FAUX"/>
    <s v="FAUX"/>
    <s v="FAUX"/>
    <n v="0"/>
    <n v="0.25"/>
    <n v="0"/>
    <n v="0.25"/>
    <n v="0"/>
    <n v="0"/>
    <n v="8"/>
    <n v="0"/>
    <n v="0"/>
    <n v="0"/>
    <n v="0"/>
  </r>
  <r>
    <n v="660"/>
    <x v="1"/>
    <d v="2024-08-28T00:00:00"/>
    <x v="116"/>
    <n v="1.25"/>
    <s v="VRAI"/>
    <s v="FAUX"/>
    <s v="FAUX"/>
    <n v="0"/>
    <n v="1.25"/>
    <n v="1.25"/>
    <n v="0"/>
    <n v="0"/>
    <n v="1.25"/>
    <n v="8"/>
    <n v="1.25"/>
    <n v="0"/>
    <n v="0"/>
    <n v="0"/>
  </r>
  <r>
    <n v="661"/>
    <x v="1"/>
    <d v="2024-08-28T00:00:00"/>
    <x v="117"/>
    <n v="0.5"/>
    <s v="VRAI"/>
    <s v="FAUX"/>
    <s v="FAUX"/>
    <n v="0"/>
    <n v="0.5"/>
    <n v="0.5"/>
    <n v="0"/>
    <n v="0"/>
    <n v="0.5"/>
    <n v="8"/>
    <n v="0.5"/>
    <n v="0"/>
    <n v="0"/>
    <n v="0"/>
  </r>
  <r>
    <n v="662"/>
    <x v="1"/>
    <d v="2024-08-28T00:00:00"/>
    <x v="95"/>
    <n v="0.25"/>
    <s v="VRAI"/>
    <s v="FAUX"/>
    <s v="FAUX"/>
    <n v="0"/>
    <n v="0.25"/>
    <n v="0.25"/>
    <n v="0"/>
    <n v="0"/>
    <n v="0.25"/>
    <n v="8"/>
    <n v="0.25"/>
    <n v="0"/>
    <n v="0"/>
    <n v="0"/>
  </r>
  <r>
    <n v="663"/>
    <x v="1"/>
    <d v="2024-08-28T00:00:00"/>
    <x v="28"/>
    <n v="2"/>
    <s v="VRAI"/>
    <s v="FAUX"/>
    <s v="FAUX"/>
    <n v="0"/>
    <n v="2"/>
    <n v="2"/>
    <n v="0"/>
    <n v="0"/>
    <n v="2"/>
    <n v="8"/>
    <n v="2"/>
    <n v="0"/>
    <n v="0"/>
    <n v="0"/>
  </r>
  <r>
    <n v="664"/>
    <x v="1"/>
    <d v="2024-08-28T00:00:00"/>
    <x v="87"/>
    <n v="0.4"/>
    <s v="VRAI"/>
    <s v="FAUX"/>
    <s v="FAUX"/>
    <n v="0"/>
    <n v="0.4"/>
    <n v="0.4"/>
    <n v="0"/>
    <n v="0"/>
    <n v="0.4"/>
    <n v="8"/>
    <n v="0.4"/>
    <n v="0"/>
    <n v="0"/>
    <n v="0"/>
  </r>
  <r>
    <n v="665"/>
    <x v="1"/>
    <d v="2024-08-28T00:00:00"/>
    <x v="102"/>
    <n v="2.5"/>
    <s v="VRAI"/>
    <s v="FAUX"/>
    <s v="FAUX"/>
    <n v="0"/>
    <n v="2.5"/>
    <n v="2.5"/>
    <n v="0"/>
    <n v="0"/>
    <n v="2.5"/>
    <n v="8"/>
    <n v="2.5"/>
    <n v="0"/>
    <n v="0"/>
    <n v="0"/>
  </r>
  <r>
    <n v="666"/>
    <x v="2"/>
    <d v="2024-08-28T00:00:00"/>
    <x v="4"/>
    <n v="0.5"/>
    <s v="FAUX"/>
    <s v="FAUX"/>
    <s v="FAUX"/>
    <n v="0"/>
    <n v="0.5"/>
    <n v="0"/>
    <n v="0.5"/>
    <n v="0"/>
    <n v="0"/>
    <n v="8"/>
    <n v="0"/>
    <n v="0"/>
    <n v="0"/>
    <n v="0"/>
  </r>
  <r>
    <n v="667"/>
    <x v="2"/>
    <d v="2024-08-28T00:00:00"/>
    <x v="4"/>
    <n v="3.75"/>
    <s v="FAUX"/>
    <s v="FAUX"/>
    <s v="FAUX"/>
    <n v="0"/>
    <n v="3.75"/>
    <n v="0"/>
    <n v="3.75"/>
    <n v="0"/>
    <n v="0"/>
    <n v="8"/>
    <n v="0"/>
    <n v="0"/>
    <n v="0"/>
    <n v="0"/>
  </r>
  <r>
    <n v="668"/>
    <x v="2"/>
    <d v="2024-08-28T00:00:00"/>
    <x v="6"/>
    <n v="0.75"/>
    <s v="VRAI"/>
    <s v="FAUX"/>
    <s v="FAUX"/>
    <n v="0"/>
    <n v="0.75"/>
    <n v="0.75"/>
    <n v="0"/>
    <n v="0"/>
    <n v="0.75"/>
    <n v="8"/>
    <n v="0.75"/>
    <n v="0"/>
    <n v="0"/>
    <n v="0"/>
  </r>
  <r>
    <n v="669"/>
    <x v="2"/>
    <d v="2024-08-28T00:00:00"/>
    <x v="7"/>
    <n v="1"/>
    <s v="VRAI"/>
    <s v="FAUX"/>
    <s v="FAUX"/>
    <n v="0"/>
    <n v="1"/>
    <n v="1"/>
    <n v="0"/>
    <n v="0"/>
    <n v="1"/>
    <n v="8"/>
    <n v="1"/>
    <n v="0"/>
    <n v="0"/>
    <n v="0"/>
  </r>
  <r>
    <n v="670"/>
    <x v="2"/>
    <d v="2024-08-28T00:00:00"/>
    <x v="4"/>
    <n v="0.25"/>
    <s v="FAUX"/>
    <s v="FAUX"/>
    <s v="FAUX"/>
    <n v="0"/>
    <n v="0.25"/>
    <n v="0"/>
    <n v="0.25"/>
    <n v="0"/>
    <n v="0"/>
    <n v="8"/>
    <n v="0"/>
    <n v="0"/>
    <n v="0"/>
    <n v="0"/>
  </r>
  <r>
    <n v="671"/>
    <x v="3"/>
    <d v="2024-08-28T00:00:00"/>
    <x v="87"/>
    <n v="0.6"/>
    <s v="VRAI"/>
    <s v="FAUX"/>
    <s v="FAUX"/>
    <n v="0"/>
    <n v="0.6"/>
    <n v="0.6"/>
    <n v="0"/>
    <n v="0"/>
    <n v="0.6"/>
    <n v="8"/>
    <n v="0.6"/>
    <n v="0"/>
    <n v="0"/>
    <n v="0"/>
  </r>
  <r>
    <n v="672"/>
    <x v="0"/>
    <d v="2024-08-28T00:00:00"/>
    <x v="4"/>
    <n v="2.75"/>
    <s v="FAUX"/>
    <s v="FAUX"/>
    <s v="FAUX"/>
    <n v="0"/>
    <n v="2.75"/>
    <n v="0"/>
    <n v="2.75"/>
    <n v="0"/>
    <n v="0"/>
    <n v="8"/>
    <n v="0"/>
    <n v="0"/>
    <n v="0"/>
    <n v="0"/>
  </r>
  <r>
    <n v="673"/>
    <x v="1"/>
    <d v="2024-08-28T00:00:00"/>
    <x v="63"/>
    <n v="1.5"/>
    <s v="VRAI"/>
    <s v="FAUX"/>
    <s v="FAUX"/>
    <n v="0"/>
    <n v="1.5"/>
    <n v="1.5"/>
    <n v="0"/>
    <n v="0"/>
    <n v="1.5"/>
    <n v="8"/>
    <n v="1.5"/>
    <n v="0"/>
    <n v="0"/>
    <n v="0"/>
  </r>
  <r>
    <n v="674"/>
    <x v="1"/>
    <d v="2024-08-29T00:00:00"/>
    <x v="58"/>
    <n v="0.75"/>
    <s v="VRAI"/>
    <s v="FAUX"/>
    <s v="FAUX"/>
    <n v="0"/>
    <n v="0.75"/>
    <n v="0.75"/>
    <n v="0"/>
    <n v="0"/>
    <n v="0.75"/>
    <n v="7"/>
    <n v="0.75"/>
    <n v="0"/>
    <n v="0"/>
    <n v="0"/>
  </r>
  <r>
    <n v="675"/>
    <x v="1"/>
    <d v="2024-08-29T00:00:00"/>
    <x v="94"/>
    <n v="0.5"/>
    <s v="VRAI"/>
    <s v="FAUX"/>
    <s v="FAUX"/>
    <n v="0"/>
    <n v="0.5"/>
    <n v="0.5"/>
    <n v="0"/>
    <n v="0"/>
    <n v="0.5"/>
    <n v="7"/>
    <n v="0.5"/>
    <n v="0"/>
    <n v="0"/>
    <n v="0"/>
  </r>
  <r>
    <n v="676"/>
    <x v="1"/>
    <d v="2024-08-29T00:00:00"/>
    <x v="102"/>
    <n v="0.5"/>
    <s v="VRAI"/>
    <s v="FAUX"/>
    <s v="FAUX"/>
    <n v="0"/>
    <n v="0.5"/>
    <n v="0.5"/>
    <n v="0"/>
    <n v="0"/>
    <n v="0.5"/>
    <n v="7"/>
    <n v="0.5"/>
    <n v="0"/>
    <n v="0"/>
    <n v="0"/>
  </r>
  <r>
    <n v="677"/>
    <x v="1"/>
    <d v="2024-08-29T00:00:00"/>
    <x v="37"/>
    <n v="1.5"/>
    <s v="VRAI"/>
    <s v="FAUX"/>
    <s v="FAUX"/>
    <n v="0"/>
    <n v="1.5"/>
    <n v="1.5"/>
    <n v="0"/>
    <n v="0"/>
    <n v="1.5"/>
    <n v="7"/>
    <n v="1.5"/>
    <n v="0"/>
    <n v="0"/>
    <n v="0"/>
  </r>
  <r>
    <n v="678"/>
    <x v="1"/>
    <d v="2024-08-29T00:00:00"/>
    <x v="44"/>
    <n v="1"/>
    <s v="VRAI"/>
    <s v="FAUX"/>
    <s v="FAUX"/>
    <n v="0"/>
    <n v="1"/>
    <n v="1"/>
    <n v="0"/>
    <n v="0"/>
    <n v="1"/>
    <n v="7"/>
    <n v="1"/>
    <n v="0"/>
    <n v="0"/>
    <n v="0"/>
  </r>
  <r>
    <n v="679"/>
    <x v="2"/>
    <d v="2024-08-29T00:00:00"/>
    <x v="4"/>
    <n v="0.5"/>
    <s v="FAUX"/>
    <s v="FAUX"/>
    <s v="FAUX"/>
    <n v="0"/>
    <n v="0.5"/>
    <n v="0"/>
    <n v="0.5"/>
    <n v="0"/>
    <n v="0"/>
    <n v="7"/>
    <n v="0"/>
    <n v="0"/>
    <n v="0"/>
    <n v="0"/>
  </r>
  <r>
    <n v="680"/>
    <x v="2"/>
    <d v="2024-08-29T00:00:00"/>
    <x v="101"/>
    <n v="0.5"/>
    <s v="VRAI"/>
    <s v="FAUX"/>
    <s v="VRAI"/>
    <n v="0.5"/>
    <n v="0"/>
    <n v="0"/>
    <n v="0"/>
    <n v="0"/>
    <n v="0"/>
    <n v="7"/>
    <n v="0"/>
    <n v="0"/>
    <n v="0"/>
    <n v="0"/>
  </r>
  <r>
    <n v="681"/>
    <x v="1"/>
    <d v="2024-08-29T00:00:00"/>
    <x v="59"/>
    <n v="0.5"/>
    <s v="VRAI"/>
    <s v="VRAI"/>
    <s v="FAUX"/>
    <n v="0"/>
    <n v="0.5"/>
    <n v="0.5"/>
    <n v="0"/>
    <n v="0.5"/>
    <n v="0"/>
    <n v="7"/>
    <n v="0"/>
    <n v="0"/>
    <n v="0"/>
    <n v="0"/>
  </r>
  <r>
    <n v="682"/>
    <x v="2"/>
    <d v="2024-08-29T00:00:00"/>
    <x v="7"/>
    <n v="1"/>
    <s v="VRAI"/>
    <s v="FAUX"/>
    <s v="FAUX"/>
    <n v="0"/>
    <n v="1"/>
    <n v="1"/>
    <n v="0"/>
    <n v="0"/>
    <n v="1"/>
    <n v="7"/>
    <n v="1"/>
    <n v="0"/>
    <n v="0"/>
    <n v="0"/>
  </r>
  <r>
    <n v="683"/>
    <x v="2"/>
    <d v="2024-08-29T00:00:00"/>
    <x v="101"/>
    <n v="1.75"/>
    <s v="VRAI"/>
    <s v="FAUX"/>
    <s v="VRAI"/>
    <n v="1.75"/>
    <n v="0"/>
    <n v="0"/>
    <n v="0"/>
    <n v="0"/>
    <n v="0"/>
    <n v="7"/>
    <n v="0"/>
    <n v="0"/>
    <n v="0"/>
    <n v="0"/>
  </r>
  <r>
    <n v="684"/>
    <x v="2"/>
    <d v="2024-08-29T00:00:00"/>
    <x v="4"/>
    <n v="0.25"/>
    <s v="FAUX"/>
    <s v="FAUX"/>
    <s v="FAUX"/>
    <n v="0"/>
    <n v="0.25"/>
    <n v="0"/>
    <n v="0.25"/>
    <n v="0"/>
    <n v="0"/>
    <n v="7"/>
    <n v="0"/>
    <n v="0"/>
    <n v="0"/>
    <n v="0"/>
  </r>
  <r>
    <n v="685"/>
    <x v="2"/>
    <d v="2024-08-29T00:00:00"/>
    <x v="101"/>
    <n v="1.5"/>
    <s v="VRAI"/>
    <s v="FAUX"/>
    <s v="VRAI"/>
    <n v="1.5"/>
    <n v="0"/>
    <n v="0"/>
    <n v="0"/>
    <n v="0"/>
    <n v="0"/>
    <n v="7"/>
    <n v="0"/>
    <n v="0"/>
    <n v="0"/>
    <n v="0"/>
  </r>
  <r>
    <n v="686"/>
    <x v="2"/>
    <d v="2024-08-29T00:00:00"/>
    <x v="101"/>
    <n v="1"/>
    <s v="VRAI"/>
    <s v="FAUX"/>
    <s v="VRAI"/>
    <n v="1"/>
    <n v="0"/>
    <n v="0"/>
    <n v="0"/>
    <n v="0"/>
    <n v="0"/>
    <n v="7"/>
    <n v="0"/>
    <n v="0"/>
    <n v="0"/>
    <n v="0"/>
  </r>
  <r>
    <n v="687"/>
    <x v="3"/>
    <d v="2024-08-28T00:00:00"/>
    <x v="68"/>
    <n v="1.7"/>
    <s v="VRAI"/>
    <s v="FAUX"/>
    <s v="FAUX"/>
    <n v="0"/>
    <n v="1.7"/>
    <n v="1.7"/>
    <n v="0"/>
    <n v="0"/>
    <n v="1.7"/>
    <n v="8"/>
    <n v="1.7"/>
    <n v="0"/>
    <n v="0"/>
    <n v="0"/>
  </r>
  <r>
    <n v="688"/>
    <x v="3"/>
    <d v="2024-08-28T00:00:00"/>
    <x v="28"/>
    <n v="2.4"/>
    <s v="VRAI"/>
    <s v="FAUX"/>
    <s v="FAUX"/>
    <n v="0"/>
    <n v="2.4"/>
    <n v="2.4"/>
    <n v="0"/>
    <n v="0"/>
    <n v="2.4"/>
    <n v="8"/>
    <n v="2.4"/>
    <n v="0"/>
    <n v="0"/>
    <n v="0"/>
  </r>
  <r>
    <n v="689"/>
    <x v="3"/>
    <d v="2024-08-28T00:00:00"/>
    <x v="4"/>
    <n v="3.6"/>
    <s v="FAUX"/>
    <s v="FAUX"/>
    <s v="FAUX"/>
    <n v="0"/>
    <n v="3.6"/>
    <n v="0"/>
    <n v="3.6"/>
    <n v="0"/>
    <n v="0"/>
    <n v="8"/>
    <n v="0"/>
    <n v="0"/>
    <n v="0"/>
    <n v="0"/>
  </r>
  <r>
    <n v="690"/>
    <x v="3"/>
    <d v="2024-08-29T00:00:00"/>
    <x v="4"/>
    <n v="3.8"/>
    <s v="FAUX"/>
    <s v="FAUX"/>
    <s v="FAUX"/>
    <n v="0"/>
    <n v="3.8"/>
    <n v="0"/>
    <n v="3.8"/>
    <n v="0"/>
    <n v="0"/>
    <n v="7"/>
    <n v="0"/>
    <n v="0"/>
    <n v="0"/>
    <n v="0"/>
  </r>
  <r>
    <n v="691"/>
    <x v="3"/>
    <d v="2024-08-29T00:00:00"/>
    <x v="62"/>
    <n v="0.5"/>
    <s v="VRAI"/>
    <s v="FAUX"/>
    <s v="VRAI"/>
    <n v="0.5"/>
    <n v="0"/>
    <n v="0"/>
    <n v="0"/>
    <n v="0"/>
    <n v="0"/>
    <n v="7"/>
    <n v="0"/>
    <n v="0"/>
    <n v="0"/>
    <n v="0"/>
  </r>
  <r>
    <n v="692"/>
    <x v="3"/>
    <d v="2024-08-29T00:00:00"/>
    <x v="87"/>
    <n v="0.2"/>
    <s v="VRAI"/>
    <s v="FAUX"/>
    <s v="FAUX"/>
    <n v="0"/>
    <n v="0.2"/>
    <n v="0.2"/>
    <n v="0"/>
    <n v="0"/>
    <n v="0.2"/>
    <n v="7"/>
    <n v="0.2"/>
    <n v="0"/>
    <n v="0"/>
    <n v="0"/>
  </r>
  <r>
    <n v="693"/>
    <x v="3"/>
    <d v="2024-08-29T00:00:00"/>
    <x v="118"/>
    <n v="0.3"/>
    <s v="VRAI"/>
    <s v="FAUX"/>
    <s v="FAUX"/>
    <n v="0"/>
    <n v="0.3"/>
    <n v="0.3"/>
    <n v="0"/>
    <n v="0"/>
    <n v="0.3"/>
    <n v="7"/>
    <n v="0.3"/>
    <n v="0"/>
    <n v="0"/>
    <n v="0"/>
  </r>
  <r>
    <n v="694"/>
    <x v="3"/>
    <d v="2024-08-29T00:00:00"/>
    <x v="101"/>
    <n v="0.4"/>
    <s v="VRAI"/>
    <s v="FAUX"/>
    <s v="VRAI"/>
    <n v="0.4"/>
    <n v="0"/>
    <n v="0"/>
    <n v="0"/>
    <n v="0"/>
    <n v="0"/>
    <n v="7"/>
    <n v="0"/>
    <n v="0"/>
    <n v="0"/>
    <n v="0"/>
  </r>
  <r>
    <n v="695"/>
    <x v="1"/>
    <d v="2024-08-29T00:00:00"/>
    <x v="58"/>
    <n v="5"/>
    <s v="VRAI"/>
    <s v="FAUX"/>
    <s v="FAUX"/>
    <n v="0"/>
    <n v="5"/>
    <n v="5"/>
    <n v="0"/>
    <n v="0"/>
    <n v="5"/>
    <n v="7"/>
    <n v="5"/>
    <n v="0"/>
    <n v="0"/>
    <n v="0"/>
  </r>
  <r>
    <n v="696"/>
    <x v="2"/>
    <d v="2024-08-29T00:00:00"/>
    <x v="101"/>
    <n v="0.75"/>
    <s v="VRAI"/>
    <s v="FAUX"/>
    <s v="VRAI"/>
    <n v="0.75"/>
    <n v="0"/>
    <n v="0"/>
    <n v="0"/>
    <n v="0"/>
    <n v="0"/>
    <n v="7"/>
    <n v="0"/>
    <n v="0"/>
    <n v="0"/>
    <n v="0"/>
  </r>
  <r>
    <n v="697"/>
    <x v="1"/>
    <d v="2024-08-29T00:00:00"/>
    <x v="112"/>
    <n v="0.4"/>
    <s v="VRAI"/>
    <s v="FAUX"/>
    <s v="FAUX"/>
    <n v="0"/>
    <n v="0.4"/>
    <n v="0.4"/>
    <n v="0"/>
    <n v="0"/>
    <n v="0.4"/>
    <n v="7"/>
    <n v="0.4"/>
    <n v="0"/>
    <n v="0"/>
    <n v="0"/>
  </r>
  <r>
    <n v="698"/>
    <x v="1"/>
    <d v="2024-08-29T00:00:00"/>
    <x v="119"/>
    <n v="0.4"/>
    <s v="VRAI"/>
    <s v="FAUX"/>
    <s v="FAUX"/>
    <n v="0"/>
    <n v="0.4"/>
    <n v="0.4"/>
    <n v="0"/>
    <n v="0"/>
    <n v="0.4"/>
    <n v="7"/>
    <n v="0.4"/>
    <n v="0"/>
    <n v="0"/>
    <n v="0"/>
  </r>
  <r>
    <n v="699"/>
    <x v="3"/>
    <d v="2024-08-29T00:00:00"/>
    <x v="76"/>
    <n v="0.4"/>
    <s v="VRAI"/>
    <s v="FAUX"/>
    <s v="FAUX"/>
    <n v="0"/>
    <n v="0.4"/>
    <n v="0.4"/>
    <n v="0"/>
    <n v="0"/>
    <n v="0.4"/>
    <n v="7"/>
    <n v="0.4"/>
    <n v="0"/>
    <n v="0"/>
    <n v="0"/>
  </r>
  <r>
    <n v="700"/>
    <x v="1"/>
    <d v="2024-08-29T00:00:00"/>
    <x v="58"/>
    <n v="1.5"/>
    <s v="VRAI"/>
    <s v="FAUX"/>
    <s v="FAUX"/>
    <n v="0"/>
    <n v="1.5"/>
    <n v="1.5"/>
    <n v="0"/>
    <n v="0"/>
    <n v="1.5"/>
    <n v="7"/>
    <n v="1.5"/>
    <n v="0"/>
    <n v="0"/>
    <n v="0"/>
  </r>
  <r>
    <n v="701"/>
    <x v="1"/>
    <d v="2024-08-29T00:00:00"/>
    <x v="68"/>
    <n v="0.4"/>
    <s v="VRAI"/>
    <s v="FAUX"/>
    <s v="FAUX"/>
    <n v="0"/>
    <n v="0.4"/>
    <n v="0.4"/>
    <n v="0"/>
    <n v="0"/>
    <n v="0.4"/>
    <n v="7"/>
    <n v="0.4"/>
    <n v="0"/>
    <n v="0"/>
    <n v="0"/>
  </r>
  <r>
    <n v="702"/>
    <x v="0"/>
    <d v="2024-08-29T00:00:00"/>
    <x v="3"/>
    <n v="0.5"/>
    <s v="VRAI"/>
    <s v="FAUX"/>
    <s v="FAUX"/>
    <n v="0"/>
    <n v="0.5"/>
    <n v="0.5"/>
    <n v="0"/>
    <n v="0"/>
    <n v="0.5"/>
    <n v="7"/>
    <n v="0.5"/>
    <n v="0"/>
    <n v="0"/>
    <n v="0"/>
  </r>
  <r>
    <n v="703"/>
    <x v="0"/>
    <d v="2024-08-29T00:00:00"/>
    <x v="4"/>
    <n v="2.75"/>
    <s v="VRAI"/>
    <s v="FAUX"/>
    <s v="FAUX"/>
    <n v="0"/>
    <n v="2.75"/>
    <n v="2.75"/>
    <n v="0"/>
    <n v="0"/>
    <n v="2.75"/>
    <n v="7"/>
    <n v="2.75"/>
    <n v="0"/>
    <n v="0"/>
    <n v="0"/>
  </r>
  <r>
    <n v="704"/>
    <x v="1"/>
    <d v="2024-08-29T00:00:00"/>
    <x v="80"/>
    <n v="0.4"/>
    <s v="VRAI"/>
    <s v="FAUX"/>
    <s v="FAUX"/>
    <n v="0"/>
    <n v="0.4"/>
    <n v="0.4"/>
    <n v="0"/>
    <n v="0"/>
    <n v="0.4"/>
    <n v="7"/>
    <n v="0.4"/>
    <n v="0"/>
    <n v="0"/>
    <n v="0"/>
  </r>
  <r>
    <n v="705"/>
    <x v="1"/>
    <d v="2024-08-29T00:00:00"/>
    <x v="89"/>
    <n v="0.4"/>
    <s v="VRAI"/>
    <s v="FAUX"/>
    <s v="FAUX"/>
    <n v="0"/>
    <n v="0.4"/>
    <n v="0.4"/>
    <n v="0"/>
    <n v="0"/>
    <n v="0.4"/>
    <n v="7"/>
    <n v="0.4"/>
    <n v="0"/>
    <n v="0"/>
    <n v="0"/>
  </r>
  <r>
    <n v="706"/>
    <x v="1"/>
    <d v="2024-08-29T00:00:00"/>
    <x v="7"/>
    <n v="0.4"/>
    <s v="VRAI"/>
    <s v="FAUX"/>
    <s v="FAUX"/>
    <n v="0"/>
    <n v="0.4"/>
    <n v="0.4"/>
    <n v="0"/>
    <n v="0"/>
    <n v="0.4"/>
    <n v="7"/>
    <n v="0.4"/>
    <n v="0"/>
    <n v="0"/>
    <n v="0"/>
  </r>
  <r>
    <n v="707"/>
    <x v="1"/>
    <d v="2024-08-29T00:00:00"/>
    <x v="30"/>
    <n v="0.25"/>
    <s v="VRAI"/>
    <s v="FAUX"/>
    <s v="FAUX"/>
    <n v="0"/>
    <n v="0.25"/>
    <n v="0.25"/>
    <n v="0"/>
    <n v="0"/>
    <n v="0.25"/>
    <n v="7"/>
    <n v="0.25"/>
    <n v="0"/>
    <n v="0"/>
    <n v="0"/>
  </r>
  <r>
    <n v="708"/>
    <x v="1"/>
    <d v="2024-08-29T00:00:00"/>
    <x v="120"/>
    <n v="0.5"/>
    <s v="VRAI"/>
    <s v="FAUX"/>
    <s v="FAUX"/>
    <n v="0"/>
    <n v="0.5"/>
    <n v="0.5"/>
    <n v="0"/>
    <n v="0"/>
    <n v="0.5"/>
    <n v="7"/>
    <n v="0.5"/>
    <n v="0"/>
    <n v="0"/>
    <n v="0"/>
  </r>
  <r>
    <n v="709"/>
    <x v="1"/>
    <d v="2024-08-29T00:00:00"/>
    <x v="68"/>
    <n v="0.4"/>
    <s v="VRAI"/>
    <s v="FAUX"/>
    <s v="FAUX"/>
    <n v="0"/>
    <n v="0.4"/>
    <n v="0.4"/>
    <n v="0"/>
    <n v="0"/>
    <n v="0.4"/>
    <n v="7"/>
    <n v="0.4"/>
    <n v="0"/>
    <n v="0"/>
    <n v="0"/>
  </r>
  <r>
    <n v="710"/>
    <x v="1"/>
    <d v="2024-08-30T00:00:00"/>
    <x v="87"/>
    <n v="0.25"/>
    <s v="VRAI"/>
    <s v="FAUX"/>
    <s v="FAUX"/>
    <n v="0"/>
    <n v="0.25"/>
    <n v="0.25"/>
    <n v="0"/>
    <n v="0"/>
    <n v="0.25"/>
    <n v="6"/>
    <n v="0.25"/>
    <n v="0"/>
    <n v="0"/>
    <n v="0"/>
  </r>
  <r>
    <n v="711"/>
    <x v="1"/>
    <d v="2024-08-30T00:00:00"/>
    <x v="45"/>
    <n v="0.25"/>
    <s v="VRAI"/>
    <s v="FAUX"/>
    <s v="FAUX"/>
    <n v="0"/>
    <n v="0.25"/>
    <n v="0.25"/>
    <n v="0"/>
    <n v="0"/>
    <n v="0.25"/>
    <n v="6"/>
    <n v="0.25"/>
    <n v="0"/>
    <n v="0"/>
    <n v="0"/>
  </r>
  <r>
    <n v="712"/>
    <x v="1"/>
    <d v="2024-08-30T00:00:00"/>
    <x v="61"/>
    <n v="0.5"/>
    <s v="VRAI"/>
    <s v="FAUX"/>
    <s v="FAUX"/>
    <n v="0"/>
    <n v="0.5"/>
    <n v="0.5"/>
    <n v="0"/>
    <n v="0"/>
    <n v="0.5"/>
    <n v="6"/>
    <n v="0.5"/>
    <n v="0"/>
    <n v="0"/>
    <n v="0"/>
  </r>
  <r>
    <n v="713"/>
    <x v="1"/>
    <d v="2024-08-30T00:00:00"/>
    <x v="97"/>
    <n v="0.75"/>
    <s v="VRAI"/>
    <s v="FAUX"/>
    <s v="FAUX"/>
    <n v="0"/>
    <n v="0.75"/>
    <n v="0.75"/>
    <n v="0"/>
    <n v="0"/>
    <n v="0.75"/>
    <n v="6"/>
    <n v="0.75"/>
    <n v="0"/>
    <n v="0"/>
    <n v="0"/>
  </r>
  <r>
    <n v="714"/>
    <x v="2"/>
    <d v="2024-08-06T00:00:00"/>
    <x v="4"/>
    <n v="4.5"/>
    <s v="VRAI"/>
    <s v="FAUX"/>
    <s v="FAUX"/>
    <n v="0"/>
    <n v="4.5"/>
    <n v="4.5"/>
    <n v="0"/>
    <n v="0"/>
    <n v="4.5"/>
    <n v="30"/>
    <n v="4.5"/>
    <n v="0"/>
    <n v="0"/>
    <n v="0"/>
  </r>
  <r>
    <n v="715"/>
    <x v="2"/>
    <d v="2024-08-06T00:00:00"/>
    <x v="4"/>
    <n v="1.5"/>
    <s v="VRAI"/>
    <s v="FAUX"/>
    <s v="FAUX"/>
    <n v="0"/>
    <n v="1.5"/>
    <n v="1.5"/>
    <n v="0"/>
    <n v="0"/>
    <n v="1.5"/>
    <n v="30"/>
    <n v="1.5"/>
    <n v="0"/>
    <n v="0"/>
    <n v="0"/>
  </r>
  <r>
    <n v="716"/>
    <x v="2"/>
    <d v="2024-08-06T00:00:00"/>
    <x v="121"/>
    <n v="3.5"/>
    <s v="VRAI"/>
    <s v="FAUX"/>
    <s v="FAUX"/>
    <n v="0"/>
    <n v="3.5"/>
    <n v="3.5"/>
    <n v="0"/>
    <n v="0"/>
    <n v="3.5"/>
    <n v="30"/>
    <n v="3.5"/>
    <n v="0"/>
    <n v="0"/>
    <n v="0"/>
  </r>
  <r>
    <n v="717"/>
    <x v="2"/>
    <d v="2024-08-09T00:00:00"/>
    <x v="78"/>
    <n v="1"/>
    <s v="VRAI"/>
    <s v="FAUX"/>
    <s v="FAUX"/>
    <n v="0"/>
    <n v="1"/>
    <n v="1"/>
    <n v="0"/>
    <n v="0"/>
    <n v="1"/>
    <n v="27"/>
    <n v="1"/>
    <n v="0"/>
    <n v="0"/>
    <n v="0"/>
  </r>
  <r>
    <n v="718"/>
    <x v="2"/>
    <d v="2024-08-09T00:00:00"/>
    <x v="69"/>
    <n v="0.5"/>
    <s v="VRAI"/>
    <s v="FAUX"/>
    <s v="FAUX"/>
    <n v="0"/>
    <n v="0.5"/>
    <n v="0.5"/>
    <n v="0"/>
    <n v="0"/>
    <n v="0.5"/>
    <n v="27"/>
    <n v="0.5"/>
    <n v="0"/>
    <n v="0"/>
    <n v="0"/>
  </r>
  <r>
    <n v="719"/>
    <x v="2"/>
    <d v="2024-08-09T00:00:00"/>
    <x v="6"/>
    <n v="0.4"/>
    <s v="VRAI"/>
    <s v="FAUX"/>
    <s v="FAUX"/>
    <n v="0"/>
    <n v="0.4"/>
    <n v="0.4"/>
    <n v="0"/>
    <n v="0"/>
    <n v="0.4"/>
    <n v="27"/>
    <n v="0.4"/>
    <n v="0"/>
    <n v="0"/>
    <n v="0"/>
  </r>
  <r>
    <n v="720"/>
    <x v="2"/>
    <d v="2024-08-09T00:00:00"/>
    <x v="7"/>
    <n v="0.4"/>
    <s v="VRAI"/>
    <s v="FAUX"/>
    <s v="FAUX"/>
    <n v="0"/>
    <n v="0.4"/>
    <n v="0.4"/>
    <n v="0"/>
    <n v="0"/>
    <n v="0.4"/>
    <n v="27"/>
    <n v="0.4"/>
    <n v="0"/>
    <n v="0"/>
    <n v="0"/>
  </r>
  <r>
    <n v="721"/>
    <x v="1"/>
    <d v="2024-08-19T00:00:00"/>
    <x v="24"/>
    <n v="1"/>
    <s v="VRAI"/>
    <s v="FAUX"/>
    <s v="VRAI"/>
    <n v="1"/>
    <n v="0"/>
    <n v="0"/>
    <n v="0"/>
    <n v="0"/>
    <n v="0"/>
    <n v="17"/>
    <n v="0"/>
    <n v="0"/>
    <n v="0"/>
    <n v="0"/>
  </r>
  <r>
    <n v="722"/>
    <x v="3"/>
    <d v="2024-08-20T00:00:00"/>
    <x v="65"/>
    <n v="0.5"/>
    <s v="VRAI"/>
    <s v="FAUX"/>
    <s v="VRAI"/>
    <n v="0.5"/>
    <n v="0"/>
    <n v="0"/>
    <n v="0"/>
    <n v="0"/>
    <n v="0"/>
    <n v="16"/>
    <n v="0"/>
    <n v="0"/>
    <n v="0"/>
    <n v="0"/>
  </r>
  <r>
    <n v="723"/>
    <x v="1"/>
    <d v="2024-07-30T00:00:00"/>
    <x v="102"/>
    <n v="0.4"/>
    <s v="VRAI"/>
    <s v="FAUX"/>
    <s v="FAUX"/>
    <n v="0"/>
    <n v="0.4"/>
    <n v="0.4"/>
    <n v="0"/>
    <n v="0"/>
    <n v="0.4"/>
    <n v="37"/>
    <n v="0"/>
    <n v="0.4"/>
    <n v="0"/>
    <n v="0"/>
  </r>
  <r>
    <n v="724"/>
    <x v="1"/>
    <d v="2024-08-06T00:00:00"/>
    <x v="102"/>
    <n v="0.5"/>
    <s v="VRAI"/>
    <s v="FAUX"/>
    <s v="FAUX"/>
    <n v="0"/>
    <n v="0.5"/>
    <n v="0.5"/>
    <n v="0"/>
    <n v="0"/>
    <n v="0.5"/>
    <n v="30"/>
    <n v="0.5"/>
    <n v="0"/>
    <n v="0"/>
    <n v="0"/>
  </r>
  <r>
    <n v="725"/>
    <x v="1"/>
    <d v="2024-08-07T00:00:00"/>
    <x v="102"/>
    <n v="0.5"/>
    <s v="VRAI"/>
    <s v="FAUX"/>
    <s v="FAUX"/>
    <n v="0"/>
    <n v="0.5"/>
    <n v="0.5"/>
    <n v="0"/>
    <n v="0"/>
    <n v="0.5"/>
    <n v="29"/>
    <n v="0.5"/>
    <n v="0"/>
    <n v="0"/>
    <n v="0"/>
  </r>
  <r>
    <n v="726"/>
    <x v="1"/>
    <d v="2024-08-08T00:00:00"/>
    <x v="102"/>
    <n v="2.25"/>
    <s v="VRAI"/>
    <s v="FAUX"/>
    <s v="FAUX"/>
    <n v="0"/>
    <n v="2.25"/>
    <n v="2.25"/>
    <n v="0"/>
    <n v="0"/>
    <n v="2.25"/>
    <n v="28"/>
    <n v="2.25"/>
    <n v="0"/>
    <n v="0"/>
    <n v="0"/>
  </r>
  <r>
    <n v="727"/>
    <x v="1"/>
    <d v="2024-08-13T00:00:00"/>
    <x v="102"/>
    <n v="0.4"/>
    <s v="VRAI"/>
    <s v="FAUX"/>
    <s v="FAUX"/>
    <n v="0"/>
    <n v="0.4"/>
    <n v="0.4"/>
    <n v="0"/>
    <n v="0"/>
    <n v="0.4"/>
    <n v="23"/>
    <n v="0.4"/>
    <n v="0"/>
    <n v="0"/>
    <n v="0"/>
  </r>
  <r>
    <n v="728"/>
    <x v="3"/>
    <d v="2024-08-02T00:00:00"/>
    <x v="102"/>
    <n v="3.4"/>
    <s v="VRAI"/>
    <s v="FAUX"/>
    <s v="FAUX"/>
    <n v="0"/>
    <n v="3.4"/>
    <n v="3.4"/>
    <n v="0"/>
    <n v="0"/>
    <n v="3.4"/>
    <n v="34"/>
    <n v="0"/>
    <n v="3.4"/>
    <n v="0"/>
    <n v="0"/>
  </r>
  <r>
    <n v="729"/>
    <x v="3"/>
    <d v="2024-08-05T00:00:00"/>
    <x v="102"/>
    <n v="1.7"/>
    <s v="VRAI"/>
    <s v="FAUX"/>
    <s v="FAUX"/>
    <n v="0"/>
    <n v="1.7"/>
    <n v="1.7"/>
    <n v="0"/>
    <n v="0"/>
    <n v="1.7"/>
    <n v="31"/>
    <n v="0"/>
    <n v="1.7"/>
    <n v="0"/>
    <n v="0"/>
  </r>
  <r>
    <n v="730"/>
    <x v="3"/>
    <d v="2024-08-07T00:00:00"/>
    <x v="102"/>
    <n v="0.9"/>
    <s v="VRAI"/>
    <s v="FAUX"/>
    <s v="FAUX"/>
    <n v="0"/>
    <n v="0.9"/>
    <n v="0.9"/>
    <n v="0"/>
    <n v="0"/>
    <n v="0.9"/>
    <n v="29"/>
    <n v="0.9"/>
    <n v="0"/>
    <n v="0"/>
    <n v="0"/>
  </r>
  <r>
    <n v="731"/>
    <x v="3"/>
    <d v="2024-08-29T00:00:00"/>
    <x v="102"/>
    <n v="0.5"/>
    <s v="VRAI"/>
    <s v="FAUX"/>
    <s v="FAUX"/>
    <n v="0"/>
    <n v="0.5"/>
    <n v="0.5"/>
    <n v="0"/>
    <n v="0"/>
    <n v="0.5"/>
    <n v="7"/>
    <n v="0.5"/>
    <n v="0"/>
    <n v="0"/>
    <n v="0"/>
  </r>
  <r>
    <n v="732"/>
    <x v="1"/>
    <d v="2024-08-13T00:00:00"/>
    <x v="122"/>
    <n v="0.75"/>
    <s v="VRAI"/>
    <s v="FAUX"/>
    <s v="FAUX"/>
    <n v="0"/>
    <n v="0.75"/>
    <n v="0.75"/>
    <n v="0"/>
    <n v="0"/>
    <n v="0.75"/>
    <n v="23"/>
    <n v="0.75"/>
    <n v="0"/>
    <n v="0"/>
    <n v="0"/>
  </r>
  <r>
    <n v="733"/>
    <x v="1"/>
    <d v="2024-08-20T00:00:00"/>
    <x v="122"/>
    <n v="0.75"/>
    <s v="VRAI"/>
    <s v="FAUX"/>
    <s v="VRAI"/>
    <n v="0.75"/>
    <n v="0"/>
    <n v="0"/>
    <n v="0"/>
    <n v="0"/>
    <n v="0"/>
    <n v="16"/>
    <n v="0"/>
    <n v="0"/>
    <n v="0"/>
    <n v="0"/>
  </r>
  <r>
    <n v="734"/>
    <x v="1"/>
    <d v="2024-02-12T00:00:00"/>
    <x v="117"/>
    <n v="0.5"/>
    <s v="VRAI"/>
    <s v="FAUX"/>
    <s v="FAUX"/>
    <n v="0"/>
    <n v="0.5"/>
    <n v="0.5"/>
    <n v="0"/>
    <n v="0"/>
    <n v="0.5"/>
    <n v="206"/>
    <n v="0"/>
    <n v="0"/>
    <n v="0"/>
    <n v="0.5"/>
  </r>
  <r>
    <n v="735"/>
    <x v="1"/>
    <d v="2024-06-06T00:00:00"/>
    <x v="117"/>
    <n v="0.75"/>
    <s v="VRAI"/>
    <s v="FAUX"/>
    <s v="FAUX"/>
    <n v="0"/>
    <n v="0.75"/>
    <n v="0.75"/>
    <n v="0"/>
    <n v="0"/>
    <n v="0.75"/>
    <n v="91"/>
    <n v="0"/>
    <n v="0"/>
    <n v="0"/>
    <n v="0.75"/>
  </r>
  <r>
    <n v="736"/>
    <x v="1"/>
    <d v="2024-06-19T00:00:00"/>
    <x v="117"/>
    <n v="0.4"/>
    <s v="VRAI"/>
    <s v="FAUX"/>
    <s v="FAUX"/>
    <n v="0"/>
    <n v="0.4"/>
    <n v="0.4"/>
    <n v="0"/>
    <n v="0"/>
    <n v="0.4"/>
    <n v="78"/>
    <n v="0"/>
    <n v="0"/>
    <n v="0.4"/>
    <n v="0"/>
  </r>
  <r>
    <n v="737"/>
    <x v="1"/>
    <d v="2024-06-19T00:00:00"/>
    <x v="117"/>
    <n v="0.5"/>
    <s v="VRAI"/>
    <s v="FAUX"/>
    <s v="FAUX"/>
    <n v="0"/>
    <n v="0.5"/>
    <n v="0.5"/>
    <n v="0"/>
    <n v="0"/>
    <n v="0.5"/>
    <n v="78"/>
    <n v="0"/>
    <n v="0"/>
    <n v="0.5"/>
    <n v="0"/>
  </r>
  <r>
    <n v="738"/>
    <x v="1"/>
    <d v="2024-07-02T00:00:00"/>
    <x v="117"/>
    <n v="0.5"/>
    <s v="VRAI"/>
    <s v="FAUX"/>
    <s v="FAUX"/>
    <n v="0"/>
    <n v="0.5"/>
    <n v="0.5"/>
    <n v="0"/>
    <n v="0"/>
    <n v="0.5"/>
    <n v="65"/>
    <n v="0"/>
    <n v="0"/>
    <n v="0.5"/>
    <n v="0"/>
  </r>
  <r>
    <n v="739"/>
    <x v="1"/>
    <d v="2024-07-20T00:00:00"/>
    <x v="117"/>
    <n v="0.5"/>
    <s v="VRAI"/>
    <s v="FAUX"/>
    <s v="FAUX"/>
    <n v="0"/>
    <n v="0.5"/>
    <n v="0.5"/>
    <n v="0"/>
    <n v="0"/>
    <n v="0.5"/>
    <n v="47"/>
    <n v="0"/>
    <n v="0.5"/>
    <n v="0"/>
    <n v="0"/>
  </r>
  <r>
    <n v="740"/>
    <x v="1"/>
    <d v="2024-07-21T00:00:00"/>
    <x v="117"/>
    <n v="0.5"/>
    <s v="VRAI"/>
    <s v="FAUX"/>
    <s v="FAUX"/>
    <n v="0"/>
    <n v="0.5"/>
    <n v="0.5"/>
    <n v="0"/>
    <n v="0"/>
    <n v="0.5"/>
    <n v="46"/>
    <n v="0"/>
    <n v="0.5"/>
    <n v="0"/>
    <n v="0"/>
  </r>
  <r>
    <n v="741"/>
    <x v="1"/>
    <d v="2024-07-24T00:00:00"/>
    <x v="117"/>
    <n v="0.5"/>
    <s v="VRAI"/>
    <s v="FAUX"/>
    <s v="FAUX"/>
    <n v="0"/>
    <n v="0.5"/>
    <n v="0.5"/>
    <n v="0"/>
    <n v="0"/>
    <n v="0.5"/>
    <n v="43"/>
    <n v="0"/>
    <n v="0.5"/>
    <n v="0"/>
    <n v="0"/>
  </r>
  <r>
    <n v="742"/>
    <x v="1"/>
    <d v="2024-08-10T00:00:00"/>
    <x v="117"/>
    <n v="4"/>
    <s v="VRAI"/>
    <s v="FAUX"/>
    <s v="FAUX"/>
    <n v="0"/>
    <n v="4"/>
    <n v="4"/>
    <n v="0"/>
    <n v="0"/>
    <n v="4"/>
    <n v="26"/>
    <n v="4"/>
    <n v="0"/>
    <n v="0"/>
    <n v="0"/>
  </r>
  <r>
    <n v="743"/>
    <x v="1"/>
    <d v="2024-08-15T00:00:00"/>
    <x v="117"/>
    <n v="2"/>
    <s v="VRAI"/>
    <s v="FAUX"/>
    <s v="FAUX"/>
    <n v="0"/>
    <n v="2"/>
    <n v="2"/>
    <n v="0"/>
    <n v="0"/>
    <n v="2"/>
    <n v="21"/>
    <n v="2"/>
    <n v="0"/>
    <n v="0"/>
    <n v="0"/>
  </r>
  <r>
    <n v="744"/>
    <x v="1"/>
    <d v="2024-08-19T00:00:00"/>
    <x v="117"/>
    <n v="0.5"/>
    <s v="VRAI"/>
    <s v="FAUX"/>
    <s v="FAUX"/>
    <n v="0"/>
    <n v="0.5"/>
    <n v="0.5"/>
    <n v="0"/>
    <n v="0"/>
    <n v="0.5"/>
    <n v="17"/>
    <n v="0.5"/>
    <n v="0"/>
    <n v="0"/>
    <n v="0"/>
  </r>
  <r>
    <n v="745"/>
    <x v="3"/>
    <d v="2024-08-05T00:00:00"/>
    <x v="75"/>
    <n v="0.5"/>
    <s v="VRAI"/>
    <s v="FAUX"/>
    <s v="FAUX"/>
    <n v="0"/>
    <n v="0.5"/>
    <n v="0.5"/>
    <n v="0"/>
    <n v="0"/>
    <n v="0.5"/>
    <n v="31"/>
    <n v="0"/>
    <n v="0.5"/>
    <n v="0"/>
    <n v="0"/>
  </r>
  <r>
    <n v="746"/>
    <x v="3"/>
    <d v="2024-08-07T00:00:00"/>
    <x v="75"/>
    <n v="0.4"/>
    <s v="VRAI"/>
    <s v="FAUX"/>
    <s v="FAUX"/>
    <n v="0"/>
    <n v="0.4"/>
    <n v="0.4"/>
    <n v="0"/>
    <n v="0"/>
    <n v="0.4"/>
    <n v="29"/>
    <n v="0.4"/>
    <n v="0"/>
    <n v="0"/>
    <n v="0"/>
  </r>
  <r>
    <n v="747"/>
    <x v="3"/>
    <d v="2024-08-22T00:00:00"/>
    <x v="75"/>
    <n v="1.3"/>
    <s v="VRAI"/>
    <s v="FAUX"/>
    <s v="FAUX"/>
    <n v="0"/>
    <n v="1.3"/>
    <n v="1.3"/>
    <n v="0"/>
    <n v="0"/>
    <n v="1.3"/>
    <n v="14"/>
    <n v="1.3"/>
    <n v="0"/>
    <n v="0"/>
    <n v="0"/>
  </r>
  <r>
    <n v="748"/>
    <x v="3"/>
    <d v="2024-08-23T00:00:00"/>
    <x v="75"/>
    <n v="3.4"/>
    <s v="VRAI"/>
    <s v="FAUX"/>
    <s v="FAUX"/>
    <n v="0"/>
    <n v="3.4"/>
    <n v="3.4"/>
    <n v="0"/>
    <n v="0"/>
    <n v="3.4"/>
    <n v="13"/>
    <n v="3.4"/>
    <n v="0"/>
    <n v="0"/>
    <n v="0"/>
  </r>
  <r>
    <n v="749"/>
    <x v="3"/>
    <d v="2024-08-27T00:00:00"/>
    <x v="75"/>
    <n v="2.1"/>
    <s v="VRAI"/>
    <s v="FAUX"/>
    <s v="FAUX"/>
    <n v="0"/>
    <n v="2.1"/>
    <n v="2.1"/>
    <n v="0"/>
    <n v="0"/>
    <n v="2.1"/>
    <n v="9"/>
    <n v="2.1"/>
    <n v="0"/>
    <n v="0"/>
    <n v="0"/>
  </r>
  <r>
    <n v="750"/>
    <x v="3"/>
    <d v="2024-08-29T00:00:00"/>
    <x v="75"/>
    <n v="0.4"/>
    <s v="VRAI"/>
    <s v="FAUX"/>
    <s v="FAUX"/>
    <n v="0"/>
    <n v="0.4"/>
    <n v="0.4"/>
    <n v="0"/>
    <n v="0"/>
    <n v="0.4"/>
    <n v="7"/>
    <n v="0.4"/>
    <n v="0"/>
    <n v="0"/>
    <n v="0"/>
  </r>
  <r>
    <n v="751"/>
    <x v="2"/>
    <d v="2024-08-26T00:00:00"/>
    <x v="75"/>
    <n v="0.75"/>
    <s v="VRAI"/>
    <s v="FAUX"/>
    <s v="FAUX"/>
    <n v="0"/>
    <n v="0.75"/>
    <n v="0.75"/>
    <n v="0"/>
    <n v="0"/>
    <n v="0.75"/>
    <n v="10"/>
    <n v="0.75"/>
    <n v="0"/>
    <n v="0"/>
    <n v="0"/>
  </r>
  <r>
    <n v="752"/>
    <x v="2"/>
    <d v="2024-08-26T00:00:00"/>
    <x v="75"/>
    <n v="2"/>
    <s v="VRAI"/>
    <s v="FAUX"/>
    <s v="FAUX"/>
    <n v="0"/>
    <n v="2"/>
    <n v="2"/>
    <n v="0"/>
    <n v="0"/>
    <n v="2"/>
    <n v="10"/>
    <n v="2"/>
    <n v="0"/>
    <n v="0"/>
    <n v="0"/>
  </r>
  <r>
    <n v="753"/>
    <x v="2"/>
    <d v="2024-08-27T00:00:00"/>
    <x v="75"/>
    <n v="1"/>
    <s v="VRAI"/>
    <s v="FAUX"/>
    <s v="FAUX"/>
    <n v="0"/>
    <n v="1"/>
    <n v="1"/>
    <n v="0"/>
    <n v="0"/>
    <n v="1"/>
    <n v="9"/>
    <n v="1"/>
    <n v="0"/>
    <n v="0"/>
    <n v="0"/>
  </r>
  <r>
    <n v="754"/>
    <x v="2"/>
    <d v="2024-08-27T00:00:00"/>
    <x v="75"/>
    <n v="2.25"/>
    <s v="VRAI"/>
    <s v="FAUX"/>
    <s v="FAUX"/>
    <n v="0"/>
    <n v="2.25"/>
    <n v="2.25"/>
    <n v="0"/>
    <n v="0"/>
    <n v="2.25"/>
    <n v="9"/>
    <n v="2.25"/>
    <n v="0"/>
    <n v="0"/>
    <n v="0"/>
  </r>
  <r>
    <n v="755"/>
    <x v="2"/>
    <d v="2024-08-27T00:00:00"/>
    <x v="75"/>
    <n v="2"/>
    <s v="VRAI"/>
    <s v="FAUX"/>
    <s v="FAUX"/>
    <n v="0"/>
    <n v="2"/>
    <n v="2"/>
    <n v="0"/>
    <n v="0"/>
    <n v="2"/>
    <n v="9"/>
    <n v="2"/>
    <n v="0"/>
    <n v="0"/>
    <n v="0"/>
  </r>
  <r>
    <n v="756"/>
    <x v="2"/>
    <d v="2024-08-27T00:00:00"/>
    <x v="75"/>
    <n v="1.75"/>
    <s v="VRAI"/>
    <s v="FAUX"/>
    <s v="FAUX"/>
    <n v="0"/>
    <n v="1.75"/>
    <n v="1.75"/>
    <n v="0"/>
    <n v="0"/>
    <n v="1.75"/>
    <n v="9"/>
    <n v="1.75"/>
    <n v="0"/>
    <n v="0"/>
    <n v="0"/>
  </r>
  <r>
    <n v="757"/>
    <x v="2"/>
    <d v="2024-08-29T00:00:00"/>
    <x v="75"/>
    <n v="0.5"/>
    <s v="VRAI"/>
    <s v="FAUX"/>
    <s v="FAUX"/>
    <n v="0"/>
    <n v="0.5"/>
    <n v="0.5"/>
    <n v="0"/>
    <n v="0"/>
    <n v="0.5"/>
    <n v="7"/>
    <n v="0.5"/>
    <n v="0"/>
    <n v="0"/>
    <n v="0"/>
  </r>
  <r>
    <n v="758"/>
    <x v="2"/>
    <d v="2024-08-29T00:00:00"/>
    <x v="75"/>
    <n v="1.5"/>
    <s v="VRAI"/>
    <s v="FAUX"/>
    <s v="FAUX"/>
    <n v="0"/>
    <n v="1.5"/>
    <n v="1.5"/>
    <n v="0"/>
    <n v="0"/>
    <n v="1.5"/>
    <n v="7"/>
    <n v="1.5"/>
    <n v="0"/>
    <n v="0"/>
    <n v="0"/>
  </r>
  <r>
    <n v="759"/>
    <x v="2"/>
    <d v="2024-08-29T00:00:00"/>
    <x v="75"/>
    <n v="1"/>
    <s v="VRAI"/>
    <s v="FAUX"/>
    <s v="FAUX"/>
    <n v="0"/>
    <n v="1"/>
    <n v="1"/>
    <n v="0"/>
    <n v="0"/>
    <n v="1"/>
    <n v="7"/>
    <n v="1"/>
    <n v="0"/>
    <n v="0"/>
    <n v="0"/>
  </r>
  <r>
    <n v="760"/>
    <x v="2"/>
    <d v="2024-08-29T00:00:00"/>
    <x v="75"/>
    <n v="0.75"/>
    <s v="VRAI"/>
    <s v="FAUX"/>
    <s v="FAUX"/>
    <n v="0"/>
    <n v="0.75"/>
    <n v="0.75"/>
    <n v="0"/>
    <n v="0"/>
    <n v="0.75"/>
    <n v="7"/>
    <n v="0.75"/>
    <n v="0"/>
    <n v="0"/>
    <n v="0"/>
  </r>
  <r>
    <n v="761"/>
    <x v="2"/>
    <d v="2024-08-29T00:00:00"/>
    <x v="75"/>
    <n v="1.75"/>
    <s v="VRAI"/>
    <s v="FAUX"/>
    <s v="FAUX"/>
    <n v="0"/>
    <n v="1.75"/>
    <n v="1.75"/>
    <n v="0"/>
    <n v="0"/>
    <n v="1.75"/>
    <n v="7"/>
    <n v="1.75"/>
    <n v="0"/>
    <n v="0"/>
    <n v="0"/>
  </r>
  <r>
    <n v="762"/>
    <x v="0"/>
    <d v="2024-08-07T00:00:00"/>
    <x v="5"/>
    <n v="1"/>
    <s v="VRAI"/>
    <s v="FAUX"/>
    <s v="FAUX"/>
    <n v="0"/>
    <n v="1"/>
    <n v="1"/>
    <n v="0"/>
    <n v="0"/>
    <n v="1"/>
    <n v="29"/>
    <n v="1"/>
    <n v="0"/>
    <n v="0"/>
    <n v="0"/>
  </r>
  <r>
    <n v="763"/>
    <x v="1"/>
    <d v="2024-08-30T00:00:00"/>
    <x v="53"/>
    <n v="0.75"/>
    <s v="VRAI"/>
    <s v="FAUX"/>
    <s v="FAUX"/>
    <n v="0"/>
    <n v="0.75"/>
    <n v="0.75"/>
    <n v="0"/>
    <n v="0"/>
    <n v="0.75"/>
    <n v="6"/>
    <n v="0.75"/>
    <n v="0"/>
    <n v="0"/>
    <n v="0"/>
  </r>
  <r>
    <n v="764"/>
    <x v="1"/>
    <d v="2024-08-30T00:00:00"/>
    <x v="80"/>
    <n v="0.4"/>
    <s v="VRAI"/>
    <s v="FAUX"/>
    <s v="FAUX"/>
    <n v="0"/>
    <n v="0.4"/>
    <n v="0.4"/>
    <n v="0"/>
    <n v="0"/>
    <n v="0.4"/>
    <n v="6"/>
    <n v="0.4"/>
    <n v="0"/>
    <n v="0"/>
    <n v="0"/>
  </r>
  <r>
    <n v="765"/>
    <x v="3"/>
    <d v="2024-08-30T00:00:00"/>
    <x v="120"/>
    <n v="1.4"/>
    <s v="VRAI"/>
    <s v="FAUX"/>
    <s v="FAUX"/>
    <n v="0"/>
    <n v="1.4"/>
    <n v="1.4"/>
    <n v="0"/>
    <n v="0"/>
    <n v="1.4"/>
    <n v="6"/>
    <n v="1.4"/>
    <n v="0"/>
    <n v="0"/>
    <n v="0"/>
  </r>
  <r>
    <n v="766"/>
    <x v="3"/>
    <d v="2024-08-30T00:00:00"/>
    <x v="30"/>
    <n v="1.7"/>
    <s v="VRAI"/>
    <s v="FAUX"/>
    <s v="FAUX"/>
    <n v="0"/>
    <n v="1.7"/>
    <n v="1.7"/>
    <n v="0"/>
    <n v="0"/>
    <n v="1.7"/>
    <n v="6"/>
    <n v="1.7"/>
    <n v="0"/>
    <n v="0"/>
    <n v="0"/>
  </r>
  <r>
    <n v="767"/>
    <x v="3"/>
    <d v="2024-08-30T00:00:00"/>
    <x v="118"/>
    <n v="0.2"/>
    <s v="VRAI"/>
    <s v="FAUX"/>
    <s v="FAUX"/>
    <n v="0"/>
    <n v="0.2"/>
    <n v="0.2"/>
    <n v="0"/>
    <n v="0"/>
    <n v="0.2"/>
    <n v="6"/>
    <n v="0.2"/>
    <n v="0"/>
    <n v="0"/>
    <n v="0"/>
  </r>
  <r>
    <n v="768"/>
    <x v="3"/>
    <d v="2024-08-30T00:00:00"/>
    <x v="76"/>
    <n v="0.5"/>
    <s v="VRAI"/>
    <s v="FAUX"/>
    <s v="FAUX"/>
    <n v="0"/>
    <n v="0.5"/>
    <n v="0.5"/>
    <n v="0"/>
    <n v="0"/>
    <n v="0.5"/>
    <n v="6"/>
    <n v="0.5"/>
    <n v="0"/>
    <n v="0"/>
    <n v="0"/>
  </r>
  <r>
    <n v="769"/>
    <x v="3"/>
    <d v="2024-08-30T00:00:00"/>
    <x v="62"/>
    <n v="0.3"/>
    <s v="VRAI"/>
    <s v="FAUX"/>
    <s v="FAUX"/>
    <n v="0"/>
    <n v="0.3"/>
    <n v="0.3"/>
    <n v="0"/>
    <n v="0"/>
    <n v="0.3"/>
    <n v="6"/>
    <n v="0.3"/>
    <n v="0"/>
    <n v="0"/>
    <n v="0"/>
  </r>
  <r>
    <n v="770"/>
    <x v="2"/>
    <d v="2024-08-30T00:00:00"/>
    <x v="4"/>
    <n v="6.75"/>
    <s v="FAUX"/>
    <s v="FAUX"/>
    <s v="FAUX"/>
    <n v="0"/>
    <n v="6.75"/>
    <n v="0"/>
    <n v="6.75"/>
    <n v="0"/>
    <n v="0"/>
    <n v="6"/>
    <n v="0"/>
    <n v="0"/>
    <n v="0"/>
    <n v="0"/>
  </r>
  <r>
    <n v="771"/>
    <x v="3"/>
    <d v="2024-08-30T00:00:00"/>
    <x v="76"/>
    <n v="0.5"/>
    <s v="VRAI"/>
    <s v="FAUX"/>
    <s v="FAUX"/>
    <n v="0"/>
    <n v="0.5"/>
    <n v="0.5"/>
    <n v="0"/>
    <n v="0"/>
    <n v="0.5"/>
    <n v="6"/>
    <n v="0.5"/>
    <n v="0"/>
    <n v="0"/>
    <n v="0"/>
  </r>
  <r>
    <n v="772"/>
    <x v="3"/>
    <d v="2024-08-30T00:00:00"/>
    <x v="4"/>
    <n v="2.4"/>
    <s v="FAUX"/>
    <s v="FAUX"/>
    <s v="FAUX"/>
    <n v="0"/>
    <n v="2.4"/>
    <n v="0"/>
    <n v="2.4"/>
    <n v="0"/>
    <n v="0"/>
    <n v="6"/>
    <n v="0"/>
    <n v="0"/>
    <n v="0"/>
    <n v="0"/>
  </r>
  <r>
    <n v="773"/>
    <x v="3"/>
    <d v="2024-08-30T00:00:00"/>
    <x v="97"/>
    <n v="0.4"/>
    <s v="VRAI"/>
    <s v="FAUX"/>
    <s v="FAUX"/>
    <n v="0"/>
    <n v="0.4"/>
    <n v="0.4"/>
    <n v="0"/>
    <n v="0"/>
    <n v="0.4"/>
    <n v="6"/>
    <n v="0.4"/>
    <n v="0"/>
    <n v="0"/>
    <n v="0"/>
  </r>
  <r>
    <n v="774"/>
    <x v="1"/>
    <d v="2024-08-30T00:00:00"/>
    <x v="68"/>
    <n v="3.5"/>
    <s v="VRAI"/>
    <s v="FAUX"/>
    <s v="FAUX"/>
    <n v="0"/>
    <n v="3.5"/>
    <n v="3.5"/>
    <n v="0"/>
    <n v="0"/>
    <n v="3.5"/>
    <n v="6"/>
    <n v="3.5"/>
    <n v="0"/>
    <n v="0"/>
    <n v="0"/>
  </r>
  <r>
    <n v="775"/>
    <x v="1"/>
    <d v="2024-09-01T00:00:00"/>
    <x v="114"/>
    <n v="2.5"/>
    <s v="VRAI"/>
    <s v="FAUX"/>
    <s v="FAUX"/>
    <n v="0"/>
    <n v="2.5"/>
    <n v="2.5"/>
    <n v="0"/>
    <n v="0"/>
    <n v="2.5"/>
    <n v="4"/>
    <n v="2.5"/>
    <n v="0"/>
    <n v="0"/>
    <n v="0"/>
  </r>
  <r>
    <n v="776"/>
    <x v="1"/>
    <d v="2024-09-01T00:00:00"/>
    <x v="64"/>
    <n v="2.5"/>
    <s v="VRAI"/>
    <s v="FAUX"/>
    <s v="FAUX"/>
    <n v="0"/>
    <n v="2.5"/>
    <n v="2.5"/>
    <n v="0"/>
    <n v="0"/>
    <n v="2.5"/>
    <n v="4"/>
    <n v="2.5"/>
    <n v="0"/>
    <n v="0"/>
    <n v="0"/>
  </r>
  <r>
    <n v="777"/>
    <x v="1"/>
    <d v="2024-09-01T00:00:00"/>
    <x v="53"/>
    <n v="0.5"/>
    <s v="VRAI"/>
    <s v="FAUX"/>
    <s v="FAUX"/>
    <n v="0"/>
    <n v="0.5"/>
    <n v="0.5"/>
    <n v="0"/>
    <n v="0"/>
    <n v="0.5"/>
    <n v="4"/>
    <n v="0.5"/>
    <n v="0"/>
    <n v="0"/>
    <n v="0"/>
  </r>
  <r>
    <n v="778"/>
    <x v="1"/>
    <d v="2024-09-01T00:00:00"/>
    <x v="113"/>
    <n v="1.5"/>
    <s v="VRAI"/>
    <s v="FAUX"/>
    <s v="FAUX"/>
    <n v="0"/>
    <n v="1.5"/>
    <n v="1.5"/>
    <n v="0"/>
    <n v="0"/>
    <n v="1.5"/>
    <n v="4"/>
    <n v="1.5"/>
    <n v="0"/>
    <n v="0"/>
    <n v="0"/>
  </r>
  <r>
    <n v="779"/>
    <x v="1"/>
    <d v="2024-09-01T00:00:00"/>
    <x v="89"/>
    <n v="0.4"/>
    <s v="VRAI"/>
    <s v="FAUX"/>
    <s v="FAUX"/>
    <n v="0"/>
    <n v="0.4"/>
    <n v="0.4"/>
    <n v="0"/>
    <n v="0"/>
    <n v="0.4"/>
    <n v="4"/>
    <n v="0.4"/>
    <n v="0"/>
    <n v="0"/>
    <n v="0"/>
  </r>
  <r>
    <n v="780"/>
    <x v="1"/>
    <d v="2024-09-01T00:00:00"/>
    <x v="25"/>
    <n v="0.75"/>
    <s v="VRAI"/>
    <s v="FAUX"/>
    <s v="FAUX"/>
    <n v="0"/>
    <n v="0.75"/>
    <n v="0.75"/>
    <n v="0"/>
    <n v="0"/>
    <n v="0.75"/>
    <n v="4"/>
    <n v="0.75"/>
    <n v="0"/>
    <n v="0"/>
    <n v="0"/>
  </r>
  <r>
    <n v="781"/>
    <x v="1"/>
    <d v="2024-09-01T00:00:00"/>
    <x v="16"/>
    <n v="0.25"/>
    <s v="VRAI"/>
    <s v="FAUX"/>
    <s v="FAUX"/>
    <n v="0"/>
    <n v="0.25"/>
    <n v="0.25"/>
    <n v="0"/>
    <n v="0"/>
    <n v="0.25"/>
    <n v="4"/>
    <n v="0.25"/>
    <n v="0"/>
    <n v="0"/>
    <n v="0"/>
  </r>
  <r>
    <n v="782"/>
    <x v="1"/>
    <d v="2024-09-02T00:00:00"/>
    <x v="89"/>
    <n v="1"/>
    <s v="VRAI"/>
    <s v="FAUX"/>
    <s v="FAUX"/>
    <n v="0"/>
    <n v="1"/>
    <n v="1"/>
    <n v="0"/>
    <n v="0"/>
    <n v="1"/>
    <n v="3"/>
    <n v="1"/>
    <n v="0"/>
    <n v="0"/>
    <n v="0"/>
  </r>
  <r>
    <n v="783"/>
    <x v="1"/>
    <d v="2024-08-31T00:00:00"/>
    <x v="68"/>
    <n v="0.4"/>
    <s v="VRAI"/>
    <s v="FAUX"/>
    <s v="FAUX"/>
    <n v="0"/>
    <n v="0.4"/>
    <n v="0.4"/>
    <n v="0"/>
    <n v="0"/>
    <n v="0.4"/>
    <n v="5"/>
    <n v="0.4"/>
    <n v="0"/>
    <n v="0"/>
    <n v="0"/>
  </r>
  <r>
    <n v="784"/>
    <x v="1"/>
    <d v="2024-08-31T00:00:00"/>
    <x v="89"/>
    <n v="1"/>
    <s v="VRAI"/>
    <s v="FAUX"/>
    <s v="VRAI"/>
    <n v="1"/>
    <n v="0"/>
    <n v="0"/>
    <n v="0"/>
    <n v="0"/>
    <n v="0"/>
    <n v="5"/>
    <n v="0"/>
    <n v="0"/>
    <n v="0"/>
    <n v="0"/>
  </r>
  <r>
    <n v="785"/>
    <x v="1"/>
    <d v="2024-08-31T00:00:00"/>
    <x v="80"/>
    <n v="1"/>
    <s v="VRAI"/>
    <s v="FAUX"/>
    <s v="FAUX"/>
    <n v="0"/>
    <n v="1"/>
    <n v="1"/>
    <n v="0"/>
    <n v="0"/>
    <n v="1"/>
    <n v="5"/>
    <n v="1"/>
    <n v="0"/>
    <n v="0"/>
    <n v="0"/>
  </r>
  <r>
    <n v="786"/>
    <x v="1"/>
    <d v="2024-08-31T00:00:00"/>
    <x v="44"/>
    <n v="1.5"/>
    <s v="VRAI"/>
    <s v="FAUX"/>
    <s v="FAUX"/>
    <n v="0"/>
    <n v="1.5"/>
    <n v="1.5"/>
    <n v="0"/>
    <n v="0"/>
    <n v="1.5"/>
    <n v="5"/>
    <n v="1.5"/>
    <n v="0"/>
    <n v="0"/>
    <n v="0"/>
  </r>
  <r>
    <n v="787"/>
    <x v="1"/>
    <d v="2024-08-31T00:00:00"/>
    <x v="97"/>
    <n v="0.5"/>
    <s v="VRAI"/>
    <s v="FAUX"/>
    <s v="FAUX"/>
    <n v="0"/>
    <n v="0.5"/>
    <n v="0.5"/>
    <n v="0"/>
    <n v="0"/>
    <n v="0.5"/>
    <n v="5"/>
    <n v="0.5"/>
    <n v="0"/>
    <n v="0"/>
    <n v="0"/>
  </r>
  <r>
    <n v="788"/>
    <x v="1"/>
    <d v="2024-08-31T00:00:00"/>
    <x v="95"/>
    <n v="1.5"/>
    <s v="VRAI"/>
    <s v="FAUX"/>
    <s v="FAUX"/>
    <n v="0"/>
    <n v="1.5"/>
    <n v="1.5"/>
    <n v="0"/>
    <n v="0"/>
    <n v="1.5"/>
    <n v="5"/>
    <n v="1.5"/>
    <n v="0"/>
    <n v="0"/>
    <n v="0"/>
  </r>
  <r>
    <n v="789"/>
    <x v="1"/>
    <d v="2024-08-31T00:00:00"/>
    <x v="40"/>
    <n v="1"/>
    <s v="VRAI"/>
    <s v="FAUX"/>
    <s v="FAUX"/>
    <n v="0"/>
    <n v="1"/>
    <n v="1"/>
    <n v="0"/>
    <n v="0"/>
    <n v="1"/>
    <n v="5"/>
    <n v="1"/>
    <n v="0"/>
    <n v="0"/>
    <n v="0"/>
  </r>
  <r>
    <n v="790"/>
    <x v="1"/>
    <d v="2024-08-31T00:00:00"/>
    <x v="91"/>
    <n v="3"/>
    <s v="VRAI"/>
    <s v="FAUX"/>
    <s v="FAUX"/>
    <n v="0"/>
    <n v="3"/>
    <n v="3"/>
    <n v="0"/>
    <n v="0"/>
    <n v="3"/>
    <n v="5"/>
    <n v="3"/>
    <n v="0"/>
    <n v="0"/>
    <n v="0"/>
  </r>
  <r>
    <n v="791"/>
    <x v="1"/>
    <d v="2024-08-31T00:00:00"/>
    <x v="50"/>
    <n v="0.5"/>
    <s v="VRAI"/>
    <s v="FAUX"/>
    <s v="FAUX"/>
    <n v="0"/>
    <n v="0.5"/>
    <n v="0.5"/>
    <n v="0"/>
    <n v="0"/>
    <n v="0.5"/>
    <n v="5"/>
    <n v="0.5"/>
    <n v="0"/>
    <n v="0"/>
    <n v="0"/>
  </r>
  <r>
    <n v="792"/>
    <x v="1"/>
    <d v="2024-08-31T00:00:00"/>
    <x v="109"/>
    <n v="1.5"/>
    <s v="VRAI"/>
    <s v="FAUX"/>
    <s v="FAUX"/>
    <n v="0"/>
    <n v="1.5"/>
    <n v="1.5"/>
    <n v="0"/>
    <n v="0"/>
    <n v="1.5"/>
    <n v="5"/>
    <n v="1.5"/>
    <n v="0"/>
    <n v="0"/>
    <n v="0"/>
  </r>
  <r>
    <n v="793"/>
    <x v="1"/>
    <d v="2024-08-31T00:00:00"/>
    <x v="123"/>
    <n v="1.5"/>
    <s v="VRAI"/>
    <s v="FAUX"/>
    <s v="FAUX"/>
    <n v="0"/>
    <n v="1.5"/>
    <n v="1.5"/>
    <n v="0"/>
    <n v="0"/>
    <n v="1.5"/>
    <n v="5"/>
    <n v="1.5"/>
    <n v="0"/>
    <n v="0"/>
    <n v="0"/>
  </r>
  <r>
    <n v="794"/>
    <x v="1"/>
    <d v="2024-08-31T00:00:00"/>
    <x v="124"/>
    <n v="0.5"/>
    <s v="VRAI"/>
    <s v="FAUX"/>
    <s v="FAUX"/>
    <n v="0"/>
    <n v="0.5"/>
    <n v="0.5"/>
    <n v="0"/>
    <n v="0"/>
    <n v="0.5"/>
    <n v="5"/>
    <n v="0.5"/>
    <n v="0"/>
    <n v="0"/>
    <n v="0"/>
  </r>
  <r>
    <n v="795"/>
    <x v="1"/>
    <d v="2024-08-31T00:00:00"/>
    <x v="67"/>
    <n v="1"/>
    <s v="VRAI"/>
    <s v="FAUX"/>
    <s v="FAUX"/>
    <n v="0"/>
    <n v="1"/>
    <n v="1"/>
    <n v="0"/>
    <n v="0"/>
    <n v="1"/>
    <n v="5"/>
    <n v="1"/>
    <n v="0"/>
    <n v="0"/>
    <n v="0"/>
  </r>
  <r>
    <n v="796"/>
    <x v="1"/>
    <d v="2024-08-31T00:00:00"/>
    <x v="60"/>
    <n v="1.25"/>
    <s v="VRAI"/>
    <s v="FAUX"/>
    <s v="FAUX"/>
    <n v="0"/>
    <n v="1.25"/>
    <n v="1.25"/>
    <n v="0"/>
    <n v="0"/>
    <n v="1.25"/>
    <n v="5"/>
    <n v="1.25"/>
    <n v="0"/>
    <n v="0"/>
    <n v="0"/>
  </r>
  <r>
    <n v="797"/>
    <x v="1"/>
    <d v="2024-08-31T00:00:00"/>
    <x v="106"/>
    <n v="3.5"/>
    <s v="VRAI"/>
    <s v="FAUX"/>
    <s v="FAUX"/>
    <n v="0"/>
    <n v="3.5"/>
    <n v="3.5"/>
    <n v="0"/>
    <n v="0"/>
    <n v="3.5"/>
    <n v="5"/>
    <n v="3.5"/>
    <n v="0"/>
    <n v="0"/>
    <n v="0"/>
  </r>
  <r>
    <n v="798"/>
    <x v="1"/>
    <d v="2024-08-31T00:00:00"/>
    <x v="125"/>
    <n v="1.25"/>
    <s v="VRAI"/>
    <s v="FAUX"/>
    <s v="FAUX"/>
    <n v="0"/>
    <n v="1.25"/>
    <n v="1.25"/>
    <n v="0"/>
    <n v="0"/>
    <n v="1.25"/>
    <n v="5"/>
    <n v="1.25"/>
    <n v="0"/>
    <n v="0"/>
    <n v="0"/>
  </r>
  <r>
    <n v="799"/>
    <x v="1"/>
    <d v="2024-08-31T00:00:00"/>
    <x v="126"/>
    <n v="2.5"/>
    <s v="VRAI"/>
    <s v="FAUX"/>
    <s v="FAUX"/>
    <n v="0"/>
    <n v="2.5"/>
    <n v="2.5"/>
    <n v="0"/>
    <n v="0"/>
    <n v="2.5"/>
    <n v="5"/>
    <n v="2.5"/>
    <n v="0"/>
    <n v="0"/>
    <n v="0"/>
  </r>
  <r>
    <n v="800"/>
    <x v="1"/>
    <d v="2024-09-02T00:00:00"/>
    <x v="40"/>
    <n v="1.25"/>
    <s v="VRAI"/>
    <s v="FAUX"/>
    <s v="FAUX"/>
    <n v="0"/>
    <n v="1.25"/>
    <n v="1.25"/>
    <n v="0"/>
    <n v="0"/>
    <n v="1.25"/>
    <n v="3"/>
    <n v="1.25"/>
    <n v="0"/>
    <n v="0"/>
    <n v="0"/>
  </r>
  <r>
    <n v="801"/>
    <x v="1"/>
    <d v="2024-09-02T00:00:00"/>
    <x v="126"/>
    <n v="0.75"/>
    <s v="VRAI"/>
    <s v="FAUX"/>
    <s v="FAUX"/>
    <n v="0"/>
    <n v="0.75"/>
    <n v="0.75"/>
    <n v="0"/>
    <n v="0"/>
    <n v="0.75"/>
    <n v="3"/>
    <n v="0.75"/>
    <n v="0"/>
    <n v="0"/>
    <n v="0"/>
  </r>
  <r>
    <n v="802"/>
    <x v="1"/>
    <d v="2024-09-03T00:00:00"/>
    <x v="31"/>
    <n v="0.5"/>
    <s v="VRAI"/>
    <s v="FAUX"/>
    <s v="FAUX"/>
    <n v="0"/>
    <n v="0.5"/>
    <n v="0.5"/>
    <n v="0"/>
    <n v="0"/>
    <n v="0.5"/>
    <n v="2"/>
    <n v="0.5"/>
    <n v="0"/>
    <n v="0"/>
    <n v="0"/>
  </r>
  <r>
    <n v="803"/>
    <x v="1"/>
    <d v="2024-09-03T00:00:00"/>
    <x v="109"/>
    <n v="0.5"/>
    <s v="VRAI"/>
    <s v="FAUX"/>
    <s v="FAUX"/>
    <n v="0"/>
    <n v="0.5"/>
    <n v="0.5"/>
    <n v="0"/>
    <n v="0"/>
    <n v="0.5"/>
    <n v="2"/>
    <n v="0.5"/>
    <n v="0"/>
    <n v="0"/>
    <n v="0"/>
  </r>
  <r>
    <n v="804"/>
    <x v="1"/>
    <d v="2024-09-03T00:00:00"/>
    <x v="80"/>
    <n v="0.75"/>
    <s v="VRAI"/>
    <s v="FAUX"/>
    <s v="FAUX"/>
    <n v="0"/>
    <n v="0.75"/>
    <n v="0.75"/>
    <n v="0"/>
    <n v="0"/>
    <n v="0.75"/>
    <n v="2"/>
    <n v="0.75"/>
    <n v="0"/>
    <n v="0"/>
    <n v="0"/>
  </r>
  <r>
    <n v="805"/>
    <x v="3"/>
    <d v="2024-09-03T00:00:00"/>
    <x v="4"/>
    <n v="0.6"/>
    <s v="VRAI"/>
    <s v="FAUX"/>
    <s v="FAUX"/>
    <n v="0"/>
    <n v="0.6"/>
    <n v="0.6"/>
    <n v="0"/>
    <n v="0"/>
    <n v="0.6"/>
    <n v="2"/>
    <n v="0.6"/>
    <n v="0"/>
    <n v="0"/>
    <n v="0"/>
  </r>
  <r>
    <n v="806"/>
    <x v="3"/>
    <d v="2024-09-03T00:00:00"/>
    <x v="4"/>
    <n v="0.6"/>
    <s v="FAUX"/>
    <s v="FAUX"/>
    <s v="FAUX"/>
    <n v="0"/>
    <n v="0.6"/>
    <n v="0"/>
    <n v="0.6"/>
    <n v="0"/>
    <n v="0"/>
    <n v="2"/>
    <n v="0"/>
    <n v="0"/>
    <n v="0"/>
    <n v="0"/>
  </r>
  <r>
    <n v="807"/>
    <x v="3"/>
    <d v="2024-09-03T00:00:00"/>
    <x v="4"/>
    <n v="0.9"/>
    <s v="FAUX"/>
    <s v="FAUX"/>
    <s v="FAUX"/>
    <n v="0"/>
    <n v="0.9"/>
    <n v="0"/>
    <n v="0.9"/>
    <n v="0"/>
    <n v="0"/>
    <n v="2"/>
    <n v="0"/>
    <n v="0"/>
    <n v="0"/>
    <n v="0"/>
  </r>
  <r>
    <n v="808"/>
    <x v="1"/>
    <d v="2024-09-03T00:00:00"/>
    <x v="99"/>
    <n v="0.4"/>
    <s v="VRAI"/>
    <s v="FAUX"/>
    <s v="FAUX"/>
    <n v="0"/>
    <n v="0.4"/>
    <n v="0.4"/>
    <n v="0"/>
    <n v="0"/>
    <n v="0.4"/>
    <n v="2"/>
    <n v="0.4"/>
    <n v="0"/>
    <n v="0"/>
    <n v="0"/>
  </r>
  <r>
    <n v="809"/>
    <x v="1"/>
    <d v="2024-09-03T00:00:00"/>
    <x v="28"/>
    <n v="0.4"/>
    <s v="VRAI"/>
    <s v="FAUX"/>
    <s v="FAUX"/>
    <n v="0"/>
    <n v="0.4"/>
    <n v="0.4"/>
    <n v="0"/>
    <n v="0"/>
    <n v="0.4"/>
    <n v="2"/>
    <n v="0.4"/>
    <n v="0"/>
    <n v="0"/>
    <n v="0"/>
  </r>
  <r>
    <n v="810"/>
    <x v="1"/>
    <d v="2024-09-03T00:00:00"/>
    <x v="44"/>
    <n v="0.4"/>
    <s v="VRAI"/>
    <s v="FAUX"/>
    <s v="FAUX"/>
    <n v="0"/>
    <n v="0.4"/>
    <n v="0.4"/>
    <n v="0"/>
    <n v="0"/>
    <n v="0.4"/>
    <n v="2"/>
    <n v="0.4"/>
    <n v="0"/>
    <n v="0"/>
    <n v="0"/>
  </r>
  <r>
    <n v="811"/>
    <x v="3"/>
    <d v="2024-09-03T00:00:00"/>
    <x v="127"/>
    <n v="0.9"/>
    <s v="VRAI"/>
    <s v="FAUX"/>
    <s v="FAUX"/>
    <n v="0"/>
    <n v="0.9"/>
    <n v="0.9"/>
    <n v="0"/>
    <n v="0"/>
    <n v="0.9"/>
    <n v="2"/>
    <n v="0.9"/>
    <n v="0"/>
    <n v="0"/>
    <n v="0"/>
  </r>
  <r>
    <n v="812"/>
    <x v="3"/>
    <d v="2024-09-03T00:00:00"/>
    <x v="108"/>
    <n v="0.4"/>
    <s v="VRAI"/>
    <s v="FAUX"/>
    <s v="FAUX"/>
    <n v="0"/>
    <n v="0.4"/>
    <n v="0.4"/>
    <n v="0"/>
    <n v="0"/>
    <n v="0.4"/>
    <n v="2"/>
    <n v="0.4"/>
    <n v="0"/>
    <n v="0"/>
    <n v="0"/>
  </r>
  <r>
    <n v="813"/>
    <x v="3"/>
    <d v="2024-09-03T00:00:00"/>
    <x v="108"/>
    <n v="0.5"/>
    <s v="VRAI"/>
    <s v="FAUX"/>
    <s v="FAUX"/>
    <n v="0"/>
    <n v="0.5"/>
    <n v="0.5"/>
    <n v="0"/>
    <n v="0"/>
    <n v="0.5"/>
    <n v="2"/>
    <n v="0.5"/>
    <n v="0"/>
    <n v="0"/>
    <n v="0"/>
  </r>
  <r>
    <n v="814"/>
    <x v="3"/>
    <d v="2024-09-03T00:00:00"/>
    <x v="108"/>
    <n v="0.5"/>
    <s v="VRAI"/>
    <s v="FAUX"/>
    <s v="FAUX"/>
    <n v="0"/>
    <n v="0.5"/>
    <n v="0.5"/>
    <n v="0"/>
    <n v="0"/>
    <n v="0.5"/>
    <n v="2"/>
    <n v="0.5"/>
    <n v="0"/>
    <n v="0"/>
    <n v="0"/>
  </r>
  <r>
    <n v="815"/>
    <x v="1"/>
    <d v="2024-09-03T00:00:00"/>
    <x v="42"/>
    <n v="3.5"/>
    <s v="VRAI"/>
    <s v="FAUX"/>
    <s v="FAUX"/>
    <n v="0"/>
    <n v="3.5"/>
    <n v="3.5"/>
    <n v="0"/>
    <n v="0"/>
    <n v="3.5"/>
    <n v="2"/>
    <n v="3.5"/>
    <n v="0"/>
    <n v="0"/>
    <n v="0"/>
  </r>
  <r>
    <n v="816"/>
    <x v="1"/>
    <d v="2024-09-03T00:00:00"/>
    <x v="89"/>
    <n v="0.75"/>
    <s v="VRAI"/>
    <s v="FAUX"/>
    <s v="FAUX"/>
    <n v="0"/>
    <n v="0.75"/>
    <n v="0.75"/>
    <n v="0"/>
    <n v="0"/>
    <n v="0.75"/>
    <n v="2"/>
    <n v="0.75"/>
    <n v="0"/>
    <n v="0"/>
    <n v="0"/>
  </r>
  <r>
    <n v="817"/>
    <x v="1"/>
    <d v="2024-09-03T00:00:00"/>
    <x v="123"/>
    <n v="0.4"/>
    <s v="VRAI"/>
    <s v="FAUX"/>
    <s v="FAUX"/>
    <n v="0"/>
    <n v="0.4"/>
    <n v="0.4"/>
    <n v="0"/>
    <n v="0"/>
    <n v="0.4"/>
    <n v="2"/>
    <n v="0.4"/>
    <n v="0"/>
    <n v="0"/>
    <n v="0"/>
  </r>
  <r>
    <n v="818"/>
    <x v="2"/>
    <d v="2024-09-03T00:00:00"/>
    <x v="4"/>
    <n v="1.75"/>
    <s v="VRAI"/>
    <s v="FAUX"/>
    <s v="FAUX"/>
    <n v="0"/>
    <n v="1.75"/>
    <n v="1.75"/>
    <n v="0"/>
    <n v="0"/>
    <n v="1.75"/>
    <n v="2"/>
    <n v="1.75"/>
    <n v="0"/>
    <n v="0"/>
    <n v="0"/>
  </r>
  <r>
    <n v="819"/>
    <x v="1"/>
    <d v="2024-09-03T00:00:00"/>
    <x v="83"/>
    <n v="0.4"/>
    <s v="VRAI"/>
    <s v="FAUX"/>
    <s v="FAUX"/>
    <n v="0"/>
    <n v="0.4"/>
    <n v="0.4"/>
    <n v="0"/>
    <n v="0"/>
    <n v="0.4"/>
    <n v="2"/>
    <n v="0.4"/>
    <n v="0"/>
    <n v="0"/>
    <n v="0"/>
  </r>
  <r>
    <n v="820"/>
    <x v="0"/>
    <d v="2024-09-03T00:00:00"/>
    <x v="0"/>
    <n v="2.25"/>
    <s v="VRAI"/>
    <s v="FAUX"/>
    <s v="VRAI"/>
    <n v="2.25"/>
    <n v="0"/>
    <n v="0"/>
    <n v="0"/>
    <n v="0"/>
    <n v="0"/>
    <n v="2"/>
    <n v="0"/>
    <n v="0"/>
    <n v="0"/>
    <n v="0"/>
  </r>
  <r>
    <n v="821"/>
    <x v="3"/>
    <d v="2024-09-03T00:00:00"/>
    <x v="127"/>
    <n v="1"/>
    <s v="VRAI"/>
    <s v="FAUX"/>
    <s v="FAUX"/>
    <n v="0"/>
    <n v="1"/>
    <n v="1"/>
    <n v="0"/>
    <n v="0"/>
    <n v="1"/>
    <n v="2"/>
    <n v="1"/>
    <n v="0"/>
    <n v="0"/>
    <n v="0"/>
  </r>
  <r>
    <n v="822"/>
    <x v="3"/>
    <d v="2024-09-03T00:00:00"/>
    <x v="4"/>
    <n v="1.2"/>
    <s v="FAUX"/>
    <s v="FAUX"/>
    <s v="FAUX"/>
    <n v="0"/>
    <n v="1.2"/>
    <n v="0"/>
    <n v="1.2"/>
    <n v="0"/>
    <n v="0"/>
    <n v="2"/>
    <n v="0"/>
    <n v="0"/>
    <n v="0"/>
    <n v="0"/>
  </r>
  <r>
    <n v="823"/>
    <x v="3"/>
    <d v="2024-09-03T00:00:00"/>
    <x v="40"/>
    <n v="3.7"/>
    <s v="VRAI"/>
    <s v="FAUX"/>
    <s v="FAUX"/>
    <n v="0"/>
    <n v="3.7"/>
    <n v="3.7"/>
    <n v="0"/>
    <n v="0"/>
    <n v="3.7"/>
    <n v="2"/>
    <n v="3.7"/>
    <n v="0"/>
    <n v="0"/>
    <n v="0"/>
  </r>
  <r>
    <n v="824"/>
    <x v="3"/>
    <d v="2024-09-03T00:00:00"/>
    <x v="89"/>
    <n v="1.1000000000000001"/>
    <s v="VRAI"/>
    <s v="FAUX"/>
    <s v="FAUX"/>
    <n v="0"/>
    <n v="1.1000000000000001"/>
    <n v="1.1000000000000001"/>
    <n v="0"/>
    <n v="0"/>
    <n v="1.1000000000000001"/>
    <n v="2"/>
    <n v="1.1000000000000001"/>
    <n v="0"/>
    <n v="0"/>
    <n v="0"/>
  </r>
  <r>
    <n v="825"/>
    <x v="3"/>
    <d v="2024-09-03T00:00:00"/>
    <x v="25"/>
    <n v="0.7"/>
    <s v="VRAI"/>
    <s v="FAUX"/>
    <s v="FAUX"/>
    <n v="0"/>
    <n v="0.7"/>
    <n v="0.7"/>
    <n v="0"/>
    <n v="0"/>
    <n v="0.7"/>
    <n v="2"/>
    <n v="0.7"/>
    <n v="0"/>
    <n v="0"/>
    <n v="0"/>
  </r>
  <r>
    <n v="826"/>
    <x v="3"/>
    <d v="2024-09-03T00:00:00"/>
    <x v="108"/>
    <n v="0.5"/>
    <s v="VRAI"/>
    <s v="FAUX"/>
    <s v="FAUX"/>
    <n v="0"/>
    <n v="0.5"/>
    <n v="0.5"/>
    <n v="0"/>
    <n v="0"/>
    <n v="0.5"/>
    <n v="2"/>
    <n v="0.5"/>
    <n v="0"/>
    <n v="0"/>
    <n v="0"/>
  </r>
  <r>
    <n v="827"/>
    <x v="3"/>
    <d v="2024-09-03T00:00:00"/>
    <x v="128"/>
    <n v="0.3"/>
    <s v="VRAI"/>
    <s v="FAUX"/>
    <s v="FAUX"/>
    <n v="0"/>
    <n v="0.3"/>
    <n v="0.3"/>
    <n v="0"/>
    <n v="0"/>
    <n v="0.3"/>
    <n v="2"/>
    <n v="0.3"/>
    <n v="0"/>
    <n v="0"/>
    <n v="0"/>
  </r>
  <r>
    <n v="828"/>
    <x v="3"/>
    <d v="2024-09-03T00:00:00"/>
    <x v="61"/>
    <n v="0.6"/>
    <s v="VRAI"/>
    <s v="FAUX"/>
    <s v="FAUX"/>
    <n v="0"/>
    <n v="0.6"/>
    <n v="0.6"/>
    <n v="0"/>
    <n v="0"/>
    <n v="0.6"/>
    <n v="2"/>
    <n v="0.6"/>
    <n v="0"/>
    <n v="0"/>
    <n v="0"/>
  </r>
  <r>
    <n v="829"/>
    <x v="3"/>
    <d v="2024-09-03T00:00:00"/>
    <x v="61"/>
    <n v="0.6"/>
    <s v="VRAI"/>
    <s v="FAUX"/>
    <s v="FAUX"/>
    <n v="0"/>
    <n v="0.6"/>
    <n v="0.6"/>
    <n v="0"/>
    <n v="0"/>
    <n v="0.6"/>
    <n v="2"/>
    <n v="0.6"/>
    <n v="0"/>
    <n v="0"/>
    <n v="0"/>
  </r>
  <r>
    <n v="830"/>
    <x v="2"/>
    <d v="2024-09-04T00:00:00"/>
    <x v="81"/>
    <n v="0.1"/>
    <s v="VRAI"/>
    <s v="FAUX"/>
    <s v="VRAI"/>
    <n v="0.1"/>
    <n v="0"/>
    <n v="0"/>
    <n v="0"/>
    <n v="0"/>
    <n v="0"/>
    <n v="1"/>
    <n v="0"/>
    <n v="0"/>
    <n v="0"/>
    <n v="0"/>
  </r>
  <r>
    <n v="831"/>
    <x v="0"/>
    <d v="2024-09-03T00:00:00"/>
    <x v="0"/>
    <n v="2.25"/>
    <s v="VRAI"/>
    <s v="FAUX"/>
    <s v="FAUX"/>
    <n v="0"/>
    <n v="2.25"/>
    <n v="2.25"/>
    <n v="0"/>
    <n v="0"/>
    <n v="2.25"/>
    <n v="2"/>
    <n v="2.25"/>
    <n v="0"/>
    <n v="0"/>
    <n v="0"/>
  </r>
  <r>
    <n v="832"/>
    <x v="0"/>
    <d v="2024-09-03T00:00:00"/>
    <x v="5"/>
    <n v="3.5"/>
    <s v="VRAI"/>
    <s v="FAUX"/>
    <s v="FAUX"/>
    <n v="0"/>
    <n v="3.5"/>
    <n v="3.5"/>
    <n v="0"/>
    <n v="0"/>
    <n v="3.5"/>
    <n v="2"/>
    <n v="3.5"/>
    <n v="0"/>
    <n v="0"/>
    <n v="0"/>
  </r>
  <r>
    <n v="833"/>
    <x v="0"/>
    <d v="2024-09-03T00:00:00"/>
    <x v="2"/>
    <n v="0.25"/>
    <s v="VRAI"/>
    <s v="FAUX"/>
    <s v="FAUX"/>
    <n v="0"/>
    <n v="0.25"/>
    <n v="0.25"/>
    <n v="0"/>
    <n v="0"/>
    <n v="0.25"/>
    <n v="2"/>
    <n v="0.25"/>
    <n v="0"/>
    <n v="0"/>
    <n v="0"/>
  </r>
  <r>
    <n v="834"/>
    <x v="0"/>
    <d v="2024-09-04T00:00:00"/>
    <x v="4"/>
    <n v="4.5"/>
    <s v="FAUX"/>
    <s v="FAUX"/>
    <s v="FAUX"/>
    <n v="0"/>
    <n v="4.5"/>
    <n v="0"/>
    <n v="4.5"/>
    <n v="0"/>
    <n v="0"/>
    <n v="1"/>
    <n v="0"/>
    <n v="0"/>
    <n v="0"/>
    <n v="0"/>
  </r>
  <r>
    <n v="835"/>
    <x v="2"/>
    <d v="2024-09-03T00:00:00"/>
    <x v="4"/>
    <n v="1.75"/>
    <s v="FAUX"/>
    <s v="FAUX"/>
    <s v="FAUX"/>
    <n v="0"/>
    <n v="1.75"/>
    <n v="0"/>
    <n v="1.75"/>
    <n v="0"/>
    <n v="0"/>
    <n v="2"/>
    <n v="0"/>
    <n v="0"/>
    <n v="0"/>
    <n v="0"/>
  </r>
  <r>
    <n v="836"/>
    <x v="2"/>
    <d v="2024-09-03T00:00:00"/>
    <x v="4"/>
    <n v="2.5"/>
    <s v="FAUX"/>
    <s v="FAUX"/>
    <s v="FAUX"/>
    <n v="0"/>
    <n v="2.5"/>
    <n v="0"/>
    <n v="2.5"/>
    <n v="0"/>
    <n v="0"/>
    <n v="2"/>
    <n v="0"/>
    <n v="0"/>
    <n v="0"/>
    <n v="0"/>
  </r>
  <r>
    <n v="837"/>
    <x v="2"/>
    <d v="2024-09-03T00:00:00"/>
    <x v="4"/>
    <n v="0.5"/>
    <s v="FAUX"/>
    <s v="FAUX"/>
    <s v="FAUX"/>
    <n v="0"/>
    <n v="0.5"/>
    <n v="0"/>
    <n v="0.5"/>
    <n v="0"/>
    <n v="0"/>
    <n v="2"/>
    <n v="0"/>
    <n v="0"/>
    <n v="0"/>
    <n v="0"/>
  </r>
  <r>
    <n v="838"/>
    <x v="2"/>
    <d v="2024-09-03T00:00:00"/>
    <x v="4"/>
    <n v="0.75"/>
    <s v="FAUX"/>
    <s v="FAUX"/>
    <s v="FAUX"/>
    <n v="0"/>
    <n v="0.75"/>
    <n v="0"/>
    <n v="0.75"/>
    <n v="0"/>
    <n v="0"/>
    <n v="2"/>
    <n v="0"/>
    <n v="0"/>
    <n v="0"/>
    <n v="0"/>
  </r>
  <r>
    <n v="839"/>
    <x v="2"/>
    <d v="2024-09-03T00:00:00"/>
    <x v="4"/>
    <n v="2"/>
    <s v="FAUX"/>
    <s v="FAUX"/>
    <s v="FAUX"/>
    <n v="0"/>
    <n v="2"/>
    <n v="0"/>
    <n v="2"/>
    <n v="0"/>
    <n v="0"/>
    <n v="2"/>
    <n v="0"/>
    <n v="0"/>
    <n v="0"/>
    <n v="0"/>
  </r>
  <r>
    <n v="840"/>
    <x v="2"/>
    <d v="2024-09-04T00:00:00"/>
    <x v="4"/>
    <n v="5.5"/>
    <s v="FAUX"/>
    <s v="FAUX"/>
    <s v="FAUX"/>
    <n v="0"/>
    <n v="5.5"/>
    <n v="0"/>
    <n v="5.5"/>
    <n v="0"/>
    <n v="0"/>
    <n v="1"/>
    <n v="0"/>
    <n v="0"/>
    <n v="0"/>
    <n v="0"/>
  </r>
  <r>
    <n v="841"/>
    <x v="2"/>
    <d v="2024-09-04T00:00:00"/>
    <x v="42"/>
    <n v="1"/>
    <s v="VRAI"/>
    <s v="FAUX"/>
    <s v="FAUX"/>
    <n v="0"/>
    <n v="1"/>
    <n v="1"/>
    <n v="0"/>
    <n v="0"/>
    <n v="1"/>
    <n v="1"/>
    <n v="1"/>
    <n v="0"/>
    <n v="0"/>
    <n v="0"/>
  </r>
  <r>
    <n v="842"/>
    <x v="2"/>
    <d v="2024-09-04T00:00:00"/>
    <x v="4"/>
    <n v="2.5"/>
    <s v="VRAI"/>
    <s v="FAUX"/>
    <s v="FAUX"/>
    <n v="0"/>
    <n v="2.5"/>
    <n v="2.5"/>
    <n v="0"/>
    <n v="0"/>
    <n v="2.5"/>
    <n v="1"/>
    <n v="2.5"/>
    <n v="0"/>
    <n v="0"/>
    <n v="0"/>
  </r>
  <r>
    <n v="843"/>
    <x v="1"/>
    <d v="2024-09-04T00:00:00"/>
    <x v="68"/>
    <n v="5.5"/>
    <s v="VRAI"/>
    <s v="FAUX"/>
    <s v="FAUX"/>
    <n v="0"/>
    <n v="5.5"/>
    <n v="5.5"/>
    <n v="0"/>
    <n v="0"/>
    <n v="5.5"/>
    <n v="1"/>
    <n v="5.5"/>
    <n v="0"/>
    <n v="0"/>
    <n v="0"/>
  </r>
  <r>
    <n v="844"/>
    <x v="1"/>
    <d v="2024-09-04T00:00:00"/>
    <x v="126"/>
    <n v="0.75"/>
    <s v="VRAI"/>
    <s v="FAUX"/>
    <s v="FAUX"/>
    <n v="0"/>
    <n v="0.75"/>
    <n v="0.75"/>
    <n v="0"/>
    <n v="0"/>
    <n v="0.75"/>
    <n v="1"/>
    <n v="0.75"/>
    <n v="0"/>
    <n v="0"/>
    <n v="0"/>
  </r>
  <r>
    <n v="845"/>
    <x v="1"/>
    <d v="2024-09-04T00:00:00"/>
    <x v="20"/>
    <n v="0.5"/>
    <s v="VRAI"/>
    <s v="FAUX"/>
    <s v="FAUX"/>
    <n v="0"/>
    <n v="0.5"/>
    <n v="0.5"/>
    <n v="0"/>
    <n v="0"/>
    <n v="0.5"/>
    <n v="1"/>
    <n v="0.5"/>
    <n v="0"/>
    <n v="0"/>
    <n v="0"/>
  </r>
  <r>
    <n v="846"/>
    <x v="1"/>
    <d v="2024-09-04T00:00:00"/>
    <x v="42"/>
    <n v="0.4"/>
    <s v="VRAI"/>
    <s v="FAUX"/>
    <s v="FAUX"/>
    <n v="0"/>
    <n v="0.4"/>
    <n v="0.4"/>
    <n v="0"/>
    <n v="0"/>
    <n v="0.4"/>
    <n v="1"/>
    <n v="0.4"/>
    <n v="0"/>
    <n v="0"/>
    <n v="0"/>
  </r>
  <r>
    <n v="847"/>
    <x v="1"/>
    <d v="2024-09-04T00:00:00"/>
    <x v="129"/>
    <n v="0.5"/>
    <s v="VRAI"/>
    <s v="FAUX"/>
    <s v="FAUX"/>
    <n v="0"/>
    <n v="0.5"/>
    <n v="0.5"/>
    <n v="0"/>
    <n v="0"/>
    <n v="0.5"/>
    <n v="1"/>
    <n v="0.5"/>
    <n v="0"/>
    <n v="0"/>
    <n v="0"/>
  </r>
  <r>
    <n v="848"/>
    <x v="1"/>
    <d v="2024-09-04T00:00:00"/>
    <x v="72"/>
    <n v="0.75"/>
    <s v="VRAI"/>
    <s v="FAUX"/>
    <s v="FAUX"/>
    <n v="0"/>
    <n v="0.75"/>
    <n v="0.75"/>
    <n v="0"/>
    <n v="0"/>
    <n v="0.75"/>
    <n v="1"/>
    <n v="0.75"/>
    <n v="0"/>
    <n v="0"/>
    <n v="0"/>
  </r>
  <r>
    <n v="849"/>
    <x v="1"/>
    <d v="2024-09-04T00:00:00"/>
    <x v="112"/>
    <n v="1.75"/>
    <s v="VRAI"/>
    <s v="FAUX"/>
    <s v="FAUX"/>
    <n v="0"/>
    <n v="1.75"/>
    <n v="1.75"/>
    <n v="0"/>
    <n v="0"/>
    <n v="1.75"/>
    <n v="1"/>
    <n v="1.75"/>
    <n v="0"/>
    <n v="0"/>
    <n v="0"/>
  </r>
  <r>
    <n v="850"/>
    <x v="1"/>
    <d v="2024-09-04T00:00:00"/>
    <x v="85"/>
    <n v="2"/>
    <s v="VRAI"/>
    <s v="FAUX"/>
    <s v="FAUX"/>
    <n v="0"/>
    <n v="2"/>
    <n v="2"/>
    <n v="0"/>
    <n v="0"/>
    <n v="2"/>
    <n v="1"/>
    <n v="2"/>
    <n v="0"/>
    <n v="0"/>
    <n v="0"/>
  </r>
  <r>
    <n v="851"/>
    <x v="1"/>
    <d v="2024-09-03T00:00:00"/>
    <x v="61"/>
    <n v="0.25"/>
    <s v="VRAI"/>
    <s v="FAUX"/>
    <s v="FAUX"/>
    <n v="0"/>
    <n v="0.25"/>
    <n v="0.25"/>
    <n v="0"/>
    <n v="0"/>
    <n v="0.25"/>
    <n v="2"/>
    <n v="0.25"/>
    <n v="0"/>
    <n v="0"/>
    <n v="0"/>
  </r>
  <r>
    <n v="852"/>
    <x v="1"/>
    <d v="2024-09-03T00:00:00"/>
    <x v="109"/>
    <n v="0.4"/>
    <s v="VRAI"/>
    <s v="FAUX"/>
    <s v="FAUX"/>
    <n v="0"/>
    <n v="0.4"/>
    <n v="0.4"/>
    <n v="0"/>
    <n v="0"/>
    <n v="0.4"/>
    <n v="2"/>
    <n v="0.4"/>
    <n v="0"/>
    <n v="0"/>
    <n v="0"/>
  </r>
  <r>
    <n v="853"/>
    <x v="1"/>
    <d v="2024-09-03T00:00:00"/>
    <x v="84"/>
    <n v="1"/>
    <s v="VRAI"/>
    <s v="FAUX"/>
    <s v="FAUX"/>
    <n v="0"/>
    <n v="1"/>
    <n v="1"/>
    <n v="0"/>
    <n v="0"/>
    <n v="1"/>
    <n v="2"/>
    <n v="1"/>
    <n v="0"/>
    <n v="0"/>
    <n v="0"/>
  </r>
  <r>
    <n v="854"/>
    <x v="1"/>
    <d v="2024-09-03T00:00:00"/>
    <x v="80"/>
    <n v="0.5"/>
    <s v="VRAI"/>
    <s v="FAUX"/>
    <s v="FAUX"/>
    <n v="0"/>
    <n v="0.5"/>
    <n v="0.5"/>
    <n v="0"/>
    <n v="0"/>
    <n v="0.5"/>
    <n v="2"/>
    <n v="0.5"/>
    <n v="0"/>
    <n v="0"/>
    <n v="0"/>
  </r>
  <r>
    <n v="855"/>
    <x v="1"/>
    <d v="2024-09-03T00:00:00"/>
    <x v="130"/>
    <n v="0.75"/>
    <s v="VRAI"/>
    <s v="FAUX"/>
    <s v="FAUX"/>
    <n v="0"/>
    <n v="0.75"/>
    <n v="0.75"/>
    <n v="0"/>
    <n v="0"/>
    <n v="0.75"/>
    <n v="2"/>
    <n v="0.75"/>
    <n v="0"/>
    <n v="0"/>
    <n v="0"/>
  </r>
  <r>
    <n v="856"/>
    <x v="1"/>
    <d v="2024-09-03T00:00:00"/>
    <x v="42"/>
    <n v="1"/>
    <s v="VRAI"/>
    <s v="FAUX"/>
    <s v="FAUX"/>
    <n v="0"/>
    <n v="1"/>
    <n v="1"/>
    <n v="0"/>
    <n v="0"/>
    <n v="1"/>
    <n v="2"/>
    <n v="1"/>
    <n v="0"/>
    <n v="0"/>
    <n v="0"/>
  </r>
  <r>
    <n v="857"/>
    <x v="1"/>
    <d v="2024-09-03T00:00:00"/>
    <x v="89"/>
    <n v="0.5"/>
    <s v="VRAI"/>
    <s v="FAUX"/>
    <s v="FAUX"/>
    <n v="0"/>
    <n v="0.5"/>
    <n v="0.5"/>
    <n v="0"/>
    <n v="0"/>
    <n v="0.5"/>
    <n v="2"/>
    <n v="0.5"/>
    <n v="0"/>
    <n v="0"/>
    <n v="0"/>
  </r>
  <r>
    <n v="858"/>
    <x v="1"/>
    <d v="2024-09-04T00:00:00"/>
    <x v="113"/>
    <n v="0.25"/>
    <s v="VRAI"/>
    <s v="FAUX"/>
    <s v="FAUX"/>
    <n v="0"/>
    <n v="0.25"/>
    <n v="0.25"/>
    <n v="0"/>
    <n v="0"/>
    <n v="0.25"/>
    <n v="1"/>
    <n v="0.25"/>
    <n v="0"/>
    <n v="0"/>
    <n v="0"/>
  </r>
  <r>
    <n v="859"/>
    <x v="1"/>
    <d v="2024-09-04T00:00:00"/>
    <x v="127"/>
    <n v="0.25"/>
    <s v="VRAI"/>
    <s v="FAUX"/>
    <s v="FAUX"/>
    <n v="0"/>
    <n v="0.25"/>
    <n v="0.25"/>
    <n v="0"/>
    <n v="0"/>
    <n v="0.25"/>
    <n v="1"/>
    <n v="0.25"/>
    <n v="0"/>
    <n v="0"/>
    <n v="0"/>
  </r>
  <r>
    <n v="860"/>
    <x v="0"/>
    <d v="2024-09-04T00:00:00"/>
    <x v="5"/>
    <n v="3"/>
    <s v="VRAI"/>
    <s v="FAUX"/>
    <s v="FAUX"/>
    <n v="0"/>
    <n v="3"/>
    <n v="3"/>
    <n v="0"/>
    <n v="0"/>
    <n v="3"/>
    <n v="1"/>
    <n v="3"/>
    <n v="0"/>
    <n v="0"/>
    <n v="0"/>
  </r>
  <r>
    <n v="861"/>
    <x v="3"/>
    <d v="2024-09-04T00:00:00"/>
    <x v="4"/>
    <n v="4.5999999999999996"/>
    <s v="FAUX"/>
    <s v="FAUX"/>
    <s v="FAUX"/>
    <n v="0"/>
    <n v="4.5999999999999996"/>
    <n v="0"/>
    <n v="4.5999999999999996"/>
    <n v="0"/>
    <n v="0"/>
    <n v="1"/>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
  <r>
    <x v="0"/>
    <x v="0"/>
    <n v="5.75"/>
    <n v="0"/>
    <n v="5.75"/>
    <n v="0"/>
    <n v="0"/>
    <n v="5.75"/>
  </r>
  <r>
    <x v="1"/>
    <x v="0"/>
    <n v="0.4"/>
    <n v="0"/>
    <n v="0.4"/>
    <n v="0"/>
    <n v="0"/>
    <n v="0.4"/>
  </r>
  <r>
    <x v="2"/>
    <x v="0"/>
    <n v="0.4"/>
    <n v="0"/>
    <n v="0.4"/>
    <n v="0"/>
    <n v="0"/>
    <n v="0.4"/>
  </r>
  <r>
    <x v="3"/>
    <x v="0"/>
    <n v="1"/>
    <n v="0.5"/>
    <n v="0.5"/>
    <n v="0"/>
    <n v="0"/>
    <n v="0.5"/>
  </r>
  <r>
    <x v="4"/>
    <x v="0"/>
    <n v="0.4"/>
    <n v="0"/>
    <n v="0.4"/>
    <n v="0"/>
    <n v="0"/>
    <n v="0.4"/>
  </r>
  <r>
    <x v="5"/>
    <x v="0"/>
    <n v="2.25"/>
    <n v="0"/>
    <n v="2.25"/>
    <n v="0"/>
    <n v="0"/>
    <n v="2.25"/>
  </r>
  <r>
    <x v="6"/>
    <x v="0"/>
    <n v="0.25"/>
    <n v="0"/>
    <n v="0.25"/>
    <n v="0"/>
    <n v="0"/>
    <n v="0.25"/>
  </r>
  <r>
    <x v="7"/>
    <x v="0"/>
    <n v="1"/>
    <n v="0"/>
    <n v="1"/>
    <n v="0"/>
    <n v="0"/>
    <n v="1"/>
  </r>
  <r>
    <x v="8"/>
    <x v="0"/>
    <n v="0.4"/>
    <n v="0"/>
    <n v="0.4"/>
    <n v="0"/>
    <n v="0"/>
    <n v="0.4"/>
  </r>
  <r>
    <x v="9"/>
    <x v="0"/>
    <n v="0.25"/>
    <n v="0"/>
    <n v="0.25"/>
    <n v="0"/>
    <n v="0"/>
    <n v="0.25"/>
  </r>
  <r>
    <x v="10"/>
    <x v="0"/>
    <n v="2.5"/>
    <n v="0"/>
    <n v="2.5"/>
    <n v="0"/>
    <n v="0"/>
    <n v="2.5"/>
  </r>
  <r>
    <x v="11"/>
    <x v="0"/>
    <n v="0.5"/>
    <n v="0"/>
    <n v="0.5"/>
    <n v="0"/>
    <n v="0"/>
    <n v="0.5"/>
  </r>
  <r>
    <x v="12"/>
    <x v="0"/>
    <n v="0.4"/>
    <n v="0"/>
    <n v="0.4"/>
    <n v="0"/>
    <n v="0"/>
    <n v="0.4"/>
  </r>
  <r>
    <x v="13"/>
    <x v="0"/>
    <n v="0.4"/>
    <n v="0"/>
    <n v="0.4"/>
    <n v="0"/>
    <n v="0"/>
    <n v="0.4"/>
  </r>
  <r>
    <x v="14"/>
    <x v="0"/>
    <n v="0.25"/>
    <n v="0"/>
    <n v="0.25"/>
    <n v="0"/>
    <n v="0"/>
    <n v="0.25"/>
  </r>
  <r>
    <x v="15"/>
    <x v="0"/>
    <n v="0.75"/>
    <n v="0"/>
    <n v="0.75"/>
    <n v="0"/>
    <n v="0"/>
    <n v="0.75"/>
  </r>
  <r>
    <x v="16"/>
    <x v="0"/>
    <n v="0.5"/>
    <n v="0"/>
    <n v="0.5"/>
    <n v="0"/>
    <n v="0"/>
    <n v="0.5"/>
  </r>
  <r>
    <x v="17"/>
    <x v="0"/>
    <n v="1"/>
    <n v="0"/>
    <n v="1"/>
    <n v="0"/>
    <n v="0"/>
    <n v="1"/>
  </r>
  <r>
    <x v="18"/>
    <x v="0"/>
    <n v="0.5"/>
    <n v="0"/>
    <n v="0.5"/>
    <n v="0"/>
    <n v="0"/>
    <n v="0.5"/>
  </r>
  <r>
    <x v="19"/>
    <x v="0"/>
    <n v="0.5"/>
    <n v="0"/>
    <n v="0.5"/>
    <n v="0"/>
    <n v="0"/>
    <n v="0.5"/>
  </r>
  <r>
    <x v="20"/>
    <x v="0"/>
    <n v="0.75"/>
    <n v="0"/>
    <n v="0.75"/>
    <n v="0"/>
    <n v="0"/>
    <n v="0.75"/>
  </r>
  <r>
    <x v="21"/>
    <x v="0"/>
    <n v="2.0499999999999998"/>
    <n v="0"/>
    <n v="2.0499999999999998"/>
    <n v="0"/>
    <n v="0"/>
    <n v="2.0499999999999998"/>
  </r>
  <r>
    <x v="22"/>
    <x v="0"/>
    <n v="0.5"/>
    <n v="0"/>
    <n v="0.5"/>
    <n v="0"/>
    <n v="0"/>
    <n v="0.5"/>
  </r>
  <r>
    <x v="23"/>
    <x v="0"/>
    <n v="2.15"/>
    <n v="0"/>
    <n v="2.15"/>
    <n v="0"/>
    <n v="0.5"/>
    <n v="1.65"/>
  </r>
  <r>
    <x v="24"/>
    <x v="0"/>
    <n v="1"/>
    <n v="0"/>
    <n v="1"/>
    <n v="0"/>
    <n v="0"/>
    <n v="1"/>
  </r>
  <r>
    <x v="25"/>
    <x v="0"/>
    <n v="1"/>
    <n v="0"/>
    <n v="1"/>
    <n v="0"/>
    <n v="0"/>
    <n v="1"/>
  </r>
  <r>
    <x v="26"/>
    <x v="0"/>
    <n v="0.75"/>
    <n v="0"/>
    <n v="0.75"/>
    <n v="0"/>
    <n v="0"/>
    <n v="0.75"/>
  </r>
  <r>
    <x v="27"/>
    <x v="0"/>
    <n v="1.5"/>
    <n v="0"/>
    <n v="1.5"/>
    <n v="0"/>
    <n v="0"/>
    <n v="1.5"/>
  </r>
  <r>
    <x v="28"/>
    <x v="0"/>
    <n v="0.9"/>
    <n v="0"/>
    <n v="0.9"/>
    <n v="0"/>
    <n v="0"/>
    <n v="0.9"/>
  </r>
  <r>
    <x v="29"/>
    <x v="0"/>
    <n v="0.75"/>
    <n v="0"/>
    <n v="0.75"/>
    <n v="0"/>
    <n v="0"/>
    <n v="0.75"/>
  </r>
  <r>
    <x v="30"/>
    <x v="0"/>
    <n v="1.9"/>
    <n v="0"/>
    <n v="1.9"/>
    <n v="0"/>
    <n v="0"/>
    <n v="1.9"/>
  </r>
  <r>
    <x v="31"/>
    <x v="0"/>
    <n v="0.4"/>
    <n v="0"/>
    <n v="0.4"/>
    <n v="0"/>
    <n v="0"/>
    <n v="0.4"/>
  </r>
  <r>
    <x v="32"/>
    <x v="0"/>
    <n v="3.25"/>
    <n v="0.75"/>
    <n v="2.5"/>
    <n v="0"/>
    <n v="0"/>
    <n v="2.5"/>
  </r>
  <r>
    <x v="33"/>
    <x v="0"/>
    <n v="0.4"/>
    <n v="0"/>
    <n v="0.4"/>
    <n v="0"/>
    <n v="0"/>
    <n v="0.4"/>
  </r>
  <r>
    <x v="34"/>
    <x v="0"/>
    <n v="2.9"/>
    <n v="0"/>
    <n v="2.9"/>
    <n v="0"/>
    <n v="0"/>
    <n v="2.9"/>
  </r>
  <r>
    <x v="35"/>
    <x v="0"/>
    <n v="1.9"/>
    <n v="0"/>
    <n v="1.9"/>
    <n v="0"/>
    <n v="0"/>
    <n v="1.9"/>
  </r>
  <r>
    <x v="36"/>
    <x v="0"/>
    <n v="0.9"/>
    <n v="0"/>
    <n v="0.9"/>
    <n v="0"/>
    <n v="0"/>
    <n v="0.9"/>
  </r>
  <r>
    <x v="37"/>
    <x v="0"/>
    <n v="0.65"/>
    <n v="0"/>
    <n v="0.65"/>
    <n v="0"/>
    <n v="0"/>
    <n v="0.65"/>
  </r>
  <r>
    <x v="38"/>
    <x v="0"/>
    <n v="3.25"/>
    <n v="0"/>
    <n v="3.25"/>
    <n v="0"/>
    <n v="0"/>
    <n v="3.25"/>
  </r>
  <r>
    <x v="39"/>
    <x v="0"/>
    <n v="0.4"/>
    <n v="0"/>
    <n v="0.4"/>
    <n v="0"/>
    <n v="0"/>
    <n v="0.4"/>
  </r>
  <r>
    <x v="40"/>
    <x v="0"/>
    <n v="3.3"/>
    <n v="0.9"/>
    <n v="2.4"/>
    <n v="0"/>
    <n v="0"/>
    <n v="2.4"/>
  </r>
  <r>
    <x v="40"/>
    <x v="1"/>
    <n v="1.1000000000000001"/>
    <n v="0"/>
    <n v="1.1000000000000001"/>
    <n v="0"/>
    <n v="0"/>
    <n v="1.1000000000000001"/>
  </r>
  <r>
    <x v="41"/>
    <x v="0"/>
    <n v="0.75"/>
    <n v="0"/>
    <n v="0.75"/>
    <n v="0"/>
    <n v="0"/>
    <n v="0.75"/>
  </r>
  <r>
    <x v="42"/>
    <x v="0"/>
    <n v="0.9"/>
    <n v="0"/>
    <n v="0.9"/>
    <n v="0"/>
    <n v="0"/>
    <n v="0.9"/>
  </r>
  <r>
    <x v="42"/>
    <x v="1"/>
    <n v="0.8"/>
    <n v="0"/>
    <n v="0.8"/>
    <n v="0"/>
    <n v="0"/>
    <n v="0.8"/>
  </r>
  <r>
    <x v="43"/>
    <x v="0"/>
    <n v="1.75"/>
    <n v="0"/>
    <n v="1.75"/>
    <n v="0"/>
    <n v="1"/>
    <n v="0.75"/>
  </r>
  <r>
    <x v="44"/>
    <x v="0"/>
    <n v="1.8"/>
    <n v="0"/>
    <n v="1.8"/>
    <n v="0"/>
    <n v="0"/>
    <n v="1.8"/>
  </r>
  <r>
    <x v="45"/>
    <x v="0"/>
    <n v="1.1499999999999999"/>
    <n v="0"/>
    <n v="1.1499999999999999"/>
    <n v="0"/>
    <n v="0"/>
    <n v="1.1499999999999999"/>
  </r>
  <r>
    <x v="46"/>
    <x v="0"/>
    <n v="0.5"/>
    <n v="0"/>
    <n v="0.5"/>
    <n v="0"/>
    <n v="0"/>
    <n v="0.5"/>
  </r>
  <r>
    <x v="46"/>
    <x v="1"/>
    <n v="0.3"/>
    <n v="0"/>
    <n v="0.3"/>
    <n v="0"/>
    <n v="0"/>
    <n v="0.3"/>
  </r>
  <r>
    <x v="47"/>
    <x v="2"/>
    <n v="4.25"/>
    <n v="0"/>
    <n v="4.25"/>
    <n v="0"/>
    <n v="0.5"/>
    <n v="3.75"/>
  </r>
  <r>
    <x v="47"/>
    <x v="0"/>
    <n v="1.4"/>
    <n v="0.5"/>
    <n v="0.9"/>
    <n v="0"/>
    <n v="0"/>
    <n v="0.9"/>
  </r>
  <r>
    <x v="48"/>
    <x v="2"/>
    <n v="1.75"/>
    <n v="0"/>
    <n v="1.75"/>
    <n v="0"/>
    <n v="0"/>
    <n v="1.75"/>
  </r>
  <r>
    <x v="48"/>
    <x v="0"/>
    <n v="1.05"/>
    <n v="0"/>
    <n v="1.05"/>
    <n v="0"/>
    <n v="0"/>
    <n v="1.05"/>
  </r>
  <r>
    <x v="48"/>
    <x v="1"/>
    <n v="2.8"/>
    <n v="0"/>
    <n v="2.8"/>
    <n v="0"/>
    <n v="0"/>
    <n v="2.8"/>
  </r>
  <r>
    <x v="49"/>
    <x v="0"/>
    <n v="0.5"/>
    <n v="0"/>
    <n v="0.5"/>
    <n v="0"/>
    <n v="0"/>
    <n v="0.5"/>
  </r>
  <r>
    <x v="49"/>
    <x v="1"/>
    <n v="7.1"/>
    <n v="0"/>
    <n v="7.1"/>
    <n v="0"/>
    <n v="0"/>
    <n v="7.1"/>
  </r>
  <r>
    <x v="50"/>
    <x v="0"/>
    <n v="1"/>
    <n v="0"/>
    <n v="1"/>
    <n v="0"/>
    <n v="0"/>
    <n v="1"/>
  </r>
  <r>
    <x v="50"/>
    <x v="1"/>
    <n v="0.7"/>
    <n v="0"/>
    <n v="0.7"/>
    <n v="0"/>
    <n v="0"/>
    <n v="0.7"/>
  </r>
  <r>
    <x v="51"/>
    <x v="0"/>
    <n v="2"/>
    <n v="0"/>
    <n v="2"/>
    <n v="0"/>
    <n v="0"/>
    <n v="2"/>
  </r>
  <r>
    <x v="52"/>
    <x v="0"/>
    <n v="1.5"/>
    <n v="0"/>
    <n v="1.5"/>
    <n v="0"/>
    <n v="0"/>
    <n v="1.5"/>
  </r>
  <r>
    <x v="53"/>
    <x v="2"/>
    <n v="3.5"/>
    <n v="0"/>
    <n v="3.5"/>
    <n v="0"/>
    <n v="3.5"/>
    <n v="0"/>
  </r>
  <r>
    <x v="53"/>
    <x v="0"/>
    <n v="0.9"/>
    <n v="0"/>
    <n v="0.9"/>
    <n v="0"/>
    <n v="0"/>
    <n v="0.9"/>
  </r>
  <r>
    <x v="54"/>
    <x v="0"/>
    <n v="3.5"/>
    <n v="0"/>
    <n v="3.5"/>
    <n v="0"/>
    <n v="0"/>
    <n v="3.5"/>
  </r>
  <r>
    <x v="54"/>
    <x v="1"/>
    <n v="2.5"/>
    <n v="0"/>
    <n v="2.5"/>
    <n v="0"/>
    <n v="0"/>
    <n v="2.5"/>
  </r>
  <r>
    <x v="55"/>
    <x v="2"/>
    <n v="4.25"/>
    <n v="0"/>
    <n v="4.25"/>
    <n v="0"/>
    <n v="4"/>
    <n v="0.25"/>
  </r>
  <r>
    <x v="55"/>
    <x v="0"/>
    <n v="3.8"/>
    <n v="0"/>
    <n v="3.8"/>
    <n v="0"/>
    <n v="0"/>
    <n v="3.8"/>
  </r>
  <r>
    <x v="55"/>
    <x v="1"/>
    <n v="3.4"/>
    <n v="0"/>
    <n v="3.4"/>
    <n v="0"/>
    <n v="0"/>
    <n v="3.4"/>
  </r>
  <r>
    <x v="56"/>
    <x v="2"/>
    <n v="5.5"/>
    <n v="0"/>
    <n v="5.5"/>
    <n v="0"/>
    <n v="5"/>
    <n v="0.5"/>
  </r>
  <r>
    <x v="56"/>
    <x v="0"/>
    <n v="4.4499999999999993"/>
    <n v="0"/>
    <n v="4.4499999999999993"/>
    <n v="0"/>
    <n v="0"/>
    <n v="4.4499999999999993"/>
  </r>
  <r>
    <x v="56"/>
    <x v="1"/>
    <n v="0.2"/>
    <n v="0"/>
    <n v="0.2"/>
    <n v="0"/>
    <n v="0"/>
    <n v="0.2"/>
  </r>
  <r>
    <x v="57"/>
    <x v="2"/>
    <n v="3.25"/>
    <n v="0"/>
    <n v="3.25"/>
    <n v="0"/>
    <n v="2.5"/>
    <n v="0.75"/>
  </r>
  <r>
    <x v="57"/>
    <x v="0"/>
    <n v="1.25"/>
    <n v="0"/>
    <n v="1.25"/>
    <n v="0"/>
    <n v="0"/>
    <n v="1.25"/>
  </r>
  <r>
    <x v="57"/>
    <x v="1"/>
    <n v="1.8"/>
    <n v="0"/>
    <n v="1.8"/>
    <n v="0"/>
    <n v="0"/>
    <n v="1.8"/>
  </r>
  <r>
    <x v="58"/>
    <x v="2"/>
    <n v="4.5"/>
    <n v="0"/>
    <n v="4.5"/>
    <n v="0"/>
    <n v="2"/>
    <n v="2.5"/>
  </r>
  <r>
    <x v="58"/>
    <x v="1"/>
    <n v="1.7"/>
    <n v="0"/>
    <n v="1.7"/>
    <n v="0"/>
    <n v="0"/>
    <n v="1.7"/>
  </r>
  <r>
    <x v="59"/>
    <x v="2"/>
    <n v="3"/>
    <n v="0"/>
    <n v="3"/>
    <n v="0"/>
    <n v="1.75"/>
    <n v="1.25"/>
  </r>
  <r>
    <x v="59"/>
    <x v="1"/>
    <n v="3.6999999999999997"/>
    <n v="0"/>
    <n v="3.6999999999999997"/>
    <n v="0"/>
    <n v="0.3"/>
    <n v="3.4"/>
  </r>
  <r>
    <x v="60"/>
    <x v="2"/>
    <n v="3.75"/>
    <n v="0"/>
    <n v="3.75"/>
    <n v="0"/>
    <n v="1.75"/>
    <n v="2"/>
  </r>
  <r>
    <x v="60"/>
    <x v="1"/>
    <n v="1.2"/>
    <n v="0"/>
    <n v="1.2"/>
    <n v="0"/>
    <n v="0"/>
    <n v="1.2"/>
  </r>
  <r>
    <x v="61"/>
    <x v="2"/>
    <n v="2.75"/>
    <n v="0"/>
    <n v="2.75"/>
    <n v="0"/>
    <n v="1.75"/>
    <n v="1"/>
  </r>
  <r>
    <x v="62"/>
    <x v="0"/>
    <n v="3.65"/>
    <n v="0.5"/>
    <n v="3.15"/>
    <n v="0"/>
    <n v="0"/>
    <n v="3.15"/>
  </r>
  <r>
    <x v="63"/>
    <x v="0"/>
    <n v="1.9"/>
    <n v="0.5"/>
    <n v="1.4"/>
    <n v="0"/>
    <n v="0"/>
    <n v="1.4"/>
  </r>
  <r>
    <x v="64"/>
    <x v="0"/>
    <n v="4.4000000000000004"/>
    <n v="0"/>
    <n v="4.4000000000000004"/>
    <n v="0"/>
    <n v="0.5"/>
    <n v="3.9"/>
  </r>
  <r>
    <x v="64"/>
    <x v="3"/>
    <n v="0.5"/>
    <n v="0"/>
    <n v="0.5"/>
    <n v="0"/>
    <n v="0"/>
    <n v="0.5"/>
  </r>
  <r>
    <x v="64"/>
    <x v="1"/>
    <n v="4"/>
    <n v="0"/>
    <n v="4"/>
    <n v="0"/>
    <n v="0"/>
    <n v="4"/>
  </r>
  <r>
    <x v="65"/>
    <x v="2"/>
    <n v="11.75"/>
    <n v="0"/>
    <n v="11.75"/>
    <n v="0"/>
    <n v="11.75"/>
    <n v="0"/>
  </r>
  <r>
    <x v="65"/>
    <x v="0"/>
    <n v="4.25"/>
    <n v="0"/>
    <n v="4.25"/>
    <n v="0"/>
    <n v="2"/>
    <n v="2.25"/>
  </r>
  <r>
    <x v="65"/>
    <x v="3"/>
    <n v="0.75"/>
    <n v="0"/>
    <n v="0.75"/>
    <n v="0"/>
    <n v="0"/>
    <n v="0.75"/>
  </r>
  <r>
    <x v="65"/>
    <x v="1"/>
    <n v="4.2"/>
    <n v="0"/>
    <n v="4.2"/>
    <n v="0"/>
    <n v="3.6"/>
    <n v="0.6"/>
  </r>
  <r>
    <x v="66"/>
    <x v="0"/>
    <n v="4.1500000000000004"/>
    <n v="0.5"/>
    <n v="3.65"/>
    <n v="0"/>
    <n v="0.75"/>
    <n v="2.9"/>
  </r>
  <r>
    <x v="66"/>
    <x v="3"/>
    <n v="0.25"/>
    <n v="0"/>
    <n v="0.25"/>
    <n v="0"/>
    <n v="0"/>
    <n v="0.25"/>
  </r>
  <r>
    <x v="66"/>
    <x v="1"/>
    <n v="1.7000000000000002"/>
    <n v="0"/>
    <n v="1.7000000000000002"/>
    <n v="0"/>
    <n v="0.8"/>
    <n v="0.9"/>
  </r>
  <r>
    <x v="67"/>
    <x v="0"/>
    <n v="0.5"/>
    <n v="0"/>
    <n v="0.5"/>
    <n v="0"/>
    <n v="0"/>
    <n v="0.5"/>
  </r>
  <r>
    <x v="67"/>
    <x v="1"/>
    <n v="3.0999999999999996"/>
    <n v="0"/>
    <n v="3.0999999999999996"/>
    <n v="0"/>
    <n v="0"/>
    <n v="3.0999999999999996"/>
  </r>
  <r>
    <x v="68"/>
    <x v="0"/>
    <n v="0.4"/>
    <n v="0"/>
    <n v="0.4"/>
    <n v="0"/>
    <n v="0"/>
    <n v="0.4"/>
  </r>
  <r>
    <x v="68"/>
    <x v="1"/>
    <n v="0.6"/>
    <n v="0"/>
    <n v="0.6"/>
    <n v="0"/>
    <n v="0"/>
    <n v="0.6"/>
  </r>
  <r>
    <x v="69"/>
    <x v="0"/>
    <n v="0.4"/>
    <n v="0"/>
    <n v="0.4"/>
    <n v="0"/>
    <n v="0"/>
    <n v="0.4"/>
  </r>
  <r>
    <x v="70"/>
    <x v="2"/>
    <n v="4"/>
    <n v="0"/>
    <n v="4"/>
    <n v="0"/>
    <n v="0.25"/>
    <n v="3.75"/>
  </r>
  <r>
    <x v="70"/>
    <x v="0"/>
    <n v="5.95"/>
    <n v="0"/>
    <n v="5.95"/>
    <n v="0"/>
    <n v="0"/>
    <n v="5.95"/>
  </r>
  <r>
    <x v="70"/>
    <x v="1"/>
    <n v="6.1"/>
    <n v="0"/>
    <n v="6.1"/>
    <n v="0"/>
    <n v="0"/>
    <n v="6.1"/>
  </r>
  <r>
    <x v="71"/>
    <x v="2"/>
    <n v="7.75"/>
    <n v="0"/>
    <n v="7.75"/>
    <n v="0"/>
    <n v="0"/>
    <n v="7.75"/>
  </r>
  <r>
    <x v="71"/>
    <x v="0"/>
    <n v="8"/>
    <n v="0.4"/>
    <n v="7.6000000000000005"/>
    <n v="0"/>
    <n v="0"/>
    <n v="7.6000000000000005"/>
  </r>
  <r>
    <x v="71"/>
    <x v="1"/>
    <n v="6.3"/>
    <n v="0"/>
    <n v="6.3"/>
    <n v="0"/>
    <n v="0"/>
    <n v="6.3"/>
  </r>
  <r>
    <x v="72"/>
    <x v="2"/>
    <n v="1.75"/>
    <n v="0"/>
    <n v="1.75"/>
    <n v="0"/>
    <n v="0.25"/>
    <n v="1.5"/>
  </r>
  <r>
    <x v="72"/>
    <x v="0"/>
    <n v="18.3"/>
    <n v="0"/>
    <n v="18.3"/>
    <n v="0"/>
    <n v="0"/>
    <n v="18.3"/>
  </r>
  <r>
    <x v="72"/>
    <x v="1"/>
    <n v="6.9"/>
    <n v="0"/>
    <n v="6.9"/>
    <n v="0"/>
    <n v="0"/>
    <n v="6.9"/>
  </r>
  <r>
    <x v="73"/>
    <x v="2"/>
    <n v="6.5"/>
    <n v="0"/>
    <n v="6.5"/>
    <n v="0"/>
    <n v="0"/>
    <n v="6.5"/>
  </r>
  <r>
    <x v="73"/>
    <x v="0"/>
    <n v="0.5"/>
    <n v="0"/>
    <n v="0.5"/>
    <n v="0"/>
    <n v="0"/>
    <n v="0.5"/>
  </r>
  <r>
    <x v="73"/>
    <x v="3"/>
    <n v="8.5"/>
    <n v="8.5"/>
    <n v="0"/>
    <n v="0"/>
    <n v="0"/>
    <n v="0"/>
  </r>
  <r>
    <x v="73"/>
    <x v="1"/>
    <n v="9.2000000000000011"/>
    <n v="0"/>
    <n v="9.2000000000000011"/>
    <n v="0"/>
    <n v="0"/>
    <n v="9.2000000000000011"/>
  </r>
  <r>
    <x v="74"/>
    <x v="2"/>
    <n v="4"/>
    <n v="0"/>
    <n v="4"/>
    <n v="0"/>
    <n v="0"/>
    <n v="4"/>
  </r>
  <r>
    <x v="74"/>
    <x v="0"/>
    <n v="12.55"/>
    <n v="0"/>
    <n v="12.55"/>
    <n v="0"/>
    <n v="0.5"/>
    <n v="12.05"/>
  </r>
  <r>
    <x v="74"/>
    <x v="1"/>
    <n v="10.799999999999999"/>
    <n v="3.4"/>
    <n v="7.4"/>
    <n v="0"/>
    <n v="0"/>
    <n v="7.4"/>
  </r>
  <r>
    <x v="75"/>
    <x v="0"/>
    <n v="8.4"/>
    <n v="0"/>
    <n v="8.4"/>
    <n v="0"/>
    <n v="0"/>
    <n v="8.4"/>
  </r>
  <r>
    <x v="76"/>
    <x v="2"/>
    <n v="1.75"/>
    <n v="0"/>
    <n v="1.75"/>
    <n v="0"/>
    <n v="1.25"/>
    <n v="0.5"/>
  </r>
  <r>
    <x v="76"/>
    <x v="0"/>
    <n v="17.299999999999997"/>
    <n v="0"/>
    <n v="17.299999999999997"/>
    <n v="0"/>
    <n v="0.75"/>
    <n v="16.549999999999997"/>
  </r>
  <r>
    <x v="76"/>
    <x v="3"/>
    <n v="17"/>
    <n v="8.5"/>
    <n v="5.5"/>
    <n v="3"/>
    <n v="0"/>
    <n v="5.5"/>
  </r>
  <r>
    <x v="76"/>
    <x v="1"/>
    <n v="13.599999999999998"/>
    <n v="2.2000000000000002"/>
    <n v="11.399999999999999"/>
    <n v="0"/>
    <n v="0"/>
    <n v="11.399999999999999"/>
  </r>
  <r>
    <x v="77"/>
    <x v="2"/>
    <n v="5.5"/>
    <n v="0"/>
    <n v="5.5"/>
    <n v="0"/>
    <n v="0.25"/>
    <n v="5.25"/>
  </r>
  <r>
    <x v="77"/>
    <x v="0"/>
    <n v="25.499999999999996"/>
    <n v="0.5"/>
    <n v="24.999999999999996"/>
    <n v="0"/>
    <n v="0.4"/>
    <n v="24.599999999999994"/>
  </r>
  <r>
    <x v="77"/>
    <x v="3"/>
    <n v="29"/>
    <n v="10.25"/>
    <n v="18.75"/>
    <n v="0"/>
    <n v="0.5"/>
    <n v="18.25"/>
  </r>
  <r>
    <x v="77"/>
    <x v="1"/>
    <n v="9.5"/>
    <n v="0"/>
    <n v="9.5"/>
    <n v="0"/>
    <n v="0"/>
    <n v="9.5"/>
  </r>
  <r>
    <x v="78"/>
    <x v="2"/>
    <n v="9"/>
    <n v="1"/>
    <n v="8"/>
    <n v="0"/>
    <n v="0"/>
    <n v="8"/>
  </r>
  <r>
    <x v="78"/>
    <x v="0"/>
    <n v="22.85"/>
    <n v="0.4"/>
    <n v="22.450000000000003"/>
    <n v="0"/>
    <n v="1.25"/>
    <n v="21.200000000000003"/>
  </r>
  <r>
    <x v="78"/>
    <x v="1"/>
    <n v="9.7000000000000011"/>
    <n v="1.3"/>
    <n v="8.4"/>
    <n v="0"/>
    <n v="0"/>
    <n v="8.4"/>
  </r>
  <r>
    <x v="79"/>
    <x v="2"/>
    <n v="1.5"/>
    <n v="0"/>
    <n v="1.5"/>
    <n v="0"/>
    <n v="0"/>
    <n v="1.5"/>
  </r>
  <r>
    <x v="79"/>
    <x v="0"/>
    <n v="23.45"/>
    <n v="4.5"/>
    <n v="18.950000000000003"/>
    <n v="0"/>
    <n v="0"/>
    <n v="18.950000000000003"/>
  </r>
  <r>
    <x v="79"/>
    <x v="3"/>
    <n v="12.5"/>
    <n v="1.25"/>
    <n v="9.25"/>
    <n v="2"/>
    <n v="0"/>
    <n v="9.25"/>
  </r>
  <r>
    <x v="80"/>
    <x v="0"/>
    <n v="14.3"/>
    <n v="0.30000000000000004"/>
    <n v="14"/>
    <n v="0"/>
    <n v="0.75"/>
    <n v="13.25"/>
  </r>
  <r>
    <x v="80"/>
    <x v="3"/>
    <n v="8.0500000000000007"/>
    <n v="5.25"/>
    <n v="2.8"/>
    <n v="0"/>
    <n v="0"/>
    <n v="2.8"/>
  </r>
  <r>
    <x v="81"/>
    <x v="0"/>
    <n v="8"/>
    <n v="4"/>
    <n v="4"/>
    <n v="0"/>
    <n v="0"/>
    <n v="4"/>
  </r>
  <r>
    <x v="82"/>
    <x v="0"/>
    <n v="7.5"/>
    <n v="0"/>
    <n v="7.5"/>
    <n v="0"/>
    <n v="4.5"/>
    <n v="3"/>
  </r>
  <r>
    <x v="83"/>
    <x v="0"/>
    <n v="21.249999999999993"/>
    <n v="0.25"/>
    <n v="20.999999999999993"/>
    <n v="0"/>
    <n v="3.65"/>
    <n v="17.350000000000001"/>
  </r>
  <r>
    <x v="83"/>
    <x v="3"/>
    <n v="7.25"/>
    <n v="0"/>
    <n v="1.75"/>
    <n v="5.5"/>
    <n v="0"/>
    <n v="1.75"/>
  </r>
  <r>
    <x v="84"/>
    <x v="0"/>
    <n v="29.149999999999991"/>
    <n v="1.1499999999999999"/>
    <n v="27.999999999999993"/>
    <n v="0"/>
    <n v="0.5"/>
    <n v="27.499999999999993"/>
  </r>
  <r>
    <x v="84"/>
    <x v="3"/>
    <n v="7.5"/>
    <n v="0"/>
    <n v="2"/>
    <n v="5.5"/>
    <n v="0"/>
    <n v="2"/>
  </r>
  <r>
    <x v="85"/>
    <x v="0"/>
    <n v="19.649999999999999"/>
    <n v="0"/>
    <n v="19.649999999999999"/>
    <n v="0"/>
    <n v="0.4"/>
    <n v="19.25"/>
  </r>
  <r>
    <x v="85"/>
    <x v="3"/>
    <n v="7.5"/>
    <n v="0"/>
    <n v="4.5"/>
    <n v="3"/>
    <n v="0"/>
    <n v="4.5"/>
  </r>
  <r>
    <x v="86"/>
    <x v="0"/>
    <n v="33.75"/>
    <n v="2"/>
    <n v="31.75"/>
    <n v="0"/>
    <n v="12.5"/>
    <n v="19.25"/>
  </r>
  <r>
    <x v="86"/>
    <x v="3"/>
    <n v="7.5"/>
    <n v="0"/>
    <n v="0.5"/>
    <n v="7"/>
    <n v="0"/>
    <n v="0.5"/>
  </r>
  <r>
    <x v="87"/>
    <x v="0"/>
    <n v="25.799999999999997"/>
    <n v="0"/>
    <n v="25.799999999999997"/>
    <n v="0"/>
    <n v="21.5"/>
    <n v="4.3"/>
  </r>
  <r>
    <x v="87"/>
    <x v="1"/>
    <n v="0.25"/>
    <n v="0.25"/>
    <n v="0"/>
    <n v="0"/>
    <n v="0"/>
    <n v="0"/>
  </r>
  <r>
    <x v="88"/>
    <x v="0"/>
    <n v="1.3"/>
    <n v="0"/>
    <n v="1.3"/>
    <n v="0"/>
    <n v="0.8"/>
    <n v="0.5"/>
  </r>
  <r>
    <x v="89"/>
    <x v="2"/>
    <n v="3.25"/>
    <n v="0"/>
    <n v="0.25"/>
    <n v="3"/>
    <n v="0"/>
    <n v="0.25"/>
  </r>
  <r>
    <x v="89"/>
    <x v="0"/>
    <n v="2.9"/>
    <n v="1.5"/>
    <n v="1.4"/>
    <n v="0"/>
    <n v="0"/>
    <n v="1.4"/>
  </r>
  <r>
    <x v="89"/>
    <x v="3"/>
    <n v="7.75"/>
    <n v="0"/>
    <n v="0"/>
    <n v="7.75"/>
    <n v="0"/>
    <n v="0"/>
  </r>
  <r>
    <x v="90"/>
    <x v="2"/>
    <n v="6.5"/>
    <n v="0"/>
    <n v="0"/>
    <n v="6.5"/>
    <n v="0"/>
    <n v="0"/>
  </r>
  <r>
    <x v="90"/>
    <x v="0"/>
    <n v="6.2"/>
    <n v="1.5"/>
    <n v="4.7"/>
    <n v="0"/>
    <n v="0.4"/>
    <n v="4.3"/>
  </r>
  <r>
    <x v="90"/>
    <x v="3"/>
    <n v="6.75"/>
    <n v="0"/>
    <n v="0.5"/>
    <n v="6.25"/>
    <n v="0"/>
    <n v="0.5"/>
  </r>
  <r>
    <x v="90"/>
    <x v="1"/>
    <n v="9.4"/>
    <n v="1"/>
    <n v="6.5"/>
    <n v="1.9"/>
    <n v="0.4"/>
    <n v="6.1"/>
  </r>
  <r>
    <x v="91"/>
    <x v="2"/>
    <n v="5.75"/>
    <n v="0"/>
    <n v="1"/>
    <n v="4.75"/>
    <n v="0"/>
    <n v="1"/>
  </r>
  <r>
    <x v="91"/>
    <x v="0"/>
    <n v="3.75"/>
    <n v="0"/>
    <n v="3.75"/>
    <n v="0"/>
    <n v="0.75"/>
    <n v="3"/>
  </r>
  <r>
    <x v="91"/>
    <x v="3"/>
    <n v="8.5"/>
    <n v="0"/>
    <n v="3.5"/>
    <n v="5"/>
    <n v="0"/>
    <n v="3.5"/>
  </r>
  <r>
    <x v="91"/>
    <x v="1"/>
    <n v="8.7000000000000011"/>
    <n v="0"/>
    <n v="8.7000000000000011"/>
    <n v="0"/>
    <n v="0.3"/>
    <n v="8.4"/>
  </r>
  <r>
    <x v="92"/>
    <x v="2"/>
    <n v="5.25"/>
    <n v="0"/>
    <n v="2.25"/>
    <n v="3"/>
    <n v="0"/>
    <n v="2.25"/>
  </r>
  <r>
    <x v="92"/>
    <x v="0"/>
    <n v="1.7000000000000002"/>
    <n v="0"/>
    <n v="1.7000000000000002"/>
    <n v="0"/>
    <n v="0"/>
    <n v="1.7000000000000002"/>
  </r>
  <r>
    <x v="92"/>
    <x v="3"/>
    <n v="8.75"/>
    <n v="0"/>
    <n v="5"/>
    <n v="3.75"/>
    <n v="0"/>
    <n v="5"/>
  </r>
  <r>
    <x v="92"/>
    <x v="1"/>
    <n v="10.4"/>
    <n v="1.3"/>
    <n v="9.1"/>
    <n v="0"/>
    <n v="0"/>
    <n v="9.1"/>
  </r>
  <r>
    <x v="93"/>
    <x v="2"/>
    <n v="3.5"/>
    <n v="0"/>
    <n v="0"/>
    <n v="3.5"/>
    <n v="0"/>
    <n v="0"/>
  </r>
  <r>
    <x v="93"/>
    <x v="0"/>
    <n v="2"/>
    <n v="0"/>
    <n v="2"/>
    <n v="0"/>
    <n v="0.8"/>
    <n v="1.2000000000000002"/>
  </r>
  <r>
    <x v="93"/>
    <x v="3"/>
    <n v="7.75"/>
    <n v="0"/>
    <n v="4.25"/>
    <n v="3.5"/>
    <n v="0"/>
    <n v="4.25"/>
  </r>
  <r>
    <x v="93"/>
    <x v="1"/>
    <n v="11.200000000000001"/>
    <n v="3.4"/>
    <n v="5.3"/>
    <n v="2.5"/>
    <n v="0"/>
    <n v="5.3"/>
  </r>
  <r>
    <x v="94"/>
    <x v="0"/>
    <n v="4.3"/>
    <n v="1"/>
    <n v="3.3"/>
    <n v="0"/>
    <n v="0"/>
    <n v="3.3"/>
  </r>
  <r>
    <x v="95"/>
    <x v="2"/>
    <n v="7"/>
    <n v="0"/>
    <n v="5.5"/>
    <n v="1.5"/>
    <n v="0"/>
    <n v="5.5"/>
  </r>
  <r>
    <x v="95"/>
    <x v="0"/>
    <n v="15.05"/>
    <n v="6"/>
    <n v="9.0500000000000007"/>
    <n v="0"/>
    <n v="0"/>
    <n v="9.0500000000000007"/>
  </r>
  <r>
    <x v="95"/>
    <x v="3"/>
    <n v="9.25"/>
    <n v="2.75"/>
    <n v="6"/>
    <n v="0.5"/>
    <n v="0"/>
    <n v="6"/>
  </r>
  <r>
    <x v="95"/>
    <x v="1"/>
    <n v="7.8000000000000007"/>
    <n v="0"/>
    <n v="4.9000000000000004"/>
    <n v="2.9"/>
    <n v="0"/>
    <n v="4.9000000000000004"/>
  </r>
  <r>
    <x v="96"/>
    <x v="2"/>
    <n v="6.5"/>
    <n v="0"/>
    <n v="1.5"/>
    <n v="5"/>
    <n v="0"/>
    <n v="1.5"/>
  </r>
  <r>
    <x v="96"/>
    <x v="0"/>
    <n v="12.450000000000001"/>
    <n v="0"/>
    <n v="12.450000000000001"/>
    <n v="0"/>
    <n v="1"/>
    <n v="11.450000000000001"/>
  </r>
  <r>
    <x v="96"/>
    <x v="3"/>
    <n v="14.5"/>
    <n v="7"/>
    <n v="7"/>
    <n v="0.5"/>
    <n v="0"/>
    <n v="7"/>
  </r>
  <r>
    <x v="96"/>
    <x v="1"/>
    <n v="9.6999999999999993"/>
    <n v="2.1"/>
    <n v="3.5"/>
    <n v="4.0999999999999996"/>
    <n v="0"/>
    <n v="3.5"/>
  </r>
  <r>
    <x v="97"/>
    <x v="2"/>
    <n v="2.75"/>
    <n v="0"/>
    <n v="0"/>
    <n v="2.75"/>
    <n v="0"/>
    <n v="0"/>
  </r>
  <r>
    <x v="97"/>
    <x v="0"/>
    <n v="14.65"/>
    <n v="0"/>
    <n v="14.65"/>
    <n v="0"/>
    <n v="0"/>
    <n v="14.65"/>
  </r>
  <r>
    <x v="97"/>
    <x v="3"/>
    <n v="7.25"/>
    <n v="0"/>
    <n v="2.5"/>
    <n v="4.75"/>
    <n v="0"/>
    <n v="2.5"/>
  </r>
  <r>
    <x v="97"/>
    <x v="1"/>
    <n v="8.2999999999999989"/>
    <n v="0"/>
    <n v="4.6999999999999993"/>
    <n v="3.6"/>
    <n v="0"/>
    <n v="4.6999999999999993"/>
  </r>
  <r>
    <x v="98"/>
    <x v="2"/>
    <n v="3.25"/>
    <n v="0"/>
    <n v="3.25"/>
    <n v="0"/>
    <n v="0"/>
    <n v="3.25"/>
  </r>
  <r>
    <x v="98"/>
    <x v="0"/>
    <n v="14.800000000000002"/>
    <n v="0"/>
    <n v="14.800000000000002"/>
    <n v="0"/>
    <n v="0.5"/>
    <n v="14.300000000000002"/>
  </r>
  <r>
    <x v="98"/>
    <x v="3"/>
    <n v="12.75"/>
    <n v="5.5"/>
    <n v="6.5"/>
    <n v="0.75"/>
    <n v="0"/>
    <n v="6.5"/>
  </r>
  <r>
    <x v="98"/>
    <x v="1"/>
    <n v="6.5000000000000009"/>
    <n v="0.9"/>
    <n v="1.7999999999999998"/>
    <n v="3.8"/>
    <n v="0"/>
    <n v="1.7999999999999998"/>
  </r>
  <r>
    <x v="99"/>
    <x v="0"/>
    <n v="6.4"/>
    <n v="0"/>
    <n v="6.4"/>
    <n v="0"/>
    <n v="0"/>
    <n v="6.4"/>
  </r>
  <r>
    <x v="99"/>
    <x v="3"/>
    <n v="6.75"/>
    <n v="0"/>
    <n v="0"/>
    <n v="6.75"/>
    <n v="0"/>
    <n v="0"/>
  </r>
  <r>
    <x v="99"/>
    <x v="1"/>
    <n v="7.4"/>
    <n v="0"/>
    <n v="5"/>
    <n v="2.4"/>
    <n v="0"/>
    <n v="5"/>
  </r>
  <r>
    <x v="100"/>
    <x v="0"/>
    <n v="23.4"/>
    <n v="1"/>
    <n v="22.4"/>
    <n v="0"/>
    <n v="0"/>
    <n v="22.4"/>
  </r>
  <r>
    <x v="101"/>
    <x v="0"/>
    <n v="8.4"/>
    <n v="0"/>
    <n v="8.4"/>
    <n v="0"/>
    <n v="0"/>
    <n v="8.4"/>
  </r>
  <r>
    <x v="102"/>
    <x v="0"/>
    <n v="3"/>
    <n v="0"/>
    <n v="3"/>
    <n v="0"/>
    <n v="0"/>
    <n v="3"/>
  </r>
  <r>
    <x v="103"/>
    <x v="2"/>
    <n v="8.25"/>
    <n v="2.25"/>
    <n v="6"/>
    <n v="0"/>
    <n v="0"/>
    <n v="6"/>
  </r>
  <r>
    <x v="103"/>
    <x v="0"/>
    <n v="12.4"/>
    <n v="0"/>
    <n v="12.4"/>
    <n v="0"/>
    <n v="0"/>
    <n v="12.4"/>
  </r>
  <r>
    <x v="103"/>
    <x v="3"/>
    <n v="9.25"/>
    <n v="0"/>
    <n v="1.75"/>
    <n v="7.5"/>
    <n v="0"/>
    <n v="1.75"/>
  </r>
  <r>
    <x v="103"/>
    <x v="1"/>
    <n v="14.1"/>
    <n v="0"/>
    <n v="11.399999999999999"/>
    <n v="2.7"/>
    <n v="0"/>
    <n v="11.399999999999999"/>
  </r>
  <r>
    <x v="104"/>
    <x v="2"/>
    <n v="7.5"/>
    <n v="0"/>
    <n v="3"/>
    <n v="4.5"/>
    <n v="0"/>
    <n v="3"/>
  </r>
  <r>
    <x v="104"/>
    <x v="0"/>
    <n v="12.65"/>
    <n v="0"/>
    <n v="12.65"/>
    <n v="0"/>
    <n v="0"/>
    <n v="12.65"/>
  </r>
  <r>
    <x v="104"/>
    <x v="3"/>
    <n v="9.1"/>
    <n v="0.1"/>
    <n v="3.5"/>
    <n v="5.5"/>
    <n v="0"/>
    <n v="3.5"/>
  </r>
  <r>
    <x v="104"/>
    <x v="1"/>
    <n v="4.5999999999999996"/>
    <n v="0"/>
    <n v="0"/>
    <n v="4.5999999999999996"/>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0CF433-0673-406C-968A-27CB1239CAC6}" name="ptHresJourProf" cacheId="1" applyNumberFormats="0" applyBorderFormats="0" applyFontFormats="0" applyPatternFormats="0" applyAlignmentFormats="0" applyWidthHeightFormats="1" dataCaption="Valeurs" updatedVersion="8" minRefreshableVersion="3" itemPrintTitles="1" createdVersion="8" indent="0" showHeaders="0" outline="1" outlineData="1" multipleFieldFilters="0" rowHeaderCaption="Date / Prof.">
  <location ref="J1:Q125" firstHeaderRow="0" firstDataRow="1" firstDataCol="1"/>
  <pivotFields count="9">
    <pivotField axis="axisRow" numFmtId="176" showAll="0">
      <items count="10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x="98"/>
        <item x="99"/>
        <item x="100"/>
        <item x="101"/>
        <item x="102"/>
        <item x="103"/>
        <item x="104"/>
        <item t="default"/>
      </items>
    </pivotField>
    <pivotField axis="axisRow" showAll="0">
      <items count="5">
        <item x="2"/>
        <item x="0"/>
        <item x="3"/>
        <item x="1"/>
        <item t="default"/>
      </items>
    </pivotField>
    <pivotField dataField="1" numFmtId="4" showAll="0"/>
    <pivotField dataField="1" numFmtId="4" showAll="0"/>
    <pivotField dataField="1" numFmtId="4" showAll="0"/>
    <pivotField dataField="1" numFmtId="4" showAll="0"/>
    <pivotField dataField="1" numFmtId="4" showAll="0"/>
    <pivotField dataField="1" numFmtId="4" showAll="0"/>
    <pivotField dataField="1" dragToRow="0" dragToCol="0" dragToPage="0" showAll="0" defaultSubtotal="0"/>
  </pivotFields>
  <rowFields count="2">
    <field x="0"/>
    <field x="1"/>
  </rowFields>
  <rowItems count="1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r="1">
      <x/>
    </i>
    <i r="1">
      <x v="1"/>
    </i>
    <i r="1">
      <x v="2"/>
    </i>
    <i r="1">
      <x v="3"/>
    </i>
    <i>
      <x v="99"/>
    </i>
    <i r="1">
      <x v="1"/>
    </i>
    <i r="1">
      <x v="2"/>
    </i>
    <i r="1">
      <x v="3"/>
    </i>
    <i>
      <x v="100"/>
    </i>
    <i r="1">
      <x v="1"/>
    </i>
    <i>
      <x v="101"/>
    </i>
    <i r="1">
      <x v="1"/>
    </i>
    <i>
      <x v="102"/>
    </i>
    <i r="1">
      <x v="1"/>
    </i>
    <i>
      <x v="103"/>
    </i>
    <i r="1">
      <x/>
    </i>
    <i r="1">
      <x v="1"/>
    </i>
    <i r="1">
      <x v="2"/>
    </i>
    <i r="1">
      <x v="3"/>
    </i>
    <i>
      <x v="104"/>
    </i>
    <i r="1">
      <x/>
    </i>
    <i r="1">
      <x v="1"/>
    </i>
    <i r="1">
      <x v="2"/>
    </i>
    <i r="1">
      <x v="3"/>
    </i>
    <i t="grand">
      <x/>
    </i>
  </rowItems>
  <colFields count="1">
    <field x="-2"/>
  </colFields>
  <colItems count="7">
    <i>
      <x/>
    </i>
    <i i="1">
      <x v="1"/>
    </i>
    <i i="2">
      <x v="2"/>
    </i>
    <i i="3">
      <x v="3"/>
    </i>
    <i i="4">
      <x v="4"/>
    </i>
    <i i="5">
      <x v="5"/>
    </i>
    <i i="6">
      <x v="6"/>
    </i>
  </colItems>
  <dataFields count="7">
    <dataField name="Hres/Saisies" fld="2" baseField="0" baseItem="0" numFmtId="4"/>
    <dataField name="Hres/Détruites" fld="3" baseField="0" baseItem="0" numFmtId="4"/>
    <dataField name=" Hres/NETTES" fld="8" baseField="0" baseItem="0" numFmtId="4"/>
    <dataField name="Hres/Nfact" fld="5" baseField="0" baseItem="0" numFmtId="4"/>
    <dataField name="Hres/Fact" fld="4" baseField="0" baseItem="0" numFmtId="4"/>
    <dataField name="Hres/Facturées" fld="6" baseField="0" baseItem="0" numFmtId="4"/>
    <dataField name="Hres/TEC" fld="7" baseField="0" baseItem="0" numFmtId="4"/>
  </dataFields>
  <formats count="5">
    <format dxfId="238">
      <pivotArea dataOnly="0" labelOnly="1" outline="0" fieldPosition="0">
        <references count="1">
          <reference field="4294967294" count="7">
            <x v="0"/>
            <x v="1"/>
            <x v="2"/>
            <x v="3"/>
            <x v="4"/>
            <x v="5"/>
            <x v="6"/>
          </reference>
        </references>
      </pivotArea>
    </format>
    <format dxfId="237">
      <pivotArea dataOnly="0" labelOnly="1" outline="0" fieldPosition="0">
        <references count="1">
          <reference field="4294967294" count="7">
            <x v="0"/>
            <x v="1"/>
            <x v="2"/>
            <x v="3"/>
            <x v="4"/>
            <x v="5"/>
            <x v="6"/>
          </reference>
        </references>
      </pivotArea>
    </format>
    <format dxfId="236">
      <pivotArea dataOnly="0" labelOnly="1" outline="0" fieldPosition="0">
        <references count="1">
          <reference field="4294967294" count="7">
            <x v="0"/>
            <x v="1"/>
            <x v="2"/>
            <x v="3"/>
            <x v="4"/>
            <x v="5"/>
            <x v="6"/>
          </reference>
        </references>
      </pivotArea>
    </format>
    <format dxfId="235">
      <pivotArea dataOnly="0" labelOnly="1" outline="0" fieldPosition="0">
        <references count="1">
          <reference field="4294967294" count="7">
            <x v="0"/>
            <x v="1"/>
            <x v="2"/>
            <x v="3"/>
            <x v="4"/>
            <x v="5"/>
            <x v="6"/>
          </reference>
        </references>
      </pivotArea>
    </format>
    <format dxfId="234">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C19A3D-B1EB-4847-A9DA-4ACDA1CB9183}" name="Tableau croisé dynamique1" cacheId="0" applyNumberFormats="0" applyBorderFormats="0" applyFontFormats="0" applyPatternFormats="0" applyAlignmentFormats="0" applyWidthHeightFormats="1" dataCaption="Valeurs" updatedVersion="8" minRefreshableVersion="3" useAutoFormatting="1" itemPrintTitles="1" createdVersion="8" indent="0" showHeaders="0" outline="1" outlineData="1" multipleFieldFilters="0" chartFormat="15">
  <location ref="A3:F8" firstHeaderRow="0" firstDataRow="1" firstDataCol="1"/>
  <pivotFields count="19">
    <pivotField showAll="0"/>
    <pivotField axis="axisRow" showAll="0">
      <items count="7">
        <item m="1" x="4"/>
        <item m="1" x="5"/>
        <item x="0"/>
        <item x="1"/>
        <item x="2"/>
        <item x="3"/>
        <item t="default"/>
      </items>
    </pivotField>
    <pivotField numFmtId="14" showAll="0"/>
    <pivotField showAll="0"/>
    <pivotField numFmtId="173" showAll="0"/>
    <pivotField showAll="0"/>
    <pivotField showAll="0"/>
    <pivotField showAll="0"/>
    <pivotField numFmtId="173" showAll="0"/>
    <pivotField numFmtId="173" showAll="0"/>
    <pivotField numFmtId="173" showAll="0"/>
    <pivotField numFmtId="173" showAll="0"/>
    <pivotField numFmtId="173" showAll="0"/>
    <pivotField dataField="1" numFmtId="173" showAll="0"/>
    <pivotField numFmtId="3" showAll="0"/>
    <pivotField dataField="1" numFmtId="3" showAll="0"/>
    <pivotField dataField="1" numFmtId="3" showAll="0"/>
    <pivotField dataField="1" numFmtId="4" showAll="0"/>
    <pivotField dataField="1" numFmtId="4" showAll="0"/>
  </pivotFields>
  <rowFields count="1">
    <field x="1"/>
  </rowFields>
  <rowItems count="5">
    <i>
      <x v="2"/>
    </i>
    <i>
      <x v="3"/>
    </i>
    <i>
      <x v="4"/>
    </i>
    <i>
      <x v="5"/>
    </i>
    <i t="grand">
      <x/>
    </i>
  </rowItems>
  <colFields count="1">
    <field x="-2"/>
  </colFields>
  <colItems count="5">
    <i>
      <x/>
    </i>
    <i i="1">
      <x v="1"/>
    </i>
    <i i="2">
      <x v="2"/>
    </i>
    <i i="3">
      <x v="3"/>
    </i>
    <i i="4">
      <x v="4"/>
    </i>
  </colItems>
  <dataFields count="5">
    <dataField name="TEC" fld="13" baseField="0" baseItem="0" numFmtId="2"/>
    <dataField name="&lt;= 30 jours" fld="15" baseField="0" baseItem="0" numFmtId="2"/>
    <dataField name="31 @ 60 j." fld="16" baseField="0" baseItem="0" numFmtId="2"/>
    <dataField name="61 @ 90 j." fld="17" baseField="0" baseItem="0" numFmtId="2"/>
    <dataField name="91 j. &amp; +" fld="18" baseField="0" baseItem="0" numFmtId="2"/>
  </dataFields>
  <formats count="26">
    <format dxfId="133">
      <pivotArea outline="0" fieldPosition="0">
        <references count="1">
          <reference field="4294967294" count="1">
            <x v="3"/>
          </reference>
        </references>
      </pivotArea>
    </format>
    <format dxfId="132">
      <pivotArea outline="0" fieldPosition="0">
        <references count="1">
          <reference field="4294967294" count="1">
            <x v="4"/>
          </reference>
        </references>
      </pivotArea>
    </format>
    <format dxfId="131">
      <pivotArea outline="0" fieldPosition="0">
        <references count="1">
          <reference field="4294967294" count="1">
            <x v="0"/>
          </reference>
        </references>
      </pivotArea>
    </format>
    <format dxfId="130">
      <pivotArea dataOnly="0" labelOnly="1" outline="0" fieldPosition="0">
        <references count="1">
          <reference field="4294967294" count="5">
            <x v="0"/>
            <x v="1"/>
            <x v="2"/>
            <x v="3"/>
            <x v="4"/>
          </reference>
        </references>
      </pivotArea>
    </format>
    <format dxfId="129">
      <pivotArea type="all" dataOnly="0" outline="0" fieldPosition="0"/>
    </format>
    <format dxfId="128">
      <pivotArea outline="0" collapsedLevelsAreSubtotals="1" fieldPosition="0"/>
    </format>
    <format dxfId="127">
      <pivotArea dataOnly="0" labelOnly="1" fieldPosition="0">
        <references count="1">
          <reference field="1" count="0"/>
        </references>
      </pivotArea>
    </format>
    <format dxfId="126">
      <pivotArea dataOnly="0" labelOnly="1" grandRow="1" outline="0" fieldPosition="0"/>
    </format>
    <format dxfId="125">
      <pivotArea dataOnly="0" labelOnly="1" outline="0" fieldPosition="0">
        <references count="1">
          <reference field="4294967294" count="5">
            <x v="0"/>
            <x v="1"/>
            <x v="2"/>
            <x v="3"/>
            <x v="4"/>
          </reference>
        </references>
      </pivotArea>
    </format>
    <format dxfId="124">
      <pivotArea type="all" dataOnly="0" outline="0" fieldPosition="0"/>
    </format>
    <format dxfId="123">
      <pivotArea outline="0" collapsedLevelsAreSubtotals="1" fieldPosition="0"/>
    </format>
    <format dxfId="122">
      <pivotArea dataOnly="0" labelOnly="1" fieldPosition="0">
        <references count="1">
          <reference field="1" count="0"/>
        </references>
      </pivotArea>
    </format>
    <format dxfId="121">
      <pivotArea dataOnly="0" labelOnly="1" grandRow="1" outline="0" fieldPosition="0"/>
    </format>
    <format dxfId="120">
      <pivotArea dataOnly="0" labelOnly="1" outline="0" fieldPosition="0">
        <references count="1">
          <reference field="4294967294" count="5">
            <x v="0"/>
            <x v="1"/>
            <x v="2"/>
            <x v="3"/>
            <x v="4"/>
          </reference>
        </references>
      </pivotArea>
    </format>
    <format dxfId="119">
      <pivotArea grandRow="1" outline="0" collapsedLevelsAreSubtotals="1" fieldPosition="0"/>
    </format>
    <format dxfId="118">
      <pivotArea dataOnly="0" labelOnly="1" grandRow="1" outline="0" fieldPosition="0"/>
    </format>
    <format dxfId="117">
      <pivotArea type="all" dataOnly="0" outline="0" fieldPosition="0"/>
    </format>
    <format dxfId="116">
      <pivotArea outline="0" collapsedLevelsAreSubtotals="1" fieldPosition="0"/>
    </format>
    <format dxfId="115">
      <pivotArea dataOnly="0" labelOnly="1" fieldPosition="0">
        <references count="1">
          <reference field="1" count="0"/>
        </references>
      </pivotArea>
    </format>
    <format dxfId="114">
      <pivotArea dataOnly="0" labelOnly="1" grandRow="1" outline="0" fieldPosition="0"/>
    </format>
    <format dxfId="113">
      <pivotArea dataOnly="0" labelOnly="1" outline="0" fieldPosition="0">
        <references count="1">
          <reference field="4294967294" count="5">
            <x v="0"/>
            <x v="1"/>
            <x v="2"/>
            <x v="3"/>
            <x v="4"/>
          </reference>
        </references>
      </pivotArea>
    </format>
    <format dxfId="112">
      <pivotArea outline="0" collapsedLevelsAreSubtotals="1" fieldPosition="0"/>
    </format>
    <format dxfId="111">
      <pivotArea dataOnly="0" labelOnly="1" fieldPosition="0">
        <references count="1">
          <reference field="1" count="0"/>
        </references>
      </pivotArea>
    </format>
    <format dxfId="110">
      <pivotArea dataOnly="0" labelOnly="1" grandRow="1" outline="0" fieldPosition="0"/>
    </format>
    <format dxfId="109">
      <pivotArea dataOnly="0" labelOnly="1" outline="0" fieldPosition="0">
        <references count="1">
          <reference field="4294967294" count="5">
            <x v="0"/>
            <x v="1"/>
            <x v="2"/>
            <x v="3"/>
            <x v="4"/>
          </reference>
        </references>
      </pivotArea>
    </format>
    <format dxfId="108">
      <pivotArea outline="0" collapsedLevelsAreSubtotals="1" fieldPosition="0">
        <references count="1">
          <reference field="4294967294" count="1" selected="0">
            <x v="0"/>
          </reference>
        </references>
      </pivotArea>
    </format>
  </formats>
  <chartFormats count="32">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2"/>
          </reference>
        </references>
      </pivotArea>
    </chartFormat>
    <chartFormat chart="5" format="14" series="1">
      <pivotArea type="data" outline="0" fieldPosition="0">
        <references count="1">
          <reference field="4294967294" count="1" selected="0">
            <x v="1"/>
          </reference>
        </references>
      </pivotArea>
    </chartFormat>
    <chartFormat chart="5" format="15" series="1">
      <pivotArea type="data" outline="0" fieldPosition="0">
        <references count="1">
          <reference field="4294967294" count="1" selected="0">
            <x v="2"/>
          </reference>
        </references>
      </pivotArea>
    </chartFormat>
    <chartFormat chart="4" format="23" series="1">
      <pivotArea type="data" outline="0" fieldPosition="0">
        <references count="1">
          <reference field="4294967294" count="1" selected="0">
            <x v="3"/>
          </reference>
        </references>
      </pivotArea>
    </chartFormat>
    <chartFormat chart="4" format="24" series="1">
      <pivotArea type="data" outline="0" fieldPosition="0">
        <references count="1">
          <reference field="4294967294" count="1" selected="0">
            <x v="4"/>
          </reference>
        </references>
      </pivotArea>
    </chartFormat>
    <chartFormat chart="4" format="25" series="1">
      <pivotArea type="data" outline="0" fieldPosition="0">
        <references count="1">
          <reference field="4294967294" count="1" selected="0">
            <x v="0"/>
          </reference>
        </references>
      </pivotArea>
    </chartFormat>
    <chartFormat chart="12" format="30" series="1">
      <pivotArea type="data" outline="0" fieldPosition="0">
        <references count="1">
          <reference field="4294967294" count="1" selected="0">
            <x v="0"/>
          </reference>
        </references>
      </pivotArea>
    </chartFormat>
    <chartFormat chart="12" format="35" series="1">
      <pivotArea type="data" outline="0" fieldPosition="0">
        <references count="1">
          <reference field="4294967294" count="1" selected="0">
            <x v="1"/>
          </reference>
        </references>
      </pivotArea>
    </chartFormat>
    <chartFormat chart="12" format="40" series="1">
      <pivotArea type="data" outline="0" fieldPosition="0">
        <references count="1">
          <reference field="4294967294" count="1" selected="0">
            <x v="2"/>
          </reference>
        </references>
      </pivotArea>
    </chartFormat>
    <chartFormat chart="12" format="45" series="1">
      <pivotArea type="data" outline="0" fieldPosition="0">
        <references count="1">
          <reference field="4294967294" count="1" selected="0">
            <x v="3"/>
          </reference>
        </references>
      </pivotArea>
    </chartFormat>
    <chartFormat chart="12" format="50" series="1">
      <pivotArea type="data" outline="0" fieldPosition="0">
        <references count="1">
          <reference field="4294967294" count="1" selected="0">
            <x v="4"/>
          </reference>
        </references>
      </pivotArea>
    </chartFormat>
    <chartFormat chart="12" format="95">
      <pivotArea type="data" outline="0" fieldPosition="0">
        <references count="2">
          <reference field="4294967294" count="1" selected="0">
            <x v="0"/>
          </reference>
          <reference field="1" count="1" selected="0">
            <x v="2"/>
          </reference>
        </references>
      </pivotArea>
    </chartFormat>
    <chartFormat chart="12" format="96">
      <pivotArea type="data" outline="0" fieldPosition="0">
        <references count="2">
          <reference field="4294967294" count="1" selected="0">
            <x v="0"/>
          </reference>
          <reference field="1" count="1" selected="0">
            <x v="3"/>
          </reference>
        </references>
      </pivotArea>
    </chartFormat>
    <chartFormat chart="12" format="97">
      <pivotArea type="data" outline="0" fieldPosition="0">
        <references count="2">
          <reference field="4294967294" count="1" selected="0">
            <x v="0"/>
          </reference>
          <reference field="1" count="1" selected="0">
            <x v="4"/>
          </reference>
        </references>
      </pivotArea>
    </chartFormat>
    <chartFormat chart="12" format="98">
      <pivotArea type="data" outline="0" fieldPosition="0">
        <references count="2">
          <reference field="4294967294" count="1" selected="0">
            <x v="0"/>
          </reference>
          <reference field="1" count="1" selected="0">
            <x v="5"/>
          </reference>
        </references>
      </pivotArea>
    </chartFormat>
    <chartFormat chart="12" format="99">
      <pivotArea type="data" outline="0" fieldPosition="0">
        <references count="2">
          <reference field="4294967294" count="1" selected="0">
            <x v="1"/>
          </reference>
          <reference field="1" count="1" selected="0">
            <x v="2"/>
          </reference>
        </references>
      </pivotArea>
    </chartFormat>
    <chartFormat chart="12" format="100">
      <pivotArea type="data" outline="0" fieldPosition="0">
        <references count="2">
          <reference field="4294967294" count="1" selected="0">
            <x v="1"/>
          </reference>
          <reference field="1" count="1" selected="0">
            <x v="3"/>
          </reference>
        </references>
      </pivotArea>
    </chartFormat>
    <chartFormat chart="12" format="101">
      <pivotArea type="data" outline="0" fieldPosition="0">
        <references count="2">
          <reference field="4294967294" count="1" selected="0">
            <x v="1"/>
          </reference>
          <reference field="1" count="1" selected="0">
            <x v="4"/>
          </reference>
        </references>
      </pivotArea>
    </chartFormat>
    <chartFormat chart="12" format="102">
      <pivotArea type="data" outline="0" fieldPosition="0">
        <references count="2">
          <reference field="4294967294" count="1" selected="0">
            <x v="1"/>
          </reference>
          <reference field="1" count="1" selected="0">
            <x v="5"/>
          </reference>
        </references>
      </pivotArea>
    </chartFormat>
    <chartFormat chart="12" format="103">
      <pivotArea type="data" outline="0" fieldPosition="0">
        <references count="2">
          <reference field="4294967294" count="1" selected="0">
            <x v="2"/>
          </reference>
          <reference field="1" count="1" selected="0">
            <x v="2"/>
          </reference>
        </references>
      </pivotArea>
    </chartFormat>
    <chartFormat chart="12" format="104">
      <pivotArea type="data" outline="0" fieldPosition="0">
        <references count="2">
          <reference field="4294967294" count="1" selected="0">
            <x v="2"/>
          </reference>
          <reference field="1" count="1" selected="0">
            <x v="3"/>
          </reference>
        </references>
      </pivotArea>
    </chartFormat>
    <chartFormat chart="12" format="105">
      <pivotArea type="data" outline="0" fieldPosition="0">
        <references count="2">
          <reference field="4294967294" count="1" selected="0">
            <x v="2"/>
          </reference>
          <reference field="1" count="1" selected="0">
            <x v="4"/>
          </reference>
        </references>
      </pivotArea>
    </chartFormat>
    <chartFormat chart="12" format="106">
      <pivotArea type="data" outline="0" fieldPosition="0">
        <references count="2">
          <reference field="4294967294" count="1" selected="0">
            <x v="2"/>
          </reference>
          <reference field="1" count="1" selected="0">
            <x v="5"/>
          </reference>
        </references>
      </pivotArea>
    </chartFormat>
    <chartFormat chart="12" format="107">
      <pivotArea type="data" outline="0" fieldPosition="0">
        <references count="2">
          <reference field="4294967294" count="1" selected="0">
            <x v="3"/>
          </reference>
          <reference field="1" count="1" selected="0">
            <x v="2"/>
          </reference>
        </references>
      </pivotArea>
    </chartFormat>
    <chartFormat chart="12" format="108">
      <pivotArea type="data" outline="0" fieldPosition="0">
        <references count="2">
          <reference field="4294967294" count="1" selected="0">
            <x v="3"/>
          </reference>
          <reference field="1" count="1" selected="0">
            <x v="3"/>
          </reference>
        </references>
      </pivotArea>
    </chartFormat>
    <chartFormat chart="12" format="109">
      <pivotArea type="data" outline="0" fieldPosition="0">
        <references count="2">
          <reference field="4294967294" count="1" selected="0">
            <x v="3"/>
          </reference>
          <reference field="1" count="1" selected="0">
            <x v="4"/>
          </reference>
        </references>
      </pivotArea>
    </chartFormat>
    <chartFormat chart="12" format="110">
      <pivotArea type="data" outline="0" fieldPosition="0">
        <references count="2">
          <reference field="4294967294" count="1" selected="0">
            <x v="3"/>
          </reference>
          <reference field="1" count="1" selected="0">
            <x v="5"/>
          </reference>
        </references>
      </pivotArea>
    </chartFormat>
    <chartFormat chart="12" format="111">
      <pivotArea type="data" outline="0" fieldPosition="0">
        <references count="2">
          <reference field="4294967294" count="1" selected="0">
            <x v="4"/>
          </reference>
          <reference field="1" count="1" selected="0">
            <x v="2"/>
          </reference>
        </references>
      </pivotArea>
    </chartFormat>
    <chartFormat chart="12" format="112">
      <pivotArea type="data" outline="0" fieldPosition="0">
        <references count="2">
          <reference field="4294967294" count="1" selected="0">
            <x v="4"/>
          </reference>
          <reference field="1" count="1" selected="0">
            <x v="3"/>
          </reference>
        </references>
      </pivotArea>
    </chartFormat>
    <chartFormat chart="12" format="113">
      <pivotArea type="data" outline="0" fieldPosition="0">
        <references count="2">
          <reference field="4294967294" count="1" selected="0">
            <x v="4"/>
          </reference>
          <reference field="1" count="1" selected="0">
            <x v="4"/>
          </reference>
        </references>
      </pivotArea>
    </chartFormat>
    <chartFormat chart="12" format="114">
      <pivotArea type="data" outline="0" fieldPosition="0">
        <references count="2">
          <reference field="4294967294" count="1" selected="0">
            <x v="4"/>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BBC240-FBDF-4CF2-A56F-84D063B561DD}" name="Tableau croisé dynamique3" cacheId="0" applyNumberFormats="0" applyBorderFormats="0" applyFontFormats="0" applyPatternFormats="0" applyAlignmentFormats="0" applyWidthHeightFormats="1" dataCaption="Valeurs" updatedVersion="8" minRefreshableVersion="3" showDrill="0" useAutoFormatting="1" itemPrintTitles="1" createdVersion="8" indent="0" outline="1" outlineData="1" multipleFieldFilters="0" chartFormat="16" rowHeaderCaption="Client">
  <location ref="H3:M36" firstHeaderRow="0" firstDataRow="1" firstDataCol="1"/>
  <pivotFields count="19">
    <pivotField showAll="0"/>
    <pivotField showAll="0"/>
    <pivotField numFmtId="14" showAll="0"/>
    <pivotField axis="axisRow" showAll="0" measureFilter="1" sortType="descending">
      <items count="134">
        <item m="1" x="131"/>
        <item m="1" x="132"/>
        <item x="3"/>
        <item x="12"/>
        <item x="30"/>
        <item x="35"/>
        <item x="49"/>
        <item x="53"/>
        <item x="73"/>
        <item x="0"/>
        <item x="1"/>
        <item x="6"/>
        <item x="8"/>
        <item x="9"/>
        <item x="10"/>
        <item x="11"/>
        <item x="13"/>
        <item x="16"/>
        <item x="17"/>
        <item x="20"/>
        <item x="22"/>
        <item x="25"/>
        <item x="27"/>
        <item x="34"/>
        <item x="36"/>
        <item x="38"/>
        <item x="41"/>
        <item x="43"/>
        <item x="48"/>
        <item x="54"/>
        <item x="55"/>
        <item x="61"/>
        <item x="64"/>
        <item x="68"/>
        <item x="69"/>
        <item x="71"/>
        <item x="75"/>
        <item x="79"/>
        <item x="80"/>
        <item x="82"/>
        <item x="85"/>
        <item x="90"/>
        <item x="93"/>
        <item x="32"/>
        <item x="39"/>
        <item x="97"/>
        <item x="98"/>
        <item x="99"/>
        <item x="77"/>
        <item x="104"/>
        <item x="7"/>
        <item x="2"/>
        <item x="106"/>
        <item x="63"/>
        <item x="59"/>
        <item x="105"/>
        <item x="107"/>
        <item x="51"/>
        <item x="108"/>
        <item x="101"/>
        <item x="18"/>
        <item x="23"/>
        <item x="24"/>
        <item x="26"/>
        <item x="28"/>
        <item x="29"/>
        <item x="33"/>
        <item x="37"/>
        <item x="42"/>
        <item x="45"/>
        <item x="46"/>
        <item x="47"/>
        <item x="50"/>
        <item x="56"/>
        <item x="57"/>
        <item x="66"/>
        <item x="70"/>
        <item x="72"/>
        <item x="84"/>
        <item x="86"/>
        <item x="95"/>
        <item x="96"/>
        <item x="103"/>
        <item x="109"/>
        <item x="111"/>
        <item x="113"/>
        <item x="114"/>
        <item x="115"/>
        <item x="116"/>
        <item x="117"/>
        <item x="119"/>
        <item x="118"/>
        <item x="76"/>
        <item x="5"/>
        <item x="120"/>
        <item x="4"/>
        <item x="14"/>
        <item x="52"/>
        <item x="62"/>
        <item x="74"/>
        <item x="78"/>
        <item x="87"/>
        <item x="94"/>
        <item x="100"/>
        <item x="112"/>
        <item x="121"/>
        <item x="122"/>
        <item x="91"/>
        <item x="123"/>
        <item x="124"/>
        <item x="60"/>
        <item x="125"/>
        <item x="126"/>
        <item x="15"/>
        <item x="19"/>
        <item x="21"/>
        <item x="31"/>
        <item x="40"/>
        <item x="44"/>
        <item x="58"/>
        <item x="65"/>
        <item x="67"/>
        <item x="81"/>
        <item x="83"/>
        <item x="88"/>
        <item x="89"/>
        <item x="92"/>
        <item x="102"/>
        <item x="110"/>
        <item x="127"/>
        <item x="128"/>
        <item x="129"/>
        <item x="130"/>
        <item t="default"/>
      </items>
      <autoSortScope>
        <pivotArea dataOnly="0" outline="0" fieldPosition="0">
          <references count="1">
            <reference field="4294967294" count="1" selected="0">
              <x v="0"/>
            </reference>
          </references>
        </pivotArea>
      </autoSortScope>
    </pivotField>
    <pivotField numFmtId="173" showAll="0"/>
    <pivotField showAll="0"/>
    <pivotField showAll="0"/>
    <pivotField showAll="0"/>
    <pivotField numFmtId="173" showAll="0"/>
    <pivotField numFmtId="173" showAll="0"/>
    <pivotField numFmtId="173" showAll="0"/>
    <pivotField numFmtId="173" showAll="0"/>
    <pivotField numFmtId="173" showAll="0"/>
    <pivotField dataField="1" numFmtId="173" showAll="0"/>
    <pivotField numFmtId="3" showAll="0"/>
    <pivotField dataField="1" numFmtId="3" showAll="0"/>
    <pivotField dataField="1" numFmtId="3" showAll="0"/>
    <pivotField dataField="1" numFmtId="4" showAll="0"/>
    <pivotField dataField="1" numFmtId="4" showAll="0"/>
  </pivotFields>
  <rowFields count="1">
    <field x="3"/>
  </rowFields>
  <rowItems count="33">
    <i>
      <x v="95"/>
    </i>
    <i>
      <x v="119"/>
    </i>
    <i>
      <x v="54"/>
    </i>
    <i>
      <x v="118"/>
    </i>
    <i>
      <x v="33"/>
    </i>
    <i>
      <x v="53"/>
    </i>
    <i>
      <x v="64"/>
    </i>
    <i>
      <x v="11"/>
    </i>
    <i>
      <x v="68"/>
    </i>
    <i>
      <x v="36"/>
    </i>
    <i>
      <x v="38"/>
    </i>
    <i>
      <x v="127"/>
    </i>
    <i>
      <x v="44"/>
    </i>
    <i>
      <x v="102"/>
    </i>
    <i>
      <x v="107"/>
    </i>
    <i>
      <x v="89"/>
    </i>
    <i>
      <x v="66"/>
    </i>
    <i>
      <x v="12"/>
    </i>
    <i>
      <x v="50"/>
    </i>
    <i>
      <x v="32"/>
    </i>
    <i>
      <x v="117"/>
    </i>
    <i>
      <x v="31"/>
    </i>
    <i>
      <x v="26"/>
    </i>
    <i>
      <x v="93"/>
    </i>
    <i>
      <x v="57"/>
    </i>
    <i>
      <x v="120"/>
    </i>
    <i>
      <x v="92"/>
    </i>
    <i>
      <x v="18"/>
    </i>
    <i>
      <x v="3"/>
    </i>
    <i>
      <x v="123"/>
    </i>
    <i>
      <x v="67"/>
    </i>
    <i>
      <x v="60"/>
    </i>
    <i t="grand">
      <x/>
    </i>
  </rowItems>
  <colFields count="1">
    <field x="-2"/>
  </colFields>
  <colItems count="5">
    <i>
      <x/>
    </i>
    <i i="1">
      <x v="1"/>
    </i>
    <i i="2">
      <x v="2"/>
    </i>
    <i i="3">
      <x v="3"/>
    </i>
    <i i="4">
      <x v="4"/>
    </i>
  </colItems>
  <dataFields count="5">
    <dataField name="TEC" fld="13" baseField="0" baseItem="0" numFmtId="2"/>
    <dataField name="- 30 j." fld="15" baseField="0" baseItem="0" numFmtId="2"/>
    <dataField name="31 @ 60 j." fld="16" baseField="0" baseItem="0" numFmtId="2"/>
    <dataField name="61 @ 90 j." fld="17" baseField="0" baseItem="0" numFmtId="2"/>
    <dataField name="91 j. &amp; +" fld="18" baseField="0" baseItem="0" numFmtId="2"/>
  </dataFields>
  <formats count="41">
    <format dxfId="174">
      <pivotArea dataOnly="0" labelOnly="1" outline="0" axis="axisValues" fieldPosition="0"/>
    </format>
    <format dxfId="173">
      <pivotArea outline="0" fieldPosition="0">
        <references count="1">
          <reference field="4294967294" count="1">
            <x v="1"/>
          </reference>
        </references>
      </pivotArea>
    </format>
    <format dxfId="172">
      <pivotArea outline="0" fieldPosition="0">
        <references count="1">
          <reference field="4294967294" count="1">
            <x v="2"/>
          </reference>
        </references>
      </pivotArea>
    </format>
    <format dxfId="171">
      <pivotArea outline="0" fieldPosition="0">
        <references count="1">
          <reference field="4294967294" count="1">
            <x v="3"/>
          </reference>
        </references>
      </pivotArea>
    </format>
    <format dxfId="170">
      <pivotArea outline="0" fieldPosition="0">
        <references count="1">
          <reference field="4294967294" count="1">
            <x v="4"/>
          </reference>
        </references>
      </pivotArea>
    </format>
    <format dxfId="169">
      <pivotArea field="3" type="button" dataOnly="0" labelOnly="1" outline="0" axis="axisRow" fieldPosition="0"/>
    </format>
    <format dxfId="168">
      <pivotArea dataOnly="0" labelOnly="1" outline="0" fieldPosition="0">
        <references count="1">
          <reference field="4294967294" count="5">
            <x v="0"/>
            <x v="1"/>
            <x v="2"/>
            <x v="3"/>
            <x v="4"/>
          </reference>
        </references>
      </pivotArea>
    </format>
    <format dxfId="167">
      <pivotArea field="3" type="button" dataOnly="0" labelOnly="1" outline="0" axis="axisRow" fieldPosition="0"/>
    </format>
    <format dxfId="166">
      <pivotArea dataOnly="0" labelOnly="1" outline="0" fieldPosition="0">
        <references count="1">
          <reference field="4294967294" count="5">
            <x v="0"/>
            <x v="1"/>
            <x v="2"/>
            <x v="3"/>
            <x v="4"/>
          </reference>
        </references>
      </pivotArea>
    </format>
    <format dxfId="165">
      <pivotArea field="3" type="button" dataOnly="0" labelOnly="1" outline="0" axis="axisRow" fieldPosition="0"/>
    </format>
    <format dxfId="164">
      <pivotArea dataOnly="0" labelOnly="1" outline="0" fieldPosition="0">
        <references count="1">
          <reference field="4294967294" count="5">
            <x v="0"/>
            <x v="1"/>
            <x v="2"/>
            <x v="3"/>
            <x v="4"/>
          </reference>
        </references>
      </pivotArea>
    </format>
    <format dxfId="163">
      <pivotArea field="3" type="button" dataOnly="0" labelOnly="1" outline="0" axis="axisRow" fieldPosition="0"/>
    </format>
    <format dxfId="162">
      <pivotArea dataOnly="0" labelOnly="1" outline="0" fieldPosition="0">
        <references count="1">
          <reference field="4294967294" count="5">
            <x v="0"/>
            <x v="1"/>
            <x v="2"/>
            <x v="3"/>
            <x v="4"/>
          </reference>
        </references>
      </pivotArea>
    </format>
    <format dxfId="161">
      <pivotArea field="3" type="button" dataOnly="0" labelOnly="1" outline="0" axis="axisRow" fieldPosition="0"/>
    </format>
    <format dxfId="160">
      <pivotArea dataOnly="0" labelOnly="1" outline="0" fieldPosition="0">
        <references count="1">
          <reference field="4294967294" count="5">
            <x v="0"/>
            <x v="1"/>
            <x v="2"/>
            <x v="3"/>
            <x v="4"/>
          </reference>
        </references>
      </pivotArea>
    </format>
    <format dxfId="159">
      <pivotArea field="3" type="button" dataOnly="0" labelOnly="1" outline="0" axis="axisRow" fieldPosition="0"/>
    </format>
    <format dxfId="158">
      <pivotArea dataOnly="0" labelOnly="1" outline="0" fieldPosition="0">
        <references count="1">
          <reference field="4294967294" count="5">
            <x v="0"/>
            <x v="1"/>
            <x v="2"/>
            <x v="3"/>
            <x v="4"/>
          </reference>
        </references>
      </pivotArea>
    </format>
    <format dxfId="157">
      <pivotArea field="3" type="button" dataOnly="0" labelOnly="1" outline="0" axis="axisRow" fieldPosition="0"/>
    </format>
    <format dxfId="156">
      <pivotArea dataOnly="0" labelOnly="1" outline="0" fieldPosition="0">
        <references count="1">
          <reference field="4294967294" count="5">
            <x v="0"/>
            <x v="1"/>
            <x v="2"/>
            <x v="3"/>
            <x v="4"/>
          </reference>
        </references>
      </pivotArea>
    </format>
    <format dxfId="155">
      <pivotArea type="all" dataOnly="0" outline="0" fieldPosition="0"/>
    </format>
    <format dxfId="154">
      <pivotArea outline="0" collapsedLevelsAreSubtotals="1" fieldPosition="0"/>
    </format>
    <format dxfId="153">
      <pivotArea field="3" type="button" dataOnly="0" labelOnly="1" outline="0" axis="axisRow" fieldPosition="0"/>
    </format>
    <format dxfId="152">
      <pivotArea dataOnly="0" labelOnly="1" grandRow="1" outline="0" fieldPosition="0"/>
    </format>
    <format dxfId="151">
      <pivotArea dataOnly="0" labelOnly="1" outline="0" fieldPosition="0">
        <references count="1">
          <reference field="4294967294" count="5">
            <x v="0"/>
            <x v="1"/>
            <x v="2"/>
            <x v="3"/>
            <x v="4"/>
          </reference>
        </references>
      </pivotArea>
    </format>
    <format dxfId="150">
      <pivotArea type="all" dataOnly="0" outline="0" fieldPosition="0"/>
    </format>
    <format dxfId="149">
      <pivotArea outline="0" collapsedLevelsAreSubtotals="1" fieldPosition="0"/>
    </format>
    <format dxfId="148">
      <pivotArea field="3" type="button" dataOnly="0" labelOnly="1" outline="0" axis="axisRow" fieldPosition="0"/>
    </format>
    <format dxfId="147">
      <pivotArea dataOnly="0" labelOnly="1" grandRow="1" outline="0" fieldPosition="0"/>
    </format>
    <format dxfId="146">
      <pivotArea dataOnly="0" labelOnly="1" outline="0" fieldPosition="0">
        <references count="1">
          <reference field="4294967294" count="5">
            <x v="0"/>
            <x v="1"/>
            <x v="2"/>
            <x v="3"/>
            <x v="4"/>
          </reference>
        </references>
      </pivotArea>
    </format>
    <format dxfId="145">
      <pivotArea grandRow="1" outline="0" collapsedLevelsAreSubtotals="1" fieldPosition="0"/>
    </format>
    <format dxfId="144">
      <pivotArea dataOnly="0" labelOnly="1" grandRow="1" outline="0" fieldPosition="0"/>
    </format>
    <format dxfId="143">
      <pivotArea type="all" dataOnly="0" outline="0" fieldPosition="0"/>
    </format>
    <format dxfId="142">
      <pivotArea outline="0" collapsedLevelsAreSubtotals="1" fieldPosition="0"/>
    </format>
    <format dxfId="141">
      <pivotArea field="3" type="button" dataOnly="0" labelOnly="1" outline="0" axis="axisRow" fieldPosition="0"/>
    </format>
    <format dxfId="140">
      <pivotArea dataOnly="0" labelOnly="1" grandRow="1" outline="0" fieldPosition="0"/>
    </format>
    <format dxfId="139">
      <pivotArea dataOnly="0" labelOnly="1" outline="0" fieldPosition="0">
        <references count="1">
          <reference field="4294967294" count="5">
            <x v="0"/>
            <x v="1"/>
            <x v="2"/>
            <x v="3"/>
            <x v="4"/>
          </reference>
        </references>
      </pivotArea>
    </format>
    <format dxfId="138">
      <pivotArea type="all" dataOnly="0" outline="0" fieldPosition="0"/>
    </format>
    <format dxfId="137">
      <pivotArea outline="0" collapsedLevelsAreSubtotals="1" fieldPosition="0"/>
    </format>
    <format dxfId="136">
      <pivotArea dataOnly="0" labelOnly="1" grandRow="1" outline="0" fieldPosition="0"/>
    </format>
    <format dxfId="135">
      <pivotArea field="3" type="button" dataOnly="0" labelOnly="1" outline="0" axis="axisRow" fieldPosition="0"/>
    </format>
    <format dxfId="134">
      <pivotArea dataOnly="0" labelOnly="1" outline="0" fieldPosition="0">
        <references count="1">
          <reference field="4294967294" count="5">
            <x v="0"/>
            <x v="1"/>
            <x v="2"/>
            <x v="3"/>
            <x v="4"/>
          </reference>
        </references>
      </pivotArea>
    </format>
  </formats>
  <chartFormats count="5">
    <chartFormat chart="10" format="244" series="1">
      <pivotArea type="data" outline="0" fieldPosition="0">
        <references count="1">
          <reference field="4294967294" count="1" selected="0">
            <x v="0"/>
          </reference>
        </references>
      </pivotArea>
    </chartFormat>
    <chartFormat chart="10" format="245" series="1">
      <pivotArea type="data" outline="0" fieldPosition="0">
        <references count="1">
          <reference field="4294967294" count="1" selected="0">
            <x v="1"/>
          </reference>
        </references>
      </pivotArea>
    </chartFormat>
    <chartFormat chart="10" format="246" series="1">
      <pivotArea type="data" outline="0" fieldPosition="0">
        <references count="1">
          <reference field="4294967294" count="1" selected="0">
            <x v="2"/>
          </reference>
        </references>
      </pivotArea>
    </chartFormat>
    <chartFormat chart="10" format="247" series="1">
      <pivotArea type="data" outline="0" fieldPosition="0">
        <references count="1">
          <reference field="4294967294" count="1" selected="0">
            <x v="3"/>
          </reference>
        </references>
      </pivotArea>
    </chartFormat>
    <chartFormat chart="10" format="248"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filters count="1">
    <filter fld="3" type="count" evalOrder="-1" id="6" iMeasureFld="0">
      <autoFilter ref="A1">
        <filterColumn colId="0">
          <top10 val="30" filterVal="3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964ED3-1065-4ADF-8666-8D17F36358A7}" name="Tableau croisé dynamique4"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olHeaderCaption="">
  <location ref="V3:X8" firstHeaderRow="0" firstDataRow="1" firstDataCol="1"/>
  <pivotFields count="19">
    <pivotField showAll="0"/>
    <pivotField axis="axisRow" showAll="0">
      <items count="7">
        <item m="1" x="4"/>
        <item m="1" x="5"/>
        <item x="0"/>
        <item x="1"/>
        <item x="2"/>
        <item x="3"/>
        <item t="default"/>
      </items>
    </pivotField>
    <pivotField showAll="0"/>
    <pivotField showAll="0"/>
    <pivotField numFmtId="173" showAll="0"/>
    <pivotField showAll="0"/>
    <pivotField showAll="0"/>
    <pivotField showAll="0"/>
    <pivotField numFmtId="173" showAll="0"/>
    <pivotField numFmtId="173" showAll="0"/>
    <pivotField dataField="1" numFmtId="173" showAll="0"/>
    <pivotField dataField="1" numFmtId="173" showAll="0"/>
    <pivotField numFmtId="173" showAll="0"/>
    <pivotField numFmtId="173" showAll="0"/>
    <pivotField numFmtId="3" showAll="0"/>
    <pivotField numFmtId="4" showAll="0"/>
    <pivotField numFmtId="4" showAll="0"/>
    <pivotField numFmtId="4" showAll="0"/>
    <pivotField numFmtId="4" showAll="0"/>
  </pivotFields>
  <rowFields count="1">
    <field x="1"/>
  </rowFields>
  <rowItems count="5">
    <i>
      <x v="2"/>
    </i>
    <i>
      <x v="3"/>
    </i>
    <i>
      <x v="4"/>
    </i>
    <i>
      <x v="5"/>
    </i>
    <i t="grand">
      <x/>
    </i>
  </rowItems>
  <colFields count="1">
    <field x="-2"/>
  </colFields>
  <colItems count="2">
    <i>
      <x/>
    </i>
    <i i="1">
      <x v="1"/>
    </i>
  </colItems>
  <dataFields count="2">
    <dataField name="H_Fact." fld="10" baseField="0" baseItem="0" numFmtId="4"/>
    <dataField name="H_N/F " fld="11" baseField="0" baseItem="0" numFmtId="4"/>
  </dataFields>
  <formats count="4">
    <format dxfId="178">
      <pivotArea outline="0" fieldPosition="0">
        <references count="1">
          <reference field="4294967294" count="1">
            <x v="0"/>
          </reference>
        </references>
      </pivotArea>
    </format>
    <format dxfId="177">
      <pivotArea outline="0" fieldPosition="0">
        <references count="1">
          <reference field="4294967294" count="1">
            <x v="1"/>
          </reference>
        </references>
      </pivotArea>
    </format>
    <format dxfId="176">
      <pivotArea field="1" type="button" dataOnly="0" labelOnly="1" outline="0" axis="axisRow" fieldPosition="0"/>
    </format>
    <format dxfId="17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9A51CD-00DC-4B55-BB97-BFD5762AE453}" name="Tableau croisé dynamique2" cacheId="0" applyNumberFormats="0" applyBorderFormats="0" applyFontFormats="0" applyPatternFormats="0" applyAlignmentFormats="0" applyWidthHeightFormats="1" dataCaption="Valeurs" grandTotalCaption="Total" updatedVersion="8" minRefreshableVersion="3" useAutoFormatting="1" itemPrintTitles="1" createdVersion="8" indent="0" showHeaders="0" outline="1" outlineData="1" multipleFieldFilters="0" chartFormat="17">
  <location ref="O3:T4" firstHeaderRow="0" firstDataRow="1" firstDataCol="1"/>
  <pivotFields count="19">
    <pivotField showAll="0"/>
    <pivotField axis="axisCol" showAll="0">
      <items count="7">
        <item m="1" x="4"/>
        <item m="1" x="5"/>
        <item x="0"/>
        <item x="1"/>
        <item x="2"/>
        <item x="3"/>
        <item t="default"/>
      </items>
    </pivotField>
    <pivotField numFmtId="14" showAll="0"/>
    <pivotField showAll="0"/>
    <pivotField numFmtId="173" showAll="0"/>
    <pivotField showAll="0"/>
    <pivotField showAll="0"/>
    <pivotField showAll="0"/>
    <pivotField numFmtId="173" showAll="0"/>
    <pivotField numFmtId="173" showAll="0"/>
    <pivotField dataField="1" numFmtId="173" showAll="0"/>
    <pivotField numFmtId="173" showAll="0"/>
    <pivotField numFmtId="173" showAll="0"/>
    <pivotField numFmtId="173" showAll="0"/>
    <pivotField numFmtId="3" showAll="0"/>
    <pivotField numFmtId="4" showAll="0"/>
    <pivotField numFmtId="4" showAll="0"/>
    <pivotField numFmtId="4" showAll="0"/>
    <pivotField numFmtId="4" showAll="0"/>
  </pivotFields>
  <rowItems count="1">
    <i/>
  </rowItems>
  <colFields count="1">
    <field x="1"/>
  </colFields>
  <colItems count="5">
    <i>
      <x v="2"/>
    </i>
    <i>
      <x v="3"/>
    </i>
    <i>
      <x v="4"/>
    </i>
    <i>
      <x v="5"/>
    </i>
    <i t="grand">
      <x/>
    </i>
  </colItems>
  <dataFields count="1">
    <dataField name="Hres FACTURABLES" fld="10" baseField="0" baseItem="0" numFmtId="4"/>
  </dataFields>
  <formats count="33">
    <format dxfId="211">
      <pivotArea outline="0" fieldPosition="0">
        <references count="1">
          <reference field="4294967294" count="1">
            <x v="0"/>
          </reference>
        </references>
      </pivotArea>
    </format>
    <format dxfId="210">
      <pivotArea dataOnly="0" labelOnly="1" fieldPosition="0">
        <references count="1">
          <reference field="1" count="0"/>
        </references>
      </pivotArea>
    </format>
    <format dxfId="209">
      <pivotArea dataOnly="0" labelOnly="1" grandCol="1" outline="0" fieldPosition="0"/>
    </format>
    <format dxfId="208">
      <pivotArea dataOnly="0" labelOnly="1" fieldPosition="0">
        <references count="1">
          <reference field="1" count="0"/>
        </references>
      </pivotArea>
    </format>
    <format dxfId="207">
      <pivotArea dataOnly="0" labelOnly="1" grandCol="1" outline="0" fieldPosition="0"/>
    </format>
    <format dxfId="206">
      <pivotArea grandRow="1" outline="0" collapsedLevelsAreSubtotals="1" fieldPosition="0"/>
    </format>
    <format dxfId="205">
      <pivotArea type="all" dataOnly="0" outline="0" fieldPosition="0"/>
    </format>
    <format dxfId="204">
      <pivotArea outline="0" collapsedLevelsAreSubtotals="1" fieldPosition="0"/>
    </format>
    <format dxfId="203">
      <pivotArea type="origin" dataOnly="0" labelOnly="1" outline="0" fieldPosition="0"/>
    </format>
    <format dxfId="202">
      <pivotArea type="topRight" dataOnly="0" labelOnly="1" outline="0" fieldPosition="0"/>
    </format>
    <format dxfId="201">
      <pivotArea dataOnly="0" labelOnly="1" grandRow="1" outline="0" fieldPosition="0"/>
    </format>
    <format dxfId="200">
      <pivotArea dataOnly="0" labelOnly="1" fieldPosition="0">
        <references count="1">
          <reference field="1" count="0"/>
        </references>
      </pivotArea>
    </format>
    <format dxfId="199">
      <pivotArea dataOnly="0" labelOnly="1" grandCol="1" outline="0" fieldPosition="0"/>
    </format>
    <format dxfId="198">
      <pivotArea dataOnly="0" labelOnly="1" fieldPosition="0">
        <references count="1">
          <reference field="1" count="0"/>
        </references>
      </pivotArea>
    </format>
    <format dxfId="197">
      <pivotArea dataOnly="0" labelOnly="1" grandCol="1" outline="0" fieldPosition="0"/>
    </format>
    <format dxfId="196">
      <pivotArea dataOnly="0" labelOnly="1" fieldPosition="0">
        <references count="1">
          <reference field="1" count="0"/>
        </references>
      </pivotArea>
    </format>
    <format dxfId="195">
      <pivotArea dataOnly="0" labelOnly="1" grandCol="1" outline="0" fieldPosition="0"/>
    </format>
    <format dxfId="194">
      <pivotArea type="topRight" dataOnly="0" labelOnly="1" outline="0" fieldPosition="0"/>
    </format>
    <format dxfId="193">
      <pivotArea type="topRight" dataOnly="0" labelOnly="1" outline="0" fieldPosition="0"/>
    </format>
    <format dxfId="192">
      <pivotArea outline="0" collapsedLevelsAreSubtotals="1" fieldPosition="0"/>
    </format>
    <format dxfId="191">
      <pivotArea dataOnly="0" labelOnly="1" grandRow="1" outline="0" fieldPosition="0"/>
    </format>
    <format dxfId="190">
      <pivotArea dataOnly="0" labelOnly="1" fieldPosition="0">
        <references count="1">
          <reference field="1" count="0"/>
        </references>
      </pivotArea>
    </format>
    <format dxfId="189">
      <pivotArea dataOnly="0" labelOnly="1" grandCol="1" outline="0" fieldPosition="0"/>
    </format>
    <format dxfId="188">
      <pivotArea grandRow="1" outline="0" collapsedLevelsAreSubtotals="1" fieldPosition="0"/>
    </format>
    <format dxfId="187">
      <pivotArea dataOnly="0" labelOnly="1" grandRow="1" outline="0" fieldPosition="0"/>
    </format>
    <format dxfId="186">
      <pivotArea outline="0" collapsedLevelsAreSubtotals="1" fieldPosition="0"/>
    </format>
    <format dxfId="185">
      <pivotArea dataOnly="0" labelOnly="1" grandRow="1" outline="0" fieldPosition="0"/>
    </format>
    <format dxfId="184">
      <pivotArea outline="0" collapsedLevelsAreSubtotals="1" fieldPosition="0"/>
    </format>
    <format dxfId="183">
      <pivotArea dataOnly="0" labelOnly="1" grandRow="1" outline="0" fieldPosition="0"/>
    </format>
    <format dxfId="182">
      <pivotArea outline="0" collapsedLevelsAreSubtotals="1" fieldPosition="0"/>
    </format>
    <format dxfId="181">
      <pivotArea grandRow="1" outline="0" collapsedLevelsAreSubtotals="1" fieldPosition="0"/>
    </format>
    <format dxfId="180">
      <pivotArea dataOnly="0" labelOnly="1" grandRow="1" outline="0" fieldPosition="0"/>
    </format>
    <format dxfId="179">
      <pivotArea type="origin" dataOnly="0" labelOnly="1" outline="0" fieldPosition="0"/>
    </format>
  </formats>
  <chartFormats count="6">
    <chartFormat chart="16" format="24" series="1">
      <pivotArea type="data" outline="0" fieldPosition="0">
        <references count="2">
          <reference field="4294967294" count="1" selected="0">
            <x v="0"/>
          </reference>
          <reference field="1" count="1" selected="0">
            <x v="0"/>
          </reference>
        </references>
      </pivotArea>
    </chartFormat>
    <chartFormat chart="16" format="25" series="1">
      <pivotArea type="data" outline="0" fieldPosition="0">
        <references count="2">
          <reference field="4294967294" count="1" selected="0">
            <x v="0"/>
          </reference>
          <reference field="1" count="1" selected="0">
            <x v="1"/>
          </reference>
        </references>
      </pivotArea>
    </chartFormat>
    <chartFormat chart="16" format="35" series="1">
      <pivotArea type="data" outline="0" fieldPosition="0">
        <references count="2">
          <reference field="4294967294" count="1" selected="0">
            <x v="0"/>
          </reference>
          <reference field="1" count="1" selected="0">
            <x v="3"/>
          </reference>
        </references>
      </pivotArea>
    </chartFormat>
    <chartFormat chart="16" format="36" series="1">
      <pivotArea type="data" outline="0" fieldPosition="0">
        <references count="2">
          <reference field="4294967294" count="1" selected="0">
            <x v="0"/>
          </reference>
          <reference field="1" count="1" selected="0">
            <x v="4"/>
          </reference>
        </references>
      </pivotArea>
    </chartFormat>
    <chartFormat chart="16" format="37" series="1">
      <pivotArea type="data" outline="0" fieldPosition="0">
        <references count="2">
          <reference field="4294967294" count="1" selected="0">
            <x v="0"/>
          </reference>
          <reference field="1" count="1" selected="0">
            <x v="5"/>
          </reference>
        </references>
      </pivotArea>
    </chartFormat>
    <chartFormat chart="16" format="3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6" connectionId="6" xr16:uid="{EE8EF2AC-D1F4-48DE-9975-C006C3D1F748}" autoFormatId="0"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8" connectionId="8" xr16:uid="{BF7ED5D3-3A94-485B-8820-DB88D12C1D77}" autoFormatId="0"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7" connectionId="7" xr16:uid="{126D311A-1AB3-4475-AE4F-012659CE136C}" autoFormatId="0"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5" connectionId="5" xr16:uid="{D6473B24-563B-4B49-8152-81B82BF64A2D}" autoFormatId="0"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2" connectionId="2" xr16:uid="{5A744EC4-6D2A-42B7-8243-F8D75FB3935F}" autoFormatId="0"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9F97F31C-B202-4124-BE4B-93AA1955486D}" autoFormatId="0"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4" connectionId="4" xr16:uid="{2566B9CA-A098-4A6B-A6BA-36536A47AAEE}" autoFormatId="0"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3" connectionId="3" xr16:uid="{5CA27998-E598-4CD0-B921-C0370748EE32}" autoFormatId="0" applyNumberFormats="0" applyBorderFormats="0" applyFontFormats="1" applyPatternFormats="1" applyAlignmentFormats="0" applyWidthHeightFormats="0"/>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1919EF-8E0F-4C3C-BA3F-104400014F99}" name="Tableau5" displayName="Tableau5" ref="L10:N18" totalsRowShown="0" headerRowDxfId="276" dataDxfId="274" headerRowBorderDxfId="275" tableBorderDxfId="273" totalsRowBorderDxfId="272">
  <autoFilter ref="L10:N18" xr:uid="{A31919EF-8E0F-4C3C-BA3F-104400014F99}">
    <filterColumn colId="0" hiddenButton="1"/>
    <filterColumn colId="1" hiddenButton="1"/>
    <filterColumn colId="2" hiddenButton="1"/>
  </autoFilter>
  <tableColumns count="3">
    <tableColumn id="1" xr3:uid="{1AA17A9F-1CA5-49D4-BAB0-CE92585714BF}" name="Code" dataDxfId="271"/>
    <tableColumn id="2" xr3:uid="{F9796BA3-A20D-4CB8-84B5-8219E8E8B89F}" name="Date" dataDxfId="270"/>
    <tableColumn id="3" xr3:uid="{7D35A779-4C84-46EF-A0E5-0685EA5F2F1D}" name="Taux" dataDxfId="269"/>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C6E30C-A06F-40D4-9BA2-8A0A8A76ABF2}" name="tblTauxHoraire" displayName="tblTauxHoraire" ref="D34:F40" totalsRowShown="0" headerRowDxfId="268" dataDxfId="266" headerRowBorderDxfId="267" tableBorderDxfId="265">
  <autoFilter ref="D34:F40" xr:uid="{07C6E30C-A06F-40D4-9BA2-8A0A8A76ABF2}">
    <filterColumn colId="0" hiddenButton="1"/>
    <filterColumn colId="1" hiddenButton="1"/>
    <filterColumn colId="2" hiddenButton="1"/>
  </autoFilter>
  <tableColumns count="3">
    <tableColumn id="1" xr3:uid="{310C8C28-1446-4C30-A757-31EC3C441084}" name="Prof_ID" dataDxfId="264"/>
    <tableColumn id="2" xr3:uid="{D877A497-8187-463F-AA46-7AA420DB4DE4}" name="Date" dataDxfId="263"/>
    <tableColumn id="3" xr3:uid="{04CCE0E4-4D07-434D-9038-C153D2D5066F}" name="Taux horaire" dataDxfId="262" dataCellStyle="Monétaire"/>
  </tableColumns>
  <tableStyleInfo name="TableStyleMedium6"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A0068B6-585A-4A68-83A7-B9804B65B1B8}" name="Tableau7" displayName="Tableau7" ref="I10:J25" headerRowCount="0" totalsRowShown="0" headerRowDxfId="261" dataDxfId="259" headerRowBorderDxfId="260" tableBorderDxfId="258" totalsRowBorderDxfId="257">
  <tableColumns count="2">
    <tableColumn id="1" xr3:uid="{5B021658-ED4C-495B-BC3A-AA720496A2ED}" name="Colonne1" headerRowDxfId="256" dataDxfId="255"/>
    <tableColumn id="4" xr3:uid="{7B190BCB-42DF-46A7-A719-242BF1691854}" name="Colonne2" headerRowDxfId="254" dataDxfId="253"/>
  </tableColumns>
  <tableStyleInfo name="TableStyleMedium6"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167B6C9-9F6D-42E0-9CC7-719089B4BE11}" name="Tableau8" displayName="Tableau8" ref="P10:R21" totalsRowShown="0" headerRowDxfId="252" dataDxfId="250" headerRowBorderDxfId="251" tableBorderDxfId="249">
  <autoFilter ref="P10:R21" xr:uid="{2167B6C9-9F6D-42E0-9CC7-719089B4BE11}">
    <filterColumn colId="0" hiddenButton="1"/>
    <filterColumn colId="1" hiddenButton="1"/>
    <filterColumn colId="2" hiddenButton="1"/>
  </autoFilter>
  <tableColumns count="3">
    <tableColumn id="1" xr3:uid="{66F6F071-16EB-4360-A1EC-BB8FE1F6E797}" name="Nom" dataDxfId="248"/>
    <tableColumn id="2" xr3:uid="{5D456978-BC71-4E79-BD40-93CE620D291E}" name="Du" dataDxfId="247"/>
    <tableColumn id="3" xr3:uid="{82F74239-6511-4BCE-AE2E-740B04E7813B}" name="Au" dataDxfId="246"/>
  </tableColumns>
  <tableStyleInfo name="TableStyleLight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D3429EE-0A37-46DF-B86A-BDB40780B045}" name="tblTests_And_Todo" displayName="tblTests_And_Todo" ref="A1:E129" totalsRowShown="0" headerRowDxfId="245" dataDxfId="244">
  <autoFilter ref="A1:E129" xr:uid="{3D3429EE-0A37-46DF-B86A-BDB40780B045}"/>
  <sortState xmlns:xlrd2="http://schemas.microsoft.com/office/spreadsheetml/2017/richdata2" ref="A2:E16">
    <sortCondition descending="1" ref="D2:D16"/>
    <sortCondition ref="A2:A16"/>
    <sortCondition ref="B2:B16"/>
    <sortCondition ref="E2:E16"/>
  </sortState>
  <tableColumns count="5">
    <tableColumn id="1" xr3:uid="{E527810C-37F0-424A-89F1-C7597F3AEE8F}" name="Module" dataDxfId="243"/>
    <tableColumn id="4" xr3:uid="{FAED1AC2-8602-4E1B-9D65-3F13924E2FA8}" name="Priorité" dataDxfId="242"/>
    <tableColumn id="2" xr3:uid="{0CF7A93B-8B70-4736-B527-99E7CA5653D7}" name="Description" dataDxfId="241"/>
    <tableColumn id="3" xr3:uid="{1AFC55B2-67C5-4672-A42E-89571F13AE69}" name="Statut" dataDxfId="240"/>
    <tableColumn id="5" xr3:uid="{F675C979-FC22-46A9-BBA9-D1E109B2800C}" name="TimeStamp" dataDxfId="239">
      <calculatedColumnFormula>NOW()</calculatedColumnFormula>
    </tableColumn>
  </tableColumns>
  <tableStyleInfo name="TableStyleLight2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51E67F1-0E77-49D8-AF1A-905D99722A15}" name="tblTEC_TDB_Data" displayName="tblTEC_TDB_Data" ref="A1:S861" totalsRowShown="0" headerRowDxfId="233" dataDxfId="232" tableBorderDxfId="231">
  <autoFilter ref="A1:S861" xr:uid="{551E67F1-0E77-49D8-AF1A-905D99722A15}"/>
  <sortState xmlns:xlrd2="http://schemas.microsoft.com/office/spreadsheetml/2017/richdata2" ref="A2:S302">
    <sortCondition ref="D1:D302"/>
  </sortState>
  <tableColumns count="19">
    <tableColumn id="1" xr3:uid="{B9C32E28-3ECA-499C-ACCF-D9556896A61A}" name="TEC_ID" dataDxfId="230"/>
    <tableColumn id="3" xr3:uid="{E9672C05-CD46-4B70-B281-B05AE61D7D60}" name="Prof" dataDxfId="229"/>
    <tableColumn id="4" xr3:uid="{7F9D040B-2501-4E96-8EFE-9CCA52B9597A}" name="Date" dataDxfId="228"/>
    <tableColumn id="6" xr3:uid="{541BBAC5-AD07-4047-A206-52CF4CC55EAB}" name="ClientNom" dataDxfId="227"/>
    <tableColumn id="8" xr3:uid="{FC25C2F3-D1EC-4374-B665-8A4D09BB336D}" name="H_Saisies" dataDxfId="226"/>
    <tableColumn id="10" xr3:uid="{C6C7CF1F-E43D-44D2-BCC4-BEF8CAA96292}" name="EstFacturable" dataDxfId="225"/>
    <tableColumn id="12" xr3:uid="{1360D98F-B012-4C10-B270-FB755DEB744F}" name="EstFacturee" dataDxfId="224"/>
    <tableColumn id="14" xr3:uid="{0D11C10D-34EF-4A5B-BB42-E6A8A6C6C885}" name="EstDetruite" dataDxfId="223"/>
    <tableColumn id="11" xr3:uid="{2031BC9A-78D8-4C8E-AD84-A70A33A6980A}" name="H_Détruites" dataDxfId="222">
      <calculatedColumnFormula>IF(tblTEC_TDB_Data[[#This Row],[EstDetruite]],E2,0)</calculatedColumnFormula>
    </tableColumn>
    <tableColumn id="18" xr3:uid="{357BB418-7246-4F8F-A266-9D3E35FA7EE6}" name="H_N_D" dataDxfId="221">
      <calculatedColumnFormula>tblTEC_TDB_Data[[#This Row],[H_Saisies]]-tblTEC_TDB_Data[[#This Row],[H_Détruites]]</calculatedColumnFormula>
    </tableColumn>
    <tableColumn id="7" xr3:uid="{21ADD41A-D514-4B62-9EFC-27EF58DA6C6A}" name="H_Facturables" dataDxfId="220">
      <calculatedColumnFormula>IF(tblTEC_TDB_Data[[#This Row],[EstFacturable]]="VRAI",(E2-I2),0)</calculatedColumnFormula>
    </tableColumn>
    <tableColumn id="9" xr3:uid="{43F3B5EA-B6E0-4E4D-A992-8C80EE37402A}" name="H_N/F" dataDxfId="219">
      <calculatedColumnFormula>(E2-I2)-K2</calculatedColumnFormula>
    </tableColumn>
    <tableColumn id="21" xr3:uid="{D23B50DA-9128-4FB7-890C-96778F9148BF}" name="H_Facturées" dataDxfId="218">
      <calculatedColumnFormula>IF(G2="VRAI",J2,0)</calculatedColumnFormula>
    </tableColumn>
    <tableColumn id="17" xr3:uid="{D6DC3537-8A97-48F4-94B8-A9E245EA24B9}" name="H_TEC" dataDxfId="217">
      <calculatedColumnFormula>MAX(tblTEC_TDB_Data[[#This Row],[H_Facturables]]-tblTEC_TDB_Data[[#This Row],[H_Facturées]],0)</calculatedColumnFormula>
    </tableColumn>
    <tableColumn id="5" xr3:uid="{E686712F-51ED-4D70-8761-DCD76DC2A111}" name="Âge" dataDxfId="216">
      <calculatedColumnFormula>ROUND(INT(NOW()-tblTEC_TDB_Data[[#This Row],[Date]]),0)</calculatedColumnFormula>
    </tableColumn>
    <tableColumn id="13" xr3:uid="{77EE2C35-8A16-4CCE-AF2F-135A3608E16C}" name="- 30 Jours" dataDxfId="215">
      <calculatedColumnFormula>IF(tblTEC_TDB_Data[[#This Row],[Âge]]&lt;=30,N2,0)</calculatedColumnFormula>
    </tableColumn>
    <tableColumn id="15" xr3:uid="{6DE62F68-1427-4316-BB27-59DC9D8B7610}" name="31 @ 60 jours" dataDxfId="214">
      <calculatedColumnFormula>IF(AND(tblTEC_TDB_Data[[#This Row],[Âge]]&gt;30,tblTEC_TDB_Data[[#This Row],[Âge]]&lt;=60),N2,0)</calculatedColumnFormula>
    </tableColumn>
    <tableColumn id="16" xr3:uid="{F39439B5-DF79-434D-AB4D-F1FB57C5C53B}" name="61 @ 90 jours" dataDxfId="213">
      <calculatedColumnFormula>IF(AND(tblTEC_TDB_Data[[#This Row],[Âge]]&gt;60,tblTEC_TDB_Data[[#This Row],[Âge]]&lt;=90),N2,0)</calculatedColumnFormula>
    </tableColumn>
    <tableColumn id="23" xr3:uid="{8CC6293C-F2C7-4036-847D-B12F3C48B2EC}" name="91 jours &amp; +" dataDxfId="212">
      <calculatedColumnFormula>IF(tblTEC_TDB_Data[[#This Row],[Âge]]&gt;90,N2,0)</calculatedColumnFormula>
    </tableColumn>
  </tableColumns>
  <tableStyleInfo name="TableStyleLight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6C36156-B564-4F37-87D7-094D08F9B658}" name="tblTEC_Local" displayName="tblTEC_Local" ref="A2:P873" totalsRowShown="0" headerRowDxfId="107" dataDxfId="106" tableBorderDxfId="105">
  <tableColumns count="16">
    <tableColumn id="1" xr3:uid="{53295304-749F-4919-8FC2-2C7B9167F274}" name="TEC_ID" dataDxfId="104"/>
    <tableColumn id="2" xr3:uid="{84991EC7-581C-4D79-B53D-F6E80BD12B99}" name="Prof_ID" dataDxfId="103"/>
    <tableColumn id="3" xr3:uid="{F848E698-4834-4431-8D76-9E22E55E910D}" name="Prof" dataDxfId="102"/>
    <tableColumn id="4" xr3:uid="{ECF4DCFA-F4EF-4AED-A78B-9F1A735681E1}" name="Date" dataDxfId="101"/>
    <tableColumn id="5" xr3:uid="{533F1B45-D859-4319-9290-D817996B9B86}" name="Client_ID" dataDxfId="100"/>
    <tableColumn id="6" xr3:uid="{928F0C84-61B1-40BE-831A-1832659407D8}" name="ClientNom" dataDxfId="99"/>
    <tableColumn id="7" xr3:uid="{C9278978-B240-4B52-A5A2-C1CEE28DD455}" name="Description" dataDxfId="98"/>
    <tableColumn id="8" xr3:uid="{ED0ECF62-6F24-44A1-8F37-E7DF4B7BDDA4}" name="Heures" dataDxfId="97"/>
    <tableColumn id="9" xr3:uid="{C712B99F-6A4D-443B-B9BA-695608F69581}" name="CommentaireNote" dataDxfId="96"/>
    <tableColumn id="10" xr3:uid="{BD697C10-1D3C-4A09-9B3C-5BEE368A1BD2}" name="EstFacturable" dataDxfId="95"/>
    <tableColumn id="11" xr3:uid="{334B39DE-689F-49F5-949B-136A0A6687DC}" name="DateSaisie" dataDxfId="94"/>
    <tableColumn id="12" xr3:uid="{D1D577E1-1179-4B82-9CB2-078BE75B60C7}" name="EstFacturee" dataDxfId="93"/>
    <tableColumn id="13" xr3:uid="{ECE9A69B-E629-4E23-A1B0-71775EE5136C}" name="DateFacturee" dataDxfId="92"/>
    <tableColumn id="14" xr3:uid="{FEFC8051-175A-4A91-96D9-2BBDCB342FC7}" name="EstDetruit" dataDxfId="91"/>
    <tableColumn id="15" xr3:uid="{6F5C129C-CCBE-4D06-B934-2EAE6C064441}" name="VersionApp" dataDxfId="90"/>
    <tableColumn id="16" xr3:uid="{F7FBDE5E-0BB9-470D-B873-94E02A62029D}" name="NoFacture" dataDxfId="89"/>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vml"/><Relationship Id="rId7" Type="http://schemas.openxmlformats.org/officeDocument/2006/relationships/image" Target="../media/image3.emf"/><Relationship Id="rId12" Type="http://schemas.openxmlformats.org/officeDocument/2006/relationships/control" Target="../activeX/activeX7.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ontrol" Target="../activeX/activeX2.xml"/><Relationship Id="rId11" Type="http://schemas.openxmlformats.org/officeDocument/2006/relationships/control" Target="../activeX/activeX6.xml"/><Relationship Id="rId5" Type="http://schemas.openxmlformats.org/officeDocument/2006/relationships/image" Target="../media/image2.emf"/><Relationship Id="rId10" Type="http://schemas.openxmlformats.org/officeDocument/2006/relationships/control" Target="../activeX/activeX5.xml"/><Relationship Id="rId4" Type="http://schemas.openxmlformats.org/officeDocument/2006/relationships/control" Target="../activeX/activeX1.xml"/><Relationship Id="rId9" Type="http://schemas.openxmlformats.org/officeDocument/2006/relationships/control" Target="../activeX/activeX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queryTable" Target="../queryTables/queryTable7.xml"/><Relationship Id="rId3" Type="http://schemas.openxmlformats.org/officeDocument/2006/relationships/queryTable" Target="../queryTables/queryTable2.xml"/><Relationship Id="rId7" Type="http://schemas.openxmlformats.org/officeDocument/2006/relationships/queryTable" Target="../queryTables/queryTable6.xml"/><Relationship Id="rId2" Type="http://schemas.openxmlformats.org/officeDocument/2006/relationships/queryTable" Target="../queryTables/queryTable1.xml"/><Relationship Id="rId1" Type="http://schemas.openxmlformats.org/officeDocument/2006/relationships/printerSettings" Target="../printerSettings/printerSettings8.bin"/><Relationship Id="rId6" Type="http://schemas.openxmlformats.org/officeDocument/2006/relationships/queryTable" Target="../queryTables/queryTable5.xml"/><Relationship Id="rId5" Type="http://schemas.openxmlformats.org/officeDocument/2006/relationships/queryTable" Target="../queryTables/queryTable4.xml"/><Relationship Id="rId4" Type="http://schemas.openxmlformats.org/officeDocument/2006/relationships/queryTable" Target="../queryTables/queryTable3.xml"/><Relationship Id="rId9" Type="http://schemas.openxmlformats.org/officeDocument/2006/relationships/queryTable" Target="../queryTables/queryTable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0.bin"/><Relationship Id="rId5" Type="http://schemas.openxmlformats.org/officeDocument/2006/relationships/image" Target="../media/image16.emf"/><Relationship Id="rId4" Type="http://schemas.openxmlformats.org/officeDocument/2006/relationships/control" Target="../activeX/activeX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1.bin"/><Relationship Id="rId4" Type="http://schemas.openxmlformats.org/officeDocument/2006/relationships/ctrlProp" Target="../ctrlProps/ctrlProp1.xml"/></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4.vml"/><Relationship Id="rId7" Type="http://schemas.openxmlformats.org/officeDocument/2006/relationships/ctrlProp" Target="../ctrlProps/ctrlProp5.xml"/><Relationship Id="rId12" Type="http://schemas.openxmlformats.org/officeDocument/2006/relationships/ctrlProp" Target="../ctrlProps/ctrlProp10.xml"/><Relationship Id="rId17" Type="http://schemas.openxmlformats.org/officeDocument/2006/relationships/ctrlProp" Target="../ctrlProps/ctrlProp15.xml"/><Relationship Id="rId2" Type="http://schemas.openxmlformats.org/officeDocument/2006/relationships/drawing" Target="../drawings/drawing7.xml"/><Relationship Id="rId16" Type="http://schemas.openxmlformats.org/officeDocument/2006/relationships/ctrlProp" Target="../ctrlProps/ctrlProp14.xml"/><Relationship Id="rId1" Type="http://schemas.openxmlformats.org/officeDocument/2006/relationships/printerSettings" Target="../printerSettings/printerSettings22.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3.xml"/><Relationship Id="rId1" Type="http://schemas.openxmlformats.org/officeDocument/2006/relationships/printerSettings" Target="../printerSettings/printerSettings33.bin"/><Relationship Id="rId5" Type="http://schemas.openxmlformats.org/officeDocument/2006/relationships/image" Target="../media/image37.emf"/><Relationship Id="rId4" Type="http://schemas.openxmlformats.org/officeDocument/2006/relationships/control" Target="../activeX/activeX9.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8" Type="http://schemas.openxmlformats.org/officeDocument/2006/relationships/control" Target="../activeX/activeX12.xml"/><Relationship Id="rId3" Type="http://schemas.openxmlformats.org/officeDocument/2006/relationships/vmlDrawing" Target="../drawings/vmlDrawing6.vml"/><Relationship Id="rId7" Type="http://schemas.openxmlformats.org/officeDocument/2006/relationships/image" Target="../media/image39.emf"/><Relationship Id="rId12" Type="http://schemas.openxmlformats.org/officeDocument/2006/relationships/ctrlProp" Target="../ctrlProps/ctrlProp16.xml"/><Relationship Id="rId2" Type="http://schemas.openxmlformats.org/officeDocument/2006/relationships/drawing" Target="../drawings/drawing14.xml"/><Relationship Id="rId1" Type="http://schemas.openxmlformats.org/officeDocument/2006/relationships/printerSettings" Target="../printerSettings/printerSettings35.bin"/><Relationship Id="rId6" Type="http://schemas.openxmlformats.org/officeDocument/2006/relationships/control" Target="../activeX/activeX11.xml"/><Relationship Id="rId11" Type="http://schemas.openxmlformats.org/officeDocument/2006/relationships/image" Target="../media/image41.emf"/><Relationship Id="rId5" Type="http://schemas.openxmlformats.org/officeDocument/2006/relationships/image" Target="../media/image38.emf"/><Relationship Id="rId10" Type="http://schemas.openxmlformats.org/officeDocument/2006/relationships/control" Target="../activeX/activeX13.xml"/><Relationship Id="rId4" Type="http://schemas.openxmlformats.org/officeDocument/2006/relationships/control" Target="../activeX/activeX10.xml"/><Relationship Id="rId9" Type="http://schemas.openxmlformats.org/officeDocument/2006/relationships/image" Target="../media/image40.emf"/></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image" Target="../media/image43.emf"/><Relationship Id="rId2" Type="http://schemas.openxmlformats.org/officeDocument/2006/relationships/drawing" Target="../drawings/drawing16.xml"/><Relationship Id="rId1" Type="http://schemas.openxmlformats.org/officeDocument/2006/relationships/printerSettings" Target="../printerSettings/printerSettings37.bin"/><Relationship Id="rId6" Type="http://schemas.openxmlformats.org/officeDocument/2006/relationships/control" Target="../activeX/activeX15.xml"/><Relationship Id="rId5" Type="http://schemas.openxmlformats.org/officeDocument/2006/relationships/image" Target="../media/image42.emf"/><Relationship Id="rId4" Type="http://schemas.openxmlformats.org/officeDocument/2006/relationships/control" Target="../activeX/activeX14.xml"/></Relationships>
</file>

<file path=xl/worksheets/_rels/sheet39.xml.rels><?xml version="1.0" encoding="UTF-8" standalone="yes"?>
<Relationships xmlns="http://schemas.openxmlformats.org/package/2006/relationships"><Relationship Id="rId8" Type="http://schemas.openxmlformats.org/officeDocument/2006/relationships/control" Target="../activeX/activeX19.xml"/><Relationship Id="rId3" Type="http://schemas.openxmlformats.org/officeDocument/2006/relationships/vmlDrawing" Target="../drawings/vmlDrawing8.vml"/><Relationship Id="rId7" Type="http://schemas.openxmlformats.org/officeDocument/2006/relationships/control" Target="../activeX/activeX18.xml"/><Relationship Id="rId2" Type="http://schemas.openxmlformats.org/officeDocument/2006/relationships/drawing" Target="../drawings/drawing17.xml"/><Relationship Id="rId1" Type="http://schemas.openxmlformats.org/officeDocument/2006/relationships/printerSettings" Target="../printerSettings/printerSettings38.bin"/><Relationship Id="rId6" Type="http://schemas.openxmlformats.org/officeDocument/2006/relationships/control" Target="../activeX/activeX17.xml"/><Relationship Id="rId11" Type="http://schemas.openxmlformats.org/officeDocument/2006/relationships/control" Target="../activeX/activeX21.xml"/><Relationship Id="rId5" Type="http://schemas.openxmlformats.org/officeDocument/2006/relationships/image" Target="../media/image46.emf"/><Relationship Id="rId10" Type="http://schemas.openxmlformats.org/officeDocument/2006/relationships/image" Target="../media/image47.emf"/><Relationship Id="rId4" Type="http://schemas.openxmlformats.org/officeDocument/2006/relationships/control" Target="../activeX/activeX16.xml"/><Relationship Id="rId9" Type="http://schemas.openxmlformats.org/officeDocument/2006/relationships/control" Target="../activeX/activeX20.xml"/></Relationships>
</file>

<file path=xl/worksheets/_rels/sheet40.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9.vml"/><Relationship Id="rId7" Type="http://schemas.openxmlformats.org/officeDocument/2006/relationships/image" Target="../media/image57.emf"/><Relationship Id="rId2" Type="http://schemas.openxmlformats.org/officeDocument/2006/relationships/drawing" Target="../drawings/drawing18.xml"/><Relationship Id="rId1" Type="http://schemas.openxmlformats.org/officeDocument/2006/relationships/printerSettings" Target="../printerSettings/printerSettings39.bin"/><Relationship Id="rId6" Type="http://schemas.openxmlformats.org/officeDocument/2006/relationships/control" Target="../activeX/activeX23.xml"/><Relationship Id="rId5" Type="http://schemas.openxmlformats.org/officeDocument/2006/relationships/image" Target="../media/image56.emf"/><Relationship Id="rId10" Type="http://schemas.openxmlformats.org/officeDocument/2006/relationships/control" Target="../activeX/activeX26.xml"/><Relationship Id="rId4" Type="http://schemas.openxmlformats.org/officeDocument/2006/relationships/control" Target="../activeX/activeX22.xml"/><Relationship Id="rId9" Type="http://schemas.openxmlformats.org/officeDocument/2006/relationships/control" Target="../activeX/activeX25.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rinterSettings" Target="../printerSettings/printerSettings44.bin"/><Relationship Id="rId4" Type="http://schemas.openxmlformats.org/officeDocument/2006/relationships/pivotTable" Target="../pivotTables/pivotTable5.xml"/></Relationships>
</file>

<file path=xl/worksheets/_rels/sheet4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22.xml"/><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01DD7-DEA4-46E9-8E38-97DB24186979}">
  <sheetPr codeName="Feuil1">
    <pageSetUpPr fitToPage="1"/>
  </sheetPr>
  <dimension ref="A1:G2"/>
  <sheetViews>
    <sheetView workbookViewId="0"/>
  </sheetViews>
  <sheetFormatPr baseColWidth="10" defaultRowHeight="15" x14ac:dyDescent="0.25"/>
  <cols>
    <col min="1" max="1" width="7.140625" bestFit="1" customWidth="1"/>
    <col min="2" max="2" width="5" bestFit="1" customWidth="1"/>
    <col min="3" max="3" width="11.140625" bestFit="1" customWidth="1"/>
    <col min="4" max="4" width="6.42578125" bestFit="1" customWidth="1"/>
    <col min="5" max="5" width="12.85546875" bestFit="1" customWidth="1"/>
    <col min="6" max="6" width="5" bestFit="1" customWidth="1"/>
    <col min="7" max="7" width="9.7109375" bestFit="1" customWidth="1"/>
  </cols>
  <sheetData>
    <row r="1" spans="1:7" x14ac:dyDescent="0.25">
      <c r="A1" s="971" t="s">
        <v>20127</v>
      </c>
      <c r="B1" s="971" t="s">
        <v>40</v>
      </c>
      <c r="C1" s="971" t="s">
        <v>20128</v>
      </c>
      <c r="D1" s="971" t="s">
        <v>354</v>
      </c>
      <c r="E1" s="971" t="s">
        <v>20129</v>
      </c>
      <c r="F1" s="971" t="s">
        <v>19</v>
      </c>
      <c r="G1" s="971" t="s">
        <v>290</v>
      </c>
    </row>
    <row r="2" spans="1:7" x14ac:dyDescent="0.25">
      <c r="B2" t="s">
        <v>20130</v>
      </c>
    </row>
  </sheetData>
  <printOptions horizontalCentered="1"/>
  <pageMargins left="0.1" right="0.1" top="0.8" bottom="0.5" header="0.3" footer="0.3"/>
  <pageSetup fitToHeight="10" orientation="landscape" horizontalDpi="4294967293" verticalDpi="0" r:id="rId1"/>
  <headerFooter>
    <oddHeader>&amp;C&amp;"-,Gras"&amp;12&amp;K0070C0Search Utility Results
&amp;11Searched strings '.Value = Format$(Now(),'</oddHeader>
    <oddFooter>&amp;C&amp;8&amp;KFF0000&amp;A&amp;L&amp;8&amp;D - &amp;T&amp;R&amp;"Segoe UI,Normal"&amp;8Page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46E4C-D0E7-4893-B041-359CC8DC522E}">
  <sheetPr codeName="Feuil22">
    <pageSetUpPr fitToPage="1"/>
  </sheetPr>
  <dimension ref="A1:K305"/>
  <sheetViews>
    <sheetView tabSelected="1" topLeftCell="B171" workbookViewId="0">
      <selection sqref="A1:A1048576"/>
    </sheetView>
  </sheetViews>
  <sheetFormatPr baseColWidth="10" defaultRowHeight="15" x14ac:dyDescent="0.25"/>
  <cols>
    <col min="1" max="1" width="10.42578125" hidden="1" customWidth="1"/>
    <col min="2" max="2" width="10.42578125" bestFit="1" customWidth="1"/>
    <col min="3" max="3" width="65.5703125" bestFit="1" customWidth="1"/>
    <col min="4" max="4" width="6.5703125" bestFit="1" customWidth="1"/>
    <col min="5" max="5" width="27" bestFit="1" customWidth="1"/>
    <col min="6" max="6" width="11.7109375" bestFit="1" customWidth="1"/>
    <col min="7" max="7" width="26" bestFit="1" customWidth="1"/>
    <col min="8" max="8" width="7.85546875" bestFit="1" customWidth="1"/>
    <col min="9" max="9" width="9.28515625" bestFit="1" customWidth="1"/>
    <col min="10" max="10" width="10.140625" bestFit="1" customWidth="1"/>
    <col min="11" max="11" width="7.5703125" bestFit="1" customWidth="1"/>
  </cols>
  <sheetData>
    <row r="1" spans="1:11" x14ac:dyDescent="0.25">
      <c r="A1" s="971" t="s">
        <v>2</v>
      </c>
      <c r="B1" s="971" t="s">
        <v>2</v>
      </c>
      <c r="C1" s="971" t="s">
        <v>20137</v>
      </c>
      <c r="D1" s="971" t="s">
        <v>10</v>
      </c>
      <c r="E1" s="971" t="s">
        <v>237</v>
      </c>
      <c r="F1" s="971" t="s">
        <v>238</v>
      </c>
      <c r="G1" s="971" t="s">
        <v>239</v>
      </c>
      <c r="H1" s="971" t="s">
        <v>240</v>
      </c>
      <c r="I1" s="971" t="s">
        <v>241</v>
      </c>
      <c r="J1" s="971" t="s">
        <v>20138</v>
      </c>
      <c r="K1" s="971" t="s">
        <v>9160</v>
      </c>
    </row>
    <row r="2" spans="1:11" x14ac:dyDescent="0.25">
      <c r="A2" s="13">
        <v>45505</v>
      </c>
      <c r="B2" s="13">
        <v>45505</v>
      </c>
      <c r="C2" t="s">
        <v>18497</v>
      </c>
      <c r="D2" s="1404">
        <v>0.5</v>
      </c>
      <c r="E2" t="s">
        <v>18500</v>
      </c>
      <c r="G2" t="s">
        <v>12353</v>
      </c>
      <c r="H2" t="s">
        <v>9141</v>
      </c>
      <c r="I2" t="s">
        <v>18501</v>
      </c>
    </row>
    <row r="3" spans="1:11" x14ac:dyDescent="0.25">
      <c r="A3" s="13">
        <v>45505</v>
      </c>
      <c r="B3" s="1160"/>
      <c r="C3" s="1159"/>
      <c r="D3" s="1406"/>
      <c r="E3" s="1159"/>
      <c r="F3" s="1159"/>
      <c r="G3" s="1159"/>
      <c r="H3" s="1159"/>
      <c r="I3" s="1159"/>
      <c r="J3" s="1159"/>
      <c r="K3" s="1159"/>
    </row>
    <row r="4" spans="1:11" x14ac:dyDescent="0.25">
      <c r="A4" s="13">
        <v>45506</v>
      </c>
      <c r="B4" s="1407">
        <v>45506</v>
      </c>
      <c r="C4" s="1403" t="s">
        <v>17418</v>
      </c>
      <c r="D4" s="1405">
        <v>1</v>
      </c>
      <c r="E4" s="1403" t="s">
        <v>17420</v>
      </c>
      <c r="F4" s="1403"/>
      <c r="G4" s="1403" t="s">
        <v>11437</v>
      </c>
      <c r="H4" s="1403" t="s">
        <v>9141</v>
      </c>
      <c r="I4" s="1403" t="s">
        <v>17421</v>
      </c>
      <c r="J4" s="1403"/>
      <c r="K4" s="1403"/>
    </row>
    <row r="5" spans="1:11" x14ac:dyDescent="0.25">
      <c r="A5" s="13">
        <v>45506</v>
      </c>
      <c r="B5" s="1160"/>
      <c r="C5" s="1159"/>
      <c r="D5" s="1406">
        <v>0.4</v>
      </c>
      <c r="E5" s="1159"/>
      <c r="F5" s="1159"/>
      <c r="G5" s="1159"/>
      <c r="H5" s="1159"/>
      <c r="I5" s="1159"/>
      <c r="J5" s="1159"/>
      <c r="K5" s="1159"/>
    </row>
    <row r="6" spans="1:11" x14ac:dyDescent="0.25">
      <c r="A6" s="13">
        <v>45506</v>
      </c>
      <c r="B6" s="1402"/>
      <c r="C6" s="1403" t="s">
        <v>17864</v>
      </c>
      <c r="D6" s="1405">
        <v>1.5</v>
      </c>
      <c r="E6" s="1403" t="s">
        <v>17867</v>
      </c>
      <c r="F6" s="1403"/>
      <c r="G6" s="1403" t="s">
        <v>11432</v>
      </c>
      <c r="H6" s="1403" t="s">
        <v>9141</v>
      </c>
      <c r="I6" s="1403" t="s">
        <v>17868</v>
      </c>
      <c r="J6" s="1403"/>
      <c r="K6" s="1403"/>
    </row>
    <row r="7" spans="1:11" x14ac:dyDescent="0.25">
      <c r="A7" s="13">
        <v>45506</v>
      </c>
      <c r="B7" s="1160"/>
      <c r="C7" s="1159" t="s">
        <v>13697</v>
      </c>
      <c r="D7" s="1406">
        <v>1</v>
      </c>
      <c r="E7" s="1159" t="s">
        <v>13701</v>
      </c>
      <c r="F7" s="1159"/>
      <c r="G7" s="1159" t="s">
        <v>13702</v>
      </c>
      <c r="H7" s="1159" t="s">
        <v>9141</v>
      </c>
      <c r="I7" s="1159" t="s">
        <v>13703</v>
      </c>
      <c r="J7" s="1159"/>
      <c r="K7" s="1159"/>
    </row>
    <row r="8" spans="1:11" x14ac:dyDescent="0.25">
      <c r="A8" s="13">
        <v>45506</v>
      </c>
      <c r="B8" s="1402"/>
      <c r="C8" s="1403" t="s">
        <v>13541</v>
      </c>
      <c r="D8" s="1405">
        <v>0.5</v>
      </c>
      <c r="E8" s="1403" t="s">
        <v>17580</v>
      </c>
      <c r="F8" s="1403"/>
      <c r="G8" s="1403" t="s">
        <v>17899</v>
      </c>
      <c r="H8" s="1403" t="s">
        <v>9141</v>
      </c>
      <c r="I8" s="1403" t="s">
        <v>17900</v>
      </c>
      <c r="J8" s="1403"/>
      <c r="K8" s="1403"/>
    </row>
    <row r="9" spans="1:11" x14ac:dyDescent="0.25">
      <c r="A9" s="13">
        <v>45506</v>
      </c>
      <c r="B9" s="1160"/>
      <c r="C9" s="1159" t="s">
        <v>19751</v>
      </c>
      <c r="D9" s="1406">
        <v>0.4</v>
      </c>
      <c r="E9" s="1159" t="s">
        <v>16619</v>
      </c>
      <c r="F9" s="1159"/>
      <c r="G9" s="1159" t="s">
        <v>11444</v>
      </c>
      <c r="H9" s="1159" t="s">
        <v>9141</v>
      </c>
      <c r="I9" s="1159" t="s">
        <v>16620</v>
      </c>
      <c r="J9" s="1159"/>
      <c r="K9" s="1159"/>
    </row>
    <row r="10" spans="1:11" x14ac:dyDescent="0.25">
      <c r="A10" s="13">
        <v>45506</v>
      </c>
      <c r="B10" s="1402"/>
      <c r="C10" s="1403" t="s">
        <v>13884</v>
      </c>
      <c r="D10" s="1405">
        <v>0.75</v>
      </c>
      <c r="E10" s="1403" t="s">
        <v>13887</v>
      </c>
      <c r="F10" s="1403"/>
      <c r="G10" s="1403" t="s">
        <v>13888</v>
      </c>
      <c r="H10" s="1403" t="s">
        <v>9141</v>
      </c>
      <c r="I10" s="1403" t="s">
        <v>13889</v>
      </c>
      <c r="J10" s="1403"/>
      <c r="K10" s="1403"/>
    </row>
    <row r="11" spans="1:11" x14ac:dyDescent="0.25">
      <c r="A11" s="13">
        <v>45506</v>
      </c>
      <c r="B11" s="1160"/>
      <c r="C11" s="1159" t="s">
        <v>16031</v>
      </c>
      <c r="D11" s="1406">
        <v>1.25</v>
      </c>
      <c r="E11" s="1159" t="s">
        <v>17568</v>
      </c>
      <c r="F11" s="1159" t="s">
        <v>17569</v>
      </c>
      <c r="G11" s="1159" t="s">
        <v>11435</v>
      </c>
      <c r="H11" s="1159" t="s">
        <v>9141</v>
      </c>
      <c r="I11" s="1159" t="s">
        <v>17570</v>
      </c>
      <c r="J11" s="1159"/>
      <c r="K11" s="1159"/>
    </row>
    <row r="12" spans="1:11" x14ac:dyDescent="0.25">
      <c r="A12" s="13">
        <v>45506</v>
      </c>
      <c r="B12" s="1402"/>
      <c r="C12" s="1403" t="s">
        <v>18535</v>
      </c>
      <c r="D12" s="1405">
        <v>0.5</v>
      </c>
      <c r="E12" s="1403" t="s">
        <v>18538</v>
      </c>
      <c r="F12" s="1403"/>
      <c r="G12" s="1403" t="s">
        <v>18539</v>
      </c>
      <c r="H12" s="1403" t="s">
        <v>9141</v>
      </c>
      <c r="I12" s="1403" t="s">
        <v>18540</v>
      </c>
      <c r="J12" s="1403"/>
      <c r="K12" s="1403"/>
    </row>
    <row r="13" spans="1:11" x14ac:dyDescent="0.25">
      <c r="A13" s="13">
        <v>45506</v>
      </c>
      <c r="B13" s="1160"/>
      <c r="C13" s="1159" t="s">
        <v>17330</v>
      </c>
      <c r="D13" s="1406">
        <v>2</v>
      </c>
      <c r="E13" s="1159" t="s">
        <v>17333</v>
      </c>
      <c r="F13" s="1159"/>
      <c r="G13" s="1159" t="s">
        <v>11438</v>
      </c>
      <c r="H13" s="1159" t="s">
        <v>9141</v>
      </c>
      <c r="I13" s="1159" t="s">
        <v>17334</v>
      </c>
      <c r="J13" s="1159"/>
      <c r="K13" s="1159"/>
    </row>
    <row r="14" spans="1:11" x14ac:dyDescent="0.25">
      <c r="A14" s="13">
        <v>45506</v>
      </c>
      <c r="B14" s="1402"/>
      <c r="C14" s="1403"/>
      <c r="D14" s="1405">
        <v>0.5</v>
      </c>
      <c r="E14" s="1403"/>
      <c r="F14" s="1403"/>
      <c r="G14" s="1403"/>
      <c r="H14" s="1403"/>
      <c r="I14" s="1403"/>
      <c r="J14" s="1403"/>
      <c r="K14" s="1403"/>
    </row>
    <row r="15" spans="1:11" x14ac:dyDescent="0.25">
      <c r="A15" s="13">
        <v>45506</v>
      </c>
      <c r="B15" s="1160"/>
      <c r="C15" s="1159" t="s">
        <v>15096</v>
      </c>
      <c r="D15" s="1406">
        <v>0.5</v>
      </c>
      <c r="E15" s="1159" t="s">
        <v>15850</v>
      </c>
      <c r="F15" s="1159"/>
      <c r="G15" s="1159" t="s">
        <v>11437</v>
      </c>
      <c r="H15" s="1159" t="s">
        <v>9141</v>
      </c>
      <c r="I15" s="1159" t="s">
        <v>15851</v>
      </c>
      <c r="J15" s="1159"/>
      <c r="K15" s="1159"/>
    </row>
    <row r="16" spans="1:11" x14ac:dyDescent="0.25">
      <c r="A16" s="13">
        <v>45506</v>
      </c>
      <c r="B16" s="1402"/>
      <c r="C16" s="1403" t="s">
        <v>19818</v>
      </c>
      <c r="D16" s="1405">
        <v>1.75</v>
      </c>
      <c r="E16" s="1403" t="s">
        <v>18593</v>
      </c>
      <c r="F16" s="1403"/>
      <c r="G16" s="1403" t="s">
        <v>11432</v>
      </c>
      <c r="H16" s="1403" t="s">
        <v>9141</v>
      </c>
      <c r="I16" s="1403" t="s">
        <v>18594</v>
      </c>
      <c r="J16" s="1403"/>
      <c r="K16" s="1403"/>
    </row>
    <row r="17" spans="1:11" x14ac:dyDescent="0.25">
      <c r="A17" s="13">
        <v>45506</v>
      </c>
      <c r="B17" s="1160"/>
      <c r="C17" s="1159"/>
      <c r="D17" s="1406">
        <v>0.5</v>
      </c>
      <c r="E17" s="1159"/>
      <c r="F17" s="1159"/>
      <c r="G17" s="1159"/>
      <c r="H17" s="1159"/>
      <c r="I17" s="1159"/>
      <c r="J17" s="1159"/>
      <c r="K17" s="1159"/>
    </row>
    <row r="18" spans="1:11" x14ac:dyDescent="0.25">
      <c r="A18" s="13">
        <v>45506</v>
      </c>
      <c r="B18" s="1402"/>
      <c r="C18" s="1403"/>
      <c r="D18" s="1405"/>
      <c r="E18" s="1403"/>
      <c r="F18" s="1403"/>
      <c r="G18" s="1403"/>
      <c r="H18" s="1403"/>
      <c r="I18" s="1403"/>
      <c r="J18" s="1403"/>
      <c r="K18" s="1403"/>
    </row>
    <row r="19" spans="1:11" x14ac:dyDescent="0.25">
      <c r="A19" s="13">
        <v>45508</v>
      </c>
      <c r="B19" s="1408">
        <v>45508</v>
      </c>
      <c r="C19" s="1159" t="s">
        <v>14124</v>
      </c>
      <c r="D19" s="1406">
        <v>0.4</v>
      </c>
      <c r="E19" s="1159" t="s">
        <v>14127</v>
      </c>
      <c r="F19" s="1159"/>
      <c r="G19" s="1159" t="s">
        <v>13723</v>
      </c>
      <c r="H19" s="1159" t="s">
        <v>9141</v>
      </c>
      <c r="I19" s="1159" t="s">
        <v>13724</v>
      </c>
      <c r="J19" s="1159"/>
      <c r="K19" s="1159"/>
    </row>
    <row r="20" spans="1:11" x14ac:dyDescent="0.25">
      <c r="A20" s="13">
        <v>45508</v>
      </c>
      <c r="B20" s="1402"/>
      <c r="C20" s="1403" t="s">
        <v>19617</v>
      </c>
      <c r="D20" s="1405">
        <v>1</v>
      </c>
      <c r="E20" s="1403" t="s">
        <v>19619</v>
      </c>
      <c r="F20" s="1403"/>
      <c r="G20" s="1403" t="s">
        <v>16567</v>
      </c>
      <c r="H20" s="1403" t="s">
        <v>11444</v>
      </c>
      <c r="I20" s="1403" t="s">
        <v>19620</v>
      </c>
      <c r="J20" s="1403"/>
      <c r="K20" s="1403"/>
    </row>
    <row r="21" spans="1:11" x14ac:dyDescent="0.25">
      <c r="A21" s="13">
        <v>45508</v>
      </c>
      <c r="B21" s="1160"/>
      <c r="C21" s="1159" t="s">
        <v>19753</v>
      </c>
      <c r="D21" s="1406">
        <v>1</v>
      </c>
      <c r="E21" s="1159" t="s">
        <v>14097</v>
      </c>
      <c r="F21" s="1159"/>
      <c r="G21" s="1159" t="s">
        <v>14049</v>
      </c>
      <c r="H21" s="1159" t="s">
        <v>9141</v>
      </c>
      <c r="I21" s="1159" t="s">
        <v>14050</v>
      </c>
      <c r="J21" s="1159"/>
      <c r="K21" s="1159"/>
    </row>
    <row r="22" spans="1:11" x14ac:dyDescent="0.25">
      <c r="A22" s="13">
        <v>45508</v>
      </c>
      <c r="B22" s="1402"/>
      <c r="C22" s="1403" t="s">
        <v>12847</v>
      </c>
      <c r="D22" s="1405">
        <v>1</v>
      </c>
      <c r="E22" s="1403" t="s">
        <v>12850</v>
      </c>
      <c r="F22" s="1403"/>
      <c r="G22" s="1403" t="s">
        <v>12851</v>
      </c>
      <c r="H22" s="1403" t="s">
        <v>9141</v>
      </c>
      <c r="I22" s="1403" t="s">
        <v>12852</v>
      </c>
      <c r="J22" s="1403"/>
      <c r="K22" s="1403"/>
    </row>
    <row r="23" spans="1:11" x14ac:dyDescent="0.25">
      <c r="A23" s="13">
        <v>45508</v>
      </c>
      <c r="B23" s="1160"/>
      <c r="C23" s="1159" t="s">
        <v>13898</v>
      </c>
      <c r="D23" s="1406">
        <v>0.75</v>
      </c>
      <c r="E23" s="1159" t="s">
        <v>13901</v>
      </c>
      <c r="F23" s="1159"/>
      <c r="G23" s="1159" t="s">
        <v>12264</v>
      </c>
      <c r="H23" s="1159" t="s">
        <v>9141</v>
      </c>
      <c r="I23" s="1159" t="s">
        <v>13902</v>
      </c>
      <c r="J23" s="1159"/>
      <c r="K23" s="1159"/>
    </row>
    <row r="24" spans="1:11" x14ac:dyDescent="0.25">
      <c r="A24" s="13">
        <v>45508</v>
      </c>
      <c r="B24" s="1402"/>
      <c r="C24" s="1403" t="s">
        <v>17798</v>
      </c>
      <c r="D24" s="1405">
        <v>4</v>
      </c>
      <c r="E24" s="1403" t="s">
        <v>17801</v>
      </c>
      <c r="F24" s="1403" t="s">
        <v>17802</v>
      </c>
      <c r="G24" s="1403" t="s">
        <v>11437</v>
      </c>
      <c r="H24" s="1403" t="s">
        <v>9141</v>
      </c>
      <c r="I24" s="1403" t="s">
        <v>17803</v>
      </c>
      <c r="J24" s="1403"/>
      <c r="K24" s="1403"/>
    </row>
    <row r="25" spans="1:11" x14ac:dyDescent="0.25">
      <c r="A25" s="13">
        <v>45508</v>
      </c>
      <c r="B25" s="1160"/>
      <c r="C25" s="1159" t="s">
        <v>13891</v>
      </c>
      <c r="D25" s="1406">
        <v>0.25</v>
      </c>
      <c r="E25" s="1159" t="s">
        <v>13894</v>
      </c>
      <c r="F25" s="1159"/>
      <c r="G25" s="1159" t="s">
        <v>12948</v>
      </c>
      <c r="H25" s="1159" t="s">
        <v>9141</v>
      </c>
      <c r="I25" s="1159" t="s">
        <v>13895</v>
      </c>
      <c r="J25" s="1159"/>
      <c r="K25" s="1159"/>
    </row>
    <row r="26" spans="1:11" x14ac:dyDescent="0.25">
      <c r="A26" s="13">
        <v>45508</v>
      </c>
      <c r="B26" s="1402"/>
      <c r="C26" s="1403"/>
      <c r="D26" s="1405"/>
      <c r="E26" s="1403"/>
      <c r="F26" s="1403"/>
      <c r="G26" s="1403"/>
      <c r="H26" s="1403"/>
      <c r="I26" s="1403"/>
      <c r="J26" s="1403"/>
      <c r="K26" s="1403"/>
    </row>
    <row r="27" spans="1:11" x14ac:dyDescent="0.25">
      <c r="A27" s="13">
        <v>45509</v>
      </c>
      <c r="B27" s="1408">
        <v>45509</v>
      </c>
      <c r="C27" s="1159" t="s">
        <v>17555</v>
      </c>
      <c r="D27" s="1406">
        <v>0.4</v>
      </c>
      <c r="E27" s="1159" t="s">
        <v>17557</v>
      </c>
      <c r="F27" s="1159" t="s">
        <v>17558</v>
      </c>
      <c r="G27" s="1159" t="s">
        <v>11430</v>
      </c>
      <c r="H27" s="1159" t="s">
        <v>9141</v>
      </c>
      <c r="I27" s="1159" t="s">
        <v>17559</v>
      </c>
      <c r="J27" s="1159"/>
      <c r="K27" s="1159"/>
    </row>
    <row r="28" spans="1:11" x14ac:dyDescent="0.25">
      <c r="A28" s="13">
        <v>45509</v>
      </c>
      <c r="B28" s="1402"/>
      <c r="C28" s="1403" t="s">
        <v>14124</v>
      </c>
      <c r="D28" s="1405">
        <v>2.75</v>
      </c>
      <c r="E28" s="1403" t="s">
        <v>14127</v>
      </c>
      <c r="F28" s="1403"/>
      <c r="G28" s="1403" t="s">
        <v>13723</v>
      </c>
      <c r="H28" s="1403" t="s">
        <v>9141</v>
      </c>
      <c r="I28" s="1403" t="s">
        <v>13724</v>
      </c>
      <c r="J28" s="1403"/>
      <c r="K28" s="1403"/>
    </row>
    <row r="29" spans="1:11" x14ac:dyDescent="0.25">
      <c r="A29" s="13">
        <v>45509</v>
      </c>
      <c r="B29" s="1160"/>
      <c r="C29" s="1159" t="s">
        <v>19699</v>
      </c>
      <c r="D29" s="1406">
        <v>1</v>
      </c>
      <c r="E29" s="1159" t="s">
        <v>13121</v>
      </c>
      <c r="F29" s="1159"/>
      <c r="G29" s="1159" t="s">
        <v>11136</v>
      </c>
      <c r="H29" s="1159" t="s">
        <v>9141</v>
      </c>
      <c r="I29" s="1159" t="s">
        <v>13122</v>
      </c>
      <c r="J29" s="1159"/>
      <c r="K29" s="1159"/>
    </row>
    <row r="30" spans="1:11" x14ac:dyDescent="0.25">
      <c r="A30" s="13">
        <v>45509</v>
      </c>
      <c r="B30" s="1402"/>
      <c r="C30" s="1403" t="s">
        <v>17864</v>
      </c>
      <c r="D30" s="1405">
        <v>1.25</v>
      </c>
      <c r="E30" s="1403" t="s">
        <v>17867</v>
      </c>
      <c r="F30" s="1403"/>
      <c r="G30" s="1403" t="s">
        <v>11432</v>
      </c>
      <c r="H30" s="1403" t="s">
        <v>9141</v>
      </c>
      <c r="I30" s="1403" t="s">
        <v>17868</v>
      </c>
      <c r="J30" s="1403"/>
      <c r="K30" s="1403"/>
    </row>
    <row r="31" spans="1:11" x14ac:dyDescent="0.25">
      <c r="A31" s="13">
        <v>45509</v>
      </c>
      <c r="B31" s="1160"/>
      <c r="C31" s="1159" t="s">
        <v>13541</v>
      </c>
      <c r="D31" s="1406">
        <v>0.75</v>
      </c>
      <c r="E31" s="1159" t="s">
        <v>17580</v>
      </c>
      <c r="F31" s="1159"/>
      <c r="G31" s="1159" t="s">
        <v>17899</v>
      </c>
      <c r="H31" s="1159" t="s">
        <v>9141</v>
      </c>
      <c r="I31" s="1159" t="s">
        <v>17900</v>
      </c>
      <c r="J31" s="1159"/>
      <c r="K31" s="1159"/>
    </row>
    <row r="32" spans="1:11" x14ac:dyDescent="0.25">
      <c r="A32" s="13">
        <v>45509</v>
      </c>
      <c r="B32" s="1402"/>
      <c r="C32" s="1403" t="s">
        <v>12847</v>
      </c>
      <c r="D32" s="1405">
        <v>0.75</v>
      </c>
      <c r="E32" s="1403" t="s">
        <v>12850</v>
      </c>
      <c r="F32" s="1403"/>
      <c r="G32" s="1403" t="s">
        <v>12851</v>
      </c>
      <c r="H32" s="1403" t="s">
        <v>9141</v>
      </c>
      <c r="I32" s="1403" t="s">
        <v>12852</v>
      </c>
      <c r="J32" s="1403"/>
      <c r="K32" s="1403"/>
    </row>
    <row r="33" spans="1:11" x14ac:dyDescent="0.25">
      <c r="A33" s="13">
        <v>45509</v>
      </c>
      <c r="B33" s="1160"/>
      <c r="C33" s="1159" t="s">
        <v>13884</v>
      </c>
      <c r="D33" s="1406">
        <v>0.5</v>
      </c>
      <c r="E33" s="1159" t="s">
        <v>13887</v>
      </c>
      <c r="F33" s="1159"/>
      <c r="G33" s="1159" t="s">
        <v>13888</v>
      </c>
      <c r="H33" s="1159" t="s">
        <v>9141</v>
      </c>
      <c r="I33" s="1159" t="s">
        <v>13889</v>
      </c>
      <c r="J33" s="1159"/>
      <c r="K33" s="1159"/>
    </row>
    <row r="34" spans="1:11" x14ac:dyDescent="0.25">
      <c r="A34" s="13">
        <v>45509</v>
      </c>
      <c r="B34" s="1402"/>
      <c r="C34" s="1403" t="s">
        <v>19409</v>
      </c>
      <c r="D34" s="1405">
        <v>0.5</v>
      </c>
      <c r="E34" s="1403" t="s">
        <v>12861</v>
      </c>
      <c r="F34" s="1403"/>
      <c r="G34" s="1403" t="s">
        <v>12797</v>
      </c>
      <c r="H34" s="1403" t="s">
        <v>9141</v>
      </c>
      <c r="I34" s="1403" t="s">
        <v>12862</v>
      </c>
      <c r="J34" s="1403"/>
      <c r="K34" s="1403"/>
    </row>
    <row r="35" spans="1:11" x14ac:dyDescent="0.25">
      <c r="A35" s="13">
        <v>45509</v>
      </c>
      <c r="B35" s="1160"/>
      <c r="C35" s="1159" t="s">
        <v>19794</v>
      </c>
      <c r="D35" s="1406">
        <v>1</v>
      </c>
      <c r="E35" s="1159" t="s">
        <v>17883</v>
      </c>
      <c r="F35" s="1159"/>
      <c r="G35" s="1159" t="s">
        <v>17884</v>
      </c>
      <c r="H35" s="1159" t="s">
        <v>11444</v>
      </c>
      <c r="I35" s="1159" t="s">
        <v>17885</v>
      </c>
      <c r="J35" s="1159"/>
      <c r="K35" s="1159"/>
    </row>
    <row r="36" spans="1:11" x14ac:dyDescent="0.25">
      <c r="A36" s="13">
        <v>45509</v>
      </c>
      <c r="B36" s="1402"/>
      <c r="C36" s="1403" t="s">
        <v>16908</v>
      </c>
      <c r="D36" s="1405">
        <v>1.5</v>
      </c>
      <c r="E36" s="1403" t="s">
        <v>16909</v>
      </c>
      <c r="F36" s="1403" t="s">
        <v>19226</v>
      </c>
      <c r="G36" s="1403" t="s">
        <v>11136</v>
      </c>
      <c r="H36" s="1403" t="s">
        <v>9141</v>
      </c>
      <c r="I36" s="1403" t="s">
        <v>11441</v>
      </c>
      <c r="J36" s="1403"/>
      <c r="K36" s="1403"/>
    </row>
    <row r="37" spans="1:11" x14ac:dyDescent="0.25">
      <c r="A37" s="13">
        <v>45509</v>
      </c>
      <c r="B37" s="1160"/>
      <c r="C37" s="1159" t="s">
        <v>18497</v>
      </c>
      <c r="D37" s="1406">
        <v>2</v>
      </c>
      <c r="E37" s="1159" t="s">
        <v>18500</v>
      </c>
      <c r="F37" s="1159"/>
      <c r="G37" s="1159" t="s">
        <v>12353</v>
      </c>
      <c r="H37" s="1159" t="s">
        <v>9141</v>
      </c>
      <c r="I37" s="1159" t="s">
        <v>18501</v>
      </c>
      <c r="J37" s="1159"/>
      <c r="K37" s="1159"/>
    </row>
    <row r="38" spans="1:11" x14ac:dyDescent="0.25">
      <c r="A38" s="13">
        <v>45509</v>
      </c>
      <c r="B38" s="1402"/>
      <c r="C38" s="1403" t="s">
        <v>17330</v>
      </c>
      <c r="D38" s="1405">
        <v>1</v>
      </c>
      <c r="E38" s="1403" t="s">
        <v>17333</v>
      </c>
      <c r="F38" s="1403"/>
      <c r="G38" s="1403" t="s">
        <v>11438</v>
      </c>
      <c r="H38" s="1403" t="s">
        <v>9141</v>
      </c>
      <c r="I38" s="1403" t="s">
        <v>17334</v>
      </c>
      <c r="J38" s="1403"/>
      <c r="K38" s="1403"/>
    </row>
    <row r="39" spans="1:11" x14ac:dyDescent="0.25">
      <c r="A39" s="13">
        <v>45509</v>
      </c>
      <c r="B39" s="1160"/>
      <c r="C39" s="1159" t="s">
        <v>17505</v>
      </c>
      <c r="D39" s="1406">
        <v>0.4</v>
      </c>
      <c r="E39" s="1159" t="s">
        <v>17507</v>
      </c>
      <c r="F39" s="1159"/>
      <c r="G39" s="1159" t="s">
        <v>11430</v>
      </c>
      <c r="H39" s="1159" t="s">
        <v>9141</v>
      </c>
      <c r="I39" s="1159" t="s">
        <v>17508</v>
      </c>
      <c r="J39" s="1159"/>
      <c r="K39" s="1159"/>
    </row>
    <row r="40" spans="1:11" x14ac:dyDescent="0.25">
      <c r="A40" s="13">
        <v>45509</v>
      </c>
      <c r="B40" s="1402"/>
      <c r="C40" s="1403" t="s">
        <v>17798</v>
      </c>
      <c r="D40" s="1405">
        <v>3.5</v>
      </c>
      <c r="E40" s="1403" t="s">
        <v>17801</v>
      </c>
      <c r="F40" s="1403" t="s">
        <v>17802</v>
      </c>
      <c r="G40" s="1403" t="s">
        <v>11437</v>
      </c>
      <c r="H40" s="1403" t="s">
        <v>9141</v>
      </c>
      <c r="I40" s="1403" t="s">
        <v>17803</v>
      </c>
      <c r="J40" s="1403"/>
      <c r="K40" s="1403"/>
    </row>
    <row r="41" spans="1:11" x14ac:dyDescent="0.25">
      <c r="A41" s="13">
        <v>45509</v>
      </c>
      <c r="B41" s="1160"/>
      <c r="C41" s="1159"/>
      <c r="D41" s="1406"/>
      <c r="E41" s="1159"/>
      <c r="F41" s="1159"/>
      <c r="G41" s="1159"/>
      <c r="H41" s="1159"/>
      <c r="I41" s="1159"/>
      <c r="J41" s="1159"/>
      <c r="K41" s="1159"/>
    </row>
    <row r="42" spans="1:11" x14ac:dyDescent="0.25">
      <c r="A42" s="13">
        <v>45510</v>
      </c>
      <c r="B42" s="1407">
        <v>45510</v>
      </c>
      <c r="C42" s="1403" t="s">
        <v>17418</v>
      </c>
      <c r="D42" s="1405">
        <v>0.75</v>
      </c>
      <c r="E42" s="1403" t="s">
        <v>17420</v>
      </c>
      <c r="F42" s="1403"/>
      <c r="G42" s="1403" t="s">
        <v>11437</v>
      </c>
      <c r="H42" s="1403" t="s">
        <v>9141</v>
      </c>
      <c r="I42" s="1403" t="s">
        <v>17421</v>
      </c>
      <c r="J42" s="1403"/>
      <c r="K42" s="1403"/>
    </row>
    <row r="43" spans="1:11" x14ac:dyDescent="0.25">
      <c r="A43" s="13">
        <v>45510</v>
      </c>
      <c r="B43" s="1160"/>
      <c r="C43" s="1159" t="s">
        <v>18006</v>
      </c>
      <c r="D43" s="1406">
        <v>0.4</v>
      </c>
      <c r="E43" s="1159" t="s">
        <v>19476</v>
      </c>
      <c r="F43" s="1159" t="s">
        <v>18009</v>
      </c>
      <c r="G43" s="1159" t="s">
        <v>11136</v>
      </c>
      <c r="H43" s="1159" t="s">
        <v>9141</v>
      </c>
      <c r="I43" s="1159" t="s">
        <v>18010</v>
      </c>
      <c r="J43" s="1159"/>
      <c r="K43" s="1159"/>
    </row>
    <row r="44" spans="1:11" x14ac:dyDescent="0.25">
      <c r="A44" s="13">
        <v>45510</v>
      </c>
      <c r="B44" s="1402"/>
      <c r="C44" s="1403" t="s">
        <v>14124</v>
      </c>
      <c r="D44" s="1405">
        <v>2.75</v>
      </c>
      <c r="E44" s="1403" t="s">
        <v>14127</v>
      </c>
      <c r="F44" s="1403"/>
      <c r="G44" s="1403" t="s">
        <v>13723</v>
      </c>
      <c r="H44" s="1403" t="s">
        <v>9141</v>
      </c>
      <c r="I44" s="1403" t="s">
        <v>13724</v>
      </c>
      <c r="J44" s="1403"/>
      <c r="K44" s="1403"/>
    </row>
    <row r="45" spans="1:11" x14ac:dyDescent="0.25">
      <c r="A45" s="13">
        <v>45510</v>
      </c>
      <c r="B45" s="1160"/>
      <c r="C45" s="1159" t="s">
        <v>14147</v>
      </c>
      <c r="D45" s="1406">
        <v>0.25</v>
      </c>
      <c r="E45" s="1159" t="s">
        <v>14150</v>
      </c>
      <c r="F45" s="1159"/>
      <c r="G45" s="1159" t="s">
        <v>14151</v>
      </c>
      <c r="H45" s="1159" t="s">
        <v>9141</v>
      </c>
      <c r="I45" s="1159" t="s">
        <v>14152</v>
      </c>
      <c r="J45" s="1159"/>
      <c r="K45" s="1159"/>
    </row>
    <row r="46" spans="1:11" x14ac:dyDescent="0.25">
      <c r="A46" s="13">
        <v>45510</v>
      </c>
      <c r="B46" s="1402"/>
      <c r="C46" s="1403" t="s">
        <v>19617</v>
      </c>
      <c r="D46" s="1405">
        <v>1.25</v>
      </c>
      <c r="E46" s="1403" t="s">
        <v>19619</v>
      </c>
      <c r="F46" s="1403"/>
      <c r="G46" s="1403" t="s">
        <v>16567</v>
      </c>
      <c r="H46" s="1403" t="s">
        <v>11444</v>
      </c>
      <c r="I46" s="1403" t="s">
        <v>19620</v>
      </c>
      <c r="J46" s="1403"/>
      <c r="K46" s="1403"/>
    </row>
    <row r="47" spans="1:11" x14ac:dyDescent="0.25">
      <c r="A47" s="13">
        <v>45510</v>
      </c>
      <c r="B47" s="1160"/>
      <c r="C47" s="1159" t="s">
        <v>19583</v>
      </c>
      <c r="D47" s="1406">
        <v>1.25</v>
      </c>
      <c r="E47" s="1159" t="s">
        <v>12618</v>
      </c>
      <c r="F47" s="1159"/>
      <c r="G47" s="1159" t="s">
        <v>19584</v>
      </c>
      <c r="H47" s="1159" t="s">
        <v>9141</v>
      </c>
      <c r="I47" s="1159" t="s">
        <v>12620</v>
      </c>
      <c r="J47" s="1159"/>
      <c r="K47" s="1159"/>
    </row>
    <row r="48" spans="1:11" x14ac:dyDescent="0.25">
      <c r="A48" s="13">
        <v>45510</v>
      </c>
      <c r="B48" s="1402"/>
      <c r="C48" s="1403" t="s">
        <v>13541</v>
      </c>
      <c r="D48" s="1405">
        <v>0.4</v>
      </c>
      <c r="E48" s="1403" t="s">
        <v>17580</v>
      </c>
      <c r="F48" s="1403"/>
      <c r="G48" s="1403" t="s">
        <v>17899</v>
      </c>
      <c r="H48" s="1403" t="s">
        <v>9141</v>
      </c>
      <c r="I48" s="1403" t="s">
        <v>17900</v>
      </c>
      <c r="J48" s="1403"/>
      <c r="K48" s="1403"/>
    </row>
    <row r="49" spans="1:11" x14ac:dyDescent="0.25">
      <c r="A49" s="13">
        <v>45510</v>
      </c>
      <c r="B49" s="1160"/>
      <c r="C49" s="1159" t="s">
        <v>13884</v>
      </c>
      <c r="D49" s="1406">
        <v>0.4</v>
      </c>
      <c r="E49" s="1159" t="s">
        <v>13887</v>
      </c>
      <c r="F49" s="1159"/>
      <c r="G49" s="1159" t="s">
        <v>13888</v>
      </c>
      <c r="H49" s="1159" t="s">
        <v>9141</v>
      </c>
      <c r="I49" s="1159" t="s">
        <v>13889</v>
      </c>
      <c r="J49" s="1159"/>
      <c r="K49" s="1159"/>
    </row>
    <row r="50" spans="1:11" x14ac:dyDescent="0.25">
      <c r="A50" s="13">
        <v>45510</v>
      </c>
      <c r="B50" s="1402"/>
      <c r="C50" s="1403" t="s">
        <v>16031</v>
      </c>
      <c r="D50" s="1405">
        <v>4</v>
      </c>
      <c r="E50" s="1403" t="s">
        <v>17568</v>
      </c>
      <c r="F50" s="1403" t="s">
        <v>17569</v>
      </c>
      <c r="G50" s="1403" t="s">
        <v>11435</v>
      </c>
      <c r="H50" s="1403" t="s">
        <v>9141</v>
      </c>
      <c r="I50" s="1403" t="s">
        <v>17570</v>
      </c>
      <c r="J50" s="1403"/>
      <c r="K50" s="1403"/>
    </row>
    <row r="51" spans="1:11" x14ac:dyDescent="0.25">
      <c r="A51" s="13">
        <v>45510</v>
      </c>
      <c r="B51" s="1160"/>
      <c r="C51" s="1159" t="s">
        <v>13088</v>
      </c>
      <c r="D51" s="1406">
        <v>0.4</v>
      </c>
      <c r="E51" s="1159" t="s">
        <v>13091</v>
      </c>
      <c r="F51" s="1159"/>
      <c r="G51" s="1159" t="s">
        <v>12353</v>
      </c>
      <c r="H51" s="1159" t="s">
        <v>9141</v>
      </c>
      <c r="I51" s="1159" t="s">
        <v>13092</v>
      </c>
      <c r="J51" s="1159"/>
      <c r="K51" s="1159"/>
    </row>
    <row r="52" spans="1:11" x14ac:dyDescent="0.25">
      <c r="A52" s="13">
        <v>45510</v>
      </c>
      <c r="B52" s="1402"/>
      <c r="C52" s="1403" t="s">
        <v>19695</v>
      </c>
      <c r="D52" s="1405">
        <v>0.5</v>
      </c>
      <c r="E52" s="1403" t="s">
        <v>13073</v>
      </c>
      <c r="F52" s="1403"/>
      <c r="G52" s="1403" t="s">
        <v>11439</v>
      </c>
      <c r="H52" s="1403" t="s">
        <v>9141</v>
      </c>
      <c r="I52" s="1403" t="s">
        <v>13074</v>
      </c>
      <c r="J52" s="1403"/>
      <c r="K52" s="1403"/>
    </row>
    <row r="53" spans="1:11" x14ac:dyDescent="0.25">
      <c r="A53" s="13">
        <v>45510</v>
      </c>
      <c r="B53" s="1160"/>
      <c r="C53" s="1159" t="s">
        <v>19705</v>
      </c>
      <c r="D53" s="1406">
        <v>1</v>
      </c>
      <c r="E53" s="1159" t="s">
        <v>16100</v>
      </c>
      <c r="F53" s="1159"/>
      <c r="G53" s="1159" t="s">
        <v>16101</v>
      </c>
      <c r="H53" s="1159" t="s">
        <v>9141</v>
      </c>
      <c r="I53" s="1159" t="s">
        <v>16102</v>
      </c>
      <c r="J53" s="1159"/>
      <c r="K53" s="1159"/>
    </row>
    <row r="54" spans="1:11" x14ac:dyDescent="0.25">
      <c r="A54" s="13">
        <v>45510</v>
      </c>
      <c r="B54" s="1402"/>
      <c r="C54" s="1403" t="s">
        <v>16908</v>
      </c>
      <c r="D54" s="1405">
        <v>2.25</v>
      </c>
      <c r="E54" s="1403" t="s">
        <v>16909</v>
      </c>
      <c r="F54" s="1403" t="s">
        <v>19226</v>
      </c>
      <c r="G54" s="1403" t="s">
        <v>11136</v>
      </c>
      <c r="H54" s="1403" t="s">
        <v>9141</v>
      </c>
      <c r="I54" s="1403" t="s">
        <v>11441</v>
      </c>
      <c r="J54" s="1403"/>
      <c r="K54" s="1403"/>
    </row>
    <row r="55" spans="1:11" x14ac:dyDescent="0.25">
      <c r="A55" s="13">
        <v>45510</v>
      </c>
      <c r="B55" s="1160"/>
      <c r="C55" s="1159" t="s">
        <v>18497</v>
      </c>
      <c r="D55" s="1406">
        <v>0.75</v>
      </c>
      <c r="E55" s="1159" t="s">
        <v>18500</v>
      </c>
      <c r="F55" s="1159"/>
      <c r="G55" s="1159" t="s">
        <v>12353</v>
      </c>
      <c r="H55" s="1159" t="s">
        <v>9141</v>
      </c>
      <c r="I55" s="1159" t="s">
        <v>18501</v>
      </c>
      <c r="J55" s="1159"/>
      <c r="K55" s="1159"/>
    </row>
    <row r="56" spans="1:11" x14ac:dyDescent="0.25">
      <c r="A56" s="13">
        <v>45510</v>
      </c>
      <c r="B56" s="1402"/>
      <c r="C56" s="1403" t="s">
        <v>19813</v>
      </c>
      <c r="D56" s="1405">
        <v>1.5</v>
      </c>
      <c r="E56" s="1403" t="s">
        <v>19513</v>
      </c>
      <c r="F56" s="1403"/>
      <c r="G56" s="1403" t="s">
        <v>11136</v>
      </c>
      <c r="H56" s="1403" t="s">
        <v>9141</v>
      </c>
      <c r="I56" s="1403" t="s">
        <v>18447</v>
      </c>
      <c r="J56" s="1403"/>
      <c r="K56" s="1403"/>
    </row>
    <row r="57" spans="1:11" x14ac:dyDescent="0.25">
      <c r="A57" s="13">
        <v>45510</v>
      </c>
      <c r="B57" s="1160"/>
      <c r="C57" s="1159" t="s">
        <v>19818</v>
      </c>
      <c r="D57" s="1406">
        <v>3.5</v>
      </c>
      <c r="E57" s="1159" t="s">
        <v>18593</v>
      </c>
      <c r="F57" s="1159"/>
      <c r="G57" s="1159" t="s">
        <v>11432</v>
      </c>
      <c r="H57" s="1159" t="s">
        <v>9141</v>
      </c>
      <c r="I57" s="1159" t="s">
        <v>18594</v>
      </c>
      <c r="J57" s="1159"/>
      <c r="K57" s="1159"/>
    </row>
    <row r="58" spans="1:11" x14ac:dyDescent="0.25">
      <c r="A58" s="13">
        <v>45510</v>
      </c>
      <c r="B58" s="1402"/>
      <c r="C58" s="1403" t="s">
        <v>17798</v>
      </c>
      <c r="D58" s="1405">
        <v>0.75</v>
      </c>
      <c r="E58" s="1403" t="s">
        <v>17801</v>
      </c>
      <c r="F58" s="1403" t="s">
        <v>17802</v>
      </c>
      <c r="G58" s="1403" t="s">
        <v>11437</v>
      </c>
      <c r="H58" s="1403" t="s">
        <v>9141</v>
      </c>
      <c r="I58" s="1403" t="s">
        <v>17803</v>
      </c>
      <c r="J58" s="1403"/>
      <c r="K58" s="1403"/>
    </row>
    <row r="59" spans="1:11" x14ac:dyDescent="0.25">
      <c r="A59" s="13">
        <v>45510</v>
      </c>
      <c r="B59" s="1160"/>
      <c r="C59" s="1159" t="s">
        <v>16246</v>
      </c>
      <c r="D59" s="1406">
        <v>0.4</v>
      </c>
      <c r="E59" s="1159" t="s">
        <v>16248</v>
      </c>
      <c r="F59" s="1159"/>
      <c r="G59" s="1159" t="s">
        <v>12228</v>
      </c>
      <c r="H59" s="1159" t="s">
        <v>9141</v>
      </c>
      <c r="I59" s="1159" t="s">
        <v>16249</v>
      </c>
      <c r="J59" s="1159"/>
      <c r="K59" s="1159"/>
    </row>
    <row r="60" spans="1:11" x14ac:dyDescent="0.25">
      <c r="A60" s="13">
        <v>45510</v>
      </c>
      <c r="B60" s="1402"/>
      <c r="C60" s="1403" t="s">
        <v>16217</v>
      </c>
      <c r="D60" s="1405">
        <v>2.5</v>
      </c>
      <c r="E60" s="1403" t="s">
        <v>16219</v>
      </c>
      <c r="F60" s="1403"/>
      <c r="G60" s="1403" t="s">
        <v>11430</v>
      </c>
      <c r="H60" s="1403" t="s">
        <v>9141</v>
      </c>
      <c r="I60" s="1403" t="s">
        <v>16220</v>
      </c>
      <c r="J60" s="1403"/>
      <c r="K60" s="1403"/>
    </row>
    <row r="61" spans="1:11" x14ac:dyDescent="0.25">
      <c r="A61" s="13">
        <v>45510</v>
      </c>
      <c r="B61" s="1160"/>
      <c r="C61" s="1159"/>
      <c r="D61" s="1406"/>
      <c r="E61" s="1159"/>
      <c r="F61" s="1159"/>
      <c r="G61" s="1159"/>
      <c r="H61" s="1159"/>
      <c r="I61" s="1159"/>
      <c r="J61" s="1159"/>
      <c r="K61" s="1159"/>
    </row>
    <row r="62" spans="1:11" x14ac:dyDescent="0.25">
      <c r="A62" s="13">
        <v>45511</v>
      </c>
      <c r="B62" s="1407">
        <v>45511</v>
      </c>
      <c r="C62" s="1403" t="s">
        <v>17555</v>
      </c>
      <c r="D62" s="1405">
        <v>1.75</v>
      </c>
      <c r="E62" s="1403" t="s">
        <v>17557</v>
      </c>
      <c r="F62" s="1403" t="s">
        <v>17558</v>
      </c>
      <c r="G62" s="1403" t="s">
        <v>11430</v>
      </c>
      <c r="H62" s="1403" t="s">
        <v>9141</v>
      </c>
      <c r="I62" s="1403" t="s">
        <v>17559</v>
      </c>
      <c r="J62" s="1403"/>
      <c r="K62" s="1403"/>
    </row>
    <row r="63" spans="1:11" x14ac:dyDescent="0.25">
      <c r="A63" s="13">
        <v>45511</v>
      </c>
      <c r="B63" s="1160"/>
      <c r="C63" s="1159" t="s">
        <v>14124</v>
      </c>
      <c r="D63" s="1406">
        <v>0.4</v>
      </c>
      <c r="E63" s="1159" t="s">
        <v>14127</v>
      </c>
      <c r="F63" s="1159"/>
      <c r="G63" s="1159" t="s">
        <v>13723</v>
      </c>
      <c r="H63" s="1159" t="s">
        <v>9141</v>
      </c>
      <c r="I63" s="1159" t="s">
        <v>13724</v>
      </c>
      <c r="J63" s="1159"/>
      <c r="K63" s="1159"/>
    </row>
    <row r="64" spans="1:11" x14ac:dyDescent="0.25">
      <c r="A64" s="13">
        <v>45511</v>
      </c>
      <c r="B64" s="1402"/>
      <c r="C64" s="1403" t="s">
        <v>14129</v>
      </c>
      <c r="D64" s="1405">
        <v>1.25</v>
      </c>
      <c r="E64" s="1403" t="s">
        <v>14131</v>
      </c>
      <c r="F64" s="1403"/>
      <c r="G64" s="1403" t="s">
        <v>11136</v>
      </c>
      <c r="H64" s="1403" t="s">
        <v>9141</v>
      </c>
      <c r="I64" s="1403" t="s">
        <v>14132</v>
      </c>
      <c r="J64" s="1403"/>
      <c r="K64" s="1403"/>
    </row>
    <row r="65" spans="1:11" x14ac:dyDescent="0.25">
      <c r="A65" s="13">
        <v>45511</v>
      </c>
      <c r="B65" s="1160"/>
      <c r="C65" s="1159" t="s">
        <v>14147</v>
      </c>
      <c r="D65" s="1406">
        <v>1</v>
      </c>
      <c r="E65" s="1159" t="s">
        <v>14150</v>
      </c>
      <c r="F65" s="1159"/>
      <c r="G65" s="1159" t="s">
        <v>14151</v>
      </c>
      <c r="H65" s="1159" t="s">
        <v>9141</v>
      </c>
      <c r="I65" s="1159" t="s">
        <v>14152</v>
      </c>
      <c r="J65" s="1159"/>
      <c r="K65" s="1159"/>
    </row>
    <row r="66" spans="1:11" x14ac:dyDescent="0.25">
      <c r="A66" s="13">
        <v>45511</v>
      </c>
      <c r="B66" s="1402"/>
      <c r="C66" s="1403" t="s">
        <v>14106</v>
      </c>
      <c r="D66" s="1405">
        <v>0.75</v>
      </c>
      <c r="E66" s="1403" t="s">
        <v>14109</v>
      </c>
      <c r="F66" s="1403"/>
      <c r="G66" s="1403" t="s">
        <v>11438</v>
      </c>
      <c r="H66" s="1403" t="s">
        <v>9141</v>
      </c>
      <c r="I66" s="1403" t="s">
        <v>14110</v>
      </c>
      <c r="J66" s="1403"/>
      <c r="K66" s="1403"/>
    </row>
    <row r="67" spans="1:11" x14ac:dyDescent="0.25">
      <c r="A67" s="13">
        <v>45511</v>
      </c>
      <c r="B67" s="1160"/>
      <c r="C67" s="1159" t="s">
        <v>13884</v>
      </c>
      <c r="D67" s="1406">
        <v>0.5</v>
      </c>
      <c r="E67" s="1159" t="s">
        <v>13887</v>
      </c>
      <c r="F67" s="1159"/>
      <c r="G67" s="1159" t="s">
        <v>13888</v>
      </c>
      <c r="H67" s="1159" t="s">
        <v>9141</v>
      </c>
      <c r="I67" s="1159" t="s">
        <v>13889</v>
      </c>
      <c r="J67" s="1159"/>
      <c r="K67" s="1159"/>
    </row>
    <row r="68" spans="1:11" x14ac:dyDescent="0.25">
      <c r="A68" s="13">
        <v>45511</v>
      </c>
      <c r="B68" s="1402"/>
      <c r="C68" s="1403" t="s">
        <v>19409</v>
      </c>
      <c r="D68" s="1405">
        <v>1.5</v>
      </c>
      <c r="E68" s="1403" t="s">
        <v>12861</v>
      </c>
      <c r="F68" s="1403"/>
      <c r="G68" s="1403" t="s">
        <v>12797</v>
      </c>
      <c r="H68" s="1403" t="s">
        <v>9141</v>
      </c>
      <c r="I68" s="1403" t="s">
        <v>12862</v>
      </c>
      <c r="J68" s="1403"/>
      <c r="K68" s="1403"/>
    </row>
    <row r="69" spans="1:11" x14ac:dyDescent="0.25">
      <c r="A69" s="13">
        <v>45511</v>
      </c>
      <c r="B69" s="1160"/>
      <c r="C69" s="1159"/>
      <c r="D69" s="1406">
        <v>0.5</v>
      </c>
      <c r="E69" s="1159"/>
      <c r="F69" s="1159"/>
      <c r="G69" s="1159"/>
      <c r="H69" s="1159"/>
      <c r="I69" s="1159"/>
      <c r="J69" s="1159"/>
      <c r="K69" s="1159"/>
    </row>
    <row r="70" spans="1:11" x14ac:dyDescent="0.25">
      <c r="A70" s="13">
        <v>45511</v>
      </c>
      <c r="B70" s="1402"/>
      <c r="C70" s="1403" t="s">
        <v>16031</v>
      </c>
      <c r="D70" s="1405">
        <v>6</v>
      </c>
      <c r="E70" s="1403" t="s">
        <v>17568</v>
      </c>
      <c r="F70" s="1403" t="s">
        <v>17569</v>
      </c>
      <c r="G70" s="1403" t="s">
        <v>11435</v>
      </c>
      <c r="H70" s="1403" t="s">
        <v>9141</v>
      </c>
      <c r="I70" s="1403" t="s">
        <v>17570</v>
      </c>
      <c r="J70" s="1403"/>
      <c r="K70" s="1403"/>
    </row>
    <row r="71" spans="1:11" x14ac:dyDescent="0.25">
      <c r="A71" s="13">
        <v>45511</v>
      </c>
      <c r="B71" s="1160"/>
      <c r="C71" s="1159" t="s">
        <v>19695</v>
      </c>
      <c r="D71" s="1406">
        <v>0.5</v>
      </c>
      <c r="E71" s="1159" t="s">
        <v>13073</v>
      </c>
      <c r="F71" s="1159"/>
      <c r="G71" s="1159" t="s">
        <v>11439</v>
      </c>
      <c r="H71" s="1159" t="s">
        <v>9141</v>
      </c>
      <c r="I71" s="1159" t="s">
        <v>13074</v>
      </c>
      <c r="J71" s="1159"/>
      <c r="K71" s="1159"/>
    </row>
    <row r="72" spans="1:11" x14ac:dyDescent="0.25">
      <c r="A72" s="13">
        <v>45511</v>
      </c>
      <c r="B72" s="1402"/>
      <c r="C72" s="1403" t="s">
        <v>19705</v>
      </c>
      <c r="D72" s="1405">
        <v>2.25</v>
      </c>
      <c r="E72" s="1403" t="s">
        <v>16100</v>
      </c>
      <c r="F72" s="1403"/>
      <c r="G72" s="1403" t="s">
        <v>16101</v>
      </c>
      <c r="H72" s="1403" t="s">
        <v>9141</v>
      </c>
      <c r="I72" s="1403" t="s">
        <v>16102</v>
      </c>
      <c r="J72" s="1403"/>
      <c r="K72" s="1403"/>
    </row>
    <row r="73" spans="1:11" x14ac:dyDescent="0.25">
      <c r="A73" s="13">
        <v>45511</v>
      </c>
      <c r="B73" s="1160"/>
      <c r="C73" s="1159"/>
      <c r="D73" s="1406">
        <v>0.4</v>
      </c>
      <c r="E73" s="1159"/>
      <c r="F73" s="1159"/>
      <c r="G73" s="1159"/>
      <c r="H73" s="1159"/>
      <c r="I73" s="1159"/>
      <c r="J73" s="1159"/>
      <c r="K73" s="1159"/>
    </row>
    <row r="74" spans="1:11" x14ac:dyDescent="0.25">
      <c r="A74" s="13">
        <v>45511</v>
      </c>
      <c r="B74" s="1402"/>
      <c r="C74" s="1403" t="s">
        <v>18497</v>
      </c>
      <c r="D74" s="1405">
        <v>0.4</v>
      </c>
      <c r="E74" s="1403" t="s">
        <v>18500</v>
      </c>
      <c r="F74" s="1403"/>
      <c r="G74" s="1403" t="s">
        <v>12353</v>
      </c>
      <c r="H74" s="1403" t="s">
        <v>9141</v>
      </c>
      <c r="I74" s="1403" t="s">
        <v>18501</v>
      </c>
      <c r="J74" s="1403"/>
      <c r="K74" s="1403"/>
    </row>
    <row r="75" spans="1:11" x14ac:dyDescent="0.25">
      <c r="A75" s="13">
        <v>45511</v>
      </c>
      <c r="B75" s="1160"/>
      <c r="C75" s="1159" t="s">
        <v>17330</v>
      </c>
      <c r="D75" s="1406">
        <v>1.25</v>
      </c>
      <c r="E75" s="1159" t="s">
        <v>17333</v>
      </c>
      <c r="F75" s="1159"/>
      <c r="G75" s="1159" t="s">
        <v>11438</v>
      </c>
      <c r="H75" s="1159" t="s">
        <v>9141</v>
      </c>
      <c r="I75" s="1159" t="s">
        <v>17334</v>
      </c>
      <c r="J75" s="1159"/>
      <c r="K75" s="1159"/>
    </row>
    <row r="76" spans="1:11" x14ac:dyDescent="0.25">
      <c r="A76" s="13">
        <v>45511</v>
      </c>
      <c r="B76" s="1402"/>
      <c r="C76" s="1403" t="s">
        <v>19813</v>
      </c>
      <c r="D76" s="1405">
        <v>2</v>
      </c>
      <c r="E76" s="1403" t="s">
        <v>19513</v>
      </c>
      <c r="F76" s="1403"/>
      <c r="G76" s="1403" t="s">
        <v>11136</v>
      </c>
      <c r="H76" s="1403" t="s">
        <v>9141</v>
      </c>
      <c r="I76" s="1403" t="s">
        <v>18447</v>
      </c>
      <c r="J76" s="1403"/>
      <c r="K76" s="1403"/>
    </row>
    <row r="77" spans="1:11" x14ac:dyDescent="0.25">
      <c r="A77" s="13">
        <v>45511</v>
      </c>
      <c r="B77" s="1160"/>
      <c r="C77" s="1159" t="s">
        <v>19818</v>
      </c>
      <c r="D77" s="1406">
        <v>1.25</v>
      </c>
      <c r="E77" s="1159" t="s">
        <v>18593</v>
      </c>
      <c r="F77" s="1159"/>
      <c r="G77" s="1159" t="s">
        <v>11432</v>
      </c>
      <c r="H77" s="1159" t="s">
        <v>9141</v>
      </c>
      <c r="I77" s="1159" t="s">
        <v>18594</v>
      </c>
      <c r="J77" s="1159"/>
      <c r="K77" s="1159"/>
    </row>
    <row r="78" spans="1:11" x14ac:dyDescent="0.25">
      <c r="A78" s="13">
        <v>45511</v>
      </c>
      <c r="B78" s="1402"/>
      <c r="C78" s="1403" t="s">
        <v>14169</v>
      </c>
      <c r="D78" s="1405">
        <v>0.75</v>
      </c>
      <c r="E78" s="1403" t="s">
        <v>14172</v>
      </c>
      <c r="F78" s="1403" t="s">
        <v>14173</v>
      </c>
      <c r="G78" s="1403" t="s">
        <v>11136</v>
      </c>
      <c r="H78" s="1403" t="s">
        <v>9141</v>
      </c>
      <c r="I78" s="1403" t="s">
        <v>14174</v>
      </c>
      <c r="J78" s="1403"/>
      <c r="K78" s="1403"/>
    </row>
    <row r="79" spans="1:11" x14ac:dyDescent="0.25">
      <c r="A79" s="13">
        <v>45511</v>
      </c>
      <c r="B79" s="1160"/>
      <c r="C79" s="1159"/>
      <c r="D79" s="1406"/>
      <c r="E79" s="1159"/>
      <c r="F79" s="1159"/>
      <c r="G79" s="1159"/>
      <c r="H79" s="1159"/>
      <c r="I79" s="1159"/>
      <c r="J79" s="1159"/>
      <c r="K79" s="1159"/>
    </row>
    <row r="80" spans="1:11" x14ac:dyDescent="0.25">
      <c r="A80" s="13">
        <v>45512</v>
      </c>
      <c r="B80" s="1407">
        <v>45512</v>
      </c>
      <c r="C80" s="1403" t="s">
        <v>14124</v>
      </c>
      <c r="D80" s="1405">
        <v>1.25</v>
      </c>
      <c r="E80" s="1403" t="s">
        <v>14127</v>
      </c>
      <c r="F80" s="1403"/>
      <c r="G80" s="1403" t="s">
        <v>13723</v>
      </c>
      <c r="H80" s="1403" t="s">
        <v>9141</v>
      </c>
      <c r="I80" s="1403" t="s">
        <v>13724</v>
      </c>
      <c r="J80" s="1403"/>
      <c r="K80" s="1403"/>
    </row>
    <row r="81" spans="1:11" x14ac:dyDescent="0.25">
      <c r="A81" s="13">
        <v>45512</v>
      </c>
      <c r="B81" s="1160"/>
      <c r="C81" s="1159" t="s">
        <v>19409</v>
      </c>
      <c r="D81" s="1406">
        <v>1.25</v>
      </c>
      <c r="E81" s="1159" t="s">
        <v>12861</v>
      </c>
      <c r="F81" s="1159"/>
      <c r="G81" s="1159" t="s">
        <v>12797</v>
      </c>
      <c r="H81" s="1159" t="s">
        <v>9141</v>
      </c>
      <c r="I81" s="1159" t="s">
        <v>12862</v>
      </c>
      <c r="J81" s="1159"/>
      <c r="K81" s="1159"/>
    </row>
    <row r="82" spans="1:11" x14ac:dyDescent="0.25">
      <c r="A82" s="13">
        <v>45512</v>
      </c>
      <c r="B82" s="1402"/>
      <c r="C82" s="1403" t="s">
        <v>16031</v>
      </c>
      <c r="D82" s="1405">
        <v>2</v>
      </c>
      <c r="E82" s="1403" t="s">
        <v>17568</v>
      </c>
      <c r="F82" s="1403" t="s">
        <v>17569</v>
      </c>
      <c r="G82" s="1403" t="s">
        <v>11435</v>
      </c>
      <c r="H82" s="1403" t="s">
        <v>9141</v>
      </c>
      <c r="I82" s="1403" t="s">
        <v>17570</v>
      </c>
      <c r="J82" s="1403"/>
      <c r="K82" s="1403"/>
    </row>
    <row r="83" spans="1:11" x14ac:dyDescent="0.25">
      <c r="A83" s="13">
        <v>45512</v>
      </c>
      <c r="B83" s="1160"/>
      <c r="C83" s="1159" t="s">
        <v>19695</v>
      </c>
      <c r="D83" s="1406">
        <v>2.25</v>
      </c>
      <c r="E83" s="1159" t="s">
        <v>13073</v>
      </c>
      <c r="F83" s="1159"/>
      <c r="G83" s="1159" t="s">
        <v>11439</v>
      </c>
      <c r="H83" s="1159" t="s">
        <v>9141</v>
      </c>
      <c r="I83" s="1159" t="s">
        <v>13074</v>
      </c>
      <c r="J83" s="1159"/>
      <c r="K83" s="1159"/>
    </row>
    <row r="84" spans="1:11" x14ac:dyDescent="0.25">
      <c r="A84" s="13">
        <v>45512</v>
      </c>
      <c r="B84" s="1402"/>
      <c r="C84" s="1403" t="s">
        <v>19705</v>
      </c>
      <c r="D84" s="1405">
        <v>0.5</v>
      </c>
      <c r="E84" s="1403" t="s">
        <v>16100</v>
      </c>
      <c r="F84" s="1403"/>
      <c r="G84" s="1403" t="s">
        <v>16101</v>
      </c>
      <c r="H84" s="1403" t="s">
        <v>9141</v>
      </c>
      <c r="I84" s="1403" t="s">
        <v>16102</v>
      </c>
      <c r="J84" s="1403"/>
      <c r="K84" s="1403"/>
    </row>
    <row r="85" spans="1:11" x14ac:dyDescent="0.25">
      <c r="A85" s="13">
        <v>45512</v>
      </c>
      <c r="B85" s="1160"/>
      <c r="C85" s="1159"/>
      <c r="D85" s="1406">
        <v>0.4</v>
      </c>
      <c r="E85" s="1159"/>
      <c r="F85" s="1159"/>
      <c r="G85" s="1159"/>
      <c r="H85" s="1159"/>
      <c r="I85" s="1159"/>
      <c r="J85" s="1159"/>
      <c r="K85" s="1159"/>
    </row>
    <row r="86" spans="1:11" x14ac:dyDescent="0.25">
      <c r="A86" s="13">
        <v>45512</v>
      </c>
      <c r="B86" s="1402"/>
      <c r="C86" s="1403" t="s">
        <v>13848</v>
      </c>
      <c r="D86" s="1405">
        <v>0.4</v>
      </c>
      <c r="E86" s="1403" t="s">
        <v>13851</v>
      </c>
      <c r="F86" s="1403"/>
      <c r="G86" s="1403" t="s">
        <v>11432</v>
      </c>
      <c r="H86" s="1403" t="s">
        <v>9141</v>
      </c>
      <c r="I86" s="1403" t="s">
        <v>13852</v>
      </c>
      <c r="J86" s="1403"/>
      <c r="K86" s="1403"/>
    </row>
    <row r="87" spans="1:11" x14ac:dyDescent="0.25">
      <c r="A87" s="13">
        <v>45512</v>
      </c>
      <c r="B87" s="1160"/>
      <c r="C87" s="1159" t="s">
        <v>19818</v>
      </c>
      <c r="D87" s="1406">
        <v>0.75</v>
      </c>
      <c r="E87" s="1159" t="s">
        <v>18593</v>
      </c>
      <c r="F87" s="1159"/>
      <c r="G87" s="1159" t="s">
        <v>11432</v>
      </c>
      <c r="H87" s="1159" t="s">
        <v>9141</v>
      </c>
      <c r="I87" s="1159" t="s">
        <v>18594</v>
      </c>
      <c r="J87" s="1159"/>
      <c r="K87" s="1159"/>
    </row>
    <row r="88" spans="1:11" x14ac:dyDescent="0.25">
      <c r="A88" s="13">
        <v>45512</v>
      </c>
      <c r="B88" s="1402"/>
      <c r="C88" s="1403" t="s">
        <v>17798</v>
      </c>
      <c r="D88" s="1405">
        <v>8.5</v>
      </c>
      <c r="E88" s="1403" t="s">
        <v>17801</v>
      </c>
      <c r="F88" s="1403" t="s">
        <v>17802</v>
      </c>
      <c r="G88" s="1403" t="s">
        <v>11437</v>
      </c>
      <c r="H88" s="1403" t="s">
        <v>9141</v>
      </c>
      <c r="I88" s="1403" t="s">
        <v>17803</v>
      </c>
      <c r="J88" s="1403"/>
      <c r="K88" s="1403"/>
    </row>
    <row r="89" spans="1:11" x14ac:dyDescent="0.25">
      <c r="A89" s="13">
        <v>45512</v>
      </c>
      <c r="B89" s="1160"/>
      <c r="C89" s="1159" t="s">
        <v>13480</v>
      </c>
      <c r="D89" s="1406">
        <v>0.4</v>
      </c>
      <c r="E89" s="1159" t="s">
        <v>17670</v>
      </c>
      <c r="F89" s="1159"/>
      <c r="G89" s="1159" t="s">
        <v>17671</v>
      </c>
      <c r="H89" s="1159" t="s">
        <v>9141</v>
      </c>
      <c r="I89" s="1159" t="s">
        <v>17672</v>
      </c>
      <c r="J89" s="1159"/>
      <c r="K89" s="1159"/>
    </row>
    <row r="90" spans="1:11" x14ac:dyDescent="0.25">
      <c r="A90" s="13">
        <v>45512</v>
      </c>
      <c r="B90" s="1402"/>
      <c r="C90" s="1403" t="s">
        <v>17722</v>
      </c>
      <c r="D90" s="1405">
        <v>1.25</v>
      </c>
      <c r="E90" s="1403" t="s">
        <v>19286</v>
      </c>
      <c r="F90" s="1403" t="s">
        <v>17479</v>
      </c>
      <c r="G90" s="1403" t="s">
        <v>17725</v>
      </c>
      <c r="H90" s="1403" t="s">
        <v>9141</v>
      </c>
      <c r="I90" s="1403" t="s">
        <v>17726</v>
      </c>
      <c r="J90" s="1403"/>
      <c r="K90" s="1403"/>
    </row>
    <row r="91" spans="1:11" x14ac:dyDescent="0.25">
      <c r="A91" s="13">
        <v>45512</v>
      </c>
      <c r="B91" s="1160"/>
      <c r="C91" s="1159"/>
      <c r="D91" s="1406"/>
      <c r="E91" s="1159"/>
      <c r="F91" s="1159"/>
      <c r="G91" s="1159"/>
      <c r="H91" s="1159"/>
      <c r="I91" s="1159"/>
      <c r="J91" s="1159"/>
      <c r="K91" s="1159"/>
    </row>
    <row r="92" spans="1:11" x14ac:dyDescent="0.25">
      <c r="A92" s="13">
        <v>45513</v>
      </c>
      <c r="B92" s="1407">
        <v>45513</v>
      </c>
      <c r="C92" s="1403" t="s">
        <v>16502</v>
      </c>
      <c r="D92" s="1405">
        <v>0.75</v>
      </c>
      <c r="E92" s="1403"/>
      <c r="F92" s="1403"/>
      <c r="G92" s="1403"/>
      <c r="H92" s="1403"/>
      <c r="I92" s="1403"/>
      <c r="J92" s="1403"/>
      <c r="K92" s="1403"/>
    </row>
    <row r="93" spans="1:11" x14ac:dyDescent="0.25">
      <c r="A93" s="13">
        <v>45513</v>
      </c>
      <c r="B93" s="1160"/>
      <c r="C93" s="1159" t="s">
        <v>14129</v>
      </c>
      <c r="D93" s="1406">
        <v>0.75</v>
      </c>
      <c r="E93" s="1159" t="s">
        <v>14131</v>
      </c>
      <c r="F93" s="1159"/>
      <c r="G93" s="1159" t="s">
        <v>11136</v>
      </c>
      <c r="H93" s="1159" t="s">
        <v>9141</v>
      </c>
      <c r="I93" s="1159" t="s">
        <v>14132</v>
      </c>
      <c r="J93" s="1159"/>
      <c r="K93" s="1159"/>
    </row>
    <row r="94" spans="1:11" x14ac:dyDescent="0.25">
      <c r="A94" s="13">
        <v>45513</v>
      </c>
      <c r="B94" s="1402"/>
      <c r="C94" s="1403" t="s">
        <v>19617</v>
      </c>
      <c r="D94" s="1405">
        <v>1.25</v>
      </c>
      <c r="E94" s="1403" t="s">
        <v>19619</v>
      </c>
      <c r="F94" s="1403"/>
      <c r="G94" s="1403" t="s">
        <v>16567</v>
      </c>
      <c r="H94" s="1403" t="s">
        <v>11444</v>
      </c>
      <c r="I94" s="1403" t="s">
        <v>19620</v>
      </c>
      <c r="J94" s="1403"/>
      <c r="K94" s="1403"/>
    </row>
    <row r="95" spans="1:11" x14ac:dyDescent="0.25">
      <c r="A95" s="13">
        <v>45513</v>
      </c>
      <c r="B95" s="1160"/>
      <c r="C95" s="1159" t="s">
        <v>16852</v>
      </c>
      <c r="D95" s="1406">
        <v>0.75</v>
      </c>
      <c r="E95" s="1159" t="s">
        <v>16854</v>
      </c>
      <c r="F95" s="1159"/>
      <c r="G95" s="1159" t="s">
        <v>11430</v>
      </c>
      <c r="H95" s="1159" t="s">
        <v>9141</v>
      </c>
      <c r="I95" s="1159" t="s">
        <v>16855</v>
      </c>
      <c r="J95" s="1159"/>
      <c r="K95" s="1159"/>
    </row>
    <row r="96" spans="1:11" x14ac:dyDescent="0.25">
      <c r="A96" s="13">
        <v>45513</v>
      </c>
      <c r="B96" s="1402"/>
      <c r="C96" s="1403" t="s">
        <v>19751</v>
      </c>
      <c r="D96" s="1405">
        <v>1.5</v>
      </c>
      <c r="E96" s="1403" t="s">
        <v>16619</v>
      </c>
      <c r="F96" s="1403"/>
      <c r="G96" s="1403" t="s">
        <v>11444</v>
      </c>
      <c r="H96" s="1403" t="s">
        <v>9141</v>
      </c>
      <c r="I96" s="1403" t="s">
        <v>16620</v>
      </c>
      <c r="J96" s="1403"/>
      <c r="K96" s="1403"/>
    </row>
    <row r="97" spans="1:11" x14ac:dyDescent="0.25">
      <c r="A97" s="13">
        <v>45513</v>
      </c>
      <c r="B97" s="1160"/>
      <c r="C97" s="1159" t="s">
        <v>19409</v>
      </c>
      <c r="D97" s="1406">
        <v>3</v>
      </c>
      <c r="E97" s="1159" t="s">
        <v>12861</v>
      </c>
      <c r="F97" s="1159"/>
      <c r="G97" s="1159" t="s">
        <v>12797</v>
      </c>
      <c r="H97" s="1159" t="s">
        <v>9141</v>
      </c>
      <c r="I97" s="1159" t="s">
        <v>12862</v>
      </c>
      <c r="J97" s="1159"/>
      <c r="K97" s="1159"/>
    </row>
    <row r="98" spans="1:11" x14ac:dyDescent="0.25">
      <c r="A98" s="13">
        <v>45513</v>
      </c>
      <c r="B98" s="1402"/>
      <c r="C98" s="1403" t="s">
        <v>17563</v>
      </c>
      <c r="D98" s="1405">
        <v>0.75</v>
      </c>
      <c r="E98" s="1403" t="s">
        <v>17565</v>
      </c>
      <c r="F98" s="1403" t="s">
        <v>17566</v>
      </c>
      <c r="G98" s="1403" t="s">
        <v>11436</v>
      </c>
      <c r="H98" s="1403" t="s">
        <v>9141</v>
      </c>
      <c r="I98" s="1403" t="s">
        <v>17567</v>
      </c>
      <c r="J98" s="1403"/>
      <c r="K98" s="1403"/>
    </row>
    <row r="99" spans="1:11" x14ac:dyDescent="0.25">
      <c r="A99" s="13">
        <v>45513</v>
      </c>
      <c r="B99" s="1160"/>
      <c r="C99" s="1159" t="s">
        <v>13848</v>
      </c>
      <c r="D99" s="1406">
        <v>2</v>
      </c>
      <c r="E99" s="1159" t="s">
        <v>13851</v>
      </c>
      <c r="F99" s="1159"/>
      <c r="G99" s="1159" t="s">
        <v>11432</v>
      </c>
      <c r="H99" s="1159" t="s">
        <v>9141</v>
      </c>
      <c r="I99" s="1159" t="s">
        <v>13852</v>
      </c>
      <c r="J99" s="1159"/>
      <c r="K99" s="1159"/>
    </row>
    <row r="100" spans="1:11" x14ac:dyDescent="0.25">
      <c r="A100" s="13">
        <v>45513</v>
      </c>
      <c r="B100" s="1402"/>
      <c r="C100" s="1403" t="s">
        <v>17330</v>
      </c>
      <c r="D100" s="1405">
        <v>2.25</v>
      </c>
      <c r="E100" s="1403" t="s">
        <v>17333</v>
      </c>
      <c r="F100" s="1403"/>
      <c r="G100" s="1403" t="s">
        <v>11438</v>
      </c>
      <c r="H100" s="1403" t="s">
        <v>9141</v>
      </c>
      <c r="I100" s="1403" t="s">
        <v>17334</v>
      </c>
      <c r="J100" s="1403"/>
      <c r="K100" s="1403"/>
    </row>
    <row r="101" spans="1:11" x14ac:dyDescent="0.25">
      <c r="A101" s="13">
        <v>45513</v>
      </c>
      <c r="B101" s="1160"/>
      <c r="C101" s="1159" t="s">
        <v>11452</v>
      </c>
      <c r="D101" s="1406">
        <v>0.5</v>
      </c>
      <c r="E101" s="1159" t="s">
        <v>16847</v>
      </c>
      <c r="F101" s="1159"/>
      <c r="G101" s="1159" t="s">
        <v>11432</v>
      </c>
      <c r="H101" s="1159" t="s">
        <v>9141</v>
      </c>
      <c r="I101" s="1159" t="s">
        <v>16848</v>
      </c>
      <c r="J101" s="1159"/>
      <c r="K101" s="1159"/>
    </row>
    <row r="102" spans="1:11" x14ac:dyDescent="0.25">
      <c r="A102" s="13">
        <v>45513</v>
      </c>
      <c r="B102" s="1402"/>
      <c r="C102" s="1403" t="s">
        <v>19813</v>
      </c>
      <c r="D102" s="1405">
        <v>0.5</v>
      </c>
      <c r="E102" s="1403" t="s">
        <v>19513</v>
      </c>
      <c r="F102" s="1403"/>
      <c r="G102" s="1403" t="s">
        <v>11136</v>
      </c>
      <c r="H102" s="1403" t="s">
        <v>9141</v>
      </c>
      <c r="I102" s="1403" t="s">
        <v>18447</v>
      </c>
      <c r="J102" s="1403"/>
      <c r="K102" s="1403"/>
    </row>
    <row r="103" spans="1:11" x14ac:dyDescent="0.25">
      <c r="A103" s="13">
        <v>45513</v>
      </c>
      <c r="B103" s="1160"/>
      <c r="C103" s="1159"/>
      <c r="D103" s="1406"/>
      <c r="E103" s="1159"/>
      <c r="F103" s="1159"/>
      <c r="G103" s="1159"/>
      <c r="H103" s="1159"/>
      <c r="I103" s="1159"/>
      <c r="J103" s="1159"/>
      <c r="K103" s="1159"/>
    </row>
    <row r="104" spans="1:11" x14ac:dyDescent="0.25">
      <c r="A104" s="13">
        <v>45514</v>
      </c>
      <c r="B104" s="1407">
        <v>45514</v>
      </c>
      <c r="C104" s="1403" t="s">
        <v>18993</v>
      </c>
      <c r="D104" s="1405">
        <v>4</v>
      </c>
      <c r="E104" s="1403" t="s">
        <v>13086</v>
      </c>
      <c r="F104" s="1403"/>
      <c r="G104" s="1403" t="s">
        <v>11430</v>
      </c>
      <c r="H104" s="1403" t="s">
        <v>9141</v>
      </c>
      <c r="I104" s="1403" t="s">
        <v>13087</v>
      </c>
      <c r="J104" s="1403"/>
      <c r="K104" s="1403"/>
    </row>
    <row r="105" spans="1:11" x14ac:dyDescent="0.25">
      <c r="A105" s="13">
        <v>45514</v>
      </c>
      <c r="B105" s="1160"/>
      <c r="C105" s="1159"/>
      <c r="D105" s="1406"/>
      <c r="E105" s="1159"/>
      <c r="F105" s="1159"/>
      <c r="G105" s="1159"/>
      <c r="H105" s="1159"/>
      <c r="I105" s="1159"/>
      <c r="J105" s="1159"/>
      <c r="K105" s="1159"/>
    </row>
    <row r="106" spans="1:11" x14ac:dyDescent="0.25">
      <c r="A106" s="13">
        <v>45515</v>
      </c>
      <c r="B106" s="1407">
        <v>45515</v>
      </c>
      <c r="C106" s="1403" t="s">
        <v>14124</v>
      </c>
      <c r="D106" s="1405">
        <v>3</v>
      </c>
      <c r="E106" s="1403" t="s">
        <v>14127</v>
      </c>
      <c r="F106" s="1403"/>
      <c r="G106" s="1403" t="s">
        <v>13723</v>
      </c>
      <c r="H106" s="1403" t="s">
        <v>9141</v>
      </c>
      <c r="I106" s="1403" t="s">
        <v>13724</v>
      </c>
      <c r="J106" s="1403"/>
      <c r="K106" s="1403"/>
    </row>
    <row r="107" spans="1:11" x14ac:dyDescent="0.25">
      <c r="A107" s="13">
        <v>45515</v>
      </c>
      <c r="B107" s="1160"/>
      <c r="C107" s="1159" t="s">
        <v>14129</v>
      </c>
      <c r="D107" s="1406">
        <v>4.5</v>
      </c>
      <c r="E107" s="1159" t="s">
        <v>14131</v>
      </c>
      <c r="F107" s="1159"/>
      <c r="G107" s="1159" t="s">
        <v>11136</v>
      </c>
      <c r="H107" s="1159" t="s">
        <v>9141</v>
      </c>
      <c r="I107" s="1159" t="s">
        <v>14132</v>
      </c>
      <c r="J107" s="1159"/>
      <c r="K107" s="1159"/>
    </row>
    <row r="108" spans="1:11" x14ac:dyDescent="0.25">
      <c r="A108" s="13">
        <v>45515</v>
      </c>
      <c r="B108" s="1402"/>
      <c r="C108" s="1403"/>
      <c r="D108" s="1405"/>
      <c r="E108" s="1403"/>
      <c r="F108" s="1403"/>
      <c r="G108" s="1403"/>
      <c r="H108" s="1403"/>
      <c r="I108" s="1403"/>
      <c r="J108" s="1403"/>
      <c r="K108" s="1403"/>
    </row>
    <row r="109" spans="1:11" x14ac:dyDescent="0.25">
      <c r="A109" s="13">
        <v>45516</v>
      </c>
      <c r="B109" s="1408">
        <v>45516</v>
      </c>
      <c r="C109" s="1159" t="s">
        <v>14129</v>
      </c>
      <c r="D109" s="1406">
        <v>3.25</v>
      </c>
      <c r="E109" s="1159" t="s">
        <v>14131</v>
      </c>
      <c r="F109" s="1159"/>
      <c r="G109" s="1159" t="s">
        <v>11136</v>
      </c>
      <c r="H109" s="1159" t="s">
        <v>9141</v>
      </c>
      <c r="I109" s="1159" t="s">
        <v>14132</v>
      </c>
      <c r="J109" s="1159"/>
      <c r="K109" s="1159"/>
    </row>
    <row r="110" spans="1:11" x14ac:dyDescent="0.25">
      <c r="A110" s="13">
        <v>45516</v>
      </c>
      <c r="B110" s="1402"/>
      <c r="C110" s="1403" t="s">
        <v>19617</v>
      </c>
      <c r="D110" s="1405">
        <v>0.5</v>
      </c>
      <c r="E110" s="1403" t="s">
        <v>19619</v>
      </c>
      <c r="F110" s="1403"/>
      <c r="G110" s="1403" t="s">
        <v>16567</v>
      </c>
      <c r="H110" s="1403" t="s">
        <v>11444</v>
      </c>
      <c r="I110" s="1403" t="s">
        <v>19620</v>
      </c>
      <c r="J110" s="1403"/>
      <c r="K110" s="1403"/>
    </row>
    <row r="111" spans="1:11" x14ac:dyDescent="0.25">
      <c r="A111" s="13">
        <v>45516</v>
      </c>
      <c r="B111" s="1160"/>
      <c r="C111" s="1159" t="s">
        <v>18011</v>
      </c>
      <c r="D111" s="1406">
        <v>1.25</v>
      </c>
      <c r="E111" s="1159" t="s">
        <v>19477</v>
      </c>
      <c r="F111" s="1159"/>
      <c r="G111" s="1159" t="s">
        <v>19478</v>
      </c>
      <c r="H111" s="1159" t="s">
        <v>9141</v>
      </c>
      <c r="I111" s="1159" t="s">
        <v>19479</v>
      </c>
      <c r="J111" s="1159"/>
      <c r="K111" s="1159"/>
    </row>
    <row r="112" spans="1:11" x14ac:dyDescent="0.25">
      <c r="A112" s="13">
        <v>45516</v>
      </c>
      <c r="B112" s="1402"/>
      <c r="C112" s="1403" t="s">
        <v>16852</v>
      </c>
      <c r="D112" s="1405">
        <v>0.5</v>
      </c>
      <c r="E112" s="1403" t="s">
        <v>16854</v>
      </c>
      <c r="F112" s="1403"/>
      <c r="G112" s="1403" t="s">
        <v>11430</v>
      </c>
      <c r="H112" s="1403" t="s">
        <v>9141</v>
      </c>
      <c r="I112" s="1403" t="s">
        <v>16855</v>
      </c>
      <c r="J112" s="1403"/>
      <c r="K112" s="1403"/>
    </row>
    <row r="113" spans="1:11" x14ac:dyDescent="0.25">
      <c r="A113" s="13">
        <v>45516</v>
      </c>
      <c r="B113" s="1160"/>
      <c r="C113" s="1159" t="s">
        <v>16541</v>
      </c>
      <c r="D113" s="1406">
        <v>1.4</v>
      </c>
      <c r="E113" s="1159" t="s">
        <v>16027</v>
      </c>
      <c r="F113" s="1159"/>
      <c r="G113" s="1159" t="s">
        <v>13874</v>
      </c>
      <c r="H113" s="1159" t="s">
        <v>9141</v>
      </c>
      <c r="I113" s="1159" t="s">
        <v>16028</v>
      </c>
      <c r="J113" s="1159"/>
      <c r="K113" s="1159"/>
    </row>
    <row r="114" spans="1:11" x14ac:dyDescent="0.25">
      <c r="A114" s="13">
        <v>45516</v>
      </c>
      <c r="B114" s="1402"/>
      <c r="C114" s="1403" t="s">
        <v>18606</v>
      </c>
      <c r="D114" s="1405">
        <v>0.4</v>
      </c>
      <c r="E114" s="1403" t="s">
        <v>17581</v>
      </c>
      <c r="F114" s="1403"/>
      <c r="G114" s="1403" t="s">
        <v>11437</v>
      </c>
      <c r="H114" s="1403" t="s">
        <v>9141</v>
      </c>
      <c r="I114" s="1403" t="s">
        <v>14010</v>
      </c>
      <c r="J114" s="1403"/>
      <c r="K114" s="1403"/>
    </row>
    <row r="115" spans="1:11" x14ac:dyDescent="0.25">
      <c r="A115" s="13">
        <v>45516</v>
      </c>
      <c r="B115" s="1160"/>
      <c r="C115" s="1159" t="s">
        <v>19751</v>
      </c>
      <c r="D115" s="1406">
        <v>0.4</v>
      </c>
      <c r="E115" s="1159" t="s">
        <v>16619</v>
      </c>
      <c r="F115" s="1159"/>
      <c r="G115" s="1159" t="s">
        <v>11444</v>
      </c>
      <c r="H115" s="1159" t="s">
        <v>9141</v>
      </c>
      <c r="I115" s="1159" t="s">
        <v>16620</v>
      </c>
      <c r="J115" s="1159"/>
      <c r="K115" s="1159"/>
    </row>
    <row r="116" spans="1:11" x14ac:dyDescent="0.25">
      <c r="A116" s="13">
        <v>45516</v>
      </c>
      <c r="B116" s="1402"/>
      <c r="C116" s="1403" t="s">
        <v>19408</v>
      </c>
      <c r="D116" s="1405">
        <v>0.4</v>
      </c>
      <c r="E116" s="1403" t="s">
        <v>13956</v>
      </c>
      <c r="F116" s="1403"/>
      <c r="G116" s="1403" t="s">
        <v>11437</v>
      </c>
      <c r="H116" s="1403" t="s">
        <v>9141</v>
      </c>
      <c r="I116" s="1403" t="s">
        <v>13957</v>
      </c>
      <c r="J116" s="1403"/>
      <c r="K116" s="1403"/>
    </row>
    <row r="117" spans="1:11" x14ac:dyDescent="0.25">
      <c r="A117" s="13">
        <v>45516</v>
      </c>
      <c r="B117" s="1160"/>
      <c r="C117" s="1159" t="s">
        <v>16908</v>
      </c>
      <c r="D117" s="1406">
        <v>0.75</v>
      </c>
      <c r="E117" s="1159" t="s">
        <v>16909</v>
      </c>
      <c r="F117" s="1159" t="s">
        <v>19226</v>
      </c>
      <c r="G117" s="1159" t="s">
        <v>11136</v>
      </c>
      <c r="H117" s="1159" t="s">
        <v>9141</v>
      </c>
      <c r="I117" s="1159" t="s">
        <v>11441</v>
      </c>
      <c r="J117" s="1159"/>
      <c r="K117" s="1159"/>
    </row>
    <row r="118" spans="1:11" x14ac:dyDescent="0.25">
      <c r="A118" s="13">
        <v>45516</v>
      </c>
      <c r="B118" s="1402"/>
      <c r="C118" s="1403" t="s">
        <v>17563</v>
      </c>
      <c r="D118" s="1405">
        <v>1.5</v>
      </c>
      <c r="E118" s="1403" t="s">
        <v>17565</v>
      </c>
      <c r="F118" s="1403" t="s">
        <v>17566</v>
      </c>
      <c r="G118" s="1403" t="s">
        <v>11436</v>
      </c>
      <c r="H118" s="1403" t="s">
        <v>9141</v>
      </c>
      <c r="I118" s="1403" t="s">
        <v>17567</v>
      </c>
      <c r="J118" s="1403"/>
      <c r="K118" s="1403"/>
    </row>
    <row r="119" spans="1:11" x14ac:dyDescent="0.25">
      <c r="A119" s="13">
        <v>45516</v>
      </c>
      <c r="B119" s="1160"/>
      <c r="C119" s="1159" t="s">
        <v>18497</v>
      </c>
      <c r="D119" s="1406">
        <v>0.4</v>
      </c>
      <c r="E119" s="1159" t="s">
        <v>18500</v>
      </c>
      <c r="F119" s="1159"/>
      <c r="G119" s="1159" t="s">
        <v>12353</v>
      </c>
      <c r="H119" s="1159" t="s">
        <v>9141</v>
      </c>
      <c r="I119" s="1159" t="s">
        <v>18501</v>
      </c>
      <c r="J119" s="1159"/>
      <c r="K119" s="1159"/>
    </row>
    <row r="120" spans="1:11" x14ac:dyDescent="0.25">
      <c r="A120" s="13">
        <v>45516</v>
      </c>
      <c r="B120" s="1402"/>
      <c r="C120" s="1403" t="s">
        <v>13848</v>
      </c>
      <c r="D120" s="1405">
        <v>7</v>
      </c>
      <c r="E120" s="1403" t="s">
        <v>13851</v>
      </c>
      <c r="F120" s="1403"/>
      <c r="G120" s="1403" t="s">
        <v>11432</v>
      </c>
      <c r="H120" s="1403" t="s">
        <v>9141</v>
      </c>
      <c r="I120" s="1403" t="s">
        <v>13852</v>
      </c>
      <c r="J120" s="1403"/>
      <c r="K120" s="1403"/>
    </row>
    <row r="121" spans="1:11" x14ac:dyDescent="0.25">
      <c r="A121" s="13">
        <v>45516</v>
      </c>
      <c r="B121" s="1160"/>
      <c r="C121" s="1159" t="s">
        <v>19813</v>
      </c>
      <c r="D121" s="1406">
        <v>0.5</v>
      </c>
      <c r="E121" s="1159" t="s">
        <v>19513</v>
      </c>
      <c r="F121" s="1159"/>
      <c r="G121" s="1159" t="s">
        <v>11136</v>
      </c>
      <c r="H121" s="1159" t="s">
        <v>9141</v>
      </c>
      <c r="I121" s="1159" t="s">
        <v>18447</v>
      </c>
      <c r="J121" s="1159"/>
      <c r="K121" s="1159"/>
    </row>
    <row r="122" spans="1:11" x14ac:dyDescent="0.25">
      <c r="A122" s="13">
        <v>45516</v>
      </c>
      <c r="B122" s="1402"/>
      <c r="C122" s="1403" t="s">
        <v>14027</v>
      </c>
      <c r="D122" s="1405">
        <v>0.25</v>
      </c>
      <c r="E122" s="1403" t="s">
        <v>14030</v>
      </c>
      <c r="F122" s="1403"/>
      <c r="G122" s="1403" t="s">
        <v>14031</v>
      </c>
      <c r="H122" s="1403" t="s">
        <v>9141</v>
      </c>
      <c r="I122" s="1403" t="s">
        <v>13830</v>
      </c>
      <c r="J122" s="1403"/>
      <c r="K122" s="1403"/>
    </row>
    <row r="123" spans="1:11" x14ac:dyDescent="0.25">
      <c r="A123" s="13">
        <v>45516</v>
      </c>
      <c r="B123" s="1160"/>
      <c r="C123" s="1159" t="s">
        <v>19818</v>
      </c>
      <c r="D123" s="1406">
        <v>0.5</v>
      </c>
      <c r="E123" s="1159" t="s">
        <v>18593</v>
      </c>
      <c r="F123" s="1159"/>
      <c r="G123" s="1159" t="s">
        <v>11432</v>
      </c>
      <c r="H123" s="1159" t="s">
        <v>9141</v>
      </c>
      <c r="I123" s="1159" t="s">
        <v>18594</v>
      </c>
      <c r="J123" s="1159"/>
      <c r="K123" s="1159"/>
    </row>
    <row r="124" spans="1:11" x14ac:dyDescent="0.25">
      <c r="A124" s="13">
        <v>45516</v>
      </c>
      <c r="B124" s="1402"/>
      <c r="C124" s="1403" t="s">
        <v>17798</v>
      </c>
      <c r="D124" s="1405">
        <v>2</v>
      </c>
      <c r="E124" s="1403" t="s">
        <v>17801</v>
      </c>
      <c r="F124" s="1403" t="s">
        <v>17802</v>
      </c>
      <c r="G124" s="1403" t="s">
        <v>11437</v>
      </c>
      <c r="H124" s="1403" t="s">
        <v>9141</v>
      </c>
      <c r="I124" s="1403" t="s">
        <v>17803</v>
      </c>
      <c r="J124" s="1403"/>
      <c r="K124" s="1403"/>
    </row>
    <row r="125" spans="1:11" x14ac:dyDescent="0.25">
      <c r="A125" s="13">
        <v>45516</v>
      </c>
      <c r="B125" s="1160"/>
      <c r="C125" s="1159"/>
      <c r="D125" s="1406"/>
      <c r="E125" s="1159"/>
      <c r="F125" s="1159"/>
      <c r="G125" s="1159"/>
      <c r="H125" s="1159"/>
      <c r="I125" s="1159"/>
      <c r="J125" s="1159"/>
      <c r="K125" s="1159"/>
    </row>
    <row r="126" spans="1:11" x14ac:dyDescent="0.25">
      <c r="A126" s="13">
        <v>45517</v>
      </c>
      <c r="B126" s="1407">
        <v>45517</v>
      </c>
      <c r="C126" s="1403" t="s">
        <v>14124</v>
      </c>
      <c r="D126" s="1405">
        <v>0.75</v>
      </c>
      <c r="E126" s="1403" t="s">
        <v>14127</v>
      </c>
      <c r="F126" s="1403"/>
      <c r="G126" s="1403" t="s">
        <v>13723</v>
      </c>
      <c r="H126" s="1403" t="s">
        <v>9141</v>
      </c>
      <c r="I126" s="1403" t="s">
        <v>13724</v>
      </c>
      <c r="J126" s="1403"/>
      <c r="K126" s="1403"/>
    </row>
    <row r="127" spans="1:11" x14ac:dyDescent="0.25">
      <c r="A127" s="13">
        <v>45517</v>
      </c>
      <c r="B127" s="1160"/>
      <c r="C127" s="1159" t="s">
        <v>14129</v>
      </c>
      <c r="D127" s="1406">
        <v>0.5</v>
      </c>
      <c r="E127" s="1159" t="s">
        <v>14131</v>
      </c>
      <c r="F127" s="1159"/>
      <c r="G127" s="1159" t="s">
        <v>11136</v>
      </c>
      <c r="H127" s="1159" t="s">
        <v>9141</v>
      </c>
      <c r="I127" s="1159" t="s">
        <v>14132</v>
      </c>
      <c r="J127" s="1159"/>
      <c r="K127" s="1159"/>
    </row>
    <row r="128" spans="1:11" x14ac:dyDescent="0.25">
      <c r="A128" s="13">
        <v>45517</v>
      </c>
      <c r="B128" s="1402"/>
      <c r="C128" s="1403" t="s">
        <v>19617</v>
      </c>
      <c r="D128" s="1405">
        <v>0.75</v>
      </c>
      <c r="E128" s="1403" t="s">
        <v>19619</v>
      </c>
      <c r="F128" s="1403"/>
      <c r="G128" s="1403" t="s">
        <v>16567</v>
      </c>
      <c r="H128" s="1403" t="s">
        <v>11444</v>
      </c>
      <c r="I128" s="1403" t="s">
        <v>19620</v>
      </c>
      <c r="J128" s="1403"/>
      <c r="K128" s="1403"/>
    </row>
    <row r="129" spans="1:11" x14ac:dyDescent="0.25">
      <c r="A129" s="13">
        <v>45517</v>
      </c>
      <c r="B129" s="1160"/>
      <c r="C129" s="1159" t="s">
        <v>16541</v>
      </c>
      <c r="D129" s="1406">
        <v>0.5</v>
      </c>
      <c r="E129" s="1159" t="s">
        <v>16027</v>
      </c>
      <c r="F129" s="1159"/>
      <c r="G129" s="1159" t="s">
        <v>13874</v>
      </c>
      <c r="H129" s="1159" t="s">
        <v>9141</v>
      </c>
      <c r="I129" s="1159" t="s">
        <v>16028</v>
      </c>
      <c r="J129" s="1159"/>
      <c r="K129" s="1159"/>
    </row>
    <row r="130" spans="1:11" x14ac:dyDescent="0.25">
      <c r="A130" s="13">
        <v>45517</v>
      </c>
      <c r="B130" s="1402"/>
      <c r="C130" s="1403" t="s">
        <v>13884</v>
      </c>
      <c r="D130" s="1405">
        <v>1.25</v>
      </c>
      <c r="E130" s="1403" t="s">
        <v>13887</v>
      </c>
      <c r="F130" s="1403"/>
      <c r="G130" s="1403" t="s">
        <v>13888</v>
      </c>
      <c r="H130" s="1403" t="s">
        <v>9141</v>
      </c>
      <c r="I130" s="1403" t="s">
        <v>13889</v>
      </c>
      <c r="J130" s="1403"/>
      <c r="K130" s="1403"/>
    </row>
    <row r="131" spans="1:11" x14ac:dyDescent="0.25">
      <c r="A131" s="13">
        <v>45517</v>
      </c>
      <c r="B131" s="1160"/>
      <c r="C131" s="1159" t="s">
        <v>13727</v>
      </c>
      <c r="D131" s="1406">
        <v>0.4</v>
      </c>
      <c r="E131" s="1159" t="s">
        <v>13731</v>
      </c>
      <c r="F131" s="1159"/>
      <c r="G131" s="1159" t="s">
        <v>11136</v>
      </c>
      <c r="H131" s="1159" t="s">
        <v>9141</v>
      </c>
      <c r="I131" s="1159" t="s">
        <v>12407</v>
      </c>
      <c r="J131" s="1159"/>
      <c r="K131" s="1159"/>
    </row>
    <row r="132" spans="1:11" x14ac:dyDescent="0.25">
      <c r="A132" s="13">
        <v>45517</v>
      </c>
      <c r="B132" s="1402"/>
      <c r="C132" s="1403" t="s">
        <v>14040</v>
      </c>
      <c r="D132" s="1405">
        <v>0.4</v>
      </c>
      <c r="E132" s="1403" t="s">
        <v>14042</v>
      </c>
      <c r="F132" s="1403"/>
      <c r="G132" s="1403" t="s">
        <v>11438</v>
      </c>
      <c r="H132" s="1403" t="s">
        <v>9141</v>
      </c>
      <c r="I132" s="1403" t="s">
        <v>14043</v>
      </c>
      <c r="J132" s="1403"/>
      <c r="K132" s="1403"/>
    </row>
    <row r="133" spans="1:11" x14ac:dyDescent="0.25">
      <c r="A133" s="13">
        <v>45517</v>
      </c>
      <c r="B133" s="1160"/>
      <c r="C133" s="1159" t="s">
        <v>19695</v>
      </c>
      <c r="D133" s="1406">
        <v>0.4</v>
      </c>
      <c r="E133" s="1159" t="s">
        <v>13073</v>
      </c>
      <c r="F133" s="1159"/>
      <c r="G133" s="1159" t="s">
        <v>11439</v>
      </c>
      <c r="H133" s="1159" t="s">
        <v>9141</v>
      </c>
      <c r="I133" s="1159" t="s">
        <v>13074</v>
      </c>
      <c r="J133" s="1159"/>
      <c r="K133" s="1159"/>
    </row>
    <row r="134" spans="1:11" x14ac:dyDescent="0.25">
      <c r="A134" s="13">
        <v>45517</v>
      </c>
      <c r="B134" s="1402"/>
      <c r="C134" s="1403" t="s">
        <v>19408</v>
      </c>
      <c r="D134" s="1405">
        <v>1.5</v>
      </c>
      <c r="E134" s="1403" t="s">
        <v>13956</v>
      </c>
      <c r="F134" s="1403"/>
      <c r="G134" s="1403" t="s">
        <v>11437</v>
      </c>
      <c r="H134" s="1403" t="s">
        <v>9141</v>
      </c>
      <c r="I134" s="1403" t="s">
        <v>13957</v>
      </c>
      <c r="J134" s="1403"/>
      <c r="K134" s="1403"/>
    </row>
    <row r="135" spans="1:11" x14ac:dyDescent="0.25">
      <c r="A135" s="13">
        <v>45517</v>
      </c>
      <c r="B135" s="1160"/>
      <c r="C135" s="1159" t="s">
        <v>19705</v>
      </c>
      <c r="D135" s="1406">
        <v>2.5</v>
      </c>
      <c r="E135" s="1159" t="s">
        <v>16100</v>
      </c>
      <c r="F135" s="1159"/>
      <c r="G135" s="1159" t="s">
        <v>16101</v>
      </c>
      <c r="H135" s="1159" t="s">
        <v>9141</v>
      </c>
      <c r="I135" s="1159" t="s">
        <v>16102</v>
      </c>
      <c r="J135" s="1159"/>
      <c r="K135" s="1159"/>
    </row>
    <row r="136" spans="1:11" x14ac:dyDescent="0.25">
      <c r="A136" s="13">
        <v>45517</v>
      </c>
      <c r="B136" s="1402"/>
      <c r="C136" s="1403" t="s">
        <v>16908</v>
      </c>
      <c r="D136" s="1405">
        <v>0.75</v>
      </c>
      <c r="E136" s="1403" t="s">
        <v>16909</v>
      </c>
      <c r="F136" s="1403" t="s">
        <v>19226</v>
      </c>
      <c r="G136" s="1403" t="s">
        <v>11136</v>
      </c>
      <c r="H136" s="1403" t="s">
        <v>9141</v>
      </c>
      <c r="I136" s="1403" t="s">
        <v>11441</v>
      </c>
      <c r="J136" s="1403"/>
      <c r="K136" s="1403"/>
    </row>
    <row r="137" spans="1:11" x14ac:dyDescent="0.25">
      <c r="A137" s="13">
        <v>45517</v>
      </c>
      <c r="B137" s="1160"/>
      <c r="C137" s="1159" t="s">
        <v>17563</v>
      </c>
      <c r="D137" s="1406">
        <v>0.5</v>
      </c>
      <c r="E137" s="1159" t="s">
        <v>17565</v>
      </c>
      <c r="F137" s="1159" t="s">
        <v>17566</v>
      </c>
      <c r="G137" s="1159" t="s">
        <v>11436</v>
      </c>
      <c r="H137" s="1159" t="s">
        <v>9141</v>
      </c>
      <c r="I137" s="1159" t="s">
        <v>17567</v>
      </c>
      <c r="J137" s="1159"/>
      <c r="K137" s="1159"/>
    </row>
    <row r="138" spans="1:11" x14ac:dyDescent="0.25">
      <c r="A138" s="13">
        <v>45517</v>
      </c>
      <c r="B138" s="1402"/>
      <c r="C138" s="1403" t="s">
        <v>19831</v>
      </c>
      <c r="D138" s="1405">
        <v>0.4</v>
      </c>
      <c r="E138" s="1403" t="s">
        <v>14066</v>
      </c>
      <c r="F138" s="1403"/>
      <c r="G138" s="1403" t="s">
        <v>11136</v>
      </c>
      <c r="H138" s="1403" t="s">
        <v>9141</v>
      </c>
      <c r="I138" s="1403" t="s">
        <v>14067</v>
      </c>
      <c r="J138" s="1403"/>
      <c r="K138" s="1403"/>
    </row>
    <row r="139" spans="1:11" x14ac:dyDescent="0.25">
      <c r="A139" s="13">
        <v>45517</v>
      </c>
      <c r="B139" s="1160"/>
      <c r="C139" s="1159" t="s">
        <v>18497</v>
      </c>
      <c r="D139" s="1406">
        <v>4</v>
      </c>
      <c r="E139" s="1159" t="s">
        <v>18500</v>
      </c>
      <c r="F139" s="1159"/>
      <c r="G139" s="1159" t="s">
        <v>12353</v>
      </c>
      <c r="H139" s="1159" t="s">
        <v>9141</v>
      </c>
      <c r="I139" s="1159" t="s">
        <v>18501</v>
      </c>
      <c r="J139" s="1159"/>
      <c r="K139" s="1159"/>
    </row>
    <row r="140" spans="1:11" x14ac:dyDescent="0.25">
      <c r="A140" s="13">
        <v>45517</v>
      </c>
      <c r="B140" s="1402"/>
      <c r="C140" s="1403"/>
      <c r="D140" s="1405">
        <v>0.75</v>
      </c>
      <c r="E140" s="1403"/>
      <c r="F140" s="1403"/>
      <c r="G140" s="1403"/>
      <c r="H140" s="1403"/>
      <c r="I140" s="1403"/>
      <c r="J140" s="1403"/>
      <c r="K140" s="1403"/>
    </row>
    <row r="141" spans="1:11" x14ac:dyDescent="0.25">
      <c r="A141" s="13">
        <v>45517</v>
      </c>
      <c r="B141" s="1160"/>
      <c r="C141" s="1159" t="s">
        <v>13848</v>
      </c>
      <c r="D141" s="1406">
        <v>0.5</v>
      </c>
      <c r="E141" s="1159" t="s">
        <v>13851</v>
      </c>
      <c r="F141" s="1159"/>
      <c r="G141" s="1159" t="s">
        <v>11432</v>
      </c>
      <c r="H141" s="1159" t="s">
        <v>9141</v>
      </c>
      <c r="I141" s="1159" t="s">
        <v>13852</v>
      </c>
      <c r="J141" s="1159"/>
      <c r="K141" s="1159"/>
    </row>
    <row r="142" spans="1:11" x14ac:dyDescent="0.25">
      <c r="A142" s="13">
        <v>45517</v>
      </c>
      <c r="B142" s="1402"/>
      <c r="C142" s="1403" t="s">
        <v>17330</v>
      </c>
      <c r="D142" s="1405">
        <v>6</v>
      </c>
      <c r="E142" s="1403" t="s">
        <v>17333</v>
      </c>
      <c r="F142" s="1403"/>
      <c r="G142" s="1403" t="s">
        <v>11438</v>
      </c>
      <c r="H142" s="1403" t="s">
        <v>9141</v>
      </c>
      <c r="I142" s="1403" t="s">
        <v>17334</v>
      </c>
      <c r="J142" s="1403"/>
      <c r="K142" s="1403"/>
    </row>
    <row r="143" spans="1:11" x14ac:dyDescent="0.25">
      <c r="A143" s="13">
        <v>45517</v>
      </c>
      <c r="B143" s="1160"/>
      <c r="C143" s="1159" t="s">
        <v>19813</v>
      </c>
      <c r="D143" s="1406">
        <v>4.5</v>
      </c>
      <c r="E143" s="1159" t="s">
        <v>19513</v>
      </c>
      <c r="F143" s="1159"/>
      <c r="G143" s="1159" t="s">
        <v>11136</v>
      </c>
      <c r="H143" s="1159" t="s">
        <v>9141</v>
      </c>
      <c r="I143" s="1159" t="s">
        <v>18447</v>
      </c>
      <c r="J143" s="1159"/>
      <c r="K143" s="1159"/>
    </row>
    <row r="144" spans="1:11" x14ac:dyDescent="0.25">
      <c r="A144" s="13">
        <v>45517</v>
      </c>
      <c r="B144" s="1402"/>
      <c r="C144" s="1403" t="s">
        <v>19818</v>
      </c>
      <c r="D144" s="1405">
        <v>0.4</v>
      </c>
      <c r="E144" s="1403" t="s">
        <v>18593</v>
      </c>
      <c r="F144" s="1403"/>
      <c r="G144" s="1403" t="s">
        <v>11432</v>
      </c>
      <c r="H144" s="1403" t="s">
        <v>9141</v>
      </c>
      <c r="I144" s="1403" t="s">
        <v>18594</v>
      </c>
      <c r="J144" s="1403"/>
      <c r="K144" s="1403"/>
    </row>
    <row r="145" spans="1:11" x14ac:dyDescent="0.25">
      <c r="A145" s="13">
        <v>45517</v>
      </c>
      <c r="B145" s="1160"/>
      <c r="C145" s="1159" t="s">
        <v>19380</v>
      </c>
      <c r="D145" s="1406">
        <v>0.75</v>
      </c>
      <c r="E145" s="1159" t="s">
        <v>19537</v>
      </c>
      <c r="F145" s="1159"/>
      <c r="G145" s="1159" t="s">
        <v>11432</v>
      </c>
      <c r="H145" s="1159" t="s">
        <v>11444</v>
      </c>
      <c r="I145" s="1159" t="s">
        <v>12782</v>
      </c>
      <c r="J145" s="1159"/>
      <c r="K145" s="1159"/>
    </row>
    <row r="146" spans="1:11" x14ac:dyDescent="0.25">
      <c r="A146" s="13">
        <v>45517</v>
      </c>
      <c r="B146" s="1402"/>
      <c r="C146" s="1403" t="s">
        <v>15595</v>
      </c>
      <c r="D146" s="1405">
        <v>0.5</v>
      </c>
      <c r="E146" s="1403" t="s">
        <v>15598</v>
      </c>
      <c r="F146" s="1403"/>
      <c r="G146" s="1403" t="s">
        <v>11136</v>
      </c>
      <c r="H146" s="1403" t="s">
        <v>9141</v>
      </c>
      <c r="I146" s="1403" t="s">
        <v>15599</v>
      </c>
      <c r="J146" s="1403"/>
      <c r="K146" s="1403"/>
    </row>
    <row r="147" spans="1:11" x14ac:dyDescent="0.25">
      <c r="A147" s="13">
        <v>45517</v>
      </c>
      <c r="B147" s="1160"/>
      <c r="C147" s="1159"/>
      <c r="D147" s="1406"/>
      <c r="E147" s="1159"/>
      <c r="F147" s="1159"/>
      <c r="G147" s="1159"/>
      <c r="H147" s="1159"/>
      <c r="I147" s="1159"/>
      <c r="J147" s="1159"/>
      <c r="K147" s="1159"/>
    </row>
    <row r="148" spans="1:11" x14ac:dyDescent="0.25">
      <c r="A148" s="13">
        <v>45518</v>
      </c>
      <c r="B148" s="1407">
        <v>45518</v>
      </c>
      <c r="C148" s="1403" t="s">
        <v>14129</v>
      </c>
      <c r="D148" s="1405">
        <v>0.4</v>
      </c>
      <c r="E148" s="1403" t="s">
        <v>14131</v>
      </c>
      <c r="F148" s="1403"/>
      <c r="G148" s="1403" t="s">
        <v>11136</v>
      </c>
      <c r="H148" s="1403" t="s">
        <v>9141</v>
      </c>
      <c r="I148" s="1403" t="s">
        <v>14132</v>
      </c>
      <c r="J148" s="1403"/>
      <c r="K148" s="1403"/>
    </row>
    <row r="149" spans="1:11" x14ac:dyDescent="0.25">
      <c r="A149" s="13">
        <v>45518</v>
      </c>
      <c r="B149" s="1160"/>
      <c r="C149" s="1159" t="s">
        <v>19751</v>
      </c>
      <c r="D149" s="1406">
        <v>0.5</v>
      </c>
      <c r="E149" s="1159" t="s">
        <v>16619</v>
      </c>
      <c r="F149" s="1159"/>
      <c r="G149" s="1159" t="s">
        <v>11444</v>
      </c>
      <c r="H149" s="1159" t="s">
        <v>9141</v>
      </c>
      <c r="I149" s="1159" t="s">
        <v>16620</v>
      </c>
      <c r="J149" s="1159"/>
      <c r="K149" s="1159"/>
    </row>
    <row r="150" spans="1:11" x14ac:dyDescent="0.25">
      <c r="A150" s="13">
        <v>45518</v>
      </c>
      <c r="B150" s="1402"/>
      <c r="C150" s="1403" t="s">
        <v>13884</v>
      </c>
      <c r="D150" s="1405">
        <v>0.5</v>
      </c>
      <c r="E150" s="1403" t="s">
        <v>13887</v>
      </c>
      <c r="F150" s="1403"/>
      <c r="G150" s="1403" t="s">
        <v>13888</v>
      </c>
      <c r="H150" s="1403" t="s">
        <v>9141</v>
      </c>
      <c r="I150" s="1403" t="s">
        <v>13889</v>
      </c>
      <c r="J150" s="1403"/>
      <c r="K150" s="1403"/>
    </row>
    <row r="151" spans="1:11" x14ac:dyDescent="0.25">
      <c r="A151" s="13">
        <v>45518</v>
      </c>
      <c r="B151" s="1160"/>
      <c r="C151" s="1159" t="s">
        <v>16652</v>
      </c>
      <c r="D151" s="1406">
        <v>1.5</v>
      </c>
      <c r="E151" s="1159" t="s">
        <v>16657</v>
      </c>
      <c r="F151" s="1159"/>
      <c r="G151" s="1159" t="s">
        <v>11432</v>
      </c>
      <c r="H151" s="1159" t="s">
        <v>11444</v>
      </c>
      <c r="I151" s="1159" t="s">
        <v>16658</v>
      </c>
      <c r="J151" s="1159"/>
      <c r="K151" s="1159"/>
    </row>
    <row r="152" spans="1:11" x14ac:dyDescent="0.25">
      <c r="A152" s="13">
        <v>45518</v>
      </c>
      <c r="B152" s="1402"/>
      <c r="C152" s="1403" t="s">
        <v>19409</v>
      </c>
      <c r="D152" s="1405">
        <v>2</v>
      </c>
      <c r="E152" s="1403" t="s">
        <v>12861</v>
      </c>
      <c r="F152" s="1403"/>
      <c r="G152" s="1403" t="s">
        <v>12797</v>
      </c>
      <c r="H152" s="1403" t="s">
        <v>9141</v>
      </c>
      <c r="I152" s="1403" t="s">
        <v>12862</v>
      </c>
      <c r="J152" s="1403"/>
      <c r="K152" s="1403"/>
    </row>
    <row r="153" spans="1:11" x14ac:dyDescent="0.25">
      <c r="A153" s="13">
        <v>45518</v>
      </c>
      <c r="B153" s="1160"/>
      <c r="C153" s="1159" t="s">
        <v>18195</v>
      </c>
      <c r="D153" s="1406">
        <v>0.75</v>
      </c>
      <c r="E153" s="1159" t="s">
        <v>18198</v>
      </c>
      <c r="F153" s="1159"/>
      <c r="G153" s="1159" t="s">
        <v>11136</v>
      </c>
      <c r="H153" s="1159" t="s">
        <v>11444</v>
      </c>
      <c r="I153" s="1159" t="s">
        <v>18199</v>
      </c>
      <c r="J153" s="1159"/>
      <c r="K153" s="1159"/>
    </row>
    <row r="154" spans="1:11" x14ac:dyDescent="0.25">
      <c r="A154" s="13">
        <v>45518</v>
      </c>
      <c r="B154" s="1402"/>
      <c r="C154" s="1403" t="s">
        <v>17330</v>
      </c>
      <c r="D154" s="1405">
        <v>3</v>
      </c>
      <c r="E154" s="1403" t="s">
        <v>17333</v>
      </c>
      <c r="F154" s="1403"/>
      <c r="G154" s="1403" t="s">
        <v>11438</v>
      </c>
      <c r="H154" s="1403" t="s">
        <v>9141</v>
      </c>
      <c r="I154" s="1403" t="s">
        <v>17334</v>
      </c>
      <c r="J154" s="1403"/>
      <c r="K154" s="1403"/>
    </row>
    <row r="155" spans="1:11" x14ac:dyDescent="0.25">
      <c r="A155" s="13">
        <v>45518</v>
      </c>
      <c r="B155" s="1160"/>
      <c r="C155" s="1159" t="s">
        <v>19813</v>
      </c>
      <c r="D155" s="1406">
        <v>4.5</v>
      </c>
      <c r="E155" s="1159" t="s">
        <v>19513</v>
      </c>
      <c r="F155" s="1159"/>
      <c r="G155" s="1159" t="s">
        <v>11136</v>
      </c>
      <c r="H155" s="1159" t="s">
        <v>9141</v>
      </c>
      <c r="I155" s="1159" t="s">
        <v>18447</v>
      </c>
      <c r="J155" s="1159"/>
      <c r="K155" s="1159"/>
    </row>
    <row r="156" spans="1:11" x14ac:dyDescent="0.25">
      <c r="A156" s="13">
        <v>45518</v>
      </c>
      <c r="B156" s="1402"/>
      <c r="C156" s="1403" t="s">
        <v>17798</v>
      </c>
      <c r="D156" s="1405">
        <v>1</v>
      </c>
      <c r="E156" s="1403" t="s">
        <v>17801</v>
      </c>
      <c r="F156" s="1403" t="s">
        <v>17802</v>
      </c>
      <c r="G156" s="1403" t="s">
        <v>11437</v>
      </c>
      <c r="H156" s="1403" t="s">
        <v>9141</v>
      </c>
      <c r="I156" s="1403" t="s">
        <v>17803</v>
      </c>
      <c r="J156" s="1403"/>
      <c r="K156" s="1403"/>
    </row>
    <row r="157" spans="1:11" x14ac:dyDescent="0.25">
      <c r="A157" s="13">
        <v>45518</v>
      </c>
      <c r="B157" s="1160"/>
      <c r="C157" s="1159" t="s">
        <v>13480</v>
      </c>
      <c r="D157" s="1406">
        <v>1</v>
      </c>
      <c r="E157" s="1159" t="s">
        <v>17670</v>
      </c>
      <c r="F157" s="1159"/>
      <c r="G157" s="1159" t="s">
        <v>17671</v>
      </c>
      <c r="H157" s="1159" t="s">
        <v>9141</v>
      </c>
      <c r="I157" s="1159" t="s">
        <v>17672</v>
      </c>
      <c r="J157" s="1159"/>
      <c r="K157" s="1159"/>
    </row>
    <row r="158" spans="1:11" x14ac:dyDescent="0.25">
      <c r="A158" s="13">
        <v>45518</v>
      </c>
      <c r="B158" s="1402"/>
      <c r="C158" s="1403" t="s">
        <v>17722</v>
      </c>
      <c r="D158" s="1405">
        <v>4.5</v>
      </c>
      <c r="E158" s="1403" t="s">
        <v>19286</v>
      </c>
      <c r="F158" s="1403" t="s">
        <v>17479</v>
      </c>
      <c r="G158" s="1403" t="s">
        <v>17725</v>
      </c>
      <c r="H158" s="1403" t="s">
        <v>9141</v>
      </c>
      <c r="I158" s="1403" t="s">
        <v>17726</v>
      </c>
      <c r="J158" s="1403"/>
      <c r="K158" s="1403"/>
    </row>
    <row r="159" spans="1:11" x14ac:dyDescent="0.25">
      <c r="A159" s="13">
        <v>45518</v>
      </c>
      <c r="B159" s="1160"/>
      <c r="C159" s="1159"/>
      <c r="D159" s="1406"/>
      <c r="E159" s="1159"/>
      <c r="F159" s="1159"/>
      <c r="G159" s="1159"/>
      <c r="H159" s="1159"/>
      <c r="I159" s="1159"/>
      <c r="J159" s="1159"/>
      <c r="K159" s="1159"/>
    </row>
    <row r="160" spans="1:11" x14ac:dyDescent="0.25">
      <c r="A160" s="13">
        <v>45519</v>
      </c>
      <c r="B160" s="1407">
        <v>45519</v>
      </c>
      <c r="C160" s="1403" t="s">
        <v>14124</v>
      </c>
      <c r="D160" s="1405">
        <v>1.75</v>
      </c>
      <c r="E160" s="1403" t="s">
        <v>14127</v>
      </c>
      <c r="F160" s="1403"/>
      <c r="G160" s="1403" t="s">
        <v>13723</v>
      </c>
      <c r="H160" s="1403" t="s">
        <v>9141</v>
      </c>
      <c r="I160" s="1403" t="s">
        <v>13724</v>
      </c>
      <c r="J160" s="1403"/>
      <c r="K160" s="1403"/>
    </row>
    <row r="161" spans="1:11" x14ac:dyDescent="0.25">
      <c r="A161" s="13">
        <v>45519</v>
      </c>
      <c r="B161" s="1160"/>
      <c r="C161" s="1159" t="s">
        <v>14129</v>
      </c>
      <c r="D161" s="1406">
        <v>5.5</v>
      </c>
      <c r="E161" s="1159" t="s">
        <v>14131</v>
      </c>
      <c r="F161" s="1159"/>
      <c r="G161" s="1159" t="s">
        <v>11136</v>
      </c>
      <c r="H161" s="1159" t="s">
        <v>9141</v>
      </c>
      <c r="I161" s="1159" t="s">
        <v>14132</v>
      </c>
      <c r="J161" s="1159"/>
      <c r="K161" s="1159"/>
    </row>
    <row r="162" spans="1:11" x14ac:dyDescent="0.25">
      <c r="A162" s="13">
        <v>45519</v>
      </c>
      <c r="B162" s="1402"/>
      <c r="C162" s="1403" t="s">
        <v>13727</v>
      </c>
      <c r="D162" s="1405">
        <v>0.75</v>
      </c>
      <c r="E162" s="1403" t="s">
        <v>13731</v>
      </c>
      <c r="F162" s="1403"/>
      <c r="G162" s="1403" t="s">
        <v>11136</v>
      </c>
      <c r="H162" s="1403" t="s">
        <v>9141</v>
      </c>
      <c r="I162" s="1403" t="s">
        <v>12407</v>
      </c>
      <c r="J162" s="1403"/>
      <c r="K162" s="1403"/>
    </row>
    <row r="163" spans="1:11" x14ac:dyDescent="0.25">
      <c r="A163" s="13">
        <v>45519</v>
      </c>
      <c r="B163" s="1160"/>
      <c r="C163" s="1159" t="s">
        <v>19705</v>
      </c>
      <c r="D163" s="1406">
        <v>1</v>
      </c>
      <c r="E163" s="1159" t="s">
        <v>16100</v>
      </c>
      <c r="F163" s="1159"/>
      <c r="G163" s="1159" t="s">
        <v>16101</v>
      </c>
      <c r="H163" s="1159" t="s">
        <v>9141</v>
      </c>
      <c r="I163" s="1159" t="s">
        <v>16102</v>
      </c>
      <c r="J163" s="1159"/>
      <c r="K163" s="1159"/>
    </row>
    <row r="164" spans="1:11" x14ac:dyDescent="0.25">
      <c r="A164" s="13">
        <v>45519</v>
      </c>
      <c r="B164" s="1402"/>
      <c r="C164" s="1403" t="s">
        <v>18993</v>
      </c>
      <c r="D164" s="1405">
        <v>2</v>
      </c>
      <c r="E164" s="1403" t="s">
        <v>13086</v>
      </c>
      <c r="F164" s="1403"/>
      <c r="G164" s="1403" t="s">
        <v>11430</v>
      </c>
      <c r="H164" s="1403" t="s">
        <v>9141</v>
      </c>
      <c r="I164" s="1403" t="s">
        <v>13087</v>
      </c>
      <c r="J164" s="1403"/>
      <c r="K164" s="1403"/>
    </row>
    <row r="165" spans="1:11" x14ac:dyDescent="0.25">
      <c r="A165" s="13">
        <v>45519</v>
      </c>
      <c r="B165" s="1160"/>
      <c r="C165" s="1159" t="s">
        <v>18497</v>
      </c>
      <c r="D165" s="1406">
        <v>7</v>
      </c>
      <c r="E165" s="1159" t="s">
        <v>18500</v>
      </c>
      <c r="F165" s="1159"/>
      <c r="G165" s="1159" t="s">
        <v>12353</v>
      </c>
      <c r="H165" s="1159" t="s">
        <v>9141</v>
      </c>
      <c r="I165" s="1159" t="s">
        <v>18501</v>
      </c>
      <c r="J165" s="1159"/>
      <c r="K165" s="1159"/>
    </row>
    <row r="166" spans="1:11" x14ac:dyDescent="0.25">
      <c r="A166" s="13">
        <v>45519</v>
      </c>
      <c r="B166" s="1402"/>
      <c r="C166" s="1403" t="s">
        <v>13848</v>
      </c>
      <c r="D166" s="1405">
        <v>1.5</v>
      </c>
      <c r="E166" s="1403" t="s">
        <v>13851</v>
      </c>
      <c r="F166" s="1403"/>
      <c r="G166" s="1403" t="s">
        <v>11432</v>
      </c>
      <c r="H166" s="1403" t="s">
        <v>9141</v>
      </c>
      <c r="I166" s="1403" t="s">
        <v>13852</v>
      </c>
      <c r="J166" s="1403"/>
      <c r="K166" s="1403"/>
    </row>
    <row r="167" spans="1:11" x14ac:dyDescent="0.25">
      <c r="A167" s="13">
        <v>45519</v>
      </c>
      <c r="B167" s="1160"/>
      <c r="C167" s="1159" t="s">
        <v>17330</v>
      </c>
      <c r="D167" s="1406">
        <v>3.25</v>
      </c>
      <c r="E167" s="1159" t="s">
        <v>17333</v>
      </c>
      <c r="F167" s="1159"/>
      <c r="G167" s="1159" t="s">
        <v>11438</v>
      </c>
      <c r="H167" s="1159" t="s">
        <v>9141</v>
      </c>
      <c r="I167" s="1159" t="s">
        <v>17334</v>
      </c>
      <c r="J167" s="1159"/>
      <c r="K167" s="1159"/>
    </row>
    <row r="168" spans="1:11" x14ac:dyDescent="0.25">
      <c r="A168" s="13">
        <v>45519</v>
      </c>
      <c r="B168" s="1402"/>
      <c r="C168" s="1403" t="s">
        <v>19813</v>
      </c>
      <c r="D168" s="1405">
        <v>2.25</v>
      </c>
      <c r="E168" s="1403" t="s">
        <v>19513</v>
      </c>
      <c r="F168" s="1403"/>
      <c r="G168" s="1403" t="s">
        <v>11136</v>
      </c>
      <c r="H168" s="1403" t="s">
        <v>9141</v>
      </c>
      <c r="I168" s="1403" t="s">
        <v>18447</v>
      </c>
      <c r="J168" s="1403"/>
      <c r="K168" s="1403"/>
    </row>
    <row r="169" spans="1:11" x14ac:dyDescent="0.25">
      <c r="A169" s="13">
        <v>45519</v>
      </c>
      <c r="B169" s="1160"/>
      <c r="C169" s="1159" t="s">
        <v>19818</v>
      </c>
      <c r="D169" s="1406">
        <v>0.5</v>
      </c>
      <c r="E169" s="1159" t="s">
        <v>18593</v>
      </c>
      <c r="F169" s="1159"/>
      <c r="G169" s="1159" t="s">
        <v>11432</v>
      </c>
      <c r="H169" s="1159" t="s">
        <v>9141</v>
      </c>
      <c r="I169" s="1159" t="s">
        <v>18594</v>
      </c>
      <c r="J169" s="1159"/>
      <c r="K169" s="1159"/>
    </row>
    <row r="170" spans="1:11" x14ac:dyDescent="0.25">
      <c r="A170" s="13">
        <v>45519</v>
      </c>
      <c r="B170" s="1402"/>
      <c r="C170" s="1403" t="s">
        <v>17798</v>
      </c>
      <c r="D170" s="1405">
        <v>2</v>
      </c>
      <c r="E170" s="1403" t="s">
        <v>17801</v>
      </c>
      <c r="F170" s="1403" t="s">
        <v>17802</v>
      </c>
      <c r="G170" s="1403" t="s">
        <v>11437</v>
      </c>
      <c r="H170" s="1403" t="s">
        <v>9141</v>
      </c>
      <c r="I170" s="1403" t="s">
        <v>17803</v>
      </c>
      <c r="J170" s="1403"/>
      <c r="K170" s="1403"/>
    </row>
    <row r="171" spans="1:11" x14ac:dyDescent="0.25">
      <c r="A171" s="13">
        <v>45519</v>
      </c>
      <c r="B171" s="1160"/>
      <c r="C171" s="1159" t="s">
        <v>13480</v>
      </c>
      <c r="D171" s="1406">
        <v>2.75</v>
      </c>
      <c r="E171" s="1159" t="s">
        <v>17670</v>
      </c>
      <c r="F171" s="1159"/>
      <c r="G171" s="1159" t="s">
        <v>17671</v>
      </c>
      <c r="H171" s="1159" t="s">
        <v>9141</v>
      </c>
      <c r="I171" s="1159" t="s">
        <v>17672</v>
      </c>
      <c r="J171" s="1159"/>
      <c r="K171" s="1159"/>
    </row>
    <row r="172" spans="1:11" x14ac:dyDescent="0.25">
      <c r="A172" s="13">
        <v>45519</v>
      </c>
      <c r="B172" s="1402"/>
      <c r="C172" s="1403" t="s">
        <v>17722</v>
      </c>
      <c r="D172" s="1405">
        <v>0.5</v>
      </c>
      <c r="E172" s="1403" t="s">
        <v>19286</v>
      </c>
      <c r="F172" s="1403" t="s">
        <v>17479</v>
      </c>
      <c r="G172" s="1403" t="s">
        <v>17725</v>
      </c>
      <c r="H172" s="1403" t="s">
        <v>9141</v>
      </c>
      <c r="I172" s="1403" t="s">
        <v>17726</v>
      </c>
      <c r="J172" s="1403"/>
      <c r="K172" s="1403"/>
    </row>
    <row r="173" spans="1:11" x14ac:dyDescent="0.25">
      <c r="A173" s="13">
        <v>45519</v>
      </c>
      <c r="B173" s="1160"/>
      <c r="C173" s="1159" t="s">
        <v>18019</v>
      </c>
      <c r="D173" s="1406">
        <v>1</v>
      </c>
      <c r="E173" s="1159" t="s">
        <v>18022</v>
      </c>
      <c r="F173" s="1159" t="s">
        <v>16262</v>
      </c>
      <c r="G173" s="1159" t="s">
        <v>11136</v>
      </c>
      <c r="H173" s="1159" t="s">
        <v>9141</v>
      </c>
      <c r="I173" s="1159" t="s">
        <v>11441</v>
      </c>
      <c r="J173" s="1159"/>
      <c r="K173" s="1159"/>
    </row>
    <row r="174" spans="1:11" x14ac:dyDescent="0.25">
      <c r="A174" s="13">
        <v>45519</v>
      </c>
      <c r="B174" s="1402"/>
      <c r="C174" s="1403"/>
      <c r="D174" s="1405"/>
      <c r="E174" s="1403"/>
      <c r="F174" s="1403"/>
      <c r="G174" s="1403"/>
      <c r="H174" s="1403"/>
      <c r="I174" s="1403"/>
      <c r="J174" s="1403"/>
      <c r="K174" s="1403"/>
    </row>
    <row r="175" spans="1:11" x14ac:dyDescent="0.25">
      <c r="A175" s="13">
        <v>45520</v>
      </c>
      <c r="B175" s="1408">
        <v>45520</v>
      </c>
      <c r="C175" s="1159" t="s">
        <v>14129</v>
      </c>
      <c r="D175" s="1406">
        <v>1.5</v>
      </c>
      <c r="E175" s="1159" t="s">
        <v>14131</v>
      </c>
      <c r="F175" s="1159"/>
      <c r="G175" s="1159" t="s">
        <v>11136</v>
      </c>
      <c r="H175" s="1159" t="s">
        <v>9141</v>
      </c>
      <c r="I175" s="1159" t="s">
        <v>14132</v>
      </c>
      <c r="J175" s="1159"/>
      <c r="K175" s="1159"/>
    </row>
    <row r="176" spans="1:11" x14ac:dyDescent="0.25">
      <c r="A176" s="13">
        <v>45520</v>
      </c>
      <c r="B176" s="1402"/>
      <c r="C176" s="1403" t="s">
        <v>14147</v>
      </c>
      <c r="D176" s="1405">
        <v>0.25</v>
      </c>
      <c r="E176" s="1403" t="s">
        <v>14150</v>
      </c>
      <c r="F176" s="1403"/>
      <c r="G176" s="1403" t="s">
        <v>14151</v>
      </c>
      <c r="H176" s="1403" t="s">
        <v>9141</v>
      </c>
      <c r="I176" s="1403" t="s">
        <v>14152</v>
      </c>
      <c r="J176" s="1403"/>
      <c r="K176" s="1403"/>
    </row>
    <row r="177" spans="1:11" x14ac:dyDescent="0.25">
      <c r="A177" s="13">
        <v>45520</v>
      </c>
      <c r="B177" s="1160"/>
      <c r="C177" s="1159" t="s">
        <v>19751</v>
      </c>
      <c r="D177" s="1406">
        <v>0.4</v>
      </c>
      <c r="E177" s="1159" t="s">
        <v>16619</v>
      </c>
      <c r="F177" s="1159"/>
      <c r="G177" s="1159" t="s">
        <v>11444</v>
      </c>
      <c r="H177" s="1159" t="s">
        <v>9141</v>
      </c>
      <c r="I177" s="1159" t="s">
        <v>16620</v>
      </c>
      <c r="J177" s="1159"/>
      <c r="K177" s="1159"/>
    </row>
    <row r="178" spans="1:11" x14ac:dyDescent="0.25">
      <c r="A178" s="13">
        <v>45520</v>
      </c>
      <c r="B178" s="1402"/>
      <c r="C178" s="1403" t="s">
        <v>19705</v>
      </c>
      <c r="D178" s="1405">
        <v>0.75</v>
      </c>
      <c r="E178" s="1403" t="s">
        <v>16100</v>
      </c>
      <c r="F178" s="1403"/>
      <c r="G178" s="1403" t="s">
        <v>16101</v>
      </c>
      <c r="H178" s="1403" t="s">
        <v>9141</v>
      </c>
      <c r="I178" s="1403" t="s">
        <v>16102</v>
      </c>
      <c r="J178" s="1403"/>
      <c r="K178" s="1403"/>
    </row>
    <row r="179" spans="1:11" x14ac:dyDescent="0.25">
      <c r="A179" s="13">
        <v>45520</v>
      </c>
      <c r="B179" s="1160"/>
      <c r="C179" s="1159" t="s">
        <v>18497</v>
      </c>
      <c r="D179" s="1406">
        <v>20</v>
      </c>
      <c r="E179" s="1159" t="s">
        <v>18500</v>
      </c>
      <c r="F179" s="1159"/>
      <c r="G179" s="1159" t="s">
        <v>12353</v>
      </c>
      <c r="H179" s="1159" t="s">
        <v>9141</v>
      </c>
      <c r="I179" s="1159" t="s">
        <v>18501</v>
      </c>
      <c r="J179" s="1159"/>
      <c r="K179" s="1159"/>
    </row>
    <row r="180" spans="1:11" x14ac:dyDescent="0.25">
      <c r="A180" s="13">
        <v>45520</v>
      </c>
      <c r="B180" s="1402"/>
      <c r="C180" s="1403" t="s">
        <v>17330</v>
      </c>
      <c r="D180" s="1405">
        <v>0.4</v>
      </c>
      <c r="E180" s="1403" t="s">
        <v>17333</v>
      </c>
      <c r="F180" s="1403"/>
      <c r="G180" s="1403" t="s">
        <v>11438</v>
      </c>
      <c r="H180" s="1403" t="s">
        <v>9141</v>
      </c>
      <c r="I180" s="1403" t="s">
        <v>17334</v>
      </c>
      <c r="J180" s="1403"/>
      <c r="K180" s="1403"/>
    </row>
    <row r="181" spans="1:11" x14ac:dyDescent="0.25">
      <c r="A181" s="13">
        <v>45520</v>
      </c>
      <c r="B181" s="1160"/>
      <c r="C181" s="1159" t="s">
        <v>19813</v>
      </c>
      <c r="D181" s="1406">
        <v>2.5</v>
      </c>
      <c r="E181" s="1159" t="s">
        <v>19513</v>
      </c>
      <c r="F181" s="1159"/>
      <c r="G181" s="1159" t="s">
        <v>11136</v>
      </c>
      <c r="H181" s="1159" t="s">
        <v>9141</v>
      </c>
      <c r="I181" s="1159" t="s">
        <v>18447</v>
      </c>
      <c r="J181" s="1159"/>
      <c r="K181" s="1159"/>
    </row>
    <row r="182" spans="1:11" x14ac:dyDescent="0.25">
      <c r="A182" s="13">
        <v>45520</v>
      </c>
      <c r="B182" s="1402"/>
      <c r="C182" s="1403"/>
      <c r="D182" s="1405"/>
      <c r="E182" s="1403"/>
      <c r="F182" s="1403"/>
      <c r="G182" s="1403"/>
      <c r="H182" s="1403"/>
      <c r="I182" s="1403"/>
      <c r="J182" s="1403"/>
      <c r="K182" s="1403"/>
    </row>
    <row r="183" spans="1:11" x14ac:dyDescent="0.25">
      <c r="A183" s="13">
        <v>45522</v>
      </c>
      <c r="B183" s="1408">
        <v>45522</v>
      </c>
      <c r="C183" s="1159" t="s">
        <v>18606</v>
      </c>
      <c r="D183" s="1406">
        <v>0.4</v>
      </c>
      <c r="E183" s="1159" t="s">
        <v>17581</v>
      </c>
      <c r="F183" s="1159"/>
      <c r="G183" s="1159" t="s">
        <v>11437</v>
      </c>
      <c r="H183" s="1159" t="s">
        <v>9141</v>
      </c>
      <c r="I183" s="1159" t="s">
        <v>14010</v>
      </c>
      <c r="J183" s="1159"/>
      <c r="K183" s="1159"/>
    </row>
    <row r="184" spans="1:11" x14ac:dyDescent="0.25">
      <c r="A184" s="13">
        <v>45522</v>
      </c>
      <c r="B184" s="1402"/>
      <c r="C184" s="1403" t="s">
        <v>18497</v>
      </c>
      <c r="D184" s="1405">
        <v>0.4</v>
      </c>
      <c r="E184" s="1403" t="s">
        <v>18500</v>
      </c>
      <c r="F184" s="1403"/>
      <c r="G184" s="1403" t="s">
        <v>12353</v>
      </c>
      <c r="H184" s="1403" t="s">
        <v>9141</v>
      </c>
      <c r="I184" s="1403" t="s">
        <v>18501</v>
      </c>
      <c r="J184" s="1403"/>
      <c r="K184" s="1403"/>
    </row>
    <row r="185" spans="1:11" x14ac:dyDescent="0.25">
      <c r="A185" s="13">
        <v>45522</v>
      </c>
      <c r="B185" s="1160"/>
      <c r="C185" s="1159" t="s">
        <v>19813</v>
      </c>
      <c r="D185" s="1406">
        <v>0.5</v>
      </c>
      <c r="E185" s="1159" t="s">
        <v>19513</v>
      </c>
      <c r="F185" s="1159"/>
      <c r="G185" s="1159" t="s">
        <v>11136</v>
      </c>
      <c r="H185" s="1159" t="s">
        <v>9141</v>
      </c>
      <c r="I185" s="1159" t="s">
        <v>18447</v>
      </c>
      <c r="J185" s="1159"/>
      <c r="K185" s="1159"/>
    </row>
    <row r="186" spans="1:11" x14ac:dyDescent="0.25">
      <c r="A186" s="13">
        <v>45522</v>
      </c>
      <c r="B186" s="1402"/>
      <c r="C186" s="1403"/>
      <c r="D186" s="1405"/>
      <c r="E186" s="1403"/>
      <c r="F186" s="1403"/>
      <c r="G186" s="1403"/>
      <c r="H186" s="1403"/>
      <c r="I186" s="1403"/>
      <c r="J186" s="1403"/>
      <c r="K186" s="1403"/>
    </row>
    <row r="187" spans="1:11" x14ac:dyDescent="0.25">
      <c r="A187" s="13">
        <v>45523</v>
      </c>
      <c r="B187" s="1408">
        <v>45523</v>
      </c>
      <c r="C187" s="1159" t="s">
        <v>19617</v>
      </c>
      <c r="D187" s="1406">
        <v>0.5</v>
      </c>
      <c r="E187" s="1159" t="s">
        <v>19619</v>
      </c>
      <c r="F187" s="1159"/>
      <c r="G187" s="1159" t="s">
        <v>16567</v>
      </c>
      <c r="H187" s="1159" t="s">
        <v>11444</v>
      </c>
      <c r="I187" s="1159" t="s">
        <v>19620</v>
      </c>
      <c r="J187" s="1159"/>
      <c r="K187" s="1159"/>
    </row>
    <row r="188" spans="1:11" x14ac:dyDescent="0.25">
      <c r="A188" s="13">
        <v>45523</v>
      </c>
      <c r="B188" s="1402"/>
      <c r="C188" s="1403" t="s">
        <v>18993</v>
      </c>
      <c r="D188" s="1405">
        <v>0.5</v>
      </c>
      <c r="E188" s="1403" t="s">
        <v>13086</v>
      </c>
      <c r="F188" s="1403"/>
      <c r="G188" s="1403" t="s">
        <v>11430</v>
      </c>
      <c r="H188" s="1403" t="s">
        <v>9141</v>
      </c>
      <c r="I188" s="1403" t="s">
        <v>13087</v>
      </c>
      <c r="J188" s="1403"/>
      <c r="K188" s="1403"/>
    </row>
    <row r="189" spans="1:11" x14ac:dyDescent="0.25">
      <c r="A189" s="13">
        <v>45523</v>
      </c>
      <c r="B189" s="1160"/>
      <c r="C189" s="1159" t="s">
        <v>13848</v>
      </c>
      <c r="D189" s="1406">
        <v>0.4</v>
      </c>
      <c r="E189" s="1159" t="s">
        <v>13851</v>
      </c>
      <c r="F189" s="1159"/>
      <c r="G189" s="1159" t="s">
        <v>11432</v>
      </c>
      <c r="H189" s="1159" t="s">
        <v>9141</v>
      </c>
      <c r="I189" s="1159" t="s">
        <v>13852</v>
      </c>
      <c r="J189" s="1159"/>
      <c r="K189" s="1159"/>
    </row>
    <row r="190" spans="1:11" x14ac:dyDescent="0.25">
      <c r="A190" s="13">
        <v>45523</v>
      </c>
      <c r="B190" s="1402"/>
      <c r="C190" s="1403"/>
      <c r="D190" s="1405"/>
      <c r="E190" s="1403"/>
      <c r="F190" s="1403"/>
      <c r="G190" s="1403"/>
      <c r="H190" s="1403"/>
      <c r="I190" s="1403"/>
      <c r="J190" s="1403"/>
      <c r="K190" s="1403"/>
    </row>
    <row r="191" spans="1:11" x14ac:dyDescent="0.25">
      <c r="A191" s="13">
        <v>45524</v>
      </c>
      <c r="B191" s="1408">
        <v>45524</v>
      </c>
      <c r="C191" s="1159" t="s">
        <v>14129</v>
      </c>
      <c r="D191" s="1406">
        <v>0.4</v>
      </c>
      <c r="E191" s="1159" t="s">
        <v>14131</v>
      </c>
      <c r="F191" s="1159"/>
      <c r="G191" s="1159" t="s">
        <v>11136</v>
      </c>
      <c r="H191" s="1159" t="s">
        <v>9141</v>
      </c>
      <c r="I191" s="1159" t="s">
        <v>14132</v>
      </c>
      <c r="J191" s="1159"/>
      <c r="K191" s="1159"/>
    </row>
    <row r="192" spans="1:11" x14ac:dyDescent="0.25">
      <c r="A192" s="13">
        <v>45524</v>
      </c>
      <c r="B192" s="1402"/>
      <c r="C192" s="1403" t="s">
        <v>19409</v>
      </c>
      <c r="D192" s="1405">
        <v>1</v>
      </c>
      <c r="E192" s="1403" t="s">
        <v>12861</v>
      </c>
      <c r="F192" s="1403"/>
      <c r="G192" s="1403" t="s">
        <v>12797</v>
      </c>
      <c r="H192" s="1403" t="s">
        <v>9141</v>
      </c>
      <c r="I192" s="1403" t="s">
        <v>12862</v>
      </c>
      <c r="J192" s="1403"/>
      <c r="K192" s="1403"/>
    </row>
    <row r="193" spans="1:11" x14ac:dyDescent="0.25">
      <c r="A193" s="13">
        <v>45524</v>
      </c>
      <c r="B193" s="1160"/>
      <c r="C193" s="1159" t="s">
        <v>17330</v>
      </c>
      <c r="D193" s="1406">
        <v>1</v>
      </c>
      <c r="E193" s="1159" t="s">
        <v>17333</v>
      </c>
      <c r="F193" s="1159"/>
      <c r="G193" s="1159" t="s">
        <v>11438</v>
      </c>
      <c r="H193" s="1159" t="s">
        <v>9141</v>
      </c>
      <c r="I193" s="1159" t="s">
        <v>17334</v>
      </c>
      <c r="J193" s="1159"/>
      <c r="K193" s="1159"/>
    </row>
    <row r="194" spans="1:11" x14ac:dyDescent="0.25">
      <c r="A194" s="13">
        <v>45524</v>
      </c>
      <c r="B194" s="1402"/>
      <c r="C194" s="1403" t="s">
        <v>19813</v>
      </c>
      <c r="D194" s="1405">
        <v>1.5</v>
      </c>
      <c r="E194" s="1403" t="s">
        <v>19513</v>
      </c>
      <c r="F194" s="1403"/>
      <c r="G194" s="1403" t="s">
        <v>11136</v>
      </c>
      <c r="H194" s="1403" t="s">
        <v>9141</v>
      </c>
      <c r="I194" s="1403" t="s">
        <v>18447</v>
      </c>
      <c r="J194" s="1403"/>
      <c r="K194" s="1403"/>
    </row>
    <row r="195" spans="1:11" x14ac:dyDescent="0.25">
      <c r="A195" s="13">
        <v>45524</v>
      </c>
      <c r="B195" s="1160"/>
      <c r="C195" s="1159" t="s">
        <v>19818</v>
      </c>
      <c r="D195" s="1406">
        <v>0.4</v>
      </c>
      <c r="E195" s="1159" t="s">
        <v>18593</v>
      </c>
      <c r="F195" s="1159"/>
      <c r="G195" s="1159" t="s">
        <v>11432</v>
      </c>
      <c r="H195" s="1159" t="s">
        <v>9141</v>
      </c>
      <c r="I195" s="1159" t="s">
        <v>18594</v>
      </c>
      <c r="J195" s="1159"/>
      <c r="K195" s="1159"/>
    </row>
    <row r="196" spans="1:11" x14ac:dyDescent="0.25">
      <c r="A196" s="13">
        <v>45524</v>
      </c>
      <c r="B196" s="1402"/>
      <c r="C196" s="1403" t="s">
        <v>18073</v>
      </c>
      <c r="D196" s="1405">
        <v>0.4</v>
      </c>
      <c r="E196" s="1403" t="s">
        <v>18076</v>
      </c>
      <c r="F196" s="1403"/>
      <c r="G196" s="1403" t="s">
        <v>16171</v>
      </c>
      <c r="H196" s="1403" t="s">
        <v>9141</v>
      </c>
      <c r="I196" s="1403" t="s">
        <v>18077</v>
      </c>
      <c r="J196" s="1403"/>
      <c r="K196" s="1403"/>
    </row>
    <row r="197" spans="1:11" x14ac:dyDescent="0.25">
      <c r="A197" s="13">
        <v>45524</v>
      </c>
      <c r="B197" s="1160"/>
      <c r="C197" s="1159"/>
      <c r="D197" s="1406"/>
      <c r="E197" s="1159"/>
      <c r="F197" s="1159"/>
      <c r="G197" s="1159"/>
      <c r="H197" s="1159"/>
      <c r="I197" s="1159"/>
      <c r="J197" s="1159"/>
      <c r="K197" s="1159"/>
    </row>
    <row r="198" spans="1:11" x14ac:dyDescent="0.25">
      <c r="A198" s="13">
        <v>45525</v>
      </c>
      <c r="B198" s="1407">
        <v>45525</v>
      </c>
      <c r="C198" s="1403" t="s">
        <v>14147</v>
      </c>
      <c r="D198" s="1405">
        <v>0.75</v>
      </c>
      <c r="E198" s="1403" t="s">
        <v>14150</v>
      </c>
      <c r="F198" s="1403"/>
      <c r="G198" s="1403" t="s">
        <v>14151</v>
      </c>
      <c r="H198" s="1403" t="s">
        <v>9141</v>
      </c>
      <c r="I198" s="1403" t="s">
        <v>14152</v>
      </c>
      <c r="J198" s="1403"/>
      <c r="K198" s="1403"/>
    </row>
    <row r="199" spans="1:11" x14ac:dyDescent="0.25">
      <c r="A199" s="13">
        <v>45525</v>
      </c>
      <c r="B199" s="1160"/>
      <c r="C199" s="1159" t="s">
        <v>19409</v>
      </c>
      <c r="D199" s="1406">
        <v>0.75</v>
      </c>
      <c r="E199" s="1159" t="s">
        <v>12861</v>
      </c>
      <c r="F199" s="1159"/>
      <c r="G199" s="1159" t="s">
        <v>12797</v>
      </c>
      <c r="H199" s="1159" t="s">
        <v>9141</v>
      </c>
      <c r="I199" s="1159" t="s">
        <v>12862</v>
      </c>
      <c r="J199" s="1159"/>
      <c r="K199" s="1159"/>
    </row>
    <row r="200" spans="1:11" x14ac:dyDescent="0.25">
      <c r="A200" s="13">
        <v>45525</v>
      </c>
      <c r="B200" s="1402"/>
      <c r="C200" s="1403" t="s">
        <v>18195</v>
      </c>
      <c r="D200" s="1405">
        <v>0.75</v>
      </c>
      <c r="E200" s="1403" t="s">
        <v>18198</v>
      </c>
      <c r="F200" s="1403"/>
      <c r="G200" s="1403" t="s">
        <v>11136</v>
      </c>
      <c r="H200" s="1403" t="s">
        <v>11444</v>
      </c>
      <c r="I200" s="1403" t="s">
        <v>18199</v>
      </c>
      <c r="J200" s="1403"/>
      <c r="K200" s="1403"/>
    </row>
    <row r="201" spans="1:11" x14ac:dyDescent="0.25">
      <c r="A201" s="13">
        <v>45525</v>
      </c>
      <c r="B201" s="1160"/>
      <c r="C201" s="1159" t="s">
        <v>18497</v>
      </c>
      <c r="D201" s="1406">
        <v>0.75</v>
      </c>
      <c r="E201" s="1159" t="s">
        <v>18500</v>
      </c>
      <c r="F201" s="1159"/>
      <c r="G201" s="1159" t="s">
        <v>12353</v>
      </c>
      <c r="H201" s="1159" t="s">
        <v>9141</v>
      </c>
      <c r="I201" s="1159" t="s">
        <v>18501</v>
      </c>
      <c r="J201" s="1159"/>
      <c r="K201" s="1159"/>
    </row>
    <row r="202" spans="1:11" x14ac:dyDescent="0.25">
      <c r="A202" s="13">
        <v>45525</v>
      </c>
      <c r="B202" s="1402"/>
      <c r="C202" s="1403" t="s">
        <v>19813</v>
      </c>
      <c r="D202" s="1405">
        <v>0.75</v>
      </c>
      <c r="E202" s="1403" t="s">
        <v>19513</v>
      </c>
      <c r="F202" s="1403"/>
      <c r="G202" s="1403" t="s">
        <v>11136</v>
      </c>
      <c r="H202" s="1403" t="s">
        <v>9141</v>
      </c>
      <c r="I202" s="1403" t="s">
        <v>18447</v>
      </c>
      <c r="J202" s="1403"/>
      <c r="K202" s="1403"/>
    </row>
    <row r="203" spans="1:11" x14ac:dyDescent="0.25">
      <c r="A203" s="13">
        <v>45525</v>
      </c>
      <c r="B203" s="1160"/>
      <c r="C203" s="1159"/>
      <c r="D203" s="1406"/>
      <c r="E203" s="1159"/>
      <c r="F203" s="1159"/>
      <c r="G203" s="1159"/>
      <c r="H203" s="1159"/>
      <c r="I203" s="1159"/>
      <c r="J203" s="1159"/>
      <c r="K203" s="1159"/>
    </row>
    <row r="204" spans="1:11" x14ac:dyDescent="0.25">
      <c r="A204" s="13">
        <v>45526</v>
      </c>
      <c r="B204" s="1407">
        <v>45526</v>
      </c>
      <c r="C204" s="1403" t="s">
        <v>19409</v>
      </c>
      <c r="D204" s="1405">
        <v>0.5</v>
      </c>
      <c r="E204" s="1403" t="s">
        <v>12861</v>
      </c>
      <c r="F204" s="1403"/>
      <c r="G204" s="1403" t="s">
        <v>12797</v>
      </c>
      <c r="H204" s="1403" t="s">
        <v>9141</v>
      </c>
      <c r="I204" s="1403" t="s">
        <v>12862</v>
      </c>
      <c r="J204" s="1403"/>
      <c r="K204" s="1403"/>
    </row>
    <row r="205" spans="1:11" x14ac:dyDescent="0.25">
      <c r="A205" s="13">
        <v>45526</v>
      </c>
      <c r="B205" s="1160"/>
      <c r="C205" s="1159" t="s">
        <v>13848</v>
      </c>
      <c r="D205" s="1406">
        <v>0.4</v>
      </c>
      <c r="E205" s="1159" t="s">
        <v>13851</v>
      </c>
      <c r="F205" s="1159"/>
      <c r="G205" s="1159" t="s">
        <v>11432</v>
      </c>
      <c r="H205" s="1159" t="s">
        <v>9141</v>
      </c>
      <c r="I205" s="1159" t="s">
        <v>13852</v>
      </c>
      <c r="J205" s="1159"/>
      <c r="K205" s="1159"/>
    </row>
    <row r="206" spans="1:11" x14ac:dyDescent="0.25">
      <c r="A206" s="13">
        <v>45526</v>
      </c>
      <c r="B206" s="1402"/>
      <c r="C206" s="1403" t="s">
        <v>19829</v>
      </c>
      <c r="D206" s="1405">
        <v>0.4</v>
      </c>
      <c r="E206" s="1403" t="s">
        <v>14008</v>
      </c>
      <c r="F206" s="1403" t="s">
        <v>14009</v>
      </c>
      <c r="G206" s="1403" t="s">
        <v>11437</v>
      </c>
      <c r="H206" s="1403" t="s">
        <v>9141</v>
      </c>
      <c r="I206" s="1403" t="s">
        <v>14010</v>
      </c>
      <c r="J206" s="1403"/>
      <c r="K206" s="1403"/>
    </row>
    <row r="207" spans="1:11" x14ac:dyDescent="0.25">
      <c r="A207" s="13">
        <v>45526</v>
      </c>
      <c r="B207" s="1160"/>
      <c r="C207" s="1159" t="s">
        <v>16246</v>
      </c>
      <c r="D207" s="1406">
        <v>0.4</v>
      </c>
      <c r="E207" s="1159" t="s">
        <v>16248</v>
      </c>
      <c r="F207" s="1159"/>
      <c r="G207" s="1159" t="s">
        <v>12228</v>
      </c>
      <c r="H207" s="1159" t="s">
        <v>9141</v>
      </c>
      <c r="I207" s="1159" t="s">
        <v>16249</v>
      </c>
      <c r="J207" s="1159"/>
      <c r="K207" s="1159"/>
    </row>
    <row r="208" spans="1:11" x14ac:dyDescent="0.25">
      <c r="A208" s="13">
        <v>45526</v>
      </c>
      <c r="B208" s="1402"/>
      <c r="C208" s="1403"/>
      <c r="D208" s="1405"/>
      <c r="E208" s="1403"/>
      <c r="F208" s="1403"/>
      <c r="G208" s="1403"/>
      <c r="H208" s="1403"/>
      <c r="I208" s="1403"/>
      <c r="J208" s="1403"/>
      <c r="K208" s="1403"/>
    </row>
    <row r="209" spans="1:11" x14ac:dyDescent="0.25">
      <c r="A209" s="13">
        <v>45527</v>
      </c>
      <c r="B209" s="1408">
        <v>45527</v>
      </c>
      <c r="C209" s="1159" t="s">
        <v>14129</v>
      </c>
      <c r="D209" s="1406">
        <v>0.4</v>
      </c>
      <c r="E209" s="1159" t="s">
        <v>14131</v>
      </c>
      <c r="F209" s="1159"/>
      <c r="G209" s="1159" t="s">
        <v>11136</v>
      </c>
      <c r="H209" s="1159" t="s">
        <v>9141</v>
      </c>
      <c r="I209" s="1159" t="s">
        <v>14132</v>
      </c>
      <c r="J209" s="1159"/>
      <c r="K209" s="1159"/>
    </row>
    <row r="210" spans="1:11" x14ac:dyDescent="0.25">
      <c r="A210" s="13">
        <v>45527</v>
      </c>
      <c r="B210" s="1402"/>
      <c r="C210" s="1403" t="s">
        <v>18497</v>
      </c>
      <c r="D210" s="1405">
        <v>0.4</v>
      </c>
      <c r="E210" s="1403" t="s">
        <v>18500</v>
      </c>
      <c r="F210" s="1403"/>
      <c r="G210" s="1403" t="s">
        <v>12353</v>
      </c>
      <c r="H210" s="1403" t="s">
        <v>9141</v>
      </c>
      <c r="I210" s="1403" t="s">
        <v>18501</v>
      </c>
      <c r="J210" s="1403"/>
      <c r="K210" s="1403"/>
    </row>
    <row r="211" spans="1:11" x14ac:dyDescent="0.25">
      <c r="A211" s="13">
        <v>45527</v>
      </c>
      <c r="B211" s="1160"/>
      <c r="C211" s="1159" t="s">
        <v>19829</v>
      </c>
      <c r="D211" s="1406">
        <v>0.4</v>
      </c>
      <c r="E211" s="1159" t="s">
        <v>14008</v>
      </c>
      <c r="F211" s="1159" t="s">
        <v>14009</v>
      </c>
      <c r="G211" s="1159" t="s">
        <v>11437</v>
      </c>
      <c r="H211" s="1159" t="s">
        <v>9141</v>
      </c>
      <c r="I211" s="1159" t="s">
        <v>14010</v>
      </c>
      <c r="J211" s="1159"/>
      <c r="K211" s="1159"/>
    </row>
    <row r="212" spans="1:11" x14ac:dyDescent="0.25">
      <c r="A212" s="13">
        <v>45527</v>
      </c>
      <c r="B212" s="1402"/>
      <c r="C212" s="1403" t="s">
        <v>19818</v>
      </c>
      <c r="D212" s="1405">
        <v>0.4</v>
      </c>
      <c r="E212" s="1403" t="s">
        <v>18593</v>
      </c>
      <c r="F212" s="1403"/>
      <c r="G212" s="1403" t="s">
        <v>11432</v>
      </c>
      <c r="H212" s="1403" t="s">
        <v>9141</v>
      </c>
      <c r="I212" s="1403" t="s">
        <v>18594</v>
      </c>
      <c r="J212" s="1403"/>
      <c r="K212" s="1403"/>
    </row>
    <row r="213" spans="1:11" x14ac:dyDescent="0.25">
      <c r="A213" s="13">
        <v>45527</v>
      </c>
      <c r="B213" s="1160"/>
      <c r="C213" s="1159" t="s">
        <v>16246</v>
      </c>
      <c r="D213" s="1406">
        <v>0.4</v>
      </c>
      <c r="E213" s="1159" t="s">
        <v>16248</v>
      </c>
      <c r="F213" s="1159"/>
      <c r="G213" s="1159" t="s">
        <v>12228</v>
      </c>
      <c r="H213" s="1159" t="s">
        <v>9141</v>
      </c>
      <c r="I213" s="1159" t="s">
        <v>16249</v>
      </c>
      <c r="J213" s="1159"/>
      <c r="K213" s="1159"/>
    </row>
    <row r="214" spans="1:11" x14ac:dyDescent="0.25">
      <c r="A214" s="13">
        <v>45527</v>
      </c>
      <c r="B214" s="1402"/>
      <c r="C214" s="1403"/>
      <c r="D214" s="1405"/>
      <c r="E214" s="1403"/>
      <c r="F214" s="1403"/>
      <c r="G214" s="1403"/>
      <c r="H214" s="1403"/>
      <c r="I214" s="1403"/>
      <c r="J214" s="1403"/>
      <c r="K214" s="1403"/>
    </row>
    <row r="215" spans="1:11" x14ac:dyDescent="0.25">
      <c r="A215" s="13">
        <v>45528</v>
      </c>
      <c r="B215" s="1408">
        <v>45528</v>
      </c>
      <c r="C215" s="1159" t="s">
        <v>16852</v>
      </c>
      <c r="D215" s="1406">
        <v>0.5</v>
      </c>
      <c r="E215" s="1159" t="s">
        <v>16854</v>
      </c>
      <c r="F215" s="1159"/>
      <c r="G215" s="1159" t="s">
        <v>11430</v>
      </c>
      <c r="H215" s="1159" t="s">
        <v>9141</v>
      </c>
      <c r="I215" s="1159" t="s">
        <v>16855</v>
      </c>
      <c r="J215" s="1159"/>
      <c r="K215" s="1159"/>
    </row>
    <row r="216" spans="1:11" x14ac:dyDescent="0.25">
      <c r="A216" s="13">
        <v>45528</v>
      </c>
      <c r="B216" s="1402"/>
      <c r="C216" s="1403" t="s">
        <v>17330</v>
      </c>
      <c r="D216" s="1405">
        <v>1.5</v>
      </c>
      <c r="E216" s="1403" t="s">
        <v>17333</v>
      </c>
      <c r="F216" s="1403"/>
      <c r="G216" s="1403" t="s">
        <v>11438</v>
      </c>
      <c r="H216" s="1403" t="s">
        <v>9141</v>
      </c>
      <c r="I216" s="1403" t="s">
        <v>17334</v>
      </c>
      <c r="J216" s="1403"/>
      <c r="K216" s="1403"/>
    </row>
    <row r="217" spans="1:11" x14ac:dyDescent="0.25">
      <c r="A217" s="13">
        <v>45528</v>
      </c>
      <c r="B217" s="1160"/>
      <c r="C217" s="1159" t="s">
        <v>19813</v>
      </c>
      <c r="D217" s="1406">
        <v>0.5</v>
      </c>
      <c r="E217" s="1159" t="s">
        <v>19513</v>
      </c>
      <c r="F217" s="1159"/>
      <c r="G217" s="1159" t="s">
        <v>11136</v>
      </c>
      <c r="H217" s="1159" t="s">
        <v>9141</v>
      </c>
      <c r="I217" s="1159" t="s">
        <v>18447</v>
      </c>
      <c r="J217" s="1159"/>
      <c r="K217" s="1159"/>
    </row>
    <row r="218" spans="1:11" x14ac:dyDescent="0.25">
      <c r="A218" s="13">
        <v>45528</v>
      </c>
      <c r="B218" s="1402"/>
      <c r="C218" s="1403" t="s">
        <v>19818</v>
      </c>
      <c r="D218" s="1405">
        <v>0.4</v>
      </c>
      <c r="E218" s="1403" t="s">
        <v>18593</v>
      </c>
      <c r="F218" s="1403"/>
      <c r="G218" s="1403" t="s">
        <v>11432</v>
      </c>
      <c r="H218" s="1403" t="s">
        <v>9141</v>
      </c>
      <c r="I218" s="1403" t="s">
        <v>18594</v>
      </c>
      <c r="J218" s="1403"/>
      <c r="K218" s="1403"/>
    </row>
    <row r="219" spans="1:11" x14ac:dyDescent="0.25">
      <c r="A219" s="13">
        <v>45528</v>
      </c>
      <c r="B219" s="1160"/>
      <c r="C219" s="1159" t="s">
        <v>17798</v>
      </c>
      <c r="D219" s="1406">
        <v>0.4</v>
      </c>
      <c r="E219" s="1159" t="s">
        <v>17801</v>
      </c>
      <c r="F219" s="1159" t="s">
        <v>17802</v>
      </c>
      <c r="G219" s="1159" t="s">
        <v>11437</v>
      </c>
      <c r="H219" s="1159" t="s">
        <v>9141</v>
      </c>
      <c r="I219" s="1159" t="s">
        <v>17803</v>
      </c>
      <c r="J219" s="1159"/>
      <c r="K219" s="1159"/>
    </row>
    <row r="220" spans="1:11" x14ac:dyDescent="0.25">
      <c r="A220" s="13">
        <v>45528</v>
      </c>
      <c r="B220" s="1402"/>
      <c r="C220" s="1403"/>
      <c r="D220" s="1405"/>
      <c r="E220" s="1403"/>
      <c r="F220" s="1403"/>
      <c r="G220" s="1403"/>
      <c r="H220" s="1403"/>
      <c r="I220" s="1403"/>
      <c r="J220" s="1403"/>
      <c r="K220" s="1403"/>
    </row>
    <row r="221" spans="1:11" x14ac:dyDescent="0.25">
      <c r="A221" s="13">
        <v>45530</v>
      </c>
      <c r="B221" s="1408">
        <v>45530</v>
      </c>
      <c r="C221" s="1159" t="s">
        <v>17418</v>
      </c>
      <c r="D221" s="1406">
        <v>1</v>
      </c>
      <c r="E221" s="1159" t="s">
        <v>17420</v>
      </c>
      <c r="F221" s="1159"/>
      <c r="G221" s="1159" t="s">
        <v>11437</v>
      </c>
      <c r="H221" s="1159" t="s">
        <v>9141</v>
      </c>
      <c r="I221" s="1159" t="s">
        <v>17421</v>
      </c>
      <c r="J221" s="1159"/>
      <c r="K221" s="1159"/>
    </row>
    <row r="222" spans="1:11" x14ac:dyDescent="0.25">
      <c r="A222" s="13">
        <v>45530</v>
      </c>
      <c r="B222" s="1402"/>
      <c r="C222" s="1403" t="s">
        <v>13884</v>
      </c>
      <c r="D222" s="1405">
        <v>0.75</v>
      </c>
      <c r="E222" s="1403" t="s">
        <v>13887</v>
      </c>
      <c r="F222" s="1403"/>
      <c r="G222" s="1403" t="s">
        <v>13888</v>
      </c>
      <c r="H222" s="1403" t="s">
        <v>9141</v>
      </c>
      <c r="I222" s="1403" t="s">
        <v>13889</v>
      </c>
      <c r="J222" s="1403"/>
      <c r="K222" s="1403"/>
    </row>
    <row r="223" spans="1:11" x14ac:dyDescent="0.25">
      <c r="A223" s="13">
        <v>45530</v>
      </c>
      <c r="B223" s="1160"/>
      <c r="C223" s="1159" t="s">
        <v>16031</v>
      </c>
      <c r="D223" s="1406">
        <v>0.4</v>
      </c>
      <c r="E223" s="1159" t="s">
        <v>17568</v>
      </c>
      <c r="F223" s="1159" t="s">
        <v>17569</v>
      </c>
      <c r="G223" s="1159" t="s">
        <v>11435</v>
      </c>
      <c r="H223" s="1159" t="s">
        <v>9141</v>
      </c>
      <c r="I223" s="1159" t="s">
        <v>17570</v>
      </c>
      <c r="J223" s="1159"/>
      <c r="K223" s="1159"/>
    </row>
    <row r="224" spans="1:11" x14ac:dyDescent="0.25">
      <c r="A224" s="13">
        <v>45530</v>
      </c>
      <c r="B224" s="1402"/>
      <c r="C224" s="1403" t="s">
        <v>13727</v>
      </c>
      <c r="D224" s="1405">
        <v>0.5</v>
      </c>
      <c r="E224" s="1403" t="s">
        <v>13731</v>
      </c>
      <c r="F224" s="1403"/>
      <c r="G224" s="1403" t="s">
        <v>11136</v>
      </c>
      <c r="H224" s="1403" t="s">
        <v>9141</v>
      </c>
      <c r="I224" s="1403" t="s">
        <v>12407</v>
      </c>
      <c r="J224" s="1403"/>
      <c r="K224" s="1403"/>
    </row>
    <row r="225" spans="1:11" x14ac:dyDescent="0.25">
      <c r="A225" s="13">
        <v>45530</v>
      </c>
      <c r="B225" s="1160"/>
      <c r="C225" s="1159" t="s">
        <v>19695</v>
      </c>
      <c r="D225" s="1406">
        <v>1</v>
      </c>
      <c r="E225" s="1159" t="s">
        <v>13073</v>
      </c>
      <c r="F225" s="1159"/>
      <c r="G225" s="1159" t="s">
        <v>11439</v>
      </c>
      <c r="H225" s="1159" t="s">
        <v>9141</v>
      </c>
      <c r="I225" s="1159" t="s">
        <v>13074</v>
      </c>
      <c r="J225" s="1159"/>
      <c r="K225" s="1159"/>
    </row>
    <row r="226" spans="1:11" x14ac:dyDescent="0.25">
      <c r="A226" s="13">
        <v>45530</v>
      </c>
      <c r="B226" s="1402"/>
      <c r="C226" s="1403" t="s">
        <v>19827</v>
      </c>
      <c r="D226" s="1405">
        <v>0.75</v>
      </c>
      <c r="E226" s="1403" t="s">
        <v>13968</v>
      </c>
      <c r="F226" s="1403"/>
      <c r="G226" s="1403" t="s">
        <v>11432</v>
      </c>
      <c r="H226" s="1403" t="s">
        <v>9141</v>
      </c>
      <c r="I226" s="1403" t="s">
        <v>13969</v>
      </c>
      <c r="J226" s="1403"/>
      <c r="K226" s="1403"/>
    </row>
    <row r="227" spans="1:11" x14ac:dyDescent="0.25">
      <c r="A227" s="13">
        <v>45530</v>
      </c>
      <c r="B227" s="1160"/>
      <c r="C227" s="1159" t="s">
        <v>19405</v>
      </c>
      <c r="D227" s="1406">
        <v>0.5</v>
      </c>
      <c r="E227" s="1159" t="s">
        <v>15582</v>
      </c>
      <c r="F227" s="1159"/>
      <c r="G227" s="1159" t="s">
        <v>11438</v>
      </c>
      <c r="H227" s="1159" t="s">
        <v>9141</v>
      </c>
      <c r="I227" s="1159" t="s">
        <v>15583</v>
      </c>
      <c r="J227" s="1159"/>
      <c r="K227" s="1159"/>
    </row>
    <row r="228" spans="1:11" x14ac:dyDescent="0.25">
      <c r="A228" s="13">
        <v>45530</v>
      </c>
      <c r="B228" s="1402"/>
      <c r="C228" s="1403" t="s">
        <v>17330</v>
      </c>
      <c r="D228" s="1405">
        <v>0.75</v>
      </c>
      <c r="E228" s="1403" t="s">
        <v>17333</v>
      </c>
      <c r="F228" s="1403"/>
      <c r="G228" s="1403" t="s">
        <v>11438</v>
      </c>
      <c r="H228" s="1403" t="s">
        <v>9141</v>
      </c>
      <c r="I228" s="1403" t="s">
        <v>17334</v>
      </c>
      <c r="J228" s="1403"/>
      <c r="K228" s="1403"/>
    </row>
    <row r="229" spans="1:11" x14ac:dyDescent="0.25">
      <c r="A229" s="13">
        <v>45530</v>
      </c>
      <c r="B229" s="1160"/>
      <c r="C229" s="1159" t="s">
        <v>17505</v>
      </c>
      <c r="D229" s="1406">
        <v>0.75</v>
      </c>
      <c r="E229" s="1159" t="s">
        <v>17507</v>
      </c>
      <c r="F229" s="1159"/>
      <c r="G229" s="1159" t="s">
        <v>11430</v>
      </c>
      <c r="H229" s="1159" t="s">
        <v>9141</v>
      </c>
      <c r="I229" s="1159" t="s">
        <v>17508</v>
      </c>
      <c r="J229" s="1159"/>
      <c r="K229" s="1159"/>
    </row>
    <row r="230" spans="1:11" x14ac:dyDescent="0.25">
      <c r="A230" s="13">
        <v>45530</v>
      </c>
      <c r="B230" s="1402"/>
      <c r="C230" s="1403" t="s">
        <v>19813</v>
      </c>
      <c r="D230" s="1405">
        <v>2.25</v>
      </c>
      <c r="E230" s="1403" t="s">
        <v>19513</v>
      </c>
      <c r="F230" s="1403"/>
      <c r="G230" s="1403" t="s">
        <v>11136</v>
      </c>
      <c r="H230" s="1403" t="s">
        <v>9141</v>
      </c>
      <c r="I230" s="1403" t="s">
        <v>18447</v>
      </c>
      <c r="J230" s="1403"/>
      <c r="K230" s="1403"/>
    </row>
    <row r="231" spans="1:11" x14ac:dyDescent="0.25">
      <c r="A231" s="13">
        <v>45530</v>
      </c>
      <c r="B231" s="1160"/>
      <c r="C231" s="1159" t="s">
        <v>18938</v>
      </c>
      <c r="D231" s="1406">
        <v>0.4</v>
      </c>
      <c r="E231" s="1159" t="s">
        <v>19756</v>
      </c>
      <c r="F231" s="1159"/>
      <c r="G231" s="1159" t="s">
        <v>19757</v>
      </c>
      <c r="H231" s="1159" t="s">
        <v>11444</v>
      </c>
      <c r="I231" s="1159" t="s">
        <v>19758</v>
      </c>
      <c r="J231" s="1159"/>
      <c r="K231" s="1159"/>
    </row>
    <row r="232" spans="1:11" x14ac:dyDescent="0.25">
      <c r="A232" s="13">
        <v>45530</v>
      </c>
      <c r="B232" s="1402"/>
      <c r="C232" s="1403"/>
      <c r="D232" s="1405"/>
      <c r="E232" s="1403"/>
      <c r="F232" s="1403"/>
      <c r="G232" s="1403"/>
      <c r="H232" s="1403"/>
      <c r="I232" s="1403"/>
      <c r="J232" s="1403"/>
      <c r="K232" s="1403"/>
    </row>
    <row r="233" spans="1:11" x14ac:dyDescent="0.25">
      <c r="A233" s="13">
        <v>45531</v>
      </c>
      <c r="B233" s="1408">
        <v>45531</v>
      </c>
      <c r="C233" s="1159" t="s">
        <v>17418</v>
      </c>
      <c r="D233" s="1406">
        <v>0.75</v>
      </c>
      <c r="E233" s="1159" t="s">
        <v>17420</v>
      </c>
      <c r="F233" s="1159"/>
      <c r="G233" s="1159" t="s">
        <v>11437</v>
      </c>
      <c r="H233" s="1159" t="s">
        <v>9141</v>
      </c>
      <c r="I233" s="1159" t="s">
        <v>17421</v>
      </c>
      <c r="J233" s="1159"/>
      <c r="K233" s="1159"/>
    </row>
    <row r="234" spans="1:11" x14ac:dyDescent="0.25">
      <c r="A234" s="13">
        <v>45531</v>
      </c>
      <c r="B234" s="1402"/>
      <c r="C234" s="1403" t="s">
        <v>17400</v>
      </c>
      <c r="D234" s="1405">
        <v>0.5</v>
      </c>
      <c r="E234" s="1403" t="s">
        <v>17402</v>
      </c>
      <c r="F234" s="1403"/>
      <c r="G234" s="1403" t="s">
        <v>11438</v>
      </c>
      <c r="H234" s="1403" t="s">
        <v>9141</v>
      </c>
      <c r="I234" s="1403" t="s">
        <v>17403</v>
      </c>
      <c r="J234" s="1403"/>
      <c r="K234" s="1403"/>
    </row>
    <row r="235" spans="1:11" x14ac:dyDescent="0.25">
      <c r="A235" s="13">
        <v>45531</v>
      </c>
      <c r="B235" s="1160"/>
      <c r="C235" s="1159" t="s">
        <v>14124</v>
      </c>
      <c r="D235" s="1406">
        <v>0.75</v>
      </c>
      <c r="E235" s="1159" t="s">
        <v>14127</v>
      </c>
      <c r="F235" s="1159"/>
      <c r="G235" s="1159" t="s">
        <v>13723</v>
      </c>
      <c r="H235" s="1159" t="s">
        <v>9141</v>
      </c>
      <c r="I235" s="1159" t="s">
        <v>13724</v>
      </c>
      <c r="J235" s="1159"/>
      <c r="K235" s="1159"/>
    </row>
    <row r="236" spans="1:11" x14ac:dyDescent="0.25">
      <c r="A236" s="13">
        <v>45531</v>
      </c>
      <c r="B236" s="1402"/>
      <c r="C236" s="1403" t="s">
        <v>19751</v>
      </c>
      <c r="D236" s="1405">
        <v>0.25</v>
      </c>
      <c r="E236" s="1403" t="s">
        <v>16619</v>
      </c>
      <c r="F236" s="1403"/>
      <c r="G236" s="1403" t="s">
        <v>11444</v>
      </c>
      <c r="H236" s="1403" t="s">
        <v>9141</v>
      </c>
      <c r="I236" s="1403" t="s">
        <v>16620</v>
      </c>
      <c r="J236" s="1403"/>
      <c r="K236" s="1403"/>
    </row>
    <row r="237" spans="1:11" x14ac:dyDescent="0.25">
      <c r="A237" s="13">
        <v>45531</v>
      </c>
      <c r="B237" s="1160"/>
      <c r="C237" s="1159" t="s">
        <v>19409</v>
      </c>
      <c r="D237" s="1406">
        <v>0.5</v>
      </c>
      <c r="E237" s="1159" t="s">
        <v>12861</v>
      </c>
      <c r="F237" s="1159"/>
      <c r="G237" s="1159" t="s">
        <v>12797</v>
      </c>
      <c r="H237" s="1159" t="s">
        <v>9141</v>
      </c>
      <c r="I237" s="1159" t="s">
        <v>12862</v>
      </c>
      <c r="J237" s="1159"/>
      <c r="K237" s="1159"/>
    </row>
    <row r="238" spans="1:11" x14ac:dyDescent="0.25">
      <c r="A238" s="13">
        <v>45531</v>
      </c>
      <c r="B238" s="1402"/>
      <c r="C238" s="1403"/>
      <c r="D238" s="1405">
        <v>0.4</v>
      </c>
      <c r="E238" s="1403"/>
      <c r="F238" s="1403"/>
      <c r="G238" s="1403"/>
      <c r="H238" s="1403"/>
      <c r="I238" s="1403"/>
      <c r="J238" s="1403"/>
      <c r="K238" s="1403"/>
    </row>
    <row r="239" spans="1:11" x14ac:dyDescent="0.25">
      <c r="A239" s="13">
        <v>45531</v>
      </c>
      <c r="B239" s="1160"/>
      <c r="C239" s="1159" t="s">
        <v>16031</v>
      </c>
      <c r="D239" s="1406">
        <v>0.5</v>
      </c>
      <c r="E239" s="1159" t="s">
        <v>17568</v>
      </c>
      <c r="F239" s="1159" t="s">
        <v>17569</v>
      </c>
      <c r="G239" s="1159" t="s">
        <v>11435</v>
      </c>
      <c r="H239" s="1159" t="s">
        <v>9141</v>
      </c>
      <c r="I239" s="1159" t="s">
        <v>17570</v>
      </c>
      <c r="J239" s="1159"/>
      <c r="K239" s="1159"/>
    </row>
    <row r="240" spans="1:11" x14ac:dyDescent="0.25">
      <c r="A240" s="13">
        <v>45531</v>
      </c>
      <c r="B240" s="1402"/>
      <c r="C240" s="1403" t="s">
        <v>14040</v>
      </c>
      <c r="D240" s="1405">
        <v>0.75</v>
      </c>
      <c r="E240" s="1403" t="s">
        <v>14042</v>
      </c>
      <c r="F240" s="1403"/>
      <c r="G240" s="1403" t="s">
        <v>11438</v>
      </c>
      <c r="H240" s="1403" t="s">
        <v>9141</v>
      </c>
      <c r="I240" s="1403" t="s">
        <v>14043</v>
      </c>
      <c r="J240" s="1403"/>
      <c r="K240" s="1403"/>
    </row>
    <row r="241" spans="1:11" x14ac:dyDescent="0.25">
      <c r="A241" s="13">
        <v>45531</v>
      </c>
      <c r="B241" s="1160"/>
      <c r="C241" s="1159" t="s">
        <v>17489</v>
      </c>
      <c r="D241" s="1406">
        <v>0.5</v>
      </c>
      <c r="E241" s="1159" t="s">
        <v>17491</v>
      </c>
      <c r="F241" s="1159"/>
      <c r="G241" s="1159" t="s">
        <v>11136</v>
      </c>
      <c r="H241" s="1159" t="s">
        <v>9141</v>
      </c>
      <c r="I241" s="1159" t="s">
        <v>17492</v>
      </c>
      <c r="J241" s="1159"/>
      <c r="K241" s="1159"/>
    </row>
    <row r="242" spans="1:11" x14ac:dyDescent="0.25">
      <c r="A242" s="13">
        <v>45531</v>
      </c>
      <c r="B242" s="1402"/>
      <c r="C242" s="1403" t="s">
        <v>19831</v>
      </c>
      <c r="D242" s="1405">
        <v>0.4</v>
      </c>
      <c r="E242" s="1403" t="s">
        <v>14066</v>
      </c>
      <c r="F242" s="1403"/>
      <c r="G242" s="1403" t="s">
        <v>11136</v>
      </c>
      <c r="H242" s="1403" t="s">
        <v>9141</v>
      </c>
      <c r="I242" s="1403" t="s">
        <v>14067</v>
      </c>
      <c r="J242" s="1403"/>
      <c r="K242" s="1403"/>
    </row>
    <row r="243" spans="1:11" x14ac:dyDescent="0.25">
      <c r="A243" s="13">
        <v>45531</v>
      </c>
      <c r="B243" s="1160"/>
      <c r="C243" s="1159" t="s">
        <v>18497</v>
      </c>
      <c r="D243" s="1406">
        <v>1</v>
      </c>
      <c r="E243" s="1159" t="s">
        <v>18500</v>
      </c>
      <c r="F243" s="1159"/>
      <c r="G243" s="1159" t="s">
        <v>12353</v>
      </c>
      <c r="H243" s="1159" t="s">
        <v>9141</v>
      </c>
      <c r="I243" s="1159" t="s">
        <v>18501</v>
      </c>
      <c r="J243" s="1159"/>
      <c r="K243" s="1159"/>
    </row>
    <row r="244" spans="1:11" x14ac:dyDescent="0.25">
      <c r="A244" s="13">
        <v>45531</v>
      </c>
      <c r="B244" s="1402"/>
      <c r="C244" s="1403" t="s">
        <v>13848</v>
      </c>
      <c r="D244" s="1405">
        <v>0.5</v>
      </c>
      <c r="E244" s="1403" t="s">
        <v>13851</v>
      </c>
      <c r="F244" s="1403"/>
      <c r="G244" s="1403" t="s">
        <v>11432</v>
      </c>
      <c r="H244" s="1403" t="s">
        <v>9141</v>
      </c>
      <c r="I244" s="1403" t="s">
        <v>13852</v>
      </c>
      <c r="J244" s="1403"/>
      <c r="K244" s="1403"/>
    </row>
    <row r="245" spans="1:11" x14ac:dyDescent="0.25">
      <c r="A245" s="13">
        <v>45531</v>
      </c>
      <c r="B245" s="1160"/>
      <c r="C245" s="1159" t="s">
        <v>17330</v>
      </c>
      <c r="D245" s="1406">
        <v>2</v>
      </c>
      <c r="E245" s="1159" t="s">
        <v>17333</v>
      </c>
      <c r="F245" s="1159"/>
      <c r="G245" s="1159" t="s">
        <v>11438</v>
      </c>
      <c r="H245" s="1159" t="s">
        <v>9141</v>
      </c>
      <c r="I245" s="1159" t="s">
        <v>17334</v>
      </c>
      <c r="J245" s="1159"/>
      <c r="K245" s="1159"/>
    </row>
    <row r="246" spans="1:11" x14ac:dyDescent="0.25">
      <c r="A246" s="13">
        <v>45531</v>
      </c>
      <c r="B246" s="1402"/>
      <c r="C246" s="1403" t="s">
        <v>19829</v>
      </c>
      <c r="D246" s="1405">
        <v>0.5</v>
      </c>
      <c r="E246" s="1403" t="s">
        <v>14008</v>
      </c>
      <c r="F246" s="1403" t="s">
        <v>14009</v>
      </c>
      <c r="G246" s="1403" t="s">
        <v>11437</v>
      </c>
      <c r="H246" s="1403" t="s">
        <v>9141</v>
      </c>
      <c r="I246" s="1403" t="s">
        <v>14010</v>
      </c>
      <c r="J246" s="1403"/>
      <c r="K246" s="1403"/>
    </row>
    <row r="247" spans="1:11" x14ac:dyDescent="0.25">
      <c r="A247" s="13">
        <v>45531</v>
      </c>
      <c r="B247" s="1160"/>
      <c r="C247" s="1159" t="s">
        <v>19813</v>
      </c>
      <c r="D247" s="1406">
        <v>1.5</v>
      </c>
      <c r="E247" s="1159" t="s">
        <v>19513</v>
      </c>
      <c r="F247" s="1159"/>
      <c r="G247" s="1159" t="s">
        <v>11136</v>
      </c>
      <c r="H247" s="1159" t="s">
        <v>9141</v>
      </c>
      <c r="I247" s="1159" t="s">
        <v>18447</v>
      </c>
      <c r="J247" s="1159"/>
      <c r="K247" s="1159"/>
    </row>
    <row r="248" spans="1:11" x14ac:dyDescent="0.25">
      <c r="A248" s="13">
        <v>45531</v>
      </c>
      <c r="B248" s="1402"/>
      <c r="C248" s="1403" t="s">
        <v>19818</v>
      </c>
      <c r="D248" s="1405">
        <v>0.75</v>
      </c>
      <c r="E248" s="1403" t="s">
        <v>18593</v>
      </c>
      <c r="F248" s="1403"/>
      <c r="G248" s="1403" t="s">
        <v>11432</v>
      </c>
      <c r="H248" s="1403" t="s">
        <v>9141</v>
      </c>
      <c r="I248" s="1403" t="s">
        <v>18594</v>
      </c>
      <c r="J248" s="1403"/>
      <c r="K248" s="1403"/>
    </row>
    <row r="249" spans="1:11" x14ac:dyDescent="0.25">
      <c r="A249" s="13">
        <v>45531</v>
      </c>
      <c r="B249" s="1160"/>
      <c r="C249" s="1159" t="s">
        <v>17798</v>
      </c>
      <c r="D249" s="1406">
        <v>0.5</v>
      </c>
      <c r="E249" s="1159" t="s">
        <v>17801</v>
      </c>
      <c r="F249" s="1159" t="s">
        <v>17802</v>
      </c>
      <c r="G249" s="1159" t="s">
        <v>11437</v>
      </c>
      <c r="H249" s="1159" t="s">
        <v>9141</v>
      </c>
      <c r="I249" s="1159" t="s">
        <v>17803</v>
      </c>
      <c r="J249" s="1159"/>
      <c r="K249" s="1159"/>
    </row>
    <row r="250" spans="1:11" x14ac:dyDescent="0.25">
      <c r="A250" s="13">
        <v>45531</v>
      </c>
      <c r="B250" s="1402"/>
      <c r="C250" s="1403" t="s">
        <v>19411</v>
      </c>
      <c r="D250" s="1405">
        <v>0.4</v>
      </c>
      <c r="E250" s="1403" t="s">
        <v>19518</v>
      </c>
      <c r="F250" s="1403"/>
      <c r="G250" s="1403" t="s">
        <v>11430</v>
      </c>
      <c r="H250" s="1403" t="s">
        <v>9141</v>
      </c>
      <c r="I250" s="1403" t="s">
        <v>18478</v>
      </c>
      <c r="J250" s="1403"/>
      <c r="K250" s="1403"/>
    </row>
    <row r="251" spans="1:11" x14ac:dyDescent="0.25">
      <c r="A251" s="13">
        <v>45531</v>
      </c>
      <c r="B251" s="1160"/>
      <c r="C251" s="1159"/>
      <c r="D251" s="1406"/>
      <c r="E251" s="1159"/>
      <c r="F251" s="1159"/>
      <c r="G251" s="1159"/>
      <c r="H251" s="1159"/>
      <c r="I251" s="1159"/>
      <c r="J251" s="1159"/>
      <c r="K251" s="1159"/>
    </row>
    <row r="252" spans="1:11" x14ac:dyDescent="0.25">
      <c r="A252" s="13">
        <v>45532</v>
      </c>
      <c r="B252" s="1407">
        <v>45532</v>
      </c>
      <c r="C252" s="1403" t="s">
        <v>12847</v>
      </c>
      <c r="D252" s="1405">
        <v>1</v>
      </c>
      <c r="E252" s="1403" t="s">
        <v>12850</v>
      </c>
      <c r="F252" s="1403"/>
      <c r="G252" s="1403" t="s">
        <v>12851</v>
      </c>
      <c r="H252" s="1403" t="s">
        <v>9141</v>
      </c>
      <c r="I252" s="1403" t="s">
        <v>12852</v>
      </c>
      <c r="J252" s="1403"/>
      <c r="K252" s="1403"/>
    </row>
    <row r="253" spans="1:11" x14ac:dyDescent="0.25">
      <c r="A253" s="13">
        <v>45532</v>
      </c>
      <c r="B253" s="1160"/>
      <c r="C253" s="1159" t="s">
        <v>19695</v>
      </c>
      <c r="D253" s="1406">
        <v>2.5</v>
      </c>
      <c r="E253" s="1159" t="s">
        <v>13073</v>
      </c>
      <c r="F253" s="1159"/>
      <c r="G253" s="1159" t="s">
        <v>11439</v>
      </c>
      <c r="H253" s="1159" t="s">
        <v>9141</v>
      </c>
      <c r="I253" s="1159" t="s">
        <v>13074</v>
      </c>
      <c r="J253" s="1159"/>
      <c r="K253" s="1159"/>
    </row>
    <row r="254" spans="1:11" x14ac:dyDescent="0.25">
      <c r="A254" s="13">
        <v>45532</v>
      </c>
      <c r="B254" s="1402"/>
      <c r="C254" s="1403" t="s">
        <v>19408</v>
      </c>
      <c r="D254" s="1405">
        <v>0.4</v>
      </c>
      <c r="E254" s="1403" t="s">
        <v>13956</v>
      </c>
      <c r="F254" s="1403"/>
      <c r="G254" s="1403" t="s">
        <v>11437</v>
      </c>
      <c r="H254" s="1403" t="s">
        <v>9141</v>
      </c>
      <c r="I254" s="1403" t="s">
        <v>13957</v>
      </c>
      <c r="J254" s="1403"/>
      <c r="K254" s="1403"/>
    </row>
    <row r="255" spans="1:11" x14ac:dyDescent="0.25">
      <c r="A255" s="13">
        <v>45532</v>
      </c>
      <c r="B255" s="1160"/>
      <c r="C255" s="1159" t="s">
        <v>19295</v>
      </c>
      <c r="D255" s="1406">
        <v>1.25</v>
      </c>
      <c r="E255" s="1159" t="s">
        <v>19299</v>
      </c>
      <c r="F255" s="1159"/>
      <c r="G255" s="1159" t="s">
        <v>11439</v>
      </c>
      <c r="H255" s="1159" t="s">
        <v>11444</v>
      </c>
      <c r="I255" s="1159" t="s">
        <v>19300</v>
      </c>
      <c r="J255" s="1159"/>
      <c r="K255" s="1159"/>
    </row>
    <row r="256" spans="1:11" x14ac:dyDescent="0.25">
      <c r="A256" s="13">
        <v>45532</v>
      </c>
      <c r="B256" s="1402"/>
      <c r="C256" s="1403" t="s">
        <v>18993</v>
      </c>
      <c r="D256" s="1405">
        <v>0.5</v>
      </c>
      <c r="E256" s="1403" t="s">
        <v>13086</v>
      </c>
      <c r="F256" s="1403"/>
      <c r="G256" s="1403" t="s">
        <v>11430</v>
      </c>
      <c r="H256" s="1403" t="s">
        <v>9141</v>
      </c>
      <c r="I256" s="1403" t="s">
        <v>13087</v>
      </c>
      <c r="J256" s="1403"/>
      <c r="K256" s="1403"/>
    </row>
    <row r="257" spans="1:11" x14ac:dyDescent="0.25">
      <c r="A257" s="13">
        <v>45532</v>
      </c>
      <c r="B257" s="1160"/>
      <c r="C257" s="1159" t="s">
        <v>17330</v>
      </c>
      <c r="D257" s="1406">
        <v>1.5</v>
      </c>
      <c r="E257" s="1159" t="s">
        <v>17333</v>
      </c>
      <c r="F257" s="1159"/>
      <c r="G257" s="1159" t="s">
        <v>11438</v>
      </c>
      <c r="H257" s="1159" t="s">
        <v>9141</v>
      </c>
      <c r="I257" s="1159" t="s">
        <v>17334</v>
      </c>
      <c r="J257" s="1159"/>
      <c r="K257" s="1159"/>
    </row>
    <row r="258" spans="1:11" x14ac:dyDescent="0.25">
      <c r="A258" s="13">
        <v>45532</v>
      </c>
      <c r="B258" s="1402"/>
      <c r="C258" s="1403" t="s">
        <v>17505</v>
      </c>
      <c r="D258" s="1405">
        <v>0.25</v>
      </c>
      <c r="E258" s="1403" t="s">
        <v>17507</v>
      </c>
      <c r="F258" s="1403"/>
      <c r="G258" s="1403" t="s">
        <v>11430</v>
      </c>
      <c r="H258" s="1403" t="s">
        <v>9141</v>
      </c>
      <c r="I258" s="1403" t="s">
        <v>17508</v>
      </c>
      <c r="J258" s="1403"/>
      <c r="K258" s="1403"/>
    </row>
    <row r="259" spans="1:11" x14ac:dyDescent="0.25">
      <c r="A259" s="13">
        <v>45532</v>
      </c>
      <c r="B259" s="1160"/>
      <c r="C259" s="1159" t="s">
        <v>19813</v>
      </c>
      <c r="D259" s="1406">
        <v>5.25</v>
      </c>
      <c r="E259" s="1159" t="s">
        <v>19513</v>
      </c>
      <c r="F259" s="1159"/>
      <c r="G259" s="1159" t="s">
        <v>11136</v>
      </c>
      <c r="H259" s="1159" t="s">
        <v>9141</v>
      </c>
      <c r="I259" s="1159" t="s">
        <v>18447</v>
      </c>
      <c r="J259" s="1159"/>
      <c r="K259" s="1159"/>
    </row>
    <row r="260" spans="1:11" x14ac:dyDescent="0.25">
      <c r="A260" s="13">
        <v>45532</v>
      </c>
      <c r="B260" s="1402"/>
      <c r="C260" s="1403" t="s">
        <v>17798</v>
      </c>
      <c r="D260" s="1405">
        <v>2</v>
      </c>
      <c r="E260" s="1403" t="s">
        <v>17801</v>
      </c>
      <c r="F260" s="1403" t="s">
        <v>17802</v>
      </c>
      <c r="G260" s="1403" t="s">
        <v>11437</v>
      </c>
      <c r="H260" s="1403" t="s">
        <v>9141</v>
      </c>
      <c r="I260" s="1403" t="s">
        <v>17803</v>
      </c>
      <c r="J260" s="1403"/>
      <c r="K260" s="1403"/>
    </row>
    <row r="261" spans="1:11" x14ac:dyDescent="0.25">
      <c r="A261" s="13">
        <v>45532</v>
      </c>
      <c r="B261" s="1160"/>
      <c r="C261" s="1159"/>
      <c r="D261" s="1406"/>
      <c r="E261" s="1159"/>
      <c r="F261" s="1159"/>
      <c r="G261" s="1159"/>
      <c r="H261" s="1159"/>
      <c r="I261" s="1159"/>
      <c r="J261" s="1159"/>
      <c r="K261" s="1159"/>
    </row>
    <row r="262" spans="1:11" x14ac:dyDescent="0.25">
      <c r="A262" s="13">
        <v>45533</v>
      </c>
      <c r="B262" s="1407">
        <v>45533</v>
      </c>
      <c r="C262" s="1403" t="s">
        <v>14124</v>
      </c>
      <c r="D262" s="1405">
        <v>0.4</v>
      </c>
      <c r="E262" s="1403" t="s">
        <v>14127</v>
      </c>
      <c r="F262" s="1403"/>
      <c r="G262" s="1403" t="s">
        <v>13723</v>
      </c>
      <c r="H262" s="1403" t="s">
        <v>9141</v>
      </c>
      <c r="I262" s="1403" t="s">
        <v>13724</v>
      </c>
      <c r="J262" s="1403"/>
      <c r="K262" s="1403"/>
    </row>
    <row r="263" spans="1:11" x14ac:dyDescent="0.25">
      <c r="A263" s="13">
        <v>45533</v>
      </c>
      <c r="B263" s="1160"/>
      <c r="C263" s="1159" t="s">
        <v>16852</v>
      </c>
      <c r="D263" s="1406">
        <v>1.5</v>
      </c>
      <c r="E263" s="1159" t="s">
        <v>16854</v>
      </c>
      <c r="F263" s="1159"/>
      <c r="G263" s="1159" t="s">
        <v>11430</v>
      </c>
      <c r="H263" s="1159" t="s">
        <v>9141</v>
      </c>
      <c r="I263" s="1159" t="s">
        <v>16855</v>
      </c>
      <c r="J263" s="1159"/>
      <c r="K263" s="1159"/>
    </row>
    <row r="264" spans="1:11" x14ac:dyDescent="0.25">
      <c r="A264" s="13">
        <v>45533</v>
      </c>
      <c r="B264" s="1402"/>
      <c r="C264" s="1403" t="s">
        <v>19409</v>
      </c>
      <c r="D264" s="1405">
        <v>0.5</v>
      </c>
      <c r="E264" s="1403" t="s">
        <v>12861</v>
      </c>
      <c r="F264" s="1403"/>
      <c r="G264" s="1403" t="s">
        <v>12797</v>
      </c>
      <c r="H264" s="1403" t="s">
        <v>9141</v>
      </c>
      <c r="I264" s="1403" t="s">
        <v>12862</v>
      </c>
      <c r="J264" s="1403"/>
      <c r="K264" s="1403"/>
    </row>
    <row r="265" spans="1:11" x14ac:dyDescent="0.25">
      <c r="A265" s="13">
        <v>45533</v>
      </c>
      <c r="B265" s="1160"/>
      <c r="C265" s="1159" t="s">
        <v>19695</v>
      </c>
      <c r="D265" s="1406">
        <v>0.5</v>
      </c>
      <c r="E265" s="1159" t="s">
        <v>13073</v>
      </c>
      <c r="F265" s="1159"/>
      <c r="G265" s="1159" t="s">
        <v>11439</v>
      </c>
      <c r="H265" s="1159" t="s">
        <v>9141</v>
      </c>
      <c r="I265" s="1159" t="s">
        <v>13074</v>
      </c>
      <c r="J265" s="1159"/>
      <c r="K265" s="1159"/>
    </row>
    <row r="266" spans="1:11" x14ac:dyDescent="0.25">
      <c r="A266" s="13">
        <v>45533</v>
      </c>
      <c r="B266" s="1402"/>
      <c r="C266" s="1403" t="s">
        <v>19831</v>
      </c>
      <c r="D266" s="1405">
        <v>0.4</v>
      </c>
      <c r="E266" s="1403" t="s">
        <v>14066</v>
      </c>
      <c r="F266" s="1403"/>
      <c r="G266" s="1403" t="s">
        <v>11136</v>
      </c>
      <c r="H266" s="1403" t="s">
        <v>9141</v>
      </c>
      <c r="I266" s="1403" t="s">
        <v>14067</v>
      </c>
      <c r="J266" s="1403"/>
      <c r="K266" s="1403"/>
    </row>
    <row r="267" spans="1:11" x14ac:dyDescent="0.25">
      <c r="A267" s="13">
        <v>45533</v>
      </c>
      <c r="B267" s="1160"/>
      <c r="C267" s="1159" t="s">
        <v>18497</v>
      </c>
      <c r="D267" s="1406">
        <v>0.5</v>
      </c>
      <c r="E267" s="1159" t="s">
        <v>18500</v>
      </c>
      <c r="F267" s="1159"/>
      <c r="G267" s="1159" t="s">
        <v>12353</v>
      </c>
      <c r="H267" s="1159" t="s">
        <v>9141</v>
      </c>
      <c r="I267" s="1159" t="s">
        <v>18501</v>
      </c>
      <c r="J267" s="1159"/>
      <c r="K267" s="1159"/>
    </row>
    <row r="268" spans="1:11" x14ac:dyDescent="0.25">
      <c r="A268" s="13">
        <v>45533</v>
      </c>
      <c r="B268" s="1402"/>
      <c r="C268" s="1403" t="s">
        <v>17677</v>
      </c>
      <c r="D268" s="1405">
        <v>0.4</v>
      </c>
      <c r="E268" s="1403" t="s">
        <v>17679</v>
      </c>
      <c r="F268" s="1403"/>
      <c r="G268" s="1403" t="s">
        <v>11438</v>
      </c>
      <c r="H268" s="1403" t="s">
        <v>9141</v>
      </c>
      <c r="I268" s="1403" t="s">
        <v>11945</v>
      </c>
      <c r="J268" s="1403"/>
      <c r="K268" s="1403"/>
    </row>
    <row r="269" spans="1:11" x14ac:dyDescent="0.25">
      <c r="A269" s="13">
        <v>45533</v>
      </c>
      <c r="B269" s="1160"/>
      <c r="C269" s="1159" t="s">
        <v>13848</v>
      </c>
      <c r="D269" s="1406">
        <v>0.4</v>
      </c>
      <c r="E269" s="1159" t="s">
        <v>13851</v>
      </c>
      <c r="F269" s="1159"/>
      <c r="G269" s="1159" t="s">
        <v>11432</v>
      </c>
      <c r="H269" s="1159" t="s">
        <v>9141</v>
      </c>
      <c r="I269" s="1159" t="s">
        <v>13852</v>
      </c>
      <c r="J269" s="1159"/>
      <c r="K269" s="1159"/>
    </row>
    <row r="270" spans="1:11" x14ac:dyDescent="0.25">
      <c r="A270" s="13">
        <v>45533</v>
      </c>
      <c r="B270" s="1402"/>
      <c r="C270" s="1403"/>
      <c r="D270" s="1405">
        <v>0.4</v>
      </c>
      <c r="E270" s="1403"/>
      <c r="F270" s="1403"/>
      <c r="G270" s="1403"/>
      <c r="H270" s="1403"/>
      <c r="I270" s="1403"/>
      <c r="J270" s="1403"/>
      <c r="K270" s="1403"/>
    </row>
    <row r="271" spans="1:11" x14ac:dyDescent="0.25">
      <c r="A271" s="13">
        <v>45533</v>
      </c>
      <c r="B271" s="1160"/>
      <c r="C271" s="1159" t="s">
        <v>11476</v>
      </c>
      <c r="D271" s="1406">
        <v>0.25</v>
      </c>
      <c r="E271" s="1159" t="s">
        <v>15154</v>
      </c>
      <c r="F271" s="1159"/>
      <c r="G271" s="1159" t="s">
        <v>15155</v>
      </c>
      <c r="H271" s="1159" t="s">
        <v>9141</v>
      </c>
      <c r="I271" s="1159" t="s">
        <v>15156</v>
      </c>
      <c r="J271" s="1159"/>
      <c r="K271" s="1159"/>
    </row>
    <row r="272" spans="1:11" x14ac:dyDescent="0.25">
      <c r="A272" s="13">
        <v>45533</v>
      </c>
      <c r="B272" s="1402"/>
      <c r="C272" s="1403" t="s">
        <v>19813</v>
      </c>
      <c r="D272" s="1405">
        <v>5</v>
      </c>
      <c r="E272" s="1403" t="s">
        <v>19513</v>
      </c>
      <c r="F272" s="1403"/>
      <c r="G272" s="1403" t="s">
        <v>11136</v>
      </c>
      <c r="H272" s="1403" t="s">
        <v>9141</v>
      </c>
      <c r="I272" s="1403" t="s">
        <v>18447</v>
      </c>
      <c r="J272" s="1403"/>
      <c r="K272" s="1403"/>
    </row>
    <row r="273" spans="1:11" x14ac:dyDescent="0.25">
      <c r="A273" s="13">
        <v>45533</v>
      </c>
      <c r="B273" s="1160"/>
      <c r="C273" s="1159"/>
      <c r="D273" s="1406">
        <v>1.5</v>
      </c>
      <c r="E273" s="1159"/>
      <c r="F273" s="1159"/>
      <c r="G273" s="1159"/>
      <c r="H273" s="1159"/>
      <c r="I273" s="1159"/>
      <c r="J273" s="1159"/>
      <c r="K273" s="1159"/>
    </row>
    <row r="274" spans="1:11" x14ac:dyDescent="0.25">
      <c r="A274" s="13">
        <v>45533</v>
      </c>
      <c r="B274" s="1402"/>
      <c r="C274" s="1403"/>
      <c r="D274" s="1405">
        <v>0.75</v>
      </c>
      <c r="E274" s="1403"/>
      <c r="F274" s="1403"/>
      <c r="G274" s="1403"/>
      <c r="H274" s="1403"/>
      <c r="I274" s="1403"/>
      <c r="J274" s="1403"/>
      <c r="K274" s="1403"/>
    </row>
    <row r="275" spans="1:11" x14ac:dyDescent="0.25">
      <c r="A275" s="13">
        <v>45533</v>
      </c>
      <c r="B275" s="1160"/>
      <c r="C275" s="1159" t="s">
        <v>16114</v>
      </c>
      <c r="D275" s="1406">
        <v>0.4</v>
      </c>
      <c r="E275" s="1159" t="s">
        <v>16116</v>
      </c>
      <c r="F275" s="1159"/>
      <c r="G275" s="1159" t="s">
        <v>15693</v>
      </c>
      <c r="H275" s="1159" t="s">
        <v>9141</v>
      </c>
      <c r="I275" s="1159" t="s">
        <v>16117</v>
      </c>
      <c r="J275" s="1159"/>
      <c r="K275" s="1159"/>
    </row>
    <row r="276" spans="1:11" x14ac:dyDescent="0.25">
      <c r="A276" s="13">
        <v>45533</v>
      </c>
      <c r="B276" s="1402"/>
      <c r="C276" s="1403" t="s">
        <v>15072</v>
      </c>
      <c r="D276" s="1405">
        <v>0.5</v>
      </c>
      <c r="E276" s="1403" t="s">
        <v>15074</v>
      </c>
      <c r="F276" s="1403"/>
      <c r="G276" s="1403" t="s">
        <v>11432</v>
      </c>
      <c r="H276" s="1403" t="s">
        <v>9141</v>
      </c>
      <c r="I276" s="1403" t="s">
        <v>15075</v>
      </c>
      <c r="J276" s="1403"/>
      <c r="K276" s="1403"/>
    </row>
    <row r="277" spans="1:11" x14ac:dyDescent="0.25">
      <c r="A277" s="13">
        <v>45533</v>
      </c>
      <c r="B277" s="1160"/>
      <c r="C277" s="1159" t="s">
        <v>19818</v>
      </c>
      <c r="D277" s="1406">
        <v>1</v>
      </c>
      <c r="E277" s="1159" t="s">
        <v>18593</v>
      </c>
      <c r="F277" s="1159"/>
      <c r="G277" s="1159" t="s">
        <v>11432</v>
      </c>
      <c r="H277" s="1159" t="s">
        <v>9141</v>
      </c>
      <c r="I277" s="1159" t="s">
        <v>18594</v>
      </c>
      <c r="J277" s="1159"/>
      <c r="K277" s="1159"/>
    </row>
    <row r="278" spans="1:11" x14ac:dyDescent="0.25">
      <c r="A278" s="13">
        <v>45533</v>
      </c>
      <c r="B278" s="1402"/>
      <c r="C278" s="1403" t="s">
        <v>19411</v>
      </c>
      <c r="D278" s="1405">
        <v>0.4</v>
      </c>
      <c r="E278" s="1403" t="s">
        <v>19518</v>
      </c>
      <c r="F278" s="1403"/>
      <c r="G278" s="1403" t="s">
        <v>11430</v>
      </c>
      <c r="H278" s="1403" t="s">
        <v>9141</v>
      </c>
      <c r="I278" s="1403" t="s">
        <v>18478</v>
      </c>
      <c r="J278" s="1403"/>
      <c r="K278" s="1403"/>
    </row>
    <row r="279" spans="1:11" x14ac:dyDescent="0.25">
      <c r="A279" s="13">
        <v>45533</v>
      </c>
      <c r="B279" s="1160"/>
      <c r="C279" s="1159"/>
      <c r="D279" s="1406"/>
      <c r="E279" s="1159"/>
      <c r="F279" s="1159"/>
      <c r="G279" s="1159"/>
      <c r="H279" s="1159"/>
      <c r="I279" s="1159"/>
      <c r="J279" s="1159"/>
      <c r="K279" s="1159"/>
    </row>
    <row r="280" spans="1:11" x14ac:dyDescent="0.25">
      <c r="A280" s="13">
        <v>45534</v>
      </c>
      <c r="B280" s="1407">
        <v>45534</v>
      </c>
      <c r="C280" s="1403" t="s">
        <v>14124</v>
      </c>
      <c r="D280" s="1405">
        <v>0.4</v>
      </c>
      <c r="E280" s="1403" t="s">
        <v>14127</v>
      </c>
      <c r="F280" s="1403"/>
      <c r="G280" s="1403" t="s">
        <v>13723</v>
      </c>
      <c r="H280" s="1403" t="s">
        <v>9141</v>
      </c>
      <c r="I280" s="1403" t="s">
        <v>13724</v>
      </c>
      <c r="J280" s="1403"/>
      <c r="K280" s="1403"/>
    </row>
    <row r="281" spans="1:11" x14ac:dyDescent="0.25">
      <c r="A281" s="13">
        <v>45534</v>
      </c>
      <c r="B281" s="1160"/>
      <c r="C281" s="1159" t="s">
        <v>14147</v>
      </c>
      <c r="D281" s="1406">
        <v>0.5</v>
      </c>
      <c r="E281" s="1159" t="s">
        <v>14150</v>
      </c>
      <c r="F281" s="1159"/>
      <c r="G281" s="1159" t="s">
        <v>14151</v>
      </c>
      <c r="H281" s="1159" t="s">
        <v>9141</v>
      </c>
      <c r="I281" s="1159" t="s">
        <v>14152</v>
      </c>
      <c r="J281" s="1159"/>
      <c r="K281" s="1159"/>
    </row>
    <row r="282" spans="1:11" x14ac:dyDescent="0.25">
      <c r="A282" s="13">
        <v>45534</v>
      </c>
      <c r="B282" s="1402"/>
      <c r="C282" s="1403" t="s">
        <v>18613</v>
      </c>
      <c r="D282" s="1405">
        <v>0.25</v>
      </c>
      <c r="E282" s="1403" t="s">
        <v>14134</v>
      </c>
      <c r="F282" s="1403"/>
      <c r="G282" s="1403" t="s">
        <v>14135</v>
      </c>
      <c r="H282" s="1403" t="s">
        <v>9141</v>
      </c>
      <c r="I282" s="1403" t="s">
        <v>14136</v>
      </c>
      <c r="J282" s="1403"/>
      <c r="K282" s="1403"/>
    </row>
    <row r="283" spans="1:11" x14ac:dyDescent="0.25">
      <c r="A283" s="13">
        <v>45534</v>
      </c>
      <c r="B283" s="1160"/>
      <c r="C283" s="1159" t="s">
        <v>19408</v>
      </c>
      <c r="D283" s="1406">
        <v>0.25</v>
      </c>
      <c r="E283" s="1159" t="s">
        <v>13956</v>
      </c>
      <c r="F283" s="1159"/>
      <c r="G283" s="1159" t="s">
        <v>11437</v>
      </c>
      <c r="H283" s="1159" t="s">
        <v>9141</v>
      </c>
      <c r="I283" s="1159" t="s">
        <v>13957</v>
      </c>
      <c r="J283" s="1159"/>
      <c r="K283" s="1159"/>
    </row>
    <row r="284" spans="1:11" x14ac:dyDescent="0.25">
      <c r="A284" s="13">
        <v>45534</v>
      </c>
      <c r="B284" s="1402"/>
      <c r="C284" s="1403" t="s">
        <v>11473</v>
      </c>
      <c r="D284" s="1405">
        <v>0.75</v>
      </c>
      <c r="E284" s="1403" t="s">
        <v>14179</v>
      </c>
      <c r="F284" s="1403"/>
      <c r="G284" s="1403" t="s">
        <v>11136</v>
      </c>
      <c r="H284" s="1403" t="s">
        <v>9141</v>
      </c>
      <c r="I284" s="1403" t="s">
        <v>14180</v>
      </c>
      <c r="J284" s="1403"/>
      <c r="K284" s="1403"/>
    </row>
    <row r="285" spans="1:11" x14ac:dyDescent="0.25">
      <c r="A285" s="13">
        <v>45534</v>
      </c>
      <c r="B285" s="1160"/>
      <c r="C285" s="1159" t="s">
        <v>13848</v>
      </c>
      <c r="D285" s="1406">
        <v>3.5</v>
      </c>
      <c r="E285" s="1159" t="s">
        <v>13851</v>
      </c>
      <c r="F285" s="1159"/>
      <c r="G285" s="1159" t="s">
        <v>11432</v>
      </c>
      <c r="H285" s="1159" t="s">
        <v>9141</v>
      </c>
      <c r="I285" s="1159" t="s">
        <v>13852</v>
      </c>
      <c r="J285" s="1159"/>
      <c r="K285" s="1159"/>
    </row>
    <row r="286" spans="1:11" x14ac:dyDescent="0.25">
      <c r="A286" s="13">
        <v>45534</v>
      </c>
      <c r="B286" s="1402"/>
      <c r="C286" s="1403" t="s">
        <v>16246</v>
      </c>
      <c r="D286" s="1405">
        <v>0.75</v>
      </c>
      <c r="E286" s="1403" t="s">
        <v>16248</v>
      </c>
      <c r="F286" s="1403"/>
      <c r="G286" s="1403" t="s">
        <v>12228</v>
      </c>
      <c r="H286" s="1403" t="s">
        <v>9141</v>
      </c>
      <c r="I286" s="1403" t="s">
        <v>16249</v>
      </c>
      <c r="J286" s="1403"/>
      <c r="K286" s="1403"/>
    </row>
    <row r="287" spans="1:11" x14ac:dyDescent="0.25">
      <c r="A287" s="13">
        <v>45534</v>
      </c>
      <c r="B287" s="1160"/>
      <c r="C287" s="1159"/>
      <c r="D287" s="1406"/>
      <c r="E287" s="1159"/>
      <c r="F287" s="1159"/>
      <c r="G287" s="1159"/>
      <c r="H287" s="1159"/>
      <c r="I287" s="1159"/>
      <c r="J287" s="1159"/>
      <c r="K287" s="1159"/>
    </row>
    <row r="288" spans="1:11" x14ac:dyDescent="0.25">
      <c r="A288" s="13">
        <v>45535</v>
      </c>
      <c r="B288" s="1407">
        <v>45535</v>
      </c>
      <c r="C288" s="1403" t="s">
        <v>14124</v>
      </c>
      <c r="D288" s="1405">
        <v>1</v>
      </c>
      <c r="E288" s="1403" t="s">
        <v>14127</v>
      </c>
      <c r="F288" s="1403"/>
      <c r="G288" s="1403" t="s">
        <v>13723</v>
      </c>
      <c r="H288" s="1403" t="s">
        <v>9141</v>
      </c>
      <c r="I288" s="1403" t="s">
        <v>13724</v>
      </c>
      <c r="J288" s="1403"/>
      <c r="K288" s="1403"/>
    </row>
    <row r="289" spans="1:11" x14ac:dyDescent="0.25">
      <c r="A289" s="13">
        <v>45535</v>
      </c>
      <c r="B289" s="1160"/>
      <c r="C289" s="1159" t="s">
        <v>19753</v>
      </c>
      <c r="D289" s="1406">
        <v>1.25</v>
      </c>
      <c r="E289" s="1159" t="s">
        <v>14097</v>
      </c>
      <c r="F289" s="1159"/>
      <c r="G289" s="1159" t="s">
        <v>14049</v>
      </c>
      <c r="H289" s="1159" t="s">
        <v>9141</v>
      </c>
      <c r="I289" s="1159" t="s">
        <v>14050</v>
      </c>
      <c r="J289" s="1159"/>
      <c r="K289" s="1159"/>
    </row>
    <row r="290" spans="1:11" x14ac:dyDescent="0.25">
      <c r="A290" s="13">
        <v>45535</v>
      </c>
      <c r="B290" s="1402"/>
      <c r="C290" s="1403" t="s">
        <v>19705</v>
      </c>
      <c r="D290" s="1405">
        <v>3</v>
      </c>
      <c r="E290" s="1403" t="s">
        <v>16100</v>
      </c>
      <c r="F290" s="1403"/>
      <c r="G290" s="1403" t="s">
        <v>16101</v>
      </c>
      <c r="H290" s="1403" t="s">
        <v>9141</v>
      </c>
      <c r="I290" s="1403" t="s">
        <v>16102</v>
      </c>
      <c r="J290" s="1403"/>
      <c r="K290" s="1403"/>
    </row>
    <row r="291" spans="1:11" x14ac:dyDescent="0.25">
      <c r="A291" s="13">
        <v>45535</v>
      </c>
      <c r="B291" s="1160"/>
      <c r="C291" s="1159" t="s">
        <v>16563</v>
      </c>
      <c r="D291" s="1406">
        <v>1.25</v>
      </c>
      <c r="E291" s="1159" t="s">
        <v>19067</v>
      </c>
      <c r="F291" s="1159"/>
      <c r="G291" s="1159" t="s">
        <v>19068</v>
      </c>
      <c r="H291" s="1159" t="s">
        <v>9141</v>
      </c>
      <c r="I291" s="1159" t="s">
        <v>19069</v>
      </c>
      <c r="J291" s="1159"/>
      <c r="K291" s="1159"/>
    </row>
    <row r="292" spans="1:11" x14ac:dyDescent="0.25">
      <c r="A292" s="13">
        <v>45535</v>
      </c>
      <c r="B292" s="1402"/>
      <c r="C292" s="1403" t="s">
        <v>18307</v>
      </c>
      <c r="D292" s="1405">
        <v>1.5</v>
      </c>
      <c r="E292" s="1403" t="s">
        <v>18310</v>
      </c>
      <c r="F292" s="1403"/>
      <c r="G292" s="1403" t="s">
        <v>11136</v>
      </c>
      <c r="H292" s="1403" t="s">
        <v>9141</v>
      </c>
      <c r="I292" s="1403" t="s">
        <v>18311</v>
      </c>
      <c r="J292" s="1403"/>
      <c r="K292" s="1403"/>
    </row>
    <row r="293" spans="1:11" x14ac:dyDescent="0.25">
      <c r="A293" s="13">
        <v>45535</v>
      </c>
      <c r="B293" s="1160"/>
      <c r="C293" s="1159" t="s">
        <v>19794</v>
      </c>
      <c r="D293" s="1406">
        <v>1</v>
      </c>
      <c r="E293" s="1159" t="s">
        <v>17883</v>
      </c>
      <c r="F293" s="1159"/>
      <c r="G293" s="1159" t="s">
        <v>17884</v>
      </c>
      <c r="H293" s="1159" t="s">
        <v>11444</v>
      </c>
      <c r="I293" s="1159" t="s">
        <v>17885</v>
      </c>
      <c r="J293" s="1159"/>
      <c r="K293" s="1159"/>
    </row>
    <row r="294" spans="1:11" x14ac:dyDescent="0.25">
      <c r="A294" s="13">
        <v>45535</v>
      </c>
      <c r="B294" s="1402"/>
      <c r="C294" s="1403" t="s">
        <v>13848</v>
      </c>
      <c r="D294" s="1405">
        <v>0.4</v>
      </c>
      <c r="E294" s="1403" t="s">
        <v>13851</v>
      </c>
      <c r="F294" s="1403"/>
      <c r="G294" s="1403" t="s">
        <v>11432</v>
      </c>
      <c r="H294" s="1403" t="s">
        <v>9141</v>
      </c>
      <c r="I294" s="1403" t="s">
        <v>13852</v>
      </c>
      <c r="J294" s="1403"/>
      <c r="K294" s="1403"/>
    </row>
    <row r="295" spans="1:11" x14ac:dyDescent="0.25">
      <c r="A295" s="13">
        <v>45535</v>
      </c>
      <c r="B295" s="1160"/>
      <c r="C295" s="1159" t="s">
        <v>17505</v>
      </c>
      <c r="D295" s="1406">
        <v>1.5</v>
      </c>
      <c r="E295" s="1159" t="s">
        <v>17507</v>
      </c>
      <c r="F295" s="1159"/>
      <c r="G295" s="1159" t="s">
        <v>11430</v>
      </c>
      <c r="H295" s="1159" t="s">
        <v>9141</v>
      </c>
      <c r="I295" s="1159" t="s">
        <v>17508</v>
      </c>
      <c r="J295" s="1159"/>
      <c r="K295" s="1159"/>
    </row>
    <row r="296" spans="1:11" x14ac:dyDescent="0.25">
      <c r="A296" s="13">
        <v>45535</v>
      </c>
      <c r="B296" s="1402"/>
      <c r="C296" s="1403" t="s">
        <v>19829</v>
      </c>
      <c r="D296" s="1405">
        <v>1</v>
      </c>
      <c r="E296" s="1403" t="s">
        <v>14008</v>
      </c>
      <c r="F296" s="1403" t="s">
        <v>14009</v>
      </c>
      <c r="G296" s="1403" t="s">
        <v>11437</v>
      </c>
      <c r="H296" s="1403" t="s">
        <v>9141</v>
      </c>
      <c r="I296" s="1403" t="s">
        <v>14010</v>
      </c>
      <c r="J296" s="1403"/>
      <c r="K296" s="1403"/>
    </row>
    <row r="297" spans="1:11" x14ac:dyDescent="0.25">
      <c r="A297" s="13">
        <v>45535</v>
      </c>
      <c r="B297" s="1160"/>
      <c r="C297" s="1159" t="s">
        <v>18938</v>
      </c>
      <c r="D297" s="1406">
        <v>1.5</v>
      </c>
      <c r="E297" s="1159" t="s">
        <v>19756</v>
      </c>
      <c r="F297" s="1159"/>
      <c r="G297" s="1159" t="s">
        <v>19757</v>
      </c>
      <c r="H297" s="1159" t="s">
        <v>11444</v>
      </c>
      <c r="I297" s="1159" t="s">
        <v>19758</v>
      </c>
      <c r="J297" s="1159"/>
      <c r="K297" s="1159"/>
    </row>
    <row r="298" spans="1:11" x14ac:dyDescent="0.25">
      <c r="A298" s="13">
        <v>45535</v>
      </c>
      <c r="B298" s="1402"/>
      <c r="C298" s="1403" t="s">
        <v>19818</v>
      </c>
      <c r="D298" s="1405">
        <v>1.5</v>
      </c>
      <c r="E298" s="1403" t="s">
        <v>18593</v>
      </c>
      <c r="F298" s="1403"/>
      <c r="G298" s="1403" t="s">
        <v>11432</v>
      </c>
      <c r="H298" s="1403" t="s">
        <v>9141</v>
      </c>
      <c r="I298" s="1403" t="s">
        <v>18594</v>
      </c>
      <c r="J298" s="1403"/>
      <c r="K298" s="1403"/>
    </row>
    <row r="299" spans="1:11" x14ac:dyDescent="0.25">
      <c r="A299" s="13">
        <v>45535</v>
      </c>
      <c r="B299" s="1160"/>
      <c r="C299" s="1159" t="s">
        <v>18073</v>
      </c>
      <c r="D299" s="1406">
        <v>3.5</v>
      </c>
      <c r="E299" s="1159" t="s">
        <v>18076</v>
      </c>
      <c r="F299" s="1159"/>
      <c r="G299" s="1159" t="s">
        <v>16171</v>
      </c>
      <c r="H299" s="1159" t="s">
        <v>9141</v>
      </c>
      <c r="I299" s="1159" t="s">
        <v>18077</v>
      </c>
      <c r="J299" s="1159"/>
      <c r="K299" s="1159"/>
    </row>
    <row r="300" spans="1:11" x14ac:dyDescent="0.25">
      <c r="A300" s="13">
        <v>45535</v>
      </c>
      <c r="B300" s="1402"/>
      <c r="C300" s="1403" t="s">
        <v>18279</v>
      </c>
      <c r="D300" s="1405">
        <v>0.5</v>
      </c>
      <c r="E300" s="1403" t="s">
        <v>18282</v>
      </c>
      <c r="F300" s="1403" t="s">
        <v>16365</v>
      </c>
      <c r="G300" s="1403" t="s">
        <v>11438</v>
      </c>
      <c r="H300" s="1403" t="s">
        <v>9141</v>
      </c>
      <c r="I300" s="1403" t="s">
        <v>18283</v>
      </c>
      <c r="J300" s="1403"/>
      <c r="K300" s="1403"/>
    </row>
    <row r="301" spans="1:11" x14ac:dyDescent="0.25">
      <c r="A301" s="13">
        <v>45535</v>
      </c>
      <c r="B301" s="1160"/>
      <c r="C301" s="1159" t="s">
        <v>18284</v>
      </c>
      <c r="D301" s="1406">
        <v>0.5</v>
      </c>
      <c r="E301" s="1159" t="s">
        <v>19490</v>
      </c>
      <c r="F301" s="1159"/>
      <c r="G301" s="1159" t="s">
        <v>16567</v>
      </c>
      <c r="H301" s="1159" t="s">
        <v>9141</v>
      </c>
      <c r="I301" s="1159" t="s">
        <v>19491</v>
      </c>
      <c r="J301" s="1159"/>
      <c r="K301" s="1159"/>
    </row>
    <row r="302" spans="1:11" x14ac:dyDescent="0.25">
      <c r="A302" s="13">
        <v>45535</v>
      </c>
      <c r="B302" s="1402"/>
      <c r="C302" s="1403" t="s">
        <v>16246</v>
      </c>
      <c r="D302" s="1405">
        <v>0.5</v>
      </c>
      <c r="E302" s="1403" t="s">
        <v>16248</v>
      </c>
      <c r="F302" s="1403"/>
      <c r="G302" s="1403" t="s">
        <v>12228</v>
      </c>
      <c r="H302" s="1403" t="s">
        <v>9141</v>
      </c>
      <c r="I302" s="1403" t="s">
        <v>16249</v>
      </c>
      <c r="J302" s="1403"/>
      <c r="K302" s="1403"/>
    </row>
    <row r="303" spans="1:11" x14ac:dyDescent="0.25">
      <c r="A303" s="13">
        <v>45535</v>
      </c>
      <c r="B303" s="1160"/>
      <c r="C303" s="1159" t="s">
        <v>15524</v>
      </c>
      <c r="D303" s="1406">
        <v>2.5</v>
      </c>
      <c r="E303" s="1159" t="s">
        <v>15525</v>
      </c>
      <c r="F303" s="1159" t="s">
        <v>14481</v>
      </c>
      <c r="G303" s="1159" t="s">
        <v>11437</v>
      </c>
      <c r="H303" s="1159" t="s">
        <v>9141</v>
      </c>
      <c r="I303" s="1159" t="s">
        <v>15526</v>
      </c>
      <c r="J303" s="1159"/>
      <c r="K303" s="1159"/>
    </row>
    <row r="304" spans="1:11" x14ac:dyDescent="0.25">
      <c r="B304" s="1403"/>
      <c r="C304" s="1403"/>
      <c r="D304" s="1403"/>
      <c r="E304" s="1403"/>
      <c r="F304" s="1403"/>
      <c r="G304" s="1403"/>
      <c r="H304" s="1403"/>
      <c r="I304" s="1403"/>
      <c r="J304" s="1403"/>
      <c r="K304" s="1403"/>
    </row>
    <row r="305" spans="1:11" x14ac:dyDescent="0.25">
      <c r="A305" t="s">
        <v>20144</v>
      </c>
      <c r="B305" s="1159"/>
      <c r="C305" s="1159"/>
      <c r="D305" s="1159"/>
      <c r="E305" s="1159"/>
      <c r="F305" s="1159"/>
      <c r="G305" s="1159"/>
      <c r="H305" s="1159"/>
      <c r="I305" s="1159"/>
      <c r="J305" s="1159"/>
      <c r="K305" s="1159"/>
    </row>
  </sheetData>
  <sortState xmlns:xlrd2="http://schemas.microsoft.com/office/spreadsheetml/2017/richdata2" ref="A2:K303">
    <sortCondition ref="B2"/>
    <sortCondition ref="C2"/>
    <sortCondition descending="1" ref="D2"/>
  </sortState>
  <printOptions horizontalCentered="1"/>
  <pageMargins left="0.1" right="0.1" top="0.8" bottom="0.5" header="0.3" footer="0.3"/>
  <pageSetup scale="58" fitToHeight="10" orientation="portrait" horizontalDpi="4294967293" r:id="rId1"/>
  <headerFooter>
    <oddHeader>&amp;C&amp;"-,Gras"&amp;12&amp;K0070C0Liste des TEC pour Guillaume
&amp;11Période du 01-08-2024 au 31-08-2024</oddHeader>
    <oddFooter>&amp;C&amp;8&amp;KFF0000&amp;A&amp;L&amp;8&amp;D - &amp;T&amp;R&amp;"Segoe UI,Normal"&amp;8Page &amp;P of &amp;N</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F153-4D23-4297-BD26-FF6B8F6DF700}">
  <sheetPr codeName="wshMenu">
    <tabColor rgb="FFFF0000"/>
    <pageSetUpPr autoPageBreaks="0"/>
  </sheetPr>
  <dimension ref="A1:A35"/>
  <sheetViews>
    <sheetView zoomScaleNormal="100" workbookViewId="0"/>
  </sheetViews>
  <sheetFormatPr baseColWidth="10" defaultColWidth="10.7109375" defaultRowHeight="15" x14ac:dyDescent="0.25"/>
  <cols>
    <col min="1" max="1" width="50.7109375" style="119" customWidth="1"/>
    <col min="5" max="5" width="10.7109375" customWidth="1"/>
  </cols>
  <sheetData>
    <row r="1" spans="1:1" ht="39.950000000000003" customHeight="1" x14ac:dyDescent="0.25">
      <c r="A1" s="652" t="s">
        <v>9143</v>
      </c>
    </row>
    <row r="2" spans="1:1" ht="15" customHeight="1" x14ac:dyDescent="0.25">
      <c r="A2" s="655" t="s">
        <v>11159</v>
      </c>
    </row>
    <row r="3" spans="1:1" ht="15" customHeight="1" x14ac:dyDescent="0.25">
      <c r="A3" s="656" t="s">
        <v>11159</v>
      </c>
    </row>
    <row r="4" spans="1:1" ht="15" customHeight="1" x14ac:dyDescent="0.25">
      <c r="A4" s="656" t="s">
        <v>11159</v>
      </c>
    </row>
    <row r="5" spans="1:1" x14ac:dyDescent="0.25">
      <c r="A5" s="656" t="s">
        <v>11159</v>
      </c>
    </row>
    <row r="6" spans="1:1" x14ac:dyDescent="0.25">
      <c r="A6" s="656" t="s">
        <v>11159</v>
      </c>
    </row>
    <row r="7" spans="1:1" x14ac:dyDescent="0.25">
      <c r="A7" s="656" t="s">
        <v>11159</v>
      </c>
    </row>
    <row r="8" spans="1:1" x14ac:dyDescent="0.25">
      <c r="A8" s="656" t="s">
        <v>11159</v>
      </c>
    </row>
    <row r="9" spans="1:1" x14ac:dyDescent="0.25">
      <c r="A9" s="656" t="s">
        <v>11159</v>
      </c>
    </row>
    <row r="10" spans="1:1" x14ac:dyDescent="0.25">
      <c r="A10" s="656" t="s">
        <v>11159</v>
      </c>
    </row>
    <row r="11" spans="1:1" x14ac:dyDescent="0.25">
      <c r="A11" s="656" t="s">
        <v>11159</v>
      </c>
    </row>
    <row r="12" spans="1:1" x14ac:dyDescent="0.25">
      <c r="A12" s="656" t="s">
        <v>11159</v>
      </c>
    </row>
    <row r="13" spans="1:1" x14ac:dyDescent="0.25">
      <c r="A13" s="656" t="s">
        <v>11159</v>
      </c>
    </row>
    <row r="14" spans="1:1" x14ac:dyDescent="0.25">
      <c r="A14" s="656" t="s">
        <v>11159</v>
      </c>
    </row>
    <row r="15" spans="1:1" x14ac:dyDescent="0.25">
      <c r="A15" s="656" t="s">
        <v>11159</v>
      </c>
    </row>
    <row r="16" spans="1:1" x14ac:dyDescent="0.25">
      <c r="A16" s="656" t="s">
        <v>11159</v>
      </c>
    </row>
    <row r="17" spans="1:1" x14ac:dyDescent="0.25">
      <c r="A17" s="656" t="s">
        <v>11159</v>
      </c>
    </row>
    <row r="18" spans="1:1" x14ac:dyDescent="0.25">
      <c r="A18" s="656" t="s">
        <v>11159</v>
      </c>
    </row>
    <row r="19" spans="1:1" x14ac:dyDescent="0.25">
      <c r="A19" s="656" t="s">
        <v>11159</v>
      </c>
    </row>
    <row r="20" spans="1:1" x14ac:dyDescent="0.25">
      <c r="A20" s="656" t="s">
        <v>11159</v>
      </c>
    </row>
    <row r="21" spans="1:1" x14ac:dyDescent="0.25">
      <c r="A21" s="656" t="s">
        <v>11159</v>
      </c>
    </row>
    <row r="22" spans="1:1" x14ac:dyDescent="0.25">
      <c r="A22" s="656" t="s">
        <v>11159</v>
      </c>
    </row>
    <row r="23" spans="1:1" x14ac:dyDescent="0.25">
      <c r="A23" s="656" t="s">
        <v>11159</v>
      </c>
    </row>
    <row r="24" spans="1:1" x14ac:dyDescent="0.25">
      <c r="A24" s="656" t="s">
        <v>11159</v>
      </c>
    </row>
    <row r="25" spans="1:1" x14ac:dyDescent="0.25">
      <c r="A25" s="656" t="s">
        <v>11159</v>
      </c>
    </row>
    <row r="26" spans="1:1" x14ac:dyDescent="0.25">
      <c r="A26" s="656" t="s">
        <v>11159</v>
      </c>
    </row>
    <row r="27" spans="1:1" x14ac:dyDescent="0.25">
      <c r="A27" s="657" t="s">
        <v>11159</v>
      </c>
    </row>
    <row r="32" spans="1:1" x14ac:dyDescent="0.25">
      <c r="A32" s="671" t="s">
        <v>20143</v>
      </c>
    </row>
    <row r="33" spans="1:1" x14ac:dyDescent="0.25">
      <c r="A33" s="653" t="s">
        <v>20136</v>
      </c>
    </row>
    <row r="34" spans="1:1" x14ac:dyDescent="0.25">
      <c r="A34" s="653" t="s">
        <v>15970</v>
      </c>
    </row>
    <row r="35" spans="1:1" x14ac:dyDescent="0.25">
      <c r="A35" s="654" t="s">
        <v>20141</v>
      </c>
    </row>
  </sheetData>
  <sheetProtection sheet="1" objects="1" scenarios="1" selectLockedCells="1"/>
  <dataConsolidate/>
  <dataValidations count="1">
    <dataValidation allowBlank="1" showInputMessage="1" sqref="A1" xr:uid="{DA883952-751E-4DB7-AEE4-589F7ACB25B9}"/>
  </dataValidations>
  <printOptions horizontalCentered="1" verticalCentered="1"/>
  <pageMargins left="0.23622047244094491" right="0.23622047244094491" top="0.74803149606299213" bottom="0.74803149606299213" header="0.31496062992125984" footer="0.31496062992125984"/>
  <pageSetup orientation="portrait" horizontalDpi="4294967293" r:id="rId1"/>
  <drawing r:id="rId2"/>
  <legacyDrawing r:id="rId3"/>
  <controls>
    <mc:AlternateContent xmlns:mc="http://schemas.openxmlformats.org/markup-compatibility/2006">
      <mc:Choice Requires="x14">
        <control shapeId="1025" r:id="rId4" name="MinAllHover">
          <controlPr defaultSize="0" autoLine="0" autoPict="0" r:id="rId5">
            <anchor moveWithCells="1">
              <from>
                <xdr:col>0</xdr:col>
                <xdr:colOff>0</xdr:colOff>
                <xdr:row>1</xdr:row>
                <xdr:rowOff>104775</xdr:rowOff>
              </from>
              <to>
                <xdr:col>0</xdr:col>
                <xdr:colOff>3305175</xdr:colOff>
                <xdr:row>26</xdr:row>
                <xdr:rowOff>114300</xdr:rowOff>
              </to>
            </anchor>
          </controlPr>
        </control>
      </mc:Choice>
      <mc:Fallback>
        <control shapeId="1025" r:id="rId4" name="MinAllHover"/>
      </mc:Fallback>
    </mc:AlternateContent>
    <mc:AlternateContent xmlns:mc="http://schemas.openxmlformats.org/markup-compatibility/2006">
      <mc:Choice Requires="x14">
        <control shapeId="1026" r:id="rId6" name="TECHover">
          <controlPr defaultSize="0" autoLine="0" r:id="rId7">
            <anchor moveWithCells="1">
              <from>
                <xdr:col>0</xdr:col>
                <xdr:colOff>0</xdr:colOff>
                <xdr:row>1</xdr:row>
                <xdr:rowOff>142875</xdr:rowOff>
              </from>
              <to>
                <xdr:col>0</xdr:col>
                <xdr:colOff>1438275</xdr:colOff>
                <xdr:row>5</xdr:row>
                <xdr:rowOff>28575</xdr:rowOff>
              </to>
            </anchor>
          </controlPr>
        </control>
      </mc:Choice>
      <mc:Fallback>
        <control shapeId="1026" r:id="rId6" name="TECHover"/>
      </mc:Fallback>
    </mc:AlternateContent>
    <mc:AlternateContent xmlns:mc="http://schemas.openxmlformats.org/markup-compatibility/2006">
      <mc:Choice Requires="x14">
        <control shapeId="1028" r:id="rId8" name="FACHover">
          <controlPr defaultSize="0" autoLine="0" r:id="rId7">
            <anchor moveWithCells="1">
              <from>
                <xdr:col>0</xdr:col>
                <xdr:colOff>0</xdr:colOff>
                <xdr:row>5</xdr:row>
                <xdr:rowOff>142875</xdr:rowOff>
              </from>
              <to>
                <xdr:col>0</xdr:col>
                <xdr:colOff>1438275</xdr:colOff>
                <xdr:row>9</xdr:row>
                <xdr:rowOff>28575</xdr:rowOff>
              </to>
            </anchor>
          </controlPr>
        </control>
      </mc:Choice>
      <mc:Fallback>
        <control shapeId="1028" r:id="rId8" name="FACHover"/>
      </mc:Fallback>
    </mc:AlternateContent>
    <mc:AlternateContent xmlns:mc="http://schemas.openxmlformats.org/markup-compatibility/2006">
      <mc:Choice Requires="x14">
        <control shapeId="1029" r:id="rId9" name="DEBHover">
          <controlPr defaultSize="0" autoLine="0" r:id="rId7">
            <anchor moveWithCells="1">
              <from>
                <xdr:col>0</xdr:col>
                <xdr:colOff>0</xdr:colOff>
                <xdr:row>9</xdr:row>
                <xdr:rowOff>133350</xdr:rowOff>
              </from>
              <to>
                <xdr:col>0</xdr:col>
                <xdr:colOff>1438275</xdr:colOff>
                <xdr:row>13</xdr:row>
                <xdr:rowOff>19050</xdr:rowOff>
              </to>
            </anchor>
          </controlPr>
        </control>
      </mc:Choice>
      <mc:Fallback>
        <control shapeId="1029" r:id="rId9" name="DEBHover"/>
      </mc:Fallback>
    </mc:AlternateContent>
    <mc:AlternateContent xmlns:mc="http://schemas.openxmlformats.org/markup-compatibility/2006">
      <mc:Choice Requires="x14">
        <control shapeId="1030" r:id="rId10" name="PARAMHover">
          <controlPr defaultSize="0" autoLine="0" r:id="rId7">
            <anchor moveWithCells="1">
              <from>
                <xdr:col>0</xdr:col>
                <xdr:colOff>0</xdr:colOff>
                <xdr:row>17</xdr:row>
                <xdr:rowOff>123825</xdr:rowOff>
              </from>
              <to>
                <xdr:col>0</xdr:col>
                <xdr:colOff>1438275</xdr:colOff>
                <xdr:row>21</xdr:row>
                <xdr:rowOff>9525</xdr:rowOff>
              </to>
            </anchor>
          </controlPr>
        </control>
      </mc:Choice>
      <mc:Fallback>
        <control shapeId="1030" r:id="rId10" name="PARAMHover"/>
      </mc:Fallback>
    </mc:AlternateContent>
    <mc:AlternateContent xmlns:mc="http://schemas.openxmlformats.org/markup-compatibility/2006">
      <mc:Choice Requires="x14">
        <control shapeId="1031" r:id="rId11" name="GLHover">
          <controlPr defaultSize="0" autoLine="0" r:id="rId7">
            <anchor moveWithCells="1">
              <from>
                <xdr:col>0</xdr:col>
                <xdr:colOff>0</xdr:colOff>
                <xdr:row>13</xdr:row>
                <xdr:rowOff>133350</xdr:rowOff>
              </from>
              <to>
                <xdr:col>0</xdr:col>
                <xdr:colOff>1438275</xdr:colOff>
                <xdr:row>17</xdr:row>
                <xdr:rowOff>19050</xdr:rowOff>
              </to>
            </anchor>
          </controlPr>
        </control>
      </mc:Choice>
      <mc:Fallback>
        <control shapeId="1031" r:id="rId11" name="GLHover"/>
      </mc:Fallback>
    </mc:AlternateContent>
    <mc:AlternateContent xmlns:mc="http://schemas.openxmlformats.org/markup-compatibility/2006">
      <mc:Choice Requires="x14">
        <control shapeId="1032" r:id="rId12" name="EXITHover">
          <controlPr defaultSize="0" autoLine="0" r:id="rId7">
            <anchor moveWithCells="1">
              <from>
                <xdr:col>0</xdr:col>
                <xdr:colOff>0</xdr:colOff>
                <xdr:row>21</xdr:row>
                <xdr:rowOff>123825</xdr:rowOff>
              </from>
              <to>
                <xdr:col>0</xdr:col>
                <xdr:colOff>1438275</xdr:colOff>
                <xdr:row>25</xdr:row>
                <xdr:rowOff>9525</xdr:rowOff>
              </to>
            </anchor>
          </controlPr>
        </control>
      </mc:Choice>
      <mc:Fallback>
        <control shapeId="1032" r:id="rId12" name="EXITHover"/>
      </mc:Fallback>
    </mc:AlternateContent>
  </control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AE72B-951B-43B6-A891-7A40A5570AF5}">
  <sheetPr codeName="wshADMIN">
    <tabColor rgb="FFFFFF00"/>
  </sheetPr>
  <dimension ref="A1:AA100"/>
  <sheetViews>
    <sheetView showGridLines="0" zoomScale="95" zoomScaleNormal="95" workbookViewId="0">
      <selection activeCell="Q13" sqref="Q13"/>
    </sheetView>
  </sheetViews>
  <sheetFormatPr baseColWidth="10" defaultColWidth="9.140625" defaultRowHeight="15" x14ac:dyDescent="0.25"/>
  <cols>
    <col min="1" max="1" width="14" style="4" customWidth="1"/>
    <col min="2" max="2" width="12.140625" style="4" customWidth="1"/>
    <col min="3" max="3" width="5.7109375" style="4" customWidth="1"/>
    <col min="4" max="4" width="18.42578125" style="4" customWidth="1"/>
    <col min="5" max="5" width="12.7109375" style="4" customWidth="1"/>
    <col min="6" max="7" width="15.7109375" style="4" customWidth="1"/>
    <col min="8" max="8" width="6.7109375" style="4" customWidth="1"/>
    <col min="9" max="9" width="15.140625" style="4" customWidth="1"/>
    <col min="10" max="10" width="17.28515625" style="4" customWidth="1"/>
    <col min="11" max="11" width="6.7109375" style="4" customWidth="1"/>
    <col min="12" max="12" width="9.140625" style="4" bestFit="1" customWidth="1"/>
    <col min="13" max="13" width="17" style="4" customWidth="1"/>
    <col min="14" max="14" width="8.7109375" style="4" customWidth="1"/>
    <col min="15" max="15" width="6.7109375" style="4" customWidth="1"/>
    <col min="16" max="16" width="21" style="4" bestFit="1" customWidth="1"/>
    <col min="17" max="18" width="13.7109375" style="4" customWidth="1"/>
    <col min="19" max="19" width="6.7109375" style="4" customWidth="1"/>
    <col min="20" max="20" width="37.42578125" style="4" bestFit="1" customWidth="1"/>
    <col min="21" max="21" width="11.140625" style="5" bestFit="1" customWidth="1"/>
    <col min="22" max="22" width="6.7109375" style="4" customWidth="1"/>
    <col min="23" max="23" width="11.7109375" style="4" customWidth="1"/>
    <col min="24" max="24" width="6.7109375" style="4" customWidth="1"/>
    <col min="25" max="25" width="10.28515625" style="4" bestFit="1" customWidth="1"/>
    <col min="26" max="26" width="120.85546875" style="4" customWidth="1"/>
    <col min="27" max="27" width="15.7109375" style="4" customWidth="1"/>
    <col min="28" max="16384" width="9.140625" style="4"/>
  </cols>
  <sheetData>
    <row r="1" spans="1:27" ht="39" x14ac:dyDescent="0.25">
      <c r="A1" s="430"/>
      <c r="B1" s="430"/>
      <c r="C1" s="423"/>
      <c r="D1" s="1232" t="s">
        <v>11164</v>
      </c>
      <c r="E1" s="1232"/>
      <c r="F1" s="1232"/>
      <c r="G1" s="1232"/>
      <c r="H1" s="1232"/>
      <c r="I1" s="1232"/>
      <c r="J1" s="1232"/>
      <c r="K1" s="1232"/>
      <c r="L1" s="1232"/>
      <c r="M1" s="1232"/>
      <c r="N1" s="1232"/>
      <c r="O1" s="1232"/>
      <c r="P1" s="1232"/>
      <c r="Q1" s="1232"/>
      <c r="R1" s="1232"/>
      <c r="S1" s="1232"/>
      <c r="T1" s="1232"/>
      <c r="U1" s="1232"/>
      <c r="V1" s="1232"/>
      <c r="W1" s="1232"/>
    </row>
    <row r="2" spans="1:27" ht="17.100000000000001" customHeight="1" thickBot="1" x14ac:dyDescent="0.3">
      <c r="A2" s="1204" t="s">
        <v>106</v>
      </c>
      <c r="B2" s="1204"/>
      <c r="I2" s="5"/>
      <c r="V2" s="5"/>
    </row>
    <row r="3" spans="1:27" ht="17.100000000000001" customHeight="1" thickBot="1" x14ac:dyDescent="0.3">
      <c r="A3" s="431" t="s">
        <v>146</v>
      </c>
      <c r="B3" s="52"/>
      <c r="D3" s="1241" t="s">
        <v>11165</v>
      </c>
      <c r="E3" s="1242"/>
      <c r="F3" s="1238" t="s">
        <v>9143</v>
      </c>
      <c r="G3" s="1239"/>
      <c r="H3" s="1239"/>
      <c r="I3" s="1239"/>
      <c r="J3" s="1239"/>
      <c r="K3" s="1239"/>
      <c r="L3" s="1239"/>
      <c r="M3" s="1240"/>
      <c r="T3" s="432"/>
    </row>
    <row r="4" spans="1:27" ht="17.100000000000001" customHeight="1" thickBot="1" x14ac:dyDescent="0.3">
      <c r="A4" s="431" t="s">
        <v>147</v>
      </c>
      <c r="B4" s="52"/>
      <c r="I4" s="5"/>
      <c r="P4" s="1243"/>
      <c r="Q4" s="1209"/>
      <c r="R4" s="1244"/>
      <c r="S4" s="1244"/>
      <c r="V4" s="85"/>
      <c r="W4" s="5"/>
    </row>
    <row r="5" spans="1:27" ht="17.100000000000001" customHeight="1" thickBot="1" x14ac:dyDescent="0.3">
      <c r="A5" s="431" t="s">
        <v>91</v>
      </c>
      <c r="B5" s="53"/>
      <c r="D5" s="1241" t="s">
        <v>15836</v>
      </c>
      <c r="E5" s="1242"/>
      <c r="F5" s="1238" t="s">
        <v>20140</v>
      </c>
      <c r="G5" s="1239"/>
      <c r="H5" s="1239"/>
      <c r="I5" s="1239"/>
      <c r="J5" s="1239"/>
      <c r="K5" s="1239"/>
      <c r="L5" s="1239"/>
      <c r="M5" s="1240"/>
      <c r="P5" s="1209"/>
      <c r="Q5" s="1209"/>
      <c r="R5" s="1244"/>
      <c r="S5" s="1244"/>
      <c r="V5" s="85"/>
      <c r="W5" s="5"/>
    </row>
    <row r="6" spans="1:27" ht="17.100000000000001" customHeight="1" x14ac:dyDescent="0.25">
      <c r="A6" s="431" t="s">
        <v>148</v>
      </c>
      <c r="B6" s="52"/>
      <c r="D6" s="1210"/>
      <c r="E6" s="1210"/>
      <c r="F6" s="1211"/>
      <c r="G6" s="1211"/>
      <c r="H6" s="1211"/>
      <c r="I6" s="1211"/>
      <c r="J6" s="1211"/>
      <c r="K6" s="1211"/>
      <c r="L6" s="1211"/>
      <c r="M6" s="1211"/>
      <c r="P6" s="1209"/>
      <c r="Q6" s="1209"/>
      <c r="R6" s="1244"/>
      <c r="S6" s="1244"/>
      <c r="V6" s="85"/>
      <c r="W6" s="5"/>
    </row>
    <row r="7" spans="1:27" ht="17.100000000000001" customHeight="1" x14ac:dyDescent="0.25">
      <c r="A7" s="431" t="s">
        <v>353</v>
      </c>
      <c r="B7" s="52"/>
      <c r="D7" s="1210"/>
      <c r="E7" s="1210"/>
      <c r="F7" s="1211"/>
      <c r="G7" s="1211"/>
      <c r="H7" s="1211"/>
      <c r="I7" s="1211"/>
      <c r="J7" s="1211"/>
      <c r="K7" s="1211"/>
      <c r="L7" s="1211"/>
      <c r="M7" s="1211"/>
      <c r="N7" s="432"/>
      <c r="V7" s="5"/>
    </row>
    <row r="8" spans="1:27" ht="17.100000000000001" customHeight="1" thickBot="1" x14ac:dyDescent="0.3">
      <c r="A8" s="434"/>
      <c r="B8" s="434"/>
      <c r="E8" s="433"/>
      <c r="F8" s="85"/>
      <c r="G8" s="85"/>
      <c r="H8" s="85"/>
      <c r="I8" s="85"/>
      <c r="J8" s="85"/>
      <c r="K8" s="85"/>
      <c r="L8" s="85"/>
      <c r="M8" s="85"/>
      <c r="N8" s="85"/>
      <c r="V8" s="5"/>
    </row>
    <row r="9" spans="1:27" ht="17.100000000000001" customHeight="1" x14ac:dyDescent="0.25">
      <c r="A9" s="435" t="s">
        <v>9182</v>
      </c>
      <c r="B9" s="436">
        <v>2</v>
      </c>
      <c r="D9" s="1212" t="s">
        <v>13</v>
      </c>
      <c r="E9" s="1213"/>
      <c r="F9" s="1213"/>
      <c r="G9" s="1235"/>
      <c r="I9" s="1236" t="s">
        <v>9215</v>
      </c>
      <c r="J9" s="1237"/>
      <c r="K9" s="437"/>
      <c r="L9" s="1226" t="s">
        <v>23</v>
      </c>
      <c r="M9" s="1227"/>
      <c r="N9" s="1228"/>
      <c r="P9" s="1214" t="s">
        <v>26</v>
      </c>
      <c r="Q9" s="1215"/>
      <c r="R9" s="1216"/>
      <c r="T9" s="1194" t="s">
        <v>38</v>
      </c>
      <c r="U9" s="1195"/>
      <c r="V9" s="1195"/>
      <c r="W9" s="1196"/>
      <c r="Y9" s="1199" t="s">
        <v>123</v>
      </c>
      <c r="Z9" s="1200"/>
      <c r="AA9" s="1201"/>
    </row>
    <row r="10" spans="1:27" ht="17.100000000000001" customHeight="1" thickBot="1" x14ac:dyDescent="0.3">
      <c r="A10" s="434"/>
      <c r="B10" s="434"/>
      <c r="D10" s="424" t="s">
        <v>16</v>
      </c>
      <c r="E10" s="425" t="s">
        <v>137</v>
      </c>
      <c r="F10" s="425" t="s">
        <v>17</v>
      </c>
      <c r="G10" s="426" t="s">
        <v>18</v>
      </c>
      <c r="I10" s="506" t="s">
        <v>25</v>
      </c>
      <c r="J10" s="507" t="s">
        <v>37</v>
      </c>
      <c r="K10" s="437"/>
      <c r="L10" s="427" t="s">
        <v>19</v>
      </c>
      <c r="M10" s="427" t="s">
        <v>2</v>
      </c>
      <c r="N10" s="427" t="s">
        <v>20</v>
      </c>
      <c r="P10" s="438" t="s">
        <v>18</v>
      </c>
      <c r="Q10" s="439" t="s">
        <v>35</v>
      </c>
      <c r="R10" s="440" t="s">
        <v>36</v>
      </c>
      <c r="T10" s="608" t="s">
        <v>4</v>
      </c>
      <c r="U10" s="609" t="s">
        <v>39</v>
      </c>
      <c r="V10" s="609" t="s">
        <v>0</v>
      </c>
      <c r="W10" s="610" t="s">
        <v>40</v>
      </c>
      <c r="Y10" s="441" t="s">
        <v>494</v>
      </c>
      <c r="Z10" s="442" t="s">
        <v>4</v>
      </c>
      <c r="AA10" s="443" t="s">
        <v>11126</v>
      </c>
    </row>
    <row r="11" spans="1:27" ht="17.100000000000001" customHeight="1" x14ac:dyDescent="0.2">
      <c r="A11" s="434"/>
      <c r="B11" s="434"/>
      <c r="D11" s="516" t="s">
        <v>5</v>
      </c>
      <c r="E11" s="517">
        <v>1</v>
      </c>
      <c r="F11" s="518" t="s">
        <v>14</v>
      </c>
      <c r="G11" s="519" t="s">
        <v>15</v>
      </c>
      <c r="I11" s="444">
        <v>2023</v>
      </c>
      <c r="J11" s="1028">
        <v>45138</v>
      </c>
      <c r="K11" s="437"/>
      <c r="L11" s="445" t="s">
        <v>9175</v>
      </c>
      <c r="M11" s="1031">
        <v>39448</v>
      </c>
      <c r="N11" s="446">
        <v>0.05</v>
      </c>
      <c r="P11" s="447" t="s">
        <v>29</v>
      </c>
      <c r="Q11" s="1034">
        <f ca="1">TODAY()</f>
        <v>45540</v>
      </c>
      <c r="R11" s="1035">
        <f ca="1">TODAY()</f>
        <v>45540</v>
      </c>
      <c r="T11" s="611" t="s">
        <v>43</v>
      </c>
      <c r="U11" s="612">
        <v>1000</v>
      </c>
      <c r="V11" s="687">
        <v>24</v>
      </c>
      <c r="W11" s="689" t="s">
        <v>41</v>
      </c>
      <c r="Y11" s="620">
        <v>1</v>
      </c>
      <c r="Z11" s="621" t="s">
        <v>11333</v>
      </c>
      <c r="AA11" s="622"/>
    </row>
    <row r="12" spans="1:27" ht="17.100000000000001" customHeight="1" x14ac:dyDescent="0.2">
      <c r="A12" s="434"/>
      <c r="B12" s="434"/>
      <c r="D12" s="520" t="s">
        <v>133</v>
      </c>
      <c r="E12" s="521">
        <v>2</v>
      </c>
      <c r="F12" s="514" t="s">
        <v>134</v>
      </c>
      <c r="G12" s="522" t="s">
        <v>135</v>
      </c>
      <c r="I12" s="449">
        <v>2024</v>
      </c>
      <c r="J12" s="1029">
        <v>45504</v>
      </c>
      <c r="K12" s="437"/>
      <c r="L12" s="450" t="s">
        <v>9176</v>
      </c>
      <c r="M12" s="1032">
        <v>41275</v>
      </c>
      <c r="N12" s="451">
        <v>9.9750000000000005E-2</v>
      </c>
      <c r="P12" s="448" t="s">
        <v>27</v>
      </c>
      <c r="Q12" s="1036">
        <f ca="1">DATE(YEAR(TODAY()),MONTH(TODAY()),1)</f>
        <v>45536</v>
      </c>
      <c r="R12" s="1037">
        <f ca="1">EOMONTH(DATE(YEAR(TODAY()),MONTH(TODAY()),1),0)</f>
        <v>45565</v>
      </c>
      <c r="T12" s="613" t="s">
        <v>11393</v>
      </c>
      <c r="U12" s="614">
        <v>1100</v>
      </c>
      <c r="V12" s="688">
        <v>25</v>
      </c>
      <c r="W12" s="456" t="s">
        <v>41</v>
      </c>
      <c r="Y12" s="478">
        <v>2</v>
      </c>
      <c r="Z12" s="623" t="s">
        <v>11410</v>
      </c>
      <c r="AA12" s="479"/>
    </row>
    <row r="13" spans="1:27" ht="17.100000000000001" customHeight="1" x14ac:dyDescent="0.2">
      <c r="A13" s="434"/>
      <c r="B13" s="434"/>
      <c r="D13" s="520" t="s">
        <v>11640</v>
      </c>
      <c r="E13" s="521">
        <v>3</v>
      </c>
      <c r="F13" s="514" t="s">
        <v>11642</v>
      </c>
      <c r="G13" s="522" t="s">
        <v>11643</v>
      </c>
      <c r="I13" s="454">
        <v>2025</v>
      </c>
      <c r="J13" s="1029">
        <v>45869</v>
      </c>
      <c r="K13" s="437"/>
      <c r="L13" s="450"/>
      <c r="M13" s="1032"/>
      <c r="N13" s="455"/>
      <c r="P13" s="448" t="s">
        <v>28</v>
      </c>
      <c r="Q13" s="1036">
        <f ca="1">DATE(YEAR(TODAY()),MONTH(TODAY())-1,1)</f>
        <v>45505</v>
      </c>
      <c r="R13" s="1037">
        <f ca="1">EOMONTH(DATE(YEAR(TODAY()),MONTH(TODAY()),1),-1)</f>
        <v>45535</v>
      </c>
      <c r="T13" s="613" t="s">
        <v>11394</v>
      </c>
      <c r="U13" s="614">
        <v>1101</v>
      </c>
      <c r="V13" s="452">
        <v>26</v>
      </c>
      <c r="W13" s="456" t="s">
        <v>41</v>
      </c>
      <c r="Y13" s="478">
        <v>3</v>
      </c>
      <c r="Z13" s="623" t="s">
        <v>11334</v>
      </c>
      <c r="AA13" s="479" t="s">
        <v>11343</v>
      </c>
    </row>
    <row r="14" spans="1:27" ht="17.100000000000001" customHeight="1" x14ac:dyDescent="0.2">
      <c r="A14" s="434"/>
      <c r="B14" s="434"/>
      <c r="D14" s="520" t="s">
        <v>11641</v>
      </c>
      <c r="E14" s="521">
        <v>4</v>
      </c>
      <c r="F14" s="514" t="s">
        <v>11644</v>
      </c>
      <c r="G14" s="522" t="s">
        <v>11645</v>
      </c>
      <c r="I14" s="449">
        <v>2026</v>
      </c>
      <c r="J14" s="1029">
        <v>46234</v>
      </c>
      <c r="K14" s="437"/>
      <c r="L14" s="450"/>
      <c r="M14" s="1032"/>
      <c r="N14" s="451"/>
      <c r="P14" s="448" t="s">
        <v>31</v>
      </c>
      <c r="Q14" s="1036">
        <f ca="1">IF(MONTH(Aujourdhui)&lt;(MoisFinAnnéeFinancière+1), DATE(YEAR(Aujourdhui)-1, (MoisFinAnnéeFinancière+1) + INT((MONTH(Aujourdhui) + 12 - (MoisFinAnnéeFinancière+1))/3)*3, 1), DATE(YEAR(Aujourdhui), (MoisFinAnnéeFinancière+1) + INT((MONTH(Aujourdhui) - (MoisFinAnnéeFinancière+1))/3)*3, 1))</f>
        <v>45505</v>
      </c>
      <c r="R14" s="1037">
        <f ca="1">EOMONTH(IF(MONTH(Aujourdhui)&lt;(MoisFinAnnéeFinancière+1), DATE(YEAR(Aujourdhui)-1, (MoisFinAnnéeFinancière+1) + INT((MONTH(Aujourdhui) + 12 - (MoisFinAnnéeFinancière+1))/3)*3, 1), DATE(YEAR(Aujourdhui), (MoisFinAnnéeFinancière+1) + INT((MONTH(Aujourdhui) - (MoisFinAnnéeFinancière+1))/3)*3, 1)), 2)</f>
        <v>45596</v>
      </c>
      <c r="T14" s="613" t="s">
        <v>11395</v>
      </c>
      <c r="U14" s="614">
        <v>1200</v>
      </c>
      <c r="V14" s="452">
        <v>27</v>
      </c>
      <c r="W14" s="456" t="s">
        <v>41</v>
      </c>
      <c r="Y14" s="478">
        <v>4</v>
      </c>
      <c r="Z14" s="623" t="s">
        <v>11411</v>
      </c>
      <c r="AA14" s="479"/>
    </row>
    <row r="15" spans="1:27" ht="17.100000000000001" customHeight="1" x14ac:dyDescent="0.2">
      <c r="A15" s="434"/>
      <c r="B15" s="434"/>
      <c r="D15" s="520"/>
      <c r="E15" s="521">
        <v>5</v>
      </c>
      <c r="F15" s="514"/>
      <c r="G15" s="522"/>
      <c r="I15" s="454">
        <v>2027</v>
      </c>
      <c r="J15" s="1028">
        <v>46599</v>
      </c>
      <c r="K15" s="437"/>
      <c r="L15" s="450"/>
      <c r="M15" s="1032"/>
      <c r="N15" s="455"/>
      <c r="P15" s="448" t="s">
        <v>30</v>
      </c>
      <c r="Q15" s="1036">
        <f ca="1">IF(MONTH(Aujourdhui)&lt;(MoisFinAnnéeFinancière +1), DATE(YEAR(Aujourdhui)-1, (MoisFinAnnéeFinancière +1) + INT((MONTH(Aujourdhui) + 12 -(MoisFinAnnéeFinancière +1))/3 - 1)*3, 1), DATE(YEAR(Aujourdhui), (MoisFinAnnéeFinancière +1) + INT((MONTH(Aujourdhui) - (MoisFinAnnéeFinancière +1))/3 - 1)*3, 1))</f>
        <v>45413</v>
      </c>
      <c r="R15" s="1037">
        <f ca="1">EOMONTH(IF(MONTH(Aujourdhui)&lt;(MoisFinAnnéeFinancière+1), DATE(YEAR(Aujourdhui)-1, (MoisFinAnnéeFinancière+1) + INT((MONTH(Aujourdhui) + 12 - (MoisFinAnnéeFinancière+1))/3 - 1)*3, 1), DATE(YEAR(Aujourdhui), (MoisFinAnnéeFinancière+1) + INT((MONTH(Aujourdhui) - (MoisFinAnnéeFinancière+1))/3 - 1)*3, 1)), 2)</f>
        <v>45504</v>
      </c>
      <c r="T15" s="613" t="s">
        <v>11396</v>
      </c>
      <c r="U15" s="614">
        <v>1201</v>
      </c>
      <c r="V15" s="687">
        <v>28</v>
      </c>
      <c r="W15" s="456" t="s">
        <v>41</v>
      </c>
      <c r="Y15" s="478">
        <v>5</v>
      </c>
      <c r="Z15" s="623" t="s">
        <v>11335</v>
      </c>
      <c r="AA15" s="479"/>
    </row>
    <row r="16" spans="1:27" ht="17.100000000000001" customHeight="1" x14ac:dyDescent="0.2">
      <c r="A16" s="434"/>
      <c r="B16" s="434"/>
      <c r="D16" s="492"/>
      <c r="E16" s="521">
        <v>6</v>
      </c>
      <c r="F16" s="514"/>
      <c r="G16" s="493"/>
      <c r="I16" s="449">
        <v>2028</v>
      </c>
      <c r="J16" s="1029">
        <v>46965</v>
      </c>
      <c r="K16" s="437"/>
      <c r="L16" s="450"/>
      <c r="M16" s="1032"/>
      <c r="N16" s="451"/>
      <c r="P16" s="448" t="s">
        <v>32</v>
      </c>
      <c r="Q16" s="1036">
        <f ca="1">DATE(YEAR(Aujourdhui)-1+IF(MONTH(Aujourdhui)&gt;7,1,0),8,1)</f>
        <v>45505</v>
      </c>
      <c r="R16" s="1037">
        <f ca="1">DATE(YEAR(Aujourdhui)+IF(MONTH(Aujourdhui)&gt;7,1,0),7,31)</f>
        <v>45869</v>
      </c>
      <c r="T16" s="613" t="s">
        <v>11397</v>
      </c>
      <c r="U16" s="614">
        <v>1202</v>
      </c>
      <c r="V16" s="688">
        <v>29</v>
      </c>
      <c r="W16" s="456" t="s">
        <v>57</v>
      </c>
      <c r="Y16" s="478">
        <v>6</v>
      </c>
      <c r="Z16" s="623" t="s">
        <v>11412</v>
      </c>
      <c r="AA16" s="479"/>
    </row>
    <row r="17" spans="1:27" ht="17.100000000000001" customHeight="1" x14ac:dyDescent="0.2">
      <c r="A17" s="434"/>
      <c r="B17" s="434"/>
      <c r="D17" s="492"/>
      <c r="E17" s="521">
        <v>7</v>
      </c>
      <c r="F17" s="514"/>
      <c r="G17" s="493"/>
      <c r="I17" s="454">
        <v>2029</v>
      </c>
      <c r="J17" s="1029">
        <v>47330</v>
      </c>
      <c r="K17" s="437"/>
      <c r="L17" s="450"/>
      <c r="M17" s="1032"/>
      <c r="N17" s="457"/>
      <c r="P17" s="448" t="s">
        <v>33</v>
      </c>
      <c r="Q17" s="1036">
        <f ca="1">DATE(YEAR(Aujourdhui)-2+IF(MONTH(Aujourdhui)&gt;7,1,0),8,1)</f>
        <v>45139</v>
      </c>
      <c r="R17" s="1037">
        <f ca="1">DATE(YEAR(Aujourdhui)-1+IF(MONTH(Aujourdhui)&gt;7,1,0),7,31)</f>
        <v>45504</v>
      </c>
      <c r="T17" s="613" t="s">
        <v>11398</v>
      </c>
      <c r="U17" s="614">
        <v>1203</v>
      </c>
      <c r="V17" s="452">
        <v>30</v>
      </c>
      <c r="W17" s="453" t="s">
        <v>57</v>
      </c>
      <c r="Y17" s="478">
        <v>7</v>
      </c>
      <c r="Z17" s="623" t="s">
        <v>11413</v>
      </c>
      <c r="AA17" s="479"/>
    </row>
    <row r="18" spans="1:27" ht="17.100000000000001" customHeight="1" x14ac:dyDescent="0.2">
      <c r="A18" s="434"/>
      <c r="B18" s="434"/>
      <c r="D18" s="492"/>
      <c r="E18" s="521">
        <v>8</v>
      </c>
      <c r="F18" s="514"/>
      <c r="G18" s="493"/>
      <c r="I18" s="449">
        <v>2030</v>
      </c>
      <c r="J18" s="1029">
        <v>47695</v>
      </c>
      <c r="K18" s="437"/>
      <c r="L18" s="458"/>
      <c r="M18" s="1033"/>
      <c r="N18" s="459"/>
      <c r="P18" s="448" t="s">
        <v>34</v>
      </c>
      <c r="Q18" s="1036">
        <f ca="1">TODAY()-6</f>
        <v>45534</v>
      </c>
      <c r="R18" s="1037">
        <f ca="1">TODAY()</f>
        <v>45540</v>
      </c>
      <c r="T18" s="613" t="s">
        <v>11399</v>
      </c>
      <c r="U18" s="614">
        <v>1204</v>
      </c>
      <c r="V18" s="452">
        <v>31</v>
      </c>
      <c r="W18" s="456" t="s">
        <v>41</v>
      </c>
      <c r="Y18" s="478">
        <v>8</v>
      </c>
      <c r="Z18" s="623" t="s">
        <v>11414</v>
      </c>
      <c r="AA18" s="479" t="s">
        <v>11362</v>
      </c>
    </row>
    <row r="19" spans="1:27" ht="17.100000000000001" customHeight="1" x14ac:dyDescent="0.2">
      <c r="A19" s="434"/>
      <c r="B19" s="434"/>
      <c r="D19" s="492"/>
      <c r="E19" s="521">
        <v>9</v>
      </c>
      <c r="F19" s="514"/>
      <c r="G19" s="493"/>
      <c r="I19" s="454">
        <v>2031</v>
      </c>
      <c r="J19" s="1029">
        <v>48060</v>
      </c>
      <c r="K19" s="437"/>
      <c r="P19" s="448" t="s">
        <v>9199</v>
      </c>
      <c r="Q19" s="1036">
        <f ca="1">TODAY()-14</f>
        <v>45526</v>
      </c>
      <c r="R19" s="1037">
        <f ca="1">TODAY()</f>
        <v>45540</v>
      </c>
      <c r="T19" s="613" t="s">
        <v>11400</v>
      </c>
      <c r="U19" s="614">
        <v>1205</v>
      </c>
      <c r="V19" s="687">
        <v>32</v>
      </c>
      <c r="W19" s="453" t="s">
        <v>41</v>
      </c>
      <c r="Y19" s="478">
        <v>9</v>
      </c>
      <c r="Z19" s="623" t="s">
        <v>11415</v>
      </c>
      <c r="AA19" s="479"/>
    </row>
    <row r="20" spans="1:27" ht="17.100000000000001" customHeight="1" x14ac:dyDescent="0.2">
      <c r="A20" s="434"/>
      <c r="B20" s="434"/>
      <c r="D20" s="492"/>
      <c r="E20" s="521">
        <v>10</v>
      </c>
      <c r="F20" s="514"/>
      <c r="G20" s="493"/>
      <c r="I20" s="449">
        <v>2032</v>
      </c>
      <c r="J20" s="1029">
        <v>48426</v>
      </c>
      <c r="K20" s="437"/>
      <c r="P20" s="448" t="s">
        <v>184</v>
      </c>
      <c r="Q20" s="1036">
        <f ca="1">Q11-WEEKDAY(Q11,1)+1</f>
        <v>45536</v>
      </c>
      <c r="R20" s="1037">
        <f ca="1">Tableau8[[#This Row],[Du]]+6</f>
        <v>45542</v>
      </c>
      <c r="T20" s="613" t="s">
        <v>47</v>
      </c>
      <c r="U20" s="614">
        <v>1210</v>
      </c>
      <c r="V20" s="688">
        <v>33</v>
      </c>
      <c r="W20" s="456" t="s">
        <v>41</v>
      </c>
      <c r="Y20" s="478">
        <v>10</v>
      </c>
      <c r="Z20" s="623" t="s">
        <v>11337</v>
      </c>
      <c r="AA20" s="479"/>
    </row>
    <row r="21" spans="1:27" ht="17.100000000000001" customHeight="1" thickBot="1" x14ac:dyDescent="0.25">
      <c r="A21" s="434"/>
      <c r="B21" s="434"/>
      <c r="D21" s="492"/>
      <c r="E21" s="521">
        <v>11</v>
      </c>
      <c r="F21" s="514"/>
      <c r="G21" s="493"/>
      <c r="I21" s="454">
        <v>2033</v>
      </c>
      <c r="J21" s="1029">
        <v>48791</v>
      </c>
      <c r="K21" s="437"/>
      <c r="P21" s="462" t="s">
        <v>9198</v>
      </c>
      <c r="Q21" s="463"/>
      <c r="R21" s="464"/>
      <c r="T21" s="613" t="s">
        <v>48</v>
      </c>
      <c r="U21" s="614">
        <v>1220</v>
      </c>
      <c r="V21" s="452">
        <v>34</v>
      </c>
      <c r="W21" s="453" t="s">
        <v>41</v>
      </c>
      <c r="Y21" s="478">
        <v>11</v>
      </c>
      <c r="Z21" s="623" t="s">
        <v>11339</v>
      </c>
      <c r="AA21" s="479"/>
    </row>
    <row r="22" spans="1:27" ht="17.100000000000001" customHeight="1" thickBot="1" x14ac:dyDescent="0.25">
      <c r="A22" s="434"/>
      <c r="B22" s="434"/>
      <c r="D22" s="492"/>
      <c r="E22" s="521">
        <v>12</v>
      </c>
      <c r="F22" s="514"/>
      <c r="G22" s="493"/>
      <c r="I22" s="449">
        <v>2034</v>
      </c>
      <c r="J22" s="1029">
        <v>49156</v>
      </c>
      <c r="K22" s="437"/>
      <c r="P22" s="85"/>
      <c r="Q22" s="465"/>
      <c r="R22" s="465"/>
      <c r="T22" s="613" t="s">
        <v>49</v>
      </c>
      <c r="U22" s="614">
        <v>1300</v>
      </c>
      <c r="V22" s="452">
        <v>35</v>
      </c>
      <c r="W22" s="456" t="s">
        <v>41</v>
      </c>
      <c r="Y22" s="478">
        <v>12</v>
      </c>
      <c r="Z22" s="623" t="s">
        <v>11340</v>
      </c>
      <c r="AA22" s="479"/>
    </row>
    <row r="23" spans="1:27" ht="17.100000000000001" customHeight="1" thickBot="1" x14ac:dyDescent="0.25">
      <c r="A23" s="434"/>
      <c r="B23" s="434"/>
      <c r="D23" s="492"/>
      <c r="E23" s="521">
        <v>13</v>
      </c>
      <c r="F23" s="514"/>
      <c r="G23" s="493"/>
      <c r="I23" s="454">
        <v>2035</v>
      </c>
      <c r="J23" s="1029">
        <v>49521</v>
      </c>
      <c r="K23" s="437"/>
      <c r="L23" s="1223" t="s">
        <v>9216</v>
      </c>
      <c r="M23" s="1224"/>
      <c r="N23" s="207">
        <v>7</v>
      </c>
      <c r="T23" s="613" t="s">
        <v>50</v>
      </c>
      <c r="U23" s="614">
        <v>1301</v>
      </c>
      <c r="V23" s="687">
        <v>36</v>
      </c>
      <c r="W23" s="453" t="s">
        <v>41</v>
      </c>
      <c r="Y23" s="478">
        <v>13</v>
      </c>
      <c r="Z23" s="623" t="s">
        <v>11416</v>
      </c>
      <c r="AA23" s="479"/>
    </row>
    <row r="24" spans="1:27" ht="17.100000000000001" customHeight="1" x14ac:dyDescent="0.2">
      <c r="A24" s="434"/>
      <c r="B24" s="434"/>
      <c r="D24" s="492"/>
      <c r="E24" s="521">
        <v>14</v>
      </c>
      <c r="F24" s="514"/>
      <c r="G24" s="493"/>
      <c r="I24" s="449"/>
      <c r="J24" s="1029"/>
      <c r="K24" s="437"/>
      <c r="P24" s="1183" t="s">
        <v>169</v>
      </c>
      <c r="Q24" s="1184"/>
      <c r="R24" s="1185"/>
      <c r="T24" s="613" t="s">
        <v>51</v>
      </c>
      <c r="U24" s="614">
        <v>1310</v>
      </c>
      <c r="V24" s="688">
        <v>37</v>
      </c>
      <c r="W24" s="456" t="s">
        <v>41</v>
      </c>
      <c r="Y24" s="478">
        <v>14</v>
      </c>
      <c r="Z24" s="623" t="s">
        <v>11342</v>
      </c>
      <c r="AA24" s="479"/>
    </row>
    <row r="25" spans="1:27" ht="17.100000000000001" customHeight="1" thickBot="1" x14ac:dyDescent="0.25">
      <c r="A25" s="434"/>
      <c r="B25" s="434"/>
      <c r="D25" s="492"/>
      <c r="E25" s="521">
        <v>15</v>
      </c>
      <c r="F25" s="514"/>
      <c r="G25" s="493"/>
      <c r="I25" s="466"/>
      <c r="J25" s="1030"/>
      <c r="K25" s="437"/>
      <c r="P25" s="1205" t="s">
        <v>4</v>
      </c>
      <c r="Q25" s="1206"/>
      <c r="R25" s="498" t="s">
        <v>166</v>
      </c>
      <c r="T25" s="613" t="s">
        <v>52</v>
      </c>
      <c r="U25" s="614">
        <v>1311</v>
      </c>
      <c r="V25" s="452">
        <v>38</v>
      </c>
      <c r="W25" s="453" t="s">
        <v>41</v>
      </c>
      <c r="Y25" s="478">
        <v>15</v>
      </c>
      <c r="Z25" s="623" t="s">
        <v>11417</v>
      </c>
      <c r="AA25" s="479" t="s">
        <v>11367</v>
      </c>
    </row>
    <row r="26" spans="1:27" ht="17.100000000000001" customHeight="1" x14ac:dyDescent="0.2">
      <c r="A26" s="434"/>
      <c r="B26" s="434"/>
      <c r="D26" s="492"/>
      <c r="E26" s="521">
        <v>16</v>
      </c>
      <c r="F26" s="514"/>
      <c r="G26" s="493"/>
      <c r="I26" s="5"/>
      <c r="J26" s="467"/>
      <c r="K26" s="5"/>
      <c r="P26" s="1225" t="s">
        <v>115</v>
      </c>
      <c r="Q26" s="1220"/>
      <c r="R26" s="480" t="s">
        <v>167</v>
      </c>
      <c r="T26" s="613" t="s">
        <v>53</v>
      </c>
      <c r="U26" s="614">
        <v>1320</v>
      </c>
      <c r="V26" s="452">
        <v>39</v>
      </c>
      <c r="W26" s="456" t="s">
        <v>41</v>
      </c>
      <c r="Y26" s="478">
        <v>16</v>
      </c>
      <c r="Z26" s="623" t="s">
        <v>11418</v>
      </c>
      <c r="AA26" s="479"/>
    </row>
    <row r="27" spans="1:27" ht="17.100000000000001" customHeight="1" thickBot="1" x14ac:dyDescent="0.25">
      <c r="A27" s="434"/>
      <c r="B27" s="434"/>
      <c r="D27" s="492"/>
      <c r="E27" s="521">
        <v>17</v>
      </c>
      <c r="F27" s="514"/>
      <c r="G27" s="493"/>
      <c r="I27" s="5"/>
      <c r="J27" s="5"/>
      <c r="K27" s="5"/>
      <c r="P27" s="1197" t="s">
        <v>125</v>
      </c>
      <c r="Q27" s="1198"/>
      <c r="R27" s="470" t="s">
        <v>167</v>
      </c>
      <c r="T27" s="613" t="s">
        <v>54</v>
      </c>
      <c r="U27" s="614">
        <v>1321</v>
      </c>
      <c r="V27" s="687">
        <v>40</v>
      </c>
      <c r="W27" s="453" t="s">
        <v>41</v>
      </c>
      <c r="Y27" s="478">
        <v>17</v>
      </c>
      <c r="Z27" s="623" t="s">
        <v>11419</v>
      </c>
      <c r="AA27" s="479"/>
    </row>
    <row r="28" spans="1:27" ht="17.100000000000001" customHeight="1" thickBot="1" x14ac:dyDescent="0.25">
      <c r="A28" s="434"/>
      <c r="B28" s="434"/>
      <c r="D28" s="492"/>
      <c r="E28" s="521">
        <v>18</v>
      </c>
      <c r="F28" s="514"/>
      <c r="G28" s="493"/>
      <c r="I28" s="1202" t="s">
        <v>230</v>
      </c>
      <c r="J28" s="1203"/>
      <c r="K28" s="5"/>
      <c r="L28" s="1217" t="s">
        <v>9170</v>
      </c>
      <c r="M28" s="1218"/>
      <c r="N28" s="1219"/>
      <c r="P28" s="1207" t="s">
        <v>126</v>
      </c>
      <c r="Q28" s="1208"/>
      <c r="R28" s="471" t="s">
        <v>168</v>
      </c>
      <c r="T28" s="613" t="s">
        <v>55</v>
      </c>
      <c r="U28" s="614">
        <v>1330</v>
      </c>
      <c r="V28" s="688">
        <v>41</v>
      </c>
      <c r="W28" s="456" t="s">
        <v>41</v>
      </c>
      <c r="Y28" s="478">
        <v>18</v>
      </c>
      <c r="Z28" s="623" t="s">
        <v>11420</v>
      </c>
      <c r="AA28" s="618" t="s">
        <v>11369</v>
      </c>
    </row>
    <row r="29" spans="1:27" ht="17.100000000000001" customHeight="1" x14ac:dyDescent="0.2">
      <c r="A29" s="434"/>
      <c r="B29" s="434"/>
      <c r="D29" s="492"/>
      <c r="E29" s="521">
        <v>19</v>
      </c>
      <c r="F29" s="514"/>
      <c r="G29" s="493"/>
      <c r="I29" s="1178" t="s">
        <v>208</v>
      </c>
      <c r="J29" s="1179"/>
      <c r="K29" s="5"/>
      <c r="L29" s="488" t="s">
        <v>11156</v>
      </c>
      <c r="M29" s="1220" t="s">
        <v>11157</v>
      </c>
      <c r="N29" s="1221"/>
      <c r="P29" s="1197" t="s">
        <v>127</v>
      </c>
      <c r="Q29" s="1198"/>
      <c r="R29" s="470" t="s">
        <v>168</v>
      </c>
      <c r="T29" s="613" t="s">
        <v>56</v>
      </c>
      <c r="U29" s="614">
        <v>1331</v>
      </c>
      <c r="V29" s="452">
        <v>42</v>
      </c>
      <c r="W29" s="453" t="s">
        <v>41</v>
      </c>
      <c r="Y29" s="478">
        <v>19</v>
      </c>
      <c r="Z29" s="623" t="s">
        <v>11345</v>
      </c>
      <c r="AA29" s="479"/>
    </row>
    <row r="30" spans="1:27" ht="17.100000000000001" customHeight="1" thickBot="1" x14ac:dyDescent="0.25">
      <c r="A30" s="434"/>
      <c r="B30" s="434"/>
      <c r="D30" s="494"/>
      <c r="E30" s="523">
        <v>20</v>
      </c>
      <c r="F30" s="515"/>
      <c r="G30" s="495"/>
      <c r="I30" s="1178" t="s">
        <v>231</v>
      </c>
      <c r="J30" s="1179"/>
      <c r="K30" s="5"/>
      <c r="L30" s="484" t="s">
        <v>9169</v>
      </c>
      <c r="M30" s="1208" t="s">
        <v>11158</v>
      </c>
      <c r="N30" s="1222"/>
      <c r="P30" s="1207" t="s">
        <v>128</v>
      </c>
      <c r="Q30" s="1208"/>
      <c r="R30" s="471" t="s">
        <v>167</v>
      </c>
      <c r="T30" s="613" t="s">
        <v>11401</v>
      </c>
      <c r="U30" s="614">
        <v>2000</v>
      </c>
      <c r="V30" s="452">
        <v>43</v>
      </c>
      <c r="W30" s="456" t="s">
        <v>57</v>
      </c>
      <c r="Y30" s="478">
        <v>20</v>
      </c>
      <c r="Z30" s="623" t="s">
        <v>11347</v>
      </c>
      <c r="AA30" s="479"/>
    </row>
    <row r="31" spans="1:27" ht="17.100000000000001" customHeight="1" x14ac:dyDescent="0.2">
      <c r="A31" s="434"/>
      <c r="B31" s="434"/>
      <c r="I31" s="1178" t="s">
        <v>98</v>
      </c>
      <c r="J31" s="1179"/>
      <c r="L31" s="485"/>
      <c r="M31" s="1208"/>
      <c r="N31" s="1222"/>
      <c r="P31" s="1197" t="s">
        <v>116</v>
      </c>
      <c r="Q31" s="1198"/>
      <c r="R31" s="470" t="s">
        <v>168</v>
      </c>
      <c r="T31" s="613" t="s">
        <v>11402</v>
      </c>
      <c r="U31" s="614">
        <v>2010</v>
      </c>
      <c r="V31" s="687">
        <v>44</v>
      </c>
      <c r="W31" s="453" t="s">
        <v>57</v>
      </c>
      <c r="Y31" s="478">
        <v>21</v>
      </c>
      <c r="Z31" s="623" t="s">
        <v>11349</v>
      </c>
      <c r="AA31" s="479"/>
    </row>
    <row r="32" spans="1:27" ht="17.100000000000001" customHeight="1" thickBot="1" x14ac:dyDescent="0.25">
      <c r="A32" s="434"/>
      <c r="B32" s="434"/>
      <c r="I32" s="1178" t="s">
        <v>232</v>
      </c>
      <c r="J32" s="1179"/>
      <c r="L32" s="485"/>
      <c r="M32" s="1229"/>
      <c r="N32" s="1179"/>
      <c r="P32" s="1207" t="s">
        <v>129</v>
      </c>
      <c r="Q32" s="1208"/>
      <c r="R32" s="471" t="s">
        <v>167</v>
      </c>
      <c r="T32" s="613" t="s">
        <v>11403</v>
      </c>
      <c r="U32" s="614">
        <v>2100</v>
      </c>
      <c r="V32" s="688">
        <v>45</v>
      </c>
      <c r="W32" s="456" t="s">
        <v>57</v>
      </c>
      <c r="Y32" s="478">
        <v>22</v>
      </c>
      <c r="Z32" s="623" t="s">
        <v>11350</v>
      </c>
      <c r="AA32" s="479"/>
    </row>
    <row r="33" spans="1:27" ht="17.100000000000001" customHeight="1" thickBot="1" x14ac:dyDescent="0.25">
      <c r="A33" s="434"/>
      <c r="B33" s="434"/>
      <c r="D33" s="1212" t="s">
        <v>24</v>
      </c>
      <c r="E33" s="1213"/>
      <c r="F33" s="1213"/>
      <c r="I33" s="1178" t="s">
        <v>233</v>
      </c>
      <c r="J33" s="1179"/>
      <c r="L33" s="487"/>
      <c r="M33" s="1230"/>
      <c r="N33" s="1231"/>
      <c r="P33" s="1233"/>
      <c r="Q33" s="1234"/>
      <c r="R33" s="482"/>
      <c r="T33" s="613" t="s">
        <v>11404</v>
      </c>
      <c r="U33" s="614">
        <v>2105</v>
      </c>
      <c r="V33" s="452">
        <v>46</v>
      </c>
      <c r="W33" s="453" t="s">
        <v>57</v>
      </c>
      <c r="Y33" s="478">
        <v>23</v>
      </c>
      <c r="Z33" s="623" t="s">
        <v>11351</v>
      </c>
      <c r="AA33" s="479" t="s">
        <v>11358</v>
      </c>
    </row>
    <row r="34" spans="1:27" ht="17.100000000000001" customHeight="1" x14ac:dyDescent="0.2">
      <c r="A34" s="434"/>
      <c r="B34" s="434"/>
      <c r="D34" s="427" t="s">
        <v>137</v>
      </c>
      <c r="E34" s="428" t="s">
        <v>2</v>
      </c>
      <c r="F34" s="429" t="s">
        <v>11</v>
      </c>
      <c r="I34" s="1178" t="s">
        <v>234</v>
      </c>
      <c r="J34" s="1179"/>
      <c r="P34" s="1233"/>
      <c r="Q34" s="1234"/>
      <c r="R34" s="482"/>
      <c r="T34" s="613" t="s">
        <v>11405</v>
      </c>
      <c r="U34" s="614">
        <v>2110</v>
      </c>
      <c r="V34" s="452">
        <v>47</v>
      </c>
      <c r="W34" s="456" t="s">
        <v>57</v>
      </c>
      <c r="Y34" s="478">
        <v>24</v>
      </c>
      <c r="Z34" s="623" t="s">
        <v>11353</v>
      </c>
      <c r="AA34" s="479" t="s">
        <v>11355</v>
      </c>
    </row>
    <row r="35" spans="1:27" ht="17.100000000000001" customHeight="1" thickBot="1" x14ac:dyDescent="0.25">
      <c r="A35" s="434"/>
      <c r="B35" s="434"/>
      <c r="D35" s="445">
        <v>1</v>
      </c>
      <c r="E35" s="1038">
        <v>44927</v>
      </c>
      <c r="F35" s="460">
        <v>350</v>
      </c>
      <c r="I35" s="1178" t="s">
        <v>235</v>
      </c>
      <c r="J35" s="1179"/>
      <c r="P35" s="1192"/>
      <c r="Q35" s="1193"/>
      <c r="R35" s="483"/>
      <c r="T35" s="613" t="s">
        <v>11406</v>
      </c>
      <c r="U35" s="614">
        <v>2120</v>
      </c>
      <c r="V35" s="687">
        <v>48</v>
      </c>
      <c r="W35" s="453" t="s">
        <v>57</v>
      </c>
      <c r="Y35" s="478">
        <v>25</v>
      </c>
      <c r="Z35" s="623"/>
      <c r="AA35" s="479" t="s">
        <v>11346</v>
      </c>
    </row>
    <row r="36" spans="1:27" ht="17.100000000000001" customHeight="1" x14ac:dyDescent="0.2">
      <c r="A36" s="434"/>
      <c r="B36" s="434"/>
      <c r="D36" s="450">
        <v>2</v>
      </c>
      <c r="E36" s="1039">
        <v>45231</v>
      </c>
      <c r="F36" s="461">
        <v>350</v>
      </c>
      <c r="I36" s="486"/>
      <c r="J36" s="489"/>
      <c r="T36" s="613" t="s">
        <v>18824</v>
      </c>
      <c r="U36" s="614">
        <v>2125</v>
      </c>
      <c r="V36" s="687">
        <v>61</v>
      </c>
      <c r="W36" s="453" t="s">
        <v>57</v>
      </c>
      <c r="Y36" s="478">
        <v>26</v>
      </c>
      <c r="Z36" s="623" t="s">
        <v>11354</v>
      </c>
      <c r="AA36" s="479" t="s">
        <v>11360</v>
      </c>
    </row>
    <row r="37" spans="1:27" ht="17.100000000000001" customHeight="1" thickBot="1" x14ac:dyDescent="0.25">
      <c r="A37" s="434"/>
      <c r="B37" s="434"/>
      <c r="D37" s="450">
        <v>3</v>
      </c>
      <c r="E37" s="1039">
        <v>44927</v>
      </c>
      <c r="F37" s="461">
        <v>100</v>
      </c>
      <c r="I37" s="486"/>
      <c r="J37" s="489"/>
      <c r="T37" s="613" t="s">
        <v>11407</v>
      </c>
      <c r="U37" s="614">
        <v>2200</v>
      </c>
      <c r="V37" s="688">
        <v>49</v>
      </c>
      <c r="W37" s="456" t="s">
        <v>57</v>
      </c>
      <c r="Y37" s="478">
        <v>27</v>
      </c>
      <c r="Z37" s="623" t="s">
        <v>11421</v>
      </c>
      <c r="AA37" s="479"/>
    </row>
    <row r="38" spans="1:27" ht="17.100000000000001" customHeight="1" thickBot="1" x14ac:dyDescent="0.25">
      <c r="A38" s="434"/>
      <c r="B38" s="434"/>
      <c r="D38" s="450">
        <v>4</v>
      </c>
      <c r="E38" s="1039">
        <v>44927</v>
      </c>
      <c r="F38" s="461">
        <v>150</v>
      </c>
      <c r="I38" s="490"/>
      <c r="J38" s="491"/>
      <c r="P38" s="1183" t="s">
        <v>164</v>
      </c>
      <c r="Q38" s="1184"/>
      <c r="R38" s="1185"/>
      <c r="T38" s="613" t="s">
        <v>59</v>
      </c>
      <c r="U38" s="614">
        <v>2210</v>
      </c>
      <c r="V38" s="452">
        <v>50</v>
      </c>
      <c r="W38" s="453" t="s">
        <v>57</v>
      </c>
      <c r="Y38" s="478">
        <v>28</v>
      </c>
      <c r="Z38" s="623" t="s">
        <v>11422</v>
      </c>
      <c r="AA38" s="479" t="s">
        <v>11341</v>
      </c>
    </row>
    <row r="39" spans="1:27" ht="17.100000000000001" customHeight="1" thickBot="1" x14ac:dyDescent="0.25">
      <c r="A39" s="434"/>
      <c r="B39" s="434"/>
      <c r="D39" s="450">
        <v>4</v>
      </c>
      <c r="E39" s="1039">
        <v>45292</v>
      </c>
      <c r="F39" s="461">
        <v>165</v>
      </c>
      <c r="P39" s="1186" t="s">
        <v>4</v>
      </c>
      <c r="Q39" s="1187"/>
      <c r="R39" s="1188"/>
      <c r="T39" s="613" t="s">
        <v>60</v>
      </c>
      <c r="U39" s="614">
        <v>2220</v>
      </c>
      <c r="V39" s="452">
        <v>51</v>
      </c>
      <c r="W39" s="456" t="s">
        <v>57</v>
      </c>
      <c r="Y39" s="478">
        <v>29</v>
      </c>
      <c r="Z39" s="623" t="s">
        <v>11423</v>
      </c>
      <c r="AA39" s="479" t="s">
        <v>11348</v>
      </c>
    </row>
    <row r="40" spans="1:27" ht="17.100000000000001" customHeight="1" thickBot="1" x14ac:dyDescent="0.25">
      <c r="A40" s="434"/>
      <c r="B40" s="434"/>
      <c r="D40" s="564"/>
      <c r="E40" s="1040"/>
      <c r="F40" s="468"/>
      <c r="P40" s="1189" t="s">
        <v>84</v>
      </c>
      <c r="Q40" s="1190"/>
      <c r="R40" s="1191"/>
      <c r="T40" s="613" t="s">
        <v>61</v>
      </c>
      <c r="U40" s="614">
        <v>2300</v>
      </c>
      <c r="V40" s="687">
        <v>52</v>
      </c>
      <c r="W40" s="453" t="s">
        <v>57</v>
      </c>
      <c r="Y40" s="478">
        <v>30</v>
      </c>
      <c r="Z40" s="624" t="s">
        <v>11356</v>
      </c>
      <c r="AA40" s="479" t="s">
        <v>11336</v>
      </c>
    </row>
    <row r="41" spans="1:27" ht="17.100000000000001" customHeight="1" x14ac:dyDescent="0.2">
      <c r="A41" s="434"/>
      <c r="B41" s="434"/>
      <c r="F41" s="525"/>
      <c r="I41" s="1181" t="s">
        <v>281</v>
      </c>
      <c r="J41" s="1182"/>
      <c r="P41" s="1178" t="s">
        <v>174</v>
      </c>
      <c r="Q41" s="1180"/>
      <c r="R41" s="1179"/>
      <c r="T41" s="613" t="s">
        <v>62</v>
      </c>
      <c r="U41" s="614">
        <v>2310</v>
      </c>
      <c r="V41" s="688">
        <v>53</v>
      </c>
      <c r="W41" s="456" t="s">
        <v>57</v>
      </c>
      <c r="Y41" s="478">
        <v>31</v>
      </c>
      <c r="Z41" s="624" t="s">
        <v>11357</v>
      </c>
      <c r="AA41" s="479"/>
    </row>
    <row r="42" spans="1:27" ht="17.100000000000001" customHeight="1" thickBot="1" x14ac:dyDescent="0.25">
      <c r="A42" s="434"/>
      <c r="B42" s="434"/>
      <c r="F42" s="525"/>
      <c r="I42" s="501" t="s">
        <v>217</v>
      </c>
      <c r="J42" s="502" t="s">
        <v>282</v>
      </c>
      <c r="P42" s="1178" t="s">
        <v>183</v>
      </c>
      <c r="Q42" s="1180"/>
      <c r="R42" s="1179"/>
      <c r="T42" s="613" t="s">
        <v>63</v>
      </c>
      <c r="U42" s="614">
        <v>2320</v>
      </c>
      <c r="V42" s="452">
        <v>54</v>
      </c>
      <c r="W42" s="453" t="s">
        <v>57</v>
      </c>
      <c r="Y42" s="478">
        <v>32</v>
      </c>
      <c r="Z42" s="624" t="s">
        <v>11359</v>
      </c>
      <c r="AA42" s="479" t="s">
        <v>11338</v>
      </c>
    </row>
    <row r="43" spans="1:27" ht="17.100000000000001" customHeight="1" x14ac:dyDescent="0.2">
      <c r="A43" s="434"/>
      <c r="B43" s="434"/>
      <c r="F43" s="525"/>
      <c r="I43" s="499" t="s">
        <v>122</v>
      </c>
      <c r="J43" s="500"/>
      <c r="P43" s="1178" t="s">
        <v>165</v>
      </c>
      <c r="Q43" s="1180"/>
      <c r="R43" s="1179"/>
      <c r="T43" s="613" t="s">
        <v>64</v>
      </c>
      <c r="U43" s="614">
        <v>2330</v>
      </c>
      <c r="V43" s="452">
        <v>55</v>
      </c>
      <c r="W43" s="456" t="s">
        <v>57</v>
      </c>
      <c r="Y43" s="478">
        <v>33</v>
      </c>
      <c r="Z43" s="624" t="s">
        <v>11424</v>
      </c>
      <c r="AA43" s="479"/>
    </row>
    <row r="44" spans="1:27" ht="17.100000000000001" customHeight="1" x14ac:dyDescent="0.2">
      <c r="A44" s="434"/>
      <c r="B44" s="434"/>
      <c r="F44" s="525"/>
      <c r="I44" s="472" t="s">
        <v>221</v>
      </c>
      <c r="J44" s="473"/>
      <c r="P44" s="508"/>
      <c r="Q44" s="509"/>
      <c r="R44" s="489"/>
      <c r="T44" s="613" t="s">
        <v>65</v>
      </c>
      <c r="U44" s="614">
        <v>2400</v>
      </c>
      <c r="V44" s="687">
        <v>56</v>
      </c>
      <c r="W44" s="453" t="s">
        <v>57</v>
      </c>
      <c r="Y44" s="478">
        <v>34</v>
      </c>
      <c r="Z44" s="624" t="s">
        <v>11409</v>
      </c>
      <c r="AA44" s="479" t="s">
        <v>11344</v>
      </c>
    </row>
    <row r="45" spans="1:27" ht="17.100000000000001" customHeight="1" x14ac:dyDescent="0.2">
      <c r="A45" s="434"/>
      <c r="B45" s="434"/>
      <c r="F45" s="525"/>
      <c r="I45" s="469" t="s">
        <v>278</v>
      </c>
      <c r="J45" s="473"/>
      <c r="P45" s="508"/>
      <c r="Q45" s="509"/>
      <c r="R45" s="489"/>
      <c r="T45" s="613" t="s">
        <v>67</v>
      </c>
      <c r="U45" s="614">
        <v>3000</v>
      </c>
      <c r="V45" s="688">
        <v>57</v>
      </c>
      <c r="W45" s="456" t="s">
        <v>66</v>
      </c>
      <c r="Y45" s="478">
        <v>35</v>
      </c>
      <c r="Z45" s="624" t="s">
        <v>11425</v>
      </c>
      <c r="AA45" s="479"/>
    </row>
    <row r="46" spans="1:27" ht="17.100000000000001" customHeight="1" thickBot="1" x14ac:dyDescent="0.25">
      <c r="A46" s="434"/>
      <c r="B46" s="434"/>
      <c r="F46" s="525"/>
      <c r="I46" s="472" t="s">
        <v>283</v>
      </c>
      <c r="J46" s="473"/>
      <c r="P46" s="490"/>
      <c r="Q46" s="510"/>
      <c r="R46" s="491"/>
      <c r="T46" s="613" t="s">
        <v>68</v>
      </c>
      <c r="U46" s="614">
        <v>3010</v>
      </c>
      <c r="V46" s="452">
        <v>58</v>
      </c>
      <c r="W46" s="453" t="s">
        <v>66</v>
      </c>
      <c r="Y46" s="478">
        <v>36</v>
      </c>
      <c r="Z46" s="624" t="s">
        <v>11426</v>
      </c>
      <c r="AA46" s="479"/>
    </row>
    <row r="47" spans="1:27" ht="17.100000000000001" customHeight="1" x14ac:dyDescent="0.2">
      <c r="A47" s="434"/>
      <c r="B47" s="434"/>
      <c r="F47" s="525"/>
      <c r="I47" s="469" t="s">
        <v>222</v>
      </c>
      <c r="J47" s="473" t="str">
        <f>CHAR(252)</f>
        <v>ü</v>
      </c>
      <c r="T47" s="613" t="s">
        <v>11408</v>
      </c>
      <c r="U47" s="614">
        <v>3100</v>
      </c>
      <c r="V47" s="452">
        <v>59</v>
      </c>
      <c r="W47" s="456" t="s">
        <v>66</v>
      </c>
      <c r="Y47" s="478">
        <v>37</v>
      </c>
      <c r="Z47" s="624" t="s">
        <v>11361</v>
      </c>
      <c r="AA47" s="479"/>
    </row>
    <row r="48" spans="1:27" ht="17.100000000000001" customHeight="1" thickBot="1" x14ac:dyDescent="0.25">
      <c r="A48" s="434"/>
      <c r="B48" s="434"/>
      <c r="F48" s="525"/>
      <c r="I48" s="472"/>
      <c r="J48" s="473"/>
      <c r="T48" s="613" t="s">
        <v>69</v>
      </c>
      <c r="U48" s="614">
        <v>3200</v>
      </c>
      <c r="V48" s="687">
        <v>60</v>
      </c>
      <c r="W48" s="453" t="s">
        <v>66</v>
      </c>
      <c r="Y48" s="478">
        <v>38</v>
      </c>
      <c r="Z48" s="623" t="s">
        <v>11427</v>
      </c>
      <c r="AA48" s="479"/>
    </row>
    <row r="49" spans="1:27" ht="17.100000000000001" customHeight="1" x14ac:dyDescent="0.2">
      <c r="A49" s="434"/>
      <c r="B49" s="434"/>
      <c r="F49" s="525"/>
      <c r="I49" s="481"/>
      <c r="J49" s="482"/>
      <c r="P49" s="1175" t="s">
        <v>284</v>
      </c>
      <c r="Q49" s="1176"/>
      <c r="R49" s="1177"/>
      <c r="T49" s="613" t="s">
        <v>71</v>
      </c>
      <c r="U49" s="614">
        <v>4000</v>
      </c>
      <c r="V49" s="688">
        <v>1</v>
      </c>
      <c r="W49" s="691" t="s">
        <v>70</v>
      </c>
      <c r="Y49" s="478">
        <v>39</v>
      </c>
      <c r="Z49" s="623" t="s">
        <v>11363</v>
      </c>
      <c r="AA49" s="479" t="s">
        <v>11352</v>
      </c>
    </row>
    <row r="50" spans="1:27" ht="17.100000000000001" customHeight="1" thickBot="1" x14ac:dyDescent="0.25">
      <c r="A50" s="434"/>
      <c r="B50" s="434"/>
      <c r="F50" s="525"/>
      <c r="I50" s="496"/>
      <c r="J50" s="497"/>
      <c r="P50" s="503" t="s">
        <v>285</v>
      </c>
      <c r="Q50" s="504" t="s">
        <v>286</v>
      </c>
      <c r="R50" s="505" t="s">
        <v>282</v>
      </c>
      <c r="T50" s="613" t="s">
        <v>72</v>
      </c>
      <c r="U50" s="614">
        <v>4001</v>
      </c>
      <c r="V50" s="452">
        <v>2</v>
      </c>
      <c r="W50" s="453" t="s">
        <v>70</v>
      </c>
      <c r="Y50" s="478">
        <v>40</v>
      </c>
      <c r="Z50" s="623" t="s">
        <v>11364</v>
      </c>
      <c r="AA50" s="479"/>
    </row>
    <row r="51" spans="1:27" ht="17.100000000000001" customHeight="1" x14ac:dyDescent="0.2">
      <c r="A51" s="434"/>
      <c r="B51" s="434"/>
      <c r="F51" s="525"/>
      <c r="P51" s="511" t="s">
        <v>287</v>
      </c>
      <c r="Q51" s="512">
        <v>0</v>
      </c>
      <c r="R51" s="513"/>
      <c r="T51" s="613" t="s">
        <v>73</v>
      </c>
      <c r="U51" s="614">
        <v>4003</v>
      </c>
      <c r="V51" s="452">
        <v>3</v>
      </c>
      <c r="W51" s="456" t="s">
        <v>70</v>
      </c>
      <c r="Y51" s="478">
        <v>41</v>
      </c>
      <c r="Z51" s="623" t="s">
        <v>11365</v>
      </c>
      <c r="AA51" s="479"/>
    </row>
    <row r="52" spans="1:27" ht="17.100000000000001" customHeight="1" thickBot="1" x14ac:dyDescent="0.25">
      <c r="A52" s="434"/>
      <c r="B52" s="434"/>
      <c r="F52" s="525"/>
      <c r="P52" s="474" t="s">
        <v>223</v>
      </c>
      <c r="Q52" s="475">
        <v>15</v>
      </c>
      <c r="R52" s="476"/>
      <c r="T52" s="613" t="s">
        <v>20133</v>
      </c>
      <c r="U52" s="614">
        <v>4010</v>
      </c>
      <c r="V52" s="452">
        <v>61</v>
      </c>
      <c r="W52" s="456" t="s">
        <v>70</v>
      </c>
      <c r="Y52" s="478">
        <v>42</v>
      </c>
      <c r="Z52" s="623" t="s">
        <v>11366</v>
      </c>
      <c r="AA52" s="479"/>
    </row>
    <row r="53" spans="1:27" ht="17.100000000000001" customHeight="1" thickBot="1" x14ac:dyDescent="0.25">
      <c r="A53" s="434"/>
      <c r="B53" s="434"/>
      <c r="F53" s="525"/>
      <c r="I53" s="1165" t="s">
        <v>9165</v>
      </c>
      <c r="J53" s="1166"/>
      <c r="P53" s="474" t="s">
        <v>220</v>
      </c>
      <c r="Q53" s="475">
        <v>30</v>
      </c>
      <c r="R53" s="473" t="str">
        <f>CHAR(252)</f>
        <v>ü</v>
      </c>
      <c r="T53" s="613" t="s">
        <v>20134</v>
      </c>
      <c r="U53" s="614">
        <v>4015</v>
      </c>
      <c r="V53" s="452">
        <v>62</v>
      </c>
      <c r="W53" s="456" t="s">
        <v>70</v>
      </c>
      <c r="Y53" s="478">
        <v>43</v>
      </c>
      <c r="Z53" s="623" t="s">
        <v>11368</v>
      </c>
      <c r="AA53" s="479"/>
    </row>
    <row r="54" spans="1:27" ht="17.100000000000001" customHeight="1" x14ac:dyDescent="0.2">
      <c r="A54" s="434"/>
      <c r="B54" s="434"/>
      <c r="F54" s="525"/>
      <c r="I54" s="1167" t="s">
        <v>9166</v>
      </c>
      <c r="J54" s="1168"/>
      <c r="P54" s="474" t="s">
        <v>288</v>
      </c>
      <c r="Q54" s="475">
        <v>60</v>
      </c>
      <c r="R54" s="476"/>
      <c r="T54" s="613" t="s">
        <v>20135</v>
      </c>
      <c r="U54" s="614">
        <v>4020</v>
      </c>
      <c r="V54" s="452">
        <v>63</v>
      </c>
      <c r="W54" s="456" t="s">
        <v>70</v>
      </c>
      <c r="Y54" s="478">
        <v>44</v>
      </c>
      <c r="Z54" s="623"/>
      <c r="AA54" s="479"/>
    </row>
    <row r="55" spans="1:27" ht="17.100000000000001" customHeight="1" x14ac:dyDescent="0.2">
      <c r="A55" s="434"/>
      <c r="B55" s="434"/>
      <c r="F55" s="525"/>
      <c r="I55" s="1161" t="s">
        <v>9167</v>
      </c>
      <c r="J55" s="1162"/>
      <c r="P55" s="474"/>
      <c r="Q55" s="475"/>
      <c r="R55" s="476"/>
      <c r="T55" s="613" t="s">
        <v>74</v>
      </c>
      <c r="U55" s="614">
        <v>4100</v>
      </c>
      <c r="V55" s="687">
        <v>4</v>
      </c>
      <c r="W55" s="453" t="s">
        <v>41</v>
      </c>
      <c r="Y55" s="478">
        <v>45</v>
      </c>
      <c r="Z55" s="623" t="s">
        <v>11428</v>
      </c>
      <c r="AA55" s="479"/>
    </row>
    <row r="56" spans="1:27" ht="17.100000000000001" customHeight="1" thickBot="1" x14ac:dyDescent="0.25">
      <c r="A56" s="434"/>
      <c r="B56" s="434"/>
      <c r="F56" s="525"/>
      <c r="I56" s="1161" t="s">
        <v>9181</v>
      </c>
      <c r="J56" s="1162"/>
      <c r="P56" s="492"/>
      <c r="Q56" s="514"/>
      <c r="R56" s="493"/>
      <c r="T56" s="613" t="s">
        <v>75</v>
      </c>
      <c r="U56" s="614">
        <v>4110</v>
      </c>
      <c r="V56" s="688">
        <v>5</v>
      </c>
      <c r="W56" s="456" t="s">
        <v>41</v>
      </c>
      <c r="Y56" s="617">
        <v>46</v>
      </c>
      <c r="Z56" s="625" t="s">
        <v>11429</v>
      </c>
      <c r="AA56" s="619"/>
    </row>
    <row r="57" spans="1:27" ht="17.100000000000001" customHeight="1" thickBot="1" x14ac:dyDescent="0.3">
      <c r="A57" s="434"/>
      <c r="B57" s="434"/>
      <c r="F57" s="525"/>
      <c r="I57" s="1161" t="s">
        <v>98</v>
      </c>
      <c r="J57" s="1162"/>
      <c r="P57" s="494"/>
      <c r="Q57" s="515"/>
      <c r="R57" s="495"/>
      <c r="T57" s="613" t="s">
        <v>11387</v>
      </c>
      <c r="U57" s="614">
        <v>5000</v>
      </c>
      <c r="V57" s="452">
        <v>6</v>
      </c>
      <c r="W57" s="453" t="s">
        <v>76</v>
      </c>
    </row>
    <row r="58" spans="1:27" ht="17.100000000000001" customHeight="1" x14ac:dyDescent="0.25">
      <c r="A58" s="434"/>
      <c r="B58" s="434"/>
      <c r="F58" s="525"/>
      <c r="I58" s="1161" t="s">
        <v>232</v>
      </c>
      <c r="J58" s="1162"/>
      <c r="T58" s="613" t="s">
        <v>11388</v>
      </c>
      <c r="U58" s="614">
        <v>5010</v>
      </c>
      <c r="V58" s="452">
        <v>7</v>
      </c>
      <c r="W58" s="453" t="s">
        <v>76</v>
      </c>
    </row>
    <row r="59" spans="1:27" ht="17.100000000000001" customHeight="1" thickBot="1" x14ac:dyDescent="0.3">
      <c r="A59" s="434"/>
      <c r="B59" s="434"/>
      <c r="F59" s="525"/>
      <c r="I59" s="1161" t="s">
        <v>233</v>
      </c>
      <c r="J59" s="1162"/>
      <c r="T59" s="613" t="s">
        <v>80</v>
      </c>
      <c r="U59" s="614">
        <v>5020</v>
      </c>
      <c r="V59" s="687">
        <v>8</v>
      </c>
      <c r="W59" s="453" t="s">
        <v>76</v>
      </c>
    </row>
    <row r="60" spans="1:27" ht="17.100000000000001" customHeight="1" thickBot="1" x14ac:dyDescent="0.3">
      <c r="A60" s="434"/>
      <c r="B60" s="434"/>
      <c r="F60" s="525"/>
      <c r="I60" s="1161" t="s">
        <v>9207</v>
      </c>
      <c r="J60" s="1162"/>
      <c r="P60" s="1175" t="s">
        <v>326</v>
      </c>
      <c r="Q60" s="1176"/>
      <c r="R60" s="1177"/>
      <c r="T60" s="613" t="s">
        <v>11389</v>
      </c>
      <c r="U60" s="614">
        <v>5030</v>
      </c>
      <c r="V60" s="688">
        <v>9</v>
      </c>
      <c r="W60" s="453" t="s">
        <v>76</v>
      </c>
    </row>
    <row r="61" spans="1:27" ht="17.100000000000001" customHeight="1" x14ac:dyDescent="0.25">
      <c r="A61" s="434"/>
      <c r="B61" s="434"/>
      <c r="F61" s="525"/>
      <c r="I61" s="1161" t="s">
        <v>9168</v>
      </c>
      <c r="J61" s="1162"/>
      <c r="P61" s="1169" t="s">
        <v>11</v>
      </c>
      <c r="Q61" s="1170"/>
      <c r="R61" s="1171"/>
      <c r="T61" s="613" t="s">
        <v>11390</v>
      </c>
      <c r="U61" s="614">
        <v>5040</v>
      </c>
      <c r="V61" s="452">
        <v>10</v>
      </c>
      <c r="W61" s="453" t="s">
        <v>76</v>
      </c>
    </row>
    <row r="62" spans="1:27" ht="17.100000000000001" customHeight="1" thickBot="1" x14ac:dyDescent="0.3">
      <c r="A62" s="434"/>
      <c r="B62" s="434"/>
      <c r="I62" s="1161"/>
      <c r="J62" s="1162"/>
      <c r="P62" s="1172">
        <v>350</v>
      </c>
      <c r="Q62" s="1173"/>
      <c r="R62" s="1174"/>
      <c r="T62" s="613" t="s">
        <v>11391</v>
      </c>
      <c r="U62" s="614">
        <v>5050</v>
      </c>
      <c r="V62" s="452">
        <v>11</v>
      </c>
      <c r="W62" s="453" t="s">
        <v>76</v>
      </c>
      <c r="Z62" s="432"/>
    </row>
    <row r="63" spans="1:27" ht="17.100000000000001" customHeight="1" x14ac:dyDescent="0.25">
      <c r="A63" s="434"/>
      <c r="B63" s="434"/>
      <c r="I63" s="1161"/>
      <c r="J63" s="1162"/>
      <c r="T63" s="613" t="s">
        <v>82</v>
      </c>
      <c r="U63" s="614">
        <v>5060</v>
      </c>
      <c r="V63" s="687">
        <v>12</v>
      </c>
      <c r="W63" s="453" t="s">
        <v>76</v>
      </c>
    </row>
    <row r="64" spans="1:27" ht="17.100000000000001" customHeight="1" thickBot="1" x14ac:dyDescent="0.3">
      <c r="A64" s="434"/>
      <c r="B64" s="434"/>
      <c r="I64" s="1163"/>
      <c r="J64" s="1164"/>
      <c r="T64" s="613" t="s">
        <v>83</v>
      </c>
      <c r="U64" s="614">
        <v>5070</v>
      </c>
      <c r="V64" s="688">
        <v>13</v>
      </c>
      <c r="W64" s="453" t="s">
        <v>76</v>
      </c>
    </row>
    <row r="65" spans="1:23" ht="17.100000000000001" customHeight="1" x14ac:dyDescent="0.25">
      <c r="A65" s="434"/>
      <c r="B65" s="434"/>
      <c r="T65" s="613" t="s">
        <v>11392</v>
      </c>
      <c r="U65" s="614">
        <v>5080</v>
      </c>
      <c r="V65" s="452">
        <v>14</v>
      </c>
      <c r="W65" s="453" t="s">
        <v>76</v>
      </c>
    </row>
    <row r="66" spans="1:23" ht="17.100000000000001" customHeight="1" thickBot="1" x14ac:dyDescent="0.3">
      <c r="A66" s="434"/>
      <c r="B66" s="434"/>
      <c r="T66" s="613" t="s">
        <v>81</v>
      </c>
      <c r="U66" s="614">
        <v>5090</v>
      </c>
      <c r="V66" s="452">
        <v>15</v>
      </c>
      <c r="W66" s="453" t="s">
        <v>76</v>
      </c>
    </row>
    <row r="67" spans="1:23" ht="17.100000000000001" customHeight="1" thickBot="1" x14ac:dyDescent="0.3">
      <c r="A67" s="434"/>
      <c r="B67" s="434"/>
      <c r="I67" s="1165" t="s">
        <v>11287</v>
      </c>
      <c r="J67" s="1166"/>
      <c r="T67" s="613" t="s">
        <v>78</v>
      </c>
      <c r="U67" s="614">
        <v>5100</v>
      </c>
      <c r="V67" s="687">
        <v>16</v>
      </c>
      <c r="W67" s="453" t="s">
        <v>76</v>
      </c>
    </row>
    <row r="68" spans="1:23" ht="17.100000000000001" customHeight="1" x14ac:dyDescent="0.25">
      <c r="A68" s="434"/>
      <c r="B68" s="434"/>
      <c r="I68" s="1167" t="s">
        <v>41</v>
      </c>
      <c r="J68" s="1168"/>
      <c r="T68" s="613" t="s">
        <v>79</v>
      </c>
      <c r="U68" s="614">
        <v>5110</v>
      </c>
      <c r="V68" s="688">
        <v>17</v>
      </c>
      <c r="W68" s="453" t="s">
        <v>76</v>
      </c>
    </row>
    <row r="69" spans="1:23" ht="17.100000000000001" customHeight="1" x14ac:dyDescent="0.25">
      <c r="A69" s="434"/>
      <c r="B69" s="434"/>
      <c r="I69" s="1161" t="s">
        <v>57</v>
      </c>
      <c r="J69" s="1162"/>
      <c r="T69" s="613" t="s">
        <v>84</v>
      </c>
      <c r="U69" s="614">
        <v>5120</v>
      </c>
      <c r="V69" s="452">
        <v>18</v>
      </c>
      <c r="W69" s="453" t="s">
        <v>76</v>
      </c>
    </row>
    <row r="70" spans="1:23" ht="17.100000000000001" customHeight="1" x14ac:dyDescent="0.25">
      <c r="A70" s="434"/>
      <c r="B70" s="434"/>
      <c r="I70" s="1161" t="s">
        <v>66</v>
      </c>
      <c r="J70" s="1162"/>
      <c r="T70" s="613" t="s">
        <v>77</v>
      </c>
      <c r="U70" s="614">
        <v>5130</v>
      </c>
      <c r="V70" s="452">
        <v>19</v>
      </c>
      <c r="W70" s="453" t="s">
        <v>76</v>
      </c>
    </row>
    <row r="71" spans="1:23" ht="17.100000000000001" customHeight="1" x14ac:dyDescent="0.25">
      <c r="A71" s="434"/>
      <c r="B71" s="434"/>
      <c r="I71" s="1161" t="s">
        <v>70</v>
      </c>
      <c r="J71" s="1162"/>
      <c r="T71" s="613" t="s">
        <v>85</v>
      </c>
      <c r="U71" s="614">
        <v>5140</v>
      </c>
      <c r="V71" s="687">
        <v>20</v>
      </c>
      <c r="W71" s="453" t="s">
        <v>76</v>
      </c>
    </row>
    <row r="72" spans="1:23" ht="17.100000000000001" customHeight="1" x14ac:dyDescent="0.25">
      <c r="A72" s="434"/>
      <c r="B72" s="434"/>
      <c r="I72" s="1161" t="s">
        <v>76</v>
      </c>
      <c r="J72" s="1162"/>
      <c r="T72" s="613" t="s">
        <v>87</v>
      </c>
      <c r="U72" s="614">
        <v>5150</v>
      </c>
      <c r="V72" s="688">
        <v>21</v>
      </c>
      <c r="W72" s="453" t="s">
        <v>76</v>
      </c>
    </row>
    <row r="73" spans="1:23" ht="17.100000000000001" customHeight="1" x14ac:dyDescent="0.25">
      <c r="A73" s="434"/>
      <c r="B73" s="434"/>
      <c r="I73" s="1161"/>
      <c r="J73" s="1162"/>
      <c r="T73" s="613" t="s">
        <v>86</v>
      </c>
      <c r="U73" s="614">
        <v>5160</v>
      </c>
      <c r="V73" s="452">
        <v>22</v>
      </c>
      <c r="W73" s="453" t="s">
        <v>76</v>
      </c>
    </row>
    <row r="74" spans="1:23" ht="17.100000000000001" customHeight="1" thickBot="1" x14ac:dyDescent="0.3">
      <c r="A74" s="434"/>
      <c r="B74" s="434"/>
      <c r="I74" s="1161"/>
      <c r="J74" s="1162"/>
      <c r="T74" s="615" t="s">
        <v>88</v>
      </c>
      <c r="U74" s="616">
        <v>9000</v>
      </c>
      <c r="V74" s="477">
        <v>23</v>
      </c>
      <c r="W74" s="690" t="s">
        <v>57</v>
      </c>
    </row>
    <row r="75" spans="1:23" ht="17.100000000000001" customHeight="1" thickBot="1" x14ac:dyDescent="0.3">
      <c r="A75" s="434"/>
      <c r="B75" s="434"/>
      <c r="I75" s="1163"/>
      <c r="J75" s="1164"/>
      <c r="V75" s="5"/>
    </row>
    <row r="76" spans="1:23" ht="17.100000000000001" customHeight="1" x14ac:dyDescent="0.25">
      <c r="A76" s="434"/>
      <c r="B76" s="434"/>
      <c r="I76" s="5"/>
      <c r="V76" s="5"/>
    </row>
    <row r="77" spans="1:23" x14ac:dyDescent="0.25">
      <c r="A77" s="434"/>
      <c r="B77" s="434"/>
      <c r="I77" s="5"/>
      <c r="V77" s="5"/>
    </row>
    <row r="78" spans="1:23" x14ac:dyDescent="0.25">
      <c r="A78" s="434"/>
      <c r="B78" s="434"/>
      <c r="I78" s="5"/>
      <c r="V78" s="5"/>
    </row>
    <row r="79" spans="1:23" x14ac:dyDescent="0.25">
      <c r="A79" s="434"/>
      <c r="B79" s="434"/>
      <c r="I79" s="5"/>
      <c r="V79" s="5"/>
    </row>
    <row r="80" spans="1:23" x14ac:dyDescent="0.25">
      <c r="A80" s="434"/>
      <c r="B80" s="434"/>
      <c r="I80" s="5"/>
      <c r="V80" s="5"/>
    </row>
    <row r="81" spans="1:22" x14ac:dyDescent="0.25">
      <c r="A81" s="434"/>
      <c r="B81" s="434"/>
      <c r="I81" s="5"/>
      <c r="V81" s="5"/>
    </row>
    <row r="82" spans="1:22" x14ac:dyDescent="0.25">
      <c r="A82" s="434"/>
      <c r="B82" s="434"/>
      <c r="I82" s="5"/>
      <c r="V82" s="5"/>
    </row>
    <row r="83" spans="1:22" x14ac:dyDescent="0.25">
      <c r="A83" s="434"/>
      <c r="B83" s="434"/>
      <c r="I83" s="5"/>
      <c r="V83" s="5"/>
    </row>
    <row r="84" spans="1:22" x14ac:dyDescent="0.25">
      <c r="A84" s="434"/>
      <c r="B84" s="434"/>
      <c r="I84" s="5"/>
      <c r="V84" s="5"/>
    </row>
    <row r="85" spans="1:22" x14ac:dyDescent="0.25">
      <c r="A85" s="434"/>
      <c r="B85" s="434"/>
      <c r="I85" s="5"/>
      <c r="V85" s="5"/>
    </row>
    <row r="86" spans="1:22" x14ac:dyDescent="0.25">
      <c r="A86" s="434"/>
      <c r="B86" s="434"/>
      <c r="I86" s="5"/>
      <c r="V86" s="5"/>
    </row>
    <row r="87" spans="1:22" x14ac:dyDescent="0.25">
      <c r="A87" s="434"/>
      <c r="B87" s="434"/>
      <c r="I87" s="5"/>
      <c r="V87" s="5"/>
    </row>
    <row r="88" spans="1:22" x14ac:dyDescent="0.25">
      <c r="A88" s="434"/>
      <c r="B88" s="434"/>
      <c r="I88" s="5"/>
      <c r="V88" s="5"/>
    </row>
    <row r="89" spans="1:22" x14ac:dyDescent="0.25">
      <c r="A89" s="434"/>
      <c r="B89" s="434"/>
      <c r="I89" s="5"/>
      <c r="V89" s="5"/>
    </row>
    <row r="90" spans="1:22" x14ac:dyDescent="0.25">
      <c r="A90" s="434"/>
      <c r="B90" s="434"/>
      <c r="I90" s="5"/>
      <c r="V90" s="5"/>
    </row>
    <row r="91" spans="1:22" x14ac:dyDescent="0.25">
      <c r="A91" s="434"/>
      <c r="B91" s="434"/>
      <c r="I91" s="5"/>
      <c r="V91" s="5"/>
    </row>
    <row r="92" spans="1:22" x14ac:dyDescent="0.25">
      <c r="A92" s="434"/>
      <c r="B92" s="434"/>
      <c r="I92" s="5"/>
      <c r="V92" s="5"/>
    </row>
    <row r="93" spans="1:22" x14ac:dyDescent="0.25">
      <c r="A93" s="434"/>
      <c r="B93" s="434"/>
      <c r="I93" s="5"/>
      <c r="V93" s="5"/>
    </row>
    <row r="94" spans="1:22" x14ac:dyDescent="0.25">
      <c r="A94" s="434"/>
      <c r="B94" s="434"/>
      <c r="I94" s="5"/>
      <c r="V94" s="5"/>
    </row>
    <row r="95" spans="1:22" x14ac:dyDescent="0.25">
      <c r="A95" s="434"/>
      <c r="B95" s="434"/>
      <c r="I95" s="5"/>
      <c r="V95" s="5"/>
    </row>
    <row r="96" spans="1:22" x14ac:dyDescent="0.25">
      <c r="A96" s="434"/>
      <c r="B96" s="434"/>
      <c r="I96" s="5"/>
      <c r="V96" s="5"/>
    </row>
    <row r="97" spans="1:22" x14ac:dyDescent="0.25">
      <c r="A97" s="434"/>
      <c r="B97" s="434"/>
      <c r="I97" s="5"/>
      <c r="V97" s="5"/>
    </row>
    <row r="98" spans="1:22" x14ac:dyDescent="0.25">
      <c r="A98" s="434"/>
      <c r="B98" s="434"/>
      <c r="I98" s="5"/>
      <c r="V98" s="5"/>
    </row>
    <row r="99" spans="1:22" x14ac:dyDescent="0.25">
      <c r="A99" s="434"/>
      <c r="B99" s="434"/>
      <c r="I99" s="5"/>
    </row>
    <row r="100" spans="1:22" x14ac:dyDescent="0.25">
      <c r="A100" s="434"/>
      <c r="B100" s="434"/>
      <c r="I100" s="5"/>
    </row>
  </sheetData>
  <sortState xmlns:xlrd2="http://schemas.microsoft.com/office/spreadsheetml/2017/richdata2" ref="T11:W74">
    <sortCondition ref="U11:U74"/>
    <sortCondition ref="T11:T74"/>
  </sortState>
  <mergeCells count="82">
    <mergeCell ref="D1:W1"/>
    <mergeCell ref="P33:Q33"/>
    <mergeCell ref="P34:Q34"/>
    <mergeCell ref="D9:G9"/>
    <mergeCell ref="I9:J9"/>
    <mergeCell ref="M31:N31"/>
    <mergeCell ref="F5:M5"/>
    <mergeCell ref="F6:M6"/>
    <mergeCell ref="D5:E5"/>
    <mergeCell ref="D6:E6"/>
    <mergeCell ref="P4:Q4"/>
    <mergeCell ref="R4:S4"/>
    <mergeCell ref="D3:E3"/>
    <mergeCell ref="F3:M3"/>
    <mergeCell ref="R5:S5"/>
    <mergeCell ref="R6:S6"/>
    <mergeCell ref="D33:F33"/>
    <mergeCell ref="P9:R9"/>
    <mergeCell ref="L28:N28"/>
    <mergeCell ref="M29:N29"/>
    <mergeCell ref="M30:N30"/>
    <mergeCell ref="L23:M23"/>
    <mergeCell ref="P26:Q26"/>
    <mergeCell ref="L9:N9"/>
    <mergeCell ref="I32:J32"/>
    <mergeCell ref="M32:N32"/>
    <mergeCell ref="M33:N33"/>
    <mergeCell ref="P32:Q32"/>
    <mergeCell ref="A2:B2"/>
    <mergeCell ref="P25:Q25"/>
    <mergeCell ref="P28:Q28"/>
    <mergeCell ref="P29:Q29"/>
    <mergeCell ref="P30:Q30"/>
    <mergeCell ref="P27:Q27"/>
    <mergeCell ref="P24:R24"/>
    <mergeCell ref="P5:Q5"/>
    <mergeCell ref="P6:Q6"/>
    <mergeCell ref="D7:E7"/>
    <mergeCell ref="F7:M7"/>
    <mergeCell ref="T9:W9"/>
    <mergeCell ref="P31:Q31"/>
    <mergeCell ref="Y9:AA9"/>
    <mergeCell ref="I28:J28"/>
    <mergeCell ref="I29:J29"/>
    <mergeCell ref="I30:J30"/>
    <mergeCell ref="I31:J31"/>
    <mergeCell ref="P60:R60"/>
    <mergeCell ref="I53:J53"/>
    <mergeCell ref="I54:J54"/>
    <mergeCell ref="I55:J55"/>
    <mergeCell ref="I56:J56"/>
    <mergeCell ref="I57:J57"/>
    <mergeCell ref="I58:J58"/>
    <mergeCell ref="I59:J59"/>
    <mergeCell ref="I60:J60"/>
    <mergeCell ref="P49:R49"/>
    <mergeCell ref="I33:J33"/>
    <mergeCell ref="I34:J34"/>
    <mergeCell ref="I35:J35"/>
    <mergeCell ref="P43:R43"/>
    <mergeCell ref="P42:R42"/>
    <mergeCell ref="I41:J41"/>
    <mergeCell ref="P38:R38"/>
    <mergeCell ref="P39:R39"/>
    <mergeCell ref="P41:R41"/>
    <mergeCell ref="P40:R40"/>
    <mergeCell ref="P35:Q35"/>
    <mergeCell ref="I67:J67"/>
    <mergeCell ref="I68:J68"/>
    <mergeCell ref="I69:J69"/>
    <mergeCell ref="I70:J70"/>
    <mergeCell ref="P61:R61"/>
    <mergeCell ref="P62:R62"/>
    <mergeCell ref="I64:J64"/>
    <mergeCell ref="I63:J63"/>
    <mergeCell ref="I61:J61"/>
    <mergeCell ref="I62:J62"/>
    <mergeCell ref="I71:J71"/>
    <mergeCell ref="I72:J72"/>
    <mergeCell ref="I73:J73"/>
    <mergeCell ref="I74:J74"/>
    <mergeCell ref="I75:J75"/>
  </mergeCells>
  <phoneticPr fontId="1" type="noConversion"/>
  <conditionalFormatting sqref="I11:J25">
    <cfRule type="expression" dxfId="88" priority="16">
      <formula>AND($I11&lt;&gt;"",MOD(ROW(),2)-1)</formula>
    </cfRule>
  </conditionalFormatting>
  <conditionalFormatting sqref="L11:N18">
    <cfRule type="expression" dxfId="87" priority="15">
      <formula>AND($L11&lt;&gt;"",MOD(ROW(),2)-1)</formula>
    </cfRule>
  </conditionalFormatting>
  <conditionalFormatting sqref="P11:R21 P26:R35">
    <cfRule type="expression" dxfId="86" priority="14">
      <formula>AND($P11&lt;&gt;"",MOD(ROW(),2)-0)</formula>
    </cfRule>
  </conditionalFormatting>
  <conditionalFormatting sqref="L29:N33">
    <cfRule type="expression" dxfId="85" priority="12">
      <formula>AND($L29&lt;&gt;"",MOD(ROW(),2)-1)</formula>
    </cfRule>
  </conditionalFormatting>
  <conditionalFormatting sqref="D11:G30 D35:F40">
    <cfRule type="expression" dxfId="84" priority="11">
      <formula>AND($D11&lt;&gt;"",MOD(ROW(),2)-1)</formula>
    </cfRule>
  </conditionalFormatting>
  <conditionalFormatting sqref="I29:J38">
    <cfRule type="expression" dxfId="83" priority="9">
      <formula>AND($I29&lt;&gt;"",MOD(ROW(),2)-1)</formula>
    </cfRule>
  </conditionalFormatting>
  <conditionalFormatting sqref="I43:J50">
    <cfRule type="expression" dxfId="82" priority="8">
      <formula>AND($I43&lt;&gt;"",MOD(ROW(),2)-1)</formula>
    </cfRule>
  </conditionalFormatting>
  <conditionalFormatting sqref="I54:J64">
    <cfRule type="expression" dxfId="81" priority="7">
      <formula>AND($I54&lt;&gt;"",MOD(ROW(),2)-1)</formula>
    </cfRule>
  </conditionalFormatting>
  <conditionalFormatting sqref="P40:R46">
    <cfRule type="expression" dxfId="80" priority="6">
      <formula>AND($P40&lt;&gt;"",MOD(ROW(),2)-0)</formula>
    </cfRule>
  </conditionalFormatting>
  <conditionalFormatting sqref="P51:R57">
    <cfRule type="expression" dxfId="79" priority="5">
      <formula>AND($P51&lt;&gt;"",MOD(ROW(),2)-1)</formula>
    </cfRule>
  </conditionalFormatting>
  <conditionalFormatting sqref="T11:W74">
    <cfRule type="expression" dxfId="78" priority="4">
      <formula>AND($T11&lt;&gt;"",MOD(ROW(),2)-1)</formula>
    </cfRule>
  </conditionalFormatting>
  <conditionalFormatting sqref="I68:J75">
    <cfRule type="expression" dxfId="77" priority="2">
      <formula>AND($I68&lt;&gt;"",MOD(ROW(),2)-0)</formula>
    </cfRule>
  </conditionalFormatting>
  <conditionalFormatting sqref="Y11:AA56">
    <cfRule type="expression" dxfId="76" priority="1">
      <formula>AND($Y11&lt;&gt;"",MOD(ROW(),2)-1)</formula>
    </cfRule>
  </conditionalFormatting>
  <dataValidations count="1">
    <dataValidation type="list" allowBlank="1" showInputMessage="1" showErrorMessage="1" sqref="W11:W74" xr:uid="{7B35B172-9DA7-42E1-95B8-C5A5655F4814}">
      <formula1>dnrTypeCompteGL</formula1>
    </dataValidation>
  </dataValidations>
  <pageMargins left="0.7" right="0.7" top="0.75" bottom="0.75" header="0.3" footer="0.3"/>
  <pageSetup orientation="portrait" horizontalDpi="4294967293" r:id="rId1"/>
  <drawing r:id="rId2"/>
  <tableParts count="4">
    <tablePart r:id="rId3"/>
    <tablePart r:id="rId4"/>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E9038-24D2-4297-B751-2F939459B40C}">
  <sheetPr codeName="wshBD_Clients"/>
  <dimension ref="A1:O1144"/>
  <sheetViews>
    <sheetView topLeftCell="E1" workbookViewId="0">
      <pane ySplit="1" topLeftCell="A2" activePane="bottomLeft" state="frozen"/>
      <selection activeCell="M1" sqref="M1:M1048576"/>
      <selection pane="bottomLeft" activeCell="N21" sqref="N21"/>
    </sheetView>
  </sheetViews>
  <sheetFormatPr baseColWidth="10" defaultRowHeight="15" x14ac:dyDescent="0.25"/>
  <cols>
    <col min="1" max="1" width="103" bestFit="1" customWidth="1"/>
    <col min="2" max="2" width="13.5703125" style="563" bestFit="1" customWidth="1"/>
    <col min="3" max="3" width="61.140625" bestFit="1" customWidth="1"/>
    <col min="4" max="4" width="55" bestFit="1" customWidth="1"/>
    <col min="5" max="5" width="58.5703125" bestFit="1" customWidth="1"/>
    <col min="6" max="6" width="37.7109375" bestFit="1" customWidth="1"/>
    <col min="7" max="7" width="22.7109375" bestFit="1" customWidth="1"/>
    <col min="8" max="8" width="32.7109375" bestFit="1" customWidth="1"/>
    <col min="9" max="9" width="12.85546875" style="1" bestFit="1" customWidth="1"/>
    <col min="10" max="10" width="15" bestFit="1" customWidth="1"/>
    <col min="11" max="11" width="9.7109375" bestFit="1" customWidth="1"/>
    <col min="12" max="12" width="76.42578125" bestFit="1" customWidth="1"/>
    <col min="13" max="13" width="15" style="119" bestFit="1" customWidth="1"/>
    <col min="14" max="14" width="30.28515625" bestFit="1" customWidth="1"/>
    <col min="15" max="15" width="36" bestFit="1" customWidth="1"/>
  </cols>
  <sheetData>
    <row r="1" spans="1:15" x14ac:dyDescent="0.25">
      <c r="A1" s="534" t="s">
        <v>149</v>
      </c>
      <c r="B1" s="629" t="s">
        <v>139</v>
      </c>
      <c r="C1" s="535" t="s">
        <v>9202</v>
      </c>
      <c r="D1" s="535" t="s">
        <v>9203</v>
      </c>
      <c r="E1" s="535" t="s">
        <v>9204</v>
      </c>
      <c r="F1" s="535" t="s">
        <v>237</v>
      </c>
      <c r="G1" s="535" t="s">
        <v>238</v>
      </c>
      <c r="H1" s="535" t="s">
        <v>239</v>
      </c>
      <c r="I1" s="535" t="s">
        <v>240</v>
      </c>
      <c r="J1" s="535" t="s">
        <v>241</v>
      </c>
      <c r="K1" s="535" t="s">
        <v>242</v>
      </c>
      <c r="L1" s="535" t="s">
        <v>11482</v>
      </c>
      <c r="M1" s="643" t="s">
        <v>11483</v>
      </c>
      <c r="N1" s="535" t="s">
        <v>11484</v>
      </c>
      <c r="O1" s="535" t="s">
        <v>11485</v>
      </c>
    </row>
    <row r="2" spans="1:15" x14ac:dyDescent="0.25">
      <c r="A2" t="s">
        <v>12218</v>
      </c>
      <c r="B2" s="563" t="s">
        <v>12219</v>
      </c>
      <c r="C2" t="s">
        <v>15987</v>
      </c>
      <c r="D2" t="s">
        <v>12231</v>
      </c>
      <c r="E2" t="s">
        <v>12220</v>
      </c>
      <c r="F2" t="s">
        <v>12221</v>
      </c>
      <c r="H2" t="s">
        <v>11430</v>
      </c>
      <c r="I2" s="1" t="s">
        <v>11444</v>
      </c>
      <c r="J2" t="s">
        <v>12222</v>
      </c>
      <c r="K2" t="s">
        <v>9142</v>
      </c>
      <c r="M2" s="119" t="s">
        <v>15837</v>
      </c>
      <c r="N2" t="s">
        <v>12223</v>
      </c>
      <c r="O2" t="s">
        <v>12224</v>
      </c>
    </row>
    <row r="3" spans="1:15" x14ac:dyDescent="0.25">
      <c r="A3" t="s">
        <v>20042</v>
      </c>
      <c r="B3" s="563" t="s">
        <v>12225</v>
      </c>
      <c r="C3" t="s">
        <v>15988</v>
      </c>
      <c r="E3" t="s">
        <v>12226</v>
      </c>
      <c r="F3" t="s">
        <v>12227</v>
      </c>
      <c r="H3" t="s">
        <v>12228</v>
      </c>
      <c r="I3" s="1" t="s">
        <v>11444</v>
      </c>
      <c r="J3" t="s">
        <v>19412</v>
      </c>
      <c r="K3" t="s">
        <v>9142</v>
      </c>
      <c r="M3" s="119" t="s">
        <v>15838</v>
      </c>
      <c r="N3" t="s">
        <v>12229</v>
      </c>
    </row>
    <row r="4" spans="1:15" x14ac:dyDescent="0.25">
      <c r="A4" t="s">
        <v>20043</v>
      </c>
      <c r="B4" s="563" t="s">
        <v>12230</v>
      </c>
      <c r="C4" t="s">
        <v>15989</v>
      </c>
      <c r="D4" t="s">
        <v>12231</v>
      </c>
      <c r="E4" t="s">
        <v>12232</v>
      </c>
      <c r="F4" t="s">
        <v>12233</v>
      </c>
      <c r="G4" t="s">
        <v>12234</v>
      </c>
      <c r="H4" t="s">
        <v>12235</v>
      </c>
      <c r="I4" s="1" t="s">
        <v>11444</v>
      </c>
      <c r="J4" t="s">
        <v>12236</v>
      </c>
      <c r="K4" t="s">
        <v>9142</v>
      </c>
      <c r="M4" s="119" t="s">
        <v>15983</v>
      </c>
      <c r="N4" t="s">
        <v>12237</v>
      </c>
      <c r="O4" t="s">
        <v>12238</v>
      </c>
    </row>
    <row r="5" spans="1:15" x14ac:dyDescent="0.25">
      <c r="A5" t="s">
        <v>20044</v>
      </c>
      <c r="B5" s="563" t="s">
        <v>11486</v>
      </c>
      <c r="C5" t="s">
        <v>12241</v>
      </c>
      <c r="D5" t="s">
        <v>12231</v>
      </c>
      <c r="E5" t="s">
        <v>12242</v>
      </c>
      <c r="F5" t="s">
        <v>12243</v>
      </c>
      <c r="G5" t="s">
        <v>12244</v>
      </c>
      <c r="H5" t="s">
        <v>12228</v>
      </c>
      <c r="I5" s="1" t="s">
        <v>11444</v>
      </c>
      <c r="J5" t="s">
        <v>12245</v>
      </c>
      <c r="K5" t="s">
        <v>9142</v>
      </c>
      <c r="M5" s="119" t="s">
        <v>15838</v>
      </c>
      <c r="N5" t="s">
        <v>12246</v>
      </c>
      <c r="O5" t="s">
        <v>12247</v>
      </c>
    </row>
    <row r="6" spans="1:15" x14ac:dyDescent="0.25">
      <c r="A6" t="s">
        <v>19559</v>
      </c>
      <c r="B6" s="563" t="s">
        <v>12249</v>
      </c>
      <c r="C6" t="s">
        <v>12229</v>
      </c>
      <c r="D6" t="s">
        <v>12231</v>
      </c>
      <c r="E6" t="s">
        <v>12250</v>
      </c>
      <c r="F6" t="s">
        <v>18967</v>
      </c>
      <c r="H6" t="s">
        <v>12228</v>
      </c>
      <c r="I6" s="1" t="s">
        <v>11444</v>
      </c>
      <c r="J6" t="s">
        <v>12251</v>
      </c>
      <c r="K6" t="s">
        <v>9142</v>
      </c>
    </row>
    <row r="7" spans="1:15" x14ac:dyDescent="0.25">
      <c r="A7" t="s">
        <v>12252</v>
      </c>
      <c r="B7" s="563" t="s">
        <v>12253</v>
      </c>
      <c r="C7" t="s">
        <v>12254</v>
      </c>
      <c r="E7" t="s">
        <v>15990</v>
      </c>
      <c r="F7" t="s">
        <v>12255</v>
      </c>
      <c r="H7" t="s">
        <v>12256</v>
      </c>
      <c r="I7" s="1" t="s">
        <v>11444</v>
      </c>
      <c r="J7" t="s">
        <v>12257</v>
      </c>
      <c r="K7" t="s">
        <v>9142</v>
      </c>
    </row>
    <row r="8" spans="1:15" x14ac:dyDescent="0.25">
      <c r="A8" t="s">
        <v>12259</v>
      </c>
      <c r="B8" s="563" t="s">
        <v>12260</v>
      </c>
      <c r="C8" t="s">
        <v>12261</v>
      </c>
      <c r="E8" t="s">
        <v>12262</v>
      </c>
      <c r="F8" t="s">
        <v>12263</v>
      </c>
      <c r="H8" t="s">
        <v>12264</v>
      </c>
      <c r="I8" s="1" t="s">
        <v>11444</v>
      </c>
      <c r="J8" t="s">
        <v>19413</v>
      </c>
      <c r="K8" t="s">
        <v>9142</v>
      </c>
    </row>
    <row r="9" spans="1:15" x14ac:dyDescent="0.25">
      <c r="A9" t="s">
        <v>19560</v>
      </c>
      <c r="B9" s="563" t="s">
        <v>12267</v>
      </c>
      <c r="C9" t="s">
        <v>12268</v>
      </c>
      <c r="D9" t="s">
        <v>12231</v>
      </c>
      <c r="E9" t="s">
        <v>12269</v>
      </c>
      <c r="F9" t="s">
        <v>12270</v>
      </c>
      <c r="G9" t="s">
        <v>12271</v>
      </c>
      <c r="H9" t="s">
        <v>11136</v>
      </c>
      <c r="I9" s="1" t="s">
        <v>11444</v>
      </c>
      <c r="J9" t="s">
        <v>12272</v>
      </c>
      <c r="K9" t="s">
        <v>9142</v>
      </c>
    </row>
    <row r="10" spans="1:15" x14ac:dyDescent="0.25">
      <c r="A10" t="s">
        <v>20045</v>
      </c>
      <c r="B10" s="563" t="s">
        <v>12273</v>
      </c>
      <c r="C10" t="s">
        <v>12274</v>
      </c>
      <c r="D10" t="s">
        <v>12231</v>
      </c>
      <c r="E10" t="s">
        <v>12275</v>
      </c>
      <c r="F10" t="s">
        <v>12276</v>
      </c>
      <c r="G10" t="s">
        <v>11431</v>
      </c>
      <c r="H10" t="s">
        <v>11136</v>
      </c>
      <c r="I10" s="1" t="s">
        <v>11444</v>
      </c>
      <c r="J10" t="s">
        <v>12277</v>
      </c>
      <c r="K10" t="s">
        <v>9142</v>
      </c>
      <c r="M10" s="119" t="s">
        <v>15841</v>
      </c>
      <c r="N10" t="s">
        <v>12278</v>
      </c>
    </row>
    <row r="11" spans="1:15" x14ac:dyDescent="0.25">
      <c r="A11" t="s">
        <v>12279</v>
      </c>
      <c r="B11" s="563" t="s">
        <v>12280</v>
      </c>
      <c r="C11" t="s">
        <v>12281</v>
      </c>
      <c r="D11" t="s">
        <v>12231</v>
      </c>
      <c r="E11" t="s">
        <v>12282</v>
      </c>
      <c r="F11" t="s">
        <v>12283</v>
      </c>
      <c r="H11" t="s">
        <v>11432</v>
      </c>
      <c r="I11" s="1" t="s">
        <v>11444</v>
      </c>
      <c r="J11" t="s">
        <v>11433</v>
      </c>
      <c r="K11" t="s">
        <v>9142</v>
      </c>
    </row>
    <row r="12" spans="1:15" x14ac:dyDescent="0.25">
      <c r="A12" t="s">
        <v>19561</v>
      </c>
      <c r="B12" s="563" t="s">
        <v>12284</v>
      </c>
      <c r="C12" t="s">
        <v>12285</v>
      </c>
      <c r="D12" t="s">
        <v>13729</v>
      </c>
      <c r="E12" t="s">
        <v>12286</v>
      </c>
      <c r="F12" t="s">
        <v>12287</v>
      </c>
      <c r="H12" t="s">
        <v>11136</v>
      </c>
      <c r="I12" s="1" t="s">
        <v>11444</v>
      </c>
      <c r="J12" t="s">
        <v>12288</v>
      </c>
      <c r="K12" t="s">
        <v>9142</v>
      </c>
      <c r="M12" s="119" t="s">
        <v>15839</v>
      </c>
      <c r="N12" t="s">
        <v>12318</v>
      </c>
      <c r="O12" t="s">
        <v>19562</v>
      </c>
    </row>
    <row r="13" spans="1:15" x14ac:dyDescent="0.25">
      <c r="A13" t="s">
        <v>20046</v>
      </c>
      <c r="B13" s="563" t="s">
        <v>12290</v>
      </c>
      <c r="C13" t="s">
        <v>12291</v>
      </c>
      <c r="D13" t="s">
        <v>12231</v>
      </c>
      <c r="F13" t="s">
        <v>20047</v>
      </c>
      <c r="H13" t="s">
        <v>12292</v>
      </c>
      <c r="I13" s="1" t="s">
        <v>11444</v>
      </c>
      <c r="J13" t="s">
        <v>12293</v>
      </c>
      <c r="K13" t="s">
        <v>9142</v>
      </c>
      <c r="M13" s="119" t="s">
        <v>15838</v>
      </c>
      <c r="N13" t="s">
        <v>12294</v>
      </c>
    </row>
    <row r="14" spans="1:15" x14ac:dyDescent="0.25">
      <c r="A14" t="s">
        <v>20048</v>
      </c>
      <c r="B14" s="563" t="s">
        <v>12295</v>
      </c>
      <c r="C14" t="s">
        <v>12296</v>
      </c>
      <c r="E14" t="s">
        <v>12297</v>
      </c>
      <c r="F14" t="s">
        <v>12298</v>
      </c>
      <c r="G14" t="s">
        <v>12299</v>
      </c>
      <c r="H14" t="s">
        <v>11136</v>
      </c>
      <c r="I14" s="1" t="s">
        <v>11444</v>
      </c>
      <c r="J14" t="s">
        <v>12364</v>
      </c>
      <c r="K14" t="s">
        <v>9142</v>
      </c>
    </row>
    <row r="15" spans="1:15" x14ac:dyDescent="0.25">
      <c r="A15" t="s">
        <v>12300</v>
      </c>
      <c r="B15" s="563" t="s">
        <v>12301</v>
      </c>
      <c r="C15" t="s">
        <v>12302</v>
      </c>
      <c r="E15" t="s">
        <v>12303</v>
      </c>
      <c r="F15" t="s">
        <v>12304</v>
      </c>
      <c r="G15" t="s">
        <v>12305</v>
      </c>
      <c r="H15" t="s">
        <v>11434</v>
      </c>
      <c r="I15" s="1" t="s">
        <v>11444</v>
      </c>
      <c r="J15" t="s">
        <v>19414</v>
      </c>
      <c r="K15" t="s">
        <v>9142</v>
      </c>
    </row>
    <row r="16" spans="1:15" x14ac:dyDescent="0.25">
      <c r="A16" t="s">
        <v>20049</v>
      </c>
      <c r="B16" s="563" t="s">
        <v>12306</v>
      </c>
      <c r="C16" t="s">
        <v>12307</v>
      </c>
      <c r="D16" t="s">
        <v>12231</v>
      </c>
      <c r="F16" t="s">
        <v>12308</v>
      </c>
      <c r="H16" t="s">
        <v>12264</v>
      </c>
      <c r="I16" s="1" t="s">
        <v>11444</v>
      </c>
      <c r="J16" t="s">
        <v>12309</v>
      </c>
      <c r="K16" t="s">
        <v>9142</v>
      </c>
    </row>
    <row r="17" spans="1:15" x14ac:dyDescent="0.25">
      <c r="A17" t="s">
        <v>20050</v>
      </c>
      <c r="B17" s="563" t="s">
        <v>12312</v>
      </c>
      <c r="C17" t="s">
        <v>12313</v>
      </c>
      <c r="D17" t="s">
        <v>13729</v>
      </c>
      <c r="F17" t="s">
        <v>12314</v>
      </c>
      <c r="H17" t="s">
        <v>11432</v>
      </c>
      <c r="I17" s="1" t="s">
        <v>11444</v>
      </c>
      <c r="J17" t="s">
        <v>12315</v>
      </c>
      <c r="K17" t="s">
        <v>9142</v>
      </c>
      <c r="M17" s="119" t="s">
        <v>15842</v>
      </c>
      <c r="N17" t="s">
        <v>12289</v>
      </c>
    </row>
    <row r="18" spans="1:15" x14ac:dyDescent="0.25">
      <c r="A18" t="s">
        <v>20051</v>
      </c>
      <c r="B18" s="563" t="s">
        <v>11487</v>
      </c>
      <c r="C18" t="s">
        <v>12322</v>
      </c>
      <c r="D18" t="s">
        <v>12452</v>
      </c>
      <c r="E18" t="s">
        <v>19416</v>
      </c>
      <c r="F18" t="s">
        <v>12323</v>
      </c>
      <c r="H18" t="s">
        <v>11435</v>
      </c>
      <c r="I18" s="1" t="s">
        <v>11444</v>
      </c>
      <c r="J18" t="s">
        <v>12324</v>
      </c>
      <c r="K18" t="s">
        <v>9142</v>
      </c>
    </row>
    <row r="19" spans="1:15" x14ac:dyDescent="0.25">
      <c r="A19" t="s">
        <v>20052</v>
      </c>
      <c r="B19" s="563" t="s">
        <v>12325</v>
      </c>
      <c r="C19" t="s">
        <v>12326</v>
      </c>
      <c r="D19" t="s">
        <v>12266</v>
      </c>
      <c r="F19" t="s">
        <v>12327</v>
      </c>
      <c r="H19" t="s">
        <v>11432</v>
      </c>
      <c r="I19" s="1" t="s">
        <v>11444</v>
      </c>
      <c r="J19" t="s">
        <v>12328</v>
      </c>
      <c r="K19" t="s">
        <v>9142</v>
      </c>
    </row>
    <row r="20" spans="1:15" x14ac:dyDescent="0.25">
      <c r="A20" t="s">
        <v>12329</v>
      </c>
      <c r="B20" s="563" t="s">
        <v>12330</v>
      </c>
      <c r="C20" t="s">
        <v>12331</v>
      </c>
      <c r="D20" t="s">
        <v>12231</v>
      </c>
      <c r="E20" t="s">
        <v>12332</v>
      </c>
      <c r="F20" t="s">
        <v>12333</v>
      </c>
      <c r="G20" t="s">
        <v>12334</v>
      </c>
      <c r="H20" t="s">
        <v>11437</v>
      </c>
      <c r="I20" s="1" t="s">
        <v>11444</v>
      </c>
      <c r="J20" t="s">
        <v>19417</v>
      </c>
      <c r="K20" t="s">
        <v>9142</v>
      </c>
    </row>
    <row r="21" spans="1:15" x14ac:dyDescent="0.25">
      <c r="A21" t="s">
        <v>19563</v>
      </c>
      <c r="B21" s="563" t="s">
        <v>12335</v>
      </c>
      <c r="C21" t="s">
        <v>19564</v>
      </c>
      <c r="E21" t="s">
        <v>19565</v>
      </c>
      <c r="F21" t="s">
        <v>12336</v>
      </c>
      <c r="H21" t="s">
        <v>12337</v>
      </c>
      <c r="I21" s="1" t="s">
        <v>11444</v>
      </c>
      <c r="J21" t="s">
        <v>19418</v>
      </c>
      <c r="K21" t="s">
        <v>9142</v>
      </c>
      <c r="M21" s="119" t="s">
        <v>15839</v>
      </c>
      <c r="N21" t="s">
        <v>12338</v>
      </c>
    </row>
    <row r="22" spans="1:15" x14ac:dyDescent="0.25">
      <c r="A22" t="s">
        <v>20053</v>
      </c>
      <c r="B22" s="563" t="s">
        <v>12342</v>
      </c>
      <c r="C22" t="s">
        <v>12343</v>
      </c>
      <c r="E22" t="s">
        <v>12344</v>
      </c>
      <c r="F22" t="s">
        <v>12345</v>
      </c>
      <c r="H22" t="s">
        <v>11437</v>
      </c>
      <c r="I22" s="1" t="s">
        <v>11444</v>
      </c>
      <c r="J22" t="s">
        <v>12346</v>
      </c>
      <c r="K22" t="s">
        <v>9142</v>
      </c>
      <c r="M22" s="119" t="s">
        <v>15838</v>
      </c>
      <c r="N22" t="s">
        <v>12347</v>
      </c>
      <c r="O22" t="s">
        <v>12224</v>
      </c>
    </row>
    <row r="23" spans="1:15" x14ac:dyDescent="0.25">
      <c r="A23" t="s">
        <v>12348</v>
      </c>
      <c r="B23" s="563" t="s">
        <v>12349</v>
      </c>
      <c r="C23" t="s">
        <v>12350</v>
      </c>
      <c r="D23" t="s">
        <v>12266</v>
      </c>
      <c r="E23" t="s">
        <v>12351</v>
      </c>
      <c r="F23" t="s">
        <v>12352</v>
      </c>
      <c r="H23" t="s">
        <v>12353</v>
      </c>
      <c r="I23" s="1" t="s">
        <v>11444</v>
      </c>
      <c r="J23" t="s">
        <v>19419</v>
      </c>
      <c r="K23" t="s">
        <v>9142</v>
      </c>
    </row>
    <row r="24" spans="1:15" x14ac:dyDescent="0.25">
      <c r="A24" t="s">
        <v>12354</v>
      </c>
      <c r="B24" s="563" t="s">
        <v>12355</v>
      </c>
      <c r="C24" t="s">
        <v>12356</v>
      </c>
      <c r="D24" t="s">
        <v>13779</v>
      </c>
      <c r="E24" t="s">
        <v>12357</v>
      </c>
    </row>
    <row r="25" spans="1:15" x14ac:dyDescent="0.25">
      <c r="A25" t="s">
        <v>20054</v>
      </c>
      <c r="B25" s="563" t="s">
        <v>12358</v>
      </c>
      <c r="C25" t="s">
        <v>19566</v>
      </c>
      <c r="E25" t="s">
        <v>19567</v>
      </c>
      <c r="F25" t="s">
        <v>12359</v>
      </c>
      <c r="H25" t="s">
        <v>11437</v>
      </c>
      <c r="I25" s="1" t="s">
        <v>11444</v>
      </c>
      <c r="J25" t="s">
        <v>12360</v>
      </c>
      <c r="K25" t="s">
        <v>9142</v>
      </c>
      <c r="M25" s="119" t="s">
        <v>15839</v>
      </c>
      <c r="N25" t="s">
        <v>12361</v>
      </c>
      <c r="O25" t="s">
        <v>12362</v>
      </c>
    </row>
    <row r="26" spans="1:15" x14ac:dyDescent="0.25">
      <c r="A26" t="s">
        <v>19568</v>
      </c>
      <c r="B26" s="563" t="s">
        <v>12365</v>
      </c>
      <c r="C26" t="s">
        <v>12366</v>
      </c>
      <c r="D26" t="s">
        <v>12231</v>
      </c>
      <c r="E26" t="s">
        <v>12367</v>
      </c>
      <c r="F26" t="s">
        <v>12368</v>
      </c>
      <c r="H26" t="s">
        <v>11432</v>
      </c>
      <c r="I26" s="1" t="s">
        <v>11444</v>
      </c>
      <c r="J26" t="s">
        <v>12369</v>
      </c>
      <c r="K26" t="s">
        <v>9142</v>
      </c>
      <c r="M26" s="119" t="s">
        <v>15844</v>
      </c>
      <c r="N26" t="s">
        <v>12370</v>
      </c>
    </row>
    <row r="27" spans="1:15" x14ac:dyDescent="0.25">
      <c r="A27" t="s">
        <v>18969</v>
      </c>
      <c r="B27" s="563" t="s">
        <v>12371</v>
      </c>
      <c r="C27" t="s">
        <v>12372</v>
      </c>
      <c r="D27" t="s">
        <v>12231</v>
      </c>
      <c r="E27" t="s">
        <v>12373</v>
      </c>
      <c r="F27" t="s">
        <v>18970</v>
      </c>
      <c r="G27" t="s">
        <v>18971</v>
      </c>
      <c r="H27" t="s">
        <v>11437</v>
      </c>
      <c r="I27" s="1" t="s">
        <v>9141</v>
      </c>
      <c r="J27" t="s">
        <v>18972</v>
      </c>
      <c r="K27" t="s">
        <v>9142</v>
      </c>
    </row>
    <row r="28" spans="1:15" x14ac:dyDescent="0.25">
      <c r="A28" t="s">
        <v>12375</v>
      </c>
      <c r="B28" s="563" t="s">
        <v>12376</v>
      </c>
      <c r="C28" t="s">
        <v>12377</v>
      </c>
      <c r="E28" t="s">
        <v>12378</v>
      </c>
      <c r="F28" t="s">
        <v>18973</v>
      </c>
      <c r="H28" t="s">
        <v>12379</v>
      </c>
      <c r="I28" s="1" t="s">
        <v>9141</v>
      </c>
      <c r="J28" t="s">
        <v>12380</v>
      </c>
      <c r="K28" t="s">
        <v>9142</v>
      </c>
      <c r="M28" s="119" t="s">
        <v>19420</v>
      </c>
    </row>
    <row r="29" spans="1:15" x14ac:dyDescent="0.25">
      <c r="A29" t="s">
        <v>12381</v>
      </c>
      <c r="B29" s="563" t="s">
        <v>12382</v>
      </c>
      <c r="C29" t="s">
        <v>12383</v>
      </c>
      <c r="D29" t="s">
        <v>12266</v>
      </c>
      <c r="E29" t="s">
        <v>12384</v>
      </c>
      <c r="F29" t="s">
        <v>12385</v>
      </c>
      <c r="H29" t="s">
        <v>12386</v>
      </c>
      <c r="I29" s="1" t="s">
        <v>9141</v>
      </c>
      <c r="J29" t="s">
        <v>12387</v>
      </c>
      <c r="K29" t="s">
        <v>9142</v>
      </c>
    </row>
    <row r="30" spans="1:15" x14ac:dyDescent="0.25">
      <c r="A30" t="s">
        <v>12388</v>
      </c>
      <c r="B30" s="563" t="s">
        <v>12389</v>
      </c>
      <c r="C30" t="s">
        <v>12390</v>
      </c>
      <c r="E30" t="s">
        <v>12391</v>
      </c>
      <c r="F30" t="s">
        <v>12392</v>
      </c>
      <c r="H30" t="s">
        <v>12393</v>
      </c>
      <c r="I30" s="1" t="s">
        <v>9141</v>
      </c>
      <c r="J30" t="s">
        <v>12394</v>
      </c>
      <c r="K30" t="s">
        <v>9142</v>
      </c>
      <c r="M30" s="119" t="s">
        <v>15839</v>
      </c>
      <c r="N30" t="s">
        <v>12229</v>
      </c>
      <c r="O30" t="s">
        <v>12395</v>
      </c>
    </row>
    <row r="31" spans="1:15" x14ac:dyDescent="0.25">
      <c r="A31" t="s">
        <v>12396</v>
      </c>
      <c r="B31" s="563" t="s">
        <v>12397</v>
      </c>
      <c r="C31" t="s">
        <v>12398</v>
      </c>
      <c r="D31" t="s">
        <v>12231</v>
      </c>
      <c r="E31" t="s">
        <v>12399</v>
      </c>
      <c r="F31" t="s">
        <v>12400</v>
      </c>
      <c r="H31" t="s">
        <v>12258</v>
      </c>
      <c r="I31" s="1" t="s">
        <v>9141</v>
      </c>
      <c r="J31" t="s">
        <v>12401</v>
      </c>
      <c r="K31" t="s">
        <v>9142</v>
      </c>
      <c r="O31" t="s">
        <v>19421</v>
      </c>
    </row>
    <row r="32" spans="1:15" x14ac:dyDescent="0.25">
      <c r="A32" t="s">
        <v>19569</v>
      </c>
      <c r="B32" s="563" t="s">
        <v>12402</v>
      </c>
      <c r="C32" t="s">
        <v>12403</v>
      </c>
      <c r="D32" t="s">
        <v>12231</v>
      </c>
      <c r="E32" t="s">
        <v>12404</v>
      </c>
      <c r="F32" t="s">
        <v>12405</v>
      </c>
      <c r="G32" t="s">
        <v>12406</v>
      </c>
      <c r="H32" t="s">
        <v>11136</v>
      </c>
      <c r="I32" s="1" t="s">
        <v>9141</v>
      </c>
      <c r="J32" t="s">
        <v>12407</v>
      </c>
      <c r="K32" t="s">
        <v>9142</v>
      </c>
      <c r="M32" s="119" t="s">
        <v>15837</v>
      </c>
      <c r="N32" t="s">
        <v>12310</v>
      </c>
      <c r="O32" t="s">
        <v>12761</v>
      </c>
    </row>
    <row r="33" spans="1:15" x14ac:dyDescent="0.25">
      <c r="A33" t="s">
        <v>19570</v>
      </c>
      <c r="B33" s="563" t="s">
        <v>12408</v>
      </c>
      <c r="C33" t="s">
        <v>12409</v>
      </c>
      <c r="D33" t="s">
        <v>12231</v>
      </c>
      <c r="E33" t="s">
        <v>12410</v>
      </c>
      <c r="F33" t="s">
        <v>12411</v>
      </c>
      <c r="H33" t="s">
        <v>11430</v>
      </c>
      <c r="I33" s="1" t="s">
        <v>9141</v>
      </c>
      <c r="J33" t="s">
        <v>12412</v>
      </c>
      <c r="K33" t="s">
        <v>9142</v>
      </c>
    </row>
    <row r="34" spans="1:15" x14ac:dyDescent="0.25">
      <c r="A34" t="s">
        <v>12413</v>
      </c>
      <c r="B34" s="563" t="s">
        <v>12414</v>
      </c>
      <c r="C34" t="s">
        <v>12415</v>
      </c>
      <c r="D34" t="s">
        <v>12231</v>
      </c>
      <c r="E34" t="s">
        <v>12416</v>
      </c>
      <c r="F34" t="s">
        <v>12417</v>
      </c>
      <c r="H34" t="s">
        <v>11437</v>
      </c>
      <c r="I34" s="1" t="s">
        <v>9141</v>
      </c>
      <c r="J34" t="s">
        <v>12418</v>
      </c>
      <c r="K34" t="s">
        <v>9142</v>
      </c>
      <c r="O34" t="s">
        <v>12224</v>
      </c>
    </row>
    <row r="35" spans="1:15" x14ac:dyDescent="0.25">
      <c r="A35" t="s">
        <v>19571</v>
      </c>
      <c r="B35" s="563" t="s">
        <v>12423</v>
      </c>
      <c r="C35" t="s">
        <v>12424</v>
      </c>
      <c r="D35" t="s">
        <v>12425</v>
      </c>
      <c r="E35" t="s">
        <v>12426</v>
      </c>
      <c r="F35" t="s">
        <v>12427</v>
      </c>
      <c r="H35" t="s">
        <v>11439</v>
      </c>
      <c r="I35" s="1" t="s">
        <v>9141</v>
      </c>
      <c r="J35" t="s">
        <v>12428</v>
      </c>
      <c r="K35" t="s">
        <v>9142</v>
      </c>
    </row>
    <row r="36" spans="1:15" x14ac:dyDescent="0.25">
      <c r="A36" t="s">
        <v>12429</v>
      </c>
      <c r="B36" s="563" t="s">
        <v>12430</v>
      </c>
      <c r="C36" t="s">
        <v>12431</v>
      </c>
      <c r="D36" t="s">
        <v>12231</v>
      </c>
      <c r="E36" t="s">
        <v>12432</v>
      </c>
      <c r="F36" t="s">
        <v>12433</v>
      </c>
      <c r="H36" t="s">
        <v>11437</v>
      </c>
      <c r="I36" s="1" t="s">
        <v>9141</v>
      </c>
      <c r="J36" t="s">
        <v>12434</v>
      </c>
      <c r="K36" t="s">
        <v>9142</v>
      </c>
      <c r="M36" s="119" t="s">
        <v>15844</v>
      </c>
    </row>
    <row r="37" spans="1:15" x14ac:dyDescent="0.25">
      <c r="A37" t="s">
        <v>12435</v>
      </c>
      <c r="B37" s="563" t="s">
        <v>12436</v>
      </c>
      <c r="C37" t="s">
        <v>12437</v>
      </c>
      <c r="F37" t="s">
        <v>18974</v>
      </c>
      <c r="H37" t="s">
        <v>11437</v>
      </c>
      <c r="I37" s="1" t="s">
        <v>9141</v>
      </c>
      <c r="J37" t="s">
        <v>18975</v>
      </c>
      <c r="K37" t="s">
        <v>9142</v>
      </c>
    </row>
    <row r="38" spans="1:15" x14ac:dyDescent="0.25">
      <c r="A38" t="s">
        <v>12438</v>
      </c>
      <c r="B38" s="563" t="s">
        <v>12439</v>
      </c>
      <c r="C38" t="s">
        <v>12419</v>
      </c>
      <c r="D38" t="s">
        <v>12231</v>
      </c>
      <c r="E38" t="s">
        <v>12440</v>
      </c>
      <c r="F38" t="s">
        <v>12420</v>
      </c>
      <c r="H38" t="s">
        <v>12421</v>
      </c>
      <c r="I38" s="1" t="s">
        <v>9141</v>
      </c>
      <c r="J38" t="s">
        <v>12422</v>
      </c>
      <c r="K38" t="s">
        <v>9142</v>
      </c>
      <c r="O38" t="s">
        <v>12441</v>
      </c>
    </row>
    <row r="39" spans="1:15" x14ac:dyDescent="0.25">
      <c r="A39" t="s">
        <v>12442</v>
      </c>
      <c r="B39" s="563" t="s">
        <v>12443</v>
      </c>
      <c r="C39" t="s">
        <v>12444</v>
      </c>
      <c r="D39" t="s">
        <v>19422</v>
      </c>
      <c r="F39" t="s">
        <v>12445</v>
      </c>
      <c r="H39" t="s">
        <v>12353</v>
      </c>
      <c r="I39" s="1" t="s">
        <v>9141</v>
      </c>
      <c r="J39" t="s">
        <v>12446</v>
      </c>
      <c r="K39" t="s">
        <v>9142</v>
      </c>
    </row>
    <row r="40" spans="1:15" x14ac:dyDescent="0.25">
      <c r="A40" t="s">
        <v>19572</v>
      </c>
      <c r="B40" s="563" t="s">
        <v>12447</v>
      </c>
      <c r="C40" t="s">
        <v>12448</v>
      </c>
      <c r="D40" t="s">
        <v>12231</v>
      </c>
      <c r="F40" t="s">
        <v>12449</v>
      </c>
      <c r="H40" t="s">
        <v>11430</v>
      </c>
      <c r="I40" s="1" t="s">
        <v>9141</v>
      </c>
      <c r="J40" t="s">
        <v>12450</v>
      </c>
      <c r="K40" t="s">
        <v>9142</v>
      </c>
    </row>
    <row r="41" spans="1:15" x14ac:dyDescent="0.25">
      <c r="A41" t="s">
        <v>19573</v>
      </c>
      <c r="B41" s="563" t="s">
        <v>11488</v>
      </c>
      <c r="C41" t="s">
        <v>12451</v>
      </c>
      <c r="D41" t="s">
        <v>12452</v>
      </c>
      <c r="E41" t="s">
        <v>12453</v>
      </c>
      <c r="F41" t="s">
        <v>12454</v>
      </c>
      <c r="H41" t="s">
        <v>11136</v>
      </c>
      <c r="I41" s="1" t="s">
        <v>9141</v>
      </c>
      <c r="J41" t="s">
        <v>11441</v>
      </c>
      <c r="K41" t="s">
        <v>9142</v>
      </c>
    </row>
    <row r="42" spans="1:15" x14ac:dyDescent="0.25">
      <c r="A42" t="s">
        <v>12455</v>
      </c>
      <c r="B42" s="563" t="s">
        <v>12456</v>
      </c>
      <c r="C42" t="s">
        <v>12457</v>
      </c>
      <c r="D42" t="s">
        <v>12231</v>
      </c>
      <c r="F42" t="s">
        <v>12458</v>
      </c>
      <c r="G42" t="s">
        <v>12459</v>
      </c>
      <c r="H42" t="s">
        <v>12460</v>
      </c>
      <c r="I42" s="1" t="s">
        <v>9141</v>
      </c>
      <c r="J42" t="s">
        <v>12461</v>
      </c>
      <c r="K42" t="s">
        <v>9142</v>
      </c>
    </row>
    <row r="43" spans="1:15" x14ac:dyDescent="0.25">
      <c r="A43" t="s">
        <v>19574</v>
      </c>
      <c r="B43" s="563" t="s">
        <v>12462</v>
      </c>
      <c r="C43" t="s">
        <v>12463</v>
      </c>
      <c r="E43" t="s">
        <v>12464</v>
      </c>
      <c r="F43" t="s">
        <v>12465</v>
      </c>
      <c r="H43" t="s">
        <v>12264</v>
      </c>
      <c r="I43" s="1" t="s">
        <v>9141</v>
      </c>
      <c r="J43" t="s">
        <v>12466</v>
      </c>
      <c r="K43" t="s">
        <v>9142</v>
      </c>
    </row>
    <row r="44" spans="1:15" x14ac:dyDescent="0.25">
      <c r="A44" t="s">
        <v>12467</v>
      </c>
      <c r="B44" s="563" t="s">
        <v>12468</v>
      </c>
      <c r="C44" t="s">
        <v>12469</v>
      </c>
      <c r="F44" t="s">
        <v>12470</v>
      </c>
      <c r="H44" t="s">
        <v>11439</v>
      </c>
      <c r="I44" s="1" t="s">
        <v>9141</v>
      </c>
      <c r="J44" t="s">
        <v>12471</v>
      </c>
      <c r="K44" t="s">
        <v>9142</v>
      </c>
    </row>
    <row r="45" spans="1:15" x14ac:dyDescent="0.25">
      <c r="A45" t="s">
        <v>19575</v>
      </c>
      <c r="B45" s="563" t="s">
        <v>12472</v>
      </c>
      <c r="C45" t="s">
        <v>12473</v>
      </c>
      <c r="E45" t="s">
        <v>12474</v>
      </c>
      <c r="F45" t="s">
        <v>19576</v>
      </c>
      <c r="H45" t="s">
        <v>14283</v>
      </c>
      <c r="I45" s="1" t="s">
        <v>9141</v>
      </c>
      <c r="J45" t="s">
        <v>14284</v>
      </c>
      <c r="K45" t="s">
        <v>9142</v>
      </c>
      <c r="M45" s="119" t="s">
        <v>15983</v>
      </c>
      <c r="O45" t="s">
        <v>12224</v>
      </c>
    </row>
    <row r="46" spans="1:15" x14ac:dyDescent="0.25">
      <c r="A46" t="s">
        <v>18976</v>
      </c>
      <c r="B46" s="563" t="s">
        <v>12476</v>
      </c>
      <c r="C46" t="s">
        <v>12477</v>
      </c>
      <c r="D46" t="s">
        <v>12231</v>
      </c>
      <c r="F46" t="s">
        <v>12478</v>
      </c>
      <c r="H46" t="s">
        <v>11434</v>
      </c>
      <c r="I46" s="1" t="s">
        <v>9141</v>
      </c>
      <c r="J46" t="s">
        <v>12479</v>
      </c>
      <c r="K46" t="s">
        <v>9142</v>
      </c>
      <c r="M46" s="119" t="s">
        <v>15845</v>
      </c>
    </row>
    <row r="47" spans="1:15" x14ac:dyDescent="0.25">
      <c r="A47" t="s">
        <v>12480</v>
      </c>
      <c r="B47" s="563" t="s">
        <v>12481</v>
      </c>
      <c r="C47" t="s">
        <v>12482</v>
      </c>
      <c r="E47" t="s">
        <v>12483</v>
      </c>
      <c r="F47" t="s">
        <v>18977</v>
      </c>
      <c r="H47" t="s">
        <v>11437</v>
      </c>
      <c r="I47" s="1" t="s">
        <v>9141</v>
      </c>
      <c r="J47" t="s">
        <v>18978</v>
      </c>
      <c r="K47" t="s">
        <v>9142</v>
      </c>
    </row>
    <row r="48" spans="1:15" x14ac:dyDescent="0.25">
      <c r="A48" t="s">
        <v>12484</v>
      </c>
      <c r="B48" s="563" t="s">
        <v>12485</v>
      </c>
      <c r="C48" t="s">
        <v>12486</v>
      </c>
      <c r="D48" t="s">
        <v>12231</v>
      </c>
      <c r="E48" t="s">
        <v>12487</v>
      </c>
      <c r="F48" t="s">
        <v>12488</v>
      </c>
      <c r="H48" t="s">
        <v>12489</v>
      </c>
      <c r="I48" s="1" t="s">
        <v>9141</v>
      </c>
      <c r="J48" t="s">
        <v>12490</v>
      </c>
      <c r="K48" t="s">
        <v>9142</v>
      </c>
      <c r="M48" s="119" t="s">
        <v>15844</v>
      </c>
    </row>
    <row r="49" spans="1:15" x14ac:dyDescent="0.25">
      <c r="A49" t="s">
        <v>12492</v>
      </c>
      <c r="B49" s="563" t="s">
        <v>12493</v>
      </c>
      <c r="C49" t="s">
        <v>12494</v>
      </c>
      <c r="D49" t="s">
        <v>12231</v>
      </c>
      <c r="E49" t="s">
        <v>12495</v>
      </c>
      <c r="F49" t="s">
        <v>12496</v>
      </c>
      <c r="H49" t="s">
        <v>12497</v>
      </c>
      <c r="I49" s="1" t="s">
        <v>9141</v>
      </c>
      <c r="J49" t="s">
        <v>12498</v>
      </c>
      <c r="K49" t="s">
        <v>9142</v>
      </c>
      <c r="N49" t="s">
        <v>12294</v>
      </c>
      <c r="O49" t="s">
        <v>12224</v>
      </c>
    </row>
    <row r="50" spans="1:15" x14ac:dyDescent="0.25">
      <c r="A50" t="s">
        <v>12499</v>
      </c>
      <c r="B50" s="563" t="s">
        <v>12500</v>
      </c>
      <c r="C50" t="s">
        <v>12501</v>
      </c>
      <c r="D50" t="s">
        <v>12231</v>
      </c>
      <c r="E50" t="s">
        <v>12502</v>
      </c>
      <c r="F50" t="s">
        <v>12503</v>
      </c>
      <c r="H50" t="s">
        <v>11136</v>
      </c>
      <c r="I50" s="1" t="s">
        <v>9141</v>
      </c>
      <c r="J50" t="s">
        <v>12504</v>
      </c>
      <c r="K50" t="s">
        <v>9142</v>
      </c>
      <c r="M50" s="119" t="s">
        <v>16649</v>
      </c>
    </row>
    <row r="51" spans="1:15" x14ac:dyDescent="0.25">
      <c r="A51" t="s">
        <v>19577</v>
      </c>
      <c r="B51" s="563" t="s">
        <v>12505</v>
      </c>
      <c r="C51" t="s">
        <v>19578</v>
      </c>
      <c r="D51" t="s">
        <v>12231</v>
      </c>
      <c r="E51" t="s">
        <v>19579</v>
      </c>
      <c r="F51" t="s">
        <v>12506</v>
      </c>
      <c r="H51" t="s">
        <v>11136</v>
      </c>
      <c r="I51" s="1" t="s">
        <v>9141</v>
      </c>
      <c r="J51" t="s">
        <v>12507</v>
      </c>
      <c r="K51" t="s">
        <v>9142</v>
      </c>
    </row>
    <row r="52" spans="1:15" x14ac:dyDescent="0.25">
      <c r="A52" t="s">
        <v>12508</v>
      </c>
      <c r="B52" s="563" t="s">
        <v>11489</v>
      </c>
      <c r="C52" t="s">
        <v>12509</v>
      </c>
      <c r="E52" t="s">
        <v>17031</v>
      </c>
      <c r="F52" t="s">
        <v>12510</v>
      </c>
      <c r="H52" t="s">
        <v>12511</v>
      </c>
      <c r="I52" s="1" t="s">
        <v>9141</v>
      </c>
      <c r="J52" t="s">
        <v>12512</v>
      </c>
      <c r="K52" t="s">
        <v>9142</v>
      </c>
      <c r="L52" t="s">
        <v>12609</v>
      </c>
      <c r="M52" s="119" t="s">
        <v>15983</v>
      </c>
      <c r="N52" t="s">
        <v>13023</v>
      </c>
    </row>
    <row r="53" spans="1:15" x14ac:dyDescent="0.25">
      <c r="A53" t="s">
        <v>19580</v>
      </c>
      <c r="B53" s="563" t="s">
        <v>12514</v>
      </c>
      <c r="C53" t="s">
        <v>12513</v>
      </c>
      <c r="E53" t="s">
        <v>12515</v>
      </c>
      <c r="F53" t="s">
        <v>12516</v>
      </c>
      <c r="H53" t="s">
        <v>12311</v>
      </c>
      <c r="I53" s="1" t="s">
        <v>9141</v>
      </c>
      <c r="J53" t="s">
        <v>12517</v>
      </c>
      <c r="K53" t="s">
        <v>9142</v>
      </c>
    </row>
    <row r="54" spans="1:15" x14ac:dyDescent="0.25">
      <c r="A54" t="s">
        <v>12518</v>
      </c>
      <c r="B54" s="563" t="s">
        <v>12519</v>
      </c>
      <c r="C54" t="s">
        <v>12520</v>
      </c>
      <c r="D54" t="s">
        <v>12231</v>
      </c>
      <c r="E54" t="s">
        <v>12521</v>
      </c>
      <c r="F54" t="s">
        <v>12522</v>
      </c>
      <c r="H54" t="s">
        <v>12460</v>
      </c>
      <c r="I54" s="1" t="s">
        <v>9141</v>
      </c>
      <c r="J54" t="s">
        <v>12523</v>
      </c>
      <c r="K54" t="s">
        <v>9142</v>
      </c>
    </row>
    <row r="55" spans="1:15" x14ac:dyDescent="0.25">
      <c r="A55" t="s">
        <v>12526</v>
      </c>
      <c r="B55" s="563" t="s">
        <v>12527</v>
      </c>
      <c r="C55" t="s">
        <v>12528</v>
      </c>
      <c r="F55" t="s">
        <v>12529</v>
      </c>
      <c r="H55" t="s">
        <v>11436</v>
      </c>
      <c r="I55" s="1" t="s">
        <v>9141</v>
      </c>
      <c r="J55" t="s">
        <v>12530</v>
      </c>
      <c r="K55" t="s">
        <v>9142</v>
      </c>
      <c r="M55" s="119" t="s">
        <v>15839</v>
      </c>
    </row>
    <row r="56" spans="1:15" x14ac:dyDescent="0.25">
      <c r="A56" t="s">
        <v>12531</v>
      </c>
      <c r="B56" s="563" t="s">
        <v>12532</v>
      </c>
      <c r="C56" t="s">
        <v>12533</v>
      </c>
      <c r="D56" t="s">
        <v>12266</v>
      </c>
      <c r="E56" t="s">
        <v>12534</v>
      </c>
      <c r="F56" t="s">
        <v>12535</v>
      </c>
      <c r="H56" t="s">
        <v>12536</v>
      </c>
      <c r="I56" s="1" t="s">
        <v>9141</v>
      </c>
      <c r="J56" t="s">
        <v>12537</v>
      </c>
      <c r="K56" t="s">
        <v>9142</v>
      </c>
    </row>
    <row r="57" spans="1:15" x14ac:dyDescent="0.25">
      <c r="A57" t="s">
        <v>12538</v>
      </c>
      <c r="B57" s="563" t="s">
        <v>12539</v>
      </c>
      <c r="C57" t="s">
        <v>12540</v>
      </c>
      <c r="D57" t="s">
        <v>12266</v>
      </c>
      <c r="E57" t="s">
        <v>12541</v>
      </c>
      <c r="F57" t="s">
        <v>12542</v>
      </c>
      <c r="H57" t="s">
        <v>11136</v>
      </c>
      <c r="I57" s="1" t="s">
        <v>9141</v>
      </c>
      <c r="J57" t="s">
        <v>12543</v>
      </c>
      <c r="K57" t="s">
        <v>9142</v>
      </c>
      <c r="N57" t="s">
        <v>12294</v>
      </c>
      <c r="O57" t="s">
        <v>12224</v>
      </c>
    </row>
    <row r="58" spans="1:15" x14ac:dyDescent="0.25">
      <c r="A58" t="s">
        <v>12544</v>
      </c>
      <c r="B58" s="563" t="s">
        <v>12545</v>
      </c>
      <c r="C58" t="s">
        <v>12546</v>
      </c>
      <c r="E58" t="s">
        <v>12547</v>
      </c>
      <c r="F58" t="s">
        <v>12548</v>
      </c>
      <c r="H58" t="s">
        <v>11136</v>
      </c>
      <c r="I58" s="1" t="s">
        <v>9141</v>
      </c>
      <c r="J58" t="s">
        <v>12549</v>
      </c>
      <c r="K58" t="s">
        <v>9142</v>
      </c>
    </row>
    <row r="59" spans="1:15" x14ac:dyDescent="0.25">
      <c r="A59" t="s">
        <v>12550</v>
      </c>
      <c r="B59" s="563" t="s">
        <v>12551</v>
      </c>
      <c r="C59" t="s">
        <v>12552</v>
      </c>
      <c r="E59" t="s">
        <v>19424</v>
      </c>
      <c r="F59" t="s">
        <v>12553</v>
      </c>
      <c r="H59" t="s">
        <v>11437</v>
      </c>
      <c r="I59" s="1" t="s">
        <v>9141</v>
      </c>
      <c r="J59" t="s">
        <v>12554</v>
      </c>
      <c r="K59" t="s">
        <v>9142</v>
      </c>
      <c r="M59" s="119" t="s">
        <v>19425</v>
      </c>
      <c r="N59" t="s">
        <v>12229</v>
      </c>
    </row>
    <row r="60" spans="1:15" x14ac:dyDescent="0.25">
      <c r="A60" t="s">
        <v>12555</v>
      </c>
      <c r="B60" s="563" t="s">
        <v>12556</v>
      </c>
      <c r="C60" t="s">
        <v>12557</v>
      </c>
      <c r="D60" t="s">
        <v>12266</v>
      </c>
      <c r="F60" t="s">
        <v>12558</v>
      </c>
      <c r="H60" t="s">
        <v>11136</v>
      </c>
      <c r="I60" s="1" t="s">
        <v>9141</v>
      </c>
      <c r="J60" t="s">
        <v>12559</v>
      </c>
      <c r="K60" t="s">
        <v>9142</v>
      </c>
    </row>
    <row r="61" spans="1:15" x14ac:dyDescent="0.25">
      <c r="A61" t="s">
        <v>19581</v>
      </c>
      <c r="B61" s="563" t="s">
        <v>12560</v>
      </c>
      <c r="C61" t="s">
        <v>12561</v>
      </c>
      <c r="E61" t="s">
        <v>12562</v>
      </c>
      <c r="F61" t="s">
        <v>12563</v>
      </c>
      <c r="H61" t="s">
        <v>11437</v>
      </c>
      <c r="I61" s="1" t="s">
        <v>9141</v>
      </c>
      <c r="J61" t="s">
        <v>12564</v>
      </c>
      <c r="K61" t="s">
        <v>9142</v>
      </c>
      <c r="L61" t="s">
        <v>12294</v>
      </c>
      <c r="N61" t="s">
        <v>12294</v>
      </c>
    </row>
    <row r="62" spans="1:15" x14ac:dyDescent="0.25">
      <c r="A62" t="s">
        <v>12565</v>
      </c>
      <c r="B62" s="563" t="s">
        <v>12566</v>
      </c>
      <c r="C62" t="s">
        <v>12567</v>
      </c>
      <c r="D62" t="s">
        <v>12231</v>
      </c>
      <c r="E62" t="s">
        <v>12568</v>
      </c>
      <c r="F62" t="s">
        <v>12569</v>
      </c>
      <c r="H62" t="s">
        <v>12570</v>
      </c>
      <c r="I62" s="1" t="s">
        <v>9141</v>
      </c>
      <c r="J62" t="s">
        <v>12571</v>
      </c>
      <c r="K62" t="s">
        <v>9142</v>
      </c>
      <c r="M62" s="119" t="s">
        <v>15845</v>
      </c>
      <c r="N62" t="s">
        <v>12572</v>
      </c>
    </row>
    <row r="63" spans="1:15" x14ac:dyDescent="0.25">
      <c r="A63" t="s">
        <v>12573</v>
      </c>
      <c r="B63" s="563" t="s">
        <v>12574</v>
      </c>
      <c r="C63" t="s">
        <v>12575</v>
      </c>
      <c r="E63" t="s">
        <v>12576</v>
      </c>
      <c r="F63" t="s">
        <v>12577</v>
      </c>
      <c r="H63" t="s">
        <v>11439</v>
      </c>
      <c r="I63" s="1" t="s">
        <v>9141</v>
      </c>
      <c r="J63" t="s">
        <v>12578</v>
      </c>
      <c r="K63" t="s">
        <v>9142</v>
      </c>
      <c r="L63" t="s">
        <v>12579</v>
      </c>
      <c r="M63" s="119" t="s">
        <v>15838</v>
      </c>
      <c r="N63" t="s">
        <v>19426</v>
      </c>
    </row>
    <row r="64" spans="1:15" x14ac:dyDescent="0.25">
      <c r="A64" t="s">
        <v>12580</v>
      </c>
      <c r="B64" s="563" t="s">
        <v>12581</v>
      </c>
      <c r="C64" t="s">
        <v>12582</v>
      </c>
      <c r="D64" t="s">
        <v>12231</v>
      </c>
      <c r="E64" t="s">
        <v>12583</v>
      </c>
      <c r="F64" t="s">
        <v>12584</v>
      </c>
      <c r="H64" t="s">
        <v>11439</v>
      </c>
      <c r="I64" s="1" t="s">
        <v>9141</v>
      </c>
      <c r="J64" t="s">
        <v>12585</v>
      </c>
      <c r="K64" t="s">
        <v>9142</v>
      </c>
    </row>
    <row r="65" spans="1:15" x14ac:dyDescent="0.25">
      <c r="A65" t="s">
        <v>12586</v>
      </c>
      <c r="B65" s="563" t="s">
        <v>12587</v>
      </c>
      <c r="C65" t="s">
        <v>12588</v>
      </c>
      <c r="D65" t="s">
        <v>12231</v>
      </c>
      <c r="E65" t="s">
        <v>12589</v>
      </c>
      <c r="F65" t="s">
        <v>12590</v>
      </c>
      <c r="H65" t="s">
        <v>12421</v>
      </c>
      <c r="I65" s="1" t="s">
        <v>9141</v>
      </c>
      <c r="J65" t="s">
        <v>12591</v>
      </c>
      <c r="K65" t="s">
        <v>9142</v>
      </c>
      <c r="M65" s="119" t="s">
        <v>15843</v>
      </c>
      <c r="N65" t="s">
        <v>12592</v>
      </c>
      <c r="O65" t="s">
        <v>12247</v>
      </c>
    </row>
    <row r="66" spans="1:15" x14ac:dyDescent="0.25">
      <c r="A66" t="s">
        <v>12593</v>
      </c>
      <c r="B66" s="563" t="s">
        <v>12594</v>
      </c>
      <c r="C66" t="s">
        <v>12595</v>
      </c>
      <c r="D66" t="s">
        <v>12231</v>
      </c>
      <c r="E66" t="s">
        <v>12596</v>
      </c>
      <c r="F66" t="s">
        <v>12597</v>
      </c>
      <c r="H66" t="s">
        <v>11437</v>
      </c>
      <c r="I66" s="1" t="s">
        <v>9141</v>
      </c>
      <c r="J66" t="s">
        <v>12598</v>
      </c>
      <c r="K66" t="s">
        <v>9142</v>
      </c>
      <c r="M66" s="119" t="s">
        <v>15839</v>
      </c>
      <c r="N66" t="s">
        <v>12294</v>
      </c>
      <c r="O66" t="s">
        <v>12247</v>
      </c>
    </row>
    <row r="67" spans="1:15" x14ac:dyDescent="0.25">
      <c r="A67" t="s">
        <v>12599</v>
      </c>
      <c r="B67" s="563" t="s">
        <v>12600</v>
      </c>
      <c r="C67" t="s">
        <v>12599</v>
      </c>
      <c r="E67" t="s">
        <v>12601</v>
      </c>
      <c r="F67" t="s">
        <v>12602</v>
      </c>
      <c r="H67" t="s">
        <v>12258</v>
      </c>
      <c r="I67" s="1" t="s">
        <v>9141</v>
      </c>
      <c r="J67" t="s">
        <v>12603</v>
      </c>
      <c r="K67" t="s">
        <v>9142</v>
      </c>
    </row>
    <row r="68" spans="1:15" x14ac:dyDescent="0.25">
      <c r="A68" t="s">
        <v>12604</v>
      </c>
      <c r="B68" s="563" t="s">
        <v>12605</v>
      </c>
      <c r="C68" t="s">
        <v>12606</v>
      </c>
      <c r="F68" t="s">
        <v>12607</v>
      </c>
      <c r="H68" t="s">
        <v>11437</v>
      </c>
      <c r="I68" s="1" t="s">
        <v>9141</v>
      </c>
      <c r="J68" t="s">
        <v>12608</v>
      </c>
      <c r="K68" t="s">
        <v>9142</v>
      </c>
      <c r="L68" t="s">
        <v>12609</v>
      </c>
      <c r="M68" s="119" t="s">
        <v>15842</v>
      </c>
      <c r="N68" t="s">
        <v>12610</v>
      </c>
      <c r="O68" t="s">
        <v>12224</v>
      </c>
    </row>
    <row r="69" spans="1:15" x14ac:dyDescent="0.25">
      <c r="A69" t="s">
        <v>19582</v>
      </c>
      <c r="B69" s="563" t="s">
        <v>12612</v>
      </c>
      <c r="C69" t="s">
        <v>12613</v>
      </c>
      <c r="E69" t="s">
        <v>12614</v>
      </c>
      <c r="F69" t="s">
        <v>12615</v>
      </c>
      <c r="H69" t="s">
        <v>12311</v>
      </c>
      <c r="I69" s="1" t="s">
        <v>9141</v>
      </c>
      <c r="J69" t="s">
        <v>12616</v>
      </c>
      <c r="K69" t="s">
        <v>9142</v>
      </c>
    </row>
    <row r="70" spans="1:15" x14ac:dyDescent="0.25">
      <c r="A70" t="s">
        <v>19583</v>
      </c>
      <c r="B70" s="563" t="s">
        <v>11490</v>
      </c>
      <c r="C70" t="s">
        <v>1</v>
      </c>
      <c r="D70" t="s">
        <v>12231</v>
      </c>
      <c r="E70" t="s">
        <v>12617</v>
      </c>
      <c r="F70" t="s">
        <v>12618</v>
      </c>
      <c r="H70" t="s">
        <v>19584</v>
      </c>
      <c r="I70" s="1" t="s">
        <v>9141</v>
      </c>
      <c r="J70" t="s">
        <v>12620</v>
      </c>
      <c r="K70" t="s">
        <v>9142</v>
      </c>
      <c r="L70" t="s">
        <v>15846</v>
      </c>
      <c r="M70" s="119" t="s">
        <v>15983</v>
      </c>
      <c r="N70" t="s">
        <v>12621</v>
      </c>
    </row>
    <row r="71" spans="1:15" x14ac:dyDescent="0.25">
      <c r="A71" t="s">
        <v>19585</v>
      </c>
      <c r="B71" s="563" t="s">
        <v>11491</v>
      </c>
      <c r="C71" t="s">
        <v>12623</v>
      </c>
      <c r="D71" t="s">
        <v>13729</v>
      </c>
      <c r="E71" t="s">
        <v>12624</v>
      </c>
      <c r="F71" t="s">
        <v>12625</v>
      </c>
      <c r="H71" t="s">
        <v>11437</v>
      </c>
      <c r="I71" s="1" t="s">
        <v>9141</v>
      </c>
      <c r="J71" t="s">
        <v>12626</v>
      </c>
      <c r="K71" t="s">
        <v>9142</v>
      </c>
      <c r="L71" t="s">
        <v>1</v>
      </c>
      <c r="M71" s="119" t="s">
        <v>15839</v>
      </c>
      <c r="N71" t="s">
        <v>12621</v>
      </c>
    </row>
    <row r="72" spans="1:15" x14ac:dyDescent="0.25">
      <c r="A72" t="s">
        <v>19586</v>
      </c>
      <c r="B72" s="563" t="s">
        <v>12627</v>
      </c>
      <c r="C72" t="s">
        <v>12628</v>
      </c>
      <c r="D72" t="s">
        <v>12231</v>
      </c>
      <c r="E72" t="s">
        <v>12629</v>
      </c>
      <c r="F72" t="s">
        <v>12630</v>
      </c>
      <c r="G72" t="s">
        <v>12631</v>
      </c>
      <c r="H72" t="s">
        <v>11136</v>
      </c>
      <c r="I72" s="1" t="s">
        <v>9141</v>
      </c>
      <c r="J72" t="s">
        <v>12632</v>
      </c>
      <c r="K72" t="s">
        <v>9142</v>
      </c>
      <c r="M72" s="119" t="s">
        <v>15842</v>
      </c>
      <c r="N72" t="s">
        <v>12268</v>
      </c>
      <c r="O72" t="s">
        <v>11475</v>
      </c>
    </row>
    <row r="73" spans="1:15" x14ac:dyDescent="0.25">
      <c r="A73" t="s">
        <v>12635</v>
      </c>
      <c r="B73" s="563" t="s">
        <v>12634</v>
      </c>
      <c r="C73" t="s">
        <v>12635</v>
      </c>
      <c r="E73" t="s">
        <v>12636</v>
      </c>
      <c r="F73" t="s">
        <v>12637</v>
      </c>
      <c r="H73" t="s">
        <v>12638</v>
      </c>
      <c r="I73" s="1" t="s">
        <v>9141</v>
      </c>
      <c r="J73" t="s">
        <v>12639</v>
      </c>
      <c r="K73" t="s">
        <v>9142</v>
      </c>
    </row>
    <row r="74" spans="1:15" x14ac:dyDescent="0.25">
      <c r="A74" t="s">
        <v>12592</v>
      </c>
      <c r="B74" s="563" t="s">
        <v>12640</v>
      </c>
      <c r="C74" t="s">
        <v>12592</v>
      </c>
      <c r="E74" t="s">
        <v>12899</v>
      </c>
      <c r="F74" t="s">
        <v>19587</v>
      </c>
      <c r="H74" t="s">
        <v>12228</v>
      </c>
      <c r="I74" s="1" t="s">
        <v>9141</v>
      </c>
      <c r="J74" t="s">
        <v>19588</v>
      </c>
      <c r="K74" t="s">
        <v>9142</v>
      </c>
      <c r="L74" t="s">
        <v>12229</v>
      </c>
      <c r="O74" t="s">
        <v>12224</v>
      </c>
    </row>
    <row r="75" spans="1:15" x14ac:dyDescent="0.25">
      <c r="A75" t="s">
        <v>19589</v>
      </c>
      <c r="B75" s="563" t="s">
        <v>12641</v>
      </c>
      <c r="C75" t="s">
        <v>12642</v>
      </c>
      <c r="D75" t="s">
        <v>12231</v>
      </c>
      <c r="E75" t="s">
        <v>12643</v>
      </c>
      <c r="F75" t="s">
        <v>12644</v>
      </c>
      <c r="H75" t="s">
        <v>12645</v>
      </c>
      <c r="I75" s="1" t="s">
        <v>9141</v>
      </c>
      <c r="J75" t="s">
        <v>12646</v>
      </c>
      <c r="K75" t="s">
        <v>9142</v>
      </c>
      <c r="L75" t="s">
        <v>12475</v>
      </c>
      <c r="M75" s="119" t="s">
        <v>19427</v>
      </c>
      <c r="N75" t="s">
        <v>12475</v>
      </c>
      <c r="O75" t="s">
        <v>11475</v>
      </c>
    </row>
    <row r="76" spans="1:15" x14ac:dyDescent="0.25">
      <c r="A76" t="s">
        <v>19590</v>
      </c>
      <c r="B76" s="563" t="s">
        <v>12647</v>
      </c>
      <c r="C76" t="s">
        <v>12648</v>
      </c>
      <c r="D76" t="s">
        <v>12266</v>
      </c>
      <c r="E76" t="s">
        <v>12649</v>
      </c>
      <c r="F76" t="s">
        <v>12650</v>
      </c>
      <c r="H76" t="s">
        <v>12651</v>
      </c>
      <c r="I76" s="1" t="s">
        <v>9141</v>
      </c>
      <c r="J76" t="s">
        <v>12652</v>
      </c>
      <c r="K76" t="s">
        <v>9142</v>
      </c>
      <c r="L76" t="s">
        <v>12475</v>
      </c>
      <c r="M76" s="119" t="s">
        <v>15847</v>
      </c>
    </row>
    <row r="77" spans="1:15" x14ac:dyDescent="0.25">
      <c r="A77" t="s">
        <v>12653</v>
      </c>
      <c r="B77" s="563" t="s">
        <v>12654</v>
      </c>
      <c r="C77" t="s">
        <v>12655</v>
      </c>
      <c r="D77" t="s">
        <v>12231</v>
      </c>
      <c r="E77" t="s">
        <v>12656</v>
      </c>
      <c r="F77" t="s">
        <v>12657</v>
      </c>
      <c r="H77" t="s">
        <v>11437</v>
      </c>
      <c r="I77" s="1" t="s">
        <v>9141</v>
      </c>
      <c r="J77" t="s">
        <v>12658</v>
      </c>
      <c r="K77" t="s">
        <v>9142</v>
      </c>
      <c r="M77" s="119" t="s">
        <v>15843</v>
      </c>
      <c r="N77" t="s">
        <v>12592</v>
      </c>
      <c r="O77" t="s">
        <v>12633</v>
      </c>
    </row>
    <row r="78" spans="1:15" x14ac:dyDescent="0.25">
      <c r="A78" t="s">
        <v>12659</v>
      </c>
      <c r="B78" s="563" t="s">
        <v>42</v>
      </c>
      <c r="C78" t="s">
        <v>12660</v>
      </c>
      <c r="D78" t="s">
        <v>12661</v>
      </c>
      <c r="E78" t="s">
        <v>12662</v>
      </c>
      <c r="F78" t="s">
        <v>12663</v>
      </c>
      <c r="H78" t="s">
        <v>11436</v>
      </c>
      <c r="I78" s="1" t="s">
        <v>9141</v>
      </c>
      <c r="J78" t="s">
        <v>12664</v>
      </c>
      <c r="K78" t="s">
        <v>9142</v>
      </c>
      <c r="L78" t="s">
        <v>12475</v>
      </c>
    </row>
    <row r="79" spans="1:15" x14ac:dyDescent="0.25">
      <c r="A79" t="s">
        <v>12666</v>
      </c>
      <c r="B79" s="563" t="s">
        <v>12665</v>
      </c>
      <c r="C79" t="s">
        <v>12666</v>
      </c>
      <c r="E79" t="s">
        <v>12667</v>
      </c>
      <c r="F79" t="s">
        <v>12668</v>
      </c>
      <c r="H79" t="s">
        <v>12497</v>
      </c>
      <c r="I79" s="1" t="s">
        <v>9141</v>
      </c>
      <c r="J79" t="s">
        <v>12498</v>
      </c>
      <c r="K79" t="s">
        <v>9142</v>
      </c>
      <c r="M79" s="119" t="s">
        <v>19425</v>
      </c>
      <c r="N79" t="s">
        <v>19428</v>
      </c>
      <c r="O79" t="s">
        <v>12669</v>
      </c>
    </row>
    <row r="80" spans="1:15" x14ac:dyDescent="0.25">
      <c r="A80" t="s">
        <v>19591</v>
      </c>
      <c r="B80" s="563" t="s">
        <v>12671</v>
      </c>
      <c r="C80" t="s">
        <v>12524</v>
      </c>
      <c r="D80" t="s">
        <v>14226</v>
      </c>
      <c r="F80" t="s">
        <v>19592</v>
      </c>
      <c r="H80" t="s">
        <v>12239</v>
      </c>
      <c r="I80" s="1" t="s">
        <v>9141</v>
      </c>
      <c r="J80" t="s">
        <v>19593</v>
      </c>
      <c r="K80" t="s">
        <v>9142</v>
      </c>
    </row>
    <row r="81" spans="1:15" x14ac:dyDescent="0.25">
      <c r="A81" t="s">
        <v>19594</v>
      </c>
      <c r="B81" s="563" t="s">
        <v>12672</v>
      </c>
      <c r="C81" t="s">
        <v>12673</v>
      </c>
      <c r="F81" t="s">
        <v>12674</v>
      </c>
      <c r="H81" t="s">
        <v>12228</v>
      </c>
      <c r="I81" s="1" t="s">
        <v>9141</v>
      </c>
      <c r="J81" t="s">
        <v>12675</v>
      </c>
      <c r="K81" t="s">
        <v>9142</v>
      </c>
    </row>
    <row r="82" spans="1:15" x14ac:dyDescent="0.25">
      <c r="A82" t="s">
        <v>12676</v>
      </c>
      <c r="B82" s="563" t="s">
        <v>12677</v>
      </c>
      <c r="C82" t="s">
        <v>12678</v>
      </c>
      <c r="D82" t="s">
        <v>12231</v>
      </c>
      <c r="E82" t="s">
        <v>12679</v>
      </c>
      <c r="F82" t="s">
        <v>18979</v>
      </c>
      <c r="H82" t="s">
        <v>14355</v>
      </c>
      <c r="I82" s="1" t="s">
        <v>9141</v>
      </c>
      <c r="J82" t="s">
        <v>18980</v>
      </c>
      <c r="K82" t="s">
        <v>9142</v>
      </c>
      <c r="L82" t="s">
        <v>12475</v>
      </c>
      <c r="M82" s="119" t="s">
        <v>15983</v>
      </c>
      <c r="N82" t="s">
        <v>14357</v>
      </c>
      <c r="O82" t="s">
        <v>12680</v>
      </c>
    </row>
    <row r="83" spans="1:15" x14ac:dyDescent="0.25">
      <c r="A83" t="s">
        <v>12681</v>
      </c>
      <c r="B83" s="563" t="s">
        <v>12682</v>
      </c>
      <c r="C83" t="s">
        <v>12683</v>
      </c>
      <c r="D83" t="s">
        <v>12231</v>
      </c>
      <c r="E83" t="s">
        <v>12684</v>
      </c>
      <c r="F83" t="s">
        <v>12685</v>
      </c>
      <c r="H83" t="s">
        <v>11437</v>
      </c>
      <c r="I83" s="1" t="s">
        <v>9141</v>
      </c>
      <c r="J83" t="s">
        <v>12686</v>
      </c>
      <c r="K83" t="s">
        <v>9142</v>
      </c>
      <c r="M83" s="119" t="s">
        <v>15841</v>
      </c>
      <c r="N83" t="s">
        <v>12687</v>
      </c>
    </row>
    <row r="84" spans="1:15" x14ac:dyDescent="0.25">
      <c r="A84" t="s">
        <v>12688</v>
      </c>
      <c r="B84" s="563" t="s">
        <v>12689</v>
      </c>
      <c r="C84" t="s">
        <v>12690</v>
      </c>
      <c r="D84" t="s">
        <v>12691</v>
      </c>
      <c r="E84" t="s">
        <v>12692</v>
      </c>
      <c r="F84" t="s">
        <v>12693</v>
      </c>
      <c r="H84" t="s">
        <v>12264</v>
      </c>
      <c r="I84" s="1" t="s">
        <v>9141</v>
      </c>
      <c r="J84" t="s">
        <v>12694</v>
      </c>
      <c r="K84" t="s">
        <v>9142</v>
      </c>
      <c r="M84" s="119" t="s">
        <v>15844</v>
      </c>
    </row>
    <row r="85" spans="1:15" x14ac:dyDescent="0.25">
      <c r="A85" t="s">
        <v>19595</v>
      </c>
      <c r="B85" s="563" t="s">
        <v>12695</v>
      </c>
      <c r="C85" t="s">
        <v>19566</v>
      </c>
      <c r="E85" t="s">
        <v>19596</v>
      </c>
      <c r="F85" t="s">
        <v>12696</v>
      </c>
      <c r="H85" t="s">
        <v>12258</v>
      </c>
      <c r="I85" s="1" t="s">
        <v>9141</v>
      </c>
      <c r="J85" t="s">
        <v>12401</v>
      </c>
      <c r="K85" t="s">
        <v>9142</v>
      </c>
      <c r="O85" t="s">
        <v>19429</v>
      </c>
    </row>
    <row r="86" spans="1:15" x14ac:dyDescent="0.25">
      <c r="A86" t="s">
        <v>19597</v>
      </c>
      <c r="B86" s="563" t="s">
        <v>12697</v>
      </c>
      <c r="C86" t="s">
        <v>12698</v>
      </c>
      <c r="E86" t="s">
        <v>12699</v>
      </c>
      <c r="F86" t="s">
        <v>12700</v>
      </c>
      <c r="H86" t="s">
        <v>11437</v>
      </c>
      <c r="I86" s="1" t="s">
        <v>9141</v>
      </c>
      <c r="J86" t="s">
        <v>12701</v>
      </c>
      <c r="K86" t="s">
        <v>9142</v>
      </c>
    </row>
    <row r="87" spans="1:15" x14ac:dyDescent="0.25">
      <c r="A87" t="s">
        <v>19598</v>
      </c>
      <c r="B87" s="563" t="s">
        <v>11492</v>
      </c>
      <c r="C87" t="s">
        <v>11442</v>
      </c>
      <c r="D87" t="s">
        <v>12231</v>
      </c>
      <c r="E87" t="s">
        <v>17032</v>
      </c>
      <c r="F87" t="s">
        <v>19599</v>
      </c>
      <c r="H87" t="s">
        <v>11437</v>
      </c>
      <c r="I87" s="1" t="s">
        <v>11444</v>
      </c>
      <c r="J87" t="s">
        <v>19600</v>
      </c>
      <c r="K87" t="s">
        <v>9142</v>
      </c>
      <c r="L87" t="s">
        <v>11475</v>
      </c>
      <c r="M87" s="119" t="s">
        <v>15983</v>
      </c>
      <c r="N87" t="s">
        <v>19601</v>
      </c>
      <c r="O87" t="s">
        <v>11475</v>
      </c>
    </row>
    <row r="88" spans="1:15" x14ac:dyDescent="0.25">
      <c r="A88" t="s">
        <v>19602</v>
      </c>
      <c r="B88" s="563" t="s">
        <v>12705</v>
      </c>
      <c r="C88" t="s">
        <v>12704</v>
      </c>
      <c r="D88" t="s">
        <v>12266</v>
      </c>
      <c r="E88" t="s">
        <v>17033</v>
      </c>
      <c r="F88" t="s">
        <v>19603</v>
      </c>
      <c r="H88" t="s">
        <v>14777</v>
      </c>
      <c r="I88" s="1" t="s">
        <v>11444</v>
      </c>
      <c r="J88" t="s">
        <v>19604</v>
      </c>
      <c r="K88" t="s">
        <v>9142</v>
      </c>
      <c r="L88" t="s">
        <v>11475</v>
      </c>
      <c r="M88" s="119" t="s">
        <v>15983</v>
      </c>
      <c r="N88" t="s">
        <v>19601</v>
      </c>
      <c r="O88" t="s">
        <v>11475</v>
      </c>
    </row>
    <row r="89" spans="1:15" x14ac:dyDescent="0.25">
      <c r="A89" t="s">
        <v>19605</v>
      </c>
      <c r="B89" s="563" t="s">
        <v>12706</v>
      </c>
      <c r="C89" t="s">
        <v>12717</v>
      </c>
      <c r="D89" t="s">
        <v>12231</v>
      </c>
      <c r="E89" t="s">
        <v>19606</v>
      </c>
      <c r="F89" t="s">
        <v>19607</v>
      </c>
      <c r="H89" t="s">
        <v>12702</v>
      </c>
      <c r="I89" s="1" t="s">
        <v>11444</v>
      </c>
      <c r="J89" t="s">
        <v>19608</v>
      </c>
      <c r="K89" t="s">
        <v>9142</v>
      </c>
      <c r="L89" t="s">
        <v>11475</v>
      </c>
      <c r="N89" t="s">
        <v>17978</v>
      </c>
      <c r="O89" t="s">
        <v>11475</v>
      </c>
    </row>
    <row r="90" spans="1:15" x14ac:dyDescent="0.25">
      <c r="A90" t="s">
        <v>19609</v>
      </c>
      <c r="B90" s="563" t="s">
        <v>11493</v>
      </c>
      <c r="C90" t="s">
        <v>18132</v>
      </c>
      <c r="E90" t="s">
        <v>19610</v>
      </c>
      <c r="F90" t="s">
        <v>12707</v>
      </c>
      <c r="H90" t="s">
        <v>12708</v>
      </c>
      <c r="I90" s="1" t="s">
        <v>9141</v>
      </c>
      <c r="J90" t="s">
        <v>12709</v>
      </c>
      <c r="K90" t="s">
        <v>9142</v>
      </c>
      <c r="L90" t="s">
        <v>12609</v>
      </c>
      <c r="N90" t="s">
        <v>19611</v>
      </c>
      <c r="O90" t="s">
        <v>19612</v>
      </c>
    </row>
    <row r="91" spans="1:15" x14ac:dyDescent="0.25">
      <c r="A91" t="s">
        <v>19613</v>
      </c>
      <c r="B91" s="563" t="s">
        <v>12710</v>
      </c>
      <c r="C91" t="s">
        <v>11442</v>
      </c>
      <c r="D91" t="s">
        <v>12231</v>
      </c>
      <c r="E91" t="s">
        <v>17032</v>
      </c>
      <c r="F91" t="s">
        <v>19614</v>
      </c>
      <c r="H91" t="s">
        <v>11435</v>
      </c>
      <c r="I91" s="1" t="s">
        <v>11444</v>
      </c>
      <c r="J91" t="s">
        <v>19615</v>
      </c>
      <c r="K91" t="s">
        <v>9142</v>
      </c>
      <c r="L91" t="s">
        <v>11475</v>
      </c>
      <c r="M91" s="119" t="s">
        <v>15983</v>
      </c>
      <c r="N91" t="s">
        <v>19601</v>
      </c>
      <c r="O91" t="s">
        <v>11475</v>
      </c>
    </row>
    <row r="92" spans="1:15" x14ac:dyDescent="0.25">
      <c r="A92" t="s">
        <v>19616</v>
      </c>
      <c r="B92" s="563" t="s">
        <v>12711</v>
      </c>
      <c r="C92" t="s">
        <v>11442</v>
      </c>
      <c r="D92" t="s">
        <v>12231</v>
      </c>
      <c r="E92" t="s">
        <v>17032</v>
      </c>
      <c r="F92" t="s">
        <v>19614</v>
      </c>
      <c r="H92" t="s">
        <v>11435</v>
      </c>
      <c r="I92" s="1" t="s">
        <v>11444</v>
      </c>
      <c r="J92" t="s">
        <v>19615</v>
      </c>
      <c r="K92" t="s">
        <v>9142</v>
      </c>
      <c r="L92" t="s">
        <v>11475</v>
      </c>
      <c r="M92" s="119" t="s">
        <v>15983</v>
      </c>
      <c r="N92" t="s">
        <v>19601</v>
      </c>
      <c r="O92" t="s">
        <v>11475</v>
      </c>
    </row>
    <row r="93" spans="1:15" x14ac:dyDescent="0.25">
      <c r="A93" t="s">
        <v>19617</v>
      </c>
      <c r="B93" s="563" t="s">
        <v>12712</v>
      </c>
      <c r="C93" t="s">
        <v>17180</v>
      </c>
      <c r="D93" t="s">
        <v>12231</v>
      </c>
      <c r="E93" t="s">
        <v>19618</v>
      </c>
      <c r="F93" t="s">
        <v>19619</v>
      </c>
      <c r="H93" t="s">
        <v>16567</v>
      </c>
      <c r="I93" s="1" t="s">
        <v>11444</v>
      </c>
      <c r="J93" t="s">
        <v>19620</v>
      </c>
      <c r="K93" t="s">
        <v>9142</v>
      </c>
      <c r="L93" t="s">
        <v>11475</v>
      </c>
      <c r="M93" s="119" t="s">
        <v>15983</v>
      </c>
      <c r="N93" t="s">
        <v>19601</v>
      </c>
      <c r="O93" t="s">
        <v>11475</v>
      </c>
    </row>
    <row r="94" spans="1:15" x14ac:dyDescent="0.25">
      <c r="A94" t="s">
        <v>19621</v>
      </c>
      <c r="B94" s="563" t="s">
        <v>12713</v>
      </c>
      <c r="C94" t="s">
        <v>17180</v>
      </c>
      <c r="E94" t="s">
        <v>19618</v>
      </c>
      <c r="F94" t="s">
        <v>19614</v>
      </c>
      <c r="H94" t="s">
        <v>11435</v>
      </c>
      <c r="I94" s="1" t="s">
        <v>11444</v>
      </c>
      <c r="J94" t="s">
        <v>19615</v>
      </c>
      <c r="K94" t="s">
        <v>9142</v>
      </c>
      <c r="L94" t="s">
        <v>11475</v>
      </c>
      <c r="M94" s="119" t="s">
        <v>15983</v>
      </c>
      <c r="N94" t="s">
        <v>19601</v>
      </c>
      <c r="O94" t="s">
        <v>11475</v>
      </c>
    </row>
    <row r="95" spans="1:15" x14ac:dyDescent="0.25">
      <c r="A95" t="s">
        <v>19622</v>
      </c>
      <c r="B95" s="563" t="s">
        <v>12714</v>
      </c>
      <c r="C95" t="s">
        <v>11442</v>
      </c>
      <c r="D95" t="s">
        <v>12231</v>
      </c>
      <c r="E95" t="s">
        <v>17032</v>
      </c>
      <c r="F95" t="s">
        <v>19623</v>
      </c>
      <c r="H95" t="s">
        <v>11437</v>
      </c>
      <c r="I95" s="1" t="s">
        <v>11444</v>
      </c>
      <c r="J95" t="s">
        <v>18981</v>
      </c>
      <c r="K95" t="s">
        <v>9142</v>
      </c>
      <c r="L95" t="s">
        <v>11475</v>
      </c>
      <c r="M95" s="119" t="s">
        <v>15983</v>
      </c>
      <c r="N95" t="s">
        <v>19601</v>
      </c>
      <c r="O95" t="s">
        <v>11475</v>
      </c>
    </row>
    <row r="96" spans="1:15" x14ac:dyDescent="0.25">
      <c r="A96" t="s">
        <v>19624</v>
      </c>
      <c r="B96" s="563" t="s">
        <v>12715</v>
      </c>
      <c r="C96" t="s">
        <v>12717</v>
      </c>
      <c r="D96" t="s">
        <v>12231</v>
      </c>
      <c r="E96" t="s">
        <v>19625</v>
      </c>
      <c r="F96" t="s">
        <v>19626</v>
      </c>
      <c r="H96" t="s">
        <v>12702</v>
      </c>
      <c r="I96" s="1" t="s">
        <v>11444</v>
      </c>
      <c r="J96" t="s">
        <v>19608</v>
      </c>
      <c r="K96" t="s">
        <v>9142</v>
      </c>
      <c r="L96" t="s">
        <v>11475</v>
      </c>
      <c r="N96" t="s">
        <v>17978</v>
      </c>
      <c r="O96" t="s">
        <v>11475</v>
      </c>
    </row>
    <row r="97" spans="1:15" x14ac:dyDescent="0.25">
      <c r="A97" t="s">
        <v>19627</v>
      </c>
      <c r="B97" s="563" t="s">
        <v>12716</v>
      </c>
      <c r="C97" t="s">
        <v>19628</v>
      </c>
      <c r="E97" t="s">
        <v>19610</v>
      </c>
      <c r="F97" t="s">
        <v>19629</v>
      </c>
      <c r="H97" t="s">
        <v>16567</v>
      </c>
      <c r="I97" s="1" t="s">
        <v>11444</v>
      </c>
      <c r="J97" t="s">
        <v>19630</v>
      </c>
      <c r="K97" t="s">
        <v>9142</v>
      </c>
      <c r="L97" t="s">
        <v>11475</v>
      </c>
      <c r="M97" s="119" t="s">
        <v>15983</v>
      </c>
      <c r="O97" t="s">
        <v>11475</v>
      </c>
    </row>
    <row r="98" spans="1:15" x14ac:dyDescent="0.25">
      <c r="A98" t="s">
        <v>19631</v>
      </c>
      <c r="B98" s="563" t="s">
        <v>12718</v>
      </c>
      <c r="C98" t="s">
        <v>12717</v>
      </c>
      <c r="D98" t="s">
        <v>12231</v>
      </c>
      <c r="E98" t="s">
        <v>19606</v>
      </c>
      <c r="F98" t="s">
        <v>19626</v>
      </c>
      <c r="H98" t="s">
        <v>12702</v>
      </c>
      <c r="I98" s="1" t="s">
        <v>11444</v>
      </c>
      <c r="J98" t="s">
        <v>19608</v>
      </c>
      <c r="K98" t="s">
        <v>9142</v>
      </c>
      <c r="L98" t="s">
        <v>11475</v>
      </c>
      <c r="N98" t="s">
        <v>17978</v>
      </c>
      <c r="O98" t="s">
        <v>11475</v>
      </c>
    </row>
    <row r="99" spans="1:15" x14ac:dyDescent="0.25">
      <c r="A99" t="s">
        <v>19632</v>
      </c>
      <c r="B99" s="563" t="s">
        <v>11494</v>
      </c>
      <c r="C99" t="s">
        <v>11443</v>
      </c>
      <c r="D99" t="s">
        <v>12231</v>
      </c>
      <c r="E99" t="s">
        <v>19633</v>
      </c>
      <c r="F99" t="s">
        <v>19634</v>
      </c>
      <c r="H99" t="s">
        <v>14197</v>
      </c>
      <c r="I99" s="1" t="s">
        <v>11444</v>
      </c>
      <c r="J99" t="s">
        <v>19635</v>
      </c>
      <c r="K99" t="s">
        <v>9142</v>
      </c>
      <c r="L99" t="s">
        <v>11475</v>
      </c>
      <c r="M99" s="119" t="s">
        <v>15983</v>
      </c>
      <c r="N99" t="s">
        <v>19601</v>
      </c>
      <c r="O99" t="s">
        <v>11475</v>
      </c>
    </row>
    <row r="100" spans="1:15" x14ac:dyDescent="0.25">
      <c r="A100" t="s">
        <v>12719</v>
      </c>
      <c r="B100" s="563" t="s">
        <v>12720</v>
      </c>
      <c r="C100" t="s">
        <v>12721</v>
      </c>
      <c r="E100" t="s">
        <v>12722</v>
      </c>
      <c r="F100" t="s">
        <v>12723</v>
      </c>
      <c r="G100" t="s">
        <v>12724</v>
      </c>
      <c r="H100" t="s">
        <v>11439</v>
      </c>
      <c r="I100" s="1" t="s">
        <v>9141</v>
      </c>
      <c r="J100" t="s">
        <v>12725</v>
      </c>
      <c r="K100" t="s">
        <v>9142</v>
      </c>
      <c r="M100" s="119" t="s">
        <v>15847</v>
      </c>
      <c r="N100" t="s">
        <v>12726</v>
      </c>
      <c r="O100" t="s">
        <v>12224</v>
      </c>
    </row>
    <row r="101" spans="1:15" x14ac:dyDescent="0.25">
      <c r="A101" t="s">
        <v>19636</v>
      </c>
      <c r="B101" s="563" t="s">
        <v>12727</v>
      </c>
      <c r="C101" t="s">
        <v>12728</v>
      </c>
      <c r="D101" t="s">
        <v>12231</v>
      </c>
      <c r="E101" t="s">
        <v>12729</v>
      </c>
      <c r="F101" t="s">
        <v>12730</v>
      </c>
      <c r="H101" t="s">
        <v>11438</v>
      </c>
      <c r="I101" s="1" t="s">
        <v>9141</v>
      </c>
      <c r="J101" t="s">
        <v>12731</v>
      </c>
      <c r="K101" t="s">
        <v>9142</v>
      </c>
      <c r="L101" t="s">
        <v>12294</v>
      </c>
      <c r="M101" s="119" t="s">
        <v>19425</v>
      </c>
      <c r="N101" t="s">
        <v>12294</v>
      </c>
      <c r="O101" t="s">
        <v>12633</v>
      </c>
    </row>
    <row r="102" spans="1:15" x14ac:dyDescent="0.25">
      <c r="A102" t="s">
        <v>12732</v>
      </c>
      <c r="B102" s="563" t="s">
        <v>12733</v>
      </c>
      <c r="C102" t="s">
        <v>12734</v>
      </c>
      <c r="F102" t="s">
        <v>12735</v>
      </c>
      <c r="H102" t="s">
        <v>11136</v>
      </c>
      <c r="I102" s="1" t="s">
        <v>9141</v>
      </c>
      <c r="J102" t="s">
        <v>11441</v>
      </c>
      <c r="K102" t="s">
        <v>9142</v>
      </c>
      <c r="L102" t="s">
        <v>12736</v>
      </c>
      <c r="M102" s="119" t="s">
        <v>15839</v>
      </c>
      <c r="N102" t="s">
        <v>12737</v>
      </c>
      <c r="O102" t="s">
        <v>12224</v>
      </c>
    </row>
    <row r="103" spans="1:15" x14ac:dyDescent="0.25">
      <c r="A103" t="s">
        <v>19637</v>
      </c>
      <c r="B103" s="563" t="s">
        <v>12738</v>
      </c>
      <c r="C103" t="s">
        <v>19638</v>
      </c>
      <c r="E103" t="s">
        <v>19639</v>
      </c>
      <c r="F103" t="s">
        <v>19640</v>
      </c>
      <c r="H103" t="s">
        <v>11437</v>
      </c>
      <c r="I103" s="1" t="s">
        <v>11444</v>
      </c>
      <c r="J103" t="s">
        <v>19641</v>
      </c>
      <c r="K103" t="s">
        <v>9142</v>
      </c>
      <c r="M103" s="119" t="s">
        <v>15837</v>
      </c>
      <c r="N103" t="s">
        <v>12229</v>
      </c>
    </row>
    <row r="104" spans="1:15" x14ac:dyDescent="0.25">
      <c r="A104" t="s">
        <v>18982</v>
      </c>
      <c r="B104" s="563" t="s">
        <v>12742</v>
      </c>
      <c r="C104" t="s">
        <v>12743</v>
      </c>
      <c r="E104" t="s">
        <v>17034</v>
      </c>
      <c r="F104" t="s">
        <v>18983</v>
      </c>
      <c r="G104" t="s">
        <v>18984</v>
      </c>
      <c r="H104" t="s">
        <v>12264</v>
      </c>
      <c r="I104" s="1" t="s">
        <v>9141</v>
      </c>
      <c r="J104" t="s">
        <v>16559</v>
      </c>
      <c r="K104" t="s">
        <v>9142</v>
      </c>
    </row>
    <row r="105" spans="1:15" x14ac:dyDescent="0.25">
      <c r="A105" t="s">
        <v>12744</v>
      </c>
      <c r="B105" s="563" t="s">
        <v>12745</v>
      </c>
      <c r="C105" t="s">
        <v>12746</v>
      </c>
      <c r="D105" t="s">
        <v>14074</v>
      </c>
      <c r="E105" t="s">
        <v>12747</v>
      </c>
      <c r="F105" t="s">
        <v>12748</v>
      </c>
      <c r="H105" t="s">
        <v>11437</v>
      </c>
      <c r="I105" s="1" t="s">
        <v>9141</v>
      </c>
      <c r="J105" t="s">
        <v>12749</v>
      </c>
      <c r="K105" t="s">
        <v>9142</v>
      </c>
      <c r="M105" s="119" t="s">
        <v>15840</v>
      </c>
    </row>
    <row r="106" spans="1:15" x14ac:dyDescent="0.25">
      <c r="A106" t="s">
        <v>12750</v>
      </c>
      <c r="B106" s="563" t="s">
        <v>12751</v>
      </c>
      <c r="C106" t="s">
        <v>12752</v>
      </c>
      <c r="D106" t="s">
        <v>12231</v>
      </c>
      <c r="E106" t="s">
        <v>12753</v>
      </c>
      <c r="F106" t="s">
        <v>12754</v>
      </c>
      <c r="H106" t="s">
        <v>12353</v>
      </c>
      <c r="I106" s="1" t="s">
        <v>9141</v>
      </c>
      <c r="J106" t="s">
        <v>12755</v>
      </c>
      <c r="K106" t="s">
        <v>9142</v>
      </c>
      <c r="M106" s="119" t="s">
        <v>15839</v>
      </c>
    </row>
    <row r="107" spans="1:15" x14ac:dyDescent="0.25">
      <c r="A107" t="s">
        <v>12757</v>
      </c>
      <c r="B107" s="563" t="s">
        <v>12756</v>
      </c>
      <c r="C107" t="s">
        <v>12757</v>
      </c>
      <c r="E107" t="s">
        <v>12758</v>
      </c>
      <c r="F107" t="s">
        <v>12759</v>
      </c>
      <c r="H107" t="s">
        <v>12264</v>
      </c>
      <c r="I107" s="1" t="s">
        <v>9141</v>
      </c>
      <c r="J107" t="s">
        <v>12760</v>
      </c>
      <c r="K107" t="s">
        <v>9142</v>
      </c>
      <c r="L107" t="s">
        <v>11475</v>
      </c>
      <c r="O107" t="s">
        <v>11475</v>
      </c>
    </row>
    <row r="108" spans="1:15" x14ac:dyDescent="0.25">
      <c r="A108" t="s">
        <v>12762</v>
      </c>
      <c r="B108" s="563" t="s">
        <v>12763</v>
      </c>
      <c r="C108" t="s">
        <v>12764</v>
      </c>
      <c r="D108" t="s">
        <v>13753</v>
      </c>
      <c r="E108" t="s">
        <v>12765</v>
      </c>
      <c r="F108" t="s">
        <v>12766</v>
      </c>
      <c r="H108" t="s">
        <v>12767</v>
      </c>
      <c r="I108" s="1" t="s">
        <v>9141</v>
      </c>
      <c r="J108" t="s">
        <v>12768</v>
      </c>
      <c r="K108" t="s">
        <v>9142</v>
      </c>
    </row>
    <row r="109" spans="1:15" x14ac:dyDescent="0.25">
      <c r="A109" t="s">
        <v>12770</v>
      </c>
      <c r="B109" s="563" t="s">
        <v>12769</v>
      </c>
      <c r="C109" t="s">
        <v>12770</v>
      </c>
      <c r="E109" t="s">
        <v>12771</v>
      </c>
      <c r="F109" t="s">
        <v>12772</v>
      </c>
      <c r="H109" t="s">
        <v>12258</v>
      </c>
      <c r="I109" s="1" t="s">
        <v>9141</v>
      </c>
      <c r="J109" t="s">
        <v>12773</v>
      </c>
      <c r="K109" t="s">
        <v>9142</v>
      </c>
      <c r="M109" s="119" t="s">
        <v>15839</v>
      </c>
    </row>
    <row r="110" spans="1:15" x14ac:dyDescent="0.25">
      <c r="A110" t="s">
        <v>19642</v>
      </c>
      <c r="B110" s="563" t="s">
        <v>12774</v>
      </c>
      <c r="C110" t="s">
        <v>12775</v>
      </c>
      <c r="D110" t="s">
        <v>12231</v>
      </c>
      <c r="E110" t="s">
        <v>12776</v>
      </c>
      <c r="F110" t="s">
        <v>12777</v>
      </c>
      <c r="H110" t="s">
        <v>11136</v>
      </c>
      <c r="I110" s="1" t="s">
        <v>9141</v>
      </c>
      <c r="J110" t="s">
        <v>12778</v>
      </c>
      <c r="K110" t="s">
        <v>9142</v>
      </c>
      <c r="M110" s="119" t="s">
        <v>19446</v>
      </c>
      <c r="N110" t="s">
        <v>19430</v>
      </c>
    </row>
    <row r="111" spans="1:15" x14ac:dyDescent="0.25">
      <c r="A111" t="s">
        <v>19643</v>
      </c>
      <c r="B111" s="563" t="s">
        <v>12779</v>
      </c>
      <c r="C111" t="s">
        <v>12780</v>
      </c>
      <c r="F111" t="s">
        <v>12781</v>
      </c>
      <c r="H111" t="s">
        <v>12741</v>
      </c>
      <c r="I111" s="1" t="s">
        <v>9141</v>
      </c>
      <c r="J111" t="s">
        <v>12782</v>
      </c>
      <c r="K111" t="s">
        <v>9142</v>
      </c>
      <c r="M111" s="119" t="s">
        <v>19431</v>
      </c>
    </row>
    <row r="112" spans="1:15" x14ac:dyDescent="0.25">
      <c r="A112" t="s">
        <v>19644</v>
      </c>
      <c r="B112" s="563" t="s">
        <v>12783</v>
      </c>
      <c r="C112" t="s">
        <v>12784</v>
      </c>
      <c r="D112" t="s">
        <v>12785</v>
      </c>
      <c r="E112" t="s">
        <v>12786</v>
      </c>
      <c r="F112" t="s">
        <v>12787</v>
      </c>
      <c r="H112" t="s">
        <v>12741</v>
      </c>
      <c r="I112" s="1" t="s">
        <v>9141</v>
      </c>
      <c r="J112" t="s">
        <v>12788</v>
      </c>
      <c r="K112" t="s">
        <v>9142</v>
      </c>
      <c r="M112" s="119" t="s">
        <v>15837</v>
      </c>
      <c r="N112" t="s">
        <v>12789</v>
      </c>
    </row>
    <row r="113" spans="1:15" x14ac:dyDescent="0.25">
      <c r="A113" t="s">
        <v>12790</v>
      </c>
      <c r="B113" s="563" t="s">
        <v>12791</v>
      </c>
      <c r="C113" t="s">
        <v>12792</v>
      </c>
      <c r="D113" t="s">
        <v>12231</v>
      </c>
      <c r="E113" t="s">
        <v>12793</v>
      </c>
      <c r="F113" t="s">
        <v>12794</v>
      </c>
      <c r="H113" t="s">
        <v>12353</v>
      </c>
      <c r="I113" s="1" t="s">
        <v>9141</v>
      </c>
      <c r="J113" t="s">
        <v>12795</v>
      </c>
      <c r="K113" t="s">
        <v>9142</v>
      </c>
      <c r="M113" s="119" t="s">
        <v>15844</v>
      </c>
      <c r="N113" t="s">
        <v>12796</v>
      </c>
    </row>
    <row r="114" spans="1:15" x14ac:dyDescent="0.25">
      <c r="A114" t="s">
        <v>12798</v>
      </c>
      <c r="B114" s="563" t="s">
        <v>12799</v>
      </c>
      <c r="C114" t="s">
        <v>12800</v>
      </c>
      <c r="D114" t="s">
        <v>12801</v>
      </c>
      <c r="E114" t="s">
        <v>12802</v>
      </c>
      <c r="M114" s="119" t="s">
        <v>15839</v>
      </c>
    </row>
    <row r="115" spans="1:15" x14ac:dyDescent="0.25">
      <c r="A115" t="s">
        <v>12803</v>
      </c>
      <c r="B115" s="563" t="s">
        <v>12804</v>
      </c>
      <c r="C115" t="s">
        <v>12803</v>
      </c>
      <c r="D115" t="s">
        <v>12805</v>
      </c>
      <c r="E115" t="s">
        <v>12806</v>
      </c>
      <c r="F115" t="s">
        <v>12807</v>
      </c>
      <c r="H115" t="s">
        <v>12421</v>
      </c>
      <c r="I115" s="1" t="s">
        <v>9141</v>
      </c>
      <c r="J115" t="s">
        <v>12808</v>
      </c>
      <c r="K115" t="s">
        <v>9142</v>
      </c>
      <c r="O115" t="s">
        <v>12224</v>
      </c>
    </row>
    <row r="116" spans="1:15" x14ac:dyDescent="0.25">
      <c r="A116" t="s">
        <v>12809</v>
      </c>
      <c r="B116" s="563" t="s">
        <v>12810</v>
      </c>
      <c r="C116" t="s">
        <v>12811</v>
      </c>
      <c r="D116" t="s">
        <v>12231</v>
      </c>
      <c r="E116" t="s">
        <v>12812</v>
      </c>
      <c r="F116" t="s">
        <v>12813</v>
      </c>
      <c r="H116" t="s">
        <v>11430</v>
      </c>
      <c r="I116" s="1" t="s">
        <v>9141</v>
      </c>
      <c r="J116" t="s">
        <v>12814</v>
      </c>
      <c r="K116" t="s">
        <v>9142</v>
      </c>
    </row>
    <row r="117" spans="1:15" x14ac:dyDescent="0.25">
      <c r="A117" t="s">
        <v>12816</v>
      </c>
      <c r="B117" s="563" t="s">
        <v>12815</v>
      </c>
      <c r="C117" t="s">
        <v>12816</v>
      </c>
      <c r="D117" t="s">
        <v>12785</v>
      </c>
      <c r="E117" t="s">
        <v>12817</v>
      </c>
      <c r="F117" t="s">
        <v>12818</v>
      </c>
      <c r="G117" t="s">
        <v>12819</v>
      </c>
      <c r="H117" t="s">
        <v>12264</v>
      </c>
      <c r="I117" s="1" t="s">
        <v>9141</v>
      </c>
      <c r="J117" t="s">
        <v>12820</v>
      </c>
      <c r="K117" t="s">
        <v>9142</v>
      </c>
      <c r="L117" t="s">
        <v>12224</v>
      </c>
      <c r="O117" t="s">
        <v>12224</v>
      </c>
    </row>
    <row r="118" spans="1:15" x14ac:dyDescent="0.25">
      <c r="A118" t="s">
        <v>12821</v>
      </c>
      <c r="B118" s="563" t="s">
        <v>12822</v>
      </c>
      <c r="C118" t="s">
        <v>12823</v>
      </c>
      <c r="D118" t="s">
        <v>18985</v>
      </c>
      <c r="E118" t="s">
        <v>12824</v>
      </c>
      <c r="F118" t="s">
        <v>12825</v>
      </c>
      <c r="H118" t="s">
        <v>11438</v>
      </c>
      <c r="I118" s="1" t="s">
        <v>9141</v>
      </c>
      <c r="J118" t="s">
        <v>12826</v>
      </c>
      <c r="K118" t="s">
        <v>9142</v>
      </c>
      <c r="M118" s="119" t="s">
        <v>15842</v>
      </c>
      <c r="N118" t="s">
        <v>12294</v>
      </c>
    </row>
    <row r="119" spans="1:15" x14ac:dyDescent="0.25">
      <c r="A119" t="s">
        <v>19645</v>
      </c>
      <c r="B119" s="563" t="s">
        <v>12827</v>
      </c>
      <c r="C119" t="s">
        <v>12828</v>
      </c>
      <c r="E119" t="s">
        <v>12829</v>
      </c>
      <c r="F119" t="s">
        <v>12830</v>
      </c>
      <c r="H119" t="s">
        <v>12831</v>
      </c>
      <c r="I119" s="1" t="s">
        <v>9141</v>
      </c>
      <c r="J119" t="s">
        <v>12832</v>
      </c>
      <c r="K119" t="s">
        <v>9142</v>
      </c>
      <c r="L119" t="s">
        <v>19646</v>
      </c>
      <c r="O119" t="s">
        <v>12224</v>
      </c>
    </row>
    <row r="120" spans="1:15" x14ac:dyDescent="0.25">
      <c r="A120" t="s">
        <v>19647</v>
      </c>
      <c r="B120" s="563" t="s">
        <v>12833</v>
      </c>
      <c r="C120" t="s">
        <v>12834</v>
      </c>
      <c r="D120" t="s">
        <v>12231</v>
      </c>
      <c r="E120" t="s">
        <v>12835</v>
      </c>
      <c r="F120" t="s">
        <v>12836</v>
      </c>
      <c r="H120" t="s">
        <v>12228</v>
      </c>
      <c r="I120" s="1" t="s">
        <v>9141</v>
      </c>
      <c r="J120" t="s">
        <v>12837</v>
      </c>
      <c r="K120" t="s">
        <v>9142</v>
      </c>
      <c r="L120" t="s">
        <v>12592</v>
      </c>
      <c r="M120" s="119" t="s">
        <v>15838</v>
      </c>
      <c r="N120" t="s">
        <v>12838</v>
      </c>
    </row>
    <row r="121" spans="1:15" x14ac:dyDescent="0.25">
      <c r="A121" t="s">
        <v>12840</v>
      </c>
      <c r="B121" s="563" t="s">
        <v>12841</v>
      </c>
      <c r="C121" t="s">
        <v>12842</v>
      </c>
      <c r="E121" t="s">
        <v>12843</v>
      </c>
      <c r="F121" t="s">
        <v>12844</v>
      </c>
      <c r="H121" t="s">
        <v>12421</v>
      </c>
      <c r="I121" s="1" t="s">
        <v>9141</v>
      </c>
      <c r="J121" t="s">
        <v>12845</v>
      </c>
      <c r="K121" t="s">
        <v>9142</v>
      </c>
      <c r="L121" t="s">
        <v>12524</v>
      </c>
      <c r="M121" s="119" t="s">
        <v>15838</v>
      </c>
      <c r="N121" t="s">
        <v>12524</v>
      </c>
      <c r="O121" t="s">
        <v>12846</v>
      </c>
    </row>
    <row r="122" spans="1:15" x14ac:dyDescent="0.25">
      <c r="A122" t="s">
        <v>12847</v>
      </c>
      <c r="B122" s="563" t="s">
        <v>11495</v>
      </c>
      <c r="C122" t="s">
        <v>12848</v>
      </c>
      <c r="D122" t="s">
        <v>12231</v>
      </c>
      <c r="E122" t="s">
        <v>12849</v>
      </c>
      <c r="F122" t="s">
        <v>12850</v>
      </c>
      <c r="H122" t="s">
        <v>12851</v>
      </c>
      <c r="I122" s="1" t="s">
        <v>9141</v>
      </c>
      <c r="J122" t="s">
        <v>12852</v>
      </c>
      <c r="K122" t="s">
        <v>9142</v>
      </c>
      <c r="L122" t="s">
        <v>12475</v>
      </c>
      <c r="M122" s="119" t="s">
        <v>15839</v>
      </c>
      <c r="N122" t="s">
        <v>14357</v>
      </c>
      <c r="O122" t="s">
        <v>16650</v>
      </c>
    </row>
    <row r="123" spans="1:15" x14ac:dyDescent="0.25">
      <c r="A123" t="s">
        <v>19648</v>
      </c>
      <c r="B123" s="563" t="s">
        <v>12853</v>
      </c>
      <c r="C123" t="s">
        <v>12854</v>
      </c>
      <c r="D123" t="s">
        <v>12231</v>
      </c>
      <c r="E123" t="s">
        <v>12855</v>
      </c>
      <c r="F123" t="s">
        <v>12856</v>
      </c>
      <c r="G123" t="s">
        <v>17479</v>
      </c>
      <c r="H123" t="s">
        <v>11432</v>
      </c>
      <c r="I123" s="1" t="s">
        <v>9141</v>
      </c>
      <c r="J123" t="s">
        <v>12857</v>
      </c>
      <c r="K123" t="s">
        <v>9142</v>
      </c>
      <c r="M123" s="119" t="s">
        <v>15838</v>
      </c>
    </row>
    <row r="124" spans="1:15" x14ac:dyDescent="0.25">
      <c r="A124" t="s">
        <v>19409</v>
      </c>
      <c r="B124" s="563" t="s">
        <v>12858</v>
      </c>
      <c r="C124" t="s">
        <v>12859</v>
      </c>
      <c r="D124" t="s">
        <v>12231</v>
      </c>
      <c r="E124" t="s">
        <v>12860</v>
      </c>
      <c r="F124" t="s">
        <v>12861</v>
      </c>
      <c r="H124" t="s">
        <v>12797</v>
      </c>
      <c r="I124" s="1" t="s">
        <v>9141</v>
      </c>
      <c r="J124" t="s">
        <v>12862</v>
      </c>
      <c r="K124" t="s">
        <v>9142</v>
      </c>
      <c r="L124" t="s">
        <v>12475</v>
      </c>
      <c r="M124" s="119" t="s">
        <v>15983</v>
      </c>
      <c r="N124" t="s">
        <v>12863</v>
      </c>
      <c r="O124" t="s">
        <v>19432</v>
      </c>
    </row>
    <row r="125" spans="1:15" x14ac:dyDescent="0.25">
      <c r="A125" t="s">
        <v>19406</v>
      </c>
      <c r="B125" s="563" t="s">
        <v>11496</v>
      </c>
      <c r="C125" t="s">
        <v>19406</v>
      </c>
      <c r="E125" t="s">
        <v>19433</v>
      </c>
      <c r="F125" t="s">
        <v>19434</v>
      </c>
      <c r="H125" t="s">
        <v>12797</v>
      </c>
      <c r="I125" s="1" t="s">
        <v>9141</v>
      </c>
      <c r="J125" t="s">
        <v>19435</v>
      </c>
      <c r="K125" t="s">
        <v>9142</v>
      </c>
      <c r="L125" t="s">
        <v>12475</v>
      </c>
      <c r="M125" s="119" t="s">
        <v>15983</v>
      </c>
      <c r="N125" t="s">
        <v>19436</v>
      </c>
    </row>
    <row r="126" spans="1:15" x14ac:dyDescent="0.25">
      <c r="A126" t="s">
        <v>19437</v>
      </c>
      <c r="B126" s="563" t="s">
        <v>12865</v>
      </c>
      <c r="C126" t="s">
        <v>12859</v>
      </c>
      <c r="D126" t="s">
        <v>15743</v>
      </c>
      <c r="E126" t="s">
        <v>12860</v>
      </c>
      <c r="F126" t="s">
        <v>19438</v>
      </c>
      <c r="H126" t="s">
        <v>12851</v>
      </c>
      <c r="I126" s="1" t="s">
        <v>11444</v>
      </c>
      <c r="J126" t="s">
        <v>12852</v>
      </c>
      <c r="K126" t="s">
        <v>9142</v>
      </c>
      <c r="L126" t="s">
        <v>12475</v>
      </c>
      <c r="M126" s="119" t="s">
        <v>15983</v>
      </c>
    </row>
    <row r="127" spans="1:15" x14ac:dyDescent="0.25">
      <c r="A127" t="s">
        <v>19439</v>
      </c>
      <c r="B127" s="563" t="s">
        <v>12867</v>
      </c>
      <c r="C127" t="s">
        <v>12866</v>
      </c>
      <c r="D127" t="s">
        <v>15743</v>
      </c>
      <c r="E127" t="s">
        <v>12868</v>
      </c>
      <c r="F127" t="s">
        <v>19440</v>
      </c>
      <c r="H127" t="s">
        <v>12851</v>
      </c>
      <c r="I127" s="1" t="s">
        <v>9141</v>
      </c>
      <c r="J127" t="s">
        <v>12852</v>
      </c>
      <c r="K127" t="s">
        <v>9142</v>
      </c>
      <c r="L127" t="s">
        <v>12475</v>
      </c>
      <c r="M127" s="119" t="s">
        <v>15983</v>
      </c>
      <c r="O127" t="s">
        <v>19432</v>
      </c>
    </row>
    <row r="128" spans="1:15" x14ac:dyDescent="0.25">
      <c r="A128" t="s">
        <v>19649</v>
      </c>
      <c r="B128" s="563" t="s">
        <v>12869</v>
      </c>
      <c r="C128" t="s">
        <v>19650</v>
      </c>
      <c r="E128" t="s">
        <v>19651</v>
      </c>
      <c r="F128" t="s">
        <v>19652</v>
      </c>
      <c r="H128" t="s">
        <v>11437</v>
      </c>
      <c r="I128" s="1" t="s">
        <v>11444</v>
      </c>
      <c r="J128" t="s">
        <v>19653</v>
      </c>
      <c r="K128" t="s">
        <v>9142</v>
      </c>
      <c r="L128" t="s">
        <v>12895</v>
      </c>
      <c r="N128" t="s">
        <v>12870</v>
      </c>
    </row>
    <row r="129" spans="1:15" x14ac:dyDescent="0.25">
      <c r="A129" t="s">
        <v>12871</v>
      </c>
      <c r="B129" s="563" t="s">
        <v>12872</v>
      </c>
      <c r="C129" t="s">
        <v>12873</v>
      </c>
      <c r="E129" t="s">
        <v>12874</v>
      </c>
      <c r="F129" t="s">
        <v>12875</v>
      </c>
      <c r="H129" t="s">
        <v>12876</v>
      </c>
      <c r="I129" s="1" t="s">
        <v>9141</v>
      </c>
      <c r="J129" t="s">
        <v>12877</v>
      </c>
      <c r="K129" t="s">
        <v>9142</v>
      </c>
      <c r="M129" s="119" t="s">
        <v>15839</v>
      </c>
      <c r="N129" t="s">
        <v>12870</v>
      </c>
      <c r="O129" t="s">
        <v>12224</v>
      </c>
    </row>
    <row r="130" spans="1:15" x14ac:dyDescent="0.25">
      <c r="A130" t="s">
        <v>12878</v>
      </c>
      <c r="B130" s="563" t="s">
        <v>12879</v>
      </c>
      <c r="C130" t="s">
        <v>12880</v>
      </c>
      <c r="D130" t="s">
        <v>12881</v>
      </c>
      <c r="E130" t="s">
        <v>12882</v>
      </c>
      <c r="F130" t="s">
        <v>12883</v>
      </c>
      <c r="H130" t="s">
        <v>11432</v>
      </c>
      <c r="I130" s="1" t="s">
        <v>9141</v>
      </c>
      <c r="J130" t="s">
        <v>12884</v>
      </c>
      <c r="K130" t="s">
        <v>9142</v>
      </c>
      <c r="M130" s="119" t="s">
        <v>15837</v>
      </c>
      <c r="N130" t="s">
        <v>12294</v>
      </c>
    </row>
    <row r="131" spans="1:15" x14ac:dyDescent="0.25">
      <c r="A131" t="s">
        <v>19654</v>
      </c>
      <c r="B131" s="563" t="s">
        <v>11497</v>
      </c>
      <c r="C131" t="s">
        <v>12886</v>
      </c>
      <c r="D131" t="s">
        <v>12231</v>
      </c>
      <c r="E131" t="s">
        <v>12887</v>
      </c>
      <c r="F131" t="s">
        <v>12888</v>
      </c>
      <c r="H131" t="s">
        <v>11430</v>
      </c>
      <c r="I131" s="1" t="s">
        <v>9141</v>
      </c>
      <c r="J131" t="s">
        <v>12889</v>
      </c>
      <c r="K131" t="s">
        <v>9142</v>
      </c>
      <c r="M131" s="119" t="s">
        <v>15837</v>
      </c>
      <c r="N131" t="s">
        <v>12890</v>
      </c>
    </row>
    <row r="132" spans="1:15" x14ac:dyDescent="0.25">
      <c r="A132" t="s">
        <v>19655</v>
      </c>
      <c r="B132" s="563" t="s">
        <v>12891</v>
      </c>
      <c r="C132" t="s">
        <v>12892</v>
      </c>
      <c r="D132" t="s">
        <v>12231</v>
      </c>
      <c r="E132" t="s">
        <v>12893</v>
      </c>
      <c r="F132" t="s">
        <v>19656</v>
      </c>
      <c r="H132" t="s">
        <v>12421</v>
      </c>
      <c r="I132" s="1" t="s">
        <v>11444</v>
      </c>
      <c r="J132" t="s">
        <v>19657</v>
      </c>
      <c r="K132" t="s">
        <v>9142</v>
      </c>
      <c r="L132" t="s">
        <v>12524</v>
      </c>
      <c r="N132" t="s">
        <v>12524</v>
      </c>
    </row>
    <row r="133" spans="1:15" x14ac:dyDescent="0.25">
      <c r="A133" t="s">
        <v>18986</v>
      </c>
      <c r="B133" s="563" t="s">
        <v>12894</v>
      </c>
      <c r="C133" t="s">
        <v>12895</v>
      </c>
      <c r="E133" t="s">
        <v>12896</v>
      </c>
      <c r="F133" t="s">
        <v>12897</v>
      </c>
      <c r="H133" t="s">
        <v>11437</v>
      </c>
      <c r="I133" s="1" t="s">
        <v>9141</v>
      </c>
      <c r="J133" t="s">
        <v>12898</v>
      </c>
      <c r="K133" t="s">
        <v>9142</v>
      </c>
      <c r="M133" s="119" t="s">
        <v>15844</v>
      </c>
      <c r="N133" t="s">
        <v>12870</v>
      </c>
    </row>
    <row r="134" spans="1:15" x14ac:dyDescent="0.25">
      <c r="A134" t="s">
        <v>12900</v>
      </c>
      <c r="B134" s="563" t="s">
        <v>12901</v>
      </c>
      <c r="C134" t="s">
        <v>19658</v>
      </c>
      <c r="D134" t="s">
        <v>19659</v>
      </c>
      <c r="E134" t="s">
        <v>12902</v>
      </c>
      <c r="F134" t="s">
        <v>12903</v>
      </c>
      <c r="G134" t="s">
        <v>12904</v>
      </c>
      <c r="H134" t="s">
        <v>12702</v>
      </c>
      <c r="I134" s="1" t="s">
        <v>9141</v>
      </c>
      <c r="J134" t="s">
        <v>12905</v>
      </c>
      <c r="K134" t="s">
        <v>9142</v>
      </c>
      <c r="M134" s="119" t="s">
        <v>15839</v>
      </c>
      <c r="N134" t="s">
        <v>12906</v>
      </c>
    </row>
    <row r="135" spans="1:15" x14ac:dyDescent="0.25">
      <c r="A135" t="s">
        <v>12907</v>
      </c>
      <c r="B135" s="563" t="s">
        <v>12908</v>
      </c>
      <c r="C135" t="s">
        <v>12909</v>
      </c>
      <c r="D135" t="s">
        <v>14074</v>
      </c>
      <c r="E135" t="s">
        <v>12910</v>
      </c>
      <c r="F135" t="s">
        <v>12911</v>
      </c>
      <c r="H135" t="s">
        <v>12912</v>
      </c>
      <c r="I135" s="1" t="s">
        <v>9141</v>
      </c>
      <c r="J135" t="s">
        <v>12913</v>
      </c>
      <c r="K135" t="s">
        <v>9142</v>
      </c>
      <c r="M135" s="119" t="s">
        <v>15839</v>
      </c>
      <c r="N135" t="s">
        <v>12914</v>
      </c>
      <c r="O135" t="s">
        <v>12915</v>
      </c>
    </row>
    <row r="136" spans="1:15" x14ac:dyDescent="0.25">
      <c r="A136" t="s">
        <v>18987</v>
      </c>
      <c r="B136" s="563" t="s">
        <v>12916</v>
      </c>
      <c r="C136" t="s">
        <v>12917</v>
      </c>
      <c r="E136" t="s">
        <v>12918</v>
      </c>
      <c r="F136" t="s">
        <v>12919</v>
      </c>
      <c r="H136" t="s">
        <v>11437</v>
      </c>
      <c r="I136" s="1" t="s">
        <v>9141</v>
      </c>
      <c r="J136" t="s">
        <v>12920</v>
      </c>
      <c r="K136" t="s">
        <v>9142</v>
      </c>
      <c r="L136" t="s">
        <v>12921</v>
      </c>
      <c r="M136" s="119" t="s">
        <v>15845</v>
      </c>
      <c r="N136" t="s">
        <v>12922</v>
      </c>
      <c r="O136" t="s">
        <v>12923</v>
      </c>
    </row>
    <row r="137" spans="1:15" x14ac:dyDescent="0.25">
      <c r="A137" t="s">
        <v>12924</v>
      </c>
      <c r="B137" s="563" t="s">
        <v>12925</v>
      </c>
      <c r="C137" t="s">
        <v>12926</v>
      </c>
      <c r="D137" t="s">
        <v>12881</v>
      </c>
      <c r="E137" t="s">
        <v>12927</v>
      </c>
      <c r="F137" t="s">
        <v>12928</v>
      </c>
      <c r="H137" t="s">
        <v>11439</v>
      </c>
      <c r="I137" s="1" t="s">
        <v>9141</v>
      </c>
      <c r="J137" t="s">
        <v>12929</v>
      </c>
      <c r="K137" t="s">
        <v>9142</v>
      </c>
    </row>
    <row r="138" spans="1:15" x14ac:dyDescent="0.25">
      <c r="A138" t="s">
        <v>19660</v>
      </c>
      <c r="B138" s="563" t="s">
        <v>12931</v>
      </c>
      <c r="C138" t="s">
        <v>12930</v>
      </c>
      <c r="E138" t="s">
        <v>19661</v>
      </c>
      <c r="F138" t="s">
        <v>12932</v>
      </c>
      <c r="H138" t="s">
        <v>11437</v>
      </c>
      <c r="I138" s="1" t="s">
        <v>9141</v>
      </c>
      <c r="J138" t="s">
        <v>12933</v>
      </c>
      <c r="K138" t="s">
        <v>9142</v>
      </c>
      <c r="L138" t="s">
        <v>12934</v>
      </c>
      <c r="M138" s="119" t="s">
        <v>15839</v>
      </c>
      <c r="O138" t="s">
        <v>12935</v>
      </c>
    </row>
    <row r="139" spans="1:15" x14ac:dyDescent="0.25">
      <c r="A139" t="s">
        <v>19662</v>
      </c>
      <c r="B139" s="563" t="s">
        <v>12936</v>
      </c>
      <c r="C139" t="s">
        <v>12895</v>
      </c>
      <c r="D139" t="s">
        <v>12231</v>
      </c>
      <c r="E139" t="s">
        <v>12937</v>
      </c>
      <c r="F139" t="s">
        <v>12897</v>
      </c>
      <c r="H139" t="s">
        <v>11437</v>
      </c>
      <c r="I139" s="1" t="s">
        <v>9141</v>
      </c>
      <c r="J139" t="s">
        <v>12898</v>
      </c>
      <c r="K139" t="s">
        <v>9142</v>
      </c>
      <c r="O139" t="s">
        <v>12224</v>
      </c>
    </row>
    <row r="140" spans="1:15" x14ac:dyDescent="0.25">
      <c r="A140" t="s">
        <v>12938</v>
      </c>
      <c r="B140" s="563" t="s">
        <v>12939</v>
      </c>
      <c r="C140" t="s">
        <v>12940</v>
      </c>
      <c r="D140" t="s">
        <v>12231</v>
      </c>
      <c r="E140" t="s">
        <v>12941</v>
      </c>
      <c r="F140" t="s">
        <v>12942</v>
      </c>
      <c r="G140" t="s">
        <v>12943</v>
      </c>
      <c r="H140" t="s">
        <v>11136</v>
      </c>
      <c r="I140" s="1" t="s">
        <v>9141</v>
      </c>
      <c r="J140" t="s">
        <v>12944</v>
      </c>
      <c r="K140" t="s">
        <v>9142</v>
      </c>
      <c r="L140" t="s">
        <v>12854</v>
      </c>
      <c r="M140" s="119" t="s">
        <v>15848</v>
      </c>
      <c r="N140" t="s">
        <v>12854</v>
      </c>
      <c r="O140" t="s">
        <v>12224</v>
      </c>
    </row>
    <row r="141" spans="1:15" x14ac:dyDescent="0.25">
      <c r="A141" t="s">
        <v>19663</v>
      </c>
      <c r="B141" s="563" t="s">
        <v>12945</v>
      </c>
      <c r="C141" t="s">
        <v>19664</v>
      </c>
      <c r="E141" t="s">
        <v>19665</v>
      </c>
      <c r="F141" t="s">
        <v>12946</v>
      </c>
      <c r="G141" t="s">
        <v>12947</v>
      </c>
      <c r="H141" t="s">
        <v>12948</v>
      </c>
      <c r="I141" s="1" t="s">
        <v>9141</v>
      </c>
      <c r="J141" t="s">
        <v>12949</v>
      </c>
      <c r="K141" t="s">
        <v>9142</v>
      </c>
      <c r="L141" t="s">
        <v>12224</v>
      </c>
    </row>
    <row r="142" spans="1:15" x14ac:dyDescent="0.25">
      <c r="A142" t="s">
        <v>19666</v>
      </c>
      <c r="B142" s="563" t="s">
        <v>12950</v>
      </c>
      <c r="C142" t="s">
        <v>12951</v>
      </c>
      <c r="D142" t="s">
        <v>12266</v>
      </c>
      <c r="E142" t="s">
        <v>12952</v>
      </c>
      <c r="F142" t="s">
        <v>12953</v>
      </c>
      <c r="H142" t="s">
        <v>12954</v>
      </c>
      <c r="I142" s="1" t="s">
        <v>9141</v>
      </c>
      <c r="J142" t="s">
        <v>12955</v>
      </c>
      <c r="K142" t="s">
        <v>9142</v>
      </c>
      <c r="L142" t="s">
        <v>12363</v>
      </c>
      <c r="N142" t="s">
        <v>12363</v>
      </c>
      <c r="O142" t="s">
        <v>12956</v>
      </c>
    </row>
    <row r="143" spans="1:15" x14ac:dyDescent="0.25">
      <c r="A143" t="s">
        <v>19667</v>
      </c>
      <c r="B143" s="563" t="s">
        <v>12960</v>
      </c>
      <c r="C143" t="s">
        <v>12961</v>
      </c>
      <c r="D143" t="s">
        <v>12231</v>
      </c>
      <c r="E143" t="s">
        <v>12962</v>
      </c>
      <c r="F143" t="s">
        <v>12963</v>
      </c>
      <c r="G143" t="s">
        <v>12839</v>
      </c>
      <c r="H143" t="s">
        <v>12964</v>
      </c>
      <c r="I143" s="1" t="s">
        <v>9141</v>
      </c>
      <c r="J143" t="s">
        <v>12965</v>
      </c>
      <c r="K143" t="s">
        <v>9142</v>
      </c>
      <c r="M143" s="119" t="s">
        <v>15837</v>
      </c>
      <c r="N143" t="s">
        <v>12966</v>
      </c>
    </row>
    <row r="144" spans="1:15" x14ac:dyDescent="0.25">
      <c r="A144" t="s">
        <v>12967</v>
      </c>
      <c r="B144" s="563" t="s">
        <v>12968</v>
      </c>
      <c r="C144" t="s">
        <v>12967</v>
      </c>
      <c r="E144" t="s">
        <v>12969</v>
      </c>
      <c r="F144" t="s">
        <v>12970</v>
      </c>
      <c r="H144" t="s">
        <v>12248</v>
      </c>
      <c r="I144" s="1" t="s">
        <v>9141</v>
      </c>
      <c r="J144" t="s">
        <v>12971</v>
      </c>
      <c r="K144" t="s">
        <v>9142</v>
      </c>
      <c r="M144" s="119" t="s">
        <v>15849</v>
      </c>
    </row>
    <row r="145" spans="1:15" x14ac:dyDescent="0.25">
      <c r="A145" t="s">
        <v>19668</v>
      </c>
      <c r="B145" s="563" t="s">
        <v>12972</v>
      </c>
      <c r="C145" t="s">
        <v>12973</v>
      </c>
      <c r="D145" t="s">
        <v>13753</v>
      </c>
      <c r="E145" t="s">
        <v>12974</v>
      </c>
      <c r="F145" t="s">
        <v>12975</v>
      </c>
      <c r="H145" t="s">
        <v>11136</v>
      </c>
      <c r="I145" s="1" t="s">
        <v>9141</v>
      </c>
      <c r="J145" t="s">
        <v>12616</v>
      </c>
      <c r="K145" t="s">
        <v>9142</v>
      </c>
      <c r="N145" t="s">
        <v>12976</v>
      </c>
      <c r="O145" t="s">
        <v>12977</v>
      </c>
    </row>
    <row r="146" spans="1:15" x14ac:dyDescent="0.25">
      <c r="A146" t="s">
        <v>19669</v>
      </c>
      <c r="B146" s="563" t="s">
        <v>12978</v>
      </c>
      <c r="C146" t="s">
        <v>19670</v>
      </c>
      <c r="D146" t="s">
        <v>12231</v>
      </c>
      <c r="F146" t="s">
        <v>19671</v>
      </c>
      <c r="H146" t="s">
        <v>12316</v>
      </c>
      <c r="I146" s="1" t="s">
        <v>11444</v>
      </c>
      <c r="J146" t="s">
        <v>19672</v>
      </c>
      <c r="K146" t="s">
        <v>9142</v>
      </c>
      <c r="N146" t="s">
        <v>12980</v>
      </c>
      <c r="O146" t="s">
        <v>11445</v>
      </c>
    </row>
    <row r="147" spans="1:15" x14ac:dyDescent="0.25">
      <c r="A147" t="s">
        <v>12981</v>
      </c>
      <c r="B147" s="563" t="s">
        <v>12982</v>
      </c>
      <c r="C147" t="s">
        <v>12983</v>
      </c>
      <c r="D147" t="s">
        <v>12231</v>
      </c>
      <c r="E147" t="s">
        <v>12984</v>
      </c>
      <c r="F147" t="s">
        <v>12985</v>
      </c>
      <c r="H147" t="s">
        <v>11136</v>
      </c>
      <c r="I147" s="1" t="s">
        <v>9141</v>
      </c>
      <c r="J147" t="s">
        <v>12986</v>
      </c>
      <c r="K147" t="s">
        <v>9142</v>
      </c>
    </row>
    <row r="148" spans="1:15" x14ac:dyDescent="0.25">
      <c r="A148" t="s">
        <v>19673</v>
      </c>
      <c r="B148" s="563" t="s">
        <v>12987</v>
      </c>
      <c r="C148" t="s">
        <v>12988</v>
      </c>
      <c r="D148" t="s">
        <v>12231</v>
      </c>
      <c r="E148" t="s">
        <v>12989</v>
      </c>
      <c r="F148" t="s">
        <v>19674</v>
      </c>
      <c r="H148" t="s">
        <v>19675</v>
      </c>
      <c r="I148" s="1" t="s">
        <v>11444</v>
      </c>
      <c r="J148" t="s">
        <v>19676</v>
      </c>
      <c r="K148" t="s">
        <v>9142</v>
      </c>
      <c r="L148" t="s">
        <v>12520</v>
      </c>
      <c r="M148" s="119" t="s">
        <v>15839</v>
      </c>
      <c r="N148" t="s">
        <v>12520</v>
      </c>
      <c r="O148" t="s">
        <v>12990</v>
      </c>
    </row>
    <row r="149" spans="1:15" x14ac:dyDescent="0.25">
      <c r="A149" t="s">
        <v>12991</v>
      </c>
      <c r="B149" s="563" t="s">
        <v>12992</v>
      </c>
      <c r="C149" t="s">
        <v>12993</v>
      </c>
      <c r="D149" t="s">
        <v>12231</v>
      </c>
      <c r="F149" t="s">
        <v>12994</v>
      </c>
      <c r="H149" t="s">
        <v>12964</v>
      </c>
      <c r="I149" s="1" t="s">
        <v>9141</v>
      </c>
      <c r="J149" t="s">
        <v>12995</v>
      </c>
      <c r="K149" t="s">
        <v>9142</v>
      </c>
      <c r="L149" t="s">
        <v>12996</v>
      </c>
    </row>
    <row r="150" spans="1:15" x14ac:dyDescent="0.25">
      <c r="A150" t="s">
        <v>12997</v>
      </c>
      <c r="B150" s="563" t="s">
        <v>12998</v>
      </c>
      <c r="C150" t="s">
        <v>12246</v>
      </c>
      <c r="E150" t="s">
        <v>19677</v>
      </c>
      <c r="F150" t="s">
        <v>12999</v>
      </c>
      <c r="G150" t="s">
        <v>18988</v>
      </c>
      <c r="H150" t="s">
        <v>11437</v>
      </c>
      <c r="I150" s="1" t="s">
        <v>9141</v>
      </c>
      <c r="J150" t="s">
        <v>13000</v>
      </c>
      <c r="K150" t="s">
        <v>9142</v>
      </c>
    </row>
    <row r="151" spans="1:15" x14ac:dyDescent="0.25">
      <c r="A151" t="s">
        <v>19678</v>
      </c>
      <c r="B151" s="563" t="s">
        <v>13002</v>
      </c>
      <c r="C151" t="s">
        <v>13001</v>
      </c>
      <c r="D151" t="s">
        <v>12231</v>
      </c>
      <c r="E151" t="s">
        <v>13003</v>
      </c>
      <c r="F151" t="s">
        <v>13004</v>
      </c>
      <c r="H151" t="s">
        <v>11439</v>
      </c>
      <c r="I151" s="1" t="s">
        <v>9141</v>
      </c>
      <c r="J151" t="s">
        <v>13005</v>
      </c>
      <c r="K151" t="s">
        <v>9142</v>
      </c>
    </row>
    <row r="152" spans="1:15" x14ac:dyDescent="0.25">
      <c r="A152" t="s">
        <v>13006</v>
      </c>
      <c r="B152" s="563" t="s">
        <v>13007</v>
      </c>
      <c r="C152" t="s">
        <v>13008</v>
      </c>
      <c r="F152" t="s">
        <v>13009</v>
      </c>
      <c r="H152" t="s">
        <v>13010</v>
      </c>
      <c r="I152" s="1" t="s">
        <v>9141</v>
      </c>
      <c r="J152" t="s">
        <v>13011</v>
      </c>
      <c r="K152" t="s">
        <v>9142</v>
      </c>
      <c r="L152" t="s">
        <v>12670</v>
      </c>
    </row>
    <row r="153" spans="1:15" x14ac:dyDescent="0.25">
      <c r="A153" t="s">
        <v>19679</v>
      </c>
      <c r="B153" s="563" t="s">
        <v>13012</v>
      </c>
      <c r="C153" t="s">
        <v>19680</v>
      </c>
      <c r="D153" t="s">
        <v>13729</v>
      </c>
      <c r="E153" t="s">
        <v>13013</v>
      </c>
      <c r="F153" t="s">
        <v>13014</v>
      </c>
      <c r="H153" t="s">
        <v>12374</v>
      </c>
      <c r="I153" s="1" t="s">
        <v>9141</v>
      </c>
      <c r="J153" t="s">
        <v>13015</v>
      </c>
      <c r="K153" t="s">
        <v>9142</v>
      </c>
      <c r="L153" t="s">
        <v>13016</v>
      </c>
      <c r="M153" s="119" t="s">
        <v>15844</v>
      </c>
      <c r="N153" t="s">
        <v>13016</v>
      </c>
    </row>
    <row r="154" spans="1:15" x14ac:dyDescent="0.25">
      <c r="A154" t="s">
        <v>19681</v>
      </c>
      <c r="B154" s="563" t="s">
        <v>13017</v>
      </c>
      <c r="C154" t="s">
        <v>13018</v>
      </c>
      <c r="D154" t="s">
        <v>12231</v>
      </c>
      <c r="E154" t="s">
        <v>13019</v>
      </c>
      <c r="F154" t="s">
        <v>19682</v>
      </c>
      <c r="H154" t="s">
        <v>11432</v>
      </c>
      <c r="I154" s="1" t="s">
        <v>11444</v>
      </c>
      <c r="J154" t="s">
        <v>17764</v>
      </c>
      <c r="K154" t="s">
        <v>9142</v>
      </c>
      <c r="L154" t="s">
        <v>13016</v>
      </c>
      <c r="M154" s="119" t="s">
        <v>15843</v>
      </c>
      <c r="N154" t="s">
        <v>13016</v>
      </c>
      <c r="O154" t="s">
        <v>12224</v>
      </c>
    </row>
    <row r="155" spans="1:15" x14ac:dyDescent="0.25">
      <c r="A155" t="s">
        <v>19683</v>
      </c>
      <c r="B155" s="563" t="s">
        <v>11498</v>
      </c>
      <c r="C155" t="s">
        <v>13020</v>
      </c>
      <c r="D155" t="s">
        <v>18989</v>
      </c>
      <c r="E155" t="s">
        <v>13021</v>
      </c>
      <c r="F155" t="s">
        <v>18990</v>
      </c>
      <c r="H155" t="s">
        <v>11432</v>
      </c>
      <c r="I155" s="1" t="s">
        <v>9141</v>
      </c>
      <c r="J155" t="s">
        <v>18991</v>
      </c>
      <c r="K155" t="s">
        <v>9142</v>
      </c>
      <c r="L155" t="s">
        <v>12670</v>
      </c>
      <c r="M155" s="119" t="s">
        <v>15845</v>
      </c>
      <c r="N155" t="s">
        <v>13023</v>
      </c>
      <c r="O155" t="s">
        <v>13597</v>
      </c>
    </row>
    <row r="156" spans="1:15" x14ac:dyDescent="0.25">
      <c r="A156" t="s">
        <v>19684</v>
      </c>
      <c r="B156" s="563" t="s">
        <v>13024</v>
      </c>
      <c r="C156" t="s">
        <v>13025</v>
      </c>
      <c r="D156" t="s">
        <v>12231</v>
      </c>
      <c r="E156" t="s">
        <v>13026</v>
      </c>
      <c r="F156" t="s">
        <v>19685</v>
      </c>
      <c r="H156" t="s">
        <v>11437</v>
      </c>
      <c r="I156" s="1" t="s">
        <v>11444</v>
      </c>
      <c r="J156" t="s">
        <v>19686</v>
      </c>
      <c r="K156" t="s">
        <v>9142</v>
      </c>
      <c r="L156" t="s">
        <v>12611</v>
      </c>
    </row>
    <row r="157" spans="1:15" x14ac:dyDescent="0.25">
      <c r="A157" t="s">
        <v>19687</v>
      </c>
      <c r="B157" s="563" t="s">
        <v>13028</v>
      </c>
      <c r="C157" t="s">
        <v>13029</v>
      </c>
      <c r="D157" t="s">
        <v>12231</v>
      </c>
      <c r="E157" t="s">
        <v>13030</v>
      </c>
      <c r="F157" t="s">
        <v>19688</v>
      </c>
      <c r="H157" t="s">
        <v>14709</v>
      </c>
      <c r="I157" s="1" t="s">
        <v>11444</v>
      </c>
      <c r="J157" t="s">
        <v>17890</v>
      </c>
      <c r="K157" t="s">
        <v>9142</v>
      </c>
      <c r="O157" t="s">
        <v>13027</v>
      </c>
    </row>
    <row r="158" spans="1:15" x14ac:dyDescent="0.25">
      <c r="A158" t="s">
        <v>19689</v>
      </c>
      <c r="B158" s="563" t="s">
        <v>13031</v>
      </c>
      <c r="C158" t="s">
        <v>13032</v>
      </c>
      <c r="D158" t="s">
        <v>12231</v>
      </c>
      <c r="E158" t="s">
        <v>13033</v>
      </c>
      <c r="F158" t="s">
        <v>13034</v>
      </c>
      <c r="H158" t="s">
        <v>12741</v>
      </c>
      <c r="I158" s="1" t="s">
        <v>9141</v>
      </c>
      <c r="J158" t="s">
        <v>13035</v>
      </c>
      <c r="K158" t="s">
        <v>9142</v>
      </c>
      <c r="M158" s="119" t="s">
        <v>15844</v>
      </c>
      <c r="N158" t="s">
        <v>13036</v>
      </c>
    </row>
    <row r="159" spans="1:15" x14ac:dyDescent="0.25">
      <c r="A159" t="s">
        <v>19690</v>
      </c>
      <c r="B159" s="563" t="s">
        <v>13037</v>
      </c>
      <c r="C159" t="s">
        <v>13038</v>
      </c>
      <c r="D159" t="s">
        <v>12231</v>
      </c>
      <c r="E159" t="s">
        <v>13039</v>
      </c>
      <c r="F159" t="s">
        <v>13040</v>
      </c>
      <c r="H159" t="s">
        <v>12228</v>
      </c>
      <c r="I159" s="1" t="s">
        <v>9141</v>
      </c>
      <c r="J159" t="s">
        <v>13041</v>
      </c>
      <c r="K159" t="s">
        <v>9142</v>
      </c>
      <c r="M159" s="119" t="s">
        <v>15841</v>
      </c>
      <c r="N159" t="s">
        <v>13042</v>
      </c>
      <c r="O159" t="s">
        <v>13043</v>
      </c>
    </row>
    <row r="160" spans="1:15" x14ac:dyDescent="0.25">
      <c r="A160" t="s">
        <v>19691</v>
      </c>
      <c r="B160" s="563" t="s">
        <v>13044</v>
      </c>
      <c r="C160" t="s">
        <v>13045</v>
      </c>
      <c r="D160" t="s">
        <v>12231</v>
      </c>
      <c r="E160" t="s">
        <v>19692</v>
      </c>
      <c r="F160" t="s">
        <v>13046</v>
      </c>
      <c r="H160" t="s">
        <v>11437</v>
      </c>
      <c r="I160" s="1" t="s">
        <v>9141</v>
      </c>
      <c r="J160" t="s">
        <v>13047</v>
      </c>
      <c r="K160" t="s">
        <v>9142</v>
      </c>
      <c r="L160" t="s">
        <v>12611</v>
      </c>
    </row>
    <row r="161" spans="1:15" x14ac:dyDescent="0.25">
      <c r="A161" t="s">
        <v>13048</v>
      </c>
      <c r="B161" s="563" t="s">
        <v>11499</v>
      </c>
      <c r="C161" t="s">
        <v>12959</v>
      </c>
      <c r="D161" t="s">
        <v>12266</v>
      </c>
      <c r="E161" t="s">
        <v>13049</v>
      </c>
      <c r="F161" t="s">
        <v>13050</v>
      </c>
      <c r="H161" t="s">
        <v>12316</v>
      </c>
      <c r="I161" s="1" t="s">
        <v>9141</v>
      </c>
      <c r="J161" t="s">
        <v>13051</v>
      </c>
      <c r="K161" t="s">
        <v>9142</v>
      </c>
    </row>
    <row r="162" spans="1:15" x14ac:dyDescent="0.25">
      <c r="A162" t="s">
        <v>13052</v>
      </c>
      <c r="B162" s="563" t="s">
        <v>13053</v>
      </c>
      <c r="C162" t="s">
        <v>13054</v>
      </c>
      <c r="D162" t="s">
        <v>12266</v>
      </c>
      <c r="E162" t="s">
        <v>13055</v>
      </c>
      <c r="F162" t="s">
        <v>13056</v>
      </c>
      <c r="H162" t="s">
        <v>12316</v>
      </c>
      <c r="I162" s="1" t="s">
        <v>9141</v>
      </c>
      <c r="J162" t="s">
        <v>13057</v>
      </c>
      <c r="K162" t="s">
        <v>9142</v>
      </c>
      <c r="L162" t="s">
        <v>12959</v>
      </c>
      <c r="M162" s="119" t="s">
        <v>15842</v>
      </c>
      <c r="N162" t="s">
        <v>12959</v>
      </c>
      <c r="O162" t="s">
        <v>13058</v>
      </c>
    </row>
    <row r="163" spans="1:15" x14ac:dyDescent="0.25">
      <c r="A163" t="s">
        <v>19693</v>
      </c>
      <c r="B163" s="563" t="s">
        <v>13059</v>
      </c>
      <c r="C163" t="s">
        <v>13060</v>
      </c>
      <c r="D163" t="s">
        <v>12231</v>
      </c>
      <c r="E163" t="s">
        <v>13061</v>
      </c>
      <c r="F163" t="s">
        <v>13062</v>
      </c>
      <c r="H163" t="s">
        <v>11437</v>
      </c>
      <c r="I163" s="1" t="s">
        <v>9141</v>
      </c>
      <c r="J163" t="s">
        <v>13063</v>
      </c>
      <c r="K163" t="s">
        <v>9142</v>
      </c>
      <c r="O163" t="s">
        <v>12224</v>
      </c>
    </row>
    <row r="164" spans="1:15" x14ac:dyDescent="0.25">
      <c r="A164" t="s">
        <v>13064</v>
      </c>
      <c r="B164" s="563" t="s">
        <v>13065</v>
      </c>
    </row>
    <row r="165" spans="1:15" x14ac:dyDescent="0.25">
      <c r="A165" t="s">
        <v>19694</v>
      </c>
      <c r="B165" s="563" t="s">
        <v>13066</v>
      </c>
      <c r="C165" t="s">
        <v>13067</v>
      </c>
      <c r="F165" t="s">
        <v>13068</v>
      </c>
      <c r="H165" t="s">
        <v>11437</v>
      </c>
      <c r="I165" s="1" t="s">
        <v>9141</v>
      </c>
      <c r="J165" t="s">
        <v>13069</v>
      </c>
      <c r="K165" t="s">
        <v>9142</v>
      </c>
    </row>
    <row r="166" spans="1:15" x14ac:dyDescent="0.25">
      <c r="A166" t="s">
        <v>19695</v>
      </c>
      <c r="B166" s="563" t="s">
        <v>13070</v>
      </c>
      <c r="C166" t="s">
        <v>13071</v>
      </c>
      <c r="D166" t="s">
        <v>12231</v>
      </c>
      <c r="E166" t="s">
        <v>13072</v>
      </c>
      <c r="F166" t="s">
        <v>13073</v>
      </c>
      <c r="H166" t="s">
        <v>11439</v>
      </c>
      <c r="I166" s="1" t="s">
        <v>9141</v>
      </c>
      <c r="J166" t="s">
        <v>13074</v>
      </c>
      <c r="K166" t="s">
        <v>9142</v>
      </c>
      <c r="O166" t="s">
        <v>13075</v>
      </c>
    </row>
    <row r="167" spans="1:15" x14ac:dyDescent="0.25">
      <c r="A167" t="s">
        <v>13076</v>
      </c>
      <c r="B167" s="563" t="s">
        <v>13077</v>
      </c>
      <c r="C167" t="s">
        <v>13078</v>
      </c>
      <c r="D167" t="s">
        <v>12231</v>
      </c>
      <c r="E167" t="s">
        <v>17035</v>
      </c>
      <c r="F167" t="s">
        <v>18992</v>
      </c>
      <c r="H167" t="s">
        <v>16837</v>
      </c>
      <c r="I167" s="1" t="s">
        <v>9141</v>
      </c>
      <c r="J167" t="s">
        <v>15613</v>
      </c>
      <c r="K167" t="s">
        <v>9142</v>
      </c>
      <c r="L167" t="s">
        <v>13079</v>
      </c>
    </row>
    <row r="168" spans="1:15" x14ac:dyDescent="0.25">
      <c r="A168" t="s">
        <v>19696</v>
      </c>
      <c r="B168" s="563" t="s">
        <v>13080</v>
      </c>
      <c r="C168" t="s">
        <v>13081</v>
      </c>
      <c r="F168" t="s">
        <v>13082</v>
      </c>
      <c r="H168" t="s">
        <v>12536</v>
      </c>
      <c r="I168" s="1" t="s">
        <v>9141</v>
      </c>
      <c r="J168" t="s">
        <v>12537</v>
      </c>
      <c r="K168" t="s">
        <v>9142</v>
      </c>
      <c r="M168" s="119" t="s">
        <v>15839</v>
      </c>
      <c r="N168" t="s">
        <v>12854</v>
      </c>
      <c r="O168" t="s">
        <v>12224</v>
      </c>
    </row>
    <row r="169" spans="1:15" x14ac:dyDescent="0.25">
      <c r="A169" t="s">
        <v>18993</v>
      </c>
      <c r="B169" s="563" t="s">
        <v>13083</v>
      </c>
      <c r="C169" t="s">
        <v>13084</v>
      </c>
      <c r="D169" t="s">
        <v>12231</v>
      </c>
      <c r="E169" t="s">
        <v>13085</v>
      </c>
      <c r="F169" t="s">
        <v>13086</v>
      </c>
      <c r="H169" t="s">
        <v>11430</v>
      </c>
      <c r="I169" s="1" t="s">
        <v>9141</v>
      </c>
      <c r="J169" t="s">
        <v>13087</v>
      </c>
      <c r="K169" t="s">
        <v>9142</v>
      </c>
      <c r="M169" s="119" t="s">
        <v>15843</v>
      </c>
    </row>
    <row r="170" spans="1:15" x14ac:dyDescent="0.25">
      <c r="A170" t="s">
        <v>13088</v>
      </c>
      <c r="B170" s="563" t="s">
        <v>11500</v>
      </c>
      <c r="C170" t="s">
        <v>13089</v>
      </c>
      <c r="E170" t="s">
        <v>13090</v>
      </c>
      <c r="F170" t="s">
        <v>13091</v>
      </c>
      <c r="H170" t="s">
        <v>12353</v>
      </c>
      <c r="I170" s="1" t="s">
        <v>9141</v>
      </c>
      <c r="J170" t="s">
        <v>13092</v>
      </c>
      <c r="K170" t="s">
        <v>9142</v>
      </c>
      <c r="L170" t="s">
        <v>12740</v>
      </c>
      <c r="M170" s="119" t="s">
        <v>15837</v>
      </c>
      <c r="N170" t="s">
        <v>13093</v>
      </c>
      <c r="O170" t="s">
        <v>11446</v>
      </c>
    </row>
    <row r="171" spans="1:15" x14ac:dyDescent="0.25">
      <c r="A171" t="s">
        <v>19697</v>
      </c>
      <c r="B171" s="563" t="s">
        <v>13094</v>
      </c>
      <c r="C171" t="s">
        <v>13095</v>
      </c>
      <c r="D171" t="s">
        <v>12231</v>
      </c>
      <c r="E171" t="s">
        <v>13096</v>
      </c>
      <c r="F171" t="s">
        <v>13097</v>
      </c>
      <c r="H171" t="s">
        <v>11136</v>
      </c>
      <c r="I171" s="1" t="s">
        <v>9141</v>
      </c>
      <c r="J171" t="s">
        <v>12616</v>
      </c>
      <c r="K171" t="s">
        <v>9142</v>
      </c>
      <c r="L171" t="s">
        <v>12363</v>
      </c>
      <c r="M171" s="119" t="s">
        <v>15839</v>
      </c>
      <c r="N171" t="s">
        <v>12363</v>
      </c>
      <c r="O171" t="s">
        <v>13098</v>
      </c>
    </row>
    <row r="172" spans="1:15" x14ac:dyDescent="0.25">
      <c r="A172" t="s">
        <v>18994</v>
      </c>
      <c r="B172" s="563" t="s">
        <v>13099</v>
      </c>
      <c r="C172" t="s">
        <v>13100</v>
      </c>
      <c r="D172" t="s">
        <v>12231</v>
      </c>
      <c r="E172" t="s">
        <v>13101</v>
      </c>
      <c r="F172" t="s">
        <v>13102</v>
      </c>
      <c r="H172" t="s">
        <v>13103</v>
      </c>
      <c r="I172" s="1" t="s">
        <v>9141</v>
      </c>
      <c r="J172" t="s">
        <v>13104</v>
      </c>
      <c r="K172" t="s">
        <v>9142</v>
      </c>
      <c r="L172" t="s">
        <v>12475</v>
      </c>
      <c r="N172" t="s">
        <v>12475</v>
      </c>
      <c r="O172" t="s">
        <v>12915</v>
      </c>
    </row>
    <row r="173" spans="1:15" x14ac:dyDescent="0.25">
      <c r="A173" t="s">
        <v>13105</v>
      </c>
      <c r="B173" s="563" t="s">
        <v>13106</v>
      </c>
      <c r="C173" t="s">
        <v>12339</v>
      </c>
      <c r="D173" t="s">
        <v>12231</v>
      </c>
      <c r="E173" t="s">
        <v>13107</v>
      </c>
      <c r="F173" t="s">
        <v>12340</v>
      </c>
      <c r="H173" t="s">
        <v>12256</v>
      </c>
      <c r="I173" s="1" t="s">
        <v>9141</v>
      </c>
      <c r="J173" t="s">
        <v>12341</v>
      </c>
      <c r="K173" t="s">
        <v>9142</v>
      </c>
      <c r="L173" t="s">
        <v>13108</v>
      </c>
    </row>
    <row r="174" spans="1:15" x14ac:dyDescent="0.25">
      <c r="A174" t="s">
        <v>19698</v>
      </c>
      <c r="B174" s="563" t="s">
        <v>13109</v>
      </c>
      <c r="C174" t="s">
        <v>13110</v>
      </c>
      <c r="D174" t="s">
        <v>12266</v>
      </c>
      <c r="E174" t="s">
        <v>13111</v>
      </c>
      <c r="F174" t="s">
        <v>18995</v>
      </c>
      <c r="H174" t="s">
        <v>11432</v>
      </c>
      <c r="I174" s="1" t="s">
        <v>9141</v>
      </c>
      <c r="J174" t="s">
        <v>16826</v>
      </c>
      <c r="K174" t="s">
        <v>9142</v>
      </c>
      <c r="M174" s="119" t="s">
        <v>15847</v>
      </c>
      <c r="N174" t="s">
        <v>13112</v>
      </c>
      <c r="O174" t="s">
        <v>13075</v>
      </c>
    </row>
    <row r="175" spans="1:15" x14ac:dyDescent="0.25">
      <c r="A175" t="s">
        <v>13113</v>
      </c>
      <c r="B175" s="563" t="s">
        <v>13114</v>
      </c>
      <c r="C175" t="s">
        <v>13115</v>
      </c>
      <c r="F175" t="s">
        <v>13116</v>
      </c>
      <c r="H175" t="s">
        <v>11430</v>
      </c>
      <c r="I175" s="1" t="s">
        <v>9141</v>
      </c>
      <c r="J175" t="s">
        <v>13117</v>
      </c>
      <c r="K175" t="s">
        <v>9142</v>
      </c>
      <c r="M175" s="119" t="s">
        <v>15844</v>
      </c>
      <c r="N175" t="s">
        <v>13016</v>
      </c>
      <c r="O175" t="s">
        <v>13075</v>
      </c>
    </row>
    <row r="176" spans="1:15" x14ac:dyDescent="0.25">
      <c r="A176" t="s">
        <v>19699</v>
      </c>
      <c r="B176" s="563" t="s">
        <v>13118</v>
      </c>
      <c r="C176" t="s">
        <v>13119</v>
      </c>
      <c r="E176" t="s">
        <v>13120</v>
      </c>
      <c r="F176" t="s">
        <v>13121</v>
      </c>
      <c r="H176" t="s">
        <v>11136</v>
      </c>
      <c r="I176" s="1" t="s">
        <v>9141</v>
      </c>
      <c r="J176" t="s">
        <v>13122</v>
      </c>
      <c r="K176" t="s">
        <v>9142</v>
      </c>
      <c r="L176" t="s">
        <v>12959</v>
      </c>
      <c r="M176" s="119" t="s">
        <v>15847</v>
      </c>
      <c r="N176" t="s">
        <v>12959</v>
      </c>
      <c r="O176" t="s">
        <v>13075</v>
      </c>
    </row>
    <row r="177" spans="1:15" x14ac:dyDescent="0.25">
      <c r="A177" t="s">
        <v>13123</v>
      </c>
      <c r="B177" s="563" t="s">
        <v>13124</v>
      </c>
    </row>
    <row r="178" spans="1:15" x14ac:dyDescent="0.25">
      <c r="A178" t="s">
        <v>19700</v>
      </c>
      <c r="B178" s="563" t="s">
        <v>13126</v>
      </c>
      <c r="C178" t="s">
        <v>13127</v>
      </c>
      <c r="D178" t="s">
        <v>12231</v>
      </c>
      <c r="E178" t="s">
        <v>18233</v>
      </c>
      <c r="F178" t="s">
        <v>13128</v>
      </c>
      <c r="H178" t="s">
        <v>13129</v>
      </c>
      <c r="I178" s="1" t="s">
        <v>9141</v>
      </c>
      <c r="J178" t="s">
        <v>13130</v>
      </c>
      <c r="K178" t="s">
        <v>9142</v>
      </c>
      <c r="L178" t="s">
        <v>12520</v>
      </c>
      <c r="M178" s="119" t="s">
        <v>15849</v>
      </c>
      <c r="N178" t="s">
        <v>12854</v>
      </c>
      <c r="O178" t="s">
        <v>12224</v>
      </c>
    </row>
    <row r="179" spans="1:15" x14ac:dyDescent="0.25">
      <c r="A179" t="s">
        <v>16696</v>
      </c>
      <c r="B179" s="563" t="s">
        <v>13131</v>
      </c>
      <c r="C179" t="s">
        <v>15991</v>
      </c>
      <c r="D179" t="s">
        <v>12266</v>
      </c>
      <c r="E179" t="s">
        <v>18234</v>
      </c>
      <c r="F179" t="s">
        <v>15992</v>
      </c>
      <c r="G179" t="s">
        <v>15993</v>
      </c>
      <c r="H179" t="s">
        <v>11430</v>
      </c>
      <c r="I179" s="1" t="s">
        <v>9141</v>
      </c>
      <c r="J179" t="s">
        <v>15994</v>
      </c>
      <c r="K179" t="s">
        <v>9142</v>
      </c>
      <c r="N179" t="s">
        <v>18235</v>
      </c>
    </row>
    <row r="180" spans="1:15" x14ac:dyDescent="0.25">
      <c r="A180" t="s">
        <v>15995</v>
      </c>
      <c r="B180" s="563" t="s">
        <v>13132</v>
      </c>
      <c r="C180" t="s">
        <v>15996</v>
      </c>
      <c r="D180" t="s">
        <v>15997</v>
      </c>
      <c r="F180" t="s">
        <v>15998</v>
      </c>
      <c r="H180" t="s">
        <v>11430</v>
      </c>
      <c r="I180" s="1" t="s">
        <v>9141</v>
      </c>
      <c r="J180" t="s">
        <v>15999</v>
      </c>
      <c r="K180" t="s">
        <v>9142</v>
      </c>
      <c r="L180" t="s">
        <v>12959</v>
      </c>
      <c r="N180" t="s">
        <v>12959</v>
      </c>
    </row>
    <row r="181" spans="1:15" x14ac:dyDescent="0.25">
      <c r="A181" t="s">
        <v>16697</v>
      </c>
      <c r="B181" s="563" t="s">
        <v>13133</v>
      </c>
      <c r="C181" t="s">
        <v>16000</v>
      </c>
      <c r="D181" t="s">
        <v>13729</v>
      </c>
      <c r="E181" t="s">
        <v>18236</v>
      </c>
      <c r="F181" t="s">
        <v>16001</v>
      </c>
      <c r="G181" t="s">
        <v>16002</v>
      </c>
      <c r="H181" t="s">
        <v>11430</v>
      </c>
      <c r="I181" s="1" t="s">
        <v>9141</v>
      </c>
      <c r="J181" t="s">
        <v>16003</v>
      </c>
      <c r="K181" t="s">
        <v>9142</v>
      </c>
      <c r="O181" t="s">
        <v>18237</v>
      </c>
    </row>
    <row r="182" spans="1:15" x14ac:dyDescent="0.25">
      <c r="A182" t="s">
        <v>19701</v>
      </c>
      <c r="B182" s="563" t="s">
        <v>13134</v>
      </c>
      <c r="C182" t="s">
        <v>15232</v>
      </c>
      <c r="E182" t="s">
        <v>17036</v>
      </c>
      <c r="F182" t="s">
        <v>16004</v>
      </c>
      <c r="H182" t="s">
        <v>11432</v>
      </c>
      <c r="I182" s="1" t="s">
        <v>9141</v>
      </c>
      <c r="J182" t="s">
        <v>16005</v>
      </c>
      <c r="K182" t="s">
        <v>9142</v>
      </c>
    </row>
    <row r="183" spans="1:15" x14ac:dyDescent="0.25">
      <c r="A183" t="s">
        <v>16537</v>
      </c>
      <c r="B183" s="563" t="s">
        <v>13135</v>
      </c>
      <c r="C183" t="s">
        <v>14153</v>
      </c>
      <c r="D183" t="s">
        <v>12231</v>
      </c>
      <c r="E183" t="s">
        <v>17037</v>
      </c>
      <c r="F183" t="s">
        <v>16006</v>
      </c>
      <c r="G183" t="s">
        <v>12819</v>
      </c>
      <c r="H183" t="s">
        <v>13711</v>
      </c>
      <c r="I183" s="1" t="s">
        <v>9141</v>
      </c>
      <c r="J183" t="s">
        <v>16007</v>
      </c>
      <c r="K183" t="s">
        <v>9142</v>
      </c>
      <c r="L183" t="s">
        <v>11445</v>
      </c>
    </row>
    <row r="184" spans="1:15" x14ac:dyDescent="0.25">
      <c r="A184" t="s">
        <v>16008</v>
      </c>
      <c r="B184" s="563" t="s">
        <v>13136</v>
      </c>
      <c r="C184" t="s">
        <v>15814</v>
      </c>
      <c r="D184" t="s">
        <v>14074</v>
      </c>
      <c r="E184" t="s">
        <v>15815</v>
      </c>
      <c r="F184" t="s">
        <v>16009</v>
      </c>
      <c r="H184" t="s">
        <v>11437</v>
      </c>
      <c r="I184" s="1" t="s">
        <v>9141</v>
      </c>
      <c r="J184" t="s">
        <v>15780</v>
      </c>
      <c r="K184" t="s">
        <v>9142</v>
      </c>
      <c r="L184" t="s">
        <v>12475</v>
      </c>
      <c r="M184" s="119" t="s">
        <v>18204</v>
      </c>
      <c r="N184" t="s">
        <v>12475</v>
      </c>
    </row>
    <row r="185" spans="1:15" x14ac:dyDescent="0.25">
      <c r="A185" t="s">
        <v>16010</v>
      </c>
      <c r="B185" s="563" t="s">
        <v>13137</v>
      </c>
      <c r="E185" t="s">
        <v>17038</v>
      </c>
      <c r="F185" t="s">
        <v>16011</v>
      </c>
      <c r="H185" t="s">
        <v>16012</v>
      </c>
      <c r="I185" s="1" t="s">
        <v>9141</v>
      </c>
      <c r="J185" t="s">
        <v>16013</v>
      </c>
      <c r="K185" t="s">
        <v>9142</v>
      </c>
    </row>
    <row r="186" spans="1:15" x14ac:dyDescent="0.25">
      <c r="A186" t="s">
        <v>16698</v>
      </c>
      <c r="B186" s="563" t="s">
        <v>13138</v>
      </c>
      <c r="C186" t="s">
        <v>12703</v>
      </c>
      <c r="D186" t="s">
        <v>13729</v>
      </c>
      <c r="E186" t="s">
        <v>17039</v>
      </c>
      <c r="F186" t="s">
        <v>16014</v>
      </c>
      <c r="H186" t="s">
        <v>11435</v>
      </c>
      <c r="I186" s="1" t="s">
        <v>9141</v>
      </c>
      <c r="J186" t="s">
        <v>16015</v>
      </c>
      <c r="K186" t="s">
        <v>9142</v>
      </c>
    </row>
    <row r="187" spans="1:15" x14ac:dyDescent="0.25">
      <c r="A187" t="s">
        <v>16016</v>
      </c>
      <c r="B187" s="563" t="s">
        <v>13139</v>
      </c>
      <c r="C187" t="s">
        <v>12525</v>
      </c>
      <c r="E187" t="s">
        <v>17040</v>
      </c>
      <c r="F187" t="s">
        <v>16017</v>
      </c>
      <c r="H187" t="s">
        <v>11435</v>
      </c>
      <c r="I187" s="1" t="s">
        <v>9141</v>
      </c>
      <c r="J187" t="s">
        <v>16018</v>
      </c>
      <c r="K187" t="s">
        <v>9142</v>
      </c>
    </row>
    <row r="188" spans="1:15" x14ac:dyDescent="0.25">
      <c r="A188" t="s">
        <v>16538</v>
      </c>
      <c r="B188" s="563" t="s">
        <v>13140</v>
      </c>
      <c r="C188" t="s">
        <v>16019</v>
      </c>
      <c r="E188" t="s">
        <v>17041</v>
      </c>
      <c r="F188" t="s">
        <v>16020</v>
      </c>
      <c r="H188" t="s">
        <v>16021</v>
      </c>
      <c r="I188" s="1" t="s">
        <v>14275</v>
      </c>
      <c r="J188" t="s">
        <v>16022</v>
      </c>
      <c r="K188" t="s">
        <v>9142</v>
      </c>
      <c r="L188" t="s">
        <v>17042</v>
      </c>
    </row>
    <row r="189" spans="1:15" x14ac:dyDescent="0.25">
      <c r="A189" t="s">
        <v>18996</v>
      </c>
      <c r="B189" s="563" t="s">
        <v>13141</v>
      </c>
      <c r="C189" t="s">
        <v>16023</v>
      </c>
      <c r="D189" t="s">
        <v>12231</v>
      </c>
      <c r="E189" t="s">
        <v>17043</v>
      </c>
      <c r="F189" t="s">
        <v>18997</v>
      </c>
      <c r="H189" t="s">
        <v>11430</v>
      </c>
      <c r="I189" s="1" t="s">
        <v>9141</v>
      </c>
      <c r="J189" t="s">
        <v>17924</v>
      </c>
      <c r="K189" t="s">
        <v>9142</v>
      </c>
    </row>
    <row r="190" spans="1:15" x14ac:dyDescent="0.25">
      <c r="A190" t="s">
        <v>16539</v>
      </c>
      <c r="B190" s="563" t="s">
        <v>13142</v>
      </c>
      <c r="C190" t="s">
        <v>16540</v>
      </c>
      <c r="E190" t="s">
        <v>17044</v>
      </c>
      <c r="F190" t="s">
        <v>19702</v>
      </c>
      <c r="H190" t="s">
        <v>16567</v>
      </c>
      <c r="I190" s="1" t="s">
        <v>11444</v>
      </c>
      <c r="J190" t="s">
        <v>19703</v>
      </c>
      <c r="K190" t="s">
        <v>9142</v>
      </c>
      <c r="L190" t="s">
        <v>12934</v>
      </c>
    </row>
    <row r="191" spans="1:15" x14ac:dyDescent="0.25">
      <c r="A191" t="s">
        <v>16699</v>
      </c>
      <c r="B191" s="563" t="s">
        <v>13143</v>
      </c>
      <c r="C191" t="s">
        <v>16024</v>
      </c>
      <c r="D191" t="s">
        <v>12231</v>
      </c>
      <c r="F191" t="s">
        <v>16025</v>
      </c>
      <c r="H191" t="s">
        <v>13711</v>
      </c>
      <c r="I191" s="1" t="s">
        <v>9141</v>
      </c>
      <c r="J191" t="s">
        <v>16026</v>
      </c>
      <c r="K191" t="s">
        <v>9142</v>
      </c>
    </row>
    <row r="192" spans="1:15" x14ac:dyDescent="0.25">
      <c r="A192" t="s">
        <v>16541</v>
      </c>
      <c r="B192" s="563" t="s">
        <v>11501</v>
      </c>
      <c r="C192" t="s">
        <v>13747</v>
      </c>
      <c r="D192" t="s">
        <v>12231</v>
      </c>
      <c r="E192" t="s">
        <v>17045</v>
      </c>
      <c r="F192" t="s">
        <v>16027</v>
      </c>
      <c r="H192" t="s">
        <v>13874</v>
      </c>
      <c r="I192" s="1" t="s">
        <v>9141</v>
      </c>
      <c r="J192" t="s">
        <v>16028</v>
      </c>
      <c r="K192" t="s">
        <v>9142</v>
      </c>
      <c r="M192" s="119" t="s">
        <v>19427</v>
      </c>
      <c r="N192" t="s">
        <v>13924</v>
      </c>
    </row>
    <row r="193" spans="1:15" x14ac:dyDescent="0.25">
      <c r="A193" t="s">
        <v>16029</v>
      </c>
      <c r="B193" s="563" t="s">
        <v>13144</v>
      </c>
      <c r="C193" t="s">
        <v>16030</v>
      </c>
      <c r="E193" t="s">
        <v>17046</v>
      </c>
      <c r="F193" t="s">
        <v>18998</v>
      </c>
      <c r="H193" t="s">
        <v>11432</v>
      </c>
      <c r="I193" s="1" t="s">
        <v>9141</v>
      </c>
      <c r="J193" t="s">
        <v>18999</v>
      </c>
      <c r="K193" t="s">
        <v>9142</v>
      </c>
      <c r="L193" t="s">
        <v>12294</v>
      </c>
    </row>
    <row r="194" spans="1:15" x14ac:dyDescent="0.25">
      <c r="A194" t="s">
        <v>16086</v>
      </c>
      <c r="B194" s="563" t="s">
        <v>13145</v>
      </c>
      <c r="C194" t="s">
        <v>16087</v>
      </c>
      <c r="D194" t="s">
        <v>19000</v>
      </c>
      <c r="F194" t="s">
        <v>16088</v>
      </c>
      <c r="G194" t="s">
        <v>19001</v>
      </c>
      <c r="H194" t="s">
        <v>11430</v>
      </c>
      <c r="I194" s="1" t="s">
        <v>9141</v>
      </c>
      <c r="J194" t="s">
        <v>16089</v>
      </c>
      <c r="K194" t="s">
        <v>9142</v>
      </c>
    </row>
    <row r="195" spans="1:15" x14ac:dyDescent="0.25">
      <c r="A195" t="s">
        <v>13146</v>
      </c>
      <c r="B195" s="563" t="s">
        <v>11502</v>
      </c>
      <c r="C195" t="s">
        <v>12241</v>
      </c>
      <c r="D195" t="s">
        <v>12231</v>
      </c>
      <c r="E195" t="s">
        <v>12242</v>
      </c>
      <c r="F195" t="s">
        <v>19002</v>
      </c>
      <c r="H195" t="s">
        <v>16090</v>
      </c>
      <c r="I195" s="1" t="s">
        <v>9141</v>
      </c>
      <c r="J195" t="s">
        <v>16091</v>
      </c>
      <c r="K195" t="s">
        <v>9142</v>
      </c>
    </row>
    <row r="196" spans="1:15" x14ac:dyDescent="0.25">
      <c r="A196" t="s">
        <v>13147</v>
      </c>
      <c r="B196" s="9" t="s">
        <v>13148</v>
      </c>
      <c r="E196" t="s">
        <v>17047</v>
      </c>
      <c r="F196" t="s">
        <v>16092</v>
      </c>
      <c r="H196" t="s">
        <v>16093</v>
      </c>
      <c r="I196" s="1" t="s">
        <v>9141</v>
      </c>
      <c r="J196" t="s">
        <v>16094</v>
      </c>
      <c r="K196" t="s">
        <v>9142</v>
      </c>
    </row>
    <row r="197" spans="1:15" x14ac:dyDescent="0.25">
      <c r="A197" t="s">
        <v>19704</v>
      </c>
      <c r="B197" s="563" t="s">
        <v>13149</v>
      </c>
      <c r="C197" t="s">
        <v>16095</v>
      </c>
      <c r="D197" t="s">
        <v>12231</v>
      </c>
      <c r="E197" t="s">
        <v>17048</v>
      </c>
      <c r="F197" t="s">
        <v>15265</v>
      </c>
      <c r="G197" t="s">
        <v>16626</v>
      </c>
      <c r="H197" t="s">
        <v>11136</v>
      </c>
      <c r="I197" s="1" t="s">
        <v>9141</v>
      </c>
      <c r="J197" t="s">
        <v>11441</v>
      </c>
      <c r="K197" t="s">
        <v>9142</v>
      </c>
      <c r="L197" t="s">
        <v>11445</v>
      </c>
    </row>
    <row r="198" spans="1:15" x14ac:dyDescent="0.25">
      <c r="A198" t="s">
        <v>16096</v>
      </c>
      <c r="B198" s="563" t="s">
        <v>13150</v>
      </c>
      <c r="C198" t="s">
        <v>16097</v>
      </c>
      <c r="D198" t="s">
        <v>12231</v>
      </c>
      <c r="F198" t="s">
        <v>19003</v>
      </c>
      <c r="H198" t="s">
        <v>12264</v>
      </c>
      <c r="I198" s="1" t="s">
        <v>9141</v>
      </c>
      <c r="J198" t="s">
        <v>19004</v>
      </c>
      <c r="K198" t="s">
        <v>9142</v>
      </c>
    </row>
    <row r="199" spans="1:15" x14ac:dyDescent="0.25">
      <c r="A199" t="s">
        <v>19705</v>
      </c>
      <c r="B199" s="563" t="s">
        <v>11503</v>
      </c>
      <c r="C199" t="s">
        <v>16099</v>
      </c>
      <c r="D199" t="s">
        <v>18989</v>
      </c>
      <c r="E199" t="s">
        <v>17049</v>
      </c>
      <c r="F199" t="s">
        <v>16100</v>
      </c>
      <c r="H199" t="s">
        <v>16101</v>
      </c>
      <c r="I199" s="1" t="s">
        <v>9141</v>
      </c>
      <c r="J199" t="s">
        <v>16102</v>
      </c>
      <c r="K199" t="s">
        <v>9142</v>
      </c>
      <c r="L199" t="s">
        <v>12246</v>
      </c>
      <c r="M199" s="119" t="s">
        <v>18204</v>
      </c>
      <c r="N199" t="s">
        <v>19611</v>
      </c>
      <c r="O199" t="s">
        <v>19706</v>
      </c>
    </row>
    <row r="200" spans="1:15" x14ac:dyDescent="0.25">
      <c r="A200" t="s">
        <v>17050</v>
      </c>
      <c r="B200" s="563" t="s">
        <v>13151</v>
      </c>
      <c r="C200" t="s">
        <v>17051</v>
      </c>
      <c r="D200" t="s">
        <v>12231</v>
      </c>
      <c r="E200" t="s">
        <v>17052</v>
      </c>
      <c r="F200" t="s">
        <v>16103</v>
      </c>
      <c r="H200" t="s">
        <v>12239</v>
      </c>
      <c r="I200" s="1" t="s">
        <v>9141</v>
      </c>
      <c r="J200" t="s">
        <v>16104</v>
      </c>
      <c r="K200" t="s">
        <v>9142</v>
      </c>
    </row>
    <row r="201" spans="1:15" x14ac:dyDescent="0.25">
      <c r="A201" t="s">
        <v>13152</v>
      </c>
      <c r="B201" s="563" t="s">
        <v>13153</v>
      </c>
      <c r="C201" t="s">
        <v>16105</v>
      </c>
      <c r="D201" t="s">
        <v>12266</v>
      </c>
      <c r="E201" t="s">
        <v>17053</v>
      </c>
      <c r="F201" t="s">
        <v>16106</v>
      </c>
      <c r="H201" t="s">
        <v>14049</v>
      </c>
      <c r="I201" s="1" t="s">
        <v>9141</v>
      </c>
      <c r="J201" t="s">
        <v>14050</v>
      </c>
      <c r="K201" t="s">
        <v>9142</v>
      </c>
      <c r="L201" t="s">
        <v>12959</v>
      </c>
    </row>
    <row r="202" spans="1:15" x14ac:dyDescent="0.25">
      <c r="A202" t="s">
        <v>16107</v>
      </c>
      <c r="B202" s="563" t="s">
        <v>13154</v>
      </c>
      <c r="C202" t="s">
        <v>16108</v>
      </c>
      <c r="D202" t="s">
        <v>12266</v>
      </c>
      <c r="E202" t="s">
        <v>17054</v>
      </c>
      <c r="F202" t="s">
        <v>16109</v>
      </c>
      <c r="G202" t="s">
        <v>16110</v>
      </c>
      <c r="H202" t="s">
        <v>12393</v>
      </c>
      <c r="I202" s="1" t="s">
        <v>9141</v>
      </c>
      <c r="J202" t="s">
        <v>16111</v>
      </c>
      <c r="K202" t="s">
        <v>9142</v>
      </c>
    </row>
    <row r="203" spans="1:15" x14ac:dyDescent="0.25">
      <c r="A203" t="s">
        <v>19707</v>
      </c>
      <c r="B203" s="563" t="s">
        <v>13155</v>
      </c>
      <c r="C203" t="s">
        <v>16701</v>
      </c>
      <c r="D203" t="s">
        <v>19005</v>
      </c>
      <c r="E203" t="s">
        <v>17055</v>
      </c>
      <c r="F203" t="s">
        <v>16112</v>
      </c>
      <c r="H203" t="s">
        <v>12337</v>
      </c>
      <c r="I203" s="1" t="s">
        <v>9141</v>
      </c>
      <c r="J203" t="s">
        <v>16113</v>
      </c>
      <c r="K203" t="s">
        <v>9142</v>
      </c>
    </row>
    <row r="204" spans="1:15" x14ac:dyDescent="0.25">
      <c r="A204" t="s">
        <v>16114</v>
      </c>
      <c r="B204" s="563" t="s">
        <v>11504</v>
      </c>
      <c r="C204" t="s">
        <v>16115</v>
      </c>
      <c r="D204" t="s">
        <v>12231</v>
      </c>
      <c r="E204" t="s">
        <v>17056</v>
      </c>
      <c r="F204" t="s">
        <v>16116</v>
      </c>
      <c r="H204" t="s">
        <v>15693</v>
      </c>
      <c r="I204" s="1" t="s">
        <v>9141</v>
      </c>
      <c r="J204" t="s">
        <v>16117</v>
      </c>
      <c r="K204" t="s">
        <v>9142</v>
      </c>
      <c r="L204" t="s">
        <v>12475</v>
      </c>
      <c r="M204" s="119" t="s">
        <v>15983</v>
      </c>
      <c r="N204" t="s">
        <v>14357</v>
      </c>
      <c r="O204" t="s">
        <v>16650</v>
      </c>
    </row>
    <row r="205" spans="1:15" x14ac:dyDescent="0.25">
      <c r="A205" t="s">
        <v>16118</v>
      </c>
      <c r="B205" s="563" t="s">
        <v>13156</v>
      </c>
      <c r="C205" t="s">
        <v>16119</v>
      </c>
      <c r="D205" t="s">
        <v>12231</v>
      </c>
      <c r="E205" t="s">
        <v>17057</v>
      </c>
      <c r="F205" t="s">
        <v>16120</v>
      </c>
      <c r="H205" t="s">
        <v>11136</v>
      </c>
      <c r="I205" s="1" t="s">
        <v>9141</v>
      </c>
      <c r="J205" t="s">
        <v>16121</v>
      </c>
      <c r="K205" t="s">
        <v>9142</v>
      </c>
      <c r="L205" t="s">
        <v>12670</v>
      </c>
    </row>
    <row r="206" spans="1:15" x14ac:dyDescent="0.25">
      <c r="A206" t="s">
        <v>19708</v>
      </c>
      <c r="B206" s="563" t="s">
        <v>13157</v>
      </c>
      <c r="C206" t="s">
        <v>16122</v>
      </c>
      <c r="D206" t="s">
        <v>12231</v>
      </c>
      <c r="E206" t="s">
        <v>17058</v>
      </c>
      <c r="F206" t="s">
        <v>16123</v>
      </c>
      <c r="H206" t="s">
        <v>12239</v>
      </c>
      <c r="I206" s="1" t="s">
        <v>9141</v>
      </c>
      <c r="J206" t="s">
        <v>16124</v>
      </c>
      <c r="K206" t="s">
        <v>9142</v>
      </c>
      <c r="L206" t="s">
        <v>12592</v>
      </c>
    </row>
    <row r="207" spans="1:15" x14ac:dyDescent="0.25">
      <c r="A207" t="s">
        <v>16125</v>
      </c>
      <c r="B207" s="563" t="s">
        <v>11505</v>
      </c>
      <c r="C207" t="s">
        <v>16126</v>
      </c>
      <c r="D207" t="s">
        <v>13753</v>
      </c>
      <c r="E207" t="s">
        <v>17059</v>
      </c>
      <c r="F207" t="s">
        <v>16127</v>
      </c>
      <c r="H207" t="s">
        <v>12228</v>
      </c>
      <c r="I207" s="1" t="s">
        <v>9141</v>
      </c>
      <c r="J207" t="s">
        <v>16128</v>
      </c>
      <c r="K207" t="s">
        <v>9142</v>
      </c>
      <c r="L207" t="s">
        <v>13896</v>
      </c>
    </row>
    <row r="208" spans="1:15" x14ac:dyDescent="0.25">
      <c r="A208" t="s">
        <v>19709</v>
      </c>
      <c r="B208" s="563" t="s">
        <v>13158</v>
      </c>
      <c r="C208" t="s">
        <v>16129</v>
      </c>
      <c r="D208" t="s">
        <v>12231</v>
      </c>
      <c r="E208" t="s">
        <v>17060</v>
      </c>
      <c r="F208" t="s">
        <v>19006</v>
      </c>
      <c r="H208" t="s">
        <v>11437</v>
      </c>
      <c r="I208" s="1" t="s">
        <v>9141</v>
      </c>
      <c r="J208" t="s">
        <v>12346</v>
      </c>
      <c r="K208" t="s">
        <v>9142</v>
      </c>
      <c r="L208" t="s">
        <v>13896</v>
      </c>
    </row>
    <row r="209" spans="1:14" x14ac:dyDescent="0.25">
      <c r="A209" t="s">
        <v>16130</v>
      </c>
      <c r="B209" s="563" t="s">
        <v>13159</v>
      </c>
      <c r="C209" t="s">
        <v>16702</v>
      </c>
      <c r="D209" t="s">
        <v>19007</v>
      </c>
      <c r="F209" t="s">
        <v>16131</v>
      </c>
      <c r="H209" t="s">
        <v>15766</v>
      </c>
      <c r="I209" s="1" t="s">
        <v>9141</v>
      </c>
      <c r="J209" t="s">
        <v>16132</v>
      </c>
      <c r="K209" t="s">
        <v>9142</v>
      </c>
      <c r="M209" s="119" t="s">
        <v>18204</v>
      </c>
      <c r="N209" t="s">
        <v>19441</v>
      </c>
    </row>
    <row r="210" spans="1:14" x14ac:dyDescent="0.25">
      <c r="A210" t="s">
        <v>19710</v>
      </c>
      <c r="B210" s="563" t="s">
        <v>13160</v>
      </c>
      <c r="C210" t="s">
        <v>19711</v>
      </c>
      <c r="E210" t="s">
        <v>19712</v>
      </c>
      <c r="F210" t="s">
        <v>19713</v>
      </c>
      <c r="H210" t="s">
        <v>12964</v>
      </c>
      <c r="I210" s="1" t="s">
        <v>11444</v>
      </c>
      <c r="J210" t="s">
        <v>16135</v>
      </c>
      <c r="K210" t="s">
        <v>9142</v>
      </c>
    </row>
    <row r="211" spans="1:14" x14ac:dyDescent="0.25">
      <c r="A211" t="s">
        <v>16703</v>
      </c>
      <c r="B211" s="563" t="s">
        <v>13161</v>
      </c>
      <c r="C211" t="s">
        <v>16704</v>
      </c>
      <c r="D211" t="s">
        <v>12266</v>
      </c>
      <c r="E211" t="s">
        <v>17061</v>
      </c>
      <c r="F211" t="s">
        <v>16133</v>
      </c>
      <c r="G211" t="s">
        <v>16134</v>
      </c>
      <c r="H211" t="s">
        <v>12964</v>
      </c>
      <c r="I211" s="1" t="s">
        <v>9141</v>
      </c>
      <c r="J211" t="s">
        <v>16135</v>
      </c>
      <c r="K211" t="s">
        <v>9142</v>
      </c>
      <c r="L211" t="s">
        <v>17042</v>
      </c>
    </row>
    <row r="212" spans="1:14" x14ac:dyDescent="0.25">
      <c r="A212" t="s">
        <v>19714</v>
      </c>
      <c r="B212" s="563" t="s">
        <v>13162</v>
      </c>
      <c r="C212" t="s">
        <v>12082</v>
      </c>
      <c r="D212" t="s">
        <v>12231</v>
      </c>
      <c r="E212" t="s">
        <v>12083</v>
      </c>
      <c r="F212" t="s">
        <v>19715</v>
      </c>
      <c r="H212" t="s">
        <v>11136</v>
      </c>
      <c r="I212" s="1" t="s">
        <v>11444</v>
      </c>
      <c r="J212" t="s">
        <v>12085</v>
      </c>
      <c r="K212" t="s">
        <v>9142</v>
      </c>
    </row>
    <row r="213" spans="1:14" x14ac:dyDescent="0.25">
      <c r="A213" t="s">
        <v>16136</v>
      </c>
      <c r="B213" s="563" t="s">
        <v>13163</v>
      </c>
      <c r="C213" t="s">
        <v>16137</v>
      </c>
      <c r="E213" t="s">
        <v>18238</v>
      </c>
      <c r="F213" t="s">
        <v>16138</v>
      </c>
      <c r="G213" t="s">
        <v>16139</v>
      </c>
      <c r="H213" t="s">
        <v>14903</v>
      </c>
      <c r="I213" s="1" t="s">
        <v>9141</v>
      </c>
      <c r="J213" t="s">
        <v>16140</v>
      </c>
      <c r="K213" t="s">
        <v>16141</v>
      </c>
    </row>
    <row r="214" spans="1:14" x14ac:dyDescent="0.25">
      <c r="A214" t="s">
        <v>16142</v>
      </c>
      <c r="B214" s="563" t="s">
        <v>13164</v>
      </c>
      <c r="C214" t="s">
        <v>16143</v>
      </c>
      <c r="E214" t="s">
        <v>17062</v>
      </c>
      <c r="F214" t="s">
        <v>16144</v>
      </c>
      <c r="H214" t="s">
        <v>14709</v>
      </c>
      <c r="I214" s="1" t="s">
        <v>9141</v>
      </c>
      <c r="J214" t="s">
        <v>16145</v>
      </c>
      <c r="K214" t="s">
        <v>9142</v>
      </c>
      <c r="L214" t="s">
        <v>12934</v>
      </c>
    </row>
    <row r="215" spans="1:14" x14ac:dyDescent="0.25">
      <c r="A215" t="s">
        <v>16146</v>
      </c>
      <c r="B215" s="563" t="s">
        <v>13165</v>
      </c>
      <c r="C215" t="s">
        <v>16147</v>
      </c>
      <c r="D215" t="s">
        <v>12266</v>
      </c>
      <c r="E215" t="s">
        <v>17063</v>
      </c>
      <c r="F215" t="s">
        <v>19008</v>
      </c>
      <c r="H215" t="s">
        <v>11437</v>
      </c>
      <c r="I215" s="1" t="s">
        <v>9141</v>
      </c>
      <c r="J215" t="s">
        <v>19009</v>
      </c>
      <c r="K215" t="s">
        <v>9142</v>
      </c>
      <c r="L215" t="s">
        <v>12609</v>
      </c>
      <c r="M215" s="119" t="s">
        <v>16649</v>
      </c>
    </row>
    <row r="216" spans="1:14" x14ac:dyDescent="0.25">
      <c r="A216" t="s">
        <v>16148</v>
      </c>
      <c r="B216" s="563" t="s">
        <v>13166</v>
      </c>
      <c r="C216" t="s">
        <v>16149</v>
      </c>
      <c r="D216" t="s">
        <v>12231</v>
      </c>
      <c r="E216" t="s">
        <v>18239</v>
      </c>
      <c r="F216" t="s">
        <v>19010</v>
      </c>
      <c r="H216" t="s">
        <v>12511</v>
      </c>
      <c r="I216" s="1" t="s">
        <v>9141</v>
      </c>
      <c r="J216" t="s">
        <v>16150</v>
      </c>
      <c r="K216" t="s">
        <v>9142</v>
      </c>
    </row>
    <row r="217" spans="1:14" x14ac:dyDescent="0.25">
      <c r="A217" t="s">
        <v>16151</v>
      </c>
      <c r="B217" s="563" t="s">
        <v>13167</v>
      </c>
      <c r="C217" t="s">
        <v>16152</v>
      </c>
      <c r="E217" t="s">
        <v>17064</v>
      </c>
      <c r="F217" t="s">
        <v>16153</v>
      </c>
      <c r="H217" t="s">
        <v>11437</v>
      </c>
      <c r="I217" s="1" t="s">
        <v>9141</v>
      </c>
      <c r="J217" t="s">
        <v>16154</v>
      </c>
      <c r="K217" t="s">
        <v>9142</v>
      </c>
      <c r="L217" t="s">
        <v>12296</v>
      </c>
    </row>
    <row r="218" spans="1:14" x14ac:dyDescent="0.25">
      <c r="A218" t="s">
        <v>16155</v>
      </c>
      <c r="B218" s="563" t="s">
        <v>13168</v>
      </c>
      <c r="C218" t="s">
        <v>16156</v>
      </c>
      <c r="D218" t="s">
        <v>12231</v>
      </c>
      <c r="F218" t="s">
        <v>16157</v>
      </c>
      <c r="H218" t="s">
        <v>12264</v>
      </c>
      <c r="I218" s="1" t="s">
        <v>9141</v>
      </c>
      <c r="J218" t="s">
        <v>16158</v>
      </c>
      <c r="K218" t="s">
        <v>9142</v>
      </c>
      <c r="L218" t="s">
        <v>12229</v>
      </c>
    </row>
    <row r="219" spans="1:14" x14ac:dyDescent="0.25">
      <c r="A219" t="s">
        <v>16159</v>
      </c>
      <c r="B219" s="563" t="s">
        <v>13169</v>
      </c>
      <c r="C219" t="s">
        <v>16160</v>
      </c>
      <c r="D219" t="s">
        <v>12231</v>
      </c>
      <c r="E219" t="s">
        <v>17065</v>
      </c>
      <c r="F219" t="s">
        <v>19011</v>
      </c>
      <c r="H219" t="s">
        <v>12264</v>
      </c>
      <c r="I219" s="1" t="s">
        <v>9141</v>
      </c>
      <c r="J219" t="s">
        <v>19012</v>
      </c>
      <c r="K219" t="s">
        <v>9142</v>
      </c>
      <c r="L219" t="s">
        <v>17042</v>
      </c>
    </row>
    <row r="220" spans="1:14" x14ac:dyDescent="0.25">
      <c r="A220" t="s">
        <v>16161</v>
      </c>
      <c r="B220" s="563" t="s">
        <v>13170</v>
      </c>
      <c r="C220" t="s">
        <v>16162</v>
      </c>
      <c r="D220" t="s">
        <v>12231</v>
      </c>
      <c r="E220" t="s">
        <v>17066</v>
      </c>
      <c r="F220" t="s">
        <v>19013</v>
      </c>
      <c r="H220" t="s">
        <v>11437</v>
      </c>
      <c r="I220" s="1" t="s">
        <v>9141</v>
      </c>
      <c r="J220" t="s">
        <v>19014</v>
      </c>
      <c r="K220" t="s">
        <v>9142</v>
      </c>
    </row>
    <row r="221" spans="1:14" x14ac:dyDescent="0.25">
      <c r="A221" t="s">
        <v>16163</v>
      </c>
      <c r="B221" s="563" t="s">
        <v>13171</v>
      </c>
      <c r="C221" t="s">
        <v>16164</v>
      </c>
      <c r="D221" t="s">
        <v>13753</v>
      </c>
      <c r="E221" t="s">
        <v>18240</v>
      </c>
      <c r="F221" t="s">
        <v>16165</v>
      </c>
      <c r="H221" t="s">
        <v>12316</v>
      </c>
      <c r="I221" s="1" t="s">
        <v>9141</v>
      </c>
      <c r="J221" t="s">
        <v>16166</v>
      </c>
      <c r="K221" t="s">
        <v>9142</v>
      </c>
    </row>
    <row r="222" spans="1:14" x14ac:dyDescent="0.25">
      <c r="A222" t="s">
        <v>16169</v>
      </c>
      <c r="B222" s="563" t="s">
        <v>13173</v>
      </c>
      <c r="C222" t="s">
        <v>13172</v>
      </c>
      <c r="D222" t="s">
        <v>12266</v>
      </c>
      <c r="E222" t="s">
        <v>17067</v>
      </c>
      <c r="F222" t="s">
        <v>16170</v>
      </c>
      <c r="H222" t="s">
        <v>16171</v>
      </c>
      <c r="I222" s="1" t="s">
        <v>9141</v>
      </c>
      <c r="J222" t="s">
        <v>16172</v>
      </c>
      <c r="K222" t="s">
        <v>9142</v>
      </c>
      <c r="L222" t="s">
        <v>12934</v>
      </c>
    </row>
    <row r="223" spans="1:14" x14ac:dyDescent="0.25">
      <c r="A223" t="s">
        <v>16173</v>
      </c>
      <c r="B223" s="563" t="s">
        <v>13174</v>
      </c>
      <c r="C223" t="s">
        <v>16174</v>
      </c>
      <c r="D223" t="s">
        <v>12231</v>
      </c>
      <c r="F223" t="s">
        <v>16175</v>
      </c>
      <c r="H223" t="s">
        <v>11136</v>
      </c>
      <c r="I223" s="1" t="s">
        <v>9141</v>
      </c>
      <c r="J223" t="s">
        <v>16176</v>
      </c>
      <c r="K223" t="s">
        <v>9142</v>
      </c>
    </row>
    <row r="224" spans="1:14" x14ac:dyDescent="0.25">
      <c r="A224" t="s">
        <v>16177</v>
      </c>
      <c r="B224" s="563" t="s">
        <v>13176</v>
      </c>
      <c r="C224" t="s">
        <v>13175</v>
      </c>
      <c r="E224" t="s">
        <v>18241</v>
      </c>
      <c r="F224" t="s">
        <v>19015</v>
      </c>
      <c r="H224" t="s">
        <v>19016</v>
      </c>
      <c r="I224" s="1" t="s">
        <v>9141</v>
      </c>
      <c r="J224" t="s">
        <v>16013</v>
      </c>
      <c r="K224" t="s">
        <v>9142</v>
      </c>
      <c r="L224" t="s">
        <v>18242</v>
      </c>
    </row>
    <row r="225" spans="1:14" x14ac:dyDescent="0.25">
      <c r="A225" t="s">
        <v>16178</v>
      </c>
      <c r="B225" s="563" t="s">
        <v>13177</v>
      </c>
      <c r="C225" t="s">
        <v>16179</v>
      </c>
      <c r="F225" t="s">
        <v>19017</v>
      </c>
      <c r="H225" t="s">
        <v>12316</v>
      </c>
      <c r="I225" s="1" t="s">
        <v>9141</v>
      </c>
      <c r="J225" t="s">
        <v>19018</v>
      </c>
      <c r="K225" t="s">
        <v>9142</v>
      </c>
    </row>
    <row r="226" spans="1:14" x14ac:dyDescent="0.25">
      <c r="A226" t="s">
        <v>19716</v>
      </c>
      <c r="B226" s="563" t="s">
        <v>13178</v>
      </c>
      <c r="C226" t="s">
        <v>16180</v>
      </c>
      <c r="D226" t="s">
        <v>12231</v>
      </c>
      <c r="E226" t="s">
        <v>19717</v>
      </c>
      <c r="F226" t="s">
        <v>16181</v>
      </c>
      <c r="H226" t="s">
        <v>11444</v>
      </c>
      <c r="I226" s="1" t="s">
        <v>9141</v>
      </c>
      <c r="J226" t="s">
        <v>16182</v>
      </c>
      <c r="K226" t="s">
        <v>9142</v>
      </c>
      <c r="L226" t="s">
        <v>12475</v>
      </c>
    </row>
    <row r="227" spans="1:14" x14ac:dyDescent="0.25">
      <c r="A227" t="s">
        <v>19718</v>
      </c>
      <c r="B227" s="563" t="s">
        <v>13179</v>
      </c>
      <c r="C227" t="s">
        <v>12870</v>
      </c>
      <c r="E227" t="s">
        <v>17068</v>
      </c>
      <c r="F227" t="s">
        <v>12897</v>
      </c>
      <c r="H227" t="s">
        <v>11437</v>
      </c>
      <c r="I227" s="1" t="s">
        <v>9141</v>
      </c>
      <c r="J227" t="s">
        <v>12898</v>
      </c>
      <c r="K227" t="s">
        <v>9142</v>
      </c>
    </row>
    <row r="228" spans="1:14" x14ac:dyDescent="0.25">
      <c r="A228" t="s">
        <v>16183</v>
      </c>
      <c r="B228" s="563" t="s">
        <v>13180</v>
      </c>
      <c r="C228" t="s">
        <v>16184</v>
      </c>
      <c r="D228" t="s">
        <v>12231</v>
      </c>
      <c r="E228" t="s">
        <v>17069</v>
      </c>
      <c r="F228" t="s">
        <v>16185</v>
      </c>
      <c r="H228" t="s">
        <v>11437</v>
      </c>
      <c r="I228" s="1" t="s">
        <v>9141</v>
      </c>
      <c r="J228" t="s">
        <v>16186</v>
      </c>
      <c r="K228" t="s">
        <v>9142</v>
      </c>
      <c r="L228" t="s">
        <v>14227</v>
      </c>
    </row>
    <row r="229" spans="1:14" x14ac:dyDescent="0.25">
      <c r="A229" t="s">
        <v>16187</v>
      </c>
      <c r="B229" s="563" t="s">
        <v>13181</v>
      </c>
      <c r="C229" t="s">
        <v>16188</v>
      </c>
      <c r="E229" t="s">
        <v>17070</v>
      </c>
      <c r="F229" t="s">
        <v>16189</v>
      </c>
      <c r="H229" t="s">
        <v>11439</v>
      </c>
      <c r="I229" s="1" t="s">
        <v>9141</v>
      </c>
      <c r="J229" t="s">
        <v>16190</v>
      </c>
      <c r="K229" t="s">
        <v>9142</v>
      </c>
      <c r="L229" t="s">
        <v>17071</v>
      </c>
    </row>
    <row r="230" spans="1:14" x14ac:dyDescent="0.25">
      <c r="A230" t="s">
        <v>16191</v>
      </c>
      <c r="B230" s="563" t="s">
        <v>13182</v>
      </c>
      <c r="C230" t="s">
        <v>16192</v>
      </c>
      <c r="D230" t="s">
        <v>12231</v>
      </c>
      <c r="E230" t="s">
        <v>17072</v>
      </c>
      <c r="F230" t="s">
        <v>16193</v>
      </c>
      <c r="G230" t="s">
        <v>16194</v>
      </c>
      <c r="H230" t="s">
        <v>12264</v>
      </c>
      <c r="I230" s="1" t="s">
        <v>9141</v>
      </c>
      <c r="J230" t="s">
        <v>16195</v>
      </c>
      <c r="K230" t="s">
        <v>9142</v>
      </c>
      <c r="L230" t="s">
        <v>17073</v>
      </c>
    </row>
    <row r="231" spans="1:14" x14ac:dyDescent="0.25">
      <c r="A231" t="s">
        <v>16196</v>
      </c>
      <c r="B231" s="563" t="s">
        <v>13183</v>
      </c>
      <c r="C231" t="s">
        <v>16197</v>
      </c>
      <c r="D231" t="s">
        <v>12231</v>
      </c>
      <c r="E231" t="s">
        <v>17074</v>
      </c>
      <c r="F231" t="s">
        <v>16198</v>
      </c>
      <c r="H231" t="s">
        <v>11439</v>
      </c>
      <c r="I231" s="1" t="s">
        <v>9141</v>
      </c>
      <c r="J231" t="s">
        <v>16199</v>
      </c>
      <c r="K231" t="s">
        <v>9142</v>
      </c>
      <c r="L231" t="s">
        <v>12959</v>
      </c>
    </row>
    <row r="232" spans="1:14" x14ac:dyDescent="0.25">
      <c r="A232" t="s">
        <v>19719</v>
      </c>
      <c r="B232" s="563" t="s">
        <v>13184</v>
      </c>
      <c r="C232" t="s">
        <v>19720</v>
      </c>
      <c r="E232" t="s">
        <v>17075</v>
      </c>
      <c r="F232" t="s">
        <v>16200</v>
      </c>
      <c r="H232" t="s">
        <v>11136</v>
      </c>
      <c r="I232" s="1" t="s">
        <v>9141</v>
      </c>
      <c r="J232" t="s">
        <v>16201</v>
      </c>
      <c r="K232" t="s">
        <v>9142</v>
      </c>
      <c r="L232" t="s">
        <v>13938</v>
      </c>
    </row>
    <row r="233" spans="1:14" x14ac:dyDescent="0.25">
      <c r="A233" t="s">
        <v>16202</v>
      </c>
      <c r="B233" s="563" t="s">
        <v>13185</v>
      </c>
      <c r="C233" t="s">
        <v>16202</v>
      </c>
      <c r="E233" t="s">
        <v>17076</v>
      </c>
      <c r="F233" t="s">
        <v>16203</v>
      </c>
      <c r="H233" t="s">
        <v>11136</v>
      </c>
      <c r="I233" s="1" t="s">
        <v>9141</v>
      </c>
      <c r="J233" t="s">
        <v>15404</v>
      </c>
      <c r="K233" t="s">
        <v>9142</v>
      </c>
      <c r="L233" t="s">
        <v>12317</v>
      </c>
    </row>
    <row r="234" spans="1:14" x14ac:dyDescent="0.25">
      <c r="A234" t="s">
        <v>16204</v>
      </c>
      <c r="B234" s="563" t="s">
        <v>13186</v>
      </c>
      <c r="C234" t="s">
        <v>16205</v>
      </c>
      <c r="D234" t="s">
        <v>12266</v>
      </c>
      <c r="E234" t="s">
        <v>17077</v>
      </c>
      <c r="F234" t="s">
        <v>16206</v>
      </c>
      <c r="H234" t="s">
        <v>16207</v>
      </c>
      <c r="I234" s="1" t="s">
        <v>9141</v>
      </c>
      <c r="J234" t="s">
        <v>16208</v>
      </c>
      <c r="K234" t="s">
        <v>9142</v>
      </c>
      <c r="L234" t="s">
        <v>17078</v>
      </c>
    </row>
    <row r="235" spans="1:14" x14ac:dyDescent="0.25">
      <c r="A235" t="s">
        <v>16209</v>
      </c>
      <c r="B235" s="563" t="s">
        <v>13187</v>
      </c>
      <c r="C235" t="s">
        <v>16210</v>
      </c>
      <c r="E235" t="s">
        <v>17079</v>
      </c>
      <c r="F235" t="s">
        <v>16211</v>
      </c>
      <c r="H235" t="s">
        <v>12264</v>
      </c>
      <c r="I235" s="1" t="s">
        <v>9141</v>
      </c>
      <c r="J235" t="s">
        <v>16212</v>
      </c>
      <c r="K235" t="s">
        <v>9142</v>
      </c>
      <c r="L235" t="s">
        <v>15988</v>
      </c>
      <c r="M235" s="119" t="s">
        <v>15983</v>
      </c>
      <c r="N235" t="s">
        <v>19442</v>
      </c>
    </row>
    <row r="236" spans="1:14" x14ac:dyDescent="0.25">
      <c r="A236" t="s">
        <v>16213</v>
      </c>
      <c r="B236" s="563" t="s">
        <v>13188</v>
      </c>
      <c r="C236" t="s">
        <v>16214</v>
      </c>
      <c r="F236" t="s">
        <v>16215</v>
      </c>
      <c r="H236" t="s">
        <v>12316</v>
      </c>
      <c r="I236" s="1" t="s">
        <v>9141</v>
      </c>
      <c r="J236" t="s">
        <v>16216</v>
      </c>
      <c r="K236" t="s">
        <v>9142</v>
      </c>
    </row>
    <row r="237" spans="1:14" x14ac:dyDescent="0.25">
      <c r="A237" t="s">
        <v>16217</v>
      </c>
      <c r="B237" s="563" t="s">
        <v>11506</v>
      </c>
      <c r="C237" t="s">
        <v>16218</v>
      </c>
      <c r="D237" t="s">
        <v>12231</v>
      </c>
      <c r="E237" t="s">
        <v>17080</v>
      </c>
      <c r="F237" t="s">
        <v>16219</v>
      </c>
      <c r="H237" t="s">
        <v>11430</v>
      </c>
      <c r="I237" s="1" t="s">
        <v>9141</v>
      </c>
      <c r="J237" t="s">
        <v>16220</v>
      </c>
      <c r="K237" t="s">
        <v>9142</v>
      </c>
      <c r="L237" t="s">
        <v>17081</v>
      </c>
    </row>
    <row r="238" spans="1:14" x14ac:dyDescent="0.25">
      <c r="A238" t="s">
        <v>16221</v>
      </c>
      <c r="B238" s="563" t="s">
        <v>13189</v>
      </c>
      <c r="C238" t="s">
        <v>16222</v>
      </c>
      <c r="D238" t="s">
        <v>12231</v>
      </c>
      <c r="E238" t="s">
        <v>17082</v>
      </c>
      <c r="F238" t="s">
        <v>16223</v>
      </c>
      <c r="H238" t="s">
        <v>11437</v>
      </c>
      <c r="I238" s="1" t="s">
        <v>9141</v>
      </c>
      <c r="J238" t="s">
        <v>16224</v>
      </c>
      <c r="K238" t="s">
        <v>9142</v>
      </c>
      <c r="L238" t="s">
        <v>17083</v>
      </c>
    </row>
    <row r="239" spans="1:14" x14ac:dyDescent="0.25">
      <c r="A239" t="s">
        <v>16225</v>
      </c>
      <c r="B239" s="563" t="s">
        <v>13190</v>
      </c>
      <c r="C239" t="s">
        <v>16226</v>
      </c>
      <c r="D239" t="s">
        <v>19019</v>
      </c>
      <c r="E239" t="s">
        <v>17084</v>
      </c>
      <c r="F239" t="s">
        <v>16227</v>
      </c>
      <c r="H239" t="s">
        <v>11136</v>
      </c>
      <c r="I239" s="1" t="s">
        <v>9141</v>
      </c>
      <c r="J239" t="s">
        <v>16228</v>
      </c>
      <c r="K239" t="s">
        <v>9142</v>
      </c>
      <c r="L239" t="s">
        <v>12451</v>
      </c>
    </row>
    <row r="240" spans="1:14" x14ac:dyDescent="0.25">
      <c r="A240" t="s">
        <v>16229</v>
      </c>
      <c r="B240" s="563" t="s">
        <v>13191</v>
      </c>
      <c r="C240" t="s">
        <v>16230</v>
      </c>
      <c r="D240" t="s">
        <v>12266</v>
      </c>
      <c r="E240" t="s">
        <v>17085</v>
      </c>
      <c r="F240" t="s">
        <v>16231</v>
      </c>
      <c r="H240" t="s">
        <v>13787</v>
      </c>
      <c r="I240" s="1" t="s">
        <v>9141</v>
      </c>
      <c r="J240" t="s">
        <v>14693</v>
      </c>
      <c r="K240" t="s">
        <v>9142</v>
      </c>
      <c r="L240" t="s">
        <v>17086</v>
      </c>
    </row>
    <row r="241" spans="1:14" x14ac:dyDescent="0.25">
      <c r="A241" t="s">
        <v>16232</v>
      </c>
      <c r="B241" s="563" t="s">
        <v>13192</v>
      </c>
      <c r="C241" t="s">
        <v>16233</v>
      </c>
      <c r="E241" t="s">
        <v>17087</v>
      </c>
      <c r="F241" t="s">
        <v>16234</v>
      </c>
      <c r="H241" t="s">
        <v>16235</v>
      </c>
      <c r="I241" s="1" t="s">
        <v>9141</v>
      </c>
      <c r="J241" t="s">
        <v>16236</v>
      </c>
      <c r="K241" t="s">
        <v>9142</v>
      </c>
      <c r="L241" t="s">
        <v>12363</v>
      </c>
    </row>
    <row r="242" spans="1:14" x14ac:dyDescent="0.25">
      <c r="A242" t="s">
        <v>16705</v>
      </c>
      <c r="B242" s="563" t="s">
        <v>13193</v>
      </c>
      <c r="C242" t="s">
        <v>15759</v>
      </c>
      <c r="D242" t="s">
        <v>12231</v>
      </c>
      <c r="E242" t="s">
        <v>15760</v>
      </c>
      <c r="F242" t="s">
        <v>16237</v>
      </c>
      <c r="H242" t="s">
        <v>11435</v>
      </c>
      <c r="I242" s="1" t="s">
        <v>9141</v>
      </c>
      <c r="J242" t="s">
        <v>15762</v>
      </c>
      <c r="K242" t="s">
        <v>9142</v>
      </c>
      <c r="L242" t="s">
        <v>12475</v>
      </c>
      <c r="M242" s="119" t="s">
        <v>15983</v>
      </c>
      <c r="N242" t="s">
        <v>12475</v>
      </c>
    </row>
    <row r="243" spans="1:14" x14ac:dyDescent="0.25">
      <c r="A243" t="s">
        <v>13194</v>
      </c>
      <c r="B243" s="563" t="s">
        <v>13195</v>
      </c>
      <c r="C243" t="s">
        <v>16238</v>
      </c>
      <c r="D243" t="s">
        <v>19422</v>
      </c>
      <c r="E243" t="s">
        <v>17088</v>
      </c>
      <c r="F243" t="s">
        <v>16239</v>
      </c>
      <c r="H243" t="s">
        <v>14903</v>
      </c>
      <c r="I243" s="1" t="s">
        <v>9141</v>
      </c>
      <c r="J243" t="s">
        <v>16240</v>
      </c>
      <c r="K243" t="s">
        <v>9142</v>
      </c>
      <c r="L243" t="s">
        <v>12475</v>
      </c>
    </row>
    <row r="244" spans="1:14" x14ac:dyDescent="0.25">
      <c r="A244" t="s">
        <v>16241</v>
      </c>
      <c r="B244" s="9" t="s">
        <v>13196</v>
      </c>
      <c r="C244" t="s">
        <v>16242</v>
      </c>
      <c r="D244" t="s">
        <v>12231</v>
      </c>
      <c r="E244" t="s">
        <v>17089</v>
      </c>
      <c r="F244" t="s">
        <v>19020</v>
      </c>
      <c r="H244" t="s">
        <v>11136</v>
      </c>
      <c r="I244" s="1" t="s">
        <v>9141</v>
      </c>
      <c r="J244" t="s">
        <v>14208</v>
      </c>
      <c r="K244" t="s">
        <v>9142</v>
      </c>
    </row>
    <row r="245" spans="1:14" x14ac:dyDescent="0.25">
      <c r="A245" t="s">
        <v>19721</v>
      </c>
      <c r="B245" s="563" t="s">
        <v>13197</v>
      </c>
      <c r="C245" t="s">
        <v>16243</v>
      </c>
      <c r="D245" t="s">
        <v>12231</v>
      </c>
      <c r="E245" t="s">
        <v>18243</v>
      </c>
      <c r="F245" t="s">
        <v>19021</v>
      </c>
      <c r="H245" t="s">
        <v>13874</v>
      </c>
      <c r="I245" s="1" t="s">
        <v>9141</v>
      </c>
      <c r="J245" t="s">
        <v>19022</v>
      </c>
      <c r="K245" t="s">
        <v>9142</v>
      </c>
      <c r="L245" t="s">
        <v>12895</v>
      </c>
    </row>
    <row r="246" spans="1:14" x14ac:dyDescent="0.25">
      <c r="A246" t="s">
        <v>16244</v>
      </c>
      <c r="B246" s="563" t="s">
        <v>13198</v>
      </c>
      <c r="C246" t="s">
        <v>16245</v>
      </c>
      <c r="D246" t="s">
        <v>18985</v>
      </c>
      <c r="E246" t="s">
        <v>18244</v>
      </c>
      <c r="F246" t="s">
        <v>19023</v>
      </c>
      <c r="H246" t="s">
        <v>11432</v>
      </c>
      <c r="I246" s="1" t="s">
        <v>9141</v>
      </c>
      <c r="J246" t="s">
        <v>16323</v>
      </c>
      <c r="K246" t="s">
        <v>9142</v>
      </c>
      <c r="L246" t="s">
        <v>13016</v>
      </c>
    </row>
    <row r="247" spans="1:14" x14ac:dyDescent="0.25">
      <c r="A247" t="s">
        <v>16246</v>
      </c>
      <c r="B247" s="563" t="s">
        <v>11507</v>
      </c>
      <c r="C247" t="s">
        <v>16247</v>
      </c>
      <c r="D247" t="s">
        <v>12231</v>
      </c>
      <c r="E247" t="s">
        <v>17090</v>
      </c>
      <c r="F247" t="s">
        <v>16248</v>
      </c>
      <c r="H247" t="s">
        <v>12228</v>
      </c>
      <c r="I247" s="1" t="s">
        <v>9141</v>
      </c>
      <c r="J247" t="s">
        <v>16249</v>
      </c>
      <c r="K247" t="s">
        <v>9142</v>
      </c>
      <c r="L247" t="s">
        <v>17091</v>
      </c>
    </row>
    <row r="248" spans="1:14" x14ac:dyDescent="0.25">
      <c r="A248" t="s">
        <v>16250</v>
      </c>
      <c r="B248" s="563" t="s">
        <v>13199</v>
      </c>
      <c r="C248" t="s">
        <v>16251</v>
      </c>
      <c r="D248" t="s">
        <v>12231</v>
      </c>
      <c r="E248" t="s">
        <v>18245</v>
      </c>
      <c r="F248" t="s">
        <v>19024</v>
      </c>
      <c r="H248" t="s">
        <v>11432</v>
      </c>
      <c r="I248" s="1" t="s">
        <v>9141</v>
      </c>
      <c r="J248" t="s">
        <v>19025</v>
      </c>
      <c r="K248" t="s">
        <v>9142</v>
      </c>
      <c r="L248" t="s">
        <v>17042</v>
      </c>
    </row>
    <row r="249" spans="1:14" x14ac:dyDescent="0.25">
      <c r="A249" t="s">
        <v>16252</v>
      </c>
      <c r="B249" s="563" t="s">
        <v>13200</v>
      </c>
      <c r="C249" t="s">
        <v>16253</v>
      </c>
      <c r="E249" t="s">
        <v>17092</v>
      </c>
      <c r="F249" t="s">
        <v>16254</v>
      </c>
      <c r="H249" t="s">
        <v>15704</v>
      </c>
      <c r="I249" s="1" t="s">
        <v>9141</v>
      </c>
      <c r="J249" t="s">
        <v>16255</v>
      </c>
      <c r="K249" t="s">
        <v>9142</v>
      </c>
      <c r="L249" t="s">
        <v>17042</v>
      </c>
    </row>
    <row r="250" spans="1:14" x14ac:dyDescent="0.25">
      <c r="A250" t="s">
        <v>16256</v>
      </c>
      <c r="B250" s="563" t="s">
        <v>13201</v>
      </c>
      <c r="C250" t="s">
        <v>16257</v>
      </c>
      <c r="F250" t="s">
        <v>16258</v>
      </c>
      <c r="H250" t="s">
        <v>11437</v>
      </c>
      <c r="I250" s="1" t="s">
        <v>9141</v>
      </c>
      <c r="J250" t="s">
        <v>16259</v>
      </c>
      <c r="K250" t="s">
        <v>9142</v>
      </c>
      <c r="N250" t="s">
        <v>12703</v>
      </c>
    </row>
    <row r="251" spans="1:14" x14ac:dyDescent="0.25">
      <c r="A251" t="s">
        <v>19722</v>
      </c>
      <c r="B251" s="563" t="s">
        <v>13202</v>
      </c>
      <c r="C251" t="s">
        <v>16260</v>
      </c>
      <c r="D251" t="s">
        <v>12231</v>
      </c>
      <c r="E251" t="s">
        <v>17093</v>
      </c>
      <c r="F251" t="s">
        <v>16261</v>
      </c>
      <c r="G251" t="s">
        <v>16262</v>
      </c>
      <c r="H251" t="s">
        <v>11437</v>
      </c>
      <c r="I251" s="1" t="s">
        <v>9141</v>
      </c>
      <c r="J251" t="s">
        <v>16263</v>
      </c>
      <c r="K251" t="s">
        <v>9142</v>
      </c>
      <c r="L251" t="s">
        <v>17042</v>
      </c>
    </row>
    <row r="252" spans="1:14" x14ac:dyDescent="0.25">
      <c r="A252" t="s">
        <v>16264</v>
      </c>
      <c r="B252" s="563" t="s">
        <v>13203</v>
      </c>
      <c r="C252" t="s">
        <v>16265</v>
      </c>
      <c r="F252" t="s">
        <v>16266</v>
      </c>
      <c r="H252" t="s">
        <v>16267</v>
      </c>
      <c r="I252" s="1" t="s">
        <v>9141</v>
      </c>
      <c r="J252" t="s">
        <v>16268</v>
      </c>
      <c r="K252" t="s">
        <v>9142</v>
      </c>
    </row>
    <row r="253" spans="1:14" x14ac:dyDescent="0.25">
      <c r="A253" t="s">
        <v>16269</v>
      </c>
      <c r="B253" s="563" t="s">
        <v>13204</v>
      </c>
      <c r="C253" t="s">
        <v>16270</v>
      </c>
      <c r="D253" t="s">
        <v>12231</v>
      </c>
      <c r="E253" t="s">
        <v>17094</v>
      </c>
      <c r="F253" t="s">
        <v>16271</v>
      </c>
      <c r="H253" t="s">
        <v>12264</v>
      </c>
      <c r="I253" s="1" t="s">
        <v>9141</v>
      </c>
      <c r="J253" t="s">
        <v>16272</v>
      </c>
      <c r="K253" t="s">
        <v>9142</v>
      </c>
      <c r="L253" t="s">
        <v>16277</v>
      </c>
    </row>
    <row r="254" spans="1:14" x14ac:dyDescent="0.25">
      <c r="A254" t="s">
        <v>19723</v>
      </c>
      <c r="B254" s="563" t="s">
        <v>13205</v>
      </c>
      <c r="C254" t="s">
        <v>16273</v>
      </c>
      <c r="D254" t="s">
        <v>12231</v>
      </c>
      <c r="E254" t="s">
        <v>17095</v>
      </c>
      <c r="F254" t="s">
        <v>19026</v>
      </c>
      <c r="H254" t="s">
        <v>13711</v>
      </c>
      <c r="I254" s="1" t="s">
        <v>9141</v>
      </c>
      <c r="J254" t="s">
        <v>19027</v>
      </c>
      <c r="K254" t="s">
        <v>9142</v>
      </c>
      <c r="L254" t="s">
        <v>13016</v>
      </c>
    </row>
    <row r="255" spans="1:14" x14ac:dyDescent="0.25">
      <c r="A255" t="s">
        <v>16274</v>
      </c>
      <c r="B255" s="563" t="s">
        <v>13206</v>
      </c>
      <c r="C255" t="s">
        <v>16275</v>
      </c>
      <c r="D255" t="s">
        <v>12231</v>
      </c>
      <c r="E255" t="s">
        <v>18246</v>
      </c>
      <c r="F255" t="s">
        <v>19028</v>
      </c>
      <c r="H255" t="s">
        <v>11437</v>
      </c>
      <c r="I255" s="1" t="s">
        <v>9141</v>
      </c>
      <c r="J255" t="s">
        <v>19029</v>
      </c>
      <c r="K255" t="s">
        <v>9142</v>
      </c>
    </row>
    <row r="256" spans="1:14" x14ac:dyDescent="0.25">
      <c r="A256" t="s">
        <v>16276</v>
      </c>
      <c r="B256" s="563" t="s">
        <v>13207</v>
      </c>
      <c r="C256" t="s">
        <v>16277</v>
      </c>
      <c r="D256" t="s">
        <v>12231</v>
      </c>
      <c r="E256" t="s">
        <v>17096</v>
      </c>
      <c r="F256" t="s">
        <v>19030</v>
      </c>
      <c r="G256" t="s">
        <v>16278</v>
      </c>
      <c r="H256" t="s">
        <v>11435</v>
      </c>
      <c r="I256" s="1" t="s">
        <v>9141</v>
      </c>
      <c r="J256" t="s">
        <v>16279</v>
      </c>
      <c r="K256" t="s">
        <v>9142</v>
      </c>
    </row>
    <row r="257" spans="1:15" x14ac:dyDescent="0.25">
      <c r="A257" t="s">
        <v>16280</v>
      </c>
      <c r="B257" s="563" t="s">
        <v>13208</v>
      </c>
      <c r="C257" t="s">
        <v>16281</v>
      </c>
      <c r="E257" t="s">
        <v>17097</v>
      </c>
      <c r="F257" t="s">
        <v>16282</v>
      </c>
      <c r="H257" t="s">
        <v>12311</v>
      </c>
      <c r="I257" s="1" t="s">
        <v>9141</v>
      </c>
      <c r="J257" t="s">
        <v>16283</v>
      </c>
      <c r="K257" t="s">
        <v>9142</v>
      </c>
      <c r="L257" t="s">
        <v>17098</v>
      </c>
    </row>
    <row r="258" spans="1:15" x14ac:dyDescent="0.25">
      <c r="A258" t="s">
        <v>16284</v>
      </c>
      <c r="B258" s="563" t="s">
        <v>45</v>
      </c>
      <c r="C258" t="s">
        <v>16285</v>
      </c>
      <c r="E258" t="s">
        <v>17099</v>
      </c>
      <c r="F258" t="s">
        <v>19031</v>
      </c>
      <c r="H258" t="s">
        <v>11436</v>
      </c>
      <c r="I258" s="1" t="s">
        <v>9141</v>
      </c>
      <c r="J258" t="s">
        <v>19032</v>
      </c>
      <c r="K258" t="s">
        <v>9142</v>
      </c>
      <c r="L258" t="s">
        <v>17100</v>
      </c>
    </row>
    <row r="259" spans="1:15" x14ac:dyDescent="0.25">
      <c r="A259" t="s">
        <v>16287</v>
      </c>
      <c r="B259" s="563" t="s">
        <v>13209</v>
      </c>
      <c r="C259" t="s">
        <v>16288</v>
      </c>
      <c r="D259" t="s">
        <v>12231</v>
      </c>
      <c r="E259" t="s">
        <v>17662</v>
      </c>
      <c r="F259" t="s">
        <v>19033</v>
      </c>
      <c r="H259" t="s">
        <v>15766</v>
      </c>
      <c r="I259" s="1" t="s">
        <v>9141</v>
      </c>
      <c r="J259" t="s">
        <v>19034</v>
      </c>
      <c r="K259" t="s">
        <v>9142</v>
      </c>
    </row>
    <row r="260" spans="1:15" x14ac:dyDescent="0.25">
      <c r="A260" t="s">
        <v>13210</v>
      </c>
      <c r="B260" s="563" t="s">
        <v>13211</v>
      </c>
      <c r="E260" t="s">
        <v>18247</v>
      </c>
      <c r="F260" t="s">
        <v>16289</v>
      </c>
      <c r="H260" t="s">
        <v>11437</v>
      </c>
      <c r="I260" s="1" t="s">
        <v>9141</v>
      </c>
      <c r="J260" t="s">
        <v>16290</v>
      </c>
      <c r="K260" t="s">
        <v>9142</v>
      </c>
    </row>
    <row r="261" spans="1:15" x14ac:dyDescent="0.25">
      <c r="A261" t="s">
        <v>19035</v>
      </c>
      <c r="B261" s="563" t="s">
        <v>13212</v>
      </c>
      <c r="C261" t="s">
        <v>16291</v>
      </c>
      <c r="D261" t="s">
        <v>12231</v>
      </c>
      <c r="E261" t="s">
        <v>18248</v>
      </c>
      <c r="F261" t="s">
        <v>16292</v>
      </c>
      <c r="H261" t="s">
        <v>14840</v>
      </c>
      <c r="I261" s="1" t="s">
        <v>9141</v>
      </c>
      <c r="J261" t="s">
        <v>14841</v>
      </c>
      <c r="K261" t="s">
        <v>9142</v>
      </c>
      <c r="M261" s="119" t="s">
        <v>15983</v>
      </c>
      <c r="N261" t="s">
        <v>18249</v>
      </c>
      <c r="O261" t="s">
        <v>12224</v>
      </c>
    </row>
    <row r="262" spans="1:15" x14ac:dyDescent="0.25">
      <c r="A262" t="s">
        <v>16293</v>
      </c>
      <c r="B262" s="563" t="s">
        <v>13213</v>
      </c>
      <c r="C262" t="s">
        <v>16294</v>
      </c>
      <c r="D262" t="s">
        <v>19443</v>
      </c>
      <c r="E262" t="s">
        <v>17101</v>
      </c>
      <c r="F262" t="s">
        <v>16295</v>
      </c>
      <c r="H262" t="s">
        <v>11432</v>
      </c>
      <c r="I262" s="1" t="s">
        <v>9141</v>
      </c>
      <c r="J262" t="s">
        <v>16296</v>
      </c>
      <c r="K262" t="s">
        <v>9142</v>
      </c>
      <c r="L262" t="s">
        <v>12740</v>
      </c>
    </row>
    <row r="263" spans="1:15" x14ac:dyDescent="0.25">
      <c r="A263" t="s">
        <v>16297</v>
      </c>
      <c r="B263" s="563" t="s">
        <v>46</v>
      </c>
      <c r="C263" t="s">
        <v>16298</v>
      </c>
      <c r="E263" t="s">
        <v>17102</v>
      </c>
      <c r="F263" t="s">
        <v>16299</v>
      </c>
      <c r="H263" t="s">
        <v>16300</v>
      </c>
      <c r="I263" s="1" t="s">
        <v>9141</v>
      </c>
      <c r="J263" t="s">
        <v>16301</v>
      </c>
      <c r="K263" t="s">
        <v>9142</v>
      </c>
      <c r="L263" t="s">
        <v>17042</v>
      </c>
    </row>
    <row r="264" spans="1:15" x14ac:dyDescent="0.25">
      <c r="A264" t="s">
        <v>13214</v>
      </c>
      <c r="B264" s="563" t="s">
        <v>13215</v>
      </c>
      <c r="C264" t="s">
        <v>16302</v>
      </c>
      <c r="E264" t="s">
        <v>17103</v>
      </c>
      <c r="F264" t="s">
        <v>16303</v>
      </c>
      <c r="H264" t="s">
        <v>16304</v>
      </c>
      <c r="I264" s="1" t="s">
        <v>9141</v>
      </c>
      <c r="J264" t="s">
        <v>16305</v>
      </c>
      <c r="K264" t="s">
        <v>9142</v>
      </c>
      <c r="L264" t="s">
        <v>12670</v>
      </c>
    </row>
    <row r="265" spans="1:15" x14ac:dyDescent="0.25">
      <c r="A265" t="s">
        <v>16306</v>
      </c>
      <c r="B265" s="563" t="s">
        <v>13216</v>
      </c>
      <c r="C265" t="s">
        <v>16307</v>
      </c>
      <c r="D265" t="s">
        <v>12266</v>
      </c>
      <c r="E265" t="s">
        <v>17104</v>
      </c>
      <c r="F265" t="s">
        <v>16308</v>
      </c>
      <c r="H265" t="s">
        <v>16309</v>
      </c>
      <c r="I265" s="1" t="s">
        <v>9141</v>
      </c>
      <c r="J265" t="s">
        <v>16310</v>
      </c>
      <c r="K265" t="s">
        <v>9142</v>
      </c>
      <c r="L265" t="s">
        <v>17042</v>
      </c>
    </row>
    <row r="266" spans="1:15" x14ac:dyDescent="0.25">
      <c r="A266" t="s">
        <v>16311</v>
      </c>
      <c r="B266" s="9" t="s">
        <v>13217</v>
      </c>
      <c r="C266" t="s">
        <v>16312</v>
      </c>
      <c r="D266" t="s">
        <v>12231</v>
      </c>
      <c r="F266" t="s">
        <v>19036</v>
      </c>
      <c r="H266" t="s">
        <v>13805</v>
      </c>
      <c r="I266" s="1" t="s">
        <v>9141</v>
      </c>
      <c r="J266" t="s">
        <v>14203</v>
      </c>
      <c r="K266" t="s">
        <v>9142</v>
      </c>
    </row>
    <row r="267" spans="1:15" x14ac:dyDescent="0.25">
      <c r="A267" t="s">
        <v>16313</v>
      </c>
      <c r="B267" s="563" t="s">
        <v>13218</v>
      </c>
      <c r="C267" t="s">
        <v>16314</v>
      </c>
      <c r="D267" t="s">
        <v>12231</v>
      </c>
      <c r="E267" t="s">
        <v>17105</v>
      </c>
      <c r="F267" t="s">
        <v>16315</v>
      </c>
      <c r="H267" t="s">
        <v>12316</v>
      </c>
      <c r="I267" s="1" t="s">
        <v>9141</v>
      </c>
      <c r="J267" t="s">
        <v>16316</v>
      </c>
      <c r="K267" t="s">
        <v>9142</v>
      </c>
    </row>
    <row r="268" spans="1:15" x14ac:dyDescent="0.25">
      <c r="A268" t="s">
        <v>13219</v>
      </c>
      <c r="B268" s="563" t="s">
        <v>13220</v>
      </c>
      <c r="C268" t="s">
        <v>16317</v>
      </c>
      <c r="D268" t="s">
        <v>12231</v>
      </c>
      <c r="E268" t="s">
        <v>17106</v>
      </c>
      <c r="F268" t="s">
        <v>19037</v>
      </c>
      <c r="H268" t="s">
        <v>11430</v>
      </c>
      <c r="I268" s="1" t="s">
        <v>9141</v>
      </c>
      <c r="J268" t="s">
        <v>15107</v>
      </c>
      <c r="K268" t="s">
        <v>9142</v>
      </c>
    </row>
    <row r="269" spans="1:15" x14ac:dyDescent="0.25">
      <c r="A269" t="s">
        <v>16318</v>
      </c>
      <c r="B269" s="563" t="s">
        <v>13221</v>
      </c>
      <c r="C269" t="s">
        <v>16319</v>
      </c>
      <c r="D269" t="s">
        <v>12231</v>
      </c>
      <c r="E269" t="s">
        <v>17107</v>
      </c>
      <c r="F269" t="s">
        <v>19038</v>
      </c>
      <c r="H269" t="s">
        <v>16567</v>
      </c>
      <c r="I269" s="1" t="s">
        <v>9141</v>
      </c>
      <c r="J269" t="s">
        <v>19039</v>
      </c>
      <c r="K269" t="s">
        <v>9142</v>
      </c>
      <c r="L269" t="s">
        <v>17108</v>
      </c>
    </row>
    <row r="270" spans="1:15" x14ac:dyDescent="0.25">
      <c r="A270" t="s">
        <v>16320</v>
      </c>
      <c r="B270" s="563" t="s">
        <v>13222</v>
      </c>
      <c r="C270" t="s">
        <v>16321</v>
      </c>
      <c r="D270" t="s">
        <v>13779</v>
      </c>
      <c r="E270" t="s">
        <v>17109</v>
      </c>
      <c r="F270" t="s">
        <v>16322</v>
      </c>
      <c r="H270" t="s">
        <v>11432</v>
      </c>
      <c r="I270" s="1" t="s">
        <v>9141</v>
      </c>
      <c r="J270" t="s">
        <v>16323</v>
      </c>
      <c r="K270" t="s">
        <v>9142</v>
      </c>
      <c r="L270" t="s">
        <v>17042</v>
      </c>
    </row>
    <row r="271" spans="1:15" x14ac:dyDescent="0.25">
      <c r="A271" t="s">
        <v>16324</v>
      </c>
      <c r="B271" s="563" t="s">
        <v>13223</v>
      </c>
      <c r="C271" t="s">
        <v>16325</v>
      </c>
      <c r="E271" t="s">
        <v>17110</v>
      </c>
      <c r="F271" t="s">
        <v>16326</v>
      </c>
      <c r="H271" t="s">
        <v>11438</v>
      </c>
      <c r="I271" s="1" t="s">
        <v>9141</v>
      </c>
      <c r="J271" t="s">
        <v>16327</v>
      </c>
      <c r="K271" t="s">
        <v>9142</v>
      </c>
      <c r="L271" t="s">
        <v>17111</v>
      </c>
    </row>
    <row r="272" spans="1:15" x14ac:dyDescent="0.25">
      <c r="A272" t="s">
        <v>16328</v>
      </c>
      <c r="B272" s="563" t="s">
        <v>11509</v>
      </c>
      <c r="C272" t="s">
        <v>16329</v>
      </c>
      <c r="E272" t="s">
        <v>18250</v>
      </c>
      <c r="F272" t="s">
        <v>16330</v>
      </c>
      <c r="H272" t="s">
        <v>11439</v>
      </c>
      <c r="I272" s="1" t="s">
        <v>9141</v>
      </c>
      <c r="J272" t="s">
        <v>16331</v>
      </c>
      <c r="K272" t="s">
        <v>9142</v>
      </c>
    </row>
    <row r="273" spans="1:15" x14ac:dyDescent="0.25">
      <c r="A273" t="s">
        <v>16332</v>
      </c>
      <c r="B273" s="563" t="s">
        <v>13224</v>
      </c>
      <c r="C273" t="s">
        <v>16333</v>
      </c>
      <c r="D273" t="s">
        <v>12231</v>
      </c>
      <c r="E273" t="s">
        <v>17112</v>
      </c>
      <c r="F273" t="s">
        <v>16334</v>
      </c>
      <c r="H273" t="s">
        <v>11432</v>
      </c>
      <c r="I273" s="1" t="s">
        <v>9141</v>
      </c>
      <c r="J273" t="s">
        <v>16335</v>
      </c>
      <c r="K273" t="s">
        <v>9142</v>
      </c>
      <c r="L273" t="s">
        <v>13125</v>
      </c>
    </row>
    <row r="274" spans="1:15" x14ac:dyDescent="0.25">
      <c r="A274" t="s">
        <v>16336</v>
      </c>
      <c r="B274" s="563" t="s">
        <v>13225</v>
      </c>
      <c r="C274" t="s">
        <v>16337</v>
      </c>
      <c r="D274" t="s">
        <v>12231</v>
      </c>
      <c r="E274" t="s">
        <v>17113</v>
      </c>
      <c r="F274" t="s">
        <v>16338</v>
      </c>
      <c r="H274" t="s">
        <v>11439</v>
      </c>
      <c r="I274" s="1" t="s">
        <v>9141</v>
      </c>
      <c r="J274" t="s">
        <v>16339</v>
      </c>
      <c r="K274" t="s">
        <v>9142</v>
      </c>
      <c r="L274" t="s">
        <v>12959</v>
      </c>
    </row>
    <row r="275" spans="1:15" x14ac:dyDescent="0.25">
      <c r="A275" t="s">
        <v>16340</v>
      </c>
      <c r="B275" s="563" t="s">
        <v>13226</v>
      </c>
      <c r="C275" t="s">
        <v>16341</v>
      </c>
      <c r="E275" t="s">
        <v>18251</v>
      </c>
      <c r="F275" t="s">
        <v>16342</v>
      </c>
      <c r="H275" t="s">
        <v>11430</v>
      </c>
      <c r="I275" s="1" t="s">
        <v>9141</v>
      </c>
      <c r="J275" t="s">
        <v>16343</v>
      </c>
      <c r="K275" t="s">
        <v>9142</v>
      </c>
    </row>
    <row r="276" spans="1:15" x14ac:dyDescent="0.25">
      <c r="A276" t="s">
        <v>16344</v>
      </c>
      <c r="B276" s="563" t="s">
        <v>13227</v>
      </c>
      <c r="C276" t="s">
        <v>16345</v>
      </c>
      <c r="D276" t="s">
        <v>12231</v>
      </c>
      <c r="E276" t="s">
        <v>17114</v>
      </c>
      <c r="F276" t="s">
        <v>16346</v>
      </c>
      <c r="H276" t="s">
        <v>11437</v>
      </c>
      <c r="I276" s="1" t="s">
        <v>9141</v>
      </c>
      <c r="J276" t="s">
        <v>16347</v>
      </c>
      <c r="K276" t="s">
        <v>9142</v>
      </c>
      <c r="L276" t="s">
        <v>17042</v>
      </c>
      <c r="M276" s="119" t="s">
        <v>19444</v>
      </c>
      <c r="N276" t="s">
        <v>19445</v>
      </c>
    </row>
    <row r="277" spans="1:15" x14ac:dyDescent="0.25">
      <c r="A277" t="s">
        <v>16348</v>
      </c>
      <c r="B277" s="563" t="s">
        <v>13228</v>
      </c>
      <c r="C277" t="s">
        <v>16349</v>
      </c>
      <c r="D277" t="s">
        <v>13729</v>
      </c>
      <c r="E277" t="s">
        <v>18252</v>
      </c>
      <c r="F277" t="s">
        <v>16350</v>
      </c>
      <c r="H277" t="s">
        <v>16351</v>
      </c>
      <c r="I277" s="1" t="s">
        <v>9141</v>
      </c>
      <c r="J277" t="s">
        <v>16352</v>
      </c>
      <c r="K277" t="s">
        <v>9142</v>
      </c>
    </row>
    <row r="278" spans="1:15" x14ac:dyDescent="0.25">
      <c r="A278" t="s">
        <v>16706</v>
      </c>
      <c r="B278" s="563" t="s">
        <v>13229</v>
      </c>
      <c r="C278" t="s">
        <v>16353</v>
      </c>
      <c r="E278" t="s">
        <v>18253</v>
      </c>
      <c r="F278" t="s">
        <v>19040</v>
      </c>
      <c r="H278" t="s">
        <v>11136</v>
      </c>
      <c r="I278" s="1" t="s">
        <v>9141</v>
      </c>
      <c r="J278" t="s">
        <v>19041</v>
      </c>
      <c r="K278" t="s">
        <v>9142</v>
      </c>
    </row>
    <row r="279" spans="1:15" x14ac:dyDescent="0.25">
      <c r="A279" t="s">
        <v>16354</v>
      </c>
      <c r="B279" s="563" t="s">
        <v>13230</v>
      </c>
      <c r="C279" t="s">
        <v>16355</v>
      </c>
      <c r="D279" t="s">
        <v>12231</v>
      </c>
      <c r="E279" t="s">
        <v>17115</v>
      </c>
      <c r="F279" t="s">
        <v>16356</v>
      </c>
      <c r="G279" t="s">
        <v>15266</v>
      </c>
      <c r="H279" t="s">
        <v>11432</v>
      </c>
      <c r="I279" s="1" t="s">
        <v>9141</v>
      </c>
      <c r="J279" t="s">
        <v>16357</v>
      </c>
      <c r="K279" t="s">
        <v>9142</v>
      </c>
    </row>
    <row r="280" spans="1:15" x14ac:dyDescent="0.25">
      <c r="A280" t="s">
        <v>16358</v>
      </c>
      <c r="B280" s="563" t="s">
        <v>13231</v>
      </c>
      <c r="C280" t="s">
        <v>16359</v>
      </c>
      <c r="D280" t="s">
        <v>12266</v>
      </c>
      <c r="E280" t="s">
        <v>18254</v>
      </c>
      <c r="F280" t="s">
        <v>16360</v>
      </c>
      <c r="H280" t="s">
        <v>13711</v>
      </c>
      <c r="I280" s="1" t="s">
        <v>9141</v>
      </c>
      <c r="J280" t="s">
        <v>16361</v>
      </c>
      <c r="K280" t="s">
        <v>9142</v>
      </c>
    </row>
    <row r="281" spans="1:15" x14ac:dyDescent="0.25">
      <c r="A281" t="s">
        <v>16707</v>
      </c>
      <c r="B281" s="563" t="s">
        <v>13232</v>
      </c>
      <c r="C281" t="s">
        <v>16362</v>
      </c>
      <c r="D281" t="s">
        <v>12231</v>
      </c>
      <c r="E281" t="s">
        <v>18255</v>
      </c>
      <c r="F281" t="s">
        <v>19042</v>
      </c>
      <c r="H281" t="s">
        <v>11480</v>
      </c>
      <c r="I281" s="1" t="s">
        <v>9141</v>
      </c>
      <c r="J281" t="s">
        <v>19043</v>
      </c>
      <c r="K281" t="s">
        <v>9142</v>
      </c>
    </row>
    <row r="282" spans="1:15" x14ac:dyDescent="0.25">
      <c r="A282" t="s">
        <v>16708</v>
      </c>
      <c r="B282" s="563" t="s">
        <v>13233</v>
      </c>
      <c r="C282" t="s">
        <v>16363</v>
      </c>
      <c r="D282" t="s">
        <v>12266</v>
      </c>
      <c r="E282" t="s">
        <v>17116</v>
      </c>
      <c r="F282" t="s">
        <v>16364</v>
      </c>
      <c r="G282" t="s">
        <v>16365</v>
      </c>
      <c r="H282" t="s">
        <v>12964</v>
      </c>
      <c r="I282" s="1" t="s">
        <v>9141</v>
      </c>
      <c r="J282" t="s">
        <v>16366</v>
      </c>
      <c r="K282" t="s">
        <v>9142</v>
      </c>
      <c r="L282" t="s">
        <v>17042</v>
      </c>
    </row>
    <row r="283" spans="1:15" x14ac:dyDescent="0.25">
      <c r="A283" t="s">
        <v>19724</v>
      </c>
      <c r="B283" s="563" t="s">
        <v>13234</v>
      </c>
      <c r="C283" t="s">
        <v>19725</v>
      </c>
      <c r="D283" t="s">
        <v>18989</v>
      </c>
      <c r="E283" t="s">
        <v>19726</v>
      </c>
      <c r="F283" t="s">
        <v>19727</v>
      </c>
      <c r="H283" t="s">
        <v>12797</v>
      </c>
      <c r="I283" s="1" t="s">
        <v>9141</v>
      </c>
      <c r="J283" t="s">
        <v>19728</v>
      </c>
      <c r="K283" t="s">
        <v>9142</v>
      </c>
      <c r="L283" t="s">
        <v>12475</v>
      </c>
    </row>
    <row r="284" spans="1:15" x14ac:dyDescent="0.25">
      <c r="A284" t="s">
        <v>16709</v>
      </c>
      <c r="B284" s="563" t="s">
        <v>13235</v>
      </c>
      <c r="C284" t="s">
        <v>16367</v>
      </c>
      <c r="D284" t="s">
        <v>12231</v>
      </c>
      <c r="E284" t="s">
        <v>17117</v>
      </c>
      <c r="F284" t="s">
        <v>16368</v>
      </c>
      <c r="H284" t="s">
        <v>12264</v>
      </c>
      <c r="I284" s="1" t="s">
        <v>9141</v>
      </c>
      <c r="J284" t="s">
        <v>16369</v>
      </c>
      <c r="K284" t="s">
        <v>9142</v>
      </c>
      <c r="L284" t="s">
        <v>17118</v>
      </c>
    </row>
    <row r="285" spans="1:15" x14ac:dyDescent="0.25">
      <c r="A285" t="s">
        <v>19044</v>
      </c>
      <c r="B285" s="563" t="s">
        <v>13236</v>
      </c>
      <c r="C285" t="s">
        <v>16370</v>
      </c>
      <c r="E285" t="s">
        <v>18256</v>
      </c>
      <c r="F285" t="s">
        <v>19045</v>
      </c>
      <c r="H285" t="s">
        <v>11432</v>
      </c>
      <c r="I285" s="1" t="s">
        <v>9141</v>
      </c>
      <c r="J285" t="s">
        <v>19046</v>
      </c>
      <c r="K285" t="s">
        <v>9142</v>
      </c>
      <c r="M285" s="119" t="s">
        <v>19446</v>
      </c>
      <c r="N285" t="s">
        <v>18257</v>
      </c>
      <c r="O285" t="s">
        <v>18258</v>
      </c>
    </row>
    <row r="286" spans="1:15" x14ac:dyDescent="0.25">
      <c r="A286" t="s">
        <v>16371</v>
      </c>
      <c r="B286" s="563" t="s">
        <v>13237</v>
      </c>
      <c r="C286" t="s">
        <v>16372</v>
      </c>
      <c r="D286" t="s">
        <v>12231</v>
      </c>
      <c r="E286" t="s">
        <v>17119</v>
      </c>
      <c r="F286" t="s">
        <v>16373</v>
      </c>
      <c r="H286" t="s">
        <v>11437</v>
      </c>
      <c r="I286" s="1" t="s">
        <v>9141</v>
      </c>
      <c r="J286" t="s">
        <v>16374</v>
      </c>
      <c r="K286" t="s">
        <v>9142</v>
      </c>
      <c r="L286" t="s">
        <v>12363</v>
      </c>
    </row>
    <row r="287" spans="1:15" x14ac:dyDescent="0.25">
      <c r="A287" t="s">
        <v>16710</v>
      </c>
      <c r="B287" s="563" t="s">
        <v>13238</v>
      </c>
      <c r="C287" t="s">
        <v>16375</v>
      </c>
      <c r="E287" t="s">
        <v>17120</v>
      </c>
      <c r="F287" t="s">
        <v>16376</v>
      </c>
      <c r="H287" t="s">
        <v>12316</v>
      </c>
      <c r="I287" s="1" t="s">
        <v>9141</v>
      </c>
      <c r="J287" t="s">
        <v>16377</v>
      </c>
      <c r="K287" t="s">
        <v>9142</v>
      </c>
      <c r="L287" t="s">
        <v>13016</v>
      </c>
    </row>
    <row r="288" spans="1:15" x14ac:dyDescent="0.25">
      <c r="A288" t="s">
        <v>16378</v>
      </c>
      <c r="B288" s="563" t="s">
        <v>13239</v>
      </c>
      <c r="C288" t="s">
        <v>16379</v>
      </c>
      <c r="D288" t="s">
        <v>12266</v>
      </c>
      <c r="E288" t="s">
        <v>18259</v>
      </c>
      <c r="F288" t="s">
        <v>19047</v>
      </c>
      <c r="H288" t="s">
        <v>19048</v>
      </c>
      <c r="I288" s="1" t="s">
        <v>9141</v>
      </c>
      <c r="J288" t="s">
        <v>19049</v>
      </c>
      <c r="K288" t="s">
        <v>9142</v>
      </c>
      <c r="N288" t="s">
        <v>18260</v>
      </c>
    </row>
    <row r="289" spans="1:15" x14ac:dyDescent="0.25">
      <c r="A289" t="s">
        <v>16711</v>
      </c>
      <c r="B289" s="563" t="s">
        <v>13240</v>
      </c>
      <c r="C289" t="s">
        <v>12811</v>
      </c>
      <c r="D289" t="s">
        <v>12231</v>
      </c>
      <c r="E289" t="s">
        <v>12812</v>
      </c>
      <c r="F289" t="s">
        <v>16380</v>
      </c>
      <c r="H289" t="s">
        <v>14283</v>
      </c>
      <c r="I289" s="1" t="s">
        <v>9141</v>
      </c>
      <c r="J289" t="s">
        <v>14284</v>
      </c>
      <c r="K289" t="s">
        <v>9142</v>
      </c>
    </row>
    <row r="290" spans="1:15" x14ac:dyDescent="0.25">
      <c r="A290" t="s">
        <v>16712</v>
      </c>
      <c r="B290" s="563" t="s">
        <v>13241</v>
      </c>
      <c r="C290" t="s">
        <v>16381</v>
      </c>
      <c r="D290" t="s">
        <v>12231</v>
      </c>
      <c r="E290" t="s">
        <v>18261</v>
      </c>
      <c r="F290" t="s">
        <v>16382</v>
      </c>
      <c r="H290" t="s">
        <v>11435</v>
      </c>
      <c r="I290" s="1" t="s">
        <v>9141</v>
      </c>
      <c r="J290" t="s">
        <v>16383</v>
      </c>
      <c r="K290" t="s">
        <v>9142</v>
      </c>
      <c r="O290" t="s">
        <v>12224</v>
      </c>
    </row>
    <row r="291" spans="1:15" x14ac:dyDescent="0.25">
      <c r="A291" t="s">
        <v>19729</v>
      </c>
      <c r="B291" s="563" t="s">
        <v>13242</v>
      </c>
      <c r="C291" t="s">
        <v>16384</v>
      </c>
      <c r="E291" t="s">
        <v>17121</v>
      </c>
      <c r="F291" t="s">
        <v>16385</v>
      </c>
      <c r="H291" t="s">
        <v>11432</v>
      </c>
      <c r="I291" s="1" t="s">
        <v>9141</v>
      </c>
      <c r="J291" t="s">
        <v>16386</v>
      </c>
      <c r="K291" t="s">
        <v>9142</v>
      </c>
    </row>
    <row r="292" spans="1:15" x14ac:dyDescent="0.25">
      <c r="A292" t="s">
        <v>16713</v>
      </c>
      <c r="B292" s="563" t="s">
        <v>13243</v>
      </c>
      <c r="C292" t="s">
        <v>16387</v>
      </c>
      <c r="D292" t="s">
        <v>12266</v>
      </c>
      <c r="E292" t="s">
        <v>17122</v>
      </c>
      <c r="F292" t="s">
        <v>16388</v>
      </c>
      <c r="H292" t="s">
        <v>12264</v>
      </c>
      <c r="I292" s="1" t="s">
        <v>9141</v>
      </c>
      <c r="J292" t="s">
        <v>16389</v>
      </c>
      <c r="K292" t="s">
        <v>9142</v>
      </c>
      <c r="L292" t="s">
        <v>17123</v>
      </c>
    </row>
    <row r="293" spans="1:15" x14ac:dyDescent="0.25">
      <c r="A293" t="s">
        <v>16390</v>
      </c>
      <c r="B293" s="563" t="s">
        <v>13244</v>
      </c>
      <c r="C293" t="s">
        <v>14205</v>
      </c>
      <c r="D293" t="s">
        <v>12231</v>
      </c>
      <c r="E293" t="s">
        <v>14206</v>
      </c>
      <c r="F293" t="s">
        <v>19050</v>
      </c>
      <c r="H293" t="s">
        <v>13874</v>
      </c>
      <c r="I293" s="1" t="s">
        <v>9141</v>
      </c>
      <c r="J293" t="s">
        <v>19051</v>
      </c>
      <c r="K293" t="s">
        <v>9142</v>
      </c>
      <c r="O293" t="s">
        <v>19052</v>
      </c>
    </row>
    <row r="294" spans="1:15" x14ac:dyDescent="0.25">
      <c r="A294" t="s">
        <v>19730</v>
      </c>
      <c r="B294" s="563" t="s">
        <v>13245</v>
      </c>
      <c r="C294" t="s">
        <v>19731</v>
      </c>
      <c r="D294" t="s">
        <v>19732</v>
      </c>
      <c r="E294" t="s">
        <v>19733</v>
      </c>
      <c r="F294" t="s">
        <v>19734</v>
      </c>
      <c r="H294" t="s">
        <v>19735</v>
      </c>
      <c r="I294" s="1" t="s">
        <v>9141</v>
      </c>
      <c r="J294" t="s">
        <v>19736</v>
      </c>
      <c r="K294" t="s">
        <v>9142</v>
      </c>
    </row>
    <row r="295" spans="1:15" x14ac:dyDescent="0.25">
      <c r="A295" t="s">
        <v>19737</v>
      </c>
      <c r="B295" s="563" t="s">
        <v>13246</v>
      </c>
      <c r="C295" t="s">
        <v>16391</v>
      </c>
      <c r="D295" t="s">
        <v>12231</v>
      </c>
      <c r="E295" t="s">
        <v>17124</v>
      </c>
      <c r="F295" t="s">
        <v>16392</v>
      </c>
      <c r="G295" t="s">
        <v>16393</v>
      </c>
      <c r="H295" t="s">
        <v>11437</v>
      </c>
      <c r="I295" s="1" t="s">
        <v>9141</v>
      </c>
      <c r="J295" t="s">
        <v>16394</v>
      </c>
      <c r="K295" t="s">
        <v>9142</v>
      </c>
      <c r="L295" t="s">
        <v>12670</v>
      </c>
    </row>
    <row r="296" spans="1:15" x14ac:dyDescent="0.25">
      <c r="A296" t="s">
        <v>16395</v>
      </c>
      <c r="B296" s="563" t="s">
        <v>13247</v>
      </c>
      <c r="C296" t="s">
        <v>16396</v>
      </c>
      <c r="D296" t="s">
        <v>19053</v>
      </c>
      <c r="E296" t="s">
        <v>17125</v>
      </c>
      <c r="F296" t="s">
        <v>16397</v>
      </c>
      <c r="G296" t="s">
        <v>19054</v>
      </c>
      <c r="H296" t="s">
        <v>13874</v>
      </c>
      <c r="I296" s="1" t="s">
        <v>9141</v>
      </c>
      <c r="J296" t="s">
        <v>16399</v>
      </c>
      <c r="K296" t="s">
        <v>9142</v>
      </c>
      <c r="L296" t="s">
        <v>17126</v>
      </c>
    </row>
    <row r="297" spans="1:15" x14ac:dyDescent="0.25">
      <c r="A297" t="s">
        <v>19055</v>
      </c>
      <c r="B297" s="563" t="s">
        <v>13248</v>
      </c>
      <c r="C297" t="s">
        <v>16542</v>
      </c>
      <c r="D297" t="s">
        <v>12231</v>
      </c>
      <c r="E297" t="s">
        <v>18262</v>
      </c>
      <c r="F297" t="s">
        <v>16543</v>
      </c>
      <c r="H297" t="s">
        <v>13805</v>
      </c>
      <c r="I297" s="1" t="s">
        <v>9141</v>
      </c>
      <c r="J297" t="s">
        <v>16544</v>
      </c>
      <c r="K297" t="s">
        <v>9142</v>
      </c>
      <c r="N297" t="s">
        <v>18263</v>
      </c>
      <c r="O297" t="s">
        <v>18264</v>
      </c>
    </row>
    <row r="298" spans="1:15" x14ac:dyDescent="0.25">
      <c r="A298" t="s">
        <v>16545</v>
      </c>
      <c r="B298" s="563" t="s">
        <v>13249</v>
      </c>
      <c r="C298" t="s">
        <v>16546</v>
      </c>
      <c r="D298" t="s">
        <v>12231</v>
      </c>
      <c r="E298" t="s">
        <v>17127</v>
      </c>
      <c r="F298" t="s">
        <v>19056</v>
      </c>
      <c r="H298" t="s">
        <v>13711</v>
      </c>
      <c r="I298" s="1" t="s">
        <v>9141</v>
      </c>
      <c r="J298" t="s">
        <v>19057</v>
      </c>
      <c r="K298" t="s">
        <v>9142</v>
      </c>
      <c r="L298" t="s">
        <v>13016</v>
      </c>
    </row>
    <row r="299" spans="1:15" x14ac:dyDescent="0.25">
      <c r="A299" t="s">
        <v>16547</v>
      </c>
      <c r="B299" s="563" t="s">
        <v>13250</v>
      </c>
      <c r="C299" t="s">
        <v>16548</v>
      </c>
      <c r="D299" t="s">
        <v>19058</v>
      </c>
      <c r="E299" t="s">
        <v>17128</v>
      </c>
      <c r="F299" t="s">
        <v>16549</v>
      </c>
      <c r="H299" t="s">
        <v>11432</v>
      </c>
      <c r="I299" s="1" t="s">
        <v>9141</v>
      </c>
      <c r="J299" t="s">
        <v>16550</v>
      </c>
      <c r="K299" t="s">
        <v>9142</v>
      </c>
      <c r="L299" t="s">
        <v>17129</v>
      </c>
    </row>
    <row r="300" spans="1:15" x14ac:dyDescent="0.25">
      <c r="A300" t="s">
        <v>16714</v>
      </c>
      <c r="B300" s="563" t="s">
        <v>13251</v>
      </c>
      <c r="C300" t="s">
        <v>16551</v>
      </c>
      <c r="D300" t="s">
        <v>12231</v>
      </c>
      <c r="E300" t="s">
        <v>17130</v>
      </c>
      <c r="F300" t="s">
        <v>19059</v>
      </c>
      <c r="H300" t="s">
        <v>11437</v>
      </c>
      <c r="I300" s="1" t="s">
        <v>9141</v>
      </c>
      <c r="J300" t="s">
        <v>19060</v>
      </c>
      <c r="K300" t="s">
        <v>9142</v>
      </c>
      <c r="L300" t="s">
        <v>17042</v>
      </c>
    </row>
    <row r="301" spans="1:15" x14ac:dyDescent="0.25">
      <c r="A301" t="s">
        <v>16552</v>
      </c>
      <c r="B301" s="563" t="s">
        <v>13252</v>
      </c>
      <c r="C301" t="s">
        <v>16553</v>
      </c>
      <c r="F301" t="s">
        <v>16554</v>
      </c>
      <c r="H301" t="s">
        <v>12248</v>
      </c>
      <c r="I301" s="1" t="s">
        <v>9141</v>
      </c>
      <c r="J301" t="s">
        <v>16555</v>
      </c>
      <c r="K301" t="s">
        <v>9142</v>
      </c>
    </row>
    <row r="302" spans="1:15" x14ac:dyDescent="0.25">
      <c r="A302" t="s">
        <v>16715</v>
      </c>
      <c r="B302" s="563" t="s">
        <v>13253</v>
      </c>
      <c r="C302" t="s">
        <v>16556</v>
      </c>
      <c r="D302" t="s">
        <v>12231</v>
      </c>
      <c r="E302" t="s">
        <v>17131</v>
      </c>
      <c r="F302" t="s">
        <v>19061</v>
      </c>
      <c r="H302" t="s">
        <v>11437</v>
      </c>
      <c r="I302" s="1" t="s">
        <v>9141</v>
      </c>
      <c r="J302" t="s">
        <v>19062</v>
      </c>
      <c r="K302" t="s">
        <v>9142</v>
      </c>
    </row>
    <row r="303" spans="1:15" x14ac:dyDescent="0.25">
      <c r="A303" t="s">
        <v>19738</v>
      </c>
      <c r="B303" s="563" t="s">
        <v>13254</v>
      </c>
      <c r="C303" t="s">
        <v>16557</v>
      </c>
      <c r="D303" t="s">
        <v>12231</v>
      </c>
      <c r="E303" t="s">
        <v>17132</v>
      </c>
      <c r="F303" t="s">
        <v>16558</v>
      </c>
      <c r="H303" t="s">
        <v>12264</v>
      </c>
      <c r="I303" s="1" t="s">
        <v>9141</v>
      </c>
      <c r="J303" t="s">
        <v>16559</v>
      </c>
      <c r="K303" t="s">
        <v>9142</v>
      </c>
      <c r="L303" t="s">
        <v>17133</v>
      </c>
    </row>
    <row r="304" spans="1:15" x14ac:dyDescent="0.25">
      <c r="A304" t="s">
        <v>16716</v>
      </c>
      <c r="B304" s="563" t="s">
        <v>13255</v>
      </c>
      <c r="C304" t="s">
        <v>16560</v>
      </c>
      <c r="D304" t="s">
        <v>12231</v>
      </c>
      <c r="E304" t="s">
        <v>17134</v>
      </c>
      <c r="F304" t="s">
        <v>19063</v>
      </c>
      <c r="H304" t="s">
        <v>12292</v>
      </c>
      <c r="I304" s="1" t="s">
        <v>9141</v>
      </c>
      <c r="J304" t="s">
        <v>19064</v>
      </c>
      <c r="K304" t="s">
        <v>9142</v>
      </c>
      <c r="L304" t="s">
        <v>13093</v>
      </c>
    </row>
    <row r="305" spans="1:15" x14ac:dyDescent="0.25">
      <c r="A305" t="s">
        <v>19739</v>
      </c>
      <c r="B305" s="563" t="s">
        <v>13256</v>
      </c>
      <c r="C305" t="s">
        <v>19740</v>
      </c>
      <c r="D305" t="s">
        <v>13753</v>
      </c>
      <c r="E305" t="s">
        <v>18265</v>
      </c>
      <c r="F305" t="s">
        <v>19741</v>
      </c>
      <c r="H305" t="s">
        <v>12316</v>
      </c>
      <c r="I305" s="1" t="s">
        <v>11444</v>
      </c>
      <c r="J305" t="s">
        <v>19742</v>
      </c>
      <c r="K305" t="s">
        <v>9142</v>
      </c>
    </row>
    <row r="306" spans="1:15" x14ac:dyDescent="0.25">
      <c r="A306" t="s">
        <v>16561</v>
      </c>
      <c r="B306" s="563" t="s">
        <v>13257</v>
      </c>
      <c r="C306" t="s">
        <v>16562</v>
      </c>
      <c r="D306" t="s">
        <v>12231</v>
      </c>
      <c r="E306" t="s">
        <v>17135</v>
      </c>
      <c r="F306" t="s">
        <v>19743</v>
      </c>
      <c r="H306" t="s">
        <v>12264</v>
      </c>
      <c r="I306" s="1" t="s">
        <v>11444</v>
      </c>
      <c r="J306" t="s">
        <v>12245</v>
      </c>
      <c r="K306" t="s">
        <v>9142</v>
      </c>
    </row>
    <row r="307" spans="1:15" x14ac:dyDescent="0.25">
      <c r="A307" t="s">
        <v>19744</v>
      </c>
      <c r="B307" s="563" t="s">
        <v>13258</v>
      </c>
      <c r="C307" t="s">
        <v>19745</v>
      </c>
      <c r="D307" t="s">
        <v>13753</v>
      </c>
      <c r="E307" t="s">
        <v>19746</v>
      </c>
      <c r="F307" t="s">
        <v>19065</v>
      </c>
      <c r="H307" t="s">
        <v>11437</v>
      </c>
      <c r="I307" s="1" t="s">
        <v>9141</v>
      </c>
      <c r="J307" t="s">
        <v>19066</v>
      </c>
      <c r="K307" t="s">
        <v>9142</v>
      </c>
      <c r="L307" t="s">
        <v>12775</v>
      </c>
    </row>
    <row r="308" spans="1:15" x14ac:dyDescent="0.25">
      <c r="A308" t="s">
        <v>16563</v>
      </c>
      <c r="B308" s="563" t="s">
        <v>11510</v>
      </c>
      <c r="C308" t="s">
        <v>16562</v>
      </c>
      <c r="D308" t="s">
        <v>12231</v>
      </c>
      <c r="E308" t="s">
        <v>17135</v>
      </c>
      <c r="F308" t="s">
        <v>19067</v>
      </c>
      <c r="H308" t="s">
        <v>19068</v>
      </c>
      <c r="I308" s="1" t="s">
        <v>9141</v>
      </c>
      <c r="J308" t="s">
        <v>19069</v>
      </c>
      <c r="K308" t="s">
        <v>9142</v>
      </c>
    </row>
    <row r="309" spans="1:15" x14ac:dyDescent="0.25">
      <c r="A309" t="s">
        <v>16564</v>
      </c>
      <c r="B309" s="563" t="s">
        <v>13259</v>
      </c>
      <c r="C309" t="s">
        <v>16565</v>
      </c>
      <c r="D309" t="s">
        <v>12231</v>
      </c>
      <c r="E309" t="s">
        <v>18266</v>
      </c>
      <c r="F309" t="s">
        <v>19070</v>
      </c>
      <c r="H309" t="s">
        <v>11444</v>
      </c>
      <c r="I309" s="1" t="s">
        <v>9141</v>
      </c>
      <c r="J309" t="s">
        <v>19071</v>
      </c>
      <c r="K309" t="s">
        <v>9142</v>
      </c>
      <c r="N309" t="s">
        <v>17355</v>
      </c>
      <c r="O309" t="s">
        <v>18267</v>
      </c>
    </row>
    <row r="310" spans="1:15" x14ac:dyDescent="0.25">
      <c r="A310" t="s">
        <v>16717</v>
      </c>
      <c r="B310" s="563" t="s">
        <v>13260</v>
      </c>
      <c r="C310" t="s">
        <v>16566</v>
      </c>
      <c r="D310" t="s">
        <v>12231</v>
      </c>
      <c r="E310" t="s">
        <v>17136</v>
      </c>
      <c r="F310" t="s">
        <v>19072</v>
      </c>
      <c r="H310" t="s">
        <v>12264</v>
      </c>
      <c r="I310" s="1" t="s">
        <v>9141</v>
      </c>
      <c r="J310" t="s">
        <v>19073</v>
      </c>
      <c r="K310" t="s">
        <v>9142</v>
      </c>
      <c r="L310" t="s">
        <v>12592</v>
      </c>
    </row>
    <row r="311" spans="1:15" x14ac:dyDescent="0.25">
      <c r="A311" t="s">
        <v>16568</v>
      </c>
      <c r="B311" s="563" t="s">
        <v>13261</v>
      </c>
      <c r="C311" t="s">
        <v>16569</v>
      </c>
      <c r="D311" t="s">
        <v>12231</v>
      </c>
      <c r="E311" t="s">
        <v>17137</v>
      </c>
      <c r="F311" t="s">
        <v>19074</v>
      </c>
      <c r="H311" t="s">
        <v>15496</v>
      </c>
      <c r="I311" s="1" t="s">
        <v>9141</v>
      </c>
      <c r="J311" t="s">
        <v>19075</v>
      </c>
      <c r="K311" t="s">
        <v>9142</v>
      </c>
    </row>
    <row r="312" spans="1:15" x14ac:dyDescent="0.25">
      <c r="A312" t="s">
        <v>16570</v>
      </c>
      <c r="B312" s="563" t="s">
        <v>13262</v>
      </c>
      <c r="C312" t="s">
        <v>16571</v>
      </c>
      <c r="D312" t="s">
        <v>13753</v>
      </c>
      <c r="E312" t="s">
        <v>17138</v>
      </c>
      <c r="F312" t="s">
        <v>16572</v>
      </c>
      <c r="H312" t="s">
        <v>13874</v>
      </c>
      <c r="I312" s="1" t="s">
        <v>9141</v>
      </c>
      <c r="J312" t="s">
        <v>16573</v>
      </c>
      <c r="K312" t="s">
        <v>9142</v>
      </c>
      <c r="L312" t="s">
        <v>17042</v>
      </c>
    </row>
    <row r="313" spans="1:15" x14ac:dyDescent="0.25">
      <c r="A313" t="s">
        <v>16574</v>
      </c>
      <c r="B313" s="563" t="s">
        <v>13263</v>
      </c>
      <c r="C313" t="s">
        <v>16575</v>
      </c>
      <c r="D313" t="s">
        <v>18968</v>
      </c>
      <c r="E313" t="s">
        <v>18268</v>
      </c>
      <c r="F313" t="s">
        <v>19076</v>
      </c>
      <c r="H313" t="s">
        <v>12374</v>
      </c>
      <c r="I313" s="1" t="s">
        <v>9141</v>
      </c>
      <c r="J313" t="s">
        <v>19077</v>
      </c>
      <c r="K313" t="s">
        <v>9142</v>
      </c>
    </row>
    <row r="314" spans="1:15" x14ac:dyDescent="0.25">
      <c r="A314" t="s">
        <v>16576</v>
      </c>
      <c r="B314" s="563" t="s">
        <v>13264</v>
      </c>
      <c r="C314" t="s">
        <v>16577</v>
      </c>
      <c r="E314" t="s">
        <v>17139</v>
      </c>
      <c r="F314" t="s">
        <v>16578</v>
      </c>
      <c r="G314" t="s">
        <v>16579</v>
      </c>
      <c r="H314" t="s">
        <v>11444</v>
      </c>
      <c r="I314" s="1" t="s">
        <v>9141</v>
      </c>
      <c r="J314" t="s">
        <v>16580</v>
      </c>
      <c r="K314" t="s">
        <v>9142</v>
      </c>
      <c r="L314" t="s">
        <v>16260</v>
      </c>
    </row>
    <row r="315" spans="1:15" x14ac:dyDescent="0.25">
      <c r="A315" t="s">
        <v>16581</v>
      </c>
      <c r="B315" s="563" t="s">
        <v>13265</v>
      </c>
      <c r="C315" t="s">
        <v>13125</v>
      </c>
      <c r="D315" t="s">
        <v>13753</v>
      </c>
      <c r="E315" t="s">
        <v>17140</v>
      </c>
      <c r="F315" t="s">
        <v>19078</v>
      </c>
      <c r="H315" t="s">
        <v>11432</v>
      </c>
      <c r="I315" s="1" t="s">
        <v>9141</v>
      </c>
      <c r="J315" t="s">
        <v>19079</v>
      </c>
      <c r="K315" t="s">
        <v>9142</v>
      </c>
    </row>
    <row r="316" spans="1:15" x14ac:dyDescent="0.25">
      <c r="A316" t="s">
        <v>16582</v>
      </c>
      <c r="B316" s="563" t="s">
        <v>13266</v>
      </c>
      <c r="C316" t="s">
        <v>16583</v>
      </c>
      <c r="E316" t="s">
        <v>17141</v>
      </c>
      <c r="F316" t="s">
        <v>16584</v>
      </c>
      <c r="H316" t="s">
        <v>12353</v>
      </c>
      <c r="I316" s="1" t="s">
        <v>9141</v>
      </c>
      <c r="J316" t="s">
        <v>16585</v>
      </c>
      <c r="K316" t="s">
        <v>9142</v>
      </c>
      <c r="L316" t="s">
        <v>17142</v>
      </c>
    </row>
    <row r="317" spans="1:15" x14ac:dyDescent="0.25">
      <c r="A317" t="s">
        <v>16586</v>
      </c>
      <c r="B317" s="563" t="s">
        <v>13267</v>
      </c>
      <c r="C317" t="s">
        <v>16587</v>
      </c>
      <c r="D317" t="s">
        <v>12266</v>
      </c>
      <c r="E317" t="s">
        <v>17143</v>
      </c>
      <c r="F317" t="s">
        <v>16588</v>
      </c>
      <c r="H317" t="s">
        <v>11438</v>
      </c>
      <c r="I317" s="1" t="s">
        <v>9141</v>
      </c>
      <c r="J317" t="s">
        <v>16589</v>
      </c>
      <c r="K317" t="s">
        <v>9142</v>
      </c>
      <c r="L317" t="s">
        <v>13016</v>
      </c>
    </row>
    <row r="318" spans="1:15" x14ac:dyDescent="0.25">
      <c r="A318" t="s">
        <v>16590</v>
      </c>
      <c r="B318" s="563" t="s">
        <v>13268</v>
      </c>
      <c r="C318" t="s">
        <v>16591</v>
      </c>
      <c r="D318" t="s">
        <v>19080</v>
      </c>
      <c r="E318" t="s">
        <v>17144</v>
      </c>
      <c r="F318" t="s">
        <v>16592</v>
      </c>
      <c r="H318" t="s">
        <v>11430</v>
      </c>
      <c r="I318" s="1" t="s">
        <v>9141</v>
      </c>
      <c r="J318" t="s">
        <v>16593</v>
      </c>
      <c r="K318" t="s">
        <v>9142</v>
      </c>
      <c r="L318" t="s">
        <v>16605</v>
      </c>
    </row>
    <row r="319" spans="1:15" x14ac:dyDescent="0.25">
      <c r="A319" t="s">
        <v>16594</v>
      </c>
      <c r="B319" s="563" t="s">
        <v>13269</v>
      </c>
      <c r="C319" t="s">
        <v>16595</v>
      </c>
      <c r="D319" t="s">
        <v>12231</v>
      </c>
      <c r="E319" t="s">
        <v>17145</v>
      </c>
      <c r="F319" t="s">
        <v>16596</v>
      </c>
      <c r="H319" t="s">
        <v>11430</v>
      </c>
      <c r="I319" s="1" t="s">
        <v>9141</v>
      </c>
      <c r="J319" t="s">
        <v>16597</v>
      </c>
      <c r="K319" t="s">
        <v>9142</v>
      </c>
    </row>
    <row r="320" spans="1:15" x14ac:dyDescent="0.25">
      <c r="A320" t="s">
        <v>16598</v>
      </c>
      <c r="B320" s="563" t="s">
        <v>13270</v>
      </c>
      <c r="C320" t="s">
        <v>16599</v>
      </c>
      <c r="D320" t="s">
        <v>12231</v>
      </c>
      <c r="E320" t="s">
        <v>17146</v>
      </c>
      <c r="F320" t="s">
        <v>16600</v>
      </c>
      <c r="H320" t="s">
        <v>12264</v>
      </c>
      <c r="I320" s="1" t="s">
        <v>9141</v>
      </c>
      <c r="J320" t="s">
        <v>16601</v>
      </c>
      <c r="K320" t="s">
        <v>9142</v>
      </c>
      <c r="L320" t="s">
        <v>12246</v>
      </c>
      <c r="M320" s="119" t="s">
        <v>19427</v>
      </c>
      <c r="N320" t="s">
        <v>19447</v>
      </c>
    </row>
    <row r="321" spans="1:15" x14ac:dyDescent="0.25">
      <c r="A321" t="s">
        <v>19747</v>
      </c>
      <c r="B321" s="563" t="s">
        <v>13271</v>
      </c>
      <c r="C321" t="s">
        <v>19748</v>
      </c>
      <c r="D321" t="s">
        <v>12231</v>
      </c>
      <c r="E321" t="s">
        <v>18269</v>
      </c>
      <c r="F321" t="s">
        <v>19081</v>
      </c>
      <c r="H321" t="s">
        <v>15370</v>
      </c>
      <c r="I321" s="1" t="s">
        <v>9141</v>
      </c>
      <c r="J321" t="s">
        <v>19082</v>
      </c>
      <c r="K321" t="s">
        <v>9142</v>
      </c>
      <c r="N321" t="s">
        <v>18263</v>
      </c>
      <c r="O321" t="s">
        <v>13075</v>
      </c>
    </row>
    <row r="322" spans="1:15" x14ac:dyDescent="0.25">
      <c r="A322" t="s">
        <v>16602</v>
      </c>
      <c r="B322" s="563" t="s">
        <v>13272</v>
      </c>
      <c r="C322" t="s">
        <v>16603</v>
      </c>
      <c r="D322" t="s">
        <v>19448</v>
      </c>
      <c r="E322" t="s">
        <v>18270</v>
      </c>
      <c r="F322" t="s">
        <v>19083</v>
      </c>
      <c r="H322" t="s">
        <v>16171</v>
      </c>
      <c r="I322" s="1" t="s">
        <v>9141</v>
      </c>
      <c r="J322" t="s">
        <v>19084</v>
      </c>
      <c r="K322" t="s">
        <v>9142</v>
      </c>
      <c r="L322" t="s">
        <v>18263</v>
      </c>
      <c r="N322" t="s">
        <v>18263</v>
      </c>
    </row>
    <row r="323" spans="1:15" x14ac:dyDescent="0.25">
      <c r="A323" t="s">
        <v>16606</v>
      </c>
      <c r="B323" s="563" t="s">
        <v>13273</v>
      </c>
      <c r="C323" t="s">
        <v>16607</v>
      </c>
      <c r="D323" t="s">
        <v>12231</v>
      </c>
      <c r="F323" t="s">
        <v>19085</v>
      </c>
      <c r="H323" t="s">
        <v>11432</v>
      </c>
      <c r="I323" s="1" t="s">
        <v>9141</v>
      </c>
      <c r="J323" t="s">
        <v>12782</v>
      </c>
      <c r="K323" t="s">
        <v>9142</v>
      </c>
    </row>
    <row r="324" spans="1:15" x14ac:dyDescent="0.25">
      <c r="A324" t="s">
        <v>19749</v>
      </c>
      <c r="B324" s="563" t="s">
        <v>13274</v>
      </c>
      <c r="C324" t="s">
        <v>16608</v>
      </c>
      <c r="D324" t="s">
        <v>19535</v>
      </c>
      <c r="F324" t="s">
        <v>16609</v>
      </c>
      <c r="H324" t="s">
        <v>11438</v>
      </c>
      <c r="I324" s="1" t="s">
        <v>9141</v>
      </c>
      <c r="J324" t="s">
        <v>16610</v>
      </c>
      <c r="K324" t="s">
        <v>9142</v>
      </c>
      <c r="N324" t="s">
        <v>17157</v>
      </c>
    </row>
    <row r="325" spans="1:15" x14ac:dyDescent="0.25">
      <c r="A325" t="s">
        <v>19750</v>
      </c>
      <c r="B325" s="563" t="s">
        <v>11511</v>
      </c>
      <c r="C325" t="s">
        <v>20055</v>
      </c>
      <c r="D325" t="s">
        <v>12266</v>
      </c>
      <c r="E325" t="s">
        <v>20056</v>
      </c>
      <c r="F325" t="s">
        <v>20057</v>
      </c>
      <c r="H325" t="s">
        <v>11434</v>
      </c>
      <c r="I325" s="1" t="s">
        <v>9141</v>
      </c>
      <c r="J325" t="s">
        <v>20058</v>
      </c>
      <c r="K325" t="s">
        <v>9142</v>
      </c>
    </row>
    <row r="326" spans="1:15" x14ac:dyDescent="0.25">
      <c r="A326" t="s">
        <v>16611</v>
      </c>
      <c r="B326" s="563" t="s">
        <v>11512</v>
      </c>
      <c r="C326" t="s">
        <v>16612</v>
      </c>
      <c r="D326" t="s">
        <v>12231</v>
      </c>
      <c r="E326" t="s">
        <v>17147</v>
      </c>
      <c r="F326" t="s">
        <v>16613</v>
      </c>
      <c r="H326" t="s">
        <v>12570</v>
      </c>
      <c r="I326" s="1" t="s">
        <v>9141</v>
      </c>
      <c r="J326" t="s">
        <v>12571</v>
      </c>
      <c r="K326" t="s">
        <v>9142</v>
      </c>
    </row>
    <row r="327" spans="1:15" x14ac:dyDescent="0.25">
      <c r="A327" t="s">
        <v>16614</v>
      </c>
      <c r="B327" s="563" t="s">
        <v>13276</v>
      </c>
      <c r="C327" t="s">
        <v>13275</v>
      </c>
      <c r="D327" t="s">
        <v>12231</v>
      </c>
      <c r="E327" t="s">
        <v>17148</v>
      </c>
      <c r="F327" t="s">
        <v>19086</v>
      </c>
      <c r="H327" t="s">
        <v>13010</v>
      </c>
      <c r="I327" s="1" t="s">
        <v>9141</v>
      </c>
      <c r="J327" t="s">
        <v>19087</v>
      </c>
      <c r="K327" t="s">
        <v>9142</v>
      </c>
      <c r="L327" t="s">
        <v>12268</v>
      </c>
    </row>
    <row r="328" spans="1:15" x14ac:dyDescent="0.25">
      <c r="A328" t="s">
        <v>16615</v>
      </c>
      <c r="B328" s="563" t="s">
        <v>11513</v>
      </c>
      <c r="C328" t="s">
        <v>15167</v>
      </c>
      <c r="E328" t="s">
        <v>17149</v>
      </c>
      <c r="F328" t="s">
        <v>16616</v>
      </c>
      <c r="H328" t="s">
        <v>16617</v>
      </c>
      <c r="I328" s="1" t="s">
        <v>9141</v>
      </c>
      <c r="J328" t="s">
        <v>16618</v>
      </c>
      <c r="K328" t="s">
        <v>9142</v>
      </c>
      <c r="L328" t="s">
        <v>16660</v>
      </c>
    </row>
    <row r="329" spans="1:15" x14ac:dyDescent="0.25">
      <c r="A329" t="s">
        <v>19751</v>
      </c>
      <c r="B329" s="563" t="s">
        <v>11514</v>
      </c>
      <c r="C329" t="s">
        <v>16180</v>
      </c>
      <c r="E329" t="s">
        <v>19717</v>
      </c>
      <c r="F329" t="s">
        <v>16619</v>
      </c>
      <c r="H329" t="s">
        <v>11444</v>
      </c>
      <c r="I329" s="1" t="s">
        <v>9141</v>
      </c>
      <c r="J329" t="s">
        <v>16620</v>
      </c>
      <c r="K329" t="s">
        <v>9142</v>
      </c>
      <c r="L329" t="s">
        <v>12475</v>
      </c>
    </row>
    <row r="330" spans="1:15" x14ac:dyDescent="0.25">
      <c r="A330" t="s">
        <v>19752</v>
      </c>
      <c r="B330" s="563" t="s">
        <v>13277</v>
      </c>
      <c r="C330" t="s">
        <v>19752</v>
      </c>
      <c r="D330" t="s">
        <v>12452</v>
      </c>
      <c r="E330" t="s">
        <v>17150</v>
      </c>
      <c r="F330" t="s">
        <v>16621</v>
      </c>
      <c r="H330" t="s">
        <v>11437</v>
      </c>
      <c r="I330" s="1" t="s">
        <v>9141</v>
      </c>
      <c r="J330" t="s">
        <v>16622</v>
      </c>
      <c r="K330" t="s">
        <v>9142</v>
      </c>
    </row>
    <row r="331" spans="1:15" x14ac:dyDescent="0.25">
      <c r="A331" t="s">
        <v>16623</v>
      </c>
      <c r="B331" s="563" t="s">
        <v>13278</v>
      </c>
      <c r="C331" t="s">
        <v>16624</v>
      </c>
      <c r="E331" t="s">
        <v>19088</v>
      </c>
      <c r="F331" t="s">
        <v>16625</v>
      </c>
      <c r="G331" t="s">
        <v>16626</v>
      </c>
      <c r="H331" t="s">
        <v>16627</v>
      </c>
      <c r="I331" s="1" t="s">
        <v>9141</v>
      </c>
      <c r="J331" t="s">
        <v>16628</v>
      </c>
      <c r="K331" t="s">
        <v>9142</v>
      </c>
      <c r="O331" t="s">
        <v>19089</v>
      </c>
    </row>
    <row r="332" spans="1:15" x14ac:dyDescent="0.25">
      <c r="A332" t="s">
        <v>16629</v>
      </c>
      <c r="B332" s="563" t="s">
        <v>13279</v>
      </c>
      <c r="E332" t="s">
        <v>17151</v>
      </c>
      <c r="F332" t="s">
        <v>16630</v>
      </c>
      <c r="H332" t="s">
        <v>16631</v>
      </c>
      <c r="I332" s="1" t="s">
        <v>9141</v>
      </c>
      <c r="J332" t="s">
        <v>16632</v>
      </c>
      <c r="K332" t="s">
        <v>9142</v>
      </c>
      <c r="L332" t="s">
        <v>12475</v>
      </c>
    </row>
    <row r="333" spans="1:15" x14ac:dyDescent="0.25">
      <c r="A333" t="s">
        <v>13280</v>
      </c>
      <c r="B333" s="563" t="s">
        <v>13281</v>
      </c>
      <c r="C333" t="s">
        <v>16633</v>
      </c>
      <c r="D333" t="s">
        <v>12231</v>
      </c>
      <c r="E333" t="s">
        <v>19090</v>
      </c>
      <c r="F333" t="s">
        <v>16634</v>
      </c>
      <c r="H333" t="s">
        <v>16635</v>
      </c>
      <c r="I333" s="1" t="s">
        <v>9141</v>
      </c>
      <c r="J333" t="s">
        <v>16636</v>
      </c>
      <c r="K333" t="s">
        <v>9142</v>
      </c>
      <c r="L333" t="s">
        <v>13016</v>
      </c>
      <c r="N333" t="s">
        <v>13016</v>
      </c>
    </row>
    <row r="334" spans="1:15" x14ac:dyDescent="0.25">
      <c r="A334" t="s">
        <v>13282</v>
      </c>
      <c r="B334" s="563" t="s">
        <v>13283</v>
      </c>
      <c r="E334" t="s">
        <v>19091</v>
      </c>
      <c r="F334" t="s">
        <v>16637</v>
      </c>
      <c r="H334" t="s">
        <v>16638</v>
      </c>
      <c r="I334" s="1" t="s">
        <v>9141</v>
      </c>
      <c r="J334" t="s">
        <v>16639</v>
      </c>
      <c r="K334" t="s">
        <v>9142</v>
      </c>
    </row>
    <row r="335" spans="1:15" x14ac:dyDescent="0.25">
      <c r="A335" t="s">
        <v>16718</v>
      </c>
      <c r="B335" s="563" t="s">
        <v>13284</v>
      </c>
      <c r="C335" t="s">
        <v>16640</v>
      </c>
      <c r="D335" t="s">
        <v>12231</v>
      </c>
      <c r="E335" t="s">
        <v>19092</v>
      </c>
      <c r="F335" t="s">
        <v>16641</v>
      </c>
      <c r="H335" t="s">
        <v>11136</v>
      </c>
      <c r="I335" s="1" t="s">
        <v>9141</v>
      </c>
      <c r="J335" t="s">
        <v>16642</v>
      </c>
      <c r="K335" t="s">
        <v>9142</v>
      </c>
    </row>
    <row r="336" spans="1:15" x14ac:dyDescent="0.25">
      <c r="A336" t="s">
        <v>16643</v>
      </c>
      <c r="B336" s="563" t="s">
        <v>13286</v>
      </c>
      <c r="C336" t="s">
        <v>13285</v>
      </c>
      <c r="D336" t="s">
        <v>12231</v>
      </c>
      <c r="E336" t="s">
        <v>17152</v>
      </c>
      <c r="F336" t="s">
        <v>16644</v>
      </c>
      <c r="H336" t="s">
        <v>13022</v>
      </c>
      <c r="I336" s="1" t="s">
        <v>9141</v>
      </c>
      <c r="J336" t="s">
        <v>16645</v>
      </c>
      <c r="K336" t="s">
        <v>9142</v>
      </c>
    </row>
    <row r="337" spans="1:14" x14ac:dyDescent="0.25">
      <c r="A337" t="s">
        <v>16646</v>
      </c>
      <c r="B337" s="563" t="s">
        <v>11515</v>
      </c>
      <c r="C337" t="s">
        <v>16646</v>
      </c>
      <c r="E337" t="s">
        <v>17153</v>
      </c>
      <c r="F337" t="s">
        <v>16647</v>
      </c>
      <c r="H337" t="s">
        <v>14245</v>
      </c>
      <c r="I337" s="1" t="s">
        <v>9141</v>
      </c>
      <c r="J337" t="s">
        <v>16648</v>
      </c>
      <c r="K337" t="s">
        <v>9142</v>
      </c>
    </row>
    <row r="338" spans="1:14" x14ac:dyDescent="0.25">
      <c r="A338" t="s">
        <v>16720</v>
      </c>
      <c r="B338" s="563" t="s">
        <v>13288</v>
      </c>
      <c r="C338" t="s">
        <v>13287</v>
      </c>
      <c r="D338" t="s">
        <v>12231</v>
      </c>
      <c r="E338" t="s">
        <v>17154</v>
      </c>
      <c r="F338" t="s">
        <v>16721</v>
      </c>
      <c r="H338" t="s">
        <v>11437</v>
      </c>
      <c r="I338" s="1" t="s">
        <v>9141</v>
      </c>
      <c r="J338" t="s">
        <v>16722</v>
      </c>
      <c r="K338" t="s">
        <v>9142</v>
      </c>
    </row>
    <row r="339" spans="1:14" x14ac:dyDescent="0.25">
      <c r="A339" t="s">
        <v>16723</v>
      </c>
      <c r="B339" s="563" t="s">
        <v>13289</v>
      </c>
      <c r="C339" t="s">
        <v>16724</v>
      </c>
      <c r="D339" t="s">
        <v>12231</v>
      </c>
      <c r="E339" t="s">
        <v>19093</v>
      </c>
      <c r="F339" t="s">
        <v>19094</v>
      </c>
      <c r="H339" t="s">
        <v>14709</v>
      </c>
      <c r="I339" s="1" t="s">
        <v>9141</v>
      </c>
      <c r="J339" t="s">
        <v>19095</v>
      </c>
      <c r="K339" t="s">
        <v>9142</v>
      </c>
    </row>
    <row r="340" spans="1:14" x14ac:dyDescent="0.25">
      <c r="A340" t="s">
        <v>16725</v>
      </c>
      <c r="B340" s="563" t="s">
        <v>13290</v>
      </c>
      <c r="C340" t="s">
        <v>16726</v>
      </c>
      <c r="D340" t="s">
        <v>12231</v>
      </c>
      <c r="E340" t="s">
        <v>17155</v>
      </c>
      <c r="F340" t="s">
        <v>16727</v>
      </c>
      <c r="H340" t="s">
        <v>11136</v>
      </c>
      <c r="I340" s="1" t="s">
        <v>9141</v>
      </c>
      <c r="J340" t="s">
        <v>12043</v>
      </c>
      <c r="K340" t="s">
        <v>9142</v>
      </c>
      <c r="L340" t="s">
        <v>13093</v>
      </c>
    </row>
    <row r="341" spans="1:14" x14ac:dyDescent="0.25">
      <c r="A341" t="s">
        <v>16728</v>
      </c>
      <c r="B341" s="563" t="s">
        <v>13291</v>
      </c>
      <c r="C341" t="s">
        <v>16729</v>
      </c>
      <c r="D341" t="s">
        <v>12231</v>
      </c>
      <c r="E341" t="s">
        <v>17156</v>
      </c>
      <c r="F341" t="s">
        <v>16730</v>
      </c>
      <c r="H341" t="s">
        <v>11430</v>
      </c>
      <c r="I341" s="1" t="s">
        <v>9141</v>
      </c>
      <c r="J341" t="s">
        <v>16731</v>
      </c>
      <c r="K341" t="s">
        <v>9142</v>
      </c>
      <c r="L341" t="s">
        <v>17157</v>
      </c>
      <c r="M341" s="119" t="s">
        <v>19427</v>
      </c>
      <c r="N341" t="s">
        <v>19449</v>
      </c>
    </row>
    <row r="342" spans="1:14" x14ac:dyDescent="0.25">
      <c r="A342" t="s">
        <v>16732</v>
      </c>
      <c r="B342" s="563" t="s">
        <v>13292</v>
      </c>
      <c r="C342" t="s">
        <v>16733</v>
      </c>
      <c r="E342" t="s">
        <v>17158</v>
      </c>
      <c r="F342" t="s">
        <v>16734</v>
      </c>
      <c r="H342" t="s">
        <v>16567</v>
      </c>
      <c r="I342" s="1" t="s">
        <v>9141</v>
      </c>
      <c r="J342" t="s">
        <v>16735</v>
      </c>
      <c r="K342" t="s">
        <v>9142</v>
      </c>
    </row>
    <row r="343" spans="1:14" x14ac:dyDescent="0.25">
      <c r="A343" t="s">
        <v>16736</v>
      </c>
      <c r="B343" s="563" t="s">
        <v>13293</v>
      </c>
      <c r="C343" t="s">
        <v>16737</v>
      </c>
      <c r="E343" t="s">
        <v>17159</v>
      </c>
      <c r="F343" t="s">
        <v>16738</v>
      </c>
      <c r="H343" t="s">
        <v>16739</v>
      </c>
      <c r="I343" s="1" t="s">
        <v>9141</v>
      </c>
      <c r="J343" t="s">
        <v>16740</v>
      </c>
      <c r="K343" t="s">
        <v>9142</v>
      </c>
    </row>
    <row r="344" spans="1:14" x14ac:dyDescent="0.25">
      <c r="A344" t="s">
        <v>16741</v>
      </c>
      <c r="B344" s="563" t="s">
        <v>13294</v>
      </c>
      <c r="C344" t="s">
        <v>16742</v>
      </c>
      <c r="E344" t="s">
        <v>19096</v>
      </c>
      <c r="F344" t="s">
        <v>16743</v>
      </c>
      <c r="H344" t="s">
        <v>16744</v>
      </c>
      <c r="I344" s="1" t="s">
        <v>9141</v>
      </c>
      <c r="J344" t="s">
        <v>13830</v>
      </c>
      <c r="K344" t="s">
        <v>9142</v>
      </c>
    </row>
    <row r="345" spans="1:14" x14ac:dyDescent="0.25">
      <c r="A345" t="s">
        <v>16745</v>
      </c>
      <c r="B345" s="563" t="s">
        <v>11517</v>
      </c>
      <c r="C345" t="s">
        <v>16746</v>
      </c>
      <c r="D345" t="s">
        <v>13729</v>
      </c>
      <c r="F345" t="s">
        <v>16747</v>
      </c>
      <c r="G345" t="s">
        <v>16398</v>
      </c>
      <c r="H345" t="s">
        <v>12393</v>
      </c>
      <c r="I345" s="1" t="s">
        <v>9141</v>
      </c>
      <c r="J345" t="s">
        <v>16748</v>
      </c>
      <c r="K345" t="s">
        <v>9142</v>
      </c>
    </row>
    <row r="346" spans="1:14" x14ac:dyDescent="0.25">
      <c r="A346" t="s">
        <v>16749</v>
      </c>
      <c r="B346" s="563" t="s">
        <v>11518</v>
      </c>
      <c r="C346" t="s">
        <v>16750</v>
      </c>
      <c r="D346" t="s">
        <v>12231</v>
      </c>
      <c r="E346" t="s">
        <v>17160</v>
      </c>
      <c r="F346" t="s">
        <v>16751</v>
      </c>
      <c r="H346" t="s">
        <v>11136</v>
      </c>
      <c r="I346" s="1" t="s">
        <v>9141</v>
      </c>
      <c r="J346" t="s">
        <v>16752</v>
      </c>
      <c r="K346" t="s">
        <v>9142</v>
      </c>
      <c r="L346" t="s">
        <v>11446</v>
      </c>
    </row>
    <row r="347" spans="1:14" x14ac:dyDescent="0.25">
      <c r="A347" t="s">
        <v>16753</v>
      </c>
      <c r="B347" s="563" t="s">
        <v>13295</v>
      </c>
      <c r="C347" t="s">
        <v>16754</v>
      </c>
      <c r="D347" t="s">
        <v>12231</v>
      </c>
      <c r="E347" t="s">
        <v>17161</v>
      </c>
      <c r="F347" t="s">
        <v>19097</v>
      </c>
      <c r="H347" t="s">
        <v>12264</v>
      </c>
      <c r="I347" s="1" t="s">
        <v>9141</v>
      </c>
      <c r="J347" t="s">
        <v>16755</v>
      </c>
      <c r="K347" t="s">
        <v>9142</v>
      </c>
      <c r="L347" t="s">
        <v>17162</v>
      </c>
    </row>
    <row r="348" spans="1:14" x14ac:dyDescent="0.25">
      <c r="A348" t="s">
        <v>13296</v>
      </c>
      <c r="B348" s="563" t="s">
        <v>13297</v>
      </c>
      <c r="C348" t="s">
        <v>15434</v>
      </c>
      <c r="E348" t="s">
        <v>17163</v>
      </c>
      <c r="F348" t="s">
        <v>16756</v>
      </c>
      <c r="H348" t="s">
        <v>11438</v>
      </c>
      <c r="I348" s="1" t="s">
        <v>9141</v>
      </c>
      <c r="J348" t="s">
        <v>16757</v>
      </c>
      <c r="K348" t="s">
        <v>9142</v>
      </c>
      <c r="L348" t="s">
        <v>11446</v>
      </c>
    </row>
    <row r="349" spans="1:14" x14ac:dyDescent="0.25">
      <c r="A349" t="s">
        <v>13298</v>
      </c>
      <c r="B349" s="563" t="s">
        <v>13299</v>
      </c>
      <c r="C349" t="s">
        <v>16758</v>
      </c>
      <c r="D349" t="s">
        <v>12266</v>
      </c>
      <c r="E349" t="s">
        <v>17164</v>
      </c>
      <c r="F349" t="s">
        <v>19098</v>
      </c>
      <c r="H349" t="s">
        <v>14283</v>
      </c>
      <c r="I349" s="1" t="s">
        <v>9141</v>
      </c>
      <c r="J349" t="s">
        <v>14284</v>
      </c>
      <c r="K349" t="s">
        <v>9142</v>
      </c>
    </row>
    <row r="350" spans="1:14" x14ac:dyDescent="0.25">
      <c r="A350" t="s">
        <v>19769</v>
      </c>
      <c r="B350" s="563" t="s">
        <v>13300</v>
      </c>
      <c r="C350" t="s">
        <v>19770</v>
      </c>
      <c r="D350" t="s">
        <v>12231</v>
      </c>
      <c r="E350" t="s">
        <v>19099</v>
      </c>
      <c r="F350" t="s">
        <v>16759</v>
      </c>
      <c r="H350" t="s">
        <v>12864</v>
      </c>
      <c r="I350" s="1" t="s">
        <v>9141</v>
      </c>
      <c r="J350" t="s">
        <v>16760</v>
      </c>
      <c r="K350" t="s">
        <v>9142</v>
      </c>
    </row>
    <row r="351" spans="1:14" x14ac:dyDescent="0.25">
      <c r="A351" t="s">
        <v>16761</v>
      </c>
      <c r="B351" s="563" t="s">
        <v>13301</v>
      </c>
      <c r="C351" t="s">
        <v>16762</v>
      </c>
      <c r="D351" t="s">
        <v>12231</v>
      </c>
      <c r="E351" t="s">
        <v>17165</v>
      </c>
      <c r="F351" t="s">
        <v>16763</v>
      </c>
      <c r="H351" t="s">
        <v>13711</v>
      </c>
      <c r="I351" s="1" t="s">
        <v>9141</v>
      </c>
      <c r="J351" t="s">
        <v>16764</v>
      </c>
      <c r="K351" t="s">
        <v>9142</v>
      </c>
    </row>
    <row r="352" spans="1:14" x14ac:dyDescent="0.25">
      <c r="A352" t="s">
        <v>19100</v>
      </c>
      <c r="B352" s="563" t="s">
        <v>13302</v>
      </c>
      <c r="C352" t="s">
        <v>19101</v>
      </c>
      <c r="D352" t="s">
        <v>12266</v>
      </c>
      <c r="E352" t="s">
        <v>17166</v>
      </c>
      <c r="F352" t="s">
        <v>19102</v>
      </c>
      <c r="H352" t="s">
        <v>11136</v>
      </c>
      <c r="I352" s="1" t="s">
        <v>9141</v>
      </c>
      <c r="J352" t="s">
        <v>19103</v>
      </c>
      <c r="K352" t="s">
        <v>9142</v>
      </c>
      <c r="L352" t="s">
        <v>17167</v>
      </c>
    </row>
    <row r="353" spans="1:14" x14ac:dyDescent="0.25">
      <c r="A353" t="s">
        <v>19771</v>
      </c>
      <c r="B353" s="563" t="s">
        <v>13303</v>
      </c>
      <c r="C353" t="s">
        <v>19772</v>
      </c>
      <c r="D353" t="s">
        <v>12231</v>
      </c>
      <c r="E353" t="s">
        <v>17168</v>
      </c>
      <c r="F353" t="s">
        <v>16765</v>
      </c>
      <c r="H353" t="s">
        <v>13711</v>
      </c>
      <c r="I353" s="1" t="s">
        <v>9141</v>
      </c>
      <c r="J353" t="s">
        <v>16766</v>
      </c>
      <c r="K353" t="s">
        <v>9142</v>
      </c>
      <c r="L353" t="s">
        <v>12363</v>
      </c>
    </row>
    <row r="354" spans="1:14" x14ac:dyDescent="0.25">
      <c r="A354" t="s">
        <v>16767</v>
      </c>
      <c r="B354" s="563" t="s">
        <v>13304</v>
      </c>
      <c r="C354" t="s">
        <v>16768</v>
      </c>
      <c r="D354" t="s">
        <v>12231</v>
      </c>
      <c r="E354" t="s">
        <v>19104</v>
      </c>
      <c r="F354" t="s">
        <v>16769</v>
      </c>
      <c r="H354" t="s">
        <v>11136</v>
      </c>
      <c r="I354" s="1" t="s">
        <v>9141</v>
      </c>
      <c r="J354" t="s">
        <v>16770</v>
      </c>
      <c r="K354" t="s">
        <v>9142</v>
      </c>
      <c r="N354" t="s">
        <v>19105</v>
      </c>
    </row>
    <row r="355" spans="1:14" x14ac:dyDescent="0.25">
      <c r="A355" t="s">
        <v>16771</v>
      </c>
      <c r="B355" s="563" t="s">
        <v>13305</v>
      </c>
      <c r="C355" t="s">
        <v>16772</v>
      </c>
      <c r="D355" t="s">
        <v>15997</v>
      </c>
      <c r="F355" t="s">
        <v>16773</v>
      </c>
      <c r="H355" t="s">
        <v>16774</v>
      </c>
      <c r="I355" s="1" t="s">
        <v>9141</v>
      </c>
      <c r="J355" t="s">
        <v>16775</v>
      </c>
      <c r="K355" t="s">
        <v>9142</v>
      </c>
    </row>
    <row r="356" spans="1:14" x14ac:dyDescent="0.25">
      <c r="A356" t="s">
        <v>16776</v>
      </c>
      <c r="B356" s="563" t="s">
        <v>13306</v>
      </c>
      <c r="C356" t="s">
        <v>16777</v>
      </c>
      <c r="F356" t="s">
        <v>16778</v>
      </c>
      <c r="H356" t="s">
        <v>13671</v>
      </c>
      <c r="I356" s="1" t="s">
        <v>9141</v>
      </c>
      <c r="J356" t="s">
        <v>16779</v>
      </c>
      <c r="K356" t="s">
        <v>9142</v>
      </c>
    </row>
    <row r="357" spans="1:14" x14ac:dyDescent="0.25">
      <c r="A357" t="s">
        <v>16780</v>
      </c>
      <c r="B357" s="563" t="s">
        <v>13307</v>
      </c>
      <c r="C357" t="s">
        <v>16781</v>
      </c>
      <c r="F357" t="s">
        <v>16782</v>
      </c>
      <c r="H357" t="s">
        <v>11438</v>
      </c>
      <c r="I357" s="1" t="s">
        <v>9141</v>
      </c>
      <c r="J357" t="s">
        <v>12731</v>
      </c>
      <c r="K357" t="s">
        <v>9142</v>
      </c>
    </row>
    <row r="358" spans="1:14" x14ac:dyDescent="0.25">
      <c r="A358" t="s">
        <v>16783</v>
      </c>
      <c r="B358" s="563" t="s">
        <v>13308</v>
      </c>
      <c r="C358" t="s">
        <v>16784</v>
      </c>
      <c r="D358" t="s">
        <v>12231</v>
      </c>
      <c r="E358" t="s">
        <v>17169</v>
      </c>
      <c r="F358" t="s">
        <v>16785</v>
      </c>
      <c r="H358" t="s">
        <v>11136</v>
      </c>
      <c r="I358" s="1" t="s">
        <v>9141</v>
      </c>
      <c r="J358" t="s">
        <v>16786</v>
      </c>
      <c r="K358" t="s">
        <v>9142</v>
      </c>
    </row>
    <row r="359" spans="1:14" x14ac:dyDescent="0.25">
      <c r="A359" t="s">
        <v>13309</v>
      </c>
      <c r="B359" s="563" t="s">
        <v>13310</v>
      </c>
      <c r="C359" t="s">
        <v>16787</v>
      </c>
      <c r="D359" t="s">
        <v>12231</v>
      </c>
      <c r="E359" t="s">
        <v>17170</v>
      </c>
      <c r="F359" t="s">
        <v>16788</v>
      </c>
      <c r="H359" t="s">
        <v>14355</v>
      </c>
      <c r="I359" s="1" t="s">
        <v>9141</v>
      </c>
      <c r="J359" t="s">
        <v>16789</v>
      </c>
      <c r="K359" t="s">
        <v>9142</v>
      </c>
      <c r="L359" t="s">
        <v>17171</v>
      </c>
    </row>
    <row r="360" spans="1:14" x14ac:dyDescent="0.25">
      <c r="A360" t="s">
        <v>16790</v>
      </c>
      <c r="B360" s="563" t="s">
        <v>13311</v>
      </c>
      <c r="C360" t="s">
        <v>16791</v>
      </c>
      <c r="D360" t="s">
        <v>12231</v>
      </c>
      <c r="E360" t="s">
        <v>17172</v>
      </c>
      <c r="F360" t="s">
        <v>19106</v>
      </c>
      <c r="H360" t="s">
        <v>11436</v>
      </c>
      <c r="I360" s="1" t="s">
        <v>9141</v>
      </c>
      <c r="J360" t="s">
        <v>19107</v>
      </c>
      <c r="K360" t="s">
        <v>9142</v>
      </c>
    </row>
    <row r="361" spans="1:14" x14ac:dyDescent="0.25">
      <c r="A361" t="s">
        <v>16792</v>
      </c>
      <c r="B361" s="563" t="s">
        <v>13312</v>
      </c>
      <c r="C361" t="s">
        <v>16793</v>
      </c>
      <c r="D361" t="s">
        <v>15997</v>
      </c>
      <c r="E361" t="s">
        <v>19108</v>
      </c>
      <c r="F361" t="s">
        <v>19109</v>
      </c>
      <c r="H361" t="s">
        <v>11438</v>
      </c>
      <c r="I361" s="1" t="s">
        <v>9141</v>
      </c>
      <c r="J361" t="s">
        <v>19110</v>
      </c>
      <c r="K361" t="s">
        <v>9142</v>
      </c>
    </row>
    <row r="362" spans="1:14" x14ac:dyDescent="0.25">
      <c r="A362" t="s">
        <v>16794</v>
      </c>
      <c r="B362" s="563" t="s">
        <v>13313</v>
      </c>
      <c r="C362" t="s">
        <v>16795</v>
      </c>
      <c r="D362" t="s">
        <v>12231</v>
      </c>
      <c r="E362" t="s">
        <v>17173</v>
      </c>
      <c r="F362" t="s">
        <v>19111</v>
      </c>
      <c r="H362" t="s">
        <v>11432</v>
      </c>
      <c r="I362" s="1" t="s">
        <v>9141</v>
      </c>
      <c r="J362" t="s">
        <v>19112</v>
      </c>
      <c r="K362" t="s">
        <v>9142</v>
      </c>
      <c r="L362" t="s">
        <v>17174</v>
      </c>
    </row>
    <row r="363" spans="1:14" x14ac:dyDescent="0.25">
      <c r="A363" t="s">
        <v>16797</v>
      </c>
      <c r="B363" s="563" t="s">
        <v>13314</v>
      </c>
      <c r="C363" t="s">
        <v>16798</v>
      </c>
      <c r="D363" t="s">
        <v>12231</v>
      </c>
      <c r="E363" t="s">
        <v>17175</v>
      </c>
      <c r="F363" t="s">
        <v>16799</v>
      </c>
      <c r="H363" t="s">
        <v>11136</v>
      </c>
      <c r="I363" s="1" t="s">
        <v>9141</v>
      </c>
      <c r="J363" t="s">
        <v>16800</v>
      </c>
      <c r="K363" t="s">
        <v>9142</v>
      </c>
      <c r="L363" t="s">
        <v>17176</v>
      </c>
    </row>
    <row r="364" spans="1:14" x14ac:dyDescent="0.25">
      <c r="A364" t="s">
        <v>16801</v>
      </c>
      <c r="B364" s="563" t="s">
        <v>13315</v>
      </c>
      <c r="C364" t="s">
        <v>16802</v>
      </c>
      <c r="D364" t="s">
        <v>12266</v>
      </c>
      <c r="E364" t="s">
        <v>17177</v>
      </c>
      <c r="F364" t="s">
        <v>19113</v>
      </c>
      <c r="H364" t="s">
        <v>12264</v>
      </c>
      <c r="I364" s="1" t="s">
        <v>9141</v>
      </c>
      <c r="J364" t="s">
        <v>19114</v>
      </c>
      <c r="K364" t="s">
        <v>9142</v>
      </c>
    </row>
    <row r="365" spans="1:14" x14ac:dyDescent="0.25">
      <c r="A365" t="s">
        <v>13316</v>
      </c>
      <c r="B365" s="9" t="s">
        <v>13317</v>
      </c>
      <c r="C365" t="s">
        <v>13316</v>
      </c>
      <c r="E365" t="s">
        <v>17178</v>
      </c>
      <c r="F365" t="s">
        <v>16803</v>
      </c>
      <c r="H365" t="s">
        <v>16804</v>
      </c>
      <c r="I365" s="1" t="s">
        <v>9141</v>
      </c>
      <c r="J365" t="s">
        <v>16805</v>
      </c>
      <c r="K365" t="s">
        <v>9142</v>
      </c>
    </row>
    <row r="366" spans="1:14" x14ac:dyDescent="0.25">
      <c r="A366" t="s">
        <v>19773</v>
      </c>
      <c r="B366" s="563" t="s">
        <v>13318</v>
      </c>
      <c r="C366" t="s">
        <v>19774</v>
      </c>
      <c r="D366" t="s">
        <v>12266</v>
      </c>
      <c r="E366" t="s">
        <v>19775</v>
      </c>
      <c r="F366" t="s">
        <v>12942</v>
      </c>
      <c r="G366" t="s">
        <v>16110</v>
      </c>
      <c r="H366" t="s">
        <v>11136</v>
      </c>
      <c r="I366" s="1" t="s">
        <v>9141</v>
      </c>
      <c r="J366" t="s">
        <v>12944</v>
      </c>
      <c r="K366" t="s">
        <v>9142</v>
      </c>
      <c r="L366" t="s">
        <v>12959</v>
      </c>
    </row>
    <row r="367" spans="1:14" x14ac:dyDescent="0.25">
      <c r="A367" t="s">
        <v>16806</v>
      </c>
      <c r="B367" s="563" t="s">
        <v>13319</v>
      </c>
      <c r="C367" t="s">
        <v>16807</v>
      </c>
      <c r="D367" t="s">
        <v>13753</v>
      </c>
      <c r="E367" t="s">
        <v>17179</v>
      </c>
      <c r="F367" t="s">
        <v>16808</v>
      </c>
      <c r="H367" t="s">
        <v>12831</v>
      </c>
      <c r="I367" s="1" t="s">
        <v>9141</v>
      </c>
      <c r="J367" t="s">
        <v>12832</v>
      </c>
      <c r="K367" t="s">
        <v>9142</v>
      </c>
      <c r="L367" t="s">
        <v>17180</v>
      </c>
    </row>
    <row r="368" spans="1:14" x14ac:dyDescent="0.25">
      <c r="A368" t="s">
        <v>16809</v>
      </c>
      <c r="B368" s="563" t="s">
        <v>13320</v>
      </c>
      <c r="C368" t="s">
        <v>16810</v>
      </c>
      <c r="D368" t="s">
        <v>12231</v>
      </c>
      <c r="E368" t="s">
        <v>17181</v>
      </c>
      <c r="F368" t="s">
        <v>16811</v>
      </c>
      <c r="G368" t="s">
        <v>16398</v>
      </c>
      <c r="H368" t="s">
        <v>11432</v>
      </c>
      <c r="I368" s="1" t="s">
        <v>9141</v>
      </c>
      <c r="J368" t="s">
        <v>12491</v>
      </c>
      <c r="K368" t="s">
        <v>9142</v>
      </c>
    </row>
    <row r="369" spans="1:14" x14ac:dyDescent="0.25">
      <c r="A369" t="s">
        <v>19776</v>
      </c>
      <c r="B369" s="563" t="s">
        <v>13321</v>
      </c>
      <c r="C369" t="s">
        <v>16812</v>
      </c>
      <c r="D369" t="s">
        <v>12452</v>
      </c>
      <c r="E369" t="s">
        <v>17182</v>
      </c>
      <c r="F369" t="s">
        <v>16813</v>
      </c>
      <c r="H369" t="s">
        <v>11430</v>
      </c>
      <c r="I369" s="1" t="s">
        <v>9141</v>
      </c>
      <c r="J369" t="s">
        <v>16814</v>
      </c>
      <c r="K369" t="s">
        <v>9142</v>
      </c>
      <c r="L369" t="s">
        <v>11446</v>
      </c>
    </row>
    <row r="370" spans="1:14" x14ac:dyDescent="0.25">
      <c r="A370" t="s">
        <v>16815</v>
      </c>
      <c r="B370" s="563" t="s">
        <v>13322</v>
      </c>
      <c r="C370" t="s">
        <v>15770</v>
      </c>
      <c r="D370" t="s">
        <v>12231</v>
      </c>
      <c r="E370" t="s">
        <v>17183</v>
      </c>
      <c r="F370" t="s">
        <v>19115</v>
      </c>
      <c r="H370" t="s">
        <v>11436</v>
      </c>
      <c r="I370" s="1" t="s">
        <v>9141</v>
      </c>
      <c r="J370" t="s">
        <v>19116</v>
      </c>
      <c r="K370" t="s">
        <v>9142</v>
      </c>
      <c r="L370" t="s">
        <v>12475</v>
      </c>
      <c r="M370" s="119" t="s">
        <v>19427</v>
      </c>
      <c r="N370" t="s">
        <v>12475</v>
      </c>
    </row>
    <row r="371" spans="1:14" x14ac:dyDescent="0.25">
      <c r="A371" t="s">
        <v>16816</v>
      </c>
      <c r="B371" s="563" t="s">
        <v>13323</v>
      </c>
      <c r="C371" t="s">
        <v>16817</v>
      </c>
      <c r="D371" t="s">
        <v>12266</v>
      </c>
      <c r="E371" t="s">
        <v>17184</v>
      </c>
      <c r="F371" t="s">
        <v>16818</v>
      </c>
      <c r="H371" t="s">
        <v>12006</v>
      </c>
      <c r="I371" s="1" t="s">
        <v>9141</v>
      </c>
      <c r="J371" t="s">
        <v>16819</v>
      </c>
      <c r="K371" t="s">
        <v>9142</v>
      </c>
      <c r="L371" t="s">
        <v>17185</v>
      </c>
    </row>
    <row r="372" spans="1:14" x14ac:dyDescent="0.25">
      <c r="A372" t="s">
        <v>16820</v>
      </c>
      <c r="B372" s="563" t="s">
        <v>13324</v>
      </c>
      <c r="C372" t="s">
        <v>16821</v>
      </c>
      <c r="D372" t="s">
        <v>12231</v>
      </c>
      <c r="E372" t="s">
        <v>17186</v>
      </c>
      <c r="F372" t="s">
        <v>16822</v>
      </c>
      <c r="H372" t="s">
        <v>11434</v>
      </c>
      <c r="I372" s="1" t="s">
        <v>9141</v>
      </c>
      <c r="J372" t="s">
        <v>16823</v>
      </c>
      <c r="K372" t="s">
        <v>9142</v>
      </c>
      <c r="L372" t="s">
        <v>12363</v>
      </c>
    </row>
    <row r="373" spans="1:14" x14ac:dyDescent="0.25">
      <c r="A373" t="s">
        <v>16824</v>
      </c>
      <c r="B373" s="563" t="s">
        <v>13325</v>
      </c>
      <c r="C373" t="s">
        <v>16825</v>
      </c>
      <c r="D373" t="s">
        <v>12231</v>
      </c>
      <c r="E373" t="s">
        <v>17187</v>
      </c>
      <c r="F373" t="s">
        <v>19117</v>
      </c>
      <c r="H373" t="s">
        <v>11438</v>
      </c>
      <c r="I373" s="1" t="s">
        <v>9141</v>
      </c>
      <c r="J373" t="s">
        <v>11945</v>
      </c>
      <c r="K373" t="s">
        <v>9142</v>
      </c>
      <c r="L373" t="s">
        <v>11446</v>
      </c>
    </row>
    <row r="374" spans="1:14" x14ac:dyDescent="0.25">
      <c r="A374" t="s">
        <v>16827</v>
      </c>
      <c r="B374" s="9" t="s">
        <v>11519</v>
      </c>
      <c r="C374" t="s">
        <v>16828</v>
      </c>
      <c r="D374" t="s">
        <v>18989</v>
      </c>
      <c r="E374" t="s">
        <v>17188</v>
      </c>
      <c r="F374" t="s">
        <v>16829</v>
      </c>
      <c r="H374" t="s">
        <v>12316</v>
      </c>
      <c r="I374" s="1" t="s">
        <v>9141</v>
      </c>
      <c r="J374" t="s">
        <v>16830</v>
      </c>
      <c r="K374" t="s">
        <v>9142</v>
      </c>
      <c r="L374" t="s">
        <v>12451</v>
      </c>
    </row>
    <row r="375" spans="1:14" x14ac:dyDescent="0.25">
      <c r="A375" t="s">
        <v>16831</v>
      </c>
      <c r="B375" s="563" t="s">
        <v>13326</v>
      </c>
      <c r="C375" t="s">
        <v>16832</v>
      </c>
      <c r="D375" t="s">
        <v>19118</v>
      </c>
      <c r="E375" t="s">
        <v>17189</v>
      </c>
      <c r="F375" t="s">
        <v>16833</v>
      </c>
      <c r="H375" t="s">
        <v>11438</v>
      </c>
      <c r="I375" s="1" t="s">
        <v>9141</v>
      </c>
      <c r="J375" t="s">
        <v>16834</v>
      </c>
      <c r="K375" t="s">
        <v>9142</v>
      </c>
      <c r="L375" t="s">
        <v>15434</v>
      </c>
    </row>
    <row r="376" spans="1:14" x14ac:dyDescent="0.25">
      <c r="A376" t="s">
        <v>13327</v>
      </c>
      <c r="B376" s="563" t="s">
        <v>13328</v>
      </c>
      <c r="C376" t="s">
        <v>16835</v>
      </c>
      <c r="F376" t="s">
        <v>16836</v>
      </c>
      <c r="H376" t="s">
        <v>16837</v>
      </c>
      <c r="I376" s="1" t="s">
        <v>9141</v>
      </c>
      <c r="J376" t="s">
        <v>15613</v>
      </c>
      <c r="K376" t="s">
        <v>9142</v>
      </c>
      <c r="M376" s="119" t="s">
        <v>15983</v>
      </c>
      <c r="N376" t="s">
        <v>19119</v>
      </c>
    </row>
    <row r="377" spans="1:14" x14ac:dyDescent="0.25">
      <c r="A377" t="s">
        <v>16838</v>
      </c>
      <c r="B377" s="563" t="s">
        <v>13329</v>
      </c>
      <c r="C377" t="s">
        <v>16839</v>
      </c>
      <c r="E377" t="s">
        <v>17190</v>
      </c>
      <c r="F377" t="s">
        <v>16840</v>
      </c>
      <c r="H377" t="s">
        <v>16841</v>
      </c>
      <c r="I377" s="1" t="s">
        <v>9141</v>
      </c>
      <c r="J377" t="s">
        <v>16842</v>
      </c>
      <c r="K377" t="s">
        <v>9142</v>
      </c>
      <c r="L377" t="s">
        <v>11446</v>
      </c>
    </row>
    <row r="378" spans="1:14" x14ac:dyDescent="0.25">
      <c r="A378" t="s">
        <v>16843</v>
      </c>
      <c r="B378" s="563" t="s">
        <v>13330</v>
      </c>
      <c r="C378" t="s">
        <v>19204</v>
      </c>
      <c r="D378" t="s">
        <v>12231</v>
      </c>
      <c r="E378" t="s">
        <v>17191</v>
      </c>
      <c r="F378" t="s">
        <v>16844</v>
      </c>
      <c r="H378" t="s">
        <v>11437</v>
      </c>
      <c r="I378" s="1" t="s">
        <v>9141</v>
      </c>
      <c r="J378" t="s">
        <v>16845</v>
      </c>
      <c r="K378" t="s">
        <v>9142</v>
      </c>
      <c r="L378" t="s">
        <v>13970</v>
      </c>
    </row>
    <row r="379" spans="1:14" x14ac:dyDescent="0.25">
      <c r="A379" t="s">
        <v>13331</v>
      </c>
      <c r="B379" s="563" t="s">
        <v>13332</v>
      </c>
      <c r="C379" t="s">
        <v>16846</v>
      </c>
      <c r="D379" t="s">
        <v>12231</v>
      </c>
      <c r="E379" t="s">
        <v>17192</v>
      </c>
      <c r="F379" t="s">
        <v>19205</v>
      </c>
      <c r="H379" t="s">
        <v>11437</v>
      </c>
      <c r="I379" s="1" t="s">
        <v>9141</v>
      </c>
      <c r="J379" t="s">
        <v>19206</v>
      </c>
      <c r="K379" t="s">
        <v>9142</v>
      </c>
      <c r="L379" t="s">
        <v>17193</v>
      </c>
    </row>
    <row r="380" spans="1:14" x14ac:dyDescent="0.25">
      <c r="A380" t="s">
        <v>11452</v>
      </c>
      <c r="B380" s="563" t="s">
        <v>11520</v>
      </c>
      <c r="C380" t="s">
        <v>13725</v>
      </c>
      <c r="D380" t="s">
        <v>12231</v>
      </c>
      <c r="E380" t="s">
        <v>17194</v>
      </c>
      <c r="F380" t="s">
        <v>16847</v>
      </c>
      <c r="H380" t="s">
        <v>11432</v>
      </c>
      <c r="I380" s="1" t="s">
        <v>9141</v>
      </c>
      <c r="J380" t="s">
        <v>16848</v>
      </c>
      <c r="K380" t="s">
        <v>9142</v>
      </c>
      <c r="L380" t="s">
        <v>11446</v>
      </c>
    </row>
    <row r="381" spans="1:14" x14ac:dyDescent="0.25">
      <c r="A381" t="s">
        <v>19777</v>
      </c>
      <c r="B381" s="563" t="s">
        <v>13333</v>
      </c>
      <c r="C381" t="s">
        <v>19207</v>
      </c>
      <c r="E381" t="s">
        <v>17195</v>
      </c>
      <c r="F381" t="s">
        <v>16849</v>
      </c>
      <c r="H381" t="s">
        <v>16850</v>
      </c>
      <c r="I381" s="1" t="s">
        <v>9141</v>
      </c>
      <c r="J381" t="s">
        <v>16851</v>
      </c>
      <c r="K381" t="s">
        <v>9142</v>
      </c>
      <c r="L381" t="s">
        <v>17196</v>
      </c>
    </row>
    <row r="382" spans="1:14" x14ac:dyDescent="0.25">
      <c r="A382" t="s">
        <v>16852</v>
      </c>
      <c r="B382" s="563" t="s">
        <v>11521</v>
      </c>
      <c r="C382" t="s">
        <v>16853</v>
      </c>
      <c r="D382" t="s">
        <v>13729</v>
      </c>
      <c r="E382" t="s">
        <v>17197</v>
      </c>
      <c r="F382" t="s">
        <v>16854</v>
      </c>
      <c r="H382" t="s">
        <v>11430</v>
      </c>
      <c r="I382" s="1" t="s">
        <v>9141</v>
      </c>
      <c r="J382" t="s">
        <v>16855</v>
      </c>
      <c r="K382" t="s">
        <v>9142</v>
      </c>
      <c r="M382" s="119" t="s">
        <v>19301</v>
      </c>
    </row>
    <row r="383" spans="1:14" x14ac:dyDescent="0.25">
      <c r="A383" t="s">
        <v>13334</v>
      </c>
      <c r="B383" s="563" t="s">
        <v>13335</v>
      </c>
      <c r="C383" t="s">
        <v>16856</v>
      </c>
      <c r="D383" t="s">
        <v>12231</v>
      </c>
      <c r="E383" t="s">
        <v>17198</v>
      </c>
      <c r="F383" t="s">
        <v>16857</v>
      </c>
      <c r="H383" t="s">
        <v>11430</v>
      </c>
      <c r="I383" s="1" t="s">
        <v>9141</v>
      </c>
      <c r="J383" t="s">
        <v>16858</v>
      </c>
      <c r="K383" t="s">
        <v>9142</v>
      </c>
      <c r="L383" t="s">
        <v>16812</v>
      </c>
    </row>
    <row r="384" spans="1:14" x14ac:dyDescent="0.25">
      <c r="A384" t="s">
        <v>16859</v>
      </c>
      <c r="B384" s="563" t="s">
        <v>13336</v>
      </c>
      <c r="C384" t="s">
        <v>16860</v>
      </c>
      <c r="D384" t="s">
        <v>12231</v>
      </c>
      <c r="F384" t="s">
        <v>19208</v>
      </c>
      <c r="H384" t="s">
        <v>13787</v>
      </c>
      <c r="I384" s="1" t="s">
        <v>9141</v>
      </c>
      <c r="J384" t="s">
        <v>14693</v>
      </c>
      <c r="K384" t="s">
        <v>9142</v>
      </c>
    </row>
    <row r="385" spans="1:15" x14ac:dyDescent="0.25">
      <c r="A385" t="s">
        <v>16861</v>
      </c>
      <c r="B385" s="563" t="s">
        <v>13337</v>
      </c>
      <c r="C385" t="s">
        <v>16862</v>
      </c>
      <c r="D385" t="s">
        <v>12231</v>
      </c>
      <c r="E385" t="s">
        <v>17199</v>
      </c>
      <c r="F385" t="s">
        <v>19209</v>
      </c>
      <c r="H385" t="s">
        <v>14703</v>
      </c>
      <c r="I385" s="1" t="s">
        <v>9141</v>
      </c>
      <c r="J385" t="s">
        <v>14704</v>
      </c>
      <c r="K385" t="s">
        <v>9142</v>
      </c>
      <c r="L385" t="s">
        <v>16355</v>
      </c>
    </row>
    <row r="386" spans="1:15" x14ac:dyDescent="0.25">
      <c r="A386" t="s">
        <v>17200</v>
      </c>
      <c r="B386" s="563" t="s">
        <v>13338</v>
      </c>
      <c r="C386" t="s">
        <v>17201</v>
      </c>
      <c r="D386" t="s">
        <v>12231</v>
      </c>
      <c r="E386" t="s">
        <v>17202</v>
      </c>
      <c r="F386" t="s">
        <v>16863</v>
      </c>
      <c r="H386" t="s">
        <v>15832</v>
      </c>
      <c r="I386" s="1" t="s">
        <v>9141</v>
      </c>
      <c r="J386" t="s">
        <v>16864</v>
      </c>
      <c r="K386" t="s">
        <v>9142</v>
      </c>
      <c r="L386" t="s">
        <v>12914</v>
      </c>
    </row>
    <row r="387" spans="1:15" x14ac:dyDescent="0.25">
      <c r="A387" t="s">
        <v>16865</v>
      </c>
      <c r="B387" s="563" t="s">
        <v>13339</v>
      </c>
      <c r="C387" t="s">
        <v>16866</v>
      </c>
      <c r="D387" t="s">
        <v>12231</v>
      </c>
      <c r="F387" t="s">
        <v>19210</v>
      </c>
      <c r="H387" t="s">
        <v>19211</v>
      </c>
      <c r="I387" s="1" t="s">
        <v>9141</v>
      </c>
      <c r="J387" t="s">
        <v>19212</v>
      </c>
      <c r="K387" t="s">
        <v>9142</v>
      </c>
    </row>
    <row r="388" spans="1:15" x14ac:dyDescent="0.25">
      <c r="A388" t="s">
        <v>16867</v>
      </c>
      <c r="B388" s="9" t="s">
        <v>13340</v>
      </c>
      <c r="C388" s="397" t="s">
        <v>16868</v>
      </c>
      <c r="F388" t="s">
        <v>16869</v>
      </c>
      <c r="H388" t="s">
        <v>11435</v>
      </c>
      <c r="I388" s="1" t="s">
        <v>9141</v>
      </c>
      <c r="J388" t="s">
        <v>16870</v>
      </c>
      <c r="K388" t="s">
        <v>9142</v>
      </c>
    </row>
    <row r="389" spans="1:15" x14ac:dyDescent="0.25">
      <c r="A389" t="s">
        <v>16871</v>
      </c>
      <c r="B389" s="563" t="s">
        <v>13341</v>
      </c>
      <c r="C389" t="s">
        <v>16872</v>
      </c>
      <c r="D389" t="s">
        <v>12231</v>
      </c>
      <c r="E389" t="s">
        <v>17203</v>
      </c>
      <c r="F389" t="s">
        <v>19213</v>
      </c>
      <c r="H389" t="s">
        <v>11432</v>
      </c>
      <c r="I389" s="1" t="s">
        <v>9141</v>
      </c>
      <c r="J389" t="s">
        <v>19214</v>
      </c>
      <c r="K389" t="s">
        <v>9142</v>
      </c>
      <c r="L389" t="s">
        <v>13725</v>
      </c>
    </row>
    <row r="390" spans="1:15" x14ac:dyDescent="0.25">
      <c r="A390" t="s">
        <v>16873</v>
      </c>
      <c r="B390" s="9" t="s">
        <v>13342</v>
      </c>
      <c r="C390" t="s">
        <v>16874</v>
      </c>
      <c r="D390" t="s">
        <v>13779</v>
      </c>
      <c r="F390" t="s">
        <v>19215</v>
      </c>
      <c r="H390" t="s">
        <v>11430</v>
      </c>
      <c r="I390" s="1" t="s">
        <v>9141</v>
      </c>
      <c r="J390" t="s">
        <v>19216</v>
      </c>
      <c r="K390" t="s">
        <v>9142</v>
      </c>
    </row>
    <row r="391" spans="1:15" x14ac:dyDescent="0.25">
      <c r="A391" t="s">
        <v>16875</v>
      </c>
      <c r="B391" s="563" t="s">
        <v>11522</v>
      </c>
      <c r="C391" t="s">
        <v>16876</v>
      </c>
      <c r="D391" t="s">
        <v>12231</v>
      </c>
      <c r="E391" t="s">
        <v>17204</v>
      </c>
      <c r="F391" t="s">
        <v>16877</v>
      </c>
      <c r="H391" t="s">
        <v>12964</v>
      </c>
      <c r="I391" s="1" t="s">
        <v>9141</v>
      </c>
      <c r="J391" t="s">
        <v>16878</v>
      </c>
      <c r="K391" t="s">
        <v>9142</v>
      </c>
      <c r="L391" t="s">
        <v>17205</v>
      </c>
    </row>
    <row r="392" spans="1:15" x14ac:dyDescent="0.25">
      <c r="A392" t="s">
        <v>16879</v>
      </c>
      <c r="B392" s="563" t="s">
        <v>13343</v>
      </c>
      <c r="C392" t="s">
        <v>16880</v>
      </c>
      <c r="D392" t="s">
        <v>15997</v>
      </c>
      <c r="E392" t="s">
        <v>17206</v>
      </c>
      <c r="F392" t="s">
        <v>19217</v>
      </c>
      <c r="H392" t="s">
        <v>15038</v>
      </c>
      <c r="I392" s="1" t="s">
        <v>9141</v>
      </c>
      <c r="J392" t="s">
        <v>13830</v>
      </c>
      <c r="K392" t="s">
        <v>9142</v>
      </c>
      <c r="L392" t="s">
        <v>12959</v>
      </c>
    </row>
    <row r="393" spans="1:15" x14ac:dyDescent="0.25">
      <c r="A393" t="s">
        <v>16881</v>
      </c>
      <c r="B393" s="563" t="s">
        <v>11523</v>
      </c>
      <c r="C393" t="s">
        <v>16882</v>
      </c>
      <c r="D393" t="s">
        <v>12231</v>
      </c>
      <c r="E393" t="s">
        <v>17207</v>
      </c>
      <c r="F393" t="s">
        <v>16883</v>
      </c>
      <c r="H393" t="s">
        <v>11136</v>
      </c>
      <c r="I393" s="1" t="s">
        <v>9141</v>
      </c>
      <c r="J393" t="s">
        <v>16884</v>
      </c>
      <c r="K393" t="s">
        <v>9142</v>
      </c>
      <c r="L393" t="s">
        <v>13970</v>
      </c>
    </row>
    <row r="394" spans="1:15" x14ac:dyDescent="0.25">
      <c r="A394" t="s">
        <v>16885</v>
      </c>
      <c r="B394" s="563" t="s">
        <v>13344</v>
      </c>
      <c r="C394" t="s">
        <v>16886</v>
      </c>
      <c r="D394" t="s">
        <v>12266</v>
      </c>
      <c r="E394" t="s">
        <v>17208</v>
      </c>
      <c r="F394" t="s">
        <v>16887</v>
      </c>
      <c r="H394" t="s">
        <v>11437</v>
      </c>
      <c r="I394" s="1" t="s">
        <v>9141</v>
      </c>
      <c r="J394" t="s">
        <v>16888</v>
      </c>
      <c r="K394" t="s">
        <v>9142</v>
      </c>
      <c r="L394" t="s">
        <v>17209</v>
      </c>
    </row>
    <row r="395" spans="1:15" x14ac:dyDescent="0.25">
      <c r="A395" t="s">
        <v>16889</v>
      </c>
      <c r="B395" s="563" t="s">
        <v>13345</v>
      </c>
      <c r="C395" t="s">
        <v>16890</v>
      </c>
      <c r="D395" t="s">
        <v>12231</v>
      </c>
      <c r="E395" t="s">
        <v>17210</v>
      </c>
      <c r="F395" t="s">
        <v>19218</v>
      </c>
      <c r="H395" t="s">
        <v>11136</v>
      </c>
      <c r="I395" s="1" t="s">
        <v>9141</v>
      </c>
      <c r="J395" t="s">
        <v>19219</v>
      </c>
      <c r="K395" t="s">
        <v>9142</v>
      </c>
      <c r="L395" t="s">
        <v>12363</v>
      </c>
    </row>
    <row r="396" spans="1:15" x14ac:dyDescent="0.25">
      <c r="A396" t="s">
        <v>16891</v>
      </c>
      <c r="B396" s="563" t="s">
        <v>13346</v>
      </c>
      <c r="C396" t="s">
        <v>16892</v>
      </c>
      <c r="E396" t="s">
        <v>19120</v>
      </c>
      <c r="F396" t="s">
        <v>16893</v>
      </c>
      <c r="H396" t="s">
        <v>16894</v>
      </c>
      <c r="I396" s="1" t="s">
        <v>9141</v>
      </c>
      <c r="J396" t="s">
        <v>16895</v>
      </c>
      <c r="K396" t="s">
        <v>9142</v>
      </c>
      <c r="N396" t="s">
        <v>13725</v>
      </c>
    </row>
    <row r="397" spans="1:15" x14ac:dyDescent="0.25">
      <c r="A397" t="s">
        <v>16896</v>
      </c>
      <c r="B397" s="563" t="s">
        <v>13347</v>
      </c>
      <c r="C397" t="s">
        <v>16897</v>
      </c>
      <c r="D397" t="s">
        <v>19220</v>
      </c>
      <c r="E397" t="s">
        <v>19120</v>
      </c>
      <c r="F397" t="s">
        <v>16898</v>
      </c>
      <c r="H397" t="s">
        <v>11437</v>
      </c>
      <c r="I397" s="1" t="s">
        <v>9141</v>
      </c>
      <c r="J397" t="s">
        <v>16899</v>
      </c>
      <c r="K397" t="s">
        <v>9142</v>
      </c>
      <c r="O397" t="s">
        <v>11446</v>
      </c>
    </row>
    <row r="398" spans="1:15" x14ac:dyDescent="0.25">
      <c r="A398" t="s">
        <v>16900</v>
      </c>
      <c r="B398" s="563" t="s">
        <v>13348</v>
      </c>
      <c r="C398" t="s">
        <v>16901</v>
      </c>
      <c r="D398" t="s">
        <v>14074</v>
      </c>
      <c r="E398" t="s">
        <v>17211</v>
      </c>
      <c r="F398" t="s">
        <v>16902</v>
      </c>
      <c r="H398" t="s">
        <v>11136</v>
      </c>
      <c r="I398" s="1" t="s">
        <v>9141</v>
      </c>
      <c r="J398" t="s">
        <v>16903</v>
      </c>
      <c r="K398" t="s">
        <v>9142</v>
      </c>
      <c r="L398" t="s">
        <v>17212</v>
      </c>
    </row>
    <row r="399" spans="1:15" x14ac:dyDescent="0.25">
      <c r="A399" t="s">
        <v>16904</v>
      </c>
      <c r="B399" s="563" t="s">
        <v>13349</v>
      </c>
      <c r="C399" t="s">
        <v>16905</v>
      </c>
      <c r="D399" t="s">
        <v>12231</v>
      </c>
      <c r="E399" t="s">
        <v>19121</v>
      </c>
      <c r="F399" t="s">
        <v>19221</v>
      </c>
      <c r="H399" t="s">
        <v>11437</v>
      </c>
      <c r="I399" s="1" t="s">
        <v>9141</v>
      </c>
      <c r="J399" t="s">
        <v>19222</v>
      </c>
      <c r="K399" t="s">
        <v>9142</v>
      </c>
      <c r="L399" t="s">
        <v>13970</v>
      </c>
    </row>
    <row r="400" spans="1:15" x14ac:dyDescent="0.25">
      <c r="A400" t="s">
        <v>13350</v>
      </c>
      <c r="B400" s="563" t="s">
        <v>13351</v>
      </c>
      <c r="C400" t="s">
        <v>15675</v>
      </c>
      <c r="D400" t="s">
        <v>12266</v>
      </c>
      <c r="E400" t="s">
        <v>15676</v>
      </c>
      <c r="F400" t="s">
        <v>19223</v>
      </c>
      <c r="H400" t="s">
        <v>13022</v>
      </c>
      <c r="I400" s="1" t="s">
        <v>9141</v>
      </c>
      <c r="J400" t="s">
        <v>19224</v>
      </c>
      <c r="K400" t="s">
        <v>9142</v>
      </c>
      <c r="L400" t="s">
        <v>16359</v>
      </c>
    </row>
    <row r="401" spans="1:15" x14ac:dyDescent="0.25">
      <c r="A401" t="s">
        <v>16906</v>
      </c>
      <c r="B401" s="563" t="s">
        <v>13352</v>
      </c>
      <c r="C401" t="s">
        <v>16907</v>
      </c>
      <c r="D401" t="s">
        <v>15997</v>
      </c>
      <c r="E401" t="s">
        <v>17213</v>
      </c>
      <c r="F401" t="s">
        <v>19225</v>
      </c>
      <c r="H401" t="s">
        <v>11432</v>
      </c>
      <c r="I401" s="1" t="s">
        <v>9141</v>
      </c>
      <c r="J401" t="s">
        <v>13828</v>
      </c>
      <c r="K401" t="s">
        <v>9142</v>
      </c>
      <c r="L401" t="s">
        <v>17214</v>
      </c>
    </row>
    <row r="402" spans="1:15" x14ac:dyDescent="0.25">
      <c r="A402" t="s">
        <v>16908</v>
      </c>
      <c r="B402" s="563" t="s">
        <v>13353</v>
      </c>
      <c r="C402" t="s">
        <v>11445</v>
      </c>
      <c r="D402" t="s">
        <v>12266</v>
      </c>
      <c r="E402" t="s">
        <v>12029</v>
      </c>
      <c r="F402" t="s">
        <v>16909</v>
      </c>
      <c r="G402" t="s">
        <v>19226</v>
      </c>
      <c r="H402" t="s">
        <v>11136</v>
      </c>
      <c r="I402" s="1" t="s">
        <v>9141</v>
      </c>
      <c r="J402" t="s">
        <v>11441</v>
      </c>
      <c r="K402" t="s">
        <v>9142</v>
      </c>
    </row>
    <row r="403" spans="1:15" x14ac:dyDescent="0.25">
      <c r="A403" t="s">
        <v>16910</v>
      </c>
      <c r="B403" s="563" t="s">
        <v>13354</v>
      </c>
      <c r="C403" t="s">
        <v>19122</v>
      </c>
      <c r="E403" t="s">
        <v>19123</v>
      </c>
      <c r="F403" t="s">
        <v>19227</v>
      </c>
      <c r="H403" t="s">
        <v>11136</v>
      </c>
      <c r="I403" s="1" t="s">
        <v>9141</v>
      </c>
      <c r="J403" t="s">
        <v>19228</v>
      </c>
      <c r="K403" t="s">
        <v>9142</v>
      </c>
    </row>
    <row r="404" spans="1:15" x14ac:dyDescent="0.25">
      <c r="A404" t="s">
        <v>16911</v>
      </c>
      <c r="B404" s="563" t="s">
        <v>13355</v>
      </c>
      <c r="C404" t="s">
        <v>16912</v>
      </c>
      <c r="E404" t="s">
        <v>17215</v>
      </c>
      <c r="F404" t="s">
        <v>16913</v>
      </c>
      <c r="H404" t="s">
        <v>11437</v>
      </c>
      <c r="I404" s="1" t="s">
        <v>9141</v>
      </c>
      <c r="J404" t="s">
        <v>16914</v>
      </c>
      <c r="K404" t="s">
        <v>9142</v>
      </c>
      <c r="L404" t="s">
        <v>16260</v>
      </c>
    </row>
    <row r="405" spans="1:15" x14ac:dyDescent="0.25">
      <c r="A405" t="s">
        <v>16915</v>
      </c>
      <c r="B405" s="563" t="s">
        <v>13356</v>
      </c>
      <c r="C405" t="s">
        <v>16916</v>
      </c>
      <c r="D405" t="s">
        <v>12266</v>
      </c>
      <c r="E405" t="s">
        <v>17216</v>
      </c>
      <c r="F405" t="s">
        <v>16917</v>
      </c>
      <c r="H405" t="s">
        <v>11437</v>
      </c>
      <c r="I405" s="1" t="s">
        <v>9141</v>
      </c>
      <c r="J405" t="s">
        <v>16918</v>
      </c>
      <c r="K405" t="s">
        <v>9142</v>
      </c>
      <c r="L405" t="s">
        <v>17042</v>
      </c>
    </row>
    <row r="406" spans="1:15" x14ac:dyDescent="0.25">
      <c r="A406" t="s">
        <v>16919</v>
      </c>
      <c r="B406" s="563" t="s">
        <v>13357</v>
      </c>
      <c r="C406" t="s">
        <v>16920</v>
      </c>
      <c r="E406" t="s">
        <v>19124</v>
      </c>
      <c r="F406" t="s">
        <v>16921</v>
      </c>
      <c r="H406" t="s">
        <v>11432</v>
      </c>
      <c r="I406" s="1" t="s">
        <v>9141</v>
      </c>
      <c r="J406" t="s">
        <v>16922</v>
      </c>
      <c r="K406" t="s">
        <v>9142</v>
      </c>
      <c r="N406" t="s">
        <v>19125</v>
      </c>
    </row>
    <row r="407" spans="1:15" x14ac:dyDescent="0.25">
      <c r="A407" t="s">
        <v>16923</v>
      </c>
      <c r="B407" s="563" t="s">
        <v>13358</v>
      </c>
      <c r="C407" t="s">
        <v>16924</v>
      </c>
      <c r="D407" t="s">
        <v>12231</v>
      </c>
      <c r="E407" t="s">
        <v>17217</v>
      </c>
      <c r="F407" t="s">
        <v>16925</v>
      </c>
      <c r="H407" t="s">
        <v>11136</v>
      </c>
      <c r="I407" s="1" t="s">
        <v>9141</v>
      </c>
      <c r="J407" t="s">
        <v>16926</v>
      </c>
      <c r="K407" t="s">
        <v>9142</v>
      </c>
      <c r="L407" t="s">
        <v>17218</v>
      </c>
    </row>
    <row r="408" spans="1:15" x14ac:dyDescent="0.25">
      <c r="A408" t="s">
        <v>19229</v>
      </c>
      <c r="B408" s="563" t="s">
        <v>11524</v>
      </c>
      <c r="C408" t="s">
        <v>16928</v>
      </c>
      <c r="D408" t="s">
        <v>12231</v>
      </c>
      <c r="E408" t="s">
        <v>17219</v>
      </c>
      <c r="F408" t="s">
        <v>19230</v>
      </c>
      <c r="G408" t="s">
        <v>16929</v>
      </c>
      <c r="H408" t="s">
        <v>12316</v>
      </c>
      <c r="I408" s="1" t="s">
        <v>9141</v>
      </c>
      <c r="J408" t="s">
        <v>16930</v>
      </c>
      <c r="K408" t="s">
        <v>9142</v>
      </c>
      <c r="L408" t="s">
        <v>12451</v>
      </c>
    </row>
    <row r="409" spans="1:15" x14ac:dyDescent="0.25">
      <c r="A409" t="s">
        <v>13359</v>
      </c>
      <c r="B409" s="563" t="s">
        <v>13360</v>
      </c>
      <c r="C409" t="s">
        <v>16931</v>
      </c>
      <c r="D409" t="s">
        <v>12231</v>
      </c>
      <c r="E409" t="s">
        <v>17220</v>
      </c>
      <c r="F409" t="s">
        <v>16932</v>
      </c>
      <c r="H409" t="s">
        <v>11432</v>
      </c>
      <c r="I409" s="1" t="s">
        <v>9141</v>
      </c>
      <c r="J409" t="s">
        <v>12782</v>
      </c>
      <c r="K409" t="s">
        <v>9142</v>
      </c>
      <c r="L409" t="s">
        <v>13725</v>
      </c>
    </row>
    <row r="410" spans="1:15" x14ac:dyDescent="0.25">
      <c r="A410" t="s">
        <v>16933</v>
      </c>
      <c r="B410" s="563" t="s">
        <v>13361</v>
      </c>
      <c r="C410" t="s">
        <v>16934</v>
      </c>
      <c r="D410" t="s">
        <v>19231</v>
      </c>
      <c r="E410" t="s">
        <v>17221</v>
      </c>
      <c r="F410" t="s">
        <v>16935</v>
      </c>
      <c r="H410" t="s">
        <v>11430</v>
      </c>
      <c r="I410" s="1" t="s">
        <v>9141</v>
      </c>
      <c r="J410" t="s">
        <v>16936</v>
      </c>
      <c r="K410" t="s">
        <v>9142</v>
      </c>
      <c r="L410" t="s">
        <v>15232</v>
      </c>
    </row>
    <row r="411" spans="1:15" x14ac:dyDescent="0.25">
      <c r="A411" t="s">
        <v>16937</v>
      </c>
      <c r="B411" s="563" t="s">
        <v>13362</v>
      </c>
      <c r="C411" t="s">
        <v>16938</v>
      </c>
      <c r="E411" t="s">
        <v>17222</v>
      </c>
      <c r="F411" t="s">
        <v>16939</v>
      </c>
      <c r="H411" t="s">
        <v>15693</v>
      </c>
      <c r="I411" s="1" t="s">
        <v>9141</v>
      </c>
      <c r="J411" t="s">
        <v>16940</v>
      </c>
      <c r="K411" t="s">
        <v>9142</v>
      </c>
      <c r="L411" t="s">
        <v>16115</v>
      </c>
    </row>
    <row r="412" spans="1:15" x14ac:dyDescent="0.25">
      <c r="A412" t="s">
        <v>19778</v>
      </c>
      <c r="B412" s="563" t="s">
        <v>13363</v>
      </c>
      <c r="C412" t="s">
        <v>16941</v>
      </c>
      <c r="E412" t="s">
        <v>19126</v>
      </c>
      <c r="F412" t="s">
        <v>16942</v>
      </c>
      <c r="H412" t="s">
        <v>11439</v>
      </c>
      <c r="I412" s="1" t="s">
        <v>9141</v>
      </c>
      <c r="J412" t="s">
        <v>16943</v>
      </c>
      <c r="K412" t="s">
        <v>9142</v>
      </c>
      <c r="N412" t="s">
        <v>17445</v>
      </c>
      <c r="O412" t="s">
        <v>19127</v>
      </c>
    </row>
    <row r="413" spans="1:15" x14ac:dyDescent="0.25">
      <c r="A413" t="s">
        <v>19779</v>
      </c>
      <c r="B413" s="563" t="s">
        <v>13364</v>
      </c>
      <c r="C413" t="s">
        <v>19780</v>
      </c>
      <c r="D413" t="s">
        <v>12231</v>
      </c>
      <c r="E413" t="s">
        <v>19781</v>
      </c>
      <c r="F413" t="s">
        <v>19232</v>
      </c>
      <c r="H413" t="s">
        <v>12316</v>
      </c>
      <c r="I413" s="1" t="s">
        <v>9141</v>
      </c>
      <c r="J413" t="s">
        <v>16377</v>
      </c>
      <c r="K413" t="s">
        <v>9142</v>
      </c>
      <c r="L413" t="s">
        <v>12959</v>
      </c>
    </row>
    <row r="414" spans="1:15" x14ac:dyDescent="0.25">
      <c r="A414" t="s">
        <v>16944</v>
      </c>
      <c r="B414" s="563" t="s">
        <v>13365</v>
      </c>
      <c r="C414" t="s">
        <v>16945</v>
      </c>
      <c r="D414" t="s">
        <v>12231</v>
      </c>
      <c r="E414" t="s">
        <v>17223</v>
      </c>
      <c r="F414" t="s">
        <v>16946</v>
      </c>
      <c r="H414" t="s">
        <v>11439</v>
      </c>
      <c r="I414" s="1" t="s">
        <v>9141</v>
      </c>
      <c r="J414" t="s">
        <v>16947</v>
      </c>
      <c r="K414" t="s">
        <v>9142</v>
      </c>
    </row>
    <row r="415" spans="1:15" x14ac:dyDescent="0.25">
      <c r="A415" t="s">
        <v>13366</v>
      </c>
      <c r="B415" s="563" t="s">
        <v>13367</v>
      </c>
      <c r="C415" t="s">
        <v>16948</v>
      </c>
      <c r="D415" t="s">
        <v>19233</v>
      </c>
      <c r="E415" t="s">
        <v>17224</v>
      </c>
      <c r="F415" t="s">
        <v>19234</v>
      </c>
      <c r="H415" t="s">
        <v>16949</v>
      </c>
      <c r="I415" s="1" t="s">
        <v>9141</v>
      </c>
      <c r="J415" t="s">
        <v>19235</v>
      </c>
      <c r="K415" t="s">
        <v>9142</v>
      </c>
      <c r="L415" t="s">
        <v>17225</v>
      </c>
    </row>
    <row r="416" spans="1:15" x14ac:dyDescent="0.25">
      <c r="A416" t="s">
        <v>16950</v>
      </c>
      <c r="B416" s="563" t="s">
        <v>13369</v>
      </c>
      <c r="C416" t="s">
        <v>13368</v>
      </c>
      <c r="D416" t="s">
        <v>12231</v>
      </c>
      <c r="F416" t="s">
        <v>16951</v>
      </c>
      <c r="H416" t="s">
        <v>16952</v>
      </c>
      <c r="I416" s="1" t="s">
        <v>9141</v>
      </c>
      <c r="J416" t="s">
        <v>16953</v>
      </c>
      <c r="K416" t="s">
        <v>9142</v>
      </c>
    </row>
    <row r="417" spans="1:15" x14ac:dyDescent="0.25">
      <c r="A417" t="s">
        <v>16954</v>
      </c>
      <c r="B417" s="563" t="s">
        <v>13370</v>
      </c>
      <c r="C417" t="s">
        <v>16955</v>
      </c>
      <c r="D417" t="s">
        <v>12231</v>
      </c>
      <c r="E417" t="s">
        <v>17226</v>
      </c>
      <c r="F417" t="s">
        <v>19236</v>
      </c>
      <c r="H417" t="s">
        <v>11432</v>
      </c>
      <c r="I417" s="1" t="s">
        <v>9141</v>
      </c>
      <c r="J417" t="s">
        <v>19237</v>
      </c>
      <c r="K417" t="s">
        <v>9142</v>
      </c>
      <c r="L417" t="s">
        <v>11446</v>
      </c>
    </row>
    <row r="418" spans="1:15" x14ac:dyDescent="0.25">
      <c r="A418" t="s">
        <v>13371</v>
      </c>
      <c r="B418" s="563" t="s">
        <v>13372</v>
      </c>
      <c r="C418" t="s">
        <v>16956</v>
      </c>
      <c r="D418" t="s">
        <v>12231</v>
      </c>
      <c r="F418" t="s">
        <v>19238</v>
      </c>
      <c r="H418" t="s">
        <v>19239</v>
      </c>
      <c r="I418" s="1" t="s">
        <v>9141</v>
      </c>
      <c r="J418" t="s">
        <v>19240</v>
      </c>
      <c r="K418" t="s">
        <v>9142</v>
      </c>
      <c r="L418" t="s">
        <v>17227</v>
      </c>
      <c r="N418" t="s">
        <v>19128</v>
      </c>
      <c r="O418" t="s">
        <v>19129</v>
      </c>
    </row>
    <row r="419" spans="1:15" x14ac:dyDescent="0.25">
      <c r="A419" t="s">
        <v>17228</v>
      </c>
      <c r="B419" s="563" t="s">
        <v>13373</v>
      </c>
      <c r="C419" t="s">
        <v>17229</v>
      </c>
      <c r="E419" t="s">
        <v>17230</v>
      </c>
      <c r="F419" t="s">
        <v>16957</v>
      </c>
      <c r="H419" t="s">
        <v>16958</v>
      </c>
      <c r="I419" s="1" t="s">
        <v>9141</v>
      </c>
      <c r="J419" t="s">
        <v>16959</v>
      </c>
      <c r="K419" t="s">
        <v>9142</v>
      </c>
      <c r="L419" t="s">
        <v>17231</v>
      </c>
    </row>
    <row r="420" spans="1:15" x14ac:dyDescent="0.25">
      <c r="A420" t="s">
        <v>19130</v>
      </c>
      <c r="B420" s="563" t="s">
        <v>13374</v>
      </c>
      <c r="C420" t="s">
        <v>19131</v>
      </c>
      <c r="D420" t="s">
        <v>12231</v>
      </c>
      <c r="E420" t="s">
        <v>19132</v>
      </c>
      <c r="F420" t="s">
        <v>19133</v>
      </c>
      <c r="H420" t="s">
        <v>11432</v>
      </c>
      <c r="I420" s="1" t="s">
        <v>9141</v>
      </c>
      <c r="J420" t="s">
        <v>19134</v>
      </c>
      <c r="K420" t="s">
        <v>9142</v>
      </c>
    </row>
    <row r="421" spans="1:15" x14ac:dyDescent="0.25">
      <c r="A421" t="s">
        <v>17232</v>
      </c>
      <c r="B421" s="563" t="s">
        <v>13375</v>
      </c>
      <c r="C421" t="s">
        <v>17233</v>
      </c>
      <c r="E421" t="s">
        <v>17234</v>
      </c>
      <c r="F421" t="s">
        <v>17235</v>
      </c>
      <c r="H421" t="s">
        <v>12316</v>
      </c>
      <c r="I421" s="1" t="s">
        <v>9141</v>
      </c>
      <c r="J421" t="s">
        <v>17236</v>
      </c>
      <c r="K421" t="s">
        <v>9142</v>
      </c>
    </row>
    <row r="422" spans="1:15" x14ac:dyDescent="0.25">
      <c r="A422" t="s">
        <v>19782</v>
      </c>
      <c r="B422" s="563" t="s">
        <v>13376</v>
      </c>
      <c r="C422" t="s">
        <v>19780</v>
      </c>
      <c r="D422" t="s">
        <v>12231</v>
      </c>
      <c r="E422" t="s">
        <v>19781</v>
      </c>
      <c r="F422" t="s">
        <v>19783</v>
      </c>
      <c r="H422" t="s">
        <v>12316</v>
      </c>
      <c r="I422" s="1" t="s">
        <v>11444</v>
      </c>
      <c r="J422" t="s">
        <v>19784</v>
      </c>
      <c r="K422" t="s">
        <v>9142</v>
      </c>
      <c r="L422" t="s">
        <v>12959</v>
      </c>
    </row>
    <row r="423" spans="1:15" x14ac:dyDescent="0.25">
      <c r="A423" t="s">
        <v>13377</v>
      </c>
      <c r="B423" s="563" t="s">
        <v>13378</v>
      </c>
      <c r="C423" t="s">
        <v>17237</v>
      </c>
      <c r="E423" t="s">
        <v>17238</v>
      </c>
      <c r="F423" t="s">
        <v>17239</v>
      </c>
      <c r="H423" t="s">
        <v>12316</v>
      </c>
      <c r="I423" s="1" t="s">
        <v>9141</v>
      </c>
      <c r="J423" t="s">
        <v>17240</v>
      </c>
      <c r="K423" t="s">
        <v>9142</v>
      </c>
    </row>
    <row r="424" spans="1:15" x14ac:dyDescent="0.25">
      <c r="A424" t="s">
        <v>19785</v>
      </c>
      <c r="B424" s="563" t="s">
        <v>13379</v>
      </c>
      <c r="C424" t="s">
        <v>17241</v>
      </c>
      <c r="D424" t="s">
        <v>12266</v>
      </c>
      <c r="E424" t="s">
        <v>17242</v>
      </c>
      <c r="F424" t="s">
        <v>17243</v>
      </c>
      <c r="H424" t="s">
        <v>14709</v>
      </c>
      <c r="I424" s="1" t="s">
        <v>9141</v>
      </c>
      <c r="J424" t="s">
        <v>17244</v>
      </c>
      <c r="K424" t="s">
        <v>9142</v>
      </c>
      <c r="L424" t="s">
        <v>12451</v>
      </c>
    </row>
    <row r="425" spans="1:15" x14ac:dyDescent="0.25">
      <c r="A425" t="s">
        <v>17245</v>
      </c>
      <c r="B425" s="563" t="s">
        <v>13380</v>
      </c>
      <c r="C425" t="s">
        <v>17246</v>
      </c>
      <c r="E425" t="s">
        <v>17247</v>
      </c>
      <c r="F425" t="s">
        <v>17248</v>
      </c>
      <c r="H425" t="s">
        <v>14367</v>
      </c>
      <c r="I425" s="1" t="s">
        <v>9141</v>
      </c>
      <c r="J425" t="s">
        <v>17249</v>
      </c>
      <c r="K425" t="s">
        <v>9142</v>
      </c>
      <c r="L425" t="s">
        <v>17250</v>
      </c>
    </row>
    <row r="426" spans="1:15" x14ac:dyDescent="0.25">
      <c r="A426" t="s">
        <v>17251</v>
      </c>
      <c r="B426" s="563" t="s">
        <v>13381</v>
      </c>
      <c r="C426" t="s">
        <v>17252</v>
      </c>
      <c r="D426" t="s">
        <v>12231</v>
      </c>
      <c r="E426" t="s">
        <v>19135</v>
      </c>
      <c r="F426" t="s">
        <v>19136</v>
      </c>
      <c r="H426" t="s">
        <v>12316</v>
      </c>
      <c r="I426" s="1" t="s">
        <v>9141</v>
      </c>
      <c r="J426" t="s">
        <v>19137</v>
      </c>
      <c r="K426" t="s">
        <v>9142</v>
      </c>
      <c r="L426" t="s">
        <v>12959</v>
      </c>
      <c r="N426" t="s">
        <v>12959</v>
      </c>
    </row>
    <row r="427" spans="1:15" x14ac:dyDescent="0.25">
      <c r="A427" t="s">
        <v>17253</v>
      </c>
      <c r="B427" s="563" t="s">
        <v>13382</v>
      </c>
      <c r="C427" t="s">
        <v>17254</v>
      </c>
      <c r="D427" t="s">
        <v>12231</v>
      </c>
      <c r="E427" t="s">
        <v>17255</v>
      </c>
      <c r="F427" t="s">
        <v>17256</v>
      </c>
      <c r="H427" t="s">
        <v>11432</v>
      </c>
      <c r="I427" s="1" t="s">
        <v>9141</v>
      </c>
      <c r="J427" t="s">
        <v>17257</v>
      </c>
      <c r="K427" t="s">
        <v>9142</v>
      </c>
      <c r="L427" t="s">
        <v>17157</v>
      </c>
    </row>
    <row r="428" spans="1:15" x14ac:dyDescent="0.25">
      <c r="A428" t="s">
        <v>17258</v>
      </c>
      <c r="B428" s="563" t="s">
        <v>13383</v>
      </c>
      <c r="C428" t="s">
        <v>17259</v>
      </c>
      <c r="D428" t="s">
        <v>19241</v>
      </c>
      <c r="E428" t="s">
        <v>17260</v>
      </c>
      <c r="F428" t="s">
        <v>17261</v>
      </c>
      <c r="H428" t="s">
        <v>12316</v>
      </c>
      <c r="I428" s="1" t="s">
        <v>9141</v>
      </c>
      <c r="J428" t="s">
        <v>17262</v>
      </c>
      <c r="K428" t="s">
        <v>9142</v>
      </c>
      <c r="L428" t="s">
        <v>12959</v>
      </c>
    </row>
    <row r="429" spans="1:15" x14ac:dyDescent="0.25">
      <c r="A429" t="s">
        <v>17263</v>
      </c>
      <c r="B429" s="563" t="s">
        <v>13384</v>
      </c>
      <c r="C429" t="s">
        <v>17264</v>
      </c>
      <c r="D429" t="s">
        <v>12266</v>
      </c>
      <c r="E429" t="s">
        <v>17265</v>
      </c>
      <c r="F429" t="s">
        <v>17266</v>
      </c>
      <c r="H429" t="s">
        <v>11136</v>
      </c>
      <c r="I429" s="1" t="s">
        <v>9141</v>
      </c>
      <c r="J429" t="s">
        <v>17267</v>
      </c>
      <c r="K429" t="s">
        <v>9142</v>
      </c>
    </row>
    <row r="430" spans="1:15" x14ac:dyDescent="0.25">
      <c r="A430" t="s">
        <v>19786</v>
      </c>
      <c r="B430" s="563" t="s">
        <v>9222</v>
      </c>
      <c r="C430" t="s">
        <v>18648</v>
      </c>
      <c r="D430" t="s">
        <v>12231</v>
      </c>
      <c r="E430" t="s">
        <v>17268</v>
      </c>
      <c r="F430" t="s">
        <v>17269</v>
      </c>
      <c r="H430" t="s">
        <v>11432</v>
      </c>
      <c r="I430" s="1" t="s">
        <v>9141</v>
      </c>
      <c r="J430" t="s">
        <v>17270</v>
      </c>
      <c r="K430" t="s">
        <v>9142</v>
      </c>
      <c r="L430" t="s">
        <v>11446</v>
      </c>
    </row>
    <row r="431" spans="1:15" x14ac:dyDescent="0.25">
      <c r="A431" t="s">
        <v>17271</v>
      </c>
      <c r="B431" s="563" t="s">
        <v>13385</v>
      </c>
      <c r="E431" t="s">
        <v>17272</v>
      </c>
      <c r="L431" t="s">
        <v>12959</v>
      </c>
    </row>
    <row r="432" spans="1:15" x14ac:dyDescent="0.25">
      <c r="A432" t="s">
        <v>19787</v>
      </c>
      <c r="B432" s="563" t="s">
        <v>13386</v>
      </c>
      <c r="C432" t="s">
        <v>17273</v>
      </c>
      <c r="D432" t="s">
        <v>19242</v>
      </c>
      <c r="E432" t="s">
        <v>17274</v>
      </c>
      <c r="F432" t="s">
        <v>17275</v>
      </c>
      <c r="H432" t="s">
        <v>11432</v>
      </c>
      <c r="I432" s="1" t="s">
        <v>9141</v>
      </c>
      <c r="J432" t="s">
        <v>17276</v>
      </c>
      <c r="K432" t="s">
        <v>9142</v>
      </c>
      <c r="L432" t="s">
        <v>17277</v>
      </c>
    </row>
    <row r="433" spans="1:12" x14ac:dyDescent="0.25">
      <c r="A433" t="s">
        <v>17278</v>
      </c>
      <c r="B433" s="563" t="s">
        <v>13387</v>
      </c>
      <c r="C433" t="s">
        <v>17279</v>
      </c>
      <c r="D433" t="s">
        <v>19243</v>
      </c>
      <c r="E433" t="s">
        <v>17280</v>
      </c>
      <c r="F433" t="s">
        <v>17281</v>
      </c>
      <c r="H433" t="s">
        <v>11432</v>
      </c>
      <c r="I433" s="1" t="s">
        <v>9141</v>
      </c>
      <c r="J433" t="s">
        <v>17282</v>
      </c>
      <c r="K433" t="s">
        <v>9142</v>
      </c>
      <c r="L433" t="s">
        <v>13725</v>
      </c>
    </row>
    <row r="434" spans="1:12" x14ac:dyDescent="0.25">
      <c r="A434" t="s">
        <v>17283</v>
      </c>
      <c r="B434" s="563" t="s">
        <v>13388</v>
      </c>
      <c r="C434" t="s">
        <v>17284</v>
      </c>
      <c r="D434" t="s">
        <v>12231</v>
      </c>
      <c r="E434" t="s">
        <v>17285</v>
      </c>
      <c r="F434" t="s">
        <v>19244</v>
      </c>
      <c r="H434" t="s">
        <v>11136</v>
      </c>
      <c r="I434" s="1" t="s">
        <v>9141</v>
      </c>
      <c r="J434" t="s">
        <v>19245</v>
      </c>
      <c r="K434" t="s">
        <v>9142</v>
      </c>
      <c r="L434" t="s">
        <v>12895</v>
      </c>
    </row>
    <row r="435" spans="1:12" x14ac:dyDescent="0.25">
      <c r="A435" t="s">
        <v>17286</v>
      </c>
      <c r="B435" s="563" t="s">
        <v>13389</v>
      </c>
      <c r="C435" t="s">
        <v>17287</v>
      </c>
      <c r="D435" t="s">
        <v>12231</v>
      </c>
      <c r="E435" t="s">
        <v>17288</v>
      </c>
      <c r="F435" t="s">
        <v>17289</v>
      </c>
      <c r="G435" t="s">
        <v>17290</v>
      </c>
      <c r="H435" t="s">
        <v>11437</v>
      </c>
      <c r="I435" s="1" t="s">
        <v>9141</v>
      </c>
      <c r="J435" t="s">
        <v>17291</v>
      </c>
      <c r="K435" t="s">
        <v>9142</v>
      </c>
    </row>
    <row r="436" spans="1:12" x14ac:dyDescent="0.25">
      <c r="A436" t="s">
        <v>17292</v>
      </c>
      <c r="B436" s="563" t="s">
        <v>13390</v>
      </c>
      <c r="C436" t="s">
        <v>17293</v>
      </c>
      <c r="D436" t="s">
        <v>12231</v>
      </c>
      <c r="F436" t="s">
        <v>19138</v>
      </c>
      <c r="H436" t="s">
        <v>11439</v>
      </c>
      <c r="I436" s="1" t="s">
        <v>9141</v>
      </c>
      <c r="J436" t="s">
        <v>19139</v>
      </c>
      <c r="K436" t="s">
        <v>9142</v>
      </c>
    </row>
    <row r="437" spans="1:12" x14ac:dyDescent="0.25">
      <c r="A437" t="s">
        <v>19387</v>
      </c>
      <c r="B437" s="563" t="s">
        <v>11525</v>
      </c>
      <c r="C437" t="s">
        <v>13071</v>
      </c>
      <c r="D437" t="s">
        <v>12231</v>
      </c>
      <c r="E437" t="s">
        <v>13072</v>
      </c>
      <c r="F437" t="s">
        <v>17295</v>
      </c>
      <c r="H437" t="s">
        <v>11439</v>
      </c>
      <c r="I437" s="1" t="s">
        <v>9141</v>
      </c>
      <c r="J437" t="s">
        <v>13074</v>
      </c>
      <c r="K437" t="s">
        <v>9142</v>
      </c>
    </row>
    <row r="438" spans="1:12" x14ac:dyDescent="0.25">
      <c r="A438" t="s">
        <v>13391</v>
      </c>
      <c r="B438" s="563" t="s">
        <v>13392</v>
      </c>
      <c r="C438" t="s">
        <v>17296</v>
      </c>
      <c r="D438" t="s">
        <v>12231</v>
      </c>
      <c r="E438" t="s">
        <v>17297</v>
      </c>
      <c r="F438" t="s">
        <v>19246</v>
      </c>
      <c r="H438" t="s">
        <v>12316</v>
      </c>
      <c r="I438" s="1" t="s">
        <v>9141</v>
      </c>
      <c r="J438" t="s">
        <v>19247</v>
      </c>
      <c r="K438" t="s">
        <v>9142</v>
      </c>
      <c r="L438" t="s">
        <v>14508</v>
      </c>
    </row>
    <row r="439" spans="1:12" x14ac:dyDescent="0.25">
      <c r="A439" t="s">
        <v>13393</v>
      </c>
      <c r="B439" s="563" t="s">
        <v>13394</v>
      </c>
      <c r="C439" t="s">
        <v>17298</v>
      </c>
      <c r="D439" t="s">
        <v>12231</v>
      </c>
      <c r="E439" t="s">
        <v>17299</v>
      </c>
      <c r="F439" t="s">
        <v>17300</v>
      </c>
      <c r="H439" t="s">
        <v>17301</v>
      </c>
      <c r="I439" s="1" t="s">
        <v>9141</v>
      </c>
      <c r="J439" t="s">
        <v>17302</v>
      </c>
      <c r="K439" t="s">
        <v>9142</v>
      </c>
      <c r="L439" t="s">
        <v>13938</v>
      </c>
    </row>
    <row r="440" spans="1:12" x14ac:dyDescent="0.25">
      <c r="A440" t="s">
        <v>13395</v>
      </c>
      <c r="B440" s="563" t="s">
        <v>13396</v>
      </c>
      <c r="C440" t="s">
        <v>17303</v>
      </c>
      <c r="D440" t="s">
        <v>12231</v>
      </c>
      <c r="E440" t="s">
        <v>17304</v>
      </c>
      <c r="F440" t="s">
        <v>19248</v>
      </c>
      <c r="H440" t="s">
        <v>11437</v>
      </c>
      <c r="I440" s="1" t="s">
        <v>9141</v>
      </c>
      <c r="J440" t="s">
        <v>19249</v>
      </c>
      <c r="K440" t="s">
        <v>9142</v>
      </c>
      <c r="L440" t="s">
        <v>17305</v>
      </c>
    </row>
    <row r="441" spans="1:12" x14ac:dyDescent="0.25">
      <c r="A441" t="s">
        <v>17306</v>
      </c>
      <c r="B441" s="563" t="s">
        <v>13397</v>
      </c>
      <c r="C441" t="s">
        <v>17307</v>
      </c>
      <c r="D441" t="s">
        <v>12231</v>
      </c>
      <c r="E441" t="s">
        <v>17308</v>
      </c>
      <c r="F441" t="s">
        <v>17309</v>
      </c>
      <c r="H441" t="s">
        <v>11432</v>
      </c>
      <c r="I441" s="1" t="s">
        <v>9141</v>
      </c>
      <c r="J441" t="s">
        <v>17310</v>
      </c>
      <c r="K441" t="s">
        <v>9142</v>
      </c>
      <c r="L441" t="s">
        <v>17311</v>
      </c>
    </row>
    <row r="442" spans="1:12" x14ac:dyDescent="0.25">
      <c r="A442" t="s">
        <v>17312</v>
      </c>
      <c r="B442" s="563" t="s">
        <v>13398</v>
      </c>
      <c r="C442" t="s">
        <v>17313</v>
      </c>
      <c r="D442" t="s">
        <v>19250</v>
      </c>
      <c r="E442" t="s">
        <v>17314</v>
      </c>
      <c r="F442" t="s">
        <v>17315</v>
      </c>
      <c r="H442" t="s">
        <v>11136</v>
      </c>
      <c r="I442" s="1" t="s">
        <v>9141</v>
      </c>
      <c r="J442" t="s">
        <v>17316</v>
      </c>
      <c r="K442" t="s">
        <v>9142</v>
      </c>
    </row>
    <row r="443" spans="1:12" x14ac:dyDescent="0.25">
      <c r="A443" t="s">
        <v>17317</v>
      </c>
      <c r="B443" s="563" t="s">
        <v>13399</v>
      </c>
      <c r="C443" t="s">
        <v>17318</v>
      </c>
      <c r="D443" t="s">
        <v>12266</v>
      </c>
      <c r="E443" t="s">
        <v>17319</v>
      </c>
      <c r="F443" t="s">
        <v>17320</v>
      </c>
      <c r="G443" t="s">
        <v>17321</v>
      </c>
      <c r="H443" t="s">
        <v>11437</v>
      </c>
      <c r="I443" s="1" t="s">
        <v>9141</v>
      </c>
      <c r="J443" t="s">
        <v>17322</v>
      </c>
      <c r="K443" t="s">
        <v>9142</v>
      </c>
      <c r="L443" t="s">
        <v>11446</v>
      </c>
    </row>
    <row r="444" spans="1:12" x14ac:dyDescent="0.25">
      <c r="A444" t="s">
        <v>17323</v>
      </c>
      <c r="B444" s="563" t="s">
        <v>13400</v>
      </c>
      <c r="C444" t="s">
        <v>17324</v>
      </c>
      <c r="D444" t="s">
        <v>12231</v>
      </c>
      <c r="F444" t="s">
        <v>19140</v>
      </c>
      <c r="H444" t="s">
        <v>11437</v>
      </c>
      <c r="I444" s="1" t="s">
        <v>9141</v>
      </c>
      <c r="J444" t="s">
        <v>19141</v>
      </c>
      <c r="K444" t="s">
        <v>9142</v>
      </c>
    </row>
    <row r="445" spans="1:12" x14ac:dyDescent="0.25">
      <c r="A445" t="s">
        <v>13401</v>
      </c>
      <c r="B445" s="563" t="s">
        <v>13402</v>
      </c>
      <c r="C445" t="s">
        <v>17325</v>
      </c>
      <c r="D445" t="s">
        <v>12231</v>
      </c>
      <c r="E445" t="s">
        <v>17326</v>
      </c>
      <c r="F445" t="s">
        <v>17327</v>
      </c>
      <c r="H445" t="s">
        <v>11430</v>
      </c>
      <c r="I445" s="1" t="s">
        <v>9141</v>
      </c>
      <c r="J445" t="s">
        <v>17328</v>
      </c>
      <c r="K445" t="s">
        <v>9142</v>
      </c>
      <c r="L445" t="s">
        <v>17329</v>
      </c>
    </row>
    <row r="446" spans="1:12" x14ac:dyDescent="0.25">
      <c r="A446" t="s">
        <v>17330</v>
      </c>
      <c r="B446" s="563" t="s">
        <v>11526</v>
      </c>
      <c r="C446" t="s">
        <v>17331</v>
      </c>
      <c r="D446" t="s">
        <v>12266</v>
      </c>
      <c r="E446" t="s">
        <v>17332</v>
      </c>
      <c r="F446" t="s">
        <v>17333</v>
      </c>
      <c r="H446" t="s">
        <v>11438</v>
      </c>
      <c r="I446" s="1" t="s">
        <v>9141</v>
      </c>
      <c r="J446" t="s">
        <v>17334</v>
      </c>
      <c r="K446" t="s">
        <v>9142</v>
      </c>
      <c r="L446" t="s">
        <v>13725</v>
      </c>
    </row>
    <row r="447" spans="1:12" x14ac:dyDescent="0.25">
      <c r="A447" t="s">
        <v>17335</v>
      </c>
      <c r="B447" s="563" t="s">
        <v>13403</v>
      </c>
      <c r="C447" t="s">
        <v>17336</v>
      </c>
      <c r="E447" t="s">
        <v>17337</v>
      </c>
      <c r="F447" t="s">
        <v>17338</v>
      </c>
      <c r="H447" t="s">
        <v>11432</v>
      </c>
      <c r="I447" s="1" t="s">
        <v>9141</v>
      </c>
      <c r="J447" t="s">
        <v>17339</v>
      </c>
      <c r="K447" t="s">
        <v>9142</v>
      </c>
      <c r="L447" t="s">
        <v>11445</v>
      </c>
    </row>
    <row r="448" spans="1:12" x14ac:dyDescent="0.25">
      <c r="A448" t="s">
        <v>19788</v>
      </c>
      <c r="B448" s="563" t="s">
        <v>13404</v>
      </c>
      <c r="C448" t="s">
        <v>17340</v>
      </c>
      <c r="E448" t="s">
        <v>17341</v>
      </c>
      <c r="F448" t="s">
        <v>17342</v>
      </c>
      <c r="G448" t="s">
        <v>17343</v>
      </c>
      <c r="H448" t="s">
        <v>11136</v>
      </c>
      <c r="I448" s="1" t="s">
        <v>9141</v>
      </c>
      <c r="J448" t="s">
        <v>17344</v>
      </c>
      <c r="K448" t="s">
        <v>9142</v>
      </c>
      <c r="L448" t="s">
        <v>11445</v>
      </c>
    </row>
    <row r="449" spans="1:15" x14ac:dyDescent="0.25">
      <c r="A449" t="s">
        <v>17345</v>
      </c>
      <c r="B449" s="563" t="s">
        <v>13405</v>
      </c>
      <c r="C449" t="s">
        <v>17346</v>
      </c>
      <c r="D449" t="s">
        <v>19251</v>
      </c>
      <c r="E449" t="s">
        <v>17347</v>
      </c>
      <c r="F449" t="s">
        <v>17348</v>
      </c>
      <c r="H449" t="s">
        <v>11437</v>
      </c>
      <c r="I449" s="1" t="s">
        <v>9141</v>
      </c>
      <c r="J449" t="s">
        <v>17349</v>
      </c>
      <c r="K449" t="s">
        <v>9142</v>
      </c>
      <c r="L449" t="s">
        <v>11445</v>
      </c>
    </row>
    <row r="450" spans="1:15" x14ac:dyDescent="0.25">
      <c r="A450" t="s">
        <v>17350</v>
      </c>
      <c r="B450" s="563" t="s">
        <v>13406</v>
      </c>
      <c r="C450" t="s">
        <v>17351</v>
      </c>
      <c r="D450" t="s">
        <v>12266</v>
      </c>
      <c r="E450" t="s">
        <v>17352</v>
      </c>
      <c r="F450" t="s">
        <v>17353</v>
      </c>
      <c r="H450" t="s">
        <v>14355</v>
      </c>
      <c r="I450" s="1" t="s">
        <v>9141</v>
      </c>
      <c r="J450" t="s">
        <v>17354</v>
      </c>
      <c r="K450" t="s">
        <v>9142</v>
      </c>
    </row>
    <row r="451" spans="1:15" x14ac:dyDescent="0.25">
      <c r="A451" t="s">
        <v>13407</v>
      </c>
      <c r="B451" s="563" t="s">
        <v>13408</v>
      </c>
      <c r="C451" t="s">
        <v>17355</v>
      </c>
      <c r="E451" t="s">
        <v>19142</v>
      </c>
      <c r="F451" t="s">
        <v>17356</v>
      </c>
      <c r="H451" t="s">
        <v>11438</v>
      </c>
      <c r="I451" s="1" t="s">
        <v>9141</v>
      </c>
      <c r="J451" t="s">
        <v>16286</v>
      </c>
      <c r="K451" t="s">
        <v>9142</v>
      </c>
      <c r="O451" t="s">
        <v>13075</v>
      </c>
    </row>
    <row r="452" spans="1:15" x14ac:dyDescent="0.25">
      <c r="A452" t="s">
        <v>17357</v>
      </c>
      <c r="B452" s="563" t="s">
        <v>11527</v>
      </c>
      <c r="C452" t="s">
        <v>17358</v>
      </c>
      <c r="D452" t="s">
        <v>12231</v>
      </c>
      <c r="E452" t="s">
        <v>17359</v>
      </c>
      <c r="F452" t="s">
        <v>17360</v>
      </c>
      <c r="G452" t="s">
        <v>16796</v>
      </c>
      <c r="H452" t="s">
        <v>11136</v>
      </c>
      <c r="I452" s="1" t="s">
        <v>9141</v>
      </c>
      <c r="J452" t="s">
        <v>14180</v>
      </c>
      <c r="K452" t="s">
        <v>9142</v>
      </c>
      <c r="L452" t="s">
        <v>12959</v>
      </c>
    </row>
    <row r="453" spans="1:15" x14ac:dyDescent="0.25">
      <c r="A453" t="s">
        <v>19143</v>
      </c>
      <c r="B453" s="563" t="s">
        <v>13409</v>
      </c>
      <c r="C453" t="s">
        <v>19144</v>
      </c>
      <c r="D453" t="s">
        <v>15997</v>
      </c>
      <c r="E453" t="s">
        <v>19145</v>
      </c>
    </row>
    <row r="454" spans="1:15" x14ac:dyDescent="0.25">
      <c r="A454" t="s">
        <v>17361</v>
      </c>
      <c r="B454" s="563" t="s">
        <v>13410</v>
      </c>
      <c r="C454" t="s">
        <v>17362</v>
      </c>
      <c r="F454" t="s">
        <v>17363</v>
      </c>
      <c r="G454" t="s">
        <v>17364</v>
      </c>
      <c r="H454" t="s">
        <v>11435</v>
      </c>
      <c r="I454" s="1" t="s">
        <v>9141</v>
      </c>
      <c r="J454" t="s">
        <v>17365</v>
      </c>
      <c r="K454" t="s">
        <v>9142</v>
      </c>
    </row>
    <row r="455" spans="1:15" x14ac:dyDescent="0.25">
      <c r="A455" t="s">
        <v>17366</v>
      </c>
      <c r="B455" s="563" t="s">
        <v>13411</v>
      </c>
      <c r="C455" t="s">
        <v>17367</v>
      </c>
      <c r="D455" t="s">
        <v>12231</v>
      </c>
      <c r="E455" t="s">
        <v>17368</v>
      </c>
      <c r="F455" t="s">
        <v>17369</v>
      </c>
      <c r="H455" t="s">
        <v>11432</v>
      </c>
      <c r="I455" s="1" t="s">
        <v>9141</v>
      </c>
      <c r="J455" t="s">
        <v>17370</v>
      </c>
      <c r="K455" t="s">
        <v>9142</v>
      </c>
      <c r="L455" t="s">
        <v>17157</v>
      </c>
    </row>
    <row r="456" spans="1:15" x14ac:dyDescent="0.25">
      <c r="A456" t="s">
        <v>17371</v>
      </c>
      <c r="B456" s="563" t="s">
        <v>13412</v>
      </c>
      <c r="C456" t="s">
        <v>17372</v>
      </c>
      <c r="E456" t="s">
        <v>17373</v>
      </c>
      <c r="F456" t="s">
        <v>17374</v>
      </c>
      <c r="H456" t="s">
        <v>11432</v>
      </c>
      <c r="I456" s="1" t="s">
        <v>9141</v>
      </c>
      <c r="J456" t="s">
        <v>17375</v>
      </c>
      <c r="K456" t="s">
        <v>9142</v>
      </c>
      <c r="L456" t="s">
        <v>13725</v>
      </c>
    </row>
    <row r="457" spans="1:15" x14ac:dyDescent="0.25">
      <c r="A457" t="s">
        <v>17376</v>
      </c>
      <c r="B457" s="563" t="s">
        <v>13413</v>
      </c>
      <c r="C457" t="s">
        <v>17377</v>
      </c>
      <c r="D457" t="s">
        <v>19252</v>
      </c>
      <c r="E457" t="s">
        <v>17378</v>
      </c>
      <c r="F457" t="s">
        <v>17379</v>
      </c>
      <c r="H457" t="s">
        <v>11437</v>
      </c>
      <c r="I457" s="1" t="s">
        <v>9141</v>
      </c>
      <c r="J457" t="s">
        <v>17380</v>
      </c>
      <c r="K457" t="s">
        <v>9142</v>
      </c>
      <c r="L457" t="s">
        <v>14227</v>
      </c>
    </row>
    <row r="458" spans="1:15" x14ac:dyDescent="0.25">
      <c r="A458" t="s">
        <v>17381</v>
      </c>
      <c r="B458" s="563" t="s">
        <v>13414</v>
      </c>
      <c r="C458" t="s">
        <v>17382</v>
      </c>
      <c r="D458" t="s">
        <v>12231</v>
      </c>
      <c r="E458" t="s">
        <v>17582</v>
      </c>
      <c r="F458" t="s">
        <v>17383</v>
      </c>
      <c r="H458" t="s">
        <v>11437</v>
      </c>
      <c r="I458" s="1" t="s">
        <v>9141</v>
      </c>
      <c r="J458" t="s">
        <v>17384</v>
      </c>
      <c r="K458" t="s">
        <v>9142</v>
      </c>
    </row>
    <row r="459" spans="1:15" x14ac:dyDescent="0.25">
      <c r="A459" t="s">
        <v>17385</v>
      </c>
      <c r="B459" s="563" t="s">
        <v>13415</v>
      </c>
      <c r="C459" t="s">
        <v>17386</v>
      </c>
      <c r="D459" t="s">
        <v>12231</v>
      </c>
      <c r="E459" t="s">
        <v>19146</v>
      </c>
      <c r="F459" t="s">
        <v>17387</v>
      </c>
      <c r="G459" t="s">
        <v>17388</v>
      </c>
      <c r="H459" t="s">
        <v>11136</v>
      </c>
      <c r="I459" s="1" t="s">
        <v>9141</v>
      </c>
      <c r="J459" t="s">
        <v>17389</v>
      </c>
      <c r="K459" t="s">
        <v>9142</v>
      </c>
      <c r="N459" t="s">
        <v>19147</v>
      </c>
      <c r="O459" t="s">
        <v>19148</v>
      </c>
    </row>
    <row r="460" spans="1:15" x14ac:dyDescent="0.25">
      <c r="A460" t="s">
        <v>13416</v>
      </c>
      <c r="B460" s="563" t="s">
        <v>13417</v>
      </c>
      <c r="C460" t="s">
        <v>17390</v>
      </c>
      <c r="D460" t="s">
        <v>12231</v>
      </c>
      <c r="E460" t="s">
        <v>17583</v>
      </c>
      <c r="F460" t="s">
        <v>17391</v>
      </c>
      <c r="H460" t="s">
        <v>11439</v>
      </c>
      <c r="I460" s="1" t="s">
        <v>9141</v>
      </c>
      <c r="J460" t="s">
        <v>17392</v>
      </c>
      <c r="K460" t="s">
        <v>9142</v>
      </c>
      <c r="L460" t="s">
        <v>17584</v>
      </c>
    </row>
    <row r="461" spans="1:15" x14ac:dyDescent="0.25">
      <c r="A461" t="s">
        <v>17393</v>
      </c>
      <c r="B461" s="563" t="s">
        <v>11528</v>
      </c>
      <c r="C461" t="s">
        <v>12621</v>
      </c>
      <c r="D461" t="s">
        <v>12231</v>
      </c>
      <c r="E461" t="s">
        <v>17585</v>
      </c>
      <c r="F461" t="s">
        <v>17394</v>
      </c>
      <c r="H461" t="s">
        <v>11444</v>
      </c>
      <c r="I461" s="1" t="s">
        <v>9141</v>
      </c>
      <c r="J461" t="s">
        <v>17395</v>
      </c>
      <c r="K461" t="s">
        <v>9142</v>
      </c>
    </row>
    <row r="462" spans="1:15" x14ac:dyDescent="0.25">
      <c r="A462" t="s">
        <v>17396</v>
      </c>
      <c r="B462" s="563" t="s">
        <v>13418</v>
      </c>
      <c r="C462" t="s">
        <v>17397</v>
      </c>
      <c r="D462" t="s">
        <v>19253</v>
      </c>
      <c r="E462" t="s">
        <v>17586</v>
      </c>
      <c r="F462" t="s">
        <v>17398</v>
      </c>
      <c r="G462" t="s">
        <v>19254</v>
      </c>
      <c r="H462" t="s">
        <v>12248</v>
      </c>
      <c r="I462" s="1" t="s">
        <v>9141</v>
      </c>
      <c r="J462" t="s">
        <v>17399</v>
      </c>
      <c r="K462" t="s">
        <v>9142</v>
      </c>
      <c r="L462" t="s">
        <v>13896</v>
      </c>
    </row>
    <row r="463" spans="1:15" x14ac:dyDescent="0.25">
      <c r="A463" t="s">
        <v>17400</v>
      </c>
      <c r="B463" s="563" t="s">
        <v>13419</v>
      </c>
      <c r="C463" t="s">
        <v>17401</v>
      </c>
      <c r="D463" t="s">
        <v>12231</v>
      </c>
      <c r="E463" t="s">
        <v>17587</v>
      </c>
      <c r="F463" t="s">
        <v>17402</v>
      </c>
      <c r="H463" t="s">
        <v>11438</v>
      </c>
      <c r="I463" s="1" t="s">
        <v>9141</v>
      </c>
      <c r="J463" t="s">
        <v>17403</v>
      </c>
      <c r="K463" t="s">
        <v>9142</v>
      </c>
      <c r="L463" t="s">
        <v>15232</v>
      </c>
    </row>
    <row r="464" spans="1:15" x14ac:dyDescent="0.25">
      <c r="A464" t="s">
        <v>17404</v>
      </c>
      <c r="B464" s="563" t="s">
        <v>13420</v>
      </c>
      <c r="C464" t="s">
        <v>17405</v>
      </c>
      <c r="D464" t="s">
        <v>12231</v>
      </c>
      <c r="F464" t="s">
        <v>17406</v>
      </c>
      <c r="H464" t="s">
        <v>11437</v>
      </c>
      <c r="I464" s="1" t="s">
        <v>9141</v>
      </c>
      <c r="J464" t="s">
        <v>17407</v>
      </c>
      <c r="K464" t="s">
        <v>9142</v>
      </c>
      <c r="N464" t="s">
        <v>19149</v>
      </c>
      <c r="O464" t="s">
        <v>19150</v>
      </c>
    </row>
    <row r="465" spans="1:15" x14ac:dyDescent="0.25">
      <c r="A465" t="s">
        <v>17408</v>
      </c>
      <c r="B465" s="563" t="s">
        <v>13421</v>
      </c>
      <c r="C465" t="s">
        <v>17409</v>
      </c>
      <c r="D465" t="s">
        <v>15997</v>
      </c>
      <c r="E465" t="s">
        <v>17588</v>
      </c>
      <c r="F465" t="s">
        <v>19255</v>
      </c>
      <c r="H465" t="s">
        <v>11439</v>
      </c>
      <c r="I465" s="1" t="s">
        <v>9141</v>
      </c>
      <c r="J465" t="s">
        <v>17392</v>
      </c>
      <c r="K465" t="s">
        <v>9142</v>
      </c>
      <c r="L465" t="s">
        <v>17589</v>
      </c>
    </row>
    <row r="466" spans="1:15" x14ac:dyDescent="0.25">
      <c r="A466" t="s">
        <v>17410</v>
      </c>
      <c r="B466" s="563" t="s">
        <v>13422</v>
      </c>
      <c r="C466" t="s">
        <v>17411</v>
      </c>
      <c r="D466" t="s">
        <v>12231</v>
      </c>
      <c r="E466" t="s">
        <v>17590</v>
      </c>
      <c r="F466" t="s">
        <v>17412</v>
      </c>
      <c r="H466" t="s">
        <v>16894</v>
      </c>
      <c r="I466" s="1" t="s">
        <v>9141</v>
      </c>
      <c r="J466" t="s">
        <v>17413</v>
      </c>
      <c r="K466" t="s">
        <v>9142</v>
      </c>
      <c r="L466" t="s">
        <v>11446</v>
      </c>
    </row>
    <row r="467" spans="1:15" x14ac:dyDescent="0.25">
      <c r="A467" t="s">
        <v>13423</v>
      </c>
      <c r="B467" s="563" t="s">
        <v>13424</v>
      </c>
      <c r="C467" t="s">
        <v>17414</v>
      </c>
      <c r="E467" t="s">
        <v>17591</v>
      </c>
      <c r="F467" t="s">
        <v>17415</v>
      </c>
      <c r="H467" t="s">
        <v>11432</v>
      </c>
      <c r="I467" s="1" t="s">
        <v>9141</v>
      </c>
      <c r="J467" t="s">
        <v>17416</v>
      </c>
      <c r="K467" t="s">
        <v>9142</v>
      </c>
      <c r="L467" t="s">
        <v>11446</v>
      </c>
    </row>
    <row r="468" spans="1:15" x14ac:dyDescent="0.25">
      <c r="A468" t="s">
        <v>17417</v>
      </c>
      <c r="B468" s="563" t="s">
        <v>13425</v>
      </c>
      <c r="C468" t="s">
        <v>15221</v>
      </c>
      <c r="E468" t="s">
        <v>17592</v>
      </c>
      <c r="F468" t="s">
        <v>19256</v>
      </c>
      <c r="H468" t="s">
        <v>11136</v>
      </c>
      <c r="I468" s="1" t="s">
        <v>9141</v>
      </c>
      <c r="J468" t="s">
        <v>19257</v>
      </c>
      <c r="K468" t="s">
        <v>9142</v>
      </c>
    </row>
    <row r="469" spans="1:15" x14ac:dyDescent="0.25">
      <c r="A469" t="s">
        <v>17418</v>
      </c>
      <c r="B469" s="563" t="s">
        <v>11529</v>
      </c>
      <c r="C469" t="s">
        <v>17419</v>
      </c>
      <c r="D469" t="s">
        <v>12231</v>
      </c>
      <c r="E469" t="s">
        <v>17593</v>
      </c>
      <c r="F469" t="s">
        <v>17420</v>
      </c>
      <c r="H469" t="s">
        <v>11437</v>
      </c>
      <c r="I469" s="1" t="s">
        <v>9141</v>
      </c>
      <c r="J469" t="s">
        <v>17421</v>
      </c>
      <c r="K469" t="s">
        <v>9142</v>
      </c>
    </row>
    <row r="470" spans="1:15" x14ac:dyDescent="0.25">
      <c r="A470" t="s">
        <v>17422</v>
      </c>
      <c r="B470" s="563" t="s">
        <v>11530</v>
      </c>
      <c r="C470" t="s">
        <v>17423</v>
      </c>
      <c r="E470" t="s">
        <v>17594</v>
      </c>
      <c r="F470" t="s">
        <v>17424</v>
      </c>
      <c r="H470" t="s">
        <v>11432</v>
      </c>
      <c r="I470" s="1" t="s">
        <v>9141</v>
      </c>
      <c r="J470" t="s">
        <v>17425</v>
      </c>
      <c r="K470" t="s">
        <v>9142</v>
      </c>
      <c r="L470" t="s">
        <v>13725</v>
      </c>
    </row>
    <row r="471" spans="1:15" x14ac:dyDescent="0.25">
      <c r="A471" t="s">
        <v>17426</v>
      </c>
      <c r="B471" s="563" t="s">
        <v>13426</v>
      </c>
      <c r="C471" t="s">
        <v>17427</v>
      </c>
      <c r="D471" t="s">
        <v>12231</v>
      </c>
      <c r="E471" t="s">
        <v>17595</v>
      </c>
      <c r="F471" t="s">
        <v>17428</v>
      </c>
      <c r="H471" t="s">
        <v>12421</v>
      </c>
      <c r="I471" s="1" t="s">
        <v>9141</v>
      </c>
      <c r="J471" t="s">
        <v>17429</v>
      </c>
      <c r="K471" t="s">
        <v>9142</v>
      </c>
      <c r="L471" t="s">
        <v>12609</v>
      </c>
    </row>
    <row r="472" spans="1:15" x14ac:dyDescent="0.25">
      <c r="A472" t="s">
        <v>17430</v>
      </c>
      <c r="B472" s="563" t="s">
        <v>13427</v>
      </c>
      <c r="C472" t="s">
        <v>17431</v>
      </c>
      <c r="D472" t="s">
        <v>12231</v>
      </c>
      <c r="E472" t="s">
        <v>19151</v>
      </c>
      <c r="F472" t="s">
        <v>19258</v>
      </c>
      <c r="H472" t="s">
        <v>17432</v>
      </c>
      <c r="I472" s="1" t="s">
        <v>9141</v>
      </c>
      <c r="J472" t="s">
        <v>17433</v>
      </c>
      <c r="K472" t="s">
        <v>9142</v>
      </c>
      <c r="N472" t="s">
        <v>12246</v>
      </c>
    </row>
    <row r="473" spans="1:15" x14ac:dyDescent="0.25">
      <c r="A473" t="s">
        <v>17434</v>
      </c>
      <c r="B473" s="563" t="s">
        <v>13428</v>
      </c>
      <c r="C473" t="s">
        <v>17435</v>
      </c>
      <c r="D473" t="s">
        <v>12231</v>
      </c>
      <c r="E473" t="s">
        <v>17596</v>
      </c>
      <c r="F473" t="s">
        <v>17436</v>
      </c>
      <c r="H473" t="s">
        <v>11136</v>
      </c>
      <c r="I473" s="1" t="s">
        <v>9141</v>
      </c>
      <c r="J473" t="s">
        <v>13859</v>
      </c>
      <c r="K473" t="s">
        <v>9142</v>
      </c>
      <c r="L473" t="s">
        <v>12854</v>
      </c>
    </row>
    <row r="474" spans="1:15" x14ac:dyDescent="0.25">
      <c r="A474" t="s">
        <v>17437</v>
      </c>
      <c r="B474" s="563" t="s">
        <v>13429</v>
      </c>
      <c r="C474" t="s">
        <v>17438</v>
      </c>
      <c r="D474" t="s">
        <v>12266</v>
      </c>
      <c r="E474" t="s">
        <v>17597</v>
      </c>
      <c r="F474" t="s">
        <v>17439</v>
      </c>
      <c r="H474" t="s">
        <v>16167</v>
      </c>
      <c r="I474" s="1" t="s">
        <v>9141</v>
      </c>
      <c r="J474" t="s">
        <v>16168</v>
      </c>
      <c r="K474" t="s">
        <v>9142</v>
      </c>
      <c r="L474" t="s">
        <v>12914</v>
      </c>
    </row>
    <row r="475" spans="1:15" x14ac:dyDescent="0.25">
      <c r="A475" t="s">
        <v>13430</v>
      </c>
      <c r="B475" s="563" t="s">
        <v>13431</v>
      </c>
      <c r="C475" t="s">
        <v>17440</v>
      </c>
      <c r="D475" t="s">
        <v>12231</v>
      </c>
      <c r="E475" t="s">
        <v>17598</v>
      </c>
      <c r="F475" t="s">
        <v>17441</v>
      </c>
      <c r="H475" t="s">
        <v>15693</v>
      </c>
      <c r="I475" s="1" t="s">
        <v>9141</v>
      </c>
      <c r="J475" t="s">
        <v>17442</v>
      </c>
      <c r="K475" t="s">
        <v>9142</v>
      </c>
      <c r="L475" t="s">
        <v>17599</v>
      </c>
    </row>
    <row r="476" spans="1:15" x14ac:dyDescent="0.25">
      <c r="A476" t="s">
        <v>17443</v>
      </c>
      <c r="B476" s="563" t="s">
        <v>13432</v>
      </c>
      <c r="C476" t="s">
        <v>17444</v>
      </c>
      <c r="D476" t="s">
        <v>12266</v>
      </c>
      <c r="E476" t="s">
        <v>17600</v>
      </c>
      <c r="F476" t="s">
        <v>19259</v>
      </c>
      <c r="H476" t="s">
        <v>11437</v>
      </c>
      <c r="I476" s="1" t="s">
        <v>9141</v>
      </c>
      <c r="J476" t="s">
        <v>19260</v>
      </c>
      <c r="K476" t="s">
        <v>9142</v>
      </c>
      <c r="L476" t="s">
        <v>17601</v>
      </c>
    </row>
    <row r="477" spans="1:15" x14ac:dyDescent="0.25">
      <c r="A477" t="s">
        <v>13433</v>
      </c>
      <c r="B477" s="563" t="s">
        <v>13434</v>
      </c>
      <c r="C477" t="s">
        <v>17445</v>
      </c>
      <c r="D477" t="s">
        <v>12231</v>
      </c>
      <c r="F477" t="s">
        <v>17446</v>
      </c>
      <c r="G477" t="s">
        <v>17447</v>
      </c>
      <c r="H477" t="s">
        <v>11430</v>
      </c>
      <c r="I477" s="1" t="s">
        <v>9141</v>
      </c>
      <c r="J477" t="s">
        <v>17448</v>
      </c>
      <c r="K477" t="s">
        <v>9142</v>
      </c>
    </row>
    <row r="478" spans="1:15" x14ac:dyDescent="0.25">
      <c r="A478" t="s">
        <v>17449</v>
      </c>
      <c r="B478" s="563" t="s">
        <v>13435</v>
      </c>
      <c r="C478" t="s">
        <v>17450</v>
      </c>
      <c r="D478" t="s">
        <v>12266</v>
      </c>
      <c r="E478" t="s">
        <v>19152</v>
      </c>
      <c r="F478" t="s">
        <v>19261</v>
      </c>
      <c r="H478" t="s">
        <v>12264</v>
      </c>
      <c r="I478" s="1" t="s">
        <v>9141</v>
      </c>
      <c r="J478" t="s">
        <v>19262</v>
      </c>
      <c r="K478" t="s">
        <v>9142</v>
      </c>
      <c r="L478" t="s">
        <v>12363</v>
      </c>
      <c r="N478" t="s">
        <v>12363</v>
      </c>
      <c r="O478" t="s">
        <v>19153</v>
      </c>
    </row>
    <row r="479" spans="1:15" x14ac:dyDescent="0.25">
      <c r="A479" t="s">
        <v>13436</v>
      </c>
      <c r="B479" s="563" t="s">
        <v>13437</v>
      </c>
      <c r="E479" t="s">
        <v>19154</v>
      </c>
      <c r="F479" t="s">
        <v>17451</v>
      </c>
      <c r="H479" t="s">
        <v>17452</v>
      </c>
      <c r="I479" s="1" t="s">
        <v>9141</v>
      </c>
      <c r="J479" t="s">
        <v>17453</v>
      </c>
      <c r="K479" t="s">
        <v>9142</v>
      </c>
      <c r="L479" t="s">
        <v>12246</v>
      </c>
    </row>
    <row r="480" spans="1:15" x14ac:dyDescent="0.25">
      <c r="A480" t="s">
        <v>17454</v>
      </c>
      <c r="B480" s="563" t="s">
        <v>13438</v>
      </c>
      <c r="C480" t="s">
        <v>17455</v>
      </c>
      <c r="D480" t="s">
        <v>12231</v>
      </c>
      <c r="E480" t="s">
        <v>17602</v>
      </c>
      <c r="F480" t="s">
        <v>17456</v>
      </c>
      <c r="H480" t="s">
        <v>13805</v>
      </c>
      <c r="I480" s="1" t="s">
        <v>9141</v>
      </c>
      <c r="J480" t="s">
        <v>17457</v>
      </c>
      <c r="K480" t="s">
        <v>9142</v>
      </c>
      <c r="L480" t="s">
        <v>12451</v>
      </c>
    </row>
    <row r="481" spans="1:12" x14ac:dyDescent="0.25">
      <c r="A481" t="s">
        <v>17458</v>
      </c>
      <c r="B481" s="563" t="s">
        <v>13440</v>
      </c>
      <c r="C481" t="s">
        <v>13439</v>
      </c>
      <c r="D481" t="s">
        <v>12231</v>
      </c>
      <c r="E481" t="s">
        <v>17603</v>
      </c>
      <c r="F481" t="s">
        <v>19263</v>
      </c>
      <c r="H481" t="s">
        <v>11439</v>
      </c>
      <c r="I481" s="1" t="s">
        <v>9141</v>
      </c>
      <c r="J481" t="s">
        <v>19264</v>
      </c>
      <c r="K481" t="s">
        <v>9142</v>
      </c>
    </row>
    <row r="482" spans="1:12" x14ac:dyDescent="0.25">
      <c r="A482" t="s">
        <v>17459</v>
      </c>
      <c r="B482" s="563" t="s">
        <v>13441</v>
      </c>
      <c r="C482" t="s">
        <v>17460</v>
      </c>
      <c r="D482" t="s">
        <v>12266</v>
      </c>
      <c r="E482" t="s">
        <v>17604</v>
      </c>
      <c r="F482" t="s">
        <v>17461</v>
      </c>
      <c r="G482" t="s">
        <v>17462</v>
      </c>
      <c r="H482" t="s">
        <v>11136</v>
      </c>
      <c r="I482" s="1" t="s">
        <v>9141</v>
      </c>
      <c r="J482" t="s">
        <v>17463</v>
      </c>
      <c r="K482" t="s">
        <v>9142</v>
      </c>
      <c r="L482" t="s">
        <v>17605</v>
      </c>
    </row>
    <row r="483" spans="1:12" x14ac:dyDescent="0.25">
      <c r="A483" t="s">
        <v>17464</v>
      </c>
      <c r="B483" s="563" t="s">
        <v>13442</v>
      </c>
      <c r="C483" t="s">
        <v>17465</v>
      </c>
      <c r="E483" t="s">
        <v>17606</v>
      </c>
      <c r="F483" t="s">
        <v>17466</v>
      </c>
      <c r="H483" t="s">
        <v>11437</v>
      </c>
      <c r="I483" s="1" t="s">
        <v>9141</v>
      </c>
      <c r="J483" t="s">
        <v>17467</v>
      </c>
      <c r="K483" t="s">
        <v>9142</v>
      </c>
      <c r="L483" t="s">
        <v>17607</v>
      </c>
    </row>
    <row r="484" spans="1:12" x14ac:dyDescent="0.25">
      <c r="A484" t="s">
        <v>17468</v>
      </c>
      <c r="B484" s="563" t="s">
        <v>13443</v>
      </c>
      <c r="C484" t="s">
        <v>13814</v>
      </c>
      <c r="D484" t="s">
        <v>12231</v>
      </c>
      <c r="E484" t="s">
        <v>19155</v>
      </c>
      <c r="F484" t="s">
        <v>19265</v>
      </c>
      <c r="H484" t="s">
        <v>12258</v>
      </c>
      <c r="I484" s="1" t="s">
        <v>9141</v>
      </c>
      <c r="J484" t="s">
        <v>12401</v>
      </c>
      <c r="K484" t="s">
        <v>9142</v>
      </c>
    </row>
    <row r="485" spans="1:12" x14ac:dyDescent="0.25">
      <c r="A485" t="s">
        <v>17469</v>
      </c>
      <c r="B485" s="563" t="s">
        <v>13444</v>
      </c>
      <c r="C485" t="s">
        <v>17470</v>
      </c>
      <c r="D485" t="s">
        <v>12231</v>
      </c>
      <c r="E485" t="s">
        <v>17608</v>
      </c>
      <c r="F485" t="s">
        <v>19266</v>
      </c>
      <c r="H485" t="s">
        <v>11437</v>
      </c>
      <c r="I485" s="1" t="s">
        <v>9141</v>
      </c>
      <c r="J485" t="s">
        <v>19267</v>
      </c>
      <c r="K485" t="s">
        <v>9142</v>
      </c>
      <c r="L485" t="s">
        <v>13725</v>
      </c>
    </row>
    <row r="486" spans="1:12" x14ac:dyDescent="0.25">
      <c r="A486" t="s">
        <v>17471</v>
      </c>
      <c r="B486" s="563" t="s">
        <v>13445</v>
      </c>
      <c r="C486" t="s">
        <v>17472</v>
      </c>
      <c r="D486" t="s">
        <v>13729</v>
      </c>
      <c r="E486" t="s">
        <v>17609</v>
      </c>
      <c r="F486" t="s">
        <v>17473</v>
      </c>
      <c r="H486" t="s">
        <v>12316</v>
      </c>
      <c r="I486" s="1" t="s">
        <v>9141</v>
      </c>
      <c r="J486" t="s">
        <v>16166</v>
      </c>
      <c r="K486" t="s">
        <v>9142</v>
      </c>
      <c r="L486" t="s">
        <v>12959</v>
      </c>
    </row>
    <row r="487" spans="1:12" x14ac:dyDescent="0.25">
      <c r="A487" t="s">
        <v>19268</v>
      </c>
      <c r="B487" s="563" t="s">
        <v>13446</v>
      </c>
      <c r="C487" t="s">
        <v>19269</v>
      </c>
      <c r="D487" t="s">
        <v>12266</v>
      </c>
      <c r="E487" t="s">
        <v>17610</v>
      </c>
      <c r="F487" t="s">
        <v>17474</v>
      </c>
      <c r="H487" t="s">
        <v>11430</v>
      </c>
      <c r="I487" s="1" t="s">
        <v>9141</v>
      </c>
      <c r="J487" t="s">
        <v>17475</v>
      </c>
      <c r="K487" t="s">
        <v>9142</v>
      </c>
      <c r="L487" t="s">
        <v>11445</v>
      </c>
    </row>
    <row r="488" spans="1:12" x14ac:dyDescent="0.25">
      <c r="A488" t="s">
        <v>17476</v>
      </c>
      <c r="B488" s="563" t="s">
        <v>13447</v>
      </c>
      <c r="C488" t="s">
        <v>17477</v>
      </c>
      <c r="D488" t="s">
        <v>13753</v>
      </c>
      <c r="E488" t="s">
        <v>17611</v>
      </c>
      <c r="F488" t="s">
        <v>17478</v>
      </c>
      <c r="G488" t="s">
        <v>17479</v>
      </c>
      <c r="H488" t="s">
        <v>12264</v>
      </c>
      <c r="I488" s="1" t="s">
        <v>9141</v>
      </c>
      <c r="J488" t="s">
        <v>17480</v>
      </c>
      <c r="K488" t="s">
        <v>9142</v>
      </c>
      <c r="L488" t="s">
        <v>13896</v>
      </c>
    </row>
    <row r="489" spans="1:12" x14ac:dyDescent="0.25">
      <c r="A489" t="s">
        <v>17481</v>
      </c>
      <c r="B489" s="563" t="s">
        <v>13448</v>
      </c>
      <c r="C489" t="s">
        <v>17482</v>
      </c>
      <c r="D489" t="s">
        <v>12231</v>
      </c>
      <c r="E489" t="s">
        <v>17612</v>
      </c>
      <c r="F489" t="s">
        <v>19270</v>
      </c>
      <c r="H489" t="s">
        <v>11439</v>
      </c>
      <c r="I489" s="1" t="s">
        <v>9141</v>
      </c>
      <c r="J489" t="s">
        <v>15071</v>
      </c>
      <c r="K489" t="s">
        <v>9142</v>
      </c>
    </row>
    <row r="490" spans="1:12" x14ac:dyDescent="0.25">
      <c r="A490" t="s">
        <v>17483</v>
      </c>
      <c r="B490" s="563" t="s">
        <v>13449</v>
      </c>
      <c r="C490" t="s">
        <v>17484</v>
      </c>
      <c r="D490" t="s">
        <v>12266</v>
      </c>
      <c r="E490" t="s">
        <v>17613</v>
      </c>
      <c r="F490" t="s">
        <v>17485</v>
      </c>
      <c r="H490" t="s">
        <v>11437</v>
      </c>
      <c r="I490" s="1" t="s">
        <v>9141</v>
      </c>
      <c r="J490" t="s">
        <v>17486</v>
      </c>
      <c r="K490" t="s">
        <v>9142</v>
      </c>
      <c r="L490" t="s">
        <v>16605</v>
      </c>
    </row>
    <row r="491" spans="1:12" x14ac:dyDescent="0.25">
      <c r="A491" t="s">
        <v>17487</v>
      </c>
      <c r="B491" s="563" t="s">
        <v>13450</v>
      </c>
      <c r="C491" t="s">
        <v>17488</v>
      </c>
      <c r="D491" t="s">
        <v>12231</v>
      </c>
      <c r="F491" t="s">
        <v>19271</v>
      </c>
      <c r="H491" t="s">
        <v>11136</v>
      </c>
      <c r="I491" s="1" t="s">
        <v>9141</v>
      </c>
      <c r="J491" t="s">
        <v>12272</v>
      </c>
      <c r="K491" t="s">
        <v>9142</v>
      </c>
    </row>
    <row r="492" spans="1:12" x14ac:dyDescent="0.25">
      <c r="A492" t="s">
        <v>17489</v>
      </c>
      <c r="B492" s="563" t="s">
        <v>13451</v>
      </c>
      <c r="C492" t="s">
        <v>17490</v>
      </c>
      <c r="D492" t="s">
        <v>12231</v>
      </c>
      <c r="E492" t="s">
        <v>17614</v>
      </c>
      <c r="F492" t="s">
        <v>17491</v>
      </c>
      <c r="H492" t="s">
        <v>11136</v>
      </c>
      <c r="I492" s="1" t="s">
        <v>9141</v>
      </c>
      <c r="J492" t="s">
        <v>17492</v>
      </c>
      <c r="K492" t="s">
        <v>9142</v>
      </c>
      <c r="L492" t="s">
        <v>13458</v>
      </c>
    </row>
    <row r="493" spans="1:12" x14ac:dyDescent="0.25">
      <c r="A493" t="s">
        <v>19789</v>
      </c>
      <c r="B493" s="563" t="s">
        <v>13452</v>
      </c>
      <c r="C493" t="s">
        <v>17493</v>
      </c>
      <c r="D493" t="s">
        <v>12231</v>
      </c>
      <c r="E493" t="s">
        <v>17615</v>
      </c>
      <c r="F493" t="s">
        <v>17494</v>
      </c>
      <c r="H493" t="s">
        <v>17495</v>
      </c>
      <c r="I493" s="1" t="s">
        <v>9141</v>
      </c>
      <c r="J493" t="s">
        <v>17496</v>
      </c>
      <c r="K493" t="s">
        <v>9142</v>
      </c>
      <c r="L493" t="s">
        <v>11446</v>
      </c>
    </row>
    <row r="494" spans="1:12" x14ac:dyDescent="0.25">
      <c r="A494" t="s">
        <v>17497</v>
      </c>
      <c r="B494" s="563" t="s">
        <v>13453</v>
      </c>
      <c r="C494" t="s">
        <v>17498</v>
      </c>
      <c r="D494" t="s">
        <v>14074</v>
      </c>
      <c r="E494" t="s">
        <v>19156</v>
      </c>
      <c r="F494" t="s">
        <v>17499</v>
      </c>
      <c r="H494" t="s">
        <v>17500</v>
      </c>
      <c r="I494" s="1" t="s">
        <v>9141</v>
      </c>
      <c r="J494" t="s">
        <v>14693</v>
      </c>
      <c r="K494" t="s">
        <v>9142</v>
      </c>
      <c r="L494" t="s">
        <v>13698</v>
      </c>
    </row>
    <row r="495" spans="1:12" x14ac:dyDescent="0.25">
      <c r="A495" t="s">
        <v>13454</v>
      </c>
      <c r="B495" s="563" t="s">
        <v>13455</v>
      </c>
      <c r="C495" t="s">
        <v>17501</v>
      </c>
      <c r="D495" t="s">
        <v>12231</v>
      </c>
      <c r="E495" t="s">
        <v>17616</v>
      </c>
      <c r="F495" t="s">
        <v>17502</v>
      </c>
      <c r="H495" t="s">
        <v>17503</v>
      </c>
      <c r="I495" s="1" t="s">
        <v>9141</v>
      </c>
      <c r="J495" t="s">
        <v>17504</v>
      </c>
      <c r="K495" t="s">
        <v>9142</v>
      </c>
      <c r="L495" t="s">
        <v>17542</v>
      </c>
    </row>
    <row r="496" spans="1:12" x14ac:dyDescent="0.25">
      <c r="A496" t="s">
        <v>17505</v>
      </c>
      <c r="B496" s="563" t="s">
        <v>13456</v>
      </c>
      <c r="C496" t="s">
        <v>17506</v>
      </c>
      <c r="D496" t="s">
        <v>12266</v>
      </c>
      <c r="E496" t="s">
        <v>17617</v>
      </c>
      <c r="F496" t="s">
        <v>17507</v>
      </c>
      <c r="H496" t="s">
        <v>11430</v>
      </c>
      <c r="I496" s="1" t="s">
        <v>9141</v>
      </c>
      <c r="J496" t="s">
        <v>17508</v>
      </c>
      <c r="K496" t="s">
        <v>9142</v>
      </c>
      <c r="L496" t="s">
        <v>12914</v>
      </c>
    </row>
    <row r="497" spans="1:12" x14ac:dyDescent="0.25">
      <c r="A497" t="s">
        <v>17509</v>
      </c>
      <c r="B497" s="563" t="s">
        <v>13457</v>
      </c>
      <c r="C497" t="s">
        <v>17510</v>
      </c>
      <c r="D497" t="s">
        <v>13779</v>
      </c>
      <c r="F497" t="s">
        <v>17511</v>
      </c>
      <c r="H497" t="s">
        <v>11136</v>
      </c>
      <c r="I497" s="1" t="s">
        <v>9141</v>
      </c>
      <c r="J497" t="s">
        <v>17512</v>
      </c>
      <c r="K497" t="s">
        <v>9142</v>
      </c>
    </row>
    <row r="498" spans="1:12" x14ac:dyDescent="0.25">
      <c r="A498" t="s">
        <v>17516</v>
      </c>
      <c r="B498" s="563" t="s">
        <v>13459</v>
      </c>
      <c r="C498" t="s">
        <v>17517</v>
      </c>
      <c r="D498" t="s">
        <v>12231</v>
      </c>
      <c r="E498" t="s">
        <v>17619</v>
      </c>
      <c r="F498" t="s">
        <v>19272</v>
      </c>
      <c r="H498" t="s">
        <v>11432</v>
      </c>
      <c r="I498" s="1" t="s">
        <v>9141</v>
      </c>
      <c r="J498" t="s">
        <v>11433</v>
      </c>
      <c r="K498" t="s">
        <v>9142</v>
      </c>
      <c r="L498" t="s">
        <v>13725</v>
      </c>
    </row>
    <row r="499" spans="1:12" x14ac:dyDescent="0.25">
      <c r="A499" t="s">
        <v>17518</v>
      </c>
      <c r="B499" s="563" t="s">
        <v>13460</v>
      </c>
      <c r="C499" t="s">
        <v>13732</v>
      </c>
      <c r="D499" t="s">
        <v>12231</v>
      </c>
      <c r="E499" t="s">
        <v>17620</v>
      </c>
      <c r="F499" t="s">
        <v>17519</v>
      </c>
      <c r="H499" t="s">
        <v>11136</v>
      </c>
      <c r="I499" s="1" t="s">
        <v>9141</v>
      </c>
      <c r="J499" t="s">
        <v>17520</v>
      </c>
      <c r="K499" t="s">
        <v>9142</v>
      </c>
    </row>
    <row r="500" spans="1:12" x14ac:dyDescent="0.25">
      <c r="A500" t="s">
        <v>13461</v>
      </c>
      <c r="B500" s="563" t="s">
        <v>13462</v>
      </c>
      <c r="C500" t="s">
        <v>17521</v>
      </c>
      <c r="D500" t="s">
        <v>12266</v>
      </c>
      <c r="E500" t="s">
        <v>19157</v>
      </c>
      <c r="F500" t="s">
        <v>17522</v>
      </c>
      <c r="H500" t="s">
        <v>11437</v>
      </c>
      <c r="I500" s="1" t="s">
        <v>9141</v>
      </c>
      <c r="J500" t="s">
        <v>17523</v>
      </c>
      <c r="K500" t="s">
        <v>9142</v>
      </c>
      <c r="L500" t="s">
        <v>17305</v>
      </c>
    </row>
    <row r="501" spans="1:12" x14ac:dyDescent="0.25">
      <c r="A501" t="s">
        <v>17524</v>
      </c>
      <c r="B501" s="563" t="s">
        <v>13463</v>
      </c>
      <c r="C501" t="s">
        <v>17525</v>
      </c>
      <c r="D501" t="s">
        <v>12231</v>
      </c>
      <c r="E501" t="s">
        <v>17621</v>
      </c>
      <c r="F501" t="s">
        <v>17526</v>
      </c>
      <c r="H501" t="s">
        <v>11439</v>
      </c>
      <c r="I501" s="1" t="s">
        <v>9141</v>
      </c>
      <c r="J501" t="s">
        <v>17527</v>
      </c>
      <c r="K501" t="s">
        <v>9142</v>
      </c>
      <c r="L501" t="s">
        <v>12959</v>
      </c>
    </row>
    <row r="502" spans="1:12" x14ac:dyDescent="0.25">
      <c r="A502" t="s">
        <v>13464</v>
      </c>
      <c r="B502" s="563" t="s">
        <v>13465</v>
      </c>
      <c r="C502" t="s">
        <v>17531</v>
      </c>
      <c r="D502" t="s">
        <v>12231</v>
      </c>
      <c r="E502" t="s">
        <v>17624</v>
      </c>
      <c r="F502" t="s">
        <v>17532</v>
      </c>
      <c r="H502" t="s">
        <v>17533</v>
      </c>
      <c r="I502" s="1" t="s">
        <v>9141</v>
      </c>
      <c r="J502" t="s">
        <v>17534</v>
      </c>
      <c r="K502" t="s">
        <v>9142</v>
      </c>
      <c r="L502" t="s">
        <v>12959</v>
      </c>
    </row>
    <row r="503" spans="1:12" x14ac:dyDescent="0.25">
      <c r="A503" t="s">
        <v>17535</v>
      </c>
      <c r="B503" s="563" t="s">
        <v>13466</v>
      </c>
      <c r="C503" t="s">
        <v>17536</v>
      </c>
      <c r="E503" t="s">
        <v>17625</v>
      </c>
      <c r="F503" t="s">
        <v>17537</v>
      </c>
      <c r="H503" t="s">
        <v>17538</v>
      </c>
      <c r="I503" s="1" t="s">
        <v>9141</v>
      </c>
      <c r="J503" t="s">
        <v>17539</v>
      </c>
      <c r="K503" t="s">
        <v>9142</v>
      </c>
      <c r="L503" t="s">
        <v>17626</v>
      </c>
    </row>
    <row r="504" spans="1:12" x14ac:dyDescent="0.25">
      <c r="A504" t="s">
        <v>17540</v>
      </c>
      <c r="B504" s="563" t="s">
        <v>13467</v>
      </c>
      <c r="C504" t="s">
        <v>17541</v>
      </c>
      <c r="D504" t="s">
        <v>12266</v>
      </c>
      <c r="E504" t="s">
        <v>17627</v>
      </c>
      <c r="F504" t="s">
        <v>19273</v>
      </c>
      <c r="H504" t="s">
        <v>11430</v>
      </c>
      <c r="I504" s="1" t="s">
        <v>9141</v>
      </c>
      <c r="J504" t="s">
        <v>19274</v>
      </c>
      <c r="K504" t="s">
        <v>9142</v>
      </c>
    </row>
    <row r="505" spans="1:12" x14ac:dyDescent="0.25">
      <c r="A505" t="s">
        <v>17543</v>
      </c>
      <c r="B505" s="563" t="s">
        <v>13468</v>
      </c>
      <c r="C505" t="s">
        <v>17544</v>
      </c>
      <c r="E505" t="s">
        <v>17628</v>
      </c>
      <c r="F505" t="s">
        <v>17545</v>
      </c>
      <c r="H505" t="s">
        <v>11437</v>
      </c>
      <c r="I505" s="1" t="s">
        <v>9141</v>
      </c>
      <c r="J505" t="s">
        <v>17546</v>
      </c>
      <c r="K505" t="s">
        <v>9142</v>
      </c>
      <c r="L505" t="s">
        <v>17629</v>
      </c>
    </row>
    <row r="506" spans="1:12" x14ac:dyDescent="0.25">
      <c r="A506" t="s">
        <v>17547</v>
      </c>
      <c r="B506" s="563" t="s">
        <v>13469</v>
      </c>
      <c r="C506" t="s">
        <v>17548</v>
      </c>
      <c r="E506" t="s">
        <v>17630</v>
      </c>
      <c r="F506" t="s">
        <v>17549</v>
      </c>
      <c r="H506" t="s">
        <v>14283</v>
      </c>
      <c r="I506" s="1" t="s">
        <v>9141</v>
      </c>
      <c r="J506" t="s">
        <v>14284</v>
      </c>
      <c r="K506" t="s">
        <v>9142</v>
      </c>
      <c r="L506" t="s">
        <v>17631</v>
      </c>
    </row>
    <row r="507" spans="1:12" x14ac:dyDescent="0.25">
      <c r="A507" t="s">
        <v>17550</v>
      </c>
      <c r="B507" s="563" t="s">
        <v>13470</v>
      </c>
      <c r="C507" t="s">
        <v>17551</v>
      </c>
      <c r="E507" t="s">
        <v>17632</v>
      </c>
      <c r="F507" t="s">
        <v>17552</v>
      </c>
      <c r="H507" t="s">
        <v>17553</v>
      </c>
      <c r="I507" s="1" t="s">
        <v>9141</v>
      </c>
      <c r="J507" t="s">
        <v>17554</v>
      </c>
      <c r="K507" t="s">
        <v>9142</v>
      </c>
    </row>
    <row r="508" spans="1:12" x14ac:dyDescent="0.25">
      <c r="A508" t="s">
        <v>17555</v>
      </c>
      <c r="B508" s="563" t="s">
        <v>11531</v>
      </c>
      <c r="C508" t="s">
        <v>17556</v>
      </c>
      <c r="D508" t="s">
        <v>12231</v>
      </c>
      <c r="E508" t="s">
        <v>17633</v>
      </c>
      <c r="F508" t="s">
        <v>17557</v>
      </c>
      <c r="G508" t="s">
        <v>17558</v>
      </c>
      <c r="H508" t="s">
        <v>11430</v>
      </c>
      <c r="I508" s="1" t="s">
        <v>9141</v>
      </c>
      <c r="J508" t="s">
        <v>17559</v>
      </c>
      <c r="K508" t="s">
        <v>9142</v>
      </c>
      <c r="L508" t="s">
        <v>17634</v>
      </c>
    </row>
    <row r="509" spans="1:12" x14ac:dyDescent="0.25">
      <c r="A509" t="s">
        <v>17560</v>
      </c>
      <c r="B509" s="563" t="s">
        <v>13471</v>
      </c>
      <c r="C509" t="s">
        <v>17561</v>
      </c>
      <c r="E509" t="s">
        <v>17635</v>
      </c>
      <c r="F509" t="s">
        <v>15992</v>
      </c>
      <c r="G509" t="s">
        <v>17562</v>
      </c>
      <c r="H509" t="s">
        <v>11430</v>
      </c>
      <c r="I509" s="1" t="s">
        <v>9141</v>
      </c>
      <c r="J509" t="s">
        <v>15994</v>
      </c>
      <c r="K509" t="s">
        <v>9142</v>
      </c>
      <c r="L509" t="s">
        <v>12475</v>
      </c>
    </row>
    <row r="510" spans="1:12" x14ac:dyDescent="0.25">
      <c r="A510" t="s">
        <v>17563</v>
      </c>
      <c r="B510" s="563" t="s">
        <v>11532</v>
      </c>
      <c r="C510" t="s">
        <v>17564</v>
      </c>
      <c r="E510" t="s">
        <v>17636</v>
      </c>
      <c r="F510" t="s">
        <v>17565</v>
      </c>
      <c r="G510" t="s">
        <v>17566</v>
      </c>
      <c r="H510" t="s">
        <v>11436</v>
      </c>
      <c r="I510" s="1" t="s">
        <v>9141</v>
      </c>
      <c r="J510" t="s">
        <v>17567</v>
      </c>
      <c r="K510" t="s">
        <v>9142</v>
      </c>
      <c r="L510" t="s">
        <v>17542</v>
      </c>
    </row>
    <row r="511" spans="1:12" x14ac:dyDescent="0.25">
      <c r="A511" t="s">
        <v>16031</v>
      </c>
      <c r="B511" s="563" t="s">
        <v>11533</v>
      </c>
      <c r="C511" t="s">
        <v>16032</v>
      </c>
      <c r="D511" t="s">
        <v>12266</v>
      </c>
      <c r="E511" t="s">
        <v>17637</v>
      </c>
      <c r="F511" t="s">
        <v>17568</v>
      </c>
      <c r="G511" t="s">
        <v>17569</v>
      </c>
      <c r="H511" t="s">
        <v>11435</v>
      </c>
      <c r="I511" s="1" t="s">
        <v>9141</v>
      </c>
      <c r="J511" t="s">
        <v>17570</v>
      </c>
      <c r="K511" t="s">
        <v>9142</v>
      </c>
      <c r="L511" t="s">
        <v>17180</v>
      </c>
    </row>
    <row r="512" spans="1:12" x14ac:dyDescent="0.25">
      <c r="A512" t="s">
        <v>17638</v>
      </c>
      <c r="B512" s="563" t="s">
        <v>13472</v>
      </c>
      <c r="C512" t="s">
        <v>17639</v>
      </c>
      <c r="D512" t="s">
        <v>12266</v>
      </c>
      <c r="E512" t="s">
        <v>17640</v>
      </c>
      <c r="F512" t="s">
        <v>17641</v>
      </c>
      <c r="H512" t="s">
        <v>13773</v>
      </c>
      <c r="I512" s="1" t="s">
        <v>9141</v>
      </c>
      <c r="J512" t="s">
        <v>17642</v>
      </c>
      <c r="K512" t="s">
        <v>9142</v>
      </c>
    </row>
    <row r="513" spans="1:12" x14ac:dyDescent="0.25">
      <c r="A513" t="s">
        <v>17643</v>
      </c>
      <c r="B513" s="563" t="s">
        <v>13473</v>
      </c>
      <c r="C513" t="s">
        <v>17644</v>
      </c>
      <c r="D513" t="s">
        <v>12231</v>
      </c>
      <c r="E513" t="s">
        <v>17645</v>
      </c>
      <c r="F513" t="s">
        <v>17646</v>
      </c>
      <c r="H513" t="s">
        <v>11437</v>
      </c>
      <c r="I513" s="1" t="s">
        <v>9141</v>
      </c>
      <c r="J513" t="s">
        <v>17647</v>
      </c>
      <c r="K513" t="s">
        <v>9142</v>
      </c>
      <c r="L513" t="s">
        <v>12914</v>
      </c>
    </row>
    <row r="514" spans="1:12" x14ac:dyDescent="0.25">
      <c r="A514" t="s">
        <v>17648</v>
      </c>
      <c r="B514" s="563" t="s">
        <v>13474</v>
      </c>
      <c r="C514" t="s">
        <v>17649</v>
      </c>
      <c r="D514" t="s">
        <v>12231</v>
      </c>
      <c r="E514" t="s">
        <v>17650</v>
      </c>
      <c r="F514" t="s">
        <v>17651</v>
      </c>
      <c r="G514" t="s">
        <v>17652</v>
      </c>
      <c r="H514" t="s">
        <v>11136</v>
      </c>
      <c r="I514" s="1" t="s">
        <v>9141</v>
      </c>
      <c r="J514" t="s">
        <v>17653</v>
      </c>
      <c r="K514" t="s">
        <v>9142</v>
      </c>
      <c r="L514" t="s">
        <v>13458</v>
      </c>
    </row>
    <row r="515" spans="1:12" x14ac:dyDescent="0.25">
      <c r="A515" t="s">
        <v>17528</v>
      </c>
      <c r="B515" s="563" t="s">
        <v>13475</v>
      </c>
      <c r="C515" t="s">
        <v>17529</v>
      </c>
      <c r="D515" t="s">
        <v>12266</v>
      </c>
      <c r="E515" t="s">
        <v>17622</v>
      </c>
      <c r="F515" t="s">
        <v>17654</v>
      </c>
      <c r="H515" t="s">
        <v>11437</v>
      </c>
      <c r="I515" s="1" t="s">
        <v>9141</v>
      </c>
      <c r="J515" t="s">
        <v>17530</v>
      </c>
      <c r="K515" t="s">
        <v>9142</v>
      </c>
      <c r="L515" t="s">
        <v>17623</v>
      </c>
    </row>
    <row r="516" spans="1:12" x14ac:dyDescent="0.25">
      <c r="A516" t="s">
        <v>17655</v>
      </c>
      <c r="B516" s="563" t="s">
        <v>13476</v>
      </c>
      <c r="C516" t="s">
        <v>17656</v>
      </c>
      <c r="D516" t="s">
        <v>12231</v>
      </c>
      <c r="E516" t="s">
        <v>17657</v>
      </c>
      <c r="F516" t="s">
        <v>19275</v>
      </c>
      <c r="H516" t="s">
        <v>17658</v>
      </c>
      <c r="I516" s="1" t="s">
        <v>9141</v>
      </c>
      <c r="J516" t="s">
        <v>17659</v>
      </c>
      <c r="K516" t="s">
        <v>9142</v>
      </c>
      <c r="L516" t="s">
        <v>11446</v>
      </c>
    </row>
    <row r="517" spans="1:12" x14ac:dyDescent="0.25">
      <c r="A517" t="s">
        <v>17660</v>
      </c>
      <c r="B517" s="563" t="s">
        <v>13477</v>
      </c>
      <c r="C517" t="s">
        <v>17661</v>
      </c>
      <c r="D517" t="s">
        <v>13753</v>
      </c>
      <c r="F517" t="s">
        <v>17663</v>
      </c>
      <c r="H517" t="s">
        <v>11136</v>
      </c>
      <c r="I517" s="1" t="s">
        <v>9141</v>
      </c>
      <c r="J517" t="s">
        <v>17664</v>
      </c>
      <c r="K517" t="s">
        <v>9142</v>
      </c>
    </row>
    <row r="518" spans="1:12" x14ac:dyDescent="0.25">
      <c r="A518" t="s">
        <v>13478</v>
      </c>
      <c r="B518" s="563" t="s">
        <v>13479</v>
      </c>
      <c r="C518" t="s">
        <v>17665</v>
      </c>
      <c r="D518" t="s">
        <v>12231</v>
      </c>
      <c r="E518" t="s">
        <v>17666</v>
      </c>
      <c r="F518" t="s">
        <v>19276</v>
      </c>
      <c r="H518" t="s">
        <v>19277</v>
      </c>
      <c r="I518" s="1" t="s">
        <v>9141</v>
      </c>
      <c r="J518" t="s">
        <v>19278</v>
      </c>
      <c r="K518" t="s">
        <v>9142</v>
      </c>
      <c r="L518" t="s">
        <v>17667</v>
      </c>
    </row>
    <row r="519" spans="1:12" x14ac:dyDescent="0.25">
      <c r="A519" t="s">
        <v>13480</v>
      </c>
      <c r="B519" s="563" t="s">
        <v>11534</v>
      </c>
      <c r="C519" t="s">
        <v>17668</v>
      </c>
      <c r="D519" t="s">
        <v>12266</v>
      </c>
      <c r="E519" t="s">
        <v>17669</v>
      </c>
      <c r="F519" t="s">
        <v>17670</v>
      </c>
      <c r="H519" t="s">
        <v>17671</v>
      </c>
      <c r="I519" s="1" t="s">
        <v>9141</v>
      </c>
      <c r="J519" t="s">
        <v>17672</v>
      </c>
      <c r="K519" t="s">
        <v>9142</v>
      </c>
      <c r="L519" t="s">
        <v>17673</v>
      </c>
    </row>
    <row r="520" spans="1:12" x14ac:dyDescent="0.25">
      <c r="A520" t="s">
        <v>17674</v>
      </c>
      <c r="B520" s="563" t="s">
        <v>13481</v>
      </c>
      <c r="C520" t="s">
        <v>17675</v>
      </c>
      <c r="D520" t="s">
        <v>12231</v>
      </c>
      <c r="E520" t="s">
        <v>17676</v>
      </c>
      <c r="F520" t="s">
        <v>19279</v>
      </c>
      <c r="H520" t="s">
        <v>11430</v>
      </c>
      <c r="I520" s="1" t="s">
        <v>9141</v>
      </c>
      <c r="J520" t="s">
        <v>19280</v>
      </c>
      <c r="K520" t="s">
        <v>9142</v>
      </c>
      <c r="L520" t="s">
        <v>17287</v>
      </c>
    </row>
    <row r="521" spans="1:12" x14ac:dyDescent="0.25">
      <c r="A521" t="s">
        <v>17677</v>
      </c>
      <c r="B521" s="563" t="s">
        <v>11535</v>
      </c>
      <c r="C521" t="s">
        <v>11970</v>
      </c>
      <c r="D521" t="s">
        <v>19281</v>
      </c>
      <c r="E521" t="s">
        <v>17678</v>
      </c>
      <c r="F521" t="s">
        <v>17679</v>
      </c>
      <c r="H521" t="s">
        <v>11438</v>
      </c>
      <c r="I521" s="1" t="s">
        <v>9141</v>
      </c>
      <c r="J521" t="s">
        <v>11945</v>
      </c>
      <c r="K521" t="s">
        <v>9142</v>
      </c>
    </row>
    <row r="522" spans="1:12" x14ac:dyDescent="0.25">
      <c r="A522" t="s">
        <v>13482</v>
      </c>
      <c r="B522" s="563" t="s">
        <v>13483</v>
      </c>
      <c r="C522" t="s">
        <v>17680</v>
      </c>
      <c r="D522" t="s">
        <v>12231</v>
      </c>
      <c r="E522" t="s">
        <v>17681</v>
      </c>
      <c r="F522" t="s">
        <v>19282</v>
      </c>
      <c r="H522" t="s">
        <v>11432</v>
      </c>
      <c r="I522" s="1" t="s">
        <v>9141</v>
      </c>
      <c r="J522" t="s">
        <v>18005</v>
      </c>
      <c r="K522" t="s">
        <v>9142</v>
      </c>
      <c r="L522" t="s">
        <v>13458</v>
      </c>
    </row>
    <row r="523" spans="1:12" x14ac:dyDescent="0.25">
      <c r="A523" t="s">
        <v>17682</v>
      </c>
      <c r="B523" s="563" t="s">
        <v>13484</v>
      </c>
      <c r="C523" t="s">
        <v>17683</v>
      </c>
      <c r="D523" t="s">
        <v>12231</v>
      </c>
      <c r="E523" t="s">
        <v>17684</v>
      </c>
      <c r="F523" t="s">
        <v>17685</v>
      </c>
      <c r="G523" t="s">
        <v>17686</v>
      </c>
      <c r="H523" t="s">
        <v>11136</v>
      </c>
      <c r="I523" s="1" t="s">
        <v>9141</v>
      </c>
      <c r="J523" t="s">
        <v>12739</v>
      </c>
      <c r="K523" t="s">
        <v>9142</v>
      </c>
    </row>
    <row r="524" spans="1:12" x14ac:dyDescent="0.25">
      <c r="A524" t="s">
        <v>17687</v>
      </c>
      <c r="B524" s="563" t="s">
        <v>13485</v>
      </c>
      <c r="C524" t="s">
        <v>17688</v>
      </c>
      <c r="D524" t="s">
        <v>12231</v>
      </c>
      <c r="E524" t="s">
        <v>17689</v>
      </c>
      <c r="F524" t="s">
        <v>19283</v>
      </c>
      <c r="H524" t="s">
        <v>13711</v>
      </c>
      <c r="I524" s="1" t="s">
        <v>9141</v>
      </c>
      <c r="J524" t="s">
        <v>17690</v>
      </c>
      <c r="K524" t="s">
        <v>9142</v>
      </c>
      <c r="L524" t="s">
        <v>13814</v>
      </c>
    </row>
    <row r="525" spans="1:12" x14ac:dyDescent="0.25">
      <c r="A525" t="s">
        <v>17691</v>
      </c>
      <c r="B525" s="563" t="s">
        <v>13486</v>
      </c>
      <c r="C525" t="s">
        <v>17692</v>
      </c>
      <c r="D525" t="s">
        <v>12231</v>
      </c>
      <c r="E525" t="s">
        <v>17693</v>
      </c>
      <c r="F525" t="s">
        <v>17694</v>
      </c>
      <c r="H525" t="s">
        <v>13869</v>
      </c>
      <c r="I525" s="1" t="s">
        <v>9141</v>
      </c>
      <c r="J525" t="s">
        <v>13870</v>
      </c>
      <c r="K525" t="s">
        <v>9142</v>
      </c>
      <c r="L525" t="s">
        <v>17695</v>
      </c>
    </row>
    <row r="526" spans="1:12" x14ac:dyDescent="0.25">
      <c r="A526" t="s">
        <v>17696</v>
      </c>
      <c r="B526" s="563" t="s">
        <v>13487</v>
      </c>
      <c r="C526" t="s">
        <v>17697</v>
      </c>
      <c r="D526" t="s">
        <v>12231</v>
      </c>
      <c r="F526" t="s">
        <v>19284</v>
      </c>
      <c r="H526" t="s">
        <v>11437</v>
      </c>
      <c r="I526" s="1" t="s">
        <v>9141</v>
      </c>
      <c r="J526" t="s">
        <v>19285</v>
      </c>
      <c r="K526" t="s">
        <v>9142</v>
      </c>
    </row>
    <row r="527" spans="1:12" x14ac:dyDescent="0.25">
      <c r="A527" t="s">
        <v>13488</v>
      </c>
      <c r="B527" s="563" t="s">
        <v>13489</v>
      </c>
      <c r="C527" t="s">
        <v>17698</v>
      </c>
      <c r="D527" t="s">
        <v>12231</v>
      </c>
      <c r="E527" t="s">
        <v>17699</v>
      </c>
      <c r="F527" t="s">
        <v>17700</v>
      </c>
      <c r="G527" t="s">
        <v>17701</v>
      </c>
      <c r="H527" t="s">
        <v>14355</v>
      </c>
      <c r="I527" s="1" t="s">
        <v>9141</v>
      </c>
      <c r="J527" t="s">
        <v>17702</v>
      </c>
      <c r="K527" t="s">
        <v>9142</v>
      </c>
      <c r="L527" t="s">
        <v>17703</v>
      </c>
    </row>
    <row r="528" spans="1:12" x14ac:dyDescent="0.25">
      <c r="A528" t="s">
        <v>17704</v>
      </c>
      <c r="B528" s="563" t="s">
        <v>11536</v>
      </c>
      <c r="C528" t="s">
        <v>17705</v>
      </c>
      <c r="D528" t="s">
        <v>18968</v>
      </c>
      <c r="E528" t="s">
        <v>17706</v>
      </c>
      <c r="F528" t="s">
        <v>17707</v>
      </c>
      <c r="G528" t="s">
        <v>15266</v>
      </c>
      <c r="H528" t="s">
        <v>13711</v>
      </c>
      <c r="I528" s="1" t="s">
        <v>9141</v>
      </c>
      <c r="J528" t="s">
        <v>17708</v>
      </c>
      <c r="K528" t="s">
        <v>9142</v>
      </c>
    </row>
    <row r="529" spans="1:12" x14ac:dyDescent="0.25">
      <c r="A529" t="s">
        <v>17709</v>
      </c>
      <c r="B529" s="563" t="s">
        <v>13490</v>
      </c>
      <c r="C529" t="s">
        <v>17710</v>
      </c>
      <c r="D529" t="s">
        <v>12231</v>
      </c>
      <c r="E529" t="s">
        <v>17711</v>
      </c>
      <c r="F529" t="s">
        <v>17712</v>
      </c>
      <c r="H529" t="s">
        <v>12316</v>
      </c>
      <c r="I529" s="1" t="s">
        <v>9141</v>
      </c>
      <c r="J529" t="s">
        <v>17713</v>
      </c>
      <c r="K529" t="s">
        <v>9142</v>
      </c>
      <c r="L529" t="s">
        <v>12959</v>
      </c>
    </row>
    <row r="530" spans="1:12" x14ac:dyDescent="0.25">
      <c r="A530" t="s">
        <v>17714</v>
      </c>
      <c r="B530" s="563" t="s">
        <v>13491</v>
      </c>
      <c r="C530" t="s">
        <v>17715</v>
      </c>
      <c r="E530" t="s">
        <v>17716</v>
      </c>
      <c r="F530" t="s">
        <v>14924</v>
      </c>
      <c r="H530" t="s">
        <v>11437</v>
      </c>
      <c r="I530" s="1" t="s">
        <v>9141</v>
      </c>
      <c r="J530" t="s">
        <v>12898</v>
      </c>
      <c r="K530" t="s">
        <v>9142</v>
      </c>
    </row>
    <row r="531" spans="1:12" x14ac:dyDescent="0.25">
      <c r="A531" t="s">
        <v>17717</v>
      </c>
      <c r="B531" s="563" t="s">
        <v>13492</v>
      </c>
      <c r="C531" t="s">
        <v>17718</v>
      </c>
      <c r="D531" t="s">
        <v>12266</v>
      </c>
      <c r="E531" t="s">
        <v>17719</v>
      </c>
      <c r="F531" t="s">
        <v>17720</v>
      </c>
      <c r="H531" t="s">
        <v>11437</v>
      </c>
      <c r="I531" s="1" t="s">
        <v>9141</v>
      </c>
      <c r="J531" t="s">
        <v>17721</v>
      </c>
      <c r="K531" t="s">
        <v>9142</v>
      </c>
    </row>
    <row r="532" spans="1:12" x14ac:dyDescent="0.25">
      <c r="A532" t="s">
        <v>17722</v>
      </c>
      <c r="B532" s="563" t="s">
        <v>11537</v>
      </c>
      <c r="C532" t="s">
        <v>17723</v>
      </c>
      <c r="D532" t="s">
        <v>12231</v>
      </c>
      <c r="E532" t="s">
        <v>17724</v>
      </c>
      <c r="F532" t="s">
        <v>19286</v>
      </c>
      <c r="G532" t="s">
        <v>17479</v>
      </c>
      <c r="H532" t="s">
        <v>17725</v>
      </c>
      <c r="I532" s="1" t="s">
        <v>9141</v>
      </c>
      <c r="J532" t="s">
        <v>17726</v>
      </c>
      <c r="K532" t="s">
        <v>9142</v>
      </c>
      <c r="L532" t="s">
        <v>11446</v>
      </c>
    </row>
    <row r="533" spans="1:12" x14ac:dyDescent="0.25">
      <c r="A533" t="s">
        <v>17727</v>
      </c>
      <c r="B533" s="563" t="s">
        <v>13493</v>
      </c>
      <c r="C533" t="s">
        <v>17728</v>
      </c>
      <c r="E533" t="s">
        <v>17729</v>
      </c>
      <c r="F533" t="s">
        <v>17730</v>
      </c>
      <c r="H533" t="s">
        <v>15038</v>
      </c>
      <c r="I533" s="1" t="s">
        <v>9141</v>
      </c>
      <c r="J533" t="s">
        <v>13830</v>
      </c>
      <c r="K533" t="s">
        <v>9142</v>
      </c>
      <c r="L533" t="s">
        <v>13725</v>
      </c>
    </row>
    <row r="534" spans="1:12" x14ac:dyDescent="0.25">
      <c r="A534" t="s">
        <v>17731</v>
      </c>
      <c r="B534" s="563" t="s">
        <v>13494</v>
      </c>
      <c r="C534" t="s">
        <v>17732</v>
      </c>
      <c r="D534" t="s">
        <v>12231</v>
      </c>
      <c r="E534" t="s">
        <v>17733</v>
      </c>
      <c r="F534" t="s">
        <v>17734</v>
      </c>
      <c r="G534" t="s">
        <v>17735</v>
      </c>
      <c r="H534" t="s">
        <v>11437</v>
      </c>
      <c r="I534" s="1" t="s">
        <v>9141</v>
      </c>
      <c r="J534" t="s">
        <v>17736</v>
      </c>
      <c r="K534" t="s">
        <v>9142</v>
      </c>
      <c r="L534" t="s">
        <v>11446</v>
      </c>
    </row>
    <row r="535" spans="1:12" x14ac:dyDescent="0.25">
      <c r="A535" t="s">
        <v>17737</v>
      </c>
      <c r="B535" s="563" t="s">
        <v>13495</v>
      </c>
      <c r="C535" t="s">
        <v>17738</v>
      </c>
      <c r="E535" t="s">
        <v>17739</v>
      </c>
      <c r="F535" t="s">
        <v>17740</v>
      </c>
      <c r="G535" t="s">
        <v>17741</v>
      </c>
      <c r="H535" t="s">
        <v>17742</v>
      </c>
      <c r="I535" s="1" t="s">
        <v>9141</v>
      </c>
      <c r="J535" t="s">
        <v>17743</v>
      </c>
      <c r="K535" t="s">
        <v>9142</v>
      </c>
    </row>
    <row r="536" spans="1:12" x14ac:dyDescent="0.25">
      <c r="A536" t="s">
        <v>17744</v>
      </c>
      <c r="B536" s="563" t="s">
        <v>11538</v>
      </c>
      <c r="C536" t="s">
        <v>17745</v>
      </c>
      <c r="D536" t="s">
        <v>12231</v>
      </c>
      <c r="F536" t="s">
        <v>17746</v>
      </c>
      <c r="H536" t="s">
        <v>11432</v>
      </c>
      <c r="I536" s="1" t="s">
        <v>9141</v>
      </c>
      <c r="J536" t="s">
        <v>17747</v>
      </c>
      <c r="K536" t="s">
        <v>9142</v>
      </c>
    </row>
    <row r="537" spans="1:12" x14ac:dyDescent="0.25">
      <c r="A537" t="s">
        <v>17748</v>
      </c>
      <c r="B537" s="563" t="s">
        <v>13496</v>
      </c>
      <c r="C537" t="s">
        <v>17749</v>
      </c>
      <c r="D537" t="s">
        <v>12231</v>
      </c>
      <c r="F537" t="s">
        <v>17750</v>
      </c>
      <c r="H537" t="s">
        <v>16631</v>
      </c>
      <c r="I537" s="1" t="s">
        <v>9141</v>
      </c>
      <c r="J537" t="s">
        <v>17751</v>
      </c>
      <c r="K537" t="s">
        <v>9142</v>
      </c>
    </row>
    <row r="538" spans="1:12" x14ac:dyDescent="0.25">
      <c r="A538" t="s">
        <v>17752</v>
      </c>
      <c r="B538" s="563" t="s">
        <v>11539</v>
      </c>
      <c r="C538" t="s">
        <v>19790</v>
      </c>
      <c r="E538" t="s">
        <v>17753</v>
      </c>
      <c r="F538" t="s">
        <v>17754</v>
      </c>
      <c r="H538" t="s">
        <v>16774</v>
      </c>
      <c r="I538" s="1" t="s">
        <v>9141</v>
      </c>
      <c r="J538" t="s">
        <v>17755</v>
      </c>
      <c r="K538" t="s">
        <v>9142</v>
      </c>
      <c r="L538" t="s">
        <v>17756</v>
      </c>
    </row>
    <row r="539" spans="1:12" x14ac:dyDescent="0.25">
      <c r="A539" t="s">
        <v>17757</v>
      </c>
      <c r="B539" s="9" t="s">
        <v>13498</v>
      </c>
      <c r="C539" t="s">
        <v>17758</v>
      </c>
      <c r="D539" t="s">
        <v>12231</v>
      </c>
      <c r="E539" t="s">
        <v>17759</v>
      </c>
      <c r="F539" t="s">
        <v>19287</v>
      </c>
      <c r="H539" t="s">
        <v>11136</v>
      </c>
      <c r="I539" s="1" t="s">
        <v>9141</v>
      </c>
      <c r="J539" t="s">
        <v>19288</v>
      </c>
      <c r="K539" t="s">
        <v>9142</v>
      </c>
    </row>
    <row r="540" spans="1:12" x14ac:dyDescent="0.25">
      <c r="A540" t="s">
        <v>17760</v>
      </c>
      <c r="B540" s="563" t="s">
        <v>13499</v>
      </c>
      <c r="C540" t="s">
        <v>17761</v>
      </c>
      <c r="D540" t="s">
        <v>12266</v>
      </c>
      <c r="E540" t="s">
        <v>17762</v>
      </c>
      <c r="F540" t="s">
        <v>17763</v>
      </c>
      <c r="H540" t="s">
        <v>11432</v>
      </c>
      <c r="I540" s="1" t="s">
        <v>9141</v>
      </c>
      <c r="J540" t="s">
        <v>17764</v>
      </c>
      <c r="K540" t="s">
        <v>9142</v>
      </c>
    </row>
    <row r="541" spans="1:12" x14ac:dyDescent="0.25">
      <c r="A541" t="s">
        <v>17765</v>
      </c>
      <c r="B541" s="563" t="s">
        <v>13500</v>
      </c>
      <c r="C541" t="s">
        <v>17766</v>
      </c>
      <c r="D541" t="s">
        <v>18968</v>
      </c>
      <c r="E541" t="s">
        <v>17767</v>
      </c>
      <c r="F541" t="s">
        <v>17768</v>
      </c>
      <c r="H541" t="s">
        <v>11437</v>
      </c>
      <c r="I541" s="1" t="s">
        <v>9141</v>
      </c>
      <c r="J541" t="s">
        <v>17769</v>
      </c>
      <c r="K541" t="s">
        <v>9142</v>
      </c>
      <c r="L541" t="s">
        <v>17703</v>
      </c>
    </row>
    <row r="542" spans="1:12" x14ac:dyDescent="0.25">
      <c r="A542" t="s">
        <v>17770</v>
      </c>
      <c r="B542" s="563" t="s">
        <v>13501</v>
      </c>
      <c r="C542" t="s">
        <v>17771</v>
      </c>
      <c r="E542" t="s">
        <v>17772</v>
      </c>
      <c r="F542" t="s">
        <v>17773</v>
      </c>
      <c r="H542" t="s">
        <v>11437</v>
      </c>
      <c r="I542" s="1" t="s">
        <v>9141</v>
      </c>
      <c r="J542" t="s">
        <v>17774</v>
      </c>
      <c r="K542" t="s">
        <v>9142</v>
      </c>
      <c r="L542" t="s">
        <v>12451</v>
      </c>
    </row>
    <row r="543" spans="1:12" x14ac:dyDescent="0.25">
      <c r="A543" t="s">
        <v>17775</v>
      </c>
      <c r="B543" s="563" t="s">
        <v>13502</v>
      </c>
      <c r="C543" t="s">
        <v>17776</v>
      </c>
      <c r="D543" t="s">
        <v>12231</v>
      </c>
      <c r="E543" t="s">
        <v>17777</v>
      </c>
      <c r="F543" t="s">
        <v>17778</v>
      </c>
      <c r="G543" t="s">
        <v>17779</v>
      </c>
      <c r="H543" t="s">
        <v>11437</v>
      </c>
      <c r="I543" s="1" t="s">
        <v>9141</v>
      </c>
      <c r="J543" t="s">
        <v>17780</v>
      </c>
      <c r="K543" t="s">
        <v>9142</v>
      </c>
      <c r="L543" t="s">
        <v>13896</v>
      </c>
    </row>
    <row r="544" spans="1:12" x14ac:dyDescent="0.25">
      <c r="A544" t="s">
        <v>17781</v>
      </c>
      <c r="B544" s="563" t="s">
        <v>13503</v>
      </c>
      <c r="C544" t="s">
        <v>14111</v>
      </c>
      <c r="D544" t="s">
        <v>12231</v>
      </c>
      <c r="E544" t="s">
        <v>17782</v>
      </c>
      <c r="F544" t="s">
        <v>17783</v>
      </c>
      <c r="H544" t="s">
        <v>11136</v>
      </c>
      <c r="I544" s="1" t="s">
        <v>9141</v>
      </c>
      <c r="J544" t="s">
        <v>17520</v>
      </c>
      <c r="K544" t="s">
        <v>9142</v>
      </c>
    </row>
    <row r="545" spans="1:12" x14ac:dyDescent="0.25">
      <c r="A545" t="s">
        <v>17784</v>
      </c>
      <c r="B545" s="563" t="s">
        <v>13504</v>
      </c>
      <c r="C545" t="s">
        <v>17305</v>
      </c>
      <c r="D545" t="s">
        <v>12231</v>
      </c>
      <c r="E545" t="s">
        <v>17785</v>
      </c>
      <c r="F545" t="s">
        <v>17786</v>
      </c>
      <c r="G545" t="s">
        <v>16365</v>
      </c>
      <c r="H545" t="s">
        <v>11430</v>
      </c>
      <c r="I545" s="1" t="s">
        <v>9141</v>
      </c>
      <c r="J545" t="s">
        <v>17787</v>
      </c>
      <c r="K545" t="s">
        <v>9142</v>
      </c>
    </row>
    <row r="546" spans="1:12" x14ac:dyDescent="0.25">
      <c r="A546" t="s">
        <v>19289</v>
      </c>
      <c r="B546" s="9" t="s">
        <v>13505</v>
      </c>
      <c r="C546" s="397" t="s">
        <v>19290</v>
      </c>
      <c r="D546" t="s">
        <v>12231</v>
      </c>
      <c r="E546" t="s">
        <v>17788</v>
      </c>
      <c r="F546" t="s">
        <v>19291</v>
      </c>
      <c r="H546" t="s">
        <v>11437</v>
      </c>
      <c r="I546" s="1" t="s">
        <v>9141</v>
      </c>
      <c r="J546" t="s">
        <v>19292</v>
      </c>
      <c r="K546" t="s">
        <v>9142</v>
      </c>
    </row>
    <row r="547" spans="1:12" x14ac:dyDescent="0.25">
      <c r="A547" t="s">
        <v>13506</v>
      </c>
      <c r="B547" s="563" t="s">
        <v>13507</v>
      </c>
      <c r="C547" t="s">
        <v>17789</v>
      </c>
      <c r="E547" t="s">
        <v>17790</v>
      </c>
      <c r="F547" t="s">
        <v>17791</v>
      </c>
      <c r="H547" t="s">
        <v>11434</v>
      </c>
      <c r="I547" s="1" t="s">
        <v>9141</v>
      </c>
      <c r="J547" t="s">
        <v>17792</v>
      </c>
      <c r="K547" t="s">
        <v>9142</v>
      </c>
      <c r="L547" t="s">
        <v>12451</v>
      </c>
    </row>
    <row r="548" spans="1:12" x14ac:dyDescent="0.25">
      <c r="A548" t="s">
        <v>17793</v>
      </c>
      <c r="B548" s="563" t="s">
        <v>13508</v>
      </c>
      <c r="C548" t="s">
        <v>17794</v>
      </c>
      <c r="E548" t="s">
        <v>17795</v>
      </c>
      <c r="F548" t="s">
        <v>17796</v>
      </c>
      <c r="G548" t="s">
        <v>17343</v>
      </c>
      <c r="H548" t="s">
        <v>16774</v>
      </c>
      <c r="I548" s="1" t="s">
        <v>9141</v>
      </c>
      <c r="J548" t="s">
        <v>17797</v>
      </c>
      <c r="K548" t="s">
        <v>9142</v>
      </c>
      <c r="L548" t="s">
        <v>13725</v>
      </c>
    </row>
    <row r="549" spans="1:12" x14ac:dyDescent="0.25">
      <c r="A549" t="s">
        <v>17798</v>
      </c>
      <c r="B549" s="563" t="s">
        <v>11540</v>
      </c>
      <c r="C549" t="s">
        <v>17799</v>
      </c>
      <c r="E549" t="s">
        <v>17800</v>
      </c>
      <c r="F549" t="s">
        <v>17801</v>
      </c>
      <c r="G549" t="s">
        <v>17802</v>
      </c>
      <c r="H549" t="s">
        <v>11437</v>
      </c>
      <c r="I549" s="1" t="s">
        <v>9141</v>
      </c>
      <c r="J549" t="s">
        <v>17803</v>
      </c>
      <c r="K549" t="s">
        <v>9142</v>
      </c>
    </row>
    <row r="550" spans="1:12" x14ac:dyDescent="0.25">
      <c r="A550" t="s">
        <v>17804</v>
      </c>
      <c r="B550" s="563" t="s">
        <v>13509</v>
      </c>
      <c r="C550" t="s">
        <v>17805</v>
      </c>
      <c r="D550" t="s">
        <v>12266</v>
      </c>
      <c r="E550" t="s">
        <v>17806</v>
      </c>
      <c r="F550" t="s">
        <v>19293</v>
      </c>
      <c r="H550" t="s">
        <v>19294</v>
      </c>
      <c r="I550" s="1" t="s">
        <v>9141</v>
      </c>
      <c r="J550" t="s">
        <v>12043</v>
      </c>
      <c r="K550" t="s">
        <v>9142</v>
      </c>
    </row>
    <row r="551" spans="1:12" x14ac:dyDescent="0.25">
      <c r="A551" t="s">
        <v>13510</v>
      </c>
      <c r="B551" s="563" t="s">
        <v>13511</v>
      </c>
      <c r="C551" t="s">
        <v>17807</v>
      </c>
      <c r="D551" t="s">
        <v>12231</v>
      </c>
      <c r="E551" t="s">
        <v>17808</v>
      </c>
      <c r="F551" t="s">
        <v>17809</v>
      </c>
      <c r="H551" t="s">
        <v>13874</v>
      </c>
      <c r="I551" s="1" t="s">
        <v>9141</v>
      </c>
      <c r="J551" t="s">
        <v>17810</v>
      </c>
      <c r="K551" t="s">
        <v>9142</v>
      </c>
      <c r="L551" t="s">
        <v>17811</v>
      </c>
    </row>
    <row r="552" spans="1:12" x14ac:dyDescent="0.25">
      <c r="A552" t="s">
        <v>17812</v>
      </c>
      <c r="B552" s="563" t="s">
        <v>13512</v>
      </c>
      <c r="C552" t="s">
        <v>17813</v>
      </c>
      <c r="D552" t="s">
        <v>12231</v>
      </c>
      <c r="E552" t="s">
        <v>17814</v>
      </c>
      <c r="F552" t="s">
        <v>17815</v>
      </c>
      <c r="G552" t="s">
        <v>16929</v>
      </c>
      <c r="H552" t="s">
        <v>17816</v>
      </c>
      <c r="I552" s="1" t="s">
        <v>9141</v>
      </c>
      <c r="J552" t="s">
        <v>17817</v>
      </c>
      <c r="K552" t="s">
        <v>9142</v>
      </c>
      <c r="L552" t="s">
        <v>17196</v>
      </c>
    </row>
    <row r="553" spans="1:12" x14ac:dyDescent="0.25">
      <c r="A553" t="s">
        <v>13513</v>
      </c>
      <c r="B553" s="563" t="s">
        <v>13514</v>
      </c>
      <c r="C553" t="s">
        <v>17818</v>
      </c>
      <c r="D553" t="s">
        <v>12266</v>
      </c>
      <c r="E553" t="s">
        <v>17819</v>
      </c>
      <c r="F553" t="s">
        <v>17820</v>
      </c>
      <c r="H553" t="s">
        <v>11136</v>
      </c>
      <c r="I553" s="1" t="s">
        <v>9141</v>
      </c>
      <c r="J553" t="s">
        <v>17821</v>
      </c>
      <c r="K553" t="s">
        <v>9142</v>
      </c>
      <c r="L553" t="s">
        <v>17822</v>
      </c>
    </row>
    <row r="554" spans="1:12" x14ac:dyDescent="0.25">
      <c r="A554" t="s">
        <v>13515</v>
      </c>
      <c r="B554" s="563" t="s">
        <v>13516</v>
      </c>
      <c r="C554" t="s">
        <v>17823</v>
      </c>
      <c r="D554" t="s">
        <v>12231</v>
      </c>
      <c r="E554" t="s">
        <v>17824</v>
      </c>
      <c r="F554" t="s">
        <v>17825</v>
      </c>
      <c r="H554" t="s">
        <v>14283</v>
      </c>
      <c r="I554" s="1" t="s">
        <v>9141</v>
      </c>
      <c r="J554" t="s">
        <v>14284</v>
      </c>
      <c r="K554" t="s">
        <v>9142</v>
      </c>
      <c r="L554" t="s">
        <v>11446</v>
      </c>
    </row>
    <row r="555" spans="1:12" x14ac:dyDescent="0.25">
      <c r="A555" t="s">
        <v>13517</v>
      </c>
      <c r="B555" s="563" t="s">
        <v>13518</v>
      </c>
      <c r="E555" t="s">
        <v>17826</v>
      </c>
      <c r="F555" t="s">
        <v>17827</v>
      </c>
      <c r="H555" t="s">
        <v>17828</v>
      </c>
      <c r="I555" s="1" t="s">
        <v>9141</v>
      </c>
      <c r="J555" t="s">
        <v>13696</v>
      </c>
      <c r="K555" t="s">
        <v>9142</v>
      </c>
      <c r="L555" t="s">
        <v>13525</v>
      </c>
    </row>
    <row r="556" spans="1:12" x14ac:dyDescent="0.25">
      <c r="A556" t="s">
        <v>17829</v>
      </c>
      <c r="B556" s="563" t="s">
        <v>11541</v>
      </c>
      <c r="C556" t="s">
        <v>17830</v>
      </c>
      <c r="D556" t="s">
        <v>12231</v>
      </c>
      <c r="E556" t="s">
        <v>17831</v>
      </c>
      <c r="F556" t="s">
        <v>17832</v>
      </c>
      <c r="H556" t="s">
        <v>12239</v>
      </c>
      <c r="I556" s="1" t="s">
        <v>9141</v>
      </c>
      <c r="J556" t="s">
        <v>17833</v>
      </c>
      <c r="K556" t="s">
        <v>9142</v>
      </c>
      <c r="L556" t="s">
        <v>12621</v>
      </c>
    </row>
    <row r="557" spans="1:12" x14ac:dyDescent="0.25">
      <c r="A557" t="s">
        <v>17834</v>
      </c>
      <c r="B557" s="563" t="s">
        <v>13519</v>
      </c>
      <c r="C557" t="s">
        <v>17835</v>
      </c>
      <c r="D557" t="s">
        <v>12231</v>
      </c>
      <c r="E557" t="s">
        <v>17836</v>
      </c>
      <c r="F557" t="s">
        <v>17837</v>
      </c>
      <c r="H557" t="s">
        <v>17838</v>
      </c>
      <c r="I557" s="1" t="s">
        <v>9141</v>
      </c>
      <c r="J557" t="s">
        <v>17839</v>
      </c>
      <c r="K557" t="s">
        <v>9142</v>
      </c>
      <c r="L557" t="s">
        <v>17840</v>
      </c>
    </row>
    <row r="558" spans="1:12" x14ac:dyDescent="0.25">
      <c r="A558" t="s">
        <v>17841</v>
      </c>
      <c r="B558" s="563" t="s">
        <v>13520</v>
      </c>
      <c r="C558" t="s">
        <v>17842</v>
      </c>
      <c r="D558" t="s">
        <v>13729</v>
      </c>
      <c r="E558" t="s">
        <v>17843</v>
      </c>
      <c r="F558" t="s">
        <v>17844</v>
      </c>
      <c r="H558" t="s">
        <v>11432</v>
      </c>
      <c r="I558" s="1" t="s">
        <v>9141</v>
      </c>
      <c r="J558" t="s">
        <v>17845</v>
      </c>
      <c r="K558" t="s">
        <v>9142</v>
      </c>
      <c r="L558" t="s">
        <v>17214</v>
      </c>
    </row>
    <row r="559" spans="1:12" x14ac:dyDescent="0.25">
      <c r="A559" t="s">
        <v>17846</v>
      </c>
      <c r="B559" s="563" t="s">
        <v>13521</v>
      </c>
      <c r="C559" t="s">
        <v>17847</v>
      </c>
      <c r="D559" t="s">
        <v>19450</v>
      </c>
      <c r="E559" t="s">
        <v>17848</v>
      </c>
      <c r="F559" t="s">
        <v>17849</v>
      </c>
      <c r="H559" t="s">
        <v>19451</v>
      </c>
      <c r="I559" s="1" t="s">
        <v>9141</v>
      </c>
      <c r="J559" t="s">
        <v>17850</v>
      </c>
      <c r="K559" t="s">
        <v>9142</v>
      </c>
      <c r="L559" t="s">
        <v>11446</v>
      </c>
    </row>
    <row r="560" spans="1:12" x14ac:dyDescent="0.25">
      <c r="A560" t="s">
        <v>17851</v>
      </c>
      <c r="B560" s="563" t="s">
        <v>13522</v>
      </c>
      <c r="C560" t="s">
        <v>17852</v>
      </c>
      <c r="D560" t="s">
        <v>12231</v>
      </c>
      <c r="E560" t="s">
        <v>17853</v>
      </c>
      <c r="F560" t="s">
        <v>19452</v>
      </c>
      <c r="H560" t="s">
        <v>11136</v>
      </c>
      <c r="I560" s="1" t="s">
        <v>9141</v>
      </c>
      <c r="J560" t="s">
        <v>19453</v>
      </c>
      <c r="K560" t="s">
        <v>9142</v>
      </c>
      <c r="L560" t="s">
        <v>17856</v>
      </c>
    </row>
    <row r="561" spans="1:14" x14ac:dyDescent="0.25">
      <c r="A561" t="s">
        <v>13523</v>
      </c>
      <c r="B561" s="563" t="s">
        <v>13524</v>
      </c>
      <c r="E561" t="s">
        <v>17857</v>
      </c>
      <c r="F561" t="s">
        <v>17858</v>
      </c>
      <c r="H561" t="s">
        <v>13723</v>
      </c>
      <c r="I561" s="1" t="s">
        <v>9141</v>
      </c>
      <c r="J561" t="s">
        <v>13724</v>
      </c>
      <c r="K561" t="s">
        <v>9142</v>
      </c>
      <c r="L561" t="s">
        <v>16812</v>
      </c>
    </row>
    <row r="562" spans="1:14" x14ac:dyDescent="0.25">
      <c r="A562" t="s">
        <v>17859</v>
      </c>
      <c r="B562" s="563" t="s">
        <v>13526</v>
      </c>
      <c r="C562" t="s">
        <v>13525</v>
      </c>
      <c r="D562" t="s">
        <v>12231</v>
      </c>
      <c r="E562" t="s">
        <v>17860</v>
      </c>
      <c r="F562" t="s">
        <v>17861</v>
      </c>
      <c r="H562" t="s">
        <v>17862</v>
      </c>
      <c r="I562" s="1" t="s">
        <v>9141</v>
      </c>
      <c r="J562" t="s">
        <v>17863</v>
      </c>
      <c r="K562" t="s">
        <v>9142</v>
      </c>
    </row>
    <row r="563" spans="1:14" x14ac:dyDescent="0.25">
      <c r="A563" t="s">
        <v>17864</v>
      </c>
      <c r="B563" s="563" t="s">
        <v>11542</v>
      </c>
      <c r="C563" t="s">
        <v>17865</v>
      </c>
      <c r="D563" t="s">
        <v>12266</v>
      </c>
      <c r="E563" t="s">
        <v>17866</v>
      </c>
      <c r="F563" t="s">
        <v>17867</v>
      </c>
      <c r="H563" t="s">
        <v>11432</v>
      </c>
      <c r="I563" s="1" t="s">
        <v>9141</v>
      </c>
      <c r="J563" t="s">
        <v>17868</v>
      </c>
      <c r="K563" t="s">
        <v>9142</v>
      </c>
      <c r="L563" t="s">
        <v>11446</v>
      </c>
    </row>
    <row r="564" spans="1:14" x14ac:dyDescent="0.25">
      <c r="A564" t="s">
        <v>17869</v>
      </c>
      <c r="B564" s="563" t="s">
        <v>13527</v>
      </c>
      <c r="C564" t="s">
        <v>17870</v>
      </c>
      <c r="D564" t="s">
        <v>12266</v>
      </c>
      <c r="E564" t="s">
        <v>17871</v>
      </c>
      <c r="F564" t="s">
        <v>17872</v>
      </c>
      <c r="H564" t="s">
        <v>15038</v>
      </c>
      <c r="I564" s="1" t="s">
        <v>9141</v>
      </c>
      <c r="J564" t="s">
        <v>13830</v>
      </c>
      <c r="K564" t="s">
        <v>9142</v>
      </c>
      <c r="L564" t="s">
        <v>14070</v>
      </c>
    </row>
    <row r="565" spans="1:14" x14ac:dyDescent="0.25">
      <c r="A565" t="s">
        <v>17873</v>
      </c>
      <c r="B565" s="563" t="s">
        <v>13528</v>
      </c>
      <c r="C565" t="s">
        <v>17874</v>
      </c>
      <c r="D565" t="s">
        <v>19454</v>
      </c>
      <c r="E565" t="s">
        <v>17875</v>
      </c>
      <c r="F565" t="s">
        <v>17876</v>
      </c>
      <c r="H565" t="s">
        <v>11439</v>
      </c>
      <c r="I565" s="1" t="s">
        <v>9141</v>
      </c>
      <c r="J565" t="s">
        <v>17877</v>
      </c>
      <c r="K565" t="s">
        <v>9142</v>
      </c>
    </row>
    <row r="566" spans="1:14" x14ac:dyDescent="0.25">
      <c r="A566" t="s">
        <v>17878</v>
      </c>
      <c r="B566" s="563" t="s">
        <v>13529</v>
      </c>
      <c r="C566" t="s">
        <v>17879</v>
      </c>
      <c r="F566" t="s">
        <v>19455</v>
      </c>
      <c r="H566" t="s">
        <v>15038</v>
      </c>
      <c r="I566" s="1" t="s">
        <v>9141</v>
      </c>
      <c r="J566" t="s">
        <v>13830</v>
      </c>
      <c r="K566" t="s">
        <v>9142</v>
      </c>
    </row>
    <row r="567" spans="1:14" x14ac:dyDescent="0.25">
      <c r="A567" t="s">
        <v>17880</v>
      </c>
      <c r="B567" s="563" t="s">
        <v>13530</v>
      </c>
      <c r="C567" t="s">
        <v>17881</v>
      </c>
      <c r="D567" t="s">
        <v>12231</v>
      </c>
      <c r="E567" t="s">
        <v>17882</v>
      </c>
      <c r="F567" t="s">
        <v>19456</v>
      </c>
      <c r="H567" t="s">
        <v>14183</v>
      </c>
      <c r="I567" s="1" t="s">
        <v>9141</v>
      </c>
      <c r="J567" t="s">
        <v>19457</v>
      </c>
      <c r="K567" t="s">
        <v>9142</v>
      </c>
      <c r="L567" t="s">
        <v>14153</v>
      </c>
    </row>
    <row r="568" spans="1:14" x14ac:dyDescent="0.25">
      <c r="A568" t="s">
        <v>19791</v>
      </c>
      <c r="B568" s="563" t="s">
        <v>11543</v>
      </c>
      <c r="C568" t="s">
        <v>19792</v>
      </c>
      <c r="E568" t="s">
        <v>19793</v>
      </c>
      <c r="F568" t="s">
        <v>17883</v>
      </c>
      <c r="H568" t="s">
        <v>17884</v>
      </c>
      <c r="I568" s="1" t="s">
        <v>9141</v>
      </c>
      <c r="J568" t="s">
        <v>17885</v>
      </c>
      <c r="K568" t="s">
        <v>9142</v>
      </c>
      <c r="L568" t="s">
        <v>13725</v>
      </c>
    </row>
    <row r="569" spans="1:14" x14ac:dyDescent="0.25">
      <c r="A569" t="s">
        <v>19794</v>
      </c>
      <c r="B569" s="563" t="s">
        <v>11544</v>
      </c>
      <c r="C569" t="s">
        <v>19792</v>
      </c>
      <c r="D569" t="s">
        <v>19516</v>
      </c>
      <c r="E569" t="s">
        <v>19793</v>
      </c>
      <c r="F569" t="s">
        <v>17883</v>
      </c>
      <c r="H569" t="s">
        <v>17884</v>
      </c>
      <c r="I569" s="1" t="s">
        <v>11444</v>
      </c>
      <c r="J569" t="s">
        <v>17885</v>
      </c>
      <c r="K569" t="s">
        <v>9142</v>
      </c>
      <c r="L569" t="s">
        <v>13725</v>
      </c>
    </row>
    <row r="570" spans="1:14" x14ac:dyDescent="0.25">
      <c r="A570" t="s">
        <v>19795</v>
      </c>
      <c r="B570" s="563" t="s">
        <v>13532</v>
      </c>
      <c r="C570" t="s">
        <v>18299</v>
      </c>
      <c r="D570" t="s">
        <v>12231</v>
      </c>
      <c r="E570" t="s">
        <v>18300</v>
      </c>
      <c r="F570" t="s">
        <v>19796</v>
      </c>
      <c r="H570" t="s">
        <v>13773</v>
      </c>
      <c r="I570" s="1" t="s">
        <v>11444</v>
      </c>
      <c r="J570" t="s">
        <v>18301</v>
      </c>
      <c r="K570" t="s">
        <v>9142</v>
      </c>
      <c r="L570" t="s">
        <v>13725</v>
      </c>
    </row>
    <row r="571" spans="1:14" x14ac:dyDescent="0.25">
      <c r="A571" t="s">
        <v>19797</v>
      </c>
      <c r="B571" s="563" t="s">
        <v>13533</v>
      </c>
      <c r="C571" t="s">
        <v>19792</v>
      </c>
      <c r="E571" t="s">
        <v>19793</v>
      </c>
      <c r="F571" t="s">
        <v>19798</v>
      </c>
      <c r="H571" t="s">
        <v>11437</v>
      </c>
      <c r="I571" s="1" t="s">
        <v>11444</v>
      </c>
      <c r="J571" t="s">
        <v>19799</v>
      </c>
      <c r="K571" t="s">
        <v>9142</v>
      </c>
      <c r="L571" t="s">
        <v>13725</v>
      </c>
    </row>
    <row r="572" spans="1:14" x14ac:dyDescent="0.25">
      <c r="A572" t="s">
        <v>19800</v>
      </c>
      <c r="B572" s="563" t="s">
        <v>13534</v>
      </c>
      <c r="C572" t="s">
        <v>19792</v>
      </c>
      <c r="F572" t="s">
        <v>19801</v>
      </c>
      <c r="H572" t="s">
        <v>11437</v>
      </c>
      <c r="I572" s="1" t="s">
        <v>11444</v>
      </c>
      <c r="J572" t="s">
        <v>19799</v>
      </c>
      <c r="K572" t="s">
        <v>9142</v>
      </c>
      <c r="L572" t="s">
        <v>13725</v>
      </c>
    </row>
    <row r="573" spans="1:14" x14ac:dyDescent="0.25">
      <c r="A573" t="s">
        <v>19802</v>
      </c>
      <c r="B573" s="563" t="s">
        <v>13535</v>
      </c>
      <c r="C573" t="s">
        <v>19792</v>
      </c>
      <c r="D573" t="s">
        <v>12266</v>
      </c>
      <c r="E573" t="s">
        <v>19793</v>
      </c>
      <c r="F573" t="s">
        <v>19803</v>
      </c>
      <c r="H573" t="s">
        <v>11437</v>
      </c>
      <c r="I573" s="1" t="s">
        <v>11444</v>
      </c>
      <c r="J573" t="s">
        <v>19804</v>
      </c>
      <c r="K573" t="s">
        <v>9142</v>
      </c>
      <c r="L573" t="s">
        <v>13725</v>
      </c>
      <c r="N573" t="s">
        <v>13725</v>
      </c>
    </row>
    <row r="574" spans="1:14" x14ac:dyDescent="0.25">
      <c r="A574" t="s">
        <v>17886</v>
      </c>
      <c r="B574" s="563" t="s">
        <v>13536</v>
      </c>
      <c r="C574" t="s">
        <v>17887</v>
      </c>
      <c r="E574" t="s">
        <v>17888</v>
      </c>
      <c r="F574" t="s">
        <v>17889</v>
      </c>
      <c r="H574" t="s">
        <v>14709</v>
      </c>
      <c r="I574" s="1" t="s">
        <v>9141</v>
      </c>
      <c r="J574" t="s">
        <v>17890</v>
      </c>
      <c r="K574" t="s">
        <v>9142</v>
      </c>
    </row>
    <row r="575" spans="1:14" x14ac:dyDescent="0.25">
      <c r="A575" t="s">
        <v>17891</v>
      </c>
      <c r="B575" s="563" t="s">
        <v>13537</v>
      </c>
      <c r="C575" t="s">
        <v>17892</v>
      </c>
      <c r="D575" t="s">
        <v>13729</v>
      </c>
      <c r="E575" t="s">
        <v>17893</v>
      </c>
      <c r="F575" t="s">
        <v>17894</v>
      </c>
      <c r="H575" t="s">
        <v>11432</v>
      </c>
      <c r="I575" s="1" t="s">
        <v>9141</v>
      </c>
      <c r="J575" t="s">
        <v>17895</v>
      </c>
      <c r="K575" t="s">
        <v>9142</v>
      </c>
      <c r="L575" t="s">
        <v>17896</v>
      </c>
    </row>
    <row r="576" spans="1:14" x14ac:dyDescent="0.25">
      <c r="A576" t="s">
        <v>19805</v>
      </c>
      <c r="B576" s="563" t="s">
        <v>13539</v>
      </c>
      <c r="C576" t="s">
        <v>13538</v>
      </c>
      <c r="D576" t="s">
        <v>12231</v>
      </c>
      <c r="E576" t="s">
        <v>19806</v>
      </c>
      <c r="F576" t="s">
        <v>19807</v>
      </c>
      <c r="H576" t="s">
        <v>11430</v>
      </c>
      <c r="I576" s="1" t="s">
        <v>11444</v>
      </c>
      <c r="J576" t="s">
        <v>19808</v>
      </c>
      <c r="K576" t="s">
        <v>9142</v>
      </c>
      <c r="L576" t="s">
        <v>13538</v>
      </c>
    </row>
    <row r="577" spans="1:12" x14ac:dyDescent="0.25">
      <c r="A577" t="s">
        <v>17513</v>
      </c>
      <c r="B577" s="563" t="s">
        <v>13540</v>
      </c>
      <c r="C577" t="s">
        <v>13458</v>
      </c>
      <c r="D577" t="s">
        <v>12231</v>
      </c>
      <c r="E577" t="s">
        <v>17618</v>
      </c>
      <c r="F577" t="s">
        <v>17514</v>
      </c>
      <c r="H577" t="s">
        <v>11136</v>
      </c>
      <c r="I577" s="1" t="s">
        <v>9141</v>
      </c>
      <c r="J577" t="s">
        <v>17515</v>
      </c>
      <c r="K577" t="s">
        <v>9142</v>
      </c>
    </row>
    <row r="578" spans="1:12" x14ac:dyDescent="0.25">
      <c r="A578" t="s">
        <v>13541</v>
      </c>
      <c r="B578" s="563" t="s">
        <v>11545</v>
      </c>
      <c r="C578" t="s">
        <v>17897</v>
      </c>
      <c r="D578" t="s">
        <v>12231</v>
      </c>
      <c r="E578" t="s">
        <v>17898</v>
      </c>
      <c r="F578" t="s">
        <v>17580</v>
      </c>
      <c r="H578" t="s">
        <v>17899</v>
      </c>
      <c r="I578" s="1" t="s">
        <v>9141</v>
      </c>
      <c r="J578" t="s">
        <v>17900</v>
      </c>
      <c r="K578" t="s">
        <v>9142</v>
      </c>
      <c r="L578" t="s">
        <v>11446</v>
      </c>
    </row>
    <row r="579" spans="1:12" x14ac:dyDescent="0.25">
      <c r="A579" t="s">
        <v>17901</v>
      </c>
      <c r="B579" s="563" t="s">
        <v>13542</v>
      </c>
      <c r="C579" t="s">
        <v>17902</v>
      </c>
      <c r="D579" t="s">
        <v>12231</v>
      </c>
      <c r="E579" t="s">
        <v>17903</v>
      </c>
      <c r="F579" t="s">
        <v>19458</v>
      </c>
      <c r="H579" t="s">
        <v>11437</v>
      </c>
      <c r="I579" s="1" t="s">
        <v>9141</v>
      </c>
      <c r="J579" t="s">
        <v>19459</v>
      </c>
      <c r="K579" t="s">
        <v>9142</v>
      </c>
      <c r="L579" t="s">
        <v>11446</v>
      </c>
    </row>
    <row r="580" spans="1:12" x14ac:dyDescent="0.25">
      <c r="A580" t="s">
        <v>17904</v>
      </c>
      <c r="B580" s="563" t="s">
        <v>13543</v>
      </c>
      <c r="C580" t="s">
        <v>17905</v>
      </c>
      <c r="D580" t="s">
        <v>12231</v>
      </c>
      <c r="E580" t="s">
        <v>17906</v>
      </c>
      <c r="F580" t="s">
        <v>19460</v>
      </c>
      <c r="H580" t="s">
        <v>16774</v>
      </c>
      <c r="I580" s="1" t="s">
        <v>9141</v>
      </c>
      <c r="J580" t="s">
        <v>19461</v>
      </c>
      <c r="K580" t="s">
        <v>9142</v>
      </c>
      <c r="L580" t="s">
        <v>11446</v>
      </c>
    </row>
    <row r="581" spans="1:12" x14ac:dyDescent="0.25">
      <c r="A581" t="s">
        <v>17907</v>
      </c>
      <c r="B581" s="563" t="s">
        <v>11546</v>
      </c>
      <c r="C581" t="s">
        <v>17908</v>
      </c>
      <c r="D581" t="s">
        <v>14074</v>
      </c>
      <c r="E581" t="s">
        <v>17909</v>
      </c>
      <c r="F581" t="s">
        <v>17910</v>
      </c>
      <c r="H581" t="s">
        <v>16958</v>
      </c>
      <c r="I581" s="1" t="s">
        <v>9141</v>
      </c>
      <c r="J581" t="s">
        <v>17911</v>
      </c>
      <c r="K581" t="s">
        <v>9142</v>
      </c>
      <c r="L581" t="s">
        <v>17912</v>
      </c>
    </row>
    <row r="582" spans="1:12" x14ac:dyDescent="0.25">
      <c r="A582" t="s">
        <v>17913</v>
      </c>
      <c r="B582" s="563" t="s">
        <v>11547</v>
      </c>
      <c r="C582" t="s">
        <v>17914</v>
      </c>
      <c r="D582" t="s">
        <v>12231</v>
      </c>
      <c r="E582" t="s">
        <v>17915</v>
      </c>
      <c r="F582" t="s">
        <v>19462</v>
      </c>
      <c r="H582" t="s">
        <v>11430</v>
      </c>
      <c r="I582" s="1" t="s">
        <v>9141</v>
      </c>
      <c r="J582" t="s">
        <v>17916</v>
      </c>
      <c r="K582" t="s">
        <v>9142</v>
      </c>
      <c r="L582" t="s">
        <v>17100</v>
      </c>
    </row>
    <row r="583" spans="1:12" x14ac:dyDescent="0.25">
      <c r="A583" t="s">
        <v>17917</v>
      </c>
      <c r="B583" s="563" t="s">
        <v>13544</v>
      </c>
      <c r="C583" t="s">
        <v>17918</v>
      </c>
      <c r="D583" t="s">
        <v>19463</v>
      </c>
      <c r="E583" t="s">
        <v>17919</v>
      </c>
      <c r="F583" t="s">
        <v>19464</v>
      </c>
      <c r="H583" t="s">
        <v>13022</v>
      </c>
      <c r="I583" s="1" t="s">
        <v>9141</v>
      </c>
      <c r="J583" t="s">
        <v>19465</v>
      </c>
      <c r="K583" t="s">
        <v>9142</v>
      </c>
      <c r="L583" t="s">
        <v>12959</v>
      </c>
    </row>
    <row r="584" spans="1:12" x14ac:dyDescent="0.25">
      <c r="A584" t="s">
        <v>17920</v>
      </c>
      <c r="B584" s="563" t="s">
        <v>13545</v>
      </c>
      <c r="C584" t="s">
        <v>17921</v>
      </c>
      <c r="E584" t="s">
        <v>17922</v>
      </c>
      <c r="F584" t="s">
        <v>17923</v>
      </c>
      <c r="H584" t="s">
        <v>11430</v>
      </c>
      <c r="I584" s="1" t="s">
        <v>9141</v>
      </c>
      <c r="J584" t="s">
        <v>17924</v>
      </c>
      <c r="K584" t="s">
        <v>9142</v>
      </c>
    </row>
    <row r="585" spans="1:12" x14ac:dyDescent="0.25">
      <c r="A585" t="s">
        <v>17925</v>
      </c>
      <c r="B585" s="563" t="s">
        <v>13546</v>
      </c>
      <c r="C585" t="s">
        <v>17926</v>
      </c>
      <c r="D585" t="s">
        <v>12231</v>
      </c>
      <c r="E585" t="s">
        <v>17927</v>
      </c>
      <c r="F585" t="s">
        <v>17928</v>
      </c>
      <c r="H585" t="s">
        <v>11136</v>
      </c>
      <c r="I585" s="1" t="s">
        <v>9141</v>
      </c>
      <c r="J585" t="s">
        <v>17929</v>
      </c>
      <c r="K585" t="s">
        <v>9142</v>
      </c>
      <c r="L585" t="s">
        <v>17930</v>
      </c>
    </row>
    <row r="586" spans="1:12" x14ac:dyDescent="0.25">
      <c r="A586" t="s">
        <v>13547</v>
      </c>
      <c r="B586" s="563" t="s">
        <v>13548</v>
      </c>
      <c r="C586" t="s">
        <v>17931</v>
      </c>
      <c r="D586" t="s">
        <v>12231</v>
      </c>
      <c r="F586" t="s">
        <v>17932</v>
      </c>
      <c r="H586" t="s">
        <v>12264</v>
      </c>
      <c r="I586" s="1" t="s">
        <v>9141</v>
      </c>
      <c r="J586" t="s">
        <v>17933</v>
      </c>
      <c r="K586" t="s">
        <v>9142</v>
      </c>
    </row>
    <row r="587" spans="1:12" x14ac:dyDescent="0.25">
      <c r="A587" t="s">
        <v>17934</v>
      </c>
      <c r="B587" s="563" t="s">
        <v>13549</v>
      </c>
      <c r="C587" t="s">
        <v>17935</v>
      </c>
      <c r="D587" t="s">
        <v>12231</v>
      </c>
      <c r="E587" t="s">
        <v>17936</v>
      </c>
      <c r="F587" t="s">
        <v>17937</v>
      </c>
      <c r="H587" t="s">
        <v>12316</v>
      </c>
      <c r="I587" s="1" t="s">
        <v>9141</v>
      </c>
      <c r="J587" t="s">
        <v>17938</v>
      </c>
      <c r="K587" t="s">
        <v>9142</v>
      </c>
      <c r="L587" t="s">
        <v>12451</v>
      </c>
    </row>
    <row r="588" spans="1:12" x14ac:dyDescent="0.25">
      <c r="A588" t="s">
        <v>17939</v>
      </c>
      <c r="B588" s="563" t="s">
        <v>13550</v>
      </c>
      <c r="C588" t="s">
        <v>17940</v>
      </c>
      <c r="D588" t="s">
        <v>19466</v>
      </c>
      <c r="E588" t="s">
        <v>17941</v>
      </c>
      <c r="F588" t="s">
        <v>19467</v>
      </c>
      <c r="H588" t="s">
        <v>13759</v>
      </c>
      <c r="I588" s="1" t="s">
        <v>9141</v>
      </c>
      <c r="J588" t="s">
        <v>17942</v>
      </c>
      <c r="K588" t="s">
        <v>9142</v>
      </c>
    </row>
    <row r="589" spans="1:12" x14ac:dyDescent="0.25">
      <c r="A589" t="s">
        <v>17943</v>
      </c>
      <c r="B589" s="563" t="s">
        <v>13551</v>
      </c>
      <c r="C589" t="s">
        <v>17944</v>
      </c>
      <c r="D589" t="s">
        <v>19468</v>
      </c>
      <c r="E589" t="s">
        <v>17945</v>
      </c>
      <c r="F589" t="s">
        <v>17946</v>
      </c>
      <c r="H589" t="s">
        <v>11437</v>
      </c>
      <c r="I589" s="1" t="s">
        <v>9141</v>
      </c>
      <c r="J589" t="s">
        <v>17947</v>
      </c>
      <c r="K589" t="s">
        <v>9142</v>
      </c>
      <c r="L589" t="s">
        <v>17896</v>
      </c>
    </row>
    <row r="590" spans="1:12" x14ac:dyDescent="0.25">
      <c r="A590" t="s">
        <v>17948</v>
      </c>
      <c r="B590" s="563" t="s">
        <v>13552</v>
      </c>
      <c r="C590" t="s">
        <v>17949</v>
      </c>
      <c r="D590" t="s">
        <v>12231</v>
      </c>
      <c r="E590" t="s">
        <v>17950</v>
      </c>
      <c r="F590" t="s">
        <v>17951</v>
      </c>
      <c r="G590" t="s">
        <v>17388</v>
      </c>
      <c r="H590" t="s">
        <v>11437</v>
      </c>
      <c r="I590" s="1" t="s">
        <v>9141</v>
      </c>
      <c r="J590" t="s">
        <v>17952</v>
      </c>
      <c r="K590" t="s">
        <v>9142</v>
      </c>
      <c r="L590" t="s">
        <v>17287</v>
      </c>
    </row>
    <row r="591" spans="1:12" x14ac:dyDescent="0.25">
      <c r="A591" t="s">
        <v>17953</v>
      </c>
      <c r="B591" s="563" t="s">
        <v>13553</v>
      </c>
      <c r="C591" t="s">
        <v>17954</v>
      </c>
      <c r="D591" t="s">
        <v>12231</v>
      </c>
      <c r="E591" t="s">
        <v>17955</v>
      </c>
      <c r="F591" t="s">
        <v>17956</v>
      </c>
      <c r="H591" t="s">
        <v>13711</v>
      </c>
      <c r="I591" s="1" t="s">
        <v>9141</v>
      </c>
      <c r="J591" t="s">
        <v>17957</v>
      </c>
      <c r="K591" t="s">
        <v>9142</v>
      </c>
      <c r="L591" t="s">
        <v>13538</v>
      </c>
    </row>
    <row r="592" spans="1:12" x14ac:dyDescent="0.25">
      <c r="A592" t="s">
        <v>17958</v>
      </c>
      <c r="B592" s="563" t="s">
        <v>13554</v>
      </c>
      <c r="C592" t="s">
        <v>17959</v>
      </c>
      <c r="D592" t="s">
        <v>12231</v>
      </c>
      <c r="E592" t="s">
        <v>17960</v>
      </c>
      <c r="F592" t="s">
        <v>17961</v>
      </c>
      <c r="G592" t="s">
        <v>17962</v>
      </c>
      <c r="H592" t="s">
        <v>11430</v>
      </c>
      <c r="I592" s="1" t="s">
        <v>9141</v>
      </c>
      <c r="J592" t="s">
        <v>17963</v>
      </c>
      <c r="K592" t="s">
        <v>9142</v>
      </c>
      <c r="L592" t="s">
        <v>13538</v>
      </c>
    </row>
    <row r="593" spans="1:12" x14ac:dyDescent="0.25">
      <c r="A593" t="s">
        <v>17964</v>
      </c>
      <c r="B593" s="563" t="s">
        <v>13555</v>
      </c>
      <c r="C593" t="s">
        <v>17965</v>
      </c>
      <c r="D593" t="s">
        <v>19469</v>
      </c>
      <c r="E593" t="s">
        <v>17966</v>
      </c>
      <c r="F593" t="s">
        <v>17967</v>
      </c>
      <c r="H593" t="s">
        <v>16719</v>
      </c>
      <c r="I593" s="1" t="s">
        <v>9141</v>
      </c>
      <c r="J593" t="s">
        <v>17968</v>
      </c>
      <c r="K593" t="s">
        <v>9142</v>
      </c>
      <c r="L593" t="s">
        <v>13538</v>
      </c>
    </row>
    <row r="594" spans="1:12" x14ac:dyDescent="0.25">
      <c r="A594" t="s">
        <v>17969</v>
      </c>
      <c r="B594" s="563" t="s">
        <v>13556</v>
      </c>
      <c r="C594" t="s">
        <v>17970</v>
      </c>
      <c r="D594" t="s">
        <v>19470</v>
      </c>
      <c r="E594" t="s">
        <v>17971</v>
      </c>
      <c r="F594" t="s">
        <v>17972</v>
      </c>
      <c r="H594" t="s">
        <v>11432</v>
      </c>
      <c r="I594" s="1" t="s">
        <v>9141</v>
      </c>
      <c r="J594" t="s">
        <v>17973</v>
      </c>
      <c r="K594" t="s">
        <v>9142</v>
      </c>
      <c r="L594" t="s">
        <v>13725</v>
      </c>
    </row>
    <row r="595" spans="1:12" x14ac:dyDescent="0.25">
      <c r="A595" t="s">
        <v>19471</v>
      </c>
      <c r="B595" s="563" t="s">
        <v>13557</v>
      </c>
      <c r="C595" t="s">
        <v>19472</v>
      </c>
      <c r="D595" t="s">
        <v>19473</v>
      </c>
      <c r="E595" t="s">
        <v>17974</v>
      </c>
      <c r="F595" t="s">
        <v>17975</v>
      </c>
      <c r="H595" t="s">
        <v>17976</v>
      </c>
      <c r="I595" s="1" t="s">
        <v>9141</v>
      </c>
      <c r="J595" t="s">
        <v>17977</v>
      </c>
      <c r="K595" t="s">
        <v>9142</v>
      </c>
      <c r="L595" t="s">
        <v>17978</v>
      </c>
    </row>
    <row r="596" spans="1:12" x14ac:dyDescent="0.25">
      <c r="A596" t="s">
        <v>17979</v>
      </c>
      <c r="B596" s="563" t="s">
        <v>13558</v>
      </c>
      <c r="C596" t="s">
        <v>17980</v>
      </c>
      <c r="E596" t="s">
        <v>17981</v>
      </c>
      <c r="F596" t="s">
        <v>17982</v>
      </c>
      <c r="H596" t="s">
        <v>11430</v>
      </c>
      <c r="I596" s="1" t="s">
        <v>9141</v>
      </c>
      <c r="J596" t="s">
        <v>17983</v>
      </c>
      <c r="K596" t="s">
        <v>9142</v>
      </c>
      <c r="L596" t="s">
        <v>17157</v>
      </c>
    </row>
    <row r="597" spans="1:12" x14ac:dyDescent="0.25">
      <c r="A597" t="s">
        <v>17984</v>
      </c>
      <c r="B597" s="563" t="s">
        <v>13559</v>
      </c>
      <c r="C597" t="s">
        <v>17985</v>
      </c>
      <c r="D597" t="s">
        <v>12231</v>
      </c>
      <c r="E597" t="s">
        <v>17986</v>
      </c>
      <c r="F597" t="s">
        <v>17987</v>
      </c>
      <c r="H597" t="s">
        <v>17988</v>
      </c>
      <c r="I597" s="1" t="s">
        <v>9141</v>
      </c>
      <c r="J597" t="s">
        <v>17989</v>
      </c>
      <c r="K597" t="s">
        <v>9142</v>
      </c>
      <c r="L597" t="s">
        <v>12914</v>
      </c>
    </row>
    <row r="598" spans="1:12" x14ac:dyDescent="0.25">
      <c r="A598" t="s">
        <v>17990</v>
      </c>
      <c r="B598" s="563" t="s">
        <v>13560</v>
      </c>
      <c r="C598" t="s">
        <v>17991</v>
      </c>
      <c r="D598" t="s">
        <v>12231</v>
      </c>
      <c r="E598" t="s">
        <v>17992</v>
      </c>
      <c r="F598" t="s">
        <v>17993</v>
      </c>
      <c r="H598" t="s">
        <v>14049</v>
      </c>
      <c r="I598" s="1" t="s">
        <v>9141</v>
      </c>
      <c r="J598" t="s">
        <v>14050</v>
      </c>
      <c r="K598" t="s">
        <v>9142</v>
      </c>
      <c r="L598" t="s">
        <v>12959</v>
      </c>
    </row>
    <row r="599" spans="1:12" x14ac:dyDescent="0.25">
      <c r="A599" t="s">
        <v>17994</v>
      </c>
      <c r="B599" s="563" t="s">
        <v>13561</v>
      </c>
      <c r="C599" t="s">
        <v>17995</v>
      </c>
      <c r="E599" t="s">
        <v>17996</v>
      </c>
      <c r="F599" t="s">
        <v>17997</v>
      </c>
      <c r="G599" t="s">
        <v>12</v>
      </c>
      <c r="H599" t="s">
        <v>12851</v>
      </c>
      <c r="I599" s="1" t="s">
        <v>9141</v>
      </c>
      <c r="J599" t="s">
        <v>12852</v>
      </c>
      <c r="K599" t="s">
        <v>9142</v>
      </c>
      <c r="L599" t="s">
        <v>12475</v>
      </c>
    </row>
    <row r="600" spans="1:12" x14ac:dyDescent="0.25">
      <c r="A600" t="s">
        <v>17998</v>
      </c>
      <c r="B600" s="563" t="s">
        <v>13562</v>
      </c>
      <c r="C600" t="s">
        <v>17999</v>
      </c>
      <c r="D600" t="s">
        <v>12231</v>
      </c>
      <c r="E600" t="s">
        <v>18000</v>
      </c>
      <c r="F600" t="s">
        <v>19474</v>
      </c>
      <c r="H600" t="s">
        <v>13759</v>
      </c>
      <c r="I600" s="1" t="s">
        <v>9141</v>
      </c>
      <c r="J600" t="s">
        <v>19475</v>
      </c>
      <c r="K600" t="s">
        <v>9142</v>
      </c>
      <c r="L600" t="s">
        <v>11446</v>
      </c>
    </row>
    <row r="601" spans="1:12" x14ac:dyDescent="0.25">
      <c r="A601" t="s">
        <v>18001</v>
      </c>
      <c r="B601" s="563" t="s">
        <v>11548</v>
      </c>
      <c r="C601" t="s">
        <v>18002</v>
      </c>
      <c r="D601" t="s">
        <v>13753</v>
      </c>
      <c r="E601" t="s">
        <v>18003</v>
      </c>
      <c r="F601" t="s">
        <v>18004</v>
      </c>
      <c r="H601" t="s">
        <v>11432</v>
      </c>
      <c r="I601" s="1" t="s">
        <v>9141</v>
      </c>
      <c r="J601" t="s">
        <v>18005</v>
      </c>
      <c r="K601" t="s">
        <v>9142</v>
      </c>
      <c r="L601" t="s">
        <v>13725</v>
      </c>
    </row>
    <row r="602" spans="1:12" x14ac:dyDescent="0.25">
      <c r="A602" t="s">
        <v>18006</v>
      </c>
      <c r="B602" s="563" t="s">
        <v>13563</v>
      </c>
      <c r="C602" t="s">
        <v>18007</v>
      </c>
      <c r="D602" t="s">
        <v>12231</v>
      </c>
      <c r="E602" t="s">
        <v>18008</v>
      </c>
      <c r="F602" t="s">
        <v>19476</v>
      </c>
      <c r="G602" t="s">
        <v>18009</v>
      </c>
      <c r="H602" t="s">
        <v>11136</v>
      </c>
      <c r="I602" s="1" t="s">
        <v>9141</v>
      </c>
      <c r="J602" t="s">
        <v>18010</v>
      </c>
      <c r="L602" t="s">
        <v>13814</v>
      </c>
    </row>
    <row r="603" spans="1:12" x14ac:dyDescent="0.25">
      <c r="A603" t="s">
        <v>18011</v>
      </c>
      <c r="B603" s="563" t="s">
        <v>11549</v>
      </c>
      <c r="C603" t="s">
        <v>11459</v>
      </c>
      <c r="D603" t="s">
        <v>12266</v>
      </c>
      <c r="E603" t="s">
        <v>18012</v>
      </c>
      <c r="F603" t="s">
        <v>19477</v>
      </c>
      <c r="H603" t="s">
        <v>19478</v>
      </c>
      <c r="I603" s="1" t="s">
        <v>9141</v>
      </c>
      <c r="J603" t="s">
        <v>19479</v>
      </c>
      <c r="K603" t="s">
        <v>9142</v>
      </c>
      <c r="L603" t="s">
        <v>16660</v>
      </c>
    </row>
    <row r="604" spans="1:12" x14ac:dyDescent="0.25">
      <c r="A604" t="s">
        <v>18013</v>
      </c>
      <c r="B604" s="563" t="s">
        <v>13564</v>
      </c>
      <c r="C604" t="s">
        <v>18014</v>
      </c>
      <c r="E604" t="s">
        <v>18015</v>
      </c>
      <c r="F604" t="s">
        <v>18016</v>
      </c>
      <c r="G604" t="s">
        <v>18017</v>
      </c>
      <c r="H604" t="s">
        <v>11437</v>
      </c>
      <c r="I604" s="1" t="s">
        <v>9141</v>
      </c>
      <c r="J604" t="s">
        <v>18018</v>
      </c>
      <c r="K604" t="s">
        <v>9142</v>
      </c>
      <c r="L604" t="s">
        <v>17896</v>
      </c>
    </row>
    <row r="605" spans="1:12" x14ac:dyDescent="0.25">
      <c r="A605" t="s">
        <v>18019</v>
      </c>
      <c r="B605" s="563" t="s">
        <v>11550</v>
      </c>
      <c r="C605" t="s">
        <v>18020</v>
      </c>
      <c r="D605" t="s">
        <v>12231</v>
      </c>
      <c r="E605" t="s">
        <v>18021</v>
      </c>
      <c r="F605" t="s">
        <v>18022</v>
      </c>
      <c r="G605" t="s">
        <v>16262</v>
      </c>
      <c r="H605" t="s">
        <v>11136</v>
      </c>
      <c r="I605" s="1" t="s">
        <v>9141</v>
      </c>
      <c r="J605" t="s">
        <v>11441</v>
      </c>
      <c r="K605" t="s">
        <v>9142</v>
      </c>
    </row>
    <row r="606" spans="1:12" x14ac:dyDescent="0.25">
      <c r="A606" t="s">
        <v>18023</v>
      </c>
      <c r="B606" s="563" t="s">
        <v>13565</v>
      </c>
      <c r="C606" t="s">
        <v>18024</v>
      </c>
      <c r="D606" t="s">
        <v>19480</v>
      </c>
      <c r="E606" t="s">
        <v>18025</v>
      </c>
      <c r="F606" t="s">
        <v>18026</v>
      </c>
      <c r="H606" t="s">
        <v>11136</v>
      </c>
      <c r="I606" s="1" t="s">
        <v>9141</v>
      </c>
      <c r="J606" t="s">
        <v>18027</v>
      </c>
      <c r="K606" t="s">
        <v>9142</v>
      </c>
      <c r="L606" t="s">
        <v>17157</v>
      </c>
    </row>
    <row r="607" spans="1:12" x14ac:dyDescent="0.25">
      <c r="A607" t="s">
        <v>18028</v>
      </c>
      <c r="B607" s="563" t="s">
        <v>13566</v>
      </c>
      <c r="C607" t="s">
        <v>18029</v>
      </c>
      <c r="D607" t="s">
        <v>12231</v>
      </c>
      <c r="E607" t="s">
        <v>18030</v>
      </c>
      <c r="F607" t="s">
        <v>18031</v>
      </c>
      <c r="H607" t="s">
        <v>13103</v>
      </c>
      <c r="I607" s="1" t="s">
        <v>9141</v>
      </c>
      <c r="J607" t="s">
        <v>18032</v>
      </c>
      <c r="K607" t="s">
        <v>9142</v>
      </c>
      <c r="L607" t="s">
        <v>12914</v>
      </c>
    </row>
    <row r="608" spans="1:12" x14ac:dyDescent="0.25">
      <c r="A608" t="s">
        <v>18033</v>
      </c>
      <c r="B608" s="563" t="s">
        <v>13567</v>
      </c>
      <c r="C608" t="s">
        <v>18034</v>
      </c>
      <c r="D608" t="s">
        <v>19481</v>
      </c>
      <c r="E608" t="s">
        <v>18035</v>
      </c>
      <c r="F608" t="s">
        <v>18036</v>
      </c>
      <c r="H608" t="s">
        <v>11438</v>
      </c>
      <c r="I608" s="1" t="s">
        <v>9141</v>
      </c>
      <c r="J608" t="s">
        <v>18037</v>
      </c>
      <c r="K608" t="s">
        <v>9142</v>
      </c>
      <c r="L608" t="s">
        <v>17214</v>
      </c>
    </row>
    <row r="609" spans="1:12" x14ac:dyDescent="0.25">
      <c r="A609" t="s">
        <v>18038</v>
      </c>
      <c r="B609" s="563" t="s">
        <v>13568</v>
      </c>
      <c r="C609" t="s">
        <v>18039</v>
      </c>
      <c r="D609" t="s">
        <v>12266</v>
      </c>
      <c r="E609" t="s">
        <v>18040</v>
      </c>
      <c r="F609" t="s">
        <v>18041</v>
      </c>
      <c r="H609" t="s">
        <v>14049</v>
      </c>
      <c r="I609" s="1" t="s">
        <v>9141</v>
      </c>
      <c r="J609" t="s">
        <v>14050</v>
      </c>
      <c r="K609" t="s">
        <v>9142</v>
      </c>
      <c r="L609" t="s">
        <v>12959</v>
      </c>
    </row>
    <row r="610" spans="1:12" x14ac:dyDescent="0.25">
      <c r="A610" t="s">
        <v>13569</v>
      </c>
      <c r="B610" s="563" t="s">
        <v>13570</v>
      </c>
      <c r="C610" t="s">
        <v>18042</v>
      </c>
      <c r="E610" t="s">
        <v>18043</v>
      </c>
      <c r="F610" t="s">
        <v>18044</v>
      </c>
      <c r="G610" t="s">
        <v>18045</v>
      </c>
      <c r="H610" t="s">
        <v>11136</v>
      </c>
      <c r="I610" s="1" t="s">
        <v>9141</v>
      </c>
      <c r="J610" t="s">
        <v>15116</v>
      </c>
      <c r="K610" t="s">
        <v>9142</v>
      </c>
    </row>
    <row r="611" spans="1:12" x14ac:dyDescent="0.25">
      <c r="A611" t="s">
        <v>13571</v>
      </c>
      <c r="B611" s="563" t="s">
        <v>13572</v>
      </c>
      <c r="C611" t="s">
        <v>18046</v>
      </c>
      <c r="D611" t="s">
        <v>12231</v>
      </c>
      <c r="E611" t="s">
        <v>18047</v>
      </c>
      <c r="F611" t="s">
        <v>18048</v>
      </c>
      <c r="H611" t="s">
        <v>11432</v>
      </c>
      <c r="I611" s="1" t="s">
        <v>9141</v>
      </c>
      <c r="J611" t="s">
        <v>17375</v>
      </c>
      <c r="K611" t="s">
        <v>9142</v>
      </c>
    </row>
    <row r="612" spans="1:12" x14ac:dyDescent="0.25">
      <c r="A612" t="s">
        <v>18049</v>
      </c>
      <c r="B612" s="563" t="s">
        <v>11551</v>
      </c>
      <c r="C612" t="s">
        <v>18050</v>
      </c>
      <c r="D612" t="s">
        <v>12231</v>
      </c>
      <c r="E612" t="s">
        <v>18051</v>
      </c>
      <c r="F612" t="s">
        <v>18052</v>
      </c>
      <c r="H612" t="s">
        <v>11432</v>
      </c>
      <c r="I612" s="1" t="s">
        <v>9141</v>
      </c>
      <c r="J612" t="s">
        <v>16604</v>
      </c>
      <c r="K612" t="s">
        <v>9142</v>
      </c>
      <c r="L612" t="s">
        <v>11446</v>
      </c>
    </row>
    <row r="613" spans="1:12" x14ac:dyDescent="0.25">
      <c r="A613" t="s">
        <v>13573</v>
      </c>
      <c r="B613" s="563" t="s">
        <v>13574</v>
      </c>
      <c r="C613" t="s">
        <v>19482</v>
      </c>
      <c r="D613" t="s">
        <v>12231</v>
      </c>
      <c r="E613" t="s">
        <v>18053</v>
      </c>
      <c r="F613" t="s">
        <v>19483</v>
      </c>
      <c r="H613" t="s">
        <v>12864</v>
      </c>
      <c r="I613" s="1" t="s">
        <v>9141</v>
      </c>
      <c r="J613" t="s">
        <v>19484</v>
      </c>
      <c r="K613" t="s">
        <v>9142</v>
      </c>
    </row>
    <row r="614" spans="1:12" x14ac:dyDescent="0.25">
      <c r="A614" t="s">
        <v>13575</v>
      </c>
      <c r="B614" s="563" t="s">
        <v>13576</v>
      </c>
      <c r="E614" t="s">
        <v>18054</v>
      </c>
      <c r="F614" t="s">
        <v>18055</v>
      </c>
      <c r="H614" t="s">
        <v>18056</v>
      </c>
      <c r="I614" s="1" t="s">
        <v>9141</v>
      </c>
      <c r="J614" t="s">
        <v>18057</v>
      </c>
      <c r="K614" t="s">
        <v>9142</v>
      </c>
      <c r="L614" t="s">
        <v>18058</v>
      </c>
    </row>
    <row r="615" spans="1:12" x14ac:dyDescent="0.25">
      <c r="A615" t="s">
        <v>13577</v>
      </c>
      <c r="B615" s="563" t="s">
        <v>13578</v>
      </c>
      <c r="C615" t="s">
        <v>18059</v>
      </c>
      <c r="D615" t="s">
        <v>12266</v>
      </c>
      <c r="E615" t="s">
        <v>18060</v>
      </c>
      <c r="F615" t="s">
        <v>18061</v>
      </c>
      <c r="H615" t="s">
        <v>16719</v>
      </c>
      <c r="I615" s="1" t="s">
        <v>9141</v>
      </c>
      <c r="J615" t="s">
        <v>18062</v>
      </c>
      <c r="K615" t="s">
        <v>9142</v>
      </c>
      <c r="L615" t="s">
        <v>11446</v>
      </c>
    </row>
    <row r="616" spans="1:12" x14ac:dyDescent="0.25">
      <c r="A616" t="s">
        <v>18063</v>
      </c>
      <c r="B616" s="563" t="s">
        <v>13579</v>
      </c>
      <c r="C616" t="s">
        <v>18064</v>
      </c>
      <c r="D616" t="s">
        <v>12231</v>
      </c>
      <c r="E616" t="s">
        <v>18065</v>
      </c>
      <c r="F616" t="s">
        <v>18066</v>
      </c>
      <c r="H616" t="s">
        <v>11439</v>
      </c>
      <c r="I616" s="1" t="s">
        <v>9141</v>
      </c>
      <c r="J616" t="s">
        <v>18067</v>
      </c>
      <c r="K616" t="s">
        <v>9142</v>
      </c>
      <c r="L616" t="s">
        <v>17287</v>
      </c>
    </row>
    <row r="617" spans="1:12" x14ac:dyDescent="0.25">
      <c r="A617" t="s">
        <v>13580</v>
      </c>
      <c r="B617" s="563" t="s">
        <v>13581</v>
      </c>
      <c r="C617" t="s">
        <v>18068</v>
      </c>
      <c r="D617" t="s">
        <v>12231</v>
      </c>
      <c r="E617" t="s">
        <v>18069</v>
      </c>
      <c r="F617" t="s">
        <v>18070</v>
      </c>
      <c r="H617" t="s">
        <v>13711</v>
      </c>
      <c r="I617" s="1" t="s">
        <v>9141</v>
      </c>
      <c r="J617" t="s">
        <v>18071</v>
      </c>
      <c r="K617" t="s">
        <v>9142</v>
      </c>
      <c r="L617" t="s">
        <v>18072</v>
      </c>
    </row>
    <row r="618" spans="1:12" x14ac:dyDescent="0.25">
      <c r="A618" t="s">
        <v>18073</v>
      </c>
      <c r="B618" s="563" t="s">
        <v>11552</v>
      </c>
      <c r="C618" t="s">
        <v>18074</v>
      </c>
      <c r="D618" t="s">
        <v>19485</v>
      </c>
      <c r="E618" t="s">
        <v>18075</v>
      </c>
      <c r="F618" t="s">
        <v>18076</v>
      </c>
      <c r="H618" t="s">
        <v>16171</v>
      </c>
      <c r="I618" s="1" t="s">
        <v>9141</v>
      </c>
      <c r="J618" t="s">
        <v>18077</v>
      </c>
      <c r="K618" t="s">
        <v>9142</v>
      </c>
      <c r="L618" t="s">
        <v>16660</v>
      </c>
    </row>
    <row r="619" spans="1:12" x14ac:dyDescent="0.25">
      <c r="A619" t="s">
        <v>18078</v>
      </c>
      <c r="B619" s="563" t="s">
        <v>13582</v>
      </c>
      <c r="C619" t="s">
        <v>18079</v>
      </c>
      <c r="D619" t="s">
        <v>12266</v>
      </c>
      <c r="E619" t="s">
        <v>18080</v>
      </c>
      <c r="F619" t="s">
        <v>18081</v>
      </c>
      <c r="H619" t="s">
        <v>12316</v>
      </c>
      <c r="I619" s="1" t="s">
        <v>9141</v>
      </c>
      <c r="J619" t="s">
        <v>18082</v>
      </c>
      <c r="K619" t="s">
        <v>9142</v>
      </c>
      <c r="L619" t="s">
        <v>12959</v>
      </c>
    </row>
    <row r="620" spans="1:12" x14ac:dyDescent="0.25">
      <c r="A620" t="s">
        <v>18271</v>
      </c>
      <c r="B620" s="563" t="s">
        <v>13583</v>
      </c>
      <c r="C620" t="s">
        <v>18272</v>
      </c>
      <c r="D620" t="s">
        <v>12231</v>
      </c>
      <c r="E620" t="s">
        <v>18273</v>
      </c>
      <c r="F620" t="s">
        <v>19486</v>
      </c>
      <c r="H620" t="s">
        <v>19487</v>
      </c>
      <c r="I620" s="1" t="s">
        <v>9141</v>
      </c>
      <c r="J620" t="s">
        <v>19488</v>
      </c>
      <c r="K620" t="s">
        <v>9142</v>
      </c>
      <c r="L620" t="s">
        <v>11445</v>
      </c>
    </row>
    <row r="621" spans="1:12" x14ac:dyDescent="0.25">
      <c r="A621" t="s">
        <v>18274</v>
      </c>
      <c r="B621" s="563" t="s">
        <v>13584</v>
      </c>
      <c r="C621" t="s">
        <v>18275</v>
      </c>
      <c r="D621" t="s">
        <v>12231</v>
      </c>
      <c r="E621" t="s">
        <v>18276</v>
      </c>
      <c r="F621" t="s">
        <v>18277</v>
      </c>
      <c r="H621" t="s">
        <v>11438</v>
      </c>
      <c r="I621" s="1" t="s">
        <v>9141</v>
      </c>
      <c r="J621" t="s">
        <v>18278</v>
      </c>
      <c r="K621" t="s">
        <v>9142</v>
      </c>
      <c r="L621" t="s">
        <v>13725</v>
      </c>
    </row>
    <row r="622" spans="1:12" x14ac:dyDescent="0.25">
      <c r="A622" t="s">
        <v>18279</v>
      </c>
      <c r="B622" s="563" t="s">
        <v>11553</v>
      </c>
      <c r="C622" t="s">
        <v>18280</v>
      </c>
      <c r="E622" t="s">
        <v>18281</v>
      </c>
      <c r="F622" t="s">
        <v>18282</v>
      </c>
      <c r="G622" t="s">
        <v>16365</v>
      </c>
      <c r="H622" t="s">
        <v>11438</v>
      </c>
      <c r="I622" s="1" t="s">
        <v>9141</v>
      </c>
      <c r="J622" t="s">
        <v>18283</v>
      </c>
      <c r="K622" t="s">
        <v>9142</v>
      </c>
      <c r="L622" t="s">
        <v>16660</v>
      </c>
    </row>
    <row r="623" spans="1:12" x14ac:dyDescent="0.25">
      <c r="A623" t="s">
        <v>18284</v>
      </c>
      <c r="B623" s="563" t="s">
        <v>13585</v>
      </c>
      <c r="C623" t="s">
        <v>18285</v>
      </c>
      <c r="D623" t="s">
        <v>19489</v>
      </c>
      <c r="E623" t="s">
        <v>18286</v>
      </c>
      <c r="F623" t="s">
        <v>19490</v>
      </c>
      <c r="H623" t="s">
        <v>16567</v>
      </c>
      <c r="I623" s="1" t="s">
        <v>9141</v>
      </c>
      <c r="J623" t="s">
        <v>19491</v>
      </c>
      <c r="K623" t="s">
        <v>9142</v>
      </c>
      <c r="L623" t="s">
        <v>14007</v>
      </c>
    </row>
    <row r="624" spans="1:12" x14ac:dyDescent="0.25">
      <c r="A624" t="s">
        <v>19492</v>
      </c>
      <c r="B624" s="563" t="s">
        <v>13586</v>
      </c>
      <c r="C624" t="s">
        <v>19493</v>
      </c>
      <c r="D624" t="s">
        <v>12266</v>
      </c>
      <c r="E624" t="s">
        <v>18287</v>
      </c>
      <c r="F624" t="s">
        <v>19494</v>
      </c>
      <c r="H624" t="s">
        <v>12570</v>
      </c>
      <c r="I624" s="1" t="s">
        <v>9141</v>
      </c>
      <c r="J624" t="s">
        <v>12571</v>
      </c>
      <c r="K624" t="s">
        <v>9142</v>
      </c>
      <c r="L624" t="s">
        <v>18288</v>
      </c>
    </row>
    <row r="625" spans="1:13" x14ac:dyDescent="0.25">
      <c r="A625" t="s">
        <v>18289</v>
      </c>
      <c r="B625" s="563" t="s">
        <v>13587</v>
      </c>
      <c r="C625" t="s">
        <v>18290</v>
      </c>
      <c r="D625" t="s">
        <v>14074</v>
      </c>
      <c r="E625" t="s">
        <v>18291</v>
      </c>
      <c r="F625" t="s">
        <v>18292</v>
      </c>
      <c r="G625" t="s">
        <v>13881</v>
      </c>
      <c r="H625" t="s">
        <v>11437</v>
      </c>
      <c r="I625" s="1" t="s">
        <v>9141</v>
      </c>
      <c r="J625" t="s">
        <v>18293</v>
      </c>
      <c r="K625" t="s">
        <v>9142</v>
      </c>
      <c r="L625" t="s">
        <v>17042</v>
      </c>
    </row>
    <row r="626" spans="1:13" x14ac:dyDescent="0.25">
      <c r="A626" t="s">
        <v>18294</v>
      </c>
      <c r="B626" s="563" t="s">
        <v>11554</v>
      </c>
      <c r="C626" t="s">
        <v>18295</v>
      </c>
      <c r="D626" t="s">
        <v>19495</v>
      </c>
      <c r="E626" t="s">
        <v>18296</v>
      </c>
      <c r="F626" t="s">
        <v>18297</v>
      </c>
      <c r="H626" t="s">
        <v>12316</v>
      </c>
      <c r="I626" s="1" t="s">
        <v>9141</v>
      </c>
      <c r="J626" t="s">
        <v>18298</v>
      </c>
      <c r="K626" t="s">
        <v>9142</v>
      </c>
    </row>
    <row r="627" spans="1:13" x14ac:dyDescent="0.25">
      <c r="A627" t="s">
        <v>18302</v>
      </c>
      <c r="B627" s="563" t="s">
        <v>11555</v>
      </c>
      <c r="C627" t="s">
        <v>18303</v>
      </c>
      <c r="D627" t="s">
        <v>12231</v>
      </c>
      <c r="E627" t="s">
        <v>18304</v>
      </c>
      <c r="F627" t="s">
        <v>18305</v>
      </c>
      <c r="H627" t="s">
        <v>11136</v>
      </c>
      <c r="I627" s="1" t="s">
        <v>9141</v>
      </c>
      <c r="J627" t="s">
        <v>18306</v>
      </c>
      <c r="K627" t="s">
        <v>9142</v>
      </c>
      <c r="L627" t="s">
        <v>13688</v>
      </c>
    </row>
    <row r="628" spans="1:13" x14ac:dyDescent="0.25">
      <c r="A628" t="s">
        <v>18307</v>
      </c>
      <c r="B628" s="563" t="s">
        <v>11556</v>
      </c>
      <c r="C628" t="s">
        <v>18308</v>
      </c>
      <c r="D628" t="s">
        <v>12231</v>
      </c>
      <c r="E628" t="s">
        <v>18309</v>
      </c>
      <c r="F628" t="s">
        <v>18310</v>
      </c>
      <c r="H628" t="s">
        <v>11136</v>
      </c>
      <c r="I628" s="1" t="s">
        <v>9141</v>
      </c>
      <c r="J628" t="s">
        <v>18311</v>
      </c>
      <c r="K628" t="s">
        <v>9142</v>
      </c>
      <c r="L628" t="s">
        <v>13688</v>
      </c>
    </row>
    <row r="629" spans="1:13" x14ac:dyDescent="0.25">
      <c r="A629" t="s">
        <v>18312</v>
      </c>
      <c r="B629" s="563" t="s">
        <v>13588</v>
      </c>
      <c r="C629" t="s">
        <v>18313</v>
      </c>
      <c r="D629" t="s">
        <v>12231</v>
      </c>
      <c r="F629" t="s">
        <v>15379</v>
      </c>
      <c r="G629" t="s">
        <v>18314</v>
      </c>
      <c r="H629" t="s">
        <v>11432</v>
      </c>
      <c r="I629" s="1" t="s">
        <v>9141</v>
      </c>
      <c r="J629" t="s">
        <v>15381</v>
      </c>
      <c r="K629" t="s">
        <v>9142</v>
      </c>
    </row>
    <row r="630" spans="1:13" x14ac:dyDescent="0.25">
      <c r="A630" t="s">
        <v>18315</v>
      </c>
      <c r="B630" s="563" t="s">
        <v>13589</v>
      </c>
      <c r="C630" t="s">
        <v>18316</v>
      </c>
      <c r="D630" t="s">
        <v>12231</v>
      </c>
      <c r="E630" t="s">
        <v>18317</v>
      </c>
      <c r="F630" t="s">
        <v>18318</v>
      </c>
      <c r="H630" t="s">
        <v>11437</v>
      </c>
      <c r="I630" s="1" t="s">
        <v>9141</v>
      </c>
      <c r="J630" t="s">
        <v>18319</v>
      </c>
      <c r="K630" t="s">
        <v>9142</v>
      </c>
    </row>
    <row r="631" spans="1:13" x14ac:dyDescent="0.25">
      <c r="A631" t="s">
        <v>18320</v>
      </c>
      <c r="B631" s="563" t="s">
        <v>13590</v>
      </c>
      <c r="C631" t="s">
        <v>18321</v>
      </c>
      <c r="D631" t="s">
        <v>12231</v>
      </c>
      <c r="E631" t="s">
        <v>18322</v>
      </c>
      <c r="F631" t="s">
        <v>18323</v>
      </c>
      <c r="H631" t="s">
        <v>11430</v>
      </c>
      <c r="I631" s="1" t="s">
        <v>9141</v>
      </c>
      <c r="J631" t="s">
        <v>18324</v>
      </c>
      <c r="K631" t="s">
        <v>9142</v>
      </c>
      <c r="L631" t="s">
        <v>13814</v>
      </c>
    </row>
    <row r="632" spans="1:13" x14ac:dyDescent="0.25">
      <c r="A632" t="s">
        <v>18325</v>
      </c>
      <c r="B632" s="563" t="s">
        <v>11557</v>
      </c>
      <c r="C632" t="s">
        <v>18326</v>
      </c>
      <c r="D632" t="s">
        <v>14074</v>
      </c>
      <c r="E632" t="s">
        <v>18327</v>
      </c>
      <c r="F632" t="s">
        <v>18328</v>
      </c>
      <c r="H632" t="s">
        <v>11439</v>
      </c>
      <c r="I632" s="1" t="s">
        <v>9141</v>
      </c>
      <c r="J632" t="s">
        <v>18329</v>
      </c>
      <c r="K632" t="s">
        <v>9142</v>
      </c>
      <c r="L632" t="s">
        <v>18330</v>
      </c>
    </row>
    <row r="633" spans="1:13" x14ac:dyDescent="0.25">
      <c r="A633" t="s">
        <v>19809</v>
      </c>
      <c r="B633" s="563" t="s">
        <v>13591</v>
      </c>
      <c r="C633" t="s">
        <v>19810</v>
      </c>
      <c r="D633" t="s">
        <v>12231</v>
      </c>
      <c r="E633" t="s">
        <v>19811</v>
      </c>
      <c r="F633" t="s">
        <v>19812</v>
      </c>
      <c r="H633" t="s">
        <v>11136</v>
      </c>
      <c r="I633" s="1" t="s">
        <v>11444</v>
      </c>
      <c r="J633" t="s">
        <v>11441</v>
      </c>
      <c r="K633" t="s">
        <v>9142</v>
      </c>
      <c r="M633" s="119" t="s">
        <v>15983</v>
      </c>
    </row>
    <row r="634" spans="1:13" x14ac:dyDescent="0.25">
      <c r="A634" t="s">
        <v>18331</v>
      </c>
      <c r="B634" s="563" t="s">
        <v>13592</v>
      </c>
      <c r="C634" t="s">
        <v>18332</v>
      </c>
      <c r="D634" t="s">
        <v>13729</v>
      </c>
      <c r="E634" t="s">
        <v>18333</v>
      </c>
      <c r="F634" t="s">
        <v>19496</v>
      </c>
      <c r="H634" t="s">
        <v>11437</v>
      </c>
      <c r="I634" s="1" t="s">
        <v>9141</v>
      </c>
      <c r="J634" t="s">
        <v>19497</v>
      </c>
      <c r="K634" t="s">
        <v>9142</v>
      </c>
      <c r="L634" t="s">
        <v>11445</v>
      </c>
    </row>
    <row r="635" spans="1:13" x14ac:dyDescent="0.25">
      <c r="A635" t="s">
        <v>18334</v>
      </c>
      <c r="B635" s="563" t="s">
        <v>13593</v>
      </c>
      <c r="C635" t="s">
        <v>18335</v>
      </c>
      <c r="D635" t="s">
        <v>12231</v>
      </c>
      <c r="E635" t="s">
        <v>18336</v>
      </c>
      <c r="F635" t="s">
        <v>18337</v>
      </c>
      <c r="H635" t="s">
        <v>11432</v>
      </c>
      <c r="I635" s="1" t="s">
        <v>9141</v>
      </c>
      <c r="J635" t="s">
        <v>18338</v>
      </c>
      <c r="K635" t="s">
        <v>9142</v>
      </c>
      <c r="L635" t="s">
        <v>18339</v>
      </c>
    </row>
    <row r="636" spans="1:13" x14ac:dyDescent="0.25">
      <c r="A636" t="s">
        <v>18340</v>
      </c>
      <c r="B636" s="563" t="s">
        <v>13594</v>
      </c>
      <c r="C636" t="s">
        <v>18341</v>
      </c>
      <c r="D636" t="s">
        <v>13779</v>
      </c>
      <c r="E636" t="s">
        <v>18342</v>
      </c>
      <c r="F636" t="s">
        <v>19498</v>
      </c>
      <c r="H636" t="s">
        <v>11439</v>
      </c>
      <c r="I636" s="1" t="s">
        <v>9141</v>
      </c>
      <c r="J636" t="s">
        <v>18343</v>
      </c>
      <c r="K636" t="s">
        <v>9142</v>
      </c>
      <c r="L636" t="s">
        <v>13538</v>
      </c>
    </row>
    <row r="637" spans="1:13" x14ac:dyDescent="0.25">
      <c r="A637" t="s">
        <v>18344</v>
      </c>
      <c r="B637" s="563" t="s">
        <v>13595</v>
      </c>
      <c r="C637" t="s">
        <v>18345</v>
      </c>
      <c r="D637" t="s">
        <v>12231</v>
      </c>
      <c r="E637" t="s">
        <v>18346</v>
      </c>
      <c r="F637" t="s">
        <v>19499</v>
      </c>
      <c r="H637" t="s">
        <v>19500</v>
      </c>
      <c r="I637" s="1" t="s">
        <v>9141</v>
      </c>
      <c r="J637" t="s">
        <v>19501</v>
      </c>
      <c r="K637" t="s">
        <v>9142</v>
      </c>
      <c r="L637" t="s">
        <v>13458</v>
      </c>
    </row>
    <row r="638" spans="1:13" x14ac:dyDescent="0.25">
      <c r="A638" t="s">
        <v>18347</v>
      </c>
      <c r="B638" s="563" t="s">
        <v>13596</v>
      </c>
      <c r="C638" t="s">
        <v>18348</v>
      </c>
      <c r="D638" t="s">
        <v>13753</v>
      </c>
      <c r="E638" t="s">
        <v>18349</v>
      </c>
      <c r="F638" t="s">
        <v>18350</v>
      </c>
      <c r="H638" t="s">
        <v>13103</v>
      </c>
      <c r="I638" s="1" t="s">
        <v>9141</v>
      </c>
      <c r="J638" t="s">
        <v>13104</v>
      </c>
      <c r="K638" t="s">
        <v>9142</v>
      </c>
      <c r="L638" t="s">
        <v>18330</v>
      </c>
    </row>
    <row r="639" spans="1:13" x14ac:dyDescent="0.25">
      <c r="A639" t="s">
        <v>18351</v>
      </c>
      <c r="B639" s="563" t="s">
        <v>13598</v>
      </c>
      <c r="C639" t="s">
        <v>11446</v>
      </c>
      <c r="D639" t="s">
        <v>19000</v>
      </c>
      <c r="E639" t="s">
        <v>12089</v>
      </c>
      <c r="F639" t="s">
        <v>18352</v>
      </c>
      <c r="H639" t="s">
        <v>17725</v>
      </c>
      <c r="I639" s="1" t="s">
        <v>9141</v>
      </c>
      <c r="J639" t="s">
        <v>18353</v>
      </c>
      <c r="K639" t="s">
        <v>9142</v>
      </c>
    </row>
    <row r="640" spans="1:13" x14ac:dyDescent="0.25">
      <c r="A640" t="s">
        <v>18354</v>
      </c>
      <c r="B640" s="563" t="s">
        <v>13599</v>
      </c>
      <c r="C640" t="s">
        <v>18355</v>
      </c>
      <c r="D640" t="s">
        <v>13753</v>
      </c>
      <c r="E640" t="s">
        <v>18356</v>
      </c>
      <c r="F640" t="s">
        <v>18357</v>
      </c>
      <c r="H640" t="s">
        <v>11432</v>
      </c>
      <c r="I640" s="1" t="s">
        <v>9141</v>
      </c>
      <c r="J640" t="s">
        <v>18358</v>
      </c>
      <c r="K640" t="s">
        <v>9142</v>
      </c>
      <c r="L640" t="s">
        <v>11446</v>
      </c>
    </row>
    <row r="641" spans="1:12" x14ac:dyDescent="0.25">
      <c r="A641" t="s">
        <v>19502</v>
      </c>
      <c r="B641" s="563" t="s">
        <v>13600</v>
      </c>
      <c r="C641" t="s">
        <v>18359</v>
      </c>
      <c r="D641" t="s">
        <v>12231</v>
      </c>
      <c r="E641" t="s">
        <v>18360</v>
      </c>
      <c r="F641" t="s">
        <v>18361</v>
      </c>
      <c r="H641" t="s">
        <v>12316</v>
      </c>
      <c r="I641" s="1" t="s">
        <v>9141</v>
      </c>
      <c r="J641" t="s">
        <v>18362</v>
      </c>
      <c r="K641" t="s">
        <v>9142</v>
      </c>
      <c r="L641" t="s">
        <v>12959</v>
      </c>
    </row>
    <row r="642" spans="1:12" x14ac:dyDescent="0.25">
      <c r="A642" t="s">
        <v>13601</v>
      </c>
      <c r="B642" s="563" t="s">
        <v>13602</v>
      </c>
      <c r="C642" t="s">
        <v>18363</v>
      </c>
      <c r="E642" t="s">
        <v>18364</v>
      </c>
      <c r="F642" t="s">
        <v>18365</v>
      </c>
      <c r="H642" t="s">
        <v>11432</v>
      </c>
      <c r="I642" s="1" t="s">
        <v>9141</v>
      </c>
      <c r="J642" t="s">
        <v>18366</v>
      </c>
      <c r="K642" t="s">
        <v>9142</v>
      </c>
      <c r="L642" t="s">
        <v>13688</v>
      </c>
    </row>
    <row r="643" spans="1:12" x14ac:dyDescent="0.25">
      <c r="A643" t="s">
        <v>18367</v>
      </c>
      <c r="B643" s="563" t="s">
        <v>13604</v>
      </c>
      <c r="C643" t="s">
        <v>13603</v>
      </c>
      <c r="D643" t="s">
        <v>12231</v>
      </c>
      <c r="E643" t="s">
        <v>18368</v>
      </c>
      <c r="F643" t="s">
        <v>18369</v>
      </c>
      <c r="H643" t="s">
        <v>13874</v>
      </c>
      <c r="I643" s="1" t="s">
        <v>9141</v>
      </c>
      <c r="J643" t="s">
        <v>16573</v>
      </c>
      <c r="K643" t="s">
        <v>9142</v>
      </c>
      <c r="L643" t="s">
        <v>11446</v>
      </c>
    </row>
    <row r="644" spans="1:12" x14ac:dyDescent="0.25">
      <c r="A644" t="s">
        <v>13605</v>
      </c>
      <c r="B644" s="563" t="s">
        <v>13606</v>
      </c>
      <c r="C644" t="s">
        <v>18370</v>
      </c>
      <c r="E644" t="s">
        <v>18371</v>
      </c>
      <c r="F644" t="s">
        <v>18372</v>
      </c>
      <c r="H644" t="s">
        <v>11430</v>
      </c>
      <c r="I644" s="1" t="s">
        <v>9141</v>
      </c>
      <c r="J644" t="s">
        <v>18373</v>
      </c>
      <c r="K644" t="s">
        <v>9142</v>
      </c>
      <c r="L644" t="s">
        <v>18374</v>
      </c>
    </row>
    <row r="645" spans="1:12" x14ac:dyDescent="0.25">
      <c r="A645" t="s">
        <v>19503</v>
      </c>
      <c r="B645" s="563" t="s">
        <v>13607</v>
      </c>
      <c r="C645" t="s">
        <v>18375</v>
      </c>
      <c r="D645" t="s">
        <v>12231</v>
      </c>
      <c r="E645" t="s">
        <v>18376</v>
      </c>
      <c r="F645" t="s">
        <v>18377</v>
      </c>
      <c r="H645" t="s">
        <v>15693</v>
      </c>
      <c r="I645" s="1" t="s">
        <v>9141</v>
      </c>
      <c r="J645" t="s">
        <v>18378</v>
      </c>
      <c r="K645" t="s">
        <v>9142</v>
      </c>
      <c r="L645" t="s">
        <v>18379</v>
      </c>
    </row>
    <row r="646" spans="1:12" x14ac:dyDescent="0.25">
      <c r="A646" t="s">
        <v>18380</v>
      </c>
      <c r="B646" s="563" t="s">
        <v>13608</v>
      </c>
      <c r="C646" t="s">
        <v>18381</v>
      </c>
      <c r="D646" t="s">
        <v>12231</v>
      </c>
      <c r="F646" t="s">
        <v>19504</v>
      </c>
      <c r="H646" t="s">
        <v>14049</v>
      </c>
      <c r="I646" s="1" t="s">
        <v>9141</v>
      </c>
      <c r="J646" t="s">
        <v>14050</v>
      </c>
      <c r="K646" t="s">
        <v>9142</v>
      </c>
    </row>
    <row r="647" spans="1:12" x14ac:dyDescent="0.25">
      <c r="A647" t="s">
        <v>18382</v>
      </c>
      <c r="B647" s="563" t="s">
        <v>13609</v>
      </c>
      <c r="C647" t="s">
        <v>18383</v>
      </c>
      <c r="D647" t="s">
        <v>12231</v>
      </c>
      <c r="E647" t="s">
        <v>18384</v>
      </c>
      <c r="F647" t="s">
        <v>18385</v>
      </c>
      <c r="H647" t="s">
        <v>11438</v>
      </c>
      <c r="I647" s="1" t="s">
        <v>9141</v>
      </c>
      <c r="J647" t="s">
        <v>18386</v>
      </c>
      <c r="K647" t="s">
        <v>9142</v>
      </c>
      <c r="L647" t="s">
        <v>18387</v>
      </c>
    </row>
    <row r="648" spans="1:12" x14ac:dyDescent="0.25">
      <c r="A648" t="s">
        <v>13610</v>
      </c>
      <c r="B648" s="563" t="s">
        <v>13611</v>
      </c>
      <c r="C648" t="s">
        <v>15586</v>
      </c>
      <c r="E648" t="s">
        <v>15587</v>
      </c>
      <c r="F648" t="s">
        <v>19505</v>
      </c>
      <c r="H648" t="s">
        <v>11437</v>
      </c>
      <c r="I648" s="1" t="s">
        <v>9141</v>
      </c>
      <c r="J648" t="s">
        <v>18388</v>
      </c>
      <c r="K648" t="s">
        <v>9142</v>
      </c>
      <c r="L648" t="s">
        <v>17287</v>
      </c>
    </row>
    <row r="649" spans="1:12" x14ac:dyDescent="0.25">
      <c r="A649" t="s">
        <v>18389</v>
      </c>
      <c r="B649" s="563" t="s">
        <v>13612</v>
      </c>
      <c r="C649" t="s">
        <v>18390</v>
      </c>
      <c r="D649" t="s">
        <v>12231</v>
      </c>
      <c r="F649" t="s">
        <v>18391</v>
      </c>
      <c r="G649" t="s">
        <v>18392</v>
      </c>
      <c r="H649" t="s">
        <v>12511</v>
      </c>
      <c r="I649" s="1" t="s">
        <v>9141</v>
      </c>
      <c r="J649" t="s">
        <v>18393</v>
      </c>
      <c r="K649" t="s">
        <v>9142</v>
      </c>
    </row>
    <row r="650" spans="1:12" x14ac:dyDescent="0.25">
      <c r="A650" t="s">
        <v>13613</v>
      </c>
      <c r="B650" s="563" t="s">
        <v>13614</v>
      </c>
    </row>
    <row r="651" spans="1:12" x14ac:dyDescent="0.25">
      <c r="A651" t="s">
        <v>13615</v>
      </c>
      <c r="B651" s="563" t="s">
        <v>13616</v>
      </c>
      <c r="C651" t="s">
        <v>18178</v>
      </c>
      <c r="D651" t="s">
        <v>12231</v>
      </c>
      <c r="F651" t="s">
        <v>15454</v>
      </c>
      <c r="H651" t="s">
        <v>11136</v>
      </c>
      <c r="I651" s="1" t="s">
        <v>9141</v>
      </c>
      <c r="J651" t="s">
        <v>15455</v>
      </c>
      <c r="K651" t="s">
        <v>9142</v>
      </c>
    </row>
    <row r="652" spans="1:12" x14ac:dyDescent="0.25">
      <c r="A652" t="s">
        <v>18394</v>
      </c>
      <c r="B652" s="563" t="s">
        <v>11558</v>
      </c>
      <c r="C652" t="s">
        <v>18395</v>
      </c>
      <c r="D652" t="s">
        <v>13753</v>
      </c>
      <c r="E652" t="s">
        <v>18396</v>
      </c>
      <c r="F652" t="s">
        <v>18397</v>
      </c>
      <c r="H652" t="s">
        <v>11439</v>
      </c>
      <c r="I652" s="1" t="s">
        <v>9141</v>
      </c>
      <c r="J652" t="s">
        <v>18398</v>
      </c>
      <c r="K652" t="s">
        <v>9142</v>
      </c>
      <c r="L652" t="s">
        <v>17912</v>
      </c>
    </row>
    <row r="653" spans="1:12" x14ac:dyDescent="0.25">
      <c r="A653" t="s">
        <v>18399</v>
      </c>
      <c r="B653" s="563" t="s">
        <v>13617</v>
      </c>
      <c r="C653" t="s">
        <v>18400</v>
      </c>
      <c r="D653" t="s">
        <v>12231</v>
      </c>
      <c r="E653" t="s">
        <v>18401</v>
      </c>
      <c r="F653" t="s">
        <v>16847</v>
      </c>
      <c r="H653" t="s">
        <v>11432</v>
      </c>
      <c r="I653" s="1" t="s">
        <v>9141</v>
      </c>
      <c r="J653" t="s">
        <v>18402</v>
      </c>
      <c r="K653" t="s">
        <v>9142</v>
      </c>
      <c r="L653" t="s">
        <v>13725</v>
      </c>
    </row>
    <row r="654" spans="1:12" x14ac:dyDescent="0.25">
      <c r="A654" t="s">
        <v>18403</v>
      </c>
      <c r="B654" s="563" t="s">
        <v>13618</v>
      </c>
      <c r="C654" t="s">
        <v>18404</v>
      </c>
      <c r="D654" t="s">
        <v>12231</v>
      </c>
      <c r="E654" t="s">
        <v>18405</v>
      </c>
      <c r="F654" t="s">
        <v>18406</v>
      </c>
      <c r="H654" t="s">
        <v>16719</v>
      </c>
      <c r="I654" s="1" t="s">
        <v>9141</v>
      </c>
      <c r="J654" t="s">
        <v>16618</v>
      </c>
      <c r="K654" t="s">
        <v>9142</v>
      </c>
      <c r="L654" t="s">
        <v>16660</v>
      </c>
    </row>
    <row r="655" spans="1:12" x14ac:dyDescent="0.25">
      <c r="A655" t="s">
        <v>18407</v>
      </c>
      <c r="B655" s="563" t="s">
        <v>13619</v>
      </c>
      <c r="C655" t="s">
        <v>18408</v>
      </c>
      <c r="D655" t="s">
        <v>12231</v>
      </c>
      <c r="E655" t="s">
        <v>18409</v>
      </c>
      <c r="F655" t="s">
        <v>19506</v>
      </c>
      <c r="H655" t="s">
        <v>11437</v>
      </c>
      <c r="I655" s="1" t="s">
        <v>9141</v>
      </c>
      <c r="J655" t="s">
        <v>19507</v>
      </c>
      <c r="K655" t="s">
        <v>9142</v>
      </c>
    </row>
    <row r="656" spans="1:12" x14ac:dyDescent="0.25">
      <c r="A656" t="s">
        <v>18410</v>
      </c>
      <c r="B656" s="563" t="s">
        <v>13620</v>
      </c>
      <c r="C656" t="s">
        <v>17912</v>
      </c>
      <c r="D656" t="s">
        <v>12231</v>
      </c>
      <c r="E656" t="s">
        <v>18411</v>
      </c>
      <c r="F656" t="s">
        <v>19508</v>
      </c>
      <c r="G656" t="s">
        <v>13881</v>
      </c>
      <c r="H656" t="s">
        <v>11439</v>
      </c>
      <c r="I656" s="1" t="s">
        <v>9141</v>
      </c>
      <c r="J656" t="s">
        <v>19509</v>
      </c>
      <c r="K656" t="s">
        <v>9142</v>
      </c>
    </row>
    <row r="657" spans="1:14" x14ac:dyDescent="0.25">
      <c r="A657" t="s">
        <v>18412</v>
      </c>
      <c r="B657" s="563" t="s">
        <v>13621</v>
      </c>
      <c r="C657" t="s">
        <v>18413</v>
      </c>
      <c r="D657" t="s">
        <v>12231</v>
      </c>
      <c r="E657" t="s">
        <v>18414</v>
      </c>
      <c r="F657" t="s">
        <v>18415</v>
      </c>
      <c r="G657" t="s">
        <v>17854</v>
      </c>
      <c r="H657" t="s">
        <v>11136</v>
      </c>
      <c r="I657" s="1" t="s">
        <v>9141</v>
      </c>
      <c r="J657" t="s">
        <v>17855</v>
      </c>
      <c r="K657" t="s">
        <v>9142</v>
      </c>
    </row>
    <row r="658" spans="1:14" x14ac:dyDescent="0.25">
      <c r="A658" t="s">
        <v>18416</v>
      </c>
      <c r="B658" s="563" t="s">
        <v>13622</v>
      </c>
      <c r="C658" t="s">
        <v>18417</v>
      </c>
      <c r="D658" t="s">
        <v>12231</v>
      </c>
      <c r="F658" t="s">
        <v>18418</v>
      </c>
      <c r="H658" t="s">
        <v>11437</v>
      </c>
      <c r="I658" s="1" t="s">
        <v>9141</v>
      </c>
      <c r="J658" t="s">
        <v>18419</v>
      </c>
      <c r="K658" t="s">
        <v>9142</v>
      </c>
    </row>
    <row r="659" spans="1:14" x14ac:dyDescent="0.25">
      <c r="A659" t="s">
        <v>18420</v>
      </c>
      <c r="B659" s="563" t="s">
        <v>13623</v>
      </c>
      <c r="C659" t="s">
        <v>18421</v>
      </c>
      <c r="D659" t="s">
        <v>12231</v>
      </c>
      <c r="E659" t="s">
        <v>18422</v>
      </c>
      <c r="F659" t="s">
        <v>18423</v>
      </c>
      <c r="H659" t="s">
        <v>11136</v>
      </c>
      <c r="I659" s="1" t="s">
        <v>9141</v>
      </c>
      <c r="J659" t="s">
        <v>18424</v>
      </c>
      <c r="K659" t="s">
        <v>9142</v>
      </c>
    </row>
    <row r="660" spans="1:14" x14ac:dyDescent="0.25">
      <c r="A660" t="s">
        <v>18425</v>
      </c>
      <c r="B660" s="563" t="s">
        <v>13624</v>
      </c>
      <c r="C660" t="s">
        <v>18426</v>
      </c>
      <c r="D660" t="s">
        <v>12231</v>
      </c>
      <c r="F660" t="s">
        <v>18427</v>
      </c>
      <c r="H660" t="s">
        <v>13759</v>
      </c>
      <c r="I660" s="1" t="s">
        <v>9141</v>
      </c>
      <c r="J660" t="s">
        <v>18428</v>
      </c>
      <c r="K660" t="s">
        <v>9142</v>
      </c>
    </row>
    <row r="661" spans="1:14" x14ac:dyDescent="0.25">
      <c r="A661" t="s">
        <v>18429</v>
      </c>
      <c r="B661" s="563" t="s">
        <v>11559</v>
      </c>
      <c r="C661" t="s">
        <v>18430</v>
      </c>
      <c r="D661" t="s">
        <v>12231</v>
      </c>
      <c r="E661" t="s">
        <v>18431</v>
      </c>
      <c r="F661" t="s">
        <v>19510</v>
      </c>
      <c r="H661" t="s">
        <v>11439</v>
      </c>
      <c r="I661" s="1" t="s">
        <v>9141</v>
      </c>
      <c r="J661" t="s">
        <v>18432</v>
      </c>
      <c r="K661" t="s">
        <v>9142</v>
      </c>
      <c r="L661" t="s">
        <v>13984</v>
      </c>
    </row>
    <row r="662" spans="1:14" x14ac:dyDescent="0.25">
      <c r="A662" t="s">
        <v>18433</v>
      </c>
      <c r="B662" s="563" t="s">
        <v>13625</v>
      </c>
      <c r="C662" t="s">
        <v>18434</v>
      </c>
      <c r="E662" t="s">
        <v>18435</v>
      </c>
      <c r="F662" t="s">
        <v>19511</v>
      </c>
      <c r="H662" t="s">
        <v>15538</v>
      </c>
      <c r="I662" s="1" t="s">
        <v>9141</v>
      </c>
      <c r="J662" t="s">
        <v>19512</v>
      </c>
      <c r="K662" t="s">
        <v>9142</v>
      </c>
    </row>
    <row r="663" spans="1:14" x14ac:dyDescent="0.25">
      <c r="A663" t="s">
        <v>18436</v>
      </c>
      <c r="B663" s="563" t="s">
        <v>11560</v>
      </c>
      <c r="C663" t="s">
        <v>18437</v>
      </c>
      <c r="D663" t="s">
        <v>12231</v>
      </c>
      <c r="E663" t="s">
        <v>18438</v>
      </c>
      <c r="F663" t="s">
        <v>18439</v>
      </c>
      <c r="H663" t="s">
        <v>11136</v>
      </c>
      <c r="I663" s="1" t="s">
        <v>9141</v>
      </c>
      <c r="J663" t="s">
        <v>18440</v>
      </c>
      <c r="K663" t="s">
        <v>9142</v>
      </c>
    </row>
    <row r="664" spans="1:14" x14ac:dyDescent="0.25">
      <c r="A664" t="s">
        <v>18441</v>
      </c>
      <c r="B664" s="563" t="s">
        <v>13626</v>
      </c>
      <c r="C664" t="s">
        <v>18442</v>
      </c>
      <c r="D664" t="s">
        <v>12231</v>
      </c>
      <c r="E664" t="s">
        <v>18443</v>
      </c>
      <c r="F664" t="s">
        <v>18444</v>
      </c>
      <c r="G664" t="s">
        <v>13881</v>
      </c>
      <c r="H664" t="s">
        <v>12248</v>
      </c>
      <c r="I664" s="1" t="s">
        <v>9141</v>
      </c>
      <c r="J664" t="s">
        <v>18445</v>
      </c>
      <c r="K664" t="s">
        <v>9142</v>
      </c>
      <c r="L664" t="s">
        <v>12241</v>
      </c>
    </row>
    <row r="665" spans="1:14" x14ac:dyDescent="0.25">
      <c r="A665" t="s">
        <v>19813</v>
      </c>
      <c r="B665" s="563" t="s">
        <v>11561</v>
      </c>
      <c r="C665" t="s">
        <v>19814</v>
      </c>
      <c r="D665" t="s">
        <v>19516</v>
      </c>
      <c r="E665" t="s">
        <v>19815</v>
      </c>
      <c r="F665" t="s">
        <v>19513</v>
      </c>
      <c r="H665" t="s">
        <v>11136</v>
      </c>
      <c r="I665" s="1" t="s">
        <v>9141</v>
      </c>
      <c r="J665" t="s">
        <v>18447</v>
      </c>
      <c r="K665" t="s">
        <v>9142</v>
      </c>
    </row>
    <row r="666" spans="1:14" x14ac:dyDescent="0.25">
      <c r="A666" t="s">
        <v>18448</v>
      </c>
      <c r="B666" s="563" t="s">
        <v>13627</v>
      </c>
      <c r="C666" t="s">
        <v>18449</v>
      </c>
      <c r="D666" t="s">
        <v>12231</v>
      </c>
      <c r="E666" t="s">
        <v>18450</v>
      </c>
      <c r="F666" t="s">
        <v>18451</v>
      </c>
      <c r="H666" t="s">
        <v>18452</v>
      </c>
      <c r="I666" s="1" t="s">
        <v>9141</v>
      </c>
      <c r="J666" t="s">
        <v>18453</v>
      </c>
      <c r="K666" t="s">
        <v>9142</v>
      </c>
    </row>
    <row r="667" spans="1:14" x14ac:dyDescent="0.25">
      <c r="A667" t="s">
        <v>18454</v>
      </c>
      <c r="B667" s="563" t="s">
        <v>13628</v>
      </c>
      <c r="C667" t="s">
        <v>18455</v>
      </c>
      <c r="D667" t="s">
        <v>12231</v>
      </c>
      <c r="E667" t="s">
        <v>18456</v>
      </c>
      <c r="F667" t="s">
        <v>18457</v>
      </c>
      <c r="H667" t="s">
        <v>13711</v>
      </c>
      <c r="I667" s="1" t="s">
        <v>9141</v>
      </c>
      <c r="J667" t="s">
        <v>18458</v>
      </c>
      <c r="K667" t="s">
        <v>9142</v>
      </c>
      <c r="L667" t="s">
        <v>18459</v>
      </c>
    </row>
    <row r="668" spans="1:14" x14ac:dyDescent="0.25">
      <c r="A668" t="s">
        <v>18460</v>
      </c>
      <c r="B668" s="563" t="s">
        <v>13629</v>
      </c>
      <c r="C668" t="s">
        <v>18461</v>
      </c>
      <c r="D668" t="s">
        <v>12231</v>
      </c>
      <c r="E668" t="s">
        <v>18462</v>
      </c>
      <c r="F668" t="s">
        <v>18463</v>
      </c>
      <c r="H668" t="s">
        <v>17725</v>
      </c>
      <c r="I668" s="1" t="s">
        <v>9141</v>
      </c>
      <c r="J668" t="s">
        <v>18464</v>
      </c>
      <c r="K668" t="s">
        <v>9142</v>
      </c>
      <c r="L668" t="s">
        <v>11446</v>
      </c>
    </row>
    <row r="669" spans="1:14" x14ac:dyDescent="0.25">
      <c r="A669" t="s">
        <v>18465</v>
      </c>
      <c r="B669" s="563" t="s">
        <v>13630</v>
      </c>
      <c r="C669" t="s">
        <v>18466</v>
      </c>
      <c r="D669" t="s">
        <v>19514</v>
      </c>
      <c r="E669" t="s">
        <v>18467</v>
      </c>
      <c r="F669" t="s">
        <v>18468</v>
      </c>
      <c r="H669" t="s">
        <v>11136</v>
      </c>
      <c r="I669" s="1" t="s">
        <v>9141</v>
      </c>
      <c r="J669" t="s">
        <v>18469</v>
      </c>
      <c r="K669" t="s">
        <v>9142</v>
      </c>
      <c r="L669" t="s">
        <v>18470</v>
      </c>
    </row>
    <row r="670" spans="1:14" x14ac:dyDescent="0.25">
      <c r="A670" t="s">
        <v>18471</v>
      </c>
      <c r="B670" s="563" t="s">
        <v>13631</v>
      </c>
      <c r="C670" t="s">
        <v>18472</v>
      </c>
      <c r="E670" t="s">
        <v>18473</v>
      </c>
      <c r="F670" t="s">
        <v>18474</v>
      </c>
      <c r="H670" t="s">
        <v>12248</v>
      </c>
      <c r="I670" s="1" t="s">
        <v>9141</v>
      </c>
      <c r="J670" t="s">
        <v>18475</v>
      </c>
      <c r="K670" t="s">
        <v>9142</v>
      </c>
      <c r="L670" t="s">
        <v>18476</v>
      </c>
    </row>
    <row r="671" spans="1:14" x14ac:dyDescent="0.25">
      <c r="A671" t="s">
        <v>19411</v>
      </c>
      <c r="B671" s="563" t="s">
        <v>11562</v>
      </c>
      <c r="C671" t="s">
        <v>19515</v>
      </c>
      <c r="D671" t="s">
        <v>19516</v>
      </c>
      <c r="E671" t="s">
        <v>19517</v>
      </c>
      <c r="F671" t="s">
        <v>19518</v>
      </c>
      <c r="H671" t="s">
        <v>11430</v>
      </c>
      <c r="I671" s="1" t="s">
        <v>9141</v>
      </c>
      <c r="J671" t="s">
        <v>18478</v>
      </c>
      <c r="K671" t="s">
        <v>9142</v>
      </c>
      <c r="L671" t="s">
        <v>17634</v>
      </c>
      <c r="M671" s="119" t="s">
        <v>19431</v>
      </c>
      <c r="N671" t="s">
        <v>19519</v>
      </c>
    </row>
    <row r="672" spans="1:14" x14ac:dyDescent="0.25">
      <c r="A672" t="s">
        <v>18479</v>
      </c>
      <c r="B672" s="563" t="s">
        <v>13632</v>
      </c>
      <c r="C672" t="s">
        <v>18480</v>
      </c>
      <c r="D672" t="s">
        <v>12231</v>
      </c>
      <c r="E672" t="s">
        <v>18481</v>
      </c>
      <c r="F672" t="s">
        <v>18482</v>
      </c>
      <c r="H672" t="s">
        <v>11136</v>
      </c>
      <c r="I672" s="1" t="s">
        <v>9141</v>
      </c>
      <c r="J672" t="s">
        <v>18483</v>
      </c>
      <c r="K672" t="s">
        <v>9142</v>
      </c>
      <c r="L672" t="s">
        <v>13984</v>
      </c>
    </row>
    <row r="673" spans="1:12" x14ac:dyDescent="0.25">
      <c r="A673" t="s">
        <v>13633</v>
      </c>
      <c r="B673" s="563" t="s">
        <v>13634</v>
      </c>
      <c r="C673" t="s">
        <v>14141</v>
      </c>
      <c r="D673" t="s">
        <v>12231</v>
      </c>
      <c r="E673" t="s">
        <v>14142</v>
      </c>
      <c r="F673" t="s">
        <v>18484</v>
      </c>
      <c r="H673" t="s">
        <v>11437</v>
      </c>
      <c r="I673" s="1" t="s">
        <v>9141</v>
      </c>
      <c r="J673" t="s">
        <v>18485</v>
      </c>
      <c r="K673" t="s">
        <v>9142</v>
      </c>
      <c r="L673" t="s">
        <v>14146</v>
      </c>
    </row>
    <row r="674" spans="1:12" x14ac:dyDescent="0.25">
      <c r="A674" t="s">
        <v>18486</v>
      </c>
      <c r="B674" s="563" t="s">
        <v>13635</v>
      </c>
      <c r="C674" t="s">
        <v>18487</v>
      </c>
      <c r="D674" t="s">
        <v>19520</v>
      </c>
      <c r="E674" t="s">
        <v>14142</v>
      </c>
      <c r="F674" t="s">
        <v>19521</v>
      </c>
      <c r="H674" t="s">
        <v>11437</v>
      </c>
      <c r="I674" s="1" t="s">
        <v>9141</v>
      </c>
      <c r="J674" t="s">
        <v>19522</v>
      </c>
      <c r="K674" t="s">
        <v>9142</v>
      </c>
      <c r="L674" t="s">
        <v>14146</v>
      </c>
    </row>
    <row r="675" spans="1:12" x14ac:dyDescent="0.25">
      <c r="A675" t="s">
        <v>18488</v>
      </c>
      <c r="B675" s="563" t="s">
        <v>11563</v>
      </c>
      <c r="C675" t="s">
        <v>16664</v>
      </c>
      <c r="D675" t="s">
        <v>13753</v>
      </c>
      <c r="E675" t="s">
        <v>18489</v>
      </c>
      <c r="F675" t="s">
        <v>18490</v>
      </c>
      <c r="H675" t="s">
        <v>13874</v>
      </c>
      <c r="I675" s="1" t="s">
        <v>9141</v>
      </c>
      <c r="J675" t="s">
        <v>18491</v>
      </c>
      <c r="K675" t="s">
        <v>9142</v>
      </c>
      <c r="L675" t="s">
        <v>13725</v>
      </c>
    </row>
    <row r="676" spans="1:12" x14ac:dyDescent="0.25">
      <c r="A676" t="s">
        <v>18492</v>
      </c>
      <c r="B676" s="563" t="s">
        <v>13636</v>
      </c>
      <c r="C676" t="s">
        <v>18493</v>
      </c>
      <c r="D676" t="s">
        <v>12231</v>
      </c>
      <c r="E676" t="s">
        <v>18494</v>
      </c>
      <c r="F676" t="s">
        <v>18495</v>
      </c>
      <c r="H676" t="s">
        <v>14122</v>
      </c>
      <c r="I676" s="1" t="s">
        <v>9141</v>
      </c>
      <c r="J676" t="s">
        <v>14123</v>
      </c>
      <c r="K676" t="s">
        <v>9142</v>
      </c>
      <c r="L676" t="s">
        <v>18496</v>
      </c>
    </row>
    <row r="677" spans="1:12" x14ac:dyDescent="0.25">
      <c r="A677" t="s">
        <v>18497</v>
      </c>
      <c r="B677" s="563" t="s">
        <v>11564</v>
      </c>
      <c r="C677" t="s">
        <v>18498</v>
      </c>
      <c r="D677" t="s">
        <v>12231</v>
      </c>
      <c r="E677" t="s">
        <v>18499</v>
      </c>
      <c r="F677" t="s">
        <v>18500</v>
      </c>
      <c r="H677" t="s">
        <v>12353</v>
      </c>
      <c r="I677" s="1" t="s">
        <v>9141</v>
      </c>
      <c r="J677" t="s">
        <v>18501</v>
      </c>
      <c r="K677" t="s">
        <v>9142</v>
      </c>
    </row>
    <row r="678" spans="1:12" x14ac:dyDescent="0.25">
      <c r="A678" t="s">
        <v>13637</v>
      </c>
      <c r="B678" s="563" t="s">
        <v>13638</v>
      </c>
      <c r="C678" t="s">
        <v>18502</v>
      </c>
      <c r="D678" t="s">
        <v>12266</v>
      </c>
      <c r="E678" t="s">
        <v>18503</v>
      </c>
      <c r="F678" t="s">
        <v>18504</v>
      </c>
      <c r="H678" t="s">
        <v>13787</v>
      </c>
      <c r="I678" s="1" t="s">
        <v>9141</v>
      </c>
      <c r="J678" t="s">
        <v>14693</v>
      </c>
      <c r="K678" t="s">
        <v>9142</v>
      </c>
    </row>
    <row r="679" spans="1:12" x14ac:dyDescent="0.25">
      <c r="A679" t="s">
        <v>18505</v>
      </c>
      <c r="B679" s="563" t="s">
        <v>13639</v>
      </c>
      <c r="C679" t="s">
        <v>18506</v>
      </c>
      <c r="D679" t="s">
        <v>12266</v>
      </c>
      <c r="E679" t="s">
        <v>18507</v>
      </c>
      <c r="F679" t="s">
        <v>18508</v>
      </c>
      <c r="H679" t="s">
        <v>11432</v>
      </c>
      <c r="I679" s="1" t="s">
        <v>9141</v>
      </c>
      <c r="J679" t="s">
        <v>18509</v>
      </c>
      <c r="K679" t="s">
        <v>9142</v>
      </c>
    </row>
    <row r="680" spans="1:12" x14ac:dyDescent="0.25">
      <c r="A680" t="s">
        <v>19816</v>
      </c>
      <c r="B680" s="563" t="s">
        <v>13640</v>
      </c>
      <c r="E680" t="s">
        <v>19817</v>
      </c>
      <c r="F680" t="s">
        <v>18510</v>
      </c>
      <c r="H680" t="s">
        <v>11432</v>
      </c>
      <c r="I680" s="1" t="s">
        <v>9141</v>
      </c>
      <c r="J680" t="s">
        <v>11433</v>
      </c>
      <c r="K680" t="s">
        <v>9142</v>
      </c>
      <c r="L680" t="s">
        <v>11446</v>
      </c>
    </row>
    <row r="681" spans="1:12" x14ac:dyDescent="0.25">
      <c r="A681" t="s">
        <v>18511</v>
      </c>
      <c r="B681" s="563" t="s">
        <v>13641</v>
      </c>
      <c r="C681" t="s">
        <v>18512</v>
      </c>
      <c r="D681" t="s">
        <v>13729</v>
      </c>
      <c r="E681" t="s">
        <v>18513</v>
      </c>
      <c r="F681" t="s">
        <v>18514</v>
      </c>
      <c r="H681" t="s">
        <v>11438</v>
      </c>
      <c r="I681" s="1" t="s">
        <v>9141</v>
      </c>
      <c r="J681" t="s">
        <v>14110</v>
      </c>
      <c r="K681" t="s">
        <v>9142</v>
      </c>
      <c r="L681" t="s">
        <v>18515</v>
      </c>
    </row>
    <row r="682" spans="1:12" x14ac:dyDescent="0.25">
      <c r="A682" t="s">
        <v>13642</v>
      </c>
      <c r="B682" s="563" t="s">
        <v>13643</v>
      </c>
      <c r="C682" t="s">
        <v>18516</v>
      </c>
      <c r="D682" t="s">
        <v>12231</v>
      </c>
      <c r="E682" t="s">
        <v>18517</v>
      </c>
      <c r="F682" t="s">
        <v>19523</v>
      </c>
      <c r="H682" t="s">
        <v>12570</v>
      </c>
      <c r="I682" s="1" t="s">
        <v>9141</v>
      </c>
      <c r="J682" t="s">
        <v>12571</v>
      </c>
      <c r="K682" t="s">
        <v>9142</v>
      </c>
      <c r="L682" t="s">
        <v>18518</v>
      </c>
    </row>
    <row r="683" spans="1:12" x14ac:dyDescent="0.25">
      <c r="A683" t="s">
        <v>13644</v>
      </c>
      <c r="B683" s="563" t="s">
        <v>13645</v>
      </c>
      <c r="C683" t="s">
        <v>18519</v>
      </c>
      <c r="D683" t="s">
        <v>12266</v>
      </c>
      <c r="E683" t="s">
        <v>18520</v>
      </c>
      <c r="F683" t="s">
        <v>18521</v>
      </c>
      <c r="H683" t="s">
        <v>12239</v>
      </c>
      <c r="I683" s="1" t="s">
        <v>9141</v>
      </c>
      <c r="J683" t="s">
        <v>18522</v>
      </c>
      <c r="K683" t="s">
        <v>9142</v>
      </c>
    </row>
    <row r="684" spans="1:12" x14ac:dyDescent="0.25">
      <c r="A684" t="s">
        <v>18523</v>
      </c>
      <c r="B684" s="563" t="s">
        <v>13646</v>
      </c>
      <c r="C684" t="s">
        <v>18524</v>
      </c>
      <c r="D684" t="s">
        <v>12231</v>
      </c>
      <c r="E684" t="s">
        <v>18525</v>
      </c>
      <c r="F684" t="s">
        <v>18526</v>
      </c>
      <c r="G684" t="s">
        <v>16098</v>
      </c>
      <c r="H684" t="s">
        <v>11437</v>
      </c>
      <c r="I684" s="1" t="s">
        <v>9141</v>
      </c>
      <c r="J684" t="s">
        <v>18527</v>
      </c>
      <c r="K684" t="s">
        <v>9142</v>
      </c>
      <c r="L684" t="s">
        <v>18528</v>
      </c>
    </row>
    <row r="685" spans="1:12" x14ac:dyDescent="0.25">
      <c r="A685" t="s">
        <v>18529</v>
      </c>
      <c r="B685" s="563" t="s">
        <v>11565</v>
      </c>
      <c r="C685" t="s">
        <v>18530</v>
      </c>
      <c r="D685" t="s">
        <v>12231</v>
      </c>
      <c r="E685" t="s">
        <v>18531</v>
      </c>
      <c r="F685" t="s">
        <v>18532</v>
      </c>
      <c r="H685" t="s">
        <v>13874</v>
      </c>
      <c r="I685" s="1" t="s">
        <v>9141</v>
      </c>
      <c r="J685" t="s">
        <v>18533</v>
      </c>
      <c r="K685" t="s">
        <v>9142</v>
      </c>
      <c r="L685" t="s">
        <v>18534</v>
      </c>
    </row>
    <row r="686" spans="1:12" x14ac:dyDescent="0.25">
      <c r="A686" t="s">
        <v>18535</v>
      </c>
      <c r="B686" s="563" t="s">
        <v>11566</v>
      </c>
      <c r="C686" t="s">
        <v>18536</v>
      </c>
      <c r="D686" t="s">
        <v>12231</v>
      </c>
      <c r="E686" t="s">
        <v>18537</v>
      </c>
      <c r="F686" t="s">
        <v>18538</v>
      </c>
      <c r="H686" t="s">
        <v>18539</v>
      </c>
      <c r="I686" s="1" t="s">
        <v>9141</v>
      </c>
      <c r="J686" t="s">
        <v>18540</v>
      </c>
      <c r="K686" t="s">
        <v>9142</v>
      </c>
      <c r="L686" t="s">
        <v>18541</v>
      </c>
    </row>
    <row r="687" spans="1:12" x14ac:dyDescent="0.25">
      <c r="A687" t="s">
        <v>18542</v>
      </c>
      <c r="B687" s="563" t="s">
        <v>11567</v>
      </c>
      <c r="C687" t="s">
        <v>18543</v>
      </c>
      <c r="E687" t="s">
        <v>18544</v>
      </c>
      <c r="F687" t="s">
        <v>18545</v>
      </c>
      <c r="H687" t="s">
        <v>13022</v>
      </c>
      <c r="I687" s="1" t="s">
        <v>9141</v>
      </c>
      <c r="J687" t="s">
        <v>18546</v>
      </c>
      <c r="K687" t="s">
        <v>9142</v>
      </c>
      <c r="L687" t="s">
        <v>18547</v>
      </c>
    </row>
    <row r="688" spans="1:12" x14ac:dyDescent="0.25">
      <c r="A688" t="s">
        <v>18548</v>
      </c>
      <c r="B688" s="563" t="s">
        <v>11568</v>
      </c>
      <c r="C688" t="s">
        <v>18549</v>
      </c>
      <c r="D688" t="s">
        <v>12231</v>
      </c>
      <c r="E688" t="s">
        <v>18550</v>
      </c>
      <c r="F688" t="s">
        <v>18551</v>
      </c>
      <c r="H688" t="s">
        <v>16719</v>
      </c>
      <c r="I688" s="1" t="s">
        <v>9141</v>
      </c>
      <c r="J688" t="s">
        <v>18552</v>
      </c>
      <c r="K688" t="s">
        <v>9142</v>
      </c>
      <c r="L688" t="s">
        <v>11446</v>
      </c>
    </row>
    <row r="689" spans="1:15" x14ac:dyDescent="0.25">
      <c r="A689" t="s">
        <v>18553</v>
      </c>
      <c r="B689" s="563" t="s">
        <v>13648</v>
      </c>
      <c r="C689" t="s">
        <v>18554</v>
      </c>
      <c r="D689" t="s">
        <v>12266</v>
      </c>
      <c r="E689" t="s">
        <v>18555</v>
      </c>
      <c r="F689" t="s">
        <v>18556</v>
      </c>
      <c r="H689" t="s">
        <v>11136</v>
      </c>
      <c r="I689" s="1" t="s">
        <v>9141</v>
      </c>
      <c r="J689" t="s">
        <v>18557</v>
      </c>
      <c r="K689" t="s">
        <v>9142</v>
      </c>
    </row>
    <row r="690" spans="1:15" x14ac:dyDescent="0.25">
      <c r="A690" t="s">
        <v>18558</v>
      </c>
      <c r="B690" s="563" t="s">
        <v>11569</v>
      </c>
      <c r="C690" t="s">
        <v>18559</v>
      </c>
      <c r="D690" t="s">
        <v>19524</v>
      </c>
      <c r="E690" t="s">
        <v>18560</v>
      </c>
      <c r="F690" t="s">
        <v>18561</v>
      </c>
      <c r="H690" t="s">
        <v>11437</v>
      </c>
      <c r="I690" s="1" t="s">
        <v>9141</v>
      </c>
      <c r="J690" t="s">
        <v>18562</v>
      </c>
      <c r="K690" t="s">
        <v>9142</v>
      </c>
      <c r="L690" t="s">
        <v>14007</v>
      </c>
    </row>
    <row r="691" spans="1:15" x14ac:dyDescent="0.25">
      <c r="A691" t="s">
        <v>18563</v>
      </c>
      <c r="B691" s="563" t="s">
        <v>13649</v>
      </c>
      <c r="C691" t="s">
        <v>18564</v>
      </c>
      <c r="D691" t="s">
        <v>12231</v>
      </c>
      <c r="E691" t="s">
        <v>18565</v>
      </c>
      <c r="F691" t="s">
        <v>18566</v>
      </c>
      <c r="H691" t="s">
        <v>13711</v>
      </c>
      <c r="I691" s="1" t="s">
        <v>9141</v>
      </c>
      <c r="J691" t="s">
        <v>18567</v>
      </c>
      <c r="K691" t="s">
        <v>9142</v>
      </c>
      <c r="L691" t="s">
        <v>18568</v>
      </c>
    </row>
    <row r="692" spans="1:15" x14ac:dyDescent="0.25">
      <c r="A692" t="s">
        <v>18569</v>
      </c>
      <c r="B692" s="563" t="s">
        <v>13650</v>
      </c>
      <c r="C692" t="s">
        <v>18570</v>
      </c>
      <c r="D692" t="s">
        <v>12231</v>
      </c>
      <c r="E692" t="s">
        <v>18571</v>
      </c>
      <c r="F692" t="s">
        <v>18566</v>
      </c>
      <c r="H692" t="s">
        <v>13711</v>
      </c>
      <c r="I692" s="1" t="s">
        <v>9141</v>
      </c>
      <c r="J692" t="s">
        <v>18567</v>
      </c>
      <c r="K692" t="s">
        <v>9142</v>
      </c>
      <c r="L692" t="s">
        <v>17305</v>
      </c>
    </row>
    <row r="693" spans="1:15" x14ac:dyDescent="0.25">
      <c r="A693" t="s">
        <v>18572</v>
      </c>
      <c r="B693" s="563" t="s">
        <v>13651</v>
      </c>
      <c r="C693" t="s">
        <v>18573</v>
      </c>
      <c r="D693" t="s">
        <v>12231</v>
      </c>
      <c r="E693" t="s">
        <v>18574</v>
      </c>
      <c r="F693" t="s">
        <v>18575</v>
      </c>
      <c r="G693" t="s">
        <v>18576</v>
      </c>
      <c r="H693" t="s">
        <v>11437</v>
      </c>
      <c r="I693" s="1" t="s">
        <v>9141</v>
      </c>
      <c r="J693" t="s">
        <v>12709</v>
      </c>
      <c r="K693" t="s">
        <v>9142</v>
      </c>
      <c r="L693" t="s">
        <v>18577</v>
      </c>
    </row>
    <row r="694" spans="1:15" x14ac:dyDescent="0.25">
      <c r="A694" t="s">
        <v>13652</v>
      </c>
      <c r="B694" s="563" t="s">
        <v>13653</v>
      </c>
      <c r="C694" t="s">
        <v>18578</v>
      </c>
      <c r="D694" t="s">
        <v>12231</v>
      </c>
      <c r="E694" t="s">
        <v>18579</v>
      </c>
      <c r="F694" t="s">
        <v>18580</v>
      </c>
      <c r="H694" t="s">
        <v>11136</v>
      </c>
      <c r="I694" s="1" t="s">
        <v>9141</v>
      </c>
      <c r="J694" t="s">
        <v>18581</v>
      </c>
      <c r="K694" t="s">
        <v>9142</v>
      </c>
      <c r="L694" t="s">
        <v>13688</v>
      </c>
    </row>
    <row r="695" spans="1:15" x14ac:dyDescent="0.25">
      <c r="A695" t="s">
        <v>18582</v>
      </c>
      <c r="B695" s="563" t="s">
        <v>13654</v>
      </c>
      <c r="C695" t="s">
        <v>18583</v>
      </c>
      <c r="D695" t="s">
        <v>19525</v>
      </c>
      <c r="E695" t="s">
        <v>18584</v>
      </c>
      <c r="F695" t="s">
        <v>18585</v>
      </c>
      <c r="H695" t="s">
        <v>13010</v>
      </c>
      <c r="I695" s="1" t="s">
        <v>9141</v>
      </c>
      <c r="J695" t="s">
        <v>18586</v>
      </c>
      <c r="K695" t="s">
        <v>9142</v>
      </c>
      <c r="L695" t="s">
        <v>18587</v>
      </c>
    </row>
    <row r="696" spans="1:15" x14ac:dyDescent="0.25">
      <c r="A696" t="s">
        <v>18588</v>
      </c>
      <c r="B696" s="563" t="s">
        <v>13655</v>
      </c>
      <c r="C696" t="s">
        <v>18589</v>
      </c>
      <c r="D696" t="s">
        <v>12231</v>
      </c>
      <c r="E696" t="s">
        <v>18590</v>
      </c>
      <c r="F696" t="s">
        <v>18591</v>
      </c>
      <c r="H696" t="s">
        <v>14709</v>
      </c>
      <c r="I696" s="1" t="s">
        <v>9141</v>
      </c>
      <c r="J696" t="s">
        <v>15489</v>
      </c>
      <c r="K696" t="s">
        <v>9142</v>
      </c>
      <c r="L696" t="s">
        <v>18592</v>
      </c>
    </row>
    <row r="697" spans="1:15" x14ac:dyDescent="0.25">
      <c r="A697" t="s">
        <v>19818</v>
      </c>
      <c r="B697" s="563" t="s">
        <v>11570</v>
      </c>
      <c r="C697" t="s">
        <v>19819</v>
      </c>
      <c r="D697" t="s">
        <v>13753</v>
      </c>
      <c r="E697" t="s">
        <v>19820</v>
      </c>
      <c r="F697" t="s">
        <v>18593</v>
      </c>
      <c r="H697" t="s">
        <v>11432</v>
      </c>
      <c r="I697" s="1" t="s">
        <v>9141</v>
      </c>
      <c r="J697" t="s">
        <v>18594</v>
      </c>
      <c r="K697" t="s">
        <v>9142</v>
      </c>
      <c r="L697" t="s">
        <v>18595</v>
      </c>
    </row>
    <row r="698" spans="1:15" x14ac:dyDescent="0.25">
      <c r="A698" t="s">
        <v>18596</v>
      </c>
      <c r="B698" s="563" t="s">
        <v>13656</v>
      </c>
      <c r="C698" t="s">
        <v>18597</v>
      </c>
      <c r="D698" t="s">
        <v>12231</v>
      </c>
      <c r="E698" t="s">
        <v>18598</v>
      </c>
      <c r="F698" t="s">
        <v>18599</v>
      </c>
      <c r="H698" t="s">
        <v>11432</v>
      </c>
      <c r="I698" s="1" t="s">
        <v>9141</v>
      </c>
      <c r="J698" t="s">
        <v>18600</v>
      </c>
      <c r="K698" t="s">
        <v>9142</v>
      </c>
    </row>
    <row r="699" spans="1:15" x14ac:dyDescent="0.25">
      <c r="A699" t="s">
        <v>18601</v>
      </c>
      <c r="B699" s="563" t="s">
        <v>13657</v>
      </c>
      <c r="C699" t="s">
        <v>18602</v>
      </c>
      <c r="D699" t="s">
        <v>12231</v>
      </c>
      <c r="E699" t="s">
        <v>18603</v>
      </c>
      <c r="F699" t="s">
        <v>18604</v>
      </c>
      <c r="H699" t="s">
        <v>11437</v>
      </c>
      <c r="I699" s="1" t="s">
        <v>9141</v>
      </c>
      <c r="J699" t="s">
        <v>18605</v>
      </c>
      <c r="K699" t="s">
        <v>9142</v>
      </c>
    </row>
    <row r="700" spans="1:15" x14ac:dyDescent="0.25">
      <c r="A700" t="s">
        <v>18606</v>
      </c>
      <c r="B700" s="9" t="s">
        <v>11571</v>
      </c>
      <c r="C700" s="397" t="s">
        <v>18607</v>
      </c>
      <c r="D700" t="s">
        <v>13779</v>
      </c>
      <c r="E700" t="s">
        <v>18608</v>
      </c>
      <c r="F700" t="s">
        <v>17581</v>
      </c>
      <c r="H700" t="s">
        <v>11437</v>
      </c>
      <c r="I700" s="1" t="s">
        <v>9141</v>
      </c>
      <c r="J700" t="s">
        <v>14010</v>
      </c>
      <c r="K700" t="s">
        <v>9142</v>
      </c>
      <c r="O700" t="s">
        <v>18609</v>
      </c>
    </row>
    <row r="701" spans="1:15" x14ac:dyDescent="0.25">
      <c r="A701" t="s">
        <v>13658</v>
      </c>
      <c r="B701" s="563" t="s">
        <v>13659</v>
      </c>
      <c r="C701" t="s">
        <v>13660</v>
      </c>
      <c r="D701" t="s">
        <v>12231</v>
      </c>
      <c r="E701" t="s">
        <v>13661</v>
      </c>
      <c r="F701" t="s">
        <v>13662</v>
      </c>
      <c r="H701" t="s">
        <v>11432</v>
      </c>
      <c r="I701" s="1" t="s">
        <v>9141</v>
      </c>
      <c r="J701" t="s">
        <v>13663</v>
      </c>
      <c r="K701" t="s">
        <v>9142</v>
      </c>
      <c r="L701" t="s">
        <v>13664</v>
      </c>
      <c r="M701" s="119" t="s">
        <v>16649</v>
      </c>
      <c r="N701" t="s">
        <v>13665</v>
      </c>
    </row>
    <row r="702" spans="1:15" x14ac:dyDescent="0.25">
      <c r="A702" t="s">
        <v>13666</v>
      </c>
      <c r="B702" s="563" t="s">
        <v>13667</v>
      </c>
      <c r="C702" t="s">
        <v>13668</v>
      </c>
      <c r="D702" t="s">
        <v>12231</v>
      </c>
      <c r="E702" t="s">
        <v>13669</v>
      </c>
      <c r="F702" t="s">
        <v>13670</v>
      </c>
      <c r="H702" t="s">
        <v>13671</v>
      </c>
      <c r="I702" s="1" t="s">
        <v>9141</v>
      </c>
      <c r="J702" t="s">
        <v>13672</v>
      </c>
      <c r="K702" t="s">
        <v>9142</v>
      </c>
      <c r="M702" s="119" t="s">
        <v>15842</v>
      </c>
    </row>
    <row r="703" spans="1:15" x14ac:dyDescent="0.25">
      <c r="A703" t="s">
        <v>13673</v>
      </c>
      <c r="B703" s="563" t="s">
        <v>13674</v>
      </c>
      <c r="C703" t="s">
        <v>13675</v>
      </c>
      <c r="E703" t="s">
        <v>13676</v>
      </c>
      <c r="F703" t="s">
        <v>13677</v>
      </c>
      <c r="H703" t="s">
        <v>12264</v>
      </c>
      <c r="I703" s="1" t="s">
        <v>9141</v>
      </c>
      <c r="J703" t="s">
        <v>13678</v>
      </c>
      <c r="K703" t="s">
        <v>9142</v>
      </c>
      <c r="M703" s="119" t="s">
        <v>15842</v>
      </c>
      <c r="N703" t="s">
        <v>13679</v>
      </c>
      <c r="O703" t="s">
        <v>13680</v>
      </c>
    </row>
    <row r="704" spans="1:15" x14ac:dyDescent="0.25">
      <c r="A704" t="s">
        <v>13681</v>
      </c>
      <c r="B704" s="563" t="s">
        <v>13682</v>
      </c>
      <c r="C704" t="s">
        <v>13683</v>
      </c>
      <c r="D704" t="s">
        <v>12231</v>
      </c>
      <c r="E704" t="s">
        <v>13684</v>
      </c>
      <c r="F704" t="s">
        <v>13685</v>
      </c>
      <c r="H704" t="s">
        <v>13686</v>
      </c>
      <c r="I704" s="1" t="s">
        <v>9141</v>
      </c>
      <c r="J704" t="s">
        <v>13687</v>
      </c>
      <c r="K704" t="s">
        <v>9142</v>
      </c>
      <c r="L704" t="s">
        <v>13688</v>
      </c>
      <c r="M704" s="119" t="s">
        <v>15839</v>
      </c>
      <c r="N704" t="s">
        <v>13689</v>
      </c>
    </row>
    <row r="705" spans="1:15" x14ac:dyDescent="0.25">
      <c r="A705" t="s">
        <v>13690</v>
      </c>
      <c r="B705" s="563" t="s">
        <v>13691</v>
      </c>
      <c r="C705" t="s">
        <v>13692</v>
      </c>
      <c r="D705" t="s">
        <v>13693</v>
      </c>
      <c r="E705" t="s">
        <v>13694</v>
      </c>
      <c r="F705" t="s">
        <v>13695</v>
      </c>
      <c r="H705" t="s">
        <v>13671</v>
      </c>
      <c r="I705" s="1" t="s">
        <v>9141</v>
      </c>
      <c r="J705" t="s">
        <v>13696</v>
      </c>
      <c r="K705" t="s">
        <v>9142</v>
      </c>
    </row>
    <row r="706" spans="1:15" x14ac:dyDescent="0.25">
      <c r="A706" t="s">
        <v>13697</v>
      </c>
      <c r="B706" s="563" t="s">
        <v>11572</v>
      </c>
      <c r="C706" t="s">
        <v>13698</v>
      </c>
      <c r="D706" t="s">
        <v>13699</v>
      </c>
      <c r="E706" t="s">
        <v>13700</v>
      </c>
      <c r="F706" t="s">
        <v>13701</v>
      </c>
      <c r="H706" t="s">
        <v>13702</v>
      </c>
      <c r="I706" s="1" t="s">
        <v>9141</v>
      </c>
      <c r="J706" t="s">
        <v>13703</v>
      </c>
      <c r="K706" t="s">
        <v>9142</v>
      </c>
      <c r="M706" s="119" t="s">
        <v>15841</v>
      </c>
      <c r="N706" t="s">
        <v>13704</v>
      </c>
      <c r="O706" t="s">
        <v>13705</v>
      </c>
    </row>
    <row r="707" spans="1:15" x14ac:dyDescent="0.25">
      <c r="A707" t="s">
        <v>13706</v>
      </c>
      <c r="B707" s="563" t="s">
        <v>13707</v>
      </c>
      <c r="C707" t="s">
        <v>13708</v>
      </c>
      <c r="D707" t="s">
        <v>12231</v>
      </c>
      <c r="E707" t="s">
        <v>13709</v>
      </c>
      <c r="F707" t="s">
        <v>13710</v>
      </c>
      <c r="H707" t="s">
        <v>13711</v>
      </c>
      <c r="I707" s="1" t="s">
        <v>9141</v>
      </c>
      <c r="J707" t="s">
        <v>13712</v>
      </c>
      <c r="K707" t="s">
        <v>9142</v>
      </c>
      <c r="L707" t="s">
        <v>11450</v>
      </c>
    </row>
    <row r="708" spans="1:15" x14ac:dyDescent="0.25">
      <c r="A708" t="s">
        <v>13713</v>
      </c>
      <c r="B708" s="563" t="s">
        <v>11573</v>
      </c>
      <c r="C708" t="s">
        <v>13714</v>
      </c>
      <c r="D708" t="s">
        <v>13699</v>
      </c>
      <c r="E708" t="s">
        <v>13715</v>
      </c>
      <c r="F708" t="s">
        <v>13716</v>
      </c>
      <c r="H708" t="s">
        <v>11136</v>
      </c>
      <c r="I708" s="1" t="s">
        <v>9141</v>
      </c>
      <c r="J708" t="s">
        <v>12277</v>
      </c>
      <c r="K708" t="s">
        <v>9142</v>
      </c>
      <c r="M708" s="119" t="s">
        <v>15838</v>
      </c>
      <c r="N708" t="s">
        <v>13717</v>
      </c>
    </row>
    <row r="709" spans="1:15" x14ac:dyDescent="0.25">
      <c r="A709" t="s">
        <v>13718</v>
      </c>
      <c r="B709" s="563" t="s">
        <v>13719</v>
      </c>
      <c r="C709" t="s">
        <v>13720</v>
      </c>
      <c r="D709" t="s">
        <v>12231</v>
      </c>
      <c r="E709" t="s">
        <v>13721</v>
      </c>
      <c r="F709" t="s">
        <v>13722</v>
      </c>
      <c r="H709" t="s">
        <v>13723</v>
      </c>
      <c r="I709" s="1" t="s">
        <v>9141</v>
      </c>
      <c r="J709" t="s">
        <v>13724</v>
      </c>
      <c r="K709" t="s">
        <v>9142</v>
      </c>
      <c r="L709" t="s">
        <v>13725</v>
      </c>
      <c r="M709" s="119" t="s">
        <v>15840</v>
      </c>
      <c r="N709" t="s">
        <v>13726</v>
      </c>
    </row>
    <row r="710" spans="1:15" x14ac:dyDescent="0.25">
      <c r="A710" t="s">
        <v>13727</v>
      </c>
      <c r="B710" s="563" t="s">
        <v>11574</v>
      </c>
      <c r="C710" t="s">
        <v>13728</v>
      </c>
      <c r="D710" t="s">
        <v>13729</v>
      </c>
      <c r="E710" t="s">
        <v>13730</v>
      </c>
      <c r="F710" t="s">
        <v>13731</v>
      </c>
      <c r="H710" t="s">
        <v>11136</v>
      </c>
      <c r="I710" s="1" t="s">
        <v>9141</v>
      </c>
      <c r="J710" t="s">
        <v>12407</v>
      </c>
      <c r="K710" t="s">
        <v>9142</v>
      </c>
      <c r="L710" t="s">
        <v>13732</v>
      </c>
      <c r="M710" s="119" t="s">
        <v>15849</v>
      </c>
      <c r="N710" t="s">
        <v>13733</v>
      </c>
    </row>
    <row r="711" spans="1:15" x14ac:dyDescent="0.25">
      <c r="A711" t="s">
        <v>13734</v>
      </c>
      <c r="B711" s="563" t="s">
        <v>13735</v>
      </c>
      <c r="C711" t="s">
        <v>13736</v>
      </c>
      <c r="D711" t="s">
        <v>12231</v>
      </c>
      <c r="E711" t="s">
        <v>13737</v>
      </c>
      <c r="F711" t="s">
        <v>13738</v>
      </c>
      <c r="H711" t="s">
        <v>12264</v>
      </c>
      <c r="I711" s="1" t="s">
        <v>9141</v>
      </c>
      <c r="J711" t="s">
        <v>13739</v>
      </c>
      <c r="K711" t="s">
        <v>9142</v>
      </c>
    </row>
    <row r="712" spans="1:15" x14ac:dyDescent="0.25">
      <c r="A712" t="s">
        <v>13740</v>
      </c>
      <c r="B712" s="563" t="s">
        <v>13741</v>
      </c>
      <c r="C712" t="s">
        <v>13742</v>
      </c>
      <c r="D712" t="s">
        <v>12231</v>
      </c>
      <c r="E712" t="s">
        <v>13743</v>
      </c>
      <c r="F712" t="s">
        <v>13744</v>
      </c>
      <c r="H712" t="s">
        <v>11432</v>
      </c>
      <c r="I712" s="1" t="s">
        <v>9141</v>
      </c>
      <c r="J712" t="s">
        <v>12782</v>
      </c>
      <c r="K712" t="s">
        <v>9142</v>
      </c>
    </row>
    <row r="713" spans="1:15" x14ac:dyDescent="0.25">
      <c r="A713" t="s">
        <v>13745</v>
      </c>
      <c r="B713" s="563" t="s">
        <v>13746</v>
      </c>
      <c r="C713" t="s">
        <v>13747</v>
      </c>
      <c r="D713" t="s">
        <v>12231</v>
      </c>
      <c r="F713" t="s">
        <v>13748</v>
      </c>
      <c r="H713" t="s">
        <v>11437</v>
      </c>
      <c r="I713" s="1" t="s">
        <v>9141</v>
      </c>
      <c r="J713" t="s">
        <v>13749</v>
      </c>
      <c r="K713" t="s">
        <v>9142</v>
      </c>
    </row>
    <row r="714" spans="1:15" x14ac:dyDescent="0.25">
      <c r="A714" t="s">
        <v>13750</v>
      </c>
      <c r="B714" s="563" t="s">
        <v>13751</v>
      </c>
      <c r="C714" t="s">
        <v>13752</v>
      </c>
      <c r="D714" t="s">
        <v>13753</v>
      </c>
      <c r="F714" t="s">
        <v>13754</v>
      </c>
      <c r="H714" t="s">
        <v>11466</v>
      </c>
      <c r="I714" s="1" t="s">
        <v>9141</v>
      </c>
      <c r="J714" t="s">
        <v>11467</v>
      </c>
      <c r="K714" t="s">
        <v>9142</v>
      </c>
    </row>
    <row r="715" spans="1:15" x14ac:dyDescent="0.25">
      <c r="A715" t="s">
        <v>13755</v>
      </c>
      <c r="B715" s="563" t="s">
        <v>11575</v>
      </c>
      <c r="C715" t="s">
        <v>13756</v>
      </c>
      <c r="D715" t="s">
        <v>12231</v>
      </c>
      <c r="E715" t="s">
        <v>13757</v>
      </c>
      <c r="F715" t="s">
        <v>13758</v>
      </c>
      <c r="H715" t="s">
        <v>13759</v>
      </c>
      <c r="I715" s="1" t="s">
        <v>9141</v>
      </c>
      <c r="J715" t="s">
        <v>13760</v>
      </c>
      <c r="K715" t="s">
        <v>9142</v>
      </c>
    </row>
    <row r="716" spans="1:15" x14ac:dyDescent="0.25">
      <c r="A716" t="s">
        <v>13761</v>
      </c>
      <c r="B716" s="563" t="s">
        <v>11576</v>
      </c>
      <c r="C716" t="s">
        <v>13762</v>
      </c>
      <c r="D716" t="s">
        <v>12231</v>
      </c>
      <c r="E716" t="s">
        <v>13763</v>
      </c>
      <c r="F716" t="s">
        <v>13764</v>
      </c>
      <c r="H716" t="s">
        <v>13765</v>
      </c>
      <c r="I716" s="1" t="s">
        <v>9141</v>
      </c>
      <c r="J716" t="s">
        <v>13766</v>
      </c>
      <c r="K716" t="s">
        <v>9142</v>
      </c>
      <c r="L716" t="s">
        <v>13767</v>
      </c>
      <c r="M716" s="119" t="s">
        <v>15844</v>
      </c>
      <c r="N716" t="s">
        <v>13768</v>
      </c>
    </row>
    <row r="717" spans="1:15" x14ac:dyDescent="0.25">
      <c r="A717" t="s">
        <v>13769</v>
      </c>
      <c r="B717" s="563" t="s">
        <v>11577</v>
      </c>
      <c r="C717" t="s">
        <v>13770</v>
      </c>
      <c r="D717" t="s">
        <v>13699</v>
      </c>
      <c r="E717" t="s">
        <v>13771</v>
      </c>
      <c r="F717" t="s">
        <v>13772</v>
      </c>
      <c r="H717" t="s">
        <v>13773</v>
      </c>
      <c r="I717" s="1" t="s">
        <v>9141</v>
      </c>
      <c r="J717" t="s">
        <v>13774</v>
      </c>
      <c r="K717" t="s">
        <v>9142</v>
      </c>
      <c r="L717" t="s">
        <v>11446</v>
      </c>
      <c r="M717" s="119" t="s">
        <v>15839</v>
      </c>
      <c r="N717" t="s">
        <v>13775</v>
      </c>
    </row>
    <row r="718" spans="1:15" x14ac:dyDescent="0.25">
      <c r="A718" t="s">
        <v>13776</v>
      </c>
      <c r="B718" s="563" t="s">
        <v>13777</v>
      </c>
      <c r="C718" t="s">
        <v>13778</v>
      </c>
      <c r="D718" t="s">
        <v>13779</v>
      </c>
      <c r="E718" t="s">
        <v>18083</v>
      </c>
      <c r="F718" t="s">
        <v>13780</v>
      </c>
      <c r="H718" t="s">
        <v>11437</v>
      </c>
      <c r="I718" s="1" t="s">
        <v>9141</v>
      </c>
      <c r="J718" t="s">
        <v>13781</v>
      </c>
      <c r="K718" t="s">
        <v>9142</v>
      </c>
      <c r="L718" t="s">
        <v>18084</v>
      </c>
    </row>
    <row r="719" spans="1:15" x14ac:dyDescent="0.25">
      <c r="A719" t="s">
        <v>13782</v>
      </c>
      <c r="B719" s="563" t="s">
        <v>13783</v>
      </c>
      <c r="C719" t="s">
        <v>13784</v>
      </c>
      <c r="E719" t="s">
        <v>13785</v>
      </c>
      <c r="F719" t="s">
        <v>13786</v>
      </c>
      <c r="H719" t="s">
        <v>13787</v>
      </c>
      <c r="I719" s="1" t="s">
        <v>9141</v>
      </c>
      <c r="J719" t="s">
        <v>13788</v>
      </c>
      <c r="K719" t="s">
        <v>9142</v>
      </c>
      <c r="L719" t="s">
        <v>13789</v>
      </c>
    </row>
    <row r="720" spans="1:15" x14ac:dyDescent="0.25">
      <c r="A720" t="s">
        <v>19821</v>
      </c>
      <c r="B720" s="563" t="s">
        <v>13790</v>
      </c>
      <c r="C720" t="s">
        <v>13791</v>
      </c>
      <c r="E720" t="s">
        <v>13792</v>
      </c>
      <c r="F720" t="s">
        <v>13793</v>
      </c>
      <c r="H720" t="s">
        <v>13794</v>
      </c>
      <c r="I720" s="1" t="s">
        <v>9141</v>
      </c>
      <c r="J720" t="s">
        <v>13795</v>
      </c>
      <c r="K720" t="s">
        <v>9142</v>
      </c>
    </row>
    <row r="721" spans="1:15" x14ac:dyDescent="0.25">
      <c r="A721" t="s">
        <v>13796</v>
      </c>
      <c r="B721" s="563" t="s">
        <v>11578</v>
      </c>
      <c r="C721" t="s">
        <v>13797</v>
      </c>
      <c r="D721" t="s">
        <v>12231</v>
      </c>
      <c r="F721" t="s">
        <v>13798</v>
      </c>
      <c r="H721" t="s">
        <v>12421</v>
      </c>
      <c r="I721" s="1" t="s">
        <v>9141</v>
      </c>
      <c r="J721" t="s">
        <v>13799</v>
      </c>
      <c r="K721" t="s">
        <v>9142</v>
      </c>
    </row>
    <row r="722" spans="1:15" x14ac:dyDescent="0.25">
      <c r="A722" t="s">
        <v>13800</v>
      </c>
      <c r="B722" s="563" t="s">
        <v>13801</v>
      </c>
      <c r="C722" t="s">
        <v>13802</v>
      </c>
      <c r="D722" t="s">
        <v>12231</v>
      </c>
      <c r="E722" t="s">
        <v>13803</v>
      </c>
      <c r="F722" t="s">
        <v>13804</v>
      </c>
      <c r="H722" t="s">
        <v>13805</v>
      </c>
      <c r="I722" s="1" t="s">
        <v>9141</v>
      </c>
      <c r="J722" t="s">
        <v>13806</v>
      </c>
      <c r="K722" t="s">
        <v>9142</v>
      </c>
      <c r="L722" t="s">
        <v>12959</v>
      </c>
    </row>
    <row r="723" spans="1:15" x14ac:dyDescent="0.25">
      <c r="A723" t="s">
        <v>13807</v>
      </c>
      <c r="B723" s="563" t="s">
        <v>13808</v>
      </c>
      <c r="I723" s="1" t="s">
        <v>9141</v>
      </c>
      <c r="K723" t="s">
        <v>9142</v>
      </c>
    </row>
    <row r="724" spans="1:15" x14ac:dyDescent="0.25">
      <c r="A724" t="s">
        <v>13809</v>
      </c>
      <c r="B724" s="563" t="s">
        <v>11579</v>
      </c>
      <c r="C724" t="s">
        <v>13810</v>
      </c>
      <c r="D724" t="s">
        <v>12231</v>
      </c>
      <c r="E724" t="s">
        <v>13811</v>
      </c>
      <c r="F724" t="s">
        <v>13812</v>
      </c>
      <c r="H724" t="s">
        <v>11430</v>
      </c>
      <c r="I724" s="1" t="s">
        <v>9141</v>
      </c>
      <c r="J724" t="s">
        <v>13813</v>
      </c>
      <c r="K724" t="s">
        <v>9142</v>
      </c>
      <c r="L724" t="s">
        <v>13814</v>
      </c>
      <c r="M724" s="119" t="s">
        <v>15839</v>
      </c>
      <c r="N724" t="s">
        <v>13815</v>
      </c>
    </row>
    <row r="725" spans="1:15" x14ac:dyDescent="0.25">
      <c r="A725" t="s">
        <v>13816</v>
      </c>
      <c r="B725" s="563" t="s">
        <v>13817</v>
      </c>
      <c r="C725" t="s">
        <v>13818</v>
      </c>
      <c r="D725" t="s">
        <v>12231</v>
      </c>
      <c r="E725" t="s">
        <v>18085</v>
      </c>
      <c r="F725" t="s">
        <v>13819</v>
      </c>
      <c r="G725" t="s">
        <v>13820</v>
      </c>
      <c r="H725" t="s">
        <v>12256</v>
      </c>
      <c r="I725" s="1" t="s">
        <v>9141</v>
      </c>
      <c r="J725" t="s">
        <v>13821</v>
      </c>
      <c r="K725" t="s">
        <v>9142</v>
      </c>
      <c r="L725" t="s">
        <v>13814</v>
      </c>
      <c r="N725" t="s">
        <v>13822</v>
      </c>
      <c r="O725" t="s">
        <v>13705</v>
      </c>
    </row>
    <row r="726" spans="1:15" x14ac:dyDescent="0.25">
      <c r="A726" t="s">
        <v>13823</v>
      </c>
      <c r="B726" s="563" t="s">
        <v>13824</v>
      </c>
      <c r="C726" t="s">
        <v>13825</v>
      </c>
      <c r="D726" t="s">
        <v>12231</v>
      </c>
      <c r="E726" t="s">
        <v>18610</v>
      </c>
      <c r="F726" t="s">
        <v>13826</v>
      </c>
      <c r="G726" t="s">
        <v>13827</v>
      </c>
      <c r="H726" t="s">
        <v>11432</v>
      </c>
      <c r="I726" s="1" t="s">
        <v>9141</v>
      </c>
      <c r="J726" t="s">
        <v>13828</v>
      </c>
      <c r="K726" t="s">
        <v>9142</v>
      </c>
      <c r="L726" t="s">
        <v>13829</v>
      </c>
      <c r="M726" s="119" t="s">
        <v>15839</v>
      </c>
      <c r="N726" t="s">
        <v>13822</v>
      </c>
      <c r="O726" t="s">
        <v>11446</v>
      </c>
    </row>
    <row r="727" spans="1:15" x14ac:dyDescent="0.25">
      <c r="A727" t="s">
        <v>16033</v>
      </c>
      <c r="B727" s="563" t="s">
        <v>11580</v>
      </c>
      <c r="C727" t="s">
        <v>16034</v>
      </c>
      <c r="D727" t="s">
        <v>12231</v>
      </c>
      <c r="E727" t="s">
        <v>18086</v>
      </c>
    </row>
    <row r="728" spans="1:15" x14ac:dyDescent="0.25">
      <c r="A728" t="s">
        <v>13831</v>
      </c>
      <c r="B728" s="9" t="s">
        <v>13832</v>
      </c>
      <c r="C728" t="s">
        <v>13833</v>
      </c>
      <c r="D728" t="s">
        <v>12266</v>
      </c>
      <c r="E728" t="s">
        <v>13834</v>
      </c>
      <c r="F728" t="s">
        <v>13835</v>
      </c>
      <c r="H728" t="s">
        <v>11438</v>
      </c>
      <c r="I728" s="1" t="s">
        <v>9141</v>
      </c>
      <c r="J728" t="s">
        <v>13836</v>
      </c>
      <c r="K728" t="s">
        <v>9142</v>
      </c>
      <c r="L728" t="s">
        <v>11446</v>
      </c>
    </row>
    <row r="729" spans="1:15" x14ac:dyDescent="0.25">
      <c r="A729" t="s">
        <v>13837</v>
      </c>
      <c r="B729" s="563" t="s">
        <v>13838</v>
      </c>
      <c r="C729" t="s">
        <v>13839</v>
      </c>
      <c r="D729" t="s">
        <v>13699</v>
      </c>
      <c r="E729" t="s">
        <v>13840</v>
      </c>
      <c r="F729" t="s">
        <v>13841</v>
      </c>
      <c r="H729" t="s">
        <v>11432</v>
      </c>
      <c r="I729" s="1" t="s">
        <v>9141</v>
      </c>
      <c r="J729" t="s">
        <v>13842</v>
      </c>
      <c r="K729" t="s">
        <v>9142</v>
      </c>
      <c r="L729" t="s">
        <v>13725</v>
      </c>
    </row>
    <row r="730" spans="1:15" x14ac:dyDescent="0.25">
      <c r="A730" t="s">
        <v>13843</v>
      </c>
      <c r="B730" s="563" t="s">
        <v>13844</v>
      </c>
      <c r="C730" t="s">
        <v>13845</v>
      </c>
      <c r="F730" t="s">
        <v>13846</v>
      </c>
      <c r="H730" t="s">
        <v>12316</v>
      </c>
      <c r="I730" s="1" t="s">
        <v>9141</v>
      </c>
      <c r="J730" t="s">
        <v>13847</v>
      </c>
      <c r="K730" t="s">
        <v>9142</v>
      </c>
    </row>
    <row r="731" spans="1:15" x14ac:dyDescent="0.25">
      <c r="A731" t="s">
        <v>13848</v>
      </c>
      <c r="B731" s="563" t="s">
        <v>11581</v>
      </c>
      <c r="C731" t="s">
        <v>13849</v>
      </c>
      <c r="D731" t="s">
        <v>12231</v>
      </c>
      <c r="E731" t="s">
        <v>13850</v>
      </c>
      <c r="F731" t="s">
        <v>13851</v>
      </c>
      <c r="H731" t="s">
        <v>11432</v>
      </c>
      <c r="I731" s="1" t="s">
        <v>9141</v>
      </c>
      <c r="J731" t="s">
        <v>13852</v>
      </c>
      <c r="K731" t="s">
        <v>9142</v>
      </c>
      <c r="L731" t="s">
        <v>13853</v>
      </c>
    </row>
    <row r="732" spans="1:15" x14ac:dyDescent="0.25">
      <c r="A732" t="s">
        <v>13854</v>
      </c>
      <c r="B732" s="563" t="s">
        <v>13855</v>
      </c>
      <c r="C732" t="s">
        <v>13856</v>
      </c>
      <c r="D732" t="s">
        <v>12266</v>
      </c>
      <c r="E732" t="s">
        <v>13857</v>
      </c>
      <c r="F732" t="s">
        <v>13858</v>
      </c>
      <c r="H732" t="s">
        <v>11136</v>
      </c>
      <c r="I732" s="1" t="s">
        <v>9141</v>
      </c>
      <c r="J732" t="s">
        <v>13859</v>
      </c>
      <c r="K732" t="s">
        <v>9142</v>
      </c>
    </row>
    <row r="733" spans="1:15" x14ac:dyDescent="0.25">
      <c r="A733" t="s">
        <v>13860</v>
      </c>
      <c r="B733" s="563" t="s">
        <v>13861</v>
      </c>
      <c r="C733" t="s">
        <v>13862</v>
      </c>
      <c r="D733" t="s">
        <v>13729</v>
      </c>
      <c r="E733" t="s">
        <v>18087</v>
      </c>
      <c r="F733" t="s">
        <v>13863</v>
      </c>
      <c r="H733" t="s">
        <v>11430</v>
      </c>
      <c r="I733" s="1" t="s">
        <v>9141</v>
      </c>
      <c r="J733" t="s">
        <v>13864</v>
      </c>
      <c r="K733" t="s">
        <v>9142</v>
      </c>
      <c r="L733" t="s">
        <v>11446</v>
      </c>
    </row>
    <row r="734" spans="1:15" x14ac:dyDescent="0.25">
      <c r="A734" t="s">
        <v>19822</v>
      </c>
      <c r="B734" s="563" t="s">
        <v>11582</v>
      </c>
      <c r="C734" t="s">
        <v>13866</v>
      </c>
      <c r="E734" t="s">
        <v>13867</v>
      </c>
      <c r="F734" t="s">
        <v>13868</v>
      </c>
      <c r="H734" t="s">
        <v>13869</v>
      </c>
      <c r="I734" s="1" t="s">
        <v>9141</v>
      </c>
      <c r="J734" t="s">
        <v>13870</v>
      </c>
      <c r="K734" t="s">
        <v>9142</v>
      </c>
      <c r="L734" t="s">
        <v>13688</v>
      </c>
    </row>
    <row r="735" spans="1:15" x14ac:dyDescent="0.25">
      <c r="A735" t="s">
        <v>19823</v>
      </c>
      <c r="B735" s="563" t="s">
        <v>11583</v>
      </c>
      <c r="C735" t="s">
        <v>13871</v>
      </c>
      <c r="D735" t="s">
        <v>12231</v>
      </c>
      <c r="E735" t="s">
        <v>13872</v>
      </c>
      <c r="F735" t="s">
        <v>13873</v>
      </c>
      <c r="H735" t="s">
        <v>13874</v>
      </c>
      <c r="I735" s="1" t="s">
        <v>11444</v>
      </c>
      <c r="J735" t="s">
        <v>19824</v>
      </c>
      <c r="K735" t="s">
        <v>9142</v>
      </c>
      <c r="L735" t="s">
        <v>19825</v>
      </c>
      <c r="N735" t="s">
        <v>13875</v>
      </c>
    </row>
    <row r="736" spans="1:15" x14ac:dyDescent="0.25">
      <c r="A736" t="s">
        <v>13876</v>
      </c>
      <c r="B736" s="563" t="s">
        <v>13877</v>
      </c>
      <c r="C736" t="s">
        <v>13878</v>
      </c>
      <c r="D736" t="s">
        <v>12231</v>
      </c>
      <c r="E736" t="s">
        <v>13879</v>
      </c>
      <c r="F736" t="s">
        <v>13880</v>
      </c>
      <c r="G736" t="s">
        <v>13881</v>
      </c>
      <c r="H736" t="s">
        <v>11136</v>
      </c>
      <c r="I736" s="1" t="s">
        <v>9141</v>
      </c>
      <c r="J736" t="s">
        <v>13882</v>
      </c>
      <c r="K736" t="s">
        <v>9142</v>
      </c>
      <c r="M736" s="119" t="s">
        <v>15839</v>
      </c>
      <c r="N736" t="s">
        <v>13883</v>
      </c>
    </row>
    <row r="737" spans="1:15" x14ac:dyDescent="0.25">
      <c r="A737" t="s">
        <v>13884</v>
      </c>
      <c r="B737" s="563" t="s">
        <v>11584</v>
      </c>
      <c r="C737" t="s">
        <v>13885</v>
      </c>
      <c r="D737" t="s">
        <v>13693</v>
      </c>
      <c r="E737" t="s">
        <v>13886</v>
      </c>
      <c r="F737" t="s">
        <v>13887</v>
      </c>
      <c r="H737" t="s">
        <v>13888</v>
      </c>
      <c r="I737" s="1" t="s">
        <v>9141</v>
      </c>
      <c r="J737" t="s">
        <v>13889</v>
      </c>
      <c r="K737" t="s">
        <v>9142</v>
      </c>
      <c r="M737" s="119" t="s">
        <v>15839</v>
      </c>
      <c r="N737" t="s">
        <v>13890</v>
      </c>
    </row>
    <row r="738" spans="1:15" x14ac:dyDescent="0.25">
      <c r="A738" t="s">
        <v>13891</v>
      </c>
      <c r="B738" s="563" t="s">
        <v>11585</v>
      </c>
      <c r="C738" t="s">
        <v>13892</v>
      </c>
      <c r="D738" t="s">
        <v>13699</v>
      </c>
      <c r="E738" t="s">
        <v>13893</v>
      </c>
      <c r="F738" t="s">
        <v>13894</v>
      </c>
      <c r="H738" t="s">
        <v>12948</v>
      </c>
      <c r="I738" s="1" t="s">
        <v>9141</v>
      </c>
      <c r="J738" t="s">
        <v>13895</v>
      </c>
      <c r="K738" t="s">
        <v>9142</v>
      </c>
      <c r="L738" t="s">
        <v>13896</v>
      </c>
      <c r="M738" s="119" t="s">
        <v>15848</v>
      </c>
      <c r="N738" t="s">
        <v>13897</v>
      </c>
    </row>
    <row r="739" spans="1:15" x14ac:dyDescent="0.25">
      <c r="A739" t="s">
        <v>13898</v>
      </c>
      <c r="B739" s="563" t="s">
        <v>11586</v>
      </c>
      <c r="C739" t="s">
        <v>13899</v>
      </c>
      <c r="D739" t="s">
        <v>13699</v>
      </c>
      <c r="E739" t="s">
        <v>13900</v>
      </c>
      <c r="F739" t="s">
        <v>13901</v>
      </c>
      <c r="H739" t="s">
        <v>12264</v>
      </c>
      <c r="I739" s="1" t="s">
        <v>9141</v>
      </c>
      <c r="J739" t="s">
        <v>13902</v>
      </c>
      <c r="K739" t="s">
        <v>9142</v>
      </c>
      <c r="L739" t="s">
        <v>13903</v>
      </c>
      <c r="M739" s="119" t="s">
        <v>15839</v>
      </c>
      <c r="N739" t="s">
        <v>13904</v>
      </c>
    </row>
    <row r="740" spans="1:15" x14ac:dyDescent="0.25">
      <c r="A740" t="s">
        <v>13905</v>
      </c>
      <c r="B740" s="563" t="s">
        <v>13906</v>
      </c>
      <c r="C740" t="s">
        <v>13907</v>
      </c>
      <c r="D740" t="s">
        <v>12231</v>
      </c>
      <c r="F740" t="s">
        <v>13908</v>
      </c>
      <c r="H740" t="s">
        <v>12393</v>
      </c>
      <c r="I740" s="1" t="s">
        <v>9141</v>
      </c>
      <c r="J740" t="s">
        <v>13909</v>
      </c>
      <c r="K740" t="s">
        <v>9142</v>
      </c>
      <c r="M740" s="119" t="s">
        <v>15839</v>
      </c>
      <c r="N740" t="s">
        <v>13910</v>
      </c>
    </row>
    <row r="741" spans="1:15" x14ac:dyDescent="0.25">
      <c r="A741" t="s">
        <v>13911</v>
      </c>
      <c r="B741" s="563" t="s">
        <v>11587</v>
      </c>
      <c r="C741" t="s">
        <v>13912</v>
      </c>
      <c r="D741" t="s">
        <v>12231</v>
      </c>
      <c r="E741" t="s">
        <v>13913</v>
      </c>
      <c r="F741" t="s">
        <v>13914</v>
      </c>
      <c r="G741" t="s">
        <v>13915</v>
      </c>
      <c r="H741" t="s">
        <v>11432</v>
      </c>
      <c r="I741" s="1" t="s">
        <v>9141</v>
      </c>
      <c r="J741" t="s">
        <v>13916</v>
      </c>
      <c r="K741" t="s">
        <v>9142</v>
      </c>
      <c r="L741" t="s">
        <v>13725</v>
      </c>
      <c r="M741" s="119" t="s">
        <v>15838</v>
      </c>
      <c r="N741" t="s">
        <v>13917</v>
      </c>
    </row>
    <row r="742" spans="1:15" x14ac:dyDescent="0.25">
      <c r="A742" t="s">
        <v>13918</v>
      </c>
      <c r="B742" s="563" t="s">
        <v>13919</v>
      </c>
      <c r="C742" t="s">
        <v>13920</v>
      </c>
      <c r="D742" t="s">
        <v>12231</v>
      </c>
      <c r="E742" t="s">
        <v>13921</v>
      </c>
      <c r="F742" t="s">
        <v>13922</v>
      </c>
      <c r="H742" t="s">
        <v>11136</v>
      </c>
      <c r="I742" s="1" t="s">
        <v>9141</v>
      </c>
      <c r="J742" t="s">
        <v>13923</v>
      </c>
      <c r="K742" t="s">
        <v>9142</v>
      </c>
      <c r="M742" s="119" t="s">
        <v>15839</v>
      </c>
      <c r="N742" t="s">
        <v>13924</v>
      </c>
    </row>
    <row r="743" spans="1:15" x14ac:dyDescent="0.25">
      <c r="A743" t="s">
        <v>19826</v>
      </c>
      <c r="B743" s="563" t="s">
        <v>13925</v>
      </c>
      <c r="C743" t="s">
        <v>13926</v>
      </c>
      <c r="D743" t="s">
        <v>13753</v>
      </c>
      <c r="E743" t="s">
        <v>18088</v>
      </c>
      <c r="F743" t="s">
        <v>13927</v>
      </c>
      <c r="H743" t="s">
        <v>13928</v>
      </c>
      <c r="I743" s="1" t="s">
        <v>9141</v>
      </c>
      <c r="J743" t="s">
        <v>13929</v>
      </c>
      <c r="K743" t="s">
        <v>9142</v>
      </c>
      <c r="L743" t="s">
        <v>18089</v>
      </c>
    </row>
    <row r="744" spans="1:15" x14ac:dyDescent="0.25">
      <c r="A744" t="s">
        <v>13930</v>
      </c>
      <c r="B744" s="563" t="s">
        <v>13931</v>
      </c>
      <c r="C744" t="s">
        <v>13932</v>
      </c>
      <c r="D744" t="s">
        <v>12231</v>
      </c>
      <c r="E744" t="s">
        <v>13933</v>
      </c>
      <c r="F744" t="s">
        <v>13934</v>
      </c>
      <c r="H744" t="s">
        <v>11430</v>
      </c>
      <c r="I744" s="1" t="s">
        <v>9141</v>
      </c>
      <c r="J744" t="s">
        <v>13935</v>
      </c>
      <c r="K744" t="s">
        <v>9142</v>
      </c>
    </row>
    <row r="745" spans="1:15" x14ac:dyDescent="0.25">
      <c r="A745" t="s">
        <v>13936</v>
      </c>
      <c r="B745" s="563" t="s">
        <v>13937</v>
      </c>
      <c r="C745" t="s">
        <v>13938</v>
      </c>
      <c r="D745" t="s">
        <v>12231</v>
      </c>
      <c r="E745" t="s">
        <v>13939</v>
      </c>
      <c r="F745" t="s">
        <v>13940</v>
      </c>
      <c r="H745" t="s">
        <v>13711</v>
      </c>
      <c r="I745" s="1" t="s">
        <v>9141</v>
      </c>
      <c r="J745" t="s">
        <v>13941</v>
      </c>
      <c r="K745" t="s">
        <v>9142</v>
      </c>
      <c r="L745" t="s">
        <v>13814</v>
      </c>
      <c r="M745" s="119" t="s">
        <v>15839</v>
      </c>
      <c r="N745" t="s">
        <v>13815</v>
      </c>
    </row>
    <row r="746" spans="1:15" x14ac:dyDescent="0.25">
      <c r="A746" t="s">
        <v>13942</v>
      </c>
      <c r="B746" s="563" t="s">
        <v>13943</v>
      </c>
      <c r="C746" t="s">
        <v>13944</v>
      </c>
      <c r="D746" t="s">
        <v>18968</v>
      </c>
      <c r="E746" t="s">
        <v>13945</v>
      </c>
      <c r="F746" t="s">
        <v>13946</v>
      </c>
      <c r="H746" t="s">
        <v>11437</v>
      </c>
      <c r="I746" s="1" t="s">
        <v>9141</v>
      </c>
      <c r="J746" t="s">
        <v>13947</v>
      </c>
      <c r="K746" t="s">
        <v>9142</v>
      </c>
    </row>
    <row r="747" spans="1:15" x14ac:dyDescent="0.25">
      <c r="A747" t="s">
        <v>13948</v>
      </c>
      <c r="B747" s="563" t="s">
        <v>11588</v>
      </c>
      <c r="C747" t="s">
        <v>13949</v>
      </c>
      <c r="D747" t="s">
        <v>12231</v>
      </c>
      <c r="E747" t="s">
        <v>13950</v>
      </c>
      <c r="F747" t="s">
        <v>13951</v>
      </c>
      <c r="H747" t="s">
        <v>13671</v>
      </c>
      <c r="I747" s="1" t="s">
        <v>9141</v>
      </c>
      <c r="J747" t="s">
        <v>13952</v>
      </c>
      <c r="K747" t="s">
        <v>9142</v>
      </c>
      <c r="L747" t="s">
        <v>13953</v>
      </c>
      <c r="M747" s="119" t="s">
        <v>15842</v>
      </c>
      <c r="N747" t="s">
        <v>13815</v>
      </c>
    </row>
    <row r="748" spans="1:15" x14ac:dyDescent="0.25">
      <c r="A748" t="s">
        <v>19408</v>
      </c>
      <c r="B748" s="563" t="s">
        <v>11589</v>
      </c>
      <c r="C748" t="s">
        <v>13954</v>
      </c>
      <c r="D748" t="s">
        <v>12231</v>
      </c>
      <c r="E748" t="s">
        <v>13955</v>
      </c>
      <c r="F748" t="s">
        <v>13956</v>
      </c>
      <c r="H748" t="s">
        <v>11437</v>
      </c>
      <c r="I748" s="1" t="s">
        <v>9141</v>
      </c>
      <c r="J748" t="s">
        <v>13957</v>
      </c>
      <c r="K748" t="s">
        <v>9142</v>
      </c>
      <c r="L748" t="s">
        <v>13958</v>
      </c>
    </row>
    <row r="749" spans="1:15" x14ac:dyDescent="0.25">
      <c r="A749" t="s">
        <v>13959</v>
      </c>
      <c r="B749" s="563" t="s">
        <v>11590</v>
      </c>
      <c r="C749" t="s">
        <v>13960</v>
      </c>
      <c r="D749" t="s">
        <v>12231</v>
      </c>
      <c r="E749" t="s">
        <v>13961</v>
      </c>
      <c r="F749" t="s">
        <v>13962</v>
      </c>
      <c r="H749" t="s">
        <v>11136</v>
      </c>
      <c r="I749" s="1" t="s">
        <v>9141</v>
      </c>
      <c r="J749" t="s">
        <v>13963</v>
      </c>
      <c r="K749" t="s">
        <v>9142</v>
      </c>
      <c r="M749" s="119" t="s">
        <v>15842</v>
      </c>
      <c r="N749" t="s">
        <v>13964</v>
      </c>
      <c r="O749" t="s">
        <v>13965</v>
      </c>
    </row>
    <row r="750" spans="1:15" x14ac:dyDescent="0.25">
      <c r="A750" t="s">
        <v>19827</v>
      </c>
      <c r="B750" s="563" t="s">
        <v>13966</v>
      </c>
      <c r="C750" t="s">
        <v>19828</v>
      </c>
      <c r="D750" t="s">
        <v>12231</v>
      </c>
      <c r="E750" t="s">
        <v>13967</v>
      </c>
      <c r="F750" t="s">
        <v>13968</v>
      </c>
      <c r="H750" t="s">
        <v>11432</v>
      </c>
      <c r="I750" s="1" t="s">
        <v>9141</v>
      </c>
      <c r="J750" t="s">
        <v>13969</v>
      </c>
      <c r="K750" t="s">
        <v>9142</v>
      </c>
      <c r="L750" t="s">
        <v>13970</v>
      </c>
      <c r="M750" s="119" t="s">
        <v>15839</v>
      </c>
      <c r="N750" t="s">
        <v>13971</v>
      </c>
    </row>
    <row r="751" spans="1:15" x14ac:dyDescent="0.25">
      <c r="A751" t="s">
        <v>13972</v>
      </c>
      <c r="B751" s="563" t="s">
        <v>13973</v>
      </c>
      <c r="C751" t="s">
        <v>13974</v>
      </c>
      <c r="D751" t="s">
        <v>12231</v>
      </c>
      <c r="E751" t="s">
        <v>13975</v>
      </c>
      <c r="F751" t="s">
        <v>13976</v>
      </c>
      <c r="H751" t="s">
        <v>13874</v>
      </c>
      <c r="I751" s="1" t="s">
        <v>9141</v>
      </c>
      <c r="J751" t="s">
        <v>13977</v>
      </c>
      <c r="K751" t="s">
        <v>9142</v>
      </c>
      <c r="L751" t="s">
        <v>13814</v>
      </c>
      <c r="M751" s="119" t="s">
        <v>15839</v>
      </c>
    </row>
    <row r="752" spans="1:15" x14ac:dyDescent="0.25">
      <c r="A752" t="s">
        <v>13978</v>
      </c>
      <c r="B752" s="563" t="s">
        <v>13979</v>
      </c>
      <c r="C752" t="s">
        <v>13980</v>
      </c>
      <c r="D752" t="s">
        <v>12231</v>
      </c>
      <c r="E752" t="s">
        <v>13981</v>
      </c>
      <c r="F752" t="s">
        <v>13982</v>
      </c>
      <c r="H752" t="s">
        <v>11439</v>
      </c>
      <c r="I752" s="1" t="s">
        <v>9141</v>
      </c>
      <c r="J752" t="s">
        <v>13983</v>
      </c>
      <c r="K752" t="s">
        <v>9142</v>
      </c>
      <c r="L752" t="s">
        <v>13984</v>
      </c>
      <c r="M752" s="119" t="s">
        <v>15840</v>
      </c>
      <c r="N752" t="s">
        <v>13985</v>
      </c>
    </row>
    <row r="753" spans="1:14" x14ac:dyDescent="0.25">
      <c r="A753" t="s">
        <v>13986</v>
      </c>
      <c r="B753" s="563" t="s">
        <v>13987</v>
      </c>
      <c r="C753" t="s">
        <v>13988</v>
      </c>
      <c r="D753" t="s">
        <v>12231</v>
      </c>
      <c r="E753" t="s">
        <v>13989</v>
      </c>
      <c r="F753" t="s">
        <v>13990</v>
      </c>
      <c r="H753" t="s">
        <v>12353</v>
      </c>
      <c r="I753" s="1" t="s">
        <v>9141</v>
      </c>
      <c r="J753" t="s">
        <v>13991</v>
      </c>
      <c r="K753" t="s">
        <v>9142</v>
      </c>
    </row>
    <row r="754" spans="1:14" x14ac:dyDescent="0.25">
      <c r="A754" t="s">
        <v>13992</v>
      </c>
      <c r="B754" s="563" t="s">
        <v>13993</v>
      </c>
      <c r="C754" t="s">
        <v>13994</v>
      </c>
      <c r="D754" t="s">
        <v>12231</v>
      </c>
      <c r="E754" t="s">
        <v>13995</v>
      </c>
      <c r="F754" t="s">
        <v>13996</v>
      </c>
      <c r="H754" t="s">
        <v>11432</v>
      </c>
      <c r="I754" s="1" t="s">
        <v>9141</v>
      </c>
      <c r="J754" t="s">
        <v>13997</v>
      </c>
      <c r="K754" t="s">
        <v>9142</v>
      </c>
      <c r="M754" s="119" t="s">
        <v>15837</v>
      </c>
      <c r="N754" t="s">
        <v>13998</v>
      </c>
    </row>
    <row r="755" spans="1:14" x14ac:dyDescent="0.25">
      <c r="A755" t="s">
        <v>13999</v>
      </c>
      <c r="B755" s="563" t="s">
        <v>14000</v>
      </c>
      <c r="C755" t="s">
        <v>14001</v>
      </c>
      <c r="D755" t="s">
        <v>12231</v>
      </c>
      <c r="E755" t="s">
        <v>14002</v>
      </c>
      <c r="F755" t="s">
        <v>14003</v>
      </c>
      <c r="H755" t="s">
        <v>14004</v>
      </c>
      <c r="I755" s="1" t="s">
        <v>9141</v>
      </c>
      <c r="J755" t="s">
        <v>14005</v>
      </c>
      <c r="K755" t="s">
        <v>9142</v>
      </c>
    </row>
    <row r="756" spans="1:14" x14ac:dyDescent="0.25">
      <c r="A756" t="s">
        <v>19829</v>
      </c>
      <c r="B756" s="563" t="s">
        <v>11591</v>
      </c>
      <c r="C756" t="s">
        <v>14007</v>
      </c>
      <c r="D756" t="s">
        <v>18968</v>
      </c>
      <c r="E756" t="s">
        <v>18090</v>
      </c>
      <c r="F756" t="s">
        <v>14008</v>
      </c>
      <c r="G756" t="s">
        <v>14009</v>
      </c>
      <c r="H756" t="s">
        <v>11437</v>
      </c>
      <c r="I756" s="1" t="s">
        <v>9141</v>
      </c>
      <c r="J756" t="s">
        <v>14010</v>
      </c>
      <c r="K756" t="s">
        <v>9142</v>
      </c>
      <c r="L756" t="s">
        <v>12914</v>
      </c>
    </row>
    <row r="757" spans="1:14" x14ac:dyDescent="0.25">
      <c r="A757" t="s">
        <v>14011</v>
      </c>
      <c r="B757" s="563" t="s">
        <v>11592</v>
      </c>
      <c r="C757" t="s">
        <v>14012</v>
      </c>
      <c r="D757" t="s">
        <v>13779</v>
      </c>
      <c r="E757" t="s">
        <v>14013</v>
      </c>
      <c r="F757" t="s">
        <v>14014</v>
      </c>
      <c r="H757" t="s">
        <v>11136</v>
      </c>
      <c r="I757" s="1" t="s">
        <v>9141</v>
      </c>
      <c r="J757" t="s">
        <v>14015</v>
      </c>
      <c r="K757" t="s">
        <v>9142</v>
      </c>
      <c r="L757" t="s">
        <v>13984</v>
      </c>
      <c r="M757" s="119" t="s">
        <v>15848</v>
      </c>
      <c r="N757" t="s">
        <v>14016</v>
      </c>
    </row>
    <row r="758" spans="1:14" x14ac:dyDescent="0.25">
      <c r="A758" t="s">
        <v>13822</v>
      </c>
      <c r="B758" s="563" t="s">
        <v>14017</v>
      </c>
      <c r="C758" t="s">
        <v>14018</v>
      </c>
      <c r="E758" t="s">
        <v>14019</v>
      </c>
      <c r="F758" t="s">
        <v>14020</v>
      </c>
      <c r="H758" t="s">
        <v>14021</v>
      </c>
      <c r="I758" s="1" t="s">
        <v>9141</v>
      </c>
      <c r="J758" t="s">
        <v>14022</v>
      </c>
      <c r="K758" t="s">
        <v>9142</v>
      </c>
    </row>
    <row r="759" spans="1:14" x14ac:dyDescent="0.25">
      <c r="A759" t="s">
        <v>14023</v>
      </c>
      <c r="B759" s="563" t="s">
        <v>11593</v>
      </c>
      <c r="C759" t="s">
        <v>14024</v>
      </c>
      <c r="D759" t="s">
        <v>12231</v>
      </c>
      <c r="E759" t="s">
        <v>18091</v>
      </c>
      <c r="F759" t="s">
        <v>14025</v>
      </c>
      <c r="H759" t="s">
        <v>12864</v>
      </c>
      <c r="I759" s="1" t="s">
        <v>9141</v>
      </c>
      <c r="J759" t="s">
        <v>14026</v>
      </c>
      <c r="K759" t="s">
        <v>9142</v>
      </c>
      <c r="L759" t="s">
        <v>18092</v>
      </c>
    </row>
    <row r="760" spans="1:14" x14ac:dyDescent="0.25">
      <c r="A760" t="s">
        <v>14027</v>
      </c>
      <c r="B760" s="563" t="s">
        <v>14028</v>
      </c>
      <c r="C760" t="s">
        <v>14029</v>
      </c>
      <c r="D760" t="s">
        <v>12231</v>
      </c>
      <c r="E760" t="s">
        <v>18611</v>
      </c>
      <c r="F760" t="s">
        <v>14030</v>
      </c>
      <c r="H760" t="s">
        <v>14031</v>
      </c>
      <c r="I760" s="1" t="s">
        <v>9141</v>
      </c>
      <c r="J760" t="s">
        <v>13830</v>
      </c>
      <c r="K760" t="s">
        <v>9142</v>
      </c>
      <c r="M760" s="119" t="s">
        <v>15845</v>
      </c>
      <c r="N760" t="s">
        <v>14032</v>
      </c>
    </row>
    <row r="761" spans="1:14" x14ac:dyDescent="0.25">
      <c r="A761" t="s">
        <v>14033</v>
      </c>
      <c r="B761" s="563" t="s">
        <v>14034</v>
      </c>
      <c r="C761" t="s">
        <v>14035</v>
      </c>
      <c r="D761" t="s">
        <v>12231</v>
      </c>
      <c r="E761" t="s">
        <v>14036</v>
      </c>
      <c r="F761" t="s">
        <v>14037</v>
      </c>
      <c r="H761" t="s">
        <v>11430</v>
      </c>
      <c r="I761" s="1" t="s">
        <v>9141</v>
      </c>
      <c r="J761" t="s">
        <v>14038</v>
      </c>
      <c r="K761" t="s">
        <v>9142</v>
      </c>
      <c r="L761" t="s">
        <v>14039</v>
      </c>
    </row>
    <row r="762" spans="1:14" x14ac:dyDescent="0.25">
      <c r="A762" t="s">
        <v>14040</v>
      </c>
      <c r="B762" s="563" t="s">
        <v>11594</v>
      </c>
      <c r="C762" t="s">
        <v>14041</v>
      </c>
      <c r="D762" t="s">
        <v>12231</v>
      </c>
      <c r="E762" t="s">
        <v>19830</v>
      </c>
      <c r="F762" t="s">
        <v>14042</v>
      </c>
      <c r="H762" t="s">
        <v>11438</v>
      </c>
      <c r="I762" s="1" t="s">
        <v>9141</v>
      </c>
      <c r="J762" t="s">
        <v>14043</v>
      </c>
      <c r="K762" t="s">
        <v>9142</v>
      </c>
      <c r="L762" t="s">
        <v>14044</v>
      </c>
      <c r="M762" s="119" t="s">
        <v>15840</v>
      </c>
      <c r="N762" t="s">
        <v>13917</v>
      </c>
    </row>
    <row r="763" spans="1:14" x14ac:dyDescent="0.25">
      <c r="A763" t="s">
        <v>14045</v>
      </c>
      <c r="B763" s="563" t="s">
        <v>14046</v>
      </c>
      <c r="C763" t="s">
        <v>12846</v>
      </c>
      <c r="D763" t="s">
        <v>12231</v>
      </c>
      <c r="E763" t="s">
        <v>14047</v>
      </c>
      <c r="F763" t="s">
        <v>14048</v>
      </c>
      <c r="H763" t="s">
        <v>14049</v>
      </c>
      <c r="I763" s="1" t="s">
        <v>9141</v>
      </c>
      <c r="J763" t="s">
        <v>14050</v>
      </c>
      <c r="K763" t="s">
        <v>9142</v>
      </c>
    </row>
    <row r="764" spans="1:14" x14ac:dyDescent="0.25">
      <c r="A764" t="s">
        <v>14051</v>
      </c>
      <c r="B764" s="563" t="s">
        <v>11595</v>
      </c>
      <c r="C764" t="s">
        <v>14052</v>
      </c>
      <c r="D764" t="s">
        <v>12231</v>
      </c>
      <c r="E764" t="s">
        <v>18093</v>
      </c>
      <c r="F764" t="s">
        <v>14053</v>
      </c>
      <c r="H764" t="s">
        <v>12316</v>
      </c>
      <c r="I764" s="1" t="s">
        <v>9141</v>
      </c>
      <c r="J764" t="s">
        <v>14054</v>
      </c>
      <c r="K764" t="s">
        <v>9142</v>
      </c>
      <c r="L764" t="s">
        <v>12959</v>
      </c>
    </row>
    <row r="765" spans="1:14" x14ac:dyDescent="0.25">
      <c r="A765" t="s">
        <v>14055</v>
      </c>
      <c r="B765" s="563" t="s">
        <v>14056</v>
      </c>
      <c r="C765" t="s">
        <v>14057</v>
      </c>
      <c r="D765" t="s">
        <v>12231</v>
      </c>
      <c r="E765" t="s">
        <v>14058</v>
      </c>
      <c r="F765" t="s">
        <v>14059</v>
      </c>
      <c r="H765" t="s">
        <v>13765</v>
      </c>
      <c r="I765" s="1" t="s">
        <v>9141</v>
      </c>
      <c r="J765" t="s">
        <v>13766</v>
      </c>
      <c r="K765" t="s">
        <v>9142</v>
      </c>
      <c r="L765" t="s">
        <v>11445</v>
      </c>
    </row>
    <row r="766" spans="1:14" x14ac:dyDescent="0.25">
      <c r="A766" t="s">
        <v>14060</v>
      </c>
      <c r="B766" s="563" t="s">
        <v>11596</v>
      </c>
      <c r="C766" t="s">
        <v>14061</v>
      </c>
      <c r="D766" t="s">
        <v>12231</v>
      </c>
      <c r="F766" t="s">
        <v>14062</v>
      </c>
      <c r="H766" t="s">
        <v>11437</v>
      </c>
      <c r="I766" s="1" t="s">
        <v>9141</v>
      </c>
      <c r="J766" t="s">
        <v>14063</v>
      </c>
      <c r="K766" t="s">
        <v>9142</v>
      </c>
    </row>
    <row r="767" spans="1:14" x14ac:dyDescent="0.25">
      <c r="A767" t="s">
        <v>19831</v>
      </c>
      <c r="B767" s="563" t="s">
        <v>11597</v>
      </c>
      <c r="C767" t="s">
        <v>19832</v>
      </c>
      <c r="D767" t="s">
        <v>12231</v>
      </c>
      <c r="E767" t="s">
        <v>14065</v>
      </c>
      <c r="F767" t="s">
        <v>14066</v>
      </c>
      <c r="H767" t="s">
        <v>11136</v>
      </c>
      <c r="I767" s="1" t="s">
        <v>9141</v>
      </c>
      <c r="J767" t="s">
        <v>14067</v>
      </c>
      <c r="K767" t="s">
        <v>9142</v>
      </c>
      <c r="L767" t="s">
        <v>12451</v>
      </c>
    </row>
    <row r="768" spans="1:14" x14ac:dyDescent="0.25">
      <c r="A768" t="s">
        <v>14068</v>
      </c>
      <c r="B768" s="563" t="s">
        <v>14069</v>
      </c>
      <c r="C768" t="s">
        <v>14070</v>
      </c>
      <c r="E768" t="s">
        <v>18094</v>
      </c>
      <c r="I768" s="1" t="s">
        <v>9141</v>
      </c>
      <c r="K768" t="s">
        <v>9142</v>
      </c>
      <c r="L768" t="s">
        <v>12363</v>
      </c>
    </row>
    <row r="769" spans="1:14" x14ac:dyDescent="0.25">
      <c r="A769" t="s">
        <v>14071</v>
      </c>
      <c r="B769" s="563" t="s">
        <v>14072</v>
      </c>
      <c r="C769" t="s">
        <v>14073</v>
      </c>
      <c r="D769" t="s">
        <v>14074</v>
      </c>
      <c r="E769" t="s">
        <v>14075</v>
      </c>
      <c r="F769" t="s">
        <v>14076</v>
      </c>
      <c r="H769" t="s">
        <v>11430</v>
      </c>
      <c r="I769" s="1" t="s">
        <v>9141</v>
      </c>
      <c r="J769" t="s">
        <v>14077</v>
      </c>
      <c r="K769" t="s">
        <v>9142</v>
      </c>
      <c r="L769" t="s">
        <v>14078</v>
      </c>
      <c r="M769" s="119" t="s">
        <v>15841</v>
      </c>
      <c r="N769" t="s">
        <v>14079</v>
      </c>
    </row>
    <row r="770" spans="1:14" x14ac:dyDescent="0.25">
      <c r="A770" t="s">
        <v>14080</v>
      </c>
      <c r="B770" s="563" t="s">
        <v>11598</v>
      </c>
      <c r="C770" t="s">
        <v>14081</v>
      </c>
      <c r="E770" t="s">
        <v>14082</v>
      </c>
      <c r="F770" t="s">
        <v>14083</v>
      </c>
      <c r="H770" t="s">
        <v>11432</v>
      </c>
      <c r="I770" s="1" t="s">
        <v>9141</v>
      </c>
      <c r="J770" t="s">
        <v>14084</v>
      </c>
      <c r="K770" t="s">
        <v>9142</v>
      </c>
      <c r="L770" t="s">
        <v>14085</v>
      </c>
      <c r="M770" s="119" t="s">
        <v>15840</v>
      </c>
      <c r="N770" t="s">
        <v>14086</v>
      </c>
    </row>
    <row r="771" spans="1:14" x14ac:dyDescent="0.25">
      <c r="A771" t="s">
        <v>14087</v>
      </c>
      <c r="B771" s="563" t="s">
        <v>11599</v>
      </c>
      <c r="C771" t="s">
        <v>14088</v>
      </c>
      <c r="D771" t="s">
        <v>12231</v>
      </c>
      <c r="E771" t="s">
        <v>14089</v>
      </c>
      <c r="F771" t="s">
        <v>14090</v>
      </c>
      <c r="G771" t="s">
        <v>14091</v>
      </c>
      <c r="H771" t="s">
        <v>14092</v>
      </c>
      <c r="I771" s="1" t="s">
        <v>9141</v>
      </c>
      <c r="J771" t="s">
        <v>14093</v>
      </c>
      <c r="K771" t="s">
        <v>9142</v>
      </c>
      <c r="M771" s="119" t="s">
        <v>15840</v>
      </c>
    </row>
    <row r="772" spans="1:14" x14ac:dyDescent="0.25">
      <c r="A772" t="s">
        <v>19753</v>
      </c>
      <c r="B772" s="563" t="s">
        <v>11600</v>
      </c>
      <c r="C772" t="s">
        <v>14095</v>
      </c>
      <c r="D772" t="s">
        <v>12231</v>
      </c>
      <c r="E772" t="s">
        <v>14096</v>
      </c>
      <c r="F772" t="s">
        <v>14097</v>
      </c>
      <c r="H772" t="s">
        <v>14049</v>
      </c>
      <c r="I772" s="1" t="s">
        <v>9141</v>
      </c>
      <c r="J772" t="s">
        <v>14050</v>
      </c>
      <c r="K772" t="s">
        <v>9142</v>
      </c>
      <c r="L772" t="s">
        <v>14098</v>
      </c>
    </row>
    <row r="773" spans="1:14" x14ac:dyDescent="0.25">
      <c r="A773" t="s">
        <v>14099</v>
      </c>
      <c r="B773" s="563" t="s">
        <v>14100</v>
      </c>
      <c r="C773" t="s">
        <v>14101</v>
      </c>
      <c r="D773" t="s">
        <v>12231</v>
      </c>
      <c r="E773" t="s">
        <v>14102</v>
      </c>
      <c r="F773" t="s">
        <v>14103</v>
      </c>
      <c r="H773" t="s">
        <v>11437</v>
      </c>
      <c r="I773" s="1" t="s">
        <v>9141</v>
      </c>
      <c r="J773" t="s">
        <v>14104</v>
      </c>
      <c r="K773" t="s">
        <v>9142</v>
      </c>
      <c r="L773" t="s">
        <v>14105</v>
      </c>
    </row>
    <row r="774" spans="1:14" x14ac:dyDescent="0.25">
      <c r="A774" t="s">
        <v>14106</v>
      </c>
      <c r="B774" s="563" t="s">
        <v>11601</v>
      </c>
      <c r="C774" t="s">
        <v>14107</v>
      </c>
      <c r="D774" t="s">
        <v>12231</v>
      </c>
      <c r="E774" t="s">
        <v>14108</v>
      </c>
      <c r="F774" t="s">
        <v>14109</v>
      </c>
      <c r="H774" t="s">
        <v>11438</v>
      </c>
      <c r="I774" s="1" t="s">
        <v>9141</v>
      </c>
      <c r="J774" t="s">
        <v>14110</v>
      </c>
      <c r="K774" t="s">
        <v>9142</v>
      </c>
      <c r="L774" t="s">
        <v>14111</v>
      </c>
    </row>
    <row r="775" spans="1:14" x14ac:dyDescent="0.25">
      <c r="A775" t="s">
        <v>19833</v>
      </c>
      <c r="B775" s="563" t="s">
        <v>11602</v>
      </c>
      <c r="C775" t="s">
        <v>14225</v>
      </c>
      <c r="D775" t="s">
        <v>12231</v>
      </c>
      <c r="E775" t="s">
        <v>19834</v>
      </c>
      <c r="F775" t="s">
        <v>19835</v>
      </c>
      <c r="H775" t="s">
        <v>11438</v>
      </c>
      <c r="I775" s="1" t="s">
        <v>11444</v>
      </c>
      <c r="J775" t="s">
        <v>19836</v>
      </c>
      <c r="K775" t="s">
        <v>9142</v>
      </c>
      <c r="L775" t="s">
        <v>11475</v>
      </c>
    </row>
    <row r="776" spans="1:14" x14ac:dyDescent="0.25">
      <c r="A776" t="s">
        <v>19837</v>
      </c>
      <c r="B776" s="563" t="s">
        <v>14112</v>
      </c>
      <c r="C776" t="s">
        <v>14113</v>
      </c>
      <c r="D776" t="s">
        <v>12266</v>
      </c>
      <c r="E776" t="s">
        <v>14114</v>
      </c>
      <c r="F776" t="s">
        <v>14115</v>
      </c>
      <c r="H776" t="s">
        <v>14092</v>
      </c>
      <c r="I776" s="1" t="s">
        <v>9141</v>
      </c>
      <c r="J776" t="s">
        <v>14116</v>
      </c>
      <c r="K776" t="s">
        <v>9142</v>
      </c>
    </row>
    <row r="777" spans="1:14" x14ac:dyDescent="0.25">
      <c r="A777" t="s">
        <v>14117</v>
      </c>
      <c r="B777" s="9" t="s">
        <v>14118</v>
      </c>
      <c r="C777" t="s">
        <v>14119</v>
      </c>
      <c r="D777" t="s">
        <v>12266</v>
      </c>
      <c r="E777" t="s">
        <v>18612</v>
      </c>
      <c r="F777" t="s">
        <v>14120</v>
      </c>
      <c r="G777" t="s">
        <v>14121</v>
      </c>
      <c r="H777" t="s">
        <v>14122</v>
      </c>
      <c r="I777" s="1" t="s">
        <v>9141</v>
      </c>
      <c r="J777" t="s">
        <v>14123</v>
      </c>
      <c r="K777" t="s">
        <v>9142</v>
      </c>
    </row>
    <row r="778" spans="1:14" x14ac:dyDescent="0.25">
      <c r="A778" t="s">
        <v>14124</v>
      </c>
      <c r="B778" s="563" t="s">
        <v>11603</v>
      </c>
      <c r="C778" t="s">
        <v>14125</v>
      </c>
      <c r="D778" t="s">
        <v>12231</v>
      </c>
      <c r="E778" t="s">
        <v>14126</v>
      </c>
      <c r="F778" t="s">
        <v>14127</v>
      </c>
      <c r="H778" t="s">
        <v>13723</v>
      </c>
      <c r="I778" s="1" t="s">
        <v>9141</v>
      </c>
      <c r="J778" t="s">
        <v>13724</v>
      </c>
      <c r="K778" t="s">
        <v>9142</v>
      </c>
      <c r="L778" t="s">
        <v>13853</v>
      </c>
      <c r="M778" s="119" t="s">
        <v>15844</v>
      </c>
      <c r="N778" t="s">
        <v>14128</v>
      </c>
    </row>
    <row r="779" spans="1:14" x14ac:dyDescent="0.25">
      <c r="A779" t="s">
        <v>14129</v>
      </c>
      <c r="B779" s="563" t="s">
        <v>11604</v>
      </c>
      <c r="C779" t="s">
        <v>14130</v>
      </c>
      <c r="D779" t="s">
        <v>12231</v>
      </c>
      <c r="F779" t="s">
        <v>14131</v>
      </c>
      <c r="H779" t="s">
        <v>11136</v>
      </c>
      <c r="I779" s="1" t="s">
        <v>9141</v>
      </c>
      <c r="J779" t="s">
        <v>14132</v>
      </c>
      <c r="K779" t="s">
        <v>9142</v>
      </c>
      <c r="L779" t="s">
        <v>13829</v>
      </c>
      <c r="M779" s="119" t="s">
        <v>15847</v>
      </c>
    </row>
    <row r="780" spans="1:14" x14ac:dyDescent="0.25">
      <c r="A780" t="s">
        <v>18613</v>
      </c>
      <c r="B780" s="563" t="s">
        <v>11605</v>
      </c>
      <c r="C780" t="s">
        <v>14133</v>
      </c>
      <c r="D780" t="s">
        <v>12231</v>
      </c>
      <c r="E780" t="s">
        <v>19526</v>
      </c>
      <c r="F780" t="s">
        <v>14134</v>
      </c>
      <c r="H780" t="s">
        <v>14135</v>
      </c>
      <c r="I780" s="1" t="s">
        <v>9141</v>
      </c>
      <c r="J780" t="s">
        <v>14136</v>
      </c>
      <c r="K780" t="s">
        <v>9142</v>
      </c>
    </row>
    <row r="781" spans="1:14" x14ac:dyDescent="0.25">
      <c r="A781" t="s">
        <v>11470</v>
      </c>
      <c r="B781" s="563" t="s">
        <v>11606</v>
      </c>
      <c r="C781" t="s">
        <v>19838</v>
      </c>
      <c r="D781" t="s">
        <v>12231</v>
      </c>
      <c r="E781" t="s">
        <v>19839</v>
      </c>
      <c r="F781" t="s">
        <v>19840</v>
      </c>
      <c r="H781" t="s">
        <v>19841</v>
      </c>
      <c r="I781" s="1" t="s">
        <v>11444</v>
      </c>
      <c r="J781" t="s">
        <v>19842</v>
      </c>
      <c r="K781" t="s">
        <v>9142</v>
      </c>
      <c r="L781" t="s">
        <v>14137</v>
      </c>
      <c r="M781" s="119" t="s">
        <v>15843</v>
      </c>
      <c r="N781" t="s">
        <v>14137</v>
      </c>
    </row>
    <row r="782" spans="1:14" x14ac:dyDescent="0.25">
      <c r="A782" t="s">
        <v>19843</v>
      </c>
      <c r="B782" s="563" t="s">
        <v>14138</v>
      </c>
      <c r="C782" t="s">
        <v>19844</v>
      </c>
      <c r="D782" t="s">
        <v>12231</v>
      </c>
      <c r="E782" t="s">
        <v>14139</v>
      </c>
      <c r="F782" t="s">
        <v>19845</v>
      </c>
      <c r="H782" t="s">
        <v>19846</v>
      </c>
      <c r="I782" s="1" t="s">
        <v>11444</v>
      </c>
      <c r="J782" t="s">
        <v>19847</v>
      </c>
      <c r="K782" t="s">
        <v>9142</v>
      </c>
      <c r="L782" t="s">
        <v>16180</v>
      </c>
    </row>
    <row r="783" spans="1:14" x14ac:dyDescent="0.25">
      <c r="A783" t="s">
        <v>14140</v>
      </c>
      <c r="B783" s="563" t="s">
        <v>11607</v>
      </c>
      <c r="C783" t="s">
        <v>14141</v>
      </c>
      <c r="D783" t="s">
        <v>13729</v>
      </c>
      <c r="E783" t="s">
        <v>14142</v>
      </c>
      <c r="F783" t="s">
        <v>14143</v>
      </c>
      <c r="G783" t="s">
        <v>14144</v>
      </c>
      <c r="H783" t="s">
        <v>11437</v>
      </c>
      <c r="I783" s="1" t="s">
        <v>9141</v>
      </c>
      <c r="J783" t="s">
        <v>14145</v>
      </c>
      <c r="K783" t="s">
        <v>9142</v>
      </c>
      <c r="L783" t="s">
        <v>14146</v>
      </c>
    </row>
    <row r="784" spans="1:14" x14ac:dyDescent="0.25">
      <c r="A784" t="s">
        <v>14147</v>
      </c>
      <c r="B784" s="563" t="s">
        <v>11608</v>
      </c>
      <c r="C784" t="s">
        <v>14148</v>
      </c>
      <c r="D784" t="s">
        <v>12231</v>
      </c>
      <c r="E784" t="s">
        <v>14149</v>
      </c>
      <c r="F784" t="s">
        <v>14150</v>
      </c>
      <c r="H784" t="s">
        <v>14151</v>
      </c>
      <c r="I784" s="1" t="s">
        <v>9141</v>
      </c>
      <c r="J784" t="s">
        <v>14152</v>
      </c>
      <c r="K784" t="s">
        <v>9142</v>
      </c>
      <c r="L784" t="s">
        <v>14153</v>
      </c>
      <c r="M784" s="119" t="s">
        <v>15843</v>
      </c>
      <c r="N784" t="s">
        <v>14154</v>
      </c>
    </row>
    <row r="785" spans="1:14" x14ac:dyDescent="0.25">
      <c r="A785" t="s">
        <v>14155</v>
      </c>
      <c r="B785" s="563" t="s">
        <v>11609</v>
      </c>
      <c r="C785" t="s">
        <v>14156</v>
      </c>
      <c r="D785" t="s">
        <v>13753</v>
      </c>
      <c r="E785" t="s">
        <v>14157</v>
      </c>
      <c r="F785" t="s">
        <v>14158</v>
      </c>
      <c r="H785" t="s">
        <v>11437</v>
      </c>
      <c r="I785" s="1" t="s">
        <v>9141</v>
      </c>
      <c r="J785" t="s">
        <v>14159</v>
      </c>
      <c r="K785" t="s">
        <v>9142</v>
      </c>
    </row>
    <row r="786" spans="1:14" x14ac:dyDescent="0.25">
      <c r="A786" t="s">
        <v>14160</v>
      </c>
      <c r="B786" s="563" t="s">
        <v>11610</v>
      </c>
      <c r="C786" t="s">
        <v>14161</v>
      </c>
      <c r="D786" t="s">
        <v>12231</v>
      </c>
      <c r="E786" t="s">
        <v>18614</v>
      </c>
      <c r="F786" t="s">
        <v>14162</v>
      </c>
      <c r="H786" t="s">
        <v>12948</v>
      </c>
      <c r="I786" s="1" t="s">
        <v>9141</v>
      </c>
      <c r="J786" t="s">
        <v>14163</v>
      </c>
      <c r="K786" t="s">
        <v>9142</v>
      </c>
      <c r="M786" s="119" t="s">
        <v>15844</v>
      </c>
      <c r="N786" t="s">
        <v>14164</v>
      </c>
    </row>
    <row r="787" spans="1:14" x14ac:dyDescent="0.25">
      <c r="A787" t="s">
        <v>11471</v>
      </c>
      <c r="B787" s="563" t="s">
        <v>11611</v>
      </c>
      <c r="C787" t="s">
        <v>14165</v>
      </c>
      <c r="D787" t="s">
        <v>12231</v>
      </c>
      <c r="E787" t="s">
        <v>14166</v>
      </c>
      <c r="F787" t="s">
        <v>14167</v>
      </c>
      <c r="H787" t="s">
        <v>11136</v>
      </c>
      <c r="I787" s="1" t="s">
        <v>9141</v>
      </c>
      <c r="J787" t="s">
        <v>14168</v>
      </c>
      <c r="K787" t="s">
        <v>9142</v>
      </c>
    </row>
    <row r="788" spans="1:14" x14ac:dyDescent="0.25">
      <c r="A788" t="s">
        <v>14169</v>
      </c>
      <c r="B788" s="563" t="s">
        <v>11612</v>
      </c>
      <c r="C788" t="s">
        <v>14170</v>
      </c>
      <c r="D788" t="s">
        <v>12231</v>
      </c>
      <c r="E788" t="s">
        <v>14171</v>
      </c>
      <c r="F788" t="s">
        <v>14172</v>
      </c>
      <c r="G788" t="s">
        <v>14173</v>
      </c>
      <c r="H788" t="s">
        <v>11136</v>
      </c>
      <c r="I788" s="1" t="s">
        <v>9141</v>
      </c>
      <c r="J788" t="s">
        <v>14174</v>
      </c>
      <c r="K788" t="s">
        <v>9142</v>
      </c>
    </row>
    <row r="789" spans="1:14" x14ac:dyDescent="0.25">
      <c r="A789" t="s">
        <v>14175</v>
      </c>
      <c r="B789" s="563" t="s">
        <v>11613</v>
      </c>
      <c r="C789" t="s">
        <v>14176</v>
      </c>
      <c r="D789" t="s">
        <v>12231</v>
      </c>
      <c r="E789" t="s">
        <v>18615</v>
      </c>
      <c r="F789" t="s">
        <v>14177</v>
      </c>
      <c r="H789" t="s">
        <v>12316</v>
      </c>
      <c r="I789" s="1" t="s">
        <v>9141</v>
      </c>
      <c r="J789" t="s">
        <v>14178</v>
      </c>
      <c r="K789" t="s">
        <v>9142</v>
      </c>
    </row>
    <row r="790" spans="1:14" x14ac:dyDescent="0.25">
      <c r="A790" t="s">
        <v>11472</v>
      </c>
      <c r="B790" s="563" t="s">
        <v>11614</v>
      </c>
      <c r="E790" t="s">
        <v>18616</v>
      </c>
      <c r="I790" s="1" t="s">
        <v>9141</v>
      </c>
      <c r="K790" t="s">
        <v>9142</v>
      </c>
    </row>
    <row r="791" spans="1:14" x14ac:dyDescent="0.25">
      <c r="A791" t="s">
        <v>11473</v>
      </c>
      <c r="B791" s="563" t="s">
        <v>11615</v>
      </c>
      <c r="C791" t="s">
        <v>18095</v>
      </c>
      <c r="D791" t="s">
        <v>12231</v>
      </c>
      <c r="E791" t="s">
        <v>18096</v>
      </c>
      <c r="F791" t="s">
        <v>14179</v>
      </c>
      <c r="H791" t="s">
        <v>11136</v>
      </c>
      <c r="I791" s="1" t="s">
        <v>9141</v>
      </c>
      <c r="J791" t="s">
        <v>14180</v>
      </c>
      <c r="K791" t="s">
        <v>9142</v>
      </c>
      <c r="L791" t="s">
        <v>13458</v>
      </c>
      <c r="M791" s="119" t="s">
        <v>15848</v>
      </c>
    </row>
    <row r="792" spans="1:14" x14ac:dyDescent="0.25">
      <c r="A792" t="s">
        <v>19848</v>
      </c>
      <c r="B792" s="563" t="s">
        <v>14181</v>
      </c>
      <c r="C792" t="s">
        <v>19848</v>
      </c>
      <c r="F792" t="s">
        <v>14182</v>
      </c>
      <c r="H792" t="s">
        <v>14183</v>
      </c>
      <c r="I792" s="1" t="s">
        <v>9141</v>
      </c>
      <c r="J792" t="s">
        <v>14184</v>
      </c>
      <c r="K792" t="s">
        <v>9142</v>
      </c>
    </row>
    <row r="793" spans="1:14" x14ac:dyDescent="0.25">
      <c r="A793" t="s">
        <v>14185</v>
      </c>
      <c r="B793" s="563" t="s">
        <v>14186</v>
      </c>
      <c r="C793" t="s">
        <v>14187</v>
      </c>
      <c r="E793" t="s">
        <v>14188</v>
      </c>
      <c r="F793" t="s">
        <v>14189</v>
      </c>
      <c r="H793" t="s">
        <v>14190</v>
      </c>
      <c r="I793" s="1" t="s">
        <v>9141</v>
      </c>
      <c r="J793" t="s">
        <v>14191</v>
      </c>
      <c r="K793" t="s">
        <v>9142</v>
      </c>
    </row>
    <row r="794" spans="1:14" x14ac:dyDescent="0.25">
      <c r="A794" t="s">
        <v>14192</v>
      </c>
      <c r="B794" s="563" t="s">
        <v>14193</v>
      </c>
      <c r="C794" t="s">
        <v>14192</v>
      </c>
      <c r="E794" t="s">
        <v>14194</v>
      </c>
      <c r="F794" t="s">
        <v>14195</v>
      </c>
      <c r="H794" t="s">
        <v>12258</v>
      </c>
      <c r="I794" s="1" t="s">
        <v>9141</v>
      </c>
      <c r="J794" t="s">
        <v>14196</v>
      </c>
      <c r="K794" t="s">
        <v>9142</v>
      </c>
    </row>
    <row r="795" spans="1:14" x14ac:dyDescent="0.25">
      <c r="A795" t="s">
        <v>14198</v>
      </c>
      <c r="B795" s="563" t="s">
        <v>14199</v>
      </c>
      <c r="C795" t="s">
        <v>14200</v>
      </c>
      <c r="E795" t="s">
        <v>14201</v>
      </c>
      <c r="F795" t="s">
        <v>14202</v>
      </c>
      <c r="H795" t="s">
        <v>13805</v>
      </c>
      <c r="I795" s="1" t="s">
        <v>9141</v>
      </c>
      <c r="J795" t="s">
        <v>14203</v>
      </c>
      <c r="K795" t="s">
        <v>9142</v>
      </c>
      <c r="L795" t="s">
        <v>14204</v>
      </c>
    </row>
    <row r="796" spans="1:14" x14ac:dyDescent="0.25">
      <c r="A796" t="s">
        <v>14209</v>
      </c>
      <c r="B796" s="563" t="s">
        <v>14210</v>
      </c>
      <c r="C796" t="s">
        <v>14211</v>
      </c>
      <c r="E796" t="s">
        <v>14212</v>
      </c>
      <c r="F796" t="s">
        <v>14213</v>
      </c>
      <c r="H796" t="s">
        <v>12741</v>
      </c>
      <c r="I796" s="1" t="s">
        <v>9141</v>
      </c>
      <c r="J796" t="s">
        <v>14214</v>
      </c>
      <c r="K796" t="s">
        <v>9142</v>
      </c>
    </row>
    <row r="797" spans="1:14" x14ac:dyDescent="0.25">
      <c r="A797" t="s">
        <v>14215</v>
      </c>
      <c r="B797" s="563" t="s">
        <v>14216</v>
      </c>
      <c r="C797" t="s">
        <v>14215</v>
      </c>
      <c r="E797" t="s">
        <v>14217</v>
      </c>
      <c r="F797" t="s">
        <v>14218</v>
      </c>
      <c r="H797" t="s">
        <v>13773</v>
      </c>
      <c r="I797" s="1" t="s">
        <v>9141</v>
      </c>
      <c r="J797" t="s">
        <v>14219</v>
      </c>
      <c r="K797" t="s">
        <v>9142</v>
      </c>
    </row>
    <row r="798" spans="1:14" x14ac:dyDescent="0.25">
      <c r="A798" t="s">
        <v>14220</v>
      </c>
      <c r="B798" s="563" t="s">
        <v>14221</v>
      </c>
      <c r="C798" t="s">
        <v>14220</v>
      </c>
      <c r="E798" t="s">
        <v>14222</v>
      </c>
      <c r="F798" t="s">
        <v>14223</v>
      </c>
      <c r="H798" t="s">
        <v>12741</v>
      </c>
      <c r="I798" s="1" t="s">
        <v>9141</v>
      </c>
      <c r="J798" t="s">
        <v>14224</v>
      </c>
      <c r="K798" t="s">
        <v>9142</v>
      </c>
    </row>
    <row r="799" spans="1:14" x14ac:dyDescent="0.25">
      <c r="A799" t="s">
        <v>14227</v>
      </c>
      <c r="B799" s="563" t="s">
        <v>14228</v>
      </c>
      <c r="C799" t="s">
        <v>14227</v>
      </c>
      <c r="E799" t="s">
        <v>14229</v>
      </c>
      <c r="F799" t="s">
        <v>14230</v>
      </c>
      <c r="H799" t="s">
        <v>12316</v>
      </c>
      <c r="I799" s="1" t="s">
        <v>9141</v>
      </c>
      <c r="J799" t="s">
        <v>14231</v>
      </c>
      <c r="K799" t="s">
        <v>9142</v>
      </c>
      <c r="L799" t="s">
        <v>14232</v>
      </c>
    </row>
    <row r="800" spans="1:14" x14ac:dyDescent="0.25">
      <c r="A800" t="s">
        <v>14233</v>
      </c>
      <c r="B800" s="563" t="s">
        <v>14234</v>
      </c>
      <c r="C800" t="s">
        <v>14235</v>
      </c>
      <c r="E800" t="s">
        <v>14236</v>
      </c>
      <c r="F800" t="s">
        <v>14237</v>
      </c>
      <c r="G800" t="s">
        <v>14238</v>
      </c>
      <c r="H800" t="s">
        <v>12316</v>
      </c>
      <c r="I800" s="1" t="s">
        <v>9141</v>
      </c>
      <c r="J800" t="s">
        <v>14239</v>
      </c>
      <c r="K800" t="s">
        <v>9142</v>
      </c>
    </row>
    <row r="801" spans="1:15" x14ac:dyDescent="0.25">
      <c r="A801" t="s">
        <v>14240</v>
      </c>
      <c r="B801" s="563" t="s">
        <v>14241</v>
      </c>
      <c r="C801" t="s">
        <v>14242</v>
      </c>
      <c r="F801" t="s">
        <v>14243</v>
      </c>
      <c r="G801" t="s">
        <v>14244</v>
      </c>
      <c r="H801" t="s">
        <v>14245</v>
      </c>
      <c r="I801" s="1" t="s">
        <v>9141</v>
      </c>
      <c r="J801" t="s">
        <v>14246</v>
      </c>
      <c r="K801" t="s">
        <v>9142</v>
      </c>
    </row>
    <row r="802" spans="1:15" x14ac:dyDescent="0.25">
      <c r="A802" t="s">
        <v>12241</v>
      </c>
      <c r="B802" s="563" t="s">
        <v>14247</v>
      </c>
      <c r="C802" t="s">
        <v>12241</v>
      </c>
      <c r="E802" t="s">
        <v>12242</v>
      </c>
      <c r="I802" s="1" t="s">
        <v>9141</v>
      </c>
      <c r="K802" t="s">
        <v>9142</v>
      </c>
      <c r="O802" t="s">
        <v>13680</v>
      </c>
    </row>
    <row r="803" spans="1:15" x14ac:dyDescent="0.25">
      <c r="A803" t="s">
        <v>14248</v>
      </c>
      <c r="B803" s="563" t="s">
        <v>14249</v>
      </c>
      <c r="C803" t="s">
        <v>14250</v>
      </c>
      <c r="E803" t="s">
        <v>14251</v>
      </c>
      <c r="F803" t="s">
        <v>14252</v>
      </c>
      <c r="H803" t="s">
        <v>11437</v>
      </c>
      <c r="I803" s="1" t="s">
        <v>9141</v>
      </c>
      <c r="J803" t="s">
        <v>14253</v>
      </c>
      <c r="K803" t="s">
        <v>9142</v>
      </c>
      <c r="L803" t="s">
        <v>14254</v>
      </c>
    </row>
    <row r="804" spans="1:15" x14ac:dyDescent="0.25">
      <c r="A804" t="s">
        <v>14255</v>
      </c>
      <c r="B804" s="563" t="s">
        <v>14256</v>
      </c>
      <c r="C804" t="s">
        <v>14255</v>
      </c>
      <c r="E804" t="s">
        <v>14257</v>
      </c>
      <c r="I804" s="1" t="s">
        <v>9141</v>
      </c>
      <c r="K804" t="s">
        <v>9142</v>
      </c>
    </row>
    <row r="805" spans="1:15" x14ac:dyDescent="0.25">
      <c r="A805" t="s">
        <v>14258</v>
      </c>
      <c r="B805" s="563" t="s">
        <v>11616</v>
      </c>
      <c r="C805" t="s">
        <v>14259</v>
      </c>
      <c r="E805" t="s">
        <v>14260</v>
      </c>
      <c r="F805" t="s">
        <v>14261</v>
      </c>
      <c r="H805" t="s">
        <v>11435</v>
      </c>
      <c r="I805" s="1" t="s">
        <v>9141</v>
      </c>
      <c r="J805" t="s">
        <v>14262</v>
      </c>
      <c r="K805" t="s">
        <v>9142</v>
      </c>
      <c r="L805" t="s">
        <v>14263</v>
      </c>
    </row>
    <row r="806" spans="1:15" x14ac:dyDescent="0.25">
      <c r="A806" t="s">
        <v>14264</v>
      </c>
      <c r="B806" s="563" t="s">
        <v>14265</v>
      </c>
      <c r="C806" t="s">
        <v>14264</v>
      </c>
      <c r="E806" t="s">
        <v>14266</v>
      </c>
      <c r="F806" t="s">
        <v>14267</v>
      </c>
      <c r="H806" t="s">
        <v>11432</v>
      </c>
      <c r="I806" s="1" t="s">
        <v>9141</v>
      </c>
      <c r="J806" t="s">
        <v>14268</v>
      </c>
      <c r="K806" t="s">
        <v>9142</v>
      </c>
    </row>
    <row r="807" spans="1:15" x14ac:dyDescent="0.25">
      <c r="A807" t="s">
        <v>14269</v>
      </c>
      <c r="B807" s="563" t="s">
        <v>14270</v>
      </c>
      <c r="C807" t="s">
        <v>14271</v>
      </c>
      <c r="E807" t="s">
        <v>14272</v>
      </c>
      <c r="F807" t="s">
        <v>14273</v>
      </c>
      <c r="H807" t="s">
        <v>14274</v>
      </c>
      <c r="I807" s="1" t="s">
        <v>14275</v>
      </c>
      <c r="J807" t="s">
        <v>14276</v>
      </c>
      <c r="K807" t="s">
        <v>9142</v>
      </c>
    </row>
    <row r="808" spans="1:15" x14ac:dyDescent="0.25">
      <c r="A808" t="s">
        <v>14277</v>
      </c>
      <c r="B808" s="563" t="s">
        <v>14278</v>
      </c>
      <c r="C808" t="s">
        <v>14277</v>
      </c>
      <c r="F808" t="s">
        <v>14279</v>
      </c>
      <c r="H808" t="s">
        <v>11439</v>
      </c>
      <c r="I808" s="1" t="s">
        <v>9141</v>
      </c>
      <c r="J808" t="s">
        <v>12979</v>
      </c>
      <c r="K808" t="s">
        <v>9142</v>
      </c>
    </row>
    <row r="809" spans="1:15" x14ac:dyDescent="0.25">
      <c r="A809" t="s">
        <v>14280</v>
      </c>
      <c r="B809" s="563" t="s">
        <v>14281</v>
      </c>
      <c r="C809" t="s">
        <v>14280</v>
      </c>
      <c r="E809" t="s">
        <v>18097</v>
      </c>
      <c r="F809" t="s">
        <v>14282</v>
      </c>
      <c r="H809" t="s">
        <v>14283</v>
      </c>
      <c r="I809" s="1" t="s">
        <v>9141</v>
      </c>
      <c r="J809" t="s">
        <v>14284</v>
      </c>
      <c r="K809" t="s">
        <v>9142</v>
      </c>
      <c r="L809" t="s">
        <v>14285</v>
      </c>
    </row>
    <row r="810" spans="1:15" x14ac:dyDescent="0.25">
      <c r="A810" t="s">
        <v>14286</v>
      </c>
      <c r="B810" s="563" t="s">
        <v>14287</v>
      </c>
      <c r="C810" t="s">
        <v>14288</v>
      </c>
      <c r="E810" t="s">
        <v>14289</v>
      </c>
      <c r="F810" t="s">
        <v>14290</v>
      </c>
      <c r="H810" t="s">
        <v>14291</v>
      </c>
      <c r="I810" s="1" t="s">
        <v>9141</v>
      </c>
      <c r="J810" t="s">
        <v>14292</v>
      </c>
      <c r="K810" t="s">
        <v>9142</v>
      </c>
    </row>
    <row r="811" spans="1:15" x14ac:dyDescent="0.25">
      <c r="A811" t="s">
        <v>14293</v>
      </c>
      <c r="B811" s="563" t="s">
        <v>14294</v>
      </c>
      <c r="C811" t="s">
        <v>14295</v>
      </c>
      <c r="E811" t="s">
        <v>14296</v>
      </c>
      <c r="F811" t="s">
        <v>14297</v>
      </c>
      <c r="H811" t="s">
        <v>11136</v>
      </c>
      <c r="I811" s="1" t="s">
        <v>9141</v>
      </c>
      <c r="J811" t="s">
        <v>14298</v>
      </c>
      <c r="K811" t="s">
        <v>9142</v>
      </c>
    </row>
    <row r="812" spans="1:15" x14ac:dyDescent="0.25">
      <c r="A812" t="s">
        <v>14299</v>
      </c>
      <c r="B812" s="563" t="s">
        <v>14300</v>
      </c>
      <c r="C812" t="s">
        <v>14299</v>
      </c>
      <c r="E812" t="s">
        <v>14301</v>
      </c>
      <c r="F812" t="s">
        <v>14302</v>
      </c>
      <c r="H812" t="s">
        <v>14303</v>
      </c>
      <c r="I812" s="1" t="s">
        <v>9141</v>
      </c>
      <c r="J812" t="s">
        <v>14304</v>
      </c>
      <c r="K812" t="s">
        <v>9142</v>
      </c>
      <c r="L812" t="s">
        <v>14305</v>
      </c>
    </row>
    <row r="813" spans="1:15" x14ac:dyDescent="0.25">
      <c r="A813" t="s">
        <v>14306</v>
      </c>
      <c r="B813" s="563" t="s">
        <v>14307</v>
      </c>
      <c r="C813" t="s">
        <v>14306</v>
      </c>
      <c r="F813" t="s">
        <v>14308</v>
      </c>
      <c r="H813" t="s">
        <v>11438</v>
      </c>
      <c r="I813" s="1" t="s">
        <v>9141</v>
      </c>
      <c r="J813" t="s">
        <v>14309</v>
      </c>
      <c r="K813" t="s">
        <v>9142</v>
      </c>
    </row>
    <row r="814" spans="1:15" x14ac:dyDescent="0.25">
      <c r="A814" t="s">
        <v>14310</v>
      </c>
      <c r="B814" s="563" t="s">
        <v>14311</v>
      </c>
      <c r="C814" t="s">
        <v>14312</v>
      </c>
      <c r="E814" t="s">
        <v>14313</v>
      </c>
      <c r="F814" t="s">
        <v>14314</v>
      </c>
      <c r="H814" t="s">
        <v>14315</v>
      </c>
      <c r="J814" t="s">
        <v>14316</v>
      </c>
      <c r="K814" t="s">
        <v>11474</v>
      </c>
    </row>
    <row r="815" spans="1:15" x14ac:dyDescent="0.25">
      <c r="A815" t="s">
        <v>14317</v>
      </c>
      <c r="B815" s="563" t="s">
        <v>14318</v>
      </c>
      <c r="C815" t="s">
        <v>14319</v>
      </c>
      <c r="E815" t="s">
        <v>14320</v>
      </c>
      <c r="F815" t="s">
        <v>14321</v>
      </c>
      <c r="H815" t="s">
        <v>11437</v>
      </c>
      <c r="I815" s="1" t="s">
        <v>9141</v>
      </c>
      <c r="J815" t="s">
        <v>14322</v>
      </c>
      <c r="K815" t="s">
        <v>9142</v>
      </c>
    </row>
    <row r="816" spans="1:15" x14ac:dyDescent="0.25">
      <c r="A816" t="s">
        <v>14323</v>
      </c>
      <c r="B816" s="563" t="s">
        <v>14324</v>
      </c>
      <c r="C816" t="s">
        <v>14325</v>
      </c>
      <c r="E816" t="s">
        <v>14326</v>
      </c>
      <c r="F816" t="s">
        <v>14327</v>
      </c>
      <c r="H816" t="s">
        <v>11438</v>
      </c>
      <c r="I816" s="1" t="s">
        <v>9141</v>
      </c>
      <c r="J816" t="s">
        <v>14328</v>
      </c>
      <c r="K816" t="s">
        <v>9142</v>
      </c>
    </row>
    <row r="817" spans="1:15" x14ac:dyDescent="0.25">
      <c r="A817" t="s">
        <v>14329</v>
      </c>
      <c r="B817" s="563" t="s">
        <v>14330</v>
      </c>
      <c r="C817" t="s">
        <v>14331</v>
      </c>
      <c r="F817" t="s">
        <v>14332</v>
      </c>
      <c r="H817" t="s">
        <v>14207</v>
      </c>
      <c r="I817" s="1" t="s">
        <v>9141</v>
      </c>
      <c r="J817" t="s">
        <v>14333</v>
      </c>
      <c r="K817" t="s">
        <v>9142</v>
      </c>
    </row>
    <row r="818" spans="1:15" x14ac:dyDescent="0.25">
      <c r="A818" t="s">
        <v>14334</v>
      </c>
      <c r="B818" s="563" t="s">
        <v>14335</v>
      </c>
      <c r="C818" t="s">
        <v>14336</v>
      </c>
      <c r="E818" t="s">
        <v>14337</v>
      </c>
      <c r="F818" t="s">
        <v>14338</v>
      </c>
      <c r="H818" t="s">
        <v>11439</v>
      </c>
      <c r="I818" s="1" t="s">
        <v>9141</v>
      </c>
      <c r="J818" t="s">
        <v>14339</v>
      </c>
      <c r="K818" t="s">
        <v>9142</v>
      </c>
      <c r="L818" t="s">
        <v>14340</v>
      </c>
    </row>
    <row r="819" spans="1:15" x14ac:dyDescent="0.25">
      <c r="A819" t="s">
        <v>14341</v>
      </c>
      <c r="B819" s="563" t="s">
        <v>14342</v>
      </c>
      <c r="C819" t="s">
        <v>14341</v>
      </c>
      <c r="E819" t="s">
        <v>14343</v>
      </c>
      <c r="F819" t="s">
        <v>14344</v>
      </c>
      <c r="H819" t="s">
        <v>11432</v>
      </c>
      <c r="I819" s="1" t="s">
        <v>9141</v>
      </c>
      <c r="J819" t="s">
        <v>14345</v>
      </c>
      <c r="K819" t="s">
        <v>9142</v>
      </c>
    </row>
    <row r="820" spans="1:15" x14ac:dyDescent="0.25">
      <c r="A820" t="s">
        <v>14346</v>
      </c>
      <c r="B820" s="563" t="s">
        <v>14347</v>
      </c>
      <c r="C820" t="s">
        <v>14346</v>
      </c>
      <c r="E820" t="s">
        <v>14348</v>
      </c>
      <c r="F820" t="s">
        <v>14349</v>
      </c>
      <c r="H820" t="s">
        <v>11430</v>
      </c>
      <c r="I820" s="1" t="s">
        <v>9141</v>
      </c>
      <c r="J820" t="s">
        <v>14350</v>
      </c>
      <c r="K820" t="s">
        <v>9142</v>
      </c>
    </row>
    <row r="821" spans="1:15" x14ac:dyDescent="0.25">
      <c r="A821" t="s">
        <v>14351</v>
      </c>
      <c r="B821" s="563" t="s">
        <v>14352</v>
      </c>
      <c r="C821" t="s">
        <v>14351</v>
      </c>
      <c r="E821" t="s">
        <v>14353</v>
      </c>
      <c r="F821" t="s">
        <v>14354</v>
      </c>
      <c r="H821" t="s">
        <v>14355</v>
      </c>
      <c r="I821" s="1" t="s">
        <v>9141</v>
      </c>
      <c r="J821" t="s">
        <v>14356</v>
      </c>
      <c r="K821" t="s">
        <v>9142</v>
      </c>
      <c r="L821" t="s">
        <v>12475</v>
      </c>
      <c r="N821" t="s">
        <v>14357</v>
      </c>
      <c r="O821" t="s">
        <v>13680</v>
      </c>
    </row>
    <row r="822" spans="1:15" x14ac:dyDescent="0.25">
      <c r="A822" t="s">
        <v>14358</v>
      </c>
      <c r="B822" s="563" t="s">
        <v>14359</v>
      </c>
      <c r="C822" t="s">
        <v>14358</v>
      </c>
      <c r="E822" t="s">
        <v>14360</v>
      </c>
      <c r="F822" t="s">
        <v>14361</v>
      </c>
      <c r="G822" t="s">
        <v>14362</v>
      </c>
      <c r="H822" t="s">
        <v>11437</v>
      </c>
      <c r="I822" s="1" t="s">
        <v>9141</v>
      </c>
      <c r="J822" t="s">
        <v>14363</v>
      </c>
      <c r="K822" t="s">
        <v>9142</v>
      </c>
    </row>
    <row r="823" spans="1:15" x14ac:dyDescent="0.25">
      <c r="A823" t="s">
        <v>14364</v>
      </c>
      <c r="B823" s="563" t="s">
        <v>14365</v>
      </c>
      <c r="C823" t="s">
        <v>18098</v>
      </c>
      <c r="F823" t="s">
        <v>14366</v>
      </c>
      <c r="H823" t="s">
        <v>14367</v>
      </c>
      <c r="I823" s="1" t="s">
        <v>9141</v>
      </c>
      <c r="J823" t="s">
        <v>14368</v>
      </c>
      <c r="K823" t="s">
        <v>9142</v>
      </c>
    </row>
    <row r="824" spans="1:15" x14ac:dyDescent="0.25">
      <c r="A824" t="s">
        <v>14369</v>
      </c>
      <c r="B824" s="563" t="s">
        <v>14370</v>
      </c>
      <c r="C824" t="s">
        <v>14371</v>
      </c>
      <c r="E824" t="s">
        <v>18617</v>
      </c>
      <c r="F824" t="s">
        <v>14372</v>
      </c>
      <c r="H824" t="s">
        <v>12311</v>
      </c>
      <c r="I824" s="1" t="s">
        <v>9141</v>
      </c>
      <c r="J824" t="s">
        <v>14373</v>
      </c>
      <c r="K824" t="s">
        <v>9142</v>
      </c>
    </row>
    <row r="825" spans="1:15" x14ac:dyDescent="0.25">
      <c r="A825" t="s">
        <v>14374</v>
      </c>
      <c r="B825" s="563" t="s">
        <v>14375</v>
      </c>
      <c r="C825" t="s">
        <v>14374</v>
      </c>
      <c r="E825" t="s">
        <v>18099</v>
      </c>
      <c r="F825" t="s">
        <v>14376</v>
      </c>
      <c r="H825" t="s">
        <v>12337</v>
      </c>
      <c r="I825" s="1" t="s">
        <v>9141</v>
      </c>
      <c r="J825" t="s">
        <v>14377</v>
      </c>
      <c r="K825" t="s">
        <v>9142</v>
      </c>
    </row>
    <row r="826" spans="1:15" x14ac:dyDescent="0.25">
      <c r="A826" t="s">
        <v>14378</v>
      </c>
      <c r="B826" s="563" t="s">
        <v>14379</v>
      </c>
      <c r="C826" t="s">
        <v>14378</v>
      </c>
      <c r="F826" t="s">
        <v>14380</v>
      </c>
      <c r="H826" t="s">
        <v>11437</v>
      </c>
      <c r="I826" s="1" t="s">
        <v>9141</v>
      </c>
      <c r="J826" t="s">
        <v>14381</v>
      </c>
      <c r="K826" t="s">
        <v>9142</v>
      </c>
    </row>
    <row r="827" spans="1:15" x14ac:dyDescent="0.25">
      <c r="A827" t="s">
        <v>14382</v>
      </c>
      <c r="B827" s="563" t="s">
        <v>14383</v>
      </c>
      <c r="C827" t="s">
        <v>14384</v>
      </c>
      <c r="E827" t="s">
        <v>14385</v>
      </c>
      <c r="F827" t="s">
        <v>14386</v>
      </c>
      <c r="H827" t="s">
        <v>11439</v>
      </c>
      <c r="I827" s="1" t="s">
        <v>9141</v>
      </c>
      <c r="J827" t="s">
        <v>14387</v>
      </c>
      <c r="K827" t="s">
        <v>9142</v>
      </c>
    </row>
    <row r="828" spans="1:15" x14ac:dyDescent="0.25">
      <c r="A828" t="s">
        <v>14388</v>
      </c>
      <c r="B828" s="563" t="s">
        <v>14389</v>
      </c>
      <c r="C828" t="s">
        <v>14388</v>
      </c>
      <c r="E828" t="s">
        <v>14390</v>
      </c>
      <c r="F828" t="s">
        <v>14391</v>
      </c>
      <c r="H828" t="s">
        <v>11434</v>
      </c>
      <c r="I828" s="1" t="s">
        <v>9141</v>
      </c>
      <c r="J828" t="s">
        <v>14392</v>
      </c>
      <c r="K828" t="s">
        <v>9142</v>
      </c>
    </row>
    <row r="829" spans="1:15" x14ac:dyDescent="0.25">
      <c r="A829" t="s">
        <v>14393</v>
      </c>
      <c r="B829" s="563" t="s">
        <v>14394</v>
      </c>
      <c r="C829" t="s">
        <v>14393</v>
      </c>
      <c r="F829" t="s">
        <v>14395</v>
      </c>
      <c r="H829" t="s">
        <v>11136</v>
      </c>
      <c r="I829" s="1" t="s">
        <v>9141</v>
      </c>
      <c r="J829" t="s">
        <v>14396</v>
      </c>
      <c r="K829" t="s">
        <v>9142</v>
      </c>
    </row>
    <row r="830" spans="1:15" x14ac:dyDescent="0.25">
      <c r="A830" t="s">
        <v>14397</v>
      </c>
      <c r="B830" s="563" t="s">
        <v>14398</v>
      </c>
      <c r="C830" t="s">
        <v>14397</v>
      </c>
      <c r="E830" t="s">
        <v>18100</v>
      </c>
      <c r="F830" t="s">
        <v>14399</v>
      </c>
      <c r="H830" t="s">
        <v>14400</v>
      </c>
      <c r="I830" s="1" t="s">
        <v>9141</v>
      </c>
      <c r="J830" t="s">
        <v>14401</v>
      </c>
      <c r="K830" t="s">
        <v>9142</v>
      </c>
    </row>
    <row r="831" spans="1:15" x14ac:dyDescent="0.25">
      <c r="A831" t="s">
        <v>14402</v>
      </c>
      <c r="B831" s="563" t="s">
        <v>14403</v>
      </c>
      <c r="C831" t="s">
        <v>14402</v>
      </c>
      <c r="F831" t="s">
        <v>14404</v>
      </c>
      <c r="H831" t="s">
        <v>12353</v>
      </c>
      <c r="I831" s="1" t="s">
        <v>9141</v>
      </c>
      <c r="J831" t="s">
        <v>14405</v>
      </c>
      <c r="K831" t="s">
        <v>9142</v>
      </c>
    </row>
    <row r="832" spans="1:15" x14ac:dyDescent="0.25">
      <c r="A832" t="s">
        <v>14406</v>
      </c>
      <c r="B832" s="563" t="s">
        <v>14407</v>
      </c>
      <c r="C832" t="s">
        <v>14406</v>
      </c>
      <c r="I832" s="1" t="s">
        <v>9141</v>
      </c>
      <c r="K832" t="s">
        <v>9142</v>
      </c>
    </row>
    <row r="833" spans="1:12" x14ac:dyDescent="0.25">
      <c r="A833" t="s">
        <v>14408</v>
      </c>
      <c r="B833" s="563" t="s">
        <v>14409</v>
      </c>
      <c r="C833" t="s">
        <v>14408</v>
      </c>
      <c r="E833" t="s">
        <v>14410</v>
      </c>
      <c r="F833" t="s">
        <v>14411</v>
      </c>
      <c r="H833" t="s">
        <v>11430</v>
      </c>
      <c r="I833" s="1" t="s">
        <v>9141</v>
      </c>
      <c r="J833" t="s">
        <v>14412</v>
      </c>
      <c r="K833" t="s">
        <v>9142</v>
      </c>
      <c r="L833" t="s">
        <v>18101</v>
      </c>
    </row>
    <row r="834" spans="1:12" x14ac:dyDescent="0.25">
      <c r="A834" t="s">
        <v>14413</v>
      </c>
      <c r="B834" s="563" t="s">
        <v>14414</v>
      </c>
      <c r="C834" t="s">
        <v>14413</v>
      </c>
      <c r="F834" t="s">
        <v>14415</v>
      </c>
      <c r="H834" t="s">
        <v>11437</v>
      </c>
      <c r="I834" s="1" t="s">
        <v>9141</v>
      </c>
      <c r="J834" t="s">
        <v>14416</v>
      </c>
      <c r="K834" t="s">
        <v>9142</v>
      </c>
    </row>
    <row r="835" spans="1:12" x14ac:dyDescent="0.25">
      <c r="A835" t="s">
        <v>14417</v>
      </c>
      <c r="B835" s="563" t="s">
        <v>14418</v>
      </c>
      <c r="C835" t="s">
        <v>14417</v>
      </c>
      <c r="F835" t="s">
        <v>14419</v>
      </c>
      <c r="H835" t="s">
        <v>12353</v>
      </c>
      <c r="I835" s="1" t="s">
        <v>9141</v>
      </c>
      <c r="J835" t="s">
        <v>13991</v>
      </c>
      <c r="K835" t="s">
        <v>9142</v>
      </c>
    </row>
    <row r="836" spans="1:12" x14ac:dyDescent="0.25">
      <c r="A836" t="s">
        <v>14420</v>
      </c>
      <c r="B836" s="563" t="s">
        <v>14421</v>
      </c>
      <c r="C836" t="s">
        <v>14420</v>
      </c>
      <c r="E836" t="s">
        <v>14422</v>
      </c>
      <c r="I836" s="1" t="s">
        <v>9141</v>
      </c>
      <c r="K836" t="s">
        <v>9142</v>
      </c>
      <c r="L836" t="s">
        <v>14423</v>
      </c>
    </row>
    <row r="837" spans="1:12" x14ac:dyDescent="0.25">
      <c r="A837" t="s">
        <v>18618</v>
      </c>
      <c r="B837" s="563" t="s">
        <v>14424</v>
      </c>
      <c r="C837" t="s">
        <v>18102</v>
      </c>
      <c r="F837" t="s">
        <v>14425</v>
      </c>
      <c r="H837" t="s">
        <v>11439</v>
      </c>
      <c r="I837" s="1" t="s">
        <v>9141</v>
      </c>
      <c r="J837" t="s">
        <v>14426</v>
      </c>
      <c r="K837" t="s">
        <v>9142</v>
      </c>
    </row>
    <row r="838" spans="1:12" x14ac:dyDescent="0.25">
      <c r="A838" t="s">
        <v>14427</v>
      </c>
      <c r="B838" s="563" t="s">
        <v>14428</v>
      </c>
      <c r="C838" t="s">
        <v>14429</v>
      </c>
      <c r="E838" t="s">
        <v>14430</v>
      </c>
      <c r="I838" s="1" t="s">
        <v>9141</v>
      </c>
      <c r="K838" t="s">
        <v>9142</v>
      </c>
    </row>
    <row r="839" spans="1:12" x14ac:dyDescent="0.25">
      <c r="A839" t="s">
        <v>14431</v>
      </c>
      <c r="B839" s="563" t="s">
        <v>14432</v>
      </c>
      <c r="C839" t="s">
        <v>14431</v>
      </c>
      <c r="E839" t="s">
        <v>14433</v>
      </c>
      <c r="F839" t="s">
        <v>14434</v>
      </c>
      <c r="H839" t="s">
        <v>11439</v>
      </c>
      <c r="I839" s="1" t="s">
        <v>9141</v>
      </c>
      <c r="J839" t="s">
        <v>14435</v>
      </c>
      <c r="K839" t="s">
        <v>9142</v>
      </c>
    </row>
    <row r="840" spans="1:12" x14ac:dyDescent="0.25">
      <c r="A840" t="s">
        <v>18177</v>
      </c>
      <c r="B840" s="563" t="s">
        <v>14436</v>
      </c>
      <c r="C840" t="s">
        <v>18177</v>
      </c>
      <c r="E840" t="s">
        <v>14437</v>
      </c>
      <c r="F840" t="s">
        <v>19849</v>
      </c>
      <c r="H840" t="s">
        <v>11430</v>
      </c>
      <c r="I840" s="1" t="s">
        <v>11444</v>
      </c>
      <c r="J840" t="s">
        <v>19850</v>
      </c>
      <c r="K840" t="s">
        <v>9142</v>
      </c>
      <c r="L840" t="s">
        <v>19646</v>
      </c>
    </row>
    <row r="841" spans="1:12" x14ac:dyDescent="0.25">
      <c r="A841" t="s">
        <v>14439</v>
      </c>
      <c r="B841" s="563" t="s">
        <v>14440</v>
      </c>
      <c r="C841" t="s">
        <v>18103</v>
      </c>
      <c r="F841" t="s">
        <v>14441</v>
      </c>
      <c r="H841" t="s">
        <v>11437</v>
      </c>
      <c r="I841" s="1" t="s">
        <v>9141</v>
      </c>
      <c r="J841" t="s">
        <v>14442</v>
      </c>
      <c r="K841" t="s">
        <v>9142</v>
      </c>
    </row>
    <row r="842" spans="1:12" x14ac:dyDescent="0.25">
      <c r="A842" t="s">
        <v>14443</v>
      </c>
      <c r="B842" s="563" t="s">
        <v>14444</v>
      </c>
      <c r="C842" t="s">
        <v>14445</v>
      </c>
      <c r="E842" t="s">
        <v>18104</v>
      </c>
      <c r="I842" s="1" t="s">
        <v>9141</v>
      </c>
      <c r="K842" t="s">
        <v>9142</v>
      </c>
    </row>
    <row r="843" spans="1:12" x14ac:dyDescent="0.25">
      <c r="A843" t="s">
        <v>14446</v>
      </c>
      <c r="B843" s="563" t="s">
        <v>14447</v>
      </c>
      <c r="C843" t="s">
        <v>18105</v>
      </c>
      <c r="E843" t="s">
        <v>14448</v>
      </c>
      <c r="F843" t="s">
        <v>14449</v>
      </c>
      <c r="G843" t="s">
        <v>14450</v>
      </c>
      <c r="H843" t="s">
        <v>11136</v>
      </c>
      <c r="I843" s="1" t="s">
        <v>9141</v>
      </c>
      <c r="J843" t="s">
        <v>14451</v>
      </c>
      <c r="K843" t="s">
        <v>9142</v>
      </c>
    </row>
    <row r="844" spans="1:12" x14ac:dyDescent="0.25">
      <c r="A844" t="s">
        <v>14452</v>
      </c>
      <c r="B844" s="563" t="s">
        <v>14453</v>
      </c>
      <c r="C844" t="s">
        <v>14452</v>
      </c>
      <c r="E844" t="s">
        <v>14454</v>
      </c>
      <c r="F844" t="s">
        <v>14455</v>
      </c>
      <c r="G844" t="s">
        <v>14456</v>
      </c>
      <c r="H844" t="s">
        <v>11437</v>
      </c>
      <c r="I844" s="1" t="s">
        <v>9141</v>
      </c>
      <c r="J844" t="s">
        <v>14457</v>
      </c>
      <c r="K844" t="s">
        <v>9142</v>
      </c>
    </row>
    <row r="845" spans="1:12" x14ac:dyDescent="0.25">
      <c r="A845" t="s">
        <v>14458</v>
      </c>
      <c r="B845" s="563" t="s">
        <v>14459</v>
      </c>
      <c r="C845" t="s">
        <v>14458</v>
      </c>
      <c r="E845" t="s">
        <v>14460</v>
      </c>
      <c r="F845" t="s">
        <v>14461</v>
      </c>
      <c r="H845" t="s">
        <v>11432</v>
      </c>
      <c r="I845" s="1" t="s">
        <v>9141</v>
      </c>
      <c r="J845" t="s">
        <v>14462</v>
      </c>
      <c r="K845" t="s">
        <v>9142</v>
      </c>
    </row>
    <row r="846" spans="1:12" x14ac:dyDescent="0.25">
      <c r="A846" t="s">
        <v>14463</v>
      </c>
      <c r="B846" s="563" t="s">
        <v>14464</v>
      </c>
      <c r="C846" t="s">
        <v>14463</v>
      </c>
      <c r="E846" t="s">
        <v>14465</v>
      </c>
      <c r="F846" t="s">
        <v>14466</v>
      </c>
      <c r="H846" t="s">
        <v>11136</v>
      </c>
      <c r="I846" s="1" t="s">
        <v>9141</v>
      </c>
      <c r="J846" t="s">
        <v>11441</v>
      </c>
      <c r="K846" t="s">
        <v>9142</v>
      </c>
    </row>
    <row r="847" spans="1:12" x14ac:dyDescent="0.25">
      <c r="A847" t="s">
        <v>14467</v>
      </c>
      <c r="B847" s="563" t="s">
        <v>14468</v>
      </c>
      <c r="C847" t="s">
        <v>14467</v>
      </c>
      <c r="E847" t="s">
        <v>18106</v>
      </c>
      <c r="F847" t="s">
        <v>14469</v>
      </c>
      <c r="H847" t="s">
        <v>14470</v>
      </c>
      <c r="I847" s="1" t="s">
        <v>9141</v>
      </c>
      <c r="J847" t="s">
        <v>14471</v>
      </c>
      <c r="K847" t="s">
        <v>9142</v>
      </c>
      <c r="L847" t="s">
        <v>18107</v>
      </c>
    </row>
    <row r="848" spans="1:12" x14ac:dyDescent="0.25">
      <c r="A848" t="s">
        <v>14472</v>
      </c>
      <c r="B848" s="563" t="s">
        <v>14473</v>
      </c>
      <c r="C848" t="s">
        <v>14474</v>
      </c>
      <c r="E848" t="s">
        <v>14475</v>
      </c>
      <c r="F848" t="s">
        <v>14476</v>
      </c>
      <c r="H848" t="s">
        <v>11439</v>
      </c>
      <c r="I848" s="1" t="s">
        <v>9141</v>
      </c>
      <c r="J848" t="s">
        <v>14477</v>
      </c>
      <c r="K848" t="s">
        <v>9142</v>
      </c>
    </row>
    <row r="849" spans="1:12" x14ac:dyDescent="0.25">
      <c r="A849" t="s">
        <v>14478</v>
      </c>
      <c r="B849" s="563" t="s">
        <v>14479</v>
      </c>
      <c r="C849" t="s">
        <v>14478</v>
      </c>
      <c r="E849" t="s">
        <v>18108</v>
      </c>
      <c r="F849" t="s">
        <v>14480</v>
      </c>
      <c r="G849" t="s">
        <v>14481</v>
      </c>
      <c r="H849" t="s">
        <v>11136</v>
      </c>
      <c r="I849" s="1" t="s">
        <v>9141</v>
      </c>
      <c r="J849" t="s">
        <v>14482</v>
      </c>
      <c r="K849" t="s">
        <v>9142</v>
      </c>
      <c r="L849" t="s">
        <v>18109</v>
      </c>
    </row>
    <row r="850" spans="1:12" x14ac:dyDescent="0.25">
      <c r="A850" t="s">
        <v>14483</v>
      </c>
      <c r="B850" s="563" t="s">
        <v>14484</v>
      </c>
      <c r="C850" t="s">
        <v>14483</v>
      </c>
      <c r="I850" s="1" t="s">
        <v>9141</v>
      </c>
      <c r="K850" t="s">
        <v>9142</v>
      </c>
    </row>
    <row r="851" spans="1:12" x14ac:dyDescent="0.25">
      <c r="A851" t="s">
        <v>14485</v>
      </c>
      <c r="B851" s="563" t="s">
        <v>14486</v>
      </c>
      <c r="C851" t="s">
        <v>14485</v>
      </c>
      <c r="E851" t="s">
        <v>14487</v>
      </c>
      <c r="F851" t="s">
        <v>14488</v>
      </c>
      <c r="H851" t="s">
        <v>11432</v>
      </c>
      <c r="I851" s="1" t="s">
        <v>9141</v>
      </c>
      <c r="J851" t="s">
        <v>14489</v>
      </c>
      <c r="K851" t="s">
        <v>9142</v>
      </c>
      <c r="L851" t="s">
        <v>14490</v>
      </c>
    </row>
    <row r="852" spans="1:12" x14ac:dyDescent="0.25">
      <c r="A852" t="s">
        <v>14491</v>
      </c>
      <c r="B852" s="563" t="s">
        <v>14492</v>
      </c>
      <c r="C852" t="s">
        <v>14493</v>
      </c>
      <c r="F852" t="s">
        <v>14494</v>
      </c>
      <c r="H852" t="s">
        <v>11136</v>
      </c>
      <c r="I852" s="1" t="s">
        <v>9141</v>
      </c>
      <c r="J852" t="s">
        <v>14495</v>
      </c>
      <c r="K852" t="s">
        <v>9142</v>
      </c>
      <c r="L852" t="s">
        <v>12224</v>
      </c>
    </row>
    <row r="853" spans="1:12" x14ac:dyDescent="0.25">
      <c r="A853" t="s">
        <v>14496</v>
      </c>
      <c r="B853" s="563" t="s">
        <v>14497</v>
      </c>
      <c r="C853" t="s">
        <v>14498</v>
      </c>
      <c r="E853" t="s">
        <v>18110</v>
      </c>
      <c r="F853" t="s">
        <v>14499</v>
      </c>
      <c r="H853" t="s">
        <v>14500</v>
      </c>
      <c r="I853" s="1" t="s">
        <v>9141</v>
      </c>
      <c r="J853" t="s">
        <v>14501</v>
      </c>
      <c r="K853" t="s">
        <v>9142</v>
      </c>
    </row>
    <row r="854" spans="1:12" x14ac:dyDescent="0.25">
      <c r="A854" t="s">
        <v>14502</v>
      </c>
      <c r="B854" s="563" t="s">
        <v>14503</v>
      </c>
      <c r="C854" t="s">
        <v>14504</v>
      </c>
      <c r="E854" t="s">
        <v>14505</v>
      </c>
      <c r="F854" t="s">
        <v>14506</v>
      </c>
      <c r="H854" t="s">
        <v>12741</v>
      </c>
      <c r="I854" s="1" t="s">
        <v>9141</v>
      </c>
      <c r="J854" t="s">
        <v>14507</v>
      </c>
      <c r="K854" t="s">
        <v>9142</v>
      </c>
      <c r="L854" t="s">
        <v>14508</v>
      </c>
    </row>
    <row r="855" spans="1:12" x14ac:dyDescent="0.25">
      <c r="A855" t="s">
        <v>14509</v>
      </c>
      <c r="B855" s="563" t="s">
        <v>14510</v>
      </c>
      <c r="C855" t="s">
        <v>14509</v>
      </c>
      <c r="E855" t="s">
        <v>18111</v>
      </c>
      <c r="F855" t="s">
        <v>14511</v>
      </c>
      <c r="H855" t="s">
        <v>14207</v>
      </c>
      <c r="I855" s="1" t="s">
        <v>9141</v>
      </c>
      <c r="J855" t="s">
        <v>14512</v>
      </c>
      <c r="K855" t="s">
        <v>9142</v>
      </c>
    </row>
    <row r="856" spans="1:12" x14ac:dyDescent="0.25">
      <c r="A856" t="s">
        <v>14513</v>
      </c>
      <c r="B856" s="563" t="s">
        <v>14514</v>
      </c>
      <c r="C856" t="s">
        <v>14513</v>
      </c>
      <c r="E856" t="s">
        <v>14515</v>
      </c>
      <c r="F856" t="s">
        <v>14516</v>
      </c>
      <c r="H856" t="s">
        <v>14517</v>
      </c>
      <c r="I856" s="1" t="s">
        <v>9141</v>
      </c>
      <c r="J856" t="s">
        <v>14518</v>
      </c>
      <c r="K856" t="s">
        <v>9142</v>
      </c>
    </row>
    <row r="857" spans="1:12" x14ac:dyDescent="0.25">
      <c r="A857" t="s">
        <v>14519</v>
      </c>
      <c r="B857" s="563" t="s">
        <v>14520</v>
      </c>
      <c r="C857" t="s">
        <v>14519</v>
      </c>
      <c r="F857" t="s">
        <v>14521</v>
      </c>
      <c r="H857" t="s">
        <v>11437</v>
      </c>
      <c r="I857" s="1" t="s">
        <v>9141</v>
      </c>
      <c r="J857" t="s">
        <v>14522</v>
      </c>
      <c r="K857" t="s">
        <v>9142</v>
      </c>
    </row>
    <row r="858" spans="1:12" x14ac:dyDescent="0.25">
      <c r="A858" t="s">
        <v>14523</v>
      </c>
      <c r="B858" s="563" t="s">
        <v>14524</v>
      </c>
      <c r="C858" t="s">
        <v>14523</v>
      </c>
      <c r="I858" s="1" t="s">
        <v>9141</v>
      </c>
      <c r="K858" t="s">
        <v>9142</v>
      </c>
    </row>
    <row r="859" spans="1:12" x14ac:dyDescent="0.25">
      <c r="A859" t="s">
        <v>14525</v>
      </c>
      <c r="B859" s="563" t="s">
        <v>14526</v>
      </c>
      <c r="C859" t="s">
        <v>14527</v>
      </c>
      <c r="E859" t="s">
        <v>14528</v>
      </c>
      <c r="F859" t="s">
        <v>14529</v>
      </c>
      <c r="H859" t="s">
        <v>14530</v>
      </c>
      <c r="I859" s="1" t="s">
        <v>9141</v>
      </c>
      <c r="J859" t="s">
        <v>14531</v>
      </c>
      <c r="K859" t="s">
        <v>9142</v>
      </c>
    </row>
    <row r="860" spans="1:12" x14ac:dyDescent="0.25">
      <c r="A860" t="s">
        <v>14532</v>
      </c>
      <c r="B860" s="563" t="s">
        <v>14533</v>
      </c>
      <c r="C860" t="s">
        <v>14532</v>
      </c>
      <c r="F860" t="s">
        <v>14534</v>
      </c>
      <c r="H860" t="s">
        <v>11437</v>
      </c>
      <c r="I860" s="1" t="s">
        <v>9141</v>
      </c>
      <c r="J860" t="s">
        <v>14535</v>
      </c>
      <c r="K860" t="s">
        <v>9142</v>
      </c>
    </row>
    <row r="861" spans="1:12" x14ac:dyDescent="0.25">
      <c r="A861" t="s">
        <v>18112</v>
      </c>
      <c r="B861" s="563" t="s">
        <v>14536</v>
      </c>
      <c r="C861" t="s">
        <v>18113</v>
      </c>
      <c r="E861" t="s">
        <v>18114</v>
      </c>
      <c r="F861" t="s">
        <v>14537</v>
      </c>
      <c r="H861" t="s">
        <v>12258</v>
      </c>
      <c r="I861" s="1" t="s">
        <v>9141</v>
      </c>
      <c r="J861" t="s">
        <v>14538</v>
      </c>
      <c r="K861" t="s">
        <v>9142</v>
      </c>
      <c r="L861" t="s">
        <v>18115</v>
      </c>
    </row>
    <row r="862" spans="1:12" x14ac:dyDescent="0.25">
      <c r="A862" t="s">
        <v>14539</v>
      </c>
      <c r="B862" s="563" t="s">
        <v>14540</v>
      </c>
      <c r="C862" t="s">
        <v>14539</v>
      </c>
      <c r="F862" t="s">
        <v>14541</v>
      </c>
      <c r="H862" t="s">
        <v>11136</v>
      </c>
      <c r="I862" s="1" t="s">
        <v>9141</v>
      </c>
      <c r="J862" t="s">
        <v>12616</v>
      </c>
      <c r="K862" t="s">
        <v>9142</v>
      </c>
      <c r="L862" t="s">
        <v>14542</v>
      </c>
    </row>
    <row r="863" spans="1:12" x14ac:dyDescent="0.25">
      <c r="A863" t="s">
        <v>14543</v>
      </c>
      <c r="B863" s="563" t="s">
        <v>14544</v>
      </c>
      <c r="C863" t="s">
        <v>14543</v>
      </c>
      <c r="E863" t="s">
        <v>14545</v>
      </c>
      <c r="F863" t="s">
        <v>14546</v>
      </c>
      <c r="H863" t="s">
        <v>14183</v>
      </c>
      <c r="I863" s="1" t="s">
        <v>9141</v>
      </c>
      <c r="J863" t="s">
        <v>14547</v>
      </c>
      <c r="K863" t="s">
        <v>9142</v>
      </c>
    </row>
    <row r="864" spans="1:12" x14ac:dyDescent="0.25">
      <c r="A864" t="s">
        <v>14548</v>
      </c>
      <c r="B864" s="563" t="s">
        <v>14549</v>
      </c>
      <c r="C864" t="s">
        <v>14548</v>
      </c>
      <c r="E864" t="s">
        <v>18116</v>
      </c>
      <c r="F864" t="s">
        <v>14550</v>
      </c>
      <c r="H864" t="s">
        <v>11136</v>
      </c>
      <c r="I864" s="1" t="s">
        <v>9141</v>
      </c>
      <c r="J864" t="s">
        <v>14551</v>
      </c>
      <c r="K864" t="s">
        <v>9142</v>
      </c>
    </row>
    <row r="865" spans="1:15" x14ac:dyDescent="0.25">
      <c r="A865" t="s">
        <v>14552</v>
      </c>
      <c r="B865" s="563" t="s">
        <v>14553</v>
      </c>
      <c r="C865" t="s">
        <v>14552</v>
      </c>
      <c r="I865" s="1" t="s">
        <v>9141</v>
      </c>
      <c r="K865" t="s">
        <v>9142</v>
      </c>
    </row>
    <row r="866" spans="1:15" x14ac:dyDescent="0.25">
      <c r="A866" t="s">
        <v>14554</v>
      </c>
      <c r="B866" s="563" t="s">
        <v>14555</v>
      </c>
      <c r="C866" t="s">
        <v>14554</v>
      </c>
      <c r="E866" t="s">
        <v>14556</v>
      </c>
      <c r="F866" t="s">
        <v>14557</v>
      </c>
      <c r="H866" t="s">
        <v>11437</v>
      </c>
      <c r="I866" s="1" t="s">
        <v>9141</v>
      </c>
      <c r="J866" t="s">
        <v>14558</v>
      </c>
      <c r="K866" t="s">
        <v>9142</v>
      </c>
      <c r="L866" t="s">
        <v>14559</v>
      </c>
    </row>
    <row r="867" spans="1:15" x14ac:dyDescent="0.25">
      <c r="A867" t="s">
        <v>14560</v>
      </c>
      <c r="B867" s="563" t="s">
        <v>14561</v>
      </c>
      <c r="C867" t="s">
        <v>14560</v>
      </c>
      <c r="E867" t="s">
        <v>14562</v>
      </c>
      <c r="F867" t="s">
        <v>14563</v>
      </c>
      <c r="G867" t="s">
        <v>13915</v>
      </c>
      <c r="H867" t="s">
        <v>11430</v>
      </c>
      <c r="I867" s="1" t="s">
        <v>9141</v>
      </c>
      <c r="J867" t="s">
        <v>14564</v>
      </c>
      <c r="K867" t="s">
        <v>9142</v>
      </c>
    </row>
    <row r="868" spans="1:15" x14ac:dyDescent="0.25">
      <c r="A868" t="s">
        <v>14565</v>
      </c>
      <c r="B868" s="563" t="s">
        <v>14566</v>
      </c>
      <c r="C868" t="s">
        <v>14565</v>
      </c>
      <c r="I868" s="1" t="s">
        <v>9141</v>
      </c>
      <c r="K868" t="s">
        <v>9142</v>
      </c>
      <c r="O868" t="s">
        <v>18619</v>
      </c>
    </row>
    <row r="869" spans="1:15" x14ac:dyDescent="0.25">
      <c r="A869" t="s">
        <v>14567</v>
      </c>
      <c r="B869" s="563" t="s">
        <v>14568</v>
      </c>
      <c r="C869" t="s">
        <v>14567</v>
      </c>
      <c r="F869" t="s">
        <v>14569</v>
      </c>
      <c r="G869" t="s">
        <v>14450</v>
      </c>
      <c r="H869" t="s">
        <v>11437</v>
      </c>
      <c r="I869" s="1" t="s">
        <v>9141</v>
      </c>
      <c r="J869" t="s">
        <v>14570</v>
      </c>
      <c r="K869" t="s">
        <v>9142</v>
      </c>
    </row>
    <row r="870" spans="1:15" x14ac:dyDescent="0.25">
      <c r="A870" t="s">
        <v>14571</v>
      </c>
      <c r="B870" s="563" t="s">
        <v>14572</v>
      </c>
      <c r="C870" t="s">
        <v>14571</v>
      </c>
      <c r="E870" t="s">
        <v>14573</v>
      </c>
      <c r="F870" t="s">
        <v>14574</v>
      </c>
      <c r="H870" t="s">
        <v>12311</v>
      </c>
      <c r="I870" s="1" t="s">
        <v>9141</v>
      </c>
      <c r="J870" t="s">
        <v>14575</v>
      </c>
      <c r="K870" t="s">
        <v>9142</v>
      </c>
    </row>
    <row r="871" spans="1:15" x14ac:dyDescent="0.25">
      <c r="A871" t="s">
        <v>14576</v>
      </c>
      <c r="B871" s="563" t="s">
        <v>14577</v>
      </c>
      <c r="C871" t="s">
        <v>14576</v>
      </c>
      <c r="E871" t="s">
        <v>14578</v>
      </c>
      <c r="F871" t="s">
        <v>14579</v>
      </c>
      <c r="H871" t="s">
        <v>11437</v>
      </c>
      <c r="I871" s="1" t="s">
        <v>9141</v>
      </c>
      <c r="J871" t="s">
        <v>14580</v>
      </c>
      <c r="K871" t="s">
        <v>9142</v>
      </c>
    </row>
    <row r="872" spans="1:15" x14ac:dyDescent="0.25">
      <c r="A872" t="s">
        <v>14581</v>
      </c>
      <c r="B872" s="563" t="s">
        <v>14582</v>
      </c>
      <c r="C872" t="s">
        <v>14581</v>
      </c>
      <c r="E872" t="s">
        <v>18117</v>
      </c>
      <c r="F872" t="s">
        <v>14583</v>
      </c>
      <c r="H872" t="s">
        <v>12228</v>
      </c>
      <c r="I872" s="1" t="s">
        <v>9141</v>
      </c>
      <c r="J872" t="s">
        <v>14584</v>
      </c>
      <c r="K872" t="s">
        <v>9142</v>
      </c>
      <c r="L872" t="s">
        <v>12229</v>
      </c>
    </row>
    <row r="873" spans="1:15" x14ac:dyDescent="0.25">
      <c r="A873" t="s">
        <v>14585</v>
      </c>
      <c r="B873" s="563" t="s">
        <v>14586</v>
      </c>
      <c r="C873" t="s">
        <v>14585</v>
      </c>
      <c r="I873" s="1" t="s">
        <v>9141</v>
      </c>
      <c r="K873" t="s">
        <v>9142</v>
      </c>
    </row>
    <row r="874" spans="1:15" x14ac:dyDescent="0.25">
      <c r="A874" t="s">
        <v>14587</v>
      </c>
      <c r="B874" s="563" t="s">
        <v>14588</v>
      </c>
      <c r="C874" t="s">
        <v>18118</v>
      </c>
      <c r="E874" t="s">
        <v>18119</v>
      </c>
      <c r="F874" t="s">
        <v>14589</v>
      </c>
      <c r="H874" t="s">
        <v>13805</v>
      </c>
      <c r="I874" s="1" t="s">
        <v>9141</v>
      </c>
      <c r="J874" t="s">
        <v>14590</v>
      </c>
      <c r="K874" t="s">
        <v>9142</v>
      </c>
      <c r="L874" t="s">
        <v>14591</v>
      </c>
    </row>
    <row r="875" spans="1:15" x14ac:dyDescent="0.25">
      <c r="A875" t="s">
        <v>14592</v>
      </c>
      <c r="B875" s="563" t="s">
        <v>14593</v>
      </c>
      <c r="C875" t="s">
        <v>14592</v>
      </c>
      <c r="E875" t="s">
        <v>18120</v>
      </c>
      <c r="F875" t="s">
        <v>14594</v>
      </c>
      <c r="H875" t="s">
        <v>14595</v>
      </c>
      <c r="I875" s="1" t="s">
        <v>9141</v>
      </c>
      <c r="J875" t="s">
        <v>14596</v>
      </c>
      <c r="K875" t="s">
        <v>9142</v>
      </c>
    </row>
    <row r="876" spans="1:15" x14ac:dyDescent="0.25">
      <c r="A876" t="s">
        <v>14597</v>
      </c>
      <c r="B876" s="9" t="s">
        <v>14598</v>
      </c>
      <c r="C876" t="s">
        <v>14597</v>
      </c>
      <c r="E876" t="s">
        <v>14599</v>
      </c>
      <c r="F876" t="s">
        <v>14600</v>
      </c>
      <c r="H876" t="s">
        <v>11439</v>
      </c>
      <c r="I876" s="1" t="s">
        <v>9141</v>
      </c>
      <c r="J876" t="s">
        <v>14601</v>
      </c>
      <c r="K876" t="s">
        <v>9142</v>
      </c>
    </row>
    <row r="877" spans="1:15" x14ac:dyDescent="0.25">
      <c r="A877" t="s">
        <v>14602</v>
      </c>
      <c r="B877" s="563" t="s">
        <v>14603</v>
      </c>
      <c r="C877" t="s">
        <v>14604</v>
      </c>
      <c r="E877" t="s">
        <v>14605</v>
      </c>
      <c r="F877" t="s">
        <v>14606</v>
      </c>
      <c r="H877" t="s">
        <v>14092</v>
      </c>
      <c r="I877" s="1" t="s">
        <v>9141</v>
      </c>
      <c r="J877" t="s">
        <v>14607</v>
      </c>
      <c r="K877" t="s">
        <v>9142</v>
      </c>
    </row>
    <row r="878" spans="1:15" x14ac:dyDescent="0.25">
      <c r="A878" t="s">
        <v>14608</v>
      </c>
      <c r="B878" s="563" t="s">
        <v>14609</v>
      </c>
      <c r="C878" t="s">
        <v>14608</v>
      </c>
      <c r="E878" t="s">
        <v>14610</v>
      </c>
      <c r="F878" t="s">
        <v>14611</v>
      </c>
      <c r="H878" t="s">
        <v>12264</v>
      </c>
      <c r="I878" s="1" t="s">
        <v>9141</v>
      </c>
      <c r="J878" t="s">
        <v>14612</v>
      </c>
      <c r="K878" t="s">
        <v>9142</v>
      </c>
      <c r="L878" t="s">
        <v>14613</v>
      </c>
    </row>
    <row r="879" spans="1:15" x14ac:dyDescent="0.25">
      <c r="A879" t="s">
        <v>14614</v>
      </c>
      <c r="B879" s="563" t="s">
        <v>14615</v>
      </c>
      <c r="C879" t="s">
        <v>14616</v>
      </c>
      <c r="E879" t="s">
        <v>14617</v>
      </c>
      <c r="F879" t="s">
        <v>14618</v>
      </c>
      <c r="H879" t="s">
        <v>11136</v>
      </c>
      <c r="I879" s="1" t="s">
        <v>9141</v>
      </c>
      <c r="J879" t="s">
        <v>14619</v>
      </c>
      <c r="K879" t="s">
        <v>9142</v>
      </c>
    </row>
    <row r="880" spans="1:15" x14ac:dyDescent="0.25">
      <c r="A880" t="s">
        <v>14620</v>
      </c>
      <c r="B880" s="563" t="s">
        <v>14621</v>
      </c>
      <c r="C880" t="s">
        <v>14622</v>
      </c>
      <c r="E880" t="s">
        <v>14623</v>
      </c>
      <c r="I880" s="1" t="s">
        <v>9141</v>
      </c>
      <c r="K880" t="s">
        <v>9142</v>
      </c>
      <c r="L880" t="s">
        <v>11475</v>
      </c>
      <c r="M880" s="119" t="s">
        <v>15839</v>
      </c>
      <c r="N880" t="s">
        <v>14624</v>
      </c>
    </row>
    <row r="881" spans="1:12" x14ac:dyDescent="0.25">
      <c r="A881" t="s">
        <v>14625</v>
      </c>
      <c r="B881" s="563" t="s">
        <v>14626</v>
      </c>
      <c r="C881" t="s">
        <v>14625</v>
      </c>
      <c r="E881" t="s">
        <v>14627</v>
      </c>
      <c r="F881" t="s">
        <v>14628</v>
      </c>
      <c r="G881" t="s">
        <v>14629</v>
      </c>
      <c r="H881" t="s">
        <v>12353</v>
      </c>
      <c r="I881" s="1" t="s">
        <v>9141</v>
      </c>
      <c r="J881" t="s">
        <v>14630</v>
      </c>
      <c r="K881" t="s">
        <v>9142</v>
      </c>
    </row>
    <row r="882" spans="1:12" x14ac:dyDescent="0.25">
      <c r="A882" t="s">
        <v>14631</v>
      </c>
      <c r="B882" s="563" t="s">
        <v>14632</v>
      </c>
      <c r="C882" t="s">
        <v>14631</v>
      </c>
      <c r="E882" t="s">
        <v>14633</v>
      </c>
    </row>
    <row r="883" spans="1:12" x14ac:dyDescent="0.25">
      <c r="A883" t="s">
        <v>14634</v>
      </c>
      <c r="B883" s="563" t="s">
        <v>14635</v>
      </c>
      <c r="C883" t="s">
        <v>14634</v>
      </c>
      <c r="F883" t="s">
        <v>14636</v>
      </c>
      <c r="H883" t="s">
        <v>14637</v>
      </c>
      <c r="I883" s="1" t="s">
        <v>9141</v>
      </c>
      <c r="J883" t="s">
        <v>14638</v>
      </c>
      <c r="K883" t="s">
        <v>9142</v>
      </c>
    </row>
    <row r="884" spans="1:12" x14ac:dyDescent="0.25">
      <c r="A884" t="s">
        <v>14639</v>
      </c>
      <c r="B884" s="563" t="s">
        <v>14640</v>
      </c>
      <c r="C884" t="s">
        <v>14639</v>
      </c>
      <c r="F884" t="s">
        <v>14641</v>
      </c>
      <c r="H884" t="s">
        <v>11136</v>
      </c>
      <c r="I884" s="1" t="s">
        <v>9141</v>
      </c>
      <c r="J884" t="s">
        <v>14642</v>
      </c>
      <c r="K884" t="s">
        <v>9142</v>
      </c>
    </row>
    <row r="885" spans="1:12" x14ac:dyDescent="0.25">
      <c r="A885" t="s">
        <v>14643</v>
      </c>
      <c r="B885" s="563" t="s">
        <v>14644</v>
      </c>
      <c r="C885" t="s">
        <v>14643</v>
      </c>
      <c r="E885" t="s">
        <v>14645</v>
      </c>
      <c r="F885" t="s">
        <v>14646</v>
      </c>
      <c r="H885" t="s">
        <v>11136</v>
      </c>
      <c r="I885" s="1" t="s">
        <v>9141</v>
      </c>
      <c r="J885" t="s">
        <v>14647</v>
      </c>
      <c r="K885" t="s">
        <v>9142</v>
      </c>
      <c r="L885" t="s">
        <v>12363</v>
      </c>
    </row>
    <row r="886" spans="1:12" x14ac:dyDescent="0.25">
      <c r="A886" t="s">
        <v>14648</v>
      </c>
      <c r="B886" s="563" t="s">
        <v>14649</v>
      </c>
      <c r="C886" t="s">
        <v>14648</v>
      </c>
      <c r="E886" t="s">
        <v>14650</v>
      </c>
      <c r="F886" t="s">
        <v>14651</v>
      </c>
      <c r="H886" t="s">
        <v>14652</v>
      </c>
      <c r="I886" s="1" t="s">
        <v>9141</v>
      </c>
      <c r="J886" t="s">
        <v>14653</v>
      </c>
      <c r="K886" t="s">
        <v>9142</v>
      </c>
    </row>
    <row r="887" spans="1:12" x14ac:dyDescent="0.25">
      <c r="A887" t="s">
        <v>14654</v>
      </c>
      <c r="B887" s="563" t="s">
        <v>14655</v>
      </c>
      <c r="C887" t="s">
        <v>14654</v>
      </c>
      <c r="E887" t="s">
        <v>14656</v>
      </c>
      <c r="F887" t="s">
        <v>14657</v>
      </c>
      <c r="H887" t="s">
        <v>12741</v>
      </c>
      <c r="I887" s="1" t="s">
        <v>9141</v>
      </c>
      <c r="J887" t="s">
        <v>14658</v>
      </c>
      <c r="K887" t="s">
        <v>9142</v>
      </c>
    </row>
    <row r="888" spans="1:12" x14ac:dyDescent="0.25">
      <c r="A888" t="s">
        <v>14659</v>
      </c>
      <c r="B888" s="563" t="s">
        <v>14660</v>
      </c>
      <c r="C888" t="s">
        <v>14661</v>
      </c>
      <c r="E888" t="s">
        <v>18620</v>
      </c>
      <c r="F888" t="s">
        <v>14662</v>
      </c>
      <c r="H888" t="s">
        <v>11432</v>
      </c>
      <c r="I888" s="1" t="s">
        <v>9141</v>
      </c>
      <c r="J888" t="s">
        <v>14663</v>
      </c>
      <c r="K888" t="s">
        <v>9142</v>
      </c>
    </row>
    <row r="889" spans="1:12" x14ac:dyDescent="0.25">
      <c r="A889" t="s">
        <v>14664</v>
      </c>
      <c r="B889" s="563" t="s">
        <v>14665</v>
      </c>
      <c r="C889" t="s">
        <v>14664</v>
      </c>
      <c r="E889" t="s">
        <v>14666</v>
      </c>
      <c r="F889" t="s">
        <v>14667</v>
      </c>
      <c r="H889" t="s">
        <v>12702</v>
      </c>
      <c r="I889" s="1" t="s">
        <v>9141</v>
      </c>
      <c r="J889" t="s">
        <v>14668</v>
      </c>
      <c r="K889" t="s">
        <v>9142</v>
      </c>
      <c r="L889" t="s">
        <v>11475</v>
      </c>
    </row>
    <row r="890" spans="1:12" x14ac:dyDescent="0.25">
      <c r="A890" t="s">
        <v>14669</v>
      </c>
      <c r="B890" s="563" t="s">
        <v>14670</v>
      </c>
      <c r="C890" t="s">
        <v>14669</v>
      </c>
      <c r="E890" t="s">
        <v>18621</v>
      </c>
      <c r="F890" t="s">
        <v>14671</v>
      </c>
      <c r="H890" t="s">
        <v>12353</v>
      </c>
      <c r="I890" s="1" t="s">
        <v>9141</v>
      </c>
      <c r="J890" t="s">
        <v>14672</v>
      </c>
      <c r="K890" t="s">
        <v>9142</v>
      </c>
    </row>
    <row r="891" spans="1:12" x14ac:dyDescent="0.25">
      <c r="A891" t="s">
        <v>14673</v>
      </c>
      <c r="B891" s="563" t="s">
        <v>14674</v>
      </c>
      <c r="C891" t="s">
        <v>14673</v>
      </c>
      <c r="E891" t="s">
        <v>18121</v>
      </c>
      <c r="F891" t="s">
        <v>14675</v>
      </c>
      <c r="H891" t="s">
        <v>11439</v>
      </c>
      <c r="I891" s="1" t="s">
        <v>9141</v>
      </c>
      <c r="J891" t="s">
        <v>14676</v>
      </c>
      <c r="K891" t="s">
        <v>9142</v>
      </c>
      <c r="L891" t="s">
        <v>12265</v>
      </c>
    </row>
    <row r="892" spans="1:12" x14ac:dyDescent="0.25">
      <c r="A892" t="s">
        <v>14677</v>
      </c>
      <c r="B892" s="563" t="s">
        <v>14678</v>
      </c>
      <c r="C892" t="s">
        <v>14677</v>
      </c>
      <c r="E892" t="s">
        <v>18122</v>
      </c>
      <c r="F892" t="s">
        <v>14679</v>
      </c>
      <c r="G892" t="s">
        <v>14680</v>
      </c>
      <c r="H892" t="s">
        <v>14681</v>
      </c>
      <c r="I892" s="1" t="s">
        <v>9141</v>
      </c>
      <c r="J892" t="s">
        <v>14682</v>
      </c>
      <c r="K892" t="s">
        <v>9142</v>
      </c>
      <c r="L892" t="s">
        <v>12229</v>
      </c>
    </row>
    <row r="893" spans="1:12" x14ac:dyDescent="0.25">
      <c r="A893" t="s">
        <v>14683</v>
      </c>
      <c r="B893" s="563" t="s">
        <v>14684</v>
      </c>
      <c r="C893" t="s">
        <v>14683</v>
      </c>
      <c r="E893" t="s">
        <v>14685</v>
      </c>
      <c r="F893" t="s">
        <v>14686</v>
      </c>
      <c r="H893" t="s">
        <v>14687</v>
      </c>
      <c r="I893" s="1" t="s">
        <v>9141</v>
      </c>
      <c r="J893" t="s">
        <v>14688</v>
      </c>
      <c r="K893" t="s">
        <v>9142</v>
      </c>
    </row>
    <row r="894" spans="1:12" x14ac:dyDescent="0.25">
      <c r="A894" t="s">
        <v>14689</v>
      </c>
      <c r="B894" s="563" t="s">
        <v>14690</v>
      </c>
      <c r="C894" t="s">
        <v>14691</v>
      </c>
      <c r="F894" t="s">
        <v>14692</v>
      </c>
      <c r="H894" t="s">
        <v>13787</v>
      </c>
      <c r="I894" s="1" t="s">
        <v>9141</v>
      </c>
      <c r="J894" t="s">
        <v>14693</v>
      </c>
      <c r="K894" t="s">
        <v>9142</v>
      </c>
    </row>
    <row r="895" spans="1:12" x14ac:dyDescent="0.25">
      <c r="A895" t="s">
        <v>14694</v>
      </c>
      <c r="B895" s="563" t="s">
        <v>14695</v>
      </c>
      <c r="C895" t="s">
        <v>14694</v>
      </c>
      <c r="E895" t="s">
        <v>14696</v>
      </c>
    </row>
    <row r="896" spans="1:12" x14ac:dyDescent="0.25">
      <c r="A896" t="s">
        <v>14699</v>
      </c>
      <c r="B896" s="563" t="s">
        <v>14700</v>
      </c>
      <c r="C896" t="s">
        <v>14701</v>
      </c>
      <c r="F896" t="s">
        <v>14702</v>
      </c>
      <c r="H896" t="s">
        <v>14703</v>
      </c>
      <c r="I896" s="1" t="s">
        <v>9141</v>
      </c>
      <c r="J896" t="s">
        <v>14704</v>
      </c>
      <c r="K896" t="s">
        <v>9142</v>
      </c>
    </row>
    <row r="897" spans="1:15" x14ac:dyDescent="0.25">
      <c r="A897" t="s">
        <v>14705</v>
      </c>
      <c r="B897" s="563" t="s">
        <v>14706</v>
      </c>
      <c r="C897" t="s">
        <v>14705</v>
      </c>
      <c r="E897" t="s">
        <v>14707</v>
      </c>
      <c r="F897" t="s">
        <v>14708</v>
      </c>
      <c r="H897" t="s">
        <v>14709</v>
      </c>
      <c r="I897" s="1" t="s">
        <v>9141</v>
      </c>
      <c r="J897" t="s">
        <v>14710</v>
      </c>
      <c r="K897" t="s">
        <v>9142</v>
      </c>
    </row>
    <row r="898" spans="1:15" x14ac:dyDescent="0.25">
      <c r="A898" t="s">
        <v>14711</v>
      </c>
      <c r="B898" s="563" t="s">
        <v>14712</v>
      </c>
      <c r="C898" t="s">
        <v>14711</v>
      </c>
      <c r="E898" t="s">
        <v>14713</v>
      </c>
      <c r="F898" t="s">
        <v>14714</v>
      </c>
      <c r="H898" t="s">
        <v>11432</v>
      </c>
      <c r="I898" s="1" t="s">
        <v>9141</v>
      </c>
      <c r="J898" t="s">
        <v>14715</v>
      </c>
      <c r="K898" t="s">
        <v>9142</v>
      </c>
    </row>
    <row r="899" spans="1:15" x14ac:dyDescent="0.25">
      <c r="A899" t="s">
        <v>14716</v>
      </c>
      <c r="B899" s="563" t="s">
        <v>14717</v>
      </c>
      <c r="C899" t="s">
        <v>14716</v>
      </c>
      <c r="E899" t="s">
        <v>14718</v>
      </c>
      <c r="F899" t="s">
        <v>14719</v>
      </c>
      <c r="H899" t="s">
        <v>14049</v>
      </c>
      <c r="I899" s="1" t="s">
        <v>9141</v>
      </c>
      <c r="J899" t="s">
        <v>14050</v>
      </c>
      <c r="K899" t="s">
        <v>9142</v>
      </c>
    </row>
    <row r="900" spans="1:15" x14ac:dyDescent="0.25">
      <c r="A900" t="s">
        <v>14720</v>
      </c>
      <c r="B900" s="563" t="s">
        <v>14721</v>
      </c>
      <c r="C900" t="s">
        <v>14720</v>
      </c>
      <c r="E900" t="s">
        <v>18123</v>
      </c>
      <c r="F900" t="s">
        <v>14722</v>
      </c>
      <c r="H900" t="s">
        <v>11136</v>
      </c>
      <c r="I900" s="1" t="s">
        <v>9141</v>
      </c>
      <c r="J900" t="s">
        <v>14723</v>
      </c>
      <c r="K900" t="s">
        <v>9142</v>
      </c>
      <c r="L900" t="s">
        <v>14724</v>
      </c>
    </row>
    <row r="901" spans="1:15" x14ac:dyDescent="0.25">
      <c r="A901" t="s">
        <v>14725</v>
      </c>
      <c r="B901" s="563" t="s">
        <v>14726</v>
      </c>
      <c r="C901" t="s">
        <v>18622</v>
      </c>
      <c r="F901" t="s">
        <v>14727</v>
      </c>
      <c r="H901" t="s">
        <v>11136</v>
      </c>
      <c r="I901" s="1" t="s">
        <v>9141</v>
      </c>
      <c r="J901" t="s">
        <v>14728</v>
      </c>
      <c r="K901" t="s">
        <v>9142</v>
      </c>
    </row>
    <row r="902" spans="1:15" x14ac:dyDescent="0.25">
      <c r="A902" t="s">
        <v>14729</v>
      </c>
      <c r="B902" s="563" t="s">
        <v>14730</v>
      </c>
      <c r="C902" t="s">
        <v>14731</v>
      </c>
      <c r="E902" t="s">
        <v>14732</v>
      </c>
      <c r="F902" t="s">
        <v>14733</v>
      </c>
      <c r="H902" t="s">
        <v>11432</v>
      </c>
      <c r="I902" s="1" t="s">
        <v>9141</v>
      </c>
      <c r="J902" t="s">
        <v>14734</v>
      </c>
      <c r="K902" t="s">
        <v>9142</v>
      </c>
    </row>
    <row r="903" spans="1:15" x14ac:dyDescent="0.25">
      <c r="A903" t="s">
        <v>14735</v>
      </c>
      <c r="B903" s="563" t="s">
        <v>14736</v>
      </c>
      <c r="C903" t="s">
        <v>14735</v>
      </c>
      <c r="E903" t="s">
        <v>14737</v>
      </c>
      <c r="F903" t="s">
        <v>14738</v>
      </c>
      <c r="H903" t="s">
        <v>13711</v>
      </c>
      <c r="I903" s="1" t="s">
        <v>9141</v>
      </c>
      <c r="J903" t="s">
        <v>14739</v>
      </c>
      <c r="K903" t="s">
        <v>9142</v>
      </c>
    </row>
    <row r="904" spans="1:15" x14ac:dyDescent="0.25">
      <c r="A904" t="s">
        <v>14740</v>
      </c>
      <c r="B904" s="563" t="s">
        <v>14741</v>
      </c>
      <c r="C904" t="s">
        <v>14740</v>
      </c>
      <c r="E904" t="s">
        <v>18124</v>
      </c>
      <c r="F904" t="s">
        <v>14742</v>
      </c>
      <c r="H904" t="s">
        <v>12421</v>
      </c>
      <c r="I904" s="1" t="s">
        <v>9141</v>
      </c>
      <c r="J904" t="s">
        <v>14743</v>
      </c>
      <c r="K904" t="s">
        <v>9142</v>
      </c>
      <c r="L904" t="s">
        <v>14744</v>
      </c>
    </row>
    <row r="905" spans="1:15" x14ac:dyDescent="0.25">
      <c r="A905" t="s">
        <v>14745</v>
      </c>
      <c r="B905" s="563" t="s">
        <v>14746</v>
      </c>
      <c r="C905" t="s">
        <v>14745</v>
      </c>
      <c r="E905" t="s">
        <v>14747</v>
      </c>
      <c r="F905" t="s">
        <v>14748</v>
      </c>
      <c r="G905" t="s">
        <v>14749</v>
      </c>
      <c r="H905" t="s">
        <v>11136</v>
      </c>
      <c r="I905" s="1" t="s">
        <v>9141</v>
      </c>
      <c r="J905" t="s">
        <v>14750</v>
      </c>
      <c r="K905" t="s">
        <v>9142</v>
      </c>
    </row>
    <row r="906" spans="1:15" x14ac:dyDescent="0.25">
      <c r="A906" t="s">
        <v>14751</v>
      </c>
      <c r="B906" s="563" t="s">
        <v>14752</v>
      </c>
      <c r="C906" t="s">
        <v>14751</v>
      </c>
      <c r="E906" t="s">
        <v>14753</v>
      </c>
      <c r="F906" t="s">
        <v>14754</v>
      </c>
      <c r="H906" t="s">
        <v>12353</v>
      </c>
      <c r="I906" s="1" t="s">
        <v>9141</v>
      </c>
      <c r="J906" t="s">
        <v>13991</v>
      </c>
      <c r="K906" t="s">
        <v>9142</v>
      </c>
    </row>
    <row r="907" spans="1:15" x14ac:dyDescent="0.25">
      <c r="A907" t="s">
        <v>14755</v>
      </c>
      <c r="B907" s="563" t="s">
        <v>14756</v>
      </c>
      <c r="C907" t="s">
        <v>18125</v>
      </c>
      <c r="E907" t="s">
        <v>18126</v>
      </c>
      <c r="F907" t="s">
        <v>14757</v>
      </c>
      <c r="H907" t="s">
        <v>11438</v>
      </c>
      <c r="I907" s="1" t="s">
        <v>9141</v>
      </c>
      <c r="J907" t="s">
        <v>14758</v>
      </c>
      <c r="K907" t="s">
        <v>9142</v>
      </c>
    </row>
    <row r="908" spans="1:15" x14ac:dyDescent="0.25">
      <c r="A908" t="s">
        <v>12683</v>
      </c>
      <c r="B908" s="563" t="s">
        <v>14759</v>
      </c>
      <c r="C908" t="s">
        <v>12683</v>
      </c>
      <c r="E908" t="s">
        <v>18623</v>
      </c>
      <c r="F908" t="s">
        <v>14760</v>
      </c>
      <c r="H908" t="s">
        <v>11136</v>
      </c>
      <c r="I908" s="1" t="s">
        <v>9141</v>
      </c>
      <c r="J908" t="s">
        <v>14761</v>
      </c>
      <c r="K908" t="s">
        <v>9142</v>
      </c>
    </row>
    <row r="909" spans="1:15" x14ac:dyDescent="0.25">
      <c r="A909" t="s">
        <v>14762</v>
      </c>
      <c r="B909" s="563" t="s">
        <v>14763</v>
      </c>
      <c r="C909" t="s">
        <v>14764</v>
      </c>
      <c r="E909" t="s">
        <v>14765</v>
      </c>
      <c r="F909" t="s">
        <v>14766</v>
      </c>
      <c r="H909" t="s">
        <v>12264</v>
      </c>
      <c r="I909" s="1" t="s">
        <v>9141</v>
      </c>
      <c r="J909" t="s">
        <v>14767</v>
      </c>
      <c r="K909" t="s">
        <v>9142</v>
      </c>
      <c r="L909" t="s">
        <v>12475</v>
      </c>
      <c r="M909" s="119" t="s">
        <v>15839</v>
      </c>
      <c r="N909" t="s">
        <v>12475</v>
      </c>
      <c r="O909" t="s">
        <v>13680</v>
      </c>
    </row>
    <row r="910" spans="1:15" x14ac:dyDescent="0.25">
      <c r="A910" t="s">
        <v>14768</v>
      </c>
      <c r="B910" s="563" t="s">
        <v>14769</v>
      </c>
      <c r="C910" t="s">
        <v>14768</v>
      </c>
      <c r="E910" t="s">
        <v>14770</v>
      </c>
      <c r="F910" t="s">
        <v>14771</v>
      </c>
      <c r="H910" t="s">
        <v>11439</v>
      </c>
      <c r="I910" s="1" t="s">
        <v>9141</v>
      </c>
      <c r="J910" t="s">
        <v>14772</v>
      </c>
      <c r="K910" t="s">
        <v>9142</v>
      </c>
    </row>
    <row r="911" spans="1:15" x14ac:dyDescent="0.25">
      <c r="A911" t="s">
        <v>14773</v>
      </c>
      <c r="B911" s="563" t="s">
        <v>14774</v>
      </c>
      <c r="C911" t="s">
        <v>14773</v>
      </c>
      <c r="E911" t="s">
        <v>14775</v>
      </c>
      <c r="F911" t="s">
        <v>14776</v>
      </c>
      <c r="G911" t="s">
        <v>13915</v>
      </c>
      <c r="H911" t="s">
        <v>14777</v>
      </c>
      <c r="I911" s="1" t="s">
        <v>9141</v>
      </c>
      <c r="J911" t="s">
        <v>14778</v>
      </c>
      <c r="K911" t="s">
        <v>9142</v>
      </c>
    </row>
    <row r="912" spans="1:15" x14ac:dyDescent="0.25">
      <c r="A912" t="s">
        <v>14779</v>
      </c>
      <c r="B912" s="563" t="s">
        <v>14780</v>
      </c>
      <c r="C912" t="s">
        <v>14781</v>
      </c>
      <c r="E912" t="s">
        <v>14782</v>
      </c>
      <c r="F912" t="s">
        <v>14783</v>
      </c>
      <c r="H912" t="s">
        <v>11430</v>
      </c>
      <c r="I912" s="1" t="s">
        <v>9141</v>
      </c>
      <c r="J912" t="s">
        <v>14784</v>
      </c>
      <c r="K912" t="s">
        <v>9142</v>
      </c>
    </row>
    <row r="913" spans="1:12" x14ac:dyDescent="0.25">
      <c r="A913" t="s">
        <v>14785</v>
      </c>
      <c r="B913" s="563" t="s">
        <v>14786</v>
      </c>
      <c r="C913" t="s">
        <v>14785</v>
      </c>
      <c r="E913" t="s">
        <v>14787</v>
      </c>
      <c r="F913" t="s">
        <v>14788</v>
      </c>
      <c r="H913" t="s">
        <v>11438</v>
      </c>
      <c r="I913" s="1" t="s">
        <v>9141</v>
      </c>
      <c r="J913" t="s">
        <v>14789</v>
      </c>
      <c r="K913" t="s">
        <v>9142</v>
      </c>
    </row>
    <row r="914" spans="1:12" x14ac:dyDescent="0.25">
      <c r="A914" t="s">
        <v>14790</v>
      </c>
      <c r="B914" s="563" t="s">
        <v>14791</v>
      </c>
      <c r="C914" t="s">
        <v>14790</v>
      </c>
      <c r="F914" t="s">
        <v>14792</v>
      </c>
      <c r="H914" t="s">
        <v>11438</v>
      </c>
      <c r="I914" s="1" t="s">
        <v>9141</v>
      </c>
      <c r="J914" t="s">
        <v>14793</v>
      </c>
      <c r="K914" t="s">
        <v>9142</v>
      </c>
    </row>
    <row r="915" spans="1:12" x14ac:dyDescent="0.25">
      <c r="A915" t="s">
        <v>14794</v>
      </c>
      <c r="B915" s="563" t="s">
        <v>14795</v>
      </c>
      <c r="C915" t="s">
        <v>18127</v>
      </c>
      <c r="E915" t="s">
        <v>18128</v>
      </c>
      <c r="F915" t="s">
        <v>14796</v>
      </c>
      <c r="H915" t="s">
        <v>12353</v>
      </c>
      <c r="I915" s="1" t="s">
        <v>9141</v>
      </c>
      <c r="J915" t="s">
        <v>14797</v>
      </c>
      <c r="K915" t="s">
        <v>9142</v>
      </c>
      <c r="L915" t="s">
        <v>12740</v>
      </c>
    </row>
    <row r="916" spans="1:12" x14ac:dyDescent="0.25">
      <c r="A916" t="s">
        <v>14798</v>
      </c>
      <c r="B916" s="563" t="s">
        <v>14799</v>
      </c>
      <c r="C916" t="s">
        <v>14798</v>
      </c>
      <c r="E916" t="s">
        <v>14800</v>
      </c>
      <c r="F916" t="s">
        <v>14801</v>
      </c>
      <c r="H916" t="s">
        <v>14802</v>
      </c>
      <c r="I916" s="1" t="s">
        <v>9141</v>
      </c>
      <c r="J916" t="s">
        <v>14803</v>
      </c>
      <c r="K916" t="s">
        <v>9142</v>
      </c>
    </row>
    <row r="917" spans="1:12" x14ac:dyDescent="0.25">
      <c r="A917" t="s">
        <v>14804</v>
      </c>
      <c r="B917" s="563" t="s">
        <v>14805</v>
      </c>
      <c r="C917" t="s">
        <v>14806</v>
      </c>
      <c r="E917" t="s">
        <v>14807</v>
      </c>
      <c r="F917" t="s">
        <v>14808</v>
      </c>
      <c r="H917" t="s">
        <v>11432</v>
      </c>
      <c r="I917" s="1" t="s">
        <v>9141</v>
      </c>
      <c r="J917" t="s">
        <v>14715</v>
      </c>
      <c r="K917" t="s">
        <v>9142</v>
      </c>
    </row>
    <row r="918" spans="1:12" x14ac:dyDescent="0.25">
      <c r="A918" t="s">
        <v>14809</v>
      </c>
      <c r="B918" s="563" t="s">
        <v>14810</v>
      </c>
      <c r="C918" t="s">
        <v>14809</v>
      </c>
      <c r="E918" t="s">
        <v>14811</v>
      </c>
      <c r="L918" t="s">
        <v>12592</v>
      </c>
    </row>
    <row r="919" spans="1:12" x14ac:dyDescent="0.25">
      <c r="A919" t="s">
        <v>14812</v>
      </c>
      <c r="B919" s="563" t="s">
        <v>14813</v>
      </c>
      <c r="C919" t="s">
        <v>14812</v>
      </c>
      <c r="E919" t="s">
        <v>14814</v>
      </c>
      <c r="F919" t="s">
        <v>14815</v>
      </c>
      <c r="H919" t="s">
        <v>11136</v>
      </c>
      <c r="I919" s="1" t="s">
        <v>9141</v>
      </c>
      <c r="J919" t="s">
        <v>14816</v>
      </c>
      <c r="K919" t="s">
        <v>9142</v>
      </c>
      <c r="L919" t="s">
        <v>14817</v>
      </c>
    </row>
    <row r="920" spans="1:12" x14ac:dyDescent="0.25">
      <c r="A920" t="s">
        <v>14818</v>
      </c>
      <c r="B920" s="563" t="s">
        <v>14819</v>
      </c>
      <c r="C920" t="s">
        <v>14818</v>
      </c>
      <c r="E920" t="s">
        <v>14820</v>
      </c>
      <c r="F920" t="s">
        <v>14821</v>
      </c>
      <c r="H920" t="s">
        <v>14822</v>
      </c>
      <c r="I920" s="1" t="s">
        <v>9141</v>
      </c>
      <c r="J920" t="s">
        <v>14823</v>
      </c>
      <c r="K920" t="s">
        <v>9142</v>
      </c>
    </row>
    <row r="921" spans="1:12" x14ac:dyDescent="0.25">
      <c r="A921" t="s">
        <v>14824</v>
      </c>
      <c r="B921" s="563" t="s">
        <v>14825</v>
      </c>
      <c r="C921" t="s">
        <v>14826</v>
      </c>
      <c r="E921" t="s">
        <v>14562</v>
      </c>
      <c r="F921" t="s">
        <v>14827</v>
      </c>
      <c r="G921" t="s">
        <v>13915</v>
      </c>
      <c r="H921" t="s">
        <v>12337</v>
      </c>
      <c r="I921" s="1" t="s">
        <v>9141</v>
      </c>
      <c r="J921" t="s">
        <v>14828</v>
      </c>
      <c r="K921" t="s">
        <v>9142</v>
      </c>
      <c r="L921" t="s">
        <v>14829</v>
      </c>
    </row>
    <row r="922" spans="1:12" x14ac:dyDescent="0.25">
      <c r="A922" t="s">
        <v>14830</v>
      </c>
      <c r="B922" s="563" t="s">
        <v>14831</v>
      </c>
      <c r="C922" t="s">
        <v>18129</v>
      </c>
      <c r="E922" t="s">
        <v>14832</v>
      </c>
      <c r="F922" t="s">
        <v>14833</v>
      </c>
      <c r="H922" t="s">
        <v>14834</v>
      </c>
      <c r="I922" s="1" t="s">
        <v>9141</v>
      </c>
      <c r="J922" t="s">
        <v>13830</v>
      </c>
      <c r="K922" t="s">
        <v>9142</v>
      </c>
    </row>
    <row r="923" spans="1:12" x14ac:dyDescent="0.25">
      <c r="A923" t="s">
        <v>14835</v>
      </c>
      <c r="B923" s="563" t="s">
        <v>14836</v>
      </c>
      <c r="C923" t="s">
        <v>14837</v>
      </c>
      <c r="E923" t="s">
        <v>14838</v>
      </c>
      <c r="F923" t="s">
        <v>14839</v>
      </c>
      <c r="H923" t="s">
        <v>14840</v>
      </c>
      <c r="I923" s="1" t="s">
        <v>9141</v>
      </c>
      <c r="J923" t="s">
        <v>14841</v>
      </c>
      <c r="K923" t="s">
        <v>9142</v>
      </c>
      <c r="L923" t="s">
        <v>13896</v>
      </c>
    </row>
    <row r="924" spans="1:12" x14ac:dyDescent="0.25">
      <c r="A924" t="s">
        <v>14842</v>
      </c>
      <c r="B924" s="563" t="s">
        <v>14843</v>
      </c>
      <c r="C924" t="s">
        <v>14844</v>
      </c>
      <c r="E924" t="s">
        <v>14845</v>
      </c>
      <c r="F924" t="s">
        <v>12777</v>
      </c>
      <c r="H924" t="s">
        <v>11136</v>
      </c>
      <c r="I924" s="1" t="s">
        <v>9141</v>
      </c>
      <c r="J924" t="s">
        <v>12778</v>
      </c>
      <c r="K924" t="s">
        <v>9142</v>
      </c>
    </row>
    <row r="925" spans="1:12" x14ac:dyDescent="0.25">
      <c r="A925" t="s">
        <v>14846</v>
      </c>
      <c r="B925" s="563" t="s">
        <v>14847</v>
      </c>
      <c r="C925" t="s">
        <v>14846</v>
      </c>
      <c r="F925" t="s">
        <v>14848</v>
      </c>
      <c r="H925" t="s">
        <v>13805</v>
      </c>
      <c r="I925" s="1" t="s">
        <v>9141</v>
      </c>
      <c r="J925" t="s">
        <v>14849</v>
      </c>
      <c r="K925" t="s">
        <v>9142</v>
      </c>
    </row>
    <row r="926" spans="1:12" x14ac:dyDescent="0.25">
      <c r="A926" t="s">
        <v>14850</v>
      </c>
      <c r="B926" s="563" t="s">
        <v>14851</v>
      </c>
      <c r="C926" t="s">
        <v>14850</v>
      </c>
      <c r="E926" t="s">
        <v>18130</v>
      </c>
      <c r="F926" t="s">
        <v>14852</v>
      </c>
      <c r="H926" t="s">
        <v>12311</v>
      </c>
      <c r="I926" s="1" t="s">
        <v>9141</v>
      </c>
      <c r="J926" t="s">
        <v>14853</v>
      </c>
      <c r="K926" t="s">
        <v>9142</v>
      </c>
      <c r="L926" t="s">
        <v>12451</v>
      </c>
    </row>
    <row r="927" spans="1:12" x14ac:dyDescent="0.25">
      <c r="A927" t="s">
        <v>14854</v>
      </c>
      <c r="B927" s="563" t="s">
        <v>14855</v>
      </c>
      <c r="C927" t="s">
        <v>14854</v>
      </c>
      <c r="E927" t="s">
        <v>14856</v>
      </c>
      <c r="F927" t="s">
        <v>14857</v>
      </c>
      <c r="H927" t="s">
        <v>12337</v>
      </c>
      <c r="I927" s="1" t="s">
        <v>9141</v>
      </c>
      <c r="J927" t="s">
        <v>14438</v>
      </c>
      <c r="K927" t="s">
        <v>9142</v>
      </c>
      <c r="L927" t="s">
        <v>14858</v>
      </c>
    </row>
    <row r="928" spans="1:12" x14ac:dyDescent="0.25">
      <c r="A928" t="s">
        <v>14859</v>
      </c>
      <c r="B928" s="563" t="s">
        <v>14860</v>
      </c>
      <c r="C928" t="s">
        <v>14861</v>
      </c>
      <c r="E928" t="s">
        <v>18131</v>
      </c>
      <c r="F928" t="s">
        <v>14862</v>
      </c>
      <c r="H928" t="s">
        <v>14863</v>
      </c>
      <c r="I928" s="1" t="s">
        <v>9141</v>
      </c>
      <c r="J928" t="s">
        <v>14864</v>
      </c>
      <c r="K928" t="s">
        <v>9142</v>
      </c>
      <c r="L928" t="s">
        <v>18132</v>
      </c>
    </row>
    <row r="929" spans="1:12" x14ac:dyDescent="0.25">
      <c r="A929" t="s">
        <v>14865</v>
      </c>
      <c r="B929" s="563" t="s">
        <v>14866</v>
      </c>
      <c r="C929" t="s">
        <v>14865</v>
      </c>
      <c r="F929" t="s">
        <v>14867</v>
      </c>
      <c r="G929" t="s">
        <v>14868</v>
      </c>
      <c r="H929" t="s">
        <v>11437</v>
      </c>
      <c r="I929" s="1" t="s">
        <v>9141</v>
      </c>
      <c r="J929" t="s">
        <v>14869</v>
      </c>
      <c r="K929" t="s">
        <v>9142</v>
      </c>
    </row>
    <row r="930" spans="1:12" x14ac:dyDescent="0.25">
      <c r="A930" t="s">
        <v>14870</v>
      </c>
      <c r="B930" s="563" t="s">
        <v>14871</v>
      </c>
      <c r="C930" t="s">
        <v>14870</v>
      </c>
      <c r="E930" t="s">
        <v>14872</v>
      </c>
      <c r="F930" t="s">
        <v>14873</v>
      </c>
      <c r="H930" t="s">
        <v>11432</v>
      </c>
      <c r="I930" s="1" t="s">
        <v>9141</v>
      </c>
      <c r="J930" t="s">
        <v>14874</v>
      </c>
      <c r="K930" t="s">
        <v>9142</v>
      </c>
    </row>
    <row r="931" spans="1:12" x14ac:dyDescent="0.25">
      <c r="A931" t="s">
        <v>14875</v>
      </c>
      <c r="B931" s="563" t="s">
        <v>14876</v>
      </c>
      <c r="C931" t="s">
        <v>14875</v>
      </c>
      <c r="E931" t="s">
        <v>14296</v>
      </c>
      <c r="F931" t="s">
        <v>14877</v>
      </c>
      <c r="H931" t="s">
        <v>14878</v>
      </c>
      <c r="I931" s="1" t="s">
        <v>9141</v>
      </c>
      <c r="J931" t="s">
        <v>14298</v>
      </c>
      <c r="K931" t="s">
        <v>9142</v>
      </c>
    </row>
    <row r="932" spans="1:12" x14ac:dyDescent="0.25">
      <c r="A932" t="s">
        <v>14879</v>
      </c>
      <c r="B932" s="563" t="s">
        <v>14880</v>
      </c>
      <c r="C932" t="s">
        <v>14879</v>
      </c>
      <c r="F932" t="s">
        <v>14881</v>
      </c>
      <c r="H932" t="s">
        <v>13805</v>
      </c>
      <c r="I932" s="1" t="s">
        <v>9141</v>
      </c>
      <c r="J932" t="s">
        <v>14882</v>
      </c>
      <c r="K932" t="s">
        <v>9142</v>
      </c>
    </row>
    <row r="933" spans="1:12" x14ac:dyDescent="0.25">
      <c r="A933" t="s">
        <v>14883</v>
      </c>
      <c r="B933" s="563" t="s">
        <v>14884</v>
      </c>
      <c r="C933" t="s">
        <v>18133</v>
      </c>
      <c r="E933" t="s">
        <v>18134</v>
      </c>
      <c r="F933" t="s">
        <v>14885</v>
      </c>
      <c r="H933" t="s">
        <v>11430</v>
      </c>
      <c r="I933" s="1" t="s">
        <v>9141</v>
      </c>
      <c r="J933" t="s">
        <v>14886</v>
      </c>
      <c r="K933" t="s">
        <v>9142</v>
      </c>
    </row>
    <row r="934" spans="1:12" x14ac:dyDescent="0.25">
      <c r="A934" t="s">
        <v>14887</v>
      </c>
      <c r="B934" s="563" t="s">
        <v>14888</v>
      </c>
      <c r="C934" t="s">
        <v>18135</v>
      </c>
      <c r="F934" t="s">
        <v>14889</v>
      </c>
      <c r="H934" t="s">
        <v>14863</v>
      </c>
      <c r="I934" s="1" t="s">
        <v>9141</v>
      </c>
      <c r="J934" t="s">
        <v>14890</v>
      </c>
      <c r="K934" t="s">
        <v>9142</v>
      </c>
    </row>
    <row r="935" spans="1:12" x14ac:dyDescent="0.25">
      <c r="A935" t="s">
        <v>14891</v>
      </c>
      <c r="B935" s="563" t="s">
        <v>14892</v>
      </c>
      <c r="C935" t="s">
        <v>14893</v>
      </c>
      <c r="E935" t="s">
        <v>18136</v>
      </c>
      <c r="F935" t="s">
        <v>14894</v>
      </c>
      <c r="G935" t="s">
        <v>14697</v>
      </c>
      <c r="H935" t="s">
        <v>11136</v>
      </c>
      <c r="I935" s="1" t="s">
        <v>9141</v>
      </c>
      <c r="J935" t="s">
        <v>12958</v>
      </c>
      <c r="K935" t="s">
        <v>9142</v>
      </c>
    </row>
    <row r="936" spans="1:12" x14ac:dyDescent="0.25">
      <c r="A936" t="s">
        <v>14895</v>
      </c>
      <c r="B936" s="563" t="s">
        <v>14896</v>
      </c>
      <c r="C936" t="s">
        <v>14895</v>
      </c>
      <c r="E936" t="s">
        <v>18137</v>
      </c>
      <c r="F936" t="s">
        <v>14897</v>
      </c>
      <c r="H936" t="s">
        <v>11136</v>
      </c>
      <c r="I936" s="1" t="s">
        <v>9141</v>
      </c>
      <c r="J936" t="s">
        <v>14898</v>
      </c>
      <c r="K936" t="s">
        <v>9142</v>
      </c>
    </row>
    <row r="937" spans="1:12" x14ac:dyDescent="0.25">
      <c r="A937" t="s">
        <v>14899</v>
      </c>
      <c r="B937" s="563" t="s">
        <v>14900</v>
      </c>
      <c r="C937" t="s">
        <v>14901</v>
      </c>
      <c r="E937" t="s">
        <v>19158</v>
      </c>
      <c r="F937" t="s">
        <v>14902</v>
      </c>
      <c r="H937" t="s">
        <v>14903</v>
      </c>
      <c r="I937" s="1" t="s">
        <v>9141</v>
      </c>
      <c r="J937" t="s">
        <v>14904</v>
      </c>
      <c r="K937" t="s">
        <v>9142</v>
      </c>
    </row>
    <row r="938" spans="1:12" x14ac:dyDescent="0.25">
      <c r="A938" t="s">
        <v>14905</v>
      </c>
      <c r="B938" s="563" t="s">
        <v>14906</v>
      </c>
      <c r="C938" t="s">
        <v>14905</v>
      </c>
      <c r="E938" t="s">
        <v>14907</v>
      </c>
      <c r="F938" t="s">
        <v>14908</v>
      </c>
      <c r="H938" t="s">
        <v>11436</v>
      </c>
      <c r="I938" s="1" t="s">
        <v>9141</v>
      </c>
      <c r="J938" t="s">
        <v>14909</v>
      </c>
      <c r="K938" t="s">
        <v>9142</v>
      </c>
    </row>
    <row r="939" spans="1:12" x14ac:dyDescent="0.25">
      <c r="A939" t="s">
        <v>14910</v>
      </c>
      <c r="B939" s="563" t="s">
        <v>14911</v>
      </c>
      <c r="C939" t="s">
        <v>14910</v>
      </c>
      <c r="F939" t="s">
        <v>14912</v>
      </c>
      <c r="H939" t="s">
        <v>11437</v>
      </c>
      <c r="I939" s="1" t="s">
        <v>9141</v>
      </c>
      <c r="J939" t="s">
        <v>14913</v>
      </c>
      <c r="K939" t="s">
        <v>9142</v>
      </c>
    </row>
    <row r="940" spans="1:12" x14ac:dyDescent="0.25">
      <c r="A940" t="s">
        <v>14914</v>
      </c>
      <c r="B940" s="563" t="s">
        <v>14915</v>
      </c>
      <c r="C940" t="s">
        <v>14916</v>
      </c>
      <c r="E940" t="s">
        <v>14917</v>
      </c>
      <c r="F940" t="s">
        <v>14918</v>
      </c>
      <c r="H940" t="s">
        <v>11136</v>
      </c>
      <c r="I940" s="1" t="s">
        <v>9141</v>
      </c>
      <c r="J940" t="s">
        <v>14919</v>
      </c>
      <c r="K940" t="s">
        <v>9142</v>
      </c>
      <c r="L940" t="s">
        <v>12268</v>
      </c>
    </row>
    <row r="941" spans="1:12" x14ac:dyDescent="0.25">
      <c r="A941" t="s">
        <v>14920</v>
      </c>
      <c r="B941" s="563" t="s">
        <v>14921</v>
      </c>
      <c r="C941" t="s">
        <v>14920</v>
      </c>
    </row>
    <row r="942" spans="1:12" x14ac:dyDescent="0.25">
      <c r="A942" t="s">
        <v>14922</v>
      </c>
      <c r="B942" s="563" t="s">
        <v>14923</v>
      </c>
      <c r="C942" t="s">
        <v>18138</v>
      </c>
      <c r="E942" t="s">
        <v>18139</v>
      </c>
      <c r="F942" t="s">
        <v>14924</v>
      </c>
      <c r="H942" t="s">
        <v>11437</v>
      </c>
      <c r="I942" s="1" t="s">
        <v>9141</v>
      </c>
      <c r="J942" t="s">
        <v>12898</v>
      </c>
      <c r="K942" t="s">
        <v>9142</v>
      </c>
      <c r="L942" t="s">
        <v>12895</v>
      </c>
    </row>
    <row r="943" spans="1:12" x14ac:dyDescent="0.25">
      <c r="A943" t="s">
        <v>14925</v>
      </c>
      <c r="B943" s="563" t="s">
        <v>14926</v>
      </c>
      <c r="C943" t="s">
        <v>14925</v>
      </c>
    </row>
    <row r="944" spans="1:12" x14ac:dyDescent="0.25">
      <c r="A944" t="s">
        <v>14927</v>
      </c>
      <c r="B944" s="563" t="s">
        <v>14928</v>
      </c>
      <c r="C944" t="s">
        <v>14927</v>
      </c>
      <c r="E944" t="s">
        <v>14929</v>
      </c>
      <c r="F944" t="s">
        <v>14930</v>
      </c>
      <c r="G944" t="s">
        <v>14931</v>
      </c>
      <c r="H944" t="s">
        <v>12228</v>
      </c>
      <c r="I944" s="1" t="s">
        <v>9141</v>
      </c>
      <c r="J944" t="s">
        <v>14932</v>
      </c>
      <c r="K944" t="s">
        <v>9142</v>
      </c>
    </row>
    <row r="945" spans="1:12" x14ac:dyDescent="0.25">
      <c r="A945" t="s">
        <v>14933</v>
      </c>
      <c r="B945" s="563" t="s">
        <v>14934</v>
      </c>
      <c r="C945" t="s">
        <v>18140</v>
      </c>
      <c r="E945" t="s">
        <v>18141</v>
      </c>
      <c r="F945" t="s">
        <v>14935</v>
      </c>
      <c r="H945" t="s">
        <v>11136</v>
      </c>
      <c r="I945" s="1" t="s">
        <v>9141</v>
      </c>
      <c r="J945" t="s">
        <v>14936</v>
      </c>
      <c r="K945" t="s">
        <v>9142</v>
      </c>
      <c r="L945" t="s">
        <v>12957</v>
      </c>
    </row>
    <row r="946" spans="1:12" x14ac:dyDescent="0.25">
      <c r="A946" t="s">
        <v>14938</v>
      </c>
      <c r="B946" s="563" t="s">
        <v>14937</v>
      </c>
      <c r="C946" t="s">
        <v>14938</v>
      </c>
      <c r="E946" t="s">
        <v>14939</v>
      </c>
      <c r="F946" t="s">
        <v>14940</v>
      </c>
      <c r="H946" t="s">
        <v>11136</v>
      </c>
      <c r="I946" s="1" t="s">
        <v>9141</v>
      </c>
      <c r="J946" t="s">
        <v>14941</v>
      </c>
      <c r="K946" t="s">
        <v>9142</v>
      </c>
    </row>
    <row r="947" spans="1:12" x14ac:dyDescent="0.25">
      <c r="A947" t="s">
        <v>14942</v>
      </c>
      <c r="B947" s="563" t="s">
        <v>14943</v>
      </c>
      <c r="C947" t="s">
        <v>14944</v>
      </c>
      <c r="E947" t="s">
        <v>14945</v>
      </c>
      <c r="F947" t="s">
        <v>14946</v>
      </c>
      <c r="G947" t="s">
        <v>14947</v>
      </c>
      <c r="H947" t="s">
        <v>11437</v>
      </c>
      <c r="I947" s="1" t="s">
        <v>9141</v>
      </c>
      <c r="J947" t="s">
        <v>14948</v>
      </c>
      <c r="K947" t="s">
        <v>9142</v>
      </c>
    </row>
    <row r="948" spans="1:12" x14ac:dyDescent="0.25">
      <c r="A948" t="s">
        <v>14949</v>
      </c>
      <c r="B948" s="563" t="s">
        <v>14950</v>
      </c>
      <c r="C948" t="s">
        <v>14949</v>
      </c>
      <c r="E948" t="s">
        <v>14951</v>
      </c>
      <c r="F948" t="s">
        <v>14952</v>
      </c>
      <c r="H948" t="s">
        <v>14953</v>
      </c>
      <c r="I948" s="1" t="s">
        <v>14275</v>
      </c>
      <c r="J948" t="s">
        <v>14954</v>
      </c>
      <c r="K948" t="s">
        <v>9142</v>
      </c>
    </row>
    <row r="949" spans="1:12" x14ac:dyDescent="0.25">
      <c r="A949" t="s">
        <v>14955</v>
      </c>
      <c r="B949" s="563" t="s">
        <v>14956</v>
      </c>
      <c r="C949" t="s">
        <v>14955</v>
      </c>
      <c r="E949" t="s">
        <v>19159</v>
      </c>
      <c r="F949" t="s">
        <v>14957</v>
      </c>
      <c r="H949" t="s">
        <v>11437</v>
      </c>
      <c r="I949" s="1" t="s">
        <v>9141</v>
      </c>
      <c r="J949" t="s">
        <v>14958</v>
      </c>
      <c r="K949" t="s">
        <v>9142</v>
      </c>
    </row>
    <row r="950" spans="1:12" x14ac:dyDescent="0.25">
      <c r="A950" t="s">
        <v>14959</v>
      </c>
      <c r="B950" s="563" t="s">
        <v>14960</v>
      </c>
      <c r="C950" t="s">
        <v>14959</v>
      </c>
      <c r="E950" t="s">
        <v>19160</v>
      </c>
      <c r="F950" t="s">
        <v>14961</v>
      </c>
      <c r="H950" t="s">
        <v>11438</v>
      </c>
      <c r="I950" s="1" t="s">
        <v>9141</v>
      </c>
      <c r="J950" t="s">
        <v>14962</v>
      </c>
      <c r="K950" t="s">
        <v>9142</v>
      </c>
    </row>
    <row r="951" spans="1:12" x14ac:dyDescent="0.25">
      <c r="A951" t="s">
        <v>14963</v>
      </c>
      <c r="B951" s="563" t="s">
        <v>14964</v>
      </c>
      <c r="C951" t="s">
        <v>14963</v>
      </c>
      <c r="E951" t="s">
        <v>14965</v>
      </c>
      <c r="F951" t="s">
        <v>14966</v>
      </c>
      <c r="H951" t="s">
        <v>13805</v>
      </c>
      <c r="I951" s="1" t="s">
        <v>9141</v>
      </c>
      <c r="J951" t="s">
        <v>14967</v>
      </c>
      <c r="K951" t="s">
        <v>9142</v>
      </c>
      <c r="L951" t="s">
        <v>12854</v>
      </c>
    </row>
    <row r="952" spans="1:12" x14ac:dyDescent="0.25">
      <c r="A952" t="s">
        <v>14968</v>
      </c>
      <c r="B952" s="563" t="s">
        <v>14969</v>
      </c>
      <c r="C952" t="s">
        <v>14968</v>
      </c>
      <c r="E952" t="s">
        <v>14970</v>
      </c>
      <c r="F952" t="s">
        <v>14971</v>
      </c>
      <c r="H952" t="s">
        <v>11432</v>
      </c>
      <c r="I952" s="1" t="s">
        <v>9141</v>
      </c>
      <c r="J952" t="s">
        <v>14972</v>
      </c>
      <c r="K952" t="s">
        <v>9142</v>
      </c>
      <c r="L952" t="s">
        <v>14973</v>
      </c>
    </row>
    <row r="953" spans="1:12" x14ac:dyDescent="0.25">
      <c r="A953" t="s">
        <v>14974</v>
      </c>
      <c r="B953" s="563" t="s">
        <v>14975</v>
      </c>
      <c r="C953" t="s">
        <v>14974</v>
      </c>
      <c r="F953" t="s">
        <v>14976</v>
      </c>
      <c r="G953" t="s">
        <v>14977</v>
      </c>
      <c r="H953" t="s">
        <v>11136</v>
      </c>
      <c r="I953" s="1" t="s">
        <v>9141</v>
      </c>
      <c r="J953" t="s">
        <v>12277</v>
      </c>
      <c r="K953" t="s">
        <v>9142</v>
      </c>
    </row>
    <row r="954" spans="1:12" x14ac:dyDescent="0.25">
      <c r="A954" t="s">
        <v>14978</v>
      </c>
      <c r="B954" s="563" t="s">
        <v>14979</v>
      </c>
      <c r="C954" t="s">
        <v>14978</v>
      </c>
      <c r="E954" t="s">
        <v>14980</v>
      </c>
      <c r="F954" t="s">
        <v>14981</v>
      </c>
      <c r="H954" t="s">
        <v>11136</v>
      </c>
      <c r="I954" s="1" t="s">
        <v>9141</v>
      </c>
      <c r="J954" t="s">
        <v>14982</v>
      </c>
      <c r="K954" t="s">
        <v>9142</v>
      </c>
    </row>
    <row r="955" spans="1:12" x14ac:dyDescent="0.25">
      <c r="A955" t="s">
        <v>14983</v>
      </c>
      <c r="B955" s="563" t="s">
        <v>11617</v>
      </c>
      <c r="C955" t="s">
        <v>18142</v>
      </c>
      <c r="E955" t="s">
        <v>18143</v>
      </c>
      <c r="F955" t="s">
        <v>14984</v>
      </c>
      <c r="H955" t="s">
        <v>11435</v>
      </c>
      <c r="I955" s="1" t="s">
        <v>9141</v>
      </c>
      <c r="J955" t="s">
        <v>14985</v>
      </c>
      <c r="K955" t="s">
        <v>9142</v>
      </c>
    </row>
    <row r="956" spans="1:12" x14ac:dyDescent="0.25">
      <c r="A956" t="s">
        <v>14986</v>
      </c>
      <c r="B956" s="563" t="s">
        <v>14987</v>
      </c>
      <c r="C956" t="s">
        <v>14988</v>
      </c>
      <c r="E956" t="s">
        <v>18144</v>
      </c>
      <c r="F956" t="s">
        <v>14989</v>
      </c>
      <c r="H956" t="s">
        <v>11437</v>
      </c>
      <c r="I956" s="1" t="s">
        <v>9141</v>
      </c>
      <c r="J956" t="s">
        <v>14990</v>
      </c>
      <c r="K956" t="s">
        <v>9142</v>
      </c>
      <c r="L956" t="s">
        <v>11445</v>
      </c>
    </row>
    <row r="957" spans="1:12" x14ac:dyDescent="0.25">
      <c r="A957" t="s">
        <v>14991</v>
      </c>
      <c r="B957" s="563" t="s">
        <v>14992</v>
      </c>
      <c r="C957" t="s">
        <v>18145</v>
      </c>
      <c r="E957" t="s">
        <v>18146</v>
      </c>
      <c r="F957" t="s">
        <v>14993</v>
      </c>
      <c r="H957" t="s">
        <v>11430</v>
      </c>
      <c r="I957" s="1" t="s">
        <v>9141</v>
      </c>
      <c r="J957" t="s">
        <v>14994</v>
      </c>
      <c r="K957" t="s">
        <v>9142</v>
      </c>
      <c r="L957" t="s">
        <v>17214</v>
      </c>
    </row>
    <row r="958" spans="1:12" x14ac:dyDescent="0.25">
      <c r="A958" t="s">
        <v>14995</v>
      </c>
      <c r="B958" s="563" t="s">
        <v>14996</v>
      </c>
      <c r="C958" t="s">
        <v>14997</v>
      </c>
      <c r="E958" t="s">
        <v>14998</v>
      </c>
      <c r="F958" t="s">
        <v>14999</v>
      </c>
      <c r="H958" t="s">
        <v>11136</v>
      </c>
      <c r="I958" s="1" t="s">
        <v>9141</v>
      </c>
      <c r="J958" t="s">
        <v>15000</v>
      </c>
      <c r="K958" t="s">
        <v>9142</v>
      </c>
    </row>
    <row r="959" spans="1:12" x14ac:dyDescent="0.25">
      <c r="A959" t="s">
        <v>15001</v>
      </c>
      <c r="B959" s="563" t="s">
        <v>15002</v>
      </c>
      <c r="C959" t="s">
        <v>15001</v>
      </c>
      <c r="I959" s="1" t="s">
        <v>9141</v>
      </c>
      <c r="K959" t="s">
        <v>9142</v>
      </c>
    </row>
    <row r="960" spans="1:12" x14ac:dyDescent="0.25">
      <c r="A960" t="s">
        <v>15003</v>
      </c>
      <c r="B960" s="563" t="s">
        <v>15004</v>
      </c>
      <c r="C960" t="s">
        <v>15003</v>
      </c>
      <c r="E960" t="s">
        <v>18147</v>
      </c>
      <c r="F960" t="s">
        <v>15005</v>
      </c>
      <c r="H960" t="s">
        <v>11437</v>
      </c>
      <c r="I960" s="1" t="s">
        <v>9141</v>
      </c>
      <c r="J960" t="s">
        <v>15006</v>
      </c>
      <c r="K960" t="s">
        <v>9142</v>
      </c>
      <c r="L960" t="s">
        <v>18148</v>
      </c>
    </row>
    <row r="961" spans="1:12" x14ac:dyDescent="0.25">
      <c r="A961" t="s">
        <v>15007</v>
      </c>
      <c r="B961" s="563" t="s">
        <v>15008</v>
      </c>
      <c r="C961" t="s">
        <v>18149</v>
      </c>
      <c r="E961" t="s">
        <v>18150</v>
      </c>
      <c r="F961" t="s">
        <v>15009</v>
      </c>
      <c r="H961" t="s">
        <v>15010</v>
      </c>
      <c r="I961" s="1" t="s">
        <v>9141</v>
      </c>
      <c r="J961" t="s">
        <v>15011</v>
      </c>
      <c r="K961" t="s">
        <v>9142</v>
      </c>
      <c r="L961" t="s">
        <v>12451</v>
      </c>
    </row>
    <row r="962" spans="1:12" x14ac:dyDescent="0.25">
      <c r="A962" t="s">
        <v>15012</v>
      </c>
      <c r="B962" s="563" t="s">
        <v>15013</v>
      </c>
      <c r="C962" t="s">
        <v>15012</v>
      </c>
      <c r="E962" t="s">
        <v>15014</v>
      </c>
      <c r="F962" t="s">
        <v>15015</v>
      </c>
      <c r="H962" t="s">
        <v>15016</v>
      </c>
      <c r="I962" s="1" t="s">
        <v>9141</v>
      </c>
      <c r="J962" t="s">
        <v>15017</v>
      </c>
      <c r="K962" t="s">
        <v>9142</v>
      </c>
    </row>
    <row r="963" spans="1:12" x14ac:dyDescent="0.25">
      <c r="A963" t="s">
        <v>15018</v>
      </c>
      <c r="B963" s="563" t="s">
        <v>15019</v>
      </c>
      <c r="C963" t="s">
        <v>15018</v>
      </c>
      <c r="E963" t="s">
        <v>18151</v>
      </c>
      <c r="F963" t="s">
        <v>15020</v>
      </c>
      <c r="H963" t="s">
        <v>12316</v>
      </c>
      <c r="I963" s="1" t="s">
        <v>9141</v>
      </c>
      <c r="J963" t="s">
        <v>15021</v>
      </c>
      <c r="K963" t="s">
        <v>9142</v>
      </c>
      <c r="L963" t="s">
        <v>12451</v>
      </c>
    </row>
    <row r="964" spans="1:12" x14ac:dyDescent="0.25">
      <c r="A964" t="s">
        <v>15022</v>
      </c>
      <c r="B964" s="563" t="s">
        <v>15023</v>
      </c>
      <c r="C964" t="s">
        <v>15022</v>
      </c>
      <c r="F964" t="s">
        <v>14862</v>
      </c>
      <c r="H964" t="s">
        <v>11437</v>
      </c>
      <c r="I964" s="1" t="s">
        <v>9141</v>
      </c>
      <c r="J964" t="s">
        <v>14864</v>
      </c>
      <c r="K964" t="s">
        <v>9142</v>
      </c>
    </row>
    <row r="965" spans="1:12" x14ac:dyDescent="0.25">
      <c r="A965" t="s">
        <v>15024</v>
      </c>
      <c r="B965" s="563" t="s">
        <v>15025</v>
      </c>
      <c r="C965" t="s">
        <v>15026</v>
      </c>
      <c r="E965" t="s">
        <v>19161</v>
      </c>
      <c r="F965" t="s">
        <v>15027</v>
      </c>
      <c r="H965" t="s">
        <v>11437</v>
      </c>
      <c r="I965" s="1" t="s">
        <v>9141</v>
      </c>
      <c r="J965" t="s">
        <v>15028</v>
      </c>
      <c r="K965" t="s">
        <v>9142</v>
      </c>
    </row>
    <row r="966" spans="1:12" x14ac:dyDescent="0.25">
      <c r="A966" t="s">
        <v>15029</v>
      </c>
      <c r="B966" s="563" t="s">
        <v>15030</v>
      </c>
      <c r="C966" t="s">
        <v>15029</v>
      </c>
      <c r="E966" t="s">
        <v>15031</v>
      </c>
      <c r="F966" t="s">
        <v>15032</v>
      </c>
      <c r="H966" t="s">
        <v>15033</v>
      </c>
      <c r="I966" s="1" t="s">
        <v>9141</v>
      </c>
      <c r="J966" t="s">
        <v>15034</v>
      </c>
      <c r="K966" t="s">
        <v>9142</v>
      </c>
    </row>
    <row r="967" spans="1:12" x14ac:dyDescent="0.25">
      <c r="A967" t="s">
        <v>15035</v>
      </c>
      <c r="B967" s="563" t="s">
        <v>15036</v>
      </c>
      <c r="C967" t="s">
        <v>18152</v>
      </c>
      <c r="E967" t="s">
        <v>18153</v>
      </c>
      <c r="F967" t="s">
        <v>15037</v>
      </c>
      <c r="H967" t="s">
        <v>15038</v>
      </c>
      <c r="I967" s="1" t="s">
        <v>9141</v>
      </c>
      <c r="J967" t="s">
        <v>15039</v>
      </c>
      <c r="K967" t="s">
        <v>9142</v>
      </c>
    </row>
    <row r="968" spans="1:12" x14ac:dyDescent="0.25">
      <c r="A968" t="s">
        <v>15040</v>
      </c>
      <c r="B968" s="563" t="s">
        <v>15041</v>
      </c>
      <c r="C968" t="s">
        <v>18154</v>
      </c>
      <c r="E968" t="s">
        <v>18155</v>
      </c>
      <c r="F968" t="s">
        <v>15042</v>
      </c>
      <c r="H968" t="s">
        <v>14355</v>
      </c>
      <c r="I968" s="1" t="s">
        <v>9141</v>
      </c>
      <c r="J968" t="s">
        <v>15043</v>
      </c>
      <c r="K968" t="s">
        <v>9142</v>
      </c>
      <c r="L968" t="s">
        <v>12959</v>
      </c>
    </row>
    <row r="969" spans="1:12" x14ac:dyDescent="0.25">
      <c r="A969" t="s">
        <v>15044</v>
      </c>
      <c r="B969" s="563" t="s">
        <v>15045</v>
      </c>
      <c r="C969" t="s">
        <v>15044</v>
      </c>
      <c r="E969" t="s">
        <v>18156</v>
      </c>
      <c r="F969" t="s">
        <v>15046</v>
      </c>
      <c r="G969" t="s">
        <v>15047</v>
      </c>
      <c r="I969" s="1" t="s">
        <v>9141</v>
      </c>
      <c r="K969" t="s">
        <v>9142</v>
      </c>
      <c r="L969" t="s">
        <v>11445</v>
      </c>
    </row>
    <row r="970" spans="1:12" x14ac:dyDescent="0.25">
      <c r="A970" t="s">
        <v>15048</v>
      </c>
      <c r="B970" s="563" t="s">
        <v>15049</v>
      </c>
      <c r="C970" t="s">
        <v>18157</v>
      </c>
      <c r="E970" t="s">
        <v>19162</v>
      </c>
      <c r="F970" t="s">
        <v>15050</v>
      </c>
      <c r="G970" t="s">
        <v>14629</v>
      </c>
      <c r="H970" t="s">
        <v>15051</v>
      </c>
      <c r="I970" s="1" t="s">
        <v>9141</v>
      </c>
      <c r="J970" t="s">
        <v>15052</v>
      </c>
      <c r="K970" t="s">
        <v>9142</v>
      </c>
      <c r="L970" t="s">
        <v>12959</v>
      </c>
    </row>
    <row r="971" spans="1:12" x14ac:dyDescent="0.25">
      <c r="A971" t="s">
        <v>15053</v>
      </c>
      <c r="B971" s="563" t="s">
        <v>15054</v>
      </c>
      <c r="C971" t="s">
        <v>15053</v>
      </c>
      <c r="E971" t="s">
        <v>18158</v>
      </c>
      <c r="F971" t="s">
        <v>15055</v>
      </c>
      <c r="G971" t="s">
        <v>15056</v>
      </c>
      <c r="H971" t="s">
        <v>11136</v>
      </c>
      <c r="I971" s="1" t="s">
        <v>9141</v>
      </c>
      <c r="J971" t="s">
        <v>15057</v>
      </c>
      <c r="K971" t="s">
        <v>9142</v>
      </c>
    </row>
    <row r="972" spans="1:12" x14ac:dyDescent="0.25">
      <c r="A972" t="s">
        <v>15058</v>
      </c>
      <c r="B972" s="563" t="s">
        <v>15059</v>
      </c>
      <c r="C972" t="s">
        <v>15058</v>
      </c>
      <c r="E972" t="s">
        <v>18159</v>
      </c>
      <c r="F972" t="s">
        <v>15060</v>
      </c>
      <c r="H972" t="s">
        <v>11437</v>
      </c>
      <c r="I972" s="1" t="s">
        <v>9141</v>
      </c>
      <c r="J972" t="s">
        <v>15061</v>
      </c>
      <c r="K972" t="s">
        <v>9142</v>
      </c>
    </row>
    <row r="973" spans="1:12" x14ac:dyDescent="0.25">
      <c r="A973" t="s">
        <v>15062</v>
      </c>
      <c r="B973" s="563" t="s">
        <v>15063</v>
      </c>
      <c r="C973" t="s">
        <v>15062</v>
      </c>
      <c r="E973" t="s">
        <v>18160</v>
      </c>
      <c r="F973" t="s">
        <v>15064</v>
      </c>
      <c r="H973" t="s">
        <v>11432</v>
      </c>
      <c r="I973" s="1" t="s">
        <v>9141</v>
      </c>
      <c r="J973" t="s">
        <v>15065</v>
      </c>
      <c r="K973" t="s">
        <v>9142</v>
      </c>
    </row>
    <row r="974" spans="1:12" x14ac:dyDescent="0.25">
      <c r="A974" t="s">
        <v>15066</v>
      </c>
      <c r="B974" s="563" t="s">
        <v>15067</v>
      </c>
      <c r="C974" t="s">
        <v>15068</v>
      </c>
      <c r="E974" t="s">
        <v>18161</v>
      </c>
      <c r="F974" t="s">
        <v>15069</v>
      </c>
      <c r="H974" t="s">
        <v>15070</v>
      </c>
      <c r="I974" s="1" t="s">
        <v>9141</v>
      </c>
      <c r="J974" t="s">
        <v>15071</v>
      </c>
      <c r="K974" t="s">
        <v>9142</v>
      </c>
      <c r="L974" t="s">
        <v>12451</v>
      </c>
    </row>
    <row r="975" spans="1:12" x14ac:dyDescent="0.25">
      <c r="A975" t="s">
        <v>15072</v>
      </c>
      <c r="B975" s="563" t="s">
        <v>15073</v>
      </c>
      <c r="C975" t="s">
        <v>15072</v>
      </c>
      <c r="E975" t="s">
        <v>18162</v>
      </c>
      <c r="F975" t="s">
        <v>15074</v>
      </c>
      <c r="H975" t="s">
        <v>11432</v>
      </c>
      <c r="I975" s="1" t="s">
        <v>9141</v>
      </c>
      <c r="J975" t="s">
        <v>15075</v>
      </c>
      <c r="K975" t="s">
        <v>9142</v>
      </c>
    </row>
    <row r="976" spans="1:12" x14ac:dyDescent="0.25">
      <c r="A976" t="s">
        <v>15076</v>
      </c>
      <c r="B976" s="563" t="s">
        <v>15077</v>
      </c>
      <c r="C976" t="s">
        <v>18163</v>
      </c>
      <c r="E976" t="s">
        <v>15078</v>
      </c>
      <c r="F976" t="s">
        <v>15079</v>
      </c>
      <c r="H976" t="s">
        <v>15070</v>
      </c>
      <c r="I976" s="1" t="s">
        <v>9141</v>
      </c>
      <c r="J976" t="s">
        <v>15080</v>
      </c>
      <c r="K976" t="s">
        <v>9142</v>
      </c>
    </row>
    <row r="977" spans="1:14" x14ac:dyDescent="0.25">
      <c r="A977" t="s">
        <v>15081</v>
      </c>
      <c r="B977" s="563" t="s">
        <v>15082</v>
      </c>
      <c r="C977" t="s">
        <v>15081</v>
      </c>
      <c r="E977" t="s">
        <v>15083</v>
      </c>
      <c r="F977" t="s">
        <v>15084</v>
      </c>
      <c r="H977" t="s">
        <v>11436</v>
      </c>
      <c r="I977" s="1" t="s">
        <v>9141</v>
      </c>
      <c r="J977" t="s">
        <v>15085</v>
      </c>
      <c r="K977" t="s">
        <v>9142</v>
      </c>
      <c r="L977" t="s">
        <v>15086</v>
      </c>
    </row>
    <row r="978" spans="1:14" x14ac:dyDescent="0.25">
      <c r="A978" t="s">
        <v>15087</v>
      </c>
      <c r="B978" s="563" t="s">
        <v>15088</v>
      </c>
      <c r="C978" t="s">
        <v>15087</v>
      </c>
      <c r="E978" t="s">
        <v>15089</v>
      </c>
    </row>
    <row r="979" spans="1:14" x14ac:dyDescent="0.25">
      <c r="A979" t="s">
        <v>15090</v>
      </c>
      <c r="B979" s="563" t="s">
        <v>15091</v>
      </c>
      <c r="C979" t="s">
        <v>15092</v>
      </c>
      <c r="E979" t="s">
        <v>15093</v>
      </c>
      <c r="F979" t="s">
        <v>15094</v>
      </c>
      <c r="H979" t="s">
        <v>11136</v>
      </c>
      <c r="I979" s="1" t="s">
        <v>9141</v>
      </c>
      <c r="J979" t="s">
        <v>15095</v>
      </c>
      <c r="K979" t="s">
        <v>9142</v>
      </c>
    </row>
    <row r="980" spans="1:14" x14ac:dyDescent="0.25">
      <c r="A980" t="s">
        <v>15096</v>
      </c>
      <c r="B980" s="563" t="s">
        <v>11618</v>
      </c>
      <c r="C980" t="s">
        <v>18164</v>
      </c>
      <c r="E980" t="s">
        <v>18165</v>
      </c>
      <c r="F980" t="s">
        <v>15850</v>
      </c>
      <c r="H980" t="s">
        <v>11437</v>
      </c>
      <c r="I980" s="1" t="s">
        <v>9141</v>
      </c>
      <c r="J980" t="s">
        <v>15851</v>
      </c>
      <c r="K980" t="s">
        <v>9142</v>
      </c>
      <c r="L980" t="s">
        <v>17196</v>
      </c>
    </row>
    <row r="981" spans="1:14" x14ac:dyDescent="0.25">
      <c r="A981" t="s">
        <v>15097</v>
      </c>
      <c r="B981" s="563" t="s">
        <v>15098</v>
      </c>
      <c r="C981" t="s">
        <v>15097</v>
      </c>
      <c r="E981" t="s">
        <v>15099</v>
      </c>
      <c r="F981" t="s">
        <v>15100</v>
      </c>
      <c r="H981" t="s">
        <v>11136</v>
      </c>
      <c r="I981" s="1" t="s">
        <v>9141</v>
      </c>
      <c r="J981" t="s">
        <v>15101</v>
      </c>
      <c r="K981" t="s">
        <v>9142</v>
      </c>
    </row>
    <row r="982" spans="1:14" x14ac:dyDescent="0.25">
      <c r="A982" t="s">
        <v>15102</v>
      </c>
      <c r="B982" s="563" t="s">
        <v>15103</v>
      </c>
      <c r="C982" t="s">
        <v>15104</v>
      </c>
      <c r="E982" t="s">
        <v>17106</v>
      </c>
      <c r="F982" t="s">
        <v>15105</v>
      </c>
      <c r="G982" t="s">
        <v>15106</v>
      </c>
      <c r="H982" t="s">
        <v>11430</v>
      </c>
      <c r="I982" s="1" t="s">
        <v>9141</v>
      </c>
      <c r="J982" t="s">
        <v>15107</v>
      </c>
      <c r="K982" t="s">
        <v>9142</v>
      </c>
      <c r="N982" t="s">
        <v>15108</v>
      </c>
    </row>
    <row r="983" spans="1:14" x14ac:dyDescent="0.25">
      <c r="A983" t="s">
        <v>15109</v>
      </c>
      <c r="B983" s="563" t="s">
        <v>15110</v>
      </c>
      <c r="C983" t="s">
        <v>15109</v>
      </c>
      <c r="E983" t="s">
        <v>15111</v>
      </c>
      <c r="F983" t="s">
        <v>15112</v>
      </c>
      <c r="H983" t="s">
        <v>14355</v>
      </c>
      <c r="I983" s="1" t="s">
        <v>9141</v>
      </c>
      <c r="J983" t="s">
        <v>15113</v>
      </c>
      <c r="K983" t="s">
        <v>9142</v>
      </c>
    </row>
    <row r="984" spans="1:14" x14ac:dyDescent="0.25">
      <c r="A984" t="s">
        <v>19851</v>
      </c>
      <c r="B984" s="563" t="s">
        <v>15114</v>
      </c>
      <c r="C984" t="s">
        <v>18166</v>
      </c>
      <c r="E984" t="s">
        <v>18167</v>
      </c>
      <c r="F984" t="s">
        <v>15115</v>
      </c>
      <c r="G984" t="s">
        <v>14450</v>
      </c>
      <c r="H984" t="s">
        <v>11136</v>
      </c>
      <c r="I984" s="1" t="s">
        <v>9141</v>
      </c>
      <c r="J984" t="s">
        <v>15116</v>
      </c>
      <c r="K984" t="s">
        <v>9142</v>
      </c>
    </row>
    <row r="985" spans="1:14" x14ac:dyDescent="0.25">
      <c r="A985" t="s">
        <v>15117</v>
      </c>
      <c r="B985" s="563" t="s">
        <v>15118</v>
      </c>
    </row>
    <row r="986" spans="1:14" x14ac:dyDescent="0.25">
      <c r="A986" t="s">
        <v>18168</v>
      </c>
      <c r="B986" s="563" t="s">
        <v>15119</v>
      </c>
      <c r="C986" t="s">
        <v>18169</v>
      </c>
      <c r="F986" t="s">
        <v>15120</v>
      </c>
      <c r="H986" t="s">
        <v>11136</v>
      </c>
      <c r="I986" s="1" t="s">
        <v>9141</v>
      </c>
      <c r="J986" t="s">
        <v>15121</v>
      </c>
      <c r="K986" t="s">
        <v>9142</v>
      </c>
    </row>
    <row r="987" spans="1:14" x14ac:dyDescent="0.25">
      <c r="A987" t="s">
        <v>15122</v>
      </c>
      <c r="B987" s="563" t="s">
        <v>15123</v>
      </c>
      <c r="C987" t="s">
        <v>15122</v>
      </c>
      <c r="F987" t="s">
        <v>15124</v>
      </c>
      <c r="H987" t="s">
        <v>11136</v>
      </c>
      <c r="I987" s="1" t="s">
        <v>9141</v>
      </c>
      <c r="J987" t="s">
        <v>15125</v>
      </c>
      <c r="K987" t="s">
        <v>9142</v>
      </c>
    </row>
    <row r="988" spans="1:14" x14ac:dyDescent="0.25">
      <c r="A988" t="s">
        <v>15126</v>
      </c>
      <c r="B988" s="563" t="s">
        <v>15127</v>
      </c>
      <c r="C988" t="s">
        <v>15126</v>
      </c>
      <c r="F988" t="s">
        <v>15128</v>
      </c>
      <c r="G988" t="s">
        <v>15129</v>
      </c>
      <c r="H988" t="s">
        <v>11437</v>
      </c>
      <c r="I988" s="1" t="s">
        <v>9141</v>
      </c>
      <c r="J988" t="s">
        <v>15130</v>
      </c>
      <c r="K988" t="s">
        <v>9142</v>
      </c>
    </row>
    <row r="989" spans="1:14" x14ac:dyDescent="0.25">
      <c r="A989" t="s">
        <v>15131</v>
      </c>
      <c r="B989" s="563" t="s">
        <v>15132</v>
      </c>
      <c r="C989" t="s">
        <v>15133</v>
      </c>
      <c r="E989" t="s">
        <v>15134</v>
      </c>
      <c r="F989" t="s">
        <v>15135</v>
      </c>
      <c r="H989" t="s">
        <v>11136</v>
      </c>
      <c r="I989" s="1" t="s">
        <v>9141</v>
      </c>
      <c r="J989" t="s">
        <v>12616</v>
      </c>
      <c r="K989" t="s">
        <v>9142</v>
      </c>
    </row>
    <row r="990" spans="1:14" x14ac:dyDescent="0.25">
      <c r="A990" t="s">
        <v>15136</v>
      </c>
      <c r="B990" s="563" t="s">
        <v>15137</v>
      </c>
      <c r="C990" t="s">
        <v>15136</v>
      </c>
      <c r="E990" t="s">
        <v>15138</v>
      </c>
      <c r="F990" t="s">
        <v>15139</v>
      </c>
      <c r="H990" t="s">
        <v>11136</v>
      </c>
      <c r="I990" s="1" t="s">
        <v>9141</v>
      </c>
      <c r="J990" t="s">
        <v>15140</v>
      </c>
      <c r="K990" t="s">
        <v>9142</v>
      </c>
      <c r="L990" t="s">
        <v>15141</v>
      </c>
    </row>
    <row r="991" spans="1:14" x14ac:dyDescent="0.25">
      <c r="A991" t="s">
        <v>15142</v>
      </c>
      <c r="B991" s="563" t="s">
        <v>15143</v>
      </c>
      <c r="C991" t="s">
        <v>15142</v>
      </c>
      <c r="E991" t="s">
        <v>15144</v>
      </c>
      <c r="F991" t="s">
        <v>15145</v>
      </c>
      <c r="H991" t="s">
        <v>11439</v>
      </c>
      <c r="I991" s="1" t="s">
        <v>9141</v>
      </c>
      <c r="J991" t="s">
        <v>15146</v>
      </c>
      <c r="K991" t="s">
        <v>9142</v>
      </c>
      <c r="L991" t="s">
        <v>15147</v>
      </c>
    </row>
    <row r="992" spans="1:14" x14ac:dyDescent="0.25">
      <c r="A992" t="s">
        <v>15148</v>
      </c>
      <c r="B992" s="563" t="s">
        <v>15149</v>
      </c>
      <c r="C992" t="s">
        <v>15148</v>
      </c>
      <c r="E992" t="s">
        <v>15150</v>
      </c>
      <c r="F992" t="s">
        <v>15151</v>
      </c>
      <c r="H992" t="s">
        <v>12316</v>
      </c>
      <c r="I992" s="1" t="s">
        <v>9141</v>
      </c>
      <c r="J992" t="s">
        <v>15152</v>
      </c>
      <c r="K992" t="s">
        <v>9142</v>
      </c>
      <c r="L992" t="s">
        <v>14716</v>
      </c>
    </row>
    <row r="993" spans="1:12" x14ac:dyDescent="0.25">
      <c r="A993" t="s">
        <v>11476</v>
      </c>
      <c r="B993" s="563" t="s">
        <v>11619</v>
      </c>
      <c r="C993" t="s">
        <v>11476</v>
      </c>
      <c r="E993" t="s">
        <v>15153</v>
      </c>
      <c r="F993" t="s">
        <v>15154</v>
      </c>
      <c r="H993" t="s">
        <v>15155</v>
      </c>
      <c r="I993" s="1" t="s">
        <v>9141</v>
      </c>
      <c r="J993" t="s">
        <v>15156</v>
      </c>
      <c r="K993" t="s">
        <v>9142</v>
      </c>
    </row>
    <row r="994" spans="1:12" x14ac:dyDescent="0.25">
      <c r="A994" t="s">
        <v>15157</v>
      </c>
      <c r="B994" s="563" t="s">
        <v>15158</v>
      </c>
      <c r="C994" t="s">
        <v>15157</v>
      </c>
      <c r="E994" t="s">
        <v>15159</v>
      </c>
      <c r="F994" t="s">
        <v>15160</v>
      </c>
      <c r="H994" t="s">
        <v>11136</v>
      </c>
      <c r="I994" s="1" t="s">
        <v>9141</v>
      </c>
      <c r="J994" t="s">
        <v>15161</v>
      </c>
      <c r="K994" t="s">
        <v>9142</v>
      </c>
      <c r="L994" t="s">
        <v>12268</v>
      </c>
    </row>
    <row r="995" spans="1:12" x14ac:dyDescent="0.25">
      <c r="A995" t="s">
        <v>15162</v>
      </c>
      <c r="B995" s="563" t="s">
        <v>15163</v>
      </c>
      <c r="C995" t="s">
        <v>15164</v>
      </c>
      <c r="E995" t="s">
        <v>18170</v>
      </c>
      <c r="F995" t="s">
        <v>15165</v>
      </c>
      <c r="H995" t="s">
        <v>13711</v>
      </c>
      <c r="I995" s="1" t="s">
        <v>9141</v>
      </c>
      <c r="J995" t="s">
        <v>15166</v>
      </c>
      <c r="K995" t="s">
        <v>9142</v>
      </c>
    </row>
    <row r="996" spans="1:12" x14ac:dyDescent="0.25">
      <c r="A996" t="s">
        <v>15168</v>
      </c>
      <c r="B996" s="563" t="s">
        <v>15169</v>
      </c>
      <c r="C996" t="s">
        <v>15170</v>
      </c>
      <c r="E996" t="s">
        <v>15171</v>
      </c>
      <c r="F996" t="s">
        <v>15172</v>
      </c>
      <c r="H996" t="s">
        <v>11136</v>
      </c>
      <c r="I996" s="1" t="s">
        <v>9141</v>
      </c>
      <c r="J996" t="s">
        <v>15173</v>
      </c>
      <c r="K996" t="s">
        <v>9142</v>
      </c>
    </row>
    <row r="997" spans="1:12" x14ac:dyDescent="0.25">
      <c r="A997" t="s">
        <v>15174</v>
      </c>
      <c r="B997" s="563" t="s">
        <v>15175</v>
      </c>
      <c r="C997" t="s">
        <v>18171</v>
      </c>
      <c r="F997" t="s">
        <v>15176</v>
      </c>
      <c r="H997" t="s">
        <v>15177</v>
      </c>
      <c r="I997" s="1" t="s">
        <v>9141</v>
      </c>
      <c r="J997" t="s">
        <v>12537</v>
      </c>
      <c r="K997" t="s">
        <v>9142</v>
      </c>
    </row>
    <row r="998" spans="1:12" x14ac:dyDescent="0.25">
      <c r="A998" t="s">
        <v>15178</v>
      </c>
      <c r="B998" s="563" t="s">
        <v>15179</v>
      </c>
      <c r="C998" t="s">
        <v>15180</v>
      </c>
      <c r="E998" t="s">
        <v>19163</v>
      </c>
      <c r="F998" t="s">
        <v>15181</v>
      </c>
      <c r="H998" t="s">
        <v>15155</v>
      </c>
      <c r="I998" s="1" t="s">
        <v>9141</v>
      </c>
      <c r="J998" t="s">
        <v>15156</v>
      </c>
      <c r="K998" t="s">
        <v>9142</v>
      </c>
    </row>
    <row r="999" spans="1:12" x14ac:dyDescent="0.25">
      <c r="A999" t="s">
        <v>15182</v>
      </c>
      <c r="B999" s="563" t="s">
        <v>15183</v>
      </c>
      <c r="C999" t="s">
        <v>15182</v>
      </c>
      <c r="E999" t="s">
        <v>15184</v>
      </c>
      <c r="F999" t="s">
        <v>15185</v>
      </c>
      <c r="H999" t="s">
        <v>11439</v>
      </c>
      <c r="I999" s="1" t="s">
        <v>9141</v>
      </c>
      <c r="J999" t="s">
        <v>15186</v>
      </c>
      <c r="K999" t="s">
        <v>9142</v>
      </c>
    </row>
    <row r="1000" spans="1:12" x14ac:dyDescent="0.25">
      <c r="A1000" t="s">
        <v>15187</v>
      </c>
      <c r="B1000" s="563" t="s">
        <v>15188</v>
      </c>
      <c r="C1000" t="s">
        <v>15189</v>
      </c>
      <c r="E1000" t="s">
        <v>15190</v>
      </c>
      <c r="F1000" t="s">
        <v>15191</v>
      </c>
      <c r="H1000" t="s">
        <v>15192</v>
      </c>
      <c r="I1000" s="1" t="s">
        <v>9141</v>
      </c>
      <c r="J1000" t="s">
        <v>15193</v>
      </c>
      <c r="K1000" t="s">
        <v>9142</v>
      </c>
    </row>
    <row r="1001" spans="1:12" x14ac:dyDescent="0.25">
      <c r="A1001" t="s">
        <v>15194</v>
      </c>
      <c r="B1001" s="563" t="s">
        <v>15195</v>
      </c>
      <c r="C1001" t="s">
        <v>15194</v>
      </c>
      <c r="E1001" t="s">
        <v>15196</v>
      </c>
      <c r="F1001" t="s">
        <v>15197</v>
      </c>
      <c r="H1001" t="s">
        <v>11430</v>
      </c>
      <c r="I1001" s="1" t="s">
        <v>9141</v>
      </c>
      <c r="J1001" t="s">
        <v>15198</v>
      </c>
      <c r="K1001" t="s">
        <v>9142</v>
      </c>
      <c r="L1001" t="s">
        <v>11446</v>
      </c>
    </row>
    <row r="1002" spans="1:12" x14ac:dyDescent="0.25">
      <c r="A1002" t="s">
        <v>15199</v>
      </c>
      <c r="B1002" s="563" t="s">
        <v>15200</v>
      </c>
      <c r="C1002" t="s">
        <v>15201</v>
      </c>
      <c r="E1002" t="s">
        <v>15202</v>
      </c>
      <c r="F1002" t="s">
        <v>15203</v>
      </c>
      <c r="H1002" t="s">
        <v>11437</v>
      </c>
      <c r="I1002" s="1" t="s">
        <v>9141</v>
      </c>
      <c r="J1002" t="s">
        <v>15204</v>
      </c>
      <c r="K1002" t="s">
        <v>9142</v>
      </c>
    </row>
    <row r="1003" spans="1:12" x14ac:dyDescent="0.25">
      <c r="A1003" t="s">
        <v>15205</v>
      </c>
      <c r="B1003" s="563" t="s">
        <v>15206</v>
      </c>
      <c r="C1003" t="s">
        <v>15205</v>
      </c>
      <c r="E1003" t="s">
        <v>15207</v>
      </c>
      <c r="F1003" t="s">
        <v>15208</v>
      </c>
      <c r="H1003" t="s">
        <v>13010</v>
      </c>
      <c r="I1003" s="1" t="s">
        <v>9141</v>
      </c>
      <c r="J1003" t="s">
        <v>15209</v>
      </c>
      <c r="K1003" t="s">
        <v>9142</v>
      </c>
      <c r="L1003" t="s">
        <v>15210</v>
      </c>
    </row>
    <row r="1004" spans="1:12" x14ac:dyDescent="0.25">
      <c r="A1004" t="s">
        <v>15211</v>
      </c>
      <c r="B1004" s="563" t="s">
        <v>15212</v>
      </c>
      <c r="C1004" t="s">
        <v>15213</v>
      </c>
      <c r="E1004" t="s">
        <v>15214</v>
      </c>
    </row>
    <row r="1005" spans="1:12" x14ac:dyDescent="0.25">
      <c r="A1005" t="s">
        <v>15215</v>
      </c>
      <c r="B1005" s="563" t="s">
        <v>15216</v>
      </c>
      <c r="C1005" t="s">
        <v>15215</v>
      </c>
      <c r="E1005" t="s">
        <v>15217</v>
      </c>
      <c r="F1005" t="s">
        <v>15218</v>
      </c>
      <c r="H1005" t="s">
        <v>15219</v>
      </c>
      <c r="I1005" s="1" t="s">
        <v>9141</v>
      </c>
      <c r="J1005" t="s">
        <v>15220</v>
      </c>
      <c r="K1005" t="s">
        <v>9142</v>
      </c>
      <c r="L1005" t="s">
        <v>15221</v>
      </c>
    </row>
    <row r="1006" spans="1:12" x14ac:dyDescent="0.25">
      <c r="A1006" t="s">
        <v>15222</v>
      </c>
      <c r="B1006" s="563" t="s">
        <v>15223</v>
      </c>
      <c r="C1006" t="s">
        <v>15222</v>
      </c>
      <c r="F1006" t="s">
        <v>15224</v>
      </c>
      <c r="H1006" t="s">
        <v>12228</v>
      </c>
      <c r="I1006" s="1" t="s">
        <v>9141</v>
      </c>
      <c r="J1006" t="s">
        <v>15225</v>
      </c>
      <c r="K1006" t="s">
        <v>9142</v>
      </c>
      <c r="L1006" t="s">
        <v>12475</v>
      </c>
    </row>
    <row r="1007" spans="1:12" x14ac:dyDescent="0.25">
      <c r="A1007" t="s">
        <v>15226</v>
      </c>
      <c r="B1007" s="563" t="s">
        <v>15227</v>
      </c>
      <c r="C1007" t="s">
        <v>15226</v>
      </c>
      <c r="E1007" t="s">
        <v>15228</v>
      </c>
      <c r="F1007" t="s">
        <v>15229</v>
      </c>
      <c r="H1007" t="s">
        <v>14822</v>
      </c>
      <c r="I1007" s="1" t="s">
        <v>9141</v>
      </c>
      <c r="J1007" t="s">
        <v>15230</v>
      </c>
      <c r="K1007" t="s">
        <v>9142</v>
      </c>
    </row>
    <row r="1008" spans="1:12" x14ac:dyDescent="0.25">
      <c r="A1008" t="s">
        <v>15232</v>
      </c>
      <c r="B1008" s="563" t="s">
        <v>15231</v>
      </c>
      <c r="C1008" t="s">
        <v>15232</v>
      </c>
      <c r="E1008" t="s">
        <v>15233</v>
      </c>
      <c r="F1008" t="s">
        <v>15234</v>
      </c>
      <c r="H1008" t="s">
        <v>11136</v>
      </c>
      <c r="I1008" s="1" t="s">
        <v>9141</v>
      </c>
      <c r="J1008" t="s">
        <v>15235</v>
      </c>
      <c r="K1008" t="s">
        <v>9142</v>
      </c>
    </row>
    <row r="1009" spans="1:12" x14ac:dyDescent="0.25">
      <c r="A1009" t="s">
        <v>15236</v>
      </c>
      <c r="B1009" s="563" t="s">
        <v>15237</v>
      </c>
      <c r="C1009" t="s">
        <v>15238</v>
      </c>
      <c r="E1009" t="s">
        <v>15239</v>
      </c>
      <c r="F1009" t="s">
        <v>15240</v>
      </c>
      <c r="H1009" t="s">
        <v>11136</v>
      </c>
      <c r="I1009" s="1" t="s">
        <v>9141</v>
      </c>
      <c r="J1009" t="s">
        <v>15241</v>
      </c>
      <c r="K1009" t="s">
        <v>9142</v>
      </c>
    </row>
    <row r="1010" spans="1:12" x14ac:dyDescent="0.25">
      <c r="A1010" t="s">
        <v>15242</v>
      </c>
      <c r="B1010" s="563" t="s">
        <v>15243</v>
      </c>
      <c r="C1010" t="s">
        <v>15242</v>
      </c>
      <c r="E1010" t="s">
        <v>15244</v>
      </c>
      <c r="F1010" t="s">
        <v>15245</v>
      </c>
      <c r="H1010" t="s">
        <v>15246</v>
      </c>
      <c r="I1010" s="1" t="s">
        <v>9141</v>
      </c>
      <c r="J1010" t="s">
        <v>15247</v>
      </c>
      <c r="K1010" t="s">
        <v>9142</v>
      </c>
      <c r="L1010" t="s">
        <v>12959</v>
      </c>
    </row>
    <row r="1011" spans="1:12" x14ac:dyDescent="0.25">
      <c r="A1011" t="s">
        <v>15248</v>
      </c>
      <c r="B1011" s="563" t="s">
        <v>15249</v>
      </c>
      <c r="C1011" t="s">
        <v>15250</v>
      </c>
      <c r="E1011" t="s">
        <v>15251</v>
      </c>
      <c r="F1011" t="s">
        <v>15252</v>
      </c>
      <c r="H1011" t="s">
        <v>11444</v>
      </c>
      <c r="I1011" s="1" t="s">
        <v>9141</v>
      </c>
      <c r="J1011" t="s">
        <v>15253</v>
      </c>
      <c r="K1011" t="s">
        <v>9142</v>
      </c>
      <c r="L1011" t="s">
        <v>13896</v>
      </c>
    </row>
    <row r="1012" spans="1:12" x14ac:dyDescent="0.25">
      <c r="A1012" t="s">
        <v>15254</v>
      </c>
      <c r="B1012" s="563" t="s">
        <v>15255</v>
      </c>
      <c r="C1012" t="s">
        <v>15256</v>
      </c>
      <c r="E1012" t="s">
        <v>15257</v>
      </c>
      <c r="F1012" t="s">
        <v>15258</v>
      </c>
      <c r="H1012" t="s">
        <v>14183</v>
      </c>
      <c r="I1012" s="1" t="s">
        <v>9141</v>
      </c>
      <c r="J1012" t="s">
        <v>15259</v>
      </c>
      <c r="K1012" t="s">
        <v>9142</v>
      </c>
    </row>
    <row r="1013" spans="1:12" x14ac:dyDescent="0.25">
      <c r="A1013" t="s">
        <v>15260</v>
      </c>
      <c r="B1013" s="563" t="s">
        <v>15261</v>
      </c>
      <c r="C1013" t="s">
        <v>15260</v>
      </c>
      <c r="E1013" t="s">
        <v>18172</v>
      </c>
      <c r="F1013" t="s">
        <v>15262</v>
      </c>
      <c r="H1013" t="s">
        <v>11136</v>
      </c>
      <c r="I1013" s="1" t="s">
        <v>9141</v>
      </c>
      <c r="J1013" t="s">
        <v>15263</v>
      </c>
      <c r="K1013" t="s">
        <v>9142</v>
      </c>
    </row>
    <row r="1014" spans="1:12" x14ac:dyDescent="0.25">
      <c r="A1014" t="s">
        <v>15267</v>
      </c>
      <c r="B1014" s="563" t="s">
        <v>15268</v>
      </c>
    </row>
    <row r="1015" spans="1:12" x14ac:dyDescent="0.25">
      <c r="A1015" t="s">
        <v>15269</v>
      </c>
      <c r="B1015" s="563" t="s">
        <v>15270</v>
      </c>
      <c r="C1015" t="s">
        <v>15271</v>
      </c>
      <c r="E1015" t="s">
        <v>18173</v>
      </c>
      <c r="F1015" t="s">
        <v>15272</v>
      </c>
      <c r="H1015" t="s">
        <v>11430</v>
      </c>
      <c r="I1015" s="1" t="s">
        <v>9141</v>
      </c>
      <c r="J1015" t="s">
        <v>15273</v>
      </c>
      <c r="K1015" t="s">
        <v>9142</v>
      </c>
      <c r="L1015" t="s">
        <v>18148</v>
      </c>
    </row>
    <row r="1016" spans="1:12" x14ac:dyDescent="0.25">
      <c r="A1016" t="s">
        <v>15274</v>
      </c>
      <c r="B1016" s="563" t="s">
        <v>15275</v>
      </c>
      <c r="C1016" t="s">
        <v>15276</v>
      </c>
      <c r="E1016" t="s">
        <v>15277</v>
      </c>
      <c r="F1016" t="s">
        <v>15278</v>
      </c>
      <c r="G1016" t="s">
        <v>14450</v>
      </c>
      <c r="H1016" t="s">
        <v>11432</v>
      </c>
      <c r="I1016" s="1" t="s">
        <v>9141</v>
      </c>
      <c r="J1016" t="s">
        <v>15279</v>
      </c>
      <c r="K1016" t="s">
        <v>9142</v>
      </c>
      <c r="L1016" t="s">
        <v>15280</v>
      </c>
    </row>
    <row r="1017" spans="1:12" x14ac:dyDescent="0.25">
      <c r="A1017" t="s">
        <v>15281</v>
      </c>
      <c r="B1017" s="563" t="s">
        <v>15282</v>
      </c>
      <c r="C1017" t="s">
        <v>18174</v>
      </c>
      <c r="F1017" t="s">
        <v>15283</v>
      </c>
      <c r="H1017" t="s">
        <v>11439</v>
      </c>
      <c r="I1017" s="1" t="s">
        <v>9141</v>
      </c>
      <c r="J1017" t="s">
        <v>15284</v>
      </c>
      <c r="K1017" t="s">
        <v>9142</v>
      </c>
    </row>
    <row r="1018" spans="1:12" x14ac:dyDescent="0.25">
      <c r="A1018" t="s">
        <v>15285</v>
      </c>
      <c r="B1018" s="563" t="s">
        <v>15286</v>
      </c>
      <c r="E1018" t="s">
        <v>15287</v>
      </c>
    </row>
    <row r="1019" spans="1:12" x14ac:dyDescent="0.25">
      <c r="A1019" t="s">
        <v>15288</v>
      </c>
      <c r="B1019" s="563" t="s">
        <v>15289</v>
      </c>
      <c r="C1019" t="s">
        <v>15288</v>
      </c>
      <c r="E1019" t="s">
        <v>15290</v>
      </c>
      <c r="F1019" t="s">
        <v>15291</v>
      </c>
      <c r="H1019" t="s">
        <v>11136</v>
      </c>
      <c r="I1019" s="1" t="s">
        <v>9141</v>
      </c>
      <c r="J1019" t="s">
        <v>15292</v>
      </c>
      <c r="K1019" t="s">
        <v>9142</v>
      </c>
    </row>
    <row r="1020" spans="1:12" x14ac:dyDescent="0.25">
      <c r="A1020" t="s">
        <v>15293</v>
      </c>
      <c r="B1020" s="563" t="s">
        <v>15294</v>
      </c>
    </row>
    <row r="1021" spans="1:12" x14ac:dyDescent="0.25">
      <c r="A1021" t="s">
        <v>15295</v>
      </c>
      <c r="B1021" s="563" t="s">
        <v>15296</v>
      </c>
      <c r="C1021" t="s">
        <v>15295</v>
      </c>
      <c r="E1021" t="s">
        <v>15297</v>
      </c>
      <c r="F1021" t="s">
        <v>15298</v>
      </c>
      <c r="G1021" t="s">
        <v>14931</v>
      </c>
      <c r="H1021" t="s">
        <v>11136</v>
      </c>
      <c r="I1021" s="1" t="s">
        <v>9141</v>
      </c>
      <c r="J1021" t="s">
        <v>15299</v>
      </c>
      <c r="K1021" t="s">
        <v>9142</v>
      </c>
    </row>
    <row r="1022" spans="1:12" x14ac:dyDescent="0.25">
      <c r="A1022" t="s">
        <v>15300</v>
      </c>
      <c r="B1022" s="563" t="s">
        <v>15301</v>
      </c>
      <c r="C1022" t="s">
        <v>15300</v>
      </c>
      <c r="E1022" t="s">
        <v>15302</v>
      </c>
      <c r="F1022" t="s">
        <v>15303</v>
      </c>
      <c r="H1022" t="s">
        <v>11437</v>
      </c>
      <c r="I1022" s="1" t="s">
        <v>9141</v>
      </c>
      <c r="J1022" t="s">
        <v>15304</v>
      </c>
      <c r="K1022" t="s">
        <v>9142</v>
      </c>
      <c r="L1022" t="s">
        <v>15305</v>
      </c>
    </row>
    <row r="1023" spans="1:12" x14ac:dyDescent="0.25">
      <c r="A1023" t="s">
        <v>15306</v>
      </c>
      <c r="B1023" s="563" t="s">
        <v>15307</v>
      </c>
      <c r="C1023" t="s">
        <v>15308</v>
      </c>
      <c r="E1023" t="s">
        <v>15309</v>
      </c>
      <c r="F1023" t="s">
        <v>15310</v>
      </c>
      <c r="H1023" t="s">
        <v>11432</v>
      </c>
      <c r="I1023" s="1" t="s">
        <v>9141</v>
      </c>
      <c r="J1023" t="s">
        <v>15311</v>
      </c>
      <c r="K1023" t="s">
        <v>9142</v>
      </c>
      <c r="L1023" t="s">
        <v>15312</v>
      </c>
    </row>
    <row r="1024" spans="1:12" x14ac:dyDescent="0.25">
      <c r="A1024" t="s">
        <v>15313</v>
      </c>
      <c r="B1024" s="563" t="s">
        <v>15314</v>
      </c>
      <c r="C1024" t="s">
        <v>15315</v>
      </c>
      <c r="E1024" t="s">
        <v>18175</v>
      </c>
      <c r="F1024" t="s">
        <v>15316</v>
      </c>
      <c r="H1024" t="s">
        <v>14283</v>
      </c>
      <c r="I1024" s="1" t="s">
        <v>9141</v>
      </c>
      <c r="J1024" t="s">
        <v>14284</v>
      </c>
      <c r="K1024" t="s">
        <v>9142</v>
      </c>
    </row>
    <row r="1025" spans="1:12" x14ac:dyDescent="0.25">
      <c r="A1025" t="s">
        <v>15317</v>
      </c>
      <c r="B1025" s="563" t="s">
        <v>15318</v>
      </c>
      <c r="C1025" t="s">
        <v>15317</v>
      </c>
      <c r="E1025" t="s">
        <v>15319</v>
      </c>
      <c r="F1025" t="s">
        <v>15320</v>
      </c>
      <c r="H1025" t="s">
        <v>11136</v>
      </c>
      <c r="I1025" s="1" t="s">
        <v>9141</v>
      </c>
      <c r="J1025" t="s">
        <v>15321</v>
      </c>
      <c r="K1025" t="s">
        <v>9142</v>
      </c>
    </row>
    <row r="1026" spans="1:12" x14ac:dyDescent="0.25">
      <c r="A1026" t="s">
        <v>15322</v>
      </c>
      <c r="B1026" s="563" t="s">
        <v>15323</v>
      </c>
      <c r="C1026" t="s">
        <v>15322</v>
      </c>
      <c r="E1026" t="s">
        <v>15324</v>
      </c>
      <c r="F1026" t="s">
        <v>15325</v>
      </c>
      <c r="H1026" t="s">
        <v>11136</v>
      </c>
      <c r="I1026" s="1" t="s">
        <v>9141</v>
      </c>
      <c r="J1026" t="s">
        <v>15326</v>
      </c>
      <c r="K1026" t="s">
        <v>9142</v>
      </c>
    </row>
    <row r="1027" spans="1:12" x14ac:dyDescent="0.25">
      <c r="A1027" t="s">
        <v>15327</v>
      </c>
      <c r="B1027" s="563" t="s">
        <v>15328</v>
      </c>
      <c r="C1027" t="s">
        <v>15327</v>
      </c>
      <c r="E1027" t="s">
        <v>15329</v>
      </c>
      <c r="F1027" t="s">
        <v>15330</v>
      </c>
      <c r="H1027" t="s">
        <v>11432</v>
      </c>
      <c r="I1027" s="1" t="s">
        <v>9141</v>
      </c>
      <c r="J1027" t="s">
        <v>15331</v>
      </c>
      <c r="K1027" t="s">
        <v>9142</v>
      </c>
    </row>
    <row r="1028" spans="1:12" x14ac:dyDescent="0.25">
      <c r="A1028" t="s">
        <v>15332</v>
      </c>
      <c r="B1028" s="563" t="s">
        <v>15333</v>
      </c>
      <c r="C1028" t="s">
        <v>15332</v>
      </c>
      <c r="E1028" t="s">
        <v>15334</v>
      </c>
      <c r="F1028" t="s">
        <v>15335</v>
      </c>
      <c r="H1028" t="s">
        <v>11136</v>
      </c>
      <c r="I1028" s="1" t="s">
        <v>9141</v>
      </c>
      <c r="J1028" t="s">
        <v>15336</v>
      </c>
      <c r="K1028" t="s">
        <v>9142</v>
      </c>
    </row>
    <row r="1029" spans="1:12" x14ac:dyDescent="0.25">
      <c r="A1029" t="s">
        <v>15337</v>
      </c>
      <c r="B1029" s="563" t="s">
        <v>15338</v>
      </c>
      <c r="C1029" t="s">
        <v>15337</v>
      </c>
      <c r="E1029" t="s">
        <v>15339</v>
      </c>
      <c r="F1029" t="s">
        <v>15340</v>
      </c>
      <c r="H1029" t="s">
        <v>11439</v>
      </c>
      <c r="I1029" s="1" t="s">
        <v>9141</v>
      </c>
      <c r="J1029" t="s">
        <v>15341</v>
      </c>
      <c r="K1029" t="s">
        <v>9142</v>
      </c>
    </row>
    <row r="1030" spans="1:12" x14ac:dyDescent="0.25">
      <c r="A1030" t="s">
        <v>15342</v>
      </c>
      <c r="B1030" s="563" t="s">
        <v>15343</v>
      </c>
      <c r="C1030" t="s">
        <v>15344</v>
      </c>
      <c r="E1030" t="s">
        <v>15345</v>
      </c>
      <c r="F1030" t="s">
        <v>15346</v>
      </c>
      <c r="H1030" t="s">
        <v>14283</v>
      </c>
      <c r="I1030" s="1" t="s">
        <v>9141</v>
      </c>
      <c r="J1030" t="s">
        <v>14284</v>
      </c>
      <c r="K1030" t="s">
        <v>9142</v>
      </c>
    </row>
    <row r="1031" spans="1:12" x14ac:dyDescent="0.25">
      <c r="A1031" t="s">
        <v>15347</v>
      </c>
      <c r="B1031" s="563" t="s">
        <v>15348</v>
      </c>
      <c r="C1031" t="s">
        <v>15347</v>
      </c>
      <c r="E1031" t="s">
        <v>15349</v>
      </c>
      <c r="F1031" t="s">
        <v>15350</v>
      </c>
      <c r="H1031" t="s">
        <v>11136</v>
      </c>
      <c r="I1031" s="1" t="s">
        <v>9141</v>
      </c>
      <c r="J1031" t="s">
        <v>15351</v>
      </c>
      <c r="K1031" t="s">
        <v>9142</v>
      </c>
    </row>
    <row r="1032" spans="1:12" x14ac:dyDescent="0.25">
      <c r="A1032" t="s">
        <v>15352</v>
      </c>
      <c r="B1032" s="563" t="s">
        <v>15353</v>
      </c>
      <c r="C1032" t="s">
        <v>15352</v>
      </c>
      <c r="E1032" t="s">
        <v>15354</v>
      </c>
      <c r="F1032" t="s">
        <v>15355</v>
      </c>
      <c r="H1032" t="s">
        <v>14245</v>
      </c>
      <c r="I1032" s="1" t="s">
        <v>9141</v>
      </c>
      <c r="J1032" t="s">
        <v>15356</v>
      </c>
      <c r="K1032" t="s">
        <v>9142</v>
      </c>
    </row>
    <row r="1033" spans="1:12" x14ac:dyDescent="0.25">
      <c r="A1033" t="s">
        <v>15357</v>
      </c>
      <c r="B1033" s="563" t="s">
        <v>15358</v>
      </c>
      <c r="C1033" t="s">
        <v>15357</v>
      </c>
      <c r="F1033" t="s">
        <v>15359</v>
      </c>
      <c r="G1033" t="s">
        <v>15360</v>
      </c>
      <c r="H1033" t="s">
        <v>11430</v>
      </c>
      <c r="I1033" s="1" t="s">
        <v>9141</v>
      </c>
      <c r="J1033" t="s">
        <v>15361</v>
      </c>
      <c r="K1033" t="s">
        <v>9142</v>
      </c>
    </row>
    <row r="1034" spans="1:12" x14ac:dyDescent="0.25">
      <c r="A1034" t="s">
        <v>15362</v>
      </c>
      <c r="B1034" s="563" t="s">
        <v>15363</v>
      </c>
      <c r="C1034" t="s">
        <v>15362</v>
      </c>
      <c r="E1034" t="s">
        <v>15364</v>
      </c>
      <c r="F1034" t="s">
        <v>15365</v>
      </c>
      <c r="H1034" t="s">
        <v>14698</v>
      </c>
      <c r="I1034" s="1" t="s">
        <v>9141</v>
      </c>
      <c r="J1034" t="s">
        <v>15366</v>
      </c>
      <c r="K1034" t="s">
        <v>9142</v>
      </c>
    </row>
    <row r="1035" spans="1:12" x14ac:dyDescent="0.25">
      <c r="A1035" t="s">
        <v>15367</v>
      </c>
      <c r="B1035" s="563" t="s">
        <v>15368</v>
      </c>
      <c r="C1035" t="s">
        <v>15367</v>
      </c>
      <c r="E1035" t="s">
        <v>18176</v>
      </c>
      <c r="F1035" t="s">
        <v>15369</v>
      </c>
      <c r="H1035" t="s">
        <v>15370</v>
      </c>
      <c r="I1035" s="1" t="s">
        <v>9141</v>
      </c>
      <c r="J1035" t="s">
        <v>15371</v>
      </c>
      <c r="K1035" t="s">
        <v>9142</v>
      </c>
      <c r="L1035" t="s">
        <v>18177</v>
      </c>
    </row>
    <row r="1036" spans="1:12" x14ac:dyDescent="0.25">
      <c r="A1036" t="s">
        <v>15372</v>
      </c>
      <c r="B1036" s="563" t="s">
        <v>15373</v>
      </c>
      <c r="C1036" t="s">
        <v>15374</v>
      </c>
      <c r="E1036" t="s">
        <v>15375</v>
      </c>
      <c r="F1036" t="s">
        <v>15376</v>
      </c>
      <c r="H1036" t="s">
        <v>12570</v>
      </c>
      <c r="I1036" s="1" t="s">
        <v>9141</v>
      </c>
      <c r="J1036" t="s">
        <v>12571</v>
      </c>
      <c r="K1036" t="s">
        <v>9142</v>
      </c>
    </row>
    <row r="1037" spans="1:12" x14ac:dyDescent="0.25">
      <c r="A1037" t="s">
        <v>19527</v>
      </c>
      <c r="B1037" s="563" t="s">
        <v>15377</v>
      </c>
      <c r="C1037" t="s">
        <v>19528</v>
      </c>
      <c r="E1037" t="s">
        <v>15378</v>
      </c>
      <c r="F1037" t="s">
        <v>15379</v>
      </c>
      <c r="G1037" t="s">
        <v>15380</v>
      </c>
      <c r="H1037" t="s">
        <v>11432</v>
      </c>
      <c r="I1037" s="1" t="s">
        <v>9141</v>
      </c>
      <c r="J1037" t="s">
        <v>15381</v>
      </c>
      <c r="K1037" t="s">
        <v>9142</v>
      </c>
    </row>
    <row r="1038" spans="1:12" x14ac:dyDescent="0.25">
      <c r="A1038" t="s">
        <v>15382</v>
      </c>
      <c r="B1038" s="563" t="s">
        <v>15383</v>
      </c>
      <c r="C1038" t="s">
        <v>15382</v>
      </c>
      <c r="E1038" t="s">
        <v>15384</v>
      </c>
      <c r="F1038" t="s">
        <v>15385</v>
      </c>
      <c r="H1038" t="s">
        <v>11430</v>
      </c>
      <c r="I1038" s="1" t="s">
        <v>9141</v>
      </c>
      <c r="J1038" t="s">
        <v>15386</v>
      </c>
      <c r="K1038" t="s">
        <v>9142</v>
      </c>
    </row>
    <row r="1039" spans="1:12" x14ac:dyDescent="0.25">
      <c r="A1039" t="s">
        <v>15387</v>
      </c>
      <c r="B1039" s="563" t="s">
        <v>15388</v>
      </c>
      <c r="C1039" t="s">
        <v>15389</v>
      </c>
      <c r="E1039" t="s">
        <v>15390</v>
      </c>
      <c r="F1039" t="s">
        <v>15391</v>
      </c>
      <c r="H1039" t="s">
        <v>15392</v>
      </c>
      <c r="I1039" s="1" t="s">
        <v>9141</v>
      </c>
      <c r="J1039" t="s">
        <v>15393</v>
      </c>
      <c r="K1039" t="s">
        <v>9142</v>
      </c>
    </row>
    <row r="1040" spans="1:12" x14ac:dyDescent="0.25">
      <c r="A1040" t="s">
        <v>15394</v>
      </c>
      <c r="B1040" s="563" t="s">
        <v>15395</v>
      </c>
      <c r="C1040" t="s">
        <v>15394</v>
      </c>
      <c r="E1040" t="s">
        <v>15396</v>
      </c>
      <c r="F1040" t="s">
        <v>15397</v>
      </c>
      <c r="H1040" t="s">
        <v>11430</v>
      </c>
      <c r="I1040" s="1" t="s">
        <v>9141</v>
      </c>
      <c r="J1040" t="s">
        <v>15398</v>
      </c>
      <c r="K1040" t="s">
        <v>9142</v>
      </c>
    </row>
    <row r="1041" spans="1:13" x14ac:dyDescent="0.25">
      <c r="A1041" t="s">
        <v>15399</v>
      </c>
      <c r="B1041" s="563" t="s">
        <v>15400</v>
      </c>
      <c r="C1041" t="s">
        <v>15401</v>
      </c>
      <c r="E1041" t="s">
        <v>15402</v>
      </c>
      <c r="F1041" t="s">
        <v>15403</v>
      </c>
      <c r="H1041" t="s">
        <v>11136</v>
      </c>
      <c r="I1041" s="1" t="s">
        <v>9141</v>
      </c>
      <c r="J1041" t="s">
        <v>15404</v>
      </c>
      <c r="K1041" t="s">
        <v>9142</v>
      </c>
      <c r="L1041" t="s">
        <v>13970</v>
      </c>
    </row>
    <row r="1042" spans="1:13" x14ac:dyDescent="0.25">
      <c r="A1042" t="s">
        <v>15405</v>
      </c>
      <c r="B1042" s="563" t="s">
        <v>15406</v>
      </c>
      <c r="C1042" t="s">
        <v>15405</v>
      </c>
      <c r="E1042" t="s">
        <v>15407</v>
      </c>
      <c r="F1042" t="s">
        <v>15408</v>
      </c>
      <c r="G1042" t="s">
        <v>15409</v>
      </c>
      <c r="H1042" t="s">
        <v>11437</v>
      </c>
      <c r="I1042" s="1" t="s">
        <v>9141</v>
      </c>
      <c r="J1042" t="s">
        <v>15410</v>
      </c>
      <c r="K1042" t="s">
        <v>9142</v>
      </c>
      <c r="M1042" s="119" t="s">
        <v>15839</v>
      </c>
    </row>
    <row r="1043" spans="1:13" x14ac:dyDescent="0.25">
      <c r="A1043" t="s">
        <v>15411</v>
      </c>
      <c r="B1043" s="563" t="s">
        <v>15412</v>
      </c>
      <c r="C1043" t="s">
        <v>15413</v>
      </c>
      <c r="E1043" t="s">
        <v>15414</v>
      </c>
      <c r="F1043" t="s">
        <v>15415</v>
      </c>
      <c r="H1043" t="s">
        <v>11136</v>
      </c>
      <c r="I1043" s="1" t="s">
        <v>9141</v>
      </c>
      <c r="J1043" t="s">
        <v>15416</v>
      </c>
      <c r="K1043" t="s">
        <v>9142</v>
      </c>
      <c r="L1043" t="s">
        <v>12895</v>
      </c>
    </row>
    <row r="1044" spans="1:13" x14ac:dyDescent="0.25">
      <c r="A1044" t="s">
        <v>15417</v>
      </c>
      <c r="B1044" s="563" t="s">
        <v>15418</v>
      </c>
      <c r="C1044" t="s">
        <v>15419</v>
      </c>
      <c r="E1044" t="s">
        <v>15420</v>
      </c>
      <c r="F1044" t="s">
        <v>15421</v>
      </c>
      <c r="H1044" t="s">
        <v>11437</v>
      </c>
      <c r="I1044" s="1" t="s">
        <v>9141</v>
      </c>
      <c r="J1044" t="s">
        <v>15422</v>
      </c>
      <c r="K1044" t="s">
        <v>9142</v>
      </c>
    </row>
    <row r="1045" spans="1:13" x14ac:dyDescent="0.25">
      <c r="A1045" t="s">
        <v>13970</v>
      </c>
      <c r="B1045" s="563" t="s">
        <v>15423</v>
      </c>
      <c r="C1045" t="s">
        <v>13970</v>
      </c>
      <c r="E1045" t="s">
        <v>15264</v>
      </c>
    </row>
    <row r="1046" spans="1:13" x14ac:dyDescent="0.25">
      <c r="A1046" t="s">
        <v>15424</v>
      </c>
      <c r="B1046" s="563" t="s">
        <v>15425</v>
      </c>
      <c r="C1046" t="s">
        <v>15424</v>
      </c>
      <c r="E1046" t="s">
        <v>15426</v>
      </c>
      <c r="F1046" t="s">
        <v>15427</v>
      </c>
      <c r="H1046" t="s">
        <v>11437</v>
      </c>
      <c r="I1046" s="1" t="s">
        <v>9141</v>
      </c>
      <c r="J1046" t="s">
        <v>15428</v>
      </c>
      <c r="K1046" t="s">
        <v>9142</v>
      </c>
    </row>
    <row r="1047" spans="1:13" x14ac:dyDescent="0.25">
      <c r="A1047" t="s">
        <v>15429</v>
      </c>
      <c r="B1047" s="563" t="s">
        <v>15430</v>
      </c>
      <c r="C1047" t="s">
        <v>15429</v>
      </c>
      <c r="E1047" t="s">
        <v>15431</v>
      </c>
      <c r="F1047" t="s">
        <v>15432</v>
      </c>
      <c r="H1047" t="s">
        <v>11437</v>
      </c>
      <c r="I1047" s="1" t="s">
        <v>9141</v>
      </c>
      <c r="J1047" t="s">
        <v>15433</v>
      </c>
      <c r="K1047" t="s">
        <v>9142</v>
      </c>
      <c r="L1047" t="s">
        <v>15434</v>
      </c>
    </row>
    <row r="1048" spans="1:13" x14ac:dyDescent="0.25">
      <c r="A1048" t="s">
        <v>15435</v>
      </c>
      <c r="B1048" s="563" t="s">
        <v>15436</v>
      </c>
      <c r="C1048" t="s">
        <v>15435</v>
      </c>
      <c r="E1048" t="s">
        <v>15437</v>
      </c>
      <c r="F1048" t="s">
        <v>15438</v>
      </c>
      <c r="H1048" t="s">
        <v>11437</v>
      </c>
      <c r="I1048" s="1" t="s">
        <v>9141</v>
      </c>
      <c r="J1048" t="s">
        <v>15439</v>
      </c>
      <c r="K1048" t="s">
        <v>9142</v>
      </c>
    </row>
    <row r="1049" spans="1:13" x14ac:dyDescent="0.25">
      <c r="A1049" t="s">
        <v>15440</v>
      </c>
      <c r="B1049" s="563" t="s">
        <v>15441</v>
      </c>
      <c r="C1049" t="s">
        <v>15440</v>
      </c>
      <c r="E1049" t="s">
        <v>15442</v>
      </c>
      <c r="F1049" t="s">
        <v>15443</v>
      </c>
      <c r="G1049" t="s">
        <v>15444</v>
      </c>
      <c r="H1049" t="s">
        <v>11437</v>
      </c>
      <c r="I1049" s="1" t="s">
        <v>9141</v>
      </c>
      <c r="J1049" t="s">
        <v>15445</v>
      </c>
      <c r="K1049" t="s">
        <v>9142</v>
      </c>
    </row>
    <row r="1050" spans="1:13" x14ac:dyDescent="0.25">
      <c r="A1050" t="s">
        <v>15446</v>
      </c>
      <c r="B1050" s="563" t="s">
        <v>15447</v>
      </c>
      <c r="C1050" t="s">
        <v>15446</v>
      </c>
      <c r="E1050" t="s">
        <v>15448</v>
      </c>
      <c r="F1050" t="s">
        <v>15449</v>
      </c>
      <c r="H1050" t="s">
        <v>15450</v>
      </c>
      <c r="I1050" s="1" t="s">
        <v>9141</v>
      </c>
      <c r="J1050" t="s">
        <v>15451</v>
      </c>
      <c r="K1050" t="s">
        <v>9142</v>
      </c>
    </row>
    <row r="1051" spans="1:13" x14ac:dyDescent="0.25">
      <c r="A1051" t="s">
        <v>15452</v>
      </c>
      <c r="B1051" s="563" t="s">
        <v>15453</v>
      </c>
      <c r="C1051" t="s">
        <v>18178</v>
      </c>
      <c r="E1051" t="s">
        <v>19164</v>
      </c>
      <c r="F1051" t="s">
        <v>15454</v>
      </c>
      <c r="H1051" t="s">
        <v>11136</v>
      </c>
      <c r="I1051" s="1" t="s">
        <v>9141</v>
      </c>
      <c r="J1051" t="s">
        <v>15455</v>
      </c>
      <c r="K1051" t="s">
        <v>9142</v>
      </c>
      <c r="L1051" t="s">
        <v>12621</v>
      </c>
    </row>
    <row r="1052" spans="1:13" x14ac:dyDescent="0.25">
      <c r="A1052" t="s">
        <v>15456</v>
      </c>
      <c r="B1052" s="563" t="s">
        <v>15457</v>
      </c>
      <c r="C1052" t="s">
        <v>15456</v>
      </c>
      <c r="E1052" t="s">
        <v>15458</v>
      </c>
      <c r="F1052" t="s">
        <v>15459</v>
      </c>
      <c r="H1052" t="s">
        <v>13711</v>
      </c>
      <c r="I1052" s="1" t="s">
        <v>9141</v>
      </c>
      <c r="J1052" t="s">
        <v>15460</v>
      </c>
      <c r="K1052" t="s">
        <v>9142</v>
      </c>
    </row>
    <row r="1053" spans="1:13" x14ac:dyDescent="0.25">
      <c r="A1053" t="s">
        <v>15461</v>
      </c>
      <c r="B1053" s="563" t="s">
        <v>15462</v>
      </c>
      <c r="C1053" t="s">
        <v>15461</v>
      </c>
      <c r="E1053" t="s">
        <v>15463</v>
      </c>
      <c r="F1053" t="s">
        <v>15464</v>
      </c>
      <c r="H1053" t="s">
        <v>11437</v>
      </c>
      <c r="I1053" s="1" t="s">
        <v>9141</v>
      </c>
      <c r="J1053" t="s">
        <v>15465</v>
      </c>
      <c r="K1053" t="s">
        <v>9142</v>
      </c>
      <c r="L1053" t="s">
        <v>11446</v>
      </c>
    </row>
    <row r="1054" spans="1:13" x14ac:dyDescent="0.25">
      <c r="A1054" t="s">
        <v>15466</v>
      </c>
      <c r="B1054" s="563" t="s">
        <v>15467</v>
      </c>
      <c r="C1054" t="s">
        <v>15466</v>
      </c>
      <c r="E1054" t="s">
        <v>15468</v>
      </c>
      <c r="F1054" t="s">
        <v>15469</v>
      </c>
      <c r="H1054" t="s">
        <v>13805</v>
      </c>
      <c r="I1054" s="1" t="s">
        <v>9141</v>
      </c>
      <c r="J1054" t="s">
        <v>13806</v>
      </c>
      <c r="K1054" t="s">
        <v>9142</v>
      </c>
    </row>
    <row r="1055" spans="1:13" x14ac:dyDescent="0.25">
      <c r="A1055" t="s">
        <v>15470</v>
      </c>
      <c r="B1055" s="563" t="s">
        <v>15471</v>
      </c>
      <c r="C1055" t="s">
        <v>15470</v>
      </c>
      <c r="E1055" t="s">
        <v>15472</v>
      </c>
      <c r="F1055" t="s">
        <v>15473</v>
      </c>
      <c r="H1055" t="s">
        <v>11437</v>
      </c>
      <c r="I1055" s="1" t="s">
        <v>9141</v>
      </c>
      <c r="J1055" t="s">
        <v>15474</v>
      </c>
      <c r="K1055" t="s">
        <v>9142</v>
      </c>
    </row>
    <row r="1056" spans="1:13" x14ac:dyDescent="0.25">
      <c r="A1056" t="s">
        <v>15475</v>
      </c>
      <c r="B1056" s="563" t="s">
        <v>15476</v>
      </c>
      <c r="C1056" t="s">
        <v>15475</v>
      </c>
      <c r="E1056" t="s">
        <v>15477</v>
      </c>
      <c r="F1056" t="s">
        <v>15478</v>
      </c>
      <c r="H1056" t="s">
        <v>11437</v>
      </c>
      <c r="I1056" s="1" t="s">
        <v>9141</v>
      </c>
      <c r="J1056" t="s">
        <v>15479</v>
      </c>
      <c r="K1056" t="s">
        <v>9142</v>
      </c>
      <c r="L1056" t="s">
        <v>13032</v>
      </c>
    </row>
    <row r="1057" spans="1:15" x14ac:dyDescent="0.25">
      <c r="A1057" t="s">
        <v>15480</v>
      </c>
      <c r="B1057" s="563" t="s">
        <v>15481</v>
      </c>
      <c r="C1057" t="s">
        <v>15482</v>
      </c>
      <c r="E1057" t="s">
        <v>15483</v>
      </c>
      <c r="F1057" t="s">
        <v>15484</v>
      </c>
      <c r="G1057" t="s">
        <v>12819</v>
      </c>
      <c r="H1057" t="s">
        <v>11136</v>
      </c>
      <c r="I1057" s="1" t="s">
        <v>9141</v>
      </c>
      <c r="J1057" t="s">
        <v>12288</v>
      </c>
      <c r="K1057" t="s">
        <v>9142</v>
      </c>
    </row>
    <row r="1058" spans="1:15" x14ac:dyDescent="0.25">
      <c r="A1058" t="s">
        <v>15485</v>
      </c>
      <c r="B1058" s="563" t="s">
        <v>15486</v>
      </c>
      <c r="C1058" t="s">
        <v>15485</v>
      </c>
      <c r="E1058" t="s">
        <v>15487</v>
      </c>
      <c r="F1058" t="s">
        <v>15488</v>
      </c>
      <c r="H1058" t="s">
        <v>14709</v>
      </c>
      <c r="I1058" s="1" t="s">
        <v>9141</v>
      </c>
      <c r="J1058" t="s">
        <v>15489</v>
      </c>
      <c r="K1058" t="s">
        <v>9142</v>
      </c>
      <c r="L1058" t="s">
        <v>15490</v>
      </c>
    </row>
    <row r="1059" spans="1:15" x14ac:dyDescent="0.25">
      <c r="A1059" t="s">
        <v>15491</v>
      </c>
      <c r="B1059" s="563" t="s">
        <v>15492</v>
      </c>
      <c r="C1059" t="s">
        <v>15493</v>
      </c>
      <c r="E1059" t="s">
        <v>15494</v>
      </c>
      <c r="F1059" t="s">
        <v>15495</v>
      </c>
      <c r="H1059" t="s">
        <v>15496</v>
      </c>
      <c r="I1059" s="1" t="s">
        <v>9141</v>
      </c>
      <c r="J1059" t="s">
        <v>15497</v>
      </c>
      <c r="K1059" t="s">
        <v>9142</v>
      </c>
      <c r="M1059" s="119" t="s">
        <v>15849</v>
      </c>
      <c r="N1059" t="s">
        <v>15498</v>
      </c>
    </row>
    <row r="1060" spans="1:15" x14ac:dyDescent="0.25">
      <c r="A1060" t="s">
        <v>15499</v>
      </c>
      <c r="B1060" s="563" t="s">
        <v>15500</v>
      </c>
      <c r="C1060" t="s">
        <v>15499</v>
      </c>
      <c r="E1060" t="s">
        <v>15501</v>
      </c>
      <c r="F1060" t="s">
        <v>15502</v>
      </c>
      <c r="G1060" t="s">
        <v>15503</v>
      </c>
      <c r="H1060" t="s">
        <v>12264</v>
      </c>
      <c r="I1060" s="1" t="s">
        <v>9141</v>
      </c>
      <c r="J1060" t="s">
        <v>15504</v>
      </c>
      <c r="K1060" t="s">
        <v>9142</v>
      </c>
      <c r="L1060" t="s">
        <v>12296</v>
      </c>
    </row>
    <row r="1061" spans="1:15" x14ac:dyDescent="0.25">
      <c r="A1061" t="s">
        <v>15505</v>
      </c>
      <c r="B1061" s="563" t="s">
        <v>15506</v>
      </c>
      <c r="C1061" t="s">
        <v>15507</v>
      </c>
      <c r="E1061" t="s">
        <v>19165</v>
      </c>
      <c r="F1061" t="s">
        <v>15508</v>
      </c>
      <c r="H1061" t="s">
        <v>11136</v>
      </c>
      <c r="I1061" s="1" t="s">
        <v>9141</v>
      </c>
      <c r="J1061" t="s">
        <v>15509</v>
      </c>
      <c r="K1061" t="s">
        <v>9142</v>
      </c>
    </row>
    <row r="1062" spans="1:15" x14ac:dyDescent="0.25">
      <c r="A1062" t="s">
        <v>15510</v>
      </c>
      <c r="B1062" s="563" t="s">
        <v>15511</v>
      </c>
      <c r="C1062" t="s">
        <v>15510</v>
      </c>
      <c r="E1062" t="s">
        <v>15512</v>
      </c>
      <c r="F1062" t="s">
        <v>15513</v>
      </c>
      <c r="G1062" t="s">
        <v>15514</v>
      </c>
      <c r="H1062" t="s">
        <v>11437</v>
      </c>
      <c r="I1062" s="1" t="s">
        <v>9141</v>
      </c>
      <c r="J1062" t="s">
        <v>15515</v>
      </c>
      <c r="K1062" t="s">
        <v>9142</v>
      </c>
      <c r="L1062" t="s">
        <v>12268</v>
      </c>
    </row>
    <row r="1063" spans="1:15" x14ac:dyDescent="0.25">
      <c r="A1063" t="s">
        <v>15516</v>
      </c>
      <c r="B1063" s="563" t="s">
        <v>15517</v>
      </c>
      <c r="C1063" t="s">
        <v>15516</v>
      </c>
    </row>
    <row r="1064" spans="1:15" x14ac:dyDescent="0.25">
      <c r="A1064" t="s">
        <v>15518</v>
      </c>
      <c r="B1064" s="563" t="s">
        <v>15519</v>
      </c>
      <c r="C1064" t="s">
        <v>15520</v>
      </c>
      <c r="E1064" t="s">
        <v>18179</v>
      </c>
      <c r="F1064" t="s">
        <v>15521</v>
      </c>
      <c r="H1064" t="s">
        <v>15522</v>
      </c>
      <c r="I1064" s="1" t="s">
        <v>9141</v>
      </c>
      <c r="J1064" t="s">
        <v>15523</v>
      </c>
      <c r="K1064" t="s">
        <v>9142</v>
      </c>
    </row>
    <row r="1065" spans="1:15" x14ac:dyDescent="0.25">
      <c r="A1065" t="s">
        <v>15524</v>
      </c>
      <c r="B1065" s="563" t="s">
        <v>11620</v>
      </c>
      <c r="C1065" t="s">
        <v>18180</v>
      </c>
      <c r="E1065" t="s">
        <v>18181</v>
      </c>
      <c r="F1065" t="s">
        <v>15525</v>
      </c>
      <c r="G1065" t="s">
        <v>14481</v>
      </c>
      <c r="H1065" t="s">
        <v>11437</v>
      </c>
      <c r="I1065" s="1" t="s">
        <v>9141</v>
      </c>
      <c r="J1065" t="s">
        <v>15526</v>
      </c>
      <c r="K1065" t="s">
        <v>9142</v>
      </c>
      <c r="L1065" t="s">
        <v>16660</v>
      </c>
    </row>
    <row r="1066" spans="1:15" x14ac:dyDescent="0.25">
      <c r="A1066" t="s">
        <v>15527</v>
      </c>
      <c r="B1066" s="563" t="s">
        <v>15528</v>
      </c>
      <c r="C1066" t="s">
        <v>15529</v>
      </c>
      <c r="E1066" t="s">
        <v>18182</v>
      </c>
      <c r="F1066" t="s">
        <v>15530</v>
      </c>
      <c r="H1066" t="s">
        <v>11136</v>
      </c>
      <c r="I1066" s="1" t="s">
        <v>9141</v>
      </c>
      <c r="J1066" t="s">
        <v>15531</v>
      </c>
      <c r="K1066" t="s">
        <v>9142</v>
      </c>
    </row>
    <row r="1067" spans="1:15" x14ac:dyDescent="0.25">
      <c r="A1067" t="s">
        <v>15532</v>
      </c>
      <c r="B1067" s="563" t="s">
        <v>11621</v>
      </c>
      <c r="C1067" t="s">
        <v>14408</v>
      </c>
      <c r="E1067" t="s">
        <v>14410</v>
      </c>
      <c r="F1067" t="s">
        <v>15533</v>
      </c>
      <c r="H1067" t="s">
        <v>11432</v>
      </c>
      <c r="I1067" s="1" t="s">
        <v>9141</v>
      </c>
      <c r="J1067" t="s">
        <v>15534</v>
      </c>
      <c r="K1067" t="s">
        <v>9142</v>
      </c>
    </row>
    <row r="1068" spans="1:15" x14ac:dyDescent="0.25">
      <c r="A1068" t="s">
        <v>15535</v>
      </c>
      <c r="B1068" s="563" t="s">
        <v>15536</v>
      </c>
      <c r="C1068" t="s">
        <v>18183</v>
      </c>
      <c r="E1068" t="s">
        <v>18184</v>
      </c>
      <c r="F1068" t="s">
        <v>15537</v>
      </c>
      <c r="H1068" t="s">
        <v>15538</v>
      </c>
      <c r="I1068" s="1" t="s">
        <v>9141</v>
      </c>
      <c r="J1068" t="s">
        <v>15539</v>
      </c>
      <c r="K1068" t="s">
        <v>9142</v>
      </c>
      <c r="L1068" t="s">
        <v>18185</v>
      </c>
      <c r="O1068" t="s">
        <v>18186</v>
      </c>
    </row>
    <row r="1069" spans="1:15" x14ac:dyDescent="0.25">
      <c r="A1069" t="s">
        <v>15540</v>
      </c>
      <c r="B1069" s="563" t="s">
        <v>15541</v>
      </c>
      <c r="C1069" t="s">
        <v>15540</v>
      </c>
      <c r="E1069" t="s">
        <v>15542</v>
      </c>
      <c r="F1069" t="s">
        <v>15543</v>
      </c>
      <c r="H1069" t="s">
        <v>12619</v>
      </c>
      <c r="I1069" s="1" t="s">
        <v>9141</v>
      </c>
      <c r="J1069" t="s">
        <v>12620</v>
      </c>
      <c r="K1069" t="s">
        <v>9142</v>
      </c>
    </row>
    <row r="1070" spans="1:15" x14ac:dyDescent="0.25">
      <c r="A1070" t="s">
        <v>15544</v>
      </c>
      <c r="B1070" s="563" t="s">
        <v>15545</v>
      </c>
      <c r="C1070" t="s">
        <v>18187</v>
      </c>
      <c r="E1070" t="s">
        <v>18188</v>
      </c>
      <c r="F1070" t="s">
        <v>15546</v>
      </c>
      <c r="H1070" t="s">
        <v>11136</v>
      </c>
      <c r="I1070" s="1" t="s">
        <v>9141</v>
      </c>
      <c r="J1070" t="s">
        <v>15547</v>
      </c>
      <c r="K1070" t="s">
        <v>9142</v>
      </c>
    </row>
    <row r="1071" spans="1:15" x14ac:dyDescent="0.25">
      <c r="A1071" t="s">
        <v>15548</v>
      </c>
      <c r="B1071" s="563" t="s">
        <v>15549</v>
      </c>
      <c r="C1071" t="s">
        <v>15548</v>
      </c>
      <c r="E1071" t="s">
        <v>15550</v>
      </c>
      <c r="F1071" t="s">
        <v>15551</v>
      </c>
      <c r="H1071" t="s">
        <v>11136</v>
      </c>
      <c r="I1071" s="1" t="s">
        <v>9141</v>
      </c>
      <c r="J1071" t="s">
        <v>15552</v>
      </c>
      <c r="K1071" t="s">
        <v>9142</v>
      </c>
    </row>
    <row r="1072" spans="1:15" x14ac:dyDescent="0.25">
      <c r="A1072" t="s">
        <v>15553</v>
      </c>
      <c r="B1072" s="563" t="s">
        <v>15554</v>
      </c>
      <c r="C1072" t="s">
        <v>15553</v>
      </c>
      <c r="E1072" t="s">
        <v>15555</v>
      </c>
      <c r="F1072" t="s">
        <v>15556</v>
      </c>
      <c r="H1072" t="s">
        <v>12264</v>
      </c>
      <c r="I1072" s="1" t="s">
        <v>9141</v>
      </c>
      <c r="J1072" t="s">
        <v>15557</v>
      </c>
      <c r="K1072" t="s">
        <v>9142</v>
      </c>
      <c r="N1072" t="s">
        <v>15558</v>
      </c>
      <c r="O1072" t="s">
        <v>13680</v>
      </c>
    </row>
    <row r="1073" spans="1:15" x14ac:dyDescent="0.25">
      <c r="A1073" t="s">
        <v>15559</v>
      </c>
      <c r="B1073" s="563" t="s">
        <v>15560</v>
      </c>
      <c r="C1073" t="s">
        <v>15559</v>
      </c>
      <c r="E1073" t="s">
        <v>15561</v>
      </c>
      <c r="F1073" t="s">
        <v>15562</v>
      </c>
      <c r="H1073" t="s">
        <v>15370</v>
      </c>
      <c r="I1073" s="1" t="s">
        <v>9141</v>
      </c>
      <c r="J1073" t="s">
        <v>15563</v>
      </c>
      <c r="K1073" t="s">
        <v>9142</v>
      </c>
      <c r="L1073" t="s">
        <v>15564</v>
      </c>
    </row>
    <row r="1074" spans="1:15" x14ac:dyDescent="0.25">
      <c r="A1074" t="s">
        <v>11477</v>
      </c>
      <c r="B1074" s="563" t="s">
        <v>11622</v>
      </c>
      <c r="C1074" t="s">
        <v>11477</v>
      </c>
      <c r="E1074" t="s">
        <v>15565</v>
      </c>
      <c r="F1074" t="s">
        <v>15566</v>
      </c>
      <c r="H1074" t="s">
        <v>13869</v>
      </c>
      <c r="I1074" s="1" t="s">
        <v>9141</v>
      </c>
      <c r="J1074" t="s">
        <v>13870</v>
      </c>
      <c r="L1074" t="s">
        <v>15567</v>
      </c>
    </row>
    <row r="1075" spans="1:15" x14ac:dyDescent="0.25">
      <c r="A1075" t="s">
        <v>15568</v>
      </c>
      <c r="B1075" s="563" t="s">
        <v>15569</v>
      </c>
      <c r="C1075" t="s">
        <v>15568</v>
      </c>
      <c r="E1075" t="s">
        <v>18189</v>
      </c>
      <c r="F1075" t="s">
        <v>15128</v>
      </c>
      <c r="G1075" t="s">
        <v>15570</v>
      </c>
      <c r="H1075" t="s">
        <v>11478</v>
      </c>
      <c r="I1075" s="1" t="s">
        <v>9141</v>
      </c>
      <c r="J1075" t="s">
        <v>15130</v>
      </c>
      <c r="K1075" t="s">
        <v>9142</v>
      </c>
      <c r="L1075" t="s">
        <v>13725</v>
      </c>
    </row>
    <row r="1076" spans="1:15" x14ac:dyDescent="0.25">
      <c r="A1076" t="s">
        <v>15571</v>
      </c>
      <c r="B1076" s="563" t="s">
        <v>15572</v>
      </c>
      <c r="C1076" t="s">
        <v>15573</v>
      </c>
      <c r="E1076" t="s">
        <v>15574</v>
      </c>
      <c r="F1076" t="s">
        <v>15575</v>
      </c>
      <c r="H1076" t="s">
        <v>11136</v>
      </c>
      <c r="I1076" s="1" t="s">
        <v>9141</v>
      </c>
      <c r="J1076" t="s">
        <v>15576</v>
      </c>
      <c r="K1076" t="s">
        <v>9142</v>
      </c>
      <c r="O1076" t="s">
        <v>15577</v>
      </c>
    </row>
    <row r="1077" spans="1:15" x14ac:dyDescent="0.25">
      <c r="A1077" t="s">
        <v>15578</v>
      </c>
      <c r="B1077" s="563" t="s">
        <v>15579</v>
      </c>
      <c r="C1077" t="s">
        <v>15578</v>
      </c>
      <c r="E1077" t="s">
        <v>15580</v>
      </c>
      <c r="L1077" t="s">
        <v>15581</v>
      </c>
    </row>
    <row r="1078" spans="1:15" x14ac:dyDescent="0.25">
      <c r="A1078" t="s">
        <v>19405</v>
      </c>
      <c r="B1078" s="563" t="s">
        <v>11623</v>
      </c>
      <c r="C1078" t="s">
        <v>19529</v>
      </c>
      <c r="E1078" t="s">
        <v>19530</v>
      </c>
      <c r="F1078" t="s">
        <v>15582</v>
      </c>
      <c r="H1078" t="s">
        <v>11438</v>
      </c>
      <c r="I1078" s="1" t="s">
        <v>9141</v>
      </c>
      <c r="J1078" t="s">
        <v>15583</v>
      </c>
      <c r="K1078" t="s">
        <v>9142</v>
      </c>
      <c r="M1078" s="119" t="s">
        <v>15983</v>
      </c>
      <c r="O1078" t="s">
        <v>11446</v>
      </c>
    </row>
    <row r="1079" spans="1:15" x14ac:dyDescent="0.25">
      <c r="A1079" t="s">
        <v>15584</v>
      </c>
      <c r="B1079" s="563" t="s">
        <v>15585</v>
      </c>
      <c r="C1079" t="s">
        <v>15586</v>
      </c>
      <c r="E1079" t="s">
        <v>15587</v>
      </c>
      <c r="F1079" t="s">
        <v>15588</v>
      </c>
      <c r="H1079" t="s">
        <v>11136</v>
      </c>
      <c r="I1079" s="1" t="s">
        <v>9141</v>
      </c>
      <c r="J1079" t="s">
        <v>15589</v>
      </c>
      <c r="K1079" t="s">
        <v>9142</v>
      </c>
    </row>
    <row r="1080" spans="1:15" x14ac:dyDescent="0.25">
      <c r="A1080" t="s">
        <v>15590</v>
      </c>
      <c r="B1080" s="563" t="s">
        <v>15591</v>
      </c>
      <c r="C1080" t="s">
        <v>15592</v>
      </c>
      <c r="E1080" t="s">
        <v>18190</v>
      </c>
      <c r="F1080" t="s">
        <v>15593</v>
      </c>
      <c r="H1080" t="s">
        <v>11136</v>
      </c>
      <c r="I1080" s="1" t="s">
        <v>9141</v>
      </c>
      <c r="J1080" t="s">
        <v>15594</v>
      </c>
      <c r="K1080" t="s">
        <v>9142</v>
      </c>
    </row>
    <row r="1081" spans="1:15" x14ac:dyDescent="0.25">
      <c r="A1081" t="s">
        <v>15595</v>
      </c>
      <c r="B1081" s="563" t="s">
        <v>15596</v>
      </c>
      <c r="C1081" t="s">
        <v>15597</v>
      </c>
      <c r="F1081" t="s">
        <v>15598</v>
      </c>
      <c r="H1081" t="s">
        <v>11136</v>
      </c>
      <c r="I1081" s="1" t="s">
        <v>9141</v>
      </c>
      <c r="J1081" t="s">
        <v>15599</v>
      </c>
      <c r="K1081" t="s">
        <v>9142</v>
      </c>
    </row>
    <row r="1082" spans="1:15" x14ac:dyDescent="0.25">
      <c r="A1082" t="s">
        <v>15600</v>
      </c>
      <c r="B1082" s="563" t="s">
        <v>15601</v>
      </c>
      <c r="C1082" t="s">
        <v>15602</v>
      </c>
      <c r="E1082" t="s">
        <v>18191</v>
      </c>
      <c r="F1082" t="s">
        <v>15603</v>
      </c>
      <c r="H1082" t="s">
        <v>14595</v>
      </c>
      <c r="I1082" s="1" t="s">
        <v>9141</v>
      </c>
      <c r="J1082" t="s">
        <v>14710</v>
      </c>
      <c r="K1082" t="s">
        <v>9142</v>
      </c>
      <c r="L1082" t="s">
        <v>11446</v>
      </c>
      <c r="M1082" s="119" t="s">
        <v>15983</v>
      </c>
    </row>
    <row r="1083" spans="1:15" x14ac:dyDescent="0.25">
      <c r="A1083" t="s">
        <v>15604</v>
      </c>
      <c r="B1083" s="563" t="s">
        <v>11624</v>
      </c>
      <c r="C1083" t="s">
        <v>15605</v>
      </c>
      <c r="E1083" t="s">
        <v>19166</v>
      </c>
      <c r="F1083" t="s">
        <v>15606</v>
      </c>
      <c r="G1083" t="s">
        <v>15607</v>
      </c>
      <c r="H1083" t="s">
        <v>11432</v>
      </c>
      <c r="I1083" s="1" t="s">
        <v>9141</v>
      </c>
      <c r="J1083" t="s">
        <v>15608</v>
      </c>
      <c r="K1083" t="s">
        <v>9142</v>
      </c>
      <c r="L1083" t="s">
        <v>19167</v>
      </c>
    </row>
    <row r="1084" spans="1:15" x14ac:dyDescent="0.25">
      <c r="A1084" t="s">
        <v>15609</v>
      </c>
      <c r="B1084" s="563" t="s">
        <v>15610</v>
      </c>
      <c r="C1084" t="s">
        <v>15609</v>
      </c>
      <c r="F1084" t="s">
        <v>15611</v>
      </c>
      <c r="H1084" t="s">
        <v>15612</v>
      </c>
      <c r="I1084" s="1" t="s">
        <v>9141</v>
      </c>
      <c r="J1084" t="s">
        <v>15613</v>
      </c>
      <c r="K1084" t="s">
        <v>9142</v>
      </c>
    </row>
    <row r="1085" spans="1:15" x14ac:dyDescent="0.25">
      <c r="A1085" t="s">
        <v>15614</v>
      </c>
      <c r="B1085" s="563" t="s">
        <v>15615</v>
      </c>
      <c r="C1085" t="s">
        <v>15614</v>
      </c>
      <c r="E1085" t="s">
        <v>15616</v>
      </c>
      <c r="F1085" t="s">
        <v>15617</v>
      </c>
      <c r="H1085" t="s">
        <v>12256</v>
      </c>
      <c r="I1085" s="1" t="s">
        <v>9141</v>
      </c>
      <c r="J1085" t="s">
        <v>15618</v>
      </c>
      <c r="K1085" t="s">
        <v>9142</v>
      </c>
    </row>
    <row r="1086" spans="1:15" x14ac:dyDescent="0.25">
      <c r="A1086" t="s">
        <v>15619</v>
      </c>
      <c r="B1086" s="563" t="s">
        <v>15620</v>
      </c>
      <c r="C1086" t="s">
        <v>15621</v>
      </c>
      <c r="E1086" t="s">
        <v>15622</v>
      </c>
      <c r="F1086" t="s">
        <v>15623</v>
      </c>
      <c r="H1086" t="s">
        <v>13010</v>
      </c>
      <c r="I1086" s="1" t="s">
        <v>9141</v>
      </c>
      <c r="J1086" t="s">
        <v>13011</v>
      </c>
      <c r="K1086" t="s">
        <v>9142</v>
      </c>
    </row>
    <row r="1087" spans="1:15" x14ac:dyDescent="0.25">
      <c r="A1087" t="s">
        <v>15624</v>
      </c>
      <c r="B1087" s="563" t="s">
        <v>15625</v>
      </c>
      <c r="C1087" t="s">
        <v>15624</v>
      </c>
      <c r="E1087" t="s">
        <v>15626</v>
      </c>
    </row>
    <row r="1088" spans="1:15" x14ac:dyDescent="0.25">
      <c r="A1088" t="s">
        <v>15627</v>
      </c>
      <c r="B1088" s="563" t="s">
        <v>15628</v>
      </c>
      <c r="C1088" t="s">
        <v>15629</v>
      </c>
      <c r="E1088" t="s">
        <v>19168</v>
      </c>
      <c r="F1088" t="s">
        <v>15630</v>
      </c>
      <c r="H1088" t="s">
        <v>15631</v>
      </c>
      <c r="I1088" s="1" t="s">
        <v>9141</v>
      </c>
      <c r="J1088" t="s">
        <v>15632</v>
      </c>
      <c r="K1088" t="s">
        <v>9142</v>
      </c>
      <c r="L1088" t="s">
        <v>13970</v>
      </c>
    </row>
    <row r="1089" spans="1:15" x14ac:dyDescent="0.25">
      <c r="A1089" t="s">
        <v>15633</v>
      </c>
      <c r="B1089" s="563" t="s">
        <v>15634</v>
      </c>
      <c r="C1089" t="s">
        <v>15635</v>
      </c>
      <c r="E1089" t="s">
        <v>18192</v>
      </c>
      <c r="F1089" t="s">
        <v>15636</v>
      </c>
      <c r="G1089" t="s">
        <v>15637</v>
      </c>
      <c r="H1089" t="s">
        <v>11437</v>
      </c>
      <c r="I1089" s="1" t="s">
        <v>9141</v>
      </c>
      <c r="J1089" t="s">
        <v>15638</v>
      </c>
      <c r="K1089" t="s">
        <v>9142</v>
      </c>
    </row>
    <row r="1090" spans="1:15" x14ac:dyDescent="0.25">
      <c r="A1090" t="s">
        <v>15639</v>
      </c>
      <c r="B1090" s="563" t="s">
        <v>15640</v>
      </c>
      <c r="C1090" t="s">
        <v>15639</v>
      </c>
      <c r="E1090" t="s">
        <v>15641</v>
      </c>
    </row>
    <row r="1091" spans="1:15" x14ac:dyDescent="0.25">
      <c r="A1091" t="s">
        <v>15642</v>
      </c>
      <c r="B1091" s="563" t="s">
        <v>15643</v>
      </c>
      <c r="C1091" t="s">
        <v>15642</v>
      </c>
      <c r="E1091" t="s">
        <v>15644</v>
      </c>
      <c r="F1091" t="s">
        <v>15645</v>
      </c>
      <c r="H1091" t="s">
        <v>15646</v>
      </c>
      <c r="I1091" s="1" t="s">
        <v>9141</v>
      </c>
      <c r="J1091" t="s">
        <v>15647</v>
      </c>
      <c r="K1091" t="s">
        <v>9142</v>
      </c>
      <c r="L1091" t="s">
        <v>13597</v>
      </c>
    </row>
    <row r="1092" spans="1:15" x14ac:dyDescent="0.25">
      <c r="A1092" t="s">
        <v>15648</v>
      </c>
      <c r="B1092" s="563" t="s">
        <v>15649</v>
      </c>
      <c r="C1092" t="s">
        <v>15650</v>
      </c>
      <c r="E1092" t="s">
        <v>15651</v>
      </c>
      <c r="F1092" t="s">
        <v>15652</v>
      </c>
      <c r="H1092" t="s">
        <v>13874</v>
      </c>
      <c r="I1092" s="1" t="s">
        <v>9141</v>
      </c>
      <c r="J1092" t="s">
        <v>15653</v>
      </c>
      <c r="K1092" t="s">
        <v>9142</v>
      </c>
      <c r="L1092" t="s">
        <v>11446</v>
      </c>
    </row>
    <row r="1093" spans="1:15" x14ac:dyDescent="0.25">
      <c r="A1093" t="s">
        <v>15654</v>
      </c>
      <c r="B1093" s="563" t="s">
        <v>11625</v>
      </c>
      <c r="C1093" t="s">
        <v>18193</v>
      </c>
      <c r="E1093" t="s">
        <v>18194</v>
      </c>
      <c r="F1093" t="s">
        <v>15655</v>
      </c>
      <c r="H1093" t="s">
        <v>12258</v>
      </c>
      <c r="I1093" s="1" t="s">
        <v>9141</v>
      </c>
      <c r="J1093" t="s">
        <v>15656</v>
      </c>
      <c r="K1093" t="s">
        <v>9142</v>
      </c>
      <c r="L1093" t="s">
        <v>13458</v>
      </c>
      <c r="O1093" t="s">
        <v>15657</v>
      </c>
    </row>
    <row r="1094" spans="1:15" x14ac:dyDescent="0.25">
      <c r="A1094" t="s">
        <v>15658</v>
      </c>
      <c r="B1094" s="563" t="s">
        <v>15659</v>
      </c>
      <c r="C1094" t="s">
        <v>15658</v>
      </c>
      <c r="E1094" t="s">
        <v>15660</v>
      </c>
      <c r="F1094" t="s">
        <v>15661</v>
      </c>
      <c r="H1094" t="s">
        <v>11437</v>
      </c>
      <c r="I1094" s="1" t="s">
        <v>9141</v>
      </c>
      <c r="J1094" t="s">
        <v>15662</v>
      </c>
      <c r="K1094" t="s">
        <v>9142</v>
      </c>
    </row>
    <row r="1095" spans="1:15" x14ac:dyDescent="0.25">
      <c r="A1095" t="s">
        <v>15663</v>
      </c>
      <c r="B1095" s="563" t="s">
        <v>15664</v>
      </c>
      <c r="C1095" t="s">
        <v>15663</v>
      </c>
      <c r="E1095" t="s">
        <v>15665</v>
      </c>
      <c r="F1095" t="s">
        <v>15666</v>
      </c>
      <c r="H1095" t="s">
        <v>11136</v>
      </c>
      <c r="I1095" s="1" t="s">
        <v>9141</v>
      </c>
      <c r="J1095" t="s">
        <v>15667</v>
      </c>
      <c r="K1095" t="s">
        <v>9142</v>
      </c>
    </row>
    <row r="1096" spans="1:15" x14ac:dyDescent="0.25">
      <c r="A1096" t="s">
        <v>15668</v>
      </c>
      <c r="B1096" s="563" t="s">
        <v>15669</v>
      </c>
      <c r="C1096" t="s">
        <v>15668</v>
      </c>
      <c r="E1096" t="s">
        <v>15670</v>
      </c>
      <c r="F1096" t="s">
        <v>15671</v>
      </c>
      <c r="H1096" t="s">
        <v>11437</v>
      </c>
      <c r="I1096" s="1" t="s">
        <v>9141</v>
      </c>
      <c r="J1096" t="s">
        <v>15672</v>
      </c>
      <c r="K1096" t="s">
        <v>9142</v>
      </c>
      <c r="L1096" t="s">
        <v>14024</v>
      </c>
    </row>
    <row r="1097" spans="1:15" x14ac:dyDescent="0.25">
      <c r="A1097" t="s">
        <v>15673</v>
      </c>
      <c r="B1097" s="563" t="s">
        <v>15674</v>
      </c>
      <c r="C1097" t="s">
        <v>15675</v>
      </c>
      <c r="E1097" t="s">
        <v>15676</v>
      </c>
      <c r="F1097" t="s">
        <v>15677</v>
      </c>
      <c r="H1097" t="s">
        <v>12258</v>
      </c>
      <c r="I1097" s="1" t="s">
        <v>9141</v>
      </c>
      <c r="J1097" t="s">
        <v>15678</v>
      </c>
      <c r="K1097" t="s">
        <v>9142</v>
      </c>
    </row>
    <row r="1098" spans="1:15" x14ac:dyDescent="0.25">
      <c r="A1098" t="s">
        <v>15679</v>
      </c>
      <c r="B1098" s="563" t="s">
        <v>15680</v>
      </c>
      <c r="C1098" t="s">
        <v>15679</v>
      </c>
      <c r="E1098" t="s">
        <v>15681</v>
      </c>
      <c r="F1098" t="s">
        <v>15682</v>
      </c>
      <c r="H1098" t="s">
        <v>15683</v>
      </c>
      <c r="I1098" s="1" t="s">
        <v>9141</v>
      </c>
      <c r="J1098" t="s">
        <v>15451</v>
      </c>
      <c r="K1098" t="s">
        <v>9142</v>
      </c>
    </row>
    <row r="1099" spans="1:15" x14ac:dyDescent="0.25">
      <c r="A1099" t="s">
        <v>15684</v>
      </c>
      <c r="B1099" s="9" t="s">
        <v>15685</v>
      </c>
      <c r="C1099" s="397" t="s">
        <v>15684</v>
      </c>
      <c r="E1099" t="s">
        <v>19531</v>
      </c>
      <c r="F1099" t="s">
        <v>15686</v>
      </c>
      <c r="H1099" t="s">
        <v>15687</v>
      </c>
      <c r="I1099" s="1" t="s">
        <v>9141</v>
      </c>
      <c r="J1099" t="s">
        <v>15688</v>
      </c>
      <c r="K1099" t="s">
        <v>9142</v>
      </c>
      <c r="L1099" t="s">
        <v>12475</v>
      </c>
      <c r="N1099" t="s">
        <v>12475</v>
      </c>
      <c r="O1099" t="s">
        <v>16650</v>
      </c>
    </row>
    <row r="1100" spans="1:15" x14ac:dyDescent="0.25">
      <c r="A1100" t="s">
        <v>15689</v>
      </c>
      <c r="B1100" s="563" t="s">
        <v>15690</v>
      </c>
      <c r="C1100" t="s">
        <v>15691</v>
      </c>
      <c r="F1100" t="s">
        <v>15692</v>
      </c>
      <c r="H1100" t="s">
        <v>15693</v>
      </c>
      <c r="I1100" s="1" t="s">
        <v>9141</v>
      </c>
      <c r="J1100" t="s">
        <v>15694</v>
      </c>
      <c r="K1100" t="s">
        <v>9142</v>
      </c>
    </row>
    <row r="1101" spans="1:15" x14ac:dyDescent="0.25">
      <c r="A1101" t="s">
        <v>15695</v>
      </c>
      <c r="B1101" s="563" t="s">
        <v>15696</v>
      </c>
      <c r="C1101" t="s">
        <v>15695</v>
      </c>
      <c r="E1101" t="s">
        <v>15697</v>
      </c>
      <c r="F1101" t="s">
        <v>15698</v>
      </c>
      <c r="H1101" t="s">
        <v>11136</v>
      </c>
      <c r="I1101" s="1" t="s">
        <v>9141</v>
      </c>
      <c r="J1101" t="s">
        <v>15699</v>
      </c>
      <c r="K1101" t="s">
        <v>9142</v>
      </c>
    </row>
    <row r="1102" spans="1:15" x14ac:dyDescent="0.25">
      <c r="A1102" t="s">
        <v>15700</v>
      </c>
      <c r="B1102" s="563" t="s">
        <v>15701</v>
      </c>
      <c r="C1102" t="s">
        <v>15700</v>
      </c>
      <c r="E1102" t="s">
        <v>15702</v>
      </c>
      <c r="F1102" t="s">
        <v>15703</v>
      </c>
      <c r="H1102" t="s">
        <v>15704</v>
      </c>
      <c r="I1102" s="1" t="s">
        <v>9141</v>
      </c>
      <c r="J1102" t="s">
        <v>15705</v>
      </c>
      <c r="K1102" t="s">
        <v>9142</v>
      </c>
    </row>
    <row r="1103" spans="1:15" x14ac:dyDescent="0.25">
      <c r="A1103" t="s">
        <v>15706</v>
      </c>
      <c r="B1103" s="563" t="s">
        <v>11626</v>
      </c>
      <c r="C1103" t="s">
        <v>15707</v>
      </c>
      <c r="D1103" t="s">
        <v>15708</v>
      </c>
      <c r="E1103" t="s">
        <v>15709</v>
      </c>
      <c r="F1103" t="s">
        <v>15710</v>
      </c>
      <c r="H1103" t="s">
        <v>14709</v>
      </c>
      <c r="I1103" s="1" t="s">
        <v>9141</v>
      </c>
      <c r="J1103" t="s">
        <v>15489</v>
      </c>
      <c r="K1103" t="s">
        <v>9142</v>
      </c>
    </row>
    <row r="1104" spans="1:15" x14ac:dyDescent="0.25">
      <c r="A1104" t="s">
        <v>11479</v>
      </c>
      <c r="B1104" s="563" t="s">
        <v>11627</v>
      </c>
      <c r="C1104" t="s">
        <v>11479</v>
      </c>
      <c r="E1104" t="s">
        <v>15711</v>
      </c>
      <c r="F1104" t="s">
        <v>15712</v>
      </c>
      <c r="H1104" t="s">
        <v>12316</v>
      </c>
      <c r="I1104" s="1" t="s">
        <v>9141</v>
      </c>
      <c r="J1104" t="s">
        <v>15713</v>
      </c>
      <c r="K1104" t="s">
        <v>9142</v>
      </c>
    </row>
    <row r="1105" spans="1:15" x14ac:dyDescent="0.25">
      <c r="A1105" t="s">
        <v>15714</v>
      </c>
      <c r="B1105" s="563" t="s">
        <v>58</v>
      </c>
      <c r="C1105" t="s">
        <v>15715</v>
      </c>
      <c r="D1105" t="s">
        <v>12231</v>
      </c>
      <c r="E1105" t="s">
        <v>15716</v>
      </c>
      <c r="F1105" t="s">
        <v>15717</v>
      </c>
      <c r="H1105" t="s">
        <v>15693</v>
      </c>
      <c r="I1105" s="1" t="s">
        <v>9141</v>
      </c>
      <c r="J1105" t="s">
        <v>15718</v>
      </c>
      <c r="K1105" t="s">
        <v>9142</v>
      </c>
      <c r="L1105" t="s">
        <v>12475</v>
      </c>
      <c r="M1105" s="119" t="s">
        <v>19427</v>
      </c>
      <c r="N1105" t="s">
        <v>12475</v>
      </c>
      <c r="O1105" t="s">
        <v>16650</v>
      </c>
    </row>
    <row r="1106" spans="1:15" x14ac:dyDescent="0.25">
      <c r="A1106" t="s">
        <v>15719</v>
      </c>
      <c r="B1106" s="563" t="s">
        <v>15720</v>
      </c>
      <c r="C1106" t="s">
        <v>15721</v>
      </c>
      <c r="D1106" t="s">
        <v>12266</v>
      </c>
      <c r="E1106" t="s">
        <v>19531</v>
      </c>
      <c r="F1106" t="s">
        <v>15722</v>
      </c>
      <c r="H1106" t="s">
        <v>15693</v>
      </c>
      <c r="I1106" s="1" t="s">
        <v>9141</v>
      </c>
      <c r="J1106" t="s">
        <v>15723</v>
      </c>
      <c r="K1106" t="s">
        <v>9142</v>
      </c>
      <c r="L1106" t="s">
        <v>12475</v>
      </c>
      <c r="M1106" s="119" t="s">
        <v>15983</v>
      </c>
      <c r="N1106" t="s">
        <v>12475</v>
      </c>
    </row>
    <row r="1107" spans="1:15" x14ac:dyDescent="0.25">
      <c r="A1107" t="s">
        <v>15724</v>
      </c>
      <c r="B1107" s="563" t="s">
        <v>15725</v>
      </c>
      <c r="C1107" t="s">
        <v>15726</v>
      </c>
      <c r="D1107" t="s">
        <v>12231</v>
      </c>
      <c r="E1107" t="s">
        <v>15727</v>
      </c>
      <c r="F1107" t="s">
        <v>15728</v>
      </c>
      <c r="H1107" t="s">
        <v>11437</v>
      </c>
      <c r="I1107" s="1" t="s">
        <v>9141</v>
      </c>
      <c r="J1107" t="s">
        <v>15729</v>
      </c>
      <c r="K1107" t="s">
        <v>9142</v>
      </c>
      <c r="L1107" t="s">
        <v>12475</v>
      </c>
      <c r="M1107" s="119" t="s">
        <v>19301</v>
      </c>
      <c r="N1107" t="s">
        <v>12475</v>
      </c>
    </row>
    <row r="1108" spans="1:15" x14ac:dyDescent="0.25">
      <c r="A1108" t="s">
        <v>15730</v>
      </c>
      <c r="B1108" s="563" t="s">
        <v>15731</v>
      </c>
      <c r="C1108" t="s">
        <v>15732</v>
      </c>
      <c r="D1108" t="s">
        <v>12266</v>
      </c>
      <c r="E1108" t="s">
        <v>14765</v>
      </c>
      <c r="F1108" t="s">
        <v>15733</v>
      </c>
      <c r="H1108" t="s">
        <v>12264</v>
      </c>
      <c r="I1108" s="1" t="s">
        <v>9141</v>
      </c>
      <c r="J1108" t="s">
        <v>14767</v>
      </c>
      <c r="K1108" t="s">
        <v>9142</v>
      </c>
      <c r="L1108" t="s">
        <v>12475</v>
      </c>
      <c r="M1108" s="119" t="s">
        <v>15983</v>
      </c>
      <c r="N1108" t="s">
        <v>12475</v>
      </c>
      <c r="O1108" t="s">
        <v>16650</v>
      </c>
    </row>
    <row r="1109" spans="1:15" x14ac:dyDescent="0.25">
      <c r="A1109" t="s">
        <v>15734</v>
      </c>
      <c r="B1109" s="563" t="s">
        <v>15735</v>
      </c>
      <c r="C1109" t="s">
        <v>15736</v>
      </c>
      <c r="D1109" t="s">
        <v>12231</v>
      </c>
      <c r="E1109" t="s">
        <v>15737</v>
      </c>
      <c r="F1109" t="s">
        <v>15738</v>
      </c>
      <c r="H1109" t="s">
        <v>15739</v>
      </c>
      <c r="I1109" s="1" t="s">
        <v>9141</v>
      </c>
      <c r="J1109" t="s">
        <v>15740</v>
      </c>
      <c r="K1109" t="s">
        <v>9142</v>
      </c>
      <c r="L1109" t="s">
        <v>12475</v>
      </c>
      <c r="M1109" s="119" t="s">
        <v>15983</v>
      </c>
      <c r="N1109" t="s">
        <v>12475</v>
      </c>
    </row>
    <row r="1110" spans="1:15" x14ac:dyDescent="0.25">
      <c r="A1110" t="s">
        <v>15741</v>
      </c>
      <c r="B1110" s="563" t="s">
        <v>11628</v>
      </c>
      <c r="C1110" t="s">
        <v>15742</v>
      </c>
      <c r="D1110" t="s">
        <v>15743</v>
      </c>
      <c r="E1110" t="s">
        <v>13101</v>
      </c>
      <c r="F1110" t="s">
        <v>15744</v>
      </c>
      <c r="H1110" t="s">
        <v>14197</v>
      </c>
      <c r="I1110" s="1" t="s">
        <v>9141</v>
      </c>
      <c r="J1110" t="s">
        <v>13104</v>
      </c>
      <c r="K1110" t="s">
        <v>9142</v>
      </c>
      <c r="L1110" t="s">
        <v>12475</v>
      </c>
      <c r="M1110" s="119" t="s">
        <v>15983</v>
      </c>
      <c r="N1110" t="s">
        <v>12475</v>
      </c>
      <c r="O1110" t="s">
        <v>19532</v>
      </c>
    </row>
    <row r="1111" spans="1:15" x14ac:dyDescent="0.25">
      <c r="A1111" t="s">
        <v>15745</v>
      </c>
      <c r="B1111" s="563" t="s">
        <v>15746</v>
      </c>
      <c r="C1111" t="s">
        <v>15747</v>
      </c>
      <c r="D1111" t="s">
        <v>15743</v>
      </c>
      <c r="E1111" t="s">
        <v>15748</v>
      </c>
      <c r="F1111" t="s">
        <v>15749</v>
      </c>
      <c r="H1111" t="s">
        <v>11480</v>
      </c>
      <c r="I1111" s="1" t="s">
        <v>9141</v>
      </c>
      <c r="J1111" t="s">
        <v>15750</v>
      </c>
      <c r="K1111" t="s">
        <v>9142</v>
      </c>
      <c r="L1111" t="s">
        <v>12475</v>
      </c>
      <c r="M1111" s="119" t="s">
        <v>15983</v>
      </c>
      <c r="N1111" t="s">
        <v>12475</v>
      </c>
    </row>
    <row r="1112" spans="1:15" x14ac:dyDescent="0.25">
      <c r="A1112" t="s">
        <v>15751</v>
      </c>
      <c r="B1112" s="563" t="s">
        <v>15752</v>
      </c>
      <c r="C1112" t="s">
        <v>15753</v>
      </c>
      <c r="D1112" t="s">
        <v>15743</v>
      </c>
      <c r="E1112" t="s">
        <v>15754</v>
      </c>
      <c r="F1112" t="s">
        <v>15755</v>
      </c>
      <c r="H1112" t="s">
        <v>12651</v>
      </c>
      <c r="I1112" s="1" t="s">
        <v>9141</v>
      </c>
      <c r="J1112" t="s">
        <v>15756</v>
      </c>
      <c r="K1112" t="s">
        <v>9142</v>
      </c>
      <c r="L1112" t="s">
        <v>12475</v>
      </c>
      <c r="M1112" s="119" t="s">
        <v>15983</v>
      </c>
      <c r="N1112" t="s">
        <v>12475</v>
      </c>
      <c r="O1112" t="s">
        <v>16650</v>
      </c>
    </row>
    <row r="1113" spans="1:15" x14ac:dyDescent="0.25">
      <c r="A1113" t="s">
        <v>15757</v>
      </c>
      <c r="B1113" s="563" t="s">
        <v>15758</v>
      </c>
      <c r="C1113" t="s">
        <v>15759</v>
      </c>
      <c r="D1113" t="s">
        <v>12231</v>
      </c>
      <c r="E1113" t="s">
        <v>15760</v>
      </c>
      <c r="F1113" t="s">
        <v>15761</v>
      </c>
      <c r="H1113" t="s">
        <v>11435</v>
      </c>
      <c r="I1113" s="1" t="s">
        <v>9141</v>
      </c>
      <c r="J1113" t="s">
        <v>15762</v>
      </c>
      <c r="K1113" t="s">
        <v>9142</v>
      </c>
      <c r="L1113" t="s">
        <v>12475</v>
      </c>
      <c r="M1113" s="119" t="s">
        <v>15983</v>
      </c>
      <c r="N1113" t="s">
        <v>12475</v>
      </c>
      <c r="O1113" t="s">
        <v>16650</v>
      </c>
    </row>
    <row r="1114" spans="1:15" x14ac:dyDescent="0.25">
      <c r="A1114" t="s">
        <v>11481</v>
      </c>
      <c r="B1114" s="563" t="s">
        <v>11629</v>
      </c>
      <c r="C1114" t="s">
        <v>15763</v>
      </c>
      <c r="D1114" t="s">
        <v>12231</v>
      </c>
      <c r="E1114" t="s">
        <v>15764</v>
      </c>
      <c r="F1114" t="s">
        <v>15765</v>
      </c>
      <c r="H1114" t="s">
        <v>15766</v>
      </c>
      <c r="I1114" s="1" t="s">
        <v>9141</v>
      </c>
      <c r="J1114" t="s">
        <v>15767</v>
      </c>
      <c r="K1114" t="s">
        <v>9142</v>
      </c>
      <c r="L1114" t="s">
        <v>12475</v>
      </c>
      <c r="M1114" s="119" t="s">
        <v>19444</v>
      </c>
      <c r="N1114" t="s">
        <v>12475</v>
      </c>
    </row>
    <row r="1115" spans="1:15" x14ac:dyDescent="0.25">
      <c r="A1115" t="s">
        <v>15768</v>
      </c>
      <c r="B1115" s="563" t="s">
        <v>15769</v>
      </c>
      <c r="C1115" t="s">
        <v>15770</v>
      </c>
      <c r="D1115" t="s">
        <v>15771</v>
      </c>
      <c r="E1115" t="s">
        <v>15772</v>
      </c>
      <c r="F1115" t="s">
        <v>15773</v>
      </c>
      <c r="H1115" t="s">
        <v>11437</v>
      </c>
      <c r="I1115" s="1" t="s">
        <v>9141</v>
      </c>
      <c r="J1115" t="s">
        <v>15774</v>
      </c>
      <c r="K1115" t="s">
        <v>9142</v>
      </c>
      <c r="L1115" t="s">
        <v>12475</v>
      </c>
      <c r="M1115" s="119" t="s">
        <v>15983</v>
      </c>
      <c r="N1115" t="s">
        <v>12475</v>
      </c>
    </row>
    <row r="1116" spans="1:15" x14ac:dyDescent="0.25">
      <c r="A1116" t="s">
        <v>15775</v>
      </c>
      <c r="B1116" s="563" t="s">
        <v>15776</v>
      </c>
      <c r="C1116" t="s">
        <v>15777</v>
      </c>
      <c r="D1116" t="s">
        <v>12266</v>
      </c>
      <c r="E1116" t="s">
        <v>15778</v>
      </c>
      <c r="F1116" t="s">
        <v>15779</v>
      </c>
      <c r="H1116" t="s">
        <v>14698</v>
      </c>
      <c r="I1116" s="1" t="s">
        <v>9141</v>
      </c>
      <c r="J1116" t="s">
        <v>15780</v>
      </c>
      <c r="K1116" t="s">
        <v>9142</v>
      </c>
      <c r="L1116" t="s">
        <v>12475</v>
      </c>
      <c r="M1116" s="119" t="s">
        <v>18204</v>
      </c>
      <c r="N1116" t="s">
        <v>12475</v>
      </c>
    </row>
    <row r="1117" spans="1:15" x14ac:dyDescent="0.25">
      <c r="A1117" t="s">
        <v>15781</v>
      </c>
      <c r="B1117" s="563" t="s">
        <v>15782</v>
      </c>
      <c r="C1117" t="s">
        <v>15777</v>
      </c>
      <c r="D1117" t="s">
        <v>12266</v>
      </c>
      <c r="E1117" t="s">
        <v>15778</v>
      </c>
      <c r="F1117" t="s">
        <v>15779</v>
      </c>
      <c r="H1117" t="s">
        <v>14698</v>
      </c>
      <c r="I1117" s="1" t="s">
        <v>9141</v>
      </c>
      <c r="J1117" t="s">
        <v>15780</v>
      </c>
      <c r="K1117" t="s">
        <v>9142</v>
      </c>
      <c r="L1117" t="s">
        <v>12475</v>
      </c>
      <c r="M1117" s="119" t="s">
        <v>18204</v>
      </c>
      <c r="N1117" t="s">
        <v>12475</v>
      </c>
    </row>
    <row r="1118" spans="1:15" x14ac:dyDescent="0.25">
      <c r="A1118" t="s">
        <v>19754</v>
      </c>
      <c r="B1118" s="563" t="s">
        <v>11630</v>
      </c>
      <c r="C1118" t="s">
        <v>15742</v>
      </c>
      <c r="D1118" t="s">
        <v>13753</v>
      </c>
      <c r="E1118" t="s">
        <v>13101</v>
      </c>
      <c r="F1118" t="s">
        <v>15744</v>
      </c>
      <c r="H1118" t="s">
        <v>14197</v>
      </c>
      <c r="I1118" s="1" t="s">
        <v>9141</v>
      </c>
      <c r="J1118" t="s">
        <v>13104</v>
      </c>
      <c r="K1118" t="s">
        <v>9142</v>
      </c>
      <c r="L1118" t="s">
        <v>12475</v>
      </c>
      <c r="M1118" s="119" t="s">
        <v>19444</v>
      </c>
      <c r="N1118" t="s">
        <v>12475</v>
      </c>
      <c r="O1118" t="s">
        <v>16650</v>
      </c>
    </row>
    <row r="1119" spans="1:15" x14ac:dyDescent="0.25">
      <c r="A1119" t="s">
        <v>15783</v>
      </c>
      <c r="B1119" s="563" t="s">
        <v>15784</v>
      </c>
      <c r="C1119" t="s">
        <v>15753</v>
      </c>
      <c r="D1119" t="s">
        <v>13779</v>
      </c>
      <c r="E1119" t="s">
        <v>15754</v>
      </c>
      <c r="F1119" t="s">
        <v>15755</v>
      </c>
      <c r="H1119" t="s">
        <v>12651</v>
      </c>
      <c r="I1119" s="1" t="s">
        <v>9141</v>
      </c>
      <c r="J1119" t="s">
        <v>15756</v>
      </c>
      <c r="K1119" t="s">
        <v>9142</v>
      </c>
      <c r="L1119" t="s">
        <v>12475</v>
      </c>
      <c r="M1119" s="119" t="s">
        <v>19423</v>
      </c>
      <c r="N1119" t="s">
        <v>12475</v>
      </c>
      <c r="O1119" t="s">
        <v>16650</v>
      </c>
    </row>
    <row r="1120" spans="1:15" x14ac:dyDescent="0.25">
      <c r="A1120" t="s">
        <v>15785</v>
      </c>
      <c r="B1120" s="563" t="s">
        <v>15786</v>
      </c>
      <c r="C1120" t="s">
        <v>15753</v>
      </c>
      <c r="D1120" t="s">
        <v>13779</v>
      </c>
      <c r="E1120" t="s">
        <v>15754</v>
      </c>
      <c r="F1120" t="s">
        <v>15755</v>
      </c>
      <c r="H1120" t="s">
        <v>12651</v>
      </c>
      <c r="I1120" s="1" t="s">
        <v>9141</v>
      </c>
      <c r="J1120" t="s">
        <v>15756</v>
      </c>
      <c r="K1120" t="s">
        <v>9142</v>
      </c>
      <c r="L1120" t="s">
        <v>12475</v>
      </c>
      <c r="M1120" s="119" t="s">
        <v>19423</v>
      </c>
      <c r="N1120" t="s">
        <v>12475</v>
      </c>
      <c r="O1120" t="s">
        <v>16650</v>
      </c>
    </row>
    <row r="1121" spans="1:15" x14ac:dyDescent="0.25">
      <c r="A1121" t="s">
        <v>15787</v>
      </c>
      <c r="B1121" s="563" t="s">
        <v>11631</v>
      </c>
      <c r="C1121" t="s">
        <v>15788</v>
      </c>
      <c r="D1121" t="s">
        <v>13779</v>
      </c>
      <c r="E1121" t="s">
        <v>15789</v>
      </c>
      <c r="F1121" t="s">
        <v>15790</v>
      </c>
      <c r="H1121" t="s">
        <v>15791</v>
      </c>
      <c r="I1121" s="1" t="s">
        <v>9141</v>
      </c>
      <c r="J1121" t="s">
        <v>15792</v>
      </c>
      <c r="K1121" t="s">
        <v>9142</v>
      </c>
      <c r="L1121" t="s">
        <v>12475</v>
      </c>
      <c r="M1121" s="119" t="s">
        <v>15983</v>
      </c>
      <c r="N1121" t="s">
        <v>15793</v>
      </c>
    </row>
    <row r="1122" spans="1:15" x14ac:dyDescent="0.25">
      <c r="A1122" t="s">
        <v>15794</v>
      </c>
      <c r="B1122" s="563" t="s">
        <v>11632</v>
      </c>
      <c r="C1122" t="s">
        <v>15795</v>
      </c>
      <c r="D1122" t="s">
        <v>12231</v>
      </c>
      <c r="E1122" t="s">
        <v>15796</v>
      </c>
      <c r="F1122" t="s">
        <v>15797</v>
      </c>
      <c r="H1122" t="s">
        <v>11136</v>
      </c>
      <c r="I1122" s="1" t="s">
        <v>9141</v>
      </c>
      <c r="J1122" t="s">
        <v>15576</v>
      </c>
      <c r="K1122" t="s">
        <v>9142</v>
      </c>
      <c r="L1122" t="s">
        <v>12475</v>
      </c>
      <c r="M1122" s="119" t="s">
        <v>19415</v>
      </c>
      <c r="N1122" t="s">
        <v>12475</v>
      </c>
    </row>
    <row r="1123" spans="1:15" x14ac:dyDescent="0.25">
      <c r="A1123" t="s">
        <v>15798</v>
      </c>
      <c r="B1123" s="563" t="s">
        <v>11633</v>
      </c>
      <c r="C1123" t="s">
        <v>15795</v>
      </c>
      <c r="D1123" t="s">
        <v>12231</v>
      </c>
      <c r="E1123" t="s">
        <v>15799</v>
      </c>
      <c r="F1123" t="s">
        <v>12319</v>
      </c>
      <c r="G1123" t="s">
        <v>15800</v>
      </c>
      <c r="H1123" t="s">
        <v>11437</v>
      </c>
      <c r="I1123" s="1" t="s">
        <v>9141</v>
      </c>
      <c r="J1123" t="s">
        <v>12320</v>
      </c>
      <c r="K1123" t="s">
        <v>9142</v>
      </c>
      <c r="L1123" t="s">
        <v>12475</v>
      </c>
      <c r="M1123" s="119" t="s">
        <v>15983</v>
      </c>
      <c r="N1123" t="s">
        <v>12475</v>
      </c>
      <c r="O1123" t="s">
        <v>15801</v>
      </c>
    </row>
    <row r="1124" spans="1:15" x14ac:dyDescent="0.25">
      <c r="A1124" t="s">
        <v>15802</v>
      </c>
      <c r="B1124" s="563" t="s">
        <v>11634</v>
      </c>
      <c r="C1124" t="s">
        <v>15803</v>
      </c>
      <c r="D1124" t="s">
        <v>12231</v>
      </c>
      <c r="E1124" t="s">
        <v>15804</v>
      </c>
      <c r="F1124" t="s">
        <v>15805</v>
      </c>
      <c r="H1124" t="s">
        <v>14863</v>
      </c>
      <c r="I1124" s="1" t="s">
        <v>9141</v>
      </c>
      <c r="J1124" t="s">
        <v>15806</v>
      </c>
      <c r="K1124" t="s">
        <v>9142</v>
      </c>
      <c r="L1124" t="s">
        <v>12475</v>
      </c>
      <c r="M1124" s="119" t="s">
        <v>19427</v>
      </c>
      <c r="N1124" t="s">
        <v>12475</v>
      </c>
    </row>
    <row r="1125" spans="1:15" x14ac:dyDescent="0.25">
      <c r="A1125" t="s">
        <v>20073</v>
      </c>
      <c r="B1125" s="563" t="s">
        <v>11635</v>
      </c>
      <c r="C1125" t="s">
        <v>15807</v>
      </c>
      <c r="D1125" t="s">
        <v>12231</v>
      </c>
      <c r="E1125" t="s">
        <v>15808</v>
      </c>
      <c r="F1125" t="s">
        <v>15809</v>
      </c>
      <c r="H1125" t="s">
        <v>15810</v>
      </c>
      <c r="I1125" s="1" t="s">
        <v>9141</v>
      </c>
      <c r="J1125" t="s">
        <v>15811</v>
      </c>
      <c r="K1125" t="s">
        <v>9142</v>
      </c>
      <c r="L1125" t="s">
        <v>12475</v>
      </c>
      <c r="M1125" s="119" t="s">
        <v>15983</v>
      </c>
      <c r="N1125" t="s">
        <v>12475</v>
      </c>
    </row>
    <row r="1126" spans="1:15" x14ac:dyDescent="0.25">
      <c r="A1126" t="s">
        <v>15812</v>
      </c>
      <c r="B1126" s="563" t="s">
        <v>15813</v>
      </c>
      <c r="C1126" t="s">
        <v>15814</v>
      </c>
      <c r="D1126" t="s">
        <v>12266</v>
      </c>
      <c r="E1126" t="s">
        <v>15815</v>
      </c>
      <c r="F1126" t="s">
        <v>15779</v>
      </c>
      <c r="H1126" t="s">
        <v>14698</v>
      </c>
      <c r="I1126" s="1" t="s">
        <v>9141</v>
      </c>
      <c r="J1126" t="s">
        <v>15780</v>
      </c>
      <c r="K1126" t="s">
        <v>9142</v>
      </c>
      <c r="L1126" t="s">
        <v>12475</v>
      </c>
      <c r="M1126" s="119" t="s">
        <v>18204</v>
      </c>
      <c r="N1126" t="s">
        <v>12475</v>
      </c>
    </row>
    <row r="1127" spans="1:15" x14ac:dyDescent="0.25">
      <c r="A1127" t="s">
        <v>15816</v>
      </c>
      <c r="B1127" s="563" t="s">
        <v>15817</v>
      </c>
      <c r="C1127" t="s">
        <v>15770</v>
      </c>
      <c r="D1127" t="s">
        <v>12231</v>
      </c>
      <c r="E1127" t="s">
        <v>15772</v>
      </c>
      <c r="F1127" t="s">
        <v>15818</v>
      </c>
      <c r="G1127" t="s">
        <v>15819</v>
      </c>
      <c r="H1127" t="s">
        <v>11436</v>
      </c>
      <c r="I1127" s="1" t="s">
        <v>9141</v>
      </c>
      <c r="J1127" t="s">
        <v>15820</v>
      </c>
      <c r="K1127" t="s">
        <v>9142</v>
      </c>
      <c r="L1127" t="s">
        <v>12475</v>
      </c>
      <c r="M1127" s="119" t="s">
        <v>19427</v>
      </c>
      <c r="N1127" t="s">
        <v>12475</v>
      </c>
    </row>
    <row r="1128" spans="1:15" x14ac:dyDescent="0.25">
      <c r="A1128" t="s">
        <v>15821</v>
      </c>
      <c r="B1128" s="563" t="s">
        <v>11636</v>
      </c>
      <c r="C1128" t="s">
        <v>15822</v>
      </c>
      <c r="D1128" t="s">
        <v>12266</v>
      </c>
      <c r="E1128" t="s">
        <v>15823</v>
      </c>
      <c r="F1128" t="s">
        <v>15824</v>
      </c>
      <c r="G1128" t="s">
        <v>15825</v>
      </c>
      <c r="H1128" t="s">
        <v>11437</v>
      </c>
      <c r="I1128" s="1" t="s">
        <v>9141</v>
      </c>
      <c r="J1128" t="s">
        <v>15826</v>
      </c>
      <c r="K1128" t="s">
        <v>9142</v>
      </c>
      <c r="L1128" t="s">
        <v>12475</v>
      </c>
      <c r="M1128" s="119" t="s">
        <v>19425</v>
      </c>
      <c r="N1128" t="s">
        <v>12475</v>
      </c>
    </row>
    <row r="1129" spans="1:15" x14ac:dyDescent="0.25">
      <c r="A1129" t="s">
        <v>15827</v>
      </c>
      <c r="B1129" s="563" t="s">
        <v>15828</v>
      </c>
      <c r="C1129" t="s">
        <v>15829</v>
      </c>
      <c r="D1129" t="s">
        <v>12231</v>
      </c>
      <c r="E1129" t="s">
        <v>15830</v>
      </c>
      <c r="F1129" t="s">
        <v>15831</v>
      </c>
      <c r="H1129" t="s">
        <v>15832</v>
      </c>
      <c r="I1129" s="1" t="s">
        <v>9141</v>
      </c>
      <c r="J1129" t="s">
        <v>15833</v>
      </c>
      <c r="K1129" t="s">
        <v>9142</v>
      </c>
      <c r="L1129" t="s">
        <v>12475</v>
      </c>
      <c r="M1129" s="119" t="s">
        <v>19425</v>
      </c>
      <c r="N1129" t="s">
        <v>12475</v>
      </c>
    </row>
    <row r="1130" spans="1:15" x14ac:dyDescent="0.25">
      <c r="A1130" t="s">
        <v>15834</v>
      </c>
      <c r="B1130" s="563" t="s">
        <v>15835</v>
      </c>
      <c r="C1130" t="s">
        <v>15747</v>
      </c>
      <c r="D1130" t="s">
        <v>12231</v>
      </c>
      <c r="E1130" t="s">
        <v>15748</v>
      </c>
      <c r="F1130" t="s">
        <v>15749</v>
      </c>
      <c r="H1130" t="s">
        <v>11480</v>
      </c>
      <c r="I1130" s="1" t="s">
        <v>9141</v>
      </c>
      <c r="J1130" t="s">
        <v>15750</v>
      </c>
      <c r="K1130" t="s">
        <v>9142</v>
      </c>
      <c r="L1130" t="s">
        <v>12475</v>
      </c>
      <c r="M1130" s="119" t="s">
        <v>15983</v>
      </c>
      <c r="N1130" t="s">
        <v>12475</v>
      </c>
    </row>
    <row r="1131" spans="1:15" x14ac:dyDescent="0.25">
      <c r="A1131" t="s">
        <v>19375</v>
      </c>
      <c r="B1131" s="563" t="s">
        <v>11637</v>
      </c>
    </row>
    <row r="1132" spans="1:15" x14ac:dyDescent="0.25">
      <c r="A1132" t="s">
        <v>19373</v>
      </c>
      <c r="B1132" s="563" t="s">
        <v>11638</v>
      </c>
    </row>
    <row r="1133" spans="1:15" x14ac:dyDescent="0.25">
      <c r="A1133" t="s">
        <v>19407</v>
      </c>
      <c r="B1133" s="563" t="s">
        <v>11639</v>
      </c>
    </row>
    <row r="1134" spans="1:15" x14ac:dyDescent="0.25">
      <c r="A1134" t="s">
        <v>16502</v>
      </c>
      <c r="B1134" s="563" t="s">
        <v>16501</v>
      </c>
      <c r="C1134" t="s">
        <v>16651</v>
      </c>
      <c r="D1134" t="s">
        <v>12266</v>
      </c>
      <c r="E1134" t="s">
        <v>17662</v>
      </c>
      <c r="L1134" t="s">
        <v>13829</v>
      </c>
      <c r="N1134" t="s">
        <v>13829</v>
      </c>
      <c r="O1134" t="s">
        <v>11446</v>
      </c>
    </row>
    <row r="1135" spans="1:15" x14ac:dyDescent="0.25">
      <c r="A1135" t="s">
        <v>19410</v>
      </c>
      <c r="B1135" s="563" t="s">
        <v>315</v>
      </c>
    </row>
    <row r="1136" spans="1:15" x14ac:dyDescent="0.25">
      <c r="A1136" t="s">
        <v>16652</v>
      </c>
      <c r="B1136" s="563" t="s">
        <v>16653</v>
      </c>
      <c r="C1136" t="s">
        <v>16654</v>
      </c>
      <c r="D1136" t="s">
        <v>16655</v>
      </c>
      <c r="E1136" t="s">
        <v>16656</v>
      </c>
      <c r="F1136" t="s">
        <v>16657</v>
      </c>
      <c r="H1136" t="s">
        <v>11432</v>
      </c>
      <c r="I1136" s="1" t="s">
        <v>11444</v>
      </c>
      <c r="J1136" t="s">
        <v>16658</v>
      </c>
      <c r="K1136" t="s">
        <v>9142</v>
      </c>
      <c r="L1136" t="s">
        <v>16659</v>
      </c>
      <c r="N1136" t="s">
        <v>16660</v>
      </c>
    </row>
    <row r="1137" spans="1:15" x14ac:dyDescent="0.25">
      <c r="A1137" t="s">
        <v>18195</v>
      </c>
      <c r="B1137" s="563" t="s">
        <v>16661</v>
      </c>
      <c r="C1137" t="s">
        <v>18196</v>
      </c>
      <c r="D1137" t="s">
        <v>12266</v>
      </c>
      <c r="E1137" t="s">
        <v>18197</v>
      </c>
      <c r="F1137" t="s">
        <v>18198</v>
      </c>
      <c r="H1137" t="s">
        <v>11136</v>
      </c>
      <c r="I1137" s="1" t="s">
        <v>11444</v>
      </c>
      <c r="J1137" t="s">
        <v>18199</v>
      </c>
      <c r="K1137" t="s">
        <v>9142</v>
      </c>
      <c r="L1137" t="s">
        <v>16664</v>
      </c>
      <c r="M1137" s="119" t="s">
        <v>19427</v>
      </c>
      <c r="N1137" t="s">
        <v>18205</v>
      </c>
    </row>
    <row r="1138" spans="1:15" x14ac:dyDescent="0.25">
      <c r="A1138" t="s">
        <v>16665</v>
      </c>
      <c r="B1138" s="563" t="s">
        <v>16666</v>
      </c>
      <c r="C1138" t="s">
        <v>16667</v>
      </c>
      <c r="D1138" t="s">
        <v>12231</v>
      </c>
      <c r="E1138" t="s">
        <v>16668</v>
      </c>
      <c r="F1138" t="s">
        <v>16669</v>
      </c>
      <c r="H1138" t="s">
        <v>11136</v>
      </c>
      <c r="I1138" s="1" t="s">
        <v>11444</v>
      </c>
      <c r="J1138" t="s">
        <v>16670</v>
      </c>
      <c r="K1138" t="s">
        <v>9142</v>
      </c>
      <c r="L1138" t="s">
        <v>12451</v>
      </c>
      <c r="M1138" s="119" t="s">
        <v>15983</v>
      </c>
      <c r="N1138" t="s">
        <v>12451</v>
      </c>
    </row>
    <row r="1139" spans="1:15" x14ac:dyDescent="0.25">
      <c r="A1139" t="s">
        <v>18200</v>
      </c>
      <c r="B1139" s="563" t="s">
        <v>18201</v>
      </c>
      <c r="C1139" t="s">
        <v>16662</v>
      </c>
      <c r="D1139" t="s">
        <v>12231</v>
      </c>
      <c r="E1139" t="s">
        <v>16663</v>
      </c>
      <c r="F1139" t="s">
        <v>18202</v>
      </c>
      <c r="H1139" t="s">
        <v>11437</v>
      </c>
      <c r="I1139" s="1" t="s">
        <v>11444</v>
      </c>
      <c r="J1139" t="s">
        <v>18203</v>
      </c>
      <c r="K1139" t="s">
        <v>9142</v>
      </c>
      <c r="L1139" t="s">
        <v>16664</v>
      </c>
      <c r="M1139" s="119" t="s">
        <v>18204</v>
      </c>
      <c r="N1139" t="s">
        <v>18205</v>
      </c>
    </row>
    <row r="1140" spans="1:15" x14ac:dyDescent="0.25">
      <c r="A1140" t="s">
        <v>18938</v>
      </c>
      <c r="B1140" s="563" t="s">
        <v>18937</v>
      </c>
      <c r="C1140" t="s">
        <v>19169</v>
      </c>
      <c r="D1140" t="s">
        <v>12452</v>
      </c>
      <c r="E1140" t="s">
        <v>19755</v>
      </c>
      <c r="F1140" t="s">
        <v>19756</v>
      </c>
      <c r="H1140" t="s">
        <v>19757</v>
      </c>
      <c r="I1140" s="1" t="s">
        <v>11444</v>
      </c>
      <c r="J1140" t="s">
        <v>19758</v>
      </c>
      <c r="K1140" t="s">
        <v>9142</v>
      </c>
      <c r="L1140" t="s">
        <v>13725</v>
      </c>
    </row>
    <row r="1141" spans="1:15" x14ac:dyDescent="0.25">
      <c r="A1141" t="s">
        <v>19295</v>
      </c>
      <c r="B1141" s="563" t="s">
        <v>19296</v>
      </c>
      <c r="C1141" t="s">
        <v>19297</v>
      </c>
      <c r="D1141" t="s">
        <v>12231</v>
      </c>
      <c r="E1141" t="s">
        <v>19298</v>
      </c>
      <c r="F1141" t="s">
        <v>19299</v>
      </c>
      <c r="H1141" t="s">
        <v>11439</v>
      </c>
      <c r="I1141" s="1" t="s">
        <v>11444</v>
      </c>
      <c r="J1141" t="s">
        <v>19300</v>
      </c>
      <c r="K1141" t="s">
        <v>9142</v>
      </c>
      <c r="M1141" s="119" t="s">
        <v>19301</v>
      </c>
      <c r="O1141" t="s">
        <v>19302</v>
      </c>
    </row>
    <row r="1142" spans="1:15" x14ac:dyDescent="0.25">
      <c r="A1142" t="s">
        <v>19533</v>
      </c>
      <c r="B1142" s="563" t="s">
        <v>351</v>
      </c>
    </row>
    <row r="1143" spans="1:15" x14ac:dyDescent="0.25">
      <c r="A1143" t="s">
        <v>19374</v>
      </c>
      <c r="B1143" s="563" t="s">
        <v>330</v>
      </c>
    </row>
    <row r="1144" spans="1:15" x14ac:dyDescent="0.25">
      <c r="A1144" t="s">
        <v>19380</v>
      </c>
      <c r="B1144" s="563" t="s">
        <v>19379</v>
      </c>
      <c r="C1144" t="s">
        <v>19534</v>
      </c>
      <c r="D1144" t="s">
        <v>19535</v>
      </c>
      <c r="E1144" t="s">
        <v>19536</v>
      </c>
      <c r="F1144" t="s">
        <v>19537</v>
      </c>
      <c r="H1144" t="s">
        <v>11432</v>
      </c>
      <c r="I1144" s="1" t="s">
        <v>11444</v>
      </c>
      <c r="J1144" t="s">
        <v>12782</v>
      </c>
      <c r="K1144" t="s">
        <v>9142</v>
      </c>
      <c r="L1144" t="s">
        <v>13119</v>
      </c>
      <c r="N1144" t="s">
        <v>12959</v>
      </c>
    </row>
  </sheetData>
  <autoFilter ref="A1:O1277" xr:uid="{E6AE9038-24D2-4297-B751-2F939459B40C}">
    <sortState xmlns:xlrd2="http://schemas.microsoft.com/office/spreadsheetml/2017/richdata2" ref="A2:O1144">
      <sortCondition ref="A1:A1277"/>
    </sortState>
  </autoFilter>
  <sortState xmlns:xlrd2="http://schemas.microsoft.com/office/spreadsheetml/2017/richdata2" ref="A2:K15">
    <sortCondition ref="A2:A15"/>
    <sortCondition ref="B2:B15"/>
  </sortState>
  <conditionalFormatting sqref="A1208:O1280">
    <cfRule type="expression" dxfId="75" priority="279">
      <formula>AND($A1208&lt;&gt;"",MOD(ROW(),2)=1)</formula>
    </cfRule>
  </conditionalFormatting>
  <conditionalFormatting sqref="A1145:O1207">
    <cfRule type="expression" dxfId="74" priority="271">
      <formula>AND($A1145&lt;&gt;"",MOD(ROW(),2)=1)</formula>
    </cfRule>
  </conditionalFormatting>
  <conditionalFormatting sqref="A2:O1144">
    <cfRule type="expression" dxfId="73" priority="1">
      <formula>MOD(ROW(),2)=1</formula>
    </cfRule>
  </conditionalFormatting>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A6BB0-5F45-493F-8159-4BA794FF7142}">
  <sheetPr codeName="wshBD_Fournisseurs"/>
  <dimension ref="A1:L63"/>
  <sheetViews>
    <sheetView workbookViewId="0">
      <selection activeCell="M1" sqref="M1:M1048576"/>
    </sheetView>
  </sheetViews>
  <sheetFormatPr baseColWidth="10" defaultRowHeight="15" x14ac:dyDescent="0.25"/>
  <cols>
    <col min="1" max="1" width="57.5703125" bestFit="1" customWidth="1"/>
    <col min="2" max="2" width="9" style="1" bestFit="1" customWidth="1"/>
    <col min="3" max="3" width="19.28515625" bestFit="1" customWidth="1"/>
    <col min="4" max="4" width="35.42578125" bestFit="1" customWidth="1"/>
    <col min="5" max="5" width="36" bestFit="1" customWidth="1"/>
    <col min="6" max="6" width="13.5703125" bestFit="1" customWidth="1"/>
    <col min="7" max="7" width="25.85546875" bestFit="1" customWidth="1"/>
    <col min="8" max="8" width="8.85546875" style="1" bestFit="1" customWidth="1"/>
    <col min="9" max="9" width="10.42578125" style="1" bestFit="1" customWidth="1"/>
    <col min="10" max="10" width="9" bestFit="1" customWidth="1"/>
    <col min="11" max="11" width="17.28515625" bestFit="1" customWidth="1"/>
    <col min="12" max="12" width="17.5703125" bestFit="1" customWidth="1"/>
  </cols>
  <sheetData>
    <row r="1" spans="1:12" x14ac:dyDescent="0.25">
      <c r="A1" s="534" t="s">
        <v>11131</v>
      </c>
      <c r="B1" s="534" t="s">
        <v>11132</v>
      </c>
      <c r="C1" s="535" t="s">
        <v>163</v>
      </c>
      <c r="D1" s="534" t="s">
        <v>11133</v>
      </c>
      <c r="E1" s="534" t="s">
        <v>237</v>
      </c>
      <c r="F1" s="535" t="s">
        <v>238</v>
      </c>
      <c r="G1" s="534" t="s">
        <v>239</v>
      </c>
      <c r="H1" s="534" t="s">
        <v>240</v>
      </c>
      <c r="I1" s="535" t="s">
        <v>241</v>
      </c>
      <c r="J1" s="534" t="s">
        <v>242</v>
      </c>
      <c r="K1" s="534" t="s">
        <v>11134</v>
      </c>
      <c r="L1" s="535" t="s">
        <v>11135</v>
      </c>
    </row>
    <row r="2" spans="1:12" x14ac:dyDescent="0.25">
      <c r="A2" t="s">
        <v>11898</v>
      </c>
      <c r="B2" s="1">
        <v>1</v>
      </c>
      <c r="C2" t="s">
        <v>11899</v>
      </c>
      <c r="D2" t="s">
        <v>11900</v>
      </c>
      <c r="E2" t="s">
        <v>11901</v>
      </c>
      <c r="F2" t="s">
        <v>11902</v>
      </c>
      <c r="G2" t="s">
        <v>11903</v>
      </c>
      <c r="H2" s="1" t="s">
        <v>11904</v>
      </c>
    </row>
    <row r="3" spans="1:12" x14ac:dyDescent="0.25">
      <c r="A3" t="s">
        <v>11905</v>
      </c>
      <c r="B3" s="1">
        <v>2</v>
      </c>
      <c r="E3" t="s">
        <v>11906</v>
      </c>
      <c r="G3" t="s">
        <v>11903</v>
      </c>
      <c r="H3" s="1" t="s">
        <v>11904</v>
      </c>
      <c r="I3" s="1" t="s">
        <v>11907</v>
      </c>
      <c r="J3" t="s">
        <v>9142</v>
      </c>
      <c r="K3" t="s">
        <v>11908</v>
      </c>
      <c r="L3" t="s">
        <v>11909</v>
      </c>
    </row>
    <row r="4" spans="1:12" x14ac:dyDescent="0.25">
      <c r="A4" t="s">
        <v>11910</v>
      </c>
      <c r="B4" s="1">
        <v>3</v>
      </c>
    </row>
    <row r="5" spans="1:12" x14ac:dyDescent="0.25">
      <c r="A5" t="s">
        <v>11911</v>
      </c>
      <c r="B5" s="1">
        <v>4</v>
      </c>
      <c r="E5" t="s">
        <v>11912</v>
      </c>
      <c r="F5" t="s">
        <v>11913</v>
      </c>
      <c r="G5" t="s">
        <v>11437</v>
      </c>
      <c r="H5" s="1" t="s">
        <v>9141</v>
      </c>
      <c r="I5" s="1" t="s">
        <v>11914</v>
      </c>
      <c r="J5" t="s">
        <v>9142</v>
      </c>
      <c r="K5" t="s">
        <v>11915</v>
      </c>
      <c r="L5" t="s">
        <v>11916</v>
      </c>
    </row>
    <row r="6" spans="1:12" x14ac:dyDescent="0.25">
      <c r="A6" t="s">
        <v>11917</v>
      </c>
      <c r="B6" s="1">
        <v>5</v>
      </c>
    </row>
    <row r="7" spans="1:12" x14ac:dyDescent="0.25">
      <c r="A7" t="s">
        <v>11918</v>
      </c>
      <c r="B7" s="1">
        <v>6</v>
      </c>
      <c r="J7" t="s">
        <v>9142</v>
      </c>
      <c r="K7" t="s">
        <v>11919</v>
      </c>
      <c r="L7" t="s">
        <v>11920</v>
      </c>
    </row>
    <row r="8" spans="1:12" x14ac:dyDescent="0.25">
      <c r="A8" t="s">
        <v>11921</v>
      </c>
      <c r="B8" s="1">
        <v>7</v>
      </c>
      <c r="C8" t="s">
        <v>11922</v>
      </c>
      <c r="D8" t="s">
        <v>11923</v>
      </c>
      <c r="E8" t="s">
        <v>11924</v>
      </c>
      <c r="F8" t="s">
        <v>11925</v>
      </c>
      <c r="G8" t="s">
        <v>11437</v>
      </c>
      <c r="H8" s="1" t="s">
        <v>11926</v>
      </c>
      <c r="I8" s="1" t="s">
        <v>11927</v>
      </c>
      <c r="J8" t="s">
        <v>9142</v>
      </c>
      <c r="K8" t="s">
        <v>11928</v>
      </c>
      <c r="L8" t="s">
        <v>11929</v>
      </c>
    </row>
    <row r="9" spans="1:12" x14ac:dyDescent="0.25">
      <c r="A9" t="s">
        <v>11930</v>
      </c>
      <c r="B9" s="1">
        <v>8</v>
      </c>
      <c r="C9" t="s">
        <v>11931</v>
      </c>
      <c r="D9" t="s">
        <v>11932</v>
      </c>
      <c r="E9" t="s">
        <v>11933</v>
      </c>
      <c r="G9" t="s">
        <v>11466</v>
      </c>
      <c r="H9" s="1" t="s">
        <v>11926</v>
      </c>
      <c r="I9" s="1" t="s">
        <v>11467</v>
      </c>
      <c r="J9" t="s">
        <v>9142</v>
      </c>
      <c r="K9" t="s">
        <v>11934</v>
      </c>
      <c r="L9" t="s">
        <v>11935</v>
      </c>
    </row>
    <row r="10" spans="1:12" x14ac:dyDescent="0.25">
      <c r="A10" t="s">
        <v>11936</v>
      </c>
      <c r="B10" s="1">
        <v>9</v>
      </c>
      <c r="E10" t="s">
        <v>11937</v>
      </c>
      <c r="G10" t="s">
        <v>11938</v>
      </c>
      <c r="H10" s="1" t="s">
        <v>11904</v>
      </c>
      <c r="I10" s="1" t="s">
        <v>11939</v>
      </c>
      <c r="J10" t="s">
        <v>9142</v>
      </c>
      <c r="K10" t="s">
        <v>11940</v>
      </c>
      <c r="L10" t="s">
        <v>11941</v>
      </c>
    </row>
    <row r="11" spans="1:12" x14ac:dyDescent="0.25">
      <c r="A11" t="s">
        <v>11942</v>
      </c>
      <c r="B11" s="1">
        <v>10</v>
      </c>
    </row>
    <row r="12" spans="1:12" x14ac:dyDescent="0.25">
      <c r="A12" t="s">
        <v>11943</v>
      </c>
      <c r="B12" s="1">
        <v>11</v>
      </c>
      <c r="E12" t="s">
        <v>11944</v>
      </c>
      <c r="G12" t="s">
        <v>11438</v>
      </c>
      <c r="H12" s="1" t="s">
        <v>9141</v>
      </c>
      <c r="I12" s="1" t="s">
        <v>11945</v>
      </c>
      <c r="J12" t="s">
        <v>9142</v>
      </c>
    </row>
    <row r="13" spans="1:12" x14ac:dyDescent="0.25">
      <c r="A13" t="s">
        <v>11946</v>
      </c>
      <c r="B13" s="1">
        <v>12</v>
      </c>
      <c r="E13" t="s">
        <v>11947</v>
      </c>
      <c r="F13" t="s">
        <v>11948</v>
      </c>
      <c r="G13" t="s">
        <v>11903</v>
      </c>
      <c r="H13" s="1" t="s">
        <v>11904</v>
      </c>
      <c r="I13" s="1" t="s">
        <v>11949</v>
      </c>
      <c r="J13" t="s">
        <v>9142</v>
      </c>
      <c r="K13" t="s">
        <v>11950</v>
      </c>
      <c r="L13" t="s">
        <v>11951</v>
      </c>
    </row>
    <row r="14" spans="1:12" x14ac:dyDescent="0.25">
      <c r="A14" t="s">
        <v>11952</v>
      </c>
      <c r="B14" s="1">
        <v>13</v>
      </c>
      <c r="E14" t="s">
        <v>11953</v>
      </c>
      <c r="F14" t="s">
        <v>11954</v>
      </c>
      <c r="G14" t="s">
        <v>11903</v>
      </c>
      <c r="H14" s="1" t="s">
        <v>11904</v>
      </c>
      <c r="I14" s="1" t="s">
        <v>11955</v>
      </c>
      <c r="J14" t="s">
        <v>9142</v>
      </c>
    </row>
    <row r="15" spans="1:12" x14ac:dyDescent="0.25">
      <c r="A15" t="s">
        <v>11956</v>
      </c>
      <c r="B15" s="1">
        <v>14</v>
      </c>
      <c r="E15" t="s">
        <v>11957</v>
      </c>
      <c r="G15" t="s">
        <v>11439</v>
      </c>
      <c r="H15" s="1" t="s">
        <v>11926</v>
      </c>
      <c r="I15" s="1" t="s">
        <v>11958</v>
      </c>
      <c r="J15" t="s">
        <v>9142</v>
      </c>
      <c r="K15" t="s">
        <v>11959</v>
      </c>
      <c r="L15" t="s">
        <v>11960</v>
      </c>
    </row>
    <row r="16" spans="1:12" x14ac:dyDescent="0.25">
      <c r="A16" t="s">
        <v>11961</v>
      </c>
      <c r="B16" s="1">
        <v>15</v>
      </c>
      <c r="C16" t="s">
        <v>11962</v>
      </c>
      <c r="D16" t="s">
        <v>11963</v>
      </c>
      <c r="E16" t="s">
        <v>11964</v>
      </c>
      <c r="F16" t="s">
        <v>11965</v>
      </c>
      <c r="G16" t="s">
        <v>11435</v>
      </c>
      <c r="H16" s="1" t="s">
        <v>9141</v>
      </c>
      <c r="I16" s="1" t="s">
        <v>11966</v>
      </c>
      <c r="J16" t="s">
        <v>9142</v>
      </c>
      <c r="K16" t="s">
        <v>11967</v>
      </c>
      <c r="L16" t="s">
        <v>11968</v>
      </c>
    </row>
    <row r="17" spans="1:12" x14ac:dyDescent="0.25">
      <c r="A17" t="s">
        <v>11969</v>
      </c>
      <c r="B17" s="1">
        <v>16</v>
      </c>
      <c r="C17" t="s">
        <v>11970</v>
      </c>
      <c r="D17" t="s">
        <v>11971</v>
      </c>
      <c r="E17" t="s">
        <v>11972</v>
      </c>
      <c r="G17" t="s">
        <v>11430</v>
      </c>
      <c r="H17" s="1" t="s">
        <v>11926</v>
      </c>
      <c r="I17" s="1" t="s">
        <v>11973</v>
      </c>
      <c r="J17" t="s">
        <v>9142</v>
      </c>
    </row>
    <row r="18" spans="1:12" x14ac:dyDescent="0.25">
      <c r="A18" t="s">
        <v>11974</v>
      </c>
      <c r="B18" s="1">
        <v>17</v>
      </c>
    </row>
    <row r="19" spans="1:12" x14ac:dyDescent="0.25">
      <c r="A19" t="s">
        <v>11975</v>
      </c>
      <c r="B19" s="1">
        <v>18</v>
      </c>
      <c r="H19" s="1" t="s">
        <v>9141</v>
      </c>
    </row>
    <row r="20" spans="1:12" x14ac:dyDescent="0.25">
      <c r="A20" t="s">
        <v>11976</v>
      </c>
      <c r="B20" s="1">
        <v>19</v>
      </c>
      <c r="E20" t="s">
        <v>11977</v>
      </c>
      <c r="G20" t="s">
        <v>11432</v>
      </c>
      <c r="H20" s="1" t="s">
        <v>11926</v>
      </c>
      <c r="I20" s="1" t="s">
        <v>11978</v>
      </c>
      <c r="J20" t="s">
        <v>9142</v>
      </c>
      <c r="K20" t="s">
        <v>11979</v>
      </c>
      <c r="L20" t="s">
        <v>11980</v>
      </c>
    </row>
    <row r="21" spans="1:12" x14ac:dyDescent="0.25">
      <c r="A21" t="s">
        <v>11981</v>
      </c>
      <c r="B21" s="1">
        <v>20</v>
      </c>
      <c r="E21" t="s">
        <v>11982</v>
      </c>
      <c r="F21" t="s">
        <v>11983</v>
      </c>
      <c r="G21" t="s">
        <v>11430</v>
      </c>
      <c r="H21" s="1" t="s">
        <v>11926</v>
      </c>
      <c r="I21" s="1" t="s">
        <v>11984</v>
      </c>
      <c r="J21" t="s">
        <v>9142</v>
      </c>
      <c r="K21" t="s">
        <v>11985</v>
      </c>
      <c r="L21" t="s">
        <v>11986</v>
      </c>
    </row>
    <row r="22" spans="1:12" x14ac:dyDescent="0.25">
      <c r="A22" t="s">
        <v>11987</v>
      </c>
      <c r="B22" s="1">
        <v>21</v>
      </c>
      <c r="E22" t="s">
        <v>11988</v>
      </c>
      <c r="F22" t="s">
        <v>11989</v>
      </c>
      <c r="G22" t="s">
        <v>11990</v>
      </c>
      <c r="I22" s="1" t="s">
        <v>11991</v>
      </c>
      <c r="J22" t="s">
        <v>11992</v>
      </c>
    </row>
    <row r="23" spans="1:12" x14ac:dyDescent="0.25">
      <c r="A23" t="s">
        <v>11993</v>
      </c>
      <c r="B23" s="1">
        <v>22</v>
      </c>
    </row>
    <row r="24" spans="1:12" x14ac:dyDescent="0.25">
      <c r="A24" t="s">
        <v>11994</v>
      </c>
      <c r="B24" s="1">
        <v>23</v>
      </c>
      <c r="E24" t="s">
        <v>11995</v>
      </c>
      <c r="G24" t="s">
        <v>11437</v>
      </c>
      <c r="H24" s="1" t="s">
        <v>9141</v>
      </c>
      <c r="I24" s="1" t="s">
        <v>11996</v>
      </c>
      <c r="J24" t="s">
        <v>9142</v>
      </c>
    </row>
    <row r="25" spans="1:12" x14ac:dyDescent="0.25">
      <c r="A25" t="s">
        <v>11997</v>
      </c>
      <c r="B25" s="1">
        <v>24</v>
      </c>
      <c r="E25" t="s">
        <v>11998</v>
      </c>
      <c r="G25" t="s">
        <v>11136</v>
      </c>
      <c r="H25" s="1" t="s">
        <v>9141</v>
      </c>
      <c r="I25" s="1" t="s">
        <v>11999</v>
      </c>
      <c r="J25" t="s">
        <v>9142</v>
      </c>
      <c r="K25" t="s">
        <v>12000</v>
      </c>
      <c r="L25" t="s">
        <v>12001</v>
      </c>
    </row>
    <row r="26" spans="1:12" x14ac:dyDescent="0.25">
      <c r="A26" t="s">
        <v>12002</v>
      </c>
      <c r="B26" s="1">
        <v>25</v>
      </c>
      <c r="C26" t="s">
        <v>12003</v>
      </c>
      <c r="D26" t="s">
        <v>12004</v>
      </c>
      <c r="E26" t="s">
        <v>12005</v>
      </c>
      <c r="G26" t="s">
        <v>12006</v>
      </c>
      <c r="H26" s="1" t="s">
        <v>9141</v>
      </c>
      <c r="I26" s="1" t="s">
        <v>12007</v>
      </c>
      <c r="J26" t="s">
        <v>9142</v>
      </c>
      <c r="K26" t="s">
        <v>12008</v>
      </c>
      <c r="L26" t="s">
        <v>12009</v>
      </c>
    </row>
    <row r="27" spans="1:12" x14ac:dyDescent="0.25">
      <c r="A27" t="s">
        <v>12010</v>
      </c>
      <c r="B27" s="1">
        <v>26</v>
      </c>
      <c r="C27" t="s">
        <v>12011</v>
      </c>
      <c r="D27" t="s">
        <v>12012</v>
      </c>
      <c r="E27" t="s">
        <v>12013</v>
      </c>
      <c r="G27" t="s">
        <v>11480</v>
      </c>
      <c r="H27" s="1" t="s">
        <v>9141</v>
      </c>
      <c r="I27" s="1" t="s">
        <v>12014</v>
      </c>
      <c r="J27" t="s">
        <v>9142</v>
      </c>
    </row>
    <row r="28" spans="1:12" x14ac:dyDescent="0.25">
      <c r="A28" t="s">
        <v>12015</v>
      </c>
      <c r="B28" s="1">
        <v>27</v>
      </c>
      <c r="E28" t="s">
        <v>12016</v>
      </c>
      <c r="G28" t="s">
        <v>11437</v>
      </c>
      <c r="H28" s="1" t="s">
        <v>9141</v>
      </c>
      <c r="I28" s="1" t="s">
        <v>12017</v>
      </c>
      <c r="J28" t="s">
        <v>9142</v>
      </c>
      <c r="K28" t="s">
        <v>12018</v>
      </c>
      <c r="L28" t="s">
        <v>12019</v>
      </c>
    </row>
    <row r="29" spans="1:12" x14ac:dyDescent="0.25">
      <c r="A29" t="s">
        <v>12020</v>
      </c>
      <c r="B29" s="1">
        <v>28</v>
      </c>
      <c r="C29" t="s">
        <v>12021</v>
      </c>
      <c r="D29" t="s">
        <v>12022</v>
      </c>
      <c r="E29" t="s">
        <v>12023</v>
      </c>
      <c r="F29" t="s">
        <v>12024</v>
      </c>
      <c r="G29" t="s">
        <v>11430</v>
      </c>
      <c r="H29" s="1" t="s">
        <v>9141</v>
      </c>
      <c r="I29" s="1" t="s">
        <v>12025</v>
      </c>
      <c r="J29" t="s">
        <v>9142</v>
      </c>
      <c r="K29" t="s">
        <v>12026</v>
      </c>
      <c r="L29" t="s">
        <v>12027</v>
      </c>
    </row>
    <row r="30" spans="1:12" x14ac:dyDescent="0.25">
      <c r="A30" t="s">
        <v>12028</v>
      </c>
      <c r="B30" s="1">
        <v>29</v>
      </c>
      <c r="C30" t="s">
        <v>11445</v>
      </c>
      <c r="D30" t="s">
        <v>12029</v>
      </c>
      <c r="E30" t="s">
        <v>12030</v>
      </c>
      <c r="F30" t="s">
        <v>12031</v>
      </c>
      <c r="G30" t="s">
        <v>11136</v>
      </c>
      <c r="H30" s="1" t="s">
        <v>9141</v>
      </c>
      <c r="I30" s="1" t="s">
        <v>11441</v>
      </c>
      <c r="J30" t="s">
        <v>9142</v>
      </c>
      <c r="K30" t="s">
        <v>12032</v>
      </c>
      <c r="L30" t="s">
        <v>12033</v>
      </c>
    </row>
    <row r="31" spans="1:12" x14ac:dyDescent="0.25">
      <c r="A31" t="s">
        <v>12034</v>
      </c>
      <c r="B31" s="1">
        <v>30</v>
      </c>
      <c r="E31" t="s">
        <v>12035</v>
      </c>
      <c r="F31" t="s">
        <v>12036</v>
      </c>
      <c r="G31" t="s">
        <v>11444</v>
      </c>
      <c r="H31" s="1" t="s">
        <v>11926</v>
      </c>
      <c r="I31" s="1" t="s">
        <v>12037</v>
      </c>
    </row>
    <row r="32" spans="1:12" x14ac:dyDescent="0.25">
      <c r="A32" t="s">
        <v>12038</v>
      </c>
      <c r="B32" s="1">
        <v>31</v>
      </c>
      <c r="C32" t="s">
        <v>12039</v>
      </c>
      <c r="D32" t="s">
        <v>12040</v>
      </c>
      <c r="E32" t="s">
        <v>12041</v>
      </c>
      <c r="F32" t="s">
        <v>12042</v>
      </c>
      <c r="G32" t="s">
        <v>11136</v>
      </c>
      <c r="H32" s="1" t="s">
        <v>11926</v>
      </c>
      <c r="I32" s="1" t="s">
        <v>12043</v>
      </c>
      <c r="J32" t="s">
        <v>9142</v>
      </c>
      <c r="K32" t="s">
        <v>12044</v>
      </c>
      <c r="L32" t="s">
        <v>12045</v>
      </c>
    </row>
    <row r="33" spans="1:12" x14ac:dyDescent="0.25">
      <c r="A33" t="s">
        <v>12046</v>
      </c>
      <c r="B33" s="1">
        <v>32</v>
      </c>
      <c r="C33" t="s">
        <v>12047</v>
      </c>
      <c r="D33" t="s">
        <v>12048</v>
      </c>
    </row>
    <row r="34" spans="1:12" x14ac:dyDescent="0.25">
      <c r="A34" t="s">
        <v>12049</v>
      </c>
      <c r="B34" s="1">
        <v>33</v>
      </c>
      <c r="C34" t="s">
        <v>12050</v>
      </c>
      <c r="D34" t="s">
        <v>12051</v>
      </c>
      <c r="E34" t="s">
        <v>12052</v>
      </c>
      <c r="F34" t="s">
        <v>12053</v>
      </c>
      <c r="G34" t="s">
        <v>11437</v>
      </c>
      <c r="H34" s="1" t="s">
        <v>11926</v>
      </c>
      <c r="I34" s="1" t="s">
        <v>12054</v>
      </c>
      <c r="J34" t="s">
        <v>9142</v>
      </c>
      <c r="K34" t="s">
        <v>12055</v>
      </c>
      <c r="L34" t="s">
        <v>12056</v>
      </c>
    </row>
    <row r="35" spans="1:12" x14ac:dyDescent="0.25">
      <c r="A35" t="s">
        <v>12057</v>
      </c>
      <c r="B35" s="1">
        <v>34</v>
      </c>
      <c r="E35" t="s">
        <v>12058</v>
      </c>
      <c r="G35" t="s">
        <v>11439</v>
      </c>
      <c r="H35" s="1" t="s">
        <v>9141</v>
      </c>
      <c r="I35" s="1" t="s">
        <v>12059</v>
      </c>
      <c r="J35" t="s">
        <v>9142</v>
      </c>
      <c r="K35" t="s">
        <v>12060</v>
      </c>
      <c r="L35" t="s">
        <v>12061</v>
      </c>
    </row>
    <row r="36" spans="1:12" x14ac:dyDescent="0.25">
      <c r="A36" t="s">
        <v>12062</v>
      </c>
      <c r="B36" s="1">
        <v>35</v>
      </c>
      <c r="C36" t="s">
        <v>12063</v>
      </c>
      <c r="D36" t="s">
        <v>12064</v>
      </c>
      <c r="E36" t="s">
        <v>12065</v>
      </c>
      <c r="G36" t="s">
        <v>11436</v>
      </c>
      <c r="H36" s="1" t="s">
        <v>9141</v>
      </c>
      <c r="I36" s="1" t="s">
        <v>12066</v>
      </c>
      <c r="J36" t="s">
        <v>9142</v>
      </c>
      <c r="K36" t="s">
        <v>12067</v>
      </c>
      <c r="L36" t="s">
        <v>12068</v>
      </c>
    </row>
    <row r="37" spans="1:12" x14ac:dyDescent="0.25">
      <c r="A37" t="s">
        <v>12069</v>
      </c>
      <c r="B37" s="1">
        <v>36</v>
      </c>
      <c r="C37" t="s">
        <v>12070</v>
      </c>
      <c r="D37" t="s">
        <v>12071</v>
      </c>
      <c r="E37" t="s">
        <v>12072</v>
      </c>
      <c r="G37" t="s">
        <v>11439</v>
      </c>
      <c r="H37" s="1" t="s">
        <v>11926</v>
      </c>
      <c r="I37" s="1" t="s">
        <v>12073</v>
      </c>
      <c r="J37" t="s">
        <v>9142</v>
      </c>
      <c r="K37" t="s">
        <v>12074</v>
      </c>
      <c r="L37" t="s">
        <v>12075</v>
      </c>
    </row>
    <row r="38" spans="1:12" x14ac:dyDescent="0.25">
      <c r="A38" t="s">
        <v>12076</v>
      </c>
      <c r="B38" s="1">
        <v>37</v>
      </c>
      <c r="E38" t="s">
        <v>12077</v>
      </c>
      <c r="G38" t="s">
        <v>11437</v>
      </c>
      <c r="H38" s="1" t="s">
        <v>11926</v>
      </c>
      <c r="I38" s="1" t="s">
        <v>12078</v>
      </c>
      <c r="J38" t="s">
        <v>9142</v>
      </c>
      <c r="K38" t="s">
        <v>12079</v>
      </c>
      <c r="L38" t="s">
        <v>12080</v>
      </c>
    </row>
    <row r="39" spans="1:12" x14ac:dyDescent="0.25">
      <c r="A39" t="s">
        <v>12081</v>
      </c>
      <c r="B39" s="1">
        <v>38</v>
      </c>
      <c r="C39" t="s">
        <v>12082</v>
      </c>
      <c r="D39" t="s">
        <v>12083</v>
      </c>
      <c r="E39" t="s">
        <v>12084</v>
      </c>
      <c r="G39" t="s">
        <v>11136</v>
      </c>
      <c r="H39" s="1" t="s">
        <v>9141</v>
      </c>
      <c r="I39" s="1" t="s">
        <v>12085</v>
      </c>
      <c r="J39" t="s">
        <v>9142</v>
      </c>
      <c r="K39" t="s">
        <v>12086</v>
      </c>
      <c r="L39" t="s">
        <v>12087</v>
      </c>
    </row>
    <row r="40" spans="1:12" x14ac:dyDescent="0.25">
      <c r="A40" t="s">
        <v>12088</v>
      </c>
      <c r="B40" s="1">
        <v>39</v>
      </c>
      <c r="C40" t="s">
        <v>11446</v>
      </c>
      <c r="D40" t="s">
        <v>12089</v>
      </c>
      <c r="E40" t="s">
        <v>12090</v>
      </c>
      <c r="F40" t="s">
        <v>11431</v>
      </c>
      <c r="G40" t="s">
        <v>11432</v>
      </c>
      <c r="H40" s="1" t="s">
        <v>11926</v>
      </c>
      <c r="I40" s="1" t="s">
        <v>11433</v>
      </c>
      <c r="J40" t="s">
        <v>9142</v>
      </c>
      <c r="K40" t="s">
        <v>12091</v>
      </c>
      <c r="L40" t="s">
        <v>12092</v>
      </c>
    </row>
    <row r="41" spans="1:12" x14ac:dyDescent="0.25">
      <c r="A41" t="s">
        <v>12093</v>
      </c>
      <c r="B41" s="1">
        <v>40</v>
      </c>
      <c r="E41" t="s">
        <v>12094</v>
      </c>
      <c r="G41" t="s">
        <v>11136</v>
      </c>
      <c r="H41" s="1" t="s">
        <v>11926</v>
      </c>
      <c r="J41" t="s">
        <v>9142</v>
      </c>
      <c r="K41" t="s">
        <v>12095</v>
      </c>
      <c r="L41" t="s">
        <v>12096</v>
      </c>
    </row>
    <row r="42" spans="1:12" x14ac:dyDescent="0.25">
      <c r="A42" t="s">
        <v>12097</v>
      </c>
      <c r="B42" s="1">
        <v>41</v>
      </c>
      <c r="E42" t="s">
        <v>12098</v>
      </c>
      <c r="G42" t="s">
        <v>11903</v>
      </c>
      <c r="H42" s="1" t="s">
        <v>11904</v>
      </c>
      <c r="I42" s="1" t="s">
        <v>12099</v>
      </c>
      <c r="J42" t="s">
        <v>9142</v>
      </c>
      <c r="K42" t="s">
        <v>12100</v>
      </c>
      <c r="L42" t="s">
        <v>12101</v>
      </c>
    </row>
    <row r="43" spans="1:12" x14ac:dyDescent="0.25">
      <c r="A43" t="s">
        <v>12102</v>
      </c>
      <c r="B43" s="1">
        <v>42</v>
      </c>
    </row>
    <row r="44" spans="1:12" x14ac:dyDescent="0.25">
      <c r="A44" t="s">
        <v>12103</v>
      </c>
      <c r="B44" s="1">
        <v>43</v>
      </c>
      <c r="E44" t="s">
        <v>12104</v>
      </c>
      <c r="G44" t="s">
        <v>11434</v>
      </c>
      <c r="H44" s="1" t="s">
        <v>11926</v>
      </c>
      <c r="I44" s="1" t="s">
        <v>12105</v>
      </c>
      <c r="J44" t="s">
        <v>9142</v>
      </c>
      <c r="K44" t="s">
        <v>12106</v>
      </c>
      <c r="L44" t="s">
        <v>12107</v>
      </c>
    </row>
    <row r="45" spans="1:12" x14ac:dyDescent="0.25">
      <c r="A45" t="s">
        <v>12108</v>
      </c>
      <c r="B45" s="1">
        <v>44</v>
      </c>
      <c r="K45" t="s">
        <v>12109</v>
      </c>
      <c r="L45" t="s">
        <v>12110</v>
      </c>
    </row>
    <row r="46" spans="1:12" x14ac:dyDescent="0.25">
      <c r="A46" t="s">
        <v>12111</v>
      </c>
      <c r="B46" s="1">
        <v>45</v>
      </c>
      <c r="C46" t="s">
        <v>12112</v>
      </c>
      <c r="D46" t="s">
        <v>12113</v>
      </c>
      <c r="E46" t="s">
        <v>12114</v>
      </c>
      <c r="F46" t="s">
        <v>12115</v>
      </c>
      <c r="G46" t="s">
        <v>11903</v>
      </c>
      <c r="H46" s="1" t="s">
        <v>11904</v>
      </c>
      <c r="I46" s="1" t="s">
        <v>12116</v>
      </c>
      <c r="J46" t="s">
        <v>9142</v>
      </c>
    </row>
    <row r="47" spans="1:12" x14ac:dyDescent="0.25">
      <c r="A47" t="s">
        <v>12117</v>
      </c>
      <c r="B47" s="1">
        <v>46</v>
      </c>
      <c r="C47" t="s">
        <v>11475</v>
      </c>
      <c r="D47" t="s">
        <v>12118</v>
      </c>
      <c r="E47" t="s">
        <v>12119</v>
      </c>
      <c r="G47" t="s">
        <v>12120</v>
      </c>
      <c r="H47" s="1" t="s">
        <v>9141</v>
      </c>
      <c r="I47" s="1" t="s">
        <v>12121</v>
      </c>
      <c r="J47" t="s">
        <v>9142</v>
      </c>
      <c r="K47" t="s">
        <v>12122</v>
      </c>
      <c r="L47" t="s">
        <v>12123</v>
      </c>
    </row>
    <row r="48" spans="1:12" x14ac:dyDescent="0.25">
      <c r="A48" t="s">
        <v>12124</v>
      </c>
      <c r="B48" s="1">
        <v>47</v>
      </c>
      <c r="H48" s="1" t="s">
        <v>9141</v>
      </c>
    </row>
    <row r="49" spans="1:12" x14ac:dyDescent="0.25">
      <c r="A49" t="s">
        <v>12125</v>
      </c>
      <c r="B49" s="1">
        <v>48</v>
      </c>
      <c r="E49" t="s">
        <v>12126</v>
      </c>
      <c r="F49" t="s">
        <v>11925</v>
      </c>
      <c r="G49" t="s">
        <v>11437</v>
      </c>
      <c r="H49" s="1" t="s">
        <v>9141</v>
      </c>
      <c r="I49" s="1" t="s">
        <v>12127</v>
      </c>
      <c r="J49" t="s">
        <v>9142</v>
      </c>
      <c r="K49" t="s">
        <v>12128</v>
      </c>
      <c r="L49" t="s">
        <v>12129</v>
      </c>
    </row>
    <row r="50" spans="1:12" x14ac:dyDescent="0.25">
      <c r="A50" t="s">
        <v>12130</v>
      </c>
      <c r="B50" s="1">
        <v>49</v>
      </c>
      <c r="E50" t="s">
        <v>12131</v>
      </c>
      <c r="F50" t="s">
        <v>12132</v>
      </c>
      <c r="G50" t="s">
        <v>11903</v>
      </c>
      <c r="H50" s="1" t="s">
        <v>11904</v>
      </c>
      <c r="I50" s="1" t="s">
        <v>12133</v>
      </c>
      <c r="J50" t="s">
        <v>9142</v>
      </c>
      <c r="K50" t="s">
        <v>12134</v>
      </c>
      <c r="L50" t="s">
        <v>12135</v>
      </c>
    </row>
    <row r="51" spans="1:12" x14ac:dyDescent="0.25">
      <c r="A51" t="s">
        <v>12136</v>
      </c>
      <c r="B51" s="1">
        <v>50</v>
      </c>
      <c r="E51" t="s">
        <v>12137</v>
      </c>
      <c r="G51" t="s">
        <v>11439</v>
      </c>
      <c r="H51" s="1" t="s">
        <v>9141</v>
      </c>
      <c r="I51" s="1" t="s">
        <v>12138</v>
      </c>
      <c r="J51" t="s">
        <v>9142</v>
      </c>
      <c r="K51" t="s">
        <v>12139</v>
      </c>
      <c r="L51" t="s">
        <v>12140</v>
      </c>
    </row>
    <row r="52" spans="1:12" x14ac:dyDescent="0.25">
      <c r="A52" t="s">
        <v>12141</v>
      </c>
      <c r="B52" s="1">
        <v>51</v>
      </c>
      <c r="D52" t="s">
        <v>12142</v>
      </c>
      <c r="E52" t="s">
        <v>12143</v>
      </c>
      <c r="G52" t="s">
        <v>12144</v>
      </c>
      <c r="H52" s="1" t="s">
        <v>9141</v>
      </c>
      <c r="I52" s="1" t="s">
        <v>12145</v>
      </c>
      <c r="J52" t="s">
        <v>9142</v>
      </c>
      <c r="K52" t="s">
        <v>12146</v>
      </c>
      <c r="L52" t="s">
        <v>12147</v>
      </c>
    </row>
    <row r="53" spans="1:12" x14ac:dyDescent="0.25">
      <c r="A53" t="s">
        <v>12148</v>
      </c>
      <c r="B53" s="1">
        <v>52</v>
      </c>
      <c r="E53" t="s">
        <v>12149</v>
      </c>
      <c r="G53" t="s">
        <v>11136</v>
      </c>
      <c r="H53" s="1" t="s">
        <v>11926</v>
      </c>
      <c r="K53" t="s">
        <v>12150</v>
      </c>
      <c r="L53" t="s">
        <v>12151</v>
      </c>
    </row>
    <row r="54" spans="1:12" x14ac:dyDescent="0.25">
      <c r="A54" t="s">
        <v>12152</v>
      </c>
      <c r="B54" s="1">
        <v>53</v>
      </c>
      <c r="E54" t="s">
        <v>12153</v>
      </c>
      <c r="F54" t="s">
        <v>12154</v>
      </c>
      <c r="G54" t="s">
        <v>11437</v>
      </c>
      <c r="H54" s="1" t="s">
        <v>11926</v>
      </c>
      <c r="I54" s="1" t="s">
        <v>12155</v>
      </c>
      <c r="J54" t="s">
        <v>9142</v>
      </c>
    </row>
    <row r="55" spans="1:12" x14ac:dyDescent="0.25">
      <c r="A55" t="s">
        <v>12156</v>
      </c>
      <c r="B55" s="1">
        <v>54</v>
      </c>
      <c r="E55" t="s">
        <v>12157</v>
      </c>
      <c r="G55" t="s">
        <v>11136</v>
      </c>
      <c r="H55" s="1" t="s">
        <v>9141</v>
      </c>
      <c r="J55" t="s">
        <v>9142</v>
      </c>
      <c r="K55" t="s">
        <v>12158</v>
      </c>
      <c r="L55" t="s">
        <v>12159</v>
      </c>
    </row>
    <row r="56" spans="1:12" x14ac:dyDescent="0.25">
      <c r="A56" t="s">
        <v>12160</v>
      </c>
      <c r="B56" s="1">
        <v>55</v>
      </c>
      <c r="E56" t="s">
        <v>12161</v>
      </c>
      <c r="G56" t="s">
        <v>11444</v>
      </c>
      <c r="H56" s="1" t="s">
        <v>11926</v>
      </c>
      <c r="I56" s="1" t="s">
        <v>12162</v>
      </c>
      <c r="J56" t="s">
        <v>9142</v>
      </c>
    </row>
    <row r="57" spans="1:12" x14ac:dyDescent="0.25">
      <c r="A57" t="s">
        <v>12163</v>
      </c>
      <c r="B57" s="1">
        <v>56</v>
      </c>
    </row>
    <row r="58" spans="1:12" x14ac:dyDescent="0.25">
      <c r="A58" t="s">
        <v>12164</v>
      </c>
      <c r="B58" s="1">
        <v>57</v>
      </c>
    </row>
    <row r="59" spans="1:12" x14ac:dyDescent="0.25">
      <c r="A59" t="s">
        <v>12165</v>
      </c>
      <c r="B59" s="1">
        <v>58</v>
      </c>
      <c r="E59" t="s">
        <v>12166</v>
      </c>
      <c r="F59" t="s">
        <v>12167</v>
      </c>
      <c r="G59" t="s">
        <v>12168</v>
      </c>
      <c r="H59" s="1" t="s">
        <v>12169</v>
      </c>
      <c r="I59" s="1" t="s">
        <v>12170</v>
      </c>
      <c r="J59" t="s">
        <v>9140</v>
      </c>
    </row>
    <row r="60" spans="1:12" x14ac:dyDescent="0.25">
      <c r="A60" t="s">
        <v>12171</v>
      </c>
      <c r="B60" s="1">
        <v>59</v>
      </c>
      <c r="E60" t="s">
        <v>12172</v>
      </c>
      <c r="G60" t="s">
        <v>11903</v>
      </c>
      <c r="H60" s="1" t="s">
        <v>11904</v>
      </c>
      <c r="I60" s="1" t="s">
        <v>12173</v>
      </c>
      <c r="J60" t="s">
        <v>9142</v>
      </c>
      <c r="K60" t="s">
        <v>12174</v>
      </c>
      <c r="L60" t="s">
        <v>12175</v>
      </c>
    </row>
    <row r="61" spans="1:12" x14ac:dyDescent="0.25">
      <c r="A61" t="s">
        <v>12176</v>
      </c>
      <c r="B61" s="1">
        <v>60</v>
      </c>
      <c r="E61" t="s">
        <v>12177</v>
      </c>
      <c r="G61" t="s">
        <v>12178</v>
      </c>
      <c r="I61" s="1" t="s">
        <v>12179</v>
      </c>
      <c r="J61" t="s">
        <v>11474</v>
      </c>
      <c r="K61" t="s">
        <v>12180</v>
      </c>
      <c r="L61" t="s">
        <v>12181</v>
      </c>
    </row>
    <row r="62" spans="1:12" x14ac:dyDescent="0.25">
      <c r="A62" t="s">
        <v>12182</v>
      </c>
      <c r="B62" s="1">
        <v>61</v>
      </c>
      <c r="C62" t="s">
        <v>12183</v>
      </c>
      <c r="D62" t="s">
        <v>12184</v>
      </c>
      <c r="E62" t="s">
        <v>12185</v>
      </c>
      <c r="F62" t="s">
        <v>12186</v>
      </c>
      <c r="G62" t="s">
        <v>11478</v>
      </c>
      <c r="H62" s="1" t="s">
        <v>11926</v>
      </c>
      <c r="I62" s="1" t="s">
        <v>12187</v>
      </c>
      <c r="J62" t="s">
        <v>9142</v>
      </c>
      <c r="K62" t="s">
        <v>12188</v>
      </c>
      <c r="L62" t="s">
        <v>12189</v>
      </c>
    </row>
    <row r="63" spans="1:12" x14ac:dyDescent="0.25">
      <c r="A63" t="s">
        <v>12190</v>
      </c>
      <c r="B63" s="1">
        <v>62</v>
      </c>
      <c r="C63" t="s">
        <v>12191</v>
      </c>
      <c r="D63" t="s">
        <v>12192</v>
      </c>
      <c r="E63" t="s">
        <v>12193</v>
      </c>
      <c r="G63" t="s">
        <v>11903</v>
      </c>
      <c r="H63" s="1" t="s">
        <v>11904</v>
      </c>
      <c r="I63" s="1" t="s">
        <v>12194</v>
      </c>
      <c r="J63" t="s">
        <v>9142</v>
      </c>
      <c r="K63" t="s">
        <v>12195</v>
      </c>
      <c r="L63" t="s">
        <v>12196</v>
      </c>
    </row>
  </sheetData>
  <conditionalFormatting sqref="A2:L63">
    <cfRule type="expression" dxfId="72" priority="1">
      <formula>AND($A2&lt;&gt;"",MOD(ROW(),2)=1)</formula>
    </cfRule>
  </conditionalFormatting>
  <pageMargins left="0.7" right="0.7" top="0.75" bottom="0.75" header="0.3" footer="0.3"/>
  <pageSetup orientation="portrait"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6CBF1-5C40-47D5-986A-16B59F135891}">
  <sheetPr codeName="wshCAR_Liste_Agée">
    <outlinePr summaryBelow="0"/>
    <pageSetUpPr fitToPage="1"/>
  </sheetPr>
  <dimension ref="A1:J229"/>
  <sheetViews>
    <sheetView topLeftCell="A19" zoomScale="95" zoomScaleNormal="95" workbookViewId="0">
      <selection activeCell="D4" sqref="D4"/>
    </sheetView>
  </sheetViews>
  <sheetFormatPr baseColWidth="10" defaultRowHeight="15" x14ac:dyDescent="0.25"/>
  <cols>
    <col min="1" max="1" width="5.7109375" style="555" customWidth="1"/>
    <col min="2" max="2" width="55.7109375" style="4" customWidth="1"/>
    <col min="3" max="3" width="12.7109375" style="563" customWidth="1"/>
    <col min="4" max="5" width="12.7109375" style="5" customWidth="1"/>
    <col min="6" max="6" width="12.7109375" style="957" customWidth="1"/>
    <col min="7" max="9" width="12.7109375" style="555" customWidth="1"/>
    <col min="10" max="10" width="5.7109375" style="4" customWidth="1"/>
    <col min="11" max="16384" width="11.42578125" style="4"/>
  </cols>
  <sheetData>
    <row r="1" spans="1:10" ht="35.1" customHeight="1" thickBot="1" x14ac:dyDescent="0.3">
      <c r="A1" s="1245" t="s">
        <v>19552</v>
      </c>
      <c r="B1" s="1245"/>
      <c r="C1" s="1245"/>
      <c r="D1" s="1245"/>
      <c r="E1" s="1245"/>
      <c r="F1" s="1245"/>
      <c r="G1" s="1245"/>
      <c r="H1" s="1245"/>
      <c r="I1" s="1245"/>
      <c r="J1" s="1245"/>
    </row>
    <row r="2" spans="1:10" x14ac:dyDescent="0.25">
      <c r="A2" s="945"/>
      <c r="B2" s="946"/>
      <c r="C2" s="966"/>
      <c r="D2" s="947"/>
      <c r="E2" s="947"/>
      <c r="F2" s="947"/>
      <c r="G2" s="958"/>
      <c r="H2" s="958"/>
      <c r="I2" s="958"/>
      <c r="J2" s="948"/>
    </row>
    <row r="3" spans="1:10" ht="16.5" thickBot="1" x14ac:dyDescent="0.3">
      <c r="A3" s="949"/>
      <c r="B3" s="950" t="s">
        <v>19553</v>
      </c>
      <c r="C3" s="967"/>
      <c r="D3" s="960" t="s">
        <v>19554</v>
      </c>
      <c r="E3" s="959"/>
      <c r="F3" s="960" t="s">
        <v>19555</v>
      </c>
      <c r="G3" s="961"/>
      <c r="H3" s="961"/>
      <c r="I3" s="961"/>
      <c r="J3" s="951"/>
    </row>
    <row r="4" spans="1:10" ht="16.5" thickBot="1" x14ac:dyDescent="0.3">
      <c r="A4" s="952"/>
      <c r="B4" s="970" t="s">
        <v>20039</v>
      </c>
      <c r="C4" s="968"/>
      <c r="D4" s="1003" t="s">
        <v>20040</v>
      </c>
      <c r="E4" s="961"/>
      <c r="F4" s="970">
        <v>45535</v>
      </c>
      <c r="G4" s="961"/>
      <c r="H4" s="961">
        <v>45535</v>
      </c>
      <c r="I4" s="961">
        <v>45535</v>
      </c>
      <c r="J4" s="951"/>
    </row>
    <row r="5" spans="1:10" x14ac:dyDescent="0.25">
      <c r="A5" s="949"/>
      <c r="B5" s="953"/>
      <c r="C5" s="968"/>
      <c r="D5" s="963"/>
      <c r="E5" s="961"/>
      <c r="F5" s="961"/>
      <c r="G5" s="961"/>
      <c r="H5" s="961"/>
      <c r="I5" s="961"/>
      <c r="J5" s="951"/>
    </row>
    <row r="6" spans="1:10" ht="15.75" thickBot="1" x14ac:dyDescent="0.3">
      <c r="A6" s="954"/>
      <c r="B6" s="955"/>
      <c r="C6" s="969"/>
      <c r="D6" s="964"/>
      <c r="E6" s="962"/>
      <c r="F6" s="962"/>
      <c r="G6" s="962"/>
      <c r="H6" s="962"/>
      <c r="I6" s="962"/>
      <c r="J6" s="956"/>
    </row>
    <row r="7" spans="1:10" x14ac:dyDescent="0.25">
      <c r="A7" s="4"/>
      <c r="B7" s="206"/>
      <c r="D7" s="965"/>
      <c r="E7" s="562"/>
      <c r="F7" s="562"/>
      <c r="G7" s="562"/>
      <c r="H7" s="562"/>
      <c r="I7" s="562"/>
    </row>
    <row r="8" spans="1:10" x14ac:dyDescent="0.2">
      <c r="A8" s="4"/>
      <c r="B8" s="971" t="s">
        <v>3</v>
      </c>
      <c r="C8" s="971" t="s">
        <v>11042</v>
      </c>
      <c r="D8" s="971" t="s">
        <v>20041</v>
      </c>
      <c r="E8" s="971" t="s">
        <v>11039</v>
      </c>
      <c r="F8" s="971" t="s">
        <v>19556</v>
      </c>
      <c r="G8" s="971" t="s">
        <v>413</v>
      </c>
      <c r="H8" s="971" t="s">
        <v>508</v>
      </c>
      <c r="I8" s="971" t="s">
        <v>19557</v>
      </c>
    </row>
    <row r="9" spans="1:10" x14ac:dyDescent="0.2">
      <c r="A9" s="4"/>
      <c r="B9" s="1122" t="s">
        <v>13755</v>
      </c>
      <c r="C9" s="1124">
        <v>23466</v>
      </c>
      <c r="D9" s="1125">
        <v>45269</v>
      </c>
      <c r="E9" s="1123">
        <v>4728.3500000000004</v>
      </c>
      <c r="F9" s="1123"/>
      <c r="G9" s="1123"/>
      <c r="H9" s="1123"/>
      <c r="I9" s="1123">
        <v>4728.3500000000004</v>
      </c>
    </row>
    <row r="10" spans="1:10" x14ac:dyDescent="0.2">
      <c r="A10" s="4"/>
      <c r="B10" s="972" t="s">
        <v>13755</v>
      </c>
      <c r="C10" s="1126">
        <v>24059</v>
      </c>
      <c r="D10" s="1127">
        <v>45341</v>
      </c>
      <c r="E10" s="973">
        <v>1408.44</v>
      </c>
      <c r="F10" s="973"/>
      <c r="G10" s="973"/>
      <c r="H10" s="973"/>
      <c r="I10" s="973">
        <v>1408.44</v>
      </c>
    </row>
    <row r="11" spans="1:10" x14ac:dyDescent="0.2">
      <c r="A11" s="4"/>
      <c r="B11" s="1122" t="s">
        <v>13769</v>
      </c>
      <c r="C11" s="1124">
        <v>24133</v>
      </c>
      <c r="D11" s="1125">
        <v>45379</v>
      </c>
      <c r="E11" s="1123">
        <v>13983.84</v>
      </c>
      <c r="F11" s="1123"/>
      <c r="G11" s="1123"/>
      <c r="H11" s="1123"/>
      <c r="I11" s="1123">
        <v>13983.84</v>
      </c>
    </row>
    <row r="12" spans="1:10" x14ac:dyDescent="0.2">
      <c r="A12" s="4"/>
      <c r="B12" s="972" t="s">
        <v>13769</v>
      </c>
      <c r="C12" s="1126">
        <v>24134</v>
      </c>
      <c r="D12" s="1127">
        <v>45379</v>
      </c>
      <c r="E12" s="973">
        <v>1609.65</v>
      </c>
      <c r="F12" s="973"/>
      <c r="G12" s="973"/>
      <c r="H12" s="973"/>
      <c r="I12" s="973">
        <v>1609.65</v>
      </c>
    </row>
    <row r="13" spans="1:10" x14ac:dyDescent="0.2">
      <c r="A13" s="4"/>
      <c r="B13" s="1122" t="s">
        <v>13769</v>
      </c>
      <c r="C13" s="1124">
        <v>24224</v>
      </c>
      <c r="D13" s="1125">
        <v>45423</v>
      </c>
      <c r="E13" s="1123">
        <v>7631.47</v>
      </c>
      <c r="F13" s="1123"/>
      <c r="G13" s="1123"/>
      <c r="H13" s="1123">
        <v>7631.47</v>
      </c>
      <c r="I13" s="1123"/>
    </row>
    <row r="14" spans="1:10" x14ac:dyDescent="0.2">
      <c r="A14" s="4"/>
      <c r="B14" s="972" t="s">
        <v>14051</v>
      </c>
      <c r="C14" s="1126">
        <v>24240</v>
      </c>
      <c r="D14" s="1127">
        <v>45424</v>
      </c>
      <c r="E14" s="973">
        <v>600</v>
      </c>
      <c r="F14" s="973"/>
      <c r="G14" s="973"/>
      <c r="H14" s="973">
        <v>600</v>
      </c>
      <c r="I14" s="973"/>
    </row>
    <row r="15" spans="1:10" x14ac:dyDescent="0.2">
      <c r="A15" s="4"/>
      <c r="B15" s="1122" t="s">
        <v>18307</v>
      </c>
      <c r="C15" s="1124">
        <v>24268</v>
      </c>
      <c r="D15" s="1125">
        <v>45438</v>
      </c>
      <c r="E15" s="1123">
        <v>9255.49</v>
      </c>
      <c r="F15" s="1123"/>
      <c r="G15" s="1123"/>
      <c r="H15" s="1123">
        <v>9255.49</v>
      </c>
      <c r="I15" s="1123"/>
    </row>
    <row r="16" spans="1:10" x14ac:dyDescent="0.2">
      <c r="A16" s="4"/>
      <c r="B16" s="972" t="s">
        <v>17393</v>
      </c>
      <c r="C16" s="1126">
        <v>24292</v>
      </c>
      <c r="D16" s="1127">
        <v>45444</v>
      </c>
      <c r="E16" s="973">
        <v>201.21</v>
      </c>
      <c r="F16" s="973"/>
      <c r="G16" s="973"/>
      <c r="H16" s="973">
        <v>201.21</v>
      </c>
      <c r="I16" s="973"/>
    </row>
    <row r="17" spans="2:9" s="4" customFormat="1" x14ac:dyDescent="0.2">
      <c r="B17" s="1122" t="s">
        <v>14087</v>
      </c>
      <c r="C17" s="1124">
        <v>24324</v>
      </c>
      <c r="D17" s="1125">
        <v>45460</v>
      </c>
      <c r="E17" s="1123">
        <v>1911.46</v>
      </c>
      <c r="F17" s="1123"/>
      <c r="G17" s="1123">
        <v>1911.46</v>
      </c>
      <c r="H17" s="1123"/>
      <c r="I17" s="1123"/>
    </row>
    <row r="18" spans="2:9" s="4" customFormat="1" x14ac:dyDescent="0.2">
      <c r="B18" s="972" t="s">
        <v>18019</v>
      </c>
      <c r="C18" s="1126">
        <v>24336</v>
      </c>
      <c r="D18" s="1127">
        <v>45467</v>
      </c>
      <c r="E18" s="973">
        <v>0</v>
      </c>
      <c r="F18" s="973"/>
      <c r="G18" s="973">
        <v>0</v>
      </c>
      <c r="H18" s="973"/>
      <c r="I18" s="973"/>
    </row>
    <row r="19" spans="2:9" s="4" customFormat="1" x14ac:dyDescent="0.2">
      <c r="B19" s="1122" t="s">
        <v>18019</v>
      </c>
      <c r="C19" s="1124">
        <v>24337</v>
      </c>
      <c r="D19" s="1125">
        <v>45467</v>
      </c>
      <c r="E19" s="1123">
        <v>0</v>
      </c>
      <c r="F19" s="1123"/>
      <c r="G19" s="1123">
        <v>0</v>
      </c>
      <c r="H19" s="1123"/>
      <c r="I19" s="1123"/>
    </row>
    <row r="20" spans="2:9" s="4" customFormat="1" x14ac:dyDescent="0.2">
      <c r="B20" s="972" t="s">
        <v>18019</v>
      </c>
      <c r="C20" s="1126">
        <v>24338</v>
      </c>
      <c r="D20" s="1127">
        <v>45467</v>
      </c>
      <c r="E20" s="973">
        <v>0</v>
      </c>
      <c r="F20" s="973"/>
      <c r="G20" s="973">
        <v>0</v>
      </c>
      <c r="H20" s="973"/>
      <c r="I20" s="973"/>
    </row>
    <row r="21" spans="2:9" s="4" customFormat="1" x14ac:dyDescent="0.2">
      <c r="B21" s="1122" t="s">
        <v>18019</v>
      </c>
      <c r="C21" s="1124">
        <v>24339</v>
      </c>
      <c r="D21" s="1125">
        <v>45467</v>
      </c>
      <c r="E21" s="1123">
        <v>0</v>
      </c>
      <c r="F21" s="1123"/>
      <c r="G21" s="1123">
        <v>0</v>
      </c>
      <c r="H21" s="1123"/>
      <c r="I21" s="1123"/>
    </row>
    <row r="22" spans="2:9" s="4" customFormat="1" x14ac:dyDescent="0.2">
      <c r="B22" s="972" t="s">
        <v>18019</v>
      </c>
      <c r="C22" s="1126">
        <v>24340</v>
      </c>
      <c r="D22" s="1127">
        <v>45467</v>
      </c>
      <c r="E22" s="973">
        <v>0</v>
      </c>
      <c r="F22" s="973"/>
      <c r="G22" s="973">
        <v>0</v>
      </c>
      <c r="H22" s="973"/>
      <c r="I22" s="973"/>
    </row>
    <row r="23" spans="2:9" s="4" customFormat="1" x14ac:dyDescent="0.2">
      <c r="B23" s="1122" t="s">
        <v>18019</v>
      </c>
      <c r="C23" s="1124">
        <v>24341</v>
      </c>
      <c r="D23" s="1125">
        <v>45467</v>
      </c>
      <c r="E23" s="1123">
        <v>0</v>
      </c>
      <c r="F23" s="1123"/>
      <c r="G23" s="1123">
        <v>0</v>
      </c>
      <c r="H23" s="1123"/>
      <c r="I23" s="1123"/>
    </row>
    <row r="24" spans="2:9" s="4" customFormat="1" x14ac:dyDescent="0.2">
      <c r="B24" s="972" t="s">
        <v>18019</v>
      </c>
      <c r="C24" s="1126">
        <v>24342</v>
      </c>
      <c r="D24" s="1127">
        <v>45467</v>
      </c>
      <c r="E24" s="973">
        <v>0</v>
      </c>
      <c r="F24" s="973"/>
      <c r="G24" s="973">
        <v>0</v>
      </c>
      <c r="H24" s="973"/>
      <c r="I24" s="973"/>
    </row>
    <row r="25" spans="2:9" s="4" customFormat="1" x14ac:dyDescent="0.2">
      <c r="B25" s="1122" t="s">
        <v>18019</v>
      </c>
      <c r="C25" s="1124">
        <v>24343</v>
      </c>
      <c r="D25" s="1125">
        <v>45467</v>
      </c>
      <c r="E25" s="1123">
        <v>0</v>
      </c>
      <c r="F25" s="1123"/>
      <c r="G25" s="1123">
        <v>0</v>
      </c>
      <c r="H25" s="1123"/>
      <c r="I25" s="1123"/>
    </row>
    <row r="26" spans="2:9" s="4" customFormat="1" x14ac:dyDescent="0.2">
      <c r="B26" s="972" t="s">
        <v>18019</v>
      </c>
      <c r="C26" s="1126">
        <v>24344</v>
      </c>
      <c r="D26" s="1127">
        <v>45467</v>
      </c>
      <c r="E26" s="973">
        <v>0</v>
      </c>
      <c r="F26" s="973"/>
      <c r="G26" s="973">
        <v>0</v>
      </c>
      <c r="H26" s="973"/>
      <c r="I26" s="973"/>
    </row>
    <row r="27" spans="2:9" s="4" customFormat="1" x14ac:dyDescent="0.2">
      <c r="B27" s="1122" t="s">
        <v>18019</v>
      </c>
      <c r="C27" s="1124">
        <v>24345</v>
      </c>
      <c r="D27" s="1125">
        <v>45467</v>
      </c>
      <c r="E27" s="1123">
        <v>0</v>
      </c>
      <c r="F27" s="1123"/>
      <c r="G27" s="1123">
        <v>0</v>
      </c>
      <c r="H27" s="1123"/>
      <c r="I27" s="1123"/>
    </row>
    <row r="28" spans="2:9" s="4" customFormat="1" x14ac:dyDescent="0.2">
      <c r="B28" s="972" t="s">
        <v>18019</v>
      </c>
      <c r="C28" s="1126">
        <v>24346</v>
      </c>
      <c r="D28" s="1127">
        <v>45467</v>
      </c>
      <c r="E28" s="973">
        <v>0</v>
      </c>
      <c r="F28" s="973"/>
      <c r="G28" s="973">
        <v>0</v>
      </c>
      <c r="H28" s="973"/>
      <c r="I28" s="973"/>
    </row>
    <row r="29" spans="2:9" s="4" customFormat="1" x14ac:dyDescent="0.2">
      <c r="B29" s="1122" t="s">
        <v>18019</v>
      </c>
      <c r="C29" s="1124">
        <v>24347</v>
      </c>
      <c r="D29" s="1125">
        <v>45467</v>
      </c>
      <c r="E29" s="1123">
        <v>0</v>
      </c>
      <c r="F29" s="1123"/>
      <c r="G29" s="1123">
        <v>0</v>
      </c>
      <c r="H29" s="1123"/>
      <c r="I29" s="1123"/>
    </row>
    <row r="30" spans="2:9" s="4" customFormat="1" x14ac:dyDescent="0.2">
      <c r="B30" s="972" t="s">
        <v>18019</v>
      </c>
      <c r="C30" s="1126">
        <v>24348</v>
      </c>
      <c r="D30" s="1127">
        <v>45467</v>
      </c>
      <c r="E30" s="973">
        <v>0</v>
      </c>
      <c r="F30" s="973"/>
      <c r="G30" s="973">
        <v>0</v>
      </c>
      <c r="H30" s="973"/>
      <c r="I30" s="973"/>
    </row>
    <row r="31" spans="2:9" s="4" customFormat="1" x14ac:dyDescent="0.2">
      <c r="B31" s="1122" t="s">
        <v>18019</v>
      </c>
      <c r="C31" s="1124">
        <v>24349</v>
      </c>
      <c r="D31" s="1125">
        <v>45467</v>
      </c>
      <c r="E31" s="1123">
        <v>0</v>
      </c>
      <c r="F31" s="1123"/>
      <c r="G31" s="1123">
        <v>0</v>
      </c>
      <c r="H31" s="1123"/>
      <c r="I31" s="1123"/>
    </row>
    <row r="32" spans="2:9" s="4" customFormat="1" x14ac:dyDescent="0.2">
      <c r="B32" s="972" t="s">
        <v>18019</v>
      </c>
      <c r="C32" s="1126">
        <v>24351</v>
      </c>
      <c r="D32" s="1127">
        <v>45467</v>
      </c>
      <c r="E32" s="973">
        <v>0</v>
      </c>
      <c r="F32" s="973"/>
      <c r="G32" s="973">
        <v>0</v>
      </c>
      <c r="H32" s="973"/>
      <c r="I32" s="973"/>
    </row>
    <row r="33" spans="1:9" x14ac:dyDescent="0.2">
      <c r="A33" s="4"/>
      <c r="B33" s="1122" t="s">
        <v>18019</v>
      </c>
      <c r="C33" s="1124">
        <v>24352</v>
      </c>
      <c r="D33" s="1125">
        <v>45467</v>
      </c>
      <c r="E33" s="1123">
        <v>0</v>
      </c>
      <c r="F33" s="1123"/>
      <c r="G33" s="1123">
        <v>0</v>
      </c>
      <c r="H33" s="1123"/>
      <c r="I33" s="1123"/>
    </row>
    <row r="34" spans="1:9" x14ac:dyDescent="0.2">
      <c r="A34" s="4"/>
      <c r="B34" s="972" t="s">
        <v>18019</v>
      </c>
      <c r="C34" s="1126">
        <v>24353</v>
      </c>
      <c r="D34" s="1127">
        <v>45467</v>
      </c>
      <c r="E34" s="973">
        <v>0</v>
      </c>
      <c r="F34" s="973"/>
      <c r="G34" s="973">
        <v>0</v>
      </c>
      <c r="H34" s="973"/>
      <c r="I34" s="973"/>
    </row>
    <row r="35" spans="1:9" x14ac:dyDescent="0.2">
      <c r="A35" s="4"/>
      <c r="B35" s="1122" t="s">
        <v>18019</v>
      </c>
      <c r="C35" s="1124">
        <v>24354</v>
      </c>
      <c r="D35" s="1125">
        <v>45467</v>
      </c>
      <c r="E35" s="1123">
        <v>0</v>
      </c>
      <c r="F35" s="1123"/>
      <c r="G35" s="1123">
        <v>0</v>
      </c>
      <c r="H35" s="1123"/>
      <c r="I35" s="1123"/>
    </row>
    <row r="36" spans="1:9" x14ac:dyDescent="0.2">
      <c r="A36" s="4"/>
      <c r="B36" s="972" t="s">
        <v>18019</v>
      </c>
      <c r="C36" s="1126">
        <v>24355</v>
      </c>
      <c r="D36" s="1127">
        <v>45467</v>
      </c>
      <c r="E36" s="973">
        <v>0</v>
      </c>
      <c r="F36" s="973"/>
      <c r="G36" s="973">
        <v>0</v>
      </c>
      <c r="H36" s="973"/>
      <c r="I36" s="973"/>
    </row>
    <row r="37" spans="1:9" x14ac:dyDescent="0.2">
      <c r="A37" s="4"/>
      <c r="B37" s="1122" t="s">
        <v>18019</v>
      </c>
      <c r="C37" s="1124">
        <v>24356</v>
      </c>
      <c r="D37" s="1125">
        <v>45467</v>
      </c>
      <c r="E37" s="1123">
        <v>0</v>
      </c>
      <c r="F37" s="1123"/>
      <c r="G37" s="1123">
        <v>0</v>
      </c>
      <c r="H37" s="1123"/>
      <c r="I37" s="1123"/>
    </row>
    <row r="38" spans="1:9" x14ac:dyDescent="0.2">
      <c r="A38" s="4"/>
      <c r="B38" s="972" t="s">
        <v>18019</v>
      </c>
      <c r="C38" s="1126">
        <v>24357</v>
      </c>
      <c r="D38" s="1127">
        <v>45467</v>
      </c>
      <c r="E38" s="973">
        <v>0</v>
      </c>
      <c r="F38" s="973"/>
      <c r="G38" s="973">
        <v>0</v>
      </c>
      <c r="H38" s="973"/>
      <c r="I38" s="973"/>
    </row>
    <row r="39" spans="1:9" x14ac:dyDescent="0.2">
      <c r="A39" s="4"/>
      <c r="B39" s="1122" t="s">
        <v>14040</v>
      </c>
      <c r="C39" s="1124">
        <v>24359</v>
      </c>
      <c r="D39" s="1125">
        <v>45467</v>
      </c>
      <c r="E39" s="1123">
        <v>16700.12</v>
      </c>
      <c r="F39" s="1123"/>
      <c r="G39" s="1123">
        <v>16700.12</v>
      </c>
      <c r="H39" s="1123"/>
      <c r="I39" s="1123"/>
    </row>
    <row r="40" spans="1:9" x14ac:dyDescent="0.2">
      <c r="A40" s="4"/>
      <c r="B40" s="972" t="s">
        <v>13480</v>
      </c>
      <c r="C40" s="1126">
        <v>24361</v>
      </c>
      <c r="D40" s="1127">
        <v>45467</v>
      </c>
      <c r="E40" s="973">
        <v>0</v>
      </c>
      <c r="F40" s="973"/>
      <c r="G40" s="973">
        <v>0</v>
      </c>
      <c r="H40" s="973"/>
      <c r="I40" s="973"/>
    </row>
    <row r="41" spans="1:9" x14ac:dyDescent="0.2">
      <c r="A41" s="4"/>
      <c r="B41" s="1122" t="s">
        <v>19598</v>
      </c>
      <c r="C41" s="1124">
        <v>24363</v>
      </c>
      <c r="D41" s="1125">
        <v>45500</v>
      </c>
      <c r="E41" s="1123">
        <v>2515.08</v>
      </c>
      <c r="F41" s="1123">
        <v>2515.08</v>
      </c>
      <c r="G41" s="1123"/>
      <c r="H41" s="1123"/>
      <c r="I41" s="1123"/>
    </row>
    <row r="42" spans="1:9" x14ac:dyDescent="0.2">
      <c r="A42" s="4"/>
      <c r="B42" s="972" t="s">
        <v>19654</v>
      </c>
      <c r="C42" s="1126">
        <v>24370</v>
      </c>
      <c r="D42" s="1127">
        <v>45500</v>
      </c>
      <c r="E42" s="973">
        <v>402.41</v>
      </c>
      <c r="F42" s="973">
        <v>402.41</v>
      </c>
      <c r="G42" s="973"/>
      <c r="H42" s="973"/>
      <c r="I42" s="973"/>
    </row>
    <row r="43" spans="1:9" x14ac:dyDescent="0.2">
      <c r="A43" s="4"/>
      <c r="B43" s="1122" t="s">
        <v>13048</v>
      </c>
      <c r="C43" s="1124">
        <v>24371</v>
      </c>
      <c r="D43" s="1125">
        <v>45500</v>
      </c>
      <c r="E43" s="1123">
        <v>0</v>
      </c>
      <c r="F43" s="1123">
        <v>0</v>
      </c>
      <c r="G43" s="1123"/>
      <c r="H43" s="1123"/>
      <c r="I43" s="1123"/>
    </row>
    <row r="44" spans="1:9" x14ac:dyDescent="0.2">
      <c r="A44" s="4"/>
      <c r="B44" s="972" t="s">
        <v>19705</v>
      </c>
      <c r="C44" s="1126">
        <v>24372</v>
      </c>
      <c r="D44" s="1127">
        <v>45500</v>
      </c>
      <c r="E44" s="973">
        <v>0</v>
      </c>
      <c r="F44" s="973">
        <v>0</v>
      </c>
      <c r="G44" s="973"/>
      <c r="H44" s="973"/>
      <c r="I44" s="973"/>
    </row>
    <row r="45" spans="1:9" x14ac:dyDescent="0.2">
      <c r="A45" s="4"/>
      <c r="B45" s="1122" t="s">
        <v>16563</v>
      </c>
      <c r="C45" s="1124">
        <v>24373</v>
      </c>
      <c r="D45" s="1125">
        <v>45500</v>
      </c>
      <c r="E45" s="1123">
        <v>503.02</v>
      </c>
      <c r="F45" s="1123">
        <v>503.02</v>
      </c>
      <c r="G45" s="1123"/>
      <c r="H45" s="1123"/>
      <c r="I45" s="1123"/>
    </row>
    <row r="46" spans="1:9" x14ac:dyDescent="0.2">
      <c r="A46" s="4"/>
      <c r="B46" s="972" t="s">
        <v>16246</v>
      </c>
      <c r="C46" s="1126">
        <v>24374</v>
      </c>
      <c r="D46" s="1127">
        <v>45500</v>
      </c>
      <c r="E46" s="973">
        <v>0</v>
      </c>
      <c r="F46" s="973">
        <v>0</v>
      </c>
      <c r="G46" s="973"/>
      <c r="H46" s="973"/>
      <c r="I46" s="973"/>
    </row>
    <row r="47" spans="1:9" x14ac:dyDescent="0.2">
      <c r="A47" s="4"/>
      <c r="B47" s="1122" t="s">
        <v>16114</v>
      </c>
      <c r="C47" s="1124">
        <v>24375</v>
      </c>
      <c r="D47" s="1125">
        <v>45500</v>
      </c>
      <c r="E47" s="1123">
        <v>0</v>
      </c>
      <c r="F47" s="1123">
        <v>0</v>
      </c>
      <c r="G47" s="1123"/>
      <c r="H47" s="1123"/>
      <c r="I47" s="1123"/>
    </row>
    <row r="48" spans="1:9" x14ac:dyDescent="0.2">
      <c r="A48" s="4"/>
      <c r="B48" s="972" t="s">
        <v>19750</v>
      </c>
      <c r="C48" s="1126">
        <v>24378</v>
      </c>
      <c r="D48" s="1127">
        <v>45500</v>
      </c>
      <c r="E48" s="973">
        <v>201.21</v>
      </c>
      <c r="F48" s="973">
        <v>201.21</v>
      </c>
      <c r="G48" s="973"/>
      <c r="H48" s="973"/>
      <c r="I48" s="973"/>
    </row>
    <row r="49" spans="2:9" s="4" customFormat="1" x14ac:dyDescent="0.2">
      <c r="B49" s="1122" t="s">
        <v>16611</v>
      </c>
      <c r="C49" s="1124">
        <v>24379</v>
      </c>
      <c r="D49" s="1125">
        <v>45500</v>
      </c>
      <c r="E49" s="1123">
        <v>2112.67</v>
      </c>
      <c r="F49" s="1123">
        <v>2112.67</v>
      </c>
      <c r="G49" s="1123"/>
      <c r="H49" s="1123"/>
      <c r="I49" s="1123"/>
    </row>
    <row r="50" spans="2:9" s="4" customFormat="1" x14ac:dyDescent="0.2">
      <c r="B50" s="972" t="s">
        <v>11452</v>
      </c>
      <c r="C50" s="1126">
        <v>24381</v>
      </c>
      <c r="D50" s="1127">
        <v>45500</v>
      </c>
      <c r="E50" s="973">
        <v>0.11</v>
      </c>
      <c r="F50" s="973">
        <v>0.11</v>
      </c>
      <c r="G50" s="973"/>
      <c r="H50" s="973"/>
      <c r="I50" s="973"/>
    </row>
    <row r="51" spans="2:9" s="4" customFormat="1" x14ac:dyDescent="0.2">
      <c r="B51" s="1122" t="s">
        <v>16881</v>
      </c>
      <c r="C51" s="1124">
        <v>24382</v>
      </c>
      <c r="D51" s="1125">
        <v>45500</v>
      </c>
      <c r="E51" s="1123">
        <v>0</v>
      </c>
      <c r="F51" s="1123">
        <v>0</v>
      </c>
      <c r="G51" s="1123"/>
      <c r="H51" s="1123"/>
      <c r="I51" s="1123"/>
    </row>
    <row r="52" spans="2:9" s="4" customFormat="1" x14ac:dyDescent="0.2">
      <c r="B52" s="972" t="s">
        <v>19387</v>
      </c>
      <c r="C52" s="1126">
        <v>24384</v>
      </c>
      <c r="D52" s="1127">
        <v>45500</v>
      </c>
      <c r="E52" s="973">
        <v>0</v>
      </c>
      <c r="F52" s="973">
        <v>0</v>
      </c>
      <c r="G52" s="973"/>
      <c r="H52" s="973"/>
      <c r="I52" s="973"/>
    </row>
    <row r="53" spans="2:9" s="4" customFormat="1" x14ac:dyDescent="0.2">
      <c r="B53" s="1122" t="s">
        <v>17330</v>
      </c>
      <c r="C53" s="1124">
        <v>24385</v>
      </c>
      <c r="D53" s="1125">
        <v>45500</v>
      </c>
      <c r="E53" s="1123">
        <v>0</v>
      </c>
      <c r="F53" s="1123">
        <v>0</v>
      </c>
      <c r="G53" s="1123"/>
      <c r="H53" s="1123"/>
      <c r="I53" s="1123"/>
    </row>
    <row r="54" spans="2:9" s="4" customFormat="1" x14ac:dyDescent="0.2">
      <c r="B54" s="972" t="s">
        <v>17422</v>
      </c>
      <c r="C54" s="1126">
        <v>24386</v>
      </c>
      <c r="D54" s="1127">
        <v>45500</v>
      </c>
      <c r="E54" s="973">
        <v>0</v>
      </c>
      <c r="F54" s="973">
        <v>0</v>
      </c>
      <c r="G54" s="973"/>
      <c r="H54" s="973"/>
      <c r="I54" s="973"/>
    </row>
    <row r="55" spans="2:9" s="4" customFormat="1" x14ac:dyDescent="0.2">
      <c r="B55" s="1122" t="s">
        <v>17677</v>
      </c>
      <c r="C55" s="1124">
        <v>24388</v>
      </c>
      <c r="D55" s="1125">
        <v>45500</v>
      </c>
      <c r="E55" s="1123">
        <v>3018.09</v>
      </c>
      <c r="F55" s="1123">
        <v>3018.09</v>
      </c>
      <c r="G55" s="1123"/>
      <c r="H55" s="1123"/>
      <c r="I55" s="1123"/>
    </row>
    <row r="56" spans="2:9" s="4" customFormat="1" x14ac:dyDescent="0.2">
      <c r="B56" s="972" t="s">
        <v>17704</v>
      </c>
      <c r="C56" s="1126">
        <v>24389</v>
      </c>
      <c r="D56" s="1127">
        <v>45501</v>
      </c>
      <c r="E56" s="973">
        <v>201.21</v>
      </c>
      <c r="F56" s="973">
        <v>201.21</v>
      </c>
      <c r="G56" s="973"/>
      <c r="H56" s="973"/>
      <c r="I56" s="973"/>
    </row>
    <row r="57" spans="2:9" s="4" customFormat="1" x14ac:dyDescent="0.2">
      <c r="B57" s="1122" t="s">
        <v>17752</v>
      </c>
      <c r="C57" s="1124">
        <v>24390</v>
      </c>
      <c r="D57" s="1125">
        <v>45501</v>
      </c>
      <c r="E57" s="1123">
        <v>2313.88</v>
      </c>
      <c r="F57" s="1123">
        <v>2313.88</v>
      </c>
      <c r="G57" s="1123"/>
      <c r="H57" s="1123"/>
      <c r="I57" s="1123"/>
    </row>
    <row r="58" spans="2:9" s="4" customFormat="1" x14ac:dyDescent="0.2">
      <c r="B58" s="972" t="s">
        <v>17829</v>
      </c>
      <c r="C58" s="1126">
        <v>24391</v>
      </c>
      <c r="D58" s="1127">
        <v>45501</v>
      </c>
      <c r="E58" s="973">
        <v>0</v>
      </c>
      <c r="F58" s="973">
        <v>0</v>
      </c>
      <c r="G58" s="973"/>
      <c r="H58" s="973"/>
      <c r="I58" s="973"/>
    </row>
    <row r="59" spans="2:9" s="4" customFormat="1" x14ac:dyDescent="0.2">
      <c r="B59" s="1122" t="s">
        <v>19573</v>
      </c>
      <c r="C59" s="1124">
        <v>24393</v>
      </c>
      <c r="D59" s="1125">
        <v>45501</v>
      </c>
      <c r="E59" s="1123">
        <v>1810.86</v>
      </c>
      <c r="F59" s="1123">
        <v>1810.86</v>
      </c>
      <c r="G59" s="1123"/>
      <c r="H59" s="1123"/>
      <c r="I59" s="1123"/>
    </row>
    <row r="60" spans="2:9" s="4" customFormat="1" x14ac:dyDescent="0.2">
      <c r="B60" s="972" t="s">
        <v>19791</v>
      </c>
      <c r="C60" s="1126">
        <v>24395</v>
      </c>
      <c r="D60" s="1127">
        <v>45501</v>
      </c>
      <c r="E60" s="973">
        <v>0</v>
      </c>
      <c r="F60" s="973">
        <v>0</v>
      </c>
      <c r="G60" s="973"/>
      <c r="H60" s="973"/>
      <c r="I60" s="973"/>
    </row>
    <row r="61" spans="2:9" s="4" customFormat="1" x14ac:dyDescent="0.2">
      <c r="B61" s="1122" t="s">
        <v>19794</v>
      </c>
      <c r="C61" s="1124">
        <v>24396</v>
      </c>
      <c r="D61" s="1125">
        <v>45501</v>
      </c>
      <c r="E61" s="1123">
        <v>3822.92</v>
      </c>
      <c r="F61" s="1123">
        <v>3822.92</v>
      </c>
      <c r="G61" s="1123"/>
      <c r="H61" s="1123"/>
      <c r="I61" s="1123"/>
    </row>
    <row r="62" spans="2:9" s="4" customFormat="1" x14ac:dyDescent="0.2">
      <c r="B62" s="972" t="s">
        <v>17907</v>
      </c>
      <c r="C62" s="1126">
        <v>24398</v>
      </c>
      <c r="D62" s="1127">
        <v>45501</v>
      </c>
      <c r="E62" s="973">
        <v>0</v>
      </c>
      <c r="F62" s="973">
        <v>0</v>
      </c>
      <c r="G62" s="973"/>
      <c r="H62" s="973"/>
      <c r="I62" s="973"/>
    </row>
    <row r="63" spans="2:9" s="4" customFormat="1" x14ac:dyDescent="0.2">
      <c r="B63" s="1122" t="s">
        <v>17913</v>
      </c>
      <c r="C63" s="1124">
        <v>24399</v>
      </c>
      <c r="D63" s="1125">
        <v>45501</v>
      </c>
      <c r="E63" s="1123">
        <v>301.81</v>
      </c>
      <c r="F63" s="1123">
        <v>301.81</v>
      </c>
      <c r="G63" s="1123"/>
      <c r="H63" s="1123"/>
      <c r="I63" s="1123"/>
    </row>
    <row r="64" spans="2:9" s="4" customFormat="1" x14ac:dyDescent="0.2">
      <c r="B64" s="972" t="s">
        <v>18001</v>
      </c>
      <c r="C64" s="1126">
        <v>24400</v>
      </c>
      <c r="D64" s="1127">
        <v>45501</v>
      </c>
      <c r="E64" s="973">
        <v>0</v>
      </c>
      <c r="F64" s="973">
        <v>0</v>
      </c>
      <c r="G64" s="973"/>
      <c r="H64" s="973"/>
      <c r="I64" s="973"/>
    </row>
    <row r="65" spans="2:9" s="4" customFormat="1" x14ac:dyDescent="0.2">
      <c r="B65" s="1122" t="s">
        <v>18019</v>
      </c>
      <c r="C65" s="1124">
        <v>24401</v>
      </c>
      <c r="D65" s="1125">
        <v>45501</v>
      </c>
      <c r="E65" s="1123">
        <v>0</v>
      </c>
      <c r="F65" s="1123">
        <v>0</v>
      </c>
      <c r="G65" s="1123"/>
      <c r="H65" s="1123"/>
      <c r="I65" s="1123"/>
    </row>
    <row r="66" spans="2:9" s="4" customFormat="1" x14ac:dyDescent="0.2">
      <c r="B66" s="972" t="s">
        <v>18019</v>
      </c>
      <c r="C66" s="1126">
        <v>24402</v>
      </c>
      <c r="D66" s="1127">
        <v>45501</v>
      </c>
      <c r="E66" s="973">
        <v>0</v>
      </c>
      <c r="F66" s="973">
        <v>0</v>
      </c>
      <c r="G66" s="973"/>
      <c r="H66" s="973"/>
      <c r="I66" s="973"/>
    </row>
    <row r="67" spans="2:9" s="4" customFormat="1" x14ac:dyDescent="0.2">
      <c r="B67" s="1122" t="s">
        <v>18019</v>
      </c>
      <c r="C67" s="1124">
        <v>24403</v>
      </c>
      <c r="D67" s="1125">
        <v>45501</v>
      </c>
      <c r="E67" s="1123">
        <v>0</v>
      </c>
      <c r="F67" s="1123">
        <v>0</v>
      </c>
      <c r="G67" s="1123"/>
      <c r="H67" s="1123"/>
      <c r="I67" s="1123"/>
    </row>
    <row r="68" spans="2:9" s="4" customFormat="1" x14ac:dyDescent="0.2">
      <c r="B68" s="972" t="s">
        <v>18019</v>
      </c>
      <c r="C68" s="1126">
        <v>24404</v>
      </c>
      <c r="D68" s="1127">
        <v>45501</v>
      </c>
      <c r="E68" s="973">
        <v>0</v>
      </c>
      <c r="F68" s="973">
        <v>0</v>
      </c>
      <c r="G68" s="973"/>
      <c r="H68" s="973"/>
      <c r="I68" s="973"/>
    </row>
    <row r="69" spans="2:9" s="4" customFormat="1" x14ac:dyDescent="0.2">
      <c r="B69" s="1122" t="s">
        <v>18049</v>
      </c>
      <c r="C69" s="1124">
        <v>24405</v>
      </c>
      <c r="D69" s="1125">
        <v>45501</v>
      </c>
      <c r="E69" s="1123">
        <v>0</v>
      </c>
      <c r="F69" s="1123">
        <v>0</v>
      </c>
      <c r="G69" s="1123"/>
      <c r="H69" s="1123"/>
      <c r="I69" s="1123"/>
    </row>
    <row r="70" spans="2:9" s="4" customFormat="1" x14ac:dyDescent="0.2">
      <c r="B70" s="972" t="s">
        <v>18073</v>
      </c>
      <c r="C70" s="1126">
        <v>24406</v>
      </c>
      <c r="D70" s="1127">
        <v>45501</v>
      </c>
      <c r="E70" s="973">
        <v>4325.9399999999996</v>
      </c>
      <c r="F70" s="973">
        <v>4325.9399999999996</v>
      </c>
      <c r="G70" s="973"/>
      <c r="H70" s="973"/>
      <c r="I70" s="973"/>
    </row>
    <row r="71" spans="2:9" s="4" customFormat="1" x14ac:dyDescent="0.2">
      <c r="B71" s="1122" t="s">
        <v>18294</v>
      </c>
      <c r="C71" s="1124">
        <v>24408</v>
      </c>
      <c r="D71" s="1125">
        <v>45501</v>
      </c>
      <c r="E71" s="1123">
        <v>0</v>
      </c>
      <c r="F71" s="1123">
        <v>0</v>
      </c>
      <c r="G71" s="1123"/>
      <c r="H71" s="1123"/>
      <c r="I71" s="1123"/>
    </row>
    <row r="72" spans="2:9" s="4" customFormat="1" x14ac:dyDescent="0.2">
      <c r="B72" s="972" t="s">
        <v>18302</v>
      </c>
      <c r="C72" s="1126">
        <v>24410</v>
      </c>
      <c r="D72" s="1127">
        <v>45501</v>
      </c>
      <c r="E72" s="973">
        <v>0</v>
      </c>
      <c r="F72" s="973">
        <v>0</v>
      </c>
      <c r="G72" s="973"/>
      <c r="H72" s="973"/>
      <c r="I72" s="973"/>
    </row>
    <row r="73" spans="2:9" s="4" customFormat="1" x14ac:dyDescent="0.2">
      <c r="B73" s="1122" t="s">
        <v>18307</v>
      </c>
      <c r="C73" s="1124">
        <v>24411</v>
      </c>
      <c r="D73" s="1125">
        <v>45501</v>
      </c>
      <c r="E73" s="1123">
        <v>0</v>
      </c>
      <c r="F73" s="1123">
        <v>0</v>
      </c>
      <c r="G73" s="1123"/>
      <c r="H73" s="1123"/>
      <c r="I73" s="1123"/>
    </row>
    <row r="74" spans="2:9" s="4" customFormat="1" x14ac:dyDescent="0.2">
      <c r="B74" s="972" t="s">
        <v>18307</v>
      </c>
      <c r="C74" s="1126">
        <v>24412</v>
      </c>
      <c r="D74" s="1127">
        <v>45501</v>
      </c>
      <c r="E74" s="973">
        <v>0</v>
      </c>
      <c r="F74" s="973">
        <v>0</v>
      </c>
      <c r="G74" s="973"/>
      <c r="H74" s="973"/>
      <c r="I74" s="973"/>
    </row>
    <row r="75" spans="2:9" s="4" customFormat="1" x14ac:dyDescent="0.2">
      <c r="B75" s="1122" t="s">
        <v>18325</v>
      </c>
      <c r="C75" s="1124">
        <v>24413</v>
      </c>
      <c r="D75" s="1125">
        <v>45501</v>
      </c>
      <c r="E75" s="1123">
        <v>0</v>
      </c>
      <c r="F75" s="1123">
        <v>0</v>
      </c>
      <c r="G75" s="1123"/>
      <c r="H75" s="1123"/>
      <c r="I75" s="1123"/>
    </row>
    <row r="76" spans="2:9" s="4" customFormat="1" x14ac:dyDescent="0.2">
      <c r="B76" s="972" t="s">
        <v>18394</v>
      </c>
      <c r="C76" s="1126">
        <v>24415</v>
      </c>
      <c r="D76" s="1127">
        <v>45501</v>
      </c>
      <c r="E76" s="973">
        <v>5432.57</v>
      </c>
      <c r="F76" s="973">
        <v>5432.57</v>
      </c>
      <c r="G76" s="973"/>
      <c r="H76" s="973"/>
      <c r="I76" s="973"/>
    </row>
    <row r="77" spans="2:9" s="4" customFormat="1" x14ac:dyDescent="0.2">
      <c r="B77" s="1122" t="s">
        <v>16827</v>
      </c>
      <c r="C77" s="1124">
        <v>24416</v>
      </c>
      <c r="D77" s="1125">
        <v>45501</v>
      </c>
      <c r="E77" s="1123">
        <v>563.38</v>
      </c>
      <c r="F77" s="1123">
        <v>563.38</v>
      </c>
      <c r="G77" s="1123"/>
      <c r="H77" s="1123"/>
      <c r="I77" s="1123"/>
    </row>
    <row r="78" spans="2:9" s="4" customFormat="1" x14ac:dyDescent="0.2">
      <c r="B78" s="972" t="s">
        <v>18436</v>
      </c>
      <c r="C78" s="1126">
        <v>24417</v>
      </c>
      <c r="D78" s="1127">
        <v>45501</v>
      </c>
      <c r="E78" s="973">
        <v>0</v>
      </c>
      <c r="F78" s="973">
        <v>0</v>
      </c>
      <c r="G78" s="973"/>
      <c r="H78" s="973"/>
      <c r="I78" s="973"/>
    </row>
    <row r="79" spans="2:9" s="4" customFormat="1" x14ac:dyDescent="0.2">
      <c r="B79" s="1122" t="s">
        <v>19813</v>
      </c>
      <c r="C79" s="1124">
        <v>24419</v>
      </c>
      <c r="D79" s="1125">
        <v>45501</v>
      </c>
      <c r="E79" s="1123">
        <v>0</v>
      </c>
      <c r="F79" s="1123">
        <v>0</v>
      </c>
      <c r="G79" s="1123"/>
      <c r="H79" s="1123"/>
      <c r="I79" s="1123"/>
    </row>
    <row r="80" spans="2:9" s="4" customFormat="1" x14ac:dyDescent="0.2">
      <c r="B80" s="972" t="s">
        <v>19411</v>
      </c>
      <c r="C80" s="1126">
        <v>24420</v>
      </c>
      <c r="D80" s="1127">
        <v>45501</v>
      </c>
      <c r="E80" s="973">
        <v>0</v>
      </c>
      <c r="F80" s="973">
        <v>0</v>
      </c>
      <c r="G80" s="973"/>
      <c r="H80" s="973"/>
      <c r="I80" s="973"/>
    </row>
    <row r="81" spans="2:9" s="4" customFormat="1" x14ac:dyDescent="0.2">
      <c r="B81" s="1122" t="s">
        <v>19411</v>
      </c>
      <c r="C81" s="1124">
        <v>24421</v>
      </c>
      <c r="D81" s="1125">
        <v>45501</v>
      </c>
      <c r="E81" s="1123">
        <v>0</v>
      </c>
      <c r="F81" s="1123">
        <v>0</v>
      </c>
      <c r="G81" s="1123"/>
      <c r="H81" s="1123"/>
      <c r="I81" s="1123"/>
    </row>
    <row r="82" spans="2:9" s="4" customFormat="1" x14ac:dyDescent="0.2">
      <c r="B82" s="972" t="s">
        <v>18497</v>
      </c>
      <c r="C82" s="1126">
        <v>24422</v>
      </c>
      <c r="D82" s="1127">
        <v>45501</v>
      </c>
      <c r="E82" s="973">
        <v>0</v>
      </c>
      <c r="F82" s="973">
        <v>0</v>
      </c>
      <c r="G82" s="973"/>
      <c r="H82" s="973"/>
      <c r="I82" s="973"/>
    </row>
    <row r="83" spans="2:9" s="4" customFormat="1" x14ac:dyDescent="0.2">
      <c r="B83" s="1122" t="s">
        <v>18529</v>
      </c>
      <c r="C83" s="1124">
        <v>24423</v>
      </c>
      <c r="D83" s="1125">
        <v>45501</v>
      </c>
      <c r="E83" s="1123">
        <v>0</v>
      </c>
      <c r="F83" s="1123">
        <v>0</v>
      </c>
      <c r="G83" s="1123"/>
      <c r="H83" s="1123"/>
      <c r="I83" s="1123"/>
    </row>
    <row r="84" spans="2:9" s="4" customFormat="1" x14ac:dyDescent="0.2">
      <c r="B84" s="972" t="s">
        <v>18535</v>
      </c>
      <c r="C84" s="1126">
        <v>24424</v>
      </c>
      <c r="D84" s="1127">
        <v>45501</v>
      </c>
      <c r="E84" s="973">
        <v>603.62</v>
      </c>
      <c r="F84" s="973">
        <v>603.62</v>
      </c>
      <c r="G84" s="973"/>
      <c r="H84" s="973"/>
      <c r="I84" s="973"/>
    </row>
    <row r="85" spans="2:9" s="4" customFormat="1" x14ac:dyDescent="0.2">
      <c r="B85" s="1122" t="s">
        <v>18542</v>
      </c>
      <c r="C85" s="1124">
        <v>24425</v>
      </c>
      <c r="D85" s="1125">
        <v>45501</v>
      </c>
      <c r="E85" s="1123">
        <v>0</v>
      </c>
      <c r="F85" s="1123">
        <v>0</v>
      </c>
      <c r="G85" s="1123"/>
      <c r="H85" s="1123"/>
      <c r="I85" s="1123"/>
    </row>
    <row r="86" spans="2:9" s="4" customFormat="1" x14ac:dyDescent="0.2">
      <c r="B86" s="972" t="s">
        <v>18548</v>
      </c>
      <c r="C86" s="1126">
        <v>24426</v>
      </c>
      <c r="D86" s="1127">
        <v>45501</v>
      </c>
      <c r="E86" s="973">
        <v>1710.26</v>
      </c>
      <c r="F86" s="973">
        <v>1710.26</v>
      </c>
      <c r="G86" s="973"/>
      <c r="H86" s="973"/>
      <c r="I86" s="973"/>
    </row>
    <row r="87" spans="2:9" s="4" customFormat="1" x14ac:dyDescent="0.2">
      <c r="B87" s="1122" t="s">
        <v>18558</v>
      </c>
      <c r="C87" s="1124">
        <v>24427</v>
      </c>
      <c r="D87" s="1125">
        <v>45501</v>
      </c>
      <c r="E87" s="1123">
        <v>0</v>
      </c>
      <c r="F87" s="1123">
        <v>0</v>
      </c>
      <c r="G87" s="1123"/>
      <c r="H87" s="1123"/>
      <c r="I87" s="1123"/>
    </row>
    <row r="88" spans="2:9" s="4" customFormat="1" x14ac:dyDescent="0.2">
      <c r="B88" s="972" t="s">
        <v>13809</v>
      </c>
      <c r="C88" s="1126">
        <v>24428</v>
      </c>
      <c r="D88" s="1127">
        <v>45501</v>
      </c>
      <c r="E88" s="973">
        <v>4307.79</v>
      </c>
      <c r="F88" s="973">
        <v>4307.79</v>
      </c>
      <c r="G88" s="973"/>
      <c r="H88" s="973"/>
      <c r="I88" s="973"/>
    </row>
    <row r="89" spans="2:9" s="4" customFormat="1" x14ac:dyDescent="0.2">
      <c r="B89" s="1122" t="s">
        <v>12508</v>
      </c>
      <c r="C89" s="1124">
        <v>24430</v>
      </c>
      <c r="D89" s="1125">
        <v>45501</v>
      </c>
      <c r="E89" s="1123">
        <v>0</v>
      </c>
      <c r="F89" s="1123">
        <v>0</v>
      </c>
      <c r="G89" s="1123"/>
      <c r="H89" s="1123"/>
      <c r="I89" s="1123"/>
    </row>
    <row r="90" spans="2:9" s="4" customFormat="1" x14ac:dyDescent="0.2">
      <c r="B90" s="972" t="s">
        <v>16033</v>
      </c>
      <c r="C90" s="1126">
        <v>24431</v>
      </c>
      <c r="D90" s="1127">
        <v>45501</v>
      </c>
      <c r="E90" s="973">
        <v>0</v>
      </c>
      <c r="F90" s="973">
        <v>0</v>
      </c>
      <c r="G90" s="973"/>
      <c r="H90" s="973"/>
      <c r="I90" s="973"/>
    </row>
    <row r="91" spans="2:9" s="4" customFormat="1" x14ac:dyDescent="0.2">
      <c r="B91" s="1122" t="s">
        <v>13848</v>
      </c>
      <c r="C91" s="1124">
        <v>24432</v>
      </c>
      <c r="D91" s="1125">
        <v>45501</v>
      </c>
      <c r="E91" s="1123">
        <v>9557.2999999999993</v>
      </c>
      <c r="F91" s="1123">
        <v>9557.2999999999993</v>
      </c>
      <c r="G91" s="1123"/>
      <c r="H91" s="1123"/>
      <c r="I91" s="1123"/>
    </row>
    <row r="92" spans="2:9" s="4" customFormat="1" x14ac:dyDescent="0.2">
      <c r="B92" s="972" t="s">
        <v>19823</v>
      </c>
      <c r="C92" s="1126">
        <v>24433</v>
      </c>
      <c r="D92" s="1127">
        <v>45501</v>
      </c>
      <c r="E92" s="973">
        <v>0</v>
      </c>
      <c r="F92" s="973">
        <v>0</v>
      </c>
      <c r="G92" s="973"/>
      <c r="H92" s="973"/>
      <c r="I92" s="973"/>
    </row>
    <row r="93" spans="2:9" s="4" customFormat="1" x14ac:dyDescent="0.2">
      <c r="B93" s="1122" t="s">
        <v>13884</v>
      </c>
      <c r="C93" s="1124">
        <v>24434</v>
      </c>
      <c r="D93" s="1125">
        <v>45501</v>
      </c>
      <c r="E93" s="1123">
        <v>5935.59</v>
      </c>
      <c r="F93" s="1123">
        <v>5935.59</v>
      </c>
      <c r="G93" s="1123"/>
      <c r="H93" s="1123"/>
      <c r="I93" s="1123"/>
    </row>
    <row r="94" spans="2:9" s="4" customFormat="1" x14ac:dyDescent="0.2">
      <c r="B94" s="972" t="s">
        <v>13898</v>
      </c>
      <c r="C94" s="1126">
        <v>24435</v>
      </c>
      <c r="D94" s="1127">
        <v>45501</v>
      </c>
      <c r="E94" s="973">
        <v>0</v>
      </c>
      <c r="F94" s="973">
        <v>0</v>
      </c>
      <c r="G94" s="973"/>
      <c r="H94" s="973"/>
      <c r="I94" s="973"/>
    </row>
    <row r="95" spans="2:9" s="4" customFormat="1" x14ac:dyDescent="0.2">
      <c r="B95" s="1122" t="s">
        <v>13911</v>
      </c>
      <c r="C95" s="1124">
        <v>24436</v>
      </c>
      <c r="D95" s="1125">
        <v>45501</v>
      </c>
      <c r="E95" s="1123">
        <v>0</v>
      </c>
      <c r="F95" s="1123">
        <v>0</v>
      </c>
      <c r="G95" s="1123"/>
      <c r="H95" s="1123"/>
      <c r="I95" s="1123"/>
    </row>
    <row r="96" spans="2:9" s="4" customFormat="1" x14ac:dyDescent="0.2">
      <c r="B96" s="972" t="s">
        <v>13948</v>
      </c>
      <c r="C96" s="1126">
        <v>24439</v>
      </c>
      <c r="D96" s="1127">
        <v>45501</v>
      </c>
      <c r="E96" s="973">
        <v>0</v>
      </c>
      <c r="F96" s="973">
        <v>0</v>
      </c>
      <c r="G96" s="973"/>
      <c r="H96" s="973"/>
      <c r="I96" s="973"/>
    </row>
    <row r="97" spans="2:9" s="4" customFormat="1" x14ac:dyDescent="0.2">
      <c r="B97" s="1122" t="s">
        <v>19408</v>
      </c>
      <c r="C97" s="1124">
        <v>24440</v>
      </c>
      <c r="D97" s="1125">
        <v>45501</v>
      </c>
      <c r="E97" s="1123">
        <v>1509.05</v>
      </c>
      <c r="F97" s="1123">
        <v>1509.05</v>
      </c>
      <c r="G97" s="1123"/>
      <c r="H97" s="1123"/>
      <c r="I97" s="1123"/>
    </row>
    <row r="98" spans="2:9" s="4" customFormat="1" x14ac:dyDescent="0.2">
      <c r="B98" s="972" t="s">
        <v>13959</v>
      </c>
      <c r="C98" s="1126">
        <v>24441</v>
      </c>
      <c r="D98" s="1127">
        <v>45501</v>
      </c>
      <c r="E98" s="973">
        <v>503.02</v>
      </c>
      <c r="F98" s="973">
        <v>503.02</v>
      </c>
      <c r="G98" s="973"/>
      <c r="H98" s="973"/>
      <c r="I98" s="973"/>
    </row>
    <row r="99" spans="2:9" s="4" customFormat="1" x14ac:dyDescent="0.2">
      <c r="B99" s="1122" t="s">
        <v>19829</v>
      </c>
      <c r="C99" s="1124">
        <v>24443</v>
      </c>
      <c r="D99" s="1125">
        <v>45501</v>
      </c>
      <c r="E99" s="1123">
        <v>100.6</v>
      </c>
      <c r="F99" s="1123">
        <v>100.6</v>
      </c>
      <c r="G99" s="1123"/>
      <c r="H99" s="1123"/>
      <c r="I99" s="1123"/>
    </row>
    <row r="100" spans="2:9" s="4" customFormat="1" x14ac:dyDescent="0.2">
      <c r="B100" s="972" t="s">
        <v>14011</v>
      </c>
      <c r="C100" s="1126">
        <v>24444</v>
      </c>
      <c r="D100" s="1127">
        <v>45501</v>
      </c>
      <c r="E100" s="973">
        <v>0</v>
      </c>
      <c r="F100" s="973">
        <v>0</v>
      </c>
      <c r="G100" s="973"/>
      <c r="H100" s="973"/>
      <c r="I100" s="973"/>
    </row>
    <row r="101" spans="2:9" s="4" customFormat="1" x14ac:dyDescent="0.2">
      <c r="B101" s="1122" t="s">
        <v>14060</v>
      </c>
      <c r="C101" s="1124">
        <v>24446</v>
      </c>
      <c r="D101" s="1125">
        <v>45501</v>
      </c>
      <c r="E101" s="1123">
        <v>0</v>
      </c>
      <c r="F101" s="1123">
        <v>0</v>
      </c>
      <c r="G101" s="1123"/>
      <c r="H101" s="1123"/>
      <c r="I101" s="1123"/>
    </row>
    <row r="102" spans="2:9" s="4" customFormat="1" x14ac:dyDescent="0.2">
      <c r="B102" s="972" t="s">
        <v>19831</v>
      </c>
      <c r="C102" s="1126">
        <v>24447</v>
      </c>
      <c r="D102" s="1127">
        <v>45501</v>
      </c>
      <c r="E102" s="973">
        <v>0</v>
      </c>
      <c r="F102" s="973">
        <v>0</v>
      </c>
      <c r="G102" s="973"/>
      <c r="H102" s="973"/>
      <c r="I102" s="973"/>
    </row>
    <row r="103" spans="2:9" s="4" customFormat="1" x14ac:dyDescent="0.2">
      <c r="B103" s="1122" t="s">
        <v>19753</v>
      </c>
      <c r="C103" s="1124">
        <v>24448</v>
      </c>
      <c r="D103" s="1125">
        <v>45501</v>
      </c>
      <c r="E103" s="1123">
        <v>2917.5</v>
      </c>
      <c r="F103" s="1123">
        <v>2917.5</v>
      </c>
      <c r="G103" s="1123"/>
      <c r="H103" s="1123"/>
      <c r="I103" s="1123"/>
    </row>
    <row r="104" spans="2:9" s="4" customFormat="1" x14ac:dyDescent="0.2">
      <c r="B104" s="972" t="s">
        <v>14106</v>
      </c>
      <c r="C104" s="1126">
        <v>24449</v>
      </c>
      <c r="D104" s="1127">
        <v>45501</v>
      </c>
      <c r="E104" s="973">
        <v>3420.51</v>
      </c>
      <c r="F104" s="973">
        <v>3420.51</v>
      </c>
      <c r="G104" s="973"/>
      <c r="H104" s="973"/>
      <c r="I104" s="973"/>
    </row>
    <row r="105" spans="2:9" s="4" customFormat="1" x14ac:dyDescent="0.2">
      <c r="B105" s="1122" t="s">
        <v>14124</v>
      </c>
      <c r="C105" s="1124">
        <v>24450</v>
      </c>
      <c r="D105" s="1125">
        <v>45501</v>
      </c>
      <c r="E105" s="1123">
        <v>0</v>
      </c>
      <c r="F105" s="1123">
        <v>0</v>
      </c>
      <c r="G105" s="1123"/>
      <c r="H105" s="1123"/>
      <c r="I105" s="1123"/>
    </row>
    <row r="106" spans="2:9" s="4" customFormat="1" x14ac:dyDescent="0.2">
      <c r="B106" s="972" t="s">
        <v>14129</v>
      </c>
      <c r="C106" s="1126">
        <v>24451</v>
      </c>
      <c r="D106" s="1127">
        <v>45501</v>
      </c>
      <c r="E106" s="973">
        <v>0</v>
      </c>
      <c r="F106" s="973">
        <v>0</v>
      </c>
      <c r="G106" s="973"/>
      <c r="H106" s="973"/>
      <c r="I106" s="973"/>
    </row>
    <row r="107" spans="2:9" s="4" customFormat="1" x14ac:dyDescent="0.2">
      <c r="B107" s="1122" t="s">
        <v>14140</v>
      </c>
      <c r="C107" s="1124">
        <v>24452</v>
      </c>
      <c r="D107" s="1125">
        <v>45501</v>
      </c>
      <c r="E107" s="1123">
        <v>704.23</v>
      </c>
      <c r="F107" s="1123">
        <v>704.23</v>
      </c>
      <c r="G107" s="1123"/>
      <c r="H107" s="1123"/>
      <c r="I107" s="1123"/>
    </row>
    <row r="108" spans="2:9" s="4" customFormat="1" x14ac:dyDescent="0.2">
      <c r="B108" s="972" t="s">
        <v>14147</v>
      </c>
      <c r="C108" s="1126">
        <v>24453</v>
      </c>
      <c r="D108" s="1127">
        <v>45501</v>
      </c>
      <c r="E108" s="973">
        <v>14688.06</v>
      </c>
      <c r="F108" s="973">
        <v>14688.06</v>
      </c>
      <c r="G108" s="973"/>
      <c r="H108" s="973"/>
      <c r="I108" s="973"/>
    </row>
    <row r="109" spans="2:9" s="4" customFormat="1" x14ac:dyDescent="0.2">
      <c r="B109" s="1122" t="s">
        <v>15524</v>
      </c>
      <c r="C109" s="1124">
        <v>24454</v>
      </c>
      <c r="D109" s="1125">
        <v>45502</v>
      </c>
      <c r="E109" s="1123">
        <v>0</v>
      </c>
      <c r="F109" s="1123">
        <v>0</v>
      </c>
      <c r="G109" s="1123"/>
      <c r="H109" s="1123"/>
      <c r="I109" s="1123"/>
    </row>
    <row r="110" spans="2:9" s="4" customFormat="1" x14ac:dyDescent="0.2">
      <c r="B110" s="972" t="s">
        <v>15654</v>
      </c>
      <c r="C110" s="1126">
        <v>24456</v>
      </c>
      <c r="D110" s="1127">
        <v>45502</v>
      </c>
      <c r="E110" s="973">
        <v>0</v>
      </c>
      <c r="F110" s="973">
        <v>0</v>
      </c>
      <c r="G110" s="973"/>
      <c r="H110" s="973"/>
      <c r="I110" s="973"/>
    </row>
    <row r="111" spans="2:9" s="4" customFormat="1" x14ac:dyDescent="0.2">
      <c r="B111" s="1122" t="s">
        <v>15706</v>
      </c>
      <c r="C111" s="1124">
        <v>24457</v>
      </c>
      <c r="D111" s="1125">
        <v>45502</v>
      </c>
      <c r="E111" s="1123">
        <v>2313.88</v>
      </c>
      <c r="F111" s="1123">
        <v>2313.88</v>
      </c>
      <c r="G111" s="1123"/>
      <c r="H111" s="1123"/>
      <c r="I111" s="1123"/>
    </row>
    <row r="112" spans="2:9" s="4" customFormat="1" x14ac:dyDescent="0.2">
      <c r="B112" s="972" t="s">
        <v>11479</v>
      </c>
      <c r="C112" s="1126">
        <v>24458</v>
      </c>
      <c r="D112" s="1127">
        <v>45502</v>
      </c>
      <c r="E112" s="973">
        <v>0</v>
      </c>
      <c r="F112" s="973">
        <v>0</v>
      </c>
      <c r="G112" s="973"/>
      <c r="H112" s="973"/>
      <c r="I112" s="973"/>
    </row>
    <row r="113" spans="2:9" s="4" customFormat="1" x14ac:dyDescent="0.2">
      <c r="B113" s="1122" t="s">
        <v>19229</v>
      </c>
      <c r="C113" s="1124">
        <v>24459</v>
      </c>
      <c r="D113" s="1125">
        <v>45502</v>
      </c>
      <c r="E113" s="1123">
        <v>0</v>
      </c>
      <c r="F113" s="1123">
        <v>0</v>
      </c>
      <c r="G113" s="1123"/>
      <c r="H113" s="1123"/>
      <c r="I113" s="1123"/>
    </row>
    <row r="114" spans="2:9" s="4" customFormat="1" x14ac:dyDescent="0.2">
      <c r="B114" s="972" t="s">
        <v>17563</v>
      </c>
      <c r="C114" s="1126">
        <v>24460</v>
      </c>
      <c r="D114" s="1127">
        <v>45502</v>
      </c>
      <c r="E114" s="973">
        <v>0</v>
      </c>
      <c r="F114" s="973">
        <v>0</v>
      </c>
      <c r="G114" s="973"/>
      <c r="H114" s="973"/>
      <c r="I114" s="973"/>
    </row>
    <row r="115" spans="2:9" s="4" customFormat="1" x14ac:dyDescent="0.2">
      <c r="B115" s="1122" t="s">
        <v>17744</v>
      </c>
      <c r="C115" s="1124">
        <v>24462</v>
      </c>
      <c r="D115" s="1125">
        <v>45502</v>
      </c>
      <c r="E115" s="1123">
        <v>0</v>
      </c>
      <c r="F115" s="1123">
        <v>0</v>
      </c>
      <c r="G115" s="1123"/>
      <c r="H115" s="1123"/>
      <c r="I115" s="1123"/>
    </row>
    <row r="116" spans="2:9" s="4" customFormat="1" x14ac:dyDescent="0.2">
      <c r="B116" s="972" t="s">
        <v>14155</v>
      </c>
      <c r="C116" s="1126">
        <v>24463</v>
      </c>
      <c r="D116" s="1127">
        <v>45502</v>
      </c>
      <c r="E116" s="973">
        <v>0</v>
      </c>
      <c r="F116" s="973">
        <v>0</v>
      </c>
      <c r="G116" s="973"/>
      <c r="H116" s="973"/>
      <c r="I116" s="973"/>
    </row>
    <row r="117" spans="2:9" s="4" customFormat="1" x14ac:dyDescent="0.2">
      <c r="B117" s="1122" t="s">
        <v>14160</v>
      </c>
      <c r="C117" s="1124">
        <v>24464</v>
      </c>
      <c r="D117" s="1125">
        <v>45502</v>
      </c>
      <c r="E117" s="1123">
        <v>0</v>
      </c>
      <c r="F117" s="1123">
        <v>0</v>
      </c>
      <c r="G117" s="1123"/>
      <c r="H117" s="1123"/>
      <c r="I117" s="1123"/>
    </row>
    <row r="118" spans="2:9" s="4" customFormat="1" x14ac:dyDescent="0.2">
      <c r="B118" s="972" t="s">
        <v>11471</v>
      </c>
      <c r="C118" s="1126">
        <v>24465</v>
      </c>
      <c r="D118" s="1127">
        <v>45502</v>
      </c>
      <c r="E118" s="973">
        <v>0</v>
      </c>
      <c r="F118" s="973">
        <v>0</v>
      </c>
      <c r="G118" s="973"/>
      <c r="H118" s="973"/>
      <c r="I118" s="973"/>
    </row>
    <row r="119" spans="2:9" s="4" customFormat="1" x14ac:dyDescent="0.2">
      <c r="B119" s="1122" t="s">
        <v>14169</v>
      </c>
      <c r="C119" s="1124">
        <v>24466</v>
      </c>
      <c r="D119" s="1125">
        <v>45502</v>
      </c>
      <c r="E119" s="1123">
        <v>503.02</v>
      </c>
      <c r="F119" s="1123">
        <v>503.02</v>
      </c>
      <c r="G119" s="1123"/>
      <c r="H119" s="1123"/>
      <c r="I119" s="1123"/>
    </row>
    <row r="120" spans="2:9" s="4" customFormat="1" x14ac:dyDescent="0.2">
      <c r="B120" s="972" t="s">
        <v>19585</v>
      </c>
      <c r="C120" s="1126">
        <v>24467</v>
      </c>
      <c r="D120" s="1127">
        <v>45502</v>
      </c>
      <c r="E120" s="973">
        <v>0</v>
      </c>
      <c r="F120" s="973">
        <v>0</v>
      </c>
      <c r="G120" s="973"/>
      <c r="H120" s="973"/>
      <c r="I120" s="973"/>
    </row>
    <row r="121" spans="2:9" s="4" customFormat="1" x14ac:dyDescent="0.2">
      <c r="B121" s="1122" t="s">
        <v>15096</v>
      </c>
      <c r="C121" s="1124">
        <v>24468</v>
      </c>
      <c r="D121" s="1125">
        <v>45502</v>
      </c>
      <c r="E121" s="1123">
        <v>0</v>
      </c>
      <c r="F121" s="1123">
        <v>0</v>
      </c>
      <c r="G121" s="1123"/>
      <c r="H121" s="1123"/>
      <c r="I121" s="1123"/>
    </row>
    <row r="122" spans="2:9" s="4" customFormat="1" x14ac:dyDescent="0.2">
      <c r="B122" s="972" t="s">
        <v>15532</v>
      </c>
      <c r="C122" s="1126">
        <v>24469</v>
      </c>
      <c r="D122" s="1127">
        <v>45502</v>
      </c>
      <c r="E122" s="973">
        <v>1408.44</v>
      </c>
      <c r="F122" s="973">
        <v>1408.44</v>
      </c>
      <c r="G122" s="973"/>
      <c r="H122" s="973"/>
      <c r="I122" s="973"/>
    </row>
    <row r="123" spans="2:9" s="4" customFormat="1" x14ac:dyDescent="0.2">
      <c r="B123" s="1122" t="s">
        <v>11477</v>
      </c>
      <c r="C123" s="1124">
        <v>24470</v>
      </c>
      <c r="D123" s="1125">
        <v>45502</v>
      </c>
      <c r="E123" s="1123">
        <v>0</v>
      </c>
      <c r="F123" s="1123">
        <v>0</v>
      </c>
      <c r="G123" s="1123"/>
      <c r="H123" s="1123"/>
      <c r="I123" s="1123"/>
    </row>
    <row r="124" spans="2:9" s="4" customFormat="1" x14ac:dyDescent="0.2">
      <c r="B124" s="972" t="s">
        <v>14175</v>
      </c>
      <c r="C124" s="1126">
        <v>24471</v>
      </c>
      <c r="D124" s="1127">
        <v>45502</v>
      </c>
      <c r="E124" s="973">
        <v>0</v>
      </c>
      <c r="F124" s="973">
        <v>0</v>
      </c>
      <c r="G124" s="973"/>
      <c r="H124" s="973"/>
      <c r="I124" s="973"/>
    </row>
    <row r="125" spans="2:9" s="4" customFormat="1" x14ac:dyDescent="0.2">
      <c r="B125" s="1122" t="s">
        <v>19822</v>
      </c>
      <c r="C125" s="1124">
        <v>24472</v>
      </c>
      <c r="D125" s="1125">
        <v>45503</v>
      </c>
      <c r="E125" s="1123">
        <v>0</v>
      </c>
      <c r="F125" s="1123">
        <v>0</v>
      </c>
      <c r="G125" s="1123"/>
      <c r="H125" s="1123"/>
      <c r="I125" s="1123"/>
    </row>
    <row r="126" spans="2:9" s="4" customFormat="1" x14ac:dyDescent="0.2">
      <c r="B126" s="972" t="s">
        <v>14023</v>
      </c>
      <c r="C126" s="1126">
        <v>24473</v>
      </c>
      <c r="D126" s="1127">
        <v>45504</v>
      </c>
      <c r="E126" s="973">
        <v>0</v>
      </c>
      <c r="F126" s="973">
        <v>0</v>
      </c>
      <c r="G126" s="973"/>
      <c r="H126" s="973"/>
      <c r="I126" s="973"/>
    </row>
    <row r="127" spans="2:9" s="4" customFormat="1" x14ac:dyDescent="0.2">
      <c r="B127" s="1122" t="s">
        <v>12321</v>
      </c>
      <c r="C127" s="1124">
        <v>24474</v>
      </c>
      <c r="D127" s="1125">
        <v>45504</v>
      </c>
      <c r="E127" s="1123">
        <v>0</v>
      </c>
      <c r="F127" s="1123">
        <v>0</v>
      </c>
      <c r="G127" s="1123"/>
      <c r="H127" s="1123"/>
      <c r="I127" s="1123"/>
    </row>
    <row r="128" spans="2:9" s="4" customFormat="1" x14ac:dyDescent="0.2">
      <c r="B128" s="972" t="s">
        <v>16682</v>
      </c>
      <c r="C128" s="1126" t="s">
        <v>16686</v>
      </c>
      <c r="D128" s="1127">
        <v>45513</v>
      </c>
      <c r="E128" s="973">
        <v>0</v>
      </c>
      <c r="F128" s="973">
        <v>0</v>
      </c>
      <c r="G128" s="973"/>
      <c r="H128" s="973"/>
      <c r="I128" s="973"/>
    </row>
    <row r="129" spans="2:9" s="4" customFormat="1" x14ac:dyDescent="0.2">
      <c r="B129" s="1122" t="s">
        <v>15821</v>
      </c>
      <c r="C129" s="1124" t="s">
        <v>16993</v>
      </c>
      <c r="D129" s="1125">
        <v>45513</v>
      </c>
      <c r="E129" s="1123">
        <v>0</v>
      </c>
      <c r="F129" s="1123">
        <v>0</v>
      </c>
      <c r="G129" s="1123"/>
      <c r="H129" s="1123"/>
      <c r="I129" s="1123"/>
    </row>
    <row r="130" spans="2:9" s="4" customFormat="1" x14ac:dyDescent="0.2">
      <c r="B130" s="972" t="s">
        <v>15787</v>
      </c>
      <c r="C130" s="1126" t="s">
        <v>16990</v>
      </c>
      <c r="D130" s="1127">
        <v>45513</v>
      </c>
      <c r="E130" s="973">
        <v>0</v>
      </c>
      <c r="F130" s="973">
        <v>0</v>
      </c>
      <c r="G130" s="973"/>
      <c r="H130" s="973"/>
      <c r="I130" s="973"/>
    </row>
    <row r="131" spans="2:9" s="4" customFormat="1" x14ac:dyDescent="0.2">
      <c r="B131" s="1122" t="s">
        <v>15794</v>
      </c>
      <c r="C131" s="1124" t="s">
        <v>17009</v>
      </c>
      <c r="D131" s="1125">
        <v>45513</v>
      </c>
      <c r="E131" s="1123">
        <v>0</v>
      </c>
      <c r="F131" s="1123">
        <v>0</v>
      </c>
      <c r="G131" s="1123"/>
      <c r="H131" s="1123"/>
      <c r="I131" s="1123"/>
    </row>
    <row r="132" spans="2:9" s="4" customFormat="1" x14ac:dyDescent="0.2">
      <c r="B132" s="972" t="s">
        <v>18994</v>
      </c>
      <c r="C132" s="1126" t="s">
        <v>17021</v>
      </c>
      <c r="D132" s="1127">
        <v>45513</v>
      </c>
      <c r="E132" s="973">
        <v>563.38</v>
      </c>
      <c r="F132" s="973">
        <v>563.38</v>
      </c>
      <c r="G132" s="973"/>
      <c r="H132" s="973"/>
      <c r="I132" s="973"/>
    </row>
    <row r="133" spans="2:9" s="4" customFormat="1" x14ac:dyDescent="0.2">
      <c r="B133" s="1122" t="s">
        <v>13541</v>
      </c>
      <c r="C133" s="1124" t="s">
        <v>19852</v>
      </c>
      <c r="D133" s="1125">
        <v>45537</v>
      </c>
      <c r="E133" s="1123">
        <v>905.43</v>
      </c>
      <c r="F133" s="1123">
        <v>905.43</v>
      </c>
      <c r="G133" s="1123"/>
      <c r="H133" s="1123"/>
      <c r="I133" s="1123"/>
    </row>
    <row r="134" spans="2:9" s="4" customFormat="1" x14ac:dyDescent="0.2">
      <c r="B134" s="972" t="s">
        <v>18606</v>
      </c>
      <c r="C134" s="1126" t="s">
        <v>19907</v>
      </c>
      <c r="D134" s="1127">
        <v>45538</v>
      </c>
      <c r="E134" s="973">
        <v>6783.53</v>
      </c>
      <c r="F134" s="973">
        <v>6783.53</v>
      </c>
      <c r="G134" s="973"/>
      <c r="H134" s="973"/>
      <c r="I134" s="973"/>
    </row>
    <row r="135" spans="2:9" s="4" customFormat="1" x14ac:dyDescent="0.2">
      <c r="B135" s="1122"/>
      <c r="C135" s="1124"/>
      <c r="D135" s="1124"/>
      <c r="E135" s="1123"/>
      <c r="F135" s="1123"/>
      <c r="G135" s="1123"/>
      <c r="H135" s="1123"/>
      <c r="I135" s="1123"/>
    </row>
    <row r="136" spans="2:9" s="4" customFormat="1" x14ac:dyDescent="0.2">
      <c r="B136" s="1041" t="s">
        <v>19558</v>
      </c>
      <c r="C136" s="1126"/>
      <c r="D136" s="1126"/>
      <c r="E136" s="1042">
        <f>SUM(E9:E134)</f>
        <v>143990.39999999999</v>
      </c>
      <c r="F136" s="1042">
        <f>SUM(F9:F134)</f>
        <v>85960.37</v>
      </c>
      <c r="G136" s="1042">
        <f>SUM(G9:G134)</f>
        <v>18611.579999999998</v>
      </c>
      <c r="H136" s="1042">
        <f>SUM(H9:H134)</f>
        <v>17688.169999999998</v>
      </c>
      <c r="I136" s="1042">
        <f>SUM(I9:I134)</f>
        <v>21730.280000000002</v>
      </c>
    </row>
    <row r="137" spans="2:9" s="4" customFormat="1" x14ac:dyDescent="0.25">
      <c r="B137"/>
      <c r="C137" s="1"/>
      <c r="D137" s="1"/>
      <c r="E137"/>
      <c r="F137"/>
      <c r="G137"/>
      <c r="H137"/>
      <c r="I137"/>
    </row>
    <row r="138" spans="2:9" s="4" customFormat="1" x14ac:dyDescent="0.25">
      <c r="B138"/>
      <c r="C138" s="1"/>
      <c r="D138" s="1"/>
      <c r="E138"/>
      <c r="F138"/>
      <c r="G138"/>
      <c r="H138"/>
      <c r="I138"/>
    </row>
    <row r="139" spans="2:9" s="4" customFormat="1" x14ac:dyDescent="0.25">
      <c r="B139"/>
      <c r="C139" s="1"/>
      <c r="D139" s="1"/>
      <c r="E139"/>
      <c r="F139"/>
      <c r="G139"/>
      <c r="H139"/>
      <c r="I139"/>
    </row>
    <row r="140" spans="2:9" s="4" customFormat="1" x14ac:dyDescent="0.25">
      <c r="B140"/>
      <c r="C140" s="1"/>
      <c r="D140" s="1"/>
      <c r="E140"/>
      <c r="F140"/>
      <c r="G140"/>
      <c r="H140"/>
      <c r="I140"/>
    </row>
    <row r="141" spans="2:9" s="4" customFormat="1" x14ac:dyDescent="0.25">
      <c r="B141"/>
      <c r="C141" s="1"/>
      <c r="D141" s="1"/>
      <c r="E141"/>
      <c r="F141"/>
      <c r="G141"/>
      <c r="H141"/>
      <c r="I141"/>
    </row>
    <row r="142" spans="2:9" s="4" customFormat="1" x14ac:dyDescent="0.25">
      <c r="B142"/>
      <c r="C142" s="1"/>
      <c r="D142" s="1"/>
      <c r="E142"/>
      <c r="F142"/>
      <c r="G142"/>
      <c r="H142"/>
      <c r="I142"/>
    </row>
    <row r="143" spans="2:9" s="4" customFormat="1" x14ac:dyDescent="0.25">
      <c r="B143"/>
      <c r="C143" s="1"/>
      <c r="D143" s="1"/>
      <c r="E143"/>
      <c r="F143"/>
      <c r="G143"/>
      <c r="H143"/>
      <c r="I143"/>
    </row>
    <row r="144" spans="2:9" s="4" customFormat="1" x14ac:dyDescent="0.25">
      <c r="B144"/>
      <c r="C144" s="1"/>
      <c r="D144" s="1"/>
      <c r="E144"/>
      <c r="F144"/>
      <c r="G144"/>
      <c r="H144"/>
      <c r="I144"/>
    </row>
    <row r="145" spans="2:9" s="4" customFormat="1" x14ac:dyDescent="0.25">
      <c r="B145"/>
      <c r="C145" s="1"/>
      <c r="D145" s="1"/>
      <c r="E145"/>
      <c r="F145"/>
      <c r="G145"/>
      <c r="H145"/>
      <c r="I145"/>
    </row>
    <row r="146" spans="2:9" s="4" customFormat="1" x14ac:dyDescent="0.25">
      <c r="B146"/>
      <c r="C146" s="1"/>
      <c r="D146" s="1"/>
      <c r="E146"/>
      <c r="F146"/>
      <c r="G146"/>
      <c r="H146"/>
      <c r="I146"/>
    </row>
    <row r="147" spans="2:9" s="4" customFormat="1" x14ac:dyDescent="0.25">
      <c r="B147"/>
      <c r="C147" s="1"/>
      <c r="D147" s="1"/>
      <c r="E147"/>
      <c r="F147"/>
      <c r="G147"/>
      <c r="H147"/>
      <c r="I147"/>
    </row>
    <row r="148" spans="2:9" s="4" customFormat="1" x14ac:dyDescent="0.25">
      <c r="B148"/>
      <c r="C148" s="1"/>
      <c r="D148" s="1"/>
      <c r="E148"/>
      <c r="F148"/>
      <c r="G148"/>
      <c r="H148"/>
      <c r="I148"/>
    </row>
    <row r="149" spans="2:9" s="4" customFormat="1" x14ac:dyDescent="0.25">
      <c r="B149"/>
      <c r="C149" s="1"/>
      <c r="D149" s="1"/>
      <c r="E149"/>
      <c r="F149"/>
      <c r="G149"/>
      <c r="H149"/>
      <c r="I149"/>
    </row>
    <row r="150" spans="2:9" s="4" customFormat="1" x14ac:dyDescent="0.25">
      <c r="B150"/>
      <c r="C150" s="1"/>
      <c r="D150" s="1"/>
      <c r="E150"/>
      <c r="F150"/>
      <c r="G150"/>
      <c r="H150"/>
      <c r="I150"/>
    </row>
    <row r="151" spans="2:9" s="4" customFormat="1" x14ac:dyDescent="0.25">
      <c r="B151"/>
      <c r="C151" s="1"/>
      <c r="D151" s="1"/>
      <c r="E151"/>
      <c r="F151"/>
      <c r="G151"/>
      <c r="H151"/>
      <c r="I151"/>
    </row>
    <row r="152" spans="2:9" s="4" customFormat="1" x14ac:dyDescent="0.25">
      <c r="B152"/>
      <c r="C152" s="1"/>
      <c r="D152" s="1"/>
      <c r="E152"/>
      <c r="F152"/>
      <c r="G152"/>
      <c r="H152"/>
      <c r="I152"/>
    </row>
    <row r="153" spans="2:9" s="4" customFormat="1" x14ac:dyDescent="0.25">
      <c r="B153"/>
      <c r="C153" s="1"/>
      <c r="D153" s="1"/>
      <c r="E153"/>
      <c r="F153"/>
      <c r="G153"/>
      <c r="H153"/>
      <c r="I153"/>
    </row>
    <row r="154" spans="2:9" s="4" customFormat="1" x14ac:dyDescent="0.25">
      <c r="B154"/>
      <c r="C154" s="1"/>
      <c r="D154" s="1"/>
      <c r="E154"/>
      <c r="F154"/>
      <c r="G154"/>
      <c r="H154"/>
      <c r="I154"/>
    </row>
    <row r="155" spans="2:9" s="4" customFormat="1" x14ac:dyDescent="0.25">
      <c r="B155"/>
      <c r="C155" s="1"/>
      <c r="D155" s="1"/>
      <c r="E155"/>
      <c r="F155"/>
      <c r="G155"/>
      <c r="H155"/>
      <c r="I155"/>
    </row>
    <row r="156" spans="2:9" s="4" customFormat="1" x14ac:dyDescent="0.25">
      <c r="B156"/>
      <c r="C156" s="1"/>
      <c r="D156" s="1"/>
      <c r="E156"/>
      <c r="F156"/>
      <c r="G156"/>
      <c r="H156"/>
      <c r="I156"/>
    </row>
    <row r="157" spans="2:9" s="4" customFormat="1" x14ac:dyDescent="0.25">
      <c r="B157"/>
      <c r="C157" s="1"/>
      <c r="D157" s="1"/>
      <c r="E157"/>
      <c r="F157"/>
      <c r="G157"/>
      <c r="H157"/>
      <c r="I157"/>
    </row>
    <row r="158" spans="2:9" s="4" customFormat="1" x14ac:dyDescent="0.25">
      <c r="B158"/>
      <c r="C158" s="1"/>
      <c r="D158" s="1"/>
      <c r="E158"/>
      <c r="F158"/>
      <c r="G158"/>
      <c r="H158"/>
      <c r="I158"/>
    </row>
    <row r="159" spans="2:9" s="4" customFormat="1" x14ac:dyDescent="0.25">
      <c r="B159"/>
      <c r="C159" s="1"/>
      <c r="D159" s="1"/>
      <c r="E159"/>
      <c r="F159"/>
      <c r="G159"/>
      <c r="H159"/>
      <c r="I159"/>
    </row>
    <row r="160" spans="2:9" s="4" customFormat="1" x14ac:dyDescent="0.25">
      <c r="B160"/>
      <c r="C160" s="1"/>
      <c r="D160" s="1"/>
      <c r="E160"/>
      <c r="F160"/>
      <c r="G160"/>
      <c r="H160"/>
      <c r="I160"/>
    </row>
    <row r="161" spans="2:9" s="4" customFormat="1" x14ac:dyDescent="0.25">
      <c r="B161"/>
      <c r="C161" s="1"/>
      <c r="D161" s="1"/>
      <c r="E161"/>
      <c r="F161"/>
      <c r="G161"/>
      <c r="H161"/>
      <c r="I161"/>
    </row>
    <row r="162" spans="2:9" s="4" customFormat="1" x14ac:dyDescent="0.25">
      <c r="B162"/>
      <c r="C162" s="1"/>
      <c r="D162" s="1"/>
      <c r="E162"/>
      <c r="F162"/>
      <c r="G162"/>
      <c r="H162"/>
      <c r="I162"/>
    </row>
    <row r="163" spans="2:9" s="4" customFormat="1" x14ac:dyDescent="0.25">
      <c r="B163"/>
      <c r="C163" s="1"/>
      <c r="D163" s="1"/>
      <c r="E163"/>
      <c r="F163"/>
      <c r="G163"/>
      <c r="H163"/>
      <c r="I163"/>
    </row>
    <row r="164" spans="2:9" s="4" customFormat="1" x14ac:dyDescent="0.25">
      <c r="B164"/>
      <c r="C164" s="1"/>
      <c r="D164" s="1"/>
      <c r="E164"/>
      <c r="F164"/>
      <c r="G164"/>
      <c r="H164"/>
      <c r="I164"/>
    </row>
    <row r="165" spans="2:9" s="4" customFormat="1" x14ac:dyDescent="0.25">
      <c r="B165"/>
      <c r="C165" s="1"/>
      <c r="D165" s="1"/>
      <c r="E165"/>
      <c r="F165"/>
      <c r="G165"/>
      <c r="H165"/>
      <c r="I165"/>
    </row>
    <row r="166" spans="2:9" s="4" customFormat="1" x14ac:dyDescent="0.25">
      <c r="B166"/>
      <c r="C166" s="1"/>
      <c r="D166" s="1"/>
      <c r="E166"/>
      <c r="F166"/>
      <c r="G166"/>
      <c r="H166"/>
      <c r="I166"/>
    </row>
    <row r="167" spans="2:9" s="4" customFormat="1" x14ac:dyDescent="0.25">
      <c r="B167"/>
      <c r="C167" s="1"/>
      <c r="D167" s="1"/>
      <c r="E167"/>
      <c r="F167"/>
      <c r="G167"/>
      <c r="H167"/>
      <c r="I167"/>
    </row>
    <row r="168" spans="2:9" s="4" customFormat="1" x14ac:dyDescent="0.25">
      <c r="B168"/>
      <c r="C168" s="1"/>
      <c r="D168" s="1"/>
      <c r="E168"/>
      <c r="F168"/>
      <c r="G168"/>
      <c r="H168"/>
      <c r="I168"/>
    </row>
    <row r="169" spans="2:9" s="4" customFormat="1" x14ac:dyDescent="0.25">
      <c r="B169"/>
      <c r="C169" s="1"/>
      <c r="D169" s="1"/>
      <c r="E169"/>
      <c r="F169"/>
      <c r="G169"/>
      <c r="H169"/>
      <c r="I169"/>
    </row>
    <row r="170" spans="2:9" s="4" customFormat="1" x14ac:dyDescent="0.25">
      <c r="B170"/>
      <c r="C170" s="1"/>
      <c r="D170" s="1"/>
      <c r="E170"/>
      <c r="F170"/>
      <c r="G170"/>
      <c r="H170"/>
      <c r="I170"/>
    </row>
    <row r="171" spans="2:9" s="4" customFormat="1" x14ac:dyDescent="0.25">
      <c r="B171"/>
      <c r="C171" s="1"/>
      <c r="D171" s="1"/>
      <c r="E171"/>
      <c r="F171"/>
      <c r="G171"/>
      <c r="H171"/>
      <c r="I171"/>
    </row>
    <row r="172" spans="2:9" s="4" customFormat="1" x14ac:dyDescent="0.25">
      <c r="B172"/>
      <c r="C172" s="1"/>
      <c r="D172" s="1"/>
      <c r="E172"/>
      <c r="F172"/>
      <c r="G172"/>
      <c r="H172"/>
      <c r="I172"/>
    </row>
    <row r="173" spans="2:9" s="4" customFormat="1" x14ac:dyDescent="0.25">
      <c r="B173"/>
      <c r="C173" s="1"/>
      <c r="D173" s="1"/>
      <c r="E173"/>
      <c r="F173"/>
      <c r="G173"/>
      <c r="H173"/>
      <c r="I173"/>
    </row>
    <row r="174" spans="2:9" s="4" customFormat="1" x14ac:dyDescent="0.25">
      <c r="B174"/>
      <c r="C174" s="1"/>
      <c r="D174" s="1"/>
      <c r="E174"/>
      <c r="F174"/>
      <c r="G174"/>
      <c r="H174"/>
      <c r="I174"/>
    </row>
    <row r="175" spans="2:9" s="4" customFormat="1" x14ac:dyDescent="0.25">
      <c r="B175"/>
      <c r="C175" s="1"/>
      <c r="D175" s="1"/>
      <c r="E175"/>
      <c r="F175"/>
      <c r="G175"/>
      <c r="H175"/>
      <c r="I175"/>
    </row>
    <row r="176" spans="2:9" s="4" customFormat="1" x14ac:dyDescent="0.25">
      <c r="B176"/>
      <c r="C176" s="1"/>
      <c r="D176" s="1"/>
      <c r="E176"/>
      <c r="F176"/>
      <c r="G176"/>
      <c r="H176"/>
      <c r="I176"/>
    </row>
    <row r="177" spans="2:9" s="4" customFormat="1" x14ac:dyDescent="0.25">
      <c r="B177"/>
      <c r="C177" s="1"/>
      <c r="D177" s="1"/>
      <c r="E177"/>
      <c r="F177"/>
      <c r="G177"/>
      <c r="H177"/>
      <c r="I177"/>
    </row>
    <row r="178" spans="2:9" s="4" customFormat="1" x14ac:dyDescent="0.25">
      <c r="B178"/>
      <c r="C178" s="1"/>
      <c r="D178" s="1"/>
      <c r="E178"/>
      <c r="F178"/>
      <c r="G178"/>
      <c r="H178"/>
      <c r="I178"/>
    </row>
    <row r="179" spans="2:9" s="4" customFormat="1" x14ac:dyDescent="0.25">
      <c r="B179"/>
      <c r="C179" s="1"/>
      <c r="D179" s="1"/>
      <c r="E179"/>
      <c r="F179"/>
      <c r="G179"/>
      <c r="H179"/>
      <c r="I179"/>
    </row>
    <row r="180" spans="2:9" s="4" customFormat="1" x14ac:dyDescent="0.25">
      <c r="B180"/>
      <c r="C180" s="1"/>
      <c r="D180" s="1"/>
      <c r="E180"/>
      <c r="F180"/>
      <c r="G180"/>
      <c r="H180"/>
      <c r="I180"/>
    </row>
    <row r="181" spans="2:9" s="4" customFormat="1" x14ac:dyDescent="0.25">
      <c r="B181"/>
      <c r="C181" s="1"/>
      <c r="D181" s="1"/>
      <c r="E181"/>
      <c r="F181"/>
      <c r="G181"/>
      <c r="H181"/>
      <c r="I181"/>
    </row>
    <row r="182" spans="2:9" s="4" customFormat="1" x14ac:dyDescent="0.25">
      <c r="B182"/>
      <c r="C182" s="1"/>
      <c r="D182" s="1"/>
      <c r="E182"/>
      <c r="F182"/>
      <c r="G182"/>
      <c r="H182"/>
      <c r="I182"/>
    </row>
    <row r="183" spans="2:9" s="4" customFormat="1" x14ac:dyDescent="0.25">
      <c r="B183"/>
      <c r="C183" s="1"/>
      <c r="D183" s="1"/>
      <c r="E183"/>
      <c r="F183"/>
      <c r="G183"/>
      <c r="H183"/>
      <c r="I183"/>
    </row>
    <row r="184" spans="2:9" s="4" customFormat="1" x14ac:dyDescent="0.25">
      <c r="B184"/>
      <c r="C184" s="1"/>
      <c r="D184" s="1"/>
      <c r="E184"/>
      <c r="F184"/>
      <c r="G184"/>
      <c r="H184"/>
      <c r="I184"/>
    </row>
    <row r="185" spans="2:9" s="4" customFormat="1" x14ac:dyDescent="0.25">
      <c r="B185"/>
      <c r="C185" s="1"/>
      <c r="D185" s="1"/>
      <c r="E185"/>
      <c r="F185"/>
      <c r="G185"/>
      <c r="H185"/>
      <c r="I185"/>
    </row>
    <row r="186" spans="2:9" s="4" customFormat="1" x14ac:dyDescent="0.25">
      <c r="B186"/>
      <c r="C186" s="1"/>
      <c r="D186" s="1"/>
      <c r="E186"/>
      <c r="F186"/>
      <c r="G186"/>
      <c r="H186"/>
      <c r="I186"/>
    </row>
    <row r="187" spans="2:9" s="4" customFormat="1" x14ac:dyDescent="0.25">
      <c r="B187"/>
      <c r="C187" s="1"/>
      <c r="D187" s="1"/>
      <c r="E187"/>
      <c r="F187"/>
      <c r="G187"/>
      <c r="H187"/>
      <c r="I187"/>
    </row>
    <row r="188" spans="2:9" s="4" customFormat="1" x14ac:dyDescent="0.25">
      <c r="B188"/>
      <c r="C188" s="1"/>
      <c r="D188" s="1"/>
      <c r="E188"/>
      <c r="F188"/>
      <c r="G188"/>
      <c r="H188"/>
      <c r="I188"/>
    </row>
    <row r="189" spans="2:9" s="4" customFormat="1" x14ac:dyDescent="0.25">
      <c r="B189"/>
      <c r="C189" s="1"/>
      <c r="D189" s="1"/>
      <c r="E189"/>
      <c r="F189"/>
      <c r="G189"/>
      <c r="H189"/>
      <c r="I189"/>
    </row>
    <row r="190" spans="2:9" s="4" customFormat="1" x14ac:dyDescent="0.25">
      <c r="B190"/>
      <c r="C190" s="1"/>
      <c r="D190" s="1"/>
      <c r="E190"/>
      <c r="F190"/>
      <c r="G190"/>
      <c r="H190"/>
      <c r="I190"/>
    </row>
    <row r="191" spans="2:9" s="4" customFormat="1" x14ac:dyDescent="0.25">
      <c r="B191"/>
      <c r="C191" s="1"/>
      <c r="D191" s="1"/>
      <c r="E191"/>
      <c r="F191"/>
      <c r="G191"/>
      <c r="H191"/>
      <c r="I191"/>
    </row>
    <row r="192" spans="2:9" s="4" customFormat="1" x14ac:dyDescent="0.25">
      <c r="B192"/>
      <c r="C192" s="1"/>
      <c r="D192" s="1"/>
      <c r="E192"/>
      <c r="F192"/>
      <c r="G192"/>
      <c r="H192"/>
      <c r="I192"/>
    </row>
    <row r="193" spans="2:9" s="4" customFormat="1" x14ac:dyDescent="0.25">
      <c r="B193"/>
      <c r="C193" s="1"/>
      <c r="D193" s="1"/>
      <c r="E193"/>
      <c r="F193"/>
      <c r="G193"/>
      <c r="H193"/>
      <c r="I193"/>
    </row>
    <row r="194" spans="2:9" s="4" customFormat="1" x14ac:dyDescent="0.25">
      <c r="B194"/>
      <c r="C194" s="1"/>
      <c r="D194" s="1"/>
      <c r="E194"/>
      <c r="F194"/>
      <c r="G194"/>
      <c r="H194"/>
      <c r="I194"/>
    </row>
    <row r="195" spans="2:9" s="4" customFormat="1" x14ac:dyDescent="0.25">
      <c r="B195"/>
      <c r="C195" s="1"/>
      <c r="D195" s="1"/>
      <c r="E195"/>
      <c r="F195"/>
      <c r="G195"/>
      <c r="H195"/>
      <c r="I195"/>
    </row>
    <row r="196" spans="2:9" s="4" customFormat="1" x14ac:dyDescent="0.25">
      <c r="B196"/>
      <c r="C196" s="1"/>
      <c r="D196" s="1"/>
      <c r="E196"/>
      <c r="F196"/>
      <c r="G196"/>
      <c r="H196"/>
      <c r="I196"/>
    </row>
    <row r="197" spans="2:9" s="4" customFormat="1" x14ac:dyDescent="0.25">
      <c r="B197"/>
      <c r="C197" s="1"/>
      <c r="D197" s="1"/>
      <c r="E197"/>
      <c r="F197"/>
      <c r="G197"/>
      <c r="H197"/>
      <c r="I197"/>
    </row>
    <row r="198" spans="2:9" s="4" customFormat="1" x14ac:dyDescent="0.25">
      <c r="B198"/>
      <c r="C198" s="1"/>
      <c r="D198" s="1"/>
      <c r="E198"/>
      <c r="F198"/>
      <c r="G198"/>
      <c r="H198"/>
      <c r="I198"/>
    </row>
    <row r="199" spans="2:9" s="4" customFormat="1" x14ac:dyDescent="0.25">
      <c r="B199"/>
      <c r="C199" s="1"/>
      <c r="D199" s="1"/>
      <c r="E199"/>
      <c r="F199"/>
      <c r="G199"/>
      <c r="H199"/>
      <c r="I199"/>
    </row>
    <row r="200" spans="2:9" s="4" customFormat="1" x14ac:dyDescent="0.25">
      <c r="B200"/>
      <c r="C200" s="1"/>
      <c r="D200" s="1"/>
      <c r="E200"/>
      <c r="F200"/>
      <c r="G200"/>
      <c r="H200"/>
      <c r="I200"/>
    </row>
    <row r="201" spans="2:9" s="4" customFormat="1" x14ac:dyDescent="0.25">
      <c r="B201"/>
      <c r="C201" s="1"/>
      <c r="D201" s="1"/>
      <c r="E201"/>
      <c r="F201"/>
      <c r="G201"/>
      <c r="H201"/>
      <c r="I201"/>
    </row>
    <row r="202" spans="2:9" s="4" customFormat="1" x14ac:dyDescent="0.25">
      <c r="B202"/>
      <c r="C202" s="1"/>
      <c r="D202" s="1"/>
      <c r="E202"/>
      <c r="F202"/>
      <c r="G202"/>
      <c r="H202"/>
      <c r="I202"/>
    </row>
    <row r="203" spans="2:9" x14ac:dyDescent="0.25">
      <c r="B203"/>
      <c r="C203" s="1"/>
      <c r="D203" s="1"/>
      <c r="E203"/>
      <c r="F203"/>
      <c r="G203"/>
      <c r="H203"/>
      <c r="I203"/>
    </row>
    <row r="204" spans="2:9" x14ac:dyDescent="0.25">
      <c r="B204"/>
      <c r="C204" s="1"/>
      <c r="D204" s="1"/>
      <c r="E204"/>
      <c r="F204"/>
      <c r="G204"/>
      <c r="H204"/>
      <c r="I204"/>
    </row>
    <row r="205" spans="2:9" x14ac:dyDescent="0.25">
      <c r="B205"/>
      <c r="C205" s="1"/>
      <c r="D205" s="1"/>
      <c r="E205"/>
      <c r="F205"/>
      <c r="G205"/>
      <c r="H205"/>
      <c r="I205"/>
    </row>
    <row r="206" spans="2:9" x14ac:dyDescent="0.25">
      <c r="B206"/>
      <c r="C206" s="1"/>
      <c r="D206" s="1"/>
      <c r="E206"/>
      <c r="F206"/>
      <c r="G206"/>
      <c r="H206"/>
      <c r="I206"/>
    </row>
    <row r="207" spans="2:9" x14ac:dyDescent="0.25">
      <c r="B207"/>
      <c r="C207" s="1"/>
      <c r="D207" s="1"/>
      <c r="E207"/>
      <c r="F207"/>
      <c r="G207"/>
      <c r="H207"/>
      <c r="I207"/>
    </row>
    <row r="208" spans="2:9" x14ac:dyDescent="0.25">
      <c r="B208"/>
      <c r="C208" s="1"/>
      <c r="D208" s="1"/>
      <c r="E208"/>
      <c r="F208"/>
      <c r="G208"/>
      <c r="H208"/>
      <c r="I208"/>
    </row>
    <row r="209" spans="2:9" x14ac:dyDescent="0.25">
      <c r="B209"/>
      <c r="C209" s="1"/>
      <c r="D209" s="1"/>
      <c r="E209"/>
      <c r="F209"/>
      <c r="G209"/>
      <c r="H209"/>
      <c r="I209"/>
    </row>
    <row r="210" spans="2:9" x14ac:dyDescent="0.25">
      <c r="B210"/>
      <c r="C210" s="1"/>
      <c r="D210" s="1"/>
      <c r="E210"/>
      <c r="F210"/>
      <c r="G210"/>
      <c r="H210"/>
      <c r="I210"/>
    </row>
    <row r="211" spans="2:9" x14ac:dyDescent="0.25">
      <c r="B211"/>
      <c r="C211" s="1"/>
      <c r="D211" s="1"/>
      <c r="E211"/>
      <c r="F211"/>
      <c r="G211"/>
      <c r="H211"/>
      <c r="I211"/>
    </row>
    <row r="212" spans="2:9" x14ac:dyDescent="0.25">
      <c r="B212"/>
      <c r="C212" s="1"/>
      <c r="D212" s="1"/>
      <c r="E212"/>
      <c r="F212"/>
      <c r="G212"/>
      <c r="H212"/>
      <c r="I212"/>
    </row>
    <row r="213" spans="2:9" x14ac:dyDescent="0.25">
      <c r="B213"/>
      <c r="C213" s="1"/>
      <c r="D213" s="1"/>
      <c r="E213"/>
      <c r="F213"/>
      <c r="G213"/>
      <c r="H213"/>
      <c r="I213"/>
    </row>
    <row r="214" spans="2:9" x14ac:dyDescent="0.25">
      <c r="B214"/>
      <c r="C214" s="1"/>
      <c r="D214" s="1"/>
      <c r="E214"/>
      <c r="F214"/>
      <c r="G214"/>
      <c r="H214"/>
      <c r="I214"/>
    </row>
    <row r="215" spans="2:9" x14ac:dyDescent="0.25">
      <c r="B215"/>
      <c r="C215" s="1"/>
      <c r="D215" s="1"/>
      <c r="E215"/>
      <c r="F215"/>
      <c r="G215"/>
      <c r="H215"/>
      <c r="I215"/>
    </row>
    <row r="216" spans="2:9" x14ac:dyDescent="0.25">
      <c r="B216"/>
      <c r="C216" s="1"/>
      <c r="D216" s="1"/>
      <c r="E216"/>
      <c r="F216"/>
      <c r="G216"/>
      <c r="H216"/>
      <c r="I216"/>
    </row>
    <row r="217" spans="2:9" x14ac:dyDescent="0.25">
      <c r="B217"/>
      <c r="C217" s="1"/>
      <c r="D217" s="1"/>
      <c r="E217"/>
      <c r="F217"/>
      <c r="G217"/>
      <c r="H217"/>
      <c r="I217"/>
    </row>
    <row r="218" spans="2:9" x14ac:dyDescent="0.25">
      <c r="B218"/>
      <c r="C218" s="1"/>
      <c r="D218" s="1"/>
      <c r="E218"/>
      <c r="F218"/>
      <c r="G218"/>
      <c r="H218"/>
      <c r="I218"/>
    </row>
    <row r="219" spans="2:9" x14ac:dyDescent="0.25">
      <c r="B219"/>
      <c r="C219" s="1"/>
      <c r="D219" s="1"/>
      <c r="E219"/>
      <c r="F219"/>
      <c r="G219"/>
      <c r="H219"/>
      <c r="I219"/>
    </row>
    <row r="220" spans="2:9" x14ac:dyDescent="0.25">
      <c r="B220"/>
      <c r="C220" s="1"/>
      <c r="D220" s="1"/>
      <c r="E220"/>
      <c r="F220"/>
      <c r="G220"/>
      <c r="H220"/>
      <c r="I220"/>
    </row>
    <row r="221" spans="2:9" x14ac:dyDescent="0.25">
      <c r="B221"/>
      <c r="C221" s="1"/>
      <c r="D221" s="1"/>
      <c r="E221"/>
      <c r="F221"/>
      <c r="G221"/>
      <c r="H221"/>
      <c r="I221"/>
    </row>
    <row r="222" spans="2:9" x14ac:dyDescent="0.25">
      <c r="B222"/>
      <c r="C222" s="1"/>
      <c r="D222" s="1"/>
      <c r="E222"/>
      <c r="F222"/>
      <c r="G222"/>
      <c r="H222"/>
      <c r="I222"/>
    </row>
    <row r="223" spans="2:9" x14ac:dyDescent="0.25">
      <c r="B223"/>
      <c r="C223" s="1"/>
      <c r="D223" s="1"/>
      <c r="E223"/>
      <c r="F223"/>
      <c r="G223"/>
      <c r="H223"/>
      <c r="I223"/>
    </row>
    <row r="224" spans="2:9" x14ac:dyDescent="0.25">
      <c r="B224"/>
      <c r="C224" s="1"/>
      <c r="D224" s="1"/>
      <c r="E224"/>
      <c r="F224"/>
      <c r="G224"/>
      <c r="H224"/>
      <c r="I224"/>
    </row>
    <row r="225" spans="2:9" x14ac:dyDescent="0.25">
      <c r="B225"/>
      <c r="C225" s="1"/>
      <c r="D225" s="1"/>
      <c r="E225"/>
      <c r="F225"/>
      <c r="G225"/>
      <c r="H225"/>
      <c r="I225"/>
    </row>
    <row r="226" spans="2:9" x14ac:dyDescent="0.25">
      <c r="B226"/>
      <c r="C226" s="1"/>
      <c r="D226" s="1"/>
      <c r="E226"/>
      <c r="F226"/>
      <c r="G226"/>
      <c r="H226"/>
      <c r="I226"/>
    </row>
    <row r="227" spans="2:9" x14ac:dyDescent="0.25">
      <c r="B227"/>
      <c r="C227" s="1"/>
      <c r="D227" s="1"/>
      <c r="E227"/>
      <c r="F227"/>
      <c r="G227"/>
      <c r="H227"/>
      <c r="I227"/>
    </row>
    <row r="229" spans="2:9" x14ac:dyDescent="0.25">
      <c r="G229" s="974"/>
    </row>
  </sheetData>
  <sheetProtection sheet="1" objects="1" scenarios="1" selectLockedCells="1"/>
  <sortState xmlns:xlrd2="http://schemas.microsoft.com/office/spreadsheetml/2017/richdata2" ref="B9:I134">
    <sortCondition ref="C8"/>
    <sortCondition ref="D8"/>
  </sortState>
  <mergeCells count="1">
    <mergeCell ref="A1:J1"/>
  </mergeCells>
  <phoneticPr fontId="1" type="noConversion"/>
  <dataValidations count="2">
    <dataValidation type="list" allowBlank="1" showInputMessage="1" showErrorMessage="1" sqref="B4" xr:uid="{D0CCFF08-013E-4598-A464-897E87DEFBCF}">
      <formula1>"Client, Facture, Transaction"</formula1>
    </dataValidation>
    <dataValidation type="list" allowBlank="1" showInputMessage="1" showErrorMessage="1" sqref="D4" xr:uid="{9EE2C1B3-7136-4592-B8AE-117CDC2CE684}">
      <formula1>"Nom de client, Numéro de facture"</formula1>
    </dataValidation>
  </dataValidations>
  <printOptions horizontalCentered="1"/>
  <pageMargins left="0.1" right="0.1" top="0.8" bottom="0.5" header="0.25" footer="0.25"/>
  <pageSetup scale="93" fitToHeight="10" orientation="landscape" horizontalDpi="4294967293" r:id="rId1"/>
  <headerFooter>
    <oddHeader>&amp;C&amp;"-,Gras"&amp;12&amp;K0070C0Liste âgée des comptes clients
&amp;11Par ordre alphabétique - 1 ligne par Facture</oddHeader>
    <oddFooter>&amp;C&amp;9&amp;KFF0000&amp;A&amp;L&amp;9&amp;D - &amp;T&amp;R&amp;"Segoe UI,Normal"&amp;8Page &amp;P of &amp;N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A406D-7835-4FF7-8C96-F706B743DA3A}">
  <sheetPr codeName="wshCSV_File"/>
  <dimension ref="A1:N29"/>
  <sheetViews>
    <sheetView workbookViewId="0">
      <selection activeCell="M1" sqref="M1:M1048576"/>
    </sheetView>
  </sheetViews>
  <sheetFormatPr baseColWidth="10" defaultRowHeight="15" x14ac:dyDescent="0.25"/>
  <cols>
    <col min="1" max="1" width="16.85546875" bestFit="1" customWidth="1"/>
    <col min="2" max="2" width="6" style="1" bestFit="1" customWidth="1"/>
    <col min="3" max="3" width="5" style="1" bestFit="1" customWidth="1"/>
    <col min="4" max="4" width="10.7109375" style="1" customWidth="1"/>
    <col min="5" max="5" width="5" style="1" bestFit="1" customWidth="1"/>
    <col min="6" max="6" width="40.140625" bestFit="1" customWidth="1"/>
    <col min="7" max="7" width="5" bestFit="1" customWidth="1"/>
    <col min="8" max="8" width="11.7109375" style="338" customWidth="1"/>
    <col min="9" max="9" width="11.7109375" style="182" customWidth="1"/>
    <col min="10" max="10" width="6" bestFit="1" customWidth="1"/>
    <col min="11" max="11" width="6" style="182" bestFit="1" customWidth="1"/>
    <col min="12" max="13" width="6" bestFit="1" customWidth="1"/>
    <col min="14" max="14" width="11.7109375" style="182" customWidth="1"/>
  </cols>
  <sheetData>
    <row r="1" spans="1:14" x14ac:dyDescent="0.25">
      <c r="A1" s="391" t="s">
        <v>11050</v>
      </c>
      <c r="B1" s="391" t="s">
        <v>11051</v>
      </c>
      <c r="C1" s="391" t="s">
        <v>11052</v>
      </c>
      <c r="D1" s="391" t="s">
        <v>11053</v>
      </c>
      <c r="E1" s="391" t="s">
        <v>11054</v>
      </c>
      <c r="F1" s="391" t="s">
        <v>11055</v>
      </c>
      <c r="G1" s="391" t="s">
        <v>11056</v>
      </c>
      <c r="H1" s="392" t="s">
        <v>93</v>
      </c>
      <c r="I1" s="392" t="s">
        <v>92</v>
      </c>
      <c r="J1" s="391" t="s">
        <v>11057</v>
      </c>
      <c r="K1" s="391" t="s">
        <v>11058</v>
      </c>
      <c r="L1" s="391" t="s">
        <v>11059</v>
      </c>
      <c r="M1" s="391" t="s">
        <v>11060</v>
      </c>
      <c r="N1" s="392" t="s">
        <v>11039</v>
      </c>
    </row>
    <row r="2" spans="1:14" x14ac:dyDescent="0.25">
      <c r="B2"/>
      <c r="C2"/>
      <c r="D2"/>
      <c r="E2"/>
      <c r="H2"/>
      <c r="I2"/>
      <c r="K2"/>
      <c r="N2"/>
    </row>
    <row r="3" spans="1:14" x14ac:dyDescent="0.25">
      <c r="B3"/>
      <c r="C3"/>
      <c r="D3"/>
      <c r="E3"/>
      <c r="H3"/>
      <c r="I3"/>
      <c r="K3"/>
      <c r="N3"/>
    </row>
    <row r="4" spans="1:14" x14ac:dyDescent="0.25">
      <c r="B4"/>
      <c r="C4"/>
      <c r="D4"/>
      <c r="E4"/>
      <c r="H4"/>
      <c r="I4"/>
      <c r="K4"/>
      <c r="N4"/>
    </row>
    <row r="5" spans="1:14" x14ac:dyDescent="0.25">
      <c r="B5"/>
      <c r="C5"/>
      <c r="D5"/>
      <c r="E5"/>
      <c r="H5"/>
      <c r="I5"/>
      <c r="K5"/>
      <c r="N5"/>
    </row>
    <row r="6" spans="1:14" x14ac:dyDescent="0.25">
      <c r="B6"/>
      <c r="C6"/>
      <c r="D6"/>
      <c r="E6"/>
      <c r="H6"/>
      <c r="I6"/>
      <c r="K6"/>
      <c r="N6"/>
    </row>
    <row r="7" spans="1:14" x14ac:dyDescent="0.25">
      <c r="B7"/>
      <c r="C7"/>
      <c r="D7"/>
      <c r="E7"/>
      <c r="H7"/>
      <c r="I7"/>
      <c r="K7"/>
      <c r="N7"/>
    </row>
    <row r="8" spans="1:14" x14ac:dyDescent="0.25">
      <c r="B8"/>
      <c r="C8"/>
      <c r="D8"/>
      <c r="E8"/>
      <c r="H8"/>
      <c r="I8"/>
      <c r="K8"/>
      <c r="N8"/>
    </row>
    <row r="9" spans="1:14" x14ac:dyDescent="0.25">
      <c r="B9"/>
      <c r="C9"/>
      <c r="D9"/>
      <c r="E9"/>
      <c r="H9"/>
      <c r="I9"/>
      <c r="K9"/>
      <c r="N9"/>
    </row>
    <row r="10" spans="1:14" x14ac:dyDescent="0.25">
      <c r="B10"/>
      <c r="C10"/>
      <c r="D10"/>
      <c r="E10"/>
      <c r="H10"/>
      <c r="I10"/>
      <c r="K10"/>
      <c r="N10"/>
    </row>
    <row r="11" spans="1:14" x14ac:dyDescent="0.25">
      <c r="B11"/>
      <c r="C11"/>
      <c r="D11"/>
      <c r="E11"/>
      <c r="H11"/>
      <c r="I11"/>
      <c r="K11"/>
      <c r="N11"/>
    </row>
    <row r="12" spans="1:14" x14ac:dyDescent="0.25">
      <c r="B12"/>
      <c r="C12"/>
      <c r="D12"/>
      <c r="E12"/>
      <c r="H12"/>
      <c r="I12"/>
      <c r="K12"/>
      <c r="N12"/>
    </row>
    <row r="13" spans="1:14" x14ac:dyDescent="0.25">
      <c r="B13"/>
      <c r="C13"/>
      <c r="D13"/>
      <c r="E13"/>
      <c r="H13"/>
      <c r="I13"/>
      <c r="K13"/>
      <c r="N13"/>
    </row>
    <row r="14" spans="1:14" x14ac:dyDescent="0.25">
      <c r="B14"/>
      <c r="C14"/>
      <c r="D14"/>
      <c r="E14"/>
      <c r="H14"/>
      <c r="I14"/>
      <c r="K14"/>
      <c r="N14"/>
    </row>
    <row r="15" spans="1:14" x14ac:dyDescent="0.25">
      <c r="B15"/>
      <c r="C15"/>
      <c r="D15"/>
      <c r="E15"/>
      <c r="H15"/>
      <c r="I15"/>
      <c r="K15"/>
      <c r="N15"/>
    </row>
    <row r="16" spans="1:14" x14ac:dyDescent="0.25">
      <c r="B16"/>
      <c r="C16"/>
      <c r="D16"/>
      <c r="E16"/>
      <c r="H16"/>
      <c r="I16"/>
      <c r="K16"/>
      <c r="N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sheetData>
  <phoneticPr fontId="1" type="noConversion"/>
  <pageMargins left="0.7" right="0.7" top="0.75" bottom="0.75" header="0.3" footer="0.3"/>
  <pageSetup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2D89C-A34F-4F81-9872-D9E636666552}">
  <sheetPr codeName="wshDEB_Recurrent"/>
  <dimension ref="A1:Q13"/>
  <sheetViews>
    <sheetView workbookViewId="0">
      <selection activeCell="D8" sqref="D8"/>
    </sheetView>
  </sheetViews>
  <sheetFormatPr baseColWidth="10" defaultRowHeight="15" x14ac:dyDescent="0.25"/>
  <cols>
    <col min="1" max="1" width="17.28515625" style="1" bestFit="1" customWidth="1"/>
    <col min="2" max="2" width="10.7109375" style="1044" bestFit="1" customWidth="1"/>
    <col min="3" max="3" width="9.42578125" bestFit="1" customWidth="1"/>
    <col min="4" max="4" width="24.140625" bestFit="1" customWidth="1"/>
    <col min="5" max="5" width="12.7109375" bestFit="1" customWidth="1"/>
    <col min="6" max="6" width="16.85546875" style="1" bestFit="1" customWidth="1"/>
    <col min="7" max="7" width="20.140625" bestFit="1" customWidth="1"/>
    <col min="8" max="8" width="15" style="1" bestFit="1" customWidth="1"/>
    <col min="9" max="13" width="12.7109375" style="182" customWidth="1"/>
    <col min="14" max="14" width="5.7109375" customWidth="1"/>
    <col min="15" max="15" width="12.7109375" style="1" bestFit="1" customWidth="1"/>
    <col min="16" max="16" width="41.85546875" bestFit="1" customWidth="1"/>
    <col min="17" max="17" width="12.7109375" style="1045" customWidth="1"/>
  </cols>
  <sheetData>
    <row r="1" spans="1:17" s="191" customFormat="1" ht="12.75" x14ac:dyDescent="0.2">
      <c r="A1" s="1046" t="s">
        <v>9200</v>
      </c>
      <c r="B1" s="1047" t="s">
        <v>2</v>
      </c>
      <c r="C1" s="1051" t="s">
        <v>40</v>
      </c>
      <c r="D1" s="1051" t="s">
        <v>9171</v>
      </c>
      <c r="E1" s="1051" t="s">
        <v>9172</v>
      </c>
      <c r="F1" s="1046" t="s">
        <v>187</v>
      </c>
      <c r="G1" s="1051" t="s">
        <v>39</v>
      </c>
      <c r="H1" s="1048" t="s">
        <v>9174</v>
      </c>
      <c r="I1" s="1052" t="s">
        <v>9173</v>
      </c>
      <c r="J1" s="1052" t="s">
        <v>9175</v>
      </c>
      <c r="K1" s="1052" t="s">
        <v>9176</v>
      </c>
      <c r="L1" s="1052" t="s">
        <v>9177</v>
      </c>
      <c r="M1" s="1052" t="s">
        <v>9178</v>
      </c>
      <c r="N1" s="1053"/>
      <c r="O1" s="1049" t="s">
        <v>9200</v>
      </c>
      <c r="P1" s="1050" t="s">
        <v>9171</v>
      </c>
      <c r="Q1" s="1050" t="s">
        <v>2</v>
      </c>
    </row>
    <row r="2" spans="1:17" x14ac:dyDescent="0.25">
      <c r="A2" s="631">
        <v>1</v>
      </c>
      <c r="B2" s="1043">
        <v>45513</v>
      </c>
      <c r="C2" s="6" t="s">
        <v>9167</v>
      </c>
      <c r="D2" s="6" t="s">
        <v>11997</v>
      </c>
      <c r="E2" s="6"/>
      <c r="F2" s="112">
        <v>5020</v>
      </c>
      <c r="G2" s="6" t="s">
        <v>80</v>
      </c>
      <c r="H2" s="112" t="s">
        <v>11156</v>
      </c>
      <c r="I2" s="395">
        <v>1086.51</v>
      </c>
      <c r="J2" s="395">
        <v>47.25</v>
      </c>
      <c r="K2" s="395">
        <v>94.26</v>
      </c>
      <c r="L2" s="395">
        <v>47.25</v>
      </c>
      <c r="M2" s="395">
        <v>94.26</v>
      </c>
      <c r="N2" s="12"/>
      <c r="O2" s="112" t="s">
        <v>555</v>
      </c>
      <c r="P2" s="13" t="s">
        <v>11997</v>
      </c>
      <c r="Q2" s="1045">
        <v>45513</v>
      </c>
    </row>
    <row r="3" spans="1:17" x14ac:dyDescent="0.25">
      <c r="A3" s="112"/>
      <c r="B3" s="1043"/>
      <c r="C3" s="6"/>
      <c r="D3" s="6"/>
      <c r="E3" s="6"/>
      <c r="F3" s="112"/>
      <c r="G3" s="6"/>
      <c r="H3" s="112"/>
      <c r="I3" s="395"/>
      <c r="J3" s="395"/>
      <c r="K3" s="395"/>
      <c r="L3" s="395"/>
      <c r="M3" s="395"/>
      <c r="N3" s="12"/>
      <c r="O3" s="112"/>
      <c r="P3" s="13"/>
    </row>
    <row r="4" spans="1:17" x14ac:dyDescent="0.25">
      <c r="A4" s="112"/>
      <c r="B4" s="1043"/>
      <c r="C4" s="6"/>
      <c r="D4" s="6"/>
      <c r="E4" s="6"/>
      <c r="F4" s="112"/>
      <c r="G4" s="6"/>
      <c r="H4" s="112"/>
      <c r="I4" s="395"/>
      <c r="J4" s="395"/>
      <c r="K4" s="395"/>
      <c r="L4" s="395"/>
      <c r="M4" s="395"/>
      <c r="N4" s="12"/>
      <c r="O4" s="112"/>
      <c r="P4" s="206"/>
    </row>
    <row r="5" spans="1:17" x14ac:dyDescent="0.25">
      <c r="A5" s="112"/>
      <c r="B5" s="1043"/>
      <c r="C5" s="6"/>
      <c r="D5" s="6"/>
      <c r="E5" s="6"/>
      <c r="F5" s="112"/>
      <c r="G5" s="6"/>
      <c r="H5" s="112"/>
      <c r="I5" s="395"/>
      <c r="J5" s="395"/>
      <c r="K5" s="395"/>
      <c r="L5" s="395"/>
      <c r="M5" s="395"/>
      <c r="N5" s="12"/>
      <c r="O5" s="112"/>
      <c r="P5" s="13"/>
    </row>
    <row r="6" spans="1:17" x14ac:dyDescent="0.25">
      <c r="A6" s="112"/>
      <c r="B6" s="1043"/>
      <c r="C6" s="6"/>
      <c r="D6" s="6"/>
      <c r="E6" s="6"/>
      <c r="F6" s="112"/>
      <c r="G6" s="6"/>
      <c r="H6" s="112"/>
      <c r="I6" s="395"/>
      <c r="J6" s="395"/>
      <c r="K6" s="395"/>
      <c r="L6" s="395"/>
      <c r="M6" s="395"/>
      <c r="N6" s="12"/>
      <c r="O6" s="112"/>
    </row>
    <row r="7" spans="1:17" x14ac:dyDescent="0.25">
      <c r="A7" s="112"/>
      <c r="B7" s="1043"/>
      <c r="C7" s="6"/>
      <c r="D7" s="6"/>
      <c r="E7" s="6"/>
      <c r="F7" s="112"/>
      <c r="G7" s="6"/>
      <c r="H7" s="112"/>
      <c r="I7" s="395"/>
      <c r="J7" s="395"/>
      <c r="K7" s="395"/>
      <c r="L7" s="395"/>
      <c r="M7" s="395"/>
      <c r="N7" s="12"/>
      <c r="O7" s="112"/>
    </row>
    <row r="8" spans="1:17" x14ac:dyDescent="0.25">
      <c r="A8" s="112"/>
      <c r="B8" s="1043"/>
      <c r="C8" s="6"/>
      <c r="D8" s="6"/>
      <c r="E8" s="6"/>
      <c r="F8" s="112"/>
      <c r="G8" s="6"/>
      <c r="H8" s="112"/>
      <c r="I8" s="395"/>
      <c r="J8" s="395"/>
      <c r="K8" s="395"/>
      <c r="L8" s="395"/>
      <c r="M8" s="395"/>
      <c r="N8" s="12"/>
    </row>
    <row r="9" spans="1:17" x14ac:dyDescent="0.25">
      <c r="A9" s="112"/>
      <c r="B9" s="1043"/>
      <c r="C9" s="6"/>
      <c r="D9" s="6"/>
      <c r="E9" s="6"/>
      <c r="F9" s="112"/>
      <c r="G9" s="6"/>
      <c r="H9" s="112"/>
      <c r="I9" s="395"/>
      <c r="J9" s="395"/>
      <c r="K9" s="395"/>
      <c r="L9" s="395"/>
      <c r="M9" s="395"/>
      <c r="N9" s="12"/>
    </row>
    <row r="10" spans="1:17" x14ac:dyDescent="0.25">
      <c r="A10" s="112"/>
      <c r="B10" s="1043"/>
      <c r="C10" s="6"/>
      <c r="D10" s="6"/>
      <c r="E10" s="6"/>
      <c r="F10" s="112"/>
      <c r="G10" s="6"/>
      <c r="H10" s="112"/>
      <c r="I10" s="395"/>
      <c r="J10" s="395"/>
      <c r="K10" s="395"/>
      <c r="L10" s="395"/>
      <c r="M10" s="395"/>
      <c r="N10" s="12"/>
    </row>
    <row r="11" spans="1:17" x14ac:dyDescent="0.25">
      <c r="A11" s="112"/>
      <c r="B11" s="1043"/>
      <c r="C11" s="6"/>
      <c r="D11" s="6"/>
      <c r="E11" s="6"/>
      <c r="F11" s="112"/>
      <c r="G11" s="6"/>
      <c r="H11" s="112"/>
      <c r="I11" s="395"/>
      <c r="J11" s="395"/>
      <c r="K11" s="395"/>
      <c r="L11" s="395"/>
      <c r="M11" s="395"/>
      <c r="N11" s="12"/>
    </row>
    <row r="12" spans="1:17" x14ac:dyDescent="0.25">
      <c r="A12" s="112"/>
      <c r="B12" s="1043"/>
      <c r="C12" s="6"/>
      <c r="D12" s="6"/>
      <c r="E12" s="6"/>
      <c r="F12" s="112"/>
      <c r="G12" s="6"/>
      <c r="H12" s="112"/>
      <c r="I12" s="395"/>
      <c r="J12" s="395"/>
      <c r="K12" s="395"/>
      <c r="L12" s="395"/>
      <c r="M12" s="395"/>
      <c r="N12" s="12"/>
    </row>
    <row r="13" spans="1:17" x14ac:dyDescent="0.25">
      <c r="A13" s="112"/>
      <c r="B13" s="1043"/>
      <c r="C13" s="6"/>
      <c r="D13" s="6"/>
      <c r="E13" s="6"/>
      <c r="F13" s="112"/>
      <c r="G13" s="6"/>
      <c r="H13" s="112"/>
      <c r="I13" s="395"/>
      <c r="J13" s="395"/>
      <c r="K13" s="395"/>
      <c r="L13" s="395"/>
      <c r="M13" s="395"/>
      <c r="N13" s="12"/>
    </row>
  </sheetData>
  <autoFilter ref="A1:M13" xr:uid="{F7C2D89C-A34F-4F81-9872-D9E636666552}"/>
  <conditionalFormatting sqref="A2:M13">
    <cfRule type="expression" dxfId="71" priority="1">
      <formula>AND($A2&lt;&gt;"",MOD(ROW(),2)=1)</formula>
    </cfRule>
  </conditionalFormatting>
  <pageMargins left="0.7" right="0.7" top="0.75" bottom="0.75" header="0.3" footer="0.3"/>
  <pageSetup orientation="portrait" horizontalDpi="4294967293"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A7D1D-8A0B-4FC6-9AAF-2F76C1EA2166}">
  <sheetPr codeName="wshDEB_Saisie"/>
  <dimension ref="A1:Q30"/>
  <sheetViews>
    <sheetView topLeftCell="C1" zoomScale="95" zoomScaleNormal="95" workbookViewId="0">
      <selection activeCell="F4" sqref="F4:H4"/>
    </sheetView>
  </sheetViews>
  <sheetFormatPr baseColWidth="10" defaultRowHeight="15" x14ac:dyDescent="0.25"/>
  <cols>
    <col min="1" max="1" width="24.85546875" style="4" hidden="1" customWidth="1"/>
    <col min="2" max="2" width="13.7109375" style="4" hidden="1" customWidth="1"/>
    <col min="3" max="3" width="5.7109375" style="4" customWidth="1"/>
    <col min="4" max="4" width="3.7109375" style="4" customWidth="1"/>
    <col min="5" max="7" width="12.7109375" style="4" customWidth="1"/>
    <col min="8" max="8" width="9.5703125" style="4" bestFit="1" customWidth="1"/>
    <col min="9" max="13" width="13.7109375" style="4" customWidth="1"/>
    <col min="14" max="14" width="7.7109375" style="4" customWidth="1"/>
    <col min="15" max="15" width="15.7109375" style="4" customWidth="1"/>
    <col min="16" max="16" width="3.7109375" style="4" customWidth="1"/>
    <col min="17" max="17" width="5.7109375" style="5" customWidth="1"/>
    <col min="18" max="16384" width="11.42578125" style="4"/>
  </cols>
  <sheetData>
    <row r="1" spans="1:17" ht="20.100000000000001" customHeight="1" x14ac:dyDescent="0.25">
      <c r="A1" s="339" t="s">
        <v>9179</v>
      </c>
      <c r="B1" s="340">
        <v>17</v>
      </c>
      <c r="C1" s="1246" t="s">
        <v>9164</v>
      </c>
      <c r="D1" s="1247"/>
      <c r="E1" s="1247"/>
      <c r="F1" s="1247"/>
      <c r="G1" s="1247"/>
      <c r="H1" s="1247"/>
      <c r="I1" s="1247"/>
      <c r="J1" s="1247"/>
      <c r="K1" s="1247"/>
      <c r="L1" s="1247"/>
      <c r="M1" s="1247"/>
      <c r="N1" s="1247"/>
      <c r="O1" s="1247"/>
      <c r="P1" s="1247"/>
      <c r="Q1" s="1248"/>
    </row>
    <row r="2" spans="1:17" ht="20.100000000000001" customHeight="1" thickBot="1" x14ac:dyDescent="0.3">
      <c r="A2" s="339" t="s">
        <v>9201</v>
      </c>
      <c r="B2" s="340">
        <v>1</v>
      </c>
      <c r="C2" s="1249"/>
      <c r="D2" s="1250"/>
      <c r="E2" s="1250"/>
      <c r="F2" s="1250"/>
      <c r="G2" s="1250"/>
      <c r="H2" s="1250"/>
      <c r="I2" s="1250"/>
      <c r="J2" s="1250"/>
      <c r="K2" s="1250"/>
      <c r="L2" s="1250"/>
      <c r="M2" s="1250"/>
      <c r="N2" s="1250"/>
      <c r="O2" s="1250"/>
      <c r="P2" s="1250"/>
      <c r="Q2" s="1251"/>
    </row>
    <row r="3" spans="1:17" ht="15" customHeight="1" x14ac:dyDescent="0.25">
      <c r="A3" s="339" t="s">
        <v>9208</v>
      </c>
      <c r="B3" s="340">
        <v>0</v>
      </c>
      <c r="C3" s="1064"/>
      <c r="D3" s="342"/>
      <c r="E3" s="343"/>
      <c r="F3" s="344"/>
      <c r="G3" s="344"/>
      <c r="H3" s="344"/>
      <c r="I3" s="344"/>
      <c r="J3" s="344"/>
      <c r="K3" s="344"/>
      <c r="L3" s="344"/>
      <c r="M3" s="344"/>
      <c r="N3" s="344"/>
      <c r="O3" s="344"/>
      <c r="P3" s="345"/>
      <c r="Q3" s="346"/>
    </row>
    <row r="4" spans="1:17" ht="15" customHeight="1" x14ac:dyDescent="0.25">
      <c r="A4" s="339" t="s">
        <v>11034</v>
      </c>
      <c r="B4" s="340" t="s">
        <v>18707</v>
      </c>
      <c r="C4" s="341"/>
      <c r="D4" s="347"/>
      <c r="E4" s="348" t="s">
        <v>9158</v>
      </c>
      <c r="F4" s="1256"/>
      <c r="G4" s="1257"/>
      <c r="H4" s="1258"/>
      <c r="J4" s="349"/>
      <c r="K4" s="349"/>
      <c r="L4" s="349"/>
      <c r="M4" s="349"/>
      <c r="N4" s="348" t="s">
        <v>91</v>
      </c>
      <c r="O4" s="1055">
        <v>45538</v>
      </c>
      <c r="P4" s="350"/>
      <c r="Q4" s="346"/>
    </row>
    <row r="5" spans="1:17" ht="15" customHeight="1" x14ac:dyDescent="0.25">
      <c r="A5" s="339" t="s">
        <v>11139</v>
      </c>
      <c r="B5" s="340">
        <v>0</v>
      </c>
      <c r="C5" s="341"/>
      <c r="D5" s="347"/>
      <c r="E5" s="351"/>
      <c r="F5" s="349"/>
      <c r="G5" s="349"/>
      <c r="H5" s="349"/>
      <c r="I5" s="349"/>
      <c r="J5" s="349"/>
      <c r="K5" s="349"/>
      <c r="L5" s="349"/>
      <c r="M5" s="349"/>
      <c r="N5" s="349"/>
      <c r="O5" s="349"/>
      <c r="P5" s="350"/>
      <c r="Q5" s="346"/>
    </row>
    <row r="6" spans="1:17" ht="15" customHeight="1" x14ac:dyDescent="0.25">
      <c r="C6" s="341"/>
      <c r="D6" s="347"/>
      <c r="E6" s="348" t="s">
        <v>11137</v>
      </c>
      <c r="F6" s="1266"/>
      <c r="G6" s="1267"/>
      <c r="H6" s="1267"/>
      <c r="I6" s="1268"/>
      <c r="K6" s="349"/>
      <c r="L6" s="396" t="s">
        <v>9180</v>
      </c>
      <c r="M6" s="1056"/>
      <c r="N6" s="348" t="s">
        <v>9159</v>
      </c>
      <c r="O6" s="1057"/>
      <c r="P6" s="350"/>
      <c r="Q6" s="346"/>
    </row>
    <row r="7" spans="1:17" ht="15" customHeight="1" thickBot="1" x14ac:dyDescent="0.3">
      <c r="C7" s="341"/>
      <c r="D7" s="347"/>
      <c r="E7" s="351"/>
      <c r="F7" s="349"/>
      <c r="G7" s="349"/>
      <c r="H7" s="349"/>
      <c r="I7" s="349"/>
      <c r="J7" s="349"/>
      <c r="K7" s="349"/>
      <c r="L7" s="349"/>
      <c r="M7" s="349"/>
      <c r="N7" s="349"/>
      <c r="O7" s="349"/>
      <c r="P7" s="350"/>
      <c r="Q7" s="346"/>
    </row>
    <row r="8" spans="1:17" ht="15" customHeight="1" thickBot="1" x14ac:dyDescent="0.3">
      <c r="C8" s="341"/>
      <c r="D8" s="347"/>
      <c r="E8" s="1259" t="s">
        <v>39</v>
      </c>
      <c r="F8" s="1260"/>
      <c r="G8" s="1260"/>
      <c r="H8" s="352" t="s">
        <v>9161</v>
      </c>
      <c r="I8" s="352" t="s">
        <v>9160</v>
      </c>
      <c r="J8" s="352" t="s">
        <v>9155</v>
      </c>
      <c r="K8" s="352" t="s">
        <v>9156</v>
      </c>
      <c r="L8" s="352" t="s">
        <v>9162</v>
      </c>
      <c r="M8" s="352" t="s">
        <v>9163</v>
      </c>
      <c r="N8" s="1260" t="s">
        <v>9157</v>
      </c>
      <c r="O8" s="1261"/>
      <c r="P8" s="350"/>
      <c r="Q8" s="346"/>
    </row>
    <row r="9" spans="1:17" ht="15" customHeight="1" x14ac:dyDescent="0.25">
      <c r="C9" s="341"/>
      <c r="D9" s="347"/>
      <c r="E9" s="1262"/>
      <c r="F9" s="1263"/>
      <c r="G9" s="1263"/>
      <c r="H9" s="1058"/>
      <c r="I9" s="1059"/>
      <c r="J9" s="1059"/>
      <c r="K9" s="1059"/>
      <c r="L9" s="1059"/>
      <c r="M9" s="1059"/>
      <c r="N9" s="1264"/>
      <c r="O9" s="1265"/>
      <c r="P9" s="350"/>
      <c r="Q9" s="346"/>
    </row>
    <row r="10" spans="1:17" ht="15" customHeight="1" x14ac:dyDescent="0.25">
      <c r="C10" s="341"/>
      <c r="D10" s="347"/>
      <c r="E10" s="1252"/>
      <c r="F10" s="1253"/>
      <c r="G10" s="1253"/>
      <c r="H10" s="1060"/>
      <c r="I10" s="1061"/>
      <c r="J10" s="1061"/>
      <c r="K10" s="1061"/>
      <c r="L10" s="1061"/>
      <c r="M10" s="1061"/>
      <c r="N10" s="1254"/>
      <c r="O10" s="1255"/>
      <c r="P10" s="350"/>
      <c r="Q10" s="346"/>
    </row>
    <row r="11" spans="1:17" ht="15" customHeight="1" x14ac:dyDescent="0.25">
      <c r="C11" s="341"/>
      <c r="D11" s="347"/>
      <c r="E11" s="1252"/>
      <c r="F11" s="1253"/>
      <c r="G11" s="1253"/>
      <c r="H11" s="1060"/>
      <c r="I11" s="1061"/>
      <c r="J11" s="1061"/>
      <c r="K11" s="1061"/>
      <c r="L11" s="1061"/>
      <c r="M11" s="1061"/>
      <c r="N11" s="1254"/>
      <c r="O11" s="1255"/>
      <c r="P11" s="350"/>
      <c r="Q11" s="346"/>
    </row>
    <row r="12" spans="1:17" ht="15" customHeight="1" x14ac:dyDescent="0.25">
      <c r="C12" s="341"/>
      <c r="D12" s="347"/>
      <c r="E12" s="1252"/>
      <c r="F12" s="1253"/>
      <c r="G12" s="1253"/>
      <c r="H12" s="1060"/>
      <c r="I12" s="1061"/>
      <c r="J12" s="1061"/>
      <c r="K12" s="1061"/>
      <c r="L12" s="1061"/>
      <c r="M12" s="1061"/>
      <c r="N12" s="1254"/>
      <c r="O12" s="1255"/>
      <c r="P12" s="350"/>
      <c r="Q12" s="346"/>
    </row>
    <row r="13" spans="1:17" ht="15" customHeight="1" x14ac:dyDescent="0.25">
      <c r="C13" s="341"/>
      <c r="D13" s="347"/>
      <c r="E13" s="1252"/>
      <c r="F13" s="1253"/>
      <c r="G13" s="1253"/>
      <c r="H13" s="1060"/>
      <c r="I13" s="1061"/>
      <c r="J13" s="1061"/>
      <c r="K13" s="1061"/>
      <c r="L13" s="1061"/>
      <c r="M13" s="1061"/>
      <c r="N13" s="1254"/>
      <c r="O13" s="1255"/>
      <c r="P13" s="350"/>
      <c r="Q13" s="346"/>
    </row>
    <row r="14" spans="1:17" ht="15" customHeight="1" x14ac:dyDescent="0.25">
      <c r="C14" s="341"/>
      <c r="D14" s="347"/>
      <c r="E14" s="1252"/>
      <c r="F14" s="1253"/>
      <c r="G14" s="1253"/>
      <c r="H14" s="1060"/>
      <c r="I14" s="1061"/>
      <c r="J14" s="1061"/>
      <c r="K14" s="1061"/>
      <c r="L14" s="1061"/>
      <c r="M14" s="1061"/>
      <c r="N14" s="1254"/>
      <c r="O14" s="1255"/>
      <c r="P14" s="350"/>
      <c r="Q14" s="346"/>
    </row>
    <row r="15" spans="1:17" ht="15" customHeight="1" x14ac:dyDescent="0.25">
      <c r="C15" s="341"/>
      <c r="D15" s="347"/>
      <c r="E15" s="1252"/>
      <c r="F15" s="1253"/>
      <c r="G15" s="1253"/>
      <c r="H15" s="1060"/>
      <c r="I15" s="1061"/>
      <c r="J15" s="1061"/>
      <c r="K15" s="1061"/>
      <c r="L15" s="1061"/>
      <c r="M15" s="1061"/>
      <c r="N15" s="1254"/>
      <c r="O15" s="1255"/>
      <c r="P15" s="350"/>
      <c r="Q15" s="346"/>
    </row>
    <row r="16" spans="1:17" ht="15" customHeight="1" x14ac:dyDescent="0.25">
      <c r="C16" s="341"/>
      <c r="D16" s="347"/>
      <c r="E16" s="1252"/>
      <c r="F16" s="1253"/>
      <c r="G16" s="1253"/>
      <c r="H16" s="1060"/>
      <c r="I16" s="1061"/>
      <c r="J16" s="1061"/>
      <c r="K16" s="1061"/>
      <c r="L16" s="1061"/>
      <c r="M16" s="1061"/>
      <c r="N16" s="1254"/>
      <c r="O16" s="1255"/>
      <c r="P16" s="350"/>
      <c r="Q16" s="346"/>
    </row>
    <row r="17" spans="3:17" ht="15" customHeight="1" x14ac:dyDescent="0.25">
      <c r="C17" s="341"/>
      <c r="D17" s="347"/>
      <c r="E17" s="1252"/>
      <c r="F17" s="1253"/>
      <c r="G17" s="1253"/>
      <c r="H17" s="1060"/>
      <c r="I17" s="1061"/>
      <c r="J17" s="1061"/>
      <c r="K17" s="1061"/>
      <c r="L17" s="1061"/>
      <c r="M17" s="1061"/>
      <c r="N17" s="1254"/>
      <c r="O17" s="1255"/>
      <c r="P17" s="350"/>
      <c r="Q17" s="346"/>
    </row>
    <row r="18" spans="3:17" ht="15" customHeight="1" x14ac:dyDescent="0.25">
      <c r="C18" s="341"/>
      <c r="D18" s="347"/>
      <c r="E18" s="1252"/>
      <c r="F18" s="1253"/>
      <c r="G18" s="1253"/>
      <c r="H18" s="1060"/>
      <c r="I18" s="1061"/>
      <c r="J18" s="1061"/>
      <c r="K18" s="1061"/>
      <c r="L18" s="1061"/>
      <c r="M18" s="1061"/>
      <c r="N18" s="1254"/>
      <c r="O18" s="1255"/>
      <c r="P18" s="350"/>
      <c r="Q18" s="346"/>
    </row>
    <row r="19" spans="3:17" ht="15" customHeight="1" x14ac:dyDescent="0.25">
      <c r="C19" s="341"/>
      <c r="D19" s="347"/>
      <c r="E19" s="1252"/>
      <c r="F19" s="1253"/>
      <c r="G19" s="1253"/>
      <c r="H19" s="1060"/>
      <c r="I19" s="1061"/>
      <c r="J19" s="1061"/>
      <c r="K19" s="1061"/>
      <c r="L19" s="1061"/>
      <c r="M19" s="1061"/>
      <c r="N19" s="1254"/>
      <c r="O19" s="1255"/>
      <c r="P19" s="350"/>
      <c r="Q19" s="346"/>
    </row>
    <row r="20" spans="3:17" ht="15" customHeight="1" x14ac:dyDescent="0.25">
      <c r="C20" s="341"/>
      <c r="D20" s="347"/>
      <c r="E20" s="1252"/>
      <c r="F20" s="1253"/>
      <c r="G20" s="1253"/>
      <c r="H20" s="1060"/>
      <c r="I20" s="1061"/>
      <c r="J20" s="1061"/>
      <c r="K20" s="1061"/>
      <c r="L20" s="1061"/>
      <c r="M20" s="1061"/>
      <c r="N20" s="1254"/>
      <c r="O20" s="1255"/>
      <c r="P20" s="350"/>
      <c r="Q20" s="346"/>
    </row>
    <row r="21" spans="3:17" ht="15" customHeight="1" x14ac:dyDescent="0.25">
      <c r="C21" s="341"/>
      <c r="D21" s="347"/>
      <c r="E21" s="1252"/>
      <c r="F21" s="1253"/>
      <c r="G21" s="1253"/>
      <c r="H21" s="1060"/>
      <c r="I21" s="1061"/>
      <c r="J21" s="1061"/>
      <c r="K21" s="1061"/>
      <c r="L21" s="1061"/>
      <c r="M21" s="1061"/>
      <c r="N21" s="1254"/>
      <c r="O21" s="1255"/>
      <c r="P21" s="350"/>
      <c r="Q21" s="346"/>
    </row>
    <row r="22" spans="3:17" ht="15" customHeight="1" x14ac:dyDescent="0.25">
      <c r="C22" s="341"/>
      <c r="D22" s="347"/>
      <c r="E22" s="1252"/>
      <c r="F22" s="1253"/>
      <c r="G22" s="1253"/>
      <c r="H22" s="1060"/>
      <c r="I22" s="1061"/>
      <c r="J22" s="1061"/>
      <c r="K22" s="1061"/>
      <c r="L22" s="1061"/>
      <c r="M22" s="1061"/>
      <c r="N22" s="1254"/>
      <c r="O22" s="1255"/>
      <c r="P22" s="350"/>
      <c r="Q22" s="346"/>
    </row>
    <row r="23" spans="3:17" ht="15" customHeight="1" thickBot="1" x14ac:dyDescent="0.3">
      <c r="C23" s="341"/>
      <c r="D23" s="347"/>
      <c r="E23" s="1270"/>
      <c r="F23" s="1271"/>
      <c r="G23" s="1271"/>
      <c r="H23" s="1062"/>
      <c r="I23" s="1063"/>
      <c r="J23" s="1063"/>
      <c r="K23" s="1063"/>
      <c r="L23" s="1063"/>
      <c r="M23" s="1063"/>
      <c r="N23" s="1272"/>
      <c r="O23" s="1273"/>
      <c r="P23" s="350"/>
      <c r="Q23" s="346"/>
    </row>
    <row r="24" spans="3:17" ht="15" customHeight="1" thickBot="1" x14ac:dyDescent="0.3">
      <c r="C24" s="341"/>
      <c r="D24" s="353"/>
      <c r="E24" s="354"/>
      <c r="F24" s="355"/>
      <c r="G24" s="355"/>
      <c r="H24" s="355"/>
      <c r="I24" s="355"/>
      <c r="J24" s="355"/>
      <c r="K24" s="355"/>
      <c r="L24" s="355"/>
      <c r="M24" s="355"/>
      <c r="N24" s="355"/>
      <c r="O24" s="355"/>
      <c r="P24" s="356"/>
      <c r="Q24" s="346"/>
    </row>
    <row r="25" spans="3:17" ht="15" customHeight="1" x14ac:dyDescent="0.25">
      <c r="C25" s="341"/>
      <c r="D25" s="357"/>
      <c r="E25" s="357"/>
      <c r="F25" s="358"/>
      <c r="G25" s="358"/>
      <c r="H25" s="358"/>
      <c r="I25" s="358"/>
      <c r="J25" s="358"/>
      <c r="K25" s="358"/>
      <c r="L25" s="358"/>
      <c r="M25" s="358"/>
      <c r="N25" s="358"/>
      <c r="O25" s="358"/>
      <c r="P25" s="358"/>
      <c r="Q25" s="346"/>
    </row>
    <row r="26" spans="3:17" ht="15" customHeight="1" x14ac:dyDescent="0.25">
      <c r="C26" s="341"/>
      <c r="D26" s="357"/>
      <c r="E26" s="357"/>
      <c r="F26" s="358"/>
      <c r="G26" s="358"/>
      <c r="H26" s="359"/>
      <c r="I26" s="642">
        <f>SUM(I9:I23)</f>
        <v>0</v>
      </c>
      <c r="J26" s="642">
        <f>SUM(J9:J23)</f>
        <v>0</v>
      </c>
      <c r="K26" s="642">
        <f>SUM(K9:K23)</f>
        <v>0</v>
      </c>
      <c r="L26" s="360"/>
      <c r="M26" s="360"/>
      <c r="N26" s="1269">
        <f>SUM(N9:N23)</f>
        <v>0</v>
      </c>
      <c r="O26" s="1269"/>
      <c r="P26" s="358"/>
      <c r="Q26" s="346"/>
    </row>
    <row r="27" spans="3:17" ht="15.75" x14ac:dyDescent="0.25">
      <c r="C27" s="341"/>
      <c r="D27" s="357"/>
      <c r="E27" s="357"/>
      <c r="F27" s="358"/>
      <c r="G27" s="358"/>
      <c r="H27" s="359"/>
      <c r="I27" s="359"/>
      <c r="J27" s="359"/>
      <c r="K27" s="359"/>
      <c r="L27" s="360"/>
      <c r="M27" s="360"/>
      <c r="N27" s="358"/>
      <c r="O27" s="358"/>
      <c r="P27" s="358"/>
      <c r="Q27" s="346"/>
    </row>
    <row r="28" spans="3:17" ht="15.75" x14ac:dyDescent="0.25">
      <c r="C28" s="341"/>
      <c r="D28" s="357"/>
      <c r="E28" s="357"/>
      <c r="F28" s="358"/>
      <c r="G28" s="358"/>
      <c r="H28" s="359"/>
      <c r="I28" s="359"/>
      <c r="J28" s="359"/>
      <c r="K28" s="359"/>
      <c r="L28" s="360"/>
      <c r="M28" s="360"/>
      <c r="N28" s="358"/>
      <c r="O28" s="358"/>
      <c r="P28" s="358"/>
      <c r="Q28" s="346"/>
    </row>
    <row r="29" spans="3:17" ht="15.75" x14ac:dyDescent="0.25">
      <c r="C29" s="341"/>
      <c r="D29" s="357"/>
      <c r="E29" s="357"/>
      <c r="F29" s="358"/>
      <c r="G29" s="358"/>
      <c r="H29" s="359"/>
      <c r="I29" s="359"/>
      <c r="J29" s="359"/>
      <c r="K29" s="359"/>
      <c r="L29" s="360"/>
      <c r="M29" s="360"/>
      <c r="N29" s="358"/>
      <c r="O29" s="358"/>
      <c r="P29" s="358"/>
      <c r="Q29" s="346"/>
    </row>
    <row r="30" spans="3:17" ht="16.5" thickBot="1" x14ac:dyDescent="0.3">
      <c r="C30" s="361"/>
      <c r="D30" s="362"/>
      <c r="E30" s="362"/>
      <c r="F30" s="363"/>
      <c r="G30" s="363"/>
      <c r="H30" s="364"/>
      <c r="I30" s="364"/>
      <c r="J30" s="364"/>
      <c r="K30" s="364"/>
      <c r="L30" s="365"/>
      <c r="M30" s="365"/>
      <c r="N30" s="363"/>
      <c r="O30" s="363"/>
      <c r="P30" s="363"/>
      <c r="Q30" s="366"/>
    </row>
  </sheetData>
  <sheetProtection sheet="1" objects="1" scenarios="1" selectLockedCells="1"/>
  <dataConsolidate/>
  <mergeCells count="36">
    <mergeCell ref="E14:G14"/>
    <mergeCell ref="N19:O19"/>
    <mergeCell ref="N14:O14"/>
    <mergeCell ref="E15:G15"/>
    <mergeCell ref="N15:O15"/>
    <mergeCell ref="N18:O18"/>
    <mergeCell ref="E19:G19"/>
    <mergeCell ref="E17:G17"/>
    <mergeCell ref="N17:O17"/>
    <mergeCell ref="E18:G18"/>
    <mergeCell ref="E16:G16"/>
    <mergeCell ref="E20:G20"/>
    <mergeCell ref="N20:O20"/>
    <mergeCell ref="N26:O26"/>
    <mergeCell ref="E23:G23"/>
    <mergeCell ref="N23:O23"/>
    <mergeCell ref="E22:G22"/>
    <mergeCell ref="N22:O22"/>
    <mergeCell ref="E21:G21"/>
    <mergeCell ref="N21:O21"/>
    <mergeCell ref="C1:Q2"/>
    <mergeCell ref="E12:G12"/>
    <mergeCell ref="N16:O16"/>
    <mergeCell ref="N12:O12"/>
    <mergeCell ref="F4:H4"/>
    <mergeCell ref="E8:G8"/>
    <mergeCell ref="N8:O8"/>
    <mergeCell ref="E9:G9"/>
    <mergeCell ref="N9:O9"/>
    <mergeCell ref="E11:G11"/>
    <mergeCell ref="N11:O11"/>
    <mergeCell ref="E10:G10"/>
    <mergeCell ref="F6:I6"/>
    <mergeCell ref="N10:O10"/>
    <mergeCell ref="E13:G13"/>
    <mergeCell ref="N13:O13"/>
  </mergeCells>
  <dataValidations count="5">
    <dataValidation type="decimal" allowBlank="1" showInputMessage="1" showErrorMessage="1" sqref="O6 J9:O23" xr:uid="{92B00A28-BAE4-4049-B17E-A2800EC3691C}">
      <formula1>-99999999.99</formula1>
      <formula2>99999999.99</formula2>
    </dataValidation>
    <dataValidation type="list" allowBlank="1" showInputMessage="1" showErrorMessage="1" sqref="E10:G23" xr:uid="{610BA611-14F7-4072-B131-BDA361E4D4AA}">
      <formula1>dnrPlanComptable_All</formula1>
    </dataValidation>
    <dataValidation type="decimal" allowBlank="1" showInputMessage="1" showErrorMessage="1" promptTitle="Code de Taxe" sqref="I9:I23" xr:uid="{4C89998D-F929-48FF-8531-51726A04B765}">
      <formula1>-99999999.99</formula1>
      <formula2>99999999.99</formula2>
    </dataValidation>
    <dataValidation type="list" allowBlank="1" showInputMessage="1" sqref="F6" xr:uid="{88274BFB-E09A-44C0-BACE-7CBB9CA495D7}">
      <formula1>dnrSuppliers_Names_Only</formula1>
    </dataValidation>
    <dataValidation type="list" allowBlank="1" showInputMessage="1" showErrorMessage="1" sqref="E9:G9" xr:uid="{BCDCB4A4-2FFE-4C18-859D-3B4929D1BD66}">
      <formula1>dnrPlanComptable_Description_Only</formula1>
    </dataValidation>
  </dataValidations>
  <pageMargins left="0.7" right="0.7" top="0.75" bottom="0.75" header="0.3" footer="0.3"/>
  <pageSetup orientation="portrait" horizontalDpi="4294967293" r:id="rId1"/>
  <drawing r:id="rId2"/>
  <legacyDrawing r:id="rId3"/>
  <controls>
    <mc:AlternateContent xmlns:mc="http://schemas.openxmlformats.org/markup-compatibility/2006">
      <mc:Choice Requires="x14">
        <control shapeId="55298" r:id="rId4" name="ckbRecurrente">
          <controlPr defaultSize="0" autoLine="0" r:id="rId5">
            <anchor moveWithCells="1">
              <from>
                <xdr:col>3</xdr:col>
                <xdr:colOff>9525</xdr:colOff>
                <xdr:row>26</xdr:row>
                <xdr:rowOff>161925</xdr:rowOff>
              </from>
              <to>
                <xdr:col>5</xdr:col>
                <xdr:colOff>733425</xdr:colOff>
                <xdr:row>28</xdr:row>
                <xdr:rowOff>123825</xdr:rowOff>
              </to>
            </anchor>
          </controlPr>
        </control>
      </mc:Choice>
      <mc:Fallback>
        <control shapeId="55298" r:id="rId4" name="ckbRecurrente"/>
      </mc:Fallback>
    </mc:AlternateContent>
  </controls>
  <extLst>
    <ext xmlns:x14="http://schemas.microsoft.com/office/spreadsheetml/2009/9/main" uri="{CCE6A557-97BC-4b89-ADB6-D9C93CAAB3DF}">
      <x14:dataValidations xmlns:xm="http://schemas.microsoft.com/office/excel/2006/main" count="2">
        <x14:dataValidation type="list" allowBlank="1" showInputMessage="1" showErrorMessage="1" xr:uid="{93C5A985-90F7-46EC-8F37-7D46D84E2FDD}">
          <x14:formula1>
            <xm:f>Admin!$L$29:$L$31</xm:f>
          </x14:formula1>
          <xm:sqref>H9:H23</xm:sqref>
        </x14:dataValidation>
        <x14:dataValidation type="list" allowBlank="1" showInputMessage="1" showErrorMessage="1" xr:uid="{99E22E9E-B634-4669-9FFE-D1AB29769FAC}">
          <x14:formula1>
            <xm:f>Admin!$I$54:$I$61</xm:f>
          </x14:formula1>
          <xm:sqref>F4:H4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7BB2F-C9E4-4748-904E-C0AC066145BD}">
  <sheetPr codeName="wshDEB_Trans"/>
  <dimension ref="A1:Q76"/>
  <sheetViews>
    <sheetView topLeftCell="D1" workbookViewId="0">
      <pane ySplit="600" activePane="bottomLeft"/>
      <selection activeCell="Q1" sqref="Q1:Q1048576"/>
      <selection pane="bottomLeft" activeCell="N30" sqref="N30"/>
    </sheetView>
  </sheetViews>
  <sheetFormatPr baseColWidth="10" defaultRowHeight="15" x14ac:dyDescent="0.25"/>
  <cols>
    <col min="1" max="1" width="14.28515625" style="5" bestFit="1" customWidth="1"/>
    <col min="2" max="2" width="10.7109375" style="1066" bestFit="1" customWidth="1"/>
    <col min="3" max="3" width="9.7109375" style="4" bestFit="1" customWidth="1"/>
    <col min="4" max="4" width="57.5703125" style="4" bestFit="1" customWidth="1"/>
    <col min="5" max="5" width="12.28515625" style="5" bestFit="1" customWidth="1"/>
    <col min="6" max="6" width="13.5703125" style="85" bestFit="1" customWidth="1"/>
    <col min="7" max="7" width="15.28515625" style="5" bestFit="1" customWidth="1"/>
    <col min="8" max="8" width="28.5703125" style="85" bestFit="1" customWidth="1"/>
    <col min="9" max="9" width="13.5703125" style="5" bestFit="1" customWidth="1"/>
    <col min="10" max="10" width="11.140625" style="394" bestFit="1" customWidth="1"/>
    <col min="11" max="11" width="8.85546875" style="394" bestFit="1" customWidth="1"/>
    <col min="12" max="12" width="9.42578125" style="394" bestFit="1" customWidth="1"/>
    <col min="13" max="13" width="14.42578125" style="394" bestFit="1" customWidth="1"/>
    <col min="14" max="14" width="15" style="394" bestFit="1" customWidth="1"/>
    <col min="15" max="15" width="12.5703125" style="394" bestFit="1" customWidth="1"/>
    <col min="16" max="16" width="18.42578125" style="4" bestFit="1" customWidth="1"/>
    <col min="17" max="17" width="14.7109375" style="1069" bestFit="1" customWidth="1"/>
    <col min="18" max="16384" width="11.42578125" style="4"/>
  </cols>
  <sheetData>
    <row r="1" spans="1:17" x14ac:dyDescent="0.25">
      <c r="A1" s="337" t="s">
        <v>473</v>
      </c>
      <c r="B1" s="1065" t="s">
        <v>2</v>
      </c>
      <c r="C1" s="337" t="s">
        <v>40</v>
      </c>
      <c r="D1" s="337" t="s">
        <v>9171</v>
      </c>
      <c r="E1" s="337" t="s">
        <v>11138</v>
      </c>
      <c r="F1" s="337" t="s">
        <v>9172</v>
      </c>
      <c r="G1" s="337" t="s">
        <v>187</v>
      </c>
      <c r="H1" s="337" t="s">
        <v>39</v>
      </c>
      <c r="I1" s="337" t="s">
        <v>9174</v>
      </c>
      <c r="J1" s="890" t="s">
        <v>9173</v>
      </c>
      <c r="K1" s="890" t="s">
        <v>9175</v>
      </c>
      <c r="L1" s="890" t="s">
        <v>9176</v>
      </c>
      <c r="M1" s="890" t="s">
        <v>9177</v>
      </c>
      <c r="N1" s="890" t="s">
        <v>9178</v>
      </c>
      <c r="O1" s="890" t="s">
        <v>18710</v>
      </c>
      <c r="P1" s="337" t="s">
        <v>96</v>
      </c>
      <c r="Q1" s="1067" t="s">
        <v>290</v>
      </c>
    </row>
    <row r="2" spans="1:17" x14ac:dyDescent="0.25">
      <c r="A2" s="112">
        <v>1</v>
      </c>
      <c r="B2" s="1054">
        <v>45505</v>
      </c>
      <c r="C2" s="6" t="s">
        <v>9167</v>
      </c>
      <c r="D2" s="6" t="s">
        <v>82</v>
      </c>
      <c r="E2" s="112" t="s">
        <v>289</v>
      </c>
      <c r="F2" s="6"/>
      <c r="G2" s="112" t="s">
        <v>18709</v>
      </c>
      <c r="H2" s="6" t="s">
        <v>82</v>
      </c>
      <c r="I2" s="112" t="s">
        <v>11156</v>
      </c>
      <c r="J2" s="395">
        <v>730.09</v>
      </c>
      <c r="K2" s="395">
        <v>31.75</v>
      </c>
      <c r="L2" s="395">
        <v>63.34</v>
      </c>
      <c r="M2" s="395">
        <v>31.75</v>
      </c>
      <c r="N2" s="395">
        <v>63.34</v>
      </c>
      <c r="O2" s="395">
        <v>635</v>
      </c>
      <c r="P2" s="3"/>
      <c r="Q2" s="2">
        <v>45529.407824074071</v>
      </c>
    </row>
    <row r="3" spans="1:17" x14ac:dyDescent="0.25">
      <c r="A3" s="112">
        <v>2</v>
      </c>
      <c r="B3" s="1054">
        <v>45506</v>
      </c>
      <c r="C3" s="6" t="s">
        <v>9167</v>
      </c>
      <c r="D3" s="6" t="s">
        <v>18711</v>
      </c>
      <c r="E3" s="112" t="s">
        <v>289</v>
      </c>
      <c r="F3" s="6"/>
      <c r="G3" s="112" t="s">
        <v>11628</v>
      </c>
      <c r="H3" s="6" t="s">
        <v>11402</v>
      </c>
      <c r="I3" s="112"/>
      <c r="J3" s="395">
        <v>1624.12</v>
      </c>
      <c r="K3" s="395">
        <v>0</v>
      </c>
      <c r="L3" s="395">
        <v>0</v>
      </c>
      <c r="M3" s="395">
        <v>0</v>
      </c>
      <c r="N3" s="395">
        <v>0</v>
      </c>
      <c r="O3" s="395">
        <v>1624.12</v>
      </c>
      <c r="P3" s="3"/>
      <c r="Q3" s="2">
        <v>45529.4218287037</v>
      </c>
    </row>
    <row r="4" spans="1:17" x14ac:dyDescent="0.25">
      <c r="A4" s="112">
        <v>3</v>
      </c>
      <c r="B4" s="1054">
        <v>45505</v>
      </c>
      <c r="C4" s="6" t="s">
        <v>9167</v>
      </c>
      <c r="D4" s="6" t="s">
        <v>11911</v>
      </c>
      <c r="E4" s="112" t="s">
        <v>330</v>
      </c>
      <c r="F4" s="6"/>
      <c r="G4" s="112" t="s">
        <v>18714</v>
      </c>
      <c r="H4" s="6" t="s">
        <v>11390</v>
      </c>
      <c r="I4" s="112" t="s">
        <v>11156</v>
      </c>
      <c r="J4" s="395">
        <v>1264.73</v>
      </c>
      <c r="K4" s="395">
        <v>27.5</v>
      </c>
      <c r="L4" s="395">
        <v>54.86</v>
      </c>
      <c r="M4" s="395">
        <v>27.5</v>
      </c>
      <c r="N4" s="395">
        <v>54.86</v>
      </c>
      <c r="O4" s="395">
        <v>1182.3699999999999</v>
      </c>
      <c r="P4" s="3"/>
      <c r="Q4" s="2">
        <v>45529.441828703704</v>
      </c>
    </row>
    <row r="5" spans="1:17" x14ac:dyDescent="0.25">
      <c r="A5" s="112">
        <v>4</v>
      </c>
      <c r="B5" s="1054">
        <v>45508</v>
      </c>
      <c r="C5" s="6" t="s">
        <v>9167</v>
      </c>
      <c r="D5" s="6" t="s">
        <v>18715</v>
      </c>
      <c r="E5" s="112" t="s">
        <v>289</v>
      </c>
      <c r="F5" s="6"/>
      <c r="G5" s="112" t="s">
        <v>18717</v>
      </c>
      <c r="H5" s="6" t="s">
        <v>80</v>
      </c>
      <c r="I5" s="112" t="s">
        <v>11156</v>
      </c>
      <c r="J5" s="395">
        <v>180.25</v>
      </c>
      <c r="K5" s="395">
        <v>7.84</v>
      </c>
      <c r="L5" s="395">
        <v>15.64</v>
      </c>
      <c r="M5" s="395">
        <v>7.84</v>
      </c>
      <c r="N5" s="395">
        <v>15.64</v>
      </c>
      <c r="O5" s="395">
        <v>156.77000000000001</v>
      </c>
      <c r="P5" s="3"/>
      <c r="Q5" s="2">
        <v>45529.455763888887</v>
      </c>
    </row>
    <row r="6" spans="1:17" x14ac:dyDescent="0.25">
      <c r="A6" s="112">
        <v>5</v>
      </c>
      <c r="B6" s="1054">
        <v>45509</v>
      </c>
      <c r="C6" s="6" t="s">
        <v>9167</v>
      </c>
      <c r="D6" s="6" t="s">
        <v>18724</v>
      </c>
      <c r="E6" s="112" t="s">
        <v>289</v>
      </c>
      <c r="F6" s="6"/>
      <c r="G6" s="112" t="s">
        <v>18726</v>
      </c>
      <c r="H6" s="6" t="s">
        <v>11391</v>
      </c>
      <c r="I6" s="112"/>
      <c r="J6" s="395">
        <v>325.95999999999998</v>
      </c>
      <c r="K6" s="395">
        <v>0</v>
      </c>
      <c r="L6" s="395">
        <v>0</v>
      </c>
      <c r="M6" s="395">
        <v>0</v>
      </c>
      <c r="N6" s="395">
        <v>0</v>
      </c>
      <c r="O6" s="395">
        <v>325.95999999999998</v>
      </c>
      <c r="P6" s="3"/>
      <c r="Q6" s="2">
        <v>45529.460150462961</v>
      </c>
    </row>
    <row r="7" spans="1:17" x14ac:dyDescent="0.25">
      <c r="A7" s="112">
        <v>6</v>
      </c>
      <c r="B7" s="1054">
        <v>45510</v>
      </c>
      <c r="C7" s="6" t="s">
        <v>9167</v>
      </c>
      <c r="D7" s="6" t="s">
        <v>18727</v>
      </c>
      <c r="E7" s="112" t="s">
        <v>289</v>
      </c>
      <c r="F7" s="6"/>
      <c r="G7" s="112" t="s">
        <v>18729</v>
      </c>
      <c r="H7" s="6" t="s">
        <v>78</v>
      </c>
      <c r="I7" s="112"/>
      <c r="J7" s="395">
        <v>329.94</v>
      </c>
      <c r="K7" s="395">
        <v>0</v>
      </c>
      <c r="L7" s="395">
        <v>0</v>
      </c>
      <c r="M7" s="395">
        <v>0</v>
      </c>
      <c r="N7" s="395">
        <v>0</v>
      </c>
      <c r="O7" s="395">
        <v>329.94</v>
      </c>
      <c r="P7" s="3"/>
      <c r="Q7" s="2">
        <v>45529.461111111108</v>
      </c>
    </row>
    <row r="8" spans="1:17" x14ac:dyDescent="0.25">
      <c r="A8" s="112">
        <v>7</v>
      </c>
      <c r="B8" s="1054">
        <v>45510</v>
      </c>
      <c r="C8" s="6" t="s">
        <v>9167</v>
      </c>
      <c r="D8" s="6" t="s">
        <v>12010</v>
      </c>
      <c r="E8" s="112" t="s">
        <v>18740</v>
      </c>
      <c r="F8" s="6"/>
      <c r="G8" s="112" t="s">
        <v>18731</v>
      </c>
      <c r="H8" s="6" t="s">
        <v>83</v>
      </c>
      <c r="I8" s="112" t="s">
        <v>11156</v>
      </c>
      <c r="J8" s="395">
        <v>167.9</v>
      </c>
      <c r="K8" s="395">
        <v>7.3</v>
      </c>
      <c r="L8" s="395">
        <v>14.57</v>
      </c>
      <c r="M8" s="395">
        <v>7.3</v>
      </c>
      <c r="N8" s="395">
        <v>14.57</v>
      </c>
      <c r="O8" s="395">
        <v>146.03</v>
      </c>
      <c r="P8" s="3"/>
      <c r="Q8" s="2">
        <v>45529.46162037037</v>
      </c>
    </row>
    <row r="9" spans="1:17" x14ac:dyDescent="0.25">
      <c r="A9" s="112">
        <v>8</v>
      </c>
      <c r="B9" s="1054">
        <v>45511</v>
      </c>
      <c r="C9" s="6" t="s">
        <v>9167</v>
      </c>
      <c r="D9" s="6" t="s">
        <v>12093</v>
      </c>
      <c r="E9" s="112" t="s">
        <v>18741</v>
      </c>
      <c r="F9" s="6"/>
      <c r="G9" s="112" t="s">
        <v>18729</v>
      </c>
      <c r="H9" s="6" t="s">
        <v>78</v>
      </c>
      <c r="I9" s="112" t="s">
        <v>11156</v>
      </c>
      <c r="J9" s="395">
        <v>58.97</v>
      </c>
      <c r="K9" s="395">
        <v>2.56</v>
      </c>
      <c r="L9" s="395">
        <v>5.12</v>
      </c>
      <c r="M9" s="395">
        <v>2.56</v>
      </c>
      <c r="N9" s="395">
        <v>5.12</v>
      </c>
      <c r="O9" s="395">
        <v>51.29</v>
      </c>
      <c r="P9" s="3"/>
      <c r="Q9" s="2">
        <v>45529.462800925925</v>
      </c>
    </row>
    <row r="10" spans="1:17" x14ac:dyDescent="0.25">
      <c r="A10" s="112">
        <v>9</v>
      </c>
      <c r="B10" s="1054">
        <v>45511</v>
      </c>
      <c r="C10" s="6" t="s">
        <v>9167</v>
      </c>
      <c r="D10" s="6" t="s">
        <v>18733</v>
      </c>
      <c r="E10" s="112" t="s">
        <v>289</v>
      </c>
      <c r="F10" s="6"/>
      <c r="G10" s="112" t="s">
        <v>18735</v>
      </c>
      <c r="H10" s="6" t="s">
        <v>81</v>
      </c>
      <c r="I10" s="112"/>
      <c r="J10" s="395">
        <v>50</v>
      </c>
      <c r="K10" s="395">
        <v>0</v>
      </c>
      <c r="L10" s="395">
        <v>0</v>
      </c>
      <c r="M10" s="395">
        <v>0</v>
      </c>
      <c r="N10" s="395">
        <v>0</v>
      </c>
      <c r="O10" s="395">
        <v>50</v>
      </c>
      <c r="P10" s="3"/>
      <c r="Q10" s="2">
        <v>45529.463414351849</v>
      </c>
    </row>
    <row r="11" spans="1:17" x14ac:dyDescent="0.25">
      <c r="A11" s="112">
        <v>10</v>
      </c>
      <c r="B11" s="1054">
        <v>45515</v>
      </c>
      <c r="C11" s="6" t="s">
        <v>9167</v>
      </c>
      <c r="D11" s="6" t="s">
        <v>18736</v>
      </c>
      <c r="E11" s="112" t="s">
        <v>289</v>
      </c>
      <c r="F11" s="6"/>
      <c r="G11" s="112" t="s">
        <v>18717</v>
      </c>
      <c r="H11" s="6" t="s">
        <v>80</v>
      </c>
      <c r="I11" s="112" t="s">
        <v>11156</v>
      </c>
      <c r="J11" s="395">
        <v>107.68</v>
      </c>
      <c r="K11" s="395">
        <v>4.68</v>
      </c>
      <c r="L11" s="395">
        <v>9.34</v>
      </c>
      <c r="M11" s="395">
        <v>4.68</v>
      </c>
      <c r="N11" s="395">
        <v>9.34</v>
      </c>
      <c r="O11" s="395">
        <v>93.66</v>
      </c>
      <c r="P11" s="3"/>
      <c r="Q11" s="2">
        <v>45529.463946759257</v>
      </c>
    </row>
    <row r="12" spans="1:17" x14ac:dyDescent="0.25">
      <c r="A12" s="112">
        <v>11</v>
      </c>
      <c r="B12" s="1054">
        <v>45518</v>
      </c>
      <c r="C12" s="6" t="s">
        <v>9167</v>
      </c>
      <c r="D12" s="6" t="s">
        <v>18738</v>
      </c>
      <c r="E12" s="112" t="s">
        <v>289</v>
      </c>
      <c r="F12" s="6"/>
      <c r="G12" s="112" t="s">
        <v>18726</v>
      </c>
      <c r="H12" s="6" t="s">
        <v>11391</v>
      </c>
      <c r="I12" s="112" t="s">
        <v>11156</v>
      </c>
      <c r="J12" s="395">
        <v>2299.5</v>
      </c>
      <c r="K12" s="395">
        <v>100</v>
      </c>
      <c r="L12" s="395">
        <v>199.5</v>
      </c>
      <c r="M12" s="395">
        <v>100</v>
      </c>
      <c r="N12" s="395">
        <v>199.5</v>
      </c>
      <c r="O12" s="395">
        <v>2000</v>
      </c>
      <c r="P12" s="3"/>
      <c r="Q12" s="2">
        <v>45529.464537037034</v>
      </c>
    </row>
    <row r="13" spans="1:17" x14ac:dyDescent="0.25">
      <c r="A13" s="112">
        <v>12</v>
      </c>
      <c r="B13" s="1054">
        <v>45509</v>
      </c>
      <c r="C13" s="6" t="s">
        <v>9167</v>
      </c>
      <c r="D13" s="6" t="s">
        <v>12136</v>
      </c>
      <c r="E13" s="112" t="s">
        <v>18825</v>
      </c>
      <c r="F13" s="6"/>
      <c r="G13" s="112" t="s">
        <v>18770</v>
      </c>
      <c r="H13" s="6" t="s">
        <v>84</v>
      </c>
      <c r="I13" s="112" t="s">
        <v>11156</v>
      </c>
      <c r="J13" s="395">
        <v>32.04</v>
      </c>
      <c r="K13" s="12">
        <v>1.39</v>
      </c>
      <c r="L13" s="12">
        <v>2.78</v>
      </c>
      <c r="M13" s="12">
        <v>1.39</v>
      </c>
      <c r="N13" s="12">
        <v>2.78</v>
      </c>
      <c r="O13" s="12">
        <v>27.87</v>
      </c>
      <c r="P13" s="3"/>
      <c r="Q13" s="2">
        <v>45529.468888888892</v>
      </c>
    </row>
    <row r="14" spans="1:17" x14ac:dyDescent="0.25">
      <c r="A14" s="112">
        <v>13</v>
      </c>
      <c r="B14" s="1054">
        <v>45513</v>
      </c>
      <c r="C14" s="6" t="s">
        <v>9167</v>
      </c>
      <c r="D14" s="6" t="s">
        <v>11997</v>
      </c>
      <c r="E14" s="112" t="s">
        <v>18827</v>
      </c>
      <c r="F14" s="6"/>
      <c r="G14" s="112" t="s">
        <v>18717</v>
      </c>
      <c r="H14" s="6" t="s">
        <v>80</v>
      </c>
      <c r="I14" s="112" t="s">
        <v>11156</v>
      </c>
      <c r="J14" s="395">
        <v>1086.51</v>
      </c>
      <c r="K14" s="12">
        <v>47.25</v>
      </c>
      <c r="L14" s="12">
        <v>94.26</v>
      </c>
      <c r="M14" s="12">
        <v>47.25</v>
      </c>
      <c r="N14" s="12">
        <v>94.26</v>
      </c>
      <c r="O14" s="12">
        <v>945</v>
      </c>
      <c r="P14" s="3"/>
      <c r="Q14" s="2">
        <v>45529.842152777775</v>
      </c>
    </row>
    <row r="15" spans="1:17" x14ac:dyDescent="0.25">
      <c r="A15" s="112">
        <v>14</v>
      </c>
      <c r="B15" s="1054">
        <v>45517</v>
      </c>
      <c r="C15" s="6" t="s">
        <v>9167</v>
      </c>
      <c r="D15" s="6" t="s">
        <v>12081</v>
      </c>
      <c r="E15" s="112" t="s">
        <v>18831</v>
      </c>
      <c r="F15" s="6" t="s">
        <v>18832</v>
      </c>
      <c r="G15" s="112" t="s">
        <v>18726</v>
      </c>
      <c r="H15" s="6" t="s">
        <v>11391</v>
      </c>
      <c r="I15" s="112" t="s">
        <v>11156</v>
      </c>
      <c r="J15" s="395">
        <v>206.96</v>
      </c>
      <c r="K15" s="12">
        <v>9</v>
      </c>
      <c r="L15" s="12">
        <v>17.96</v>
      </c>
      <c r="M15" s="12">
        <v>9</v>
      </c>
      <c r="N15" s="12">
        <v>17.96</v>
      </c>
      <c r="O15" s="12">
        <v>180</v>
      </c>
      <c r="P15" s="3"/>
      <c r="Q15" s="2">
        <v>45529.84715277778</v>
      </c>
    </row>
    <row r="16" spans="1:17" x14ac:dyDescent="0.25">
      <c r="A16" s="112">
        <v>15</v>
      </c>
      <c r="B16" s="1054">
        <v>45524</v>
      </c>
      <c r="C16" s="6" t="s">
        <v>9167</v>
      </c>
      <c r="D16" s="6" t="s">
        <v>12125</v>
      </c>
      <c r="E16" s="112" t="s">
        <v>19361</v>
      </c>
      <c r="F16" s="6" t="s">
        <v>18833</v>
      </c>
      <c r="G16" s="112" t="s">
        <v>18714</v>
      </c>
      <c r="H16" s="6" t="s">
        <v>11390</v>
      </c>
      <c r="I16" s="112" t="s">
        <v>11156</v>
      </c>
      <c r="J16" s="395">
        <v>408.16</v>
      </c>
      <c r="K16" s="12">
        <v>17.75</v>
      </c>
      <c r="L16" s="12">
        <v>35.409999999999997</v>
      </c>
      <c r="M16" s="12">
        <v>17.75</v>
      </c>
      <c r="N16" s="12">
        <v>35.409999999999997</v>
      </c>
      <c r="O16" s="12">
        <v>355</v>
      </c>
      <c r="P16" s="3"/>
      <c r="Q16" s="2">
        <v>45529.854178240741</v>
      </c>
    </row>
    <row r="17" spans="1:17" x14ac:dyDescent="0.25">
      <c r="A17" s="112">
        <v>16</v>
      </c>
      <c r="B17" s="1054">
        <v>45535</v>
      </c>
      <c r="C17" s="6" t="s">
        <v>9167</v>
      </c>
      <c r="D17" s="6" t="s">
        <v>18836</v>
      </c>
      <c r="E17" s="112" t="s">
        <v>289</v>
      </c>
      <c r="F17" s="6"/>
      <c r="G17" s="112" t="s">
        <v>18731</v>
      </c>
      <c r="H17" s="6" t="s">
        <v>83</v>
      </c>
      <c r="I17" s="112" t="s">
        <v>11156</v>
      </c>
      <c r="J17" s="395">
        <v>175.27</v>
      </c>
      <c r="K17" s="12">
        <v>7.62</v>
      </c>
      <c r="L17" s="12">
        <v>15.21</v>
      </c>
      <c r="M17" s="12">
        <v>7.62</v>
      </c>
      <c r="N17" s="12">
        <v>15.21</v>
      </c>
      <c r="O17" s="12">
        <v>152.44</v>
      </c>
      <c r="P17" s="3"/>
      <c r="Q17" s="2">
        <v>45529.855011574073</v>
      </c>
    </row>
    <row r="18" spans="1:17" x14ac:dyDescent="0.25">
      <c r="A18" s="112">
        <v>17</v>
      </c>
      <c r="B18" s="1054">
        <v>45535</v>
      </c>
      <c r="C18" s="6" t="s">
        <v>9167</v>
      </c>
      <c r="D18" s="6" t="s">
        <v>18836</v>
      </c>
      <c r="E18" s="112" t="s">
        <v>289</v>
      </c>
      <c r="F18" s="6"/>
      <c r="G18" s="112" t="s">
        <v>18840</v>
      </c>
      <c r="H18" s="6" t="s">
        <v>77</v>
      </c>
      <c r="I18" s="112" t="s">
        <v>11156</v>
      </c>
      <c r="J18" s="395">
        <v>43.62</v>
      </c>
      <c r="K18" s="395">
        <v>1.9</v>
      </c>
      <c r="L18" s="395">
        <v>3.78</v>
      </c>
      <c r="M18" s="395">
        <v>1.9</v>
      </c>
      <c r="N18" s="395">
        <v>3.78</v>
      </c>
      <c r="O18" s="395">
        <v>37.94</v>
      </c>
      <c r="P18" s="3"/>
      <c r="Q18" s="2">
        <v>45529.855381944442</v>
      </c>
    </row>
    <row r="19" spans="1:17" x14ac:dyDescent="0.25">
      <c r="A19" s="112"/>
      <c r="B19" s="1043"/>
      <c r="C19" s="6"/>
      <c r="D19" s="6"/>
      <c r="E19" s="112"/>
      <c r="F19" s="3"/>
      <c r="G19" s="112"/>
      <c r="H19" s="6"/>
      <c r="I19" s="112"/>
      <c r="J19" s="395"/>
      <c r="K19" s="395"/>
      <c r="L19" s="395"/>
      <c r="M19" s="395"/>
      <c r="N19" s="395"/>
      <c r="O19" s="395"/>
      <c r="P19" s="3"/>
      <c r="Q19" s="1068"/>
    </row>
    <row r="20" spans="1:17" x14ac:dyDescent="0.25">
      <c r="A20" s="112"/>
      <c r="B20" s="1043"/>
      <c r="C20" s="6"/>
      <c r="D20" s="6"/>
      <c r="E20" s="112"/>
      <c r="F20" s="3"/>
      <c r="G20" s="112"/>
      <c r="H20" s="6"/>
      <c r="I20" s="112"/>
      <c r="J20" s="395"/>
      <c r="K20" s="395"/>
      <c r="L20" s="395"/>
      <c r="M20" s="395"/>
      <c r="N20" s="395"/>
      <c r="O20" s="395"/>
      <c r="P20" s="3"/>
      <c r="Q20" s="1068"/>
    </row>
    <row r="21" spans="1:17" x14ac:dyDescent="0.25">
      <c r="A21" s="112"/>
      <c r="B21" s="1043"/>
      <c r="C21" s="6"/>
      <c r="D21" s="6"/>
      <c r="E21" s="112"/>
      <c r="F21" s="6"/>
      <c r="G21" s="112"/>
      <c r="H21" s="6"/>
      <c r="I21" s="112"/>
      <c r="J21" s="395"/>
      <c r="K21" s="395"/>
      <c r="L21" s="395"/>
      <c r="M21" s="395"/>
      <c r="N21" s="395"/>
      <c r="O21" s="395"/>
      <c r="P21" s="3"/>
      <c r="Q21" s="1068"/>
    </row>
    <row r="22" spans="1:17" x14ac:dyDescent="0.25">
      <c r="A22" s="112"/>
      <c r="B22" s="1043"/>
      <c r="C22" s="6"/>
      <c r="D22" s="6"/>
      <c r="E22" s="112"/>
      <c r="F22" s="6"/>
      <c r="G22" s="112"/>
      <c r="H22" s="6"/>
      <c r="I22" s="112"/>
      <c r="J22" s="395"/>
      <c r="K22" s="395"/>
      <c r="L22" s="395"/>
      <c r="M22" s="395"/>
      <c r="N22" s="395"/>
      <c r="O22" s="395"/>
      <c r="P22" s="3"/>
      <c r="Q22" s="1068"/>
    </row>
    <row r="23" spans="1:17" x14ac:dyDescent="0.25">
      <c r="A23" s="112"/>
      <c r="B23" s="1043"/>
      <c r="C23" s="6"/>
      <c r="D23" s="6"/>
      <c r="E23" s="112"/>
      <c r="F23" s="6"/>
      <c r="G23" s="112"/>
      <c r="H23" s="6"/>
      <c r="I23" s="112"/>
      <c r="J23" s="395"/>
      <c r="K23" s="395"/>
      <c r="L23" s="395"/>
      <c r="M23" s="395"/>
      <c r="N23" s="395"/>
      <c r="O23" s="395"/>
      <c r="P23" s="3"/>
      <c r="Q23" s="1068"/>
    </row>
    <row r="24" spans="1:17" x14ac:dyDescent="0.25">
      <c r="A24" s="112"/>
      <c r="B24" s="1043"/>
      <c r="C24" s="6"/>
      <c r="D24" s="6"/>
      <c r="E24" s="112"/>
      <c r="F24" s="6"/>
      <c r="G24" s="112"/>
      <c r="H24" s="6"/>
      <c r="I24" s="112"/>
      <c r="J24" s="395"/>
      <c r="K24" s="395"/>
      <c r="L24" s="395"/>
      <c r="M24" s="395"/>
      <c r="N24" s="395"/>
      <c r="O24" s="395"/>
      <c r="P24" s="3"/>
      <c r="Q24" s="1068"/>
    </row>
    <row r="25" spans="1:17" x14ac:dyDescent="0.25">
      <c r="A25" s="112"/>
      <c r="B25" s="1043"/>
      <c r="C25" s="6"/>
      <c r="D25" s="6"/>
      <c r="E25" s="112"/>
      <c r="F25" s="6"/>
      <c r="G25" s="112"/>
      <c r="H25" s="6"/>
      <c r="I25" s="112"/>
      <c r="J25" s="395"/>
      <c r="K25" s="395"/>
      <c r="L25" s="395"/>
      <c r="M25" s="395"/>
      <c r="N25" s="395"/>
      <c r="O25" s="395"/>
      <c r="P25" s="3"/>
      <c r="Q25" s="1068"/>
    </row>
    <row r="26" spans="1:17" x14ac:dyDescent="0.25">
      <c r="A26" s="112"/>
      <c r="B26" s="1043"/>
      <c r="C26" s="6"/>
      <c r="D26" s="6"/>
      <c r="E26" s="112"/>
      <c r="F26" s="6"/>
      <c r="G26" s="112"/>
      <c r="H26" s="6"/>
      <c r="I26" s="112"/>
      <c r="J26" s="395"/>
      <c r="K26" s="395"/>
      <c r="L26" s="395"/>
      <c r="M26" s="395"/>
      <c r="N26" s="395"/>
      <c r="O26" s="395"/>
      <c r="P26" s="3"/>
      <c r="Q26" s="1068"/>
    </row>
    <row r="27" spans="1:17" x14ac:dyDescent="0.25">
      <c r="A27" s="112"/>
      <c r="B27" s="1043"/>
      <c r="C27" s="6"/>
      <c r="D27" s="6"/>
      <c r="E27" s="112"/>
      <c r="F27" s="6"/>
      <c r="G27" s="112"/>
      <c r="H27" s="6"/>
      <c r="I27" s="112"/>
      <c r="J27" s="395"/>
      <c r="K27" s="395"/>
      <c r="L27" s="395"/>
      <c r="M27" s="395"/>
      <c r="N27" s="395"/>
      <c r="O27" s="395"/>
      <c r="P27" s="3"/>
      <c r="Q27" s="1068"/>
    </row>
    <row r="28" spans="1:17" x14ac:dyDescent="0.25">
      <c r="A28" s="112"/>
      <c r="B28" s="1043"/>
      <c r="C28" s="6"/>
      <c r="D28" s="6"/>
      <c r="E28" s="112"/>
      <c r="F28" s="6"/>
      <c r="G28" s="112"/>
      <c r="H28" s="6"/>
      <c r="I28" s="112"/>
      <c r="J28" s="395"/>
      <c r="K28" s="395"/>
      <c r="L28" s="395"/>
      <c r="M28" s="395"/>
      <c r="N28" s="395"/>
      <c r="O28" s="395"/>
      <c r="P28" s="3"/>
      <c r="Q28" s="1068"/>
    </row>
    <row r="29" spans="1:17" x14ac:dyDescent="0.25">
      <c r="A29" s="112"/>
      <c r="B29" s="1043"/>
      <c r="C29" s="6"/>
      <c r="D29" s="6"/>
      <c r="E29" s="112"/>
      <c r="F29" s="6"/>
      <c r="G29" s="112"/>
      <c r="H29" s="6"/>
      <c r="I29" s="112"/>
      <c r="J29" s="395"/>
      <c r="K29" s="395"/>
      <c r="L29" s="395"/>
      <c r="M29" s="395"/>
      <c r="N29" s="395"/>
      <c r="O29" s="395"/>
      <c r="P29" s="3"/>
      <c r="Q29" s="1068"/>
    </row>
    <row r="30" spans="1:17" x14ac:dyDescent="0.25">
      <c r="A30" s="112"/>
      <c r="B30" s="1043"/>
      <c r="C30" s="6"/>
      <c r="D30" s="6"/>
      <c r="E30" s="112"/>
      <c r="F30" s="6"/>
      <c r="G30" s="112"/>
      <c r="H30" s="6"/>
      <c r="I30" s="112"/>
      <c r="J30" s="395"/>
      <c r="K30" s="395"/>
      <c r="L30" s="395"/>
      <c r="M30" s="395"/>
      <c r="N30" s="395"/>
      <c r="O30" s="395"/>
      <c r="P30" s="3"/>
      <c r="Q30" s="1068"/>
    </row>
    <row r="31" spans="1:17" x14ac:dyDescent="0.25">
      <c r="A31" s="112"/>
      <c r="B31" s="1043"/>
      <c r="C31" s="6"/>
      <c r="D31" s="6"/>
      <c r="E31" s="112"/>
      <c r="F31" s="6"/>
      <c r="G31" s="112"/>
      <c r="H31" s="6"/>
      <c r="I31" s="112"/>
      <c r="J31" s="395"/>
      <c r="K31" s="395"/>
      <c r="L31" s="395"/>
      <c r="M31" s="395"/>
      <c r="N31" s="395"/>
      <c r="O31" s="395"/>
      <c r="P31" s="3"/>
      <c r="Q31" s="1068"/>
    </row>
    <row r="32" spans="1:17" x14ac:dyDescent="0.25">
      <c r="A32" s="112"/>
      <c r="B32" s="1043"/>
      <c r="C32" s="6"/>
      <c r="D32" s="6"/>
      <c r="E32" s="112"/>
      <c r="F32" s="6"/>
      <c r="G32" s="112"/>
      <c r="H32" s="6"/>
      <c r="I32" s="112"/>
      <c r="J32" s="395"/>
      <c r="K32" s="395"/>
      <c r="L32" s="395"/>
      <c r="M32" s="395"/>
      <c r="N32" s="395"/>
      <c r="O32" s="395"/>
      <c r="P32" s="3"/>
      <c r="Q32" s="1068"/>
    </row>
    <row r="33" spans="1:17" x14ac:dyDescent="0.25">
      <c r="A33" s="112"/>
      <c r="B33" s="1043"/>
      <c r="C33" s="6"/>
      <c r="D33" s="6"/>
      <c r="E33" s="112"/>
      <c r="F33" s="6"/>
      <c r="G33" s="112"/>
      <c r="H33" s="6"/>
      <c r="I33" s="112"/>
      <c r="J33" s="395"/>
      <c r="K33" s="395"/>
      <c r="L33" s="395"/>
      <c r="M33" s="395"/>
      <c r="N33" s="395"/>
      <c r="O33" s="395"/>
      <c r="P33" s="3"/>
      <c r="Q33" s="1068"/>
    </row>
    <row r="34" spans="1:17" x14ac:dyDescent="0.25">
      <c r="A34" s="112"/>
      <c r="B34" s="1043"/>
      <c r="C34" s="6"/>
      <c r="D34" s="6"/>
      <c r="E34" s="112"/>
      <c r="F34" s="6"/>
      <c r="G34" s="112"/>
      <c r="H34" s="6"/>
      <c r="I34" s="112"/>
      <c r="J34" s="395"/>
      <c r="K34" s="395"/>
      <c r="L34" s="395"/>
      <c r="M34" s="395"/>
      <c r="N34" s="395"/>
      <c r="O34" s="395"/>
      <c r="P34" s="3"/>
      <c r="Q34" s="1068"/>
    </row>
    <row r="35" spans="1:17" x14ac:dyDescent="0.25">
      <c r="A35" s="112"/>
      <c r="B35" s="1043"/>
      <c r="C35" s="6"/>
      <c r="D35" s="6"/>
      <c r="E35" s="112"/>
      <c r="F35" s="6"/>
      <c r="G35" s="112"/>
      <c r="H35" s="6"/>
      <c r="I35" s="112"/>
      <c r="J35" s="395"/>
      <c r="K35" s="395"/>
      <c r="L35" s="395"/>
      <c r="M35" s="395"/>
      <c r="N35" s="395"/>
      <c r="O35" s="395"/>
      <c r="P35" s="3"/>
      <c r="Q35" s="1068"/>
    </row>
    <row r="36" spans="1:17" x14ac:dyDescent="0.25">
      <c r="A36" s="112"/>
      <c r="B36" s="1043"/>
      <c r="C36" s="6"/>
      <c r="D36" s="6"/>
      <c r="E36" s="112"/>
      <c r="F36" s="6"/>
      <c r="G36" s="112"/>
      <c r="H36" s="6"/>
      <c r="I36" s="112"/>
      <c r="J36" s="395"/>
      <c r="K36" s="395"/>
      <c r="L36" s="395"/>
      <c r="M36" s="395"/>
      <c r="N36" s="395"/>
      <c r="O36" s="395"/>
      <c r="P36" s="3"/>
      <c r="Q36" s="1068"/>
    </row>
    <row r="37" spans="1:17" x14ac:dyDescent="0.25">
      <c r="A37" s="112"/>
      <c r="B37" s="1043"/>
      <c r="C37" s="6"/>
      <c r="D37" s="6"/>
      <c r="E37" s="112"/>
      <c r="F37" s="6"/>
      <c r="G37" s="112"/>
      <c r="H37" s="6"/>
      <c r="I37" s="112"/>
      <c r="J37" s="395"/>
      <c r="K37" s="395"/>
      <c r="L37" s="395"/>
      <c r="M37" s="395"/>
      <c r="N37" s="395"/>
      <c r="O37" s="395"/>
      <c r="P37" s="3"/>
      <c r="Q37" s="1068"/>
    </row>
    <row r="38" spans="1:17" x14ac:dyDescent="0.25">
      <c r="A38" s="112"/>
      <c r="B38" s="1043"/>
      <c r="C38" s="6"/>
      <c r="D38" s="6"/>
      <c r="E38" s="112"/>
      <c r="F38" s="6"/>
      <c r="G38" s="112"/>
      <c r="H38" s="6"/>
      <c r="I38" s="112"/>
      <c r="J38" s="395"/>
      <c r="K38" s="395"/>
      <c r="L38" s="395"/>
      <c r="M38" s="395"/>
      <c r="N38" s="395"/>
      <c r="O38" s="395"/>
      <c r="P38" s="3"/>
      <c r="Q38" s="1068"/>
    </row>
    <row r="39" spans="1:17" x14ac:dyDescent="0.25">
      <c r="A39" s="112"/>
      <c r="B39" s="1043"/>
      <c r="C39" s="6"/>
      <c r="D39" s="6"/>
      <c r="E39" s="112"/>
      <c r="F39" s="6"/>
      <c r="G39" s="112"/>
      <c r="H39" s="6"/>
      <c r="I39" s="112"/>
      <c r="J39" s="395"/>
      <c r="K39" s="395"/>
      <c r="L39" s="395"/>
      <c r="M39" s="395"/>
      <c r="N39" s="395"/>
      <c r="O39" s="395"/>
      <c r="P39" s="3"/>
      <c r="Q39" s="1068"/>
    </row>
    <row r="40" spans="1:17" x14ac:dyDescent="0.25">
      <c r="A40" s="112"/>
      <c r="B40" s="1043"/>
      <c r="C40" s="6"/>
      <c r="D40" s="6"/>
      <c r="E40" s="112"/>
      <c r="F40" s="6"/>
      <c r="G40" s="112"/>
      <c r="H40" s="6"/>
      <c r="I40" s="112"/>
      <c r="J40" s="395"/>
      <c r="K40" s="395"/>
      <c r="L40" s="395"/>
      <c r="M40" s="395"/>
      <c r="N40" s="395"/>
      <c r="O40" s="395"/>
      <c r="P40" s="3"/>
      <c r="Q40" s="1068"/>
    </row>
    <row r="41" spans="1:17" x14ac:dyDescent="0.25">
      <c r="A41" s="112"/>
      <c r="B41" s="1043"/>
      <c r="C41" s="6"/>
      <c r="D41" s="6"/>
      <c r="E41" s="112"/>
      <c r="F41" s="6"/>
      <c r="G41" s="112"/>
      <c r="H41" s="6"/>
      <c r="I41" s="112"/>
      <c r="J41" s="395"/>
      <c r="K41" s="395"/>
      <c r="L41" s="395"/>
      <c r="M41" s="395"/>
      <c r="N41" s="395"/>
      <c r="O41" s="395"/>
      <c r="P41" s="3"/>
      <c r="Q41" s="1068"/>
    </row>
    <row r="42" spans="1:17" x14ac:dyDescent="0.25">
      <c r="A42" s="112"/>
      <c r="B42" s="1043"/>
      <c r="C42" s="6"/>
      <c r="D42" s="6"/>
      <c r="E42" s="112"/>
      <c r="F42" s="6"/>
      <c r="G42" s="112"/>
      <c r="H42" s="6"/>
      <c r="I42" s="112"/>
      <c r="J42" s="395"/>
      <c r="K42" s="395"/>
      <c r="L42" s="395"/>
      <c r="M42" s="395"/>
      <c r="N42" s="395"/>
      <c r="O42" s="395"/>
      <c r="P42" s="3"/>
      <c r="Q42" s="1068"/>
    </row>
    <row r="43" spans="1:17" x14ac:dyDescent="0.25">
      <c r="A43" s="112"/>
      <c r="B43" s="1043"/>
      <c r="C43" s="6"/>
      <c r="D43" s="6"/>
      <c r="E43" s="112"/>
      <c r="F43" s="6"/>
      <c r="G43" s="112"/>
      <c r="H43" s="6"/>
      <c r="I43" s="112"/>
      <c r="J43" s="395"/>
      <c r="K43" s="395"/>
      <c r="L43" s="395"/>
      <c r="M43" s="395"/>
      <c r="N43" s="395"/>
      <c r="O43" s="395"/>
      <c r="P43" s="3"/>
      <c r="Q43" s="1068"/>
    </row>
    <row r="44" spans="1:17" x14ac:dyDescent="0.25">
      <c r="A44" s="112"/>
      <c r="B44" s="1043"/>
      <c r="C44" s="6"/>
      <c r="D44" s="6"/>
      <c r="E44" s="112"/>
      <c r="F44" s="6"/>
      <c r="G44" s="112"/>
      <c r="H44" s="6"/>
      <c r="I44" s="112"/>
      <c r="J44" s="395"/>
      <c r="K44" s="395"/>
      <c r="L44" s="395"/>
      <c r="M44" s="395"/>
      <c r="N44" s="395"/>
      <c r="O44" s="395"/>
      <c r="P44" s="3"/>
      <c r="Q44" s="1068"/>
    </row>
    <row r="45" spans="1:17" x14ac:dyDescent="0.25">
      <c r="A45" s="112"/>
      <c r="B45" s="1043"/>
      <c r="C45" s="6"/>
      <c r="D45" s="6"/>
      <c r="E45" s="112"/>
      <c r="F45" s="6"/>
      <c r="G45" s="112"/>
      <c r="H45" s="6"/>
      <c r="I45" s="112"/>
      <c r="J45" s="395"/>
      <c r="K45" s="395"/>
      <c r="L45" s="395"/>
      <c r="M45" s="395"/>
      <c r="N45" s="395"/>
      <c r="O45" s="395"/>
      <c r="P45" s="3"/>
      <c r="Q45" s="1068"/>
    </row>
    <row r="46" spans="1:17" x14ac:dyDescent="0.25">
      <c r="A46" s="112"/>
      <c r="B46" s="1043"/>
      <c r="C46" s="6"/>
      <c r="D46" s="6"/>
      <c r="E46" s="112"/>
      <c r="F46" s="6"/>
      <c r="G46" s="112"/>
      <c r="H46" s="6"/>
      <c r="I46" s="112"/>
      <c r="J46" s="395"/>
      <c r="K46" s="395"/>
      <c r="L46" s="395"/>
      <c r="M46" s="395"/>
      <c r="N46" s="395"/>
      <c r="O46" s="395"/>
      <c r="P46" s="3"/>
      <c r="Q46" s="1068"/>
    </row>
    <row r="47" spans="1:17" x14ac:dyDescent="0.25">
      <c r="A47" s="112"/>
      <c r="B47" s="1043"/>
      <c r="C47" s="6"/>
      <c r="D47" s="6"/>
      <c r="E47" s="112"/>
      <c r="F47" s="6"/>
      <c r="G47" s="112"/>
      <c r="H47" s="6"/>
      <c r="I47" s="112"/>
      <c r="J47" s="395"/>
      <c r="K47" s="395"/>
      <c r="L47" s="395"/>
      <c r="M47" s="395"/>
      <c r="N47" s="395"/>
      <c r="O47" s="395"/>
      <c r="P47" s="3"/>
      <c r="Q47" s="1068"/>
    </row>
    <row r="48" spans="1:17" x14ac:dyDescent="0.25">
      <c r="A48" s="112"/>
      <c r="B48" s="1043"/>
      <c r="C48" s="6"/>
      <c r="D48" s="6"/>
      <c r="E48" s="112"/>
      <c r="F48" s="6"/>
      <c r="G48" s="112"/>
      <c r="H48" s="6"/>
      <c r="I48" s="112"/>
      <c r="J48" s="395"/>
      <c r="K48" s="395"/>
      <c r="L48" s="395"/>
      <c r="M48" s="395"/>
      <c r="N48" s="395"/>
      <c r="O48" s="395"/>
      <c r="P48" s="3"/>
      <c r="Q48" s="1068"/>
    </row>
    <row r="49" spans="1:17" x14ac:dyDescent="0.25">
      <c r="A49" s="112"/>
      <c r="B49" s="1043"/>
      <c r="C49" s="6"/>
      <c r="D49" s="6"/>
      <c r="E49" s="112"/>
      <c r="F49" s="6"/>
      <c r="G49" s="112"/>
      <c r="H49" s="6"/>
      <c r="I49" s="112"/>
      <c r="J49" s="395"/>
      <c r="K49" s="395"/>
      <c r="L49" s="395"/>
      <c r="M49" s="395"/>
      <c r="N49" s="395"/>
      <c r="O49" s="395"/>
      <c r="P49" s="3"/>
      <c r="Q49" s="1068"/>
    </row>
    <row r="50" spans="1:17" x14ac:dyDescent="0.25">
      <c r="A50" s="112"/>
      <c r="B50" s="1043"/>
      <c r="C50" s="6"/>
      <c r="D50" s="6"/>
      <c r="E50" s="112"/>
      <c r="F50" s="6"/>
      <c r="G50" s="112"/>
      <c r="H50" s="6"/>
      <c r="I50" s="112"/>
      <c r="J50" s="395"/>
      <c r="K50" s="395"/>
      <c r="L50" s="395"/>
      <c r="M50" s="395"/>
      <c r="N50" s="395"/>
      <c r="O50" s="395"/>
      <c r="P50" s="3"/>
      <c r="Q50" s="1068"/>
    </row>
    <row r="51" spans="1:17" x14ac:dyDescent="0.25">
      <c r="A51" s="112"/>
      <c r="B51" s="1043"/>
      <c r="C51" s="6"/>
      <c r="D51" s="6"/>
      <c r="E51" s="112"/>
      <c r="F51" s="6"/>
      <c r="G51" s="112"/>
      <c r="H51" s="6"/>
      <c r="I51" s="112"/>
      <c r="J51" s="395"/>
      <c r="K51" s="395"/>
      <c r="L51" s="395"/>
      <c r="M51" s="395"/>
      <c r="N51" s="395"/>
      <c r="O51" s="395"/>
      <c r="P51" s="3"/>
      <c r="Q51" s="1068"/>
    </row>
    <row r="52" spans="1:17" x14ac:dyDescent="0.25">
      <c r="A52" s="112"/>
      <c r="B52" s="1043"/>
      <c r="C52" s="6"/>
      <c r="D52" s="6"/>
      <c r="E52" s="112"/>
      <c r="F52" s="6"/>
      <c r="G52" s="112"/>
      <c r="H52" s="6"/>
      <c r="I52" s="112"/>
      <c r="J52" s="395"/>
      <c r="K52" s="395"/>
      <c r="L52" s="395"/>
      <c r="M52" s="395"/>
      <c r="N52" s="395"/>
      <c r="O52" s="395"/>
      <c r="P52" s="3"/>
      <c r="Q52" s="1068"/>
    </row>
    <row r="53" spans="1:17" x14ac:dyDescent="0.25">
      <c r="A53" s="112"/>
      <c r="B53" s="1043"/>
      <c r="C53" s="6"/>
      <c r="D53" s="6"/>
      <c r="E53" s="112"/>
      <c r="F53" s="6"/>
      <c r="G53" s="112"/>
      <c r="H53" s="6"/>
      <c r="I53" s="112"/>
      <c r="J53" s="395"/>
      <c r="K53" s="395"/>
      <c r="L53" s="395"/>
      <c r="M53" s="395"/>
      <c r="N53" s="395"/>
      <c r="O53" s="395"/>
      <c r="P53" s="3"/>
      <c r="Q53" s="1068"/>
    </row>
    <row r="54" spans="1:17" x14ac:dyDescent="0.25">
      <c r="A54" s="112"/>
      <c r="B54" s="1043"/>
      <c r="C54" s="6"/>
      <c r="D54" s="6"/>
      <c r="E54" s="112"/>
      <c r="F54" s="6"/>
      <c r="G54" s="112"/>
      <c r="H54" s="6"/>
      <c r="I54" s="112"/>
      <c r="J54" s="395"/>
      <c r="K54" s="395"/>
      <c r="L54" s="395"/>
      <c r="M54" s="395"/>
      <c r="N54" s="395"/>
      <c r="O54" s="395"/>
      <c r="P54" s="3"/>
      <c r="Q54" s="1068"/>
    </row>
    <row r="55" spans="1:17" x14ac:dyDescent="0.25">
      <c r="A55" s="112"/>
      <c r="B55" s="1043"/>
      <c r="C55" s="6"/>
      <c r="D55" s="6"/>
      <c r="E55" s="112"/>
      <c r="F55" s="6"/>
      <c r="G55" s="112"/>
      <c r="H55" s="6"/>
      <c r="I55" s="112"/>
      <c r="J55" s="395"/>
      <c r="K55" s="395"/>
      <c r="L55" s="395"/>
      <c r="M55" s="395"/>
      <c r="N55" s="395"/>
      <c r="O55" s="395"/>
      <c r="P55" s="3"/>
      <c r="Q55" s="1068"/>
    </row>
    <row r="56" spans="1:17" x14ac:dyDescent="0.25">
      <c r="A56" s="112"/>
      <c r="B56" s="1043"/>
      <c r="C56" s="6"/>
      <c r="D56" s="6"/>
      <c r="E56" s="112"/>
      <c r="F56" s="6"/>
      <c r="G56" s="112"/>
      <c r="H56" s="6"/>
      <c r="I56" s="112"/>
      <c r="J56" s="395"/>
      <c r="K56" s="395"/>
      <c r="L56" s="395"/>
      <c r="M56" s="395"/>
      <c r="N56" s="395"/>
      <c r="O56" s="395"/>
      <c r="P56" s="3"/>
      <c r="Q56" s="1068"/>
    </row>
    <row r="57" spans="1:17" x14ac:dyDescent="0.25">
      <c r="A57" s="112"/>
      <c r="B57" s="1043"/>
      <c r="C57" s="6"/>
      <c r="D57" s="6"/>
      <c r="E57" s="112"/>
      <c r="F57" s="6"/>
      <c r="G57" s="112"/>
      <c r="H57" s="6"/>
      <c r="I57" s="112"/>
      <c r="J57" s="395"/>
      <c r="K57" s="395"/>
      <c r="L57" s="395"/>
      <c r="M57" s="395"/>
      <c r="N57" s="395"/>
      <c r="O57" s="395"/>
      <c r="P57" s="3"/>
      <c r="Q57" s="1068"/>
    </row>
    <row r="58" spans="1:17" x14ac:dyDescent="0.25">
      <c r="A58" s="112"/>
      <c r="B58" s="1043"/>
      <c r="C58" s="6"/>
      <c r="D58" s="6"/>
      <c r="E58" s="112"/>
      <c r="F58" s="6"/>
      <c r="G58" s="112"/>
      <c r="H58" s="6"/>
      <c r="I58" s="112"/>
      <c r="J58" s="395"/>
      <c r="K58" s="395"/>
      <c r="L58" s="395"/>
      <c r="M58" s="395"/>
      <c r="N58" s="395"/>
      <c r="O58" s="395"/>
      <c r="P58" s="3"/>
      <c r="Q58" s="1068"/>
    </row>
    <row r="59" spans="1:17" x14ac:dyDescent="0.25">
      <c r="A59" s="112"/>
      <c r="B59" s="1043"/>
      <c r="C59" s="6"/>
      <c r="D59" s="6"/>
      <c r="E59" s="112"/>
      <c r="F59" s="6"/>
      <c r="G59" s="112"/>
      <c r="H59" s="6"/>
      <c r="I59" s="112"/>
      <c r="J59" s="395"/>
      <c r="K59" s="395"/>
      <c r="L59" s="395"/>
      <c r="M59" s="395"/>
      <c r="N59" s="395"/>
      <c r="O59" s="395"/>
      <c r="P59" s="3"/>
      <c r="Q59" s="1068"/>
    </row>
    <row r="60" spans="1:17" x14ac:dyDescent="0.25">
      <c r="A60" s="112"/>
      <c r="B60" s="1043"/>
      <c r="C60" s="6"/>
      <c r="D60" s="6"/>
      <c r="E60" s="112"/>
      <c r="F60" s="6"/>
      <c r="G60" s="112"/>
      <c r="H60" s="6"/>
      <c r="I60" s="112"/>
      <c r="J60" s="395"/>
      <c r="K60" s="395"/>
      <c r="L60" s="395"/>
      <c r="M60" s="395"/>
      <c r="N60" s="395"/>
      <c r="O60" s="395"/>
      <c r="P60" s="3"/>
      <c r="Q60" s="1068"/>
    </row>
    <row r="61" spans="1:17" x14ac:dyDescent="0.25">
      <c r="A61" s="112"/>
      <c r="B61" s="1043"/>
      <c r="C61" s="6"/>
      <c r="D61" s="6"/>
      <c r="E61" s="112"/>
      <c r="F61" s="6"/>
      <c r="G61" s="112"/>
      <c r="H61" s="6"/>
      <c r="I61" s="112"/>
      <c r="J61" s="395"/>
      <c r="K61" s="395"/>
      <c r="L61" s="395"/>
      <c r="M61" s="395"/>
      <c r="N61" s="395"/>
      <c r="O61" s="395"/>
      <c r="P61" s="3"/>
      <c r="Q61" s="1068"/>
    </row>
    <row r="62" spans="1:17" x14ac:dyDescent="0.25">
      <c r="A62" s="112"/>
      <c r="B62" s="1043"/>
      <c r="C62" s="6"/>
      <c r="D62" s="6"/>
      <c r="E62" s="112"/>
      <c r="F62" s="6"/>
      <c r="G62" s="112"/>
      <c r="H62" s="6"/>
      <c r="I62" s="112"/>
      <c r="J62" s="395"/>
      <c r="K62" s="395"/>
      <c r="L62" s="395"/>
      <c r="M62" s="395"/>
      <c r="N62" s="395"/>
      <c r="O62" s="395"/>
      <c r="P62" s="3"/>
      <c r="Q62" s="1068"/>
    </row>
    <row r="63" spans="1:17" x14ac:dyDescent="0.25">
      <c r="A63" s="112"/>
      <c r="B63" s="1043"/>
      <c r="C63" s="6"/>
      <c r="D63" s="6"/>
      <c r="E63" s="112"/>
      <c r="F63" s="6"/>
      <c r="G63" s="112"/>
      <c r="H63" s="6"/>
      <c r="I63" s="112"/>
      <c r="J63" s="395"/>
      <c r="K63" s="395"/>
      <c r="L63" s="395"/>
      <c r="M63" s="395"/>
      <c r="N63" s="395"/>
      <c r="O63" s="395"/>
      <c r="P63" s="3"/>
      <c r="Q63" s="1068"/>
    </row>
    <row r="64" spans="1:17" x14ac:dyDescent="0.25">
      <c r="A64" s="112"/>
      <c r="B64" s="1043"/>
      <c r="C64" s="6"/>
      <c r="D64" s="6"/>
      <c r="E64" s="112"/>
      <c r="F64" s="6"/>
      <c r="G64" s="112"/>
      <c r="H64" s="6"/>
      <c r="I64" s="112"/>
      <c r="J64" s="395"/>
      <c r="K64" s="395"/>
      <c r="L64" s="395"/>
      <c r="M64" s="395"/>
      <c r="N64" s="395"/>
      <c r="O64" s="395"/>
      <c r="P64" s="3"/>
      <c r="Q64" s="1068"/>
    </row>
    <row r="65" spans="1:17" x14ac:dyDescent="0.25">
      <c r="A65" s="112"/>
      <c r="B65" s="1043"/>
      <c r="C65" s="6"/>
      <c r="D65" s="6"/>
      <c r="E65" s="112"/>
      <c r="F65" s="6"/>
      <c r="G65" s="112"/>
      <c r="H65" s="6"/>
      <c r="I65" s="112"/>
      <c r="J65" s="395"/>
      <c r="K65" s="395"/>
      <c r="L65" s="395"/>
      <c r="M65" s="395"/>
      <c r="N65" s="395"/>
      <c r="O65" s="395"/>
      <c r="P65" s="3"/>
      <c r="Q65" s="1068"/>
    </row>
    <row r="66" spans="1:17" x14ac:dyDescent="0.25">
      <c r="A66" s="112"/>
      <c r="B66" s="1043"/>
      <c r="C66" s="6"/>
      <c r="D66" s="6"/>
      <c r="E66" s="112"/>
      <c r="F66" s="6"/>
      <c r="G66" s="112"/>
      <c r="H66" s="6"/>
      <c r="I66" s="112"/>
      <c r="J66" s="395"/>
      <c r="K66" s="395"/>
      <c r="L66" s="395"/>
      <c r="M66" s="395"/>
      <c r="N66" s="395"/>
      <c r="O66" s="395"/>
      <c r="P66" s="3"/>
      <c r="Q66" s="1068"/>
    </row>
    <row r="67" spans="1:17" x14ac:dyDescent="0.25">
      <c r="A67" s="112"/>
      <c r="B67" s="1043"/>
      <c r="C67" s="6"/>
      <c r="D67" s="6"/>
      <c r="E67" s="112"/>
      <c r="F67" s="6"/>
      <c r="G67" s="112"/>
      <c r="H67" s="6"/>
      <c r="I67" s="112"/>
      <c r="J67" s="395"/>
      <c r="K67" s="395"/>
      <c r="L67" s="395"/>
      <c r="M67" s="395"/>
      <c r="N67" s="395"/>
      <c r="O67" s="395"/>
      <c r="P67" s="3"/>
      <c r="Q67" s="1068"/>
    </row>
    <row r="68" spans="1:17" x14ac:dyDescent="0.25">
      <c r="A68" s="112"/>
      <c r="B68" s="1043"/>
      <c r="C68" s="6"/>
      <c r="D68" s="6"/>
      <c r="E68" s="112"/>
      <c r="F68" s="6"/>
      <c r="G68" s="112"/>
      <c r="H68" s="6"/>
      <c r="I68" s="112"/>
      <c r="J68" s="395"/>
      <c r="K68" s="395"/>
      <c r="L68" s="395"/>
      <c r="M68" s="395"/>
      <c r="N68" s="395"/>
      <c r="O68" s="395"/>
      <c r="P68" s="3"/>
      <c r="Q68" s="1068"/>
    </row>
    <row r="69" spans="1:17" x14ac:dyDescent="0.25">
      <c r="A69" s="112"/>
      <c r="B69" s="1043"/>
      <c r="C69" s="6"/>
      <c r="D69" s="6"/>
      <c r="E69" s="112"/>
      <c r="F69" s="6"/>
      <c r="G69" s="112"/>
      <c r="H69" s="6"/>
      <c r="I69" s="112"/>
      <c r="J69" s="395"/>
      <c r="K69" s="395"/>
      <c r="L69" s="395"/>
      <c r="M69" s="395"/>
      <c r="N69" s="395"/>
      <c r="O69" s="395"/>
      <c r="P69" s="3"/>
      <c r="Q69" s="1068"/>
    </row>
    <row r="70" spans="1:17" x14ac:dyDescent="0.25">
      <c r="A70" s="112"/>
      <c r="B70" s="1043"/>
      <c r="C70" s="6"/>
      <c r="D70" s="6"/>
      <c r="E70" s="112"/>
      <c r="F70" s="6"/>
      <c r="G70" s="112"/>
      <c r="H70" s="6"/>
      <c r="I70" s="112"/>
      <c r="J70" s="395"/>
      <c r="K70" s="395"/>
      <c r="L70" s="395"/>
      <c r="M70" s="395"/>
      <c r="N70" s="395"/>
      <c r="O70" s="395"/>
      <c r="P70" s="3"/>
      <c r="Q70" s="1068"/>
    </row>
    <row r="71" spans="1:17" x14ac:dyDescent="0.25">
      <c r="A71" s="112"/>
      <c r="B71" s="1043"/>
      <c r="C71" s="6"/>
      <c r="D71" s="6"/>
      <c r="E71" s="112"/>
      <c r="F71" s="6"/>
      <c r="G71" s="112"/>
      <c r="H71" s="6"/>
      <c r="I71" s="112"/>
      <c r="J71" s="395"/>
      <c r="K71" s="395"/>
      <c r="L71" s="395"/>
      <c r="M71" s="395"/>
      <c r="N71" s="395"/>
      <c r="O71" s="395"/>
      <c r="P71" s="3"/>
      <c r="Q71" s="1068"/>
    </row>
    <row r="72" spans="1:17" x14ac:dyDescent="0.25">
      <c r="A72" s="112"/>
      <c r="B72" s="1043"/>
      <c r="C72" s="6"/>
      <c r="D72" s="6"/>
      <c r="E72" s="112"/>
      <c r="F72" s="6"/>
      <c r="G72" s="112"/>
      <c r="H72" s="6"/>
      <c r="I72" s="112"/>
      <c r="J72" s="395"/>
      <c r="K72" s="395"/>
      <c r="L72" s="395"/>
      <c r="M72" s="395"/>
      <c r="N72" s="395"/>
      <c r="O72" s="395"/>
      <c r="P72" s="3"/>
      <c r="Q72" s="1068"/>
    </row>
    <row r="73" spans="1:17" x14ac:dyDescent="0.25">
      <c r="A73" s="112"/>
      <c r="B73" s="1043"/>
      <c r="C73" s="6"/>
      <c r="D73" s="6"/>
      <c r="E73" s="112"/>
      <c r="F73" s="6"/>
      <c r="G73" s="112"/>
      <c r="H73" s="6"/>
      <c r="I73" s="112"/>
      <c r="J73" s="395"/>
      <c r="K73" s="395"/>
      <c r="L73" s="395"/>
      <c r="M73" s="395"/>
      <c r="N73" s="395"/>
      <c r="O73" s="395"/>
      <c r="P73" s="3"/>
      <c r="Q73" s="1068"/>
    </row>
    <row r="74" spans="1:17" x14ac:dyDescent="0.25">
      <c r="A74" s="112"/>
      <c r="B74" s="1043"/>
      <c r="C74" s="6"/>
      <c r="D74" s="6"/>
      <c r="E74" s="112"/>
      <c r="F74" s="6"/>
      <c r="G74" s="112"/>
      <c r="H74" s="6"/>
      <c r="I74" s="112"/>
      <c r="J74" s="395"/>
      <c r="K74" s="395"/>
      <c r="L74" s="395"/>
      <c r="M74" s="395"/>
      <c r="N74" s="395"/>
      <c r="O74" s="395"/>
      <c r="P74" s="3"/>
      <c r="Q74" s="1068"/>
    </row>
    <row r="75" spans="1:17" x14ac:dyDescent="0.25">
      <c r="A75" s="112"/>
      <c r="B75" s="1043"/>
      <c r="C75" s="6"/>
      <c r="D75" s="6"/>
      <c r="E75" s="112"/>
      <c r="F75" s="6"/>
      <c r="G75" s="112"/>
      <c r="H75" s="6"/>
      <c r="I75" s="112"/>
      <c r="J75" s="395"/>
      <c r="K75" s="395"/>
      <c r="L75" s="395"/>
      <c r="M75" s="395"/>
      <c r="N75" s="395"/>
      <c r="O75" s="395"/>
      <c r="P75" s="3"/>
      <c r="Q75" s="1068"/>
    </row>
    <row r="76" spans="1:17" x14ac:dyDescent="0.25">
      <c r="A76" s="112"/>
      <c r="B76" s="1043"/>
      <c r="C76" s="6"/>
      <c r="D76" s="6"/>
      <c r="E76" s="112"/>
      <c r="F76" s="6"/>
      <c r="G76" s="112"/>
      <c r="H76" s="6"/>
      <c r="I76" s="112"/>
      <c r="J76" s="395"/>
      <c r="K76" s="395"/>
      <c r="L76" s="395"/>
      <c r="M76" s="395"/>
      <c r="N76" s="395"/>
      <c r="O76" s="395"/>
      <c r="P76" s="3"/>
      <c r="Q76" s="1068"/>
    </row>
  </sheetData>
  <autoFilter ref="A1:Q65" xr:uid="{3977BB2F-C9E4-4748-904E-C0AC066145BD}"/>
  <conditionalFormatting sqref="A19:Q76">
    <cfRule type="expression" dxfId="70" priority="26">
      <formula>AND($A19&lt;&gt;"",MOD(ROW(),2)=1)</formula>
    </cfRule>
  </conditionalFormatting>
  <conditionalFormatting sqref="A2:Q18">
    <cfRule type="expression" dxfId="69" priority="1">
      <formula>AND($A2&lt;&gt;"",MOD(ROW(),2)=1)</formula>
    </cfRule>
  </conditionalFormatting>
  <pageMargins left="0.7" right="0.7" top="0.75" bottom="0.75" header="0.3" footer="0.3"/>
  <pageSetup orientation="portrait"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6C8F6-6DA0-477F-8A82-6DD00F44CD40}">
  <sheetPr codeName="wshzDocApplication"/>
  <dimension ref="A1:E17"/>
  <sheetViews>
    <sheetView workbookViewId="0">
      <selection activeCell="C14" sqref="C14"/>
    </sheetView>
  </sheetViews>
  <sheetFormatPr baseColWidth="10" defaultRowHeight="18.75" x14ac:dyDescent="0.25"/>
  <cols>
    <col min="1" max="1" width="10.7109375" style="42" customWidth="1"/>
    <col min="2" max="2" width="25.5703125" style="43" bestFit="1" customWidth="1"/>
    <col min="3" max="3" width="45.85546875" style="43" bestFit="1" customWidth="1"/>
    <col min="4" max="4" width="41.85546875" style="43" bestFit="1" customWidth="1"/>
    <col min="5" max="5" width="39" style="43" bestFit="1" customWidth="1"/>
    <col min="6" max="16384" width="11.42578125" style="41"/>
  </cols>
  <sheetData>
    <row r="1" spans="1:5" ht="24.95" customHeight="1" x14ac:dyDescent="0.25">
      <c r="A1" s="45" t="s">
        <v>273</v>
      </c>
      <c r="B1" s="45" t="s">
        <v>272</v>
      </c>
      <c r="C1" s="45" t="s">
        <v>264</v>
      </c>
      <c r="D1" s="45" t="s">
        <v>263</v>
      </c>
      <c r="E1" s="45" t="s">
        <v>274</v>
      </c>
    </row>
    <row r="2" spans="1:5" ht="24.95" customHeight="1" x14ac:dyDescent="0.25">
      <c r="D2" s="44"/>
      <c r="E2" s="44"/>
    </row>
    <row r="3" spans="1:5" ht="39.950000000000003" customHeight="1" x14ac:dyDescent="0.25">
      <c r="A3" s="42" t="s">
        <v>106</v>
      </c>
    </row>
    <row r="4" spans="1:5" ht="45" customHeight="1" x14ac:dyDescent="0.25">
      <c r="B4" s="43" t="s">
        <v>202</v>
      </c>
      <c r="C4" s="46" t="s">
        <v>254</v>
      </c>
      <c r="D4" s="47" t="s">
        <v>255</v>
      </c>
      <c r="E4" s="34" t="s">
        <v>256</v>
      </c>
    </row>
    <row r="5" spans="1:5" ht="45" customHeight="1" x14ac:dyDescent="0.25">
      <c r="B5" s="43" t="s">
        <v>260</v>
      </c>
      <c r="C5" s="46"/>
      <c r="D5" s="47"/>
      <c r="E5" s="44"/>
    </row>
    <row r="6" spans="1:5" ht="39.950000000000003" customHeight="1" x14ac:dyDescent="0.25">
      <c r="A6" s="42" t="s">
        <v>199</v>
      </c>
      <c r="C6" s="47"/>
      <c r="D6" s="47"/>
    </row>
    <row r="7" spans="1:5" ht="45" customHeight="1" x14ac:dyDescent="0.25">
      <c r="B7" s="43" t="s">
        <v>203</v>
      </c>
      <c r="D7" s="46" t="s">
        <v>325</v>
      </c>
      <c r="E7" s="46" t="s">
        <v>269</v>
      </c>
    </row>
    <row r="8" spans="1:5" ht="45" customHeight="1" x14ac:dyDescent="0.25">
      <c r="B8" s="43" t="s">
        <v>275</v>
      </c>
      <c r="C8" s="46" t="s">
        <v>262</v>
      </c>
      <c r="D8" s="34" t="s">
        <v>256</v>
      </c>
      <c r="E8" s="34" t="s">
        <v>256</v>
      </c>
    </row>
    <row r="9" spans="1:5" ht="45" customHeight="1" x14ac:dyDescent="0.25">
      <c r="B9" s="43" t="s">
        <v>204</v>
      </c>
      <c r="C9" s="46" t="s">
        <v>262</v>
      </c>
      <c r="D9" s="46" t="s">
        <v>261</v>
      </c>
      <c r="E9" s="46" t="s">
        <v>270</v>
      </c>
    </row>
    <row r="10" spans="1:5" ht="39.950000000000003" customHeight="1" x14ac:dyDescent="0.25">
      <c r="A10" s="42" t="s">
        <v>200</v>
      </c>
      <c r="C10" s="47"/>
      <c r="D10" s="47"/>
    </row>
    <row r="11" spans="1:5" ht="45" customHeight="1" x14ac:dyDescent="0.25">
      <c r="B11" s="43" t="s">
        <v>257</v>
      </c>
      <c r="C11" s="47"/>
      <c r="D11" s="47"/>
    </row>
    <row r="12" spans="1:5" ht="39.950000000000003" customHeight="1" x14ac:dyDescent="0.25">
      <c r="A12" s="42" t="s">
        <v>201</v>
      </c>
      <c r="C12" s="47"/>
      <c r="D12" s="47"/>
    </row>
    <row r="13" spans="1:5" ht="45" customHeight="1" x14ac:dyDescent="0.25">
      <c r="B13" s="43" t="s">
        <v>89</v>
      </c>
      <c r="C13" s="47" t="s">
        <v>266</v>
      </c>
      <c r="D13" s="46" t="s">
        <v>271</v>
      </c>
      <c r="E13" s="46" t="s">
        <v>265</v>
      </c>
    </row>
    <row r="14" spans="1:5" ht="45" customHeight="1" x14ac:dyDescent="0.25">
      <c r="B14" s="43" t="s">
        <v>99</v>
      </c>
      <c r="C14" s="47" t="s">
        <v>267</v>
      </c>
      <c r="D14" s="47"/>
    </row>
    <row r="15" spans="1:5" ht="45" customHeight="1" x14ac:dyDescent="0.25">
      <c r="B15" s="43" t="s">
        <v>258</v>
      </c>
      <c r="C15" s="47"/>
      <c r="D15" s="47"/>
    </row>
    <row r="16" spans="1:5" ht="45" customHeight="1" x14ac:dyDescent="0.25">
      <c r="B16" s="43" t="s">
        <v>259</v>
      </c>
      <c r="C16" s="47"/>
      <c r="D16" s="47"/>
    </row>
    <row r="17" spans="1:4" ht="39.950000000000003" customHeight="1" x14ac:dyDescent="0.25">
      <c r="A17" s="42" t="s">
        <v>268</v>
      </c>
      <c r="C17" s="47"/>
      <c r="D17" s="47"/>
    </row>
  </sheetData>
  <pageMargins left="0.7" right="0.7" top="0.75" bottom="0.75" header="0.3" footer="0.3"/>
  <pageSetup orientation="portrait"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6D240-CA5F-464F-9C57-EBD35EC138E5}">
  <sheetPr codeName="wshzDocConditionalFormatting">
    <pageSetUpPr fitToPage="1"/>
  </sheetPr>
  <dimension ref="A1:G34"/>
  <sheetViews>
    <sheetView workbookViewId="0">
      <pane ySplit="1" topLeftCell="A2" activePane="bottomLeft" state="frozen"/>
      <selection activeCell="C14" sqref="C14"/>
      <selection pane="bottomLeft" activeCell="F11" sqref="F11"/>
    </sheetView>
  </sheetViews>
  <sheetFormatPr baseColWidth="10" defaultRowHeight="15" x14ac:dyDescent="0.25"/>
  <cols>
    <col min="1" max="1" width="9.42578125" style="119" customWidth="1"/>
    <col min="2" max="2" width="21" style="119" bestFit="1" customWidth="1"/>
    <col min="3" max="3" width="18.42578125" style="119" customWidth="1"/>
    <col min="4" max="4" width="15.5703125" style="8" customWidth="1"/>
    <col min="5" max="5" width="31.28515625" style="119" bestFit="1" customWidth="1"/>
    <col min="6" max="6" width="15.42578125" style="1071" bestFit="1" customWidth="1"/>
    <col min="7" max="7" width="18.28515625" style="9" customWidth="1"/>
  </cols>
  <sheetData>
    <row r="1" spans="1:7" s="334" customFormat="1" ht="15" customHeight="1" x14ac:dyDescent="0.25">
      <c r="A1" s="335" t="s">
        <v>382</v>
      </c>
      <c r="B1" s="335" t="s">
        <v>332</v>
      </c>
      <c r="C1" s="336" t="s">
        <v>11007</v>
      </c>
      <c r="D1" s="335" t="s">
        <v>11008</v>
      </c>
      <c r="E1" s="329" t="s">
        <v>11009</v>
      </c>
      <c r="F1" s="1070" t="s">
        <v>290</v>
      </c>
    </row>
    <row r="2" spans="1:7" x14ac:dyDescent="0.25">
      <c r="A2" s="119" t="s">
        <v>302</v>
      </c>
      <c r="B2" s="119" t="s">
        <v>11010</v>
      </c>
      <c r="C2" s="8">
        <v>2</v>
      </c>
      <c r="D2" s="119" t="s">
        <v>339</v>
      </c>
      <c r="F2" s="1068" t="s">
        <v>11033</v>
      </c>
      <c r="G2"/>
    </row>
    <row r="3" spans="1:7" x14ac:dyDescent="0.25">
      <c r="A3" s="119" t="s">
        <v>300</v>
      </c>
      <c r="B3" s="119" t="s">
        <v>11011</v>
      </c>
      <c r="C3" s="8">
        <v>2</v>
      </c>
      <c r="D3" s="119" t="s">
        <v>9123</v>
      </c>
      <c r="F3" s="1068" t="s">
        <v>11033</v>
      </c>
      <c r="G3"/>
    </row>
    <row r="4" spans="1:7" x14ac:dyDescent="0.25">
      <c r="A4" s="119" t="s">
        <v>300</v>
      </c>
      <c r="B4" s="119" t="s">
        <v>11011</v>
      </c>
      <c r="C4" s="8">
        <v>2</v>
      </c>
      <c r="D4" s="119" t="s">
        <v>9124</v>
      </c>
      <c r="F4" s="1068" t="s">
        <v>11033</v>
      </c>
      <c r="G4"/>
    </row>
    <row r="5" spans="1:7" x14ac:dyDescent="0.25">
      <c r="A5" s="119" t="s">
        <v>300</v>
      </c>
      <c r="B5" s="119" t="s">
        <v>11011</v>
      </c>
      <c r="C5" s="8">
        <v>2</v>
      </c>
      <c r="D5" s="119" t="s">
        <v>9123</v>
      </c>
      <c r="F5" s="1068" t="s">
        <v>11033</v>
      </c>
      <c r="G5"/>
    </row>
    <row r="6" spans="1:7" x14ac:dyDescent="0.25">
      <c r="A6" s="119" t="s">
        <v>300</v>
      </c>
      <c r="B6" s="119" t="s">
        <v>11011</v>
      </c>
      <c r="C6" s="8">
        <v>2</v>
      </c>
      <c r="D6" s="119" t="s">
        <v>9124</v>
      </c>
      <c r="F6" s="1068" t="s">
        <v>11033</v>
      </c>
      <c r="G6"/>
    </row>
    <row r="7" spans="1:7" x14ac:dyDescent="0.25">
      <c r="A7" s="119" t="s">
        <v>300</v>
      </c>
      <c r="B7" s="119" t="s">
        <v>11012</v>
      </c>
      <c r="C7" s="8">
        <v>2</v>
      </c>
      <c r="D7" s="119" t="s">
        <v>9123</v>
      </c>
      <c r="F7" s="1068" t="s">
        <v>11033</v>
      </c>
      <c r="G7"/>
    </row>
    <row r="8" spans="1:7" x14ac:dyDescent="0.25">
      <c r="A8" s="119" t="s">
        <v>300</v>
      </c>
      <c r="B8" s="119" t="s">
        <v>11012</v>
      </c>
      <c r="C8" s="8">
        <v>2</v>
      </c>
      <c r="D8" s="119" t="s">
        <v>9124</v>
      </c>
      <c r="F8" s="1068" t="s">
        <v>11033</v>
      </c>
      <c r="G8"/>
    </row>
    <row r="9" spans="1:7" x14ac:dyDescent="0.25">
      <c r="A9" s="119" t="s">
        <v>300</v>
      </c>
      <c r="B9" s="119" t="s">
        <v>11013</v>
      </c>
      <c r="C9" s="8">
        <v>2</v>
      </c>
      <c r="D9" s="119" t="s">
        <v>9123</v>
      </c>
      <c r="F9" s="1068" t="s">
        <v>11033</v>
      </c>
      <c r="G9"/>
    </row>
    <row r="10" spans="1:7" x14ac:dyDescent="0.25">
      <c r="A10" s="119" t="s">
        <v>300</v>
      </c>
      <c r="B10" s="119" t="s">
        <v>11013</v>
      </c>
      <c r="C10" s="8">
        <v>2</v>
      </c>
      <c r="D10" s="119" t="s">
        <v>9124</v>
      </c>
      <c r="F10" s="1068" t="s">
        <v>11033</v>
      </c>
      <c r="G10"/>
    </row>
    <row r="11" spans="1:7" x14ac:dyDescent="0.25">
      <c r="A11" s="119" t="s">
        <v>11014</v>
      </c>
      <c r="B11" s="119" t="s">
        <v>11015</v>
      </c>
      <c r="C11" s="8">
        <v>2</v>
      </c>
      <c r="D11" s="119" t="s">
        <v>9133</v>
      </c>
      <c r="F11" s="1068" t="s">
        <v>11033</v>
      </c>
      <c r="G11"/>
    </row>
    <row r="12" spans="1:7" x14ac:dyDescent="0.25">
      <c r="A12" s="119" t="s">
        <v>297</v>
      </c>
      <c r="B12" s="119" t="s">
        <v>11016</v>
      </c>
      <c r="C12" s="8">
        <v>2</v>
      </c>
      <c r="D12" s="119" t="s">
        <v>348</v>
      </c>
      <c r="F12" s="1068" t="s">
        <v>11033</v>
      </c>
      <c r="G12"/>
    </row>
    <row r="13" spans="1:7" x14ac:dyDescent="0.25">
      <c r="A13" s="119" t="s">
        <v>297</v>
      </c>
      <c r="B13" s="119" t="s">
        <v>11017</v>
      </c>
      <c r="C13" s="8">
        <v>2</v>
      </c>
      <c r="D13" s="119" t="s">
        <v>350</v>
      </c>
      <c r="F13" s="1068" t="s">
        <v>11033</v>
      </c>
      <c r="G13"/>
    </row>
    <row r="14" spans="1:7" x14ac:dyDescent="0.25">
      <c r="A14" s="119" t="s">
        <v>297</v>
      </c>
      <c r="B14" s="119" t="s">
        <v>11018</v>
      </c>
      <c r="C14" s="8">
        <v>2</v>
      </c>
      <c r="D14" s="119" t="s">
        <v>349</v>
      </c>
      <c r="F14" s="1068" t="s">
        <v>11033</v>
      </c>
      <c r="G14"/>
    </row>
    <row r="15" spans="1:7" x14ac:dyDescent="0.25">
      <c r="A15" s="119" t="s">
        <v>844</v>
      </c>
      <c r="B15" s="119" t="s">
        <v>11019</v>
      </c>
      <c r="C15" s="8">
        <v>2</v>
      </c>
      <c r="D15" s="119" t="s">
        <v>9121</v>
      </c>
      <c r="F15" s="1068" t="s">
        <v>11033</v>
      </c>
      <c r="G15"/>
    </row>
    <row r="16" spans="1:7" x14ac:dyDescent="0.25">
      <c r="A16" s="119" t="s">
        <v>408</v>
      </c>
      <c r="B16" s="119" t="s">
        <v>11020</v>
      </c>
      <c r="C16" s="8">
        <v>2</v>
      </c>
      <c r="D16" s="119" t="s">
        <v>11021</v>
      </c>
      <c r="F16" s="1068" t="s">
        <v>11033</v>
      </c>
      <c r="G16"/>
    </row>
    <row r="17" spans="1:7" x14ac:dyDescent="0.25">
      <c r="A17" s="119" t="s">
        <v>9118</v>
      </c>
      <c r="B17" s="119" t="s">
        <v>11022</v>
      </c>
      <c r="C17" s="8">
        <v>2</v>
      </c>
      <c r="D17" s="119" t="s">
        <v>9119</v>
      </c>
      <c r="F17" s="1068" t="s">
        <v>11033</v>
      </c>
      <c r="G17"/>
    </row>
    <row r="18" spans="1:7" x14ac:dyDescent="0.25">
      <c r="A18" s="119" t="s">
        <v>9118</v>
      </c>
      <c r="B18" s="119" t="s">
        <v>11022</v>
      </c>
      <c r="C18" s="8">
        <v>2</v>
      </c>
      <c r="D18" s="119" t="s">
        <v>9120</v>
      </c>
      <c r="F18" s="1068" t="s">
        <v>11033</v>
      </c>
      <c r="G18"/>
    </row>
    <row r="19" spans="1:7" x14ac:dyDescent="0.25">
      <c r="A19" s="119" t="s">
        <v>796</v>
      </c>
      <c r="B19" s="119" t="s">
        <v>11023</v>
      </c>
      <c r="C19" s="8">
        <v>2</v>
      </c>
      <c r="D19" s="119" t="s">
        <v>9116</v>
      </c>
      <c r="F19" s="1068" t="s">
        <v>11033</v>
      </c>
      <c r="G19"/>
    </row>
    <row r="20" spans="1:7" x14ac:dyDescent="0.25">
      <c r="A20" s="119" t="s">
        <v>796</v>
      </c>
      <c r="B20" s="119" t="s">
        <v>11023</v>
      </c>
      <c r="C20" s="8">
        <v>2</v>
      </c>
      <c r="D20" s="119" t="s">
        <v>9117</v>
      </c>
      <c r="F20" s="1068" t="s">
        <v>11033</v>
      </c>
      <c r="G20"/>
    </row>
    <row r="21" spans="1:7" x14ac:dyDescent="0.25">
      <c r="A21" s="119" t="s">
        <v>299</v>
      </c>
      <c r="B21" s="119" t="s">
        <v>11024</v>
      </c>
      <c r="C21" s="8">
        <v>2</v>
      </c>
      <c r="D21" s="119" t="s">
        <v>9133</v>
      </c>
      <c r="F21" s="1068" t="s">
        <v>11033</v>
      </c>
      <c r="G21"/>
    </row>
    <row r="22" spans="1:7" x14ac:dyDescent="0.25">
      <c r="A22" s="119" t="s">
        <v>299</v>
      </c>
      <c r="B22" s="119" t="s">
        <v>11025</v>
      </c>
      <c r="C22" s="8">
        <v>2</v>
      </c>
      <c r="D22" s="119" t="s">
        <v>9136</v>
      </c>
      <c r="F22" s="1068" t="s">
        <v>11033</v>
      </c>
      <c r="G22"/>
    </row>
    <row r="23" spans="1:7" x14ac:dyDescent="0.25">
      <c r="A23" s="119" t="s">
        <v>299</v>
      </c>
      <c r="B23" s="119" t="s">
        <v>11025</v>
      </c>
      <c r="C23" s="8">
        <v>2</v>
      </c>
      <c r="D23" s="119" t="s">
        <v>9137</v>
      </c>
      <c r="F23" s="1068" t="s">
        <v>11033</v>
      </c>
      <c r="G23"/>
    </row>
    <row r="24" spans="1:7" x14ac:dyDescent="0.25">
      <c r="A24" s="119" t="s">
        <v>304</v>
      </c>
      <c r="B24" s="119" t="s">
        <v>11026</v>
      </c>
      <c r="C24" s="8">
        <v>2</v>
      </c>
      <c r="D24" s="119" t="s">
        <v>347</v>
      </c>
      <c r="F24" s="1068" t="s">
        <v>11033</v>
      </c>
      <c r="G24"/>
    </row>
    <row r="25" spans="1:7" x14ac:dyDescent="0.25">
      <c r="A25" s="119" t="s">
        <v>346</v>
      </c>
      <c r="B25" s="119" t="s">
        <v>11027</v>
      </c>
      <c r="C25" s="8">
        <v>2</v>
      </c>
      <c r="D25" s="119" t="s">
        <v>347</v>
      </c>
      <c r="F25" s="1068" t="s">
        <v>11033</v>
      </c>
      <c r="G25"/>
    </row>
    <row r="26" spans="1:7" x14ac:dyDescent="0.25">
      <c r="A26" s="119" t="s">
        <v>346</v>
      </c>
      <c r="B26" s="119" t="s">
        <v>11027</v>
      </c>
      <c r="C26" s="8">
        <v>2</v>
      </c>
      <c r="D26" s="119" t="s">
        <v>333</v>
      </c>
      <c r="F26" s="1068" t="s">
        <v>11033</v>
      </c>
      <c r="G26"/>
    </row>
    <row r="27" spans="1:7" x14ac:dyDescent="0.25">
      <c r="A27" s="119" t="s">
        <v>9139</v>
      </c>
      <c r="B27" s="119" t="s">
        <v>11028</v>
      </c>
      <c r="C27" s="8">
        <v>2</v>
      </c>
      <c r="D27" s="119" t="s">
        <v>339</v>
      </c>
      <c r="F27" s="1068" t="s">
        <v>11033</v>
      </c>
      <c r="G27"/>
    </row>
    <row r="28" spans="1:7" x14ac:dyDescent="0.25">
      <c r="A28" s="119" t="s">
        <v>9139</v>
      </c>
      <c r="B28" s="119" t="s">
        <v>11028</v>
      </c>
      <c r="C28" s="8">
        <v>2</v>
      </c>
      <c r="D28" s="119" t="s">
        <v>340</v>
      </c>
      <c r="F28" s="1068" t="s">
        <v>11033</v>
      </c>
      <c r="G28"/>
    </row>
    <row r="29" spans="1:7" x14ac:dyDescent="0.25">
      <c r="A29" s="119" t="s">
        <v>9125</v>
      </c>
      <c r="B29" s="119" t="s">
        <v>11029</v>
      </c>
      <c r="C29" s="8">
        <v>2</v>
      </c>
      <c r="D29" s="119" t="s">
        <v>339</v>
      </c>
      <c r="F29" s="1068" t="s">
        <v>11033</v>
      </c>
      <c r="G29"/>
    </row>
    <row r="30" spans="1:7" x14ac:dyDescent="0.25">
      <c r="A30" s="119" t="s">
        <v>9125</v>
      </c>
      <c r="B30" s="119" t="s">
        <v>8777</v>
      </c>
      <c r="C30" s="8">
        <v>2</v>
      </c>
      <c r="D30" s="119" t="s">
        <v>9128</v>
      </c>
      <c r="F30" s="1068" t="s">
        <v>11033</v>
      </c>
      <c r="G30"/>
    </row>
    <row r="31" spans="1:7" x14ac:dyDescent="0.25">
      <c r="A31" s="119" t="s">
        <v>409</v>
      </c>
      <c r="B31" s="119" t="s">
        <v>11030</v>
      </c>
      <c r="C31" s="8">
        <v>2</v>
      </c>
      <c r="D31" s="119" t="s">
        <v>9133</v>
      </c>
      <c r="F31" s="1068" t="s">
        <v>11033</v>
      </c>
      <c r="G31"/>
    </row>
    <row r="32" spans="1:7" x14ac:dyDescent="0.25">
      <c r="A32" s="119" t="s">
        <v>303</v>
      </c>
      <c r="B32" s="119" t="s">
        <v>11031</v>
      </c>
      <c r="C32" s="8">
        <v>2</v>
      </c>
      <c r="D32" s="119" t="s">
        <v>340</v>
      </c>
      <c r="F32" s="1068" t="s">
        <v>11033</v>
      </c>
      <c r="G32"/>
    </row>
    <row r="33" spans="1:7" x14ac:dyDescent="0.25">
      <c r="A33" s="119" t="s">
        <v>303</v>
      </c>
      <c r="B33" s="119" t="s">
        <v>11031</v>
      </c>
      <c r="C33" s="8">
        <v>2</v>
      </c>
      <c r="D33" s="119" t="s">
        <v>339</v>
      </c>
      <c r="F33" s="1068" t="s">
        <v>11033</v>
      </c>
      <c r="G33"/>
    </row>
    <row r="34" spans="1:7" x14ac:dyDescent="0.25">
      <c r="A34" s="119" t="s">
        <v>328</v>
      </c>
      <c r="B34" s="119" t="s">
        <v>11032</v>
      </c>
      <c r="C34" s="8">
        <v>2</v>
      </c>
      <c r="D34" s="119" t="s">
        <v>339</v>
      </c>
      <c r="F34" s="1068" t="s">
        <v>11033</v>
      </c>
      <c r="G34"/>
    </row>
  </sheetData>
  <pageMargins left="0.25" right="0.25" top="0.54" bottom="0.56999999999999995" header="0.25" footer="0.25"/>
  <pageSetup scale="79" fitToHeight="0" orientation="portrait" horizont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25BE-5F6D-4570-B277-951FAB6FF1EA}">
  <sheetPr codeName="wshzDocFormulas"/>
  <dimension ref="A1:H5911"/>
  <sheetViews>
    <sheetView workbookViewId="0">
      <selection activeCell="G1" sqref="G1:G1048576"/>
    </sheetView>
  </sheetViews>
  <sheetFormatPr baseColWidth="10" defaultRowHeight="15" x14ac:dyDescent="0.25"/>
  <cols>
    <col min="1" max="1" width="29.140625" style="30" customWidth="1"/>
    <col min="2" max="2" width="25.42578125" style="30" bestFit="1" customWidth="1"/>
    <col min="3" max="3" width="13" style="30" bestFit="1" customWidth="1"/>
    <col min="4" max="4" width="13" style="31" bestFit="1" customWidth="1"/>
    <col min="5" max="5" width="10.28515625" style="31" bestFit="1" customWidth="1"/>
    <col min="6" max="6" width="70.7109375" style="30" customWidth="1"/>
    <col min="7" max="7" width="19.7109375" style="1074" customWidth="1"/>
    <col min="8" max="8" width="16.7109375" style="31" customWidth="1"/>
    <col min="9" max="16384" width="11.42578125" style="30"/>
  </cols>
  <sheetData>
    <row r="1" spans="1:8" x14ac:dyDescent="0.25">
      <c r="A1" s="325" t="s">
        <v>305</v>
      </c>
      <c r="B1" s="325" t="s">
        <v>306</v>
      </c>
      <c r="C1" s="325" t="s">
        <v>307</v>
      </c>
      <c r="D1" s="325" t="s">
        <v>308</v>
      </c>
      <c r="E1" s="325" t="s">
        <v>309</v>
      </c>
      <c r="F1" s="326" t="s">
        <v>296</v>
      </c>
      <c r="G1" s="1072" t="s">
        <v>310</v>
      </c>
      <c r="H1" s="30"/>
    </row>
    <row r="2" spans="1:8" x14ac:dyDescent="0.25">
      <c r="A2" s="30" t="s">
        <v>891</v>
      </c>
      <c r="B2" s="30" t="s">
        <v>300</v>
      </c>
      <c r="C2" s="31" t="s">
        <v>9453</v>
      </c>
      <c r="D2" s="31">
        <v>1976</v>
      </c>
      <c r="E2" s="49" t="s">
        <v>921</v>
      </c>
      <c r="F2" s="327" t="s">
        <v>922</v>
      </c>
      <c r="G2" s="1073">
        <v>45466.30972222222</v>
      </c>
      <c r="H2" s="30"/>
    </row>
    <row r="3" spans="1:8" x14ac:dyDescent="0.25">
      <c r="A3" s="30" t="s">
        <v>891</v>
      </c>
      <c r="B3" s="30" t="s">
        <v>300</v>
      </c>
      <c r="C3" s="31" t="s">
        <v>9453</v>
      </c>
      <c r="D3" s="31">
        <v>1976</v>
      </c>
      <c r="E3" s="49" t="s">
        <v>892</v>
      </c>
      <c r="F3" s="327" t="s">
        <v>893</v>
      </c>
      <c r="G3" s="1073">
        <v>45466.30972222222</v>
      </c>
      <c r="H3" s="30"/>
    </row>
    <row r="4" spans="1:8" x14ac:dyDescent="0.25">
      <c r="A4" s="30" t="s">
        <v>891</v>
      </c>
      <c r="B4" s="30" t="s">
        <v>300</v>
      </c>
      <c r="C4" s="31" t="s">
        <v>9453</v>
      </c>
      <c r="D4" s="31">
        <v>1976</v>
      </c>
      <c r="E4" s="49" t="s">
        <v>895</v>
      </c>
      <c r="F4" s="327" t="s">
        <v>896</v>
      </c>
      <c r="G4" s="1073">
        <v>45466.30972222222</v>
      </c>
      <c r="H4" s="30"/>
    </row>
    <row r="5" spans="1:8" x14ac:dyDescent="0.25">
      <c r="A5" s="30" t="s">
        <v>891</v>
      </c>
      <c r="B5" s="30" t="s">
        <v>300</v>
      </c>
      <c r="C5" s="31" t="s">
        <v>9453</v>
      </c>
      <c r="D5" s="31">
        <v>1976</v>
      </c>
      <c r="E5" s="49" t="s">
        <v>899</v>
      </c>
      <c r="F5" s="327" t="s">
        <v>900</v>
      </c>
      <c r="G5" s="1073">
        <v>45466.30972222222</v>
      </c>
      <c r="H5" s="30"/>
    </row>
    <row r="6" spans="1:8" x14ac:dyDescent="0.25">
      <c r="A6" s="30" t="s">
        <v>891</v>
      </c>
      <c r="B6" s="30" t="s">
        <v>300</v>
      </c>
      <c r="C6" s="31" t="s">
        <v>9453</v>
      </c>
      <c r="D6" s="31">
        <v>1976</v>
      </c>
      <c r="E6" s="49" t="s">
        <v>903</v>
      </c>
      <c r="F6" s="327" t="s">
        <v>9454</v>
      </c>
      <c r="G6" s="1073">
        <v>45466.30972222222</v>
      </c>
      <c r="H6" s="30"/>
    </row>
    <row r="7" spans="1:8" x14ac:dyDescent="0.25">
      <c r="A7" s="30" t="s">
        <v>891</v>
      </c>
      <c r="B7" s="30" t="s">
        <v>300</v>
      </c>
      <c r="C7" s="31" t="s">
        <v>9453</v>
      </c>
      <c r="D7" s="31">
        <v>1976</v>
      </c>
      <c r="E7" s="49" t="s">
        <v>905</v>
      </c>
      <c r="F7" s="327" t="s">
        <v>9455</v>
      </c>
      <c r="G7" s="1073">
        <v>45466.30972222222</v>
      </c>
      <c r="H7" s="30"/>
    </row>
    <row r="8" spans="1:8" x14ac:dyDescent="0.25">
      <c r="A8" s="30" t="s">
        <v>891</v>
      </c>
      <c r="B8" s="30" t="s">
        <v>300</v>
      </c>
      <c r="C8" s="31" t="s">
        <v>9453</v>
      </c>
      <c r="D8" s="31">
        <v>1976</v>
      </c>
      <c r="E8" s="49" t="s">
        <v>907</v>
      </c>
      <c r="F8" s="327" t="s">
        <v>9456</v>
      </c>
      <c r="G8" s="1073">
        <v>45466.30972222222</v>
      </c>
      <c r="H8" s="30"/>
    </row>
    <row r="9" spans="1:8" x14ac:dyDescent="0.25">
      <c r="A9" s="30" t="s">
        <v>891</v>
      </c>
      <c r="B9" s="30" t="s">
        <v>300</v>
      </c>
      <c r="C9" s="31" t="s">
        <v>9453</v>
      </c>
      <c r="D9" s="31">
        <v>1976</v>
      </c>
      <c r="E9" s="49" t="s">
        <v>909</v>
      </c>
      <c r="F9" s="327" t="s">
        <v>9457</v>
      </c>
      <c r="G9" s="1073">
        <v>45466.30972222222</v>
      </c>
      <c r="H9" s="30"/>
    </row>
    <row r="10" spans="1:8" x14ac:dyDescent="0.25">
      <c r="A10" s="30" t="s">
        <v>891</v>
      </c>
      <c r="B10" s="30" t="s">
        <v>300</v>
      </c>
      <c r="C10" s="31" t="s">
        <v>9453</v>
      </c>
      <c r="D10" s="31">
        <v>1976</v>
      </c>
      <c r="E10" s="49" t="s">
        <v>911</v>
      </c>
      <c r="F10" s="327" t="s">
        <v>912</v>
      </c>
      <c r="G10" s="1073">
        <v>45466.30972222222</v>
      </c>
      <c r="H10" s="30"/>
    </row>
    <row r="11" spans="1:8" x14ac:dyDescent="0.25">
      <c r="A11" s="30" t="s">
        <v>891</v>
      </c>
      <c r="B11" s="30" t="s">
        <v>300</v>
      </c>
      <c r="C11" s="31" t="s">
        <v>9453</v>
      </c>
      <c r="D11" s="31">
        <v>1976</v>
      </c>
      <c r="E11" s="49" t="s">
        <v>914</v>
      </c>
      <c r="F11" s="327" t="s">
        <v>915</v>
      </c>
      <c r="G11" s="1073">
        <v>45466.30972222222</v>
      </c>
      <c r="H11" s="30"/>
    </row>
    <row r="12" spans="1:8" x14ac:dyDescent="0.25">
      <c r="A12" s="30" t="s">
        <v>891</v>
      </c>
      <c r="B12" s="30" t="s">
        <v>300</v>
      </c>
      <c r="C12" s="31" t="s">
        <v>9453</v>
      </c>
      <c r="D12" s="31">
        <v>1976</v>
      </c>
      <c r="E12" s="49" t="s">
        <v>917</v>
      </c>
      <c r="F12" s="327" t="s">
        <v>918</v>
      </c>
      <c r="G12" s="1073">
        <v>45466.30972222222</v>
      </c>
      <c r="H12" s="30"/>
    </row>
    <row r="13" spans="1:8" x14ac:dyDescent="0.25">
      <c r="A13" s="30" t="s">
        <v>891</v>
      </c>
      <c r="B13" s="30" t="s">
        <v>300</v>
      </c>
      <c r="C13" s="31" t="s">
        <v>9453</v>
      </c>
      <c r="D13" s="31">
        <v>1976</v>
      </c>
      <c r="E13" s="49" t="s">
        <v>894</v>
      </c>
      <c r="F13" s="327" t="s">
        <v>893</v>
      </c>
      <c r="G13" s="1073">
        <v>45466.30972222222</v>
      </c>
      <c r="H13" s="30"/>
    </row>
    <row r="14" spans="1:8" x14ac:dyDescent="0.25">
      <c r="A14" s="30" t="s">
        <v>891</v>
      </c>
      <c r="B14" s="30" t="s">
        <v>300</v>
      </c>
      <c r="C14" s="31" t="s">
        <v>9453</v>
      </c>
      <c r="D14" s="31">
        <v>1976</v>
      </c>
      <c r="E14" s="49" t="s">
        <v>897</v>
      </c>
      <c r="F14" s="327" t="s">
        <v>898</v>
      </c>
      <c r="G14" s="1073">
        <v>45466.30972222222</v>
      </c>
      <c r="H14" s="30"/>
    </row>
    <row r="15" spans="1:8" x14ac:dyDescent="0.25">
      <c r="A15" s="30" t="s">
        <v>891</v>
      </c>
      <c r="B15" s="30" t="s">
        <v>300</v>
      </c>
      <c r="C15" s="31" t="s">
        <v>9453</v>
      </c>
      <c r="D15" s="31">
        <v>1976</v>
      </c>
      <c r="E15" s="49" t="s">
        <v>901</v>
      </c>
      <c r="F15" s="327" t="s">
        <v>902</v>
      </c>
      <c r="G15" s="1073">
        <v>45466.30972222222</v>
      </c>
      <c r="H15" s="30"/>
    </row>
    <row r="16" spans="1:8" x14ac:dyDescent="0.25">
      <c r="A16" s="30" t="s">
        <v>891</v>
      </c>
      <c r="B16" s="30" t="s">
        <v>300</v>
      </c>
      <c r="C16" s="31" t="s">
        <v>9453</v>
      </c>
      <c r="D16" s="31">
        <v>1976</v>
      </c>
      <c r="E16" s="49" t="s">
        <v>904</v>
      </c>
      <c r="F16" s="327" t="s">
        <v>9458</v>
      </c>
      <c r="G16" s="1073">
        <v>45466.30972222222</v>
      </c>
      <c r="H16" s="30"/>
    </row>
    <row r="17" spans="1:8" x14ac:dyDescent="0.25">
      <c r="A17" s="30" t="s">
        <v>891</v>
      </c>
      <c r="B17" s="30" t="s">
        <v>300</v>
      </c>
      <c r="C17" s="31" t="s">
        <v>9453</v>
      </c>
      <c r="D17" s="31">
        <v>1976</v>
      </c>
      <c r="E17" s="49" t="s">
        <v>906</v>
      </c>
      <c r="F17" s="327" t="s">
        <v>9459</v>
      </c>
      <c r="G17" s="1073">
        <v>45466.30972222222</v>
      </c>
      <c r="H17" s="30"/>
    </row>
    <row r="18" spans="1:8" x14ac:dyDescent="0.25">
      <c r="A18" s="30" t="s">
        <v>891</v>
      </c>
      <c r="B18" s="30" t="s">
        <v>300</v>
      </c>
      <c r="C18" s="31" t="s">
        <v>9453</v>
      </c>
      <c r="D18" s="31">
        <v>1976</v>
      </c>
      <c r="E18" s="49" t="s">
        <v>908</v>
      </c>
      <c r="F18" s="327" t="s">
        <v>9460</v>
      </c>
      <c r="G18" s="1073">
        <v>45466.30972222222</v>
      </c>
      <c r="H18" s="30"/>
    </row>
    <row r="19" spans="1:8" x14ac:dyDescent="0.25">
      <c r="A19" s="30" t="s">
        <v>891</v>
      </c>
      <c r="B19" s="30" t="s">
        <v>300</v>
      </c>
      <c r="C19" s="31" t="s">
        <v>9453</v>
      </c>
      <c r="D19" s="31">
        <v>1976</v>
      </c>
      <c r="E19" s="49" t="s">
        <v>910</v>
      </c>
      <c r="F19" s="327" t="s">
        <v>9461</v>
      </c>
      <c r="G19" s="1073">
        <v>45466.30972222222</v>
      </c>
      <c r="H19" s="30"/>
    </row>
    <row r="20" spans="1:8" x14ac:dyDescent="0.25">
      <c r="A20" s="30" t="s">
        <v>891</v>
      </c>
      <c r="B20" s="30" t="s">
        <v>300</v>
      </c>
      <c r="C20" s="31" t="s">
        <v>9453</v>
      </c>
      <c r="D20" s="31">
        <v>1976</v>
      </c>
      <c r="E20" s="49" t="s">
        <v>913</v>
      </c>
      <c r="F20" s="327" t="s">
        <v>893</v>
      </c>
      <c r="G20" s="1073">
        <v>45466.30972222222</v>
      </c>
      <c r="H20" s="30"/>
    </row>
    <row r="21" spans="1:8" x14ac:dyDescent="0.25">
      <c r="A21" s="30" t="s">
        <v>891</v>
      </c>
      <c r="B21" s="30" t="s">
        <v>300</v>
      </c>
      <c r="C21" s="31" t="s">
        <v>9453</v>
      </c>
      <c r="D21" s="31">
        <v>1976</v>
      </c>
      <c r="E21" s="49" t="s">
        <v>916</v>
      </c>
      <c r="F21" s="327" t="s">
        <v>893</v>
      </c>
      <c r="G21" s="1073">
        <v>45466.30972222222</v>
      </c>
      <c r="H21" s="30"/>
    </row>
    <row r="22" spans="1:8" x14ac:dyDescent="0.25">
      <c r="A22" s="30" t="s">
        <v>891</v>
      </c>
      <c r="B22" s="30" t="s">
        <v>300</v>
      </c>
      <c r="C22" s="31" t="s">
        <v>9453</v>
      </c>
      <c r="D22" s="31">
        <v>1976</v>
      </c>
      <c r="E22" s="49" t="s">
        <v>919</v>
      </c>
      <c r="F22" s="327" t="s">
        <v>920</v>
      </c>
      <c r="G22" s="1073">
        <v>45466.30972222222</v>
      </c>
      <c r="H22" s="30"/>
    </row>
    <row r="23" spans="1:8" x14ac:dyDescent="0.25">
      <c r="A23" s="30" t="s">
        <v>9462</v>
      </c>
      <c r="B23" s="30" t="s">
        <v>9463</v>
      </c>
      <c r="C23" s="31" t="s">
        <v>9464</v>
      </c>
      <c r="D23" s="31">
        <v>504</v>
      </c>
      <c r="E23" s="49" t="s">
        <v>1299</v>
      </c>
      <c r="F23" s="327" t="s">
        <v>9101</v>
      </c>
      <c r="G23" s="1073">
        <v>45466.30972222222</v>
      </c>
      <c r="H23" s="30"/>
    </row>
    <row r="24" spans="1:8" x14ac:dyDescent="0.25">
      <c r="A24" s="30" t="s">
        <v>9462</v>
      </c>
      <c r="B24" s="30" t="s">
        <v>9463</v>
      </c>
      <c r="C24" s="31" t="s">
        <v>9464</v>
      </c>
      <c r="D24" s="31">
        <v>504</v>
      </c>
      <c r="E24" s="49" t="s">
        <v>1301</v>
      </c>
      <c r="F24" s="327" t="s">
        <v>9465</v>
      </c>
      <c r="G24" s="1073">
        <v>45466.30972222222</v>
      </c>
      <c r="H24" s="30"/>
    </row>
    <row r="25" spans="1:8" x14ac:dyDescent="0.25">
      <c r="A25" s="30" t="s">
        <v>9462</v>
      </c>
      <c r="B25" s="30" t="s">
        <v>9463</v>
      </c>
      <c r="C25" s="31" t="s">
        <v>9464</v>
      </c>
      <c r="D25" s="31">
        <v>504</v>
      </c>
      <c r="E25" s="49" t="s">
        <v>1302</v>
      </c>
      <c r="F25" s="327" t="s">
        <v>9466</v>
      </c>
      <c r="G25" s="1073">
        <v>45466.30972222222</v>
      </c>
      <c r="H25" s="30"/>
    </row>
    <row r="26" spans="1:8" x14ac:dyDescent="0.25">
      <c r="A26" s="30" t="s">
        <v>8737</v>
      </c>
      <c r="B26" s="30" t="s">
        <v>304</v>
      </c>
      <c r="C26" s="31" t="s">
        <v>8738</v>
      </c>
      <c r="D26" s="31">
        <v>1460</v>
      </c>
      <c r="E26" s="49" t="s">
        <v>8373</v>
      </c>
      <c r="F26" s="327" t="s">
        <v>8749</v>
      </c>
      <c r="G26" s="1073">
        <v>45466.30972222222</v>
      </c>
      <c r="H26" s="30"/>
    </row>
    <row r="27" spans="1:8" x14ac:dyDescent="0.25">
      <c r="A27" s="30" t="s">
        <v>8737</v>
      </c>
      <c r="B27" s="30" t="s">
        <v>304</v>
      </c>
      <c r="C27" s="31" t="s">
        <v>8738</v>
      </c>
      <c r="D27" s="31">
        <v>1460</v>
      </c>
      <c r="E27" s="49" t="s">
        <v>8377</v>
      </c>
      <c r="F27" s="327" t="s">
        <v>8749</v>
      </c>
      <c r="G27" s="1073">
        <v>45466.30972222222</v>
      </c>
      <c r="H27" s="30"/>
    </row>
    <row r="28" spans="1:8" x14ac:dyDescent="0.25">
      <c r="A28" s="30" t="s">
        <v>8737</v>
      </c>
      <c r="B28" s="30" t="s">
        <v>304</v>
      </c>
      <c r="C28" s="31" t="s">
        <v>8738</v>
      </c>
      <c r="D28" s="31">
        <v>1460</v>
      </c>
      <c r="E28" s="49" t="s">
        <v>8381</v>
      </c>
      <c r="F28" s="327" t="s">
        <v>8749</v>
      </c>
      <c r="G28" s="1073">
        <v>45466.30972222222</v>
      </c>
      <c r="H28" s="30"/>
    </row>
    <row r="29" spans="1:8" x14ac:dyDescent="0.25">
      <c r="A29" s="30" t="s">
        <v>8737</v>
      </c>
      <c r="B29" s="30" t="s">
        <v>304</v>
      </c>
      <c r="C29" s="31" t="s">
        <v>8738</v>
      </c>
      <c r="D29" s="31">
        <v>1460</v>
      </c>
      <c r="E29" s="49" t="s">
        <v>8385</v>
      </c>
      <c r="F29" s="327" t="s">
        <v>8749</v>
      </c>
      <c r="G29" s="1073">
        <v>45466.30972222222</v>
      </c>
      <c r="H29" s="30"/>
    </row>
    <row r="30" spans="1:8" x14ac:dyDescent="0.25">
      <c r="A30" s="30" t="s">
        <v>8737</v>
      </c>
      <c r="B30" s="30" t="s">
        <v>304</v>
      </c>
      <c r="C30" s="31" t="s">
        <v>8738</v>
      </c>
      <c r="D30" s="31">
        <v>1460</v>
      </c>
      <c r="E30" s="49" t="s">
        <v>8390</v>
      </c>
      <c r="F30" s="327" t="s">
        <v>8749</v>
      </c>
      <c r="G30" s="1073">
        <v>45466.30972222222</v>
      </c>
      <c r="H30" s="30"/>
    </row>
    <row r="31" spans="1:8" x14ac:dyDescent="0.25">
      <c r="A31" s="30" t="s">
        <v>8737</v>
      </c>
      <c r="B31" s="30" t="s">
        <v>304</v>
      </c>
      <c r="C31" s="31" t="s">
        <v>8738</v>
      </c>
      <c r="D31" s="31">
        <v>1460</v>
      </c>
      <c r="E31" s="49" t="s">
        <v>8396</v>
      </c>
      <c r="F31" s="327" t="s">
        <v>8749</v>
      </c>
      <c r="G31" s="1073">
        <v>45466.30972222222</v>
      </c>
      <c r="H31" s="30"/>
    </row>
    <row r="32" spans="1:8" x14ac:dyDescent="0.25">
      <c r="A32" s="30" t="s">
        <v>8737</v>
      </c>
      <c r="B32" s="30" t="s">
        <v>304</v>
      </c>
      <c r="C32" s="31" t="s">
        <v>8738</v>
      </c>
      <c r="D32" s="31">
        <v>1460</v>
      </c>
      <c r="E32" s="49" t="s">
        <v>8402</v>
      </c>
      <c r="F32" s="327" t="s">
        <v>8749</v>
      </c>
      <c r="G32" s="1073">
        <v>45466.30972222222</v>
      </c>
      <c r="H32" s="30"/>
    </row>
    <row r="33" spans="1:8" x14ac:dyDescent="0.25">
      <c r="A33" s="30" t="s">
        <v>8737</v>
      </c>
      <c r="B33" s="30" t="s">
        <v>304</v>
      </c>
      <c r="C33" s="31" t="s">
        <v>8738</v>
      </c>
      <c r="D33" s="31">
        <v>1460</v>
      </c>
      <c r="E33" s="49" t="s">
        <v>8408</v>
      </c>
      <c r="F33" s="327" t="s">
        <v>8749</v>
      </c>
      <c r="G33" s="1073">
        <v>45466.30972222222</v>
      </c>
      <c r="H33" s="30"/>
    </row>
    <row r="34" spans="1:8" x14ac:dyDescent="0.25">
      <c r="A34" s="30" t="s">
        <v>8737</v>
      </c>
      <c r="B34" s="30" t="s">
        <v>304</v>
      </c>
      <c r="C34" s="31" t="s">
        <v>8738</v>
      </c>
      <c r="D34" s="31">
        <v>1460</v>
      </c>
      <c r="E34" s="49" t="s">
        <v>8414</v>
      </c>
      <c r="F34" s="327" t="s">
        <v>8749</v>
      </c>
      <c r="G34" s="1073">
        <v>45466.30972222222</v>
      </c>
      <c r="H34" s="30"/>
    </row>
    <row r="35" spans="1:8" x14ac:dyDescent="0.25">
      <c r="A35" s="30" t="s">
        <v>8737</v>
      </c>
      <c r="B35" s="30" t="s">
        <v>304</v>
      </c>
      <c r="C35" s="31" t="s">
        <v>8738</v>
      </c>
      <c r="D35" s="31">
        <v>1460</v>
      </c>
      <c r="E35" s="49" t="s">
        <v>8419</v>
      </c>
      <c r="F35" s="327" t="s">
        <v>8749</v>
      </c>
      <c r="G35" s="1073">
        <v>45466.30972222222</v>
      </c>
      <c r="H35" s="30"/>
    </row>
    <row r="36" spans="1:8" x14ac:dyDescent="0.25">
      <c r="A36" s="30" t="s">
        <v>8737</v>
      </c>
      <c r="B36" s="30" t="s">
        <v>304</v>
      </c>
      <c r="C36" s="31" t="s">
        <v>8738</v>
      </c>
      <c r="D36" s="31">
        <v>1460</v>
      </c>
      <c r="E36" s="49" t="s">
        <v>8425</v>
      </c>
      <c r="F36" s="327" t="s">
        <v>8749</v>
      </c>
      <c r="G36" s="1073">
        <v>45466.30972222222</v>
      </c>
      <c r="H36" s="30"/>
    </row>
    <row r="37" spans="1:8" x14ac:dyDescent="0.25">
      <c r="A37" s="30" t="s">
        <v>8737</v>
      </c>
      <c r="B37" s="30" t="s">
        <v>304</v>
      </c>
      <c r="C37" s="31" t="s">
        <v>8738</v>
      </c>
      <c r="D37" s="31">
        <v>1460</v>
      </c>
      <c r="E37" s="49" t="s">
        <v>8430</v>
      </c>
      <c r="F37" s="327" t="s">
        <v>8749</v>
      </c>
      <c r="G37" s="1073">
        <v>45466.30972222222</v>
      </c>
      <c r="H37" s="30"/>
    </row>
    <row r="38" spans="1:8" x14ac:dyDescent="0.25">
      <c r="A38" s="30" t="s">
        <v>8737</v>
      </c>
      <c r="B38" s="30" t="s">
        <v>304</v>
      </c>
      <c r="C38" s="31" t="s">
        <v>8738</v>
      </c>
      <c r="D38" s="31">
        <v>1460</v>
      </c>
      <c r="E38" s="49" t="s">
        <v>8435</v>
      </c>
      <c r="F38" s="327" t="s">
        <v>8749</v>
      </c>
      <c r="G38" s="1073">
        <v>45466.30972222222</v>
      </c>
      <c r="H38" s="30"/>
    </row>
    <row r="39" spans="1:8" x14ac:dyDescent="0.25">
      <c r="A39" s="30" t="s">
        <v>8737</v>
      </c>
      <c r="B39" s="30" t="s">
        <v>304</v>
      </c>
      <c r="C39" s="31" t="s">
        <v>8738</v>
      </c>
      <c r="D39" s="31">
        <v>1460</v>
      </c>
      <c r="E39" s="49" t="s">
        <v>8441</v>
      </c>
      <c r="F39" s="327" t="s">
        <v>8749</v>
      </c>
      <c r="G39" s="1073">
        <v>45466.30972222222</v>
      </c>
      <c r="H39" s="30"/>
    </row>
    <row r="40" spans="1:8" x14ac:dyDescent="0.25">
      <c r="A40" s="30" t="s">
        <v>8737</v>
      </c>
      <c r="B40" s="30" t="s">
        <v>304</v>
      </c>
      <c r="C40" s="31" t="s">
        <v>8738</v>
      </c>
      <c r="D40" s="31">
        <v>1460</v>
      </c>
      <c r="E40" s="49" t="s">
        <v>8447</v>
      </c>
      <c r="F40" s="327" t="s">
        <v>8749</v>
      </c>
      <c r="G40" s="1073">
        <v>45466.30972222222</v>
      </c>
      <c r="H40" s="30"/>
    </row>
    <row r="41" spans="1:8" x14ac:dyDescent="0.25">
      <c r="A41" s="30" t="s">
        <v>8737</v>
      </c>
      <c r="B41" s="30" t="s">
        <v>304</v>
      </c>
      <c r="C41" s="31" t="s">
        <v>8738</v>
      </c>
      <c r="D41" s="31">
        <v>1460</v>
      </c>
      <c r="E41" s="49" t="s">
        <v>8452</v>
      </c>
      <c r="F41" s="327" t="s">
        <v>8749</v>
      </c>
      <c r="G41" s="1073">
        <v>45466.30972222222</v>
      </c>
      <c r="H41" s="30"/>
    </row>
    <row r="42" spans="1:8" x14ac:dyDescent="0.25">
      <c r="A42" s="30" t="s">
        <v>8737</v>
      </c>
      <c r="B42" s="30" t="s">
        <v>304</v>
      </c>
      <c r="C42" s="31" t="s">
        <v>8738</v>
      </c>
      <c r="D42" s="31">
        <v>1460</v>
      </c>
      <c r="E42" s="49" t="s">
        <v>8458</v>
      </c>
      <c r="F42" s="327" t="s">
        <v>8749</v>
      </c>
      <c r="G42" s="1073">
        <v>45466.30972222222</v>
      </c>
      <c r="H42" s="30"/>
    </row>
    <row r="43" spans="1:8" x14ac:dyDescent="0.25">
      <c r="A43" s="30" t="s">
        <v>8737</v>
      </c>
      <c r="B43" s="30" t="s">
        <v>304</v>
      </c>
      <c r="C43" s="31" t="s">
        <v>8738</v>
      </c>
      <c r="D43" s="31">
        <v>1460</v>
      </c>
      <c r="E43" s="49" t="s">
        <v>8463</v>
      </c>
      <c r="F43" s="327" t="s">
        <v>8749</v>
      </c>
      <c r="G43" s="1073">
        <v>45466.30972222222</v>
      </c>
      <c r="H43" s="30"/>
    </row>
    <row r="44" spans="1:8" x14ac:dyDescent="0.25">
      <c r="A44" s="30" t="s">
        <v>8737</v>
      </c>
      <c r="B44" s="30" t="s">
        <v>304</v>
      </c>
      <c r="C44" s="31" t="s">
        <v>8738</v>
      </c>
      <c r="D44" s="31">
        <v>1460</v>
      </c>
      <c r="E44" s="49" t="s">
        <v>8468</v>
      </c>
      <c r="F44" s="327" t="s">
        <v>8749</v>
      </c>
      <c r="G44" s="1073">
        <v>45466.30972222222</v>
      </c>
      <c r="H44" s="30"/>
    </row>
    <row r="45" spans="1:8" x14ac:dyDescent="0.25">
      <c r="A45" s="30" t="s">
        <v>8737</v>
      </c>
      <c r="B45" s="30" t="s">
        <v>304</v>
      </c>
      <c r="C45" s="31" t="s">
        <v>8738</v>
      </c>
      <c r="D45" s="31">
        <v>1460</v>
      </c>
      <c r="E45" s="49" t="s">
        <v>8473</v>
      </c>
      <c r="F45" s="327" t="s">
        <v>8749</v>
      </c>
      <c r="G45" s="1073">
        <v>45466.30972222222</v>
      </c>
      <c r="H45" s="30"/>
    </row>
    <row r="46" spans="1:8" x14ac:dyDescent="0.25">
      <c r="A46" s="30" t="s">
        <v>8737</v>
      </c>
      <c r="B46" s="30" t="s">
        <v>304</v>
      </c>
      <c r="C46" s="31" t="s">
        <v>8738</v>
      </c>
      <c r="D46" s="31">
        <v>1460</v>
      </c>
      <c r="E46" s="49" t="s">
        <v>8477</v>
      </c>
      <c r="F46" s="327" t="s">
        <v>8749</v>
      </c>
      <c r="G46" s="1073">
        <v>45466.30972222222</v>
      </c>
      <c r="H46" s="30"/>
    </row>
    <row r="47" spans="1:8" x14ac:dyDescent="0.25">
      <c r="A47" s="30" t="s">
        <v>8737</v>
      </c>
      <c r="B47" s="30" t="s">
        <v>304</v>
      </c>
      <c r="C47" s="31" t="s">
        <v>8738</v>
      </c>
      <c r="D47" s="31">
        <v>1460</v>
      </c>
      <c r="E47" s="49" t="s">
        <v>8483</v>
      </c>
      <c r="F47" s="327" t="s">
        <v>8749</v>
      </c>
      <c r="G47" s="1073">
        <v>45466.30972222222</v>
      </c>
      <c r="H47" s="30"/>
    </row>
    <row r="48" spans="1:8" x14ac:dyDescent="0.25">
      <c r="A48" s="30" t="s">
        <v>8737</v>
      </c>
      <c r="B48" s="30" t="s">
        <v>304</v>
      </c>
      <c r="C48" s="31" t="s">
        <v>8738</v>
      </c>
      <c r="D48" s="31">
        <v>1460</v>
      </c>
      <c r="E48" s="49" t="s">
        <v>8487</v>
      </c>
      <c r="F48" s="327" t="s">
        <v>8749</v>
      </c>
      <c r="G48" s="1073">
        <v>45466.30972222222</v>
      </c>
      <c r="H48" s="30"/>
    </row>
    <row r="49" spans="1:8" x14ac:dyDescent="0.25">
      <c r="A49" s="30" t="s">
        <v>8737</v>
      </c>
      <c r="B49" s="30" t="s">
        <v>304</v>
      </c>
      <c r="C49" s="31" t="s">
        <v>8738</v>
      </c>
      <c r="D49" s="31">
        <v>1460</v>
      </c>
      <c r="E49" s="49" t="s">
        <v>8491</v>
      </c>
      <c r="F49" s="327" t="s">
        <v>8749</v>
      </c>
      <c r="G49" s="1073">
        <v>45466.30972222222</v>
      </c>
      <c r="H49" s="30"/>
    </row>
    <row r="50" spans="1:8" x14ac:dyDescent="0.25">
      <c r="A50" s="30" t="s">
        <v>8737</v>
      </c>
      <c r="B50" s="30" t="s">
        <v>304</v>
      </c>
      <c r="C50" s="31" t="s">
        <v>8738</v>
      </c>
      <c r="D50" s="31">
        <v>1460</v>
      </c>
      <c r="E50" s="49" t="s">
        <v>8495</v>
      </c>
      <c r="F50" s="327" t="s">
        <v>8749</v>
      </c>
      <c r="G50" s="1073">
        <v>45466.30972222222</v>
      </c>
      <c r="H50" s="30"/>
    </row>
    <row r="51" spans="1:8" x14ac:dyDescent="0.25">
      <c r="A51" s="30" t="s">
        <v>8737</v>
      </c>
      <c r="B51" s="30" t="s">
        <v>304</v>
      </c>
      <c r="C51" s="31" t="s">
        <v>8738</v>
      </c>
      <c r="D51" s="31">
        <v>1460</v>
      </c>
      <c r="E51" s="49" t="s">
        <v>8499</v>
      </c>
      <c r="F51" s="327" t="s">
        <v>8749</v>
      </c>
      <c r="G51" s="1073">
        <v>45466.30972222222</v>
      </c>
      <c r="H51" s="30"/>
    </row>
    <row r="52" spans="1:8" x14ac:dyDescent="0.25">
      <c r="A52" s="30" t="s">
        <v>8737</v>
      </c>
      <c r="B52" s="30" t="s">
        <v>304</v>
      </c>
      <c r="C52" s="31" t="s">
        <v>8738</v>
      </c>
      <c r="D52" s="31">
        <v>1460</v>
      </c>
      <c r="E52" s="49" t="s">
        <v>8503</v>
      </c>
      <c r="F52" s="327" t="s">
        <v>8749</v>
      </c>
      <c r="G52" s="1073">
        <v>45466.30972222222</v>
      </c>
      <c r="H52" s="30"/>
    </row>
    <row r="53" spans="1:8" x14ac:dyDescent="0.25">
      <c r="A53" s="30" t="s">
        <v>8737</v>
      </c>
      <c r="B53" s="30" t="s">
        <v>304</v>
      </c>
      <c r="C53" s="31" t="s">
        <v>8738</v>
      </c>
      <c r="D53" s="31">
        <v>1460</v>
      </c>
      <c r="E53" s="49" t="s">
        <v>8507</v>
      </c>
      <c r="F53" s="327" t="s">
        <v>8749</v>
      </c>
      <c r="G53" s="1073">
        <v>45466.30972222222</v>
      </c>
      <c r="H53" s="30"/>
    </row>
    <row r="54" spans="1:8" x14ac:dyDescent="0.25">
      <c r="A54" s="30" t="s">
        <v>8737</v>
      </c>
      <c r="B54" s="30" t="s">
        <v>304</v>
      </c>
      <c r="C54" s="31" t="s">
        <v>8738</v>
      </c>
      <c r="D54" s="31">
        <v>1460</v>
      </c>
      <c r="E54" s="49" t="s">
        <v>8511</v>
      </c>
      <c r="F54" s="327" t="s">
        <v>8749</v>
      </c>
      <c r="G54" s="1073">
        <v>45466.30972222222</v>
      </c>
      <c r="H54" s="30"/>
    </row>
    <row r="55" spans="1:8" x14ac:dyDescent="0.25">
      <c r="A55" s="30" t="s">
        <v>8737</v>
      </c>
      <c r="B55" s="30" t="s">
        <v>304</v>
      </c>
      <c r="C55" s="31" t="s">
        <v>8738</v>
      </c>
      <c r="D55" s="31">
        <v>1460</v>
      </c>
      <c r="E55" s="49" t="s">
        <v>8515</v>
      </c>
      <c r="F55" s="327" t="s">
        <v>8749</v>
      </c>
      <c r="G55" s="1073">
        <v>45466.30972222222</v>
      </c>
      <c r="H55" s="30"/>
    </row>
    <row r="56" spans="1:8" x14ac:dyDescent="0.25">
      <c r="A56" s="30" t="s">
        <v>8737</v>
      </c>
      <c r="B56" s="30" t="s">
        <v>304</v>
      </c>
      <c r="C56" s="31" t="s">
        <v>8738</v>
      </c>
      <c r="D56" s="31">
        <v>1460</v>
      </c>
      <c r="E56" s="49" t="s">
        <v>8748</v>
      </c>
      <c r="F56" s="327" t="s">
        <v>8749</v>
      </c>
      <c r="G56" s="1073">
        <v>45466.30972222222</v>
      </c>
      <c r="H56" s="30"/>
    </row>
    <row r="57" spans="1:8" x14ac:dyDescent="0.25">
      <c r="A57" s="30" t="s">
        <v>8737</v>
      </c>
      <c r="B57" s="30" t="s">
        <v>304</v>
      </c>
      <c r="C57" s="31" t="s">
        <v>8738</v>
      </c>
      <c r="D57" s="31">
        <v>1460</v>
      </c>
      <c r="E57" s="49" t="s">
        <v>8519</v>
      </c>
      <c r="F57" s="327" t="s">
        <v>8749</v>
      </c>
      <c r="G57" s="1073">
        <v>45466.30972222222</v>
      </c>
      <c r="H57" s="30"/>
    </row>
    <row r="58" spans="1:8" x14ac:dyDescent="0.25">
      <c r="A58" s="30" t="s">
        <v>8737</v>
      </c>
      <c r="B58" s="30" t="s">
        <v>304</v>
      </c>
      <c r="C58" s="31" t="s">
        <v>8738</v>
      </c>
      <c r="D58" s="31">
        <v>1460</v>
      </c>
      <c r="E58" s="49" t="s">
        <v>8523</v>
      </c>
      <c r="F58" s="327" t="s">
        <v>8749</v>
      </c>
      <c r="G58" s="1073">
        <v>45466.30972222222</v>
      </c>
      <c r="H58" s="30"/>
    </row>
    <row r="59" spans="1:8" x14ac:dyDescent="0.25">
      <c r="A59" s="30" t="s">
        <v>8737</v>
      </c>
      <c r="B59" s="30" t="s">
        <v>304</v>
      </c>
      <c r="C59" s="31" t="s">
        <v>8738</v>
      </c>
      <c r="D59" s="31">
        <v>1460</v>
      </c>
      <c r="E59" s="49" t="s">
        <v>8527</v>
      </c>
      <c r="F59" s="327" t="s">
        <v>8749</v>
      </c>
      <c r="G59" s="1073">
        <v>45466.30972222222</v>
      </c>
      <c r="H59" s="30"/>
    </row>
    <row r="60" spans="1:8" x14ac:dyDescent="0.25">
      <c r="A60" s="30" t="s">
        <v>8737</v>
      </c>
      <c r="B60" s="30" t="s">
        <v>304</v>
      </c>
      <c r="C60" s="31" t="s">
        <v>8738</v>
      </c>
      <c r="D60" s="31">
        <v>1460</v>
      </c>
      <c r="E60" s="49" t="s">
        <v>8531</v>
      </c>
      <c r="F60" s="327" t="s">
        <v>8749</v>
      </c>
      <c r="G60" s="1073">
        <v>45466.30972222222</v>
      </c>
      <c r="H60" s="30"/>
    </row>
    <row r="61" spans="1:8" x14ac:dyDescent="0.25">
      <c r="A61" s="30" t="s">
        <v>8737</v>
      </c>
      <c r="B61" s="30" t="s">
        <v>304</v>
      </c>
      <c r="C61" s="31" t="s">
        <v>8738</v>
      </c>
      <c r="D61" s="31">
        <v>1460</v>
      </c>
      <c r="E61" s="49" t="s">
        <v>8535</v>
      </c>
      <c r="F61" s="327" t="s">
        <v>8749</v>
      </c>
      <c r="G61" s="1073">
        <v>45466.30972222222</v>
      </c>
      <c r="H61" s="30"/>
    </row>
    <row r="62" spans="1:8" x14ac:dyDescent="0.25">
      <c r="A62" s="30" t="s">
        <v>8737</v>
      </c>
      <c r="B62" s="30" t="s">
        <v>304</v>
      </c>
      <c r="C62" s="31" t="s">
        <v>8738</v>
      </c>
      <c r="D62" s="31">
        <v>1460</v>
      </c>
      <c r="E62" s="49" t="s">
        <v>8539</v>
      </c>
      <c r="F62" s="327" t="s">
        <v>8749</v>
      </c>
      <c r="G62" s="1073">
        <v>45466.30972222222</v>
      </c>
      <c r="H62" s="30"/>
    </row>
    <row r="63" spans="1:8" x14ac:dyDescent="0.25">
      <c r="A63" s="30" t="s">
        <v>8737</v>
      </c>
      <c r="B63" s="30" t="s">
        <v>304</v>
      </c>
      <c r="C63" s="31" t="s">
        <v>8738</v>
      </c>
      <c r="D63" s="31">
        <v>1460</v>
      </c>
      <c r="E63" s="49" t="s">
        <v>8543</v>
      </c>
      <c r="F63" s="327" t="s">
        <v>8749</v>
      </c>
      <c r="G63" s="1073">
        <v>45466.30972222222</v>
      </c>
      <c r="H63" s="30"/>
    </row>
    <row r="64" spans="1:8" x14ac:dyDescent="0.25">
      <c r="A64" s="30" t="s">
        <v>8737</v>
      </c>
      <c r="B64" s="30" t="s">
        <v>304</v>
      </c>
      <c r="C64" s="31" t="s">
        <v>8738</v>
      </c>
      <c r="D64" s="31">
        <v>1460</v>
      </c>
      <c r="E64" s="49" t="s">
        <v>8547</v>
      </c>
      <c r="F64" s="327" t="s">
        <v>8749</v>
      </c>
      <c r="G64" s="1073">
        <v>45466.30972222222</v>
      </c>
      <c r="H64" s="30"/>
    </row>
    <row r="65" spans="1:8" x14ac:dyDescent="0.25">
      <c r="A65" s="30" t="s">
        <v>8737</v>
      </c>
      <c r="B65" s="30" t="s">
        <v>304</v>
      </c>
      <c r="C65" s="31" t="s">
        <v>8738</v>
      </c>
      <c r="D65" s="31">
        <v>1460</v>
      </c>
      <c r="E65" s="49" t="s">
        <v>8551</v>
      </c>
      <c r="F65" s="327" t="s">
        <v>8749</v>
      </c>
      <c r="G65" s="1073">
        <v>45466.30972222222</v>
      </c>
      <c r="H65" s="30"/>
    </row>
    <row r="66" spans="1:8" x14ac:dyDescent="0.25">
      <c r="A66" s="30" t="s">
        <v>8737</v>
      </c>
      <c r="B66" s="30" t="s">
        <v>304</v>
      </c>
      <c r="C66" s="31" t="s">
        <v>8738</v>
      </c>
      <c r="D66" s="31">
        <v>1460</v>
      </c>
      <c r="E66" s="49" t="s">
        <v>8555</v>
      </c>
      <c r="F66" s="327" t="s">
        <v>8749</v>
      </c>
      <c r="G66" s="1073">
        <v>45466.30972222222</v>
      </c>
      <c r="H66" s="30"/>
    </row>
    <row r="67" spans="1:8" x14ac:dyDescent="0.25">
      <c r="A67" s="30" t="s">
        <v>8737</v>
      </c>
      <c r="B67" s="30" t="s">
        <v>304</v>
      </c>
      <c r="C67" s="31" t="s">
        <v>8738</v>
      </c>
      <c r="D67" s="31">
        <v>1460</v>
      </c>
      <c r="E67" s="49" t="s">
        <v>8750</v>
      </c>
      <c r="F67" s="327" t="s">
        <v>8749</v>
      </c>
      <c r="G67" s="1073">
        <v>45466.30972222222</v>
      </c>
      <c r="H67" s="30"/>
    </row>
    <row r="68" spans="1:8" x14ac:dyDescent="0.25">
      <c r="A68" s="30" t="s">
        <v>8737</v>
      </c>
      <c r="B68" s="30" t="s">
        <v>304</v>
      </c>
      <c r="C68" s="31" t="s">
        <v>8738</v>
      </c>
      <c r="D68" s="31">
        <v>1460</v>
      </c>
      <c r="E68" s="49" t="s">
        <v>8751</v>
      </c>
      <c r="F68" s="327" t="s">
        <v>8749</v>
      </c>
      <c r="G68" s="1073">
        <v>45466.30972222222</v>
      </c>
      <c r="H68" s="30"/>
    </row>
    <row r="69" spans="1:8" x14ac:dyDescent="0.25">
      <c r="A69" s="30" t="s">
        <v>8737</v>
      </c>
      <c r="B69" s="30" t="s">
        <v>304</v>
      </c>
      <c r="C69" s="31" t="s">
        <v>8738</v>
      </c>
      <c r="D69" s="31">
        <v>1460</v>
      </c>
      <c r="E69" s="49" t="s">
        <v>8752</v>
      </c>
      <c r="F69" s="327" t="s">
        <v>8749</v>
      </c>
      <c r="G69" s="1073">
        <v>45466.30972222222</v>
      </c>
      <c r="H69" s="30"/>
    </row>
    <row r="70" spans="1:8" x14ac:dyDescent="0.25">
      <c r="A70" s="30" t="s">
        <v>8737</v>
      </c>
      <c r="B70" s="30" t="s">
        <v>304</v>
      </c>
      <c r="C70" s="31" t="s">
        <v>8738</v>
      </c>
      <c r="D70" s="31">
        <v>1460</v>
      </c>
      <c r="E70" s="49" t="s">
        <v>8365</v>
      </c>
      <c r="F70" s="327" t="s">
        <v>8749</v>
      </c>
      <c r="G70" s="1073">
        <v>45466.30972222222</v>
      </c>
      <c r="H70" s="30"/>
    </row>
    <row r="71" spans="1:8" x14ac:dyDescent="0.25">
      <c r="A71" s="30" t="s">
        <v>8737</v>
      </c>
      <c r="B71" s="30" t="s">
        <v>304</v>
      </c>
      <c r="C71" s="31" t="s">
        <v>8738</v>
      </c>
      <c r="D71" s="31">
        <v>1460</v>
      </c>
      <c r="E71" s="49" t="s">
        <v>8369</v>
      </c>
      <c r="F71" s="327" t="s">
        <v>8749</v>
      </c>
      <c r="G71" s="1073">
        <v>45466.30972222222</v>
      </c>
      <c r="H71" s="30"/>
    </row>
    <row r="72" spans="1:8" x14ac:dyDescent="0.25">
      <c r="A72" s="30" t="s">
        <v>8737</v>
      </c>
      <c r="B72" s="30" t="s">
        <v>304</v>
      </c>
      <c r="C72" s="31" t="s">
        <v>8738</v>
      </c>
      <c r="D72" s="31">
        <v>1460</v>
      </c>
      <c r="E72" s="49" t="s">
        <v>945</v>
      </c>
      <c r="F72" s="327" t="s">
        <v>8747</v>
      </c>
      <c r="G72" s="1073">
        <v>45466.30972222222</v>
      </c>
      <c r="H72" s="30"/>
    </row>
    <row r="73" spans="1:8" x14ac:dyDescent="0.25">
      <c r="A73" s="30" t="s">
        <v>8737</v>
      </c>
      <c r="B73" s="30" t="s">
        <v>304</v>
      </c>
      <c r="C73" s="31" t="s">
        <v>8738</v>
      </c>
      <c r="D73" s="31">
        <v>1460</v>
      </c>
      <c r="E73" s="49" t="s">
        <v>8739</v>
      </c>
      <c r="F73" s="327" t="s">
        <v>922</v>
      </c>
      <c r="G73" s="1073">
        <v>45466.30972222222</v>
      </c>
      <c r="H73" s="30"/>
    </row>
    <row r="74" spans="1:8" x14ac:dyDescent="0.25">
      <c r="A74" s="30" t="s">
        <v>8737</v>
      </c>
      <c r="B74" s="30" t="s">
        <v>304</v>
      </c>
      <c r="C74" s="31" t="s">
        <v>8738</v>
      </c>
      <c r="D74" s="31">
        <v>1460</v>
      </c>
      <c r="E74" s="49" t="s">
        <v>966</v>
      </c>
      <c r="F74" s="327" t="s">
        <v>922</v>
      </c>
      <c r="G74" s="1073">
        <v>45466.30972222222</v>
      </c>
      <c r="H74" s="30"/>
    </row>
    <row r="75" spans="1:8" x14ac:dyDescent="0.25">
      <c r="A75" s="30" t="s">
        <v>8737</v>
      </c>
      <c r="B75" s="30" t="s">
        <v>304</v>
      </c>
      <c r="C75" s="31" t="s">
        <v>8738</v>
      </c>
      <c r="D75" s="31">
        <v>1460</v>
      </c>
      <c r="E75" s="49" t="s">
        <v>8740</v>
      </c>
      <c r="F75" s="327" t="s">
        <v>8741</v>
      </c>
      <c r="G75" s="1073">
        <v>45466.30972222222</v>
      </c>
      <c r="H75" s="30"/>
    </row>
    <row r="76" spans="1:8" x14ac:dyDescent="0.25">
      <c r="A76" s="30" t="s">
        <v>8737</v>
      </c>
      <c r="B76" s="30" t="s">
        <v>304</v>
      </c>
      <c r="C76" s="31" t="s">
        <v>8738</v>
      </c>
      <c r="D76" s="31">
        <v>1460</v>
      </c>
      <c r="E76" s="49" t="s">
        <v>967</v>
      </c>
      <c r="F76" s="327" t="s">
        <v>8741</v>
      </c>
      <c r="G76" s="1073">
        <v>45466.30972222222</v>
      </c>
      <c r="H76" s="30"/>
    </row>
    <row r="77" spans="1:8" x14ac:dyDescent="0.25">
      <c r="A77" s="30" t="s">
        <v>8737</v>
      </c>
      <c r="B77" s="30" t="s">
        <v>304</v>
      </c>
      <c r="C77" s="31" t="s">
        <v>8738</v>
      </c>
      <c r="D77" s="31">
        <v>1460</v>
      </c>
      <c r="E77" s="49" t="s">
        <v>8742</v>
      </c>
      <c r="F77" s="327" t="s">
        <v>8743</v>
      </c>
      <c r="G77" s="1073">
        <v>45466.30972222222</v>
      </c>
      <c r="H77" s="30"/>
    </row>
    <row r="78" spans="1:8" x14ac:dyDescent="0.25">
      <c r="A78" s="30" t="s">
        <v>8737</v>
      </c>
      <c r="B78" s="30" t="s">
        <v>304</v>
      </c>
      <c r="C78" s="31" t="s">
        <v>8738</v>
      </c>
      <c r="D78" s="31">
        <v>1460</v>
      </c>
      <c r="E78" s="49" t="s">
        <v>969</v>
      </c>
      <c r="F78" s="327" t="s">
        <v>8743</v>
      </c>
      <c r="G78" s="1073">
        <v>45466.30972222222</v>
      </c>
      <c r="H78" s="30"/>
    </row>
    <row r="79" spans="1:8" x14ac:dyDescent="0.25">
      <c r="A79" s="30" t="s">
        <v>8737</v>
      </c>
      <c r="B79" s="30" t="s">
        <v>304</v>
      </c>
      <c r="C79" s="31" t="s">
        <v>8738</v>
      </c>
      <c r="D79" s="31">
        <v>1460</v>
      </c>
      <c r="E79" s="49" t="s">
        <v>8744</v>
      </c>
      <c r="F79" s="327" t="s">
        <v>8745</v>
      </c>
      <c r="G79" s="1073">
        <v>45466.30972222222</v>
      </c>
      <c r="H79" s="30"/>
    </row>
    <row r="80" spans="1:8" x14ac:dyDescent="0.25">
      <c r="A80" s="30" t="s">
        <v>8737</v>
      </c>
      <c r="B80" s="30" t="s">
        <v>304</v>
      </c>
      <c r="C80" s="31" t="s">
        <v>8738</v>
      </c>
      <c r="D80" s="31">
        <v>1460</v>
      </c>
      <c r="E80" s="49" t="s">
        <v>971</v>
      </c>
      <c r="F80" s="327" t="s">
        <v>8745</v>
      </c>
      <c r="G80" s="1073">
        <v>45466.30972222222</v>
      </c>
      <c r="H80" s="30"/>
    </row>
    <row r="81" spans="1:8" x14ac:dyDescent="0.25">
      <c r="A81" s="30" t="s">
        <v>8737</v>
      </c>
      <c r="B81" s="30" t="s">
        <v>304</v>
      </c>
      <c r="C81" s="31" t="s">
        <v>8738</v>
      </c>
      <c r="D81" s="31">
        <v>1460</v>
      </c>
      <c r="E81" s="49" t="s">
        <v>8352</v>
      </c>
      <c r="F81" s="327" t="s">
        <v>8746</v>
      </c>
      <c r="G81" s="1073">
        <v>45466.30972222222</v>
      </c>
      <c r="H81" s="30"/>
    </row>
    <row r="82" spans="1:8" x14ac:dyDescent="0.25">
      <c r="A82" s="30" t="s">
        <v>8737</v>
      </c>
      <c r="B82" s="30" t="s">
        <v>304</v>
      </c>
      <c r="C82" s="31" t="s">
        <v>8738</v>
      </c>
      <c r="D82" s="31">
        <v>1460</v>
      </c>
      <c r="E82" s="49" t="s">
        <v>973</v>
      </c>
      <c r="F82" s="327" t="s">
        <v>8746</v>
      </c>
      <c r="G82" s="1073">
        <v>45466.30972222222</v>
      </c>
      <c r="H82" s="30"/>
    </row>
    <row r="83" spans="1:8" x14ac:dyDescent="0.25">
      <c r="A83" s="30" t="s">
        <v>8346</v>
      </c>
      <c r="B83" s="30" t="s">
        <v>301</v>
      </c>
      <c r="C83" s="31" t="s">
        <v>9467</v>
      </c>
      <c r="D83" s="31">
        <v>341</v>
      </c>
      <c r="E83" s="49" t="s">
        <v>8293</v>
      </c>
      <c r="F83" s="327" t="s">
        <v>8347</v>
      </c>
      <c r="G83" s="1073">
        <v>45466.30972222222</v>
      </c>
      <c r="H83" s="30"/>
    </row>
    <row r="84" spans="1:8" x14ac:dyDescent="0.25">
      <c r="A84" s="30" t="s">
        <v>8346</v>
      </c>
      <c r="B84" s="30" t="s">
        <v>301</v>
      </c>
      <c r="C84" s="31" t="s">
        <v>9467</v>
      </c>
      <c r="D84" s="31">
        <v>341</v>
      </c>
      <c r="E84" s="49" t="s">
        <v>8348</v>
      </c>
      <c r="F84" s="327" t="s">
        <v>8349</v>
      </c>
      <c r="G84" s="1073">
        <v>45466.30972222222</v>
      </c>
      <c r="H84" s="30"/>
    </row>
    <row r="85" spans="1:8" x14ac:dyDescent="0.25">
      <c r="A85" s="30" t="s">
        <v>8346</v>
      </c>
      <c r="B85" s="30" t="s">
        <v>301</v>
      </c>
      <c r="C85" s="31" t="s">
        <v>9467</v>
      </c>
      <c r="D85" s="31">
        <v>341</v>
      </c>
      <c r="E85" s="49" t="s">
        <v>1057</v>
      </c>
      <c r="F85" s="327" t="s">
        <v>8350</v>
      </c>
      <c r="G85" s="1073">
        <v>45466.30972222222</v>
      </c>
      <c r="H85" s="30"/>
    </row>
    <row r="86" spans="1:8" x14ac:dyDescent="0.25">
      <c r="A86" s="30" t="s">
        <v>8346</v>
      </c>
      <c r="B86" s="30" t="s">
        <v>301</v>
      </c>
      <c r="C86" s="31" t="s">
        <v>9467</v>
      </c>
      <c r="D86" s="31">
        <v>341</v>
      </c>
      <c r="E86" s="49" t="s">
        <v>1059</v>
      </c>
      <c r="F86" s="327" t="s">
        <v>8351</v>
      </c>
      <c r="G86" s="1073">
        <v>45466.30972222222</v>
      </c>
      <c r="H86" s="30"/>
    </row>
    <row r="87" spans="1:8" x14ac:dyDescent="0.25">
      <c r="A87" s="30" t="s">
        <v>9468</v>
      </c>
      <c r="B87" s="30" t="s">
        <v>302</v>
      </c>
      <c r="C87" s="31" t="s">
        <v>9469</v>
      </c>
      <c r="D87" s="31">
        <v>3720</v>
      </c>
      <c r="E87" s="49" t="s">
        <v>8304</v>
      </c>
      <c r="F87" s="327" t="s">
        <v>8389</v>
      </c>
      <c r="G87" s="1073">
        <v>45466.30972222222</v>
      </c>
      <c r="H87" s="30"/>
    </row>
    <row r="88" spans="1:8" x14ac:dyDescent="0.25">
      <c r="A88" s="30" t="s">
        <v>9468</v>
      </c>
      <c r="B88" s="30" t="s">
        <v>302</v>
      </c>
      <c r="C88" s="31" t="s">
        <v>9469</v>
      </c>
      <c r="D88" s="31">
        <v>3720</v>
      </c>
      <c r="E88" s="49" t="s">
        <v>8394</v>
      </c>
      <c r="F88" s="327" t="s">
        <v>8395</v>
      </c>
      <c r="G88" s="1073">
        <v>45466.30972222222</v>
      </c>
      <c r="H88" s="30"/>
    </row>
    <row r="89" spans="1:8" x14ac:dyDescent="0.25">
      <c r="A89" s="30" t="s">
        <v>9468</v>
      </c>
      <c r="B89" s="30" t="s">
        <v>302</v>
      </c>
      <c r="C89" s="31" t="s">
        <v>9469</v>
      </c>
      <c r="D89" s="31">
        <v>3720</v>
      </c>
      <c r="E89" s="49" t="s">
        <v>8400</v>
      </c>
      <c r="F89" s="327" t="s">
        <v>8401</v>
      </c>
      <c r="G89" s="1073">
        <v>45466.30972222222</v>
      </c>
      <c r="H89" s="30"/>
    </row>
    <row r="90" spans="1:8" x14ac:dyDescent="0.25">
      <c r="A90" s="30" t="s">
        <v>9468</v>
      </c>
      <c r="B90" s="30" t="s">
        <v>302</v>
      </c>
      <c r="C90" s="31" t="s">
        <v>9469</v>
      </c>
      <c r="D90" s="31">
        <v>3720</v>
      </c>
      <c r="E90" s="49" t="s">
        <v>8406</v>
      </c>
      <c r="F90" s="327" t="s">
        <v>8407</v>
      </c>
      <c r="G90" s="1073">
        <v>45466.30972222222</v>
      </c>
      <c r="H90" s="30"/>
    </row>
    <row r="91" spans="1:8" x14ac:dyDescent="0.25">
      <c r="A91" s="30" t="s">
        <v>9468</v>
      </c>
      <c r="B91" s="30" t="s">
        <v>302</v>
      </c>
      <c r="C91" s="31" t="s">
        <v>9469</v>
      </c>
      <c r="D91" s="31">
        <v>3720</v>
      </c>
      <c r="E91" s="49" t="s">
        <v>8412</v>
      </c>
      <c r="F91" s="327" t="s">
        <v>8413</v>
      </c>
      <c r="G91" s="1073">
        <v>45466.30972222222</v>
      </c>
      <c r="H91" s="30"/>
    </row>
    <row r="92" spans="1:8" x14ac:dyDescent="0.25">
      <c r="A92" s="30" t="s">
        <v>9468</v>
      </c>
      <c r="B92" s="30" t="s">
        <v>302</v>
      </c>
      <c r="C92" s="31" t="s">
        <v>9469</v>
      </c>
      <c r="D92" s="31">
        <v>3720</v>
      </c>
      <c r="E92" s="49" t="s">
        <v>8305</v>
      </c>
      <c r="F92" s="327" t="s">
        <v>8418</v>
      </c>
      <c r="G92" s="1073">
        <v>45466.30972222222</v>
      </c>
      <c r="H92" s="30"/>
    </row>
    <row r="93" spans="1:8" x14ac:dyDescent="0.25">
      <c r="A93" s="30" t="s">
        <v>9468</v>
      </c>
      <c r="B93" s="30" t="s">
        <v>302</v>
      </c>
      <c r="C93" s="31" t="s">
        <v>9469</v>
      </c>
      <c r="D93" s="31">
        <v>3720</v>
      </c>
      <c r="E93" s="49" t="s">
        <v>8423</v>
      </c>
      <c r="F93" s="327" t="s">
        <v>8424</v>
      </c>
      <c r="G93" s="1073">
        <v>45466.30972222222</v>
      </c>
      <c r="H93" s="30"/>
    </row>
    <row r="94" spans="1:8" x14ac:dyDescent="0.25">
      <c r="A94" s="30" t="s">
        <v>9468</v>
      </c>
      <c r="B94" s="30" t="s">
        <v>302</v>
      </c>
      <c r="C94" s="31" t="s">
        <v>9469</v>
      </c>
      <c r="D94" s="31">
        <v>3720</v>
      </c>
      <c r="E94" s="49" t="s">
        <v>8315</v>
      </c>
      <c r="F94" s="327" t="s">
        <v>8429</v>
      </c>
      <c r="G94" s="1073">
        <v>45466.30972222222</v>
      </c>
      <c r="H94" s="30"/>
    </row>
    <row r="95" spans="1:8" x14ac:dyDescent="0.25">
      <c r="A95" s="30" t="s">
        <v>9468</v>
      </c>
      <c r="B95" s="30" t="s">
        <v>302</v>
      </c>
      <c r="C95" s="31" t="s">
        <v>9469</v>
      </c>
      <c r="D95" s="31">
        <v>3720</v>
      </c>
      <c r="E95" s="49" t="s">
        <v>8306</v>
      </c>
      <c r="F95" s="327" t="s">
        <v>8434</v>
      </c>
      <c r="G95" s="1073">
        <v>45466.30972222222</v>
      </c>
      <c r="H95" s="30"/>
    </row>
    <row r="96" spans="1:8" x14ac:dyDescent="0.25">
      <c r="A96" s="30" t="s">
        <v>9468</v>
      </c>
      <c r="B96" s="30" t="s">
        <v>302</v>
      </c>
      <c r="C96" s="31" t="s">
        <v>9469</v>
      </c>
      <c r="D96" s="31">
        <v>3720</v>
      </c>
      <c r="E96" s="49" t="s">
        <v>8439</v>
      </c>
      <c r="F96" s="327" t="s">
        <v>8440</v>
      </c>
      <c r="G96" s="1073">
        <v>45466.30972222222</v>
      </c>
      <c r="H96" s="30"/>
    </row>
    <row r="97" spans="1:8" x14ac:dyDescent="0.25">
      <c r="A97" s="30" t="s">
        <v>9468</v>
      </c>
      <c r="B97" s="30" t="s">
        <v>302</v>
      </c>
      <c r="C97" s="31" t="s">
        <v>9469</v>
      </c>
      <c r="D97" s="31">
        <v>3720</v>
      </c>
      <c r="E97" s="49" t="s">
        <v>8445</v>
      </c>
      <c r="F97" s="327" t="s">
        <v>8446</v>
      </c>
      <c r="G97" s="1073">
        <v>45466.30972222222</v>
      </c>
      <c r="H97" s="30"/>
    </row>
    <row r="98" spans="1:8" x14ac:dyDescent="0.25">
      <c r="A98" s="30" t="s">
        <v>9468</v>
      </c>
      <c r="B98" s="30" t="s">
        <v>302</v>
      </c>
      <c r="C98" s="31" t="s">
        <v>9469</v>
      </c>
      <c r="D98" s="31">
        <v>3720</v>
      </c>
      <c r="E98" s="49" t="s">
        <v>8451</v>
      </c>
      <c r="F98" s="327" t="s">
        <v>8448</v>
      </c>
      <c r="G98" s="1073">
        <v>45466.30972222222</v>
      </c>
      <c r="H98" s="30"/>
    </row>
    <row r="99" spans="1:8" x14ac:dyDescent="0.25">
      <c r="A99" s="30" t="s">
        <v>9468</v>
      </c>
      <c r="B99" s="30" t="s">
        <v>302</v>
      </c>
      <c r="C99" s="31" t="s">
        <v>9469</v>
      </c>
      <c r="D99" s="31">
        <v>3720</v>
      </c>
      <c r="E99" s="49" t="s">
        <v>8456</v>
      </c>
      <c r="F99" s="327" t="s">
        <v>8457</v>
      </c>
      <c r="G99" s="1073">
        <v>45466.30972222222</v>
      </c>
      <c r="H99" s="30"/>
    </row>
    <row r="100" spans="1:8" x14ac:dyDescent="0.25">
      <c r="A100" s="30" t="s">
        <v>9468</v>
      </c>
      <c r="B100" s="30" t="s">
        <v>302</v>
      </c>
      <c r="C100" s="31" t="s">
        <v>9469</v>
      </c>
      <c r="D100" s="31">
        <v>3720</v>
      </c>
      <c r="E100" s="49" t="s">
        <v>8462</v>
      </c>
      <c r="F100" s="327" t="s">
        <v>8459</v>
      </c>
      <c r="G100" s="1073">
        <v>45466.30972222222</v>
      </c>
      <c r="H100" s="30"/>
    </row>
    <row r="101" spans="1:8" x14ac:dyDescent="0.25">
      <c r="A101" s="30" t="s">
        <v>9468</v>
      </c>
      <c r="B101" s="30" t="s">
        <v>302</v>
      </c>
      <c r="C101" s="31" t="s">
        <v>9469</v>
      </c>
      <c r="D101" s="31">
        <v>3720</v>
      </c>
      <c r="E101" s="49" t="s">
        <v>8467</v>
      </c>
      <c r="F101" s="327" t="s">
        <v>8464</v>
      </c>
      <c r="G101" s="1073">
        <v>45466.30972222222</v>
      </c>
      <c r="H101" s="30"/>
    </row>
    <row r="102" spans="1:8" x14ac:dyDescent="0.25">
      <c r="A102" s="30" t="s">
        <v>9468</v>
      </c>
      <c r="B102" s="30" t="s">
        <v>302</v>
      </c>
      <c r="C102" s="31" t="s">
        <v>9469</v>
      </c>
      <c r="D102" s="31">
        <v>3720</v>
      </c>
      <c r="E102" s="49" t="s">
        <v>8472</v>
      </c>
      <c r="F102" s="327" t="s">
        <v>8469</v>
      </c>
      <c r="G102" s="1073">
        <v>45466.30972222222</v>
      </c>
      <c r="H102" s="30"/>
    </row>
    <row r="103" spans="1:8" x14ac:dyDescent="0.25">
      <c r="A103" s="30" t="s">
        <v>9468</v>
      </c>
      <c r="B103" s="30" t="s">
        <v>302</v>
      </c>
      <c r="C103" s="31" t="s">
        <v>9469</v>
      </c>
      <c r="D103" s="31">
        <v>3720</v>
      </c>
      <c r="E103" s="49" t="s">
        <v>8481</v>
      </c>
      <c r="F103" s="327" t="s">
        <v>8482</v>
      </c>
      <c r="G103" s="1073">
        <v>45466.30972222222</v>
      </c>
      <c r="H103" s="30"/>
    </row>
    <row r="104" spans="1:8" x14ac:dyDescent="0.25">
      <c r="A104" s="30" t="s">
        <v>9468</v>
      </c>
      <c r="B104" s="30" t="s">
        <v>302</v>
      </c>
      <c r="C104" s="31" t="s">
        <v>9469</v>
      </c>
      <c r="D104" s="31">
        <v>3720</v>
      </c>
      <c r="E104" s="49" t="s">
        <v>8373</v>
      </c>
      <c r="F104" s="327" t="s">
        <v>8374</v>
      </c>
      <c r="G104" s="1073">
        <v>45466.30972222222</v>
      </c>
      <c r="H104" s="30"/>
    </row>
    <row r="105" spans="1:8" x14ac:dyDescent="0.25">
      <c r="A105" s="30" t="s">
        <v>9468</v>
      </c>
      <c r="B105" s="30" t="s">
        <v>302</v>
      </c>
      <c r="C105" s="31" t="s">
        <v>9469</v>
      </c>
      <c r="D105" s="31">
        <v>3720</v>
      </c>
      <c r="E105" s="49" t="s">
        <v>8377</v>
      </c>
      <c r="F105" s="327" t="s">
        <v>8378</v>
      </c>
      <c r="G105" s="1073">
        <v>45466.30972222222</v>
      </c>
      <c r="H105" s="30"/>
    </row>
    <row r="106" spans="1:8" x14ac:dyDescent="0.25">
      <c r="A106" s="30" t="s">
        <v>9468</v>
      </c>
      <c r="B106" s="30" t="s">
        <v>302</v>
      </c>
      <c r="C106" s="31" t="s">
        <v>9469</v>
      </c>
      <c r="D106" s="31">
        <v>3720</v>
      </c>
      <c r="E106" s="49" t="s">
        <v>8381</v>
      </c>
      <c r="F106" s="327" t="s">
        <v>8382</v>
      </c>
      <c r="G106" s="1073">
        <v>45466.30972222222</v>
      </c>
      <c r="H106" s="30"/>
    </row>
    <row r="107" spans="1:8" x14ac:dyDescent="0.25">
      <c r="A107" s="30" t="s">
        <v>9468</v>
      </c>
      <c r="B107" s="30" t="s">
        <v>302</v>
      </c>
      <c r="C107" s="31" t="s">
        <v>9469</v>
      </c>
      <c r="D107" s="31">
        <v>3720</v>
      </c>
      <c r="E107" s="49" t="s">
        <v>8385</v>
      </c>
      <c r="F107" s="327" t="s">
        <v>8386</v>
      </c>
      <c r="G107" s="1073">
        <v>45466.30972222222</v>
      </c>
      <c r="H107" s="30"/>
    </row>
    <row r="108" spans="1:8" x14ac:dyDescent="0.25">
      <c r="A108" s="30" t="s">
        <v>9468</v>
      </c>
      <c r="B108" s="30" t="s">
        <v>302</v>
      </c>
      <c r="C108" s="31" t="s">
        <v>9469</v>
      </c>
      <c r="D108" s="31">
        <v>3720</v>
      </c>
      <c r="E108" s="49" t="s">
        <v>8390</v>
      </c>
      <c r="F108" s="327" t="s">
        <v>8391</v>
      </c>
      <c r="G108" s="1073">
        <v>45466.30972222222</v>
      </c>
      <c r="H108" s="30"/>
    </row>
    <row r="109" spans="1:8" x14ac:dyDescent="0.25">
      <c r="A109" s="30" t="s">
        <v>9468</v>
      </c>
      <c r="B109" s="30" t="s">
        <v>302</v>
      </c>
      <c r="C109" s="31" t="s">
        <v>9469</v>
      </c>
      <c r="D109" s="31">
        <v>3720</v>
      </c>
      <c r="E109" s="49" t="s">
        <v>8396</v>
      </c>
      <c r="F109" s="327" t="s">
        <v>8397</v>
      </c>
      <c r="G109" s="1073">
        <v>45466.30972222222</v>
      </c>
      <c r="H109" s="30"/>
    </row>
    <row r="110" spans="1:8" x14ac:dyDescent="0.25">
      <c r="A110" s="30" t="s">
        <v>9468</v>
      </c>
      <c r="B110" s="30" t="s">
        <v>302</v>
      </c>
      <c r="C110" s="31" t="s">
        <v>9469</v>
      </c>
      <c r="D110" s="31">
        <v>3720</v>
      </c>
      <c r="E110" s="49" t="s">
        <v>8402</v>
      </c>
      <c r="F110" s="327" t="s">
        <v>8403</v>
      </c>
      <c r="G110" s="1073">
        <v>45466.30972222222</v>
      </c>
      <c r="H110" s="30"/>
    </row>
    <row r="111" spans="1:8" x14ac:dyDescent="0.25">
      <c r="A111" s="30" t="s">
        <v>9468</v>
      </c>
      <c r="B111" s="30" t="s">
        <v>302</v>
      </c>
      <c r="C111" s="31" t="s">
        <v>9469</v>
      </c>
      <c r="D111" s="31">
        <v>3720</v>
      </c>
      <c r="E111" s="49" t="s">
        <v>8408</v>
      </c>
      <c r="F111" s="327" t="s">
        <v>8409</v>
      </c>
      <c r="G111" s="1073">
        <v>45466.30972222222</v>
      </c>
      <c r="H111" s="30"/>
    </row>
    <row r="112" spans="1:8" x14ac:dyDescent="0.25">
      <c r="A112" s="30" t="s">
        <v>9468</v>
      </c>
      <c r="B112" s="30" t="s">
        <v>302</v>
      </c>
      <c r="C112" s="31" t="s">
        <v>9469</v>
      </c>
      <c r="D112" s="31">
        <v>3720</v>
      </c>
      <c r="E112" s="49" t="s">
        <v>8414</v>
      </c>
      <c r="F112" s="327" t="s">
        <v>8415</v>
      </c>
      <c r="G112" s="1073">
        <v>45466.30972222222</v>
      </c>
      <c r="H112" s="30"/>
    </row>
    <row r="113" spans="1:8" x14ac:dyDescent="0.25">
      <c r="A113" s="30" t="s">
        <v>9468</v>
      </c>
      <c r="B113" s="30" t="s">
        <v>302</v>
      </c>
      <c r="C113" s="31" t="s">
        <v>9469</v>
      </c>
      <c r="D113" s="31">
        <v>3720</v>
      </c>
      <c r="E113" s="49" t="s">
        <v>8419</v>
      </c>
      <c r="F113" s="327" t="s">
        <v>8420</v>
      </c>
      <c r="G113" s="1073">
        <v>45466.30972222222</v>
      </c>
      <c r="H113" s="30"/>
    </row>
    <row r="114" spans="1:8" x14ac:dyDescent="0.25">
      <c r="A114" s="30" t="s">
        <v>9468</v>
      </c>
      <c r="B114" s="30" t="s">
        <v>302</v>
      </c>
      <c r="C114" s="31" t="s">
        <v>9469</v>
      </c>
      <c r="D114" s="31">
        <v>3720</v>
      </c>
      <c r="E114" s="49" t="s">
        <v>8425</v>
      </c>
      <c r="F114" s="327" t="s">
        <v>8426</v>
      </c>
      <c r="G114" s="1073">
        <v>45466.30972222222</v>
      </c>
      <c r="H114" s="30"/>
    </row>
    <row r="115" spans="1:8" x14ac:dyDescent="0.25">
      <c r="A115" s="30" t="s">
        <v>9468</v>
      </c>
      <c r="B115" s="30" t="s">
        <v>302</v>
      </c>
      <c r="C115" s="31" t="s">
        <v>9469</v>
      </c>
      <c r="D115" s="31">
        <v>3720</v>
      </c>
      <c r="E115" s="49" t="s">
        <v>8430</v>
      </c>
      <c r="F115" s="327" t="s">
        <v>8431</v>
      </c>
      <c r="G115" s="1073">
        <v>45466.30972222222</v>
      </c>
      <c r="H115" s="30"/>
    </row>
    <row r="116" spans="1:8" x14ac:dyDescent="0.25">
      <c r="A116" s="30" t="s">
        <v>9468</v>
      </c>
      <c r="B116" s="30" t="s">
        <v>302</v>
      </c>
      <c r="C116" s="31" t="s">
        <v>9469</v>
      </c>
      <c r="D116" s="31">
        <v>3720</v>
      </c>
      <c r="E116" s="49" t="s">
        <v>8435</v>
      </c>
      <c r="F116" s="327" t="s">
        <v>8436</v>
      </c>
      <c r="G116" s="1073">
        <v>45466.30972222222</v>
      </c>
      <c r="H116" s="30"/>
    </row>
    <row r="117" spans="1:8" x14ac:dyDescent="0.25">
      <c r="A117" s="30" t="s">
        <v>9468</v>
      </c>
      <c r="B117" s="30" t="s">
        <v>302</v>
      </c>
      <c r="C117" s="31" t="s">
        <v>9469</v>
      </c>
      <c r="D117" s="31">
        <v>3720</v>
      </c>
      <c r="E117" s="49" t="s">
        <v>8441</v>
      </c>
      <c r="F117" s="327" t="s">
        <v>8442</v>
      </c>
      <c r="G117" s="1073">
        <v>45466.30972222222</v>
      </c>
      <c r="H117" s="30"/>
    </row>
    <row r="118" spans="1:8" x14ac:dyDescent="0.25">
      <c r="A118" s="30" t="s">
        <v>9468</v>
      </c>
      <c r="B118" s="30" t="s">
        <v>302</v>
      </c>
      <c r="C118" s="31" t="s">
        <v>9469</v>
      </c>
      <c r="D118" s="31">
        <v>3720</v>
      </c>
      <c r="E118" s="49" t="s">
        <v>8447</v>
      </c>
      <c r="F118" s="327" t="s">
        <v>8448</v>
      </c>
      <c r="G118" s="1073">
        <v>45466.30972222222</v>
      </c>
      <c r="H118" s="30"/>
    </row>
    <row r="119" spans="1:8" x14ac:dyDescent="0.25">
      <c r="A119" s="30" t="s">
        <v>9468</v>
      </c>
      <c r="B119" s="30" t="s">
        <v>302</v>
      </c>
      <c r="C119" s="31" t="s">
        <v>9469</v>
      </c>
      <c r="D119" s="31">
        <v>3720</v>
      </c>
      <c r="E119" s="49" t="s">
        <v>8452</v>
      </c>
      <c r="F119" s="327" t="s">
        <v>8453</v>
      </c>
      <c r="G119" s="1073">
        <v>45466.30972222222</v>
      </c>
      <c r="H119" s="30"/>
    </row>
    <row r="120" spans="1:8" x14ac:dyDescent="0.25">
      <c r="A120" s="30" t="s">
        <v>9468</v>
      </c>
      <c r="B120" s="30" t="s">
        <v>302</v>
      </c>
      <c r="C120" s="31" t="s">
        <v>9469</v>
      </c>
      <c r="D120" s="31">
        <v>3720</v>
      </c>
      <c r="E120" s="49" t="s">
        <v>8458</v>
      </c>
      <c r="F120" s="327" t="s">
        <v>8459</v>
      </c>
      <c r="G120" s="1073">
        <v>45466.30972222222</v>
      </c>
      <c r="H120" s="30"/>
    </row>
    <row r="121" spans="1:8" x14ac:dyDescent="0.25">
      <c r="A121" s="30" t="s">
        <v>9468</v>
      </c>
      <c r="B121" s="30" t="s">
        <v>302</v>
      </c>
      <c r="C121" s="31" t="s">
        <v>9469</v>
      </c>
      <c r="D121" s="31">
        <v>3720</v>
      </c>
      <c r="E121" s="49" t="s">
        <v>8463</v>
      </c>
      <c r="F121" s="327" t="s">
        <v>8464</v>
      </c>
      <c r="G121" s="1073">
        <v>45466.30972222222</v>
      </c>
      <c r="H121" s="30"/>
    </row>
    <row r="122" spans="1:8" x14ac:dyDescent="0.25">
      <c r="A122" s="30" t="s">
        <v>9468</v>
      </c>
      <c r="B122" s="30" t="s">
        <v>302</v>
      </c>
      <c r="C122" s="31" t="s">
        <v>9469</v>
      </c>
      <c r="D122" s="31">
        <v>3720</v>
      </c>
      <c r="E122" s="49" t="s">
        <v>8468</v>
      </c>
      <c r="F122" s="327" t="s">
        <v>8469</v>
      </c>
      <c r="G122" s="1073">
        <v>45466.30972222222</v>
      </c>
      <c r="H122" s="30"/>
    </row>
    <row r="123" spans="1:8" x14ac:dyDescent="0.25">
      <c r="A123" s="30" t="s">
        <v>9468</v>
      </c>
      <c r="B123" s="30" t="s">
        <v>302</v>
      </c>
      <c r="C123" s="31" t="s">
        <v>9469</v>
      </c>
      <c r="D123" s="31">
        <v>3720</v>
      </c>
      <c r="E123" s="49" t="s">
        <v>8473</v>
      </c>
      <c r="F123" s="327" t="s">
        <v>8474</v>
      </c>
      <c r="G123" s="1073">
        <v>45466.30972222222</v>
      </c>
      <c r="H123" s="30"/>
    </row>
    <row r="124" spans="1:8" x14ac:dyDescent="0.25">
      <c r="A124" s="30" t="s">
        <v>9468</v>
      </c>
      <c r="B124" s="30" t="s">
        <v>302</v>
      </c>
      <c r="C124" s="31" t="s">
        <v>9469</v>
      </c>
      <c r="D124" s="31">
        <v>3720</v>
      </c>
      <c r="E124" s="49" t="s">
        <v>8477</v>
      </c>
      <c r="F124" s="327" t="s">
        <v>8478</v>
      </c>
      <c r="G124" s="1073">
        <v>45466.30972222222</v>
      </c>
      <c r="H124" s="30"/>
    </row>
    <row r="125" spans="1:8" x14ac:dyDescent="0.25">
      <c r="A125" s="30" t="s">
        <v>9468</v>
      </c>
      <c r="B125" s="30" t="s">
        <v>302</v>
      </c>
      <c r="C125" s="31" t="s">
        <v>9469</v>
      </c>
      <c r="D125" s="31">
        <v>3720</v>
      </c>
      <c r="E125" s="49" t="s">
        <v>8483</v>
      </c>
      <c r="F125" s="327" t="s">
        <v>8484</v>
      </c>
      <c r="G125" s="1073">
        <v>45466.30972222222</v>
      </c>
      <c r="H125" s="30"/>
    </row>
    <row r="126" spans="1:8" x14ac:dyDescent="0.25">
      <c r="A126" s="30" t="s">
        <v>9468</v>
      </c>
      <c r="B126" s="30" t="s">
        <v>302</v>
      </c>
      <c r="C126" s="31" t="s">
        <v>9469</v>
      </c>
      <c r="D126" s="31">
        <v>3720</v>
      </c>
      <c r="E126" s="49" t="s">
        <v>8487</v>
      </c>
      <c r="F126" s="327" t="s">
        <v>8488</v>
      </c>
      <c r="G126" s="1073">
        <v>45466.30972222222</v>
      </c>
      <c r="H126" s="30"/>
    </row>
    <row r="127" spans="1:8" x14ac:dyDescent="0.25">
      <c r="A127" s="30" t="s">
        <v>9468</v>
      </c>
      <c r="B127" s="30" t="s">
        <v>302</v>
      </c>
      <c r="C127" s="31" t="s">
        <v>9469</v>
      </c>
      <c r="D127" s="31">
        <v>3720</v>
      </c>
      <c r="E127" s="49" t="s">
        <v>8491</v>
      </c>
      <c r="F127" s="327" t="s">
        <v>8492</v>
      </c>
      <c r="G127" s="1073">
        <v>45466.30972222222</v>
      </c>
      <c r="H127" s="30"/>
    </row>
    <row r="128" spans="1:8" x14ac:dyDescent="0.25">
      <c r="A128" s="30" t="s">
        <v>9468</v>
      </c>
      <c r="B128" s="30" t="s">
        <v>302</v>
      </c>
      <c r="C128" s="31" t="s">
        <v>9469</v>
      </c>
      <c r="D128" s="31">
        <v>3720</v>
      </c>
      <c r="E128" s="49" t="s">
        <v>8495</v>
      </c>
      <c r="F128" s="327" t="s">
        <v>8496</v>
      </c>
      <c r="G128" s="1073">
        <v>45466.30972222222</v>
      </c>
      <c r="H128" s="30"/>
    </row>
    <row r="129" spans="1:8" x14ac:dyDescent="0.25">
      <c r="A129" s="30" t="s">
        <v>9468</v>
      </c>
      <c r="B129" s="30" t="s">
        <v>302</v>
      </c>
      <c r="C129" s="31" t="s">
        <v>9469</v>
      </c>
      <c r="D129" s="31">
        <v>3720</v>
      </c>
      <c r="E129" s="49" t="s">
        <v>8499</v>
      </c>
      <c r="F129" s="327" t="s">
        <v>8500</v>
      </c>
      <c r="G129" s="1073">
        <v>45466.30972222222</v>
      </c>
      <c r="H129" s="30"/>
    </row>
    <row r="130" spans="1:8" x14ac:dyDescent="0.25">
      <c r="A130" s="30" t="s">
        <v>9468</v>
      </c>
      <c r="B130" s="30" t="s">
        <v>302</v>
      </c>
      <c r="C130" s="31" t="s">
        <v>9469</v>
      </c>
      <c r="D130" s="31">
        <v>3720</v>
      </c>
      <c r="E130" s="49" t="s">
        <v>8503</v>
      </c>
      <c r="F130" s="327" t="s">
        <v>8504</v>
      </c>
      <c r="G130" s="1073">
        <v>45466.30972222222</v>
      </c>
      <c r="H130" s="30"/>
    </row>
    <row r="131" spans="1:8" x14ac:dyDescent="0.25">
      <c r="A131" s="30" t="s">
        <v>9468</v>
      </c>
      <c r="B131" s="30" t="s">
        <v>302</v>
      </c>
      <c r="C131" s="31" t="s">
        <v>9469</v>
      </c>
      <c r="D131" s="31">
        <v>3720</v>
      </c>
      <c r="E131" s="49" t="s">
        <v>8507</v>
      </c>
      <c r="F131" s="327" t="s">
        <v>8508</v>
      </c>
      <c r="G131" s="1073">
        <v>45466.30972222222</v>
      </c>
      <c r="H131" s="30"/>
    </row>
    <row r="132" spans="1:8" x14ac:dyDescent="0.25">
      <c r="A132" s="30" t="s">
        <v>9468</v>
      </c>
      <c r="B132" s="30" t="s">
        <v>302</v>
      </c>
      <c r="C132" s="31" t="s">
        <v>9469</v>
      </c>
      <c r="D132" s="31">
        <v>3720</v>
      </c>
      <c r="E132" s="49" t="s">
        <v>8511</v>
      </c>
      <c r="F132" s="327" t="s">
        <v>8512</v>
      </c>
      <c r="G132" s="1073">
        <v>45466.30972222222</v>
      </c>
      <c r="H132" s="30"/>
    </row>
    <row r="133" spans="1:8" x14ac:dyDescent="0.25">
      <c r="A133" s="30" t="s">
        <v>9468</v>
      </c>
      <c r="B133" s="30" t="s">
        <v>302</v>
      </c>
      <c r="C133" s="31" t="s">
        <v>9469</v>
      </c>
      <c r="D133" s="31">
        <v>3720</v>
      </c>
      <c r="E133" s="49" t="s">
        <v>8515</v>
      </c>
      <c r="F133" s="327" t="s">
        <v>8516</v>
      </c>
      <c r="G133" s="1073">
        <v>45466.30972222222</v>
      </c>
      <c r="H133" s="30"/>
    </row>
    <row r="134" spans="1:8" x14ac:dyDescent="0.25">
      <c r="A134" s="30" t="s">
        <v>9468</v>
      </c>
      <c r="B134" s="30" t="s">
        <v>302</v>
      </c>
      <c r="C134" s="31" t="s">
        <v>9469</v>
      </c>
      <c r="D134" s="31">
        <v>3720</v>
      </c>
      <c r="E134" s="49" t="s">
        <v>8519</v>
      </c>
      <c r="F134" s="327" t="s">
        <v>8520</v>
      </c>
      <c r="G134" s="1073">
        <v>45466.30972222222</v>
      </c>
      <c r="H134" s="30"/>
    </row>
    <row r="135" spans="1:8" x14ac:dyDescent="0.25">
      <c r="A135" s="30" t="s">
        <v>9468</v>
      </c>
      <c r="B135" s="30" t="s">
        <v>302</v>
      </c>
      <c r="C135" s="31" t="s">
        <v>9469</v>
      </c>
      <c r="D135" s="31">
        <v>3720</v>
      </c>
      <c r="E135" s="49" t="s">
        <v>8523</v>
      </c>
      <c r="F135" s="327" t="s">
        <v>8524</v>
      </c>
      <c r="G135" s="1073">
        <v>45466.30972222222</v>
      </c>
      <c r="H135" s="30"/>
    </row>
    <row r="136" spans="1:8" x14ac:dyDescent="0.25">
      <c r="A136" s="30" t="s">
        <v>9468</v>
      </c>
      <c r="B136" s="30" t="s">
        <v>302</v>
      </c>
      <c r="C136" s="31" t="s">
        <v>9469</v>
      </c>
      <c r="D136" s="31">
        <v>3720</v>
      </c>
      <c r="E136" s="49" t="s">
        <v>8527</v>
      </c>
      <c r="F136" s="327" t="s">
        <v>8528</v>
      </c>
      <c r="G136" s="1073">
        <v>45466.30972222222</v>
      </c>
      <c r="H136" s="30"/>
    </row>
    <row r="137" spans="1:8" x14ac:dyDescent="0.25">
      <c r="A137" s="30" t="s">
        <v>9468</v>
      </c>
      <c r="B137" s="30" t="s">
        <v>302</v>
      </c>
      <c r="C137" s="31" t="s">
        <v>9469</v>
      </c>
      <c r="D137" s="31">
        <v>3720</v>
      </c>
      <c r="E137" s="49" t="s">
        <v>8531</v>
      </c>
      <c r="F137" s="327" t="s">
        <v>8532</v>
      </c>
      <c r="G137" s="1073">
        <v>45466.30972222222</v>
      </c>
      <c r="H137" s="30"/>
    </row>
    <row r="138" spans="1:8" x14ac:dyDescent="0.25">
      <c r="A138" s="30" t="s">
        <v>9468</v>
      </c>
      <c r="B138" s="30" t="s">
        <v>302</v>
      </c>
      <c r="C138" s="31" t="s">
        <v>9469</v>
      </c>
      <c r="D138" s="31">
        <v>3720</v>
      </c>
      <c r="E138" s="49" t="s">
        <v>8535</v>
      </c>
      <c r="F138" s="327" t="s">
        <v>8536</v>
      </c>
      <c r="G138" s="1073">
        <v>45466.30972222222</v>
      </c>
      <c r="H138" s="30"/>
    </row>
    <row r="139" spans="1:8" x14ac:dyDescent="0.25">
      <c r="A139" s="30" t="s">
        <v>9468</v>
      </c>
      <c r="B139" s="30" t="s">
        <v>302</v>
      </c>
      <c r="C139" s="31" t="s">
        <v>9469</v>
      </c>
      <c r="D139" s="31">
        <v>3720</v>
      </c>
      <c r="E139" s="49" t="s">
        <v>8539</v>
      </c>
      <c r="F139" s="327" t="s">
        <v>8540</v>
      </c>
      <c r="G139" s="1073">
        <v>45466.30972222222</v>
      </c>
      <c r="H139" s="30"/>
    </row>
    <row r="140" spans="1:8" x14ac:dyDescent="0.25">
      <c r="A140" s="30" t="s">
        <v>9468</v>
      </c>
      <c r="B140" s="30" t="s">
        <v>302</v>
      </c>
      <c r="C140" s="31" t="s">
        <v>9469</v>
      </c>
      <c r="D140" s="31">
        <v>3720</v>
      </c>
      <c r="E140" s="49" t="s">
        <v>8543</v>
      </c>
      <c r="F140" s="327" t="s">
        <v>8544</v>
      </c>
      <c r="G140" s="1073">
        <v>45466.30972222222</v>
      </c>
      <c r="H140" s="30"/>
    </row>
    <row r="141" spans="1:8" x14ac:dyDescent="0.25">
      <c r="A141" s="30" t="s">
        <v>9468</v>
      </c>
      <c r="B141" s="30" t="s">
        <v>302</v>
      </c>
      <c r="C141" s="31" t="s">
        <v>9469</v>
      </c>
      <c r="D141" s="31">
        <v>3720</v>
      </c>
      <c r="E141" s="49" t="s">
        <v>8547</v>
      </c>
      <c r="F141" s="327" t="s">
        <v>8548</v>
      </c>
      <c r="G141" s="1073">
        <v>45466.30972222222</v>
      </c>
      <c r="H141" s="30"/>
    </row>
    <row r="142" spans="1:8" x14ac:dyDescent="0.25">
      <c r="A142" s="30" t="s">
        <v>9468</v>
      </c>
      <c r="B142" s="30" t="s">
        <v>302</v>
      </c>
      <c r="C142" s="31" t="s">
        <v>9469</v>
      </c>
      <c r="D142" s="31">
        <v>3720</v>
      </c>
      <c r="E142" s="49" t="s">
        <v>8551</v>
      </c>
      <c r="F142" s="327" t="s">
        <v>8552</v>
      </c>
      <c r="G142" s="1073">
        <v>45466.30972222222</v>
      </c>
      <c r="H142" s="30"/>
    </row>
    <row r="143" spans="1:8" x14ac:dyDescent="0.25">
      <c r="A143" s="30" t="s">
        <v>9468</v>
      </c>
      <c r="B143" s="30" t="s">
        <v>302</v>
      </c>
      <c r="C143" s="31" t="s">
        <v>9469</v>
      </c>
      <c r="D143" s="31">
        <v>3720</v>
      </c>
      <c r="E143" s="49" t="s">
        <v>8555</v>
      </c>
      <c r="F143" s="327" t="s">
        <v>8556</v>
      </c>
      <c r="G143" s="1073">
        <v>45466.30972222222</v>
      </c>
      <c r="H143" s="30"/>
    </row>
    <row r="144" spans="1:8" x14ac:dyDescent="0.25">
      <c r="A144" s="30" t="s">
        <v>9468</v>
      </c>
      <c r="B144" s="30" t="s">
        <v>302</v>
      </c>
      <c r="C144" s="31" t="s">
        <v>9469</v>
      </c>
      <c r="D144" s="31">
        <v>3720</v>
      </c>
      <c r="E144" s="49" t="s">
        <v>8559</v>
      </c>
      <c r="F144" s="327" t="s">
        <v>8560</v>
      </c>
      <c r="G144" s="1073">
        <v>45466.30972222222</v>
      </c>
      <c r="H144" s="30"/>
    </row>
    <row r="145" spans="1:8" x14ac:dyDescent="0.25">
      <c r="A145" s="30" t="s">
        <v>9468</v>
      </c>
      <c r="B145" s="30" t="s">
        <v>302</v>
      </c>
      <c r="C145" s="31" t="s">
        <v>9469</v>
      </c>
      <c r="D145" s="31">
        <v>3720</v>
      </c>
      <c r="E145" s="49" t="s">
        <v>8365</v>
      </c>
      <c r="F145" s="327" t="s">
        <v>8366</v>
      </c>
      <c r="G145" s="1073">
        <v>45466.30972222222</v>
      </c>
      <c r="H145" s="30"/>
    </row>
    <row r="146" spans="1:8" x14ac:dyDescent="0.25">
      <c r="A146" s="30" t="s">
        <v>9468</v>
      </c>
      <c r="B146" s="30" t="s">
        <v>302</v>
      </c>
      <c r="C146" s="31" t="s">
        <v>9469</v>
      </c>
      <c r="D146" s="31">
        <v>3720</v>
      </c>
      <c r="E146" s="49" t="s">
        <v>8369</v>
      </c>
      <c r="F146" s="327" t="s">
        <v>8370</v>
      </c>
      <c r="G146" s="1073">
        <v>45466.30972222222</v>
      </c>
      <c r="H146" s="30"/>
    </row>
    <row r="147" spans="1:8" x14ac:dyDescent="0.25">
      <c r="A147" s="30" t="s">
        <v>9468</v>
      </c>
      <c r="B147" s="30" t="s">
        <v>302</v>
      </c>
      <c r="C147" s="31" t="s">
        <v>9469</v>
      </c>
      <c r="D147" s="31">
        <v>3720</v>
      </c>
      <c r="E147" s="49" t="s">
        <v>1057</v>
      </c>
      <c r="F147" s="327" t="s">
        <v>8375</v>
      </c>
      <c r="G147" s="1073">
        <v>45466.30972222222</v>
      </c>
      <c r="H147" s="30"/>
    </row>
    <row r="148" spans="1:8" x14ac:dyDescent="0.25">
      <c r="A148" s="30" t="s">
        <v>9468</v>
      </c>
      <c r="B148" s="30" t="s">
        <v>302</v>
      </c>
      <c r="C148" s="31" t="s">
        <v>9469</v>
      </c>
      <c r="D148" s="31">
        <v>3720</v>
      </c>
      <c r="E148" s="49" t="s">
        <v>2555</v>
      </c>
      <c r="F148" s="327" t="s">
        <v>8662</v>
      </c>
      <c r="G148" s="1073">
        <v>45466.30972222222</v>
      </c>
      <c r="H148" s="30"/>
    </row>
    <row r="149" spans="1:8" x14ac:dyDescent="0.25">
      <c r="A149" s="30" t="s">
        <v>9468</v>
      </c>
      <c r="B149" s="30" t="s">
        <v>302</v>
      </c>
      <c r="C149" s="31" t="s">
        <v>9469</v>
      </c>
      <c r="D149" s="31">
        <v>3720</v>
      </c>
      <c r="E149" s="49" t="s">
        <v>2572</v>
      </c>
      <c r="F149" s="327" t="s">
        <v>8664</v>
      </c>
      <c r="G149" s="1073">
        <v>45466.30972222222</v>
      </c>
      <c r="H149" s="30"/>
    </row>
    <row r="150" spans="1:8" x14ac:dyDescent="0.25">
      <c r="A150" s="30" t="s">
        <v>9468</v>
      </c>
      <c r="B150" s="30" t="s">
        <v>302</v>
      </c>
      <c r="C150" s="31" t="s">
        <v>9469</v>
      </c>
      <c r="D150" s="31">
        <v>3720</v>
      </c>
      <c r="E150" s="49" t="s">
        <v>2589</v>
      </c>
      <c r="F150" s="327" t="s">
        <v>8666</v>
      </c>
      <c r="G150" s="1073">
        <v>45466.30972222222</v>
      </c>
      <c r="H150" s="30"/>
    </row>
    <row r="151" spans="1:8" x14ac:dyDescent="0.25">
      <c r="A151" s="30" t="s">
        <v>9468</v>
      </c>
      <c r="B151" s="30" t="s">
        <v>302</v>
      </c>
      <c r="C151" s="31" t="s">
        <v>9469</v>
      </c>
      <c r="D151" s="31">
        <v>3720</v>
      </c>
      <c r="E151" s="49" t="s">
        <v>2606</v>
      </c>
      <c r="F151" s="327" t="s">
        <v>8668</v>
      </c>
      <c r="G151" s="1073">
        <v>45466.30972222222</v>
      </c>
      <c r="H151" s="30"/>
    </row>
    <row r="152" spans="1:8" x14ac:dyDescent="0.25">
      <c r="A152" s="30" t="s">
        <v>9468</v>
      </c>
      <c r="B152" s="30" t="s">
        <v>302</v>
      </c>
      <c r="C152" s="31" t="s">
        <v>9469</v>
      </c>
      <c r="D152" s="31">
        <v>3720</v>
      </c>
      <c r="E152" s="49" t="s">
        <v>2623</v>
      </c>
      <c r="F152" s="327" t="s">
        <v>8670</v>
      </c>
      <c r="G152" s="1073">
        <v>45466.30972222222</v>
      </c>
      <c r="H152" s="30"/>
    </row>
    <row r="153" spans="1:8" x14ac:dyDescent="0.25">
      <c r="A153" s="30" t="s">
        <v>9468</v>
      </c>
      <c r="B153" s="30" t="s">
        <v>302</v>
      </c>
      <c r="C153" s="31" t="s">
        <v>9469</v>
      </c>
      <c r="D153" s="31">
        <v>3720</v>
      </c>
      <c r="E153" s="49" t="s">
        <v>2640</v>
      </c>
      <c r="F153" s="327" t="s">
        <v>8672</v>
      </c>
      <c r="G153" s="1073">
        <v>45466.30972222222</v>
      </c>
      <c r="H153" s="30"/>
    </row>
    <row r="154" spans="1:8" x14ac:dyDescent="0.25">
      <c r="A154" s="30" t="s">
        <v>9468</v>
      </c>
      <c r="B154" s="30" t="s">
        <v>302</v>
      </c>
      <c r="C154" s="31" t="s">
        <v>9469</v>
      </c>
      <c r="D154" s="31">
        <v>3720</v>
      </c>
      <c r="E154" s="49" t="s">
        <v>2657</v>
      </c>
      <c r="F154" s="327" t="s">
        <v>8674</v>
      </c>
      <c r="G154" s="1073">
        <v>45466.30972222222</v>
      </c>
      <c r="H154" s="30"/>
    </row>
    <row r="155" spans="1:8" x14ac:dyDescent="0.25">
      <c r="A155" s="30" t="s">
        <v>9468</v>
      </c>
      <c r="B155" s="30" t="s">
        <v>302</v>
      </c>
      <c r="C155" s="31" t="s">
        <v>9469</v>
      </c>
      <c r="D155" s="31">
        <v>3720</v>
      </c>
      <c r="E155" s="49" t="s">
        <v>2674</v>
      </c>
      <c r="F155" s="327" t="s">
        <v>8676</v>
      </c>
      <c r="G155" s="1073">
        <v>45466.30972222222</v>
      </c>
      <c r="H155" s="30"/>
    </row>
    <row r="156" spans="1:8" x14ac:dyDescent="0.25">
      <c r="A156" s="30" t="s">
        <v>9468</v>
      </c>
      <c r="B156" s="30" t="s">
        <v>302</v>
      </c>
      <c r="C156" s="31" t="s">
        <v>9469</v>
      </c>
      <c r="D156" s="31">
        <v>3720</v>
      </c>
      <c r="E156" s="49" t="s">
        <v>2691</v>
      </c>
      <c r="F156" s="327" t="s">
        <v>8678</v>
      </c>
      <c r="G156" s="1073">
        <v>45466.30972222222</v>
      </c>
      <c r="H156" s="30"/>
    </row>
    <row r="157" spans="1:8" x14ac:dyDescent="0.25">
      <c r="A157" s="30" t="s">
        <v>9468</v>
      </c>
      <c r="B157" s="30" t="s">
        <v>302</v>
      </c>
      <c r="C157" s="31" t="s">
        <v>9469</v>
      </c>
      <c r="D157" s="31">
        <v>3720</v>
      </c>
      <c r="E157" s="49" t="s">
        <v>2708</v>
      </c>
      <c r="F157" s="327" t="s">
        <v>8680</v>
      </c>
      <c r="G157" s="1073">
        <v>45466.30972222222</v>
      </c>
      <c r="H157" s="30"/>
    </row>
    <row r="158" spans="1:8" x14ac:dyDescent="0.25">
      <c r="A158" s="30" t="s">
        <v>9468</v>
      </c>
      <c r="B158" s="30" t="s">
        <v>302</v>
      </c>
      <c r="C158" s="31" t="s">
        <v>9469</v>
      </c>
      <c r="D158" s="31">
        <v>3720</v>
      </c>
      <c r="E158" s="49" t="s">
        <v>1074</v>
      </c>
      <c r="F158" s="327" t="s">
        <v>8379</v>
      </c>
      <c r="G158" s="1073">
        <v>45466.30972222222</v>
      </c>
      <c r="H158" s="30"/>
    </row>
    <row r="159" spans="1:8" x14ac:dyDescent="0.25">
      <c r="A159" s="30" t="s">
        <v>9468</v>
      </c>
      <c r="B159" s="30" t="s">
        <v>302</v>
      </c>
      <c r="C159" s="31" t="s">
        <v>9469</v>
      </c>
      <c r="D159" s="31">
        <v>3720</v>
      </c>
      <c r="E159" s="49" t="s">
        <v>2725</v>
      </c>
      <c r="F159" s="327" t="s">
        <v>8682</v>
      </c>
      <c r="G159" s="1073">
        <v>45466.30972222222</v>
      </c>
      <c r="H159" s="30"/>
    </row>
    <row r="160" spans="1:8" x14ac:dyDescent="0.25">
      <c r="A160" s="30" t="s">
        <v>9468</v>
      </c>
      <c r="B160" s="30" t="s">
        <v>302</v>
      </c>
      <c r="C160" s="31" t="s">
        <v>9469</v>
      </c>
      <c r="D160" s="31">
        <v>3720</v>
      </c>
      <c r="E160" s="49" t="s">
        <v>2742</v>
      </c>
      <c r="F160" s="327" t="s">
        <v>8684</v>
      </c>
      <c r="G160" s="1073">
        <v>45466.30972222222</v>
      </c>
      <c r="H160" s="30"/>
    </row>
    <row r="161" spans="1:8" x14ac:dyDescent="0.25">
      <c r="A161" s="30" t="s">
        <v>9468</v>
      </c>
      <c r="B161" s="30" t="s">
        <v>302</v>
      </c>
      <c r="C161" s="31" t="s">
        <v>9469</v>
      </c>
      <c r="D161" s="31">
        <v>3720</v>
      </c>
      <c r="E161" s="49" t="s">
        <v>2759</v>
      </c>
      <c r="F161" s="327" t="s">
        <v>8686</v>
      </c>
      <c r="G161" s="1073">
        <v>45466.30972222222</v>
      </c>
      <c r="H161" s="30"/>
    </row>
    <row r="162" spans="1:8" x14ac:dyDescent="0.25">
      <c r="A162" s="30" t="s">
        <v>9468</v>
      </c>
      <c r="B162" s="30" t="s">
        <v>302</v>
      </c>
      <c r="C162" s="31" t="s">
        <v>9469</v>
      </c>
      <c r="D162" s="31">
        <v>3720</v>
      </c>
      <c r="E162" s="49" t="s">
        <v>2776</v>
      </c>
      <c r="F162" s="327" t="s">
        <v>8688</v>
      </c>
      <c r="G162" s="1073">
        <v>45466.30972222222</v>
      </c>
      <c r="H162" s="30"/>
    </row>
    <row r="163" spans="1:8" x14ac:dyDescent="0.25">
      <c r="A163" s="30" t="s">
        <v>9468</v>
      </c>
      <c r="B163" s="30" t="s">
        <v>302</v>
      </c>
      <c r="C163" s="31" t="s">
        <v>9469</v>
      </c>
      <c r="D163" s="31">
        <v>3720</v>
      </c>
      <c r="E163" s="49" t="s">
        <v>2793</v>
      </c>
      <c r="F163" s="327" t="s">
        <v>8690</v>
      </c>
      <c r="G163" s="1073">
        <v>45466.30972222222</v>
      </c>
      <c r="H163" s="30"/>
    </row>
    <row r="164" spans="1:8" x14ac:dyDescent="0.25">
      <c r="A164" s="30" t="s">
        <v>9468</v>
      </c>
      <c r="B164" s="30" t="s">
        <v>302</v>
      </c>
      <c r="C164" s="31" t="s">
        <v>9469</v>
      </c>
      <c r="D164" s="31">
        <v>3720</v>
      </c>
      <c r="E164" s="49" t="s">
        <v>2810</v>
      </c>
      <c r="F164" s="327" t="s">
        <v>8692</v>
      </c>
      <c r="G164" s="1073">
        <v>45466.30972222222</v>
      </c>
      <c r="H164" s="30"/>
    </row>
    <row r="165" spans="1:8" x14ac:dyDescent="0.25">
      <c r="A165" s="30" t="s">
        <v>9468</v>
      </c>
      <c r="B165" s="30" t="s">
        <v>302</v>
      </c>
      <c r="C165" s="31" t="s">
        <v>9469</v>
      </c>
      <c r="D165" s="31">
        <v>3720</v>
      </c>
      <c r="E165" s="49" t="s">
        <v>2827</v>
      </c>
      <c r="F165" s="327" t="s">
        <v>8694</v>
      </c>
      <c r="G165" s="1073">
        <v>45466.30972222222</v>
      </c>
      <c r="H165" s="30"/>
    </row>
    <row r="166" spans="1:8" x14ac:dyDescent="0.25">
      <c r="A166" s="30" t="s">
        <v>9468</v>
      </c>
      <c r="B166" s="30" t="s">
        <v>302</v>
      </c>
      <c r="C166" s="31" t="s">
        <v>9469</v>
      </c>
      <c r="D166" s="31">
        <v>3720</v>
      </c>
      <c r="E166" s="49" t="s">
        <v>2844</v>
      </c>
      <c r="F166" s="327" t="s">
        <v>8696</v>
      </c>
      <c r="G166" s="1073">
        <v>45466.30972222222</v>
      </c>
      <c r="H166" s="30"/>
    </row>
    <row r="167" spans="1:8" x14ac:dyDescent="0.25">
      <c r="A167" s="30" t="s">
        <v>9468</v>
      </c>
      <c r="B167" s="30" t="s">
        <v>302</v>
      </c>
      <c r="C167" s="31" t="s">
        <v>9469</v>
      </c>
      <c r="D167" s="31">
        <v>3720</v>
      </c>
      <c r="E167" s="49" t="s">
        <v>2861</v>
      </c>
      <c r="F167" s="327" t="s">
        <v>8698</v>
      </c>
      <c r="G167" s="1073">
        <v>45466.30972222222</v>
      </c>
      <c r="H167" s="30"/>
    </row>
    <row r="168" spans="1:8" x14ac:dyDescent="0.25">
      <c r="A168" s="30" t="s">
        <v>9468</v>
      </c>
      <c r="B168" s="30" t="s">
        <v>302</v>
      </c>
      <c r="C168" s="31" t="s">
        <v>9469</v>
      </c>
      <c r="D168" s="31">
        <v>3720</v>
      </c>
      <c r="E168" s="49" t="s">
        <v>2878</v>
      </c>
      <c r="F168" s="327" t="s">
        <v>8700</v>
      </c>
      <c r="G168" s="1073">
        <v>45466.30972222222</v>
      </c>
      <c r="H168" s="30"/>
    </row>
    <row r="169" spans="1:8" x14ac:dyDescent="0.25">
      <c r="A169" s="30" t="s">
        <v>9468</v>
      </c>
      <c r="B169" s="30" t="s">
        <v>302</v>
      </c>
      <c r="C169" s="31" t="s">
        <v>9469</v>
      </c>
      <c r="D169" s="31">
        <v>3720</v>
      </c>
      <c r="E169" s="49" t="s">
        <v>809</v>
      </c>
      <c r="F169" s="327" t="s">
        <v>8383</v>
      </c>
      <c r="G169" s="1073">
        <v>45466.30972222222</v>
      </c>
      <c r="H169" s="30"/>
    </row>
    <row r="170" spans="1:8" x14ac:dyDescent="0.25">
      <c r="A170" s="30" t="s">
        <v>9468</v>
      </c>
      <c r="B170" s="30" t="s">
        <v>302</v>
      </c>
      <c r="C170" s="31" t="s">
        <v>9469</v>
      </c>
      <c r="D170" s="31">
        <v>3720</v>
      </c>
      <c r="E170" s="49" t="s">
        <v>2895</v>
      </c>
      <c r="F170" s="327" t="s">
        <v>8702</v>
      </c>
      <c r="G170" s="1073">
        <v>45466.30972222222</v>
      </c>
      <c r="H170" s="30"/>
    </row>
    <row r="171" spans="1:8" x14ac:dyDescent="0.25">
      <c r="A171" s="30" t="s">
        <v>9468</v>
      </c>
      <c r="B171" s="30" t="s">
        <v>302</v>
      </c>
      <c r="C171" s="31" t="s">
        <v>9469</v>
      </c>
      <c r="D171" s="31">
        <v>3720</v>
      </c>
      <c r="E171" s="49" t="s">
        <v>2912</v>
      </c>
      <c r="F171" s="327" t="s">
        <v>8704</v>
      </c>
      <c r="G171" s="1073">
        <v>45466.30972222222</v>
      </c>
      <c r="H171" s="30"/>
    </row>
    <row r="172" spans="1:8" x14ac:dyDescent="0.25">
      <c r="A172" s="30" t="s">
        <v>9468</v>
      </c>
      <c r="B172" s="30" t="s">
        <v>302</v>
      </c>
      <c r="C172" s="31" t="s">
        <v>9469</v>
      </c>
      <c r="D172" s="31">
        <v>3720</v>
      </c>
      <c r="E172" s="49" t="s">
        <v>2929</v>
      </c>
      <c r="F172" s="327" t="s">
        <v>8706</v>
      </c>
      <c r="G172" s="1073">
        <v>45466.30972222222</v>
      </c>
      <c r="H172" s="30"/>
    </row>
    <row r="173" spans="1:8" x14ac:dyDescent="0.25">
      <c r="A173" s="30" t="s">
        <v>9468</v>
      </c>
      <c r="B173" s="30" t="s">
        <v>302</v>
      </c>
      <c r="C173" s="31" t="s">
        <v>9469</v>
      </c>
      <c r="D173" s="31">
        <v>3720</v>
      </c>
      <c r="E173" s="49" t="s">
        <v>2946</v>
      </c>
      <c r="F173" s="327" t="s">
        <v>8708</v>
      </c>
      <c r="G173" s="1073">
        <v>45466.30972222222</v>
      </c>
      <c r="H173" s="30"/>
    </row>
    <row r="174" spans="1:8" x14ac:dyDescent="0.25">
      <c r="A174" s="30" t="s">
        <v>9468</v>
      </c>
      <c r="B174" s="30" t="s">
        <v>302</v>
      </c>
      <c r="C174" s="31" t="s">
        <v>9469</v>
      </c>
      <c r="D174" s="31">
        <v>3720</v>
      </c>
      <c r="E174" s="49" t="s">
        <v>2963</v>
      </c>
      <c r="F174" s="327" t="s">
        <v>8710</v>
      </c>
      <c r="G174" s="1073">
        <v>45466.30972222222</v>
      </c>
      <c r="H174" s="30"/>
    </row>
    <row r="175" spans="1:8" x14ac:dyDescent="0.25">
      <c r="A175" s="30" t="s">
        <v>9468</v>
      </c>
      <c r="B175" s="30" t="s">
        <v>302</v>
      </c>
      <c r="C175" s="31" t="s">
        <v>9469</v>
      </c>
      <c r="D175" s="31">
        <v>3720</v>
      </c>
      <c r="E175" s="49" t="s">
        <v>2980</v>
      </c>
      <c r="F175" s="327" t="s">
        <v>8712</v>
      </c>
      <c r="G175" s="1073">
        <v>45466.30972222222</v>
      </c>
      <c r="H175" s="30"/>
    </row>
    <row r="176" spans="1:8" x14ac:dyDescent="0.25">
      <c r="A176" s="30" t="s">
        <v>9468</v>
      </c>
      <c r="B176" s="30" t="s">
        <v>302</v>
      </c>
      <c r="C176" s="31" t="s">
        <v>9469</v>
      </c>
      <c r="D176" s="31">
        <v>3720</v>
      </c>
      <c r="E176" s="49" t="s">
        <v>2997</v>
      </c>
      <c r="F176" s="327" t="s">
        <v>8714</v>
      </c>
      <c r="G176" s="1073">
        <v>45466.30972222222</v>
      </c>
      <c r="H176" s="30"/>
    </row>
    <row r="177" spans="1:8" x14ac:dyDescent="0.25">
      <c r="A177" s="30" t="s">
        <v>9468</v>
      </c>
      <c r="B177" s="30" t="s">
        <v>302</v>
      </c>
      <c r="C177" s="31" t="s">
        <v>9469</v>
      </c>
      <c r="D177" s="31">
        <v>3720</v>
      </c>
      <c r="E177" s="49" t="s">
        <v>3014</v>
      </c>
      <c r="F177" s="327" t="s">
        <v>8716</v>
      </c>
      <c r="G177" s="1073">
        <v>45466.30972222222</v>
      </c>
      <c r="H177" s="30"/>
    </row>
    <row r="178" spans="1:8" x14ac:dyDescent="0.25">
      <c r="A178" s="30" t="s">
        <v>9468</v>
      </c>
      <c r="B178" s="30" t="s">
        <v>302</v>
      </c>
      <c r="C178" s="31" t="s">
        <v>9469</v>
      </c>
      <c r="D178" s="31">
        <v>3720</v>
      </c>
      <c r="E178" s="49" t="s">
        <v>3031</v>
      </c>
      <c r="F178" s="327" t="s">
        <v>8718</v>
      </c>
      <c r="G178" s="1073">
        <v>45466.30972222222</v>
      </c>
      <c r="H178" s="30"/>
    </row>
    <row r="179" spans="1:8" x14ac:dyDescent="0.25">
      <c r="A179" s="30" t="s">
        <v>9468</v>
      </c>
      <c r="B179" s="30" t="s">
        <v>302</v>
      </c>
      <c r="C179" s="31" t="s">
        <v>9469</v>
      </c>
      <c r="D179" s="31">
        <v>3720</v>
      </c>
      <c r="E179" s="49" t="s">
        <v>3048</v>
      </c>
      <c r="F179" s="327" t="s">
        <v>8720</v>
      </c>
      <c r="G179" s="1073">
        <v>45466.30972222222</v>
      </c>
      <c r="H179" s="30"/>
    </row>
    <row r="180" spans="1:8" x14ac:dyDescent="0.25">
      <c r="A180" s="30" t="s">
        <v>9468</v>
      </c>
      <c r="B180" s="30" t="s">
        <v>302</v>
      </c>
      <c r="C180" s="31" t="s">
        <v>9469</v>
      </c>
      <c r="D180" s="31">
        <v>3720</v>
      </c>
      <c r="E180" s="49" t="s">
        <v>812</v>
      </c>
      <c r="F180" s="327" t="s">
        <v>8387</v>
      </c>
      <c r="G180" s="1073">
        <v>45466.30972222222</v>
      </c>
      <c r="H180" s="30"/>
    </row>
    <row r="181" spans="1:8" x14ac:dyDescent="0.25">
      <c r="A181" s="30" t="s">
        <v>9468</v>
      </c>
      <c r="B181" s="30" t="s">
        <v>302</v>
      </c>
      <c r="C181" s="31" t="s">
        <v>9469</v>
      </c>
      <c r="D181" s="31">
        <v>3720</v>
      </c>
      <c r="E181" s="49" t="s">
        <v>3065</v>
      </c>
      <c r="F181" s="327" t="s">
        <v>8722</v>
      </c>
      <c r="G181" s="1073">
        <v>45466.30972222222</v>
      </c>
      <c r="H181" s="30"/>
    </row>
    <row r="182" spans="1:8" x14ac:dyDescent="0.25">
      <c r="A182" s="30" t="s">
        <v>9468</v>
      </c>
      <c r="B182" s="30" t="s">
        <v>302</v>
      </c>
      <c r="C182" s="31" t="s">
        <v>9469</v>
      </c>
      <c r="D182" s="31">
        <v>3720</v>
      </c>
      <c r="E182" s="49" t="s">
        <v>3082</v>
      </c>
      <c r="F182" s="327" t="s">
        <v>8724</v>
      </c>
      <c r="G182" s="1073">
        <v>45466.30972222222</v>
      </c>
      <c r="H182" s="30"/>
    </row>
    <row r="183" spans="1:8" x14ac:dyDescent="0.25">
      <c r="A183" s="30" t="s">
        <v>9468</v>
      </c>
      <c r="B183" s="30" t="s">
        <v>302</v>
      </c>
      <c r="C183" s="31" t="s">
        <v>9469</v>
      </c>
      <c r="D183" s="31">
        <v>3720</v>
      </c>
      <c r="E183" s="49" t="s">
        <v>3099</v>
      </c>
      <c r="F183" s="327" t="s">
        <v>8726</v>
      </c>
      <c r="G183" s="1073">
        <v>45466.30972222222</v>
      </c>
      <c r="H183" s="30"/>
    </row>
    <row r="184" spans="1:8" x14ac:dyDescent="0.25">
      <c r="A184" s="30" t="s">
        <v>9468</v>
      </c>
      <c r="B184" s="30" t="s">
        <v>302</v>
      </c>
      <c r="C184" s="31" t="s">
        <v>9469</v>
      </c>
      <c r="D184" s="31">
        <v>3720</v>
      </c>
      <c r="E184" s="49" t="s">
        <v>3116</v>
      </c>
      <c r="F184" s="327" t="s">
        <v>8728</v>
      </c>
      <c r="G184" s="1073">
        <v>45466.30972222222</v>
      </c>
      <c r="H184" s="30"/>
    </row>
    <row r="185" spans="1:8" x14ac:dyDescent="0.25">
      <c r="A185" s="30" t="s">
        <v>9468</v>
      </c>
      <c r="B185" s="30" t="s">
        <v>302</v>
      </c>
      <c r="C185" s="31" t="s">
        <v>9469</v>
      </c>
      <c r="D185" s="31">
        <v>3720</v>
      </c>
      <c r="E185" s="49" t="s">
        <v>3133</v>
      </c>
      <c r="F185" s="327" t="s">
        <v>8730</v>
      </c>
      <c r="G185" s="1073">
        <v>45466.30972222222</v>
      </c>
      <c r="H185" s="30"/>
    </row>
    <row r="186" spans="1:8" x14ac:dyDescent="0.25">
      <c r="A186" s="30" t="s">
        <v>9468</v>
      </c>
      <c r="B186" s="30" t="s">
        <v>302</v>
      </c>
      <c r="C186" s="31" t="s">
        <v>9469</v>
      </c>
      <c r="D186" s="31">
        <v>3720</v>
      </c>
      <c r="E186" s="49" t="s">
        <v>3150</v>
      </c>
      <c r="F186" s="327" t="s">
        <v>8732</v>
      </c>
      <c r="G186" s="1073">
        <v>45466.30972222222</v>
      </c>
      <c r="H186" s="30"/>
    </row>
    <row r="187" spans="1:8" x14ac:dyDescent="0.25">
      <c r="A187" s="30" t="s">
        <v>9468</v>
      </c>
      <c r="B187" s="30" t="s">
        <v>302</v>
      </c>
      <c r="C187" s="31" t="s">
        <v>9469</v>
      </c>
      <c r="D187" s="31">
        <v>3720</v>
      </c>
      <c r="E187" s="49" t="s">
        <v>3167</v>
      </c>
      <c r="F187" s="327" t="s">
        <v>8734</v>
      </c>
      <c r="G187" s="1073">
        <v>45466.30972222222</v>
      </c>
      <c r="H187" s="30"/>
    </row>
    <row r="188" spans="1:8" x14ac:dyDescent="0.25">
      <c r="A188" s="30" t="s">
        <v>9468</v>
      </c>
      <c r="B188" s="30" t="s">
        <v>302</v>
      </c>
      <c r="C188" s="31" t="s">
        <v>9469</v>
      </c>
      <c r="D188" s="31">
        <v>3720</v>
      </c>
      <c r="E188" s="49" t="s">
        <v>3184</v>
      </c>
      <c r="F188" s="327" t="s">
        <v>8736</v>
      </c>
      <c r="G188" s="1073">
        <v>45466.30972222222</v>
      </c>
      <c r="H188" s="30"/>
    </row>
    <row r="189" spans="1:8" x14ac:dyDescent="0.25">
      <c r="A189" s="30" t="s">
        <v>9468</v>
      </c>
      <c r="B189" s="30" t="s">
        <v>302</v>
      </c>
      <c r="C189" s="31" t="s">
        <v>9469</v>
      </c>
      <c r="D189" s="31">
        <v>3720</v>
      </c>
      <c r="E189" s="49" t="s">
        <v>3201</v>
      </c>
      <c r="F189" s="327" t="s">
        <v>9470</v>
      </c>
      <c r="G189" s="1073">
        <v>45466.30972222222</v>
      </c>
      <c r="H189" s="30"/>
    </row>
    <row r="190" spans="1:8" x14ac:dyDescent="0.25">
      <c r="A190" s="30" t="s">
        <v>9468</v>
      </c>
      <c r="B190" s="30" t="s">
        <v>302</v>
      </c>
      <c r="C190" s="31" t="s">
        <v>9469</v>
      </c>
      <c r="D190" s="31">
        <v>3720</v>
      </c>
      <c r="E190" s="49" t="s">
        <v>3218</v>
      </c>
      <c r="F190" s="327" t="s">
        <v>9471</v>
      </c>
      <c r="G190" s="1073">
        <v>45466.30972222222</v>
      </c>
      <c r="H190" s="30"/>
    </row>
    <row r="191" spans="1:8" x14ac:dyDescent="0.25">
      <c r="A191" s="30" t="s">
        <v>9468</v>
      </c>
      <c r="B191" s="30" t="s">
        <v>302</v>
      </c>
      <c r="C191" s="31" t="s">
        <v>9469</v>
      </c>
      <c r="D191" s="31">
        <v>3720</v>
      </c>
      <c r="E191" s="49" t="s">
        <v>817</v>
      </c>
      <c r="F191" s="327" t="s">
        <v>8392</v>
      </c>
      <c r="G191" s="1073">
        <v>45466.30972222222</v>
      </c>
      <c r="H191" s="30"/>
    </row>
    <row r="192" spans="1:8" x14ac:dyDescent="0.25">
      <c r="A192" s="30" t="s">
        <v>9468</v>
      </c>
      <c r="B192" s="30" t="s">
        <v>302</v>
      </c>
      <c r="C192" s="31" t="s">
        <v>9469</v>
      </c>
      <c r="D192" s="31">
        <v>3720</v>
      </c>
      <c r="E192" s="49" t="s">
        <v>3235</v>
      </c>
      <c r="F192" s="327" t="s">
        <v>9472</v>
      </c>
      <c r="G192" s="1073">
        <v>45466.30972222222</v>
      </c>
      <c r="H192" s="30"/>
    </row>
    <row r="193" spans="1:8" x14ac:dyDescent="0.25">
      <c r="A193" s="30" t="s">
        <v>9468</v>
      </c>
      <c r="B193" s="30" t="s">
        <v>302</v>
      </c>
      <c r="C193" s="31" t="s">
        <v>9469</v>
      </c>
      <c r="D193" s="31">
        <v>3720</v>
      </c>
      <c r="E193" s="49" t="s">
        <v>3252</v>
      </c>
      <c r="F193" s="327" t="s">
        <v>9473</v>
      </c>
      <c r="G193" s="1073">
        <v>45466.30972222222</v>
      </c>
      <c r="H193" s="30"/>
    </row>
    <row r="194" spans="1:8" x14ac:dyDescent="0.25">
      <c r="A194" s="30" t="s">
        <v>9468</v>
      </c>
      <c r="B194" s="30" t="s">
        <v>302</v>
      </c>
      <c r="C194" s="31" t="s">
        <v>9469</v>
      </c>
      <c r="D194" s="31">
        <v>3720</v>
      </c>
      <c r="E194" s="49" t="s">
        <v>3269</v>
      </c>
      <c r="F194" s="327" t="s">
        <v>9474</v>
      </c>
      <c r="G194" s="1073">
        <v>45466.30972222222</v>
      </c>
      <c r="H194" s="30"/>
    </row>
    <row r="195" spans="1:8" x14ac:dyDescent="0.25">
      <c r="A195" s="30" t="s">
        <v>9468</v>
      </c>
      <c r="B195" s="30" t="s">
        <v>302</v>
      </c>
      <c r="C195" s="31" t="s">
        <v>9469</v>
      </c>
      <c r="D195" s="31">
        <v>3720</v>
      </c>
      <c r="E195" s="49" t="s">
        <v>3286</v>
      </c>
      <c r="F195" s="327" t="s">
        <v>9475</v>
      </c>
      <c r="G195" s="1073">
        <v>45466.30972222222</v>
      </c>
      <c r="H195" s="30"/>
    </row>
    <row r="196" spans="1:8" x14ac:dyDescent="0.25">
      <c r="A196" s="30" t="s">
        <v>9468</v>
      </c>
      <c r="B196" s="30" t="s">
        <v>302</v>
      </c>
      <c r="C196" s="31" t="s">
        <v>9469</v>
      </c>
      <c r="D196" s="31">
        <v>3720</v>
      </c>
      <c r="E196" s="49" t="s">
        <v>3303</v>
      </c>
      <c r="F196" s="327" t="s">
        <v>9476</v>
      </c>
      <c r="G196" s="1073">
        <v>45466.30972222222</v>
      </c>
      <c r="H196" s="30"/>
    </row>
    <row r="197" spans="1:8" x14ac:dyDescent="0.25">
      <c r="A197" s="30" t="s">
        <v>9468</v>
      </c>
      <c r="B197" s="30" t="s">
        <v>302</v>
      </c>
      <c r="C197" s="31" t="s">
        <v>9469</v>
      </c>
      <c r="D197" s="31">
        <v>3720</v>
      </c>
      <c r="E197" s="49" t="s">
        <v>3320</v>
      </c>
      <c r="F197" s="327" t="s">
        <v>9477</v>
      </c>
      <c r="G197" s="1073">
        <v>45466.30972222222</v>
      </c>
      <c r="H197" s="30"/>
    </row>
    <row r="198" spans="1:8" x14ac:dyDescent="0.25">
      <c r="A198" s="30" t="s">
        <v>9468</v>
      </c>
      <c r="B198" s="30" t="s">
        <v>302</v>
      </c>
      <c r="C198" s="31" t="s">
        <v>9469</v>
      </c>
      <c r="D198" s="31">
        <v>3720</v>
      </c>
      <c r="E198" s="49" t="s">
        <v>3337</v>
      </c>
      <c r="F198" s="327" t="s">
        <v>9478</v>
      </c>
      <c r="G198" s="1073">
        <v>45466.30972222222</v>
      </c>
      <c r="H198" s="30"/>
    </row>
    <row r="199" spans="1:8" x14ac:dyDescent="0.25">
      <c r="A199" s="30" t="s">
        <v>9468</v>
      </c>
      <c r="B199" s="30" t="s">
        <v>302</v>
      </c>
      <c r="C199" s="31" t="s">
        <v>9469</v>
      </c>
      <c r="D199" s="31">
        <v>3720</v>
      </c>
      <c r="E199" s="49" t="s">
        <v>3354</v>
      </c>
      <c r="F199" s="327" t="s">
        <v>9479</v>
      </c>
      <c r="G199" s="1073">
        <v>45466.30972222222</v>
      </c>
      <c r="H199" s="30"/>
    </row>
    <row r="200" spans="1:8" x14ac:dyDescent="0.25">
      <c r="A200" s="30" t="s">
        <v>9468</v>
      </c>
      <c r="B200" s="30" t="s">
        <v>302</v>
      </c>
      <c r="C200" s="31" t="s">
        <v>9469</v>
      </c>
      <c r="D200" s="31">
        <v>3720</v>
      </c>
      <c r="E200" s="49" t="s">
        <v>3371</v>
      </c>
      <c r="F200" s="327" t="s">
        <v>9480</v>
      </c>
      <c r="G200" s="1073">
        <v>45466.30972222222</v>
      </c>
      <c r="H200" s="30"/>
    </row>
    <row r="201" spans="1:8" x14ac:dyDescent="0.25">
      <c r="A201" s="30" t="s">
        <v>9468</v>
      </c>
      <c r="B201" s="30" t="s">
        <v>302</v>
      </c>
      <c r="C201" s="31" t="s">
        <v>9469</v>
      </c>
      <c r="D201" s="31">
        <v>3720</v>
      </c>
      <c r="E201" s="49" t="s">
        <v>3388</v>
      </c>
      <c r="F201" s="327" t="s">
        <v>9481</v>
      </c>
      <c r="G201" s="1073">
        <v>45466.30972222222</v>
      </c>
      <c r="H201" s="30"/>
    </row>
    <row r="202" spans="1:8" x14ac:dyDescent="0.25">
      <c r="A202" s="30" t="s">
        <v>9468</v>
      </c>
      <c r="B202" s="30" t="s">
        <v>302</v>
      </c>
      <c r="C202" s="31" t="s">
        <v>9469</v>
      </c>
      <c r="D202" s="31">
        <v>3720</v>
      </c>
      <c r="E202" s="49" t="s">
        <v>821</v>
      </c>
      <c r="F202" s="327" t="s">
        <v>8398</v>
      </c>
      <c r="G202" s="1073">
        <v>45466.30972222222</v>
      </c>
      <c r="H202" s="30"/>
    </row>
    <row r="203" spans="1:8" x14ac:dyDescent="0.25">
      <c r="A203" s="30" t="s">
        <v>9468</v>
      </c>
      <c r="B203" s="30" t="s">
        <v>302</v>
      </c>
      <c r="C203" s="31" t="s">
        <v>9469</v>
      </c>
      <c r="D203" s="31">
        <v>3720</v>
      </c>
      <c r="E203" s="49" t="s">
        <v>3405</v>
      </c>
      <c r="F203" s="327" t="s">
        <v>9482</v>
      </c>
      <c r="G203" s="1073">
        <v>45466.30972222222</v>
      </c>
      <c r="H203" s="30"/>
    </row>
    <row r="204" spans="1:8" x14ac:dyDescent="0.25">
      <c r="A204" s="30" t="s">
        <v>9468</v>
      </c>
      <c r="B204" s="30" t="s">
        <v>302</v>
      </c>
      <c r="C204" s="31" t="s">
        <v>9469</v>
      </c>
      <c r="D204" s="31">
        <v>3720</v>
      </c>
      <c r="E204" s="49" t="s">
        <v>3422</v>
      </c>
      <c r="F204" s="327" t="s">
        <v>9483</v>
      </c>
      <c r="G204" s="1073">
        <v>45466.30972222222</v>
      </c>
      <c r="H204" s="30"/>
    </row>
    <row r="205" spans="1:8" x14ac:dyDescent="0.25">
      <c r="A205" s="30" t="s">
        <v>9468</v>
      </c>
      <c r="B205" s="30" t="s">
        <v>302</v>
      </c>
      <c r="C205" s="31" t="s">
        <v>9469</v>
      </c>
      <c r="D205" s="31">
        <v>3720</v>
      </c>
      <c r="E205" s="49" t="s">
        <v>3439</v>
      </c>
      <c r="F205" s="327" t="s">
        <v>9484</v>
      </c>
      <c r="G205" s="1073">
        <v>45466.30972222222</v>
      </c>
      <c r="H205" s="30"/>
    </row>
    <row r="206" spans="1:8" x14ac:dyDescent="0.25">
      <c r="A206" s="30" t="s">
        <v>9468</v>
      </c>
      <c r="B206" s="30" t="s">
        <v>302</v>
      </c>
      <c r="C206" s="31" t="s">
        <v>9469</v>
      </c>
      <c r="D206" s="31">
        <v>3720</v>
      </c>
      <c r="E206" s="49" t="s">
        <v>3456</v>
      </c>
      <c r="F206" s="327" t="s">
        <v>9485</v>
      </c>
      <c r="G206" s="1073">
        <v>45466.30972222222</v>
      </c>
      <c r="H206" s="30"/>
    </row>
    <row r="207" spans="1:8" x14ac:dyDescent="0.25">
      <c r="A207" s="30" t="s">
        <v>9468</v>
      </c>
      <c r="B207" s="30" t="s">
        <v>302</v>
      </c>
      <c r="C207" s="31" t="s">
        <v>9469</v>
      </c>
      <c r="D207" s="31">
        <v>3720</v>
      </c>
      <c r="E207" s="49" t="s">
        <v>3473</v>
      </c>
      <c r="F207" s="327" t="s">
        <v>9486</v>
      </c>
      <c r="G207" s="1073">
        <v>45466.30972222222</v>
      </c>
      <c r="H207" s="30"/>
    </row>
    <row r="208" spans="1:8" x14ac:dyDescent="0.25">
      <c r="A208" s="30" t="s">
        <v>9468</v>
      </c>
      <c r="B208" s="30" t="s">
        <v>302</v>
      </c>
      <c r="C208" s="31" t="s">
        <v>9469</v>
      </c>
      <c r="D208" s="31">
        <v>3720</v>
      </c>
      <c r="E208" s="49" t="s">
        <v>3490</v>
      </c>
      <c r="F208" s="327" t="s">
        <v>9487</v>
      </c>
      <c r="G208" s="1073">
        <v>45466.30972222222</v>
      </c>
      <c r="H208" s="30"/>
    </row>
    <row r="209" spans="1:8" x14ac:dyDescent="0.25">
      <c r="A209" s="30" t="s">
        <v>9468</v>
      </c>
      <c r="B209" s="30" t="s">
        <v>302</v>
      </c>
      <c r="C209" s="31" t="s">
        <v>9469</v>
      </c>
      <c r="D209" s="31">
        <v>3720</v>
      </c>
      <c r="E209" s="49" t="s">
        <v>3507</v>
      </c>
      <c r="F209" s="327" t="s">
        <v>9488</v>
      </c>
      <c r="G209" s="1073">
        <v>45466.30972222222</v>
      </c>
      <c r="H209" s="30"/>
    </row>
    <row r="210" spans="1:8" x14ac:dyDescent="0.25">
      <c r="A210" s="30" t="s">
        <v>9468</v>
      </c>
      <c r="B210" s="30" t="s">
        <v>302</v>
      </c>
      <c r="C210" s="31" t="s">
        <v>9469</v>
      </c>
      <c r="D210" s="31">
        <v>3720</v>
      </c>
      <c r="E210" s="49" t="s">
        <v>3524</v>
      </c>
      <c r="F210" s="327" t="s">
        <v>9489</v>
      </c>
      <c r="G210" s="1073">
        <v>45466.30972222222</v>
      </c>
      <c r="H210" s="30"/>
    </row>
    <row r="211" spans="1:8" x14ac:dyDescent="0.25">
      <c r="A211" s="30" t="s">
        <v>9468</v>
      </c>
      <c r="B211" s="30" t="s">
        <v>302</v>
      </c>
      <c r="C211" s="31" t="s">
        <v>9469</v>
      </c>
      <c r="D211" s="31">
        <v>3720</v>
      </c>
      <c r="E211" s="49" t="s">
        <v>3541</v>
      </c>
      <c r="F211" s="327" t="s">
        <v>9490</v>
      </c>
      <c r="G211" s="1073">
        <v>45466.30972222222</v>
      </c>
      <c r="H211" s="30"/>
    </row>
    <row r="212" spans="1:8" x14ac:dyDescent="0.25">
      <c r="A212" s="30" t="s">
        <v>9468</v>
      </c>
      <c r="B212" s="30" t="s">
        <v>302</v>
      </c>
      <c r="C212" s="31" t="s">
        <v>9469</v>
      </c>
      <c r="D212" s="31">
        <v>3720</v>
      </c>
      <c r="E212" s="49" t="s">
        <v>3558</v>
      </c>
      <c r="F212" s="327" t="s">
        <v>9491</v>
      </c>
      <c r="G212" s="1073">
        <v>45466.30972222222</v>
      </c>
      <c r="H212" s="30"/>
    </row>
    <row r="213" spans="1:8" x14ac:dyDescent="0.25">
      <c r="A213" s="30" t="s">
        <v>9468</v>
      </c>
      <c r="B213" s="30" t="s">
        <v>302</v>
      </c>
      <c r="C213" s="31" t="s">
        <v>9469</v>
      </c>
      <c r="D213" s="31">
        <v>3720</v>
      </c>
      <c r="E213" s="49" t="s">
        <v>825</v>
      </c>
      <c r="F213" s="327" t="s">
        <v>8404</v>
      </c>
      <c r="G213" s="1073">
        <v>45466.30972222222</v>
      </c>
      <c r="H213" s="30"/>
    </row>
    <row r="214" spans="1:8" x14ac:dyDescent="0.25">
      <c r="A214" s="30" t="s">
        <v>9468</v>
      </c>
      <c r="B214" s="30" t="s">
        <v>302</v>
      </c>
      <c r="C214" s="31" t="s">
        <v>9469</v>
      </c>
      <c r="D214" s="31">
        <v>3720</v>
      </c>
      <c r="E214" s="49" t="s">
        <v>3575</v>
      </c>
      <c r="F214" s="327" t="s">
        <v>9492</v>
      </c>
      <c r="G214" s="1073">
        <v>45466.30972222222</v>
      </c>
      <c r="H214" s="30"/>
    </row>
    <row r="215" spans="1:8" x14ac:dyDescent="0.25">
      <c r="A215" s="30" t="s">
        <v>9468</v>
      </c>
      <c r="B215" s="30" t="s">
        <v>302</v>
      </c>
      <c r="C215" s="31" t="s">
        <v>9469</v>
      </c>
      <c r="D215" s="31">
        <v>3720</v>
      </c>
      <c r="E215" s="49" t="s">
        <v>3592</v>
      </c>
      <c r="F215" s="327" t="s">
        <v>9493</v>
      </c>
      <c r="G215" s="1073">
        <v>45466.30972222222</v>
      </c>
      <c r="H215" s="30"/>
    </row>
    <row r="216" spans="1:8" x14ac:dyDescent="0.25">
      <c r="A216" s="30" t="s">
        <v>9468</v>
      </c>
      <c r="B216" s="30" t="s">
        <v>302</v>
      </c>
      <c r="C216" s="31" t="s">
        <v>9469</v>
      </c>
      <c r="D216" s="31">
        <v>3720</v>
      </c>
      <c r="E216" s="49" t="s">
        <v>3609</v>
      </c>
      <c r="F216" s="327" t="s">
        <v>9494</v>
      </c>
      <c r="G216" s="1073">
        <v>45466.30972222222</v>
      </c>
      <c r="H216" s="30"/>
    </row>
    <row r="217" spans="1:8" x14ac:dyDescent="0.25">
      <c r="A217" s="30" t="s">
        <v>9468</v>
      </c>
      <c r="B217" s="30" t="s">
        <v>302</v>
      </c>
      <c r="C217" s="31" t="s">
        <v>9469</v>
      </c>
      <c r="D217" s="31">
        <v>3720</v>
      </c>
      <c r="E217" s="49" t="s">
        <v>3626</v>
      </c>
      <c r="F217" s="327" t="s">
        <v>9495</v>
      </c>
      <c r="G217" s="1073">
        <v>45466.30972222222</v>
      </c>
      <c r="H217" s="30"/>
    </row>
    <row r="218" spans="1:8" x14ac:dyDescent="0.25">
      <c r="A218" s="30" t="s">
        <v>9468</v>
      </c>
      <c r="B218" s="30" t="s">
        <v>302</v>
      </c>
      <c r="C218" s="31" t="s">
        <v>9469</v>
      </c>
      <c r="D218" s="31">
        <v>3720</v>
      </c>
      <c r="E218" s="49" t="s">
        <v>3643</v>
      </c>
      <c r="F218" s="327" t="s">
        <v>9496</v>
      </c>
      <c r="G218" s="1073">
        <v>45466.30972222222</v>
      </c>
      <c r="H218" s="30"/>
    </row>
    <row r="219" spans="1:8" x14ac:dyDescent="0.25">
      <c r="A219" s="30" t="s">
        <v>9468</v>
      </c>
      <c r="B219" s="30" t="s">
        <v>302</v>
      </c>
      <c r="C219" s="31" t="s">
        <v>9469</v>
      </c>
      <c r="D219" s="31">
        <v>3720</v>
      </c>
      <c r="E219" s="49" t="s">
        <v>3660</v>
      </c>
      <c r="F219" s="327" t="s">
        <v>9497</v>
      </c>
      <c r="G219" s="1073">
        <v>45466.30972222222</v>
      </c>
      <c r="H219" s="30"/>
    </row>
    <row r="220" spans="1:8" x14ac:dyDescent="0.25">
      <c r="A220" s="30" t="s">
        <v>9468</v>
      </c>
      <c r="B220" s="30" t="s">
        <v>302</v>
      </c>
      <c r="C220" s="31" t="s">
        <v>9469</v>
      </c>
      <c r="D220" s="31">
        <v>3720</v>
      </c>
      <c r="E220" s="49" t="s">
        <v>3677</v>
      </c>
      <c r="F220" s="327" t="s">
        <v>9498</v>
      </c>
      <c r="G220" s="1073">
        <v>45466.30972222222</v>
      </c>
      <c r="H220" s="30"/>
    </row>
    <row r="221" spans="1:8" x14ac:dyDescent="0.25">
      <c r="A221" s="30" t="s">
        <v>9468</v>
      </c>
      <c r="B221" s="30" t="s">
        <v>302</v>
      </c>
      <c r="C221" s="31" t="s">
        <v>9469</v>
      </c>
      <c r="D221" s="31">
        <v>3720</v>
      </c>
      <c r="E221" s="49" t="s">
        <v>3694</v>
      </c>
      <c r="F221" s="327" t="s">
        <v>9499</v>
      </c>
      <c r="G221" s="1073">
        <v>45466.30972222222</v>
      </c>
      <c r="H221" s="30"/>
    </row>
    <row r="222" spans="1:8" x14ac:dyDescent="0.25">
      <c r="A222" s="30" t="s">
        <v>9468</v>
      </c>
      <c r="B222" s="30" t="s">
        <v>302</v>
      </c>
      <c r="C222" s="31" t="s">
        <v>9469</v>
      </c>
      <c r="D222" s="31">
        <v>3720</v>
      </c>
      <c r="E222" s="49" t="s">
        <v>3711</v>
      </c>
      <c r="F222" s="327" t="s">
        <v>9500</v>
      </c>
      <c r="G222" s="1073">
        <v>45466.30972222222</v>
      </c>
      <c r="H222" s="30"/>
    </row>
    <row r="223" spans="1:8" x14ac:dyDescent="0.25">
      <c r="A223" s="30" t="s">
        <v>9468</v>
      </c>
      <c r="B223" s="30" t="s">
        <v>302</v>
      </c>
      <c r="C223" s="31" t="s">
        <v>9469</v>
      </c>
      <c r="D223" s="31">
        <v>3720</v>
      </c>
      <c r="E223" s="49" t="s">
        <v>3728</v>
      </c>
      <c r="F223" s="327" t="s">
        <v>9501</v>
      </c>
      <c r="G223" s="1073">
        <v>45466.30972222222</v>
      </c>
      <c r="H223" s="30"/>
    </row>
    <row r="224" spans="1:8" x14ac:dyDescent="0.25">
      <c r="A224" s="30" t="s">
        <v>9468</v>
      </c>
      <c r="B224" s="30" t="s">
        <v>302</v>
      </c>
      <c r="C224" s="31" t="s">
        <v>9469</v>
      </c>
      <c r="D224" s="31">
        <v>3720</v>
      </c>
      <c r="E224" s="49" t="s">
        <v>1154</v>
      </c>
      <c r="F224" s="327" t="s">
        <v>8410</v>
      </c>
      <c r="G224" s="1073">
        <v>45466.30972222222</v>
      </c>
      <c r="H224" s="30"/>
    </row>
    <row r="225" spans="1:8" x14ac:dyDescent="0.25">
      <c r="A225" s="30" t="s">
        <v>9468</v>
      </c>
      <c r="B225" s="30" t="s">
        <v>302</v>
      </c>
      <c r="C225" s="31" t="s">
        <v>9469</v>
      </c>
      <c r="D225" s="31">
        <v>3720</v>
      </c>
      <c r="E225" s="49" t="s">
        <v>3745</v>
      </c>
      <c r="F225" s="327" t="s">
        <v>9502</v>
      </c>
      <c r="G225" s="1073">
        <v>45466.30972222222</v>
      </c>
      <c r="H225" s="30"/>
    </row>
    <row r="226" spans="1:8" x14ac:dyDescent="0.25">
      <c r="A226" s="30" t="s">
        <v>9468</v>
      </c>
      <c r="B226" s="30" t="s">
        <v>302</v>
      </c>
      <c r="C226" s="31" t="s">
        <v>9469</v>
      </c>
      <c r="D226" s="31">
        <v>3720</v>
      </c>
      <c r="E226" s="49" t="s">
        <v>3762</v>
      </c>
      <c r="F226" s="327" t="s">
        <v>9503</v>
      </c>
      <c r="G226" s="1073">
        <v>45466.30972222222</v>
      </c>
      <c r="H226" s="30"/>
    </row>
    <row r="227" spans="1:8" x14ac:dyDescent="0.25">
      <c r="A227" s="30" t="s">
        <v>9468</v>
      </c>
      <c r="B227" s="30" t="s">
        <v>302</v>
      </c>
      <c r="C227" s="31" t="s">
        <v>9469</v>
      </c>
      <c r="D227" s="31">
        <v>3720</v>
      </c>
      <c r="E227" s="49" t="s">
        <v>3779</v>
      </c>
      <c r="F227" s="327" t="s">
        <v>9504</v>
      </c>
      <c r="G227" s="1073">
        <v>45466.30972222222</v>
      </c>
      <c r="H227" s="30"/>
    </row>
    <row r="228" spans="1:8" x14ac:dyDescent="0.25">
      <c r="A228" s="30" t="s">
        <v>9468</v>
      </c>
      <c r="B228" s="30" t="s">
        <v>302</v>
      </c>
      <c r="C228" s="31" t="s">
        <v>9469</v>
      </c>
      <c r="D228" s="31">
        <v>3720</v>
      </c>
      <c r="E228" s="49" t="s">
        <v>3796</v>
      </c>
      <c r="F228" s="327" t="s">
        <v>9505</v>
      </c>
      <c r="G228" s="1073">
        <v>45466.30972222222</v>
      </c>
      <c r="H228" s="30"/>
    </row>
    <row r="229" spans="1:8" x14ac:dyDescent="0.25">
      <c r="A229" s="30" t="s">
        <v>9468</v>
      </c>
      <c r="B229" s="30" t="s">
        <v>302</v>
      </c>
      <c r="C229" s="31" t="s">
        <v>9469</v>
      </c>
      <c r="D229" s="31">
        <v>3720</v>
      </c>
      <c r="E229" s="49" t="s">
        <v>3813</v>
      </c>
      <c r="F229" s="327" t="s">
        <v>9506</v>
      </c>
      <c r="G229" s="1073">
        <v>45466.30972222222</v>
      </c>
      <c r="H229" s="30"/>
    </row>
    <row r="230" spans="1:8" x14ac:dyDescent="0.25">
      <c r="A230" s="30" t="s">
        <v>9468</v>
      </c>
      <c r="B230" s="30" t="s">
        <v>302</v>
      </c>
      <c r="C230" s="31" t="s">
        <v>9469</v>
      </c>
      <c r="D230" s="31">
        <v>3720</v>
      </c>
      <c r="E230" s="49" t="s">
        <v>3830</v>
      </c>
      <c r="F230" s="327" t="s">
        <v>9507</v>
      </c>
      <c r="G230" s="1073">
        <v>45466.30972222222</v>
      </c>
      <c r="H230" s="30"/>
    </row>
    <row r="231" spans="1:8" x14ac:dyDescent="0.25">
      <c r="A231" s="30" t="s">
        <v>9468</v>
      </c>
      <c r="B231" s="30" t="s">
        <v>302</v>
      </c>
      <c r="C231" s="31" t="s">
        <v>9469</v>
      </c>
      <c r="D231" s="31">
        <v>3720</v>
      </c>
      <c r="E231" s="49" t="s">
        <v>3847</v>
      </c>
      <c r="F231" s="327" t="s">
        <v>9508</v>
      </c>
      <c r="G231" s="1073">
        <v>45466.30972222222</v>
      </c>
      <c r="H231" s="30"/>
    </row>
    <row r="232" spans="1:8" x14ac:dyDescent="0.25">
      <c r="A232" s="30" t="s">
        <v>9468</v>
      </c>
      <c r="B232" s="30" t="s">
        <v>302</v>
      </c>
      <c r="C232" s="31" t="s">
        <v>9469</v>
      </c>
      <c r="D232" s="31">
        <v>3720</v>
      </c>
      <c r="E232" s="49" t="s">
        <v>3864</v>
      </c>
      <c r="F232" s="327" t="s">
        <v>9509</v>
      </c>
      <c r="G232" s="1073">
        <v>45466.30972222222</v>
      </c>
      <c r="H232" s="30"/>
    </row>
    <row r="233" spans="1:8" x14ac:dyDescent="0.25">
      <c r="A233" s="30" t="s">
        <v>9468</v>
      </c>
      <c r="B233" s="30" t="s">
        <v>302</v>
      </c>
      <c r="C233" s="31" t="s">
        <v>9469</v>
      </c>
      <c r="D233" s="31">
        <v>3720</v>
      </c>
      <c r="E233" s="49" t="s">
        <v>3881</v>
      </c>
      <c r="F233" s="327" t="s">
        <v>9510</v>
      </c>
      <c r="G233" s="1073">
        <v>45466.30972222222</v>
      </c>
      <c r="H233" s="30"/>
    </row>
    <row r="234" spans="1:8" x14ac:dyDescent="0.25">
      <c r="A234" s="30" t="s">
        <v>9468</v>
      </c>
      <c r="B234" s="30" t="s">
        <v>302</v>
      </c>
      <c r="C234" s="31" t="s">
        <v>9469</v>
      </c>
      <c r="D234" s="31">
        <v>3720</v>
      </c>
      <c r="E234" s="49" t="s">
        <v>3898</v>
      </c>
      <c r="F234" s="327" t="s">
        <v>9511</v>
      </c>
      <c r="G234" s="1073">
        <v>45466.30972222222</v>
      </c>
      <c r="H234" s="30"/>
    </row>
    <row r="235" spans="1:8" x14ac:dyDescent="0.25">
      <c r="A235" s="30" t="s">
        <v>9468</v>
      </c>
      <c r="B235" s="30" t="s">
        <v>302</v>
      </c>
      <c r="C235" s="31" t="s">
        <v>9469</v>
      </c>
      <c r="D235" s="31">
        <v>3720</v>
      </c>
      <c r="E235" s="49" t="s">
        <v>1169</v>
      </c>
      <c r="F235" s="327" t="s">
        <v>8416</v>
      </c>
      <c r="G235" s="1073">
        <v>45466.30972222222</v>
      </c>
      <c r="H235" s="30"/>
    </row>
    <row r="236" spans="1:8" x14ac:dyDescent="0.25">
      <c r="A236" s="30" t="s">
        <v>9468</v>
      </c>
      <c r="B236" s="30" t="s">
        <v>302</v>
      </c>
      <c r="C236" s="31" t="s">
        <v>9469</v>
      </c>
      <c r="D236" s="31">
        <v>3720</v>
      </c>
      <c r="E236" s="49" t="s">
        <v>3915</v>
      </c>
      <c r="F236" s="327" t="s">
        <v>9512</v>
      </c>
      <c r="G236" s="1073">
        <v>45466.30972222222</v>
      </c>
      <c r="H236" s="30"/>
    </row>
    <row r="237" spans="1:8" x14ac:dyDescent="0.25">
      <c r="A237" s="30" t="s">
        <v>9468</v>
      </c>
      <c r="B237" s="30" t="s">
        <v>302</v>
      </c>
      <c r="C237" s="31" t="s">
        <v>9469</v>
      </c>
      <c r="D237" s="31">
        <v>3720</v>
      </c>
      <c r="E237" s="49" t="s">
        <v>3932</v>
      </c>
      <c r="F237" s="327" t="s">
        <v>9513</v>
      </c>
      <c r="G237" s="1073">
        <v>45466.30972222222</v>
      </c>
      <c r="H237" s="30"/>
    </row>
    <row r="238" spans="1:8" x14ac:dyDescent="0.25">
      <c r="A238" s="30" t="s">
        <v>9468</v>
      </c>
      <c r="B238" s="30" t="s">
        <v>302</v>
      </c>
      <c r="C238" s="31" t="s">
        <v>9469</v>
      </c>
      <c r="D238" s="31">
        <v>3720</v>
      </c>
      <c r="E238" s="49" t="s">
        <v>3949</v>
      </c>
      <c r="F238" s="327" t="s">
        <v>9514</v>
      </c>
      <c r="G238" s="1073">
        <v>45466.30972222222</v>
      </c>
      <c r="H238" s="30"/>
    </row>
    <row r="239" spans="1:8" x14ac:dyDescent="0.25">
      <c r="A239" s="30" t="s">
        <v>9468</v>
      </c>
      <c r="B239" s="30" t="s">
        <v>302</v>
      </c>
      <c r="C239" s="31" t="s">
        <v>9469</v>
      </c>
      <c r="D239" s="31">
        <v>3720</v>
      </c>
      <c r="E239" s="49" t="s">
        <v>3966</v>
      </c>
      <c r="F239" s="327" t="s">
        <v>9515</v>
      </c>
      <c r="G239" s="1073">
        <v>45466.30972222222</v>
      </c>
      <c r="H239" s="30"/>
    </row>
    <row r="240" spans="1:8" x14ac:dyDescent="0.25">
      <c r="A240" s="30" t="s">
        <v>9468</v>
      </c>
      <c r="B240" s="30" t="s">
        <v>302</v>
      </c>
      <c r="C240" s="31" t="s">
        <v>9469</v>
      </c>
      <c r="D240" s="31">
        <v>3720</v>
      </c>
      <c r="E240" s="49" t="s">
        <v>1184</v>
      </c>
      <c r="F240" s="327" t="s">
        <v>8421</v>
      </c>
      <c r="G240" s="1073">
        <v>45466.30972222222</v>
      </c>
      <c r="H240" s="30"/>
    </row>
    <row r="241" spans="1:8" x14ac:dyDescent="0.25">
      <c r="A241" s="30" t="s">
        <v>9468</v>
      </c>
      <c r="B241" s="30" t="s">
        <v>302</v>
      </c>
      <c r="C241" s="31" t="s">
        <v>9469</v>
      </c>
      <c r="D241" s="31">
        <v>3720</v>
      </c>
      <c r="E241" s="49" t="s">
        <v>1199</v>
      </c>
      <c r="F241" s="327" t="s">
        <v>8427</v>
      </c>
      <c r="G241" s="1073">
        <v>45466.30972222222</v>
      </c>
      <c r="H241" s="30"/>
    </row>
    <row r="242" spans="1:8" x14ac:dyDescent="0.25">
      <c r="A242" s="30" t="s">
        <v>9468</v>
      </c>
      <c r="B242" s="30" t="s">
        <v>302</v>
      </c>
      <c r="C242" s="31" t="s">
        <v>9469</v>
      </c>
      <c r="D242" s="31">
        <v>3720</v>
      </c>
      <c r="E242" s="49" t="s">
        <v>1214</v>
      </c>
      <c r="F242" s="327" t="s">
        <v>8432</v>
      </c>
      <c r="G242" s="1073">
        <v>45466.30972222222</v>
      </c>
      <c r="H242" s="30"/>
    </row>
    <row r="243" spans="1:8" x14ac:dyDescent="0.25">
      <c r="A243" s="30" t="s">
        <v>9468</v>
      </c>
      <c r="B243" s="30" t="s">
        <v>302</v>
      </c>
      <c r="C243" s="31" t="s">
        <v>9469</v>
      </c>
      <c r="D243" s="31">
        <v>3720</v>
      </c>
      <c r="E243" s="49" t="s">
        <v>1231</v>
      </c>
      <c r="F243" s="327" t="s">
        <v>8437</v>
      </c>
      <c r="G243" s="1073">
        <v>45466.30972222222</v>
      </c>
      <c r="H243" s="30"/>
    </row>
    <row r="244" spans="1:8" x14ac:dyDescent="0.25">
      <c r="A244" s="30" t="s">
        <v>9468</v>
      </c>
      <c r="B244" s="30" t="s">
        <v>302</v>
      </c>
      <c r="C244" s="31" t="s">
        <v>9469</v>
      </c>
      <c r="D244" s="31">
        <v>3720</v>
      </c>
      <c r="E244" s="49" t="s">
        <v>1248</v>
      </c>
      <c r="F244" s="327" t="s">
        <v>8443</v>
      </c>
      <c r="G244" s="1073">
        <v>45466.30972222222</v>
      </c>
      <c r="H244" s="30"/>
    </row>
    <row r="245" spans="1:8" x14ac:dyDescent="0.25">
      <c r="A245" s="30" t="s">
        <v>9468</v>
      </c>
      <c r="B245" s="30" t="s">
        <v>302</v>
      </c>
      <c r="C245" s="31" t="s">
        <v>9469</v>
      </c>
      <c r="D245" s="31">
        <v>3720</v>
      </c>
      <c r="E245" s="49" t="s">
        <v>1265</v>
      </c>
      <c r="F245" s="327" t="s">
        <v>8449</v>
      </c>
      <c r="G245" s="1073">
        <v>45466.30972222222</v>
      </c>
      <c r="H245" s="30"/>
    </row>
    <row r="246" spans="1:8" x14ac:dyDescent="0.25">
      <c r="A246" s="30" t="s">
        <v>9468</v>
      </c>
      <c r="B246" s="30" t="s">
        <v>302</v>
      </c>
      <c r="C246" s="31" t="s">
        <v>9469</v>
      </c>
      <c r="D246" s="31">
        <v>3720</v>
      </c>
      <c r="E246" s="49" t="s">
        <v>1282</v>
      </c>
      <c r="F246" s="327" t="s">
        <v>8454</v>
      </c>
      <c r="G246" s="1073">
        <v>45466.30972222222</v>
      </c>
      <c r="H246" s="30"/>
    </row>
    <row r="247" spans="1:8" x14ac:dyDescent="0.25">
      <c r="A247" s="30" t="s">
        <v>9468</v>
      </c>
      <c r="B247" s="30" t="s">
        <v>302</v>
      </c>
      <c r="C247" s="31" t="s">
        <v>9469</v>
      </c>
      <c r="D247" s="31">
        <v>3720</v>
      </c>
      <c r="E247" s="49" t="s">
        <v>1299</v>
      </c>
      <c r="F247" s="327" t="s">
        <v>8460</v>
      </c>
      <c r="G247" s="1073">
        <v>45466.30972222222</v>
      </c>
      <c r="H247" s="30"/>
    </row>
    <row r="248" spans="1:8" x14ac:dyDescent="0.25">
      <c r="A248" s="30" t="s">
        <v>9468</v>
      </c>
      <c r="B248" s="30" t="s">
        <v>302</v>
      </c>
      <c r="C248" s="31" t="s">
        <v>9469</v>
      </c>
      <c r="D248" s="31">
        <v>3720</v>
      </c>
      <c r="E248" s="49" t="s">
        <v>1316</v>
      </c>
      <c r="F248" s="327" t="s">
        <v>8465</v>
      </c>
      <c r="G248" s="1073">
        <v>45466.30972222222</v>
      </c>
      <c r="H248" s="30"/>
    </row>
    <row r="249" spans="1:8" x14ac:dyDescent="0.25">
      <c r="A249" s="30" t="s">
        <v>9468</v>
      </c>
      <c r="B249" s="30" t="s">
        <v>302</v>
      </c>
      <c r="C249" s="31" t="s">
        <v>9469</v>
      </c>
      <c r="D249" s="31">
        <v>3720</v>
      </c>
      <c r="E249" s="49" t="s">
        <v>1333</v>
      </c>
      <c r="F249" s="327" t="s">
        <v>8470</v>
      </c>
      <c r="G249" s="1073">
        <v>45466.30972222222</v>
      </c>
      <c r="H249" s="30"/>
    </row>
    <row r="250" spans="1:8" x14ac:dyDescent="0.25">
      <c r="A250" s="30" t="s">
        <v>9468</v>
      </c>
      <c r="B250" s="30" t="s">
        <v>302</v>
      </c>
      <c r="C250" s="31" t="s">
        <v>9469</v>
      </c>
      <c r="D250" s="31">
        <v>3720</v>
      </c>
      <c r="E250" s="49" t="s">
        <v>1350</v>
      </c>
      <c r="F250" s="327" t="s">
        <v>8475</v>
      </c>
      <c r="G250" s="1073">
        <v>45466.30972222222</v>
      </c>
      <c r="H250" s="30"/>
    </row>
    <row r="251" spans="1:8" x14ac:dyDescent="0.25">
      <c r="A251" s="30" t="s">
        <v>9468</v>
      </c>
      <c r="B251" s="30" t="s">
        <v>302</v>
      </c>
      <c r="C251" s="31" t="s">
        <v>9469</v>
      </c>
      <c r="D251" s="31">
        <v>3720</v>
      </c>
      <c r="E251" s="49" t="s">
        <v>943</v>
      </c>
      <c r="F251" s="327" t="s">
        <v>8354</v>
      </c>
      <c r="G251" s="1073">
        <v>45466.30972222222</v>
      </c>
      <c r="H251" s="30"/>
    </row>
    <row r="252" spans="1:8" x14ac:dyDescent="0.25">
      <c r="A252" s="30" t="s">
        <v>9468</v>
      </c>
      <c r="B252" s="30" t="s">
        <v>302</v>
      </c>
      <c r="C252" s="31" t="s">
        <v>9469</v>
      </c>
      <c r="D252" s="31">
        <v>3720</v>
      </c>
      <c r="E252" s="49" t="s">
        <v>1367</v>
      </c>
      <c r="F252" s="327" t="s">
        <v>8479</v>
      </c>
      <c r="G252" s="1073">
        <v>45466.30972222222</v>
      </c>
      <c r="H252" s="30"/>
    </row>
    <row r="253" spans="1:8" x14ac:dyDescent="0.25">
      <c r="A253" s="30" t="s">
        <v>9468</v>
      </c>
      <c r="B253" s="30" t="s">
        <v>302</v>
      </c>
      <c r="C253" s="31" t="s">
        <v>9469</v>
      </c>
      <c r="D253" s="31">
        <v>3720</v>
      </c>
      <c r="E253" s="49" t="s">
        <v>1384</v>
      </c>
      <c r="F253" s="327" t="s">
        <v>8485</v>
      </c>
      <c r="G253" s="1073">
        <v>45466.30972222222</v>
      </c>
      <c r="H253" s="30"/>
    </row>
    <row r="254" spans="1:8" x14ac:dyDescent="0.25">
      <c r="A254" s="30" t="s">
        <v>9468</v>
      </c>
      <c r="B254" s="30" t="s">
        <v>302</v>
      </c>
      <c r="C254" s="31" t="s">
        <v>9469</v>
      </c>
      <c r="D254" s="31">
        <v>3720</v>
      </c>
      <c r="E254" s="49" t="s">
        <v>1401</v>
      </c>
      <c r="F254" s="327" t="s">
        <v>8489</v>
      </c>
      <c r="G254" s="1073">
        <v>45466.30972222222</v>
      </c>
      <c r="H254" s="30"/>
    </row>
    <row r="255" spans="1:8" x14ac:dyDescent="0.25">
      <c r="A255" s="30" t="s">
        <v>9468</v>
      </c>
      <c r="B255" s="30" t="s">
        <v>302</v>
      </c>
      <c r="C255" s="31" t="s">
        <v>9469</v>
      </c>
      <c r="D255" s="31">
        <v>3720</v>
      </c>
      <c r="E255" s="49" t="s">
        <v>1418</v>
      </c>
      <c r="F255" s="327" t="s">
        <v>8493</v>
      </c>
      <c r="G255" s="1073">
        <v>45466.30972222222</v>
      </c>
      <c r="H255" s="30"/>
    </row>
    <row r="256" spans="1:8" x14ac:dyDescent="0.25">
      <c r="A256" s="30" t="s">
        <v>9468</v>
      </c>
      <c r="B256" s="30" t="s">
        <v>302</v>
      </c>
      <c r="C256" s="31" t="s">
        <v>9469</v>
      </c>
      <c r="D256" s="31">
        <v>3720</v>
      </c>
      <c r="E256" s="49" t="s">
        <v>1435</v>
      </c>
      <c r="F256" s="327" t="s">
        <v>8497</v>
      </c>
      <c r="G256" s="1073">
        <v>45466.30972222222</v>
      </c>
      <c r="H256" s="30"/>
    </row>
    <row r="257" spans="1:8" x14ac:dyDescent="0.25">
      <c r="A257" s="30" t="s">
        <v>9468</v>
      </c>
      <c r="B257" s="30" t="s">
        <v>302</v>
      </c>
      <c r="C257" s="31" t="s">
        <v>9469</v>
      </c>
      <c r="D257" s="31">
        <v>3720</v>
      </c>
      <c r="E257" s="49" t="s">
        <v>1452</v>
      </c>
      <c r="F257" s="327" t="s">
        <v>8501</v>
      </c>
      <c r="G257" s="1073">
        <v>45466.30972222222</v>
      </c>
      <c r="H257" s="30"/>
    </row>
    <row r="258" spans="1:8" x14ac:dyDescent="0.25">
      <c r="A258" s="30" t="s">
        <v>9468</v>
      </c>
      <c r="B258" s="30" t="s">
        <v>302</v>
      </c>
      <c r="C258" s="31" t="s">
        <v>9469</v>
      </c>
      <c r="D258" s="31">
        <v>3720</v>
      </c>
      <c r="E258" s="49" t="s">
        <v>1469</v>
      </c>
      <c r="F258" s="327" t="s">
        <v>8505</v>
      </c>
      <c r="G258" s="1073">
        <v>45466.30972222222</v>
      </c>
      <c r="H258" s="30"/>
    </row>
    <row r="259" spans="1:8" x14ac:dyDescent="0.25">
      <c r="A259" s="30" t="s">
        <v>9468</v>
      </c>
      <c r="B259" s="30" t="s">
        <v>302</v>
      </c>
      <c r="C259" s="31" t="s">
        <v>9469</v>
      </c>
      <c r="D259" s="31">
        <v>3720</v>
      </c>
      <c r="E259" s="49" t="s">
        <v>1486</v>
      </c>
      <c r="F259" s="327" t="s">
        <v>8509</v>
      </c>
      <c r="G259" s="1073">
        <v>45466.30972222222</v>
      </c>
      <c r="H259" s="30"/>
    </row>
    <row r="260" spans="1:8" x14ac:dyDescent="0.25">
      <c r="A260" s="30" t="s">
        <v>9468</v>
      </c>
      <c r="B260" s="30" t="s">
        <v>302</v>
      </c>
      <c r="C260" s="31" t="s">
        <v>9469</v>
      </c>
      <c r="D260" s="31">
        <v>3720</v>
      </c>
      <c r="E260" s="49" t="s">
        <v>1503</v>
      </c>
      <c r="F260" s="327" t="s">
        <v>8513</v>
      </c>
      <c r="G260" s="1073">
        <v>45466.30972222222</v>
      </c>
      <c r="H260" s="30"/>
    </row>
    <row r="261" spans="1:8" x14ac:dyDescent="0.25">
      <c r="A261" s="30" t="s">
        <v>9468</v>
      </c>
      <c r="B261" s="30" t="s">
        <v>302</v>
      </c>
      <c r="C261" s="31" t="s">
        <v>9469</v>
      </c>
      <c r="D261" s="31">
        <v>3720</v>
      </c>
      <c r="E261" s="49" t="s">
        <v>1520</v>
      </c>
      <c r="F261" s="327" t="s">
        <v>8517</v>
      </c>
      <c r="G261" s="1073">
        <v>45466.30972222222</v>
      </c>
      <c r="H261" s="30"/>
    </row>
    <row r="262" spans="1:8" x14ac:dyDescent="0.25">
      <c r="A262" s="30" t="s">
        <v>9468</v>
      </c>
      <c r="B262" s="30" t="s">
        <v>302</v>
      </c>
      <c r="C262" s="31" t="s">
        <v>9469</v>
      </c>
      <c r="D262" s="31">
        <v>3720</v>
      </c>
      <c r="E262" s="49" t="s">
        <v>960</v>
      </c>
      <c r="F262" s="327" t="s">
        <v>8357</v>
      </c>
      <c r="G262" s="1073">
        <v>45466.30972222222</v>
      </c>
      <c r="H262" s="30"/>
    </row>
    <row r="263" spans="1:8" x14ac:dyDescent="0.25">
      <c r="A263" s="30" t="s">
        <v>9468</v>
      </c>
      <c r="B263" s="30" t="s">
        <v>302</v>
      </c>
      <c r="C263" s="31" t="s">
        <v>9469</v>
      </c>
      <c r="D263" s="31">
        <v>3720</v>
      </c>
      <c r="E263" s="49" t="s">
        <v>1537</v>
      </c>
      <c r="F263" s="327" t="s">
        <v>8521</v>
      </c>
      <c r="G263" s="1073">
        <v>45466.30972222222</v>
      </c>
      <c r="H263" s="30"/>
    </row>
    <row r="264" spans="1:8" x14ac:dyDescent="0.25">
      <c r="A264" s="30" t="s">
        <v>9468</v>
      </c>
      <c r="B264" s="30" t="s">
        <v>302</v>
      </c>
      <c r="C264" s="31" t="s">
        <v>9469</v>
      </c>
      <c r="D264" s="31">
        <v>3720</v>
      </c>
      <c r="E264" s="49" t="s">
        <v>1554</v>
      </c>
      <c r="F264" s="327" t="s">
        <v>8525</v>
      </c>
      <c r="G264" s="1073">
        <v>45466.30972222222</v>
      </c>
      <c r="H264" s="30"/>
    </row>
    <row r="265" spans="1:8" x14ac:dyDescent="0.25">
      <c r="A265" s="30" t="s">
        <v>9468</v>
      </c>
      <c r="B265" s="30" t="s">
        <v>302</v>
      </c>
      <c r="C265" s="31" t="s">
        <v>9469</v>
      </c>
      <c r="D265" s="31">
        <v>3720</v>
      </c>
      <c r="E265" s="49" t="s">
        <v>1571</v>
      </c>
      <c r="F265" s="327" t="s">
        <v>8529</v>
      </c>
      <c r="G265" s="1073">
        <v>45466.30972222222</v>
      </c>
      <c r="H265" s="30"/>
    </row>
    <row r="266" spans="1:8" x14ac:dyDescent="0.25">
      <c r="A266" s="30" t="s">
        <v>9468</v>
      </c>
      <c r="B266" s="30" t="s">
        <v>302</v>
      </c>
      <c r="C266" s="31" t="s">
        <v>9469</v>
      </c>
      <c r="D266" s="31">
        <v>3720</v>
      </c>
      <c r="E266" s="49" t="s">
        <v>1588</v>
      </c>
      <c r="F266" s="327" t="s">
        <v>8533</v>
      </c>
      <c r="G266" s="1073">
        <v>45466.30972222222</v>
      </c>
      <c r="H266" s="30"/>
    </row>
    <row r="267" spans="1:8" x14ac:dyDescent="0.25">
      <c r="A267" s="30" t="s">
        <v>9468</v>
      </c>
      <c r="B267" s="30" t="s">
        <v>302</v>
      </c>
      <c r="C267" s="31" t="s">
        <v>9469</v>
      </c>
      <c r="D267" s="31">
        <v>3720</v>
      </c>
      <c r="E267" s="49" t="s">
        <v>1605</v>
      </c>
      <c r="F267" s="327" t="s">
        <v>8537</v>
      </c>
      <c r="G267" s="1073">
        <v>45466.30972222222</v>
      </c>
      <c r="H267" s="30"/>
    </row>
    <row r="268" spans="1:8" x14ac:dyDescent="0.25">
      <c r="A268" s="30" t="s">
        <v>9468</v>
      </c>
      <c r="B268" s="30" t="s">
        <v>302</v>
      </c>
      <c r="C268" s="31" t="s">
        <v>9469</v>
      </c>
      <c r="D268" s="31">
        <v>3720</v>
      </c>
      <c r="E268" s="49" t="s">
        <v>1621</v>
      </c>
      <c r="F268" s="327" t="s">
        <v>8541</v>
      </c>
      <c r="G268" s="1073">
        <v>45466.30972222222</v>
      </c>
      <c r="H268" s="30"/>
    </row>
    <row r="269" spans="1:8" x14ac:dyDescent="0.25">
      <c r="A269" s="30" t="s">
        <v>9468</v>
      </c>
      <c r="B269" s="30" t="s">
        <v>302</v>
      </c>
      <c r="C269" s="31" t="s">
        <v>9469</v>
      </c>
      <c r="D269" s="31">
        <v>3720</v>
      </c>
      <c r="E269" s="49" t="s">
        <v>1638</v>
      </c>
      <c r="F269" s="327" t="s">
        <v>8545</v>
      </c>
      <c r="G269" s="1073">
        <v>45466.30972222222</v>
      </c>
      <c r="H269" s="30"/>
    </row>
    <row r="270" spans="1:8" x14ac:dyDescent="0.25">
      <c r="A270" s="30" t="s">
        <v>9468</v>
      </c>
      <c r="B270" s="30" t="s">
        <v>302</v>
      </c>
      <c r="C270" s="31" t="s">
        <v>9469</v>
      </c>
      <c r="D270" s="31">
        <v>3720</v>
      </c>
      <c r="E270" s="49" t="s">
        <v>1655</v>
      </c>
      <c r="F270" s="327" t="s">
        <v>8549</v>
      </c>
      <c r="G270" s="1073">
        <v>45466.30972222222</v>
      </c>
      <c r="H270" s="30"/>
    </row>
    <row r="271" spans="1:8" x14ac:dyDescent="0.25">
      <c r="A271" s="30" t="s">
        <v>9468</v>
      </c>
      <c r="B271" s="30" t="s">
        <v>302</v>
      </c>
      <c r="C271" s="31" t="s">
        <v>9469</v>
      </c>
      <c r="D271" s="31">
        <v>3720</v>
      </c>
      <c r="E271" s="49" t="s">
        <v>1672</v>
      </c>
      <c r="F271" s="327" t="s">
        <v>8553</v>
      </c>
      <c r="G271" s="1073">
        <v>45466.30972222222</v>
      </c>
      <c r="H271" s="30"/>
    </row>
    <row r="272" spans="1:8" x14ac:dyDescent="0.25">
      <c r="A272" s="30" t="s">
        <v>9468</v>
      </c>
      <c r="B272" s="30" t="s">
        <v>302</v>
      </c>
      <c r="C272" s="31" t="s">
        <v>9469</v>
      </c>
      <c r="D272" s="31">
        <v>3720</v>
      </c>
      <c r="E272" s="49" t="s">
        <v>1689</v>
      </c>
      <c r="F272" s="327" t="s">
        <v>8557</v>
      </c>
      <c r="G272" s="1073">
        <v>45466.30972222222</v>
      </c>
      <c r="H272" s="30"/>
    </row>
    <row r="273" spans="1:8" x14ac:dyDescent="0.25">
      <c r="A273" s="30" t="s">
        <v>9468</v>
      </c>
      <c r="B273" s="30" t="s">
        <v>302</v>
      </c>
      <c r="C273" s="31" t="s">
        <v>9469</v>
      </c>
      <c r="D273" s="31">
        <v>3720</v>
      </c>
      <c r="E273" s="49" t="s">
        <v>798</v>
      </c>
      <c r="F273" s="327" t="s">
        <v>8359</v>
      </c>
      <c r="G273" s="1073">
        <v>45466.30972222222</v>
      </c>
      <c r="H273" s="30"/>
    </row>
    <row r="274" spans="1:8" x14ac:dyDescent="0.25">
      <c r="A274" s="30" t="s">
        <v>9468</v>
      </c>
      <c r="B274" s="30" t="s">
        <v>302</v>
      </c>
      <c r="C274" s="31" t="s">
        <v>9469</v>
      </c>
      <c r="D274" s="31">
        <v>3720</v>
      </c>
      <c r="E274" s="49" t="s">
        <v>1706</v>
      </c>
      <c r="F274" s="327" t="s">
        <v>8561</v>
      </c>
      <c r="G274" s="1073">
        <v>45466.30972222222</v>
      </c>
      <c r="H274" s="30"/>
    </row>
    <row r="275" spans="1:8" x14ac:dyDescent="0.25">
      <c r="A275" s="30" t="s">
        <v>9468</v>
      </c>
      <c r="B275" s="30" t="s">
        <v>302</v>
      </c>
      <c r="C275" s="31" t="s">
        <v>9469</v>
      </c>
      <c r="D275" s="31">
        <v>3720</v>
      </c>
      <c r="E275" s="49" t="s">
        <v>1723</v>
      </c>
      <c r="F275" s="327" t="s">
        <v>8563</v>
      </c>
      <c r="G275" s="1073">
        <v>45466.30972222222</v>
      </c>
      <c r="H275" s="30"/>
    </row>
    <row r="276" spans="1:8" x14ac:dyDescent="0.25">
      <c r="A276" s="30" t="s">
        <v>9468</v>
      </c>
      <c r="B276" s="30" t="s">
        <v>302</v>
      </c>
      <c r="C276" s="31" t="s">
        <v>9469</v>
      </c>
      <c r="D276" s="31">
        <v>3720</v>
      </c>
      <c r="E276" s="49" t="s">
        <v>1740</v>
      </c>
      <c r="F276" s="327" t="s">
        <v>8565</v>
      </c>
      <c r="G276" s="1073">
        <v>45466.30972222222</v>
      </c>
      <c r="H276" s="30"/>
    </row>
    <row r="277" spans="1:8" x14ac:dyDescent="0.25">
      <c r="A277" s="30" t="s">
        <v>9468</v>
      </c>
      <c r="B277" s="30" t="s">
        <v>302</v>
      </c>
      <c r="C277" s="31" t="s">
        <v>9469</v>
      </c>
      <c r="D277" s="31">
        <v>3720</v>
      </c>
      <c r="E277" s="49" t="s">
        <v>1757</v>
      </c>
      <c r="F277" s="327" t="s">
        <v>8567</v>
      </c>
      <c r="G277" s="1073">
        <v>45466.30972222222</v>
      </c>
      <c r="H277" s="30"/>
    </row>
    <row r="278" spans="1:8" x14ac:dyDescent="0.25">
      <c r="A278" s="30" t="s">
        <v>9468</v>
      </c>
      <c r="B278" s="30" t="s">
        <v>302</v>
      </c>
      <c r="C278" s="31" t="s">
        <v>9469</v>
      </c>
      <c r="D278" s="31">
        <v>3720</v>
      </c>
      <c r="E278" s="49" t="s">
        <v>1774</v>
      </c>
      <c r="F278" s="327" t="s">
        <v>8569</v>
      </c>
      <c r="G278" s="1073">
        <v>45466.30972222222</v>
      </c>
      <c r="H278" s="30"/>
    </row>
    <row r="279" spans="1:8" x14ac:dyDescent="0.25">
      <c r="A279" s="30" t="s">
        <v>9468</v>
      </c>
      <c r="B279" s="30" t="s">
        <v>302</v>
      </c>
      <c r="C279" s="31" t="s">
        <v>9469</v>
      </c>
      <c r="D279" s="31">
        <v>3720</v>
      </c>
      <c r="E279" s="49" t="s">
        <v>1791</v>
      </c>
      <c r="F279" s="327" t="s">
        <v>8571</v>
      </c>
      <c r="G279" s="1073">
        <v>45466.30972222222</v>
      </c>
      <c r="H279" s="30"/>
    </row>
    <row r="280" spans="1:8" x14ac:dyDescent="0.25">
      <c r="A280" s="30" t="s">
        <v>9468</v>
      </c>
      <c r="B280" s="30" t="s">
        <v>302</v>
      </c>
      <c r="C280" s="31" t="s">
        <v>9469</v>
      </c>
      <c r="D280" s="31">
        <v>3720</v>
      </c>
      <c r="E280" s="49" t="s">
        <v>1808</v>
      </c>
      <c r="F280" s="327" t="s">
        <v>8573</v>
      </c>
      <c r="G280" s="1073">
        <v>45466.30972222222</v>
      </c>
      <c r="H280" s="30"/>
    </row>
    <row r="281" spans="1:8" x14ac:dyDescent="0.25">
      <c r="A281" s="30" t="s">
        <v>9468</v>
      </c>
      <c r="B281" s="30" t="s">
        <v>302</v>
      </c>
      <c r="C281" s="31" t="s">
        <v>9469</v>
      </c>
      <c r="D281" s="31">
        <v>3720</v>
      </c>
      <c r="E281" s="49" t="s">
        <v>1825</v>
      </c>
      <c r="F281" s="327" t="s">
        <v>8575</v>
      </c>
      <c r="G281" s="1073">
        <v>45466.30972222222</v>
      </c>
      <c r="H281" s="30"/>
    </row>
    <row r="282" spans="1:8" x14ac:dyDescent="0.25">
      <c r="A282" s="30" t="s">
        <v>9468</v>
      </c>
      <c r="B282" s="30" t="s">
        <v>302</v>
      </c>
      <c r="C282" s="31" t="s">
        <v>9469</v>
      </c>
      <c r="D282" s="31">
        <v>3720</v>
      </c>
      <c r="E282" s="49" t="s">
        <v>1842</v>
      </c>
      <c r="F282" s="327" t="s">
        <v>8577</v>
      </c>
      <c r="G282" s="1073">
        <v>45466.30972222222</v>
      </c>
      <c r="H282" s="30"/>
    </row>
    <row r="283" spans="1:8" x14ac:dyDescent="0.25">
      <c r="A283" s="30" t="s">
        <v>9468</v>
      </c>
      <c r="B283" s="30" t="s">
        <v>302</v>
      </c>
      <c r="C283" s="31" t="s">
        <v>9469</v>
      </c>
      <c r="D283" s="31">
        <v>3720</v>
      </c>
      <c r="E283" s="49" t="s">
        <v>1859</v>
      </c>
      <c r="F283" s="327" t="s">
        <v>8579</v>
      </c>
      <c r="G283" s="1073">
        <v>45466.30972222222</v>
      </c>
      <c r="H283" s="30"/>
    </row>
    <row r="284" spans="1:8" x14ac:dyDescent="0.25">
      <c r="A284" s="30" t="s">
        <v>9468</v>
      </c>
      <c r="B284" s="30" t="s">
        <v>302</v>
      </c>
      <c r="C284" s="31" t="s">
        <v>9469</v>
      </c>
      <c r="D284" s="31">
        <v>3720</v>
      </c>
      <c r="E284" s="49" t="s">
        <v>993</v>
      </c>
      <c r="F284" s="327" t="s">
        <v>8361</v>
      </c>
      <c r="G284" s="1073">
        <v>45466.30972222222</v>
      </c>
      <c r="H284" s="30"/>
    </row>
    <row r="285" spans="1:8" x14ac:dyDescent="0.25">
      <c r="A285" s="30" t="s">
        <v>9468</v>
      </c>
      <c r="B285" s="30" t="s">
        <v>302</v>
      </c>
      <c r="C285" s="31" t="s">
        <v>9469</v>
      </c>
      <c r="D285" s="31">
        <v>3720</v>
      </c>
      <c r="E285" s="49" t="s">
        <v>1876</v>
      </c>
      <c r="F285" s="327" t="s">
        <v>8581</v>
      </c>
      <c r="G285" s="1073">
        <v>45466.30972222222</v>
      </c>
      <c r="H285" s="30"/>
    </row>
    <row r="286" spans="1:8" x14ac:dyDescent="0.25">
      <c r="A286" s="30" t="s">
        <v>9468</v>
      </c>
      <c r="B286" s="30" t="s">
        <v>302</v>
      </c>
      <c r="C286" s="31" t="s">
        <v>9469</v>
      </c>
      <c r="D286" s="31">
        <v>3720</v>
      </c>
      <c r="E286" s="49" t="s">
        <v>1893</v>
      </c>
      <c r="F286" s="327" t="s">
        <v>8583</v>
      </c>
      <c r="G286" s="1073">
        <v>45466.30972222222</v>
      </c>
      <c r="H286" s="30"/>
    </row>
    <row r="287" spans="1:8" x14ac:dyDescent="0.25">
      <c r="A287" s="30" t="s">
        <v>9468</v>
      </c>
      <c r="B287" s="30" t="s">
        <v>302</v>
      </c>
      <c r="C287" s="31" t="s">
        <v>9469</v>
      </c>
      <c r="D287" s="31">
        <v>3720</v>
      </c>
      <c r="E287" s="49" t="s">
        <v>1910</v>
      </c>
      <c r="F287" s="327" t="s">
        <v>8585</v>
      </c>
      <c r="G287" s="1073">
        <v>45466.30972222222</v>
      </c>
      <c r="H287" s="30"/>
    </row>
    <row r="288" spans="1:8" x14ac:dyDescent="0.25">
      <c r="A288" s="30" t="s">
        <v>9468</v>
      </c>
      <c r="B288" s="30" t="s">
        <v>302</v>
      </c>
      <c r="C288" s="31" t="s">
        <v>9469</v>
      </c>
      <c r="D288" s="31">
        <v>3720</v>
      </c>
      <c r="E288" s="49" t="s">
        <v>1927</v>
      </c>
      <c r="F288" s="327" t="s">
        <v>8587</v>
      </c>
      <c r="G288" s="1073">
        <v>45466.30972222222</v>
      </c>
      <c r="H288" s="30"/>
    </row>
    <row r="289" spans="1:8" x14ac:dyDescent="0.25">
      <c r="A289" s="30" t="s">
        <v>9468</v>
      </c>
      <c r="B289" s="30" t="s">
        <v>302</v>
      </c>
      <c r="C289" s="31" t="s">
        <v>9469</v>
      </c>
      <c r="D289" s="31">
        <v>3720</v>
      </c>
      <c r="E289" s="49" t="s">
        <v>1944</v>
      </c>
      <c r="F289" s="327" t="s">
        <v>8589</v>
      </c>
      <c r="G289" s="1073">
        <v>45466.30972222222</v>
      </c>
      <c r="H289" s="30"/>
    </row>
    <row r="290" spans="1:8" x14ac:dyDescent="0.25">
      <c r="A290" s="30" t="s">
        <v>9468</v>
      </c>
      <c r="B290" s="30" t="s">
        <v>302</v>
      </c>
      <c r="C290" s="31" t="s">
        <v>9469</v>
      </c>
      <c r="D290" s="31">
        <v>3720</v>
      </c>
      <c r="E290" s="49" t="s">
        <v>1961</v>
      </c>
      <c r="F290" s="327" t="s">
        <v>8591</v>
      </c>
      <c r="G290" s="1073">
        <v>45466.30972222222</v>
      </c>
      <c r="H290" s="30"/>
    </row>
    <row r="291" spans="1:8" x14ac:dyDescent="0.25">
      <c r="A291" s="30" t="s">
        <v>9468</v>
      </c>
      <c r="B291" s="30" t="s">
        <v>302</v>
      </c>
      <c r="C291" s="31" t="s">
        <v>9469</v>
      </c>
      <c r="D291" s="31">
        <v>3720</v>
      </c>
      <c r="E291" s="49" t="s">
        <v>1978</v>
      </c>
      <c r="F291" s="327" t="s">
        <v>8593</v>
      </c>
      <c r="G291" s="1073">
        <v>45466.30972222222</v>
      </c>
      <c r="H291" s="30"/>
    </row>
    <row r="292" spans="1:8" x14ac:dyDescent="0.25">
      <c r="A292" s="30" t="s">
        <v>9468</v>
      </c>
      <c r="B292" s="30" t="s">
        <v>302</v>
      </c>
      <c r="C292" s="31" t="s">
        <v>9469</v>
      </c>
      <c r="D292" s="31">
        <v>3720</v>
      </c>
      <c r="E292" s="49" t="s">
        <v>1995</v>
      </c>
      <c r="F292" s="327" t="s">
        <v>8595</v>
      </c>
      <c r="G292" s="1073">
        <v>45466.30972222222</v>
      </c>
      <c r="H292" s="30"/>
    </row>
    <row r="293" spans="1:8" x14ac:dyDescent="0.25">
      <c r="A293" s="30" t="s">
        <v>9468</v>
      </c>
      <c r="B293" s="30" t="s">
        <v>302</v>
      </c>
      <c r="C293" s="31" t="s">
        <v>9469</v>
      </c>
      <c r="D293" s="31">
        <v>3720</v>
      </c>
      <c r="E293" s="49" t="s">
        <v>2011</v>
      </c>
      <c r="F293" s="327" t="s">
        <v>8598</v>
      </c>
      <c r="G293" s="1073">
        <v>45466.30972222222</v>
      </c>
      <c r="H293" s="30"/>
    </row>
    <row r="294" spans="1:8" x14ac:dyDescent="0.25">
      <c r="A294" s="30" t="s">
        <v>9468</v>
      </c>
      <c r="B294" s="30" t="s">
        <v>302</v>
      </c>
      <c r="C294" s="31" t="s">
        <v>9469</v>
      </c>
      <c r="D294" s="31">
        <v>3720</v>
      </c>
      <c r="E294" s="49" t="s">
        <v>2028</v>
      </c>
      <c r="F294" s="327" t="s">
        <v>8600</v>
      </c>
      <c r="G294" s="1073">
        <v>45466.30972222222</v>
      </c>
      <c r="H294" s="30"/>
    </row>
    <row r="295" spans="1:8" x14ac:dyDescent="0.25">
      <c r="A295" s="30" t="s">
        <v>9468</v>
      </c>
      <c r="B295" s="30" t="s">
        <v>302</v>
      </c>
      <c r="C295" s="31" t="s">
        <v>9469</v>
      </c>
      <c r="D295" s="31">
        <v>3720</v>
      </c>
      <c r="E295" s="49" t="s">
        <v>801</v>
      </c>
      <c r="F295" s="327" t="s">
        <v>8363</v>
      </c>
      <c r="G295" s="1073">
        <v>45466.30972222222</v>
      </c>
      <c r="H295" s="30"/>
    </row>
    <row r="296" spans="1:8" x14ac:dyDescent="0.25">
      <c r="A296" s="30" t="s">
        <v>9468</v>
      </c>
      <c r="B296" s="30" t="s">
        <v>302</v>
      </c>
      <c r="C296" s="31" t="s">
        <v>9469</v>
      </c>
      <c r="D296" s="31">
        <v>3720</v>
      </c>
      <c r="E296" s="49" t="s">
        <v>2045</v>
      </c>
      <c r="F296" s="327" t="s">
        <v>8602</v>
      </c>
      <c r="G296" s="1073">
        <v>45466.30972222222</v>
      </c>
      <c r="H296" s="30"/>
    </row>
    <row r="297" spans="1:8" x14ac:dyDescent="0.25">
      <c r="A297" s="30" t="s">
        <v>9468</v>
      </c>
      <c r="B297" s="30" t="s">
        <v>302</v>
      </c>
      <c r="C297" s="31" t="s">
        <v>9469</v>
      </c>
      <c r="D297" s="31">
        <v>3720</v>
      </c>
      <c r="E297" s="49" t="s">
        <v>2062</v>
      </c>
      <c r="F297" s="327" t="s">
        <v>8604</v>
      </c>
      <c r="G297" s="1073">
        <v>45466.30972222222</v>
      </c>
      <c r="H297" s="30"/>
    </row>
    <row r="298" spans="1:8" x14ac:dyDescent="0.25">
      <c r="A298" s="30" t="s">
        <v>9468</v>
      </c>
      <c r="B298" s="30" t="s">
        <v>302</v>
      </c>
      <c r="C298" s="31" t="s">
        <v>9469</v>
      </c>
      <c r="D298" s="31">
        <v>3720</v>
      </c>
      <c r="E298" s="49" t="s">
        <v>2079</v>
      </c>
      <c r="F298" s="327" t="s">
        <v>8606</v>
      </c>
      <c r="G298" s="1073">
        <v>45466.30972222222</v>
      </c>
      <c r="H298" s="30"/>
    </row>
    <row r="299" spans="1:8" x14ac:dyDescent="0.25">
      <c r="A299" s="30" t="s">
        <v>9468</v>
      </c>
      <c r="B299" s="30" t="s">
        <v>302</v>
      </c>
      <c r="C299" s="31" t="s">
        <v>9469</v>
      </c>
      <c r="D299" s="31">
        <v>3720</v>
      </c>
      <c r="E299" s="49" t="s">
        <v>2096</v>
      </c>
      <c r="F299" s="327" t="s">
        <v>8608</v>
      </c>
      <c r="G299" s="1073">
        <v>45466.30972222222</v>
      </c>
      <c r="H299" s="30"/>
    </row>
    <row r="300" spans="1:8" x14ac:dyDescent="0.25">
      <c r="A300" s="30" t="s">
        <v>9468</v>
      </c>
      <c r="B300" s="30" t="s">
        <v>302</v>
      </c>
      <c r="C300" s="31" t="s">
        <v>9469</v>
      </c>
      <c r="D300" s="31">
        <v>3720</v>
      </c>
      <c r="E300" s="49" t="s">
        <v>2113</v>
      </c>
      <c r="F300" s="327" t="s">
        <v>8610</v>
      </c>
      <c r="G300" s="1073">
        <v>45466.30972222222</v>
      </c>
      <c r="H300" s="30"/>
    </row>
    <row r="301" spans="1:8" x14ac:dyDescent="0.25">
      <c r="A301" s="30" t="s">
        <v>9468</v>
      </c>
      <c r="B301" s="30" t="s">
        <v>302</v>
      </c>
      <c r="C301" s="31" t="s">
        <v>9469</v>
      </c>
      <c r="D301" s="31">
        <v>3720</v>
      </c>
      <c r="E301" s="49" t="s">
        <v>2130</v>
      </c>
      <c r="F301" s="327" t="s">
        <v>8612</v>
      </c>
      <c r="G301" s="1073">
        <v>45466.30972222222</v>
      </c>
      <c r="H301" s="30"/>
    </row>
    <row r="302" spans="1:8" x14ac:dyDescent="0.25">
      <c r="A302" s="30" t="s">
        <v>9468</v>
      </c>
      <c r="B302" s="30" t="s">
        <v>302</v>
      </c>
      <c r="C302" s="31" t="s">
        <v>9469</v>
      </c>
      <c r="D302" s="31">
        <v>3720</v>
      </c>
      <c r="E302" s="49" t="s">
        <v>2147</v>
      </c>
      <c r="F302" s="327" t="s">
        <v>8614</v>
      </c>
      <c r="G302" s="1073">
        <v>45466.30972222222</v>
      </c>
      <c r="H302" s="30"/>
    </row>
    <row r="303" spans="1:8" x14ac:dyDescent="0.25">
      <c r="A303" s="30" t="s">
        <v>9468</v>
      </c>
      <c r="B303" s="30" t="s">
        <v>302</v>
      </c>
      <c r="C303" s="31" t="s">
        <v>9469</v>
      </c>
      <c r="D303" s="31">
        <v>3720</v>
      </c>
      <c r="E303" s="49" t="s">
        <v>2164</v>
      </c>
      <c r="F303" s="327" t="s">
        <v>8616</v>
      </c>
      <c r="G303" s="1073">
        <v>45466.30972222222</v>
      </c>
      <c r="H303" s="30"/>
    </row>
    <row r="304" spans="1:8" x14ac:dyDescent="0.25">
      <c r="A304" s="30" t="s">
        <v>9468</v>
      </c>
      <c r="B304" s="30" t="s">
        <v>302</v>
      </c>
      <c r="C304" s="31" t="s">
        <v>9469</v>
      </c>
      <c r="D304" s="31">
        <v>3720</v>
      </c>
      <c r="E304" s="49" t="s">
        <v>2181</v>
      </c>
      <c r="F304" s="327" t="s">
        <v>8618</v>
      </c>
      <c r="G304" s="1073">
        <v>45466.30972222222</v>
      </c>
      <c r="H304" s="30"/>
    </row>
    <row r="305" spans="1:8" x14ac:dyDescent="0.25">
      <c r="A305" s="30" t="s">
        <v>9468</v>
      </c>
      <c r="B305" s="30" t="s">
        <v>302</v>
      </c>
      <c r="C305" s="31" t="s">
        <v>9469</v>
      </c>
      <c r="D305" s="31">
        <v>3720</v>
      </c>
      <c r="E305" s="49" t="s">
        <v>2198</v>
      </c>
      <c r="F305" s="327" t="s">
        <v>8620</v>
      </c>
      <c r="G305" s="1073">
        <v>45466.30972222222</v>
      </c>
      <c r="H305" s="30"/>
    </row>
    <row r="306" spans="1:8" x14ac:dyDescent="0.25">
      <c r="A306" s="30" t="s">
        <v>9468</v>
      </c>
      <c r="B306" s="30" t="s">
        <v>302</v>
      </c>
      <c r="C306" s="31" t="s">
        <v>9469</v>
      </c>
      <c r="D306" s="31">
        <v>3720</v>
      </c>
      <c r="E306" s="49" t="s">
        <v>1025</v>
      </c>
      <c r="F306" s="327" t="s">
        <v>8367</v>
      </c>
      <c r="G306" s="1073">
        <v>45466.30972222222</v>
      </c>
      <c r="H306" s="30"/>
    </row>
    <row r="307" spans="1:8" x14ac:dyDescent="0.25">
      <c r="A307" s="30" t="s">
        <v>9468</v>
      </c>
      <c r="B307" s="30" t="s">
        <v>302</v>
      </c>
      <c r="C307" s="31" t="s">
        <v>9469</v>
      </c>
      <c r="D307" s="31">
        <v>3720</v>
      </c>
      <c r="E307" s="49" t="s">
        <v>2215</v>
      </c>
      <c r="F307" s="327" t="s">
        <v>8622</v>
      </c>
      <c r="G307" s="1073">
        <v>45466.30972222222</v>
      </c>
      <c r="H307" s="30"/>
    </row>
    <row r="308" spans="1:8" x14ac:dyDescent="0.25">
      <c r="A308" s="30" t="s">
        <v>9468</v>
      </c>
      <c r="B308" s="30" t="s">
        <v>302</v>
      </c>
      <c r="C308" s="31" t="s">
        <v>9469</v>
      </c>
      <c r="D308" s="31">
        <v>3720</v>
      </c>
      <c r="E308" s="49" t="s">
        <v>2232</v>
      </c>
      <c r="F308" s="327" t="s">
        <v>8624</v>
      </c>
      <c r="G308" s="1073">
        <v>45466.30972222222</v>
      </c>
      <c r="H308" s="30"/>
    </row>
    <row r="309" spans="1:8" x14ac:dyDescent="0.25">
      <c r="A309" s="30" t="s">
        <v>9468</v>
      </c>
      <c r="B309" s="30" t="s">
        <v>302</v>
      </c>
      <c r="C309" s="31" t="s">
        <v>9469</v>
      </c>
      <c r="D309" s="31">
        <v>3720</v>
      </c>
      <c r="E309" s="49" t="s">
        <v>2249</v>
      </c>
      <c r="F309" s="327" t="s">
        <v>8626</v>
      </c>
      <c r="G309" s="1073">
        <v>45466.30972222222</v>
      </c>
      <c r="H309" s="30"/>
    </row>
    <row r="310" spans="1:8" x14ac:dyDescent="0.25">
      <c r="A310" s="30" t="s">
        <v>9468</v>
      </c>
      <c r="B310" s="30" t="s">
        <v>302</v>
      </c>
      <c r="C310" s="31" t="s">
        <v>9469</v>
      </c>
      <c r="D310" s="31">
        <v>3720</v>
      </c>
      <c r="E310" s="49" t="s">
        <v>2266</v>
      </c>
      <c r="F310" s="327" t="s">
        <v>8628</v>
      </c>
      <c r="G310" s="1073">
        <v>45466.30972222222</v>
      </c>
      <c r="H310" s="30"/>
    </row>
    <row r="311" spans="1:8" x14ac:dyDescent="0.25">
      <c r="A311" s="30" t="s">
        <v>9468</v>
      </c>
      <c r="B311" s="30" t="s">
        <v>302</v>
      </c>
      <c r="C311" s="31" t="s">
        <v>9469</v>
      </c>
      <c r="D311" s="31">
        <v>3720</v>
      </c>
      <c r="E311" s="49" t="s">
        <v>2283</v>
      </c>
      <c r="F311" s="327" t="s">
        <v>8630</v>
      </c>
      <c r="G311" s="1073">
        <v>45466.30972222222</v>
      </c>
      <c r="H311" s="30"/>
    </row>
    <row r="312" spans="1:8" x14ac:dyDescent="0.25">
      <c r="A312" s="30" t="s">
        <v>9468</v>
      </c>
      <c r="B312" s="30" t="s">
        <v>302</v>
      </c>
      <c r="C312" s="31" t="s">
        <v>9469</v>
      </c>
      <c r="D312" s="31">
        <v>3720</v>
      </c>
      <c r="E312" s="49" t="s">
        <v>2300</v>
      </c>
      <c r="F312" s="327" t="s">
        <v>8632</v>
      </c>
      <c r="G312" s="1073">
        <v>45466.30972222222</v>
      </c>
      <c r="H312" s="30"/>
    </row>
    <row r="313" spans="1:8" x14ac:dyDescent="0.25">
      <c r="A313" s="30" t="s">
        <v>9468</v>
      </c>
      <c r="B313" s="30" t="s">
        <v>302</v>
      </c>
      <c r="C313" s="31" t="s">
        <v>9469</v>
      </c>
      <c r="D313" s="31">
        <v>3720</v>
      </c>
      <c r="E313" s="49" t="s">
        <v>2317</v>
      </c>
      <c r="F313" s="327" t="s">
        <v>8634</v>
      </c>
      <c r="G313" s="1073">
        <v>45466.30972222222</v>
      </c>
      <c r="H313" s="30"/>
    </row>
    <row r="314" spans="1:8" x14ac:dyDescent="0.25">
      <c r="A314" s="30" t="s">
        <v>9468</v>
      </c>
      <c r="B314" s="30" t="s">
        <v>302</v>
      </c>
      <c r="C314" s="31" t="s">
        <v>9469</v>
      </c>
      <c r="D314" s="31">
        <v>3720</v>
      </c>
      <c r="E314" s="49" t="s">
        <v>2334</v>
      </c>
      <c r="F314" s="327" t="s">
        <v>8636</v>
      </c>
      <c r="G314" s="1073">
        <v>45466.30972222222</v>
      </c>
      <c r="H314" s="30"/>
    </row>
    <row r="315" spans="1:8" x14ac:dyDescent="0.25">
      <c r="A315" s="30" t="s">
        <v>9468</v>
      </c>
      <c r="B315" s="30" t="s">
        <v>302</v>
      </c>
      <c r="C315" s="31" t="s">
        <v>9469</v>
      </c>
      <c r="D315" s="31">
        <v>3720</v>
      </c>
      <c r="E315" s="49" t="s">
        <v>2351</v>
      </c>
      <c r="F315" s="327" t="s">
        <v>8638</v>
      </c>
      <c r="G315" s="1073">
        <v>45466.30972222222</v>
      </c>
      <c r="H315" s="30"/>
    </row>
    <row r="316" spans="1:8" x14ac:dyDescent="0.25">
      <c r="A316" s="30" t="s">
        <v>9468</v>
      </c>
      <c r="B316" s="30" t="s">
        <v>302</v>
      </c>
      <c r="C316" s="31" t="s">
        <v>9469</v>
      </c>
      <c r="D316" s="31">
        <v>3720</v>
      </c>
      <c r="E316" s="49" t="s">
        <v>2368</v>
      </c>
      <c r="F316" s="327" t="s">
        <v>8640</v>
      </c>
      <c r="G316" s="1073">
        <v>45466.30972222222</v>
      </c>
      <c r="H316" s="30"/>
    </row>
    <row r="317" spans="1:8" x14ac:dyDescent="0.25">
      <c r="A317" s="30" t="s">
        <v>9468</v>
      </c>
      <c r="B317" s="30" t="s">
        <v>302</v>
      </c>
      <c r="C317" s="31" t="s">
        <v>9469</v>
      </c>
      <c r="D317" s="31">
        <v>3720</v>
      </c>
      <c r="E317" s="49" t="s">
        <v>805</v>
      </c>
      <c r="F317" s="327" t="s">
        <v>8371</v>
      </c>
      <c r="G317" s="1073">
        <v>45466.30972222222</v>
      </c>
      <c r="H317" s="30"/>
    </row>
    <row r="318" spans="1:8" x14ac:dyDescent="0.25">
      <c r="A318" s="30" t="s">
        <v>9468</v>
      </c>
      <c r="B318" s="30" t="s">
        <v>302</v>
      </c>
      <c r="C318" s="31" t="s">
        <v>9469</v>
      </c>
      <c r="D318" s="31">
        <v>3720</v>
      </c>
      <c r="E318" s="49" t="s">
        <v>2385</v>
      </c>
      <c r="F318" s="327" t="s">
        <v>8642</v>
      </c>
      <c r="G318" s="1073">
        <v>45466.30972222222</v>
      </c>
      <c r="H318" s="30"/>
    </row>
    <row r="319" spans="1:8" x14ac:dyDescent="0.25">
      <c r="A319" s="30" t="s">
        <v>9468</v>
      </c>
      <c r="B319" s="30" t="s">
        <v>302</v>
      </c>
      <c r="C319" s="31" t="s">
        <v>9469</v>
      </c>
      <c r="D319" s="31">
        <v>3720</v>
      </c>
      <c r="E319" s="49" t="s">
        <v>2402</v>
      </c>
      <c r="F319" s="327" t="s">
        <v>8644</v>
      </c>
      <c r="G319" s="1073">
        <v>45466.30972222222</v>
      </c>
      <c r="H319" s="30"/>
    </row>
    <row r="320" spans="1:8" x14ac:dyDescent="0.25">
      <c r="A320" s="30" t="s">
        <v>9468</v>
      </c>
      <c r="B320" s="30" t="s">
        <v>302</v>
      </c>
      <c r="C320" s="31" t="s">
        <v>9469</v>
      </c>
      <c r="D320" s="31">
        <v>3720</v>
      </c>
      <c r="E320" s="49" t="s">
        <v>2419</v>
      </c>
      <c r="F320" s="327" t="s">
        <v>8646</v>
      </c>
      <c r="G320" s="1073">
        <v>45466.30972222222</v>
      </c>
      <c r="H320" s="30"/>
    </row>
    <row r="321" spans="1:8" x14ac:dyDescent="0.25">
      <c r="A321" s="30" t="s">
        <v>9468</v>
      </c>
      <c r="B321" s="30" t="s">
        <v>302</v>
      </c>
      <c r="C321" s="31" t="s">
        <v>9469</v>
      </c>
      <c r="D321" s="31">
        <v>3720</v>
      </c>
      <c r="E321" s="49" t="s">
        <v>2436</v>
      </c>
      <c r="F321" s="327" t="s">
        <v>8648</v>
      </c>
      <c r="G321" s="1073">
        <v>45466.30972222222</v>
      </c>
      <c r="H321" s="30"/>
    </row>
    <row r="322" spans="1:8" x14ac:dyDescent="0.25">
      <c r="A322" s="30" t="s">
        <v>9468</v>
      </c>
      <c r="B322" s="30" t="s">
        <v>302</v>
      </c>
      <c r="C322" s="31" t="s">
        <v>9469</v>
      </c>
      <c r="D322" s="31">
        <v>3720</v>
      </c>
      <c r="E322" s="49" t="s">
        <v>2453</v>
      </c>
      <c r="F322" s="327" t="s">
        <v>8650</v>
      </c>
      <c r="G322" s="1073">
        <v>45466.30972222222</v>
      </c>
      <c r="H322" s="30"/>
    </row>
    <row r="323" spans="1:8" x14ac:dyDescent="0.25">
      <c r="A323" s="30" t="s">
        <v>9468</v>
      </c>
      <c r="B323" s="30" t="s">
        <v>302</v>
      </c>
      <c r="C323" s="31" t="s">
        <v>9469</v>
      </c>
      <c r="D323" s="31">
        <v>3720</v>
      </c>
      <c r="E323" s="49" t="s">
        <v>2470</v>
      </c>
      <c r="F323" s="327" t="s">
        <v>8652</v>
      </c>
      <c r="G323" s="1073">
        <v>45466.30972222222</v>
      </c>
      <c r="H323" s="30"/>
    </row>
    <row r="324" spans="1:8" x14ac:dyDescent="0.25">
      <c r="A324" s="30" t="s">
        <v>9468</v>
      </c>
      <c r="B324" s="30" t="s">
        <v>302</v>
      </c>
      <c r="C324" s="31" t="s">
        <v>9469</v>
      </c>
      <c r="D324" s="31">
        <v>3720</v>
      </c>
      <c r="E324" s="49" t="s">
        <v>2487</v>
      </c>
      <c r="F324" s="327" t="s">
        <v>8654</v>
      </c>
      <c r="G324" s="1073">
        <v>45466.30972222222</v>
      </c>
      <c r="H324" s="30"/>
    </row>
    <row r="325" spans="1:8" x14ac:dyDescent="0.25">
      <c r="A325" s="30" t="s">
        <v>9468</v>
      </c>
      <c r="B325" s="30" t="s">
        <v>302</v>
      </c>
      <c r="C325" s="31" t="s">
        <v>9469</v>
      </c>
      <c r="D325" s="31">
        <v>3720</v>
      </c>
      <c r="E325" s="49" t="s">
        <v>2504</v>
      </c>
      <c r="F325" s="327" t="s">
        <v>8656</v>
      </c>
      <c r="G325" s="1073">
        <v>45466.30972222222</v>
      </c>
      <c r="H325" s="30"/>
    </row>
    <row r="326" spans="1:8" x14ac:dyDescent="0.25">
      <c r="A326" s="30" t="s">
        <v>9468</v>
      </c>
      <c r="B326" s="30" t="s">
        <v>302</v>
      </c>
      <c r="C326" s="31" t="s">
        <v>9469</v>
      </c>
      <c r="D326" s="31">
        <v>3720</v>
      </c>
      <c r="E326" s="49" t="s">
        <v>2521</v>
      </c>
      <c r="F326" s="327" t="s">
        <v>8658</v>
      </c>
      <c r="G326" s="1073">
        <v>45466.30972222222</v>
      </c>
      <c r="H326" s="30"/>
    </row>
    <row r="327" spans="1:8" x14ac:dyDescent="0.25">
      <c r="A327" s="30" t="s">
        <v>9468</v>
      </c>
      <c r="B327" s="30" t="s">
        <v>302</v>
      </c>
      <c r="C327" s="31" t="s">
        <v>9469</v>
      </c>
      <c r="D327" s="31">
        <v>3720</v>
      </c>
      <c r="E327" s="49" t="s">
        <v>2538</v>
      </c>
      <c r="F327" s="327" t="s">
        <v>8660</v>
      </c>
      <c r="G327" s="1073">
        <v>45466.30972222222</v>
      </c>
      <c r="H327" s="30"/>
    </row>
    <row r="328" spans="1:8" x14ac:dyDescent="0.25">
      <c r="A328" s="30" t="s">
        <v>9468</v>
      </c>
      <c r="B328" s="30" t="s">
        <v>302</v>
      </c>
      <c r="C328" s="31" t="s">
        <v>9469</v>
      </c>
      <c r="D328" s="31">
        <v>3720</v>
      </c>
      <c r="E328" s="49" t="s">
        <v>1059</v>
      </c>
      <c r="F328" s="327" t="s">
        <v>8376</v>
      </c>
      <c r="G328" s="1073">
        <v>45466.30972222222</v>
      </c>
      <c r="H328" s="30"/>
    </row>
    <row r="329" spans="1:8" x14ac:dyDescent="0.25">
      <c r="A329" s="30" t="s">
        <v>9468</v>
      </c>
      <c r="B329" s="30" t="s">
        <v>302</v>
      </c>
      <c r="C329" s="31" t="s">
        <v>9469</v>
      </c>
      <c r="D329" s="31">
        <v>3720</v>
      </c>
      <c r="E329" s="49" t="s">
        <v>2557</v>
      </c>
      <c r="F329" s="327" t="s">
        <v>8663</v>
      </c>
      <c r="G329" s="1073">
        <v>45466.30972222222</v>
      </c>
      <c r="H329" s="30"/>
    </row>
    <row r="330" spans="1:8" x14ac:dyDescent="0.25">
      <c r="A330" s="30" t="s">
        <v>9468</v>
      </c>
      <c r="B330" s="30" t="s">
        <v>302</v>
      </c>
      <c r="C330" s="31" t="s">
        <v>9469</v>
      </c>
      <c r="D330" s="31">
        <v>3720</v>
      </c>
      <c r="E330" s="49" t="s">
        <v>2574</v>
      </c>
      <c r="F330" s="327" t="s">
        <v>8665</v>
      </c>
      <c r="G330" s="1073">
        <v>45466.30972222222</v>
      </c>
      <c r="H330" s="30"/>
    </row>
    <row r="331" spans="1:8" x14ac:dyDescent="0.25">
      <c r="A331" s="30" t="s">
        <v>9468</v>
      </c>
      <c r="B331" s="30" t="s">
        <v>302</v>
      </c>
      <c r="C331" s="31" t="s">
        <v>9469</v>
      </c>
      <c r="D331" s="31">
        <v>3720</v>
      </c>
      <c r="E331" s="49" t="s">
        <v>2591</v>
      </c>
      <c r="F331" s="327" t="s">
        <v>8667</v>
      </c>
      <c r="G331" s="1073">
        <v>45466.30972222222</v>
      </c>
      <c r="H331" s="30"/>
    </row>
    <row r="332" spans="1:8" x14ac:dyDescent="0.25">
      <c r="A332" s="30" t="s">
        <v>9468</v>
      </c>
      <c r="B332" s="30" t="s">
        <v>302</v>
      </c>
      <c r="C332" s="31" t="s">
        <v>9469</v>
      </c>
      <c r="D332" s="31">
        <v>3720</v>
      </c>
      <c r="E332" s="49" t="s">
        <v>2608</v>
      </c>
      <c r="F332" s="327" t="s">
        <v>8669</v>
      </c>
      <c r="G332" s="1073">
        <v>45466.30972222222</v>
      </c>
      <c r="H332" s="30"/>
    </row>
    <row r="333" spans="1:8" x14ac:dyDescent="0.25">
      <c r="A333" s="30" t="s">
        <v>9468</v>
      </c>
      <c r="B333" s="30" t="s">
        <v>302</v>
      </c>
      <c r="C333" s="31" t="s">
        <v>9469</v>
      </c>
      <c r="D333" s="31">
        <v>3720</v>
      </c>
      <c r="E333" s="49" t="s">
        <v>2625</v>
      </c>
      <c r="F333" s="327" t="s">
        <v>8671</v>
      </c>
      <c r="G333" s="1073">
        <v>45466.30972222222</v>
      </c>
      <c r="H333" s="30"/>
    </row>
    <row r="334" spans="1:8" x14ac:dyDescent="0.25">
      <c r="A334" s="30" t="s">
        <v>9468</v>
      </c>
      <c r="B334" s="30" t="s">
        <v>302</v>
      </c>
      <c r="C334" s="31" t="s">
        <v>9469</v>
      </c>
      <c r="D334" s="31">
        <v>3720</v>
      </c>
      <c r="E334" s="49" t="s">
        <v>2642</v>
      </c>
      <c r="F334" s="327" t="s">
        <v>8673</v>
      </c>
      <c r="G334" s="1073">
        <v>45466.30972222222</v>
      </c>
      <c r="H334" s="30"/>
    </row>
    <row r="335" spans="1:8" x14ac:dyDescent="0.25">
      <c r="A335" s="30" t="s">
        <v>9468</v>
      </c>
      <c r="B335" s="30" t="s">
        <v>302</v>
      </c>
      <c r="C335" s="31" t="s">
        <v>9469</v>
      </c>
      <c r="D335" s="31">
        <v>3720</v>
      </c>
      <c r="E335" s="49" t="s">
        <v>2659</v>
      </c>
      <c r="F335" s="327" t="s">
        <v>8675</v>
      </c>
      <c r="G335" s="1073">
        <v>45466.30972222222</v>
      </c>
      <c r="H335" s="30"/>
    </row>
    <row r="336" spans="1:8" x14ac:dyDescent="0.25">
      <c r="A336" s="30" t="s">
        <v>9468</v>
      </c>
      <c r="B336" s="30" t="s">
        <v>302</v>
      </c>
      <c r="C336" s="31" t="s">
        <v>9469</v>
      </c>
      <c r="D336" s="31">
        <v>3720</v>
      </c>
      <c r="E336" s="49" t="s">
        <v>2676</v>
      </c>
      <c r="F336" s="327" t="s">
        <v>8677</v>
      </c>
      <c r="G336" s="1073">
        <v>45466.30972222222</v>
      </c>
      <c r="H336" s="30"/>
    </row>
    <row r="337" spans="1:8" x14ac:dyDescent="0.25">
      <c r="A337" s="30" t="s">
        <v>9468</v>
      </c>
      <c r="B337" s="30" t="s">
        <v>302</v>
      </c>
      <c r="C337" s="31" t="s">
        <v>9469</v>
      </c>
      <c r="D337" s="31">
        <v>3720</v>
      </c>
      <c r="E337" s="49" t="s">
        <v>2693</v>
      </c>
      <c r="F337" s="327" t="s">
        <v>8679</v>
      </c>
      <c r="G337" s="1073">
        <v>45466.30972222222</v>
      </c>
      <c r="H337" s="30"/>
    </row>
    <row r="338" spans="1:8" x14ac:dyDescent="0.25">
      <c r="A338" s="30" t="s">
        <v>9468</v>
      </c>
      <c r="B338" s="30" t="s">
        <v>302</v>
      </c>
      <c r="C338" s="31" t="s">
        <v>9469</v>
      </c>
      <c r="D338" s="31">
        <v>3720</v>
      </c>
      <c r="E338" s="49" t="s">
        <v>2710</v>
      </c>
      <c r="F338" s="327" t="s">
        <v>8681</v>
      </c>
      <c r="G338" s="1073">
        <v>45466.30972222222</v>
      </c>
      <c r="H338" s="30"/>
    </row>
    <row r="339" spans="1:8" x14ac:dyDescent="0.25">
      <c r="A339" s="30" t="s">
        <v>9468</v>
      </c>
      <c r="B339" s="30" t="s">
        <v>302</v>
      </c>
      <c r="C339" s="31" t="s">
        <v>9469</v>
      </c>
      <c r="D339" s="31">
        <v>3720</v>
      </c>
      <c r="E339" s="49" t="s">
        <v>1076</v>
      </c>
      <c r="F339" s="327" t="s">
        <v>8380</v>
      </c>
      <c r="G339" s="1073">
        <v>45466.30972222222</v>
      </c>
      <c r="H339" s="30"/>
    </row>
    <row r="340" spans="1:8" x14ac:dyDescent="0.25">
      <c r="A340" s="30" t="s">
        <v>9468</v>
      </c>
      <c r="B340" s="30" t="s">
        <v>302</v>
      </c>
      <c r="C340" s="31" t="s">
        <v>9469</v>
      </c>
      <c r="D340" s="31">
        <v>3720</v>
      </c>
      <c r="E340" s="49" t="s">
        <v>2727</v>
      </c>
      <c r="F340" s="327" t="s">
        <v>8683</v>
      </c>
      <c r="G340" s="1073">
        <v>45466.30972222222</v>
      </c>
      <c r="H340" s="30"/>
    </row>
    <row r="341" spans="1:8" x14ac:dyDescent="0.25">
      <c r="A341" s="30" t="s">
        <v>9468</v>
      </c>
      <c r="B341" s="30" t="s">
        <v>302</v>
      </c>
      <c r="C341" s="31" t="s">
        <v>9469</v>
      </c>
      <c r="D341" s="31">
        <v>3720</v>
      </c>
      <c r="E341" s="49" t="s">
        <v>2744</v>
      </c>
      <c r="F341" s="327" t="s">
        <v>8685</v>
      </c>
      <c r="G341" s="1073">
        <v>45466.30972222222</v>
      </c>
      <c r="H341" s="30"/>
    </row>
    <row r="342" spans="1:8" x14ac:dyDescent="0.25">
      <c r="A342" s="30" t="s">
        <v>9468</v>
      </c>
      <c r="B342" s="30" t="s">
        <v>302</v>
      </c>
      <c r="C342" s="31" t="s">
        <v>9469</v>
      </c>
      <c r="D342" s="31">
        <v>3720</v>
      </c>
      <c r="E342" s="49" t="s">
        <v>2761</v>
      </c>
      <c r="F342" s="327" t="s">
        <v>8687</v>
      </c>
      <c r="G342" s="1073">
        <v>45466.30972222222</v>
      </c>
      <c r="H342" s="30"/>
    </row>
    <row r="343" spans="1:8" x14ac:dyDescent="0.25">
      <c r="A343" s="30" t="s">
        <v>9468</v>
      </c>
      <c r="B343" s="30" t="s">
        <v>302</v>
      </c>
      <c r="C343" s="31" t="s">
        <v>9469</v>
      </c>
      <c r="D343" s="31">
        <v>3720</v>
      </c>
      <c r="E343" s="49" t="s">
        <v>2778</v>
      </c>
      <c r="F343" s="327" t="s">
        <v>8689</v>
      </c>
      <c r="G343" s="1073">
        <v>45466.30972222222</v>
      </c>
      <c r="H343" s="30"/>
    </row>
    <row r="344" spans="1:8" x14ac:dyDescent="0.25">
      <c r="A344" s="30" t="s">
        <v>9468</v>
      </c>
      <c r="B344" s="30" t="s">
        <v>302</v>
      </c>
      <c r="C344" s="31" t="s">
        <v>9469</v>
      </c>
      <c r="D344" s="31">
        <v>3720</v>
      </c>
      <c r="E344" s="49" t="s">
        <v>2795</v>
      </c>
      <c r="F344" s="327" t="s">
        <v>8691</v>
      </c>
      <c r="G344" s="1073">
        <v>45466.30972222222</v>
      </c>
      <c r="H344" s="30"/>
    </row>
    <row r="345" spans="1:8" x14ac:dyDescent="0.25">
      <c r="A345" s="30" t="s">
        <v>9468</v>
      </c>
      <c r="B345" s="30" t="s">
        <v>302</v>
      </c>
      <c r="C345" s="31" t="s">
        <v>9469</v>
      </c>
      <c r="D345" s="31">
        <v>3720</v>
      </c>
      <c r="E345" s="49" t="s">
        <v>2812</v>
      </c>
      <c r="F345" s="327" t="s">
        <v>8693</v>
      </c>
      <c r="G345" s="1073">
        <v>45466.30972222222</v>
      </c>
      <c r="H345" s="30"/>
    </row>
    <row r="346" spans="1:8" x14ac:dyDescent="0.25">
      <c r="A346" s="30" t="s">
        <v>9468</v>
      </c>
      <c r="B346" s="30" t="s">
        <v>302</v>
      </c>
      <c r="C346" s="31" t="s">
        <v>9469</v>
      </c>
      <c r="D346" s="31">
        <v>3720</v>
      </c>
      <c r="E346" s="49" t="s">
        <v>2829</v>
      </c>
      <c r="F346" s="327" t="s">
        <v>8695</v>
      </c>
      <c r="G346" s="1073">
        <v>45466.30972222222</v>
      </c>
      <c r="H346" s="30"/>
    </row>
    <row r="347" spans="1:8" x14ac:dyDescent="0.25">
      <c r="A347" s="30" t="s">
        <v>9468</v>
      </c>
      <c r="B347" s="30" t="s">
        <v>302</v>
      </c>
      <c r="C347" s="31" t="s">
        <v>9469</v>
      </c>
      <c r="D347" s="31">
        <v>3720</v>
      </c>
      <c r="E347" s="49" t="s">
        <v>2846</v>
      </c>
      <c r="F347" s="327" t="s">
        <v>8697</v>
      </c>
      <c r="G347" s="1073">
        <v>45466.30972222222</v>
      </c>
      <c r="H347" s="30"/>
    </row>
    <row r="348" spans="1:8" x14ac:dyDescent="0.25">
      <c r="A348" s="30" t="s">
        <v>9468</v>
      </c>
      <c r="B348" s="30" t="s">
        <v>302</v>
      </c>
      <c r="C348" s="31" t="s">
        <v>9469</v>
      </c>
      <c r="D348" s="31">
        <v>3720</v>
      </c>
      <c r="E348" s="49" t="s">
        <v>2863</v>
      </c>
      <c r="F348" s="327" t="s">
        <v>8699</v>
      </c>
      <c r="G348" s="1073">
        <v>45466.30972222222</v>
      </c>
      <c r="H348" s="30"/>
    </row>
    <row r="349" spans="1:8" x14ac:dyDescent="0.25">
      <c r="A349" s="30" t="s">
        <v>9468</v>
      </c>
      <c r="B349" s="30" t="s">
        <v>302</v>
      </c>
      <c r="C349" s="31" t="s">
        <v>9469</v>
      </c>
      <c r="D349" s="31">
        <v>3720</v>
      </c>
      <c r="E349" s="49" t="s">
        <v>2880</v>
      </c>
      <c r="F349" s="327" t="s">
        <v>8701</v>
      </c>
      <c r="G349" s="1073">
        <v>45466.30972222222</v>
      </c>
      <c r="H349" s="30"/>
    </row>
    <row r="350" spans="1:8" x14ac:dyDescent="0.25">
      <c r="A350" s="30" t="s">
        <v>9468</v>
      </c>
      <c r="B350" s="30" t="s">
        <v>302</v>
      </c>
      <c r="C350" s="31" t="s">
        <v>9469</v>
      </c>
      <c r="D350" s="31">
        <v>3720</v>
      </c>
      <c r="E350" s="49" t="s">
        <v>811</v>
      </c>
      <c r="F350" s="327" t="s">
        <v>8384</v>
      </c>
      <c r="G350" s="1073">
        <v>45466.30972222222</v>
      </c>
      <c r="H350" s="30"/>
    </row>
    <row r="351" spans="1:8" x14ac:dyDescent="0.25">
      <c r="A351" s="30" t="s">
        <v>9468</v>
      </c>
      <c r="B351" s="30" t="s">
        <v>302</v>
      </c>
      <c r="C351" s="31" t="s">
        <v>9469</v>
      </c>
      <c r="D351" s="31">
        <v>3720</v>
      </c>
      <c r="E351" s="49" t="s">
        <v>2897</v>
      </c>
      <c r="F351" s="327" t="s">
        <v>8703</v>
      </c>
      <c r="G351" s="1073">
        <v>45466.30972222222</v>
      </c>
      <c r="H351" s="30"/>
    </row>
    <row r="352" spans="1:8" x14ac:dyDescent="0.25">
      <c r="A352" s="30" t="s">
        <v>9468</v>
      </c>
      <c r="B352" s="30" t="s">
        <v>302</v>
      </c>
      <c r="C352" s="31" t="s">
        <v>9469</v>
      </c>
      <c r="D352" s="31">
        <v>3720</v>
      </c>
      <c r="E352" s="49" t="s">
        <v>2914</v>
      </c>
      <c r="F352" s="327" t="s">
        <v>8705</v>
      </c>
      <c r="G352" s="1073">
        <v>45466.30972222222</v>
      </c>
      <c r="H352" s="30"/>
    </row>
    <row r="353" spans="1:8" x14ac:dyDescent="0.25">
      <c r="A353" s="30" t="s">
        <v>9468</v>
      </c>
      <c r="B353" s="30" t="s">
        <v>302</v>
      </c>
      <c r="C353" s="31" t="s">
        <v>9469</v>
      </c>
      <c r="D353" s="31">
        <v>3720</v>
      </c>
      <c r="E353" s="49" t="s">
        <v>2931</v>
      </c>
      <c r="F353" s="327" t="s">
        <v>8707</v>
      </c>
      <c r="G353" s="1073">
        <v>45466.30972222222</v>
      </c>
      <c r="H353" s="30"/>
    </row>
    <row r="354" spans="1:8" x14ac:dyDescent="0.25">
      <c r="A354" s="30" t="s">
        <v>9468</v>
      </c>
      <c r="B354" s="30" t="s">
        <v>302</v>
      </c>
      <c r="C354" s="31" t="s">
        <v>9469</v>
      </c>
      <c r="D354" s="31">
        <v>3720</v>
      </c>
      <c r="E354" s="49" t="s">
        <v>2948</v>
      </c>
      <c r="F354" s="327" t="s">
        <v>8709</v>
      </c>
      <c r="G354" s="1073">
        <v>45466.30972222222</v>
      </c>
      <c r="H354" s="30"/>
    </row>
    <row r="355" spans="1:8" x14ac:dyDescent="0.25">
      <c r="A355" s="30" t="s">
        <v>9468</v>
      </c>
      <c r="B355" s="30" t="s">
        <v>302</v>
      </c>
      <c r="C355" s="31" t="s">
        <v>9469</v>
      </c>
      <c r="D355" s="31">
        <v>3720</v>
      </c>
      <c r="E355" s="49" t="s">
        <v>2965</v>
      </c>
      <c r="F355" s="327" t="s">
        <v>8711</v>
      </c>
      <c r="G355" s="1073">
        <v>45466.30972222222</v>
      </c>
      <c r="H355" s="30"/>
    </row>
    <row r="356" spans="1:8" x14ac:dyDescent="0.25">
      <c r="A356" s="30" t="s">
        <v>9468</v>
      </c>
      <c r="B356" s="30" t="s">
        <v>302</v>
      </c>
      <c r="C356" s="31" t="s">
        <v>9469</v>
      </c>
      <c r="D356" s="31">
        <v>3720</v>
      </c>
      <c r="E356" s="49" t="s">
        <v>2982</v>
      </c>
      <c r="F356" s="327" t="s">
        <v>8713</v>
      </c>
      <c r="G356" s="1073">
        <v>45466.30972222222</v>
      </c>
      <c r="H356" s="30"/>
    </row>
    <row r="357" spans="1:8" x14ac:dyDescent="0.25">
      <c r="A357" s="30" t="s">
        <v>9468</v>
      </c>
      <c r="B357" s="30" t="s">
        <v>302</v>
      </c>
      <c r="C357" s="31" t="s">
        <v>9469</v>
      </c>
      <c r="D357" s="31">
        <v>3720</v>
      </c>
      <c r="E357" s="49" t="s">
        <v>2999</v>
      </c>
      <c r="F357" s="327" t="s">
        <v>8715</v>
      </c>
      <c r="G357" s="1073">
        <v>45466.30972222222</v>
      </c>
      <c r="H357" s="30"/>
    </row>
    <row r="358" spans="1:8" x14ac:dyDescent="0.25">
      <c r="A358" s="30" t="s">
        <v>9468</v>
      </c>
      <c r="B358" s="30" t="s">
        <v>302</v>
      </c>
      <c r="C358" s="31" t="s">
        <v>9469</v>
      </c>
      <c r="D358" s="31">
        <v>3720</v>
      </c>
      <c r="E358" s="49" t="s">
        <v>3016</v>
      </c>
      <c r="F358" s="327" t="s">
        <v>8717</v>
      </c>
      <c r="G358" s="1073">
        <v>45466.30972222222</v>
      </c>
      <c r="H358" s="30"/>
    </row>
    <row r="359" spans="1:8" x14ac:dyDescent="0.25">
      <c r="A359" s="30" t="s">
        <v>9468</v>
      </c>
      <c r="B359" s="30" t="s">
        <v>302</v>
      </c>
      <c r="C359" s="31" t="s">
        <v>9469</v>
      </c>
      <c r="D359" s="31">
        <v>3720</v>
      </c>
      <c r="E359" s="49" t="s">
        <v>3033</v>
      </c>
      <c r="F359" s="327" t="s">
        <v>8719</v>
      </c>
      <c r="G359" s="1073">
        <v>45466.30972222222</v>
      </c>
      <c r="H359" s="30"/>
    </row>
    <row r="360" spans="1:8" x14ac:dyDescent="0.25">
      <c r="A360" s="30" t="s">
        <v>9468</v>
      </c>
      <c r="B360" s="30" t="s">
        <v>302</v>
      </c>
      <c r="C360" s="31" t="s">
        <v>9469</v>
      </c>
      <c r="D360" s="31">
        <v>3720</v>
      </c>
      <c r="E360" s="49" t="s">
        <v>3050</v>
      </c>
      <c r="F360" s="327" t="s">
        <v>8721</v>
      </c>
      <c r="G360" s="1073">
        <v>45466.30972222222</v>
      </c>
      <c r="H360" s="30"/>
    </row>
    <row r="361" spans="1:8" x14ac:dyDescent="0.25">
      <c r="A361" s="30" t="s">
        <v>9468</v>
      </c>
      <c r="B361" s="30" t="s">
        <v>302</v>
      </c>
      <c r="C361" s="31" t="s">
        <v>9469</v>
      </c>
      <c r="D361" s="31">
        <v>3720</v>
      </c>
      <c r="E361" s="49" t="s">
        <v>814</v>
      </c>
      <c r="F361" s="327" t="s">
        <v>8388</v>
      </c>
      <c r="G361" s="1073">
        <v>45466.30972222222</v>
      </c>
      <c r="H361" s="30"/>
    </row>
    <row r="362" spans="1:8" x14ac:dyDescent="0.25">
      <c r="A362" s="30" t="s">
        <v>9468</v>
      </c>
      <c r="B362" s="30" t="s">
        <v>302</v>
      </c>
      <c r="C362" s="31" t="s">
        <v>9469</v>
      </c>
      <c r="D362" s="31">
        <v>3720</v>
      </c>
      <c r="E362" s="49" t="s">
        <v>3067</v>
      </c>
      <c r="F362" s="327" t="s">
        <v>8723</v>
      </c>
      <c r="G362" s="1073">
        <v>45466.30972222222</v>
      </c>
      <c r="H362" s="30"/>
    </row>
    <row r="363" spans="1:8" x14ac:dyDescent="0.25">
      <c r="A363" s="30" t="s">
        <v>9468</v>
      </c>
      <c r="B363" s="30" t="s">
        <v>302</v>
      </c>
      <c r="C363" s="31" t="s">
        <v>9469</v>
      </c>
      <c r="D363" s="31">
        <v>3720</v>
      </c>
      <c r="E363" s="49" t="s">
        <v>3084</v>
      </c>
      <c r="F363" s="327" t="s">
        <v>8725</v>
      </c>
      <c r="G363" s="1073">
        <v>45466.30972222222</v>
      </c>
      <c r="H363" s="30"/>
    </row>
    <row r="364" spans="1:8" x14ac:dyDescent="0.25">
      <c r="A364" s="30" t="s">
        <v>9468</v>
      </c>
      <c r="B364" s="30" t="s">
        <v>302</v>
      </c>
      <c r="C364" s="31" t="s">
        <v>9469</v>
      </c>
      <c r="D364" s="31">
        <v>3720</v>
      </c>
      <c r="E364" s="49" t="s">
        <v>3101</v>
      </c>
      <c r="F364" s="327" t="s">
        <v>8727</v>
      </c>
      <c r="G364" s="1073">
        <v>45466.30972222222</v>
      </c>
      <c r="H364" s="30"/>
    </row>
    <row r="365" spans="1:8" x14ac:dyDescent="0.25">
      <c r="A365" s="30" t="s">
        <v>9468</v>
      </c>
      <c r="B365" s="30" t="s">
        <v>302</v>
      </c>
      <c r="C365" s="31" t="s">
        <v>9469</v>
      </c>
      <c r="D365" s="31">
        <v>3720</v>
      </c>
      <c r="E365" s="49" t="s">
        <v>3118</v>
      </c>
      <c r="F365" s="327" t="s">
        <v>8729</v>
      </c>
      <c r="G365" s="1073">
        <v>45466.30972222222</v>
      </c>
      <c r="H365" s="30"/>
    </row>
    <row r="366" spans="1:8" x14ac:dyDescent="0.25">
      <c r="A366" s="30" t="s">
        <v>9468</v>
      </c>
      <c r="B366" s="30" t="s">
        <v>302</v>
      </c>
      <c r="C366" s="31" t="s">
        <v>9469</v>
      </c>
      <c r="D366" s="31">
        <v>3720</v>
      </c>
      <c r="E366" s="49" t="s">
        <v>3135</v>
      </c>
      <c r="F366" s="327" t="s">
        <v>8731</v>
      </c>
      <c r="G366" s="1073">
        <v>45466.30972222222</v>
      </c>
      <c r="H366" s="30"/>
    </row>
    <row r="367" spans="1:8" x14ac:dyDescent="0.25">
      <c r="A367" s="30" t="s">
        <v>9468</v>
      </c>
      <c r="B367" s="30" t="s">
        <v>302</v>
      </c>
      <c r="C367" s="31" t="s">
        <v>9469</v>
      </c>
      <c r="D367" s="31">
        <v>3720</v>
      </c>
      <c r="E367" s="49" t="s">
        <v>3152</v>
      </c>
      <c r="F367" s="327" t="s">
        <v>8733</v>
      </c>
      <c r="G367" s="1073">
        <v>45466.30972222222</v>
      </c>
      <c r="H367" s="30"/>
    </row>
    <row r="368" spans="1:8" x14ac:dyDescent="0.25">
      <c r="A368" s="30" t="s">
        <v>9468</v>
      </c>
      <c r="B368" s="30" t="s">
        <v>302</v>
      </c>
      <c r="C368" s="31" t="s">
        <v>9469</v>
      </c>
      <c r="D368" s="31">
        <v>3720</v>
      </c>
      <c r="E368" s="49" t="s">
        <v>3169</v>
      </c>
      <c r="F368" s="327" t="s">
        <v>8735</v>
      </c>
      <c r="G368" s="1073">
        <v>45466.30972222222</v>
      </c>
      <c r="H368" s="30"/>
    </row>
    <row r="369" spans="1:8" x14ac:dyDescent="0.25">
      <c r="A369" s="30" t="s">
        <v>9468</v>
      </c>
      <c r="B369" s="30" t="s">
        <v>302</v>
      </c>
      <c r="C369" s="31" t="s">
        <v>9469</v>
      </c>
      <c r="D369" s="31">
        <v>3720</v>
      </c>
      <c r="E369" s="49" t="s">
        <v>3186</v>
      </c>
      <c r="F369" s="327" t="s">
        <v>9516</v>
      </c>
      <c r="G369" s="1073">
        <v>45466.30972222222</v>
      </c>
      <c r="H369" s="30"/>
    </row>
    <row r="370" spans="1:8" x14ac:dyDescent="0.25">
      <c r="A370" s="30" t="s">
        <v>9468</v>
      </c>
      <c r="B370" s="30" t="s">
        <v>302</v>
      </c>
      <c r="C370" s="31" t="s">
        <v>9469</v>
      </c>
      <c r="D370" s="31">
        <v>3720</v>
      </c>
      <c r="E370" s="49" t="s">
        <v>3203</v>
      </c>
      <c r="F370" s="327" t="s">
        <v>9517</v>
      </c>
      <c r="G370" s="1073">
        <v>45466.30972222222</v>
      </c>
      <c r="H370" s="30"/>
    </row>
    <row r="371" spans="1:8" x14ac:dyDescent="0.25">
      <c r="A371" s="30" t="s">
        <v>9468</v>
      </c>
      <c r="B371" s="30" t="s">
        <v>302</v>
      </c>
      <c r="C371" s="31" t="s">
        <v>9469</v>
      </c>
      <c r="D371" s="31">
        <v>3720</v>
      </c>
      <c r="E371" s="49" t="s">
        <v>3220</v>
      </c>
      <c r="F371" s="327" t="s">
        <v>9518</v>
      </c>
      <c r="G371" s="1073">
        <v>45466.30972222222</v>
      </c>
      <c r="H371" s="30"/>
    </row>
    <row r="372" spans="1:8" x14ac:dyDescent="0.25">
      <c r="A372" s="30" t="s">
        <v>9468</v>
      </c>
      <c r="B372" s="30" t="s">
        <v>302</v>
      </c>
      <c r="C372" s="31" t="s">
        <v>9469</v>
      </c>
      <c r="D372" s="31">
        <v>3720</v>
      </c>
      <c r="E372" s="49" t="s">
        <v>819</v>
      </c>
      <c r="F372" s="327" t="s">
        <v>8393</v>
      </c>
      <c r="G372" s="1073">
        <v>45466.30972222222</v>
      </c>
      <c r="H372" s="30"/>
    </row>
    <row r="373" spans="1:8" x14ac:dyDescent="0.25">
      <c r="A373" s="30" t="s">
        <v>9468</v>
      </c>
      <c r="B373" s="30" t="s">
        <v>302</v>
      </c>
      <c r="C373" s="31" t="s">
        <v>9469</v>
      </c>
      <c r="D373" s="31">
        <v>3720</v>
      </c>
      <c r="E373" s="49" t="s">
        <v>3237</v>
      </c>
      <c r="F373" s="327" t="s">
        <v>9519</v>
      </c>
      <c r="G373" s="1073">
        <v>45466.30972222222</v>
      </c>
      <c r="H373" s="30"/>
    </row>
    <row r="374" spans="1:8" x14ac:dyDescent="0.25">
      <c r="A374" s="30" t="s">
        <v>9468</v>
      </c>
      <c r="B374" s="30" t="s">
        <v>302</v>
      </c>
      <c r="C374" s="31" t="s">
        <v>9469</v>
      </c>
      <c r="D374" s="31">
        <v>3720</v>
      </c>
      <c r="E374" s="49" t="s">
        <v>3254</v>
      </c>
      <c r="F374" s="327" t="s">
        <v>9520</v>
      </c>
      <c r="G374" s="1073">
        <v>45466.30972222222</v>
      </c>
      <c r="H374" s="30"/>
    </row>
    <row r="375" spans="1:8" x14ac:dyDescent="0.25">
      <c r="A375" s="30" t="s">
        <v>9468</v>
      </c>
      <c r="B375" s="30" t="s">
        <v>302</v>
      </c>
      <c r="C375" s="31" t="s">
        <v>9469</v>
      </c>
      <c r="D375" s="31">
        <v>3720</v>
      </c>
      <c r="E375" s="49" t="s">
        <v>3271</v>
      </c>
      <c r="F375" s="327" t="s">
        <v>9521</v>
      </c>
      <c r="G375" s="1073">
        <v>45466.30972222222</v>
      </c>
      <c r="H375" s="30"/>
    </row>
    <row r="376" spans="1:8" x14ac:dyDescent="0.25">
      <c r="A376" s="30" t="s">
        <v>9468</v>
      </c>
      <c r="B376" s="30" t="s">
        <v>302</v>
      </c>
      <c r="C376" s="31" t="s">
        <v>9469</v>
      </c>
      <c r="D376" s="31">
        <v>3720</v>
      </c>
      <c r="E376" s="49" t="s">
        <v>3288</v>
      </c>
      <c r="F376" s="327" t="s">
        <v>9522</v>
      </c>
      <c r="G376" s="1073">
        <v>45466.30972222222</v>
      </c>
      <c r="H376" s="30"/>
    </row>
    <row r="377" spans="1:8" x14ac:dyDescent="0.25">
      <c r="A377" s="30" t="s">
        <v>9468</v>
      </c>
      <c r="B377" s="30" t="s">
        <v>302</v>
      </c>
      <c r="C377" s="31" t="s">
        <v>9469</v>
      </c>
      <c r="D377" s="31">
        <v>3720</v>
      </c>
      <c r="E377" s="49" t="s">
        <v>3305</v>
      </c>
      <c r="F377" s="327" t="s">
        <v>9523</v>
      </c>
      <c r="G377" s="1073">
        <v>45466.30972222222</v>
      </c>
      <c r="H377" s="30"/>
    </row>
    <row r="378" spans="1:8" x14ac:dyDescent="0.25">
      <c r="A378" s="30" t="s">
        <v>9468</v>
      </c>
      <c r="B378" s="30" t="s">
        <v>302</v>
      </c>
      <c r="C378" s="31" t="s">
        <v>9469</v>
      </c>
      <c r="D378" s="31">
        <v>3720</v>
      </c>
      <c r="E378" s="49" t="s">
        <v>3322</v>
      </c>
      <c r="F378" s="327" t="s">
        <v>9524</v>
      </c>
      <c r="G378" s="1073">
        <v>45466.30972222222</v>
      </c>
      <c r="H378" s="30"/>
    </row>
    <row r="379" spans="1:8" x14ac:dyDescent="0.25">
      <c r="A379" s="30" t="s">
        <v>9468</v>
      </c>
      <c r="B379" s="30" t="s">
        <v>302</v>
      </c>
      <c r="C379" s="31" t="s">
        <v>9469</v>
      </c>
      <c r="D379" s="31">
        <v>3720</v>
      </c>
      <c r="E379" s="49" t="s">
        <v>3339</v>
      </c>
      <c r="F379" s="327" t="s">
        <v>9525</v>
      </c>
      <c r="G379" s="1073">
        <v>45466.30972222222</v>
      </c>
      <c r="H379" s="30"/>
    </row>
    <row r="380" spans="1:8" x14ac:dyDescent="0.25">
      <c r="A380" s="30" t="s">
        <v>9468</v>
      </c>
      <c r="B380" s="30" t="s">
        <v>302</v>
      </c>
      <c r="C380" s="31" t="s">
        <v>9469</v>
      </c>
      <c r="D380" s="31">
        <v>3720</v>
      </c>
      <c r="E380" s="49" t="s">
        <v>3356</v>
      </c>
      <c r="F380" s="327" t="s">
        <v>9526</v>
      </c>
      <c r="G380" s="1073">
        <v>45466.30972222222</v>
      </c>
      <c r="H380" s="30"/>
    </row>
    <row r="381" spans="1:8" x14ac:dyDescent="0.25">
      <c r="A381" s="30" t="s">
        <v>9468</v>
      </c>
      <c r="B381" s="30" t="s">
        <v>302</v>
      </c>
      <c r="C381" s="31" t="s">
        <v>9469</v>
      </c>
      <c r="D381" s="31">
        <v>3720</v>
      </c>
      <c r="E381" s="49" t="s">
        <v>3373</v>
      </c>
      <c r="F381" s="327" t="s">
        <v>9527</v>
      </c>
      <c r="G381" s="1073">
        <v>45466.30972222222</v>
      </c>
      <c r="H381" s="30"/>
    </row>
    <row r="382" spans="1:8" x14ac:dyDescent="0.25">
      <c r="A382" s="30" t="s">
        <v>9468</v>
      </c>
      <c r="B382" s="30" t="s">
        <v>302</v>
      </c>
      <c r="C382" s="31" t="s">
        <v>9469</v>
      </c>
      <c r="D382" s="31">
        <v>3720</v>
      </c>
      <c r="E382" s="49" t="s">
        <v>3390</v>
      </c>
      <c r="F382" s="327" t="s">
        <v>9528</v>
      </c>
      <c r="G382" s="1073">
        <v>45466.30972222222</v>
      </c>
      <c r="H382" s="30"/>
    </row>
    <row r="383" spans="1:8" x14ac:dyDescent="0.25">
      <c r="A383" s="30" t="s">
        <v>9468</v>
      </c>
      <c r="B383" s="30" t="s">
        <v>302</v>
      </c>
      <c r="C383" s="31" t="s">
        <v>9469</v>
      </c>
      <c r="D383" s="31">
        <v>3720</v>
      </c>
      <c r="E383" s="49" t="s">
        <v>823</v>
      </c>
      <c r="F383" s="327" t="s">
        <v>8399</v>
      </c>
      <c r="G383" s="1073">
        <v>45466.30972222222</v>
      </c>
      <c r="H383" s="30"/>
    </row>
    <row r="384" spans="1:8" x14ac:dyDescent="0.25">
      <c r="A384" s="30" t="s">
        <v>9468</v>
      </c>
      <c r="B384" s="30" t="s">
        <v>302</v>
      </c>
      <c r="C384" s="31" t="s">
        <v>9469</v>
      </c>
      <c r="D384" s="31">
        <v>3720</v>
      </c>
      <c r="E384" s="49" t="s">
        <v>3407</v>
      </c>
      <c r="F384" s="327" t="s">
        <v>9529</v>
      </c>
      <c r="G384" s="1073">
        <v>45466.30972222222</v>
      </c>
      <c r="H384" s="30"/>
    </row>
    <row r="385" spans="1:8" x14ac:dyDescent="0.25">
      <c r="A385" s="30" t="s">
        <v>9468</v>
      </c>
      <c r="B385" s="30" t="s">
        <v>302</v>
      </c>
      <c r="C385" s="31" t="s">
        <v>9469</v>
      </c>
      <c r="D385" s="31">
        <v>3720</v>
      </c>
      <c r="E385" s="49" t="s">
        <v>3424</v>
      </c>
      <c r="F385" s="327" t="s">
        <v>9530</v>
      </c>
      <c r="G385" s="1073">
        <v>45466.30972222222</v>
      </c>
      <c r="H385" s="30"/>
    </row>
    <row r="386" spans="1:8" x14ac:dyDescent="0.25">
      <c r="A386" s="30" t="s">
        <v>9468</v>
      </c>
      <c r="B386" s="30" t="s">
        <v>302</v>
      </c>
      <c r="C386" s="31" t="s">
        <v>9469</v>
      </c>
      <c r="D386" s="31">
        <v>3720</v>
      </c>
      <c r="E386" s="49" t="s">
        <v>3441</v>
      </c>
      <c r="F386" s="327" t="s">
        <v>9531</v>
      </c>
      <c r="G386" s="1073">
        <v>45466.30972222222</v>
      </c>
      <c r="H386" s="30"/>
    </row>
    <row r="387" spans="1:8" x14ac:dyDescent="0.25">
      <c r="A387" s="30" t="s">
        <v>9468</v>
      </c>
      <c r="B387" s="30" t="s">
        <v>302</v>
      </c>
      <c r="C387" s="31" t="s">
        <v>9469</v>
      </c>
      <c r="D387" s="31">
        <v>3720</v>
      </c>
      <c r="E387" s="49" t="s">
        <v>3458</v>
      </c>
      <c r="F387" s="327" t="s">
        <v>9532</v>
      </c>
      <c r="G387" s="1073">
        <v>45466.30972222222</v>
      </c>
      <c r="H387" s="30"/>
    </row>
    <row r="388" spans="1:8" x14ac:dyDescent="0.25">
      <c r="A388" s="30" t="s">
        <v>9468</v>
      </c>
      <c r="B388" s="30" t="s">
        <v>302</v>
      </c>
      <c r="C388" s="31" t="s">
        <v>9469</v>
      </c>
      <c r="D388" s="31">
        <v>3720</v>
      </c>
      <c r="E388" s="49" t="s">
        <v>3475</v>
      </c>
      <c r="F388" s="327" t="s">
        <v>9533</v>
      </c>
      <c r="G388" s="1073">
        <v>45466.30972222222</v>
      </c>
      <c r="H388" s="30"/>
    </row>
    <row r="389" spans="1:8" x14ac:dyDescent="0.25">
      <c r="A389" s="30" t="s">
        <v>9468</v>
      </c>
      <c r="B389" s="30" t="s">
        <v>302</v>
      </c>
      <c r="C389" s="31" t="s">
        <v>9469</v>
      </c>
      <c r="D389" s="31">
        <v>3720</v>
      </c>
      <c r="E389" s="49" t="s">
        <v>3492</v>
      </c>
      <c r="F389" s="327" t="s">
        <v>9534</v>
      </c>
      <c r="G389" s="1073">
        <v>45466.30972222222</v>
      </c>
      <c r="H389" s="30"/>
    </row>
    <row r="390" spans="1:8" x14ac:dyDescent="0.25">
      <c r="A390" s="30" t="s">
        <v>9468</v>
      </c>
      <c r="B390" s="30" t="s">
        <v>302</v>
      </c>
      <c r="C390" s="31" t="s">
        <v>9469</v>
      </c>
      <c r="D390" s="31">
        <v>3720</v>
      </c>
      <c r="E390" s="49" t="s">
        <v>3509</v>
      </c>
      <c r="F390" s="327" t="s">
        <v>9535</v>
      </c>
      <c r="G390" s="1073">
        <v>45466.30972222222</v>
      </c>
      <c r="H390" s="30"/>
    </row>
    <row r="391" spans="1:8" x14ac:dyDescent="0.25">
      <c r="A391" s="30" t="s">
        <v>9468</v>
      </c>
      <c r="B391" s="30" t="s">
        <v>302</v>
      </c>
      <c r="C391" s="31" t="s">
        <v>9469</v>
      </c>
      <c r="D391" s="31">
        <v>3720</v>
      </c>
      <c r="E391" s="49" t="s">
        <v>3526</v>
      </c>
      <c r="F391" s="327" t="s">
        <v>9536</v>
      </c>
      <c r="G391" s="1073">
        <v>45466.30972222222</v>
      </c>
      <c r="H391" s="30"/>
    </row>
    <row r="392" spans="1:8" x14ac:dyDescent="0.25">
      <c r="A392" s="30" t="s">
        <v>9468</v>
      </c>
      <c r="B392" s="30" t="s">
        <v>302</v>
      </c>
      <c r="C392" s="31" t="s">
        <v>9469</v>
      </c>
      <c r="D392" s="31">
        <v>3720</v>
      </c>
      <c r="E392" s="49" t="s">
        <v>3543</v>
      </c>
      <c r="F392" s="327" t="s">
        <v>9537</v>
      </c>
      <c r="G392" s="1073">
        <v>45466.30972222222</v>
      </c>
      <c r="H392" s="30"/>
    </row>
    <row r="393" spans="1:8" x14ac:dyDescent="0.25">
      <c r="A393" s="30" t="s">
        <v>9468</v>
      </c>
      <c r="B393" s="30" t="s">
        <v>302</v>
      </c>
      <c r="C393" s="31" t="s">
        <v>9469</v>
      </c>
      <c r="D393" s="31">
        <v>3720</v>
      </c>
      <c r="E393" s="49" t="s">
        <v>3560</v>
      </c>
      <c r="F393" s="327" t="s">
        <v>9538</v>
      </c>
      <c r="G393" s="1073">
        <v>45466.30972222222</v>
      </c>
      <c r="H393" s="30"/>
    </row>
    <row r="394" spans="1:8" x14ac:dyDescent="0.25">
      <c r="A394" s="30" t="s">
        <v>9468</v>
      </c>
      <c r="B394" s="30" t="s">
        <v>302</v>
      </c>
      <c r="C394" s="31" t="s">
        <v>9469</v>
      </c>
      <c r="D394" s="31">
        <v>3720</v>
      </c>
      <c r="E394" s="49" t="s">
        <v>827</v>
      </c>
      <c r="F394" s="327" t="s">
        <v>8405</v>
      </c>
      <c r="G394" s="1073">
        <v>45466.30972222222</v>
      </c>
      <c r="H394" s="30"/>
    </row>
    <row r="395" spans="1:8" x14ac:dyDescent="0.25">
      <c r="A395" s="30" t="s">
        <v>9468</v>
      </c>
      <c r="B395" s="30" t="s">
        <v>302</v>
      </c>
      <c r="C395" s="31" t="s">
        <v>9469</v>
      </c>
      <c r="D395" s="31">
        <v>3720</v>
      </c>
      <c r="E395" s="49" t="s">
        <v>3577</v>
      </c>
      <c r="F395" s="327" t="s">
        <v>9539</v>
      </c>
      <c r="G395" s="1073">
        <v>45466.30972222222</v>
      </c>
      <c r="H395" s="30"/>
    </row>
    <row r="396" spans="1:8" x14ac:dyDescent="0.25">
      <c r="A396" s="30" t="s">
        <v>9468</v>
      </c>
      <c r="B396" s="30" t="s">
        <v>302</v>
      </c>
      <c r="C396" s="31" t="s">
        <v>9469</v>
      </c>
      <c r="D396" s="31">
        <v>3720</v>
      </c>
      <c r="E396" s="49" t="s">
        <v>3594</v>
      </c>
      <c r="F396" s="327" t="s">
        <v>9540</v>
      </c>
      <c r="G396" s="1073">
        <v>45466.30972222222</v>
      </c>
      <c r="H396" s="30"/>
    </row>
    <row r="397" spans="1:8" x14ac:dyDescent="0.25">
      <c r="A397" s="30" t="s">
        <v>9468</v>
      </c>
      <c r="B397" s="30" t="s">
        <v>302</v>
      </c>
      <c r="C397" s="31" t="s">
        <v>9469</v>
      </c>
      <c r="D397" s="31">
        <v>3720</v>
      </c>
      <c r="E397" s="49" t="s">
        <v>3611</v>
      </c>
      <c r="F397" s="327" t="s">
        <v>9541</v>
      </c>
      <c r="G397" s="1073">
        <v>45466.30972222222</v>
      </c>
      <c r="H397" s="30"/>
    </row>
    <row r="398" spans="1:8" x14ac:dyDescent="0.25">
      <c r="A398" s="30" t="s">
        <v>9468</v>
      </c>
      <c r="B398" s="30" t="s">
        <v>302</v>
      </c>
      <c r="C398" s="31" t="s">
        <v>9469</v>
      </c>
      <c r="D398" s="31">
        <v>3720</v>
      </c>
      <c r="E398" s="49" t="s">
        <v>3628</v>
      </c>
      <c r="F398" s="327" t="s">
        <v>9542</v>
      </c>
      <c r="G398" s="1073">
        <v>45466.30972222222</v>
      </c>
      <c r="H398" s="30"/>
    </row>
    <row r="399" spans="1:8" x14ac:dyDescent="0.25">
      <c r="A399" s="30" t="s">
        <v>9468</v>
      </c>
      <c r="B399" s="30" t="s">
        <v>302</v>
      </c>
      <c r="C399" s="31" t="s">
        <v>9469</v>
      </c>
      <c r="D399" s="31">
        <v>3720</v>
      </c>
      <c r="E399" s="49" t="s">
        <v>3645</v>
      </c>
      <c r="F399" s="327" t="s">
        <v>9543</v>
      </c>
      <c r="G399" s="1073">
        <v>45466.30972222222</v>
      </c>
      <c r="H399" s="30"/>
    </row>
    <row r="400" spans="1:8" x14ac:dyDescent="0.25">
      <c r="A400" s="30" t="s">
        <v>9468</v>
      </c>
      <c r="B400" s="30" t="s">
        <v>302</v>
      </c>
      <c r="C400" s="31" t="s">
        <v>9469</v>
      </c>
      <c r="D400" s="31">
        <v>3720</v>
      </c>
      <c r="E400" s="49" t="s">
        <v>3662</v>
      </c>
      <c r="F400" s="327" t="s">
        <v>9544</v>
      </c>
      <c r="G400" s="1073">
        <v>45466.30972222222</v>
      </c>
      <c r="H400" s="30"/>
    </row>
    <row r="401" spans="1:8" x14ac:dyDescent="0.25">
      <c r="A401" s="30" t="s">
        <v>9468</v>
      </c>
      <c r="B401" s="30" t="s">
        <v>302</v>
      </c>
      <c r="C401" s="31" t="s">
        <v>9469</v>
      </c>
      <c r="D401" s="31">
        <v>3720</v>
      </c>
      <c r="E401" s="49" t="s">
        <v>3679</v>
      </c>
      <c r="F401" s="327" t="s">
        <v>9545</v>
      </c>
      <c r="G401" s="1073">
        <v>45466.30972222222</v>
      </c>
      <c r="H401" s="30"/>
    </row>
    <row r="402" spans="1:8" x14ac:dyDescent="0.25">
      <c r="A402" s="30" t="s">
        <v>9468</v>
      </c>
      <c r="B402" s="30" t="s">
        <v>302</v>
      </c>
      <c r="C402" s="31" t="s">
        <v>9469</v>
      </c>
      <c r="D402" s="31">
        <v>3720</v>
      </c>
      <c r="E402" s="49" t="s">
        <v>3696</v>
      </c>
      <c r="F402" s="327" t="s">
        <v>9546</v>
      </c>
      <c r="G402" s="1073">
        <v>45466.30972222222</v>
      </c>
      <c r="H402" s="30"/>
    </row>
    <row r="403" spans="1:8" x14ac:dyDescent="0.25">
      <c r="A403" s="30" t="s">
        <v>9468</v>
      </c>
      <c r="B403" s="30" t="s">
        <v>302</v>
      </c>
      <c r="C403" s="31" t="s">
        <v>9469</v>
      </c>
      <c r="D403" s="31">
        <v>3720</v>
      </c>
      <c r="E403" s="49" t="s">
        <v>3713</v>
      </c>
      <c r="F403" s="327" t="s">
        <v>9547</v>
      </c>
      <c r="G403" s="1073">
        <v>45466.30972222222</v>
      </c>
      <c r="H403" s="30"/>
    </row>
    <row r="404" spans="1:8" x14ac:dyDescent="0.25">
      <c r="A404" s="30" t="s">
        <v>9468</v>
      </c>
      <c r="B404" s="30" t="s">
        <v>302</v>
      </c>
      <c r="C404" s="31" t="s">
        <v>9469</v>
      </c>
      <c r="D404" s="31">
        <v>3720</v>
      </c>
      <c r="E404" s="49" t="s">
        <v>3730</v>
      </c>
      <c r="F404" s="327" t="s">
        <v>9548</v>
      </c>
      <c r="G404" s="1073">
        <v>45466.30972222222</v>
      </c>
      <c r="H404" s="30"/>
    </row>
    <row r="405" spans="1:8" x14ac:dyDescent="0.25">
      <c r="A405" s="30" t="s">
        <v>9468</v>
      </c>
      <c r="B405" s="30" t="s">
        <v>302</v>
      </c>
      <c r="C405" s="31" t="s">
        <v>9469</v>
      </c>
      <c r="D405" s="31">
        <v>3720</v>
      </c>
      <c r="E405" s="49" t="s">
        <v>1156</v>
      </c>
      <c r="F405" s="327" t="s">
        <v>8411</v>
      </c>
      <c r="G405" s="1073">
        <v>45466.30972222222</v>
      </c>
      <c r="H405" s="30"/>
    </row>
    <row r="406" spans="1:8" x14ac:dyDescent="0.25">
      <c r="A406" s="30" t="s">
        <v>9468</v>
      </c>
      <c r="B406" s="30" t="s">
        <v>302</v>
      </c>
      <c r="C406" s="31" t="s">
        <v>9469</v>
      </c>
      <c r="D406" s="31">
        <v>3720</v>
      </c>
      <c r="E406" s="49" t="s">
        <v>3747</v>
      </c>
      <c r="F406" s="327" t="s">
        <v>9549</v>
      </c>
      <c r="G406" s="1073">
        <v>45466.30972222222</v>
      </c>
      <c r="H406" s="30"/>
    </row>
    <row r="407" spans="1:8" x14ac:dyDescent="0.25">
      <c r="A407" s="30" t="s">
        <v>9468</v>
      </c>
      <c r="B407" s="30" t="s">
        <v>302</v>
      </c>
      <c r="C407" s="31" t="s">
        <v>9469</v>
      </c>
      <c r="D407" s="31">
        <v>3720</v>
      </c>
      <c r="E407" s="49" t="s">
        <v>3764</v>
      </c>
      <c r="F407" s="327" t="s">
        <v>9550</v>
      </c>
      <c r="G407" s="1073">
        <v>45466.30972222222</v>
      </c>
      <c r="H407" s="30"/>
    </row>
    <row r="408" spans="1:8" x14ac:dyDescent="0.25">
      <c r="A408" s="30" t="s">
        <v>9468</v>
      </c>
      <c r="B408" s="30" t="s">
        <v>302</v>
      </c>
      <c r="C408" s="31" t="s">
        <v>9469</v>
      </c>
      <c r="D408" s="31">
        <v>3720</v>
      </c>
      <c r="E408" s="49" t="s">
        <v>3781</v>
      </c>
      <c r="F408" s="327" t="s">
        <v>9551</v>
      </c>
      <c r="G408" s="1073">
        <v>45466.30972222222</v>
      </c>
      <c r="H408" s="30"/>
    </row>
    <row r="409" spans="1:8" x14ac:dyDescent="0.25">
      <c r="A409" s="30" t="s">
        <v>9468</v>
      </c>
      <c r="B409" s="30" t="s">
        <v>302</v>
      </c>
      <c r="C409" s="31" t="s">
        <v>9469</v>
      </c>
      <c r="D409" s="31">
        <v>3720</v>
      </c>
      <c r="E409" s="49" t="s">
        <v>3798</v>
      </c>
      <c r="F409" s="327" t="s">
        <v>9552</v>
      </c>
      <c r="G409" s="1073">
        <v>45466.30972222222</v>
      </c>
      <c r="H409" s="30"/>
    </row>
    <row r="410" spans="1:8" x14ac:dyDescent="0.25">
      <c r="A410" s="30" t="s">
        <v>9468</v>
      </c>
      <c r="B410" s="30" t="s">
        <v>302</v>
      </c>
      <c r="C410" s="31" t="s">
        <v>9469</v>
      </c>
      <c r="D410" s="31">
        <v>3720</v>
      </c>
      <c r="E410" s="49" t="s">
        <v>3815</v>
      </c>
      <c r="F410" s="327" t="s">
        <v>9553</v>
      </c>
      <c r="G410" s="1073">
        <v>45466.30972222222</v>
      </c>
      <c r="H410" s="30"/>
    </row>
    <row r="411" spans="1:8" x14ac:dyDescent="0.25">
      <c r="A411" s="30" t="s">
        <v>9468</v>
      </c>
      <c r="B411" s="30" t="s">
        <v>302</v>
      </c>
      <c r="C411" s="31" t="s">
        <v>9469</v>
      </c>
      <c r="D411" s="31">
        <v>3720</v>
      </c>
      <c r="E411" s="49" t="s">
        <v>3832</v>
      </c>
      <c r="F411" s="327" t="s">
        <v>9554</v>
      </c>
      <c r="G411" s="1073">
        <v>45466.30972222222</v>
      </c>
      <c r="H411" s="30"/>
    </row>
    <row r="412" spans="1:8" x14ac:dyDescent="0.25">
      <c r="A412" s="30" t="s">
        <v>9468</v>
      </c>
      <c r="B412" s="30" t="s">
        <v>302</v>
      </c>
      <c r="C412" s="31" t="s">
        <v>9469</v>
      </c>
      <c r="D412" s="31">
        <v>3720</v>
      </c>
      <c r="E412" s="49" t="s">
        <v>3849</v>
      </c>
      <c r="F412" s="327" t="s">
        <v>9555</v>
      </c>
      <c r="G412" s="1073">
        <v>45466.30972222222</v>
      </c>
      <c r="H412" s="30"/>
    </row>
    <row r="413" spans="1:8" x14ac:dyDescent="0.25">
      <c r="A413" s="30" t="s">
        <v>9468</v>
      </c>
      <c r="B413" s="30" t="s">
        <v>302</v>
      </c>
      <c r="C413" s="31" t="s">
        <v>9469</v>
      </c>
      <c r="D413" s="31">
        <v>3720</v>
      </c>
      <c r="E413" s="49" t="s">
        <v>3866</v>
      </c>
      <c r="F413" s="327" t="s">
        <v>9556</v>
      </c>
      <c r="G413" s="1073">
        <v>45466.30972222222</v>
      </c>
      <c r="H413" s="30"/>
    </row>
    <row r="414" spans="1:8" x14ac:dyDescent="0.25">
      <c r="A414" s="30" t="s">
        <v>9468</v>
      </c>
      <c r="B414" s="30" t="s">
        <v>302</v>
      </c>
      <c r="C414" s="31" t="s">
        <v>9469</v>
      </c>
      <c r="D414" s="31">
        <v>3720</v>
      </c>
      <c r="E414" s="49" t="s">
        <v>3883</v>
      </c>
      <c r="F414" s="327" t="s">
        <v>9557</v>
      </c>
      <c r="G414" s="1073">
        <v>45466.30972222222</v>
      </c>
      <c r="H414" s="30"/>
    </row>
    <row r="415" spans="1:8" x14ac:dyDescent="0.25">
      <c r="A415" s="30" t="s">
        <v>9468</v>
      </c>
      <c r="B415" s="30" t="s">
        <v>302</v>
      </c>
      <c r="C415" s="31" t="s">
        <v>9469</v>
      </c>
      <c r="D415" s="31">
        <v>3720</v>
      </c>
      <c r="E415" s="49" t="s">
        <v>3900</v>
      </c>
      <c r="F415" s="327" t="s">
        <v>9558</v>
      </c>
      <c r="G415" s="1073">
        <v>45466.30972222222</v>
      </c>
      <c r="H415" s="30"/>
    </row>
    <row r="416" spans="1:8" x14ac:dyDescent="0.25">
      <c r="A416" s="30" t="s">
        <v>9468</v>
      </c>
      <c r="B416" s="30" t="s">
        <v>302</v>
      </c>
      <c r="C416" s="31" t="s">
        <v>9469</v>
      </c>
      <c r="D416" s="31">
        <v>3720</v>
      </c>
      <c r="E416" s="49" t="s">
        <v>1171</v>
      </c>
      <c r="F416" s="327" t="s">
        <v>8417</v>
      </c>
      <c r="G416" s="1073">
        <v>45466.30972222222</v>
      </c>
      <c r="H416" s="30"/>
    </row>
    <row r="417" spans="1:8" x14ac:dyDescent="0.25">
      <c r="A417" s="30" t="s">
        <v>9468</v>
      </c>
      <c r="B417" s="30" t="s">
        <v>302</v>
      </c>
      <c r="C417" s="31" t="s">
        <v>9469</v>
      </c>
      <c r="D417" s="31">
        <v>3720</v>
      </c>
      <c r="E417" s="49" t="s">
        <v>3917</v>
      </c>
      <c r="F417" s="327" t="s">
        <v>9559</v>
      </c>
      <c r="G417" s="1073">
        <v>45466.30972222222</v>
      </c>
      <c r="H417" s="30"/>
    </row>
    <row r="418" spans="1:8" x14ac:dyDescent="0.25">
      <c r="A418" s="30" t="s">
        <v>9468</v>
      </c>
      <c r="B418" s="30" t="s">
        <v>302</v>
      </c>
      <c r="C418" s="31" t="s">
        <v>9469</v>
      </c>
      <c r="D418" s="31">
        <v>3720</v>
      </c>
      <c r="E418" s="49" t="s">
        <v>3934</v>
      </c>
      <c r="F418" s="327" t="s">
        <v>9560</v>
      </c>
      <c r="G418" s="1073">
        <v>45466.30972222222</v>
      </c>
      <c r="H418" s="30"/>
    </row>
    <row r="419" spans="1:8" x14ac:dyDescent="0.25">
      <c r="A419" s="30" t="s">
        <v>9468</v>
      </c>
      <c r="B419" s="30" t="s">
        <v>302</v>
      </c>
      <c r="C419" s="31" t="s">
        <v>9469</v>
      </c>
      <c r="D419" s="31">
        <v>3720</v>
      </c>
      <c r="E419" s="49" t="s">
        <v>3951</v>
      </c>
      <c r="F419" s="327" t="s">
        <v>9561</v>
      </c>
      <c r="G419" s="1073">
        <v>45466.30972222222</v>
      </c>
      <c r="H419" s="30"/>
    </row>
    <row r="420" spans="1:8" x14ac:dyDescent="0.25">
      <c r="A420" s="30" t="s">
        <v>9468</v>
      </c>
      <c r="B420" s="30" t="s">
        <v>302</v>
      </c>
      <c r="C420" s="31" t="s">
        <v>9469</v>
      </c>
      <c r="D420" s="31">
        <v>3720</v>
      </c>
      <c r="E420" s="49" t="s">
        <v>3968</v>
      </c>
      <c r="F420" s="327" t="s">
        <v>9562</v>
      </c>
      <c r="G420" s="1073">
        <v>45466.30972222222</v>
      </c>
      <c r="H420" s="30"/>
    </row>
    <row r="421" spans="1:8" x14ac:dyDescent="0.25">
      <c r="A421" s="30" t="s">
        <v>9468</v>
      </c>
      <c r="B421" s="30" t="s">
        <v>302</v>
      </c>
      <c r="C421" s="31" t="s">
        <v>9469</v>
      </c>
      <c r="D421" s="31">
        <v>3720</v>
      </c>
      <c r="E421" s="49" t="s">
        <v>1186</v>
      </c>
      <c r="F421" s="327" t="s">
        <v>8422</v>
      </c>
      <c r="G421" s="1073">
        <v>45466.30972222222</v>
      </c>
      <c r="H421" s="30"/>
    </row>
    <row r="422" spans="1:8" x14ac:dyDescent="0.25">
      <c r="A422" s="30" t="s">
        <v>9468</v>
      </c>
      <c r="B422" s="30" t="s">
        <v>302</v>
      </c>
      <c r="C422" s="31" t="s">
        <v>9469</v>
      </c>
      <c r="D422" s="31">
        <v>3720</v>
      </c>
      <c r="E422" s="49" t="s">
        <v>1201</v>
      </c>
      <c r="F422" s="327" t="s">
        <v>8428</v>
      </c>
      <c r="G422" s="1073">
        <v>45466.30972222222</v>
      </c>
      <c r="H422" s="30"/>
    </row>
    <row r="423" spans="1:8" x14ac:dyDescent="0.25">
      <c r="A423" s="30" t="s">
        <v>9468</v>
      </c>
      <c r="B423" s="30" t="s">
        <v>302</v>
      </c>
      <c r="C423" s="31" t="s">
        <v>9469</v>
      </c>
      <c r="D423" s="31">
        <v>3720</v>
      </c>
      <c r="E423" s="49" t="s">
        <v>1216</v>
      </c>
      <c r="F423" s="327" t="s">
        <v>8433</v>
      </c>
      <c r="G423" s="1073">
        <v>45466.30972222222</v>
      </c>
      <c r="H423" s="30"/>
    </row>
    <row r="424" spans="1:8" x14ac:dyDescent="0.25">
      <c r="A424" s="30" t="s">
        <v>9468</v>
      </c>
      <c r="B424" s="30" t="s">
        <v>302</v>
      </c>
      <c r="C424" s="31" t="s">
        <v>9469</v>
      </c>
      <c r="D424" s="31">
        <v>3720</v>
      </c>
      <c r="E424" s="49" t="s">
        <v>1233</v>
      </c>
      <c r="F424" s="327" t="s">
        <v>8438</v>
      </c>
      <c r="G424" s="1073">
        <v>45466.30972222222</v>
      </c>
      <c r="H424" s="30"/>
    </row>
    <row r="425" spans="1:8" x14ac:dyDescent="0.25">
      <c r="A425" s="30" t="s">
        <v>9468</v>
      </c>
      <c r="B425" s="30" t="s">
        <v>302</v>
      </c>
      <c r="C425" s="31" t="s">
        <v>9469</v>
      </c>
      <c r="D425" s="31">
        <v>3720</v>
      </c>
      <c r="E425" s="49" t="s">
        <v>1250</v>
      </c>
      <c r="F425" s="327" t="s">
        <v>8444</v>
      </c>
      <c r="G425" s="1073">
        <v>45466.30972222222</v>
      </c>
      <c r="H425" s="30"/>
    </row>
    <row r="426" spans="1:8" x14ac:dyDescent="0.25">
      <c r="A426" s="30" t="s">
        <v>9468</v>
      </c>
      <c r="B426" s="30" t="s">
        <v>302</v>
      </c>
      <c r="C426" s="31" t="s">
        <v>9469</v>
      </c>
      <c r="D426" s="31">
        <v>3720</v>
      </c>
      <c r="E426" s="49" t="s">
        <v>1267</v>
      </c>
      <c r="F426" s="327" t="s">
        <v>8450</v>
      </c>
      <c r="G426" s="1073">
        <v>45466.30972222222</v>
      </c>
      <c r="H426" s="30"/>
    </row>
    <row r="427" spans="1:8" x14ac:dyDescent="0.25">
      <c r="A427" s="30" t="s">
        <v>9468</v>
      </c>
      <c r="B427" s="30" t="s">
        <v>302</v>
      </c>
      <c r="C427" s="31" t="s">
        <v>9469</v>
      </c>
      <c r="D427" s="31">
        <v>3720</v>
      </c>
      <c r="E427" s="49" t="s">
        <v>1284</v>
      </c>
      <c r="F427" s="327" t="s">
        <v>8455</v>
      </c>
      <c r="G427" s="1073">
        <v>45466.30972222222</v>
      </c>
      <c r="H427" s="30"/>
    </row>
    <row r="428" spans="1:8" x14ac:dyDescent="0.25">
      <c r="A428" s="30" t="s">
        <v>9468</v>
      </c>
      <c r="B428" s="30" t="s">
        <v>302</v>
      </c>
      <c r="C428" s="31" t="s">
        <v>9469</v>
      </c>
      <c r="D428" s="31">
        <v>3720</v>
      </c>
      <c r="E428" s="49" t="s">
        <v>1301</v>
      </c>
      <c r="F428" s="327" t="s">
        <v>8461</v>
      </c>
      <c r="G428" s="1073">
        <v>45466.30972222222</v>
      </c>
      <c r="H428" s="30"/>
    </row>
    <row r="429" spans="1:8" x14ac:dyDescent="0.25">
      <c r="A429" s="30" t="s">
        <v>9468</v>
      </c>
      <c r="B429" s="30" t="s">
        <v>302</v>
      </c>
      <c r="C429" s="31" t="s">
        <v>9469</v>
      </c>
      <c r="D429" s="31">
        <v>3720</v>
      </c>
      <c r="E429" s="49" t="s">
        <v>1318</v>
      </c>
      <c r="F429" s="327" t="s">
        <v>8466</v>
      </c>
      <c r="G429" s="1073">
        <v>45466.30972222222</v>
      </c>
      <c r="H429" s="30"/>
    </row>
    <row r="430" spans="1:8" x14ac:dyDescent="0.25">
      <c r="A430" s="30" t="s">
        <v>9468</v>
      </c>
      <c r="B430" s="30" t="s">
        <v>302</v>
      </c>
      <c r="C430" s="31" t="s">
        <v>9469</v>
      </c>
      <c r="D430" s="31">
        <v>3720</v>
      </c>
      <c r="E430" s="49" t="s">
        <v>1335</v>
      </c>
      <c r="F430" s="327" t="s">
        <v>8471</v>
      </c>
      <c r="G430" s="1073">
        <v>45466.30972222222</v>
      </c>
      <c r="H430" s="30"/>
    </row>
    <row r="431" spans="1:8" x14ac:dyDescent="0.25">
      <c r="A431" s="30" t="s">
        <v>9468</v>
      </c>
      <c r="B431" s="30" t="s">
        <v>302</v>
      </c>
      <c r="C431" s="31" t="s">
        <v>9469</v>
      </c>
      <c r="D431" s="31">
        <v>3720</v>
      </c>
      <c r="E431" s="49" t="s">
        <v>1352</v>
      </c>
      <c r="F431" s="327" t="s">
        <v>8476</v>
      </c>
      <c r="G431" s="1073">
        <v>45466.30972222222</v>
      </c>
      <c r="H431" s="30"/>
    </row>
    <row r="432" spans="1:8" x14ac:dyDescent="0.25">
      <c r="A432" s="30" t="s">
        <v>9468</v>
      </c>
      <c r="B432" s="30" t="s">
        <v>302</v>
      </c>
      <c r="C432" s="31" t="s">
        <v>9469</v>
      </c>
      <c r="D432" s="31">
        <v>3720</v>
      </c>
      <c r="E432" s="49" t="s">
        <v>945</v>
      </c>
      <c r="F432" s="327" t="s">
        <v>8355</v>
      </c>
      <c r="G432" s="1073">
        <v>45466.30972222222</v>
      </c>
      <c r="H432" s="30"/>
    </row>
    <row r="433" spans="1:8" x14ac:dyDescent="0.25">
      <c r="A433" s="30" t="s">
        <v>9468</v>
      </c>
      <c r="B433" s="30" t="s">
        <v>302</v>
      </c>
      <c r="C433" s="31" t="s">
        <v>9469</v>
      </c>
      <c r="D433" s="31">
        <v>3720</v>
      </c>
      <c r="E433" s="49" t="s">
        <v>1369</v>
      </c>
      <c r="F433" s="327" t="s">
        <v>8480</v>
      </c>
      <c r="G433" s="1073">
        <v>45466.30972222222</v>
      </c>
      <c r="H433" s="30"/>
    </row>
    <row r="434" spans="1:8" x14ac:dyDescent="0.25">
      <c r="A434" s="30" t="s">
        <v>9468</v>
      </c>
      <c r="B434" s="30" t="s">
        <v>302</v>
      </c>
      <c r="C434" s="31" t="s">
        <v>9469</v>
      </c>
      <c r="D434" s="31">
        <v>3720</v>
      </c>
      <c r="E434" s="49" t="s">
        <v>1386</v>
      </c>
      <c r="F434" s="327" t="s">
        <v>8486</v>
      </c>
      <c r="G434" s="1073">
        <v>45466.30972222222</v>
      </c>
      <c r="H434" s="30"/>
    </row>
    <row r="435" spans="1:8" x14ac:dyDescent="0.25">
      <c r="A435" s="30" t="s">
        <v>9468</v>
      </c>
      <c r="B435" s="30" t="s">
        <v>302</v>
      </c>
      <c r="C435" s="31" t="s">
        <v>9469</v>
      </c>
      <c r="D435" s="31">
        <v>3720</v>
      </c>
      <c r="E435" s="49" t="s">
        <v>1403</v>
      </c>
      <c r="F435" s="327" t="s">
        <v>8490</v>
      </c>
      <c r="G435" s="1073">
        <v>45466.30972222222</v>
      </c>
      <c r="H435" s="30"/>
    </row>
    <row r="436" spans="1:8" x14ac:dyDescent="0.25">
      <c r="A436" s="30" t="s">
        <v>9468</v>
      </c>
      <c r="B436" s="30" t="s">
        <v>302</v>
      </c>
      <c r="C436" s="31" t="s">
        <v>9469</v>
      </c>
      <c r="D436" s="31">
        <v>3720</v>
      </c>
      <c r="E436" s="49" t="s">
        <v>1420</v>
      </c>
      <c r="F436" s="327" t="s">
        <v>8494</v>
      </c>
      <c r="G436" s="1073">
        <v>45466.30972222222</v>
      </c>
      <c r="H436" s="30"/>
    </row>
    <row r="437" spans="1:8" x14ac:dyDescent="0.25">
      <c r="A437" s="30" t="s">
        <v>9468</v>
      </c>
      <c r="B437" s="30" t="s">
        <v>302</v>
      </c>
      <c r="C437" s="31" t="s">
        <v>9469</v>
      </c>
      <c r="D437" s="31">
        <v>3720</v>
      </c>
      <c r="E437" s="49" t="s">
        <v>1437</v>
      </c>
      <c r="F437" s="327" t="s">
        <v>8498</v>
      </c>
      <c r="G437" s="1073">
        <v>45466.30972222222</v>
      </c>
      <c r="H437" s="30"/>
    </row>
    <row r="438" spans="1:8" x14ac:dyDescent="0.25">
      <c r="A438" s="30" t="s">
        <v>9468</v>
      </c>
      <c r="B438" s="30" t="s">
        <v>302</v>
      </c>
      <c r="C438" s="31" t="s">
        <v>9469</v>
      </c>
      <c r="D438" s="31">
        <v>3720</v>
      </c>
      <c r="E438" s="49" t="s">
        <v>1454</v>
      </c>
      <c r="F438" s="327" t="s">
        <v>8502</v>
      </c>
      <c r="G438" s="1073">
        <v>45466.30972222222</v>
      </c>
      <c r="H438" s="30"/>
    </row>
    <row r="439" spans="1:8" x14ac:dyDescent="0.25">
      <c r="A439" s="30" t="s">
        <v>9468</v>
      </c>
      <c r="B439" s="30" t="s">
        <v>302</v>
      </c>
      <c r="C439" s="31" t="s">
        <v>9469</v>
      </c>
      <c r="D439" s="31">
        <v>3720</v>
      </c>
      <c r="E439" s="49" t="s">
        <v>1471</v>
      </c>
      <c r="F439" s="327" t="s">
        <v>8506</v>
      </c>
      <c r="G439" s="1073">
        <v>45466.30972222222</v>
      </c>
      <c r="H439" s="30"/>
    </row>
    <row r="440" spans="1:8" x14ac:dyDescent="0.25">
      <c r="A440" s="30" t="s">
        <v>9468</v>
      </c>
      <c r="B440" s="30" t="s">
        <v>302</v>
      </c>
      <c r="C440" s="31" t="s">
        <v>9469</v>
      </c>
      <c r="D440" s="31">
        <v>3720</v>
      </c>
      <c r="E440" s="49" t="s">
        <v>1488</v>
      </c>
      <c r="F440" s="327" t="s">
        <v>8510</v>
      </c>
      <c r="G440" s="1073">
        <v>45466.30972222222</v>
      </c>
      <c r="H440" s="30"/>
    </row>
    <row r="441" spans="1:8" x14ac:dyDescent="0.25">
      <c r="A441" s="30" t="s">
        <v>9468</v>
      </c>
      <c r="B441" s="30" t="s">
        <v>302</v>
      </c>
      <c r="C441" s="31" t="s">
        <v>9469</v>
      </c>
      <c r="D441" s="31">
        <v>3720</v>
      </c>
      <c r="E441" s="49" t="s">
        <v>1505</v>
      </c>
      <c r="F441" s="327" t="s">
        <v>8514</v>
      </c>
      <c r="G441" s="1073">
        <v>45466.30972222222</v>
      </c>
      <c r="H441" s="30"/>
    </row>
    <row r="442" spans="1:8" x14ac:dyDescent="0.25">
      <c r="A442" s="30" t="s">
        <v>9468</v>
      </c>
      <c r="B442" s="30" t="s">
        <v>302</v>
      </c>
      <c r="C442" s="31" t="s">
        <v>9469</v>
      </c>
      <c r="D442" s="31">
        <v>3720</v>
      </c>
      <c r="E442" s="49" t="s">
        <v>1522</v>
      </c>
      <c r="F442" s="327" t="s">
        <v>8518</v>
      </c>
      <c r="G442" s="1073">
        <v>45466.30972222222</v>
      </c>
      <c r="H442" s="30"/>
    </row>
    <row r="443" spans="1:8" x14ac:dyDescent="0.25">
      <c r="A443" s="30" t="s">
        <v>9468</v>
      </c>
      <c r="B443" s="30" t="s">
        <v>302</v>
      </c>
      <c r="C443" s="31" t="s">
        <v>9469</v>
      </c>
      <c r="D443" s="31">
        <v>3720</v>
      </c>
      <c r="E443" s="49" t="s">
        <v>962</v>
      </c>
      <c r="F443" s="327" t="s">
        <v>8358</v>
      </c>
      <c r="G443" s="1073">
        <v>45466.30972222222</v>
      </c>
      <c r="H443" s="30"/>
    </row>
    <row r="444" spans="1:8" x14ac:dyDescent="0.25">
      <c r="A444" s="30" t="s">
        <v>9468</v>
      </c>
      <c r="B444" s="30" t="s">
        <v>302</v>
      </c>
      <c r="C444" s="31" t="s">
        <v>9469</v>
      </c>
      <c r="D444" s="31">
        <v>3720</v>
      </c>
      <c r="E444" s="49" t="s">
        <v>1539</v>
      </c>
      <c r="F444" s="327" t="s">
        <v>8522</v>
      </c>
      <c r="G444" s="1073">
        <v>45466.30972222222</v>
      </c>
      <c r="H444" s="30"/>
    </row>
    <row r="445" spans="1:8" x14ac:dyDescent="0.25">
      <c r="A445" s="30" t="s">
        <v>9468</v>
      </c>
      <c r="B445" s="30" t="s">
        <v>302</v>
      </c>
      <c r="C445" s="31" t="s">
        <v>9469</v>
      </c>
      <c r="D445" s="31">
        <v>3720</v>
      </c>
      <c r="E445" s="49" t="s">
        <v>1556</v>
      </c>
      <c r="F445" s="327" t="s">
        <v>8526</v>
      </c>
      <c r="G445" s="1073">
        <v>45466.30972222222</v>
      </c>
      <c r="H445" s="30"/>
    </row>
    <row r="446" spans="1:8" x14ac:dyDescent="0.25">
      <c r="A446" s="30" t="s">
        <v>9468</v>
      </c>
      <c r="B446" s="30" t="s">
        <v>302</v>
      </c>
      <c r="C446" s="31" t="s">
        <v>9469</v>
      </c>
      <c r="D446" s="31">
        <v>3720</v>
      </c>
      <c r="E446" s="49" t="s">
        <v>1573</v>
      </c>
      <c r="F446" s="327" t="s">
        <v>8530</v>
      </c>
      <c r="G446" s="1073">
        <v>45466.30972222222</v>
      </c>
      <c r="H446" s="30"/>
    </row>
    <row r="447" spans="1:8" x14ac:dyDescent="0.25">
      <c r="A447" s="30" t="s">
        <v>9468</v>
      </c>
      <c r="B447" s="30" t="s">
        <v>302</v>
      </c>
      <c r="C447" s="31" t="s">
        <v>9469</v>
      </c>
      <c r="D447" s="31">
        <v>3720</v>
      </c>
      <c r="E447" s="49" t="s">
        <v>1590</v>
      </c>
      <c r="F447" s="327" t="s">
        <v>8534</v>
      </c>
      <c r="G447" s="1073">
        <v>45466.30972222222</v>
      </c>
      <c r="H447" s="30"/>
    </row>
    <row r="448" spans="1:8" x14ac:dyDescent="0.25">
      <c r="A448" s="30" t="s">
        <v>9468</v>
      </c>
      <c r="B448" s="30" t="s">
        <v>302</v>
      </c>
      <c r="C448" s="31" t="s">
        <v>9469</v>
      </c>
      <c r="D448" s="31">
        <v>3720</v>
      </c>
      <c r="E448" s="49" t="s">
        <v>921</v>
      </c>
      <c r="F448" s="327" t="s">
        <v>8538</v>
      </c>
      <c r="G448" s="1073">
        <v>45466.30972222222</v>
      </c>
      <c r="H448" s="30"/>
    </row>
    <row r="449" spans="1:8" x14ac:dyDescent="0.25">
      <c r="A449" s="30" t="s">
        <v>9468</v>
      </c>
      <c r="B449" s="30" t="s">
        <v>302</v>
      </c>
      <c r="C449" s="31" t="s">
        <v>9469</v>
      </c>
      <c r="D449" s="31">
        <v>3720</v>
      </c>
      <c r="E449" s="49" t="s">
        <v>1623</v>
      </c>
      <c r="F449" s="327" t="s">
        <v>8542</v>
      </c>
      <c r="G449" s="1073">
        <v>45466.30972222222</v>
      </c>
      <c r="H449" s="30"/>
    </row>
    <row r="450" spans="1:8" x14ac:dyDescent="0.25">
      <c r="A450" s="30" t="s">
        <v>9468</v>
      </c>
      <c r="B450" s="30" t="s">
        <v>302</v>
      </c>
      <c r="C450" s="31" t="s">
        <v>9469</v>
      </c>
      <c r="D450" s="31">
        <v>3720</v>
      </c>
      <c r="E450" s="49" t="s">
        <v>1640</v>
      </c>
      <c r="F450" s="327" t="s">
        <v>8546</v>
      </c>
      <c r="G450" s="1073">
        <v>45466.30972222222</v>
      </c>
      <c r="H450" s="30"/>
    </row>
    <row r="451" spans="1:8" x14ac:dyDescent="0.25">
      <c r="A451" s="30" t="s">
        <v>9468</v>
      </c>
      <c r="B451" s="30" t="s">
        <v>302</v>
      </c>
      <c r="C451" s="31" t="s">
        <v>9469</v>
      </c>
      <c r="D451" s="31">
        <v>3720</v>
      </c>
      <c r="E451" s="49" t="s">
        <v>1657</v>
      </c>
      <c r="F451" s="327" t="s">
        <v>8550</v>
      </c>
      <c r="G451" s="1073">
        <v>45466.30972222222</v>
      </c>
      <c r="H451" s="30"/>
    </row>
    <row r="452" spans="1:8" x14ac:dyDescent="0.25">
      <c r="A452" s="30" t="s">
        <v>9468</v>
      </c>
      <c r="B452" s="30" t="s">
        <v>302</v>
      </c>
      <c r="C452" s="31" t="s">
        <v>9469</v>
      </c>
      <c r="D452" s="31">
        <v>3720</v>
      </c>
      <c r="E452" s="49" t="s">
        <v>1674</v>
      </c>
      <c r="F452" s="327" t="s">
        <v>8554</v>
      </c>
      <c r="G452" s="1073">
        <v>45466.30972222222</v>
      </c>
      <c r="H452" s="30"/>
    </row>
    <row r="453" spans="1:8" x14ac:dyDescent="0.25">
      <c r="A453" s="30" t="s">
        <v>9468</v>
      </c>
      <c r="B453" s="30" t="s">
        <v>302</v>
      </c>
      <c r="C453" s="31" t="s">
        <v>9469</v>
      </c>
      <c r="D453" s="31">
        <v>3720</v>
      </c>
      <c r="E453" s="49" t="s">
        <v>1691</v>
      </c>
      <c r="F453" s="327" t="s">
        <v>8558</v>
      </c>
      <c r="G453" s="1073">
        <v>45466.30972222222</v>
      </c>
      <c r="H453" s="30"/>
    </row>
    <row r="454" spans="1:8" x14ac:dyDescent="0.25">
      <c r="A454" s="30" t="s">
        <v>9468</v>
      </c>
      <c r="B454" s="30" t="s">
        <v>302</v>
      </c>
      <c r="C454" s="31" t="s">
        <v>9469</v>
      </c>
      <c r="D454" s="31">
        <v>3720</v>
      </c>
      <c r="E454" s="49" t="s">
        <v>978</v>
      </c>
      <c r="F454" s="327" t="s">
        <v>8360</v>
      </c>
      <c r="G454" s="1073">
        <v>45466.30972222222</v>
      </c>
      <c r="H454" s="30"/>
    </row>
    <row r="455" spans="1:8" x14ac:dyDescent="0.25">
      <c r="A455" s="30" t="s">
        <v>9468</v>
      </c>
      <c r="B455" s="30" t="s">
        <v>302</v>
      </c>
      <c r="C455" s="31" t="s">
        <v>9469</v>
      </c>
      <c r="D455" s="31">
        <v>3720</v>
      </c>
      <c r="E455" s="49" t="s">
        <v>1708</v>
      </c>
      <c r="F455" s="327" t="s">
        <v>8562</v>
      </c>
      <c r="G455" s="1073">
        <v>45466.30972222222</v>
      </c>
      <c r="H455" s="30"/>
    </row>
    <row r="456" spans="1:8" x14ac:dyDescent="0.25">
      <c r="A456" s="30" t="s">
        <v>9468</v>
      </c>
      <c r="B456" s="30" t="s">
        <v>302</v>
      </c>
      <c r="C456" s="31" t="s">
        <v>9469</v>
      </c>
      <c r="D456" s="31">
        <v>3720</v>
      </c>
      <c r="E456" s="49" t="s">
        <v>1725</v>
      </c>
      <c r="F456" s="327" t="s">
        <v>8564</v>
      </c>
      <c r="G456" s="1073">
        <v>45466.30972222222</v>
      </c>
      <c r="H456" s="30"/>
    </row>
    <row r="457" spans="1:8" x14ac:dyDescent="0.25">
      <c r="A457" s="30" t="s">
        <v>9468</v>
      </c>
      <c r="B457" s="30" t="s">
        <v>302</v>
      </c>
      <c r="C457" s="31" t="s">
        <v>9469</v>
      </c>
      <c r="D457" s="31">
        <v>3720</v>
      </c>
      <c r="E457" s="49" t="s">
        <v>1742</v>
      </c>
      <c r="F457" s="327" t="s">
        <v>8566</v>
      </c>
      <c r="G457" s="1073">
        <v>45466.30972222222</v>
      </c>
      <c r="H457" s="30"/>
    </row>
    <row r="458" spans="1:8" x14ac:dyDescent="0.25">
      <c r="A458" s="30" t="s">
        <v>9468</v>
      </c>
      <c r="B458" s="30" t="s">
        <v>302</v>
      </c>
      <c r="C458" s="31" t="s">
        <v>9469</v>
      </c>
      <c r="D458" s="31">
        <v>3720</v>
      </c>
      <c r="E458" s="49" t="s">
        <v>1759</v>
      </c>
      <c r="F458" s="327" t="s">
        <v>8568</v>
      </c>
      <c r="G458" s="1073">
        <v>45466.30972222222</v>
      </c>
      <c r="H458" s="30"/>
    </row>
    <row r="459" spans="1:8" x14ac:dyDescent="0.25">
      <c r="A459" s="30" t="s">
        <v>9468</v>
      </c>
      <c r="B459" s="30" t="s">
        <v>302</v>
      </c>
      <c r="C459" s="31" t="s">
        <v>9469</v>
      </c>
      <c r="D459" s="31">
        <v>3720</v>
      </c>
      <c r="E459" s="49" t="s">
        <v>1776</v>
      </c>
      <c r="F459" s="327" t="s">
        <v>8570</v>
      </c>
      <c r="G459" s="1073">
        <v>45466.30972222222</v>
      </c>
      <c r="H459" s="30"/>
    </row>
    <row r="460" spans="1:8" x14ac:dyDescent="0.25">
      <c r="A460" s="30" t="s">
        <v>9468</v>
      </c>
      <c r="B460" s="30" t="s">
        <v>302</v>
      </c>
      <c r="C460" s="31" t="s">
        <v>9469</v>
      </c>
      <c r="D460" s="31">
        <v>3720</v>
      </c>
      <c r="E460" s="49" t="s">
        <v>1793</v>
      </c>
      <c r="F460" s="327" t="s">
        <v>8572</v>
      </c>
      <c r="G460" s="1073">
        <v>45466.30972222222</v>
      </c>
      <c r="H460" s="30"/>
    </row>
    <row r="461" spans="1:8" x14ac:dyDescent="0.25">
      <c r="A461" s="30" t="s">
        <v>9468</v>
      </c>
      <c r="B461" s="30" t="s">
        <v>302</v>
      </c>
      <c r="C461" s="31" t="s">
        <v>9469</v>
      </c>
      <c r="D461" s="31">
        <v>3720</v>
      </c>
      <c r="E461" s="49" t="s">
        <v>1810</v>
      </c>
      <c r="F461" s="327" t="s">
        <v>8574</v>
      </c>
      <c r="G461" s="1073">
        <v>45466.30972222222</v>
      </c>
      <c r="H461" s="30"/>
    </row>
    <row r="462" spans="1:8" x14ac:dyDescent="0.25">
      <c r="A462" s="30" t="s">
        <v>9468</v>
      </c>
      <c r="B462" s="30" t="s">
        <v>302</v>
      </c>
      <c r="C462" s="31" t="s">
        <v>9469</v>
      </c>
      <c r="D462" s="31">
        <v>3720</v>
      </c>
      <c r="E462" s="49" t="s">
        <v>1827</v>
      </c>
      <c r="F462" s="327" t="s">
        <v>8576</v>
      </c>
      <c r="G462" s="1073">
        <v>45466.30972222222</v>
      </c>
      <c r="H462" s="30"/>
    </row>
    <row r="463" spans="1:8" x14ac:dyDescent="0.25">
      <c r="A463" s="30" t="s">
        <v>9468</v>
      </c>
      <c r="B463" s="30" t="s">
        <v>302</v>
      </c>
      <c r="C463" s="31" t="s">
        <v>9469</v>
      </c>
      <c r="D463" s="31">
        <v>3720</v>
      </c>
      <c r="E463" s="49" t="s">
        <v>1844</v>
      </c>
      <c r="F463" s="327" t="s">
        <v>8578</v>
      </c>
      <c r="G463" s="1073">
        <v>45466.30972222222</v>
      </c>
      <c r="H463" s="30"/>
    </row>
    <row r="464" spans="1:8" x14ac:dyDescent="0.25">
      <c r="A464" s="30" t="s">
        <v>9468</v>
      </c>
      <c r="B464" s="30" t="s">
        <v>302</v>
      </c>
      <c r="C464" s="31" t="s">
        <v>9469</v>
      </c>
      <c r="D464" s="31">
        <v>3720</v>
      </c>
      <c r="E464" s="49" t="s">
        <v>1861</v>
      </c>
      <c r="F464" s="327" t="s">
        <v>8580</v>
      </c>
      <c r="G464" s="1073">
        <v>45466.30972222222</v>
      </c>
      <c r="H464" s="30"/>
    </row>
    <row r="465" spans="1:8" x14ac:dyDescent="0.25">
      <c r="A465" s="30" t="s">
        <v>9468</v>
      </c>
      <c r="B465" s="30" t="s">
        <v>302</v>
      </c>
      <c r="C465" s="31" t="s">
        <v>9469</v>
      </c>
      <c r="D465" s="31">
        <v>3720</v>
      </c>
      <c r="E465" s="49" t="s">
        <v>995</v>
      </c>
      <c r="F465" s="327" t="s">
        <v>8362</v>
      </c>
      <c r="G465" s="1073">
        <v>45466.30972222222</v>
      </c>
      <c r="H465" s="30"/>
    </row>
    <row r="466" spans="1:8" x14ac:dyDescent="0.25">
      <c r="A466" s="30" t="s">
        <v>9468</v>
      </c>
      <c r="B466" s="30" t="s">
        <v>302</v>
      </c>
      <c r="C466" s="31" t="s">
        <v>9469</v>
      </c>
      <c r="D466" s="31">
        <v>3720</v>
      </c>
      <c r="E466" s="49" t="s">
        <v>1878</v>
      </c>
      <c r="F466" s="327" t="s">
        <v>8582</v>
      </c>
      <c r="G466" s="1073">
        <v>45466.30972222222</v>
      </c>
      <c r="H466" s="30"/>
    </row>
    <row r="467" spans="1:8" x14ac:dyDescent="0.25">
      <c r="A467" s="30" t="s">
        <v>9468</v>
      </c>
      <c r="B467" s="30" t="s">
        <v>302</v>
      </c>
      <c r="C467" s="31" t="s">
        <v>9469</v>
      </c>
      <c r="D467" s="31">
        <v>3720</v>
      </c>
      <c r="E467" s="49" t="s">
        <v>1895</v>
      </c>
      <c r="F467" s="327" t="s">
        <v>8584</v>
      </c>
      <c r="G467" s="1073">
        <v>45466.30972222222</v>
      </c>
      <c r="H467" s="30"/>
    </row>
    <row r="468" spans="1:8" x14ac:dyDescent="0.25">
      <c r="A468" s="30" t="s">
        <v>9468</v>
      </c>
      <c r="B468" s="30" t="s">
        <v>302</v>
      </c>
      <c r="C468" s="31" t="s">
        <v>9469</v>
      </c>
      <c r="D468" s="31">
        <v>3720</v>
      </c>
      <c r="E468" s="49" t="s">
        <v>1912</v>
      </c>
      <c r="F468" s="327" t="s">
        <v>8586</v>
      </c>
      <c r="G468" s="1073">
        <v>45466.30972222222</v>
      </c>
      <c r="H468" s="30"/>
    </row>
    <row r="469" spans="1:8" x14ac:dyDescent="0.25">
      <c r="A469" s="30" t="s">
        <v>9468</v>
      </c>
      <c r="B469" s="30" t="s">
        <v>302</v>
      </c>
      <c r="C469" s="31" t="s">
        <v>9469</v>
      </c>
      <c r="D469" s="31">
        <v>3720</v>
      </c>
      <c r="E469" s="49" t="s">
        <v>1929</v>
      </c>
      <c r="F469" s="327" t="s">
        <v>8588</v>
      </c>
      <c r="G469" s="1073">
        <v>45466.30972222222</v>
      </c>
      <c r="H469" s="30"/>
    </row>
    <row r="470" spans="1:8" x14ac:dyDescent="0.25">
      <c r="A470" s="30" t="s">
        <v>9468</v>
      </c>
      <c r="B470" s="30" t="s">
        <v>302</v>
      </c>
      <c r="C470" s="31" t="s">
        <v>9469</v>
      </c>
      <c r="D470" s="31">
        <v>3720</v>
      </c>
      <c r="E470" s="49" t="s">
        <v>1946</v>
      </c>
      <c r="F470" s="327" t="s">
        <v>8590</v>
      </c>
      <c r="G470" s="1073">
        <v>45466.30972222222</v>
      </c>
      <c r="H470" s="30"/>
    </row>
    <row r="471" spans="1:8" x14ac:dyDescent="0.25">
      <c r="A471" s="30" t="s">
        <v>9468</v>
      </c>
      <c r="B471" s="30" t="s">
        <v>302</v>
      </c>
      <c r="C471" s="31" t="s">
        <v>9469</v>
      </c>
      <c r="D471" s="31">
        <v>3720</v>
      </c>
      <c r="E471" s="49" t="s">
        <v>1963</v>
      </c>
      <c r="F471" s="327" t="s">
        <v>8592</v>
      </c>
      <c r="G471" s="1073">
        <v>45466.30972222222</v>
      </c>
      <c r="H471" s="30"/>
    </row>
    <row r="472" spans="1:8" x14ac:dyDescent="0.25">
      <c r="A472" s="30" t="s">
        <v>9468</v>
      </c>
      <c r="B472" s="30" t="s">
        <v>302</v>
      </c>
      <c r="C472" s="31" t="s">
        <v>9469</v>
      </c>
      <c r="D472" s="31">
        <v>3720</v>
      </c>
      <c r="E472" s="49" t="s">
        <v>1980</v>
      </c>
      <c r="F472" s="327" t="s">
        <v>8594</v>
      </c>
      <c r="G472" s="1073">
        <v>45466.30972222222</v>
      </c>
      <c r="H472" s="30"/>
    </row>
    <row r="473" spans="1:8" x14ac:dyDescent="0.25">
      <c r="A473" s="30" t="s">
        <v>9468</v>
      </c>
      <c r="B473" s="30" t="s">
        <v>302</v>
      </c>
      <c r="C473" s="31" t="s">
        <v>9469</v>
      </c>
      <c r="D473" s="31">
        <v>3720</v>
      </c>
      <c r="E473" s="49" t="s">
        <v>8596</v>
      </c>
      <c r="F473" s="327" t="s">
        <v>8597</v>
      </c>
      <c r="G473" s="1073">
        <v>45466.30972222222</v>
      </c>
      <c r="H473" s="30"/>
    </row>
    <row r="474" spans="1:8" x14ac:dyDescent="0.25">
      <c r="A474" s="30" t="s">
        <v>9468</v>
      </c>
      <c r="B474" s="30" t="s">
        <v>302</v>
      </c>
      <c r="C474" s="31" t="s">
        <v>9469</v>
      </c>
      <c r="D474" s="31">
        <v>3720</v>
      </c>
      <c r="E474" s="49" t="s">
        <v>2013</v>
      </c>
      <c r="F474" s="327" t="s">
        <v>8599</v>
      </c>
      <c r="G474" s="1073">
        <v>45466.30972222222</v>
      </c>
      <c r="H474" s="30"/>
    </row>
    <row r="475" spans="1:8" x14ac:dyDescent="0.25">
      <c r="A475" s="30" t="s">
        <v>9468</v>
      </c>
      <c r="B475" s="30" t="s">
        <v>302</v>
      </c>
      <c r="C475" s="31" t="s">
        <v>9469</v>
      </c>
      <c r="D475" s="31">
        <v>3720</v>
      </c>
      <c r="E475" s="49" t="s">
        <v>2030</v>
      </c>
      <c r="F475" s="327" t="s">
        <v>8601</v>
      </c>
      <c r="G475" s="1073">
        <v>45466.30972222222</v>
      </c>
      <c r="H475" s="30"/>
    </row>
    <row r="476" spans="1:8" x14ac:dyDescent="0.25">
      <c r="A476" s="30" t="s">
        <v>9468</v>
      </c>
      <c r="B476" s="30" t="s">
        <v>302</v>
      </c>
      <c r="C476" s="31" t="s">
        <v>9469</v>
      </c>
      <c r="D476" s="31">
        <v>3720</v>
      </c>
      <c r="E476" s="49" t="s">
        <v>803</v>
      </c>
      <c r="F476" s="327" t="s">
        <v>8364</v>
      </c>
      <c r="G476" s="1073">
        <v>45466.30972222222</v>
      </c>
      <c r="H476" s="30"/>
    </row>
    <row r="477" spans="1:8" x14ac:dyDescent="0.25">
      <c r="A477" s="30" t="s">
        <v>9468</v>
      </c>
      <c r="B477" s="30" t="s">
        <v>302</v>
      </c>
      <c r="C477" s="31" t="s">
        <v>9469</v>
      </c>
      <c r="D477" s="31">
        <v>3720</v>
      </c>
      <c r="E477" s="49" t="s">
        <v>2047</v>
      </c>
      <c r="F477" s="327" t="s">
        <v>8603</v>
      </c>
      <c r="G477" s="1073">
        <v>45466.30972222222</v>
      </c>
      <c r="H477" s="30"/>
    </row>
    <row r="478" spans="1:8" x14ac:dyDescent="0.25">
      <c r="A478" s="30" t="s">
        <v>9468</v>
      </c>
      <c r="B478" s="30" t="s">
        <v>302</v>
      </c>
      <c r="C478" s="31" t="s">
        <v>9469</v>
      </c>
      <c r="D478" s="31">
        <v>3720</v>
      </c>
      <c r="E478" s="49" t="s">
        <v>2064</v>
      </c>
      <c r="F478" s="327" t="s">
        <v>8605</v>
      </c>
      <c r="G478" s="1073">
        <v>45466.30972222222</v>
      </c>
      <c r="H478" s="30"/>
    </row>
    <row r="479" spans="1:8" x14ac:dyDescent="0.25">
      <c r="A479" s="30" t="s">
        <v>9468</v>
      </c>
      <c r="B479" s="30" t="s">
        <v>302</v>
      </c>
      <c r="C479" s="31" t="s">
        <v>9469</v>
      </c>
      <c r="D479" s="31">
        <v>3720</v>
      </c>
      <c r="E479" s="49" t="s">
        <v>2081</v>
      </c>
      <c r="F479" s="327" t="s">
        <v>8607</v>
      </c>
      <c r="G479" s="1073">
        <v>45466.30972222222</v>
      </c>
      <c r="H479" s="30"/>
    </row>
    <row r="480" spans="1:8" x14ac:dyDescent="0.25">
      <c r="A480" s="30" t="s">
        <v>9468</v>
      </c>
      <c r="B480" s="30" t="s">
        <v>302</v>
      </c>
      <c r="C480" s="31" t="s">
        <v>9469</v>
      </c>
      <c r="D480" s="31">
        <v>3720</v>
      </c>
      <c r="E480" s="49" t="s">
        <v>2098</v>
      </c>
      <c r="F480" s="327" t="s">
        <v>8609</v>
      </c>
      <c r="G480" s="1073">
        <v>45466.30972222222</v>
      </c>
      <c r="H480" s="30"/>
    </row>
    <row r="481" spans="1:8" x14ac:dyDescent="0.25">
      <c r="A481" s="30" t="s">
        <v>9468</v>
      </c>
      <c r="B481" s="30" t="s">
        <v>302</v>
      </c>
      <c r="C481" s="31" t="s">
        <v>9469</v>
      </c>
      <c r="D481" s="31">
        <v>3720</v>
      </c>
      <c r="E481" s="49" t="s">
        <v>2115</v>
      </c>
      <c r="F481" s="327" t="s">
        <v>8611</v>
      </c>
      <c r="G481" s="1073">
        <v>45466.30972222222</v>
      </c>
      <c r="H481" s="30"/>
    </row>
    <row r="482" spans="1:8" x14ac:dyDescent="0.25">
      <c r="A482" s="30" t="s">
        <v>9468</v>
      </c>
      <c r="B482" s="30" t="s">
        <v>302</v>
      </c>
      <c r="C482" s="31" t="s">
        <v>9469</v>
      </c>
      <c r="D482" s="31">
        <v>3720</v>
      </c>
      <c r="E482" s="49" t="s">
        <v>2132</v>
      </c>
      <c r="F482" s="327" t="s">
        <v>8613</v>
      </c>
      <c r="G482" s="1073">
        <v>45466.30972222222</v>
      </c>
      <c r="H482" s="30"/>
    </row>
    <row r="483" spans="1:8" x14ac:dyDescent="0.25">
      <c r="A483" s="30" t="s">
        <v>9468</v>
      </c>
      <c r="B483" s="30" t="s">
        <v>302</v>
      </c>
      <c r="C483" s="31" t="s">
        <v>9469</v>
      </c>
      <c r="D483" s="31">
        <v>3720</v>
      </c>
      <c r="E483" s="49" t="s">
        <v>2149</v>
      </c>
      <c r="F483" s="327" t="s">
        <v>8615</v>
      </c>
      <c r="G483" s="1073">
        <v>45466.30972222222</v>
      </c>
      <c r="H483" s="30"/>
    </row>
    <row r="484" spans="1:8" x14ac:dyDescent="0.25">
      <c r="A484" s="30" t="s">
        <v>9468</v>
      </c>
      <c r="B484" s="30" t="s">
        <v>302</v>
      </c>
      <c r="C484" s="31" t="s">
        <v>9469</v>
      </c>
      <c r="D484" s="31">
        <v>3720</v>
      </c>
      <c r="E484" s="49" t="s">
        <v>2166</v>
      </c>
      <c r="F484" s="327" t="s">
        <v>8617</v>
      </c>
      <c r="G484" s="1073">
        <v>45466.30972222222</v>
      </c>
      <c r="H484" s="30"/>
    </row>
    <row r="485" spans="1:8" x14ac:dyDescent="0.25">
      <c r="A485" s="30" t="s">
        <v>9468</v>
      </c>
      <c r="B485" s="30" t="s">
        <v>302</v>
      </c>
      <c r="C485" s="31" t="s">
        <v>9469</v>
      </c>
      <c r="D485" s="31">
        <v>3720</v>
      </c>
      <c r="E485" s="49" t="s">
        <v>2183</v>
      </c>
      <c r="F485" s="327" t="s">
        <v>8619</v>
      </c>
      <c r="G485" s="1073">
        <v>45466.30972222222</v>
      </c>
      <c r="H485" s="30"/>
    </row>
    <row r="486" spans="1:8" x14ac:dyDescent="0.25">
      <c r="A486" s="30" t="s">
        <v>9468</v>
      </c>
      <c r="B486" s="30" t="s">
        <v>302</v>
      </c>
      <c r="C486" s="31" t="s">
        <v>9469</v>
      </c>
      <c r="D486" s="31">
        <v>3720</v>
      </c>
      <c r="E486" s="49" t="s">
        <v>2200</v>
      </c>
      <c r="F486" s="327" t="s">
        <v>8621</v>
      </c>
      <c r="G486" s="1073">
        <v>45466.30972222222</v>
      </c>
      <c r="H486" s="30"/>
    </row>
    <row r="487" spans="1:8" x14ac:dyDescent="0.25">
      <c r="A487" s="30" t="s">
        <v>9468</v>
      </c>
      <c r="B487" s="30" t="s">
        <v>302</v>
      </c>
      <c r="C487" s="31" t="s">
        <v>9469</v>
      </c>
      <c r="D487" s="31">
        <v>3720</v>
      </c>
      <c r="E487" s="49" t="s">
        <v>1027</v>
      </c>
      <c r="F487" s="327" t="s">
        <v>8368</v>
      </c>
      <c r="G487" s="1073">
        <v>45466.30972222222</v>
      </c>
      <c r="H487" s="30"/>
    </row>
    <row r="488" spans="1:8" x14ac:dyDescent="0.25">
      <c r="A488" s="30" t="s">
        <v>9468</v>
      </c>
      <c r="B488" s="30" t="s">
        <v>302</v>
      </c>
      <c r="C488" s="31" t="s">
        <v>9469</v>
      </c>
      <c r="D488" s="31">
        <v>3720</v>
      </c>
      <c r="E488" s="49" t="s">
        <v>2217</v>
      </c>
      <c r="F488" s="327" t="s">
        <v>8623</v>
      </c>
      <c r="G488" s="1073">
        <v>45466.30972222222</v>
      </c>
      <c r="H488" s="30"/>
    </row>
    <row r="489" spans="1:8" x14ac:dyDescent="0.25">
      <c r="A489" s="30" t="s">
        <v>9468</v>
      </c>
      <c r="B489" s="30" t="s">
        <v>302</v>
      </c>
      <c r="C489" s="31" t="s">
        <v>9469</v>
      </c>
      <c r="D489" s="31">
        <v>3720</v>
      </c>
      <c r="E489" s="49" t="s">
        <v>2234</v>
      </c>
      <c r="F489" s="327" t="s">
        <v>8625</v>
      </c>
      <c r="G489" s="1073">
        <v>45466.30972222222</v>
      </c>
      <c r="H489" s="30"/>
    </row>
    <row r="490" spans="1:8" x14ac:dyDescent="0.25">
      <c r="A490" s="30" t="s">
        <v>9468</v>
      </c>
      <c r="B490" s="30" t="s">
        <v>302</v>
      </c>
      <c r="C490" s="31" t="s">
        <v>9469</v>
      </c>
      <c r="D490" s="31">
        <v>3720</v>
      </c>
      <c r="E490" s="49" t="s">
        <v>2251</v>
      </c>
      <c r="F490" s="327" t="s">
        <v>8627</v>
      </c>
      <c r="G490" s="1073">
        <v>45466.30972222222</v>
      </c>
      <c r="H490" s="30"/>
    </row>
    <row r="491" spans="1:8" x14ac:dyDescent="0.25">
      <c r="A491" s="30" t="s">
        <v>9468</v>
      </c>
      <c r="B491" s="30" t="s">
        <v>302</v>
      </c>
      <c r="C491" s="31" t="s">
        <v>9469</v>
      </c>
      <c r="D491" s="31">
        <v>3720</v>
      </c>
      <c r="E491" s="49" t="s">
        <v>2268</v>
      </c>
      <c r="F491" s="327" t="s">
        <v>8629</v>
      </c>
      <c r="G491" s="1073">
        <v>45466.30972222222</v>
      </c>
      <c r="H491" s="30"/>
    </row>
    <row r="492" spans="1:8" x14ac:dyDescent="0.25">
      <c r="A492" s="30" t="s">
        <v>9468</v>
      </c>
      <c r="B492" s="30" t="s">
        <v>302</v>
      </c>
      <c r="C492" s="31" t="s">
        <v>9469</v>
      </c>
      <c r="D492" s="31">
        <v>3720</v>
      </c>
      <c r="E492" s="49" t="s">
        <v>2285</v>
      </c>
      <c r="F492" s="327" t="s">
        <v>8631</v>
      </c>
      <c r="G492" s="1073">
        <v>45466.30972222222</v>
      </c>
      <c r="H492" s="30"/>
    </row>
    <row r="493" spans="1:8" x14ac:dyDescent="0.25">
      <c r="A493" s="30" t="s">
        <v>9468</v>
      </c>
      <c r="B493" s="30" t="s">
        <v>302</v>
      </c>
      <c r="C493" s="31" t="s">
        <v>9469</v>
      </c>
      <c r="D493" s="31">
        <v>3720</v>
      </c>
      <c r="E493" s="49" t="s">
        <v>2302</v>
      </c>
      <c r="F493" s="327" t="s">
        <v>8633</v>
      </c>
      <c r="G493" s="1073">
        <v>45466.30972222222</v>
      </c>
      <c r="H493" s="30"/>
    </row>
    <row r="494" spans="1:8" x14ac:dyDescent="0.25">
      <c r="A494" s="30" t="s">
        <v>9468</v>
      </c>
      <c r="B494" s="30" t="s">
        <v>302</v>
      </c>
      <c r="C494" s="31" t="s">
        <v>9469</v>
      </c>
      <c r="D494" s="31">
        <v>3720</v>
      </c>
      <c r="E494" s="49" t="s">
        <v>2319</v>
      </c>
      <c r="F494" s="327" t="s">
        <v>8635</v>
      </c>
      <c r="G494" s="1073">
        <v>45466.30972222222</v>
      </c>
      <c r="H494" s="30"/>
    </row>
    <row r="495" spans="1:8" x14ac:dyDescent="0.25">
      <c r="A495" s="30" t="s">
        <v>9468</v>
      </c>
      <c r="B495" s="30" t="s">
        <v>302</v>
      </c>
      <c r="C495" s="31" t="s">
        <v>9469</v>
      </c>
      <c r="D495" s="31">
        <v>3720</v>
      </c>
      <c r="E495" s="49" t="s">
        <v>2336</v>
      </c>
      <c r="F495" s="327" t="s">
        <v>8637</v>
      </c>
      <c r="G495" s="1073">
        <v>45466.30972222222</v>
      </c>
      <c r="H495" s="30"/>
    </row>
    <row r="496" spans="1:8" x14ac:dyDescent="0.25">
      <c r="A496" s="30" t="s">
        <v>9468</v>
      </c>
      <c r="B496" s="30" t="s">
        <v>302</v>
      </c>
      <c r="C496" s="31" t="s">
        <v>9469</v>
      </c>
      <c r="D496" s="31">
        <v>3720</v>
      </c>
      <c r="E496" s="49" t="s">
        <v>2353</v>
      </c>
      <c r="F496" s="327" t="s">
        <v>8639</v>
      </c>
      <c r="G496" s="1073">
        <v>45466.30972222222</v>
      </c>
      <c r="H496" s="30"/>
    </row>
    <row r="497" spans="1:8" x14ac:dyDescent="0.25">
      <c r="A497" s="30" t="s">
        <v>9468</v>
      </c>
      <c r="B497" s="30" t="s">
        <v>302</v>
      </c>
      <c r="C497" s="31" t="s">
        <v>9469</v>
      </c>
      <c r="D497" s="31">
        <v>3720</v>
      </c>
      <c r="E497" s="49" t="s">
        <v>2370</v>
      </c>
      <c r="F497" s="327" t="s">
        <v>8641</v>
      </c>
      <c r="G497" s="1073">
        <v>45466.30972222222</v>
      </c>
      <c r="H497" s="30"/>
    </row>
    <row r="498" spans="1:8" x14ac:dyDescent="0.25">
      <c r="A498" s="30" t="s">
        <v>9468</v>
      </c>
      <c r="B498" s="30" t="s">
        <v>302</v>
      </c>
      <c r="C498" s="31" t="s">
        <v>9469</v>
      </c>
      <c r="D498" s="31">
        <v>3720</v>
      </c>
      <c r="E498" s="49" t="s">
        <v>807</v>
      </c>
      <c r="F498" s="327" t="s">
        <v>8372</v>
      </c>
      <c r="G498" s="1073">
        <v>45466.30972222222</v>
      </c>
      <c r="H498" s="30"/>
    </row>
    <row r="499" spans="1:8" x14ac:dyDescent="0.25">
      <c r="A499" s="30" t="s">
        <v>9468</v>
      </c>
      <c r="B499" s="30" t="s">
        <v>302</v>
      </c>
      <c r="C499" s="31" t="s">
        <v>9469</v>
      </c>
      <c r="D499" s="31">
        <v>3720</v>
      </c>
      <c r="E499" s="49" t="s">
        <v>2387</v>
      </c>
      <c r="F499" s="327" t="s">
        <v>8643</v>
      </c>
      <c r="G499" s="1073">
        <v>45466.30972222222</v>
      </c>
      <c r="H499" s="30"/>
    </row>
    <row r="500" spans="1:8" x14ac:dyDescent="0.25">
      <c r="A500" s="30" t="s">
        <v>9468</v>
      </c>
      <c r="B500" s="30" t="s">
        <v>302</v>
      </c>
      <c r="C500" s="31" t="s">
        <v>9469</v>
      </c>
      <c r="D500" s="31">
        <v>3720</v>
      </c>
      <c r="E500" s="49" t="s">
        <v>2404</v>
      </c>
      <c r="F500" s="327" t="s">
        <v>8645</v>
      </c>
      <c r="G500" s="1073">
        <v>45466.30972222222</v>
      </c>
      <c r="H500" s="30"/>
    </row>
    <row r="501" spans="1:8" x14ac:dyDescent="0.25">
      <c r="A501" s="30" t="s">
        <v>9468</v>
      </c>
      <c r="B501" s="30" t="s">
        <v>302</v>
      </c>
      <c r="C501" s="31" t="s">
        <v>9469</v>
      </c>
      <c r="D501" s="31">
        <v>3720</v>
      </c>
      <c r="E501" s="49" t="s">
        <v>2421</v>
      </c>
      <c r="F501" s="327" t="s">
        <v>8647</v>
      </c>
      <c r="G501" s="1073">
        <v>45466.30972222222</v>
      </c>
      <c r="H501" s="30"/>
    </row>
    <row r="502" spans="1:8" x14ac:dyDescent="0.25">
      <c r="A502" s="30" t="s">
        <v>9468</v>
      </c>
      <c r="B502" s="30" t="s">
        <v>302</v>
      </c>
      <c r="C502" s="31" t="s">
        <v>9469</v>
      </c>
      <c r="D502" s="31">
        <v>3720</v>
      </c>
      <c r="E502" s="49" t="s">
        <v>2438</v>
      </c>
      <c r="F502" s="327" t="s">
        <v>8649</v>
      </c>
      <c r="G502" s="1073">
        <v>45466.30972222222</v>
      </c>
      <c r="H502" s="30"/>
    </row>
    <row r="503" spans="1:8" x14ac:dyDescent="0.25">
      <c r="A503" s="30" t="s">
        <v>9468</v>
      </c>
      <c r="B503" s="30" t="s">
        <v>302</v>
      </c>
      <c r="C503" s="31" t="s">
        <v>9469</v>
      </c>
      <c r="D503" s="31">
        <v>3720</v>
      </c>
      <c r="E503" s="49" t="s">
        <v>2455</v>
      </c>
      <c r="F503" s="327" t="s">
        <v>8651</v>
      </c>
      <c r="G503" s="1073">
        <v>45466.30972222222</v>
      </c>
      <c r="H503" s="30"/>
    </row>
    <row r="504" spans="1:8" x14ac:dyDescent="0.25">
      <c r="A504" s="30" t="s">
        <v>9468</v>
      </c>
      <c r="B504" s="30" t="s">
        <v>302</v>
      </c>
      <c r="C504" s="31" t="s">
        <v>9469</v>
      </c>
      <c r="D504" s="31">
        <v>3720</v>
      </c>
      <c r="E504" s="49" t="s">
        <v>2472</v>
      </c>
      <c r="F504" s="327" t="s">
        <v>8653</v>
      </c>
      <c r="G504" s="1073">
        <v>45466.30972222222</v>
      </c>
      <c r="H504" s="30"/>
    </row>
    <row r="505" spans="1:8" x14ac:dyDescent="0.25">
      <c r="A505" s="30" t="s">
        <v>9468</v>
      </c>
      <c r="B505" s="30" t="s">
        <v>302</v>
      </c>
      <c r="C505" s="31" t="s">
        <v>9469</v>
      </c>
      <c r="D505" s="31">
        <v>3720</v>
      </c>
      <c r="E505" s="49" t="s">
        <v>2489</v>
      </c>
      <c r="F505" s="327" t="s">
        <v>8655</v>
      </c>
      <c r="G505" s="1073">
        <v>45466.30972222222</v>
      </c>
      <c r="H505" s="30"/>
    </row>
    <row r="506" spans="1:8" x14ac:dyDescent="0.25">
      <c r="A506" s="30" t="s">
        <v>9468</v>
      </c>
      <c r="B506" s="30" t="s">
        <v>302</v>
      </c>
      <c r="C506" s="31" t="s">
        <v>9469</v>
      </c>
      <c r="D506" s="31">
        <v>3720</v>
      </c>
      <c r="E506" s="49" t="s">
        <v>2506</v>
      </c>
      <c r="F506" s="327" t="s">
        <v>8657</v>
      </c>
      <c r="G506" s="1073">
        <v>45466.30972222222</v>
      </c>
      <c r="H506" s="30"/>
    </row>
    <row r="507" spans="1:8" x14ac:dyDescent="0.25">
      <c r="A507" s="30" t="s">
        <v>9468</v>
      </c>
      <c r="B507" s="30" t="s">
        <v>302</v>
      </c>
      <c r="C507" s="31" t="s">
        <v>9469</v>
      </c>
      <c r="D507" s="31">
        <v>3720</v>
      </c>
      <c r="E507" s="49" t="s">
        <v>2523</v>
      </c>
      <c r="F507" s="327" t="s">
        <v>8659</v>
      </c>
      <c r="G507" s="1073">
        <v>45466.30972222222</v>
      </c>
      <c r="H507" s="30"/>
    </row>
    <row r="508" spans="1:8" x14ac:dyDescent="0.25">
      <c r="A508" s="30" t="s">
        <v>9468</v>
      </c>
      <c r="B508" s="30" t="s">
        <v>302</v>
      </c>
      <c r="C508" s="31" t="s">
        <v>9469</v>
      </c>
      <c r="D508" s="31">
        <v>3720</v>
      </c>
      <c r="E508" s="49" t="s">
        <v>2540</v>
      </c>
      <c r="F508" s="327" t="s">
        <v>8661</v>
      </c>
      <c r="G508" s="1073">
        <v>45466.30972222222</v>
      </c>
      <c r="H508" s="30"/>
    </row>
    <row r="509" spans="1:8" x14ac:dyDescent="0.25">
      <c r="A509" s="30" t="s">
        <v>9468</v>
      </c>
      <c r="B509" s="30" t="s">
        <v>302</v>
      </c>
      <c r="C509" s="31" t="s">
        <v>9469</v>
      </c>
      <c r="D509" s="31">
        <v>3720</v>
      </c>
      <c r="E509" s="49" t="s">
        <v>947</v>
      </c>
      <c r="F509" s="327" t="s">
        <v>8356</v>
      </c>
      <c r="G509" s="1073">
        <v>45466.30972222222</v>
      </c>
      <c r="H509" s="30"/>
    </row>
    <row r="510" spans="1:8" x14ac:dyDescent="0.25">
      <c r="A510" s="30" t="s">
        <v>9468</v>
      </c>
      <c r="B510" s="30" t="s">
        <v>302</v>
      </c>
      <c r="C510" s="31" t="s">
        <v>9469</v>
      </c>
      <c r="D510" s="31">
        <v>3720</v>
      </c>
      <c r="E510" s="49" t="s">
        <v>8352</v>
      </c>
      <c r="F510" s="327" t="s">
        <v>8353</v>
      </c>
      <c r="G510" s="1073">
        <v>45466.30972222222</v>
      </c>
      <c r="H510" s="30"/>
    </row>
    <row r="511" spans="1:8" x14ac:dyDescent="0.25">
      <c r="A511" s="30" t="s">
        <v>9468</v>
      </c>
      <c r="B511" s="30" t="s">
        <v>302</v>
      </c>
      <c r="C511" s="31" t="s">
        <v>9469</v>
      </c>
      <c r="D511" s="31">
        <v>3720</v>
      </c>
      <c r="E511" s="49" t="s">
        <v>956</v>
      </c>
      <c r="F511" s="327" t="s">
        <v>8353</v>
      </c>
      <c r="G511" s="1073">
        <v>45466.30972222222</v>
      </c>
      <c r="H511" s="30"/>
    </row>
    <row r="512" spans="1:8" x14ac:dyDescent="0.25">
      <c r="A512" s="30" t="s">
        <v>8289</v>
      </c>
      <c r="B512" s="30" t="s">
        <v>8290</v>
      </c>
      <c r="C512" s="31" t="s">
        <v>9563</v>
      </c>
      <c r="D512" s="31">
        <v>1178</v>
      </c>
      <c r="E512" s="49" t="s">
        <v>8298</v>
      </c>
      <c r="F512" s="327" t="s">
        <v>8299</v>
      </c>
      <c r="G512" s="1073">
        <v>45466.30972222222</v>
      </c>
      <c r="H512" s="30"/>
    </row>
    <row r="513" spans="1:8" x14ac:dyDescent="0.25">
      <c r="A513" s="30" t="s">
        <v>8289</v>
      </c>
      <c r="B513" s="30" t="s">
        <v>8290</v>
      </c>
      <c r="C513" s="31" t="s">
        <v>9563</v>
      </c>
      <c r="D513" s="31">
        <v>1178</v>
      </c>
      <c r="E513" s="49" t="s">
        <v>8300</v>
      </c>
      <c r="F513" s="327" t="s">
        <v>8301</v>
      </c>
      <c r="G513" s="1073">
        <v>45466.30972222222</v>
      </c>
      <c r="H513" s="30"/>
    </row>
    <row r="514" spans="1:8" x14ac:dyDescent="0.25">
      <c r="A514" s="30" t="s">
        <v>8289</v>
      </c>
      <c r="B514" s="30" t="s">
        <v>8290</v>
      </c>
      <c r="C514" s="31" t="s">
        <v>9563</v>
      </c>
      <c r="D514" s="31">
        <v>1178</v>
      </c>
      <c r="E514" s="49" t="s">
        <v>8302</v>
      </c>
      <c r="F514" s="327" t="s">
        <v>8303</v>
      </c>
      <c r="G514" s="1073">
        <v>45466.30972222222</v>
      </c>
      <c r="H514" s="30"/>
    </row>
    <row r="515" spans="1:8" x14ac:dyDescent="0.25">
      <c r="A515" s="30" t="s">
        <v>8289</v>
      </c>
      <c r="B515" s="30" t="s">
        <v>8290</v>
      </c>
      <c r="C515" s="31" t="s">
        <v>9563</v>
      </c>
      <c r="D515" s="31">
        <v>1178</v>
      </c>
      <c r="E515" s="49" t="s">
        <v>8304</v>
      </c>
      <c r="F515" s="327" t="s">
        <v>9564</v>
      </c>
      <c r="G515" s="1073">
        <v>45466.30972222222</v>
      </c>
      <c r="H515" s="30"/>
    </row>
    <row r="516" spans="1:8" x14ac:dyDescent="0.25">
      <c r="A516" s="30" t="s">
        <v>8289</v>
      </c>
      <c r="B516" s="30" t="s">
        <v>8290</v>
      </c>
      <c r="C516" s="31" t="s">
        <v>9563</v>
      </c>
      <c r="D516" s="31">
        <v>1178</v>
      </c>
      <c r="E516" s="49" t="s">
        <v>8305</v>
      </c>
      <c r="F516" s="327" t="s">
        <v>9565</v>
      </c>
      <c r="G516" s="1073">
        <v>45466.30972222222</v>
      </c>
      <c r="H516" s="30"/>
    </row>
    <row r="517" spans="1:8" x14ac:dyDescent="0.25">
      <c r="A517" s="30" t="s">
        <v>8289</v>
      </c>
      <c r="B517" s="30" t="s">
        <v>8290</v>
      </c>
      <c r="C517" s="31" t="s">
        <v>9563</v>
      </c>
      <c r="D517" s="31">
        <v>1178</v>
      </c>
      <c r="E517" s="49" t="s">
        <v>8306</v>
      </c>
      <c r="F517" s="327" t="s">
        <v>8307</v>
      </c>
      <c r="G517" s="1073">
        <v>45466.30972222222</v>
      </c>
      <c r="H517" s="30"/>
    </row>
    <row r="518" spans="1:8" x14ac:dyDescent="0.25">
      <c r="A518" s="30" t="s">
        <v>8289</v>
      </c>
      <c r="B518" s="30" t="s">
        <v>8290</v>
      </c>
      <c r="C518" s="31" t="s">
        <v>9563</v>
      </c>
      <c r="D518" s="31">
        <v>1178</v>
      </c>
      <c r="E518" s="49" t="s">
        <v>8291</v>
      </c>
      <c r="F518" s="327" t="s">
        <v>8292</v>
      </c>
      <c r="G518" s="1073">
        <v>45466.30972222222</v>
      </c>
      <c r="H518" s="30"/>
    </row>
    <row r="519" spans="1:8" x14ac:dyDescent="0.25">
      <c r="A519" s="30" t="s">
        <v>8289</v>
      </c>
      <c r="B519" s="30" t="s">
        <v>8290</v>
      </c>
      <c r="C519" s="31" t="s">
        <v>9563</v>
      </c>
      <c r="D519" s="31">
        <v>1178</v>
      </c>
      <c r="E519" s="49" t="s">
        <v>8293</v>
      </c>
      <c r="F519" s="327" t="s">
        <v>8294</v>
      </c>
      <c r="G519" s="1073">
        <v>45466.30972222222</v>
      </c>
      <c r="H519" s="30"/>
    </row>
    <row r="520" spans="1:8" x14ac:dyDescent="0.25">
      <c r="A520" s="30" t="s">
        <v>8289</v>
      </c>
      <c r="B520" s="30" t="s">
        <v>8290</v>
      </c>
      <c r="C520" s="31" t="s">
        <v>9563</v>
      </c>
      <c r="D520" s="31">
        <v>1178</v>
      </c>
      <c r="E520" s="49" t="s">
        <v>8295</v>
      </c>
      <c r="F520" s="327" t="s">
        <v>9566</v>
      </c>
      <c r="G520" s="1073">
        <v>45466.30972222222</v>
      </c>
      <c r="H520" s="30"/>
    </row>
    <row r="521" spans="1:8" x14ac:dyDescent="0.25">
      <c r="A521" s="30" t="s">
        <v>8289</v>
      </c>
      <c r="B521" s="30" t="s">
        <v>8290</v>
      </c>
      <c r="C521" s="31" t="s">
        <v>9563</v>
      </c>
      <c r="D521" s="31">
        <v>1178</v>
      </c>
      <c r="E521" s="49" t="s">
        <v>8296</v>
      </c>
      <c r="F521" s="327" t="s">
        <v>8297</v>
      </c>
      <c r="G521" s="1073">
        <v>45466.30972222222</v>
      </c>
      <c r="H521" s="30"/>
    </row>
    <row r="522" spans="1:8" x14ac:dyDescent="0.25">
      <c r="A522" s="30" t="s">
        <v>8289</v>
      </c>
      <c r="B522" s="30" t="s">
        <v>8290</v>
      </c>
      <c r="C522" s="31" t="s">
        <v>9563</v>
      </c>
      <c r="D522" s="31">
        <v>1178</v>
      </c>
      <c r="E522" s="49" t="s">
        <v>1661</v>
      </c>
      <c r="F522" s="327" t="s">
        <v>9567</v>
      </c>
      <c r="G522" s="1073">
        <v>45466.30972222222</v>
      </c>
      <c r="H522" s="30"/>
    </row>
    <row r="523" spans="1:8" x14ac:dyDescent="0.25">
      <c r="A523" s="30" t="s">
        <v>8289</v>
      </c>
      <c r="B523" s="30" t="s">
        <v>8290</v>
      </c>
      <c r="C523" s="31" t="s">
        <v>9563</v>
      </c>
      <c r="D523" s="31">
        <v>1178</v>
      </c>
      <c r="E523" s="49" t="s">
        <v>1663</v>
      </c>
      <c r="F523" s="327" t="s">
        <v>8308</v>
      </c>
      <c r="G523" s="1073">
        <v>45466.30972222222</v>
      </c>
      <c r="H523" s="30"/>
    </row>
    <row r="524" spans="1:8" x14ac:dyDescent="0.25">
      <c r="A524" s="30" t="s">
        <v>8289</v>
      </c>
      <c r="B524" s="30" t="s">
        <v>8290</v>
      </c>
      <c r="C524" s="31" t="s">
        <v>9563</v>
      </c>
      <c r="D524" s="31">
        <v>1178</v>
      </c>
      <c r="E524" s="49" t="s">
        <v>1731</v>
      </c>
      <c r="F524" s="327" t="s">
        <v>8309</v>
      </c>
      <c r="G524" s="1073">
        <v>45466.30972222222</v>
      </c>
      <c r="H524" s="30"/>
    </row>
    <row r="525" spans="1:8" x14ac:dyDescent="0.25">
      <c r="A525" s="30" t="s">
        <v>8289</v>
      </c>
      <c r="B525" s="30" t="s">
        <v>8290</v>
      </c>
      <c r="C525" s="31" t="s">
        <v>9563</v>
      </c>
      <c r="D525" s="31">
        <v>1178</v>
      </c>
      <c r="E525" s="49" t="s">
        <v>1748</v>
      </c>
      <c r="F525" s="327" t="s">
        <v>8310</v>
      </c>
      <c r="G525" s="1073">
        <v>45466.30972222222</v>
      </c>
      <c r="H525" s="30"/>
    </row>
    <row r="526" spans="1:8" x14ac:dyDescent="0.25">
      <c r="A526" s="30" t="s">
        <v>8289</v>
      </c>
      <c r="B526" s="30" t="s">
        <v>8290</v>
      </c>
      <c r="C526" s="31" t="s">
        <v>9563</v>
      </c>
      <c r="D526" s="31">
        <v>1178</v>
      </c>
      <c r="E526" s="49" t="s">
        <v>1765</v>
      </c>
      <c r="F526" s="327" t="s">
        <v>8311</v>
      </c>
      <c r="G526" s="1073">
        <v>45466.30972222222</v>
      </c>
      <c r="H526" s="30"/>
    </row>
    <row r="527" spans="1:8" x14ac:dyDescent="0.25">
      <c r="A527" s="30" t="s">
        <v>8289</v>
      </c>
      <c r="B527" s="30" t="s">
        <v>8290</v>
      </c>
      <c r="C527" s="31" t="s">
        <v>9563</v>
      </c>
      <c r="D527" s="31">
        <v>1178</v>
      </c>
      <c r="E527" s="49" t="s">
        <v>1799</v>
      </c>
      <c r="F527" s="327" t="s">
        <v>8312</v>
      </c>
      <c r="G527" s="1073">
        <v>45466.30972222222</v>
      </c>
      <c r="H527" s="30"/>
    </row>
    <row r="528" spans="1:8" x14ac:dyDescent="0.25">
      <c r="A528" s="30" t="s">
        <v>8289</v>
      </c>
      <c r="B528" s="30" t="s">
        <v>8290</v>
      </c>
      <c r="C528" s="31" t="s">
        <v>9563</v>
      </c>
      <c r="D528" s="31">
        <v>1178</v>
      </c>
      <c r="E528" s="49" t="s">
        <v>1867</v>
      </c>
      <c r="F528" s="327" t="s">
        <v>8313</v>
      </c>
      <c r="G528" s="1073">
        <v>45466.30972222222</v>
      </c>
      <c r="H528" s="30"/>
    </row>
    <row r="529" spans="1:8" x14ac:dyDescent="0.25">
      <c r="A529" s="30" t="s">
        <v>9568</v>
      </c>
      <c r="B529" s="30" t="s">
        <v>297</v>
      </c>
      <c r="C529" s="31" t="s">
        <v>9569</v>
      </c>
      <c r="D529" s="31">
        <v>13770</v>
      </c>
      <c r="E529" s="49" t="s">
        <v>8753</v>
      </c>
      <c r="F529" s="327" t="s">
        <v>8754</v>
      </c>
      <c r="G529" s="1073">
        <v>45466.30972222222</v>
      </c>
      <c r="H529" s="30"/>
    </row>
    <row r="530" spans="1:8" x14ac:dyDescent="0.25">
      <c r="A530" s="30" t="s">
        <v>8314</v>
      </c>
      <c r="B530" s="30" t="s">
        <v>9570</v>
      </c>
      <c r="C530" s="31" t="s">
        <v>9571</v>
      </c>
      <c r="D530" s="31">
        <v>534</v>
      </c>
      <c r="E530" s="49" t="s">
        <v>8315</v>
      </c>
      <c r="F530" s="327" t="s">
        <v>8316</v>
      </c>
      <c r="G530" s="1073">
        <v>45466.30972222222</v>
      </c>
      <c r="H530" s="30"/>
    </row>
    <row r="531" spans="1:8" x14ac:dyDescent="0.25">
      <c r="A531" s="30" t="s">
        <v>8314</v>
      </c>
      <c r="B531" s="30" t="s">
        <v>9570</v>
      </c>
      <c r="C531" s="31" t="s">
        <v>9571</v>
      </c>
      <c r="D531" s="31">
        <v>534</v>
      </c>
      <c r="E531" s="49" t="s">
        <v>8324</v>
      </c>
      <c r="F531" s="327" t="s">
        <v>8325</v>
      </c>
      <c r="G531" s="1073">
        <v>45466.30972222222</v>
      </c>
      <c r="H531" s="30"/>
    </row>
    <row r="532" spans="1:8" x14ac:dyDescent="0.25">
      <c r="A532" s="30" t="s">
        <v>8314</v>
      </c>
      <c r="B532" s="30" t="s">
        <v>9570</v>
      </c>
      <c r="C532" s="31" t="s">
        <v>9571</v>
      </c>
      <c r="D532" s="31">
        <v>534</v>
      </c>
      <c r="E532" s="49" t="s">
        <v>8327</v>
      </c>
      <c r="F532" s="327" t="s">
        <v>8328</v>
      </c>
      <c r="G532" s="1073">
        <v>45466.30972222222</v>
      </c>
      <c r="H532" s="30"/>
    </row>
    <row r="533" spans="1:8" x14ac:dyDescent="0.25">
      <c r="A533" s="30" t="s">
        <v>8314</v>
      </c>
      <c r="B533" s="30" t="s">
        <v>9570</v>
      </c>
      <c r="C533" s="31" t="s">
        <v>9571</v>
      </c>
      <c r="D533" s="31">
        <v>534</v>
      </c>
      <c r="E533" s="49" t="s">
        <v>8330</v>
      </c>
      <c r="F533" s="327" t="s">
        <v>8331</v>
      </c>
      <c r="G533" s="1073">
        <v>45466.30972222222</v>
      </c>
      <c r="H533" s="30"/>
    </row>
    <row r="534" spans="1:8" x14ac:dyDescent="0.25">
      <c r="A534" s="30" t="s">
        <v>8314</v>
      </c>
      <c r="B534" s="30" t="s">
        <v>9570</v>
      </c>
      <c r="C534" s="31" t="s">
        <v>9571</v>
      </c>
      <c r="D534" s="31">
        <v>534</v>
      </c>
      <c r="E534" s="49" t="s">
        <v>8319</v>
      </c>
      <c r="F534" s="327" t="s">
        <v>8320</v>
      </c>
      <c r="G534" s="1073">
        <v>45466.30972222222</v>
      </c>
      <c r="H534" s="30"/>
    </row>
    <row r="535" spans="1:8" x14ac:dyDescent="0.25">
      <c r="A535" s="30" t="s">
        <v>8314</v>
      </c>
      <c r="B535" s="30" t="s">
        <v>9570</v>
      </c>
      <c r="C535" s="31" t="s">
        <v>9571</v>
      </c>
      <c r="D535" s="31">
        <v>534</v>
      </c>
      <c r="E535" s="49" t="s">
        <v>8335</v>
      </c>
      <c r="F535" s="327" t="s">
        <v>8336</v>
      </c>
      <c r="G535" s="1073">
        <v>45466.30972222222</v>
      </c>
      <c r="H535" s="30"/>
    </row>
    <row r="536" spans="1:8" x14ac:dyDescent="0.25">
      <c r="A536" s="30" t="s">
        <v>8314</v>
      </c>
      <c r="B536" s="30" t="s">
        <v>9570</v>
      </c>
      <c r="C536" s="31" t="s">
        <v>9571</v>
      </c>
      <c r="D536" s="31">
        <v>534</v>
      </c>
      <c r="E536" s="49" t="s">
        <v>8338</v>
      </c>
      <c r="F536" s="327" t="s">
        <v>8339</v>
      </c>
      <c r="G536" s="1073">
        <v>45466.30972222222</v>
      </c>
      <c r="H536" s="30"/>
    </row>
    <row r="537" spans="1:8" x14ac:dyDescent="0.25">
      <c r="A537" s="30" t="s">
        <v>8314</v>
      </c>
      <c r="B537" s="30" t="s">
        <v>9570</v>
      </c>
      <c r="C537" s="31" t="s">
        <v>9571</v>
      </c>
      <c r="D537" s="31">
        <v>534</v>
      </c>
      <c r="E537" s="49" t="s">
        <v>8321</v>
      </c>
      <c r="F537" s="327" t="s">
        <v>8322</v>
      </c>
      <c r="G537" s="1073">
        <v>45466.30972222222</v>
      </c>
      <c r="H537" s="30"/>
    </row>
    <row r="538" spans="1:8" x14ac:dyDescent="0.25">
      <c r="A538" s="30" t="s">
        <v>8314</v>
      </c>
      <c r="B538" s="30" t="s">
        <v>9570</v>
      </c>
      <c r="C538" s="31" t="s">
        <v>9571</v>
      </c>
      <c r="D538" s="31">
        <v>534</v>
      </c>
      <c r="E538" s="49" t="s">
        <v>8317</v>
      </c>
      <c r="F538" s="327" t="s">
        <v>8318</v>
      </c>
      <c r="G538" s="1073">
        <v>45466.30972222222</v>
      </c>
      <c r="H538" s="30"/>
    </row>
    <row r="539" spans="1:8" x14ac:dyDescent="0.25">
      <c r="A539" s="30" t="s">
        <v>8314</v>
      </c>
      <c r="B539" s="30" t="s">
        <v>9570</v>
      </c>
      <c r="C539" s="31" t="s">
        <v>9571</v>
      </c>
      <c r="D539" s="31">
        <v>534</v>
      </c>
      <c r="E539" s="49" t="s">
        <v>835</v>
      </c>
      <c r="F539" s="327" t="s">
        <v>8323</v>
      </c>
      <c r="G539" s="1073">
        <v>45466.30972222222</v>
      </c>
      <c r="H539" s="30"/>
    </row>
    <row r="540" spans="1:8" x14ac:dyDescent="0.25">
      <c r="A540" s="30" t="s">
        <v>8314</v>
      </c>
      <c r="B540" s="30" t="s">
        <v>9570</v>
      </c>
      <c r="C540" s="31" t="s">
        <v>9571</v>
      </c>
      <c r="D540" s="31">
        <v>534</v>
      </c>
      <c r="E540" s="49" t="s">
        <v>836</v>
      </c>
      <c r="F540" s="327" t="s">
        <v>8326</v>
      </c>
      <c r="G540" s="1073">
        <v>45466.30972222222</v>
      </c>
      <c r="H540" s="30"/>
    </row>
    <row r="541" spans="1:8" x14ac:dyDescent="0.25">
      <c r="A541" s="30" t="s">
        <v>8314</v>
      </c>
      <c r="B541" s="30" t="s">
        <v>9570</v>
      </c>
      <c r="C541" s="31" t="s">
        <v>9571</v>
      </c>
      <c r="D541" s="31">
        <v>534</v>
      </c>
      <c r="E541" s="49" t="s">
        <v>837</v>
      </c>
      <c r="F541" s="327" t="s">
        <v>8329</v>
      </c>
      <c r="G541" s="1073">
        <v>45466.30972222222</v>
      </c>
      <c r="H541" s="30"/>
    </row>
    <row r="542" spans="1:8" x14ac:dyDescent="0.25">
      <c r="A542" s="30" t="s">
        <v>8314</v>
      </c>
      <c r="B542" s="30" t="s">
        <v>9570</v>
      </c>
      <c r="C542" s="31" t="s">
        <v>9571</v>
      </c>
      <c r="D542" s="31">
        <v>534</v>
      </c>
      <c r="E542" s="49" t="s">
        <v>838</v>
      </c>
      <c r="F542" s="327" t="s">
        <v>8332</v>
      </c>
      <c r="G542" s="1073">
        <v>45466.30972222222</v>
      </c>
      <c r="H542" s="30"/>
    </row>
    <row r="543" spans="1:8" x14ac:dyDescent="0.25">
      <c r="A543" s="30" t="s">
        <v>8314</v>
      </c>
      <c r="B543" s="30" t="s">
        <v>9570</v>
      </c>
      <c r="C543" s="31" t="s">
        <v>9571</v>
      </c>
      <c r="D543" s="31">
        <v>534</v>
      </c>
      <c r="E543" s="49" t="s">
        <v>8333</v>
      </c>
      <c r="F543" s="327" t="s">
        <v>8334</v>
      </c>
      <c r="G543" s="1073">
        <v>45466.30972222222</v>
      </c>
      <c r="H543" s="30"/>
    </row>
    <row r="544" spans="1:8" x14ac:dyDescent="0.25">
      <c r="A544" s="30" t="s">
        <v>8314</v>
      </c>
      <c r="B544" s="30" t="s">
        <v>9570</v>
      </c>
      <c r="C544" s="31" t="s">
        <v>9571</v>
      </c>
      <c r="D544" s="31">
        <v>534</v>
      </c>
      <c r="E544" s="49" t="s">
        <v>839</v>
      </c>
      <c r="F544" s="327" t="s">
        <v>8337</v>
      </c>
      <c r="G544" s="1073">
        <v>45466.30972222222</v>
      </c>
      <c r="H544" s="30"/>
    </row>
    <row r="545" spans="1:8" x14ac:dyDescent="0.25">
      <c r="A545" s="30" t="s">
        <v>8314</v>
      </c>
      <c r="B545" s="30" t="s">
        <v>9570</v>
      </c>
      <c r="C545" s="31" t="s">
        <v>9571</v>
      </c>
      <c r="D545" s="31">
        <v>534</v>
      </c>
      <c r="E545" s="49" t="s">
        <v>840</v>
      </c>
      <c r="F545" s="327" t="s">
        <v>8340</v>
      </c>
      <c r="G545" s="1073">
        <v>45466.30972222222</v>
      </c>
      <c r="H545" s="30"/>
    </row>
    <row r="546" spans="1:8" x14ac:dyDescent="0.25">
      <c r="A546" s="30" t="s">
        <v>8314</v>
      </c>
      <c r="B546" s="30" t="s">
        <v>9570</v>
      </c>
      <c r="C546" s="31" t="s">
        <v>9571</v>
      </c>
      <c r="D546" s="31">
        <v>534</v>
      </c>
      <c r="E546" s="49" t="s">
        <v>842</v>
      </c>
      <c r="F546" s="327" t="s">
        <v>8341</v>
      </c>
      <c r="G546" s="1073">
        <v>45466.30972222222</v>
      </c>
      <c r="H546" s="30"/>
    </row>
    <row r="547" spans="1:8" x14ac:dyDescent="0.25">
      <c r="A547" s="30" t="s">
        <v>8314</v>
      </c>
      <c r="B547" s="30" t="s">
        <v>9570</v>
      </c>
      <c r="C547" s="31" t="s">
        <v>9571</v>
      </c>
      <c r="D547" s="31">
        <v>534</v>
      </c>
      <c r="E547" s="49" t="s">
        <v>8342</v>
      </c>
      <c r="F547" s="327" t="s">
        <v>8343</v>
      </c>
      <c r="G547" s="1073">
        <v>45466.30972222222</v>
      </c>
      <c r="H547" s="30"/>
    </row>
    <row r="548" spans="1:8" x14ac:dyDescent="0.25">
      <c r="A548" s="30" t="s">
        <v>8314</v>
      </c>
      <c r="B548" s="30" t="s">
        <v>9570</v>
      </c>
      <c r="C548" s="31" t="s">
        <v>9571</v>
      </c>
      <c r="D548" s="31">
        <v>534</v>
      </c>
      <c r="E548" s="49" t="s">
        <v>8344</v>
      </c>
      <c r="F548" s="327" t="s">
        <v>8345</v>
      </c>
      <c r="G548" s="1073">
        <v>45466.30972222222</v>
      </c>
      <c r="H548" s="30"/>
    </row>
    <row r="549" spans="1:8" x14ac:dyDescent="0.25">
      <c r="A549" s="30" t="s">
        <v>9572</v>
      </c>
      <c r="B549" s="30" t="s">
        <v>303</v>
      </c>
      <c r="C549" s="31" t="s">
        <v>8755</v>
      </c>
      <c r="D549" s="31">
        <v>1911</v>
      </c>
      <c r="E549" s="49" t="s">
        <v>8765</v>
      </c>
      <c r="F549" s="327" t="s">
        <v>8766</v>
      </c>
      <c r="G549" s="1073">
        <v>45466.30972222222</v>
      </c>
      <c r="H549" s="30"/>
    </row>
    <row r="550" spans="1:8" x14ac:dyDescent="0.25">
      <c r="A550" s="30" t="s">
        <v>9572</v>
      </c>
      <c r="B550" s="30" t="s">
        <v>303</v>
      </c>
      <c r="C550" s="31" t="s">
        <v>8755</v>
      </c>
      <c r="D550" s="31">
        <v>1911</v>
      </c>
      <c r="E550" s="49" t="s">
        <v>8767</v>
      </c>
      <c r="F550" s="327" t="s">
        <v>8768</v>
      </c>
      <c r="G550" s="1073">
        <v>45466.30972222222</v>
      </c>
      <c r="H550" s="30"/>
    </row>
    <row r="551" spans="1:8" x14ac:dyDescent="0.25">
      <c r="A551" s="30" t="s">
        <v>9572</v>
      </c>
      <c r="B551" s="30" t="s">
        <v>303</v>
      </c>
      <c r="C551" s="31" t="s">
        <v>8755</v>
      </c>
      <c r="D551" s="31">
        <v>1911</v>
      </c>
      <c r="E551" s="49" t="s">
        <v>8756</v>
      </c>
      <c r="F551" s="327" t="s">
        <v>8757</v>
      </c>
      <c r="G551" s="1073">
        <v>45466.30972222222</v>
      </c>
      <c r="H551" s="30"/>
    </row>
    <row r="552" spans="1:8" x14ac:dyDescent="0.25">
      <c r="A552" s="30" t="s">
        <v>9572</v>
      </c>
      <c r="B552" s="30" t="s">
        <v>303</v>
      </c>
      <c r="C552" s="31" t="s">
        <v>8755</v>
      </c>
      <c r="D552" s="31">
        <v>1911</v>
      </c>
      <c r="E552" s="49" t="s">
        <v>8857</v>
      </c>
      <c r="F552" s="327" t="s">
        <v>8858</v>
      </c>
      <c r="G552" s="1073">
        <v>45466.30972222222</v>
      </c>
      <c r="H552" s="30"/>
    </row>
    <row r="553" spans="1:8" x14ac:dyDescent="0.25">
      <c r="A553" s="30" t="s">
        <v>9572</v>
      </c>
      <c r="B553" s="30" t="s">
        <v>303</v>
      </c>
      <c r="C553" s="31" t="s">
        <v>8755</v>
      </c>
      <c r="D553" s="31">
        <v>1911</v>
      </c>
      <c r="E553" s="49" t="s">
        <v>8870</v>
      </c>
      <c r="F553" s="327" t="s">
        <v>8871</v>
      </c>
      <c r="G553" s="1073">
        <v>45466.30972222222</v>
      </c>
      <c r="H553" s="30"/>
    </row>
    <row r="554" spans="1:8" x14ac:dyDescent="0.25">
      <c r="A554" s="30" t="s">
        <v>9572</v>
      </c>
      <c r="B554" s="30" t="s">
        <v>303</v>
      </c>
      <c r="C554" s="31" t="s">
        <v>8755</v>
      </c>
      <c r="D554" s="31">
        <v>1911</v>
      </c>
      <c r="E554" s="49" t="s">
        <v>8883</v>
      </c>
      <c r="F554" s="327" t="s">
        <v>8884</v>
      </c>
      <c r="G554" s="1073">
        <v>45466.30972222222</v>
      </c>
      <c r="H554" s="30"/>
    </row>
    <row r="555" spans="1:8" x14ac:dyDescent="0.25">
      <c r="A555" s="30" t="s">
        <v>9572</v>
      </c>
      <c r="B555" s="30" t="s">
        <v>303</v>
      </c>
      <c r="C555" s="31" t="s">
        <v>8755</v>
      </c>
      <c r="D555" s="31">
        <v>1911</v>
      </c>
      <c r="E555" s="49" t="s">
        <v>8896</v>
      </c>
      <c r="F555" s="327" t="s">
        <v>8897</v>
      </c>
      <c r="G555" s="1073">
        <v>45466.30972222222</v>
      </c>
      <c r="H555" s="30"/>
    </row>
    <row r="556" spans="1:8" x14ac:dyDescent="0.25">
      <c r="A556" s="30" t="s">
        <v>9572</v>
      </c>
      <c r="B556" s="30" t="s">
        <v>303</v>
      </c>
      <c r="C556" s="31" t="s">
        <v>8755</v>
      </c>
      <c r="D556" s="31">
        <v>1911</v>
      </c>
      <c r="E556" s="49" t="s">
        <v>8909</v>
      </c>
      <c r="F556" s="327" t="s">
        <v>8910</v>
      </c>
      <c r="G556" s="1073">
        <v>45466.30972222222</v>
      </c>
      <c r="H556" s="30"/>
    </row>
    <row r="557" spans="1:8" x14ac:dyDescent="0.25">
      <c r="A557" s="30" t="s">
        <v>9572</v>
      </c>
      <c r="B557" s="30" t="s">
        <v>303</v>
      </c>
      <c r="C557" s="31" t="s">
        <v>8755</v>
      </c>
      <c r="D557" s="31">
        <v>1911</v>
      </c>
      <c r="E557" s="49" t="s">
        <v>8922</v>
      </c>
      <c r="F557" s="327" t="s">
        <v>8923</v>
      </c>
      <c r="G557" s="1073">
        <v>45466.30972222222</v>
      </c>
      <c r="H557" s="30"/>
    </row>
    <row r="558" spans="1:8" x14ac:dyDescent="0.25">
      <c r="A558" s="30" t="s">
        <v>9572</v>
      </c>
      <c r="B558" s="30" t="s">
        <v>303</v>
      </c>
      <c r="C558" s="31" t="s">
        <v>8755</v>
      </c>
      <c r="D558" s="31">
        <v>1911</v>
      </c>
      <c r="E558" s="49" t="s">
        <v>8935</v>
      </c>
      <c r="F558" s="327" t="s">
        <v>8936</v>
      </c>
      <c r="G558" s="1073">
        <v>45466.30972222222</v>
      </c>
      <c r="H558" s="30"/>
    </row>
    <row r="559" spans="1:8" x14ac:dyDescent="0.25">
      <c r="A559" s="30" t="s">
        <v>9572</v>
      </c>
      <c r="B559" s="30" t="s">
        <v>303</v>
      </c>
      <c r="C559" s="31" t="s">
        <v>8755</v>
      </c>
      <c r="D559" s="31">
        <v>1911</v>
      </c>
      <c r="E559" s="49" t="s">
        <v>8948</v>
      </c>
      <c r="F559" s="327" t="s">
        <v>8949</v>
      </c>
      <c r="G559" s="1073">
        <v>45466.30972222222</v>
      </c>
      <c r="H559" s="30"/>
    </row>
    <row r="560" spans="1:8" x14ac:dyDescent="0.25">
      <c r="A560" s="30" t="s">
        <v>9572</v>
      </c>
      <c r="B560" s="30" t="s">
        <v>303</v>
      </c>
      <c r="C560" s="31" t="s">
        <v>8755</v>
      </c>
      <c r="D560" s="31">
        <v>1911</v>
      </c>
      <c r="E560" s="49" t="s">
        <v>8961</v>
      </c>
      <c r="F560" s="327" t="s">
        <v>8962</v>
      </c>
      <c r="G560" s="1073">
        <v>45466.30972222222</v>
      </c>
      <c r="H560" s="30"/>
    </row>
    <row r="561" spans="1:8" x14ac:dyDescent="0.25">
      <c r="A561" s="30" t="s">
        <v>9572</v>
      </c>
      <c r="B561" s="30" t="s">
        <v>303</v>
      </c>
      <c r="C561" s="31" t="s">
        <v>8755</v>
      </c>
      <c r="D561" s="31">
        <v>1911</v>
      </c>
      <c r="E561" s="49" t="s">
        <v>8974</v>
      </c>
      <c r="F561" s="327" t="s">
        <v>8975</v>
      </c>
      <c r="G561" s="1073">
        <v>45466.30972222222</v>
      </c>
      <c r="H561" s="30"/>
    </row>
    <row r="562" spans="1:8" x14ac:dyDescent="0.25">
      <c r="A562" s="30" t="s">
        <v>9572</v>
      </c>
      <c r="B562" s="30" t="s">
        <v>303</v>
      </c>
      <c r="C562" s="31" t="s">
        <v>8755</v>
      </c>
      <c r="D562" s="31">
        <v>1911</v>
      </c>
      <c r="E562" s="49" t="s">
        <v>8987</v>
      </c>
      <c r="F562" s="327" t="s">
        <v>8988</v>
      </c>
      <c r="G562" s="1073">
        <v>45466.30972222222</v>
      </c>
      <c r="H562" s="30"/>
    </row>
    <row r="563" spans="1:8" x14ac:dyDescent="0.25">
      <c r="A563" s="30" t="s">
        <v>9572</v>
      </c>
      <c r="B563" s="30" t="s">
        <v>303</v>
      </c>
      <c r="C563" s="31" t="s">
        <v>8755</v>
      </c>
      <c r="D563" s="31">
        <v>1911</v>
      </c>
      <c r="E563" s="49" t="s">
        <v>9000</v>
      </c>
      <c r="F563" s="327" t="s">
        <v>9001</v>
      </c>
      <c r="G563" s="1073">
        <v>45466.30972222222</v>
      </c>
      <c r="H563" s="30"/>
    </row>
    <row r="564" spans="1:8" x14ac:dyDescent="0.25">
      <c r="A564" s="30" t="s">
        <v>9572</v>
      </c>
      <c r="B564" s="30" t="s">
        <v>303</v>
      </c>
      <c r="C564" s="31" t="s">
        <v>8755</v>
      </c>
      <c r="D564" s="31">
        <v>1911</v>
      </c>
      <c r="E564" s="49" t="s">
        <v>9013</v>
      </c>
      <c r="F564" s="327" t="s">
        <v>9014</v>
      </c>
      <c r="G564" s="1073">
        <v>45466.30972222222</v>
      </c>
      <c r="H564" s="30"/>
    </row>
    <row r="565" spans="1:8" x14ac:dyDescent="0.25">
      <c r="A565" s="30" t="s">
        <v>9572</v>
      </c>
      <c r="B565" s="30" t="s">
        <v>303</v>
      </c>
      <c r="C565" s="31" t="s">
        <v>8755</v>
      </c>
      <c r="D565" s="31">
        <v>1911</v>
      </c>
      <c r="E565" s="49" t="s">
        <v>9026</v>
      </c>
      <c r="F565" s="327" t="s">
        <v>9027</v>
      </c>
      <c r="G565" s="1073">
        <v>45466.30972222222</v>
      </c>
      <c r="H565" s="30"/>
    </row>
    <row r="566" spans="1:8" x14ac:dyDescent="0.25">
      <c r="A566" s="30" t="s">
        <v>9572</v>
      </c>
      <c r="B566" s="30" t="s">
        <v>303</v>
      </c>
      <c r="C566" s="31" t="s">
        <v>8755</v>
      </c>
      <c r="D566" s="31">
        <v>1911</v>
      </c>
      <c r="E566" s="49" t="s">
        <v>9039</v>
      </c>
      <c r="F566" s="327" t="s">
        <v>9040</v>
      </c>
      <c r="G566" s="1073">
        <v>45466.30972222222</v>
      </c>
      <c r="H566" s="30"/>
    </row>
    <row r="567" spans="1:8" x14ac:dyDescent="0.25">
      <c r="A567" s="30" t="s">
        <v>9572</v>
      </c>
      <c r="B567" s="30" t="s">
        <v>303</v>
      </c>
      <c r="C567" s="31" t="s">
        <v>8755</v>
      </c>
      <c r="D567" s="31">
        <v>1911</v>
      </c>
      <c r="E567" s="49" t="s">
        <v>9041</v>
      </c>
      <c r="F567" s="327" t="s">
        <v>9042</v>
      </c>
      <c r="G567" s="1073">
        <v>45466.30972222222</v>
      </c>
      <c r="H567" s="30"/>
    </row>
    <row r="568" spans="1:8" x14ac:dyDescent="0.25">
      <c r="A568" s="30" t="s">
        <v>9572</v>
      </c>
      <c r="B568" s="30" t="s">
        <v>303</v>
      </c>
      <c r="C568" s="31" t="s">
        <v>8755</v>
      </c>
      <c r="D568" s="31">
        <v>1911</v>
      </c>
      <c r="E568" s="49" t="s">
        <v>9054</v>
      </c>
      <c r="F568" s="327" t="s">
        <v>9055</v>
      </c>
      <c r="G568" s="1073">
        <v>45466.30972222222</v>
      </c>
      <c r="H568" s="30"/>
    </row>
    <row r="569" spans="1:8" x14ac:dyDescent="0.25">
      <c r="A569" s="30" t="s">
        <v>9572</v>
      </c>
      <c r="B569" s="30" t="s">
        <v>303</v>
      </c>
      <c r="C569" s="31" t="s">
        <v>8755</v>
      </c>
      <c r="D569" s="31">
        <v>1911</v>
      </c>
      <c r="E569" s="49" t="s">
        <v>9056</v>
      </c>
      <c r="F569" s="327" t="s">
        <v>9057</v>
      </c>
      <c r="G569" s="1073">
        <v>45466.30972222222</v>
      </c>
      <c r="H569" s="30"/>
    </row>
    <row r="570" spans="1:8" x14ac:dyDescent="0.25">
      <c r="A570" s="30" t="s">
        <v>9572</v>
      </c>
      <c r="B570" s="30" t="s">
        <v>303</v>
      </c>
      <c r="C570" s="31" t="s">
        <v>8755</v>
      </c>
      <c r="D570" s="31">
        <v>1911</v>
      </c>
      <c r="E570" s="49" t="s">
        <v>9058</v>
      </c>
      <c r="F570" s="327" t="s">
        <v>9059</v>
      </c>
      <c r="G570" s="1073">
        <v>45466.30972222222</v>
      </c>
      <c r="H570" s="30"/>
    </row>
    <row r="571" spans="1:8" x14ac:dyDescent="0.25">
      <c r="A571" s="30" t="s">
        <v>9572</v>
      </c>
      <c r="B571" s="30" t="s">
        <v>303</v>
      </c>
      <c r="C571" s="31" t="s">
        <v>8755</v>
      </c>
      <c r="D571" s="31">
        <v>1911</v>
      </c>
      <c r="E571" s="49" t="s">
        <v>9060</v>
      </c>
      <c r="F571" s="327" t="s">
        <v>9061</v>
      </c>
      <c r="G571" s="1073">
        <v>45466.30972222222</v>
      </c>
      <c r="H571" s="30"/>
    </row>
    <row r="572" spans="1:8" x14ac:dyDescent="0.25">
      <c r="A572" s="30" t="s">
        <v>9572</v>
      </c>
      <c r="B572" s="30" t="s">
        <v>303</v>
      </c>
      <c r="C572" s="31" t="s">
        <v>8755</v>
      </c>
      <c r="D572" s="31">
        <v>1911</v>
      </c>
      <c r="E572" s="49" t="s">
        <v>8769</v>
      </c>
      <c r="F572" s="327" t="s">
        <v>8757</v>
      </c>
      <c r="G572" s="1073">
        <v>45466.30972222222</v>
      </c>
      <c r="H572" s="30"/>
    </row>
    <row r="573" spans="1:8" x14ac:dyDescent="0.25">
      <c r="A573" s="30" t="s">
        <v>9572</v>
      </c>
      <c r="B573" s="30" t="s">
        <v>303</v>
      </c>
      <c r="C573" s="31" t="s">
        <v>8755</v>
      </c>
      <c r="D573" s="31">
        <v>1911</v>
      </c>
      <c r="E573" s="49" t="s">
        <v>9062</v>
      </c>
      <c r="F573" s="327" t="s">
        <v>9063</v>
      </c>
      <c r="G573" s="1073">
        <v>45466.30972222222</v>
      </c>
      <c r="H573" s="30"/>
    </row>
    <row r="574" spans="1:8" x14ac:dyDescent="0.25">
      <c r="A574" s="30" t="s">
        <v>9572</v>
      </c>
      <c r="B574" s="30" t="s">
        <v>303</v>
      </c>
      <c r="C574" s="31" t="s">
        <v>8755</v>
      </c>
      <c r="D574" s="31">
        <v>1911</v>
      </c>
      <c r="E574" s="49" t="s">
        <v>9064</v>
      </c>
      <c r="F574" s="327" t="s">
        <v>9065</v>
      </c>
      <c r="G574" s="1073">
        <v>45466.30972222222</v>
      </c>
      <c r="H574" s="30"/>
    </row>
    <row r="575" spans="1:8" x14ac:dyDescent="0.25">
      <c r="A575" s="30" t="s">
        <v>9572</v>
      </c>
      <c r="B575" s="30" t="s">
        <v>303</v>
      </c>
      <c r="C575" s="31" t="s">
        <v>8755</v>
      </c>
      <c r="D575" s="31">
        <v>1911</v>
      </c>
      <c r="E575" s="49" t="s">
        <v>9066</v>
      </c>
      <c r="F575" s="327" t="s">
        <v>9067</v>
      </c>
      <c r="G575" s="1073">
        <v>45466.30972222222</v>
      </c>
      <c r="H575" s="30"/>
    </row>
    <row r="576" spans="1:8" x14ac:dyDescent="0.25">
      <c r="A576" s="30" t="s">
        <v>9572</v>
      </c>
      <c r="B576" s="30" t="s">
        <v>303</v>
      </c>
      <c r="C576" s="31" t="s">
        <v>8755</v>
      </c>
      <c r="D576" s="31">
        <v>1911</v>
      </c>
      <c r="E576" s="49" t="s">
        <v>9068</v>
      </c>
      <c r="F576" s="327" t="s">
        <v>9069</v>
      </c>
      <c r="G576" s="1073">
        <v>45466.30972222222</v>
      </c>
      <c r="H576" s="30"/>
    </row>
    <row r="577" spans="1:8" x14ac:dyDescent="0.25">
      <c r="A577" s="30" t="s">
        <v>9572</v>
      </c>
      <c r="B577" s="30" t="s">
        <v>303</v>
      </c>
      <c r="C577" s="31" t="s">
        <v>8755</v>
      </c>
      <c r="D577" s="31">
        <v>1911</v>
      </c>
      <c r="E577" s="49" t="s">
        <v>9070</v>
      </c>
      <c r="F577" s="327" t="s">
        <v>9071</v>
      </c>
      <c r="G577" s="1073">
        <v>45466.30972222222</v>
      </c>
      <c r="H577" s="30"/>
    </row>
    <row r="578" spans="1:8" x14ac:dyDescent="0.25">
      <c r="A578" s="30" t="s">
        <v>9572</v>
      </c>
      <c r="B578" s="30" t="s">
        <v>303</v>
      </c>
      <c r="C578" s="31" t="s">
        <v>8755</v>
      </c>
      <c r="D578" s="31">
        <v>1911</v>
      </c>
      <c r="E578" s="49" t="s">
        <v>9072</v>
      </c>
      <c r="F578" s="327" t="s">
        <v>9073</v>
      </c>
      <c r="G578" s="1073">
        <v>45466.30972222222</v>
      </c>
      <c r="H578" s="30"/>
    </row>
    <row r="579" spans="1:8" x14ac:dyDescent="0.25">
      <c r="A579" s="30" t="s">
        <v>9572</v>
      </c>
      <c r="B579" s="30" t="s">
        <v>303</v>
      </c>
      <c r="C579" s="31" t="s">
        <v>8755</v>
      </c>
      <c r="D579" s="31">
        <v>1911</v>
      </c>
      <c r="E579" s="49" t="s">
        <v>9074</v>
      </c>
      <c r="F579" s="327" t="s">
        <v>9075</v>
      </c>
      <c r="G579" s="1073">
        <v>45466.30972222222</v>
      </c>
      <c r="H579" s="30"/>
    </row>
    <row r="580" spans="1:8" x14ac:dyDescent="0.25">
      <c r="A580" s="30" t="s">
        <v>9572</v>
      </c>
      <c r="B580" s="30" t="s">
        <v>303</v>
      </c>
      <c r="C580" s="31" t="s">
        <v>8755</v>
      </c>
      <c r="D580" s="31">
        <v>1911</v>
      </c>
      <c r="E580" s="49" t="s">
        <v>9076</v>
      </c>
      <c r="F580" s="327" t="s">
        <v>9077</v>
      </c>
      <c r="G580" s="1073">
        <v>45466.30972222222</v>
      </c>
      <c r="H580" s="30"/>
    </row>
    <row r="581" spans="1:8" x14ac:dyDescent="0.25">
      <c r="A581" s="30" t="s">
        <v>9572</v>
      </c>
      <c r="B581" s="30" t="s">
        <v>303</v>
      </c>
      <c r="C581" s="31" t="s">
        <v>8755</v>
      </c>
      <c r="D581" s="31">
        <v>1911</v>
      </c>
      <c r="E581" s="49" t="s">
        <v>9078</v>
      </c>
      <c r="F581" s="327" t="s">
        <v>9079</v>
      </c>
      <c r="G581" s="1073">
        <v>45466.30972222222</v>
      </c>
      <c r="H581" s="30"/>
    </row>
    <row r="582" spans="1:8" x14ac:dyDescent="0.25">
      <c r="A582" s="30" t="s">
        <v>9572</v>
      </c>
      <c r="B582" s="30" t="s">
        <v>303</v>
      </c>
      <c r="C582" s="31" t="s">
        <v>8755</v>
      </c>
      <c r="D582" s="31">
        <v>1911</v>
      </c>
      <c r="E582" s="49" t="s">
        <v>9080</v>
      </c>
      <c r="F582" s="327" t="s">
        <v>9081</v>
      </c>
      <c r="G582" s="1073">
        <v>45466.30972222222</v>
      </c>
      <c r="H582" s="30"/>
    </row>
    <row r="583" spans="1:8" x14ac:dyDescent="0.25">
      <c r="A583" s="30" t="s">
        <v>9572</v>
      </c>
      <c r="B583" s="30" t="s">
        <v>303</v>
      </c>
      <c r="C583" s="31" t="s">
        <v>8755</v>
      </c>
      <c r="D583" s="31">
        <v>1911</v>
      </c>
      <c r="E583" s="49" t="s">
        <v>8779</v>
      </c>
      <c r="F583" s="327" t="s">
        <v>8780</v>
      </c>
      <c r="G583" s="1073">
        <v>45466.30972222222</v>
      </c>
      <c r="H583" s="30"/>
    </row>
    <row r="584" spans="1:8" x14ac:dyDescent="0.25">
      <c r="A584" s="30" t="s">
        <v>9572</v>
      </c>
      <c r="B584" s="30" t="s">
        <v>303</v>
      </c>
      <c r="C584" s="31" t="s">
        <v>8755</v>
      </c>
      <c r="D584" s="31">
        <v>1911</v>
      </c>
      <c r="E584" s="49" t="s">
        <v>9082</v>
      </c>
      <c r="F584" s="327" t="s">
        <v>9083</v>
      </c>
      <c r="G584" s="1073">
        <v>45466.30972222222</v>
      </c>
      <c r="H584" s="30"/>
    </row>
    <row r="585" spans="1:8" x14ac:dyDescent="0.25">
      <c r="A585" s="30" t="s">
        <v>9572</v>
      </c>
      <c r="B585" s="30" t="s">
        <v>303</v>
      </c>
      <c r="C585" s="31" t="s">
        <v>8755</v>
      </c>
      <c r="D585" s="31">
        <v>1911</v>
      </c>
      <c r="E585" s="49" t="s">
        <v>9084</v>
      </c>
      <c r="F585" s="327" t="s">
        <v>9085</v>
      </c>
      <c r="G585" s="1073">
        <v>45466.30972222222</v>
      </c>
      <c r="H585" s="30"/>
    </row>
    <row r="586" spans="1:8" x14ac:dyDescent="0.25">
      <c r="A586" s="30" t="s">
        <v>9572</v>
      </c>
      <c r="B586" s="30" t="s">
        <v>303</v>
      </c>
      <c r="C586" s="31" t="s">
        <v>8755</v>
      </c>
      <c r="D586" s="31">
        <v>1911</v>
      </c>
      <c r="E586" s="49" t="s">
        <v>9086</v>
      </c>
      <c r="F586" s="327" t="s">
        <v>9087</v>
      </c>
      <c r="G586" s="1073">
        <v>45466.30972222222</v>
      </c>
      <c r="H586" s="30"/>
    </row>
    <row r="587" spans="1:8" x14ac:dyDescent="0.25">
      <c r="A587" s="30" t="s">
        <v>9572</v>
      </c>
      <c r="B587" s="30" t="s">
        <v>303</v>
      </c>
      <c r="C587" s="31" t="s">
        <v>8755</v>
      </c>
      <c r="D587" s="31">
        <v>1911</v>
      </c>
      <c r="E587" s="49" t="s">
        <v>9088</v>
      </c>
      <c r="F587" s="327" t="s">
        <v>9089</v>
      </c>
      <c r="G587" s="1073">
        <v>45466.30972222222</v>
      </c>
      <c r="H587" s="30"/>
    </row>
    <row r="588" spans="1:8" x14ac:dyDescent="0.25">
      <c r="A588" s="30" t="s">
        <v>9572</v>
      </c>
      <c r="B588" s="30" t="s">
        <v>303</v>
      </c>
      <c r="C588" s="31" t="s">
        <v>8755</v>
      </c>
      <c r="D588" s="31">
        <v>1911</v>
      </c>
      <c r="E588" s="49" t="s">
        <v>9090</v>
      </c>
      <c r="F588" s="327" t="s">
        <v>9091</v>
      </c>
      <c r="G588" s="1073">
        <v>45466.30972222222</v>
      </c>
      <c r="H588" s="30"/>
    </row>
    <row r="589" spans="1:8" x14ac:dyDescent="0.25">
      <c r="A589" s="30" t="s">
        <v>9572</v>
      </c>
      <c r="B589" s="30" t="s">
        <v>303</v>
      </c>
      <c r="C589" s="31" t="s">
        <v>8755</v>
      </c>
      <c r="D589" s="31">
        <v>1911</v>
      </c>
      <c r="E589" s="49" t="s">
        <v>9092</v>
      </c>
      <c r="F589" s="327" t="s">
        <v>9093</v>
      </c>
      <c r="G589" s="1073">
        <v>45466.30972222222</v>
      </c>
      <c r="H589" s="30"/>
    </row>
    <row r="590" spans="1:8" x14ac:dyDescent="0.25">
      <c r="A590" s="30" t="s">
        <v>9572</v>
      </c>
      <c r="B590" s="30" t="s">
        <v>303</v>
      </c>
      <c r="C590" s="31" t="s">
        <v>8755</v>
      </c>
      <c r="D590" s="31">
        <v>1911</v>
      </c>
      <c r="E590" s="49" t="s">
        <v>9094</v>
      </c>
      <c r="F590" s="327" t="s">
        <v>9095</v>
      </c>
      <c r="G590" s="1073">
        <v>45466.30972222222</v>
      </c>
      <c r="H590" s="30"/>
    </row>
    <row r="591" spans="1:8" x14ac:dyDescent="0.25">
      <c r="A591" s="30" t="s">
        <v>9572</v>
      </c>
      <c r="B591" s="30" t="s">
        <v>303</v>
      </c>
      <c r="C591" s="31" t="s">
        <v>8755</v>
      </c>
      <c r="D591" s="31">
        <v>1911</v>
      </c>
      <c r="E591" s="49" t="s">
        <v>9096</v>
      </c>
      <c r="F591" s="327" t="s">
        <v>9097</v>
      </c>
      <c r="G591" s="1073">
        <v>45466.30972222222</v>
      </c>
      <c r="H591" s="30"/>
    </row>
    <row r="592" spans="1:8" x14ac:dyDescent="0.25">
      <c r="A592" s="30" t="s">
        <v>9572</v>
      </c>
      <c r="B592" s="30" t="s">
        <v>303</v>
      </c>
      <c r="C592" s="31" t="s">
        <v>8755</v>
      </c>
      <c r="D592" s="31">
        <v>1911</v>
      </c>
      <c r="E592" s="49" t="s">
        <v>8793</v>
      </c>
      <c r="F592" s="327" t="s">
        <v>8794</v>
      </c>
      <c r="G592" s="1073">
        <v>45466.30972222222</v>
      </c>
      <c r="H592" s="30"/>
    </row>
    <row r="593" spans="1:8" x14ac:dyDescent="0.25">
      <c r="A593" s="30" t="s">
        <v>9572</v>
      </c>
      <c r="B593" s="30" t="s">
        <v>303</v>
      </c>
      <c r="C593" s="31" t="s">
        <v>8755</v>
      </c>
      <c r="D593" s="31">
        <v>1911</v>
      </c>
      <c r="E593" s="49" t="s">
        <v>8805</v>
      </c>
      <c r="F593" s="327" t="s">
        <v>8806</v>
      </c>
      <c r="G593" s="1073">
        <v>45466.30972222222</v>
      </c>
      <c r="H593" s="30"/>
    </row>
    <row r="594" spans="1:8" x14ac:dyDescent="0.25">
      <c r="A594" s="30" t="s">
        <v>9572</v>
      </c>
      <c r="B594" s="30" t="s">
        <v>303</v>
      </c>
      <c r="C594" s="31" t="s">
        <v>8755</v>
      </c>
      <c r="D594" s="31">
        <v>1911</v>
      </c>
      <c r="E594" s="49" t="s">
        <v>8818</v>
      </c>
      <c r="F594" s="327" t="s">
        <v>8819</v>
      </c>
      <c r="G594" s="1073">
        <v>45466.30972222222</v>
      </c>
      <c r="H594" s="30"/>
    </row>
    <row r="595" spans="1:8" x14ac:dyDescent="0.25">
      <c r="A595" s="30" t="s">
        <v>9572</v>
      </c>
      <c r="B595" s="30" t="s">
        <v>303</v>
      </c>
      <c r="C595" s="31" t="s">
        <v>8755</v>
      </c>
      <c r="D595" s="31">
        <v>1911</v>
      </c>
      <c r="E595" s="49" t="s">
        <v>8831</v>
      </c>
      <c r="F595" s="327" t="s">
        <v>8832</v>
      </c>
      <c r="G595" s="1073">
        <v>45466.30972222222</v>
      </c>
      <c r="H595" s="30"/>
    </row>
    <row r="596" spans="1:8" x14ac:dyDescent="0.25">
      <c r="A596" s="30" t="s">
        <v>9572</v>
      </c>
      <c r="B596" s="30" t="s">
        <v>303</v>
      </c>
      <c r="C596" s="31" t="s">
        <v>8755</v>
      </c>
      <c r="D596" s="31">
        <v>1911</v>
      </c>
      <c r="E596" s="49" t="s">
        <v>8844</v>
      </c>
      <c r="F596" s="327" t="s">
        <v>8845</v>
      </c>
      <c r="G596" s="1073">
        <v>45466.30972222222</v>
      </c>
      <c r="H596" s="30"/>
    </row>
    <row r="597" spans="1:8" x14ac:dyDescent="0.25">
      <c r="A597" s="30" t="s">
        <v>9572</v>
      </c>
      <c r="B597" s="30" t="s">
        <v>303</v>
      </c>
      <c r="C597" s="31" t="s">
        <v>8755</v>
      </c>
      <c r="D597" s="31">
        <v>1911</v>
      </c>
      <c r="E597" s="49" t="s">
        <v>8758</v>
      </c>
      <c r="F597" s="327" t="s">
        <v>8354</v>
      </c>
      <c r="G597" s="1073">
        <v>45466.30972222222</v>
      </c>
      <c r="H597" s="30"/>
    </row>
    <row r="598" spans="1:8" x14ac:dyDescent="0.25">
      <c r="A598" s="30" t="s">
        <v>9572</v>
      </c>
      <c r="B598" s="30" t="s">
        <v>303</v>
      </c>
      <c r="C598" s="31" t="s">
        <v>8755</v>
      </c>
      <c r="D598" s="31">
        <v>1911</v>
      </c>
      <c r="E598" s="49" t="s">
        <v>1057</v>
      </c>
      <c r="F598" s="327" t="s">
        <v>8375</v>
      </c>
      <c r="G598" s="1073">
        <v>45466.30972222222</v>
      </c>
      <c r="H598" s="30"/>
    </row>
    <row r="599" spans="1:8" x14ac:dyDescent="0.25">
      <c r="A599" s="30" t="s">
        <v>9572</v>
      </c>
      <c r="B599" s="30" t="s">
        <v>303</v>
      </c>
      <c r="C599" s="31" t="s">
        <v>8755</v>
      </c>
      <c r="D599" s="31">
        <v>1911</v>
      </c>
      <c r="E599" s="49" t="s">
        <v>1074</v>
      </c>
      <c r="F599" s="327" t="s">
        <v>8379</v>
      </c>
      <c r="G599" s="1073">
        <v>45466.30972222222</v>
      </c>
      <c r="H599" s="30"/>
    </row>
    <row r="600" spans="1:8" x14ac:dyDescent="0.25">
      <c r="A600" s="30" t="s">
        <v>9572</v>
      </c>
      <c r="B600" s="30" t="s">
        <v>303</v>
      </c>
      <c r="C600" s="31" t="s">
        <v>8755</v>
      </c>
      <c r="D600" s="31">
        <v>1911</v>
      </c>
      <c r="E600" s="49" t="s">
        <v>809</v>
      </c>
      <c r="F600" s="327" t="s">
        <v>8383</v>
      </c>
      <c r="G600" s="1073">
        <v>45466.30972222222</v>
      </c>
      <c r="H600" s="30"/>
    </row>
    <row r="601" spans="1:8" x14ac:dyDescent="0.25">
      <c r="A601" s="30" t="s">
        <v>9572</v>
      </c>
      <c r="B601" s="30" t="s">
        <v>303</v>
      </c>
      <c r="C601" s="31" t="s">
        <v>8755</v>
      </c>
      <c r="D601" s="31">
        <v>1911</v>
      </c>
      <c r="E601" s="49" t="s">
        <v>812</v>
      </c>
      <c r="F601" s="327" t="s">
        <v>8387</v>
      </c>
      <c r="G601" s="1073">
        <v>45466.30972222222</v>
      </c>
      <c r="H601" s="30"/>
    </row>
    <row r="602" spans="1:8" x14ac:dyDescent="0.25">
      <c r="A602" s="30" t="s">
        <v>9572</v>
      </c>
      <c r="B602" s="30" t="s">
        <v>303</v>
      </c>
      <c r="C602" s="31" t="s">
        <v>8755</v>
      </c>
      <c r="D602" s="31">
        <v>1911</v>
      </c>
      <c r="E602" s="49" t="s">
        <v>817</v>
      </c>
      <c r="F602" s="327" t="s">
        <v>8392</v>
      </c>
      <c r="G602" s="1073">
        <v>45466.30972222222</v>
      </c>
      <c r="H602" s="30"/>
    </row>
    <row r="603" spans="1:8" x14ac:dyDescent="0.25">
      <c r="A603" s="30" t="s">
        <v>9572</v>
      </c>
      <c r="B603" s="30" t="s">
        <v>303</v>
      </c>
      <c r="C603" s="31" t="s">
        <v>8755</v>
      </c>
      <c r="D603" s="31">
        <v>1911</v>
      </c>
      <c r="E603" s="49" t="s">
        <v>821</v>
      </c>
      <c r="F603" s="327" t="s">
        <v>8398</v>
      </c>
      <c r="G603" s="1073">
        <v>45466.30972222222</v>
      </c>
      <c r="H603" s="30"/>
    </row>
    <row r="604" spans="1:8" x14ac:dyDescent="0.25">
      <c r="A604" s="30" t="s">
        <v>9572</v>
      </c>
      <c r="B604" s="30" t="s">
        <v>303</v>
      </c>
      <c r="C604" s="31" t="s">
        <v>8755</v>
      </c>
      <c r="D604" s="31">
        <v>1911</v>
      </c>
      <c r="E604" s="49" t="s">
        <v>825</v>
      </c>
      <c r="F604" s="327" t="s">
        <v>8404</v>
      </c>
      <c r="G604" s="1073">
        <v>45466.30972222222</v>
      </c>
      <c r="H604" s="30"/>
    </row>
    <row r="605" spans="1:8" x14ac:dyDescent="0.25">
      <c r="A605" s="30" t="s">
        <v>9572</v>
      </c>
      <c r="B605" s="30" t="s">
        <v>303</v>
      </c>
      <c r="C605" s="31" t="s">
        <v>8755</v>
      </c>
      <c r="D605" s="31">
        <v>1911</v>
      </c>
      <c r="E605" s="49" t="s">
        <v>1154</v>
      </c>
      <c r="F605" s="327" t="s">
        <v>8410</v>
      </c>
      <c r="G605" s="1073">
        <v>45466.30972222222</v>
      </c>
      <c r="H605" s="30"/>
    </row>
    <row r="606" spans="1:8" x14ac:dyDescent="0.25">
      <c r="A606" s="30" t="s">
        <v>9572</v>
      </c>
      <c r="B606" s="30" t="s">
        <v>303</v>
      </c>
      <c r="C606" s="31" t="s">
        <v>8755</v>
      </c>
      <c r="D606" s="31">
        <v>1911</v>
      </c>
      <c r="E606" s="49" t="s">
        <v>1169</v>
      </c>
      <c r="F606" s="327" t="s">
        <v>8416</v>
      </c>
      <c r="G606" s="1073">
        <v>45466.30972222222</v>
      </c>
      <c r="H606" s="30"/>
    </row>
    <row r="607" spans="1:8" x14ac:dyDescent="0.25">
      <c r="A607" s="30" t="s">
        <v>9572</v>
      </c>
      <c r="B607" s="30" t="s">
        <v>303</v>
      </c>
      <c r="C607" s="31" t="s">
        <v>8755</v>
      </c>
      <c r="D607" s="31">
        <v>1911</v>
      </c>
      <c r="E607" s="49" t="s">
        <v>1184</v>
      </c>
      <c r="F607" s="327" t="s">
        <v>8421</v>
      </c>
      <c r="G607" s="1073">
        <v>45466.30972222222</v>
      </c>
      <c r="H607" s="30"/>
    </row>
    <row r="608" spans="1:8" x14ac:dyDescent="0.25">
      <c r="A608" s="30" t="s">
        <v>9572</v>
      </c>
      <c r="B608" s="30" t="s">
        <v>303</v>
      </c>
      <c r="C608" s="31" t="s">
        <v>8755</v>
      </c>
      <c r="D608" s="31">
        <v>1911</v>
      </c>
      <c r="E608" s="49" t="s">
        <v>1199</v>
      </c>
      <c r="F608" s="327" t="s">
        <v>8427</v>
      </c>
      <c r="G608" s="1073">
        <v>45466.30972222222</v>
      </c>
      <c r="H608" s="30"/>
    </row>
    <row r="609" spans="1:8" x14ac:dyDescent="0.25">
      <c r="A609" s="30" t="s">
        <v>9572</v>
      </c>
      <c r="B609" s="30" t="s">
        <v>303</v>
      </c>
      <c r="C609" s="31" t="s">
        <v>8755</v>
      </c>
      <c r="D609" s="31">
        <v>1911</v>
      </c>
      <c r="E609" s="49" t="s">
        <v>1214</v>
      </c>
      <c r="F609" s="327" t="s">
        <v>8432</v>
      </c>
      <c r="G609" s="1073">
        <v>45466.30972222222</v>
      </c>
      <c r="H609" s="30"/>
    </row>
    <row r="610" spans="1:8" x14ac:dyDescent="0.25">
      <c r="A610" s="30" t="s">
        <v>9572</v>
      </c>
      <c r="B610" s="30" t="s">
        <v>303</v>
      </c>
      <c r="C610" s="31" t="s">
        <v>8755</v>
      </c>
      <c r="D610" s="31">
        <v>1911</v>
      </c>
      <c r="E610" s="49" t="s">
        <v>1231</v>
      </c>
      <c r="F610" s="327" t="s">
        <v>8437</v>
      </c>
      <c r="G610" s="1073">
        <v>45466.30972222222</v>
      </c>
      <c r="H610" s="30"/>
    </row>
    <row r="611" spans="1:8" x14ac:dyDescent="0.25">
      <c r="A611" s="30" t="s">
        <v>9572</v>
      </c>
      <c r="B611" s="30" t="s">
        <v>303</v>
      </c>
      <c r="C611" s="31" t="s">
        <v>8755</v>
      </c>
      <c r="D611" s="31">
        <v>1911</v>
      </c>
      <c r="E611" s="49" t="s">
        <v>1248</v>
      </c>
      <c r="F611" s="327" t="s">
        <v>8443</v>
      </c>
      <c r="G611" s="1073">
        <v>45466.30972222222</v>
      </c>
      <c r="H611" s="30"/>
    </row>
    <row r="612" spans="1:8" x14ac:dyDescent="0.25">
      <c r="A612" s="30" t="s">
        <v>9572</v>
      </c>
      <c r="B612" s="30" t="s">
        <v>303</v>
      </c>
      <c r="C612" s="31" t="s">
        <v>8755</v>
      </c>
      <c r="D612" s="31">
        <v>1911</v>
      </c>
      <c r="E612" s="49" t="s">
        <v>1265</v>
      </c>
      <c r="F612" s="327" t="s">
        <v>8449</v>
      </c>
      <c r="G612" s="1073">
        <v>45466.30972222222</v>
      </c>
      <c r="H612" s="30"/>
    </row>
    <row r="613" spans="1:8" x14ac:dyDescent="0.25">
      <c r="A613" s="30" t="s">
        <v>9572</v>
      </c>
      <c r="B613" s="30" t="s">
        <v>303</v>
      </c>
      <c r="C613" s="31" t="s">
        <v>8755</v>
      </c>
      <c r="D613" s="31">
        <v>1911</v>
      </c>
      <c r="E613" s="49" t="s">
        <v>1282</v>
      </c>
      <c r="F613" s="327" t="s">
        <v>8454</v>
      </c>
      <c r="G613" s="1073">
        <v>45466.30972222222</v>
      </c>
      <c r="H613" s="30"/>
    </row>
    <row r="614" spans="1:8" x14ac:dyDescent="0.25">
      <c r="A614" s="30" t="s">
        <v>9572</v>
      </c>
      <c r="B614" s="30" t="s">
        <v>303</v>
      </c>
      <c r="C614" s="31" t="s">
        <v>8755</v>
      </c>
      <c r="D614" s="31">
        <v>1911</v>
      </c>
      <c r="E614" s="49" t="s">
        <v>1299</v>
      </c>
      <c r="F614" s="327" t="s">
        <v>8460</v>
      </c>
      <c r="G614" s="1073">
        <v>45466.30972222222</v>
      </c>
      <c r="H614" s="30"/>
    </row>
    <row r="615" spans="1:8" x14ac:dyDescent="0.25">
      <c r="A615" s="30" t="s">
        <v>9572</v>
      </c>
      <c r="B615" s="30" t="s">
        <v>303</v>
      </c>
      <c r="C615" s="31" t="s">
        <v>8755</v>
      </c>
      <c r="D615" s="31">
        <v>1911</v>
      </c>
      <c r="E615" s="49" t="s">
        <v>1316</v>
      </c>
      <c r="F615" s="327" t="s">
        <v>8465</v>
      </c>
      <c r="G615" s="1073">
        <v>45466.30972222222</v>
      </c>
      <c r="H615" s="30"/>
    </row>
    <row r="616" spans="1:8" x14ac:dyDescent="0.25">
      <c r="A616" s="30" t="s">
        <v>9572</v>
      </c>
      <c r="B616" s="30" t="s">
        <v>303</v>
      </c>
      <c r="C616" s="31" t="s">
        <v>8755</v>
      </c>
      <c r="D616" s="31">
        <v>1911</v>
      </c>
      <c r="E616" s="49" t="s">
        <v>1333</v>
      </c>
      <c r="F616" s="327" t="s">
        <v>8470</v>
      </c>
      <c r="G616" s="1073">
        <v>45466.30972222222</v>
      </c>
      <c r="H616" s="30"/>
    </row>
    <row r="617" spans="1:8" x14ac:dyDescent="0.25">
      <c r="A617" s="30" t="s">
        <v>9572</v>
      </c>
      <c r="B617" s="30" t="s">
        <v>303</v>
      </c>
      <c r="C617" s="31" t="s">
        <v>8755</v>
      </c>
      <c r="D617" s="31">
        <v>1911</v>
      </c>
      <c r="E617" s="49" t="s">
        <v>1350</v>
      </c>
      <c r="F617" s="327" t="s">
        <v>8475</v>
      </c>
      <c r="G617" s="1073">
        <v>45466.30972222222</v>
      </c>
      <c r="H617" s="30"/>
    </row>
    <row r="618" spans="1:8" x14ac:dyDescent="0.25">
      <c r="A618" s="30" t="s">
        <v>9572</v>
      </c>
      <c r="B618" s="30" t="s">
        <v>303</v>
      </c>
      <c r="C618" s="31" t="s">
        <v>8755</v>
      </c>
      <c r="D618" s="31">
        <v>1911</v>
      </c>
      <c r="E618" s="49" t="s">
        <v>943</v>
      </c>
      <c r="F618" s="327" t="s">
        <v>8354</v>
      </c>
      <c r="G618" s="1073">
        <v>45466.30972222222</v>
      </c>
      <c r="H618" s="30"/>
    </row>
    <row r="619" spans="1:8" x14ac:dyDescent="0.25">
      <c r="A619" s="30" t="s">
        <v>9572</v>
      </c>
      <c r="B619" s="30" t="s">
        <v>303</v>
      </c>
      <c r="C619" s="31" t="s">
        <v>8755</v>
      </c>
      <c r="D619" s="31">
        <v>1911</v>
      </c>
      <c r="E619" s="49" t="s">
        <v>1367</v>
      </c>
      <c r="F619" s="327" t="s">
        <v>8479</v>
      </c>
      <c r="G619" s="1073">
        <v>45466.30972222222</v>
      </c>
      <c r="H619" s="30"/>
    </row>
    <row r="620" spans="1:8" x14ac:dyDescent="0.25">
      <c r="A620" s="30" t="s">
        <v>9572</v>
      </c>
      <c r="B620" s="30" t="s">
        <v>303</v>
      </c>
      <c r="C620" s="31" t="s">
        <v>8755</v>
      </c>
      <c r="D620" s="31">
        <v>1911</v>
      </c>
      <c r="E620" s="49" t="s">
        <v>1384</v>
      </c>
      <c r="F620" s="327" t="s">
        <v>8485</v>
      </c>
      <c r="G620" s="1073">
        <v>45466.30972222222</v>
      </c>
      <c r="H620" s="30"/>
    </row>
    <row r="621" spans="1:8" x14ac:dyDescent="0.25">
      <c r="A621" s="30" t="s">
        <v>9572</v>
      </c>
      <c r="B621" s="30" t="s">
        <v>303</v>
      </c>
      <c r="C621" s="31" t="s">
        <v>8755</v>
      </c>
      <c r="D621" s="31">
        <v>1911</v>
      </c>
      <c r="E621" s="49" t="s">
        <v>1401</v>
      </c>
      <c r="F621" s="327" t="s">
        <v>8489</v>
      </c>
      <c r="G621" s="1073">
        <v>45466.30972222222</v>
      </c>
      <c r="H621" s="30"/>
    </row>
    <row r="622" spans="1:8" x14ac:dyDescent="0.25">
      <c r="A622" s="30" t="s">
        <v>9572</v>
      </c>
      <c r="B622" s="30" t="s">
        <v>303</v>
      </c>
      <c r="C622" s="31" t="s">
        <v>8755</v>
      </c>
      <c r="D622" s="31">
        <v>1911</v>
      </c>
      <c r="E622" s="49" t="s">
        <v>1418</v>
      </c>
      <c r="F622" s="327" t="s">
        <v>8493</v>
      </c>
      <c r="G622" s="1073">
        <v>45466.30972222222</v>
      </c>
      <c r="H622" s="30"/>
    </row>
    <row r="623" spans="1:8" x14ac:dyDescent="0.25">
      <c r="A623" s="30" t="s">
        <v>9572</v>
      </c>
      <c r="B623" s="30" t="s">
        <v>303</v>
      </c>
      <c r="C623" s="31" t="s">
        <v>8755</v>
      </c>
      <c r="D623" s="31">
        <v>1911</v>
      </c>
      <c r="E623" s="49" t="s">
        <v>1435</v>
      </c>
      <c r="F623" s="327" t="s">
        <v>8497</v>
      </c>
      <c r="G623" s="1073">
        <v>45466.30972222222</v>
      </c>
      <c r="H623" s="30"/>
    </row>
    <row r="624" spans="1:8" x14ac:dyDescent="0.25">
      <c r="A624" s="30" t="s">
        <v>9572</v>
      </c>
      <c r="B624" s="30" t="s">
        <v>303</v>
      </c>
      <c r="C624" s="31" t="s">
        <v>8755</v>
      </c>
      <c r="D624" s="31">
        <v>1911</v>
      </c>
      <c r="E624" s="49" t="s">
        <v>1452</v>
      </c>
      <c r="F624" s="327" t="s">
        <v>8501</v>
      </c>
      <c r="G624" s="1073">
        <v>45466.30972222222</v>
      </c>
      <c r="H624" s="30"/>
    </row>
    <row r="625" spans="1:8" x14ac:dyDescent="0.25">
      <c r="A625" s="30" t="s">
        <v>9572</v>
      </c>
      <c r="B625" s="30" t="s">
        <v>303</v>
      </c>
      <c r="C625" s="31" t="s">
        <v>8755</v>
      </c>
      <c r="D625" s="31">
        <v>1911</v>
      </c>
      <c r="E625" s="49" t="s">
        <v>1469</v>
      </c>
      <c r="F625" s="327" t="s">
        <v>8505</v>
      </c>
      <c r="G625" s="1073">
        <v>45466.30972222222</v>
      </c>
      <c r="H625" s="30"/>
    </row>
    <row r="626" spans="1:8" x14ac:dyDescent="0.25">
      <c r="A626" s="30" t="s">
        <v>9572</v>
      </c>
      <c r="B626" s="30" t="s">
        <v>303</v>
      </c>
      <c r="C626" s="31" t="s">
        <v>8755</v>
      </c>
      <c r="D626" s="31">
        <v>1911</v>
      </c>
      <c r="E626" s="49" t="s">
        <v>1486</v>
      </c>
      <c r="F626" s="327" t="s">
        <v>8509</v>
      </c>
      <c r="G626" s="1073">
        <v>45466.30972222222</v>
      </c>
      <c r="H626" s="30"/>
    </row>
    <row r="627" spans="1:8" x14ac:dyDescent="0.25">
      <c r="A627" s="30" t="s">
        <v>9572</v>
      </c>
      <c r="B627" s="30" t="s">
        <v>303</v>
      </c>
      <c r="C627" s="31" t="s">
        <v>8755</v>
      </c>
      <c r="D627" s="31">
        <v>1911</v>
      </c>
      <c r="E627" s="49" t="s">
        <v>1503</v>
      </c>
      <c r="F627" s="327" t="s">
        <v>8513</v>
      </c>
      <c r="G627" s="1073">
        <v>45466.30972222222</v>
      </c>
      <c r="H627" s="30"/>
    </row>
    <row r="628" spans="1:8" x14ac:dyDescent="0.25">
      <c r="A628" s="30" t="s">
        <v>9572</v>
      </c>
      <c r="B628" s="30" t="s">
        <v>303</v>
      </c>
      <c r="C628" s="31" t="s">
        <v>8755</v>
      </c>
      <c r="D628" s="31">
        <v>1911</v>
      </c>
      <c r="E628" s="49" t="s">
        <v>1520</v>
      </c>
      <c r="F628" s="327" t="s">
        <v>8517</v>
      </c>
      <c r="G628" s="1073">
        <v>45466.30972222222</v>
      </c>
      <c r="H628" s="30"/>
    </row>
    <row r="629" spans="1:8" x14ac:dyDescent="0.25">
      <c r="A629" s="30" t="s">
        <v>9572</v>
      </c>
      <c r="B629" s="30" t="s">
        <v>303</v>
      </c>
      <c r="C629" s="31" t="s">
        <v>8755</v>
      </c>
      <c r="D629" s="31">
        <v>1911</v>
      </c>
      <c r="E629" s="49" t="s">
        <v>960</v>
      </c>
      <c r="F629" s="327" t="s">
        <v>8357</v>
      </c>
      <c r="G629" s="1073">
        <v>45466.30972222222</v>
      </c>
      <c r="H629" s="30"/>
    </row>
    <row r="630" spans="1:8" x14ac:dyDescent="0.25">
      <c r="A630" s="30" t="s">
        <v>9572</v>
      </c>
      <c r="B630" s="30" t="s">
        <v>303</v>
      </c>
      <c r="C630" s="31" t="s">
        <v>8755</v>
      </c>
      <c r="D630" s="31">
        <v>1911</v>
      </c>
      <c r="E630" s="49" t="s">
        <v>1537</v>
      </c>
      <c r="F630" s="327" t="s">
        <v>8521</v>
      </c>
      <c r="G630" s="1073">
        <v>45466.30972222222</v>
      </c>
      <c r="H630" s="30"/>
    </row>
    <row r="631" spans="1:8" x14ac:dyDescent="0.25">
      <c r="A631" s="30" t="s">
        <v>9572</v>
      </c>
      <c r="B631" s="30" t="s">
        <v>303</v>
      </c>
      <c r="C631" s="31" t="s">
        <v>8755</v>
      </c>
      <c r="D631" s="31">
        <v>1911</v>
      </c>
      <c r="E631" s="49" t="s">
        <v>1554</v>
      </c>
      <c r="F631" s="327" t="s">
        <v>8525</v>
      </c>
      <c r="G631" s="1073">
        <v>45466.30972222222</v>
      </c>
      <c r="H631" s="30"/>
    </row>
    <row r="632" spans="1:8" x14ac:dyDescent="0.25">
      <c r="A632" s="30" t="s">
        <v>9572</v>
      </c>
      <c r="B632" s="30" t="s">
        <v>303</v>
      </c>
      <c r="C632" s="31" t="s">
        <v>8755</v>
      </c>
      <c r="D632" s="31">
        <v>1911</v>
      </c>
      <c r="E632" s="49" t="s">
        <v>1571</v>
      </c>
      <c r="F632" s="327" t="s">
        <v>8529</v>
      </c>
      <c r="G632" s="1073">
        <v>45466.30972222222</v>
      </c>
      <c r="H632" s="30"/>
    </row>
    <row r="633" spans="1:8" x14ac:dyDescent="0.25">
      <c r="A633" s="30" t="s">
        <v>9572</v>
      </c>
      <c r="B633" s="30" t="s">
        <v>303</v>
      </c>
      <c r="C633" s="31" t="s">
        <v>8755</v>
      </c>
      <c r="D633" s="31">
        <v>1911</v>
      </c>
      <c r="E633" s="49" t="s">
        <v>1588</v>
      </c>
      <c r="F633" s="327" t="s">
        <v>8533</v>
      </c>
      <c r="G633" s="1073">
        <v>45466.30972222222</v>
      </c>
      <c r="H633" s="30"/>
    </row>
    <row r="634" spans="1:8" x14ac:dyDescent="0.25">
      <c r="A634" s="30" t="s">
        <v>9572</v>
      </c>
      <c r="B634" s="30" t="s">
        <v>303</v>
      </c>
      <c r="C634" s="31" t="s">
        <v>8755</v>
      </c>
      <c r="D634" s="31">
        <v>1911</v>
      </c>
      <c r="E634" s="49" t="s">
        <v>1605</v>
      </c>
      <c r="F634" s="327" t="s">
        <v>8537</v>
      </c>
      <c r="G634" s="1073">
        <v>45466.30972222222</v>
      </c>
      <c r="H634" s="30"/>
    </row>
    <row r="635" spans="1:8" x14ac:dyDescent="0.25">
      <c r="A635" s="30" t="s">
        <v>9572</v>
      </c>
      <c r="B635" s="30" t="s">
        <v>303</v>
      </c>
      <c r="C635" s="31" t="s">
        <v>8755</v>
      </c>
      <c r="D635" s="31">
        <v>1911</v>
      </c>
      <c r="E635" s="49" t="s">
        <v>1621</v>
      </c>
      <c r="F635" s="327" t="s">
        <v>8541</v>
      </c>
      <c r="G635" s="1073">
        <v>45466.30972222222</v>
      </c>
      <c r="H635" s="30"/>
    </row>
    <row r="636" spans="1:8" x14ac:dyDescent="0.25">
      <c r="A636" s="30" t="s">
        <v>9572</v>
      </c>
      <c r="B636" s="30" t="s">
        <v>303</v>
      </c>
      <c r="C636" s="31" t="s">
        <v>8755</v>
      </c>
      <c r="D636" s="31">
        <v>1911</v>
      </c>
      <c r="E636" s="49" t="s">
        <v>1638</v>
      </c>
      <c r="F636" s="327" t="s">
        <v>8545</v>
      </c>
      <c r="G636" s="1073">
        <v>45466.30972222222</v>
      </c>
      <c r="H636" s="30"/>
    </row>
    <row r="637" spans="1:8" x14ac:dyDescent="0.25">
      <c r="A637" s="30" t="s">
        <v>9572</v>
      </c>
      <c r="B637" s="30" t="s">
        <v>303</v>
      </c>
      <c r="C637" s="31" t="s">
        <v>8755</v>
      </c>
      <c r="D637" s="31">
        <v>1911</v>
      </c>
      <c r="E637" s="49" t="s">
        <v>1655</v>
      </c>
      <c r="F637" s="327" t="s">
        <v>8549</v>
      </c>
      <c r="G637" s="1073">
        <v>45466.30972222222</v>
      </c>
      <c r="H637" s="30"/>
    </row>
    <row r="638" spans="1:8" x14ac:dyDescent="0.25">
      <c r="A638" s="30" t="s">
        <v>9572</v>
      </c>
      <c r="B638" s="30" t="s">
        <v>303</v>
      </c>
      <c r="C638" s="31" t="s">
        <v>8755</v>
      </c>
      <c r="D638" s="31">
        <v>1911</v>
      </c>
      <c r="E638" s="49" t="s">
        <v>798</v>
      </c>
      <c r="F638" s="327" t="s">
        <v>8359</v>
      </c>
      <c r="G638" s="1073">
        <v>45466.30972222222</v>
      </c>
      <c r="H638" s="30"/>
    </row>
    <row r="639" spans="1:8" x14ac:dyDescent="0.25">
      <c r="A639" s="30" t="s">
        <v>9572</v>
      </c>
      <c r="B639" s="30" t="s">
        <v>303</v>
      </c>
      <c r="C639" s="31" t="s">
        <v>8755</v>
      </c>
      <c r="D639" s="31">
        <v>1911</v>
      </c>
      <c r="E639" s="49" t="s">
        <v>993</v>
      </c>
      <c r="F639" s="327" t="s">
        <v>8361</v>
      </c>
      <c r="G639" s="1073">
        <v>45466.30972222222</v>
      </c>
      <c r="H639" s="30"/>
    </row>
    <row r="640" spans="1:8" x14ac:dyDescent="0.25">
      <c r="A640" s="30" t="s">
        <v>9572</v>
      </c>
      <c r="B640" s="30" t="s">
        <v>303</v>
      </c>
      <c r="C640" s="31" t="s">
        <v>8755</v>
      </c>
      <c r="D640" s="31">
        <v>1911</v>
      </c>
      <c r="E640" s="49" t="s">
        <v>801</v>
      </c>
      <c r="F640" s="327" t="s">
        <v>8363</v>
      </c>
      <c r="G640" s="1073">
        <v>45466.30972222222</v>
      </c>
      <c r="H640" s="30"/>
    </row>
    <row r="641" spans="1:8" x14ac:dyDescent="0.25">
      <c r="A641" s="30" t="s">
        <v>9572</v>
      </c>
      <c r="B641" s="30" t="s">
        <v>303</v>
      </c>
      <c r="C641" s="31" t="s">
        <v>8755</v>
      </c>
      <c r="D641" s="31">
        <v>1911</v>
      </c>
      <c r="E641" s="49" t="s">
        <v>1025</v>
      </c>
      <c r="F641" s="327" t="s">
        <v>8367</v>
      </c>
      <c r="G641" s="1073">
        <v>45466.30972222222</v>
      </c>
      <c r="H641" s="30"/>
    </row>
    <row r="642" spans="1:8" x14ac:dyDescent="0.25">
      <c r="A642" s="30" t="s">
        <v>9572</v>
      </c>
      <c r="B642" s="30" t="s">
        <v>303</v>
      </c>
      <c r="C642" s="31" t="s">
        <v>8755</v>
      </c>
      <c r="D642" s="31">
        <v>1911</v>
      </c>
      <c r="E642" s="49" t="s">
        <v>805</v>
      </c>
      <c r="F642" s="327" t="s">
        <v>8371</v>
      </c>
      <c r="G642" s="1073">
        <v>45466.30972222222</v>
      </c>
      <c r="H642" s="30"/>
    </row>
    <row r="643" spans="1:8" x14ac:dyDescent="0.25">
      <c r="A643" s="30" t="s">
        <v>9572</v>
      </c>
      <c r="B643" s="30" t="s">
        <v>303</v>
      </c>
      <c r="C643" s="31" t="s">
        <v>8755</v>
      </c>
      <c r="D643" s="31">
        <v>1911</v>
      </c>
      <c r="E643" s="49" t="s">
        <v>8759</v>
      </c>
      <c r="F643" s="327" t="s">
        <v>8355</v>
      </c>
      <c r="G643" s="1073">
        <v>45466.30972222222</v>
      </c>
      <c r="H643" s="30"/>
    </row>
    <row r="644" spans="1:8" x14ac:dyDescent="0.25">
      <c r="A644" s="30" t="s">
        <v>9572</v>
      </c>
      <c r="B644" s="30" t="s">
        <v>303</v>
      </c>
      <c r="C644" s="31" t="s">
        <v>8755</v>
      </c>
      <c r="D644" s="31">
        <v>1911</v>
      </c>
      <c r="E644" s="49" t="s">
        <v>1059</v>
      </c>
      <c r="F644" s="327" t="s">
        <v>8376</v>
      </c>
      <c r="G644" s="1073">
        <v>45466.30972222222</v>
      </c>
      <c r="H644" s="30"/>
    </row>
    <row r="645" spans="1:8" x14ac:dyDescent="0.25">
      <c r="A645" s="30" t="s">
        <v>9572</v>
      </c>
      <c r="B645" s="30" t="s">
        <v>303</v>
      </c>
      <c r="C645" s="31" t="s">
        <v>8755</v>
      </c>
      <c r="D645" s="31">
        <v>1911</v>
      </c>
      <c r="E645" s="49" t="s">
        <v>1076</v>
      </c>
      <c r="F645" s="327" t="s">
        <v>8380</v>
      </c>
      <c r="G645" s="1073">
        <v>45466.30972222222</v>
      </c>
      <c r="H645" s="30"/>
    </row>
    <row r="646" spans="1:8" x14ac:dyDescent="0.25">
      <c r="A646" s="30" t="s">
        <v>9572</v>
      </c>
      <c r="B646" s="30" t="s">
        <v>303</v>
      </c>
      <c r="C646" s="31" t="s">
        <v>8755</v>
      </c>
      <c r="D646" s="31">
        <v>1911</v>
      </c>
      <c r="E646" s="49" t="s">
        <v>811</v>
      </c>
      <c r="F646" s="327" t="s">
        <v>8384</v>
      </c>
      <c r="G646" s="1073">
        <v>45466.30972222222</v>
      </c>
      <c r="H646" s="30"/>
    </row>
    <row r="647" spans="1:8" x14ac:dyDescent="0.25">
      <c r="A647" s="30" t="s">
        <v>9572</v>
      </c>
      <c r="B647" s="30" t="s">
        <v>303</v>
      </c>
      <c r="C647" s="31" t="s">
        <v>8755</v>
      </c>
      <c r="D647" s="31">
        <v>1911</v>
      </c>
      <c r="E647" s="49" t="s">
        <v>814</v>
      </c>
      <c r="F647" s="327" t="s">
        <v>8388</v>
      </c>
      <c r="G647" s="1073">
        <v>45466.30972222222</v>
      </c>
      <c r="H647" s="30"/>
    </row>
    <row r="648" spans="1:8" x14ac:dyDescent="0.25">
      <c r="A648" s="30" t="s">
        <v>9572</v>
      </c>
      <c r="B648" s="30" t="s">
        <v>303</v>
      </c>
      <c r="C648" s="31" t="s">
        <v>8755</v>
      </c>
      <c r="D648" s="31">
        <v>1911</v>
      </c>
      <c r="E648" s="49" t="s">
        <v>819</v>
      </c>
      <c r="F648" s="327" t="s">
        <v>8393</v>
      </c>
      <c r="G648" s="1073">
        <v>45466.30972222222</v>
      </c>
      <c r="H648" s="30"/>
    </row>
    <row r="649" spans="1:8" x14ac:dyDescent="0.25">
      <c r="A649" s="30" t="s">
        <v>9572</v>
      </c>
      <c r="B649" s="30" t="s">
        <v>303</v>
      </c>
      <c r="C649" s="31" t="s">
        <v>8755</v>
      </c>
      <c r="D649" s="31">
        <v>1911</v>
      </c>
      <c r="E649" s="49" t="s">
        <v>823</v>
      </c>
      <c r="F649" s="327" t="s">
        <v>8399</v>
      </c>
      <c r="G649" s="1073">
        <v>45466.30972222222</v>
      </c>
      <c r="H649" s="30"/>
    </row>
    <row r="650" spans="1:8" x14ac:dyDescent="0.25">
      <c r="A650" s="30" t="s">
        <v>9572</v>
      </c>
      <c r="B650" s="30" t="s">
        <v>303</v>
      </c>
      <c r="C650" s="31" t="s">
        <v>8755</v>
      </c>
      <c r="D650" s="31">
        <v>1911</v>
      </c>
      <c r="E650" s="49" t="s">
        <v>827</v>
      </c>
      <c r="F650" s="327" t="s">
        <v>8405</v>
      </c>
      <c r="G650" s="1073">
        <v>45466.30972222222</v>
      </c>
      <c r="H650" s="30"/>
    </row>
    <row r="651" spans="1:8" x14ac:dyDescent="0.25">
      <c r="A651" s="30" t="s">
        <v>9572</v>
      </c>
      <c r="B651" s="30" t="s">
        <v>303</v>
      </c>
      <c r="C651" s="31" t="s">
        <v>8755</v>
      </c>
      <c r="D651" s="31">
        <v>1911</v>
      </c>
      <c r="E651" s="49" t="s">
        <v>1156</v>
      </c>
      <c r="F651" s="327" t="s">
        <v>8411</v>
      </c>
      <c r="G651" s="1073">
        <v>45466.30972222222</v>
      </c>
      <c r="H651" s="30"/>
    </row>
    <row r="652" spans="1:8" x14ac:dyDescent="0.25">
      <c r="A652" s="30" t="s">
        <v>9572</v>
      </c>
      <c r="B652" s="30" t="s">
        <v>303</v>
      </c>
      <c r="C652" s="31" t="s">
        <v>8755</v>
      </c>
      <c r="D652" s="31">
        <v>1911</v>
      </c>
      <c r="E652" s="49" t="s">
        <v>1171</v>
      </c>
      <c r="F652" s="327" t="s">
        <v>8417</v>
      </c>
      <c r="G652" s="1073">
        <v>45466.30972222222</v>
      </c>
      <c r="H652" s="30"/>
    </row>
    <row r="653" spans="1:8" x14ac:dyDescent="0.25">
      <c r="A653" s="30" t="s">
        <v>9572</v>
      </c>
      <c r="B653" s="30" t="s">
        <v>303</v>
      </c>
      <c r="C653" s="31" t="s">
        <v>8755</v>
      </c>
      <c r="D653" s="31">
        <v>1911</v>
      </c>
      <c r="E653" s="49" t="s">
        <v>1186</v>
      </c>
      <c r="F653" s="327" t="s">
        <v>8422</v>
      </c>
      <c r="G653" s="1073">
        <v>45466.30972222222</v>
      </c>
      <c r="H653" s="30"/>
    </row>
    <row r="654" spans="1:8" x14ac:dyDescent="0.25">
      <c r="A654" s="30" t="s">
        <v>9572</v>
      </c>
      <c r="B654" s="30" t="s">
        <v>303</v>
      </c>
      <c r="C654" s="31" t="s">
        <v>8755</v>
      </c>
      <c r="D654" s="31">
        <v>1911</v>
      </c>
      <c r="E654" s="49" t="s">
        <v>1201</v>
      </c>
      <c r="F654" s="327" t="s">
        <v>8428</v>
      </c>
      <c r="G654" s="1073">
        <v>45466.30972222222</v>
      </c>
      <c r="H654" s="30"/>
    </row>
    <row r="655" spans="1:8" x14ac:dyDescent="0.25">
      <c r="A655" s="30" t="s">
        <v>9572</v>
      </c>
      <c r="B655" s="30" t="s">
        <v>303</v>
      </c>
      <c r="C655" s="31" t="s">
        <v>8755</v>
      </c>
      <c r="D655" s="31">
        <v>1911</v>
      </c>
      <c r="E655" s="49" t="s">
        <v>1216</v>
      </c>
      <c r="F655" s="327" t="s">
        <v>8433</v>
      </c>
      <c r="G655" s="1073">
        <v>45466.30972222222</v>
      </c>
      <c r="H655" s="30"/>
    </row>
    <row r="656" spans="1:8" x14ac:dyDescent="0.25">
      <c r="A656" s="30" t="s">
        <v>9572</v>
      </c>
      <c r="B656" s="30" t="s">
        <v>303</v>
      </c>
      <c r="C656" s="31" t="s">
        <v>8755</v>
      </c>
      <c r="D656" s="31">
        <v>1911</v>
      </c>
      <c r="E656" s="49" t="s">
        <v>1233</v>
      </c>
      <c r="F656" s="327" t="s">
        <v>8438</v>
      </c>
      <c r="G656" s="1073">
        <v>45466.30972222222</v>
      </c>
      <c r="H656" s="30"/>
    </row>
    <row r="657" spans="1:8" x14ac:dyDescent="0.25">
      <c r="A657" s="30" t="s">
        <v>9572</v>
      </c>
      <c r="B657" s="30" t="s">
        <v>303</v>
      </c>
      <c r="C657" s="31" t="s">
        <v>8755</v>
      </c>
      <c r="D657" s="31">
        <v>1911</v>
      </c>
      <c r="E657" s="49" t="s">
        <v>1250</v>
      </c>
      <c r="F657" s="327" t="s">
        <v>8444</v>
      </c>
      <c r="G657" s="1073">
        <v>45466.30972222222</v>
      </c>
      <c r="H657" s="30"/>
    </row>
    <row r="658" spans="1:8" x14ac:dyDescent="0.25">
      <c r="A658" s="30" t="s">
        <v>9572</v>
      </c>
      <c r="B658" s="30" t="s">
        <v>303</v>
      </c>
      <c r="C658" s="31" t="s">
        <v>8755</v>
      </c>
      <c r="D658" s="31">
        <v>1911</v>
      </c>
      <c r="E658" s="49" t="s">
        <v>1267</v>
      </c>
      <c r="F658" s="327" t="s">
        <v>8450</v>
      </c>
      <c r="G658" s="1073">
        <v>45466.30972222222</v>
      </c>
      <c r="H658" s="30"/>
    </row>
    <row r="659" spans="1:8" x14ac:dyDescent="0.25">
      <c r="A659" s="30" t="s">
        <v>9572</v>
      </c>
      <c r="B659" s="30" t="s">
        <v>303</v>
      </c>
      <c r="C659" s="31" t="s">
        <v>8755</v>
      </c>
      <c r="D659" s="31">
        <v>1911</v>
      </c>
      <c r="E659" s="49" t="s">
        <v>1284</v>
      </c>
      <c r="F659" s="327" t="s">
        <v>8455</v>
      </c>
      <c r="G659" s="1073">
        <v>45466.30972222222</v>
      </c>
      <c r="H659" s="30"/>
    </row>
    <row r="660" spans="1:8" x14ac:dyDescent="0.25">
      <c r="A660" s="30" t="s">
        <v>9572</v>
      </c>
      <c r="B660" s="30" t="s">
        <v>303</v>
      </c>
      <c r="C660" s="31" t="s">
        <v>8755</v>
      </c>
      <c r="D660" s="31">
        <v>1911</v>
      </c>
      <c r="E660" s="49" t="s">
        <v>1301</v>
      </c>
      <c r="F660" s="327" t="s">
        <v>8461</v>
      </c>
      <c r="G660" s="1073">
        <v>45466.30972222222</v>
      </c>
      <c r="H660" s="30"/>
    </row>
    <row r="661" spans="1:8" x14ac:dyDescent="0.25">
      <c r="A661" s="30" t="s">
        <v>9572</v>
      </c>
      <c r="B661" s="30" t="s">
        <v>303</v>
      </c>
      <c r="C661" s="31" t="s">
        <v>8755</v>
      </c>
      <c r="D661" s="31">
        <v>1911</v>
      </c>
      <c r="E661" s="49" t="s">
        <v>1318</v>
      </c>
      <c r="F661" s="327" t="s">
        <v>8466</v>
      </c>
      <c r="G661" s="1073">
        <v>45466.30972222222</v>
      </c>
      <c r="H661" s="30"/>
    </row>
    <row r="662" spans="1:8" x14ac:dyDescent="0.25">
      <c r="A662" s="30" t="s">
        <v>9572</v>
      </c>
      <c r="B662" s="30" t="s">
        <v>303</v>
      </c>
      <c r="C662" s="31" t="s">
        <v>8755</v>
      </c>
      <c r="D662" s="31">
        <v>1911</v>
      </c>
      <c r="E662" s="49" t="s">
        <v>1335</v>
      </c>
      <c r="F662" s="327" t="s">
        <v>8471</v>
      </c>
      <c r="G662" s="1073">
        <v>45466.30972222222</v>
      </c>
      <c r="H662" s="30"/>
    </row>
    <row r="663" spans="1:8" x14ac:dyDescent="0.25">
      <c r="A663" s="30" t="s">
        <v>9572</v>
      </c>
      <c r="B663" s="30" t="s">
        <v>303</v>
      </c>
      <c r="C663" s="31" t="s">
        <v>8755</v>
      </c>
      <c r="D663" s="31">
        <v>1911</v>
      </c>
      <c r="E663" s="49" t="s">
        <v>1352</v>
      </c>
      <c r="F663" s="327" t="s">
        <v>8476</v>
      </c>
      <c r="G663" s="1073">
        <v>45466.30972222222</v>
      </c>
      <c r="H663" s="30"/>
    </row>
    <row r="664" spans="1:8" x14ac:dyDescent="0.25">
      <c r="A664" s="30" t="s">
        <v>9572</v>
      </c>
      <c r="B664" s="30" t="s">
        <v>303</v>
      </c>
      <c r="C664" s="31" t="s">
        <v>8755</v>
      </c>
      <c r="D664" s="31">
        <v>1911</v>
      </c>
      <c r="E664" s="49" t="s">
        <v>945</v>
      </c>
      <c r="F664" s="327" t="s">
        <v>8355</v>
      </c>
      <c r="G664" s="1073">
        <v>45466.30972222222</v>
      </c>
      <c r="H664" s="30"/>
    </row>
    <row r="665" spans="1:8" x14ac:dyDescent="0.25">
      <c r="A665" s="30" t="s">
        <v>9572</v>
      </c>
      <c r="B665" s="30" t="s">
        <v>303</v>
      </c>
      <c r="C665" s="31" t="s">
        <v>8755</v>
      </c>
      <c r="D665" s="31">
        <v>1911</v>
      </c>
      <c r="E665" s="49" t="s">
        <v>1369</v>
      </c>
      <c r="F665" s="327" t="s">
        <v>8480</v>
      </c>
      <c r="G665" s="1073">
        <v>45466.30972222222</v>
      </c>
      <c r="H665" s="30"/>
    </row>
    <row r="666" spans="1:8" x14ac:dyDescent="0.25">
      <c r="A666" s="30" t="s">
        <v>9572</v>
      </c>
      <c r="B666" s="30" t="s">
        <v>303</v>
      </c>
      <c r="C666" s="31" t="s">
        <v>8755</v>
      </c>
      <c r="D666" s="31">
        <v>1911</v>
      </c>
      <c r="E666" s="49" t="s">
        <v>1386</v>
      </c>
      <c r="F666" s="327" t="s">
        <v>8486</v>
      </c>
      <c r="G666" s="1073">
        <v>45466.30972222222</v>
      </c>
      <c r="H666" s="30"/>
    </row>
    <row r="667" spans="1:8" x14ac:dyDescent="0.25">
      <c r="A667" s="30" t="s">
        <v>9572</v>
      </c>
      <c r="B667" s="30" t="s">
        <v>303</v>
      </c>
      <c r="C667" s="31" t="s">
        <v>8755</v>
      </c>
      <c r="D667" s="31">
        <v>1911</v>
      </c>
      <c r="E667" s="49" t="s">
        <v>1403</v>
      </c>
      <c r="F667" s="327" t="s">
        <v>8490</v>
      </c>
      <c r="G667" s="1073">
        <v>45466.30972222222</v>
      </c>
      <c r="H667" s="30"/>
    </row>
    <row r="668" spans="1:8" x14ac:dyDescent="0.25">
      <c r="A668" s="30" t="s">
        <v>9572</v>
      </c>
      <c r="B668" s="30" t="s">
        <v>303</v>
      </c>
      <c r="C668" s="31" t="s">
        <v>8755</v>
      </c>
      <c r="D668" s="31">
        <v>1911</v>
      </c>
      <c r="E668" s="49" t="s">
        <v>1420</v>
      </c>
      <c r="F668" s="327" t="s">
        <v>8494</v>
      </c>
      <c r="G668" s="1073">
        <v>45466.30972222222</v>
      </c>
      <c r="H668" s="30"/>
    </row>
    <row r="669" spans="1:8" x14ac:dyDescent="0.25">
      <c r="A669" s="30" t="s">
        <v>9572</v>
      </c>
      <c r="B669" s="30" t="s">
        <v>303</v>
      </c>
      <c r="C669" s="31" t="s">
        <v>8755</v>
      </c>
      <c r="D669" s="31">
        <v>1911</v>
      </c>
      <c r="E669" s="49" t="s">
        <v>1437</v>
      </c>
      <c r="F669" s="327" t="s">
        <v>8498</v>
      </c>
      <c r="G669" s="1073">
        <v>45466.30972222222</v>
      </c>
      <c r="H669" s="30"/>
    </row>
    <row r="670" spans="1:8" x14ac:dyDescent="0.25">
      <c r="A670" s="30" t="s">
        <v>9572</v>
      </c>
      <c r="B670" s="30" t="s">
        <v>303</v>
      </c>
      <c r="C670" s="31" t="s">
        <v>8755</v>
      </c>
      <c r="D670" s="31">
        <v>1911</v>
      </c>
      <c r="E670" s="49" t="s">
        <v>1454</v>
      </c>
      <c r="F670" s="327" t="s">
        <v>8502</v>
      </c>
      <c r="G670" s="1073">
        <v>45466.30972222222</v>
      </c>
      <c r="H670" s="30"/>
    </row>
    <row r="671" spans="1:8" x14ac:dyDescent="0.25">
      <c r="A671" s="30" t="s">
        <v>9572</v>
      </c>
      <c r="B671" s="30" t="s">
        <v>303</v>
      </c>
      <c r="C671" s="31" t="s">
        <v>8755</v>
      </c>
      <c r="D671" s="31">
        <v>1911</v>
      </c>
      <c r="E671" s="49" t="s">
        <v>1471</v>
      </c>
      <c r="F671" s="327" t="s">
        <v>8506</v>
      </c>
      <c r="G671" s="1073">
        <v>45466.30972222222</v>
      </c>
      <c r="H671" s="30"/>
    </row>
    <row r="672" spans="1:8" x14ac:dyDescent="0.25">
      <c r="A672" s="30" t="s">
        <v>9572</v>
      </c>
      <c r="B672" s="30" t="s">
        <v>303</v>
      </c>
      <c r="C672" s="31" t="s">
        <v>8755</v>
      </c>
      <c r="D672" s="31">
        <v>1911</v>
      </c>
      <c r="E672" s="49" t="s">
        <v>1488</v>
      </c>
      <c r="F672" s="327" t="s">
        <v>8510</v>
      </c>
      <c r="G672" s="1073">
        <v>45466.30972222222</v>
      </c>
      <c r="H672" s="30"/>
    </row>
    <row r="673" spans="1:8" x14ac:dyDescent="0.25">
      <c r="A673" s="30" t="s">
        <v>9572</v>
      </c>
      <c r="B673" s="30" t="s">
        <v>303</v>
      </c>
      <c r="C673" s="31" t="s">
        <v>8755</v>
      </c>
      <c r="D673" s="31">
        <v>1911</v>
      </c>
      <c r="E673" s="49" t="s">
        <v>1505</v>
      </c>
      <c r="F673" s="327" t="s">
        <v>8514</v>
      </c>
      <c r="G673" s="1073">
        <v>45466.30972222222</v>
      </c>
      <c r="H673" s="30"/>
    </row>
    <row r="674" spans="1:8" x14ac:dyDescent="0.25">
      <c r="A674" s="30" t="s">
        <v>9572</v>
      </c>
      <c r="B674" s="30" t="s">
        <v>303</v>
      </c>
      <c r="C674" s="31" t="s">
        <v>8755</v>
      </c>
      <c r="D674" s="31">
        <v>1911</v>
      </c>
      <c r="E674" s="49" t="s">
        <v>1522</v>
      </c>
      <c r="F674" s="327" t="s">
        <v>8518</v>
      </c>
      <c r="G674" s="1073">
        <v>45466.30972222222</v>
      </c>
      <c r="H674" s="30"/>
    </row>
    <row r="675" spans="1:8" x14ac:dyDescent="0.25">
      <c r="A675" s="30" t="s">
        <v>9572</v>
      </c>
      <c r="B675" s="30" t="s">
        <v>303</v>
      </c>
      <c r="C675" s="31" t="s">
        <v>8755</v>
      </c>
      <c r="D675" s="31">
        <v>1911</v>
      </c>
      <c r="E675" s="49" t="s">
        <v>962</v>
      </c>
      <c r="F675" s="327" t="s">
        <v>8358</v>
      </c>
      <c r="G675" s="1073">
        <v>45466.30972222222</v>
      </c>
      <c r="H675" s="30"/>
    </row>
    <row r="676" spans="1:8" x14ac:dyDescent="0.25">
      <c r="A676" s="30" t="s">
        <v>9572</v>
      </c>
      <c r="B676" s="30" t="s">
        <v>303</v>
      </c>
      <c r="C676" s="31" t="s">
        <v>8755</v>
      </c>
      <c r="D676" s="31">
        <v>1911</v>
      </c>
      <c r="E676" s="49" t="s">
        <v>1539</v>
      </c>
      <c r="F676" s="327" t="s">
        <v>8522</v>
      </c>
      <c r="G676" s="1073">
        <v>45466.30972222222</v>
      </c>
      <c r="H676" s="30"/>
    </row>
    <row r="677" spans="1:8" x14ac:dyDescent="0.25">
      <c r="A677" s="30" t="s">
        <v>9572</v>
      </c>
      <c r="B677" s="30" t="s">
        <v>303</v>
      </c>
      <c r="C677" s="31" t="s">
        <v>8755</v>
      </c>
      <c r="D677" s="31">
        <v>1911</v>
      </c>
      <c r="E677" s="49" t="s">
        <v>1556</v>
      </c>
      <c r="F677" s="327" t="s">
        <v>8526</v>
      </c>
      <c r="G677" s="1073">
        <v>45466.30972222222</v>
      </c>
      <c r="H677" s="30"/>
    </row>
    <row r="678" spans="1:8" x14ac:dyDescent="0.25">
      <c r="A678" s="30" t="s">
        <v>9572</v>
      </c>
      <c r="B678" s="30" t="s">
        <v>303</v>
      </c>
      <c r="C678" s="31" t="s">
        <v>8755</v>
      </c>
      <c r="D678" s="31">
        <v>1911</v>
      </c>
      <c r="E678" s="49" t="s">
        <v>1573</v>
      </c>
      <c r="F678" s="327" t="s">
        <v>8530</v>
      </c>
      <c r="G678" s="1073">
        <v>45466.30972222222</v>
      </c>
      <c r="H678" s="30"/>
    </row>
    <row r="679" spans="1:8" x14ac:dyDescent="0.25">
      <c r="A679" s="30" t="s">
        <v>9572</v>
      </c>
      <c r="B679" s="30" t="s">
        <v>303</v>
      </c>
      <c r="C679" s="31" t="s">
        <v>8755</v>
      </c>
      <c r="D679" s="31">
        <v>1911</v>
      </c>
      <c r="E679" s="49" t="s">
        <v>1590</v>
      </c>
      <c r="F679" s="327" t="s">
        <v>8534</v>
      </c>
      <c r="G679" s="1073">
        <v>45466.30972222222</v>
      </c>
      <c r="H679" s="30"/>
    </row>
    <row r="680" spans="1:8" x14ac:dyDescent="0.25">
      <c r="A680" s="30" t="s">
        <v>9572</v>
      </c>
      <c r="B680" s="30" t="s">
        <v>303</v>
      </c>
      <c r="C680" s="31" t="s">
        <v>8755</v>
      </c>
      <c r="D680" s="31">
        <v>1911</v>
      </c>
      <c r="E680" s="49" t="s">
        <v>921</v>
      </c>
      <c r="F680" s="327" t="s">
        <v>8538</v>
      </c>
      <c r="G680" s="1073">
        <v>45466.30972222222</v>
      </c>
      <c r="H680" s="30"/>
    </row>
    <row r="681" spans="1:8" x14ac:dyDescent="0.25">
      <c r="A681" s="30" t="s">
        <v>9572</v>
      </c>
      <c r="B681" s="30" t="s">
        <v>303</v>
      </c>
      <c r="C681" s="31" t="s">
        <v>8755</v>
      </c>
      <c r="D681" s="31">
        <v>1911</v>
      </c>
      <c r="E681" s="49" t="s">
        <v>1623</v>
      </c>
      <c r="F681" s="327" t="s">
        <v>8542</v>
      </c>
      <c r="G681" s="1073">
        <v>45466.30972222222</v>
      </c>
      <c r="H681" s="30"/>
    </row>
    <row r="682" spans="1:8" x14ac:dyDescent="0.25">
      <c r="A682" s="30" t="s">
        <v>9572</v>
      </c>
      <c r="B682" s="30" t="s">
        <v>303</v>
      </c>
      <c r="C682" s="31" t="s">
        <v>8755</v>
      </c>
      <c r="D682" s="31">
        <v>1911</v>
      </c>
      <c r="E682" s="49" t="s">
        <v>1640</v>
      </c>
      <c r="F682" s="327" t="s">
        <v>8546</v>
      </c>
      <c r="G682" s="1073">
        <v>45466.30972222222</v>
      </c>
      <c r="H682" s="30"/>
    </row>
    <row r="683" spans="1:8" x14ac:dyDescent="0.25">
      <c r="A683" s="30" t="s">
        <v>9572</v>
      </c>
      <c r="B683" s="30" t="s">
        <v>303</v>
      </c>
      <c r="C683" s="31" t="s">
        <v>8755</v>
      </c>
      <c r="D683" s="31">
        <v>1911</v>
      </c>
      <c r="E683" s="49" t="s">
        <v>1657</v>
      </c>
      <c r="F683" s="327" t="s">
        <v>8550</v>
      </c>
      <c r="G683" s="1073">
        <v>45466.30972222222</v>
      </c>
      <c r="H683" s="30"/>
    </row>
    <row r="684" spans="1:8" x14ac:dyDescent="0.25">
      <c r="A684" s="30" t="s">
        <v>9572</v>
      </c>
      <c r="B684" s="30" t="s">
        <v>303</v>
      </c>
      <c r="C684" s="31" t="s">
        <v>8755</v>
      </c>
      <c r="D684" s="31">
        <v>1911</v>
      </c>
      <c r="E684" s="49" t="s">
        <v>978</v>
      </c>
      <c r="F684" s="327" t="s">
        <v>8360</v>
      </c>
      <c r="G684" s="1073">
        <v>45466.30972222222</v>
      </c>
      <c r="H684" s="30"/>
    </row>
    <row r="685" spans="1:8" x14ac:dyDescent="0.25">
      <c r="A685" s="30" t="s">
        <v>9572</v>
      </c>
      <c r="B685" s="30" t="s">
        <v>303</v>
      </c>
      <c r="C685" s="31" t="s">
        <v>8755</v>
      </c>
      <c r="D685" s="31">
        <v>1911</v>
      </c>
      <c r="E685" s="49" t="s">
        <v>995</v>
      </c>
      <c r="F685" s="327" t="s">
        <v>8362</v>
      </c>
      <c r="G685" s="1073">
        <v>45466.30972222222</v>
      </c>
      <c r="H685" s="30"/>
    </row>
    <row r="686" spans="1:8" x14ac:dyDescent="0.25">
      <c r="A686" s="30" t="s">
        <v>9572</v>
      </c>
      <c r="B686" s="30" t="s">
        <v>303</v>
      </c>
      <c r="C686" s="31" t="s">
        <v>8755</v>
      </c>
      <c r="D686" s="31">
        <v>1911</v>
      </c>
      <c r="E686" s="49" t="s">
        <v>803</v>
      </c>
      <c r="F686" s="327" t="s">
        <v>8364</v>
      </c>
      <c r="G686" s="1073">
        <v>45466.30972222222</v>
      </c>
      <c r="H686" s="30"/>
    </row>
    <row r="687" spans="1:8" x14ac:dyDescent="0.25">
      <c r="A687" s="30" t="s">
        <v>9572</v>
      </c>
      <c r="B687" s="30" t="s">
        <v>303</v>
      </c>
      <c r="C687" s="31" t="s">
        <v>8755</v>
      </c>
      <c r="D687" s="31">
        <v>1911</v>
      </c>
      <c r="E687" s="49" t="s">
        <v>1027</v>
      </c>
      <c r="F687" s="327" t="s">
        <v>8368</v>
      </c>
      <c r="G687" s="1073">
        <v>45466.30972222222</v>
      </c>
      <c r="H687" s="30"/>
    </row>
    <row r="688" spans="1:8" x14ac:dyDescent="0.25">
      <c r="A688" s="30" t="s">
        <v>9572</v>
      </c>
      <c r="B688" s="30" t="s">
        <v>303</v>
      </c>
      <c r="C688" s="31" t="s">
        <v>8755</v>
      </c>
      <c r="D688" s="31">
        <v>1911</v>
      </c>
      <c r="E688" s="49" t="s">
        <v>807</v>
      </c>
      <c r="F688" s="327" t="s">
        <v>8372</v>
      </c>
      <c r="G688" s="1073">
        <v>45466.30972222222</v>
      </c>
      <c r="H688" s="30"/>
    </row>
    <row r="689" spans="1:8" x14ac:dyDescent="0.25">
      <c r="A689" s="30" t="s">
        <v>9572</v>
      </c>
      <c r="B689" s="30" t="s">
        <v>303</v>
      </c>
      <c r="C689" s="31" t="s">
        <v>8755</v>
      </c>
      <c r="D689" s="31">
        <v>1911</v>
      </c>
      <c r="E689" s="49" t="s">
        <v>927</v>
      </c>
      <c r="F689" s="327" t="s">
        <v>8760</v>
      </c>
      <c r="G689" s="1073">
        <v>45466.30972222222</v>
      </c>
      <c r="H689" s="30"/>
    </row>
    <row r="690" spans="1:8" x14ac:dyDescent="0.25">
      <c r="A690" s="30" t="s">
        <v>9572</v>
      </c>
      <c r="B690" s="30" t="s">
        <v>303</v>
      </c>
      <c r="C690" s="31" t="s">
        <v>8755</v>
      </c>
      <c r="D690" s="31">
        <v>1911</v>
      </c>
      <c r="E690" s="49" t="s">
        <v>963</v>
      </c>
      <c r="F690" s="327" t="s">
        <v>8781</v>
      </c>
      <c r="G690" s="1073">
        <v>45466.30972222222</v>
      </c>
      <c r="H690" s="30"/>
    </row>
    <row r="691" spans="1:8" x14ac:dyDescent="0.25">
      <c r="A691" s="30" t="s">
        <v>9572</v>
      </c>
      <c r="B691" s="30" t="s">
        <v>303</v>
      </c>
      <c r="C691" s="31" t="s">
        <v>8755</v>
      </c>
      <c r="D691" s="31">
        <v>1911</v>
      </c>
      <c r="E691" s="49" t="s">
        <v>928</v>
      </c>
      <c r="F691" s="327" t="s">
        <v>8761</v>
      </c>
      <c r="G691" s="1073">
        <v>45466.30972222222</v>
      </c>
      <c r="H691" s="30"/>
    </row>
    <row r="692" spans="1:8" x14ac:dyDescent="0.25">
      <c r="A692" s="30" t="s">
        <v>9572</v>
      </c>
      <c r="B692" s="30" t="s">
        <v>303</v>
      </c>
      <c r="C692" s="31" t="s">
        <v>8755</v>
      </c>
      <c r="D692" s="31">
        <v>1911</v>
      </c>
      <c r="E692" s="49" t="s">
        <v>1068</v>
      </c>
      <c r="F692" s="327" t="s">
        <v>8859</v>
      </c>
      <c r="G692" s="1073">
        <v>45466.30972222222</v>
      </c>
      <c r="H692" s="30"/>
    </row>
    <row r="693" spans="1:8" x14ac:dyDescent="0.25">
      <c r="A693" s="30" t="s">
        <v>9572</v>
      </c>
      <c r="B693" s="30" t="s">
        <v>303</v>
      </c>
      <c r="C693" s="31" t="s">
        <v>8755</v>
      </c>
      <c r="D693" s="31">
        <v>1911</v>
      </c>
      <c r="E693" s="49" t="s">
        <v>892</v>
      </c>
      <c r="F693" s="327" t="s">
        <v>8872</v>
      </c>
      <c r="G693" s="1073">
        <v>45466.30972222222</v>
      </c>
      <c r="H693" s="30"/>
    </row>
    <row r="694" spans="1:8" x14ac:dyDescent="0.25">
      <c r="A694" s="30" t="s">
        <v>9572</v>
      </c>
      <c r="B694" s="30" t="s">
        <v>303</v>
      </c>
      <c r="C694" s="31" t="s">
        <v>8755</v>
      </c>
      <c r="D694" s="31">
        <v>1911</v>
      </c>
      <c r="E694" s="49" t="s">
        <v>895</v>
      </c>
      <c r="F694" s="327" t="s">
        <v>8885</v>
      </c>
      <c r="G694" s="1073">
        <v>45466.30972222222</v>
      </c>
      <c r="H694" s="30"/>
    </row>
    <row r="695" spans="1:8" x14ac:dyDescent="0.25">
      <c r="A695" s="30" t="s">
        <v>9572</v>
      </c>
      <c r="B695" s="30" t="s">
        <v>303</v>
      </c>
      <c r="C695" s="31" t="s">
        <v>8755</v>
      </c>
      <c r="D695" s="31">
        <v>1911</v>
      </c>
      <c r="E695" s="49" t="s">
        <v>899</v>
      </c>
      <c r="F695" s="327" t="s">
        <v>8898</v>
      </c>
      <c r="G695" s="1073">
        <v>45466.30972222222</v>
      </c>
      <c r="H695" s="30"/>
    </row>
    <row r="696" spans="1:8" x14ac:dyDescent="0.25">
      <c r="A696" s="30" t="s">
        <v>9572</v>
      </c>
      <c r="B696" s="30" t="s">
        <v>303</v>
      </c>
      <c r="C696" s="31" t="s">
        <v>8755</v>
      </c>
      <c r="D696" s="31">
        <v>1911</v>
      </c>
      <c r="E696" s="49" t="s">
        <v>903</v>
      </c>
      <c r="F696" s="327" t="s">
        <v>8911</v>
      </c>
      <c r="G696" s="1073">
        <v>45466.30972222222</v>
      </c>
      <c r="H696" s="30"/>
    </row>
    <row r="697" spans="1:8" x14ac:dyDescent="0.25">
      <c r="A697" s="30" t="s">
        <v>9572</v>
      </c>
      <c r="B697" s="30" t="s">
        <v>303</v>
      </c>
      <c r="C697" s="31" t="s">
        <v>8755</v>
      </c>
      <c r="D697" s="31">
        <v>1911</v>
      </c>
      <c r="E697" s="49" t="s">
        <v>905</v>
      </c>
      <c r="F697" s="327" t="s">
        <v>8924</v>
      </c>
      <c r="G697" s="1073">
        <v>45466.30972222222</v>
      </c>
      <c r="H697" s="30"/>
    </row>
    <row r="698" spans="1:8" x14ac:dyDescent="0.25">
      <c r="A698" s="30" t="s">
        <v>9572</v>
      </c>
      <c r="B698" s="30" t="s">
        <v>303</v>
      </c>
      <c r="C698" s="31" t="s">
        <v>8755</v>
      </c>
      <c r="D698" s="31">
        <v>1911</v>
      </c>
      <c r="E698" s="49" t="s">
        <v>907</v>
      </c>
      <c r="F698" s="327" t="s">
        <v>8937</v>
      </c>
      <c r="G698" s="1073">
        <v>45466.30972222222</v>
      </c>
      <c r="H698" s="30"/>
    </row>
    <row r="699" spans="1:8" x14ac:dyDescent="0.25">
      <c r="A699" s="30" t="s">
        <v>9572</v>
      </c>
      <c r="B699" s="30" t="s">
        <v>303</v>
      </c>
      <c r="C699" s="31" t="s">
        <v>8755</v>
      </c>
      <c r="D699" s="31">
        <v>1911</v>
      </c>
      <c r="E699" s="49" t="s">
        <v>909</v>
      </c>
      <c r="F699" s="327" t="s">
        <v>8950</v>
      </c>
      <c r="G699" s="1073">
        <v>45466.30972222222</v>
      </c>
      <c r="H699" s="30"/>
    </row>
    <row r="700" spans="1:8" x14ac:dyDescent="0.25">
      <c r="A700" s="30" t="s">
        <v>9572</v>
      </c>
      <c r="B700" s="30" t="s">
        <v>303</v>
      </c>
      <c r="C700" s="31" t="s">
        <v>8755</v>
      </c>
      <c r="D700" s="31">
        <v>1911</v>
      </c>
      <c r="E700" s="49" t="s">
        <v>911</v>
      </c>
      <c r="F700" s="327" t="s">
        <v>8963</v>
      </c>
      <c r="G700" s="1073">
        <v>45466.30972222222</v>
      </c>
      <c r="H700" s="30"/>
    </row>
    <row r="701" spans="1:8" x14ac:dyDescent="0.25">
      <c r="A701" s="30" t="s">
        <v>9572</v>
      </c>
      <c r="B701" s="30" t="s">
        <v>303</v>
      </c>
      <c r="C701" s="31" t="s">
        <v>8755</v>
      </c>
      <c r="D701" s="31">
        <v>1911</v>
      </c>
      <c r="E701" s="49" t="s">
        <v>914</v>
      </c>
      <c r="F701" s="327" t="s">
        <v>8976</v>
      </c>
      <c r="G701" s="1073">
        <v>45466.30972222222</v>
      </c>
      <c r="H701" s="30"/>
    </row>
    <row r="702" spans="1:8" x14ac:dyDescent="0.25">
      <c r="A702" s="30" t="s">
        <v>9572</v>
      </c>
      <c r="B702" s="30" t="s">
        <v>303</v>
      </c>
      <c r="C702" s="31" t="s">
        <v>8755</v>
      </c>
      <c r="D702" s="31">
        <v>1911</v>
      </c>
      <c r="E702" s="49" t="s">
        <v>917</v>
      </c>
      <c r="F702" s="327" t="s">
        <v>8989</v>
      </c>
      <c r="G702" s="1073">
        <v>45466.30972222222</v>
      </c>
      <c r="H702" s="30"/>
    </row>
    <row r="703" spans="1:8" x14ac:dyDescent="0.25">
      <c r="A703" s="30" t="s">
        <v>9572</v>
      </c>
      <c r="B703" s="30" t="s">
        <v>303</v>
      </c>
      <c r="C703" s="31" t="s">
        <v>8755</v>
      </c>
      <c r="D703" s="31">
        <v>1911</v>
      </c>
      <c r="E703" s="49" t="s">
        <v>1225</v>
      </c>
      <c r="F703" s="327" t="s">
        <v>9002</v>
      </c>
      <c r="G703" s="1073">
        <v>45466.30972222222</v>
      </c>
      <c r="H703" s="30"/>
    </row>
    <row r="704" spans="1:8" x14ac:dyDescent="0.25">
      <c r="A704" s="30" t="s">
        <v>9572</v>
      </c>
      <c r="B704" s="30" t="s">
        <v>303</v>
      </c>
      <c r="C704" s="31" t="s">
        <v>8755</v>
      </c>
      <c r="D704" s="31">
        <v>1911</v>
      </c>
      <c r="E704" s="49" t="s">
        <v>1242</v>
      </c>
      <c r="F704" s="327" t="s">
        <v>9015</v>
      </c>
      <c r="G704" s="1073">
        <v>45466.30972222222</v>
      </c>
      <c r="H704" s="30"/>
    </row>
    <row r="705" spans="1:8" x14ac:dyDescent="0.25">
      <c r="A705" s="30" t="s">
        <v>9572</v>
      </c>
      <c r="B705" s="30" t="s">
        <v>303</v>
      </c>
      <c r="C705" s="31" t="s">
        <v>8755</v>
      </c>
      <c r="D705" s="31">
        <v>1911</v>
      </c>
      <c r="E705" s="49" t="s">
        <v>1259</v>
      </c>
      <c r="F705" s="327" t="s">
        <v>9028</v>
      </c>
      <c r="G705" s="1073">
        <v>45466.30972222222</v>
      </c>
      <c r="H705" s="30"/>
    </row>
    <row r="706" spans="1:8" x14ac:dyDescent="0.25">
      <c r="A706" s="30" t="s">
        <v>9572</v>
      </c>
      <c r="B706" s="30" t="s">
        <v>303</v>
      </c>
      <c r="C706" s="31" t="s">
        <v>8755</v>
      </c>
      <c r="D706" s="31">
        <v>1911</v>
      </c>
      <c r="E706" s="49" t="s">
        <v>1293</v>
      </c>
      <c r="F706" s="327" t="s">
        <v>9043</v>
      </c>
      <c r="G706" s="1073">
        <v>45466.30972222222</v>
      </c>
      <c r="H706" s="30"/>
    </row>
    <row r="707" spans="1:8" x14ac:dyDescent="0.25">
      <c r="A707" s="30" t="s">
        <v>9572</v>
      </c>
      <c r="B707" s="30" t="s">
        <v>303</v>
      </c>
      <c r="C707" s="31" t="s">
        <v>8755</v>
      </c>
      <c r="D707" s="31">
        <v>1911</v>
      </c>
      <c r="E707" s="49" t="s">
        <v>954</v>
      </c>
      <c r="F707" s="327" t="s">
        <v>8770</v>
      </c>
      <c r="G707" s="1073">
        <v>45466.30972222222</v>
      </c>
      <c r="H707" s="30"/>
    </row>
    <row r="708" spans="1:8" x14ac:dyDescent="0.25">
      <c r="A708" s="30" t="s">
        <v>9572</v>
      </c>
      <c r="B708" s="30" t="s">
        <v>303</v>
      </c>
      <c r="C708" s="31" t="s">
        <v>8755</v>
      </c>
      <c r="D708" s="31">
        <v>1911</v>
      </c>
      <c r="E708" s="49" t="s">
        <v>971</v>
      </c>
      <c r="F708" s="327" t="s">
        <v>8782</v>
      </c>
      <c r="G708" s="1073">
        <v>45466.30972222222</v>
      </c>
      <c r="H708" s="30"/>
    </row>
    <row r="709" spans="1:8" x14ac:dyDescent="0.25">
      <c r="A709" s="30" t="s">
        <v>9572</v>
      </c>
      <c r="B709" s="30" t="s">
        <v>303</v>
      </c>
      <c r="C709" s="31" t="s">
        <v>8755</v>
      </c>
      <c r="D709" s="31">
        <v>1911</v>
      </c>
      <c r="E709" s="49" t="s">
        <v>987</v>
      </c>
      <c r="F709" s="327" t="s">
        <v>8795</v>
      </c>
      <c r="G709" s="1073">
        <v>45466.30972222222</v>
      </c>
      <c r="H709" s="30"/>
    </row>
    <row r="710" spans="1:8" x14ac:dyDescent="0.25">
      <c r="A710" s="30" t="s">
        <v>9572</v>
      </c>
      <c r="B710" s="30" t="s">
        <v>303</v>
      </c>
      <c r="C710" s="31" t="s">
        <v>8755</v>
      </c>
      <c r="D710" s="31">
        <v>1911</v>
      </c>
      <c r="E710" s="49" t="s">
        <v>1004</v>
      </c>
      <c r="F710" s="327" t="s">
        <v>8807</v>
      </c>
      <c r="G710" s="1073">
        <v>45466.30972222222</v>
      </c>
      <c r="H710" s="30"/>
    </row>
    <row r="711" spans="1:8" x14ac:dyDescent="0.25">
      <c r="A711" s="30" t="s">
        <v>9572</v>
      </c>
      <c r="B711" s="30" t="s">
        <v>303</v>
      </c>
      <c r="C711" s="31" t="s">
        <v>8755</v>
      </c>
      <c r="D711" s="31">
        <v>1911</v>
      </c>
      <c r="E711" s="49" t="s">
        <v>1019</v>
      </c>
      <c r="F711" s="327" t="s">
        <v>8820</v>
      </c>
      <c r="G711" s="1073">
        <v>45466.30972222222</v>
      </c>
      <c r="H711" s="30"/>
    </row>
    <row r="712" spans="1:8" x14ac:dyDescent="0.25">
      <c r="A712" s="30" t="s">
        <v>9572</v>
      </c>
      <c r="B712" s="30" t="s">
        <v>303</v>
      </c>
      <c r="C712" s="31" t="s">
        <v>8755</v>
      </c>
      <c r="D712" s="31">
        <v>1911</v>
      </c>
      <c r="E712" s="49" t="s">
        <v>1036</v>
      </c>
      <c r="F712" s="327" t="s">
        <v>8833</v>
      </c>
      <c r="G712" s="1073">
        <v>45466.30972222222</v>
      </c>
      <c r="H712" s="30"/>
    </row>
    <row r="713" spans="1:8" x14ac:dyDescent="0.25">
      <c r="A713" s="30" t="s">
        <v>9572</v>
      </c>
      <c r="B713" s="30" t="s">
        <v>303</v>
      </c>
      <c r="C713" s="31" t="s">
        <v>8755</v>
      </c>
      <c r="D713" s="31">
        <v>1911</v>
      </c>
      <c r="E713" s="49" t="s">
        <v>1051</v>
      </c>
      <c r="F713" s="327" t="s">
        <v>8846</v>
      </c>
      <c r="G713" s="1073">
        <v>45466.30972222222</v>
      </c>
      <c r="H713" s="30"/>
    </row>
    <row r="714" spans="1:8" x14ac:dyDescent="0.25">
      <c r="A714" s="30" t="s">
        <v>9572</v>
      </c>
      <c r="B714" s="30" t="s">
        <v>303</v>
      </c>
      <c r="C714" s="31" t="s">
        <v>8755</v>
      </c>
      <c r="D714" s="31">
        <v>1911</v>
      </c>
      <c r="E714" s="49" t="s">
        <v>1070</v>
      </c>
      <c r="F714" s="327" t="s">
        <v>8860</v>
      </c>
      <c r="G714" s="1073">
        <v>45466.30972222222</v>
      </c>
      <c r="H714" s="30"/>
    </row>
    <row r="715" spans="1:8" x14ac:dyDescent="0.25">
      <c r="A715" s="30" t="s">
        <v>9572</v>
      </c>
      <c r="B715" s="30" t="s">
        <v>303</v>
      </c>
      <c r="C715" s="31" t="s">
        <v>8755</v>
      </c>
      <c r="D715" s="31">
        <v>1911</v>
      </c>
      <c r="E715" s="49" t="s">
        <v>894</v>
      </c>
      <c r="F715" s="327" t="s">
        <v>8873</v>
      </c>
      <c r="G715" s="1073">
        <v>45466.30972222222</v>
      </c>
      <c r="H715" s="30"/>
    </row>
    <row r="716" spans="1:8" x14ac:dyDescent="0.25">
      <c r="A716" s="30" t="s">
        <v>9572</v>
      </c>
      <c r="B716" s="30" t="s">
        <v>303</v>
      </c>
      <c r="C716" s="31" t="s">
        <v>8755</v>
      </c>
      <c r="D716" s="31">
        <v>1911</v>
      </c>
      <c r="E716" s="49" t="s">
        <v>897</v>
      </c>
      <c r="F716" s="327" t="s">
        <v>8886</v>
      </c>
      <c r="G716" s="1073">
        <v>45466.30972222222</v>
      </c>
      <c r="H716" s="30"/>
    </row>
    <row r="717" spans="1:8" x14ac:dyDescent="0.25">
      <c r="A717" s="30" t="s">
        <v>9572</v>
      </c>
      <c r="B717" s="30" t="s">
        <v>303</v>
      </c>
      <c r="C717" s="31" t="s">
        <v>8755</v>
      </c>
      <c r="D717" s="31">
        <v>1911</v>
      </c>
      <c r="E717" s="49" t="s">
        <v>901</v>
      </c>
      <c r="F717" s="327" t="s">
        <v>8899</v>
      </c>
      <c r="G717" s="1073">
        <v>45466.30972222222</v>
      </c>
      <c r="H717" s="30"/>
    </row>
    <row r="718" spans="1:8" x14ac:dyDescent="0.25">
      <c r="A718" s="30" t="s">
        <v>9572</v>
      </c>
      <c r="B718" s="30" t="s">
        <v>303</v>
      </c>
      <c r="C718" s="31" t="s">
        <v>8755</v>
      </c>
      <c r="D718" s="31">
        <v>1911</v>
      </c>
      <c r="E718" s="49" t="s">
        <v>904</v>
      </c>
      <c r="F718" s="327" t="s">
        <v>8912</v>
      </c>
      <c r="G718" s="1073">
        <v>45466.30972222222</v>
      </c>
      <c r="H718" s="30"/>
    </row>
    <row r="719" spans="1:8" x14ac:dyDescent="0.25">
      <c r="A719" s="30" t="s">
        <v>9572</v>
      </c>
      <c r="B719" s="30" t="s">
        <v>303</v>
      </c>
      <c r="C719" s="31" t="s">
        <v>8755</v>
      </c>
      <c r="D719" s="31">
        <v>1911</v>
      </c>
      <c r="E719" s="49" t="s">
        <v>906</v>
      </c>
      <c r="F719" s="327" t="s">
        <v>8925</v>
      </c>
      <c r="G719" s="1073">
        <v>45466.30972222222</v>
      </c>
      <c r="H719" s="30"/>
    </row>
    <row r="720" spans="1:8" x14ac:dyDescent="0.25">
      <c r="A720" s="30" t="s">
        <v>9572</v>
      </c>
      <c r="B720" s="30" t="s">
        <v>303</v>
      </c>
      <c r="C720" s="31" t="s">
        <v>8755</v>
      </c>
      <c r="D720" s="31">
        <v>1911</v>
      </c>
      <c r="E720" s="49" t="s">
        <v>908</v>
      </c>
      <c r="F720" s="327" t="s">
        <v>8938</v>
      </c>
      <c r="G720" s="1073">
        <v>45466.30972222222</v>
      </c>
      <c r="H720" s="30"/>
    </row>
    <row r="721" spans="1:8" x14ac:dyDescent="0.25">
      <c r="A721" s="30" t="s">
        <v>9572</v>
      </c>
      <c r="B721" s="30" t="s">
        <v>303</v>
      </c>
      <c r="C721" s="31" t="s">
        <v>8755</v>
      </c>
      <c r="D721" s="31">
        <v>1911</v>
      </c>
      <c r="E721" s="49" t="s">
        <v>910</v>
      </c>
      <c r="F721" s="327" t="s">
        <v>8951</v>
      </c>
      <c r="G721" s="1073">
        <v>45466.30972222222</v>
      </c>
      <c r="H721" s="30"/>
    </row>
    <row r="722" spans="1:8" x14ac:dyDescent="0.25">
      <c r="A722" s="30" t="s">
        <v>9572</v>
      </c>
      <c r="B722" s="30" t="s">
        <v>303</v>
      </c>
      <c r="C722" s="31" t="s">
        <v>8755</v>
      </c>
      <c r="D722" s="31">
        <v>1911</v>
      </c>
      <c r="E722" s="49" t="s">
        <v>913</v>
      </c>
      <c r="F722" s="327" t="s">
        <v>8964</v>
      </c>
      <c r="G722" s="1073">
        <v>45466.30972222222</v>
      </c>
      <c r="H722" s="30"/>
    </row>
    <row r="723" spans="1:8" x14ac:dyDescent="0.25">
      <c r="A723" s="30" t="s">
        <v>9572</v>
      </c>
      <c r="B723" s="30" t="s">
        <v>303</v>
      </c>
      <c r="C723" s="31" t="s">
        <v>8755</v>
      </c>
      <c r="D723" s="31">
        <v>1911</v>
      </c>
      <c r="E723" s="49" t="s">
        <v>916</v>
      </c>
      <c r="F723" s="327" t="s">
        <v>8977</v>
      </c>
      <c r="G723" s="1073">
        <v>45466.30972222222</v>
      </c>
      <c r="H723" s="30"/>
    </row>
    <row r="724" spans="1:8" x14ac:dyDescent="0.25">
      <c r="A724" s="30" t="s">
        <v>9572</v>
      </c>
      <c r="B724" s="30" t="s">
        <v>303</v>
      </c>
      <c r="C724" s="31" t="s">
        <v>8755</v>
      </c>
      <c r="D724" s="31">
        <v>1911</v>
      </c>
      <c r="E724" s="49" t="s">
        <v>919</v>
      </c>
      <c r="F724" s="327" t="s">
        <v>8990</v>
      </c>
      <c r="G724" s="1073">
        <v>45466.30972222222</v>
      </c>
      <c r="H724" s="30"/>
    </row>
    <row r="725" spans="1:8" x14ac:dyDescent="0.25">
      <c r="A725" s="30" t="s">
        <v>9572</v>
      </c>
      <c r="B725" s="30" t="s">
        <v>303</v>
      </c>
      <c r="C725" s="31" t="s">
        <v>8755</v>
      </c>
      <c r="D725" s="31">
        <v>1911</v>
      </c>
      <c r="E725" s="49" t="s">
        <v>1227</v>
      </c>
      <c r="F725" s="327" t="s">
        <v>9003</v>
      </c>
      <c r="G725" s="1073">
        <v>45466.30972222222</v>
      </c>
      <c r="H725" s="30"/>
    </row>
    <row r="726" spans="1:8" x14ac:dyDescent="0.25">
      <c r="A726" s="30" t="s">
        <v>9572</v>
      </c>
      <c r="B726" s="30" t="s">
        <v>303</v>
      </c>
      <c r="C726" s="31" t="s">
        <v>8755</v>
      </c>
      <c r="D726" s="31">
        <v>1911</v>
      </c>
      <c r="E726" s="49" t="s">
        <v>1244</v>
      </c>
      <c r="F726" s="327" t="s">
        <v>9016</v>
      </c>
      <c r="G726" s="1073">
        <v>45466.30972222222</v>
      </c>
      <c r="H726" s="30"/>
    </row>
    <row r="727" spans="1:8" x14ac:dyDescent="0.25">
      <c r="A727" s="30" t="s">
        <v>9572</v>
      </c>
      <c r="B727" s="30" t="s">
        <v>303</v>
      </c>
      <c r="C727" s="31" t="s">
        <v>8755</v>
      </c>
      <c r="D727" s="31">
        <v>1911</v>
      </c>
      <c r="E727" s="49" t="s">
        <v>1261</v>
      </c>
      <c r="F727" s="327" t="s">
        <v>9029</v>
      </c>
      <c r="G727" s="1073">
        <v>45466.30972222222</v>
      </c>
      <c r="H727" s="30"/>
    </row>
    <row r="728" spans="1:8" x14ac:dyDescent="0.25">
      <c r="A728" s="30" t="s">
        <v>9572</v>
      </c>
      <c r="B728" s="30" t="s">
        <v>303</v>
      </c>
      <c r="C728" s="31" t="s">
        <v>8755</v>
      </c>
      <c r="D728" s="31">
        <v>1911</v>
      </c>
      <c r="E728" s="49" t="s">
        <v>1295</v>
      </c>
      <c r="F728" s="327" t="s">
        <v>9044</v>
      </c>
      <c r="G728" s="1073">
        <v>45466.30972222222</v>
      </c>
      <c r="H728" s="30"/>
    </row>
    <row r="729" spans="1:8" x14ac:dyDescent="0.25">
      <c r="A729" s="30" t="s">
        <v>9572</v>
      </c>
      <c r="B729" s="30" t="s">
        <v>303</v>
      </c>
      <c r="C729" s="31" t="s">
        <v>8755</v>
      </c>
      <c r="D729" s="31">
        <v>1911</v>
      </c>
      <c r="E729" s="49" t="s">
        <v>956</v>
      </c>
      <c r="F729" s="327" t="s">
        <v>8771</v>
      </c>
      <c r="G729" s="1073">
        <v>45466.30972222222</v>
      </c>
      <c r="H729" s="30"/>
    </row>
    <row r="730" spans="1:8" x14ac:dyDescent="0.25">
      <c r="A730" s="30" t="s">
        <v>9572</v>
      </c>
      <c r="B730" s="30" t="s">
        <v>303</v>
      </c>
      <c r="C730" s="31" t="s">
        <v>8755</v>
      </c>
      <c r="D730" s="31">
        <v>1911</v>
      </c>
      <c r="E730" s="49" t="s">
        <v>973</v>
      </c>
      <c r="F730" s="327" t="s">
        <v>8783</v>
      </c>
      <c r="G730" s="1073">
        <v>45466.30972222222</v>
      </c>
      <c r="H730" s="30"/>
    </row>
    <row r="731" spans="1:8" x14ac:dyDescent="0.25">
      <c r="A731" s="30" t="s">
        <v>9572</v>
      </c>
      <c r="B731" s="30" t="s">
        <v>303</v>
      </c>
      <c r="C731" s="31" t="s">
        <v>8755</v>
      </c>
      <c r="D731" s="31">
        <v>1911</v>
      </c>
      <c r="E731" s="49" t="s">
        <v>989</v>
      </c>
      <c r="F731" s="327" t="s">
        <v>8796</v>
      </c>
      <c r="G731" s="1073">
        <v>45466.30972222222</v>
      </c>
      <c r="H731" s="30"/>
    </row>
    <row r="732" spans="1:8" x14ac:dyDescent="0.25">
      <c r="A732" s="30" t="s">
        <v>9572</v>
      </c>
      <c r="B732" s="30" t="s">
        <v>303</v>
      </c>
      <c r="C732" s="31" t="s">
        <v>8755</v>
      </c>
      <c r="D732" s="31">
        <v>1911</v>
      </c>
      <c r="E732" s="49" t="s">
        <v>1006</v>
      </c>
      <c r="F732" s="327" t="s">
        <v>8808</v>
      </c>
      <c r="G732" s="1073">
        <v>45466.30972222222</v>
      </c>
      <c r="H732" s="30"/>
    </row>
    <row r="733" spans="1:8" x14ac:dyDescent="0.25">
      <c r="A733" s="30" t="s">
        <v>9572</v>
      </c>
      <c r="B733" s="30" t="s">
        <v>303</v>
      </c>
      <c r="C733" s="31" t="s">
        <v>8755</v>
      </c>
      <c r="D733" s="31">
        <v>1911</v>
      </c>
      <c r="E733" s="49" t="s">
        <v>1021</v>
      </c>
      <c r="F733" s="327" t="s">
        <v>8821</v>
      </c>
      <c r="G733" s="1073">
        <v>45466.30972222222</v>
      </c>
      <c r="H733" s="30"/>
    </row>
    <row r="734" spans="1:8" x14ac:dyDescent="0.25">
      <c r="A734" s="30" t="s">
        <v>9572</v>
      </c>
      <c r="B734" s="30" t="s">
        <v>303</v>
      </c>
      <c r="C734" s="31" t="s">
        <v>8755</v>
      </c>
      <c r="D734" s="31">
        <v>1911</v>
      </c>
      <c r="E734" s="49" t="s">
        <v>1038</v>
      </c>
      <c r="F734" s="327" t="s">
        <v>8834</v>
      </c>
      <c r="G734" s="1073">
        <v>45466.30972222222</v>
      </c>
      <c r="H734" s="30"/>
    </row>
    <row r="735" spans="1:8" x14ac:dyDescent="0.25">
      <c r="A735" s="30" t="s">
        <v>9572</v>
      </c>
      <c r="B735" s="30" t="s">
        <v>303</v>
      </c>
      <c r="C735" s="31" t="s">
        <v>8755</v>
      </c>
      <c r="D735" s="31">
        <v>1911</v>
      </c>
      <c r="E735" s="49" t="s">
        <v>1053</v>
      </c>
      <c r="F735" s="327" t="s">
        <v>8847</v>
      </c>
      <c r="G735" s="1073">
        <v>45466.30972222222</v>
      </c>
      <c r="H735" s="30"/>
    </row>
    <row r="736" spans="1:8" x14ac:dyDescent="0.25">
      <c r="A736" s="30" t="s">
        <v>9572</v>
      </c>
      <c r="B736" s="30" t="s">
        <v>303</v>
      </c>
      <c r="C736" s="31" t="s">
        <v>8755</v>
      </c>
      <c r="D736" s="31">
        <v>1911</v>
      </c>
      <c r="E736" s="49" t="s">
        <v>1072</v>
      </c>
      <c r="F736" s="327" t="s">
        <v>8861</v>
      </c>
      <c r="G736" s="1073">
        <v>45466.30972222222</v>
      </c>
      <c r="H736" s="30"/>
    </row>
    <row r="737" spans="1:8" x14ac:dyDescent="0.25">
      <c r="A737" s="30" t="s">
        <v>9572</v>
      </c>
      <c r="B737" s="30" t="s">
        <v>303</v>
      </c>
      <c r="C737" s="31" t="s">
        <v>8755</v>
      </c>
      <c r="D737" s="31">
        <v>1911</v>
      </c>
      <c r="E737" s="49" t="s">
        <v>1087</v>
      </c>
      <c r="F737" s="327" t="s">
        <v>8874</v>
      </c>
      <c r="G737" s="1073">
        <v>45466.30972222222</v>
      </c>
      <c r="H737" s="30"/>
    </row>
    <row r="738" spans="1:8" x14ac:dyDescent="0.25">
      <c r="A738" s="30" t="s">
        <v>9572</v>
      </c>
      <c r="B738" s="30" t="s">
        <v>303</v>
      </c>
      <c r="C738" s="31" t="s">
        <v>8755</v>
      </c>
      <c r="D738" s="31">
        <v>1911</v>
      </c>
      <c r="E738" s="49" t="s">
        <v>1100</v>
      </c>
      <c r="F738" s="327" t="s">
        <v>8887</v>
      </c>
      <c r="G738" s="1073">
        <v>45466.30972222222</v>
      </c>
      <c r="H738" s="30"/>
    </row>
    <row r="739" spans="1:8" x14ac:dyDescent="0.25">
      <c r="A739" s="30" t="s">
        <v>9572</v>
      </c>
      <c r="B739" s="30" t="s">
        <v>303</v>
      </c>
      <c r="C739" s="31" t="s">
        <v>8755</v>
      </c>
      <c r="D739" s="31">
        <v>1911</v>
      </c>
      <c r="E739" s="49" t="s">
        <v>1113</v>
      </c>
      <c r="F739" s="327" t="s">
        <v>8900</v>
      </c>
      <c r="G739" s="1073">
        <v>45466.30972222222</v>
      </c>
      <c r="H739" s="30"/>
    </row>
    <row r="740" spans="1:8" x14ac:dyDescent="0.25">
      <c r="A740" s="30" t="s">
        <v>9572</v>
      </c>
      <c r="B740" s="30" t="s">
        <v>303</v>
      </c>
      <c r="C740" s="31" t="s">
        <v>8755</v>
      </c>
      <c r="D740" s="31">
        <v>1911</v>
      </c>
      <c r="E740" s="49" t="s">
        <v>1126</v>
      </c>
      <c r="F740" s="327" t="s">
        <v>8913</v>
      </c>
      <c r="G740" s="1073">
        <v>45466.30972222222</v>
      </c>
      <c r="H740" s="30"/>
    </row>
    <row r="741" spans="1:8" x14ac:dyDescent="0.25">
      <c r="A741" s="30" t="s">
        <v>9572</v>
      </c>
      <c r="B741" s="30" t="s">
        <v>303</v>
      </c>
      <c r="C741" s="31" t="s">
        <v>8755</v>
      </c>
      <c r="D741" s="31">
        <v>1911</v>
      </c>
      <c r="E741" s="49" t="s">
        <v>1139</v>
      </c>
      <c r="F741" s="327" t="s">
        <v>8926</v>
      </c>
      <c r="G741" s="1073">
        <v>45466.30972222222</v>
      </c>
      <c r="H741" s="30"/>
    </row>
    <row r="742" spans="1:8" x14ac:dyDescent="0.25">
      <c r="A742" s="30" t="s">
        <v>9572</v>
      </c>
      <c r="B742" s="30" t="s">
        <v>303</v>
      </c>
      <c r="C742" s="31" t="s">
        <v>8755</v>
      </c>
      <c r="D742" s="31">
        <v>1911</v>
      </c>
      <c r="E742" s="49" t="s">
        <v>1152</v>
      </c>
      <c r="F742" s="327" t="s">
        <v>8939</v>
      </c>
      <c r="G742" s="1073">
        <v>45466.30972222222</v>
      </c>
      <c r="H742" s="30"/>
    </row>
    <row r="743" spans="1:8" x14ac:dyDescent="0.25">
      <c r="A743" s="30" t="s">
        <v>9572</v>
      </c>
      <c r="B743" s="30" t="s">
        <v>303</v>
      </c>
      <c r="C743" s="31" t="s">
        <v>8755</v>
      </c>
      <c r="D743" s="31">
        <v>1911</v>
      </c>
      <c r="E743" s="49" t="s">
        <v>1167</v>
      </c>
      <c r="F743" s="327" t="s">
        <v>8952</v>
      </c>
      <c r="G743" s="1073">
        <v>45466.30972222222</v>
      </c>
      <c r="H743" s="30"/>
    </row>
    <row r="744" spans="1:8" x14ac:dyDescent="0.25">
      <c r="A744" s="30" t="s">
        <v>9572</v>
      </c>
      <c r="B744" s="30" t="s">
        <v>303</v>
      </c>
      <c r="C744" s="31" t="s">
        <v>8755</v>
      </c>
      <c r="D744" s="31">
        <v>1911</v>
      </c>
      <c r="E744" s="49" t="s">
        <v>1182</v>
      </c>
      <c r="F744" s="327" t="s">
        <v>8965</v>
      </c>
      <c r="G744" s="1073">
        <v>45466.30972222222</v>
      </c>
      <c r="H744" s="30"/>
    </row>
    <row r="745" spans="1:8" x14ac:dyDescent="0.25">
      <c r="A745" s="30" t="s">
        <v>9572</v>
      </c>
      <c r="B745" s="30" t="s">
        <v>303</v>
      </c>
      <c r="C745" s="31" t="s">
        <v>8755</v>
      </c>
      <c r="D745" s="31">
        <v>1911</v>
      </c>
      <c r="E745" s="49" t="s">
        <v>1197</v>
      </c>
      <c r="F745" s="327" t="s">
        <v>8978</v>
      </c>
      <c r="G745" s="1073">
        <v>45466.30972222222</v>
      </c>
      <c r="H745" s="30"/>
    </row>
    <row r="746" spans="1:8" x14ac:dyDescent="0.25">
      <c r="A746" s="30" t="s">
        <v>9572</v>
      </c>
      <c r="B746" s="30" t="s">
        <v>303</v>
      </c>
      <c r="C746" s="31" t="s">
        <v>8755</v>
      </c>
      <c r="D746" s="31">
        <v>1911</v>
      </c>
      <c r="E746" s="49" t="s">
        <v>1212</v>
      </c>
      <c r="F746" s="327" t="s">
        <v>8991</v>
      </c>
      <c r="G746" s="1073">
        <v>45466.30972222222</v>
      </c>
      <c r="H746" s="30"/>
    </row>
    <row r="747" spans="1:8" x14ac:dyDescent="0.25">
      <c r="A747" s="30" t="s">
        <v>9572</v>
      </c>
      <c r="B747" s="30" t="s">
        <v>303</v>
      </c>
      <c r="C747" s="31" t="s">
        <v>8755</v>
      </c>
      <c r="D747" s="31">
        <v>1911</v>
      </c>
      <c r="E747" s="49" t="s">
        <v>1229</v>
      </c>
      <c r="F747" s="327" t="s">
        <v>9004</v>
      </c>
      <c r="G747" s="1073">
        <v>45466.30972222222</v>
      </c>
      <c r="H747" s="30"/>
    </row>
    <row r="748" spans="1:8" x14ac:dyDescent="0.25">
      <c r="A748" s="30" t="s">
        <v>9572</v>
      </c>
      <c r="B748" s="30" t="s">
        <v>303</v>
      </c>
      <c r="C748" s="31" t="s">
        <v>8755</v>
      </c>
      <c r="D748" s="31">
        <v>1911</v>
      </c>
      <c r="E748" s="49" t="s">
        <v>1246</v>
      </c>
      <c r="F748" s="327" t="s">
        <v>9017</v>
      </c>
      <c r="G748" s="1073">
        <v>45466.30972222222</v>
      </c>
      <c r="H748" s="30"/>
    </row>
    <row r="749" spans="1:8" x14ac:dyDescent="0.25">
      <c r="A749" s="30" t="s">
        <v>9572</v>
      </c>
      <c r="B749" s="30" t="s">
        <v>303</v>
      </c>
      <c r="C749" s="31" t="s">
        <v>8755</v>
      </c>
      <c r="D749" s="31">
        <v>1911</v>
      </c>
      <c r="E749" s="49" t="s">
        <v>1263</v>
      </c>
      <c r="F749" s="327" t="s">
        <v>9030</v>
      </c>
      <c r="G749" s="1073">
        <v>45466.30972222222</v>
      </c>
      <c r="H749" s="30"/>
    </row>
    <row r="750" spans="1:8" x14ac:dyDescent="0.25">
      <c r="A750" s="30" t="s">
        <v>9572</v>
      </c>
      <c r="B750" s="30" t="s">
        <v>303</v>
      </c>
      <c r="C750" s="31" t="s">
        <v>8755</v>
      </c>
      <c r="D750" s="31">
        <v>1911</v>
      </c>
      <c r="E750" s="49" t="s">
        <v>1297</v>
      </c>
      <c r="F750" s="327" t="s">
        <v>9045</v>
      </c>
      <c r="G750" s="1073">
        <v>45466.30972222222</v>
      </c>
      <c r="H750" s="30"/>
    </row>
    <row r="751" spans="1:8" x14ac:dyDescent="0.25">
      <c r="A751" s="30" t="s">
        <v>9572</v>
      </c>
      <c r="B751" s="30" t="s">
        <v>303</v>
      </c>
      <c r="C751" s="31" t="s">
        <v>8755</v>
      </c>
      <c r="D751" s="31">
        <v>1911</v>
      </c>
      <c r="E751" s="49" t="s">
        <v>958</v>
      </c>
      <c r="F751" s="327" t="s">
        <v>8772</v>
      </c>
      <c r="G751" s="1073">
        <v>45466.30972222222</v>
      </c>
      <c r="H751" s="30"/>
    </row>
    <row r="752" spans="1:8" x14ac:dyDescent="0.25">
      <c r="A752" s="30" t="s">
        <v>9572</v>
      </c>
      <c r="B752" s="30" t="s">
        <v>303</v>
      </c>
      <c r="C752" s="31" t="s">
        <v>8755</v>
      </c>
      <c r="D752" s="31">
        <v>1911</v>
      </c>
      <c r="E752" s="49" t="s">
        <v>975</v>
      </c>
      <c r="F752" s="327" t="s">
        <v>8784</v>
      </c>
      <c r="G752" s="1073">
        <v>45466.30972222222</v>
      </c>
      <c r="H752" s="30"/>
    </row>
    <row r="753" spans="1:8" x14ac:dyDescent="0.25">
      <c r="A753" s="30" t="s">
        <v>9572</v>
      </c>
      <c r="B753" s="30" t="s">
        <v>303</v>
      </c>
      <c r="C753" s="31" t="s">
        <v>8755</v>
      </c>
      <c r="D753" s="31">
        <v>1911</v>
      </c>
      <c r="E753" s="49" t="s">
        <v>991</v>
      </c>
      <c r="F753" s="327" t="s">
        <v>8797</v>
      </c>
      <c r="G753" s="1073">
        <v>45466.30972222222</v>
      </c>
      <c r="H753" s="30"/>
    </row>
    <row r="754" spans="1:8" x14ac:dyDescent="0.25">
      <c r="A754" s="30" t="s">
        <v>9572</v>
      </c>
      <c r="B754" s="30" t="s">
        <v>303</v>
      </c>
      <c r="C754" s="31" t="s">
        <v>8755</v>
      </c>
      <c r="D754" s="31">
        <v>1911</v>
      </c>
      <c r="E754" s="49" t="s">
        <v>1008</v>
      </c>
      <c r="F754" s="327" t="s">
        <v>8809</v>
      </c>
      <c r="G754" s="1073">
        <v>45466.30972222222</v>
      </c>
      <c r="H754" s="30"/>
    </row>
    <row r="755" spans="1:8" x14ac:dyDescent="0.25">
      <c r="A755" s="30" t="s">
        <v>9572</v>
      </c>
      <c r="B755" s="30" t="s">
        <v>303</v>
      </c>
      <c r="C755" s="31" t="s">
        <v>8755</v>
      </c>
      <c r="D755" s="31">
        <v>1911</v>
      </c>
      <c r="E755" s="49" t="s">
        <v>1023</v>
      </c>
      <c r="F755" s="327" t="s">
        <v>8822</v>
      </c>
      <c r="G755" s="1073">
        <v>45466.30972222222</v>
      </c>
      <c r="H755" s="30"/>
    </row>
    <row r="756" spans="1:8" x14ac:dyDescent="0.25">
      <c r="A756" s="30" t="s">
        <v>9572</v>
      </c>
      <c r="B756" s="30" t="s">
        <v>303</v>
      </c>
      <c r="C756" s="31" t="s">
        <v>8755</v>
      </c>
      <c r="D756" s="31">
        <v>1911</v>
      </c>
      <c r="E756" s="49" t="s">
        <v>1040</v>
      </c>
      <c r="F756" s="327" t="s">
        <v>8835</v>
      </c>
      <c r="G756" s="1073">
        <v>45466.30972222222</v>
      </c>
      <c r="H756" s="30"/>
    </row>
    <row r="757" spans="1:8" x14ac:dyDescent="0.25">
      <c r="A757" s="30" t="s">
        <v>9572</v>
      </c>
      <c r="B757" s="30" t="s">
        <v>303</v>
      </c>
      <c r="C757" s="31" t="s">
        <v>8755</v>
      </c>
      <c r="D757" s="31">
        <v>1911</v>
      </c>
      <c r="E757" s="49" t="s">
        <v>1055</v>
      </c>
      <c r="F757" s="327" t="s">
        <v>8848</v>
      </c>
      <c r="G757" s="1073">
        <v>45466.30972222222</v>
      </c>
      <c r="H757" s="30"/>
    </row>
    <row r="758" spans="1:8" x14ac:dyDescent="0.25">
      <c r="A758" s="30" t="s">
        <v>9572</v>
      </c>
      <c r="B758" s="30" t="s">
        <v>303</v>
      </c>
      <c r="C758" s="31" t="s">
        <v>8755</v>
      </c>
      <c r="D758" s="31">
        <v>1911</v>
      </c>
      <c r="E758" s="49" t="s">
        <v>8862</v>
      </c>
      <c r="F758" s="327" t="s">
        <v>8863</v>
      </c>
      <c r="G758" s="1073">
        <v>45466.30972222222</v>
      </c>
      <c r="H758" s="30"/>
    </row>
    <row r="759" spans="1:8" x14ac:dyDescent="0.25">
      <c r="A759" s="30" t="s">
        <v>9572</v>
      </c>
      <c r="B759" s="30" t="s">
        <v>303</v>
      </c>
      <c r="C759" s="31" t="s">
        <v>8755</v>
      </c>
      <c r="D759" s="31">
        <v>1911</v>
      </c>
      <c r="E759" s="49" t="s">
        <v>8875</v>
      </c>
      <c r="F759" s="327" t="s">
        <v>8876</v>
      </c>
      <c r="G759" s="1073">
        <v>45466.30972222222</v>
      </c>
      <c r="H759" s="30"/>
    </row>
    <row r="760" spans="1:8" x14ac:dyDescent="0.25">
      <c r="A760" s="30" t="s">
        <v>9572</v>
      </c>
      <c r="B760" s="30" t="s">
        <v>303</v>
      </c>
      <c r="C760" s="31" t="s">
        <v>8755</v>
      </c>
      <c r="D760" s="31">
        <v>1911</v>
      </c>
      <c r="E760" s="49" t="s">
        <v>8888</v>
      </c>
      <c r="F760" s="327" t="s">
        <v>8889</v>
      </c>
      <c r="G760" s="1073">
        <v>45466.30972222222</v>
      </c>
      <c r="H760" s="30"/>
    </row>
    <row r="761" spans="1:8" x14ac:dyDescent="0.25">
      <c r="A761" s="30" t="s">
        <v>9572</v>
      </c>
      <c r="B761" s="30" t="s">
        <v>303</v>
      </c>
      <c r="C761" s="31" t="s">
        <v>8755</v>
      </c>
      <c r="D761" s="31">
        <v>1911</v>
      </c>
      <c r="E761" s="49" t="s">
        <v>8901</v>
      </c>
      <c r="F761" s="327" t="s">
        <v>8902</v>
      </c>
      <c r="G761" s="1073">
        <v>45466.30972222222</v>
      </c>
      <c r="H761" s="30"/>
    </row>
    <row r="762" spans="1:8" x14ac:dyDescent="0.25">
      <c r="A762" s="30" t="s">
        <v>9572</v>
      </c>
      <c r="B762" s="30" t="s">
        <v>303</v>
      </c>
      <c r="C762" s="31" t="s">
        <v>8755</v>
      </c>
      <c r="D762" s="31">
        <v>1911</v>
      </c>
      <c r="E762" s="49" t="s">
        <v>8914</v>
      </c>
      <c r="F762" s="327" t="s">
        <v>8915</v>
      </c>
      <c r="G762" s="1073">
        <v>45466.30972222222</v>
      </c>
      <c r="H762" s="30"/>
    </row>
    <row r="763" spans="1:8" x14ac:dyDescent="0.25">
      <c r="A763" s="30" t="s">
        <v>9572</v>
      </c>
      <c r="B763" s="30" t="s">
        <v>303</v>
      </c>
      <c r="C763" s="31" t="s">
        <v>8755</v>
      </c>
      <c r="D763" s="31">
        <v>1911</v>
      </c>
      <c r="E763" s="49" t="s">
        <v>8927</v>
      </c>
      <c r="F763" s="327" t="s">
        <v>8928</v>
      </c>
      <c r="G763" s="1073">
        <v>45466.30972222222</v>
      </c>
      <c r="H763" s="30"/>
    </row>
    <row r="764" spans="1:8" x14ac:dyDescent="0.25">
      <c r="A764" s="30" t="s">
        <v>9572</v>
      </c>
      <c r="B764" s="30" t="s">
        <v>303</v>
      </c>
      <c r="C764" s="31" t="s">
        <v>8755</v>
      </c>
      <c r="D764" s="31">
        <v>1911</v>
      </c>
      <c r="E764" s="49" t="s">
        <v>8940</v>
      </c>
      <c r="F764" s="327" t="s">
        <v>8941</v>
      </c>
      <c r="G764" s="1073">
        <v>45466.30972222222</v>
      </c>
      <c r="H764" s="30"/>
    </row>
    <row r="765" spans="1:8" x14ac:dyDescent="0.25">
      <c r="A765" s="30" t="s">
        <v>9572</v>
      </c>
      <c r="B765" s="30" t="s">
        <v>303</v>
      </c>
      <c r="C765" s="31" t="s">
        <v>8755</v>
      </c>
      <c r="D765" s="31">
        <v>1911</v>
      </c>
      <c r="E765" s="49" t="s">
        <v>8953</v>
      </c>
      <c r="F765" s="327" t="s">
        <v>8954</v>
      </c>
      <c r="G765" s="1073">
        <v>45466.30972222222</v>
      </c>
      <c r="H765" s="30"/>
    </row>
    <row r="766" spans="1:8" x14ac:dyDescent="0.25">
      <c r="A766" s="30" t="s">
        <v>9572</v>
      </c>
      <c r="B766" s="30" t="s">
        <v>303</v>
      </c>
      <c r="C766" s="31" t="s">
        <v>8755</v>
      </c>
      <c r="D766" s="31">
        <v>1911</v>
      </c>
      <c r="E766" s="49" t="s">
        <v>8966</v>
      </c>
      <c r="F766" s="327" t="s">
        <v>8967</v>
      </c>
      <c r="G766" s="1073">
        <v>45466.30972222222</v>
      </c>
      <c r="H766" s="30"/>
    </row>
    <row r="767" spans="1:8" x14ac:dyDescent="0.25">
      <c r="A767" s="30" t="s">
        <v>9572</v>
      </c>
      <c r="B767" s="30" t="s">
        <v>303</v>
      </c>
      <c r="C767" s="31" t="s">
        <v>8755</v>
      </c>
      <c r="D767" s="31">
        <v>1911</v>
      </c>
      <c r="E767" s="49" t="s">
        <v>8979</v>
      </c>
      <c r="F767" s="327" t="s">
        <v>8980</v>
      </c>
      <c r="G767" s="1073">
        <v>45466.30972222222</v>
      </c>
      <c r="H767" s="30"/>
    </row>
    <row r="768" spans="1:8" x14ac:dyDescent="0.25">
      <c r="A768" s="30" t="s">
        <v>9572</v>
      </c>
      <c r="B768" s="30" t="s">
        <v>303</v>
      </c>
      <c r="C768" s="31" t="s">
        <v>8755</v>
      </c>
      <c r="D768" s="31">
        <v>1911</v>
      </c>
      <c r="E768" s="49" t="s">
        <v>8992</v>
      </c>
      <c r="F768" s="327" t="s">
        <v>8993</v>
      </c>
      <c r="G768" s="1073">
        <v>45466.30972222222</v>
      </c>
      <c r="H768" s="30"/>
    </row>
    <row r="769" spans="1:8" x14ac:dyDescent="0.25">
      <c r="A769" s="30" t="s">
        <v>9572</v>
      </c>
      <c r="B769" s="30" t="s">
        <v>303</v>
      </c>
      <c r="C769" s="31" t="s">
        <v>8755</v>
      </c>
      <c r="D769" s="31">
        <v>1911</v>
      </c>
      <c r="E769" s="49" t="s">
        <v>9005</v>
      </c>
      <c r="F769" s="327" t="s">
        <v>9006</v>
      </c>
      <c r="G769" s="1073">
        <v>45466.30972222222</v>
      </c>
      <c r="H769" s="30"/>
    </row>
    <row r="770" spans="1:8" x14ac:dyDescent="0.25">
      <c r="A770" s="30" t="s">
        <v>9572</v>
      </c>
      <c r="B770" s="30" t="s">
        <v>303</v>
      </c>
      <c r="C770" s="31" t="s">
        <v>8755</v>
      </c>
      <c r="D770" s="31">
        <v>1911</v>
      </c>
      <c r="E770" s="49" t="s">
        <v>9018</v>
      </c>
      <c r="F770" s="327" t="s">
        <v>9019</v>
      </c>
      <c r="G770" s="1073">
        <v>45466.30972222222</v>
      </c>
      <c r="H770" s="30"/>
    </row>
    <row r="771" spans="1:8" x14ac:dyDescent="0.25">
      <c r="A771" s="30" t="s">
        <v>9572</v>
      </c>
      <c r="B771" s="30" t="s">
        <v>303</v>
      </c>
      <c r="C771" s="31" t="s">
        <v>8755</v>
      </c>
      <c r="D771" s="31">
        <v>1911</v>
      </c>
      <c r="E771" s="49" t="s">
        <v>9031</v>
      </c>
      <c r="F771" s="327" t="s">
        <v>9032</v>
      </c>
      <c r="G771" s="1073">
        <v>45466.30972222222</v>
      </c>
      <c r="H771" s="30"/>
    </row>
    <row r="772" spans="1:8" x14ac:dyDescent="0.25">
      <c r="A772" s="30" t="s">
        <v>9572</v>
      </c>
      <c r="B772" s="30" t="s">
        <v>303</v>
      </c>
      <c r="C772" s="31" t="s">
        <v>8755</v>
      </c>
      <c r="D772" s="31">
        <v>1911</v>
      </c>
      <c r="E772" s="49" t="s">
        <v>9046</v>
      </c>
      <c r="F772" s="327" t="s">
        <v>9047</v>
      </c>
      <c r="G772" s="1073">
        <v>45466.30972222222</v>
      </c>
      <c r="H772" s="30"/>
    </row>
    <row r="773" spans="1:8" x14ac:dyDescent="0.25">
      <c r="A773" s="30" t="s">
        <v>9572</v>
      </c>
      <c r="B773" s="30" t="s">
        <v>303</v>
      </c>
      <c r="C773" s="31" t="s">
        <v>8755</v>
      </c>
      <c r="D773" s="31">
        <v>1911</v>
      </c>
      <c r="E773" s="49" t="s">
        <v>8773</v>
      </c>
      <c r="F773" s="327" t="s">
        <v>8774</v>
      </c>
      <c r="G773" s="1073">
        <v>45466.30972222222</v>
      </c>
      <c r="H773" s="30"/>
    </row>
    <row r="774" spans="1:8" x14ac:dyDescent="0.25">
      <c r="A774" s="30" t="s">
        <v>9572</v>
      </c>
      <c r="B774" s="30" t="s">
        <v>303</v>
      </c>
      <c r="C774" s="31" t="s">
        <v>8755</v>
      </c>
      <c r="D774" s="31">
        <v>1911</v>
      </c>
      <c r="E774" s="49" t="s">
        <v>8785</v>
      </c>
      <c r="F774" s="327" t="s">
        <v>8786</v>
      </c>
      <c r="G774" s="1073">
        <v>45466.30972222222</v>
      </c>
      <c r="H774" s="30"/>
    </row>
    <row r="775" spans="1:8" x14ac:dyDescent="0.25">
      <c r="A775" s="30" t="s">
        <v>9572</v>
      </c>
      <c r="B775" s="30" t="s">
        <v>303</v>
      </c>
      <c r="C775" s="31" t="s">
        <v>8755</v>
      </c>
      <c r="D775" s="31">
        <v>1911</v>
      </c>
      <c r="E775" s="49" t="s">
        <v>8798</v>
      </c>
      <c r="F775" s="327" t="s">
        <v>8799</v>
      </c>
      <c r="G775" s="1073">
        <v>45466.30972222222</v>
      </c>
      <c r="H775" s="30"/>
    </row>
    <row r="776" spans="1:8" x14ac:dyDescent="0.25">
      <c r="A776" s="30" t="s">
        <v>9572</v>
      </c>
      <c r="B776" s="30" t="s">
        <v>303</v>
      </c>
      <c r="C776" s="31" t="s">
        <v>8755</v>
      </c>
      <c r="D776" s="31">
        <v>1911</v>
      </c>
      <c r="E776" s="49" t="s">
        <v>8810</v>
      </c>
      <c r="F776" s="327" t="s">
        <v>8811</v>
      </c>
      <c r="G776" s="1073">
        <v>45466.30972222222</v>
      </c>
      <c r="H776" s="30"/>
    </row>
    <row r="777" spans="1:8" x14ac:dyDescent="0.25">
      <c r="A777" s="30" t="s">
        <v>9572</v>
      </c>
      <c r="B777" s="30" t="s">
        <v>303</v>
      </c>
      <c r="C777" s="31" t="s">
        <v>8755</v>
      </c>
      <c r="D777" s="31">
        <v>1911</v>
      </c>
      <c r="E777" s="49" t="s">
        <v>8823</v>
      </c>
      <c r="F777" s="327" t="s">
        <v>8824</v>
      </c>
      <c r="G777" s="1073">
        <v>45466.30972222222</v>
      </c>
      <c r="H777" s="30"/>
    </row>
    <row r="778" spans="1:8" x14ac:dyDescent="0.25">
      <c r="A778" s="30" t="s">
        <v>9572</v>
      </c>
      <c r="B778" s="30" t="s">
        <v>303</v>
      </c>
      <c r="C778" s="31" t="s">
        <v>8755</v>
      </c>
      <c r="D778" s="31">
        <v>1911</v>
      </c>
      <c r="E778" s="49" t="s">
        <v>8836</v>
      </c>
      <c r="F778" s="327" t="s">
        <v>8837</v>
      </c>
      <c r="G778" s="1073">
        <v>45466.30972222222</v>
      </c>
      <c r="H778" s="30"/>
    </row>
    <row r="779" spans="1:8" x14ac:dyDescent="0.25">
      <c r="A779" s="30" t="s">
        <v>9572</v>
      </c>
      <c r="B779" s="30" t="s">
        <v>303</v>
      </c>
      <c r="C779" s="31" t="s">
        <v>8755</v>
      </c>
      <c r="D779" s="31">
        <v>1911</v>
      </c>
      <c r="E779" s="49" t="s">
        <v>8849</v>
      </c>
      <c r="F779" s="327" t="s">
        <v>8850</v>
      </c>
      <c r="G779" s="1073">
        <v>45466.30972222222</v>
      </c>
      <c r="H779" s="30"/>
    </row>
    <row r="780" spans="1:8" x14ac:dyDescent="0.25">
      <c r="A780" s="30" t="s">
        <v>9572</v>
      </c>
      <c r="B780" s="30" t="s">
        <v>303</v>
      </c>
      <c r="C780" s="31" t="s">
        <v>8755</v>
      </c>
      <c r="D780" s="31">
        <v>1911</v>
      </c>
      <c r="E780" s="49" t="s">
        <v>8864</v>
      </c>
      <c r="F780" s="327" t="s">
        <v>8865</v>
      </c>
      <c r="G780" s="1073">
        <v>45466.30972222222</v>
      </c>
      <c r="H780" s="30"/>
    </row>
    <row r="781" spans="1:8" x14ac:dyDescent="0.25">
      <c r="A781" s="30" t="s">
        <v>9572</v>
      </c>
      <c r="B781" s="30" t="s">
        <v>303</v>
      </c>
      <c r="C781" s="31" t="s">
        <v>8755</v>
      </c>
      <c r="D781" s="31">
        <v>1911</v>
      </c>
      <c r="E781" s="49" t="s">
        <v>8877</v>
      </c>
      <c r="F781" s="327" t="s">
        <v>8878</v>
      </c>
      <c r="G781" s="1073">
        <v>45466.30972222222</v>
      </c>
      <c r="H781" s="30"/>
    </row>
    <row r="782" spans="1:8" x14ac:dyDescent="0.25">
      <c r="A782" s="30" t="s">
        <v>9572</v>
      </c>
      <c r="B782" s="30" t="s">
        <v>303</v>
      </c>
      <c r="C782" s="31" t="s">
        <v>8755</v>
      </c>
      <c r="D782" s="31">
        <v>1911</v>
      </c>
      <c r="E782" s="49" t="s">
        <v>8890</v>
      </c>
      <c r="F782" s="327" t="s">
        <v>8891</v>
      </c>
      <c r="G782" s="1073">
        <v>45466.30972222222</v>
      </c>
      <c r="H782" s="30"/>
    </row>
    <row r="783" spans="1:8" x14ac:dyDescent="0.25">
      <c r="A783" s="30" t="s">
        <v>9572</v>
      </c>
      <c r="B783" s="30" t="s">
        <v>303</v>
      </c>
      <c r="C783" s="31" t="s">
        <v>8755</v>
      </c>
      <c r="D783" s="31">
        <v>1911</v>
      </c>
      <c r="E783" s="49" t="s">
        <v>8903</v>
      </c>
      <c r="F783" s="327" t="s">
        <v>8904</v>
      </c>
      <c r="G783" s="1073">
        <v>45466.30972222222</v>
      </c>
      <c r="H783" s="30"/>
    </row>
    <row r="784" spans="1:8" x14ac:dyDescent="0.25">
      <c r="A784" s="30" t="s">
        <v>9572</v>
      </c>
      <c r="B784" s="30" t="s">
        <v>303</v>
      </c>
      <c r="C784" s="31" t="s">
        <v>8755</v>
      </c>
      <c r="D784" s="31">
        <v>1911</v>
      </c>
      <c r="E784" s="49" t="s">
        <v>8916</v>
      </c>
      <c r="F784" s="327" t="s">
        <v>8917</v>
      </c>
      <c r="G784" s="1073">
        <v>45466.30972222222</v>
      </c>
      <c r="H784" s="30"/>
    </row>
    <row r="785" spans="1:8" x14ac:dyDescent="0.25">
      <c r="A785" s="30" t="s">
        <v>9572</v>
      </c>
      <c r="B785" s="30" t="s">
        <v>303</v>
      </c>
      <c r="C785" s="31" t="s">
        <v>8755</v>
      </c>
      <c r="D785" s="31">
        <v>1911</v>
      </c>
      <c r="E785" s="49" t="s">
        <v>8929</v>
      </c>
      <c r="F785" s="327" t="s">
        <v>8930</v>
      </c>
      <c r="G785" s="1073">
        <v>45466.30972222222</v>
      </c>
      <c r="H785" s="30"/>
    </row>
    <row r="786" spans="1:8" x14ac:dyDescent="0.25">
      <c r="A786" s="30" t="s">
        <v>9572</v>
      </c>
      <c r="B786" s="30" t="s">
        <v>303</v>
      </c>
      <c r="C786" s="31" t="s">
        <v>8755</v>
      </c>
      <c r="D786" s="31">
        <v>1911</v>
      </c>
      <c r="E786" s="49" t="s">
        <v>8942</v>
      </c>
      <c r="F786" s="327" t="s">
        <v>8943</v>
      </c>
      <c r="G786" s="1073">
        <v>45466.30972222222</v>
      </c>
      <c r="H786" s="30"/>
    </row>
    <row r="787" spans="1:8" x14ac:dyDescent="0.25">
      <c r="A787" s="30" t="s">
        <v>9572</v>
      </c>
      <c r="B787" s="30" t="s">
        <v>303</v>
      </c>
      <c r="C787" s="31" t="s">
        <v>8755</v>
      </c>
      <c r="D787" s="31">
        <v>1911</v>
      </c>
      <c r="E787" s="49" t="s">
        <v>8955</v>
      </c>
      <c r="F787" s="327" t="s">
        <v>8956</v>
      </c>
      <c r="G787" s="1073">
        <v>45466.30972222222</v>
      </c>
      <c r="H787" s="30"/>
    </row>
    <row r="788" spans="1:8" x14ac:dyDescent="0.25">
      <c r="A788" s="30" t="s">
        <v>9572</v>
      </c>
      <c r="B788" s="30" t="s">
        <v>303</v>
      </c>
      <c r="C788" s="31" t="s">
        <v>8755</v>
      </c>
      <c r="D788" s="31">
        <v>1911</v>
      </c>
      <c r="E788" s="49" t="s">
        <v>8968</v>
      </c>
      <c r="F788" s="327" t="s">
        <v>8969</v>
      </c>
      <c r="G788" s="1073">
        <v>45466.30972222222</v>
      </c>
      <c r="H788" s="30"/>
    </row>
    <row r="789" spans="1:8" x14ac:dyDescent="0.25">
      <c r="A789" s="30" t="s">
        <v>9572</v>
      </c>
      <c r="B789" s="30" t="s">
        <v>303</v>
      </c>
      <c r="C789" s="31" t="s">
        <v>8755</v>
      </c>
      <c r="D789" s="31">
        <v>1911</v>
      </c>
      <c r="E789" s="49" t="s">
        <v>8981</v>
      </c>
      <c r="F789" s="327" t="s">
        <v>8982</v>
      </c>
      <c r="G789" s="1073">
        <v>45466.30972222222</v>
      </c>
      <c r="H789" s="30"/>
    </row>
    <row r="790" spans="1:8" x14ac:dyDescent="0.25">
      <c r="A790" s="30" t="s">
        <v>9572</v>
      </c>
      <c r="B790" s="30" t="s">
        <v>303</v>
      </c>
      <c r="C790" s="31" t="s">
        <v>8755</v>
      </c>
      <c r="D790" s="31">
        <v>1911</v>
      </c>
      <c r="E790" s="49" t="s">
        <v>8994</v>
      </c>
      <c r="F790" s="327" t="s">
        <v>8995</v>
      </c>
      <c r="G790" s="1073">
        <v>45466.30972222222</v>
      </c>
      <c r="H790" s="30"/>
    </row>
    <row r="791" spans="1:8" x14ac:dyDescent="0.25">
      <c r="A791" s="30" t="s">
        <v>9572</v>
      </c>
      <c r="B791" s="30" t="s">
        <v>303</v>
      </c>
      <c r="C791" s="31" t="s">
        <v>8755</v>
      </c>
      <c r="D791" s="31">
        <v>1911</v>
      </c>
      <c r="E791" s="49" t="s">
        <v>9007</v>
      </c>
      <c r="F791" s="327" t="s">
        <v>9008</v>
      </c>
      <c r="G791" s="1073">
        <v>45466.30972222222</v>
      </c>
      <c r="H791" s="30"/>
    </row>
    <row r="792" spans="1:8" x14ac:dyDescent="0.25">
      <c r="A792" s="30" t="s">
        <v>9572</v>
      </c>
      <c r="B792" s="30" t="s">
        <v>303</v>
      </c>
      <c r="C792" s="31" t="s">
        <v>8755</v>
      </c>
      <c r="D792" s="31">
        <v>1911</v>
      </c>
      <c r="E792" s="49" t="s">
        <v>9020</v>
      </c>
      <c r="F792" s="327" t="s">
        <v>9021</v>
      </c>
      <c r="G792" s="1073">
        <v>45466.30972222222</v>
      </c>
      <c r="H792" s="30"/>
    </row>
    <row r="793" spans="1:8" x14ac:dyDescent="0.25">
      <c r="A793" s="30" t="s">
        <v>9572</v>
      </c>
      <c r="B793" s="30" t="s">
        <v>303</v>
      </c>
      <c r="C793" s="31" t="s">
        <v>8755</v>
      </c>
      <c r="D793" s="31">
        <v>1911</v>
      </c>
      <c r="E793" s="49" t="s">
        <v>9033</v>
      </c>
      <c r="F793" s="327" t="s">
        <v>9034</v>
      </c>
      <c r="G793" s="1073">
        <v>45466.30972222222</v>
      </c>
      <c r="H793" s="30"/>
    </row>
    <row r="794" spans="1:8" x14ac:dyDescent="0.25">
      <c r="A794" s="30" t="s">
        <v>9572</v>
      </c>
      <c r="B794" s="30" t="s">
        <v>303</v>
      </c>
      <c r="C794" s="31" t="s">
        <v>8755</v>
      </c>
      <c r="D794" s="31">
        <v>1911</v>
      </c>
      <c r="E794" s="49" t="s">
        <v>9048</v>
      </c>
      <c r="F794" s="327" t="s">
        <v>9049</v>
      </c>
      <c r="G794" s="1073">
        <v>45466.30972222222</v>
      </c>
      <c r="H794" s="30"/>
    </row>
    <row r="795" spans="1:8" x14ac:dyDescent="0.25">
      <c r="A795" s="30" t="s">
        <v>9572</v>
      </c>
      <c r="B795" s="30" t="s">
        <v>303</v>
      </c>
      <c r="C795" s="31" t="s">
        <v>8755</v>
      </c>
      <c r="D795" s="31">
        <v>1911</v>
      </c>
      <c r="E795" s="49" t="s">
        <v>8286</v>
      </c>
      <c r="F795" s="327" t="s">
        <v>8775</v>
      </c>
      <c r="G795" s="1073">
        <v>45466.30972222222</v>
      </c>
      <c r="H795" s="30"/>
    </row>
    <row r="796" spans="1:8" x14ac:dyDescent="0.25">
      <c r="A796" s="30" t="s">
        <v>9572</v>
      </c>
      <c r="B796" s="30" t="s">
        <v>303</v>
      </c>
      <c r="C796" s="31" t="s">
        <v>8755</v>
      </c>
      <c r="D796" s="31">
        <v>1911</v>
      </c>
      <c r="E796" s="49" t="s">
        <v>8787</v>
      </c>
      <c r="F796" s="327" t="s">
        <v>8788</v>
      </c>
      <c r="G796" s="1073">
        <v>45466.30972222222</v>
      </c>
      <c r="H796" s="30"/>
    </row>
    <row r="797" spans="1:8" x14ac:dyDescent="0.25">
      <c r="A797" s="30" t="s">
        <v>9572</v>
      </c>
      <c r="B797" s="30" t="s">
        <v>303</v>
      </c>
      <c r="C797" s="31" t="s">
        <v>8755</v>
      </c>
      <c r="D797" s="31">
        <v>1911</v>
      </c>
      <c r="E797" s="49" t="s">
        <v>8800</v>
      </c>
      <c r="F797" s="327" t="s">
        <v>8801</v>
      </c>
      <c r="G797" s="1073">
        <v>45466.30972222222</v>
      </c>
      <c r="H797" s="30"/>
    </row>
    <row r="798" spans="1:8" x14ac:dyDescent="0.25">
      <c r="A798" s="30" t="s">
        <v>9572</v>
      </c>
      <c r="B798" s="30" t="s">
        <v>303</v>
      </c>
      <c r="C798" s="31" t="s">
        <v>8755</v>
      </c>
      <c r="D798" s="31">
        <v>1911</v>
      </c>
      <c r="E798" s="49" t="s">
        <v>8812</v>
      </c>
      <c r="F798" s="327" t="s">
        <v>8813</v>
      </c>
      <c r="G798" s="1073">
        <v>45466.30972222222</v>
      </c>
      <c r="H798" s="30"/>
    </row>
    <row r="799" spans="1:8" x14ac:dyDescent="0.25">
      <c r="A799" s="30" t="s">
        <v>9572</v>
      </c>
      <c r="B799" s="30" t="s">
        <v>303</v>
      </c>
      <c r="C799" s="31" t="s">
        <v>8755</v>
      </c>
      <c r="D799" s="31">
        <v>1911</v>
      </c>
      <c r="E799" s="49" t="s">
        <v>8825</v>
      </c>
      <c r="F799" s="327" t="s">
        <v>8826</v>
      </c>
      <c r="G799" s="1073">
        <v>45466.30972222222</v>
      </c>
      <c r="H799" s="30"/>
    </row>
    <row r="800" spans="1:8" x14ac:dyDescent="0.25">
      <c r="A800" s="30" t="s">
        <v>9572</v>
      </c>
      <c r="B800" s="30" t="s">
        <v>303</v>
      </c>
      <c r="C800" s="31" t="s">
        <v>8755</v>
      </c>
      <c r="D800" s="31">
        <v>1911</v>
      </c>
      <c r="E800" s="49" t="s">
        <v>8838</v>
      </c>
      <c r="F800" s="327" t="s">
        <v>8839</v>
      </c>
      <c r="G800" s="1073">
        <v>45466.30972222222</v>
      </c>
      <c r="H800" s="30"/>
    </row>
    <row r="801" spans="1:8" x14ac:dyDescent="0.25">
      <c r="A801" s="30" t="s">
        <v>9572</v>
      </c>
      <c r="B801" s="30" t="s">
        <v>303</v>
      </c>
      <c r="C801" s="31" t="s">
        <v>8755</v>
      </c>
      <c r="D801" s="31">
        <v>1911</v>
      </c>
      <c r="E801" s="49" t="s">
        <v>8851</v>
      </c>
      <c r="F801" s="327" t="s">
        <v>8852</v>
      </c>
      <c r="G801" s="1073">
        <v>45466.30972222222</v>
      </c>
      <c r="H801" s="30"/>
    </row>
    <row r="802" spans="1:8" x14ac:dyDescent="0.25">
      <c r="A802" s="30" t="s">
        <v>9572</v>
      </c>
      <c r="B802" s="30" t="s">
        <v>303</v>
      </c>
      <c r="C802" s="31" t="s">
        <v>8755</v>
      </c>
      <c r="D802" s="31">
        <v>1911</v>
      </c>
      <c r="E802" s="49" t="s">
        <v>8866</v>
      </c>
      <c r="F802" s="327" t="s">
        <v>8867</v>
      </c>
      <c r="G802" s="1073">
        <v>45466.30972222222</v>
      </c>
      <c r="H802" s="30"/>
    </row>
    <row r="803" spans="1:8" x14ac:dyDescent="0.25">
      <c r="A803" s="30" t="s">
        <v>9572</v>
      </c>
      <c r="B803" s="30" t="s">
        <v>303</v>
      </c>
      <c r="C803" s="31" t="s">
        <v>8755</v>
      </c>
      <c r="D803" s="31">
        <v>1911</v>
      </c>
      <c r="E803" s="49" t="s">
        <v>8879</v>
      </c>
      <c r="F803" s="327" t="s">
        <v>8880</v>
      </c>
      <c r="G803" s="1073">
        <v>45466.30972222222</v>
      </c>
      <c r="H803" s="30"/>
    </row>
    <row r="804" spans="1:8" x14ac:dyDescent="0.25">
      <c r="A804" s="30" t="s">
        <v>9572</v>
      </c>
      <c r="B804" s="30" t="s">
        <v>303</v>
      </c>
      <c r="C804" s="31" t="s">
        <v>8755</v>
      </c>
      <c r="D804" s="31">
        <v>1911</v>
      </c>
      <c r="E804" s="49" t="s">
        <v>8892</v>
      </c>
      <c r="F804" s="327" t="s">
        <v>8893</v>
      </c>
      <c r="G804" s="1073">
        <v>45466.30972222222</v>
      </c>
      <c r="H804" s="30"/>
    </row>
    <row r="805" spans="1:8" x14ac:dyDescent="0.25">
      <c r="A805" s="30" t="s">
        <v>9572</v>
      </c>
      <c r="B805" s="30" t="s">
        <v>303</v>
      </c>
      <c r="C805" s="31" t="s">
        <v>8755</v>
      </c>
      <c r="D805" s="31">
        <v>1911</v>
      </c>
      <c r="E805" s="49" t="s">
        <v>8905</v>
      </c>
      <c r="F805" s="327" t="s">
        <v>8906</v>
      </c>
      <c r="G805" s="1073">
        <v>45466.30972222222</v>
      </c>
      <c r="H805" s="30"/>
    </row>
    <row r="806" spans="1:8" x14ac:dyDescent="0.25">
      <c r="A806" s="30" t="s">
        <v>9572</v>
      </c>
      <c r="B806" s="30" t="s">
        <v>303</v>
      </c>
      <c r="C806" s="31" t="s">
        <v>8755</v>
      </c>
      <c r="D806" s="31">
        <v>1911</v>
      </c>
      <c r="E806" s="49" t="s">
        <v>8918</v>
      </c>
      <c r="F806" s="327" t="s">
        <v>8919</v>
      </c>
      <c r="G806" s="1073">
        <v>45466.30972222222</v>
      </c>
      <c r="H806" s="30"/>
    </row>
    <row r="807" spans="1:8" x14ac:dyDescent="0.25">
      <c r="A807" s="30" t="s">
        <v>9572</v>
      </c>
      <c r="B807" s="30" t="s">
        <v>303</v>
      </c>
      <c r="C807" s="31" t="s">
        <v>8755</v>
      </c>
      <c r="D807" s="31">
        <v>1911</v>
      </c>
      <c r="E807" s="49" t="s">
        <v>8931</v>
      </c>
      <c r="F807" s="327" t="s">
        <v>8932</v>
      </c>
      <c r="G807" s="1073">
        <v>45466.30972222222</v>
      </c>
      <c r="H807" s="30"/>
    </row>
    <row r="808" spans="1:8" x14ac:dyDescent="0.25">
      <c r="A808" s="30" t="s">
        <v>9572</v>
      </c>
      <c r="B808" s="30" t="s">
        <v>303</v>
      </c>
      <c r="C808" s="31" t="s">
        <v>8755</v>
      </c>
      <c r="D808" s="31">
        <v>1911</v>
      </c>
      <c r="E808" s="49" t="s">
        <v>8944</v>
      </c>
      <c r="F808" s="327" t="s">
        <v>8945</v>
      </c>
      <c r="G808" s="1073">
        <v>45466.30972222222</v>
      </c>
      <c r="H808" s="30"/>
    </row>
    <row r="809" spans="1:8" x14ac:dyDescent="0.25">
      <c r="A809" s="30" t="s">
        <v>9572</v>
      </c>
      <c r="B809" s="30" t="s">
        <v>303</v>
      </c>
      <c r="C809" s="31" t="s">
        <v>8755</v>
      </c>
      <c r="D809" s="31">
        <v>1911</v>
      </c>
      <c r="E809" s="49" t="s">
        <v>8957</v>
      </c>
      <c r="F809" s="327" t="s">
        <v>8958</v>
      </c>
      <c r="G809" s="1073">
        <v>45466.30972222222</v>
      </c>
      <c r="H809" s="30"/>
    </row>
    <row r="810" spans="1:8" x14ac:dyDescent="0.25">
      <c r="A810" s="30" t="s">
        <v>9572</v>
      </c>
      <c r="B810" s="30" t="s">
        <v>303</v>
      </c>
      <c r="C810" s="31" t="s">
        <v>8755</v>
      </c>
      <c r="D810" s="31">
        <v>1911</v>
      </c>
      <c r="E810" s="49" t="s">
        <v>8970</v>
      </c>
      <c r="F810" s="327" t="s">
        <v>8971</v>
      </c>
      <c r="G810" s="1073">
        <v>45466.30972222222</v>
      </c>
      <c r="H810" s="30"/>
    </row>
    <row r="811" spans="1:8" x14ac:dyDescent="0.25">
      <c r="A811" s="30" t="s">
        <v>9572</v>
      </c>
      <c r="B811" s="30" t="s">
        <v>303</v>
      </c>
      <c r="C811" s="31" t="s">
        <v>8755</v>
      </c>
      <c r="D811" s="31">
        <v>1911</v>
      </c>
      <c r="E811" s="49" t="s">
        <v>8983</v>
      </c>
      <c r="F811" s="327" t="s">
        <v>8984</v>
      </c>
      <c r="G811" s="1073">
        <v>45466.30972222222</v>
      </c>
      <c r="H811" s="30"/>
    </row>
    <row r="812" spans="1:8" x14ac:dyDescent="0.25">
      <c r="A812" s="30" t="s">
        <v>9572</v>
      </c>
      <c r="B812" s="30" t="s">
        <v>303</v>
      </c>
      <c r="C812" s="31" t="s">
        <v>8755</v>
      </c>
      <c r="D812" s="31">
        <v>1911</v>
      </c>
      <c r="E812" s="49" t="s">
        <v>8996</v>
      </c>
      <c r="F812" s="327" t="s">
        <v>8997</v>
      </c>
      <c r="G812" s="1073">
        <v>45466.30972222222</v>
      </c>
      <c r="H812" s="30"/>
    </row>
    <row r="813" spans="1:8" x14ac:dyDescent="0.25">
      <c r="A813" s="30" t="s">
        <v>9572</v>
      </c>
      <c r="B813" s="30" t="s">
        <v>303</v>
      </c>
      <c r="C813" s="31" t="s">
        <v>8755</v>
      </c>
      <c r="D813" s="31">
        <v>1911</v>
      </c>
      <c r="E813" s="49" t="s">
        <v>9009</v>
      </c>
      <c r="F813" s="327" t="s">
        <v>9010</v>
      </c>
      <c r="G813" s="1073">
        <v>45466.30972222222</v>
      </c>
      <c r="H813" s="30"/>
    </row>
    <row r="814" spans="1:8" x14ac:dyDescent="0.25">
      <c r="A814" s="30" t="s">
        <v>9572</v>
      </c>
      <c r="B814" s="30" t="s">
        <v>303</v>
      </c>
      <c r="C814" s="31" t="s">
        <v>8755</v>
      </c>
      <c r="D814" s="31">
        <v>1911</v>
      </c>
      <c r="E814" s="49" t="s">
        <v>9022</v>
      </c>
      <c r="F814" s="327" t="s">
        <v>9023</v>
      </c>
      <c r="G814" s="1073">
        <v>45466.30972222222</v>
      </c>
      <c r="H814" s="30"/>
    </row>
    <row r="815" spans="1:8" x14ac:dyDescent="0.25">
      <c r="A815" s="30" t="s">
        <v>9572</v>
      </c>
      <c r="B815" s="30" t="s">
        <v>303</v>
      </c>
      <c r="C815" s="31" t="s">
        <v>8755</v>
      </c>
      <c r="D815" s="31">
        <v>1911</v>
      </c>
      <c r="E815" s="49" t="s">
        <v>9035</v>
      </c>
      <c r="F815" s="327" t="s">
        <v>9036</v>
      </c>
      <c r="G815" s="1073">
        <v>45466.30972222222</v>
      </c>
      <c r="H815" s="30"/>
    </row>
    <row r="816" spans="1:8" x14ac:dyDescent="0.25">
      <c r="A816" s="30" t="s">
        <v>9572</v>
      </c>
      <c r="B816" s="30" t="s">
        <v>303</v>
      </c>
      <c r="C816" s="31" t="s">
        <v>8755</v>
      </c>
      <c r="D816" s="31">
        <v>1911</v>
      </c>
      <c r="E816" s="49" t="s">
        <v>9050</v>
      </c>
      <c r="F816" s="327" t="s">
        <v>9051</v>
      </c>
      <c r="G816" s="1073">
        <v>45466.30972222222</v>
      </c>
      <c r="H816" s="30"/>
    </row>
    <row r="817" spans="1:8" x14ac:dyDescent="0.25">
      <c r="A817" s="30" t="s">
        <v>9572</v>
      </c>
      <c r="B817" s="30" t="s">
        <v>303</v>
      </c>
      <c r="C817" s="31" t="s">
        <v>8755</v>
      </c>
      <c r="D817" s="31">
        <v>1911</v>
      </c>
      <c r="E817" s="49" t="s">
        <v>311</v>
      </c>
      <c r="F817" s="327" t="s">
        <v>8776</v>
      </c>
      <c r="G817" s="1073">
        <v>45466.30972222222</v>
      </c>
      <c r="H817" s="30"/>
    </row>
    <row r="818" spans="1:8" x14ac:dyDescent="0.25">
      <c r="A818" s="30" t="s">
        <v>9572</v>
      </c>
      <c r="B818" s="30" t="s">
        <v>303</v>
      </c>
      <c r="C818" s="31" t="s">
        <v>8755</v>
      </c>
      <c r="D818" s="31">
        <v>1911</v>
      </c>
      <c r="E818" s="49" t="s">
        <v>8789</v>
      </c>
      <c r="F818" s="327" t="s">
        <v>8790</v>
      </c>
      <c r="G818" s="1073">
        <v>45466.30972222222</v>
      </c>
      <c r="H818" s="30"/>
    </row>
    <row r="819" spans="1:8" x14ac:dyDescent="0.25">
      <c r="A819" s="30" t="s">
        <v>9572</v>
      </c>
      <c r="B819" s="30" t="s">
        <v>303</v>
      </c>
      <c r="C819" s="31" t="s">
        <v>8755</v>
      </c>
      <c r="D819" s="31">
        <v>1911</v>
      </c>
      <c r="E819" s="49" t="s">
        <v>8288</v>
      </c>
      <c r="F819" s="327" t="s">
        <v>8802</v>
      </c>
      <c r="G819" s="1073">
        <v>45466.30972222222</v>
      </c>
      <c r="H819" s="30"/>
    </row>
    <row r="820" spans="1:8" x14ac:dyDescent="0.25">
      <c r="A820" s="30" t="s">
        <v>9572</v>
      </c>
      <c r="B820" s="30" t="s">
        <v>303</v>
      </c>
      <c r="C820" s="31" t="s">
        <v>8755</v>
      </c>
      <c r="D820" s="31">
        <v>1911</v>
      </c>
      <c r="E820" s="49" t="s">
        <v>8814</v>
      </c>
      <c r="F820" s="327" t="s">
        <v>8815</v>
      </c>
      <c r="G820" s="1073">
        <v>45466.30972222222</v>
      </c>
      <c r="H820" s="30"/>
    </row>
    <row r="821" spans="1:8" x14ac:dyDescent="0.25">
      <c r="A821" s="30" t="s">
        <v>9572</v>
      </c>
      <c r="B821" s="30" t="s">
        <v>303</v>
      </c>
      <c r="C821" s="31" t="s">
        <v>8755</v>
      </c>
      <c r="D821" s="31">
        <v>1911</v>
      </c>
      <c r="E821" s="49" t="s">
        <v>8827</v>
      </c>
      <c r="F821" s="327" t="s">
        <v>8828</v>
      </c>
      <c r="G821" s="1073">
        <v>45466.30972222222</v>
      </c>
      <c r="H821" s="30"/>
    </row>
    <row r="822" spans="1:8" x14ac:dyDescent="0.25">
      <c r="A822" s="30" t="s">
        <v>9572</v>
      </c>
      <c r="B822" s="30" t="s">
        <v>303</v>
      </c>
      <c r="C822" s="31" t="s">
        <v>8755</v>
      </c>
      <c r="D822" s="31">
        <v>1911</v>
      </c>
      <c r="E822" s="49" t="s">
        <v>8840</v>
      </c>
      <c r="F822" s="327" t="s">
        <v>8841</v>
      </c>
      <c r="G822" s="1073">
        <v>45466.30972222222</v>
      </c>
      <c r="H822" s="30"/>
    </row>
    <row r="823" spans="1:8" x14ac:dyDescent="0.25">
      <c r="A823" s="30" t="s">
        <v>9572</v>
      </c>
      <c r="B823" s="30" t="s">
        <v>303</v>
      </c>
      <c r="C823" s="31" t="s">
        <v>8755</v>
      </c>
      <c r="D823" s="31">
        <v>1911</v>
      </c>
      <c r="E823" s="49" t="s">
        <v>8853</v>
      </c>
      <c r="F823" s="327" t="s">
        <v>8854</v>
      </c>
      <c r="G823" s="1073">
        <v>45466.30972222222</v>
      </c>
      <c r="H823" s="30"/>
    </row>
    <row r="824" spans="1:8" x14ac:dyDescent="0.25">
      <c r="A824" s="30" t="s">
        <v>9572</v>
      </c>
      <c r="B824" s="30" t="s">
        <v>303</v>
      </c>
      <c r="C824" s="31" t="s">
        <v>8755</v>
      </c>
      <c r="D824" s="31">
        <v>1911</v>
      </c>
      <c r="E824" s="49" t="s">
        <v>8868</v>
      </c>
      <c r="F824" s="327" t="s">
        <v>8869</v>
      </c>
      <c r="G824" s="1073">
        <v>45466.30972222222</v>
      </c>
      <c r="H824" s="30"/>
    </row>
    <row r="825" spans="1:8" x14ac:dyDescent="0.25">
      <c r="A825" s="30" t="s">
        <v>9572</v>
      </c>
      <c r="B825" s="30" t="s">
        <v>303</v>
      </c>
      <c r="C825" s="31" t="s">
        <v>8755</v>
      </c>
      <c r="D825" s="31">
        <v>1911</v>
      </c>
      <c r="E825" s="49" t="s">
        <v>8881</v>
      </c>
      <c r="F825" s="327" t="s">
        <v>8882</v>
      </c>
      <c r="G825" s="1073">
        <v>45466.30972222222</v>
      </c>
      <c r="H825" s="30"/>
    </row>
    <row r="826" spans="1:8" x14ac:dyDescent="0.25">
      <c r="A826" s="30" t="s">
        <v>9572</v>
      </c>
      <c r="B826" s="30" t="s">
        <v>303</v>
      </c>
      <c r="C826" s="31" t="s">
        <v>8755</v>
      </c>
      <c r="D826" s="31">
        <v>1911</v>
      </c>
      <c r="E826" s="49" t="s">
        <v>8894</v>
      </c>
      <c r="F826" s="327" t="s">
        <v>8895</v>
      </c>
      <c r="G826" s="1073">
        <v>45466.30972222222</v>
      </c>
      <c r="H826" s="30"/>
    </row>
    <row r="827" spans="1:8" x14ac:dyDescent="0.25">
      <c r="A827" s="30" t="s">
        <v>9572</v>
      </c>
      <c r="B827" s="30" t="s">
        <v>303</v>
      </c>
      <c r="C827" s="31" t="s">
        <v>8755</v>
      </c>
      <c r="D827" s="31">
        <v>1911</v>
      </c>
      <c r="E827" s="49" t="s">
        <v>8907</v>
      </c>
      <c r="F827" s="327" t="s">
        <v>8908</v>
      </c>
      <c r="G827" s="1073">
        <v>45466.30972222222</v>
      </c>
      <c r="H827" s="30"/>
    </row>
    <row r="828" spans="1:8" x14ac:dyDescent="0.25">
      <c r="A828" s="30" t="s">
        <v>9572</v>
      </c>
      <c r="B828" s="30" t="s">
        <v>303</v>
      </c>
      <c r="C828" s="31" t="s">
        <v>8755</v>
      </c>
      <c r="D828" s="31">
        <v>1911</v>
      </c>
      <c r="E828" s="49" t="s">
        <v>8920</v>
      </c>
      <c r="F828" s="327" t="s">
        <v>8921</v>
      </c>
      <c r="G828" s="1073">
        <v>45466.30972222222</v>
      </c>
      <c r="H828" s="30"/>
    </row>
    <row r="829" spans="1:8" x14ac:dyDescent="0.25">
      <c r="A829" s="30" t="s">
        <v>9572</v>
      </c>
      <c r="B829" s="30" t="s">
        <v>303</v>
      </c>
      <c r="C829" s="31" t="s">
        <v>8755</v>
      </c>
      <c r="D829" s="31">
        <v>1911</v>
      </c>
      <c r="E829" s="49" t="s">
        <v>8933</v>
      </c>
      <c r="F829" s="327" t="s">
        <v>8934</v>
      </c>
      <c r="G829" s="1073">
        <v>45466.30972222222</v>
      </c>
      <c r="H829" s="30"/>
    </row>
    <row r="830" spans="1:8" x14ac:dyDescent="0.25">
      <c r="A830" s="30" t="s">
        <v>9572</v>
      </c>
      <c r="B830" s="30" t="s">
        <v>303</v>
      </c>
      <c r="C830" s="31" t="s">
        <v>8755</v>
      </c>
      <c r="D830" s="31">
        <v>1911</v>
      </c>
      <c r="E830" s="49" t="s">
        <v>8946</v>
      </c>
      <c r="F830" s="327" t="s">
        <v>8947</v>
      </c>
      <c r="G830" s="1073">
        <v>45466.30972222222</v>
      </c>
      <c r="H830" s="30"/>
    </row>
    <row r="831" spans="1:8" x14ac:dyDescent="0.25">
      <c r="A831" s="30" t="s">
        <v>9572</v>
      </c>
      <c r="B831" s="30" t="s">
        <v>303</v>
      </c>
      <c r="C831" s="31" t="s">
        <v>8755</v>
      </c>
      <c r="D831" s="31">
        <v>1911</v>
      </c>
      <c r="E831" s="49" t="s">
        <v>8959</v>
      </c>
      <c r="F831" s="327" t="s">
        <v>8960</v>
      </c>
      <c r="G831" s="1073">
        <v>45466.30972222222</v>
      </c>
      <c r="H831" s="30"/>
    </row>
    <row r="832" spans="1:8" x14ac:dyDescent="0.25">
      <c r="A832" s="30" t="s">
        <v>9572</v>
      </c>
      <c r="B832" s="30" t="s">
        <v>303</v>
      </c>
      <c r="C832" s="31" t="s">
        <v>8755</v>
      </c>
      <c r="D832" s="31">
        <v>1911</v>
      </c>
      <c r="E832" s="49" t="s">
        <v>8972</v>
      </c>
      <c r="F832" s="327" t="s">
        <v>8973</v>
      </c>
      <c r="G832" s="1073">
        <v>45466.30972222222</v>
      </c>
      <c r="H832" s="30"/>
    </row>
    <row r="833" spans="1:8" x14ac:dyDescent="0.25">
      <c r="A833" s="30" t="s">
        <v>9572</v>
      </c>
      <c r="B833" s="30" t="s">
        <v>303</v>
      </c>
      <c r="C833" s="31" t="s">
        <v>8755</v>
      </c>
      <c r="D833" s="31">
        <v>1911</v>
      </c>
      <c r="E833" s="49" t="s">
        <v>8985</v>
      </c>
      <c r="F833" s="327" t="s">
        <v>8986</v>
      </c>
      <c r="G833" s="1073">
        <v>45466.30972222222</v>
      </c>
      <c r="H833" s="30"/>
    </row>
    <row r="834" spans="1:8" x14ac:dyDescent="0.25">
      <c r="A834" s="30" t="s">
        <v>9572</v>
      </c>
      <c r="B834" s="30" t="s">
        <v>303</v>
      </c>
      <c r="C834" s="31" t="s">
        <v>8755</v>
      </c>
      <c r="D834" s="31">
        <v>1911</v>
      </c>
      <c r="E834" s="49" t="s">
        <v>8998</v>
      </c>
      <c r="F834" s="327" t="s">
        <v>8999</v>
      </c>
      <c r="G834" s="1073">
        <v>45466.30972222222</v>
      </c>
      <c r="H834" s="30"/>
    </row>
    <row r="835" spans="1:8" x14ac:dyDescent="0.25">
      <c r="A835" s="30" t="s">
        <v>9572</v>
      </c>
      <c r="B835" s="30" t="s">
        <v>303</v>
      </c>
      <c r="C835" s="31" t="s">
        <v>8755</v>
      </c>
      <c r="D835" s="31">
        <v>1911</v>
      </c>
      <c r="E835" s="49" t="s">
        <v>9011</v>
      </c>
      <c r="F835" s="327" t="s">
        <v>9012</v>
      </c>
      <c r="G835" s="1073">
        <v>45466.30972222222</v>
      </c>
      <c r="H835" s="30"/>
    </row>
    <row r="836" spans="1:8" x14ac:dyDescent="0.25">
      <c r="A836" s="30" t="s">
        <v>9572</v>
      </c>
      <c r="B836" s="30" t="s">
        <v>303</v>
      </c>
      <c r="C836" s="31" t="s">
        <v>8755</v>
      </c>
      <c r="D836" s="31">
        <v>1911</v>
      </c>
      <c r="E836" s="49" t="s">
        <v>9024</v>
      </c>
      <c r="F836" s="327" t="s">
        <v>9025</v>
      </c>
      <c r="G836" s="1073">
        <v>45466.30972222222</v>
      </c>
      <c r="H836" s="30"/>
    </row>
    <row r="837" spans="1:8" x14ac:dyDescent="0.25">
      <c r="A837" s="30" t="s">
        <v>9572</v>
      </c>
      <c r="B837" s="30" t="s">
        <v>303</v>
      </c>
      <c r="C837" s="31" t="s">
        <v>8755</v>
      </c>
      <c r="D837" s="31">
        <v>1911</v>
      </c>
      <c r="E837" s="49" t="s">
        <v>9037</v>
      </c>
      <c r="F837" s="327" t="s">
        <v>9038</v>
      </c>
      <c r="G837" s="1073">
        <v>45466.30972222222</v>
      </c>
      <c r="H837" s="30"/>
    </row>
    <row r="838" spans="1:8" x14ac:dyDescent="0.25">
      <c r="A838" s="30" t="s">
        <v>9572</v>
      </c>
      <c r="B838" s="30" t="s">
        <v>303</v>
      </c>
      <c r="C838" s="31" t="s">
        <v>8755</v>
      </c>
      <c r="D838" s="31">
        <v>1911</v>
      </c>
      <c r="E838" s="49" t="s">
        <v>9052</v>
      </c>
      <c r="F838" s="327" t="s">
        <v>9053</v>
      </c>
      <c r="G838" s="1073">
        <v>45466.30972222222</v>
      </c>
      <c r="H838" s="30"/>
    </row>
    <row r="839" spans="1:8" x14ac:dyDescent="0.25">
      <c r="A839" s="30" t="s">
        <v>9572</v>
      </c>
      <c r="B839" s="30" t="s">
        <v>303</v>
      </c>
      <c r="C839" s="31" t="s">
        <v>8755</v>
      </c>
      <c r="D839" s="31">
        <v>1911</v>
      </c>
      <c r="E839" s="49" t="s">
        <v>8777</v>
      </c>
      <c r="F839" s="327" t="s">
        <v>8778</v>
      </c>
      <c r="G839" s="1073">
        <v>45466.30972222222</v>
      </c>
      <c r="H839" s="30"/>
    </row>
    <row r="840" spans="1:8" x14ac:dyDescent="0.25">
      <c r="A840" s="30" t="s">
        <v>9572</v>
      </c>
      <c r="B840" s="30" t="s">
        <v>303</v>
      </c>
      <c r="C840" s="31" t="s">
        <v>8755</v>
      </c>
      <c r="D840" s="31">
        <v>1911</v>
      </c>
      <c r="E840" s="49" t="s">
        <v>8791</v>
      </c>
      <c r="F840" s="327" t="s">
        <v>8792</v>
      </c>
      <c r="G840" s="1073">
        <v>45466.30972222222</v>
      </c>
      <c r="H840" s="30"/>
    </row>
    <row r="841" spans="1:8" x14ac:dyDescent="0.25">
      <c r="A841" s="30" t="s">
        <v>9572</v>
      </c>
      <c r="B841" s="30" t="s">
        <v>303</v>
      </c>
      <c r="C841" s="31" t="s">
        <v>8755</v>
      </c>
      <c r="D841" s="31">
        <v>1911</v>
      </c>
      <c r="E841" s="49" t="s">
        <v>8803</v>
      </c>
      <c r="F841" s="327" t="s">
        <v>8804</v>
      </c>
      <c r="G841" s="1073">
        <v>45466.30972222222</v>
      </c>
      <c r="H841" s="30"/>
    </row>
    <row r="842" spans="1:8" x14ac:dyDescent="0.25">
      <c r="A842" s="30" t="s">
        <v>9572</v>
      </c>
      <c r="B842" s="30" t="s">
        <v>303</v>
      </c>
      <c r="C842" s="31" t="s">
        <v>8755</v>
      </c>
      <c r="D842" s="31">
        <v>1911</v>
      </c>
      <c r="E842" s="49" t="s">
        <v>8816</v>
      </c>
      <c r="F842" s="327" t="s">
        <v>8817</v>
      </c>
      <c r="G842" s="1073">
        <v>45466.30972222222</v>
      </c>
      <c r="H842" s="30"/>
    </row>
    <row r="843" spans="1:8" x14ac:dyDescent="0.25">
      <c r="A843" s="30" t="s">
        <v>9572</v>
      </c>
      <c r="B843" s="30" t="s">
        <v>303</v>
      </c>
      <c r="C843" s="31" t="s">
        <v>8755</v>
      </c>
      <c r="D843" s="31">
        <v>1911</v>
      </c>
      <c r="E843" s="49" t="s">
        <v>8829</v>
      </c>
      <c r="F843" s="327" t="s">
        <v>8830</v>
      </c>
      <c r="G843" s="1073">
        <v>45466.30972222222</v>
      </c>
      <c r="H843" s="30"/>
    </row>
    <row r="844" spans="1:8" x14ac:dyDescent="0.25">
      <c r="A844" s="30" t="s">
        <v>9572</v>
      </c>
      <c r="B844" s="30" t="s">
        <v>303</v>
      </c>
      <c r="C844" s="31" t="s">
        <v>8755</v>
      </c>
      <c r="D844" s="31">
        <v>1911</v>
      </c>
      <c r="E844" s="49" t="s">
        <v>8842</v>
      </c>
      <c r="F844" s="327" t="s">
        <v>8843</v>
      </c>
      <c r="G844" s="1073">
        <v>45466.30972222222</v>
      </c>
      <c r="H844" s="30"/>
    </row>
    <row r="845" spans="1:8" x14ac:dyDescent="0.25">
      <c r="A845" s="30" t="s">
        <v>9572</v>
      </c>
      <c r="B845" s="30" t="s">
        <v>303</v>
      </c>
      <c r="C845" s="31" t="s">
        <v>8755</v>
      </c>
      <c r="D845" s="31">
        <v>1911</v>
      </c>
      <c r="E845" s="49" t="s">
        <v>8855</v>
      </c>
      <c r="F845" s="327" t="s">
        <v>8856</v>
      </c>
      <c r="G845" s="1073">
        <v>45466.30972222222</v>
      </c>
      <c r="H845" s="30"/>
    </row>
    <row r="846" spans="1:8" x14ac:dyDescent="0.25">
      <c r="A846" s="30" t="s">
        <v>9572</v>
      </c>
      <c r="B846" s="30" t="s">
        <v>303</v>
      </c>
      <c r="C846" s="31" t="s">
        <v>8755</v>
      </c>
      <c r="D846" s="31">
        <v>1911</v>
      </c>
      <c r="E846" s="49" t="s">
        <v>8762</v>
      </c>
      <c r="F846" s="327" t="s">
        <v>8761</v>
      </c>
      <c r="G846" s="1073">
        <v>45466.30972222222</v>
      </c>
      <c r="H846" s="30"/>
    </row>
    <row r="847" spans="1:8" x14ac:dyDescent="0.25">
      <c r="A847" s="30" t="s">
        <v>9572</v>
      </c>
      <c r="B847" s="30" t="s">
        <v>303</v>
      </c>
      <c r="C847" s="31" t="s">
        <v>8755</v>
      </c>
      <c r="D847" s="31">
        <v>1911</v>
      </c>
      <c r="E847" s="49" t="s">
        <v>8763</v>
      </c>
      <c r="F847" s="327" t="s">
        <v>8764</v>
      </c>
      <c r="G847" s="1073">
        <v>45466.30972222222</v>
      </c>
      <c r="H847" s="30"/>
    </row>
    <row r="848" spans="1:8" x14ac:dyDescent="0.25">
      <c r="A848" s="30" t="s">
        <v>9102</v>
      </c>
      <c r="B848" s="30" t="s">
        <v>9103</v>
      </c>
      <c r="C848" s="31" t="s">
        <v>9573</v>
      </c>
      <c r="D848" s="31">
        <v>1560</v>
      </c>
      <c r="E848" s="49" t="s">
        <v>8293</v>
      </c>
      <c r="F848" s="327" t="s">
        <v>9104</v>
      </c>
      <c r="G848" s="1073">
        <v>45466.30972222222</v>
      </c>
      <c r="H848" s="30"/>
    </row>
    <row r="849" spans="1:8" x14ac:dyDescent="0.25">
      <c r="A849" s="30" t="s">
        <v>9098</v>
      </c>
      <c r="B849" s="30" t="s">
        <v>298</v>
      </c>
      <c r="C849" s="31" t="s">
        <v>9099</v>
      </c>
      <c r="D849" s="31">
        <v>364</v>
      </c>
      <c r="E849" s="49" t="s">
        <v>9054</v>
      </c>
      <c r="F849" s="327" t="s">
        <v>9100</v>
      </c>
      <c r="G849" s="1073">
        <v>45466.30972222222</v>
      </c>
      <c r="H849" s="30"/>
    </row>
    <row r="850" spans="1:8" x14ac:dyDescent="0.25">
      <c r="A850" s="30" t="s">
        <v>9098</v>
      </c>
      <c r="B850" s="30" t="s">
        <v>298</v>
      </c>
      <c r="C850" s="31" t="s">
        <v>9099</v>
      </c>
      <c r="D850" s="31">
        <v>364</v>
      </c>
      <c r="E850" s="49" t="s">
        <v>1299</v>
      </c>
      <c r="F850" s="327" t="s">
        <v>9101</v>
      </c>
      <c r="G850" s="1073">
        <v>45466.30972222222</v>
      </c>
      <c r="H850" s="30"/>
    </row>
    <row r="851" spans="1:8" x14ac:dyDescent="0.25">
      <c r="A851" s="30" t="s">
        <v>9574</v>
      </c>
      <c r="B851" s="30" t="s">
        <v>8284</v>
      </c>
      <c r="C851" s="31" t="s">
        <v>9575</v>
      </c>
      <c r="D851" s="31">
        <v>110</v>
      </c>
      <c r="E851" s="49" t="s">
        <v>956</v>
      </c>
      <c r="F851" s="327" t="s">
        <v>8285</v>
      </c>
      <c r="G851" s="1073">
        <v>45466.30972222222</v>
      </c>
      <c r="H851" s="30"/>
    </row>
    <row r="852" spans="1:8" x14ac:dyDescent="0.25">
      <c r="A852" s="30" t="s">
        <v>9574</v>
      </c>
      <c r="B852" s="30" t="s">
        <v>8284</v>
      </c>
      <c r="C852" s="31" t="s">
        <v>9575</v>
      </c>
      <c r="D852" s="31">
        <v>110</v>
      </c>
      <c r="E852" s="49" t="s">
        <v>8286</v>
      </c>
      <c r="F852" s="327" t="s">
        <v>8287</v>
      </c>
      <c r="G852" s="1073">
        <v>45466.30972222222</v>
      </c>
      <c r="H852" s="30"/>
    </row>
    <row r="853" spans="1:8" x14ac:dyDescent="0.25">
      <c r="A853" s="30" t="s">
        <v>9574</v>
      </c>
      <c r="B853" s="30" t="s">
        <v>8284</v>
      </c>
      <c r="C853" s="31" t="s">
        <v>9575</v>
      </c>
      <c r="D853" s="31">
        <v>110</v>
      </c>
      <c r="E853" s="49" t="s">
        <v>8288</v>
      </c>
      <c r="F853" s="327" t="s">
        <v>797</v>
      </c>
      <c r="G853" s="1073">
        <v>45466.30972222222</v>
      </c>
      <c r="H853" s="30"/>
    </row>
    <row r="854" spans="1:8" x14ac:dyDescent="0.25">
      <c r="A854" s="30" t="s">
        <v>9576</v>
      </c>
      <c r="B854" s="30" t="s">
        <v>923</v>
      </c>
      <c r="C854" s="31" t="s">
        <v>9577</v>
      </c>
      <c r="D854" s="31">
        <v>8531</v>
      </c>
      <c r="E854" s="49" t="s">
        <v>1057</v>
      </c>
      <c r="F854" s="327" t="s">
        <v>1058</v>
      </c>
      <c r="G854" s="1073">
        <v>45466.30972222222</v>
      </c>
      <c r="H854" s="30"/>
    </row>
    <row r="855" spans="1:8" x14ac:dyDescent="0.25">
      <c r="A855" s="30" t="s">
        <v>9576</v>
      </c>
      <c r="B855" s="30" t="s">
        <v>923</v>
      </c>
      <c r="C855" s="31" t="s">
        <v>9577</v>
      </c>
      <c r="D855" s="31">
        <v>8531</v>
      </c>
      <c r="E855" s="49" t="s">
        <v>2555</v>
      </c>
      <c r="F855" s="327" t="s">
        <v>2556</v>
      </c>
      <c r="G855" s="1073">
        <v>45466.30972222222</v>
      </c>
      <c r="H855" s="30"/>
    </row>
    <row r="856" spans="1:8" x14ac:dyDescent="0.25">
      <c r="A856" s="30" t="s">
        <v>9576</v>
      </c>
      <c r="B856" s="30" t="s">
        <v>923</v>
      </c>
      <c r="C856" s="31" t="s">
        <v>9577</v>
      </c>
      <c r="D856" s="31">
        <v>8531</v>
      </c>
      <c r="E856" s="49" t="s">
        <v>2572</v>
      </c>
      <c r="F856" s="327" t="s">
        <v>2573</v>
      </c>
      <c r="G856" s="1073">
        <v>45466.30972222222</v>
      </c>
      <c r="H856" s="30"/>
    </row>
    <row r="857" spans="1:8" x14ac:dyDescent="0.25">
      <c r="A857" s="30" t="s">
        <v>9576</v>
      </c>
      <c r="B857" s="30" t="s">
        <v>923</v>
      </c>
      <c r="C857" s="31" t="s">
        <v>9577</v>
      </c>
      <c r="D857" s="31">
        <v>8531</v>
      </c>
      <c r="E857" s="49" t="s">
        <v>2589</v>
      </c>
      <c r="F857" s="327" t="s">
        <v>2590</v>
      </c>
      <c r="G857" s="1073">
        <v>45466.30972222222</v>
      </c>
      <c r="H857" s="30"/>
    </row>
    <row r="858" spans="1:8" x14ac:dyDescent="0.25">
      <c r="A858" s="30" t="s">
        <v>9576</v>
      </c>
      <c r="B858" s="30" t="s">
        <v>923</v>
      </c>
      <c r="C858" s="31" t="s">
        <v>9577</v>
      </c>
      <c r="D858" s="31">
        <v>8531</v>
      </c>
      <c r="E858" s="49" t="s">
        <v>2606</v>
      </c>
      <c r="F858" s="327" t="s">
        <v>2607</v>
      </c>
      <c r="G858" s="1073">
        <v>45466.30972222222</v>
      </c>
      <c r="H858" s="30"/>
    </row>
    <row r="859" spans="1:8" x14ac:dyDescent="0.25">
      <c r="A859" s="30" t="s">
        <v>9576</v>
      </c>
      <c r="B859" s="30" t="s">
        <v>923</v>
      </c>
      <c r="C859" s="31" t="s">
        <v>9577</v>
      </c>
      <c r="D859" s="31">
        <v>8531</v>
      </c>
      <c r="E859" s="49" t="s">
        <v>2623</v>
      </c>
      <c r="F859" s="327" t="s">
        <v>2624</v>
      </c>
      <c r="G859" s="1073">
        <v>45466.30972222222</v>
      </c>
      <c r="H859" s="30"/>
    </row>
    <row r="860" spans="1:8" x14ac:dyDescent="0.25">
      <c r="A860" s="30" t="s">
        <v>9576</v>
      </c>
      <c r="B860" s="30" t="s">
        <v>923</v>
      </c>
      <c r="C860" s="31" t="s">
        <v>9577</v>
      </c>
      <c r="D860" s="31">
        <v>8531</v>
      </c>
      <c r="E860" s="49" t="s">
        <v>2640</v>
      </c>
      <c r="F860" s="327" t="s">
        <v>2641</v>
      </c>
      <c r="G860" s="1073">
        <v>45466.30972222222</v>
      </c>
      <c r="H860" s="30"/>
    </row>
    <row r="861" spans="1:8" x14ac:dyDescent="0.25">
      <c r="A861" s="30" t="s">
        <v>9576</v>
      </c>
      <c r="B861" s="30" t="s">
        <v>923</v>
      </c>
      <c r="C861" s="31" t="s">
        <v>9577</v>
      </c>
      <c r="D861" s="31">
        <v>8531</v>
      </c>
      <c r="E861" s="49" t="s">
        <v>2657</v>
      </c>
      <c r="F861" s="327" t="s">
        <v>2658</v>
      </c>
      <c r="G861" s="1073">
        <v>45466.30972222222</v>
      </c>
      <c r="H861" s="30"/>
    </row>
    <row r="862" spans="1:8" x14ac:dyDescent="0.25">
      <c r="A862" s="30" t="s">
        <v>9576</v>
      </c>
      <c r="B862" s="30" t="s">
        <v>923</v>
      </c>
      <c r="C862" s="31" t="s">
        <v>9577</v>
      </c>
      <c r="D862" s="31">
        <v>8531</v>
      </c>
      <c r="E862" s="49" t="s">
        <v>2674</v>
      </c>
      <c r="F862" s="327" t="s">
        <v>2675</v>
      </c>
      <c r="G862" s="1073">
        <v>45466.30972222222</v>
      </c>
      <c r="H862" s="30"/>
    </row>
    <row r="863" spans="1:8" x14ac:dyDescent="0.25">
      <c r="A863" s="30" t="s">
        <v>9576</v>
      </c>
      <c r="B863" s="30" t="s">
        <v>923</v>
      </c>
      <c r="C863" s="31" t="s">
        <v>9577</v>
      </c>
      <c r="D863" s="31">
        <v>8531</v>
      </c>
      <c r="E863" s="49" t="s">
        <v>2691</v>
      </c>
      <c r="F863" s="327" t="s">
        <v>2692</v>
      </c>
      <c r="G863" s="1073">
        <v>45466.30972222222</v>
      </c>
      <c r="H863" s="30"/>
    </row>
    <row r="864" spans="1:8" x14ac:dyDescent="0.25">
      <c r="A864" s="30" t="s">
        <v>9576</v>
      </c>
      <c r="B864" s="30" t="s">
        <v>923</v>
      </c>
      <c r="C864" s="31" t="s">
        <v>9577</v>
      </c>
      <c r="D864" s="31">
        <v>8531</v>
      </c>
      <c r="E864" s="49" t="s">
        <v>2708</v>
      </c>
      <c r="F864" s="327" t="s">
        <v>2709</v>
      </c>
      <c r="G864" s="1073">
        <v>45466.30972222222</v>
      </c>
      <c r="H864" s="30"/>
    </row>
    <row r="865" spans="1:8" x14ac:dyDescent="0.25">
      <c r="A865" s="30" t="s">
        <v>9576</v>
      </c>
      <c r="B865" s="30" t="s">
        <v>923</v>
      </c>
      <c r="C865" s="31" t="s">
        <v>9577</v>
      </c>
      <c r="D865" s="31">
        <v>8531</v>
      </c>
      <c r="E865" s="49" t="s">
        <v>1074</v>
      </c>
      <c r="F865" s="327" t="s">
        <v>1075</v>
      </c>
      <c r="G865" s="1073">
        <v>45466.30972222222</v>
      </c>
      <c r="H865" s="30"/>
    </row>
    <row r="866" spans="1:8" x14ac:dyDescent="0.25">
      <c r="A866" s="30" t="s">
        <v>9576</v>
      </c>
      <c r="B866" s="30" t="s">
        <v>923</v>
      </c>
      <c r="C866" s="31" t="s">
        <v>9577</v>
      </c>
      <c r="D866" s="31">
        <v>8531</v>
      </c>
      <c r="E866" s="49" t="s">
        <v>2725</v>
      </c>
      <c r="F866" s="327" t="s">
        <v>2726</v>
      </c>
      <c r="G866" s="1073">
        <v>45466.30972222222</v>
      </c>
      <c r="H866" s="30"/>
    </row>
    <row r="867" spans="1:8" x14ac:dyDescent="0.25">
      <c r="A867" s="30" t="s">
        <v>9576</v>
      </c>
      <c r="B867" s="30" t="s">
        <v>923</v>
      </c>
      <c r="C867" s="31" t="s">
        <v>9577</v>
      </c>
      <c r="D867" s="31">
        <v>8531</v>
      </c>
      <c r="E867" s="49" t="s">
        <v>2742</v>
      </c>
      <c r="F867" s="327" t="s">
        <v>2743</v>
      </c>
      <c r="G867" s="1073">
        <v>45466.30972222222</v>
      </c>
      <c r="H867" s="30"/>
    </row>
    <row r="868" spans="1:8" x14ac:dyDescent="0.25">
      <c r="A868" s="30" t="s">
        <v>9576</v>
      </c>
      <c r="B868" s="30" t="s">
        <v>923</v>
      </c>
      <c r="C868" s="31" t="s">
        <v>9577</v>
      </c>
      <c r="D868" s="31">
        <v>8531</v>
      </c>
      <c r="E868" s="49" t="s">
        <v>2759</v>
      </c>
      <c r="F868" s="327" t="s">
        <v>2760</v>
      </c>
      <c r="G868" s="1073">
        <v>45466.30972222222</v>
      </c>
      <c r="H868" s="30"/>
    </row>
    <row r="869" spans="1:8" x14ac:dyDescent="0.25">
      <c r="A869" s="30" t="s">
        <v>9576</v>
      </c>
      <c r="B869" s="30" t="s">
        <v>923</v>
      </c>
      <c r="C869" s="31" t="s">
        <v>9577</v>
      </c>
      <c r="D869" s="31">
        <v>8531</v>
      </c>
      <c r="E869" s="49" t="s">
        <v>2776</v>
      </c>
      <c r="F869" s="327" t="s">
        <v>2777</v>
      </c>
      <c r="G869" s="1073">
        <v>45466.30972222222</v>
      </c>
      <c r="H869" s="30"/>
    </row>
    <row r="870" spans="1:8" x14ac:dyDescent="0.25">
      <c r="A870" s="30" t="s">
        <v>9576</v>
      </c>
      <c r="B870" s="30" t="s">
        <v>923</v>
      </c>
      <c r="C870" s="31" t="s">
        <v>9577</v>
      </c>
      <c r="D870" s="31">
        <v>8531</v>
      </c>
      <c r="E870" s="49" t="s">
        <v>2793</v>
      </c>
      <c r="F870" s="327" t="s">
        <v>2794</v>
      </c>
      <c r="G870" s="1073">
        <v>45466.30972222222</v>
      </c>
      <c r="H870" s="30"/>
    </row>
    <row r="871" spans="1:8" x14ac:dyDescent="0.25">
      <c r="A871" s="30" t="s">
        <v>9576</v>
      </c>
      <c r="B871" s="30" t="s">
        <v>923</v>
      </c>
      <c r="C871" s="31" t="s">
        <v>9577</v>
      </c>
      <c r="D871" s="31">
        <v>8531</v>
      </c>
      <c r="E871" s="49" t="s">
        <v>2810</v>
      </c>
      <c r="F871" s="327" t="s">
        <v>2811</v>
      </c>
      <c r="G871" s="1073">
        <v>45466.30972222222</v>
      </c>
      <c r="H871" s="30"/>
    </row>
    <row r="872" spans="1:8" x14ac:dyDescent="0.25">
      <c r="A872" s="30" t="s">
        <v>9576</v>
      </c>
      <c r="B872" s="30" t="s">
        <v>923</v>
      </c>
      <c r="C872" s="31" t="s">
        <v>9577</v>
      </c>
      <c r="D872" s="31">
        <v>8531</v>
      </c>
      <c r="E872" s="49" t="s">
        <v>2827</v>
      </c>
      <c r="F872" s="327" t="s">
        <v>2828</v>
      </c>
      <c r="G872" s="1073">
        <v>45466.30972222222</v>
      </c>
      <c r="H872" s="30"/>
    </row>
    <row r="873" spans="1:8" x14ac:dyDescent="0.25">
      <c r="A873" s="30" t="s">
        <v>9576</v>
      </c>
      <c r="B873" s="30" t="s">
        <v>923</v>
      </c>
      <c r="C873" s="31" t="s">
        <v>9577</v>
      </c>
      <c r="D873" s="31">
        <v>8531</v>
      </c>
      <c r="E873" s="49" t="s">
        <v>2844</v>
      </c>
      <c r="F873" s="327" t="s">
        <v>2845</v>
      </c>
      <c r="G873" s="1073">
        <v>45466.30972222222</v>
      </c>
      <c r="H873" s="30"/>
    </row>
    <row r="874" spans="1:8" x14ac:dyDescent="0.25">
      <c r="A874" s="30" t="s">
        <v>9576</v>
      </c>
      <c r="B874" s="30" t="s">
        <v>923</v>
      </c>
      <c r="C874" s="31" t="s">
        <v>9577</v>
      </c>
      <c r="D874" s="31">
        <v>8531</v>
      </c>
      <c r="E874" s="49" t="s">
        <v>2861</v>
      </c>
      <c r="F874" s="327" t="s">
        <v>2862</v>
      </c>
      <c r="G874" s="1073">
        <v>45466.30972222222</v>
      </c>
      <c r="H874" s="30"/>
    </row>
    <row r="875" spans="1:8" x14ac:dyDescent="0.25">
      <c r="A875" s="30" t="s">
        <v>9576</v>
      </c>
      <c r="B875" s="30" t="s">
        <v>923</v>
      </c>
      <c r="C875" s="31" t="s">
        <v>9577</v>
      </c>
      <c r="D875" s="31">
        <v>8531</v>
      </c>
      <c r="E875" s="49" t="s">
        <v>2878</v>
      </c>
      <c r="F875" s="327" t="s">
        <v>2879</v>
      </c>
      <c r="G875" s="1073">
        <v>45466.30972222222</v>
      </c>
      <c r="H875" s="30"/>
    </row>
    <row r="876" spans="1:8" x14ac:dyDescent="0.25">
      <c r="A876" s="30" t="s">
        <v>9576</v>
      </c>
      <c r="B876" s="30" t="s">
        <v>923</v>
      </c>
      <c r="C876" s="31" t="s">
        <v>9577</v>
      </c>
      <c r="D876" s="31">
        <v>8531</v>
      </c>
      <c r="E876" s="49" t="s">
        <v>809</v>
      </c>
      <c r="F876" s="327" t="s">
        <v>1089</v>
      </c>
      <c r="G876" s="1073">
        <v>45466.30972222222</v>
      </c>
      <c r="H876" s="30"/>
    </row>
    <row r="877" spans="1:8" x14ac:dyDescent="0.25">
      <c r="A877" s="30" t="s">
        <v>9576</v>
      </c>
      <c r="B877" s="30" t="s">
        <v>923</v>
      </c>
      <c r="C877" s="31" t="s">
        <v>9577</v>
      </c>
      <c r="D877" s="31">
        <v>8531</v>
      </c>
      <c r="E877" s="49" t="s">
        <v>2895</v>
      </c>
      <c r="F877" s="327" t="s">
        <v>2896</v>
      </c>
      <c r="G877" s="1073">
        <v>45466.30972222222</v>
      </c>
      <c r="H877" s="30"/>
    </row>
    <row r="878" spans="1:8" x14ac:dyDescent="0.25">
      <c r="A878" s="30" t="s">
        <v>9576</v>
      </c>
      <c r="B878" s="30" t="s">
        <v>923</v>
      </c>
      <c r="C878" s="31" t="s">
        <v>9577</v>
      </c>
      <c r="D878" s="31">
        <v>8531</v>
      </c>
      <c r="E878" s="49" t="s">
        <v>2912</v>
      </c>
      <c r="F878" s="327" t="s">
        <v>2913</v>
      </c>
      <c r="G878" s="1073">
        <v>45466.30972222222</v>
      </c>
      <c r="H878" s="30"/>
    </row>
    <row r="879" spans="1:8" x14ac:dyDescent="0.25">
      <c r="A879" s="30" t="s">
        <v>9576</v>
      </c>
      <c r="B879" s="30" t="s">
        <v>923</v>
      </c>
      <c r="C879" s="31" t="s">
        <v>9577</v>
      </c>
      <c r="D879" s="31">
        <v>8531</v>
      </c>
      <c r="E879" s="49" t="s">
        <v>2929</v>
      </c>
      <c r="F879" s="327" t="s">
        <v>2930</v>
      </c>
      <c r="G879" s="1073">
        <v>45466.30972222222</v>
      </c>
      <c r="H879" s="30"/>
    </row>
    <row r="880" spans="1:8" x14ac:dyDescent="0.25">
      <c r="A880" s="30" t="s">
        <v>9576</v>
      </c>
      <c r="B880" s="30" t="s">
        <v>923</v>
      </c>
      <c r="C880" s="31" t="s">
        <v>9577</v>
      </c>
      <c r="D880" s="31">
        <v>8531</v>
      </c>
      <c r="E880" s="49" t="s">
        <v>2946</v>
      </c>
      <c r="F880" s="327" t="s">
        <v>2947</v>
      </c>
      <c r="G880" s="1073">
        <v>45466.30972222222</v>
      </c>
      <c r="H880" s="30"/>
    </row>
    <row r="881" spans="1:8" x14ac:dyDescent="0.25">
      <c r="A881" s="30" t="s">
        <v>9576</v>
      </c>
      <c r="B881" s="30" t="s">
        <v>923</v>
      </c>
      <c r="C881" s="31" t="s">
        <v>9577</v>
      </c>
      <c r="D881" s="31">
        <v>8531</v>
      </c>
      <c r="E881" s="49" t="s">
        <v>2963</v>
      </c>
      <c r="F881" s="327" t="s">
        <v>2964</v>
      </c>
      <c r="G881" s="1073">
        <v>45466.30972222222</v>
      </c>
      <c r="H881" s="30"/>
    </row>
    <row r="882" spans="1:8" x14ac:dyDescent="0.25">
      <c r="A882" s="30" t="s">
        <v>9576</v>
      </c>
      <c r="B882" s="30" t="s">
        <v>923</v>
      </c>
      <c r="C882" s="31" t="s">
        <v>9577</v>
      </c>
      <c r="D882" s="31">
        <v>8531</v>
      </c>
      <c r="E882" s="49" t="s">
        <v>2980</v>
      </c>
      <c r="F882" s="327" t="s">
        <v>2981</v>
      </c>
      <c r="G882" s="1073">
        <v>45466.30972222222</v>
      </c>
      <c r="H882" s="30"/>
    </row>
    <row r="883" spans="1:8" x14ac:dyDescent="0.25">
      <c r="A883" s="30" t="s">
        <v>9576</v>
      </c>
      <c r="B883" s="30" t="s">
        <v>923</v>
      </c>
      <c r="C883" s="31" t="s">
        <v>9577</v>
      </c>
      <c r="D883" s="31">
        <v>8531</v>
      </c>
      <c r="E883" s="49" t="s">
        <v>2997</v>
      </c>
      <c r="F883" s="327" t="s">
        <v>2998</v>
      </c>
      <c r="G883" s="1073">
        <v>45466.30972222222</v>
      </c>
      <c r="H883" s="30"/>
    </row>
    <row r="884" spans="1:8" x14ac:dyDescent="0.25">
      <c r="A884" s="30" t="s">
        <v>9576</v>
      </c>
      <c r="B884" s="30" t="s">
        <v>923</v>
      </c>
      <c r="C884" s="31" t="s">
        <v>9577</v>
      </c>
      <c r="D884" s="31">
        <v>8531</v>
      </c>
      <c r="E884" s="49" t="s">
        <v>3014</v>
      </c>
      <c r="F884" s="327" t="s">
        <v>3015</v>
      </c>
      <c r="G884" s="1073">
        <v>45466.30972222222</v>
      </c>
      <c r="H884" s="30"/>
    </row>
    <row r="885" spans="1:8" x14ac:dyDescent="0.25">
      <c r="A885" s="30" t="s">
        <v>9576</v>
      </c>
      <c r="B885" s="30" t="s">
        <v>923</v>
      </c>
      <c r="C885" s="31" t="s">
        <v>9577</v>
      </c>
      <c r="D885" s="31">
        <v>8531</v>
      </c>
      <c r="E885" s="49" t="s">
        <v>3031</v>
      </c>
      <c r="F885" s="327" t="s">
        <v>3032</v>
      </c>
      <c r="G885" s="1073">
        <v>45466.30972222222</v>
      </c>
      <c r="H885" s="30"/>
    </row>
    <row r="886" spans="1:8" x14ac:dyDescent="0.25">
      <c r="A886" s="30" t="s">
        <v>9576</v>
      </c>
      <c r="B886" s="30" t="s">
        <v>923</v>
      </c>
      <c r="C886" s="31" t="s">
        <v>9577</v>
      </c>
      <c r="D886" s="31">
        <v>8531</v>
      </c>
      <c r="E886" s="49" t="s">
        <v>3048</v>
      </c>
      <c r="F886" s="327" t="s">
        <v>3049</v>
      </c>
      <c r="G886" s="1073">
        <v>45466.30972222222</v>
      </c>
      <c r="H886" s="30"/>
    </row>
    <row r="887" spans="1:8" x14ac:dyDescent="0.25">
      <c r="A887" s="30" t="s">
        <v>9576</v>
      </c>
      <c r="B887" s="30" t="s">
        <v>923</v>
      </c>
      <c r="C887" s="31" t="s">
        <v>9577</v>
      </c>
      <c r="D887" s="31">
        <v>8531</v>
      </c>
      <c r="E887" s="49" t="s">
        <v>812</v>
      </c>
      <c r="F887" s="327" t="s">
        <v>1102</v>
      </c>
      <c r="G887" s="1073">
        <v>45466.30972222222</v>
      </c>
      <c r="H887" s="30"/>
    </row>
    <row r="888" spans="1:8" x14ac:dyDescent="0.25">
      <c r="A888" s="30" t="s">
        <v>9576</v>
      </c>
      <c r="B888" s="30" t="s">
        <v>923</v>
      </c>
      <c r="C888" s="31" t="s">
        <v>9577</v>
      </c>
      <c r="D888" s="31">
        <v>8531</v>
      </c>
      <c r="E888" s="49" t="s">
        <v>3065</v>
      </c>
      <c r="F888" s="327" t="s">
        <v>3066</v>
      </c>
      <c r="G888" s="1073">
        <v>45466.30972222222</v>
      </c>
      <c r="H888" s="30"/>
    </row>
    <row r="889" spans="1:8" x14ac:dyDescent="0.25">
      <c r="A889" s="30" t="s">
        <v>9576</v>
      </c>
      <c r="B889" s="30" t="s">
        <v>923</v>
      </c>
      <c r="C889" s="31" t="s">
        <v>9577</v>
      </c>
      <c r="D889" s="31">
        <v>8531</v>
      </c>
      <c r="E889" s="49" t="s">
        <v>3082</v>
      </c>
      <c r="F889" s="327" t="s">
        <v>3083</v>
      </c>
      <c r="G889" s="1073">
        <v>45466.30972222222</v>
      </c>
      <c r="H889" s="30"/>
    </row>
    <row r="890" spans="1:8" x14ac:dyDescent="0.25">
      <c r="A890" s="30" t="s">
        <v>9576</v>
      </c>
      <c r="B890" s="30" t="s">
        <v>923</v>
      </c>
      <c r="C890" s="31" t="s">
        <v>9577</v>
      </c>
      <c r="D890" s="31">
        <v>8531</v>
      </c>
      <c r="E890" s="49" t="s">
        <v>3099</v>
      </c>
      <c r="F890" s="327" t="s">
        <v>3100</v>
      </c>
      <c r="G890" s="1073">
        <v>45466.30972222222</v>
      </c>
      <c r="H890" s="30"/>
    </row>
    <row r="891" spans="1:8" x14ac:dyDescent="0.25">
      <c r="A891" s="30" t="s">
        <v>9576</v>
      </c>
      <c r="B891" s="30" t="s">
        <v>923</v>
      </c>
      <c r="C891" s="31" t="s">
        <v>9577</v>
      </c>
      <c r="D891" s="31">
        <v>8531</v>
      </c>
      <c r="E891" s="49" t="s">
        <v>3116</v>
      </c>
      <c r="F891" s="327" t="s">
        <v>3117</v>
      </c>
      <c r="G891" s="1073">
        <v>45466.30972222222</v>
      </c>
      <c r="H891" s="30"/>
    </row>
    <row r="892" spans="1:8" x14ac:dyDescent="0.25">
      <c r="A892" s="30" t="s">
        <v>9576</v>
      </c>
      <c r="B892" s="30" t="s">
        <v>923</v>
      </c>
      <c r="C892" s="31" t="s">
        <v>9577</v>
      </c>
      <c r="D892" s="31">
        <v>8531</v>
      </c>
      <c r="E892" s="49" t="s">
        <v>3133</v>
      </c>
      <c r="F892" s="327" t="s">
        <v>3134</v>
      </c>
      <c r="G892" s="1073">
        <v>45466.30972222222</v>
      </c>
      <c r="H892" s="30"/>
    </row>
    <row r="893" spans="1:8" x14ac:dyDescent="0.25">
      <c r="A893" s="30" t="s">
        <v>9576</v>
      </c>
      <c r="B893" s="30" t="s">
        <v>923</v>
      </c>
      <c r="C893" s="31" t="s">
        <v>9577</v>
      </c>
      <c r="D893" s="31">
        <v>8531</v>
      </c>
      <c r="E893" s="49" t="s">
        <v>3150</v>
      </c>
      <c r="F893" s="327" t="s">
        <v>3151</v>
      </c>
      <c r="G893" s="1073">
        <v>45466.30972222222</v>
      </c>
      <c r="H893" s="30"/>
    </row>
    <row r="894" spans="1:8" x14ac:dyDescent="0.25">
      <c r="A894" s="30" t="s">
        <v>9576</v>
      </c>
      <c r="B894" s="30" t="s">
        <v>923</v>
      </c>
      <c r="C894" s="31" t="s">
        <v>9577</v>
      </c>
      <c r="D894" s="31">
        <v>8531</v>
      </c>
      <c r="E894" s="49" t="s">
        <v>3167</v>
      </c>
      <c r="F894" s="327" t="s">
        <v>3168</v>
      </c>
      <c r="G894" s="1073">
        <v>45466.30972222222</v>
      </c>
      <c r="H894" s="30"/>
    </row>
    <row r="895" spans="1:8" x14ac:dyDescent="0.25">
      <c r="A895" s="30" t="s">
        <v>9576</v>
      </c>
      <c r="B895" s="30" t="s">
        <v>923</v>
      </c>
      <c r="C895" s="31" t="s">
        <v>9577</v>
      </c>
      <c r="D895" s="31">
        <v>8531</v>
      </c>
      <c r="E895" s="49" t="s">
        <v>3184</v>
      </c>
      <c r="F895" s="327" t="s">
        <v>3185</v>
      </c>
      <c r="G895" s="1073">
        <v>45466.30972222222</v>
      </c>
      <c r="H895" s="30"/>
    </row>
    <row r="896" spans="1:8" x14ac:dyDescent="0.25">
      <c r="A896" s="30" t="s">
        <v>9576</v>
      </c>
      <c r="B896" s="30" t="s">
        <v>923</v>
      </c>
      <c r="C896" s="31" t="s">
        <v>9577</v>
      </c>
      <c r="D896" s="31">
        <v>8531</v>
      </c>
      <c r="E896" s="49" t="s">
        <v>3201</v>
      </c>
      <c r="F896" s="327" t="s">
        <v>3202</v>
      </c>
      <c r="G896" s="1073">
        <v>45466.30972222222</v>
      </c>
      <c r="H896" s="30"/>
    </row>
    <row r="897" spans="1:8" x14ac:dyDescent="0.25">
      <c r="A897" s="30" t="s">
        <v>9576</v>
      </c>
      <c r="B897" s="30" t="s">
        <v>923</v>
      </c>
      <c r="C897" s="31" t="s">
        <v>9577</v>
      </c>
      <c r="D897" s="31">
        <v>8531</v>
      </c>
      <c r="E897" s="49" t="s">
        <v>3218</v>
      </c>
      <c r="F897" s="327" t="s">
        <v>3219</v>
      </c>
      <c r="G897" s="1073">
        <v>45466.30972222222</v>
      </c>
      <c r="H897" s="30"/>
    </row>
    <row r="898" spans="1:8" x14ac:dyDescent="0.25">
      <c r="A898" s="30" t="s">
        <v>9576</v>
      </c>
      <c r="B898" s="30" t="s">
        <v>923</v>
      </c>
      <c r="C898" s="31" t="s">
        <v>9577</v>
      </c>
      <c r="D898" s="31">
        <v>8531</v>
      </c>
      <c r="E898" s="49" t="s">
        <v>817</v>
      </c>
      <c r="F898" s="327" t="s">
        <v>1115</v>
      </c>
      <c r="G898" s="1073">
        <v>45466.30972222222</v>
      </c>
      <c r="H898" s="30"/>
    </row>
    <row r="899" spans="1:8" x14ac:dyDescent="0.25">
      <c r="A899" s="30" t="s">
        <v>9576</v>
      </c>
      <c r="B899" s="30" t="s">
        <v>923</v>
      </c>
      <c r="C899" s="31" t="s">
        <v>9577</v>
      </c>
      <c r="D899" s="31">
        <v>8531</v>
      </c>
      <c r="E899" s="49" t="s">
        <v>3235</v>
      </c>
      <c r="F899" s="327" t="s">
        <v>3236</v>
      </c>
      <c r="G899" s="1073">
        <v>45466.30972222222</v>
      </c>
      <c r="H899" s="30"/>
    </row>
    <row r="900" spans="1:8" x14ac:dyDescent="0.25">
      <c r="A900" s="30" t="s">
        <v>9576</v>
      </c>
      <c r="B900" s="30" t="s">
        <v>923</v>
      </c>
      <c r="C900" s="31" t="s">
        <v>9577</v>
      </c>
      <c r="D900" s="31">
        <v>8531</v>
      </c>
      <c r="E900" s="49" t="s">
        <v>3252</v>
      </c>
      <c r="F900" s="327" t="s">
        <v>3253</v>
      </c>
      <c r="G900" s="1073">
        <v>45466.30972222222</v>
      </c>
      <c r="H900" s="30"/>
    </row>
    <row r="901" spans="1:8" x14ac:dyDescent="0.25">
      <c r="A901" s="30" t="s">
        <v>9576</v>
      </c>
      <c r="B901" s="30" t="s">
        <v>923</v>
      </c>
      <c r="C901" s="31" t="s">
        <v>9577</v>
      </c>
      <c r="D901" s="31">
        <v>8531</v>
      </c>
      <c r="E901" s="49" t="s">
        <v>3269</v>
      </c>
      <c r="F901" s="327" t="s">
        <v>3270</v>
      </c>
      <c r="G901" s="1073">
        <v>45466.30972222222</v>
      </c>
      <c r="H901" s="30"/>
    </row>
    <row r="902" spans="1:8" x14ac:dyDescent="0.25">
      <c r="A902" s="30" t="s">
        <v>9576</v>
      </c>
      <c r="B902" s="30" t="s">
        <v>923</v>
      </c>
      <c r="C902" s="31" t="s">
        <v>9577</v>
      </c>
      <c r="D902" s="31">
        <v>8531</v>
      </c>
      <c r="E902" s="49" t="s">
        <v>3286</v>
      </c>
      <c r="F902" s="327" t="s">
        <v>3287</v>
      </c>
      <c r="G902" s="1073">
        <v>45466.30972222222</v>
      </c>
      <c r="H902" s="30"/>
    </row>
    <row r="903" spans="1:8" x14ac:dyDescent="0.25">
      <c r="A903" s="30" t="s">
        <v>9576</v>
      </c>
      <c r="B903" s="30" t="s">
        <v>923</v>
      </c>
      <c r="C903" s="31" t="s">
        <v>9577</v>
      </c>
      <c r="D903" s="31">
        <v>8531</v>
      </c>
      <c r="E903" s="49" t="s">
        <v>3303</v>
      </c>
      <c r="F903" s="327" t="s">
        <v>3304</v>
      </c>
      <c r="G903" s="1073">
        <v>45466.30972222222</v>
      </c>
      <c r="H903" s="30"/>
    </row>
    <row r="904" spans="1:8" x14ac:dyDescent="0.25">
      <c r="A904" s="30" t="s">
        <v>9576</v>
      </c>
      <c r="B904" s="30" t="s">
        <v>923</v>
      </c>
      <c r="C904" s="31" t="s">
        <v>9577</v>
      </c>
      <c r="D904" s="31">
        <v>8531</v>
      </c>
      <c r="E904" s="49" t="s">
        <v>3320</v>
      </c>
      <c r="F904" s="327" t="s">
        <v>3321</v>
      </c>
      <c r="G904" s="1073">
        <v>45466.30972222222</v>
      </c>
      <c r="H904" s="30"/>
    </row>
    <row r="905" spans="1:8" x14ac:dyDescent="0.25">
      <c r="A905" s="30" t="s">
        <v>9576</v>
      </c>
      <c r="B905" s="30" t="s">
        <v>923</v>
      </c>
      <c r="C905" s="31" t="s">
        <v>9577</v>
      </c>
      <c r="D905" s="31">
        <v>8531</v>
      </c>
      <c r="E905" s="49" t="s">
        <v>3337</v>
      </c>
      <c r="F905" s="327" t="s">
        <v>3338</v>
      </c>
      <c r="G905" s="1073">
        <v>45466.30972222222</v>
      </c>
      <c r="H905" s="30"/>
    </row>
    <row r="906" spans="1:8" x14ac:dyDescent="0.25">
      <c r="A906" s="30" t="s">
        <v>9576</v>
      </c>
      <c r="B906" s="30" t="s">
        <v>923</v>
      </c>
      <c r="C906" s="31" t="s">
        <v>9577</v>
      </c>
      <c r="D906" s="31">
        <v>8531</v>
      </c>
      <c r="E906" s="49" t="s">
        <v>3354</v>
      </c>
      <c r="F906" s="327" t="s">
        <v>3355</v>
      </c>
      <c r="G906" s="1073">
        <v>45466.30972222222</v>
      </c>
      <c r="H906" s="30"/>
    </row>
    <row r="907" spans="1:8" x14ac:dyDescent="0.25">
      <c r="A907" s="30" t="s">
        <v>9576</v>
      </c>
      <c r="B907" s="30" t="s">
        <v>923</v>
      </c>
      <c r="C907" s="31" t="s">
        <v>9577</v>
      </c>
      <c r="D907" s="31">
        <v>8531</v>
      </c>
      <c r="E907" s="49" t="s">
        <v>3371</v>
      </c>
      <c r="F907" s="327" t="s">
        <v>3372</v>
      </c>
      <c r="G907" s="1073">
        <v>45466.30972222222</v>
      </c>
      <c r="H907" s="30"/>
    </row>
    <row r="908" spans="1:8" x14ac:dyDescent="0.25">
      <c r="A908" s="30" t="s">
        <v>9576</v>
      </c>
      <c r="B908" s="30" t="s">
        <v>923</v>
      </c>
      <c r="C908" s="31" t="s">
        <v>9577</v>
      </c>
      <c r="D908" s="31">
        <v>8531</v>
      </c>
      <c r="E908" s="49" t="s">
        <v>3388</v>
      </c>
      <c r="F908" s="327" t="s">
        <v>3389</v>
      </c>
      <c r="G908" s="1073">
        <v>45466.30972222222</v>
      </c>
      <c r="H908" s="30"/>
    </row>
    <row r="909" spans="1:8" x14ac:dyDescent="0.25">
      <c r="A909" s="30" t="s">
        <v>9576</v>
      </c>
      <c r="B909" s="30" t="s">
        <v>923</v>
      </c>
      <c r="C909" s="31" t="s">
        <v>9577</v>
      </c>
      <c r="D909" s="31">
        <v>8531</v>
      </c>
      <c r="E909" s="49" t="s">
        <v>821</v>
      </c>
      <c r="F909" s="327" t="s">
        <v>1128</v>
      </c>
      <c r="G909" s="1073">
        <v>45466.30972222222</v>
      </c>
      <c r="H909" s="30"/>
    </row>
    <row r="910" spans="1:8" x14ac:dyDescent="0.25">
      <c r="A910" s="30" t="s">
        <v>9576</v>
      </c>
      <c r="B910" s="30" t="s">
        <v>923</v>
      </c>
      <c r="C910" s="31" t="s">
        <v>9577</v>
      </c>
      <c r="D910" s="31">
        <v>8531</v>
      </c>
      <c r="E910" s="49" t="s">
        <v>3405</v>
      </c>
      <c r="F910" s="327" t="s">
        <v>3406</v>
      </c>
      <c r="G910" s="1073">
        <v>45466.30972222222</v>
      </c>
      <c r="H910" s="30"/>
    </row>
    <row r="911" spans="1:8" x14ac:dyDescent="0.25">
      <c r="A911" s="30" t="s">
        <v>9576</v>
      </c>
      <c r="B911" s="30" t="s">
        <v>923</v>
      </c>
      <c r="C911" s="31" t="s">
        <v>9577</v>
      </c>
      <c r="D911" s="31">
        <v>8531</v>
      </c>
      <c r="E911" s="49" t="s">
        <v>3422</v>
      </c>
      <c r="F911" s="327" t="s">
        <v>3423</v>
      </c>
      <c r="G911" s="1073">
        <v>45466.30972222222</v>
      </c>
      <c r="H911" s="30"/>
    </row>
    <row r="912" spans="1:8" x14ac:dyDescent="0.25">
      <c r="A912" s="30" t="s">
        <v>9576</v>
      </c>
      <c r="B912" s="30" t="s">
        <v>923</v>
      </c>
      <c r="C912" s="31" t="s">
        <v>9577</v>
      </c>
      <c r="D912" s="31">
        <v>8531</v>
      </c>
      <c r="E912" s="49" t="s">
        <v>3439</v>
      </c>
      <c r="F912" s="327" t="s">
        <v>3440</v>
      </c>
      <c r="G912" s="1073">
        <v>45466.30972222222</v>
      </c>
      <c r="H912" s="30"/>
    </row>
    <row r="913" spans="1:8" x14ac:dyDescent="0.25">
      <c r="A913" s="30" t="s">
        <v>9576</v>
      </c>
      <c r="B913" s="30" t="s">
        <v>923</v>
      </c>
      <c r="C913" s="31" t="s">
        <v>9577</v>
      </c>
      <c r="D913" s="31">
        <v>8531</v>
      </c>
      <c r="E913" s="49" t="s">
        <v>3456</v>
      </c>
      <c r="F913" s="327" t="s">
        <v>3457</v>
      </c>
      <c r="G913" s="1073">
        <v>45466.30972222222</v>
      </c>
      <c r="H913" s="30"/>
    </row>
    <row r="914" spans="1:8" x14ac:dyDescent="0.25">
      <c r="A914" s="30" t="s">
        <v>9576</v>
      </c>
      <c r="B914" s="30" t="s">
        <v>923</v>
      </c>
      <c r="C914" s="31" t="s">
        <v>9577</v>
      </c>
      <c r="D914" s="31">
        <v>8531</v>
      </c>
      <c r="E914" s="49" t="s">
        <v>3473</v>
      </c>
      <c r="F914" s="327" t="s">
        <v>3474</v>
      </c>
      <c r="G914" s="1073">
        <v>45466.30972222222</v>
      </c>
      <c r="H914" s="30"/>
    </row>
    <row r="915" spans="1:8" x14ac:dyDescent="0.25">
      <c r="A915" s="30" t="s">
        <v>9576</v>
      </c>
      <c r="B915" s="30" t="s">
        <v>923</v>
      </c>
      <c r="C915" s="31" t="s">
        <v>9577</v>
      </c>
      <c r="D915" s="31">
        <v>8531</v>
      </c>
      <c r="E915" s="49" t="s">
        <v>3490</v>
      </c>
      <c r="F915" s="327" t="s">
        <v>3491</v>
      </c>
      <c r="G915" s="1073">
        <v>45466.30972222222</v>
      </c>
      <c r="H915" s="30"/>
    </row>
    <row r="916" spans="1:8" x14ac:dyDescent="0.25">
      <c r="A916" s="30" t="s">
        <v>9576</v>
      </c>
      <c r="B916" s="30" t="s">
        <v>923</v>
      </c>
      <c r="C916" s="31" t="s">
        <v>9577</v>
      </c>
      <c r="D916" s="31">
        <v>8531</v>
      </c>
      <c r="E916" s="49" t="s">
        <v>3507</v>
      </c>
      <c r="F916" s="327" t="s">
        <v>3508</v>
      </c>
      <c r="G916" s="1073">
        <v>45466.30972222222</v>
      </c>
      <c r="H916" s="30"/>
    </row>
    <row r="917" spans="1:8" x14ac:dyDescent="0.25">
      <c r="A917" s="30" t="s">
        <v>9576</v>
      </c>
      <c r="B917" s="30" t="s">
        <v>923</v>
      </c>
      <c r="C917" s="31" t="s">
        <v>9577</v>
      </c>
      <c r="D917" s="31">
        <v>8531</v>
      </c>
      <c r="E917" s="49" t="s">
        <v>3524</v>
      </c>
      <c r="F917" s="327" t="s">
        <v>3525</v>
      </c>
      <c r="G917" s="1073">
        <v>45466.30972222222</v>
      </c>
      <c r="H917" s="30"/>
    </row>
    <row r="918" spans="1:8" x14ac:dyDescent="0.25">
      <c r="A918" s="30" t="s">
        <v>9576</v>
      </c>
      <c r="B918" s="30" t="s">
        <v>923</v>
      </c>
      <c r="C918" s="31" t="s">
        <v>9577</v>
      </c>
      <c r="D918" s="31">
        <v>8531</v>
      </c>
      <c r="E918" s="49" t="s">
        <v>3541</v>
      </c>
      <c r="F918" s="327" t="s">
        <v>3542</v>
      </c>
      <c r="G918" s="1073">
        <v>45466.30972222222</v>
      </c>
      <c r="H918" s="30"/>
    </row>
    <row r="919" spans="1:8" x14ac:dyDescent="0.25">
      <c r="A919" s="30" t="s">
        <v>9576</v>
      </c>
      <c r="B919" s="30" t="s">
        <v>923</v>
      </c>
      <c r="C919" s="31" t="s">
        <v>9577</v>
      </c>
      <c r="D919" s="31">
        <v>8531</v>
      </c>
      <c r="E919" s="49" t="s">
        <v>3558</v>
      </c>
      <c r="F919" s="327" t="s">
        <v>3559</v>
      </c>
      <c r="G919" s="1073">
        <v>45466.30972222222</v>
      </c>
      <c r="H919" s="30"/>
    </row>
    <row r="920" spans="1:8" x14ac:dyDescent="0.25">
      <c r="A920" s="30" t="s">
        <v>9576</v>
      </c>
      <c r="B920" s="30" t="s">
        <v>923</v>
      </c>
      <c r="C920" s="31" t="s">
        <v>9577</v>
      </c>
      <c r="D920" s="31">
        <v>8531</v>
      </c>
      <c r="E920" s="49" t="s">
        <v>825</v>
      </c>
      <c r="F920" s="327" t="s">
        <v>1141</v>
      </c>
      <c r="G920" s="1073">
        <v>45466.30972222222</v>
      </c>
      <c r="H920" s="30"/>
    </row>
    <row r="921" spans="1:8" x14ac:dyDescent="0.25">
      <c r="A921" s="30" t="s">
        <v>9576</v>
      </c>
      <c r="B921" s="30" t="s">
        <v>923</v>
      </c>
      <c r="C921" s="31" t="s">
        <v>9577</v>
      </c>
      <c r="D921" s="31">
        <v>8531</v>
      </c>
      <c r="E921" s="49" t="s">
        <v>3575</v>
      </c>
      <c r="F921" s="327" t="s">
        <v>3576</v>
      </c>
      <c r="G921" s="1073">
        <v>45466.30972222222</v>
      </c>
      <c r="H921" s="30"/>
    </row>
    <row r="922" spans="1:8" x14ac:dyDescent="0.25">
      <c r="A922" s="30" t="s">
        <v>9576</v>
      </c>
      <c r="B922" s="30" t="s">
        <v>923</v>
      </c>
      <c r="C922" s="31" t="s">
        <v>9577</v>
      </c>
      <c r="D922" s="31">
        <v>8531</v>
      </c>
      <c r="E922" s="49" t="s">
        <v>3592</v>
      </c>
      <c r="F922" s="327" t="s">
        <v>3593</v>
      </c>
      <c r="G922" s="1073">
        <v>45466.30972222222</v>
      </c>
      <c r="H922" s="30"/>
    </row>
    <row r="923" spans="1:8" x14ac:dyDescent="0.25">
      <c r="A923" s="30" t="s">
        <v>9576</v>
      </c>
      <c r="B923" s="30" t="s">
        <v>923</v>
      </c>
      <c r="C923" s="31" t="s">
        <v>9577</v>
      </c>
      <c r="D923" s="31">
        <v>8531</v>
      </c>
      <c r="E923" s="49" t="s">
        <v>3609</v>
      </c>
      <c r="F923" s="327" t="s">
        <v>3610</v>
      </c>
      <c r="G923" s="1073">
        <v>45466.30972222222</v>
      </c>
      <c r="H923" s="30"/>
    </row>
    <row r="924" spans="1:8" x14ac:dyDescent="0.25">
      <c r="A924" s="30" t="s">
        <v>9576</v>
      </c>
      <c r="B924" s="30" t="s">
        <v>923</v>
      </c>
      <c r="C924" s="31" t="s">
        <v>9577</v>
      </c>
      <c r="D924" s="31">
        <v>8531</v>
      </c>
      <c r="E924" s="49" t="s">
        <v>3626</v>
      </c>
      <c r="F924" s="327" t="s">
        <v>3627</v>
      </c>
      <c r="G924" s="1073">
        <v>45466.30972222222</v>
      </c>
      <c r="H924" s="30"/>
    </row>
    <row r="925" spans="1:8" x14ac:dyDescent="0.25">
      <c r="A925" s="30" t="s">
        <v>9576</v>
      </c>
      <c r="B925" s="30" t="s">
        <v>923</v>
      </c>
      <c r="C925" s="31" t="s">
        <v>9577</v>
      </c>
      <c r="D925" s="31">
        <v>8531</v>
      </c>
      <c r="E925" s="49" t="s">
        <v>3643</v>
      </c>
      <c r="F925" s="327" t="s">
        <v>3644</v>
      </c>
      <c r="G925" s="1073">
        <v>45466.30972222222</v>
      </c>
      <c r="H925" s="30"/>
    </row>
    <row r="926" spans="1:8" x14ac:dyDescent="0.25">
      <c r="A926" s="30" t="s">
        <v>9576</v>
      </c>
      <c r="B926" s="30" t="s">
        <v>923</v>
      </c>
      <c r="C926" s="31" t="s">
        <v>9577</v>
      </c>
      <c r="D926" s="31">
        <v>8531</v>
      </c>
      <c r="E926" s="49" t="s">
        <v>3660</v>
      </c>
      <c r="F926" s="327" t="s">
        <v>3661</v>
      </c>
      <c r="G926" s="1073">
        <v>45466.30972222222</v>
      </c>
      <c r="H926" s="30"/>
    </row>
    <row r="927" spans="1:8" x14ac:dyDescent="0.25">
      <c r="A927" s="30" t="s">
        <v>9576</v>
      </c>
      <c r="B927" s="30" t="s">
        <v>923</v>
      </c>
      <c r="C927" s="31" t="s">
        <v>9577</v>
      </c>
      <c r="D927" s="31">
        <v>8531</v>
      </c>
      <c r="E927" s="49" t="s">
        <v>3677</v>
      </c>
      <c r="F927" s="327" t="s">
        <v>3678</v>
      </c>
      <c r="G927" s="1073">
        <v>45466.30972222222</v>
      </c>
      <c r="H927" s="30"/>
    </row>
    <row r="928" spans="1:8" x14ac:dyDescent="0.25">
      <c r="A928" s="30" t="s">
        <v>9576</v>
      </c>
      <c r="B928" s="30" t="s">
        <v>923</v>
      </c>
      <c r="C928" s="31" t="s">
        <v>9577</v>
      </c>
      <c r="D928" s="31">
        <v>8531</v>
      </c>
      <c r="E928" s="49" t="s">
        <v>3694</v>
      </c>
      <c r="F928" s="327" t="s">
        <v>3695</v>
      </c>
      <c r="G928" s="1073">
        <v>45466.30972222222</v>
      </c>
      <c r="H928" s="30"/>
    </row>
    <row r="929" spans="1:8" x14ac:dyDescent="0.25">
      <c r="A929" s="30" t="s">
        <v>9576</v>
      </c>
      <c r="B929" s="30" t="s">
        <v>923</v>
      </c>
      <c r="C929" s="31" t="s">
        <v>9577</v>
      </c>
      <c r="D929" s="31">
        <v>8531</v>
      </c>
      <c r="E929" s="49" t="s">
        <v>3711</v>
      </c>
      <c r="F929" s="327" t="s">
        <v>3712</v>
      </c>
      <c r="G929" s="1073">
        <v>45466.30972222222</v>
      </c>
      <c r="H929" s="30"/>
    </row>
    <row r="930" spans="1:8" x14ac:dyDescent="0.25">
      <c r="A930" s="30" t="s">
        <v>9576</v>
      </c>
      <c r="B930" s="30" t="s">
        <v>923</v>
      </c>
      <c r="C930" s="31" t="s">
        <v>9577</v>
      </c>
      <c r="D930" s="31">
        <v>8531</v>
      </c>
      <c r="E930" s="49" t="s">
        <v>3728</v>
      </c>
      <c r="F930" s="327" t="s">
        <v>3729</v>
      </c>
      <c r="G930" s="1073">
        <v>45466.30972222222</v>
      </c>
      <c r="H930" s="30"/>
    </row>
    <row r="931" spans="1:8" x14ac:dyDescent="0.25">
      <c r="A931" s="30" t="s">
        <v>9576</v>
      </c>
      <c r="B931" s="30" t="s">
        <v>923</v>
      </c>
      <c r="C931" s="31" t="s">
        <v>9577</v>
      </c>
      <c r="D931" s="31">
        <v>8531</v>
      </c>
      <c r="E931" s="49" t="s">
        <v>1154</v>
      </c>
      <c r="F931" s="327" t="s">
        <v>1155</v>
      </c>
      <c r="G931" s="1073">
        <v>45466.30972222222</v>
      </c>
      <c r="H931" s="30"/>
    </row>
    <row r="932" spans="1:8" x14ac:dyDescent="0.25">
      <c r="A932" s="30" t="s">
        <v>9576</v>
      </c>
      <c r="B932" s="30" t="s">
        <v>923</v>
      </c>
      <c r="C932" s="31" t="s">
        <v>9577</v>
      </c>
      <c r="D932" s="31">
        <v>8531</v>
      </c>
      <c r="E932" s="49" t="s">
        <v>3745</v>
      </c>
      <c r="F932" s="327" t="s">
        <v>3746</v>
      </c>
      <c r="G932" s="1073">
        <v>45466.30972222222</v>
      </c>
      <c r="H932" s="30"/>
    </row>
    <row r="933" spans="1:8" x14ac:dyDescent="0.25">
      <c r="A933" s="30" t="s">
        <v>9576</v>
      </c>
      <c r="B933" s="30" t="s">
        <v>923</v>
      </c>
      <c r="C933" s="31" t="s">
        <v>9577</v>
      </c>
      <c r="D933" s="31">
        <v>8531</v>
      </c>
      <c r="E933" s="49" t="s">
        <v>3762</v>
      </c>
      <c r="F933" s="327" t="s">
        <v>3763</v>
      </c>
      <c r="G933" s="1073">
        <v>45466.30972222222</v>
      </c>
      <c r="H933" s="30"/>
    </row>
    <row r="934" spans="1:8" x14ac:dyDescent="0.25">
      <c r="A934" s="30" t="s">
        <v>9576</v>
      </c>
      <c r="B934" s="30" t="s">
        <v>923</v>
      </c>
      <c r="C934" s="31" t="s">
        <v>9577</v>
      </c>
      <c r="D934" s="31">
        <v>8531</v>
      </c>
      <c r="E934" s="49" t="s">
        <v>3779</v>
      </c>
      <c r="F934" s="327" t="s">
        <v>3780</v>
      </c>
      <c r="G934" s="1073">
        <v>45466.30972222222</v>
      </c>
      <c r="H934" s="30"/>
    </row>
    <row r="935" spans="1:8" x14ac:dyDescent="0.25">
      <c r="A935" s="30" t="s">
        <v>9576</v>
      </c>
      <c r="B935" s="30" t="s">
        <v>923</v>
      </c>
      <c r="C935" s="31" t="s">
        <v>9577</v>
      </c>
      <c r="D935" s="31">
        <v>8531</v>
      </c>
      <c r="E935" s="49" t="s">
        <v>3796</v>
      </c>
      <c r="F935" s="327" t="s">
        <v>3797</v>
      </c>
      <c r="G935" s="1073">
        <v>45466.30972222222</v>
      </c>
      <c r="H935" s="30"/>
    </row>
    <row r="936" spans="1:8" x14ac:dyDescent="0.25">
      <c r="A936" s="30" t="s">
        <v>9576</v>
      </c>
      <c r="B936" s="30" t="s">
        <v>923</v>
      </c>
      <c r="C936" s="31" t="s">
        <v>9577</v>
      </c>
      <c r="D936" s="31">
        <v>8531</v>
      </c>
      <c r="E936" s="49" t="s">
        <v>3813</v>
      </c>
      <c r="F936" s="327" t="s">
        <v>3814</v>
      </c>
      <c r="G936" s="1073">
        <v>45466.30972222222</v>
      </c>
      <c r="H936" s="30"/>
    </row>
    <row r="937" spans="1:8" x14ac:dyDescent="0.25">
      <c r="A937" s="30" t="s">
        <v>9576</v>
      </c>
      <c r="B937" s="30" t="s">
        <v>923</v>
      </c>
      <c r="C937" s="31" t="s">
        <v>9577</v>
      </c>
      <c r="D937" s="31">
        <v>8531</v>
      </c>
      <c r="E937" s="49" t="s">
        <v>3830</v>
      </c>
      <c r="F937" s="327" t="s">
        <v>3831</v>
      </c>
      <c r="G937" s="1073">
        <v>45466.30972222222</v>
      </c>
      <c r="H937" s="30"/>
    </row>
    <row r="938" spans="1:8" x14ac:dyDescent="0.25">
      <c r="A938" s="30" t="s">
        <v>9576</v>
      </c>
      <c r="B938" s="30" t="s">
        <v>923</v>
      </c>
      <c r="C938" s="31" t="s">
        <v>9577</v>
      </c>
      <c r="D938" s="31">
        <v>8531</v>
      </c>
      <c r="E938" s="49" t="s">
        <v>3847</v>
      </c>
      <c r="F938" s="327" t="s">
        <v>3848</v>
      </c>
      <c r="G938" s="1073">
        <v>45466.30972222222</v>
      </c>
      <c r="H938" s="30"/>
    </row>
    <row r="939" spans="1:8" x14ac:dyDescent="0.25">
      <c r="A939" s="30" t="s">
        <v>9576</v>
      </c>
      <c r="B939" s="30" t="s">
        <v>923</v>
      </c>
      <c r="C939" s="31" t="s">
        <v>9577</v>
      </c>
      <c r="D939" s="31">
        <v>8531</v>
      </c>
      <c r="E939" s="49" t="s">
        <v>3864</v>
      </c>
      <c r="F939" s="327" t="s">
        <v>3865</v>
      </c>
      <c r="G939" s="1073">
        <v>45466.30972222222</v>
      </c>
      <c r="H939" s="30"/>
    </row>
    <row r="940" spans="1:8" x14ac:dyDescent="0.25">
      <c r="A940" s="30" t="s">
        <v>9576</v>
      </c>
      <c r="B940" s="30" t="s">
        <v>923</v>
      </c>
      <c r="C940" s="31" t="s">
        <v>9577</v>
      </c>
      <c r="D940" s="31">
        <v>8531</v>
      </c>
      <c r="E940" s="49" t="s">
        <v>3881</v>
      </c>
      <c r="F940" s="327" t="s">
        <v>3882</v>
      </c>
      <c r="G940" s="1073">
        <v>45466.30972222222</v>
      </c>
      <c r="H940" s="30"/>
    </row>
    <row r="941" spans="1:8" x14ac:dyDescent="0.25">
      <c r="A941" s="30" t="s">
        <v>9576</v>
      </c>
      <c r="B941" s="30" t="s">
        <v>923</v>
      </c>
      <c r="C941" s="31" t="s">
        <v>9577</v>
      </c>
      <c r="D941" s="31">
        <v>8531</v>
      </c>
      <c r="E941" s="49" t="s">
        <v>3898</v>
      </c>
      <c r="F941" s="327" t="s">
        <v>3899</v>
      </c>
      <c r="G941" s="1073">
        <v>45466.30972222222</v>
      </c>
      <c r="H941" s="30"/>
    </row>
    <row r="942" spans="1:8" x14ac:dyDescent="0.25">
      <c r="A942" s="30" t="s">
        <v>9576</v>
      </c>
      <c r="B942" s="30" t="s">
        <v>923</v>
      </c>
      <c r="C942" s="31" t="s">
        <v>9577</v>
      </c>
      <c r="D942" s="31">
        <v>8531</v>
      </c>
      <c r="E942" s="49" t="s">
        <v>1169</v>
      </c>
      <c r="F942" s="327" t="s">
        <v>1170</v>
      </c>
      <c r="G942" s="1073">
        <v>45466.30972222222</v>
      </c>
      <c r="H942" s="30"/>
    </row>
    <row r="943" spans="1:8" x14ac:dyDescent="0.25">
      <c r="A943" s="30" t="s">
        <v>9576</v>
      </c>
      <c r="B943" s="30" t="s">
        <v>923</v>
      </c>
      <c r="C943" s="31" t="s">
        <v>9577</v>
      </c>
      <c r="D943" s="31">
        <v>8531</v>
      </c>
      <c r="E943" s="49" t="s">
        <v>3915</v>
      </c>
      <c r="F943" s="327" t="s">
        <v>3916</v>
      </c>
      <c r="G943" s="1073">
        <v>45466.30972222222</v>
      </c>
      <c r="H943" s="30"/>
    </row>
    <row r="944" spans="1:8" x14ac:dyDescent="0.25">
      <c r="A944" s="30" t="s">
        <v>9576</v>
      </c>
      <c r="B944" s="30" t="s">
        <v>923</v>
      </c>
      <c r="C944" s="31" t="s">
        <v>9577</v>
      </c>
      <c r="D944" s="31">
        <v>8531</v>
      </c>
      <c r="E944" s="49" t="s">
        <v>3932</v>
      </c>
      <c r="F944" s="327" t="s">
        <v>3933</v>
      </c>
      <c r="G944" s="1073">
        <v>45466.30972222222</v>
      </c>
      <c r="H944" s="30"/>
    </row>
    <row r="945" spans="1:8" x14ac:dyDescent="0.25">
      <c r="A945" s="30" t="s">
        <v>9576</v>
      </c>
      <c r="B945" s="30" t="s">
        <v>923</v>
      </c>
      <c r="C945" s="31" t="s">
        <v>9577</v>
      </c>
      <c r="D945" s="31">
        <v>8531</v>
      </c>
      <c r="E945" s="49" t="s">
        <v>3949</v>
      </c>
      <c r="F945" s="327" t="s">
        <v>3950</v>
      </c>
      <c r="G945" s="1073">
        <v>45466.30972222222</v>
      </c>
      <c r="H945" s="30"/>
    </row>
    <row r="946" spans="1:8" x14ac:dyDescent="0.25">
      <c r="A946" s="30" t="s">
        <v>9576</v>
      </c>
      <c r="B946" s="30" t="s">
        <v>923</v>
      </c>
      <c r="C946" s="31" t="s">
        <v>9577</v>
      </c>
      <c r="D946" s="31">
        <v>8531</v>
      </c>
      <c r="E946" s="49" t="s">
        <v>3966</v>
      </c>
      <c r="F946" s="327" t="s">
        <v>3967</v>
      </c>
      <c r="G946" s="1073">
        <v>45466.30972222222</v>
      </c>
      <c r="H946" s="30"/>
    </row>
    <row r="947" spans="1:8" x14ac:dyDescent="0.25">
      <c r="A947" s="30" t="s">
        <v>9576</v>
      </c>
      <c r="B947" s="30" t="s">
        <v>923</v>
      </c>
      <c r="C947" s="31" t="s">
        <v>9577</v>
      </c>
      <c r="D947" s="31">
        <v>8531</v>
      </c>
      <c r="E947" s="49" t="s">
        <v>3983</v>
      </c>
      <c r="F947" s="327" t="s">
        <v>3984</v>
      </c>
      <c r="G947" s="1073">
        <v>45466.30972222222</v>
      </c>
      <c r="H947" s="30"/>
    </row>
    <row r="948" spans="1:8" x14ac:dyDescent="0.25">
      <c r="A948" s="30" t="s">
        <v>9576</v>
      </c>
      <c r="B948" s="30" t="s">
        <v>923</v>
      </c>
      <c r="C948" s="31" t="s">
        <v>9577</v>
      </c>
      <c r="D948" s="31">
        <v>8531</v>
      </c>
      <c r="E948" s="49" t="s">
        <v>4000</v>
      </c>
      <c r="F948" s="327" t="s">
        <v>4001</v>
      </c>
      <c r="G948" s="1073">
        <v>45466.30972222222</v>
      </c>
      <c r="H948" s="30"/>
    </row>
    <row r="949" spans="1:8" x14ac:dyDescent="0.25">
      <c r="A949" s="30" t="s">
        <v>9576</v>
      </c>
      <c r="B949" s="30" t="s">
        <v>923</v>
      </c>
      <c r="C949" s="31" t="s">
        <v>9577</v>
      </c>
      <c r="D949" s="31">
        <v>8531</v>
      </c>
      <c r="E949" s="49" t="s">
        <v>4017</v>
      </c>
      <c r="F949" s="327" t="s">
        <v>4018</v>
      </c>
      <c r="G949" s="1073">
        <v>45466.30972222222</v>
      </c>
      <c r="H949" s="30"/>
    </row>
    <row r="950" spans="1:8" x14ac:dyDescent="0.25">
      <c r="A950" s="30" t="s">
        <v>9576</v>
      </c>
      <c r="B950" s="30" t="s">
        <v>923</v>
      </c>
      <c r="C950" s="31" t="s">
        <v>9577</v>
      </c>
      <c r="D950" s="31">
        <v>8531</v>
      </c>
      <c r="E950" s="49" t="s">
        <v>4034</v>
      </c>
      <c r="F950" s="327" t="s">
        <v>4035</v>
      </c>
      <c r="G950" s="1073">
        <v>45466.30972222222</v>
      </c>
      <c r="H950" s="30"/>
    </row>
    <row r="951" spans="1:8" x14ac:dyDescent="0.25">
      <c r="A951" s="30" t="s">
        <v>9576</v>
      </c>
      <c r="B951" s="30" t="s">
        <v>923</v>
      </c>
      <c r="C951" s="31" t="s">
        <v>9577</v>
      </c>
      <c r="D951" s="31">
        <v>8531</v>
      </c>
      <c r="E951" s="49" t="s">
        <v>4051</v>
      </c>
      <c r="F951" s="327" t="s">
        <v>4052</v>
      </c>
      <c r="G951" s="1073">
        <v>45466.30972222222</v>
      </c>
      <c r="H951" s="30"/>
    </row>
    <row r="952" spans="1:8" x14ac:dyDescent="0.25">
      <c r="A952" s="30" t="s">
        <v>9576</v>
      </c>
      <c r="B952" s="30" t="s">
        <v>923</v>
      </c>
      <c r="C952" s="31" t="s">
        <v>9577</v>
      </c>
      <c r="D952" s="31">
        <v>8531</v>
      </c>
      <c r="E952" s="49" t="s">
        <v>4068</v>
      </c>
      <c r="F952" s="327" t="s">
        <v>4069</v>
      </c>
      <c r="G952" s="1073">
        <v>45466.30972222222</v>
      </c>
      <c r="H952" s="30"/>
    </row>
    <row r="953" spans="1:8" x14ac:dyDescent="0.25">
      <c r="A953" s="30" t="s">
        <v>9576</v>
      </c>
      <c r="B953" s="30" t="s">
        <v>923</v>
      </c>
      <c r="C953" s="31" t="s">
        <v>9577</v>
      </c>
      <c r="D953" s="31">
        <v>8531</v>
      </c>
      <c r="E953" s="49" t="s">
        <v>1184</v>
      </c>
      <c r="F953" s="327" t="s">
        <v>1185</v>
      </c>
      <c r="G953" s="1073">
        <v>45466.30972222222</v>
      </c>
      <c r="H953" s="30"/>
    </row>
    <row r="954" spans="1:8" x14ac:dyDescent="0.25">
      <c r="A954" s="30" t="s">
        <v>9576</v>
      </c>
      <c r="B954" s="30" t="s">
        <v>923</v>
      </c>
      <c r="C954" s="31" t="s">
        <v>9577</v>
      </c>
      <c r="D954" s="31">
        <v>8531</v>
      </c>
      <c r="E954" s="49" t="s">
        <v>4085</v>
      </c>
      <c r="F954" s="327" t="s">
        <v>4086</v>
      </c>
      <c r="G954" s="1073">
        <v>45466.30972222222</v>
      </c>
      <c r="H954" s="30"/>
    </row>
    <row r="955" spans="1:8" x14ac:dyDescent="0.25">
      <c r="A955" s="30" t="s">
        <v>9576</v>
      </c>
      <c r="B955" s="30" t="s">
        <v>923</v>
      </c>
      <c r="C955" s="31" t="s">
        <v>9577</v>
      </c>
      <c r="D955" s="31">
        <v>8531</v>
      </c>
      <c r="E955" s="49" t="s">
        <v>4102</v>
      </c>
      <c r="F955" s="327" t="s">
        <v>4103</v>
      </c>
      <c r="G955" s="1073">
        <v>45466.30972222222</v>
      </c>
      <c r="H955" s="30"/>
    </row>
    <row r="956" spans="1:8" x14ac:dyDescent="0.25">
      <c r="A956" s="30" t="s">
        <v>9576</v>
      </c>
      <c r="B956" s="30" t="s">
        <v>923</v>
      </c>
      <c r="C956" s="31" t="s">
        <v>9577</v>
      </c>
      <c r="D956" s="31">
        <v>8531</v>
      </c>
      <c r="E956" s="49" t="s">
        <v>4119</v>
      </c>
      <c r="F956" s="327" t="s">
        <v>4120</v>
      </c>
      <c r="G956" s="1073">
        <v>45466.30972222222</v>
      </c>
      <c r="H956" s="30"/>
    </row>
    <row r="957" spans="1:8" x14ac:dyDescent="0.25">
      <c r="A957" s="30" t="s">
        <v>9576</v>
      </c>
      <c r="B957" s="30" t="s">
        <v>923</v>
      </c>
      <c r="C957" s="31" t="s">
        <v>9577</v>
      </c>
      <c r="D957" s="31">
        <v>8531</v>
      </c>
      <c r="E957" s="49" t="s">
        <v>4136</v>
      </c>
      <c r="F957" s="327" t="s">
        <v>4137</v>
      </c>
      <c r="G957" s="1073">
        <v>45466.30972222222</v>
      </c>
      <c r="H957" s="30"/>
    </row>
    <row r="958" spans="1:8" x14ac:dyDescent="0.25">
      <c r="A958" s="30" t="s">
        <v>9576</v>
      </c>
      <c r="B958" s="30" t="s">
        <v>923</v>
      </c>
      <c r="C958" s="31" t="s">
        <v>9577</v>
      </c>
      <c r="D958" s="31">
        <v>8531</v>
      </c>
      <c r="E958" s="49" t="s">
        <v>4153</v>
      </c>
      <c r="F958" s="327" t="s">
        <v>4154</v>
      </c>
      <c r="G958" s="1073">
        <v>45466.30972222222</v>
      </c>
      <c r="H958" s="30"/>
    </row>
    <row r="959" spans="1:8" x14ac:dyDescent="0.25">
      <c r="A959" s="30" t="s">
        <v>9576</v>
      </c>
      <c r="B959" s="30" t="s">
        <v>923</v>
      </c>
      <c r="C959" s="31" t="s">
        <v>9577</v>
      </c>
      <c r="D959" s="31">
        <v>8531</v>
      </c>
      <c r="E959" s="49" t="s">
        <v>4170</v>
      </c>
      <c r="F959" s="327" t="s">
        <v>4171</v>
      </c>
      <c r="G959" s="1073">
        <v>45466.30972222222</v>
      </c>
      <c r="H959" s="30"/>
    </row>
    <row r="960" spans="1:8" x14ac:dyDescent="0.25">
      <c r="A960" s="30" t="s">
        <v>9576</v>
      </c>
      <c r="B960" s="30" t="s">
        <v>923</v>
      </c>
      <c r="C960" s="31" t="s">
        <v>9577</v>
      </c>
      <c r="D960" s="31">
        <v>8531</v>
      </c>
      <c r="E960" s="49" t="s">
        <v>4187</v>
      </c>
      <c r="F960" s="327" t="s">
        <v>4188</v>
      </c>
      <c r="G960" s="1073">
        <v>45466.30972222222</v>
      </c>
      <c r="H960" s="30"/>
    </row>
    <row r="961" spans="1:8" x14ac:dyDescent="0.25">
      <c r="A961" s="30" t="s">
        <v>9576</v>
      </c>
      <c r="B961" s="30" t="s">
        <v>923</v>
      </c>
      <c r="C961" s="31" t="s">
        <v>9577</v>
      </c>
      <c r="D961" s="31">
        <v>8531</v>
      </c>
      <c r="E961" s="49" t="s">
        <v>4204</v>
      </c>
      <c r="F961" s="327" t="s">
        <v>4205</v>
      </c>
      <c r="G961" s="1073">
        <v>45466.30972222222</v>
      </c>
      <c r="H961" s="30"/>
    </row>
    <row r="962" spans="1:8" x14ac:dyDescent="0.25">
      <c r="A962" s="30" t="s">
        <v>9576</v>
      </c>
      <c r="B962" s="30" t="s">
        <v>923</v>
      </c>
      <c r="C962" s="31" t="s">
        <v>9577</v>
      </c>
      <c r="D962" s="31">
        <v>8531</v>
      </c>
      <c r="E962" s="49" t="s">
        <v>4221</v>
      </c>
      <c r="F962" s="327" t="s">
        <v>4222</v>
      </c>
      <c r="G962" s="1073">
        <v>45466.30972222222</v>
      </c>
      <c r="H962" s="30"/>
    </row>
    <row r="963" spans="1:8" x14ac:dyDescent="0.25">
      <c r="A963" s="30" t="s">
        <v>9576</v>
      </c>
      <c r="B963" s="30" t="s">
        <v>923</v>
      </c>
      <c r="C963" s="31" t="s">
        <v>9577</v>
      </c>
      <c r="D963" s="31">
        <v>8531</v>
      </c>
      <c r="E963" s="49" t="s">
        <v>4238</v>
      </c>
      <c r="F963" s="327" t="s">
        <v>4239</v>
      </c>
      <c r="G963" s="1073">
        <v>45466.30972222222</v>
      </c>
      <c r="H963" s="30"/>
    </row>
    <row r="964" spans="1:8" x14ac:dyDescent="0.25">
      <c r="A964" s="30" t="s">
        <v>9576</v>
      </c>
      <c r="B964" s="30" t="s">
        <v>923</v>
      </c>
      <c r="C964" s="31" t="s">
        <v>9577</v>
      </c>
      <c r="D964" s="31">
        <v>8531</v>
      </c>
      <c r="E964" s="49" t="s">
        <v>847</v>
      </c>
      <c r="F964" s="327" t="s">
        <v>924</v>
      </c>
      <c r="G964" s="1073">
        <v>45466.30972222222</v>
      </c>
      <c r="H964" s="30"/>
    </row>
    <row r="965" spans="1:8" x14ac:dyDescent="0.25">
      <c r="A965" s="30" t="s">
        <v>9576</v>
      </c>
      <c r="B965" s="30" t="s">
        <v>923</v>
      </c>
      <c r="C965" s="31" t="s">
        <v>9577</v>
      </c>
      <c r="D965" s="31">
        <v>8531</v>
      </c>
      <c r="E965" s="49" t="s">
        <v>1199</v>
      </c>
      <c r="F965" s="327" t="s">
        <v>1200</v>
      </c>
      <c r="G965" s="1073">
        <v>45466.30972222222</v>
      </c>
      <c r="H965" s="30"/>
    </row>
    <row r="966" spans="1:8" x14ac:dyDescent="0.25">
      <c r="A966" s="30" t="s">
        <v>9576</v>
      </c>
      <c r="B966" s="30" t="s">
        <v>923</v>
      </c>
      <c r="C966" s="31" t="s">
        <v>9577</v>
      </c>
      <c r="D966" s="31">
        <v>8531</v>
      </c>
      <c r="E966" s="49" t="s">
        <v>4255</v>
      </c>
      <c r="F966" s="327" t="s">
        <v>4256</v>
      </c>
      <c r="G966" s="1073">
        <v>45466.30972222222</v>
      </c>
      <c r="H966" s="30"/>
    </row>
    <row r="967" spans="1:8" x14ac:dyDescent="0.25">
      <c r="A967" s="30" t="s">
        <v>9576</v>
      </c>
      <c r="B967" s="30" t="s">
        <v>923</v>
      </c>
      <c r="C967" s="31" t="s">
        <v>9577</v>
      </c>
      <c r="D967" s="31">
        <v>8531</v>
      </c>
      <c r="E967" s="49" t="s">
        <v>4272</v>
      </c>
      <c r="F967" s="327" t="s">
        <v>4273</v>
      </c>
      <c r="G967" s="1073">
        <v>45466.30972222222</v>
      </c>
      <c r="H967" s="30"/>
    </row>
    <row r="968" spans="1:8" x14ac:dyDescent="0.25">
      <c r="A968" s="30" t="s">
        <v>9576</v>
      </c>
      <c r="B968" s="30" t="s">
        <v>923</v>
      </c>
      <c r="C968" s="31" t="s">
        <v>9577</v>
      </c>
      <c r="D968" s="31">
        <v>8531</v>
      </c>
      <c r="E968" s="49" t="s">
        <v>4289</v>
      </c>
      <c r="F968" s="327" t="s">
        <v>4290</v>
      </c>
      <c r="G968" s="1073">
        <v>45466.30972222222</v>
      </c>
      <c r="H968" s="30"/>
    </row>
    <row r="969" spans="1:8" x14ac:dyDescent="0.25">
      <c r="A969" s="30" t="s">
        <v>9576</v>
      </c>
      <c r="B969" s="30" t="s">
        <v>923</v>
      </c>
      <c r="C969" s="31" t="s">
        <v>9577</v>
      </c>
      <c r="D969" s="31">
        <v>8531</v>
      </c>
      <c r="E969" s="49" t="s">
        <v>4306</v>
      </c>
      <c r="F969" s="327" t="s">
        <v>4307</v>
      </c>
      <c r="G969" s="1073">
        <v>45466.30972222222</v>
      </c>
      <c r="H969" s="30"/>
    </row>
    <row r="970" spans="1:8" x14ac:dyDescent="0.25">
      <c r="A970" s="30" t="s">
        <v>9576</v>
      </c>
      <c r="B970" s="30" t="s">
        <v>923</v>
      </c>
      <c r="C970" s="31" t="s">
        <v>9577</v>
      </c>
      <c r="D970" s="31">
        <v>8531</v>
      </c>
      <c r="E970" s="49" t="s">
        <v>4323</v>
      </c>
      <c r="F970" s="327" t="s">
        <v>4324</v>
      </c>
      <c r="G970" s="1073">
        <v>45466.30972222222</v>
      </c>
      <c r="H970" s="30"/>
    </row>
    <row r="971" spans="1:8" x14ac:dyDescent="0.25">
      <c r="A971" s="30" t="s">
        <v>9576</v>
      </c>
      <c r="B971" s="30" t="s">
        <v>923</v>
      </c>
      <c r="C971" s="31" t="s">
        <v>9577</v>
      </c>
      <c r="D971" s="31">
        <v>8531</v>
      </c>
      <c r="E971" s="49" t="s">
        <v>4340</v>
      </c>
      <c r="F971" s="327" t="s">
        <v>4341</v>
      </c>
      <c r="G971" s="1073">
        <v>45466.30972222222</v>
      </c>
      <c r="H971" s="30"/>
    </row>
    <row r="972" spans="1:8" x14ac:dyDescent="0.25">
      <c r="A972" s="30" t="s">
        <v>9576</v>
      </c>
      <c r="B972" s="30" t="s">
        <v>923</v>
      </c>
      <c r="C972" s="31" t="s">
        <v>9577</v>
      </c>
      <c r="D972" s="31">
        <v>8531</v>
      </c>
      <c r="E972" s="49" t="s">
        <v>4357</v>
      </c>
      <c r="F972" s="327" t="s">
        <v>4358</v>
      </c>
      <c r="G972" s="1073">
        <v>45466.30972222222</v>
      </c>
      <c r="H972" s="30"/>
    </row>
    <row r="973" spans="1:8" x14ac:dyDescent="0.25">
      <c r="A973" s="30" t="s">
        <v>9576</v>
      </c>
      <c r="B973" s="30" t="s">
        <v>923</v>
      </c>
      <c r="C973" s="31" t="s">
        <v>9577</v>
      </c>
      <c r="D973" s="31">
        <v>8531</v>
      </c>
      <c r="E973" s="49" t="s">
        <v>4374</v>
      </c>
      <c r="F973" s="327" t="s">
        <v>4375</v>
      </c>
      <c r="G973" s="1073">
        <v>45466.30972222222</v>
      </c>
      <c r="H973" s="30"/>
    </row>
    <row r="974" spans="1:8" x14ac:dyDescent="0.25">
      <c r="A974" s="30" t="s">
        <v>9576</v>
      </c>
      <c r="B974" s="30" t="s">
        <v>923</v>
      </c>
      <c r="C974" s="31" t="s">
        <v>9577</v>
      </c>
      <c r="D974" s="31">
        <v>8531</v>
      </c>
      <c r="E974" s="49" t="s">
        <v>4391</v>
      </c>
      <c r="F974" s="327" t="s">
        <v>4392</v>
      </c>
      <c r="G974" s="1073">
        <v>45466.30972222222</v>
      </c>
      <c r="H974" s="30"/>
    </row>
    <row r="975" spans="1:8" x14ac:dyDescent="0.25">
      <c r="A975" s="30" t="s">
        <v>9576</v>
      </c>
      <c r="B975" s="30" t="s">
        <v>923</v>
      </c>
      <c r="C975" s="31" t="s">
        <v>9577</v>
      </c>
      <c r="D975" s="31">
        <v>8531</v>
      </c>
      <c r="E975" s="49" t="s">
        <v>4408</v>
      </c>
      <c r="F975" s="327" t="s">
        <v>4409</v>
      </c>
      <c r="G975" s="1073">
        <v>45466.30972222222</v>
      </c>
      <c r="H975" s="30"/>
    </row>
    <row r="976" spans="1:8" x14ac:dyDescent="0.25">
      <c r="A976" s="30" t="s">
        <v>9576</v>
      </c>
      <c r="B976" s="30" t="s">
        <v>923</v>
      </c>
      <c r="C976" s="31" t="s">
        <v>9577</v>
      </c>
      <c r="D976" s="31">
        <v>8531</v>
      </c>
      <c r="E976" s="49" t="s">
        <v>1214</v>
      </c>
      <c r="F976" s="327" t="s">
        <v>1215</v>
      </c>
      <c r="G976" s="1073">
        <v>45466.30972222222</v>
      </c>
      <c r="H976" s="30"/>
    </row>
    <row r="977" spans="1:8" x14ac:dyDescent="0.25">
      <c r="A977" s="30" t="s">
        <v>9576</v>
      </c>
      <c r="B977" s="30" t="s">
        <v>923</v>
      </c>
      <c r="C977" s="31" t="s">
        <v>9577</v>
      </c>
      <c r="D977" s="31">
        <v>8531</v>
      </c>
      <c r="E977" s="49" t="s">
        <v>4425</v>
      </c>
      <c r="F977" s="327" t="s">
        <v>4426</v>
      </c>
      <c r="G977" s="1073">
        <v>45466.30972222222</v>
      </c>
      <c r="H977" s="30"/>
    </row>
    <row r="978" spans="1:8" x14ac:dyDescent="0.25">
      <c r="A978" s="30" t="s">
        <v>9576</v>
      </c>
      <c r="B978" s="30" t="s">
        <v>923</v>
      </c>
      <c r="C978" s="31" t="s">
        <v>9577</v>
      </c>
      <c r="D978" s="31">
        <v>8531</v>
      </c>
      <c r="E978" s="49" t="s">
        <v>4442</v>
      </c>
      <c r="F978" s="327" t="s">
        <v>4443</v>
      </c>
      <c r="G978" s="1073">
        <v>45466.30972222222</v>
      </c>
      <c r="H978" s="30"/>
    </row>
    <row r="979" spans="1:8" x14ac:dyDescent="0.25">
      <c r="A979" s="30" t="s">
        <v>9576</v>
      </c>
      <c r="B979" s="30" t="s">
        <v>923</v>
      </c>
      <c r="C979" s="31" t="s">
        <v>9577</v>
      </c>
      <c r="D979" s="31">
        <v>8531</v>
      </c>
      <c r="E979" s="49" t="s">
        <v>4459</v>
      </c>
      <c r="F979" s="327" t="s">
        <v>4460</v>
      </c>
      <c r="G979" s="1073">
        <v>45466.30972222222</v>
      </c>
      <c r="H979" s="30"/>
    </row>
    <row r="980" spans="1:8" x14ac:dyDescent="0.25">
      <c r="A980" s="30" t="s">
        <v>9576</v>
      </c>
      <c r="B980" s="30" t="s">
        <v>923</v>
      </c>
      <c r="C980" s="31" t="s">
        <v>9577</v>
      </c>
      <c r="D980" s="31">
        <v>8531</v>
      </c>
      <c r="E980" s="49" t="s">
        <v>4476</v>
      </c>
      <c r="F980" s="327" t="s">
        <v>4477</v>
      </c>
      <c r="G980" s="1073">
        <v>45466.30972222222</v>
      </c>
      <c r="H980" s="30"/>
    </row>
    <row r="981" spans="1:8" x14ac:dyDescent="0.25">
      <c r="A981" s="30" t="s">
        <v>9576</v>
      </c>
      <c r="B981" s="30" t="s">
        <v>923</v>
      </c>
      <c r="C981" s="31" t="s">
        <v>9577</v>
      </c>
      <c r="D981" s="31">
        <v>8531</v>
      </c>
      <c r="E981" s="49" t="s">
        <v>4493</v>
      </c>
      <c r="F981" s="327" t="s">
        <v>4494</v>
      </c>
      <c r="G981" s="1073">
        <v>45466.30972222222</v>
      </c>
      <c r="H981" s="30"/>
    </row>
    <row r="982" spans="1:8" x14ac:dyDescent="0.25">
      <c r="A982" s="30" t="s">
        <v>9576</v>
      </c>
      <c r="B982" s="30" t="s">
        <v>923</v>
      </c>
      <c r="C982" s="31" t="s">
        <v>9577</v>
      </c>
      <c r="D982" s="31">
        <v>8531</v>
      </c>
      <c r="E982" s="49" t="s">
        <v>4510</v>
      </c>
      <c r="F982" s="327" t="s">
        <v>4511</v>
      </c>
      <c r="G982" s="1073">
        <v>45466.30972222222</v>
      </c>
      <c r="H982" s="30"/>
    </row>
    <row r="983" spans="1:8" x14ac:dyDescent="0.25">
      <c r="A983" s="30" t="s">
        <v>9576</v>
      </c>
      <c r="B983" s="30" t="s">
        <v>923</v>
      </c>
      <c r="C983" s="31" t="s">
        <v>9577</v>
      </c>
      <c r="D983" s="31">
        <v>8531</v>
      </c>
      <c r="E983" s="49" t="s">
        <v>4527</v>
      </c>
      <c r="F983" s="327" t="s">
        <v>4528</v>
      </c>
      <c r="G983" s="1073">
        <v>45466.30972222222</v>
      </c>
      <c r="H983" s="30"/>
    </row>
    <row r="984" spans="1:8" x14ac:dyDescent="0.25">
      <c r="A984" s="30" t="s">
        <v>9576</v>
      </c>
      <c r="B984" s="30" t="s">
        <v>923</v>
      </c>
      <c r="C984" s="31" t="s">
        <v>9577</v>
      </c>
      <c r="D984" s="31">
        <v>8531</v>
      </c>
      <c r="E984" s="49" t="s">
        <v>4544</v>
      </c>
      <c r="F984" s="327" t="s">
        <v>4545</v>
      </c>
      <c r="G984" s="1073">
        <v>45466.30972222222</v>
      </c>
      <c r="H984" s="30"/>
    </row>
    <row r="985" spans="1:8" x14ac:dyDescent="0.25">
      <c r="A985" s="30" t="s">
        <v>9576</v>
      </c>
      <c r="B985" s="30" t="s">
        <v>923</v>
      </c>
      <c r="C985" s="31" t="s">
        <v>9577</v>
      </c>
      <c r="D985" s="31">
        <v>8531</v>
      </c>
      <c r="E985" s="49" t="s">
        <v>4561</v>
      </c>
      <c r="F985" s="327" t="s">
        <v>4562</v>
      </c>
      <c r="G985" s="1073">
        <v>45466.30972222222</v>
      </c>
      <c r="H985" s="30"/>
    </row>
    <row r="986" spans="1:8" x14ac:dyDescent="0.25">
      <c r="A986" s="30" t="s">
        <v>9576</v>
      </c>
      <c r="B986" s="30" t="s">
        <v>923</v>
      </c>
      <c r="C986" s="31" t="s">
        <v>9577</v>
      </c>
      <c r="D986" s="31">
        <v>8531</v>
      </c>
      <c r="E986" s="49" t="s">
        <v>4578</v>
      </c>
      <c r="F986" s="327" t="s">
        <v>4579</v>
      </c>
      <c r="G986" s="1073">
        <v>45466.30972222222</v>
      </c>
      <c r="H986" s="30"/>
    </row>
    <row r="987" spans="1:8" x14ac:dyDescent="0.25">
      <c r="A987" s="30" t="s">
        <v>9576</v>
      </c>
      <c r="B987" s="30" t="s">
        <v>923</v>
      </c>
      <c r="C987" s="31" t="s">
        <v>9577</v>
      </c>
      <c r="D987" s="31">
        <v>8531</v>
      </c>
      <c r="E987" s="49" t="s">
        <v>1231</v>
      </c>
      <c r="F987" s="327" t="s">
        <v>1232</v>
      </c>
      <c r="G987" s="1073">
        <v>45466.30972222222</v>
      </c>
      <c r="H987" s="30"/>
    </row>
    <row r="988" spans="1:8" x14ac:dyDescent="0.25">
      <c r="A988" s="30" t="s">
        <v>9576</v>
      </c>
      <c r="B988" s="30" t="s">
        <v>923</v>
      </c>
      <c r="C988" s="31" t="s">
        <v>9577</v>
      </c>
      <c r="D988" s="31">
        <v>8531</v>
      </c>
      <c r="E988" s="49" t="s">
        <v>4595</v>
      </c>
      <c r="F988" s="327" t="s">
        <v>4596</v>
      </c>
      <c r="G988" s="1073">
        <v>45466.30972222222</v>
      </c>
      <c r="H988" s="30"/>
    </row>
    <row r="989" spans="1:8" x14ac:dyDescent="0.25">
      <c r="A989" s="30" t="s">
        <v>9576</v>
      </c>
      <c r="B989" s="30" t="s">
        <v>923</v>
      </c>
      <c r="C989" s="31" t="s">
        <v>9577</v>
      </c>
      <c r="D989" s="31">
        <v>8531</v>
      </c>
      <c r="E989" s="49" t="s">
        <v>4612</v>
      </c>
      <c r="F989" s="327" t="s">
        <v>4613</v>
      </c>
      <c r="G989" s="1073">
        <v>45466.30972222222</v>
      </c>
      <c r="H989" s="30"/>
    </row>
    <row r="990" spans="1:8" x14ac:dyDescent="0.25">
      <c r="A990" s="30" t="s">
        <v>9576</v>
      </c>
      <c r="B990" s="30" t="s">
        <v>923</v>
      </c>
      <c r="C990" s="31" t="s">
        <v>9577</v>
      </c>
      <c r="D990" s="31">
        <v>8531</v>
      </c>
      <c r="E990" s="49" t="s">
        <v>4629</v>
      </c>
      <c r="F990" s="327" t="s">
        <v>4630</v>
      </c>
      <c r="G990" s="1073">
        <v>45466.30972222222</v>
      </c>
      <c r="H990" s="30"/>
    </row>
    <row r="991" spans="1:8" x14ac:dyDescent="0.25">
      <c r="A991" s="30" t="s">
        <v>9576</v>
      </c>
      <c r="B991" s="30" t="s">
        <v>923</v>
      </c>
      <c r="C991" s="31" t="s">
        <v>9577</v>
      </c>
      <c r="D991" s="31">
        <v>8531</v>
      </c>
      <c r="E991" s="49" t="s">
        <v>4646</v>
      </c>
      <c r="F991" s="327" t="s">
        <v>4647</v>
      </c>
      <c r="G991" s="1073">
        <v>45466.30972222222</v>
      </c>
      <c r="H991" s="30"/>
    </row>
    <row r="992" spans="1:8" x14ac:dyDescent="0.25">
      <c r="A992" s="30" t="s">
        <v>9576</v>
      </c>
      <c r="B992" s="30" t="s">
        <v>923</v>
      </c>
      <c r="C992" s="31" t="s">
        <v>9577</v>
      </c>
      <c r="D992" s="31">
        <v>8531</v>
      </c>
      <c r="E992" s="49" t="s">
        <v>4663</v>
      </c>
      <c r="F992" s="327" t="s">
        <v>4664</v>
      </c>
      <c r="G992" s="1073">
        <v>45466.30972222222</v>
      </c>
      <c r="H992" s="30"/>
    </row>
    <row r="993" spans="1:8" x14ac:dyDescent="0.25">
      <c r="A993" s="30" t="s">
        <v>9576</v>
      </c>
      <c r="B993" s="30" t="s">
        <v>923</v>
      </c>
      <c r="C993" s="31" t="s">
        <v>9577</v>
      </c>
      <c r="D993" s="31">
        <v>8531</v>
      </c>
      <c r="E993" s="49" t="s">
        <v>4680</v>
      </c>
      <c r="F993" s="327" t="s">
        <v>4681</v>
      </c>
      <c r="G993" s="1073">
        <v>45466.30972222222</v>
      </c>
      <c r="H993" s="30"/>
    </row>
    <row r="994" spans="1:8" x14ac:dyDescent="0.25">
      <c r="A994" s="30" t="s">
        <v>9576</v>
      </c>
      <c r="B994" s="30" t="s">
        <v>923</v>
      </c>
      <c r="C994" s="31" t="s">
        <v>9577</v>
      </c>
      <c r="D994" s="31">
        <v>8531</v>
      </c>
      <c r="E994" s="49" t="s">
        <v>4697</v>
      </c>
      <c r="F994" s="327" t="s">
        <v>4698</v>
      </c>
      <c r="G994" s="1073">
        <v>45466.30972222222</v>
      </c>
      <c r="H994" s="30"/>
    </row>
    <row r="995" spans="1:8" x14ac:dyDescent="0.25">
      <c r="A995" s="30" t="s">
        <v>9576</v>
      </c>
      <c r="B995" s="30" t="s">
        <v>923</v>
      </c>
      <c r="C995" s="31" t="s">
        <v>9577</v>
      </c>
      <c r="D995" s="31">
        <v>8531</v>
      </c>
      <c r="E995" s="49" t="s">
        <v>4714</v>
      </c>
      <c r="F995" s="327" t="s">
        <v>4715</v>
      </c>
      <c r="G995" s="1073">
        <v>45466.30972222222</v>
      </c>
      <c r="H995" s="30"/>
    </row>
    <row r="996" spans="1:8" x14ac:dyDescent="0.25">
      <c r="A996" s="30" t="s">
        <v>9576</v>
      </c>
      <c r="B996" s="30" t="s">
        <v>923</v>
      </c>
      <c r="C996" s="31" t="s">
        <v>9577</v>
      </c>
      <c r="D996" s="31">
        <v>8531</v>
      </c>
      <c r="E996" s="49" t="s">
        <v>4731</v>
      </c>
      <c r="F996" s="327" t="s">
        <v>4732</v>
      </c>
      <c r="G996" s="1073">
        <v>45466.30972222222</v>
      </c>
      <c r="H996" s="30"/>
    </row>
    <row r="997" spans="1:8" x14ac:dyDescent="0.25">
      <c r="A997" s="30" t="s">
        <v>9576</v>
      </c>
      <c r="B997" s="30" t="s">
        <v>923</v>
      </c>
      <c r="C997" s="31" t="s">
        <v>9577</v>
      </c>
      <c r="D997" s="31">
        <v>8531</v>
      </c>
      <c r="E997" s="49" t="s">
        <v>4748</v>
      </c>
      <c r="F997" s="327" t="s">
        <v>4749</v>
      </c>
      <c r="G997" s="1073">
        <v>45466.30972222222</v>
      </c>
      <c r="H997" s="30"/>
    </row>
    <row r="998" spans="1:8" x14ac:dyDescent="0.25">
      <c r="A998" s="30" t="s">
        <v>9576</v>
      </c>
      <c r="B998" s="30" t="s">
        <v>923</v>
      </c>
      <c r="C998" s="31" t="s">
        <v>9577</v>
      </c>
      <c r="D998" s="31">
        <v>8531</v>
      </c>
      <c r="E998" s="49" t="s">
        <v>1248</v>
      </c>
      <c r="F998" s="327" t="s">
        <v>1249</v>
      </c>
      <c r="G998" s="1073">
        <v>45466.30972222222</v>
      </c>
      <c r="H998" s="30"/>
    </row>
    <row r="999" spans="1:8" x14ac:dyDescent="0.25">
      <c r="A999" s="30" t="s">
        <v>9576</v>
      </c>
      <c r="B999" s="30" t="s">
        <v>923</v>
      </c>
      <c r="C999" s="31" t="s">
        <v>9577</v>
      </c>
      <c r="D999" s="31">
        <v>8531</v>
      </c>
      <c r="E999" s="49" t="s">
        <v>4765</v>
      </c>
      <c r="F999" s="327" t="s">
        <v>4766</v>
      </c>
      <c r="G999" s="1073">
        <v>45466.30972222222</v>
      </c>
      <c r="H999" s="30"/>
    </row>
    <row r="1000" spans="1:8" x14ac:dyDescent="0.25">
      <c r="A1000" s="30" t="s">
        <v>9576</v>
      </c>
      <c r="B1000" s="30" t="s">
        <v>923</v>
      </c>
      <c r="C1000" s="31" t="s">
        <v>9577</v>
      </c>
      <c r="D1000" s="31">
        <v>8531</v>
      </c>
      <c r="E1000" s="49" t="s">
        <v>4782</v>
      </c>
      <c r="F1000" s="327" t="s">
        <v>4783</v>
      </c>
      <c r="G1000" s="1073">
        <v>45466.30972222222</v>
      </c>
      <c r="H1000" s="30"/>
    </row>
    <row r="1001" spans="1:8" x14ac:dyDescent="0.25">
      <c r="A1001" s="30" t="s">
        <v>9576</v>
      </c>
      <c r="B1001" s="30" t="s">
        <v>923</v>
      </c>
      <c r="C1001" s="31" t="s">
        <v>9577</v>
      </c>
      <c r="D1001" s="31">
        <v>8531</v>
      </c>
      <c r="E1001" s="49" t="s">
        <v>4799</v>
      </c>
      <c r="F1001" s="327" t="s">
        <v>4800</v>
      </c>
      <c r="G1001" s="1073">
        <v>45466.30972222222</v>
      </c>
      <c r="H1001" s="30"/>
    </row>
    <row r="1002" spans="1:8" x14ac:dyDescent="0.25">
      <c r="A1002" s="30" t="s">
        <v>9576</v>
      </c>
      <c r="B1002" s="30" t="s">
        <v>923</v>
      </c>
      <c r="C1002" s="31" t="s">
        <v>9577</v>
      </c>
      <c r="D1002" s="31">
        <v>8531</v>
      </c>
      <c r="E1002" s="49" t="s">
        <v>4816</v>
      </c>
      <c r="F1002" s="327" t="s">
        <v>4817</v>
      </c>
      <c r="G1002" s="1073">
        <v>45466.30972222222</v>
      </c>
      <c r="H1002" s="30"/>
    </row>
    <row r="1003" spans="1:8" x14ac:dyDescent="0.25">
      <c r="A1003" s="30" t="s">
        <v>9576</v>
      </c>
      <c r="B1003" s="30" t="s">
        <v>923</v>
      </c>
      <c r="C1003" s="31" t="s">
        <v>9577</v>
      </c>
      <c r="D1003" s="31">
        <v>8531</v>
      </c>
      <c r="E1003" s="49" t="s">
        <v>4833</v>
      </c>
      <c r="F1003" s="327" t="s">
        <v>4834</v>
      </c>
      <c r="G1003" s="1073">
        <v>45466.30972222222</v>
      </c>
      <c r="H1003" s="30"/>
    </row>
    <row r="1004" spans="1:8" x14ac:dyDescent="0.25">
      <c r="A1004" s="30" t="s">
        <v>9576</v>
      </c>
      <c r="B1004" s="30" t="s">
        <v>923</v>
      </c>
      <c r="C1004" s="31" t="s">
        <v>9577</v>
      </c>
      <c r="D1004" s="31">
        <v>8531</v>
      </c>
      <c r="E1004" s="49" t="s">
        <v>4850</v>
      </c>
      <c r="F1004" s="327" t="s">
        <v>4851</v>
      </c>
      <c r="G1004" s="1073">
        <v>45466.30972222222</v>
      </c>
      <c r="H1004" s="30"/>
    </row>
    <row r="1005" spans="1:8" x14ac:dyDescent="0.25">
      <c r="A1005" s="30" t="s">
        <v>9576</v>
      </c>
      <c r="B1005" s="30" t="s">
        <v>923</v>
      </c>
      <c r="C1005" s="31" t="s">
        <v>9577</v>
      </c>
      <c r="D1005" s="31">
        <v>8531</v>
      </c>
      <c r="E1005" s="49" t="s">
        <v>4867</v>
      </c>
      <c r="F1005" s="327" t="s">
        <v>4868</v>
      </c>
      <c r="G1005" s="1073">
        <v>45466.30972222222</v>
      </c>
      <c r="H1005" s="30"/>
    </row>
    <row r="1006" spans="1:8" x14ac:dyDescent="0.25">
      <c r="A1006" s="30" t="s">
        <v>9576</v>
      </c>
      <c r="B1006" s="30" t="s">
        <v>923</v>
      </c>
      <c r="C1006" s="31" t="s">
        <v>9577</v>
      </c>
      <c r="D1006" s="31">
        <v>8531</v>
      </c>
      <c r="E1006" s="49" t="s">
        <v>4884</v>
      </c>
      <c r="F1006" s="327" t="s">
        <v>4885</v>
      </c>
      <c r="G1006" s="1073">
        <v>45466.30972222222</v>
      </c>
      <c r="H1006" s="30"/>
    </row>
    <row r="1007" spans="1:8" x14ac:dyDescent="0.25">
      <c r="A1007" s="30" t="s">
        <v>9576</v>
      </c>
      <c r="B1007" s="30" t="s">
        <v>923</v>
      </c>
      <c r="C1007" s="31" t="s">
        <v>9577</v>
      </c>
      <c r="D1007" s="31">
        <v>8531</v>
      </c>
      <c r="E1007" s="49" t="s">
        <v>4901</v>
      </c>
      <c r="F1007" s="327" t="s">
        <v>4902</v>
      </c>
      <c r="G1007" s="1073">
        <v>45466.30972222222</v>
      </c>
      <c r="H1007" s="30"/>
    </row>
    <row r="1008" spans="1:8" x14ac:dyDescent="0.25">
      <c r="A1008" s="30" t="s">
        <v>9576</v>
      </c>
      <c r="B1008" s="30" t="s">
        <v>923</v>
      </c>
      <c r="C1008" s="31" t="s">
        <v>9577</v>
      </c>
      <c r="D1008" s="31">
        <v>8531</v>
      </c>
      <c r="E1008" s="49" t="s">
        <v>4918</v>
      </c>
      <c r="F1008" s="327" t="s">
        <v>4919</v>
      </c>
      <c r="G1008" s="1073">
        <v>45466.30972222222</v>
      </c>
      <c r="H1008" s="30"/>
    </row>
    <row r="1009" spans="1:8" x14ac:dyDescent="0.25">
      <c r="A1009" s="30" t="s">
        <v>9576</v>
      </c>
      <c r="B1009" s="30" t="s">
        <v>923</v>
      </c>
      <c r="C1009" s="31" t="s">
        <v>9577</v>
      </c>
      <c r="D1009" s="31">
        <v>8531</v>
      </c>
      <c r="E1009" s="49" t="s">
        <v>1265</v>
      </c>
      <c r="F1009" s="327" t="s">
        <v>1266</v>
      </c>
      <c r="G1009" s="1073">
        <v>45466.30972222222</v>
      </c>
      <c r="H1009" s="30"/>
    </row>
    <row r="1010" spans="1:8" x14ac:dyDescent="0.25">
      <c r="A1010" s="30" t="s">
        <v>9576</v>
      </c>
      <c r="B1010" s="30" t="s">
        <v>923</v>
      </c>
      <c r="C1010" s="31" t="s">
        <v>9577</v>
      </c>
      <c r="D1010" s="31">
        <v>8531</v>
      </c>
      <c r="E1010" s="49" t="s">
        <v>4935</v>
      </c>
      <c r="F1010" s="327" t="s">
        <v>4936</v>
      </c>
      <c r="G1010" s="1073">
        <v>45466.30972222222</v>
      </c>
      <c r="H1010" s="30"/>
    </row>
    <row r="1011" spans="1:8" x14ac:dyDescent="0.25">
      <c r="A1011" s="30" t="s">
        <v>9576</v>
      </c>
      <c r="B1011" s="30" t="s">
        <v>923</v>
      </c>
      <c r="C1011" s="31" t="s">
        <v>9577</v>
      </c>
      <c r="D1011" s="31">
        <v>8531</v>
      </c>
      <c r="E1011" s="49" t="s">
        <v>4952</v>
      </c>
      <c r="F1011" s="327" t="s">
        <v>4953</v>
      </c>
      <c r="G1011" s="1073">
        <v>45466.30972222222</v>
      </c>
      <c r="H1011" s="30"/>
    </row>
    <row r="1012" spans="1:8" x14ac:dyDescent="0.25">
      <c r="A1012" s="30" t="s">
        <v>9576</v>
      </c>
      <c r="B1012" s="30" t="s">
        <v>923</v>
      </c>
      <c r="C1012" s="31" t="s">
        <v>9577</v>
      </c>
      <c r="D1012" s="31">
        <v>8531</v>
      </c>
      <c r="E1012" s="49" t="s">
        <v>4969</v>
      </c>
      <c r="F1012" s="327" t="s">
        <v>4970</v>
      </c>
      <c r="G1012" s="1073">
        <v>45466.30972222222</v>
      </c>
      <c r="H1012" s="30"/>
    </row>
    <row r="1013" spans="1:8" x14ac:dyDescent="0.25">
      <c r="A1013" s="30" t="s">
        <v>9576</v>
      </c>
      <c r="B1013" s="30" t="s">
        <v>923</v>
      </c>
      <c r="C1013" s="31" t="s">
        <v>9577</v>
      </c>
      <c r="D1013" s="31">
        <v>8531</v>
      </c>
      <c r="E1013" s="49" t="s">
        <v>4986</v>
      </c>
      <c r="F1013" s="327" t="s">
        <v>4987</v>
      </c>
      <c r="G1013" s="1073">
        <v>45466.30972222222</v>
      </c>
      <c r="H1013" s="30"/>
    </row>
    <row r="1014" spans="1:8" x14ac:dyDescent="0.25">
      <c r="A1014" s="30" t="s">
        <v>9576</v>
      </c>
      <c r="B1014" s="30" t="s">
        <v>923</v>
      </c>
      <c r="C1014" s="31" t="s">
        <v>9577</v>
      </c>
      <c r="D1014" s="31">
        <v>8531</v>
      </c>
      <c r="E1014" s="49" t="s">
        <v>5003</v>
      </c>
      <c r="F1014" s="327" t="s">
        <v>5004</v>
      </c>
      <c r="G1014" s="1073">
        <v>45466.30972222222</v>
      </c>
      <c r="H1014" s="30"/>
    </row>
    <row r="1015" spans="1:8" x14ac:dyDescent="0.25">
      <c r="A1015" s="30" t="s">
        <v>9576</v>
      </c>
      <c r="B1015" s="30" t="s">
        <v>923</v>
      </c>
      <c r="C1015" s="31" t="s">
        <v>9577</v>
      </c>
      <c r="D1015" s="31">
        <v>8531</v>
      </c>
      <c r="E1015" s="49" t="s">
        <v>5020</v>
      </c>
      <c r="F1015" s="327" t="s">
        <v>5021</v>
      </c>
      <c r="G1015" s="1073">
        <v>45466.30972222222</v>
      </c>
      <c r="H1015" s="30"/>
    </row>
    <row r="1016" spans="1:8" x14ac:dyDescent="0.25">
      <c r="A1016" s="30" t="s">
        <v>9576</v>
      </c>
      <c r="B1016" s="30" t="s">
        <v>923</v>
      </c>
      <c r="C1016" s="31" t="s">
        <v>9577</v>
      </c>
      <c r="D1016" s="31">
        <v>8531</v>
      </c>
      <c r="E1016" s="49" t="s">
        <v>5037</v>
      </c>
      <c r="F1016" s="327" t="s">
        <v>5038</v>
      </c>
      <c r="G1016" s="1073">
        <v>45466.30972222222</v>
      </c>
      <c r="H1016" s="30"/>
    </row>
    <row r="1017" spans="1:8" x14ac:dyDescent="0.25">
      <c r="A1017" s="30" t="s">
        <v>9576</v>
      </c>
      <c r="B1017" s="30" t="s">
        <v>923</v>
      </c>
      <c r="C1017" s="31" t="s">
        <v>9577</v>
      </c>
      <c r="D1017" s="31">
        <v>8531</v>
      </c>
      <c r="E1017" s="49" t="s">
        <v>5054</v>
      </c>
      <c r="F1017" s="327" t="s">
        <v>5055</v>
      </c>
      <c r="G1017" s="1073">
        <v>45466.30972222222</v>
      </c>
      <c r="H1017" s="30"/>
    </row>
    <row r="1018" spans="1:8" x14ac:dyDescent="0.25">
      <c r="A1018" s="30" t="s">
        <v>9576</v>
      </c>
      <c r="B1018" s="30" t="s">
        <v>923</v>
      </c>
      <c r="C1018" s="31" t="s">
        <v>9577</v>
      </c>
      <c r="D1018" s="31">
        <v>8531</v>
      </c>
      <c r="E1018" s="49" t="s">
        <v>5071</v>
      </c>
      <c r="F1018" s="327" t="s">
        <v>5072</v>
      </c>
      <c r="G1018" s="1073">
        <v>45466.30972222222</v>
      </c>
      <c r="H1018" s="30"/>
    </row>
    <row r="1019" spans="1:8" x14ac:dyDescent="0.25">
      <c r="A1019" s="30" t="s">
        <v>9576</v>
      </c>
      <c r="B1019" s="30" t="s">
        <v>923</v>
      </c>
      <c r="C1019" s="31" t="s">
        <v>9577</v>
      </c>
      <c r="D1019" s="31">
        <v>8531</v>
      </c>
      <c r="E1019" s="49" t="s">
        <v>5088</v>
      </c>
      <c r="F1019" s="327" t="s">
        <v>5089</v>
      </c>
      <c r="G1019" s="1073">
        <v>45466.30972222222</v>
      </c>
      <c r="H1019" s="30"/>
    </row>
    <row r="1020" spans="1:8" x14ac:dyDescent="0.25">
      <c r="A1020" s="30" t="s">
        <v>9576</v>
      </c>
      <c r="B1020" s="30" t="s">
        <v>923</v>
      </c>
      <c r="C1020" s="31" t="s">
        <v>9577</v>
      </c>
      <c r="D1020" s="31">
        <v>8531</v>
      </c>
      <c r="E1020" s="49" t="s">
        <v>1282</v>
      </c>
      <c r="F1020" s="327" t="s">
        <v>1283</v>
      </c>
      <c r="G1020" s="1073">
        <v>45466.30972222222</v>
      </c>
      <c r="H1020" s="30"/>
    </row>
    <row r="1021" spans="1:8" x14ac:dyDescent="0.25">
      <c r="A1021" s="30" t="s">
        <v>9576</v>
      </c>
      <c r="B1021" s="30" t="s">
        <v>923</v>
      </c>
      <c r="C1021" s="31" t="s">
        <v>9577</v>
      </c>
      <c r="D1021" s="31">
        <v>8531</v>
      </c>
      <c r="E1021" s="49" t="s">
        <v>5105</v>
      </c>
      <c r="F1021" s="327" t="s">
        <v>5106</v>
      </c>
      <c r="G1021" s="1073">
        <v>45466.30972222222</v>
      </c>
      <c r="H1021" s="30"/>
    </row>
    <row r="1022" spans="1:8" x14ac:dyDescent="0.25">
      <c r="A1022" s="30" t="s">
        <v>9576</v>
      </c>
      <c r="B1022" s="30" t="s">
        <v>923</v>
      </c>
      <c r="C1022" s="31" t="s">
        <v>9577</v>
      </c>
      <c r="D1022" s="31">
        <v>8531</v>
      </c>
      <c r="E1022" s="49" t="s">
        <v>5122</v>
      </c>
      <c r="F1022" s="327" t="s">
        <v>5123</v>
      </c>
      <c r="G1022" s="1073">
        <v>45466.30972222222</v>
      </c>
      <c r="H1022" s="30"/>
    </row>
    <row r="1023" spans="1:8" x14ac:dyDescent="0.25">
      <c r="A1023" s="30" t="s">
        <v>9576</v>
      </c>
      <c r="B1023" s="30" t="s">
        <v>923</v>
      </c>
      <c r="C1023" s="31" t="s">
        <v>9577</v>
      </c>
      <c r="D1023" s="31">
        <v>8531</v>
      </c>
      <c r="E1023" s="49" t="s">
        <v>5139</v>
      </c>
      <c r="F1023" s="327" t="s">
        <v>5140</v>
      </c>
      <c r="G1023" s="1073">
        <v>45466.30972222222</v>
      </c>
      <c r="H1023" s="30"/>
    </row>
    <row r="1024" spans="1:8" x14ac:dyDescent="0.25">
      <c r="A1024" s="30" t="s">
        <v>9576</v>
      </c>
      <c r="B1024" s="30" t="s">
        <v>923</v>
      </c>
      <c r="C1024" s="31" t="s">
        <v>9577</v>
      </c>
      <c r="D1024" s="31">
        <v>8531</v>
      </c>
      <c r="E1024" s="49" t="s">
        <v>5156</v>
      </c>
      <c r="F1024" s="327" t="s">
        <v>5157</v>
      </c>
      <c r="G1024" s="1073">
        <v>45466.30972222222</v>
      </c>
      <c r="H1024" s="30"/>
    </row>
    <row r="1025" spans="1:8" x14ac:dyDescent="0.25">
      <c r="A1025" s="30" t="s">
        <v>9576</v>
      </c>
      <c r="B1025" s="30" t="s">
        <v>923</v>
      </c>
      <c r="C1025" s="31" t="s">
        <v>9577</v>
      </c>
      <c r="D1025" s="31">
        <v>8531</v>
      </c>
      <c r="E1025" s="49" t="s">
        <v>5173</v>
      </c>
      <c r="F1025" s="327" t="s">
        <v>5174</v>
      </c>
      <c r="G1025" s="1073">
        <v>45466.30972222222</v>
      </c>
      <c r="H1025" s="30"/>
    </row>
    <row r="1026" spans="1:8" x14ac:dyDescent="0.25">
      <c r="A1026" s="30" t="s">
        <v>9576</v>
      </c>
      <c r="B1026" s="30" t="s">
        <v>923</v>
      </c>
      <c r="C1026" s="31" t="s">
        <v>9577</v>
      </c>
      <c r="D1026" s="31">
        <v>8531</v>
      </c>
      <c r="E1026" s="49" t="s">
        <v>5190</v>
      </c>
      <c r="F1026" s="327" t="s">
        <v>5191</v>
      </c>
      <c r="G1026" s="1073">
        <v>45466.30972222222</v>
      </c>
      <c r="H1026" s="30"/>
    </row>
    <row r="1027" spans="1:8" x14ac:dyDescent="0.25">
      <c r="A1027" s="30" t="s">
        <v>9576</v>
      </c>
      <c r="B1027" s="30" t="s">
        <v>923</v>
      </c>
      <c r="C1027" s="31" t="s">
        <v>9577</v>
      </c>
      <c r="D1027" s="31">
        <v>8531</v>
      </c>
      <c r="E1027" s="49" t="s">
        <v>5207</v>
      </c>
      <c r="F1027" s="327" t="s">
        <v>5208</v>
      </c>
      <c r="G1027" s="1073">
        <v>45466.30972222222</v>
      </c>
      <c r="H1027" s="30"/>
    </row>
    <row r="1028" spans="1:8" x14ac:dyDescent="0.25">
      <c r="A1028" s="30" t="s">
        <v>9576</v>
      </c>
      <c r="B1028" s="30" t="s">
        <v>923</v>
      </c>
      <c r="C1028" s="31" t="s">
        <v>9577</v>
      </c>
      <c r="D1028" s="31">
        <v>8531</v>
      </c>
      <c r="E1028" s="49" t="s">
        <v>5224</v>
      </c>
      <c r="F1028" s="327" t="s">
        <v>5225</v>
      </c>
      <c r="G1028" s="1073">
        <v>45466.30972222222</v>
      </c>
      <c r="H1028" s="30"/>
    </row>
    <row r="1029" spans="1:8" x14ac:dyDescent="0.25">
      <c r="A1029" s="30" t="s">
        <v>9576</v>
      </c>
      <c r="B1029" s="30" t="s">
        <v>923</v>
      </c>
      <c r="C1029" s="31" t="s">
        <v>9577</v>
      </c>
      <c r="D1029" s="31">
        <v>8531</v>
      </c>
      <c r="E1029" s="49" t="s">
        <v>5241</v>
      </c>
      <c r="F1029" s="327" t="s">
        <v>5242</v>
      </c>
      <c r="G1029" s="1073">
        <v>45466.30972222222</v>
      </c>
      <c r="H1029" s="30"/>
    </row>
    <row r="1030" spans="1:8" x14ac:dyDescent="0.25">
      <c r="A1030" s="30" t="s">
        <v>9576</v>
      </c>
      <c r="B1030" s="30" t="s">
        <v>923</v>
      </c>
      <c r="C1030" s="31" t="s">
        <v>9577</v>
      </c>
      <c r="D1030" s="31">
        <v>8531</v>
      </c>
      <c r="E1030" s="49" t="s">
        <v>5258</v>
      </c>
      <c r="F1030" s="327" t="s">
        <v>5259</v>
      </c>
      <c r="G1030" s="1073">
        <v>45466.30972222222</v>
      </c>
      <c r="H1030" s="30"/>
    </row>
    <row r="1031" spans="1:8" x14ac:dyDescent="0.25">
      <c r="A1031" s="30" t="s">
        <v>9576</v>
      </c>
      <c r="B1031" s="30" t="s">
        <v>923</v>
      </c>
      <c r="C1031" s="31" t="s">
        <v>9577</v>
      </c>
      <c r="D1031" s="31">
        <v>8531</v>
      </c>
      <c r="E1031" s="49" t="s">
        <v>1299</v>
      </c>
      <c r="F1031" s="327" t="s">
        <v>1300</v>
      </c>
      <c r="G1031" s="1073">
        <v>45466.30972222222</v>
      </c>
      <c r="H1031" s="30"/>
    </row>
    <row r="1032" spans="1:8" x14ac:dyDescent="0.25">
      <c r="A1032" s="30" t="s">
        <v>9576</v>
      </c>
      <c r="B1032" s="30" t="s">
        <v>923</v>
      </c>
      <c r="C1032" s="31" t="s">
        <v>9577</v>
      </c>
      <c r="D1032" s="31">
        <v>8531</v>
      </c>
      <c r="E1032" s="49" t="s">
        <v>5275</v>
      </c>
      <c r="F1032" s="327" t="s">
        <v>5276</v>
      </c>
      <c r="G1032" s="1073">
        <v>45466.30972222222</v>
      </c>
      <c r="H1032" s="30"/>
    </row>
    <row r="1033" spans="1:8" x14ac:dyDescent="0.25">
      <c r="A1033" s="30" t="s">
        <v>9576</v>
      </c>
      <c r="B1033" s="30" t="s">
        <v>923</v>
      </c>
      <c r="C1033" s="31" t="s">
        <v>9577</v>
      </c>
      <c r="D1033" s="31">
        <v>8531</v>
      </c>
      <c r="E1033" s="49" t="s">
        <v>5292</v>
      </c>
      <c r="F1033" s="327" t="s">
        <v>5293</v>
      </c>
      <c r="G1033" s="1073">
        <v>45466.30972222222</v>
      </c>
      <c r="H1033" s="30"/>
    </row>
    <row r="1034" spans="1:8" x14ac:dyDescent="0.25">
      <c r="A1034" s="30" t="s">
        <v>9576</v>
      </c>
      <c r="B1034" s="30" t="s">
        <v>923</v>
      </c>
      <c r="C1034" s="31" t="s">
        <v>9577</v>
      </c>
      <c r="D1034" s="31">
        <v>8531</v>
      </c>
      <c r="E1034" s="49" t="s">
        <v>5309</v>
      </c>
      <c r="F1034" s="327" t="s">
        <v>5310</v>
      </c>
      <c r="G1034" s="1073">
        <v>45466.30972222222</v>
      </c>
      <c r="H1034" s="30"/>
    </row>
    <row r="1035" spans="1:8" x14ac:dyDescent="0.25">
      <c r="A1035" s="30" t="s">
        <v>9576</v>
      </c>
      <c r="B1035" s="30" t="s">
        <v>923</v>
      </c>
      <c r="C1035" s="31" t="s">
        <v>9577</v>
      </c>
      <c r="D1035" s="31">
        <v>8531</v>
      </c>
      <c r="E1035" s="49" t="s">
        <v>5326</v>
      </c>
      <c r="F1035" s="327" t="s">
        <v>5327</v>
      </c>
      <c r="G1035" s="1073">
        <v>45466.30972222222</v>
      </c>
      <c r="H1035" s="30"/>
    </row>
    <row r="1036" spans="1:8" x14ac:dyDescent="0.25">
      <c r="A1036" s="30" t="s">
        <v>9576</v>
      </c>
      <c r="B1036" s="30" t="s">
        <v>923</v>
      </c>
      <c r="C1036" s="31" t="s">
        <v>9577</v>
      </c>
      <c r="D1036" s="31">
        <v>8531</v>
      </c>
      <c r="E1036" s="49" t="s">
        <v>5343</v>
      </c>
      <c r="F1036" s="327" t="s">
        <v>5344</v>
      </c>
      <c r="G1036" s="1073">
        <v>45466.30972222222</v>
      </c>
      <c r="H1036" s="30"/>
    </row>
    <row r="1037" spans="1:8" x14ac:dyDescent="0.25">
      <c r="A1037" s="30" t="s">
        <v>9576</v>
      </c>
      <c r="B1037" s="30" t="s">
        <v>923</v>
      </c>
      <c r="C1037" s="31" t="s">
        <v>9577</v>
      </c>
      <c r="D1037" s="31">
        <v>8531</v>
      </c>
      <c r="E1037" s="49" t="s">
        <v>5360</v>
      </c>
      <c r="F1037" s="327" t="s">
        <v>5361</v>
      </c>
      <c r="G1037" s="1073">
        <v>45466.30972222222</v>
      </c>
      <c r="H1037" s="30"/>
    </row>
    <row r="1038" spans="1:8" x14ac:dyDescent="0.25">
      <c r="A1038" s="30" t="s">
        <v>9576</v>
      </c>
      <c r="B1038" s="30" t="s">
        <v>923</v>
      </c>
      <c r="C1038" s="31" t="s">
        <v>9577</v>
      </c>
      <c r="D1038" s="31">
        <v>8531</v>
      </c>
      <c r="E1038" s="49" t="s">
        <v>5377</v>
      </c>
      <c r="F1038" s="327" t="s">
        <v>5378</v>
      </c>
      <c r="G1038" s="1073">
        <v>45466.30972222222</v>
      </c>
      <c r="H1038" s="30"/>
    </row>
    <row r="1039" spans="1:8" x14ac:dyDescent="0.25">
      <c r="A1039" s="30" t="s">
        <v>9576</v>
      </c>
      <c r="B1039" s="30" t="s">
        <v>923</v>
      </c>
      <c r="C1039" s="31" t="s">
        <v>9577</v>
      </c>
      <c r="D1039" s="31">
        <v>8531</v>
      </c>
      <c r="E1039" s="49" t="s">
        <v>5394</v>
      </c>
      <c r="F1039" s="327" t="s">
        <v>5395</v>
      </c>
      <c r="G1039" s="1073">
        <v>45466.30972222222</v>
      </c>
      <c r="H1039" s="30"/>
    </row>
    <row r="1040" spans="1:8" x14ac:dyDescent="0.25">
      <c r="A1040" s="30" t="s">
        <v>9576</v>
      </c>
      <c r="B1040" s="30" t="s">
        <v>923</v>
      </c>
      <c r="C1040" s="31" t="s">
        <v>9577</v>
      </c>
      <c r="D1040" s="31">
        <v>8531</v>
      </c>
      <c r="E1040" s="49" t="s">
        <v>5411</v>
      </c>
      <c r="F1040" s="327" t="s">
        <v>5412</v>
      </c>
      <c r="G1040" s="1073">
        <v>45466.30972222222</v>
      </c>
      <c r="H1040" s="30"/>
    </row>
    <row r="1041" spans="1:8" x14ac:dyDescent="0.25">
      <c r="A1041" s="30" t="s">
        <v>9576</v>
      </c>
      <c r="B1041" s="30" t="s">
        <v>923</v>
      </c>
      <c r="C1041" s="31" t="s">
        <v>9577</v>
      </c>
      <c r="D1041" s="31">
        <v>8531</v>
      </c>
      <c r="E1041" s="49" t="s">
        <v>5428</v>
      </c>
      <c r="F1041" s="327" t="s">
        <v>5429</v>
      </c>
      <c r="G1041" s="1073">
        <v>45466.30972222222</v>
      </c>
      <c r="H1041" s="30"/>
    </row>
    <row r="1042" spans="1:8" x14ac:dyDescent="0.25">
      <c r="A1042" s="30" t="s">
        <v>9576</v>
      </c>
      <c r="B1042" s="30" t="s">
        <v>923</v>
      </c>
      <c r="C1042" s="31" t="s">
        <v>9577</v>
      </c>
      <c r="D1042" s="31">
        <v>8531</v>
      </c>
      <c r="E1042" s="49" t="s">
        <v>1316</v>
      </c>
      <c r="F1042" s="327" t="s">
        <v>1317</v>
      </c>
      <c r="G1042" s="1073">
        <v>45466.30972222222</v>
      </c>
      <c r="H1042" s="30"/>
    </row>
    <row r="1043" spans="1:8" x14ac:dyDescent="0.25">
      <c r="A1043" s="30" t="s">
        <v>9576</v>
      </c>
      <c r="B1043" s="30" t="s">
        <v>923</v>
      </c>
      <c r="C1043" s="31" t="s">
        <v>9577</v>
      </c>
      <c r="D1043" s="31">
        <v>8531</v>
      </c>
      <c r="E1043" s="49" t="s">
        <v>5445</v>
      </c>
      <c r="F1043" s="327" t="s">
        <v>5446</v>
      </c>
      <c r="G1043" s="1073">
        <v>45466.30972222222</v>
      </c>
      <c r="H1043" s="30"/>
    </row>
    <row r="1044" spans="1:8" x14ac:dyDescent="0.25">
      <c r="A1044" s="30" t="s">
        <v>9576</v>
      </c>
      <c r="B1044" s="30" t="s">
        <v>923</v>
      </c>
      <c r="C1044" s="31" t="s">
        <v>9577</v>
      </c>
      <c r="D1044" s="31">
        <v>8531</v>
      </c>
      <c r="E1044" s="49" t="s">
        <v>5462</v>
      </c>
      <c r="F1044" s="327" t="s">
        <v>5463</v>
      </c>
      <c r="G1044" s="1073">
        <v>45466.30972222222</v>
      </c>
      <c r="H1044" s="30"/>
    </row>
    <row r="1045" spans="1:8" x14ac:dyDescent="0.25">
      <c r="A1045" s="30" t="s">
        <v>9576</v>
      </c>
      <c r="B1045" s="30" t="s">
        <v>923</v>
      </c>
      <c r="C1045" s="31" t="s">
        <v>9577</v>
      </c>
      <c r="D1045" s="31">
        <v>8531</v>
      </c>
      <c r="E1045" s="49" t="s">
        <v>5479</v>
      </c>
      <c r="F1045" s="327" t="s">
        <v>5480</v>
      </c>
      <c r="G1045" s="1073">
        <v>45466.30972222222</v>
      </c>
      <c r="H1045" s="30"/>
    </row>
    <row r="1046" spans="1:8" x14ac:dyDescent="0.25">
      <c r="A1046" s="30" t="s">
        <v>9576</v>
      </c>
      <c r="B1046" s="30" t="s">
        <v>923</v>
      </c>
      <c r="C1046" s="31" t="s">
        <v>9577</v>
      </c>
      <c r="D1046" s="31">
        <v>8531</v>
      </c>
      <c r="E1046" s="49" t="s">
        <v>5496</v>
      </c>
      <c r="F1046" s="327" t="s">
        <v>5497</v>
      </c>
      <c r="G1046" s="1073">
        <v>45466.30972222222</v>
      </c>
      <c r="H1046" s="30"/>
    </row>
    <row r="1047" spans="1:8" x14ac:dyDescent="0.25">
      <c r="A1047" s="30" t="s">
        <v>9576</v>
      </c>
      <c r="B1047" s="30" t="s">
        <v>923</v>
      </c>
      <c r="C1047" s="31" t="s">
        <v>9577</v>
      </c>
      <c r="D1047" s="31">
        <v>8531</v>
      </c>
      <c r="E1047" s="49" t="s">
        <v>5513</v>
      </c>
      <c r="F1047" s="327" t="s">
        <v>5514</v>
      </c>
      <c r="G1047" s="1073">
        <v>45466.30972222222</v>
      </c>
      <c r="H1047" s="30"/>
    </row>
    <row r="1048" spans="1:8" x14ac:dyDescent="0.25">
      <c r="A1048" s="30" t="s">
        <v>9576</v>
      </c>
      <c r="B1048" s="30" t="s">
        <v>923</v>
      </c>
      <c r="C1048" s="31" t="s">
        <v>9577</v>
      </c>
      <c r="D1048" s="31">
        <v>8531</v>
      </c>
      <c r="E1048" s="49" t="s">
        <v>5530</v>
      </c>
      <c r="F1048" s="327" t="s">
        <v>5531</v>
      </c>
      <c r="G1048" s="1073">
        <v>45466.30972222222</v>
      </c>
      <c r="H1048" s="30"/>
    </row>
    <row r="1049" spans="1:8" x14ac:dyDescent="0.25">
      <c r="A1049" s="30" t="s">
        <v>9576</v>
      </c>
      <c r="B1049" s="30" t="s">
        <v>923</v>
      </c>
      <c r="C1049" s="31" t="s">
        <v>9577</v>
      </c>
      <c r="D1049" s="31">
        <v>8531</v>
      </c>
      <c r="E1049" s="49" t="s">
        <v>5547</v>
      </c>
      <c r="F1049" s="327" t="s">
        <v>5548</v>
      </c>
      <c r="G1049" s="1073">
        <v>45466.30972222222</v>
      </c>
      <c r="H1049" s="30"/>
    </row>
    <row r="1050" spans="1:8" x14ac:dyDescent="0.25">
      <c r="A1050" s="30" t="s">
        <v>9576</v>
      </c>
      <c r="B1050" s="30" t="s">
        <v>923</v>
      </c>
      <c r="C1050" s="31" t="s">
        <v>9577</v>
      </c>
      <c r="D1050" s="31">
        <v>8531</v>
      </c>
      <c r="E1050" s="49" t="s">
        <v>5564</v>
      </c>
      <c r="F1050" s="327" t="s">
        <v>5565</v>
      </c>
      <c r="G1050" s="1073">
        <v>45466.30972222222</v>
      </c>
      <c r="H1050" s="30"/>
    </row>
    <row r="1051" spans="1:8" x14ac:dyDescent="0.25">
      <c r="A1051" s="30" t="s">
        <v>9576</v>
      </c>
      <c r="B1051" s="30" t="s">
        <v>923</v>
      </c>
      <c r="C1051" s="31" t="s">
        <v>9577</v>
      </c>
      <c r="D1051" s="31">
        <v>8531</v>
      </c>
      <c r="E1051" s="49" t="s">
        <v>5581</v>
      </c>
      <c r="F1051" s="327" t="s">
        <v>5582</v>
      </c>
      <c r="G1051" s="1073">
        <v>45466.30972222222</v>
      </c>
      <c r="H1051" s="30"/>
    </row>
    <row r="1052" spans="1:8" x14ac:dyDescent="0.25">
      <c r="A1052" s="30" t="s">
        <v>9576</v>
      </c>
      <c r="B1052" s="30" t="s">
        <v>923</v>
      </c>
      <c r="C1052" s="31" t="s">
        <v>9577</v>
      </c>
      <c r="D1052" s="31">
        <v>8531</v>
      </c>
      <c r="E1052" s="49" t="s">
        <v>5598</v>
      </c>
      <c r="F1052" s="327" t="s">
        <v>5599</v>
      </c>
      <c r="G1052" s="1073">
        <v>45466.30972222222</v>
      </c>
      <c r="H1052" s="30"/>
    </row>
    <row r="1053" spans="1:8" x14ac:dyDescent="0.25">
      <c r="A1053" s="30" t="s">
        <v>9576</v>
      </c>
      <c r="B1053" s="30" t="s">
        <v>923</v>
      </c>
      <c r="C1053" s="31" t="s">
        <v>9577</v>
      </c>
      <c r="D1053" s="31">
        <v>8531</v>
      </c>
      <c r="E1053" s="49" t="s">
        <v>1333</v>
      </c>
      <c r="F1053" s="327" t="s">
        <v>1334</v>
      </c>
      <c r="G1053" s="1073">
        <v>45466.30972222222</v>
      </c>
      <c r="H1053" s="30"/>
    </row>
    <row r="1054" spans="1:8" x14ac:dyDescent="0.25">
      <c r="A1054" s="30" t="s">
        <v>9576</v>
      </c>
      <c r="B1054" s="30" t="s">
        <v>923</v>
      </c>
      <c r="C1054" s="31" t="s">
        <v>9577</v>
      </c>
      <c r="D1054" s="31">
        <v>8531</v>
      </c>
      <c r="E1054" s="49" t="s">
        <v>5615</v>
      </c>
      <c r="F1054" s="327" t="s">
        <v>5616</v>
      </c>
      <c r="G1054" s="1073">
        <v>45466.30972222222</v>
      </c>
      <c r="H1054" s="30"/>
    </row>
    <row r="1055" spans="1:8" x14ac:dyDescent="0.25">
      <c r="A1055" s="30" t="s">
        <v>9576</v>
      </c>
      <c r="B1055" s="30" t="s">
        <v>923</v>
      </c>
      <c r="C1055" s="31" t="s">
        <v>9577</v>
      </c>
      <c r="D1055" s="31">
        <v>8531</v>
      </c>
      <c r="E1055" s="49" t="s">
        <v>5632</v>
      </c>
      <c r="F1055" s="327" t="s">
        <v>5633</v>
      </c>
      <c r="G1055" s="1073">
        <v>45466.30972222222</v>
      </c>
      <c r="H1055" s="30"/>
    </row>
    <row r="1056" spans="1:8" x14ac:dyDescent="0.25">
      <c r="A1056" s="30" t="s">
        <v>9576</v>
      </c>
      <c r="B1056" s="30" t="s">
        <v>923</v>
      </c>
      <c r="C1056" s="31" t="s">
        <v>9577</v>
      </c>
      <c r="D1056" s="31">
        <v>8531</v>
      </c>
      <c r="E1056" s="49" t="s">
        <v>5649</v>
      </c>
      <c r="F1056" s="327" t="s">
        <v>5650</v>
      </c>
      <c r="G1056" s="1073">
        <v>45466.30972222222</v>
      </c>
      <c r="H1056" s="30"/>
    </row>
    <row r="1057" spans="1:8" x14ac:dyDescent="0.25">
      <c r="A1057" s="30" t="s">
        <v>9576</v>
      </c>
      <c r="B1057" s="30" t="s">
        <v>923</v>
      </c>
      <c r="C1057" s="31" t="s">
        <v>9577</v>
      </c>
      <c r="D1057" s="31">
        <v>8531</v>
      </c>
      <c r="E1057" s="49" t="s">
        <v>5666</v>
      </c>
      <c r="F1057" s="327" t="s">
        <v>5667</v>
      </c>
      <c r="G1057" s="1073">
        <v>45466.30972222222</v>
      </c>
      <c r="H1057" s="30"/>
    </row>
    <row r="1058" spans="1:8" x14ac:dyDescent="0.25">
      <c r="A1058" s="30" t="s">
        <v>9576</v>
      </c>
      <c r="B1058" s="30" t="s">
        <v>923</v>
      </c>
      <c r="C1058" s="31" t="s">
        <v>9577</v>
      </c>
      <c r="D1058" s="31">
        <v>8531</v>
      </c>
      <c r="E1058" s="49" t="s">
        <v>5683</v>
      </c>
      <c r="F1058" s="327" t="s">
        <v>5684</v>
      </c>
      <c r="G1058" s="1073">
        <v>45466.30972222222</v>
      </c>
      <c r="H1058" s="30"/>
    </row>
    <row r="1059" spans="1:8" x14ac:dyDescent="0.25">
      <c r="A1059" s="30" t="s">
        <v>9576</v>
      </c>
      <c r="B1059" s="30" t="s">
        <v>923</v>
      </c>
      <c r="C1059" s="31" t="s">
        <v>9577</v>
      </c>
      <c r="D1059" s="31">
        <v>8531</v>
      </c>
      <c r="E1059" s="49" t="s">
        <v>5700</v>
      </c>
      <c r="F1059" s="327" t="s">
        <v>5701</v>
      </c>
      <c r="G1059" s="1073">
        <v>45466.30972222222</v>
      </c>
      <c r="H1059" s="30"/>
    </row>
    <row r="1060" spans="1:8" x14ac:dyDescent="0.25">
      <c r="A1060" s="30" t="s">
        <v>9576</v>
      </c>
      <c r="B1060" s="30" t="s">
        <v>923</v>
      </c>
      <c r="C1060" s="31" t="s">
        <v>9577</v>
      </c>
      <c r="D1060" s="31">
        <v>8531</v>
      </c>
      <c r="E1060" s="49" t="s">
        <v>5717</v>
      </c>
      <c r="F1060" s="327" t="s">
        <v>5718</v>
      </c>
      <c r="G1060" s="1073">
        <v>45466.30972222222</v>
      </c>
      <c r="H1060" s="30"/>
    </row>
    <row r="1061" spans="1:8" x14ac:dyDescent="0.25">
      <c r="A1061" s="30" t="s">
        <v>9576</v>
      </c>
      <c r="B1061" s="30" t="s">
        <v>923</v>
      </c>
      <c r="C1061" s="31" t="s">
        <v>9577</v>
      </c>
      <c r="D1061" s="31">
        <v>8531</v>
      </c>
      <c r="E1061" s="49" t="s">
        <v>5734</v>
      </c>
      <c r="F1061" s="327" t="s">
        <v>5735</v>
      </c>
      <c r="G1061" s="1073">
        <v>45466.30972222222</v>
      </c>
      <c r="H1061" s="30"/>
    </row>
    <row r="1062" spans="1:8" x14ac:dyDescent="0.25">
      <c r="A1062" s="30" t="s">
        <v>9576</v>
      </c>
      <c r="B1062" s="30" t="s">
        <v>923</v>
      </c>
      <c r="C1062" s="31" t="s">
        <v>9577</v>
      </c>
      <c r="D1062" s="31">
        <v>8531</v>
      </c>
      <c r="E1062" s="49" t="s">
        <v>5751</v>
      </c>
      <c r="F1062" s="327" t="s">
        <v>5752</v>
      </c>
      <c r="G1062" s="1073">
        <v>45466.30972222222</v>
      </c>
      <c r="H1062" s="30"/>
    </row>
    <row r="1063" spans="1:8" x14ac:dyDescent="0.25">
      <c r="A1063" s="30" t="s">
        <v>9576</v>
      </c>
      <c r="B1063" s="30" t="s">
        <v>923</v>
      </c>
      <c r="C1063" s="31" t="s">
        <v>9577</v>
      </c>
      <c r="D1063" s="31">
        <v>8531</v>
      </c>
      <c r="E1063" s="49" t="s">
        <v>5768</v>
      </c>
      <c r="F1063" s="327" t="s">
        <v>5769</v>
      </c>
      <c r="G1063" s="1073">
        <v>45466.30972222222</v>
      </c>
      <c r="H1063" s="30"/>
    </row>
    <row r="1064" spans="1:8" x14ac:dyDescent="0.25">
      <c r="A1064" s="30" t="s">
        <v>9576</v>
      </c>
      <c r="B1064" s="30" t="s">
        <v>923</v>
      </c>
      <c r="C1064" s="31" t="s">
        <v>9577</v>
      </c>
      <c r="D1064" s="31">
        <v>8531</v>
      </c>
      <c r="E1064" s="49" t="s">
        <v>1350</v>
      </c>
      <c r="F1064" s="327" t="s">
        <v>1351</v>
      </c>
      <c r="G1064" s="1073">
        <v>45466.30972222222</v>
      </c>
      <c r="H1064" s="30"/>
    </row>
    <row r="1065" spans="1:8" x14ac:dyDescent="0.25">
      <c r="A1065" s="30" t="s">
        <v>9576</v>
      </c>
      <c r="B1065" s="30" t="s">
        <v>923</v>
      </c>
      <c r="C1065" s="31" t="s">
        <v>9577</v>
      </c>
      <c r="D1065" s="31">
        <v>8531</v>
      </c>
      <c r="E1065" s="49" t="s">
        <v>5785</v>
      </c>
      <c r="F1065" s="327" t="s">
        <v>5786</v>
      </c>
      <c r="G1065" s="1073">
        <v>45466.30972222222</v>
      </c>
      <c r="H1065" s="30"/>
    </row>
    <row r="1066" spans="1:8" x14ac:dyDescent="0.25">
      <c r="A1066" s="30" t="s">
        <v>9576</v>
      </c>
      <c r="B1066" s="30" t="s">
        <v>923</v>
      </c>
      <c r="C1066" s="31" t="s">
        <v>9577</v>
      </c>
      <c r="D1066" s="31">
        <v>8531</v>
      </c>
      <c r="E1066" s="49" t="s">
        <v>5802</v>
      </c>
      <c r="F1066" s="327" t="s">
        <v>5803</v>
      </c>
      <c r="G1066" s="1073">
        <v>45466.30972222222</v>
      </c>
      <c r="H1066" s="30"/>
    </row>
    <row r="1067" spans="1:8" x14ac:dyDescent="0.25">
      <c r="A1067" s="30" t="s">
        <v>9576</v>
      </c>
      <c r="B1067" s="30" t="s">
        <v>923</v>
      </c>
      <c r="C1067" s="31" t="s">
        <v>9577</v>
      </c>
      <c r="D1067" s="31">
        <v>8531</v>
      </c>
      <c r="E1067" s="49" t="s">
        <v>5819</v>
      </c>
      <c r="F1067" s="327" t="s">
        <v>5820</v>
      </c>
      <c r="G1067" s="1073">
        <v>45466.30972222222</v>
      </c>
      <c r="H1067" s="30"/>
    </row>
    <row r="1068" spans="1:8" x14ac:dyDescent="0.25">
      <c r="A1068" s="30" t="s">
        <v>9576</v>
      </c>
      <c r="B1068" s="30" t="s">
        <v>923</v>
      </c>
      <c r="C1068" s="31" t="s">
        <v>9577</v>
      </c>
      <c r="D1068" s="31">
        <v>8531</v>
      </c>
      <c r="E1068" s="49" t="s">
        <v>5836</v>
      </c>
      <c r="F1068" s="327" t="s">
        <v>5837</v>
      </c>
      <c r="G1068" s="1073">
        <v>45466.30972222222</v>
      </c>
      <c r="H1068" s="30"/>
    </row>
    <row r="1069" spans="1:8" x14ac:dyDescent="0.25">
      <c r="A1069" s="30" t="s">
        <v>9576</v>
      </c>
      <c r="B1069" s="30" t="s">
        <v>923</v>
      </c>
      <c r="C1069" s="31" t="s">
        <v>9577</v>
      </c>
      <c r="D1069" s="31">
        <v>8531</v>
      </c>
      <c r="E1069" s="49" t="s">
        <v>5853</v>
      </c>
      <c r="F1069" s="327" t="s">
        <v>5854</v>
      </c>
      <c r="G1069" s="1073">
        <v>45466.30972222222</v>
      </c>
      <c r="H1069" s="30"/>
    </row>
    <row r="1070" spans="1:8" x14ac:dyDescent="0.25">
      <c r="A1070" s="30" t="s">
        <v>9576</v>
      </c>
      <c r="B1070" s="30" t="s">
        <v>923</v>
      </c>
      <c r="C1070" s="31" t="s">
        <v>9577</v>
      </c>
      <c r="D1070" s="31">
        <v>8531</v>
      </c>
      <c r="E1070" s="49" t="s">
        <v>5870</v>
      </c>
      <c r="F1070" s="327" t="s">
        <v>5871</v>
      </c>
      <c r="G1070" s="1073">
        <v>45466.30972222222</v>
      </c>
      <c r="H1070" s="30"/>
    </row>
    <row r="1071" spans="1:8" x14ac:dyDescent="0.25">
      <c r="A1071" s="30" t="s">
        <v>9576</v>
      </c>
      <c r="B1071" s="30" t="s">
        <v>923</v>
      </c>
      <c r="C1071" s="31" t="s">
        <v>9577</v>
      </c>
      <c r="D1071" s="31">
        <v>8531</v>
      </c>
      <c r="E1071" s="49" t="s">
        <v>5887</v>
      </c>
      <c r="F1071" s="327" t="s">
        <v>5888</v>
      </c>
      <c r="G1071" s="1073">
        <v>45466.30972222222</v>
      </c>
      <c r="H1071" s="30"/>
    </row>
    <row r="1072" spans="1:8" x14ac:dyDescent="0.25">
      <c r="A1072" s="30" t="s">
        <v>9576</v>
      </c>
      <c r="B1072" s="30" t="s">
        <v>923</v>
      </c>
      <c r="C1072" s="31" t="s">
        <v>9577</v>
      </c>
      <c r="D1072" s="31">
        <v>8531</v>
      </c>
      <c r="E1072" s="49" t="s">
        <v>5904</v>
      </c>
      <c r="F1072" s="327" t="s">
        <v>5905</v>
      </c>
      <c r="G1072" s="1073">
        <v>45466.30972222222</v>
      </c>
      <c r="H1072" s="30"/>
    </row>
    <row r="1073" spans="1:8" x14ac:dyDescent="0.25">
      <c r="A1073" s="30" t="s">
        <v>9576</v>
      </c>
      <c r="B1073" s="30" t="s">
        <v>923</v>
      </c>
      <c r="C1073" s="31" t="s">
        <v>9577</v>
      </c>
      <c r="D1073" s="31">
        <v>8531</v>
      </c>
      <c r="E1073" s="49" t="s">
        <v>5921</v>
      </c>
      <c r="F1073" s="327" t="s">
        <v>5922</v>
      </c>
      <c r="G1073" s="1073">
        <v>45466.30972222222</v>
      </c>
      <c r="H1073" s="30"/>
    </row>
    <row r="1074" spans="1:8" x14ac:dyDescent="0.25">
      <c r="A1074" s="30" t="s">
        <v>9576</v>
      </c>
      <c r="B1074" s="30" t="s">
        <v>923</v>
      </c>
      <c r="C1074" s="31" t="s">
        <v>9577</v>
      </c>
      <c r="D1074" s="31">
        <v>8531</v>
      </c>
      <c r="E1074" s="49" t="s">
        <v>5938</v>
      </c>
      <c r="F1074" s="327" t="s">
        <v>5939</v>
      </c>
      <c r="G1074" s="1073">
        <v>45466.30972222222</v>
      </c>
      <c r="H1074" s="30"/>
    </row>
    <row r="1075" spans="1:8" x14ac:dyDescent="0.25">
      <c r="A1075" s="30" t="s">
        <v>9576</v>
      </c>
      <c r="B1075" s="30" t="s">
        <v>923</v>
      </c>
      <c r="C1075" s="31" t="s">
        <v>9577</v>
      </c>
      <c r="D1075" s="31">
        <v>8531</v>
      </c>
      <c r="E1075" s="49" t="s">
        <v>943</v>
      </c>
      <c r="F1075" s="327" t="s">
        <v>944</v>
      </c>
      <c r="G1075" s="1073">
        <v>45466.30972222222</v>
      </c>
      <c r="H1075" s="30"/>
    </row>
    <row r="1076" spans="1:8" x14ac:dyDescent="0.25">
      <c r="A1076" s="30" t="s">
        <v>9576</v>
      </c>
      <c r="B1076" s="30" t="s">
        <v>923</v>
      </c>
      <c r="C1076" s="31" t="s">
        <v>9577</v>
      </c>
      <c r="D1076" s="31">
        <v>8531</v>
      </c>
      <c r="E1076" s="49" t="s">
        <v>1367</v>
      </c>
      <c r="F1076" s="327" t="s">
        <v>1368</v>
      </c>
      <c r="G1076" s="1073">
        <v>45466.30972222222</v>
      </c>
      <c r="H1076" s="30"/>
    </row>
    <row r="1077" spans="1:8" x14ac:dyDescent="0.25">
      <c r="A1077" s="30" t="s">
        <v>9576</v>
      </c>
      <c r="B1077" s="30" t="s">
        <v>923</v>
      </c>
      <c r="C1077" s="31" t="s">
        <v>9577</v>
      </c>
      <c r="D1077" s="31">
        <v>8531</v>
      </c>
      <c r="E1077" s="49" t="s">
        <v>5955</v>
      </c>
      <c r="F1077" s="327" t="s">
        <v>5956</v>
      </c>
      <c r="G1077" s="1073">
        <v>45466.30972222222</v>
      </c>
      <c r="H1077" s="30"/>
    </row>
    <row r="1078" spans="1:8" x14ac:dyDescent="0.25">
      <c r="A1078" s="30" t="s">
        <v>9576</v>
      </c>
      <c r="B1078" s="30" t="s">
        <v>923</v>
      </c>
      <c r="C1078" s="31" t="s">
        <v>9577</v>
      </c>
      <c r="D1078" s="31">
        <v>8531</v>
      </c>
      <c r="E1078" s="49" t="s">
        <v>5972</v>
      </c>
      <c r="F1078" s="327" t="s">
        <v>5973</v>
      </c>
      <c r="G1078" s="1073">
        <v>45466.30972222222</v>
      </c>
      <c r="H1078" s="30"/>
    </row>
    <row r="1079" spans="1:8" x14ac:dyDescent="0.25">
      <c r="A1079" s="30" t="s">
        <v>9576</v>
      </c>
      <c r="B1079" s="30" t="s">
        <v>923</v>
      </c>
      <c r="C1079" s="31" t="s">
        <v>9577</v>
      </c>
      <c r="D1079" s="31">
        <v>8531</v>
      </c>
      <c r="E1079" s="49" t="s">
        <v>5989</v>
      </c>
      <c r="F1079" s="327" t="s">
        <v>5990</v>
      </c>
      <c r="G1079" s="1073">
        <v>45466.30972222222</v>
      </c>
      <c r="H1079" s="30"/>
    </row>
    <row r="1080" spans="1:8" x14ac:dyDescent="0.25">
      <c r="A1080" s="30" t="s">
        <v>9576</v>
      </c>
      <c r="B1080" s="30" t="s">
        <v>923</v>
      </c>
      <c r="C1080" s="31" t="s">
        <v>9577</v>
      </c>
      <c r="D1080" s="31">
        <v>8531</v>
      </c>
      <c r="E1080" s="49" t="s">
        <v>6006</v>
      </c>
      <c r="F1080" s="327" t="s">
        <v>6007</v>
      </c>
      <c r="G1080" s="1073">
        <v>45466.30972222222</v>
      </c>
      <c r="H1080" s="30"/>
    </row>
    <row r="1081" spans="1:8" x14ac:dyDescent="0.25">
      <c r="A1081" s="30" t="s">
        <v>9576</v>
      </c>
      <c r="B1081" s="30" t="s">
        <v>923</v>
      </c>
      <c r="C1081" s="31" t="s">
        <v>9577</v>
      </c>
      <c r="D1081" s="31">
        <v>8531</v>
      </c>
      <c r="E1081" s="49" t="s">
        <v>6023</v>
      </c>
      <c r="F1081" s="327" t="s">
        <v>6024</v>
      </c>
      <c r="G1081" s="1073">
        <v>45466.30972222222</v>
      </c>
      <c r="H1081" s="30"/>
    </row>
    <row r="1082" spans="1:8" x14ac:dyDescent="0.25">
      <c r="A1082" s="30" t="s">
        <v>9576</v>
      </c>
      <c r="B1082" s="30" t="s">
        <v>923</v>
      </c>
      <c r="C1082" s="31" t="s">
        <v>9577</v>
      </c>
      <c r="D1082" s="31">
        <v>8531</v>
      </c>
      <c r="E1082" s="49" t="s">
        <v>6040</v>
      </c>
      <c r="F1082" s="327" t="s">
        <v>6041</v>
      </c>
      <c r="G1082" s="1073">
        <v>45466.30972222222</v>
      </c>
      <c r="H1082" s="30"/>
    </row>
    <row r="1083" spans="1:8" x14ac:dyDescent="0.25">
      <c r="A1083" s="30" t="s">
        <v>9576</v>
      </c>
      <c r="B1083" s="30" t="s">
        <v>923</v>
      </c>
      <c r="C1083" s="31" t="s">
        <v>9577</v>
      </c>
      <c r="D1083" s="31">
        <v>8531</v>
      </c>
      <c r="E1083" s="49" t="s">
        <v>6057</v>
      </c>
      <c r="F1083" s="327" t="s">
        <v>6058</v>
      </c>
      <c r="G1083" s="1073">
        <v>45466.30972222222</v>
      </c>
      <c r="H1083" s="30"/>
    </row>
    <row r="1084" spans="1:8" x14ac:dyDescent="0.25">
      <c r="A1084" s="30" t="s">
        <v>9576</v>
      </c>
      <c r="B1084" s="30" t="s">
        <v>923</v>
      </c>
      <c r="C1084" s="31" t="s">
        <v>9577</v>
      </c>
      <c r="D1084" s="31">
        <v>8531</v>
      </c>
      <c r="E1084" s="49" t="s">
        <v>6074</v>
      </c>
      <c r="F1084" s="327" t="s">
        <v>6075</v>
      </c>
      <c r="G1084" s="1073">
        <v>45466.30972222222</v>
      </c>
      <c r="H1084" s="30"/>
    </row>
    <row r="1085" spans="1:8" x14ac:dyDescent="0.25">
      <c r="A1085" s="30" t="s">
        <v>9576</v>
      </c>
      <c r="B1085" s="30" t="s">
        <v>923</v>
      </c>
      <c r="C1085" s="31" t="s">
        <v>9577</v>
      </c>
      <c r="D1085" s="31">
        <v>8531</v>
      </c>
      <c r="E1085" s="49" t="s">
        <v>6091</v>
      </c>
      <c r="F1085" s="327" t="s">
        <v>6092</v>
      </c>
      <c r="G1085" s="1073">
        <v>45466.30972222222</v>
      </c>
      <c r="H1085" s="30"/>
    </row>
    <row r="1086" spans="1:8" x14ac:dyDescent="0.25">
      <c r="A1086" s="30" t="s">
        <v>9576</v>
      </c>
      <c r="B1086" s="30" t="s">
        <v>923</v>
      </c>
      <c r="C1086" s="31" t="s">
        <v>9577</v>
      </c>
      <c r="D1086" s="31">
        <v>8531</v>
      </c>
      <c r="E1086" s="49" t="s">
        <v>6108</v>
      </c>
      <c r="F1086" s="327" t="s">
        <v>6109</v>
      </c>
      <c r="G1086" s="1073">
        <v>45466.30972222222</v>
      </c>
      <c r="H1086" s="30"/>
    </row>
    <row r="1087" spans="1:8" x14ac:dyDescent="0.25">
      <c r="A1087" s="30" t="s">
        <v>9576</v>
      </c>
      <c r="B1087" s="30" t="s">
        <v>923</v>
      </c>
      <c r="C1087" s="31" t="s">
        <v>9577</v>
      </c>
      <c r="D1087" s="31">
        <v>8531</v>
      </c>
      <c r="E1087" s="49" t="s">
        <v>1384</v>
      </c>
      <c r="F1087" s="327" t="s">
        <v>1385</v>
      </c>
      <c r="G1087" s="1073">
        <v>45466.30972222222</v>
      </c>
      <c r="H1087" s="30"/>
    </row>
    <row r="1088" spans="1:8" x14ac:dyDescent="0.25">
      <c r="A1088" s="30" t="s">
        <v>9576</v>
      </c>
      <c r="B1088" s="30" t="s">
        <v>923</v>
      </c>
      <c r="C1088" s="31" t="s">
        <v>9577</v>
      </c>
      <c r="D1088" s="31">
        <v>8531</v>
      </c>
      <c r="E1088" s="49" t="s">
        <v>6125</v>
      </c>
      <c r="F1088" s="327" t="s">
        <v>6126</v>
      </c>
      <c r="G1088" s="1073">
        <v>45466.30972222222</v>
      </c>
      <c r="H1088" s="30"/>
    </row>
    <row r="1089" spans="1:8" x14ac:dyDescent="0.25">
      <c r="A1089" s="30" t="s">
        <v>9576</v>
      </c>
      <c r="B1089" s="30" t="s">
        <v>923</v>
      </c>
      <c r="C1089" s="31" t="s">
        <v>9577</v>
      </c>
      <c r="D1089" s="31">
        <v>8531</v>
      </c>
      <c r="E1089" s="49" t="s">
        <v>6142</v>
      </c>
      <c r="F1089" s="327" t="s">
        <v>6143</v>
      </c>
      <c r="G1089" s="1073">
        <v>45466.30972222222</v>
      </c>
      <c r="H1089" s="30"/>
    </row>
    <row r="1090" spans="1:8" x14ac:dyDescent="0.25">
      <c r="A1090" s="30" t="s">
        <v>9576</v>
      </c>
      <c r="B1090" s="30" t="s">
        <v>923</v>
      </c>
      <c r="C1090" s="31" t="s">
        <v>9577</v>
      </c>
      <c r="D1090" s="31">
        <v>8531</v>
      </c>
      <c r="E1090" s="49" t="s">
        <v>6159</v>
      </c>
      <c r="F1090" s="327" t="s">
        <v>6160</v>
      </c>
      <c r="G1090" s="1073">
        <v>45466.30972222222</v>
      </c>
      <c r="H1090" s="30"/>
    </row>
    <row r="1091" spans="1:8" x14ac:dyDescent="0.25">
      <c r="A1091" s="30" t="s">
        <v>9576</v>
      </c>
      <c r="B1091" s="30" t="s">
        <v>923</v>
      </c>
      <c r="C1091" s="31" t="s">
        <v>9577</v>
      </c>
      <c r="D1091" s="31">
        <v>8531</v>
      </c>
      <c r="E1091" s="49" t="s">
        <v>6176</v>
      </c>
      <c r="F1091" s="327" t="s">
        <v>6177</v>
      </c>
      <c r="G1091" s="1073">
        <v>45466.30972222222</v>
      </c>
      <c r="H1091" s="30"/>
    </row>
    <row r="1092" spans="1:8" x14ac:dyDescent="0.25">
      <c r="A1092" s="30" t="s">
        <v>9576</v>
      </c>
      <c r="B1092" s="30" t="s">
        <v>923</v>
      </c>
      <c r="C1092" s="31" t="s">
        <v>9577</v>
      </c>
      <c r="D1092" s="31">
        <v>8531</v>
      </c>
      <c r="E1092" s="49" t="s">
        <v>6193</v>
      </c>
      <c r="F1092" s="327" t="s">
        <v>6194</v>
      </c>
      <c r="G1092" s="1073">
        <v>45466.30972222222</v>
      </c>
      <c r="H1092" s="30"/>
    </row>
    <row r="1093" spans="1:8" x14ac:dyDescent="0.25">
      <c r="A1093" s="30" t="s">
        <v>9576</v>
      </c>
      <c r="B1093" s="30" t="s">
        <v>923</v>
      </c>
      <c r="C1093" s="31" t="s">
        <v>9577</v>
      </c>
      <c r="D1093" s="31">
        <v>8531</v>
      </c>
      <c r="E1093" s="49" t="s">
        <v>6210</v>
      </c>
      <c r="F1093" s="327" t="s">
        <v>6211</v>
      </c>
      <c r="G1093" s="1073">
        <v>45466.30972222222</v>
      </c>
      <c r="H1093" s="30"/>
    </row>
    <row r="1094" spans="1:8" x14ac:dyDescent="0.25">
      <c r="A1094" s="30" t="s">
        <v>9576</v>
      </c>
      <c r="B1094" s="30" t="s">
        <v>923</v>
      </c>
      <c r="C1094" s="31" t="s">
        <v>9577</v>
      </c>
      <c r="D1094" s="31">
        <v>8531</v>
      </c>
      <c r="E1094" s="49" t="s">
        <v>6227</v>
      </c>
      <c r="F1094" s="327" t="s">
        <v>6228</v>
      </c>
      <c r="G1094" s="1073">
        <v>45466.30972222222</v>
      </c>
      <c r="H1094" s="30"/>
    </row>
    <row r="1095" spans="1:8" x14ac:dyDescent="0.25">
      <c r="A1095" s="30" t="s">
        <v>9576</v>
      </c>
      <c r="B1095" s="30" t="s">
        <v>923</v>
      </c>
      <c r="C1095" s="31" t="s">
        <v>9577</v>
      </c>
      <c r="D1095" s="31">
        <v>8531</v>
      </c>
      <c r="E1095" s="49" t="s">
        <v>6244</v>
      </c>
      <c r="F1095" s="327" t="s">
        <v>6245</v>
      </c>
      <c r="G1095" s="1073">
        <v>45466.30972222222</v>
      </c>
      <c r="H1095" s="30"/>
    </row>
    <row r="1096" spans="1:8" x14ac:dyDescent="0.25">
      <c r="A1096" s="30" t="s">
        <v>9576</v>
      </c>
      <c r="B1096" s="30" t="s">
        <v>923</v>
      </c>
      <c r="C1096" s="31" t="s">
        <v>9577</v>
      </c>
      <c r="D1096" s="31">
        <v>8531</v>
      </c>
      <c r="E1096" s="49" t="s">
        <v>6261</v>
      </c>
      <c r="F1096" s="327" t="s">
        <v>6262</v>
      </c>
      <c r="G1096" s="1073">
        <v>45466.30972222222</v>
      </c>
      <c r="H1096" s="30"/>
    </row>
    <row r="1097" spans="1:8" x14ac:dyDescent="0.25">
      <c r="A1097" s="30" t="s">
        <v>9576</v>
      </c>
      <c r="B1097" s="30" t="s">
        <v>923</v>
      </c>
      <c r="C1097" s="31" t="s">
        <v>9577</v>
      </c>
      <c r="D1097" s="31">
        <v>8531</v>
      </c>
      <c r="E1097" s="49" t="s">
        <v>6278</v>
      </c>
      <c r="F1097" s="327" t="s">
        <v>6279</v>
      </c>
      <c r="G1097" s="1073">
        <v>45466.30972222222</v>
      </c>
      <c r="H1097" s="30"/>
    </row>
    <row r="1098" spans="1:8" x14ac:dyDescent="0.25">
      <c r="A1098" s="30" t="s">
        <v>9576</v>
      </c>
      <c r="B1098" s="30" t="s">
        <v>923</v>
      </c>
      <c r="C1098" s="31" t="s">
        <v>9577</v>
      </c>
      <c r="D1098" s="31">
        <v>8531</v>
      </c>
      <c r="E1098" s="49" t="s">
        <v>1401</v>
      </c>
      <c r="F1098" s="327" t="s">
        <v>1402</v>
      </c>
      <c r="G1098" s="1073">
        <v>45466.30972222222</v>
      </c>
      <c r="H1098" s="30"/>
    </row>
    <row r="1099" spans="1:8" x14ac:dyDescent="0.25">
      <c r="A1099" s="30" t="s">
        <v>9576</v>
      </c>
      <c r="B1099" s="30" t="s">
        <v>923</v>
      </c>
      <c r="C1099" s="31" t="s">
        <v>9577</v>
      </c>
      <c r="D1099" s="31">
        <v>8531</v>
      </c>
      <c r="E1099" s="49" t="s">
        <v>6295</v>
      </c>
      <c r="F1099" s="327" t="s">
        <v>6296</v>
      </c>
      <c r="G1099" s="1073">
        <v>45466.30972222222</v>
      </c>
      <c r="H1099" s="30"/>
    </row>
    <row r="1100" spans="1:8" x14ac:dyDescent="0.25">
      <c r="A1100" s="30" t="s">
        <v>9576</v>
      </c>
      <c r="B1100" s="30" t="s">
        <v>923</v>
      </c>
      <c r="C1100" s="31" t="s">
        <v>9577</v>
      </c>
      <c r="D1100" s="31">
        <v>8531</v>
      </c>
      <c r="E1100" s="49" t="s">
        <v>6312</v>
      </c>
      <c r="F1100" s="327" t="s">
        <v>6313</v>
      </c>
      <c r="G1100" s="1073">
        <v>45466.30972222222</v>
      </c>
      <c r="H1100" s="30"/>
    </row>
    <row r="1101" spans="1:8" x14ac:dyDescent="0.25">
      <c r="A1101" s="30" t="s">
        <v>9576</v>
      </c>
      <c r="B1101" s="30" t="s">
        <v>923</v>
      </c>
      <c r="C1101" s="31" t="s">
        <v>9577</v>
      </c>
      <c r="D1101" s="31">
        <v>8531</v>
      </c>
      <c r="E1101" s="49" t="s">
        <v>6329</v>
      </c>
      <c r="F1101" s="327" t="s">
        <v>6330</v>
      </c>
      <c r="G1101" s="1073">
        <v>45466.30972222222</v>
      </c>
      <c r="H1101" s="30"/>
    </row>
    <row r="1102" spans="1:8" x14ac:dyDescent="0.25">
      <c r="A1102" s="30" t="s">
        <v>9576</v>
      </c>
      <c r="B1102" s="30" t="s">
        <v>923</v>
      </c>
      <c r="C1102" s="31" t="s">
        <v>9577</v>
      </c>
      <c r="D1102" s="31">
        <v>8531</v>
      </c>
      <c r="E1102" s="49" t="s">
        <v>6346</v>
      </c>
      <c r="F1102" s="327" t="s">
        <v>6347</v>
      </c>
      <c r="G1102" s="1073">
        <v>45466.30972222222</v>
      </c>
      <c r="H1102" s="30"/>
    </row>
    <row r="1103" spans="1:8" x14ac:dyDescent="0.25">
      <c r="A1103" s="30" t="s">
        <v>9576</v>
      </c>
      <c r="B1103" s="30" t="s">
        <v>923</v>
      </c>
      <c r="C1103" s="31" t="s">
        <v>9577</v>
      </c>
      <c r="D1103" s="31">
        <v>8531</v>
      </c>
      <c r="E1103" s="49" t="s">
        <v>6363</v>
      </c>
      <c r="F1103" s="327" t="s">
        <v>6364</v>
      </c>
      <c r="G1103" s="1073">
        <v>45466.30972222222</v>
      </c>
      <c r="H1103" s="30"/>
    </row>
    <row r="1104" spans="1:8" x14ac:dyDescent="0.25">
      <c r="A1104" s="30" t="s">
        <v>9576</v>
      </c>
      <c r="B1104" s="30" t="s">
        <v>923</v>
      </c>
      <c r="C1104" s="31" t="s">
        <v>9577</v>
      </c>
      <c r="D1104" s="31">
        <v>8531</v>
      </c>
      <c r="E1104" s="49" t="s">
        <v>6380</v>
      </c>
      <c r="F1104" s="327" t="s">
        <v>6381</v>
      </c>
      <c r="G1104" s="1073">
        <v>45466.30972222222</v>
      </c>
      <c r="H1104" s="30"/>
    </row>
    <row r="1105" spans="1:8" x14ac:dyDescent="0.25">
      <c r="A1105" s="30" t="s">
        <v>9576</v>
      </c>
      <c r="B1105" s="30" t="s">
        <v>923</v>
      </c>
      <c r="C1105" s="31" t="s">
        <v>9577</v>
      </c>
      <c r="D1105" s="31">
        <v>8531</v>
      </c>
      <c r="E1105" s="49" t="s">
        <v>6397</v>
      </c>
      <c r="F1105" s="327" t="s">
        <v>6398</v>
      </c>
      <c r="G1105" s="1073">
        <v>45466.30972222222</v>
      </c>
      <c r="H1105" s="30"/>
    </row>
    <row r="1106" spans="1:8" x14ac:dyDescent="0.25">
      <c r="A1106" s="30" t="s">
        <v>9576</v>
      </c>
      <c r="B1106" s="30" t="s">
        <v>923</v>
      </c>
      <c r="C1106" s="31" t="s">
        <v>9577</v>
      </c>
      <c r="D1106" s="31">
        <v>8531</v>
      </c>
      <c r="E1106" s="49" t="s">
        <v>6414</v>
      </c>
      <c r="F1106" s="327" t="s">
        <v>6415</v>
      </c>
      <c r="G1106" s="1073">
        <v>45466.30972222222</v>
      </c>
      <c r="H1106" s="30"/>
    </row>
    <row r="1107" spans="1:8" x14ac:dyDescent="0.25">
      <c r="A1107" s="30" t="s">
        <v>9576</v>
      </c>
      <c r="B1107" s="30" t="s">
        <v>923</v>
      </c>
      <c r="C1107" s="31" t="s">
        <v>9577</v>
      </c>
      <c r="D1107" s="31">
        <v>8531</v>
      </c>
      <c r="E1107" s="49" t="s">
        <v>6431</v>
      </c>
      <c r="F1107" s="327" t="s">
        <v>6432</v>
      </c>
      <c r="G1107" s="1073">
        <v>45466.30972222222</v>
      </c>
      <c r="H1107" s="30"/>
    </row>
    <row r="1108" spans="1:8" x14ac:dyDescent="0.25">
      <c r="A1108" s="30" t="s">
        <v>9576</v>
      </c>
      <c r="B1108" s="30" t="s">
        <v>923</v>
      </c>
      <c r="C1108" s="31" t="s">
        <v>9577</v>
      </c>
      <c r="D1108" s="31">
        <v>8531</v>
      </c>
      <c r="E1108" s="49" t="s">
        <v>6448</v>
      </c>
      <c r="F1108" s="327" t="s">
        <v>6449</v>
      </c>
      <c r="G1108" s="1073">
        <v>45466.30972222222</v>
      </c>
      <c r="H1108" s="30"/>
    </row>
    <row r="1109" spans="1:8" x14ac:dyDescent="0.25">
      <c r="A1109" s="30" t="s">
        <v>9576</v>
      </c>
      <c r="B1109" s="30" t="s">
        <v>923</v>
      </c>
      <c r="C1109" s="31" t="s">
        <v>9577</v>
      </c>
      <c r="D1109" s="31">
        <v>8531</v>
      </c>
      <c r="E1109" s="49" t="s">
        <v>1418</v>
      </c>
      <c r="F1109" s="327" t="s">
        <v>1419</v>
      </c>
      <c r="G1109" s="1073">
        <v>45466.30972222222</v>
      </c>
      <c r="H1109" s="30"/>
    </row>
    <row r="1110" spans="1:8" x14ac:dyDescent="0.25">
      <c r="A1110" s="30" t="s">
        <v>9576</v>
      </c>
      <c r="B1110" s="30" t="s">
        <v>923</v>
      </c>
      <c r="C1110" s="31" t="s">
        <v>9577</v>
      </c>
      <c r="D1110" s="31">
        <v>8531</v>
      </c>
      <c r="E1110" s="49" t="s">
        <v>6465</v>
      </c>
      <c r="F1110" s="327" t="s">
        <v>6466</v>
      </c>
      <c r="G1110" s="1073">
        <v>45466.30972222222</v>
      </c>
      <c r="H1110" s="30"/>
    </row>
    <row r="1111" spans="1:8" x14ac:dyDescent="0.25">
      <c r="A1111" s="30" t="s">
        <v>9576</v>
      </c>
      <c r="B1111" s="30" t="s">
        <v>923</v>
      </c>
      <c r="C1111" s="31" t="s">
        <v>9577</v>
      </c>
      <c r="D1111" s="31">
        <v>8531</v>
      </c>
      <c r="E1111" s="49" t="s">
        <v>6482</v>
      </c>
      <c r="F1111" s="327" t="s">
        <v>6483</v>
      </c>
      <c r="G1111" s="1073">
        <v>45466.30972222222</v>
      </c>
      <c r="H1111" s="30"/>
    </row>
    <row r="1112" spans="1:8" x14ac:dyDescent="0.25">
      <c r="A1112" s="30" t="s">
        <v>9576</v>
      </c>
      <c r="B1112" s="30" t="s">
        <v>923</v>
      </c>
      <c r="C1112" s="31" t="s">
        <v>9577</v>
      </c>
      <c r="D1112" s="31">
        <v>8531</v>
      </c>
      <c r="E1112" s="49" t="s">
        <v>6499</v>
      </c>
      <c r="F1112" s="327" t="s">
        <v>6500</v>
      </c>
      <c r="G1112" s="1073">
        <v>45466.30972222222</v>
      </c>
      <c r="H1112" s="30"/>
    </row>
    <row r="1113" spans="1:8" x14ac:dyDescent="0.25">
      <c r="A1113" s="30" t="s">
        <v>9576</v>
      </c>
      <c r="B1113" s="30" t="s">
        <v>923</v>
      </c>
      <c r="C1113" s="31" t="s">
        <v>9577</v>
      </c>
      <c r="D1113" s="31">
        <v>8531</v>
      </c>
      <c r="E1113" s="49" t="s">
        <v>6516</v>
      </c>
      <c r="F1113" s="327" t="s">
        <v>6517</v>
      </c>
      <c r="G1113" s="1073">
        <v>45466.30972222222</v>
      </c>
      <c r="H1113" s="30"/>
    </row>
    <row r="1114" spans="1:8" x14ac:dyDescent="0.25">
      <c r="A1114" s="30" t="s">
        <v>9576</v>
      </c>
      <c r="B1114" s="30" t="s">
        <v>923</v>
      </c>
      <c r="C1114" s="31" t="s">
        <v>9577</v>
      </c>
      <c r="D1114" s="31">
        <v>8531</v>
      </c>
      <c r="E1114" s="49" t="s">
        <v>6533</v>
      </c>
      <c r="F1114" s="327" t="s">
        <v>6534</v>
      </c>
      <c r="G1114" s="1073">
        <v>45466.30972222222</v>
      </c>
      <c r="H1114" s="30"/>
    </row>
    <row r="1115" spans="1:8" x14ac:dyDescent="0.25">
      <c r="A1115" s="30" t="s">
        <v>9576</v>
      </c>
      <c r="B1115" s="30" t="s">
        <v>923</v>
      </c>
      <c r="C1115" s="31" t="s">
        <v>9577</v>
      </c>
      <c r="D1115" s="31">
        <v>8531</v>
      </c>
      <c r="E1115" s="49" t="s">
        <v>6550</v>
      </c>
      <c r="F1115" s="327" t="s">
        <v>6551</v>
      </c>
      <c r="G1115" s="1073">
        <v>45466.30972222222</v>
      </c>
      <c r="H1115" s="30"/>
    </row>
    <row r="1116" spans="1:8" x14ac:dyDescent="0.25">
      <c r="A1116" s="30" t="s">
        <v>9576</v>
      </c>
      <c r="B1116" s="30" t="s">
        <v>923</v>
      </c>
      <c r="C1116" s="31" t="s">
        <v>9577</v>
      </c>
      <c r="D1116" s="31">
        <v>8531</v>
      </c>
      <c r="E1116" s="49" t="s">
        <v>6567</v>
      </c>
      <c r="F1116" s="327" t="s">
        <v>6568</v>
      </c>
      <c r="G1116" s="1073">
        <v>45466.30972222222</v>
      </c>
      <c r="H1116" s="30"/>
    </row>
    <row r="1117" spans="1:8" x14ac:dyDescent="0.25">
      <c r="A1117" s="30" t="s">
        <v>9576</v>
      </c>
      <c r="B1117" s="30" t="s">
        <v>923</v>
      </c>
      <c r="C1117" s="31" t="s">
        <v>9577</v>
      </c>
      <c r="D1117" s="31">
        <v>8531</v>
      </c>
      <c r="E1117" s="49" t="s">
        <v>6584</v>
      </c>
      <c r="F1117" s="327" t="s">
        <v>6585</v>
      </c>
      <c r="G1117" s="1073">
        <v>45466.30972222222</v>
      </c>
      <c r="H1117" s="30"/>
    </row>
    <row r="1118" spans="1:8" x14ac:dyDescent="0.25">
      <c r="A1118" s="30" t="s">
        <v>9576</v>
      </c>
      <c r="B1118" s="30" t="s">
        <v>923</v>
      </c>
      <c r="C1118" s="31" t="s">
        <v>9577</v>
      </c>
      <c r="D1118" s="31">
        <v>8531</v>
      </c>
      <c r="E1118" s="49" t="s">
        <v>6601</v>
      </c>
      <c r="F1118" s="327" t="s">
        <v>6602</v>
      </c>
      <c r="G1118" s="1073">
        <v>45466.30972222222</v>
      </c>
      <c r="H1118" s="30"/>
    </row>
    <row r="1119" spans="1:8" x14ac:dyDescent="0.25">
      <c r="A1119" s="30" t="s">
        <v>9576</v>
      </c>
      <c r="B1119" s="30" t="s">
        <v>923</v>
      </c>
      <c r="C1119" s="31" t="s">
        <v>9577</v>
      </c>
      <c r="D1119" s="31">
        <v>8531</v>
      </c>
      <c r="E1119" s="49" t="s">
        <v>6618</v>
      </c>
      <c r="F1119" s="327" t="s">
        <v>6619</v>
      </c>
      <c r="G1119" s="1073">
        <v>45466.30972222222</v>
      </c>
      <c r="H1119" s="30"/>
    </row>
    <row r="1120" spans="1:8" x14ac:dyDescent="0.25">
      <c r="A1120" s="30" t="s">
        <v>9576</v>
      </c>
      <c r="B1120" s="30" t="s">
        <v>923</v>
      </c>
      <c r="C1120" s="31" t="s">
        <v>9577</v>
      </c>
      <c r="D1120" s="31">
        <v>8531</v>
      </c>
      <c r="E1120" s="49" t="s">
        <v>1435</v>
      </c>
      <c r="F1120" s="327" t="s">
        <v>1436</v>
      </c>
      <c r="G1120" s="1073">
        <v>45466.30972222222</v>
      </c>
      <c r="H1120" s="30"/>
    </row>
    <row r="1121" spans="1:8" x14ac:dyDescent="0.25">
      <c r="A1121" s="30" t="s">
        <v>9576</v>
      </c>
      <c r="B1121" s="30" t="s">
        <v>923</v>
      </c>
      <c r="C1121" s="31" t="s">
        <v>9577</v>
      </c>
      <c r="D1121" s="31">
        <v>8531</v>
      </c>
      <c r="E1121" s="49" t="s">
        <v>6635</v>
      </c>
      <c r="F1121" s="327" t="s">
        <v>6636</v>
      </c>
      <c r="G1121" s="1073">
        <v>45466.30972222222</v>
      </c>
      <c r="H1121" s="30"/>
    </row>
    <row r="1122" spans="1:8" x14ac:dyDescent="0.25">
      <c r="A1122" s="30" t="s">
        <v>9576</v>
      </c>
      <c r="B1122" s="30" t="s">
        <v>923</v>
      </c>
      <c r="C1122" s="31" t="s">
        <v>9577</v>
      </c>
      <c r="D1122" s="31">
        <v>8531</v>
      </c>
      <c r="E1122" s="49" t="s">
        <v>6652</v>
      </c>
      <c r="F1122" s="327" t="s">
        <v>6653</v>
      </c>
      <c r="G1122" s="1073">
        <v>45466.30972222222</v>
      </c>
      <c r="H1122" s="30"/>
    </row>
    <row r="1123" spans="1:8" x14ac:dyDescent="0.25">
      <c r="A1123" s="30" t="s">
        <v>9576</v>
      </c>
      <c r="B1123" s="30" t="s">
        <v>923</v>
      </c>
      <c r="C1123" s="31" t="s">
        <v>9577</v>
      </c>
      <c r="D1123" s="31">
        <v>8531</v>
      </c>
      <c r="E1123" s="49" t="s">
        <v>6669</v>
      </c>
      <c r="F1123" s="327" t="s">
        <v>6670</v>
      </c>
      <c r="G1123" s="1073">
        <v>45466.30972222222</v>
      </c>
      <c r="H1123" s="30"/>
    </row>
    <row r="1124" spans="1:8" x14ac:dyDescent="0.25">
      <c r="A1124" s="30" t="s">
        <v>9576</v>
      </c>
      <c r="B1124" s="30" t="s">
        <v>923</v>
      </c>
      <c r="C1124" s="31" t="s">
        <v>9577</v>
      </c>
      <c r="D1124" s="31">
        <v>8531</v>
      </c>
      <c r="E1124" s="49" t="s">
        <v>6686</v>
      </c>
      <c r="F1124" s="327" t="s">
        <v>6687</v>
      </c>
      <c r="G1124" s="1073">
        <v>45466.30972222222</v>
      </c>
      <c r="H1124" s="30"/>
    </row>
    <row r="1125" spans="1:8" x14ac:dyDescent="0.25">
      <c r="A1125" s="30" t="s">
        <v>9576</v>
      </c>
      <c r="B1125" s="30" t="s">
        <v>923</v>
      </c>
      <c r="C1125" s="31" t="s">
        <v>9577</v>
      </c>
      <c r="D1125" s="31">
        <v>8531</v>
      </c>
      <c r="E1125" s="49" t="s">
        <v>6703</v>
      </c>
      <c r="F1125" s="327" t="s">
        <v>6704</v>
      </c>
      <c r="G1125" s="1073">
        <v>45466.30972222222</v>
      </c>
      <c r="H1125" s="30"/>
    </row>
    <row r="1126" spans="1:8" x14ac:dyDescent="0.25">
      <c r="A1126" s="30" t="s">
        <v>9576</v>
      </c>
      <c r="B1126" s="30" t="s">
        <v>923</v>
      </c>
      <c r="C1126" s="31" t="s">
        <v>9577</v>
      </c>
      <c r="D1126" s="31">
        <v>8531</v>
      </c>
      <c r="E1126" s="49" t="s">
        <v>6720</v>
      </c>
      <c r="F1126" s="327" t="s">
        <v>6721</v>
      </c>
      <c r="G1126" s="1073">
        <v>45466.30972222222</v>
      </c>
      <c r="H1126" s="30"/>
    </row>
    <row r="1127" spans="1:8" x14ac:dyDescent="0.25">
      <c r="A1127" s="30" t="s">
        <v>9576</v>
      </c>
      <c r="B1127" s="30" t="s">
        <v>923</v>
      </c>
      <c r="C1127" s="31" t="s">
        <v>9577</v>
      </c>
      <c r="D1127" s="31">
        <v>8531</v>
      </c>
      <c r="E1127" s="49" t="s">
        <v>6737</v>
      </c>
      <c r="F1127" s="327" t="s">
        <v>6738</v>
      </c>
      <c r="G1127" s="1073">
        <v>45466.30972222222</v>
      </c>
      <c r="H1127" s="30"/>
    </row>
    <row r="1128" spans="1:8" x14ac:dyDescent="0.25">
      <c r="A1128" s="30" t="s">
        <v>9576</v>
      </c>
      <c r="B1128" s="30" t="s">
        <v>923</v>
      </c>
      <c r="C1128" s="31" t="s">
        <v>9577</v>
      </c>
      <c r="D1128" s="31">
        <v>8531</v>
      </c>
      <c r="E1128" s="49" t="s">
        <v>6754</v>
      </c>
      <c r="F1128" s="327" t="s">
        <v>6755</v>
      </c>
      <c r="G1128" s="1073">
        <v>45466.30972222222</v>
      </c>
      <c r="H1128" s="30"/>
    </row>
    <row r="1129" spans="1:8" x14ac:dyDescent="0.25">
      <c r="A1129" s="30" t="s">
        <v>9576</v>
      </c>
      <c r="B1129" s="30" t="s">
        <v>923</v>
      </c>
      <c r="C1129" s="31" t="s">
        <v>9577</v>
      </c>
      <c r="D1129" s="31">
        <v>8531</v>
      </c>
      <c r="E1129" s="49" t="s">
        <v>6771</v>
      </c>
      <c r="F1129" s="327" t="s">
        <v>6772</v>
      </c>
      <c r="G1129" s="1073">
        <v>45466.30972222222</v>
      </c>
      <c r="H1129" s="30"/>
    </row>
    <row r="1130" spans="1:8" x14ac:dyDescent="0.25">
      <c r="A1130" s="30" t="s">
        <v>9576</v>
      </c>
      <c r="B1130" s="30" t="s">
        <v>923</v>
      </c>
      <c r="C1130" s="31" t="s">
        <v>9577</v>
      </c>
      <c r="D1130" s="31">
        <v>8531</v>
      </c>
      <c r="E1130" s="49" t="s">
        <v>6788</v>
      </c>
      <c r="F1130" s="327" t="s">
        <v>6789</v>
      </c>
      <c r="G1130" s="1073">
        <v>45466.30972222222</v>
      </c>
      <c r="H1130" s="30"/>
    </row>
    <row r="1131" spans="1:8" x14ac:dyDescent="0.25">
      <c r="A1131" s="30" t="s">
        <v>9576</v>
      </c>
      <c r="B1131" s="30" t="s">
        <v>923</v>
      </c>
      <c r="C1131" s="31" t="s">
        <v>9577</v>
      </c>
      <c r="D1131" s="31">
        <v>8531</v>
      </c>
      <c r="E1131" s="49" t="s">
        <v>1452</v>
      </c>
      <c r="F1131" s="327" t="s">
        <v>1453</v>
      </c>
      <c r="G1131" s="1073">
        <v>45466.30972222222</v>
      </c>
      <c r="H1131" s="30"/>
    </row>
    <row r="1132" spans="1:8" x14ac:dyDescent="0.25">
      <c r="A1132" s="30" t="s">
        <v>9576</v>
      </c>
      <c r="B1132" s="30" t="s">
        <v>923</v>
      </c>
      <c r="C1132" s="31" t="s">
        <v>9577</v>
      </c>
      <c r="D1132" s="31">
        <v>8531</v>
      </c>
      <c r="E1132" s="49" t="s">
        <v>6805</v>
      </c>
      <c r="F1132" s="327" t="s">
        <v>6806</v>
      </c>
      <c r="G1132" s="1073">
        <v>45466.30972222222</v>
      </c>
      <c r="H1132" s="30"/>
    </row>
    <row r="1133" spans="1:8" x14ac:dyDescent="0.25">
      <c r="A1133" s="30" t="s">
        <v>9576</v>
      </c>
      <c r="B1133" s="30" t="s">
        <v>923</v>
      </c>
      <c r="C1133" s="31" t="s">
        <v>9577</v>
      </c>
      <c r="D1133" s="31">
        <v>8531</v>
      </c>
      <c r="E1133" s="49" t="s">
        <v>6822</v>
      </c>
      <c r="F1133" s="327" t="s">
        <v>6823</v>
      </c>
      <c r="G1133" s="1073">
        <v>45466.30972222222</v>
      </c>
      <c r="H1133" s="30"/>
    </row>
    <row r="1134" spans="1:8" x14ac:dyDescent="0.25">
      <c r="A1134" s="30" t="s">
        <v>9576</v>
      </c>
      <c r="B1134" s="30" t="s">
        <v>923</v>
      </c>
      <c r="C1134" s="31" t="s">
        <v>9577</v>
      </c>
      <c r="D1134" s="31">
        <v>8531</v>
      </c>
      <c r="E1134" s="49" t="s">
        <v>6839</v>
      </c>
      <c r="F1134" s="327" t="s">
        <v>6840</v>
      </c>
      <c r="G1134" s="1073">
        <v>45466.30972222222</v>
      </c>
      <c r="H1134" s="30"/>
    </row>
    <row r="1135" spans="1:8" x14ac:dyDescent="0.25">
      <c r="A1135" s="30" t="s">
        <v>9576</v>
      </c>
      <c r="B1135" s="30" t="s">
        <v>923</v>
      </c>
      <c r="C1135" s="31" t="s">
        <v>9577</v>
      </c>
      <c r="D1135" s="31">
        <v>8531</v>
      </c>
      <c r="E1135" s="49" t="s">
        <v>6856</v>
      </c>
      <c r="F1135" s="327" t="s">
        <v>6857</v>
      </c>
      <c r="G1135" s="1073">
        <v>45466.30972222222</v>
      </c>
      <c r="H1135" s="30"/>
    </row>
    <row r="1136" spans="1:8" x14ac:dyDescent="0.25">
      <c r="A1136" s="30" t="s">
        <v>9576</v>
      </c>
      <c r="B1136" s="30" t="s">
        <v>923</v>
      </c>
      <c r="C1136" s="31" t="s">
        <v>9577</v>
      </c>
      <c r="D1136" s="31">
        <v>8531</v>
      </c>
      <c r="E1136" s="49" t="s">
        <v>6873</v>
      </c>
      <c r="F1136" s="327" t="s">
        <v>6874</v>
      </c>
      <c r="G1136" s="1073">
        <v>45466.30972222222</v>
      </c>
      <c r="H1136" s="30"/>
    </row>
    <row r="1137" spans="1:8" x14ac:dyDescent="0.25">
      <c r="A1137" s="30" t="s">
        <v>9576</v>
      </c>
      <c r="B1137" s="30" t="s">
        <v>923</v>
      </c>
      <c r="C1137" s="31" t="s">
        <v>9577</v>
      </c>
      <c r="D1137" s="31">
        <v>8531</v>
      </c>
      <c r="E1137" s="49" t="s">
        <v>6890</v>
      </c>
      <c r="F1137" s="327" t="s">
        <v>6891</v>
      </c>
      <c r="G1137" s="1073">
        <v>45466.30972222222</v>
      </c>
      <c r="H1137" s="30"/>
    </row>
    <row r="1138" spans="1:8" x14ac:dyDescent="0.25">
      <c r="A1138" s="30" t="s">
        <v>9576</v>
      </c>
      <c r="B1138" s="30" t="s">
        <v>923</v>
      </c>
      <c r="C1138" s="31" t="s">
        <v>9577</v>
      </c>
      <c r="D1138" s="31">
        <v>8531</v>
      </c>
      <c r="E1138" s="49" t="s">
        <v>6907</v>
      </c>
      <c r="F1138" s="327" t="s">
        <v>6908</v>
      </c>
      <c r="G1138" s="1073">
        <v>45466.30972222222</v>
      </c>
      <c r="H1138" s="30"/>
    </row>
    <row r="1139" spans="1:8" x14ac:dyDescent="0.25">
      <c r="A1139" s="30" t="s">
        <v>9576</v>
      </c>
      <c r="B1139" s="30" t="s">
        <v>923</v>
      </c>
      <c r="C1139" s="31" t="s">
        <v>9577</v>
      </c>
      <c r="D1139" s="31">
        <v>8531</v>
      </c>
      <c r="E1139" s="49" t="s">
        <v>6924</v>
      </c>
      <c r="F1139" s="327" t="s">
        <v>6925</v>
      </c>
      <c r="G1139" s="1073">
        <v>45466.30972222222</v>
      </c>
      <c r="H1139" s="30"/>
    </row>
    <row r="1140" spans="1:8" x14ac:dyDescent="0.25">
      <c r="A1140" s="30" t="s">
        <v>9576</v>
      </c>
      <c r="B1140" s="30" t="s">
        <v>923</v>
      </c>
      <c r="C1140" s="31" t="s">
        <v>9577</v>
      </c>
      <c r="D1140" s="31">
        <v>8531</v>
      </c>
      <c r="E1140" s="49" t="s">
        <v>6941</v>
      </c>
      <c r="F1140" s="327" t="s">
        <v>6942</v>
      </c>
      <c r="G1140" s="1073">
        <v>45466.30972222222</v>
      </c>
      <c r="H1140" s="30"/>
    </row>
    <row r="1141" spans="1:8" x14ac:dyDescent="0.25">
      <c r="A1141" s="30" t="s">
        <v>9576</v>
      </c>
      <c r="B1141" s="30" t="s">
        <v>923</v>
      </c>
      <c r="C1141" s="31" t="s">
        <v>9577</v>
      </c>
      <c r="D1141" s="31">
        <v>8531</v>
      </c>
      <c r="E1141" s="49" t="s">
        <v>6958</v>
      </c>
      <c r="F1141" s="327" t="s">
        <v>6959</v>
      </c>
      <c r="G1141" s="1073">
        <v>45466.30972222222</v>
      </c>
      <c r="H1141" s="30"/>
    </row>
    <row r="1142" spans="1:8" x14ac:dyDescent="0.25">
      <c r="A1142" s="30" t="s">
        <v>9576</v>
      </c>
      <c r="B1142" s="30" t="s">
        <v>923</v>
      </c>
      <c r="C1142" s="31" t="s">
        <v>9577</v>
      </c>
      <c r="D1142" s="31">
        <v>8531</v>
      </c>
      <c r="E1142" s="49" t="s">
        <v>1469</v>
      </c>
      <c r="F1142" s="327" t="s">
        <v>1470</v>
      </c>
      <c r="G1142" s="1073">
        <v>45466.30972222222</v>
      </c>
      <c r="H1142" s="30"/>
    </row>
    <row r="1143" spans="1:8" x14ac:dyDescent="0.25">
      <c r="A1143" s="30" t="s">
        <v>9576</v>
      </c>
      <c r="B1143" s="30" t="s">
        <v>923</v>
      </c>
      <c r="C1143" s="31" t="s">
        <v>9577</v>
      </c>
      <c r="D1143" s="31">
        <v>8531</v>
      </c>
      <c r="E1143" s="49" t="s">
        <v>6975</v>
      </c>
      <c r="F1143" s="327" t="s">
        <v>6976</v>
      </c>
      <c r="G1143" s="1073">
        <v>45466.30972222222</v>
      </c>
      <c r="H1143" s="30"/>
    </row>
    <row r="1144" spans="1:8" x14ac:dyDescent="0.25">
      <c r="A1144" s="30" t="s">
        <v>9576</v>
      </c>
      <c r="B1144" s="30" t="s">
        <v>923</v>
      </c>
      <c r="C1144" s="31" t="s">
        <v>9577</v>
      </c>
      <c r="D1144" s="31">
        <v>8531</v>
      </c>
      <c r="E1144" s="49" t="s">
        <v>6992</v>
      </c>
      <c r="F1144" s="327" t="s">
        <v>6993</v>
      </c>
      <c r="G1144" s="1073">
        <v>45466.30972222222</v>
      </c>
      <c r="H1144" s="30"/>
    </row>
    <row r="1145" spans="1:8" x14ac:dyDescent="0.25">
      <c r="A1145" s="30" t="s">
        <v>9576</v>
      </c>
      <c r="B1145" s="30" t="s">
        <v>923</v>
      </c>
      <c r="C1145" s="31" t="s">
        <v>9577</v>
      </c>
      <c r="D1145" s="31">
        <v>8531</v>
      </c>
      <c r="E1145" s="49" t="s">
        <v>7009</v>
      </c>
      <c r="F1145" s="327" t="s">
        <v>7010</v>
      </c>
      <c r="G1145" s="1073">
        <v>45466.30972222222</v>
      </c>
      <c r="H1145" s="30"/>
    </row>
    <row r="1146" spans="1:8" x14ac:dyDescent="0.25">
      <c r="A1146" s="30" t="s">
        <v>9576</v>
      </c>
      <c r="B1146" s="30" t="s">
        <v>923</v>
      </c>
      <c r="C1146" s="31" t="s">
        <v>9577</v>
      </c>
      <c r="D1146" s="31">
        <v>8531</v>
      </c>
      <c r="E1146" s="49" t="s">
        <v>7026</v>
      </c>
      <c r="F1146" s="327" t="s">
        <v>7027</v>
      </c>
      <c r="G1146" s="1073">
        <v>45466.30972222222</v>
      </c>
      <c r="H1146" s="30"/>
    </row>
    <row r="1147" spans="1:8" x14ac:dyDescent="0.25">
      <c r="A1147" s="30" t="s">
        <v>9576</v>
      </c>
      <c r="B1147" s="30" t="s">
        <v>923</v>
      </c>
      <c r="C1147" s="31" t="s">
        <v>9577</v>
      </c>
      <c r="D1147" s="31">
        <v>8531</v>
      </c>
      <c r="E1147" s="49" t="s">
        <v>7043</v>
      </c>
      <c r="F1147" s="327" t="s">
        <v>7044</v>
      </c>
      <c r="G1147" s="1073">
        <v>45466.30972222222</v>
      </c>
      <c r="H1147" s="30"/>
    </row>
    <row r="1148" spans="1:8" x14ac:dyDescent="0.25">
      <c r="A1148" s="30" t="s">
        <v>9576</v>
      </c>
      <c r="B1148" s="30" t="s">
        <v>923</v>
      </c>
      <c r="C1148" s="31" t="s">
        <v>9577</v>
      </c>
      <c r="D1148" s="31">
        <v>8531</v>
      </c>
      <c r="E1148" s="49" t="s">
        <v>7060</v>
      </c>
      <c r="F1148" s="327" t="s">
        <v>7061</v>
      </c>
      <c r="G1148" s="1073">
        <v>45466.30972222222</v>
      </c>
      <c r="H1148" s="30"/>
    </row>
    <row r="1149" spans="1:8" x14ac:dyDescent="0.25">
      <c r="A1149" s="30" t="s">
        <v>9576</v>
      </c>
      <c r="B1149" s="30" t="s">
        <v>923</v>
      </c>
      <c r="C1149" s="31" t="s">
        <v>9577</v>
      </c>
      <c r="D1149" s="31">
        <v>8531</v>
      </c>
      <c r="E1149" s="49" t="s">
        <v>7077</v>
      </c>
      <c r="F1149" s="327" t="s">
        <v>7078</v>
      </c>
      <c r="G1149" s="1073">
        <v>45466.30972222222</v>
      </c>
      <c r="H1149" s="30"/>
    </row>
    <row r="1150" spans="1:8" x14ac:dyDescent="0.25">
      <c r="A1150" s="30" t="s">
        <v>9576</v>
      </c>
      <c r="B1150" s="30" t="s">
        <v>923</v>
      </c>
      <c r="C1150" s="31" t="s">
        <v>9577</v>
      </c>
      <c r="D1150" s="31">
        <v>8531</v>
      </c>
      <c r="E1150" s="49" t="s">
        <v>7094</v>
      </c>
      <c r="F1150" s="327" t="s">
        <v>7095</v>
      </c>
      <c r="G1150" s="1073">
        <v>45466.30972222222</v>
      </c>
      <c r="H1150" s="30"/>
    </row>
    <row r="1151" spans="1:8" x14ac:dyDescent="0.25">
      <c r="A1151" s="30" t="s">
        <v>9576</v>
      </c>
      <c r="B1151" s="30" t="s">
        <v>923</v>
      </c>
      <c r="C1151" s="31" t="s">
        <v>9577</v>
      </c>
      <c r="D1151" s="31">
        <v>8531</v>
      </c>
      <c r="E1151" s="49" t="s">
        <v>7111</v>
      </c>
      <c r="F1151" s="327" t="s">
        <v>7112</v>
      </c>
      <c r="G1151" s="1073">
        <v>45466.30972222222</v>
      </c>
      <c r="H1151" s="30"/>
    </row>
    <row r="1152" spans="1:8" x14ac:dyDescent="0.25">
      <c r="A1152" s="30" t="s">
        <v>9576</v>
      </c>
      <c r="B1152" s="30" t="s">
        <v>923</v>
      </c>
      <c r="C1152" s="31" t="s">
        <v>9577</v>
      </c>
      <c r="D1152" s="31">
        <v>8531</v>
      </c>
      <c r="E1152" s="49" t="s">
        <v>7128</v>
      </c>
      <c r="F1152" s="327" t="s">
        <v>7129</v>
      </c>
      <c r="G1152" s="1073">
        <v>45466.30972222222</v>
      </c>
      <c r="H1152" s="30"/>
    </row>
    <row r="1153" spans="1:8" x14ac:dyDescent="0.25">
      <c r="A1153" s="30" t="s">
        <v>9576</v>
      </c>
      <c r="B1153" s="30" t="s">
        <v>923</v>
      </c>
      <c r="C1153" s="31" t="s">
        <v>9577</v>
      </c>
      <c r="D1153" s="31">
        <v>8531</v>
      </c>
      <c r="E1153" s="49" t="s">
        <v>1486</v>
      </c>
      <c r="F1153" s="327" t="s">
        <v>1487</v>
      </c>
      <c r="G1153" s="1073">
        <v>45466.30972222222</v>
      </c>
      <c r="H1153" s="30"/>
    </row>
    <row r="1154" spans="1:8" x14ac:dyDescent="0.25">
      <c r="A1154" s="30" t="s">
        <v>9576</v>
      </c>
      <c r="B1154" s="30" t="s">
        <v>923</v>
      </c>
      <c r="C1154" s="31" t="s">
        <v>9577</v>
      </c>
      <c r="D1154" s="31">
        <v>8531</v>
      </c>
      <c r="E1154" s="49" t="s">
        <v>7145</v>
      </c>
      <c r="F1154" s="327" t="s">
        <v>7146</v>
      </c>
      <c r="G1154" s="1073">
        <v>45466.30972222222</v>
      </c>
      <c r="H1154" s="30"/>
    </row>
    <row r="1155" spans="1:8" x14ac:dyDescent="0.25">
      <c r="A1155" s="30" t="s">
        <v>9576</v>
      </c>
      <c r="B1155" s="30" t="s">
        <v>923</v>
      </c>
      <c r="C1155" s="31" t="s">
        <v>9577</v>
      </c>
      <c r="D1155" s="31">
        <v>8531</v>
      </c>
      <c r="E1155" s="49" t="s">
        <v>7162</v>
      </c>
      <c r="F1155" s="327" t="s">
        <v>7163</v>
      </c>
      <c r="G1155" s="1073">
        <v>45466.30972222222</v>
      </c>
      <c r="H1155" s="30"/>
    </row>
    <row r="1156" spans="1:8" x14ac:dyDescent="0.25">
      <c r="A1156" s="30" t="s">
        <v>9576</v>
      </c>
      <c r="B1156" s="30" t="s">
        <v>923</v>
      </c>
      <c r="C1156" s="31" t="s">
        <v>9577</v>
      </c>
      <c r="D1156" s="31">
        <v>8531</v>
      </c>
      <c r="E1156" s="49" t="s">
        <v>7179</v>
      </c>
      <c r="F1156" s="327" t="s">
        <v>7180</v>
      </c>
      <c r="G1156" s="1073">
        <v>45466.30972222222</v>
      </c>
      <c r="H1156" s="30"/>
    </row>
    <row r="1157" spans="1:8" x14ac:dyDescent="0.25">
      <c r="A1157" s="30" t="s">
        <v>9576</v>
      </c>
      <c r="B1157" s="30" t="s">
        <v>923</v>
      </c>
      <c r="C1157" s="31" t="s">
        <v>9577</v>
      </c>
      <c r="D1157" s="31">
        <v>8531</v>
      </c>
      <c r="E1157" s="49" t="s">
        <v>7196</v>
      </c>
      <c r="F1157" s="327" t="s">
        <v>7197</v>
      </c>
      <c r="G1157" s="1073">
        <v>45466.30972222222</v>
      </c>
      <c r="H1157" s="30"/>
    </row>
    <row r="1158" spans="1:8" x14ac:dyDescent="0.25">
      <c r="A1158" s="30" t="s">
        <v>9576</v>
      </c>
      <c r="B1158" s="30" t="s">
        <v>923</v>
      </c>
      <c r="C1158" s="31" t="s">
        <v>9577</v>
      </c>
      <c r="D1158" s="31">
        <v>8531</v>
      </c>
      <c r="E1158" s="49" t="s">
        <v>7213</v>
      </c>
      <c r="F1158" s="327" t="s">
        <v>7214</v>
      </c>
      <c r="G1158" s="1073">
        <v>45466.30972222222</v>
      </c>
      <c r="H1158" s="30"/>
    </row>
    <row r="1159" spans="1:8" x14ac:dyDescent="0.25">
      <c r="A1159" s="30" t="s">
        <v>9576</v>
      </c>
      <c r="B1159" s="30" t="s">
        <v>923</v>
      </c>
      <c r="C1159" s="31" t="s">
        <v>9577</v>
      </c>
      <c r="D1159" s="31">
        <v>8531</v>
      </c>
      <c r="E1159" s="49" t="s">
        <v>7230</v>
      </c>
      <c r="F1159" s="327" t="s">
        <v>7231</v>
      </c>
      <c r="G1159" s="1073">
        <v>45466.30972222222</v>
      </c>
      <c r="H1159" s="30"/>
    </row>
    <row r="1160" spans="1:8" x14ac:dyDescent="0.25">
      <c r="A1160" s="30" t="s">
        <v>9576</v>
      </c>
      <c r="B1160" s="30" t="s">
        <v>923</v>
      </c>
      <c r="C1160" s="31" t="s">
        <v>9577</v>
      </c>
      <c r="D1160" s="31">
        <v>8531</v>
      </c>
      <c r="E1160" s="49" t="s">
        <v>7247</v>
      </c>
      <c r="F1160" s="327" t="s">
        <v>7248</v>
      </c>
      <c r="G1160" s="1073">
        <v>45466.30972222222</v>
      </c>
      <c r="H1160" s="30"/>
    </row>
    <row r="1161" spans="1:8" x14ac:dyDescent="0.25">
      <c r="A1161" s="30" t="s">
        <v>9576</v>
      </c>
      <c r="B1161" s="30" t="s">
        <v>923</v>
      </c>
      <c r="C1161" s="31" t="s">
        <v>9577</v>
      </c>
      <c r="D1161" s="31">
        <v>8531</v>
      </c>
      <c r="E1161" s="49" t="s">
        <v>7264</v>
      </c>
      <c r="F1161" s="327" t="s">
        <v>7265</v>
      </c>
      <c r="G1161" s="1073">
        <v>45466.30972222222</v>
      </c>
      <c r="H1161" s="30"/>
    </row>
    <row r="1162" spans="1:8" x14ac:dyDescent="0.25">
      <c r="A1162" s="30" t="s">
        <v>9576</v>
      </c>
      <c r="B1162" s="30" t="s">
        <v>923</v>
      </c>
      <c r="C1162" s="31" t="s">
        <v>9577</v>
      </c>
      <c r="D1162" s="31">
        <v>8531</v>
      </c>
      <c r="E1162" s="49" t="s">
        <v>7281</v>
      </c>
      <c r="F1162" s="327" t="s">
        <v>7282</v>
      </c>
      <c r="G1162" s="1073">
        <v>45466.30972222222</v>
      </c>
      <c r="H1162" s="30"/>
    </row>
    <row r="1163" spans="1:8" x14ac:dyDescent="0.25">
      <c r="A1163" s="30" t="s">
        <v>9576</v>
      </c>
      <c r="B1163" s="30" t="s">
        <v>923</v>
      </c>
      <c r="C1163" s="31" t="s">
        <v>9577</v>
      </c>
      <c r="D1163" s="31">
        <v>8531</v>
      </c>
      <c r="E1163" s="49" t="s">
        <v>7298</v>
      </c>
      <c r="F1163" s="327" t="s">
        <v>7299</v>
      </c>
      <c r="G1163" s="1073">
        <v>45466.30972222222</v>
      </c>
      <c r="H1163" s="30"/>
    </row>
    <row r="1164" spans="1:8" x14ac:dyDescent="0.25">
      <c r="A1164" s="30" t="s">
        <v>9576</v>
      </c>
      <c r="B1164" s="30" t="s">
        <v>923</v>
      </c>
      <c r="C1164" s="31" t="s">
        <v>9577</v>
      </c>
      <c r="D1164" s="31">
        <v>8531</v>
      </c>
      <c r="E1164" s="49" t="s">
        <v>1503</v>
      </c>
      <c r="F1164" s="327" t="s">
        <v>1504</v>
      </c>
      <c r="G1164" s="1073">
        <v>45466.30972222222</v>
      </c>
      <c r="H1164" s="30"/>
    </row>
    <row r="1165" spans="1:8" x14ac:dyDescent="0.25">
      <c r="A1165" s="30" t="s">
        <v>9576</v>
      </c>
      <c r="B1165" s="30" t="s">
        <v>923</v>
      </c>
      <c r="C1165" s="31" t="s">
        <v>9577</v>
      </c>
      <c r="D1165" s="31">
        <v>8531</v>
      </c>
      <c r="E1165" s="49" t="s">
        <v>7315</v>
      </c>
      <c r="F1165" s="327" t="s">
        <v>7316</v>
      </c>
      <c r="G1165" s="1073">
        <v>45466.30972222222</v>
      </c>
      <c r="H1165" s="30"/>
    </row>
    <row r="1166" spans="1:8" x14ac:dyDescent="0.25">
      <c r="A1166" s="30" t="s">
        <v>9576</v>
      </c>
      <c r="B1166" s="30" t="s">
        <v>923</v>
      </c>
      <c r="C1166" s="31" t="s">
        <v>9577</v>
      </c>
      <c r="D1166" s="31">
        <v>8531</v>
      </c>
      <c r="E1166" s="49" t="s">
        <v>7332</v>
      </c>
      <c r="F1166" s="327" t="s">
        <v>7333</v>
      </c>
      <c r="G1166" s="1073">
        <v>45466.30972222222</v>
      </c>
      <c r="H1166" s="30"/>
    </row>
    <row r="1167" spans="1:8" x14ac:dyDescent="0.25">
      <c r="A1167" s="30" t="s">
        <v>9576</v>
      </c>
      <c r="B1167" s="30" t="s">
        <v>923</v>
      </c>
      <c r="C1167" s="31" t="s">
        <v>9577</v>
      </c>
      <c r="D1167" s="31">
        <v>8531</v>
      </c>
      <c r="E1167" s="49" t="s">
        <v>7349</v>
      </c>
      <c r="F1167" s="327" t="s">
        <v>7350</v>
      </c>
      <c r="G1167" s="1073">
        <v>45466.30972222222</v>
      </c>
      <c r="H1167" s="30"/>
    </row>
    <row r="1168" spans="1:8" x14ac:dyDescent="0.25">
      <c r="A1168" s="30" t="s">
        <v>9576</v>
      </c>
      <c r="B1168" s="30" t="s">
        <v>923</v>
      </c>
      <c r="C1168" s="31" t="s">
        <v>9577</v>
      </c>
      <c r="D1168" s="31">
        <v>8531</v>
      </c>
      <c r="E1168" s="49" t="s">
        <v>7366</v>
      </c>
      <c r="F1168" s="327" t="s">
        <v>7367</v>
      </c>
      <c r="G1168" s="1073">
        <v>45466.30972222222</v>
      </c>
      <c r="H1168" s="30"/>
    </row>
    <row r="1169" spans="1:8" x14ac:dyDescent="0.25">
      <c r="A1169" s="30" t="s">
        <v>9576</v>
      </c>
      <c r="B1169" s="30" t="s">
        <v>923</v>
      </c>
      <c r="C1169" s="31" t="s">
        <v>9577</v>
      </c>
      <c r="D1169" s="31">
        <v>8531</v>
      </c>
      <c r="E1169" s="49" t="s">
        <v>7383</v>
      </c>
      <c r="F1169" s="327" t="s">
        <v>7384</v>
      </c>
      <c r="G1169" s="1073">
        <v>45466.30972222222</v>
      </c>
      <c r="H1169" s="30"/>
    </row>
    <row r="1170" spans="1:8" x14ac:dyDescent="0.25">
      <c r="A1170" s="30" t="s">
        <v>9576</v>
      </c>
      <c r="B1170" s="30" t="s">
        <v>923</v>
      </c>
      <c r="C1170" s="31" t="s">
        <v>9577</v>
      </c>
      <c r="D1170" s="31">
        <v>8531</v>
      </c>
      <c r="E1170" s="49" t="s">
        <v>7400</v>
      </c>
      <c r="F1170" s="327" t="s">
        <v>7401</v>
      </c>
      <c r="G1170" s="1073">
        <v>45466.30972222222</v>
      </c>
      <c r="H1170" s="30"/>
    </row>
    <row r="1171" spans="1:8" x14ac:dyDescent="0.25">
      <c r="A1171" s="30" t="s">
        <v>9576</v>
      </c>
      <c r="B1171" s="30" t="s">
        <v>923</v>
      </c>
      <c r="C1171" s="31" t="s">
        <v>9577</v>
      </c>
      <c r="D1171" s="31">
        <v>8531</v>
      </c>
      <c r="E1171" s="49" t="s">
        <v>7417</v>
      </c>
      <c r="F1171" s="327" t="s">
        <v>7418</v>
      </c>
      <c r="G1171" s="1073">
        <v>45466.30972222222</v>
      </c>
      <c r="H1171" s="30"/>
    </row>
    <row r="1172" spans="1:8" x14ac:dyDescent="0.25">
      <c r="A1172" s="30" t="s">
        <v>9576</v>
      </c>
      <c r="B1172" s="30" t="s">
        <v>923</v>
      </c>
      <c r="C1172" s="31" t="s">
        <v>9577</v>
      </c>
      <c r="D1172" s="31">
        <v>8531</v>
      </c>
      <c r="E1172" s="49" t="s">
        <v>7434</v>
      </c>
      <c r="F1172" s="327" t="s">
        <v>7435</v>
      </c>
      <c r="G1172" s="1073">
        <v>45466.30972222222</v>
      </c>
      <c r="H1172" s="30"/>
    </row>
    <row r="1173" spans="1:8" x14ac:dyDescent="0.25">
      <c r="A1173" s="30" t="s">
        <v>9576</v>
      </c>
      <c r="B1173" s="30" t="s">
        <v>923</v>
      </c>
      <c r="C1173" s="31" t="s">
        <v>9577</v>
      </c>
      <c r="D1173" s="31">
        <v>8531</v>
      </c>
      <c r="E1173" s="49" t="s">
        <v>7451</v>
      </c>
      <c r="F1173" s="327" t="s">
        <v>7452</v>
      </c>
      <c r="G1173" s="1073">
        <v>45466.30972222222</v>
      </c>
      <c r="H1173" s="30"/>
    </row>
    <row r="1174" spans="1:8" x14ac:dyDescent="0.25">
      <c r="A1174" s="30" t="s">
        <v>9576</v>
      </c>
      <c r="B1174" s="30" t="s">
        <v>923</v>
      </c>
      <c r="C1174" s="31" t="s">
        <v>9577</v>
      </c>
      <c r="D1174" s="31">
        <v>8531</v>
      </c>
      <c r="E1174" s="49" t="s">
        <v>7468</v>
      </c>
      <c r="F1174" s="327" t="s">
        <v>7469</v>
      </c>
      <c r="G1174" s="1073">
        <v>45466.30972222222</v>
      </c>
      <c r="H1174" s="30"/>
    </row>
    <row r="1175" spans="1:8" x14ac:dyDescent="0.25">
      <c r="A1175" s="30" t="s">
        <v>9576</v>
      </c>
      <c r="B1175" s="30" t="s">
        <v>923</v>
      </c>
      <c r="C1175" s="31" t="s">
        <v>9577</v>
      </c>
      <c r="D1175" s="31">
        <v>8531</v>
      </c>
      <c r="E1175" s="49" t="s">
        <v>1520</v>
      </c>
      <c r="F1175" s="327" t="s">
        <v>1521</v>
      </c>
      <c r="G1175" s="1073">
        <v>45466.30972222222</v>
      </c>
      <c r="H1175" s="30"/>
    </row>
    <row r="1176" spans="1:8" x14ac:dyDescent="0.25">
      <c r="A1176" s="30" t="s">
        <v>9576</v>
      </c>
      <c r="B1176" s="30" t="s">
        <v>923</v>
      </c>
      <c r="C1176" s="31" t="s">
        <v>9577</v>
      </c>
      <c r="D1176" s="31">
        <v>8531</v>
      </c>
      <c r="E1176" s="49" t="s">
        <v>7485</v>
      </c>
      <c r="F1176" s="327" t="s">
        <v>7486</v>
      </c>
      <c r="G1176" s="1073">
        <v>45466.30972222222</v>
      </c>
      <c r="H1176" s="30"/>
    </row>
    <row r="1177" spans="1:8" x14ac:dyDescent="0.25">
      <c r="A1177" s="30" t="s">
        <v>9576</v>
      </c>
      <c r="B1177" s="30" t="s">
        <v>923</v>
      </c>
      <c r="C1177" s="31" t="s">
        <v>9577</v>
      </c>
      <c r="D1177" s="31">
        <v>8531</v>
      </c>
      <c r="E1177" s="49" t="s">
        <v>7502</v>
      </c>
      <c r="F1177" s="327" t="s">
        <v>7503</v>
      </c>
      <c r="G1177" s="1073">
        <v>45466.30972222222</v>
      </c>
      <c r="H1177" s="30"/>
    </row>
    <row r="1178" spans="1:8" x14ac:dyDescent="0.25">
      <c r="A1178" s="30" t="s">
        <v>9576</v>
      </c>
      <c r="B1178" s="30" t="s">
        <v>923</v>
      </c>
      <c r="C1178" s="31" t="s">
        <v>9577</v>
      </c>
      <c r="D1178" s="31">
        <v>8531</v>
      </c>
      <c r="E1178" s="49" t="s">
        <v>7519</v>
      </c>
      <c r="F1178" s="327" t="s">
        <v>7520</v>
      </c>
      <c r="G1178" s="1073">
        <v>45466.30972222222</v>
      </c>
      <c r="H1178" s="30"/>
    </row>
    <row r="1179" spans="1:8" x14ac:dyDescent="0.25">
      <c r="A1179" s="30" t="s">
        <v>9576</v>
      </c>
      <c r="B1179" s="30" t="s">
        <v>923</v>
      </c>
      <c r="C1179" s="31" t="s">
        <v>9577</v>
      </c>
      <c r="D1179" s="31">
        <v>8531</v>
      </c>
      <c r="E1179" s="49" t="s">
        <v>7536</v>
      </c>
      <c r="F1179" s="327" t="s">
        <v>7537</v>
      </c>
      <c r="G1179" s="1073">
        <v>45466.30972222222</v>
      </c>
      <c r="H1179" s="30"/>
    </row>
    <row r="1180" spans="1:8" x14ac:dyDescent="0.25">
      <c r="A1180" s="30" t="s">
        <v>9576</v>
      </c>
      <c r="B1180" s="30" t="s">
        <v>923</v>
      </c>
      <c r="C1180" s="31" t="s">
        <v>9577</v>
      </c>
      <c r="D1180" s="31">
        <v>8531</v>
      </c>
      <c r="E1180" s="49" t="s">
        <v>7553</v>
      </c>
      <c r="F1180" s="327" t="s">
        <v>7554</v>
      </c>
      <c r="G1180" s="1073">
        <v>45466.30972222222</v>
      </c>
      <c r="H1180" s="30"/>
    </row>
    <row r="1181" spans="1:8" x14ac:dyDescent="0.25">
      <c r="A1181" s="30" t="s">
        <v>9576</v>
      </c>
      <c r="B1181" s="30" t="s">
        <v>923</v>
      </c>
      <c r="C1181" s="31" t="s">
        <v>9577</v>
      </c>
      <c r="D1181" s="31">
        <v>8531</v>
      </c>
      <c r="E1181" s="49" t="s">
        <v>7570</v>
      </c>
      <c r="F1181" s="327" t="s">
        <v>7571</v>
      </c>
      <c r="G1181" s="1073">
        <v>45466.30972222222</v>
      </c>
      <c r="H1181" s="30"/>
    </row>
    <row r="1182" spans="1:8" x14ac:dyDescent="0.25">
      <c r="A1182" s="30" t="s">
        <v>9576</v>
      </c>
      <c r="B1182" s="30" t="s">
        <v>923</v>
      </c>
      <c r="C1182" s="31" t="s">
        <v>9577</v>
      </c>
      <c r="D1182" s="31">
        <v>8531</v>
      </c>
      <c r="E1182" s="49" t="s">
        <v>7587</v>
      </c>
      <c r="F1182" s="327" t="s">
        <v>7588</v>
      </c>
      <c r="G1182" s="1073">
        <v>45466.30972222222</v>
      </c>
      <c r="H1182" s="30"/>
    </row>
    <row r="1183" spans="1:8" x14ac:dyDescent="0.25">
      <c r="A1183" s="30" t="s">
        <v>9576</v>
      </c>
      <c r="B1183" s="30" t="s">
        <v>923</v>
      </c>
      <c r="C1183" s="31" t="s">
        <v>9577</v>
      </c>
      <c r="D1183" s="31">
        <v>8531</v>
      </c>
      <c r="E1183" s="49" t="s">
        <v>7604</v>
      </c>
      <c r="F1183" s="327" t="s">
        <v>7605</v>
      </c>
      <c r="G1183" s="1073">
        <v>45466.30972222222</v>
      </c>
      <c r="H1183" s="30"/>
    </row>
    <row r="1184" spans="1:8" x14ac:dyDescent="0.25">
      <c r="A1184" s="30" t="s">
        <v>9576</v>
      </c>
      <c r="B1184" s="30" t="s">
        <v>923</v>
      </c>
      <c r="C1184" s="31" t="s">
        <v>9577</v>
      </c>
      <c r="D1184" s="31">
        <v>8531</v>
      </c>
      <c r="E1184" s="49" t="s">
        <v>7621</v>
      </c>
      <c r="F1184" s="327" t="s">
        <v>7622</v>
      </c>
      <c r="G1184" s="1073">
        <v>45466.30972222222</v>
      </c>
      <c r="H1184" s="30"/>
    </row>
    <row r="1185" spans="1:8" x14ac:dyDescent="0.25">
      <c r="A1185" s="30" t="s">
        <v>9576</v>
      </c>
      <c r="B1185" s="30" t="s">
        <v>923</v>
      </c>
      <c r="C1185" s="31" t="s">
        <v>9577</v>
      </c>
      <c r="D1185" s="31">
        <v>8531</v>
      </c>
      <c r="E1185" s="49" t="s">
        <v>7638</v>
      </c>
      <c r="F1185" s="327" t="s">
        <v>7639</v>
      </c>
      <c r="G1185" s="1073">
        <v>45466.30972222222</v>
      </c>
      <c r="H1185" s="30"/>
    </row>
    <row r="1186" spans="1:8" x14ac:dyDescent="0.25">
      <c r="A1186" s="30" t="s">
        <v>9576</v>
      </c>
      <c r="B1186" s="30" t="s">
        <v>923</v>
      </c>
      <c r="C1186" s="31" t="s">
        <v>9577</v>
      </c>
      <c r="D1186" s="31">
        <v>8531</v>
      </c>
      <c r="E1186" s="49" t="s">
        <v>960</v>
      </c>
      <c r="F1186" s="327" t="s">
        <v>961</v>
      </c>
      <c r="G1186" s="1073">
        <v>45466.30972222222</v>
      </c>
      <c r="H1186" s="30"/>
    </row>
    <row r="1187" spans="1:8" x14ac:dyDescent="0.25">
      <c r="A1187" s="30" t="s">
        <v>9576</v>
      </c>
      <c r="B1187" s="30" t="s">
        <v>923</v>
      </c>
      <c r="C1187" s="31" t="s">
        <v>9577</v>
      </c>
      <c r="D1187" s="31">
        <v>8531</v>
      </c>
      <c r="E1187" s="49" t="s">
        <v>1537</v>
      </c>
      <c r="F1187" s="327" t="s">
        <v>1538</v>
      </c>
      <c r="G1187" s="1073">
        <v>45466.30972222222</v>
      </c>
      <c r="H1187" s="30"/>
    </row>
    <row r="1188" spans="1:8" x14ac:dyDescent="0.25">
      <c r="A1188" s="30" t="s">
        <v>9576</v>
      </c>
      <c r="B1188" s="30" t="s">
        <v>923</v>
      </c>
      <c r="C1188" s="31" t="s">
        <v>9577</v>
      </c>
      <c r="D1188" s="31">
        <v>8531</v>
      </c>
      <c r="E1188" s="49" t="s">
        <v>7655</v>
      </c>
      <c r="F1188" s="327" t="s">
        <v>7656</v>
      </c>
      <c r="G1188" s="1073">
        <v>45466.30972222222</v>
      </c>
      <c r="H1188" s="30"/>
    </row>
    <row r="1189" spans="1:8" x14ac:dyDescent="0.25">
      <c r="A1189" s="30" t="s">
        <v>9576</v>
      </c>
      <c r="B1189" s="30" t="s">
        <v>923</v>
      </c>
      <c r="C1189" s="31" t="s">
        <v>9577</v>
      </c>
      <c r="D1189" s="31">
        <v>8531</v>
      </c>
      <c r="E1189" s="49" t="s">
        <v>7672</v>
      </c>
      <c r="F1189" s="327" t="s">
        <v>7673</v>
      </c>
      <c r="G1189" s="1073">
        <v>45466.30972222222</v>
      </c>
      <c r="H1189" s="30"/>
    </row>
    <row r="1190" spans="1:8" x14ac:dyDescent="0.25">
      <c r="A1190" s="30" t="s">
        <v>9576</v>
      </c>
      <c r="B1190" s="30" t="s">
        <v>923</v>
      </c>
      <c r="C1190" s="31" t="s">
        <v>9577</v>
      </c>
      <c r="D1190" s="31">
        <v>8531</v>
      </c>
      <c r="E1190" s="49" t="s">
        <v>7689</v>
      </c>
      <c r="F1190" s="327" t="s">
        <v>7690</v>
      </c>
      <c r="G1190" s="1073">
        <v>45466.30972222222</v>
      </c>
      <c r="H1190" s="30"/>
    </row>
    <row r="1191" spans="1:8" x14ac:dyDescent="0.25">
      <c r="A1191" s="30" t="s">
        <v>9576</v>
      </c>
      <c r="B1191" s="30" t="s">
        <v>923</v>
      </c>
      <c r="C1191" s="31" t="s">
        <v>9577</v>
      </c>
      <c r="D1191" s="31">
        <v>8531</v>
      </c>
      <c r="E1191" s="49" t="s">
        <v>7706</v>
      </c>
      <c r="F1191" s="327" t="s">
        <v>7707</v>
      </c>
      <c r="G1191" s="1073">
        <v>45466.30972222222</v>
      </c>
      <c r="H1191" s="30"/>
    </row>
    <row r="1192" spans="1:8" x14ac:dyDescent="0.25">
      <c r="A1192" s="30" t="s">
        <v>9576</v>
      </c>
      <c r="B1192" s="30" t="s">
        <v>923</v>
      </c>
      <c r="C1192" s="31" t="s">
        <v>9577</v>
      </c>
      <c r="D1192" s="31">
        <v>8531</v>
      </c>
      <c r="E1192" s="49" t="s">
        <v>7723</v>
      </c>
      <c r="F1192" s="327" t="s">
        <v>7724</v>
      </c>
      <c r="G1192" s="1073">
        <v>45466.30972222222</v>
      </c>
      <c r="H1192" s="30"/>
    </row>
    <row r="1193" spans="1:8" x14ac:dyDescent="0.25">
      <c r="A1193" s="30" t="s">
        <v>9576</v>
      </c>
      <c r="B1193" s="30" t="s">
        <v>923</v>
      </c>
      <c r="C1193" s="31" t="s">
        <v>9577</v>
      </c>
      <c r="D1193" s="31">
        <v>8531</v>
      </c>
      <c r="E1193" s="49" t="s">
        <v>7740</v>
      </c>
      <c r="F1193" s="327" t="s">
        <v>7741</v>
      </c>
      <c r="G1193" s="1073">
        <v>45466.30972222222</v>
      </c>
      <c r="H1193" s="30"/>
    </row>
    <row r="1194" spans="1:8" x14ac:dyDescent="0.25">
      <c r="A1194" s="30" t="s">
        <v>9576</v>
      </c>
      <c r="B1194" s="30" t="s">
        <v>923</v>
      </c>
      <c r="C1194" s="31" t="s">
        <v>9577</v>
      </c>
      <c r="D1194" s="31">
        <v>8531</v>
      </c>
      <c r="E1194" s="49" t="s">
        <v>7757</v>
      </c>
      <c r="F1194" s="327" t="s">
        <v>7758</v>
      </c>
      <c r="G1194" s="1073">
        <v>45466.30972222222</v>
      </c>
      <c r="H1194" s="30"/>
    </row>
    <row r="1195" spans="1:8" x14ac:dyDescent="0.25">
      <c r="A1195" s="30" t="s">
        <v>9576</v>
      </c>
      <c r="B1195" s="30" t="s">
        <v>923</v>
      </c>
      <c r="C1195" s="31" t="s">
        <v>9577</v>
      </c>
      <c r="D1195" s="31">
        <v>8531</v>
      </c>
      <c r="E1195" s="49" t="s">
        <v>7774</v>
      </c>
      <c r="F1195" s="327" t="s">
        <v>7775</v>
      </c>
      <c r="G1195" s="1073">
        <v>45466.30972222222</v>
      </c>
      <c r="H1195" s="30"/>
    </row>
    <row r="1196" spans="1:8" x14ac:dyDescent="0.25">
      <c r="A1196" s="30" t="s">
        <v>9576</v>
      </c>
      <c r="B1196" s="30" t="s">
        <v>923</v>
      </c>
      <c r="C1196" s="31" t="s">
        <v>9577</v>
      </c>
      <c r="D1196" s="31">
        <v>8531</v>
      </c>
      <c r="E1196" s="49" t="s">
        <v>7791</v>
      </c>
      <c r="F1196" s="327" t="s">
        <v>7792</v>
      </c>
      <c r="G1196" s="1073">
        <v>45466.30972222222</v>
      </c>
      <c r="H1196" s="30"/>
    </row>
    <row r="1197" spans="1:8" x14ac:dyDescent="0.25">
      <c r="A1197" s="30" t="s">
        <v>9576</v>
      </c>
      <c r="B1197" s="30" t="s">
        <v>923</v>
      </c>
      <c r="C1197" s="31" t="s">
        <v>9577</v>
      </c>
      <c r="D1197" s="31">
        <v>8531</v>
      </c>
      <c r="E1197" s="49" t="s">
        <v>7808</v>
      </c>
      <c r="F1197" s="327" t="s">
        <v>7809</v>
      </c>
      <c r="G1197" s="1073">
        <v>45466.30972222222</v>
      </c>
      <c r="H1197" s="30"/>
    </row>
    <row r="1198" spans="1:8" x14ac:dyDescent="0.25">
      <c r="A1198" s="30" t="s">
        <v>9576</v>
      </c>
      <c r="B1198" s="30" t="s">
        <v>923</v>
      </c>
      <c r="C1198" s="31" t="s">
        <v>9577</v>
      </c>
      <c r="D1198" s="31">
        <v>8531</v>
      </c>
      <c r="E1198" s="49" t="s">
        <v>1554</v>
      </c>
      <c r="F1198" s="327" t="s">
        <v>1555</v>
      </c>
      <c r="G1198" s="1073">
        <v>45466.30972222222</v>
      </c>
      <c r="H1198" s="30"/>
    </row>
    <row r="1199" spans="1:8" x14ac:dyDescent="0.25">
      <c r="A1199" s="30" t="s">
        <v>9576</v>
      </c>
      <c r="B1199" s="30" t="s">
        <v>923</v>
      </c>
      <c r="C1199" s="31" t="s">
        <v>9577</v>
      </c>
      <c r="D1199" s="31">
        <v>8531</v>
      </c>
      <c r="E1199" s="49" t="s">
        <v>7825</v>
      </c>
      <c r="F1199" s="327" t="s">
        <v>7826</v>
      </c>
      <c r="G1199" s="1073">
        <v>45466.30972222222</v>
      </c>
      <c r="H1199" s="30"/>
    </row>
    <row r="1200" spans="1:8" x14ac:dyDescent="0.25">
      <c r="A1200" s="30" t="s">
        <v>9576</v>
      </c>
      <c r="B1200" s="30" t="s">
        <v>923</v>
      </c>
      <c r="C1200" s="31" t="s">
        <v>9577</v>
      </c>
      <c r="D1200" s="31">
        <v>8531</v>
      </c>
      <c r="E1200" s="49" t="s">
        <v>7842</v>
      </c>
      <c r="F1200" s="327" t="s">
        <v>7843</v>
      </c>
      <c r="G1200" s="1073">
        <v>45466.30972222222</v>
      </c>
      <c r="H1200" s="30"/>
    </row>
    <row r="1201" spans="1:8" x14ac:dyDescent="0.25">
      <c r="A1201" s="30" t="s">
        <v>9576</v>
      </c>
      <c r="B1201" s="30" t="s">
        <v>923</v>
      </c>
      <c r="C1201" s="31" t="s">
        <v>9577</v>
      </c>
      <c r="D1201" s="31">
        <v>8531</v>
      </c>
      <c r="E1201" s="49" t="s">
        <v>7859</v>
      </c>
      <c r="F1201" s="327" t="s">
        <v>7860</v>
      </c>
      <c r="G1201" s="1073">
        <v>45466.30972222222</v>
      </c>
      <c r="H1201" s="30"/>
    </row>
    <row r="1202" spans="1:8" x14ac:dyDescent="0.25">
      <c r="A1202" s="30" t="s">
        <v>9576</v>
      </c>
      <c r="B1202" s="30" t="s">
        <v>923</v>
      </c>
      <c r="C1202" s="31" t="s">
        <v>9577</v>
      </c>
      <c r="D1202" s="31">
        <v>8531</v>
      </c>
      <c r="E1202" s="49" t="s">
        <v>7876</v>
      </c>
      <c r="F1202" s="327" t="s">
        <v>7877</v>
      </c>
      <c r="G1202" s="1073">
        <v>45466.30972222222</v>
      </c>
      <c r="H1202" s="30"/>
    </row>
    <row r="1203" spans="1:8" x14ac:dyDescent="0.25">
      <c r="A1203" s="30" t="s">
        <v>9576</v>
      </c>
      <c r="B1203" s="30" t="s">
        <v>923</v>
      </c>
      <c r="C1203" s="31" t="s">
        <v>9577</v>
      </c>
      <c r="D1203" s="31">
        <v>8531</v>
      </c>
      <c r="E1203" s="49" t="s">
        <v>7893</v>
      </c>
      <c r="F1203" s="327" t="s">
        <v>7894</v>
      </c>
      <c r="G1203" s="1073">
        <v>45466.30972222222</v>
      </c>
      <c r="H1203" s="30"/>
    </row>
    <row r="1204" spans="1:8" x14ac:dyDescent="0.25">
      <c r="A1204" s="30" t="s">
        <v>9576</v>
      </c>
      <c r="B1204" s="30" t="s">
        <v>923</v>
      </c>
      <c r="C1204" s="31" t="s">
        <v>9577</v>
      </c>
      <c r="D1204" s="31">
        <v>8531</v>
      </c>
      <c r="E1204" s="49" t="s">
        <v>7910</v>
      </c>
      <c r="F1204" s="327" t="s">
        <v>7911</v>
      </c>
      <c r="G1204" s="1073">
        <v>45466.30972222222</v>
      </c>
      <c r="H1204" s="30"/>
    </row>
    <row r="1205" spans="1:8" x14ac:dyDescent="0.25">
      <c r="A1205" s="30" t="s">
        <v>9576</v>
      </c>
      <c r="B1205" s="30" t="s">
        <v>923</v>
      </c>
      <c r="C1205" s="31" t="s">
        <v>9577</v>
      </c>
      <c r="D1205" s="31">
        <v>8531</v>
      </c>
      <c r="E1205" s="49" t="s">
        <v>7927</v>
      </c>
      <c r="F1205" s="327" t="s">
        <v>7928</v>
      </c>
      <c r="G1205" s="1073">
        <v>45466.30972222222</v>
      </c>
      <c r="H1205" s="30"/>
    </row>
    <row r="1206" spans="1:8" x14ac:dyDescent="0.25">
      <c r="A1206" s="30" t="s">
        <v>9576</v>
      </c>
      <c r="B1206" s="30" t="s">
        <v>923</v>
      </c>
      <c r="C1206" s="31" t="s">
        <v>9577</v>
      </c>
      <c r="D1206" s="31">
        <v>8531</v>
      </c>
      <c r="E1206" s="49" t="s">
        <v>7944</v>
      </c>
      <c r="F1206" s="327" t="s">
        <v>7945</v>
      </c>
      <c r="G1206" s="1073">
        <v>45466.30972222222</v>
      </c>
      <c r="H1206" s="30"/>
    </row>
    <row r="1207" spans="1:8" x14ac:dyDescent="0.25">
      <c r="A1207" s="30" t="s">
        <v>9576</v>
      </c>
      <c r="B1207" s="30" t="s">
        <v>923</v>
      </c>
      <c r="C1207" s="31" t="s">
        <v>9577</v>
      </c>
      <c r="D1207" s="31">
        <v>8531</v>
      </c>
      <c r="E1207" s="49" t="s">
        <v>7961</v>
      </c>
      <c r="F1207" s="327" t="s">
        <v>7962</v>
      </c>
      <c r="G1207" s="1073">
        <v>45466.30972222222</v>
      </c>
      <c r="H1207" s="30"/>
    </row>
    <row r="1208" spans="1:8" x14ac:dyDescent="0.25">
      <c r="A1208" s="30" t="s">
        <v>9576</v>
      </c>
      <c r="B1208" s="30" t="s">
        <v>923</v>
      </c>
      <c r="C1208" s="31" t="s">
        <v>9577</v>
      </c>
      <c r="D1208" s="31">
        <v>8531</v>
      </c>
      <c r="E1208" s="49" t="s">
        <v>7978</v>
      </c>
      <c r="F1208" s="327" t="s">
        <v>7979</v>
      </c>
      <c r="G1208" s="1073">
        <v>45466.30972222222</v>
      </c>
      <c r="H1208" s="30"/>
    </row>
    <row r="1209" spans="1:8" x14ac:dyDescent="0.25">
      <c r="A1209" s="30" t="s">
        <v>9576</v>
      </c>
      <c r="B1209" s="30" t="s">
        <v>923</v>
      </c>
      <c r="C1209" s="31" t="s">
        <v>9577</v>
      </c>
      <c r="D1209" s="31">
        <v>8531</v>
      </c>
      <c r="E1209" s="49" t="s">
        <v>1571</v>
      </c>
      <c r="F1209" s="327" t="s">
        <v>1572</v>
      </c>
      <c r="G1209" s="1073">
        <v>45466.30972222222</v>
      </c>
      <c r="H1209" s="30"/>
    </row>
    <row r="1210" spans="1:8" x14ac:dyDescent="0.25">
      <c r="A1210" s="30" t="s">
        <v>9576</v>
      </c>
      <c r="B1210" s="30" t="s">
        <v>923</v>
      </c>
      <c r="C1210" s="31" t="s">
        <v>9577</v>
      </c>
      <c r="D1210" s="31">
        <v>8531</v>
      </c>
      <c r="E1210" s="49" t="s">
        <v>7995</v>
      </c>
      <c r="F1210" s="327" t="s">
        <v>7996</v>
      </c>
      <c r="G1210" s="1073">
        <v>45466.30972222222</v>
      </c>
      <c r="H1210" s="30"/>
    </row>
    <row r="1211" spans="1:8" x14ac:dyDescent="0.25">
      <c r="A1211" s="30" t="s">
        <v>9576</v>
      </c>
      <c r="B1211" s="30" t="s">
        <v>923</v>
      </c>
      <c r="C1211" s="31" t="s">
        <v>9577</v>
      </c>
      <c r="D1211" s="31">
        <v>8531</v>
      </c>
      <c r="E1211" s="49" t="s">
        <v>8012</v>
      </c>
      <c r="F1211" s="327" t="s">
        <v>8013</v>
      </c>
      <c r="G1211" s="1073">
        <v>45466.30972222222</v>
      </c>
      <c r="H1211" s="30"/>
    </row>
    <row r="1212" spans="1:8" x14ac:dyDescent="0.25">
      <c r="A1212" s="30" t="s">
        <v>9576</v>
      </c>
      <c r="B1212" s="30" t="s">
        <v>923</v>
      </c>
      <c r="C1212" s="31" t="s">
        <v>9577</v>
      </c>
      <c r="D1212" s="31">
        <v>8531</v>
      </c>
      <c r="E1212" s="49" t="s">
        <v>8029</v>
      </c>
      <c r="F1212" s="327" t="s">
        <v>8030</v>
      </c>
      <c r="G1212" s="1073">
        <v>45466.30972222222</v>
      </c>
      <c r="H1212" s="30"/>
    </row>
    <row r="1213" spans="1:8" x14ac:dyDescent="0.25">
      <c r="A1213" s="30" t="s">
        <v>9576</v>
      </c>
      <c r="B1213" s="30" t="s">
        <v>923</v>
      </c>
      <c r="C1213" s="31" t="s">
        <v>9577</v>
      </c>
      <c r="D1213" s="31">
        <v>8531</v>
      </c>
      <c r="E1213" s="49" t="s">
        <v>8046</v>
      </c>
      <c r="F1213" s="327" t="s">
        <v>8047</v>
      </c>
      <c r="G1213" s="1073">
        <v>45466.30972222222</v>
      </c>
      <c r="H1213" s="30"/>
    </row>
    <row r="1214" spans="1:8" x14ac:dyDescent="0.25">
      <c r="A1214" s="30" t="s">
        <v>9576</v>
      </c>
      <c r="B1214" s="30" t="s">
        <v>923</v>
      </c>
      <c r="C1214" s="31" t="s">
        <v>9577</v>
      </c>
      <c r="D1214" s="31">
        <v>8531</v>
      </c>
      <c r="E1214" s="49" t="s">
        <v>8063</v>
      </c>
      <c r="F1214" s="327" t="s">
        <v>8064</v>
      </c>
      <c r="G1214" s="1073">
        <v>45466.30972222222</v>
      </c>
      <c r="H1214" s="30"/>
    </row>
    <row r="1215" spans="1:8" x14ac:dyDescent="0.25">
      <c r="A1215" s="30" t="s">
        <v>9576</v>
      </c>
      <c r="B1215" s="30" t="s">
        <v>923</v>
      </c>
      <c r="C1215" s="31" t="s">
        <v>9577</v>
      </c>
      <c r="D1215" s="31">
        <v>8531</v>
      </c>
      <c r="E1215" s="49" t="s">
        <v>8080</v>
      </c>
      <c r="F1215" s="327" t="s">
        <v>8081</v>
      </c>
      <c r="G1215" s="1073">
        <v>45466.30972222222</v>
      </c>
      <c r="H1215" s="30"/>
    </row>
    <row r="1216" spans="1:8" x14ac:dyDescent="0.25">
      <c r="A1216" s="30" t="s">
        <v>9576</v>
      </c>
      <c r="B1216" s="30" t="s">
        <v>923</v>
      </c>
      <c r="C1216" s="31" t="s">
        <v>9577</v>
      </c>
      <c r="D1216" s="31">
        <v>8531</v>
      </c>
      <c r="E1216" s="49" t="s">
        <v>8097</v>
      </c>
      <c r="F1216" s="327" t="s">
        <v>8098</v>
      </c>
      <c r="G1216" s="1073">
        <v>45466.30972222222</v>
      </c>
      <c r="H1216" s="30"/>
    </row>
    <row r="1217" spans="1:8" x14ac:dyDescent="0.25">
      <c r="A1217" s="30" t="s">
        <v>9576</v>
      </c>
      <c r="B1217" s="30" t="s">
        <v>923</v>
      </c>
      <c r="C1217" s="31" t="s">
        <v>9577</v>
      </c>
      <c r="D1217" s="31">
        <v>8531</v>
      </c>
      <c r="E1217" s="49" t="s">
        <v>8114</v>
      </c>
      <c r="F1217" s="327" t="s">
        <v>8115</v>
      </c>
      <c r="G1217" s="1073">
        <v>45466.30972222222</v>
      </c>
      <c r="H1217" s="30"/>
    </row>
    <row r="1218" spans="1:8" x14ac:dyDescent="0.25">
      <c r="A1218" s="30" t="s">
        <v>9576</v>
      </c>
      <c r="B1218" s="30" t="s">
        <v>923</v>
      </c>
      <c r="C1218" s="31" t="s">
        <v>9577</v>
      </c>
      <c r="D1218" s="31">
        <v>8531</v>
      </c>
      <c r="E1218" s="49" t="s">
        <v>8131</v>
      </c>
      <c r="F1218" s="327" t="s">
        <v>8132</v>
      </c>
      <c r="G1218" s="1073">
        <v>45466.30972222222</v>
      </c>
      <c r="H1218" s="30"/>
    </row>
    <row r="1219" spans="1:8" x14ac:dyDescent="0.25">
      <c r="A1219" s="30" t="s">
        <v>9576</v>
      </c>
      <c r="B1219" s="30" t="s">
        <v>923</v>
      </c>
      <c r="C1219" s="31" t="s">
        <v>9577</v>
      </c>
      <c r="D1219" s="31">
        <v>8531</v>
      </c>
      <c r="E1219" s="49" t="s">
        <v>8148</v>
      </c>
      <c r="F1219" s="327" t="s">
        <v>8149</v>
      </c>
      <c r="G1219" s="1073">
        <v>45466.30972222222</v>
      </c>
      <c r="H1219" s="30"/>
    </row>
    <row r="1220" spans="1:8" x14ac:dyDescent="0.25">
      <c r="A1220" s="30" t="s">
        <v>9576</v>
      </c>
      <c r="B1220" s="30" t="s">
        <v>923</v>
      </c>
      <c r="C1220" s="31" t="s">
        <v>9577</v>
      </c>
      <c r="D1220" s="31">
        <v>8531</v>
      </c>
      <c r="E1220" s="49" t="s">
        <v>1588</v>
      </c>
      <c r="F1220" s="327" t="s">
        <v>1589</v>
      </c>
      <c r="G1220" s="1073">
        <v>45466.30972222222</v>
      </c>
      <c r="H1220" s="30"/>
    </row>
    <row r="1221" spans="1:8" x14ac:dyDescent="0.25">
      <c r="A1221" s="30" t="s">
        <v>9576</v>
      </c>
      <c r="B1221" s="30" t="s">
        <v>923</v>
      </c>
      <c r="C1221" s="31" t="s">
        <v>9577</v>
      </c>
      <c r="D1221" s="31">
        <v>8531</v>
      </c>
      <c r="E1221" s="49" t="s">
        <v>8165</v>
      </c>
      <c r="F1221" s="327" t="s">
        <v>8166</v>
      </c>
      <c r="G1221" s="1073">
        <v>45466.30972222222</v>
      </c>
      <c r="H1221" s="30"/>
    </row>
    <row r="1222" spans="1:8" x14ac:dyDescent="0.25">
      <c r="A1222" s="30" t="s">
        <v>9576</v>
      </c>
      <c r="B1222" s="30" t="s">
        <v>923</v>
      </c>
      <c r="C1222" s="31" t="s">
        <v>9577</v>
      </c>
      <c r="D1222" s="31">
        <v>8531</v>
      </c>
      <c r="E1222" s="49" t="s">
        <v>8182</v>
      </c>
      <c r="F1222" s="327" t="s">
        <v>8183</v>
      </c>
      <c r="G1222" s="1073">
        <v>45466.30972222222</v>
      </c>
      <c r="H1222" s="30"/>
    </row>
    <row r="1223" spans="1:8" x14ac:dyDescent="0.25">
      <c r="A1223" s="30" t="s">
        <v>9576</v>
      </c>
      <c r="B1223" s="30" t="s">
        <v>923</v>
      </c>
      <c r="C1223" s="31" t="s">
        <v>9577</v>
      </c>
      <c r="D1223" s="31">
        <v>8531</v>
      </c>
      <c r="E1223" s="49" t="s">
        <v>8199</v>
      </c>
      <c r="F1223" s="327" t="s">
        <v>8200</v>
      </c>
      <c r="G1223" s="1073">
        <v>45466.30972222222</v>
      </c>
      <c r="H1223" s="30"/>
    </row>
    <row r="1224" spans="1:8" x14ac:dyDescent="0.25">
      <c r="A1224" s="30" t="s">
        <v>9576</v>
      </c>
      <c r="B1224" s="30" t="s">
        <v>923</v>
      </c>
      <c r="C1224" s="31" t="s">
        <v>9577</v>
      </c>
      <c r="D1224" s="31">
        <v>8531</v>
      </c>
      <c r="E1224" s="49" t="s">
        <v>8216</v>
      </c>
      <c r="F1224" s="327" t="s">
        <v>8217</v>
      </c>
      <c r="G1224" s="1073">
        <v>45466.30972222222</v>
      </c>
      <c r="H1224" s="30"/>
    </row>
    <row r="1225" spans="1:8" x14ac:dyDescent="0.25">
      <c r="A1225" s="30" t="s">
        <v>9576</v>
      </c>
      <c r="B1225" s="30" t="s">
        <v>923</v>
      </c>
      <c r="C1225" s="31" t="s">
        <v>9577</v>
      </c>
      <c r="D1225" s="31">
        <v>8531</v>
      </c>
      <c r="E1225" s="49" t="s">
        <v>8233</v>
      </c>
      <c r="F1225" s="327" t="s">
        <v>8234</v>
      </c>
      <c r="G1225" s="1073">
        <v>45466.30972222222</v>
      </c>
      <c r="H1225" s="30"/>
    </row>
    <row r="1226" spans="1:8" x14ac:dyDescent="0.25">
      <c r="A1226" s="30" t="s">
        <v>9576</v>
      </c>
      <c r="B1226" s="30" t="s">
        <v>923</v>
      </c>
      <c r="C1226" s="31" t="s">
        <v>9577</v>
      </c>
      <c r="D1226" s="31">
        <v>8531</v>
      </c>
      <c r="E1226" s="49" t="s">
        <v>8250</v>
      </c>
      <c r="F1226" s="327" t="s">
        <v>8251</v>
      </c>
      <c r="G1226" s="1073">
        <v>45466.30972222222</v>
      </c>
      <c r="H1226" s="30"/>
    </row>
    <row r="1227" spans="1:8" x14ac:dyDescent="0.25">
      <c r="A1227" s="30" t="s">
        <v>9576</v>
      </c>
      <c r="B1227" s="30" t="s">
        <v>923</v>
      </c>
      <c r="C1227" s="31" t="s">
        <v>9577</v>
      </c>
      <c r="D1227" s="31">
        <v>8531</v>
      </c>
      <c r="E1227" s="49" t="s">
        <v>8267</v>
      </c>
      <c r="F1227" s="327" t="s">
        <v>8268</v>
      </c>
      <c r="G1227" s="1073">
        <v>45466.30972222222</v>
      </c>
      <c r="H1227" s="30"/>
    </row>
    <row r="1228" spans="1:8" x14ac:dyDescent="0.25">
      <c r="A1228" s="30" t="s">
        <v>9576</v>
      </c>
      <c r="B1228" s="30" t="s">
        <v>923</v>
      </c>
      <c r="C1228" s="31" t="s">
        <v>9577</v>
      </c>
      <c r="D1228" s="31">
        <v>8531</v>
      </c>
      <c r="E1228" s="49" t="s">
        <v>9578</v>
      </c>
      <c r="F1228" s="327" t="s">
        <v>9579</v>
      </c>
      <c r="G1228" s="1073">
        <v>45466.30972222222</v>
      </c>
      <c r="H1228" s="30"/>
    </row>
    <row r="1229" spans="1:8" x14ac:dyDescent="0.25">
      <c r="A1229" s="30" t="s">
        <v>9576</v>
      </c>
      <c r="B1229" s="30" t="s">
        <v>923</v>
      </c>
      <c r="C1229" s="31" t="s">
        <v>9577</v>
      </c>
      <c r="D1229" s="31">
        <v>8531</v>
      </c>
      <c r="E1229" s="49" t="s">
        <v>9580</v>
      </c>
      <c r="F1229" s="327" t="s">
        <v>9581</v>
      </c>
      <c r="G1229" s="1073">
        <v>45466.30972222222</v>
      </c>
      <c r="H1229" s="30"/>
    </row>
    <row r="1230" spans="1:8" x14ac:dyDescent="0.25">
      <c r="A1230" s="30" t="s">
        <v>9576</v>
      </c>
      <c r="B1230" s="30" t="s">
        <v>923</v>
      </c>
      <c r="C1230" s="31" t="s">
        <v>9577</v>
      </c>
      <c r="D1230" s="31">
        <v>8531</v>
      </c>
      <c r="E1230" s="49" t="s">
        <v>9582</v>
      </c>
      <c r="F1230" s="327" t="s">
        <v>9583</v>
      </c>
      <c r="G1230" s="1073">
        <v>45466.30972222222</v>
      </c>
      <c r="H1230" s="30"/>
    </row>
    <row r="1231" spans="1:8" x14ac:dyDescent="0.25">
      <c r="A1231" s="30" t="s">
        <v>9576</v>
      </c>
      <c r="B1231" s="30" t="s">
        <v>923</v>
      </c>
      <c r="C1231" s="31" t="s">
        <v>9577</v>
      </c>
      <c r="D1231" s="31">
        <v>8531</v>
      </c>
      <c r="E1231" s="49" t="s">
        <v>1605</v>
      </c>
      <c r="F1231" s="327" t="s">
        <v>1606</v>
      </c>
      <c r="G1231" s="1073">
        <v>45466.30972222222</v>
      </c>
      <c r="H1231" s="30"/>
    </row>
    <row r="1232" spans="1:8" x14ac:dyDescent="0.25">
      <c r="A1232" s="30" t="s">
        <v>9576</v>
      </c>
      <c r="B1232" s="30" t="s">
        <v>923</v>
      </c>
      <c r="C1232" s="31" t="s">
        <v>9577</v>
      </c>
      <c r="D1232" s="31">
        <v>8531</v>
      </c>
      <c r="E1232" s="49" t="s">
        <v>9584</v>
      </c>
      <c r="F1232" s="327" t="s">
        <v>9585</v>
      </c>
      <c r="G1232" s="1073">
        <v>45466.30972222222</v>
      </c>
      <c r="H1232" s="30"/>
    </row>
    <row r="1233" spans="1:8" x14ac:dyDescent="0.25">
      <c r="A1233" s="30" t="s">
        <v>9576</v>
      </c>
      <c r="B1233" s="30" t="s">
        <v>923</v>
      </c>
      <c r="C1233" s="31" t="s">
        <v>9577</v>
      </c>
      <c r="D1233" s="31">
        <v>8531</v>
      </c>
      <c r="E1233" s="49" t="s">
        <v>9586</v>
      </c>
      <c r="F1233" s="327" t="s">
        <v>9587</v>
      </c>
      <c r="G1233" s="1073">
        <v>45466.30972222222</v>
      </c>
      <c r="H1233" s="30"/>
    </row>
    <row r="1234" spans="1:8" x14ac:dyDescent="0.25">
      <c r="A1234" s="30" t="s">
        <v>9576</v>
      </c>
      <c r="B1234" s="30" t="s">
        <v>923</v>
      </c>
      <c r="C1234" s="31" t="s">
        <v>9577</v>
      </c>
      <c r="D1234" s="31">
        <v>8531</v>
      </c>
      <c r="E1234" s="49" t="s">
        <v>9588</v>
      </c>
      <c r="F1234" s="327" t="s">
        <v>9589</v>
      </c>
      <c r="G1234" s="1073">
        <v>45466.30972222222</v>
      </c>
      <c r="H1234" s="30"/>
    </row>
    <row r="1235" spans="1:8" x14ac:dyDescent="0.25">
      <c r="A1235" s="30" t="s">
        <v>9576</v>
      </c>
      <c r="B1235" s="30" t="s">
        <v>923</v>
      </c>
      <c r="C1235" s="31" t="s">
        <v>9577</v>
      </c>
      <c r="D1235" s="31">
        <v>8531</v>
      </c>
      <c r="E1235" s="49" t="s">
        <v>9590</v>
      </c>
      <c r="F1235" s="327" t="s">
        <v>9591</v>
      </c>
      <c r="G1235" s="1073">
        <v>45466.30972222222</v>
      </c>
      <c r="H1235" s="30"/>
    </row>
    <row r="1236" spans="1:8" x14ac:dyDescent="0.25">
      <c r="A1236" s="30" t="s">
        <v>9576</v>
      </c>
      <c r="B1236" s="30" t="s">
        <v>923</v>
      </c>
      <c r="C1236" s="31" t="s">
        <v>9577</v>
      </c>
      <c r="D1236" s="31">
        <v>8531</v>
      </c>
      <c r="E1236" s="49" t="s">
        <v>9592</v>
      </c>
      <c r="F1236" s="327" t="s">
        <v>9593</v>
      </c>
      <c r="G1236" s="1073">
        <v>45466.30972222222</v>
      </c>
      <c r="H1236" s="30"/>
    </row>
    <row r="1237" spans="1:8" x14ac:dyDescent="0.25">
      <c r="A1237" s="30" t="s">
        <v>9576</v>
      </c>
      <c r="B1237" s="30" t="s">
        <v>923</v>
      </c>
      <c r="C1237" s="31" t="s">
        <v>9577</v>
      </c>
      <c r="D1237" s="31">
        <v>8531</v>
      </c>
      <c r="E1237" s="49" t="s">
        <v>9594</v>
      </c>
      <c r="F1237" s="327" t="s">
        <v>9595</v>
      </c>
      <c r="G1237" s="1073">
        <v>45466.30972222222</v>
      </c>
      <c r="H1237" s="30"/>
    </row>
    <row r="1238" spans="1:8" x14ac:dyDescent="0.25">
      <c r="A1238" s="30" t="s">
        <v>9576</v>
      </c>
      <c r="B1238" s="30" t="s">
        <v>923</v>
      </c>
      <c r="C1238" s="31" t="s">
        <v>9577</v>
      </c>
      <c r="D1238" s="31">
        <v>8531</v>
      </c>
      <c r="E1238" s="49" t="s">
        <v>9596</v>
      </c>
      <c r="F1238" s="327" t="s">
        <v>9597</v>
      </c>
      <c r="G1238" s="1073">
        <v>45466.30972222222</v>
      </c>
      <c r="H1238" s="30"/>
    </row>
    <row r="1239" spans="1:8" x14ac:dyDescent="0.25">
      <c r="A1239" s="30" t="s">
        <v>9576</v>
      </c>
      <c r="B1239" s="30" t="s">
        <v>923</v>
      </c>
      <c r="C1239" s="31" t="s">
        <v>9577</v>
      </c>
      <c r="D1239" s="31">
        <v>8531</v>
      </c>
      <c r="E1239" s="49" t="s">
        <v>9598</v>
      </c>
      <c r="F1239" s="327" t="s">
        <v>9599</v>
      </c>
      <c r="G1239" s="1073">
        <v>45466.30972222222</v>
      </c>
      <c r="H1239" s="30"/>
    </row>
    <row r="1240" spans="1:8" x14ac:dyDescent="0.25">
      <c r="A1240" s="30" t="s">
        <v>9576</v>
      </c>
      <c r="B1240" s="30" t="s">
        <v>923</v>
      </c>
      <c r="C1240" s="31" t="s">
        <v>9577</v>
      </c>
      <c r="D1240" s="31">
        <v>8531</v>
      </c>
      <c r="E1240" s="49" t="s">
        <v>9600</v>
      </c>
      <c r="F1240" s="327" t="s">
        <v>9601</v>
      </c>
      <c r="G1240" s="1073">
        <v>45466.30972222222</v>
      </c>
      <c r="H1240" s="30"/>
    </row>
    <row r="1241" spans="1:8" x14ac:dyDescent="0.25">
      <c r="A1241" s="30" t="s">
        <v>9576</v>
      </c>
      <c r="B1241" s="30" t="s">
        <v>923</v>
      </c>
      <c r="C1241" s="31" t="s">
        <v>9577</v>
      </c>
      <c r="D1241" s="31">
        <v>8531</v>
      </c>
      <c r="E1241" s="49" t="s">
        <v>9602</v>
      </c>
      <c r="F1241" s="327" t="s">
        <v>9603</v>
      </c>
      <c r="G1241" s="1073">
        <v>45466.30972222222</v>
      </c>
      <c r="H1241" s="30"/>
    </row>
    <row r="1242" spans="1:8" x14ac:dyDescent="0.25">
      <c r="A1242" s="30" t="s">
        <v>9576</v>
      </c>
      <c r="B1242" s="30" t="s">
        <v>923</v>
      </c>
      <c r="C1242" s="31" t="s">
        <v>9577</v>
      </c>
      <c r="D1242" s="31">
        <v>8531</v>
      </c>
      <c r="E1242" s="49" t="s">
        <v>1621</v>
      </c>
      <c r="F1242" s="327" t="s">
        <v>1622</v>
      </c>
      <c r="G1242" s="1073">
        <v>45466.30972222222</v>
      </c>
      <c r="H1242" s="30"/>
    </row>
    <row r="1243" spans="1:8" x14ac:dyDescent="0.25">
      <c r="A1243" s="30" t="s">
        <v>9576</v>
      </c>
      <c r="B1243" s="30" t="s">
        <v>923</v>
      </c>
      <c r="C1243" s="31" t="s">
        <v>9577</v>
      </c>
      <c r="D1243" s="31">
        <v>8531</v>
      </c>
      <c r="E1243" s="49" t="s">
        <v>1638</v>
      </c>
      <c r="F1243" s="327" t="s">
        <v>1639</v>
      </c>
      <c r="G1243" s="1073">
        <v>45466.30972222222</v>
      </c>
      <c r="H1243" s="30"/>
    </row>
    <row r="1244" spans="1:8" x14ac:dyDescent="0.25">
      <c r="A1244" s="30" t="s">
        <v>9576</v>
      </c>
      <c r="B1244" s="30" t="s">
        <v>923</v>
      </c>
      <c r="C1244" s="31" t="s">
        <v>9577</v>
      </c>
      <c r="D1244" s="31">
        <v>8531</v>
      </c>
      <c r="E1244" s="49" t="s">
        <v>1655</v>
      </c>
      <c r="F1244" s="327" t="s">
        <v>1656</v>
      </c>
      <c r="G1244" s="1073">
        <v>45466.30972222222</v>
      </c>
      <c r="H1244" s="30"/>
    </row>
    <row r="1245" spans="1:8" x14ac:dyDescent="0.25">
      <c r="A1245" s="30" t="s">
        <v>9576</v>
      </c>
      <c r="B1245" s="30" t="s">
        <v>923</v>
      </c>
      <c r="C1245" s="31" t="s">
        <v>9577</v>
      </c>
      <c r="D1245" s="31">
        <v>8531</v>
      </c>
      <c r="E1245" s="49" t="s">
        <v>1672</v>
      </c>
      <c r="F1245" s="327" t="s">
        <v>1673</v>
      </c>
      <c r="G1245" s="1073">
        <v>45466.30972222222</v>
      </c>
      <c r="H1245" s="30"/>
    </row>
    <row r="1246" spans="1:8" x14ac:dyDescent="0.25">
      <c r="A1246" s="30" t="s">
        <v>9576</v>
      </c>
      <c r="B1246" s="30" t="s">
        <v>923</v>
      </c>
      <c r="C1246" s="31" t="s">
        <v>9577</v>
      </c>
      <c r="D1246" s="31">
        <v>8531</v>
      </c>
      <c r="E1246" s="49" t="s">
        <v>1689</v>
      </c>
      <c r="F1246" s="327" t="s">
        <v>1690</v>
      </c>
      <c r="G1246" s="1073">
        <v>45466.30972222222</v>
      </c>
      <c r="H1246" s="30"/>
    </row>
    <row r="1247" spans="1:8" x14ac:dyDescent="0.25">
      <c r="A1247" s="30" t="s">
        <v>9576</v>
      </c>
      <c r="B1247" s="30" t="s">
        <v>923</v>
      </c>
      <c r="C1247" s="31" t="s">
        <v>9577</v>
      </c>
      <c r="D1247" s="31">
        <v>8531</v>
      </c>
      <c r="E1247" s="49" t="s">
        <v>798</v>
      </c>
      <c r="F1247" s="327" t="s">
        <v>977</v>
      </c>
      <c r="G1247" s="1073">
        <v>45466.30972222222</v>
      </c>
      <c r="H1247" s="30"/>
    </row>
    <row r="1248" spans="1:8" x14ac:dyDescent="0.25">
      <c r="A1248" s="30" t="s">
        <v>9576</v>
      </c>
      <c r="B1248" s="30" t="s">
        <v>923</v>
      </c>
      <c r="C1248" s="31" t="s">
        <v>9577</v>
      </c>
      <c r="D1248" s="31">
        <v>8531</v>
      </c>
      <c r="E1248" s="49" t="s">
        <v>1706</v>
      </c>
      <c r="F1248" s="327" t="s">
        <v>1707</v>
      </c>
      <c r="G1248" s="1073">
        <v>45466.30972222222</v>
      </c>
      <c r="H1248" s="30"/>
    </row>
    <row r="1249" spans="1:8" x14ac:dyDescent="0.25">
      <c r="A1249" s="30" t="s">
        <v>9576</v>
      </c>
      <c r="B1249" s="30" t="s">
        <v>923</v>
      </c>
      <c r="C1249" s="31" t="s">
        <v>9577</v>
      </c>
      <c r="D1249" s="31">
        <v>8531</v>
      </c>
      <c r="E1249" s="49" t="s">
        <v>1723</v>
      </c>
      <c r="F1249" s="327" t="s">
        <v>1724</v>
      </c>
      <c r="G1249" s="1073">
        <v>45466.30972222222</v>
      </c>
      <c r="H1249" s="30"/>
    </row>
    <row r="1250" spans="1:8" x14ac:dyDescent="0.25">
      <c r="A1250" s="30" t="s">
        <v>9576</v>
      </c>
      <c r="B1250" s="30" t="s">
        <v>923</v>
      </c>
      <c r="C1250" s="31" t="s">
        <v>9577</v>
      </c>
      <c r="D1250" s="31">
        <v>8531</v>
      </c>
      <c r="E1250" s="49" t="s">
        <v>1740</v>
      </c>
      <c r="F1250" s="327" t="s">
        <v>1741</v>
      </c>
      <c r="G1250" s="1073">
        <v>45466.30972222222</v>
      </c>
      <c r="H1250" s="30"/>
    </row>
    <row r="1251" spans="1:8" x14ac:dyDescent="0.25">
      <c r="A1251" s="30" t="s">
        <v>9576</v>
      </c>
      <c r="B1251" s="30" t="s">
        <v>923</v>
      </c>
      <c r="C1251" s="31" t="s">
        <v>9577</v>
      </c>
      <c r="D1251" s="31">
        <v>8531</v>
      </c>
      <c r="E1251" s="49" t="s">
        <v>1757</v>
      </c>
      <c r="F1251" s="327" t="s">
        <v>1758</v>
      </c>
      <c r="G1251" s="1073">
        <v>45466.30972222222</v>
      </c>
      <c r="H1251" s="30"/>
    </row>
    <row r="1252" spans="1:8" x14ac:dyDescent="0.25">
      <c r="A1252" s="30" t="s">
        <v>9576</v>
      </c>
      <c r="B1252" s="30" t="s">
        <v>923</v>
      </c>
      <c r="C1252" s="31" t="s">
        <v>9577</v>
      </c>
      <c r="D1252" s="31">
        <v>8531</v>
      </c>
      <c r="E1252" s="49" t="s">
        <v>1774</v>
      </c>
      <c r="F1252" s="327" t="s">
        <v>1775</v>
      </c>
      <c r="G1252" s="1073">
        <v>45466.30972222222</v>
      </c>
      <c r="H1252" s="30"/>
    </row>
    <row r="1253" spans="1:8" x14ac:dyDescent="0.25">
      <c r="A1253" s="30" t="s">
        <v>9576</v>
      </c>
      <c r="B1253" s="30" t="s">
        <v>923</v>
      </c>
      <c r="C1253" s="31" t="s">
        <v>9577</v>
      </c>
      <c r="D1253" s="31">
        <v>8531</v>
      </c>
      <c r="E1253" s="49" t="s">
        <v>1791</v>
      </c>
      <c r="F1253" s="327" t="s">
        <v>1792</v>
      </c>
      <c r="G1253" s="1073">
        <v>45466.30972222222</v>
      </c>
      <c r="H1253" s="30"/>
    </row>
    <row r="1254" spans="1:8" x14ac:dyDescent="0.25">
      <c r="A1254" s="30" t="s">
        <v>9576</v>
      </c>
      <c r="B1254" s="30" t="s">
        <v>923</v>
      </c>
      <c r="C1254" s="31" t="s">
        <v>9577</v>
      </c>
      <c r="D1254" s="31">
        <v>8531</v>
      </c>
      <c r="E1254" s="49" t="s">
        <v>1808</v>
      </c>
      <c r="F1254" s="327" t="s">
        <v>1809</v>
      </c>
      <c r="G1254" s="1073">
        <v>45466.30972222222</v>
      </c>
      <c r="H1254" s="30"/>
    </row>
    <row r="1255" spans="1:8" x14ac:dyDescent="0.25">
      <c r="A1255" s="30" t="s">
        <v>9576</v>
      </c>
      <c r="B1255" s="30" t="s">
        <v>923</v>
      </c>
      <c r="C1255" s="31" t="s">
        <v>9577</v>
      </c>
      <c r="D1255" s="31">
        <v>8531</v>
      </c>
      <c r="E1255" s="49" t="s">
        <v>1825</v>
      </c>
      <c r="F1255" s="327" t="s">
        <v>1826</v>
      </c>
      <c r="G1255" s="1073">
        <v>45466.30972222222</v>
      </c>
      <c r="H1255" s="30"/>
    </row>
    <row r="1256" spans="1:8" x14ac:dyDescent="0.25">
      <c r="A1256" s="30" t="s">
        <v>9576</v>
      </c>
      <c r="B1256" s="30" t="s">
        <v>923</v>
      </c>
      <c r="C1256" s="31" t="s">
        <v>9577</v>
      </c>
      <c r="D1256" s="31">
        <v>8531</v>
      </c>
      <c r="E1256" s="49" t="s">
        <v>1842</v>
      </c>
      <c r="F1256" s="327" t="s">
        <v>1843</v>
      </c>
      <c r="G1256" s="1073">
        <v>45466.30972222222</v>
      </c>
      <c r="H1256" s="30"/>
    </row>
    <row r="1257" spans="1:8" x14ac:dyDescent="0.25">
      <c r="A1257" s="30" t="s">
        <v>9576</v>
      </c>
      <c r="B1257" s="30" t="s">
        <v>923</v>
      </c>
      <c r="C1257" s="31" t="s">
        <v>9577</v>
      </c>
      <c r="D1257" s="31">
        <v>8531</v>
      </c>
      <c r="E1257" s="49" t="s">
        <v>1859</v>
      </c>
      <c r="F1257" s="327" t="s">
        <v>1860</v>
      </c>
      <c r="G1257" s="1073">
        <v>45466.30972222222</v>
      </c>
      <c r="H1257" s="30"/>
    </row>
    <row r="1258" spans="1:8" x14ac:dyDescent="0.25">
      <c r="A1258" s="30" t="s">
        <v>9576</v>
      </c>
      <c r="B1258" s="30" t="s">
        <v>923</v>
      </c>
      <c r="C1258" s="31" t="s">
        <v>9577</v>
      </c>
      <c r="D1258" s="31">
        <v>8531</v>
      </c>
      <c r="E1258" s="49" t="s">
        <v>993</v>
      </c>
      <c r="F1258" s="327" t="s">
        <v>994</v>
      </c>
      <c r="G1258" s="1073">
        <v>45466.30972222222</v>
      </c>
      <c r="H1258" s="30"/>
    </row>
    <row r="1259" spans="1:8" x14ac:dyDescent="0.25">
      <c r="A1259" s="30" t="s">
        <v>9576</v>
      </c>
      <c r="B1259" s="30" t="s">
        <v>923</v>
      </c>
      <c r="C1259" s="31" t="s">
        <v>9577</v>
      </c>
      <c r="D1259" s="31">
        <v>8531</v>
      </c>
      <c r="E1259" s="49" t="s">
        <v>1876</v>
      </c>
      <c r="F1259" s="327" t="s">
        <v>1877</v>
      </c>
      <c r="G1259" s="1073">
        <v>45466.30972222222</v>
      </c>
      <c r="H1259" s="30"/>
    </row>
    <row r="1260" spans="1:8" x14ac:dyDescent="0.25">
      <c r="A1260" s="30" t="s">
        <v>9576</v>
      </c>
      <c r="B1260" s="30" t="s">
        <v>923</v>
      </c>
      <c r="C1260" s="31" t="s">
        <v>9577</v>
      </c>
      <c r="D1260" s="31">
        <v>8531</v>
      </c>
      <c r="E1260" s="49" t="s">
        <v>1893</v>
      </c>
      <c r="F1260" s="327" t="s">
        <v>1894</v>
      </c>
      <c r="G1260" s="1073">
        <v>45466.30972222222</v>
      </c>
      <c r="H1260" s="30"/>
    </row>
    <row r="1261" spans="1:8" x14ac:dyDescent="0.25">
      <c r="A1261" s="30" t="s">
        <v>9576</v>
      </c>
      <c r="B1261" s="30" t="s">
        <v>923</v>
      </c>
      <c r="C1261" s="31" t="s">
        <v>9577</v>
      </c>
      <c r="D1261" s="31">
        <v>8531</v>
      </c>
      <c r="E1261" s="49" t="s">
        <v>1910</v>
      </c>
      <c r="F1261" s="327" t="s">
        <v>1911</v>
      </c>
      <c r="G1261" s="1073">
        <v>45466.30972222222</v>
      </c>
      <c r="H1261" s="30"/>
    </row>
    <row r="1262" spans="1:8" x14ac:dyDescent="0.25">
      <c r="A1262" s="30" t="s">
        <v>9576</v>
      </c>
      <c r="B1262" s="30" t="s">
        <v>923</v>
      </c>
      <c r="C1262" s="31" t="s">
        <v>9577</v>
      </c>
      <c r="D1262" s="31">
        <v>8531</v>
      </c>
      <c r="E1262" s="49" t="s">
        <v>1927</v>
      </c>
      <c r="F1262" s="327" t="s">
        <v>1928</v>
      </c>
      <c r="G1262" s="1073">
        <v>45466.30972222222</v>
      </c>
      <c r="H1262" s="30"/>
    </row>
    <row r="1263" spans="1:8" x14ac:dyDescent="0.25">
      <c r="A1263" s="30" t="s">
        <v>9576</v>
      </c>
      <c r="B1263" s="30" t="s">
        <v>923</v>
      </c>
      <c r="C1263" s="31" t="s">
        <v>9577</v>
      </c>
      <c r="D1263" s="31">
        <v>8531</v>
      </c>
      <c r="E1263" s="49" t="s">
        <v>1944</v>
      </c>
      <c r="F1263" s="327" t="s">
        <v>1945</v>
      </c>
      <c r="G1263" s="1073">
        <v>45466.30972222222</v>
      </c>
      <c r="H1263" s="30"/>
    </row>
    <row r="1264" spans="1:8" x14ac:dyDescent="0.25">
      <c r="A1264" s="30" t="s">
        <v>9576</v>
      </c>
      <c r="B1264" s="30" t="s">
        <v>923</v>
      </c>
      <c r="C1264" s="31" t="s">
        <v>9577</v>
      </c>
      <c r="D1264" s="31">
        <v>8531</v>
      </c>
      <c r="E1264" s="49" t="s">
        <v>1961</v>
      </c>
      <c r="F1264" s="327" t="s">
        <v>1962</v>
      </c>
      <c r="G1264" s="1073">
        <v>45466.30972222222</v>
      </c>
      <c r="H1264" s="30"/>
    </row>
    <row r="1265" spans="1:8" x14ac:dyDescent="0.25">
      <c r="A1265" s="30" t="s">
        <v>9576</v>
      </c>
      <c r="B1265" s="30" t="s">
        <v>923</v>
      </c>
      <c r="C1265" s="31" t="s">
        <v>9577</v>
      </c>
      <c r="D1265" s="31">
        <v>8531</v>
      </c>
      <c r="E1265" s="49" t="s">
        <v>1978</v>
      </c>
      <c r="F1265" s="327" t="s">
        <v>1979</v>
      </c>
      <c r="G1265" s="1073">
        <v>45466.30972222222</v>
      </c>
      <c r="H1265" s="30"/>
    </row>
    <row r="1266" spans="1:8" x14ac:dyDescent="0.25">
      <c r="A1266" s="30" t="s">
        <v>9576</v>
      </c>
      <c r="B1266" s="30" t="s">
        <v>923</v>
      </c>
      <c r="C1266" s="31" t="s">
        <v>9577</v>
      </c>
      <c r="D1266" s="31">
        <v>8531</v>
      </c>
      <c r="E1266" s="49" t="s">
        <v>1995</v>
      </c>
      <c r="F1266" s="327" t="s">
        <v>1996</v>
      </c>
      <c r="G1266" s="1073">
        <v>45466.30972222222</v>
      </c>
      <c r="H1266" s="30"/>
    </row>
    <row r="1267" spans="1:8" x14ac:dyDescent="0.25">
      <c r="A1267" s="30" t="s">
        <v>9576</v>
      </c>
      <c r="B1267" s="30" t="s">
        <v>923</v>
      </c>
      <c r="C1267" s="31" t="s">
        <v>9577</v>
      </c>
      <c r="D1267" s="31">
        <v>8531</v>
      </c>
      <c r="E1267" s="49" t="s">
        <v>2011</v>
      </c>
      <c r="F1267" s="327" t="s">
        <v>2012</v>
      </c>
      <c r="G1267" s="1073">
        <v>45466.30972222222</v>
      </c>
      <c r="H1267" s="30"/>
    </row>
    <row r="1268" spans="1:8" x14ac:dyDescent="0.25">
      <c r="A1268" s="30" t="s">
        <v>9576</v>
      </c>
      <c r="B1268" s="30" t="s">
        <v>923</v>
      </c>
      <c r="C1268" s="31" t="s">
        <v>9577</v>
      </c>
      <c r="D1268" s="31">
        <v>8531</v>
      </c>
      <c r="E1268" s="49" t="s">
        <v>2028</v>
      </c>
      <c r="F1268" s="327" t="s">
        <v>2029</v>
      </c>
      <c r="G1268" s="1073">
        <v>45466.30972222222</v>
      </c>
      <c r="H1268" s="30"/>
    </row>
    <row r="1269" spans="1:8" x14ac:dyDescent="0.25">
      <c r="A1269" s="30" t="s">
        <v>9576</v>
      </c>
      <c r="B1269" s="30" t="s">
        <v>923</v>
      </c>
      <c r="C1269" s="31" t="s">
        <v>9577</v>
      </c>
      <c r="D1269" s="31">
        <v>8531</v>
      </c>
      <c r="E1269" s="49" t="s">
        <v>801</v>
      </c>
      <c r="F1269" s="327" t="s">
        <v>1010</v>
      </c>
      <c r="G1269" s="1073">
        <v>45466.30972222222</v>
      </c>
      <c r="H1269" s="30"/>
    </row>
    <row r="1270" spans="1:8" x14ac:dyDescent="0.25">
      <c r="A1270" s="30" t="s">
        <v>9576</v>
      </c>
      <c r="B1270" s="30" t="s">
        <v>923</v>
      </c>
      <c r="C1270" s="31" t="s">
        <v>9577</v>
      </c>
      <c r="D1270" s="31">
        <v>8531</v>
      </c>
      <c r="E1270" s="49" t="s">
        <v>2045</v>
      </c>
      <c r="F1270" s="327" t="s">
        <v>2046</v>
      </c>
      <c r="G1270" s="1073">
        <v>45466.30972222222</v>
      </c>
      <c r="H1270" s="30"/>
    </row>
    <row r="1271" spans="1:8" x14ac:dyDescent="0.25">
      <c r="A1271" s="30" t="s">
        <v>9576</v>
      </c>
      <c r="B1271" s="30" t="s">
        <v>923</v>
      </c>
      <c r="C1271" s="31" t="s">
        <v>9577</v>
      </c>
      <c r="D1271" s="31">
        <v>8531</v>
      </c>
      <c r="E1271" s="49" t="s">
        <v>2062</v>
      </c>
      <c r="F1271" s="327" t="s">
        <v>2063</v>
      </c>
      <c r="G1271" s="1073">
        <v>45466.30972222222</v>
      </c>
      <c r="H1271" s="30"/>
    </row>
    <row r="1272" spans="1:8" x14ac:dyDescent="0.25">
      <c r="A1272" s="30" t="s">
        <v>9576</v>
      </c>
      <c r="B1272" s="30" t="s">
        <v>923</v>
      </c>
      <c r="C1272" s="31" t="s">
        <v>9577</v>
      </c>
      <c r="D1272" s="31">
        <v>8531</v>
      </c>
      <c r="E1272" s="49" t="s">
        <v>2079</v>
      </c>
      <c r="F1272" s="327" t="s">
        <v>2080</v>
      </c>
      <c r="G1272" s="1073">
        <v>45466.30972222222</v>
      </c>
      <c r="H1272" s="30"/>
    </row>
    <row r="1273" spans="1:8" x14ac:dyDescent="0.25">
      <c r="A1273" s="30" t="s">
        <v>9576</v>
      </c>
      <c r="B1273" s="30" t="s">
        <v>923</v>
      </c>
      <c r="C1273" s="31" t="s">
        <v>9577</v>
      </c>
      <c r="D1273" s="31">
        <v>8531</v>
      </c>
      <c r="E1273" s="49" t="s">
        <v>2096</v>
      </c>
      <c r="F1273" s="327" t="s">
        <v>2097</v>
      </c>
      <c r="G1273" s="1073">
        <v>45466.30972222222</v>
      </c>
      <c r="H1273" s="30"/>
    </row>
    <row r="1274" spans="1:8" x14ac:dyDescent="0.25">
      <c r="A1274" s="30" t="s">
        <v>9576</v>
      </c>
      <c r="B1274" s="30" t="s">
        <v>923</v>
      </c>
      <c r="C1274" s="31" t="s">
        <v>9577</v>
      </c>
      <c r="D1274" s="31">
        <v>8531</v>
      </c>
      <c r="E1274" s="49" t="s">
        <v>2113</v>
      </c>
      <c r="F1274" s="327" t="s">
        <v>2114</v>
      </c>
      <c r="G1274" s="1073">
        <v>45466.30972222222</v>
      </c>
      <c r="H1274" s="30"/>
    </row>
    <row r="1275" spans="1:8" x14ac:dyDescent="0.25">
      <c r="A1275" s="30" t="s">
        <v>9576</v>
      </c>
      <c r="B1275" s="30" t="s">
        <v>923</v>
      </c>
      <c r="C1275" s="31" t="s">
        <v>9577</v>
      </c>
      <c r="D1275" s="31">
        <v>8531</v>
      </c>
      <c r="E1275" s="49" t="s">
        <v>2130</v>
      </c>
      <c r="F1275" s="327" t="s">
        <v>2131</v>
      </c>
      <c r="G1275" s="1073">
        <v>45466.30972222222</v>
      </c>
      <c r="H1275" s="30"/>
    </row>
    <row r="1276" spans="1:8" x14ac:dyDescent="0.25">
      <c r="A1276" s="30" t="s">
        <v>9576</v>
      </c>
      <c r="B1276" s="30" t="s">
        <v>923</v>
      </c>
      <c r="C1276" s="31" t="s">
        <v>9577</v>
      </c>
      <c r="D1276" s="31">
        <v>8531</v>
      </c>
      <c r="E1276" s="49" t="s">
        <v>2147</v>
      </c>
      <c r="F1276" s="327" t="s">
        <v>2148</v>
      </c>
      <c r="G1276" s="1073">
        <v>45466.30972222222</v>
      </c>
      <c r="H1276" s="30"/>
    </row>
    <row r="1277" spans="1:8" x14ac:dyDescent="0.25">
      <c r="A1277" s="30" t="s">
        <v>9576</v>
      </c>
      <c r="B1277" s="30" t="s">
        <v>923</v>
      </c>
      <c r="C1277" s="31" t="s">
        <v>9577</v>
      </c>
      <c r="D1277" s="31">
        <v>8531</v>
      </c>
      <c r="E1277" s="49" t="s">
        <v>2164</v>
      </c>
      <c r="F1277" s="327" t="s">
        <v>2165</v>
      </c>
      <c r="G1277" s="1073">
        <v>45466.30972222222</v>
      </c>
      <c r="H1277" s="30"/>
    </row>
    <row r="1278" spans="1:8" x14ac:dyDescent="0.25">
      <c r="A1278" s="30" t="s">
        <v>9576</v>
      </c>
      <c r="B1278" s="30" t="s">
        <v>923</v>
      </c>
      <c r="C1278" s="31" t="s">
        <v>9577</v>
      </c>
      <c r="D1278" s="31">
        <v>8531</v>
      </c>
      <c r="E1278" s="49" t="s">
        <v>2181</v>
      </c>
      <c r="F1278" s="327" t="s">
        <v>2182</v>
      </c>
      <c r="G1278" s="1073">
        <v>45466.30972222222</v>
      </c>
      <c r="H1278" s="30"/>
    </row>
    <row r="1279" spans="1:8" x14ac:dyDescent="0.25">
      <c r="A1279" s="30" t="s">
        <v>9576</v>
      </c>
      <c r="B1279" s="30" t="s">
        <v>923</v>
      </c>
      <c r="C1279" s="31" t="s">
        <v>9577</v>
      </c>
      <c r="D1279" s="31">
        <v>8531</v>
      </c>
      <c r="E1279" s="49" t="s">
        <v>2198</v>
      </c>
      <c r="F1279" s="327" t="s">
        <v>2199</v>
      </c>
      <c r="G1279" s="1073">
        <v>45466.30972222222</v>
      </c>
      <c r="H1279" s="30"/>
    </row>
    <row r="1280" spans="1:8" x14ac:dyDescent="0.25">
      <c r="A1280" s="30" t="s">
        <v>9576</v>
      </c>
      <c r="B1280" s="30" t="s">
        <v>923</v>
      </c>
      <c r="C1280" s="31" t="s">
        <v>9577</v>
      </c>
      <c r="D1280" s="31">
        <v>8531</v>
      </c>
      <c r="E1280" s="49" t="s">
        <v>1025</v>
      </c>
      <c r="F1280" s="327" t="s">
        <v>1026</v>
      </c>
      <c r="G1280" s="1073">
        <v>45466.30972222222</v>
      </c>
      <c r="H1280" s="30"/>
    </row>
    <row r="1281" spans="1:8" x14ac:dyDescent="0.25">
      <c r="A1281" s="30" t="s">
        <v>9576</v>
      </c>
      <c r="B1281" s="30" t="s">
        <v>923</v>
      </c>
      <c r="C1281" s="31" t="s">
        <v>9577</v>
      </c>
      <c r="D1281" s="31">
        <v>8531</v>
      </c>
      <c r="E1281" s="49" t="s">
        <v>2215</v>
      </c>
      <c r="F1281" s="327" t="s">
        <v>2216</v>
      </c>
      <c r="G1281" s="1073">
        <v>45466.30972222222</v>
      </c>
      <c r="H1281" s="30"/>
    </row>
    <row r="1282" spans="1:8" x14ac:dyDescent="0.25">
      <c r="A1282" s="30" t="s">
        <v>9576</v>
      </c>
      <c r="B1282" s="30" t="s">
        <v>923</v>
      </c>
      <c r="C1282" s="31" t="s">
        <v>9577</v>
      </c>
      <c r="D1282" s="31">
        <v>8531</v>
      </c>
      <c r="E1282" s="49" t="s">
        <v>2232</v>
      </c>
      <c r="F1282" s="327" t="s">
        <v>2233</v>
      </c>
      <c r="G1282" s="1073">
        <v>45466.30972222222</v>
      </c>
      <c r="H1282" s="30"/>
    </row>
    <row r="1283" spans="1:8" x14ac:dyDescent="0.25">
      <c r="A1283" s="30" t="s">
        <v>9576</v>
      </c>
      <c r="B1283" s="30" t="s">
        <v>923</v>
      </c>
      <c r="C1283" s="31" t="s">
        <v>9577</v>
      </c>
      <c r="D1283" s="31">
        <v>8531</v>
      </c>
      <c r="E1283" s="49" t="s">
        <v>2249</v>
      </c>
      <c r="F1283" s="327" t="s">
        <v>2250</v>
      </c>
      <c r="G1283" s="1073">
        <v>45466.30972222222</v>
      </c>
      <c r="H1283" s="30"/>
    </row>
    <row r="1284" spans="1:8" x14ac:dyDescent="0.25">
      <c r="A1284" s="30" t="s">
        <v>9576</v>
      </c>
      <c r="B1284" s="30" t="s">
        <v>923</v>
      </c>
      <c r="C1284" s="31" t="s">
        <v>9577</v>
      </c>
      <c r="D1284" s="31">
        <v>8531</v>
      </c>
      <c r="E1284" s="49" t="s">
        <v>2266</v>
      </c>
      <c r="F1284" s="327" t="s">
        <v>2267</v>
      </c>
      <c r="G1284" s="1073">
        <v>45466.30972222222</v>
      </c>
      <c r="H1284" s="30"/>
    </row>
    <row r="1285" spans="1:8" x14ac:dyDescent="0.25">
      <c r="A1285" s="30" t="s">
        <v>9576</v>
      </c>
      <c r="B1285" s="30" t="s">
        <v>923</v>
      </c>
      <c r="C1285" s="31" t="s">
        <v>9577</v>
      </c>
      <c r="D1285" s="31">
        <v>8531</v>
      </c>
      <c r="E1285" s="49" t="s">
        <v>2283</v>
      </c>
      <c r="F1285" s="327" t="s">
        <v>2284</v>
      </c>
      <c r="G1285" s="1073">
        <v>45466.30972222222</v>
      </c>
      <c r="H1285" s="30"/>
    </row>
    <row r="1286" spans="1:8" x14ac:dyDescent="0.25">
      <c r="A1286" s="30" t="s">
        <v>9576</v>
      </c>
      <c r="B1286" s="30" t="s">
        <v>923</v>
      </c>
      <c r="C1286" s="31" t="s">
        <v>9577</v>
      </c>
      <c r="D1286" s="31">
        <v>8531</v>
      </c>
      <c r="E1286" s="49" t="s">
        <v>2300</v>
      </c>
      <c r="F1286" s="327" t="s">
        <v>2301</v>
      </c>
      <c r="G1286" s="1073">
        <v>45466.30972222222</v>
      </c>
      <c r="H1286" s="30"/>
    </row>
    <row r="1287" spans="1:8" x14ac:dyDescent="0.25">
      <c r="A1287" s="30" t="s">
        <v>9576</v>
      </c>
      <c r="B1287" s="30" t="s">
        <v>923</v>
      </c>
      <c r="C1287" s="31" t="s">
        <v>9577</v>
      </c>
      <c r="D1287" s="31">
        <v>8531</v>
      </c>
      <c r="E1287" s="49" t="s">
        <v>2317</v>
      </c>
      <c r="F1287" s="327" t="s">
        <v>2318</v>
      </c>
      <c r="G1287" s="1073">
        <v>45466.30972222222</v>
      </c>
      <c r="H1287" s="30"/>
    </row>
    <row r="1288" spans="1:8" x14ac:dyDescent="0.25">
      <c r="A1288" s="30" t="s">
        <v>9576</v>
      </c>
      <c r="B1288" s="30" t="s">
        <v>923</v>
      </c>
      <c r="C1288" s="31" t="s">
        <v>9577</v>
      </c>
      <c r="D1288" s="31">
        <v>8531</v>
      </c>
      <c r="E1288" s="49" t="s">
        <v>2334</v>
      </c>
      <c r="F1288" s="327" t="s">
        <v>2335</v>
      </c>
      <c r="G1288" s="1073">
        <v>45466.30972222222</v>
      </c>
      <c r="H1288" s="30"/>
    </row>
    <row r="1289" spans="1:8" x14ac:dyDescent="0.25">
      <c r="A1289" s="30" t="s">
        <v>9576</v>
      </c>
      <c r="B1289" s="30" t="s">
        <v>923</v>
      </c>
      <c r="C1289" s="31" t="s">
        <v>9577</v>
      </c>
      <c r="D1289" s="31">
        <v>8531</v>
      </c>
      <c r="E1289" s="49" t="s">
        <v>2351</v>
      </c>
      <c r="F1289" s="327" t="s">
        <v>2352</v>
      </c>
      <c r="G1289" s="1073">
        <v>45466.30972222222</v>
      </c>
      <c r="H1289" s="30"/>
    </row>
    <row r="1290" spans="1:8" x14ac:dyDescent="0.25">
      <c r="A1290" s="30" t="s">
        <v>9576</v>
      </c>
      <c r="B1290" s="30" t="s">
        <v>923</v>
      </c>
      <c r="C1290" s="31" t="s">
        <v>9577</v>
      </c>
      <c r="D1290" s="31">
        <v>8531</v>
      </c>
      <c r="E1290" s="49" t="s">
        <v>2368</v>
      </c>
      <c r="F1290" s="327" t="s">
        <v>2369</v>
      </c>
      <c r="G1290" s="1073">
        <v>45466.30972222222</v>
      </c>
      <c r="H1290" s="30"/>
    </row>
    <row r="1291" spans="1:8" x14ac:dyDescent="0.25">
      <c r="A1291" s="30" t="s">
        <v>9576</v>
      </c>
      <c r="B1291" s="30" t="s">
        <v>923</v>
      </c>
      <c r="C1291" s="31" t="s">
        <v>9577</v>
      </c>
      <c r="D1291" s="31">
        <v>8531</v>
      </c>
      <c r="E1291" s="49" t="s">
        <v>805</v>
      </c>
      <c r="F1291" s="327" t="s">
        <v>1042</v>
      </c>
      <c r="G1291" s="1073">
        <v>45466.30972222222</v>
      </c>
      <c r="H1291" s="30"/>
    </row>
    <row r="1292" spans="1:8" x14ac:dyDescent="0.25">
      <c r="A1292" s="30" t="s">
        <v>9576</v>
      </c>
      <c r="B1292" s="30" t="s">
        <v>923</v>
      </c>
      <c r="C1292" s="31" t="s">
        <v>9577</v>
      </c>
      <c r="D1292" s="31">
        <v>8531</v>
      </c>
      <c r="E1292" s="49" t="s">
        <v>2385</v>
      </c>
      <c r="F1292" s="327" t="s">
        <v>2386</v>
      </c>
      <c r="G1292" s="1073">
        <v>45466.30972222222</v>
      </c>
      <c r="H1292" s="30"/>
    </row>
    <row r="1293" spans="1:8" x14ac:dyDescent="0.25">
      <c r="A1293" s="30" t="s">
        <v>9576</v>
      </c>
      <c r="B1293" s="30" t="s">
        <v>923</v>
      </c>
      <c r="C1293" s="31" t="s">
        <v>9577</v>
      </c>
      <c r="D1293" s="31">
        <v>8531</v>
      </c>
      <c r="E1293" s="49" t="s">
        <v>2402</v>
      </c>
      <c r="F1293" s="327" t="s">
        <v>2403</v>
      </c>
      <c r="G1293" s="1073">
        <v>45466.30972222222</v>
      </c>
      <c r="H1293" s="30"/>
    </row>
    <row r="1294" spans="1:8" x14ac:dyDescent="0.25">
      <c r="A1294" s="30" t="s">
        <v>9576</v>
      </c>
      <c r="B1294" s="30" t="s">
        <v>923</v>
      </c>
      <c r="C1294" s="31" t="s">
        <v>9577</v>
      </c>
      <c r="D1294" s="31">
        <v>8531</v>
      </c>
      <c r="E1294" s="49" t="s">
        <v>2419</v>
      </c>
      <c r="F1294" s="327" t="s">
        <v>2420</v>
      </c>
      <c r="G1294" s="1073">
        <v>45466.30972222222</v>
      </c>
      <c r="H1294" s="30"/>
    </row>
    <row r="1295" spans="1:8" x14ac:dyDescent="0.25">
      <c r="A1295" s="30" t="s">
        <v>9576</v>
      </c>
      <c r="B1295" s="30" t="s">
        <v>923</v>
      </c>
      <c r="C1295" s="31" t="s">
        <v>9577</v>
      </c>
      <c r="D1295" s="31">
        <v>8531</v>
      </c>
      <c r="E1295" s="49" t="s">
        <v>2436</v>
      </c>
      <c r="F1295" s="327" t="s">
        <v>2437</v>
      </c>
      <c r="G1295" s="1073">
        <v>45466.30972222222</v>
      </c>
      <c r="H1295" s="30"/>
    </row>
    <row r="1296" spans="1:8" x14ac:dyDescent="0.25">
      <c r="A1296" s="30" t="s">
        <v>9576</v>
      </c>
      <c r="B1296" s="30" t="s">
        <v>923</v>
      </c>
      <c r="C1296" s="31" t="s">
        <v>9577</v>
      </c>
      <c r="D1296" s="31">
        <v>8531</v>
      </c>
      <c r="E1296" s="49" t="s">
        <v>2453</v>
      </c>
      <c r="F1296" s="327" t="s">
        <v>2454</v>
      </c>
      <c r="G1296" s="1073">
        <v>45466.30972222222</v>
      </c>
      <c r="H1296" s="30"/>
    </row>
    <row r="1297" spans="1:8" x14ac:dyDescent="0.25">
      <c r="A1297" s="30" t="s">
        <v>9576</v>
      </c>
      <c r="B1297" s="30" t="s">
        <v>923</v>
      </c>
      <c r="C1297" s="31" t="s">
        <v>9577</v>
      </c>
      <c r="D1297" s="31">
        <v>8531</v>
      </c>
      <c r="E1297" s="49" t="s">
        <v>2470</v>
      </c>
      <c r="F1297" s="327" t="s">
        <v>2471</v>
      </c>
      <c r="G1297" s="1073">
        <v>45466.30972222222</v>
      </c>
      <c r="H1297" s="30"/>
    </row>
    <row r="1298" spans="1:8" x14ac:dyDescent="0.25">
      <c r="A1298" s="30" t="s">
        <v>9576</v>
      </c>
      <c r="B1298" s="30" t="s">
        <v>923</v>
      </c>
      <c r="C1298" s="31" t="s">
        <v>9577</v>
      </c>
      <c r="D1298" s="31">
        <v>8531</v>
      </c>
      <c r="E1298" s="49" t="s">
        <v>2487</v>
      </c>
      <c r="F1298" s="327" t="s">
        <v>2488</v>
      </c>
      <c r="G1298" s="1073">
        <v>45466.30972222222</v>
      </c>
      <c r="H1298" s="30"/>
    </row>
    <row r="1299" spans="1:8" x14ac:dyDescent="0.25">
      <c r="A1299" s="30" t="s">
        <v>9576</v>
      </c>
      <c r="B1299" s="30" t="s">
        <v>923</v>
      </c>
      <c r="C1299" s="31" t="s">
        <v>9577</v>
      </c>
      <c r="D1299" s="31">
        <v>8531</v>
      </c>
      <c r="E1299" s="49" t="s">
        <v>2504</v>
      </c>
      <c r="F1299" s="327" t="s">
        <v>2505</v>
      </c>
      <c r="G1299" s="1073">
        <v>45466.30972222222</v>
      </c>
      <c r="H1299" s="30"/>
    </row>
    <row r="1300" spans="1:8" x14ac:dyDescent="0.25">
      <c r="A1300" s="30" t="s">
        <v>9576</v>
      </c>
      <c r="B1300" s="30" t="s">
        <v>923</v>
      </c>
      <c r="C1300" s="31" t="s">
        <v>9577</v>
      </c>
      <c r="D1300" s="31">
        <v>8531</v>
      </c>
      <c r="E1300" s="49" t="s">
        <v>2521</v>
      </c>
      <c r="F1300" s="327" t="s">
        <v>2522</v>
      </c>
      <c r="G1300" s="1073">
        <v>45466.30972222222</v>
      </c>
      <c r="H1300" s="30"/>
    </row>
    <row r="1301" spans="1:8" x14ac:dyDescent="0.25">
      <c r="A1301" s="30" t="s">
        <v>9576</v>
      </c>
      <c r="B1301" s="30" t="s">
        <v>923</v>
      </c>
      <c r="C1301" s="31" t="s">
        <v>9577</v>
      </c>
      <c r="D1301" s="31">
        <v>8531</v>
      </c>
      <c r="E1301" s="49" t="s">
        <v>2538</v>
      </c>
      <c r="F1301" s="327" t="s">
        <v>2539</v>
      </c>
      <c r="G1301" s="1073">
        <v>45466.30972222222</v>
      </c>
      <c r="H1301" s="30"/>
    </row>
    <row r="1302" spans="1:8" x14ac:dyDescent="0.25">
      <c r="A1302" s="30" t="s">
        <v>9576</v>
      </c>
      <c r="B1302" s="30" t="s">
        <v>923</v>
      </c>
      <c r="C1302" s="31" t="s">
        <v>9577</v>
      </c>
      <c r="D1302" s="31">
        <v>8531</v>
      </c>
      <c r="E1302" s="49" t="s">
        <v>1059</v>
      </c>
      <c r="F1302" s="327" t="s">
        <v>926</v>
      </c>
      <c r="G1302" s="1073">
        <v>45466.30972222222</v>
      </c>
      <c r="H1302" s="30"/>
    </row>
    <row r="1303" spans="1:8" x14ac:dyDescent="0.25">
      <c r="A1303" s="30" t="s">
        <v>9576</v>
      </c>
      <c r="B1303" s="30" t="s">
        <v>923</v>
      </c>
      <c r="C1303" s="31" t="s">
        <v>9577</v>
      </c>
      <c r="D1303" s="31">
        <v>8531</v>
      </c>
      <c r="E1303" s="49" t="s">
        <v>2557</v>
      </c>
      <c r="F1303" s="327" t="s">
        <v>926</v>
      </c>
      <c r="G1303" s="1073">
        <v>45466.30972222222</v>
      </c>
      <c r="H1303" s="30"/>
    </row>
    <row r="1304" spans="1:8" x14ac:dyDescent="0.25">
      <c r="A1304" s="30" t="s">
        <v>9576</v>
      </c>
      <c r="B1304" s="30" t="s">
        <v>923</v>
      </c>
      <c r="C1304" s="31" t="s">
        <v>9577</v>
      </c>
      <c r="D1304" s="31">
        <v>8531</v>
      </c>
      <c r="E1304" s="49" t="s">
        <v>2574</v>
      </c>
      <c r="F1304" s="327" t="s">
        <v>926</v>
      </c>
      <c r="G1304" s="1073">
        <v>45466.30972222222</v>
      </c>
      <c r="H1304" s="30"/>
    </row>
    <row r="1305" spans="1:8" x14ac:dyDescent="0.25">
      <c r="A1305" s="30" t="s">
        <v>9576</v>
      </c>
      <c r="B1305" s="30" t="s">
        <v>923</v>
      </c>
      <c r="C1305" s="31" t="s">
        <v>9577</v>
      </c>
      <c r="D1305" s="31">
        <v>8531</v>
      </c>
      <c r="E1305" s="49" t="s">
        <v>2591</v>
      </c>
      <c r="F1305" s="327" t="s">
        <v>926</v>
      </c>
      <c r="G1305" s="1073">
        <v>45466.30972222222</v>
      </c>
      <c r="H1305" s="30"/>
    </row>
    <row r="1306" spans="1:8" x14ac:dyDescent="0.25">
      <c r="A1306" s="30" t="s">
        <v>9576</v>
      </c>
      <c r="B1306" s="30" t="s">
        <v>923</v>
      </c>
      <c r="C1306" s="31" t="s">
        <v>9577</v>
      </c>
      <c r="D1306" s="31">
        <v>8531</v>
      </c>
      <c r="E1306" s="49" t="s">
        <v>2608</v>
      </c>
      <c r="F1306" s="327" t="s">
        <v>926</v>
      </c>
      <c r="G1306" s="1073">
        <v>45466.30972222222</v>
      </c>
      <c r="H1306" s="30"/>
    </row>
    <row r="1307" spans="1:8" x14ac:dyDescent="0.25">
      <c r="A1307" s="30" t="s">
        <v>9576</v>
      </c>
      <c r="B1307" s="30" t="s">
        <v>923</v>
      </c>
      <c r="C1307" s="31" t="s">
        <v>9577</v>
      </c>
      <c r="D1307" s="31">
        <v>8531</v>
      </c>
      <c r="E1307" s="49" t="s">
        <v>2625</v>
      </c>
      <c r="F1307" s="327" t="s">
        <v>926</v>
      </c>
      <c r="G1307" s="1073">
        <v>45466.30972222222</v>
      </c>
      <c r="H1307" s="30"/>
    </row>
    <row r="1308" spans="1:8" x14ac:dyDescent="0.25">
      <c r="A1308" s="30" t="s">
        <v>9576</v>
      </c>
      <c r="B1308" s="30" t="s">
        <v>923</v>
      </c>
      <c r="C1308" s="31" t="s">
        <v>9577</v>
      </c>
      <c r="D1308" s="31">
        <v>8531</v>
      </c>
      <c r="E1308" s="49" t="s">
        <v>2642</v>
      </c>
      <c r="F1308" s="327" t="s">
        <v>926</v>
      </c>
      <c r="G1308" s="1073">
        <v>45466.30972222222</v>
      </c>
      <c r="H1308" s="30"/>
    </row>
    <row r="1309" spans="1:8" x14ac:dyDescent="0.25">
      <c r="A1309" s="30" t="s">
        <v>9576</v>
      </c>
      <c r="B1309" s="30" t="s">
        <v>923</v>
      </c>
      <c r="C1309" s="31" t="s">
        <v>9577</v>
      </c>
      <c r="D1309" s="31">
        <v>8531</v>
      </c>
      <c r="E1309" s="49" t="s">
        <v>2659</v>
      </c>
      <c r="F1309" s="327" t="s">
        <v>926</v>
      </c>
      <c r="G1309" s="1073">
        <v>45466.30972222222</v>
      </c>
      <c r="H1309" s="30"/>
    </row>
    <row r="1310" spans="1:8" x14ac:dyDescent="0.25">
      <c r="A1310" s="30" t="s">
        <v>9576</v>
      </c>
      <c r="B1310" s="30" t="s">
        <v>923</v>
      </c>
      <c r="C1310" s="31" t="s">
        <v>9577</v>
      </c>
      <c r="D1310" s="31">
        <v>8531</v>
      </c>
      <c r="E1310" s="49" t="s">
        <v>2676</v>
      </c>
      <c r="F1310" s="327" t="s">
        <v>926</v>
      </c>
      <c r="G1310" s="1073">
        <v>45466.30972222222</v>
      </c>
      <c r="H1310" s="30"/>
    </row>
    <row r="1311" spans="1:8" x14ac:dyDescent="0.25">
      <c r="A1311" s="30" t="s">
        <v>9576</v>
      </c>
      <c r="B1311" s="30" t="s">
        <v>923</v>
      </c>
      <c r="C1311" s="31" t="s">
        <v>9577</v>
      </c>
      <c r="D1311" s="31">
        <v>8531</v>
      </c>
      <c r="E1311" s="49" t="s">
        <v>2693</v>
      </c>
      <c r="F1311" s="327" t="s">
        <v>926</v>
      </c>
      <c r="G1311" s="1073">
        <v>45466.30972222222</v>
      </c>
      <c r="H1311" s="30"/>
    </row>
    <row r="1312" spans="1:8" x14ac:dyDescent="0.25">
      <c r="A1312" s="30" t="s">
        <v>9576</v>
      </c>
      <c r="B1312" s="30" t="s">
        <v>923</v>
      </c>
      <c r="C1312" s="31" t="s">
        <v>9577</v>
      </c>
      <c r="D1312" s="31">
        <v>8531</v>
      </c>
      <c r="E1312" s="49" t="s">
        <v>2710</v>
      </c>
      <c r="F1312" s="327" t="s">
        <v>926</v>
      </c>
      <c r="G1312" s="1073">
        <v>45466.30972222222</v>
      </c>
      <c r="H1312" s="30"/>
    </row>
    <row r="1313" spans="1:8" x14ac:dyDescent="0.25">
      <c r="A1313" s="30" t="s">
        <v>9576</v>
      </c>
      <c r="B1313" s="30" t="s">
        <v>923</v>
      </c>
      <c r="C1313" s="31" t="s">
        <v>9577</v>
      </c>
      <c r="D1313" s="31">
        <v>8531</v>
      </c>
      <c r="E1313" s="49" t="s">
        <v>1076</v>
      </c>
      <c r="F1313" s="327" t="s">
        <v>926</v>
      </c>
      <c r="G1313" s="1073">
        <v>45466.30972222222</v>
      </c>
      <c r="H1313" s="30"/>
    </row>
    <row r="1314" spans="1:8" x14ac:dyDescent="0.25">
      <c r="A1314" s="30" t="s">
        <v>9576</v>
      </c>
      <c r="B1314" s="30" t="s">
        <v>923</v>
      </c>
      <c r="C1314" s="31" t="s">
        <v>9577</v>
      </c>
      <c r="D1314" s="31">
        <v>8531</v>
      </c>
      <c r="E1314" s="49" t="s">
        <v>2727</v>
      </c>
      <c r="F1314" s="327" t="s">
        <v>926</v>
      </c>
      <c r="G1314" s="1073">
        <v>45466.30972222222</v>
      </c>
      <c r="H1314" s="30"/>
    </row>
    <row r="1315" spans="1:8" x14ac:dyDescent="0.25">
      <c r="A1315" s="30" t="s">
        <v>9576</v>
      </c>
      <c r="B1315" s="30" t="s">
        <v>923</v>
      </c>
      <c r="C1315" s="31" t="s">
        <v>9577</v>
      </c>
      <c r="D1315" s="31">
        <v>8531</v>
      </c>
      <c r="E1315" s="49" t="s">
        <v>2744</v>
      </c>
      <c r="F1315" s="327" t="s">
        <v>926</v>
      </c>
      <c r="G1315" s="1073">
        <v>45466.30972222222</v>
      </c>
      <c r="H1315" s="30"/>
    </row>
    <row r="1316" spans="1:8" x14ac:dyDescent="0.25">
      <c r="A1316" s="30" t="s">
        <v>9576</v>
      </c>
      <c r="B1316" s="30" t="s">
        <v>923</v>
      </c>
      <c r="C1316" s="31" t="s">
        <v>9577</v>
      </c>
      <c r="D1316" s="31">
        <v>8531</v>
      </c>
      <c r="E1316" s="49" t="s">
        <v>2761</v>
      </c>
      <c r="F1316" s="327" t="s">
        <v>926</v>
      </c>
      <c r="G1316" s="1073">
        <v>45466.30972222222</v>
      </c>
      <c r="H1316" s="30"/>
    </row>
    <row r="1317" spans="1:8" x14ac:dyDescent="0.25">
      <c r="A1317" s="30" t="s">
        <v>9576</v>
      </c>
      <c r="B1317" s="30" t="s">
        <v>923</v>
      </c>
      <c r="C1317" s="31" t="s">
        <v>9577</v>
      </c>
      <c r="D1317" s="31">
        <v>8531</v>
      </c>
      <c r="E1317" s="49" t="s">
        <v>2778</v>
      </c>
      <c r="F1317" s="327" t="s">
        <v>926</v>
      </c>
      <c r="G1317" s="1073">
        <v>45466.30972222222</v>
      </c>
      <c r="H1317" s="30"/>
    </row>
    <row r="1318" spans="1:8" x14ac:dyDescent="0.25">
      <c r="A1318" s="30" t="s">
        <v>9576</v>
      </c>
      <c r="B1318" s="30" t="s">
        <v>923</v>
      </c>
      <c r="C1318" s="31" t="s">
        <v>9577</v>
      </c>
      <c r="D1318" s="31">
        <v>8531</v>
      </c>
      <c r="E1318" s="49" t="s">
        <v>2795</v>
      </c>
      <c r="F1318" s="327" t="s">
        <v>926</v>
      </c>
      <c r="G1318" s="1073">
        <v>45466.30972222222</v>
      </c>
      <c r="H1318" s="30"/>
    </row>
    <row r="1319" spans="1:8" x14ac:dyDescent="0.25">
      <c r="A1319" s="30" t="s">
        <v>9576</v>
      </c>
      <c r="B1319" s="30" t="s">
        <v>923</v>
      </c>
      <c r="C1319" s="31" t="s">
        <v>9577</v>
      </c>
      <c r="D1319" s="31">
        <v>8531</v>
      </c>
      <c r="E1319" s="49" t="s">
        <v>2812</v>
      </c>
      <c r="F1319" s="327" t="s">
        <v>926</v>
      </c>
      <c r="G1319" s="1073">
        <v>45466.30972222222</v>
      </c>
      <c r="H1319" s="30"/>
    </row>
    <row r="1320" spans="1:8" x14ac:dyDescent="0.25">
      <c r="A1320" s="30" t="s">
        <v>9576</v>
      </c>
      <c r="B1320" s="30" t="s">
        <v>923</v>
      </c>
      <c r="C1320" s="31" t="s">
        <v>9577</v>
      </c>
      <c r="D1320" s="31">
        <v>8531</v>
      </c>
      <c r="E1320" s="49" t="s">
        <v>2829</v>
      </c>
      <c r="F1320" s="327" t="s">
        <v>926</v>
      </c>
      <c r="G1320" s="1073">
        <v>45466.30972222222</v>
      </c>
      <c r="H1320" s="30"/>
    </row>
    <row r="1321" spans="1:8" x14ac:dyDescent="0.25">
      <c r="A1321" s="30" t="s">
        <v>9576</v>
      </c>
      <c r="B1321" s="30" t="s">
        <v>923</v>
      </c>
      <c r="C1321" s="31" t="s">
        <v>9577</v>
      </c>
      <c r="D1321" s="31">
        <v>8531</v>
      </c>
      <c r="E1321" s="49" t="s">
        <v>2846</v>
      </c>
      <c r="F1321" s="327" t="s">
        <v>926</v>
      </c>
      <c r="G1321" s="1073">
        <v>45466.30972222222</v>
      </c>
      <c r="H1321" s="30"/>
    </row>
    <row r="1322" spans="1:8" x14ac:dyDescent="0.25">
      <c r="A1322" s="30" t="s">
        <v>9576</v>
      </c>
      <c r="B1322" s="30" t="s">
        <v>923</v>
      </c>
      <c r="C1322" s="31" t="s">
        <v>9577</v>
      </c>
      <c r="D1322" s="31">
        <v>8531</v>
      </c>
      <c r="E1322" s="49" t="s">
        <v>2863</v>
      </c>
      <c r="F1322" s="327" t="s">
        <v>926</v>
      </c>
      <c r="G1322" s="1073">
        <v>45466.30972222222</v>
      </c>
      <c r="H1322" s="30"/>
    </row>
    <row r="1323" spans="1:8" x14ac:dyDescent="0.25">
      <c r="A1323" s="30" t="s">
        <v>9576</v>
      </c>
      <c r="B1323" s="30" t="s">
        <v>923</v>
      </c>
      <c r="C1323" s="31" t="s">
        <v>9577</v>
      </c>
      <c r="D1323" s="31">
        <v>8531</v>
      </c>
      <c r="E1323" s="49" t="s">
        <v>2880</v>
      </c>
      <c r="F1323" s="327" t="s">
        <v>926</v>
      </c>
      <c r="G1323" s="1073">
        <v>45466.30972222222</v>
      </c>
      <c r="H1323" s="30"/>
    </row>
    <row r="1324" spans="1:8" x14ac:dyDescent="0.25">
      <c r="A1324" s="30" t="s">
        <v>9576</v>
      </c>
      <c r="B1324" s="30" t="s">
        <v>923</v>
      </c>
      <c r="C1324" s="31" t="s">
        <v>9577</v>
      </c>
      <c r="D1324" s="31">
        <v>8531</v>
      </c>
      <c r="E1324" s="49" t="s">
        <v>811</v>
      </c>
      <c r="F1324" s="327" t="s">
        <v>926</v>
      </c>
      <c r="G1324" s="1073">
        <v>45466.30972222222</v>
      </c>
      <c r="H1324" s="30"/>
    </row>
    <row r="1325" spans="1:8" x14ac:dyDescent="0.25">
      <c r="A1325" s="30" t="s">
        <v>9576</v>
      </c>
      <c r="B1325" s="30" t="s">
        <v>923</v>
      </c>
      <c r="C1325" s="31" t="s">
        <v>9577</v>
      </c>
      <c r="D1325" s="31">
        <v>8531</v>
      </c>
      <c r="E1325" s="49" t="s">
        <v>2897</v>
      </c>
      <c r="F1325" s="327" t="s">
        <v>926</v>
      </c>
      <c r="G1325" s="1073">
        <v>45466.30972222222</v>
      </c>
      <c r="H1325" s="30"/>
    </row>
    <row r="1326" spans="1:8" x14ac:dyDescent="0.25">
      <c r="A1326" s="30" t="s">
        <v>9576</v>
      </c>
      <c r="B1326" s="30" t="s">
        <v>923</v>
      </c>
      <c r="C1326" s="31" t="s">
        <v>9577</v>
      </c>
      <c r="D1326" s="31">
        <v>8531</v>
      </c>
      <c r="E1326" s="49" t="s">
        <v>2914</v>
      </c>
      <c r="F1326" s="327" t="s">
        <v>926</v>
      </c>
      <c r="G1326" s="1073">
        <v>45466.30972222222</v>
      </c>
      <c r="H1326" s="30"/>
    </row>
    <row r="1327" spans="1:8" x14ac:dyDescent="0.25">
      <c r="A1327" s="30" t="s">
        <v>9576</v>
      </c>
      <c r="B1327" s="30" t="s">
        <v>923</v>
      </c>
      <c r="C1327" s="31" t="s">
        <v>9577</v>
      </c>
      <c r="D1327" s="31">
        <v>8531</v>
      </c>
      <c r="E1327" s="49" t="s">
        <v>2931</v>
      </c>
      <c r="F1327" s="327" t="s">
        <v>926</v>
      </c>
      <c r="G1327" s="1073">
        <v>45466.30972222222</v>
      </c>
      <c r="H1327" s="30"/>
    </row>
    <row r="1328" spans="1:8" x14ac:dyDescent="0.25">
      <c r="A1328" s="30" t="s">
        <v>9576</v>
      </c>
      <c r="B1328" s="30" t="s">
        <v>923</v>
      </c>
      <c r="C1328" s="31" t="s">
        <v>9577</v>
      </c>
      <c r="D1328" s="31">
        <v>8531</v>
      </c>
      <c r="E1328" s="49" t="s">
        <v>2948</v>
      </c>
      <c r="F1328" s="327" t="s">
        <v>926</v>
      </c>
      <c r="G1328" s="1073">
        <v>45466.30972222222</v>
      </c>
      <c r="H1328" s="30"/>
    </row>
    <row r="1329" spans="1:8" x14ac:dyDescent="0.25">
      <c r="A1329" s="30" t="s">
        <v>9576</v>
      </c>
      <c r="B1329" s="30" t="s">
        <v>923</v>
      </c>
      <c r="C1329" s="31" t="s">
        <v>9577</v>
      </c>
      <c r="D1329" s="31">
        <v>8531</v>
      </c>
      <c r="E1329" s="49" t="s">
        <v>2965</v>
      </c>
      <c r="F1329" s="327" t="s">
        <v>926</v>
      </c>
      <c r="G1329" s="1073">
        <v>45466.30972222222</v>
      </c>
      <c r="H1329" s="30"/>
    </row>
    <row r="1330" spans="1:8" x14ac:dyDescent="0.25">
      <c r="A1330" s="30" t="s">
        <v>9576</v>
      </c>
      <c r="B1330" s="30" t="s">
        <v>923</v>
      </c>
      <c r="C1330" s="31" t="s">
        <v>9577</v>
      </c>
      <c r="D1330" s="31">
        <v>8531</v>
      </c>
      <c r="E1330" s="49" t="s">
        <v>2982</v>
      </c>
      <c r="F1330" s="327" t="s">
        <v>926</v>
      </c>
      <c r="G1330" s="1073">
        <v>45466.30972222222</v>
      </c>
      <c r="H1330" s="30"/>
    </row>
    <row r="1331" spans="1:8" x14ac:dyDescent="0.25">
      <c r="A1331" s="30" t="s">
        <v>9576</v>
      </c>
      <c r="B1331" s="30" t="s">
        <v>923</v>
      </c>
      <c r="C1331" s="31" t="s">
        <v>9577</v>
      </c>
      <c r="D1331" s="31">
        <v>8531</v>
      </c>
      <c r="E1331" s="49" t="s">
        <v>2999</v>
      </c>
      <c r="F1331" s="327" t="s">
        <v>926</v>
      </c>
      <c r="G1331" s="1073">
        <v>45466.30972222222</v>
      </c>
      <c r="H1331" s="30"/>
    </row>
    <row r="1332" spans="1:8" x14ac:dyDescent="0.25">
      <c r="A1332" s="30" t="s">
        <v>9576</v>
      </c>
      <c r="B1332" s="30" t="s">
        <v>923</v>
      </c>
      <c r="C1332" s="31" t="s">
        <v>9577</v>
      </c>
      <c r="D1332" s="31">
        <v>8531</v>
      </c>
      <c r="E1332" s="49" t="s">
        <v>3016</v>
      </c>
      <c r="F1332" s="327" t="s">
        <v>926</v>
      </c>
      <c r="G1332" s="1073">
        <v>45466.30972222222</v>
      </c>
      <c r="H1332" s="30"/>
    </row>
    <row r="1333" spans="1:8" x14ac:dyDescent="0.25">
      <c r="A1333" s="30" t="s">
        <v>9576</v>
      </c>
      <c r="B1333" s="30" t="s">
        <v>923</v>
      </c>
      <c r="C1333" s="31" t="s">
        <v>9577</v>
      </c>
      <c r="D1333" s="31">
        <v>8531</v>
      </c>
      <c r="E1333" s="49" t="s">
        <v>3033</v>
      </c>
      <c r="F1333" s="327" t="s">
        <v>926</v>
      </c>
      <c r="G1333" s="1073">
        <v>45466.30972222222</v>
      </c>
      <c r="H1333" s="30"/>
    </row>
    <row r="1334" spans="1:8" x14ac:dyDescent="0.25">
      <c r="A1334" s="30" t="s">
        <v>9576</v>
      </c>
      <c r="B1334" s="30" t="s">
        <v>923</v>
      </c>
      <c r="C1334" s="31" t="s">
        <v>9577</v>
      </c>
      <c r="D1334" s="31">
        <v>8531</v>
      </c>
      <c r="E1334" s="49" t="s">
        <v>3050</v>
      </c>
      <c r="F1334" s="327" t="s">
        <v>926</v>
      </c>
      <c r="G1334" s="1073">
        <v>45466.30972222222</v>
      </c>
      <c r="H1334" s="30"/>
    </row>
    <row r="1335" spans="1:8" x14ac:dyDescent="0.25">
      <c r="A1335" s="30" t="s">
        <v>9576</v>
      </c>
      <c r="B1335" s="30" t="s">
        <v>923</v>
      </c>
      <c r="C1335" s="31" t="s">
        <v>9577</v>
      </c>
      <c r="D1335" s="31">
        <v>8531</v>
      </c>
      <c r="E1335" s="49" t="s">
        <v>814</v>
      </c>
      <c r="F1335" s="327" t="s">
        <v>926</v>
      </c>
      <c r="G1335" s="1073">
        <v>45466.30972222222</v>
      </c>
      <c r="H1335" s="30"/>
    </row>
    <row r="1336" spans="1:8" x14ac:dyDescent="0.25">
      <c r="A1336" s="30" t="s">
        <v>9576</v>
      </c>
      <c r="B1336" s="30" t="s">
        <v>923</v>
      </c>
      <c r="C1336" s="31" t="s">
        <v>9577</v>
      </c>
      <c r="D1336" s="31">
        <v>8531</v>
      </c>
      <c r="E1336" s="49" t="s">
        <v>3067</v>
      </c>
      <c r="F1336" s="327" t="s">
        <v>926</v>
      </c>
      <c r="G1336" s="1073">
        <v>45466.30972222222</v>
      </c>
      <c r="H1336" s="30"/>
    </row>
    <row r="1337" spans="1:8" x14ac:dyDescent="0.25">
      <c r="A1337" s="30" t="s">
        <v>9576</v>
      </c>
      <c r="B1337" s="30" t="s">
        <v>923</v>
      </c>
      <c r="C1337" s="31" t="s">
        <v>9577</v>
      </c>
      <c r="D1337" s="31">
        <v>8531</v>
      </c>
      <c r="E1337" s="49" t="s">
        <v>3084</v>
      </c>
      <c r="F1337" s="327" t="s">
        <v>926</v>
      </c>
      <c r="G1337" s="1073">
        <v>45466.30972222222</v>
      </c>
      <c r="H1337" s="30"/>
    </row>
    <row r="1338" spans="1:8" x14ac:dyDescent="0.25">
      <c r="A1338" s="30" t="s">
        <v>9576</v>
      </c>
      <c r="B1338" s="30" t="s">
        <v>923</v>
      </c>
      <c r="C1338" s="31" t="s">
        <v>9577</v>
      </c>
      <c r="D1338" s="31">
        <v>8531</v>
      </c>
      <c r="E1338" s="49" t="s">
        <v>3101</v>
      </c>
      <c r="F1338" s="327" t="s">
        <v>926</v>
      </c>
      <c r="G1338" s="1073">
        <v>45466.30972222222</v>
      </c>
      <c r="H1338" s="30"/>
    </row>
    <row r="1339" spans="1:8" x14ac:dyDescent="0.25">
      <c r="A1339" s="30" t="s">
        <v>9576</v>
      </c>
      <c r="B1339" s="30" t="s">
        <v>923</v>
      </c>
      <c r="C1339" s="31" t="s">
        <v>9577</v>
      </c>
      <c r="D1339" s="31">
        <v>8531</v>
      </c>
      <c r="E1339" s="49" t="s">
        <v>3118</v>
      </c>
      <c r="F1339" s="327" t="s">
        <v>926</v>
      </c>
      <c r="G1339" s="1073">
        <v>45466.30972222222</v>
      </c>
      <c r="H1339" s="30"/>
    </row>
    <row r="1340" spans="1:8" x14ac:dyDescent="0.25">
      <c r="A1340" s="30" t="s">
        <v>9576</v>
      </c>
      <c r="B1340" s="30" t="s">
        <v>923</v>
      </c>
      <c r="C1340" s="31" t="s">
        <v>9577</v>
      </c>
      <c r="D1340" s="31">
        <v>8531</v>
      </c>
      <c r="E1340" s="49" t="s">
        <v>3135</v>
      </c>
      <c r="F1340" s="327" t="s">
        <v>926</v>
      </c>
      <c r="G1340" s="1073">
        <v>45466.30972222222</v>
      </c>
      <c r="H1340" s="30"/>
    </row>
    <row r="1341" spans="1:8" x14ac:dyDescent="0.25">
      <c r="A1341" s="30" t="s">
        <v>9576</v>
      </c>
      <c r="B1341" s="30" t="s">
        <v>923</v>
      </c>
      <c r="C1341" s="31" t="s">
        <v>9577</v>
      </c>
      <c r="D1341" s="31">
        <v>8531</v>
      </c>
      <c r="E1341" s="49" t="s">
        <v>3152</v>
      </c>
      <c r="F1341" s="327" t="s">
        <v>926</v>
      </c>
      <c r="G1341" s="1073">
        <v>45466.30972222222</v>
      </c>
      <c r="H1341" s="30"/>
    </row>
    <row r="1342" spans="1:8" x14ac:dyDescent="0.25">
      <c r="A1342" s="30" t="s">
        <v>9576</v>
      </c>
      <c r="B1342" s="30" t="s">
        <v>923</v>
      </c>
      <c r="C1342" s="31" t="s">
        <v>9577</v>
      </c>
      <c r="D1342" s="31">
        <v>8531</v>
      </c>
      <c r="E1342" s="49" t="s">
        <v>3169</v>
      </c>
      <c r="F1342" s="327" t="s">
        <v>926</v>
      </c>
      <c r="G1342" s="1073">
        <v>45466.30972222222</v>
      </c>
      <c r="H1342" s="30"/>
    </row>
    <row r="1343" spans="1:8" x14ac:dyDescent="0.25">
      <c r="A1343" s="30" t="s">
        <v>9576</v>
      </c>
      <c r="B1343" s="30" t="s">
        <v>923</v>
      </c>
      <c r="C1343" s="31" t="s">
        <v>9577</v>
      </c>
      <c r="D1343" s="31">
        <v>8531</v>
      </c>
      <c r="E1343" s="49" t="s">
        <v>3186</v>
      </c>
      <c r="F1343" s="327" t="s">
        <v>926</v>
      </c>
      <c r="G1343" s="1073">
        <v>45466.30972222222</v>
      </c>
      <c r="H1343" s="30"/>
    </row>
    <row r="1344" spans="1:8" x14ac:dyDescent="0.25">
      <c r="A1344" s="30" t="s">
        <v>9576</v>
      </c>
      <c r="B1344" s="30" t="s">
        <v>923</v>
      </c>
      <c r="C1344" s="31" t="s">
        <v>9577</v>
      </c>
      <c r="D1344" s="31">
        <v>8531</v>
      </c>
      <c r="E1344" s="49" t="s">
        <v>3203</v>
      </c>
      <c r="F1344" s="327" t="s">
        <v>926</v>
      </c>
      <c r="G1344" s="1073">
        <v>45466.30972222222</v>
      </c>
      <c r="H1344" s="30"/>
    </row>
    <row r="1345" spans="1:8" x14ac:dyDescent="0.25">
      <c r="A1345" s="30" t="s">
        <v>9576</v>
      </c>
      <c r="B1345" s="30" t="s">
        <v>923</v>
      </c>
      <c r="C1345" s="31" t="s">
        <v>9577</v>
      </c>
      <c r="D1345" s="31">
        <v>8531</v>
      </c>
      <c r="E1345" s="49" t="s">
        <v>3220</v>
      </c>
      <c r="F1345" s="327" t="s">
        <v>926</v>
      </c>
      <c r="G1345" s="1073">
        <v>45466.30972222222</v>
      </c>
      <c r="H1345" s="30"/>
    </row>
    <row r="1346" spans="1:8" x14ac:dyDescent="0.25">
      <c r="A1346" s="30" t="s">
        <v>9576</v>
      </c>
      <c r="B1346" s="30" t="s">
        <v>923</v>
      </c>
      <c r="C1346" s="31" t="s">
        <v>9577</v>
      </c>
      <c r="D1346" s="31">
        <v>8531</v>
      </c>
      <c r="E1346" s="49" t="s">
        <v>819</v>
      </c>
      <c r="F1346" s="327" t="s">
        <v>926</v>
      </c>
      <c r="G1346" s="1073">
        <v>45466.30972222222</v>
      </c>
      <c r="H1346" s="30"/>
    </row>
    <row r="1347" spans="1:8" x14ac:dyDescent="0.25">
      <c r="A1347" s="30" t="s">
        <v>9576</v>
      </c>
      <c r="B1347" s="30" t="s">
        <v>923</v>
      </c>
      <c r="C1347" s="31" t="s">
        <v>9577</v>
      </c>
      <c r="D1347" s="31">
        <v>8531</v>
      </c>
      <c r="E1347" s="49" t="s">
        <v>3237</v>
      </c>
      <c r="F1347" s="327" t="s">
        <v>926</v>
      </c>
      <c r="G1347" s="1073">
        <v>45466.30972222222</v>
      </c>
      <c r="H1347" s="30"/>
    </row>
    <row r="1348" spans="1:8" x14ac:dyDescent="0.25">
      <c r="A1348" s="30" t="s">
        <v>9576</v>
      </c>
      <c r="B1348" s="30" t="s">
        <v>923</v>
      </c>
      <c r="C1348" s="31" t="s">
        <v>9577</v>
      </c>
      <c r="D1348" s="31">
        <v>8531</v>
      </c>
      <c r="E1348" s="49" t="s">
        <v>3254</v>
      </c>
      <c r="F1348" s="327" t="s">
        <v>926</v>
      </c>
      <c r="G1348" s="1073">
        <v>45466.30972222222</v>
      </c>
      <c r="H1348" s="30"/>
    </row>
    <row r="1349" spans="1:8" x14ac:dyDescent="0.25">
      <c r="A1349" s="30" t="s">
        <v>9576</v>
      </c>
      <c r="B1349" s="30" t="s">
        <v>923</v>
      </c>
      <c r="C1349" s="31" t="s">
        <v>9577</v>
      </c>
      <c r="D1349" s="31">
        <v>8531</v>
      </c>
      <c r="E1349" s="49" t="s">
        <v>3271</v>
      </c>
      <c r="F1349" s="327" t="s">
        <v>926</v>
      </c>
      <c r="G1349" s="1073">
        <v>45466.30972222222</v>
      </c>
      <c r="H1349" s="30"/>
    </row>
    <row r="1350" spans="1:8" x14ac:dyDescent="0.25">
      <c r="A1350" s="30" t="s">
        <v>9576</v>
      </c>
      <c r="B1350" s="30" t="s">
        <v>923</v>
      </c>
      <c r="C1350" s="31" t="s">
        <v>9577</v>
      </c>
      <c r="D1350" s="31">
        <v>8531</v>
      </c>
      <c r="E1350" s="49" t="s">
        <v>3288</v>
      </c>
      <c r="F1350" s="327" t="s">
        <v>926</v>
      </c>
      <c r="G1350" s="1073">
        <v>45466.30972222222</v>
      </c>
      <c r="H1350" s="30"/>
    </row>
    <row r="1351" spans="1:8" x14ac:dyDescent="0.25">
      <c r="A1351" s="30" t="s">
        <v>9576</v>
      </c>
      <c r="B1351" s="30" t="s">
        <v>923</v>
      </c>
      <c r="C1351" s="31" t="s">
        <v>9577</v>
      </c>
      <c r="D1351" s="31">
        <v>8531</v>
      </c>
      <c r="E1351" s="49" t="s">
        <v>3305</v>
      </c>
      <c r="F1351" s="327" t="s">
        <v>926</v>
      </c>
      <c r="G1351" s="1073">
        <v>45466.30972222222</v>
      </c>
      <c r="H1351" s="30"/>
    </row>
    <row r="1352" spans="1:8" x14ac:dyDescent="0.25">
      <c r="A1352" s="30" t="s">
        <v>9576</v>
      </c>
      <c r="B1352" s="30" t="s">
        <v>923</v>
      </c>
      <c r="C1352" s="31" t="s">
        <v>9577</v>
      </c>
      <c r="D1352" s="31">
        <v>8531</v>
      </c>
      <c r="E1352" s="49" t="s">
        <v>3322</v>
      </c>
      <c r="F1352" s="327" t="s">
        <v>926</v>
      </c>
      <c r="G1352" s="1073">
        <v>45466.30972222222</v>
      </c>
      <c r="H1352" s="30"/>
    </row>
    <row r="1353" spans="1:8" x14ac:dyDescent="0.25">
      <c r="A1353" s="30" t="s">
        <v>9576</v>
      </c>
      <c r="B1353" s="30" t="s">
        <v>923</v>
      </c>
      <c r="C1353" s="31" t="s">
        <v>9577</v>
      </c>
      <c r="D1353" s="31">
        <v>8531</v>
      </c>
      <c r="E1353" s="49" t="s">
        <v>3339</v>
      </c>
      <c r="F1353" s="327" t="s">
        <v>926</v>
      </c>
      <c r="G1353" s="1073">
        <v>45466.30972222222</v>
      </c>
      <c r="H1353" s="30"/>
    </row>
    <row r="1354" spans="1:8" x14ac:dyDescent="0.25">
      <c r="A1354" s="30" t="s">
        <v>9576</v>
      </c>
      <c r="B1354" s="30" t="s">
        <v>923</v>
      </c>
      <c r="C1354" s="31" t="s">
        <v>9577</v>
      </c>
      <c r="D1354" s="31">
        <v>8531</v>
      </c>
      <c r="E1354" s="49" t="s">
        <v>3356</v>
      </c>
      <c r="F1354" s="327" t="s">
        <v>926</v>
      </c>
      <c r="G1354" s="1073">
        <v>45466.30972222222</v>
      </c>
      <c r="H1354" s="30"/>
    </row>
    <row r="1355" spans="1:8" x14ac:dyDescent="0.25">
      <c r="A1355" s="30" t="s">
        <v>9576</v>
      </c>
      <c r="B1355" s="30" t="s">
        <v>923</v>
      </c>
      <c r="C1355" s="31" t="s">
        <v>9577</v>
      </c>
      <c r="D1355" s="31">
        <v>8531</v>
      </c>
      <c r="E1355" s="49" t="s">
        <v>3373</v>
      </c>
      <c r="F1355" s="327" t="s">
        <v>926</v>
      </c>
      <c r="G1355" s="1073">
        <v>45466.30972222222</v>
      </c>
      <c r="H1355" s="30"/>
    </row>
    <row r="1356" spans="1:8" x14ac:dyDescent="0.25">
      <c r="A1356" s="30" t="s">
        <v>9576</v>
      </c>
      <c r="B1356" s="30" t="s">
        <v>923</v>
      </c>
      <c r="C1356" s="31" t="s">
        <v>9577</v>
      </c>
      <c r="D1356" s="31">
        <v>8531</v>
      </c>
      <c r="E1356" s="49" t="s">
        <v>3390</v>
      </c>
      <c r="F1356" s="327" t="s">
        <v>926</v>
      </c>
      <c r="G1356" s="1073">
        <v>45466.30972222222</v>
      </c>
      <c r="H1356" s="30"/>
    </row>
    <row r="1357" spans="1:8" x14ac:dyDescent="0.25">
      <c r="A1357" s="30" t="s">
        <v>9576</v>
      </c>
      <c r="B1357" s="30" t="s">
        <v>923</v>
      </c>
      <c r="C1357" s="31" t="s">
        <v>9577</v>
      </c>
      <c r="D1357" s="31">
        <v>8531</v>
      </c>
      <c r="E1357" s="49" t="s">
        <v>823</v>
      </c>
      <c r="F1357" s="327" t="s">
        <v>926</v>
      </c>
      <c r="G1357" s="1073">
        <v>45466.30972222222</v>
      </c>
      <c r="H1357" s="30"/>
    </row>
    <row r="1358" spans="1:8" x14ac:dyDescent="0.25">
      <c r="A1358" s="30" t="s">
        <v>9576</v>
      </c>
      <c r="B1358" s="30" t="s">
        <v>923</v>
      </c>
      <c r="C1358" s="31" t="s">
        <v>9577</v>
      </c>
      <c r="D1358" s="31">
        <v>8531</v>
      </c>
      <c r="E1358" s="49" t="s">
        <v>3407</v>
      </c>
      <c r="F1358" s="327" t="s">
        <v>926</v>
      </c>
      <c r="G1358" s="1073">
        <v>45466.30972222222</v>
      </c>
      <c r="H1358" s="30"/>
    </row>
    <row r="1359" spans="1:8" x14ac:dyDescent="0.25">
      <c r="A1359" s="30" t="s">
        <v>9576</v>
      </c>
      <c r="B1359" s="30" t="s">
        <v>923</v>
      </c>
      <c r="C1359" s="31" t="s">
        <v>9577</v>
      </c>
      <c r="D1359" s="31">
        <v>8531</v>
      </c>
      <c r="E1359" s="49" t="s">
        <v>3424</v>
      </c>
      <c r="F1359" s="327" t="s">
        <v>926</v>
      </c>
      <c r="G1359" s="1073">
        <v>45466.30972222222</v>
      </c>
      <c r="H1359" s="30"/>
    </row>
    <row r="1360" spans="1:8" x14ac:dyDescent="0.25">
      <c r="A1360" s="30" t="s">
        <v>9576</v>
      </c>
      <c r="B1360" s="30" t="s">
        <v>923</v>
      </c>
      <c r="C1360" s="31" t="s">
        <v>9577</v>
      </c>
      <c r="D1360" s="31">
        <v>8531</v>
      </c>
      <c r="E1360" s="49" t="s">
        <v>3441</v>
      </c>
      <c r="F1360" s="327" t="s">
        <v>926</v>
      </c>
      <c r="G1360" s="1073">
        <v>45466.30972222222</v>
      </c>
      <c r="H1360" s="30"/>
    </row>
    <row r="1361" spans="1:8" x14ac:dyDescent="0.25">
      <c r="A1361" s="30" t="s">
        <v>9576</v>
      </c>
      <c r="B1361" s="30" t="s">
        <v>923</v>
      </c>
      <c r="C1361" s="31" t="s">
        <v>9577</v>
      </c>
      <c r="D1361" s="31">
        <v>8531</v>
      </c>
      <c r="E1361" s="49" t="s">
        <v>3458</v>
      </c>
      <c r="F1361" s="327" t="s">
        <v>926</v>
      </c>
      <c r="G1361" s="1073">
        <v>45466.30972222222</v>
      </c>
      <c r="H1361" s="30"/>
    </row>
    <row r="1362" spans="1:8" x14ac:dyDescent="0.25">
      <c r="A1362" s="30" t="s">
        <v>9576</v>
      </c>
      <c r="B1362" s="30" t="s">
        <v>923</v>
      </c>
      <c r="C1362" s="31" t="s">
        <v>9577</v>
      </c>
      <c r="D1362" s="31">
        <v>8531</v>
      </c>
      <c r="E1362" s="49" t="s">
        <v>3475</v>
      </c>
      <c r="F1362" s="327" t="s">
        <v>926</v>
      </c>
      <c r="G1362" s="1073">
        <v>45466.30972222222</v>
      </c>
      <c r="H1362" s="30"/>
    </row>
    <row r="1363" spans="1:8" x14ac:dyDescent="0.25">
      <c r="A1363" s="30" t="s">
        <v>9576</v>
      </c>
      <c r="B1363" s="30" t="s">
        <v>923</v>
      </c>
      <c r="C1363" s="31" t="s">
        <v>9577</v>
      </c>
      <c r="D1363" s="31">
        <v>8531</v>
      </c>
      <c r="E1363" s="49" t="s">
        <v>3492</v>
      </c>
      <c r="F1363" s="327" t="s">
        <v>926</v>
      </c>
      <c r="G1363" s="1073">
        <v>45466.30972222222</v>
      </c>
      <c r="H1363" s="30"/>
    </row>
    <row r="1364" spans="1:8" x14ac:dyDescent="0.25">
      <c r="A1364" s="30" t="s">
        <v>9576</v>
      </c>
      <c r="B1364" s="30" t="s">
        <v>923</v>
      </c>
      <c r="C1364" s="31" t="s">
        <v>9577</v>
      </c>
      <c r="D1364" s="31">
        <v>8531</v>
      </c>
      <c r="E1364" s="49" t="s">
        <v>3509</v>
      </c>
      <c r="F1364" s="327" t="s">
        <v>926</v>
      </c>
      <c r="G1364" s="1073">
        <v>45466.30972222222</v>
      </c>
      <c r="H1364" s="30"/>
    </row>
    <row r="1365" spans="1:8" x14ac:dyDescent="0.25">
      <c r="A1365" s="30" t="s">
        <v>9576</v>
      </c>
      <c r="B1365" s="30" t="s">
        <v>923</v>
      </c>
      <c r="C1365" s="31" t="s">
        <v>9577</v>
      </c>
      <c r="D1365" s="31">
        <v>8531</v>
      </c>
      <c r="E1365" s="49" t="s">
        <v>3526</v>
      </c>
      <c r="F1365" s="327" t="s">
        <v>926</v>
      </c>
      <c r="G1365" s="1073">
        <v>45466.30972222222</v>
      </c>
      <c r="H1365" s="30"/>
    </row>
    <row r="1366" spans="1:8" x14ac:dyDescent="0.25">
      <c r="A1366" s="30" t="s">
        <v>9576</v>
      </c>
      <c r="B1366" s="30" t="s">
        <v>923</v>
      </c>
      <c r="C1366" s="31" t="s">
        <v>9577</v>
      </c>
      <c r="D1366" s="31">
        <v>8531</v>
      </c>
      <c r="E1366" s="49" t="s">
        <v>3543</v>
      </c>
      <c r="F1366" s="327" t="s">
        <v>926</v>
      </c>
      <c r="G1366" s="1073">
        <v>45466.30972222222</v>
      </c>
      <c r="H1366" s="30"/>
    </row>
    <row r="1367" spans="1:8" x14ac:dyDescent="0.25">
      <c r="A1367" s="30" t="s">
        <v>9576</v>
      </c>
      <c r="B1367" s="30" t="s">
        <v>923</v>
      </c>
      <c r="C1367" s="31" t="s">
        <v>9577</v>
      </c>
      <c r="D1367" s="31">
        <v>8531</v>
      </c>
      <c r="E1367" s="49" t="s">
        <v>3560</v>
      </c>
      <c r="F1367" s="327" t="s">
        <v>926</v>
      </c>
      <c r="G1367" s="1073">
        <v>45466.30972222222</v>
      </c>
      <c r="H1367" s="30"/>
    </row>
    <row r="1368" spans="1:8" x14ac:dyDescent="0.25">
      <c r="A1368" s="30" t="s">
        <v>9576</v>
      </c>
      <c r="B1368" s="30" t="s">
        <v>923</v>
      </c>
      <c r="C1368" s="31" t="s">
        <v>9577</v>
      </c>
      <c r="D1368" s="31">
        <v>8531</v>
      </c>
      <c r="E1368" s="49" t="s">
        <v>827</v>
      </c>
      <c r="F1368" s="327" t="s">
        <v>926</v>
      </c>
      <c r="G1368" s="1073">
        <v>45466.30972222222</v>
      </c>
      <c r="H1368" s="30"/>
    </row>
    <row r="1369" spans="1:8" x14ac:dyDescent="0.25">
      <c r="A1369" s="30" t="s">
        <v>9576</v>
      </c>
      <c r="B1369" s="30" t="s">
        <v>923</v>
      </c>
      <c r="C1369" s="31" t="s">
        <v>9577</v>
      </c>
      <c r="D1369" s="31">
        <v>8531</v>
      </c>
      <c r="E1369" s="49" t="s">
        <v>3577</v>
      </c>
      <c r="F1369" s="327" t="s">
        <v>926</v>
      </c>
      <c r="G1369" s="1073">
        <v>45466.30972222222</v>
      </c>
      <c r="H1369" s="30"/>
    </row>
    <row r="1370" spans="1:8" x14ac:dyDescent="0.25">
      <c r="A1370" s="30" t="s">
        <v>9576</v>
      </c>
      <c r="B1370" s="30" t="s">
        <v>923</v>
      </c>
      <c r="C1370" s="31" t="s">
        <v>9577</v>
      </c>
      <c r="D1370" s="31">
        <v>8531</v>
      </c>
      <c r="E1370" s="49" t="s">
        <v>3594</v>
      </c>
      <c r="F1370" s="327" t="s">
        <v>926</v>
      </c>
      <c r="G1370" s="1073">
        <v>45466.30972222222</v>
      </c>
      <c r="H1370" s="30"/>
    </row>
    <row r="1371" spans="1:8" x14ac:dyDescent="0.25">
      <c r="A1371" s="30" t="s">
        <v>9576</v>
      </c>
      <c r="B1371" s="30" t="s">
        <v>923</v>
      </c>
      <c r="C1371" s="31" t="s">
        <v>9577</v>
      </c>
      <c r="D1371" s="31">
        <v>8531</v>
      </c>
      <c r="E1371" s="49" t="s">
        <v>3611</v>
      </c>
      <c r="F1371" s="327" t="s">
        <v>926</v>
      </c>
      <c r="G1371" s="1073">
        <v>45466.30972222222</v>
      </c>
      <c r="H1371" s="30"/>
    </row>
    <row r="1372" spans="1:8" x14ac:dyDescent="0.25">
      <c r="A1372" s="30" t="s">
        <v>9576</v>
      </c>
      <c r="B1372" s="30" t="s">
        <v>923</v>
      </c>
      <c r="C1372" s="31" t="s">
        <v>9577</v>
      </c>
      <c r="D1372" s="31">
        <v>8531</v>
      </c>
      <c r="E1372" s="49" t="s">
        <v>3628</v>
      </c>
      <c r="F1372" s="327" t="s">
        <v>926</v>
      </c>
      <c r="G1372" s="1073">
        <v>45466.30972222222</v>
      </c>
      <c r="H1372" s="30"/>
    </row>
    <row r="1373" spans="1:8" x14ac:dyDescent="0.25">
      <c r="A1373" s="30" t="s">
        <v>9576</v>
      </c>
      <c r="B1373" s="30" t="s">
        <v>923</v>
      </c>
      <c r="C1373" s="31" t="s">
        <v>9577</v>
      </c>
      <c r="D1373" s="31">
        <v>8531</v>
      </c>
      <c r="E1373" s="49" t="s">
        <v>3645</v>
      </c>
      <c r="F1373" s="327" t="s">
        <v>926</v>
      </c>
      <c r="G1373" s="1073">
        <v>45466.30972222222</v>
      </c>
      <c r="H1373" s="30"/>
    </row>
    <row r="1374" spans="1:8" x14ac:dyDescent="0.25">
      <c r="A1374" s="30" t="s">
        <v>9576</v>
      </c>
      <c r="B1374" s="30" t="s">
        <v>923</v>
      </c>
      <c r="C1374" s="31" t="s">
        <v>9577</v>
      </c>
      <c r="D1374" s="31">
        <v>8531</v>
      </c>
      <c r="E1374" s="49" t="s">
        <v>3662</v>
      </c>
      <c r="F1374" s="327" t="s">
        <v>926</v>
      </c>
      <c r="G1374" s="1073">
        <v>45466.30972222222</v>
      </c>
      <c r="H1374" s="30"/>
    </row>
    <row r="1375" spans="1:8" x14ac:dyDescent="0.25">
      <c r="A1375" s="30" t="s">
        <v>9576</v>
      </c>
      <c r="B1375" s="30" t="s">
        <v>923</v>
      </c>
      <c r="C1375" s="31" t="s">
        <v>9577</v>
      </c>
      <c r="D1375" s="31">
        <v>8531</v>
      </c>
      <c r="E1375" s="49" t="s">
        <v>3679</v>
      </c>
      <c r="F1375" s="327" t="s">
        <v>926</v>
      </c>
      <c r="G1375" s="1073">
        <v>45466.30972222222</v>
      </c>
      <c r="H1375" s="30"/>
    </row>
    <row r="1376" spans="1:8" x14ac:dyDescent="0.25">
      <c r="A1376" s="30" t="s">
        <v>9576</v>
      </c>
      <c r="B1376" s="30" t="s">
        <v>923</v>
      </c>
      <c r="C1376" s="31" t="s">
        <v>9577</v>
      </c>
      <c r="D1376" s="31">
        <v>8531</v>
      </c>
      <c r="E1376" s="49" t="s">
        <v>3696</v>
      </c>
      <c r="F1376" s="327" t="s">
        <v>926</v>
      </c>
      <c r="G1376" s="1073">
        <v>45466.30972222222</v>
      </c>
      <c r="H1376" s="30"/>
    </row>
    <row r="1377" spans="1:8" x14ac:dyDescent="0.25">
      <c r="A1377" s="30" t="s">
        <v>9576</v>
      </c>
      <c r="B1377" s="30" t="s">
        <v>923</v>
      </c>
      <c r="C1377" s="31" t="s">
        <v>9577</v>
      </c>
      <c r="D1377" s="31">
        <v>8531</v>
      </c>
      <c r="E1377" s="49" t="s">
        <v>3713</v>
      </c>
      <c r="F1377" s="327" t="s">
        <v>926</v>
      </c>
      <c r="G1377" s="1073">
        <v>45466.30972222222</v>
      </c>
      <c r="H1377" s="30"/>
    </row>
    <row r="1378" spans="1:8" x14ac:dyDescent="0.25">
      <c r="A1378" s="30" t="s">
        <v>9576</v>
      </c>
      <c r="B1378" s="30" t="s">
        <v>923</v>
      </c>
      <c r="C1378" s="31" t="s">
        <v>9577</v>
      </c>
      <c r="D1378" s="31">
        <v>8531</v>
      </c>
      <c r="E1378" s="49" t="s">
        <v>3730</v>
      </c>
      <c r="F1378" s="327" t="s">
        <v>926</v>
      </c>
      <c r="G1378" s="1073">
        <v>45466.30972222222</v>
      </c>
      <c r="H1378" s="30"/>
    </row>
    <row r="1379" spans="1:8" x14ac:dyDescent="0.25">
      <c r="A1379" s="30" t="s">
        <v>9576</v>
      </c>
      <c r="B1379" s="30" t="s">
        <v>923</v>
      </c>
      <c r="C1379" s="31" t="s">
        <v>9577</v>
      </c>
      <c r="D1379" s="31">
        <v>8531</v>
      </c>
      <c r="E1379" s="49" t="s">
        <v>1156</v>
      </c>
      <c r="F1379" s="327" t="s">
        <v>926</v>
      </c>
      <c r="G1379" s="1073">
        <v>45466.30972222222</v>
      </c>
      <c r="H1379" s="30"/>
    </row>
    <row r="1380" spans="1:8" x14ac:dyDescent="0.25">
      <c r="A1380" s="30" t="s">
        <v>9576</v>
      </c>
      <c r="B1380" s="30" t="s">
        <v>923</v>
      </c>
      <c r="C1380" s="31" t="s">
        <v>9577</v>
      </c>
      <c r="D1380" s="31">
        <v>8531</v>
      </c>
      <c r="E1380" s="49" t="s">
        <v>3747</v>
      </c>
      <c r="F1380" s="327" t="s">
        <v>926</v>
      </c>
      <c r="G1380" s="1073">
        <v>45466.30972222222</v>
      </c>
      <c r="H1380" s="30"/>
    </row>
    <row r="1381" spans="1:8" x14ac:dyDescent="0.25">
      <c r="A1381" s="30" t="s">
        <v>9576</v>
      </c>
      <c r="B1381" s="30" t="s">
        <v>923</v>
      </c>
      <c r="C1381" s="31" t="s">
        <v>9577</v>
      </c>
      <c r="D1381" s="31">
        <v>8531</v>
      </c>
      <c r="E1381" s="49" t="s">
        <v>3764</v>
      </c>
      <c r="F1381" s="327" t="s">
        <v>926</v>
      </c>
      <c r="G1381" s="1073">
        <v>45466.30972222222</v>
      </c>
      <c r="H1381" s="30"/>
    </row>
    <row r="1382" spans="1:8" x14ac:dyDescent="0.25">
      <c r="A1382" s="30" t="s">
        <v>9576</v>
      </c>
      <c r="B1382" s="30" t="s">
        <v>923</v>
      </c>
      <c r="C1382" s="31" t="s">
        <v>9577</v>
      </c>
      <c r="D1382" s="31">
        <v>8531</v>
      </c>
      <c r="E1382" s="49" t="s">
        <v>3781</v>
      </c>
      <c r="F1382" s="327" t="s">
        <v>926</v>
      </c>
      <c r="G1382" s="1073">
        <v>45466.30972222222</v>
      </c>
      <c r="H1382" s="30"/>
    </row>
    <row r="1383" spans="1:8" x14ac:dyDescent="0.25">
      <c r="A1383" s="30" t="s">
        <v>9576</v>
      </c>
      <c r="B1383" s="30" t="s">
        <v>923</v>
      </c>
      <c r="C1383" s="31" t="s">
        <v>9577</v>
      </c>
      <c r="D1383" s="31">
        <v>8531</v>
      </c>
      <c r="E1383" s="49" t="s">
        <v>3798</v>
      </c>
      <c r="F1383" s="327" t="s">
        <v>926</v>
      </c>
      <c r="G1383" s="1073">
        <v>45466.30972222222</v>
      </c>
      <c r="H1383" s="30"/>
    </row>
    <row r="1384" spans="1:8" x14ac:dyDescent="0.25">
      <c r="A1384" s="30" t="s">
        <v>9576</v>
      </c>
      <c r="B1384" s="30" t="s">
        <v>923</v>
      </c>
      <c r="C1384" s="31" t="s">
        <v>9577</v>
      </c>
      <c r="D1384" s="31">
        <v>8531</v>
      </c>
      <c r="E1384" s="49" t="s">
        <v>3815</v>
      </c>
      <c r="F1384" s="327" t="s">
        <v>926</v>
      </c>
      <c r="G1384" s="1073">
        <v>45466.30972222222</v>
      </c>
      <c r="H1384" s="30"/>
    </row>
    <row r="1385" spans="1:8" x14ac:dyDescent="0.25">
      <c r="A1385" s="30" t="s">
        <v>9576</v>
      </c>
      <c r="B1385" s="30" t="s">
        <v>923</v>
      </c>
      <c r="C1385" s="31" t="s">
        <v>9577</v>
      </c>
      <c r="D1385" s="31">
        <v>8531</v>
      </c>
      <c r="E1385" s="49" t="s">
        <v>3832</v>
      </c>
      <c r="F1385" s="327" t="s">
        <v>926</v>
      </c>
      <c r="G1385" s="1073">
        <v>45466.30972222222</v>
      </c>
      <c r="H1385" s="30"/>
    </row>
    <row r="1386" spans="1:8" x14ac:dyDescent="0.25">
      <c r="A1386" s="30" t="s">
        <v>9576</v>
      </c>
      <c r="B1386" s="30" t="s">
        <v>923</v>
      </c>
      <c r="C1386" s="31" t="s">
        <v>9577</v>
      </c>
      <c r="D1386" s="31">
        <v>8531</v>
      </c>
      <c r="E1386" s="49" t="s">
        <v>3849</v>
      </c>
      <c r="F1386" s="327" t="s">
        <v>926</v>
      </c>
      <c r="G1386" s="1073">
        <v>45466.30972222222</v>
      </c>
      <c r="H1386" s="30"/>
    </row>
    <row r="1387" spans="1:8" x14ac:dyDescent="0.25">
      <c r="A1387" s="30" t="s">
        <v>9576</v>
      </c>
      <c r="B1387" s="30" t="s">
        <v>923</v>
      </c>
      <c r="C1387" s="31" t="s">
        <v>9577</v>
      </c>
      <c r="D1387" s="31">
        <v>8531</v>
      </c>
      <c r="E1387" s="49" t="s">
        <v>3866</v>
      </c>
      <c r="F1387" s="327" t="s">
        <v>926</v>
      </c>
      <c r="G1387" s="1073">
        <v>45466.30972222222</v>
      </c>
      <c r="H1387" s="30"/>
    </row>
    <row r="1388" spans="1:8" x14ac:dyDescent="0.25">
      <c r="A1388" s="30" t="s">
        <v>9576</v>
      </c>
      <c r="B1388" s="30" t="s">
        <v>923</v>
      </c>
      <c r="C1388" s="31" t="s">
        <v>9577</v>
      </c>
      <c r="D1388" s="31">
        <v>8531</v>
      </c>
      <c r="E1388" s="49" t="s">
        <v>3883</v>
      </c>
      <c r="F1388" s="327" t="s">
        <v>926</v>
      </c>
      <c r="G1388" s="1073">
        <v>45466.30972222222</v>
      </c>
      <c r="H1388" s="30"/>
    </row>
    <row r="1389" spans="1:8" x14ac:dyDescent="0.25">
      <c r="A1389" s="30" t="s">
        <v>9576</v>
      </c>
      <c r="B1389" s="30" t="s">
        <v>923</v>
      </c>
      <c r="C1389" s="31" t="s">
        <v>9577</v>
      </c>
      <c r="D1389" s="31">
        <v>8531</v>
      </c>
      <c r="E1389" s="49" t="s">
        <v>3900</v>
      </c>
      <c r="F1389" s="327" t="s">
        <v>926</v>
      </c>
      <c r="G1389" s="1073">
        <v>45466.30972222222</v>
      </c>
      <c r="H1389" s="30"/>
    </row>
    <row r="1390" spans="1:8" x14ac:dyDescent="0.25">
      <c r="A1390" s="30" t="s">
        <v>9576</v>
      </c>
      <c r="B1390" s="30" t="s">
        <v>923</v>
      </c>
      <c r="C1390" s="31" t="s">
        <v>9577</v>
      </c>
      <c r="D1390" s="31">
        <v>8531</v>
      </c>
      <c r="E1390" s="49" t="s">
        <v>1171</v>
      </c>
      <c r="F1390" s="327" t="s">
        <v>926</v>
      </c>
      <c r="G1390" s="1073">
        <v>45466.30972222222</v>
      </c>
      <c r="H1390" s="30"/>
    </row>
    <row r="1391" spans="1:8" x14ac:dyDescent="0.25">
      <c r="A1391" s="30" t="s">
        <v>9576</v>
      </c>
      <c r="B1391" s="30" t="s">
        <v>923</v>
      </c>
      <c r="C1391" s="31" t="s">
        <v>9577</v>
      </c>
      <c r="D1391" s="31">
        <v>8531</v>
      </c>
      <c r="E1391" s="49" t="s">
        <v>3917</v>
      </c>
      <c r="F1391" s="327" t="s">
        <v>926</v>
      </c>
      <c r="G1391" s="1073">
        <v>45466.30972222222</v>
      </c>
      <c r="H1391" s="30"/>
    </row>
    <row r="1392" spans="1:8" x14ac:dyDescent="0.25">
      <c r="A1392" s="30" t="s">
        <v>9576</v>
      </c>
      <c r="B1392" s="30" t="s">
        <v>923</v>
      </c>
      <c r="C1392" s="31" t="s">
        <v>9577</v>
      </c>
      <c r="D1392" s="31">
        <v>8531</v>
      </c>
      <c r="E1392" s="49" t="s">
        <v>3934</v>
      </c>
      <c r="F1392" s="327" t="s">
        <v>926</v>
      </c>
      <c r="G1392" s="1073">
        <v>45466.30972222222</v>
      </c>
      <c r="H1392" s="30"/>
    </row>
    <row r="1393" spans="1:8" x14ac:dyDescent="0.25">
      <c r="A1393" s="30" t="s">
        <v>9576</v>
      </c>
      <c r="B1393" s="30" t="s">
        <v>923</v>
      </c>
      <c r="C1393" s="31" t="s">
        <v>9577</v>
      </c>
      <c r="D1393" s="31">
        <v>8531</v>
      </c>
      <c r="E1393" s="49" t="s">
        <v>3951</v>
      </c>
      <c r="F1393" s="327" t="s">
        <v>926</v>
      </c>
      <c r="G1393" s="1073">
        <v>45466.30972222222</v>
      </c>
      <c r="H1393" s="30"/>
    </row>
    <row r="1394" spans="1:8" x14ac:dyDescent="0.25">
      <c r="A1394" s="30" t="s">
        <v>9576</v>
      </c>
      <c r="B1394" s="30" t="s">
        <v>923</v>
      </c>
      <c r="C1394" s="31" t="s">
        <v>9577</v>
      </c>
      <c r="D1394" s="31">
        <v>8531</v>
      </c>
      <c r="E1394" s="49" t="s">
        <v>3968</v>
      </c>
      <c r="F1394" s="327" t="s">
        <v>926</v>
      </c>
      <c r="G1394" s="1073">
        <v>45466.30972222222</v>
      </c>
      <c r="H1394" s="30"/>
    </row>
    <row r="1395" spans="1:8" x14ac:dyDescent="0.25">
      <c r="A1395" s="30" t="s">
        <v>9576</v>
      </c>
      <c r="B1395" s="30" t="s">
        <v>923</v>
      </c>
      <c r="C1395" s="31" t="s">
        <v>9577</v>
      </c>
      <c r="D1395" s="31">
        <v>8531</v>
      </c>
      <c r="E1395" s="49" t="s">
        <v>3985</v>
      </c>
      <c r="F1395" s="327" t="s">
        <v>926</v>
      </c>
      <c r="G1395" s="1073">
        <v>45466.30972222222</v>
      </c>
      <c r="H1395" s="30"/>
    </row>
    <row r="1396" spans="1:8" x14ac:dyDescent="0.25">
      <c r="A1396" s="30" t="s">
        <v>9576</v>
      </c>
      <c r="B1396" s="30" t="s">
        <v>923</v>
      </c>
      <c r="C1396" s="31" t="s">
        <v>9577</v>
      </c>
      <c r="D1396" s="31">
        <v>8531</v>
      </c>
      <c r="E1396" s="49" t="s">
        <v>4002</v>
      </c>
      <c r="F1396" s="327" t="s">
        <v>926</v>
      </c>
      <c r="G1396" s="1073">
        <v>45466.30972222222</v>
      </c>
      <c r="H1396" s="30"/>
    </row>
    <row r="1397" spans="1:8" x14ac:dyDescent="0.25">
      <c r="A1397" s="30" t="s">
        <v>9576</v>
      </c>
      <c r="B1397" s="30" t="s">
        <v>923</v>
      </c>
      <c r="C1397" s="31" t="s">
        <v>9577</v>
      </c>
      <c r="D1397" s="31">
        <v>8531</v>
      </c>
      <c r="E1397" s="49" t="s">
        <v>4019</v>
      </c>
      <c r="F1397" s="327" t="s">
        <v>926</v>
      </c>
      <c r="G1397" s="1073">
        <v>45466.30972222222</v>
      </c>
      <c r="H1397" s="30"/>
    </row>
    <row r="1398" spans="1:8" x14ac:dyDescent="0.25">
      <c r="A1398" s="30" t="s">
        <v>9576</v>
      </c>
      <c r="B1398" s="30" t="s">
        <v>923</v>
      </c>
      <c r="C1398" s="31" t="s">
        <v>9577</v>
      </c>
      <c r="D1398" s="31">
        <v>8531</v>
      </c>
      <c r="E1398" s="49" t="s">
        <v>4036</v>
      </c>
      <c r="F1398" s="327" t="s">
        <v>926</v>
      </c>
      <c r="G1398" s="1073">
        <v>45466.30972222222</v>
      </c>
      <c r="H1398" s="30"/>
    </row>
    <row r="1399" spans="1:8" x14ac:dyDescent="0.25">
      <c r="A1399" s="30" t="s">
        <v>9576</v>
      </c>
      <c r="B1399" s="30" t="s">
        <v>923</v>
      </c>
      <c r="C1399" s="31" t="s">
        <v>9577</v>
      </c>
      <c r="D1399" s="31">
        <v>8531</v>
      </c>
      <c r="E1399" s="49" t="s">
        <v>4053</v>
      </c>
      <c r="F1399" s="327" t="s">
        <v>926</v>
      </c>
      <c r="G1399" s="1073">
        <v>45466.30972222222</v>
      </c>
      <c r="H1399" s="30"/>
    </row>
    <row r="1400" spans="1:8" x14ac:dyDescent="0.25">
      <c r="A1400" s="30" t="s">
        <v>9576</v>
      </c>
      <c r="B1400" s="30" t="s">
        <v>923</v>
      </c>
      <c r="C1400" s="31" t="s">
        <v>9577</v>
      </c>
      <c r="D1400" s="31">
        <v>8531</v>
      </c>
      <c r="E1400" s="49" t="s">
        <v>4070</v>
      </c>
      <c r="F1400" s="327" t="s">
        <v>926</v>
      </c>
      <c r="G1400" s="1073">
        <v>45466.30972222222</v>
      </c>
      <c r="H1400" s="30"/>
    </row>
    <row r="1401" spans="1:8" x14ac:dyDescent="0.25">
      <c r="A1401" s="30" t="s">
        <v>9576</v>
      </c>
      <c r="B1401" s="30" t="s">
        <v>923</v>
      </c>
      <c r="C1401" s="31" t="s">
        <v>9577</v>
      </c>
      <c r="D1401" s="31">
        <v>8531</v>
      </c>
      <c r="E1401" s="49" t="s">
        <v>1186</v>
      </c>
      <c r="F1401" s="327" t="s">
        <v>926</v>
      </c>
      <c r="G1401" s="1073">
        <v>45466.30972222222</v>
      </c>
      <c r="H1401" s="30"/>
    </row>
    <row r="1402" spans="1:8" x14ac:dyDescent="0.25">
      <c r="A1402" s="30" t="s">
        <v>9576</v>
      </c>
      <c r="B1402" s="30" t="s">
        <v>923</v>
      </c>
      <c r="C1402" s="31" t="s">
        <v>9577</v>
      </c>
      <c r="D1402" s="31">
        <v>8531</v>
      </c>
      <c r="E1402" s="49" t="s">
        <v>4087</v>
      </c>
      <c r="F1402" s="327" t="s">
        <v>926</v>
      </c>
      <c r="G1402" s="1073">
        <v>45466.30972222222</v>
      </c>
      <c r="H1402" s="30"/>
    </row>
    <row r="1403" spans="1:8" x14ac:dyDescent="0.25">
      <c r="A1403" s="30" t="s">
        <v>9576</v>
      </c>
      <c r="B1403" s="30" t="s">
        <v>923</v>
      </c>
      <c r="C1403" s="31" t="s">
        <v>9577</v>
      </c>
      <c r="D1403" s="31">
        <v>8531</v>
      </c>
      <c r="E1403" s="49" t="s">
        <v>4104</v>
      </c>
      <c r="F1403" s="327" t="s">
        <v>926</v>
      </c>
      <c r="G1403" s="1073">
        <v>45466.30972222222</v>
      </c>
      <c r="H1403" s="30"/>
    </row>
    <row r="1404" spans="1:8" x14ac:dyDescent="0.25">
      <c r="A1404" s="30" t="s">
        <v>9576</v>
      </c>
      <c r="B1404" s="30" t="s">
        <v>923</v>
      </c>
      <c r="C1404" s="31" t="s">
        <v>9577</v>
      </c>
      <c r="D1404" s="31">
        <v>8531</v>
      </c>
      <c r="E1404" s="49" t="s">
        <v>4121</v>
      </c>
      <c r="F1404" s="327" t="s">
        <v>926</v>
      </c>
      <c r="G1404" s="1073">
        <v>45466.30972222222</v>
      </c>
      <c r="H1404" s="30"/>
    </row>
    <row r="1405" spans="1:8" x14ac:dyDescent="0.25">
      <c r="A1405" s="30" t="s">
        <v>9576</v>
      </c>
      <c r="B1405" s="30" t="s">
        <v>923</v>
      </c>
      <c r="C1405" s="31" t="s">
        <v>9577</v>
      </c>
      <c r="D1405" s="31">
        <v>8531</v>
      </c>
      <c r="E1405" s="49" t="s">
        <v>4138</v>
      </c>
      <c r="F1405" s="327" t="s">
        <v>926</v>
      </c>
      <c r="G1405" s="1073">
        <v>45466.30972222222</v>
      </c>
      <c r="H1405" s="30"/>
    </row>
    <row r="1406" spans="1:8" x14ac:dyDescent="0.25">
      <c r="A1406" s="30" t="s">
        <v>9576</v>
      </c>
      <c r="B1406" s="30" t="s">
        <v>923</v>
      </c>
      <c r="C1406" s="31" t="s">
        <v>9577</v>
      </c>
      <c r="D1406" s="31">
        <v>8531</v>
      </c>
      <c r="E1406" s="49" t="s">
        <v>4155</v>
      </c>
      <c r="F1406" s="327" t="s">
        <v>926</v>
      </c>
      <c r="G1406" s="1073">
        <v>45466.30972222222</v>
      </c>
      <c r="H1406" s="30"/>
    </row>
    <row r="1407" spans="1:8" x14ac:dyDescent="0.25">
      <c r="A1407" s="30" t="s">
        <v>9576</v>
      </c>
      <c r="B1407" s="30" t="s">
        <v>923</v>
      </c>
      <c r="C1407" s="31" t="s">
        <v>9577</v>
      </c>
      <c r="D1407" s="31">
        <v>8531</v>
      </c>
      <c r="E1407" s="49" t="s">
        <v>4172</v>
      </c>
      <c r="F1407" s="327" t="s">
        <v>926</v>
      </c>
      <c r="G1407" s="1073">
        <v>45466.30972222222</v>
      </c>
      <c r="H1407" s="30"/>
    </row>
    <row r="1408" spans="1:8" x14ac:dyDescent="0.25">
      <c r="A1408" s="30" t="s">
        <v>9576</v>
      </c>
      <c r="B1408" s="30" t="s">
        <v>923</v>
      </c>
      <c r="C1408" s="31" t="s">
        <v>9577</v>
      </c>
      <c r="D1408" s="31">
        <v>8531</v>
      </c>
      <c r="E1408" s="49" t="s">
        <v>4189</v>
      </c>
      <c r="F1408" s="327" t="s">
        <v>926</v>
      </c>
      <c r="G1408" s="1073">
        <v>45466.30972222222</v>
      </c>
      <c r="H1408" s="30"/>
    </row>
    <row r="1409" spans="1:8" x14ac:dyDescent="0.25">
      <c r="A1409" s="30" t="s">
        <v>9576</v>
      </c>
      <c r="B1409" s="30" t="s">
        <v>923</v>
      </c>
      <c r="C1409" s="31" t="s">
        <v>9577</v>
      </c>
      <c r="D1409" s="31">
        <v>8531</v>
      </c>
      <c r="E1409" s="49" t="s">
        <v>4206</v>
      </c>
      <c r="F1409" s="327" t="s">
        <v>926</v>
      </c>
      <c r="G1409" s="1073">
        <v>45466.30972222222</v>
      </c>
      <c r="H1409" s="30"/>
    </row>
    <row r="1410" spans="1:8" x14ac:dyDescent="0.25">
      <c r="A1410" s="30" t="s">
        <v>9576</v>
      </c>
      <c r="B1410" s="30" t="s">
        <v>923</v>
      </c>
      <c r="C1410" s="31" t="s">
        <v>9577</v>
      </c>
      <c r="D1410" s="31">
        <v>8531</v>
      </c>
      <c r="E1410" s="49" t="s">
        <v>4223</v>
      </c>
      <c r="F1410" s="327" t="s">
        <v>926</v>
      </c>
      <c r="G1410" s="1073">
        <v>45466.30972222222</v>
      </c>
      <c r="H1410" s="30"/>
    </row>
    <row r="1411" spans="1:8" x14ac:dyDescent="0.25">
      <c r="A1411" s="30" t="s">
        <v>9576</v>
      </c>
      <c r="B1411" s="30" t="s">
        <v>923</v>
      </c>
      <c r="C1411" s="31" t="s">
        <v>9577</v>
      </c>
      <c r="D1411" s="31">
        <v>8531</v>
      </c>
      <c r="E1411" s="49" t="s">
        <v>4240</v>
      </c>
      <c r="F1411" s="327" t="s">
        <v>926</v>
      </c>
      <c r="G1411" s="1073">
        <v>45466.30972222222</v>
      </c>
      <c r="H1411" s="30"/>
    </row>
    <row r="1412" spans="1:8" x14ac:dyDescent="0.25">
      <c r="A1412" s="30" t="s">
        <v>9576</v>
      </c>
      <c r="B1412" s="30" t="s">
        <v>923</v>
      </c>
      <c r="C1412" s="31" t="s">
        <v>9577</v>
      </c>
      <c r="D1412" s="31">
        <v>8531</v>
      </c>
      <c r="E1412" s="49" t="s">
        <v>925</v>
      </c>
      <c r="F1412" s="327" t="s">
        <v>926</v>
      </c>
      <c r="G1412" s="1073">
        <v>45466.30972222222</v>
      </c>
      <c r="H1412" s="30"/>
    </row>
    <row r="1413" spans="1:8" x14ac:dyDescent="0.25">
      <c r="A1413" s="30" t="s">
        <v>9576</v>
      </c>
      <c r="B1413" s="30" t="s">
        <v>923</v>
      </c>
      <c r="C1413" s="31" t="s">
        <v>9577</v>
      </c>
      <c r="D1413" s="31">
        <v>8531</v>
      </c>
      <c r="E1413" s="49" t="s">
        <v>1201</v>
      </c>
      <c r="F1413" s="327" t="s">
        <v>926</v>
      </c>
      <c r="G1413" s="1073">
        <v>45466.30972222222</v>
      </c>
      <c r="H1413" s="30"/>
    </row>
    <row r="1414" spans="1:8" x14ac:dyDescent="0.25">
      <c r="A1414" s="30" t="s">
        <v>9576</v>
      </c>
      <c r="B1414" s="30" t="s">
        <v>923</v>
      </c>
      <c r="C1414" s="31" t="s">
        <v>9577</v>
      </c>
      <c r="D1414" s="31">
        <v>8531</v>
      </c>
      <c r="E1414" s="49" t="s">
        <v>4257</v>
      </c>
      <c r="F1414" s="327" t="s">
        <v>926</v>
      </c>
      <c r="G1414" s="1073">
        <v>45466.30972222222</v>
      </c>
      <c r="H1414" s="30"/>
    </row>
    <row r="1415" spans="1:8" x14ac:dyDescent="0.25">
      <c r="A1415" s="30" t="s">
        <v>9576</v>
      </c>
      <c r="B1415" s="30" t="s">
        <v>923</v>
      </c>
      <c r="C1415" s="31" t="s">
        <v>9577</v>
      </c>
      <c r="D1415" s="31">
        <v>8531</v>
      </c>
      <c r="E1415" s="49" t="s">
        <v>4274</v>
      </c>
      <c r="F1415" s="327" t="s">
        <v>926</v>
      </c>
      <c r="G1415" s="1073">
        <v>45466.30972222222</v>
      </c>
      <c r="H1415" s="30"/>
    </row>
    <row r="1416" spans="1:8" x14ac:dyDescent="0.25">
      <c r="A1416" s="30" t="s">
        <v>9576</v>
      </c>
      <c r="B1416" s="30" t="s">
        <v>923</v>
      </c>
      <c r="C1416" s="31" t="s">
        <v>9577</v>
      </c>
      <c r="D1416" s="31">
        <v>8531</v>
      </c>
      <c r="E1416" s="49" t="s">
        <v>4291</v>
      </c>
      <c r="F1416" s="327" t="s">
        <v>926</v>
      </c>
      <c r="G1416" s="1073">
        <v>45466.30972222222</v>
      </c>
      <c r="H1416" s="30"/>
    </row>
    <row r="1417" spans="1:8" x14ac:dyDescent="0.25">
      <c r="A1417" s="30" t="s">
        <v>9576</v>
      </c>
      <c r="B1417" s="30" t="s">
        <v>923</v>
      </c>
      <c r="C1417" s="31" t="s">
        <v>9577</v>
      </c>
      <c r="D1417" s="31">
        <v>8531</v>
      </c>
      <c r="E1417" s="49" t="s">
        <v>4308</v>
      </c>
      <c r="F1417" s="327" t="s">
        <v>926</v>
      </c>
      <c r="G1417" s="1073">
        <v>45466.30972222222</v>
      </c>
      <c r="H1417" s="30"/>
    </row>
    <row r="1418" spans="1:8" x14ac:dyDescent="0.25">
      <c r="A1418" s="30" t="s">
        <v>9576</v>
      </c>
      <c r="B1418" s="30" t="s">
        <v>923</v>
      </c>
      <c r="C1418" s="31" t="s">
        <v>9577</v>
      </c>
      <c r="D1418" s="31">
        <v>8531</v>
      </c>
      <c r="E1418" s="49" t="s">
        <v>4325</v>
      </c>
      <c r="F1418" s="327" t="s">
        <v>926</v>
      </c>
      <c r="G1418" s="1073">
        <v>45466.30972222222</v>
      </c>
      <c r="H1418" s="30"/>
    </row>
    <row r="1419" spans="1:8" x14ac:dyDescent="0.25">
      <c r="A1419" s="30" t="s">
        <v>9576</v>
      </c>
      <c r="B1419" s="30" t="s">
        <v>923</v>
      </c>
      <c r="C1419" s="31" t="s">
        <v>9577</v>
      </c>
      <c r="D1419" s="31">
        <v>8531</v>
      </c>
      <c r="E1419" s="49" t="s">
        <v>4342</v>
      </c>
      <c r="F1419" s="327" t="s">
        <v>926</v>
      </c>
      <c r="G1419" s="1073">
        <v>45466.30972222222</v>
      </c>
      <c r="H1419" s="30"/>
    </row>
    <row r="1420" spans="1:8" x14ac:dyDescent="0.25">
      <c r="A1420" s="30" t="s">
        <v>9576</v>
      </c>
      <c r="B1420" s="30" t="s">
        <v>923</v>
      </c>
      <c r="C1420" s="31" t="s">
        <v>9577</v>
      </c>
      <c r="D1420" s="31">
        <v>8531</v>
      </c>
      <c r="E1420" s="49" t="s">
        <v>4359</v>
      </c>
      <c r="F1420" s="327" t="s">
        <v>926</v>
      </c>
      <c r="G1420" s="1073">
        <v>45466.30972222222</v>
      </c>
      <c r="H1420" s="30"/>
    </row>
    <row r="1421" spans="1:8" x14ac:dyDescent="0.25">
      <c r="A1421" s="30" t="s">
        <v>9576</v>
      </c>
      <c r="B1421" s="30" t="s">
        <v>923</v>
      </c>
      <c r="C1421" s="31" t="s">
        <v>9577</v>
      </c>
      <c r="D1421" s="31">
        <v>8531</v>
      </c>
      <c r="E1421" s="49" t="s">
        <v>4376</v>
      </c>
      <c r="F1421" s="327" t="s">
        <v>926</v>
      </c>
      <c r="G1421" s="1073">
        <v>45466.30972222222</v>
      </c>
      <c r="H1421" s="30"/>
    </row>
    <row r="1422" spans="1:8" x14ac:dyDescent="0.25">
      <c r="A1422" s="30" t="s">
        <v>9576</v>
      </c>
      <c r="B1422" s="30" t="s">
        <v>923</v>
      </c>
      <c r="C1422" s="31" t="s">
        <v>9577</v>
      </c>
      <c r="D1422" s="31">
        <v>8531</v>
      </c>
      <c r="E1422" s="49" t="s">
        <v>4393</v>
      </c>
      <c r="F1422" s="327" t="s">
        <v>926</v>
      </c>
      <c r="G1422" s="1073">
        <v>45466.30972222222</v>
      </c>
      <c r="H1422" s="30"/>
    </row>
    <row r="1423" spans="1:8" x14ac:dyDescent="0.25">
      <c r="A1423" s="30" t="s">
        <v>9576</v>
      </c>
      <c r="B1423" s="30" t="s">
        <v>923</v>
      </c>
      <c r="C1423" s="31" t="s">
        <v>9577</v>
      </c>
      <c r="D1423" s="31">
        <v>8531</v>
      </c>
      <c r="E1423" s="49" t="s">
        <v>4410</v>
      </c>
      <c r="F1423" s="327" t="s">
        <v>926</v>
      </c>
      <c r="G1423" s="1073">
        <v>45466.30972222222</v>
      </c>
      <c r="H1423" s="30"/>
    </row>
    <row r="1424" spans="1:8" x14ac:dyDescent="0.25">
      <c r="A1424" s="30" t="s">
        <v>9576</v>
      </c>
      <c r="B1424" s="30" t="s">
        <v>923</v>
      </c>
      <c r="C1424" s="31" t="s">
        <v>9577</v>
      </c>
      <c r="D1424" s="31">
        <v>8531</v>
      </c>
      <c r="E1424" s="49" t="s">
        <v>1216</v>
      </c>
      <c r="F1424" s="327" t="s">
        <v>926</v>
      </c>
      <c r="G1424" s="1073">
        <v>45466.30972222222</v>
      </c>
      <c r="H1424" s="30"/>
    </row>
    <row r="1425" spans="1:8" x14ac:dyDescent="0.25">
      <c r="A1425" s="30" t="s">
        <v>9576</v>
      </c>
      <c r="B1425" s="30" t="s">
        <v>923</v>
      </c>
      <c r="C1425" s="31" t="s">
        <v>9577</v>
      </c>
      <c r="D1425" s="31">
        <v>8531</v>
      </c>
      <c r="E1425" s="49" t="s">
        <v>4427</v>
      </c>
      <c r="F1425" s="327" t="s">
        <v>926</v>
      </c>
      <c r="G1425" s="1073">
        <v>45466.30972222222</v>
      </c>
      <c r="H1425" s="30"/>
    </row>
    <row r="1426" spans="1:8" x14ac:dyDescent="0.25">
      <c r="A1426" s="30" t="s">
        <v>9576</v>
      </c>
      <c r="B1426" s="30" t="s">
        <v>923</v>
      </c>
      <c r="C1426" s="31" t="s">
        <v>9577</v>
      </c>
      <c r="D1426" s="31">
        <v>8531</v>
      </c>
      <c r="E1426" s="49" t="s">
        <v>4444</v>
      </c>
      <c r="F1426" s="327" t="s">
        <v>926</v>
      </c>
      <c r="G1426" s="1073">
        <v>45466.30972222222</v>
      </c>
      <c r="H1426" s="30"/>
    </row>
    <row r="1427" spans="1:8" x14ac:dyDescent="0.25">
      <c r="A1427" s="30" t="s">
        <v>9576</v>
      </c>
      <c r="B1427" s="30" t="s">
        <v>923</v>
      </c>
      <c r="C1427" s="31" t="s">
        <v>9577</v>
      </c>
      <c r="D1427" s="31">
        <v>8531</v>
      </c>
      <c r="E1427" s="49" t="s">
        <v>4461</v>
      </c>
      <c r="F1427" s="327" t="s">
        <v>926</v>
      </c>
      <c r="G1427" s="1073">
        <v>45466.30972222222</v>
      </c>
      <c r="H1427" s="30"/>
    </row>
    <row r="1428" spans="1:8" x14ac:dyDescent="0.25">
      <c r="A1428" s="30" t="s">
        <v>9576</v>
      </c>
      <c r="B1428" s="30" t="s">
        <v>923</v>
      </c>
      <c r="C1428" s="31" t="s">
        <v>9577</v>
      </c>
      <c r="D1428" s="31">
        <v>8531</v>
      </c>
      <c r="E1428" s="49" t="s">
        <v>4478</v>
      </c>
      <c r="F1428" s="327" t="s">
        <v>926</v>
      </c>
      <c r="G1428" s="1073">
        <v>45466.30972222222</v>
      </c>
      <c r="H1428" s="30"/>
    </row>
    <row r="1429" spans="1:8" x14ac:dyDescent="0.25">
      <c r="A1429" s="30" t="s">
        <v>9576</v>
      </c>
      <c r="B1429" s="30" t="s">
        <v>923</v>
      </c>
      <c r="C1429" s="31" t="s">
        <v>9577</v>
      </c>
      <c r="D1429" s="31">
        <v>8531</v>
      </c>
      <c r="E1429" s="49" t="s">
        <v>4495</v>
      </c>
      <c r="F1429" s="327" t="s">
        <v>926</v>
      </c>
      <c r="G1429" s="1073">
        <v>45466.30972222222</v>
      </c>
      <c r="H1429" s="30"/>
    </row>
    <row r="1430" spans="1:8" x14ac:dyDescent="0.25">
      <c r="A1430" s="30" t="s">
        <v>9576</v>
      </c>
      <c r="B1430" s="30" t="s">
        <v>923</v>
      </c>
      <c r="C1430" s="31" t="s">
        <v>9577</v>
      </c>
      <c r="D1430" s="31">
        <v>8531</v>
      </c>
      <c r="E1430" s="49" t="s">
        <v>4512</v>
      </c>
      <c r="F1430" s="327" t="s">
        <v>926</v>
      </c>
      <c r="G1430" s="1073">
        <v>45466.30972222222</v>
      </c>
      <c r="H1430" s="30"/>
    </row>
    <row r="1431" spans="1:8" x14ac:dyDescent="0.25">
      <c r="A1431" s="30" t="s">
        <v>9576</v>
      </c>
      <c r="B1431" s="30" t="s">
        <v>923</v>
      </c>
      <c r="C1431" s="31" t="s">
        <v>9577</v>
      </c>
      <c r="D1431" s="31">
        <v>8531</v>
      </c>
      <c r="E1431" s="49" t="s">
        <v>4529</v>
      </c>
      <c r="F1431" s="327" t="s">
        <v>926</v>
      </c>
      <c r="G1431" s="1073">
        <v>45466.30972222222</v>
      </c>
      <c r="H1431" s="30"/>
    </row>
    <row r="1432" spans="1:8" x14ac:dyDescent="0.25">
      <c r="A1432" s="30" t="s">
        <v>9576</v>
      </c>
      <c r="B1432" s="30" t="s">
        <v>923</v>
      </c>
      <c r="C1432" s="31" t="s">
        <v>9577</v>
      </c>
      <c r="D1432" s="31">
        <v>8531</v>
      </c>
      <c r="E1432" s="49" t="s">
        <v>4546</v>
      </c>
      <c r="F1432" s="327" t="s">
        <v>926</v>
      </c>
      <c r="G1432" s="1073">
        <v>45466.30972222222</v>
      </c>
      <c r="H1432" s="30"/>
    </row>
    <row r="1433" spans="1:8" x14ac:dyDescent="0.25">
      <c r="A1433" s="30" t="s">
        <v>9576</v>
      </c>
      <c r="B1433" s="30" t="s">
        <v>923</v>
      </c>
      <c r="C1433" s="31" t="s">
        <v>9577</v>
      </c>
      <c r="D1433" s="31">
        <v>8531</v>
      </c>
      <c r="E1433" s="49" t="s">
        <v>4563</v>
      </c>
      <c r="F1433" s="327" t="s">
        <v>926</v>
      </c>
      <c r="G1433" s="1073">
        <v>45466.30972222222</v>
      </c>
      <c r="H1433" s="30"/>
    </row>
    <row r="1434" spans="1:8" x14ac:dyDescent="0.25">
      <c r="A1434" s="30" t="s">
        <v>9576</v>
      </c>
      <c r="B1434" s="30" t="s">
        <v>923</v>
      </c>
      <c r="C1434" s="31" t="s">
        <v>9577</v>
      </c>
      <c r="D1434" s="31">
        <v>8531</v>
      </c>
      <c r="E1434" s="49" t="s">
        <v>4580</v>
      </c>
      <c r="F1434" s="327" t="s">
        <v>926</v>
      </c>
      <c r="G1434" s="1073">
        <v>45466.30972222222</v>
      </c>
      <c r="H1434" s="30"/>
    </row>
    <row r="1435" spans="1:8" x14ac:dyDescent="0.25">
      <c r="A1435" s="30" t="s">
        <v>9576</v>
      </c>
      <c r="B1435" s="30" t="s">
        <v>923</v>
      </c>
      <c r="C1435" s="31" t="s">
        <v>9577</v>
      </c>
      <c r="D1435" s="31">
        <v>8531</v>
      </c>
      <c r="E1435" s="49" t="s">
        <v>1233</v>
      </c>
      <c r="F1435" s="327" t="s">
        <v>926</v>
      </c>
      <c r="G1435" s="1073">
        <v>45466.30972222222</v>
      </c>
      <c r="H1435" s="30"/>
    </row>
    <row r="1436" spans="1:8" x14ac:dyDescent="0.25">
      <c r="A1436" s="30" t="s">
        <v>9576</v>
      </c>
      <c r="B1436" s="30" t="s">
        <v>923</v>
      </c>
      <c r="C1436" s="31" t="s">
        <v>9577</v>
      </c>
      <c r="D1436" s="31">
        <v>8531</v>
      </c>
      <c r="E1436" s="49" t="s">
        <v>4597</v>
      </c>
      <c r="F1436" s="327" t="s">
        <v>926</v>
      </c>
      <c r="G1436" s="1073">
        <v>45466.30972222222</v>
      </c>
      <c r="H1436" s="30"/>
    </row>
    <row r="1437" spans="1:8" x14ac:dyDescent="0.25">
      <c r="A1437" s="30" t="s">
        <v>9576</v>
      </c>
      <c r="B1437" s="30" t="s">
        <v>923</v>
      </c>
      <c r="C1437" s="31" t="s">
        <v>9577</v>
      </c>
      <c r="D1437" s="31">
        <v>8531</v>
      </c>
      <c r="E1437" s="49" t="s">
        <v>4614</v>
      </c>
      <c r="F1437" s="327" t="s">
        <v>926</v>
      </c>
      <c r="G1437" s="1073">
        <v>45466.30972222222</v>
      </c>
      <c r="H1437" s="30"/>
    </row>
    <row r="1438" spans="1:8" x14ac:dyDescent="0.25">
      <c r="A1438" s="30" t="s">
        <v>9576</v>
      </c>
      <c r="B1438" s="30" t="s">
        <v>923</v>
      </c>
      <c r="C1438" s="31" t="s">
        <v>9577</v>
      </c>
      <c r="D1438" s="31">
        <v>8531</v>
      </c>
      <c r="E1438" s="49" t="s">
        <v>4631</v>
      </c>
      <c r="F1438" s="327" t="s">
        <v>926</v>
      </c>
      <c r="G1438" s="1073">
        <v>45466.30972222222</v>
      </c>
      <c r="H1438" s="30"/>
    </row>
    <row r="1439" spans="1:8" x14ac:dyDescent="0.25">
      <c r="A1439" s="30" t="s">
        <v>9576</v>
      </c>
      <c r="B1439" s="30" t="s">
        <v>923</v>
      </c>
      <c r="C1439" s="31" t="s">
        <v>9577</v>
      </c>
      <c r="D1439" s="31">
        <v>8531</v>
      </c>
      <c r="E1439" s="49" t="s">
        <v>4648</v>
      </c>
      <c r="F1439" s="327" t="s">
        <v>926</v>
      </c>
      <c r="G1439" s="1073">
        <v>45466.30972222222</v>
      </c>
      <c r="H1439" s="30"/>
    </row>
    <row r="1440" spans="1:8" x14ac:dyDescent="0.25">
      <c r="A1440" s="30" t="s">
        <v>9576</v>
      </c>
      <c r="B1440" s="30" t="s">
        <v>923</v>
      </c>
      <c r="C1440" s="31" t="s">
        <v>9577</v>
      </c>
      <c r="D1440" s="31">
        <v>8531</v>
      </c>
      <c r="E1440" s="49" t="s">
        <v>4665</v>
      </c>
      <c r="F1440" s="327" t="s">
        <v>926</v>
      </c>
      <c r="G1440" s="1073">
        <v>45466.30972222222</v>
      </c>
      <c r="H1440" s="30"/>
    </row>
    <row r="1441" spans="1:8" x14ac:dyDescent="0.25">
      <c r="A1441" s="30" t="s">
        <v>9576</v>
      </c>
      <c r="B1441" s="30" t="s">
        <v>923</v>
      </c>
      <c r="C1441" s="31" t="s">
        <v>9577</v>
      </c>
      <c r="D1441" s="31">
        <v>8531</v>
      </c>
      <c r="E1441" s="49" t="s">
        <v>4682</v>
      </c>
      <c r="F1441" s="327" t="s">
        <v>926</v>
      </c>
      <c r="G1441" s="1073">
        <v>45466.30972222222</v>
      </c>
      <c r="H1441" s="30"/>
    </row>
    <row r="1442" spans="1:8" x14ac:dyDescent="0.25">
      <c r="A1442" s="30" t="s">
        <v>9576</v>
      </c>
      <c r="B1442" s="30" t="s">
        <v>923</v>
      </c>
      <c r="C1442" s="31" t="s">
        <v>9577</v>
      </c>
      <c r="D1442" s="31">
        <v>8531</v>
      </c>
      <c r="E1442" s="49" t="s">
        <v>4699</v>
      </c>
      <c r="F1442" s="327" t="s">
        <v>926</v>
      </c>
      <c r="G1442" s="1073">
        <v>45466.30972222222</v>
      </c>
      <c r="H1442" s="30"/>
    </row>
    <row r="1443" spans="1:8" x14ac:dyDescent="0.25">
      <c r="A1443" s="30" t="s">
        <v>9576</v>
      </c>
      <c r="B1443" s="30" t="s">
        <v>923</v>
      </c>
      <c r="C1443" s="31" t="s">
        <v>9577</v>
      </c>
      <c r="D1443" s="31">
        <v>8531</v>
      </c>
      <c r="E1443" s="49" t="s">
        <v>4716</v>
      </c>
      <c r="F1443" s="327" t="s">
        <v>926</v>
      </c>
      <c r="G1443" s="1073">
        <v>45466.30972222222</v>
      </c>
      <c r="H1443" s="30"/>
    </row>
    <row r="1444" spans="1:8" x14ac:dyDescent="0.25">
      <c r="A1444" s="30" t="s">
        <v>9576</v>
      </c>
      <c r="B1444" s="30" t="s">
        <v>923</v>
      </c>
      <c r="C1444" s="31" t="s">
        <v>9577</v>
      </c>
      <c r="D1444" s="31">
        <v>8531</v>
      </c>
      <c r="E1444" s="49" t="s">
        <v>4733</v>
      </c>
      <c r="F1444" s="327" t="s">
        <v>926</v>
      </c>
      <c r="G1444" s="1073">
        <v>45466.30972222222</v>
      </c>
      <c r="H1444" s="30"/>
    </row>
    <row r="1445" spans="1:8" x14ac:dyDescent="0.25">
      <c r="A1445" s="30" t="s">
        <v>9576</v>
      </c>
      <c r="B1445" s="30" t="s">
        <v>923</v>
      </c>
      <c r="C1445" s="31" t="s">
        <v>9577</v>
      </c>
      <c r="D1445" s="31">
        <v>8531</v>
      </c>
      <c r="E1445" s="49" t="s">
        <v>4750</v>
      </c>
      <c r="F1445" s="327" t="s">
        <v>926</v>
      </c>
      <c r="G1445" s="1073">
        <v>45466.30972222222</v>
      </c>
      <c r="H1445" s="30"/>
    </row>
    <row r="1446" spans="1:8" x14ac:dyDescent="0.25">
      <c r="A1446" s="30" t="s">
        <v>9576</v>
      </c>
      <c r="B1446" s="30" t="s">
        <v>923</v>
      </c>
      <c r="C1446" s="31" t="s">
        <v>9577</v>
      </c>
      <c r="D1446" s="31">
        <v>8531</v>
      </c>
      <c r="E1446" s="49" t="s">
        <v>1250</v>
      </c>
      <c r="F1446" s="327" t="s">
        <v>926</v>
      </c>
      <c r="G1446" s="1073">
        <v>45466.30972222222</v>
      </c>
      <c r="H1446" s="30"/>
    </row>
    <row r="1447" spans="1:8" x14ac:dyDescent="0.25">
      <c r="A1447" s="30" t="s">
        <v>9576</v>
      </c>
      <c r="B1447" s="30" t="s">
        <v>923</v>
      </c>
      <c r="C1447" s="31" t="s">
        <v>9577</v>
      </c>
      <c r="D1447" s="31">
        <v>8531</v>
      </c>
      <c r="E1447" s="49" t="s">
        <v>4767</v>
      </c>
      <c r="F1447" s="327" t="s">
        <v>926</v>
      </c>
      <c r="G1447" s="1073">
        <v>45466.30972222222</v>
      </c>
      <c r="H1447" s="30"/>
    </row>
    <row r="1448" spans="1:8" x14ac:dyDescent="0.25">
      <c r="A1448" s="30" t="s">
        <v>9576</v>
      </c>
      <c r="B1448" s="30" t="s">
        <v>923</v>
      </c>
      <c r="C1448" s="31" t="s">
        <v>9577</v>
      </c>
      <c r="D1448" s="31">
        <v>8531</v>
      </c>
      <c r="E1448" s="49" t="s">
        <v>4784</v>
      </c>
      <c r="F1448" s="327" t="s">
        <v>926</v>
      </c>
      <c r="G1448" s="1073">
        <v>45466.30972222222</v>
      </c>
      <c r="H1448" s="30"/>
    </row>
    <row r="1449" spans="1:8" x14ac:dyDescent="0.25">
      <c r="A1449" s="30" t="s">
        <v>9576</v>
      </c>
      <c r="B1449" s="30" t="s">
        <v>923</v>
      </c>
      <c r="C1449" s="31" t="s">
        <v>9577</v>
      </c>
      <c r="D1449" s="31">
        <v>8531</v>
      </c>
      <c r="E1449" s="49" t="s">
        <v>4801</v>
      </c>
      <c r="F1449" s="327" t="s">
        <v>926</v>
      </c>
      <c r="G1449" s="1073">
        <v>45466.30972222222</v>
      </c>
      <c r="H1449" s="30"/>
    </row>
    <row r="1450" spans="1:8" x14ac:dyDescent="0.25">
      <c r="A1450" s="30" t="s">
        <v>9576</v>
      </c>
      <c r="B1450" s="30" t="s">
        <v>923</v>
      </c>
      <c r="C1450" s="31" t="s">
        <v>9577</v>
      </c>
      <c r="D1450" s="31">
        <v>8531</v>
      </c>
      <c r="E1450" s="49" t="s">
        <v>4818</v>
      </c>
      <c r="F1450" s="327" t="s">
        <v>926</v>
      </c>
      <c r="G1450" s="1073">
        <v>45466.30972222222</v>
      </c>
      <c r="H1450" s="30"/>
    </row>
    <row r="1451" spans="1:8" x14ac:dyDescent="0.25">
      <c r="A1451" s="30" t="s">
        <v>9576</v>
      </c>
      <c r="B1451" s="30" t="s">
        <v>923</v>
      </c>
      <c r="C1451" s="31" t="s">
        <v>9577</v>
      </c>
      <c r="D1451" s="31">
        <v>8531</v>
      </c>
      <c r="E1451" s="49" t="s">
        <v>4835</v>
      </c>
      <c r="F1451" s="327" t="s">
        <v>926</v>
      </c>
      <c r="G1451" s="1073">
        <v>45466.30972222222</v>
      </c>
      <c r="H1451" s="30"/>
    </row>
    <row r="1452" spans="1:8" x14ac:dyDescent="0.25">
      <c r="A1452" s="30" t="s">
        <v>9576</v>
      </c>
      <c r="B1452" s="30" t="s">
        <v>923</v>
      </c>
      <c r="C1452" s="31" t="s">
        <v>9577</v>
      </c>
      <c r="D1452" s="31">
        <v>8531</v>
      </c>
      <c r="E1452" s="49" t="s">
        <v>4852</v>
      </c>
      <c r="F1452" s="327" t="s">
        <v>926</v>
      </c>
      <c r="G1452" s="1073">
        <v>45466.30972222222</v>
      </c>
      <c r="H1452" s="30"/>
    </row>
    <row r="1453" spans="1:8" x14ac:dyDescent="0.25">
      <c r="A1453" s="30" t="s">
        <v>9576</v>
      </c>
      <c r="B1453" s="30" t="s">
        <v>923</v>
      </c>
      <c r="C1453" s="31" t="s">
        <v>9577</v>
      </c>
      <c r="D1453" s="31">
        <v>8531</v>
      </c>
      <c r="E1453" s="49" t="s">
        <v>4869</v>
      </c>
      <c r="F1453" s="327" t="s">
        <v>926</v>
      </c>
      <c r="G1453" s="1073">
        <v>45466.30972222222</v>
      </c>
      <c r="H1453" s="30"/>
    </row>
    <row r="1454" spans="1:8" x14ac:dyDescent="0.25">
      <c r="A1454" s="30" t="s">
        <v>9576</v>
      </c>
      <c r="B1454" s="30" t="s">
        <v>923</v>
      </c>
      <c r="C1454" s="31" t="s">
        <v>9577</v>
      </c>
      <c r="D1454" s="31">
        <v>8531</v>
      </c>
      <c r="E1454" s="49" t="s">
        <v>4886</v>
      </c>
      <c r="F1454" s="327" t="s">
        <v>926</v>
      </c>
      <c r="G1454" s="1073">
        <v>45466.30972222222</v>
      </c>
      <c r="H1454" s="30"/>
    </row>
    <row r="1455" spans="1:8" x14ac:dyDescent="0.25">
      <c r="A1455" s="30" t="s">
        <v>9576</v>
      </c>
      <c r="B1455" s="30" t="s">
        <v>923</v>
      </c>
      <c r="C1455" s="31" t="s">
        <v>9577</v>
      </c>
      <c r="D1455" s="31">
        <v>8531</v>
      </c>
      <c r="E1455" s="49" t="s">
        <v>4903</v>
      </c>
      <c r="F1455" s="327" t="s">
        <v>926</v>
      </c>
      <c r="G1455" s="1073">
        <v>45466.30972222222</v>
      </c>
      <c r="H1455" s="30"/>
    </row>
    <row r="1456" spans="1:8" x14ac:dyDescent="0.25">
      <c r="A1456" s="30" t="s">
        <v>9576</v>
      </c>
      <c r="B1456" s="30" t="s">
        <v>923</v>
      </c>
      <c r="C1456" s="31" t="s">
        <v>9577</v>
      </c>
      <c r="D1456" s="31">
        <v>8531</v>
      </c>
      <c r="E1456" s="49" t="s">
        <v>4920</v>
      </c>
      <c r="F1456" s="327" t="s">
        <v>926</v>
      </c>
      <c r="G1456" s="1073">
        <v>45466.30972222222</v>
      </c>
      <c r="H1456" s="30"/>
    </row>
    <row r="1457" spans="1:8" x14ac:dyDescent="0.25">
      <c r="A1457" s="30" t="s">
        <v>9576</v>
      </c>
      <c r="B1457" s="30" t="s">
        <v>923</v>
      </c>
      <c r="C1457" s="31" t="s">
        <v>9577</v>
      </c>
      <c r="D1457" s="31">
        <v>8531</v>
      </c>
      <c r="E1457" s="49" t="s">
        <v>1267</v>
      </c>
      <c r="F1457" s="327" t="s">
        <v>926</v>
      </c>
      <c r="G1457" s="1073">
        <v>45466.30972222222</v>
      </c>
      <c r="H1457" s="30"/>
    </row>
    <row r="1458" spans="1:8" x14ac:dyDescent="0.25">
      <c r="A1458" s="30" t="s">
        <v>9576</v>
      </c>
      <c r="B1458" s="30" t="s">
        <v>923</v>
      </c>
      <c r="C1458" s="31" t="s">
        <v>9577</v>
      </c>
      <c r="D1458" s="31">
        <v>8531</v>
      </c>
      <c r="E1458" s="49" t="s">
        <v>4937</v>
      </c>
      <c r="F1458" s="327" t="s">
        <v>926</v>
      </c>
      <c r="G1458" s="1073">
        <v>45466.30972222222</v>
      </c>
      <c r="H1458" s="30"/>
    </row>
    <row r="1459" spans="1:8" x14ac:dyDescent="0.25">
      <c r="A1459" s="30" t="s">
        <v>9576</v>
      </c>
      <c r="B1459" s="30" t="s">
        <v>923</v>
      </c>
      <c r="C1459" s="31" t="s">
        <v>9577</v>
      </c>
      <c r="D1459" s="31">
        <v>8531</v>
      </c>
      <c r="E1459" s="49" t="s">
        <v>4954</v>
      </c>
      <c r="F1459" s="327" t="s">
        <v>926</v>
      </c>
      <c r="G1459" s="1073">
        <v>45466.30972222222</v>
      </c>
      <c r="H1459" s="30"/>
    </row>
    <row r="1460" spans="1:8" x14ac:dyDescent="0.25">
      <c r="A1460" s="30" t="s">
        <v>9576</v>
      </c>
      <c r="B1460" s="30" t="s">
        <v>923</v>
      </c>
      <c r="C1460" s="31" t="s">
        <v>9577</v>
      </c>
      <c r="D1460" s="31">
        <v>8531</v>
      </c>
      <c r="E1460" s="49" t="s">
        <v>4971</v>
      </c>
      <c r="F1460" s="327" t="s">
        <v>926</v>
      </c>
      <c r="G1460" s="1073">
        <v>45466.30972222222</v>
      </c>
      <c r="H1460" s="30"/>
    </row>
    <row r="1461" spans="1:8" x14ac:dyDescent="0.25">
      <c r="A1461" s="30" t="s">
        <v>9576</v>
      </c>
      <c r="B1461" s="30" t="s">
        <v>923</v>
      </c>
      <c r="C1461" s="31" t="s">
        <v>9577</v>
      </c>
      <c r="D1461" s="31">
        <v>8531</v>
      </c>
      <c r="E1461" s="49" t="s">
        <v>4988</v>
      </c>
      <c r="F1461" s="327" t="s">
        <v>926</v>
      </c>
      <c r="G1461" s="1073">
        <v>45466.30972222222</v>
      </c>
      <c r="H1461" s="30"/>
    </row>
    <row r="1462" spans="1:8" x14ac:dyDescent="0.25">
      <c r="A1462" s="30" t="s">
        <v>9576</v>
      </c>
      <c r="B1462" s="30" t="s">
        <v>923</v>
      </c>
      <c r="C1462" s="31" t="s">
        <v>9577</v>
      </c>
      <c r="D1462" s="31">
        <v>8531</v>
      </c>
      <c r="E1462" s="49" t="s">
        <v>5005</v>
      </c>
      <c r="F1462" s="327" t="s">
        <v>926</v>
      </c>
      <c r="G1462" s="1073">
        <v>45466.30972222222</v>
      </c>
      <c r="H1462" s="30"/>
    </row>
    <row r="1463" spans="1:8" x14ac:dyDescent="0.25">
      <c r="A1463" s="30" t="s">
        <v>9576</v>
      </c>
      <c r="B1463" s="30" t="s">
        <v>923</v>
      </c>
      <c r="C1463" s="31" t="s">
        <v>9577</v>
      </c>
      <c r="D1463" s="31">
        <v>8531</v>
      </c>
      <c r="E1463" s="49" t="s">
        <v>5022</v>
      </c>
      <c r="F1463" s="327" t="s">
        <v>926</v>
      </c>
      <c r="G1463" s="1073">
        <v>45466.30972222222</v>
      </c>
      <c r="H1463" s="30"/>
    </row>
    <row r="1464" spans="1:8" x14ac:dyDescent="0.25">
      <c r="A1464" s="30" t="s">
        <v>9576</v>
      </c>
      <c r="B1464" s="30" t="s">
        <v>923</v>
      </c>
      <c r="C1464" s="31" t="s">
        <v>9577</v>
      </c>
      <c r="D1464" s="31">
        <v>8531</v>
      </c>
      <c r="E1464" s="49" t="s">
        <v>5039</v>
      </c>
      <c r="F1464" s="327" t="s">
        <v>926</v>
      </c>
      <c r="G1464" s="1073">
        <v>45466.30972222222</v>
      </c>
      <c r="H1464" s="30"/>
    </row>
    <row r="1465" spans="1:8" x14ac:dyDescent="0.25">
      <c r="A1465" s="30" t="s">
        <v>9576</v>
      </c>
      <c r="B1465" s="30" t="s">
        <v>923</v>
      </c>
      <c r="C1465" s="31" t="s">
        <v>9577</v>
      </c>
      <c r="D1465" s="31">
        <v>8531</v>
      </c>
      <c r="E1465" s="49" t="s">
        <v>5056</v>
      </c>
      <c r="F1465" s="327" t="s">
        <v>926</v>
      </c>
      <c r="G1465" s="1073">
        <v>45466.30972222222</v>
      </c>
      <c r="H1465" s="30"/>
    </row>
    <row r="1466" spans="1:8" x14ac:dyDescent="0.25">
      <c r="A1466" s="30" t="s">
        <v>9576</v>
      </c>
      <c r="B1466" s="30" t="s">
        <v>923</v>
      </c>
      <c r="C1466" s="31" t="s">
        <v>9577</v>
      </c>
      <c r="D1466" s="31">
        <v>8531</v>
      </c>
      <c r="E1466" s="49" t="s">
        <v>5073</v>
      </c>
      <c r="F1466" s="327" t="s">
        <v>926</v>
      </c>
      <c r="G1466" s="1073">
        <v>45466.30972222222</v>
      </c>
      <c r="H1466" s="30"/>
    </row>
    <row r="1467" spans="1:8" x14ac:dyDescent="0.25">
      <c r="A1467" s="30" t="s">
        <v>9576</v>
      </c>
      <c r="B1467" s="30" t="s">
        <v>923</v>
      </c>
      <c r="C1467" s="31" t="s">
        <v>9577</v>
      </c>
      <c r="D1467" s="31">
        <v>8531</v>
      </c>
      <c r="E1467" s="49" t="s">
        <v>5090</v>
      </c>
      <c r="F1467" s="327" t="s">
        <v>926</v>
      </c>
      <c r="G1467" s="1073">
        <v>45466.30972222222</v>
      </c>
      <c r="H1467" s="30"/>
    </row>
    <row r="1468" spans="1:8" x14ac:dyDescent="0.25">
      <c r="A1468" s="30" t="s">
        <v>9576</v>
      </c>
      <c r="B1468" s="30" t="s">
        <v>923</v>
      </c>
      <c r="C1468" s="31" t="s">
        <v>9577</v>
      </c>
      <c r="D1468" s="31">
        <v>8531</v>
      </c>
      <c r="E1468" s="49" t="s">
        <v>1284</v>
      </c>
      <c r="F1468" s="327" t="s">
        <v>926</v>
      </c>
      <c r="G1468" s="1073">
        <v>45466.30972222222</v>
      </c>
      <c r="H1468" s="30"/>
    </row>
    <row r="1469" spans="1:8" x14ac:dyDescent="0.25">
      <c r="A1469" s="30" t="s">
        <v>9576</v>
      </c>
      <c r="B1469" s="30" t="s">
        <v>923</v>
      </c>
      <c r="C1469" s="31" t="s">
        <v>9577</v>
      </c>
      <c r="D1469" s="31">
        <v>8531</v>
      </c>
      <c r="E1469" s="49" t="s">
        <v>5107</v>
      </c>
      <c r="F1469" s="327" t="s">
        <v>926</v>
      </c>
      <c r="G1469" s="1073">
        <v>45466.30972222222</v>
      </c>
      <c r="H1469" s="30"/>
    </row>
    <row r="1470" spans="1:8" x14ac:dyDescent="0.25">
      <c r="A1470" s="30" t="s">
        <v>9576</v>
      </c>
      <c r="B1470" s="30" t="s">
        <v>923</v>
      </c>
      <c r="C1470" s="31" t="s">
        <v>9577</v>
      </c>
      <c r="D1470" s="31">
        <v>8531</v>
      </c>
      <c r="E1470" s="49" t="s">
        <v>5124</v>
      </c>
      <c r="F1470" s="327" t="s">
        <v>926</v>
      </c>
      <c r="G1470" s="1073">
        <v>45466.30972222222</v>
      </c>
      <c r="H1470" s="30"/>
    </row>
    <row r="1471" spans="1:8" x14ac:dyDescent="0.25">
      <c r="A1471" s="30" t="s">
        <v>9576</v>
      </c>
      <c r="B1471" s="30" t="s">
        <v>923</v>
      </c>
      <c r="C1471" s="31" t="s">
        <v>9577</v>
      </c>
      <c r="D1471" s="31">
        <v>8531</v>
      </c>
      <c r="E1471" s="49" t="s">
        <v>5141</v>
      </c>
      <c r="F1471" s="327" t="s">
        <v>926</v>
      </c>
      <c r="G1471" s="1073">
        <v>45466.30972222222</v>
      </c>
      <c r="H1471" s="30"/>
    </row>
    <row r="1472" spans="1:8" x14ac:dyDescent="0.25">
      <c r="A1472" s="30" t="s">
        <v>9576</v>
      </c>
      <c r="B1472" s="30" t="s">
        <v>923</v>
      </c>
      <c r="C1472" s="31" t="s">
        <v>9577</v>
      </c>
      <c r="D1472" s="31">
        <v>8531</v>
      </c>
      <c r="E1472" s="49" t="s">
        <v>5158</v>
      </c>
      <c r="F1472" s="327" t="s">
        <v>926</v>
      </c>
      <c r="G1472" s="1073">
        <v>45466.30972222222</v>
      </c>
      <c r="H1472" s="30"/>
    </row>
    <row r="1473" spans="1:8" x14ac:dyDescent="0.25">
      <c r="A1473" s="30" t="s">
        <v>9576</v>
      </c>
      <c r="B1473" s="30" t="s">
        <v>923</v>
      </c>
      <c r="C1473" s="31" t="s">
        <v>9577</v>
      </c>
      <c r="D1473" s="31">
        <v>8531</v>
      </c>
      <c r="E1473" s="49" t="s">
        <v>5175</v>
      </c>
      <c r="F1473" s="327" t="s">
        <v>926</v>
      </c>
      <c r="G1473" s="1073">
        <v>45466.30972222222</v>
      </c>
      <c r="H1473" s="30"/>
    </row>
    <row r="1474" spans="1:8" x14ac:dyDescent="0.25">
      <c r="A1474" s="30" t="s">
        <v>9576</v>
      </c>
      <c r="B1474" s="30" t="s">
        <v>923</v>
      </c>
      <c r="C1474" s="31" t="s">
        <v>9577</v>
      </c>
      <c r="D1474" s="31">
        <v>8531</v>
      </c>
      <c r="E1474" s="49" t="s">
        <v>5192</v>
      </c>
      <c r="F1474" s="327" t="s">
        <v>926</v>
      </c>
      <c r="G1474" s="1073">
        <v>45466.30972222222</v>
      </c>
      <c r="H1474" s="30"/>
    </row>
    <row r="1475" spans="1:8" x14ac:dyDescent="0.25">
      <c r="A1475" s="30" t="s">
        <v>9576</v>
      </c>
      <c r="B1475" s="30" t="s">
        <v>923</v>
      </c>
      <c r="C1475" s="31" t="s">
        <v>9577</v>
      </c>
      <c r="D1475" s="31">
        <v>8531</v>
      </c>
      <c r="E1475" s="49" t="s">
        <v>5209</v>
      </c>
      <c r="F1475" s="327" t="s">
        <v>926</v>
      </c>
      <c r="G1475" s="1073">
        <v>45466.30972222222</v>
      </c>
      <c r="H1475" s="30"/>
    </row>
    <row r="1476" spans="1:8" x14ac:dyDescent="0.25">
      <c r="A1476" s="30" t="s">
        <v>9576</v>
      </c>
      <c r="B1476" s="30" t="s">
        <v>923</v>
      </c>
      <c r="C1476" s="31" t="s">
        <v>9577</v>
      </c>
      <c r="D1476" s="31">
        <v>8531</v>
      </c>
      <c r="E1476" s="49" t="s">
        <v>5226</v>
      </c>
      <c r="F1476" s="327" t="s">
        <v>926</v>
      </c>
      <c r="G1476" s="1073">
        <v>45466.30972222222</v>
      </c>
      <c r="H1476" s="30"/>
    </row>
    <row r="1477" spans="1:8" x14ac:dyDescent="0.25">
      <c r="A1477" s="30" t="s">
        <v>9576</v>
      </c>
      <c r="B1477" s="30" t="s">
        <v>923</v>
      </c>
      <c r="C1477" s="31" t="s">
        <v>9577</v>
      </c>
      <c r="D1477" s="31">
        <v>8531</v>
      </c>
      <c r="E1477" s="49" t="s">
        <v>5243</v>
      </c>
      <c r="F1477" s="327" t="s">
        <v>926</v>
      </c>
      <c r="G1477" s="1073">
        <v>45466.30972222222</v>
      </c>
      <c r="H1477" s="30"/>
    </row>
    <row r="1478" spans="1:8" x14ac:dyDescent="0.25">
      <c r="A1478" s="30" t="s">
        <v>9576</v>
      </c>
      <c r="B1478" s="30" t="s">
        <v>923</v>
      </c>
      <c r="C1478" s="31" t="s">
        <v>9577</v>
      </c>
      <c r="D1478" s="31">
        <v>8531</v>
      </c>
      <c r="E1478" s="49" t="s">
        <v>5260</v>
      </c>
      <c r="F1478" s="327" t="s">
        <v>926</v>
      </c>
      <c r="G1478" s="1073">
        <v>45466.30972222222</v>
      </c>
      <c r="H1478" s="30"/>
    </row>
    <row r="1479" spans="1:8" x14ac:dyDescent="0.25">
      <c r="A1479" s="30" t="s">
        <v>9576</v>
      </c>
      <c r="B1479" s="30" t="s">
        <v>923</v>
      </c>
      <c r="C1479" s="31" t="s">
        <v>9577</v>
      </c>
      <c r="D1479" s="31">
        <v>8531</v>
      </c>
      <c r="E1479" s="49" t="s">
        <v>1301</v>
      </c>
      <c r="F1479" s="327" t="s">
        <v>926</v>
      </c>
      <c r="G1479" s="1073">
        <v>45466.30972222222</v>
      </c>
      <c r="H1479" s="30"/>
    </row>
    <row r="1480" spans="1:8" x14ac:dyDescent="0.25">
      <c r="A1480" s="30" t="s">
        <v>9576</v>
      </c>
      <c r="B1480" s="30" t="s">
        <v>923</v>
      </c>
      <c r="C1480" s="31" t="s">
        <v>9577</v>
      </c>
      <c r="D1480" s="31">
        <v>8531</v>
      </c>
      <c r="E1480" s="49" t="s">
        <v>5277</v>
      </c>
      <c r="F1480" s="327" t="s">
        <v>926</v>
      </c>
      <c r="G1480" s="1073">
        <v>45466.30972222222</v>
      </c>
      <c r="H1480" s="30"/>
    </row>
    <row r="1481" spans="1:8" x14ac:dyDescent="0.25">
      <c r="A1481" s="30" t="s">
        <v>9576</v>
      </c>
      <c r="B1481" s="30" t="s">
        <v>923</v>
      </c>
      <c r="C1481" s="31" t="s">
        <v>9577</v>
      </c>
      <c r="D1481" s="31">
        <v>8531</v>
      </c>
      <c r="E1481" s="49" t="s">
        <v>5294</v>
      </c>
      <c r="F1481" s="327" t="s">
        <v>926</v>
      </c>
      <c r="G1481" s="1073">
        <v>45466.30972222222</v>
      </c>
      <c r="H1481" s="30"/>
    </row>
    <row r="1482" spans="1:8" x14ac:dyDescent="0.25">
      <c r="A1482" s="30" t="s">
        <v>9576</v>
      </c>
      <c r="B1482" s="30" t="s">
        <v>923</v>
      </c>
      <c r="C1482" s="31" t="s">
        <v>9577</v>
      </c>
      <c r="D1482" s="31">
        <v>8531</v>
      </c>
      <c r="E1482" s="49" t="s">
        <v>5311</v>
      </c>
      <c r="F1482" s="327" t="s">
        <v>926</v>
      </c>
      <c r="G1482" s="1073">
        <v>45466.30972222222</v>
      </c>
      <c r="H1482" s="30"/>
    </row>
    <row r="1483" spans="1:8" x14ac:dyDescent="0.25">
      <c r="A1483" s="30" t="s">
        <v>9576</v>
      </c>
      <c r="B1483" s="30" t="s">
        <v>923</v>
      </c>
      <c r="C1483" s="31" t="s">
        <v>9577</v>
      </c>
      <c r="D1483" s="31">
        <v>8531</v>
      </c>
      <c r="E1483" s="49" t="s">
        <v>5328</v>
      </c>
      <c r="F1483" s="327" t="s">
        <v>926</v>
      </c>
      <c r="G1483" s="1073">
        <v>45466.30972222222</v>
      </c>
      <c r="H1483" s="30"/>
    </row>
    <row r="1484" spans="1:8" x14ac:dyDescent="0.25">
      <c r="A1484" s="30" t="s">
        <v>9576</v>
      </c>
      <c r="B1484" s="30" t="s">
        <v>923</v>
      </c>
      <c r="C1484" s="31" t="s">
        <v>9577</v>
      </c>
      <c r="D1484" s="31">
        <v>8531</v>
      </c>
      <c r="E1484" s="49" t="s">
        <v>5345</v>
      </c>
      <c r="F1484" s="327" t="s">
        <v>926</v>
      </c>
      <c r="G1484" s="1073">
        <v>45466.30972222222</v>
      </c>
      <c r="H1484" s="30"/>
    </row>
    <row r="1485" spans="1:8" x14ac:dyDescent="0.25">
      <c r="A1485" s="30" t="s">
        <v>9576</v>
      </c>
      <c r="B1485" s="30" t="s">
        <v>923</v>
      </c>
      <c r="C1485" s="31" t="s">
        <v>9577</v>
      </c>
      <c r="D1485" s="31">
        <v>8531</v>
      </c>
      <c r="E1485" s="49" t="s">
        <v>5362</v>
      </c>
      <c r="F1485" s="327" t="s">
        <v>926</v>
      </c>
      <c r="G1485" s="1073">
        <v>45466.30972222222</v>
      </c>
      <c r="H1485" s="30"/>
    </row>
    <row r="1486" spans="1:8" x14ac:dyDescent="0.25">
      <c r="A1486" s="30" t="s">
        <v>9576</v>
      </c>
      <c r="B1486" s="30" t="s">
        <v>923</v>
      </c>
      <c r="C1486" s="31" t="s">
        <v>9577</v>
      </c>
      <c r="D1486" s="31">
        <v>8531</v>
      </c>
      <c r="E1486" s="49" t="s">
        <v>5379</v>
      </c>
      <c r="F1486" s="327" t="s">
        <v>926</v>
      </c>
      <c r="G1486" s="1073">
        <v>45466.30972222222</v>
      </c>
      <c r="H1486" s="30"/>
    </row>
    <row r="1487" spans="1:8" x14ac:dyDescent="0.25">
      <c r="A1487" s="30" t="s">
        <v>9576</v>
      </c>
      <c r="B1487" s="30" t="s">
        <v>923</v>
      </c>
      <c r="C1487" s="31" t="s">
        <v>9577</v>
      </c>
      <c r="D1487" s="31">
        <v>8531</v>
      </c>
      <c r="E1487" s="49" t="s">
        <v>5396</v>
      </c>
      <c r="F1487" s="327" t="s">
        <v>926</v>
      </c>
      <c r="G1487" s="1073">
        <v>45466.30972222222</v>
      </c>
      <c r="H1487" s="30"/>
    </row>
    <row r="1488" spans="1:8" x14ac:dyDescent="0.25">
      <c r="A1488" s="30" t="s">
        <v>9576</v>
      </c>
      <c r="B1488" s="30" t="s">
        <v>923</v>
      </c>
      <c r="C1488" s="31" t="s">
        <v>9577</v>
      </c>
      <c r="D1488" s="31">
        <v>8531</v>
      </c>
      <c r="E1488" s="49" t="s">
        <v>5413</v>
      </c>
      <c r="F1488" s="327" t="s">
        <v>926</v>
      </c>
      <c r="G1488" s="1073">
        <v>45466.30972222222</v>
      </c>
      <c r="H1488" s="30"/>
    </row>
    <row r="1489" spans="1:8" x14ac:dyDescent="0.25">
      <c r="A1489" s="30" t="s">
        <v>9576</v>
      </c>
      <c r="B1489" s="30" t="s">
        <v>923</v>
      </c>
      <c r="C1489" s="31" t="s">
        <v>9577</v>
      </c>
      <c r="D1489" s="31">
        <v>8531</v>
      </c>
      <c r="E1489" s="49" t="s">
        <v>5430</v>
      </c>
      <c r="F1489" s="327" t="s">
        <v>926</v>
      </c>
      <c r="G1489" s="1073">
        <v>45466.30972222222</v>
      </c>
      <c r="H1489" s="30"/>
    </row>
    <row r="1490" spans="1:8" x14ac:dyDescent="0.25">
      <c r="A1490" s="30" t="s">
        <v>9576</v>
      </c>
      <c r="B1490" s="30" t="s">
        <v>923</v>
      </c>
      <c r="C1490" s="31" t="s">
        <v>9577</v>
      </c>
      <c r="D1490" s="31">
        <v>8531</v>
      </c>
      <c r="E1490" s="49" t="s">
        <v>1318</v>
      </c>
      <c r="F1490" s="327" t="s">
        <v>926</v>
      </c>
      <c r="G1490" s="1073">
        <v>45466.30972222222</v>
      </c>
      <c r="H1490" s="30"/>
    </row>
    <row r="1491" spans="1:8" x14ac:dyDescent="0.25">
      <c r="A1491" s="30" t="s">
        <v>9576</v>
      </c>
      <c r="B1491" s="30" t="s">
        <v>923</v>
      </c>
      <c r="C1491" s="31" t="s">
        <v>9577</v>
      </c>
      <c r="D1491" s="31">
        <v>8531</v>
      </c>
      <c r="E1491" s="49" t="s">
        <v>5447</v>
      </c>
      <c r="F1491" s="327" t="s">
        <v>926</v>
      </c>
      <c r="G1491" s="1073">
        <v>45466.30972222222</v>
      </c>
      <c r="H1491" s="30"/>
    </row>
    <row r="1492" spans="1:8" x14ac:dyDescent="0.25">
      <c r="A1492" s="30" t="s">
        <v>9576</v>
      </c>
      <c r="B1492" s="30" t="s">
        <v>923</v>
      </c>
      <c r="C1492" s="31" t="s">
        <v>9577</v>
      </c>
      <c r="D1492" s="31">
        <v>8531</v>
      </c>
      <c r="E1492" s="49" t="s">
        <v>5464</v>
      </c>
      <c r="F1492" s="327" t="s">
        <v>926</v>
      </c>
      <c r="G1492" s="1073">
        <v>45466.30972222222</v>
      </c>
      <c r="H1492" s="30"/>
    </row>
    <row r="1493" spans="1:8" x14ac:dyDescent="0.25">
      <c r="A1493" s="30" t="s">
        <v>9576</v>
      </c>
      <c r="B1493" s="30" t="s">
        <v>923</v>
      </c>
      <c r="C1493" s="31" t="s">
        <v>9577</v>
      </c>
      <c r="D1493" s="31">
        <v>8531</v>
      </c>
      <c r="E1493" s="49" t="s">
        <v>5481</v>
      </c>
      <c r="F1493" s="327" t="s">
        <v>926</v>
      </c>
      <c r="G1493" s="1073">
        <v>45466.30972222222</v>
      </c>
      <c r="H1493" s="30"/>
    </row>
    <row r="1494" spans="1:8" x14ac:dyDescent="0.25">
      <c r="A1494" s="30" t="s">
        <v>9576</v>
      </c>
      <c r="B1494" s="30" t="s">
        <v>923</v>
      </c>
      <c r="C1494" s="31" t="s">
        <v>9577</v>
      </c>
      <c r="D1494" s="31">
        <v>8531</v>
      </c>
      <c r="E1494" s="49" t="s">
        <v>5498</v>
      </c>
      <c r="F1494" s="327" t="s">
        <v>926</v>
      </c>
      <c r="G1494" s="1073">
        <v>45466.30972222222</v>
      </c>
      <c r="H1494" s="30"/>
    </row>
    <row r="1495" spans="1:8" x14ac:dyDescent="0.25">
      <c r="A1495" s="30" t="s">
        <v>9576</v>
      </c>
      <c r="B1495" s="30" t="s">
        <v>923</v>
      </c>
      <c r="C1495" s="31" t="s">
        <v>9577</v>
      </c>
      <c r="D1495" s="31">
        <v>8531</v>
      </c>
      <c r="E1495" s="49" t="s">
        <v>5515</v>
      </c>
      <c r="F1495" s="327" t="s">
        <v>926</v>
      </c>
      <c r="G1495" s="1073">
        <v>45466.30972222222</v>
      </c>
      <c r="H1495" s="30"/>
    </row>
    <row r="1496" spans="1:8" x14ac:dyDescent="0.25">
      <c r="A1496" s="30" t="s">
        <v>9576</v>
      </c>
      <c r="B1496" s="30" t="s">
        <v>923</v>
      </c>
      <c r="C1496" s="31" t="s">
        <v>9577</v>
      </c>
      <c r="D1496" s="31">
        <v>8531</v>
      </c>
      <c r="E1496" s="49" t="s">
        <v>5532</v>
      </c>
      <c r="F1496" s="327" t="s">
        <v>926</v>
      </c>
      <c r="G1496" s="1073">
        <v>45466.30972222222</v>
      </c>
      <c r="H1496" s="30"/>
    </row>
    <row r="1497" spans="1:8" x14ac:dyDescent="0.25">
      <c r="A1497" s="30" t="s">
        <v>9576</v>
      </c>
      <c r="B1497" s="30" t="s">
        <v>923</v>
      </c>
      <c r="C1497" s="31" t="s">
        <v>9577</v>
      </c>
      <c r="D1497" s="31">
        <v>8531</v>
      </c>
      <c r="E1497" s="49" t="s">
        <v>5549</v>
      </c>
      <c r="F1497" s="327" t="s">
        <v>926</v>
      </c>
      <c r="G1497" s="1073">
        <v>45466.30972222222</v>
      </c>
      <c r="H1497" s="30"/>
    </row>
    <row r="1498" spans="1:8" x14ac:dyDescent="0.25">
      <c r="A1498" s="30" t="s">
        <v>9576</v>
      </c>
      <c r="B1498" s="30" t="s">
        <v>923</v>
      </c>
      <c r="C1498" s="31" t="s">
        <v>9577</v>
      </c>
      <c r="D1498" s="31">
        <v>8531</v>
      </c>
      <c r="E1498" s="49" t="s">
        <v>5566</v>
      </c>
      <c r="F1498" s="327" t="s">
        <v>926</v>
      </c>
      <c r="G1498" s="1073">
        <v>45466.30972222222</v>
      </c>
      <c r="H1498" s="30"/>
    </row>
    <row r="1499" spans="1:8" x14ac:dyDescent="0.25">
      <c r="A1499" s="30" t="s">
        <v>9576</v>
      </c>
      <c r="B1499" s="30" t="s">
        <v>923</v>
      </c>
      <c r="C1499" s="31" t="s">
        <v>9577</v>
      </c>
      <c r="D1499" s="31">
        <v>8531</v>
      </c>
      <c r="E1499" s="49" t="s">
        <v>5583</v>
      </c>
      <c r="F1499" s="327" t="s">
        <v>926</v>
      </c>
      <c r="G1499" s="1073">
        <v>45466.30972222222</v>
      </c>
      <c r="H1499" s="30"/>
    </row>
    <row r="1500" spans="1:8" x14ac:dyDescent="0.25">
      <c r="A1500" s="30" t="s">
        <v>9576</v>
      </c>
      <c r="B1500" s="30" t="s">
        <v>923</v>
      </c>
      <c r="C1500" s="31" t="s">
        <v>9577</v>
      </c>
      <c r="D1500" s="31">
        <v>8531</v>
      </c>
      <c r="E1500" s="49" t="s">
        <v>5600</v>
      </c>
      <c r="F1500" s="327" t="s">
        <v>926</v>
      </c>
      <c r="G1500" s="1073">
        <v>45466.30972222222</v>
      </c>
      <c r="H1500" s="30"/>
    </row>
    <row r="1501" spans="1:8" x14ac:dyDescent="0.25">
      <c r="A1501" s="30" t="s">
        <v>9576</v>
      </c>
      <c r="B1501" s="30" t="s">
        <v>923</v>
      </c>
      <c r="C1501" s="31" t="s">
        <v>9577</v>
      </c>
      <c r="D1501" s="31">
        <v>8531</v>
      </c>
      <c r="E1501" s="49" t="s">
        <v>1335</v>
      </c>
      <c r="F1501" s="327" t="s">
        <v>926</v>
      </c>
      <c r="G1501" s="1073">
        <v>45466.30972222222</v>
      </c>
      <c r="H1501" s="30"/>
    </row>
    <row r="1502" spans="1:8" x14ac:dyDescent="0.25">
      <c r="A1502" s="30" t="s">
        <v>9576</v>
      </c>
      <c r="B1502" s="30" t="s">
        <v>923</v>
      </c>
      <c r="C1502" s="31" t="s">
        <v>9577</v>
      </c>
      <c r="D1502" s="31">
        <v>8531</v>
      </c>
      <c r="E1502" s="49" t="s">
        <v>5617</v>
      </c>
      <c r="F1502" s="327" t="s">
        <v>926</v>
      </c>
      <c r="G1502" s="1073">
        <v>45466.30972222222</v>
      </c>
      <c r="H1502" s="30"/>
    </row>
    <row r="1503" spans="1:8" x14ac:dyDescent="0.25">
      <c r="A1503" s="30" t="s">
        <v>9576</v>
      </c>
      <c r="B1503" s="30" t="s">
        <v>923</v>
      </c>
      <c r="C1503" s="31" t="s">
        <v>9577</v>
      </c>
      <c r="D1503" s="31">
        <v>8531</v>
      </c>
      <c r="E1503" s="49" t="s">
        <v>5634</v>
      </c>
      <c r="F1503" s="327" t="s">
        <v>926</v>
      </c>
      <c r="G1503" s="1073">
        <v>45466.30972222222</v>
      </c>
      <c r="H1503" s="30"/>
    </row>
    <row r="1504" spans="1:8" x14ac:dyDescent="0.25">
      <c r="A1504" s="30" t="s">
        <v>9576</v>
      </c>
      <c r="B1504" s="30" t="s">
        <v>923</v>
      </c>
      <c r="C1504" s="31" t="s">
        <v>9577</v>
      </c>
      <c r="D1504" s="31">
        <v>8531</v>
      </c>
      <c r="E1504" s="49" t="s">
        <v>5651</v>
      </c>
      <c r="F1504" s="327" t="s">
        <v>926</v>
      </c>
      <c r="G1504" s="1073">
        <v>45466.30972222222</v>
      </c>
      <c r="H1504" s="30"/>
    </row>
    <row r="1505" spans="1:8" x14ac:dyDescent="0.25">
      <c r="A1505" s="30" t="s">
        <v>9576</v>
      </c>
      <c r="B1505" s="30" t="s">
        <v>923</v>
      </c>
      <c r="C1505" s="31" t="s">
        <v>9577</v>
      </c>
      <c r="D1505" s="31">
        <v>8531</v>
      </c>
      <c r="E1505" s="49" t="s">
        <v>5668</v>
      </c>
      <c r="F1505" s="327" t="s">
        <v>926</v>
      </c>
      <c r="G1505" s="1073">
        <v>45466.30972222222</v>
      </c>
      <c r="H1505" s="30"/>
    </row>
    <row r="1506" spans="1:8" x14ac:dyDescent="0.25">
      <c r="A1506" s="30" t="s">
        <v>9576</v>
      </c>
      <c r="B1506" s="30" t="s">
        <v>923</v>
      </c>
      <c r="C1506" s="31" t="s">
        <v>9577</v>
      </c>
      <c r="D1506" s="31">
        <v>8531</v>
      </c>
      <c r="E1506" s="49" t="s">
        <v>5685</v>
      </c>
      <c r="F1506" s="327" t="s">
        <v>926</v>
      </c>
      <c r="G1506" s="1073">
        <v>45466.30972222222</v>
      </c>
      <c r="H1506" s="30"/>
    </row>
    <row r="1507" spans="1:8" x14ac:dyDescent="0.25">
      <c r="A1507" s="30" t="s">
        <v>9576</v>
      </c>
      <c r="B1507" s="30" t="s">
        <v>923</v>
      </c>
      <c r="C1507" s="31" t="s">
        <v>9577</v>
      </c>
      <c r="D1507" s="31">
        <v>8531</v>
      </c>
      <c r="E1507" s="49" t="s">
        <v>5702</v>
      </c>
      <c r="F1507" s="327" t="s">
        <v>926</v>
      </c>
      <c r="G1507" s="1073">
        <v>45466.30972222222</v>
      </c>
      <c r="H1507" s="30"/>
    </row>
    <row r="1508" spans="1:8" x14ac:dyDescent="0.25">
      <c r="A1508" s="30" t="s">
        <v>9576</v>
      </c>
      <c r="B1508" s="30" t="s">
        <v>923</v>
      </c>
      <c r="C1508" s="31" t="s">
        <v>9577</v>
      </c>
      <c r="D1508" s="31">
        <v>8531</v>
      </c>
      <c r="E1508" s="49" t="s">
        <v>5719</v>
      </c>
      <c r="F1508" s="327" t="s">
        <v>926</v>
      </c>
      <c r="G1508" s="1073">
        <v>45466.30972222222</v>
      </c>
      <c r="H1508" s="30"/>
    </row>
    <row r="1509" spans="1:8" x14ac:dyDescent="0.25">
      <c r="A1509" s="30" t="s">
        <v>9576</v>
      </c>
      <c r="B1509" s="30" t="s">
        <v>923</v>
      </c>
      <c r="C1509" s="31" t="s">
        <v>9577</v>
      </c>
      <c r="D1509" s="31">
        <v>8531</v>
      </c>
      <c r="E1509" s="49" t="s">
        <v>5736</v>
      </c>
      <c r="F1509" s="327" t="s">
        <v>926</v>
      </c>
      <c r="G1509" s="1073">
        <v>45466.30972222222</v>
      </c>
      <c r="H1509" s="30"/>
    </row>
    <row r="1510" spans="1:8" x14ac:dyDescent="0.25">
      <c r="A1510" s="30" t="s">
        <v>9576</v>
      </c>
      <c r="B1510" s="30" t="s">
        <v>923</v>
      </c>
      <c r="C1510" s="31" t="s">
        <v>9577</v>
      </c>
      <c r="D1510" s="31">
        <v>8531</v>
      </c>
      <c r="E1510" s="49" t="s">
        <v>5753</v>
      </c>
      <c r="F1510" s="327" t="s">
        <v>926</v>
      </c>
      <c r="G1510" s="1073">
        <v>45466.30972222222</v>
      </c>
      <c r="H1510" s="30"/>
    </row>
    <row r="1511" spans="1:8" x14ac:dyDescent="0.25">
      <c r="A1511" s="30" t="s">
        <v>9576</v>
      </c>
      <c r="B1511" s="30" t="s">
        <v>923</v>
      </c>
      <c r="C1511" s="31" t="s">
        <v>9577</v>
      </c>
      <c r="D1511" s="31">
        <v>8531</v>
      </c>
      <c r="E1511" s="49" t="s">
        <v>5770</v>
      </c>
      <c r="F1511" s="327" t="s">
        <v>926</v>
      </c>
      <c r="G1511" s="1073">
        <v>45466.30972222222</v>
      </c>
      <c r="H1511" s="30"/>
    </row>
    <row r="1512" spans="1:8" x14ac:dyDescent="0.25">
      <c r="A1512" s="30" t="s">
        <v>9576</v>
      </c>
      <c r="B1512" s="30" t="s">
        <v>923</v>
      </c>
      <c r="C1512" s="31" t="s">
        <v>9577</v>
      </c>
      <c r="D1512" s="31">
        <v>8531</v>
      </c>
      <c r="E1512" s="49" t="s">
        <v>1352</v>
      </c>
      <c r="F1512" s="327" t="s">
        <v>926</v>
      </c>
      <c r="G1512" s="1073">
        <v>45466.30972222222</v>
      </c>
      <c r="H1512" s="30"/>
    </row>
    <row r="1513" spans="1:8" x14ac:dyDescent="0.25">
      <c r="A1513" s="30" t="s">
        <v>9576</v>
      </c>
      <c r="B1513" s="30" t="s">
        <v>923</v>
      </c>
      <c r="C1513" s="31" t="s">
        <v>9577</v>
      </c>
      <c r="D1513" s="31">
        <v>8531</v>
      </c>
      <c r="E1513" s="49" t="s">
        <v>5787</v>
      </c>
      <c r="F1513" s="327" t="s">
        <v>926</v>
      </c>
      <c r="G1513" s="1073">
        <v>45466.30972222222</v>
      </c>
      <c r="H1513" s="30"/>
    </row>
    <row r="1514" spans="1:8" x14ac:dyDescent="0.25">
      <c r="A1514" s="30" t="s">
        <v>9576</v>
      </c>
      <c r="B1514" s="30" t="s">
        <v>923</v>
      </c>
      <c r="C1514" s="31" t="s">
        <v>9577</v>
      </c>
      <c r="D1514" s="31">
        <v>8531</v>
      </c>
      <c r="E1514" s="49" t="s">
        <v>5804</v>
      </c>
      <c r="F1514" s="327" t="s">
        <v>926</v>
      </c>
      <c r="G1514" s="1073">
        <v>45466.30972222222</v>
      </c>
      <c r="H1514" s="30"/>
    </row>
    <row r="1515" spans="1:8" x14ac:dyDescent="0.25">
      <c r="A1515" s="30" t="s">
        <v>9576</v>
      </c>
      <c r="B1515" s="30" t="s">
        <v>923</v>
      </c>
      <c r="C1515" s="31" t="s">
        <v>9577</v>
      </c>
      <c r="D1515" s="31">
        <v>8531</v>
      </c>
      <c r="E1515" s="49" t="s">
        <v>5821</v>
      </c>
      <c r="F1515" s="327" t="s">
        <v>926</v>
      </c>
      <c r="G1515" s="1073">
        <v>45466.30972222222</v>
      </c>
      <c r="H1515" s="30"/>
    </row>
    <row r="1516" spans="1:8" x14ac:dyDescent="0.25">
      <c r="A1516" s="30" t="s">
        <v>9576</v>
      </c>
      <c r="B1516" s="30" t="s">
        <v>923</v>
      </c>
      <c r="C1516" s="31" t="s">
        <v>9577</v>
      </c>
      <c r="D1516" s="31">
        <v>8531</v>
      </c>
      <c r="E1516" s="49" t="s">
        <v>5838</v>
      </c>
      <c r="F1516" s="327" t="s">
        <v>926</v>
      </c>
      <c r="G1516" s="1073">
        <v>45466.30972222222</v>
      </c>
      <c r="H1516" s="30"/>
    </row>
    <row r="1517" spans="1:8" x14ac:dyDescent="0.25">
      <c r="A1517" s="30" t="s">
        <v>9576</v>
      </c>
      <c r="B1517" s="30" t="s">
        <v>923</v>
      </c>
      <c r="C1517" s="31" t="s">
        <v>9577</v>
      </c>
      <c r="D1517" s="31">
        <v>8531</v>
      </c>
      <c r="E1517" s="49" t="s">
        <v>5855</v>
      </c>
      <c r="F1517" s="327" t="s">
        <v>926</v>
      </c>
      <c r="G1517" s="1073">
        <v>45466.30972222222</v>
      </c>
      <c r="H1517" s="30"/>
    </row>
    <row r="1518" spans="1:8" x14ac:dyDescent="0.25">
      <c r="A1518" s="30" t="s">
        <v>9576</v>
      </c>
      <c r="B1518" s="30" t="s">
        <v>923</v>
      </c>
      <c r="C1518" s="31" t="s">
        <v>9577</v>
      </c>
      <c r="D1518" s="31">
        <v>8531</v>
      </c>
      <c r="E1518" s="49" t="s">
        <v>5872</v>
      </c>
      <c r="F1518" s="327" t="s">
        <v>926</v>
      </c>
      <c r="G1518" s="1073">
        <v>45466.30972222222</v>
      </c>
      <c r="H1518" s="30"/>
    </row>
    <row r="1519" spans="1:8" x14ac:dyDescent="0.25">
      <c r="A1519" s="30" t="s">
        <v>9576</v>
      </c>
      <c r="B1519" s="30" t="s">
        <v>923</v>
      </c>
      <c r="C1519" s="31" t="s">
        <v>9577</v>
      </c>
      <c r="D1519" s="31">
        <v>8531</v>
      </c>
      <c r="E1519" s="49" t="s">
        <v>5889</v>
      </c>
      <c r="F1519" s="327" t="s">
        <v>926</v>
      </c>
      <c r="G1519" s="1073">
        <v>45466.30972222222</v>
      </c>
      <c r="H1519" s="30"/>
    </row>
    <row r="1520" spans="1:8" x14ac:dyDescent="0.25">
      <c r="A1520" s="30" t="s">
        <v>9576</v>
      </c>
      <c r="B1520" s="30" t="s">
        <v>923</v>
      </c>
      <c r="C1520" s="31" t="s">
        <v>9577</v>
      </c>
      <c r="D1520" s="31">
        <v>8531</v>
      </c>
      <c r="E1520" s="49" t="s">
        <v>5906</v>
      </c>
      <c r="F1520" s="327" t="s">
        <v>926</v>
      </c>
      <c r="G1520" s="1073">
        <v>45466.30972222222</v>
      </c>
      <c r="H1520" s="30"/>
    </row>
    <row r="1521" spans="1:8" x14ac:dyDescent="0.25">
      <c r="A1521" s="30" t="s">
        <v>9576</v>
      </c>
      <c r="B1521" s="30" t="s">
        <v>923</v>
      </c>
      <c r="C1521" s="31" t="s">
        <v>9577</v>
      </c>
      <c r="D1521" s="31">
        <v>8531</v>
      </c>
      <c r="E1521" s="49" t="s">
        <v>5923</v>
      </c>
      <c r="F1521" s="327" t="s">
        <v>926</v>
      </c>
      <c r="G1521" s="1073">
        <v>45466.30972222222</v>
      </c>
      <c r="H1521" s="30"/>
    </row>
    <row r="1522" spans="1:8" x14ac:dyDescent="0.25">
      <c r="A1522" s="30" t="s">
        <v>9576</v>
      </c>
      <c r="B1522" s="30" t="s">
        <v>923</v>
      </c>
      <c r="C1522" s="31" t="s">
        <v>9577</v>
      </c>
      <c r="D1522" s="31">
        <v>8531</v>
      </c>
      <c r="E1522" s="49" t="s">
        <v>5940</v>
      </c>
      <c r="F1522" s="327" t="s">
        <v>926</v>
      </c>
      <c r="G1522" s="1073">
        <v>45466.30972222222</v>
      </c>
      <c r="H1522" s="30"/>
    </row>
    <row r="1523" spans="1:8" x14ac:dyDescent="0.25">
      <c r="A1523" s="30" t="s">
        <v>9576</v>
      </c>
      <c r="B1523" s="30" t="s">
        <v>923</v>
      </c>
      <c r="C1523" s="31" t="s">
        <v>9577</v>
      </c>
      <c r="D1523" s="31">
        <v>8531</v>
      </c>
      <c r="E1523" s="49" t="s">
        <v>945</v>
      </c>
      <c r="F1523" s="327" t="s">
        <v>926</v>
      </c>
      <c r="G1523" s="1073">
        <v>45466.30972222222</v>
      </c>
      <c r="H1523" s="30"/>
    </row>
    <row r="1524" spans="1:8" x14ac:dyDescent="0.25">
      <c r="A1524" s="30" t="s">
        <v>9576</v>
      </c>
      <c r="B1524" s="30" t="s">
        <v>923</v>
      </c>
      <c r="C1524" s="31" t="s">
        <v>9577</v>
      </c>
      <c r="D1524" s="31">
        <v>8531</v>
      </c>
      <c r="E1524" s="49" t="s">
        <v>1369</v>
      </c>
      <c r="F1524" s="327" t="s">
        <v>926</v>
      </c>
      <c r="G1524" s="1073">
        <v>45466.30972222222</v>
      </c>
      <c r="H1524" s="30"/>
    </row>
    <row r="1525" spans="1:8" x14ac:dyDescent="0.25">
      <c r="A1525" s="30" t="s">
        <v>9576</v>
      </c>
      <c r="B1525" s="30" t="s">
        <v>923</v>
      </c>
      <c r="C1525" s="31" t="s">
        <v>9577</v>
      </c>
      <c r="D1525" s="31">
        <v>8531</v>
      </c>
      <c r="E1525" s="49" t="s">
        <v>5957</v>
      </c>
      <c r="F1525" s="327" t="s">
        <v>926</v>
      </c>
      <c r="G1525" s="1073">
        <v>45466.30972222222</v>
      </c>
      <c r="H1525" s="30"/>
    </row>
    <row r="1526" spans="1:8" x14ac:dyDescent="0.25">
      <c r="A1526" s="30" t="s">
        <v>9576</v>
      </c>
      <c r="B1526" s="30" t="s">
        <v>923</v>
      </c>
      <c r="C1526" s="31" t="s">
        <v>9577</v>
      </c>
      <c r="D1526" s="31">
        <v>8531</v>
      </c>
      <c r="E1526" s="49" t="s">
        <v>5974</v>
      </c>
      <c r="F1526" s="327" t="s">
        <v>926</v>
      </c>
      <c r="G1526" s="1073">
        <v>45466.30972222222</v>
      </c>
      <c r="H1526" s="30"/>
    </row>
    <row r="1527" spans="1:8" x14ac:dyDescent="0.25">
      <c r="A1527" s="30" t="s">
        <v>9576</v>
      </c>
      <c r="B1527" s="30" t="s">
        <v>923</v>
      </c>
      <c r="C1527" s="31" t="s">
        <v>9577</v>
      </c>
      <c r="D1527" s="31">
        <v>8531</v>
      </c>
      <c r="E1527" s="49" t="s">
        <v>5991</v>
      </c>
      <c r="F1527" s="327" t="s">
        <v>926</v>
      </c>
      <c r="G1527" s="1073">
        <v>45466.30972222222</v>
      </c>
      <c r="H1527" s="30"/>
    </row>
    <row r="1528" spans="1:8" x14ac:dyDescent="0.25">
      <c r="A1528" s="30" t="s">
        <v>9576</v>
      </c>
      <c r="B1528" s="30" t="s">
        <v>923</v>
      </c>
      <c r="C1528" s="31" t="s">
        <v>9577</v>
      </c>
      <c r="D1528" s="31">
        <v>8531</v>
      </c>
      <c r="E1528" s="49" t="s">
        <v>6008</v>
      </c>
      <c r="F1528" s="327" t="s">
        <v>926</v>
      </c>
      <c r="G1528" s="1073">
        <v>45466.30972222222</v>
      </c>
      <c r="H1528" s="30"/>
    </row>
    <row r="1529" spans="1:8" x14ac:dyDescent="0.25">
      <c r="A1529" s="30" t="s">
        <v>9576</v>
      </c>
      <c r="B1529" s="30" t="s">
        <v>923</v>
      </c>
      <c r="C1529" s="31" t="s">
        <v>9577</v>
      </c>
      <c r="D1529" s="31">
        <v>8531</v>
      </c>
      <c r="E1529" s="49" t="s">
        <v>6025</v>
      </c>
      <c r="F1529" s="327" t="s">
        <v>926</v>
      </c>
      <c r="G1529" s="1073">
        <v>45466.30972222222</v>
      </c>
      <c r="H1529" s="30"/>
    </row>
    <row r="1530" spans="1:8" x14ac:dyDescent="0.25">
      <c r="A1530" s="30" t="s">
        <v>9576</v>
      </c>
      <c r="B1530" s="30" t="s">
        <v>923</v>
      </c>
      <c r="C1530" s="31" t="s">
        <v>9577</v>
      </c>
      <c r="D1530" s="31">
        <v>8531</v>
      </c>
      <c r="E1530" s="49" t="s">
        <v>6042</v>
      </c>
      <c r="F1530" s="327" t="s">
        <v>926</v>
      </c>
      <c r="G1530" s="1073">
        <v>45466.30972222222</v>
      </c>
      <c r="H1530" s="30"/>
    </row>
    <row r="1531" spans="1:8" x14ac:dyDescent="0.25">
      <c r="A1531" s="30" t="s">
        <v>9576</v>
      </c>
      <c r="B1531" s="30" t="s">
        <v>923</v>
      </c>
      <c r="C1531" s="31" t="s">
        <v>9577</v>
      </c>
      <c r="D1531" s="31">
        <v>8531</v>
      </c>
      <c r="E1531" s="49" t="s">
        <v>6059</v>
      </c>
      <c r="F1531" s="327" t="s">
        <v>926</v>
      </c>
      <c r="G1531" s="1073">
        <v>45466.30972222222</v>
      </c>
      <c r="H1531" s="30"/>
    </row>
    <row r="1532" spans="1:8" x14ac:dyDescent="0.25">
      <c r="A1532" s="30" t="s">
        <v>9576</v>
      </c>
      <c r="B1532" s="30" t="s">
        <v>923</v>
      </c>
      <c r="C1532" s="31" t="s">
        <v>9577</v>
      </c>
      <c r="D1532" s="31">
        <v>8531</v>
      </c>
      <c r="E1532" s="49" t="s">
        <v>6076</v>
      </c>
      <c r="F1532" s="327" t="s">
        <v>926</v>
      </c>
      <c r="G1532" s="1073">
        <v>45466.30972222222</v>
      </c>
      <c r="H1532" s="30"/>
    </row>
    <row r="1533" spans="1:8" x14ac:dyDescent="0.25">
      <c r="A1533" s="30" t="s">
        <v>9576</v>
      </c>
      <c r="B1533" s="30" t="s">
        <v>923</v>
      </c>
      <c r="C1533" s="31" t="s">
        <v>9577</v>
      </c>
      <c r="D1533" s="31">
        <v>8531</v>
      </c>
      <c r="E1533" s="49" t="s">
        <v>6093</v>
      </c>
      <c r="F1533" s="327" t="s">
        <v>926</v>
      </c>
      <c r="G1533" s="1073">
        <v>45466.30972222222</v>
      </c>
      <c r="H1533" s="30"/>
    </row>
    <row r="1534" spans="1:8" x14ac:dyDescent="0.25">
      <c r="A1534" s="30" t="s">
        <v>9576</v>
      </c>
      <c r="B1534" s="30" t="s">
        <v>923</v>
      </c>
      <c r="C1534" s="31" t="s">
        <v>9577</v>
      </c>
      <c r="D1534" s="31">
        <v>8531</v>
      </c>
      <c r="E1534" s="49" t="s">
        <v>6110</v>
      </c>
      <c r="F1534" s="327" t="s">
        <v>926</v>
      </c>
      <c r="G1534" s="1073">
        <v>45466.30972222222</v>
      </c>
      <c r="H1534" s="30"/>
    </row>
    <row r="1535" spans="1:8" x14ac:dyDescent="0.25">
      <c r="A1535" s="30" t="s">
        <v>9576</v>
      </c>
      <c r="B1535" s="30" t="s">
        <v>923</v>
      </c>
      <c r="C1535" s="31" t="s">
        <v>9577</v>
      </c>
      <c r="D1535" s="31">
        <v>8531</v>
      </c>
      <c r="E1535" s="49" t="s">
        <v>1386</v>
      </c>
      <c r="F1535" s="327" t="s">
        <v>926</v>
      </c>
      <c r="G1535" s="1073">
        <v>45466.30972222222</v>
      </c>
      <c r="H1535" s="30"/>
    </row>
    <row r="1536" spans="1:8" x14ac:dyDescent="0.25">
      <c r="A1536" s="30" t="s">
        <v>9576</v>
      </c>
      <c r="B1536" s="30" t="s">
        <v>923</v>
      </c>
      <c r="C1536" s="31" t="s">
        <v>9577</v>
      </c>
      <c r="D1536" s="31">
        <v>8531</v>
      </c>
      <c r="E1536" s="49" t="s">
        <v>6127</v>
      </c>
      <c r="F1536" s="327" t="s">
        <v>926</v>
      </c>
      <c r="G1536" s="1073">
        <v>45466.30972222222</v>
      </c>
      <c r="H1536" s="30"/>
    </row>
    <row r="1537" spans="1:8" x14ac:dyDescent="0.25">
      <c r="A1537" s="30" t="s">
        <v>9576</v>
      </c>
      <c r="B1537" s="30" t="s">
        <v>923</v>
      </c>
      <c r="C1537" s="31" t="s">
        <v>9577</v>
      </c>
      <c r="D1537" s="31">
        <v>8531</v>
      </c>
      <c r="E1537" s="49" t="s">
        <v>6144</v>
      </c>
      <c r="F1537" s="327" t="s">
        <v>926</v>
      </c>
      <c r="G1537" s="1073">
        <v>45466.30972222222</v>
      </c>
      <c r="H1537" s="30"/>
    </row>
    <row r="1538" spans="1:8" x14ac:dyDescent="0.25">
      <c r="A1538" s="30" t="s">
        <v>9576</v>
      </c>
      <c r="B1538" s="30" t="s">
        <v>923</v>
      </c>
      <c r="C1538" s="31" t="s">
        <v>9577</v>
      </c>
      <c r="D1538" s="31">
        <v>8531</v>
      </c>
      <c r="E1538" s="49" t="s">
        <v>6161</v>
      </c>
      <c r="F1538" s="327" t="s">
        <v>926</v>
      </c>
      <c r="G1538" s="1073">
        <v>45466.30972222222</v>
      </c>
      <c r="H1538" s="30"/>
    </row>
    <row r="1539" spans="1:8" x14ac:dyDescent="0.25">
      <c r="A1539" s="30" t="s">
        <v>9576</v>
      </c>
      <c r="B1539" s="30" t="s">
        <v>923</v>
      </c>
      <c r="C1539" s="31" t="s">
        <v>9577</v>
      </c>
      <c r="D1539" s="31">
        <v>8531</v>
      </c>
      <c r="E1539" s="49" t="s">
        <v>6178</v>
      </c>
      <c r="F1539" s="327" t="s">
        <v>926</v>
      </c>
      <c r="G1539" s="1073">
        <v>45466.30972222222</v>
      </c>
      <c r="H1539" s="30"/>
    </row>
    <row r="1540" spans="1:8" x14ac:dyDescent="0.25">
      <c r="A1540" s="30" t="s">
        <v>9576</v>
      </c>
      <c r="B1540" s="30" t="s">
        <v>923</v>
      </c>
      <c r="C1540" s="31" t="s">
        <v>9577</v>
      </c>
      <c r="D1540" s="31">
        <v>8531</v>
      </c>
      <c r="E1540" s="49" t="s">
        <v>6195</v>
      </c>
      <c r="F1540" s="327" t="s">
        <v>926</v>
      </c>
      <c r="G1540" s="1073">
        <v>45466.30972222222</v>
      </c>
      <c r="H1540" s="30"/>
    </row>
    <row r="1541" spans="1:8" x14ac:dyDescent="0.25">
      <c r="A1541" s="30" t="s">
        <v>9576</v>
      </c>
      <c r="B1541" s="30" t="s">
        <v>923</v>
      </c>
      <c r="C1541" s="31" t="s">
        <v>9577</v>
      </c>
      <c r="D1541" s="31">
        <v>8531</v>
      </c>
      <c r="E1541" s="49" t="s">
        <v>6212</v>
      </c>
      <c r="F1541" s="327" t="s">
        <v>926</v>
      </c>
      <c r="G1541" s="1073">
        <v>45466.30972222222</v>
      </c>
      <c r="H1541" s="30"/>
    </row>
    <row r="1542" spans="1:8" x14ac:dyDescent="0.25">
      <c r="A1542" s="30" t="s">
        <v>9576</v>
      </c>
      <c r="B1542" s="30" t="s">
        <v>923</v>
      </c>
      <c r="C1542" s="31" t="s">
        <v>9577</v>
      </c>
      <c r="D1542" s="31">
        <v>8531</v>
      </c>
      <c r="E1542" s="49" t="s">
        <v>6229</v>
      </c>
      <c r="F1542" s="327" t="s">
        <v>926</v>
      </c>
      <c r="G1542" s="1073">
        <v>45466.30972222222</v>
      </c>
      <c r="H1542" s="30"/>
    </row>
    <row r="1543" spans="1:8" x14ac:dyDescent="0.25">
      <c r="A1543" s="30" t="s">
        <v>9576</v>
      </c>
      <c r="B1543" s="30" t="s">
        <v>923</v>
      </c>
      <c r="C1543" s="31" t="s">
        <v>9577</v>
      </c>
      <c r="D1543" s="31">
        <v>8531</v>
      </c>
      <c r="E1543" s="49" t="s">
        <v>6246</v>
      </c>
      <c r="F1543" s="327" t="s">
        <v>926</v>
      </c>
      <c r="G1543" s="1073">
        <v>45466.30972222222</v>
      </c>
      <c r="H1543" s="30"/>
    </row>
    <row r="1544" spans="1:8" x14ac:dyDescent="0.25">
      <c r="A1544" s="30" t="s">
        <v>9576</v>
      </c>
      <c r="B1544" s="30" t="s">
        <v>923</v>
      </c>
      <c r="C1544" s="31" t="s">
        <v>9577</v>
      </c>
      <c r="D1544" s="31">
        <v>8531</v>
      </c>
      <c r="E1544" s="49" t="s">
        <v>6263</v>
      </c>
      <c r="F1544" s="327" t="s">
        <v>926</v>
      </c>
      <c r="G1544" s="1073">
        <v>45466.30972222222</v>
      </c>
      <c r="H1544" s="30"/>
    </row>
    <row r="1545" spans="1:8" x14ac:dyDescent="0.25">
      <c r="A1545" s="30" t="s">
        <v>9576</v>
      </c>
      <c r="B1545" s="30" t="s">
        <v>923</v>
      </c>
      <c r="C1545" s="31" t="s">
        <v>9577</v>
      </c>
      <c r="D1545" s="31">
        <v>8531</v>
      </c>
      <c r="E1545" s="49" t="s">
        <v>6280</v>
      </c>
      <c r="F1545" s="327" t="s">
        <v>926</v>
      </c>
      <c r="G1545" s="1073">
        <v>45466.30972222222</v>
      </c>
      <c r="H1545" s="30"/>
    </row>
    <row r="1546" spans="1:8" x14ac:dyDescent="0.25">
      <c r="A1546" s="30" t="s">
        <v>9576</v>
      </c>
      <c r="B1546" s="30" t="s">
        <v>923</v>
      </c>
      <c r="C1546" s="31" t="s">
        <v>9577</v>
      </c>
      <c r="D1546" s="31">
        <v>8531</v>
      </c>
      <c r="E1546" s="49" t="s">
        <v>1403</v>
      </c>
      <c r="F1546" s="327" t="s">
        <v>926</v>
      </c>
      <c r="G1546" s="1073">
        <v>45466.30972222222</v>
      </c>
      <c r="H1546" s="30"/>
    </row>
    <row r="1547" spans="1:8" x14ac:dyDescent="0.25">
      <c r="A1547" s="30" t="s">
        <v>9576</v>
      </c>
      <c r="B1547" s="30" t="s">
        <v>923</v>
      </c>
      <c r="C1547" s="31" t="s">
        <v>9577</v>
      </c>
      <c r="D1547" s="31">
        <v>8531</v>
      </c>
      <c r="E1547" s="49" t="s">
        <v>6297</v>
      </c>
      <c r="F1547" s="327" t="s">
        <v>926</v>
      </c>
      <c r="G1547" s="1073">
        <v>45466.30972222222</v>
      </c>
      <c r="H1547" s="30"/>
    </row>
    <row r="1548" spans="1:8" x14ac:dyDescent="0.25">
      <c r="A1548" s="30" t="s">
        <v>9576</v>
      </c>
      <c r="B1548" s="30" t="s">
        <v>923</v>
      </c>
      <c r="C1548" s="31" t="s">
        <v>9577</v>
      </c>
      <c r="D1548" s="31">
        <v>8531</v>
      </c>
      <c r="E1548" s="49" t="s">
        <v>6314</v>
      </c>
      <c r="F1548" s="327" t="s">
        <v>926</v>
      </c>
      <c r="G1548" s="1073">
        <v>45466.30972222222</v>
      </c>
      <c r="H1548" s="30"/>
    </row>
    <row r="1549" spans="1:8" x14ac:dyDescent="0.25">
      <c r="A1549" s="30" t="s">
        <v>9576</v>
      </c>
      <c r="B1549" s="30" t="s">
        <v>923</v>
      </c>
      <c r="C1549" s="31" t="s">
        <v>9577</v>
      </c>
      <c r="D1549" s="31">
        <v>8531</v>
      </c>
      <c r="E1549" s="49" t="s">
        <v>6331</v>
      </c>
      <c r="F1549" s="327" t="s">
        <v>926</v>
      </c>
      <c r="G1549" s="1073">
        <v>45466.30972222222</v>
      </c>
      <c r="H1549" s="30"/>
    </row>
    <row r="1550" spans="1:8" x14ac:dyDescent="0.25">
      <c r="A1550" s="30" t="s">
        <v>9576</v>
      </c>
      <c r="B1550" s="30" t="s">
        <v>923</v>
      </c>
      <c r="C1550" s="31" t="s">
        <v>9577</v>
      </c>
      <c r="D1550" s="31">
        <v>8531</v>
      </c>
      <c r="E1550" s="49" t="s">
        <v>6348</v>
      </c>
      <c r="F1550" s="327" t="s">
        <v>926</v>
      </c>
      <c r="G1550" s="1073">
        <v>45466.30972222222</v>
      </c>
      <c r="H1550" s="30"/>
    </row>
    <row r="1551" spans="1:8" x14ac:dyDescent="0.25">
      <c r="A1551" s="30" t="s">
        <v>9576</v>
      </c>
      <c r="B1551" s="30" t="s">
        <v>923</v>
      </c>
      <c r="C1551" s="31" t="s">
        <v>9577</v>
      </c>
      <c r="D1551" s="31">
        <v>8531</v>
      </c>
      <c r="E1551" s="49" t="s">
        <v>6365</v>
      </c>
      <c r="F1551" s="327" t="s">
        <v>926</v>
      </c>
      <c r="G1551" s="1073">
        <v>45466.30972222222</v>
      </c>
      <c r="H1551" s="30"/>
    </row>
    <row r="1552" spans="1:8" x14ac:dyDescent="0.25">
      <c r="A1552" s="30" t="s">
        <v>9576</v>
      </c>
      <c r="B1552" s="30" t="s">
        <v>923</v>
      </c>
      <c r="C1552" s="31" t="s">
        <v>9577</v>
      </c>
      <c r="D1552" s="31">
        <v>8531</v>
      </c>
      <c r="E1552" s="49" t="s">
        <v>6382</v>
      </c>
      <c r="F1552" s="327" t="s">
        <v>926</v>
      </c>
      <c r="G1552" s="1073">
        <v>45466.30972222222</v>
      </c>
      <c r="H1552" s="30"/>
    </row>
    <row r="1553" spans="1:8" x14ac:dyDescent="0.25">
      <c r="A1553" s="30" t="s">
        <v>9576</v>
      </c>
      <c r="B1553" s="30" t="s">
        <v>923</v>
      </c>
      <c r="C1553" s="31" t="s">
        <v>9577</v>
      </c>
      <c r="D1553" s="31">
        <v>8531</v>
      </c>
      <c r="E1553" s="49" t="s">
        <v>6399</v>
      </c>
      <c r="F1553" s="327" t="s">
        <v>926</v>
      </c>
      <c r="G1553" s="1073">
        <v>45466.30972222222</v>
      </c>
      <c r="H1553" s="30"/>
    </row>
    <row r="1554" spans="1:8" x14ac:dyDescent="0.25">
      <c r="A1554" s="30" t="s">
        <v>9576</v>
      </c>
      <c r="B1554" s="30" t="s">
        <v>923</v>
      </c>
      <c r="C1554" s="31" t="s">
        <v>9577</v>
      </c>
      <c r="D1554" s="31">
        <v>8531</v>
      </c>
      <c r="E1554" s="49" t="s">
        <v>6416</v>
      </c>
      <c r="F1554" s="327" t="s">
        <v>926</v>
      </c>
      <c r="G1554" s="1073">
        <v>45466.30972222222</v>
      </c>
      <c r="H1554" s="30"/>
    </row>
    <row r="1555" spans="1:8" x14ac:dyDescent="0.25">
      <c r="A1555" s="30" t="s">
        <v>9576</v>
      </c>
      <c r="B1555" s="30" t="s">
        <v>923</v>
      </c>
      <c r="C1555" s="31" t="s">
        <v>9577</v>
      </c>
      <c r="D1555" s="31">
        <v>8531</v>
      </c>
      <c r="E1555" s="49" t="s">
        <v>6433</v>
      </c>
      <c r="F1555" s="327" t="s">
        <v>926</v>
      </c>
      <c r="G1555" s="1073">
        <v>45466.30972222222</v>
      </c>
      <c r="H1555" s="30"/>
    </row>
    <row r="1556" spans="1:8" x14ac:dyDescent="0.25">
      <c r="A1556" s="30" t="s">
        <v>9576</v>
      </c>
      <c r="B1556" s="30" t="s">
        <v>923</v>
      </c>
      <c r="C1556" s="31" t="s">
        <v>9577</v>
      </c>
      <c r="D1556" s="31">
        <v>8531</v>
      </c>
      <c r="E1556" s="49" t="s">
        <v>6450</v>
      </c>
      <c r="F1556" s="327" t="s">
        <v>926</v>
      </c>
      <c r="G1556" s="1073">
        <v>45466.30972222222</v>
      </c>
      <c r="H1556" s="30"/>
    </row>
    <row r="1557" spans="1:8" x14ac:dyDescent="0.25">
      <c r="A1557" s="30" t="s">
        <v>9576</v>
      </c>
      <c r="B1557" s="30" t="s">
        <v>923</v>
      </c>
      <c r="C1557" s="31" t="s">
        <v>9577</v>
      </c>
      <c r="D1557" s="31">
        <v>8531</v>
      </c>
      <c r="E1557" s="49" t="s">
        <v>1420</v>
      </c>
      <c r="F1557" s="327" t="s">
        <v>926</v>
      </c>
      <c r="G1557" s="1073">
        <v>45466.30972222222</v>
      </c>
      <c r="H1557" s="30"/>
    </row>
    <row r="1558" spans="1:8" x14ac:dyDescent="0.25">
      <c r="A1558" s="30" t="s">
        <v>9576</v>
      </c>
      <c r="B1558" s="30" t="s">
        <v>923</v>
      </c>
      <c r="C1558" s="31" t="s">
        <v>9577</v>
      </c>
      <c r="D1558" s="31">
        <v>8531</v>
      </c>
      <c r="E1558" s="49" t="s">
        <v>6467</v>
      </c>
      <c r="F1558" s="327" t="s">
        <v>926</v>
      </c>
      <c r="G1558" s="1073">
        <v>45466.30972222222</v>
      </c>
      <c r="H1558" s="30"/>
    </row>
    <row r="1559" spans="1:8" x14ac:dyDescent="0.25">
      <c r="A1559" s="30" t="s">
        <v>9576</v>
      </c>
      <c r="B1559" s="30" t="s">
        <v>923</v>
      </c>
      <c r="C1559" s="31" t="s">
        <v>9577</v>
      </c>
      <c r="D1559" s="31">
        <v>8531</v>
      </c>
      <c r="E1559" s="49" t="s">
        <v>6484</v>
      </c>
      <c r="F1559" s="327" t="s">
        <v>926</v>
      </c>
      <c r="G1559" s="1073">
        <v>45466.30972222222</v>
      </c>
      <c r="H1559" s="30"/>
    </row>
    <row r="1560" spans="1:8" x14ac:dyDescent="0.25">
      <c r="A1560" s="30" t="s">
        <v>9576</v>
      </c>
      <c r="B1560" s="30" t="s">
        <v>923</v>
      </c>
      <c r="C1560" s="31" t="s">
        <v>9577</v>
      </c>
      <c r="D1560" s="31">
        <v>8531</v>
      </c>
      <c r="E1560" s="49" t="s">
        <v>6501</v>
      </c>
      <c r="F1560" s="327" t="s">
        <v>926</v>
      </c>
      <c r="G1560" s="1073">
        <v>45466.30972222222</v>
      </c>
      <c r="H1560" s="30"/>
    </row>
    <row r="1561" spans="1:8" x14ac:dyDescent="0.25">
      <c r="A1561" s="30" t="s">
        <v>9576</v>
      </c>
      <c r="B1561" s="30" t="s">
        <v>923</v>
      </c>
      <c r="C1561" s="31" t="s">
        <v>9577</v>
      </c>
      <c r="D1561" s="31">
        <v>8531</v>
      </c>
      <c r="E1561" s="49" t="s">
        <v>6518</v>
      </c>
      <c r="F1561" s="327" t="s">
        <v>926</v>
      </c>
      <c r="G1561" s="1073">
        <v>45466.30972222222</v>
      </c>
      <c r="H1561" s="30"/>
    </row>
    <row r="1562" spans="1:8" x14ac:dyDescent="0.25">
      <c r="A1562" s="30" t="s">
        <v>9576</v>
      </c>
      <c r="B1562" s="30" t="s">
        <v>923</v>
      </c>
      <c r="C1562" s="31" t="s">
        <v>9577</v>
      </c>
      <c r="D1562" s="31">
        <v>8531</v>
      </c>
      <c r="E1562" s="49" t="s">
        <v>6535</v>
      </c>
      <c r="F1562" s="327" t="s">
        <v>926</v>
      </c>
      <c r="G1562" s="1073">
        <v>45466.30972222222</v>
      </c>
      <c r="H1562" s="30"/>
    </row>
    <row r="1563" spans="1:8" x14ac:dyDescent="0.25">
      <c r="A1563" s="30" t="s">
        <v>9576</v>
      </c>
      <c r="B1563" s="30" t="s">
        <v>923</v>
      </c>
      <c r="C1563" s="31" t="s">
        <v>9577</v>
      </c>
      <c r="D1563" s="31">
        <v>8531</v>
      </c>
      <c r="E1563" s="49" t="s">
        <v>6552</v>
      </c>
      <c r="F1563" s="327" t="s">
        <v>926</v>
      </c>
      <c r="G1563" s="1073">
        <v>45466.30972222222</v>
      </c>
      <c r="H1563" s="30"/>
    </row>
    <row r="1564" spans="1:8" x14ac:dyDescent="0.25">
      <c r="A1564" s="30" t="s">
        <v>9576</v>
      </c>
      <c r="B1564" s="30" t="s">
        <v>923</v>
      </c>
      <c r="C1564" s="31" t="s">
        <v>9577</v>
      </c>
      <c r="D1564" s="31">
        <v>8531</v>
      </c>
      <c r="E1564" s="49" t="s">
        <v>6569</v>
      </c>
      <c r="F1564" s="327" t="s">
        <v>926</v>
      </c>
      <c r="G1564" s="1073">
        <v>45466.30972222222</v>
      </c>
      <c r="H1564" s="30"/>
    </row>
    <row r="1565" spans="1:8" x14ac:dyDescent="0.25">
      <c r="A1565" s="30" t="s">
        <v>9576</v>
      </c>
      <c r="B1565" s="30" t="s">
        <v>923</v>
      </c>
      <c r="C1565" s="31" t="s">
        <v>9577</v>
      </c>
      <c r="D1565" s="31">
        <v>8531</v>
      </c>
      <c r="E1565" s="49" t="s">
        <v>6586</v>
      </c>
      <c r="F1565" s="327" t="s">
        <v>926</v>
      </c>
      <c r="G1565" s="1073">
        <v>45466.30972222222</v>
      </c>
      <c r="H1565" s="30"/>
    </row>
    <row r="1566" spans="1:8" x14ac:dyDescent="0.25">
      <c r="A1566" s="30" t="s">
        <v>9576</v>
      </c>
      <c r="B1566" s="30" t="s">
        <v>923</v>
      </c>
      <c r="C1566" s="31" t="s">
        <v>9577</v>
      </c>
      <c r="D1566" s="31">
        <v>8531</v>
      </c>
      <c r="E1566" s="49" t="s">
        <v>6603</v>
      </c>
      <c r="F1566" s="327" t="s">
        <v>926</v>
      </c>
      <c r="G1566" s="1073">
        <v>45466.30972222222</v>
      </c>
      <c r="H1566" s="30"/>
    </row>
    <row r="1567" spans="1:8" x14ac:dyDescent="0.25">
      <c r="A1567" s="30" t="s">
        <v>9576</v>
      </c>
      <c r="B1567" s="30" t="s">
        <v>923</v>
      </c>
      <c r="C1567" s="31" t="s">
        <v>9577</v>
      </c>
      <c r="D1567" s="31">
        <v>8531</v>
      </c>
      <c r="E1567" s="49" t="s">
        <v>6620</v>
      </c>
      <c r="F1567" s="327" t="s">
        <v>926</v>
      </c>
      <c r="G1567" s="1073">
        <v>45466.30972222222</v>
      </c>
      <c r="H1567" s="30"/>
    </row>
    <row r="1568" spans="1:8" x14ac:dyDescent="0.25">
      <c r="A1568" s="30" t="s">
        <v>9576</v>
      </c>
      <c r="B1568" s="30" t="s">
        <v>923</v>
      </c>
      <c r="C1568" s="31" t="s">
        <v>9577</v>
      </c>
      <c r="D1568" s="31">
        <v>8531</v>
      </c>
      <c r="E1568" s="49" t="s">
        <v>1437</v>
      </c>
      <c r="F1568" s="327" t="s">
        <v>926</v>
      </c>
      <c r="G1568" s="1073">
        <v>45466.30972222222</v>
      </c>
      <c r="H1568" s="30"/>
    </row>
    <row r="1569" spans="1:8" x14ac:dyDescent="0.25">
      <c r="A1569" s="30" t="s">
        <v>9576</v>
      </c>
      <c r="B1569" s="30" t="s">
        <v>923</v>
      </c>
      <c r="C1569" s="31" t="s">
        <v>9577</v>
      </c>
      <c r="D1569" s="31">
        <v>8531</v>
      </c>
      <c r="E1569" s="49" t="s">
        <v>6637</v>
      </c>
      <c r="F1569" s="327" t="s">
        <v>926</v>
      </c>
      <c r="G1569" s="1073">
        <v>45466.30972222222</v>
      </c>
      <c r="H1569" s="30"/>
    </row>
    <row r="1570" spans="1:8" x14ac:dyDescent="0.25">
      <c r="A1570" s="30" t="s">
        <v>9576</v>
      </c>
      <c r="B1570" s="30" t="s">
        <v>923</v>
      </c>
      <c r="C1570" s="31" t="s">
        <v>9577</v>
      </c>
      <c r="D1570" s="31">
        <v>8531</v>
      </c>
      <c r="E1570" s="49" t="s">
        <v>6654</v>
      </c>
      <c r="F1570" s="327" t="s">
        <v>926</v>
      </c>
      <c r="G1570" s="1073">
        <v>45466.30972222222</v>
      </c>
      <c r="H1570" s="30"/>
    </row>
    <row r="1571" spans="1:8" x14ac:dyDescent="0.25">
      <c r="A1571" s="30" t="s">
        <v>9576</v>
      </c>
      <c r="B1571" s="30" t="s">
        <v>923</v>
      </c>
      <c r="C1571" s="31" t="s">
        <v>9577</v>
      </c>
      <c r="D1571" s="31">
        <v>8531</v>
      </c>
      <c r="E1571" s="49" t="s">
        <v>6671</v>
      </c>
      <c r="F1571" s="327" t="s">
        <v>926</v>
      </c>
      <c r="G1571" s="1073">
        <v>45466.30972222222</v>
      </c>
      <c r="H1571" s="30"/>
    </row>
    <row r="1572" spans="1:8" x14ac:dyDescent="0.25">
      <c r="A1572" s="30" t="s">
        <v>9576</v>
      </c>
      <c r="B1572" s="30" t="s">
        <v>923</v>
      </c>
      <c r="C1572" s="31" t="s">
        <v>9577</v>
      </c>
      <c r="D1572" s="31">
        <v>8531</v>
      </c>
      <c r="E1572" s="49" t="s">
        <v>6688</v>
      </c>
      <c r="F1572" s="327" t="s">
        <v>926</v>
      </c>
      <c r="G1572" s="1073">
        <v>45466.30972222222</v>
      </c>
      <c r="H1572" s="30"/>
    </row>
    <row r="1573" spans="1:8" x14ac:dyDescent="0.25">
      <c r="A1573" s="30" t="s">
        <v>9576</v>
      </c>
      <c r="B1573" s="30" t="s">
        <v>923</v>
      </c>
      <c r="C1573" s="31" t="s">
        <v>9577</v>
      </c>
      <c r="D1573" s="31">
        <v>8531</v>
      </c>
      <c r="E1573" s="49" t="s">
        <v>6705</v>
      </c>
      <c r="F1573" s="327" t="s">
        <v>926</v>
      </c>
      <c r="G1573" s="1073">
        <v>45466.30972222222</v>
      </c>
      <c r="H1573" s="30"/>
    </row>
    <row r="1574" spans="1:8" x14ac:dyDescent="0.25">
      <c r="A1574" s="30" t="s">
        <v>9576</v>
      </c>
      <c r="B1574" s="30" t="s">
        <v>923</v>
      </c>
      <c r="C1574" s="31" t="s">
        <v>9577</v>
      </c>
      <c r="D1574" s="31">
        <v>8531</v>
      </c>
      <c r="E1574" s="49" t="s">
        <v>6722</v>
      </c>
      <c r="F1574" s="327" t="s">
        <v>926</v>
      </c>
      <c r="G1574" s="1073">
        <v>45466.30972222222</v>
      </c>
      <c r="H1574" s="30"/>
    </row>
    <row r="1575" spans="1:8" x14ac:dyDescent="0.25">
      <c r="A1575" s="30" t="s">
        <v>9576</v>
      </c>
      <c r="B1575" s="30" t="s">
        <v>923</v>
      </c>
      <c r="C1575" s="31" t="s">
        <v>9577</v>
      </c>
      <c r="D1575" s="31">
        <v>8531</v>
      </c>
      <c r="E1575" s="49" t="s">
        <v>6739</v>
      </c>
      <c r="F1575" s="327" t="s">
        <v>926</v>
      </c>
      <c r="G1575" s="1073">
        <v>45466.30972222222</v>
      </c>
      <c r="H1575" s="30"/>
    </row>
    <row r="1576" spans="1:8" x14ac:dyDescent="0.25">
      <c r="A1576" s="30" t="s">
        <v>9576</v>
      </c>
      <c r="B1576" s="30" t="s">
        <v>923</v>
      </c>
      <c r="C1576" s="31" t="s">
        <v>9577</v>
      </c>
      <c r="D1576" s="31">
        <v>8531</v>
      </c>
      <c r="E1576" s="49" t="s">
        <v>6756</v>
      </c>
      <c r="F1576" s="327" t="s">
        <v>926</v>
      </c>
      <c r="G1576" s="1073">
        <v>45466.30972222222</v>
      </c>
      <c r="H1576" s="30"/>
    </row>
    <row r="1577" spans="1:8" x14ac:dyDescent="0.25">
      <c r="A1577" s="30" t="s">
        <v>9576</v>
      </c>
      <c r="B1577" s="30" t="s">
        <v>923</v>
      </c>
      <c r="C1577" s="31" t="s">
        <v>9577</v>
      </c>
      <c r="D1577" s="31">
        <v>8531</v>
      </c>
      <c r="E1577" s="49" t="s">
        <v>6773</v>
      </c>
      <c r="F1577" s="327" t="s">
        <v>926</v>
      </c>
      <c r="G1577" s="1073">
        <v>45466.30972222222</v>
      </c>
      <c r="H1577" s="30"/>
    </row>
    <row r="1578" spans="1:8" x14ac:dyDescent="0.25">
      <c r="A1578" s="30" t="s">
        <v>9576</v>
      </c>
      <c r="B1578" s="30" t="s">
        <v>923</v>
      </c>
      <c r="C1578" s="31" t="s">
        <v>9577</v>
      </c>
      <c r="D1578" s="31">
        <v>8531</v>
      </c>
      <c r="E1578" s="49" t="s">
        <v>6790</v>
      </c>
      <c r="F1578" s="327" t="s">
        <v>926</v>
      </c>
      <c r="G1578" s="1073">
        <v>45466.30972222222</v>
      </c>
      <c r="H1578" s="30"/>
    </row>
    <row r="1579" spans="1:8" x14ac:dyDescent="0.25">
      <c r="A1579" s="30" t="s">
        <v>9576</v>
      </c>
      <c r="B1579" s="30" t="s">
        <v>923</v>
      </c>
      <c r="C1579" s="31" t="s">
        <v>9577</v>
      </c>
      <c r="D1579" s="31">
        <v>8531</v>
      </c>
      <c r="E1579" s="49" t="s">
        <v>1454</v>
      </c>
      <c r="F1579" s="327" t="s">
        <v>926</v>
      </c>
      <c r="G1579" s="1073">
        <v>45466.30972222222</v>
      </c>
      <c r="H1579" s="30"/>
    </row>
    <row r="1580" spans="1:8" x14ac:dyDescent="0.25">
      <c r="A1580" s="30" t="s">
        <v>9576</v>
      </c>
      <c r="B1580" s="30" t="s">
        <v>923</v>
      </c>
      <c r="C1580" s="31" t="s">
        <v>9577</v>
      </c>
      <c r="D1580" s="31">
        <v>8531</v>
      </c>
      <c r="E1580" s="49" t="s">
        <v>6807</v>
      </c>
      <c r="F1580" s="327" t="s">
        <v>926</v>
      </c>
      <c r="G1580" s="1073">
        <v>45466.30972222222</v>
      </c>
      <c r="H1580" s="30"/>
    </row>
    <row r="1581" spans="1:8" x14ac:dyDescent="0.25">
      <c r="A1581" s="30" t="s">
        <v>9576</v>
      </c>
      <c r="B1581" s="30" t="s">
        <v>923</v>
      </c>
      <c r="C1581" s="31" t="s">
        <v>9577</v>
      </c>
      <c r="D1581" s="31">
        <v>8531</v>
      </c>
      <c r="E1581" s="49" t="s">
        <v>6824</v>
      </c>
      <c r="F1581" s="327" t="s">
        <v>926</v>
      </c>
      <c r="G1581" s="1073">
        <v>45466.30972222222</v>
      </c>
      <c r="H1581" s="30"/>
    </row>
    <row r="1582" spans="1:8" x14ac:dyDescent="0.25">
      <c r="A1582" s="30" t="s">
        <v>9576</v>
      </c>
      <c r="B1582" s="30" t="s">
        <v>923</v>
      </c>
      <c r="C1582" s="31" t="s">
        <v>9577</v>
      </c>
      <c r="D1582" s="31">
        <v>8531</v>
      </c>
      <c r="E1582" s="49" t="s">
        <v>6841</v>
      </c>
      <c r="F1582" s="327" t="s">
        <v>926</v>
      </c>
      <c r="G1582" s="1073">
        <v>45466.30972222222</v>
      </c>
      <c r="H1582" s="30"/>
    </row>
    <row r="1583" spans="1:8" x14ac:dyDescent="0.25">
      <c r="A1583" s="30" t="s">
        <v>9576</v>
      </c>
      <c r="B1583" s="30" t="s">
        <v>923</v>
      </c>
      <c r="C1583" s="31" t="s">
        <v>9577</v>
      </c>
      <c r="D1583" s="31">
        <v>8531</v>
      </c>
      <c r="E1583" s="49" t="s">
        <v>6858</v>
      </c>
      <c r="F1583" s="327" t="s">
        <v>926</v>
      </c>
      <c r="G1583" s="1073">
        <v>45466.30972222222</v>
      </c>
      <c r="H1583" s="30"/>
    </row>
    <row r="1584" spans="1:8" x14ac:dyDescent="0.25">
      <c r="A1584" s="30" t="s">
        <v>9576</v>
      </c>
      <c r="B1584" s="30" t="s">
        <v>923</v>
      </c>
      <c r="C1584" s="31" t="s">
        <v>9577</v>
      </c>
      <c r="D1584" s="31">
        <v>8531</v>
      </c>
      <c r="E1584" s="49" t="s">
        <v>6875</v>
      </c>
      <c r="F1584" s="327" t="s">
        <v>926</v>
      </c>
      <c r="G1584" s="1073">
        <v>45466.30972222222</v>
      </c>
      <c r="H1584" s="30"/>
    </row>
    <row r="1585" spans="1:8" x14ac:dyDescent="0.25">
      <c r="A1585" s="30" t="s">
        <v>9576</v>
      </c>
      <c r="B1585" s="30" t="s">
        <v>923</v>
      </c>
      <c r="C1585" s="31" t="s">
        <v>9577</v>
      </c>
      <c r="D1585" s="31">
        <v>8531</v>
      </c>
      <c r="E1585" s="49" t="s">
        <v>6892</v>
      </c>
      <c r="F1585" s="327" t="s">
        <v>926</v>
      </c>
      <c r="G1585" s="1073">
        <v>45466.30972222222</v>
      </c>
      <c r="H1585" s="30"/>
    </row>
    <row r="1586" spans="1:8" x14ac:dyDescent="0.25">
      <c r="A1586" s="30" t="s">
        <v>9576</v>
      </c>
      <c r="B1586" s="30" t="s">
        <v>923</v>
      </c>
      <c r="C1586" s="31" t="s">
        <v>9577</v>
      </c>
      <c r="D1586" s="31">
        <v>8531</v>
      </c>
      <c r="E1586" s="49" t="s">
        <v>6909</v>
      </c>
      <c r="F1586" s="327" t="s">
        <v>926</v>
      </c>
      <c r="G1586" s="1073">
        <v>45466.30972222222</v>
      </c>
      <c r="H1586" s="30"/>
    </row>
    <row r="1587" spans="1:8" x14ac:dyDescent="0.25">
      <c r="A1587" s="30" t="s">
        <v>9576</v>
      </c>
      <c r="B1587" s="30" t="s">
        <v>923</v>
      </c>
      <c r="C1587" s="31" t="s">
        <v>9577</v>
      </c>
      <c r="D1587" s="31">
        <v>8531</v>
      </c>
      <c r="E1587" s="49" t="s">
        <v>6926</v>
      </c>
      <c r="F1587" s="327" t="s">
        <v>926</v>
      </c>
      <c r="G1587" s="1073">
        <v>45466.30972222222</v>
      </c>
      <c r="H1587" s="30"/>
    </row>
    <row r="1588" spans="1:8" x14ac:dyDescent="0.25">
      <c r="A1588" s="30" t="s">
        <v>9576</v>
      </c>
      <c r="B1588" s="30" t="s">
        <v>923</v>
      </c>
      <c r="C1588" s="31" t="s">
        <v>9577</v>
      </c>
      <c r="D1588" s="31">
        <v>8531</v>
      </c>
      <c r="E1588" s="49" t="s">
        <v>6943</v>
      </c>
      <c r="F1588" s="327" t="s">
        <v>926</v>
      </c>
      <c r="G1588" s="1073">
        <v>45466.30972222222</v>
      </c>
      <c r="H1588" s="30"/>
    </row>
    <row r="1589" spans="1:8" x14ac:dyDescent="0.25">
      <c r="A1589" s="30" t="s">
        <v>9576</v>
      </c>
      <c r="B1589" s="30" t="s">
        <v>923</v>
      </c>
      <c r="C1589" s="31" t="s">
        <v>9577</v>
      </c>
      <c r="D1589" s="31">
        <v>8531</v>
      </c>
      <c r="E1589" s="49" t="s">
        <v>6960</v>
      </c>
      <c r="F1589" s="327" t="s">
        <v>926</v>
      </c>
      <c r="G1589" s="1073">
        <v>45466.30972222222</v>
      </c>
      <c r="H1589" s="30"/>
    </row>
    <row r="1590" spans="1:8" x14ac:dyDescent="0.25">
      <c r="A1590" s="30" t="s">
        <v>9576</v>
      </c>
      <c r="B1590" s="30" t="s">
        <v>923</v>
      </c>
      <c r="C1590" s="31" t="s">
        <v>9577</v>
      </c>
      <c r="D1590" s="31">
        <v>8531</v>
      </c>
      <c r="E1590" s="49" t="s">
        <v>1471</v>
      </c>
      <c r="F1590" s="327" t="s">
        <v>926</v>
      </c>
      <c r="G1590" s="1073">
        <v>45466.30972222222</v>
      </c>
      <c r="H1590" s="30"/>
    </row>
    <row r="1591" spans="1:8" x14ac:dyDescent="0.25">
      <c r="A1591" s="30" t="s">
        <v>9576</v>
      </c>
      <c r="B1591" s="30" t="s">
        <v>923</v>
      </c>
      <c r="C1591" s="31" t="s">
        <v>9577</v>
      </c>
      <c r="D1591" s="31">
        <v>8531</v>
      </c>
      <c r="E1591" s="49" t="s">
        <v>6977</v>
      </c>
      <c r="F1591" s="327" t="s">
        <v>926</v>
      </c>
      <c r="G1591" s="1073">
        <v>45466.30972222222</v>
      </c>
      <c r="H1591" s="30"/>
    </row>
    <row r="1592" spans="1:8" x14ac:dyDescent="0.25">
      <c r="A1592" s="30" t="s">
        <v>9576</v>
      </c>
      <c r="B1592" s="30" t="s">
        <v>923</v>
      </c>
      <c r="C1592" s="31" t="s">
        <v>9577</v>
      </c>
      <c r="D1592" s="31">
        <v>8531</v>
      </c>
      <c r="E1592" s="49" t="s">
        <v>6994</v>
      </c>
      <c r="F1592" s="327" t="s">
        <v>926</v>
      </c>
      <c r="G1592" s="1073">
        <v>45466.30972222222</v>
      </c>
      <c r="H1592" s="30"/>
    </row>
    <row r="1593" spans="1:8" x14ac:dyDescent="0.25">
      <c r="A1593" s="30" t="s">
        <v>9576</v>
      </c>
      <c r="B1593" s="30" t="s">
        <v>923</v>
      </c>
      <c r="C1593" s="31" t="s">
        <v>9577</v>
      </c>
      <c r="D1593" s="31">
        <v>8531</v>
      </c>
      <c r="E1593" s="49" t="s">
        <v>7011</v>
      </c>
      <c r="F1593" s="327" t="s">
        <v>926</v>
      </c>
      <c r="G1593" s="1073">
        <v>45466.30972222222</v>
      </c>
      <c r="H1593" s="30"/>
    </row>
    <row r="1594" spans="1:8" x14ac:dyDescent="0.25">
      <c r="A1594" s="30" t="s">
        <v>9576</v>
      </c>
      <c r="B1594" s="30" t="s">
        <v>923</v>
      </c>
      <c r="C1594" s="31" t="s">
        <v>9577</v>
      </c>
      <c r="D1594" s="31">
        <v>8531</v>
      </c>
      <c r="E1594" s="49" t="s">
        <v>7028</v>
      </c>
      <c r="F1594" s="327" t="s">
        <v>926</v>
      </c>
      <c r="G1594" s="1073">
        <v>45466.30972222222</v>
      </c>
      <c r="H1594" s="30"/>
    </row>
    <row r="1595" spans="1:8" x14ac:dyDescent="0.25">
      <c r="A1595" s="30" t="s">
        <v>9576</v>
      </c>
      <c r="B1595" s="30" t="s">
        <v>923</v>
      </c>
      <c r="C1595" s="31" t="s">
        <v>9577</v>
      </c>
      <c r="D1595" s="31">
        <v>8531</v>
      </c>
      <c r="E1595" s="49" t="s">
        <v>7045</v>
      </c>
      <c r="F1595" s="327" t="s">
        <v>926</v>
      </c>
      <c r="G1595" s="1073">
        <v>45466.30972222222</v>
      </c>
      <c r="H1595" s="30"/>
    </row>
    <row r="1596" spans="1:8" x14ac:dyDescent="0.25">
      <c r="A1596" s="30" t="s">
        <v>9576</v>
      </c>
      <c r="B1596" s="30" t="s">
        <v>923</v>
      </c>
      <c r="C1596" s="31" t="s">
        <v>9577</v>
      </c>
      <c r="D1596" s="31">
        <v>8531</v>
      </c>
      <c r="E1596" s="49" t="s">
        <v>7062</v>
      </c>
      <c r="F1596" s="327" t="s">
        <v>926</v>
      </c>
      <c r="G1596" s="1073">
        <v>45466.30972222222</v>
      </c>
      <c r="H1596" s="30"/>
    </row>
    <row r="1597" spans="1:8" x14ac:dyDescent="0.25">
      <c r="A1597" s="30" t="s">
        <v>9576</v>
      </c>
      <c r="B1597" s="30" t="s">
        <v>923</v>
      </c>
      <c r="C1597" s="31" t="s">
        <v>9577</v>
      </c>
      <c r="D1597" s="31">
        <v>8531</v>
      </c>
      <c r="E1597" s="49" t="s">
        <v>7079</v>
      </c>
      <c r="F1597" s="327" t="s">
        <v>926</v>
      </c>
      <c r="G1597" s="1073">
        <v>45466.30972222222</v>
      </c>
      <c r="H1597" s="30"/>
    </row>
    <row r="1598" spans="1:8" x14ac:dyDescent="0.25">
      <c r="A1598" s="30" t="s">
        <v>9576</v>
      </c>
      <c r="B1598" s="30" t="s">
        <v>923</v>
      </c>
      <c r="C1598" s="31" t="s">
        <v>9577</v>
      </c>
      <c r="D1598" s="31">
        <v>8531</v>
      </c>
      <c r="E1598" s="49" t="s">
        <v>7096</v>
      </c>
      <c r="F1598" s="327" t="s">
        <v>926</v>
      </c>
      <c r="G1598" s="1073">
        <v>45466.30972222222</v>
      </c>
      <c r="H1598" s="30"/>
    </row>
    <row r="1599" spans="1:8" x14ac:dyDescent="0.25">
      <c r="A1599" s="30" t="s">
        <v>9576</v>
      </c>
      <c r="B1599" s="30" t="s">
        <v>923</v>
      </c>
      <c r="C1599" s="31" t="s">
        <v>9577</v>
      </c>
      <c r="D1599" s="31">
        <v>8531</v>
      </c>
      <c r="E1599" s="49" t="s">
        <v>7113</v>
      </c>
      <c r="F1599" s="327" t="s">
        <v>926</v>
      </c>
      <c r="G1599" s="1073">
        <v>45466.30972222222</v>
      </c>
      <c r="H1599" s="30"/>
    </row>
    <row r="1600" spans="1:8" x14ac:dyDescent="0.25">
      <c r="A1600" s="30" t="s">
        <v>9576</v>
      </c>
      <c r="B1600" s="30" t="s">
        <v>923</v>
      </c>
      <c r="C1600" s="31" t="s">
        <v>9577</v>
      </c>
      <c r="D1600" s="31">
        <v>8531</v>
      </c>
      <c r="E1600" s="49" t="s">
        <v>7130</v>
      </c>
      <c r="F1600" s="327" t="s">
        <v>926</v>
      </c>
      <c r="G1600" s="1073">
        <v>45466.30972222222</v>
      </c>
      <c r="H1600" s="30"/>
    </row>
    <row r="1601" spans="1:8" x14ac:dyDescent="0.25">
      <c r="A1601" s="30" t="s">
        <v>9576</v>
      </c>
      <c r="B1601" s="30" t="s">
        <v>923</v>
      </c>
      <c r="C1601" s="31" t="s">
        <v>9577</v>
      </c>
      <c r="D1601" s="31">
        <v>8531</v>
      </c>
      <c r="E1601" s="49" t="s">
        <v>1488</v>
      </c>
      <c r="F1601" s="327" t="s">
        <v>926</v>
      </c>
      <c r="G1601" s="1073">
        <v>45466.30972222222</v>
      </c>
      <c r="H1601" s="30"/>
    </row>
    <row r="1602" spans="1:8" x14ac:dyDescent="0.25">
      <c r="A1602" s="30" t="s">
        <v>9576</v>
      </c>
      <c r="B1602" s="30" t="s">
        <v>923</v>
      </c>
      <c r="C1602" s="31" t="s">
        <v>9577</v>
      </c>
      <c r="D1602" s="31">
        <v>8531</v>
      </c>
      <c r="E1602" s="49" t="s">
        <v>7147</v>
      </c>
      <c r="F1602" s="327" t="s">
        <v>926</v>
      </c>
      <c r="G1602" s="1073">
        <v>45466.30972222222</v>
      </c>
      <c r="H1602" s="30"/>
    </row>
    <row r="1603" spans="1:8" x14ac:dyDescent="0.25">
      <c r="A1603" s="30" t="s">
        <v>9576</v>
      </c>
      <c r="B1603" s="30" t="s">
        <v>923</v>
      </c>
      <c r="C1603" s="31" t="s">
        <v>9577</v>
      </c>
      <c r="D1603" s="31">
        <v>8531</v>
      </c>
      <c r="E1603" s="49" t="s">
        <v>7164</v>
      </c>
      <c r="F1603" s="327" t="s">
        <v>926</v>
      </c>
      <c r="G1603" s="1073">
        <v>45466.30972222222</v>
      </c>
      <c r="H1603" s="30"/>
    </row>
    <row r="1604" spans="1:8" x14ac:dyDescent="0.25">
      <c r="A1604" s="30" t="s">
        <v>9576</v>
      </c>
      <c r="B1604" s="30" t="s">
        <v>923</v>
      </c>
      <c r="C1604" s="31" t="s">
        <v>9577</v>
      </c>
      <c r="D1604" s="31">
        <v>8531</v>
      </c>
      <c r="E1604" s="49" t="s">
        <v>7181</v>
      </c>
      <c r="F1604" s="327" t="s">
        <v>926</v>
      </c>
      <c r="G1604" s="1073">
        <v>45466.30972222222</v>
      </c>
      <c r="H1604" s="30"/>
    </row>
    <row r="1605" spans="1:8" x14ac:dyDescent="0.25">
      <c r="A1605" s="30" t="s">
        <v>9576</v>
      </c>
      <c r="B1605" s="30" t="s">
        <v>923</v>
      </c>
      <c r="C1605" s="31" t="s">
        <v>9577</v>
      </c>
      <c r="D1605" s="31">
        <v>8531</v>
      </c>
      <c r="E1605" s="49" t="s">
        <v>7198</v>
      </c>
      <c r="F1605" s="327" t="s">
        <v>926</v>
      </c>
      <c r="G1605" s="1073">
        <v>45466.30972222222</v>
      </c>
      <c r="H1605" s="30"/>
    </row>
    <row r="1606" spans="1:8" x14ac:dyDescent="0.25">
      <c r="A1606" s="30" t="s">
        <v>9576</v>
      </c>
      <c r="B1606" s="30" t="s">
        <v>923</v>
      </c>
      <c r="C1606" s="31" t="s">
        <v>9577</v>
      </c>
      <c r="D1606" s="31">
        <v>8531</v>
      </c>
      <c r="E1606" s="49" t="s">
        <v>7215</v>
      </c>
      <c r="F1606" s="327" t="s">
        <v>926</v>
      </c>
      <c r="G1606" s="1073">
        <v>45466.30972222222</v>
      </c>
      <c r="H1606" s="30"/>
    </row>
    <row r="1607" spans="1:8" x14ac:dyDescent="0.25">
      <c r="A1607" s="30" t="s">
        <v>9576</v>
      </c>
      <c r="B1607" s="30" t="s">
        <v>923</v>
      </c>
      <c r="C1607" s="31" t="s">
        <v>9577</v>
      </c>
      <c r="D1607" s="31">
        <v>8531</v>
      </c>
      <c r="E1607" s="49" t="s">
        <v>7232</v>
      </c>
      <c r="F1607" s="327" t="s">
        <v>926</v>
      </c>
      <c r="G1607" s="1073">
        <v>45466.30972222222</v>
      </c>
      <c r="H1607" s="30"/>
    </row>
    <row r="1608" spans="1:8" x14ac:dyDescent="0.25">
      <c r="A1608" s="30" t="s">
        <v>9576</v>
      </c>
      <c r="B1608" s="30" t="s">
        <v>923</v>
      </c>
      <c r="C1608" s="31" t="s">
        <v>9577</v>
      </c>
      <c r="D1608" s="31">
        <v>8531</v>
      </c>
      <c r="E1608" s="49" t="s">
        <v>7249</v>
      </c>
      <c r="F1608" s="327" t="s">
        <v>926</v>
      </c>
      <c r="G1608" s="1073">
        <v>45466.30972222222</v>
      </c>
      <c r="H1608" s="30"/>
    </row>
    <row r="1609" spans="1:8" x14ac:dyDescent="0.25">
      <c r="A1609" s="30" t="s">
        <v>9576</v>
      </c>
      <c r="B1609" s="30" t="s">
        <v>923</v>
      </c>
      <c r="C1609" s="31" t="s">
        <v>9577</v>
      </c>
      <c r="D1609" s="31">
        <v>8531</v>
      </c>
      <c r="E1609" s="49" t="s">
        <v>7266</v>
      </c>
      <c r="F1609" s="327" t="s">
        <v>926</v>
      </c>
      <c r="G1609" s="1073">
        <v>45466.30972222222</v>
      </c>
      <c r="H1609" s="30"/>
    </row>
    <row r="1610" spans="1:8" x14ac:dyDescent="0.25">
      <c r="A1610" s="30" t="s">
        <v>9576</v>
      </c>
      <c r="B1610" s="30" t="s">
        <v>923</v>
      </c>
      <c r="C1610" s="31" t="s">
        <v>9577</v>
      </c>
      <c r="D1610" s="31">
        <v>8531</v>
      </c>
      <c r="E1610" s="49" t="s">
        <v>7283</v>
      </c>
      <c r="F1610" s="327" t="s">
        <v>926</v>
      </c>
      <c r="G1610" s="1073">
        <v>45466.30972222222</v>
      </c>
      <c r="H1610" s="30"/>
    </row>
    <row r="1611" spans="1:8" x14ac:dyDescent="0.25">
      <c r="A1611" s="30" t="s">
        <v>9576</v>
      </c>
      <c r="B1611" s="30" t="s">
        <v>923</v>
      </c>
      <c r="C1611" s="31" t="s">
        <v>9577</v>
      </c>
      <c r="D1611" s="31">
        <v>8531</v>
      </c>
      <c r="E1611" s="49" t="s">
        <v>7300</v>
      </c>
      <c r="F1611" s="327" t="s">
        <v>926</v>
      </c>
      <c r="G1611" s="1073">
        <v>45466.30972222222</v>
      </c>
      <c r="H1611" s="30"/>
    </row>
    <row r="1612" spans="1:8" x14ac:dyDescent="0.25">
      <c r="A1612" s="30" t="s">
        <v>9576</v>
      </c>
      <c r="B1612" s="30" t="s">
        <v>923</v>
      </c>
      <c r="C1612" s="31" t="s">
        <v>9577</v>
      </c>
      <c r="D1612" s="31">
        <v>8531</v>
      </c>
      <c r="E1612" s="49" t="s">
        <v>1505</v>
      </c>
      <c r="F1612" s="327" t="s">
        <v>926</v>
      </c>
      <c r="G1612" s="1073">
        <v>45466.30972222222</v>
      </c>
      <c r="H1612" s="30"/>
    </row>
    <row r="1613" spans="1:8" x14ac:dyDescent="0.25">
      <c r="A1613" s="30" t="s">
        <v>9576</v>
      </c>
      <c r="B1613" s="30" t="s">
        <v>923</v>
      </c>
      <c r="C1613" s="31" t="s">
        <v>9577</v>
      </c>
      <c r="D1613" s="31">
        <v>8531</v>
      </c>
      <c r="E1613" s="49" t="s">
        <v>7317</v>
      </c>
      <c r="F1613" s="327" t="s">
        <v>926</v>
      </c>
      <c r="G1613" s="1073">
        <v>45466.30972222222</v>
      </c>
      <c r="H1613" s="30"/>
    </row>
    <row r="1614" spans="1:8" x14ac:dyDescent="0.25">
      <c r="A1614" s="30" t="s">
        <v>9576</v>
      </c>
      <c r="B1614" s="30" t="s">
        <v>923</v>
      </c>
      <c r="C1614" s="31" t="s">
        <v>9577</v>
      </c>
      <c r="D1614" s="31">
        <v>8531</v>
      </c>
      <c r="E1614" s="49" t="s">
        <v>7334</v>
      </c>
      <c r="F1614" s="327" t="s">
        <v>926</v>
      </c>
      <c r="G1614" s="1073">
        <v>45466.30972222222</v>
      </c>
      <c r="H1614" s="30"/>
    </row>
    <row r="1615" spans="1:8" x14ac:dyDescent="0.25">
      <c r="A1615" s="30" t="s">
        <v>9576</v>
      </c>
      <c r="B1615" s="30" t="s">
        <v>923</v>
      </c>
      <c r="C1615" s="31" t="s">
        <v>9577</v>
      </c>
      <c r="D1615" s="31">
        <v>8531</v>
      </c>
      <c r="E1615" s="49" t="s">
        <v>7351</v>
      </c>
      <c r="F1615" s="327" t="s">
        <v>926</v>
      </c>
      <c r="G1615" s="1073">
        <v>45466.30972222222</v>
      </c>
      <c r="H1615" s="30"/>
    </row>
    <row r="1616" spans="1:8" x14ac:dyDescent="0.25">
      <c r="A1616" s="30" t="s">
        <v>9576</v>
      </c>
      <c r="B1616" s="30" t="s">
        <v>923</v>
      </c>
      <c r="C1616" s="31" t="s">
        <v>9577</v>
      </c>
      <c r="D1616" s="31">
        <v>8531</v>
      </c>
      <c r="E1616" s="49" t="s">
        <v>7368</v>
      </c>
      <c r="F1616" s="327" t="s">
        <v>926</v>
      </c>
      <c r="G1616" s="1073">
        <v>45466.30972222222</v>
      </c>
      <c r="H1616" s="30"/>
    </row>
    <row r="1617" spans="1:8" x14ac:dyDescent="0.25">
      <c r="A1617" s="30" t="s">
        <v>9576</v>
      </c>
      <c r="B1617" s="30" t="s">
        <v>923</v>
      </c>
      <c r="C1617" s="31" t="s">
        <v>9577</v>
      </c>
      <c r="D1617" s="31">
        <v>8531</v>
      </c>
      <c r="E1617" s="49" t="s">
        <v>7385</v>
      </c>
      <c r="F1617" s="327" t="s">
        <v>926</v>
      </c>
      <c r="G1617" s="1073">
        <v>45466.30972222222</v>
      </c>
      <c r="H1617" s="30"/>
    </row>
    <row r="1618" spans="1:8" x14ac:dyDescent="0.25">
      <c r="A1618" s="30" t="s">
        <v>9576</v>
      </c>
      <c r="B1618" s="30" t="s">
        <v>923</v>
      </c>
      <c r="C1618" s="31" t="s">
        <v>9577</v>
      </c>
      <c r="D1618" s="31">
        <v>8531</v>
      </c>
      <c r="E1618" s="49" t="s">
        <v>7402</v>
      </c>
      <c r="F1618" s="327" t="s">
        <v>926</v>
      </c>
      <c r="G1618" s="1073">
        <v>45466.30972222222</v>
      </c>
      <c r="H1618" s="30"/>
    </row>
    <row r="1619" spans="1:8" x14ac:dyDescent="0.25">
      <c r="A1619" s="30" t="s">
        <v>9576</v>
      </c>
      <c r="B1619" s="30" t="s">
        <v>923</v>
      </c>
      <c r="C1619" s="31" t="s">
        <v>9577</v>
      </c>
      <c r="D1619" s="31">
        <v>8531</v>
      </c>
      <c r="E1619" s="49" t="s">
        <v>7419</v>
      </c>
      <c r="F1619" s="327" t="s">
        <v>926</v>
      </c>
      <c r="G1619" s="1073">
        <v>45466.30972222222</v>
      </c>
      <c r="H1619" s="30"/>
    </row>
    <row r="1620" spans="1:8" x14ac:dyDescent="0.25">
      <c r="A1620" s="30" t="s">
        <v>9576</v>
      </c>
      <c r="B1620" s="30" t="s">
        <v>923</v>
      </c>
      <c r="C1620" s="31" t="s">
        <v>9577</v>
      </c>
      <c r="D1620" s="31">
        <v>8531</v>
      </c>
      <c r="E1620" s="49" t="s">
        <v>7436</v>
      </c>
      <c r="F1620" s="327" t="s">
        <v>926</v>
      </c>
      <c r="G1620" s="1073">
        <v>45466.30972222222</v>
      </c>
      <c r="H1620" s="30"/>
    </row>
    <row r="1621" spans="1:8" x14ac:dyDescent="0.25">
      <c r="A1621" s="30" t="s">
        <v>9576</v>
      </c>
      <c r="B1621" s="30" t="s">
        <v>923</v>
      </c>
      <c r="C1621" s="31" t="s">
        <v>9577</v>
      </c>
      <c r="D1621" s="31">
        <v>8531</v>
      </c>
      <c r="E1621" s="49" t="s">
        <v>7453</v>
      </c>
      <c r="F1621" s="327" t="s">
        <v>926</v>
      </c>
      <c r="G1621" s="1073">
        <v>45466.30972222222</v>
      </c>
      <c r="H1621" s="30"/>
    </row>
    <row r="1622" spans="1:8" x14ac:dyDescent="0.25">
      <c r="A1622" s="30" t="s">
        <v>9576</v>
      </c>
      <c r="B1622" s="30" t="s">
        <v>923</v>
      </c>
      <c r="C1622" s="31" t="s">
        <v>9577</v>
      </c>
      <c r="D1622" s="31">
        <v>8531</v>
      </c>
      <c r="E1622" s="49" t="s">
        <v>7470</v>
      </c>
      <c r="F1622" s="327" t="s">
        <v>926</v>
      </c>
      <c r="G1622" s="1073">
        <v>45466.30972222222</v>
      </c>
      <c r="H1622" s="30"/>
    </row>
    <row r="1623" spans="1:8" x14ac:dyDescent="0.25">
      <c r="A1623" s="30" t="s">
        <v>9576</v>
      </c>
      <c r="B1623" s="30" t="s">
        <v>923</v>
      </c>
      <c r="C1623" s="31" t="s">
        <v>9577</v>
      </c>
      <c r="D1623" s="31">
        <v>8531</v>
      </c>
      <c r="E1623" s="49" t="s">
        <v>1522</v>
      </c>
      <c r="F1623" s="327" t="s">
        <v>926</v>
      </c>
      <c r="G1623" s="1073">
        <v>45466.30972222222</v>
      </c>
      <c r="H1623" s="30"/>
    </row>
    <row r="1624" spans="1:8" x14ac:dyDescent="0.25">
      <c r="A1624" s="30" t="s">
        <v>9576</v>
      </c>
      <c r="B1624" s="30" t="s">
        <v>923</v>
      </c>
      <c r="C1624" s="31" t="s">
        <v>9577</v>
      </c>
      <c r="D1624" s="31">
        <v>8531</v>
      </c>
      <c r="E1624" s="49" t="s">
        <v>7487</v>
      </c>
      <c r="F1624" s="327" t="s">
        <v>926</v>
      </c>
      <c r="G1624" s="1073">
        <v>45466.30972222222</v>
      </c>
      <c r="H1624" s="30"/>
    </row>
    <row r="1625" spans="1:8" x14ac:dyDescent="0.25">
      <c r="A1625" s="30" t="s">
        <v>9576</v>
      </c>
      <c r="B1625" s="30" t="s">
        <v>923</v>
      </c>
      <c r="C1625" s="31" t="s">
        <v>9577</v>
      </c>
      <c r="D1625" s="31">
        <v>8531</v>
      </c>
      <c r="E1625" s="49" t="s">
        <v>7504</v>
      </c>
      <c r="F1625" s="327" t="s">
        <v>926</v>
      </c>
      <c r="G1625" s="1073">
        <v>45466.30972222222</v>
      </c>
      <c r="H1625" s="30"/>
    </row>
    <row r="1626" spans="1:8" x14ac:dyDescent="0.25">
      <c r="A1626" s="30" t="s">
        <v>9576</v>
      </c>
      <c r="B1626" s="30" t="s">
        <v>923</v>
      </c>
      <c r="C1626" s="31" t="s">
        <v>9577</v>
      </c>
      <c r="D1626" s="31">
        <v>8531</v>
      </c>
      <c r="E1626" s="49" t="s">
        <v>7521</v>
      </c>
      <c r="F1626" s="327" t="s">
        <v>926</v>
      </c>
      <c r="G1626" s="1073">
        <v>45466.30972222222</v>
      </c>
      <c r="H1626" s="30"/>
    </row>
    <row r="1627" spans="1:8" x14ac:dyDescent="0.25">
      <c r="A1627" s="30" t="s">
        <v>9576</v>
      </c>
      <c r="B1627" s="30" t="s">
        <v>923</v>
      </c>
      <c r="C1627" s="31" t="s">
        <v>9577</v>
      </c>
      <c r="D1627" s="31">
        <v>8531</v>
      </c>
      <c r="E1627" s="49" t="s">
        <v>7538</v>
      </c>
      <c r="F1627" s="327" t="s">
        <v>926</v>
      </c>
      <c r="G1627" s="1073">
        <v>45466.30972222222</v>
      </c>
      <c r="H1627" s="30"/>
    </row>
    <row r="1628" spans="1:8" x14ac:dyDescent="0.25">
      <c r="A1628" s="30" t="s">
        <v>9576</v>
      </c>
      <c r="B1628" s="30" t="s">
        <v>923</v>
      </c>
      <c r="C1628" s="31" t="s">
        <v>9577</v>
      </c>
      <c r="D1628" s="31">
        <v>8531</v>
      </c>
      <c r="E1628" s="49" t="s">
        <v>7555</v>
      </c>
      <c r="F1628" s="327" t="s">
        <v>926</v>
      </c>
      <c r="G1628" s="1073">
        <v>45466.30972222222</v>
      </c>
      <c r="H1628" s="30"/>
    </row>
    <row r="1629" spans="1:8" x14ac:dyDescent="0.25">
      <c r="A1629" s="30" t="s">
        <v>9576</v>
      </c>
      <c r="B1629" s="30" t="s">
        <v>923</v>
      </c>
      <c r="C1629" s="31" t="s">
        <v>9577</v>
      </c>
      <c r="D1629" s="31">
        <v>8531</v>
      </c>
      <c r="E1629" s="49" t="s">
        <v>7572</v>
      </c>
      <c r="F1629" s="327" t="s">
        <v>926</v>
      </c>
      <c r="G1629" s="1073">
        <v>45466.30972222222</v>
      </c>
      <c r="H1629" s="30"/>
    </row>
    <row r="1630" spans="1:8" x14ac:dyDescent="0.25">
      <c r="A1630" s="30" t="s">
        <v>9576</v>
      </c>
      <c r="B1630" s="30" t="s">
        <v>923</v>
      </c>
      <c r="C1630" s="31" t="s">
        <v>9577</v>
      </c>
      <c r="D1630" s="31">
        <v>8531</v>
      </c>
      <c r="E1630" s="49" t="s">
        <v>7589</v>
      </c>
      <c r="F1630" s="327" t="s">
        <v>926</v>
      </c>
      <c r="G1630" s="1073">
        <v>45466.30972222222</v>
      </c>
      <c r="H1630" s="30"/>
    </row>
    <row r="1631" spans="1:8" x14ac:dyDescent="0.25">
      <c r="A1631" s="30" t="s">
        <v>9576</v>
      </c>
      <c r="B1631" s="30" t="s">
        <v>923</v>
      </c>
      <c r="C1631" s="31" t="s">
        <v>9577</v>
      </c>
      <c r="D1631" s="31">
        <v>8531</v>
      </c>
      <c r="E1631" s="49" t="s">
        <v>7606</v>
      </c>
      <c r="F1631" s="327" t="s">
        <v>926</v>
      </c>
      <c r="G1631" s="1073">
        <v>45466.30972222222</v>
      </c>
      <c r="H1631" s="30"/>
    </row>
    <row r="1632" spans="1:8" x14ac:dyDescent="0.25">
      <c r="A1632" s="30" t="s">
        <v>9576</v>
      </c>
      <c r="B1632" s="30" t="s">
        <v>923</v>
      </c>
      <c r="C1632" s="31" t="s">
        <v>9577</v>
      </c>
      <c r="D1632" s="31">
        <v>8531</v>
      </c>
      <c r="E1632" s="49" t="s">
        <v>7623</v>
      </c>
      <c r="F1632" s="327" t="s">
        <v>926</v>
      </c>
      <c r="G1632" s="1073">
        <v>45466.30972222222</v>
      </c>
      <c r="H1632" s="30"/>
    </row>
    <row r="1633" spans="1:8" x14ac:dyDescent="0.25">
      <c r="A1633" s="30" t="s">
        <v>9576</v>
      </c>
      <c r="B1633" s="30" t="s">
        <v>923</v>
      </c>
      <c r="C1633" s="31" t="s">
        <v>9577</v>
      </c>
      <c r="D1633" s="31">
        <v>8531</v>
      </c>
      <c r="E1633" s="49" t="s">
        <v>7640</v>
      </c>
      <c r="F1633" s="327" t="s">
        <v>926</v>
      </c>
      <c r="G1633" s="1073">
        <v>45466.30972222222</v>
      </c>
      <c r="H1633" s="30"/>
    </row>
    <row r="1634" spans="1:8" x14ac:dyDescent="0.25">
      <c r="A1634" s="30" t="s">
        <v>9576</v>
      </c>
      <c r="B1634" s="30" t="s">
        <v>923</v>
      </c>
      <c r="C1634" s="31" t="s">
        <v>9577</v>
      </c>
      <c r="D1634" s="31">
        <v>8531</v>
      </c>
      <c r="E1634" s="49" t="s">
        <v>962</v>
      </c>
      <c r="F1634" s="327" t="s">
        <v>926</v>
      </c>
      <c r="G1634" s="1073">
        <v>45466.30972222222</v>
      </c>
      <c r="H1634" s="30"/>
    </row>
    <row r="1635" spans="1:8" x14ac:dyDescent="0.25">
      <c r="A1635" s="30" t="s">
        <v>9576</v>
      </c>
      <c r="B1635" s="30" t="s">
        <v>923</v>
      </c>
      <c r="C1635" s="31" t="s">
        <v>9577</v>
      </c>
      <c r="D1635" s="31">
        <v>8531</v>
      </c>
      <c r="E1635" s="49" t="s">
        <v>1539</v>
      </c>
      <c r="F1635" s="327" t="s">
        <v>926</v>
      </c>
      <c r="G1635" s="1073">
        <v>45466.30972222222</v>
      </c>
      <c r="H1635" s="30"/>
    </row>
    <row r="1636" spans="1:8" x14ac:dyDescent="0.25">
      <c r="A1636" s="30" t="s">
        <v>9576</v>
      </c>
      <c r="B1636" s="30" t="s">
        <v>923</v>
      </c>
      <c r="C1636" s="31" t="s">
        <v>9577</v>
      </c>
      <c r="D1636" s="31">
        <v>8531</v>
      </c>
      <c r="E1636" s="49" t="s">
        <v>7657</v>
      </c>
      <c r="F1636" s="327" t="s">
        <v>926</v>
      </c>
      <c r="G1636" s="1073">
        <v>45466.30972222222</v>
      </c>
      <c r="H1636" s="30"/>
    </row>
    <row r="1637" spans="1:8" x14ac:dyDescent="0.25">
      <c r="A1637" s="30" t="s">
        <v>9576</v>
      </c>
      <c r="B1637" s="30" t="s">
        <v>923</v>
      </c>
      <c r="C1637" s="31" t="s">
        <v>9577</v>
      </c>
      <c r="D1637" s="31">
        <v>8531</v>
      </c>
      <c r="E1637" s="49" t="s">
        <v>7674</v>
      </c>
      <c r="F1637" s="327" t="s">
        <v>926</v>
      </c>
      <c r="G1637" s="1073">
        <v>45466.30972222222</v>
      </c>
      <c r="H1637" s="30"/>
    </row>
    <row r="1638" spans="1:8" x14ac:dyDescent="0.25">
      <c r="A1638" s="30" t="s">
        <v>9576</v>
      </c>
      <c r="B1638" s="30" t="s">
        <v>923</v>
      </c>
      <c r="C1638" s="31" t="s">
        <v>9577</v>
      </c>
      <c r="D1638" s="31">
        <v>8531</v>
      </c>
      <c r="E1638" s="49" t="s">
        <v>7691</v>
      </c>
      <c r="F1638" s="327" t="s">
        <v>926</v>
      </c>
      <c r="G1638" s="1073">
        <v>45466.30972222222</v>
      </c>
      <c r="H1638" s="30"/>
    </row>
    <row r="1639" spans="1:8" x14ac:dyDescent="0.25">
      <c r="A1639" s="30" t="s">
        <v>9576</v>
      </c>
      <c r="B1639" s="30" t="s">
        <v>923</v>
      </c>
      <c r="C1639" s="31" t="s">
        <v>9577</v>
      </c>
      <c r="D1639" s="31">
        <v>8531</v>
      </c>
      <c r="E1639" s="49" t="s">
        <v>7708</v>
      </c>
      <c r="F1639" s="327" t="s">
        <v>926</v>
      </c>
      <c r="G1639" s="1073">
        <v>45466.30972222222</v>
      </c>
      <c r="H1639" s="30"/>
    </row>
    <row r="1640" spans="1:8" x14ac:dyDescent="0.25">
      <c r="A1640" s="30" t="s">
        <v>9576</v>
      </c>
      <c r="B1640" s="30" t="s">
        <v>923</v>
      </c>
      <c r="C1640" s="31" t="s">
        <v>9577</v>
      </c>
      <c r="D1640" s="31">
        <v>8531</v>
      </c>
      <c r="E1640" s="49" t="s">
        <v>7725</v>
      </c>
      <c r="F1640" s="327" t="s">
        <v>926</v>
      </c>
      <c r="G1640" s="1073">
        <v>45466.30972222222</v>
      </c>
      <c r="H1640" s="30"/>
    </row>
    <row r="1641" spans="1:8" x14ac:dyDescent="0.25">
      <c r="A1641" s="30" t="s">
        <v>9576</v>
      </c>
      <c r="B1641" s="30" t="s">
        <v>923</v>
      </c>
      <c r="C1641" s="31" t="s">
        <v>9577</v>
      </c>
      <c r="D1641" s="31">
        <v>8531</v>
      </c>
      <c r="E1641" s="49" t="s">
        <v>7742</v>
      </c>
      <c r="F1641" s="327" t="s">
        <v>926</v>
      </c>
      <c r="G1641" s="1073">
        <v>45466.30972222222</v>
      </c>
      <c r="H1641" s="30"/>
    </row>
    <row r="1642" spans="1:8" x14ac:dyDescent="0.25">
      <c r="A1642" s="30" t="s">
        <v>9576</v>
      </c>
      <c r="B1642" s="30" t="s">
        <v>923</v>
      </c>
      <c r="C1642" s="31" t="s">
        <v>9577</v>
      </c>
      <c r="D1642" s="31">
        <v>8531</v>
      </c>
      <c r="E1642" s="49" t="s">
        <v>7759</v>
      </c>
      <c r="F1642" s="327" t="s">
        <v>926</v>
      </c>
      <c r="G1642" s="1073">
        <v>45466.30972222222</v>
      </c>
      <c r="H1642" s="30"/>
    </row>
    <row r="1643" spans="1:8" x14ac:dyDescent="0.25">
      <c r="A1643" s="30" t="s">
        <v>9576</v>
      </c>
      <c r="B1643" s="30" t="s">
        <v>923</v>
      </c>
      <c r="C1643" s="31" t="s">
        <v>9577</v>
      </c>
      <c r="D1643" s="31">
        <v>8531</v>
      </c>
      <c r="E1643" s="49" t="s">
        <v>7776</v>
      </c>
      <c r="F1643" s="327" t="s">
        <v>926</v>
      </c>
      <c r="G1643" s="1073">
        <v>45466.30972222222</v>
      </c>
      <c r="H1643" s="30"/>
    </row>
    <row r="1644" spans="1:8" x14ac:dyDescent="0.25">
      <c r="A1644" s="30" t="s">
        <v>9576</v>
      </c>
      <c r="B1644" s="30" t="s">
        <v>923</v>
      </c>
      <c r="C1644" s="31" t="s">
        <v>9577</v>
      </c>
      <c r="D1644" s="31">
        <v>8531</v>
      </c>
      <c r="E1644" s="49" t="s">
        <v>7793</v>
      </c>
      <c r="F1644" s="327" t="s">
        <v>926</v>
      </c>
      <c r="G1644" s="1073">
        <v>45466.30972222222</v>
      </c>
      <c r="H1644" s="30"/>
    </row>
    <row r="1645" spans="1:8" x14ac:dyDescent="0.25">
      <c r="A1645" s="30" t="s">
        <v>9576</v>
      </c>
      <c r="B1645" s="30" t="s">
        <v>923</v>
      </c>
      <c r="C1645" s="31" t="s">
        <v>9577</v>
      </c>
      <c r="D1645" s="31">
        <v>8531</v>
      </c>
      <c r="E1645" s="49" t="s">
        <v>7810</v>
      </c>
      <c r="F1645" s="327" t="s">
        <v>926</v>
      </c>
      <c r="G1645" s="1073">
        <v>45466.30972222222</v>
      </c>
      <c r="H1645" s="30"/>
    </row>
    <row r="1646" spans="1:8" x14ac:dyDescent="0.25">
      <c r="A1646" s="30" t="s">
        <v>9576</v>
      </c>
      <c r="B1646" s="30" t="s">
        <v>923</v>
      </c>
      <c r="C1646" s="31" t="s">
        <v>9577</v>
      </c>
      <c r="D1646" s="31">
        <v>8531</v>
      </c>
      <c r="E1646" s="49" t="s">
        <v>1556</v>
      </c>
      <c r="F1646" s="327" t="s">
        <v>926</v>
      </c>
      <c r="G1646" s="1073">
        <v>45466.30972222222</v>
      </c>
      <c r="H1646" s="30"/>
    </row>
    <row r="1647" spans="1:8" x14ac:dyDescent="0.25">
      <c r="A1647" s="30" t="s">
        <v>9576</v>
      </c>
      <c r="B1647" s="30" t="s">
        <v>923</v>
      </c>
      <c r="C1647" s="31" t="s">
        <v>9577</v>
      </c>
      <c r="D1647" s="31">
        <v>8531</v>
      </c>
      <c r="E1647" s="49" t="s">
        <v>7827</v>
      </c>
      <c r="F1647" s="327" t="s">
        <v>926</v>
      </c>
      <c r="G1647" s="1073">
        <v>45466.30972222222</v>
      </c>
      <c r="H1647" s="30"/>
    </row>
    <row r="1648" spans="1:8" x14ac:dyDescent="0.25">
      <c r="A1648" s="30" t="s">
        <v>9576</v>
      </c>
      <c r="B1648" s="30" t="s">
        <v>923</v>
      </c>
      <c r="C1648" s="31" t="s">
        <v>9577</v>
      </c>
      <c r="D1648" s="31">
        <v>8531</v>
      </c>
      <c r="E1648" s="49" t="s">
        <v>7844</v>
      </c>
      <c r="F1648" s="327" t="s">
        <v>926</v>
      </c>
      <c r="G1648" s="1073">
        <v>45466.30972222222</v>
      </c>
      <c r="H1648" s="30"/>
    </row>
    <row r="1649" spans="1:8" x14ac:dyDescent="0.25">
      <c r="A1649" s="30" t="s">
        <v>9576</v>
      </c>
      <c r="B1649" s="30" t="s">
        <v>923</v>
      </c>
      <c r="C1649" s="31" t="s">
        <v>9577</v>
      </c>
      <c r="D1649" s="31">
        <v>8531</v>
      </c>
      <c r="E1649" s="49" t="s">
        <v>7861</v>
      </c>
      <c r="F1649" s="327" t="s">
        <v>926</v>
      </c>
      <c r="G1649" s="1073">
        <v>45466.30972222222</v>
      </c>
      <c r="H1649" s="30"/>
    </row>
    <row r="1650" spans="1:8" x14ac:dyDescent="0.25">
      <c r="A1650" s="30" t="s">
        <v>9576</v>
      </c>
      <c r="B1650" s="30" t="s">
        <v>923</v>
      </c>
      <c r="C1650" s="31" t="s">
        <v>9577</v>
      </c>
      <c r="D1650" s="31">
        <v>8531</v>
      </c>
      <c r="E1650" s="49" t="s">
        <v>7878</v>
      </c>
      <c r="F1650" s="327" t="s">
        <v>926</v>
      </c>
      <c r="G1650" s="1073">
        <v>45466.30972222222</v>
      </c>
      <c r="H1650" s="30"/>
    </row>
    <row r="1651" spans="1:8" x14ac:dyDescent="0.25">
      <c r="A1651" s="30" t="s">
        <v>9576</v>
      </c>
      <c r="B1651" s="30" t="s">
        <v>923</v>
      </c>
      <c r="C1651" s="31" t="s">
        <v>9577</v>
      </c>
      <c r="D1651" s="31">
        <v>8531</v>
      </c>
      <c r="E1651" s="49" t="s">
        <v>7895</v>
      </c>
      <c r="F1651" s="327" t="s">
        <v>926</v>
      </c>
      <c r="G1651" s="1073">
        <v>45466.30972222222</v>
      </c>
      <c r="H1651" s="30"/>
    </row>
    <row r="1652" spans="1:8" x14ac:dyDescent="0.25">
      <c r="A1652" s="30" t="s">
        <v>9576</v>
      </c>
      <c r="B1652" s="30" t="s">
        <v>923</v>
      </c>
      <c r="C1652" s="31" t="s">
        <v>9577</v>
      </c>
      <c r="D1652" s="31">
        <v>8531</v>
      </c>
      <c r="E1652" s="49" t="s">
        <v>7912</v>
      </c>
      <c r="F1652" s="327" t="s">
        <v>926</v>
      </c>
      <c r="G1652" s="1073">
        <v>45466.30972222222</v>
      </c>
      <c r="H1652" s="30"/>
    </row>
    <row r="1653" spans="1:8" x14ac:dyDescent="0.25">
      <c r="A1653" s="30" t="s">
        <v>9576</v>
      </c>
      <c r="B1653" s="30" t="s">
        <v>923</v>
      </c>
      <c r="C1653" s="31" t="s">
        <v>9577</v>
      </c>
      <c r="D1653" s="31">
        <v>8531</v>
      </c>
      <c r="E1653" s="49" t="s">
        <v>7929</v>
      </c>
      <c r="F1653" s="327" t="s">
        <v>926</v>
      </c>
      <c r="G1653" s="1073">
        <v>45466.30972222222</v>
      </c>
      <c r="H1653" s="30"/>
    </row>
    <row r="1654" spans="1:8" x14ac:dyDescent="0.25">
      <c r="A1654" s="30" t="s">
        <v>9576</v>
      </c>
      <c r="B1654" s="30" t="s">
        <v>923</v>
      </c>
      <c r="C1654" s="31" t="s">
        <v>9577</v>
      </c>
      <c r="D1654" s="31">
        <v>8531</v>
      </c>
      <c r="E1654" s="49" t="s">
        <v>7946</v>
      </c>
      <c r="F1654" s="327" t="s">
        <v>926</v>
      </c>
      <c r="G1654" s="1073">
        <v>45466.30972222222</v>
      </c>
      <c r="H1654" s="30"/>
    </row>
    <row r="1655" spans="1:8" x14ac:dyDescent="0.25">
      <c r="A1655" s="30" t="s">
        <v>9576</v>
      </c>
      <c r="B1655" s="30" t="s">
        <v>923</v>
      </c>
      <c r="C1655" s="31" t="s">
        <v>9577</v>
      </c>
      <c r="D1655" s="31">
        <v>8531</v>
      </c>
      <c r="E1655" s="49" t="s">
        <v>7963</v>
      </c>
      <c r="F1655" s="327" t="s">
        <v>926</v>
      </c>
      <c r="G1655" s="1073">
        <v>45466.30972222222</v>
      </c>
      <c r="H1655" s="30"/>
    </row>
    <row r="1656" spans="1:8" x14ac:dyDescent="0.25">
      <c r="A1656" s="30" t="s">
        <v>9576</v>
      </c>
      <c r="B1656" s="30" t="s">
        <v>923</v>
      </c>
      <c r="C1656" s="31" t="s">
        <v>9577</v>
      </c>
      <c r="D1656" s="31">
        <v>8531</v>
      </c>
      <c r="E1656" s="49" t="s">
        <v>7980</v>
      </c>
      <c r="F1656" s="327" t="s">
        <v>926</v>
      </c>
      <c r="G1656" s="1073">
        <v>45466.30972222222</v>
      </c>
      <c r="H1656" s="30"/>
    </row>
    <row r="1657" spans="1:8" x14ac:dyDescent="0.25">
      <c r="A1657" s="30" t="s">
        <v>9576</v>
      </c>
      <c r="B1657" s="30" t="s">
        <v>923</v>
      </c>
      <c r="C1657" s="31" t="s">
        <v>9577</v>
      </c>
      <c r="D1657" s="31">
        <v>8531</v>
      </c>
      <c r="E1657" s="49" t="s">
        <v>1573</v>
      </c>
      <c r="F1657" s="327" t="s">
        <v>926</v>
      </c>
      <c r="G1657" s="1073">
        <v>45466.30972222222</v>
      </c>
      <c r="H1657" s="30"/>
    </row>
    <row r="1658" spans="1:8" x14ac:dyDescent="0.25">
      <c r="A1658" s="30" t="s">
        <v>9576</v>
      </c>
      <c r="B1658" s="30" t="s">
        <v>923</v>
      </c>
      <c r="C1658" s="31" t="s">
        <v>9577</v>
      </c>
      <c r="D1658" s="31">
        <v>8531</v>
      </c>
      <c r="E1658" s="49" t="s">
        <v>7997</v>
      </c>
      <c r="F1658" s="327" t="s">
        <v>926</v>
      </c>
      <c r="G1658" s="1073">
        <v>45466.30972222222</v>
      </c>
      <c r="H1658" s="30"/>
    </row>
    <row r="1659" spans="1:8" x14ac:dyDescent="0.25">
      <c r="A1659" s="30" t="s">
        <v>9576</v>
      </c>
      <c r="B1659" s="30" t="s">
        <v>923</v>
      </c>
      <c r="C1659" s="31" t="s">
        <v>9577</v>
      </c>
      <c r="D1659" s="31">
        <v>8531</v>
      </c>
      <c r="E1659" s="49" t="s">
        <v>8014</v>
      </c>
      <c r="F1659" s="327" t="s">
        <v>926</v>
      </c>
      <c r="G1659" s="1073">
        <v>45466.30972222222</v>
      </c>
      <c r="H1659" s="30"/>
    </row>
    <row r="1660" spans="1:8" x14ac:dyDescent="0.25">
      <c r="A1660" s="30" t="s">
        <v>9576</v>
      </c>
      <c r="B1660" s="30" t="s">
        <v>923</v>
      </c>
      <c r="C1660" s="31" t="s">
        <v>9577</v>
      </c>
      <c r="D1660" s="31">
        <v>8531</v>
      </c>
      <c r="E1660" s="49" t="s">
        <v>8031</v>
      </c>
      <c r="F1660" s="327" t="s">
        <v>926</v>
      </c>
      <c r="G1660" s="1073">
        <v>45466.30972222222</v>
      </c>
      <c r="H1660" s="30"/>
    </row>
    <row r="1661" spans="1:8" x14ac:dyDescent="0.25">
      <c r="A1661" s="30" t="s">
        <v>9576</v>
      </c>
      <c r="B1661" s="30" t="s">
        <v>923</v>
      </c>
      <c r="C1661" s="31" t="s">
        <v>9577</v>
      </c>
      <c r="D1661" s="31">
        <v>8531</v>
      </c>
      <c r="E1661" s="49" t="s">
        <v>8048</v>
      </c>
      <c r="F1661" s="327" t="s">
        <v>926</v>
      </c>
      <c r="G1661" s="1073">
        <v>45466.30972222222</v>
      </c>
      <c r="H1661" s="30"/>
    </row>
    <row r="1662" spans="1:8" x14ac:dyDescent="0.25">
      <c r="A1662" s="30" t="s">
        <v>9576</v>
      </c>
      <c r="B1662" s="30" t="s">
        <v>923</v>
      </c>
      <c r="C1662" s="31" t="s">
        <v>9577</v>
      </c>
      <c r="D1662" s="31">
        <v>8531</v>
      </c>
      <c r="E1662" s="49" t="s">
        <v>8065</v>
      </c>
      <c r="F1662" s="327" t="s">
        <v>926</v>
      </c>
      <c r="G1662" s="1073">
        <v>45466.30972222222</v>
      </c>
      <c r="H1662" s="30"/>
    </row>
    <row r="1663" spans="1:8" x14ac:dyDescent="0.25">
      <c r="A1663" s="30" t="s">
        <v>9576</v>
      </c>
      <c r="B1663" s="30" t="s">
        <v>923</v>
      </c>
      <c r="C1663" s="31" t="s">
        <v>9577</v>
      </c>
      <c r="D1663" s="31">
        <v>8531</v>
      </c>
      <c r="E1663" s="49" t="s">
        <v>8082</v>
      </c>
      <c r="F1663" s="327" t="s">
        <v>926</v>
      </c>
      <c r="G1663" s="1073">
        <v>45466.30972222222</v>
      </c>
      <c r="H1663" s="30"/>
    </row>
    <row r="1664" spans="1:8" x14ac:dyDescent="0.25">
      <c r="A1664" s="30" t="s">
        <v>9576</v>
      </c>
      <c r="B1664" s="30" t="s">
        <v>923</v>
      </c>
      <c r="C1664" s="31" t="s">
        <v>9577</v>
      </c>
      <c r="D1664" s="31">
        <v>8531</v>
      </c>
      <c r="E1664" s="49" t="s">
        <v>8099</v>
      </c>
      <c r="F1664" s="327" t="s">
        <v>926</v>
      </c>
      <c r="G1664" s="1073">
        <v>45466.30972222222</v>
      </c>
      <c r="H1664" s="30"/>
    </row>
    <row r="1665" spans="1:8" x14ac:dyDescent="0.25">
      <c r="A1665" s="30" t="s">
        <v>9576</v>
      </c>
      <c r="B1665" s="30" t="s">
        <v>923</v>
      </c>
      <c r="C1665" s="31" t="s">
        <v>9577</v>
      </c>
      <c r="D1665" s="31">
        <v>8531</v>
      </c>
      <c r="E1665" s="49" t="s">
        <v>8116</v>
      </c>
      <c r="F1665" s="327" t="s">
        <v>926</v>
      </c>
      <c r="G1665" s="1073">
        <v>45466.30972222222</v>
      </c>
      <c r="H1665" s="30"/>
    </row>
    <row r="1666" spans="1:8" x14ac:dyDescent="0.25">
      <c r="A1666" s="30" t="s">
        <v>9576</v>
      </c>
      <c r="B1666" s="30" t="s">
        <v>923</v>
      </c>
      <c r="C1666" s="31" t="s">
        <v>9577</v>
      </c>
      <c r="D1666" s="31">
        <v>8531</v>
      </c>
      <c r="E1666" s="49" t="s">
        <v>8133</v>
      </c>
      <c r="F1666" s="327" t="s">
        <v>926</v>
      </c>
      <c r="G1666" s="1073">
        <v>45466.30972222222</v>
      </c>
      <c r="H1666" s="30"/>
    </row>
    <row r="1667" spans="1:8" x14ac:dyDescent="0.25">
      <c r="A1667" s="30" t="s">
        <v>9576</v>
      </c>
      <c r="B1667" s="30" t="s">
        <v>923</v>
      </c>
      <c r="C1667" s="31" t="s">
        <v>9577</v>
      </c>
      <c r="D1667" s="31">
        <v>8531</v>
      </c>
      <c r="E1667" s="49" t="s">
        <v>8150</v>
      </c>
      <c r="F1667" s="327" t="s">
        <v>926</v>
      </c>
      <c r="G1667" s="1073">
        <v>45466.30972222222</v>
      </c>
      <c r="H1667" s="30"/>
    </row>
    <row r="1668" spans="1:8" x14ac:dyDescent="0.25">
      <c r="A1668" s="30" t="s">
        <v>9576</v>
      </c>
      <c r="B1668" s="30" t="s">
        <v>923</v>
      </c>
      <c r="C1668" s="31" t="s">
        <v>9577</v>
      </c>
      <c r="D1668" s="31">
        <v>8531</v>
      </c>
      <c r="E1668" s="49" t="s">
        <v>1590</v>
      </c>
      <c r="F1668" s="327" t="s">
        <v>926</v>
      </c>
      <c r="G1668" s="1073">
        <v>45466.30972222222</v>
      </c>
      <c r="H1668" s="30"/>
    </row>
    <row r="1669" spans="1:8" x14ac:dyDescent="0.25">
      <c r="A1669" s="30" t="s">
        <v>9576</v>
      </c>
      <c r="B1669" s="30" t="s">
        <v>923</v>
      </c>
      <c r="C1669" s="31" t="s">
        <v>9577</v>
      </c>
      <c r="D1669" s="31">
        <v>8531</v>
      </c>
      <c r="E1669" s="49" t="s">
        <v>8167</v>
      </c>
      <c r="F1669" s="327" t="s">
        <v>926</v>
      </c>
      <c r="G1669" s="1073">
        <v>45466.30972222222</v>
      </c>
      <c r="H1669" s="30"/>
    </row>
    <row r="1670" spans="1:8" x14ac:dyDescent="0.25">
      <c r="A1670" s="30" t="s">
        <v>9576</v>
      </c>
      <c r="B1670" s="30" t="s">
        <v>923</v>
      </c>
      <c r="C1670" s="31" t="s">
        <v>9577</v>
      </c>
      <c r="D1670" s="31">
        <v>8531</v>
      </c>
      <c r="E1670" s="49" t="s">
        <v>8184</v>
      </c>
      <c r="F1670" s="327" t="s">
        <v>926</v>
      </c>
      <c r="G1670" s="1073">
        <v>45466.30972222222</v>
      </c>
      <c r="H1670" s="30"/>
    </row>
    <row r="1671" spans="1:8" x14ac:dyDescent="0.25">
      <c r="A1671" s="30" t="s">
        <v>9576</v>
      </c>
      <c r="B1671" s="30" t="s">
        <v>923</v>
      </c>
      <c r="C1671" s="31" t="s">
        <v>9577</v>
      </c>
      <c r="D1671" s="31">
        <v>8531</v>
      </c>
      <c r="E1671" s="49" t="s">
        <v>8201</v>
      </c>
      <c r="F1671" s="327" t="s">
        <v>926</v>
      </c>
      <c r="G1671" s="1073">
        <v>45466.30972222222</v>
      </c>
      <c r="H1671" s="30"/>
    </row>
    <row r="1672" spans="1:8" x14ac:dyDescent="0.25">
      <c r="A1672" s="30" t="s">
        <v>9576</v>
      </c>
      <c r="B1672" s="30" t="s">
        <v>923</v>
      </c>
      <c r="C1672" s="31" t="s">
        <v>9577</v>
      </c>
      <c r="D1672" s="31">
        <v>8531</v>
      </c>
      <c r="E1672" s="49" t="s">
        <v>8218</v>
      </c>
      <c r="F1672" s="327" t="s">
        <v>926</v>
      </c>
      <c r="G1672" s="1073">
        <v>45466.30972222222</v>
      </c>
      <c r="H1672" s="30"/>
    </row>
    <row r="1673" spans="1:8" x14ac:dyDescent="0.25">
      <c r="A1673" s="30" t="s">
        <v>9576</v>
      </c>
      <c r="B1673" s="30" t="s">
        <v>923</v>
      </c>
      <c r="C1673" s="31" t="s">
        <v>9577</v>
      </c>
      <c r="D1673" s="31">
        <v>8531</v>
      </c>
      <c r="E1673" s="49" t="s">
        <v>8235</v>
      </c>
      <c r="F1673" s="327" t="s">
        <v>926</v>
      </c>
      <c r="G1673" s="1073">
        <v>45466.30972222222</v>
      </c>
      <c r="H1673" s="30"/>
    </row>
    <row r="1674" spans="1:8" x14ac:dyDescent="0.25">
      <c r="A1674" s="30" t="s">
        <v>9576</v>
      </c>
      <c r="B1674" s="30" t="s">
        <v>923</v>
      </c>
      <c r="C1674" s="31" t="s">
        <v>9577</v>
      </c>
      <c r="D1674" s="31">
        <v>8531</v>
      </c>
      <c r="E1674" s="49" t="s">
        <v>8252</v>
      </c>
      <c r="F1674" s="327" t="s">
        <v>926</v>
      </c>
      <c r="G1674" s="1073">
        <v>45466.30972222222</v>
      </c>
      <c r="H1674" s="30"/>
    </row>
    <row r="1675" spans="1:8" x14ac:dyDescent="0.25">
      <c r="A1675" s="30" t="s">
        <v>9576</v>
      </c>
      <c r="B1675" s="30" t="s">
        <v>923</v>
      </c>
      <c r="C1675" s="31" t="s">
        <v>9577</v>
      </c>
      <c r="D1675" s="31">
        <v>8531</v>
      </c>
      <c r="E1675" s="49" t="s">
        <v>8269</v>
      </c>
      <c r="F1675" s="327" t="s">
        <v>926</v>
      </c>
      <c r="G1675" s="1073">
        <v>45466.30972222222</v>
      </c>
      <c r="H1675" s="30"/>
    </row>
    <row r="1676" spans="1:8" x14ac:dyDescent="0.25">
      <c r="A1676" s="30" t="s">
        <v>9576</v>
      </c>
      <c r="B1676" s="30" t="s">
        <v>923</v>
      </c>
      <c r="C1676" s="31" t="s">
        <v>9577</v>
      </c>
      <c r="D1676" s="31">
        <v>8531</v>
      </c>
      <c r="E1676" s="49" t="s">
        <v>9604</v>
      </c>
      <c r="F1676" s="327" t="s">
        <v>926</v>
      </c>
      <c r="G1676" s="1073">
        <v>45466.30972222222</v>
      </c>
      <c r="H1676" s="30"/>
    </row>
    <row r="1677" spans="1:8" x14ac:dyDescent="0.25">
      <c r="A1677" s="30" t="s">
        <v>9576</v>
      </c>
      <c r="B1677" s="30" t="s">
        <v>923</v>
      </c>
      <c r="C1677" s="31" t="s">
        <v>9577</v>
      </c>
      <c r="D1677" s="31">
        <v>8531</v>
      </c>
      <c r="E1677" s="49" t="s">
        <v>9605</v>
      </c>
      <c r="F1677" s="327" t="s">
        <v>926</v>
      </c>
      <c r="G1677" s="1073">
        <v>45466.30972222222</v>
      </c>
      <c r="H1677" s="30"/>
    </row>
    <row r="1678" spans="1:8" x14ac:dyDescent="0.25">
      <c r="A1678" s="30" t="s">
        <v>9576</v>
      </c>
      <c r="B1678" s="30" t="s">
        <v>923</v>
      </c>
      <c r="C1678" s="31" t="s">
        <v>9577</v>
      </c>
      <c r="D1678" s="31">
        <v>8531</v>
      </c>
      <c r="E1678" s="49" t="s">
        <v>9606</v>
      </c>
      <c r="F1678" s="327" t="s">
        <v>926</v>
      </c>
      <c r="G1678" s="1073">
        <v>45466.30972222222</v>
      </c>
      <c r="H1678" s="30"/>
    </row>
    <row r="1679" spans="1:8" x14ac:dyDescent="0.25">
      <c r="A1679" s="30" t="s">
        <v>9576</v>
      </c>
      <c r="B1679" s="30" t="s">
        <v>923</v>
      </c>
      <c r="C1679" s="31" t="s">
        <v>9577</v>
      </c>
      <c r="D1679" s="31">
        <v>8531</v>
      </c>
      <c r="E1679" s="49" t="s">
        <v>921</v>
      </c>
      <c r="F1679" s="327" t="s">
        <v>926</v>
      </c>
      <c r="G1679" s="1073">
        <v>45466.30972222222</v>
      </c>
      <c r="H1679" s="30"/>
    </row>
    <row r="1680" spans="1:8" x14ac:dyDescent="0.25">
      <c r="A1680" s="30" t="s">
        <v>9576</v>
      </c>
      <c r="B1680" s="30" t="s">
        <v>923</v>
      </c>
      <c r="C1680" s="31" t="s">
        <v>9577</v>
      </c>
      <c r="D1680" s="31">
        <v>8531</v>
      </c>
      <c r="E1680" s="49" t="s">
        <v>9607</v>
      </c>
      <c r="F1680" s="327" t="s">
        <v>926</v>
      </c>
      <c r="G1680" s="1073">
        <v>45466.30972222222</v>
      </c>
      <c r="H1680" s="30"/>
    </row>
    <row r="1681" spans="1:8" x14ac:dyDescent="0.25">
      <c r="A1681" s="30" t="s">
        <v>9576</v>
      </c>
      <c r="B1681" s="30" t="s">
        <v>923</v>
      </c>
      <c r="C1681" s="31" t="s">
        <v>9577</v>
      </c>
      <c r="D1681" s="31">
        <v>8531</v>
      </c>
      <c r="E1681" s="49" t="s">
        <v>9608</v>
      </c>
      <c r="F1681" s="327" t="s">
        <v>926</v>
      </c>
      <c r="G1681" s="1073">
        <v>45466.30972222222</v>
      </c>
      <c r="H1681" s="30"/>
    </row>
    <row r="1682" spans="1:8" x14ac:dyDescent="0.25">
      <c r="A1682" s="30" t="s">
        <v>9576</v>
      </c>
      <c r="B1682" s="30" t="s">
        <v>923</v>
      </c>
      <c r="C1682" s="31" t="s">
        <v>9577</v>
      </c>
      <c r="D1682" s="31">
        <v>8531</v>
      </c>
      <c r="E1682" s="49" t="s">
        <v>9609</v>
      </c>
      <c r="F1682" s="327" t="s">
        <v>926</v>
      </c>
      <c r="G1682" s="1073">
        <v>45466.30972222222</v>
      </c>
      <c r="H1682" s="30"/>
    </row>
    <row r="1683" spans="1:8" x14ac:dyDescent="0.25">
      <c r="A1683" s="30" t="s">
        <v>9576</v>
      </c>
      <c r="B1683" s="30" t="s">
        <v>923</v>
      </c>
      <c r="C1683" s="31" t="s">
        <v>9577</v>
      </c>
      <c r="D1683" s="31">
        <v>8531</v>
      </c>
      <c r="E1683" s="49" t="s">
        <v>9610</v>
      </c>
      <c r="F1683" s="327" t="s">
        <v>926</v>
      </c>
      <c r="G1683" s="1073">
        <v>45466.30972222222</v>
      </c>
      <c r="H1683" s="30"/>
    </row>
    <row r="1684" spans="1:8" x14ac:dyDescent="0.25">
      <c r="A1684" s="30" t="s">
        <v>9576</v>
      </c>
      <c r="B1684" s="30" t="s">
        <v>923</v>
      </c>
      <c r="C1684" s="31" t="s">
        <v>9577</v>
      </c>
      <c r="D1684" s="31">
        <v>8531</v>
      </c>
      <c r="E1684" s="49" t="s">
        <v>9611</v>
      </c>
      <c r="F1684" s="327" t="s">
        <v>926</v>
      </c>
      <c r="G1684" s="1073">
        <v>45466.30972222222</v>
      </c>
      <c r="H1684" s="30"/>
    </row>
    <row r="1685" spans="1:8" x14ac:dyDescent="0.25">
      <c r="A1685" s="30" t="s">
        <v>9576</v>
      </c>
      <c r="B1685" s="30" t="s">
        <v>923</v>
      </c>
      <c r="C1685" s="31" t="s">
        <v>9577</v>
      </c>
      <c r="D1685" s="31">
        <v>8531</v>
      </c>
      <c r="E1685" s="49" t="s">
        <v>9612</v>
      </c>
      <c r="F1685" s="327" t="s">
        <v>926</v>
      </c>
      <c r="G1685" s="1073">
        <v>45466.30972222222</v>
      </c>
      <c r="H1685" s="30"/>
    </row>
    <row r="1686" spans="1:8" x14ac:dyDescent="0.25">
      <c r="A1686" s="30" t="s">
        <v>9576</v>
      </c>
      <c r="B1686" s="30" t="s">
        <v>923</v>
      </c>
      <c r="C1686" s="31" t="s">
        <v>9577</v>
      </c>
      <c r="D1686" s="31">
        <v>8531</v>
      </c>
      <c r="E1686" s="49" t="s">
        <v>9613</v>
      </c>
      <c r="F1686" s="327" t="s">
        <v>926</v>
      </c>
      <c r="G1686" s="1073">
        <v>45466.30972222222</v>
      </c>
      <c r="H1686" s="30"/>
    </row>
    <row r="1687" spans="1:8" x14ac:dyDescent="0.25">
      <c r="A1687" s="30" t="s">
        <v>9576</v>
      </c>
      <c r="B1687" s="30" t="s">
        <v>923</v>
      </c>
      <c r="C1687" s="31" t="s">
        <v>9577</v>
      </c>
      <c r="D1687" s="31">
        <v>8531</v>
      </c>
      <c r="E1687" s="49" t="s">
        <v>9614</v>
      </c>
      <c r="F1687" s="327" t="s">
        <v>926</v>
      </c>
      <c r="G1687" s="1073">
        <v>45466.30972222222</v>
      </c>
      <c r="H1687" s="30"/>
    </row>
    <row r="1688" spans="1:8" x14ac:dyDescent="0.25">
      <c r="A1688" s="30" t="s">
        <v>9576</v>
      </c>
      <c r="B1688" s="30" t="s">
        <v>923</v>
      </c>
      <c r="C1688" s="31" t="s">
        <v>9577</v>
      </c>
      <c r="D1688" s="31">
        <v>8531</v>
      </c>
      <c r="E1688" s="49" t="s">
        <v>9615</v>
      </c>
      <c r="F1688" s="327" t="s">
        <v>926</v>
      </c>
      <c r="G1688" s="1073">
        <v>45466.30972222222</v>
      </c>
      <c r="H1688" s="30"/>
    </row>
    <row r="1689" spans="1:8" x14ac:dyDescent="0.25">
      <c r="A1689" s="30" t="s">
        <v>9576</v>
      </c>
      <c r="B1689" s="30" t="s">
        <v>923</v>
      </c>
      <c r="C1689" s="31" t="s">
        <v>9577</v>
      </c>
      <c r="D1689" s="31">
        <v>8531</v>
      </c>
      <c r="E1689" s="49" t="s">
        <v>9616</v>
      </c>
      <c r="F1689" s="327" t="s">
        <v>926</v>
      </c>
      <c r="G1689" s="1073">
        <v>45466.30972222222</v>
      </c>
      <c r="H1689" s="30"/>
    </row>
    <row r="1690" spans="1:8" x14ac:dyDescent="0.25">
      <c r="A1690" s="30" t="s">
        <v>9576</v>
      </c>
      <c r="B1690" s="30" t="s">
        <v>923</v>
      </c>
      <c r="C1690" s="31" t="s">
        <v>9577</v>
      </c>
      <c r="D1690" s="31">
        <v>8531</v>
      </c>
      <c r="E1690" s="49" t="s">
        <v>1623</v>
      </c>
      <c r="F1690" s="327" t="s">
        <v>926</v>
      </c>
      <c r="G1690" s="1073">
        <v>45466.30972222222</v>
      </c>
      <c r="H1690" s="30"/>
    </row>
    <row r="1691" spans="1:8" x14ac:dyDescent="0.25">
      <c r="A1691" s="30" t="s">
        <v>9576</v>
      </c>
      <c r="B1691" s="30" t="s">
        <v>923</v>
      </c>
      <c r="C1691" s="31" t="s">
        <v>9577</v>
      </c>
      <c r="D1691" s="31">
        <v>8531</v>
      </c>
      <c r="E1691" s="49" t="s">
        <v>1640</v>
      </c>
      <c r="F1691" s="327" t="s">
        <v>926</v>
      </c>
      <c r="G1691" s="1073">
        <v>45466.30972222222</v>
      </c>
      <c r="H1691" s="30"/>
    </row>
    <row r="1692" spans="1:8" x14ac:dyDescent="0.25">
      <c r="A1692" s="30" t="s">
        <v>9576</v>
      </c>
      <c r="B1692" s="30" t="s">
        <v>923</v>
      </c>
      <c r="C1692" s="31" t="s">
        <v>9577</v>
      </c>
      <c r="D1692" s="31">
        <v>8531</v>
      </c>
      <c r="E1692" s="49" t="s">
        <v>1657</v>
      </c>
      <c r="F1692" s="327" t="s">
        <v>926</v>
      </c>
      <c r="G1692" s="1073">
        <v>45466.30972222222</v>
      </c>
      <c r="H1692" s="30"/>
    </row>
    <row r="1693" spans="1:8" x14ac:dyDescent="0.25">
      <c r="A1693" s="30" t="s">
        <v>9576</v>
      </c>
      <c r="B1693" s="30" t="s">
        <v>923</v>
      </c>
      <c r="C1693" s="31" t="s">
        <v>9577</v>
      </c>
      <c r="D1693" s="31">
        <v>8531</v>
      </c>
      <c r="E1693" s="49" t="s">
        <v>1674</v>
      </c>
      <c r="F1693" s="327" t="s">
        <v>926</v>
      </c>
      <c r="G1693" s="1073">
        <v>45466.30972222222</v>
      </c>
      <c r="H1693" s="30"/>
    </row>
    <row r="1694" spans="1:8" x14ac:dyDescent="0.25">
      <c r="A1694" s="30" t="s">
        <v>9576</v>
      </c>
      <c r="B1694" s="30" t="s">
        <v>923</v>
      </c>
      <c r="C1694" s="31" t="s">
        <v>9577</v>
      </c>
      <c r="D1694" s="31">
        <v>8531</v>
      </c>
      <c r="E1694" s="49" t="s">
        <v>1691</v>
      </c>
      <c r="F1694" s="327" t="s">
        <v>926</v>
      </c>
      <c r="G1694" s="1073">
        <v>45466.30972222222</v>
      </c>
      <c r="H1694" s="30"/>
    </row>
    <row r="1695" spans="1:8" x14ac:dyDescent="0.25">
      <c r="A1695" s="30" t="s">
        <v>9576</v>
      </c>
      <c r="B1695" s="30" t="s">
        <v>923</v>
      </c>
      <c r="C1695" s="31" t="s">
        <v>9577</v>
      </c>
      <c r="D1695" s="31">
        <v>8531</v>
      </c>
      <c r="E1695" s="49" t="s">
        <v>978</v>
      </c>
      <c r="F1695" s="327" t="s">
        <v>926</v>
      </c>
      <c r="G1695" s="1073">
        <v>45466.30972222222</v>
      </c>
      <c r="H1695" s="30"/>
    </row>
    <row r="1696" spans="1:8" x14ac:dyDescent="0.25">
      <c r="A1696" s="30" t="s">
        <v>9576</v>
      </c>
      <c r="B1696" s="30" t="s">
        <v>923</v>
      </c>
      <c r="C1696" s="31" t="s">
        <v>9577</v>
      </c>
      <c r="D1696" s="31">
        <v>8531</v>
      </c>
      <c r="E1696" s="49" t="s">
        <v>1708</v>
      </c>
      <c r="F1696" s="327" t="s">
        <v>926</v>
      </c>
      <c r="G1696" s="1073">
        <v>45466.30972222222</v>
      </c>
      <c r="H1696" s="30"/>
    </row>
    <row r="1697" spans="1:8" x14ac:dyDescent="0.25">
      <c r="A1697" s="30" t="s">
        <v>9576</v>
      </c>
      <c r="B1697" s="30" t="s">
        <v>923</v>
      </c>
      <c r="C1697" s="31" t="s">
        <v>9577</v>
      </c>
      <c r="D1697" s="31">
        <v>8531</v>
      </c>
      <c r="E1697" s="49" t="s">
        <v>1725</v>
      </c>
      <c r="F1697" s="327" t="s">
        <v>926</v>
      </c>
      <c r="G1697" s="1073">
        <v>45466.30972222222</v>
      </c>
      <c r="H1697" s="30"/>
    </row>
    <row r="1698" spans="1:8" x14ac:dyDescent="0.25">
      <c r="A1698" s="30" t="s">
        <v>9576</v>
      </c>
      <c r="B1698" s="30" t="s">
        <v>923</v>
      </c>
      <c r="C1698" s="31" t="s">
        <v>9577</v>
      </c>
      <c r="D1698" s="31">
        <v>8531</v>
      </c>
      <c r="E1698" s="49" t="s">
        <v>1742</v>
      </c>
      <c r="F1698" s="327" t="s">
        <v>926</v>
      </c>
      <c r="G1698" s="1073">
        <v>45466.30972222222</v>
      </c>
      <c r="H1698" s="30"/>
    </row>
    <row r="1699" spans="1:8" x14ac:dyDescent="0.25">
      <c r="A1699" s="30" t="s">
        <v>9576</v>
      </c>
      <c r="B1699" s="30" t="s">
        <v>923</v>
      </c>
      <c r="C1699" s="31" t="s">
        <v>9577</v>
      </c>
      <c r="D1699" s="31">
        <v>8531</v>
      </c>
      <c r="E1699" s="49" t="s">
        <v>1759</v>
      </c>
      <c r="F1699" s="327" t="s">
        <v>926</v>
      </c>
      <c r="G1699" s="1073">
        <v>45466.30972222222</v>
      </c>
      <c r="H1699" s="30"/>
    </row>
    <row r="1700" spans="1:8" x14ac:dyDescent="0.25">
      <c r="A1700" s="30" t="s">
        <v>9576</v>
      </c>
      <c r="B1700" s="30" t="s">
        <v>923</v>
      </c>
      <c r="C1700" s="31" t="s">
        <v>9577</v>
      </c>
      <c r="D1700" s="31">
        <v>8531</v>
      </c>
      <c r="E1700" s="49" t="s">
        <v>1776</v>
      </c>
      <c r="F1700" s="327" t="s">
        <v>926</v>
      </c>
      <c r="G1700" s="1073">
        <v>45466.30972222222</v>
      </c>
      <c r="H1700" s="30"/>
    </row>
    <row r="1701" spans="1:8" x14ac:dyDescent="0.25">
      <c r="A1701" s="30" t="s">
        <v>9576</v>
      </c>
      <c r="B1701" s="30" t="s">
        <v>923</v>
      </c>
      <c r="C1701" s="31" t="s">
        <v>9577</v>
      </c>
      <c r="D1701" s="31">
        <v>8531</v>
      </c>
      <c r="E1701" s="49" t="s">
        <v>1793</v>
      </c>
      <c r="F1701" s="327" t="s">
        <v>926</v>
      </c>
      <c r="G1701" s="1073">
        <v>45466.30972222222</v>
      </c>
      <c r="H1701" s="30"/>
    </row>
    <row r="1702" spans="1:8" x14ac:dyDescent="0.25">
      <c r="A1702" s="30" t="s">
        <v>9576</v>
      </c>
      <c r="B1702" s="30" t="s">
        <v>923</v>
      </c>
      <c r="C1702" s="31" t="s">
        <v>9577</v>
      </c>
      <c r="D1702" s="31">
        <v>8531</v>
      </c>
      <c r="E1702" s="49" t="s">
        <v>1810</v>
      </c>
      <c r="F1702" s="327" t="s">
        <v>926</v>
      </c>
      <c r="G1702" s="1073">
        <v>45466.30972222222</v>
      </c>
      <c r="H1702" s="30"/>
    </row>
    <row r="1703" spans="1:8" x14ac:dyDescent="0.25">
      <c r="A1703" s="30" t="s">
        <v>9576</v>
      </c>
      <c r="B1703" s="30" t="s">
        <v>923</v>
      </c>
      <c r="C1703" s="31" t="s">
        <v>9577</v>
      </c>
      <c r="D1703" s="31">
        <v>8531</v>
      </c>
      <c r="E1703" s="49" t="s">
        <v>1827</v>
      </c>
      <c r="F1703" s="327" t="s">
        <v>926</v>
      </c>
      <c r="G1703" s="1073">
        <v>45466.30972222222</v>
      </c>
      <c r="H1703" s="30"/>
    </row>
    <row r="1704" spans="1:8" x14ac:dyDescent="0.25">
      <c r="A1704" s="30" t="s">
        <v>9576</v>
      </c>
      <c r="B1704" s="30" t="s">
        <v>923</v>
      </c>
      <c r="C1704" s="31" t="s">
        <v>9577</v>
      </c>
      <c r="D1704" s="31">
        <v>8531</v>
      </c>
      <c r="E1704" s="49" t="s">
        <v>1844</v>
      </c>
      <c r="F1704" s="327" t="s">
        <v>926</v>
      </c>
      <c r="G1704" s="1073">
        <v>45466.30972222222</v>
      </c>
      <c r="H1704" s="30"/>
    </row>
    <row r="1705" spans="1:8" x14ac:dyDescent="0.25">
      <c r="A1705" s="30" t="s">
        <v>9576</v>
      </c>
      <c r="B1705" s="30" t="s">
        <v>923</v>
      </c>
      <c r="C1705" s="31" t="s">
        <v>9577</v>
      </c>
      <c r="D1705" s="31">
        <v>8531</v>
      </c>
      <c r="E1705" s="49" t="s">
        <v>1861</v>
      </c>
      <c r="F1705" s="327" t="s">
        <v>926</v>
      </c>
      <c r="G1705" s="1073">
        <v>45466.30972222222</v>
      </c>
      <c r="H1705" s="30"/>
    </row>
    <row r="1706" spans="1:8" x14ac:dyDescent="0.25">
      <c r="A1706" s="30" t="s">
        <v>9576</v>
      </c>
      <c r="B1706" s="30" t="s">
        <v>923</v>
      </c>
      <c r="C1706" s="31" t="s">
        <v>9577</v>
      </c>
      <c r="D1706" s="31">
        <v>8531</v>
      </c>
      <c r="E1706" s="49" t="s">
        <v>995</v>
      </c>
      <c r="F1706" s="327" t="s">
        <v>926</v>
      </c>
      <c r="G1706" s="1073">
        <v>45466.30972222222</v>
      </c>
      <c r="H1706" s="30"/>
    </row>
    <row r="1707" spans="1:8" x14ac:dyDescent="0.25">
      <c r="A1707" s="30" t="s">
        <v>9576</v>
      </c>
      <c r="B1707" s="30" t="s">
        <v>923</v>
      </c>
      <c r="C1707" s="31" t="s">
        <v>9577</v>
      </c>
      <c r="D1707" s="31">
        <v>8531</v>
      </c>
      <c r="E1707" s="49" t="s">
        <v>1878</v>
      </c>
      <c r="F1707" s="327" t="s">
        <v>926</v>
      </c>
      <c r="G1707" s="1073">
        <v>45466.30972222222</v>
      </c>
      <c r="H1707" s="30"/>
    </row>
    <row r="1708" spans="1:8" x14ac:dyDescent="0.25">
      <c r="A1708" s="30" t="s">
        <v>9576</v>
      </c>
      <c r="B1708" s="30" t="s">
        <v>923</v>
      </c>
      <c r="C1708" s="31" t="s">
        <v>9577</v>
      </c>
      <c r="D1708" s="31">
        <v>8531</v>
      </c>
      <c r="E1708" s="49" t="s">
        <v>1895</v>
      </c>
      <c r="F1708" s="327" t="s">
        <v>926</v>
      </c>
      <c r="G1708" s="1073">
        <v>45466.30972222222</v>
      </c>
      <c r="H1708" s="30"/>
    </row>
    <row r="1709" spans="1:8" x14ac:dyDescent="0.25">
      <c r="A1709" s="30" t="s">
        <v>9576</v>
      </c>
      <c r="B1709" s="30" t="s">
        <v>923</v>
      </c>
      <c r="C1709" s="31" t="s">
        <v>9577</v>
      </c>
      <c r="D1709" s="31">
        <v>8531</v>
      </c>
      <c r="E1709" s="49" t="s">
        <v>1912</v>
      </c>
      <c r="F1709" s="327" t="s">
        <v>926</v>
      </c>
      <c r="G1709" s="1073">
        <v>45466.30972222222</v>
      </c>
      <c r="H1709" s="30"/>
    </row>
    <row r="1710" spans="1:8" x14ac:dyDescent="0.25">
      <c r="A1710" s="30" t="s">
        <v>9576</v>
      </c>
      <c r="B1710" s="30" t="s">
        <v>923</v>
      </c>
      <c r="C1710" s="31" t="s">
        <v>9577</v>
      </c>
      <c r="D1710" s="31">
        <v>8531</v>
      </c>
      <c r="E1710" s="49" t="s">
        <v>1929</v>
      </c>
      <c r="F1710" s="327" t="s">
        <v>926</v>
      </c>
      <c r="G1710" s="1073">
        <v>45466.30972222222</v>
      </c>
      <c r="H1710" s="30"/>
    </row>
    <row r="1711" spans="1:8" x14ac:dyDescent="0.25">
      <c r="A1711" s="30" t="s">
        <v>9576</v>
      </c>
      <c r="B1711" s="30" t="s">
        <v>923</v>
      </c>
      <c r="C1711" s="31" t="s">
        <v>9577</v>
      </c>
      <c r="D1711" s="31">
        <v>8531</v>
      </c>
      <c r="E1711" s="49" t="s">
        <v>1946</v>
      </c>
      <c r="F1711" s="327" t="s">
        <v>926</v>
      </c>
      <c r="G1711" s="1073">
        <v>45466.30972222222</v>
      </c>
      <c r="H1711" s="30"/>
    </row>
    <row r="1712" spans="1:8" x14ac:dyDescent="0.25">
      <c r="A1712" s="30" t="s">
        <v>9576</v>
      </c>
      <c r="B1712" s="30" t="s">
        <v>923</v>
      </c>
      <c r="C1712" s="31" t="s">
        <v>9577</v>
      </c>
      <c r="D1712" s="31">
        <v>8531</v>
      </c>
      <c r="E1712" s="49" t="s">
        <v>1963</v>
      </c>
      <c r="F1712" s="327" t="s">
        <v>926</v>
      </c>
      <c r="G1712" s="1073">
        <v>45466.30972222222</v>
      </c>
      <c r="H1712" s="30"/>
    </row>
    <row r="1713" spans="1:8" x14ac:dyDescent="0.25">
      <c r="A1713" s="30" t="s">
        <v>9576</v>
      </c>
      <c r="B1713" s="30" t="s">
        <v>923</v>
      </c>
      <c r="C1713" s="31" t="s">
        <v>9577</v>
      </c>
      <c r="D1713" s="31">
        <v>8531</v>
      </c>
      <c r="E1713" s="49" t="s">
        <v>1980</v>
      </c>
      <c r="F1713" s="327" t="s">
        <v>926</v>
      </c>
      <c r="G1713" s="1073">
        <v>45466.30972222222</v>
      </c>
      <c r="H1713" s="30"/>
    </row>
    <row r="1714" spans="1:8" x14ac:dyDescent="0.25">
      <c r="A1714" s="30" t="s">
        <v>9576</v>
      </c>
      <c r="B1714" s="30" t="s">
        <v>923</v>
      </c>
      <c r="C1714" s="31" t="s">
        <v>9577</v>
      </c>
      <c r="D1714" s="31">
        <v>8531</v>
      </c>
      <c r="E1714" s="49" t="s">
        <v>8596</v>
      </c>
      <c r="F1714" s="327" t="s">
        <v>926</v>
      </c>
      <c r="G1714" s="1073">
        <v>45466.30972222222</v>
      </c>
      <c r="H1714" s="30"/>
    </row>
    <row r="1715" spans="1:8" x14ac:dyDescent="0.25">
      <c r="A1715" s="30" t="s">
        <v>9576</v>
      </c>
      <c r="B1715" s="30" t="s">
        <v>923</v>
      </c>
      <c r="C1715" s="31" t="s">
        <v>9577</v>
      </c>
      <c r="D1715" s="31">
        <v>8531</v>
      </c>
      <c r="E1715" s="49" t="s">
        <v>2013</v>
      </c>
      <c r="F1715" s="327" t="s">
        <v>926</v>
      </c>
      <c r="G1715" s="1073">
        <v>45466.30972222222</v>
      </c>
      <c r="H1715" s="30"/>
    </row>
    <row r="1716" spans="1:8" x14ac:dyDescent="0.25">
      <c r="A1716" s="30" t="s">
        <v>9576</v>
      </c>
      <c r="B1716" s="30" t="s">
        <v>923</v>
      </c>
      <c r="C1716" s="31" t="s">
        <v>9577</v>
      </c>
      <c r="D1716" s="31">
        <v>8531</v>
      </c>
      <c r="E1716" s="49" t="s">
        <v>2030</v>
      </c>
      <c r="F1716" s="327" t="s">
        <v>926</v>
      </c>
      <c r="G1716" s="1073">
        <v>45466.30972222222</v>
      </c>
      <c r="H1716" s="30"/>
    </row>
    <row r="1717" spans="1:8" x14ac:dyDescent="0.25">
      <c r="A1717" s="30" t="s">
        <v>9576</v>
      </c>
      <c r="B1717" s="30" t="s">
        <v>923</v>
      </c>
      <c r="C1717" s="31" t="s">
        <v>9577</v>
      </c>
      <c r="D1717" s="31">
        <v>8531</v>
      </c>
      <c r="E1717" s="49" t="s">
        <v>803</v>
      </c>
      <c r="F1717" s="327" t="s">
        <v>926</v>
      </c>
      <c r="G1717" s="1073">
        <v>45466.30972222222</v>
      </c>
      <c r="H1717" s="30"/>
    </row>
    <row r="1718" spans="1:8" x14ac:dyDescent="0.25">
      <c r="A1718" s="30" t="s">
        <v>9576</v>
      </c>
      <c r="B1718" s="30" t="s">
        <v>923</v>
      </c>
      <c r="C1718" s="31" t="s">
        <v>9577</v>
      </c>
      <c r="D1718" s="31">
        <v>8531</v>
      </c>
      <c r="E1718" s="49" t="s">
        <v>2047</v>
      </c>
      <c r="F1718" s="327" t="s">
        <v>926</v>
      </c>
      <c r="G1718" s="1073">
        <v>45466.30972222222</v>
      </c>
      <c r="H1718" s="30"/>
    </row>
    <row r="1719" spans="1:8" x14ac:dyDescent="0.25">
      <c r="A1719" s="30" t="s">
        <v>9576</v>
      </c>
      <c r="B1719" s="30" t="s">
        <v>923</v>
      </c>
      <c r="C1719" s="31" t="s">
        <v>9577</v>
      </c>
      <c r="D1719" s="31">
        <v>8531</v>
      </c>
      <c r="E1719" s="49" t="s">
        <v>2064</v>
      </c>
      <c r="F1719" s="327" t="s">
        <v>926</v>
      </c>
      <c r="G1719" s="1073">
        <v>45466.30972222222</v>
      </c>
      <c r="H1719" s="30"/>
    </row>
    <row r="1720" spans="1:8" x14ac:dyDescent="0.25">
      <c r="A1720" s="30" t="s">
        <v>9576</v>
      </c>
      <c r="B1720" s="30" t="s">
        <v>923</v>
      </c>
      <c r="C1720" s="31" t="s">
        <v>9577</v>
      </c>
      <c r="D1720" s="31">
        <v>8531</v>
      </c>
      <c r="E1720" s="49" t="s">
        <v>2081</v>
      </c>
      <c r="F1720" s="327" t="s">
        <v>926</v>
      </c>
      <c r="G1720" s="1073">
        <v>45466.30972222222</v>
      </c>
      <c r="H1720" s="30"/>
    </row>
    <row r="1721" spans="1:8" x14ac:dyDescent="0.25">
      <c r="A1721" s="30" t="s">
        <v>9576</v>
      </c>
      <c r="B1721" s="30" t="s">
        <v>923</v>
      </c>
      <c r="C1721" s="31" t="s">
        <v>9577</v>
      </c>
      <c r="D1721" s="31">
        <v>8531</v>
      </c>
      <c r="E1721" s="49" t="s">
        <v>2098</v>
      </c>
      <c r="F1721" s="327" t="s">
        <v>926</v>
      </c>
      <c r="G1721" s="1073">
        <v>45466.30972222222</v>
      </c>
      <c r="H1721" s="30"/>
    </row>
    <row r="1722" spans="1:8" x14ac:dyDescent="0.25">
      <c r="A1722" s="30" t="s">
        <v>9576</v>
      </c>
      <c r="B1722" s="30" t="s">
        <v>923</v>
      </c>
      <c r="C1722" s="31" t="s">
        <v>9577</v>
      </c>
      <c r="D1722" s="31">
        <v>8531</v>
      </c>
      <c r="E1722" s="49" t="s">
        <v>2115</v>
      </c>
      <c r="F1722" s="327" t="s">
        <v>926</v>
      </c>
      <c r="G1722" s="1073">
        <v>45466.30972222222</v>
      </c>
      <c r="H1722" s="30"/>
    </row>
    <row r="1723" spans="1:8" x14ac:dyDescent="0.25">
      <c r="A1723" s="30" t="s">
        <v>9576</v>
      </c>
      <c r="B1723" s="30" t="s">
        <v>923</v>
      </c>
      <c r="C1723" s="31" t="s">
        <v>9577</v>
      </c>
      <c r="D1723" s="31">
        <v>8531</v>
      </c>
      <c r="E1723" s="49" t="s">
        <v>2132</v>
      </c>
      <c r="F1723" s="327" t="s">
        <v>926</v>
      </c>
      <c r="G1723" s="1073">
        <v>45466.30972222222</v>
      </c>
      <c r="H1723" s="30"/>
    </row>
    <row r="1724" spans="1:8" x14ac:dyDescent="0.25">
      <c r="A1724" s="30" t="s">
        <v>9576</v>
      </c>
      <c r="B1724" s="30" t="s">
        <v>923</v>
      </c>
      <c r="C1724" s="31" t="s">
        <v>9577</v>
      </c>
      <c r="D1724" s="31">
        <v>8531</v>
      </c>
      <c r="E1724" s="49" t="s">
        <v>2149</v>
      </c>
      <c r="F1724" s="327" t="s">
        <v>926</v>
      </c>
      <c r="G1724" s="1073">
        <v>45466.30972222222</v>
      </c>
      <c r="H1724" s="30"/>
    </row>
    <row r="1725" spans="1:8" x14ac:dyDescent="0.25">
      <c r="A1725" s="30" t="s">
        <v>9576</v>
      </c>
      <c r="B1725" s="30" t="s">
        <v>923</v>
      </c>
      <c r="C1725" s="31" t="s">
        <v>9577</v>
      </c>
      <c r="D1725" s="31">
        <v>8531</v>
      </c>
      <c r="E1725" s="49" t="s">
        <v>2166</v>
      </c>
      <c r="F1725" s="327" t="s">
        <v>926</v>
      </c>
      <c r="G1725" s="1073">
        <v>45466.30972222222</v>
      </c>
      <c r="H1725" s="30"/>
    </row>
    <row r="1726" spans="1:8" x14ac:dyDescent="0.25">
      <c r="A1726" s="30" t="s">
        <v>9576</v>
      </c>
      <c r="B1726" s="30" t="s">
        <v>923</v>
      </c>
      <c r="C1726" s="31" t="s">
        <v>9577</v>
      </c>
      <c r="D1726" s="31">
        <v>8531</v>
      </c>
      <c r="E1726" s="49" t="s">
        <v>2183</v>
      </c>
      <c r="F1726" s="327" t="s">
        <v>926</v>
      </c>
      <c r="G1726" s="1073">
        <v>45466.30972222222</v>
      </c>
      <c r="H1726" s="30"/>
    </row>
    <row r="1727" spans="1:8" x14ac:dyDescent="0.25">
      <c r="A1727" s="30" t="s">
        <v>9576</v>
      </c>
      <c r="B1727" s="30" t="s">
        <v>923</v>
      </c>
      <c r="C1727" s="31" t="s">
        <v>9577</v>
      </c>
      <c r="D1727" s="31">
        <v>8531</v>
      </c>
      <c r="E1727" s="49" t="s">
        <v>2200</v>
      </c>
      <c r="F1727" s="327" t="s">
        <v>926</v>
      </c>
      <c r="G1727" s="1073">
        <v>45466.30972222222</v>
      </c>
      <c r="H1727" s="30"/>
    </row>
    <row r="1728" spans="1:8" x14ac:dyDescent="0.25">
      <c r="A1728" s="30" t="s">
        <v>9576</v>
      </c>
      <c r="B1728" s="30" t="s">
        <v>923</v>
      </c>
      <c r="C1728" s="31" t="s">
        <v>9577</v>
      </c>
      <c r="D1728" s="31">
        <v>8531</v>
      </c>
      <c r="E1728" s="49" t="s">
        <v>1027</v>
      </c>
      <c r="F1728" s="327" t="s">
        <v>926</v>
      </c>
      <c r="G1728" s="1073">
        <v>45466.30972222222</v>
      </c>
      <c r="H1728" s="30"/>
    </row>
    <row r="1729" spans="1:8" x14ac:dyDescent="0.25">
      <c r="A1729" s="30" t="s">
        <v>9576</v>
      </c>
      <c r="B1729" s="30" t="s">
        <v>923</v>
      </c>
      <c r="C1729" s="31" t="s">
        <v>9577</v>
      </c>
      <c r="D1729" s="31">
        <v>8531</v>
      </c>
      <c r="E1729" s="49" t="s">
        <v>2217</v>
      </c>
      <c r="F1729" s="327" t="s">
        <v>926</v>
      </c>
      <c r="G1729" s="1073">
        <v>45466.30972222222</v>
      </c>
      <c r="H1729" s="30"/>
    </row>
    <row r="1730" spans="1:8" x14ac:dyDescent="0.25">
      <c r="A1730" s="30" t="s">
        <v>9576</v>
      </c>
      <c r="B1730" s="30" t="s">
        <v>923</v>
      </c>
      <c r="C1730" s="31" t="s">
        <v>9577</v>
      </c>
      <c r="D1730" s="31">
        <v>8531</v>
      </c>
      <c r="E1730" s="49" t="s">
        <v>2234</v>
      </c>
      <c r="F1730" s="327" t="s">
        <v>926</v>
      </c>
      <c r="G1730" s="1073">
        <v>45466.30972222222</v>
      </c>
      <c r="H1730" s="30"/>
    </row>
    <row r="1731" spans="1:8" x14ac:dyDescent="0.25">
      <c r="A1731" s="30" t="s">
        <v>9576</v>
      </c>
      <c r="B1731" s="30" t="s">
        <v>923</v>
      </c>
      <c r="C1731" s="31" t="s">
        <v>9577</v>
      </c>
      <c r="D1731" s="31">
        <v>8531</v>
      </c>
      <c r="E1731" s="49" t="s">
        <v>2251</v>
      </c>
      <c r="F1731" s="327" t="s">
        <v>926</v>
      </c>
      <c r="G1731" s="1073">
        <v>45466.30972222222</v>
      </c>
      <c r="H1731" s="30"/>
    </row>
    <row r="1732" spans="1:8" x14ac:dyDescent="0.25">
      <c r="A1732" s="30" t="s">
        <v>9576</v>
      </c>
      <c r="B1732" s="30" t="s">
        <v>923</v>
      </c>
      <c r="C1732" s="31" t="s">
        <v>9577</v>
      </c>
      <c r="D1732" s="31">
        <v>8531</v>
      </c>
      <c r="E1732" s="49" t="s">
        <v>2268</v>
      </c>
      <c r="F1732" s="327" t="s">
        <v>926</v>
      </c>
      <c r="G1732" s="1073">
        <v>45466.30972222222</v>
      </c>
      <c r="H1732" s="30"/>
    </row>
    <row r="1733" spans="1:8" x14ac:dyDescent="0.25">
      <c r="A1733" s="30" t="s">
        <v>9576</v>
      </c>
      <c r="B1733" s="30" t="s">
        <v>923</v>
      </c>
      <c r="C1733" s="31" t="s">
        <v>9577</v>
      </c>
      <c r="D1733" s="31">
        <v>8531</v>
      </c>
      <c r="E1733" s="49" t="s">
        <v>2285</v>
      </c>
      <c r="F1733" s="327" t="s">
        <v>926</v>
      </c>
      <c r="G1733" s="1073">
        <v>45466.30972222222</v>
      </c>
      <c r="H1733" s="30"/>
    </row>
    <row r="1734" spans="1:8" x14ac:dyDescent="0.25">
      <c r="A1734" s="30" t="s">
        <v>9576</v>
      </c>
      <c r="B1734" s="30" t="s">
        <v>923</v>
      </c>
      <c r="C1734" s="31" t="s">
        <v>9577</v>
      </c>
      <c r="D1734" s="31">
        <v>8531</v>
      </c>
      <c r="E1734" s="49" t="s">
        <v>2302</v>
      </c>
      <c r="F1734" s="327" t="s">
        <v>926</v>
      </c>
      <c r="G1734" s="1073">
        <v>45466.30972222222</v>
      </c>
      <c r="H1734" s="30"/>
    </row>
    <row r="1735" spans="1:8" x14ac:dyDescent="0.25">
      <c r="A1735" s="30" t="s">
        <v>9576</v>
      </c>
      <c r="B1735" s="30" t="s">
        <v>923</v>
      </c>
      <c r="C1735" s="31" t="s">
        <v>9577</v>
      </c>
      <c r="D1735" s="31">
        <v>8531</v>
      </c>
      <c r="E1735" s="49" t="s">
        <v>2319</v>
      </c>
      <c r="F1735" s="327" t="s">
        <v>926</v>
      </c>
      <c r="G1735" s="1073">
        <v>45466.30972222222</v>
      </c>
      <c r="H1735" s="30"/>
    </row>
    <row r="1736" spans="1:8" x14ac:dyDescent="0.25">
      <c r="A1736" s="30" t="s">
        <v>9576</v>
      </c>
      <c r="B1736" s="30" t="s">
        <v>923</v>
      </c>
      <c r="C1736" s="31" t="s">
        <v>9577</v>
      </c>
      <c r="D1736" s="31">
        <v>8531</v>
      </c>
      <c r="E1736" s="49" t="s">
        <v>2336</v>
      </c>
      <c r="F1736" s="327" t="s">
        <v>926</v>
      </c>
      <c r="G1736" s="1073">
        <v>45466.30972222222</v>
      </c>
      <c r="H1736" s="30"/>
    </row>
    <row r="1737" spans="1:8" x14ac:dyDescent="0.25">
      <c r="A1737" s="30" t="s">
        <v>9576</v>
      </c>
      <c r="B1737" s="30" t="s">
        <v>923</v>
      </c>
      <c r="C1737" s="31" t="s">
        <v>9577</v>
      </c>
      <c r="D1737" s="31">
        <v>8531</v>
      </c>
      <c r="E1737" s="49" t="s">
        <v>2353</v>
      </c>
      <c r="F1737" s="327" t="s">
        <v>926</v>
      </c>
      <c r="G1737" s="1073">
        <v>45466.30972222222</v>
      </c>
      <c r="H1737" s="30"/>
    </row>
    <row r="1738" spans="1:8" x14ac:dyDescent="0.25">
      <c r="A1738" s="30" t="s">
        <v>9576</v>
      </c>
      <c r="B1738" s="30" t="s">
        <v>923</v>
      </c>
      <c r="C1738" s="31" t="s">
        <v>9577</v>
      </c>
      <c r="D1738" s="31">
        <v>8531</v>
      </c>
      <c r="E1738" s="49" t="s">
        <v>2370</v>
      </c>
      <c r="F1738" s="327" t="s">
        <v>926</v>
      </c>
      <c r="G1738" s="1073">
        <v>45466.30972222222</v>
      </c>
      <c r="H1738" s="30"/>
    </row>
    <row r="1739" spans="1:8" x14ac:dyDescent="0.25">
      <c r="A1739" s="30" t="s">
        <v>9576</v>
      </c>
      <c r="B1739" s="30" t="s">
        <v>923</v>
      </c>
      <c r="C1739" s="31" t="s">
        <v>9577</v>
      </c>
      <c r="D1739" s="31">
        <v>8531</v>
      </c>
      <c r="E1739" s="49" t="s">
        <v>807</v>
      </c>
      <c r="F1739" s="327" t="s">
        <v>926</v>
      </c>
      <c r="G1739" s="1073">
        <v>45466.30972222222</v>
      </c>
      <c r="H1739" s="30"/>
    </row>
    <row r="1740" spans="1:8" x14ac:dyDescent="0.25">
      <c r="A1740" s="30" t="s">
        <v>9576</v>
      </c>
      <c r="B1740" s="30" t="s">
        <v>923</v>
      </c>
      <c r="C1740" s="31" t="s">
        <v>9577</v>
      </c>
      <c r="D1740" s="31">
        <v>8531</v>
      </c>
      <c r="E1740" s="49" t="s">
        <v>2387</v>
      </c>
      <c r="F1740" s="327" t="s">
        <v>926</v>
      </c>
      <c r="G1740" s="1073">
        <v>45466.30972222222</v>
      </c>
      <c r="H1740" s="30"/>
    </row>
    <row r="1741" spans="1:8" x14ac:dyDescent="0.25">
      <c r="A1741" s="30" t="s">
        <v>9576</v>
      </c>
      <c r="B1741" s="30" t="s">
        <v>923</v>
      </c>
      <c r="C1741" s="31" t="s">
        <v>9577</v>
      </c>
      <c r="D1741" s="31">
        <v>8531</v>
      </c>
      <c r="E1741" s="49" t="s">
        <v>2404</v>
      </c>
      <c r="F1741" s="327" t="s">
        <v>926</v>
      </c>
      <c r="G1741" s="1073">
        <v>45466.30972222222</v>
      </c>
      <c r="H1741" s="30"/>
    </row>
    <row r="1742" spans="1:8" x14ac:dyDescent="0.25">
      <c r="A1742" s="30" t="s">
        <v>9576</v>
      </c>
      <c r="B1742" s="30" t="s">
        <v>923</v>
      </c>
      <c r="C1742" s="31" t="s">
        <v>9577</v>
      </c>
      <c r="D1742" s="31">
        <v>8531</v>
      </c>
      <c r="E1742" s="49" t="s">
        <v>2421</v>
      </c>
      <c r="F1742" s="327" t="s">
        <v>926</v>
      </c>
      <c r="G1742" s="1073">
        <v>45466.30972222222</v>
      </c>
      <c r="H1742" s="30"/>
    </row>
    <row r="1743" spans="1:8" x14ac:dyDescent="0.25">
      <c r="A1743" s="30" t="s">
        <v>9576</v>
      </c>
      <c r="B1743" s="30" t="s">
        <v>923</v>
      </c>
      <c r="C1743" s="31" t="s">
        <v>9577</v>
      </c>
      <c r="D1743" s="31">
        <v>8531</v>
      </c>
      <c r="E1743" s="49" t="s">
        <v>2438</v>
      </c>
      <c r="F1743" s="327" t="s">
        <v>926</v>
      </c>
      <c r="G1743" s="1073">
        <v>45466.30972222222</v>
      </c>
      <c r="H1743" s="30"/>
    </row>
    <row r="1744" spans="1:8" x14ac:dyDescent="0.25">
      <c r="A1744" s="30" t="s">
        <v>9576</v>
      </c>
      <c r="B1744" s="30" t="s">
        <v>923</v>
      </c>
      <c r="C1744" s="31" t="s">
        <v>9577</v>
      </c>
      <c r="D1744" s="31">
        <v>8531</v>
      </c>
      <c r="E1744" s="49" t="s">
        <v>2455</v>
      </c>
      <c r="F1744" s="327" t="s">
        <v>926</v>
      </c>
      <c r="G1744" s="1073">
        <v>45466.30972222222</v>
      </c>
      <c r="H1744" s="30"/>
    </row>
    <row r="1745" spans="1:8" x14ac:dyDescent="0.25">
      <c r="A1745" s="30" t="s">
        <v>9576</v>
      </c>
      <c r="B1745" s="30" t="s">
        <v>923</v>
      </c>
      <c r="C1745" s="31" t="s">
        <v>9577</v>
      </c>
      <c r="D1745" s="31">
        <v>8531</v>
      </c>
      <c r="E1745" s="49" t="s">
        <v>2472</v>
      </c>
      <c r="F1745" s="327" t="s">
        <v>926</v>
      </c>
      <c r="G1745" s="1073">
        <v>45466.30972222222</v>
      </c>
      <c r="H1745" s="30"/>
    </row>
    <row r="1746" spans="1:8" x14ac:dyDescent="0.25">
      <c r="A1746" s="30" t="s">
        <v>9576</v>
      </c>
      <c r="B1746" s="30" t="s">
        <v>923</v>
      </c>
      <c r="C1746" s="31" t="s">
        <v>9577</v>
      </c>
      <c r="D1746" s="31">
        <v>8531</v>
      </c>
      <c r="E1746" s="49" t="s">
        <v>2489</v>
      </c>
      <c r="F1746" s="327" t="s">
        <v>926</v>
      </c>
      <c r="G1746" s="1073">
        <v>45466.30972222222</v>
      </c>
      <c r="H1746" s="30"/>
    </row>
    <row r="1747" spans="1:8" x14ac:dyDescent="0.25">
      <c r="A1747" s="30" t="s">
        <v>9576</v>
      </c>
      <c r="B1747" s="30" t="s">
        <v>923</v>
      </c>
      <c r="C1747" s="31" t="s">
        <v>9577</v>
      </c>
      <c r="D1747" s="31">
        <v>8531</v>
      </c>
      <c r="E1747" s="49" t="s">
        <v>2506</v>
      </c>
      <c r="F1747" s="327" t="s">
        <v>926</v>
      </c>
      <c r="G1747" s="1073">
        <v>45466.30972222222</v>
      </c>
      <c r="H1747" s="30"/>
    </row>
    <row r="1748" spans="1:8" x14ac:dyDescent="0.25">
      <c r="A1748" s="30" t="s">
        <v>9576</v>
      </c>
      <c r="B1748" s="30" t="s">
        <v>923</v>
      </c>
      <c r="C1748" s="31" t="s">
        <v>9577</v>
      </c>
      <c r="D1748" s="31">
        <v>8531</v>
      </c>
      <c r="E1748" s="49" t="s">
        <v>2523</v>
      </c>
      <c r="F1748" s="327" t="s">
        <v>926</v>
      </c>
      <c r="G1748" s="1073">
        <v>45466.30972222222</v>
      </c>
      <c r="H1748" s="30"/>
    </row>
    <row r="1749" spans="1:8" x14ac:dyDescent="0.25">
      <c r="A1749" s="30" t="s">
        <v>9576</v>
      </c>
      <c r="B1749" s="30" t="s">
        <v>923</v>
      </c>
      <c r="C1749" s="31" t="s">
        <v>9577</v>
      </c>
      <c r="D1749" s="31">
        <v>8531</v>
      </c>
      <c r="E1749" s="49" t="s">
        <v>2540</v>
      </c>
      <c r="F1749" s="327" t="s">
        <v>926</v>
      </c>
      <c r="G1749" s="1073">
        <v>45466.30972222222</v>
      </c>
      <c r="H1749" s="30"/>
    </row>
    <row r="1750" spans="1:8" x14ac:dyDescent="0.25">
      <c r="A1750" s="30" t="s">
        <v>9576</v>
      </c>
      <c r="B1750" s="30" t="s">
        <v>923</v>
      </c>
      <c r="C1750" s="31" t="s">
        <v>9577</v>
      </c>
      <c r="D1750" s="31">
        <v>8531</v>
      </c>
      <c r="E1750" s="49" t="s">
        <v>1060</v>
      </c>
      <c r="F1750" s="327" t="s">
        <v>9617</v>
      </c>
      <c r="G1750" s="1073">
        <v>45466.30972222222</v>
      </c>
      <c r="H1750" s="30"/>
    </row>
    <row r="1751" spans="1:8" x14ac:dyDescent="0.25">
      <c r="A1751" s="30" t="s">
        <v>9576</v>
      </c>
      <c r="B1751" s="30" t="s">
        <v>923</v>
      </c>
      <c r="C1751" s="31" t="s">
        <v>9577</v>
      </c>
      <c r="D1751" s="31">
        <v>8531</v>
      </c>
      <c r="E1751" s="49" t="s">
        <v>2558</v>
      </c>
      <c r="F1751" s="327" t="s">
        <v>9618</v>
      </c>
      <c r="G1751" s="1073">
        <v>45466.30972222222</v>
      </c>
      <c r="H1751" s="30"/>
    </row>
    <row r="1752" spans="1:8" x14ac:dyDescent="0.25">
      <c r="A1752" s="30" t="s">
        <v>9576</v>
      </c>
      <c r="B1752" s="30" t="s">
        <v>923</v>
      </c>
      <c r="C1752" s="31" t="s">
        <v>9577</v>
      </c>
      <c r="D1752" s="31">
        <v>8531</v>
      </c>
      <c r="E1752" s="49" t="s">
        <v>2575</v>
      </c>
      <c r="F1752" s="327" t="s">
        <v>9619</v>
      </c>
      <c r="G1752" s="1073">
        <v>45466.30972222222</v>
      </c>
      <c r="H1752" s="30"/>
    </row>
    <row r="1753" spans="1:8" x14ac:dyDescent="0.25">
      <c r="A1753" s="30" t="s">
        <v>9576</v>
      </c>
      <c r="B1753" s="30" t="s">
        <v>923</v>
      </c>
      <c r="C1753" s="31" t="s">
        <v>9577</v>
      </c>
      <c r="D1753" s="31">
        <v>8531</v>
      </c>
      <c r="E1753" s="49" t="s">
        <v>2592</v>
      </c>
      <c r="F1753" s="327" t="s">
        <v>9620</v>
      </c>
      <c r="G1753" s="1073">
        <v>45466.30972222222</v>
      </c>
      <c r="H1753" s="30"/>
    </row>
    <row r="1754" spans="1:8" x14ac:dyDescent="0.25">
      <c r="A1754" s="30" t="s">
        <v>9576</v>
      </c>
      <c r="B1754" s="30" t="s">
        <v>923</v>
      </c>
      <c r="C1754" s="31" t="s">
        <v>9577</v>
      </c>
      <c r="D1754" s="31">
        <v>8531</v>
      </c>
      <c r="E1754" s="49" t="s">
        <v>2609</v>
      </c>
      <c r="F1754" s="327" t="s">
        <v>9621</v>
      </c>
      <c r="G1754" s="1073">
        <v>45466.30972222222</v>
      </c>
      <c r="H1754" s="30"/>
    </row>
    <row r="1755" spans="1:8" x14ac:dyDescent="0.25">
      <c r="A1755" s="30" t="s">
        <v>9576</v>
      </c>
      <c r="B1755" s="30" t="s">
        <v>923</v>
      </c>
      <c r="C1755" s="31" t="s">
        <v>9577</v>
      </c>
      <c r="D1755" s="31">
        <v>8531</v>
      </c>
      <c r="E1755" s="49" t="s">
        <v>2626</v>
      </c>
      <c r="F1755" s="327" t="s">
        <v>9622</v>
      </c>
      <c r="G1755" s="1073">
        <v>45466.30972222222</v>
      </c>
      <c r="H1755" s="30"/>
    </row>
    <row r="1756" spans="1:8" x14ac:dyDescent="0.25">
      <c r="A1756" s="30" t="s">
        <v>9576</v>
      </c>
      <c r="B1756" s="30" t="s">
        <v>923</v>
      </c>
      <c r="C1756" s="31" t="s">
        <v>9577</v>
      </c>
      <c r="D1756" s="31">
        <v>8531</v>
      </c>
      <c r="E1756" s="49" t="s">
        <v>2643</v>
      </c>
      <c r="F1756" s="327" t="s">
        <v>9623</v>
      </c>
      <c r="G1756" s="1073">
        <v>45466.30972222222</v>
      </c>
      <c r="H1756" s="30"/>
    </row>
    <row r="1757" spans="1:8" x14ac:dyDescent="0.25">
      <c r="A1757" s="30" t="s">
        <v>9576</v>
      </c>
      <c r="B1757" s="30" t="s">
        <v>923</v>
      </c>
      <c r="C1757" s="31" t="s">
        <v>9577</v>
      </c>
      <c r="D1757" s="31">
        <v>8531</v>
      </c>
      <c r="E1757" s="49" t="s">
        <v>2660</v>
      </c>
      <c r="F1757" s="327" t="s">
        <v>9624</v>
      </c>
      <c r="G1757" s="1073">
        <v>45466.30972222222</v>
      </c>
      <c r="H1757" s="30"/>
    </row>
    <row r="1758" spans="1:8" x14ac:dyDescent="0.25">
      <c r="A1758" s="30" t="s">
        <v>9576</v>
      </c>
      <c r="B1758" s="30" t="s">
        <v>923</v>
      </c>
      <c r="C1758" s="31" t="s">
        <v>9577</v>
      </c>
      <c r="D1758" s="31">
        <v>8531</v>
      </c>
      <c r="E1758" s="49" t="s">
        <v>2677</v>
      </c>
      <c r="F1758" s="327" t="s">
        <v>9625</v>
      </c>
      <c r="G1758" s="1073">
        <v>45466.30972222222</v>
      </c>
      <c r="H1758" s="30"/>
    </row>
    <row r="1759" spans="1:8" x14ac:dyDescent="0.25">
      <c r="A1759" s="30" t="s">
        <v>9576</v>
      </c>
      <c r="B1759" s="30" t="s">
        <v>923</v>
      </c>
      <c r="C1759" s="31" t="s">
        <v>9577</v>
      </c>
      <c r="D1759" s="31">
        <v>8531</v>
      </c>
      <c r="E1759" s="49" t="s">
        <v>2694</v>
      </c>
      <c r="F1759" s="327" t="s">
        <v>9626</v>
      </c>
      <c r="G1759" s="1073">
        <v>45466.30972222222</v>
      </c>
      <c r="H1759" s="30"/>
    </row>
    <row r="1760" spans="1:8" x14ac:dyDescent="0.25">
      <c r="A1760" s="30" t="s">
        <v>9576</v>
      </c>
      <c r="B1760" s="30" t="s">
        <v>923</v>
      </c>
      <c r="C1760" s="31" t="s">
        <v>9577</v>
      </c>
      <c r="D1760" s="31">
        <v>8531</v>
      </c>
      <c r="E1760" s="49" t="s">
        <v>2711</v>
      </c>
      <c r="F1760" s="327" t="s">
        <v>9627</v>
      </c>
      <c r="G1760" s="1073">
        <v>45466.30972222222</v>
      </c>
      <c r="H1760" s="30"/>
    </row>
    <row r="1761" spans="1:8" x14ac:dyDescent="0.25">
      <c r="A1761" s="30" t="s">
        <v>9576</v>
      </c>
      <c r="B1761" s="30" t="s">
        <v>923</v>
      </c>
      <c r="C1761" s="31" t="s">
        <v>9577</v>
      </c>
      <c r="D1761" s="31">
        <v>8531</v>
      </c>
      <c r="E1761" s="49" t="s">
        <v>1077</v>
      </c>
      <c r="F1761" s="327" t="s">
        <v>9628</v>
      </c>
      <c r="G1761" s="1073">
        <v>45466.30972222222</v>
      </c>
      <c r="H1761" s="30"/>
    </row>
    <row r="1762" spans="1:8" x14ac:dyDescent="0.25">
      <c r="A1762" s="30" t="s">
        <v>9576</v>
      </c>
      <c r="B1762" s="30" t="s">
        <v>923</v>
      </c>
      <c r="C1762" s="31" t="s">
        <v>9577</v>
      </c>
      <c r="D1762" s="31">
        <v>8531</v>
      </c>
      <c r="E1762" s="49" t="s">
        <v>2728</v>
      </c>
      <c r="F1762" s="327" t="s">
        <v>9629</v>
      </c>
      <c r="G1762" s="1073">
        <v>45466.30972222222</v>
      </c>
      <c r="H1762" s="30"/>
    </row>
    <row r="1763" spans="1:8" x14ac:dyDescent="0.25">
      <c r="A1763" s="30" t="s">
        <v>9576</v>
      </c>
      <c r="B1763" s="30" t="s">
        <v>923</v>
      </c>
      <c r="C1763" s="31" t="s">
        <v>9577</v>
      </c>
      <c r="D1763" s="31">
        <v>8531</v>
      </c>
      <c r="E1763" s="49" t="s">
        <v>2745</v>
      </c>
      <c r="F1763" s="327" t="s">
        <v>9630</v>
      </c>
      <c r="G1763" s="1073">
        <v>45466.30972222222</v>
      </c>
      <c r="H1763" s="30"/>
    </row>
    <row r="1764" spans="1:8" x14ac:dyDescent="0.25">
      <c r="A1764" s="30" t="s">
        <v>9576</v>
      </c>
      <c r="B1764" s="30" t="s">
        <v>923</v>
      </c>
      <c r="C1764" s="31" t="s">
        <v>9577</v>
      </c>
      <c r="D1764" s="31">
        <v>8531</v>
      </c>
      <c r="E1764" s="49" t="s">
        <v>2762</v>
      </c>
      <c r="F1764" s="327" t="s">
        <v>9631</v>
      </c>
      <c r="G1764" s="1073">
        <v>45466.30972222222</v>
      </c>
      <c r="H1764" s="30"/>
    </row>
    <row r="1765" spans="1:8" x14ac:dyDescent="0.25">
      <c r="A1765" s="30" t="s">
        <v>9576</v>
      </c>
      <c r="B1765" s="30" t="s">
        <v>923</v>
      </c>
      <c r="C1765" s="31" t="s">
        <v>9577</v>
      </c>
      <c r="D1765" s="31">
        <v>8531</v>
      </c>
      <c r="E1765" s="49" t="s">
        <v>2779</v>
      </c>
      <c r="F1765" s="327" t="s">
        <v>9632</v>
      </c>
      <c r="G1765" s="1073">
        <v>45466.30972222222</v>
      </c>
      <c r="H1765" s="30"/>
    </row>
    <row r="1766" spans="1:8" x14ac:dyDescent="0.25">
      <c r="A1766" s="30" t="s">
        <v>9576</v>
      </c>
      <c r="B1766" s="30" t="s">
        <v>923</v>
      </c>
      <c r="C1766" s="31" t="s">
        <v>9577</v>
      </c>
      <c r="D1766" s="31">
        <v>8531</v>
      </c>
      <c r="E1766" s="49" t="s">
        <v>2796</v>
      </c>
      <c r="F1766" s="327" t="s">
        <v>9633</v>
      </c>
      <c r="G1766" s="1073">
        <v>45466.30972222222</v>
      </c>
      <c r="H1766" s="30"/>
    </row>
    <row r="1767" spans="1:8" x14ac:dyDescent="0.25">
      <c r="A1767" s="30" t="s">
        <v>9576</v>
      </c>
      <c r="B1767" s="30" t="s">
        <v>923</v>
      </c>
      <c r="C1767" s="31" t="s">
        <v>9577</v>
      </c>
      <c r="D1767" s="31">
        <v>8531</v>
      </c>
      <c r="E1767" s="49" t="s">
        <v>2813</v>
      </c>
      <c r="F1767" s="327" t="s">
        <v>9634</v>
      </c>
      <c r="G1767" s="1073">
        <v>45466.30972222222</v>
      </c>
      <c r="H1767" s="30"/>
    </row>
    <row r="1768" spans="1:8" x14ac:dyDescent="0.25">
      <c r="A1768" s="30" t="s">
        <v>9576</v>
      </c>
      <c r="B1768" s="30" t="s">
        <v>923</v>
      </c>
      <c r="C1768" s="31" t="s">
        <v>9577</v>
      </c>
      <c r="D1768" s="31">
        <v>8531</v>
      </c>
      <c r="E1768" s="49" t="s">
        <v>2830</v>
      </c>
      <c r="F1768" s="327" t="s">
        <v>9635</v>
      </c>
      <c r="G1768" s="1073">
        <v>45466.30972222222</v>
      </c>
      <c r="H1768" s="30"/>
    </row>
    <row r="1769" spans="1:8" x14ac:dyDescent="0.25">
      <c r="A1769" s="30" t="s">
        <v>9576</v>
      </c>
      <c r="B1769" s="30" t="s">
        <v>923</v>
      </c>
      <c r="C1769" s="31" t="s">
        <v>9577</v>
      </c>
      <c r="D1769" s="31">
        <v>8531</v>
      </c>
      <c r="E1769" s="49" t="s">
        <v>2847</v>
      </c>
      <c r="F1769" s="327" t="s">
        <v>9636</v>
      </c>
      <c r="G1769" s="1073">
        <v>45466.30972222222</v>
      </c>
      <c r="H1769" s="30"/>
    </row>
    <row r="1770" spans="1:8" x14ac:dyDescent="0.25">
      <c r="A1770" s="30" t="s">
        <v>9576</v>
      </c>
      <c r="B1770" s="30" t="s">
        <v>923</v>
      </c>
      <c r="C1770" s="31" t="s">
        <v>9577</v>
      </c>
      <c r="D1770" s="31">
        <v>8531</v>
      </c>
      <c r="E1770" s="49" t="s">
        <v>2864</v>
      </c>
      <c r="F1770" s="327" t="s">
        <v>9637</v>
      </c>
      <c r="G1770" s="1073">
        <v>45466.30972222222</v>
      </c>
      <c r="H1770" s="30"/>
    </row>
    <row r="1771" spans="1:8" x14ac:dyDescent="0.25">
      <c r="A1771" s="30" t="s">
        <v>9576</v>
      </c>
      <c r="B1771" s="30" t="s">
        <v>923</v>
      </c>
      <c r="C1771" s="31" t="s">
        <v>9577</v>
      </c>
      <c r="D1771" s="31">
        <v>8531</v>
      </c>
      <c r="E1771" s="49" t="s">
        <v>2881</v>
      </c>
      <c r="F1771" s="327" t="s">
        <v>9638</v>
      </c>
      <c r="G1771" s="1073">
        <v>45466.30972222222</v>
      </c>
      <c r="H1771" s="30"/>
    </row>
    <row r="1772" spans="1:8" x14ac:dyDescent="0.25">
      <c r="A1772" s="30" t="s">
        <v>9576</v>
      </c>
      <c r="B1772" s="30" t="s">
        <v>923</v>
      </c>
      <c r="C1772" s="31" t="s">
        <v>9577</v>
      </c>
      <c r="D1772" s="31">
        <v>8531</v>
      </c>
      <c r="E1772" s="49" t="s">
        <v>1090</v>
      </c>
      <c r="F1772" s="327" t="s">
        <v>9639</v>
      </c>
      <c r="G1772" s="1073">
        <v>45466.30972222222</v>
      </c>
      <c r="H1772" s="30"/>
    </row>
    <row r="1773" spans="1:8" x14ac:dyDescent="0.25">
      <c r="A1773" s="30" t="s">
        <v>9576</v>
      </c>
      <c r="B1773" s="30" t="s">
        <v>923</v>
      </c>
      <c r="C1773" s="31" t="s">
        <v>9577</v>
      </c>
      <c r="D1773" s="31">
        <v>8531</v>
      </c>
      <c r="E1773" s="49" t="s">
        <v>2898</v>
      </c>
      <c r="F1773" s="327" t="s">
        <v>9640</v>
      </c>
      <c r="G1773" s="1073">
        <v>45466.30972222222</v>
      </c>
      <c r="H1773" s="30"/>
    </row>
    <row r="1774" spans="1:8" x14ac:dyDescent="0.25">
      <c r="A1774" s="30" t="s">
        <v>9576</v>
      </c>
      <c r="B1774" s="30" t="s">
        <v>923</v>
      </c>
      <c r="C1774" s="31" t="s">
        <v>9577</v>
      </c>
      <c r="D1774" s="31">
        <v>8531</v>
      </c>
      <c r="E1774" s="49" t="s">
        <v>2915</v>
      </c>
      <c r="F1774" s="327" t="s">
        <v>9641</v>
      </c>
      <c r="G1774" s="1073">
        <v>45466.30972222222</v>
      </c>
      <c r="H1774" s="30"/>
    </row>
    <row r="1775" spans="1:8" x14ac:dyDescent="0.25">
      <c r="A1775" s="30" t="s">
        <v>9576</v>
      </c>
      <c r="B1775" s="30" t="s">
        <v>923</v>
      </c>
      <c r="C1775" s="31" t="s">
        <v>9577</v>
      </c>
      <c r="D1775" s="31">
        <v>8531</v>
      </c>
      <c r="E1775" s="49" t="s">
        <v>2932</v>
      </c>
      <c r="F1775" s="327" t="s">
        <v>9642</v>
      </c>
      <c r="G1775" s="1073">
        <v>45466.30972222222</v>
      </c>
      <c r="H1775" s="30"/>
    </row>
    <row r="1776" spans="1:8" x14ac:dyDescent="0.25">
      <c r="A1776" s="30" t="s">
        <v>9576</v>
      </c>
      <c r="B1776" s="30" t="s">
        <v>923</v>
      </c>
      <c r="C1776" s="31" t="s">
        <v>9577</v>
      </c>
      <c r="D1776" s="31">
        <v>8531</v>
      </c>
      <c r="E1776" s="49" t="s">
        <v>2949</v>
      </c>
      <c r="F1776" s="327" t="s">
        <v>9643</v>
      </c>
      <c r="G1776" s="1073">
        <v>45466.30972222222</v>
      </c>
      <c r="H1776" s="30"/>
    </row>
    <row r="1777" spans="1:8" x14ac:dyDescent="0.25">
      <c r="A1777" s="30" t="s">
        <v>9576</v>
      </c>
      <c r="B1777" s="30" t="s">
        <v>923</v>
      </c>
      <c r="C1777" s="31" t="s">
        <v>9577</v>
      </c>
      <c r="D1777" s="31">
        <v>8531</v>
      </c>
      <c r="E1777" s="49" t="s">
        <v>2966</v>
      </c>
      <c r="F1777" s="327" t="s">
        <v>9644</v>
      </c>
      <c r="G1777" s="1073">
        <v>45466.30972222222</v>
      </c>
      <c r="H1777" s="30"/>
    </row>
    <row r="1778" spans="1:8" x14ac:dyDescent="0.25">
      <c r="A1778" s="30" t="s">
        <v>9576</v>
      </c>
      <c r="B1778" s="30" t="s">
        <v>923</v>
      </c>
      <c r="C1778" s="31" t="s">
        <v>9577</v>
      </c>
      <c r="D1778" s="31">
        <v>8531</v>
      </c>
      <c r="E1778" s="49" t="s">
        <v>2983</v>
      </c>
      <c r="F1778" s="327" t="s">
        <v>9645</v>
      </c>
      <c r="G1778" s="1073">
        <v>45466.30972222222</v>
      </c>
      <c r="H1778" s="30"/>
    </row>
    <row r="1779" spans="1:8" x14ac:dyDescent="0.25">
      <c r="A1779" s="30" t="s">
        <v>9576</v>
      </c>
      <c r="B1779" s="30" t="s">
        <v>923</v>
      </c>
      <c r="C1779" s="31" t="s">
        <v>9577</v>
      </c>
      <c r="D1779" s="31">
        <v>8531</v>
      </c>
      <c r="E1779" s="49" t="s">
        <v>3000</v>
      </c>
      <c r="F1779" s="327" t="s">
        <v>9646</v>
      </c>
      <c r="G1779" s="1073">
        <v>45466.30972222222</v>
      </c>
      <c r="H1779" s="30"/>
    </row>
    <row r="1780" spans="1:8" x14ac:dyDescent="0.25">
      <c r="A1780" s="30" t="s">
        <v>9576</v>
      </c>
      <c r="B1780" s="30" t="s">
        <v>923</v>
      </c>
      <c r="C1780" s="31" t="s">
        <v>9577</v>
      </c>
      <c r="D1780" s="31">
        <v>8531</v>
      </c>
      <c r="E1780" s="49" t="s">
        <v>3017</v>
      </c>
      <c r="F1780" s="327" t="s">
        <v>9647</v>
      </c>
      <c r="G1780" s="1073">
        <v>45466.30972222222</v>
      </c>
      <c r="H1780" s="30"/>
    </row>
    <row r="1781" spans="1:8" x14ac:dyDescent="0.25">
      <c r="A1781" s="30" t="s">
        <v>9576</v>
      </c>
      <c r="B1781" s="30" t="s">
        <v>923</v>
      </c>
      <c r="C1781" s="31" t="s">
        <v>9577</v>
      </c>
      <c r="D1781" s="31">
        <v>8531</v>
      </c>
      <c r="E1781" s="49" t="s">
        <v>3034</v>
      </c>
      <c r="F1781" s="327" t="s">
        <v>9648</v>
      </c>
      <c r="G1781" s="1073">
        <v>45466.30972222222</v>
      </c>
      <c r="H1781" s="30"/>
    </row>
    <row r="1782" spans="1:8" x14ac:dyDescent="0.25">
      <c r="A1782" s="30" t="s">
        <v>9576</v>
      </c>
      <c r="B1782" s="30" t="s">
        <v>923</v>
      </c>
      <c r="C1782" s="31" t="s">
        <v>9577</v>
      </c>
      <c r="D1782" s="31">
        <v>8531</v>
      </c>
      <c r="E1782" s="49" t="s">
        <v>3051</v>
      </c>
      <c r="F1782" s="327" t="s">
        <v>9649</v>
      </c>
      <c r="G1782" s="1073">
        <v>45466.30972222222</v>
      </c>
      <c r="H1782" s="30"/>
    </row>
    <row r="1783" spans="1:8" x14ac:dyDescent="0.25">
      <c r="A1783" s="30" t="s">
        <v>9576</v>
      </c>
      <c r="B1783" s="30" t="s">
        <v>923</v>
      </c>
      <c r="C1783" s="31" t="s">
        <v>9577</v>
      </c>
      <c r="D1783" s="31">
        <v>8531</v>
      </c>
      <c r="E1783" s="49" t="s">
        <v>1103</v>
      </c>
      <c r="F1783" s="327" t="s">
        <v>9650</v>
      </c>
      <c r="G1783" s="1073">
        <v>45466.30972222222</v>
      </c>
      <c r="H1783" s="30"/>
    </row>
    <row r="1784" spans="1:8" x14ac:dyDescent="0.25">
      <c r="A1784" s="30" t="s">
        <v>9576</v>
      </c>
      <c r="B1784" s="30" t="s">
        <v>923</v>
      </c>
      <c r="C1784" s="31" t="s">
        <v>9577</v>
      </c>
      <c r="D1784" s="31">
        <v>8531</v>
      </c>
      <c r="E1784" s="49" t="s">
        <v>3068</v>
      </c>
      <c r="F1784" s="327" t="s">
        <v>9651</v>
      </c>
      <c r="G1784" s="1073">
        <v>45466.30972222222</v>
      </c>
      <c r="H1784" s="30"/>
    </row>
    <row r="1785" spans="1:8" x14ac:dyDescent="0.25">
      <c r="A1785" s="30" t="s">
        <v>9576</v>
      </c>
      <c r="B1785" s="30" t="s">
        <v>923</v>
      </c>
      <c r="C1785" s="31" t="s">
        <v>9577</v>
      </c>
      <c r="D1785" s="31">
        <v>8531</v>
      </c>
      <c r="E1785" s="49" t="s">
        <v>3085</v>
      </c>
      <c r="F1785" s="327" t="s">
        <v>9652</v>
      </c>
      <c r="G1785" s="1073">
        <v>45466.30972222222</v>
      </c>
      <c r="H1785" s="30"/>
    </row>
    <row r="1786" spans="1:8" x14ac:dyDescent="0.25">
      <c r="A1786" s="30" t="s">
        <v>9576</v>
      </c>
      <c r="B1786" s="30" t="s">
        <v>923</v>
      </c>
      <c r="C1786" s="31" t="s">
        <v>9577</v>
      </c>
      <c r="D1786" s="31">
        <v>8531</v>
      </c>
      <c r="E1786" s="49" t="s">
        <v>3102</v>
      </c>
      <c r="F1786" s="327" t="s">
        <v>9653</v>
      </c>
      <c r="G1786" s="1073">
        <v>45466.30972222222</v>
      </c>
      <c r="H1786" s="30"/>
    </row>
    <row r="1787" spans="1:8" x14ac:dyDescent="0.25">
      <c r="A1787" s="30" t="s">
        <v>9576</v>
      </c>
      <c r="B1787" s="30" t="s">
        <v>923</v>
      </c>
      <c r="C1787" s="31" t="s">
        <v>9577</v>
      </c>
      <c r="D1787" s="31">
        <v>8531</v>
      </c>
      <c r="E1787" s="49" t="s">
        <v>3119</v>
      </c>
      <c r="F1787" s="327" t="s">
        <v>9654</v>
      </c>
      <c r="G1787" s="1073">
        <v>45466.30972222222</v>
      </c>
      <c r="H1787" s="30"/>
    </row>
    <row r="1788" spans="1:8" x14ac:dyDescent="0.25">
      <c r="A1788" s="30" t="s">
        <v>9576</v>
      </c>
      <c r="B1788" s="30" t="s">
        <v>923</v>
      </c>
      <c r="C1788" s="31" t="s">
        <v>9577</v>
      </c>
      <c r="D1788" s="31">
        <v>8531</v>
      </c>
      <c r="E1788" s="49" t="s">
        <v>3136</v>
      </c>
      <c r="F1788" s="327" t="s">
        <v>9655</v>
      </c>
      <c r="G1788" s="1073">
        <v>45466.30972222222</v>
      </c>
      <c r="H1788" s="30"/>
    </row>
    <row r="1789" spans="1:8" x14ac:dyDescent="0.25">
      <c r="A1789" s="30" t="s">
        <v>9576</v>
      </c>
      <c r="B1789" s="30" t="s">
        <v>923</v>
      </c>
      <c r="C1789" s="31" t="s">
        <v>9577</v>
      </c>
      <c r="D1789" s="31">
        <v>8531</v>
      </c>
      <c r="E1789" s="49" t="s">
        <v>3153</v>
      </c>
      <c r="F1789" s="327" t="s">
        <v>9656</v>
      </c>
      <c r="G1789" s="1073">
        <v>45466.30972222222</v>
      </c>
      <c r="H1789" s="30"/>
    </row>
    <row r="1790" spans="1:8" x14ac:dyDescent="0.25">
      <c r="A1790" s="30" t="s">
        <v>9576</v>
      </c>
      <c r="B1790" s="30" t="s">
        <v>923</v>
      </c>
      <c r="C1790" s="31" t="s">
        <v>9577</v>
      </c>
      <c r="D1790" s="31">
        <v>8531</v>
      </c>
      <c r="E1790" s="49" t="s">
        <v>3170</v>
      </c>
      <c r="F1790" s="327" t="s">
        <v>9657</v>
      </c>
      <c r="G1790" s="1073">
        <v>45466.30972222222</v>
      </c>
      <c r="H1790" s="30"/>
    </row>
    <row r="1791" spans="1:8" x14ac:dyDescent="0.25">
      <c r="A1791" s="30" t="s">
        <v>9576</v>
      </c>
      <c r="B1791" s="30" t="s">
        <v>923</v>
      </c>
      <c r="C1791" s="31" t="s">
        <v>9577</v>
      </c>
      <c r="D1791" s="31">
        <v>8531</v>
      </c>
      <c r="E1791" s="49" t="s">
        <v>3187</v>
      </c>
      <c r="F1791" s="327" t="s">
        <v>9658</v>
      </c>
      <c r="G1791" s="1073">
        <v>45466.30972222222</v>
      </c>
      <c r="H1791" s="30"/>
    </row>
    <row r="1792" spans="1:8" x14ac:dyDescent="0.25">
      <c r="A1792" s="30" t="s">
        <v>9576</v>
      </c>
      <c r="B1792" s="30" t="s">
        <v>923</v>
      </c>
      <c r="C1792" s="31" t="s">
        <v>9577</v>
      </c>
      <c r="D1792" s="31">
        <v>8531</v>
      </c>
      <c r="E1792" s="49" t="s">
        <v>3204</v>
      </c>
      <c r="F1792" s="327" t="s">
        <v>9659</v>
      </c>
      <c r="G1792" s="1073">
        <v>45466.30972222222</v>
      </c>
      <c r="H1792" s="30"/>
    </row>
    <row r="1793" spans="1:8" x14ac:dyDescent="0.25">
      <c r="A1793" s="30" t="s">
        <v>9576</v>
      </c>
      <c r="B1793" s="30" t="s">
        <v>923</v>
      </c>
      <c r="C1793" s="31" t="s">
        <v>9577</v>
      </c>
      <c r="D1793" s="31">
        <v>8531</v>
      </c>
      <c r="E1793" s="49" t="s">
        <v>3221</v>
      </c>
      <c r="F1793" s="327" t="s">
        <v>9660</v>
      </c>
      <c r="G1793" s="1073">
        <v>45466.30972222222</v>
      </c>
      <c r="H1793" s="30"/>
    </row>
    <row r="1794" spans="1:8" x14ac:dyDescent="0.25">
      <c r="A1794" s="30" t="s">
        <v>9576</v>
      </c>
      <c r="B1794" s="30" t="s">
        <v>923</v>
      </c>
      <c r="C1794" s="31" t="s">
        <v>9577</v>
      </c>
      <c r="D1794" s="31">
        <v>8531</v>
      </c>
      <c r="E1794" s="49" t="s">
        <v>1116</v>
      </c>
      <c r="F1794" s="327" t="s">
        <v>9661</v>
      </c>
      <c r="G1794" s="1073">
        <v>45466.30972222222</v>
      </c>
      <c r="H1794" s="30"/>
    </row>
    <row r="1795" spans="1:8" x14ac:dyDescent="0.25">
      <c r="A1795" s="30" t="s">
        <v>9576</v>
      </c>
      <c r="B1795" s="30" t="s">
        <v>923</v>
      </c>
      <c r="C1795" s="31" t="s">
        <v>9577</v>
      </c>
      <c r="D1795" s="31">
        <v>8531</v>
      </c>
      <c r="E1795" s="49" t="s">
        <v>3238</v>
      </c>
      <c r="F1795" s="327" t="s">
        <v>9662</v>
      </c>
      <c r="G1795" s="1073">
        <v>45466.30972222222</v>
      </c>
      <c r="H1795" s="30"/>
    </row>
    <row r="1796" spans="1:8" x14ac:dyDescent="0.25">
      <c r="A1796" s="30" t="s">
        <v>9576</v>
      </c>
      <c r="B1796" s="30" t="s">
        <v>923</v>
      </c>
      <c r="C1796" s="31" t="s">
        <v>9577</v>
      </c>
      <c r="D1796" s="31">
        <v>8531</v>
      </c>
      <c r="E1796" s="49" t="s">
        <v>3255</v>
      </c>
      <c r="F1796" s="327" t="s">
        <v>9663</v>
      </c>
      <c r="G1796" s="1073">
        <v>45466.30972222222</v>
      </c>
      <c r="H1796" s="30"/>
    </row>
    <row r="1797" spans="1:8" x14ac:dyDescent="0.25">
      <c r="A1797" s="30" t="s">
        <v>9576</v>
      </c>
      <c r="B1797" s="30" t="s">
        <v>923</v>
      </c>
      <c r="C1797" s="31" t="s">
        <v>9577</v>
      </c>
      <c r="D1797" s="31">
        <v>8531</v>
      </c>
      <c r="E1797" s="49" t="s">
        <v>3272</v>
      </c>
      <c r="F1797" s="327" t="s">
        <v>9664</v>
      </c>
      <c r="G1797" s="1073">
        <v>45466.30972222222</v>
      </c>
      <c r="H1797" s="30"/>
    </row>
    <row r="1798" spans="1:8" x14ac:dyDescent="0.25">
      <c r="A1798" s="30" t="s">
        <v>9576</v>
      </c>
      <c r="B1798" s="30" t="s">
        <v>923</v>
      </c>
      <c r="C1798" s="31" t="s">
        <v>9577</v>
      </c>
      <c r="D1798" s="31">
        <v>8531</v>
      </c>
      <c r="E1798" s="49" t="s">
        <v>3289</v>
      </c>
      <c r="F1798" s="327" t="s">
        <v>9665</v>
      </c>
      <c r="G1798" s="1073">
        <v>45466.30972222222</v>
      </c>
      <c r="H1798" s="30"/>
    </row>
    <row r="1799" spans="1:8" x14ac:dyDescent="0.25">
      <c r="A1799" s="30" t="s">
        <v>9576</v>
      </c>
      <c r="B1799" s="30" t="s">
        <v>923</v>
      </c>
      <c r="C1799" s="31" t="s">
        <v>9577</v>
      </c>
      <c r="D1799" s="31">
        <v>8531</v>
      </c>
      <c r="E1799" s="49" t="s">
        <v>3306</v>
      </c>
      <c r="F1799" s="327" t="s">
        <v>9666</v>
      </c>
      <c r="G1799" s="1073">
        <v>45466.30972222222</v>
      </c>
      <c r="H1799" s="30"/>
    </row>
    <row r="1800" spans="1:8" x14ac:dyDescent="0.25">
      <c r="A1800" s="30" t="s">
        <v>9576</v>
      </c>
      <c r="B1800" s="30" t="s">
        <v>923</v>
      </c>
      <c r="C1800" s="31" t="s">
        <v>9577</v>
      </c>
      <c r="D1800" s="31">
        <v>8531</v>
      </c>
      <c r="E1800" s="49" t="s">
        <v>3323</v>
      </c>
      <c r="F1800" s="327" t="s">
        <v>9667</v>
      </c>
      <c r="G1800" s="1073">
        <v>45466.30972222222</v>
      </c>
      <c r="H1800" s="30"/>
    </row>
    <row r="1801" spans="1:8" x14ac:dyDescent="0.25">
      <c r="A1801" s="30" t="s">
        <v>9576</v>
      </c>
      <c r="B1801" s="30" t="s">
        <v>923</v>
      </c>
      <c r="C1801" s="31" t="s">
        <v>9577</v>
      </c>
      <c r="D1801" s="31">
        <v>8531</v>
      </c>
      <c r="E1801" s="49" t="s">
        <v>3340</v>
      </c>
      <c r="F1801" s="327" t="s">
        <v>9668</v>
      </c>
      <c r="G1801" s="1073">
        <v>45466.30972222222</v>
      </c>
      <c r="H1801" s="30"/>
    </row>
    <row r="1802" spans="1:8" x14ac:dyDescent="0.25">
      <c r="A1802" s="30" t="s">
        <v>9576</v>
      </c>
      <c r="B1802" s="30" t="s">
        <v>923</v>
      </c>
      <c r="C1802" s="31" t="s">
        <v>9577</v>
      </c>
      <c r="D1802" s="31">
        <v>8531</v>
      </c>
      <c r="E1802" s="49" t="s">
        <v>3357</v>
      </c>
      <c r="F1802" s="327" t="s">
        <v>9669</v>
      </c>
      <c r="G1802" s="1073">
        <v>45466.30972222222</v>
      </c>
      <c r="H1802" s="30"/>
    </row>
    <row r="1803" spans="1:8" x14ac:dyDescent="0.25">
      <c r="A1803" s="30" t="s">
        <v>9576</v>
      </c>
      <c r="B1803" s="30" t="s">
        <v>923</v>
      </c>
      <c r="C1803" s="31" t="s">
        <v>9577</v>
      </c>
      <c r="D1803" s="31">
        <v>8531</v>
      </c>
      <c r="E1803" s="49" t="s">
        <v>3374</v>
      </c>
      <c r="F1803" s="327" t="s">
        <v>9670</v>
      </c>
      <c r="G1803" s="1073">
        <v>45466.30972222222</v>
      </c>
      <c r="H1803" s="30"/>
    </row>
    <row r="1804" spans="1:8" x14ac:dyDescent="0.25">
      <c r="A1804" s="30" t="s">
        <v>9576</v>
      </c>
      <c r="B1804" s="30" t="s">
        <v>923</v>
      </c>
      <c r="C1804" s="31" t="s">
        <v>9577</v>
      </c>
      <c r="D1804" s="31">
        <v>8531</v>
      </c>
      <c r="E1804" s="49" t="s">
        <v>3391</v>
      </c>
      <c r="F1804" s="327" t="s">
        <v>9671</v>
      </c>
      <c r="G1804" s="1073">
        <v>45466.30972222222</v>
      </c>
      <c r="H1804" s="30"/>
    </row>
    <row r="1805" spans="1:8" x14ac:dyDescent="0.25">
      <c r="A1805" s="30" t="s">
        <v>9576</v>
      </c>
      <c r="B1805" s="30" t="s">
        <v>923</v>
      </c>
      <c r="C1805" s="31" t="s">
        <v>9577</v>
      </c>
      <c r="D1805" s="31">
        <v>8531</v>
      </c>
      <c r="E1805" s="49" t="s">
        <v>1129</v>
      </c>
      <c r="F1805" s="327" t="s">
        <v>9672</v>
      </c>
      <c r="G1805" s="1073">
        <v>45466.30972222222</v>
      </c>
      <c r="H1805" s="30"/>
    </row>
    <row r="1806" spans="1:8" x14ac:dyDescent="0.25">
      <c r="A1806" s="30" t="s">
        <v>9576</v>
      </c>
      <c r="B1806" s="30" t="s">
        <v>923</v>
      </c>
      <c r="C1806" s="31" t="s">
        <v>9577</v>
      </c>
      <c r="D1806" s="31">
        <v>8531</v>
      </c>
      <c r="E1806" s="49" t="s">
        <v>3408</v>
      </c>
      <c r="F1806" s="327" t="s">
        <v>9673</v>
      </c>
      <c r="G1806" s="1073">
        <v>45466.30972222222</v>
      </c>
      <c r="H1806" s="30"/>
    </row>
    <row r="1807" spans="1:8" x14ac:dyDescent="0.25">
      <c r="A1807" s="30" t="s">
        <v>9576</v>
      </c>
      <c r="B1807" s="30" t="s">
        <v>923</v>
      </c>
      <c r="C1807" s="31" t="s">
        <v>9577</v>
      </c>
      <c r="D1807" s="31">
        <v>8531</v>
      </c>
      <c r="E1807" s="49" t="s">
        <v>3425</v>
      </c>
      <c r="F1807" s="327" t="s">
        <v>9674</v>
      </c>
      <c r="G1807" s="1073">
        <v>45466.30972222222</v>
      </c>
      <c r="H1807" s="30"/>
    </row>
    <row r="1808" spans="1:8" x14ac:dyDescent="0.25">
      <c r="A1808" s="30" t="s">
        <v>9576</v>
      </c>
      <c r="B1808" s="30" t="s">
        <v>923</v>
      </c>
      <c r="C1808" s="31" t="s">
        <v>9577</v>
      </c>
      <c r="D1808" s="31">
        <v>8531</v>
      </c>
      <c r="E1808" s="49" t="s">
        <v>3442</v>
      </c>
      <c r="F1808" s="327" t="s">
        <v>9675</v>
      </c>
      <c r="G1808" s="1073">
        <v>45466.30972222222</v>
      </c>
      <c r="H1808" s="30"/>
    </row>
    <row r="1809" spans="1:8" x14ac:dyDescent="0.25">
      <c r="A1809" s="30" t="s">
        <v>9576</v>
      </c>
      <c r="B1809" s="30" t="s">
        <v>923</v>
      </c>
      <c r="C1809" s="31" t="s">
        <v>9577</v>
      </c>
      <c r="D1809" s="31">
        <v>8531</v>
      </c>
      <c r="E1809" s="49" t="s">
        <v>3459</v>
      </c>
      <c r="F1809" s="327" t="s">
        <v>9676</v>
      </c>
      <c r="G1809" s="1073">
        <v>45466.30972222222</v>
      </c>
      <c r="H1809" s="30"/>
    </row>
    <row r="1810" spans="1:8" x14ac:dyDescent="0.25">
      <c r="A1810" s="30" t="s">
        <v>9576</v>
      </c>
      <c r="B1810" s="30" t="s">
        <v>923</v>
      </c>
      <c r="C1810" s="31" t="s">
        <v>9577</v>
      </c>
      <c r="D1810" s="31">
        <v>8531</v>
      </c>
      <c r="E1810" s="49" t="s">
        <v>3476</v>
      </c>
      <c r="F1810" s="327" t="s">
        <v>9677</v>
      </c>
      <c r="G1810" s="1073">
        <v>45466.30972222222</v>
      </c>
      <c r="H1810" s="30"/>
    </row>
    <row r="1811" spans="1:8" x14ac:dyDescent="0.25">
      <c r="A1811" s="30" t="s">
        <v>9576</v>
      </c>
      <c r="B1811" s="30" t="s">
        <v>923</v>
      </c>
      <c r="C1811" s="31" t="s">
        <v>9577</v>
      </c>
      <c r="D1811" s="31">
        <v>8531</v>
      </c>
      <c r="E1811" s="49" t="s">
        <v>3493</v>
      </c>
      <c r="F1811" s="327" t="s">
        <v>9678</v>
      </c>
      <c r="G1811" s="1073">
        <v>45466.30972222222</v>
      </c>
      <c r="H1811" s="30"/>
    </row>
    <row r="1812" spans="1:8" x14ac:dyDescent="0.25">
      <c r="A1812" s="30" t="s">
        <v>9576</v>
      </c>
      <c r="B1812" s="30" t="s">
        <v>923</v>
      </c>
      <c r="C1812" s="31" t="s">
        <v>9577</v>
      </c>
      <c r="D1812" s="31">
        <v>8531</v>
      </c>
      <c r="E1812" s="49" t="s">
        <v>3510</v>
      </c>
      <c r="F1812" s="327" t="s">
        <v>9679</v>
      </c>
      <c r="G1812" s="1073">
        <v>45466.30972222222</v>
      </c>
      <c r="H1812" s="30"/>
    </row>
    <row r="1813" spans="1:8" x14ac:dyDescent="0.25">
      <c r="A1813" s="30" t="s">
        <v>9576</v>
      </c>
      <c r="B1813" s="30" t="s">
        <v>923</v>
      </c>
      <c r="C1813" s="31" t="s">
        <v>9577</v>
      </c>
      <c r="D1813" s="31">
        <v>8531</v>
      </c>
      <c r="E1813" s="49" t="s">
        <v>3527</v>
      </c>
      <c r="F1813" s="327" t="s">
        <v>9680</v>
      </c>
      <c r="G1813" s="1073">
        <v>45466.30972222222</v>
      </c>
      <c r="H1813" s="30"/>
    </row>
    <row r="1814" spans="1:8" x14ac:dyDescent="0.25">
      <c r="A1814" s="30" t="s">
        <v>9576</v>
      </c>
      <c r="B1814" s="30" t="s">
        <v>923</v>
      </c>
      <c r="C1814" s="31" t="s">
        <v>9577</v>
      </c>
      <c r="D1814" s="31">
        <v>8531</v>
      </c>
      <c r="E1814" s="49" t="s">
        <v>3544</v>
      </c>
      <c r="F1814" s="327" t="s">
        <v>9681</v>
      </c>
      <c r="G1814" s="1073">
        <v>45466.30972222222</v>
      </c>
      <c r="H1814" s="30"/>
    </row>
    <row r="1815" spans="1:8" x14ac:dyDescent="0.25">
      <c r="A1815" s="30" t="s">
        <v>9576</v>
      </c>
      <c r="B1815" s="30" t="s">
        <v>923</v>
      </c>
      <c r="C1815" s="31" t="s">
        <v>9577</v>
      </c>
      <c r="D1815" s="31">
        <v>8531</v>
      </c>
      <c r="E1815" s="49" t="s">
        <v>3561</v>
      </c>
      <c r="F1815" s="327" t="s">
        <v>9682</v>
      </c>
      <c r="G1815" s="1073">
        <v>45466.30972222222</v>
      </c>
      <c r="H1815" s="30"/>
    </row>
    <row r="1816" spans="1:8" x14ac:dyDescent="0.25">
      <c r="A1816" s="30" t="s">
        <v>9576</v>
      </c>
      <c r="B1816" s="30" t="s">
        <v>923</v>
      </c>
      <c r="C1816" s="31" t="s">
        <v>9577</v>
      </c>
      <c r="D1816" s="31">
        <v>8531</v>
      </c>
      <c r="E1816" s="49" t="s">
        <v>1142</v>
      </c>
      <c r="F1816" s="327" t="s">
        <v>9683</v>
      </c>
      <c r="G1816" s="1073">
        <v>45466.30972222222</v>
      </c>
      <c r="H1816" s="30"/>
    </row>
    <row r="1817" spans="1:8" x14ac:dyDescent="0.25">
      <c r="A1817" s="30" t="s">
        <v>9576</v>
      </c>
      <c r="B1817" s="30" t="s">
        <v>923</v>
      </c>
      <c r="C1817" s="31" t="s">
        <v>9577</v>
      </c>
      <c r="D1817" s="31">
        <v>8531</v>
      </c>
      <c r="E1817" s="49" t="s">
        <v>3578</v>
      </c>
      <c r="F1817" s="327" t="s">
        <v>9684</v>
      </c>
      <c r="G1817" s="1073">
        <v>45466.30972222222</v>
      </c>
      <c r="H1817" s="30"/>
    </row>
    <row r="1818" spans="1:8" x14ac:dyDescent="0.25">
      <c r="A1818" s="30" t="s">
        <v>9576</v>
      </c>
      <c r="B1818" s="30" t="s">
        <v>923</v>
      </c>
      <c r="C1818" s="31" t="s">
        <v>9577</v>
      </c>
      <c r="D1818" s="31">
        <v>8531</v>
      </c>
      <c r="E1818" s="49" t="s">
        <v>3595</v>
      </c>
      <c r="F1818" s="327" t="s">
        <v>9685</v>
      </c>
      <c r="G1818" s="1073">
        <v>45466.30972222222</v>
      </c>
      <c r="H1818" s="30"/>
    </row>
    <row r="1819" spans="1:8" x14ac:dyDescent="0.25">
      <c r="A1819" s="30" t="s">
        <v>9576</v>
      </c>
      <c r="B1819" s="30" t="s">
        <v>923</v>
      </c>
      <c r="C1819" s="31" t="s">
        <v>9577</v>
      </c>
      <c r="D1819" s="31">
        <v>8531</v>
      </c>
      <c r="E1819" s="49" t="s">
        <v>3612</v>
      </c>
      <c r="F1819" s="327" t="s">
        <v>9686</v>
      </c>
      <c r="G1819" s="1073">
        <v>45466.30972222222</v>
      </c>
      <c r="H1819" s="30"/>
    </row>
    <row r="1820" spans="1:8" x14ac:dyDescent="0.25">
      <c r="A1820" s="30" t="s">
        <v>9576</v>
      </c>
      <c r="B1820" s="30" t="s">
        <v>923</v>
      </c>
      <c r="C1820" s="31" t="s">
        <v>9577</v>
      </c>
      <c r="D1820" s="31">
        <v>8531</v>
      </c>
      <c r="E1820" s="49" t="s">
        <v>3629</v>
      </c>
      <c r="F1820" s="327" t="s">
        <v>9687</v>
      </c>
      <c r="G1820" s="1073">
        <v>45466.30972222222</v>
      </c>
      <c r="H1820" s="30"/>
    </row>
    <row r="1821" spans="1:8" x14ac:dyDescent="0.25">
      <c r="A1821" s="30" t="s">
        <v>9576</v>
      </c>
      <c r="B1821" s="30" t="s">
        <v>923</v>
      </c>
      <c r="C1821" s="31" t="s">
        <v>9577</v>
      </c>
      <c r="D1821" s="31">
        <v>8531</v>
      </c>
      <c r="E1821" s="49" t="s">
        <v>3646</v>
      </c>
      <c r="F1821" s="327" t="s">
        <v>9688</v>
      </c>
      <c r="G1821" s="1073">
        <v>45466.30972222222</v>
      </c>
      <c r="H1821" s="30"/>
    </row>
    <row r="1822" spans="1:8" x14ac:dyDescent="0.25">
      <c r="A1822" s="30" t="s">
        <v>9576</v>
      </c>
      <c r="B1822" s="30" t="s">
        <v>923</v>
      </c>
      <c r="C1822" s="31" t="s">
        <v>9577</v>
      </c>
      <c r="D1822" s="31">
        <v>8531</v>
      </c>
      <c r="E1822" s="49" t="s">
        <v>3663</v>
      </c>
      <c r="F1822" s="327" t="s">
        <v>9689</v>
      </c>
      <c r="G1822" s="1073">
        <v>45466.30972222222</v>
      </c>
      <c r="H1822" s="30"/>
    </row>
    <row r="1823" spans="1:8" x14ac:dyDescent="0.25">
      <c r="A1823" s="30" t="s">
        <v>9576</v>
      </c>
      <c r="B1823" s="30" t="s">
        <v>923</v>
      </c>
      <c r="C1823" s="31" t="s">
        <v>9577</v>
      </c>
      <c r="D1823" s="31">
        <v>8531</v>
      </c>
      <c r="E1823" s="49" t="s">
        <v>3680</v>
      </c>
      <c r="F1823" s="327" t="s">
        <v>9690</v>
      </c>
      <c r="G1823" s="1073">
        <v>45466.30972222222</v>
      </c>
      <c r="H1823" s="30"/>
    </row>
    <row r="1824" spans="1:8" x14ac:dyDescent="0.25">
      <c r="A1824" s="30" t="s">
        <v>9576</v>
      </c>
      <c r="B1824" s="30" t="s">
        <v>923</v>
      </c>
      <c r="C1824" s="31" t="s">
        <v>9577</v>
      </c>
      <c r="D1824" s="31">
        <v>8531</v>
      </c>
      <c r="E1824" s="49" t="s">
        <v>3697</v>
      </c>
      <c r="F1824" s="327" t="s">
        <v>9691</v>
      </c>
      <c r="G1824" s="1073">
        <v>45466.30972222222</v>
      </c>
      <c r="H1824" s="30"/>
    </row>
    <row r="1825" spans="1:8" x14ac:dyDescent="0.25">
      <c r="A1825" s="30" t="s">
        <v>9576</v>
      </c>
      <c r="B1825" s="30" t="s">
        <v>923</v>
      </c>
      <c r="C1825" s="31" t="s">
        <v>9577</v>
      </c>
      <c r="D1825" s="31">
        <v>8531</v>
      </c>
      <c r="E1825" s="49" t="s">
        <v>3714</v>
      </c>
      <c r="F1825" s="327" t="s">
        <v>9692</v>
      </c>
      <c r="G1825" s="1073">
        <v>45466.30972222222</v>
      </c>
      <c r="H1825" s="30"/>
    </row>
    <row r="1826" spans="1:8" x14ac:dyDescent="0.25">
      <c r="A1826" s="30" t="s">
        <v>9576</v>
      </c>
      <c r="B1826" s="30" t="s">
        <v>923</v>
      </c>
      <c r="C1826" s="31" t="s">
        <v>9577</v>
      </c>
      <c r="D1826" s="31">
        <v>8531</v>
      </c>
      <c r="E1826" s="49" t="s">
        <v>3731</v>
      </c>
      <c r="F1826" s="327" t="s">
        <v>9693</v>
      </c>
      <c r="G1826" s="1073">
        <v>45466.30972222222</v>
      </c>
      <c r="H1826" s="30"/>
    </row>
    <row r="1827" spans="1:8" x14ac:dyDescent="0.25">
      <c r="A1827" s="30" t="s">
        <v>9576</v>
      </c>
      <c r="B1827" s="30" t="s">
        <v>923</v>
      </c>
      <c r="C1827" s="31" t="s">
        <v>9577</v>
      </c>
      <c r="D1827" s="31">
        <v>8531</v>
      </c>
      <c r="E1827" s="49" t="s">
        <v>1157</v>
      </c>
      <c r="F1827" s="327" t="s">
        <v>9694</v>
      </c>
      <c r="G1827" s="1073">
        <v>45466.30972222222</v>
      </c>
      <c r="H1827" s="30"/>
    </row>
    <row r="1828" spans="1:8" x14ac:dyDescent="0.25">
      <c r="A1828" s="30" t="s">
        <v>9576</v>
      </c>
      <c r="B1828" s="30" t="s">
        <v>923</v>
      </c>
      <c r="C1828" s="31" t="s">
        <v>9577</v>
      </c>
      <c r="D1828" s="31">
        <v>8531</v>
      </c>
      <c r="E1828" s="49" t="s">
        <v>3748</v>
      </c>
      <c r="F1828" s="327" t="s">
        <v>9695</v>
      </c>
      <c r="G1828" s="1073">
        <v>45466.30972222222</v>
      </c>
      <c r="H1828" s="30"/>
    </row>
    <row r="1829" spans="1:8" x14ac:dyDescent="0.25">
      <c r="A1829" s="30" t="s">
        <v>9576</v>
      </c>
      <c r="B1829" s="30" t="s">
        <v>923</v>
      </c>
      <c r="C1829" s="31" t="s">
        <v>9577</v>
      </c>
      <c r="D1829" s="31">
        <v>8531</v>
      </c>
      <c r="E1829" s="49" t="s">
        <v>3765</v>
      </c>
      <c r="F1829" s="327" t="s">
        <v>9696</v>
      </c>
      <c r="G1829" s="1073">
        <v>45466.30972222222</v>
      </c>
      <c r="H1829" s="30"/>
    </row>
    <row r="1830" spans="1:8" x14ac:dyDescent="0.25">
      <c r="A1830" s="30" t="s">
        <v>9576</v>
      </c>
      <c r="B1830" s="30" t="s">
        <v>923</v>
      </c>
      <c r="C1830" s="31" t="s">
        <v>9577</v>
      </c>
      <c r="D1830" s="31">
        <v>8531</v>
      </c>
      <c r="E1830" s="49" t="s">
        <v>3782</v>
      </c>
      <c r="F1830" s="327" t="s">
        <v>9697</v>
      </c>
      <c r="G1830" s="1073">
        <v>45466.30972222222</v>
      </c>
      <c r="H1830" s="30"/>
    </row>
    <row r="1831" spans="1:8" x14ac:dyDescent="0.25">
      <c r="A1831" s="30" t="s">
        <v>9576</v>
      </c>
      <c r="B1831" s="30" t="s">
        <v>923</v>
      </c>
      <c r="C1831" s="31" t="s">
        <v>9577</v>
      </c>
      <c r="D1831" s="31">
        <v>8531</v>
      </c>
      <c r="E1831" s="49" t="s">
        <v>3799</v>
      </c>
      <c r="F1831" s="327" t="s">
        <v>9698</v>
      </c>
      <c r="G1831" s="1073">
        <v>45466.30972222222</v>
      </c>
      <c r="H1831" s="30"/>
    </row>
    <row r="1832" spans="1:8" x14ac:dyDescent="0.25">
      <c r="A1832" s="30" t="s">
        <v>9576</v>
      </c>
      <c r="B1832" s="30" t="s">
        <v>923</v>
      </c>
      <c r="C1832" s="31" t="s">
        <v>9577</v>
      </c>
      <c r="D1832" s="31">
        <v>8531</v>
      </c>
      <c r="E1832" s="49" t="s">
        <v>3816</v>
      </c>
      <c r="F1832" s="327" t="s">
        <v>9699</v>
      </c>
      <c r="G1832" s="1073">
        <v>45466.30972222222</v>
      </c>
      <c r="H1832" s="30"/>
    </row>
    <row r="1833" spans="1:8" x14ac:dyDescent="0.25">
      <c r="A1833" s="30" t="s">
        <v>9576</v>
      </c>
      <c r="B1833" s="30" t="s">
        <v>923</v>
      </c>
      <c r="C1833" s="31" t="s">
        <v>9577</v>
      </c>
      <c r="D1833" s="31">
        <v>8531</v>
      </c>
      <c r="E1833" s="49" t="s">
        <v>3833</v>
      </c>
      <c r="F1833" s="327" t="s">
        <v>9700</v>
      </c>
      <c r="G1833" s="1073">
        <v>45466.30972222222</v>
      </c>
      <c r="H1833" s="30"/>
    </row>
    <row r="1834" spans="1:8" x14ac:dyDescent="0.25">
      <c r="A1834" s="30" t="s">
        <v>9576</v>
      </c>
      <c r="B1834" s="30" t="s">
        <v>923</v>
      </c>
      <c r="C1834" s="31" t="s">
        <v>9577</v>
      </c>
      <c r="D1834" s="31">
        <v>8531</v>
      </c>
      <c r="E1834" s="49" t="s">
        <v>3850</v>
      </c>
      <c r="F1834" s="327" t="s">
        <v>9701</v>
      </c>
      <c r="G1834" s="1073">
        <v>45466.30972222222</v>
      </c>
      <c r="H1834" s="30"/>
    </row>
    <row r="1835" spans="1:8" x14ac:dyDescent="0.25">
      <c r="A1835" s="30" t="s">
        <v>9576</v>
      </c>
      <c r="B1835" s="30" t="s">
        <v>923</v>
      </c>
      <c r="C1835" s="31" t="s">
        <v>9577</v>
      </c>
      <c r="D1835" s="31">
        <v>8531</v>
      </c>
      <c r="E1835" s="49" t="s">
        <v>3867</v>
      </c>
      <c r="F1835" s="327" t="s">
        <v>9702</v>
      </c>
      <c r="G1835" s="1073">
        <v>45466.30972222222</v>
      </c>
      <c r="H1835" s="30"/>
    </row>
    <row r="1836" spans="1:8" x14ac:dyDescent="0.25">
      <c r="A1836" s="30" t="s">
        <v>9576</v>
      </c>
      <c r="B1836" s="30" t="s">
        <v>923</v>
      </c>
      <c r="C1836" s="31" t="s">
        <v>9577</v>
      </c>
      <c r="D1836" s="31">
        <v>8531</v>
      </c>
      <c r="E1836" s="49" t="s">
        <v>3884</v>
      </c>
      <c r="F1836" s="327" t="s">
        <v>9703</v>
      </c>
      <c r="G1836" s="1073">
        <v>45466.30972222222</v>
      </c>
      <c r="H1836" s="30"/>
    </row>
    <row r="1837" spans="1:8" x14ac:dyDescent="0.25">
      <c r="A1837" s="30" t="s">
        <v>9576</v>
      </c>
      <c r="B1837" s="30" t="s">
        <v>923</v>
      </c>
      <c r="C1837" s="31" t="s">
        <v>9577</v>
      </c>
      <c r="D1837" s="31">
        <v>8531</v>
      </c>
      <c r="E1837" s="49" t="s">
        <v>3901</v>
      </c>
      <c r="F1837" s="327" t="s">
        <v>9704</v>
      </c>
      <c r="G1837" s="1073">
        <v>45466.30972222222</v>
      </c>
      <c r="H1837" s="30"/>
    </row>
    <row r="1838" spans="1:8" x14ac:dyDescent="0.25">
      <c r="A1838" s="30" t="s">
        <v>9576</v>
      </c>
      <c r="B1838" s="30" t="s">
        <v>923</v>
      </c>
      <c r="C1838" s="31" t="s">
        <v>9577</v>
      </c>
      <c r="D1838" s="31">
        <v>8531</v>
      </c>
      <c r="E1838" s="49" t="s">
        <v>1172</v>
      </c>
      <c r="F1838" s="327" t="s">
        <v>9705</v>
      </c>
      <c r="G1838" s="1073">
        <v>45466.30972222222</v>
      </c>
      <c r="H1838" s="30"/>
    </row>
    <row r="1839" spans="1:8" x14ac:dyDescent="0.25">
      <c r="A1839" s="30" t="s">
        <v>9576</v>
      </c>
      <c r="B1839" s="30" t="s">
        <v>923</v>
      </c>
      <c r="C1839" s="31" t="s">
        <v>9577</v>
      </c>
      <c r="D1839" s="31">
        <v>8531</v>
      </c>
      <c r="E1839" s="49" t="s">
        <v>3918</v>
      </c>
      <c r="F1839" s="327" t="s">
        <v>9706</v>
      </c>
      <c r="G1839" s="1073">
        <v>45466.30972222222</v>
      </c>
      <c r="H1839" s="30"/>
    </row>
    <row r="1840" spans="1:8" x14ac:dyDescent="0.25">
      <c r="A1840" s="30" t="s">
        <v>9576</v>
      </c>
      <c r="B1840" s="30" t="s">
        <v>923</v>
      </c>
      <c r="C1840" s="31" t="s">
        <v>9577</v>
      </c>
      <c r="D1840" s="31">
        <v>8531</v>
      </c>
      <c r="E1840" s="49" t="s">
        <v>3935</v>
      </c>
      <c r="F1840" s="327" t="s">
        <v>9707</v>
      </c>
      <c r="G1840" s="1073">
        <v>45466.30972222222</v>
      </c>
      <c r="H1840" s="30"/>
    </row>
    <row r="1841" spans="1:8" x14ac:dyDescent="0.25">
      <c r="A1841" s="30" t="s">
        <v>9576</v>
      </c>
      <c r="B1841" s="30" t="s">
        <v>923</v>
      </c>
      <c r="C1841" s="31" t="s">
        <v>9577</v>
      </c>
      <c r="D1841" s="31">
        <v>8531</v>
      </c>
      <c r="E1841" s="49" t="s">
        <v>3952</v>
      </c>
      <c r="F1841" s="327" t="s">
        <v>9708</v>
      </c>
      <c r="G1841" s="1073">
        <v>45466.30972222222</v>
      </c>
      <c r="H1841" s="30"/>
    </row>
    <row r="1842" spans="1:8" x14ac:dyDescent="0.25">
      <c r="A1842" s="30" t="s">
        <v>9576</v>
      </c>
      <c r="B1842" s="30" t="s">
        <v>923</v>
      </c>
      <c r="C1842" s="31" t="s">
        <v>9577</v>
      </c>
      <c r="D1842" s="31">
        <v>8531</v>
      </c>
      <c r="E1842" s="49" t="s">
        <v>3969</v>
      </c>
      <c r="F1842" s="327" t="s">
        <v>9709</v>
      </c>
      <c r="G1842" s="1073">
        <v>45466.30972222222</v>
      </c>
      <c r="H1842" s="30"/>
    </row>
    <row r="1843" spans="1:8" x14ac:dyDescent="0.25">
      <c r="A1843" s="30" t="s">
        <v>9576</v>
      </c>
      <c r="B1843" s="30" t="s">
        <v>923</v>
      </c>
      <c r="C1843" s="31" t="s">
        <v>9577</v>
      </c>
      <c r="D1843" s="31">
        <v>8531</v>
      </c>
      <c r="E1843" s="49" t="s">
        <v>3986</v>
      </c>
      <c r="F1843" s="327" t="s">
        <v>9710</v>
      </c>
      <c r="G1843" s="1073">
        <v>45466.30972222222</v>
      </c>
      <c r="H1843" s="30"/>
    </row>
    <row r="1844" spans="1:8" x14ac:dyDescent="0.25">
      <c r="A1844" s="30" t="s">
        <v>9576</v>
      </c>
      <c r="B1844" s="30" t="s">
        <v>923</v>
      </c>
      <c r="C1844" s="31" t="s">
        <v>9577</v>
      </c>
      <c r="D1844" s="31">
        <v>8531</v>
      </c>
      <c r="E1844" s="49" t="s">
        <v>4003</v>
      </c>
      <c r="F1844" s="327" t="s">
        <v>9711</v>
      </c>
      <c r="G1844" s="1073">
        <v>45466.30972222222</v>
      </c>
      <c r="H1844" s="30"/>
    </row>
    <row r="1845" spans="1:8" x14ac:dyDescent="0.25">
      <c r="A1845" s="30" t="s">
        <v>9576</v>
      </c>
      <c r="B1845" s="30" t="s">
        <v>923</v>
      </c>
      <c r="C1845" s="31" t="s">
        <v>9577</v>
      </c>
      <c r="D1845" s="31">
        <v>8531</v>
      </c>
      <c r="E1845" s="49" t="s">
        <v>4020</v>
      </c>
      <c r="F1845" s="327" t="s">
        <v>9712</v>
      </c>
      <c r="G1845" s="1073">
        <v>45466.30972222222</v>
      </c>
      <c r="H1845" s="30"/>
    </row>
    <row r="1846" spans="1:8" x14ac:dyDescent="0.25">
      <c r="A1846" s="30" t="s">
        <v>9576</v>
      </c>
      <c r="B1846" s="30" t="s">
        <v>923</v>
      </c>
      <c r="C1846" s="31" t="s">
        <v>9577</v>
      </c>
      <c r="D1846" s="31">
        <v>8531</v>
      </c>
      <c r="E1846" s="49" t="s">
        <v>4037</v>
      </c>
      <c r="F1846" s="327" t="s">
        <v>9713</v>
      </c>
      <c r="G1846" s="1073">
        <v>45466.30972222222</v>
      </c>
      <c r="H1846" s="30"/>
    </row>
    <row r="1847" spans="1:8" x14ac:dyDescent="0.25">
      <c r="A1847" s="30" t="s">
        <v>9576</v>
      </c>
      <c r="B1847" s="30" t="s">
        <v>923</v>
      </c>
      <c r="C1847" s="31" t="s">
        <v>9577</v>
      </c>
      <c r="D1847" s="31">
        <v>8531</v>
      </c>
      <c r="E1847" s="49" t="s">
        <v>4054</v>
      </c>
      <c r="F1847" s="327" t="s">
        <v>9714</v>
      </c>
      <c r="G1847" s="1073">
        <v>45466.30972222222</v>
      </c>
      <c r="H1847" s="30"/>
    </row>
    <row r="1848" spans="1:8" x14ac:dyDescent="0.25">
      <c r="A1848" s="30" t="s">
        <v>9576</v>
      </c>
      <c r="B1848" s="30" t="s">
        <v>923</v>
      </c>
      <c r="C1848" s="31" t="s">
        <v>9577</v>
      </c>
      <c r="D1848" s="31">
        <v>8531</v>
      </c>
      <c r="E1848" s="49" t="s">
        <v>4071</v>
      </c>
      <c r="F1848" s="327" t="s">
        <v>9715</v>
      </c>
      <c r="G1848" s="1073">
        <v>45466.30972222222</v>
      </c>
      <c r="H1848" s="30"/>
    </row>
    <row r="1849" spans="1:8" x14ac:dyDescent="0.25">
      <c r="A1849" s="30" t="s">
        <v>9576</v>
      </c>
      <c r="B1849" s="30" t="s">
        <v>923</v>
      </c>
      <c r="C1849" s="31" t="s">
        <v>9577</v>
      </c>
      <c r="D1849" s="31">
        <v>8531</v>
      </c>
      <c r="E1849" s="49" t="s">
        <v>1187</v>
      </c>
      <c r="F1849" s="327" t="s">
        <v>9716</v>
      </c>
      <c r="G1849" s="1073">
        <v>45466.30972222222</v>
      </c>
      <c r="H1849" s="30"/>
    </row>
    <row r="1850" spans="1:8" x14ac:dyDescent="0.25">
      <c r="A1850" s="30" t="s">
        <v>9576</v>
      </c>
      <c r="B1850" s="30" t="s">
        <v>923</v>
      </c>
      <c r="C1850" s="31" t="s">
        <v>9577</v>
      </c>
      <c r="D1850" s="31">
        <v>8531</v>
      </c>
      <c r="E1850" s="49" t="s">
        <v>4088</v>
      </c>
      <c r="F1850" s="327" t="s">
        <v>9717</v>
      </c>
      <c r="G1850" s="1073">
        <v>45466.30972222222</v>
      </c>
      <c r="H1850" s="30"/>
    </row>
    <row r="1851" spans="1:8" x14ac:dyDescent="0.25">
      <c r="A1851" s="30" t="s">
        <v>9576</v>
      </c>
      <c r="B1851" s="30" t="s">
        <v>923</v>
      </c>
      <c r="C1851" s="31" t="s">
        <v>9577</v>
      </c>
      <c r="D1851" s="31">
        <v>8531</v>
      </c>
      <c r="E1851" s="49" t="s">
        <v>4105</v>
      </c>
      <c r="F1851" s="327" t="s">
        <v>9718</v>
      </c>
      <c r="G1851" s="1073">
        <v>45466.30972222222</v>
      </c>
      <c r="H1851" s="30"/>
    </row>
    <row r="1852" spans="1:8" x14ac:dyDescent="0.25">
      <c r="A1852" s="30" t="s">
        <v>9576</v>
      </c>
      <c r="B1852" s="30" t="s">
        <v>923</v>
      </c>
      <c r="C1852" s="31" t="s">
        <v>9577</v>
      </c>
      <c r="D1852" s="31">
        <v>8531</v>
      </c>
      <c r="E1852" s="49" t="s">
        <v>4122</v>
      </c>
      <c r="F1852" s="327" t="s">
        <v>9719</v>
      </c>
      <c r="G1852" s="1073">
        <v>45466.30972222222</v>
      </c>
      <c r="H1852" s="30"/>
    </row>
    <row r="1853" spans="1:8" x14ac:dyDescent="0.25">
      <c r="A1853" s="30" t="s">
        <v>9576</v>
      </c>
      <c r="B1853" s="30" t="s">
        <v>923</v>
      </c>
      <c r="C1853" s="31" t="s">
        <v>9577</v>
      </c>
      <c r="D1853" s="31">
        <v>8531</v>
      </c>
      <c r="E1853" s="49" t="s">
        <v>4139</v>
      </c>
      <c r="F1853" s="327" t="s">
        <v>9720</v>
      </c>
      <c r="G1853" s="1073">
        <v>45466.30972222222</v>
      </c>
      <c r="H1853" s="30"/>
    </row>
    <row r="1854" spans="1:8" x14ac:dyDescent="0.25">
      <c r="A1854" s="30" t="s">
        <v>9576</v>
      </c>
      <c r="B1854" s="30" t="s">
        <v>923</v>
      </c>
      <c r="C1854" s="31" t="s">
        <v>9577</v>
      </c>
      <c r="D1854" s="31">
        <v>8531</v>
      </c>
      <c r="E1854" s="49" t="s">
        <v>4156</v>
      </c>
      <c r="F1854" s="327" t="s">
        <v>9721</v>
      </c>
      <c r="G1854" s="1073">
        <v>45466.30972222222</v>
      </c>
      <c r="H1854" s="30"/>
    </row>
    <row r="1855" spans="1:8" x14ac:dyDescent="0.25">
      <c r="A1855" s="30" t="s">
        <v>9576</v>
      </c>
      <c r="B1855" s="30" t="s">
        <v>923</v>
      </c>
      <c r="C1855" s="31" t="s">
        <v>9577</v>
      </c>
      <c r="D1855" s="31">
        <v>8531</v>
      </c>
      <c r="E1855" s="49" t="s">
        <v>4173</v>
      </c>
      <c r="F1855" s="327" t="s">
        <v>9722</v>
      </c>
      <c r="G1855" s="1073">
        <v>45466.30972222222</v>
      </c>
      <c r="H1855" s="30"/>
    </row>
    <row r="1856" spans="1:8" x14ac:dyDescent="0.25">
      <c r="A1856" s="30" t="s">
        <v>9576</v>
      </c>
      <c r="B1856" s="30" t="s">
        <v>923</v>
      </c>
      <c r="C1856" s="31" t="s">
        <v>9577</v>
      </c>
      <c r="D1856" s="31">
        <v>8531</v>
      </c>
      <c r="E1856" s="49" t="s">
        <v>4190</v>
      </c>
      <c r="F1856" s="327" t="s">
        <v>9723</v>
      </c>
      <c r="G1856" s="1073">
        <v>45466.30972222222</v>
      </c>
      <c r="H1856" s="30"/>
    </row>
    <row r="1857" spans="1:8" x14ac:dyDescent="0.25">
      <c r="A1857" s="30" t="s">
        <v>9576</v>
      </c>
      <c r="B1857" s="30" t="s">
        <v>923</v>
      </c>
      <c r="C1857" s="31" t="s">
        <v>9577</v>
      </c>
      <c r="D1857" s="31">
        <v>8531</v>
      </c>
      <c r="E1857" s="49" t="s">
        <v>4207</v>
      </c>
      <c r="F1857" s="327" t="s">
        <v>9724</v>
      </c>
      <c r="G1857" s="1073">
        <v>45466.30972222222</v>
      </c>
      <c r="H1857" s="30"/>
    </row>
    <row r="1858" spans="1:8" x14ac:dyDescent="0.25">
      <c r="A1858" s="30" t="s">
        <v>9576</v>
      </c>
      <c r="B1858" s="30" t="s">
        <v>923</v>
      </c>
      <c r="C1858" s="31" t="s">
        <v>9577</v>
      </c>
      <c r="D1858" s="31">
        <v>8531</v>
      </c>
      <c r="E1858" s="49" t="s">
        <v>4224</v>
      </c>
      <c r="F1858" s="327" t="s">
        <v>9725</v>
      </c>
      <c r="G1858" s="1073">
        <v>45466.30972222222</v>
      </c>
      <c r="H1858" s="30"/>
    </row>
    <row r="1859" spans="1:8" x14ac:dyDescent="0.25">
      <c r="A1859" s="30" t="s">
        <v>9576</v>
      </c>
      <c r="B1859" s="30" t="s">
        <v>923</v>
      </c>
      <c r="C1859" s="31" t="s">
        <v>9577</v>
      </c>
      <c r="D1859" s="31">
        <v>8531</v>
      </c>
      <c r="E1859" s="49" t="s">
        <v>4241</v>
      </c>
      <c r="F1859" s="327" t="s">
        <v>9726</v>
      </c>
      <c r="G1859" s="1073">
        <v>45466.30972222222</v>
      </c>
      <c r="H1859" s="30"/>
    </row>
    <row r="1860" spans="1:8" x14ac:dyDescent="0.25">
      <c r="A1860" s="30" t="s">
        <v>9576</v>
      </c>
      <c r="B1860" s="30" t="s">
        <v>923</v>
      </c>
      <c r="C1860" s="31" t="s">
        <v>9577</v>
      </c>
      <c r="D1860" s="31">
        <v>8531</v>
      </c>
      <c r="E1860" s="49" t="s">
        <v>927</v>
      </c>
      <c r="F1860" s="327" t="s">
        <v>9727</v>
      </c>
      <c r="G1860" s="1073">
        <v>45466.30972222222</v>
      </c>
      <c r="H1860" s="30"/>
    </row>
    <row r="1861" spans="1:8" x14ac:dyDescent="0.25">
      <c r="A1861" s="30" t="s">
        <v>9576</v>
      </c>
      <c r="B1861" s="30" t="s">
        <v>923</v>
      </c>
      <c r="C1861" s="31" t="s">
        <v>9577</v>
      </c>
      <c r="D1861" s="31">
        <v>8531</v>
      </c>
      <c r="E1861" s="49" t="s">
        <v>1202</v>
      </c>
      <c r="F1861" s="327" t="s">
        <v>9728</v>
      </c>
      <c r="G1861" s="1073">
        <v>45466.30972222222</v>
      </c>
      <c r="H1861" s="30"/>
    </row>
    <row r="1862" spans="1:8" x14ac:dyDescent="0.25">
      <c r="A1862" s="30" t="s">
        <v>9576</v>
      </c>
      <c r="B1862" s="30" t="s">
        <v>923</v>
      </c>
      <c r="C1862" s="31" t="s">
        <v>9577</v>
      </c>
      <c r="D1862" s="31">
        <v>8531</v>
      </c>
      <c r="E1862" s="49" t="s">
        <v>4258</v>
      </c>
      <c r="F1862" s="327" t="s">
        <v>9729</v>
      </c>
      <c r="G1862" s="1073">
        <v>45466.30972222222</v>
      </c>
      <c r="H1862" s="30"/>
    </row>
    <row r="1863" spans="1:8" x14ac:dyDescent="0.25">
      <c r="A1863" s="30" t="s">
        <v>9576</v>
      </c>
      <c r="B1863" s="30" t="s">
        <v>923</v>
      </c>
      <c r="C1863" s="31" t="s">
        <v>9577</v>
      </c>
      <c r="D1863" s="31">
        <v>8531</v>
      </c>
      <c r="E1863" s="49" t="s">
        <v>4275</v>
      </c>
      <c r="F1863" s="327" t="s">
        <v>9730</v>
      </c>
      <c r="G1863" s="1073">
        <v>45466.30972222222</v>
      </c>
      <c r="H1863" s="30"/>
    </row>
    <row r="1864" spans="1:8" x14ac:dyDescent="0.25">
      <c r="A1864" s="30" t="s">
        <v>9576</v>
      </c>
      <c r="B1864" s="30" t="s">
        <v>923</v>
      </c>
      <c r="C1864" s="31" t="s">
        <v>9577</v>
      </c>
      <c r="D1864" s="31">
        <v>8531</v>
      </c>
      <c r="E1864" s="49" t="s">
        <v>4292</v>
      </c>
      <c r="F1864" s="327" t="s">
        <v>9731</v>
      </c>
      <c r="G1864" s="1073">
        <v>45466.30972222222</v>
      </c>
      <c r="H1864" s="30"/>
    </row>
    <row r="1865" spans="1:8" x14ac:dyDescent="0.25">
      <c r="A1865" s="30" t="s">
        <v>9576</v>
      </c>
      <c r="B1865" s="30" t="s">
        <v>923</v>
      </c>
      <c r="C1865" s="31" t="s">
        <v>9577</v>
      </c>
      <c r="D1865" s="31">
        <v>8531</v>
      </c>
      <c r="E1865" s="49" t="s">
        <v>4309</v>
      </c>
      <c r="F1865" s="327" t="s">
        <v>9732</v>
      </c>
      <c r="G1865" s="1073">
        <v>45466.30972222222</v>
      </c>
      <c r="H1865" s="30"/>
    </row>
    <row r="1866" spans="1:8" x14ac:dyDescent="0.25">
      <c r="A1866" s="30" t="s">
        <v>9576</v>
      </c>
      <c r="B1866" s="30" t="s">
        <v>923</v>
      </c>
      <c r="C1866" s="31" t="s">
        <v>9577</v>
      </c>
      <c r="D1866" s="31">
        <v>8531</v>
      </c>
      <c r="E1866" s="49" t="s">
        <v>4326</v>
      </c>
      <c r="F1866" s="327" t="s">
        <v>9733</v>
      </c>
      <c r="G1866" s="1073">
        <v>45466.30972222222</v>
      </c>
      <c r="H1866" s="30"/>
    </row>
    <row r="1867" spans="1:8" x14ac:dyDescent="0.25">
      <c r="A1867" s="30" t="s">
        <v>9576</v>
      </c>
      <c r="B1867" s="30" t="s">
        <v>923</v>
      </c>
      <c r="C1867" s="31" t="s">
        <v>9577</v>
      </c>
      <c r="D1867" s="31">
        <v>8531</v>
      </c>
      <c r="E1867" s="49" t="s">
        <v>4343</v>
      </c>
      <c r="F1867" s="327" t="s">
        <v>9734</v>
      </c>
      <c r="G1867" s="1073">
        <v>45466.30972222222</v>
      </c>
      <c r="H1867" s="30"/>
    </row>
    <row r="1868" spans="1:8" x14ac:dyDescent="0.25">
      <c r="A1868" s="30" t="s">
        <v>9576</v>
      </c>
      <c r="B1868" s="30" t="s">
        <v>923</v>
      </c>
      <c r="C1868" s="31" t="s">
        <v>9577</v>
      </c>
      <c r="D1868" s="31">
        <v>8531</v>
      </c>
      <c r="E1868" s="49" t="s">
        <v>4360</v>
      </c>
      <c r="F1868" s="327" t="s">
        <v>9735</v>
      </c>
      <c r="G1868" s="1073">
        <v>45466.30972222222</v>
      </c>
      <c r="H1868" s="30"/>
    </row>
    <row r="1869" spans="1:8" x14ac:dyDescent="0.25">
      <c r="A1869" s="30" t="s">
        <v>9576</v>
      </c>
      <c r="B1869" s="30" t="s">
        <v>923</v>
      </c>
      <c r="C1869" s="31" t="s">
        <v>9577</v>
      </c>
      <c r="D1869" s="31">
        <v>8531</v>
      </c>
      <c r="E1869" s="49" t="s">
        <v>4377</v>
      </c>
      <c r="F1869" s="327" t="s">
        <v>9736</v>
      </c>
      <c r="G1869" s="1073">
        <v>45466.30972222222</v>
      </c>
      <c r="H1869" s="30"/>
    </row>
    <row r="1870" spans="1:8" x14ac:dyDescent="0.25">
      <c r="A1870" s="30" t="s">
        <v>9576</v>
      </c>
      <c r="B1870" s="30" t="s">
        <v>923</v>
      </c>
      <c r="C1870" s="31" t="s">
        <v>9577</v>
      </c>
      <c r="D1870" s="31">
        <v>8531</v>
      </c>
      <c r="E1870" s="49" t="s">
        <v>4394</v>
      </c>
      <c r="F1870" s="327" t="s">
        <v>9737</v>
      </c>
      <c r="G1870" s="1073">
        <v>45466.30972222222</v>
      </c>
      <c r="H1870" s="30"/>
    </row>
    <row r="1871" spans="1:8" x14ac:dyDescent="0.25">
      <c r="A1871" s="30" t="s">
        <v>9576</v>
      </c>
      <c r="B1871" s="30" t="s">
        <v>923</v>
      </c>
      <c r="C1871" s="31" t="s">
        <v>9577</v>
      </c>
      <c r="D1871" s="31">
        <v>8531</v>
      </c>
      <c r="E1871" s="49" t="s">
        <v>4411</v>
      </c>
      <c r="F1871" s="327" t="s">
        <v>9738</v>
      </c>
      <c r="G1871" s="1073">
        <v>45466.30972222222</v>
      </c>
      <c r="H1871" s="30"/>
    </row>
    <row r="1872" spans="1:8" x14ac:dyDescent="0.25">
      <c r="A1872" s="30" t="s">
        <v>9576</v>
      </c>
      <c r="B1872" s="30" t="s">
        <v>923</v>
      </c>
      <c r="C1872" s="31" t="s">
        <v>9577</v>
      </c>
      <c r="D1872" s="31">
        <v>8531</v>
      </c>
      <c r="E1872" s="49" t="s">
        <v>1217</v>
      </c>
      <c r="F1872" s="327" t="s">
        <v>9739</v>
      </c>
      <c r="G1872" s="1073">
        <v>45466.30972222222</v>
      </c>
      <c r="H1872" s="30"/>
    </row>
    <row r="1873" spans="1:8" x14ac:dyDescent="0.25">
      <c r="A1873" s="30" t="s">
        <v>9576</v>
      </c>
      <c r="B1873" s="30" t="s">
        <v>923</v>
      </c>
      <c r="C1873" s="31" t="s">
        <v>9577</v>
      </c>
      <c r="D1873" s="31">
        <v>8531</v>
      </c>
      <c r="E1873" s="49" t="s">
        <v>4428</v>
      </c>
      <c r="F1873" s="327" t="s">
        <v>9740</v>
      </c>
      <c r="G1873" s="1073">
        <v>45466.30972222222</v>
      </c>
      <c r="H1873" s="30"/>
    </row>
    <row r="1874" spans="1:8" x14ac:dyDescent="0.25">
      <c r="A1874" s="30" t="s">
        <v>9576</v>
      </c>
      <c r="B1874" s="30" t="s">
        <v>923</v>
      </c>
      <c r="C1874" s="31" t="s">
        <v>9577</v>
      </c>
      <c r="D1874" s="31">
        <v>8531</v>
      </c>
      <c r="E1874" s="49" t="s">
        <v>4445</v>
      </c>
      <c r="F1874" s="327" t="s">
        <v>9741</v>
      </c>
      <c r="G1874" s="1073">
        <v>45466.30972222222</v>
      </c>
      <c r="H1874" s="30"/>
    </row>
    <row r="1875" spans="1:8" x14ac:dyDescent="0.25">
      <c r="A1875" s="30" t="s">
        <v>9576</v>
      </c>
      <c r="B1875" s="30" t="s">
        <v>923</v>
      </c>
      <c r="C1875" s="31" t="s">
        <v>9577</v>
      </c>
      <c r="D1875" s="31">
        <v>8531</v>
      </c>
      <c r="E1875" s="49" t="s">
        <v>4462</v>
      </c>
      <c r="F1875" s="327" t="s">
        <v>9742</v>
      </c>
      <c r="G1875" s="1073">
        <v>45466.30972222222</v>
      </c>
      <c r="H1875" s="30"/>
    </row>
    <row r="1876" spans="1:8" x14ac:dyDescent="0.25">
      <c r="A1876" s="30" t="s">
        <v>9576</v>
      </c>
      <c r="B1876" s="30" t="s">
        <v>923</v>
      </c>
      <c r="C1876" s="31" t="s">
        <v>9577</v>
      </c>
      <c r="D1876" s="31">
        <v>8531</v>
      </c>
      <c r="E1876" s="49" t="s">
        <v>4479</v>
      </c>
      <c r="F1876" s="327" t="s">
        <v>9743</v>
      </c>
      <c r="G1876" s="1073">
        <v>45466.30972222222</v>
      </c>
      <c r="H1876" s="30"/>
    </row>
    <row r="1877" spans="1:8" x14ac:dyDescent="0.25">
      <c r="A1877" s="30" t="s">
        <v>9576</v>
      </c>
      <c r="B1877" s="30" t="s">
        <v>923</v>
      </c>
      <c r="C1877" s="31" t="s">
        <v>9577</v>
      </c>
      <c r="D1877" s="31">
        <v>8531</v>
      </c>
      <c r="E1877" s="49" t="s">
        <v>4496</v>
      </c>
      <c r="F1877" s="327" t="s">
        <v>9744</v>
      </c>
      <c r="G1877" s="1073">
        <v>45466.30972222222</v>
      </c>
      <c r="H1877" s="30"/>
    </row>
    <row r="1878" spans="1:8" x14ac:dyDescent="0.25">
      <c r="A1878" s="30" t="s">
        <v>9576</v>
      </c>
      <c r="B1878" s="30" t="s">
        <v>923</v>
      </c>
      <c r="C1878" s="31" t="s">
        <v>9577</v>
      </c>
      <c r="D1878" s="31">
        <v>8531</v>
      </c>
      <c r="E1878" s="49" t="s">
        <v>4513</v>
      </c>
      <c r="F1878" s="327" t="s">
        <v>9745</v>
      </c>
      <c r="G1878" s="1073">
        <v>45466.30972222222</v>
      </c>
      <c r="H1878" s="30"/>
    </row>
    <row r="1879" spans="1:8" x14ac:dyDescent="0.25">
      <c r="A1879" s="30" t="s">
        <v>9576</v>
      </c>
      <c r="B1879" s="30" t="s">
        <v>923</v>
      </c>
      <c r="C1879" s="31" t="s">
        <v>9577</v>
      </c>
      <c r="D1879" s="31">
        <v>8531</v>
      </c>
      <c r="E1879" s="49" t="s">
        <v>4530</v>
      </c>
      <c r="F1879" s="327" t="s">
        <v>9746</v>
      </c>
      <c r="G1879" s="1073">
        <v>45466.30972222222</v>
      </c>
      <c r="H1879" s="30"/>
    </row>
    <row r="1880" spans="1:8" x14ac:dyDescent="0.25">
      <c r="A1880" s="30" t="s">
        <v>9576</v>
      </c>
      <c r="B1880" s="30" t="s">
        <v>923</v>
      </c>
      <c r="C1880" s="31" t="s">
        <v>9577</v>
      </c>
      <c r="D1880" s="31">
        <v>8531</v>
      </c>
      <c r="E1880" s="49" t="s">
        <v>4547</v>
      </c>
      <c r="F1880" s="327" t="s">
        <v>9747</v>
      </c>
      <c r="G1880" s="1073">
        <v>45466.30972222222</v>
      </c>
      <c r="H1880" s="30"/>
    </row>
    <row r="1881" spans="1:8" x14ac:dyDescent="0.25">
      <c r="A1881" s="30" t="s">
        <v>9576</v>
      </c>
      <c r="B1881" s="30" t="s">
        <v>923</v>
      </c>
      <c r="C1881" s="31" t="s">
        <v>9577</v>
      </c>
      <c r="D1881" s="31">
        <v>8531</v>
      </c>
      <c r="E1881" s="49" t="s">
        <v>4564</v>
      </c>
      <c r="F1881" s="327" t="s">
        <v>9748</v>
      </c>
      <c r="G1881" s="1073">
        <v>45466.30972222222</v>
      </c>
      <c r="H1881" s="30"/>
    </row>
    <row r="1882" spans="1:8" x14ac:dyDescent="0.25">
      <c r="A1882" s="30" t="s">
        <v>9576</v>
      </c>
      <c r="B1882" s="30" t="s">
        <v>923</v>
      </c>
      <c r="C1882" s="31" t="s">
        <v>9577</v>
      </c>
      <c r="D1882" s="31">
        <v>8531</v>
      </c>
      <c r="E1882" s="49" t="s">
        <v>4581</v>
      </c>
      <c r="F1882" s="327" t="s">
        <v>9749</v>
      </c>
      <c r="G1882" s="1073">
        <v>45466.30972222222</v>
      </c>
      <c r="H1882" s="30"/>
    </row>
    <row r="1883" spans="1:8" x14ac:dyDescent="0.25">
      <c r="A1883" s="30" t="s">
        <v>9576</v>
      </c>
      <c r="B1883" s="30" t="s">
        <v>923</v>
      </c>
      <c r="C1883" s="31" t="s">
        <v>9577</v>
      </c>
      <c r="D1883" s="31">
        <v>8531</v>
      </c>
      <c r="E1883" s="49" t="s">
        <v>1234</v>
      </c>
      <c r="F1883" s="327" t="s">
        <v>9750</v>
      </c>
      <c r="G1883" s="1073">
        <v>45466.30972222222</v>
      </c>
      <c r="H1883" s="30"/>
    </row>
    <row r="1884" spans="1:8" x14ac:dyDescent="0.25">
      <c r="A1884" s="30" t="s">
        <v>9576</v>
      </c>
      <c r="B1884" s="30" t="s">
        <v>923</v>
      </c>
      <c r="C1884" s="31" t="s">
        <v>9577</v>
      </c>
      <c r="D1884" s="31">
        <v>8531</v>
      </c>
      <c r="E1884" s="49" t="s">
        <v>4598</v>
      </c>
      <c r="F1884" s="327" t="s">
        <v>9751</v>
      </c>
      <c r="G1884" s="1073">
        <v>45466.30972222222</v>
      </c>
      <c r="H1884" s="30"/>
    </row>
    <row r="1885" spans="1:8" x14ac:dyDescent="0.25">
      <c r="A1885" s="30" t="s">
        <v>9576</v>
      </c>
      <c r="B1885" s="30" t="s">
        <v>923</v>
      </c>
      <c r="C1885" s="31" t="s">
        <v>9577</v>
      </c>
      <c r="D1885" s="31">
        <v>8531</v>
      </c>
      <c r="E1885" s="49" t="s">
        <v>4615</v>
      </c>
      <c r="F1885" s="327" t="s">
        <v>9752</v>
      </c>
      <c r="G1885" s="1073">
        <v>45466.30972222222</v>
      </c>
      <c r="H1885" s="30"/>
    </row>
    <row r="1886" spans="1:8" x14ac:dyDescent="0.25">
      <c r="A1886" s="30" t="s">
        <v>9576</v>
      </c>
      <c r="B1886" s="30" t="s">
        <v>923</v>
      </c>
      <c r="C1886" s="31" t="s">
        <v>9577</v>
      </c>
      <c r="D1886" s="31">
        <v>8531</v>
      </c>
      <c r="E1886" s="49" t="s">
        <v>4632</v>
      </c>
      <c r="F1886" s="327" t="s">
        <v>9753</v>
      </c>
      <c r="G1886" s="1073">
        <v>45466.30972222222</v>
      </c>
      <c r="H1886" s="30"/>
    </row>
    <row r="1887" spans="1:8" x14ac:dyDescent="0.25">
      <c r="A1887" s="30" t="s">
        <v>9576</v>
      </c>
      <c r="B1887" s="30" t="s">
        <v>923</v>
      </c>
      <c r="C1887" s="31" t="s">
        <v>9577</v>
      </c>
      <c r="D1887" s="31">
        <v>8531</v>
      </c>
      <c r="E1887" s="49" t="s">
        <v>4649</v>
      </c>
      <c r="F1887" s="327" t="s">
        <v>9754</v>
      </c>
      <c r="G1887" s="1073">
        <v>45466.30972222222</v>
      </c>
      <c r="H1887" s="30"/>
    </row>
    <row r="1888" spans="1:8" x14ac:dyDescent="0.25">
      <c r="A1888" s="30" t="s">
        <v>9576</v>
      </c>
      <c r="B1888" s="30" t="s">
        <v>923</v>
      </c>
      <c r="C1888" s="31" t="s">
        <v>9577</v>
      </c>
      <c r="D1888" s="31">
        <v>8531</v>
      </c>
      <c r="E1888" s="49" t="s">
        <v>4666</v>
      </c>
      <c r="F1888" s="327" t="s">
        <v>9755</v>
      </c>
      <c r="G1888" s="1073">
        <v>45466.30972222222</v>
      </c>
      <c r="H1888" s="30"/>
    </row>
    <row r="1889" spans="1:8" x14ac:dyDescent="0.25">
      <c r="A1889" s="30" t="s">
        <v>9576</v>
      </c>
      <c r="B1889" s="30" t="s">
        <v>923</v>
      </c>
      <c r="C1889" s="31" t="s">
        <v>9577</v>
      </c>
      <c r="D1889" s="31">
        <v>8531</v>
      </c>
      <c r="E1889" s="49" t="s">
        <v>4683</v>
      </c>
      <c r="F1889" s="327" t="s">
        <v>9756</v>
      </c>
      <c r="G1889" s="1073">
        <v>45466.30972222222</v>
      </c>
      <c r="H1889" s="30"/>
    </row>
    <row r="1890" spans="1:8" x14ac:dyDescent="0.25">
      <c r="A1890" s="30" t="s">
        <v>9576</v>
      </c>
      <c r="B1890" s="30" t="s">
        <v>923</v>
      </c>
      <c r="C1890" s="31" t="s">
        <v>9577</v>
      </c>
      <c r="D1890" s="31">
        <v>8531</v>
      </c>
      <c r="E1890" s="49" t="s">
        <v>4700</v>
      </c>
      <c r="F1890" s="327" t="s">
        <v>9757</v>
      </c>
      <c r="G1890" s="1073">
        <v>45466.30972222222</v>
      </c>
      <c r="H1890" s="30"/>
    </row>
    <row r="1891" spans="1:8" x14ac:dyDescent="0.25">
      <c r="A1891" s="30" t="s">
        <v>9576</v>
      </c>
      <c r="B1891" s="30" t="s">
        <v>923</v>
      </c>
      <c r="C1891" s="31" t="s">
        <v>9577</v>
      </c>
      <c r="D1891" s="31">
        <v>8531</v>
      </c>
      <c r="E1891" s="49" t="s">
        <v>4717</v>
      </c>
      <c r="F1891" s="327" t="s">
        <v>9758</v>
      </c>
      <c r="G1891" s="1073">
        <v>45466.30972222222</v>
      </c>
      <c r="H1891" s="30"/>
    </row>
    <row r="1892" spans="1:8" x14ac:dyDescent="0.25">
      <c r="A1892" s="30" t="s">
        <v>9576</v>
      </c>
      <c r="B1892" s="30" t="s">
        <v>923</v>
      </c>
      <c r="C1892" s="31" t="s">
        <v>9577</v>
      </c>
      <c r="D1892" s="31">
        <v>8531</v>
      </c>
      <c r="E1892" s="49" t="s">
        <v>4734</v>
      </c>
      <c r="F1892" s="327" t="s">
        <v>9759</v>
      </c>
      <c r="G1892" s="1073">
        <v>45466.30972222222</v>
      </c>
      <c r="H1892" s="30"/>
    </row>
    <row r="1893" spans="1:8" x14ac:dyDescent="0.25">
      <c r="A1893" s="30" t="s">
        <v>9576</v>
      </c>
      <c r="B1893" s="30" t="s">
        <v>923</v>
      </c>
      <c r="C1893" s="31" t="s">
        <v>9577</v>
      </c>
      <c r="D1893" s="31">
        <v>8531</v>
      </c>
      <c r="E1893" s="49" t="s">
        <v>4751</v>
      </c>
      <c r="F1893" s="327" t="s">
        <v>9760</v>
      </c>
      <c r="G1893" s="1073">
        <v>45466.30972222222</v>
      </c>
      <c r="H1893" s="30"/>
    </row>
    <row r="1894" spans="1:8" x14ac:dyDescent="0.25">
      <c r="A1894" s="30" t="s">
        <v>9576</v>
      </c>
      <c r="B1894" s="30" t="s">
        <v>923</v>
      </c>
      <c r="C1894" s="31" t="s">
        <v>9577</v>
      </c>
      <c r="D1894" s="31">
        <v>8531</v>
      </c>
      <c r="E1894" s="49" t="s">
        <v>1251</v>
      </c>
      <c r="F1894" s="327" t="s">
        <v>9761</v>
      </c>
      <c r="G1894" s="1073">
        <v>45466.30972222222</v>
      </c>
      <c r="H1894" s="30"/>
    </row>
    <row r="1895" spans="1:8" x14ac:dyDescent="0.25">
      <c r="A1895" s="30" t="s">
        <v>9576</v>
      </c>
      <c r="B1895" s="30" t="s">
        <v>923</v>
      </c>
      <c r="C1895" s="31" t="s">
        <v>9577</v>
      </c>
      <c r="D1895" s="31">
        <v>8531</v>
      </c>
      <c r="E1895" s="49" t="s">
        <v>4768</v>
      </c>
      <c r="F1895" s="327" t="s">
        <v>9762</v>
      </c>
      <c r="G1895" s="1073">
        <v>45466.30972222222</v>
      </c>
      <c r="H1895" s="30"/>
    </row>
    <row r="1896" spans="1:8" x14ac:dyDescent="0.25">
      <c r="A1896" s="30" t="s">
        <v>9576</v>
      </c>
      <c r="B1896" s="30" t="s">
        <v>923</v>
      </c>
      <c r="C1896" s="31" t="s">
        <v>9577</v>
      </c>
      <c r="D1896" s="31">
        <v>8531</v>
      </c>
      <c r="E1896" s="49" t="s">
        <v>4785</v>
      </c>
      <c r="F1896" s="327" t="s">
        <v>9763</v>
      </c>
      <c r="G1896" s="1073">
        <v>45466.30972222222</v>
      </c>
      <c r="H1896" s="30"/>
    </row>
    <row r="1897" spans="1:8" x14ac:dyDescent="0.25">
      <c r="A1897" s="30" t="s">
        <v>9576</v>
      </c>
      <c r="B1897" s="30" t="s">
        <v>923</v>
      </c>
      <c r="C1897" s="31" t="s">
        <v>9577</v>
      </c>
      <c r="D1897" s="31">
        <v>8531</v>
      </c>
      <c r="E1897" s="49" t="s">
        <v>4802</v>
      </c>
      <c r="F1897" s="327" t="s">
        <v>9764</v>
      </c>
      <c r="G1897" s="1073">
        <v>45466.30972222222</v>
      </c>
      <c r="H1897" s="30"/>
    </row>
    <row r="1898" spans="1:8" x14ac:dyDescent="0.25">
      <c r="A1898" s="30" t="s">
        <v>9576</v>
      </c>
      <c r="B1898" s="30" t="s">
        <v>923</v>
      </c>
      <c r="C1898" s="31" t="s">
        <v>9577</v>
      </c>
      <c r="D1898" s="31">
        <v>8531</v>
      </c>
      <c r="E1898" s="49" t="s">
        <v>4819</v>
      </c>
      <c r="F1898" s="327" t="s">
        <v>9765</v>
      </c>
      <c r="G1898" s="1073">
        <v>45466.30972222222</v>
      </c>
      <c r="H1898" s="30"/>
    </row>
    <row r="1899" spans="1:8" x14ac:dyDescent="0.25">
      <c r="A1899" s="30" t="s">
        <v>9576</v>
      </c>
      <c r="B1899" s="30" t="s">
        <v>923</v>
      </c>
      <c r="C1899" s="31" t="s">
        <v>9577</v>
      </c>
      <c r="D1899" s="31">
        <v>8531</v>
      </c>
      <c r="E1899" s="49" t="s">
        <v>4836</v>
      </c>
      <c r="F1899" s="327" t="s">
        <v>9766</v>
      </c>
      <c r="G1899" s="1073">
        <v>45466.30972222222</v>
      </c>
      <c r="H1899" s="30"/>
    </row>
    <row r="1900" spans="1:8" x14ac:dyDescent="0.25">
      <c r="A1900" s="30" t="s">
        <v>9576</v>
      </c>
      <c r="B1900" s="30" t="s">
        <v>923</v>
      </c>
      <c r="C1900" s="31" t="s">
        <v>9577</v>
      </c>
      <c r="D1900" s="31">
        <v>8531</v>
      </c>
      <c r="E1900" s="49" t="s">
        <v>4853</v>
      </c>
      <c r="F1900" s="327" t="s">
        <v>9767</v>
      </c>
      <c r="G1900" s="1073">
        <v>45466.30972222222</v>
      </c>
      <c r="H1900" s="30"/>
    </row>
    <row r="1901" spans="1:8" x14ac:dyDescent="0.25">
      <c r="A1901" s="30" t="s">
        <v>9576</v>
      </c>
      <c r="B1901" s="30" t="s">
        <v>923</v>
      </c>
      <c r="C1901" s="31" t="s">
        <v>9577</v>
      </c>
      <c r="D1901" s="31">
        <v>8531</v>
      </c>
      <c r="E1901" s="49" t="s">
        <v>4870</v>
      </c>
      <c r="F1901" s="327" t="s">
        <v>9768</v>
      </c>
      <c r="G1901" s="1073">
        <v>45466.30972222222</v>
      </c>
      <c r="H1901" s="30"/>
    </row>
    <row r="1902" spans="1:8" x14ac:dyDescent="0.25">
      <c r="A1902" s="30" t="s">
        <v>9576</v>
      </c>
      <c r="B1902" s="30" t="s">
        <v>923</v>
      </c>
      <c r="C1902" s="31" t="s">
        <v>9577</v>
      </c>
      <c r="D1902" s="31">
        <v>8531</v>
      </c>
      <c r="E1902" s="49" t="s">
        <v>4887</v>
      </c>
      <c r="F1902" s="327" t="s">
        <v>9769</v>
      </c>
      <c r="G1902" s="1073">
        <v>45466.30972222222</v>
      </c>
      <c r="H1902" s="30"/>
    </row>
    <row r="1903" spans="1:8" x14ac:dyDescent="0.25">
      <c r="A1903" s="30" t="s">
        <v>9576</v>
      </c>
      <c r="B1903" s="30" t="s">
        <v>923</v>
      </c>
      <c r="C1903" s="31" t="s">
        <v>9577</v>
      </c>
      <c r="D1903" s="31">
        <v>8531</v>
      </c>
      <c r="E1903" s="49" t="s">
        <v>4904</v>
      </c>
      <c r="F1903" s="327" t="s">
        <v>9770</v>
      </c>
      <c r="G1903" s="1073">
        <v>45466.30972222222</v>
      </c>
      <c r="H1903" s="30"/>
    </row>
    <row r="1904" spans="1:8" x14ac:dyDescent="0.25">
      <c r="A1904" s="30" t="s">
        <v>9576</v>
      </c>
      <c r="B1904" s="30" t="s">
        <v>923</v>
      </c>
      <c r="C1904" s="31" t="s">
        <v>9577</v>
      </c>
      <c r="D1904" s="31">
        <v>8531</v>
      </c>
      <c r="E1904" s="49" t="s">
        <v>4921</v>
      </c>
      <c r="F1904" s="327" t="s">
        <v>9771</v>
      </c>
      <c r="G1904" s="1073">
        <v>45466.30972222222</v>
      </c>
      <c r="H1904" s="30"/>
    </row>
    <row r="1905" spans="1:8" x14ac:dyDescent="0.25">
      <c r="A1905" s="30" t="s">
        <v>9576</v>
      </c>
      <c r="B1905" s="30" t="s">
        <v>923</v>
      </c>
      <c r="C1905" s="31" t="s">
        <v>9577</v>
      </c>
      <c r="D1905" s="31">
        <v>8531</v>
      </c>
      <c r="E1905" s="49" t="s">
        <v>1268</v>
      </c>
      <c r="F1905" s="327" t="s">
        <v>9772</v>
      </c>
      <c r="G1905" s="1073">
        <v>45466.30972222222</v>
      </c>
      <c r="H1905" s="30"/>
    </row>
    <row r="1906" spans="1:8" x14ac:dyDescent="0.25">
      <c r="A1906" s="30" t="s">
        <v>9576</v>
      </c>
      <c r="B1906" s="30" t="s">
        <v>923</v>
      </c>
      <c r="C1906" s="31" t="s">
        <v>9577</v>
      </c>
      <c r="D1906" s="31">
        <v>8531</v>
      </c>
      <c r="E1906" s="49" t="s">
        <v>4938</v>
      </c>
      <c r="F1906" s="327" t="s">
        <v>9773</v>
      </c>
      <c r="G1906" s="1073">
        <v>45466.30972222222</v>
      </c>
      <c r="H1906" s="30"/>
    </row>
    <row r="1907" spans="1:8" x14ac:dyDescent="0.25">
      <c r="A1907" s="30" t="s">
        <v>9576</v>
      </c>
      <c r="B1907" s="30" t="s">
        <v>923</v>
      </c>
      <c r="C1907" s="31" t="s">
        <v>9577</v>
      </c>
      <c r="D1907" s="31">
        <v>8531</v>
      </c>
      <c r="E1907" s="49" t="s">
        <v>4955</v>
      </c>
      <c r="F1907" s="327" t="s">
        <v>9774</v>
      </c>
      <c r="G1907" s="1073">
        <v>45466.30972222222</v>
      </c>
      <c r="H1907" s="30"/>
    </row>
    <row r="1908" spans="1:8" x14ac:dyDescent="0.25">
      <c r="A1908" s="30" t="s">
        <v>9576</v>
      </c>
      <c r="B1908" s="30" t="s">
        <v>923</v>
      </c>
      <c r="C1908" s="31" t="s">
        <v>9577</v>
      </c>
      <c r="D1908" s="31">
        <v>8531</v>
      </c>
      <c r="E1908" s="49" t="s">
        <v>4972</v>
      </c>
      <c r="F1908" s="327" t="s">
        <v>9775</v>
      </c>
      <c r="G1908" s="1073">
        <v>45466.30972222222</v>
      </c>
      <c r="H1908" s="30"/>
    </row>
    <row r="1909" spans="1:8" x14ac:dyDescent="0.25">
      <c r="A1909" s="30" t="s">
        <v>9576</v>
      </c>
      <c r="B1909" s="30" t="s">
        <v>923</v>
      </c>
      <c r="C1909" s="31" t="s">
        <v>9577</v>
      </c>
      <c r="D1909" s="31">
        <v>8531</v>
      </c>
      <c r="E1909" s="49" t="s">
        <v>4989</v>
      </c>
      <c r="F1909" s="327" t="s">
        <v>9776</v>
      </c>
      <c r="G1909" s="1073">
        <v>45466.30972222222</v>
      </c>
      <c r="H1909" s="30"/>
    </row>
    <row r="1910" spans="1:8" x14ac:dyDescent="0.25">
      <c r="A1910" s="30" t="s">
        <v>9576</v>
      </c>
      <c r="B1910" s="30" t="s">
        <v>923</v>
      </c>
      <c r="C1910" s="31" t="s">
        <v>9577</v>
      </c>
      <c r="D1910" s="31">
        <v>8531</v>
      </c>
      <c r="E1910" s="49" t="s">
        <v>5006</v>
      </c>
      <c r="F1910" s="327" t="s">
        <v>9777</v>
      </c>
      <c r="G1910" s="1073">
        <v>45466.30972222222</v>
      </c>
      <c r="H1910" s="30"/>
    </row>
    <row r="1911" spans="1:8" x14ac:dyDescent="0.25">
      <c r="A1911" s="30" t="s">
        <v>9576</v>
      </c>
      <c r="B1911" s="30" t="s">
        <v>923</v>
      </c>
      <c r="C1911" s="31" t="s">
        <v>9577</v>
      </c>
      <c r="D1911" s="31">
        <v>8531</v>
      </c>
      <c r="E1911" s="49" t="s">
        <v>5023</v>
      </c>
      <c r="F1911" s="327" t="s">
        <v>9778</v>
      </c>
      <c r="G1911" s="1073">
        <v>45466.30972222222</v>
      </c>
      <c r="H1911" s="30"/>
    </row>
    <row r="1912" spans="1:8" x14ac:dyDescent="0.25">
      <c r="A1912" s="30" t="s">
        <v>9576</v>
      </c>
      <c r="B1912" s="30" t="s">
        <v>923</v>
      </c>
      <c r="C1912" s="31" t="s">
        <v>9577</v>
      </c>
      <c r="D1912" s="31">
        <v>8531</v>
      </c>
      <c r="E1912" s="49" t="s">
        <v>5040</v>
      </c>
      <c r="F1912" s="327" t="s">
        <v>9779</v>
      </c>
      <c r="G1912" s="1073">
        <v>45466.30972222222</v>
      </c>
      <c r="H1912" s="30"/>
    </row>
    <row r="1913" spans="1:8" x14ac:dyDescent="0.25">
      <c r="A1913" s="30" t="s">
        <v>9576</v>
      </c>
      <c r="B1913" s="30" t="s">
        <v>923</v>
      </c>
      <c r="C1913" s="31" t="s">
        <v>9577</v>
      </c>
      <c r="D1913" s="31">
        <v>8531</v>
      </c>
      <c r="E1913" s="49" t="s">
        <v>5057</v>
      </c>
      <c r="F1913" s="327" t="s">
        <v>9780</v>
      </c>
      <c r="G1913" s="1073">
        <v>45466.30972222222</v>
      </c>
      <c r="H1913" s="30"/>
    </row>
    <row r="1914" spans="1:8" x14ac:dyDescent="0.25">
      <c r="A1914" s="30" t="s">
        <v>9576</v>
      </c>
      <c r="B1914" s="30" t="s">
        <v>923</v>
      </c>
      <c r="C1914" s="31" t="s">
        <v>9577</v>
      </c>
      <c r="D1914" s="31">
        <v>8531</v>
      </c>
      <c r="E1914" s="49" t="s">
        <v>5074</v>
      </c>
      <c r="F1914" s="327" t="s">
        <v>9781</v>
      </c>
      <c r="G1914" s="1073">
        <v>45466.30972222222</v>
      </c>
      <c r="H1914" s="30"/>
    </row>
    <row r="1915" spans="1:8" x14ac:dyDescent="0.25">
      <c r="A1915" s="30" t="s">
        <v>9576</v>
      </c>
      <c r="B1915" s="30" t="s">
        <v>923</v>
      </c>
      <c r="C1915" s="31" t="s">
        <v>9577</v>
      </c>
      <c r="D1915" s="31">
        <v>8531</v>
      </c>
      <c r="E1915" s="49" t="s">
        <v>5091</v>
      </c>
      <c r="F1915" s="327" t="s">
        <v>9782</v>
      </c>
      <c r="G1915" s="1073">
        <v>45466.30972222222</v>
      </c>
      <c r="H1915" s="30"/>
    </row>
    <row r="1916" spans="1:8" x14ac:dyDescent="0.25">
      <c r="A1916" s="30" t="s">
        <v>9576</v>
      </c>
      <c r="B1916" s="30" t="s">
        <v>923</v>
      </c>
      <c r="C1916" s="31" t="s">
        <v>9577</v>
      </c>
      <c r="D1916" s="31">
        <v>8531</v>
      </c>
      <c r="E1916" s="49" t="s">
        <v>1285</v>
      </c>
      <c r="F1916" s="327" t="s">
        <v>9783</v>
      </c>
      <c r="G1916" s="1073">
        <v>45466.30972222222</v>
      </c>
      <c r="H1916" s="30"/>
    </row>
    <row r="1917" spans="1:8" x14ac:dyDescent="0.25">
      <c r="A1917" s="30" t="s">
        <v>9576</v>
      </c>
      <c r="B1917" s="30" t="s">
        <v>923</v>
      </c>
      <c r="C1917" s="31" t="s">
        <v>9577</v>
      </c>
      <c r="D1917" s="31">
        <v>8531</v>
      </c>
      <c r="E1917" s="49" t="s">
        <v>5108</v>
      </c>
      <c r="F1917" s="327" t="s">
        <v>9784</v>
      </c>
      <c r="G1917" s="1073">
        <v>45466.30972222222</v>
      </c>
      <c r="H1917" s="30"/>
    </row>
    <row r="1918" spans="1:8" x14ac:dyDescent="0.25">
      <c r="A1918" s="30" t="s">
        <v>9576</v>
      </c>
      <c r="B1918" s="30" t="s">
        <v>923</v>
      </c>
      <c r="C1918" s="31" t="s">
        <v>9577</v>
      </c>
      <c r="D1918" s="31">
        <v>8531</v>
      </c>
      <c r="E1918" s="49" t="s">
        <v>5125</v>
      </c>
      <c r="F1918" s="327" t="s">
        <v>9785</v>
      </c>
      <c r="G1918" s="1073">
        <v>45466.30972222222</v>
      </c>
      <c r="H1918" s="30"/>
    </row>
    <row r="1919" spans="1:8" x14ac:dyDescent="0.25">
      <c r="A1919" s="30" t="s">
        <v>9576</v>
      </c>
      <c r="B1919" s="30" t="s">
        <v>923</v>
      </c>
      <c r="C1919" s="31" t="s">
        <v>9577</v>
      </c>
      <c r="D1919" s="31">
        <v>8531</v>
      </c>
      <c r="E1919" s="49" t="s">
        <v>5142</v>
      </c>
      <c r="F1919" s="327" t="s">
        <v>9786</v>
      </c>
      <c r="G1919" s="1073">
        <v>45466.30972222222</v>
      </c>
      <c r="H1919" s="30"/>
    </row>
    <row r="1920" spans="1:8" x14ac:dyDescent="0.25">
      <c r="A1920" s="30" t="s">
        <v>9576</v>
      </c>
      <c r="B1920" s="30" t="s">
        <v>923</v>
      </c>
      <c r="C1920" s="31" t="s">
        <v>9577</v>
      </c>
      <c r="D1920" s="31">
        <v>8531</v>
      </c>
      <c r="E1920" s="49" t="s">
        <v>5159</v>
      </c>
      <c r="F1920" s="327" t="s">
        <v>9787</v>
      </c>
      <c r="G1920" s="1073">
        <v>45466.30972222222</v>
      </c>
      <c r="H1920" s="30"/>
    </row>
    <row r="1921" spans="1:8" x14ac:dyDescent="0.25">
      <c r="A1921" s="30" t="s">
        <v>9576</v>
      </c>
      <c r="B1921" s="30" t="s">
        <v>923</v>
      </c>
      <c r="C1921" s="31" t="s">
        <v>9577</v>
      </c>
      <c r="D1921" s="31">
        <v>8531</v>
      </c>
      <c r="E1921" s="49" t="s">
        <v>5176</v>
      </c>
      <c r="F1921" s="327" t="s">
        <v>9788</v>
      </c>
      <c r="G1921" s="1073">
        <v>45466.30972222222</v>
      </c>
      <c r="H1921" s="30"/>
    </row>
    <row r="1922" spans="1:8" x14ac:dyDescent="0.25">
      <c r="A1922" s="30" t="s">
        <v>9576</v>
      </c>
      <c r="B1922" s="30" t="s">
        <v>923</v>
      </c>
      <c r="C1922" s="31" t="s">
        <v>9577</v>
      </c>
      <c r="D1922" s="31">
        <v>8531</v>
      </c>
      <c r="E1922" s="49" t="s">
        <v>5193</v>
      </c>
      <c r="F1922" s="327" t="s">
        <v>9789</v>
      </c>
      <c r="G1922" s="1073">
        <v>45466.30972222222</v>
      </c>
      <c r="H1922" s="30"/>
    </row>
    <row r="1923" spans="1:8" x14ac:dyDescent="0.25">
      <c r="A1923" s="30" t="s">
        <v>9576</v>
      </c>
      <c r="B1923" s="30" t="s">
        <v>923</v>
      </c>
      <c r="C1923" s="31" t="s">
        <v>9577</v>
      </c>
      <c r="D1923" s="31">
        <v>8531</v>
      </c>
      <c r="E1923" s="49" t="s">
        <v>5210</v>
      </c>
      <c r="F1923" s="327" t="s">
        <v>9790</v>
      </c>
      <c r="G1923" s="1073">
        <v>45466.30972222222</v>
      </c>
      <c r="H1923" s="30"/>
    </row>
    <row r="1924" spans="1:8" x14ac:dyDescent="0.25">
      <c r="A1924" s="30" t="s">
        <v>9576</v>
      </c>
      <c r="B1924" s="30" t="s">
        <v>923</v>
      </c>
      <c r="C1924" s="31" t="s">
        <v>9577</v>
      </c>
      <c r="D1924" s="31">
        <v>8531</v>
      </c>
      <c r="E1924" s="49" t="s">
        <v>5227</v>
      </c>
      <c r="F1924" s="327" t="s">
        <v>9791</v>
      </c>
      <c r="G1924" s="1073">
        <v>45466.30972222222</v>
      </c>
      <c r="H1924" s="30"/>
    </row>
    <row r="1925" spans="1:8" x14ac:dyDescent="0.25">
      <c r="A1925" s="30" t="s">
        <v>9576</v>
      </c>
      <c r="B1925" s="30" t="s">
        <v>923</v>
      </c>
      <c r="C1925" s="31" t="s">
        <v>9577</v>
      </c>
      <c r="D1925" s="31">
        <v>8531</v>
      </c>
      <c r="E1925" s="49" t="s">
        <v>5244</v>
      </c>
      <c r="F1925" s="327" t="s">
        <v>9792</v>
      </c>
      <c r="G1925" s="1073">
        <v>45466.30972222222</v>
      </c>
      <c r="H1925" s="30"/>
    </row>
    <row r="1926" spans="1:8" x14ac:dyDescent="0.25">
      <c r="A1926" s="30" t="s">
        <v>9576</v>
      </c>
      <c r="B1926" s="30" t="s">
        <v>923</v>
      </c>
      <c r="C1926" s="31" t="s">
        <v>9577</v>
      </c>
      <c r="D1926" s="31">
        <v>8531</v>
      </c>
      <c r="E1926" s="49" t="s">
        <v>5261</v>
      </c>
      <c r="F1926" s="327" t="s">
        <v>9793</v>
      </c>
      <c r="G1926" s="1073">
        <v>45466.30972222222</v>
      </c>
      <c r="H1926" s="30"/>
    </row>
    <row r="1927" spans="1:8" x14ac:dyDescent="0.25">
      <c r="A1927" s="30" t="s">
        <v>9576</v>
      </c>
      <c r="B1927" s="30" t="s">
        <v>923</v>
      </c>
      <c r="C1927" s="31" t="s">
        <v>9577</v>
      </c>
      <c r="D1927" s="31">
        <v>8531</v>
      </c>
      <c r="E1927" s="49" t="s">
        <v>1302</v>
      </c>
      <c r="F1927" s="327" t="s">
        <v>9794</v>
      </c>
      <c r="G1927" s="1073">
        <v>45466.30972222222</v>
      </c>
      <c r="H1927" s="30"/>
    </row>
    <row r="1928" spans="1:8" x14ac:dyDescent="0.25">
      <c r="A1928" s="30" t="s">
        <v>9576</v>
      </c>
      <c r="B1928" s="30" t="s">
        <v>923</v>
      </c>
      <c r="C1928" s="31" t="s">
        <v>9577</v>
      </c>
      <c r="D1928" s="31">
        <v>8531</v>
      </c>
      <c r="E1928" s="49" t="s">
        <v>5278</v>
      </c>
      <c r="F1928" s="327" t="s">
        <v>9795</v>
      </c>
      <c r="G1928" s="1073">
        <v>45466.30972222222</v>
      </c>
      <c r="H1928" s="30"/>
    </row>
    <row r="1929" spans="1:8" x14ac:dyDescent="0.25">
      <c r="A1929" s="30" t="s">
        <v>9576</v>
      </c>
      <c r="B1929" s="30" t="s">
        <v>923</v>
      </c>
      <c r="C1929" s="31" t="s">
        <v>9577</v>
      </c>
      <c r="D1929" s="31">
        <v>8531</v>
      </c>
      <c r="E1929" s="49" t="s">
        <v>5295</v>
      </c>
      <c r="F1929" s="327" t="s">
        <v>9796</v>
      </c>
      <c r="G1929" s="1073">
        <v>45466.30972222222</v>
      </c>
      <c r="H1929" s="30"/>
    </row>
    <row r="1930" spans="1:8" x14ac:dyDescent="0.25">
      <c r="A1930" s="30" t="s">
        <v>9576</v>
      </c>
      <c r="B1930" s="30" t="s">
        <v>923</v>
      </c>
      <c r="C1930" s="31" t="s">
        <v>9577</v>
      </c>
      <c r="D1930" s="31">
        <v>8531</v>
      </c>
      <c r="E1930" s="49" t="s">
        <v>5312</v>
      </c>
      <c r="F1930" s="327" t="s">
        <v>9797</v>
      </c>
      <c r="G1930" s="1073">
        <v>45466.30972222222</v>
      </c>
      <c r="H1930" s="30"/>
    </row>
    <row r="1931" spans="1:8" x14ac:dyDescent="0.25">
      <c r="A1931" s="30" t="s">
        <v>9576</v>
      </c>
      <c r="B1931" s="30" t="s">
        <v>923</v>
      </c>
      <c r="C1931" s="31" t="s">
        <v>9577</v>
      </c>
      <c r="D1931" s="31">
        <v>8531</v>
      </c>
      <c r="E1931" s="49" t="s">
        <v>5329</v>
      </c>
      <c r="F1931" s="327" t="s">
        <v>9798</v>
      </c>
      <c r="G1931" s="1073">
        <v>45466.30972222222</v>
      </c>
      <c r="H1931" s="30"/>
    </row>
    <row r="1932" spans="1:8" x14ac:dyDescent="0.25">
      <c r="A1932" s="30" t="s">
        <v>9576</v>
      </c>
      <c r="B1932" s="30" t="s">
        <v>923</v>
      </c>
      <c r="C1932" s="31" t="s">
        <v>9577</v>
      </c>
      <c r="D1932" s="31">
        <v>8531</v>
      </c>
      <c r="E1932" s="49" t="s">
        <v>5346</v>
      </c>
      <c r="F1932" s="327" t="s">
        <v>9799</v>
      </c>
      <c r="G1932" s="1073">
        <v>45466.30972222222</v>
      </c>
      <c r="H1932" s="30"/>
    </row>
    <row r="1933" spans="1:8" x14ac:dyDescent="0.25">
      <c r="A1933" s="30" t="s">
        <v>9576</v>
      </c>
      <c r="B1933" s="30" t="s">
        <v>923</v>
      </c>
      <c r="C1933" s="31" t="s">
        <v>9577</v>
      </c>
      <c r="D1933" s="31">
        <v>8531</v>
      </c>
      <c r="E1933" s="49" t="s">
        <v>5363</v>
      </c>
      <c r="F1933" s="327" t="s">
        <v>9800</v>
      </c>
      <c r="G1933" s="1073">
        <v>45466.30972222222</v>
      </c>
      <c r="H1933" s="30"/>
    </row>
    <row r="1934" spans="1:8" x14ac:dyDescent="0.25">
      <c r="A1934" s="30" t="s">
        <v>9576</v>
      </c>
      <c r="B1934" s="30" t="s">
        <v>923</v>
      </c>
      <c r="C1934" s="31" t="s">
        <v>9577</v>
      </c>
      <c r="D1934" s="31">
        <v>8531</v>
      </c>
      <c r="E1934" s="49" t="s">
        <v>5380</v>
      </c>
      <c r="F1934" s="327" t="s">
        <v>9801</v>
      </c>
      <c r="G1934" s="1073">
        <v>45466.30972222222</v>
      </c>
      <c r="H1934" s="30"/>
    </row>
    <row r="1935" spans="1:8" x14ac:dyDescent="0.25">
      <c r="A1935" s="30" t="s">
        <v>9576</v>
      </c>
      <c r="B1935" s="30" t="s">
        <v>923</v>
      </c>
      <c r="C1935" s="31" t="s">
        <v>9577</v>
      </c>
      <c r="D1935" s="31">
        <v>8531</v>
      </c>
      <c r="E1935" s="49" t="s">
        <v>5397</v>
      </c>
      <c r="F1935" s="327" t="s">
        <v>9802</v>
      </c>
      <c r="G1935" s="1073">
        <v>45466.30972222222</v>
      </c>
      <c r="H1935" s="30"/>
    </row>
    <row r="1936" spans="1:8" x14ac:dyDescent="0.25">
      <c r="A1936" s="30" t="s">
        <v>9576</v>
      </c>
      <c r="B1936" s="30" t="s">
        <v>923</v>
      </c>
      <c r="C1936" s="31" t="s">
        <v>9577</v>
      </c>
      <c r="D1936" s="31">
        <v>8531</v>
      </c>
      <c r="E1936" s="49" t="s">
        <v>5414</v>
      </c>
      <c r="F1936" s="327" t="s">
        <v>9803</v>
      </c>
      <c r="G1936" s="1073">
        <v>45466.30972222222</v>
      </c>
      <c r="H1936" s="30"/>
    </row>
    <row r="1937" spans="1:8" x14ac:dyDescent="0.25">
      <c r="A1937" s="30" t="s">
        <v>9576</v>
      </c>
      <c r="B1937" s="30" t="s">
        <v>923</v>
      </c>
      <c r="C1937" s="31" t="s">
        <v>9577</v>
      </c>
      <c r="D1937" s="31">
        <v>8531</v>
      </c>
      <c r="E1937" s="49" t="s">
        <v>5431</v>
      </c>
      <c r="F1937" s="327" t="s">
        <v>9804</v>
      </c>
      <c r="G1937" s="1073">
        <v>45466.30972222222</v>
      </c>
      <c r="H1937" s="30"/>
    </row>
    <row r="1938" spans="1:8" x14ac:dyDescent="0.25">
      <c r="A1938" s="30" t="s">
        <v>9576</v>
      </c>
      <c r="B1938" s="30" t="s">
        <v>923</v>
      </c>
      <c r="C1938" s="31" t="s">
        <v>9577</v>
      </c>
      <c r="D1938" s="31">
        <v>8531</v>
      </c>
      <c r="E1938" s="49" t="s">
        <v>1319</v>
      </c>
      <c r="F1938" s="327" t="s">
        <v>9805</v>
      </c>
      <c r="G1938" s="1073">
        <v>45466.30972222222</v>
      </c>
      <c r="H1938" s="30"/>
    </row>
    <row r="1939" spans="1:8" x14ac:dyDescent="0.25">
      <c r="A1939" s="30" t="s">
        <v>9576</v>
      </c>
      <c r="B1939" s="30" t="s">
        <v>923</v>
      </c>
      <c r="C1939" s="31" t="s">
        <v>9577</v>
      </c>
      <c r="D1939" s="31">
        <v>8531</v>
      </c>
      <c r="E1939" s="49" t="s">
        <v>5448</v>
      </c>
      <c r="F1939" s="327" t="s">
        <v>9806</v>
      </c>
      <c r="G1939" s="1073">
        <v>45466.30972222222</v>
      </c>
      <c r="H1939" s="30"/>
    </row>
    <row r="1940" spans="1:8" x14ac:dyDescent="0.25">
      <c r="A1940" s="30" t="s">
        <v>9576</v>
      </c>
      <c r="B1940" s="30" t="s">
        <v>923</v>
      </c>
      <c r="C1940" s="31" t="s">
        <v>9577</v>
      </c>
      <c r="D1940" s="31">
        <v>8531</v>
      </c>
      <c r="E1940" s="49" t="s">
        <v>5465</v>
      </c>
      <c r="F1940" s="327" t="s">
        <v>9807</v>
      </c>
      <c r="G1940" s="1073">
        <v>45466.30972222222</v>
      </c>
      <c r="H1940" s="30"/>
    </row>
    <row r="1941" spans="1:8" x14ac:dyDescent="0.25">
      <c r="A1941" s="30" t="s">
        <v>9576</v>
      </c>
      <c r="B1941" s="30" t="s">
        <v>923</v>
      </c>
      <c r="C1941" s="31" t="s">
        <v>9577</v>
      </c>
      <c r="D1941" s="31">
        <v>8531</v>
      </c>
      <c r="E1941" s="49" t="s">
        <v>5482</v>
      </c>
      <c r="F1941" s="327" t="s">
        <v>9808</v>
      </c>
      <c r="G1941" s="1073">
        <v>45466.30972222222</v>
      </c>
      <c r="H1941" s="30"/>
    </row>
    <row r="1942" spans="1:8" x14ac:dyDescent="0.25">
      <c r="A1942" s="30" t="s">
        <v>9576</v>
      </c>
      <c r="B1942" s="30" t="s">
        <v>923</v>
      </c>
      <c r="C1942" s="31" t="s">
        <v>9577</v>
      </c>
      <c r="D1942" s="31">
        <v>8531</v>
      </c>
      <c r="E1942" s="49" t="s">
        <v>5499</v>
      </c>
      <c r="F1942" s="327" t="s">
        <v>9809</v>
      </c>
      <c r="G1942" s="1073">
        <v>45466.30972222222</v>
      </c>
      <c r="H1942" s="30"/>
    </row>
    <row r="1943" spans="1:8" x14ac:dyDescent="0.25">
      <c r="A1943" s="30" t="s">
        <v>9576</v>
      </c>
      <c r="B1943" s="30" t="s">
        <v>923</v>
      </c>
      <c r="C1943" s="31" t="s">
        <v>9577</v>
      </c>
      <c r="D1943" s="31">
        <v>8531</v>
      </c>
      <c r="E1943" s="49" t="s">
        <v>5516</v>
      </c>
      <c r="F1943" s="327" t="s">
        <v>9810</v>
      </c>
      <c r="G1943" s="1073">
        <v>45466.30972222222</v>
      </c>
      <c r="H1943" s="30"/>
    </row>
    <row r="1944" spans="1:8" x14ac:dyDescent="0.25">
      <c r="A1944" s="30" t="s">
        <v>9576</v>
      </c>
      <c r="B1944" s="30" t="s">
        <v>923</v>
      </c>
      <c r="C1944" s="31" t="s">
        <v>9577</v>
      </c>
      <c r="D1944" s="31">
        <v>8531</v>
      </c>
      <c r="E1944" s="49" t="s">
        <v>5533</v>
      </c>
      <c r="F1944" s="327" t="s">
        <v>9811</v>
      </c>
      <c r="G1944" s="1073">
        <v>45466.30972222222</v>
      </c>
      <c r="H1944" s="30"/>
    </row>
    <row r="1945" spans="1:8" x14ac:dyDescent="0.25">
      <c r="A1945" s="30" t="s">
        <v>9576</v>
      </c>
      <c r="B1945" s="30" t="s">
        <v>923</v>
      </c>
      <c r="C1945" s="31" t="s">
        <v>9577</v>
      </c>
      <c r="D1945" s="31">
        <v>8531</v>
      </c>
      <c r="E1945" s="49" t="s">
        <v>5550</v>
      </c>
      <c r="F1945" s="327" t="s">
        <v>9812</v>
      </c>
      <c r="G1945" s="1073">
        <v>45466.30972222222</v>
      </c>
      <c r="H1945" s="30"/>
    </row>
    <row r="1946" spans="1:8" x14ac:dyDescent="0.25">
      <c r="A1946" s="30" t="s">
        <v>9576</v>
      </c>
      <c r="B1946" s="30" t="s">
        <v>923</v>
      </c>
      <c r="C1946" s="31" t="s">
        <v>9577</v>
      </c>
      <c r="D1946" s="31">
        <v>8531</v>
      </c>
      <c r="E1946" s="49" t="s">
        <v>5567</v>
      </c>
      <c r="F1946" s="327" t="s">
        <v>9813</v>
      </c>
      <c r="G1946" s="1073">
        <v>45466.30972222222</v>
      </c>
      <c r="H1946" s="30"/>
    </row>
    <row r="1947" spans="1:8" x14ac:dyDescent="0.25">
      <c r="A1947" s="30" t="s">
        <v>9576</v>
      </c>
      <c r="B1947" s="30" t="s">
        <v>923</v>
      </c>
      <c r="C1947" s="31" t="s">
        <v>9577</v>
      </c>
      <c r="D1947" s="31">
        <v>8531</v>
      </c>
      <c r="E1947" s="49" t="s">
        <v>5584</v>
      </c>
      <c r="F1947" s="327" t="s">
        <v>9814</v>
      </c>
      <c r="G1947" s="1073">
        <v>45466.30972222222</v>
      </c>
      <c r="H1947" s="30"/>
    </row>
    <row r="1948" spans="1:8" x14ac:dyDescent="0.25">
      <c r="A1948" s="30" t="s">
        <v>9576</v>
      </c>
      <c r="B1948" s="30" t="s">
        <v>923</v>
      </c>
      <c r="C1948" s="31" t="s">
        <v>9577</v>
      </c>
      <c r="D1948" s="31">
        <v>8531</v>
      </c>
      <c r="E1948" s="49" t="s">
        <v>5601</v>
      </c>
      <c r="F1948" s="327" t="s">
        <v>9815</v>
      </c>
      <c r="G1948" s="1073">
        <v>45466.30972222222</v>
      </c>
      <c r="H1948" s="30"/>
    </row>
    <row r="1949" spans="1:8" x14ac:dyDescent="0.25">
      <c r="A1949" s="30" t="s">
        <v>9576</v>
      </c>
      <c r="B1949" s="30" t="s">
        <v>923</v>
      </c>
      <c r="C1949" s="31" t="s">
        <v>9577</v>
      </c>
      <c r="D1949" s="31">
        <v>8531</v>
      </c>
      <c r="E1949" s="49" t="s">
        <v>1336</v>
      </c>
      <c r="F1949" s="327" t="s">
        <v>9816</v>
      </c>
      <c r="G1949" s="1073">
        <v>45466.30972222222</v>
      </c>
      <c r="H1949" s="30"/>
    </row>
    <row r="1950" spans="1:8" x14ac:dyDescent="0.25">
      <c r="A1950" s="30" t="s">
        <v>9576</v>
      </c>
      <c r="B1950" s="30" t="s">
        <v>923</v>
      </c>
      <c r="C1950" s="31" t="s">
        <v>9577</v>
      </c>
      <c r="D1950" s="31">
        <v>8531</v>
      </c>
      <c r="E1950" s="49" t="s">
        <v>5618</v>
      </c>
      <c r="F1950" s="327" t="s">
        <v>9817</v>
      </c>
      <c r="G1950" s="1073">
        <v>45466.30972222222</v>
      </c>
      <c r="H1950" s="30"/>
    </row>
    <row r="1951" spans="1:8" x14ac:dyDescent="0.25">
      <c r="A1951" s="30" t="s">
        <v>9576</v>
      </c>
      <c r="B1951" s="30" t="s">
        <v>923</v>
      </c>
      <c r="C1951" s="31" t="s">
        <v>9577</v>
      </c>
      <c r="D1951" s="31">
        <v>8531</v>
      </c>
      <c r="E1951" s="49" t="s">
        <v>5635</v>
      </c>
      <c r="F1951" s="327" t="s">
        <v>9818</v>
      </c>
      <c r="G1951" s="1073">
        <v>45466.30972222222</v>
      </c>
      <c r="H1951" s="30"/>
    </row>
    <row r="1952" spans="1:8" x14ac:dyDescent="0.25">
      <c r="A1952" s="30" t="s">
        <v>9576</v>
      </c>
      <c r="B1952" s="30" t="s">
        <v>923</v>
      </c>
      <c r="C1952" s="31" t="s">
        <v>9577</v>
      </c>
      <c r="D1952" s="31">
        <v>8531</v>
      </c>
      <c r="E1952" s="49" t="s">
        <v>5652</v>
      </c>
      <c r="F1952" s="327" t="s">
        <v>9819</v>
      </c>
      <c r="G1952" s="1073">
        <v>45466.30972222222</v>
      </c>
      <c r="H1952" s="30"/>
    </row>
    <row r="1953" spans="1:8" x14ac:dyDescent="0.25">
      <c r="A1953" s="30" t="s">
        <v>9576</v>
      </c>
      <c r="B1953" s="30" t="s">
        <v>923</v>
      </c>
      <c r="C1953" s="31" t="s">
        <v>9577</v>
      </c>
      <c r="D1953" s="31">
        <v>8531</v>
      </c>
      <c r="E1953" s="49" t="s">
        <v>5669</v>
      </c>
      <c r="F1953" s="327" t="s">
        <v>9820</v>
      </c>
      <c r="G1953" s="1073">
        <v>45466.30972222222</v>
      </c>
      <c r="H1953" s="30"/>
    </row>
    <row r="1954" spans="1:8" x14ac:dyDescent="0.25">
      <c r="A1954" s="30" t="s">
        <v>9576</v>
      </c>
      <c r="B1954" s="30" t="s">
        <v>923</v>
      </c>
      <c r="C1954" s="31" t="s">
        <v>9577</v>
      </c>
      <c r="D1954" s="31">
        <v>8531</v>
      </c>
      <c r="E1954" s="49" t="s">
        <v>5686</v>
      </c>
      <c r="F1954" s="327" t="s">
        <v>9821</v>
      </c>
      <c r="G1954" s="1073">
        <v>45466.30972222222</v>
      </c>
      <c r="H1954" s="30"/>
    </row>
    <row r="1955" spans="1:8" x14ac:dyDescent="0.25">
      <c r="A1955" s="30" t="s">
        <v>9576</v>
      </c>
      <c r="B1955" s="30" t="s">
        <v>923</v>
      </c>
      <c r="C1955" s="31" t="s">
        <v>9577</v>
      </c>
      <c r="D1955" s="31">
        <v>8531</v>
      </c>
      <c r="E1955" s="49" t="s">
        <v>5703</v>
      </c>
      <c r="F1955" s="327" t="s">
        <v>9822</v>
      </c>
      <c r="G1955" s="1073">
        <v>45466.30972222222</v>
      </c>
      <c r="H1955" s="30"/>
    </row>
    <row r="1956" spans="1:8" x14ac:dyDescent="0.25">
      <c r="A1956" s="30" t="s">
        <v>9576</v>
      </c>
      <c r="B1956" s="30" t="s">
        <v>923</v>
      </c>
      <c r="C1956" s="31" t="s">
        <v>9577</v>
      </c>
      <c r="D1956" s="31">
        <v>8531</v>
      </c>
      <c r="E1956" s="49" t="s">
        <v>5720</v>
      </c>
      <c r="F1956" s="327" t="s">
        <v>9823</v>
      </c>
      <c r="G1956" s="1073">
        <v>45466.30972222222</v>
      </c>
      <c r="H1956" s="30"/>
    </row>
    <row r="1957" spans="1:8" x14ac:dyDescent="0.25">
      <c r="A1957" s="30" t="s">
        <v>9576</v>
      </c>
      <c r="B1957" s="30" t="s">
        <v>923</v>
      </c>
      <c r="C1957" s="31" t="s">
        <v>9577</v>
      </c>
      <c r="D1957" s="31">
        <v>8531</v>
      </c>
      <c r="E1957" s="49" t="s">
        <v>5737</v>
      </c>
      <c r="F1957" s="327" t="s">
        <v>9824</v>
      </c>
      <c r="G1957" s="1073">
        <v>45466.30972222222</v>
      </c>
      <c r="H1957" s="30"/>
    </row>
    <row r="1958" spans="1:8" x14ac:dyDescent="0.25">
      <c r="A1958" s="30" t="s">
        <v>9576</v>
      </c>
      <c r="B1958" s="30" t="s">
        <v>923</v>
      </c>
      <c r="C1958" s="31" t="s">
        <v>9577</v>
      </c>
      <c r="D1958" s="31">
        <v>8531</v>
      </c>
      <c r="E1958" s="49" t="s">
        <v>5754</v>
      </c>
      <c r="F1958" s="327" t="s">
        <v>9825</v>
      </c>
      <c r="G1958" s="1073">
        <v>45466.30972222222</v>
      </c>
      <c r="H1958" s="30"/>
    </row>
    <row r="1959" spans="1:8" x14ac:dyDescent="0.25">
      <c r="A1959" s="30" t="s">
        <v>9576</v>
      </c>
      <c r="B1959" s="30" t="s">
        <v>923</v>
      </c>
      <c r="C1959" s="31" t="s">
        <v>9577</v>
      </c>
      <c r="D1959" s="31">
        <v>8531</v>
      </c>
      <c r="E1959" s="49" t="s">
        <v>5771</v>
      </c>
      <c r="F1959" s="327" t="s">
        <v>9826</v>
      </c>
      <c r="G1959" s="1073">
        <v>45466.30972222222</v>
      </c>
      <c r="H1959" s="30"/>
    </row>
    <row r="1960" spans="1:8" x14ac:dyDescent="0.25">
      <c r="A1960" s="30" t="s">
        <v>9576</v>
      </c>
      <c r="B1960" s="30" t="s">
        <v>923</v>
      </c>
      <c r="C1960" s="31" t="s">
        <v>9577</v>
      </c>
      <c r="D1960" s="31">
        <v>8531</v>
      </c>
      <c r="E1960" s="49" t="s">
        <v>1353</v>
      </c>
      <c r="F1960" s="327" t="s">
        <v>9827</v>
      </c>
      <c r="G1960" s="1073">
        <v>45466.30972222222</v>
      </c>
      <c r="H1960" s="30"/>
    </row>
    <row r="1961" spans="1:8" x14ac:dyDescent="0.25">
      <c r="A1961" s="30" t="s">
        <v>9576</v>
      </c>
      <c r="B1961" s="30" t="s">
        <v>923</v>
      </c>
      <c r="C1961" s="31" t="s">
        <v>9577</v>
      </c>
      <c r="D1961" s="31">
        <v>8531</v>
      </c>
      <c r="E1961" s="49" t="s">
        <v>5788</v>
      </c>
      <c r="F1961" s="327" t="s">
        <v>9828</v>
      </c>
      <c r="G1961" s="1073">
        <v>45466.30972222222</v>
      </c>
      <c r="H1961" s="30"/>
    </row>
    <row r="1962" spans="1:8" x14ac:dyDescent="0.25">
      <c r="A1962" s="30" t="s">
        <v>9576</v>
      </c>
      <c r="B1962" s="30" t="s">
        <v>923</v>
      </c>
      <c r="C1962" s="31" t="s">
        <v>9577</v>
      </c>
      <c r="D1962" s="31">
        <v>8531</v>
      </c>
      <c r="E1962" s="49" t="s">
        <v>5805</v>
      </c>
      <c r="F1962" s="327" t="s">
        <v>9829</v>
      </c>
      <c r="G1962" s="1073">
        <v>45466.30972222222</v>
      </c>
      <c r="H1962" s="30"/>
    </row>
    <row r="1963" spans="1:8" x14ac:dyDescent="0.25">
      <c r="A1963" s="30" t="s">
        <v>9576</v>
      </c>
      <c r="B1963" s="30" t="s">
        <v>923</v>
      </c>
      <c r="C1963" s="31" t="s">
        <v>9577</v>
      </c>
      <c r="D1963" s="31">
        <v>8531</v>
      </c>
      <c r="E1963" s="49" t="s">
        <v>5822</v>
      </c>
      <c r="F1963" s="327" t="s">
        <v>9830</v>
      </c>
      <c r="G1963" s="1073">
        <v>45466.30972222222</v>
      </c>
      <c r="H1963" s="30"/>
    </row>
    <row r="1964" spans="1:8" x14ac:dyDescent="0.25">
      <c r="A1964" s="30" t="s">
        <v>9576</v>
      </c>
      <c r="B1964" s="30" t="s">
        <v>923</v>
      </c>
      <c r="C1964" s="31" t="s">
        <v>9577</v>
      </c>
      <c r="D1964" s="31">
        <v>8531</v>
      </c>
      <c r="E1964" s="49" t="s">
        <v>5839</v>
      </c>
      <c r="F1964" s="327" t="s">
        <v>9831</v>
      </c>
      <c r="G1964" s="1073">
        <v>45466.30972222222</v>
      </c>
      <c r="H1964" s="30"/>
    </row>
    <row r="1965" spans="1:8" x14ac:dyDescent="0.25">
      <c r="A1965" s="30" t="s">
        <v>9576</v>
      </c>
      <c r="B1965" s="30" t="s">
        <v>923</v>
      </c>
      <c r="C1965" s="31" t="s">
        <v>9577</v>
      </c>
      <c r="D1965" s="31">
        <v>8531</v>
      </c>
      <c r="E1965" s="49" t="s">
        <v>5856</v>
      </c>
      <c r="F1965" s="327" t="s">
        <v>9832</v>
      </c>
      <c r="G1965" s="1073">
        <v>45466.30972222222</v>
      </c>
      <c r="H1965" s="30"/>
    </row>
    <row r="1966" spans="1:8" x14ac:dyDescent="0.25">
      <c r="A1966" s="30" t="s">
        <v>9576</v>
      </c>
      <c r="B1966" s="30" t="s">
        <v>923</v>
      </c>
      <c r="C1966" s="31" t="s">
        <v>9577</v>
      </c>
      <c r="D1966" s="31">
        <v>8531</v>
      </c>
      <c r="E1966" s="49" t="s">
        <v>5873</v>
      </c>
      <c r="F1966" s="327" t="s">
        <v>9833</v>
      </c>
      <c r="G1966" s="1073">
        <v>45466.30972222222</v>
      </c>
      <c r="H1966" s="30"/>
    </row>
    <row r="1967" spans="1:8" x14ac:dyDescent="0.25">
      <c r="A1967" s="30" t="s">
        <v>9576</v>
      </c>
      <c r="B1967" s="30" t="s">
        <v>923</v>
      </c>
      <c r="C1967" s="31" t="s">
        <v>9577</v>
      </c>
      <c r="D1967" s="31">
        <v>8531</v>
      </c>
      <c r="E1967" s="49" t="s">
        <v>5890</v>
      </c>
      <c r="F1967" s="327" t="s">
        <v>9834</v>
      </c>
      <c r="G1967" s="1073">
        <v>45466.30972222222</v>
      </c>
      <c r="H1967" s="30"/>
    </row>
    <row r="1968" spans="1:8" x14ac:dyDescent="0.25">
      <c r="A1968" s="30" t="s">
        <v>9576</v>
      </c>
      <c r="B1968" s="30" t="s">
        <v>923</v>
      </c>
      <c r="C1968" s="31" t="s">
        <v>9577</v>
      </c>
      <c r="D1968" s="31">
        <v>8531</v>
      </c>
      <c r="E1968" s="49" t="s">
        <v>5907</v>
      </c>
      <c r="F1968" s="327" t="s">
        <v>9835</v>
      </c>
      <c r="G1968" s="1073">
        <v>45466.30972222222</v>
      </c>
      <c r="H1968" s="30"/>
    </row>
    <row r="1969" spans="1:8" x14ac:dyDescent="0.25">
      <c r="A1969" s="30" t="s">
        <v>9576</v>
      </c>
      <c r="B1969" s="30" t="s">
        <v>923</v>
      </c>
      <c r="C1969" s="31" t="s">
        <v>9577</v>
      </c>
      <c r="D1969" s="31">
        <v>8531</v>
      </c>
      <c r="E1969" s="49" t="s">
        <v>5924</v>
      </c>
      <c r="F1969" s="327" t="s">
        <v>9836</v>
      </c>
      <c r="G1969" s="1073">
        <v>45466.30972222222</v>
      </c>
      <c r="H1969" s="30"/>
    </row>
    <row r="1970" spans="1:8" x14ac:dyDescent="0.25">
      <c r="A1970" s="30" t="s">
        <v>9576</v>
      </c>
      <c r="B1970" s="30" t="s">
        <v>923</v>
      </c>
      <c r="C1970" s="31" t="s">
        <v>9577</v>
      </c>
      <c r="D1970" s="31">
        <v>8531</v>
      </c>
      <c r="E1970" s="49" t="s">
        <v>5941</v>
      </c>
      <c r="F1970" s="327" t="s">
        <v>9837</v>
      </c>
      <c r="G1970" s="1073">
        <v>45466.30972222222</v>
      </c>
      <c r="H1970" s="30"/>
    </row>
    <row r="1971" spans="1:8" x14ac:dyDescent="0.25">
      <c r="A1971" s="30" t="s">
        <v>9576</v>
      </c>
      <c r="B1971" s="30" t="s">
        <v>923</v>
      </c>
      <c r="C1971" s="31" t="s">
        <v>9577</v>
      </c>
      <c r="D1971" s="31">
        <v>8531</v>
      </c>
      <c r="E1971" s="49" t="s">
        <v>946</v>
      </c>
      <c r="F1971" s="327" t="s">
        <v>9838</v>
      </c>
      <c r="G1971" s="1073">
        <v>45466.30972222222</v>
      </c>
      <c r="H1971" s="30"/>
    </row>
    <row r="1972" spans="1:8" x14ac:dyDescent="0.25">
      <c r="A1972" s="30" t="s">
        <v>9576</v>
      </c>
      <c r="B1972" s="30" t="s">
        <v>923</v>
      </c>
      <c r="C1972" s="31" t="s">
        <v>9577</v>
      </c>
      <c r="D1972" s="31">
        <v>8531</v>
      </c>
      <c r="E1972" s="49" t="s">
        <v>1370</v>
      </c>
      <c r="F1972" s="327" t="s">
        <v>9839</v>
      </c>
      <c r="G1972" s="1073">
        <v>45466.30972222222</v>
      </c>
      <c r="H1972" s="30"/>
    </row>
    <row r="1973" spans="1:8" x14ac:dyDescent="0.25">
      <c r="A1973" s="30" t="s">
        <v>9576</v>
      </c>
      <c r="B1973" s="30" t="s">
        <v>923</v>
      </c>
      <c r="C1973" s="31" t="s">
        <v>9577</v>
      </c>
      <c r="D1973" s="31">
        <v>8531</v>
      </c>
      <c r="E1973" s="49" t="s">
        <v>5958</v>
      </c>
      <c r="F1973" s="327" t="s">
        <v>9840</v>
      </c>
      <c r="G1973" s="1073">
        <v>45466.30972222222</v>
      </c>
      <c r="H1973" s="30"/>
    </row>
    <row r="1974" spans="1:8" x14ac:dyDescent="0.25">
      <c r="A1974" s="30" t="s">
        <v>9576</v>
      </c>
      <c r="B1974" s="30" t="s">
        <v>923</v>
      </c>
      <c r="C1974" s="31" t="s">
        <v>9577</v>
      </c>
      <c r="D1974" s="31">
        <v>8531</v>
      </c>
      <c r="E1974" s="49" t="s">
        <v>5975</v>
      </c>
      <c r="F1974" s="327" t="s">
        <v>9841</v>
      </c>
      <c r="G1974" s="1073">
        <v>45466.30972222222</v>
      </c>
      <c r="H1974" s="30"/>
    </row>
    <row r="1975" spans="1:8" x14ac:dyDescent="0.25">
      <c r="A1975" s="30" t="s">
        <v>9576</v>
      </c>
      <c r="B1975" s="30" t="s">
        <v>923</v>
      </c>
      <c r="C1975" s="31" t="s">
        <v>9577</v>
      </c>
      <c r="D1975" s="31">
        <v>8531</v>
      </c>
      <c r="E1975" s="49" t="s">
        <v>5992</v>
      </c>
      <c r="F1975" s="327" t="s">
        <v>9842</v>
      </c>
      <c r="G1975" s="1073">
        <v>45466.30972222222</v>
      </c>
      <c r="H1975" s="30"/>
    </row>
    <row r="1976" spans="1:8" x14ac:dyDescent="0.25">
      <c r="A1976" s="30" t="s">
        <v>9576</v>
      </c>
      <c r="B1976" s="30" t="s">
        <v>923</v>
      </c>
      <c r="C1976" s="31" t="s">
        <v>9577</v>
      </c>
      <c r="D1976" s="31">
        <v>8531</v>
      </c>
      <c r="E1976" s="49" t="s">
        <v>6009</v>
      </c>
      <c r="F1976" s="327" t="s">
        <v>9843</v>
      </c>
      <c r="G1976" s="1073">
        <v>45466.30972222222</v>
      </c>
      <c r="H1976" s="30"/>
    </row>
    <row r="1977" spans="1:8" x14ac:dyDescent="0.25">
      <c r="A1977" s="30" t="s">
        <v>9576</v>
      </c>
      <c r="B1977" s="30" t="s">
        <v>923</v>
      </c>
      <c r="C1977" s="31" t="s">
        <v>9577</v>
      </c>
      <c r="D1977" s="31">
        <v>8531</v>
      </c>
      <c r="E1977" s="49" t="s">
        <v>6026</v>
      </c>
      <c r="F1977" s="327" t="s">
        <v>9844</v>
      </c>
      <c r="G1977" s="1073">
        <v>45466.30972222222</v>
      </c>
      <c r="H1977" s="30"/>
    </row>
    <row r="1978" spans="1:8" x14ac:dyDescent="0.25">
      <c r="A1978" s="30" t="s">
        <v>9576</v>
      </c>
      <c r="B1978" s="30" t="s">
        <v>923</v>
      </c>
      <c r="C1978" s="31" t="s">
        <v>9577</v>
      </c>
      <c r="D1978" s="31">
        <v>8531</v>
      </c>
      <c r="E1978" s="49" t="s">
        <v>6043</v>
      </c>
      <c r="F1978" s="327" t="s">
        <v>9845</v>
      </c>
      <c r="G1978" s="1073">
        <v>45466.30972222222</v>
      </c>
      <c r="H1978" s="30"/>
    </row>
    <row r="1979" spans="1:8" x14ac:dyDescent="0.25">
      <c r="A1979" s="30" t="s">
        <v>9576</v>
      </c>
      <c r="B1979" s="30" t="s">
        <v>923</v>
      </c>
      <c r="C1979" s="31" t="s">
        <v>9577</v>
      </c>
      <c r="D1979" s="31">
        <v>8531</v>
      </c>
      <c r="E1979" s="49" t="s">
        <v>6060</v>
      </c>
      <c r="F1979" s="327" t="s">
        <v>9846</v>
      </c>
      <c r="G1979" s="1073">
        <v>45466.30972222222</v>
      </c>
      <c r="H1979" s="30"/>
    </row>
    <row r="1980" spans="1:8" x14ac:dyDescent="0.25">
      <c r="A1980" s="30" t="s">
        <v>9576</v>
      </c>
      <c r="B1980" s="30" t="s">
        <v>923</v>
      </c>
      <c r="C1980" s="31" t="s">
        <v>9577</v>
      </c>
      <c r="D1980" s="31">
        <v>8531</v>
      </c>
      <c r="E1980" s="49" t="s">
        <v>6077</v>
      </c>
      <c r="F1980" s="327" t="s">
        <v>9847</v>
      </c>
      <c r="G1980" s="1073">
        <v>45466.30972222222</v>
      </c>
      <c r="H1980" s="30"/>
    </row>
    <row r="1981" spans="1:8" x14ac:dyDescent="0.25">
      <c r="A1981" s="30" t="s">
        <v>9576</v>
      </c>
      <c r="B1981" s="30" t="s">
        <v>923</v>
      </c>
      <c r="C1981" s="31" t="s">
        <v>9577</v>
      </c>
      <c r="D1981" s="31">
        <v>8531</v>
      </c>
      <c r="E1981" s="49" t="s">
        <v>6094</v>
      </c>
      <c r="F1981" s="327" t="s">
        <v>9848</v>
      </c>
      <c r="G1981" s="1073">
        <v>45466.30972222222</v>
      </c>
      <c r="H1981" s="30"/>
    </row>
    <row r="1982" spans="1:8" x14ac:dyDescent="0.25">
      <c r="A1982" s="30" t="s">
        <v>9576</v>
      </c>
      <c r="B1982" s="30" t="s">
        <v>923</v>
      </c>
      <c r="C1982" s="31" t="s">
        <v>9577</v>
      </c>
      <c r="D1982" s="31">
        <v>8531</v>
      </c>
      <c r="E1982" s="49" t="s">
        <v>6111</v>
      </c>
      <c r="F1982" s="327" t="s">
        <v>9849</v>
      </c>
      <c r="G1982" s="1073">
        <v>45466.30972222222</v>
      </c>
      <c r="H1982" s="30"/>
    </row>
    <row r="1983" spans="1:8" x14ac:dyDescent="0.25">
      <c r="A1983" s="30" t="s">
        <v>9576</v>
      </c>
      <c r="B1983" s="30" t="s">
        <v>923</v>
      </c>
      <c r="C1983" s="31" t="s">
        <v>9577</v>
      </c>
      <c r="D1983" s="31">
        <v>8531</v>
      </c>
      <c r="E1983" s="49" t="s">
        <v>1387</v>
      </c>
      <c r="F1983" s="327" t="s">
        <v>9850</v>
      </c>
      <c r="G1983" s="1073">
        <v>45466.30972222222</v>
      </c>
      <c r="H1983" s="30"/>
    </row>
    <row r="1984" spans="1:8" x14ac:dyDescent="0.25">
      <c r="A1984" s="30" t="s">
        <v>9576</v>
      </c>
      <c r="B1984" s="30" t="s">
        <v>923</v>
      </c>
      <c r="C1984" s="31" t="s">
        <v>9577</v>
      </c>
      <c r="D1984" s="31">
        <v>8531</v>
      </c>
      <c r="E1984" s="49" t="s">
        <v>6128</v>
      </c>
      <c r="F1984" s="327" t="s">
        <v>9851</v>
      </c>
      <c r="G1984" s="1073">
        <v>45466.30972222222</v>
      </c>
      <c r="H1984" s="30"/>
    </row>
    <row r="1985" spans="1:8" x14ac:dyDescent="0.25">
      <c r="A1985" s="30" t="s">
        <v>9576</v>
      </c>
      <c r="B1985" s="30" t="s">
        <v>923</v>
      </c>
      <c r="C1985" s="31" t="s">
        <v>9577</v>
      </c>
      <c r="D1985" s="31">
        <v>8531</v>
      </c>
      <c r="E1985" s="49" t="s">
        <v>6145</v>
      </c>
      <c r="F1985" s="327" t="s">
        <v>9852</v>
      </c>
      <c r="G1985" s="1073">
        <v>45466.30972222222</v>
      </c>
      <c r="H1985" s="30"/>
    </row>
    <row r="1986" spans="1:8" x14ac:dyDescent="0.25">
      <c r="A1986" s="30" t="s">
        <v>9576</v>
      </c>
      <c r="B1986" s="30" t="s">
        <v>923</v>
      </c>
      <c r="C1986" s="31" t="s">
        <v>9577</v>
      </c>
      <c r="D1986" s="31">
        <v>8531</v>
      </c>
      <c r="E1986" s="49" t="s">
        <v>6162</v>
      </c>
      <c r="F1986" s="327" t="s">
        <v>9853</v>
      </c>
      <c r="G1986" s="1073">
        <v>45466.30972222222</v>
      </c>
      <c r="H1986" s="30"/>
    </row>
    <row r="1987" spans="1:8" x14ac:dyDescent="0.25">
      <c r="A1987" s="30" t="s">
        <v>9576</v>
      </c>
      <c r="B1987" s="30" t="s">
        <v>923</v>
      </c>
      <c r="C1987" s="31" t="s">
        <v>9577</v>
      </c>
      <c r="D1987" s="31">
        <v>8531</v>
      </c>
      <c r="E1987" s="49" t="s">
        <v>6179</v>
      </c>
      <c r="F1987" s="327" t="s">
        <v>9854</v>
      </c>
      <c r="G1987" s="1073">
        <v>45466.30972222222</v>
      </c>
      <c r="H1987" s="30"/>
    </row>
    <row r="1988" spans="1:8" x14ac:dyDescent="0.25">
      <c r="A1988" s="30" t="s">
        <v>9576</v>
      </c>
      <c r="B1988" s="30" t="s">
        <v>923</v>
      </c>
      <c r="C1988" s="31" t="s">
        <v>9577</v>
      </c>
      <c r="D1988" s="31">
        <v>8531</v>
      </c>
      <c r="E1988" s="49" t="s">
        <v>6196</v>
      </c>
      <c r="F1988" s="327" t="s">
        <v>9855</v>
      </c>
      <c r="G1988" s="1073">
        <v>45466.30972222222</v>
      </c>
      <c r="H1988" s="30"/>
    </row>
    <row r="1989" spans="1:8" x14ac:dyDescent="0.25">
      <c r="A1989" s="30" t="s">
        <v>9576</v>
      </c>
      <c r="B1989" s="30" t="s">
        <v>923</v>
      </c>
      <c r="C1989" s="31" t="s">
        <v>9577</v>
      </c>
      <c r="D1989" s="31">
        <v>8531</v>
      </c>
      <c r="E1989" s="49" t="s">
        <v>6213</v>
      </c>
      <c r="F1989" s="327" t="s">
        <v>9856</v>
      </c>
      <c r="G1989" s="1073">
        <v>45466.30972222222</v>
      </c>
      <c r="H1989" s="30"/>
    </row>
    <row r="1990" spans="1:8" x14ac:dyDescent="0.25">
      <c r="A1990" s="30" t="s">
        <v>9576</v>
      </c>
      <c r="B1990" s="30" t="s">
        <v>923</v>
      </c>
      <c r="C1990" s="31" t="s">
        <v>9577</v>
      </c>
      <c r="D1990" s="31">
        <v>8531</v>
      </c>
      <c r="E1990" s="49" t="s">
        <v>6230</v>
      </c>
      <c r="F1990" s="327" t="s">
        <v>9857</v>
      </c>
      <c r="G1990" s="1073">
        <v>45466.30972222222</v>
      </c>
      <c r="H1990" s="30"/>
    </row>
    <row r="1991" spans="1:8" x14ac:dyDescent="0.25">
      <c r="A1991" s="30" t="s">
        <v>9576</v>
      </c>
      <c r="B1991" s="30" t="s">
        <v>923</v>
      </c>
      <c r="C1991" s="31" t="s">
        <v>9577</v>
      </c>
      <c r="D1991" s="31">
        <v>8531</v>
      </c>
      <c r="E1991" s="49" t="s">
        <v>6247</v>
      </c>
      <c r="F1991" s="327" t="s">
        <v>9858</v>
      </c>
      <c r="G1991" s="1073">
        <v>45466.30972222222</v>
      </c>
      <c r="H1991" s="30"/>
    </row>
    <row r="1992" spans="1:8" x14ac:dyDescent="0.25">
      <c r="A1992" s="30" t="s">
        <v>9576</v>
      </c>
      <c r="B1992" s="30" t="s">
        <v>923</v>
      </c>
      <c r="C1992" s="31" t="s">
        <v>9577</v>
      </c>
      <c r="D1992" s="31">
        <v>8531</v>
      </c>
      <c r="E1992" s="49" t="s">
        <v>6264</v>
      </c>
      <c r="F1992" s="327" t="s">
        <v>9859</v>
      </c>
      <c r="G1992" s="1073">
        <v>45466.30972222222</v>
      </c>
      <c r="H1992" s="30"/>
    </row>
    <row r="1993" spans="1:8" x14ac:dyDescent="0.25">
      <c r="A1993" s="30" t="s">
        <v>9576</v>
      </c>
      <c r="B1993" s="30" t="s">
        <v>923</v>
      </c>
      <c r="C1993" s="31" t="s">
        <v>9577</v>
      </c>
      <c r="D1993" s="31">
        <v>8531</v>
      </c>
      <c r="E1993" s="49" t="s">
        <v>6281</v>
      </c>
      <c r="F1993" s="327" t="s">
        <v>9860</v>
      </c>
      <c r="G1993" s="1073">
        <v>45466.30972222222</v>
      </c>
      <c r="H1993" s="30"/>
    </row>
    <row r="1994" spans="1:8" x14ac:dyDescent="0.25">
      <c r="A1994" s="30" t="s">
        <v>9576</v>
      </c>
      <c r="B1994" s="30" t="s">
        <v>923</v>
      </c>
      <c r="C1994" s="31" t="s">
        <v>9577</v>
      </c>
      <c r="D1994" s="31">
        <v>8531</v>
      </c>
      <c r="E1994" s="49" t="s">
        <v>1404</v>
      </c>
      <c r="F1994" s="327" t="s">
        <v>9861</v>
      </c>
      <c r="G1994" s="1073">
        <v>45466.30972222222</v>
      </c>
      <c r="H1994" s="30"/>
    </row>
    <row r="1995" spans="1:8" x14ac:dyDescent="0.25">
      <c r="A1995" s="30" t="s">
        <v>9576</v>
      </c>
      <c r="B1995" s="30" t="s">
        <v>923</v>
      </c>
      <c r="C1995" s="31" t="s">
        <v>9577</v>
      </c>
      <c r="D1995" s="31">
        <v>8531</v>
      </c>
      <c r="E1995" s="49" t="s">
        <v>6298</v>
      </c>
      <c r="F1995" s="327" t="s">
        <v>9862</v>
      </c>
      <c r="G1995" s="1073">
        <v>45466.30972222222</v>
      </c>
      <c r="H1995" s="30"/>
    </row>
    <row r="1996" spans="1:8" x14ac:dyDescent="0.25">
      <c r="A1996" s="30" t="s">
        <v>9576</v>
      </c>
      <c r="B1996" s="30" t="s">
        <v>923</v>
      </c>
      <c r="C1996" s="31" t="s">
        <v>9577</v>
      </c>
      <c r="D1996" s="31">
        <v>8531</v>
      </c>
      <c r="E1996" s="49" t="s">
        <v>6315</v>
      </c>
      <c r="F1996" s="327" t="s">
        <v>9863</v>
      </c>
      <c r="G1996" s="1073">
        <v>45466.30972222222</v>
      </c>
      <c r="H1996" s="30"/>
    </row>
    <row r="1997" spans="1:8" x14ac:dyDescent="0.25">
      <c r="A1997" s="30" t="s">
        <v>9576</v>
      </c>
      <c r="B1997" s="30" t="s">
        <v>923</v>
      </c>
      <c r="C1997" s="31" t="s">
        <v>9577</v>
      </c>
      <c r="D1997" s="31">
        <v>8531</v>
      </c>
      <c r="E1997" s="49" t="s">
        <v>6332</v>
      </c>
      <c r="F1997" s="327" t="s">
        <v>9864</v>
      </c>
      <c r="G1997" s="1073">
        <v>45466.30972222222</v>
      </c>
      <c r="H1997" s="30"/>
    </row>
    <row r="1998" spans="1:8" x14ac:dyDescent="0.25">
      <c r="A1998" s="30" t="s">
        <v>9576</v>
      </c>
      <c r="B1998" s="30" t="s">
        <v>923</v>
      </c>
      <c r="C1998" s="31" t="s">
        <v>9577</v>
      </c>
      <c r="D1998" s="31">
        <v>8531</v>
      </c>
      <c r="E1998" s="49" t="s">
        <v>6349</v>
      </c>
      <c r="F1998" s="327" t="s">
        <v>9865</v>
      </c>
      <c r="G1998" s="1073">
        <v>45466.30972222222</v>
      </c>
      <c r="H1998" s="30"/>
    </row>
    <row r="1999" spans="1:8" x14ac:dyDescent="0.25">
      <c r="A1999" s="30" t="s">
        <v>9576</v>
      </c>
      <c r="B1999" s="30" t="s">
        <v>923</v>
      </c>
      <c r="C1999" s="31" t="s">
        <v>9577</v>
      </c>
      <c r="D1999" s="31">
        <v>8531</v>
      </c>
      <c r="E1999" s="49" t="s">
        <v>6366</v>
      </c>
      <c r="F1999" s="327" t="s">
        <v>9866</v>
      </c>
      <c r="G1999" s="1073">
        <v>45466.30972222222</v>
      </c>
      <c r="H1999" s="30"/>
    </row>
    <row r="2000" spans="1:8" x14ac:dyDescent="0.25">
      <c r="A2000" s="30" t="s">
        <v>9576</v>
      </c>
      <c r="B2000" s="30" t="s">
        <v>923</v>
      </c>
      <c r="C2000" s="31" t="s">
        <v>9577</v>
      </c>
      <c r="D2000" s="31">
        <v>8531</v>
      </c>
      <c r="E2000" s="49" t="s">
        <v>6383</v>
      </c>
      <c r="F2000" s="327" t="s">
        <v>9867</v>
      </c>
      <c r="G2000" s="1073">
        <v>45466.30972222222</v>
      </c>
      <c r="H2000" s="30"/>
    </row>
    <row r="2001" spans="1:8" x14ac:dyDescent="0.25">
      <c r="A2001" s="30" t="s">
        <v>9576</v>
      </c>
      <c r="B2001" s="30" t="s">
        <v>923</v>
      </c>
      <c r="C2001" s="31" t="s">
        <v>9577</v>
      </c>
      <c r="D2001" s="31">
        <v>8531</v>
      </c>
      <c r="E2001" s="49" t="s">
        <v>6400</v>
      </c>
      <c r="F2001" s="327" t="s">
        <v>9868</v>
      </c>
      <c r="G2001" s="1073">
        <v>45466.30972222222</v>
      </c>
      <c r="H2001" s="30"/>
    </row>
    <row r="2002" spans="1:8" x14ac:dyDescent="0.25">
      <c r="A2002" s="30" t="s">
        <v>9576</v>
      </c>
      <c r="B2002" s="30" t="s">
        <v>923</v>
      </c>
      <c r="C2002" s="31" t="s">
        <v>9577</v>
      </c>
      <c r="D2002" s="31">
        <v>8531</v>
      </c>
      <c r="E2002" s="49" t="s">
        <v>6417</v>
      </c>
      <c r="F2002" s="327" t="s">
        <v>9869</v>
      </c>
      <c r="G2002" s="1073">
        <v>45466.30972222222</v>
      </c>
      <c r="H2002" s="30"/>
    </row>
    <row r="2003" spans="1:8" x14ac:dyDescent="0.25">
      <c r="A2003" s="30" t="s">
        <v>9576</v>
      </c>
      <c r="B2003" s="30" t="s">
        <v>923</v>
      </c>
      <c r="C2003" s="31" t="s">
        <v>9577</v>
      </c>
      <c r="D2003" s="31">
        <v>8531</v>
      </c>
      <c r="E2003" s="49" t="s">
        <v>6434</v>
      </c>
      <c r="F2003" s="327" t="s">
        <v>9870</v>
      </c>
      <c r="G2003" s="1073">
        <v>45466.30972222222</v>
      </c>
      <c r="H2003" s="30"/>
    </row>
    <row r="2004" spans="1:8" x14ac:dyDescent="0.25">
      <c r="A2004" s="30" t="s">
        <v>9576</v>
      </c>
      <c r="B2004" s="30" t="s">
        <v>923</v>
      </c>
      <c r="C2004" s="31" t="s">
        <v>9577</v>
      </c>
      <c r="D2004" s="31">
        <v>8531</v>
      </c>
      <c r="E2004" s="49" t="s">
        <v>6451</v>
      </c>
      <c r="F2004" s="327" t="s">
        <v>9871</v>
      </c>
      <c r="G2004" s="1073">
        <v>45466.30972222222</v>
      </c>
      <c r="H2004" s="30"/>
    </row>
    <row r="2005" spans="1:8" x14ac:dyDescent="0.25">
      <c r="A2005" s="30" t="s">
        <v>9576</v>
      </c>
      <c r="B2005" s="30" t="s">
        <v>923</v>
      </c>
      <c r="C2005" s="31" t="s">
        <v>9577</v>
      </c>
      <c r="D2005" s="31">
        <v>8531</v>
      </c>
      <c r="E2005" s="49" t="s">
        <v>1421</v>
      </c>
      <c r="F2005" s="327" t="s">
        <v>9872</v>
      </c>
      <c r="G2005" s="1073">
        <v>45466.30972222222</v>
      </c>
      <c r="H2005" s="30"/>
    </row>
    <row r="2006" spans="1:8" x14ac:dyDescent="0.25">
      <c r="A2006" s="30" t="s">
        <v>9576</v>
      </c>
      <c r="B2006" s="30" t="s">
        <v>923</v>
      </c>
      <c r="C2006" s="31" t="s">
        <v>9577</v>
      </c>
      <c r="D2006" s="31">
        <v>8531</v>
      </c>
      <c r="E2006" s="49" t="s">
        <v>6468</v>
      </c>
      <c r="F2006" s="327" t="s">
        <v>9873</v>
      </c>
      <c r="G2006" s="1073">
        <v>45466.30972222222</v>
      </c>
      <c r="H2006" s="30"/>
    </row>
    <row r="2007" spans="1:8" x14ac:dyDescent="0.25">
      <c r="A2007" s="30" t="s">
        <v>9576</v>
      </c>
      <c r="B2007" s="30" t="s">
        <v>923</v>
      </c>
      <c r="C2007" s="31" t="s">
        <v>9577</v>
      </c>
      <c r="D2007" s="31">
        <v>8531</v>
      </c>
      <c r="E2007" s="49" t="s">
        <v>6485</v>
      </c>
      <c r="F2007" s="327" t="s">
        <v>9874</v>
      </c>
      <c r="G2007" s="1073">
        <v>45466.30972222222</v>
      </c>
      <c r="H2007" s="30"/>
    </row>
    <row r="2008" spans="1:8" x14ac:dyDescent="0.25">
      <c r="A2008" s="30" t="s">
        <v>9576</v>
      </c>
      <c r="B2008" s="30" t="s">
        <v>923</v>
      </c>
      <c r="C2008" s="31" t="s">
        <v>9577</v>
      </c>
      <c r="D2008" s="31">
        <v>8531</v>
      </c>
      <c r="E2008" s="49" t="s">
        <v>6502</v>
      </c>
      <c r="F2008" s="327" t="s">
        <v>9875</v>
      </c>
      <c r="G2008" s="1073">
        <v>45466.30972222222</v>
      </c>
      <c r="H2008" s="30"/>
    </row>
    <row r="2009" spans="1:8" x14ac:dyDescent="0.25">
      <c r="A2009" s="30" t="s">
        <v>9576</v>
      </c>
      <c r="B2009" s="30" t="s">
        <v>923</v>
      </c>
      <c r="C2009" s="31" t="s">
        <v>9577</v>
      </c>
      <c r="D2009" s="31">
        <v>8531</v>
      </c>
      <c r="E2009" s="49" t="s">
        <v>6519</v>
      </c>
      <c r="F2009" s="327" t="s">
        <v>9876</v>
      </c>
      <c r="G2009" s="1073">
        <v>45466.30972222222</v>
      </c>
      <c r="H2009" s="30"/>
    </row>
    <row r="2010" spans="1:8" x14ac:dyDescent="0.25">
      <c r="A2010" s="30" t="s">
        <v>9576</v>
      </c>
      <c r="B2010" s="30" t="s">
        <v>923</v>
      </c>
      <c r="C2010" s="31" t="s">
        <v>9577</v>
      </c>
      <c r="D2010" s="31">
        <v>8531</v>
      </c>
      <c r="E2010" s="49" t="s">
        <v>6536</v>
      </c>
      <c r="F2010" s="327" t="s">
        <v>9877</v>
      </c>
      <c r="G2010" s="1073">
        <v>45466.30972222222</v>
      </c>
      <c r="H2010" s="30"/>
    </row>
    <row r="2011" spans="1:8" x14ac:dyDescent="0.25">
      <c r="A2011" s="30" t="s">
        <v>9576</v>
      </c>
      <c r="B2011" s="30" t="s">
        <v>923</v>
      </c>
      <c r="C2011" s="31" t="s">
        <v>9577</v>
      </c>
      <c r="D2011" s="31">
        <v>8531</v>
      </c>
      <c r="E2011" s="49" t="s">
        <v>6553</v>
      </c>
      <c r="F2011" s="327" t="s">
        <v>9878</v>
      </c>
      <c r="G2011" s="1073">
        <v>45466.30972222222</v>
      </c>
      <c r="H2011" s="30"/>
    </row>
    <row r="2012" spans="1:8" x14ac:dyDescent="0.25">
      <c r="A2012" s="30" t="s">
        <v>9576</v>
      </c>
      <c r="B2012" s="30" t="s">
        <v>923</v>
      </c>
      <c r="C2012" s="31" t="s">
        <v>9577</v>
      </c>
      <c r="D2012" s="31">
        <v>8531</v>
      </c>
      <c r="E2012" s="49" t="s">
        <v>6570</v>
      </c>
      <c r="F2012" s="327" t="s">
        <v>9879</v>
      </c>
      <c r="G2012" s="1073">
        <v>45466.30972222222</v>
      </c>
      <c r="H2012" s="30"/>
    </row>
    <row r="2013" spans="1:8" x14ac:dyDescent="0.25">
      <c r="A2013" s="30" t="s">
        <v>9576</v>
      </c>
      <c r="B2013" s="30" t="s">
        <v>923</v>
      </c>
      <c r="C2013" s="31" t="s">
        <v>9577</v>
      </c>
      <c r="D2013" s="31">
        <v>8531</v>
      </c>
      <c r="E2013" s="49" t="s">
        <v>6587</v>
      </c>
      <c r="F2013" s="327" t="s">
        <v>9880</v>
      </c>
      <c r="G2013" s="1073">
        <v>45466.30972222222</v>
      </c>
      <c r="H2013" s="30"/>
    </row>
    <row r="2014" spans="1:8" x14ac:dyDescent="0.25">
      <c r="A2014" s="30" t="s">
        <v>9576</v>
      </c>
      <c r="B2014" s="30" t="s">
        <v>923</v>
      </c>
      <c r="C2014" s="31" t="s">
        <v>9577</v>
      </c>
      <c r="D2014" s="31">
        <v>8531</v>
      </c>
      <c r="E2014" s="49" t="s">
        <v>6604</v>
      </c>
      <c r="F2014" s="327" t="s">
        <v>9881</v>
      </c>
      <c r="G2014" s="1073">
        <v>45466.30972222222</v>
      </c>
      <c r="H2014" s="30"/>
    </row>
    <row r="2015" spans="1:8" x14ac:dyDescent="0.25">
      <c r="A2015" s="30" t="s">
        <v>9576</v>
      </c>
      <c r="B2015" s="30" t="s">
        <v>923</v>
      </c>
      <c r="C2015" s="31" t="s">
        <v>9577</v>
      </c>
      <c r="D2015" s="31">
        <v>8531</v>
      </c>
      <c r="E2015" s="49" t="s">
        <v>6621</v>
      </c>
      <c r="F2015" s="327" t="s">
        <v>9882</v>
      </c>
      <c r="G2015" s="1073">
        <v>45466.30972222222</v>
      </c>
      <c r="H2015" s="30"/>
    </row>
    <row r="2016" spans="1:8" x14ac:dyDescent="0.25">
      <c r="A2016" s="30" t="s">
        <v>9576</v>
      </c>
      <c r="B2016" s="30" t="s">
        <v>923</v>
      </c>
      <c r="C2016" s="31" t="s">
        <v>9577</v>
      </c>
      <c r="D2016" s="31">
        <v>8531</v>
      </c>
      <c r="E2016" s="49" t="s">
        <v>1438</v>
      </c>
      <c r="F2016" s="327" t="s">
        <v>9883</v>
      </c>
      <c r="G2016" s="1073">
        <v>45466.30972222222</v>
      </c>
      <c r="H2016" s="30"/>
    </row>
    <row r="2017" spans="1:8" x14ac:dyDescent="0.25">
      <c r="A2017" s="30" t="s">
        <v>9576</v>
      </c>
      <c r="B2017" s="30" t="s">
        <v>923</v>
      </c>
      <c r="C2017" s="31" t="s">
        <v>9577</v>
      </c>
      <c r="D2017" s="31">
        <v>8531</v>
      </c>
      <c r="E2017" s="49" t="s">
        <v>6638</v>
      </c>
      <c r="F2017" s="327" t="s">
        <v>9884</v>
      </c>
      <c r="G2017" s="1073">
        <v>45466.30972222222</v>
      </c>
      <c r="H2017" s="30"/>
    </row>
    <row r="2018" spans="1:8" x14ac:dyDescent="0.25">
      <c r="A2018" s="30" t="s">
        <v>9576</v>
      </c>
      <c r="B2018" s="30" t="s">
        <v>923</v>
      </c>
      <c r="C2018" s="31" t="s">
        <v>9577</v>
      </c>
      <c r="D2018" s="31">
        <v>8531</v>
      </c>
      <c r="E2018" s="49" t="s">
        <v>6655</v>
      </c>
      <c r="F2018" s="327" t="s">
        <v>9885</v>
      </c>
      <c r="G2018" s="1073">
        <v>45466.30972222222</v>
      </c>
      <c r="H2018" s="30"/>
    </row>
    <row r="2019" spans="1:8" x14ac:dyDescent="0.25">
      <c r="A2019" s="30" t="s">
        <v>9576</v>
      </c>
      <c r="B2019" s="30" t="s">
        <v>923</v>
      </c>
      <c r="C2019" s="31" t="s">
        <v>9577</v>
      </c>
      <c r="D2019" s="31">
        <v>8531</v>
      </c>
      <c r="E2019" s="49" t="s">
        <v>6672</v>
      </c>
      <c r="F2019" s="327" t="s">
        <v>9886</v>
      </c>
      <c r="G2019" s="1073">
        <v>45466.30972222222</v>
      </c>
      <c r="H2019" s="30"/>
    </row>
    <row r="2020" spans="1:8" x14ac:dyDescent="0.25">
      <c r="A2020" s="30" t="s">
        <v>9576</v>
      </c>
      <c r="B2020" s="30" t="s">
        <v>923</v>
      </c>
      <c r="C2020" s="31" t="s">
        <v>9577</v>
      </c>
      <c r="D2020" s="31">
        <v>8531</v>
      </c>
      <c r="E2020" s="49" t="s">
        <v>6689</v>
      </c>
      <c r="F2020" s="327" t="s">
        <v>9887</v>
      </c>
      <c r="G2020" s="1073">
        <v>45466.30972222222</v>
      </c>
      <c r="H2020" s="30"/>
    </row>
    <row r="2021" spans="1:8" x14ac:dyDescent="0.25">
      <c r="A2021" s="30" t="s">
        <v>9576</v>
      </c>
      <c r="B2021" s="30" t="s">
        <v>923</v>
      </c>
      <c r="C2021" s="31" t="s">
        <v>9577</v>
      </c>
      <c r="D2021" s="31">
        <v>8531</v>
      </c>
      <c r="E2021" s="49" t="s">
        <v>6706</v>
      </c>
      <c r="F2021" s="327" t="s">
        <v>9888</v>
      </c>
      <c r="G2021" s="1073">
        <v>45466.30972222222</v>
      </c>
      <c r="H2021" s="30"/>
    </row>
    <row r="2022" spans="1:8" x14ac:dyDescent="0.25">
      <c r="A2022" s="30" t="s">
        <v>9576</v>
      </c>
      <c r="B2022" s="30" t="s">
        <v>923</v>
      </c>
      <c r="C2022" s="31" t="s">
        <v>9577</v>
      </c>
      <c r="D2022" s="31">
        <v>8531</v>
      </c>
      <c r="E2022" s="49" t="s">
        <v>6723</v>
      </c>
      <c r="F2022" s="327" t="s">
        <v>9889</v>
      </c>
      <c r="G2022" s="1073">
        <v>45466.30972222222</v>
      </c>
      <c r="H2022" s="30"/>
    </row>
    <row r="2023" spans="1:8" x14ac:dyDescent="0.25">
      <c r="A2023" s="30" t="s">
        <v>9576</v>
      </c>
      <c r="B2023" s="30" t="s">
        <v>923</v>
      </c>
      <c r="C2023" s="31" t="s">
        <v>9577</v>
      </c>
      <c r="D2023" s="31">
        <v>8531</v>
      </c>
      <c r="E2023" s="49" t="s">
        <v>6740</v>
      </c>
      <c r="F2023" s="327" t="s">
        <v>9890</v>
      </c>
      <c r="G2023" s="1073">
        <v>45466.30972222222</v>
      </c>
      <c r="H2023" s="30"/>
    </row>
    <row r="2024" spans="1:8" x14ac:dyDescent="0.25">
      <c r="A2024" s="30" t="s">
        <v>9576</v>
      </c>
      <c r="B2024" s="30" t="s">
        <v>923</v>
      </c>
      <c r="C2024" s="31" t="s">
        <v>9577</v>
      </c>
      <c r="D2024" s="31">
        <v>8531</v>
      </c>
      <c r="E2024" s="49" t="s">
        <v>6757</v>
      </c>
      <c r="F2024" s="327" t="s">
        <v>9891</v>
      </c>
      <c r="G2024" s="1073">
        <v>45466.30972222222</v>
      </c>
      <c r="H2024" s="30"/>
    </row>
    <row r="2025" spans="1:8" x14ac:dyDescent="0.25">
      <c r="A2025" s="30" t="s">
        <v>9576</v>
      </c>
      <c r="B2025" s="30" t="s">
        <v>923</v>
      </c>
      <c r="C2025" s="31" t="s">
        <v>9577</v>
      </c>
      <c r="D2025" s="31">
        <v>8531</v>
      </c>
      <c r="E2025" s="49" t="s">
        <v>6774</v>
      </c>
      <c r="F2025" s="327" t="s">
        <v>9892</v>
      </c>
      <c r="G2025" s="1073">
        <v>45466.30972222222</v>
      </c>
      <c r="H2025" s="30"/>
    </row>
    <row r="2026" spans="1:8" x14ac:dyDescent="0.25">
      <c r="A2026" s="30" t="s">
        <v>9576</v>
      </c>
      <c r="B2026" s="30" t="s">
        <v>923</v>
      </c>
      <c r="C2026" s="31" t="s">
        <v>9577</v>
      </c>
      <c r="D2026" s="31">
        <v>8531</v>
      </c>
      <c r="E2026" s="49" t="s">
        <v>6791</v>
      </c>
      <c r="F2026" s="327" t="s">
        <v>9893</v>
      </c>
      <c r="G2026" s="1073">
        <v>45466.30972222222</v>
      </c>
      <c r="H2026" s="30"/>
    </row>
    <row r="2027" spans="1:8" x14ac:dyDescent="0.25">
      <c r="A2027" s="30" t="s">
        <v>9576</v>
      </c>
      <c r="B2027" s="30" t="s">
        <v>923</v>
      </c>
      <c r="C2027" s="31" t="s">
        <v>9577</v>
      </c>
      <c r="D2027" s="31">
        <v>8531</v>
      </c>
      <c r="E2027" s="49" t="s">
        <v>1455</v>
      </c>
      <c r="F2027" s="327" t="s">
        <v>9894</v>
      </c>
      <c r="G2027" s="1073">
        <v>45466.30972222222</v>
      </c>
      <c r="H2027" s="30"/>
    </row>
    <row r="2028" spans="1:8" x14ac:dyDescent="0.25">
      <c r="A2028" s="30" t="s">
        <v>9576</v>
      </c>
      <c r="B2028" s="30" t="s">
        <v>923</v>
      </c>
      <c r="C2028" s="31" t="s">
        <v>9577</v>
      </c>
      <c r="D2028" s="31">
        <v>8531</v>
      </c>
      <c r="E2028" s="49" t="s">
        <v>6808</v>
      </c>
      <c r="F2028" s="327" t="s">
        <v>9895</v>
      </c>
      <c r="G2028" s="1073">
        <v>45466.30972222222</v>
      </c>
      <c r="H2028" s="30"/>
    </row>
    <row r="2029" spans="1:8" x14ac:dyDescent="0.25">
      <c r="A2029" s="30" t="s">
        <v>9576</v>
      </c>
      <c r="B2029" s="30" t="s">
        <v>923</v>
      </c>
      <c r="C2029" s="31" t="s">
        <v>9577</v>
      </c>
      <c r="D2029" s="31">
        <v>8531</v>
      </c>
      <c r="E2029" s="49" t="s">
        <v>6825</v>
      </c>
      <c r="F2029" s="327" t="s">
        <v>9896</v>
      </c>
      <c r="G2029" s="1073">
        <v>45466.30972222222</v>
      </c>
      <c r="H2029" s="30"/>
    </row>
    <row r="2030" spans="1:8" x14ac:dyDescent="0.25">
      <c r="A2030" s="30" t="s">
        <v>9576</v>
      </c>
      <c r="B2030" s="30" t="s">
        <v>923</v>
      </c>
      <c r="C2030" s="31" t="s">
        <v>9577</v>
      </c>
      <c r="D2030" s="31">
        <v>8531</v>
      </c>
      <c r="E2030" s="49" t="s">
        <v>6842</v>
      </c>
      <c r="F2030" s="327" t="s">
        <v>9897</v>
      </c>
      <c r="G2030" s="1073">
        <v>45466.30972222222</v>
      </c>
      <c r="H2030" s="30"/>
    </row>
    <row r="2031" spans="1:8" x14ac:dyDescent="0.25">
      <c r="A2031" s="30" t="s">
        <v>9576</v>
      </c>
      <c r="B2031" s="30" t="s">
        <v>923</v>
      </c>
      <c r="C2031" s="31" t="s">
        <v>9577</v>
      </c>
      <c r="D2031" s="31">
        <v>8531</v>
      </c>
      <c r="E2031" s="49" t="s">
        <v>6859</v>
      </c>
      <c r="F2031" s="327" t="s">
        <v>9898</v>
      </c>
      <c r="G2031" s="1073">
        <v>45466.30972222222</v>
      </c>
      <c r="H2031" s="30"/>
    </row>
    <row r="2032" spans="1:8" x14ac:dyDescent="0.25">
      <c r="A2032" s="30" t="s">
        <v>9576</v>
      </c>
      <c r="B2032" s="30" t="s">
        <v>923</v>
      </c>
      <c r="C2032" s="31" t="s">
        <v>9577</v>
      </c>
      <c r="D2032" s="31">
        <v>8531</v>
      </c>
      <c r="E2032" s="49" t="s">
        <v>6876</v>
      </c>
      <c r="F2032" s="327" t="s">
        <v>9899</v>
      </c>
      <c r="G2032" s="1073">
        <v>45466.30972222222</v>
      </c>
      <c r="H2032" s="30"/>
    </row>
    <row r="2033" spans="1:8" x14ac:dyDescent="0.25">
      <c r="A2033" s="30" t="s">
        <v>9576</v>
      </c>
      <c r="B2033" s="30" t="s">
        <v>923</v>
      </c>
      <c r="C2033" s="31" t="s">
        <v>9577</v>
      </c>
      <c r="D2033" s="31">
        <v>8531</v>
      </c>
      <c r="E2033" s="49" t="s">
        <v>6893</v>
      </c>
      <c r="F2033" s="327" t="s">
        <v>9900</v>
      </c>
      <c r="G2033" s="1073">
        <v>45466.30972222222</v>
      </c>
      <c r="H2033" s="30"/>
    </row>
    <row r="2034" spans="1:8" x14ac:dyDescent="0.25">
      <c r="A2034" s="30" t="s">
        <v>9576</v>
      </c>
      <c r="B2034" s="30" t="s">
        <v>923</v>
      </c>
      <c r="C2034" s="31" t="s">
        <v>9577</v>
      </c>
      <c r="D2034" s="31">
        <v>8531</v>
      </c>
      <c r="E2034" s="49" t="s">
        <v>6910</v>
      </c>
      <c r="F2034" s="327" t="s">
        <v>9901</v>
      </c>
      <c r="G2034" s="1073">
        <v>45466.30972222222</v>
      </c>
      <c r="H2034" s="30"/>
    </row>
    <row r="2035" spans="1:8" x14ac:dyDescent="0.25">
      <c r="A2035" s="30" t="s">
        <v>9576</v>
      </c>
      <c r="B2035" s="30" t="s">
        <v>923</v>
      </c>
      <c r="C2035" s="31" t="s">
        <v>9577</v>
      </c>
      <c r="D2035" s="31">
        <v>8531</v>
      </c>
      <c r="E2035" s="49" t="s">
        <v>6927</v>
      </c>
      <c r="F2035" s="327" t="s">
        <v>9902</v>
      </c>
      <c r="G2035" s="1073">
        <v>45466.30972222222</v>
      </c>
      <c r="H2035" s="30"/>
    </row>
    <row r="2036" spans="1:8" x14ac:dyDescent="0.25">
      <c r="A2036" s="30" t="s">
        <v>9576</v>
      </c>
      <c r="B2036" s="30" t="s">
        <v>923</v>
      </c>
      <c r="C2036" s="31" t="s">
        <v>9577</v>
      </c>
      <c r="D2036" s="31">
        <v>8531</v>
      </c>
      <c r="E2036" s="49" t="s">
        <v>6944</v>
      </c>
      <c r="F2036" s="327" t="s">
        <v>9903</v>
      </c>
      <c r="G2036" s="1073">
        <v>45466.30972222222</v>
      </c>
      <c r="H2036" s="30"/>
    </row>
    <row r="2037" spans="1:8" x14ac:dyDescent="0.25">
      <c r="A2037" s="30" t="s">
        <v>9576</v>
      </c>
      <c r="B2037" s="30" t="s">
        <v>923</v>
      </c>
      <c r="C2037" s="31" t="s">
        <v>9577</v>
      </c>
      <c r="D2037" s="31">
        <v>8531</v>
      </c>
      <c r="E2037" s="49" t="s">
        <v>6961</v>
      </c>
      <c r="F2037" s="327" t="s">
        <v>9904</v>
      </c>
      <c r="G2037" s="1073">
        <v>45466.30972222222</v>
      </c>
      <c r="H2037" s="30"/>
    </row>
    <row r="2038" spans="1:8" x14ac:dyDescent="0.25">
      <c r="A2038" s="30" t="s">
        <v>9576</v>
      </c>
      <c r="B2038" s="30" t="s">
        <v>923</v>
      </c>
      <c r="C2038" s="31" t="s">
        <v>9577</v>
      </c>
      <c r="D2038" s="31">
        <v>8531</v>
      </c>
      <c r="E2038" s="49" t="s">
        <v>1472</v>
      </c>
      <c r="F2038" s="327" t="s">
        <v>9905</v>
      </c>
      <c r="G2038" s="1073">
        <v>45466.30972222222</v>
      </c>
      <c r="H2038" s="30"/>
    </row>
    <row r="2039" spans="1:8" x14ac:dyDescent="0.25">
      <c r="A2039" s="30" t="s">
        <v>9576</v>
      </c>
      <c r="B2039" s="30" t="s">
        <v>923</v>
      </c>
      <c r="C2039" s="31" t="s">
        <v>9577</v>
      </c>
      <c r="D2039" s="31">
        <v>8531</v>
      </c>
      <c r="E2039" s="49" t="s">
        <v>6978</v>
      </c>
      <c r="F2039" s="327" t="s">
        <v>9906</v>
      </c>
      <c r="G2039" s="1073">
        <v>45466.30972222222</v>
      </c>
      <c r="H2039" s="30"/>
    </row>
    <row r="2040" spans="1:8" x14ac:dyDescent="0.25">
      <c r="A2040" s="30" t="s">
        <v>9576</v>
      </c>
      <c r="B2040" s="30" t="s">
        <v>923</v>
      </c>
      <c r="C2040" s="31" t="s">
        <v>9577</v>
      </c>
      <c r="D2040" s="31">
        <v>8531</v>
      </c>
      <c r="E2040" s="49" t="s">
        <v>6995</v>
      </c>
      <c r="F2040" s="327" t="s">
        <v>9907</v>
      </c>
      <c r="G2040" s="1073">
        <v>45466.30972222222</v>
      </c>
      <c r="H2040" s="30"/>
    </row>
    <row r="2041" spans="1:8" x14ac:dyDescent="0.25">
      <c r="A2041" s="30" t="s">
        <v>9576</v>
      </c>
      <c r="B2041" s="30" t="s">
        <v>923</v>
      </c>
      <c r="C2041" s="31" t="s">
        <v>9577</v>
      </c>
      <c r="D2041" s="31">
        <v>8531</v>
      </c>
      <c r="E2041" s="49" t="s">
        <v>7012</v>
      </c>
      <c r="F2041" s="327" t="s">
        <v>9908</v>
      </c>
      <c r="G2041" s="1073">
        <v>45466.30972222222</v>
      </c>
      <c r="H2041" s="30"/>
    </row>
    <row r="2042" spans="1:8" x14ac:dyDescent="0.25">
      <c r="A2042" s="30" t="s">
        <v>9576</v>
      </c>
      <c r="B2042" s="30" t="s">
        <v>923</v>
      </c>
      <c r="C2042" s="31" t="s">
        <v>9577</v>
      </c>
      <c r="D2042" s="31">
        <v>8531</v>
      </c>
      <c r="E2042" s="49" t="s">
        <v>7029</v>
      </c>
      <c r="F2042" s="327" t="s">
        <v>9909</v>
      </c>
      <c r="G2042" s="1073">
        <v>45466.30972222222</v>
      </c>
      <c r="H2042" s="30"/>
    </row>
    <row r="2043" spans="1:8" x14ac:dyDescent="0.25">
      <c r="A2043" s="30" t="s">
        <v>9576</v>
      </c>
      <c r="B2043" s="30" t="s">
        <v>923</v>
      </c>
      <c r="C2043" s="31" t="s">
        <v>9577</v>
      </c>
      <c r="D2043" s="31">
        <v>8531</v>
      </c>
      <c r="E2043" s="49" t="s">
        <v>7046</v>
      </c>
      <c r="F2043" s="327" t="s">
        <v>9910</v>
      </c>
      <c r="G2043" s="1073">
        <v>45466.30972222222</v>
      </c>
      <c r="H2043" s="30"/>
    </row>
    <row r="2044" spans="1:8" x14ac:dyDescent="0.25">
      <c r="A2044" s="30" t="s">
        <v>9576</v>
      </c>
      <c r="B2044" s="30" t="s">
        <v>923</v>
      </c>
      <c r="C2044" s="31" t="s">
        <v>9577</v>
      </c>
      <c r="D2044" s="31">
        <v>8531</v>
      </c>
      <c r="E2044" s="49" t="s">
        <v>7063</v>
      </c>
      <c r="F2044" s="327" t="s">
        <v>9911</v>
      </c>
      <c r="G2044" s="1073">
        <v>45466.30972222222</v>
      </c>
      <c r="H2044" s="30"/>
    </row>
    <row r="2045" spans="1:8" x14ac:dyDescent="0.25">
      <c r="A2045" s="30" t="s">
        <v>9576</v>
      </c>
      <c r="B2045" s="30" t="s">
        <v>923</v>
      </c>
      <c r="C2045" s="31" t="s">
        <v>9577</v>
      </c>
      <c r="D2045" s="31">
        <v>8531</v>
      </c>
      <c r="E2045" s="49" t="s">
        <v>7080</v>
      </c>
      <c r="F2045" s="327" t="s">
        <v>9912</v>
      </c>
      <c r="G2045" s="1073">
        <v>45466.30972222222</v>
      </c>
      <c r="H2045" s="30"/>
    </row>
    <row r="2046" spans="1:8" x14ac:dyDescent="0.25">
      <c r="A2046" s="30" t="s">
        <v>9576</v>
      </c>
      <c r="B2046" s="30" t="s">
        <v>923</v>
      </c>
      <c r="C2046" s="31" t="s">
        <v>9577</v>
      </c>
      <c r="D2046" s="31">
        <v>8531</v>
      </c>
      <c r="E2046" s="49" t="s">
        <v>7097</v>
      </c>
      <c r="F2046" s="327" t="s">
        <v>9913</v>
      </c>
      <c r="G2046" s="1073">
        <v>45466.30972222222</v>
      </c>
      <c r="H2046" s="30"/>
    </row>
    <row r="2047" spans="1:8" x14ac:dyDescent="0.25">
      <c r="A2047" s="30" t="s">
        <v>9576</v>
      </c>
      <c r="B2047" s="30" t="s">
        <v>923</v>
      </c>
      <c r="C2047" s="31" t="s">
        <v>9577</v>
      </c>
      <c r="D2047" s="31">
        <v>8531</v>
      </c>
      <c r="E2047" s="49" t="s">
        <v>7114</v>
      </c>
      <c r="F2047" s="327" t="s">
        <v>9914</v>
      </c>
      <c r="G2047" s="1073">
        <v>45466.30972222222</v>
      </c>
      <c r="H2047" s="30"/>
    </row>
    <row r="2048" spans="1:8" x14ac:dyDescent="0.25">
      <c r="A2048" s="30" t="s">
        <v>9576</v>
      </c>
      <c r="B2048" s="30" t="s">
        <v>923</v>
      </c>
      <c r="C2048" s="31" t="s">
        <v>9577</v>
      </c>
      <c r="D2048" s="31">
        <v>8531</v>
      </c>
      <c r="E2048" s="49" t="s">
        <v>7131</v>
      </c>
      <c r="F2048" s="327" t="s">
        <v>9915</v>
      </c>
      <c r="G2048" s="1073">
        <v>45466.30972222222</v>
      </c>
      <c r="H2048" s="30"/>
    </row>
    <row r="2049" spans="1:8" x14ac:dyDescent="0.25">
      <c r="A2049" s="30" t="s">
        <v>9576</v>
      </c>
      <c r="B2049" s="30" t="s">
        <v>923</v>
      </c>
      <c r="C2049" s="31" t="s">
        <v>9577</v>
      </c>
      <c r="D2049" s="31">
        <v>8531</v>
      </c>
      <c r="E2049" s="49" t="s">
        <v>1489</v>
      </c>
      <c r="F2049" s="327" t="s">
        <v>9916</v>
      </c>
      <c r="G2049" s="1073">
        <v>45466.30972222222</v>
      </c>
      <c r="H2049" s="30"/>
    </row>
    <row r="2050" spans="1:8" x14ac:dyDescent="0.25">
      <c r="A2050" s="30" t="s">
        <v>9576</v>
      </c>
      <c r="B2050" s="30" t="s">
        <v>923</v>
      </c>
      <c r="C2050" s="31" t="s">
        <v>9577</v>
      </c>
      <c r="D2050" s="31">
        <v>8531</v>
      </c>
      <c r="E2050" s="49" t="s">
        <v>7148</v>
      </c>
      <c r="F2050" s="327" t="s">
        <v>9917</v>
      </c>
      <c r="G2050" s="1073">
        <v>45466.30972222222</v>
      </c>
      <c r="H2050" s="30"/>
    </row>
    <row r="2051" spans="1:8" x14ac:dyDescent="0.25">
      <c r="A2051" s="30" t="s">
        <v>9576</v>
      </c>
      <c r="B2051" s="30" t="s">
        <v>923</v>
      </c>
      <c r="C2051" s="31" t="s">
        <v>9577</v>
      </c>
      <c r="D2051" s="31">
        <v>8531</v>
      </c>
      <c r="E2051" s="49" t="s">
        <v>7165</v>
      </c>
      <c r="F2051" s="327" t="s">
        <v>9918</v>
      </c>
      <c r="G2051" s="1073">
        <v>45466.30972222222</v>
      </c>
      <c r="H2051" s="30"/>
    </row>
    <row r="2052" spans="1:8" x14ac:dyDescent="0.25">
      <c r="A2052" s="30" t="s">
        <v>9576</v>
      </c>
      <c r="B2052" s="30" t="s">
        <v>923</v>
      </c>
      <c r="C2052" s="31" t="s">
        <v>9577</v>
      </c>
      <c r="D2052" s="31">
        <v>8531</v>
      </c>
      <c r="E2052" s="49" t="s">
        <v>7182</v>
      </c>
      <c r="F2052" s="327" t="s">
        <v>9919</v>
      </c>
      <c r="G2052" s="1073">
        <v>45466.30972222222</v>
      </c>
      <c r="H2052" s="30"/>
    </row>
    <row r="2053" spans="1:8" x14ac:dyDescent="0.25">
      <c r="A2053" s="30" t="s">
        <v>9576</v>
      </c>
      <c r="B2053" s="30" t="s">
        <v>923</v>
      </c>
      <c r="C2053" s="31" t="s">
        <v>9577</v>
      </c>
      <c r="D2053" s="31">
        <v>8531</v>
      </c>
      <c r="E2053" s="49" t="s">
        <v>7199</v>
      </c>
      <c r="F2053" s="327" t="s">
        <v>9920</v>
      </c>
      <c r="G2053" s="1073">
        <v>45466.30972222222</v>
      </c>
      <c r="H2053" s="30"/>
    </row>
    <row r="2054" spans="1:8" x14ac:dyDescent="0.25">
      <c r="A2054" s="30" t="s">
        <v>9576</v>
      </c>
      <c r="B2054" s="30" t="s">
        <v>923</v>
      </c>
      <c r="C2054" s="31" t="s">
        <v>9577</v>
      </c>
      <c r="D2054" s="31">
        <v>8531</v>
      </c>
      <c r="E2054" s="49" t="s">
        <v>7216</v>
      </c>
      <c r="F2054" s="327" t="s">
        <v>9921</v>
      </c>
      <c r="G2054" s="1073">
        <v>45466.30972222222</v>
      </c>
      <c r="H2054" s="30"/>
    </row>
    <row r="2055" spans="1:8" x14ac:dyDescent="0.25">
      <c r="A2055" s="30" t="s">
        <v>9576</v>
      </c>
      <c r="B2055" s="30" t="s">
        <v>923</v>
      </c>
      <c r="C2055" s="31" t="s">
        <v>9577</v>
      </c>
      <c r="D2055" s="31">
        <v>8531</v>
      </c>
      <c r="E2055" s="49" t="s">
        <v>7233</v>
      </c>
      <c r="F2055" s="327" t="s">
        <v>9922</v>
      </c>
      <c r="G2055" s="1073">
        <v>45466.30972222222</v>
      </c>
      <c r="H2055" s="30"/>
    </row>
    <row r="2056" spans="1:8" x14ac:dyDescent="0.25">
      <c r="A2056" s="30" t="s">
        <v>9576</v>
      </c>
      <c r="B2056" s="30" t="s">
        <v>923</v>
      </c>
      <c r="C2056" s="31" t="s">
        <v>9577</v>
      </c>
      <c r="D2056" s="31">
        <v>8531</v>
      </c>
      <c r="E2056" s="49" t="s">
        <v>7250</v>
      </c>
      <c r="F2056" s="327" t="s">
        <v>9923</v>
      </c>
      <c r="G2056" s="1073">
        <v>45466.30972222222</v>
      </c>
      <c r="H2056" s="30"/>
    </row>
    <row r="2057" spans="1:8" x14ac:dyDescent="0.25">
      <c r="A2057" s="30" t="s">
        <v>9576</v>
      </c>
      <c r="B2057" s="30" t="s">
        <v>923</v>
      </c>
      <c r="C2057" s="31" t="s">
        <v>9577</v>
      </c>
      <c r="D2057" s="31">
        <v>8531</v>
      </c>
      <c r="E2057" s="49" t="s">
        <v>7267</v>
      </c>
      <c r="F2057" s="327" t="s">
        <v>9924</v>
      </c>
      <c r="G2057" s="1073">
        <v>45466.30972222222</v>
      </c>
      <c r="H2057" s="30"/>
    </row>
    <row r="2058" spans="1:8" x14ac:dyDescent="0.25">
      <c r="A2058" s="30" t="s">
        <v>9576</v>
      </c>
      <c r="B2058" s="30" t="s">
        <v>923</v>
      </c>
      <c r="C2058" s="31" t="s">
        <v>9577</v>
      </c>
      <c r="D2058" s="31">
        <v>8531</v>
      </c>
      <c r="E2058" s="49" t="s">
        <v>7284</v>
      </c>
      <c r="F2058" s="327" t="s">
        <v>9925</v>
      </c>
      <c r="G2058" s="1073">
        <v>45466.30972222222</v>
      </c>
      <c r="H2058" s="30"/>
    </row>
    <row r="2059" spans="1:8" x14ac:dyDescent="0.25">
      <c r="A2059" s="30" t="s">
        <v>9576</v>
      </c>
      <c r="B2059" s="30" t="s">
        <v>923</v>
      </c>
      <c r="C2059" s="31" t="s">
        <v>9577</v>
      </c>
      <c r="D2059" s="31">
        <v>8531</v>
      </c>
      <c r="E2059" s="49" t="s">
        <v>7301</v>
      </c>
      <c r="F2059" s="327" t="s">
        <v>9926</v>
      </c>
      <c r="G2059" s="1073">
        <v>45466.30972222222</v>
      </c>
      <c r="H2059" s="30"/>
    </row>
    <row r="2060" spans="1:8" x14ac:dyDescent="0.25">
      <c r="A2060" s="30" t="s">
        <v>9576</v>
      </c>
      <c r="B2060" s="30" t="s">
        <v>923</v>
      </c>
      <c r="C2060" s="31" t="s">
        <v>9577</v>
      </c>
      <c r="D2060" s="31">
        <v>8531</v>
      </c>
      <c r="E2060" s="49" t="s">
        <v>1506</v>
      </c>
      <c r="F2060" s="327" t="s">
        <v>9927</v>
      </c>
      <c r="G2060" s="1073">
        <v>45466.30972222222</v>
      </c>
      <c r="H2060" s="30"/>
    </row>
    <row r="2061" spans="1:8" x14ac:dyDescent="0.25">
      <c r="A2061" s="30" t="s">
        <v>9576</v>
      </c>
      <c r="B2061" s="30" t="s">
        <v>923</v>
      </c>
      <c r="C2061" s="31" t="s">
        <v>9577</v>
      </c>
      <c r="D2061" s="31">
        <v>8531</v>
      </c>
      <c r="E2061" s="49" t="s">
        <v>7318</v>
      </c>
      <c r="F2061" s="327" t="s">
        <v>9928</v>
      </c>
      <c r="G2061" s="1073">
        <v>45466.30972222222</v>
      </c>
      <c r="H2061" s="30"/>
    </row>
    <row r="2062" spans="1:8" x14ac:dyDescent="0.25">
      <c r="A2062" s="30" t="s">
        <v>9576</v>
      </c>
      <c r="B2062" s="30" t="s">
        <v>923</v>
      </c>
      <c r="C2062" s="31" t="s">
        <v>9577</v>
      </c>
      <c r="D2062" s="31">
        <v>8531</v>
      </c>
      <c r="E2062" s="49" t="s">
        <v>7335</v>
      </c>
      <c r="F2062" s="327" t="s">
        <v>9929</v>
      </c>
      <c r="G2062" s="1073">
        <v>45466.30972222222</v>
      </c>
      <c r="H2062" s="30"/>
    </row>
    <row r="2063" spans="1:8" x14ac:dyDescent="0.25">
      <c r="A2063" s="30" t="s">
        <v>9576</v>
      </c>
      <c r="B2063" s="30" t="s">
        <v>923</v>
      </c>
      <c r="C2063" s="31" t="s">
        <v>9577</v>
      </c>
      <c r="D2063" s="31">
        <v>8531</v>
      </c>
      <c r="E2063" s="49" t="s">
        <v>7352</v>
      </c>
      <c r="F2063" s="327" t="s">
        <v>9930</v>
      </c>
      <c r="G2063" s="1073">
        <v>45466.30972222222</v>
      </c>
      <c r="H2063" s="30"/>
    </row>
    <row r="2064" spans="1:8" x14ac:dyDescent="0.25">
      <c r="A2064" s="30" t="s">
        <v>9576</v>
      </c>
      <c r="B2064" s="30" t="s">
        <v>923</v>
      </c>
      <c r="C2064" s="31" t="s">
        <v>9577</v>
      </c>
      <c r="D2064" s="31">
        <v>8531</v>
      </c>
      <c r="E2064" s="49" t="s">
        <v>7369</v>
      </c>
      <c r="F2064" s="327" t="s">
        <v>9931</v>
      </c>
      <c r="G2064" s="1073">
        <v>45466.30972222222</v>
      </c>
      <c r="H2064" s="30"/>
    </row>
    <row r="2065" spans="1:8" x14ac:dyDescent="0.25">
      <c r="A2065" s="30" t="s">
        <v>9576</v>
      </c>
      <c r="B2065" s="30" t="s">
        <v>923</v>
      </c>
      <c r="C2065" s="31" t="s">
        <v>9577</v>
      </c>
      <c r="D2065" s="31">
        <v>8531</v>
      </c>
      <c r="E2065" s="49" t="s">
        <v>7386</v>
      </c>
      <c r="F2065" s="327" t="s">
        <v>9932</v>
      </c>
      <c r="G2065" s="1073">
        <v>45466.30972222222</v>
      </c>
      <c r="H2065" s="30"/>
    </row>
    <row r="2066" spans="1:8" x14ac:dyDescent="0.25">
      <c r="A2066" s="30" t="s">
        <v>9576</v>
      </c>
      <c r="B2066" s="30" t="s">
        <v>923</v>
      </c>
      <c r="C2066" s="31" t="s">
        <v>9577</v>
      </c>
      <c r="D2066" s="31">
        <v>8531</v>
      </c>
      <c r="E2066" s="49" t="s">
        <v>7403</v>
      </c>
      <c r="F2066" s="327" t="s">
        <v>9933</v>
      </c>
      <c r="G2066" s="1073">
        <v>45466.30972222222</v>
      </c>
      <c r="H2066" s="30"/>
    </row>
    <row r="2067" spans="1:8" x14ac:dyDescent="0.25">
      <c r="A2067" s="30" t="s">
        <v>9576</v>
      </c>
      <c r="B2067" s="30" t="s">
        <v>923</v>
      </c>
      <c r="C2067" s="31" t="s">
        <v>9577</v>
      </c>
      <c r="D2067" s="31">
        <v>8531</v>
      </c>
      <c r="E2067" s="49" t="s">
        <v>7420</v>
      </c>
      <c r="F2067" s="327" t="s">
        <v>9934</v>
      </c>
      <c r="G2067" s="1073">
        <v>45466.30972222222</v>
      </c>
      <c r="H2067" s="30"/>
    </row>
    <row r="2068" spans="1:8" x14ac:dyDescent="0.25">
      <c r="A2068" s="30" t="s">
        <v>9576</v>
      </c>
      <c r="B2068" s="30" t="s">
        <v>923</v>
      </c>
      <c r="C2068" s="31" t="s">
        <v>9577</v>
      </c>
      <c r="D2068" s="31">
        <v>8531</v>
      </c>
      <c r="E2068" s="49" t="s">
        <v>7437</v>
      </c>
      <c r="F2068" s="327" t="s">
        <v>9935</v>
      </c>
      <c r="G2068" s="1073">
        <v>45466.30972222222</v>
      </c>
      <c r="H2068" s="30"/>
    </row>
    <row r="2069" spans="1:8" x14ac:dyDescent="0.25">
      <c r="A2069" s="30" t="s">
        <v>9576</v>
      </c>
      <c r="B2069" s="30" t="s">
        <v>923</v>
      </c>
      <c r="C2069" s="31" t="s">
        <v>9577</v>
      </c>
      <c r="D2069" s="31">
        <v>8531</v>
      </c>
      <c r="E2069" s="49" t="s">
        <v>7454</v>
      </c>
      <c r="F2069" s="327" t="s">
        <v>9936</v>
      </c>
      <c r="G2069" s="1073">
        <v>45466.30972222222</v>
      </c>
      <c r="H2069" s="30"/>
    </row>
    <row r="2070" spans="1:8" x14ac:dyDescent="0.25">
      <c r="A2070" s="30" t="s">
        <v>9576</v>
      </c>
      <c r="B2070" s="30" t="s">
        <v>923</v>
      </c>
      <c r="C2070" s="31" t="s">
        <v>9577</v>
      </c>
      <c r="D2070" s="31">
        <v>8531</v>
      </c>
      <c r="E2070" s="49" t="s">
        <v>7471</v>
      </c>
      <c r="F2070" s="327" t="s">
        <v>9937</v>
      </c>
      <c r="G2070" s="1073">
        <v>45466.30972222222</v>
      </c>
      <c r="H2070" s="30"/>
    </row>
    <row r="2071" spans="1:8" x14ac:dyDescent="0.25">
      <c r="A2071" s="30" t="s">
        <v>9576</v>
      </c>
      <c r="B2071" s="30" t="s">
        <v>923</v>
      </c>
      <c r="C2071" s="31" t="s">
        <v>9577</v>
      </c>
      <c r="D2071" s="31">
        <v>8531</v>
      </c>
      <c r="E2071" s="49" t="s">
        <v>1523</v>
      </c>
      <c r="F2071" s="327" t="s">
        <v>9938</v>
      </c>
      <c r="G2071" s="1073">
        <v>45466.30972222222</v>
      </c>
      <c r="H2071" s="30"/>
    </row>
    <row r="2072" spans="1:8" x14ac:dyDescent="0.25">
      <c r="A2072" s="30" t="s">
        <v>9576</v>
      </c>
      <c r="B2072" s="30" t="s">
        <v>923</v>
      </c>
      <c r="C2072" s="31" t="s">
        <v>9577</v>
      </c>
      <c r="D2072" s="31">
        <v>8531</v>
      </c>
      <c r="E2072" s="49" t="s">
        <v>7488</v>
      </c>
      <c r="F2072" s="327" t="s">
        <v>9939</v>
      </c>
      <c r="G2072" s="1073">
        <v>45466.30972222222</v>
      </c>
      <c r="H2072" s="30"/>
    </row>
    <row r="2073" spans="1:8" x14ac:dyDescent="0.25">
      <c r="A2073" s="30" t="s">
        <v>9576</v>
      </c>
      <c r="B2073" s="30" t="s">
        <v>923</v>
      </c>
      <c r="C2073" s="31" t="s">
        <v>9577</v>
      </c>
      <c r="D2073" s="31">
        <v>8531</v>
      </c>
      <c r="E2073" s="49" t="s">
        <v>7505</v>
      </c>
      <c r="F2073" s="327" t="s">
        <v>9940</v>
      </c>
      <c r="G2073" s="1073">
        <v>45466.30972222222</v>
      </c>
      <c r="H2073" s="30"/>
    </row>
    <row r="2074" spans="1:8" x14ac:dyDescent="0.25">
      <c r="A2074" s="30" t="s">
        <v>9576</v>
      </c>
      <c r="B2074" s="30" t="s">
        <v>923</v>
      </c>
      <c r="C2074" s="31" t="s">
        <v>9577</v>
      </c>
      <c r="D2074" s="31">
        <v>8531</v>
      </c>
      <c r="E2074" s="49" t="s">
        <v>7522</v>
      </c>
      <c r="F2074" s="327" t="s">
        <v>9941</v>
      </c>
      <c r="G2074" s="1073">
        <v>45466.30972222222</v>
      </c>
      <c r="H2074" s="30"/>
    </row>
    <row r="2075" spans="1:8" x14ac:dyDescent="0.25">
      <c r="A2075" s="30" t="s">
        <v>9576</v>
      </c>
      <c r="B2075" s="30" t="s">
        <v>923</v>
      </c>
      <c r="C2075" s="31" t="s">
        <v>9577</v>
      </c>
      <c r="D2075" s="31">
        <v>8531</v>
      </c>
      <c r="E2075" s="49" t="s">
        <v>7539</v>
      </c>
      <c r="F2075" s="327" t="s">
        <v>9942</v>
      </c>
      <c r="G2075" s="1073">
        <v>45466.30972222222</v>
      </c>
      <c r="H2075" s="30"/>
    </row>
    <row r="2076" spans="1:8" x14ac:dyDescent="0.25">
      <c r="A2076" s="30" t="s">
        <v>9576</v>
      </c>
      <c r="B2076" s="30" t="s">
        <v>923</v>
      </c>
      <c r="C2076" s="31" t="s">
        <v>9577</v>
      </c>
      <c r="D2076" s="31">
        <v>8531</v>
      </c>
      <c r="E2076" s="49" t="s">
        <v>7556</v>
      </c>
      <c r="F2076" s="327" t="s">
        <v>9943</v>
      </c>
      <c r="G2076" s="1073">
        <v>45466.30972222222</v>
      </c>
      <c r="H2076" s="30"/>
    </row>
    <row r="2077" spans="1:8" x14ac:dyDescent="0.25">
      <c r="A2077" s="30" t="s">
        <v>9576</v>
      </c>
      <c r="B2077" s="30" t="s">
        <v>923</v>
      </c>
      <c r="C2077" s="31" t="s">
        <v>9577</v>
      </c>
      <c r="D2077" s="31">
        <v>8531</v>
      </c>
      <c r="E2077" s="49" t="s">
        <v>7573</v>
      </c>
      <c r="F2077" s="327" t="s">
        <v>9944</v>
      </c>
      <c r="G2077" s="1073">
        <v>45466.30972222222</v>
      </c>
      <c r="H2077" s="30"/>
    </row>
    <row r="2078" spans="1:8" x14ac:dyDescent="0.25">
      <c r="A2078" s="30" t="s">
        <v>9576</v>
      </c>
      <c r="B2078" s="30" t="s">
        <v>923</v>
      </c>
      <c r="C2078" s="31" t="s">
        <v>9577</v>
      </c>
      <c r="D2078" s="31">
        <v>8531</v>
      </c>
      <c r="E2078" s="49" t="s">
        <v>7590</v>
      </c>
      <c r="F2078" s="327" t="s">
        <v>9945</v>
      </c>
      <c r="G2078" s="1073">
        <v>45466.30972222222</v>
      </c>
      <c r="H2078" s="30"/>
    </row>
    <row r="2079" spans="1:8" x14ac:dyDescent="0.25">
      <c r="A2079" s="30" t="s">
        <v>9576</v>
      </c>
      <c r="B2079" s="30" t="s">
        <v>923</v>
      </c>
      <c r="C2079" s="31" t="s">
        <v>9577</v>
      </c>
      <c r="D2079" s="31">
        <v>8531</v>
      </c>
      <c r="E2079" s="49" t="s">
        <v>7607</v>
      </c>
      <c r="F2079" s="327" t="s">
        <v>9946</v>
      </c>
      <c r="G2079" s="1073">
        <v>45466.30972222222</v>
      </c>
      <c r="H2079" s="30"/>
    </row>
    <row r="2080" spans="1:8" x14ac:dyDescent="0.25">
      <c r="A2080" s="30" t="s">
        <v>9576</v>
      </c>
      <c r="B2080" s="30" t="s">
        <v>923</v>
      </c>
      <c r="C2080" s="31" t="s">
        <v>9577</v>
      </c>
      <c r="D2080" s="31">
        <v>8531</v>
      </c>
      <c r="E2080" s="49" t="s">
        <v>7624</v>
      </c>
      <c r="F2080" s="327" t="s">
        <v>9947</v>
      </c>
      <c r="G2080" s="1073">
        <v>45466.30972222222</v>
      </c>
      <c r="H2080" s="30"/>
    </row>
    <row r="2081" spans="1:8" x14ac:dyDescent="0.25">
      <c r="A2081" s="30" t="s">
        <v>9576</v>
      </c>
      <c r="B2081" s="30" t="s">
        <v>923</v>
      </c>
      <c r="C2081" s="31" t="s">
        <v>9577</v>
      </c>
      <c r="D2081" s="31">
        <v>8531</v>
      </c>
      <c r="E2081" s="49" t="s">
        <v>7641</v>
      </c>
      <c r="F2081" s="327" t="s">
        <v>9948</v>
      </c>
      <c r="G2081" s="1073">
        <v>45466.30972222222</v>
      </c>
      <c r="H2081" s="30"/>
    </row>
    <row r="2082" spans="1:8" x14ac:dyDescent="0.25">
      <c r="A2082" s="30" t="s">
        <v>9576</v>
      </c>
      <c r="B2082" s="30" t="s">
        <v>923</v>
      </c>
      <c r="C2082" s="31" t="s">
        <v>9577</v>
      </c>
      <c r="D2082" s="31">
        <v>8531</v>
      </c>
      <c r="E2082" s="49" t="s">
        <v>963</v>
      </c>
      <c r="F2082" s="327" t="s">
        <v>9949</v>
      </c>
      <c r="G2082" s="1073">
        <v>45466.30972222222</v>
      </c>
      <c r="H2082" s="30"/>
    </row>
    <row r="2083" spans="1:8" x14ac:dyDescent="0.25">
      <c r="A2083" s="30" t="s">
        <v>9576</v>
      </c>
      <c r="B2083" s="30" t="s">
        <v>923</v>
      </c>
      <c r="C2083" s="31" t="s">
        <v>9577</v>
      </c>
      <c r="D2083" s="31">
        <v>8531</v>
      </c>
      <c r="E2083" s="49" t="s">
        <v>1540</v>
      </c>
      <c r="F2083" s="327" t="s">
        <v>9950</v>
      </c>
      <c r="G2083" s="1073">
        <v>45466.30972222222</v>
      </c>
      <c r="H2083" s="30"/>
    </row>
    <row r="2084" spans="1:8" x14ac:dyDescent="0.25">
      <c r="A2084" s="30" t="s">
        <v>9576</v>
      </c>
      <c r="B2084" s="30" t="s">
        <v>923</v>
      </c>
      <c r="C2084" s="31" t="s">
        <v>9577</v>
      </c>
      <c r="D2084" s="31">
        <v>8531</v>
      </c>
      <c r="E2084" s="49" t="s">
        <v>7658</v>
      </c>
      <c r="F2084" s="327" t="s">
        <v>9951</v>
      </c>
      <c r="G2084" s="1073">
        <v>45466.30972222222</v>
      </c>
      <c r="H2084" s="30"/>
    </row>
    <row r="2085" spans="1:8" x14ac:dyDescent="0.25">
      <c r="A2085" s="30" t="s">
        <v>9576</v>
      </c>
      <c r="B2085" s="30" t="s">
        <v>923</v>
      </c>
      <c r="C2085" s="31" t="s">
        <v>9577</v>
      </c>
      <c r="D2085" s="31">
        <v>8531</v>
      </c>
      <c r="E2085" s="49" t="s">
        <v>7675</v>
      </c>
      <c r="F2085" s="327" t="s">
        <v>9952</v>
      </c>
      <c r="G2085" s="1073">
        <v>45466.30972222222</v>
      </c>
      <c r="H2085" s="30"/>
    </row>
    <row r="2086" spans="1:8" x14ac:dyDescent="0.25">
      <c r="A2086" s="30" t="s">
        <v>9576</v>
      </c>
      <c r="B2086" s="30" t="s">
        <v>923</v>
      </c>
      <c r="C2086" s="31" t="s">
        <v>9577</v>
      </c>
      <c r="D2086" s="31">
        <v>8531</v>
      </c>
      <c r="E2086" s="49" t="s">
        <v>7692</v>
      </c>
      <c r="F2086" s="327" t="s">
        <v>9953</v>
      </c>
      <c r="G2086" s="1073">
        <v>45466.30972222222</v>
      </c>
      <c r="H2086" s="30"/>
    </row>
    <row r="2087" spans="1:8" x14ac:dyDescent="0.25">
      <c r="A2087" s="30" t="s">
        <v>9576</v>
      </c>
      <c r="B2087" s="30" t="s">
        <v>923</v>
      </c>
      <c r="C2087" s="31" t="s">
        <v>9577</v>
      </c>
      <c r="D2087" s="31">
        <v>8531</v>
      </c>
      <c r="E2087" s="49" t="s">
        <v>7709</v>
      </c>
      <c r="F2087" s="327" t="s">
        <v>9954</v>
      </c>
      <c r="G2087" s="1073">
        <v>45466.30972222222</v>
      </c>
      <c r="H2087" s="30"/>
    </row>
    <row r="2088" spans="1:8" x14ac:dyDescent="0.25">
      <c r="A2088" s="30" t="s">
        <v>9576</v>
      </c>
      <c r="B2088" s="30" t="s">
        <v>923</v>
      </c>
      <c r="C2088" s="31" t="s">
        <v>9577</v>
      </c>
      <c r="D2088" s="31">
        <v>8531</v>
      </c>
      <c r="E2088" s="49" t="s">
        <v>7726</v>
      </c>
      <c r="F2088" s="327" t="s">
        <v>9955</v>
      </c>
      <c r="G2088" s="1073">
        <v>45466.30972222222</v>
      </c>
      <c r="H2088" s="30"/>
    </row>
    <row r="2089" spans="1:8" x14ac:dyDescent="0.25">
      <c r="A2089" s="30" t="s">
        <v>9576</v>
      </c>
      <c r="B2089" s="30" t="s">
        <v>923</v>
      </c>
      <c r="C2089" s="31" t="s">
        <v>9577</v>
      </c>
      <c r="D2089" s="31">
        <v>8531</v>
      </c>
      <c r="E2089" s="49" t="s">
        <v>7743</v>
      </c>
      <c r="F2089" s="327" t="s">
        <v>9956</v>
      </c>
      <c r="G2089" s="1073">
        <v>45466.30972222222</v>
      </c>
      <c r="H2089" s="30"/>
    </row>
    <row r="2090" spans="1:8" x14ac:dyDescent="0.25">
      <c r="A2090" s="30" t="s">
        <v>9576</v>
      </c>
      <c r="B2090" s="30" t="s">
        <v>923</v>
      </c>
      <c r="C2090" s="31" t="s">
        <v>9577</v>
      </c>
      <c r="D2090" s="31">
        <v>8531</v>
      </c>
      <c r="E2090" s="49" t="s">
        <v>7760</v>
      </c>
      <c r="F2090" s="327" t="s">
        <v>9957</v>
      </c>
      <c r="G2090" s="1073">
        <v>45466.30972222222</v>
      </c>
      <c r="H2090" s="30"/>
    </row>
    <row r="2091" spans="1:8" x14ac:dyDescent="0.25">
      <c r="A2091" s="30" t="s">
        <v>9576</v>
      </c>
      <c r="B2091" s="30" t="s">
        <v>923</v>
      </c>
      <c r="C2091" s="31" t="s">
        <v>9577</v>
      </c>
      <c r="D2091" s="31">
        <v>8531</v>
      </c>
      <c r="E2091" s="49" t="s">
        <v>7777</v>
      </c>
      <c r="F2091" s="327" t="s">
        <v>9958</v>
      </c>
      <c r="G2091" s="1073">
        <v>45466.30972222222</v>
      </c>
      <c r="H2091" s="30"/>
    </row>
    <row r="2092" spans="1:8" x14ac:dyDescent="0.25">
      <c r="A2092" s="30" t="s">
        <v>9576</v>
      </c>
      <c r="B2092" s="30" t="s">
        <v>923</v>
      </c>
      <c r="C2092" s="31" t="s">
        <v>9577</v>
      </c>
      <c r="D2092" s="31">
        <v>8531</v>
      </c>
      <c r="E2092" s="49" t="s">
        <v>7794</v>
      </c>
      <c r="F2092" s="327" t="s">
        <v>9959</v>
      </c>
      <c r="G2092" s="1073">
        <v>45466.30972222222</v>
      </c>
      <c r="H2092" s="30"/>
    </row>
    <row r="2093" spans="1:8" x14ac:dyDescent="0.25">
      <c r="A2093" s="30" t="s">
        <v>9576</v>
      </c>
      <c r="B2093" s="30" t="s">
        <v>923</v>
      </c>
      <c r="C2093" s="31" t="s">
        <v>9577</v>
      </c>
      <c r="D2093" s="31">
        <v>8531</v>
      </c>
      <c r="E2093" s="49" t="s">
        <v>7811</v>
      </c>
      <c r="F2093" s="327" t="s">
        <v>9960</v>
      </c>
      <c r="G2093" s="1073">
        <v>45466.30972222222</v>
      </c>
      <c r="H2093" s="30"/>
    </row>
    <row r="2094" spans="1:8" x14ac:dyDescent="0.25">
      <c r="A2094" s="30" t="s">
        <v>9576</v>
      </c>
      <c r="B2094" s="30" t="s">
        <v>923</v>
      </c>
      <c r="C2094" s="31" t="s">
        <v>9577</v>
      </c>
      <c r="D2094" s="31">
        <v>8531</v>
      </c>
      <c r="E2094" s="49" t="s">
        <v>1557</v>
      </c>
      <c r="F2094" s="327" t="s">
        <v>9961</v>
      </c>
      <c r="G2094" s="1073">
        <v>45466.30972222222</v>
      </c>
      <c r="H2094" s="30"/>
    </row>
    <row r="2095" spans="1:8" x14ac:dyDescent="0.25">
      <c r="A2095" s="30" t="s">
        <v>9576</v>
      </c>
      <c r="B2095" s="30" t="s">
        <v>923</v>
      </c>
      <c r="C2095" s="31" t="s">
        <v>9577</v>
      </c>
      <c r="D2095" s="31">
        <v>8531</v>
      </c>
      <c r="E2095" s="49" t="s">
        <v>7828</v>
      </c>
      <c r="F2095" s="327" t="s">
        <v>9962</v>
      </c>
      <c r="G2095" s="1073">
        <v>45466.30972222222</v>
      </c>
      <c r="H2095" s="30"/>
    </row>
    <row r="2096" spans="1:8" x14ac:dyDescent="0.25">
      <c r="A2096" s="30" t="s">
        <v>9576</v>
      </c>
      <c r="B2096" s="30" t="s">
        <v>923</v>
      </c>
      <c r="C2096" s="31" t="s">
        <v>9577</v>
      </c>
      <c r="D2096" s="31">
        <v>8531</v>
      </c>
      <c r="E2096" s="49" t="s">
        <v>7845</v>
      </c>
      <c r="F2096" s="327" t="s">
        <v>9963</v>
      </c>
      <c r="G2096" s="1073">
        <v>45466.30972222222</v>
      </c>
      <c r="H2096" s="30"/>
    </row>
    <row r="2097" spans="1:8" x14ac:dyDescent="0.25">
      <c r="A2097" s="30" t="s">
        <v>9576</v>
      </c>
      <c r="B2097" s="30" t="s">
        <v>923</v>
      </c>
      <c r="C2097" s="31" t="s">
        <v>9577</v>
      </c>
      <c r="D2097" s="31">
        <v>8531</v>
      </c>
      <c r="E2097" s="49" t="s">
        <v>7862</v>
      </c>
      <c r="F2097" s="327" t="s">
        <v>9964</v>
      </c>
      <c r="G2097" s="1073">
        <v>45466.30972222222</v>
      </c>
      <c r="H2097" s="30"/>
    </row>
    <row r="2098" spans="1:8" x14ac:dyDescent="0.25">
      <c r="A2098" s="30" t="s">
        <v>9576</v>
      </c>
      <c r="B2098" s="30" t="s">
        <v>923</v>
      </c>
      <c r="C2098" s="31" t="s">
        <v>9577</v>
      </c>
      <c r="D2098" s="31">
        <v>8531</v>
      </c>
      <c r="E2098" s="49" t="s">
        <v>7879</v>
      </c>
      <c r="F2098" s="327" t="s">
        <v>9965</v>
      </c>
      <c r="G2098" s="1073">
        <v>45466.30972222222</v>
      </c>
      <c r="H2098" s="30"/>
    </row>
    <row r="2099" spans="1:8" x14ac:dyDescent="0.25">
      <c r="A2099" s="30" t="s">
        <v>9576</v>
      </c>
      <c r="B2099" s="30" t="s">
        <v>923</v>
      </c>
      <c r="C2099" s="31" t="s">
        <v>9577</v>
      </c>
      <c r="D2099" s="31">
        <v>8531</v>
      </c>
      <c r="E2099" s="49" t="s">
        <v>7896</v>
      </c>
      <c r="F2099" s="327" t="s">
        <v>9966</v>
      </c>
      <c r="G2099" s="1073">
        <v>45466.30972222222</v>
      </c>
      <c r="H2099" s="30"/>
    </row>
    <row r="2100" spans="1:8" x14ac:dyDescent="0.25">
      <c r="A2100" s="30" t="s">
        <v>9576</v>
      </c>
      <c r="B2100" s="30" t="s">
        <v>923</v>
      </c>
      <c r="C2100" s="31" t="s">
        <v>9577</v>
      </c>
      <c r="D2100" s="31">
        <v>8531</v>
      </c>
      <c r="E2100" s="49" t="s">
        <v>7913</v>
      </c>
      <c r="F2100" s="327" t="s">
        <v>9967</v>
      </c>
      <c r="G2100" s="1073">
        <v>45466.30972222222</v>
      </c>
      <c r="H2100" s="30"/>
    </row>
    <row r="2101" spans="1:8" x14ac:dyDescent="0.25">
      <c r="A2101" s="30" t="s">
        <v>9576</v>
      </c>
      <c r="B2101" s="30" t="s">
        <v>923</v>
      </c>
      <c r="C2101" s="31" t="s">
        <v>9577</v>
      </c>
      <c r="D2101" s="31">
        <v>8531</v>
      </c>
      <c r="E2101" s="49" t="s">
        <v>7930</v>
      </c>
      <c r="F2101" s="327" t="s">
        <v>9968</v>
      </c>
      <c r="G2101" s="1073">
        <v>45466.30972222222</v>
      </c>
      <c r="H2101" s="30"/>
    </row>
    <row r="2102" spans="1:8" x14ac:dyDescent="0.25">
      <c r="A2102" s="30" t="s">
        <v>9576</v>
      </c>
      <c r="B2102" s="30" t="s">
        <v>923</v>
      </c>
      <c r="C2102" s="31" t="s">
        <v>9577</v>
      </c>
      <c r="D2102" s="31">
        <v>8531</v>
      </c>
      <c r="E2102" s="49" t="s">
        <v>7947</v>
      </c>
      <c r="F2102" s="327" t="s">
        <v>9969</v>
      </c>
      <c r="G2102" s="1073">
        <v>45466.30972222222</v>
      </c>
      <c r="H2102" s="30"/>
    </row>
    <row r="2103" spans="1:8" x14ac:dyDescent="0.25">
      <c r="A2103" s="30" t="s">
        <v>9576</v>
      </c>
      <c r="B2103" s="30" t="s">
        <v>923</v>
      </c>
      <c r="C2103" s="31" t="s">
        <v>9577</v>
      </c>
      <c r="D2103" s="31">
        <v>8531</v>
      </c>
      <c r="E2103" s="49" t="s">
        <v>7964</v>
      </c>
      <c r="F2103" s="327" t="s">
        <v>9970</v>
      </c>
      <c r="G2103" s="1073">
        <v>45466.30972222222</v>
      </c>
      <c r="H2103" s="30"/>
    </row>
    <row r="2104" spans="1:8" x14ac:dyDescent="0.25">
      <c r="A2104" s="30" t="s">
        <v>9576</v>
      </c>
      <c r="B2104" s="30" t="s">
        <v>923</v>
      </c>
      <c r="C2104" s="31" t="s">
        <v>9577</v>
      </c>
      <c r="D2104" s="31">
        <v>8531</v>
      </c>
      <c r="E2104" s="49" t="s">
        <v>7981</v>
      </c>
      <c r="F2104" s="327" t="s">
        <v>9971</v>
      </c>
      <c r="G2104" s="1073">
        <v>45466.30972222222</v>
      </c>
      <c r="H2104" s="30"/>
    </row>
    <row r="2105" spans="1:8" x14ac:dyDescent="0.25">
      <c r="A2105" s="30" t="s">
        <v>9576</v>
      </c>
      <c r="B2105" s="30" t="s">
        <v>923</v>
      </c>
      <c r="C2105" s="31" t="s">
        <v>9577</v>
      </c>
      <c r="D2105" s="31">
        <v>8531</v>
      </c>
      <c r="E2105" s="49" t="s">
        <v>1574</v>
      </c>
      <c r="F2105" s="327" t="s">
        <v>9972</v>
      </c>
      <c r="G2105" s="1073">
        <v>45466.30972222222</v>
      </c>
      <c r="H2105" s="30"/>
    </row>
    <row r="2106" spans="1:8" x14ac:dyDescent="0.25">
      <c r="A2106" s="30" t="s">
        <v>9576</v>
      </c>
      <c r="B2106" s="30" t="s">
        <v>923</v>
      </c>
      <c r="C2106" s="31" t="s">
        <v>9577</v>
      </c>
      <c r="D2106" s="31">
        <v>8531</v>
      </c>
      <c r="E2106" s="49" t="s">
        <v>7998</v>
      </c>
      <c r="F2106" s="327" t="s">
        <v>9973</v>
      </c>
      <c r="G2106" s="1073">
        <v>45466.30972222222</v>
      </c>
      <c r="H2106" s="30"/>
    </row>
    <row r="2107" spans="1:8" x14ac:dyDescent="0.25">
      <c r="A2107" s="30" t="s">
        <v>9576</v>
      </c>
      <c r="B2107" s="30" t="s">
        <v>923</v>
      </c>
      <c r="C2107" s="31" t="s">
        <v>9577</v>
      </c>
      <c r="D2107" s="31">
        <v>8531</v>
      </c>
      <c r="E2107" s="49" t="s">
        <v>8015</v>
      </c>
      <c r="F2107" s="327" t="s">
        <v>9974</v>
      </c>
      <c r="G2107" s="1073">
        <v>45466.30972222222</v>
      </c>
      <c r="H2107" s="30"/>
    </row>
    <row r="2108" spans="1:8" x14ac:dyDescent="0.25">
      <c r="A2108" s="30" t="s">
        <v>9576</v>
      </c>
      <c r="B2108" s="30" t="s">
        <v>923</v>
      </c>
      <c r="C2108" s="31" t="s">
        <v>9577</v>
      </c>
      <c r="D2108" s="31">
        <v>8531</v>
      </c>
      <c r="E2108" s="49" t="s">
        <v>8032</v>
      </c>
      <c r="F2108" s="327" t="s">
        <v>9975</v>
      </c>
      <c r="G2108" s="1073">
        <v>45466.30972222222</v>
      </c>
      <c r="H2108" s="30"/>
    </row>
    <row r="2109" spans="1:8" x14ac:dyDescent="0.25">
      <c r="A2109" s="30" t="s">
        <v>9576</v>
      </c>
      <c r="B2109" s="30" t="s">
        <v>923</v>
      </c>
      <c r="C2109" s="31" t="s">
        <v>9577</v>
      </c>
      <c r="D2109" s="31">
        <v>8531</v>
      </c>
      <c r="E2109" s="49" t="s">
        <v>8049</v>
      </c>
      <c r="F2109" s="327" t="s">
        <v>9976</v>
      </c>
      <c r="G2109" s="1073">
        <v>45466.30972222222</v>
      </c>
      <c r="H2109" s="30"/>
    </row>
    <row r="2110" spans="1:8" x14ac:dyDescent="0.25">
      <c r="A2110" s="30" t="s">
        <v>9576</v>
      </c>
      <c r="B2110" s="30" t="s">
        <v>923</v>
      </c>
      <c r="C2110" s="31" t="s">
        <v>9577</v>
      </c>
      <c r="D2110" s="31">
        <v>8531</v>
      </c>
      <c r="E2110" s="49" t="s">
        <v>8066</v>
      </c>
      <c r="F2110" s="327" t="s">
        <v>9977</v>
      </c>
      <c r="G2110" s="1073">
        <v>45466.30972222222</v>
      </c>
      <c r="H2110" s="30"/>
    </row>
    <row r="2111" spans="1:8" x14ac:dyDescent="0.25">
      <c r="A2111" s="30" t="s">
        <v>9576</v>
      </c>
      <c r="B2111" s="30" t="s">
        <v>923</v>
      </c>
      <c r="C2111" s="31" t="s">
        <v>9577</v>
      </c>
      <c r="D2111" s="31">
        <v>8531</v>
      </c>
      <c r="E2111" s="49" t="s">
        <v>8083</v>
      </c>
      <c r="F2111" s="327" t="s">
        <v>9978</v>
      </c>
      <c r="G2111" s="1073">
        <v>45466.30972222222</v>
      </c>
      <c r="H2111" s="30"/>
    </row>
    <row r="2112" spans="1:8" x14ac:dyDescent="0.25">
      <c r="A2112" s="30" t="s">
        <v>9576</v>
      </c>
      <c r="B2112" s="30" t="s">
        <v>923</v>
      </c>
      <c r="C2112" s="31" t="s">
        <v>9577</v>
      </c>
      <c r="D2112" s="31">
        <v>8531</v>
      </c>
      <c r="E2112" s="49" t="s">
        <v>8100</v>
      </c>
      <c r="F2112" s="327" t="s">
        <v>9979</v>
      </c>
      <c r="G2112" s="1073">
        <v>45466.30972222222</v>
      </c>
      <c r="H2112" s="30"/>
    </row>
    <row r="2113" spans="1:8" x14ac:dyDescent="0.25">
      <c r="A2113" s="30" t="s">
        <v>9576</v>
      </c>
      <c r="B2113" s="30" t="s">
        <v>923</v>
      </c>
      <c r="C2113" s="31" t="s">
        <v>9577</v>
      </c>
      <c r="D2113" s="31">
        <v>8531</v>
      </c>
      <c r="E2113" s="49" t="s">
        <v>8117</v>
      </c>
      <c r="F2113" s="327" t="s">
        <v>9980</v>
      </c>
      <c r="G2113" s="1073">
        <v>45466.30972222222</v>
      </c>
      <c r="H2113" s="30"/>
    </row>
    <row r="2114" spans="1:8" x14ac:dyDescent="0.25">
      <c r="A2114" s="30" t="s">
        <v>9576</v>
      </c>
      <c r="B2114" s="30" t="s">
        <v>923</v>
      </c>
      <c r="C2114" s="31" t="s">
        <v>9577</v>
      </c>
      <c r="D2114" s="31">
        <v>8531</v>
      </c>
      <c r="E2114" s="49" t="s">
        <v>8134</v>
      </c>
      <c r="F2114" s="327" t="s">
        <v>9981</v>
      </c>
      <c r="G2114" s="1073">
        <v>45466.30972222222</v>
      </c>
      <c r="H2114" s="30"/>
    </row>
    <row r="2115" spans="1:8" x14ac:dyDescent="0.25">
      <c r="A2115" s="30" t="s">
        <v>9576</v>
      </c>
      <c r="B2115" s="30" t="s">
        <v>923</v>
      </c>
      <c r="C2115" s="31" t="s">
        <v>9577</v>
      </c>
      <c r="D2115" s="31">
        <v>8531</v>
      </c>
      <c r="E2115" s="49" t="s">
        <v>8151</v>
      </c>
      <c r="F2115" s="327" t="s">
        <v>9982</v>
      </c>
      <c r="G2115" s="1073">
        <v>45466.30972222222</v>
      </c>
      <c r="H2115" s="30"/>
    </row>
    <row r="2116" spans="1:8" x14ac:dyDescent="0.25">
      <c r="A2116" s="30" t="s">
        <v>9576</v>
      </c>
      <c r="B2116" s="30" t="s">
        <v>923</v>
      </c>
      <c r="C2116" s="31" t="s">
        <v>9577</v>
      </c>
      <c r="D2116" s="31">
        <v>8531</v>
      </c>
      <c r="E2116" s="49" t="s">
        <v>1591</v>
      </c>
      <c r="F2116" s="327" t="s">
        <v>9983</v>
      </c>
      <c r="G2116" s="1073">
        <v>45466.30972222222</v>
      </c>
      <c r="H2116" s="30"/>
    </row>
    <row r="2117" spans="1:8" x14ac:dyDescent="0.25">
      <c r="A2117" s="30" t="s">
        <v>9576</v>
      </c>
      <c r="B2117" s="30" t="s">
        <v>923</v>
      </c>
      <c r="C2117" s="31" t="s">
        <v>9577</v>
      </c>
      <c r="D2117" s="31">
        <v>8531</v>
      </c>
      <c r="E2117" s="49" t="s">
        <v>8168</v>
      </c>
      <c r="F2117" s="327" t="s">
        <v>9984</v>
      </c>
      <c r="G2117" s="1073">
        <v>45466.30972222222</v>
      </c>
      <c r="H2117" s="30"/>
    </row>
    <row r="2118" spans="1:8" x14ac:dyDescent="0.25">
      <c r="A2118" s="30" t="s">
        <v>9576</v>
      </c>
      <c r="B2118" s="30" t="s">
        <v>923</v>
      </c>
      <c r="C2118" s="31" t="s">
        <v>9577</v>
      </c>
      <c r="D2118" s="31">
        <v>8531</v>
      </c>
      <c r="E2118" s="49" t="s">
        <v>8185</v>
      </c>
      <c r="F2118" s="327" t="s">
        <v>9985</v>
      </c>
      <c r="G2118" s="1073">
        <v>45466.30972222222</v>
      </c>
      <c r="H2118" s="30"/>
    </row>
    <row r="2119" spans="1:8" x14ac:dyDescent="0.25">
      <c r="A2119" s="30" t="s">
        <v>9576</v>
      </c>
      <c r="B2119" s="30" t="s">
        <v>923</v>
      </c>
      <c r="C2119" s="31" t="s">
        <v>9577</v>
      </c>
      <c r="D2119" s="31">
        <v>8531</v>
      </c>
      <c r="E2119" s="49" t="s">
        <v>8202</v>
      </c>
      <c r="F2119" s="327" t="s">
        <v>9986</v>
      </c>
      <c r="G2119" s="1073">
        <v>45466.30972222222</v>
      </c>
      <c r="H2119" s="30"/>
    </row>
    <row r="2120" spans="1:8" x14ac:dyDescent="0.25">
      <c r="A2120" s="30" t="s">
        <v>9576</v>
      </c>
      <c r="B2120" s="30" t="s">
        <v>923</v>
      </c>
      <c r="C2120" s="31" t="s">
        <v>9577</v>
      </c>
      <c r="D2120" s="31">
        <v>8531</v>
      </c>
      <c r="E2120" s="49" t="s">
        <v>8219</v>
      </c>
      <c r="F2120" s="327" t="s">
        <v>9987</v>
      </c>
      <c r="G2120" s="1073">
        <v>45466.30972222222</v>
      </c>
      <c r="H2120" s="30"/>
    </row>
    <row r="2121" spans="1:8" x14ac:dyDescent="0.25">
      <c r="A2121" s="30" t="s">
        <v>9576</v>
      </c>
      <c r="B2121" s="30" t="s">
        <v>923</v>
      </c>
      <c r="C2121" s="31" t="s">
        <v>9577</v>
      </c>
      <c r="D2121" s="31">
        <v>8531</v>
      </c>
      <c r="E2121" s="49" t="s">
        <v>8236</v>
      </c>
      <c r="F2121" s="327" t="s">
        <v>9988</v>
      </c>
      <c r="G2121" s="1073">
        <v>45466.30972222222</v>
      </c>
      <c r="H2121" s="30"/>
    </row>
    <row r="2122" spans="1:8" x14ac:dyDescent="0.25">
      <c r="A2122" s="30" t="s">
        <v>9576</v>
      </c>
      <c r="B2122" s="30" t="s">
        <v>923</v>
      </c>
      <c r="C2122" s="31" t="s">
        <v>9577</v>
      </c>
      <c r="D2122" s="31">
        <v>8531</v>
      </c>
      <c r="E2122" s="49" t="s">
        <v>8253</v>
      </c>
      <c r="F2122" s="327" t="s">
        <v>9989</v>
      </c>
      <c r="G2122" s="1073">
        <v>45466.30972222222</v>
      </c>
      <c r="H2122" s="30"/>
    </row>
    <row r="2123" spans="1:8" x14ac:dyDescent="0.25">
      <c r="A2123" s="30" t="s">
        <v>9576</v>
      </c>
      <c r="B2123" s="30" t="s">
        <v>923</v>
      </c>
      <c r="C2123" s="31" t="s">
        <v>9577</v>
      </c>
      <c r="D2123" s="31">
        <v>8531</v>
      </c>
      <c r="E2123" s="49" t="s">
        <v>8270</v>
      </c>
      <c r="F2123" s="327" t="s">
        <v>9990</v>
      </c>
      <c r="G2123" s="1073">
        <v>45466.30972222222</v>
      </c>
      <c r="H2123" s="30"/>
    </row>
    <row r="2124" spans="1:8" x14ac:dyDescent="0.25">
      <c r="A2124" s="30" t="s">
        <v>9576</v>
      </c>
      <c r="B2124" s="30" t="s">
        <v>923</v>
      </c>
      <c r="C2124" s="31" t="s">
        <v>9577</v>
      </c>
      <c r="D2124" s="31">
        <v>8531</v>
      </c>
      <c r="E2124" s="49" t="s">
        <v>9991</v>
      </c>
      <c r="F2124" s="327" t="s">
        <v>9992</v>
      </c>
      <c r="G2124" s="1073">
        <v>45466.30972222222</v>
      </c>
      <c r="H2124" s="30"/>
    </row>
    <row r="2125" spans="1:8" x14ac:dyDescent="0.25">
      <c r="A2125" s="30" t="s">
        <v>9576</v>
      </c>
      <c r="B2125" s="30" t="s">
        <v>923</v>
      </c>
      <c r="C2125" s="31" t="s">
        <v>9577</v>
      </c>
      <c r="D2125" s="31">
        <v>8531</v>
      </c>
      <c r="E2125" s="49" t="s">
        <v>9993</v>
      </c>
      <c r="F2125" s="327" t="s">
        <v>9994</v>
      </c>
      <c r="G2125" s="1073">
        <v>45466.30972222222</v>
      </c>
      <c r="H2125" s="30"/>
    </row>
    <row r="2126" spans="1:8" x14ac:dyDescent="0.25">
      <c r="A2126" s="30" t="s">
        <v>9576</v>
      </c>
      <c r="B2126" s="30" t="s">
        <v>923</v>
      </c>
      <c r="C2126" s="31" t="s">
        <v>9577</v>
      </c>
      <c r="D2126" s="31">
        <v>8531</v>
      </c>
      <c r="E2126" s="49" t="s">
        <v>9995</v>
      </c>
      <c r="F2126" s="327" t="s">
        <v>9996</v>
      </c>
      <c r="G2126" s="1073">
        <v>45466.30972222222</v>
      </c>
      <c r="H2126" s="30"/>
    </row>
    <row r="2127" spans="1:8" x14ac:dyDescent="0.25">
      <c r="A2127" s="30" t="s">
        <v>9576</v>
      </c>
      <c r="B2127" s="30" t="s">
        <v>923</v>
      </c>
      <c r="C2127" s="31" t="s">
        <v>9577</v>
      </c>
      <c r="D2127" s="31">
        <v>8531</v>
      </c>
      <c r="E2127" s="49" t="s">
        <v>1607</v>
      </c>
      <c r="F2127" s="327" t="s">
        <v>9997</v>
      </c>
      <c r="G2127" s="1073">
        <v>45466.30972222222</v>
      </c>
      <c r="H2127" s="30"/>
    </row>
    <row r="2128" spans="1:8" x14ac:dyDescent="0.25">
      <c r="A2128" s="30" t="s">
        <v>9576</v>
      </c>
      <c r="B2128" s="30" t="s">
        <v>923</v>
      </c>
      <c r="C2128" s="31" t="s">
        <v>9577</v>
      </c>
      <c r="D2128" s="31">
        <v>8531</v>
      </c>
      <c r="E2128" s="49" t="s">
        <v>9998</v>
      </c>
      <c r="F2128" s="327" t="s">
        <v>9999</v>
      </c>
      <c r="G2128" s="1073">
        <v>45466.30972222222</v>
      </c>
      <c r="H2128" s="30"/>
    </row>
    <row r="2129" spans="1:8" x14ac:dyDescent="0.25">
      <c r="A2129" s="30" t="s">
        <v>9576</v>
      </c>
      <c r="B2129" s="30" t="s">
        <v>923</v>
      </c>
      <c r="C2129" s="31" t="s">
        <v>9577</v>
      </c>
      <c r="D2129" s="31">
        <v>8531</v>
      </c>
      <c r="E2129" s="49" t="s">
        <v>10000</v>
      </c>
      <c r="F2129" s="327" t="s">
        <v>10001</v>
      </c>
      <c r="G2129" s="1073">
        <v>45466.30972222222</v>
      </c>
      <c r="H2129" s="30"/>
    </row>
    <row r="2130" spans="1:8" x14ac:dyDescent="0.25">
      <c r="A2130" s="30" t="s">
        <v>9576</v>
      </c>
      <c r="B2130" s="30" t="s">
        <v>923</v>
      </c>
      <c r="C2130" s="31" t="s">
        <v>9577</v>
      </c>
      <c r="D2130" s="31">
        <v>8531</v>
      </c>
      <c r="E2130" s="49" t="s">
        <v>10002</v>
      </c>
      <c r="F2130" s="327" t="s">
        <v>10003</v>
      </c>
      <c r="G2130" s="1073">
        <v>45466.30972222222</v>
      </c>
      <c r="H2130" s="30"/>
    </row>
    <row r="2131" spans="1:8" x14ac:dyDescent="0.25">
      <c r="A2131" s="30" t="s">
        <v>9576</v>
      </c>
      <c r="B2131" s="30" t="s">
        <v>923</v>
      </c>
      <c r="C2131" s="31" t="s">
        <v>9577</v>
      </c>
      <c r="D2131" s="31">
        <v>8531</v>
      </c>
      <c r="E2131" s="49" t="s">
        <v>10004</v>
      </c>
      <c r="F2131" s="327" t="s">
        <v>10005</v>
      </c>
      <c r="G2131" s="1073">
        <v>45466.30972222222</v>
      </c>
      <c r="H2131" s="30"/>
    </row>
    <row r="2132" spans="1:8" x14ac:dyDescent="0.25">
      <c r="A2132" s="30" t="s">
        <v>9576</v>
      </c>
      <c r="B2132" s="30" t="s">
        <v>923</v>
      </c>
      <c r="C2132" s="31" t="s">
        <v>9577</v>
      </c>
      <c r="D2132" s="31">
        <v>8531</v>
      </c>
      <c r="E2132" s="49" t="s">
        <v>10006</v>
      </c>
      <c r="F2132" s="327" t="s">
        <v>10007</v>
      </c>
      <c r="G2132" s="1073">
        <v>45466.30972222222</v>
      </c>
      <c r="H2132" s="30"/>
    </row>
    <row r="2133" spans="1:8" x14ac:dyDescent="0.25">
      <c r="A2133" s="30" t="s">
        <v>9576</v>
      </c>
      <c r="B2133" s="30" t="s">
        <v>923</v>
      </c>
      <c r="C2133" s="31" t="s">
        <v>9577</v>
      </c>
      <c r="D2133" s="31">
        <v>8531</v>
      </c>
      <c r="E2133" s="49" t="s">
        <v>10008</v>
      </c>
      <c r="F2133" s="327" t="s">
        <v>10009</v>
      </c>
      <c r="G2133" s="1073">
        <v>45466.30972222222</v>
      </c>
      <c r="H2133" s="30"/>
    </row>
    <row r="2134" spans="1:8" x14ac:dyDescent="0.25">
      <c r="A2134" s="30" t="s">
        <v>9576</v>
      </c>
      <c r="B2134" s="30" t="s">
        <v>923</v>
      </c>
      <c r="C2134" s="31" t="s">
        <v>9577</v>
      </c>
      <c r="D2134" s="31">
        <v>8531</v>
      </c>
      <c r="E2134" s="49" t="s">
        <v>10010</v>
      </c>
      <c r="F2134" s="327" t="s">
        <v>10011</v>
      </c>
      <c r="G2134" s="1073">
        <v>45466.30972222222</v>
      </c>
      <c r="H2134" s="30"/>
    </row>
    <row r="2135" spans="1:8" x14ac:dyDescent="0.25">
      <c r="A2135" s="30" t="s">
        <v>9576</v>
      </c>
      <c r="B2135" s="30" t="s">
        <v>923</v>
      </c>
      <c r="C2135" s="31" t="s">
        <v>9577</v>
      </c>
      <c r="D2135" s="31">
        <v>8531</v>
      </c>
      <c r="E2135" s="49" t="s">
        <v>10012</v>
      </c>
      <c r="F2135" s="327" t="s">
        <v>10013</v>
      </c>
      <c r="G2135" s="1073">
        <v>45466.30972222222</v>
      </c>
      <c r="H2135" s="30"/>
    </row>
    <row r="2136" spans="1:8" x14ac:dyDescent="0.25">
      <c r="A2136" s="30" t="s">
        <v>9576</v>
      </c>
      <c r="B2136" s="30" t="s">
        <v>923</v>
      </c>
      <c r="C2136" s="31" t="s">
        <v>9577</v>
      </c>
      <c r="D2136" s="31">
        <v>8531</v>
      </c>
      <c r="E2136" s="49" t="s">
        <v>10014</v>
      </c>
      <c r="F2136" s="327" t="s">
        <v>10015</v>
      </c>
      <c r="G2136" s="1073">
        <v>45466.30972222222</v>
      </c>
      <c r="H2136" s="30"/>
    </row>
    <row r="2137" spans="1:8" x14ac:dyDescent="0.25">
      <c r="A2137" s="30" t="s">
        <v>9576</v>
      </c>
      <c r="B2137" s="30" t="s">
        <v>923</v>
      </c>
      <c r="C2137" s="31" t="s">
        <v>9577</v>
      </c>
      <c r="D2137" s="31">
        <v>8531</v>
      </c>
      <c r="E2137" s="49" t="s">
        <v>10016</v>
      </c>
      <c r="F2137" s="327" t="s">
        <v>10017</v>
      </c>
      <c r="G2137" s="1073">
        <v>45466.30972222222</v>
      </c>
      <c r="H2137" s="30"/>
    </row>
    <row r="2138" spans="1:8" x14ac:dyDescent="0.25">
      <c r="A2138" s="30" t="s">
        <v>9576</v>
      </c>
      <c r="B2138" s="30" t="s">
        <v>923</v>
      </c>
      <c r="C2138" s="31" t="s">
        <v>9577</v>
      </c>
      <c r="D2138" s="31">
        <v>8531</v>
      </c>
      <c r="E2138" s="49" t="s">
        <v>1624</v>
      </c>
      <c r="F2138" s="327" t="s">
        <v>10018</v>
      </c>
      <c r="G2138" s="1073">
        <v>45466.30972222222</v>
      </c>
      <c r="H2138" s="30"/>
    </row>
    <row r="2139" spans="1:8" x14ac:dyDescent="0.25">
      <c r="A2139" s="30" t="s">
        <v>9576</v>
      </c>
      <c r="B2139" s="30" t="s">
        <v>923</v>
      </c>
      <c r="C2139" s="31" t="s">
        <v>9577</v>
      </c>
      <c r="D2139" s="31">
        <v>8531</v>
      </c>
      <c r="E2139" s="49" t="s">
        <v>1641</v>
      </c>
      <c r="F2139" s="327" t="s">
        <v>10019</v>
      </c>
      <c r="G2139" s="1073">
        <v>45466.30972222222</v>
      </c>
      <c r="H2139" s="30"/>
    </row>
    <row r="2140" spans="1:8" x14ac:dyDescent="0.25">
      <c r="A2140" s="30" t="s">
        <v>9576</v>
      </c>
      <c r="B2140" s="30" t="s">
        <v>923</v>
      </c>
      <c r="C2140" s="31" t="s">
        <v>9577</v>
      </c>
      <c r="D2140" s="31">
        <v>8531</v>
      </c>
      <c r="E2140" s="49" t="s">
        <v>1658</v>
      </c>
      <c r="F2140" s="327" t="s">
        <v>10020</v>
      </c>
      <c r="G2140" s="1073">
        <v>45466.30972222222</v>
      </c>
      <c r="H2140" s="30"/>
    </row>
    <row r="2141" spans="1:8" x14ac:dyDescent="0.25">
      <c r="A2141" s="30" t="s">
        <v>9576</v>
      </c>
      <c r="B2141" s="30" t="s">
        <v>923</v>
      </c>
      <c r="C2141" s="31" t="s">
        <v>9577</v>
      </c>
      <c r="D2141" s="31">
        <v>8531</v>
      </c>
      <c r="E2141" s="49" t="s">
        <v>1675</v>
      </c>
      <c r="F2141" s="327" t="s">
        <v>10021</v>
      </c>
      <c r="G2141" s="1073">
        <v>45466.30972222222</v>
      </c>
      <c r="H2141" s="30"/>
    </row>
    <row r="2142" spans="1:8" x14ac:dyDescent="0.25">
      <c r="A2142" s="30" t="s">
        <v>9576</v>
      </c>
      <c r="B2142" s="30" t="s">
        <v>923</v>
      </c>
      <c r="C2142" s="31" t="s">
        <v>9577</v>
      </c>
      <c r="D2142" s="31">
        <v>8531</v>
      </c>
      <c r="E2142" s="49" t="s">
        <v>1692</v>
      </c>
      <c r="F2142" s="327" t="s">
        <v>10022</v>
      </c>
      <c r="G2142" s="1073">
        <v>45466.30972222222</v>
      </c>
      <c r="H2142" s="30"/>
    </row>
    <row r="2143" spans="1:8" x14ac:dyDescent="0.25">
      <c r="A2143" s="30" t="s">
        <v>9576</v>
      </c>
      <c r="B2143" s="30" t="s">
        <v>923</v>
      </c>
      <c r="C2143" s="31" t="s">
        <v>9577</v>
      </c>
      <c r="D2143" s="31">
        <v>8531</v>
      </c>
      <c r="E2143" s="49" t="s">
        <v>979</v>
      </c>
      <c r="F2143" s="327" t="s">
        <v>10023</v>
      </c>
      <c r="G2143" s="1073">
        <v>45466.30972222222</v>
      </c>
      <c r="H2143" s="30"/>
    </row>
    <row r="2144" spans="1:8" x14ac:dyDescent="0.25">
      <c r="A2144" s="30" t="s">
        <v>9576</v>
      </c>
      <c r="B2144" s="30" t="s">
        <v>923</v>
      </c>
      <c r="C2144" s="31" t="s">
        <v>9577</v>
      </c>
      <c r="D2144" s="31">
        <v>8531</v>
      </c>
      <c r="E2144" s="49" t="s">
        <v>1709</v>
      </c>
      <c r="F2144" s="327" t="s">
        <v>10024</v>
      </c>
      <c r="G2144" s="1073">
        <v>45466.30972222222</v>
      </c>
      <c r="H2144" s="30"/>
    </row>
    <row r="2145" spans="1:8" x14ac:dyDescent="0.25">
      <c r="A2145" s="30" t="s">
        <v>9576</v>
      </c>
      <c r="B2145" s="30" t="s">
        <v>923</v>
      </c>
      <c r="C2145" s="31" t="s">
        <v>9577</v>
      </c>
      <c r="D2145" s="31">
        <v>8531</v>
      </c>
      <c r="E2145" s="49" t="s">
        <v>1726</v>
      </c>
      <c r="F2145" s="327" t="s">
        <v>10025</v>
      </c>
      <c r="G2145" s="1073">
        <v>45466.30972222222</v>
      </c>
      <c r="H2145" s="30"/>
    </row>
    <row r="2146" spans="1:8" x14ac:dyDescent="0.25">
      <c r="A2146" s="30" t="s">
        <v>9576</v>
      </c>
      <c r="B2146" s="30" t="s">
        <v>923</v>
      </c>
      <c r="C2146" s="31" t="s">
        <v>9577</v>
      </c>
      <c r="D2146" s="31">
        <v>8531</v>
      </c>
      <c r="E2146" s="49" t="s">
        <v>1743</v>
      </c>
      <c r="F2146" s="327" t="s">
        <v>10026</v>
      </c>
      <c r="G2146" s="1073">
        <v>45466.30972222222</v>
      </c>
      <c r="H2146" s="30"/>
    </row>
    <row r="2147" spans="1:8" x14ac:dyDescent="0.25">
      <c r="A2147" s="30" t="s">
        <v>9576</v>
      </c>
      <c r="B2147" s="30" t="s">
        <v>923</v>
      </c>
      <c r="C2147" s="31" t="s">
        <v>9577</v>
      </c>
      <c r="D2147" s="31">
        <v>8531</v>
      </c>
      <c r="E2147" s="49" t="s">
        <v>1760</v>
      </c>
      <c r="F2147" s="327" t="s">
        <v>10027</v>
      </c>
      <c r="G2147" s="1073">
        <v>45466.30972222222</v>
      </c>
      <c r="H2147" s="30"/>
    </row>
    <row r="2148" spans="1:8" x14ac:dyDescent="0.25">
      <c r="A2148" s="30" t="s">
        <v>9576</v>
      </c>
      <c r="B2148" s="30" t="s">
        <v>923</v>
      </c>
      <c r="C2148" s="31" t="s">
        <v>9577</v>
      </c>
      <c r="D2148" s="31">
        <v>8531</v>
      </c>
      <c r="E2148" s="49" t="s">
        <v>1777</v>
      </c>
      <c r="F2148" s="327" t="s">
        <v>10028</v>
      </c>
      <c r="G2148" s="1073">
        <v>45466.30972222222</v>
      </c>
      <c r="H2148" s="30"/>
    </row>
    <row r="2149" spans="1:8" x14ac:dyDescent="0.25">
      <c r="A2149" s="30" t="s">
        <v>9576</v>
      </c>
      <c r="B2149" s="30" t="s">
        <v>923</v>
      </c>
      <c r="C2149" s="31" t="s">
        <v>9577</v>
      </c>
      <c r="D2149" s="31">
        <v>8531</v>
      </c>
      <c r="E2149" s="49" t="s">
        <v>1794</v>
      </c>
      <c r="F2149" s="327" t="s">
        <v>10029</v>
      </c>
      <c r="G2149" s="1073">
        <v>45466.30972222222</v>
      </c>
      <c r="H2149" s="30"/>
    </row>
    <row r="2150" spans="1:8" x14ac:dyDescent="0.25">
      <c r="A2150" s="30" t="s">
        <v>9576</v>
      </c>
      <c r="B2150" s="30" t="s">
        <v>923</v>
      </c>
      <c r="C2150" s="31" t="s">
        <v>9577</v>
      </c>
      <c r="D2150" s="31">
        <v>8531</v>
      </c>
      <c r="E2150" s="49" t="s">
        <v>1811</v>
      </c>
      <c r="F2150" s="327" t="s">
        <v>10030</v>
      </c>
      <c r="G2150" s="1073">
        <v>45466.30972222222</v>
      </c>
      <c r="H2150" s="30"/>
    </row>
    <row r="2151" spans="1:8" x14ac:dyDescent="0.25">
      <c r="A2151" s="30" t="s">
        <v>9576</v>
      </c>
      <c r="B2151" s="30" t="s">
        <v>923</v>
      </c>
      <c r="C2151" s="31" t="s">
        <v>9577</v>
      </c>
      <c r="D2151" s="31">
        <v>8531</v>
      </c>
      <c r="E2151" s="49" t="s">
        <v>1828</v>
      </c>
      <c r="F2151" s="327" t="s">
        <v>10031</v>
      </c>
      <c r="G2151" s="1073">
        <v>45466.30972222222</v>
      </c>
      <c r="H2151" s="30"/>
    </row>
    <row r="2152" spans="1:8" x14ac:dyDescent="0.25">
      <c r="A2152" s="30" t="s">
        <v>9576</v>
      </c>
      <c r="B2152" s="30" t="s">
        <v>923</v>
      </c>
      <c r="C2152" s="31" t="s">
        <v>9577</v>
      </c>
      <c r="D2152" s="31">
        <v>8531</v>
      </c>
      <c r="E2152" s="49" t="s">
        <v>1845</v>
      </c>
      <c r="F2152" s="327" t="s">
        <v>10032</v>
      </c>
      <c r="G2152" s="1073">
        <v>45466.30972222222</v>
      </c>
      <c r="H2152" s="30"/>
    </row>
    <row r="2153" spans="1:8" x14ac:dyDescent="0.25">
      <c r="A2153" s="30" t="s">
        <v>9576</v>
      </c>
      <c r="B2153" s="30" t="s">
        <v>923</v>
      </c>
      <c r="C2153" s="31" t="s">
        <v>9577</v>
      </c>
      <c r="D2153" s="31">
        <v>8531</v>
      </c>
      <c r="E2153" s="49" t="s">
        <v>1862</v>
      </c>
      <c r="F2153" s="327" t="s">
        <v>10033</v>
      </c>
      <c r="G2153" s="1073">
        <v>45466.30972222222</v>
      </c>
      <c r="H2153" s="30"/>
    </row>
    <row r="2154" spans="1:8" x14ac:dyDescent="0.25">
      <c r="A2154" s="30" t="s">
        <v>9576</v>
      </c>
      <c r="B2154" s="30" t="s">
        <v>923</v>
      </c>
      <c r="C2154" s="31" t="s">
        <v>9577</v>
      </c>
      <c r="D2154" s="31">
        <v>8531</v>
      </c>
      <c r="E2154" s="49" t="s">
        <v>996</v>
      </c>
      <c r="F2154" s="327" t="s">
        <v>10034</v>
      </c>
      <c r="G2154" s="1073">
        <v>45466.30972222222</v>
      </c>
      <c r="H2154" s="30"/>
    </row>
    <row r="2155" spans="1:8" x14ac:dyDescent="0.25">
      <c r="A2155" s="30" t="s">
        <v>9576</v>
      </c>
      <c r="B2155" s="30" t="s">
        <v>923</v>
      </c>
      <c r="C2155" s="31" t="s">
        <v>9577</v>
      </c>
      <c r="D2155" s="31">
        <v>8531</v>
      </c>
      <c r="E2155" s="49" t="s">
        <v>1879</v>
      </c>
      <c r="F2155" s="327" t="s">
        <v>10035</v>
      </c>
      <c r="G2155" s="1073">
        <v>45466.30972222222</v>
      </c>
      <c r="H2155" s="30"/>
    </row>
    <row r="2156" spans="1:8" x14ac:dyDescent="0.25">
      <c r="A2156" s="30" t="s">
        <v>9576</v>
      </c>
      <c r="B2156" s="30" t="s">
        <v>923</v>
      </c>
      <c r="C2156" s="31" t="s">
        <v>9577</v>
      </c>
      <c r="D2156" s="31">
        <v>8531</v>
      </c>
      <c r="E2156" s="49" t="s">
        <v>1896</v>
      </c>
      <c r="F2156" s="327" t="s">
        <v>10036</v>
      </c>
      <c r="G2156" s="1073">
        <v>45466.30972222222</v>
      </c>
      <c r="H2156" s="30"/>
    </row>
    <row r="2157" spans="1:8" x14ac:dyDescent="0.25">
      <c r="A2157" s="30" t="s">
        <v>9576</v>
      </c>
      <c r="B2157" s="30" t="s">
        <v>923</v>
      </c>
      <c r="C2157" s="31" t="s">
        <v>9577</v>
      </c>
      <c r="D2157" s="31">
        <v>8531</v>
      </c>
      <c r="E2157" s="49" t="s">
        <v>1913</v>
      </c>
      <c r="F2157" s="327" t="s">
        <v>10037</v>
      </c>
      <c r="G2157" s="1073">
        <v>45466.30972222222</v>
      </c>
      <c r="H2157" s="30"/>
    </row>
    <row r="2158" spans="1:8" x14ac:dyDescent="0.25">
      <c r="A2158" s="30" t="s">
        <v>9576</v>
      </c>
      <c r="B2158" s="30" t="s">
        <v>923</v>
      </c>
      <c r="C2158" s="31" t="s">
        <v>9577</v>
      </c>
      <c r="D2158" s="31">
        <v>8531</v>
      </c>
      <c r="E2158" s="49" t="s">
        <v>1930</v>
      </c>
      <c r="F2158" s="327" t="s">
        <v>10038</v>
      </c>
      <c r="G2158" s="1073">
        <v>45466.30972222222</v>
      </c>
      <c r="H2158" s="30"/>
    </row>
    <row r="2159" spans="1:8" x14ac:dyDescent="0.25">
      <c r="A2159" s="30" t="s">
        <v>9576</v>
      </c>
      <c r="B2159" s="30" t="s">
        <v>923</v>
      </c>
      <c r="C2159" s="31" t="s">
        <v>9577</v>
      </c>
      <c r="D2159" s="31">
        <v>8531</v>
      </c>
      <c r="E2159" s="49" t="s">
        <v>1947</v>
      </c>
      <c r="F2159" s="327" t="s">
        <v>10039</v>
      </c>
      <c r="G2159" s="1073">
        <v>45466.30972222222</v>
      </c>
      <c r="H2159" s="30"/>
    </row>
    <row r="2160" spans="1:8" x14ac:dyDescent="0.25">
      <c r="A2160" s="30" t="s">
        <v>9576</v>
      </c>
      <c r="B2160" s="30" t="s">
        <v>923</v>
      </c>
      <c r="C2160" s="31" t="s">
        <v>9577</v>
      </c>
      <c r="D2160" s="31">
        <v>8531</v>
      </c>
      <c r="E2160" s="49" t="s">
        <v>1964</v>
      </c>
      <c r="F2160" s="327" t="s">
        <v>10040</v>
      </c>
      <c r="G2160" s="1073">
        <v>45466.30972222222</v>
      </c>
      <c r="H2160" s="30"/>
    </row>
    <row r="2161" spans="1:8" x14ac:dyDescent="0.25">
      <c r="A2161" s="30" t="s">
        <v>9576</v>
      </c>
      <c r="B2161" s="30" t="s">
        <v>923</v>
      </c>
      <c r="C2161" s="31" t="s">
        <v>9577</v>
      </c>
      <c r="D2161" s="31">
        <v>8531</v>
      </c>
      <c r="E2161" s="49" t="s">
        <v>1981</v>
      </c>
      <c r="F2161" s="327" t="s">
        <v>10041</v>
      </c>
      <c r="G2161" s="1073">
        <v>45466.30972222222</v>
      </c>
      <c r="H2161" s="30"/>
    </row>
    <row r="2162" spans="1:8" x14ac:dyDescent="0.25">
      <c r="A2162" s="30" t="s">
        <v>9576</v>
      </c>
      <c r="B2162" s="30" t="s">
        <v>923</v>
      </c>
      <c r="C2162" s="31" t="s">
        <v>9577</v>
      </c>
      <c r="D2162" s="31">
        <v>8531</v>
      </c>
      <c r="E2162" s="49" t="s">
        <v>1997</v>
      </c>
      <c r="F2162" s="327" t="s">
        <v>10042</v>
      </c>
      <c r="G2162" s="1073">
        <v>45466.30972222222</v>
      </c>
      <c r="H2162" s="30"/>
    </row>
    <row r="2163" spans="1:8" x14ac:dyDescent="0.25">
      <c r="A2163" s="30" t="s">
        <v>9576</v>
      </c>
      <c r="B2163" s="30" t="s">
        <v>923</v>
      </c>
      <c r="C2163" s="31" t="s">
        <v>9577</v>
      </c>
      <c r="D2163" s="31">
        <v>8531</v>
      </c>
      <c r="E2163" s="49" t="s">
        <v>2014</v>
      </c>
      <c r="F2163" s="327" t="s">
        <v>10043</v>
      </c>
      <c r="G2163" s="1073">
        <v>45466.30972222222</v>
      </c>
      <c r="H2163" s="30"/>
    </row>
    <row r="2164" spans="1:8" x14ac:dyDescent="0.25">
      <c r="A2164" s="30" t="s">
        <v>9576</v>
      </c>
      <c r="B2164" s="30" t="s">
        <v>923</v>
      </c>
      <c r="C2164" s="31" t="s">
        <v>9577</v>
      </c>
      <c r="D2164" s="31">
        <v>8531</v>
      </c>
      <c r="E2164" s="49" t="s">
        <v>2031</v>
      </c>
      <c r="F2164" s="327" t="s">
        <v>10044</v>
      </c>
      <c r="G2164" s="1073">
        <v>45466.30972222222</v>
      </c>
      <c r="H2164" s="30"/>
    </row>
    <row r="2165" spans="1:8" x14ac:dyDescent="0.25">
      <c r="A2165" s="30" t="s">
        <v>9576</v>
      </c>
      <c r="B2165" s="30" t="s">
        <v>923</v>
      </c>
      <c r="C2165" s="31" t="s">
        <v>9577</v>
      </c>
      <c r="D2165" s="31">
        <v>8531</v>
      </c>
      <c r="E2165" s="49" t="s">
        <v>1011</v>
      </c>
      <c r="F2165" s="327" t="s">
        <v>10045</v>
      </c>
      <c r="G2165" s="1073">
        <v>45466.30972222222</v>
      </c>
      <c r="H2165" s="30"/>
    </row>
    <row r="2166" spans="1:8" x14ac:dyDescent="0.25">
      <c r="A2166" s="30" t="s">
        <v>9576</v>
      </c>
      <c r="B2166" s="30" t="s">
        <v>923</v>
      </c>
      <c r="C2166" s="31" t="s">
        <v>9577</v>
      </c>
      <c r="D2166" s="31">
        <v>8531</v>
      </c>
      <c r="E2166" s="49" t="s">
        <v>2048</v>
      </c>
      <c r="F2166" s="327" t="s">
        <v>10046</v>
      </c>
      <c r="G2166" s="1073">
        <v>45466.30972222222</v>
      </c>
      <c r="H2166" s="30"/>
    </row>
    <row r="2167" spans="1:8" x14ac:dyDescent="0.25">
      <c r="A2167" s="30" t="s">
        <v>9576</v>
      </c>
      <c r="B2167" s="30" t="s">
        <v>923</v>
      </c>
      <c r="C2167" s="31" t="s">
        <v>9577</v>
      </c>
      <c r="D2167" s="31">
        <v>8531</v>
      </c>
      <c r="E2167" s="49" t="s">
        <v>2065</v>
      </c>
      <c r="F2167" s="327" t="s">
        <v>10047</v>
      </c>
      <c r="G2167" s="1073">
        <v>45466.30972222222</v>
      </c>
      <c r="H2167" s="30"/>
    </row>
    <row r="2168" spans="1:8" x14ac:dyDescent="0.25">
      <c r="A2168" s="30" t="s">
        <v>9576</v>
      </c>
      <c r="B2168" s="30" t="s">
        <v>923</v>
      </c>
      <c r="C2168" s="31" t="s">
        <v>9577</v>
      </c>
      <c r="D2168" s="31">
        <v>8531</v>
      </c>
      <c r="E2168" s="49" t="s">
        <v>2082</v>
      </c>
      <c r="F2168" s="327" t="s">
        <v>10048</v>
      </c>
      <c r="G2168" s="1073">
        <v>45466.30972222222</v>
      </c>
      <c r="H2168" s="30"/>
    </row>
    <row r="2169" spans="1:8" x14ac:dyDescent="0.25">
      <c r="A2169" s="30" t="s">
        <v>9576</v>
      </c>
      <c r="B2169" s="30" t="s">
        <v>923</v>
      </c>
      <c r="C2169" s="31" t="s">
        <v>9577</v>
      </c>
      <c r="D2169" s="31">
        <v>8531</v>
      </c>
      <c r="E2169" s="49" t="s">
        <v>2099</v>
      </c>
      <c r="F2169" s="327" t="s">
        <v>10049</v>
      </c>
      <c r="G2169" s="1073">
        <v>45466.30972222222</v>
      </c>
      <c r="H2169" s="30"/>
    </row>
    <row r="2170" spans="1:8" x14ac:dyDescent="0.25">
      <c r="A2170" s="30" t="s">
        <v>9576</v>
      </c>
      <c r="B2170" s="30" t="s">
        <v>923</v>
      </c>
      <c r="C2170" s="31" t="s">
        <v>9577</v>
      </c>
      <c r="D2170" s="31">
        <v>8531</v>
      </c>
      <c r="E2170" s="49" t="s">
        <v>2116</v>
      </c>
      <c r="F2170" s="327" t="s">
        <v>10050</v>
      </c>
      <c r="G2170" s="1073">
        <v>45466.30972222222</v>
      </c>
      <c r="H2170" s="30"/>
    </row>
    <row r="2171" spans="1:8" x14ac:dyDescent="0.25">
      <c r="A2171" s="30" t="s">
        <v>9576</v>
      </c>
      <c r="B2171" s="30" t="s">
        <v>923</v>
      </c>
      <c r="C2171" s="31" t="s">
        <v>9577</v>
      </c>
      <c r="D2171" s="31">
        <v>8531</v>
      </c>
      <c r="E2171" s="49" t="s">
        <v>2133</v>
      </c>
      <c r="F2171" s="327" t="s">
        <v>10051</v>
      </c>
      <c r="G2171" s="1073">
        <v>45466.30972222222</v>
      </c>
      <c r="H2171" s="30"/>
    </row>
    <row r="2172" spans="1:8" x14ac:dyDescent="0.25">
      <c r="A2172" s="30" t="s">
        <v>9576</v>
      </c>
      <c r="B2172" s="30" t="s">
        <v>923</v>
      </c>
      <c r="C2172" s="31" t="s">
        <v>9577</v>
      </c>
      <c r="D2172" s="31">
        <v>8531</v>
      </c>
      <c r="E2172" s="49" t="s">
        <v>2150</v>
      </c>
      <c r="F2172" s="327" t="s">
        <v>10052</v>
      </c>
      <c r="G2172" s="1073">
        <v>45466.30972222222</v>
      </c>
      <c r="H2172" s="30"/>
    </row>
    <row r="2173" spans="1:8" x14ac:dyDescent="0.25">
      <c r="A2173" s="30" t="s">
        <v>9576</v>
      </c>
      <c r="B2173" s="30" t="s">
        <v>923</v>
      </c>
      <c r="C2173" s="31" t="s">
        <v>9577</v>
      </c>
      <c r="D2173" s="31">
        <v>8531</v>
      </c>
      <c r="E2173" s="49" t="s">
        <v>2167</v>
      </c>
      <c r="F2173" s="327" t="s">
        <v>10053</v>
      </c>
      <c r="G2173" s="1073">
        <v>45466.30972222222</v>
      </c>
      <c r="H2173" s="30"/>
    </row>
    <row r="2174" spans="1:8" x14ac:dyDescent="0.25">
      <c r="A2174" s="30" t="s">
        <v>9576</v>
      </c>
      <c r="B2174" s="30" t="s">
        <v>923</v>
      </c>
      <c r="C2174" s="31" t="s">
        <v>9577</v>
      </c>
      <c r="D2174" s="31">
        <v>8531</v>
      </c>
      <c r="E2174" s="49" t="s">
        <v>2184</v>
      </c>
      <c r="F2174" s="327" t="s">
        <v>10054</v>
      </c>
      <c r="G2174" s="1073">
        <v>45466.30972222222</v>
      </c>
      <c r="H2174" s="30"/>
    </row>
    <row r="2175" spans="1:8" x14ac:dyDescent="0.25">
      <c r="A2175" s="30" t="s">
        <v>9576</v>
      </c>
      <c r="B2175" s="30" t="s">
        <v>923</v>
      </c>
      <c r="C2175" s="31" t="s">
        <v>9577</v>
      </c>
      <c r="D2175" s="31">
        <v>8531</v>
      </c>
      <c r="E2175" s="49" t="s">
        <v>2201</v>
      </c>
      <c r="F2175" s="327" t="s">
        <v>10055</v>
      </c>
      <c r="G2175" s="1073">
        <v>45466.30972222222</v>
      </c>
      <c r="H2175" s="30"/>
    </row>
    <row r="2176" spans="1:8" x14ac:dyDescent="0.25">
      <c r="A2176" s="30" t="s">
        <v>9576</v>
      </c>
      <c r="B2176" s="30" t="s">
        <v>923</v>
      </c>
      <c r="C2176" s="31" t="s">
        <v>9577</v>
      </c>
      <c r="D2176" s="31">
        <v>8531</v>
      </c>
      <c r="E2176" s="49" t="s">
        <v>1028</v>
      </c>
      <c r="F2176" s="327" t="s">
        <v>10056</v>
      </c>
      <c r="G2176" s="1073">
        <v>45466.30972222222</v>
      </c>
      <c r="H2176" s="30"/>
    </row>
    <row r="2177" spans="1:8" x14ac:dyDescent="0.25">
      <c r="A2177" s="30" t="s">
        <v>9576</v>
      </c>
      <c r="B2177" s="30" t="s">
        <v>923</v>
      </c>
      <c r="C2177" s="31" t="s">
        <v>9577</v>
      </c>
      <c r="D2177" s="31">
        <v>8531</v>
      </c>
      <c r="E2177" s="49" t="s">
        <v>2218</v>
      </c>
      <c r="F2177" s="327" t="s">
        <v>10057</v>
      </c>
      <c r="G2177" s="1073">
        <v>45466.30972222222</v>
      </c>
      <c r="H2177" s="30"/>
    </row>
    <row r="2178" spans="1:8" x14ac:dyDescent="0.25">
      <c r="A2178" s="30" t="s">
        <v>9576</v>
      </c>
      <c r="B2178" s="30" t="s">
        <v>923</v>
      </c>
      <c r="C2178" s="31" t="s">
        <v>9577</v>
      </c>
      <c r="D2178" s="31">
        <v>8531</v>
      </c>
      <c r="E2178" s="49" t="s">
        <v>2235</v>
      </c>
      <c r="F2178" s="327" t="s">
        <v>10058</v>
      </c>
      <c r="G2178" s="1073">
        <v>45466.30972222222</v>
      </c>
      <c r="H2178" s="30"/>
    </row>
    <row r="2179" spans="1:8" x14ac:dyDescent="0.25">
      <c r="A2179" s="30" t="s">
        <v>9576</v>
      </c>
      <c r="B2179" s="30" t="s">
        <v>923</v>
      </c>
      <c r="C2179" s="31" t="s">
        <v>9577</v>
      </c>
      <c r="D2179" s="31">
        <v>8531</v>
      </c>
      <c r="E2179" s="49" t="s">
        <v>2252</v>
      </c>
      <c r="F2179" s="327" t="s">
        <v>10059</v>
      </c>
      <c r="G2179" s="1073">
        <v>45466.30972222222</v>
      </c>
      <c r="H2179" s="30"/>
    </row>
    <row r="2180" spans="1:8" x14ac:dyDescent="0.25">
      <c r="A2180" s="30" t="s">
        <v>9576</v>
      </c>
      <c r="B2180" s="30" t="s">
        <v>923</v>
      </c>
      <c r="C2180" s="31" t="s">
        <v>9577</v>
      </c>
      <c r="D2180" s="31">
        <v>8531</v>
      </c>
      <c r="E2180" s="49" t="s">
        <v>2269</v>
      </c>
      <c r="F2180" s="327" t="s">
        <v>10060</v>
      </c>
      <c r="G2180" s="1073">
        <v>45466.30972222222</v>
      </c>
      <c r="H2180" s="30"/>
    </row>
    <row r="2181" spans="1:8" x14ac:dyDescent="0.25">
      <c r="A2181" s="30" t="s">
        <v>9576</v>
      </c>
      <c r="B2181" s="30" t="s">
        <v>923</v>
      </c>
      <c r="C2181" s="31" t="s">
        <v>9577</v>
      </c>
      <c r="D2181" s="31">
        <v>8531</v>
      </c>
      <c r="E2181" s="49" t="s">
        <v>2286</v>
      </c>
      <c r="F2181" s="327" t="s">
        <v>10061</v>
      </c>
      <c r="G2181" s="1073">
        <v>45466.30972222222</v>
      </c>
      <c r="H2181" s="30"/>
    </row>
    <row r="2182" spans="1:8" x14ac:dyDescent="0.25">
      <c r="A2182" s="30" t="s">
        <v>9576</v>
      </c>
      <c r="B2182" s="30" t="s">
        <v>923</v>
      </c>
      <c r="C2182" s="31" t="s">
        <v>9577</v>
      </c>
      <c r="D2182" s="31">
        <v>8531</v>
      </c>
      <c r="E2182" s="49" t="s">
        <v>2303</v>
      </c>
      <c r="F2182" s="327" t="s">
        <v>10062</v>
      </c>
      <c r="G2182" s="1073">
        <v>45466.30972222222</v>
      </c>
      <c r="H2182" s="30"/>
    </row>
    <row r="2183" spans="1:8" x14ac:dyDescent="0.25">
      <c r="A2183" s="30" t="s">
        <v>9576</v>
      </c>
      <c r="B2183" s="30" t="s">
        <v>923</v>
      </c>
      <c r="C2183" s="31" t="s">
        <v>9577</v>
      </c>
      <c r="D2183" s="31">
        <v>8531</v>
      </c>
      <c r="E2183" s="49" t="s">
        <v>2320</v>
      </c>
      <c r="F2183" s="327" t="s">
        <v>10063</v>
      </c>
      <c r="G2183" s="1073">
        <v>45466.30972222222</v>
      </c>
      <c r="H2183" s="30"/>
    </row>
    <row r="2184" spans="1:8" x14ac:dyDescent="0.25">
      <c r="A2184" s="30" t="s">
        <v>9576</v>
      </c>
      <c r="B2184" s="30" t="s">
        <v>923</v>
      </c>
      <c r="C2184" s="31" t="s">
        <v>9577</v>
      </c>
      <c r="D2184" s="31">
        <v>8531</v>
      </c>
      <c r="E2184" s="49" t="s">
        <v>2337</v>
      </c>
      <c r="F2184" s="327" t="s">
        <v>10064</v>
      </c>
      <c r="G2184" s="1073">
        <v>45466.30972222222</v>
      </c>
      <c r="H2184" s="30"/>
    </row>
    <row r="2185" spans="1:8" x14ac:dyDescent="0.25">
      <c r="A2185" s="30" t="s">
        <v>9576</v>
      </c>
      <c r="B2185" s="30" t="s">
        <v>923</v>
      </c>
      <c r="C2185" s="31" t="s">
        <v>9577</v>
      </c>
      <c r="D2185" s="31">
        <v>8531</v>
      </c>
      <c r="E2185" s="49" t="s">
        <v>2354</v>
      </c>
      <c r="F2185" s="327" t="s">
        <v>10065</v>
      </c>
      <c r="G2185" s="1073">
        <v>45466.30972222222</v>
      </c>
      <c r="H2185" s="30"/>
    </row>
    <row r="2186" spans="1:8" x14ac:dyDescent="0.25">
      <c r="A2186" s="30" t="s">
        <v>9576</v>
      </c>
      <c r="B2186" s="30" t="s">
        <v>923</v>
      </c>
      <c r="C2186" s="31" t="s">
        <v>9577</v>
      </c>
      <c r="D2186" s="31">
        <v>8531</v>
      </c>
      <c r="E2186" s="49" t="s">
        <v>2371</v>
      </c>
      <c r="F2186" s="327" t="s">
        <v>10066</v>
      </c>
      <c r="G2186" s="1073">
        <v>45466.30972222222</v>
      </c>
      <c r="H2186" s="30"/>
    </row>
    <row r="2187" spans="1:8" x14ac:dyDescent="0.25">
      <c r="A2187" s="30" t="s">
        <v>9576</v>
      </c>
      <c r="B2187" s="30" t="s">
        <v>923</v>
      </c>
      <c r="C2187" s="31" t="s">
        <v>9577</v>
      </c>
      <c r="D2187" s="31">
        <v>8531</v>
      </c>
      <c r="E2187" s="49" t="s">
        <v>1043</v>
      </c>
      <c r="F2187" s="327" t="s">
        <v>10067</v>
      </c>
      <c r="G2187" s="1073">
        <v>45466.30972222222</v>
      </c>
      <c r="H2187" s="30"/>
    </row>
    <row r="2188" spans="1:8" x14ac:dyDescent="0.25">
      <c r="A2188" s="30" t="s">
        <v>9576</v>
      </c>
      <c r="B2188" s="30" t="s">
        <v>923</v>
      </c>
      <c r="C2188" s="31" t="s">
        <v>9577</v>
      </c>
      <c r="D2188" s="31">
        <v>8531</v>
      </c>
      <c r="E2188" s="49" t="s">
        <v>2388</v>
      </c>
      <c r="F2188" s="327" t="s">
        <v>10068</v>
      </c>
      <c r="G2188" s="1073">
        <v>45466.30972222222</v>
      </c>
      <c r="H2188" s="30"/>
    </row>
    <row r="2189" spans="1:8" x14ac:dyDescent="0.25">
      <c r="A2189" s="30" t="s">
        <v>9576</v>
      </c>
      <c r="B2189" s="30" t="s">
        <v>923</v>
      </c>
      <c r="C2189" s="31" t="s">
        <v>9577</v>
      </c>
      <c r="D2189" s="31">
        <v>8531</v>
      </c>
      <c r="E2189" s="49" t="s">
        <v>2405</v>
      </c>
      <c r="F2189" s="327" t="s">
        <v>10069</v>
      </c>
      <c r="G2189" s="1073">
        <v>45466.30972222222</v>
      </c>
      <c r="H2189" s="30"/>
    </row>
    <row r="2190" spans="1:8" x14ac:dyDescent="0.25">
      <c r="A2190" s="30" t="s">
        <v>9576</v>
      </c>
      <c r="B2190" s="30" t="s">
        <v>923</v>
      </c>
      <c r="C2190" s="31" t="s">
        <v>9577</v>
      </c>
      <c r="D2190" s="31">
        <v>8531</v>
      </c>
      <c r="E2190" s="49" t="s">
        <v>2422</v>
      </c>
      <c r="F2190" s="327" t="s">
        <v>10070</v>
      </c>
      <c r="G2190" s="1073">
        <v>45466.30972222222</v>
      </c>
      <c r="H2190" s="30"/>
    </row>
    <row r="2191" spans="1:8" x14ac:dyDescent="0.25">
      <c r="A2191" s="30" t="s">
        <v>9576</v>
      </c>
      <c r="B2191" s="30" t="s">
        <v>923</v>
      </c>
      <c r="C2191" s="31" t="s">
        <v>9577</v>
      </c>
      <c r="D2191" s="31">
        <v>8531</v>
      </c>
      <c r="E2191" s="49" t="s">
        <v>2439</v>
      </c>
      <c r="F2191" s="327" t="s">
        <v>10071</v>
      </c>
      <c r="G2191" s="1073">
        <v>45466.30972222222</v>
      </c>
      <c r="H2191" s="30"/>
    </row>
    <row r="2192" spans="1:8" x14ac:dyDescent="0.25">
      <c r="A2192" s="30" t="s">
        <v>9576</v>
      </c>
      <c r="B2192" s="30" t="s">
        <v>923</v>
      </c>
      <c r="C2192" s="31" t="s">
        <v>9577</v>
      </c>
      <c r="D2192" s="31">
        <v>8531</v>
      </c>
      <c r="E2192" s="49" t="s">
        <v>2456</v>
      </c>
      <c r="F2192" s="327" t="s">
        <v>10072</v>
      </c>
      <c r="G2192" s="1073">
        <v>45466.30972222222</v>
      </c>
      <c r="H2192" s="30"/>
    </row>
    <row r="2193" spans="1:8" x14ac:dyDescent="0.25">
      <c r="A2193" s="30" t="s">
        <v>9576</v>
      </c>
      <c r="B2193" s="30" t="s">
        <v>923</v>
      </c>
      <c r="C2193" s="31" t="s">
        <v>9577</v>
      </c>
      <c r="D2193" s="31">
        <v>8531</v>
      </c>
      <c r="E2193" s="49" t="s">
        <v>2473</v>
      </c>
      <c r="F2193" s="327" t="s">
        <v>10073</v>
      </c>
      <c r="G2193" s="1073">
        <v>45466.30972222222</v>
      </c>
      <c r="H2193" s="30"/>
    </row>
    <row r="2194" spans="1:8" x14ac:dyDescent="0.25">
      <c r="A2194" s="30" t="s">
        <v>9576</v>
      </c>
      <c r="B2194" s="30" t="s">
        <v>923</v>
      </c>
      <c r="C2194" s="31" t="s">
        <v>9577</v>
      </c>
      <c r="D2194" s="31">
        <v>8531</v>
      </c>
      <c r="E2194" s="49" t="s">
        <v>2490</v>
      </c>
      <c r="F2194" s="327" t="s">
        <v>10074</v>
      </c>
      <c r="G2194" s="1073">
        <v>45466.30972222222</v>
      </c>
      <c r="H2194" s="30"/>
    </row>
    <row r="2195" spans="1:8" x14ac:dyDescent="0.25">
      <c r="A2195" s="30" t="s">
        <v>9576</v>
      </c>
      <c r="B2195" s="30" t="s">
        <v>923</v>
      </c>
      <c r="C2195" s="31" t="s">
        <v>9577</v>
      </c>
      <c r="D2195" s="31">
        <v>8531</v>
      </c>
      <c r="E2195" s="49" t="s">
        <v>2507</v>
      </c>
      <c r="F2195" s="327" t="s">
        <v>10075</v>
      </c>
      <c r="G2195" s="1073">
        <v>45466.30972222222</v>
      </c>
      <c r="H2195" s="30"/>
    </row>
    <row r="2196" spans="1:8" x14ac:dyDescent="0.25">
      <c r="A2196" s="30" t="s">
        <v>9576</v>
      </c>
      <c r="B2196" s="30" t="s">
        <v>923</v>
      </c>
      <c r="C2196" s="31" t="s">
        <v>9577</v>
      </c>
      <c r="D2196" s="31">
        <v>8531</v>
      </c>
      <c r="E2196" s="49" t="s">
        <v>2524</v>
      </c>
      <c r="F2196" s="327" t="s">
        <v>10076</v>
      </c>
      <c r="G2196" s="1073">
        <v>45466.30972222222</v>
      </c>
      <c r="H2196" s="30"/>
    </row>
    <row r="2197" spans="1:8" x14ac:dyDescent="0.25">
      <c r="A2197" s="30" t="s">
        <v>9576</v>
      </c>
      <c r="B2197" s="30" t="s">
        <v>923</v>
      </c>
      <c r="C2197" s="31" t="s">
        <v>9577</v>
      </c>
      <c r="D2197" s="31">
        <v>8531</v>
      </c>
      <c r="E2197" s="49" t="s">
        <v>2541</v>
      </c>
      <c r="F2197" s="327" t="s">
        <v>10077</v>
      </c>
      <c r="G2197" s="1073">
        <v>45466.30972222222</v>
      </c>
      <c r="H2197" s="30"/>
    </row>
    <row r="2198" spans="1:8" x14ac:dyDescent="0.25">
      <c r="A2198" s="30" t="s">
        <v>9576</v>
      </c>
      <c r="B2198" s="30" t="s">
        <v>923</v>
      </c>
      <c r="C2198" s="31" t="s">
        <v>9577</v>
      </c>
      <c r="D2198" s="31">
        <v>8531</v>
      </c>
      <c r="E2198" s="49" t="s">
        <v>1061</v>
      </c>
      <c r="F2198" s="327" t="s">
        <v>1062</v>
      </c>
      <c r="G2198" s="1073">
        <v>45466.30972222222</v>
      </c>
      <c r="H2198" s="30"/>
    </row>
    <row r="2199" spans="1:8" x14ac:dyDescent="0.25">
      <c r="A2199" s="30" t="s">
        <v>9576</v>
      </c>
      <c r="B2199" s="30" t="s">
        <v>923</v>
      </c>
      <c r="C2199" s="31" t="s">
        <v>9577</v>
      </c>
      <c r="D2199" s="31">
        <v>8531</v>
      </c>
      <c r="E2199" s="49" t="s">
        <v>2559</v>
      </c>
      <c r="F2199" s="327" t="s">
        <v>2560</v>
      </c>
      <c r="G2199" s="1073">
        <v>45466.30972222222</v>
      </c>
      <c r="H2199" s="30"/>
    </row>
    <row r="2200" spans="1:8" x14ac:dyDescent="0.25">
      <c r="A2200" s="30" t="s">
        <v>9576</v>
      </c>
      <c r="B2200" s="30" t="s">
        <v>923</v>
      </c>
      <c r="C2200" s="31" t="s">
        <v>9577</v>
      </c>
      <c r="D2200" s="31">
        <v>8531</v>
      </c>
      <c r="E2200" s="49" t="s">
        <v>2576</v>
      </c>
      <c r="F2200" s="327" t="s">
        <v>2577</v>
      </c>
      <c r="G2200" s="1073">
        <v>45466.30972222222</v>
      </c>
      <c r="H2200" s="30"/>
    </row>
    <row r="2201" spans="1:8" x14ac:dyDescent="0.25">
      <c r="A2201" s="30" t="s">
        <v>9576</v>
      </c>
      <c r="B2201" s="30" t="s">
        <v>923</v>
      </c>
      <c r="C2201" s="31" t="s">
        <v>9577</v>
      </c>
      <c r="D2201" s="31">
        <v>8531</v>
      </c>
      <c r="E2201" s="49" t="s">
        <v>2593</v>
      </c>
      <c r="F2201" s="327" t="s">
        <v>2594</v>
      </c>
      <c r="G2201" s="1073">
        <v>45466.30972222222</v>
      </c>
      <c r="H2201" s="30"/>
    </row>
    <row r="2202" spans="1:8" x14ac:dyDescent="0.25">
      <c r="A2202" s="30" t="s">
        <v>9576</v>
      </c>
      <c r="B2202" s="30" t="s">
        <v>923</v>
      </c>
      <c r="C2202" s="31" t="s">
        <v>9577</v>
      </c>
      <c r="D2202" s="31">
        <v>8531</v>
      </c>
      <c r="E2202" s="49" t="s">
        <v>2610</v>
      </c>
      <c r="F2202" s="327" t="s">
        <v>2611</v>
      </c>
      <c r="G2202" s="1073">
        <v>45466.30972222222</v>
      </c>
      <c r="H2202" s="30"/>
    </row>
    <row r="2203" spans="1:8" x14ac:dyDescent="0.25">
      <c r="A2203" s="30" t="s">
        <v>9576</v>
      </c>
      <c r="B2203" s="30" t="s">
        <v>923</v>
      </c>
      <c r="C2203" s="31" t="s">
        <v>9577</v>
      </c>
      <c r="D2203" s="31">
        <v>8531</v>
      </c>
      <c r="E2203" s="49" t="s">
        <v>2627</v>
      </c>
      <c r="F2203" s="327" t="s">
        <v>2628</v>
      </c>
      <c r="G2203" s="1073">
        <v>45466.30972222222</v>
      </c>
      <c r="H2203" s="30"/>
    </row>
    <row r="2204" spans="1:8" x14ac:dyDescent="0.25">
      <c r="A2204" s="30" t="s">
        <v>9576</v>
      </c>
      <c r="B2204" s="30" t="s">
        <v>923</v>
      </c>
      <c r="C2204" s="31" t="s">
        <v>9577</v>
      </c>
      <c r="D2204" s="31">
        <v>8531</v>
      </c>
      <c r="E2204" s="49" t="s">
        <v>2644</v>
      </c>
      <c r="F2204" s="327" t="s">
        <v>2645</v>
      </c>
      <c r="G2204" s="1073">
        <v>45466.30972222222</v>
      </c>
      <c r="H2204" s="30"/>
    </row>
    <row r="2205" spans="1:8" x14ac:dyDescent="0.25">
      <c r="A2205" s="30" t="s">
        <v>9576</v>
      </c>
      <c r="B2205" s="30" t="s">
        <v>923</v>
      </c>
      <c r="C2205" s="31" t="s">
        <v>9577</v>
      </c>
      <c r="D2205" s="31">
        <v>8531</v>
      </c>
      <c r="E2205" s="49" t="s">
        <v>2661</v>
      </c>
      <c r="F2205" s="327" t="s">
        <v>2662</v>
      </c>
      <c r="G2205" s="1073">
        <v>45466.30972222222</v>
      </c>
      <c r="H2205" s="30"/>
    </row>
    <row r="2206" spans="1:8" x14ac:dyDescent="0.25">
      <c r="A2206" s="30" t="s">
        <v>9576</v>
      </c>
      <c r="B2206" s="30" t="s">
        <v>923</v>
      </c>
      <c r="C2206" s="31" t="s">
        <v>9577</v>
      </c>
      <c r="D2206" s="31">
        <v>8531</v>
      </c>
      <c r="E2206" s="49" t="s">
        <v>2678</v>
      </c>
      <c r="F2206" s="327" t="s">
        <v>2679</v>
      </c>
      <c r="G2206" s="1073">
        <v>45466.30972222222</v>
      </c>
      <c r="H2206" s="30"/>
    </row>
    <row r="2207" spans="1:8" x14ac:dyDescent="0.25">
      <c r="A2207" s="30" t="s">
        <v>9576</v>
      </c>
      <c r="B2207" s="30" t="s">
        <v>923</v>
      </c>
      <c r="C2207" s="31" t="s">
        <v>9577</v>
      </c>
      <c r="D2207" s="31">
        <v>8531</v>
      </c>
      <c r="E2207" s="49" t="s">
        <v>2695</v>
      </c>
      <c r="F2207" s="327" t="s">
        <v>2696</v>
      </c>
      <c r="G2207" s="1073">
        <v>45466.30972222222</v>
      </c>
      <c r="H2207" s="30"/>
    </row>
    <row r="2208" spans="1:8" x14ac:dyDescent="0.25">
      <c r="A2208" s="30" t="s">
        <v>9576</v>
      </c>
      <c r="B2208" s="30" t="s">
        <v>923</v>
      </c>
      <c r="C2208" s="31" t="s">
        <v>9577</v>
      </c>
      <c r="D2208" s="31">
        <v>8531</v>
      </c>
      <c r="E2208" s="49" t="s">
        <v>2712</v>
      </c>
      <c r="F2208" s="327" t="s">
        <v>2713</v>
      </c>
      <c r="G2208" s="1073">
        <v>45466.30972222222</v>
      </c>
      <c r="H2208" s="30"/>
    </row>
    <row r="2209" spans="1:8" x14ac:dyDescent="0.25">
      <c r="A2209" s="30" t="s">
        <v>9576</v>
      </c>
      <c r="B2209" s="30" t="s">
        <v>923</v>
      </c>
      <c r="C2209" s="31" t="s">
        <v>9577</v>
      </c>
      <c r="D2209" s="31">
        <v>8531</v>
      </c>
      <c r="E2209" s="49" t="s">
        <v>1078</v>
      </c>
      <c r="F2209" s="327" t="s">
        <v>1079</v>
      </c>
      <c r="G2209" s="1073">
        <v>45466.30972222222</v>
      </c>
      <c r="H2209" s="30"/>
    </row>
    <row r="2210" spans="1:8" x14ac:dyDescent="0.25">
      <c r="A2210" s="30" t="s">
        <v>9576</v>
      </c>
      <c r="B2210" s="30" t="s">
        <v>923</v>
      </c>
      <c r="C2210" s="31" t="s">
        <v>9577</v>
      </c>
      <c r="D2210" s="31">
        <v>8531</v>
      </c>
      <c r="E2210" s="49" t="s">
        <v>2729</v>
      </c>
      <c r="F2210" s="327" t="s">
        <v>2730</v>
      </c>
      <c r="G2210" s="1073">
        <v>45466.30972222222</v>
      </c>
      <c r="H2210" s="30"/>
    </row>
    <row r="2211" spans="1:8" x14ac:dyDescent="0.25">
      <c r="A2211" s="30" t="s">
        <v>9576</v>
      </c>
      <c r="B2211" s="30" t="s">
        <v>923</v>
      </c>
      <c r="C2211" s="31" t="s">
        <v>9577</v>
      </c>
      <c r="D2211" s="31">
        <v>8531</v>
      </c>
      <c r="E2211" s="49" t="s">
        <v>2746</v>
      </c>
      <c r="F2211" s="327" t="s">
        <v>2747</v>
      </c>
      <c r="G2211" s="1073">
        <v>45466.30972222222</v>
      </c>
      <c r="H2211" s="30"/>
    </row>
    <row r="2212" spans="1:8" x14ac:dyDescent="0.25">
      <c r="A2212" s="30" t="s">
        <v>9576</v>
      </c>
      <c r="B2212" s="30" t="s">
        <v>923</v>
      </c>
      <c r="C2212" s="31" t="s">
        <v>9577</v>
      </c>
      <c r="D2212" s="31">
        <v>8531</v>
      </c>
      <c r="E2212" s="49" t="s">
        <v>2763</v>
      </c>
      <c r="F2212" s="327" t="s">
        <v>2764</v>
      </c>
      <c r="G2212" s="1073">
        <v>45466.30972222222</v>
      </c>
      <c r="H2212" s="30"/>
    </row>
    <row r="2213" spans="1:8" x14ac:dyDescent="0.25">
      <c r="A2213" s="30" t="s">
        <v>9576</v>
      </c>
      <c r="B2213" s="30" t="s">
        <v>923</v>
      </c>
      <c r="C2213" s="31" t="s">
        <v>9577</v>
      </c>
      <c r="D2213" s="31">
        <v>8531</v>
      </c>
      <c r="E2213" s="49" t="s">
        <v>2780</v>
      </c>
      <c r="F2213" s="327" t="s">
        <v>2781</v>
      </c>
      <c r="G2213" s="1073">
        <v>45466.30972222222</v>
      </c>
      <c r="H2213" s="30"/>
    </row>
    <row r="2214" spans="1:8" x14ac:dyDescent="0.25">
      <c r="A2214" s="30" t="s">
        <v>9576</v>
      </c>
      <c r="B2214" s="30" t="s">
        <v>923</v>
      </c>
      <c r="C2214" s="31" t="s">
        <v>9577</v>
      </c>
      <c r="D2214" s="31">
        <v>8531</v>
      </c>
      <c r="E2214" s="49" t="s">
        <v>2797</v>
      </c>
      <c r="F2214" s="327" t="s">
        <v>2798</v>
      </c>
      <c r="G2214" s="1073">
        <v>45466.30972222222</v>
      </c>
      <c r="H2214" s="30"/>
    </row>
    <row r="2215" spans="1:8" x14ac:dyDescent="0.25">
      <c r="A2215" s="30" t="s">
        <v>9576</v>
      </c>
      <c r="B2215" s="30" t="s">
        <v>923</v>
      </c>
      <c r="C2215" s="31" t="s">
        <v>9577</v>
      </c>
      <c r="D2215" s="31">
        <v>8531</v>
      </c>
      <c r="E2215" s="49" t="s">
        <v>2814</v>
      </c>
      <c r="F2215" s="327" t="s">
        <v>2815</v>
      </c>
      <c r="G2215" s="1073">
        <v>45466.30972222222</v>
      </c>
      <c r="H2215" s="30"/>
    </row>
    <row r="2216" spans="1:8" x14ac:dyDescent="0.25">
      <c r="A2216" s="30" t="s">
        <v>9576</v>
      </c>
      <c r="B2216" s="30" t="s">
        <v>923</v>
      </c>
      <c r="C2216" s="31" t="s">
        <v>9577</v>
      </c>
      <c r="D2216" s="31">
        <v>8531</v>
      </c>
      <c r="E2216" s="49" t="s">
        <v>2831</v>
      </c>
      <c r="F2216" s="327" t="s">
        <v>2832</v>
      </c>
      <c r="G2216" s="1073">
        <v>45466.30972222222</v>
      </c>
      <c r="H2216" s="30"/>
    </row>
    <row r="2217" spans="1:8" x14ac:dyDescent="0.25">
      <c r="A2217" s="30" t="s">
        <v>9576</v>
      </c>
      <c r="B2217" s="30" t="s">
        <v>923</v>
      </c>
      <c r="C2217" s="31" t="s">
        <v>9577</v>
      </c>
      <c r="D2217" s="31">
        <v>8531</v>
      </c>
      <c r="E2217" s="49" t="s">
        <v>2848</v>
      </c>
      <c r="F2217" s="327" t="s">
        <v>2849</v>
      </c>
      <c r="G2217" s="1073">
        <v>45466.30972222222</v>
      </c>
      <c r="H2217" s="30"/>
    </row>
    <row r="2218" spans="1:8" x14ac:dyDescent="0.25">
      <c r="A2218" s="30" t="s">
        <v>9576</v>
      </c>
      <c r="B2218" s="30" t="s">
        <v>923</v>
      </c>
      <c r="C2218" s="31" t="s">
        <v>9577</v>
      </c>
      <c r="D2218" s="31">
        <v>8531</v>
      </c>
      <c r="E2218" s="49" t="s">
        <v>2865</v>
      </c>
      <c r="F2218" s="327" t="s">
        <v>2866</v>
      </c>
      <c r="G2218" s="1073">
        <v>45466.30972222222</v>
      </c>
      <c r="H2218" s="30"/>
    </row>
    <row r="2219" spans="1:8" x14ac:dyDescent="0.25">
      <c r="A2219" s="30" t="s">
        <v>9576</v>
      </c>
      <c r="B2219" s="30" t="s">
        <v>923</v>
      </c>
      <c r="C2219" s="31" t="s">
        <v>9577</v>
      </c>
      <c r="D2219" s="31">
        <v>8531</v>
      </c>
      <c r="E2219" s="49" t="s">
        <v>2882</v>
      </c>
      <c r="F2219" s="327" t="s">
        <v>2883</v>
      </c>
      <c r="G2219" s="1073">
        <v>45466.30972222222</v>
      </c>
      <c r="H2219" s="30"/>
    </row>
    <row r="2220" spans="1:8" x14ac:dyDescent="0.25">
      <c r="A2220" s="30" t="s">
        <v>9576</v>
      </c>
      <c r="B2220" s="30" t="s">
        <v>923</v>
      </c>
      <c r="C2220" s="31" t="s">
        <v>9577</v>
      </c>
      <c r="D2220" s="31">
        <v>8531</v>
      </c>
      <c r="E2220" s="49" t="s">
        <v>1091</v>
      </c>
      <c r="F2220" s="327" t="s">
        <v>1092</v>
      </c>
      <c r="G2220" s="1073">
        <v>45466.30972222222</v>
      </c>
      <c r="H2220" s="30"/>
    </row>
    <row r="2221" spans="1:8" x14ac:dyDescent="0.25">
      <c r="A2221" s="30" t="s">
        <v>9576</v>
      </c>
      <c r="B2221" s="30" t="s">
        <v>923</v>
      </c>
      <c r="C2221" s="31" t="s">
        <v>9577</v>
      </c>
      <c r="D2221" s="31">
        <v>8531</v>
      </c>
      <c r="E2221" s="49" t="s">
        <v>2899</v>
      </c>
      <c r="F2221" s="327" t="s">
        <v>2900</v>
      </c>
      <c r="G2221" s="1073">
        <v>45466.30972222222</v>
      </c>
      <c r="H2221" s="30"/>
    </row>
    <row r="2222" spans="1:8" x14ac:dyDescent="0.25">
      <c r="A2222" s="30" t="s">
        <v>9576</v>
      </c>
      <c r="B2222" s="30" t="s">
        <v>923</v>
      </c>
      <c r="C2222" s="31" t="s">
        <v>9577</v>
      </c>
      <c r="D2222" s="31">
        <v>8531</v>
      </c>
      <c r="E2222" s="49" t="s">
        <v>2916</v>
      </c>
      <c r="F2222" s="327" t="s">
        <v>2917</v>
      </c>
      <c r="G2222" s="1073">
        <v>45466.30972222222</v>
      </c>
      <c r="H2222" s="30"/>
    </row>
    <row r="2223" spans="1:8" x14ac:dyDescent="0.25">
      <c r="A2223" s="30" t="s">
        <v>9576</v>
      </c>
      <c r="B2223" s="30" t="s">
        <v>923</v>
      </c>
      <c r="C2223" s="31" t="s">
        <v>9577</v>
      </c>
      <c r="D2223" s="31">
        <v>8531</v>
      </c>
      <c r="E2223" s="49" t="s">
        <v>2933</v>
      </c>
      <c r="F2223" s="327" t="s">
        <v>2934</v>
      </c>
      <c r="G2223" s="1073">
        <v>45466.30972222222</v>
      </c>
      <c r="H2223" s="30"/>
    </row>
    <row r="2224" spans="1:8" x14ac:dyDescent="0.25">
      <c r="A2224" s="30" t="s">
        <v>9576</v>
      </c>
      <c r="B2224" s="30" t="s">
        <v>923</v>
      </c>
      <c r="C2224" s="31" t="s">
        <v>9577</v>
      </c>
      <c r="D2224" s="31">
        <v>8531</v>
      </c>
      <c r="E2224" s="49" t="s">
        <v>2950</v>
      </c>
      <c r="F2224" s="327" t="s">
        <v>2951</v>
      </c>
      <c r="G2224" s="1073">
        <v>45466.30972222222</v>
      </c>
      <c r="H2224" s="30"/>
    </row>
    <row r="2225" spans="1:8" x14ac:dyDescent="0.25">
      <c r="A2225" s="30" t="s">
        <v>9576</v>
      </c>
      <c r="B2225" s="30" t="s">
        <v>923</v>
      </c>
      <c r="C2225" s="31" t="s">
        <v>9577</v>
      </c>
      <c r="D2225" s="31">
        <v>8531</v>
      </c>
      <c r="E2225" s="49" t="s">
        <v>2967</v>
      </c>
      <c r="F2225" s="327" t="s">
        <v>2968</v>
      </c>
      <c r="G2225" s="1073">
        <v>45466.30972222222</v>
      </c>
      <c r="H2225" s="30"/>
    </row>
    <row r="2226" spans="1:8" x14ac:dyDescent="0.25">
      <c r="A2226" s="30" t="s">
        <v>9576</v>
      </c>
      <c r="B2226" s="30" t="s">
        <v>923</v>
      </c>
      <c r="C2226" s="31" t="s">
        <v>9577</v>
      </c>
      <c r="D2226" s="31">
        <v>8531</v>
      </c>
      <c r="E2226" s="49" t="s">
        <v>2984</v>
      </c>
      <c r="F2226" s="327" t="s">
        <v>2985</v>
      </c>
      <c r="G2226" s="1073">
        <v>45466.30972222222</v>
      </c>
      <c r="H2226" s="30"/>
    </row>
    <row r="2227" spans="1:8" x14ac:dyDescent="0.25">
      <c r="A2227" s="30" t="s">
        <v>9576</v>
      </c>
      <c r="B2227" s="30" t="s">
        <v>923</v>
      </c>
      <c r="C2227" s="31" t="s">
        <v>9577</v>
      </c>
      <c r="D2227" s="31">
        <v>8531</v>
      </c>
      <c r="E2227" s="49" t="s">
        <v>3001</v>
      </c>
      <c r="F2227" s="327" t="s">
        <v>3002</v>
      </c>
      <c r="G2227" s="1073">
        <v>45466.30972222222</v>
      </c>
      <c r="H2227" s="30"/>
    </row>
    <row r="2228" spans="1:8" x14ac:dyDescent="0.25">
      <c r="A2228" s="30" t="s">
        <v>9576</v>
      </c>
      <c r="B2228" s="30" t="s">
        <v>923</v>
      </c>
      <c r="C2228" s="31" t="s">
        <v>9577</v>
      </c>
      <c r="D2228" s="31">
        <v>8531</v>
      </c>
      <c r="E2228" s="49" t="s">
        <v>3018</v>
      </c>
      <c r="F2228" s="327" t="s">
        <v>3019</v>
      </c>
      <c r="G2228" s="1073">
        <v>45466.30972222222</v>
      </c>
      <c r="H2228" s="30"/>
    </row>
    <row r="2229" spans="1:8" x14ac:dyDescent="0.25">
      <c r="A2229" s="30" t="s">
        <v>9576</v>
      </c>
      <c r="B2229" s="30" t="s">
        <v>923</v>
      </c>
      <c r="C2229" s="31" t="s">
        <v>9577</v>
      </c>
      <c r="D2229" s="31">
        <v>8531</v>
      </c>
      <c r="E2229" s="49" t="s">
        <v>3035</v>
      </c>
      <c r="F2229" s="327" t="s">
        <v>3036</v>
      </c>
      <c r="G2229" s="1073">
        <v>45466.30972222222</v>
      </c>
      <c r="H2229" s="30"/>
    </row>
    <row r="2230" spans="1:8" x14ac:dyDescent="0.25">
      <c r="A2230" s="30" t="s">
        <v>9576</v>
      </c>
      <c r="B2230" s="30" t="s">
        <v>923</v>
      </c>
      <c r="C2230" s="31" t="s">
        <v>9577</v>
      </c>
      <c r="D2230" s="31">
        <v>8531</v>
      </c>
      <c r="E2230" s="49" t="s">
        <v>3052</v>
      </c>
      <c r="F2230" s="327" t="s">
        <v>3053</v>
      </c>
      <c r="G2230" s="1073">
        <v>45466.30972222222</v>
      </c>
      <c r="H2230" s="30"/>
    </row>
    <row r="2231" spans="1:8" x14ac:dyDescent="0.25">
      <c r="A2231" s="30" t="s">
        <v>9576</v>
      </c>
      <c r="B2231" s="30" t="s">
        <v>923</v>
      </c>
      <c r="C2231" s="31" t="s">
        <v>9577</v>
      </c>
      <c r="D2231" s="31">
        <v>8531</v>
      </c>
      <c r="E2231" s="49" t="s">
        <v>1104</v>
      </c>
      <c r="F2231" s="327" t="s">
        <v>1105</v>
      </c>
      <c r="G2231" s="1073">
        <v>45466.30972222222</v>
      </c>
      <c r="H2231" s="30"/>
    </row>
    <row r="2232" spans="1:8" x14ac:dyDescent="0.25">
      <c r="A2232" s="30" t="s">
        <v>9576</v>
      </c>
      <c r="B2232" s="30" t="s">
        <v>923</v>
      </c>
      <c r="C2232" s="31" t="s">
        <v>9577</v>
      </c>
      <c r="D2232" s="31">
        <v>8531</v>
      </c>
      <c r="E2232" s="49" t="s">
        <v>3069</v>
      </c>
      <c r="F2232" s="327" t="s">
        <v>3070</v>
      </c>
      <c r="G2232" s="1073">
        <v>45466.30972222222</v>
      </c>
      <c r="H2232" s="30"/>
    </row>
    <row r="2233" spans="1:8" x14ac:dyDescent="0.25">
      <c r="A2233" s="30" t="s">
        <v>9576</v>
      </c>
      <c r="B2233" s="30" t="s">
        <v>923</v>
      </c>
      <c r="C2233" s="31" t="s">
        <v>9577</v>
      </c>
      <c r="D2233" s="31">
        <v>8531</v>
      </c>
      <c r="E2233" s="49" t="s">
        <v>3086</v>
      </c>
      <c r="F2233" s="327" t="s">
        <v>3087</v>
      </c>
      <c r="G2233" s="1073">
        <v>45466.30972222222</v>
      </c>
      <c r="H2233" s="30"/>
    </row>
    <row r="2234" spans="1:8" x14ac:dyDescent="0.25">
      <c r="A2234" s="30" t="s">
        <v>9576</v>
      </c>
      <c r="B2234" s="30" t="s">
        <v>923</v>
      </c>
      <c r="C2234" s="31" t="s">
        <v>9577</v>
      </c>
      <c r="D2234" s="31">
        <v>8531</v>
      </c>
      <c r="E2234" s="49" t="s">
        <v>3103</v>
      </c>
      <c r="F2234" s="327" t="s">
        <v>3104</v>
      </c>
      <c r="G2234" s="1073">
        <v>45466.30972222222</v>
      </c>
      <c r="H2234" s="30"/>
    </row>
    <row r="2235" spans="1:8" x14ac:dyDescent="0.25">
      <c r="A2235" s="30" t="s">
        <v>9576</v>
      </c>
      <c r="B2235" s="30" t="s">
        <v>923</v>
      </c>
      <c r="C2235" s="31" t="s">
        <v>9577</v>
      </c>
      <c r="D2235" s="31">
        <v>8531</v>
      </c>
      <c r="E2235" s="49" t="s">
        <v>3120</v>
      </c>
      <c r="F2235" s="327" t="s">
        <v>3121</v>
      </c>
      <c r="G2235" s="1073">
        <v>45466.30972222222</v>
      </c>
      <c r="H2235" s="30"/>
    </row>
    <row r="2236" spans="1:8" x14ac:dyDescent="0.25">
      <c r="A2236" s="30" t="s">
        <v>9576</v>
      </c>
      <c r="B2236" s="30" t="s">
        <v>923</v>
      </c>
      <c r="C2236" s="31" t="s">
        <v>9577</v>
      </c>
      <c r="D2236" s="31">
        <v>8531</v>
      </c>
      <c r="E2236" s="49" t="s">
        <v>3137</v>
      </c>
      <c r="F2236" s="327" t="s">
        <v>3138</v>
      </c>
      <c r="G2236" s="1073">
        <v>45466.30972222222</v>
      </c>
      <c r="H2236" s="30"/>
    </row>
    <row r="2237" spans="1:8" x14ac:dyDescent="0.25">
      <c r="A2237" s="30" t="s">
        <v>9576</v>
      </c>
      <c r="B2237" s="30" t="s">
        <v>923</v>
      </c>
      <c r="C2237" s="31" t="s">
        <v>9577</v>
      </c>
      <c r="D2237" s="31">
        <v>8531</v>
      </c>
      <c r="E2237" s="49" t="s">
        <v>3154</v>
      </c>
      <c r="F2237" s="327" t="s">
        <v>3155</v>
      </c>
      <c r="G2237" s="1073">
        <v>45466.30972222222</v>
      </c>
      <c r="H2237" s="30"/>
    </row>
    <row r="2238" spans="1:8" x14ac:dyDescent="0.25">
      <c r="A2238" s="30" t="s">
        <v>9576</v>
      </c>
      <c r="B2238" s="30" t="s">
        <v>923</v>
      </c>
      <c r="C2238" s="31" t="s">
        <v>9577</v>
      </c>
      <c r="D2238" s="31">
        <v>8531</v>
      </c>
      <c r="E2238" s="49" t="s">
        <v>3171</v>
      </c>
      <c r="F2238" s="327" t="s">
        <v>3172</v>
      </c>
      <c r="G2238" s="1073">
        <v>45466.30972222222</v>
      </c>
      <c r="H2238" s="30"/>
    </row>
    <row r="2239" spans="1:8" x14ac:dyDescent="0.25">
      <c r="A2239" s="30" t="s">
        <v>9576</v>
      </c>
      <c r="B2239" s="30" t="s">
        <v>923</v>
      </c>
      <c r="C2239" s="31" t="s">
        <v>9577</v>
      </c>
      <c r="D2239" s="31">
        <v>8531</v>
      </c>
      <c r="E2239" s="49" t="s">
        <v>3188</v>
      </c>
      <c r="F2239" s="327" t="s">
        <v>3189</v>
      </c>
      <c r="G2239" s="1073">
        <v>45466.30972222222</v>
      </c>
      <c r="H2239" s="30"/>
    </row>
    <row r="2240" spans="1:8" x14ac:dyDescent="0.25">
      <c r="A2240" s="30" t="s">
        <v>9576</v>
      </c>
      <c r="B2240" s="30" t="s">
        <v>923</v>
      </c>
      <c r="C2240" s="31" t="s">
        <v>9577</v>
      </c>
      <c r="D2240" s="31">
        <v>8531</v>
      </c>
      <c r="E2240" s="49" t="s">
        <v>3205</v>
      </c>
      <c r="F2240" s="327" t="s">
        <v>3206</v>
      </c>
      <c r="G2240" s="1073">
        <v>45466.30972222222</v>
      </c>
      <c r="H2240" s="30"/>
    </row>
    <row r="2241" spans="1:8" x14ac:dyDescent="0.25">
      <c r="A2241" s="30" t="s">
        <v>9576</v>
      </c>
      <c r="B2241" s="30" t="s">
        <v>923</v>
      </c>
      <c r="C2241" s="31" t="s">
        <v>9577</v>
      </c>
      <c r="D2241" s="31">
        <v>8531</v>
      </c>
      <c r="E2241" s="49" t="s">
        <v>3222</v>
      </c>
      <c r="F2241" s="327" t="s">
        <v>3223</v>
      </c>
      <c r="G2241" s="1073">
        <v>45466.30972222222</v>
      </c>
      <c r="H2241" s="30"/>
    </row>
    <row r="2242" spans="1:8" x14ac:dyDescent="0.25">
      <c r="A2242" s="30" t="s">
        <v>9576</v>
      </c>
      <c r="B2242" s="30" t="s">
        <v>923</v>
      </c>
      <c r="C2242" s="31" t="s">
        <v>9577</v>
      </c>
      <c r="D2242" s="31">
        <v>8531</v>
      </c>
      <c r="E2242" s="49" t="s">
        <v>1117</v>
      </c>
      <c r="F2242" s="327" t="s">
        <v>1118</v>
      </c>
      <c r="G2242" s="1073">
        <v>45466.30972222222</v>
      </c>
      <c r="H2242" s="30"/>
    </row>
    <row r="2243" spans="1:8" x14ac:dyDescent="0.25">
      <c r="A2243" s="30" t="s">
        <v>9576</v>
      </c>
      <c r="B2243" s="30" t="s">
        <v>923</v>
      </c>
      <c r="C2243" s="31" t="s">
        <v>9577</v>
      </c>
      <c r="D2243" s="31">
        <v>8531</v>
      </c>
      <c r="E2243" s="49" t="s">
        <v>3239</v>
      </c>
      <c r="F2243" s="327" t="s">
        <v>3240</v>
      </c>
      <c r="G2243" s="1073">
        <v>45466.30972222222</v>
      </c>
      <c r="H2243" s="30"/>
    </row>
    <row r="2244" spans="1:8" x14ac:dyDescent="0.25">
      <c r="A2244" s="30" t="s">
        <v>9576</v>
      </c>
      <c r="B2244" s="30" t="s">
        <v>923</v>
      </c>
      <c r="C2244" s="31" t="s">
        <v>9577</v>
      </c>
      <c r="D2244" s="31">
        <v>8531</v>
      </c>
      <c r="E2244" s="49" t="s">
        <v>3256</v>
      </c>
      <c r="F2244" s="327" t="s">
        <v>3257</v>
      </c>
      <c r="G2244" s="1073">
        <v>45466.30972222222</v>
      </c>
      <c r="H2244" s="30"/>
    </row>
    <row r="2245" spans="1:8" x14ac:dyDescent="0.25">
      <c r="A2245" s="30" t="s">
        <v>9576</v>
      </c>
      <c r="B2245" s="30" t="s">
        <v>923</v>
      </c>
      <c r="C2245" s="31" t="s">
        <v>9577</v>
      </c>
      <c r="D2245" s="31">
        <v>8531</v>
      </c>
      <c r="E2245" s="49" t="s">
        <v>3273</v>
      </c>
      <c r="F2245" s="327" t="s">
        <v>3274</v>
      </c>
      <c r="G2245" s="1073">
        <v>45466.30972222222</v>
      </c>
      <c r="H2245" s="30"/>
    </row>
    <row r="2246" spans="1:8" x14ac:dyDescent="0.25">
      <c r="A2246" s="30" t="s">
        <v>9576</v>
      </c>
      <c r="B2246" s="30" t="s">
        <v>923</v>
      </c>
      <c r="C2246" s="31" t="s">
        <v>9577</v>
      </c>
      <c r="D2246" s="31">
        <v>8531</v>
      </c>
      <c r="E2246" s="49" t="s">
        <v>3290</v>
      </c>
      <c r="F2246" s="327" t="s">
        <v>3291</v>
      </c>
      <c r="G2246" s="1073">
        <v>45466.30972222222</v>
      </c>
      <c r="H2246" s="30"/>
    </row>
    <row r="2247" spans="1:8" x14ac:dyDescent="0.25">
      <c r="A2247" s="30" t="s">
        <v>9576</v>
      </c>
      <c r="B2247" s="30" t="s">
        <v>923</v>
      </c>
      <c r="C2247" s="31" t="s">
        <v>9577</v>
      </c>
      <c r="D2247" s="31">
        <v>8531</v>
      </c>
      <c r="E2247" s="49" t="s">
        <v>3307</v>
      </c>
      <c r="F2247" s="327" t="s">
        <v>3308</v>
      </c>
      <c r="G2247" s="1073">
        <v>45466.30972222222</v>
      </c>
      <c r="H2247" s="30"/>
    </row>
    <row r="2248" spans="1:8" x14ac:dyDescent="0.25">
      <c r="A2248" s="30" t="s">
        <v>9576</v>
      </c>
      <c r="B2248" s="30" t="s">
        <v>923</v>
      </c>
      <c r="C2248" s="31" t="s">
        <v>9577</v>
      </c>
      <c r="D2248" s="31">
        <v>8531</v>
      </c>
      <c r="E2248" s="49" t="s">
        <v>3324</v>
      </c>
      <c r="F2248" s="327" t="s">
        <v>3325</v>
      </c>
      <c r="G2248" s="1073">
        <v>45466.30972222222</v>
      </c>
      <c r="H2248" s="30"/>
    </row>
    <row r="2249" spans="1:8" x14ac:dyDescent="0.25">
      <c r="A2249" s="30" t="s">
        <v>9576</v>
      </c>
      <c r="B2249" s="30" t="s">
        <v>923</v>
      </c>
      <c r="C2249" s="31" t="s">
        <v>9577</v>
      </c>
      <c r="D2249" s="31">
        <v>8531</v>
      </c>
      <c r="E2249" s="49" t="s">
        <v>3341</v>
      </c>
      <c r="F2249" s="327" t="s">
        <v>3342</v>
      </c>
      <c r="G2249" s="1073">
        <v>45466.30972222222</v>
      </c>
      <c r="H2249" s="30"/>
    </row>
    <row r="2250" spans="1:8" x14ac:dyDescent="0.25">
      <c r="A2250" s="30" t="s">
        <v>9576</v>
      </c>
      <c r="B2250" s="30" t="s">
        <v>923</v>
      </c>
      <c r="C2250" s="31" t="s">
        <v>9577</v>
      </c>
      <c r="D2250" s="31">
        <v>8531</v>
      </c>
      <c r="E2250" s="49" t="s">
        <v>3358</v>
      </c>
      <c r="F2250" s="327" t="s">
        <v>3359</v>
      </c>
      <c r="G2250" s="1073">
        <v>45466.30972222222</v>
      </c>
      <c r="H2250" s="30"/>
    </row>
    <row r="2251" spans="1:8" x14ac:dyDescent="0.25">
      <c r="A2251" s="30" t="s">
        <v>9576</v>
      </c>
      <c r="B2251" s="30" t="s">
        <v>923</v>
      </c>
      <c r="C2251" s="31" t="s">
        <v>9577</v>
      </c>
      <c r="D2251" s="31">
        <v>8531</v>
      </c>
      <c r="E2251" s="49" t="s">
        <v>3375</v>
      </c>
      <c r="F2251" s="327" t="s">
        <v>3376</v>
      </c>
      <c r="G2251" s="1073">
        <v>45466.30972222222</v>
      </c>
      <c r="H2251" s="30"/>
    </row>
    <row r="2252" spans="1:8" x14ac:dyDescent="0.25">
      <c r="A2252" s="30" t="s">
        <v>9576</v>
      </c>
      <c r="B2252" s="30" t="s">
        <v>923</v>
      </c>
      <c r="C2252" s="31" t="s">
        <v>9577</v>
      </c>
      <c r="D2252" s="31">
        <v>8531</v>
      </c>
      <c r="E2252" s="49" t="s">
        <v>3392</v>
      </c>
      <c r="F2252" s="327" t="s">
        <v>3393</v>
      </c>
      <c r="G2252" s="1073">
        <v>45466.30972222222</v>
      </c>
      <c r="H2252" s="30"/>
    </row>
    <row r="2253" spans="1:8" x14ac:dyDescent="0.25">
      <c r="A2253" s="30" t="s">
        <v>9576</v>
      </c>
      <c r="B2253" s="30" t="s">
        <v>923</v>
      </c>
      <c r="C2253" s="31" t="s">
        <v>9577</v>
      </c>
      <c r="D2253" s="31">
        <v>8531</v>
      </c>
      <c r="E2253" s="49" t="s">
        <v>1130</v>
      </c>
      <c r="F2253" s="327" t="s">
        <v>1131</v>
      </c>
      <c r="G2253" s="1073">
        <v>45466.30972222222</v>
      </c>
      <c r="H2253" s="30"/>
    </row>
    <row r="2254" spans="1:8" x14ac:dyDescent="0.25">
      <c r="A2254" s="30" t="s">
        <v>9576</v>
      </c>
      <c r="B2254" s="30" t="s">
        <v>923</v>
      </c>
      <c r="C2254" s="31" t="s">
        <v>9577</v>
      </c>
      <c r="D2254" s="31">
        <v>8531</v>
      </c>
      <c r="E2254" s="49" t="s">
        <v>3409</v>
      </c>
      <c r="F2254" s="327" t="s">
        <v>3410</v>
      </c>
      <c r="G2254" s="1073">
        <v>45466.30972222222</v>
      </c>
      <c r="H2254" s="30"/>
    </row>
    <row r="2255" spans="1:8" x14ac:dyDescent="0.25">
      <c r="A2255" s="30" t="s">
        <v>9576</v>
      </c>
      <c r="B2255" s="30" t="s">
        <v>923</v>
      </c>
      <c r="C2255" s="31" t="s">
        <v>9577</v>
      </c>
      <c r="D2255" s="31">
        <v>8531</v>
      </c>
      <c r="E2255" s="49" t="s">
        <v>3426</v>
      </c>
      <c r="F2255" s="327" t="s">
        <v>3427</v>
      </c>
      <c r="G2255" s="1073">
        <v>45466.30972222222</v>
      </c>
      <c r="H2255" s="30"/>
    </row>
    <row r="2256" spans="1:8" x14ac:dyDescent="0.25">
      <c r="A2256" s="30" t="s">
        <v>9576</v>
      </c>
      <c r="B2256" s="30" t="s">
        <v>923</v>
      </c>
      <c r="C2256" s="31" t="s">
        <v>9577</v>
      </c>
      <c r="D2256" s="31">
        <v>8531</v>
      </c>
      <c r="E2256" s="49" t="s">
        <v>3443</v>
      </c>
      <c r="F2256" s="327" t="s">
        <v>3444</v>
      </c>
      <c r="G2256" s="1073">
        <v>45466.30972222222</v>
      </c>
      <c r="H2256" s="30"/>
    </row>
    <row r="2257" spans="1:8" x14ac:dyDescent="0.25">
      <c r="A2257" s="30" t="s">
        <v>9576</v>
      </c>
      <c r="B2257" s="30" t="s">
        <v>923</v>
      </c>
      <c r="C2257" s="31" t="s">
        <v>9577</v>
      </c>
      <c r="D2257" s="31">
        <v>8531</v>
      </c>
      <c r="E2257" s="49" t="s">
        <v>3460</v>
      </c>
      <c r="F2257" s="327" t="s">
        <v>3461</v>
      </c>
      <c r="G2257" s="1073">
        <v>45466.30972222222</v>
      </c>
      <c r="H2257" s="30"/>
    </row>
    <row r="2258" spans="1:8" x14ac:dyDescent="0.25">
      <c r="A2258" s="30" t="s">
        <v>9576</v>
      </c>
      <c r="B2258" s="30" t="s">
        <v>923</v>
      </c>
      <c r="C2258" s="31" t="s">
        <v>9577</v>
      </c>
      <c r="D2258" s="31">
        <v>8531</v>
      </c>
      <c r="E2258" s="49" t="s">
        <v>3477</v>
      </c>
      <c r="F2258" s="327" t="s">
        <v>3478</v>
      </c>
      <c r="G2258" s="1073">
        <v>45466.30972222222</v>
      </c>
      <c r="H2258" s="30"/>
    </row>
    <row r="2259" spans="1:8" x14ac:dyDescent="0.25">
      <c r="A2259" s="30" t="s">
        <v>9576</v>
      </c>
      <c r="B2259" s="30" t="s">
        <v>923</v>
      </c>
      <c r="C2259" s="31" t="s">
        <v>9577</v>
      </c>
      <c r="D2259" s="31">
        <v>8531</v>
      </c>
      <c r="E2259" s="49" t="s">
        <v>3494</v>
      </c>
      <c r="F2259" s="327" t="s">
        <v>3495</v>
      </c>
      <c r="G2259" s="1073">
        <v>45466.30972222222</v>
      </c>
      <c r="H2259" s="30"/>
    </row>
    <row r="2260" spans="1:8" x14ac:dyDescent="0.25">
      <c r="A2260" s="30" t="s">
        <v>9576</v>
      </c>
      <c r="B2260" s="30" t="s">
        <v>923</v>
      </c>
      <c r="C2260" s="31" t="s">
        <v>9577</v>
      </c>
      <c r="D2260" s="31">
        <v>8531</v>
      </c>
      <c r="E2260" s="49" t="s">
        <v>3511</v>
      </c>
      <c r="F2260" s="327" t="s">
        <v>3512</v>
      </c>
      <c r="G2260" s="1073">
        <v>45466.30972222222</v>
      </c>
      <c r="H2260" s="30"/>
    </row>
    <row r="2261" spans="1:8" x14ac:dyDescent="0.25">
      <c r="A2261" s="30" t="s">
        <v>9576</v>
      </c>
      <c r="B2261" s="30" t="s">
        <v>923</v>
      </c>
      <c r="C2261" s="31" t="s">
        <v>9577</v>
      </c>
      <c r="D2261" s="31">
        <v>8531</v>
      </c>
      <c r="E2261" s="49" t="s">
        <v>3528</v>
      </c>
      <c r="F2261" s="327" t="s">
        <v>3529</v>
      </c>
      <c r="G2261" s="1073">
        <v>45466.30972222222</v>
      </c>
      <c r="H2261" s="30"/>
    </row>
    <row r="2262" spans="1:8" x14ac:dyDescent="0.25">
      <c r="A2262" s="30" t="s">
        <v>9576</v>
      </c>
      <c r="B2262" s="30" t="s">
        <v>923</v>
      </c>
      <c r="C2262" s="31" t="s">
        <v>9577</v>
      </c>
      <c r="D2262" s="31">
        <v>8531</v>
      </c>
      <c r="E2262" s="49" t="s">
        <v>3545</v>
      </c>
      <c r="F2262" s="327" t="s">
        <v>3546</v>
      </c>
      <c r="G2262" s="1073">
        <v>45466.30972222222</v>
      </c>
      <c r="H2262" s="30"/>
    </row>
    <row r="2263" spans="1:8" x14ac:dyDescent="0.25">
      <c r="A2263" s="30" t="s">
        <v>9576</v>
      </c>
      <c r="B2263" s="30" t="s">
        <v>923</v>
      </c>
      <c r="C2263" s="31" t="s">
        <v>9577</v>
      </c>
      <c r="D2263" s="31">
        <v>8531</v>
      </c>
      <c r="E2263" s="49" t="s">
        <v>3562</v>
      </c>
      <c r="F2263" s="327" t="s">
        <v>3563</v>
      </c>
      <c r="G2263" s="1073">
        <v>45466.30972222222</v>
      </c>
      <c r="H2263" s="30"/>
    </row>
    <row r="2264" spans="1:8" x14ac:dyDescent="0.25">
      <c r="A2264" s="30" t="s">
        <v>9576</v>
      </c>
      <c r="B2264" s="30" t="s">
        <v>923</v>
      </c>
      <c r="C2264" s="31" t="s">
        <v>9577</v>
      </c>
      <c r="D2264" s="31">
        <v>8531</v>
      </c>
      <c r="E2264" s="49" t="s">
        <v>1143</v>
      </c>
      <c r="F2264" s="327" t="s">
        <v>1144</v>
      </c>
      <c r="G2264" s="1073">
        <v>45466.30972222222</v>
      </c>
      <c r="H2264" s="30"/>
    </row>
    <row r="2265" spans="1:8" x14ac:dyDescent="0.25">
      <c r="A2265" s="30" t="s">
        <v>9576</v>
      </c>
      <c r="B2265" s="30" t="s">
        <v>923</v>
      </c>
      <c r="C2265" s="31" t="s">
        <v>9577</v>
      </c>
      <c r="D2265" s="31">
        <v>8531</v>
      </c>
      <c r="E2265" s="49" t="s">
        <v>3579</v>
      </c>
      <c r="F2265" s="327" t="s">
        <v>3580</v>
      </c>
      <c r="G2265" s="1073">
        <v>45466.30972222222</v>
      </c>
      <c r="H2265" s="30"/>
    </row>
    <row r="2266" spans="1:8" x14ac:dyDescent="0.25">
      <c r="A2266" s="30" t="s">
        <v>9576</v>
      </c>
      <c r="B2266" s="30" t="s">
        <v>923</v>
      </c>
      <c r="C2266" s="31" t="s">
        <v>9577</v>
      </c>
      <c r="D2266" s="31">
        <v>8531</v>
      </c>
      <c r="E2266" s="49" t="s">
        <v>3596</v>
      </c>
      <c r="F2266" s="327" t="s">
        <v>3597</v>
      </c>
      <c r="G2266" s="1073">
        <v>45466.30972222222</v>
      </c>
      <c r="H2266" s="30"/>
    </row>
    <row r="2267" spans="1:8" x14ac:dyDescent="0.25">
      <c r="A2267" s="30" t="s">
        <v>9576</v>
      </c>
      <c r="B2267" s="30" t="s">
        <v>923</v>
      </c>
      <c r="C2267" s="31" t="s">
        <v>9577</v>
      </c>
      <c r="D2267" s="31">
        <v>8531</v>
      </c>
      <c r="E2267" s="49" t="s">
        <v>3613</v>
      </c>
      <c r="F2267" s="327" t="s">
        <v>3614</v>
      </c>
      <c r="G2267" s="1073">
        <v>45466.30972222222</v>
      </c>
      <c r="H2267" s="30"/>
    </row>
    <row r="2268" spans="1:8" x14ac:dyDescent="0.25">
      <c r="A2268" s="30" t="s">
        <v>9576</v>
      </c>
      <c r="B2268" s="30" t="s">
        <v>923</v>
      </c>
      <c r="C2268" s="31" t="s">
        <v>9577</v>
      </c>
      <c r="D2268" s="31">
        <v>8531</v>
      </c>
      <c r="E2268" s="49" t="s">
        <v>3630</v>
      </c>
      <c r="F2268" s="327" t="s">
        <v>3631</v>
      </c>
      <c r="G2268" s="1073">
        <v>45466.30972222222</v>
      </c>
      <c r="H2268" s="30"/>
    </row>
    <row r="2269" spans="1:8" x14ac:dyDescent="0.25">
      <c r="A2269" s="30" t="s">
        <v>9576</v>
      </c>
      <c r="B2269" s="30" t="s">
        <v>923</v>
      </c>
      <c r="C2269" s="31" t="s">
        <v>9577</v>
      </c>
      <c r="D2269" s="31">
        <v>8531</v>
      </c>
      <c r="E2269" s="49" t="s">
        <v>3647</v>
      </c>
      <c r="F2269" s="327" t="s">
        <v>3648</v>
      </c>
      <c r="G2269" s="1073">
        <v>45466.30972222222</v>
      </c>
      <c r="H2269" s="30"/>
    </row>
    <row r="2270" spans="1:8" x14ac:dyDescent="0.25">
      <c r="A2270" s="30" t="s">
        <v>9576</v>
      </c>
      <c r="B2270" s="30" t="s">
        <v>923</v>
      </c>
      <c r="C2270" s="31" t="s">
        <v>9577</v>
      </c>
      <c r="D2270" s="31">
        <v>8531</v>
      </c>
      <c r="E2270" s="49" t="s">
        <v>3664</v>
      </c>
      <c r="F2270" s="327" t="s">
        <v>3665</v>
      </c>
      <c r="G2270" s="1073">
        <v>45466.30972222222</v>
      </c>
      <c r="H2270" s="30"/>
    </row>
    <row r="2271" spans="1:8" x14ac:dyDescent="0.25">
      <c r="A2271" s="30" t="s">
        <v>9576</v>
      </c>
      <c r="B2271" s="30" t="s">
        <v>923</v>
      </c>
      <c r="C2271" s="31" t="s">
        <v>9577</v>
      </c>
      <c r="D2271" s="31">
        <v>8531</v>
      </c>
      <c r="E2271" s="49" t="s">
        <v>3681</v>
      </c>
      <c r="F2271" s="327" t="s">
        <v>3682</v>
      </c>
      <c r="G2271" s="1073">
        <v>45466.30972222222</v>
      </c>
      <c r="H2271" s="30"/>
    </row>
    <row r="2272" spans="1:8" x14ac:dyDescent="0.25">
      <c r="A2272" s="30" t="s">
        <v>9576</v>
      </c>
      <c r="B2272" s="30" t="s">
        <v>923</v>
      </c>
      <c r="C2272" s="31" t="s">
        <v>9577</v>
      </c>
      <c r="D2272" s="31">
        <v>8531</v>
      </c>
      <c r="E2272" s="49" t="s">
        <v>3698</v>
      </c>
      <c r="F2272" s="327" t="s">
        <v>3699</v>
      </c>
      <c r="G2272" s="1073">
        <v>45466.30972222222</v>
      </c>
      <c r="H2272" s="30"/>
    </row>
    <row r="2273" spans="1:8" x14ac:dyDescent="0.25">
      <c r="A2273" s="30" t="s">
        <v>9576</v>
      </c>
      <c r="B2273" s="30" t="s">
        <v>923</v>
      </c>
      <c r="C2273" s="31" t="s">
        <v>9577</v>
      </c>
      <c r="D2273" s="31">
        <v>8531</v>
      </c>
      <c r="E2273" s="49" t="s">
        <v>3715</v>
      </c>
      <c r="F2273" s="327" t="s">
        <v>3716</v>
      </c>
      <c r="G2273" s="1073">
        <v>45466.30972222222</v>
      </c>
      <c r="H2273" s="30"/>
    </row>
    <row r="2274" spans="1:8" x14ac:dyDescent="0.25">
      <c r="A2274" s="30" t="s">
        <v>9576</v>
      </c>
      <c r="B2274" s="30" t="s">
        <v>923</v>
      </c>
      <c r="C2274" s="31" t="s">
        <v>9577</v>
      </c>
      <c r="D2274" s="31">
        <v>8531</v>
      </c>
      <c r="E2274" s="49" t="s">
        <v>3732</v>
      </c>
      <c r="F2274" s="327" t="s">
        <v>3733</v>
      </c>
      <c r="G2274" s="1073">
        <v>45466.30972222222</v>
      </c>
      <c r="H2274" s="30"/>
    </row>
    <row r="2275" spans="1:8" x14ac:dyDescent="0.25">
      <c r="A2275" s="30" t="s">
        <v>9576</v>
      </c>
      <c r="B2275" s="30" t="s">
        <v>923</v>
      </c>
      <c r="C2275" s="31" t="s">
        <v>9577</v>
      </c>
      <c r="D2275" s="31">
        <v>8531</v>
      </c>
      <c r="E2275" s="49" t="s">
        <v>1158</v>
      </c>
      <c r="F2275" s="327" t="s">
        <v>1159</v>
      </c>
      <c r="G2275" s="1073">
        <v>45466.30972222222</v>
      </c>
      <c r="H2275" s="30"/>
    </row>
    <row r="2276" spans="1:8" x14ac:dyDescent="0.25">
      <c r="A2276" s="30" t="s">
        <v>9576</v>
      </c>
      <c r="B2276" s="30" t="s">
        <v>923</v>
      </c>
      <c r="C2276" s="31" t="s">
        <v>9577</v>
      </c>
      <c r="D2276" s="31">
        <v>8531</v>
      </c>
      <c r="E2276" s="49" t="s">
        <v>3749</v>
      </c>
      <c r="F2276" s="327" t="s">
        <v>3750</v>
      </c>
      <c r="G2276" s="1073">
        <v>45466.30972222222</v>
      </c>
      <c r="H2276" s="30"/>
    </row>
    <row r="2277" spans="1:8" x14ac:dyDescent="0.25">
      <c r="A2277" s="30" t="s">
        <v>9576</v>
      </c>
      <c r="B2277" s="30" t="s">
        <v>923</v>
      </c>
      <c r="C2277" s="31" t="s">
        <v>9577</v>
      </c>
      <c r="D2277" s="31">
        <v>8531</v>
      </c>
      <c r="E2277" s="49" t="s">
        <v>3766</v>
      </c>
      <c r="F2277" s="327" t="s">
        <v>3767</v>
      </c>
      <c r="G2277" s="1073">
        <v>45466.30972222222</v>
      </c>
      <c r="H2277" s="30"/>
    </row>
    <row r="2278" spans="1:8" x14ac:dyDescent="0.25">
      <c r="A2278" s="30" t="s">
        <v>9576</v>
      </c>
      <c r="B2278" s="30" t="s">
        <v>923</v>
      </c>
      <c r="C2278" s="31" t="s">
        <v>9577</v>
      </c>
      <c r="D2278" s="31">
        <v>8531</v>
      </c>
      <c r="E2278" s="49" t="s">
        <v>3783</v>
      </c>
      <c r="F2278" s="327" t="s">
        <v>3784</v>
      </c>
      <c r="G2278" s="1073">
        <v>45466.30972222222</v>
      </c>
      <c r="H2278" s="30"/>
    </row>
    <row r="2279" spans="1:8" x14ac:dyDescent="0.25">
      <c r="A2279" s="30" t="s">
        <v>9576</v>
      </c>
      <c r="B2279" s="30" t="s">
        <v>923</v>
      </c>
      <c r="C2279" s="31" t="s">
        <v>9577</v>
      </c>
      <c r="D2279" s="31">
        <v>8531</v>
      </c>
      <c r="E2279" s="49" t="s">
        <v>3800</v>
      </c>
      <c r="F2279" s="327" t="s">
        <v>3801</v>
      </c>
      <c r="G2279" s="1073">
        <v>45466.30972222222</v>
      </c>
      <c r="H2279" s="30"/>
    </row>
    <row r="2280" spans="1:8" x14ac:dyDescent="0.25">
      <c r="A2280" s="30" t="s">
        <v>9576</v>
      </c>
      <c r="B2280" s="30" t="s">
        <v>923</v>
      </c>
      <c r="C2280" s="31" t="s">
        <v>9577</v>
      </c>
      <c r="D2280" s="31">
        <v>8531</v>
      </c>
      <c r="E2280" s="49" t="s">
        <v>3817</v>
      </c>
      <c r="F2280" s="327" t="s">
        <v>3818</v>
      </c>
      <c r="G2280" s="1073">
        <v>45466.30972222222</v>
      </c>
      <c r="H2280" s="30"/>
    </row>
    <row r="2281" spans="1:8" x14ac:dyDescent="0.25">
      <c r="A2281" s="30" t="s">
        <v>9576</v>
      </c>
      <c r="B2281" s="30" t="s">
        <v>923</v>
      </c>
      <c r="C2281" s="31" t="s">
        <v>9577</v>
      </c>
      <c r="D2281" s="31">
        <v>8531</v>
      </c>
      <c r="E2281" s="49" t="s">
        <v>3834</v>
      </c>
      <c r="F2281" s="327" t="s">
        <v>3835</v>
      </c>
      <c r="G2281" s="1073">
        <v>45466.30972222222</v>
      </c>
      <c r="H2281" s="30"/>
    </row>
    <row r="2282" spans="1:8" x14ac:dyDescent="0.25">
      <c r="A2282" s="30" t="s">
        <v>9576</v>
      </c>
      <c r="B2282" s="30" t="s">
        <v>923</v>
      </c>
      <c r="C2282" s="31" t="s">
        <v>9577</v>
      </c>
      <c r="D2282" s="31">
        <v>8531</v>
      </c>
      <c r="E2282" s="49" t="s">
        <v>3851</v>
      </c>
      <c r="F2282" s="327" t="s">
        <v>3852</v>
      </c>
      <c r="G2282" s="1073">
        <v>45466.30972222222</v>
      </c>
      <c r="H2282" s="30"/>
    </row>
    <row r="2283" spans="1:8" x14ac:dyDescent="0.25">
      <c r="A2283" s="30" t="s">
        <v>9576</v>
      </c>
      <c r="B2283" s="30" t="s">
        <v>923</v>
      </c>
      <c r="C2283" s="31" t="s">
        <v>9577</v>
      </c>
      <c r="D2283" s="31">
        <v>8531</v>
      </c>
      <c r="E2283" s="49" t="s">
        <v>3868</v>
      </c>
      <c r="F2283" s="327" t="s">
        <v>3869</v>
      </c>
      <c r="G2283" s="1073">
        <v>45466.30972222222</v>
      </c>
      <c r="H2283" s="30"/>
    </row>
    <row r="2284" spans="1:8" x14ac:dyDescent="0.25">
      <c r="A2284" s="30" t="s">
        <v>9576</v>
      </c>
      <c r="B2284" s="30" t="s">
        <v>923</v>
      </c>
      <c r="C2284" s="31" t="s">
        <v>9577</v>
      </c>
      <c r="D2284" s="31">
        <v>8531</v>
      </c>
      <c r="E2284" s="49" t="s">
        <v>3885</v>
      </c>
      <c r="F2284" s="327" t="s">
        <v>3886</v>
      </c>
      <c r="G2284" s="1073">
        <v>45466.30972222222</v>
      </c>
      <c r="H2284" s="30"/>
    </row>
    <row r="2285" spans="1:8" x14ac:dyDescent="0.25">
      <c r="A2285" s="30" t="s">
        <v>9576</v>
      </c>
      <c r="B2285" s="30" t="s">
        <v>923</v>
      </c>
      <c r="C2285" s="31" t="s">
        <v>9577</v>
      </c>
      <c r="D2285" s="31">
        <v>8531</v>
      </c>
      <c r="E2285" s="49" t="s">
        <v>3902</v>
      </c>
      <c r="F2285" s="327" t="s">
        <v>3903</v>
      </c>
      <c r="G2285" s="1073">
        <v>45466.30972222222</v>
      </c>
      <c r="H2285" s="30"/>
    </row>
    <row r="2286" spans="1:8" x14ac:dyDescent="0.25">
      <c r="A2286" s="30" t="s">
        <v>9576</v>
      </c>
      <c r="B2286" s="30" t="s">
        <v>923</v>
      </c>
      <c r="C2286" s="31" t="s">
        <v>9577</v>
      </c>
      <c r="D2286" s="31">
        <v>8531</v>
      </c>
      <c r="E2286" s="49" t="s">
        <v>1173</v>
      </c>
      <c r="F2286" s="327" t="s">
        <v>1174</v>
      </c>
      <c r="G2286" s="1073">
        <v>45466.30972222222</v>
      </c>
      <c r="H2286" s="30"/>
    </row>
    <row r="2287" spans="1:8" x14ac:dyDescent="0.25">
      <c r="A2287" s="30" t="s">
        <v>9576</v>
      </c>
      <c r="B2287" s="30" t="s">
        <v>923</v>
      </c>
      <c r="C2287" s="31" t="s">
        <v>9577</v>
      </c>
      <c r="D2287" s="31">
        <v>8531</v>
      </c>
      <c r="E2287" s="49" t="s">
        <v>3919</v>
      </c>
      <c r="F2287" s="327" t="s">
        <v>3920</v>
      </c>
      <c r="G2287" s="1073">
        <v>45466.30972222222</v>
      </c>
      <c r="H2287" s="30"/>
    </row>
    <row r="2288" spans="1:8" x14ac:dyDescent="0.25">
      <c r="A2288" s="30" t="s">
        <v>9576</v>
      </c>
      <c r="B2288" s="30" t="s">
        <v>923</v>
      </c>
      <c r="C2288" s="31" t="s">
        <v>9577</v>
      </c>
      <c r="D2288" s="31">
        <v>8531</v>
      </c>
      <c r="E2288" s="49" t="s">
        <v>3936</v>
      </c>
      <c r="F2288" s="327" t="s">
        <v>3937</v>
      </c>
      <c r="G2288" s="1073">
        <v>45466.30972222222</v>
      </c>
      <c r="H2288" s="30"/>
    </row>
    <row r="2289" spans="1:8" x14ac:dyDescent="0.25">
      <c r="A2289" s="30" t="s">
        <v>9576</v>
      </c>
      <c r="B2289" s="30" t="s">
        <v>923</v>
      </c>
      <c r="C2289" s="31" t="s">
        <v>9577</v>
      </c>
      <c r="D2289" s="31">
        <v>8531</v>
      </c>
      <c r="E2289" s="49" t="s">
        <v>3953</v>
      </c>
      <c r="F2289" s="327" t="s">
        <v>3954</v>
      </c>
      <c r="G2289" s="1073">
        <v>45466.30972222222</v>
      </c>
      <c r="H2289" s="30"/>
    </row>
    <row r="2290" spans="1:8" x14ac:dyDescent="0.25">
      <c r="A2290" s="30" t="s">
        <v>9576</v>
      </c>
      <c r="B2290" s="30" t="s">
        <v>923</v>
      </c>
      <c r="C2290" s="31" t="s">
        <v>9577</v>
      </c>
      <c r="D2290" s="31">
        <v>8531</v>
      </c>
      <c r="E2290" s="49" t="s">
        <v>3970</v>
      </c>
      <c r="F2290" s="327" t="s">
        <v>3971</v>
      </c>
      <c r="G2290" s="1073">
        <v>45466.30972222222</v>
      </c>
      <c r="H2290" s="30"/>
    </row>
    <row r="2291" spans="1:8" x14ac:dyDescent="0.25">
      <c r="A2291" s="30" t="s">
        <v>9576</v>
      </c>
      <c r="B2291" s="30" t="s">
        <v>923</v>
      </c>
      <c r="C2291" s="31" t="s">
        <v>9577</v>
      </c>
      <c r="D2291" s="31">
        <v>8531</v>
      </c>
      <c r="E2291" s="49" t="s">
        <v>3987</v>
      </c>
      <c r="F2291" s="327" t="s">
        <v>3988</v>
      </c>
      <c r="G2291" s="1073">
        <v>45466.30972222222</v>
      </c>
      <c r="H2291" s="30"/>
    </row>
    <row r="2292" spans="1:8" x14ac:dyDescent="0.25">
      <c r="A2292" s="30" t="s">
        <v>9576</v>
      </c>
      <c r="B2292" s="30" t="s">
        <v>923</v>
      </c>
      <c r="C2292" s="31" t="s">
        <v>9577</v>
      </c>
      <c r="D2292" s="31">
        <v>8531</v>
      </c>
      <c r="E2292" s="49" t="s">
        <v>4004</v>
      </c>
      <c r="F2292" s="327" t="s">
        <v>4005</v>
      </c>
      <c r="G2292" s="1073">
        <v>45466.30972222222</v>
      </c>
      <c r="H2292" s="30"/>
    </row>
    <row r="2293" spans="1:8" x14ac:dyDescent="0.25">
      <c r="A2293" s="30" t="s">
        <v>9576</v>
      </c>
      <c r="B2293" s="30" t="s">
        <v>923</v>
      </c>
      <c r="C2293" s="31" t="s">
        <v>9577</v>
      </c>
      <c r="D2293" s="31">
        <v>8531</v>
      </c>
      <c r="E2293" s="49" t="s">
        <v>4021</v>
      </c>
      <c r="F2293" s="327" t="s">
        <v>4022</v>
      </c>
      <c r="G2293" s="1073">
        <v>45466.30972222222</v>
      </c>
      <c r="H2293" s="30"/>
    </row>
    <row r="2294" spans="1:8" x14ac:dyDescent="0.25">
      <c r="A2294" s="30" t="s">
        <v>9576</v>
      </c>
      <c r="B2294" s="30" t="s">
        <v>923</v>
      </c>
      <c r="C2294" s="31" t="s">
        <v>9577</v>
      </c>
      <c r="D2294" s="31">
        <v>8531</v>
      </c>
      <c r="E2294" s="49" t="s">
        <v>4038</v>
      </c>
      <c r="F2294" s="327" t="s">
        <v>4039</v>
      </c>
      <c r="G2294" s="1073">
        <v>45466.30972222222</v>
      </c>
      <c r="H2294" s="30"/>
    </row>
    <row r="2295" spans="1:8" x14ac:dyDescent="0.25">
      <c r="A2295" s="30" t="s">
        <v>9576</v>
      </c>
      <c r="B2295" s="30" t="s">
        <v>923</v>
      </c>
      <c r="C2295" s="31" t="s">
        <v>9577</v>
      </c>
      <c r="D2295" s="31">
        <v>8531</v>
      </c>
      <c r="E2295" s="49" t="s">
        <v>4055</v>
      </c>
      <c r="F2295" s="327" t="s">
        <v>4056</v>
      </c>
      <c r="G2295" s="1073">
        <v>45466.30972222222</v>
      </c>
      <c r="H2295" s="30"/>
    </row>
    <row r="2296" spans="1:8" x14ac:dyDescent="0.25">
      <c r="A2296" s="30" t="s">
        <v>9576</v>
      </c>
      <c r="B2296" s="30" t="s">
        <v>923</v>
      </c>
      <c r="C2296" s="31" t="s">
        <v>9577</v>
      </c>
      <c r="D2296" s="31">
        <v>8531</v>
      </c>
      <c r="E2296" s="49" t="s">
        <v>4072</v>
      </c>
      <c r="F2296" s="327" t="s">
        <v>4073</v>
      </c>
      <c r="G2296" s="1073">
        <v>45466.30972222222</v>
      </c>
      <c r="H2296" s="30"/>
    </row>
    <row r="2297" spans="1:8" x14ac:dyDescent="0.25">
      <c r="A2297" s="30" t="s">
        <v>9576</v>
      </c>
      <c r="B2297" s="30" t="s">
        <v>923</v>
      </c>
      <c r="C2297" s="31" t="s">
        <v>9577</v>
      </c>
      <c r="D2297" s="31">
        <v>8531</v>
      </c>
      <c r="E2297" s="49" t="s">
        <v>1188</v>
      </c>
      <c r="F2297" s="327" t="s">
        <v>1189</v>
      </c>
      <c r="G2297" s="1073">
        <v>45466.30972222222</v>
      </c>
      <c r="H2297" s="30"/>
    </row>
    <row r="2298" spans="1:8" x14ac:dyDescent="0.25">
      <c r="A2298" s="30" t="s">
        <v>9576</v>
      </c>
      <c r="B2298" s="30" t="s">
        <v>923</v>
      </c>
      <c r="C2298" s="31" t="s">
        <v>9577</v>
      </c>
      <c r="D2298" s="31">
        <v>8531</v>
      </c>
      <c r="E2298" s="49" t="s">
        <v>4089</v>
      </c>
      <c r="F2298" s="327" t="s">
        <v>4090</v>
      </c>
      <c r="G2298" s="1073">
        <v>45466.30972222222</v>
      </c>
      <c r="H2298" s="30"/>
    </row>
    <row r="2299" spans="1:8" x14ac:dyDescent="0.25">
      <c r="A2299" s="30" t="s">
        <v>9576</v>
      </c>
      <c r="B2299" s="30" t="s">
        <v>923</v>
      </c>
      <c r="C2299" s="31" t="s">
        <v>9577</v>
      </c>
      <c r="D2299" s="31">
        <v>8531</v>
      </c>
      <c r="E2299" s="49" t="s">
        <v>4106</v>
      </c>
      <c r="F2299" s="327" t="s">
        <v>4107</v>
      </c>
      <c r="G2299" s="1073">
        <v>45466.30972222222</v>
      </c>
      <c r="H2299" s="30"/>
    </row>
    <row r="2300" spans="1:8" x14ac:dyDescent="0.25">
      <c r="A2300" s="30" t="s">
        <v>9576</v>
      </c>
      <c r="B2300" s="30" t="s">
        <v>923</v>
      </c>
      <c r="C2300" s="31" t="s">
        <v>9577</v>
      </c>
      <c r="D2300" s="31">
        <v>8531</v>
      </c>
      <c r="E2300" s="49" t="s">
        <v>4123</v>
      </c>
      <c r="F2300" s="327" t="s">
        <v>4124</v>
      </c>
      <c r="G2300" s="1073">
        <v>45466.30972222222</v>
      </c>
      <c r="H2300" s="30"/>
    </row>
    <row r="2301" spans="1:8" x14ac:dyDescent="0.25">
      <c r="A2301" s="30" t="s">
        <v>9576</v>
      </c>
      <c r="B2301" s="30" t="s">
        <v>923</v>
      </c>
      <c r="C2301" s="31" t="s">
        <v>9577</v>
      </c>
      <c r="D2301" s="31">
        <v>8531</v>
      </c>
      <c r="E2301" s="49" t="s">
        <v>4140</v>
      </c>
      <c r="F2301" s="327" t="s">
        <v>4141</v>
      </c>
      <c r="G2301" s="1073">
        <v>45466.30972222222</v>
      </c>
      <c r="H2301" s="30"/>
    </row>
    <row r="2302" spans="1:8" x14ac:dyDescent="0.25">
      <c r="A2302" s="30" t="s">
        <v>9576</v>
      </c>
      <c r="B2302" s="30" t="s">
        <v>923</v>
      </c>
      <c r="C2302" s="31" t="s">
        <v>9577</v>
      </c>
      <c r="D2302" s="31">
        <v>8531</v>
      </c>
      <c r="E2302" s="49" t="s">
        <v>4157</v>
      </c>
      <c r="F2302" s="327" t="s">
        <v>4158</v>
      </c>
      <c r="G2302" s="1073">
        <v>45466.30972222222</v>
      </c>
      <c r="H2302" s="30"/>
    </row>
    <row r="2303" spans="1:8" x14ac:dyDescent="0.25">
      <c r="A2303" s="30" t="s">
        <v>9576</v>
      </c>
      <c r="B2303" s="30" t="s">
        <v>923</v>
      </c>
      <c r="C2303" s="31" t="s">
        <v>9577</v>
      </c>
      <c r="D2303" s="31">
        <v>8531</v>
      </c>
      <c r="E2303" s="49" t="s">
        <v>4174</v>
      </c>
      <c r="F2303" s="327" t="s">
        <v>4175</v>
      </c>
      <c r="G2303" s="1073">
        <v>45466.30972222222</v>
      </c>
      <c r="H2303" s="30"/>
    </row>
    <row r="2304" spans="1:8" x14ac:dyDescent="0.25">
      <c r="A2304" s="30" t="s">
        <v>9576</v>
      </c>
      <c r="B2304" s="30" t="s">
        <v>923</v>
      </c>
      <c r="C2304" s="31" t="s">
        <v>9577</v>
      </c>
      <c r="D2304" s="31">
        <v>8531</v>
      </c>
      <c r="E2304" s="49" t="s">
        <v>4191</v>
      </c>
      <c r="F2304" s="327" t="s">
        <v>4192</v>
      </c>
      <c r="G2304" s="1073">
        <v>45466.30972222222</v>
      </c>
      <c r="H2304" s="30"/>
    </row>
    <row r="2305" spans="1:8" x14ac:dyDescent="0.25">
      <c r="A2305" s="30" t="s">
        <v>9576</v>
      </c>
      <c r="B2305" s="30" t="s">
        <v>923</v>
      </c>
      <c r="C2305" s="31" t="s">
        <v>9577</v>
      </c>
      <c r="D2305" s="31">
        <v>8531</v>
      </c>
      <c r="E2305" s="49" t="s">
        <v>4208</v>
      </c>
      <c r="F2305" s="327" t="s">
        <v>4209</v>
      </c>
      <c r="G2305" s="1073">
        <v>45466.30972222222</v>
      </c>
      <c r="H2305" s="30"/>
    </row>
    <row r="2306" spans="1:8" x14ac:dyDescent="0.25">
      <c r="A2306" s="30" t="s">
        <v>9576</v>
      </c>
      <c r="B2306" s="30" t="s">
        <v>923</v>
      </c>
      <c r="C2306" s="31" t="s">
        <v>9577</v>
      </c>
      <c r="D2306" s="31">
        <v>8531</v>
      </c>
      <c r="E2306" s="49" t="s">
        <v>4225</v>
      </c>
      <c r="F2306" s="327" t="s">
        <v>4226</v>
      </c>
      <c r="G2306" s="1073">
        <v>45466.30972222222</v>
      </c>
      <c r="H2306" s="30"/>
    </row>
    <row r="2307" spans="1:8" x14ac:dyDescent="0.25">
      <c r="A2307" s="30" t="s">
        <v>9576</v>
      </c>
      <c r="B2307" s="30" t="s">
        <v>923</v>
      </c>
      <c r="C2307" s="31" t="s">
        <v>9577</v>
      </c>
      <c r="D2307" s="31">
        <v>8531</v>
      </c>
      <c r="E2307" s="49" t="s">
        <v>4242</v>
      </c>
      <c r="F2307" s="327" t="s">
        <v>4243</v>
      </c>
      <c r="G2307" s="1073">
        <v>45466.30972222222</v>
      </c>
      <c r="H2307" s="30"/>
    </row>
    <row r="2308" spans="1:8" x14ac:dyDescent="0.25">
      <c r="A2308" s="30" t="s">
        <v>9576</v>
      </c>
      <c r="B2308" s="30" t="s">
        <v>923</v>
      </c>
      <c r="C2308" s="31" t="s">
        <v>9577</v>
      </c>
      <c r="D2308" s="31">
        <v>8531</v>
      </c>
      <c r="E2308" s="49" t="s">
        <v>928</v>
      </c>
      <c r="F2308" s="327" t="s">
        <v>929</v>
      </c>
      <c r="G2308" s="1073">
        <v>45466.30972222222</v>
      </c>
      <c r="H2308" s="30"/>
    </row>
    <row r="2309" spans="1:8" x14ac:dyDescent="0.25">
      <c r="A2309" s="30" t="s">
        <v>9576</v>
      </c>
      <c r="B2309" s="30" t="s">
        <v>923</v>
      </c>
      <c r="C2309" s="31" t="s">
        <v>9577</v>
      </c>
      <c r="D2309" s="31">
        <v>8531</v>
      </c>
      <c r="E2309" s="49" t="s">
        <v>1203</v>
      </c>
      <c r="F2309" s="327" t="s">
        <v>1204</v>
      </c>
      <c r="G2309" s="1073">
        <v>45466.30972222222</v>
      </c>
      <c r="H2309" s="30"/>
    </row>
    <row r="2310" spans="1:8" x14ac:dyDescent="0.25">
      <c r="A2310" s="30" t="s">
        <v>9576</v>
      </c>
      <c r="B2310" s="30" t="s">
        <v>923</v>
      </c>
      <c r="C2310" s="31" t="s">
        <v>9577</v>
      </c>
      <c r="D2310" s="31">
        <v>8531</v>
      </c>
      <c r="E2310" s="49" t="s">
        <v>4259</v>
      </c>
      <c r="F2310" s="327" t="s">
        <v>4260</v>
      </c>
      <c r="G2310" s="1073">
        <v>45466.30972222222</v>
      </c>
      <c r="H2310" s="30"/>
    </row>
    <row r="2311" spans="1:8" x14ac:dyDescent="0.25">
      <c r="A2311" s="30" t="s">
        <v>9576</v>
      </c>
      <c r="B2311" s="30" t="s">
        <v>923</v>
      </c>
      <c r="C2311" s="31" t="s">
        <v>9577</v>
      </c>
      <c r="D2311" s="31">
        <v>8531</v>
      </c>
      <c r="E2311" s="49" t="s">
        <v>4276</v>
      </c>
      <c r="F2311" s="327" t="s">
        <v>4277</v>
      </c>
      <c r="G2311" s="1073">
        <v>45466.30972222222</v>
      </c>
      <c r="H2311" s="30"/>
    </row>
    <row r="2312" spans="1:8" x14ac:dyDescent="0.25">
      <c r="A2312" s="30" t="s">
        <v>9576</v>
      </c>
      <c r="B2312" s="30" t="s">
        <v>923</v>
      </c>
      <c r="C2312" s="31" t="s">
        <v>9577</v>
      </c>
      <c r="D2312" s="31">
        <v>8531</v>
      </c>
      <c r="E2312" s="49" t="s">
        <v>4293</v>
      </c>
      <c r="F2312" s="327" t="s">
        <v>4294</v>
      </c>
      <c r="G2312" s="1073">
        <v>45466.30972222222</v>
      </c>
      <c r="H2312" s="30"/>
    </row>
    <row r="2313" spans="1:8" x14ac:dyDescent="0.25">
      <c r="A2313" s="30" t="s">
        <v>9576</v>
      </c>
      <c r="B2313" s="30" t="s">
        <v>923</v>
      </c>
      <c r="C2313" s="31" t="s">
        <v>9577</v>
      </c>
      <c r="D2313" s="31">
        <v>8531</v>
      </c>
      <c r="E2313" s="49" t="s">
        <v>4310</v>
      </c>
      <c r="F2313" s="327" t="s">
        <v>4311</v>
      </c>
      <c r="G2313" s="1073">
        <v>45466.30972222222</v>
      </c>
      <c r="H2313" s="30"/>
    </row>
    <row r="2314" spans="1:8" x14ac:dyDescent="0.25">
      <c r="A2314" s="30" t="s">
        <v>9576</v>
      </c>
      <c r="B2314" s="30" t="s">
        <v>923</v>
      </c>
      <c r="C2314" s="31" t="s">
        <v>9577</v>
      </c>
      <c r="D2314" s="31">
        <v>8531</v>
      </c>
      <c r="E2314" s="49" t="s">
        <v>4327</v>
      </c>
      <c r="F2314" s="327" t="s">
        <v>4328</v>
      </c>
      <c r="G2314" s="1073">
        <v>45466.30972222222</v>
      </c>
      <c r="H2314" s="30"/>
    </row>
    <row r="2315" spans="1:8" x14ac:dyDescent="0.25">
      <c r="A2315" s="30" t="s">
        <v>9576</v>
      </c>
      <c r="B2315" s="30" t="s">
        <v>923</v>
      </c>
      <c r="C2315" s="31" t="s">
        <v>9577</v>
      </c>
      <c r="D2315" s="31">
        <v>8531</v>
      </c>
      <c r="E2315" s="49" t="s">
        <v>4344</v>
      </c>
      <c r="F2315" s="327" t="s">
        <v>4345</v>
      </c>
      <c r="G2315" s="1073">
        <v>45466.30972222222</v>
      </c>
      <c r="H2315" s="30"/>
    </row>
    <row r="2316" spans="1:8" x14ac:dyDescent="0.25">
      <c r="A2316" s="30" t="s">
        <v>9576</v>
      </c>
      <c r="B2316" s="30" t="s">
        <v>923</v>
      </c>
      <c r="C2316" s="31" t="s">
        <v>9577</v>
      </c>
      <c r="D2316" s="31">
        <v>8531</v>
      </c>
      <c r="E2316" s="49" t="s">
        <v>4361</v>
      </c>
      <c r="F2316" s="327" t="s">
        <v>4362</v>
      </c>
      <c r="G2316" s="1073">
        <v>45466.30972222222</v>
      </c>
      <c r="H2316" s="30"/>
    </row>
    <row r="2317" spans="1:8" x14ac:dyDescent="0.25">
      <c r="A2317" s="30" t="s">
        <v>9576</v>
      </c>
      <c r="B2317" s="30" t="s">
        <v>923</v>
      </c>
      <c r="C2317" s="31" t="s">
        <v>9577</v>
      </c>
      <c r="D2317" s="31">
        <v>8531</v>
      </c>
      <c r="E2317" s="49" t="s">
        <v>4378</v>
      </c>
      <c r="F2317" s="327" t="s">
        <v>4379</v>
      </c>
      <c r="G2317" s="1073">
        <v>45466.30972222222</v>
      </c>
      <c r="H2317" s="30"/>
    </row>
    <row r="2318" spans="1:8" x14ac:dyDescent="0.25">
      <c r="A2318" s="30" t="s">
        <v>9576</v>
      </c>
      <c r="B2318" s="30" t="s">
        <v>923</v>
      </c>
      <c r="C2318" s="31" t="s">
        <v>9577</v>
      </c>
      <c r="D2318" s="31">
        <v>8531</v>
      </c>
      <c r="E2318" s="49" t="s">
        <v>4395</v>
      </c>
      <c r="F2318" s="327" t="s">
        <v>4396</v>
      </c>
      <c r="G2318" s="1073">
        <v>45466.30972222222</v>
      </c>
      <c r="H2318" s="30"/>
    </row>
    <row r="2319" spans="1:8" x14ac:dyDescent="0.25">
      <c r="A2319" s="30" t="s">
        <v>9576</v>
      </c>
      <c r="B2319" s="30" t="s">
        <v>923</v>
      </c>
      <c r="C2319" s="31" t="s">
        <v>9577</v>
      </c>
      <c r="D2319" s="31">
        <v>8531</v>
      </c>
      <c r="E2319" s="49" t="s">
        <v>4412</v>
      </c>
      <c r="F2319" s="327" t="s">
        <v>4413</v>
      </c>
      <c r="G2319" s="1073">
        <v>45466.30972222222</v>
      </c>
      <c r="H2319" s="30"/>
    </row>
    <row r="2320" spans="1:8" x14ac:dyDescent="0.25">
      <c r="A2320" s="30" t="s">
        <v>9576</v>
      </c>
      <c r="B2320" s="30" t="s">
        <v>923</v>
      </c>
      <c r="C2320" s="31" t="s">
        <v>9577</v>
      </c>
      <c r="D2320" s="31">
        <v>8531</v>
      </c>
      <c r="E2320" s="49" t="s">
        <v>1218</v>
      </c>
      <c r="F2320" s="327" t="s">
        <v>1219</v>
      </c>
      <c r="G2320" s="1073">
        <v>45466.30972222222</v>
      </c>
      <c r="H2320" s="30"/>
    </row>
    <row r="2321" spans="1:8" x14ac:dyDescent="0.25">
      <c r="A2321" s="30" t="s">
        <v>9576</v>
      </c>
      <c r="B2321" s="30" t="s">
        <v>923</v>
      </c>
      <c r="C2321" s="31" t="s">
        <v>9577</v>
      </c>
      <c r="D2321" s="31">
        <v>8531</v>
      </c>
      <c r="E2321" s="49" t="s">
        <v>4429</v>
      </c>
      <c r="F2321" s="327" t="s">
        <v>4430</v>
      </c>
      <c r="G2321" s="1073">
        <v>45466.30972222222</v>
      </c>
      <c r="H2321" s="30"/>
    </row>
    <row r="2322" spans="1:8" x14ac:dyDescent="0.25">
      <c r="A2322" s="30" t="s">
        <v>9576</v>
      </c>
      <c r="B2322" s="30" t="s">
        <v>923</v>
      </c>
      <c r="C2322" s="31" t="s">
        <v>9577</v>
      </c>
      <c r="D2322" s="31">
        <v>8531</v>
      </c>
      <c r="E2322" s="49" t="s">
        <v>4446</v>
      </c>
      <c r="F2322" s="327" t="s">
        <v>4447</v>
      </c>
      <c r="G2322" s="1073">
        <v>45466.30972222222</v>
      </c>
      <c r="H2322" s="30"/>
    </row>
    <row r="2323" spans="1:8" x14ac:dyDescent="0.25">
      <c r="A2323" s="30" t="s">
        <v>9576</v>
      </c>
      <c r="B2323" s="30" t="s">
        <v>923</v>
      </c>
      <c r="C2323" s="31" t="s">
        <v>9577</v>
      </c>
      <c r="D2323" s="31">
        <v>8531</v>
      </c>
      <c r="E2323" s="49" t="s">
        <v>4463</v>
      </c>
      <c r="F2323" s="327" t="s">
        <v>4464</v>
      </c>
      <c r="G2323" s="1073">
        <v>45466.30972222222</v>
      </c>
      <c r="H2323" s="30"/>
    </row>
    <row r="2324" spans="1:8" x14ac:dyDescent="0.25">
      <c r="A2324" s="30" t="s">
        <v>9576</v>
      </c>
      <c r="B2324" s="30" t="s">
        <v>923</v>
      </c>
      <c r="C2324" s="31" t="s">
        <v>9577</v>
      </c>
      <c r="D2324" s="31">
        <v>8531</v>
      </c>
      <c r="E2324" s="49" t="s">
        <v>4480</v>
      </c>
      <c r="F2324" s="327" t="s">
        <v>4481</v>
      </c>
      <c r="G2324" s="1073">
        <v>45466.30972222222</v>
      </c>
      <c r="H2324" s="30"/>
    </row>
    <row r="2325" spans="1:8" x14ac:dyDescent="0.25">
      <c r="A2325" s="30" t="s">
        <v>9576</v>
      </c>
      <c r="B2325" s="30" t="s">
        <v>923</v>
      </c>
      <c r="C2325" s="31" t="s">
        <v>9577</v>
      </c>
      <c r="D2325" s="31">
        <v>8531</v>
      </c>
      <c r="E2325" s="49" t="s">
        <v>4497</v>
      </c>
      <c r="F2325" s="327" t="s">
        <v>4498</v>
      </c>
      <c r="G2325" s="1073">
        <v>45466.30972222222</v>
      </c>
      <c r="H2325" s="30"/>
    </row>
    <row r="2326" spans="1:8" x14ac:dyDescent="0.25">
      <c r="A2326" s="30" t="s">
        <v>9576</v>
      </c>
      <c r="B2326" s="30" t="s">
        <v>923</v>
      </c>
      <c r="C2326" s="31" t="s">
        <v>9577</v>
      </c>
      <c r="D2326" s="31">
        <v>8531</v>
      </c>
      <c r="E2326" s="49" t="s">
        <v>4514</v>
      </c>
      <c r="F2326" s="327" t="s">
        <v>4515</v>
      </c>
      <c r="G2326" s="1073">
        <v>45466.30972222222</v>
      </c>
      <c r="H2326" s="30"/>
    </row>
    <row r="2327" spans="1:8" x14ac:dyDescent="0.25">
      <c r="A2327" s="30" t="s">
        <v>9576</v>
      </c>
      <c r="B2327" s="30" t="s">
        <v>923</v>
      </c>
      <c r="C2327" s="31" t="s">
        <v>9577</v>
      </c>
      <c r="D2327" s="31">
        <v>8531</v>
      </c>
      <c r="E2327" s="49" t="s">
        <v>4531</v>
      </c>
      <c r="F2327" s="327" t="s">
        <v>4532</v>
      </c>
      <c r="G2327" s="1073">
        <v>45466.30972222222</v>
      </c>
      <c r="H2327" s="30"/>
    </row>
    <row r="2328" spans="1:8" x14ac:dyDescent="0.25">
      <c r="A2328" s="30" t="s">
        <v>9576</v>
      </c>
      <c r="B2328" s="30" t="s">
        <v>923</v>
      </c>
      <c r="C2328" s="31" t="s">
        <v>9577</v>
      </c>
      <c r="D2328" s="31">
        <v>8531</v>
      </c>
      <c r="E2328" s="49" t="s">
        <v>4548</v>
      </c>
      <c r="F2328" s="327" t="s">
        <v>4549</v>
      </c>
      <c r="G2328" s="1073">
        <v>45466.30972222222</v>
      </c>
      <c r="H2328" s="30"/>
    </row>
    <row r="2329" spans="1:8" x14ac:dyDescent="0.25">
      <c r="A2329" s="30" t="s">
        <v>9576</v>
      </c>
      <c r="B2329" s="30" t="s">
        <v>923</v>
      </c>
      <c r="C2329" s="31" t="s">
        <v>9577</v>
      </c>
      <c r="D2329" s="31">
        <v>8531</v>
      </c>
      <c r="E2329" s="49" t="s">
        <v>4565</v>
      </c>
      <c r="F2329" s="327" t="s">
        <v>4566</v>
      </c>
      <c r="G2329" s="1073">
        <v>45466.30972222222</v>
      </c>
      <c r="H2329" s="30"/>
    </row>
    <row r="2330" spans="1:8" x14ac:dyDescent="0.25">
      <c r="A2330" s="30" t="s">
        <v>9576</v>
      </c>
      <c r="B2330" s="30" t="s">
        <v>923</v>
      </c>
      <c r="C2330" s="31" t="s">
        <v>9577</v>
      </c>
      <c r="D2330" s="31">
        <v>8531</v>
      </c>
      <c r="E2330" s="49" t="s">
        <v>4582</v>
      </c>
      <c r="F2330" s="327" t="s">
        <v>4583</v>
      </c>
      <c r="G2330" s="1073">
        <v>45466.30972222222</v>
      </c>
      <c r="H2330" s="30"/>
    </row>
    <row r="2331" spans="1:8" x14ac:dyDescent="0.25">
      <c r="A2331" s="30" t="s">
        <v>9576</v>
      </c>
      <c r="B2331" s="30" t="s">
        <v>923</v>
      </c>
      <c r="C2331" s="31" t="s">
        <v>9577</v>
      </c>
      <c r="D2331" s="31">
        <v>8531</v>
      </c>
      <c r="E2331" s="49" t="s">
        <v>1235</v>
      </c>
      <c r="F2331" s="327" t="s">
        <v>1236</v>
      </c>
      <c r="G2331" s="1073">
        <v>45466.30972222222</v>
      </c>
      <c r="H2331" s="30"/>
    </row>
    <row r="2332" spans="1:8" x14ac:dyDescent="0.25">
      <c r="A2332" s="30" t="s">
        <v>9576</v>
      </c>
      <c r="B2332" s="30" t="s">
        <v>923</v>
      </c>
      <c r="C2332" s="31" t="s">
        <v>9577</v>
      </c>
      <c r="D2332" s="31">
        <v>8531</v>
      </c>
      <c r="E2332" s="49" t="s">
        <v>4599</v>
      </c>
      <c r="F2332" s="327" t="s">
        <v>4600</v>
      </c>
      <c r="G2332" s="1073">
        <v>45466.30972222222</v>
      </c>
      <c r="H2332" s="30"/>
    </row>
    <row r="2333" spans="1:8" x14ac:dyDescent="0.25">
      <c r="A2333" s="30" t="s">
        <v>9576</v>
      </c>
      <c r="B2333" s="30" t="s">
        <v>923</v>
      </c>
      <c r="C2333" s="31" t="s">
        <v>9577</v>
      </c>
      <c r="D2333" s="31">
        <v>8531</v>
      </c>
      <c r="E2333" s="49" t="s">
        <v>4616</v>
      </c>
      <c r="F2333" s="327" t="s">
        <v>4617</v>
      </c>
      <c r="G2333" s="1073">
        <v>45466.30972222222</v>
      </c>
      <c r="H2333" s="30"/>
    </row>
    <row r="2334" spans="1:8" x14ac:dyDescent="0.25">
      <c r="A2334" s="30" t="s">
        <v>9576</v>
      </c>
      <c r="B2334" s="30" t="s">
        <v>923</v>
      </c>
      <c r="C2334" s="31" t="s">
        <v>9577</v>
      </c>
      <c r="D2334" s="31">
        <v>8531</v>
      </c>
      <c r="E2334" s="49" t="s">
        <v>4633</v>
      </c>
      <c r="F2334" s="327" t="s">
        <v>4634</v>
      </c>
      <c r="G2334" s="1073">
        <v>45466.30972222222</v>
      </c>
      <c r="H2334" s="30"/>
    </row>
    <row r="2335" spans="1:8" x14ac:dyDescent="0.25">
      <c r="A2335" s="30" t="s">
        <v>9576</v>
      </c>
      <c r="B2335" s="30" t="s">
        <v>923</v>
      </c>
      <c r="C2335" s="31" t="s">
        <v>9577</v>
      </c>
      <c r="D2335" s="31">
        <v>8531</v>
      </c>
      <c r="E2335" s="49" t="s">
        <v>4650</v>
      </c>
      <c r="F2335" s="327" t="s">
        <v>4651</v>
      </c>
      <c r="G2335" s="1073">
        <v>45466.30972222222</v>
      </c>
      <c r="H2335" s="30"/>
    </row>
    <row r="2336" spans="1:8" x14ac:dyDescent="0.25">
      <c r="A2336" s="30" t="s">
        <v>9576</v>
      </c>
      <c r="B2336" s="30" t="s">
        <v>923</v>
      </c>
      <c r="C2336" s="31" t="s">
        <v>9577</v>
      </c>
      <c r="D2336" s="31">
        <v>8531</v>
      </c>
      <c r="E2336" s="49" t="s">
        <v>4667</v>
      </c>
      <c r="F2336" s="327" t="s">
        <v>4668</v>
      </c>
      <c r="G2336" s="1073">
        <v>45466.30972222222</v>
      </c>
      <c r="H2336" s="30"/>
    </row>
    <row r="2337" spans="1:8" x14ac:dyDescent="0.25">
      <c r="A2337" s="30" t="s">
        <v>9576</v>
      </c>
      <c r="B2337" s="30" t="s">
        <v>923</v>
      </c>
      <c r="C2337" s="31" t="s">
        <v>9577</v>
      </c>
      <c r="D2337" s="31">
        <v>8531</v>
      </c>
      <c r="E2337" s="49" t="s">
        <v>4684</v>
      </c>
      <c r="F2337" s="327" t="s">
        <v>4685</v>
      </c>
      <c r="G2337" s="1073">
        <v>45466.30972222222</v>
      </c>
      <c r="H2337" s="30"/>
    </row>
    <row r="2338" spans="1:8" x14ac:dyDescent="0.25">
      <c r="A2338" s="30" t="s">
        <v>9576</v>
      </c>
      <c r="B2338" s="30" t="s">
        <v>923</v>
      </c>
      <c r="C2338" s="31" t="s">
        <v>9577</v>
      </c>
      <c r="D2338" s="31">
        <v>8531</v>
      </c>
      <c r="E2338" s="49" t="s">
        <v>4701</v>
      </c>
      <c r="F2338" s="327" t="s">
        <v>4702</v>
      </c>
      <c r="G2338" s="1073">
        <v>45466.30972222222</v>
      </c>
      <c r="H2338" s="30"/>
    </row>
    <row r="2339" spans="1:8" x14ac:dyDescent="0.25">
      <c r="A2339" s="30" t="s">
        <v>9576</v>
      </c>
      <c r="B2339" s="30" t="s">
        <v>923</v>
      </c>
      <c r="C2339" s="31" t="s">
        <v>9577</v>
      </c>
      <c r="D2339" s="31">
        <v>8531</v>
      </c>
      <c r="E2339" s="49" t="s">
        <v>4718</v>
      </c>
      <c r="F2339" s="327" t="s">
        <v>4719</v>
      </c>
      <c r="G2339" s="1073">
        <v>45466.30972222222</v>
      </c>
      <c r="H2339" s="30"/>
    </row>
    <row r="2340" spans="1:8" x14ac:dyDescent="0.25">
      <c r="A2340" s="30" t="s">
        <v>9576</v>
      </c>
      <c r="B2340" s="30" t="s">
        <v>923</v>
      </c>
      <c r="C2340" s="31" t="s">
        <v>9577</v>
      </c>
      <c r="D2340" s="31">
        <v>8531</v>
      </c>
      <c r="E2340" s="49" t="s">
        <v>4735</v>
      </c>
      <c r="F2340" s="327" t="s">
        <v>4736</v>
      </c>
      <c r="G2340" s="1073">
        <v>45466.30972222222</v>
      </c>
      <c r="H2340" s="30"/>
    </row>
    <row r="2341" spans="1:8" x14ac:dyDescent="0.25">
      <c r="A2341" s="30" t="s">
        <v>9576</v>
      </c>
      <c r="B2341" s="30" t="s">
        <v>923</v>
      </c>
      <c r="C2341" s="31" t="s">
        <v>9577</v>
      </c>
      <c r="D2341" s="31">
        <v>8531</v>
      </c>
      <c r="E2341" s="49" t="s">
        <v>4752</v>
      </c>
      <c r="F2341" s="327" t="s">
        <v>4753</v>
      </c>
      <c r="G2341" s="1073">
        <v>45466.30972222222</v>
      </c>
      <c r="H2341" s="30"/>
    </row>
    <row r="2342" spans="1:8" x14ac:dyDescent="0.25">
      <c r="A2342" s="30" t="s">
        <v>9576</v>
      </c>
      <c r="B2342" s="30" t="s">
        <v>923</v>
      </c>
      <c r="C2342" s="31" t="s">
        <v>9577</v>
      </c>
      <c r="D2342" s="31">
        <v>8531</v>
      </c>
      <c r="E2342" s="49" t="s">
        <v>1252</v>
      </c>
      <c r="F2342" s="327" t="s">
        <v>1253</v>
      </c>
      <c r="G2342" s="1073">
        <v>45466.30972222222</v>
      </c>
      <c r="H2342" s="30"/>
    </row>
    <row r="2343" spans="1:8" x14ac:dyDescent="0.25">
      <c r="A2343" s="30" t="s">
        <v>9576</v>
      </c>
      <c r="B2343" s="30" t="s">
        <v>923</v>
      </c>
      <c r="C2343" s="31" t="s">
        <v>9577</v>
      </c>
      <c r="D2343" s="31">
        <v>8531</v>
      </c>
      <c r="E2343" s="49" t="s">
        <v>4769</v>
      </c>
      <c r="F2343" s="327" t="s">
        <v>4770</v>
      </c>
      <c r="G2343" s="1073">
        <v>45466.30972222222</v>
      </c>
      <c r="H2343" s="30"/>
    </row>
    <row r="2344" spans="1:8" x14ac:dyDescent="0.25">
      <c r="A2344" s="30" t="s">
        <v>9576</v>
      </c>
      <c r="B2344" s="30" t="s">
        <v>923</v>
      </c>
      <c r="C2344" s="31" t="s">
        <v>9577</v>
      </c>
      <c r="D2344" s="31">
        <v>8531</v>
      </c>
      <c r="E2344" s="49" t="s">
        <v>4786</v>
      </c>
      <c r="F2344" s="327" t="s">
        <v>4787</v>
      </c>
      <c r="G2344" s="1073">
        <v>45466.30972222222</v>
      </c>
      <c r="H2344" s="30"/>
    </row>
    <row r="2345" spans="1:8" x14ac:dyDescent="0.25">
      <c r="A2345" s="30" t="s">
        <v>9576</v>
      </c>
      <c r="B2345" s="30" t="s">
        <v>923</v>
      </c>
      <c r="C2345" s="31" t="s">
        <v>9577</v>
      </c>
      <c r="D2345" s="31">
        <v>8531</v>
      </c>
      <c r="E2345" s="49" t="s">
        <v>4803</v>
      </c>
      <c r="F2345" s="327" t="s">
        <v>4804</v>
      </c>
      <c r="G2345" s="1073">
        <v>45466.30972222222</v>
      </c>
      <c r="H2345" s="30"/>
    </row>
    <row r="2346" spans="1:8" x14ac:dyDescent="0.25">
      <c r="A2346" s="30" t="s">
        <v>9576</v>
      </c>
      <c r="B2346" s="30" t="s">
        <v>923</v>
      </c>
      <c r="C2346" s="31" t="s">
        <v>9577</v>
      </c>
      <c r="D2346" s="31">
        <v>8531</v>
      </c>
      <c r="E2346" s="49" t="s">
        <v>4820</v>
      </c>
      <c r="F2346" s="327" t="s">
        <v>4821</v>
      </c>
      <c r="G2346" s="1073">
        <v>45466.30972222222</v>
      </c>
      <c r="H2346" s="30"/>
    </row>
    <row r="2347" spans="1:8" x14ac:dyDescent="0.25">
      <c r="A2347" s="30" t="s">
        <v>9576</v>
      </c>
      <c r="B2347" s="30" t="s">
        <v>923</v>
      </c>
      <c r="C2347" s="31" t="s">
        <v>9577</v>
      </c>
      <c r="D2347" s="31">
        <v>8531</v>
      </c>
      <c r="E2347" s="49" t="s">
        <v>4837</v>
      </c>
      <c r="F2347" s="327" t="s">
        <v>4838</v>
      </c>
      <c r="G2347" s="1073">
        <v>45466.30972222222</v>
      </c>
      <c r="H2347" s="30"/>
    </row>
    <row r="2348" spans="1:8" x14ac:dyDescent="0.25">
      <c r="A2348" s="30" t="s">
        <v>9576</v>
      </c>
      <c r="B2348" s="30" t="s">
        <v>923</v>
      </c>
      <c r="C2348" s="31" t="s">
        <v>9577</v>
      </c>
      <c r="D2348" s="31">
        <v>8531</v>
      </c>
      <c r="E2348" s="49" t="s">
        <v>4854</v>
      </c>
      <c r="F2348" s="327" t="s">
        <v>4855</v>
      </c>
      <c r="G2348" s="1073">
        <v>45466.30972222222</v>
      </c>
      <c r="H2348" s="30"/>
    </row>
    <row r="2349" spans="1:8" x14ac:dyDescent="0.25">
      <c r="A2349" s="30" t="s">
        <v>9576</v>
      </c>
      <c r="B2349" s="30" t="s">
        <v>923</v>
      </c>
      <c r="C2349" s="31" t="s">
        <v>9577</v>
      </c>
      <c r="D2349" s="31">
        <v>8531</v>
      </c>
      <c r="E2349" s="49" t="s">
        <v>4871</v>
      </c>
      <c r="F2349" s="327" t="s">
        <v>4872</v>
      </c>
      <c r="G2349" s="1073">
        <v>45466.30972222222</v>
      </c>
      <c r="H2349" s="30"/>
    </row>
    <row r="2350" spans="1:8" x14ac:dyDescent="0.25">
      <c r="A2350" s="30" t="s">
        <v>9576</v>
      </c>
      <c r="B2350" s="30" t="s">
        <v>923</v>
      </c>
      <c r="C2350" s="31" t="s">
        <v>9577</v>
      </c>
      <c r="D2350" s="31">
        <v>8531</v>
      </c>
      <c r="E2350" s="49" t="s">
        <v>4888</v>
      </c>
      <c r="F2350" s="327" t="s">
        <v>4889</v>
      </c>
      <c r="G2350" s="1073">
        <v>45466.30972222222</v>
      </c>
      <c r="H2350" s="30"/>
    </row>
    <row r="2351" spans="1:8" x14ac:dyDescent="0.25">
      <c r="A2351" s="30" t="s">
        <v>9576</v>
      </c>
      <c r="B2351" s="30" t="s">
        <v>923</v>
      </c>
      <c r="C2351" s="31" t="s">
        <v>9577</v>
      </c>
      <c r="D2351" s="31">
        <v>8531</v>
      </c>
      <c r="E2351" s="49" t="s">
        <v>4905</v>
      </c>
      <c r="F2351" s="327" t="s">
        <v>4906</v>
      </c>
      <c r="G2351" s="1073">
        <v>45466.30972222222</v>
      </c>
      <c r="H2351" s="30"/>
    </row>
    <row r="2352" spans="1:8" x14ac:dyDescent="0.25">
      <c r="A2352" s="30" t="s">
        <v>9576</v>
      </c>
      <c r="B2352" s="30" t="s">
        <v>923</v>
      </c>
      <c r="C2352" s="31" t="s">
        <v>9577</v>
      </c>
      <c r="D2352" s="31">
        <v>8531</v>
      </c>
      <c r="E2352" s="49" t="s">
        <v>4922</v>
      </c>
      <c r="F2352" s="327" t="s">
        <v>4923</v>
      </c>
      <c r="G2352" s="1073">
        <v>45466.30972222222</v>
      </c>
      <c r="H2352" s="30"/>
    </row>
    <row r="2353" spans="1:8" x14ac:dyDescent="0.25">
      <c r="A2353" s="30" t="s">
        <v>9576</v>
      </c>
      <c r="B2353" s="30" t="s">
        <v>923</v>
      </c>
      <c r="C2353" s="31" t="s">
        <v>9577</v>
      </c>
      <c r="D2353" s="31">
        <v>8531</v>
      </c>
      <c r="E2353" s="49" t="s">
        <v>1269</v>
      </c>
      <c r="F2353" s="327" t="s">
        <v>1270</v>
      </c>
      <c r="G2353" s="1073">
        <v>45466.30972222222</v>
      </c>
      <c r="H2353" s="30"/>
    </row>
    <row r="2354" spans="1:8" x14ac:dyDescent="0.25">
      <c r="A2354" s="30" t="s">
        <v>9576</v>
      </c>
      <c r="B2354" s="30" t="s">
        <v>923</v>
      </c>
      <c r="C2354" s="31" t="s">
        <v>9577</v>
      </c>
      <c r="D2354" s="31">
        <v>8531</v>
      </c>
      <c r="E2354" s="49" t="s">
        <v>4939</v>
      </c>
      <c r="F2354" s="327" t="s">
        <v>4940</v>
      </c>
      <c r="G2354" s="1073">
        <v>45466.30972222222</v>
      </c>
      <c r="H2354" s="30"/>
    </row>
    <row r="2355" spans="1:8" x14ac:dyDescent="0.25">
      <c r="A2355" s="30" t="s">
        <v>9576</v>
      </c>
      <c r="B2355" s="30" t="s">
        <v>923</v>
      </c>
      <c r="C2355" s="31" t="s">
        <v>9577</v>
      </c>
      <c r="D2355" s="31">
        <v>8531</v>
      </c>
      <c r="E2355" s="49" t="s">
        <v>4956</v>
      </c>
      <c r="F2355" s="327" t="s">
        <v>4957</v>
      </c>
      <c r="G2355" s="1073">
        <v>45466.30972222222</v>
      </c>
      <c r="H2355" s="30"/>
    </row>
    <row r="2356" spans="1:8" x14ac:dyDescent="0.25">
      <c r="A2356" s="30" t="s">
        <v>9576</v>
      </c>
      <c r="B2356" s="30" t="s">
        <v>923</v>
      </c>
      <c r="C2356" s="31" t="s">
        <v>9577</v>
      </c>
      <c r="D2356" s="31">
        <v>8531</v>
      </c>
      <c r="E2356" s="49" t="s">
        <v>4973</v>
      </c>
      <c r="F2356" s="327" t="s">
        <v>4974</v>
      </c>
      <c r="G2356" s="1073">
        <v>45466.30972222222</v>
      </c>
      <c r="H2356" s="30"/>
    </row>
    <row r="2357" spans="1:8" x14ac:dyDescent="0.25">
      <c r="A2357" s="30" t="s">
        <v>9576</v>
      </c>
      <c r="B2357" s="30" t="s">
        <v>923</v>
      </c>
      <c r="C2357" s="31" t="s">
        <v>9577</v>
      </c>
      <c r="D2357" s="31">
        <v>8531</v>
      </c>
      <c r="E2357" s="49" t="s">
        <v>4990</v>
      </c>
      <c r="F2357" s="327" t="s">
        <v>4991</v>
      </c>
      <c r="G2357" s="1073">
        <v>45466.30972222222</v>
      </c>
      <c r="H2357" s="30"/>
    </row>
    <row r="2358" spans="1:8" x14ac:dyDescent="0.25">
      <c r="A2358" s="30" t="s">
        <v>9576</v>
      </c>
      <c r="B2358" s="30" t="s">
        <v>923</v>
      </c>
      <c r="C2358" s="31" t="s">
        <v>9577</v>
      </c>
      <c r="D2358" s="31">
        <v>8531</v>
      </c>
      <c r="E2358" s="49" t="s">
        <v>5007</v>
      </c>
      <c r="F2358" s="327" t="s">
        <v>5008</v>
      </c>
      <c r="G2358" s="1073">
        <v>45466.30972222222</v>
      </c>
      <c r="H2358" s="30"/>
    </row>
    <row r="2359" spans="1:8" x14ac:dyDescent="0.25">
      <c r="A2359" s="30" t="s">
        <v>9576</v>
      </c>
      <c r="B2359" s="30" t="s">
        <v>923</v>
      </c>
      <c r="C2359" s="31" t="s">
        <v>9577</v>
      </c>
      <c r="D2359" s="31">
        <v>8531</v>
      </c>
      <c r="E2359" s="49" t="s">
        <v>5024</v>
      </c>
      <c r="F2359" s="327" t="s">
        <v>5025</v>
      </c>
      <c r="G2359" s="1073">
        <v>45466.30972222222</v>
      </c>
      <c r="H2359" s="30"/>
    </row>
    <row r="2360" spans="1:8" x14ac:dyDescent="0.25">
      <c r="A2360" s="30" t="s">
        <v>9576</v>
      </c>
      <c r="B2360" s="30" t="s">
        <v>923</v>
      </c>
      <c r="C2360" s="31" t="s">
        <v>9577</v>
      </c>
      <c r="D2360" s="31">
        <v>8531</v>
      </c>
      <c r="E2360" s="49" t="s">
        <v>5041</v>
      </c>
      <c r="F2360" s="327" t="s">
        <v>5042</v>
      </c>
      <c r="G2360" s="1073">
        <v>45466.30972222222</v>
      </c>
      <c r="H2360" s="30"/>
    </row>
    <row r="2361" spans="1:8" x14ac:dyDescent="0.25">
      <c r="A2361" s="30" t="s">
        <v>9576</v>
      </c>
      <c r="B2361" s="30" t="s">
        <v>923</v>
      </c>
      <c r="C2361" s="31" t="s">
        <v>9577</v>
      </c>
      <c r="D2361" s="31">
        <v>8531</v>
      </c>
      <c r="E2361" s="49" t="s">
        <v>5058</v>
      </c>
      <c r="F2361" s="327" t="s">
        <v>5059</v>
      </c>
      <c r="G2361" s="1073">
        <v>45466.30972222222</v>
      </c>
      <c r="H2361" s="30"/>
    </row>
    <row r="2362" spans="1:8" x14ac:dyDescent="0.25">
      <c r="A2362" s="30" t="s">
        <v>9576</v>
      </c>
      <c r="B2362" s="30" t="s">
        <v>923</v>
      </c>
      <c r="C2362" s="31" t="s">
        <v>9577</v>
      </c>
      <c r="D2362" s="31">
        <v>8531</v>
      </c>
      <c r="E2362" s="49" t="s">
        <v>5075</v>
      </c>
      <c r="F2362" s="327" t="s">
        <v>5076</v>
      </c>
      <c r="G2362" s="1073">
        <v>45466.30972222222</v>
      </c>
      <c r="H2362" s="30"/>
    </row>
    <row r="2363" spans="1:8" x14ac:dyDescent="0.25">
      <c r="A2363" s="30" t="s">
        <v>9576</v>
      </c>
      <c r="B2363" s="30" t="s">
        <v>923</v>
      </c>
      <c r="C2363" s="31" t="s">
        <v>9577</v>
      </c>
      <c r="D2363" s="31">
        <v>8531</v>
      </c>
      <c r="E2363" s="49" t="s">
        <v>5092</v>
      </c>
      <c r="F2363" s="327" t="s">
        <v>5093</v>
      </c>
      <c r="G2363" s="1073">
        <v>45466.30972222222</v>
      </c>
      <c r="H2363" s="30"/>
    </row>
    <row r="2364" spans="1:8" x14ac:dyDescent="0.25">
      <c r="A2364" s="30" t="s">
        <v>9576</v>
      </c>
      <c r="B2364" s="30" t="s">
        <v>923</v>
      </c>
      <c r="C2364" s="31" t="s">
        <v>9577</v>
      </c>
      <c r="D2364" s="31">
        <v>8531</v>
      </c>
      <c r="E2364" s="49" t="s">
        <v>1286</v>
      </c>
      <c r="F2364" s="327" t="s">
        <v>1287</v>
      </c>
      <c r="G2364" s="1073">
        <v>45466.30972222222</v>
      </c>
      <c r="H2364" s="30"/>
    </row>
    <row r="2365" spans="1:8" x14ac:dyDescent="0.25">
      <c r="A2365" s="30" t="s">
        <v>9576</v>
      </c>
      <c r="B2365" s="30" t="s">
        <v>923</v>
      </c>
      <c r="C2365" s="31" t="s">
        <v>9577</v>
      </c>
      <c r="D2365" s="31">
        <v>8531</v>
      </c>
      <c r="E2365" s="49" t="s">
        <v>5109</v>
      </c>
      <c r="F2365" s="327" t="s">
        <v>5110</v>
      </c>
      <c r="G2365" s="1073">
        <v>45466.30972222222</v>
      </c>
      <c r="H2365" s="30"/>
    </row>
    <row r="2366" spans="1:8" x14ac:dyDescent="0.25">
      <c r="A2366" s="30" t="s">
        <v>9576</v>
      </c>
      <c r="B2366" s="30" t="s">
        <v>923</v>
      </c>
      <c r="C2366" s="31" t="s">
        <v>9577</v>
      </c>
      <c r="D2366" s="31">
        <v>8531</v>
      </c>
      <c r="E2366" s="49" t="s">
        <v>5126</v>
      </c>
      <c r="F2366" s="327" t="s">
        <v>5127</v>
      </c>
      <c r="G2366" s="1073">
        <v>45466.30972222222</v>
      </c>
      <c r="H2366" s="30"/>
    </row>
    <row r="2367" spans="1:8" x14ac:dyDescent="0.25">
      <c r="A2367" s="30" t="s">
        <v>9576</v>
      </c>
      <c r="B2367" s="30" t="s">
        <v>923</v>
      </c>
      <c r="C2367" s="31" t="s">
        <v>9577</v>
      </c>
      <c r="D2367" s="31">
        <v>8531</v>
      </c>
      <c r="E2367" s="49" t="s">
        <v>5143</v>
      </c>
      <c r="F2367" s="327" t="s">
        <v>5144</v>
      </c>
      <c r="G2367" s="1073">
        <v>45466.30972222222</v>
      </c>
      <c r="H2367" s="30"/>
    </row>
    <row r="2368" spans="1:8" x14ac:dyDescent="0.25">
      <c r="A2368" s="30" t="s">
        <v>9576</v>
      </c>
      <c r="B2368" s="30" t="s">
        <v>923</v>
      </c>
      <c r="C2368" s="31" t="s">
        <v>9577</v>
      </c>
      <c r="D2368" s="31">
        <v>8531</v>
      </c>
      <c r="E2368" s="49" t="s">
        <v>5160</v>
      </c>
      <c r="F2368" s="327" t="s">
        <v>5161</v>
      </c>
      <c r="G2368" s="1073">
        <v>45466.30972222222</v>
      </c>
      <c r="H2368" s="30"/>
    </row>
    <row r="2369" spans="1:8" x14ac:dyDescent="0.25">
      <c r="A2369" s="30" t="s">
        <v>9576</v>
      </c>
      <c r="B2369" s="30" t="s">
        <v>923</v>
      </c>
      <c r="C2369" s="31" t="s">
        <v>9577</v>
      </c>
      <c r="D2369" s="31">
        <v>8531</v>
      </c>
      <c r="E2369" s="49" t="s">
        <v>5177</v>
      </c>
      <c r="F2369" s="327" t="s">
        <v>5178</v>
      </c>
      <c r="G2369" s="1073">
        <v>45466.30972222222</v>
      </c>
      <c r="H2369" s="30"/>
    </row>
    <row r="2370" spans="1:8" x14ac:dyDescent="0.25">
      <c r="A2370" s="30" t="s">
        <v>9576</v>
      </c>
      <c r="B2370" s="30" t="s">
        <v>923</v>
      </c>
      <c r="C2370" s="31" t="s">
        <v>9577</v>
      </c>
      <c r="D2370" s="31">
        <v>8531</v>
      </c>
      <c r="E2370" s="49" t="s">
        <v>5194</v>
      </c>
      <c r="F2370" s="327" t="s">
        <v>5195</v>
      </c>
      <c r="G2370" s="1073">
        <v>45466.30972222222</v>
      </c>
      <c r="H2370" s="30"/>
    </row>
    <row r="2371" spans="1:8" x14ac:dyDescent="0.25">
      <c r="A2371" s="30" t="s">
        <v>9576</v>
      </c>
      <c r="B2371" s="30" t="s">
        <v>923</v>
      </c>
      <c r="C2371" s="31" t="s">
        <v>9577</v>
      </c>
      <c r="D2371" s="31">
        <v>8531</v>
      </c>
      <c r="E2371" s="49" t="s">
        <v>5211</v>
      </c>
      <c r="F2371" s="327" t="s">
        <v>5212</v>
      </c>
      <c r="G2371" s="1073">
        <v>45466.30972222222</v>
      </c>
      <c r="H2371" s="30"/>
    </row>
    <row r="2372" spans="1:8" x14ac:dyDescent="0.25">
      <c r="A2372" s="30" t="s">
        <v>9576</v>
      </c>
      <c r="B2372" s="30" t="s">
        <v>923</v>
      </c>
      <c r="C2372" s="31" t="s">
        <v>9577</v>
      </c>
      <c r="D2372" s="31">
        <v>8531</v>
      </c>
      <c r="E2372" s="49" t="s">
        <v>5228</v>
      </c>
      <c r="F2372" s="327" t="s">
        <v>5229</v>
      </c>
      <c r="G2372" s="1073">
        <v>45466.30972222222</v>
      </c>
      <c r="H2372" s="30"/>
    </row>
    <row r="2373" spans="1:8" x14ac:dyDescent="0.25">
      <c r="A2373" s="30" t="s">
        <v>9576</v>
      </c>
      <c r="B2373" s="30" t="s">
        <v>923</v>
      </c>
      <c r="C2373" s="31" t="s">
        <v>9577</v>
      </c>
      <c r="D2373" s="31">
        <v>8531</v>
      </c>
      <c r="E2373" s="49" t="s">
        <v>5245</v>
      </c>
      <c r="F2373" s="327" t="s">
        <v>5246</v>
      </c>
      <c r="G2373" s="1073">
        <v>45466.30972222222</v>
      </c>
      <c r="H2373" s="30"/>
    </row>
    <row r="2374" spans="1:8" x14ac:dyDescent="0.25">
      <c r="A2374" s="30" t="s">
        <v>9576</v>
      </c>
      <c r="B2374" s="30" t="s">
        <v>923</v>
      </c>
      <c r="C2374" s="31" t="s">
        <v>9577</v>
      </c>
      <c r="D2374" s="31">
        <v>8531</v>
      </c>
      <c r="E2374" s="49" t="s">
        <v>5262</v>
      </c>
      <c r="F2374" s="327" t="s">
        <v>5263</v>
      </c>
      <c r="G2374" s="1073">
        <v>45466.30972222222</v>
      </c>
      <c r="H2374" s="30"/>
    </row>
    <row r="2375" spans="1:8" x14ac:dyDescent="0.25">
      <c r="A2375" s="30" t="s">
        <v>9576</v>
      </c>
      <c r="B2375" s="30" t="s">
        <v>923</v>
      </c>
      <c r="C2375" s="31" t="s">
        <v>9577</v>
      </c>
      <c r="D2375" s="31">
        <v>8531</v>
      </c>
      <c r="E2375" s="49" t="s">
        <v>1303</v>
      </c>
      <c r="F2375" s="327" t="s">
        <v>1304</v>
      </c>
      <c r="G2375" s="1073">
        <v>45466.30972222222</v>
      </c>
      <c r="H2375" s="30"/>
    </row>
    <row r="2376" spans="1:8" x14ac:dyDescent="0.25">
      <c r="A2376" s="30" t="s">
        <v>9576</v>
      </c>
      <c r="B2376" s="30" t="s">
        <v>923</v>
      </c>
      <c r="C2376" s="31" t="s">
        <v>9577</v>
      </c>
      <c r="D2376" s="31">
        <v>8531</v>
      </c>
      <c r="E2376" s="49" t="s">
        <v>5279</v>
      </c>
      <c r="F2376" s="327" t="s">
        <v>5280</v>
      </c>
      <c r="G2376" s="1073">
        <v>45466.30972222222</v>
      </c>
      <c r="H2376" s="30"/>
    </row>
    <row r="2377" spans="1:8" x14ac:dyDescent="0.25">
      <c r="A2377" s="30" t="s">
        <v>9576</v>
      </c>
      <c r="B2377" s="30" t="s">
        <v>923</v>
      </c>
      <c r="C2377" s="31" t="s">
        <v>9577</v>
      </c>
      <c r="D2377" s="31">
        <v>8531</v>
      </c>
      <c r="E2377" s="49" t="s">
        <v>5296</v>
      </c>
      <c r="F2377" s="327" t="s">
        <v>5297</v>
      </c>
      <c r="G2377" s="1073">
        <v>45466.30972222222</v>
      </c>
      <c r="H2377" s="30"/>
    </row>
    <row r="2378" spans="1:8" x14ac:dyDescent="0.25">
      <c r="A2378" s="30" t="s">
        <v>9576</v>
      </c>
      <c r="B2378" s="30" t="s">
        <v>923</v>
      </c>
      <c r="C2378" s="31" t="s">
        <v>9577</v>
      </c>
      <c r="D2378" s="31">
        <v>8531</v>
      </c>
      <c r="E2378" s="49" t="s">
        <v>5313</v>
      </c>
      <c r="F2378" s="327" t="s">
        <v>5314</v>
      </c>
      <c r="G2378" s="1073">
        <v>45466.30972222222</v>
      </c>
      <c r="H2378" s="30"/>
    </row>
    <row r="2379" spans="1:8" x14ac:dyDescent="0.25">
      <c r="A2379" s="30" t="s">
        <v>9576</v>
      </c>
      <c r="B2379" s="30" t="s">
        <v>923</v>
      </c>
      <c r="C2379" s="31" t="s">
        <v>9577</v>
      </c>
      <c r="D2379" s="31">
        <v>8531</v>
      </c>
      <c r="E2379" s="49" t="s">
        <v>5330</v>
      </c>
      <c r="F2379" s="327" t="s">
        <v>5331</v>
      </c>
      <c r="G2379" s="1073">
        <v>45466.30972222222</v>
      </c>
      <c r="H2379" s="30"/>
    </row>
    <row r="2380" spans="1:8" x14ac:dyDescent="0.25">
      <c r="A2380" s="30" t="s">
        <v>9576</v>
      </c>
      <c r="B2380" s="30" t="s">
        <v>923</v>
      </c>
      <c r="C2380" s="31" t="s">
        <v>9577</v>
      </c>
      <c r="D2380" s="31">
        <v>8531</v>
      </c>
      <c r="E2380" s="49" t="s">
        <v>5347</v>
      </c>
      <c r="F2380" s="327" t="s">
        <v>5348</v>
      </c>
      <c r="G2380" s="1073">
        <v>45466.30972222222</v>
      </c>
      <c r="H2380" s="30"/>
    </row>
    <row r="2381" spans="1:8" x14ac:dyDescent="0.25">
      <c r="A2381" s="30" t="s">
        <v>9576</v>
      </c>
      <c r="B2381" s="30" t="s">
        <v>923</v>
      </c>
      <c r="C2381" s="31" t="s">
        <v>9577</v>
      </c>
      <c r="D2381" s="31">
        <v>8531</v>
      </c>
      <c r="E2381" s="49" t="s">
        <v>5364</v>
      </c>
      <c r="F2381" s="327" t="s">
        <v>5365</v>
      </c>
      <c r="G2381" s="1073">
        <v>45466.30972222222</v>
      </c>
      <c r="H2381" s="30"/>
    </row>
    <row r="2382" spans="1:8" x14ac:dyDescent="0.25">
      <c r="A2382" s="30" t="s">
        <v>9576</v>
      </c>
      <c r="B2382" s="30" t="s">
        <v>923</v>
      </c>
      <c r="C2382" s="31" t="s">
        <v>9577</v>
      </c>
      <c r="D2382" s="31">
        <v>8531</v>
      </c>
      <c r="E2382" s="49" t="s">
        <v>5381</v>
      </c>
      <c r="F2382" s="327" t="s">
        <v>5382</v>
      </c>
      <c r="G2382" s="1073">
        <v>45466.30972222222</v>
      </c>
      <c r="H2382" s="30"/>
    </row>
    <row r="2383" spans="1:8" x14ac:dyDescent="0.25">
      <c r="A2383" s="30" t="s">
        <v>9576</v>
      </c>
      <c r="B2383" s="30" t="s">
        <v>923</v>
      </c>
      <c r="C2383" s="31" t="s">
        <v>9577</v>
      </c>
      <c r="D2383" s="31">
        <v>8531</v>
      </c>
      <c r="E2383" s="49" t="s">
        <v>5398</v>
      </c>
      <c r="F2383" s="327" t="s">
        <v>5399</v>
      </c>
      <c r="G2383" s="1073">
        <v>45466.30972222222</v>
      </c>
      <c r="H2383" s="30"/>
    </row>
    <row r="2384" spans="1:8" x14ac:dyDescent="0.25">
      <c r="A2384" s="30" t="s">
        <v>9576</v>
      </c>
      <c r="B2384" s="30" t="s">
        <v>923</v>
      </c>
      <c r="C2384" s="31" t="s">
        <v>9577</v>
      </c>
      <c r="D2384" s="31">
        <v>8531</v>
      </c>
      <c r="E2384" s="49" t="s">
        <v>5415</v>
      </c>
      <c r="F2384" s="327" t="s">
        <v>5416</v>
      </c>
      <c r="G2384" s="1073">
        <v>45466.30972222222</v>
      </c>
      <c r="H2384" s="30"/>
    </row>
    <row r="2385" spans="1:8" x14ac:dyDescent="0.25">
      <c r="A2385" s="30" t="s">
        <v>9576</v>
      </c>
      <c r="B2385" s="30" t="s">
        <v>923</v>
      </c>
      <c r="C2385" s="31" t="s">
        <v>9577</v>
      </c>
      <c r="D2385" s="31">
        <v>8531</v>
      </c>
      <c r="E2385" s="49" t="s">
        <v>5432</v>
      </c>
      <c r="F2385" s="327" t="s">
        <v>5433</v>
      </c>
      <c r="G2385" s="1073">
        <v>45466.30972222222</v>
      </c>
      <c r="H2385" s="30"/>
    </row>
    <row r="2386" spans="1:8" x14ac:dyDescent="0.25">
      <c r="A2386" s="30" t="s">
        <v>9576</v>
      </c>
      <c r="B2386" s="30" t="s">
        <v>923</v>
      </c>
      <c r="C2386" s="31" t="s">
        <v>9577</v>
      </c>
      <c r="D2386" s="31">
        <v>8531</v>
      </c>
      <c r="E2386" s="49" t="s">
        <v>1320</v>
      </c>
      <c r="F2386" s="327" t="s">
        <v>1321</v>
      </c>
      <c r="G2386" s="1073">
        <v>45466.30972222222</v>
      </c>
      <c r="H2386" s="30"/>
    </row>
    <row r="2387" spans="1:8" x14ac:dyDescent="0.25">
      <c r="A2387" s="30" t="s">
        <v>9576</v>
      </c>
      <c r="B2387" s="30" t="s">
        <v>923</v>
      </c>
      <c r="C2387" s="31" t="s">
        <v>9577</v>
      </c>
      <c r="D2387" s="31">
        <v>8531</v>
      </c>
      <c r="E2387" s="49" t="s">
        <v>5449</v>
      </c>
      <c r="F2387" s="327" t="s">
        <v>5450</v>
      </c>
      <c r="G2387" s="1073">
        <v>45466.30972222222</v>
      </c>
      <c r="H2387" s="30"/>
    </row>
    <row r="2388" spans="1:8" x14ac:dyDescent="0.25">
      <c r="A2388" s="30" t="s">
        <v>9576</v>
      </c>
      <c r="B2388" s="30" t="s">
        <v>923</v>
      </c>
      <c r="C2388" s="31" t="s">
        <v>9577</v>
      </c>
      <c r="D2388" s="31">
        <v>8531</v>
      </c>
      <c r="E2388" s="49" t="s">
        <v>5466</v>
      </c>
      <c r="F2388" s="327" t="s">
        <v>5467</v>
      </c>
      <c r="G2388" s="1073">
        <v>45466.30972222222</v>
      </c>
      <c r="H2388" s="30"/>
    </row>
    <row r="2389" spans="1:8" x14ac:dyDescent="0.25">
      <c r="A2389" s="30" t="s">
        <v>9576</v>
      </c>
      <c r="B2389" s="30" t="s">
        <v>923</v>
      </c>
      <c r="C2389" s="31" t="s">
        <v>9577</v>
      </c>
      <c r="D2389" s="31">
        <v>8531</v>
      </c>
      <c r="E2389" s="49" t="s">
        <v>5483</v>
      </c>
      <c r="F2389" s="327" t="s">
        <v>5484</v>
      </c>
      <c r="G2389" s="1073">
        <v>45466.30972222222</v>
      </c>
      <c r="H2389" s="30"/>
    </row>
    <row r="2390" spans="1:8" x14ac:dyDescent="0.25">
      <c r="A2390" s="30" t="s">
        <v>9576</v>
      </c>
      <c r="B2390" s="30" t="s">
        <v>923</v>
      </c>
      <c r="C2390" s="31" t="s">
        <v>9577</v>
      </c>
      <c r="D2390" s="31">
        <v>8531</v>
      </c>
      <c r="E2390" s="49" t="s">
        <v>5500</v>
      </c>
      <c r="F2390" s="327" t="s">
        <v>5501</v>
      </c>
      <c r="G2390" s="1073">
        <v>45466.30972222222</v>
      </c>
      <c r="H2390" s="30"/>
    </row>
    <row r="2391" spans="1:8" x14ac:dyDescent="0.25">
      <c r="A2391" s="30" t="s">
        <v>9576</v>
      </c>
      <c r="B2391" s="30" t="s">
        <v>923</v>
      </c>
      <c r="C2391" s="31" t="s">
        <v>9577</v>
      </c>
      <c r="D2391" s="31">
        <v>8531</v>
      </c>
      <c r="E2391" s="49" t="s">
        <v>5517</v>
      </c>
      <c r="F2391" s="327" t="s">
        <v>5518</v>
      </c>
      <c r="G2391" s="1073">
        <v>45466.30972222222</v>
      </c>
      <c r="H2391" s="30"/>
    </row>
    <row r="2392" spans="1:8" x14ac:dyDescent="0.25">
      <c r="A2392" s="30" t="s">
        <v>9576</v>
      </c>
      <c r="B2392" s="30" t="s">
        <v>923</v>
      </c>
      <c r="C2392" s="31" t="s">
        <v>9577</v>
      </c>
      <c r="D2392" s="31">
        <v>8531</v>
      </c>
      <c r="E2392" s="49" t="s">
        <v>5534</v>
      </c>
      <c r="F2392" s="327" t="s">
        <v>5535</v>
      </c>
      <c r="G2392" s="1073">
        <v>45466.30972222222</v>
      </c>
      <c r="H2392" s="30"/>
    </row>
    <row r="2393" spans="1:8" x14ac:dyDescent="0.25">
      <c r="A2393" s="30" t="s">
        <v>9576</v>
      </c>
      <c r="B2393" s="30" t="s">
        <v>923</v>
      </c>
      <c r="C2393" s="31" t="s">
        <v>9577</v>
      </c>
      <c r="D2393" s="31">
        <v>8531</v>
      </c>
      <c r="E2393" s="49" t="s">
        <v>5551</v>
      </c>
      <c r="F2393" s="327" t="s">
        <v>5552</v>
      </c>
      <c r="G2393" s="1073">
        <v>45466.30972222222</v>
      </c>
      <c r="H2393" s="30"/>
    </row>
    <row r="2394" spans="1:8" x14ac:dyDescent="0.25">
      <c r="A2394" s="30" t="s">
        <v>9576</v>
      </c>
      <c r="B2394" s="30" t="s">
        <v>923</v>
      </c>
      <c r="C2394" s="31" t="s">
        <v>9577</v>
      </c>
      <c r="D2394" s="31">
        <v>8531</v>
      </c>
      <c r="E2394" s="49" t="s">
        <v>5568</v>
      </c>
      <c r="F2394" s="327" t="s">
        <v>5569</v>
      </c>
      <c r="G2394" s="1073">
        <v>45466.30972222222</v>
      </c>
      <c r="H2394" s="30"/>
    </row>
    <row r="2395" spans="1:8" x14ac:dyDescent="0.25">
      <c r="A2395" s="30" t="s">
        <v>9576</v>
      </c>
      <c r="B2395" s="30" t="s">
        <v>923</v>
      </c>
      <c r="C2395" s="31" t="s">
        <v>9577</v>
      </c>
      <c r="D2395" s="31">
        <v>8531</v>
      </c>
      <c r="E2395" s="49" t="s">
        <v>5585</v>
      </c>
      <c r="F2395" s="327" t="s">
        <v>5586</v>
      </c>
      <c r="G2395" s="1073">
        <v>45466.30972222222</v>
      </c>
      <c r="H2395" s="30"/>
    </row>
    <row r="2396" spans="1:8" x14ac:dyDescent="0.25">
      <c r="A2396" s="30" t="s">
        <v>9576</v>
      </c>
      <c r="B2396" s="30" t="s">
        <v>923</v>
      </c>
      <c r="C2396" s="31" t="s">
        <v>9577</v>
      </c>
      <c r="D2396" s="31">
        <v>8531</v>
      </c>
      <c r="E2396" s="49" t="s">
        <v>5602</v>
      </c>
      <c r="F2396" s="327" t="s">
        <v>5603</v>
      </c>
      <c r="G2396" s="1073">
        <v>45466.30972222222</v>
      </c>
      <c r="H2396" s="30"/>
    </row>
    <row r="2397" spans="1:8" x14ac:dyDescent="0.25">
      <c r="A2397" s="30" t="s">
        <v>9576</v>
      </c>
      <c r="B2397" s="30" t="s">
        <v>923</v>
      </c>
      <c r="C2397" s="31" t="s">
        <v>9577</v>
      </c>
      <c r="D2397" s="31">
        <v>8531</v>
      </c>
      <c r="E2397" s="49" t="s">
        <v>1337</v>
      </c>
      <c r="F2397" s="327" t="s">
        <v>1338</v>
      </c>
      <c r="G2397" s="1073">
        <v>45466.30972222222</v>
      </c>
      <c r="H2397" s="30"/>
    </row>
    <row r="2398" spans="1:8" x14ac:dyDescent="0.25">
      <c r="A2398" s="30" t="s">
        <v>9576</v>
      </c>
      <c r="B2398" s="30" t="s">
        <v>923</v>
      </c>
      <c r="C2398" s="31" t="s">
        <v>9577</v>
      </c>
      <c r="D2398" s="31">
        <v>8531</v>
      </c>
      <c r="E2398" s="49" t="s">
        <v>5619</v>
      </c>
      <c r="F2398" s="327" t="s">
        <v>5620</v>
      </c>
      <c r="G2398" s="1073">
        <v>45466.30972222222</v>
      </c>
      <c r="H2398" s="30"/>
    </row>
    <row r="2399" spans="1:8" x14ac:dyDescent="0.25">
      <c r="A2399" s="30" t="s">
        <v>9576</v>
      </c>
      <c r="B2399" s="30" t="s">
        <v>923</v>
      </c>
      <c r="C2399" s="31" t="s">
        <v>9577</v>
      </c>
      <c r="D2399" s="31">
        <v>8531</v>
      </c>
      <c r="E2399" s="49" t="s">
        <v>5636</v>
      </c>
      <c r="F2399" s="327" t="s">
        <v>5637</v>
      </c>
      <c r="G2399" s="1073">
        <v>45466.30972222222</v>
      </c>
      <c r="H2399" s="30"/>
    </row>
    <row r="2400" spans="1:8" x14ac:dyDescent="0.25">
      <c r="A2400" s="30" t="s">
        <v>9576</v>
      </c>
      <c r="B2400" s="30" t="s">
        <v>923</v>
      </c>
      <c r="C2400" s="31" t="s">
        <v>9577</v>
      </c>
      <c r="D2400" s="31">
        <v>8531</v>
      </c>
      <c r="E2400" s="49" t="s">
        <v>5653</v>
      </c>
      <c r="F2400" s="327" t="s">
        <v>5654</v>
      </c>
      <c r="G2400" s="1073">
        <v>45466.30972222222</v>
      </c>
      <c r="H2400" s="30"/>
    </row>
    <row r="2401" spans="1:8" x14ac:dyDescent="0.25">
      <c r="A2401" s="30" t="s">
        <v>9576</v>
      </c>
      <c r="B2401" s="30" t="s">
        <v>923</v>
      </c>
      <c r="C2401" s="31" t="s">
        <v>9577</v>
      </c>
      <c r="D2401" s="31">
        <v>8531</v>
      </c>
      <c r="E2401" s="49" t="s">
        <v>5670</v>
      </c>
      <c r="F2401" s="327" t="s">
        <v>5671</v>
      </c>
      <c r="G2401" s="1073">
        <v>45466.30972222222</v>
      </c>
      <c r="H2401" s="30"/>
    </row>
    <row r="2402" spans="1:8" x14ac:dyDescent="0.25">
      <c r="A2402" s="30" t="s">
        <v>9576</v>
      </c>
      <c r="B2402" s="30" t="s">
        <v>923</v>
      </c>
      <c r="C2402" s="31" t="s">
        <v>9577</v>
      </c>
      <c r="D2402" s="31">
        <v>8531</v>
      </c>
      <c r="E2402" s="49" t="s">
        <v>5687</v>
      </c>
      <c r="F2402" s="327" t="s">
        <v>5688</v>
      </c>
      <c r="G2402" s="1073">
        <v>45466.30972222222</v>
      </c>
      <c r="H2402" s="30"/>
    </row>
    <row r="2403" spans="1:8" x14ac:dyDescent="0.25">
      <c r="A2403" s="30" t="s">
        <v>9576</v>
      </c>
      <c r="B2403" s="30" t="s">
        <v>923</v>
      </c>
      <c r="C2403" s="31" t="s">
        <v>9577</v>
      </c>
      <c r="D2403" s="31">
        <v>8531</v>
      </c>
      <c r="E2403" s="49" t="s">
        <v>5704</v>
      </c>
      <c r="F2403" s="327" t="s">
        <v>5705</v>
      </c>
      <c r="G2403" s="1073">
        <v>45466.30972222222</v>
      </c>
      <c r="H2403" s="30"/>
    </row>
    <row r="2404" spans="1:8" x14ac:dyDescent="0.25">
      <c r="A2404" s="30" t="s">
        <v>9576</v>
      </c>
      <c r="B2404" s="30" t="s">
        <v>923</v>
      </c>
      <c r="C2404" s="31" t="s">
        <v>9577</v>
      </c>
      <c r="D2404" s="31">
        <v>8531</v>
      </c>
      <c r="E2404" s="49" t="s">
        <v>5721</v>
      </c>
      <c r="F2404" s="327" t="s">
        <v>5722</v>
      </c>
      <c r="G2404" s="1073">
        <v>45466.30972222222</v>
      </c>
      <c r="H2404" s="30"/>
    </row>
    <row r="2405" spans="1:8" x14ac:dyDescent="0.25">
      <c r="A2405" s="30" t="s">
        <v>9576</v>
      </c>
      <c r="B2405" s="30" t="s">
        <v>923</v>
      </c>
      <c r="C2405" s="31" t="s">
        <v>9577</v>
      </c>
      <c r="D2405" s="31">
        <v>8531</v>
      </c>
      <c r="E2405" s="49" t="s">
        <v>5738</v>
      </c>
      <c r="F2405" s="327" t="s">
        <v>5739</v>
      </c>
      <c r="G2405" s="1073">
        <v>45466.30972222222</v>
      </c>
      <c r="H2405" s="30"/>
    </row>
    <row r="2406" spans="1:8" x14ac:dyDescent="0.25">
      <c r="A2406" s="30" t="s">
        <v>9576</v>
      </c>
      <c r="B2406" s="30" t="s">
        <v>923</v>
      </c>
      <c r="C2406" s="31" t="s">
        <v>9577</v>
      </c>
      <c r="D2406" s="31">
        <v>8531</v>
      </c>
      <c r="E2406" s="49" t="s">
        <v>5755</v>
      </c>
      <c r="F2406" s="327" t="s">
        <v>5756</v>
      </c>
      <c r="G2406" s="1073">
        <v>45466.30972222222</v>
      </c>
      <c r="H2406" s="30"/>
    </row>
    <row r="2407" spans="1:8" x14ac:dyDescent="0.25">
      <c r="A2407" s="30" t="s">
        <v>9576</v>
      </c>
      <c r="B2407" s="30" t="s">
        <v>923</v>
      </c>
      <c r="C2407" s="31" t="s">
        <v>9577</v>
      </c>
      <c r="D2407" s="31">
        <v>8531</v>
      </c>
      <c r="E2407" s="49" t="s">
        <v>5772</v>
      </c>
      <c r="F2407" s="327" t="s">
        <v>5773</v>
      </c>
      <c r="G2407" s="1073">
        <v>45466.30972222222</v>
      </c>
      <c r="H2407" s="30"/>
    </row>
    <row r="2408" spans="1:8" x14ac:dyDescent="0.25">
      <c r="A2408" s="30" t="s">
        <v>9576</v>
      </c>
      <c r="B2408" s="30" t="s">
        <v>923</v>
      </c>
      <c r="C2408" s="31" t="s">
        <v>9577</v>
      </c>
      <c r="D2408" s="31">
        <v>8531</v>
      </c>
      <c r="E2408" s="49" t="s">
        <v>1354</v>
      </c>
      <c r="F2408" s="327" t="s">
        <v>1355</v>
      </c>
      <c r="G2408" s="1073">
        <v>45466.30972222222</v>
      </c>
      <c r="H2408" s="30"/>
    </row>
    <row r="2409" spans="1:8" x14ac:dyDescent="0.25">
      <c r="A2409" s="30" t="s">
        <v>9576</v>
      </c>
      <c r="B2409" s="30" t="s">
        <v>923</v>
      </c>
      <c r="C2409" s="31" t="s">
        <v>9577</v>
      </c>
      <c r="D2409" s="31">
        <v>8531</v>
      </c>
      <c r="E2409" s="49" t="s">
        <v>5789</v>
      </c>
      <c r="F2409" s="327" t="s">
        <v>5790</v>
      </c>
      <c r="G2409" s="1073">
        <v>45466.30972222222</v>
      </c>
      <c r="H2409" s="30"/>
    </row>
    <row r="2410" spans="1:8" x14ac:dyDescent="0.25">
      <c r="A2410" s="30" t="s">
        <v>9576</v>
      </c>
      <c r="B2410" s="30" t="s">
        <v>923</v>
      </c>
      <c r="C2410" s="31" t="s">
        <v>9577</v>
      </c>
      <c r="D2410" s="31">
        <v>8531</v>
      </c>
      <c r="E2410" s="49" t="s">
        <v>5806</v>
      </c>
      <c r="F2410" s="327" t="s">
        <v>5807</v>
      </c>
      <c r="G2410" s="1073">
        <v>45466.30972222222</v>
      </c>
      <c r="H2410" s="30"/>
    </row>
    <row r="2411" spans="1:8" x14ac:dyDescent="0.25">
      <c r="A2411" s="30" t="s">
        <v>9576</v>
      </c>
      <c r="B2411" s="30" t="s">
        <v>923</v>
      </c>
      <c r="C2411" s="31" t="s">
        <v>9577</v>
      </c>
      <c r="D2411" s="31">
        <v>8531</v>
      </c>
      <c r="E2411" s="49" t="s">
        <v>5823</v>
      </c>
      <c r="F2411" s="327" t="s">
        <v>5824</v>
      </c>
      <c r="G2411" s="1073">
        <v>45466.30972222222</v>
      </c>
      <c r="H2411" s="30"/>
    </row>
    <row r="2412" spans="1:8" x14ac:dyDescent="0.25">
      <c r="A2412" s="30" t="s">
        <v>9576</v>
      </c>
      <c r="B2412" s="30" t="s">
        <v>923</v>
      </c>
      <c r="C2412" s="31" t="s">
        <v>9577</v>
      </c>
      <c r="D2412" s="31">
        <v>8531</v>
      </c>
      <c r="E2412" s="49" t="s">
        <v>5840</v>
      </c>
      <c r="F2412" s="327" t="s">
        <v>5841</v>
      </c>
      <c r="G2412" s="1073">
        <v>45466.30972222222</v>
      </c>
      <c r="H2412" s="30"/>
    </row>
    <row r="2413" spans="1:8" x14ac:dyDescent="0.25">
      <c r="A2413" s="30" t="s">
        <v>9576</v>
      </c>
      <c r="B2413" s="30" t="s">
        <v>923</v>
      </c>
      <c r="C2413" s="31" t="s">
        <v>9577</v>
      </c>
      <c r="D2413" s="31">
        <v>8531</v>
      </c>
      <c r="E2413" s="49" t="s">
        <v>5857</v>
      </c>
      <c r="F2413" s="327" t="s">
        <v>5858</v>
      </c>
      <c r="G2413" s="1073">
        <v>45466.30972222222</v>
      </c>
      <c r="H2413" s="30"/>
    </row>
    <row r="2414" spans="1:8" x14ac:dyDescent="0.25">
      <c r="A2414" s="30" t="s">
        <v>9576</v>
      </c>
      <c r="B2414" s="30" t="s">
        <v>923</v>
      </c>
      <c r="C2414" s="31" t="s">
        <v>9577</v>
      </c>
      <c r="D2414" s="31">
        <v>8531</v>
      </c>
      <c r="E2414" s="49" t="s">
        <v>5874</v>
      </c>
      <c r="F2414" s="327" t="s">
        <v>5875</v>
      </c>
      <c r="G2414" s="1073">
        <v>45466.30972222222</v>
      </c>
      <c r="H2414" s="30"/>
    </row>
    <row r="2415" spans="1:8" x14ac:dyDescent="0.25">
      <c r="A2415" s="30" t="s">
        <v>9576</v>
      </c>
      <c r="B2415" s="30" t="s">
        <v>923</v>
      </c>
      <c r="C2415" s="31" t="s">
        <v>9577</v>
      </c>
      <c r="D2415" s="31">
        <v>8531</v>
      </c>
      <c r="E2415" s="49" t="s">
        <v>5891</v>
      </c>
      <c r="F2415" s="327" t="s">
        <v>5892</v>
      </c>
      <c r="G2415" s="1073">
        <v>45466.30972222222</v>
      </c>
      <c r="H2415" s="30"/>
    </row>
    <row r="2416" spans="1:8" x14ac:dyDescent="0.25">
      <c r="A2416" s="30" t="s">
        <v>9576</v>
      </c>
      <c r="B2416" s="30" t="s">
        <v>923</v>
      </c>
      <c r="C2416" s="31" t="s">
        <v>9577</v>
      </c>
      <c r="D2416" s="31">
        <v>8531</v>
      </c>
      <c r="E2416" s="49" t="s">
        <v>5908</v>
      </c>
      <c r="F2416" s="327" t="s">
        <v>5909</v>
      </c>
      <c r="G2416" s="1073">
        <v>45466.30972222222</v>
      </c>
      <c r="H2416" s="30"/>
    </row>
    <row r="2417" spans="1:8" x14ac:dyDescent="0.25">
      <c r="A2417" s="30" t="s">
        <v>9576</v>
      </c>
      <c r="B2417" s="30" t="s">
        <v>923</v>
      </c>
      <c r="C2417" s="31" t="s">
        <v>9577</v>
      </c>
      <c r="D2417" s="31">
        <v>8531</v>
      </c>
      <c r="E2417" s="49" t="s">
        <v>5925</v>
      </c>
      <c r="F2417" s="327" t="s">
        <v>5926</v>
      </c>
      <c r="G2417" s="1073">
        <v>45466.30972222222</v>
      </c>
      <c r="H2417" s="30"/>
    </row>
    <row r="2418" spans="1:8" x14ac:dyDescent="0.25">
      <c r="A2418" s="30" t="s">
        <v>9576</v>
      </c>
      <c r="B2418" s="30" t="s">
        <v>923</v>
      </c>
      <c r="C2418" s="31" t="s">
        <v>9577</v>
      </c>
      <c r="D2418" s="31">
        <v>8531</v>
      </c>
      <c r="E2418" s="49" t="s">
        <v>5942</v>
      </c>
      <c r="F2418" s="327" t="s">
        <v>5943</v>
      </c>
      <c r="G2418" s="1073">
        <v>45466.30972222222</v>
      </c>
      <c r="H2418" s="30"/>
    </row>
    <row r="2419" spans="1:8" x14ac:dyDescent="0.25">
      <c r="A2419" s="30" t="s">
        <v>9576</v>
      </c>
      <c r="B2419" s="30" t="s">
        <v>923</v>
      </c>
      <c r="C2419" s="31" t="s">
        <v>9577</v>
      </c>
      <c r="D2419" s="31">
        <v>8531</v>
      </c>
      <c r="E2419" s="49" t="s">
        <v>947</v>
      </c>
      <c r="F2419" s="327" t="s">
        <v>948</v>
      </c>
      <c r="G2419" s="1073">
        <v>45466.30972222222</v>
      </c>
      <c r="H2419" s="30"/>
    </row>
    <row r="2420" spans="1:8" x14ac:dyDescent="0.25">
      <c r="A2420" s="30" t="s">
        <v>9576</v>
      </c>
      <c r="B2420" s="30" t="s">
        <v>923</v>
      </c>
      <c r="C2420" s="31" t="s">
        <v>9577</v>
      </c>
      <c r="D2420" s="31">
        <v>8531</v>
      </c>
      <c r="E2420" s="49" t="s">
        <v>1371</v>
      </c>
      <c r="F2420" s="327" t="s">
        <v>1372</v>
      </c>
      <c r="G2420" s="1073">
        <v>45466.30972222222</v>
      </c>
      <c r="H2420" s="30"/>
    </row>
    <row r="2421" spans="1:8" x14ac:dyDescent="0.25">
      <c r="A2421" s="30" t="s">
        <v>9576</v>
      </c>
      <c r="B2421" s="30" t="s">
        <v>923</v>
      </c>
      <c r="C2421" s="31" t="s">
        <v>9577</v>
      </c>
      <c r="D2421" s="31">
        <v>8531</v>
      </c>
      <c r="E2421" s="49" t="s">
        <v>5959</v>
      </c>
      <c r="F2421" s="327" t="s">
        <v>5960</v>
      </c>
      <c r="G2421" s="1073">
        <v>45466.30972222222</v>
      </c>
      <c r="H2421" s="30"/>
    </row>
    <row r="2422" spans="1:8" x14ac:dyDescent="0.25">
      <c r="A2422" s="30" t="s">
        <v>9576</v>
      </c>
      <c r="B2422" s="30" t="s">
        <v>923</v>
      </c>
      <c r="C2422" s="31" t="s">
        <v>9577</v>
      </c>
      <c r="D2422" s="31">
        <v>8531</v>
      </c>
      <c r="E2422" s="49" t="s">
        <v>5976</v>
      </c>
      <c r="F2422" s="327" t="s">
        <v>5977</v>
      </c>
      <c r="G2422" s="1073">
        <v>45466.30972222222</v>
      </c>
      <c r="H2422" s="30"/>
    </row>
    <row r="2423" spans="1:8" x14ac:dyDescent="0.25">
      <c r="A2423" s="30" t="s">
        <v>9576</v>
      </c>
      <c r="B2423" s="30" t="s">
        <v>923</v>
      </c>
      <c r="C2423" s="31" t="s">
        <v>9577</v>
      </c>
      <c r="D2423" s="31">
        <v>8531</v>
      </c>
      <c r="E2423" s="49" t="s">
        <v>5993</v>
      </c>
      <c r="F2423" s="327" t="s">
        <v>5994</v>
      </c>
      <c r="G2423" s="1073">
        <v>45466.30972222222</v>
      </c>
      <c r="H2423" s="30"/>
    </row>
    <row r="2424" spans="1:8" x14ac:dyDescent="0.25">
      <c r="A2424" s="30" t="s">
        <v>9576</v>
      </c>
      <c r="B2424" s="30" t="s">
        <v>923</v>
      </c>
      <c r="C2424" s="31" t="s">
        <v>9577</v>
      </c>
      <c r="D2424" s="31">
        <v>8531</v>
      </c>
      <c r="E2424" s="49" t="s">
        <v>6010</v>
      </c>
      <c r="F2424" s="327" t="s">
        <v>6011</v>
      </c>
      <c r="G2424" s="1073">
        <v>45466.30972222222</v>
      </c>
      <c r="H2424" s="30"/>
    </row>
    <row r="2425" spans="1:8" x14ac:dyDescent="0.25">
      <c r="A2425" s="30" t="s">
        <v>9576</v>
      </c>
      <c r="B2425" s="30" t="s">
        <v>923</v>
      </c>
      <c r="C2425" s="31" t="s">
        <v>9577</v>
      </c>
      <c r="D2425" s="31">
        <v>8531</v>
      </c>
      <c r="E2425" s="49" t="s">
        <v>6027</v>
      </c>
      <c r="F2425" s="327" t="s">
        <v>6028</v>
      </c>
      <c r="G2425" s="1073">
        <v>45466.30972222222</v>
      </c>
      <c r="H2425" s="30"/>
    </row>
    <row r="2426" spans="1:8" x14ac:dyDescent="0.25">
      <c r="A2426" s="30" t="s">
        <v>9576</v>
      </c>
      <c r="B2426" s="30" t="s">
        <v>923</v>
      </c>
      <c r="C2426" s="31" t="s">
        <v>9577</v>
      </c>
      <c r="D2426" s="31">
        <v>8531</v>
      </c>
      <c r="E2426" s="49" t="s">
        <v>6044</v>
      </c>
      <c r="F2426" s="327" t="s">
        <v>6045</v>
      </c>
      <c r="G2426" s="1073">
        <v>45466.30972222222</v>
      </c>
      <c r="H2426" s="30"/>
    </row>
    <row r="2427" spans="1:8" x14ac:dyDescent="0.25">
      <c r="A2427" s="30" t="s">
        <v>9576</v>
      </c>
      <c r="B2427" s="30" t="s">
        <v>923</v>
      </c>
      <c r="C2427" s="31" t="s">
        <v>9577</v>
      </c>
      <c r="D2427" s="31">
        <v>8531</v>
      </c>
      <c r="E2427" s="49" t="s">
        <v>6061</v>
      </c>
      <c r="F2427" s="327" t="s">
        <v>6062</v>
      </c>
      <c r="G2427" s="1073">
        <v>45466.30972222222</v>
      </c>
      <c r="H2427" s="30"/>
    </row>
    <row r="2428" spans="1:8" x14ac:dyDescent="0.25">
      <c r="A2428" s="30" t="s">
        <v>9576</v>
      </c>
      <c r="B2428" s="30" t="s">
        <v>923</v>
      </c>
      <c r="C2428" s="31" t="s">
        <v>9577</v>
      </c>
      <c r="D2428" s="31">
        <v>8531</v>
      </c>
      <c r="E2428" s="49" t="s">
        <v>6078</v>
      </c>
      <c r="F2428" s="327" t="s">
        <v>6079</v>
      </c>
      <c r="G2428" s="1073">
        <v>45466.30972222222</v>
      </c>
      <c r="H2428" s="30"/>
    </row>
    <row r="2429" spans="1:8" x14ac:dyDescent="0.25">
      <c r="A2429" s="30" t="s">
        <v>9576</v>
      </c>
      <c r="B2429" s="30" t="s">
        <v>923</v>
      </c>
      <c r="C2429" s="31" t="s">
        <v>9577</v>
      </c>
      <c r="D2429" s="31">
        <v>8531</v>
      </c>
      <c r="E2429" s="49" t="s">
        <v>6095</v>
      </c>
      <c r="F2429" s="327" t="s">
        <v>6096</v>
      </c>
      <c r="G2429" s="1073">
        <v>45466.30972222222</v>
      </c>
      <c r="H2429" s="30"/>
    </row>
    <row r="2430" spans="1:8" x14ac:dyDescent="0.25">
      <c r="A2430" s="30" t="s">
        <v>9576</v>
      </c>
      <c r="B2430" s="30" t="s">
        <v>923</v>
      </c>
      <c r="C2430" s="31" t="s">
        <v>9577</v>
      </c>
      <c r="D2430" s="31">
        <v>8531</v>
      </c>
      <c r="E2430" s="49" t="s">
        <v>6112</v>
      </c>
      <c r="F2430" s="327" t="s">
        <v>6113</v>
      </c>
      <c r="G2430" s="1073">
        <v>45466.30972222222</v>
      </c>
      <c r="H2430" s="30"/>
    </row>
    <row r="2431" spans="1:8" x14ac:dyDescent="0.25">
      <c r="A2431" s="30" t="s">
        <v>9576</v>
      </c>
      <c r="B2431" s="30" t="s">
        <v>923</v>
      </c>
      <c r="C2431" s="31" t="s">
        <v>9577</v>
      </c>
      <c r="D2431" s="31">
        <v>8531</v>
      </c>
      <c r="E2431" s="49" t="s">
        <v>1388</v>
      </c>
      <c r="F2431" s="327" t="s">
        <v>1389</v>
      </c>
      <c r="G2431" s="1073">
        <v>45466.30972222222</v>
      </c>
      <c r="H2431" s="30"/>
    </row>
    <row r="2432" spans="1:8" x14ac:dyDescent="0.25">
      <c r="A2432" s="30" t="s">
        <v>9576</v>
      </c>
      <c r="B2432" s="30" t="s">
        <v>923</v>
      </c>
      <c r="C2432" s="31" t="s">
        <v>9577</v>
      </c>
      <c r="D2432" s="31">
        <v>8531</v>
      </c>
      <c r="E2432" s="49" t="s">
        <v>6129</v>
      </c>
      <c r="F2432" s="327" t="s">
        <v>6130</v>
      </c>
      <c r="G2432" s="1073">
        <v>45466.30972222222</v>
      </c>
      <c r="H2432" s="30"/>
    </row>
    <row r="2433" spans="1:8" x14ac:dyDescent="0.25">
      <c r="A2433" s="30" t="s">
        <v>9576</v>
      </c>
      <c r="B2433" s="30" t="s">
        <v>923</v>
      </c>
      <c r="C2433" s="31" t="s">
        <v>9577</v>
      </c>
      <c r="D2433" s="31">
        <v>8531</v>
      </c>
      <c r="E2433" s="49" t="s">
        <v>6146</v>
      </c>
      <c r="F2433" s="327" t="s">
        <v>6147</v>
      </c>
      <c r="G2433" s="1073">
        <v>45466.30972222222</v>
      </c>
      <c r="H2433" s="30"/>
    </row>
    <row r="2434" spans="1:8" x14ac:dyDescent="0.25">
      <c r="A2434" s="30" t="s">
        <v>9576</v>
      </c>
      <c r="B2434" s="30" t="s">
        <v>923</v>
      </c>
      <c r="C2434" s="31" t="s">
        <v>9577</v>
      </c>
      <c r="D2434" s="31">
        <v>8531</v>
      </c>
      <c r="E2434" s="49" t="s">
        <v>6163</v>
      </c>
      <c r="F2434" s="327" t="s">
        <v>6164</v>
      </c>
      <c r="G2434" s="1073">
        <v>45466.30972222222</v>
      </c>
      <c r="H2434" s="30"/>
    </row>
    <row r="2435" spans="1:8" x14ac:dyDescent="0.25">
      <c r="A2435" s="30" t="s">
        <v>9576</v>
      </c>
      <c r="B2435" s="30" t="s">
        <v>923</v>
      </c>
      <c r="C2435" s="31" t="s">
        <v>9577</v>
      </c>
      <c r="D2435" s="31">
        <v>8531</v>
      </c>
      <c r="E2435" s="49" t="s">
        <v>6180</v>
      </c>
      <c r="F2435" s="327" t="s">
        <v>6181</v>
      </c>
      <c r="G2435" s="1073">
        <v>45466.30972222222</v>
      </c>
      <c r="H2435" s="30"/>
    </row>
    <row r="2436" spans="1:8" x14ac:dyDescent="0.25">
      <c r="A2436" s="30" t="s">
        <v>9576</v>
      </c>
      <c r="B2436" s="30" t="s">
        <v>923</v>
      </c>
      <c r="C2436" s="31" t="s">
        <v>9577</v>
      </c>
      <c r="D2436" s="31">
        <v>8531</v>
      </c>
      <c r="E2436" s="49" t="s">
        <v>6197</v>
      </c>
      <c r="F2436" s="327" t="s">
        <v>6198</v>
      </c>
      <c r="G2436" s="1073">
        <v>45466.30972222222</v>
      </c>
      <c r="H2436" s="30"/>
    </row>
    <row r="2437" spans="1:8" x14ac:dyDescent="0.25">
      <c r="A2437" s="30" t="s">
        <v>9576</v>
      </c>
      <c r="B2437" s="30" t="s">
        <v>923</v>
      </c>
      <c r="C2437" s="31" t="s">
        <v>9577</v>
      </c>
      <c r="D2437" s="31">
        <v>8531</v>
      </c>
      <c r="E2437" s="49" t="s">
        <v>6214</v>
      </c>
      <c r="F2437" s="327" t="s">
        <v>6215</v>
      </c>
      <c r="G2437" s="1073">
        <v>45466.30972222222</v>
      </c>
      <c r="H2437" s="30"/>
    </row>
    <row r="2438" spans="1:8" x14ac:dyDescent="0.25">
      <c r="A2438" s="30" t="s">
        <v>9576</v>
      </c>
      <c r="B2438" s="30" t="s">
        <v>923</v>
      </c>
      <c r="C2438" s="31" t="s">
        <v>9577</v>
      </c>
      <c r="D2438" s="31">
        <v>8531</v>
      </c>
      <c r="E2438" s="49" t="s">
        <v>6231</v>
      </c>
      <c r="F2438" s="327" t="s">
        <v>6232</v>
      </c>
      <c r="G2438" s="1073">
        <v>45466.30972222222</v>
      </c>
      <c r="H2438" s="30"/>
    </row>
    <row r="2439" spans="1:8" x14ac:dyDescent="0.25">
      <c r="A2439" s="30" t="s">
        <v>9576</v>
      </c>
      <c r="B2439" s="30" t="s">
        <v>923</v>
      </c>
      <c r="C2439" s="31" t="s">
        <v>9577</v>
      </c>
      <c r="D2439" s="31">
        <v>8531</v>
      </c>
      <c r="E2439" s="49" t="s">
        <v>6248</v>
      </c>
      <c r="F2439" s="327" t="s">
        <v>6249</v>
      </c>
      <c r="G2439" s="1073">
        <v>45466.30972222222</v>
      </c>
      <c r="H2439" s="30"/>
    </row>
    <row r="2440" spans="1:8" x14ac:dyDescent="0.25">
      <c r="A2440" s="30" t="s">
        <v>9576</v>
      </c>
      <c r="B2440" s="30" t="s">
        <v>923</v>
      </c>
      <c r="C2440" s="31" t="s">
        <v>9577</v>
      </c>
      <c r="D2440" s="31">
        <v>8531</v>
      </c>
      <c r="E2440" s="49" t="s">
        <v>6265</v>
      </c>
      <c r="F2440" s="327" t="s">
        <v>6266</v>
      </c>
      <c r="G2440" s="1073">
        <v>45466.30972222222</v>
      </c>
      <c r="H2440" s="30"/>
    </row>
    <row r="2441" spans="1:8" x14ac:dyDescent="0.25">
      <c r="A2441" s="30" t="s">
        <v>9576</v>
      </c>
      <c r="B2441" s="30" t="s">
        <v>923</v>
      </c>
      <c r="C2441" s="31" t="s">
        <v>9577</v>
      </c>
      <c r="D2441" s="31">
        <v>8531</v>
      </c>
      <c r="E2441" s="49" t="s">
        <v>6282</v>
      </c>
      <c r="F2441" s="327" t="s">
        <v>6283</v>
      </c>
      <c r="G2441" s="1073">
        <v>45466.30972222222</v>
      </c>
      <c r="H2441" s="30"/>
    </row>
    <row r="2442" spans="1:8" x14ac:dyDescent="0.25">
      <c r="A2442" s="30" t="s">
        <v>9576</v>
      </c>
      <c r="B2442" s="30" t="s">
        <v>923</v>
      </c>
      <c r="C2442" s="31" t="s">
        <v>9577</v>
      </c>
      <c r="D2442" s="31">
        <v>8531</v>
      </c>
      <c r="E2442" s="49" t="s">
        <v>1405</v>
      </c>
      <c r="F2442" s="327" t="s">
        <v>1406</v>
      </c>
      <c r="G2442" s="1073">
        <v>45466.30972222222</v>
      </c>
      <c r="H2442" s="30"/>
    </row>
    <row r="2443" spans="1:8" x14ac:dyDescent="0.25">
      <c r="A2443" s="30" t="s">
        <v>9576</v>
      </c>
      <c r="B2443" s="30" t="s">
        <v>923</v>
      </c>
      <c r="C2443" s="31" t="s">
        <v>9577</v>
      </c>
      <c r="D2443" s="31">
        <v>8531</v>
      </c>
      <c r="E2443" s="49" t="s">
        <v>6299</v>
      </c>
      <c r="F2443" s="327" t="s">
        <v>6300</v>
      </c>
      <c r="G2443" s="1073">
        <v>45466.30972222222</v>
      </c>
      <c r="H2443" s="30"/>
    </row>
    <row r="2444" spans="1:8" x14ac:dyDescent="0.25">
      <c r="A2444" s="30" t="s">
        <v>9576</v>
      </c>
      <c r="B2444" s="30" t="s">
        <v>923</v>
      </c>
      <c r="C2444" s="31" t="s">
        <v>9577</v>
      </c>
      <c r="D2444" s="31">
        <v>8531</v>
      </c>
      <c r="E2444" s="49" t="s">
        <v>6316</v>
      </c>
      <c r="F2444" s="327" t="s">
        <v>6317</v>
      </c>
      <c r="G2444" s="1073">
        <v>45466.30972222222</v>
      </c>
      <c r="H2444" s="30"/>
    </row>
    <row r="2445" spans="1:8" x14ac:dyDescent="0.25">
      <c r="A2445" s="30" t="s">
        <v>9576</v>
      </c>
      <c r="B2445" s="30" t="s">
        <v>923</v>
      </c>
      <c r="C2445" s="31" t="s">
        <v>9577</v>
      </c>
      <c r="D2445" s="31">
        <v>8531</v>
      </c>
      <c r="E2445" s="49" t="s">
        <v>6333</v>
      </c>
      <c r="F2445" s="327" t="s">
        <v>6334</v>
      </c>
      <c r="G2445" s="1073">
        <v>45466.30972222222</v>
      </c>
      <c r="H2445" s="30"/>
    </row>
    <row r="2446" spans="1:8" x14ac:dyDescent="0.25">
      <c r="A2446" s="30" t="s">
        <v>9576</v>
      </c>
      <c r="B2446" s="30" t="s">
        <v>923</v>
      </c>
      <c r="C2446" s="31" t="s">
        <v>9577</v>
      </c>
      <c r="D2446" s="31">
        <v>8531</v>
      </c>
      <c r="E2446" s="49" t="s">
        <v>6350</v>
      </c>
      <c r="F2446" s="327" t="s">
        <v>6351</v>
      </c>
      <c r="G2446" s="1073">
        <v>45466.30972222222</v>
      </c>
      <c r="H2446" s="30"/>
    </row>
    <row r="2447" spans="1:8" x14ac:dyDescent="0.25">
      <c r="A2447" s="30" t="s">
        <v>9576</v>
      </c>
      <c r="B2447" s="30" t="s">
        <v>923</v>
      </c>
      <c r="C2447" s="31" t="s">
        <v>9577</v>
      </c>
      <c r="D2447" s="31">
        <v>8531</v>
      </c>
      <c r="E2447" s="49" t="s">
        <v>6367</v>
      </c>
      <c r="F2447" s="327" t="s">
        <v>6368</v>
      </c>
      <c r="G2447" s="1073">
        <v>45466.30972222222</v>
      </c>
      <c r="H2447" s="30"/>
    </row>
    <row r="2448" spans="1:8" x14ac:dyDescent="0.25">
      <c r="A2448" s="30" t="s">
        <v>9576</v>
      </c>
      <c r="B2448" s="30" t="s">
        <v>923</v>
      </c>
      <c r="C2448" s="31" t="s">
        <v>9577</v>
      </c>
      <c r="D2448" s="31">
        <v>8531</v>
      </c>
      <c r="E2448" s="49" t="s">
        <v>6384</v>
      </c>
      <c r="F2448" s="327" t="s">
        <v>6385</v>
      </c>
      <c r="G2448" s="1073">
        <v>45466.30972222222</v>
      </c>
      <c r="H2448" s="30"/>
    </row>
    <row r="2449" spans="1:8" x14ac:dyDescent="0.25">
      <c r="A2449" s="30" t="s">
        <v>9576</v>
      </c>
      <c r="B2449" s="30" t="s">
        <v>923</v>
      </c>
      <c r="C2449" s="31" t="s">
        <v>9577</v>
      </c>
      <c r="D2449" s="31">
        <v>8531</v>
      </c>
      <c r="E2449" s="49" t="s">
        <v>6401</v>
      </c>
      <c r="F2449" s="327" t="s">
        <v>6402</v>
      </c>
      <c r="G2449" s="1073">
        <v>45466.30972222222</v>
      </c>
      <c r="H2449" s="30"/>
    </row>
    <row r="2450" spans="1:8" x14ac:dyDescent="0.25">
      <c r="A2450" s="30" t="s">
        <v>9576</v>
      </c>
      <c r="B2450" s="30" t="s">
        <v>923</v>
      </c>
      <c r="C2450" s="31" t="s">
        <v>9577</v>
      </c>
      <c r="D2450" s="31">
        <v>8531</v>
      </c>
      <c r="E2450" s="49" t="s">
        <v>6418</v>
      </c>
      <c r="F2450" s="327" t="s">
        <v>6419</v>
      </c>
      <c r="G2450" s="1073">
        <v>45466.30972222222</v>
      </c>
      <c r="H2450" s="30"/>
    </row>
    <row r="2451" spans="1:8" x14ac:dyDescent="0.25">
      <c r="A2451" s="30" t="s">
        <v>9576</v>
      </c>
      <c r="B2451" s="30" t="s">
        <v>923</v>
      </c>
      <c r="C2451" s="31" t="s">
        <v>9577</v>
      </c>
      <c r="D2451" s="31">
        <v>8531</v>
      </c>
      <c r="E2451" s="49" t="s">
        <v>6435</v>
      </c>
      <c r="F2451" s="327" t="s">
        <v>6436</v>
      </c>
      <c r="G2451" s="1073">
        <v>45466.30972222222</v>
      </c>
      <c r="H2451" s="30"/>
    </row>
    <row r="2452" spans="1:8" x14ac:dyDescent="0.25">
      <c r="A2452" s="30" t="s">
        <v>9576</v>
      </c>
      <c r="B2452" s="30" t="s">
        <v>923</v>
      </c>
      <c r="C2452" s="31" t="s">
        <v>9577</v>
      </c>
      <c r="D2452" s="31">
        <v>8531</v>
      </c>
      <c r="E2452" s="49" t="s">
        <v>6452</v>
      </c>
      <c r="F2452" s="327" t="s">
        <v>6453</v>
      </c>
      <c r="G2452" s="1073">
        <v>45466.30972222222</v>
      </c>
      <c r="H2452" s="30"/>
    </row>
    <row r="2453" spans="1:8" x14ac:dyDescent="0.25">
      <c r="A2453" s="30" t="s">
        <v>9576</v>
      </c>
      <c r="B2453" s="30" t="s">
        <v>923</v>
      </c>
      <c r="C2453" s="31" t="s">
        <v>9577</v>
      </c>
      <c r="D2453" s="31">
        <v>8531</v>
      </c>
      <c r="E2453" s="49" t="s">
        <v>1422</v>
      </c>
      <c r="F2453" s="327" t="s">
        <v>1423</v>
      </c>
      <c r="G2453" s="1073">
        <v>45466.30972222222</v>
      </c>
      <c r="H2453" s="30"/>
    </row>
    <row r="2454" spans="1:8" x14ac:dyDescent="0.25">
      <c r="A2454" s="30" t="s">
        <v>9576</v>
      </c>
      <c r="B2454" s="30" t="s">
        <v>923</v>
      </c>
      <c r="C2454" s="31" t="s">
        <v>9577</v>
      </c>
      <c r="D2454" s="31">
        <v>8531</v>
      </c>
      <c r="E2454" s="49" t="s">
        <v>6469</v>
      </c>
      <c r="F2454" s="327" t="s">
        <v>6470</v>
      </c>
      <c r="G2454" s="1073">
        <v>45466.30972222222</v>
      </c>
      <c r="H2454" s="30"/>
    </row>
    <row r="2455" spans="1:8" x14ac:dyDescent="0.25">
      <c r="A2455" s="30" t="s">
        <v>9576</v>
      </c>
      <c r="B2455" s="30" t="s">
        <v>923</v>
      </c>
      <c r="C2455" s="31" t="s">
        <v>9577</v>
      </c>
      <c r="D2455" s="31">
        <v>8531</v>
      </c>
      <c r="E2455" s="49" t="s">
        <v>6486</v>
      </c>
      <c r="F2455" s="327" t="s">
        <v>6487</v>
      </c>
      <c r="G2455" s="1073">
        <v>45466.30972222222</v>
      </c>
      <c r="H2455" s="30"/>
    </row>
    <row r="2456" spans="1:8" x14ac:dyDescent="0.25">
      <c r="A2456" s="30" t="s">
        <v>9576</v>
      </c>
      <c r="B2456" s="30" t="s">
        <v>923</v>
      </c>
      <c r="C2456" s="31" t="s">
        <v>9577</v>
      </c>
      <c r="D2456" s="31">
        <v>8531</v>
      </c>
      <c r="E2456" s="49" t="s">
        <v>6503</v>
      </c>
      <c r="F2456" s="327" t="s">
        <v>6504</v>
      </c>
      <c r="G2456" s="1073">
        <v>45466.30972222222</v>
      </c>
      <c r="H2456" s="30"/>
    </row>
    <row r="2457" spans="1:8" x14ac:dyDescent="0.25">
      <c r="A2457" s="30" t="s">
        <v>9576</v>
      </c>
      <c r="B2457" s="30" t="s">
        <v>923</v>
      </c>
      <c r="C2457" s="31" t="s">
        <v>9577</v>
      </c>
      <c r="D2457" s="31">
        <v>8531</v>
      </c>
      <c r="E2457" s="49" t="s">
        <v>6520</v>
      </c>
      <c r="F2457" s="327" t="s">
        <v>6521</v>
      </c>
      <c r="G2457" s="1073">
        <v>45466.30972222222</v>
      </c>
      <c r="H2457" s="30"/>
    </row>
    <row r="2458" spans="1:8" x14ac:dyDescent="0.25">
      <c r="A2458" s="30" t="s">
        <v>9576</v>
      </c>
      <c r="B2458" s="30" t="s">
        <v>923</v>
      </c>
      <c r="C2458" s="31" t="s">
        <v>9577</v>
      </c>
      <c r="D2458" s="31">
        <v>8531</v>
      </c>
      <c r="E2458" s="49" t="s">
        <v>6537</v>
      </c>
      <c r="F2458" s="327" t="s">
        <v>6538</v>
      </c>
      <c r="G2458" s="1073">
        <v>45466.30972222222</v>
      </c>
      <c r="H2458" s="30"/>
    </row>
    <row r="2459" spans="1:8" x14ac:dyDescent="0.25">
      <c r="A2459" s="30" t="s">
        <v>9576</v>
      </c>
      <c r="B2459" s="30" t="s">
        <v>923</v>
      </c>
      <c r="C2459" s="31" t="s">
        <v>9577</v>
      </c>
      <c r="D2459" s="31">
        <v>8531</v>
      </c>
      <c r="E2459" s="49" t="s">
        <v>6554</v>
      </c>
      <c r="F2459" s="327" t="s">
        <v>6555</v>
      </c>
      <c r="G2459" s="1073">
        <v>45466.30972222222</v>
      </c>
      <c r="H2459" s="30"/>
    </row>
    <row r="2460" spans="1:8" x14ac:dyDescent="0.25">
      <c r="A2460" s="30" t="s">
        <v>9576</v>
      </c>
      <c r="B2460" s="30" t="s">
        <v>923</v>
      </c>
      <c r="C2460" s="31" t="s">
        <v>9577</v>
      </c>
      <c r="D2460" s="31">
        <v>8531</v>
      </c>
      <c r="E2460" s="49" t="s">
        <v>6571</v>
      </c>
      <c r="F2460" s="327" t="s">
        <v>6572</v>
      </c>
      <c r="G2460" s="1073">
        <v>45466.30972222222</v>
      </c>
      <c r="H2460" s="30"/>
    </row>
    <row r="2461" spans="1:8" x14ac:dyDescent="0.25">
      <c r="A2461" s="30" t="s">
        <v>9576</v>
      </c>
      <c r="B2461" s="30" t="s">
        <v>923</v>
      </c>
      <c r="C2461" s="31" t="s">
        <v>9577</v>
      </c>
      <c r="D2461" s="31">
        <v>8531</v>
      </c>
      <c r="E2461" s="49" t="s">
        <v>6588</v>
      </c>
      <c r="F2461" s="327" t="s">
        <v>6589</v>
      </c>
      <c r="G2461" s="1073">
        <v>45466.30972222222</v>
      </c>
      <c r="H2461" s="30"/>
    </row>
    <row r="2462" spans="1:8" x14ac:dyDescent="0.25">
      <c r="A2462" s="30" t="s">
        <v>9576</v>
      </c>
      <c r="B2462" s="30" t="s">
        <v>923</v>
      </c>
      <c r="C2462" s="31" t="s">
        <v>9577</v>
      </c>
      <c r="D2462" s="31">
        <v>8531</v>
      </c>
      <c r="E2462" s="49" t="s">
        <v>6605</v>
      </c>
      <c r="F2462" s="327" t="s">
        <v>6606</v>
      </c>
      <c r="G2462" s="1073">
        <v>45466.30972222222</v>
      </c>
      <c r="H2462" s="30"/>
    </row>
    <row r="2463" spans="1:8" x14ac:dyDescent="0.25">
      <c r="A2463" s="30" t="s">
        <v>9576</v>
      </c>
      <c r="B2463" s="30" t="s">
        <v>923</v>
      </c>
      <c r="C2463" s="31" t="s">
        <v>9577</v>
      </c>
      <c r="D2463" s="31">
        <v>8531</v>
      </c>
      <c r="E2463" s="49" t="s">
        <v>6622</v>
      </c>
      <c r="F2463" s="327" t="s">
        <v>6623</v>
      </c>
      <c r="G2463" s="1073">
        <v>45466.30972222222</v>
      </c>
      <c r="H2463" s="30"/>
    </row>
    <row r="2464" spans="1:8" x14ac:dyDescent="0.25">
      <c r="A2464" s="30" t="s">
        <v>9576</v>
      </c>
      <c r="B2464" s="30" t="s">
        <v>923</v>
      </c>
      <c r="C2464" s="31" t="s">
        <v>9577</v>
      </c>
      <c r="D2464" s="31">
        <v>8531</v>
      </c>
      <c r="E2464" s="49" t="s">
        <v>1439</v>
      </c>
      <c r="F2464" s="327" t="s">
        <v>1440</v>
      </c>
      <c r="G2464" s="1073">
        <v>45466.30972222222</v>
      </c>
      <c r="H2464" s="30"/>
    </row>
    <row r="2465" spans="1:8" x14ac:dyDescent="0.25">
      <c r="A2465" s="30" t="s">
        <v>9576</v>
      </c>
      <c r="B2465" s="30" t="s">
        <v>923</v>
      </c>
      <c r="C2465" s="31" t="s">
        <v>9577</v>
      </c>
      <c r="D2465" s="31">
        <v>8531</v>
      </c>
      <c r="E2465" s="49" t="s">
        <v>6639</v>
      </c>
      <c r="F2465" s="327" t="s">
        <v>6640</v>
      </c>
      <c r="G2465" s="1073">
        <v>45466.30972222222</v>
      </c>
      <c r="H2465" s="30"/>
    </row>
    <row r="2466" spans="1:8" x14ac:dyDescent="0.25">
      <c r="A2466" s="30" t="s">
        <v>9576</v>
      </c>
      <c r="B2466" s="30" t="s">
        <v>923</v>
      </c>
      <c r="C2466" s="31" t="s">
        <v>9577</v>
      </c>
      <c r="D2466" s="31">
        <v>8531</v>
      </c>
      <c r="E2466" s="49" t="s">
        <v>6656</v>
      </c>
      <c r="F2466" s="327" t="s">
        <v>6657</v>
      </c>
      <c r="G2466" s="1073">
        <v>45466.30972222222</v>
      </c>
      <c r="H2466" s="30"/>
    </row>
    <row r="2467" spans="1:8" x14ac:dyDescent="0.25">
      <c r="A2467" s="30" t="s">
        <v>9576</v>
      </c>
      <c r="B2467" s="30" t="s">
        <v>923</v>
      </c>
      <c r="C2467" s="31" t="s">
        <v>9577</v>
      </c>
      <c r="D2467" s="31">
        <v>8531</v>
      </c>
      <c r="E2467" s="49" t="s">
        <v>6673</v>
      </c>
      <c r="F2467" s="327" t="s">
        <v>6674</v>
      </c>
      <c r="G2467" s="1073">
        <v>45466.30972222222</v>
      </c>
      <c r="H2467" s="30"/>
    </row>
    <row r="2468" spans="1:8" x14ac:dyDescent="0.25">
      <c r="A2468" s="30" t="s">
        <v>9576</v>
      </c>
      <c r="B2468" s="30" t="s">
        <v>923</v>
      </c>
      <c r="C2468" s="31" t="s">
        <v>9577</v>
      </c>
      <c r="D2468" s="31">
        <v>8531</v>
      </c>
      <c r="E2468" s="49" t="s">
        <v>6690</v>
      </c>
      <c r="F2468" s="327" t="s">
        <v>6691</v>
      </c>
      <c r="G2468" s="1073">
        <v>45466.30972222222</v>
      </c>
      <c r="H2468" s="30"/>
    </row>
    <row r="2469" spans="1:8" x14ac:dyDescent="0.25">
      <c r="A2469" s="30" t="s">
        <v>9576</v>
      </c>
      <c r="B2469" s="30" t="s">
        <v>923</v>
      </c>
      <c r="C2469" s="31" t="s">
        <v>9577</v>
      </c>
      <c r="D2469" s="31">
        <v>8531</v>
      </c>
      <c r="E2469" s="49" t="s">
        <v>6707</v>
      </c>
      <c r="F2469" s="327" t="s">
        <v>6708</v>
      </c>
      <c r="G2469" s="1073">
        <v>45466.30972222222</v>
      </c>
      <c r="H2469" s="30"/>
    </row>
    <row r="2470" spans="1:8" x14ac:dyDescent="0.25">
      <c r="A2470" s="30" t="s">
        <v>9576</v>
      </c>
      <c r="B2470" s="30" t="s">
        <v>923</v>
      </c>
      <c r="C2470" s="31" t="s">
        <v>9577</v>
      </c>
      <c r="D2470" s="31">
        <v>8531</v>
      </c>
      <c r="E2470" s="49" t="s">
        <v>6724</v>
      </c>
      <c r="F2470" s="327" t="s">
        <v>6725</v>
      </c>
      <c r="G2470" s="1073">
        <v>45466.30972222222</v>
      </c>
      <c r="H2470" s="30"/>
    </row>
    <row r="2471" spans="1:8" x14ac:dyDescent="0.25">
      <c r="A2471" s="30" t="s">
        <v>9576</v>
      </c>
      <c r="B2471" s="30" t="s">
        <v>923</v>
      </c>
      <c r="C2471" s="31" t="s">
        <v>9577</v>
      </c>
      <c r="D2471" s="31">
        <v>8531</v>
      </c>
      <c r="E2471" s="49" t="s">
        <v>6741</v>
      </c>
      <c r="F2471" s="327" t="s">
        <v>6742</v>
      </c>
      <c r="G2471" s="1073">
        <v>45466.30972222222</v>
      </c>
      <c r="H2471" s="30"/>
    </row>
    <row r="2472" spans="1:8" x14ac:dyDescent="0.25">
      <c r="A2472" s="30" t="s">
        <v>9576</v>
      </c>
      <c r="B2472" s="30" t="s">
        <v>923</v>
      </c>
      <c r="C2472" s="31" t="s">
        <v>9577</v>
      </c>
      <c r="D2472" s="31">
        <v>8531</v>
      </c>
      <c r="E2472" s="49" t="s">
        <v>6758</v>
      </c>
      <c r="F2472" s="327" t="s">
        <v>6759</v>
      </c>
      <c r="G2472" s="1073">
        <v>45466.30972222222</v>
      </c>
      <c r="H2472" s="30"/>
    </row>
    <row r="2473" spans="1:8" x14ac:dyDescent="0.25">
      <c r="A2473" s="30" t="s">
        <v>9576</v>
      </c>
      <c r="B2473" s="30" t="s">
        <v>923</v>
      </c>
      <c r="C2473" s="31" t="s">
        <v>9577</v>
      </c>
      <c r="D2473" s="31">
        <v>8531</v>
      </c>
      <c r="E2473" s="49" t="s">
        <v>6775</v>
      </c>
      <c r="F2473" s="327" t="s">
        <v>6776</v>
      </c>
      <c r="G2473" s="1073">
        <v>45466.30972222222</v>
      </c>
      <c r="H2473" s="30"/>
    </row>
    <row r="2474" spans="1:8" x14ac:dyDescent="0.25">
      <c r="A2474" s="30" t="s">
        <v>9576</v>
      </c>
      <c r="B2474" s="30" t="s">
        <v>923</v>
      </c>
      <c r="C2474" s="31" t="s">
        <v>9577</v>
      </c>
      <c r="D2474" s="31">
        <v>8531</v>
      </c>
      <c r="E2474" s="49" t="s">
        <v>6792</v>
      </c>
      <c r="F2474" s="327" t="s">
        <v>6793</v>
      </c>
      <c r="G2474" s="1073">
        <v>45466.30972222222</v>
      </c>
      <c r="H2474" s="30"/>
    </row>
    <row r="2475" spans="1:8" x14ac:dyDescent="0.25">
      <c r="A2475" s="30" t="s">
        <v>9576</v>
      </c>
      <c r="B2475" s="30" t="s">
        <v>923</v>
      </c>
      <c r="C2475" s="31" t="s">
        <v>9577</v>
      </c>
      <c r="D2475" s="31">
        <v>8531</v>
      </c>
      <c r="E2475" s="49" t="s">
        <v>1456</v>
      </c>
      <c r="F2475" s="327" t="s">
        <v>1457</v>
      </c>
      <c r="G2475" s="1073">
        <v>45466.30972222222</v>
      </c>
      <c r="H2475" s="30"/>
    </row>
    <row r="2476" spans="1:8" x14ac:dyDescent="0.25">
      <c r="A2476" s="30" t="s">
        <v>9576</v>
      </c>
      <c r="B2476" s="30" t="s">
        <v>923</v>
      </c>
      <c r="C2476" s="31" t="s">
        <v>9577</v>
      </c>
      <c r="D2476" s="31">
        <v>8531</v>
      </c>
      <c r="E2476" s="49" t="s">
        <v>6809</v>
      </c>
      <c r="F2476" s="327" t="s">
        <v>6810</v>
      </c>
      <c r="G2476" s="1073">
        <v>45466.30972222222</v>
      </c>
      <c r="H2476" s="30"/>
    </row>
    <row r="2477" spans="1:8" x14ac:dyDescent="0.25">
      <c r="A2477" s="30" t="s">
        <v>9576</v>
      </c>
      <c r="B2477" s="30" t="s">
        <v>923</v>
      </c>
      <c r="C2477" s="31" t="s">
        <v>9577</v>
      </c>
      <c r="D2477" s="31">
        <v>8531</v>
      </c>
      <c r="E2477" s="49" t="s">
        <v>6826</v>
      </c>
      <c r="F2477" s="327" t="s">
        <v>6827</v>
      </c>
      <c r="G2477" s="1073">
        <v>45466.30972222222</v>
      </c>
      <c r="H2477" s="30"/>
    </row>
    <row r="2478" spans="1:8" x14ac:dyDescent="0.25">
      <c r="A2478" s="30" t="s">
        <v>9576</v>
      </c>
      <c r="B2478" s="30" t="s">
        <v>923</v>
      </c>
      <c r="C2478" s="31" t="s">
        <v>9577</v>
      </c>
      <c r="D2478" s="31">
        <v>8531</v>
      </c>
      <c r="E2478" s="49" t="s">
        <v>6843</v>
      </c>
      <c r="F2478" s="327" t="s">
        <v>6844</v>
      </c>
      <c r="G2478" s="1073">
        <v>45466.30972222222</v>
      </c>
      <c r="H2478" s="30"/>
    </row>
    <row r="2479" spans="1:8" x14ac:dyDescent="0.25">
      <c r="A2479" s="30" t="s">
        <v>9576</v>
      </c>
      <c r="B2479" s="30" t="s">
        <v>923</v>
      </c>
      <c r="C2479" s="31" t="s">
        <v>9577</v>
      </c>
      <c r="D2479" s="31">
        <v>8531</v>
      </c>
      <c r="E2479" s="49" t="s">
        <v>6860</v>
      </c>
      <c r="F2479" s="327" t="s">
        <v>6861</v>
      </c>
      <c r="G2479" s="1073">
        <v>45466.30972222222</v>
      </c>
      <c r="H2479" s="30"/>
    </row>
    <row r="2480" spans="1:8" x14ac:dyDescent="0.25">
      <c r="A2480" s="30" t="s">
        <v>9576</v>
      </c>
      <c r="B2480" s="30" t="s">
        <v>923</v>
      </c>
      <c r="C2480" s="31" t="s">
        <v>9577</v>
      </c>
      <c r="D2480" s="31">
        <v>8531</v>
      </c>
      <c r="E2480" s="49" t="s">
        <v>6877</v>
      </c>
      <c r="F2480" s="327" t="s">
        <v>6878</v>
      </c>
      <c r="G2480" s="1073">
        <v>45466.30972222222</v>
      </c>
      <c r="H2480" s="30"/>
    </row>
    <row r="2481" spans="1:8" x14ac:dyDescent="0.25">
      <c r="A2481" s="30" t="s">
        <v>9576</v>
      </c>
      <c r="B2481" s="30" t="s">
        <v>923</v>
      </c>
      <c r="C2481" s="31" t="s">
        <v>9577</v>
      </c>
      <c r="D2481" s="31">
        <v>8531</v>
      </c>
      <c r="E2481" s="49" t="s">
        <v>6894</v>
      </c>
      <c r="F2481" s="327" t="s">
        <v>6895</v>
      </c>
      <c r="G2481" s="1073">
        <v>45466.30972222222</v>
      </c>
      <c r="H2481" s="30"/>
    </row>
    <row r="2482" spans="1:8" x14ac:dyDescent="0.25">
      <c r="A2482" s="30" t="s">
        <v>9576</v>
      </c>
      <c r="B2482" s="30" t="s">
        <v>923</v>
      </c>
      <c r="C2482" s="31" t="s">
        <v>9577</v>
      </c>
      <c r="D2482" s="31">
        <v>8531</v>
      </c>
      <c r="E2482" s="49" t="s">
        <v>6911</v>
      </c>
      <c r="F2482" s="327" t="s">
        <v>6912</v>
      </c>
      <c r="G2482" s="1073">
        <v>45466.30972222222</v>
      </c>
      <c r="H2482" s="30"/>
    </row>
    <row r="2483" spans="1:8" x14ac:dyDescent="0.25">
      <c r="A2483" s="30" t="s">
        <v>9576</v>
      </c>
      <c r="B2483" s="30" t="s">
        <v>923</v>
      </c>
      <c r="C2483" s="31" t="s">
        <v>9577</v>
      </c>
      <c r="D2483" s="31">
        <v>8531</v>
      </c>
      <c r="E2483" s="49" t="s">
        <v>6928</v>
      </c>
      <c r="F2483" s="327" t="s">
        <v>6929</v>
      </c>
      <c r="G2483" s="1073">
        <v>45466.30972222222</v>
      </c>
      <c r="H2483" s="30"/>
    </row>
    <row r="2484" spans="1:8" x14ac:dyDescent="0.25">
      <c r="A2484" s="30" t="s">
        <v>9576</v>
      </c>
      <c r="B2484" s="30" t="s">
        <v>923</v>
      </c>
      <c r="C2484" s="31" t="s">
        <v>9577</v>
      </c>
      <c r="D2484" s="31">
        <v>8531</v>
      </c>
      <c r="E2484" s="49" t="s">
        <v>6945</v>
      </c>
      <c r="F2484" s="327" t="s">
        <v>6946</v>
      </c>
      <c r="G2484" s="1073">
        <v>45466.30972222222</v>
      </c>
      <c r="H2484" s="30"/>
    </row>
    <row r="2485" spans="1:8" x14ac:dyDescent="0.25">
      <c r="A2485" s="30" t="s">
        <v>9576</v>
      </c>
      <c r="B2485" s="30" t="s">
        <v>923</v>
      </c>
      <c r="C2485" s="31" t="s">
        <v>9577</v>
      </c>
      <c r="D2485" s="31">
        <v>8531</v>
      </c>
      <c r="E2485" s="49" t="s">
        <v>6962</v>
      </c>
      <c r="F2485" s="327" t="s">
        <v>6963</v>
      </c>
      <c r="G2485" s="1073">
        <v>45466.30972222222</v>
      </c>
      <c r="H2485" s="30"/>
    </row>
    <row r="2486" spans="1:8" x14ac:dyDescent="0.25">
      <c r="A2486" s="30" t="s">
        <v>9576</v>
      </c>
      <c r="B2486" s="30" t="s">
        <v>923</v>
      </c>
      <c r="C2486" s="31" t="s">
        <v>9577</v>
      </c>
      <c r="D2486" s="31">
        <v>8531</v>
      </c>
      <c r="E2486" s="49" t="s">
        <v>1473</v>
      </c>
      <c r="F2486" s="327" t="s">
        <v>1474</v>
      </c>
      <c r="G2486" s="1073">
        <v>45466.30972222222</v>
      </c>
      <c r="H2486" s="30"/>
    </row>
    <row r="2487" spans="1:8" x14ac:dyDescent="0.25">
      <c r="A2487" s="30" t="s">
        <v>9576</v>
      </c>
      <c r="B2487" s="30" t="s">
        <v>923</v>
      </c>
      <c r="C2487" s="31" t="s">
        <v>9577</v>
      </c>
      <c r="D2487" s="31">
        <v>8531</v>
      </c>
      <c r="E2487" s="49" t="s">
        <v>6979</v>
      </c>
      <c r="F2487" s="327" t="s">
        <v>6980</v>
      </c>
      <c r="G2487" s="1073">
        <v>45466.30972222222</v>
      </c>
      <c r="H2487" s="30"/>
    </row>
    <row r="2488" spans="1:8" x14ac:dyDescent="0.25">
      <c r="A2488" s="30" t="s">
        <v>9576</v>
      </c>
      <c r="B2488" s="30" t="s">
        <v>923</v>
      </c>
      <c r="C2488" s="31" t="s">
        <v>9577</v>
      </c>
      <c r="D2488" s="31">
        <v>8531</v>
      </c>
      <c r="E2488" s="49" t="s">
        <v>6996</v>
      </c>
      <c r="F2488" s="327" t="s">
        <v>6997</v>
      </c>
      <c r="G2488" s="1073">
        <v>45466.30972222222</v>
      </c>
      <c r="H2488" s="30"/>
    </row>
    <row r="2489" spans="1:8" x14ac:dyDescent="0.25">
      <c r="A2489" s="30" t="s">
        <v>9576</v>
      </c>
      <c r="B2489" s="30" t="s">
        <v>923</v>
      </c>
      <c r="C2489" s="31" t="s">
        <v>9577</v>
      </c>
      <c r="D2489" s="31">
        <v>8531</v>
      </c>
      <c r="E2489" s="49" t="s">
        <v>7013</v>
      </c>
      <c r="F2489" s="327" t="s">
        <v>7014</v>
      </c>
      <c r="G2489" s="1073">
        <v>45466.30972222222</v>
      </c>
      <c r="H2489" s="30"/>
    </row>
    <row r="2490" spans="1:8" x14ac:dyDescent="0.25">
      <c r="A2490" s="30" t="s">
        <v>9576</v>
      </c>
      <c r="B2490" s="30" t="s">
        <v>923</v>
      </c>
      <c r="C2490" s="31" t="s">
        <v>9577</v>
      </c>
      <c r="D2490" s="31">
        <v>8531</v>
      </c>
      <c r="E2490" s="49" t="s">
        <v>7030</v>
      </c>
      <c r="F2490" s="327" t="s">
        <v>7031</v>
      </c>
      <c r="G2490" s="1073">
        <v>45466.30972222222</v>
      </c>
      <c r="H2490" s="30"/>
    </row>
    <row r="2491" spans="1:8" x14ac:dyDescent="0.25">
      <c r="A2491" s="30" t="s">
        <v>9576</v>
      </c>
      <c r="B2491" s="30" t="s">
        <v>923</v>
      </c>
      <c r="C2491" s="31" t="s">
        <v>9577</v>
      </c>
      <c r="D2491" s="31">
        <v>8531</v>
      </c>
      <c r="E2491" s="49" t="s">
        <v>7047</v>
      </c>
      <c r="F2491" s="327" t="s">
        <v>7048</v>
      </c>
      <c r="G2491" s="1073">
        <v>45466.30972222222</v>
      </c>
      <c r="H2491" s="30"/>
    </row>
    <row r="2492" spans="1:8" x14ac:dyDescent="0.25">
      <c r="A2492" s="30" t="s">
        <v>9576</v>
      </c>
      <c r="B2492" s="30" t="s">
        <v>923</v>
      </c>
      <c r="C2492" s="31" t="s">
        <v>9577</v>
      </c>
      <c r="D2492" s="31">
        <v>8531</v>
      </c>
      <c r="E2492" s="49" t="s">
        <v>7064</v>
      </c>
      <c r="F2492" s="327" t="s">
        <v>7065</v>
      </c>
      <c r="G2492" s="1073">
        <v>45466.30972222222</v>
      </c>
      <c r="H2492" s="30"/>
    </row>
    <row r="2493" spans="1:8" x14ac:dyDescent="0.25">
      <c r="A2493" s="30" t="s">
        <v>9576</v>
      </c>
      <c r="B2493" s="30" t="s">
        <v>923</v>
      </c>
      <c r="C2493" s="31" t="s">
        <v>9577</v>
      </c>
      <c r="D2493" s="31">
        <v>8531</v>
      </c>
      <c r="E2493" s="49" t="s">
        <v>7081</v>
      </c>
      <c r="F2493" s="327" t="s">
        <v>7082</v>
      </c>
      <c r="G2493" s="1073">
        <v>45466.30972222222</v>
      </c>
      <c r="H2493" s="30"/>
    </row>
    <row r="2494" spans="1:8" x14ac:dyDescent="0.25">
      <c r="A2494" s="30" t="s">
        <v>9576</v>
      </c>
      <c r="B2494" s="30" t="s">
        <v>923</v>
      </c>
      <c r="C2494" s="31" t="s">
        <v>9577</v>
      </c>
      <c r="D2494" s="31">
        <v>8531</v>
      </c>
      <c r="E2494" s="49" t="s">
        <v>7098</v>
      </c>
      <c r="F2494" s="327" t="s">
        <v>7099</v>
      </c>
      <c r="G2494" s="1073">
        <v>45466.30972222222</v>
      </c>
      <c r="H2494" s="30"/>
    </row>
    <row r="2495" spans="1:8" x14ac:dyDescent="0.25">
      <c r="A2495" s="30" t="s">
        <v>9576</v>
      </c>
      <c r="B2495" s="30" t="s">
        <v>923</v>
      </c>
      <c r="C2495" s="31" t="s">
        <v>9577</v>
      </c>
      <c r="D2495" s="31">
        <v>8531</v>
      </c>
      <c r="E2495" s="49" t="s">
        <v>7115</v>
      </c>
      <c r="F2495" s="327" t="s">
        <v>7116</v>
      </c>
      <c r="G2495" s="1073">
        <v>45466.30972222222</v>
      </c>
      <c r="H2495" s="30"/>
    </row>
    <row r="2496" spans="1:8" x14ac:dyDescent="0.25">
      <c r="A2496" s="30" t="s">
        <v>9576</v>
      </c>
      <c r="B2496" s="30" t="s">
        <v>923</v>
      </c>
      <c r="C2496" s="31" t="s">
        <v>9577</v>
      </c>
      <c r="D2496" s="31">
        <v>8531</v>
      </c>
      <c r="E2496" s="49" t="s">
        <v>7132</v>
      </c>
      <c r="F2496" s="327" t="s">
        <v>7133</v>
      </c>
      <c r="G2496" s="1073">
        <v>45466.30972222222</v>
      </c>
      <c r="H2496" s="30"/>
    </row>
    <row r="2497" spans="1:8" x14ac:dyDescent="0.25">
      <c r="A2497" s="30" t="s">
        <v>9576</v>
      </c>
      <c r="B2497" s="30" t="s">
        <v>923</v>
      </c>
      <c r="C2497" s="31" t="s">
        <v>9577</v>
      </c>
      <c r="D2497" s="31">
        <v>8531</v>
      </c>
      <c r="E2497" s="49" t="s">
        <v>1490</v>
      </c>
      <c r="F2497" s="327" t="s">
        <v>1491</v>
      </c>
      <c r="G2497" s="1073">
        <v>45466.30972222222</v>
      </c>
      <c r="H2497" s="30"/>
    </row>
    <row r="2498" spans="1:8" x14ac:dyDescent="0.25">
      <c r="A2498" s="30" t="s">
        <v>9576</v>
      </c>
      <c r="B2498" s="30" t="s">
        <v>923</v>
      </c>
      <c r="C2498" s="31" t="s">
        <v>9577</v>
      </c>
      <c r="D2498" s="31">
        <v>8531</v>
      </c>
      <c r="E2498" s="49" t="s">
        <v>7149</v>
      </c>
      <c r="F2498" s="327" t="s">
        <v>7150</v>
      </c>
      <c r="G2498" s="1073">
        <v>45466.30972222222</v>
      </c>
      <c r="H2498" s="30"/>
    </row>
    <row r="2499" spans="1:8" x14ac:dyDescent="0.25">
      <c r="A2499" s="30" t="s">
        <v>9576</v>
      </c>
      <c r="B2499" s="30" t="s">
        <v>923</v>
      </c>
      <c r="C2499" s="31" t="s">
        <v>9577</v>
      </c>
      <c r="D2499" s="31">
        <v>8531</v>
      </c>
      <c r="E2499" s="49" t="s">
        <v>7166</v>
      </c>
      <c r="F2499" s="327" t="s">
        <v>7167</v>
      </c>
      <c r="G2499" s="1073">
        <v>45466.30972222222</v>
      </c>
      <c r="H2499" s="30"/>
    </row>
    <row r="2500" spans="1:8" x14ac:dyDescent="0.25">
      <c r="A2500" s="30" t="s">
        <v>9576</v>
      </c>
      <c r="B2500" s="30" t="s">
        <v>923</v>
      </c>
      <c r="C2500" s="31" t="s">
        <v>9577</v>
      </c>
      <c r="D2500" s="31">
        <v>8531</v>
      </c>
      <c r="E2500" s="49" t="s">
        <v>7183</v>
      </c>
      <c r="F2500" s="327" t="s">
        <v>7184</v>
      </c>
      <c r="G2500" s="1073">
        <v>45466.30972222222</v>
      </c>
      <c r="H2500" s="30"/>
    </row>
    <row r="2501" spans="1:8" x14ac:dyDescent="0.25">
      <c r="A2501" s="30" t="s">
        <v>9576</v>
      </c>
      <c r="B2501" s="30" t="s">
        <v>923</v>
      </c>
      <c r="C2501" s="31" t="s">
        <v>9577</v>
      </c>
      <c r="D2501" s="31">
        <v>8531</v>
      </c>
      <c r="E2501" s="49" t="s">
        <v>7200</v>
      </c>
      <c r="F2501" s="327" t="s">
        <v>7201</v>
      </c>
      <c r="G2501" s="1073">
        <v>45466.30972222222</v>
      </c>
      <c r="H2501" s="30"/>
    </row>
    <row r="2502" spans="1:8" x14ac:dyDescent="0.25">
      <c r="A2502" s="30" t="s">
        <v>9576</v>
      </c>
      <c r="B2502" s="30" t="s">
        <v>923</v>
      </c>
      <c r="C2502" s="31" t="s">
        <v>9577</v>
      </c>
      <c r="D2502" s="31">
        <v>8531</v>
      </c>
      <c r="E2502" s="49" t="s">
        <v>7217</v>
      </c>
      <c r="F2502" s="327" t="s">
        <v>7218</v>
      </c>
      <c r="G2502" s="1073">
        <v>45466.30972222222</v>
      </c>
      <c r="H2502" s="30"/>
    </row>
    <row r="2503" spans="1:8" x14ac:dyDescent="0.25">
      <c r="A2503" s="30" t="s">
        <v>9576</v>
      </c>
      <c r="B2503" s="30" t="s">
        <v>923</v>
      </c>
      <c r="C2503" s="31" t="s">
        <v>9577</v>
      </c>
      <c r="D2503" s="31">
        <v>8531</v>
      </c>
      <c r="E2503" s="49" t="s">
        <v>7234</v>
      </c>
      <c r="F2503" s="327" t="s">
        <v>7235</v>
      </c>
      <c r="G2503" s="1073">
        <v>45466.30972222222</v>
      </c>
      <c r="H2503" s="30"/>
    </row>
    <row r="2504" spans="1:8" x14ac:dyDescent="0.25">
      <c r="A2504" s="30" t="s">
        <v>9576</v>
      </c>
      <c r="B2504" s="30" t="s">
        <v>923</v>
      </c>
      <c r="C2504" s="31" t="s">
        <v>9577</v>
      </c>
      <c r="D2504" s="31">
        <v>8531</v>
      </c>
      <c r="E2504" s="49" t="s">
        <v>7251</v>
      </c>
      <c r="F2504" s="327" t="s">
        <v>7252</v>
      </c>
      <c r="G2504" s="1073">
        <v>45466.30972222222</v>
      </c>
      <c r="H2504" s="30"/>
    </row>
    <row r="2505" spans="1:8" x14ac:dyDescent="0.25">
      <c r="A2505" s="30" t="s">
        <v>9576</v>
      </c>
      <c r="B2505" s="30" t="s">
        <v>923</v>
      </c>
      <c r="C2505" s="31" t="s">
        <v>9577</v>
      </c>
      <c r="D2505" s="31">
        <v>8531</v>
      </c>
      <c r="E2505" s="49" t="s">
        <v>7268</v>
      </c>
      <c r="F2505" s="327" t="s">
        <v>7269</v>
      </c>
      <c r="G2505" s="1073">
        <v>45466.30972222222</v>
      </c>
      <c r="H2505" s="30"/>
    </row>
    <row r="2506" spans="1:8" x14ac:dyDescent="0.25">
      <c r="A2506" s="30" t="s">
        <v>9576</v>
      </c>
      <c r="B2506" s="30" t="s">
        <v>923</v>
      </c>
      <c r="C2506" s="31" t="s">
        <v>9577</v>
      </c>
      <c r="D2506" s="31">
        <v>8531</v>
      </c>
      <c r="E2506" s="49" t="s">
        <v>7285</v>
      </c>
      <c r="F2506" s="327" t="s">
        <v>7286</v>
      </c>
      <c r="G2506" s="1073">
        <v>45466.30972222222</v>
      </c>
      <c r="H2506" s="30"/>
    </row>
    <row r="2507" spans="1:8" x14ac:dyDescent="0.25">
      <c r="A2507" s="30" t="s">
        <v>9576</v>
      </c>
      <c r="B2507" s="30" t="s">
        <v>923</v>
      </c>
      <c r="C2507" s="31" t="s">
        <v>9577</v>
      </c>
      <c r="D2507" s="31">
        <v>8531</v>
      </c>
      <c r="E2507" s="49" t="s">
        <v>7302</v>
      </c>
      <c r="F2507" s="327" t="s">
        <v>7303</v>
      </c>
      <c r="G2507" s="1073">
        <v>45466.30972222222</v>
      </c>
      <c r="H2507" s="30"/>
    </row>
    <row r="2508" spans="1:8" x14ac:dyDescent="0.25">
      <c r="A2508" s="30" t="s">
        <v>9576</v>
      </c>
      <c r="B2508" s="30" t="s">
        <v>923</v>
      </c>
      <c r="C2508" s="31" t="s">
        <v>9577</v>
      </c>
      <c r="D2508" s="31">
        <v>8531</v>
      </c>
      <c r="E2508" s="49" t="s">
        <v>1507</v>
      </c>
      <c r="F2508" s="327" t="s">
        <v>1508</v>
      </c>
      <c r="G2508" s="1073">
        <v>45466.30972222222</v>
      </c>
      <c r="H2508" s="30"/>
    </row>
    <row r="2509" spans="1:8" x14ac:dyDescent="0.25">
      <c r="A2509" s="30" t="s">
        <v>9576</v>
      </c>
      <c r="B2509" s="30" t="s">
        <v>923</v>
      </c>
      <c r="C2509" s="31" t="s">
        <v>9577</v>
      </c>
      <c r="D2509" s="31">
        <v>8531</v>
      </c>
      <c r="E2509" s="49" t="s">
        <v>7319</v>
      </c>
      <c r="F2509" s="327" t="s">
        <v>7320</v>
      </c>
      <c r="G2509" s="1073">
        <v>45466.30972222222</v>
      </c>
      <c r="H2509" s="30"/>
    </row>
    <row r="2510" spans="1:8" x14ac:dyDescent="0.25">
      <c r="A2510" s="30" t="s">
        <v>9576</v>
      </c>
      <c r="B2510" s="30" t="s">
        <v>923</v>
      </c>
      <c r="C2510" s="31" t="s">
        <v>9577</v>
      </c>
      <c r="D2510" s="31">
        <v>8531</v>
      </c>
      <c r="E2510" s="49" t="s">
        <v>7336</v>
      </c>
      <c r="F2510" s="327" t="s">
        <v>7337</v>
      </c>
      <c r="G2510" s="1073">
        <v>45466.30972222222</v>
      </c>
      <c r="H2510" s="30"/>
    </row>
    <row r="2511" spans="1:8" x14ac:dyDescent="0.25">
      <c r="A2511" s="30" t="s">
        <v>9576</v>
      </c>
      <c r="B2511" s="30" t="s">
        <v>923</v>
      </c>
      <c r="C2511" s="31" t="s">
        <v>9577</v>
      </c>
      <c r="D2511" s="31">
        <v>8531</v>
      </c>
      <c r="E2511" s="49" t="s">
        <v>7353</v>
      </c>
      <c r="F2511" s="327" t="s">
        <v>7354</v>
      </c>
      <c r="G2511" s="1073">
        <v>45466.30972222222</v>
      </c>
      <c r="H2511" s="30"/>
    </row>
    <row r="2512" spans="1:8" x14ac:dyDescent="0.25">
      <c r="A2512" s="30" t="s">
        <v>9576</v>
      </c>
      <c r="B2512" s="30" t="s">
        <v>923</v>
      </c>
      <c r="C2512" s="31" t="s">
        <v>9577</v>
      </c>
      <c r="D2512" s="31">
        <v>8531</v>
      </c>
      <c r="E2512" s="49" t="s">
        <v>7370</v>
      </c>
      <c r="F2512" s="327" t="s">
        <v>7371</v>
      </c>
      <c r="G2512" s="1073">
        <v>45466.30972222222</v>
      </c>
      <c r="H2512" s="30"/>
    </row>
    <row r="2513" spans="1:8" x14ac:dyDescent="0.25">
      <c r="A2513" s="30" t="s">
        <v>9576</v>
      </c>
      <c r="B2513" s="30" t="s">
        <v>923</v>
      </c>
      <c r="C2513" s="31" t="s">
        <v>9577</v>
      </c>
      <c r="D2513" s="31">
        <v>8531</v>
      </c>
      <c r="E2513" s="49" t="s">
        <v>7387</v>
      </c>
      <c r="F2513" s="327" t="s">
        <v>7388</v>
      </c>
      <c r="G2513" s="1073">
        <v>45466.30972222222</v>
      </c>
      <c r="H2513" s="30"/>
    </row>
    <row r="2514" spans="1:8" x14ac:dyDescent="0.25">
      <c r="A2514" s="30" t="s">
        <v>9576</v>
      </c>
      <c r="B2514" s="30" t="s">
        <v>923</v>
      </c>
      <c r="C2514" s="31" t="s">
        <v>9577</v>
      </c>
      <c r="D2514" s="31">
        <v>8531</v>
      </c>
      <c r="E2514" s="49" t="s">
        <v>7404</v>
      </c>
      <c r="F2514" s="327" t="s">
        <v>7405</v>
      </c>
      <c r="G2514" s="1073">
        <v>45466.30972222222</v>
      </c>
      <c r="H2514" s="30"/>
    </row>
    <row r="2515" spans="1:8" x14ac:dyDescent="0.25">
      <c r="A2515" s="30" t="s">
        <v>9576</v>
      </c>
      <c r="B2515" s="30" t="s">
        <v>923</v>
      </c>
      <c r="C2515" s="31" t="s">
        <v>9577</v>
      </c>
      <c r="D2515" s="31">
        <v>8531</v>
      </c>
      <c r="E2515" s="49" t="s">
        <v>7421</v>
      </c>
      <c r="F2515" s="327" t="s">
        <v>7422</v>
      </c>
      <c r="G2515" s="1073">
        <v>45466.30972222222</v>
      </c>
      <c r="H2515" s="30"/>
    </row>
    <row r="2516" spans="1:8" x14ac:dyDescent="0.25">
      <c r="A2516" s="30" t="s">
        <v>9576</v>
      </c>
      <c r="B2516" s="30" t="s">
        <v>923</v>
      </c>
      <c r="C2516" s="31" t="s">
        <v>9577</v>
      </c>
      <c r="D2516" s="31">
        <v>8531</v>
      </c>
      <c r="E2516" s="49" t="s">
        <v>7438</v>
      </c>
      <c r="F2516" s="327" t="s">
        <v>7439</v>
      </c>
      <c r="G2516" s="1073">
        <v>45466.30972222222</v>
      </c>
      <c r="H2516" s="30"/>
    </row>
    <row r="2517" spans="1:8" x14ac:dyDescent="0.25">
      <c r="A2517" s="30" t="s">
        <v>9576</v>
      </c>
      <c r="B2517" s="30" t="s">
        <v>923</v>
      </c>
      <c r="C2517" s="31" t="s">
        <v>9577</v>
      </c>
      <c r="D2517" s="31">
        <v>8531</v>
      </c>
      <c r="E2517" s="49" t="s">
        <v>7455</v>
      </c>
      <c r="F2517" s="327" t="s">
        <v>7456</v>
      </c>
      <c r="G2517" s="1073">
        <v>45466.30972222222</v>
      </c>
      <c r="H2517" s="30"/>
    </row>
    <row r="2518" spans="1:8" x14ac:dyDescent="0.25">
      <c r="A2518" s="30" t="s">
        <v>9576</v>
      </c>
      <c r="B2518" s="30" t="s">
        <v>923</v>
      </c>
      <c r="C2518" s="31" t="s">
        <v>9577</v>
      </c>
      <c r="D2518" s="31">
        <v>8531</v>
      </c>
      <c r="E2518" s="49" t="s">
        <v>7472</v>
      </c>
      <c r="F2518" s="327" t="s">
        <v>7473</v>
      </c>
      <c r="G2518" s="1073">
        <v>45466.30972222222</v>
      </c>
      <c r="H2518" s="30"/>
    </row>
    <row r="2519" spans="1:8" x14ac:dyDescent="0.25">
      <c r="A2519" s="30" t="s">
        <v>9576</v>
      </c>
      <c r="B2519" s="30" t="s">
        <v>923</v>
      </c>
      <c r="C2519" s="31" t="s">
        <v>9577</v>
      </c>
      <c r="D2519" s="31">
        <v>8531</v>
      </c>
      <c r="E2519" s="49" t="s">
        <v>1524</v>
      </c>
      <c r="F2519" s="327" t="s">
        <v>1525</v>
      </c>
      <c r="G2519" s="1073">
        <v>45466.30972222222</v>
      </c>
      <c r="H2519" s="30"/>
    </row>
    <row r="2520" spans="1:8" x14ac:dyDescent="0.25">
      <c r="A2520" s="30" t="s">
        <v>9576</v>
      </c>
      <c r="B2520" s="30" t="s">
        <v>923</v>
      </c>
      <c r="C2520" s="31" t="s">
        <v>9577</v>
      </c>
      <c r="D2520" s="31">
        <v>8531</v>
      </c>
      <c r="E2520" s="49" t="s">
        <v>7489</v>
      </c>
      <c r="F2520" s="327" t="s">
        <v>7490</v>
      </c>
      <c r="G2520" s="1073">
        <v>45466.30972222222</v>
      </c>
      <c r="H2520" s="30"/>
    </row>
    <row r="2521" spans="1:8" x14ac:dyDescent="0.25">
      <c r="A2521" s="30" t="s">
        <v>9576</v>
      </c>
      <c r="B2521" s="30" t="s">
        <v>923</v>
      </c>
      <c r="C2521" s="31" t="s">
        <v>9577</v>
      </c>
      <c r="D2521" s="31">
        <v>8531</v>
      </c>
      <c r="E2521" s="49" t="s">
        <v>7506</v>
      </c>
      <c r="F2521" s="327" t="s">
        <v>7507</v>
      </c>
      <c r="G2521" s="1073">
        <v>45466.30972222222</v>
      </c>
      <c r="H2521" s="30"/>
    </row>
    <row r="2522" spans="1:8" x14ac:dyDescent="0.25">
      <c r="A2522" s="30" t="s">
        <v>9576</v>
      </c>
      <c r="B2522" s="30" t="s">
        <v>923</v>
      </c>
      <c r="C2522" s="31" t="s">
        <v>9577</v>
      </c>
      <c r="D2522" s="31">
        <v>8531</v>
      </c>
      <c r="E2522" s="49" t="s">
        <v>7523</v>
      </c>
      <c r="F2522" s="327" t="s">
        <v>7524</v>
      </c>
      <c r="G2522" s="1073">
        <v>45466.30972222222</v>
      </c>
      <c r="H2522" s="30"/>
    </row>
    <row r="2523" spans="1:8" x14ac:dyDescent="0.25">
      <c r="A2523" s="30" t="s">
        <v>9576</v>
      </c>
      <c r="B2523" s="30" t="s">
        <v>923</v>
      </c>
      <c r="C2523" s="31" t="s">
        <v>9577</v>
      </c>
      <c r="D2523" s="31">
        <v>8531</v>
      </c>
      <c r="E2523" s="49" t="s">
        <v>7540</v>
      </c>
      <c r="F2523" s="327" t="s">
        <v>7541</v>
      </c>
      <c r="G2523" s="1073">
        <v>45466.30972222222</v>
      </c>
      <c r="H2523" s="30"/>
    </row>
    <row r="2524" spans="1:8" x14ac:dyDescent="0.25">
      <c r="A2524" s="30" t="s">
        <v>9576</v>
      </c>
      <c r="B2524" s="30" t="s">
        <v>923</v>
      </c>
      <c r="C2524" s="31" t="s">
        <v>9577</v>
      </c>
      <c r="D2524" s="31">
        <v>8531</v>
      </c>
      <c r="E2524" s="49" t="s">
        <v>7557</v>
      </c>
      <c r="F2524" s="327" t="s">
        <v>7558</v>
      </c>
      <c r="G2524" s="1073">
        <v>45466.30972222222</v>
      </c>
      <c r="H2524" s="30"/>
    </row>
    <row r="2525" spans="1:8" x14ac:dyDescent="0.25">
      <c r="A2525" s="30" t="s">
        <v>9576</v>
      </c>
      <c r="B2525" s="30" t="s">
        <v>923</v>
      </c>
      <c r="C2525" s="31" t="s">
        <v>9577</v>
      </c>
      <c r="D2525" s="31">
        <v>8531</v>
      </c>
      <c r="E2525" s="49" t="s">
        <v>7574</v>
      </c>
      <c r="F2525" s="327" t="s">
        <v>7575</v>
      </c>
      <c r="G2525" s="1073">
        <v>45466.30972222222</v>
      </c>
      <c r="H2525" s="30"/>
    </row>
    <row r="2526" spans="1:8" x14ac:dyDescent="0.25">
      <c r="A2526" s="30" t="s">
        <v>9576</v>
      </c>
      <c r="B2526" s="30" t="s">
        <v>923</v>
      </c>
      <c r="C2526" s="31" t="s">
        <v>9577</v>
      </c>
      <c r="D2526" s="31">
        <v>8531</v>
      </c>
      <c r="E2526" s="49" t="s">
        <v>7591</v>
      </c>
      <c r="F2526" s="327" t="s">
        <v>7592</v>
      </c>
      <c r="G2526" s="1073">
        <v>45466.30972222222</v>
      </c>
      <c r="H2526" s="30"/>
    </row>
    <row r="2527" spans="1:8" x14ac:dyDescent="0.25">
      <c r="A2527" s="30" t="s">
        <v>9576</v>
      </c>
      <c r="B2527" s="30" t="s">
        <v>923</v>
      </c>
      <c r="C2527" s="31" t="s">
        <v>9577</v>
      </c>
      <c r="D2527" s="31">
        <v>8531</v>
      </c>
      <c r="E2527" s="49" t="s">
        <v>7608</v>
      </c>
      <c r="F2527" s="327" t="s">
        <v>7609</v>
      </c>
      <c r="G2527" s="1073">
        <v>45466.30972222222</v>
      </c>
      <c r="H2527" s="30"/>
    </row>
    <row r="2528" spans="1:8" x14ac:dyDescent="0.25">
      <c r="A2528" s="30" t="s">
        <v>9576</v>
      </c>
      <c r="B2528" s="30" t="s">
        <v>923</v>
      </c>
      <c r="C2528" s="31" t="s">
        <v>9577</v>
      </c>
      <c r="D2528" s="31">
        <v>8531</v>
      </c>
      <c r="E2528" s="49" t="s">
        <v>7625</v>
      </c>
      <c r="F2528" s="327" t="s">
        <v>7626</v>
      </c>
      <c r="G2528" s="1073">
        <v>45466.30972222222</v>
      </c>
      <c r="H2528" s="30"/>
    </row>
    <row r="2529" spans="1:8" x14ac:dyDescent="0.25">
      <c r="A2529" s="30" t="s">
        <v>9576</v>
      </c>
      <c r="B2529" s="30" t="s">
        <v>923</v>
      </c>
      <c r="C2529" s="31" t="s">
        <v>9577</v>
      </c>
      <c r="D2529" s="31">
        <v>8531</v>
      </c>
      <c r="E2529" s="49" t="s">
        <v>7642</v>
      </c>
      <c r="F2529" s="327" t="s">
        <v>7643</v>
      </c>
      <c r="G2529" s="1073">
        <v>45466.30972222222</v>
      </c>
      <c r="H2529" s="30"/>
    </row>
    <row r="2530" spans="1:8" x14ac:dyDescent="0.25">
      <c r="A2530" s="30" t="s">
        <v>9576</v>
      </c>
      <c r="B2530" s="30" t="s">
        <v>923</v>
      </c>
      <c r="C2530" s="31" t="s">
        <v>9577</v>
      </c>
      <c r="D2530" s="31">
        <v>8531</v>
      </c>
      <c r="E2530" s="49" t="s">
        <v>964</v>
      </c>
      <c r="F2530" s="327" t="s">
        <v>965</v>
      </c>
      <c r="G2530" s="1073">
        <v>45466.30972222222</v>
      </c>
      <c r="H2530" s="30"/>
    </row>
    <row r="2531" spans="1:8" x14ac:dyDescent="0.25">
      <c r="A2531" s="30" t="s">
        <v>9576</v>
      </c>
      <c r="B2531" s="30" t="s">
        <v>923</v>
      </c>
      <c r="C2531" s="31" t="s">
        <v>9577</v>
      </c>
      <c r="D2531" s="31">
        <v>8531</v>
      </c>
      <c r="E2531" s="49" t="s">
        <v>1541</v>
      </c>
      <c r="F2531" s="327" t="s">
        <v>1542</v>
      </c>
      <c r="G2531" s="1073">
        <v>45466.30972222222</v>
      </c>
      <c r="H2531" s="30"/>
    </row>
    <row r="2532" spans="1:8" x14ac:dyDescent="0.25">
      <c r="A2532" s="30" t="s">
        <v>9576</v>
      </c>
      <c r="B2532" s="30" t="s">
        <v>923</v>
      </c>
      <c r="C2532" s="31" t="s">
        <v>9577</v>
      </c>
      <c r="D2532" s="31">
        <v>8531</v>
      </c>
      <c r="E2532" s="49" t="s">
        <v>7659</v>
      </c>
      <c r="F2532" s="327" t="s">
        <v>7660</v>
      </c>
      <c r="G2532" s="1073">
        <v>45466.30972222222</v>
      </c>
      <c r="H2532" s="30"/>
    </row>
    <row r="2533" spans="1:8" x14ac:dyDescent="0.25">
      <c r="A2533" s="30" t="s">
        <v>9576</v>
      </c>
      <c r="B2533" s="30" t="s">
        <v>923</v>
      </c>
      <c r="C2533" s="31" t="s">
        <v>9577</v>
      </c>
      <c r="D2533" s="31">
        <v>8531</v>
      </c>
      <c r="E2533" s="49" t="s">
        <v>7676</v>
      </c>
      <c r="F2533" s="327" t="s">
        <v>7677</v>
      </c>
      <c r="G2533" s="1073">
        <v>45466.30972222222</v>
      </c>
      <c r="H2533" s="30"/>
    </row>
    <row r="2534" spans="1:8" x14ac:dyDescent="0.25">
      <c r="A2534" s="30" t="s">
        <v>9576</v>
      </c>
      <c r="B2534" s="30" t="s">
        <v>923</v>
      </c>
      <c r="C2534" s="31" t="s">
        <v>9577</v>
      </c>
      <c r="D2534" s="31">
        <v>8531</v>
      </c>
      <c r="E2534" s="49" t="s">
        <v>7693</v>
      </c>
      <c r="F2534" s="327" t="s">
        <v>7694</v>
      </c>
      <c r="G2534" s="1073">
        <v>45466.30972222222</v>
      </c>
      <c r="H2534" s="30"/>
    </row>
    <row r="2535" spans="1:8" x14ac:dyDescent="0.25">
      <c r="A2535" s="30" t="s">
        <v>9576</v>
      </c>
      <c r="B2535" s="30" t="s">
        <v>923</v>
      </c>
      <c r="C2535" s="31" t="s">
        <v>9577</v>
      </c>
      <c r="D2535" s="31">
        <v>8531</v>
      </c>
      <c r="E2535" s="49" t="s">
        <v>7710</v>
      </c>
      <c r="F2535" s="327" t="s">
        <v>7711</v>
      </c>
      <c r="G2535" s="1073">
        <v>45466.30972222222</v>
      </c>
      <c r="H2535" s="30"/>
    </row>
    <row r="2536" spans="1:8" x14ac:dyDescent="0.25">
      <c r="A2536" s="30" t="s">
        <v>9576</v>
      </c>
      <c r="B2536" s="30" t="s">
        <v>923</v>
      </c>
      <c r="C2536" s="31" t="s">
        <v>9577</v>
      </c>
      <c r="D2536" s="31">
        <v>8531</v>
      </c>
      <c r="E2536" s="49" t="s">
        <v>7727</v>
      </c>
      <c r="F2536" s="327" t="s">
        <v>7728</v>
      </c>
      <c r="G2536" s="1073">
        <v>45466.30972222222</v>
      </c>
      <c r="H2536" s="30"/>
    </row>
    <row r="2537" spans="1:8" x14ac:dyDescent="0.25">
      <c r="A2537" s="30" t="s">
        <v>9576</v>
      </c>
      <c r="B2537" s="30" t="s">
        <v>923</v>
      </c>
      <c r="C2537" s="31" t="s">
        <v>9577</v>
      </c>
      <c r="D2537" s="31">
        <v>8531</v>
      </c>
      <c r="E2537" s="49" t="s">
        <v>7744</v>
      </c>
      <c r="F2537" s="327" t="s">
        <v>7745</v>
      </c>
      <c r="G2537" s="1073">
        <v>45466.30972222222</v>
      </c>
      <c r="H2537" s="30"/>
    </row>
    <row r="2538" spans="1:8" x14ac:dyDescent="0.25">
      <c r="A2538" s="30" t="s">
        <v>9576</v>
      </c>
      <c r="B2538" s="30" t="s">
        <v>923</v>
      </c>
      <c r="C2538" s="31" t="s">
        <v>9577</v>
      </c>
      <c r="D2538" s="31">
        <v>8531</v>
      </c>
      <c r="E2538" s="49" t="s">
        <v>7761</v>
      </c>
      <c r="F2538" s="327" t="s">
        <v>7762</v>
      </c>
      <c r="G2538" s="1073">
        <v>45466.30972222222</v>
      </c>
      <c r="H2538" s="30"/>
    </row>
    <row r="2539" spans="1:8" x14ac:dyDescent="0.25">
      <c r="A2539" s="30" t="s">
        <v>9576</v>
      </c>
      <c r="B2539" s="30" t="s">
        <v>923</v>
      </c>
      <c r="C2539" s="31" t="s">
        <v>9577</v>
      </c>
      <c r="D2539" s="31">
        <v>8531</v>
      </c>
      <c r="E2539" s="49" t="s">
        <v>7778</v>
      </c>
      <c r="F2539" s="327" t="s">
        <v>7779</v>
      </c>
      <c r="G2539" s="1073">
        <v>45466.30972222222</v>
      </c>
      <c r="H2539" s="30"/>
    </row>
    <row r="2540" spans="1:8" x14ac:dyDescent="0.25">
      <c r="A2540" s="30" t="s">
        <v>9576</v>
      </c>
      <c r="B2540" s="30" t="s">
        <v>923</v>
      </c>
      <c r="C2540" s="31" t="s">
        <v>9577</v>
      </c>
      <c r="D2540" s="31">
        <v>8531</v>
      </c>
      <c r="E2540" s="49" t="s">
        <v>7795</v>
      </c>
      <c r="F2540" s="327" t="s">
        <v>7796</v>
      </c>
      <c r="G2540" s="1073">
        <v>45466.30972222222</v>
      </c>
      <c r="H2540" s="30"/>
    </row>
    <row r="2541" spans="1:8" x14ac:dyDescent="0.25">
      <c r="A2541" s="30" t="s">
        <v>9576</v>
      </c>
      <c r="B2541" s="30" t="s">
        <v>923</v>
      </c>
      <c r="C2541" s="31" t="s">
        <v>9577</v>
      </c>
      <c r="D2541" s="31">
        <v>8531</v>
      </c>
      <c r="E2541" s="49" t="s">
        <v>7812</v>
      </c>
      <c r="F2541" s="327" t="s">
        <v>7813</v>
      </c>
      <c r="G2541" s="1073">
        <v>45466.30972222222</v>
      </c>
      <c r="H2541" s="30"/>
    </row>
    <row r="2542" spans="1:8" x14ac:dyDescent="0.25">
      <c r="A2542" s="30" t="s">
        <v>9576</v>
      </c>
      <c r="B2542" s="30" t="s">
        <v>923</v>
      </c>
      <c r="C2542" s="31" t="s">
        <v>9577</v>
      </c>
      <c r="D2542" s="31">
        <v>8531</v>
      </c>
      <c r="E2542" s="49" t="s">
        <v>1558</v>
      </c>
      <c r="F2542" s="327" t="s">
        <v>1559</v>
      </c>
      <c r="G2542" s="1073">
        <v>45466.30972222222</v>
      </c>
      <c r="H2542" s="30"/>
    </row>
    <row r="2543" spans="1:8" x14ac:dyDescent="0.25">
      <c r="A2543" s="30" t="s">
        <v>9576</v>
      </c>
      <c r="B2543" s="30" t="s">
        <v>923</v>
      </c>
      <c r="C2543" s="31" t="s">
        <v>9577</v>
      </c>
      <c r="D2543" s="31">
        <v>8531</v>
      </c>
      <c r="E2543" s="49" t="s">
        <v>7829</v>
      </c>
      <c r="F2543" s="327" t="s">
        <v>7830</v>
      </c>
      <c r="G2543" s="1073">
        <v>45466.30972222222</v>
      </c>
      <c r="H2543" s="30"/>
    </row>
    <row r="2544" spans="1:8" x14ac:dyDescent="0.25">
      <c r="A2544" s="30" t="s">
        <v>9576</v>
      </c>
      <c r="B2544" s="30" t="s">
        <v>923</v>
      </c>
      <c r="C2544" s="31" t="s">
        <v>9577</v>
      </c>
      <c r="D2544" s="31">
        <v>8531</v>
      </c>
      <c r="E2544" s="49" t="s">
        <v>7846</v>
      </c>
      <c r="F2544" s="327" t="s">
        <v>7847</v>
      </c>
      <c r="G2544" s="1073">
        <v>45466.30972222222</v>
      </c>
      <c r="H2544" s="30"/>
    </row>
    <row r="2545" spans="1:8" x14ac:dyDescent="0.25">
      <c r="A2545" s="30" t="s">
        <v>9576</v>
      </c>
      <c r="B2545" s="30" t="s">
        <v>923</v>
      </c>
      <c r="C2545" s="31" t="s">
        <v>9577</v>
      </c>
      <c r="D2545" s="31">
        <v>8531</v>
      </c>
      <c r="E2545" s="49" t="s">
        <v>7863</v>
      </c>
      <c r="F2545" s="327" t="s">
        <v>7864</v>
      </c>
      <c r="G2545" s="1073">
        <v>45466.30972222222</v>
      </c>
      <c r="H2545" s="30"/>
    </row>
    <row r="2546" spans="1:8" x14ac:dyDescent="0.25">
      <c r="A2546" s="30" t="s">
        <v>9576</v>
      </c>
      <c r="B2546" s="30" t="s">
        <v>923</v>
      </c>
      <c r="C2546" s="31" t="s">
        <v>9577</v>
      </c>
      <c r="D2546" s="31">
        <v>8531</v>
      </c>
      <c r="E2546" s="49" t="s">
        <v>7880</v>
      </c>
      <c r="F2546" s="327" t="s">
        <v>7881</v>
      </c>
      <c r="G2546" s="1073">
        <v>45466.30972222222</v>
      </c>
      <c r="H2546" s="30"/>
    </row>
    <row r="2547" spans="1:8" x14ac:dyDescent="0.25">
      <c r="A2547" s="30" t="s">
        <v>9576</v>
      </c>
      <c r="B2547" s="30" t="s">
        <v>923</v>
      </c>
      <c r="C2547" s="31" t="s">
        <v>9577</v>
      </c>
      <c r="D2547" s="31">
        <v>8531</v>
      </c>
      <c r="E2547" s="49" t="s">
        <v>7897</v>
      </c>
      <c r="F2547" s="327" t="s">
        <v>7898</v>
      </c>
      <c r="G2547" s="1073">
        <v>45466.30972222222</v>
      </c>
      <c r="H2547" s="30"/>
    </row>
    <row r="2548" spans="1:8" x14ac:dyDescent="0.25">
      <c r="A2548" s="30" t="s">
        <v>9576</v>
      </c>
      <c r="B2548" s="30" t="s">
        <v>923</v>
      </c>
      <c r="C2548" s="31" t="s">
        <v>9577</v>
      </c>
      <c r="D2548" s="31">
        <v>8531</v>
      </c>
      <c r="E2548" s="49" t="s">
        <v>7914</v>
      </c>
      <c r="F2548" s="327" t="s">
        <v>7915</v>
      </c>
      <c r="G2548" s="1073">
        <v>45466.30972222222</v>
      </c>
      <c r="H2548" s="30"/>
    </row>
    <row r="2549" spans="1:8" x14ac:dyDescent="0.25">
      <c r="A2549" s="30" t="s">
        <v>9576</v>
      </c>
      <c r="B2549" s="30" t="s">
        <v>923</v>
      </c>
      <c r="C2549" s="31" t="s">
        <v>9577</v>
      </c>
      <c r="D2549" s="31">
        <v>8531</v>
      </c>
      <c r="E2549" s="49" t="s">
        <v>7931</v>
      </c>
      <c r="F2549" s="327" t="s">
        <v>7932</v>
      </c>
      <c r="G2549" s="1073">
        <v>45466.30972222222</v>
      </c>
      <c r="H2549" s="30"/>
    </row>
    <row r="2550" spans="1:8" x14ac:dyDescent="0.25">
      <c r="A2550" s="30" t="s">
        <v>9576</v>
      </c>
      <c r="B2550" s="30" t="s">
        <v>923</v>
      </c>
      <c r="C2550" s="31" t="s">
        <v>9577</v>
      </c>
      <c r="D2550" s="31">
        <v>8531</v>
      </c>
      <c r="E2550" s="49" t="s">
        <v>7948</v>
      </c>
      <c r="F2550" s="327" t="s">
        <v>7949</v>
      </c>
      <c r="G2550" s="1073">
        <v>45466.30972222222</v>
      </c>
      <c r="H2550" s="30"/>
    </row>
    <row r="2551" spans="1:8" x14ac:dyDescent="0.25">
      <c r="A2551" s="30" t="s">
        <v>9576</v>
      </c>
      <c r="B2551" s="30" t="s">
        <v>923</v>
      </c>
      <c r="C2551" s="31" t="s">
        <v>9577</v>
      </c>
      <c r="D2551" s="31">
        <v>8531</v>
      </c>
      <c r="E2551" s="49" t="s">
        <v>7965</v>
      </c>
      <c r="F2551" s="327" t="s">
        <v>7966</v>
      </c>
      <c r="G2551" s="1073">
        <v>45466.30972222222</v>
      </c>
      <c r="H2551" s="30"/>
    </row>
    <row r="2552" spans="1:8" x14ac:dyDescent="0.25">
      <c r="A2552" s="30" t="s">
        <v>9576</v>
      </c>
      <c r="B2552" s="30" t="s">
        <v>923</v>
      </c>
      <c r="C2552" s="31" t="s">
        <v>9577</v>
      </c>
      <c r="D2552" s="31">
        <v>8531</v>
      </c>
      <c r="E2552" s="49" t="s">
        <v>7982</v>
      </c>
      <c r="F2552" s="327" t="s">
        <v>7983</v>
      </c>
      <c r="G2552" s="1073">
        <v>45466.30972222222</v>
      </c>
      <c r="H2552" s="30"/>
    </row>
    <row r="2553" spans="1:8" x14ac:dyDescent="0.25">
      <c r="A2553" s="30" t="s">
        <v>9576</v>
      </c>
      <c r="B2553" s="30" t="s">
        <v>923</v>
      </c>
      <c r="C2553" s="31" t="s">
        <v>9577</v>
      </c>
      <c r="D2553" s="31">
        <v>8531</v>
      </c>
      <c r="E2553" s="49" t="s">
        <v>1575</v>
      </c>
      <c r="F2553" s="327" t="s">
        <v>1576</v>
      </c>
      <c r="G2553" s="1073">
        <v>45466.30972222222</v>
      </c>
      <c r="H2553" s="30"/>
    </row>
    <row r="2554" spans="1:8" x14ac:dyDescent="0.25">
      <c r="A2554" s="30" t="s">
        <v>9576</v>
      </c>
      <c r="B2554" s="30" t="s">
        <v>923</v>
      </c>
      <c r="C2554" s="31" t="s">
        <v>9577</v>
      </c>
      <c r="D2554" s="31">
        <v>8531</v>
      </c>
      <c r="E2554" s="49" t="s">
        <v>7999</v>
      </c>
      <c r="F2554" s="327" t="s">
        <v>8000</v>
      </c>
      <c r="G2554" s="1073">
        <v>45466.30972222222</v>
      </c>
      <c r="H2554" s="30"/>
    </row>
    <row r="2555" spans="1:8" x14ac:dyDescent="0.25">
      <c r="A2555" s="30" t="s">
        <v>9576</v>
      </c>
      <c r="B2555" s="30" t="s">
        <v>923</v>
      </c>
      <c r="C2555" s="31" t="s">
        <v>9577</v>
      </c>
      <c r="D2555" s="31">
        <v>8531</v>
      </c>
      <c r="E2555" s="49" t="s">
        <v>8016</v>
      </c>
      <c r="F2555" s="327" t="s">
        <v>8017</v>
      </c>
      <c r="G2555" s="1073">
        <v>45466.30972222222</v>
      </c>
      <c r="H2555" s="30"/>
    </row>
    <row r="2556" spans="1:8" x14ac:dyDescent="0.25">
      <c r="A2556" s="30" t="s">
        <v>9576</v>
      </c>
      <c r="B2556" s="30" t="s">
        <v>923</v>
      </c>
      <c r="C2556" s="31" t="s">
        <v>9577</v>
      </c>
      <c r="D2556" s="31">
        <v>8531</v>
      </c>
      <c r="E2556" s="49" t="s">
        <v>8033</v>
      </c>
      <c r="F2556" s="327" t="s">
        <v>8034</v>
      </c>
      <c r="G2556" s="1073">
        <v>45466.30972222222</v>
      </c>
      <c r="H2556" s="30"/>
    </row>
    <row r="2557" spans="1:8" x14ac:dyDescent="0.25">
      <c r="A2557" s="30" t="s">
        <v>9576</v>
      </c>
      <c r="B2557" s="30" t="s">
        <v>923</v>
      </c>
      <c r="C2557" s="31" t="s">
        <v>9577</v>
      </c>
      <c r="D2557" s="31">
        <v>8531</v>
      </c>
      <c r="E2557" s="49" t="s">
        <v>8050</v>
      </c>
      <c r="F2557" s="327" t="s">
        <v>8051</v>
      </c>
      <c r="G2557" s="1073">
        <v>45466.30972222222</v>
      </c>
      <c r="H2557" s="30"/>
    </row>
    <row r="2558" spans="1:8" x14ac:dyDescent="0.25">
      <c r="A2558" s="30" t="s">
        <v>9576</v>
      </c>
      <c r="B2558" s="30" t="s">
        <v>923</v>
      </c>
      <c r="C2558" s="31" t="s">
        <v>9577</v>
      </c>
      <c r="D2558" s="31">
        <v>8531</v>
      </c>
      <c r="E2558" s="49" t="s">
        <v>8067</v>
      </c>
      <c r="F2558" s="327" t="s">
        <v>8068</v>
      </c>
      <c r="G2558" s="1073">
        <v>45466.30972222222</v>
      </c>
      <c r="H2558" s="30"/>
    </row>
    <row r="2559" spans="1:8" x14ac:dyDescent="0.25">
      <c r="A2559" s="30" t="s">
        <v>9576</v>
      </c>
      <c r="B2559" s="30" t="s">
        <v>923</v>
      </c>
      <c r="C2559" s="31" t="s">
        <v>9577</v>
      </c>
      <c r="D2559" s="31">
        <v>8531</v>
      </c>
      <c r="E2559" s="49" t="s">
        <v>8084</v>
      </c>
      <c r="F2559" s="327" t="s">
        <v>8085</v>
      </c>
      <c r="G2559" s="1073">
        <v>45466.30972222222</v>
      </c>
      <c r="H2559" s="30"/>
    </row>
    <row r="2560" spans="1:8" x14ac:dyDescent="0.25">
      <c r="A2560" s="30" t="s">
        <v>9576</v>
      </c>
      <c r="B2560" s="30" t="s">
        <v>923</v>
      </c>
      <c r="C2560" s="31" t="s">
        <v>9577</v>
      </c>
      <c r="D2560" s="31">
        <v>8531</v>
      </c>
      <c r="E2560" s="49" t="s">
        <v>8101</v>
      </c>
      <c r="F2560" s="327" t="s">
        <v>8102</v>
      </c>
      <c r="G2560" s="1073">
        <v>45466.30972222222</v>
      </c>
      <c r="H2560" s="30"/>
    </row>
    <row r="2561" spans="1:8" x14ac:dyDescent="0.25">
      <c r="A2561" s="30" t="s">
        <v>9576</v>
      </c>
      <c r="B2561" s="30" t="s">
        <v>923</v>
      </c>
      <c r="C2561" s="31" t="s">
        <v>9577</v>
      </c>
      <c r="D2561" s="31">
        <v>8531</v>
      </c>
      <c r="E2561" s="49" t="s">
        <v>8118</v>
      </c>
      <c r="F2561" s="327" t="s">
        <v>8119</v>
      </c>
      <c r="G2561" s="1073">
        <v>45466.30972222222</v>
      </c>
      <c r="H2561" s="30"/>
    </row>
    <row r="2562" spans="1:8" x14ac:dyDescent="0.25">
      <c r="A2562" s="30" t="s">
        <v>9576</v>
      </c>
      <c r="B2562" s="30" t="s">
        <v>923</v>
      </c>
      <c r="C2562" s="31" t="s">
        <v>9577</v>
      </c>
      <c r="D2562" s="31">
        <v>8531</v>
      </c>
      <c r="E2562" s="49" t="s">
        <v>8135</v>
      </c>
      <c r="F2562" s="327" t="s">
        <v>8136</v>
      </c>
      <c r="G2562" s="1073">
        <v>45466.30972222222</v>
      </c>
      <c r="H2562" s="30"/>
    </row>
    <row r="2563" spans="1:8" x14ac:dyDescent="0.25">
      <c r="A2563" s="30" t="s">
        <v>9576</v>
      </c>
      <c r="B2563" s="30" t="s">
        <v>923</v>
      </c>
      <c r="C2563" s="31" t="s">
        <v>9577</v>
      </c>
      <c r="D2563" s="31">
        <v>8531</v>
      </c>
      <c r="E2563" s="49" t="s">
        <v>8152</v>
      </c>
      <c r="F2563" s="327" t="s">
        <v>8153</v>
      </c>
      <c r="G2563" s="1073">
        <v>45466.30972222222</v>
      </c>
      <c r="H2563" s="30"/>
    </row>
    <row r="2564" spans="1:8" x14ac:dyDescent="0.25">
      <c r="A2564" s="30" t="s">
        <v>9576</v>
      </c>
      <c r="B2564" s="30" t="s">
        <v>923</v>
      </c>
      <c r="C2564" s="31" t="s">
        <v>9577</v>
      </c>
      <c r="D2564" s="31">
        <v>8531</v>
      </c>
      <c r="E2564" s="49" t="s">
        <v>1592</v>
      </c>
      <c r="F2564" s="327" t="s">
        <v>1593</v>
      </c>
      <c r="G2564" s="1073">
        <v>45466.30972222222</v>
      </c>
      <c r="H2564" s="30"/>
    </row>
    <row r="2565" spans="1:8" x14ac:dyDescent="0.25">
      <c r="A2565" s="30" t="s">
        <v>9576</v>
      </c>
      <c r="B2565" s="30" t="s">
        <v>923</v>
      </c>
      <c r="C2565" s="31" t="s">
        <v>9577</v>
      </c>
      <c r="D2565" s="31">
        <v>8531</v>
      </c>
      <c r="E2565" s="49" t="s">
        <v>8169</v>
      </c>
      <c r="F2565" s="327" t="s">
        <v>8170</v>
      </c>
      <c r="G2565" s="1073">
        <v>45466.30972222222</v>
      </c>
      <c r="H2565" s="30"/>
    </row>
    <row r="2566" spans="1:8" x14ac:dyDescent="0.25">
      <c r="A2566" s="30" t="s">
        <v>9576</v>
      </c>
      <c r="B2566" s="30" t="s">
        <v>923</v>
      </c>
      <c r="C2566" s="31" t="s">
        <v>9577</v>
      </c>
      <c r="D2566" s="31">
        <v>8531</v>
      </c>
      <c r="E2566" s="49" t="s">
        <v>8186</v>
      </c>
      <c r="F2566" s="327" t="s">
        <v>8187</v>
      </c>
      <c r="G2566" s="1073">
        <v>45466.30972222222</v>
      </c>
      <c r="H2566" s="30"/>
    </row>
    <row r="2567" spans="1:8" x14ac:dyDescent="0.25">
      <c r="A2567" s="30" t="s">
        <v>9576</v>
      </c>
      <c r="B2567" s="30" t="s">
        <v>923</v>
      </c>
      <c r="C2567" s="31" t="s">
        <v>9577</v>
      </c>
      <c r="D2567" s="31">
        <v>8531</v>
      </c>
      <c r="E2567" s="49" t="s">
        <v>8203</v>
      </c>
      <c r="F2567" s="327" t="s">
        <v>8204</v>
      </c>
      <c r="G2567" s="1073">
        <v>45466.30972222222</v>
      </c>
      <c r="H2567" s="30"/>
    </row>
    <row r="2568" spans="1:8" x14ac:dyDescent="0.25">
      <c r="A2568" s="30" t="s">
        <v>9576</v>
      </c>
      <c r="B2568" s="30" t="s">
        <v>923</v>
      </c>
      <c r="C2568" s="31" t="s">
        <v>9577</v>
      </c>
      <c r="D2568" s="31">
        <v>8531</v>
      </c>
      <c r="E2568" s="49" t="s">
        <v>8220</v>
      </c>
      <c r="F2568" s="327" t="s">
        <v>8221</v>
      </c>
      <c r="G2568" s="1073">
        <v>45466.30972222222</v>
      </c>
      <c r="H2568" s="30"/>
    </row>
    <row r="2569" spans="1:8" x14ac:dyDescent="0.25">
      <c r="A2569" s="30" t="s">
        <v>9576</v>
      </c>
      <c r="B2569" s="30" t="s">
        <v>923</v>
      </c>
      <c r="C2569" s="31" t="s">
        <v>9577</v>
      </c>
      <c r="D2569" s="31">
        <v>8531</v>
      </c>
      <c r="E2569" s="49" t="s">
        <v>8237</v>
      </c>
      <c r="F2569" s="327" t="s">
        <v>8238</v>
      </c>
      <c r="G2569" s="1073">
        <v>45466.30972222222</v>
      </c>
      <c r="H2569" s="30"/>
    </row>
    <row r="2570" spans="1:8" x14ac:dyDescent="0.25">
      <c r="A2570" s="30" t="s">
        <v>9576</v>
      </c>
      <c r="B2570" s="30" t="s">
        <v>923</v>
      </c>
      <c r="C2570" s="31" t="s">
        <v>9577</v>
      </c>
      <c r="D2570" s="31">
        <v>8531</v>
      </c>
      <c r="E2570" s="49" t="s">
        <v>8254</v>
      </c>
      <c r="F2570" s="327" t="s">
        <v>8255</v>
      </c>
      <c r="G2570" s="1073">
        <v>45466.30972222222</v>
      </c>
      <c r="H2570" s="30"/>
    </row>
    <row r="2571" spans="1:8" x14ac:dyDescent="0.25">
      <c r="A2571" s="30" t="s">
        <v>9576</v>
      </c>
      <c r="B2571" s="30" t="s">
        <v>923</v>
      </c>
      <c r="C2571" s="31" t="s">
        <v>9577</v>
      </c>
      <c r="D2571" s="31">
        <v>8531</v>
      </c>
      <c r="E2571" s="49" t="s">
        <v>8271</v>
      </c>
      <c r="F2571" s="327" t="s">
        <v>8272</v>
      </c>
      <c r="G2571" s="1073">
        <v>45466.30972222222</v>
      </c>
      <c r="H2571" s="30"/>
    </row>
    <row r="2572" spans="1:8" x14ac:dyDescent="0.25">
      <c r="A2572" s="30" t="s">
        <v>9576</v>
      </c>
      <c r="B2572" s="30" t="s">
        <v>923</v>
      </c>
      <c r="C2572" s="31" t="s">
        <v>9577</v>
      </c>
      <c r="D2572" s="31">
        <v>8531</v>
      </c>
      <c r="E2572" s="49" t="s">
        <v>10078</v>
      </c>
      <c r="F2572" s="327" t="s">
        <v>10079</v>
      </c>
      <c r="G2572" s="1073">
        <v>45466.30972222222</v>
      </c>
      <c r="H2572" s="30"/>
    </row>
    <row r="2573" spans="1:8" x14ac:dyDescent="0.25">
      <c r="A2573" s="30" t="s">
        <v>9576</v>
      </c>
      <c r="B2573" s="30" t="s">
        <v>923</v>
      </c>
      <c r="C2573" s="31" t="s">
        <v>9577</v>
      </c>
      <c r="D2573" s="31">
        <v>8531</v>
      </c>
      <c r="E2573" s="49" t="s">
        <v>10080</v>
      </c>
      <c r="F2573" s="327" t="s">
        <v>10081</v>
      </c>
      <c r="G2573" s="1073">
        <v>45466.30972222222</v>
      </c>
      <c r="H2573" s="30"/>
    </row>
    <row r="2574" spans="1:8" x14ac:dyDescent="0.25">
      <c r="A2574" s="30" t="s">
        <v>9576</v>
      </c>
      <c r="B2574" s="30" t="s">
        <v>923</v>
      </c>
      <c r="C2574" s="31" t="s">
        <v>9577</v>
      </c>
      <c r="D2574" s="31">
        <v>8531</v>
      </c>
      <c r="E2574" s="49" t="s">
        <v>10082</v>
      </c>
      <c r="F2574" s="327" t="s">
        <v>10083</v>
      </c>
      <c r="G2574" s="1073">
        <v>45466.30972222222</v>
      </c>
      <c r="H2574" s="30"/>
    </row>
    <row r="2575" spans="1:8" x14ac:dyDescent="0.25">
      <c r="A2575" s="30" t="s">
        <v>9576</v>
      </c>
      <c r="B2575" s="30" t="s">
        <v>923</v>
      </c>
      <c r="C2575" s="31" t="s">
        <v>9577</v>
      </c>
      <c r="D2575" s="31">
        <v>8531</v>
      </c>
      <c r="E2575" s="49" t="s">
        <v>1608</v>
      </c>
      <c r="F2575" s="327" t="s">
        <v>1609</v>
      </c>
      <c r="G2575" s="1073">
        <v>45466.30972222222</v>
      </c>
      <c r="H2575" s="30"/>
    </row>
    <row r="2576" spans="1:8" x14ac:dyDescent="0.25">
      <c r="A2576" s="30" t="s">
        <v>9576</v>
      </c>
      <c r="B2576" s="30" t="s">
        <v>923</v>
      </c>
      <c r="C2576" s="31" t="s">
        <v>9577</v>
      </c>
      <c r="D2576" s="31">
        <v>8531</v>
      </c>
      <c r="E2576" s="49" t="s">
        <v>10084</v>
      </c>
      <c r="F2576" s="327" t="s">
        <v>10085</v>
      </c>
      <c r="G2576" s="1073">
        <v>45466.30972222222</v>
      </c>
      <c r="H2576" s="30"/>
    </row>
    <row r="2577" spans="1:8" x14ac:dyDescent="0.25">
      <c r="A2577" s="30" t="s">
        <v>9576</v>
      </c>
      <c r="B2577" s="30" t="s">
        <v>923</v>
      </c>
      <c r="C2577" s="31" t="s">
        <v>9577</v>
      </c>
      <c r="D2577" s="31">
        <v>8531</v>
      </c>
      <c r="E2577" s="49" t="s">
        <v>10086</v>
      </c>
      <c r="F2577" s="327" t="s">
        <v>10087</v>
      </c>
      <c r="G2577" s="1073">
        <v>45466.30972222222</v>
      </c>
      <c r="H2577" s="30"/>
    </row>
    <row r="2578" spans="1:8" x14ac:dyDescent="0.25">
      <c r="A2578" s="30" t="s">
        <v>9576</v>
      </c>
      <c r="B2578" s="30" t="s">
        <v>923</v>
      </c>
      <c r="C2578" s="31" t="s">
        <v>9577</v>
      </c>
      <c r="D2578" s="31">
        <v>8531</v>
      </c>
      <c r="E2578" s="49" t="s">
        <v>10088</v>
      </c>
      <c r="F2578" s="327" t="s">
        <v>10089</v>
      </c>
      <c r="G2578" s="1073">
        <v>45466.30972222222</v>
      </c>
      <c r="H2578" s="30"/>
    </row>
    <row r="2579" spans="1:8" x14ac:dyDescent="0.25">
      <c r="A2579" s="30" t="s">
        <v>9576</v>
      </c>
      <c r="B2579" s="30" t="s">
        <v>923</v>
      </c>
      <c r="C2579" s="31" t="s">
        <v>9577</v>
      </c>
      <c r="D2579" s="31">
        <v>8531</v>
      </c>
      <c r="E2579" s="49" t="s">
        <v>10090</v>
      </c>
      <c r="F2579" s="327" t="s">
        <v>10091</v>
      </c>
      <c r="G2579" s="1073">
        <v>45466.30972222222</v>
      </c>
      <c r="H2579" s="30"/>
    </row>
    <row r="2580" spans="1:8" x14ac:dyDescent="0.25">
      <c r="A2580" s="30" t="s">
        <v>9576</v>
      </c>
      <c r="B2580" s="30" t="s">
        <v>923</v>
      </c>
      <c r="C2580" s="31" t="s">
        <v>9577</v>
      </c>
      <c r="D2580" s="31">
        <v>8531</v>
      </c>
      <c r="E2580" s="49" t="s">
        <v>10092</v>
      </c>
      <c r="F2580" s="327" t="s">
        <v>10093</v>
      </c>
      <c r="G2580" s="1073">
        <v>45466.30972222222</v>
      </c>
      <c r="H2580" s="30"/>
    </row>
    <row r="2581" spans="1:8" x14ac:dyDescent="0.25">
      <c r="A2581" s="30" t="s">
        <v>9576</v>
      </c>
      <c r="B2581" s="30" t="s">
        <v>923</v>
      </c>
      <c r="C2581" s="31" t="s">
        <v>9577</v>
      </c>
      <c r="D2581" s="31">
        <v>8531</v>
      </c>
      <c r="E2581" s="49" t="s">
        <v>10094</v>
      </c>
      <c r="F2581" s="327" t="s">
        <v>10095</v>
      </c>
      <c r="G2581" s="1073">
        <v>45466.30972222222</v>
      </c>
      <c r="H2581" s="30"/>
    </row>
    <row r="2582" spans="1:8" x14ac:dyDescent="0.25">
      <c r="A2582" s="30" t="s">
        <v>9576</v>
      </c>
      <c r="B2582" s="30" t="s">
        <v>923</v>
      </c>
      <c r="C2582" s="31" t="s">
        <v>9577</v>
      </c>
      <c r="D2582" s="31">
        <v>8531</v>
      </c>
      <c r="E2582" s="49" t="s">
        <v>10096</v>
      </c>
      <c r="F2582" s="327" t="s">
        <v>10097</v>
      </c>
      <c r="G2582" s="1073">
        <v>45466.30972222222</v>
      </c>
      <c r="H2582" s="30"/>
    </row>
    <row r="2583" spans="1:8" x14ac:dyDescent="0.25">
      <c r="A2583" s="30" t="s">
        <v>9576</v>
      </c>
      <c r="B2583" s="30" t="s">
        <v>923</v>
      </c>
      <c r="C2583" s="31" t="s">
        <v>9577</v>
      </c>
      <c r="D2583" s="31">
        <v>8531</v>
      </c>
      <c r="E2583" s="49" t="s">
        <v>10098</v>
      </c>
      <c r="F2583" s="327" t="s">
        <v>10099</v>
      </c>
      <c r="G2583" s="1073">
        <v>45466.30972222222</v>
      </c>
      <c r="H2583" s="30"/>
    </row>
    <row r="2584" spans="1:8" x14ac:dyDescent="0.25">
      <c r="A2584" s="30" t="s">
        <v>9576</v>
      </c>
      <c r="B2584" s="30" t="s">
        <v>923</v>
      </c>
      <c r="C2584" s="31" t="s">
        <v>9577</v>
      </c>
      <c r="D2584" s="31">
        <v>8531</v>
      </c>
      <c r="E2584" s="49" t="s">
        <v>10100</v>
      </c>
      <c r="F2584" s="327" t="s">
        <v>10101</v>
      </c>
      <c r="G2584" s="1073">
        <v>45466.30972222222</v>
      </c>
      <c r="H2584" s="30"/>
    </row>
    <row r="2585" spans="1:8" x14ac:dyDescent="0.25">
      <c r="A2585" s="30" t="s">
        <v>9576</v>
      </c>
      <c r="B2585" s="30" t="s">
        <v>923</v>
      </c>
      <c r="C2585" s="31" t="s">
        <v>9577</v>
      </c>
      <c r="D2585" s="31">
        <v>8531</v>
      </c>
      <c r="E2585" s="49" t="s">
        <v>10102</v>
      </c>
      <c r="F2585" s="327" t="s">
        <v>10103</v>
      </c>
      <c r="G2585" s="1073">
        <v>45466.30972222222</v>
      </c>
      <c r="H2585" s="30"/>
    </row>
    <row r="2586" spans="1:8" x14ac:dyDescent="0.25">
      <c r="A2586" s="30" t="s">
        <v>9576</v>
      </c>
      <c r="B2586" s="30" t="s">
        <v>923</v>
      </c>
      <c r="C2586" s="31" t="s">
        <v>9577</v>
      </c>
      <c r="D2586" s="31">
        <v>8531</v>
      </c>
      <c r="E2586" s="49" t="s">
        <v>1625</v>
      </c>
      <c r="F2586" s="327" t="s">
        <v>1626</v>
      </c>
      <c r="G2586" s="1073">
        <v>45466.30972222222</v>
      </c>
      <c r="H2586" s="30"/>
    </row>
    <row r="2587" spans="1:8" x14ac:dyDescent="0.25">
      <c r="A2587" s="30" t="s">
        <v>9576</v>
      </c>
      <c r="B2587" s="30" t="s">
        <v>923</v>
      </c>
      <c r="C2587" s="31" t="s">
        <v>9577</v>
      </c>
      <c r="D2587" s="31">
        <v>8531</v>
      </c>
      <c r="E2587" s="49" t="s">
        <v>1642</v>
      </c>
      <c r="F2587" s="327" t="s">
        <v>1643</v>
      </c>
      <c r="G2587" s="1073">
        <v>45466.30972222222</v>
      </c>
      <c r="H2587" s="30"/>
    </row>
    <row r="2588" spans="1:8" x14ac:dyDescent="0.25">
      <c r="A2588" s="30" t="s">
        <v>9576</v>
      </c>
      <c r="B2588" s="30" t="s">
        <v>923</v>
      </c>
      <c r="C2588" s="31" t="s">
        <v>9577</v>
      </c>
      <c r="D2588" s="31">
        <v>8531</v>
      </c>
      <c r="E2588" s="49" t="s">
        <v>1659</v>
      </c>
      <c r="F2588" s="327" t="s">
        <v>1660</v>
      </c>
      <c r="G2588" s="1073">
        <v>45466.30972222222</v>
      </c>
      <c r="H2588" s="30"/>
    </row>
    <row r="2589" spans="1:8" x14ac:dyDescent="0.25">
      <c r="A2589" s="30" t="s">
        <v>9576</v>
      </c>
      <c r="B2589" s="30" t="s">
        <v>923</v>
      </c>
      <c r="C2589" s="31" t="s">
        <v>9577</v>
      </c>
      <c r="D2589" s="31">
        <v>8531</v>
      </c>
      <c r="E2589" s="49" t="s">
        <v>1676</v>
      </c>
      <c r="F2589" s="327" t="s">
        <v>1677</v>
      </c>
      <c r="G2589" s="1073">
        <v>45466.30972222222</v>
      </c>
      <c r="H2589" s="30"/>
    </row>
    <row r="2590" spans="1:8" x14ac:dyDescent="0.25">
      <c r="A2590" s="30" t="s">
        <v>9576</v>
      </c>
      <c r="B2590" s="30" t="s">
        <v>923</v>
      </c>
      <c r="C2590" s="31" t="s">
        <v>9577</v>
      </c>
      <c r="D2590" s="31">
        <v>8531</v>
      </c>
      <c r="E2590" s="49" t="s">
        <v>1693</v>
      </c>
      <c r="F2590" s="327" t="s">
        <v>1694</v>
      </c>
      <c r="G2590" s="1073">
        <v>45466.30972222222</v>
      </c>
      <c r="H2590" s="30"/>
    </row>
    <row r="2591" spans="1:8" x14ac:dyDescent="0.25">
      <c r="A2591" s="30" t="s">
        <v>9576</v>
      </c>
      <c r="B2591" s="30" t="s">
        <v>923</v>
      </c>
      <c r="C2591" s="31" t="s">
        <v>9577</v>
      </c>
      <c r="D2591" s="31">
        <v>8531</v>
      </c>
      <c r="E2591" s="49" t="s">
        <v>980</v>
      </c>
      <c r="F2591" s="327" t="s">
        <v>981</v>
      </c>
      <c r="G2591" s="1073">
        <v>45466.30972222222</v>
      </c>
      <c r="H2591" s="30"/>
    </row>
    <row r="2592" spans="1:8" x14ac:dyDescent="0.25">
      <c r="A2592" s="30" t="s">
        <v>9576</v>
      </c>
      <c r="B2592" s="30" t="s">
        <v>923</v>
      </c>
      <c r="C2592" s="31" t="s">
        <v>9577</v>
      </c>
      <c r="D2592" s="31">
        <v>8531</v>
      </c>
      <c r="E2592" s="49" t="s">
        <v>1710</v>
      </c>
      <c r="F2592" s="327" t="s">
        <v>1711</v>
      </c>
      <c r="G2592" s="1073">
        <v>45466.30972222222</v>
      </c>
      <c r="H2592" s="30"/>
    </row>
    <row r="2593" spans="1:8" x14ac:dyDescent="0.25">
      <c r="A2593" s="30" t="s">
        <v>9576</v>
      </c>
      <c r="B2593" s="30" t="s">
        <v>923</v>
      </c>
      <c r="C2593" s="31" t="s">
        <v>9577</v>
      </c>
      <c r="D2593" s="31">
        <v>8531</v>
      </c>
      <c r="E2593" s="49" t="s">
        <v>1727</v>
      </c>
      <c r="F2593" s="327" t="s">
        <v>1728</v>
      </c>
      <c r="G2593" s="1073">
        <v>45466.30972222222</v>
      </c>
      <c r="H2593" s="30"/>
    </row>
    <row r="2594" spans="1:8" x14ac:dyDescent="0.25">
      <c r="A2594" s="30" t="s">
        <v>9576</v>
      </c>
      <c r="B2594" s="30" t="s">
        <v>923</v>
      </c>
      <c r="C2594" s="31" t="s">
        <v>9577</v>
      </c>
      <c r="D2594" s="31">
        <v>8531</v>
      </c>
      <c r="E2594" s="49" t="s">
        <v>1744</v>
      </c>
      <c r="F2594" s="327" t="s">
        <v>1745</v>
      </c>
      <c r="G2594" s="1073">
        <v>45466.30972222222</v>
      </c>
      <c r="H2594" s="30"/>
    </row>
    <row r="2595" spans="1:8" x14ac:dyDescent="0.25">
      <c r="A2595" s="30" t="s">
        <v>9576</v>
      </c>
      <c r="B2595" s="30" t="s">
        <v>923</v>
      </c>
      <c r="C2595" s="31" t="s">
        <v>9577</v>
      </c>
      <c r="D2595" s="31">
        <v>8531</v>
      </c>
      <c r="E2595" s="49" t="s">
        <v>1761</v>
      </c>
      <c r="F2595" s="327" t="s">
        <v>1762</v>
      </c>
      <c r="G2595" s="1073">
        <v>45466.30972222222</v>
      </c>
      <c r="H2595" s="30"/>
    </row>
    <row r="2596" spans="1:8" x14ac:dyDescent="0.25">
      <c r="A2596" s="30" t="s">
        <v>9576</v>
      </c>
      <c r="B2596" s="30" t="s">
        <v>923</v>
      </c>
      <c r="C2596" s="31" t="s">
        <v>9577</v>
      </c>
      <c r="D2596" s="31">
        <v>8531</v>
      </c>
      <c r="E2596" s="49" t="s">
        <v>1778</v>
      </c>
      <c r="F2596" s="327" t="s">
        <v>1779</v>
      </c>
      <c r="G2596" s="1073">
        <v>45466.30972222222</v>
      </c>
      <c r="H2596" s="30"/>
    </row>
    <row r="2597" spans="1:8" x14ac:dyDescent="0.25">
      <c r="A2597" s="30" t="s">
        <v>9576</v>
      </c>
      <c r="B2597" s="30" t="s">
        <v>923</v>
      </c>
      <c r="C2597" s="31" t="s">
        <v>9577</v>
      </c>
      <c r="D2597" s="31">
        <v>8531</v>
      </c>
      <c r="E2597" s="49" t="s">
        <v>1795</v>
      </c>
      <c r="F2597" s="327" t="s">
        <v>1796</v>
      </c>
      <c r="G2597" s="1073">
        <v>45466.30972222222</v>
      </c>
      <c r="H2597" s="30"/>
    </row>
    <row r="2598" spans="1:8" x14ac:dyDescent="0.25">
      <c r="A2598" s="30" t="s">
        <v>9576</v>
      </c>
      <c r="B2598" s="30" t="s">
        <v>923</v>
      </c>
      <c r="C2598" s="31" t="s">
        <v>9577</v>
      </c>
      <c r="D2598" s="31">
        <v>8531</v>
      </c>
      <c r="E2598" s="49" t="s">
        <v>1812</v>
      </c>
      <c r="F2598" s="327" t="s">
        <v>1813</v>
      </c>
      <c r="G2598" s="1073">
        <v>45466.30972222222</v>
      </c>
      <c r="H2598" s="30"/>
    </row>
    <row r="2599" spans="1:8" x14ac:dyDescent="0.25">
      <c r="A2599" s="30" t="s">
        <v>9576</v>
      </c>
      <c r="B2599" s="30" t="s">
        <v>923</v>
      </c>
      <c r="C2599" s="31" t="s">
        <v>9577</v>
      </c>
      <c r="D2599" s="31">
        <v>8531</v>
      </c>
      <c r="E2599" s="49" t="s">
        <v>1829</v>
      </c>
      <c r="F2599" s="327" t="s">
        <v>1830</v>
      </c>
      <c r="G2599" s="1073">
        <v>45466.30972222222</v>
      </c>
      <c r="H2599" s="30"/>
    </row>
    <row r="2600" spans="1:8" x14ac:dyDescent="0.25">
      <c r="A2600" s="30" t="s">
        <v>9576</v>
      </c>
      <c r="B2600" s="30" t="s">
        <v>923</v>
      </c>
      <c r="C2600" s="31" t="s">
        <v>9577</v>
      </c>
      <c r="D2600" s="31">
        <v>8531</v>
      </c>
      <c r="E2600" s="49" t="s">
        <v>1846</v>
      </c>
      <c r="F2600" s="327" t="s">
        <v>1847</v>
      </c>
      <c r="G2600" s="1073">
        <v>45466.30972222222</v>
      </c>
      <c r="H2600" s="30"/>
    </row>
    <row r="2601" spans="1:8" x14ac:dyDescent="0.25">
      <c r="A2601" s="30" t="s">
        <v>9576</v>
      </c>
      <c r="B2601" s="30" t="s">
        <v>923</v>
      </c>
      <c r="C2601" s="31" t="s">
        <v>9577</v>
      </c>
      <c r="D2601" s="31">
        <v>8531</v>
      </c>
      <c r="E2601" s="49" t="s">
        <v>1863</v>
      </c>
      <c r="F2601" s="327" t="s">
        <v>1864</v>
      </c>
      <c r="G2601" s="1073">
        <v>45466.30972222222</v>
      </c>
      <c r="H2601" s="30"/>
    </row>
    <row r="2602" spans="1:8" x14ac:dyDescent="0.25">
      <c r="A2602" s="30" t="s">
        <v>9576</v>
      </c>
      <c r="B2602" s="30" t="s">
        <v>923</v>
      </c>
      <c r="C2602" s="31" t="s">
        <v>9577</v>
      </c>
      <c r="D2602" s="31">
        <v>8531</v>
      </c>
      <c r="E2602" s="49" t="s">
        <v>997</v>
      </c>
      <c r="F2602" s="327" t="s">
        <v>998</v>
      </c>
      <c r="G2602" s="1073">
        <v>45466.30972222222</v>
      </c>
      <c r="H2602" s="30"/>
    </row>
    <row r="2603" spans="1:8" x14ac:dyDescent="0.25">
      <c r="A2603" s="30" t="s">
        <v>9576</v>
      </c>
      <c r="B2603" s="30" t="s">
        <v>923</v>
      </c>
      <c r="C2603" s="31" t="s">
        <v>9577</v>
      </c>
      <c r="D2603" s="31">
        <v>8531</v>
      </c>
      <c r="E2603" s="49" t="s">
        <v>1880</v>
      </c>
      <c r="F2603" s="327" t="s">
        <v>1881</v>
      </c>
      <c r="G2603" s="1073">
        <v>45466.30972222222</v>
      </c>
      <c r="H2603" s="30"/>
    </row>
    <row r="2604" spans="1:8" x14ac:dyDescent="0.25">
      <c r="A2604" s="30" t="s">
        <v>9576</v>
      </c>
      <c r="B2604" s="30" t="s">
        <v>923</v>
      </c>
      <c r="C2604" s="31" t="s">
        <v>9577</v>
      </c>
      <c r="D2604" s="31">
        <v>8531</v>
      </c>
      <c r="E2604" s="49" t="s">
        <v>1897</v>
      </c>
      <c r="F2604" s="327" t="s">
        <v>1898</v>
      </c>
      <c r="G2604" s="1073">
        <v>45466.30972222222</v>
      </c>
      <c r="H2604" s="30"/>
    </row>
    <row r="2605" spans="1:8" x14ac:dyDescent="0.25">
      <c r="A2605" s="30" t="s">
        <v>9576</v>
      </c>
      <c r="B2605" s="30" t="s">
        <v>923</v>
      </c>
      <c r="C2605" s="31" t="s">
        <v>9577</v>
      </c>
      <c r="D2605" s="31">
        <v>8531</v>
      </c>
      <c r="E2605" s="49" t="s">
        <v>1914</v>
      </c>
      <c r="F2605" s="327" t="s">
        <v>1915</v>
      </c>
      <c r="G2605" s="1073">
        <v>45466.30972222222</v>
      </c>
      <c r="H2605" s="30"/>
    </row>
    <row r="2606" spans="1:8" x14ac:dyDescent="0.25">
      <c r="A2606" s="30" t="s">
        <v>9576</v>
      </c>
      <c r="B2606" s="30" t="s">
        <v>923</v>
      </c>
      <c r="C2606" s="31" t="s">
        <v>9577</v>
      </c>
      <c r="D2606" s="31">
        <v>8531</v>
      </c>
      <c r="E2606" s="49" t="s">
        <v>1931</v>
      </c>
      <c r="F2606" s="327" t="s">
        <v>1932</v>
      </c>
      <c r="G2606" s="1073">
        <v>45466.30972222222</v>
      </c>
      <c r="H2606" s="30"/>
    </row>
    <row r="2607" spans="1:8" x14ac:dyDescent="0.25">
      <c r="A2607" s="30" t="s">
        <v>9576</v>
      </c>
      <c r="B2607" s="30" t="s">
        <v>923</v>
      </c>
      <c r="C2607" s="31" t="s">
        <v>9577</v>
      </c>
      <c r="D2607" s="31">
        <v>8531</v>
      </c>
      <c r="E2607" s="49" t="s">
        <v>1948</v>
      </c>
      <c r="F2607" s="327" t="s">
        <v>1949</v>
      </c>
      <c r="G2607" s="1073">
        <v>45466.30972222222</v>
      </c>
      <c r="H2607" s="30"/>
    </row>
    <row r="2608" spans="1:8" x14ac:dyDescent="0.25">
      <c r="A2608" s="30" t="s">
        <v>9576</v>
      </c>
      <c r="B2608" s="30" t="s">
        <v>923</v>
      </c>
      <c r="C2608" s="31" t="s">
        <v>9577</v>
      </c>
      <c r="D2608" s="31">
        <v>8531</v>
      </c>
      <c r="E2608" s="49" t="s">
        <v>1965</v>
      </c>
      <c r="F2608" s="327" t="s">
        <v>1966</v>
      </c>
      <c r="G2608" s="1073">
        <v>45466.30972222222</v>
      </c>
      <c r="H2608" s="30"/>
    </row>
    <row r="2609" spans="1:8" x14ac:dyDescent="0.25">
      <c r="A2609" s="30" t="s">
        <v>9576</v>
      </c>
      <c r="B2609" s="30" t="s">
        <v>923</v>
      </c>
      <c r="C2609" s="31" t="s">
        <v>9577</v>
      </c>
      <c r="D2609" s="31">
        <v>8531</v>
      </c>
      <c r="E2609" s="49" t="s">
        <v>1982</v>
      </c>
      <c r="F2609" s="327" t="s">
        <v>1983</v>
      </c>
      <c r="G2609" s="1073">
        <v>45466.30972222222</v>
      </c>
      <c r="H2609" s="30"/>
    </row>
    <row r="2610" spans="1:8" x14ac:dyDescent="0.25">
      <c r="A2610" s="30" t="s">
        <v>9576</v>
      </c>
      <c r="B2610" s="30" t="s">
        <v>923</v>
      </c>
      <c r="C2610" s="31" t="s">
        <v>9577</v>
      </c>
      <c r="D2610" s="31">
        <v>8531</v>
      </c>
      <c r="E2610" s="49" t="s">
        <v>1998</v>
      </c>
      <c r="F2610" s="327" t="s">
        <v>1999</v>
      </c>
      <c r="G2610" s="1073">
        <v>45466.30972222222</v>
      </c>
      <c r="H2610" s="30"/>
    </row>
    <row r="2611" spans="1:8" x14ac:dyDescent="0.25">
      <c r="A2611" s="30" t="s">
        <v>9576</v>
      </c>
      <c r="B2611" s="30" t="s">
        <v>923</v>
      </c>
      <c r="C2611" s="31" t="s">
        <v>9577</v>
      </c>
      <c r="D2611" s="31">
        <v>8531</v>
      </c>
      <c r="E2611" s="49" t="s">
        <v>2015</v>
      </c>
      <c r="F2611" s="327" t="s">
        <v>2016</v>
      </c>
      <c r="G2611" s="1073">
        <v>45466.30972222222</v>
      </c>
      <c r="H2611" s="30"/>
    </row>
    <row r="2612" spans="1:8" x14ac:dyDescent="0.25">
      <c r="A2612" s="30" t="s">
        <v>9576</v>
      </c>
      <c r="B2612" s="30" t="s">
        <v>923</v>
      </c>
      <c r="C2612" s="31" t="s">
        <v>9577</v>
      </c>
      <c r="D2612" s="31">
        <v>8531</v>
      </c>
      <c r="E2612" s="49" t="s">
        <v>2032</v>
      </c>
      <c r="F2612" s="327" t="s">
        <v>2033</v>
      </c>
      <c r="G2612" s="1073">
        <v>45466.30972222222</v>
      </c>
      <c r="H2612" s="30"/>
    </row>
    <row r="2613" spans="1:8" x14ac:dyDescent="0.25">
      <c r="A2613" s="30" t="s">
        <v>9576</v>
      </c>
      <c r="B2613" s="30" t="s">
        <v>923</v>
      </c>
      <c r="C2613" s="31" t="s">
        <v>9577</v>
      </c>
      <c r="D2613" s="31">
        <v>8531</v>
      </c>
      <c r="E2613" s="49" t="s">
        <v>1012</v>
      </c>
      <c r="F2613" s="327" t="s">
        <v>1013</v>
      </c>
      <c r="G2613" s="1073">
        <v>45466.30972222222</v>
      </c>
      <c r="H2613" s="30"/>
    </row>
    <row r="2614" spans="1:8" x14ac:dyDescent="0.25">
      <c r="A2614" s="30" t="s">
        <v>9576</v>
      </c>
      <c r="B2614" s="30" t="s">
        <v>923</v>
      </c>
      <c r="C2614" s="31" t="s">
        <v>9577</v>
      </c>
      <c r="D2614" s="31">
        <v>8531</v>
      </c>
      <c r="E2614" s="49" t="s">
        <v>2049</v>
      </c>
      <c r="F2614" s="327" t="s">
        <v>2050</v>
      </c>
      <c r="G2614" s="1073">
        <v>45466.30972222222</v>
      </c>
      <c r="H2614" s="30"/>
    </row>
    <row r="2615" spans="1:8" x14ac:dyDescent="0.25">
      <c r="A2615" s="30" t="s">
        <v>9576</v>
      </c>
      <c r="B2615" s="30" t="s">
        <v>923</v>
      </c>
      <c r="C2615" s="31" t="s">
        <v>9577</v>
      </c>
      <c r="D2615" s="31">
        <v>8531</v>
      </c>
      <c r="E2615" s="49" t="s">
        <v>2066</v>
      </c>
      <c r="F2615" s="327" t="s">
        <v>2067</v>
      </c>
      <c r="G2615" s="1073">
        <v>45466.30972222222</v>
      </c>
      <c r="H2615" s="30"/>
    </row>
    <row r="2616" spans="1:8" x14ac:dyDescent="0.25">
      <c r="A2616" s="30" t="s">
        <v>9576</v>
      </c>
      <c r="B2616" s="30" t="s">
        <v>923</v>
      </c>
      <c r="C2616" s="31" t="s">
        <v>9577</v>
      </c>
      <c r="D2616" s="31">
        <v>8531</v>
      </c>
      <c r="E2616" s="49" t="s">
        <v>2083</v>
      </c>
      <c r="F2616" s="327" t="s">
        <v>2084</v>
      </c>
      <c r="G2616" s="1073">
        <v>45466.30972222222</v>
      </c>
      <c r="H2616" s="30"/>
    </row>
    <row r="2617" spans="1:8" x14ac:dyDescent="0.25">
      <c r="A2617" s="30" t="s">
        <v>9576</v>
      </c>
      <c r="B2617" s="30" t="s">
        <v>923</v>
      </c>
      <c r="C2617" s="31" t="s">
        <v>9577</v>
      </c>
      <c r="D2617" s="31">
        <v>8531</v>
      </c>
      <c r="E2617" s="49" t="s">
        <v>2100</v>
      </c>
      <c r="F2617" s="327" t="s">
        <v>2101</v>
      </c>
      <c r="G2617" s="1073">
        <v>45466.30972222222</v>
      </c>
      <c r="H2617" s="30"/>
    </row>
    <row r="2618" spans="1:8" x14ac:dyDescent="0.25">
      <c r="A2618" s="30" t="s">
        <v>9576</v>
      </c>
      <c r="B2618" s="30" t="s">
        <v>923</v>
      </c>
      <c r="C2618" s="31" t="s">
        <v>9577</v>
      </c>
      <c r="D2618" s="31">
        <v>8531</v>
      </c>
      <c r="E2618" s="49" t="s">
        <v>2117</v>
      </c>
      <c r="F2618" s="327" t="s">
        <v>2118</v>
      </c>
      <c r="G2618" s="1073">
        <v>45466.30972222222</v>
      </c>
      <c r="H2618" s="30"/>
    </row>
    <row r="2619" spans="1:8" x14ac:dyDescent="0.25">
      <c r="A2619" s="30" t="s">
        <v>9576</v>
      </c>
      <c r="B2619" s="30" t="s">
        <v>923</v>
      </c>
      <c r="C2619" s="31" t="s">
        <v>9577</v>
      </c>
      <c r="D2619" s="31">
        <v>8531</v>
      </c>
      <c r="E2619" s="49" t="s">
        <v>2134</v>
      </c>
      <c r="F2619" s="327" t="s">
        <v>2135</v>
      </c>
      <c r="G2619" s="1073">
        <v>45466.30972222222</v>
      </c>
      <c r="H2619" s="30"/>
    </row>
    <row r="2620" spans="1:8" x14ac:dyDescent="0.25">
      <c r="A2620" s="30" t="s">
        <v>9576</v>
      </c>
      <c r="B2620" s="30" t="s">
        <v>923</v>
      </c>
      <c r="C2620" s="31" t="s">
        <v>9577</v>
      </c>
      <c r="D2620" s="31">
        <v>8531</v>
      </c>
      <c r="E2620" s="49" t="s">
        <v>2151</v>
      </c>
      <c r="F2620" s="327" t="s">
        <v>2152</v>
      </c>
      <c r="G2620" s="1073">
        <v>45466.30972222222</v>
      </c>
      <c r="H2620" s="30"/>
    </row>
    <row r="2621" spans="1:8" x14ac:dyDescent="0.25">
      <c r="A2621" s="30" t="s">
        <v>9576</v>
      </c>
      <c r="B2621" s="30" t="s">
        <v>923</v>
      </c>
      <c r="C2621" s="31" t="s">
        <v>9577</v>
      </c>
      <c r="D2621" s="31">
        <v>8531</v>
      </c>
      <c r="E2621" s="49" t="s">
        <v>2168</v>
      </c>
      <c r="F2621" s="327" t="s">
        <v>2169</v>
      </c>
      <c r="G2621" s="1073">
        <v>45466.30972222222</v>
      </c>
      <c r="H2621" s="30"/>
    </row>
    <row r="2622" spans="1:8" x14ac:dyDescent="0.25">
      <c r="A2622" s="30" t="s">
        <v>9576</v>
      </c>
      <c r="B2622" s="30" t="s">
        <v>923</v>
      </c>
      <c r="C2622" s="31" t="s">
        <v>9577</v>
      </c>
      <c r="D2622" s="31">
        <v>8531</v>
      </c>
      <c r="E2622" s="49" t="s">
        <v>2185</v>
      </c>
      <c r="F2622" s="327" t="s">
        <v>2186</v>
      </c>
      <c r="G2622" s="1073">
        <v>45466.30972222222</v>
      </c>
      <c r="H2622" s="30"/>
    </row>
    <row r="2623" spans="1:8" x14ac:dyDescent="0.25">
      <c r="A2623" s="30" t="s">
        <v>9576</v>
      </c>
      <c r="B2623" s="30" t="s">
        <v>923</v>
      </c>
      <c r="C2623" s="31" t="s">
        <v>9577</v>
      </c>
      <c r="D2623" s="31">
        <v>8531</v>
      </c>
      <c r="E2623" s="49" t="s">
        <v>2202</v>
      </c>
      <c r="F2623" s="327" t="s">
        <v>2203</v>
      </c>
      <c r="G2623" s="1073">
        <v>45466.30972222222</v>
      </c>
      <c r="H2623" s="30"/>
    </row>
    <row r="2624" spans="1:8" x14ac:dyDescent="0.25">
      <c r="A2624" s="30" t="s">
        <v>9576</v>
      </c>
      <c r="B2624" s="30" t="s">
        <v>923</v>
      </c>
      <c r="C2624" s="31" t="s">
        <v>9577</v>
      </c>
      <c r="D2624" s="31">
        <v>8531</v>
      </c>
      <c r="E2624" s="49" t="s">
        <v>1029</v>
      </c>
      <c r="F2624" s="327" t="s">
        <v>1030</v>
      </c>
      <c r="G2624" s="1073">
        <v>45466.30972222222</v>
      </c>
      <c r="H2624" s="30"/>
    </row>
    <row r="2625" spans="1:8" x14ac:dyDescent="0.25">
      <c r="A2625" s="30" t="s">
        <v>9576</v>
      </c>
      <c r="B2625" s="30" t="s">
        <v>923</v>
      </c>
      <c r="C2625" s="31" t="s">
        <v>9577</v>
      </c>
      <c r="D2625" s="31">
        <v>8531</v>
      </c>
      <c r="E2625" s="49" t="s">
        <v>2219</v>
      </c>
      <c r="F2625" s="327" t="s">
        <v>2220</v>
      </c>
      <c r="G2625" s="1073">
        <v>45466.30972222222</v>
      </c>
      <c r="H2625" s="30"/>
    </row>
    <row r="2626" spans="1:8" x14ac:dyDescent="0.25">
      <c r="A2626" s="30" t="s">
        <v>9576</v>
      </c>
      <c r="B2626" s="30" t="s">
        <v>923</v>
      </c>
      <c r="C2626" s="31" t="s">
        <v>9577</v>
      </c>
      <c r="D2626" s="31">
        <v>8531</v>
      </c>
      <c r="E2626" s="49" t="s">
        <v>2236</v>
      </c>
      <c r="F2626" s="327" t="s">
        <v>2237</v>
      </c>
      <c r="G2626" s="1073">
        <v>45466.30972222222</v>
      </c>
      <c r="H2626" s="30"/>
    </row>
    <row r="2627" spans="1:8" x14ac:dyDescent="0.25">
      <c r="A2627" s="30" t="s">
        <v>9576</v>
      </c>
      <c r="B2627" s="30" t="s">
        <v>923</v>
      </c>
      <c r="C2627" s="31" t="s">
        <v>9577</v>
      </c>
      <c r="D2627" s="31">
        <v>8531</v>
      </c>
      <c r="E2627" s="49" t="s">
        <v>2253</v>
      </c>
      <c r="F2627" s="327" t="s">
        <v>2254</v>
      </c>
      <c r="G2627" s="1073">
        <v>45466.30972222222</v>
      </c>
      <c r="H2627" s="30"/>
    </row>
    <row r="2628" spans="1:8" x14ac:dyDescent="0.25">
      <c r="A2628" s="30" t="s">
        <v>9576</v>
      </c>
      <c r="B2628" s="30" t="s">
        <v>923</v>
      </c>
      <c r="C2628" s="31" t="s">
        <v>9577</v>
      </c>
      <c r="D2628" s="31">
        <v>8531</v>
      </c>
      <c r="E2628" s="49" t="s">
        <v>2270</v>
      </c>
      <c r="F2628" s="327" t="s">
        <v>2271</v>
      </c>
      <c r="G2628" s="1073">
        <v>45466.30972222222</v>
      </c>
      <c r="H2628" s="30"/>
    </row>
    <row r="2629" spans="1:8" x14ac:dyDescent="0.25">
      <c r="A2629" s="30" t="s">
        <v>9576</v>
      </c>
      <c r="B2629" s="30" t="s">
        <v>923</v>
      </c>
      <c r="C2629" s="31" t="s">
        <v>9577</v>
      </c>
      <c r="D2629" s="31">
        <v>8531</v>
      </c>
      <c r="E2629" s="49" t="s">
        <v>2287</v>
      </c>
      <c r="F2629" s="327" t="s">
        <v>2288</v>
      </c>
      <c r="G2629" s="1073">
        <v>45466.30972222222</v>
      </c>
      <c r="H2629" s="30"/>
    </row>
    <row r="2630" spans="1:8" x14ac:dyDescent="0.25">
      <c r="A2630" s="30" t="s">
        <v>9576</v>
      </c>
      <c r="B2630" s="30" t="s">
        <v>923</v>
      </c>
      <c r="C2630" s="31" t="s">
        <v>9577</v>
      </c>
      <c r="D2630" s="31">
        <v>8531</v>
      </c>
      <c r="E2630" s="49" t="s">
        <v>2304</v>
      </c>
      <c r="F2630" s="327" t="s">
        <v>2305</v>
      </c>
      <c r="G2630" s="1073">
        <v>45466.30972222222</v>
      </c>
      <c r="H2630" s="30"/>
    </row>
    <row r="2631" spans="1:8" x14ac:dyDescent="0.25">
      <c r="A2631" s="30" t="s">
        <v>9576</v>
      </c>
      <c r="B2631" s="30" t="s">
        <v>923</v>
      </c>
      <c r="C2631" s="31" t="s">
        <v>9577</v>
      </c>
      <c r="D2631" s="31">
        <v>8531</v>
      </c>
      <c r="E2631" s="49" t="s">
        <v>2321</v>
      </c>
      <c r="F2631" s="327" t="s">
        <v>2322</v>
      </c>
      <c r="G2631" s="1073">
        <v>45466.30972222222</v>
      </c>
      <c r="H2631" s="30"/>
    </row>
    <row r="2632" spans="1:8" x14ac:dyDescent="0.25">
      <c r="A2632" s="30" t="s">
        <v>9576</v>
      </c>
      <c r="B2632" s="30" t="s">
        <v>923</v>
      </c>
      <c r="C2632" s="31" t="s">
        <v>9577</v>
      </c>
      <c r="D2632" s="31">
        <v>8531</v>
      </c>
      <c r="E2632" s="49" t="s">
        <v>2338</v>
      </c>
      <c r="F2632" s="327" t="s">
        <v>2339</v>
      </c>
      <c r="G2632" s="1073">
        <v>45466.30972222222</v>
      </c>
      <c r="H2632" s="30"/>
    </row>
    <row r="2633" spans="1:8" x14ac:dyDescent="0.25">
      <c r="A2633" s="30" t="s">
        <v>9576</v>
      </c>
      <c r="B2633" s="30" t="s">
        <v>923</v>
      </c>
      <c r="C2633" s="31" t="s">
        <v>9577</v>
      </c>
      <c r="D2633" s="31">
        <v>8531</v>
      </c>
      <c r="E2633" s="49" t="s">
        <v>2355</v>
      </c>
      <c r="F2633" s="327" t="s">
        <v>2356</v>
      </c>
      <c r="G2633" s="1073">
        <v>45466.30972222222</v>
      </c>
      <c r="H2633" s="30"/>
    </row>
    <row r="2634" spans="1:8" x14ac:dyDescent="0.25">
      <c r="A2634" s="30" t="s">
        <v>9576</v>
      </c>
      <c r="B2634" s="30" t="s">
        <v>923</v>
      </c>
      <c r="C2634" s="31" t="s">
        <v>9577</v>
      </c>
      <c r="D2634" s="31">
        <v>8531</v>
      </c>
      <c r="E2634" s="49" t="s">
        <v>2372</v>
      </c>
      <c r="F2634" s="327" t="s">
        <v>2373</v>
      </c>
      <c r="G2634" s="1073">
        <v>45466.30972222222</v>
      </c>
      <c r="H2634" s="30"/>
    </row>
    <row r="2635" spans="1:8" x14ac:dyDescent="0.25">
      <c r="A2635" s="30" t="s">
        <v>9576</v>
      </c>
      <c r="B2635" s="30" t="s">
        <v>923</v>
      </c>
      <c r="C2635" s="31" t="s">
        <v>9577</v>
      </c>
      <c r="D2635" s="31">
        <v>8531</v>
      </c>
      <c r="E2635" s="49" t="s">
        <v>1044</v>
      </c>
      <c r="F2635" s="327" t="s">
        <v>1045</v>
      </c>
      <c r="G2635" s="1073">
        <v>45466.30972222222</v>
      </c>
      <c r="H2635" s="30"/>
    </row>
    <row r="2636" spans="1:8" x14ac:dyDescent="0.25">
      <c r="A2636" s="30" t="s">
        <v>9576</v>
      </c>
      <c r="B2636" s="30" t="s">
        <v>923</v>
      </c>
      <c r="C2636" s="31" t="s">
        <v>9577</v>
      </c>
      <c r="D2636" s="31">
        <v>8531</v>
      </c>
      <c r="E2636" s="49" t="s">
        <v>2389</v>
      </c>
      <c r="F2636" s="327" t="s">
        <v>2390</v>
      </c>
      <c r="G2636" s="1073">
        <v>45466.30972222222</v>
      </c>
      <c r="H2636" s="30"/>
    </row>
    <row r="2637" spans="1:8" x14ac:dyDescent="0.25">
      <c r="A2637" s="30" t="s">
        <v>9576</v>
      </c>
      <c r="B2637" s="30" t="s">
        <v>923</v>
      </c>
      <c r="C2637" s="31" t="s">
        <v>9577</v>
      </c>
      <c r="D2637" s="31">
        <v>8531</v>
      </c>
      <c r="E2637" s="49" t="s">
        <v>2406</v>
      </c>
      <c r="F2637" s="327" t="s">
        <v>2407</v>
      </c>
      <c r="G2637" s="1073">
        <v>45466.30972222222</v>
      </c>
      <c r="H2637" s="30"/>
    </row>
    <row r="2638" spans="1:8" x14ac:dyDescent="0.25">
      <c r="A2638" s="30" t="s">
        <v>9576</v>
      </c>
      <c r="B2638" s="30" t="s">
        <v>923</v>
      </c>
      <c r="C2638" s="31" t="s">
        <v>9577</v>
      </c>
      <c r="D2638" s="31">
        <v>8531</v>
      </c>
      <c r="E2638" s="49" t="s">
        <v>2423</v>
      </c>
      <c r="F2638" s="327" t="s">
        <v>2424</v>
      </c>
      <c r="G2638" s="1073">
        <v>45466.30972222222</v>
      </c>
      <c r="H2638" s="30"/>
    </row>
    <row r="2639" spans="1:8" x14ac:dyDescent="0.25">
      <c r="A2639" s="30" t="s">
        <v>9576</v>
      </c>
      <c r="B2639" s="30" t="s">
        <v>923</v>
      </c>
      <c r="C2639" s="31" t="s">
        <v>9577</v>
      </c>
      <c r="D2639" s="31">
        <v>8531</v>
      </c>
      <c r="E2639" s="49" t="s">
        <v>2440</v>
      </c>
      <c r="F2639" s="327" t="s">
        <v>2441</v>
      </c>
      <c r="G2639" s="1073">
        <v>45466.30972222222</v>
      </c>
      <c r="H2639" s="30"/>
    </row>
    <row r="2640" spans="1:8" x14ac:dyDescent="0.25">
      <c r="A2640" s="30" t="s">
        <v>9576</v>
      </c>
      <c r="B2640" s="30" t="s">
        <v>923</v>
      </c>
      <c r="C2640" s="31" t="s">
        <v>9577</v>
      </c>
      <c r="D2640" s="31">
        <v>8531</v>
      </c>
      <c r="E2640" s="49" t="s">
        <v>2457</v>
      </c>
      <c r="F2640" s="327" t="s">
        <v>2458</v>
      </c>
      <c r="G2640" s="1073">
        <v>45466.30972222222</v>
      </c>
      <c r="H2640" s="30"/>
    </row>
    <row r="2641" spans="1:8" x14ac:dyDescent="0.25">
      <c r="A2641" s="30" t="s">
        <v>9576</v>
      </c>
      <c r="B2641" s="30" t="s">
        <v>923</v>
      </c>
      <c r="C2641" s="31" t="s">
        <v>9577</v>
      </c>
      <c r="D2641" s="31">
        <v>8531</v>
      </c>
      <c r="E2641" s="49" t="s">
        <v>2474</v>
      </c>
      <c r="F2641" s="327" t="s">
        <v>2475</v>
      </c>
      <c r="G2641" s="1073">
        <v>45466.30972222222</v>
      </c>
      <c r="H2641" s="30"/>
    </row>
    <row r="2642" spans="1:8" x14ac:dyDescent="0.25">
      <c r="A2642" s="30" t="s">
        <v>9576</v>
      </c>
      <c r="B2642" s="30" t="s">
        <v>923</v>
      </c>
      <c r="C2642" s="31" t="s">
        <v>9577</v>
      </c>
      <c r="D2642" s="31">
        <v>8531</v>
      </c>
      <c r="E2642" s="49" t="s">
        <v>2491</v>
      </c>
      <c r="F2642" s="327" t="s">
        <v>2492</v>
      </c>
      <c r="G2642" s="1073">
        <v>45466.30972222222</v>
      </c>
      <c r="H2642" s="30"/>
    </row>
    <row r="2643" spans="1:8" x14ac:dyDescent="0.25">
      <c r="A2643" s="30" t="s">
        <v>9576</v>
      </c>
      <c r="B2643" s="30" t="s">
        <v>923</v>
      </c>
      <c r="C2643" s="31" t="s">
        <v>9577</v>
      </c>
      <c r="D2643" s="31">
        <v>8531</v>
      </c>
      <c r="E2643" s="49" t="s">
        <v>2508</v>
      </c>
      <c r="F2643" s="327" t="s">
        <v>2509</v>
      </c>
      <c r="G2643" s="1073">
        <v>45466.30972222222</v>
      </c>
      <c r="H2643" s="30"/>
    </row>
    <row r="2644" spans="1:8" x14ac:dyDescent="0.25">
      <c r="A2644" s="30" t="s">
        <v>9576</v>
      </c>
      <c r="B2644" s="30" t="s">
        <v>923</v>
      </c>
      <c r="C2644" s="31" t="s">
        <v>9577</v>
      </c>
      <c r="D2644" s="31">
        <v>8531</v>
      </c>
      <c r="E2644" s="49" t="s">
        <v>2525</v>
      </c>
      <c r="F2644" s="327" t="s">
        <v>2526</v>
      </c>
      <c r="G2644" s="1073">
        <v>45466.30972222222</v>
      </c>
      <c r="H2644" s="30"/>
    </row>
    <row r="2645" spans="1:8" x14ac:dyDescent="0.25">
      <c r="A2645" s="30" t="s">
        <v>9576</v>
      </c>
      <c r="B2645" s="30" t="s">
        <v>923</v>
      </c>
      <c r="C2645" s="31" t="s">
        <v>9577</v>
      </c>
      <c r="D2645" s="31">
        <v>8531</v>
      </c>
      <c r="E2645" s="49" t="s">
        <v>2542</v>
      </c>
      <c r="F2645" s="327" t="s">
        <v>2543</v>
      </c>
      <c r="G2645" s="1073">
        <v>45466.30972222222</v>
      </c>
      <c r="H2645" s="30"/>
    </row>
    <row r="2646" spans="1:8" x14ac:dyDescent="0.25">
      <c r="A2646" s="30" t="s">
        <v>9576</v>
      </c>
      <c r="B2646" s="30" t="s">
        <v>923</v>
      </c>
      <c r="C2646" s="31" t="s">
        <v>9577</v>
      </c>
      <c r="D2646" s="31">
        <v>8531</v>
      </c>
      <c r="E2646" s="49" t="s">
        <v>1063</v>
      </c>
      <c r="F2646" s="327" t="s">
        <v>10104</v>
      </c>
      <c r="G2646" s="1073">
        <v>45466.30972222222</v>
      </c>
      <c r="H2646" s="30"/>
    </row>
    <row r="2647" spans="1:8" x14ac:dyDescent="0.25">
      <c r="A2647" s="30" t="s">
        <v>9576</v>
      </c>
      <c r="B2647" s="30" t="s">
        <v>923</v>
      </c>
      <c r="C2647" s="31" t="s">
        <v>9577</v>
      </c>
      <c r="D2647" s="31">
        <v>8531</v>
      </c>
      <c r="E2647" s="49" t="s">
        <v>2561</v>
      </c>
      <c r="F2647" s="327" t="s">
        <v>10105</v>
      </c>
      <c r="G2647" s="1073">
        <v>45466.30972222222</v>
      </c>
      <c r="H2647" s="30"/>
    </row>
    <row r="2648" spans="1:8" x14ac:dyDescent="0.25">
      <c r="A2648" s="30" t="s">
        <v>9576</v>
      </c>
      <c r="B2648" s="30" t="s">
        <v>923</v>
      </c>
      <c r="C2648" s="31" t="s">
        <v>9577</v>
      </c>
      <c r="D2648" s="31">
        <v>8531</v>
      </c>
      <c r="E2648" s="49" t="s">
        <v>2578</v>
      </c>
      <c r="F2648" s="327" t="s">
        <v>10106</v>
      </c>
      <c r="G2648" s="1073">
        <v>45466.30972222222</v>
      </c>
      <c r="H2648" s="30"/>
    </row>
    <row r="2649" spans="1:8" x14ac:dyDescent="0.25">
      <c r="A2649" s="30" t="s">
        <v>9576</v>
      </c>
      <c r="B2649" s="30" t="s">
        <v>923</v>
      </c>
      <c r="C2649" s="31" t="s">
        <v>9577</v>
      </c>
      <c r="D2649" s="31">
        <v>8531</v>
      </c>
      <c r="E2649" s="49" t="s">
        <v>2595</v>
      </c>
      <c r="F2649" s="327" t="s">
        <v>10107</v>
      </c>
      <c r="G2649" s="1073">
        <v>45466.30972222222</v>
      </c>
      <c r="H2649" s="30"/>
    </row>
    <row r="2650" spans="1:8" x14ac:dyDescent="0.25">
      <c r="A2650" s="30" t="s">
        <v>9576</v>
      </c>
      <c r="B2650" s="30" t="s">
        <v>923</v>
      </c>
      <c r="C2650" s="31" t="s">
        <v>9577</v>
      </c>
      <c r="D2650" s="31">
        <v>8531</v>
      </c>
      <c r="E2650" s="49" t="s">
        <v>2612</v>
      </c>
      <c r="F2650" s="327" t="s">
        <v>10108</v>
      </c>
      <c r="G2650" s="1073">
        <v>45466.30972222222</v>
      </c>
      <c r="H2650" s="30"/>
    </row>
    <row r="2651" spans="1:8" x14ac:dyDescent="0.25">
      <c r="A2651" s="30" t="s">
        <v>9576</v>
      </c>
      <c r="B2651" s="30" t="s">
        <v>923</v>
      </c>
      <c r="C2651" s="31" t="s">
        <v>9577</v>
      </c>
      <c r="D2651" s="31">
        <v>8531</v>
      </c>
      <c r="E2651" s="49" t="s">
        <v>2629</v>
      </c>
      <c r="F2651" s="327" t="s">
        <v>10109</v>
      </c>
      <c r="G2651" s="1073">
        <v>45466.30972222222</v>
      </c>
      <c r="H2651" s="30"/>
    </row>
    <row r="2652" spans="1:8" x14ac:dyDescent="0.25">
      <c r="A2652" s="30" t="s">
        <v>9576</v>
      </c>
      <c r="B2652" s="30" t="s">
        <v>923</v>
      </c>
      <c r="C2652" s="31" t="s">
        <v>9577</v>
      </c>
      <c r="D2652" s="31">
        <v>8531</v>
      </c>
      <c r="E2652" s="49" t="s">
        <v>2646</v>
      </c>
      <c r="F2652" s="327" t="s">
        <v>10110</v>
      </c>
      <c r="G2652" s="1073">
        <v>45466.30972222222</v>
      </c>
      <c r="H2652" s="30"/>
    </row>
    <row r="2653" spans="1:8" x14ac:dyDescent="0.25">
      <c r="A2653" s="30" t="s">
        <v>9576</v>
      </c>
      <c r="B2653" s="30" t="s">
        <v>923</v>
      </c>
      <c r="C2653" s="31" t="s">
        <v>9577</v>
      </c>
      <c r="D2653" s="31">
        <v>8531</v>
      </c>
      <c r="E2653" s="49" t="s">
        <v>2663</v>
      </c>
      <c r="F2653" s="327" t="s">
        <v>10111</v>
      </c>
      <c r="G2653" s="1073">
        <v>45466.30972222222</v>
      </c>
      <c r="H2653" s="30"/>
    </row>
    <row r="2654" spans="1:8" x14ac:dyDescent="0.25">
      <c r="A2654" s="30" t="s">
        <v>9576</v>
      </c>
      <c r="B2654" s="30" t="s">
        <v>923</v>
      </c>
      <c r="C2654" s="31" t="s">
        <v>9577</v>
      </c>
      <c r="D2654" s="31">
        <v>8531</v>
      </c>
      <c r="E2654" s="49" t="s">
        <v>2680</v>
      </c>
      <c r="F2654" s="327" t="s">
        <v>10112</v>
      </c>
      <c r="G2654" s="1073">
        <v>45466.30972222222</v>
      </c>
      <c r="H2654" s="30"/>
    </row>
    <row r="2655" spans="1:8" x14ac:dyDescent="0.25">
      <c r="A2655" s="30" t="s">
        <v>9576</v>
      </c>
      <c r="B2655" s="30" t="s">
        <v>923</v>
      </c>
      <c r="C2655" s="31" t="s">
        <v>9577</v>
      </c>
      <c r="D2655" s="31">
        <v>8531</v>
      </c>
      <c r="E2655" s="49" t="s">
        <v>2697</v>
      </c>
      <c r="F2655" s="327" t="s">
        <v>10113</v>
      </c>
      <c r="G2655" s="1073">
        <v>45466.30972222222</v>
      </c>
      <c r="H2655" s="30"/>
    </row>
    <row r="2656" spans="1:8" x14ac:dyDescent="0.25">
      <c r="A2656" s="30" t="s">
        <v>9576</v>
      </c>
      <c r="B2656" s="30" t="s">
        <v>923</v>
      </c>
      <c r="C2656" s="31" t="s">
        <v>9577</v>
      </c>
      <c r="D2656" s="31">
        <v>8531</v>
      </c>
      <c r="E2656" s="49" t="s">
        <v>2714</v>
      </c>
      <c r="F2656" s="327" t="s">
        <v>10114</v>
      </c>
      <c r="G2656" s="1073">
        <v>45466.30972222222</v>
      </c>
      <c r="H2656" s="30"/>
    </row>
    <row r="2657" spans="1:8" x14ac:dyDescent="0.25">
      <c r="A2657" s="30" t="s">
        <v>9576</v>
      </c>
      <c r="B2657" s="30" t="s">
        <v>923</v>
      </c>
      <c r="C2657" s="31" t="s">
        <v>9577</v>
      </c>
      <c r="D2657" s="31">
        <v>8531</v>
      </c>
      <c r="E2657" s="49" t="s">
        <v>1080</v>
      </c>
      <c r="F2657" s="327" t="s">
        <v>10115</v>
      </c>
      <c r="G2657" s="1073">
        <v>45466.30972222222</v>
      </c>
      <c r="H2657" s="30"/>
    </row>
    <row r="2658" spans="1:8" x14ac:dyDescent="0.25">
      <c r="A2658" s="30" t="s">
        <v>9576</v>
      </c>
      <c r="B2658" s="30" t="s">
        <v>923</v>
      </c>
      <c r="C2658" s="31" t="s">
        <v>9577</v>
      </c>
      <c r="D2658" s="31">
        <v>8531</v>
      </c>
      <c r="E2658" s="49" t="s">
        <v>2731</v>
      </c>
      <c r="F2658" s="327" t="s">
        <v>10116</v>
      </c>
      <c r="G2658" s="1073">
        <v>45466.30972222222</v>
      </c>
      <c r="H2658" s="30"/>
    </row>
    <row r="2659" spans="1:8" x14ac:dyDescent="0.25">
      <c r="A2659" s="30" t="s">
        <v>9576</v>
      </c>
      <c r="B2659" s="30" t="s">
        <v>923</v>
      </c>
      <c r="C2659" s="31" t="s">
        <v>9577</v>
      </c>
      <c r="D2659" s="31">
        <v>8531</v>
      </c>
      <c r="E2659" s="49" t="s">
        <v>2748</v>
      </c>
      <c r="F2659" s="327" t="s">
        <v>10117</v>
      </c>
      <c r="G2659" s="1073">
        <v>45466.30972222222</v>
      </c>
      <c r="H2659" s="30"/>
    </row>
    <row r="2660" spans="1:8" x14ac:dyDescent="0.25">
      <c r="A2660" s="30" t="s">
        <v>9576</v>
      </c>
      <c r="B2660" s="30" t="s">
        <v>923</v>
      </c>
      <c r="C2660" s="31" t="s">
        <v>9577</v>
      </c>
      <c r="D2660" s="31">
        <v>8531</v>
      </c>
      <c r="E2660" s="49" t="s">
        <v>2765</v>
      </c>
      <c r="F2660" s="327" t="s">
        <v>10118</v>
      </c>
      <c r="G2660" s="1073">
        <v>45466.30972222222</v>
      </c>
      <c r="H2660" s="30"/>
    </row>
    <row r="2661" spans="1:8" x14ac:dyDescent="0.25">
      <c r="A2661" s="30" t="s">
        <v>9576</v>
      </c>
      <c r="B2661" s="30" t="s">
        <v>923</v>
      </c>
      <c r="C2661" s="31" t="s">
        <v>9577</v>
      </c>
      <c r="D2661" s="31">
        <v>8531</v>
      </c>
      <c r="E2661" s="49" t="s">
        <v>2782</v>
      </c>
      <c r="F2661" s="327" t="s">
        <v>10119</v>
      </c>
      <c r="G2661" s="1073">
        <v>45466.30972222222</v>
      </c>
      <c r="H2661" s="30"/>
    </row>
    <row r="2662" spans="1:8" x14ac:dyDescent="0.25">
      <c r="A2662" s="30" t="s">
        <v>9576</v>
      </c>
      <c r="B2662" s="30" t="s">
        <v>923</v>
      </c>
      <c r="C2662" s="31" t="s">
        <v>9577</v>
      </c>
      <c r="D2662" s="31">
        <v>8531</v>
      </c>
      <c r="E2662" s="49" t="s">
        <v>2799</v>
      </c>
      <c r="F2662" s="327" t="s">
        <v>10120</v>
      </c>
      <c r="G2662" s="1073">
        <v>45466.30972222222</v>
      </c>
      <c r="H2662" s="30"/>
    </row>
    <row r="2663" spans="1:8" x14ac:dyDescent="0.25">
      <c r="A2663" s="30" t="s">
        <v>9576</v>
      </c>
      <c r="B2663" s="30" t="s">
        <v>923</v>
      </c>
      <c r="C2663" s="31" t="s">
        <v>9577</v>
      </c>
      <c r="D2663" s="31">
        <v>8531</v>
      </c>
      <c r="E2663" s="49" t="s">
        <v>2816</v>
      </c>
      <c r="F2663" s="327" t="s">
        <v>10121</v>
      </c>
      <c r="G2663" s="1073">
        <v>45466.30972222222</v>
      </c>
      <c r="H2663" s="30"/>
    </row>
    <row r="2664" spans="1:8" x14ac:dyDescent="0.25">
      <c r="A2664" s="30" t="s">
        <v>9576</v>
      </c>
      <c r="B2664" s="30" t="s">
        <v>923</v>
      </c>
      <c r="C2664" s="31" t="s">
        <v>9577</v>
      </c>
      <c r="D2664" s="31">
        <v>8531</v>
      </c>
      <c r="E2664" s="49" t="s">
        <v>2833</v>
      </c>
      <c r="F2664" s="327" t="s">
        <v>10122</v>
      </c>
      <c r="G2664" s="1073">
        <v>45466.30972222222</v>
      </c>
      <c r="H2664" s="30"/>
    </row>
    <row r="2665" spans="1:8" x14ac:dyDescent="0.25">
      <c r="A2665" s="30" t="s">
        <v>9576</v>
      </c>
      <c r="B2665" s="30" t="s">
        <v>923</v>
      </c>
      <c r="C2665" s="31" t="s">
        <v>9577</v>
      </c>
      <c r="D2665" s="31">
        <v>8531</v>
      </c>
      <c r="E2665" s="49" t="s">
        <v>2850</v>
      </c>
      <c r="F2665" s="327" t="s">
        <v>10123</v>
      </c>
      <c r="G2665" s="1073">
        <v>45466.30972222222</v>
      </c>
      <c r="H2665" s="30"/>
    </row>
    <row r="2666" spans="1:8" x14ac:dyDescent="0.25">
      <c r="A2666" s="30" t="s">
        <v>9576</v>
      </c>
      <c r="B2666" s="30" t="s">
        <v>923</v>
      </c>
      <c r="C2666" s="31" t="s">
        <v>9577</v>
      </c>
      <c r="D2666" s="31">
        <v>8531</v>
      </c>
      <c r="E2666" s="49" t="s">
        <v>2867</v>
      </c>
      <c r="F2666" s="327" t="s">
        <v>10124</v>
      </c>
      <c r="G2666" s="1073">
        <v>45466.30972222222</v>
      </c>
      <c r="H2666" s="30"/>
    </row>
    <row r="2667" spans="1:8" x14ac:dyDescent="0.25">
      <c r="A2667" s="30" t="s">
        <v>9576</v>
      </c>
      <c r="B2667" s="30" t="s">
        <v>923</v>
      </c>
      <c r="C2667" s="31" t="s">
        <v>9577</v>
      </c>
      <c r="D2667" s="31">
        <v>8531</v>
      </c>
      <c r="E2667" s="49" t="s">
        <v>2884</v>
      </c>
      <c r="F2667" s="327" t="s">
        <v>10125</v>
      </c>
      <c r="G2667" s="1073">
        <v>45466.30972222222</v>
      </c>
      <c r="H2667" s="30"/>
    </row>
    <row r="2668" spans="1:8" x14ac:dyDescent="0.25">
      <c r="A2668" s="30" t="s">
        <v>9576</v>
      </c>
      <c r="B2668" s="30" t="s">
        <v>923</v>
      </c>
      <c r="C2668" s="31" t="s">
        <v>9577</v>
      </c>
      <c r="D2668" s="31">
        <v>8531</v>
      </c>
      <c r="E2668" s="49" t="s">
        <v>1093</v>
      </c>
      <c r="F2668" s="327" t="s">
        <v>10126</v>
      </c>
      <c r="G2668" s="1073">
        <v>45466.30972222222</v>
      </c>
      <c r="H2668" s="30"/>
    </row>
    <row r="2669" spans="1:8" x14ac:dyDescent="0.25">
      <c r="A2669" s="30" t="s">
        <v>9576</v>
      </c>
      <c r="B2669" s="30" t="s">
        <v>923</v>
      </c>
      <c r="C2669" s="31" t="s">
        <v>9577</v>
      </c>
      <c r="D2669" s="31">
        <v>8531</v>
      </c>
      <c r="E2669" s="49" t="s">
        <v>2901</v>
      </c>
      <c r="F2669" s="327" t="s">
        <v>10127</v>
      </c>
      <c r="G2669" s="1073">
        <v>45466.30972222222</v>
      </c>
      <c r="H2669" s="30"/>
    </row>
    <row r="2670" spans="1:8" x14ac:dyDescent="0.25">
      <c r="A2670" s="30" t="s">
        <v>9576</v>
      </c>
      <c r="B2670" s="30" t="s">
        <v>923</v>
      </c>
      <c r="C2670" s="31" t="s">
        <v>9577</v>
      </c>
      <c r="D2670" s="31">
        <v>8531</v>
      </c>
      <c r="E2670" s="49" t="s">
        <v>2918</v>
      </c>
      <c r="F2670" s="327" t="s">
        <v>10128</v>
      </c>
      <c r="G2670" s="1073">
        <v>45466.30972222222</v>
      </c>
      <c r="H2670" s="30"/>
    </row>
    <row r="2671" spans="1:8" x14ac:dyDescent="0.25">
      <c r="A2671" s="30" t="s">
        <v>9576</v>
      </c>
      <c r="B2671" s="30" t="s">
        <v>923</v>
      </c>
      <c r="C2671" s="31" t="s">
        <v>9577</v>
      </c>
      <c r="D2671" s="31">
        <v>8531</v>
      </c>
      <c r="E2671" s="49" t="s">
        <v>2935</v>
      </c>
      <c r="F2671" s="327" t="s">
        <v>10129</v>
      </c>
      <c r="G2671" s="1073">
        <v>45466.30972222222</v>
      </c>
      <c r="H2671" s="30"/>
    </row>
    <row r="2672" spans="1:8" x14ac:dyDescent="0.25">
      <c r="A2672" s="30" t="s">
        <v>9576</v>
      </c>
      <c r="B2672" s="30" t="s">
        <v>923</v>
      </c>
      <c r="C2672" s="31" t="s">
        <v>9577</v>
      </c>
      <c r="D2672" s="31">
        <v>8531</v>
      </c>
      <c r="E2672" s="49" t="s">
        <v>2952</v>
      </c>
      <c r="F2672" s="327" t="s">
        <v>10130</v>
      </c>
      <c r="G2672" s="1073">
        <v>45466.30972222222</v>
      </c>
      <c r="H2672" s="30"/>
    </row>
    <row r="2673" spans="1:8" x14ac:dyDescent="0.25">
      <c r="A2673" s="30" t="s">
        <v>9576</v>
      </c>
      <c r="B2673" s="30" t="s">
        <v>923</v>
      </c>
      <c r="C2673" s="31" t="s">
        <v>9577</v>
      </c>
      <c r="D2673" s="31">
        <v>8531</v>
      </c>
      <c r="E2673" s="49" t="s">
        <v>2969</v>
      </c>
      <c r="F2673" s="327" t="s">
        <v>10131</v>
      </c>
      <c r="G2673" s="1073">
        <v>45466.30972222222</v>
      </c>
      <c r="H2673" s="30"/>
    </row>
    <row r="2674" spans="1:8" x14ac:dyDescent="0.25">
      <c r="A2674" s="30" t="s">
        <v>9576</v>
      </c>
      <c r="B2674" s="30" t="s">
        <v>923</v>
      </c>
      <c r="C2674" s="31" t="s">
        <v>9577</v>
      </c>
      <c r="D2674" s="31">
        <v>8531</v>
      </c>
      <c r="E2674" s="49" t="s">
        <v>2986</v>
      </c>
      <c r="F2674" s="327" t="s">
        <v>10132</v>
      </c>
      <c r="G2674" s="1073">
        <v>45466.30972222222</v>
      </c>
      <c r="H2674" s="30"/>
    </row>
    <row r="2675" spans="1:8" x14ac:dyDescent="0.25">
      <c r="A2675" s="30" t="s">
        <v>9576</v>
      </c>
      <c r="B2675" s="30" t="s">
        <v>923</v>
      </c>
      <c r="C2675" s="31" t="s">
        <v>9577</v>
      </c>
      <c r="D2675" s="31">
        <v>8531</v>
      </c>
      <c r="E2675" s="49" t="s">
        <v>3003</v>
      </c>
      <c r="F2675" s="327" t="s">
        <v>10133</v>
      </c>
      <c r="G2675" s="1073">
        <v>45466.30972222222</v>
      </c>
      <c r="H2675" s="30"/>
    </row>
    <row r="2676" spans="1:8" x14ac:dyDescent="0.25">
      <c r="A2676" s="30" t="s">
        <v>9576</v>
      </c>
      <c r="B2676" s="30" t="s">
        <v>923</v>
      </c>
      <c r="C2676" s="31" t="s">
        <v>9577</v>
      </c>
      <c r="D2676" s="31">
        <v>8531</v>
      </c>
      <c r="E2676" s="49" t="s">
        <v>3020</v>
      </c>
      <c r="F2676" s="327" t="s">
        <v>10134</v>
      </c>
      <c r="G2676" s="1073">
        <v>45466.30972222222</v>
      </c>
      <c r="H2676" s="30"/>
    </row>
    <row r="2677" spans="1:8" x14ac:dyDescent="0.25">
      <c r="A2677" s="30" t="s">
        <v>9576</v>
      </c>
      <c r="B2677" s="30" t="s">
        <v>923</v>
      </c>
      <c r="C2677" s="31" t="s">
        <v>9577</v>
      </c>
      <c r="D2677" s="31">
        <v>8531</v>
      </c>
      <c r="E2677" s="49" t="s">
        <v>3037</v>
      </c>
      <c r="F2677" s="327" t="s">
        <v>10135</v>
      </c>
      <c r="G2677" s="1073">
        <v>45466.30972222222</v>
      </c>
      <c r="H2677" s="30"/>
    </row>
    <row r="2678" spans="1:8" x14ac:dyDescent="0.25">
      <c r="A2678" s="30" t="s">
        <v>9576</v>
      </c>
      <c r="B2678" s="30" t="s">
        <v>923</v>
      </c>
      <c r="C2678" s="31" t="s">
        <v>9577</v>
      </c>
      <c r="D2678" s="31">
        <v>8531</v>
      </c>
      <c r="E2678" s="49" t="s">
        <v>3054</v>
      </c>
      <c r="F2678" s="327" t="s">
        <v>10136</v>
      </c>
      <c r="G2678" s="1073">
        <v>45466.30972222222</v>
      </c>
      <c r="H2678" s="30"/>
    </row>
    <row r="2679" spans="1:8" x14ac:dyDescent="0.25">
      <c r="A2679" s="30" t="s">
        <v>9576</v>
      </c>
      <c r="B2679" s="30" t="s">
        <v>923</v>
      </c>
      <c r="C2679" s="31" t="s">
        <v>9577</v>
      </c>
      <c r="D2679" s="31">
        <v>8531</v>
      </c>
      <c r="E2679" s="49" t="s">
        <v>1106</v>
      </c>
      <c r="F2679" s="327" t="s">
        <v>10137</v>
      </c>
      <c r="G2679" s="1073">
        <v>45466.30972222222</v>
      </c>
      <c r="H2679" s="30"/>
    </row>
    <row r="2680" spans="1:8" x14ac:dyDescent="0.25">
      <c r="A2680" s="30" t="s">
        <v>9576</v>
      </c>
      <c r="B2680" s="30" t="s">
        <v>923</v>
      </c>
      <c r="C2680" s="31" t="s">
        <v>9577</v>
      </c>
      <c r="D2680" s="31">
        <v>8531</v>
      </c>
      <c r="E2680" s="49" t="s">
        <v>3071</v>
      </c>
      <c r="F2680" s="327" t="s">
        <v>10138</v>
      </c>
      <c r="G2680" s="1073">
        <v>45466.30972222222</v>
      </c>
      <c r="H2680" s="30"/>
    </row>
    <row r="2681" spans="1:8" x14ac:dyDescent="0.25">
      <c r="A2681" s="30" t="s">
        <v>9576</v>
      </c>
      <c r="B2681" s="30" t="s">
        <v>923</v>
      </c>
      <c r="C2681" s="31" t="s">
        <v>9577</v>
      </c>
      <c r="D2681" s="31">
        <v>8531</v>
      </c>
      <c r="E2681" s="49" t="s">
        <v>3088</v>
      </c>
      <c r="F2681" s="327" t="s">
        <v>10139</v>
      </c>
      <c r="G2681" s="1073">
        <v>45466.30972222222</v>
      </c>
      <c r="H2681" s="30"/>
    </row>
    <row r="2682" spans="1:8" x14ac:dyDescent="0.25">
      <c r="A2682" s="30" t="s">
        <v>9576</v>
      </c>
      <c r="B2682" s="30" t="s">
        <v>923</v>
      </c>
      <c r="C2682" s="31" t="s">
        <v>9577</v>
      </c>
      <c r="D2682" s="31">
        <v>8531</v>
      </c>
      <c r="E2682" s="49" t="s">
        <v>3105</v>
      </c>
      <c r="F2682" s="327" t="s">
        <v>10140</v>
      </c>
      <c r="G2682" s="1073">
        <v>45466.30972222222</v>
      </c>
      <c r="H2682" s="30"/>
    </row>
    <row r="2683" spans="1:8" x14ac:dyDescent="0.25">
      <c r="A2683" s="30" t="s">
        <v>9576</v>
      </c>
      <c r="B2683" s="30" t="s">
        <v>923</v>
      </c>
      <c r="C2683" s="31" t="s">
        <v>9577</v>
      </c>
      <c r="D2683" s="31">
        <v>8531</v>
      </c>
      <c r="E2683" s="49" t="s">
        <v>3122</v>
      </c>
      <c r="F2683" s="327" t="s">
        <v>10141</v>
      </c>
      <c r="G2683" s="1073">
        <v>45466.30972222222</v>
      </c>
      <c r="H2683" s="30"/>
    </row>
    <row r="2684" spans="1:8" x14ac:dyDescent="0.25">
      <c r="A2684" s="30" t="s">
        <v>9576</v>
      </c>
      <c r="B2684" s="30" t="s">
        <v>923</v>
      </c>
      <c r="C2684" s="31" t="s">
        <v>9577</v>
      </c>
      <c r="D2684" s="31">
        <v>8531</v>
      </c>
      <c r="E2684" s="49" t="s">
        <v>3139</v>
      </c>
      <c r="F2684" s="327" t="s">
        <v>10142</v>
      </c>
      <c r="G2684" s="1073">
        <v>45466.30972222222</v>
      </c>
      <c r="H2684" s="30"/>
    </row>
    <row r="2685" spans="1:8" x14ac:dyDescent="0.25">
      <c r="A2685" s="30" t="s">
        <v>9576</v>
      </c>
      <c r="B2685" s="30" t="s">
        <v>923</v>
      </c>
      <c r="C2685" s="31" t="s">
        <v>9577</v>
      </c>
      <c r="D2685" s="31">
        <v>8531</v>
      </c>
      <c r="E2685" s="49" t="s">
        <v>3156</v>
      </c>
      <c r="F2685" s="327" t="s">
        <v>10143</v>
      </c>
      <c r="G2685" s="1073">
        <v>45466.30972222222</v>
      </c>
      <c r="H2685" s="30"/>
    </row>
    <row r="2686" spans="1:8" x14ac:dyDescent="0.25">
      <c r="A2686" s="30" t="s">
        <v>9576</v>
      </c>
      <c r="B2686" s="30" t="s">
        <v>923</v>
      </c>
      <c r="C2686" s="31" t="s">
        <v>9577</v>
      </c>
      <c r="D2686" s="31">
        <v>8531</v>
      </c>
      <c r="E2686" s="49" t="s">
        <v>3173</v>
      </c>
      <c r="F2686" s="327" t="s">
        <v>10144</v>
      </c>
      <c r="G2686" s="1073">
        <v>45466.30972222222</v>
      </c>
      <c r="H2686" s="30"/>
    </row>
    <row r="2687" spans="1:8" x14ac:dyDescent="0.25">
      <c r="A2687" s="30" t="s">
        <v>9576</v>
      </c>
      <c r="B2687" s="30" t="s">
        <v>923</v>
      </c>
      <c r="C2687" s="31" t="s">
        <v>9577</v>
      </c>
      <c r="D2687" s="31">
        <v>8531</v>
      </c>
      <c r="E2687" s="49" t="s">
        <v>3190</v>
      </c>
      <c r="F2687" s="327" t="s">
        <v>10145</v>
      </c>
      <c r="G2687" s="1073">
        <v>45466.30972222222</v>
      </c>
      <c r="H2687" s="30"/>
    </row>
    <row r="2688" spans="1:8" x14ac:dyDescent="0.25">
      <c r="A2688" s="30" t="s">
        <v>9576</v>
      </c>
      <c r="B2688" s="30" t="s">
        <v>923</v>
      </c>
      <c r="C2688" s="31" t="s">
        <v>9577</v>
      </c>
      <c r="D2688" s="31">
        <v>8531</v>
      </c>
      <c r="E2688" s="49" t="s">
        <v>3207</v>
      </c>
      <c r="F2688" s="327" t="s">
        <v>10146</v>
      </c>
      <c r="G2688" s="1073">
        <v>45466.30972222222</v>
      </c>
      <c r="H2688" s="30"/>
    </row>
    <row r="2689" spans="1:8" x14ac:dyDescent="0.25">
      <c r="A2689" s="30" t="s">
        <v>9576</v>
      </c>
      <c r="B2689" s="30" t="s">
        <v>923</v>
      </c>
      <c r="C2689" s="31" t="s">
        <v>9577</v>
      </c>
      <c r="D2689" s="31">
        <v>8531</v>
      </c>
      <c r="E2689" s="49" t="s">
        <v>3224</v>
      </c>
      <c r="F2689" s="327" t="s">
        <v>10147</v>
      </c>
      <c r="G2689" s="1073">
        <v>45466.30972222222</v>
      </c>
      <c r="H2689" s="30"/>
    </row>
    <row r="2690" spans="1:8" x14ac:dyDescent="0.25">
      <c r="A2690" s="30" t="s">
        <v>9576</v>
      </c>
      <c r="B2690" s="30" t="s">
        <v>923</v>
      </c>
      <c r="C2690" s="31" t="s">
        <v>9577</v>
      </c>
      <c r="D2690" s="31">
        <v>8531</v>
      </c>
      <c r="E2690" s="49" t="s">
        <v>1119</v>
      </c>
      <c r="F2690" s="327" t="s">
        <v>10148</v>
      </c>
      <c r="G2690" s="1073">
        <v>45466.30972222222</v>
      </c>
      <c r="H2690" s="30"/>
    </row>
    <row r="2691" spans="1:8" x14ac:dyDescent="0.25">
      <c r="A2691" s="30" t="s">
        <v>9576</v>
      </c>
      <c r="B2691" s="30" t="s">
        <v>923</v>
      </c>
      <c r="C2691" s="31" t="s">
        <v>9577</v>
      </c>
      <c r="D2691" s="31">
        <v>8531</v>
      </c>
      <c r="E2691" s="49" t="s">
        <v>3241</v>
      </c>
      <c r="F2691" s="327" t="s">
        <v>10149</v>
      </c>
      <c r="G2691" s="1073">
        <v>45466.30972222222</v>
      </c>
      <c r="H2691" s="30"/>
    </row>
    <row r="2692" spans="1:8" x14ac:dyDescent="0.25">
      <c r="A2692" s="30" t="s">
        <v>9576</v>
      </c>
      <c r="B2692" s="30" t="s">
        <v>923</v>
      </c>
      <c r="C2692" s="31" t="s">
        <v>9577</v>
      </c>
      <c r="D2692" s="31">
        <v>8531</v>
      </c>
      <c r="E2692" s="49" t="s">
        <v>3258</v>
      </c>
      <c r="F2692" s="327" t="s">
        <v>10150</v>
      </c>
      <c r="G2692" s="1073">
        <v>45466.30972222222</v>
      </c>
      <c r="H2692" s="30"/>
    </row>
    <row r="2693" spans="1:8" x14ac:dyDescent="0.25">
      <c r="A2693" s="30" t="s">
        <v>9576</v>
      </c>
      <c r="B2693" s="30" t="s">
        <v>923</v>
      </c>
      <c r="C2693" s="31" t="s">
        <v>9577</v>
      </c>
      <c r="D2693" s="31">
        <v>8531</v>
      </c>
      <c r="E2693" s="49" t="s">
        <v>3275</v>
      </c>
      <c r="F2693" s="327" t="s">
        <v>10151</v>
      </c>
      <c r="G2693" s="1073">
        <v>45466.30972222222</v>
      </c>
      <c r="H2693" s="30"/>
    </row>
    <row r="2694" spans="1:8" x14ac:dyDescent="0.25">
      <c r="A2694" s="30" t="s">
        <v>9576</v>
      </c>
      <c r="B2694" s="30" t="s">
        <v>923</v>
      </c>
      <c r="C2694" s="31" t="s">
        <v>9577</v>
      </c>
      <c r="D2694" s="31">
        <v>8531</v>
      </c>
      <c r="E2694" s="49" t="s">
        <v>3292</v>
      </c>
      <c r="F2694" s="327" t="s">
        <v>10152</v>
      </c>
      <c r="G2694" s="1073">
        <v>45466.30972222222</v>
      </c>
      <c r="H2694" s="30"/>
    </row>
    <row r="2695" spans="1:8" x14ac:dyDescent="0.25">
      <c r="A2695" s="30" t="s">
        <v>9576</v>
      </c>
      <c r="B2695" s="30" t="s">
        <v>923</v>
      </c>
      <c r="C2695" s="31" t="s">
        <v>9577</v>
      </c>
      <c r="D2695" s="31">
        <v>8531</v>
      </c>
      <c r="E2695" s="49" t="s">
        <v>3309</v>
      </c>
      <c r="F2695" s="327" t="s">
        <v>10153</v>
      </c>
      <c r="G2695" s="1073">
        <v>45466.30972222222</v>
      </c>
      <c r="H2695" s="30"/>
    </row>
    <row r="2696" spans="1:8" x14ac:dyDescent="0.25">
      <c r="A2696" s="30" t="s">
        <v>9576</v>
      </c>
      <c r="B2696" s="30" t="s">
        <v>923</v>
      </c>
      <c r="C2696" s="31" t="s">
        <v>9577</v>
      </c>
      <c r="D2696" s="31">
        <v>8531</v>
      </c>
      <c r="E2696" s="49" t="s">
        <v>3326</v>
      </c>
      <c r="F2696" s="327" t="s">
        <v>10154</v>
      </c>
      <c r="G2696" s="1073">
        <v>45466.30972222222</v>
      </c>
      <c r="H2696" s="30"/>
    </row>
    <row r="2697" spans="1:8" x14ac:dyDescent="0.25">
      <c r="A2697" s="30" t="s">
        <v>9576</v>
      </c>
      <c r="B2697" s="30" t="s">
        <v>923</v>
      </c>
      <c r="C2697" s="31" t="s">
        <v>9577</v>
      </c>
      <c r="D2697" s="31">
        <v>8531</v>
      </c>
      <c r="E2697" s="49" t="s">
        <v>3343</v>
      </c>
      <c r="F2697" s="327" t="s">
        <v>10155</v>
      </c>
      <c r="G2697" s="1073">
        <v>45466.30972222222</v>
      </c>
      <c r="H2697" s="30"/>
    </row>
    <row r="2698" spans="1:8" x14ac:dyDescent="0.25">
      <c r="A2698" s="30" t="s">
        <v>9576</v>
      </c>
      <c r="B2698" s="30" t="s">
        <v>923</v>
      </c>
      <c r="C2698" s="31" t="s">
        <v>9577</v>
      </c>
      <c r="D2698" s="31">
        <v>8531</v>
      </c>
      <c r="E2698" s="49" t="s">
        <v>3360</v>
      </c>
      <c r="F2698" s="327" t="s">
        <v>10156</v>
      </c>
      <c r="G2698" s="1073">
        <v>45466.30972222222</v>
      </c>
      <c r="H2698" s="30"/>
    </row>
    <row r="2699" spans="1:8" x14ac:dyDescent="0.25">
      <c r="A2699" s="30" t="s">
        <v>9576</v>
      </c>
      <c r="B2699" s="30" t="s">
        <v>923</v>
      </c>
      <c r="C2699" s="31" t="s">
        <v>9577</v>
      </c>
      <c r="D2699" s="31">
        <v>8531</v>
      </c>
      <c r="E2699" s="49" t="s">
        <v>3377</v>
      </c>
      <c r="F2699" s="327" t="s">
        <v>10157</v>
      </c>
      <c r="G2699" s="1073">
        <v>45466.30972222222</v>
      </c>
      <c r="H2699" s="30"/>
    </row>
    <row r="2700" spans="1:8" x14ac:dyDescent="0.25">
      <c r="A2700" s="30" t="s">
        <v>9576</v>
      </c>
      <c r="B2700" s="30" t="s">
        <v>923</v>
      </c>
      <c r="C2700" s="31" t="s">
        <v>9577</v>
      </c>
      <c r="D2700" s="31">
        <v>8531</v>
      </c>
      <c r="E2700" s="49" t="s">
        <v>3394</v>
      </c>
      <c r="F2700" s="327" t="s">
        <v>10158</v>
      </c>
      <c r="G2700" s="1073">
        <v>45466.30972222222</v>
      </c>
      <c r="H2700" s="30"/>
    </row>
    <row r="2701" spans="1:8" x14ac:dyDescent="0.25">
      <c r="A2701" s="30" t="s">
        <v>9576</v>
      </c>
      <c r="B2701" s="30" t="s">
        <v>923</v>
      </c>
      <c r="C2701" s="31" t="s">
        <v>9577</v>
      </c>
      <c r="D2701" s="31">
        <v>8531</v>
      </c>
      <c r="E2701" s="49" t="s">
        <v>1132</v>
      </c>
      <c r="F2701" s="327" t="s">
        <v>10159</v>
      </c>
      <c r="G2701" s="1073">
        <v>45466.30972222222</v>
      </c>
      <c r="H2701" s="30"/>
    </row>
    <row r="2702" spans="1:8" x14ac:dyDescent="0.25">
      <c r="A2702" s="30" t="s">
        <v>9576</v>
      </c>
      <c r="B2702" s="30" t="s">
        <v>923</v>
      </c>
      <c r="C2702" s="31" t="s">
        <v>9577</v>
      </c>
      <c r="D2702" s="31">
        <v>8531</v>
      </c>
      <c r="E2702" s="49" t="s">
        <v>3411</v>
      </c>
      <c r="F2702" s="327" t="s">
        <v>10160</v>
      </c>
      <c r="G2702" s="1073">
        <v>45466.30972222222</v>
      </c>
      <c r="H2702" s="30"/>
    </row>
    <row r="2703" spans="1:8" x14ac:dyDescent="0.25">
      <c r="A2703" s="30" t="s">
        <v>9576</v>
      </c>
      <c r="B2703" s="30" t="s">
        <v>923</v>
      </c>
      <c r="C2703" s="31" t="s">
        <v>9577</v>
      </c>
      <c r="D2703" s="31">
        <v>8531</v>
      </c>
      <c r="E2703" s="49" t="s">
        <v>3428</v>
      </c>
      <c r="F2703" s="327" t="s">
        <v>10161</v>
      </c>
      <c r="G2703" s="1073">
        <v>45466.30972222222</v>
      </c>
      <c r="H2703" s="30"/>
    </row>
    <row r="2704" spans="1:8" x14ac:dyDescent="0.25">
      <c r="A2704" s="30" t="s">
        <v>9576</v>
      </c>
      <c r="B2704" s="30" t="s">
        <v>923</v>
      </c>
      <c r="C2704" s="31" t="s">
        <v>9577</v>
      </c>
      <c r="D2704" s="31">
        <v>8531</v>
      </c>
      <c r="E2704" s="49" t="s">
        <v>3445</v>
      </c>
      <c r="F2704" s="327" t="s">
        <v>10162</v>
      </c>
      <c r="G2704" s="1073">
        <v>45466.30972222222</v>
      </c>
      <c r="H2704" s="30"/>
    </row>
    <row r="2705" spans="1:8" x14ac:dyDescent="0.25">
      <c r="A2705" s="30" t="s">
        <v>9576</v>
      </c>
      <c r="B2705" s="30" t="s">
        <v>923</v>
      </c>
      <c r="C2705" s="31" t="s">
        <v>9577</v>
      </c>
      <c r="D2705" s="31">
        <v>8531</v>
      </c>
      <c r="E2705" s="49" t="s">
        <v>3462</v>
      </c>
      <c r="F2705" s="327" t="s">
        <v>10163</v>
      </c>
      <c r="G2705" s="1073">
        <v>45466.30972222222</v>
      </c>
      <c r="H2705" s="30"/>
    </row>
    <row r="2706" spans="1:8" x14ac:dyDescent="0.25">
      <c r="A2706" s="30" t="s">
        <v>9576</v>
      </c>
      <c r="B2706" s="30" t="s">
        <v>923</v>
      </c>
      <c r="C2706" s="31" t="s">
        <v>9577</v>
      </c>
      <c r="D2706" s="31">
        <v>8531</v>
      </c>
      <c r="E2706" s="49" t="s">
        <v>3479</v>
      </c>
      <c r="F2706" s="327" t="s">
        <v>10164</v>
      </c>
      <c r="G2706" s="1073">
        <v>45466.30972222222</v>
      </c>
      <c r="H2706" s="30"/>
    </row>
    <row r="2707" spans="1:8" x14ac:dyDescent="0.25">
      <c r="A2707" s="30" t="s">
        <v>9576</v>
      </c>
      <c r="B2707" s="30" t="s">
        <v>923</v>
      </c>
      <c r="C2707" s="31" t="s">
        <v>9577</v>
      </c>
      <c r="D2707" s="31">
        <v>8531</v>
      </c>
      <c r="E2707" s="49" t="s">
        <v>3496</v>
      </c>
      <c r="F2707" s="327" t="s">
        <v>10165</v>
      </c>
      <c r="G2707" s="1073">
        <v>45466.30972222222</v>
      </c>
      <c r="H2707" s="30"/>
    </row>
    <row r="2708" spans="1:8" x14ac:dyDescent="0.25">
      <c r="A2708" s="30" t="s">
        <v>9576</v>
      </c>
      <c r="B2708" s="30" t="s">
        <v>923</v>
      </c>
      <c r="C2708" s="31" t="s">
        <v>9577</v>
      </c>
      <c r="D2708" s="31">
        <v>8531</v>
      </c>
      <c r="E2708" s="49" t="s">
        <v>3513</v>
      </c>
      <c r="F2708" s="327" t="s">
        <v>10166</v>
      </c>
      <c r="G2708" s="1073">
        <v>45466.30972222222</v>
      </c>
      <c r="H2708" s="30"/>
    </row>
    <row r="2709" spans="1:8" x14ac:dyDescent="0.25">
      <c r="A2709" s="30" t="s">
        <v>9576</v>
      </c>
      <c r="B2709" s="30" t="s">
        <v>923</v>
      </c>
      <c r="C2709" s="31" t="s">
        <v>9577</v>
      </c>
      <c r="D2709" s="31">
        <v>8531</v>
      </c>
      <c r="E2709" s="49" t="s">
        <v>3530</v>
      </c>
      <c r="F2709" s="327" t="s">
        <v>10167</v>
      </c>
      <c r="G2709" s="1073">
        <v>45466.30972222222</v>
      </c>
      <c r="H2709" s="30"/>
    </row>
    <row r="2710" spans="1:8" x14ac:dyDescent="0.25">
      <c r="A2710" s="30" t="s">
        <v>9576</v>
      </c>
      <c r="B2710" s="30" t="s">
        <v>923</v>
      </c>
      <c r="C2710" s="31" t="s">
        <v>9577</v>
      </c>
      <c r="D2710" s="31">
        <v>8531</v>
      </c>
      <c r="E2710" s="49" t="s">
        <v>3547</v>
      </c>
      <c r="F2710" s="327" t="s">
        <v>10168</v>
      </c>
      <c r="G2710" s="1073">
        <v>45466.30972222222</v>
      </c>
      <c r="H2710" s="30"/>
    </row>
    <row r="2711" spans="1:8" x14ac:dyDescent="0.25">
      <c r="A2711" s="30" t="s">
        <v>9576</v>
      </c>
      <c r="B2711" s="30" t="s">
        <v>923</v>
      </c>
      <c r="C2711" s="31" t="s">
        <v>9577</v>
      </c>
      <c r="D2711" s="31">
        <v>8531</v>
      </c>
      <c r="E2711" s="49" t="s">
        <v>3564</v>
      </c>
      <c r="F2711" s="327" t="s">
        <v>10169</v>
      </c>
      <c r="G2711" s="1073">
        <v>45466.30972222222</v>
      </c>
      <c r="H2711" s="30"/>
    </row>
    <row r="2712" spans="1:8" x14ac:dyDescent="0.25">
      <c r="A2712" s="30" t="s">
        <v>9576</v>
      </c>
      <c r="B2712" s="30" t="s">
        <v>923</v>
      </c>
      <c r="C2712" s="31" t="s">
        <v>9577</v>
      </c>
      <c r="D2712" s="31">
        <v>8531</v>
      </c>
      <c r="E2712" s="49" t="s">
        <v>1145</v>
      </c>
      <c r="F2712" s="327" t="s">
        <v>10170</v>
      </c>
      <c r="G2712" s="1073">
        <v>45466.30972222222</v>
      </c>
      <c r="H2712" s="30"/>
    </row>
    <row r="2713" spans="1:8" x14ac:dyDescent="0.25">
      <c r="A2713" s="30" t="s">
        <v>9576</v>
      </c>
      <c r="B2713" s="30" t="s">
        <v>923</v>
      </c>
      <c r="C2713" s="31" t="s">
        <v>9577</v>
      </c>
      <c r="D2713" s="31">
        <v>8531</v>
      </c>
      <c r="E2713" s="49" t="s">
        <v>3581</v>
      </c>
      <c r="F2713" s="327" t="s">
        <v>10171</v>
      </c>
      <c r="G2713" s="1073">
        <v>45466.30972222222</v>
      </c>
      <c r="H2713" s="30"/>
    </row>
    <row r="2714" spans="1:8" x14ac:dyDescent="0.25">
      <c r="A2714" s="30" t="s">
        <v>9576</v>
      </c>
      <c r="B2714" s="30" t="s">
        <v>923</v>
      </c>
      <c r="C2714" s="31" t="s">
        <v>9577</v>
      </c>
      <c r="D2714" s="31">
        <v>8531</v>
      </c>
      <c r="E2714" s="49" t="s">
        <v>3598</v>
      </c>
      <c r="F2714" s="327" t="s">
        <v>10172</v>
      </c>
      <c r="G2714" s="1073">
        <v>45466.30972222222</v>
      </c>
      <c r="H2714" s="30"/>
    </row>
    <row r="2715" spans="1:8" x14ac:dyDescent="0.25">
      <c r="A2715" s="30" t="s">
        <v>9576</v>
      </c>
      <c r="B2715" s="30" t="s">
        <v>923</v>
      </c>
      <c r="C2715" s="31" t="s">
        <v>9577</v>
      </c>
      <c r="D2715" s="31">
        <v>8531</v>
      </c>
      <c r="E2715" s="49" t="s">
        <v>3615</v>
      </c>
      <c r="F2715" s="327" t="s">
        <v>10173</v>
      </c>
      <c r="G2715" s="1073">
        <v>45466.30972222222</v>
      </c>
      <c r="H2715" s="30"/>
    </row>
    <row r="2716" spans="1:8" x14ac:dyDescent="0.25">
      <c r="A2716" s="30" t="s">
        <v>9576</v>
      </c>
      <c r="B2716" s="30" t="s">
        <v>923</v>
      </c>
      <c r="C2716" s="31" t="s">
        <v>9577</v>
      </c>
      <c r="D2716" s="31">
        <v>8531</v>
      </c>
      <c r="E2716" s="49" t="s">
        <v>3632</v>
      </c>
      <c r="F2716" s="327" t="s">
        <v>10174</v>
      </c>
      <c r="G2716" s="1073">
        <v>45466.30972222222</v>
      </c>
      <c r="H2716" s="30"/>
    </row>
    <row r="2717" spans="1:8" x14ac:dyDescent="0.25">
      <c r="A2717" s="30" t="s">
        <v>9576</v>
      </c>
      <c r="B2717" s="30" t="s">
        <v>923</v>
      </c>
      <c r="C2717" s="31" t="s">
        <v>9577</v>
      </c>
      <c r="D2717" s="31">
        <v>8531</v>
      </c>
      <c r="E2717" s="49" t="s">
        <v>3649</v>
      </c>
      <c r="F2717" s="327" t="s">
        <v>10175</v>
      </c>
      <c r="G2717" s="1073">
        <v>45466.30972222222</v>
      </c>
      <c r="H2717" s="30"/>
    </row>
    <row r="2718" spans="1:8" x14ac:dyDescent="0.25">
      <c r="A2718" s="30" t="s">
        <v>9576</v>
      </c>
      <c r="B2718" s="30" t="s">
        <v>923</v>
      </c>
      <c r="C2718" s="31" t="s">
        <v>9577</v>
      </c>
      <c r="D2718" s="31">
        <v>8531</v>
      </c>
      <c r="E2718" s="49" t="s">
        <v>3666</v>
      </c>
      <c r="F2718" s="327" t="s">
        <v>10176</v>
      </c>
      <c r="G2718" s="1073">
        <v>45466.30972222222</v>
      </c>
      <c r="H2718" s="30"/>
    </row>
    <row r="2719" spans="1:8" x14ac:dyDescent="0.25">
      <c r="A2719" s="30" t="s">
        <v>9576</v>
      </c>
      <c r="B2719" s="30" t="s">
        <v>923</v>
      </c>
      <c r="C2719" s="31" t="s">
        <v>9577</v>
      </c>
      <c r="D2719" s="31">
        <v>8531</v>
      </c>
      <c r="E2719" s="49" t="s">
        <v>3683</v>
      </c>
      <c r="F2719" s="327" t="s">
        <v>10177</v>
      </c>
      <c r="G2719" s="1073">
        <v>45466.30972222222</v>
      </c>
      <c r="H2719" s="30"/>
    </row>
    <row r="2720" spans="1:8" x14ac:dyDescent="0.25">
      <c r="A2720" s="30" t="s">
        <v>9576</v>
      </c>
      <c r="B2720" s="30" t="s">
        <v>923</v>
      </c>
      <c r="C2720" s="31" t="s">
        <v>9577</v>
      </c>
      <c r="D2720" s="31">
        <v>8531</v>
      </c>
      <c r="E2720" s="49" t="s">
        <v>3700</v>
      </c>
      <c r="F2720" s="327" t="s">
        <v>10178</v>
      </c>
      <c r="G2720" s="1073">
        <v>45466.30972222222</v>
      </c>
      <c r="H2720" s="30"/>
    </row>
    <row r="2721" spans="1:8" x14ac:dyDescent="0.25">
      <c r="A2721" s="30" t="s">
        <v>9576</v>
      </c>
      <c r="B2721" s="30" t="s">
        <v>923</v>
      </c>
      <c r="C2721" s="31" t="s">
        <v>9577</v>
      </c>
      <c r="D2721" s="31">
        <v>8531</v>
      </c>
      <c r="E2721" s="49" t="s">
        <v>3717</v>
      </c>
      <c r="F2721" s="327" t="s">
        <v>10179</v>
      </c>
      <c r="G2721" s="1073">
        <v>45466.30972222222</v>
      </c>
      <c r="H2721" s="30"/>
    </row>
    <row r="2722" spans="1:8" x14ac:dyDescent="0.25">
      <c r="A2722" s="30" t="s">
        <v>9576</v>
      </c>
      <c r="B2722" s="30" t="s">
        <v>923</v>
      </c>
      <c r="C2722" s="31" t="s">
        <v>9577</v>
      </c>
      <c r="D2722" s="31">
        <v>8531</v>
      </c>
      <c r="E2722" s="49" t="s">
        <v>3734</v>
      </c>
      <c r="F2722" s="327" t="s">
        <v>10180</v>
      </c>
      <c r="G2722" s="1073">
        <v>45466.30972222222</v>
      </c>
      <c r="H2722" s="30"/>
    </row>
    <row r="2723" spans="1:8" x14ac:dyDescent="0.25">
      <c r="A2723" s="30" t="s">
        <v>9576</v>
      </c>
      <c r="B2723" s="30" t="s">
        <v>923</v>
      </c>
      <c r="C2723" s="31" t="s">
        <v>9577</v>
      </c>
      <c r="D2723" s="31">
        <v>8531</v>
      </c>
      <c r="E2723" s="49" t="s">
        <v>1160</v>
      </c>
      <c r="F2723" s="327" t="s">
        <v>10181</v>
      </c>
      <c r="G2723" s="1073">
        <v>45466.30972222222</v>
      </c>
      <c r="H2723" s="30"/>
    </row>
    <row r="2724" spans="1:8" x14ac:dyDescent="0.25">
      <c r="A2724" s="30" t="s">
        <v>9576</v>
      </c>
      <c r="B2724" s="30" t="s">
        <v>923</v>
      </c>
      <c r="C2724" s="31" t="s">
        <v>9577</v>
      </c>
      <c r="D2724" s="31">
        <v>8531</v>
      </c>
      <c r="E2724" s="49" t="s">
        <v>3751</v>
      </c>
      <c r="F2724" s="327" t="s">
        <v>10182</v>
      </c>
      <c r="G2724" s="1073">
        <v>45466.30972222222</v>
      </c>
      <c r="H2724" s="30"/>
    </row>
    <row r="2725" spans="1:8" x14ac:dyDescent="0.25">
      <c r="A2725" s="30" t="s">
        <v>9576</v>
      </c>
      <c r="B2725" s="30" t="s">
        <v>923</v>
      </c>
      <c r="C2725" s="31" t="s">
        <v>9577</v>
      </c>
      <c r="D2725" s="31">
        <v>8531</v>
      </c>
      <c r="E2725" s="49" t="s">
        <v>3768</v>
      </c>
      <c r="F2725" s="327" t="s">
        <v>10183</v>
      </c>
      <c r="G2725" s="1073">
        <v>45466.30972222222</v>
      </c>
      <c r="H2725" s="30"/>
    </row>
    <row r="2726" spans="1:8" x14ac:dyDescent="0.25">
      <c r="A2726" s="30" t="s">
        <v>9576</v>
      </c>
      <c r="B2726" s="30" t="s">
        <v>923</v>
      </c>
      <c r="C2726" s="31" t="s">
        <v>9577</v>
      </c>
      <c r="D2726" s="31">
        <v>8531</v>
      </c>
      <c r="E2726" s="49" t="s">
        <v>3785</v>
      </c>
      <c r="F2726" s="327" t="s">
        <v>10184</v>
      </c>
      <c r="G2726" s="1073">
        <v>45466.30972222222</v>
      </c>
      <c r="H2726" s="30"/>
    </row>
    <row r="2727" spans="1:8" x14ac:dyDescent="0.25">
      <c r="A2727" s="30" t="s">
        <v>9576</v>
      </c>
      <c r="B2727" s="30" t="s">
        <v>923</v>
      </c>
      <c r="C2727" s="31" t="s">
        <v>9577</v>
      </c>
      <c r="D2727" s="31">
        <v>8531</v>
      </c>
      <c r="E2727" s="49" t="s">
        <v>3802</v>
      </c>
      <c r="F2727" s="327" t="s">
        <v>10185</v>
      </c>
      <c r="G2727" s="1073">
        <v>45466.30972222222</v>
      </c>
      <c r="H2727" s="30"/>
    </row>
    <row r="2728" spans="1:8" x14ac:dyDescent="0.25">
      <c r="A2728" s="30" t="s">
        <v>9576</v>
      </c>
      <c r="B2728" s="30" t="s">
        <v>923</v>
      </c>
      <c r="C2728" s="31" t="s">
        <v>9577</v>
      </c>
      <c r="D2728" s="31">
        <v>8531</v>
      </c>
      <c r="E2728" s="49" t="s">
        <v>3819</v>
      </c>
      <c r="F2728" s="327" t="s">
        <v>10186</v>
      </c>
      <c r="G2728" s="1073">
        <v>45466.30972222222</v>
      </c>
      <c r="H2728" s="30"/>
    </row>
    <row r="2729" spans="1:8" x14ac:dyDescent="0.25">
      <c r="A2729" s="30" t="s">
        <v>9576</v>
      </c>
      <c r="B2729" s="30" t="s">
        <v>923</v>
      </c>
      <c r="C2729" s="31" t="s">
        <v>9577</v>
      </c>
      <c r="D2729" s="31">
        <v>8531</v>
      </c>
      <c r="E2729" s="49" t="s">
        <v>3836</v>
      </c>
      <c r="F2729" s="327" t="s">
        <v>10187</v>
      </c>
      <c r="G2729" s="1073">
        <v>45466.30972222222</v>
      </c>
      <c r="H2729" s="30"/>
    </row>
    <row r="2730" spans="1:8" x14ac:dyDescent="0.25">
      <c r="A2730" s="30" t="s">
        <v>9576</v>
      </c>
      <c r="B2730" s="30" t="s">
        <v>923</v>
      </c>
      <c r="C2730" s="31" t="s">
        <v>9577</v>
      </c>
      <c r="D2730" s="31">
        <v>8531</v>
      </c>
      <c r="E2730" s="49" t="s">
        <v>3853</v>
      </c>
      <c r="F2730" s="327" t="s">
        <v>10188</v>
      </c>
      <c r="G2730" s="1073">
        <v>45466.30972222222</v>
      </c>
      <c r="H2730" s="30"/>
    </row>
    <row r="2731" spans="1:8" x14ac:dyDescent="0.25">
      <c r="A2731" s="30" t="s">
        <v>9576</v>
      </c>
      <c r="B2731" s="30" t="s">
        <v>923</v>
      </c>
      <c r="C2731" s="31" t="s">
        <v>9577</v>
      </c>
      <c r="D2731" s="31">
        <v>8531</v>
      </c>
      <c r="E2731" s="49" t="s">
        <v>3870</v>
      </c>
      <c r="F2731" s="327" t="s">
        <v>10189</v>
      </c>
      <c r="G2731" s="1073">
        <v>45466.30972222222</v>
      </c>
      <c r="H2731" s="30"/>
    </row>
    <row r="2732" spans="1:8" x14ac:dyDescent="0.25">
      <c r="A2732" s="30" t="s">
        <v>9576</v>
      </c>
      <c r="B2732" s="30" t="s">
        <v>923</v>
      </c>
      <c r="C2732" s="31" t="s">
        <v>9577</v>
      </c>
      <c r="D2732" s="31">
        <v>8531</v>
      </c>
      <c r="E2732" s="49" t="s">
        <v>3887</v>
      </c>
      <c r="F2732" s="327" t="s">
        <v>10190</v>
      </c>
      <c r="G2732" s="1073">
        <v>45466.30972222222</v>
      </c>
      <c r="H2732" s="30"/>
    </row>
    <row r="2733" spans="1:8" x14ac:dyDescent="0.25">
      <c r="A2733" s="30" t="s">
        <v>9576</v>
      </c>
      <c r="B2733" s="30" t="s">
        <v>923</v>
      </c>
      <c r="C2733" s="31" t="s">
        <v>9577</v>
      </c>
      <c r="D2733" s="31">
        <v>8531</v>
      </c>
      <c r="E2733" s="49" t="s">
        <v>3904</v>
      </c>
      <c r="F2733" s="327" t="s">
        <v>10191</v>
      </c>
      <c r="G2733" s="1073">
        <v>45466.30972222222</v>
      </c>
      <c r="H2733" s="30"/>
    </row>
    <row r="2734" spans="1:8" x14ac:dyDescent="0.25">
      <c r="A2734" s="30" t="s">
        <v>9576</v>
      </c>
      <c r="B2734" s="30" t="s">
        <v>923</v>
      </c>
      <c r="C2734" s="31" t="s">
        <v>9577</v>
      </c>
      <c r="D2734" s="31">
        <v>8531</v>
      </c>
      <c r="E2734" s="49" t="s">
        <v>1175</v>
      </c>
      <c r="F2734" s="327" t="s">
        <v>10192</v>
      </c>
      <c r="G2734" s="1073">
        <v>45466.30972222222</v>
      </c>
      <c r="H2734" s="30"/>
    </row>
    <row r="2735" spans="1:8" x14ac:dyDescent="0.25">
      <c r="A2735" s="30" t="s">
        <v>9576</v>
      </c>
      <c r="B2735" s="30" t="s">
        <v>923</v>
      </c>
      <c r="C2735" s="31" t="s">
        <v>9577</v>
      </c>
      <c r="D2735" s="31">
        <v>8531</v>
      </c>
      <c r="E2735" s="49" t="s">
        <v>3921</v>
      </c>
      <c r="F2735" s="327" t="s">
        <v>10193</v>
      </c>
      <c r="G2735" s="1073">
        <v>45466.30972222222</v>
      </c>
      <c r="H2735" s="30"/>
    </row>
    <row r="2736" spans="1:8" x14ac:dyDescent="0.25">
      <c r="A2736" s="30" t="s">
        <v>9576</v>
      </c>
      <c r="B2736" s="30" t="s">
        <v>923</v>
      </c>
      <c r="C2736" s="31" t="s">
        <v>9577</v>
      </c>
      <c r="D2736" s="31">
        <v>8531</v>
      </c>
      <c r="E2736" s="49" t="s">
        <v>3938</v>
      </c>
      <c r="F2736" s="327" t="s">
        <v>10194</v>
      </c>
      <c r="G2736" s="1073">
        <v>45466.30972222222</v>
      </c>
      <c r="H2736" s="30"/>
    </row>
    <row r="2737" spans="1:8" x14ac:dyDescent="0.25">
      <c r="A2737" s="30" t="s">
        <v>9576</v>
      </c>
      <c r="B2737" s="30" t="s">
        <v>923</v>
      </c>
      <c r="C2737" s="31" t="s">
        <v>9577</v>
      </c>
      <c r="D2737" s="31">
        <v>8531</v>
      </c>
      <c r="E2737" s="49" t="s">
        <v>3955</v>
      </c>
      <c r="F2737" s="327" t="s">
        <v>10195</v>
      </c>
      <c r="G2737" s="1073">
        <v>45466.30972222222</v>
      </c>
      <c r="H2737" s="30"/>
    </row>
    <row r="2738" spans="1:8" x14ac:dyDescent="0.25">
      <c r="A2738" s="30" t="s">
        <v>9576</v>
      </c>
      <c r="B2738" s="30" t="s">
        <v>923</v>
      </c>
      <c r="C2738" s="31" t="s">
        <v>9577</v>
      </c>
      <c r="D2738" s="31">
        <v>8531</v>
      </c>
      <c r="E2738" s="49" t="s">
        <v>3972</v>
      </c>
      <c r="F2738" s="327" t="s">
        <v>10196</v>
      </c>
      <c r="G2738" s="1073">
        <v>45466.30972222222</v>
      </c>
      <c r="H2738" s="30"/>
    </row>
    <row r="2739" spans="1:8" x14ac:dyDescent="0.25">
      <c r="A2739" s="30" t="s">
        <v>9576</v>
      </c>
      <c r="B2739" s="30" t="s">
        <v>923</v>
      </c>
      <c r="C2739" s="31" t="s">
        <v>9577</v>
      </c>
      <c r="D2739" s="31">
        <v>8531</v>
      </c>
      <c r="E2739" s="49" t="s">
        <v>3989</v>
      </c>
      <c r="F2739" s="327" t="s">
        <v>10197</v>
      </c>
      <c r="G2739" s="1073">
        <v>45466.30972222222</v>
      </c>
      <c r="H2739" s="30"/>
    </row>
    <row r="2740" spans="1:8" x14ac:dyDescent="0.25">
      <c r="A2740" s="30" t="s">
        <v>9576</v>
      </c>
      <c r="B2740" s="30" t="s">
        <v>923</v>
      </c>
      <c r="C2740" s="31" t="s">
        <v>9577</v>
      </c>
      <c r="D2740" s="31">
        <v>8531</v>
      </c>
      <c r="E2740" s="49" t="s">
        <v>4006</v>
      </c>
      <c r="F2740" s="327" t="s">
        <v>10198</v>
      </c>
      <c r="G2740" s="1073">
        <v>45466.30972222222</v>
      </c>
      <c r="H2740" s="30"/>
    </row>
    <row r="2741" spans="1:8" x14ac:dyDescent="0.25">
      <c r="A2741" s="30" t="s">
        <v>9576</v>
      </c>
      <c r="B2741" s="30" t="s">
        <v>923</v>
      </c>
      <c r="C2741" s="31" t="s">
        <v>9577</v>
      </c>
      <c r="D2741" s="31">
        <v>8531</v>
      </c>
      <c r="E2741" s="49" t="s">
        <v>4023</v>
      </c>
      <c r="F2741" s="327" t="s">
        <v>10199</v>
      </c>
      <c r="G2741" s="1073">
        <v>45466.30972222222</v>
      </c>
      <c r="H2741" s="30"/>
    </row>
    <row r="2742" spans="1:8" x14ac:dyDescent="0.25">
      <c r="A2742" s="30" t="s">
        <v>9576</v>
      </c>
      <c r="B2742" s="30" t="s">
        <v>923</v>
      </c>
      <c r="C2742" s="31" t="s">
        <v>9577</v>
      </c>
      <c r="D2742" s="31">
        <v>8531</v>
      </c>
      <c r="E2742" s="49" t="s">
        <v>4040</v>
      </c>
      <c r="F2742" s="327" t="s">
        <v>10200</v>
      </c>
      <c r="G2742" s="1073">
        <v>45466.30972222222</v>
      </c>
      <c r="H2742" s="30"/>
    </row>
    <row r="2743" spans="1:8" x14ac:dyDescent="0.25">
      <c r="A2743" s="30" t="s">
        <v>9576</v>
      </c>
      <c r="B2743" s="30" t="s">
        <v>923</v>
      </c>
      <c r="C2743" s="31" t="s">
        <v>9577</v>
      </c>
      <c r="D2743" s="31">
        <v>8531</v>
      </c>
      <c r="E2743" s="49" t="s">
        <v>4057</v>
      </c>
      <c r="F2743" s="327" t="s">
        <v>10201</v>
      </c>
      <c r="G2743" s="1073">
        <v>45466.30972222222</v>
      </c>
      <c r="H2743" s="30"/>
    </row>
    <row r="2744" spans="1:8" x14ac:dyDescent="0.25">
      <c r="A2744" s="30" t="s">
        <v>9576</v>
      </c>
      <c r="B2744" s="30" t="s">
        <v>923</v>
      </c>
      <c r="C2744" s="31" t="s">
        <v>9577</v>
      </c>
      <c r="D2744" s="31">
        <v>8531</v>
      </c>
      <c r="E2744" s="49" t="s">
        <v>4074</v>
      </c>
      <c r="F2744" s="327" t="s">
        <v>10202</v>
      </c>
      <c r="G2744" s="1073">
        <v>45466.30972222222</v>
      </c>
      <c r="H2744" s="30"/>
    </row>
    <row r="2745" spans="1:8" x14ac:dyDescent="0.25">
      <c r="A2745" s="30" t="s">
        <v>9576</v>
      </c>
      <c r="B2745" s="30" t="s">
        <v>923</v>
      </c>
      <c r="C2745" s="31" t="s">
        <v>9577</v>
      </c>
      <c r="D2745" s="31">
        <v>8531</v>
      </c>
      <c r="E2745" s="49" t="s">
        <v>1190</v>
      </c>
      <c r="F2745" s="327" t="s">
        <v>10203</v>
      </c>
      <c r="G2745" s="1073">
        <v>45466.30972222222</v>
      </c>
      <c r="H2745" s="30"/>
    </row>
    <row r="2746" spans="1:8" x14ac:dyDescent="0.25">
      <c r="A2746" s="30" t="s">
        <v>9576</v>
      </c>
      <c r="B2746" s="30" t="s">
        <v>923</v>
      </c>
      <c r="C2746" s="31" t="s">
        <v>9577</v>
      </c>
      <c r="D2746" s="31">
        <v>8531</v>
      </c>
      <c r="E2746" s="49" t="s">
        <v>4091</v>
      </c>
      <c r="F2746" s="327" t="s">
        <v>10204</v>
      </c>
      <c r="G2746" s="1073">
        <v>45466.30972222222</v>
      </c>
      <c r="H2746" s="30"/>
    </row>
    <row r="2747" spans="1:8" x14ac:dyDescent="0.25">
      <c r="A2747" s="30" t="s">
        <v>9576</v>
      </c>
      <c r="B2747" s="30" t="s">
        <v>923</v>
      </c>
      <c r="C2747" s="31" t="s">
        <v>9577</v>
      </c>
      <c r="D2747" s="31">
        <v>8531</v>
      </c>
      <c r="E2747" s="49" t="s">
        <v>4108</v>
      </c>
      <c r="F2747" s="327" t="s">
        <v>10205</v>
      </c>
      <c r="G2747" s="1073">
        <v>45466.30972222222</v>
      </c>
      <c r="H2747" s="30"/>
    </row>
    <row r="2748" spans="1:8" x14ac:dyDescent="0.25">
      <c r="A2748" s="30" t="s">
        <v>9576</v>
      </c>
      <c r="B2748" s="30" t="s">
        <v>923</v>
      </c>
      <c r="C2748" s="31" t="s">
        <v>9577</v>
      </c>
      <c r="D2748" s="31">
        <v>8531</v>
      </c>
      <c r="E2748" s="49" t="s">
        <v>4125</v>
      </c>
      <c r="F2748" s="327" t="s">
        <v>10206</v>
      </c>
      <c r="G2748" s="1073">
        <v>45466.30972222222</v>
      </c>
      <c r="H2748" s="30"/>
    </row>
    <row r="2749" spans="1:8" x14ac:dyDescent="0.25">
      <c r="A2749" s="30" t="s">
        <v>9576</v>
      </c>
      <c r="B2749" s="30" t="s">
        <v>923</v>
      </c>
      <c r="C2749" s="31" t="s">
        <v>9577</v>
      </c>
      <c r="D2749" s="31">
        <v>8531</v>
      </c>
      <c r="E2749" s="49" t="s">
        <v>4142</v>
      </c>
      <c r="F2749" s="327" t="s">
        <v>10207</v>
      </c>
      <c r="G2749" s="1073">
        <v>45466.30972222222</v>
      </c>
      <c r="H2749" s="30"/>
    </row>
    <row r="2750" spans="1:8" x14ac:dyDescent="0.25">
      <c r="A2750" s="30" t="s">
        <v>9576</v>
      </c>
      <c r="B2750" s="30" t="s">
        <v>923</v>
      </c>
      <c r="C2750" s="31" t="s">
        <v>9577</v>
      </c>
      <c r="D2750" s="31">
        <v>8531</v>
      </c>
      <c r="E2750" s="49" t="s">
        <v>4159</v>
      </c>
      <c r="F2750" s="327" t="s">
        <v>10208</v>
      </c>
      <c r="G2750" s="1073">
        <v>45466.30972222222</v>
      </c>
      <c r="H2750" s="30"/>
    </row>
    <row r="2751" spans="1:8" x14ac:dyDescent="0.25">
      <c r="A2751" s="30" t="s">
        <v>9576</v>
      </c>
      <c r="B2751" s="30" t="s">
        <v>923</v>
      </c>
      <c r="C2751" s="31" t="s">
        <v>9577</v>
      </c>
      <c r="D2751" s="31">
        <v>8531</v>
      </c>
      <c r="E2751" s="49" t="s">
        <v>4176</v>
      </c>
      <c r="F2751" s="327" t="s">
        <v>10209</v>
      </c>
      <c r="G2751" s="1073">
        <v>45466.30972222222</v>
      </c>
      <c r="H2751" s="30"/>
    </row>
    <row r="2752" spans="1:8" x14ac:dyDescent="0.25">
      <c r="A2752" s="30" t="s">
        <v>9576</v>
      </c>
      <c r="B2752" s="30" t="s">
        <v>923</v>
      </c>
      <c r="C2752" s="31" t="s">
        <v>9577</v>
      </c>
      <c r="D2752" s="31">
        <v>8531</v>
      </c>
      <c r="E2752" s="49" t="s">
        <v>4193</v>
      </c>
      <c r="F2752" s="327" t="s">
        <v>10210</v>
      </c>
      <c r="G2752" s="1073">
        <v>45466.30972222222</v>
      </c>
      <c r="H2752" s="30"/>
    </row>
    <row r="2753" spans="1:8" x14ac:dyDescent="0.25">
      <c r="A2753" s="30" t="s">
        <v>9576</v>
      </c>
      <c r="B2753" s="30" t="s">
        <v>923</v>
      </c>
      <c r="C2753" s="31" t="s">
        <v>9577</v>
      </c>
      <c r="D2753" s="31">
        <v>8531</v>
      </c>
      <c r="E2753" s="49" t="s">
        <v>4210</v>
      </c>
      <c r="F2753" s="327" t="s">
        <v>10211</v>
      </c>
      <c r="G2753" s="1073">
        <v>45466.30972222222</v>
      </c>
      <c r="H2753" s="30"/>
    </row>
    <row r="2754" spans="1:8" x14ac:dyDescent="0.25">
      <c r="A2754" s="30" t="s">
        <v>9576</v>
      </c>
      <c r="B2754" s="30" t="s">
        <v>923</v>
      </c>
      <c r="C2754" s="31" t="s">
        <v>9577</v>
      </c>
      <c r="D2754" s="31">
        <v>8531</v>
      </c>
      <c r="E2754" s="49" t="s">
        <v>4227</v>
      </c>
      <c r="F2754" s="327" t="s">
        <v>10212</v>
      </c>
      <c r="G2754" s="1073">
        <v>45466.30972222222</v>
      </c>
      <c r="H2754" s="30"/>
    </row>
    <row r="2755" spans="1:8" x14ac:dyDescent="0.25">
      <c r="A2755" s="30" t="s">
        <v>9576</v>
      </c>
      <c r="B2755" s="30" t="s">
        <v>923</v>
      </c>
      <c r="C2755" s="31" t="s">
        <v>9577</v>
      </c>
      <c r="D2755" s="31">
        <v>8531</v>
      </c>
      <c r="E2755" s="49" t="s">
        <v>4244</v>
      </c>
      <c r="F2755" s="327" t="s">
        <v>10213</v>
      </c>
      <c r="G2755" s="1073">
        <v>45466.30972222222</v>
      </c>
      <c r="H2755" s="30"/>
    </row>
    <row r="2756" spans="1:8" x14ac:dyDescent="0.25">
      <c r="A2756" s="30" t="s">
        <v>9576</v>
      </c>
      <c r="B2756" s="30" t="s">
        <v>923</v>
      </c>
      <c r="C2756" s="31" t="s">
        <v>9577</v>
      </c>
      <c r="D2756" s="31">
        <v>8531</v>
      </c>
      <c r="E2756" s="49" t="s">
        <v>930</v>
      </c>
      <c r="F2756" s="327" t="s">
        <v>10214</v>
      </c>
      <c r="G2756" s="1073">
        <v>45466.30972222222</v>
      </c>
      <c r="H2756" s="30"/>
    </row>
    <row r="2757" spans="1:8" x14ac:dyDescent="0.25">
      <c r="A2757" s="30" t="s">
        <v>9576</v>
      </c>
      <c r="B2757" s="30" t="s">
        <v>923</v>
      </c>
      <c r="C2757" s="31" t="s">
        <v>9577</v>
      </c>
      <c r="D2757" s="31">
        <v>8531</v>
      </c>
      <c r="E2757" s="49" t="s">
        <v>1205</v>
      </c>
      <c r="F2757" s="327" t="s">
        <v>10215</v>
      </c>
      <c r="G2757" s="1073">
        <v>45466.30972222222</v>
      </c>
      <c r="H2757" s="30"/>
    </row>
    <row r="2758" spans="1:8" x14ac:dyDescent="0.25">
      <c r="A2758" s="30" t="s">
        <v>9576</v>
      </c>
      <c r="B2758" s="30" t="s">
        <v>923</v>
      </c>
      <c r="C2758" s="31" t="s">
        <v>9577</v>
      </c>
      <c r="D2758" s="31">
        <v>8531</v>
      </c>
      <c r="E2758" s="49" t="s">
        <v>4261</v>
      </c>
      <c r="F2758" s="327" t="s">
        <v>10216</v>
      </c>
      <c r="G2758" s="1073">
        <v>45466.30972222222</v>
      </c>
      <c r="H2758" s="30"/>
    </row>
    <row r="2759" spans="1:8" x14ac:dyDescent="0.25">
      <c r="A2759" s="30" t="s">
        <v>9576</v>
      </c>
      <c r="B2759" s="30" t="s">
        <v>923</v>
      </c>
      <c r="C2759" s="31" t="s">
        <v>9577</v>
      </c>
      <c r="D2759" s="31">
        <v>8531</v>
      </c>
      <c r="E2759" s="49" t="s">
        <v>4278</v>
      </c>
      <c r="F2759" s="327" t="s">
        <v>10217</v>
      </c>
      <c r="G2759" s="1073">
        <v>45466.30972222222</v>
      </c>
      <c r="H2759" s="30"/>
    </row>
    <row r="2760" spans="1:8" x14ac:dyDescent="0.25">
      <c r="A2760" s="30" t="s">
        <v>9576</v>
      </c>
      <c r="B2760" s="30" t="s">
        <v>923</v>
      </c>
      <c r="C2760" s="31" t="s">
        <v>9577</v>
      </c>
      <c r="D2760" s="31">
        <v>8531</v>
      </c>
      <c r="E2760" s="49" t="s">
        <v>4295</v>
      </c>
      <c r="F2760" s="327" t="s">
        <v>10218</v>
      </c>
      <c r="G2760" s="1073">
        <v>45466.30972222222</v>
      </c>
      <c r="H2760" s="30"/>
    </row>
    <row r="2761" spans="1:8" x14ac:dyDescent="0.25">
      <c r="A2761" s="30" t="s">
        <v>9576</v>
      </c>
      <c r="B2761" s="30" t="s">
        <v>923</v>
      </c>
      <c r="C2761" s="31" t="s">
        <v>9577</v>
      </c>
      <c r="D2761" s="31">
        <v>8531</v>
      </c>
      <c r="E2761" s="49" t="s">
        <v>4312</v>
      </c>
      <c r="F2761" s="327" t="s">
        <v>10219</v>
      </c>
      <c r="G2761" s="1073">
        <v>45466.30972222222</v>
      </c>
      <c r="H2761" s="30"/>
    </row>
    <row r="2762" spans="1:8" x14ac:dyDescent="0.25">
      <c r="A2762" s="30" t="s">
        <v>9576</v>
      </c>
      <c r="B2762" s="30" t="s">
        <v>923</v>
      </c>
      <c r="C2762" s="31" t="s">
        <v>9577</v>
      </c>
      <c r="D2762" s="31">
        <v>8531</v>
      </c>
      <c r="E2762" s="49" t="s">
        <v>4329</v>
      </c>
      <c r="F2762" s="327" t="s">
        <v>10220</v>
      </c>
      <c r="G2762" s="1073">
        <v>45466.30972222222</v>
      </c>
      <c r="H2762" s="30"/>
    </row>
    <row r="2763" spans="1:8" x14ac:dyDescent="0.25">
      <c r="A2763" s="30" t="s">
        <v>9576</v>
      </c>
      <c r="B2763" s="30" t="s">
        <v>923</v>
      </c>
      <c r="C2763" s="31" t="s">
        <v>9577</v>
      </c>
      <c r="D2763" s="31">
        <v>8531</v>
      </c>
      <c r="E2763" s="49" t="s">
        <v>4346</v>
      </c>
      <c r="F2763" s="327" t="s">
        <v>10221</v>
      </c>
      <c r="G2763" s="1073">
        <v>45466.30972222222</v>
      </c>
      <c r="H2763" s="30"/>
    </row>
    <row r="2764" spans="1:8" x14ac:dyDescent="0.25">
      <c r="A2764" s="30" t="s">
        <v>9576</v>
      </c>
      <c r="B2764" s="30" t="s">
        <v>923</v>
      </c>
      <c r="C2764" s="31" t="s">
        <v>9577</v>
      </c>
      <c r="D2764" s="31">
        <v>8531</v>
      </c>
      <c r="E2764" s="49" t="s">
        <v>4363</v>
      </c>
      <c r="F2764" s="327" t="s">
        <v>10222</v>
      </c>
      <c r="G2764" s="1073">
        <v>45466.30972222222</v>
      </c>
      <c r="H2764" s="30"/>
    </row>
    <row r="2765" spans="1:8" x14ac:dyDescent="0.25">
      <c r="A2765" s="30" t="s">
        <v>9576</v>
      </c>
      <c r="B2765" s="30" t="s">
        <v>923</v>
      </c>
      <c r="C2765" s="31" t="s">
        <v>9577</v>
      </c>
      <c r="D2765" s="31">
        <v>8531</v>
      </c>
      <c r="E2765" s="49" t="s">
        <v>4380</v>
      </c>
      <c r="F2765" s="327" t="s">
        <v>10223</v>
      </c>
      <c r="G2765" s="1073">
        <v>45466.30972222222</v>
      </c>
      <c r="H2765" s="30"/>
    </row>
    <row r="2766" spans="1:8" x14ac:dyDescent="0.25">
      <c r="A2766" s="30" t="s">
        <v>9576</v>
      </c>
      <c r="B2766" s="30" t="s">
        <v>923</v>
      </c>
      <c r="C2766" s="31" t="s">
        <v>9577</v>
      </c>
      <c r="D2766" s="31">
        <v>8531</v>
      </c>
      <c r="E2766" s="49" t="s">
        <v>4397</v>
      </c>
      <c r="F2766" s="327" t="s">
        <v>10224</v>
      </c>
      <c r="G2766" s="1073">
        <v>45466.30972222222</v>
      </c>
      <c r="H2766" s="30"/>
    </row>
    <row r="2767" spans="1:8" x14ac:dyDescent="0.25">
      <c r="A2767" s="30" t="s">
        <v>9576</v>
      </c>
      <c r="B2767" s="30" t="s">
        <v>923</v>
      </c>
      <c r="C2767" s="31" t="s">
        <v>9577</v>
      </c>
      <c r="D2767" s="31">
        <v>8531</v>
      </c>
      <c r="E2767" s="49" t="s">
        <v>4414</v>
      </c>
      <c r="F2767" s="327" t="s">
        <v>10225</v>
      </c>
      <c r="G2767" s="1073">
        <v>45466.30972222222</v>
      </c>
      <c r="H2767" s="30"/>
    </row>
    <row r="2768" spans="1:8" x14ac:dyDescent="0.25">
      <c r="A2768" s="30" t="s">
        <v>9576</v>
      </c>
      <c r="B2768" s="30" t="s">
        <v>923</v>
      </c>
      <c r="C2768" s="31" t="s">
        <v>9577</v>
      </c>
      <c r="D2768" s="31">
        <v>8531</v>
      </c>
      <c r="E2768" s="49" t="s">
        <v>1220</v>
      </c>
      <c r="F2768" s="327" t="s">
        <v>10226</v>
      </c>
      <c r="G2768" s="1073">
        <v>45466.30972222222</v>
      </c>
      <c r="H2768" s="30"/>
    </row>
    <row r="2769" spans="1:8" x14ac:dyDescent="0.25">
      <c r="A2769" s="30" t="s">
        <v>9576</v>
      </c>
      <c r="B2769" s="30" t="s">
        <v>923</v>
      </c>
      <c r="C2769" s="31" t="s">
        <v>9577</v>
      </c>
      <c r="D2769" s="31">
        <v>8531</v>
      </c>
      <c r="E2769" s="49" t="s">
        <v>4431</v>
      </c>
      <c r="F2769" s="327" t="s">
        <v>10227</v>
      </c>
      <c r="G2769" s="1073">
        <v>45466.30972222222</v>
      </c>
      <c r="H2769" s="30"/>
    </row>
    <row r="2770" spans="1:8" x14ac:dyDescent="0.25">
      <c r="A2770" s="30" t="s">
        <v>9576</v>
      </c>
      <c r="B2770" s="30" t="s">
        <v>923</v>
      </c>
      <c r="C2770" s="31" t="s">
        <v>9577</v>
      </c>
      <c r="D2770" s="31">
        <v>8531</v>
      </c>
      <c r="E2770" s="49" t="s">
        <v>4448</v>
      </c>
      <c r="F2770" s="327" t="s">
        <v>10228</v>
      </c>
      <c r="G2770" s="1073">
        <v>45466.30972222222</v>
      </c>
      <c r="H2770" s="30"/>
    </row>
    <row r="2771" spans="1:8" x14ac:dyDescent="0.25">
      <c r="A2771" s="30" t="s">
        <v>9576</v>
      </c>
      <c r="B2771" s="30" t="s">
        <v>923</v>
      </c>
      <c r="C2771" s="31" t="s">
        <v>9577</v>
      </c>
      <c r="D2771" s="31">
        <v>8531</v>
      </c>
      <c r="E2771" s="49" t="s">
        <v>4465</v>
      </c>
      <c r="F2771" s="327" t="s">
        <v>10229</v>
      </c>
      <c r="G2771" s="1073">
        <v>45466.30972222222</v>
      </c>
      <c r="H2771" s="30"/>
    </row>
    <row r="2772" spans="1:8" x14ac:dyDescent="0.25">
      <c r="A2772" s="30" t="s">
        <v>9576</v>
      </c>
      <c r="B2772" s="30" t="s">
        <v>923</v>
      </c>
      <c r="C2772" s="31" t="s">
        <v>9577</v>
      </c>
      <c r="D2772" s="31">
        <v>8531</v>
      </c>
      <c r="E2772" s="49" t="s">
        <v>4482</v>
      </c>
      <c r="F2772" s="327" t="s">
        <v>10230</v>
      </c>
      <c r="G2772" s="1073">
        <v>45466.30972222222</v>
      </c>
      <c r="H2772" s="30"/>
    </row>
    <row r="2773" spans="1:8" x14ac:dyDescent="0.25">
      <c r="A2773" s="30" t="s">
        <v>9576</v>
      </c>
      <c r="B2773" s="30" t="s">
        <v>923</v>
      </c>
      <c r="C2773" s="31" t="s">
        <v>9577</v>
      </c>
      <c r="D2773" s="31">
        <v>8531</v>
      </c>
      <c r="E2773" s="49" t="s">
        <v>4499</v>
      </c>
      <c r="F2773" s="327" t="s">
        <v>10231</v>
      </c>
      <c r="G2773" s="1073">
        <v>45466.30972222222</v>
      </c>
      <c r="H2773" s="30"/>
    </row>
    <row r="2774" spans="1:8" x14ac:dyDescent="0.25">
      <c r="A2774" s="30" t="s">
        <v>9576</v>
      </c>
      <c r="B2774" s="30" t="s">
        <v>923</v>
      </c>
      <c r="C2774" s="31" t="s">
        <v>9577</v>
      </c>
      <c r="D2774" s="31">
        <v>8531</v>
      </c>
      <c r="E2774" s="49" t="s">
        <v>4516</v>
      </c>
      <c r="F2774" s="327" t="s">
        <v>10232</v>
      </c>
      <c r="G2774" s="1073">
        <v>45466.30972222222</v>
      </c>
      <c r="H2774" s="30"/>
    </row>
    <row r="2775" spans="1:8" x14ac:dyDescent="0.25">
      <c r="A2775" s="30" t="s">
        <v>9576</v>
      </c>
      <c r="B2775" s="30" t="s">
        <v>923</v>
      </c>
      <c r="C2775" s="31" t="s">
        <v>9577</v>
      </c>
      <c r="D2775" s="31">
        <v>8531</v>
      </c>
      <c r="E2775" s="49" t="s">
        <v>4533</v>
      </c>
      <c r="F2775" s="327" t="s">
        <v>10233</v>
      </c>
      <c r="G2775" s="1073">
        <v>45466.30972222222</v>
      </c>
      <c r="H2775" s="30"/>
    </row>
    <row r="2776" spans="1:8" x14ac:dyDescent="0.25">
      <c r="A2776" s="30" t="s">
        <v>9576</v>
      </c>
      <c r="B2776" s="30" t="s">
        <v>923</v>
      </c>
      <c r="C2776" s="31" t="s">
        <v>9577</v>
      </c>
      <c r="D2776" s="31">
        <v>8531</v>
      </c>
      <c r="E2776" s="49" t="s">
        <v>4550</v>
      </c>
      <c r="F2776" s="327" t="s">
        <v>10234</v>
      </c>
      <c r="G2776" s="1073">
        <v>45466.30972222222</v>
      </c>
      <c r="H2776" s="30"/>
    </row>
    <row r="2777" spans="1:8" x14ac:dyDescent="0.25">
      <c r="A2777" s="30" t="s">
        <v>9576</v>
      </c>
      <c r="B2777" s="30" t="s">
        <v>923</v>
      </c>
      <c r="C2777" s="31" t="s">
        <v>9577</v>
      </c>
      <c r="D2777" s="31">
        <v>8531</v>
      </c>
      <c r="E2777" s="49" t="s">
        <v>4567</v>
      </c>
      <c r="F2777" s="327" t="s">
        <v>10235</v>
      </c>
      <c r="G2777" s="1073">
        <v>45466.30972222222</v>
      </c>
      <c r="H2777" s="30"/>
    </row>
    <row r="2778" spans="1:8" x14ac:dyDescent="0.25">
      <c r="A2778" s="30" t="s">
        <v>9576</v>
      </c>
      <c r="B2778" s="30" t="s">
        <v>923</v>
      </c>
      <c r="C2778" s="31" t="s">
        <v>9577</v>
      </c>
      <c r="D2778" s="31">
        <v>8531</v>
      </c>
      <c r="E2778" s="49" t="s">
        <v>4584</v>
      </c>
      <c r="F2778" s="327" t="s">
        <v>10236</v>
      </c>
      <c r="G2778" s="1073">
        <v>45466.30972222222</v>
      </c>
      <c r="H2778" s="30"/>
    </row>
    <row r="2779" spans="1:8" x14ac:dyDescent="0.25">
      <c r="A2779" s="30" t="s">
        <v>9576</v>
      </c>
      <c r="B2779" s="30" t="s">
        <v>923</v>
      </c>
      <c r="C2779" s="31" t="s">
        <v>9577</v>
      </c>
      <c r="D2779" s="31">
        <v>8531</v>
      </c>
      <c r="E2779" s="49" t="s">
        <v>1237</v>
      </c>
      <c r="F2779" s="327" t="s">
        <v>10237</v>
      </c>
      <c r="G2779" s="1073">
        <v>45466.30972222222</v>
      </c>
      <c r="H2779" s="30"/>
    </row>
    <row r="2780" spans="1:8" x14ac:dyDescent="0.25">
      <c r="A2780" s="30" t="s">
        <v>9576</v>
      </c>
      <c r="B2780" s="30" t="s">
        <v>923</v>
      </c>
      <c r="C2780" s="31" t="s">
        <v>9577</v>
      </c>
      <c r="D2780" s="31">
        <v>8531</v>
      </c>
      <c r="E2780" s="49" t="s">
        <v>4601</v>
      </c>
      <c r="F2780" s="327" t="s">
        <v>10238</v>
      </c>
      <c r="G2780" s="1073">
        <v>45466.30972222222</v>
      </c>
      <c r="H2780" s="30"/>
    </row>
    <row r="2781" spans="1:8" x14ac:dyDescent="0.25">
      <c r="A2781" s="30" t="s">
        <v>9576</v>
      </c>
      <c r="B2781" s="30" t="s">
        <v>923</v>
      </c>
      <c r="C2781" s="31" t="s">
        <v>9577</v>
      </c>
      <c r="D2781" s="31">
        <v>8531</v>
      </c>
      <c r="E2781" s="49" t="s">
        <v>4618</v>
      </c>
      <c r="F2781" s="327" t="s">
        <v>10239</v>
      </c>
      <c r="G2781" s="1073">
        <v>45466.30972222222</v>
      </c>
      <c r="H2781" s="30"/>
    </row>
    <row r="2782" spans="1:8" x14ac:dyDescent="0.25">
      <c r="A2782" s="30" t="s">
        <v>9576</v>
      </c>
      <c r="B2782" s="30" t="s">
        <v>923</v>
      </c>
      <c r="C2782" s="31" t="s">
        <v>9577</v>
      </c>
      <c r="D2782" s="31">
        <v>8531</v>
      </c>
      <c r="E2782" s="49" t="s">
        <v>4635</v>
      </c>
      <c r="F2782" s="327" t="s">
        <v>10240</v>
      </c>
      <c r="G2782" s="1073">
        <v>45466.30972222222</v>
      </c>
      <c r="H2782" s="30"/>
    </row>
    <row r="2783" spans="1:8" x14ac:dyDescent="0.25">
      <c r="A2783" s="30" t="s">
        <v>9576</v>
      </c>
      <c r="B2783" s="30" t="s">
        <v>923</v>
      </c>
      <c r="C2783" s="31" t="s">
        <v>9577</v>
      </c>
      <c r="D2783" s="31">
        <v>8531</v>
      </c>
      <c r="E2783" s="49" t="s">
        <v>4652</v>
      </c>
      <c r="F2783" s="327" t="s">
        <v>10241</v>
      </c>
      <c r="G2783" s="1073">
        <v>45466.30972222222</v>
      </c>
      <c r="H2783" s="30"/>
    </row>
    <row r="2784" spans="1:8" x14ac:dyDescent="0.25">
      <c r="A2784" s="30" t="s">
        <v>9576</v>
      </c>
      <c r="B2784" s="30" t="s">
        <v>923</v>
      </c>
      <c r="C2784" s="31" t="s">
        <v>9577</v>
      </c>
      <c r="D2784" s="31">
        <v>8531</v>
      </c>
      <c r="E2784" s="49" t="s">
        <v>4669</v>
      </c>
      <c r="F2784" s="327" t="s">
        <v>10242</v>
      </c>
      <c r="G2784" s="1073">
        <v>45466.30972222222</v>
      </c>
      <c r="H2784" s="30"/>
    </row>
    <row r="2785" spans="1:8" x14ac:dyDescent="0.25">
      <c r="A2785" s="30" t="s">
        <v>9576</v>
      </c>
      <c r="B2785" s="30" t="s">
        <v>923</v>
      </c>
      <c r="C2785" s="31" t="s">
        <v>9577</v>
      </c>
      <c r="D2785" s="31">
        <v>8531</v>
      </c>
      <c r="E2785" s="49" t="s">
        <v>4686</v>
      </c>
      <c r="F2785" s="327" t="s">
        <v>10243</v>
      </c>
      <c r="G2785" s="1073">
        <v>45466.30972222222</v>
      </c>
      <c r="H2785" s="30"/>
    </row>
    <row r="2786" spans="1:8" x14ac:dyDescent="0.25">
      <c r="A2786" s="30" t="s">
        <v>9576</v>
      </c>
      <c r="B2786" s="30" t="s">
        <v>923</v>
      </c>
      <c r="C2786" s="31" t="s">
        <v>9577</v>
      </c>
      <c r="D2786" s="31">
        <v>8531</v>
      </c>
      <c r="E2786" s="49" t="s">
        <v>4703</v>
      </c>
      <c r="F2786" s="327" t="s">
        <v>10244</v>
      </c>
      <c r="G2786" s="1073">
        <v>45466.30972222222</v>
      </c>
      <c r="H2786" s="30"/>
    </row>
    <row r="2787" spans="1:8" x14ac:dyDescent="0.25">
      <c r="A2787" s="30" t="s">
        <v>9576</v>
      </c>
      <c r="B2787" s="30" t="s">
        <v>923</v>
      </c>
      <c r="C2787" s="31" t="s">
        <v>9577</v>
      </c>
      <c r="D2787" s="31">
        <v>8531</v>
      </c>
      <c r="E2787" s="49" t="s">
        <v>4720</v>
      </c>
      <c r="F2787" s="327" t="s">
        <v>10245</v>
      </c>
      <c r="G2787" s="1073">
        <v>45466.30972222222</v>
      </c>
      <c r="H2787" s="30"/>
    </row>
    <row r="2788" spans="1:8" x14ac:dyDescent="0.25">
      <c r="A2788" s="30" t="s">
        <v>9576</v>
      </c>
      <c r="B2788" s="30" t="s">
        <v>923</v>
      </c>
      <c r="C2788" s="31" t="s">
        <v>9577</v>
      </c>
      <c r="D2788" s="31">
        <v>8531</v>
      </c>
      <c r="E2788" s="49" t="s">
        <v>4737</v>
      </c>
      <c r="F2788" s="327" t="s">
        <v>10246</v>
      </c>
      <c r="G2788" s="1073">
        <v>45466.30972222222</v>
      </c>
      <c r="H2788" s="30"/>
    </row>
    <row r="2789" spans="1:8" x14ac:dyDescent="0.25">
      <c r="A2789" s="30" t="s">
        <v>9576</v>
      </c>
      <c r="B2789" s="30" t="s">
        <v>923</v>
      </c>
      <c r="C2789" s="31" t="s">
        <v>9577</v>
      </c>
      <c r="D2789" s="31">
        <v>8531</v>
      </c>
      <c r="E2789" s="49" t="s">
        <v>4754</v>
      </c>
      <c r="F2789" s="327" t="s">
        <v>10247</v>
      </c>
      <c r="G2789" s="1073">
        <v>45466.30972222222</v>
      </c>
      <c r="H2789" s="30"/>
    </row>
    <row r="2790" spans="1:8" x14ac:dyDescent="0.25">
      <c r="A2790" s="30" t="s">
        <v>9576</v>
      </c>
      <c r="B2790" s="30" t="s">
        <v>923</v>
      </c>
      <c r="C2790" s="31" t="s">
        <v>9577</v>
      </c>
      <c r="D2790" s="31">
        <v>8531</v>
      </c>
      <c r="E2790" s="49" t="s">
        <v>1254</v>
      </c>
      <c r="F2790" s="327" t="s">
        <v>10248</v>
      </c>
      <c r="G2790" s="1073">
        <v>45466.30972222222</v>
      </c>
      <c r="H2790" s="30"/>
    </row>
    <row r="2791" spans="1:8" x14ac:dyDescent="0.25">
      <c r="A2791" s="30" t="s">
        <v>9576</v>
      </c>
      <c r="B2791" s="30" t="s">
        <v>923</v>
      </c>
      <c r="C2791" s="31" t="s">
        <v>9577</v>
      </c>
      <c r="D2791" s="31">
        <v>8531</v>
      </c>
      <c r="E2791" s="49" t="s">
        <v>4771</v>
      </c>
      <c r="F2791" s="327" t="s">
        <v>10249</v>
      </c>
      <c r="G2791" s="1073">
        <v>45466.30972222222</v>
      </c>
      <c r="H2791" s="30"/>
    </row>
    <row r="2792" spans="1:8" x14ac:dyDescent="0.25">
      <c r="A2792" s="30" t="s">
        <v>9576</v>
      </c>
      <c r="B2792" s="30" t="s">
        <v>923</v>
      </c>
      <c r="C2792" s="31" t="s">
        <v>9577</v>
      </c>
      <c r="D2792" s="31">
        <v>8531</v>
      </c>
      <c r="E2792" s="49" t="s">
        <v>4788</v>
      </c>
      <c r="F2792" s="327" t="s">
        <v>10250</v>
      </c>
      <c r="G2792" s="1073">
        <v>45466.30972222222</v>
      </c>
      <c r="H2792" s="30"/>
    </row>
    <row r="2793" spans="1:8" x14ac:dyDescent="0.25">
      <c r="A2793" s="30" t="s">
        <v>9576</v>
      </c>
      <c r="B2793" s="30" t="s">
        <v>923</v>
      </c>
      <c r="C2793" s="31" t="s">
        <v>9577</v>
      </c>
      <c r="D2793" s="31">
        <v>8531</v>
      </c>
      <c r="E2793" s="49" t="s">
        <v>4805</v>
      </c>
      <c r="F2793" s="327" t="s">
        <v>10251</v>
      </c>
      <c r="G2793" s="1073">
        <v>45466.30972222222</v>
      </c>
      <c r="H2793" s="30"/>
    </row>
    <row r="2794" spans="1:8" x14ac:dyDescent="0.25">
      <c r="A2794" s="30" t="s">
        <v>9576</v>
      </c>
      <c r="B2794" s="30" t="s">
        <v>923</v>
      </c>
      <c r="C2794" s="31" t="s">
        <v>9577</v>
      </c>
      <c r="D2794" s="31">
        <v>8531</v>
      </c>
      <c r="E2794" s="49" t="s">
        <v>4822</v>
      </c>
      <c r="F2794" s="327" t="s">
        <v>10252</v>
      </c>
      <c r="G2794" s="1073">
        <v>45466.30972222222</v>
      </c>
      <c r="H2794" s="30"/>
    </row>
    <row r="2795" spans="1:8" x14ac:dyDescent="0.25">
      <c r="A2795" s="30" t="s">
        <v>9576</v>
      </c>
      <c r="B2795" s="30" t="s">
        <v>923</v>
      </c>
      <c r="C2795" s="31" t="s">
        <v>9577</v>
      </c>
      <c r="D2795" s="31">
        <v>8531</v>
      </c>
      <c r="E2795" s="49" t="s">
        <v>4839</v>
      </c>
      <c r="F2795" s="327" t="s">
        <v>10253</v>
      </c>
      <c r="G2795" s="1073">
        <v>45466.30972222222</v>
      </c>
      <c r="H2795" s="30"/>
    </row>
    <row r="2796" spans="1:8" x14ac:dyDescent="0.25">
      <c r="A2796" s="30" t="s">
        <v>9576</v>
      </c>
      <c r="B2796" s="30" t="s">
        <v>923</v>
      </c>
      <c r="C2796" s="31" t="s">
        <v>9577</v>
      </c>
      <c r="D2796" s="31">
        <v>8531</v>
      </c>
      <c r="E2796" s="49" t="s">
        <v>4856</v>
      </c>
      <c r="F2796" s="327" t="s">
        <v>10254</v>
      </c>
      <c r="G2796" s="1073">
        <v>45466.30972222222</v>
      </c>
      <c r="H2796" s="30"/>
    </row>
    <row r="2797" spans="1:8" x14ac:dyDescent="0.25">
      <c r="A2797" s="30" t="s">
        <v>9576</v>
      </c>
      <c r="B2797" s="30" t="s">
        <v>923</v>
      </c>
      <c r="C2797" s="31" t="s">
        <v>9577</v>
      </c>
      <c r="D2797" s="31">
        <v>8531</v>
      </c>
      <c r="E2797" s="49" t="s">
        <v>4873</v>
      </c>
      <c r="F2797" s="327" t="s">
        <v>10255</v>
      </c>
      <c r="G2797" s="1073">
        <v>45466.30972222222</v>
      </c>
      <c r="H2797" s="30"/>
    </row>
    <row r="2798" spans="1:8" x14ac:dyDescent="0.25">
      <c r="A2798" s="30" t="s">
        <v>9576</v>
      </c>
      <c r="B2798" s="30" t="s">
        <v>923</v>
      </c>
      <c r="C2798" s="31" t="s">
        <v>9577</v>
      </c>
      <c r="D2798" s="31">
        <v>8531</v>
      </c>
      <c r="E2798" s="49" t="s">
        <v>4890</v>
      </c>
      <c r="F2798" s="327" t="s">
        <v>10256</v>
      </c>
      <c r="G2798" s="1073">
        <v>45466.30972222222</v>
      </c>
      <c r="H2798" s="30"/>
    </row>
    <row r="2799" spans="1:8" x14ac:dyDescent="0.25">
      <c r="A2799" s="30" t="s">
        <v>9576</v>
      </c>
      <c r="B2799" s="30" t="s">
        <v>923</v>
      </c>
      <c r="C2799" s="31" t="s">
        <v>9577</v>
      </c>
      <c r="D2799" s="31">
        <v>8531</v>
      </c>
      <c r="E2799" s="49" t="s">
        <v>4907</v>
      </c>
      <c r="F2799" s="327" t="s">
        <v>10257</v>
      </c>
      <c r="G2799" s="1073">
        <v>45466.30972222222</v>
      </c>
      <c r="H2799" s="30"/>
    </row>
    <row r="2800" spans="1:8" x14ac:dyDescent="0.25">
      <c r="A2800" s="30" t="s">
        <v>9576</v>
      </c>
      <c r="B2800" s="30" t="s">
        <v>923</v>
      </c>
      <c r="C2800" s="31" t="s">
        <v>9577</v>
      </c>
      <c r="D2800" s="31">
        <v>8531</v>
      </c>
      <c r="E2800" s="49" t="s">
        <v>4924</v>
      </c>
      <c r="F2800" s="327" t="s">
        <v>10258</v>
      </c>
      <c r="G2800" s="1073">
        <v>45466.30972222222</v>
      </c>
      <c r="H2800" s="30"/>
    </row>
    <row r="2801" spans="1:8" x14ac:dyDescent="0.25">
      <c r="A2801" s="30" t="s">
        <v>9576</v>
      </c>
      <c r="B2801" s="30" t="s">
        <v>923</v>
      </c>
      <c r="C2801" s="31" t="s">
        <v>9577</v>
      </c>
      <c r="D2801" s="31">
        <v>8531</v>
      </c>
      <c r="E2801" s="49" t="s">
        <v>1271</v>
      </c>
      <c r="F2801" s="327" t="s">
        <v>10259</v>
      </c>
      <c r="G2801" s="1073">
        <v>45466.30972222222</v>
      </c>
      <c r="H2801" s="30"/>
    </row>
    <row r="2802" spans="1:8" x14ac:dyDescent="0.25">
      <c r="A2802" s="30" t="s">
        <v>9576</v>
      </c>
      <c r="B2802" s="30" t="s">
        <v>923</v>
      </c>
      <c r="C2802" s="31" t="s">
        <v>9577</v>
      </c>
      <c r="D2802" s="31">
        <v>8531</v>
      </c>
      <c r="E2802" s="49" t="s">
        <v>4941</v>
      </c>
      <c r="F2802" s="327" t="s">
        <v>10260</v>
      </c>
      <c r="G2802" s="1073">
        <v>45466.30972222222</v>
      </c>
      <c r="H2802" s="30"/>
    </row>
    <row r="2803" spans="1:8" x14ac:dyDescent="0.25">
      <c r="A2803" s="30" t="s">
        <v>9576</v>
      </c>
      <c r="B2803" s="30" t="s">
        <v>923</v>
      </c>
      <c r="C2803" s="31" t="s">
        <v>9577</v>
      </c>
      <c r="D2803" s="31">
        <v>8531</v>
      </c>
      <c r="E2803" s="49" t="s">
        <v>4958</v>
      </c>
      <c r="F2803" s="327" t="s">
        <v>10261</v>
      </c>
      <c r="G2803" s="1073">
        <v>45466.30972222222</v>
      </c>
      <c r="H2803" s="30"/>
    </row>
    <row r="2804" spans="1:8" x14ac:dyDescent="0.25">
      <c r="A2804" s="30" t="s">
        <v>9576</v>
      </c>
      <c r="B2804" s="30" t="s">
        <v>923</v>
      </c>
      <c r="C2804" s="31" t="s">
        <v>9577</v>
      </c>
      <c r="D2804" s="31">
        <v>8531</v>
      </c>
      <c r="E2804" s="49" t="s">
        <v>4975</v>
      </c>
      <c r="F2804" s="327" t="s">
        <v>10262</v>
      </c>
      <c r="G2804" s="1073">
        <v>45466.30972222222</v>
      </c>
      <c r="H2804" s="30"/>
    </row>
    <row r="2805" spans="1:8" x14ac:dyDescent="0.25">
      <c r="A2805" s="30" t="s">
        <v>9576</v>
      </c>
      <c r="B2805" s="30" t="s">
        <v>923</v>
      </c>
      <c r="C2805" s="31" t="s">
        <v>9577</v>
      </c>
      <c r="D2805" s="31">
        <v>8531</v>
      </c>
      <c r="E2805" s="49" t="s">
        <v>4992</v>
      </c>
      <c r="F2805" s="327" t="s">
        <v>10263</v>
      </c>
      <c r="G2805" s="1073">
        <v>45466.30972222222</v>
      </c>
      <c r="H2805" s="30"/>
    </row>
    <row r="2806" spans="1:8" x14ac:dyDescent="0.25">
      <c r="A2806" s="30" t="s">
        <v>9576</v>
      </c>
      <c r="B2806" s="30" t="s">
        <v>923</v>
      </c>
      <c r="C2806" s="31" t="s">
        <v>9577</v>
      </c>
      <c r="D2806" s="31">
        <v>8531</v>
      </c>
      <c r="E2806" s="49" t="s">
        <v>5009</v>
      </c>
      <c r="F2806" s="327" t="s">
        <v>10264</v>
      </c>
      <c r="G2806" s="1073">
        <v>45466.30972222222</v>
      </c>
      <c r="H2806" s="30"/>
    </row>
    <row r="2807" spans="1:8" x14ac:dyDescent="0.25">
      <c r="A2807" s="30" t="s">
        <v>9576</v>
      </c>
      <c r="B2807" s="30" t="s">
        <v>923</v>
      </c>
      <c r="C2807" s="31" t="s">
        <v>9577</v>
      </c>
      <c r="D2807" s="31">
        <v>8531</v>
      </c>
      <c r="E2807" s="49" t="s">
        <v>5026</v>
      </c>
      <c r="F2807" s="327" t="s">
        <v>10265</v>
      </c>
      <c r="G2807" s="1073">
        <v>45466.30972222222</v>
      </c>
      <c r="H2807" s="30"/>
    </row>
    <row r="2808" spans="1:8" x14ac:dyDescent="0.25">
      <c r="A2808" s="30" t="s">
        <v>9576</v>
      </c>
      <c r="B2808" s="30" t="s">
        <v>923</v>
      </c>
      <c r="C2808" s="31" t="s">
        <v>9577</v>
      </c>
      <c r="D2808" s="31">
        <v>8531</v>
      </c>
      <c r="E2808" s="49" t="s">
        <v>5043</v>
      </c>
      <c r="F2808" s="327" t="s">
        <v>10266</v>
      </c>
      <c r="G2808" s="1073">
        <v>45466.30972222222</v>
      </c>
      <c r="H2808" s="30"/>
    </row>
    <row r="2809" spans="1:8" x14ac:dyDescent="0.25">
      <c r="A2809" s="30" t="s">
        <v>9576</v>
      </c>
      <c r="B2809" s="30" t="s">
        <v>923</v>
      </c>
      <c r="C2809" s="31" t="s">
        <v>9577</v>
      </c>
      <c r="D2809" s="31">
        <v>8531</v>
      </c>
      <c r="E2809" s="49" t="s">
        <v>5060</v>
      </c>
      <c r="F2809" s="327" t="s">
        <v>10267</v>
      </c>
      <c r="G2809" s="1073">
        <v>45466.30972222222</v>
      </c>
      <c r="H2809" s="30"/>
    </row>
    <row r="2810" spans="1:8" x14ac:dyDescent="0.25">
      <c r="A2810" s="30" t="s">
        <v>9576</v>
      </c>
      <c r="B2810" s="30" t="s">
        <v>923</v>
      </c>
      <c r="C2810" s="31" t="s">
        <v>9577</v>
      </c>
      <c r="D2810" s="31">
        <v>8531</v>
      </c>
      <c r="E2810" s="49" t="s">
        <v>5077</v>
      </c>
      <c r="F2810" s="327" t="s">
        <v>10268</v>
      </c>
      <c r="G2810" s="1073">
        <v>45466.30972222222</v>
      </c>
      <c r="H2810" s="30"/>
    </row>
    <row r="2811" spans="1:8" x14ac:dyDescent="0.25">
      <c r="A2811" s="30" t="s">
        <v>9576</v>
      </c>
      <c r="B2811" s="30" t="s">
        <v>923</v>
      </c>
      <c r="C2811" s="31" t="s">
        <v>9577</v>
      </c>
      <c r="D2811" s="31">
        <v>8531</v>
      </c>
      <c r="E2811" s="49" t="s">
        <v>5094</v>
      </c>
      <c r="F2811" s="327" t="s">
        <v>10269</v>
      </c>
      <c r="G2811" s="1073">
        <v>45466.30972222222</v>
      </c>
      <c r="H2811" s="30"/>
    </row>
    <row r="2812" spans="1:8" x14ac:dyDescent="0.25">
      <c r="A2812" s="30" t="s">
        <v>9576</v>
      </c>
      <c r="B2812" s="30" t="s">
        <v>923</v>
      </c>
      <c r="C2812" s="31" t="s">
        <v>9577</v>
      </c>
      <c r="D2812" s="31">
        <v>8531</v>
      </c>
      <c r="E2812" s="49" t="s">
        <v>1288</v>
      </c>
      <c r="F2812" s="327" t="s">
        <v>10270</v>
      </c>
      <c r="G2812" s="1073">
        <v>45466.30972222222</v>
      </c>
      <c r="H2812" s="30"/>
    </row>
    <row r="2813" spans="1:8" x14ac:dyDescent="0.25">
      <c r="A2813" s="30" t="s">
        <v>9576</v>
      </c>
      <c r="B2813" s="30" t="s">
        <v>923</v>
      </c>
      <c r="C2813" s="31" t="s">
        <v>9577</v>
      </c>
      <c r="D2813" s="31">
        <v>8531</v>
      </c>
      <c r="E2813" s="49" t="s">
        <v>5111</v>
      </c>
      <c r="F2813" s="327" t="s">
        <v>10271</v>
      </c>
      <c r="G2813" s="1073">
        <v>45466.30972222222</v>
      </c>
      <c r="H2813" s="30"/>
    </row>
    <row r="2814" spans="1:8" x14ac:dyDescent="0.25">
      <c r="A2814" s="30" t="s">
        <v>9576</v>
      </c>
      <c r="B2814" s="30" t="s">
        <v>923</v>
      </c>
      <c r="C2814" s="31" t="s">
        <v>9577</v>
      </c>
      <c r="D2814" s="31">
        <v>8531</v>
      </c>
      <c r="E2814" s="49" t="s">
        <v>5128</v>
      </c>
      <c r="F2814" s="327" t="s">
        <v>10272</v>
      </c>
      <c r="G2814" s="1073">
        <v>45466.30972222222</v>
      </c>
      <c r="H2814" s="30"/>
    </row>
    <row r="2815" spans="1:8" x14ac:dyDescent="0.25">
      <c r="A2815" s="30" t="s">
        <v>9576</v>
      </c>
      <c r="B2815" s="30" t="s">
        <v>923</v>
      </c>
      <c r="C2815" s="31" t="s">
        <v>9577</v>
      </c>
      <c r="D2815" s="31">
        <v>8531</v>
      </c>
      <c r="E2815" s="49" t="s">
        <v>5145</v>
      </c>
      <c r="F2815" s="327" t="s">
        <v>10273</v>
      </c>
      <c r="G2815" s="1073">
        <v>45466.30972222222</v>
      </c>
      <c r="H2815" s="30"/>
    </row>
    <row r="2816" spans="1:8" x14ac:dyDescent="0.25">
      <c r="A2816" s="30" t="s">
        <v>9576</v>
      </c>
      <c r="B2816" s="30" t="s">
        <v>923</v>
      </c>
      <c r="C2816" s="31" t="s">
        <v>9577</v>
      </c>
      <c r="D2816" s="31">
        <v>8531</v>
      </c>
      <c r="E2816" s="49" t="s">
        <v>5162</v>
      </c>
      <c r="F2816" s="327" t="s">
        <v>10274</v>
      </c>
      <c r="G2816" s="1073">
        <v>45466.30972222222</v>
      </c>
      <c r="H2816" s="30"/>
    </row>
    <row r="2817" spans="1:8" x14ac:dyDescent="0.25">
      <c r="A2817" s="30" t="s">
        <v>9576</v>
      </c>
      <c r="B2817" s="30" t="s">
        <v>923</v>
      </c>
      <c r="C2817" s="31" t="s">
        <v>9577</v>
      </c>
      <c r="D2817" s="31">
        <v>8531</v>
      </c>
      <c r="E2817" s="49" t="s">
        <v>5179</v>
      </c>
      <c r="F2817" s="327" t="s">
        <v>10275</v>
      </c>
      <c r="G2817" s="1073">
        <v>45466.30972222222</v>
      </c>
      <c r="H2817" s="30"/>
    </row>
    <row r="2818" spans="1:8" x14ac:dyDescent="0.25">
      <c r="A2818" s="30" t="s">
        <v>9576</v>
      </c>
      <c r="B2818" s="30" t="s">
        <v>923</v>
      </c>
      <c r="C2818" s="31" t="s">
        <v>9577</v>
      </c>
      <c r="D2818" s="31">
        <v>8531</v>
      </c>
      <c r="E2818" s="49" t="s">
        <v>5196</v>
      </c>
      <c r="F2818" s="327" t="s">
        <v>10276</v>
      </c>
      <c r="G2818" s="1073">
        <v>45466.30972222222</v>
      </c>
      <c r="H2818" s="30"/>
    </row>
    <row r="2819" spans="1:8" x14ac:dyDescent="0.25">
      <c r="A2819" s="30" t="s">
        <v>9576</v>
      </c>
      <c r="B2819" s="30" t="s">
        <v>923</v>
      </c>
      <c r="C2819" s="31" t="s">
        <v>9577</v>
      </c>
      <c r="D2819" s="31">
        <v>8531</v>
      </c>
      <c r="E2819" s="49" t="s">
        <v>5213</v>
      </c>
      <c r="F2819" s="327" t="s">
        <v>10277</v>
      </c>
      <c r="G2819" s="1073">
        <v>45466.30972222222</v>
      </c>
      <c r="H2819" s="30"/>
    </row>
    <row r="2820" spans="1:8" x14ac:dyDescent="0.25">
      <c r="A2820" s="30" t="s">
        <v>9576</v>
      </c>
      <c r="B2820" s="30" t="s">
        <v>923</v>
      </c>
      <c r="C2820" s="31" t="s">
        <v>9577</v>
      </c>
      <c r="D2820" s="31">
        <v>8531</v>
      </c>
      <c r="E2820" s="49" t="s">
        <v>5230</v>
      </c>
      <c r="F2820" s="327" t="s">
        <v>10278</v>
      </c>
      <c r="G2820" s="1073">
        <v>45466.30972222222</v>
      </c>
      <c r="H2820" s="30"/>
    </row>
    <row r="2821" spans="1:8" x14ac:dyDescent="0.25">
      <c r="A2821" s="30" t="s">
        <v>9576</v>
      </c>
      <c r="B2821" s="30" t="s">
        <v>923</v>
      </c>
      <c r="C2821" s="31" t="s">
        <v>9577</v>
      </c>
      <c r="D2821" s="31">
        <v>8531</v>
      </c>
      <c r="E2821" s="49" t="s">
        <v>5247</v>
      </c>
      <c r="F2821" s="327" t="s">
        <v>10279</v>
      </c>
      <c r="G2821" s="1073">
        <v>45466.30972222222</v>
      </c>
      <c r="H2821" s="30"/>
    </row>
    <row r="2822" spans="1:8" x14ac:dyDescent="0.25">
      <c r="A2822" s="30" t="s">
        <v>9576</v>
      </c>
      <c r="B2822" s="30" t="s">
        <v>923</v>
      </c>
      <c r="C2822" s="31" t="s">
        <v>9577</v>
      </c>
      <c r="D2822" s="31">
        <v>8531</v>
      </c>
      <c r="E2822" s="49" t="s">
        <v>5264</v>
      </c>
      <c r="F2822" s="327" t="s">
        <v>10280</v>
      </c>
      <c r="G2822" s="1073">
        <v>45466.30972222222</v>
      </c>
      <c r="H2822" s="30"/>
    </row>
    <row r="2823" spans="1:8" x14ac:dyDescent="0.25">
      <c r="A2823" s="30" t="s">
        <v>9576</v>
      </c>
      <c r="B2823" s="30" t="s">
        <v>923</v>
      </c>
      <c r="C2823" s="31" t="s">
        <v>9577</v>
      </c>
      <c r="D2823" s="31">
        <v>8531</v>
      </c>
      <c r="E2823" s="49" t="s">
        <v>1305</v>
      </c>
      <c r="F2823" s="327" t="s">
        <v>10281</v>
      </c>
      <c r="G2823" s="1073">
        <v>45466.30972222222</v>
      </c>
      <c r="H2823" s="30"/>
    </row>
    <row r="2824" spans="1:8" x14ac:dyDescent="0.25">
      <c r="A2824" s="30" t="s">
        <v>9576</v>
      </c>
      <c r="B2824" s="30" t="s">
        <v>923</v>
      </c>
      <c r="C2824" s="31" t="s">
        <v>9577</v>
      </c>
      <c r="D2824" s="31">
        <v>8531</v>
      </c>
      <c r="E2824" s="49" t="s">
        <v>5281</v>
      </c>
      <c r="F2824" s="327" t="s">
        <v>10282</v>
      </c>
      <c r="G2824" s="1073">
        <v>45466.30972222222</v>
      </c>
      <c r="H2824" s="30"/>
    </row>
    <row r="2825" spans="1:8" x14ac:dyDescent="0.25">
      <c r="A2825" s="30" t="s">
        <v>9576</v>
      </c>
      <c r="B2825" s="30" t="s">
        <v>923</v>
      </c>
      <c r="C2825" s="31" t="s">
        <v>9577</v>
      </c>
      <c r="D2825" s="31">
        <v>8531</v>
      </c>
      <c r="E2825" s="49" t="s">
        <v>5298</v>
      </c>
      <c r="F2825" s="327" t="s">
        <v>10283</v>
      </c>
      <c r="G2825" s="1073">
        <v>45466.30972222222</v>
      </c>
      <c r="H2825" s="30"/>
    </row>
    <row r="2826" spans="1:8" x14ac:dyDescent="0.25">
      <c r="A2826" s="30" t="s">
        <v>9576</v>
      </c>
      <c r="B2826" s="30" t="s">
        <v>923</v>
      </c>
      <c r="C2826" s="31" t="s">
        <v>9577</v>
      </c>
      <c r="D2826" s="31">
        <v>8531</v>
      </c>
      <c r="E2826" s="49" t="s">
        <v>5315</v>
      </c>
      <c r="F2826" s="327" t="s">
        <v>10284</v>
      </c>
      <c r="G2826" s="1073">
        <v>45466.30972222222</v>
      </c>
      <c r="H2826" s="30"/>
    </row>
    <row r="2827" spans="1:8" x14ac:dyDescent="0.25">
      <c r="A2827" s="30" t="s">
        <v>9576</v>
      </c>
      <c r="B2827" s="30" t="s">
        <v>923</v>
      </c>
      <c r="C2827" s="31" t="s">
        <v>9577</v>
      </c>
      <c r="D2827" s="31">
        <v>8531</v>
      </c>
      <c r="E2827" s="49" t="s">
        <v>5332</v>
      </c>
      <c r="F2827" s="327" t="s">
        <v>10285</v>
      </c>
      <c r="G2827" s="1073">
        <v>45466.30972222222</v>
      </c>
      <c r="H2827" s="30"/>
    </row>
    <row r="2828" spans="1:8" x14ac:dyDescent="0.25">
      <c r="A2828" s="30" t="s">
        <v>9576</v>
      </c>
      <c r="B2828" s="30" t="s">
        <v>923</v>
      </c>
      <c r="C2828" s="31" t="s">
        <v>9577</v>
      </c>
      <c r="D2828" s="31">
        <v>8531</v>
      </c>
      <c r="E2828" s="49" t="s">
        <v>5349</v>
      </c>
      <c r="F2828" s="327" t="s">
        <v>10286</v>
      </c>
      <c r="G2828" s="1073">
        <v>45466.30972222222</v>
      </c>
      <c r="H2828" s="30"/>
    </row>
    <row r="2829" spans="1:8" x14ac:dyDescent="0.25">
      <c r="A2829" s="30" t="s">
        <v>9576</v>
      </c>
      <c r="B2829" s="30" t="s">
        <v>923</v>
      </c>
      <c r="C2829" s="31" t="s">
        <v>9577</v>
      </c>
      <c r="D2829" s="31">
        <v>8531</v>
      </c>
      <c r="E2829" s="49" t="s">
        <v>5366</v>
      </c>
      <c r="F2829" s="327" t="s">
        <v>10287</v>
      </c>
      <c r="G2829" s="1073">
        <v>45466.30972222222</v>
      </c>
      <c r="H2829" s="30"/>
    </row>
    <row r="2830" spans="1:8" x14ac:dyDescent="0.25">
      <c r="A2830" s="30" t="s">
        <v>9576</v>
      </c>
      <c r="B2830" s="30" t="s">
        <v>923</v>
      </c>
      <c r="C2830" s="31" t="s">
        <v>9577</v>
      </c>
      <c r="D2830" s="31">
        <v>8531</v>
      </c>
      <c r="E2830" s="49" t="s">
        <v>5383</v>
      </c>
      <c r="F2830" s="327" t="s">
        <v>10288</v>
      </c>
      <c r="G2830" s="1073">
        <v>45466.30972222222</v>
      </c>
      <c r="H2830" s="30"/>
    </row>
    <row r="2831" spans="1:8" x14ac:dyDescent="0.25">
      <c r="A2831" s="30" t="s">
        <v>9576</v>
      </c>
      <c r="B2831" s="30" t="s">
        <v>923</v>
      </c>
      <c r="C2831" s="31" t="s">
        <v>9577</v>
      </c>
      <c r="D2831" s="31">
        <v>8531</v>
      </c>
      <c r="E2831" s="49" t="s">
        <v>5400</v>
      </c>
      <c r="F2831" s="327" t="s">
        <v>10289</v>
      </c>
      <c r="G2831" s="1073">
        <v>45466.30972222222</v>
      </c>
      <c r="H2831" s="30"/>
    </row>
    <row r="2832" spans="1:8" x14ac:dyDescent="0.25">
      <c r="A2832" s="30" t="s">
        <v>9576</v>
      </c>
      <c r="B2832" s="30" t="s">
        <v>923</v>
      </c>
      <c r="C2832" s="31" t="s">
        <v>9577</v>
      </c>
      <c r="D2832" s="31">
        <v>8531</v>
      </c>
      <c r="E2832" s="49" t="s">
        <v>5417</v>
      </c>
      <c r="F2832" s="327" t="s">
        <v>10290</v>
      </c>
      <c r="G2832" s="1073">
        <v>45466.30972222222</v>
      </c>
      <c r="H2832" s="30"/>
    </row>
    <row r="2833" spans="1:8" x14ac:dyDescent="0.25">
      <c r="A2833" s="30" t="s">
        <v>9576</v>
      </c>
      <c r="B2833" s="30" t="s">
        <v>923</v>
      </c>
      <c r="C2833" s="31" t="s">
        <v>9577</v>
      </c>
      <c r="D2833" s="31">
        <v>8531</v>
      </c>
      <c r="E2833" s="49" t="s">
        <v>5434</v>
      </c>
      <c r="F2833" s="327" t="s">
        <v>10291</v>
      </c>
      <c r="G2833" s="1073">
        <v>45466.30972222222</v>
      </c>
      <c r="H2833" s="30"/>
    </row>
    <row r="2834" spans="1:8" x14ac:dyDescent="0.25">
      <c r="A2834" s="30" t="s">
        <v>9576</v>
      </c>
      <c r="B2834" s="30" t="s">
        <v>923</v>
      </c>
      <c r="C2834" s="31" t="s">
        <v>9577</v>
      </c>
      <c r="D2834" s="31">
        <v>8531</v>
      </c>
      <c r="E2834" s="49" t="s">
        <v>1322</v>
      </c>
      <c r="F2834" s="327" t="s">
        <v>10292</v>
      </c>
      <c r="G2834" s="1073">
        <v>45466.30972222222</v>
      </c>
      <c r="H2834" s="30"/>
    </row>
    <row r="2835" spans="1:8" x14ac:dyDescent="0.25">
      <c r="A2835" s="30" t="s">
        <v>9576</v>
      </c>
      <c r="B2835" s="30" t="s">
        <v>923</v>
      </c>
      <c r="C2835" s="31" t="s">
        <v>9577</v>
      </c>
      <c r="D2835" s="31">
        <v>8531</v>
      </c>
      <c r="E2835" s="49" t="s">
        <v>5451</v>
      </c>
      <c r="F2835" s="327" t="s">
        <v>10293</v>
      </c>
      <c r="G2835" s="1073">
        <v>45466.30972222222</v>
      </c>
      <c r="H2835" s="30"/>
    </row>
    <row r="2836" spans="1:8" x14ac:dyDescent="0.25">
      <c r="A2836" s="30" t="s">
        <v>9576</v>
      </c>
      <c r="B2836" s="30" t="s">
        <v>923</v>
      </c>
      <c r="C2836" s="31" t="s">
        <v>9577</v>
      </c>
      <c r="D2836" s="31">
        <v>8531</v>
      </c>
      <c r="E2836" s="49" t="s">
        <v>5468</v>
      </c>
      <c r="F2836" s="327" t="s">
        <v>10294</v>
      </c>
      <c r="G2836" s="1073">
        <v>45466.30972222222</v>
      </c>
      <c r="H2836" s="30"/>
    </row>
    <row r="2837" spans="1:8" x14ac:dyDescent="0.25">
      <c r="A2837" s="30" t="s">
        <v>9576</v>
      </c>
      <c r="B2837" s="30" t="s">
        <v>923</v>
      </c>
      <c r="C2837" s="31" t="s">
        <v>9577</v>
      </c>
      <c r="D2837" s="31">
        <v>8531</v>
      </c>
      <c r="E2837" s="49" t="s">
        <v>5485</v>
      </c>
      <c r="F2837" s="327" t="s">
        <v>10295</v>
      </c>
      <c r="G2837" s="1073">
        <v>45466.30972222222</v>
      </c>
      <c r="H2837" s="30"/>
    </row>
    <row r="2838" spans="1:8" x14ac:dyDescent="0.25">
      <c r="A2838" s="30" t="s">
        <v>9576</v>
      </c>
      <c r="B2838" s="30" t="s">
        <v>923</v>
      </c>
      <c r="C2838" s="31" t="s">
        <v>9577</v>
      </c>
      <c r="D2838" s="31">
        <v>8531</v>
      </c>
      <c r="E2838" s="49" t="s">
        <v>5502</v>
      </c>
      <c r="F2838" s="327" t="s">
        <v>10296</v>
      </c>
      <c r="G2838" s="1073">
        <v>45466.30972222222</v>
      </c>
      <c r="H2838" s="30"/>
    </row>
    <row r="2839" spans="1:8" x14ac:dyDescent="0.25">
      <c r="A2839" s="30" t="s">
        <v>9576</v>
      </c>
      <c r="B2839" s="30" t="s">
        <v>923</v>
      </c>
      <c r="C2839" s="31" t="s">
        <v>9577</v>
      </c>
      <c r="D2839" s="31">
        <v>8531</v>
      </c>
      <c r="E2839" s="49" t="s">
        <v>5519</v>
      </c>
      <c r="F2839" s="327" t="s">
        <v>10297</v>
      </c>
      <c r="G2839" s="1073">
        <v>45466.30972222222</v>
      </c>
      <c r="H2839" s="30"/>
    </row>
    <row r="2840" spans="1:8" x14ac:dyDescent="0.25">
      <c r="A2840" s="30" t="s">
        <v>9576</v>
      </c>
      <c r="B2840" s="30" t="s">
        <v>923</v>
      </c>
      <c r="C2840" s="31" t="s">
        <v>9577</v>
      </c>
      <c r="D2840" s="31">
        <v>8531</v>
      </c>
      <c r="E2840" s="49" t="s">
        <v>5536</v>
      </c>
      <c r="F2840" s="327" t="s">
        <v>10298</v>
      </c>
      <c r="G2840" s="1073">
        <v>45466.30972222222</v>
      </c>
      <c r="H2840" s="30"/>
    </row>
    <row r="2841" spans="1:8" x14ac:dyDescent="0.25">
      <c r="A2841" s="30" t="s">
        <v>9576</v>
      </c>
      <c r="B2841" s="30" t="s">
        <v>923</v>
      </c>
      <c r="C2841" s="31" t="s">
        <v>9577</v>
      </c>
      <c r="D2841" s="31">
        <v>8531</v>
      </c>
      <c r="E2841" s="49" t="s">
        <v>5553</v>
      </c>
      <c r="F2841" s="327" t="s">
        <v>10299</v>
      </c>
      <c r="G2841" s="1073">
        <v>45466.30972222222</v>
      </c>
      <c r="H2841" s="30"/>
    </row>
    <row r="2842" spans="1:8" x14ac:dyDescent="0.25">
      <c r="A2842" s="30" t="s">
        <v>9576</v>
      </c>
      <c r="B2842" s="30" t="s">
        <v>923</v>
      </c>
      <c r="C2842" s="31" t="s">
        <v>9577</v>
      </c>
      <c r="D2842" s="31">
        <v>8531</v>
      </c>
      <c r="E2842" s="49" t="s">
        <v>5570</v>
      </c>
      <c r="F2842" s="327" t="s">
        <v>10300</v>
      </c>
      <c r="G2842" s="1073">
        <v>45466.30972222222</v>
      </c>
      <c r="H2842" s="30"/>
    </row>
    <row r="2843" spans="1:8" x14ac:dyDescent="0.25">
      <c r="A2843" s="30" t="s">
        <v>9576</v>
      </c>
      <c r="B2843" s="30" t="s">
        <v>923</v>
      </c>
      <c r="C2843" s="31" t="s">
        <v>9577</v>
      </c>
      <c r="D2843" s="31">
        <v>8531</v>
      </c>
      <c r="E2843" s="49" t="s">
        <v>5587</v>
      </c>
      <c r="F2843" s="327" t="s">
        <v>10301</v>
      </c>
      <c r="G2843" s="1073">
        <v>45466.30972222222</v>
      </c>
      <c r="H2843" s="30"/>
    </row>
    <row r="2844" spans="1:8" x14ac:dyDescent="0.25">
      <c r="A2844" s="30" t="s">
        <v>9576</v>
      </c>
      <c r="B2844" s="30" t="s">
        <v>923</v>
      </c>
      <c r="C2844" s="31" t="s">
        <v>9577</v>
      </c>
      <c r="D2844" s="31">
        <v>8531</v>
      </c>
      <c r="E2844" s="49" t="s">
        <v>5604</v>
      </c>
      <c r="F2844" s="327" t="s">
        <v>10302</v>
      </c>
      <c r="G2844" s="1073">
        <v>45466.30972222222</v>
      </c>
      <c r="H2844" s="30"/>
    </row>
    <row r="2845" spans="1:8" x14ac:dyDescent="0.25">
      <c r="A2845" s="30" t="s">
        <v>9576</v>
      </c>
      <c r="B2845" s="30" t="s">
        <v>923</v>
      </c>
      <c r="C2845" s="31" t="s">
        <v>9577</v>
      </c>
      <c r="D2845" s="31">
        <v>8531</v>
      </c>
      <c r="E2845" s="49" t="s">
        <v>1339</v>
      </c>
      <c r="F2845" s="327" t="s">
        <v>10303</v>
      </c>
      <c r="G2845" s="1073">
        <v>45466.30972222222</v>
      </c>
      <c r="H2845" s="30"/>
    </row>
    <row r="2846" spans="1:8" x14ac:dyDescent="0.25">
      <c r="A2846" s="30" t="s">
        <v>9576</v>
      </c>
      <c r="B2846" s="30" t="s">
        <v>923</v>
      </c>
      <c r="C2846" s="31" t="s">
        <v>9577</v>
      </c>
      <c r="D2846" s="31">
        <v>8531</v>
      </c>
      <c r="E2846" s="49" t="s">
        <v>5621</v>
      </c>
      <c r="F2846" s="327" t="s">
        <v>10304</v>
      </c>
      <c r="G2846" s="1073">
        <v>45466.30972222222</v>
      </c>
      <c r="H2846" s="30"/>
    </row>
    <row r="2847" spans="1:8" x14ac:dyDescent="0.25">
      <c r="A2847" s="30" t="s">
        <v>9576</v>
      </c>
      <c r="B2847" s="30" t="s">
        <v>923</v>
      </c>
      <c r="C2847" s="31" t="s">
        <v>9577</v>
      </c>
      <c r="D2847" s="31">
        <v>8531</v>
      </c>
      <c r="E2847" s="49" t="s">
        <v>5638</v>
      </c>
      <c r="F2847" s="327" t="s">
        <v>10305</v>
      </c>
      <c r="G2847" s="1073">
        <v>45466.30972222222</v>
      </c>
      <c r="H2847" s="30"/>
    </row>
    <row r="2848" spans="1:8" x14ac:dyDescent="0.25">
      <c r="A2848" s="30" t="s">
        <v>9576</v>
      </c>
      <c r="B2848" s="30" t="s">
        <v>923</v>
      </c>
      <c r="C2848" s="31" t="s">
        <v>9577</v>
      </c>
      <c r="D2848" s="31">
        <v>8531</v>
      </c>
      <c r="E2848" s="49" t="s">
        <v>5655</v>
      </c>
      <c r="F2848" s="327" t="s">
        <v>10306</v>
      </c>
      <c r="G2848" s="1073">
        <v>45466.30972222222</v>
      </c>
      <c r="H2848" s="30"/>
    </row>
    <row r="2849" spans="1:8" x14ac:dyDescent="0.25">
      <c r="A2849" s="30" t="s">
        <v>9576</v>
      </c>
      <c r="B2849" s="30" t="s">
        <v>923</v>
      </c>
      <c r="C2849" s="31" t="s">
        <v>9577</v>
      </c>
      <c r="D2849" s="31">
        <v>8531</v>
      </c>
      <c r="E2849" s="49" t="s">
        <v>5672</v>
      </c>
      <c r="F2849" s="327" t="s">
        <v>10307</v>
      </c>
      <c r="G2849" s="1073">
        <v>45466.30972222222</v>
      </c>
      <c r="H2849" s="30"/>
    </row>
    <row r="2850" spans="1:8" x14ac:dyDescent="0.25">
      <c r="A2850" s="30" t="s">
        <v>9576</v>
      </c>
      <c r="B2850" s="30" t="s">
        <v>923</v>
      </c>
      <c r="C2850" s="31" t="s">
        <v>9577</v>
      </c>
      <c r="D2850" s="31">
        <v>8531</v>
      </c>
      <c r="E2850" s="49" t="s">
        <v>5689</v>
      </c>
      <c r="F2850" s="327" t="s">
        <v>10308</v>
      </c>
      <c r="G2850" s="1073">
        <v>45466.30972222222</v>
      </c>
      <c r="H2850" s="30"/>
    </row>
    <row r="2851" spans="1:8" x14ac:dyDescent="0.25">
      <c r="A2851" s="30" t="s">
        <v>9576</v>
      </c>
      <c r="B2851" s="30" t="s">
        <v>923</v>
      </c>
      <c r="C2851" s="31" t="s">
        <v>9577</v>
      </c>
      <c r="D2851" s="31">
        <v>8531</v>
      </c>
      <c r="E2851" s="49" t="s">
        <v>5706</v>
      </c>
      <c r="F2851" s="327" t="s">
        <v>10309</v>
      </c>
      <c r="G2851" s="1073">
        <v>45466.30972222222</v>
      </c>
      <c r="H2851" s="30"/>
    </row>
    <row r="2852" spans="1:8" x14ac:dyDescent="0.25">
      <c r="A2852" s="30" t="s">
        <v>9576</v>
      </c>
      <c r="B2852" s="30" t="s">
        <v>923</v>
      </c>
      <c r="C2852" s="31" t="s">
        <v>9577</v>
      </c>
      <c r="D2852" s="31">
        <v>8531</v>
      </c>
      <c r="E2852" s="49" t="s">
        <v>5723</v>
      </c>
      <c r="F2852" s="327" t="s">
        <v>10310</v>
      </c>
      <c r="G2852" s="1073">
        <v>45466.30972222222</v>
      </c>
      <c r="H2852" s="30"/>
    </row>
    <row r="2853" spans="1:8" x14ac:dyDescent="0.25">
      <c r="A2853" s="30" t="s">
        <v>9576</v>
      </c>
      <c r="B2853" s="30" t="s">
        <v>923</v>
      </c>
      <c r="C2853" s="31" t="s">
        <v>9577</v>
      </c>
      <c r="D2853" s="31">
        <v>8531</v>
      </c>
      <c r="E2853" s="49" t="s">
        <v>5740</v>
      </c>
      <c r="F2853" s="327" t="s">
        <v>10311</v>
      </c>
      <c r="G2853" s="1073">
        <v>45466.30972222222</v>
      </c>
      <c r="H2853" s="30"/>
    </row>
    <row r="2854" spans="1:8" x14ac:dyDescent="0.25">
      <c r="A2854" s="30" t="s">
        <v>9576</v>
      </c>
      <c r="B2854" s="30" t="s">
        <v>923</v>
      </c>
      <c r="C2854" s="31" t="s">
        <v>9577</v>
      </c>
      <c r="D2854" s="31">
        <v>8531</v>
      </c>
      <c r="E2854" s="49" t="s">
        <v>5757</v>
      </c>
      <c r="F2854" s="327" t="s">
        <v>10312</v>
      </c>
      <c r="G2854" s="1073">
        <v>45466.30972222222</v>
      </c>
      <c r="H2854" s="30"/>
    </row>
    <row r="2855" spans="1:8" x14ac:dyDescent="0.25">
      <c r="A2855" s="30" t="s">
        <v>9576</v>
      </c>
      <c r="B2855" s="30" t="s">
        <v>923</v>
      </c>
      <c r="C2855" s="31" t="s">
        <v>9577</v>
      </c>
      <c r="D2855" s="31">
        <v>8531</v>
      </c>
      <c r="E2855" s="49" t="s">
        <v>5774</v>
      </c>
      <c r="F2855" s="327" t="s">
        <v>10313</v>
      </c>
      <c r="G2855" s="1073">
        <v>45466.30972222222</v>
      </c>
      <c r="H2855" s="30"/>
    </row>
    <row r="2856" spans="1:8" x14ac:dyDescent="0.25">
      <c r="A2856" s="30" t="s">
        <v>9576</v>
      </c>
      <c r="B2856" s="30" t="s">
        <v>923</v>
      </c>
      <c r="C2856" s="31" t="s">
        <v>9577</v>
      </c>
      <c r="D2856" s="31">
        <v>8531</v>
      </c>
      <c r="E2856" s="49" t="s">
        <v>1356</v>
      </c>
      <c r="F2856" s="327" t="s">
        <v>10314</v>
      </c>
      <c r="G2856" s="1073">
        <v>45466.30972222222</v>
      </c>
      <c r="H2856" s="30"/>
    </row>
    <row r="2857" spans="1:8" x14ac:dyDescent="0.25">
      <c r="A2857" s="30" t="s">
        <v>9576</v>
      </c>
      <c r="B2857" s="30" t="s">
        <v>923</v>
      </c>
      <c r="C2857" s="31" t="s">
        <v>9577</v>
      </c>
      <c r="D2857" s="31">
        <v>8531</v>
      </c>
      <c r="E2857" s="49" t="s">
        <v>5791</v>
      </c>
      <c r="F2857" s="327" t="s">
        <v>10315</v>
      </c>
      <c r="G2857" s="1073">
        <v>45466.30972222222</v>
      </c>
      <c r="H2857" s="30"/>
    </row>
    <row r="2858" spans="1:8" x14ac:dyDescent="0.25">
      <c r="A2858" s="30" t="s">
        <v>9576</v>
      </c>
      <c r="B2858" s="30" t="s">
        <v>923</v>
      </c>
      <c r="C2858" s="31" t="s">
        <v>9577</v>
      </c>
      <c r="D2858" s="31">
        <v>8531</v>
      </c>
      <c r="E2858" s="49" t="s">
        <v>5808</v>
      </c>
      <c r="F2858" s="327" t="s">
        <v>10316</v>
      </c>
      <c r="G2858" s="1073">
        <v>45466.30972222222</v>
      </c>
      <c r="H2858" s="30"/>
    </row>
    <row r="2859" spans="1:8" x14ac:dyDescent="0.25">
      <c r="A2859" s="30" t="s">
        <v>9576</v>
      </c>
      <c r="B2859" s="30" t="s">
        <v>923</v>
      </c>
      <c r="C2859" s="31" t="s">
        <v>9577</v>
      </c>
      <c r="D2859" s="31">
        <v>8531</v>
      </c>
      <c r="E2859" s="49" t="s">
        <v>5825</v>
      </c>
      <c r="F2859" s="327" t="s">
        <v>10317</v>
      </c>
      <c r="G2859" s="1073">
        <v>45466.30972222222</v>
      </c>
      <c r="H2859" s="30"/>
    </row>
    <row r="2860" spans="1:8" x14ac:dyDescent="0.25">
      <c r="A2860" s="30" t="s">
        <v>9576</v>
      </c>
      <c r="B2860" s="30" t="s">
        <v>923</v>
      </c>
      <c r="C2860" s="31" t="s">
        <v>9577</v>
      </c>
      <c r="D2860" s="31">
        <v>8531</v>
      </c>
      <c r="E2860" s="49" t="s">
        <v>5842</v>
      </c>
      <c r="F2860" s="327" t="s">
        <v>10318</v>
      </c>
      <c r="G2860" s="1073">
        <v>45466.30972222222</v>
      </c>
      <c r="H2860" s="30"/>
    </row>
    <row r="2861" spans="1:8" x14ac:dyDescent="0.25">
      <c r="A2861" s="30" t="s">
        <v>9576</v>
      </c>
      <c r="B2861" s="30" t="s">
        <v>923</v>
      </c>
      <c r="C2861" s="31" t="s">
        <v>9577</v>
      </c>
      <c r="D2861" s="31">
        <v>8531</v>
      </c>
      <c r="E2861" s="49" t="s">
        <v>5859</v>
      </c>
      <c r="F2861" s="327" t="s">
        <v>10319</v>
      </c>
      <c r="G2861" s="1073">
        <v>45466.30972222222</v>
      </c>
      <c r="H2861" s="30"/>
    </row>
    <row r="2862" spans="1:8" x14ac:dyDescent="0.25">
      <c r="A2862" s="30" t="s">
        <v>9576</v>
      </c>
      <c r="B2862" s="30" t="s">
        <v>923</v>
      </c>
      <c r="C2862" s="31" t="s">
        <v>9577</v>
      </c>
      <c r="D2862" s="31">
        <v>8531</v>
      </c>
      <c r="E2862" s="49" t="s">
        <v>5876</v>
      </c>
      <c r="F2862" s="327" t="s">
        <v>10320</v>
      </c>
      <c r="G2862" s="1073">
        <v>45466.30972222222</v>
      </c>
      <c r="H2862" s="30"/>
    </row>
    <row r="2863" spans="1:8" x14ac:dyDescent="0.25">
      <c r="A2863" s="30" t="s">
        <v>9576</v>
      </c>
      <c r="B2863" s="30" t="s">
        <v>923</v>
      </c>
      <c r="C2863" s="31" t="s">
        <v>9577</v>
      </c>
      <c r="D2863" s="31">
        <v>8531</v>
      </c>
      <c r="E2863" s="49" t="s">
        <v>5893</v>
      </c>
      <c r="F2863" s="327" t="s">
        <v>10321</v>
      </c>
      <c r="G2863" s="1073">
        <v>45466.30972222222</v>
      </c>
      <c r="H2863" s="30"/>
    </row>
    <row r="2864" spans="1:8" x14ac:dyDescent="0.25">
      <c r="A2864" s="30" t="s">
        <v>9576</v>
      </c>
      <c r="B2864" s="30" t="s">
        <v>923</v>
      </c>
      <c r="C2864" s="31" t="s">
        <v>9577</v>
      </c>
      <c r="D2864" s="31">
        <v>8531</v>
      </c>
      <c r="E2864" s="49" t="s">
        <v>5910</v>
      </c>
      <c r="F2864" s="327" t="s">
        <v>10322</v>
      </c>
      <c r="G2864" s="1073">
        <v>45466.30972222222</v>
      </c>
      <c r="H2864" s="30"/>
    </row>
    <row r="2865" spans="1:8" x14ac:dyDescent="0.25">
      <c r="A2865" s="30" t="s">
        <v>9576</v>
      </c>
      <c r="B2865" s="30" t="s">
        <v>923</v>
      </c>
      <c r="C2865" s="31" t="s">
        <v>9577</v>
      </c>
      <c r="D2865" s="31">
        <v>8531</v>
      </c>
      <c r="E2865" s="49" t="s">
        <v>5927</v>
      </c>
      <c r="F2865" s="327" t="s">
        <v>10323</v>
      </c>
      <c r="G2865" s="1073">
        <v>45466.30972222222</v>
      </c>
      <c r="H2865" s="30"/>
    </row>
    <row r="2866" spans="1:8" x14ac:dyDescent="0.25">
      <c r="A2866" s="30" t="s">
        <v>9576</v>
      </c>
      <c r="B2866" s="30" t="s">
        <v>923</v>
      </c>
      <c r="C2866" s="31" t="s">
        <v>9577</v>
      </c>
      <c r="D2866" s="31">
        <v>8531</v>
      </c>
      <c r="E2866" s="49" t="s">
        <v>5944</v>
      </c>
      <c r="F2866" s="327" t="s">
        <v>10324</v>
      </c>
      <c r="G2866" s="1073">
        <v>45466.30972222222</v>
      </c>
      <c r="H2866" s="30"/>
    </row>
    <row r="2867" spans="1:8" x14ac:dyDescent="0.25">
      <c r="A2867" s="30" t="s">
        <v>9576</v>
      </c>
      <c r="B2867" s="30" t="s">
        <v>923</v>
      </c>
      <c r="C2867" s="31" t="s">
        <v>9577</v>
      </c>
      <c r="D2867" s="31">
        <v>8531</v>
      </c>
      <c r="E2867" s="49" t="s">
        <v>949</v>
      </c>
      <c r="F2867" s="327" t="s">
        <v>10325</v>
      </c>
      <c r="G2867" s="1073">
        <v>45466.30972222222</v>
      </c>
      <c r="H2867" s="30"/>
    </row>
    <row r="2868" spans="1:8" x14ac:dyDescent="0.25">
      <c r="A2868" s="30" t="s">
        <v>9576</v>
      </c>
      <c r="B2868" s="30" t="s">
        <v>923</v>
      </c>
      <c r="C2868" s="31" t="s">
        <v>9577</v>
      </c>
      <c r="D2868" s="31">
        <v>8531</v>
      </c>
      <c r="E2868" s="49" t="s">
        <v>1373</v>
      </c>
      <c r="F2868" s="327" t="s">
        <v>10326</v>
      </c>
      <c r="G2868" s="1073">
        <v>45466.30972222222</v>
      </c>
      <c r="H2868" s="30"/>
    </row>
    <row r="2869" spans="1:8" x14ac:dyDescent="0.25">
      <c r="A2869" s="30" t="s">
        <v>9576</v>
      </c>
      <c r="B2869" s="30" t="s">
        <v>923</v>
      </c>
      <c r="C2869" s="31" t="s">
        <v>9577</v>
      </c>
      <c r="D2869" s="31">
        <v>8531</v>
      </c>
      <c r="E2869" s="49" t="s">
        <v>5961</v>
      </c>
      <c r="F2869" s="327" t="s">
        <v>10327</v>
      </c>
      <c r="G2869" s="1073">
        <v>45466.30972222222</v>
      </c>
      <c r="H2869" s="30"/>
    </row>
    <row r="2870" spans="1:8" x14ac:dyDescent="0.25">
      <c r="A2870" s="30" t="s">
        <v>9576</v>
      </c>
      <c r="B2870" s="30" t="s">
        <v>923</v>
      </c>
      <c r="C2870" s="31" t="s">
        <v>9577</v>
      </c>
      <c r="D2870" s="31">
        <v>8531</v>
      </c>
      <c r="E2870" s="49" t="s">
        <v>5978</v>
      </c>
      <c r="F2870" s="327" t="s">
        <v>10328</v>
      </c>
      <c r="G2870" s="1073">
        <v>45466.30972222222</v>
      </c>
      <c r="H2870" s="30"/>
    </row>
    <row r="2871" spans="1:8" x14ac:dyDescent="0.25">
      <c r="A2871" s="30" t="s">
        <v>9576</v>
      </c>
      <c r="B2871" s="30" t="s">
        <v>923</v>
      </c>
      <c r="C2871" s="31" t="s">
        <v>9577</v>
      </c>
      <c r="D2871" s="31">
        <v>8531</v>
      </c>
      <c r="E2871" s="49" t="s">
        <v>5995</v>
      </c>
      <c r="F2871" s="327" t="s">
        <v>10329</v>
      </c>
      <c r="G2871" s="1073">
        <v>45466.30972222222</v>
      </c>
      <c r="H2871" s="30"/>
    </row>
    <row r="2872" spans="1:8" x14ac:dyDescent="0.25">
      <c r="A2872" s="30" t="s">
        <v>9576</v>
      </c>
      <c r="B2872" s="30" t="s">
        <v>923</v>
      </c>
      <c r="C2872" s="31" t="s">
        <v>9577</v>
      </c>
      <c r="D2872" s="31">
        <v>8531</v>
      </c>
      <c r="E2872" s="49" t="s">
        <v>6012</v>
      </c>
      <c r="F2872" s="327" t="s">
        <v>10330</v>
      </c>
      <c r="G2872" s="1073">
        <v>45466.30972222222</v>
      </c>
      <c r="H2872" s="30"/>
    </row>
    <row r="2873" spans="1:8" x14ac:dyDescent="0.25">
      <c r="A2873" s="30" t="s">
        <v>9576</v>
      </c>
      <c r="B2873" s="30" t="s">
        <v>923</v>
      </c>
      <c r="C2873" s="31" t="s">
        <v>9577</v>
      </c>
      <c r="D2873" s="31">
        <v>8531</v>
      </c>
      <c r="E2873" s="49" t="s">
        <v>6029</v>
      </c>
      <c r="F2873" s="327" t="s">
        <v>10331</v>
      </c>
      <c r="G2873" s="1073">
        <v>45466.30972222222</v>
      </c>
      <c r="H2873" s="30"/>
    </row>
    <row r="2874" spans="1:8" x14ac:dyDescent="0.25">
      <c r="A2874" s="30" t="s">
        <v>9576</v>
      </c>
      <c r="B2874" s="30" t="s">
        <v>923</v>
      </c>
      <c r="C2874" s="31" t="s">
        <v>9577</v>
      </c>
      <c r="D2874" s="31">
        <v>8531</v>
      </c>
      <c r="E2874" s="49" t="s">
        <v>6046</v>
      </c>
      <c r="F2874" s="327" t="s">
        <v>10332</v>
      </c>
      <c r="G2874" s="1073">
        <v>45466.30972222222</v>
      </c>
      <c r="H2874" s="30"/>
    </row>
    <row r="2875" spans="1:8" x14ac:dyDescent="0.25">
      <c r="A2875" s="30" t="s">
        <v>9576</v>
      </c>
      <c r="B2875" s="30" t="s">
        <v>923</v>
      </c>
      <c r="C2875" s="31" t="s">
        <v>9577</v>
      </c>
      <c r="D2875" s="31">
        <v>8531</v>
      </c>
      <c r="E2875" s="49" t="s">
        <v>6063</v>
      </c>
      <c r="F2875" s="327" t="s">
        <v>10333</v>
      </c>
      <c r="G2875" s="1073">
        <v>45466.30972222222</v>
      </c>
      <c r="H2875" s="30"/>
    </row>
    <row r="2876" spans="1:8" x14ac:dyDescent="0.25">
      <c r="A2876" s="30" t="s">
        <v>9576</v>
      </c>
      <c r="B2876" s="30" t="s">
        <v>923</v>
      </c>
      <c r="C2876" s="31" t="s">
        <v>9577</v>
      </c>
      <c r="D2876" s="31">
        <v>8531</v>
      </c>
      <c r="E2876" s="49" t="s">
        <v>6080</v>
      </c>
      <c r="F2876" s="327" t="s">
        <v>10334</v>
      </c>
      <c r="G2876" s="1073">
        <v>45466.30972222222</v>
      </c>
      <c r="H2876" s="30"/>
    </row>
    <row r="2877" spans="1:8" x14ac:dyDescent="0.25">
      <c r="A2877" s="30" t="s">
        <v>9576</v>
      </c>
      <c r="B2877" s="30" t="s">
        <v>923</v>
      </c>
      <c r="C2877" s="31" t="s">
        <v>9577</v>
      </c>
      <c r="D2877" s="31">
        <v>8531</v>
      </c>
      <c r="E2877" s="49" t="s">
        <v>6097</v>
      </c>
      <c r="F2877" s="327" t="s">
        <v>10335</v>
      </c>
      <c r="G2877" s="1073">
        <v>45466.30972222222</v>
      </c>
      <c r="H2877" s="30"/>
    </row>
    <row r="2878" spans="1:8" x14ac:dyDescent="0.25">
      <c r="A2878" s="30" t="s">
        <v>9576</v>
      </c>
      <c r="B2878" s="30" t="s">
        <v>923</v>
      </c>
      <c r="C2878" s="31" t="s">
        <v>9577</v>
      </c>
      <c r="D2878" s="31">
        <v>8531</v>
      </c>
      <c r="E2878" s="49" t="s">
        <v>6114</v>
      </c>
      <c r="F2878" s="327" t="s">
        <v>10336</v>
      </c>
      <c r="G2878" s="1073">
        <v>45466.30972222222</v>
      </c>
      <c r="H2878" s="30"/>
    </row>
    <row r="2879" spans="1:8" x14ac:dyDescent="0.25">
      <c r="A2879" s="30" t="s">
        <v>9576</v>
      </c>
      <c r="B2879" s="30" t="s">
        <v>923</v>
      </c>
      <c r="C2879" s="31" t="s">
        <v>9577</v>
      </c>
      <c r="D2879" s="31">
        <v>8531</v>
      </c>
      <c r="E2879" s="49" t="s">
        <v>1390</v>
      </c>
      <c r="F2879" s="327" t="s">
        <v>10337</v>
      </c>
      <c r="G2879" s="1073">
        <v>45466.30972222222</v>
      </c>
      <c r="H2879" s="30"/>
    </row>
    <row r="2880" spans="1:8" x14ac:dyDescent="0.25">
      <c r="A2880" s="30" t="s">
        <v>9576</v>
      </c>
      <c r="B2880" s="30" t="s">
        <v>923</v>
      </c>
      <c r="C2880" s="31" t="s">
        <v>9577</v>
      </c>
      <c r="D2880" s="31">
        <v>8531</v>
      </c>
      <c r="E2880" s="49" t="s">
        <v>6131</v>
      </c>
      <c r="F2880" s="327" t="s">
        <v>10338</v>
      </c>
      <c r="G2880" s="1073">
        <v>45466.30972222222</v>
      </c>
      <c r="H2880" s="30"/>
    </row>
    <row r="2881" spans="1:8" x14ac:dyDescent="0.25">
      <c r="A2881" s="30" t="s">
        <v>9576</v>
      </c>
      <c r="B2881" s="30" t="s">
        <v>923</v>
      </c>
      <c r="C2881" s="31" t="s">
        <v>9577</v>
      </c>
      <c r="D2881" s="31">
        <v>8531</v>
      </c>
      <c r="E2881" s="49" t="s">
        <v>6148</v>
      </c>
      <c r="F2881" s="327" t="s">
        <v>10339</v>
      </c>
      <c r="G2881" s="1073">
        <v>45466.30972222222</v>
      </c>
      <c r="H2881" s="30"/>
    </row>
    <row r="2882" spans="1:8" x14ac:dyDescent="0.25">
      <c r="A2882" s="30" t="s">
        <v>9576</v>
      </c>
      <c r="B2882" s="30" t="s">
        <v>923</v>
      </c>
      <c r="C2882" s="31" t="s">
        <v>9577</v>
      </c>
      <c r="D2882" s="31">
        <v>8531</v>
      </c>
      <c r="E2882" s="49" t="s">
        <v>6165</v>
      </c>
      <c r="F2882" s="327" t="s">
        <v>10340</v>
      </c>
      <c r="G2882" s="1073">
        <v>45466.30972222222</v>
      </c>
      <c r="H2882" s="30"/>
    </row>
    <row r="2883" spans="1:8" x14ac:dyDescent="0.25">
      <c r="A2883" s="30" t="s">
        <v>9576</v>
      </c>
      <c r="B2883" s="30" t="s">
        <v>923</v>
      </c>
      <c r="C2883" s="31" t="s">
        <v>9577</v>
      </c>
      <c r="D2883" s="31">
        <v>8531</v>
      </c>
      <c r="E2883" s="49" t="s">
        <v>6182</v>
      </c>
      <c r="F2883" s="327" t="s">
        <v>10341</v>
      </c>
      <c r="G2883" s="1073">
        <v>45466.30972222222</v>
      </c>
      <c r="H2883" s="30"/>
    </row>
    <row r="2884" spans="1:8" x14ac:dyDescent="0.25">
      <c r="A2884" s="30" t="s">
        <v>9576</v>
      </c>
      <c r="B2884" s="30" t="s">
        <v>923</v>
      </c>
      <c r="C2884" s="31" t="s">
        <v>9577</v>
      </c>
      <c r="D2884" s="31">
        <v>8531</v>
      </c>
      <c r="E2884" s="49" t="s">
        <v>6199</v>
      </c>
      <c r="F2884" s="327" t="s">
        <v>10342</v>
      </c>
      <c r="G2884" s="1073">
        <v>45466.30972222222</v>
      </c>
      <c r="H2884" s="30"/>
    </row>
    <row r="2885" spans="1:8" x14ac:dyDescent="0.25">
      <c r="A2885" s="30" t="s">
        <v>9576</v>
      </c>
      <c r="B2885" s="30" t="s">
        <v>923</v>
      </c>
      <c r="C2885" s="31" t="s">
        <v>9577</v>
      </c>
      <c r="D2885" s="31">
        <v>8531</v>
      </c>
      <c r="E2885" s="49" t="s">
        <v>6216</v>
      </c>
      <c r="F2885" s="327" t="s">
        <v>10343</v>
      </c>
      <c r="G2885" s="1073">
        <v>45466.30972222222</v>
      </c>
      <c r="H2885" s="30"/>
    </row>
    <row r="2886" spans="1:8" x14ac:dyDescent="0.25">
      <c r="A2886" s="30" t="s">
        <v>9576</v>
      </c>
      <c r="B2886" s="30" t="s">
        <v>923</v>
      </c>
      <c r="C2886" s="31" t="s">
        <v>9577</v>
      </c>
      <c r="D2886" s="31">
        <v>8531</v>
      </c>
      <c r="E2886" s="49" t="s">
        <v>6233</v>
      </c>
      <c r="F2886" s="327" t="s">
        <v>10344</v>
      </c>
      <c r="G2886" s="1073">
        <v>45466.30972222222</v>
      </c>
      <c r="H2886" s="30"/>
    </row>
    <row r="2887" spans="1:8" x14ac:dyDescent="0.25">
      <c r="A2887" s="30" t="s">
        <v>9576</v>
      </c>
      <c r="B2887" s="30" t="s">
        <v>923</v>
      </c>
      <c r="C2887" s="31" t="s">
        <v>9577</v>
      </c>
      <c r="D2887" s="31">
        <v>8531</v>
      </c>
      <c r="E2887" s="49" t="s">
        <v>6250</v>
      </c>
      <c r="F2887" s="327" t="s">
        <v>10345</v>
      </c>
      <c r="G2887" s="1073">
        <v>45466.30972222222</v>
      </c>
      <c r="H2887" s="30"/>
    </row>
    <row r="2888" spans="1:8" x14ac:dyDescent="0.25">
      <c r="A2888" s="30" t="s">
        <v>9576</v>
      </c>
      <c r="B2888" s="30" t="s">
        <v>923</v>
      </c>
      <c r="C2888" s="31" t="s">
        <v>9577</v>
      </c>
      <c r="D2888" s="31">
        <v>8531</v>
      </c>
      <c r="E2888" s="49" t="s">
        <v>6267</v>
      </c>
      <c r="F2888" s="327" t="s">
        <v>10346</v>
      </c>
      <c r="G2888" s="1073">
        <v>45466.30972222222</v>
      </c>
      <c r="H2888" s="30"/>
    </row>
    <row r="2889" spans="1:8" x14ac:dyDescent="0.25">
      <c r="A2889" s="30" t="s">
        <v>9576</v>
      </c>
      <c r="B2889" s="30" t="s">
        <v>923</v>
      </c>
      <c r="C2889" s="31" t="s">
        <v>9577</v>
      </c>
      <c r="D2889" s="31">
        <v>8531</v>
      </c>
      <c r="E2889" s="49" t="s">
        <v>6284</v>
      </c>
      <c r="F2889" s="327" t="s">
        <v>10347</v>
      </c>
      <c r="G2889" s="1073">
        <v>45466.30972222222</v>
      </c>
      <c r="H2889" s="30"/>
    </row>
    <row r="2890" spans="1:8" x14ac:dyDescent="0.25">
      <c r="A2890" s="30" t="s">
        <v>9576</v>
      </c>
      <c r="B2890" s="30" t="s">
        <v>923</v>
      </c>
      <c r="C2890" s="31" t="s">
        <v>9577</v>
      </c>
      <c r="D2890" s="31">
        <v>8531</v>
      </c>
      <c r="E2890" s="49" t="s">
        <v>1407</v>
      </c>
      <c r="F2890" s="327" t="s">
        <v>10348</v>
      </c>
      <c r="G2890" s="1073">
        <v>45466.30972222222</v>
      </c>
      <c r="H2890" s="30"/>
    </row>
    <row r="2891" spans="1:8" x14ac:dyDescent="0.25">
      <c r="A2891" s="30" t="s">
        <v>9576</v>
      </c>
      <c r="B2891" s="30" t="s">
        <v>923</v>
      </c>
      <c r="C2891" s="31" t="s">
        <v>9577</v>
      </c>
      <c r="D2891" s="31">
        <v>8531</v>
      </c>
      <c r="E2891" s="49" t="s">
        <v>6301</v>
      </c>
      <c r="F2891" s="327" t="s">
        <v>10349</v>
      </c>
      <c r="G2891" s="1073">
        <v>45466.30972222222</v>
      </c>
      <c r="H2891" s="30"/>
    </row>
    <row r="2892" spans="1:8" x14ac:dyDescent="0.25">
      <c r="A2892" s="30" t="s">
        <v>9576</v>
      </c>
      <c r="B2892" s="30" t="s">
        <v>923</v>
      </c>
      <c r="C2892" s="31" t="s">
        <v>9577</v>
      </c>
      <c r="D2892" s="31">
        <v>8531</v>
      </c>
      <c r="E2892" s="49" t="s">
        <v>6318</v>
      </c>
      <c r="F2892" s="327" t="s">
        <v>10350</v>
      </c>
      <c r="G2892" s="1073">
        <v>45466.30972222222</v>
      </c>
      <c r="H2892" s="30"/>
    </row>
    <row r="2893" spans="1:8" x14ac:dyDescent="0.25">
      <c r="A2893" s="30" t="s">
        <v>9576</v>
      </c>
      <c r="B2893" s="30" t="s">
        <v>923</v>
      </c>
      <c r="C2893" s="31" t="s">
        <v>9577</v>
      </c>
      <c r="D2893" s="31">
        <v>8531</v>
      </c>
      <c r="E2893" s="49" t="s">
        <v>6335</v>
      </c>
      <c r="F2893" s="327" t="s">
        <v>10351</v>
      </c>
      <c r="G2893" s="1073">
        <v>45466.30972222222</v>
      </c>
      <c r="H2893" s="30"/>
    </row>
    <row r="2894" spans="1:8" x14ac:dyDescent="0.25">
      <c r="A2894" s="30" t="s">
        <v>9576</v>
      </c>
      <c r="B2894" s="30" t="s">
        <v>923</v>
      </c>
      <c r="C2894" s="31" t="s">
        <v>9577</v>
      </c>
      <c r="D2894" s="31">
        <v>8531</v>
      </c>
      <c r="E2894" s="49" t="s">
        <v>6352</v>
      </c>
      <c r="F2894" s="327" t="s">
        <v>10352</v>
      </c>
      <c r="G2894" s="1073">
        <v>45466.30972222222</v>
      </c>
      <c r="H2894" s="30"/>
    </row>
    <row r="2895" spans="1:8" x14ac:dyDescent="0.25">
      <c r="A2895" s="30" t="s">
        <v>9576</v>
      </c>
      <c r="B2895" s="30" t="s">
        <v>923</v>
      </c>
      <c r="C2895" s="31" t="s">
        <v>9577</v>
      </c>
      <c r="D2895" s="31">
        <v>8531</v>
      </c>
      <c r="E2895" s="49" t="s">
        <v>6369</v>
      </c>
      <c r="F2895" s="327" t="s">
        <v>10353</v>
      </c>
      <c r="G2895" s="1073">
        <v>45466.30972222222</v>
      </c>
      <c r="H2895" s="30"/>
    </row>
    <row r="2896" spans="1:8" x14ac:dyDescent="0.25">
      <c r="A2896" s="30" t="s">
        <v>9576</v>
      </c>
      <c r="B2896" s="30" t="s">
        <v>923</v>
      </c>
      <c r="C2896" s="31" t="s">
        <v>9577</v>
      </c>
      <c r="D2896" s="31">
        <v>8531</v>
      </c>
      <c r="E2896" s="49" t="s">
        <v>6386</v>
      </c>
      <c r="F2896" s="327" t="s">
        <v>10354</v>
      </c>
      <c r="G2896" s="1073">
        <v>45466.30972222222</v>
      </c>
      <c r="H2896" s="30"/>
    </row>
    <row r="2897" spans="1:8" x14ac:dyDescent="0.25">
      <c r="A2897" s="30" t="s">
        <v>9576</v>
      </c>
      <c r="B2897" s="30" t="s">
        <v>923</v>
      </c>
      <c r="C2897" s="31" t="s">
        <v>9577</v>
      </c>
      <c r="D2897" s="31">
        <v>8531</v>
      </c>
      <c r="E2897" s="49" t="s">
        <v>6403</v>
      </c>
      <c r="F2897" s="327" t="s">
        <v>10355</v>
      </c>
      <c r="G2897" s="1073">
        <v>45466.30972222222</v>
      </c>
      <c r="H2897" s="30"/>
    </row>
    <row r="2898" spans="1:8" x14ac:dyDescent="0.25">
      <c r="A2898" s="30" t="s">
        <v>9576</v>
      </c>
      <c r="B2898" s="30" t="s">
        <v>923</v>
      </c>
      <c r="C2898" s="31" t="s">
        <v>9577</v>
      </c>
      <c r="D2898" s="31">
        <v>8531</v>
      </c>
      <c r="E2898" s="49" t="s">
        <v>6420</v>
      </c>
      <c r="F2898" s="327" t="s">
        <v>10356</v>
      </c>
      <c r="G2898" s="1073">
        <v>45466.30972222222</v>
      </c>
      <c r="H2898" s="30"/>
    </row>
    <row r="2899" spans="1:8" x14ac:dyDescent="0.25">
      <c r="A2899" s="30" t="s">
        <v>9576</v>
      </c>
      <c r="B2899" s="30" t="s">
        <v>923</v>
      </c>
      <c r="C2899" s="31" t="s">
        <v>9577</v>
      </c>
      <c r="D2899" s="31">
        <v>8531</v>
      </c>
      <c r="E2899" s="49" t="s">
        <v>6437</v>
      </c>
      <c r="F2899" s="327" t="s">
        <v>10357</v>
      </c>
      <c r="G2899" s="1073">
        <v>45466.30972222222</v>
      </c>
      <c r="H2899" s="30"/>
    </row>
    <row r="2900" spans="1:8" x14ac:dyDescent="0.25">
      <c r="A2900" s="30" t="s">
        <v>9576</v>
      </c>
      <c r="B2900" s="30" t="s">
        <v>923</v>
      </c>
      <c r="C2900" s="31" t="s">
        <v>9577</v>
      </c>
      <c r="D2900" s="31">
        <v>8531</v>
      </c>
      <c r="E2900" s="49" t="s">
        <v>6454</v>
      </c>
      <c r="F2900" s="327" t="s">
        <v>10358</v>
      </c>
      <c r="G2900" s="1073">
        <v>45466.30972222222</v>
      </c>
      <c r="H2900" s="30"/>
    </row>
    <row r="2901" spans="1:8" x14ac:dyDescent="0.25">
      <c r="A2901" s="30" t="s">
        <v>9576</v>
      </c>
      <c r="B2901" s="30" t="s">
        <v>923</v>
      </c>
      <c r="C2901" s="31" t="s">
        <v>9577</v>
      </c>
      <c r="D2901" s="31">
        <v>8531</v>
      </c>
      <c r="E2901" s="49" t="s">
        <v>1424</v>
      </c>
      <c r="F2901" s="327" t="s">
        <v>10359</v>
      </c>
      <c r="G2901" s="1073">
        <v>45466.30972222222</v>
      </c>
      <c r="H2901" s="30"/>
    </row>
    <row r="2902" spans="1:8" x14ac:dyDescent="0.25">
      <c r="A2902" s="30" t="s">
        <v>9576</v>
      </c>
      <c r="B2902" s="30" t="s">
        <v>923</v>
      </c>
      <c r="C2902" s="31" t="s">
        <v>9577</v>
      </c>
      <c r="D2902" s="31">
        <v>8531</v>
      </c>
      <c r="E2902" s="49" t="s">
        <v>6471</v>
      </c>
      <c r="F2902" s="327" t="s">
        <v>10360</v>
      </c>
      <c r="G2902" s="1073">
        <v>45466.30972222222</v>
      </c>
      <c r="H2902" s="30"/>
    </row>
    <row r="2903" spans="1:8" x14ac:dyDescent="0.25">
      <c r="A2903" s="30" t="s">
        <v>9576</v>
      </c>
      <c r="B2903" s="30" t="s">
        <v>923</v>
      </c>
      <c r="C2903" s="31" t="s">
        <v>9577</v>
      </c>
      <c r="D2903" s="31">
        <v>8531</v>
      </c>
      <c r="E2903" s="49" t="s">
        <v>6488</v>
      </c>
      <c r="F2903" s="327" t="s">
        <v>10361</v>
      </c>
      <c r="G2903" s="1073">
        <v>45466.30972222222</v>
      </c>
      <c r="H2903" s="30"/>
    </row>
    <row r="2904" spans="1:8" x14ac:dyDescent="0.25">
      <c r="A2904" s="30" t="s">
        <v>9576</v>
      </c>
      <c r="B2904" s="30" t="s">
        <v>923</v>
      </c>
      <c r="C2904" s="31" t="s">
        <v>9577</v>
      </c>
      <c r="D2904" s="31">
        <v>8531</v>
      </c>
      <c r="E2904" s="49" t="s">
        <v>6505</v>
      </c>
      <c r="F2904" s="327" t="s">
        <v>10362</v>
      </c>
      <c r="G2904" s="1073">
        <v>45466.30972222222</v>
      </c>
      <c r="H2904" s="30"/>
    </row>
    <row r="2905" spans="1:8" x14ac:dyDescent="0.25">
      <c r="A2905" s="30" t="s">
        <v>9576</v>
      </c>
      <c r="B2905" s="30" t="s">
        <v>923</v>
      </c>
      <c r="C2905" s="31" t="s">
        <v>9577</v>
      </c>
      <c r="D2905" s="31">
        <v>8531</v>
      </c>
      <c r="E2905" s="49" t="s">
        <v>6522</v>
      </c>
      <c r="F2905" s="327" t="s">
        <v>10363</v>
      </c>
      <c r="G2905" s="1073">
        <v>45466.30972222222</v>
      </c>
      <c r="H2905" s="30"/>
    </row>
    <row r="2906" spans="1:8" x14ac:dyDescent="0.25">
      <c r="A2906" s="30" t="s">
        <v>9576</v>
      </c>
      <c r="B2906" s="30" t="s">
        <v>923</v>
      </c>
      <c r="C2906" s="31" t="s">
        <v>9577</v>
      </c>
      <c r="D2906" s="31">
        <v>8531</v>
      </c>
      <c r="E2906" s="49" t="s">
        <v>6539</v>
      </c>
      <c r="F2906" s="327" t="s">
        <v>10364</v>
      </c>
      <c r="G2906" s="1073">
        <v>45466.30972222222</v>
      </c>
      <c r="H2906" s="30"/>
    </row>
    <row r="2907" spans="1:8" x14ac:dyDescent="0.25">
      <c r="A2907" s="30" t="s">
        <v>9576</v>
      </c>
      <c r="B2907" s="30" t="s">
        <v>923</v>
      </c>
      <c r="C2907" s="31" t="s">
        <v>9577</v>
      </c>
      <c r="D2907" s="31">
        <v>8531</v>
      </c>
      <c r="E2907" s="49" t="s">
        <v>6556</v>
      </c>
      <c r="F2907" s="327" t="s">
        <v>10365</v>
      </c>
      <c r="G2907" s="1073">
        <v>45466.30972222222</v>
      </c>
      <c r="H2907" s="30"/>
    </row>
    <row r="2908" spans="1:8" x14ac:dyDescent="0.25">
      <c r="A2908" s="30" t="s">
        <v>9576</v>
      </c>
      <c r="B2908" s="30" t="s">
        <v>923</v>
      </c>
      <c r="C2908" s="31" t="s">
        <v>9577</v>
      </c>
      <c r="D2908" s="31">
        <v>8531</v>
      </c>
      <c r="E2908" s="49" t="s">
        <v>6573</v>
      </c>
      <c r="F2908" s="327" t="s">
        <v>10366</v>
      </c>
      <c r="G2908" s="1073">
        <v>45466.30972222222</v>
      </c>
      <c r="H2908" s="30"/>
    </row>
    <row r="2909" spans="1:8" x14ac:dyDescent="0.25">
      <c r="A2909" s="30" t="s">
        <v>9576</v>
      </c>
      <c r="B2909" s="30" t="s">
        <v>923</v>
      </c>
      <c r="C2909" s="31" t="s">
        <v>9577</v>
      </c>
      <c r="D2909" s="31">
        <v>8531</v>
      </c>
      <c r="E2909" s="49" t="s">
        <v>6590</v>
      </c>
      <c r="F2909" s="327" t="s">
        <v>10367</v>
      </c>
      <c r="G2909" s="1073">
        <v>45466.30972222222</v>
      </c>
      <c r="H2909" s="30"/>
    </row>
    <row r="2910" spans="1:8" x14ac:dyDescent="0.25">
      <c r="A2910" s="30" t="s">
        <v>9576</v>
      </c>
      <c r="B2910" s="30" t="s">
        <v>923</v>
      </c>
      <c r="C2910" s="31" t="s">
        <v>9577</v>
      </c>
      <c r="D2910" s="31">
        <v>8531</v>
      </c>
      <c r="E2910" s="49" t="s">
        <v>6607</v>
      </c>
      <c r="F2910" s="327" t="s">
        <v>10368</v>
      </c>
      <c r="G2910" s="1073">
        <v>45466.30972222222</v>
      </c>
      <c r="H2910" s="30"/>
    </row>
    <row r="2911" spans="1:8" x14ac:dyDescent="0.25">
      <c r="A2911" s="30" t="s">
        <v>9576</v>
      </c>
      <c r="B2911" s="30" t="s">
        <v>923</v>
      </c>
      <c r="C2911" s="31" t="s">
        <v>9577</v>
      </c>
      <c r="D2911" s="31">
        <v>8531</v>
      </c>
      <c r="E2911" s="49" t="s">
        <v>6624</v>
      </c>
      <c r="F2911" s="327" t="s">
        <v>10369</v>
      </c>
      <c r="G2911" s="1073">
        <v>45466.30972222222</v>
      </c>
      <c r="H2911" s="30"/>
    </row>
    <row r="2912" spans="1:8" x14ac:dyDescent="0.25">
      <c r="A2912" s="30" t="s">
        <v>9576</v>
      </c>
      <c r="B2912" s="30" t="s">
        <v>923</v>
      </c>
      <c r="C2912" s="31" t="s">
        <v>9577</v>
      </c>
      <c r="D2912" s="31">
        <v>8531</v>
      </c>
      <c r="E2912" s="49" t="s">
        <v>1441</v>
      </c>
      <c r="F2912" s="327" t="s">
        <v>10370</v>
      </c>
      <c r="G2912" s="1073">
        <v>45466.30972222222</v>
      </c>
      <c r="H2912" s="30"/>
    </row>
    <row r="2913" spans="1:8" x14ac:dyDescent="0.25">
      <c r="A2913" s="30" t="s">
        <v>9576</v>
      </c>
      <c r="B2913" s="30" t="s">
        <v>923</v>
      </c>
      <c r="C2913" s="31" t="s">
        <v>9577</v>
      </c>
      <c r="D2913" s="31">
        <v>8531</v>
      </c>
      <c r="E2913" s="49" t="s">
        <v>6641</v>
      </c>
      <c r="F2913" s="327" t="s">
        <v>10371</v>
      </c>
      <c r="G2913" s="1073">
        <v>45466.30972222222</v>
      </c>
      <c r="H2913" s="30"/>
    </row>
    <row r="2914" spans="1:8" x14ac:dyDescent="0.25">
      <c r="A2914" s="30" t="s">
        <v>9576</v>
      </c>
      <c r="B2914" s="30" t="s">
        <v>923</v>
      </c>
      <c r="C2914" s="31" t="s">
        <v>9577</v>
      </c>
      <c r="D2914" s="31">
        <v>8531</v>
      </c>
      <c r="E2914" s="49" t="s">
        <v>6658</v>
      </c>
      <c r="F2914" s="327" t="s">
        <v>10372</v>
      </c>
      <c r="G2914" s="1073">
        <v>45466.30972222222</v>
      </c>
      <c r="H2914" s="30"/>
    </row>
    <row r="2915" spans="1:8" x14ac:dyDescent="0.25">
      <c r="A2915" s="30" t="s">
        <v>9576</v>
      </c>
      <c r="B2915" s="30" t="s">
        <v>923</v>
      </c>
      <c r="C2915" s="31" t="s">
        <v>9577</v>
      </c>
      <c r="D2915" s="31">
        <v>8531</v>
      </c>
      <c r="E2915" s="49" t="s">
        <v>6675</v>
      </c>
      <c r="F2915" s="327" t="s">
        <v>10373</v>
      </c>
      <c r="G2915" s="1073">
        <v>45466.30972222222</v>
      </c>
      <c r="H2915" s="30"/>
    </row>
    <row r="2916" spans="1:8" x14ac:dyDescent="0.25">
      <c r="A2916" s="30" t="s">
        <v>9576</v>
      </c>
      <c r="B2916" s="30" t="s">
        <v>923</v>
      </c>
      <c r="C2916" s="31" t="s">
        <v>9577</v>
      </c>
      <c r="D2916" s="31">
        <v>8531</v>
      </c>
      <c r="E2916" s="49" t="s">
        <v>6692</v>
      </c>
      <c r="F2916" s="327" t="s">
        <v>10374</v>
      </c>
      <c r="G2916" s="1073">
        <v>45466.30972222222</v>
      </c>
      <c r="H2916" s="30"/>
    </row>
    <row r="2917" spans="1:8" x14ac:dyDescent="0.25">
      <c r="A2917" s="30" t="s">
        <v>9576</v>
      </c>
      <c r="B2917" s="30" t="s">
        <v>923</v>
      </c>
      <c r="C2917" s="31" t="s">
        <v>9577</v>
      </c>
      <c r="D2917" s="31">
        <v>8531</v>
      </c>
      <c r="E2917" s="49" t="s">
        <v>6709</v>
      </c>
      <c r="F2917" s="327" t="s">
        <v>10375</v>
      </c>
      <c r="G2917" s="1073">
        <v>45466.30972222222</v>
      </c>
      <c r="H2917" s="30"/>
    </row>
    <row r="2918" spans="1:8" x14ac:dyDescent="0.25">
      <c r="A2918" s="30" t="s">
        <v>9576</v>
      </c>
      <c r="B2918" s="30" t="s">
        <v>923</v>
      </c>
      <c r="C2918" s="31" t="s">
        <v>9577</v>
      </c>
      <c r="D2918" s="31">
        <v>8531</v>
      </c>
      <c r="E2918" s="49" t="s">
        <v>6726</v>
      </c>
      <c r="F2918" s="327" t="s">
        <v>10376</v>
      </c>
      <c r="G2918" s="1073">
        <v>45466.30972222222</v>
      </c>
      <c r="H2918" s="30"/>
    </row>
    <row r="2919" spans="1:8" x14ac:dyDescent="0.25">
      <c r="A2919" s="30" t="s">
        <v>9576</v>
      </c>
      <c r="B2919" s="30" t="s">
        <v>923</v>
      </c>
      <c r="C2919" s="31" t="s">
        <v>9577</v>
      </c>
      <c r="D2919" s="31">
        <v>8531</v>
      </c>
      <c r="E2919" s="49" t="s">
        <v>6743</v>
      </c>
      <c r="F2919" s="327" t="s">
        <v>10377</v>
      </c>
      <c r="G2919" s="1073">
        <v>45466.30972222222</v>
      </c>
      <c r="H2919" s="30"/>
    </row>
    <row r="2920" spans="1:8" x14ac:dyDescent="0.25">
      <c r="A2920" s="30" t="s">
        <v>9576</v>
      </c>
      <c r="B2920" s="30" t="s">
        <v>923</v>
      </c>
      <c r="C2920" s="31" t="s">
        <v>9577</v>
      </c>
      <c r="D2920" s="31">
        <v>8531</v>
      </c>
      <c r="E2920" s="49" t="s">
        <v>6760</v>
      </c>
      <c r="F2920" s="327" t="s">
        <v>10378</v>
      </c>
      <c r="G2920" s="1073">
        <v>45466.30972222222</v>
      </c>
      <c r="H2920" s="30"/>
    </row>
    <row r="2921" spans="1:8" x14ac:dyDescent="0.25">
      <c r="A2921" s="30" t="s">
        <v>9576</v>
      </c>
      <c r="B2921" s="30" t="s">
        <v>923</v>
      </c>
      <c r="C2921" s="31" t="s">
        <v>9577</v>
      </c>
      <c r="D2921" s="31">
        <v>8531</v>
      </c>
      <c r="E2921" s="49" t="s">
        <v>6777</v>
      </c>
      <c r="F2921" s="327" t="s">
        <v>10379</v>
      </c>
      <c r="G2921" s="1073">
        <v>45466.30972222222</v>
      </c>
      <c r="H2921" s="30"/>
    </row>
    <row r="2922" spans="1:8" x14ac:dyDescent="0.25">
      <c r="A2922" s="30" t="s">
        <v>9576</v>
      </c>
      <c r="B2922" s="30" t="s">
        <v>923</v>
      </c>
      <c r="C2922" s="31" t="s">
        <v>9577</v>
      </c>
      <c r="D2922" s="31">
        <v>8531</v>
      </c>
      <c r="E2922" s="49" t="s">
        <v>6794</v>
      </c>
      <c r="F2922" s="327" t="s">
        <v>10380</v>
      </c>
      <c r="G2922" s="1073">
        <v>45466.30972222222</v>
      </c>
      <c r="H2922" s="30"/>
    </row>
    <row r="2923" spans="1:8" x14ac:dyDescent="0.25">
      <c r="A2923" s="30" t="s">
        <v>9576</v>
      </c>
      <c r="B2923" s="30" t="s">
        <v>923</v>
      </c>
      <c r="C2923" s="31" t="s">
        <v>9577</v>
      </c>
      <c r="D2923" s="31">
        <v>8531</v>
      </c>
      <c r="E2923" s="49" t="s">
        <v>1458</v>
      </c>
      <c r="F2923" s="327" t="s">
        <v>10381</v>
      </c>
      <c r="G2923" s="1073">
        <v>45466.30972222222</v>
      </c>
      <c r="H2923" s="30"/>
    </row>
    <row r="2924" spans="1:8" x14ac:dyDescent="0.25">
      <c r="A2924" s="30" t="s">
        <v>9576</v>
      </c>
      <c r="B2924" s="30" t="s">
        <v>923</v>
      </c>
      <c r="C2924" s="31" t="s">
        <v>9577</v>
      </c>
      <c r="D2924" s="31">
        <v>8531</v>
      </c>
      <c r="E2924" s="49" t="s">
        <v>6811</v>
      </c>
      <c r="F2924" s="327" t="s">
        <v>10382</v>
      </c>
      <c r="G2924" s="1073">
        <v>45466.30972222222</v>
      </c>
      <c r="H2924" s="30"/>
    </row>
    <row r="2925" spans="1:8" x14ac:dyDescent="0.25">
      <c r="A2925" s="30" t="s">
        <v>9576</v>
      </c>
      <c r="B2925" s="30" t="s">
        <v>923</v>
      </c>
      <c r="C2925" s="31" t="s">
        <v>9577</v>
      </c>
      <c r="D2925" s="31">
        <v>8531</v>
      </c>
      <c r="E2925" s="49" t="s">
        <v>6828</v>
      </c>
      <c r="F2925" s="327" t="s">
        <v>10383</v>
      </c>
      <c r="G2925" s="1073">
        <v>45466.30972222222</v>
      </c>
      <c r="H2925" s="30"/>
    </row>
    <row r="2926" spans="1:8" x14ac:dyDescent="0.25">
      <c r="A2926" s="30" t="s">
        <v>9576</v>
      </c>
      <c r="B2926" s="30" t="s">
        <v>923</v>
      </c>
      <c r="C2926" s="31" t="s">
        <v>9577</v>
      </c>
      <c r="D2926" s="31">
        <v>8531</v>
      </c>
      <c r="E2926" s="49" t="s">
        <v>6845</v>
      </c>
      <c r="F2926" s="327" t="s">
        <v>10384</v>
      </c>
      <c r="G2926" s="1073">
        <v>45466.30972222222</v>
      </c>
      <c r="H2926" s="30"/>
    </row>
    <row r="2927" spans="1:8" x14ac:dyDescent="0.25">
      <c r="A2927" s="30" t="s">
        <v>9576</v>
      </c>
      <c r="B2927" s="30" t="s">
        <v>923</v>
      </c>
      <c r="C2927" s="31" t="s">
        <v>9577</v>
      </c>
      <c r="D2927" s="31">
        <v>8531</v>
      </c>
      <c r="E2927" s="49" t="s">
        <v>6862</v>
      </c>
      <c r="F2927" s="327" t="s">
        <v>10385</v>
      </c>
      <c r="G2927" s="1073">
        <v>45466.30972222222</v>
      </c>
      <c r="H2927" s="30"/>
    </row>
    <row r="2928" spans="1:8" x14ac:dyDescent="0.25">
      <c r="A2928" s="30" t="s">
        <v>9576</v>
      </c>
      <c r="B2928" s="30" t="s">
        <v>923</v>
      </c>
      <c r="C2928" s="31" t="s">
        <v>9577</v>
      </c>
      <c r="D2928" s="31">
        <v>8531</v>
      </c>
      <c r="E2928" s="49" t="s">
        <v>6879</v>
      </c>
      <c r="F2928" s="327" t="s">
        <v>10386</v>
      </c>
      <c r="G2928" s="1073">
        <v>45466.30972222222</v>
      </c>
      <c r="H2928" s="30"/>
    </row>
    <row r="2929" spans="1:8" x14ac:dyDescent="0.25">
      <c r="A2929" s="30" t="s">
        <v>9576</v>
      </c>
      <c r="B2929" s="30" t="s">
        <v>923</v>
      </c>
      <c r="C2929" s="31" t="s">
        <v>9577</v>
      </c>
      <c r="D2929" s="31">
        <v>8531</v>
      </c>
      <c r="E2929" s="49" t="s">
        <v>6896</v>
      </c>
      <c r="F2929" s="327" t="s">
        <v>10387</v>
      </c>
      <c r="G2929" s="1073">
        <v>45466.30972222222</v>
      </c>
      <c r="H2929" s="30"/>
    </row>
    <row r="2930" spans="1:8" x14ac:dyDescent="0.25">
      <c r="A2930" s="30" t="s">
        <v>9576</v>
      </c>
      <c r="B2930" s="30" t="s">
        <v>923</v>
      </c>
      <c r="C2930" s="31" t="s">
        <v>9577</v>
      </c>
      <c r="D2930" s="31">
        <v>8531</v>
      </c>
      <c r="E2930" s="49" t="s">
        <v>6913</v>
      </c>
      <c r="F2930" s="327" t="s">
        <v>10388</v>
      </c>
      <c r="G2930" s="1073">
        <v>45466.30972222222</v>
      </c>
      <c r="H2930" s="30"/>
    </row>
    <row r="2931" spans="1:8" x14ac:dyDescent="0.25">
      <c r="A2931" s="30" t="s">
        <v>9576</v>
      </c>
      <c r="B2931" s="30" t="s">
        <v>923</v>
      </c>
      <c r="C2931" s="31" t="s">
        <v>9577</v>
      </c>
      <c r="D2931" s="31">
        <v>8531</v>
      </c>
      <c r="E2931" s="49" t="s">
        <v>6930</v>
      </c>
      <c r="F2931" s="327" t="s">
        <v>10389</v>
      </c>
      <c r="G2931" s="1073">
        <v>45466.30972222222</v>
      </c>
      <c r="H2931" s="30"/>
    </row>
    <row r="2932" spans="1:8" x14ac:dyDescent="0.25">
      <c r="A2932" s="30" t="s">
        <v>9576</v>
      </c>
      <c r="B2932" s="30" t="s">
        <v>923</v>
      </c>
      <c r="C2932" s="31" t="s">
        <v>9577</v>
      </c>
      <c r="D2932" s="31">
        <v>8531</v>
      </c>
      <c r="E2932" s="49" t="s">
        <v>6947</v>
      </c>
      <c r="F2932" s="327" t="s">
        <v>10390</v>
      </c>
      <c r="G2932" s="1073">
        <v>45466.30972222222</v>
      </c>
      <c r="H2932" s="30"/>
    </row>
    <row r="2933" spans="1:8" x14ac:dyDescent="0.25">
      <c r="A2933" s="30" t="s">
        <v>9576</v>
      </c>
      <c r="B2933" s="30" t="s">
        <v>923</v>
      </c>
      <c r="C2933" s="31" t="s">
        <v>9577</v>
      </c>
      <c r="D2933" s="31">
        <v>8531</v>
      </c>
      <c r="E2933" s="49" t="s">
        <v>6964</v>
      </c>
      <c r="F2933" s="327" t="s">
        <v>10391</v>
      </c>
      <c r="G2933" s="1073">
        <v>45466.30972222222</v>
      </c>
      <c r="H2933" s="30"/>
    </row>
    <row r="2934" spans="1:8" x14ac:dyDescent="0.25">
      <c r="A2934" s="30" t="s">
        <v>9576</v>
      </c>
      <c r="B2934" s="30" t="s">
        <v>923</v>
      </c>
      <c r="C2934" s="31" t="s">
        <v>9577</v>
      </c>
      <c r="D2934" s="31">
        <v>8531</v>
      </c>
      <c r="E2934" s="49" t="s">
        <v>1475</v>
      </c>
      <c r="F2934" s="327" t="s">
        <v>10392</v>
      </c>
      <c r="G2934" s="1073">
        <v>45466.30972222222</v>
      </c>
      <c r="H2934" s="30"/>
    </row>
    <row r="2935" spans="1:8" x14ac:dyDescent="0.25">
      <c r="A2935" s="30" t="s">
        <v>9576</v>
      </c>
      <c r="B2935" s="30" t="s">
        <v>923</v>
      </c>
      <c r="C2935" s="31" t="s">
        <v>9577</v>
      </c>
      <c r="D2935" s="31">
        <v>8531</v>
      </c>
      <c r="E2935" s="49" t="s">
        <v>6981</v>
      </c>
      <c r="F2935" s="327" t="s">
        <v>10393</v>
      </c>
      <c r="G2935" s="1073">
        <v>45466.30972222222</v>
      </c>
      <c r="H2935" s="30"/>
    </row>
    <row r="2936" spans="1:8" x14ac:dyDescent="0.25">
      <c r="A2936" s="30" t="s">
        <v>9576</v>
      </c>
      <c r="B2936" s="30" t="s">
        <v>923</v>
      </c>
      <c r="C2936" s="31" t="s">
        <v>9577</v>
      </c>
      <c r="D2936" s="31">
        <v>8531</v>
      </c>
      <c r="E2936" s="49" t="s">
        <v>6998</v>
      </c>
      <c r="F2936" s="327" t="s">
        <v>10394</v>
      </c>
      <c r="G2936" s="1073">
        <v>45466.30972222222</v>
      </c>
      <c r="H2936" s="30"/>
    </row>
    <row r="2937" spans="1:8" x14ac:dyDescent="0.25">
      <c r="A2937" s="30" t="s">
        <v>9576</v>
      </c>
      <c r="B2937" s="30" t="s">
        <v>923</v>
      </c>
      <c r="C2937" s="31" t="s">
        <v>9577</v>
      </c>
      <c r="D2937" s="31">
        <v>8531</v>
      </c>
      <c r="E2937" s="49" t="s">
        <v>7015</v>
      </c>
      <c r="F2937" s="327" t="s">
        <v>10395</v>
      </c>
      <c r="G2937" s="1073">
        <v>45466.30972222222</v>
      </c>
      <c r="H2937" s="30"/>
    </row>
    <row r="2938" spans="1:8" x14ac:dyDescent="0.25">
      <c r="A2938" s="30" t="s">
        <v>9576</v>
      </c>
      <c r="B2938" s="30" t="s">
        <v>923</v>
      </c>
      <c r="C2938" s="31" t="s">
        <v>9577</v>
      </c>
      <c r="D2938" s="31">
        <v>8531</v>
      </c>
      <c r="E2938" s="49" t="s">
        <v>7032</v>
      </c>
      <c r="F2938" s="327" t="s">
        <v>10396</v>
      </c>
      <c r="G2938" s="1073">
        <v>45466.30972222222</v>
      </c>
      <c r="H2938" s="30"/>
    </row>
    <row r="2939" spans="1:8" x14ac:dyDescent="0.25">
      <c r="A2939" s="30" t="s">
        <v>9576</v>
      </c>
      <c r="B2939" s="30" t="s">
        <v>923</v>
      </c>
      <c r="C2939" s="31" t="s">
        <v>9577</v>
      </c>
      <c r="D2939" s="31">
        <v>8531</v>
      </c>
      <c r="E2939" s="49" t="s">
        <v>7049</v>
      </c>
      <c r="F2939" s="327" t="s">
        <v>10397</v>
      </c>
      <c r="G2939" s="1073">
        <v>45466.30972222222</v>
      </c>
      <c r="H2939" s="30"/>
    </row>
    <row r="2940" spans="1:8" x14ac:dyDescent="0.25">
      <c r="A2940" s="30" t="s">
        <v>9576</v>
      </c>
      <c r="B2940" s="30" t="s">
        <v>923</v>
      </c>
      <c r="C2940" s="31" t="s">
        <v>9577</v>
      </c>
      <c r="D2940" s="31">
        <v>8531</v>
      </c>
      <c r="E2940" s="49" t="s">
        <v>7066</v>
      </c>
      <c r="F2940" s="327" t="s">
        <v>10398</v>
      </c>
      <c r="G2940" s="1073">
        <v>45466.30972222222</v>
      </c>
      <c r="H2940" s="30"/>
    </row>
    <row r="2941" spans="1:8" x14ac:dyDescent="0.25">
      <c r="A2941" s="30" t="s">
        <v>9576</v>
      </c>
      <c r="B2941" s="30" t="s">
        <v>923</v>
      </c>
      <c r="C2941" s="31" t="s">
        <v>9577</v>
      </c>
      <c r="D2941" s="31">
        <v>8531</v>
      </c>
      <c r="E2941" s="49" t="s">
        <v>7083</v>
      </c>
      <c r="F2941" s="327" t="s">
        <v>10399</v>
      </c>
      <c r="G2941" s="1073">
        <v>45466.30972222222</v>
      </c>
      <c r="H2941" s="30"/>
    </row>
    <row r="2942" spans="1:8" x14ac:dyDescent="0.25">
      <c r="A2942" s="30" t="s">
        <v>9576</v>
      </c>
      <c r="B2942" s="30" t="s">
        <v>923</v>
      </c>
      <c r="C2942" s="31" t="s">
        <v>9577</v>
      </c>
      <c r="D2942" s="31">
        <v>8531</v>
      </c>
      <c r="E2942" s="49" t="s">
        <v>7100</v>
      </c>
      <c r="F2942" s="327" t="s">
        <v>10400</v>
      </c>
      <c r="G2942" s="1073">
        <v>45466.30972222222</v>
      </c>
      <c r="H2942" s="30"/>
    </row>
    <row r="2943" spans="1:8" x14ac:dyDescent="0.25">
      <c r="A2943" s="30" t="s">
        <v>9576</v>
      </c>
      <c r="B2943" s="30" t="s">
        <v>923</v>
      </c>
      <c r="C2943" s="31" t="s">
        <v>9577</v>
      </c>
      <c r="D2943" s="31">
        <v>8531</v>
      </c>
      <c r="E2943" s="49" t="s">
        <v>7117</v>
      </c>
      <c r="F2943" s="327" t="s">
        <v>10401</v>
      </c>
      <c r="G2943" s="1073">
        <v>45466.30972222222</v>
      </c>
      <c r="H2943" s="30"/>
    </row>
    <row r="2944" spans="1:8" x14ac:dyDescent="0.25">
      <c r="A2944" s="30" t="s">
        <v>9576</v>
      </c>
      <c r="B2944" s="30" t="s">
        <v>923</v>
      </c>
      <c r="C2944" s="31" t="s">
        <v>9577</v>
      </c>
      <c r="D2944" s="31">
        <v>8531</v>
      </c>
      <c r="E2944" s="49" t="s">
        <v>7134</v>
      </c>
      <c r="F2944" s="327" t="s">
        <v>10402</v>
      </c>
      <c r="G2944" s="1073">
        <v>45466.30972222222</v>
      </c>
      <c r="H2944" s="30"/>
    </row>
    <row r="2945" spans="1:8" x14ac:dyDescent="0.25">
      <c r="A2945" s="30" t="s">
        <v>9576</v>
      </c>
      <c r="B2945" s="30" t="s">
        <v>923</v>
      </c>
      <c r="C2945" s="31" t="s">
        <v>9577</v>
      </c>
      <c r="D2945" s="31">
        <v>8531</v>
      </c>
      <c r="E2945" s="49" t="s">
        <v>1492</v>
      </c>
      <c r="F2945" s="327" t="s">
        <v>10403</v>
      </c>
      <c r="G2945" s="1073">
        <v>45466.30972222222</v>
      </c>
      <c r="H2945" s="30"/>
    </row>
    <row r="2946" spans="1:8" x14ac:dyDescent="0.25">
      <c r="A2946" s="30" t="s">
        <v>9576</v>
      </c>
      <c r="B2946" s="30" t="s">
        <v>923</v>
      </c>
      <c r="C2946" s="31" t="s">
        <v>9577</v>
      </c>
      <c r="D2946" s="31">
        <v>8531</v>
      </c>
      <c r="E2946" s="49" t="s">
        <v>7151</v>
      </c>
      <c r="F2946" s="327" t="s">
        <v>10404</v>
      </c>
      <c r="G2946" s="1073">
        <v>45466.30972222222</v>
      </c>
      <c r="H2946" s="30"/>
    </row>
    <row r="2947" spans="1:8" x14ac:dyDescent="0.25">
      <c r="A2947" s="30" t="s">
        <v>9576</v>
      </c>
      <c r="B2947" s="30" t="s">
        <v>923</v>
      </c>
      <c r="C2947" s="31" t="s">
        <v>9577</v>
      </c>
      <c r="D2947" s="31">
        <v>8531</v>
      </c>
      <c r="E2947" s="49" t="s">
        <v>7168</v>
      </c>
      <c r="F2947" s="327" t="s">
        <v>10405</v>
      </c>
      <c r="G2947" s="1073">
        <v>45466.30972222222</v>
      </c>
      <c r="H2947" s="30"/>
    </row>
    <row r="2948" spans="1:8" x14ac:dyDescent="0.25">
      <c r="A2948" s="30" t="s">
        <v>9576</v>
      </c>
      <c r="B2948" s="30" t="s">
        <v>923</v>
      </c>
      <c r="C2948" s="31" t="s">
        <v>9577</v>
      </c>
      <c r="D2948" s="31">
        <v>8531</v>
      </c>
      <c r="E2948" s="49" t="s">
        <v>7185</v>
      </c>
      <c r="F2948" s="327" t="s">
        <v>10406</v>
      </c>
      <c r="G2948" s="1073">
        <v>45466.30972222222</v>
      </c>
      <c r="H2948" s="30"/>
    </row>
    <row r="2949" spans="1:8" x14ac:dyDescent="0.25">
      <c r="A2949" s="30" t="s">
        <v>9576</v>
      </c>
      <c r="B2949" s="30" t="s">
        <v>923</v>
      </c>
      <c r="C2949" s="31" t="s">
        <v>9577</v>
      </c>
      <c r="D2949" s="31">
        <v>8531</v>
      </c>
      <c r="E2949" s="49" t="s">
        <v>7202</v>
      </c>
      <c r="F2949" s="327" t="s">
        <v>10407</v>
      </c>
      <c r="G2949" s="1073">
        <v>45466.30972222222</v>
      </c>
      <c r="H2949" s="30"/>
    </row>
    <row r="2950" spans="1:8" x14ac:dyDescent="0.25">
      <c r="A2950" s="30" t="s">
        <v>9576</v>
      </c>
      <c r="B2950" s="30" t="s">
        <v>923</v>
      </c>
      <c r="C2950" s="31" t="s">
        <v>9577</v>
      </c>
      <c r="D2950" s="31">
        <v>8531</v>
      </c>
      <c r="E2950" s="49" t="s">
        <v>7219</v>
      </c>
      <c r="F2950" s="327" t="s">
        <v>10408</v>
      </c>
      <c r="G2950" s="1073">
        <v>45466.30972222222</v>
      </c>
      <c r="H2950" s="30"/>
    </row>
    <row r="2951" spans="1:8" x14ac:dyDescent="0.25">
      <c r="A2951" s="30" t="s">
        <v>9576</v>
      </c>
      <c r="B2951" s="30" t="s">
        <v>923</v>
      </c>
      <c r="C2951" s="31" t="s">
        <v>9577</v>
      </c>
      <c r="D2951" s="31">
        <v>8531</v>
      </c>
      <c r="E2951" s="49" t="s">
        <v>7236</v>
      </c>
      <c r="F2951" s="327" t="s">
        <v>10409</v>
      </c>
      <c r="G2951" s="1073">
        <v>45466.30972222222</v>
      </c>
      <c r="H2951" s="30"/>
    </row>
    <row r="2952" spans="1:8" x14ac:dyDescent="0.25">
      <c r="A2952" s="30" t="s">
        <v>9576</v>
      </c>
      <c r="B2952" s="30" t="s">
        <v>923</v>
      </c>
      <c r="C2952" s="31" t="s">
        <v>9577</v>
      </c>
      <c r="D2952" s="31">
        <v>8531</v>
      </c>
      <c r="E2952" s="49" t="s">
        <v>7253</v>
      </c>
      <c r="F2952" s="327" t="s">
        <v>10410</v>
      </c>
      <c r="G2952" s="1073">
        <v>45466.30972222222</v>
      </c>
      <c r="H2952" s="30"/>
    </row>
    <row r="2953" spans="1:8" x14ac:dyDescent="0.25">
      <c r="A2953" s="30" t="s">
        <v>9576</v>
      </c>
      <c r="B2953" s="30" t="s">
        <v>923</v>
      </c>
      <c r="C2953" s="31" t="s">
        <v>9577</v>
      </c>
      <c r="D2953" s="31">
        <v>8531</v>
      </c>
      <c r="E2953" s="49" t="s">
        <v>7270</v>
      </c>
      <c r="F2953" s="327" t="s">
        <v>10411</v>
      </c>
      <c r="G2953" s="1073">
        <v>45466.30972222222</v>
      </c>
      <c r="H2953" s="30"/>
    </row>
    <row r="2954" spans="1:8" x14ac:dyDescent="0.25">
      <c r="A2954" s="30" t="s">
        <v>9576</v>
      </c>
      <c r="B2954" s="30" t="s">
        <v>923</v>
      </c>
      <c r="C2954" s="31" t="s">
        <v>9577</v>
      </c>
      <c r="D2954" s="31">
        <v>8531</v>
      </c>
      <c r="E2954" s="49" t="s">
        <v>7287</v>
      </c>
      <c r="F2954" s="327" t="s">
        <v>10412</v>
      </c>
      <c r="G2954" s="1073">
        <v>45466.30972222222</v>
      </c>
      <c r="H2954" s="30"/>
    </row>
    <row r="2955" spans="1:8" x14ac:dyDescent="0.25">
      <c r="A2955" s="30" t="s">
        <v>9576</v>
      </c>
      <c r="B2955" s="30" t="s">
        <v>923</v>
      </c>
      <c r="C2955" s="31" t="s">
        <v>9577</v>
      </c>
      <c r="D2955" s="31">
        <v>8531</v>
      </c>
      <c r="E2955" s="49" t="s">
        <v>7304</v>
      </c>
      <c r="F2955" s="327" t="s">
        <v>10413</v>
      </c>
      <c r="G2955" s="1073">
        <v>45466.30972222222</v>
      </c>
      <c r="H2955" s="30"/>
    </row>
    <row r="2956" spans="1:8" x14ac:dyDescent="0.25">
      <c r="A2956" s="30" t="s">
        <v>9576</v>
      </c>
      <c r="B2956" s="30" t="s">
        <v>923</v>
      </c>
      <c r="C2956" s="31" t="s">
        <v>9577</v>
      </c>
      <c r="D2956" s="31">
        <v>8531</v>
      </c>
      <c r="E2956" s="49" t="s">
        <v>1509</v>
      </c>
      <c r="F2956" s="327" t="s">
        <v>10414</v>
      </c>
      <c r="G2956" s="1073">
        <v>45466.30972222222</v>
      </c>
      <c r="H2956" s="30"/>
    </row>
    <row r="2957" spans="1:8" x14ac:dyDescent="0.25">
      <c r="A2957" s="30" t="s">
        <v>9576</v>
      </c>
      <c r="B2957" s="30" t="s">
        <v>923</v>
      </c>
      <c r="C2957" s="31" t="s">
        <v>9577</v>
      </c>
      <c r="D2957" s="31">
        <v>8531</v>
      </c>
      <c r="E2957" s="49" t="s">
        <v>7321</v>
      </c>
      <c r="F2957" s="327" t="s">
        <v>10415</v>
      </c>
      <c r="G2957" s="1073">
        <v>45466.30972222222</v>
      </c>
      <c r="H2957" s="30"/>
    </row>
    <row r="2958" spans="1:8" x14ac:dyDescent="0.25">
      <c r="A2958" s="30" t="s">
        <v>9576</v>
      </c>
      <c r="B2958" s="30" t="s">
        <v>923</v>
      </c>
      <c r="C2958" s="31" t="s">
        <v>9577</v>
      </c>
      <c r="D2958" s="31">
        <v>8531</v>
      </c>
      <c r="E2958" s="49" t="s">
        <v>7338</v>
      </c>
      <c r="F2958" s="327" t="s">
        <v>10416</v>
      </c>
      <c r="G2958" s="1073">
        <v>45466.30972222222</v>
      </c>
      <c r="H2958" s="30"/>
    </row>
    <row r="2959" spans="1:8" x14ac:dyDescent="0.25">
      <c r="A2959" s="30" t="s">
        <v>9576</v>
      </c>
      <c r="B2959" s="30" t="s">
        <v>923</v>
      </c>
      <c r="C2959" s="31" t="s">
        <v>9577</v>
      </c>
      <c r="D2959" s="31">
        <v>8531</v>
      </c>
      <c r="E2959" s="49" t="s">
        <v>7355</v>
      </c>
      <c r="F2959" s="327" t="s">
        <v>10417</v>
      </c>
      <c r="G2959" s="1073">
        <v>45466.30972222222</v>
      </c>
      <c r="H2959" s="30"/>
    </row>
    <row r="2960" spans="1:8" x14ac:dyDescent="0.25">
      <c r="A2960" s="30" t="s">
        <v>9576</v>
      </c>
      <c r="B2960" s="30" t="s">
        <v>923</v>
      </c>
      <c r="C2960" s="31" t="s">
        <v>9577</v>
      </c>
      <c r="D2960" s="31">
        <v>8531</v>
      </c>
      <c r="E2960" s="49" t="s">
        <v>7372</v>
      </c>
      <c r="F2960" s="327" t="s">
        <v>10418</v>
      </c>
      <c r="G2960" s="1073">
        <v>45466.30972222222</v>
      </c>
      <c r="H2960" s="30"/>
    </row>
    <row r="2961" spans="1:8" x14ac:dyDescent="0.25">
      <c r="A2961" s="30" t="s">
        <v>9576</v>
      </c>
      <c r="B2961" s="30" t="s">
        <v>923</v>
      </c>
      <c r="C2961" s="31" t="s">
        <v>9577</v>
      </c>
      <c r="D2961" s="31">
        <v>8531</v>
      </c>
      <c r="E2961" s="49" t="s">
        <v>7389</v>
      </c>
      <c r="F2961" s="327" t="s">
        <v>10419</v>
      </c>
      <c r="G2961" s="1073">
        <v>45466.30972222222</v>
      </c>
      <c r="H2961" s="30"/>
    </row>
    <row r="2962" spans="1:8" x14ac:dyDescent="0.25">
      <c r="A2962" s="30" t="s">
        <v>9576</v>
      </c>
      <c r="B2962" s="30" t="s">
        <v>923</v>
      </c>
      <c r="C2962" s="31" t="s">
        <v>9577</v>
      </c>
      <c r="D2962" s="31">
        <v>8531</v>
      </c>
      <c r="E2962" s="49" t="s">
        <v>7406</v>
      </c>
      <c r="F2962" s="327" t="s">
        <v>10420</v>
      </c>
      <c r="G2962" s="1073">
        <v>45466.30972222222</v>
      </c>
      <c r="H2962" s="30"/>
    </row>
    <row r="2963" spans="1:8" x14ac:dyDescent="0.25">
      <c r="A2963" s="30" t="s">
        <v>9576</v>
      </c>
      <c r="B2963" s="30" t="s">
        <v>923</v>
      </c>
      <c r="C2963" s="31" t="s">
        <v>9577</v>
      </c>
      <c r="D2963" s="31">
        <v>8531</v>
      </c>
      <c r="E2963" s="49" t="s">
        <v>7423</v>
      </c>
      <c r="F2963" s="327" t="s">
        <v>10421</v>
      </c>
      <c r="G2963" s="1073">
        <v>45466.30972222222</v>
      </c>
      <c r="H2963" s="30"/>
    </row>
    <row r="2964" spans="1:8" x14ac:dyDescent="0.25">
      <c r="A2964" s="30" t="s">
        <v>9576</v>
      </c>
      <c r="B2964" s="30" t="s">
        <v>923</v>
      </c>
      <c r="C2964" s="31" t="s">
        <v>9577</v>
      </c>
      <c r="D2964" s="31">
        <v>8531</v>
      </c>
      <c r="E2964" s="49" t="s">
        <v>7440</v>
      </c>
      <c r="F2964" s="327" t="s">
        <v>10422</v>
      </c>
      <c r="G2964" s="1073">
        <v>45466.30972222222</v>
      </c>
      <c r="H2964" s="30"/>
    </row>
    <row r="2965" spans="1:8" x14ac:dyDescent="0.25">
      <c r="A2965" s="30" t="s">
        <v>9576</v>
      </c>
      <c r="B2965" s="30" t="s">
        <v>923</v>
      </c>
      <c r="C2965" s="31" t="s">
        <v>9577</v>
      </c>
      <c r="D2965" s="31">
        <v>8531</v>
      </c>
      <c r="E2965" s="49" t="s">
        <v>7457</v>
      </c>
      <c r="F2965" s="327" t="s">
        <v>10423</v>
      </c>
      <c r="G2965" s="1073">
        <v>45466.30972222222</v>
      </c>
      <c r="H2965" s="30"/>
    </row>
    <row r="2966" spans="1:8" x14ac:dyDescent="0.25">
      <c r="A2966" s="30" t="s">
        <v>9576</v>
      </c>
      <c r="B2966" s="30" t="s">
        <v>923</v>
      </c>
      <c r="C2966" s="31" t="s">
        <v>9577</v>
      </c>
      <c r="D2966" s="31">
        <v>8531</v>
      </c>
      <c r="E2966" s="49" t="s">
        <v>7474</v>
      </c>
      <c r="F2966" s="327" t="s">
        <v>10424</v>
      </c>
      <c r="G2966" s="1073">
        <v>45466.30972222222</v>
      </c>
      <c r="H2966" s="30"/>
    </row>
    <row r="2967" spans="1:8" x14ac:dyDescent="0.25">
      <c r="A2967" s="30" t="s">
        <v>9576</v>
      </c>
      <c r="B2967" s="30" t="s">
        <v>923</v>
      </c>
      <c r="C2967" s="31" t="s">
        <v>9577</v>
      </c>
      <c r="D2967" s="31">
        <v>8531</v>
      </c>
      <c r="E2967" s="49" t="s">
        <v>1526</v>
      </c>
      <c r="F2967" s="327" t="s">
        <v>10425</v>
      </c>
      <c r="G2967" s="1073">
        <v>45466.30972222222</v>
      </c>
      <c r="H2967" s="30"/>
    </row>
    <row r="2968" spans="1:8" x14ac:dyDescent="0.25">
      <c r="A2968" s="30" t="s">
        <v>9576</v>
      </c>
      <c r="B2968" s="30" t="s">
        <v>923</v>
      </c>
      <c r="C2968" s="31" t="s">
        <v>9577</v>
      </c>
      <c r="D2968" s="31">
        <v>8531</v>
      </c>
      <c r="E2968" s="49" t="s">
        <v>7491</v>
      </c>
      <c r="F2968" s="327" t="s">
        <v>10426</v>
      </c>
      <c r="G2968" s="1073">
        <v>45466.30972222222</v>
      </c>
      <c r="H2968" s="30"/>
    </row>
    <row r="2969" spans="1:8" x14ac:dyDescent="0.25">
      <c r="A2969" s="30" t="s">
        <v>9576</v>
      </c>
      <c r="B2969" s="30" t="s">
        <v>923</v>
      </c>
      <c r="C2969" s="31" t="s">
        <v>9577</v>
      </c>
      <c r="D2969" s="31">
        <v>8531</v>
      </c>
      <c r="E2969" s="49" t="s">
        <v>7508</v>
      </c>
      <c r="F2969" s="327" t="s">
        <v>10427</v>
      </c>
      <c r="G2969" s="1073">
        <v>45466.30972222222</v>
      </c>
      <c r="H2969" s="30"/>
    </row>
    <row r="2970" spans="1:8" x14ac:dyDescent="0.25">
      <c r="A2970" s="30" t="s">
        <v>9576</v>
      </c>
      <c r="B2970" s="30" t="s">
        <v>923</v>
      </c>
      <c r="C2970" s="31" t="s">
        <v>9577</v>
      </c>
      <c r="D2970" s="31">
        <v>8531</v>
      </c>
      <c r="E2970" s="49" t="s">
        <v>7525</v>
      </c>
      <c r="F2970" s="327" t="s">
        <v>10428</v>
      </c>
      <c r="G2970" s="1073">
        <v>45466.30972222222</v>
      </c>
      <c r="H2970" s="30"/>
    </row>
    <row r="2971" spans="1:8" x14ac:dyDescent="0.25">
      <c r="A2971" s="30" t="s">
        <v>9576</v>
      </c>
      <c r="B2971" s="30" t="s">
        <v>923</v>
      </c>
      <c r="C2971" s="31" t="s">
        <v>9577</v>
      </c>
      <c r="D2971" s="31">
        <v>8531</v>
      </c>
      <c r="E2971" s="49" t="s">
        <v>7542</v>
      </c>
      <c r="F2971" s="327" t="s">
        <v>10429</v>
      </c>
      <c r="G2971" s="1073">
        <v>45466.30972222222</v>
      </c>
      <c r="H2971" s="30"/>
    </row>
    <row r="2972" spans="1:8" x14ac:dyDescent="0.25">
      <c r="A2972" s="30" t="s">
        <v>9576</v>
      </c>
      <c r="B2972" s="30" t="s">
        <v>923</v>
      </c>
      <c r="C2972" s="31" t="s">
        <v>9577</v>
      </c>
      <c r="D2972" s="31">
        <v>8531</v>
      </c>
      <c r="E2972" s="49" t="s">
        <v>7559</v>
      </c>
      <c r="F2972" s="327" t="s">
        <v>10430</v>
      </c>
      <c r="G2972" s="1073">
        <v>45466.30972222222</v>
      </c>
      <c r="H2972" s="30"/>
    </row>
    <row r="2973" spans="1:8" x14ac:dyDescent="0.25">
      <c r="A2973" s="30" t="s">
        <v>9576</v>
      </c>
      <c r="B2973" s="30" t="s">
        <v>923</v>
      </c>
      <c r="C2973" s="31" t="s">
        <v>9577</v>
      </c>
      <c r="D2973" s="31">
        <v>8531</v>
      </c>
      <c r="E2973" s="49" t="s">
        <v>7576</v>
      </c>
      <c r="F2973" s="327" t="s">
        <v>10431</v>
      </c>
      <c r="G2973" s="1073">
        <v>45466.30972222222</v>
      </c>
      <c r="H2973" s="30"/>
    </row>
    <row r="2974" spans="1:8" x14ac:dyDescent="0.25">
      <c r="A2974" s="30" t="s">
        <v>9576</v>
      </c>
      <c r="B2974" s="30" t="s">
        <v>923</v>
      </c>
      <c r="C2974" s="31" t="s">
        <v>9577</v>
      </c>
      <c r="D2974" s="31">
        <v>8531</v>
      </c>
      <c r="E2974" s="49" t="s">
        <v>7593</v>
      </c>
      <c r="F2974" s="327" t="s">
        <v>10432</v>
      </c>
      <c r="G2974" s="1073">
        <v>45466.30972222222</v>
      </c>
      <c r="H2974" s="30"/>
    </row>
    <row r="2975" spans="1:8" x14ac:dyDescent="0.25">
      <c r="A2975" s="30" t="s">
        <v>9576</v>
      </c>
      <c r="B2975" s="30" t="s">
        <v>923</v>
      </c>
      <c r="C2975" s="31" t="s">
        <v>9577</v>
      </c>
      <c r="D2975" s="31">
        <v>8531</v>
      </c>
      <c r="E2975" s="49" t="s">
        <v>7610</v>
      </c>
      <c r="F2975" s="327" t="s">
        <v>10433</v>
      </c>
      <c r="G2975" s="1073">
        <v>45466.30972222222</v>
      </c>
      <c r="H2975" s="30"/>
    </row>
    <row r="2976" spans="1:8" x14ac:dyDescent="0.25">
      <c r="A2976" s="30" t="s">
        <v>9576</v>
      </c>
      <c r="B2976" s="30" t="s">
        <v>923</v>
      </c>
      <c r="C2976" s="31" t="s">
        <v>9577</v>
      </c>
      <c r="D2976" s="31">
        <v>8531</v>
      </c>
      <c r="E2976" s="49" t="s">
        <v>7627</v>
      </c>
      <c r="F2976" s="327" t="s">
        <v>10434</v>
      </c>
      <c r="G2976" s="1073">
        <v>45466.30972222222</v>
      </c>
      <c r="H2976" s="30"/>
    </row>
    <row r="2977" spans="1:8" x14ac:dyDescent="0.25">
      <c r="A2977" s="30" t="s">
        <v>9576</v>
      </c>
      <c r="B2977" s="30" t="s">
        <v>923</v>
      </c>
      <c r="C2977" s="31" t="s">
        <v>9577</v>
      </c>
      <c r="D2977" s="31">
        <v>8531</v>
      </c>
      <c r="E2977" s="49" t="s">
        <v>7644</v>
      </c>
      <c r="F2977" s="327" t="s">
        <v>10435</v>
      </c>
      <c r="G2977" s="1073">
        <v>45466.30972222222</v>
      </c>
      <c r="H2977" s="30"/>
    </row>
    <row r="2978" spans="1:8" x14ac:dyDescent="0.25">
      <c r="A2978" s="30" t="s">
        <v>9576</v>
      </c>
      <c r="B2978" s="30" t="s">
        <v>923</v>
      </c>
      <c r="C2978" s="31" t="s">
        <v>9577</v>
      </c>
      <c r="D2978" s="31">
        <v>8531</v>
      </c>
      <c r="E2978" s="49" t="s">
        <v>966</v>
      </c>
      <c r="F2978" s="327" t="s">
        <v>10436</v>
      </c>
      <c r="G2978" s="1073">
        <v>45466.30972222222</v>
      </c>
      <c r="H2978" s="30"/>
    </row>
    <row r="2979" spans="1:8" x14ac:dyDescent="0.25">
      <c r="A2979" s="30" t="s">
        <v>9576</v>
      </c>
      <c r="B2979" s="30" t="s">
        <v>923</v>
      </c>
      <c r="C2979" s="31" t="s">
        <v>9577</v>
      </c>
      <c r="D2979" s="31">
        <v>8531</v>
      </c>
      <c r="E2979" s="49" t="s">
        <v>1543</v>
      </c>
      <c r="F2979" s="327" t="s">
        <v>10437</v>
      </c>
      <c r="G2979" s="1073">
        <v>45466.30972222222</v>
      </c>
      <c r="H2979" s="30"/>
    </row>
    <row r="2980" spans="1:8" x14ac:dyDescent="0.25">
      <c r="A2980" s="30" t="s">
        <v>9576</v>
      </c>
      <c r="B2980" s="30" t="s">
        <v>923</v>
      </c>
      <c r="C2980" s="31" t="s">
        <v>9577</v>
      </c>
      <c r="D2980" s="31">
        <v>8531</v>
      </c>
      <c r="E2980" s="49" t="s">
        <v>7661</v>
      </c>
      <c r="F2980" s="327" t="s">
        <v>10438</v>
      </c>
      <c r="G2980" s="1073">
        <v>45466.30972222222</v>
      </c>
      <c r="H2980" s="30"/>
    </row>
    <row r="2981" spans="1:8" x14ac:dyDescent="0.25">
      <c r="A2981" s="30" t="s">
        <v>9576</v>
      </c>
      <c r="B2981" s="30" t="s">
        <v>923</v>
      </c>
      <c r="C2981" s="31" t="s">
        <v>9577</v>
      </c>
      <c r="D2981" s="31">
        <v>8531</v>
      </c>
      <c r="E2981" s="49" t="s">
        <v>7678</v>
      </c>
      <c r="F2981" s="327" t="s">
        <v>10439</v>
      </c>
      <c r="G2981" s="1073">
        <v>45466.30972222222</v>
      </c>
      <c r="H2981" s="30"/>
    </row>
    <row r="2982" spans="1:8" x14ac:dyDescent="0.25">
      <c r="A2982" s="30" t="s">
        <v>9576</v>
      </c>
      <c r="B2982" s="30" t="s">
        <v>923</v>
      </c>
      <c r="C2982" s="31" t="s">
        <v>9577</v>
      </c>
      <c r="D2982" s="31">
        <v>8531</v>
      </c>
      <c r="E2982" s="49" t="s">
        <v>7695</v>
      </c>
      <c r="F2982" s="327" t="s">
        <v>10440</v>
      </c>
      <c r="G2982" s="1073">
        <v>45466.30972222222</v>
      </c>
      <c r="H2982" s="30"/>
    </row>
    <row r="2983" spans="1:8" x14ac:dyDescent="0.25">
      <c r="A2983" s="30" t="s">
        <v>9576</v>
      </c>
      <c r="B2983" s="30" t="s">
        <v>923</v>
      </c>
      <c r="C2983" s="31" t="s">
        <v>9577</v>
      </c>
      <c r="D2983" s="31">
        <v>8531</v>
      </c>
      <c r="E2983" s="49" t="s">
        <v>7712</v>
      </c>
      <c r="F2983" s="327" t="s">
        <v>10441</v>
      </c>
      <c r="G2983" s="1073">
        <v>45466.30972222222</v>
      </c>
      <c r="H2983" s="30"/>
    </row>
    <row r="2984" spans="1:8" x14ac:dyDescent="0.25">
      <c r="A2984" s="30" t="s">
        <v>9576</v>
      </c>
      <c r="B2984" s="30" t="s">
        <v>923</v>
      </c>
      <c r="C2984" s="31" t="s">
        <v>9577</v>
      </c>
      <c r="D2984" s="31">
        <v>8531</v>
      </c>
      <c r="E2984" s="49" t="s">
        <v>7729</v>
      </c>
      <c r="F2984" s="327" t="s">
        <v>10442</v>
      </c>
      <c r="G2984" s="1073">
        <v>45466.30972222222</v>
      </c>
      <c r="H2984" s="30"/>
    </row>
    <row r="2985" spans="1:8" x14ac:dyDescent="0.25">
      <c r="A2985" s="30" t="s">
        <v>9576</v>
      </c>
      <c r="B2985" s="30" t="s">
        <v>923</v>
      </c>
      <c r="C2985" s="31" t="s">
        <v>9577</v>
      </c>
      <c r="D2985" s="31">
        <v>8531</v>
      </c>
      <c r="E2985" s="49" t="s">
        <v>7746</v>
      </c>
      <c r="F2985" s="327" t="s">
        <v>10443</v>
      </c>
      <c r="G2985" s="1073">
        <v>45466.30972222222</v>
      </c>
      <c r="H2985" s="30"/>
    </row>
    <row r="2986" spans="1:8" x14ac:dyDescent="0.25">
      <c r="A2986" s="30" t="s">
        <v>9576</v>
      </c>
      <c r="B2986" s="30" t="s">
        <v>923</v>
      </c>
      <c r="C2986" s="31" t="s">
        <v>9577</v>
      </c>
      <c r="D2986" s="31">
        <v>8531</v>
      </c>
      <c r="E2986" s="49" t="s">
        <v>7763</v>
      </c>
      <c r="F2986" s="327" t="s">
        <v>10444</v>
      </c>
      <c r="G2986" s="1073">
        <v>45466.30972222222</v>
      </c>
      <c r="H2986" s="30"/>
    </row>
    <row r="2987" spans="1:8" x14ac:dyDescent="0.25">
      <c r="A2987" s="30" t="s">
        <v>9576</v>
      </c>
      <c r="B2987" s="30" t="s">
        <v>923</v>
      </c>
      <c r="C2987" s="31" t="s">
        <v>9577</v>
      </c>
      <c r="D2987" s="31">
        <v>8531</v>
      </c>
      <c r="E2987" s="49" t="s">
        <v>7780</v>
      </c>
      <c r="F2987" s="327" t="s">
        <v>10445</v>
      </c>
      <c r="G2987" s="1073">
        <v>45466.30972222222</v>
      </c>
      <c r="H2987" s="30"/>
    </row>
    <row r="2988" spans="1:8" x14ac:dyDescent="0.25">
      <c r="A2988" s="30" t="s">
        <v>9576</v>
      </c>
      <c r="B2988" s="30" t="s">
        <v>923</v>
      </c>
      <c r="C2988" s="31" t="s">
        <v>9577</v>
      </c>
      <c r="D2988" s="31">
        <v>8531</v>
      </c>
      <c r="E2988" s="49" t="s">
        <v>7797</v>
      </c>
      <c r="F2988" s="327" t="s">
        <v>10446</v>
      </c>
      <c r="G2988" s="1073">
        <v>45466.30972222222</v>
      </c>
      <c r="H2988" s="30"/>
    </row>
    <row r="2989" spans="1:8" x14ac:dyDescent="0.25">
      <c r="A2989" s="30" t="s">
        <v>9576</v>
      </c>
      <c r="B2989" s="30" t="s">
        <v>923</v>
      </c>
      <c r="C2989" s="31" t="s">
        <v>9577</v>
      </c>
      <c r="D2989" s="31">
        <v>8531</v>
      </c>
      <c r="E2989" s="49" t="s">
        <v>7814</v>
      </c>
      <c r="F2989" s="327" t="s">
        <v>10447</v>
      </c>
      <c r="G2989" s="1073">
        <v>45466.30972222222</v>
      </c>
      <c r="H2989" s="30"/>
    </row>
    <row r="2990" spans="1:8" x14ac:dyDescent="0.25">
      <c r="A2990" s="30" t="s">
        <v>9576</v>
      </c>
      <c r="B2990" s="30" t="s">
        <v>923</v>
      </c>
      <c r="C2990" s="31" t="s">
        <v>9577</v>
      </c>
      <c r="D2990" s="31">
        <v>8531</v>
      </c>
      <c r="E2990" s="49" t="s">
        <v>1560</v>
      </c>
      <c r="F2990" s="327" t="s">
        <v>10448</v>
      </c>
      <c r="G2990" s="1073">
        <v>45466.30972222222</v>
      </c>
      <c r="H2990" s="30"/>
    </row>
    <row r="2991" spans="1:8" x14ac:dyDescent="0.25">
      <c r="A2991" s="30" t="s">
        <v>9576</v>
      </c>
      <c r="B2991" s="30" t="s">
        <v>923</v>
      </c>
      <c r="C2991" s="31" t="s">
        <v>9577</v>
      </c>
      <c r="D2991" s="31">
        <v>8531</v>
      </c>
      <c r="E2991" s="49" t="s">
        <v>7831</v>
      </c>
      <c r="F2991" s="327" t="s">
        <v>10449</v>
      </c>
      <c r="G2991" s="1073">
        <v>45466.30972222222</v>
      </c>
      <c r="H2991" s="30"/>
    </row>
    <row r="2992" spans="1:8" x14ac:dyDescent="0.25">
      <c r="A2992" s="30" t="s">
        <v>9576</v>
      </c>
      <c r="B2992" s="30" t="s">
        <v>923</v>
      </c>
      <c r="C2992" s="31" t="s">
        <v>9577</v>
      </c>
      <c r="D2992" s="31">
        <v>8531</v>
      </c>
      <c r="E2992" s="49" t="s">
        <v>7848</v>
      </c>
      <c r="F2992" s="327" t="s">
        <v>10450</v>
      </c>
      <c r="G2992" s="1073">
        <v>45466.30972222222</v>
      </c>
      <c r="H2992" s="30"/>
    </row>
    <row r="2993" spans="1:8" x14ac:dyDescent="0.25">
      <c r="A2993" s="30" t="s">
        <v>9576</v>
      </c>
      <c r="B2993" s="30" t="s">
        <v>923</v>
      </c>
      <c r="C2993" s="31" t="s">
        <v>9577</v>
      </c>
      <c r="D2993" s="31">
        <v>8531</v>
      </c>
      <c r="E2993" s="49" t="s">
        <v>7865</v>
      </c>
      <c r="F2993" s="327" t="s">
        <v>10451</v>
      </c>
      <c r="G2993" s="1073">
        <v>45466.30972222222</v>
      </c>
      <c r="H2993" s="30"/>
    </row>
    <row r="2994" spans="1:8" x14ac:dyDescent="0.25">
      <c r="A2994" s="30" t="s">
        <v>9576</v>
      </c>
      <c r="B2994" s="30" t="s">
        <v>923</v>
      </c>
      <c r="C2994" s="31" t="s">
        <v>9577</v>
      </c>
      <c r="D2994" s="31">
        <v>8531</v>
      </c>
      <c r="E2994" s="49" t="s">
        <v>7882</v>
      </c>
      <c r="F2994" s="327" t="s">
        <v>10452</v>
      </c>
      <c r="G2994" s="1073">
        <v>45466.30972222222</v>
      </c>
      <c r="H2994" s="30"/>
    </row>
    <row r="2995" spans="1:8" x14ac:dyDescent="0.25">
      <c r="A2995" s="30" t="s">
        <v>9576</v>
      </c>
      <c r="B2995" s="30" t="s">
        <v>923</v>
      </c>
      <c r="C2995" s="31" t="s">
        <v>9577</v>
      </c>
      <c r="D2995" s="31">
        <v>8531</v>
      </c>
      <c r="E2995" s="49" t="s">
        <v>7899</v>
      </c>
      <c r="F2995" s="327" t="s">
        <v>10453</v>
      </c>
      <c r="G2995" s="1073">
        <v>45466.30972222222</v>
      </c>
      <c r="H2995" s="30"/>
    </row>
    <row r="2996" spans="1:8" x14ac:dyDescent="0.25">
      <c r="A2996" s="30" t="s">
        <v>9576</v>
      </c>
      <c r="B2996" s="30" t="s">
        <v>923</v>
      </c>
      <c r="C2996" s="31" t="s">
        <v>9577</v>
      </c>
      <c r="D2996" s="31">
        <v>8531</v>
      </c>
      <c r="E2996" s="49" t="s">
        <v>7916</v>
      </c>
      <c r="F2996" s="327" t="s">
        <v>10454</v>
      </c>
      <c r="G2996" s="1073">
        <v>45466.30972222222</v>
      </c>
      <c r="H2996" s="30"/>
    </row>
    <row r="2997" spans="1:8" x14ac:dyDescent="0.25">
      <c r="A2997" s="30" t="s">
        <v>9576</v>
      </c>
      <c r="B2997" s="30" t="s">
        <v>923</v>
      </c>
      <c r="C2997" s="31" t="s">
        <v>9577</v>
      </c>
      <c r="D2997" s="31">
        <v>8531</v>
      </c>
      <c r="E2997" s="49" t="s">
        <v>7933</v>
      </c>
      <c r="F2997" s="327" t="s">
        <v>10455</v>
      </c>
      <c r="G2997" s="1073">
        <v>45466.30972222222</v>
      </c>
      <c r="H2997" s="30"/>
    </row>
    <row r="2998" spans="1:8" x14ac:dyDescent="0.25">
      <c r="A2998" s="30" t="s">
        <v>9576</v>
      </c>
      <c r="B2998" s="30" t="s">
        <v>923</v>
      </c>
      <c r="C2998" s="31" t="s">
        <v>9577</v>
      </c>
      <c r="D2998" s="31">
        <v>8531</v>
      </c>
      <c r="E2998" s="49" t="s">
        <v>7950</v>
      </c>
      <c r="F2998" s="327" t="s">
        <v>10456</v>
      </c>
      <c r="G2998" s="1073">
        <v>45466.30972222222</v>
      </c>
      <c r="H2998" s="30"/>
    </row>
    <row r="2999" spans="1:8" x14ac:dyDescent="0.25">
      <c r="A2999" s="30" t="s">
        <v>9576</v>
      </c>
      <c r="B2999" s="30" t="s">
        <v>923</v>
      </c>
      <c r="C2999" s="31" t="s">
        <v>9577</v>
      </c>
      <c r="D2999" s="31">
        <v>8531</v>
      </c>
      <c r="E2999" s="49" t="s">
        <v>7967</v>
      </c>
      <c r="F2999" s="327" t="s">
        <v>10457</v>
      </c>
      <c r="G2999" s="1073">
        <v>45466.30972222222</v>
      </c>
      <c r="H2999" s="30"/>
    </row>
    <row r="3000" spans="1:8" x14ac:dyDescent="0.25">
      <c r="A3000" s="30" t="s">
        <v>9576</v>
      </c>
      <c r="B3000" s="30" t="s">
        <v>923</v>
      </c>
      <c r="C3000" s="31" t="s">
        <v>9577</v>
      </c>
      <c r="D3000" s="31">
        <v>8531</v>
      </c>
      <c r="E3000" s="49" t="s">
        <v>7984</v>
      </c>
      <c r="F3000" s="327" t="s">
        <v>10458</v>
      </c>
      <c r="G3000" s="1073">
        <v>45466.30972222222</v>
      </c>
      <c r="H3000" s="30"/>
    </row>
    <row r="3001" spans="1:8" x14ac:dyDescent="0.25">
      <c r="A3001" s="30" t="s">
        <v>9576</v>
      </c>
      <c r="B3001" s="30" t="s">
        <v>923</v>
      </c>
      <c r="C3001" s="31" t="s">
        <v>9577</v>
      </c>
      <c r="D3001" s="31">
        <v>8531</v>
      </c>
      <c r="E3001" s="49" t="s">
        <v>1577</v>
      </c>
      <c r="F3001" s="327" t="s">
        <v>10459</v>
      </c>
      <c r="G3001" s="1073">
        <v>45466.30972222222</v>
      </c>
      <c r="H3001" s="30"/>
    </row>
    <row r="3002" spans="1:8" x14ac:dyDescent="0.25">
      <c r="A3002" s="30" t="s">
        <v>9576</v>
      </c>
      <c r="B3002" s="30" t="s">
        <v>923</v>
      </c>
      <c r="C3002" s="31" t="s">
        <v>9577</v>
      </c>
      <c r="D3002" s="31">
        <v>8531</v>
      </c>
      <c r="E3002" s="49" t="s">
        <v>8001</v>
      </c>
      <c r="F3002" s="327" t="s">
        <v>10460</v>
      </c>
      <c r="G3002" s="1073">
        <v>45466.30972222222</v>
      </c>
      <c r="H3002" s="30"/>
    </row>
    <row r="3003" spans="1:8" x14ac:dyDescent="0.25">
      <c r="A3003" s="30" t="s">
        <v>9576</v>
      </c>
      <c r="B3003" s="30" t="s">
        <v>923</v>
      </c>
      <c r="C3003" s="31" t="s">
        <v>9577</v>
      </c>
      <c r="D3003" s="31">
        <v>8531</v>
      </c>
      <c r="E3003" s="49" t="s">
        <v>8018</v>
      </c>
      <c r="F3003" s="327" t="s">
        <v>10461</v>
      </c>
      <c r="G3003" s="1073">
        <v>45466.30972222222</v>
      </c>
      <c r="H3003" s="30"/>
    </row>
    <row r="3004" spans="1:8" x14ac:dyDescent="0.25">
      <c r="A3004" s="30" t="s">
        <v>9576</v>
      </c>
      <c r="B3004" s="30" t="s">
        <v>923</v>
      </c>
      <c r="C3004" s="31" t="s">
        <v>9577</v>
      </c>
      <c r="D3004" s="31">
        <v>8531</v>
      </c>
      <c r="E3004" s="49" t="s">
        <v>8035</v>
      </c>
      <c r="F3004" s="327" t="s">
        <v>10462</v>
      </c>
      <c r="G3004" s="1073">
        <v>45466.30972222222</v>
      </c>
      <c r="H3004" s="30"/>
    </row>
    <row r="3005" spans="1:8" x14ac:dyDescent="0.25">
      <c r="A3005" s="30" t="s">
        <v>9576</v>
      </c>
      <c r="B3005" s="30" t="s">
        <v>923</v>
      </c>
      <c r="C3005" s="31" t="s">
        <v>9577</v>
      </c>
      <c r="D3005" s="31">
        <v>8531</v>
      </c>
      <c r="E3005" s="49" t="s">
        <v>8052</v>
      </c>
      <c r="F3005" s="327" t="s">
        <v>10463</v>
      </c>
      <c r="G3005" s="1073">
        <v>45466.30972222222</v>
      </c>
      <c r="H3005" s="30"/>
    </row>
    <row r="3006" spans="1:8" x14ac:dyDescent="0.25">
      <c r="A3006" s="30" t="s">
        <v>9576</v>
      </c>
      <c r="B3006" s="30" t="s">
        <v>923</v>
      </c>
      <c r="C3006" s="31" t="s">
        <v>9577</v>
      </c>
      <c r="D3006" s="31">
        <v>8531</v>
      </c>
      <c r="E3006" s="49" t="s">
        <v>8069</v>
      </c>
      <c r="F3006" s="327" t="s">
        <v>10464</v>
      </c>
      <c r="G3006" s="1073">
        <v>45466.30972222222</v>
      </c>
      <c r="H3006" s="30"/>
    </row>
    <row r="3007" spans="1:8" x14ac:dyDescent="0.25">
      <c r="A3007" s="30" t="s">
        <v>9576</v>
      </c>
      <c r="B3007" s="30" t="s">
        <v>923</v>
      </c>
      <c r="C3007" s="31" t="s">
        <v>9577</v>
      </c>
      <c r="D3007" s="31">
        <v>8531</v>
      </c>
      <c r="E3007" s="49" t="s">
        <v>8086</v>
      </c>
      <c r="F3007" s="327" t="s">
        <v>10465</v>
      </c>
      <c r="G3007" s="1073">
        <v>45466.30972222222</v>
      </c>
      <c r="H3007" s="30"/>
    </row>
    <row r="3008" spans="1:8" x14ac:dyDescent="0.25">
      <c r="A3008" s="30" t="s">
        <v>9576</v>
      </c>
      <c r="B3008" s="30" t="s">
        <v>923</v>
      </c>
      <c r="C3008" s="31" t="s">
        <v>9577</v>
      </c>
      <c r="D3008" s="31">
        <v>8531</v>
      </c>
      <c r="E3008" s="49" t="s">
        <v>8103</v>
      </c>
      <c r="F3008" s="327" t="s">
        <v>10466</v>
      </c>
      <c r="G3008" s="1073">
        <v>45466.30972222222</v>
      </c>
      <c r="H3008" s="30"/>
    </row>
    <row r="3009" spans="1:8" x14ac:dyDescent="0.25">
      <c r="A3009" s="30" t="s">
        <v>9576</v>
      </c>
      <c r="B3009" s="30" t="s">
        <v>923</v>
      </c>
      <c r="C3009" s="31" t="s">
        <v>9577</v>
      </c>
      <c r="D3009" s="31">
        <v>8531</v>
      </c>
      <c r="E3009" s="49" t="s">
        <v>8120</v>
      </c>
      <c r="F3009" s="327" t="s">
        <v>10467</v>
      </c>
      <c r="G3009" s="1073">
        <v>45466.30972222222</v>
      </c>
      <c r="H3009" s="30"/>
    </row>
    <row r="3010" spans="1:8" x14ac:dyDescent="0.25">
      <c r="A3010" s="30" t="s">
        <v>9576</v>
      </c>
      <c r="B3010" s="30" t="s">
        <v>923</v>
      </c>
      <c r="C3010" s="31" t="s">
        <v>9577</v>
      </c>
      <c r="D3010" s="31">
        <v>8531</v>
      </c>
      <c r="E3010" s="49" t="s">
        <v>8137</v>
      </c>
      <c r="F3010" s="327" t="s">
        <v>10468</v>
      </c>
      <c r="G3010" s="1073">
        <v>45466.30972222222</v>
      </c>
      <c r="H3010" s="30"/>
    </row>
    <row r="3011" spans="1:8" x14ac:dyDescent="0.25">
      <c r="A3011" s="30" t="s">
        <v>9576</v>
      </c>
      <c r="B3011" s="30" t="s">
        <v>923</v>
      </c>
      <c r="C3011" s="31" t="s">
        <v>9577</v>
      </c>
      <c r="D3011" s="31">
        <v>8531</v>
      </c>
      <c r="E3011" s="49" t="s">
        <v>8154</v>
      </c>
      <c r="F3011" s="327" t="s">
        <v>10469</v>
      </c>
      <c r="G3011" s="1073">
        <v>45466.30972222222</v>
      </c>
      <c r="H3011" s="30"/>
    </row>
    <row r="3012" spans="1:8" x14ac:dyDescent="0.25">
      <c r="A3012" s="30" t="s">
        <v>9576</v>
      </c>
      <c r="B3012" s="30" t="s">
        <v>923</v>
      </c>
      <c r="C3012" s="31" t="s">
        <v>9577</v>
      </c>
      <c r="D3012" s="31">
        <v>8531</v>
      </c>
      <c r="E3012" s="49" t="s">
        <v>1594</v>
      </c>
      <c r="F3012" s="327" t="s">
        <v>10470</v>
      </c>
      <c r="G3012" s="1073">
        <v>45466.30972222222</v>
      </c>
      <c r="H3012" s="30"/>
    </row>
    <row r="3013" spans="1:8" x14ac:dyDescent="0.25">
      <c r="A3013" s="30" t="s">
        <v>9576</v>
      </c>
      <c r="B3013" s="30" t="s">
        <v>923</v>
      </c>
      <c r="C3013" s="31" t="s">
        <v>9577</v>
      </c>
      <c r="D3013" s="31">
        <v>8531</v>
      </c>
      <c r="E3013" s="49" t="s">
        <v>8171</v>
      </c>
      <c r="F3013" s="327" t="s">
        <v>10471</v>
      </c>
      <c r="G3013" s="1073">
        <v>45466.30972222222</v>
      </c>
      <c r="H3013" s="30"/>
    </row>
    <row r="3014" spans="1:8" x14ac:dyDescent="0.25">
      <c r="A3014" s="30" t="s">
        <v>9576</v>
      </c>
      <c r="B3014" s="30" t="s">
        <v>923</v>
      </c>
      <c r="C3014" s="31" t="s">
        <v>9577</v>
      </c>
      <c r="D3014" s="31">
        <v>8531</v>
      </c>
      <c r="E3014" s="49" t="s">
        <v>8188</v>
      </c>
      <c r="F3014" s="327" t="s">
        <v>10472</v>
      </c>
      <c r="G3014" s="1073">
        <v>45466.30972222222</v>
      </c>
      <c r="H3014" s="30"/>
    </row>
    <row r="3015" spans="1:8" x14ac:dyDescent="0.25">
      <c r="A3015" s="30" t="s">
        <v>9576</v>
      </c>
      <c r="B3015" s="30" t="s">
        <v>923</v>
      </c>
      <c r="C3015" s="31" t="s">
        <v>9577</v>
      </c>
      <c r="D3015" s="31">
        <v>8531</v>
      </c>
      <c r="E3015" s="49" t="s">
        <v>8205</v>
      </c>
      <c r="F3015" s="327" t="s">
        <v>10473</v>
      </c>
      <c r="G3015" s="1073">
        <v>45466.30972222222</v>
      </c>
      <c r="H3015" s="30"/>
    </row>
    <row r="3016" spans="1:8" x14ac:dyDescent="0.25">
      <c r="A3016" s="30" t="s">
        <v>9576</v>
      </c>
      <c r="B3016" s="30" t="s">
        <v>923</v>
      </c>
      <c r="C3016" s="31" t="s">
        <v>9577</v>
      </c>
      <c r="D3016" s="31">
        <v>8531</v>
      </c>
      <c r="E3016" s="49" t="s">
        <v>8222</v>
      </c>
      <c r="F3016" s="327" t="s">
        <v>10474</v>
      </c>
      <c r="G3016" s="1073">
        <v>45466.30972222222</v>
      </c>
      <c r="H3016" s="30"/>
    </row>
    <row r="3017" spans="1:8" x14ac:dyDescent="0.25">
      <c r="A3017" s="30" t="s">
        <v>9576</v>
      </c>
      <c r="B3017" s="30" t="s">
        <v>923</v>
      </c>
      <c r="C3017" s="31" t="s">
        <v>9577</v>
      </c>
      <c r="D3017" s="31">
        <v>8531</v>
      </c>
      <c r="E3017" s="49" t="s">
        <v>8239</v>
      </c>
      <c r="F3017" s="327" t="s">
        <v>10475</v>
      </c>
      <c r="G3017" s="1073">
        <v>45466.30972222222</v>
      </c>
      <c r="H3017" s="30"/>
    </row>
    <row r="3018" spans="1:8" x14ac:dyDescent="0.25">
      <c r="A3018" s="30" t="s">
        <v>9576</v>
      </c>
      <c r="B3018" s="30" t="s">
        <v>923</v>
      </c>
      <c r="C3018" s="31" t="s">
        <v>9577</v>
      </c>
      <c r="D3018" s="31">
        <v>8531</v>
      </c>
      <c r="E3018" s="49" t="s">
        <v>8256</v>
      </c>
      <c r="F3018" s="327" t="s">
        <v>10476</v>
      </c>
      <c r="G3018" s="1073">
        <v>45466.30972222222</v>
      </c>
      <c r="H3018" s="30"/>
    </row>
    <row r="3019" spans="1:8" x14ac:dyDescent="0.25">
      <c r="A3019" s="30" t="s">
        <v>9576</v>
      </c>
      <c r="B3019" s="30" t="s">
        <v>923</v>
      </c>
      <c r="C3019" s="31" t="s">
        <v>9577</v>
      </c>
      <c r="D3019" s="31">
        <v>8531</v>
      </c>
      <c r="E3019" s="49" t="s">
        <v>8273</v>
      </c>
      <c r="F3019" s="327" t="s">
        <v>10477</v>
      </c>
      <c r="G3019" s="1073">
        <v>45466.30972222222</v>
      </c>
      <c r="H3019" s="30"/>
    </row>
    <row r="3020" spans="1:8" x14ac:dyDescent="0.25">
      <c r="A3020" s="30" t="s">
        <v>9576</v>
      </c>
      <c r="B3020" s="30" t="s">
        <v>923</v>
      </c>
      <c r="C3020" s="31" t="s">
        <v>9577</v>
      </c>
      <c r="D3020" s="31">
        <v>8531</v>
      </c>
      <c r="E3020" s="49" t="s">
        <v>10478</v>
      </c>
      <c r="F3020" s="327" t="s">
        <v>10479</v>
      </c>
      <c r="G3020" s="1073">
        <v>45466.30972222222</v>
      </c>
      <c r="H3020" s="30"/>
    </row>
    <row r="3021" spans="1:8" x14ac:dyDescent="0.25">
      <c r="A3021" s="30" t="s">
        <v>9576</v>
      </c>
      <c r="B3021" s="30" t="s">
        <v>923</v>
      </c>
      <c r="C3021" s="31" t="s">
        <v>9577</v>
      </c>
      <c r="D3021" s="31">
        <v>8531</v>
      </c>
      <c r="E3021" s="49" t="s">
        <v>10480</v>
      </c>
      <c r="F3021" s="327" t="s">
        <v>10481</v>
      </c>
      <c r="G3021" s="1073">
        <v>45466.30972222222</v>
      </c>
      <c r="H3021" s="30"/>
    </row>
    <row r="3022" spans="1:8" x14ac:dyDescent="0.25">
      <c r="A3022" s="30" t="s">
        <v>9576</v>
      </c>
      <c r="B3022" s="30" t="s">
        <v>923</v>
      </c>
      <c r="C3022" s="31" t="s">
        <v>9577</v>
      </c>
      <c r="D3022" s="31">
        <v>8531</v>
      </c>
      <c r="E3022" s="49" t="s">
        <v>10482</v>
      </c>
      <c r="F3022" s="327" t="s">
        <v>10483</v>
      </c>
      <c r="G3022" s="1073">
        <v>45466.30972222222</v>
      </c>
      <c r="H3022" s="30"/>
    </row>
    <row r="3023" spans="1:8" x14ac:dyDescent="0.25">
      <c r="A3023" s="30" t="s">
        <v>9576</v>
      </c>
      <c r="B3023" s="30" t="s">
        <v>923</v>
      </c>
      <c r="C3023" s="31" t="s">
        <v>9577</v>
      </c>
      <c r="D3023" s="31">
        <v>8531</v>
      </c>
      <c r="E3023" s="49" t="s">
        <v>1610</v>
      </c>
      <c r="F3023" s="327" t="s">
        <v>10484</v>
      </c>
      <c r="G3023" s="1073">
        <v>45466.30972222222</v>
      </c>
      <c r="H3023" s="30"/>
    </row>
    <row r="3024" spans="1:8" x14ac:dyDescent="0.25">
      <c r="A3024" s="30" t="s">
        <v>9576</v>
      </c>
      <c r="B3024" s="30" t="s">
        <v>923</v>
      </c>
      <c r="C3024" s="31" t="s">
        <v>9577</v>
      </c>
      <c r="D3024" s="31">
        <v>8531</v>
      </c>
      <c r="E3024" s="49" t="s">
        <v>10485</v>
      </c>
      <c r="F3024" s="327" t="s">
        <v>10486</v>
      </c>
      <c r="G3024" s="1073">
        <v>45466.30972222222</v>
      </c>
      <c r="H3024" s="30"/>
    </row>
    <row r="3025" spans="1:8" x14ac:dyDescent="0.25">
      <c r="A3025" s="30" t="s">
        <v>9576</v>
      </c>
      <c r="B3025" s="30" t="s">
        <v>923</v>
      </c>
      <c r="C3025" s="31" t="s">
        <v>9577</v>
      </c>
      <c r="D3025" s="31">
        <v>8531</v>
      </c>
      <c r="E3025" s="49" t="s">
        <v>10487</v>
      </c>
      <c r="F3025" s="327" t="s">
        <v>10488</v>
      </c>
      <c r="G3025" s="1073">
        <v>45466.30972222222</v>
      </c>
      <c r="H3025" s="30"/>
    </row>
    <row r="3026" spans="1:8" x14ac:dyDescent="0.25">
      <c r="A3026" s="30" t="s">
        <v>9576</v>
      </c>
      <c r="B3026" s="30" t="s">
        <v>923</v>
      </c>
      <c r="C3026" s="31" t="s">
        <v>9577</v>
      </c>
      <c r="D3026" s="31">
        <v>8531</v>
      </c>
      <c r="E3026" s="49" t="s">
        <v>10489</v>
      </c>
      <c r="F3026" s="327" t="s">
        <v>10490</v>
      </c>
      <c r="G3026" s="1073">
        <v>45466.30972222222</v>
      </c>
      <c r="H3026" s="30"/>
    </row>
    <row r="3027" spans="1:8" x14ac:dyDescent="0.25">
      <c r="A3027" s="30" t="s">
        <v>9576</v>
      </c>
      <c r="B3027" s="30" t="s">
        <v>923</v>
      </c>
      <c r="C3027" s="31" t="s">
        <v>9577</v>
      </c>
      <c r="D3027" s="31">
        <v>8531</v>
      </c>
      <c r="E3027" s="49" t="s">
        <v>10491</v>
      </c>
      <c r="F3027" s="327" t="s">
        <v>10492</v>
      </c>
      <c r="G3027" s="1073">
        <v>45466.30972222222</v>
      </c>
      <c r="H3027" s="30"/>
    </row>
    <row r="3028" spans="1:8" x14ac:dyDescent="0.25">
      <c r="A3028" s="30" t="s">
        <v>9576</v>
      </c>
      <c r="B3028" s="30" t="s">
        <v>923</v>
      </c>
      <c r="C3028" s="31" t="s">
        <v>9577</v>
      </c>
      <c r="D3028" s="31">
        <v>8531</v>
      </c>
      <c r="E3028" s="49" t="s">
        <v>10493</v>
      </c>
      <c r="F3028" s="327" t="s">
        <v>10494</v>
      </c>
      <c r="G3028" s="1073">
        <v>45466.30972222222</v>
      </c>
      <c r="H3028" s="30"/>
    </row>
    <row r="3029" spans="1:8" x14ac:dyDescent="0.25">
      <c r="A3029" s="30" t="s">
        <v>9576</v>
      </c>
      <c r="B3029" s="30" t="s">
        <v>923</v>
      </c>
      <c r="C3029" s="31" t="s">
        <v>9577</v>
      </c>
      <c r="D3029" s="31">
        <v>8531</v>
      </c>
      <c r="E3029" s="49" t="s">
        <v>10495</v>
      </c>
      <c r="F3029" s="327" t="s">
        <v>10496</v>
      </c>
      <c r="G3029" s="1073">
        <v>45466.30972222222</v>
      </c>
      <c r="H3029" s="30"/>
    </row>
    <row r="3030" spans="1:8" x14ac:dyDescent="0.25">
      <c r="A3030" s="30" t="s">
        <v>9576</v>
      </c>
      <c r="B3030" s="30" t="s">
        <v>923</v>
      </c>
      <c r="C3030" s="31" t="s">
        <v>9577</v>
      </c>
      <c r="D3030" s="31">
        <v>8531</v>
      </c>
      <c r="E3030" s="49" t="s">
        <v>10497</v>
      </c>
      <c r="F3030" s="327" t="s">
        <v>10498</v>
      </c>
      <c r="G3030" s="1073">
        <v>45466.30972222222</v>
      </c>
      <c r="H3030" s="30"/>
    </row>
    <row r="3031" spans="1:8" x14ac:dyDescent="0.25">
      <c r="A3031" s="30" t="s">
        <v>9576</v>
      </c>
      <c r="B3031" s="30" t="s">
        <v>923</v>
      </c>
      <c r="C3031" s="31" t="s">
        <v>9577</v>
      </c>
      <c r="D3031" s="31">
        <v>8531</v>
      </c>
      <c r="E3031" s="49" t="s">
        <v>10499</v>
      </c>
      <c r="F3031" s="327" t="s">
        <v>10500</v>
      </c>
      <c r="G3031" s="1073">
        <v>45466.30972222222</v>
      </c>
      <c r="H3031" s="30"/>
    </row>
    <row r="3032" spans="1:8" x14ac:dyDescent="0.25">
      <c r="A3032" s="30" t="s">
        <v>9576</v>
      </c>
      <c r="B3032" s="30" t="s">
        <v>923</v>
      </c>
      <c r="C3032" s="31" t="s">
        <v>9577</v>
      </c>
      <c r="D3032" s="31">
        <v>8531</v>
      </c>
      <c r="E3032" s="49" t="s">
        <v>10501</v>
      </c>
      <c r="F3032" s="327" t="s">
        <v>10502</v>
      </c>
      <c r="G3032" s="1073">
        <v>45466.30972222222</v>
      </c>
      <c r="H3032" s="30"/>
    </row>
    <row r="3033" spans="1:8" x14ac:dyDescent="0.25">
      <c r="A3033" s="30" t="s">
        <v>9576</v>
      </c>
      <c r="B3033" s="30" t="s">
        <v>923</v>
      </c>
      <c r="C3033" s="31" t="s">
        <v>9577</v>
      </c>
      <c r="D3033" s="31">
        <v>8531</v>
      </c>
      <c r="E3033" s="49" t="s">
        <v>10503</v>
      </c>
      <c r="F3033" s="327" t="s">
        <v>10504</v>
      </c>
      <c r="G3033" s="1073">
        <v>45466.30972222222</v>
      </c>
      <c r="H3033" s="30"/>
    </row>
    <row r="3034" spans="1:8" x14ac:dyDescent="0.25">
      <c r="A3034" s="30" t="s">
        <v>9576</v>
      </c>
      <c r="B3034" s="30" t="s">
        <v>923</v>
      </c>
      <c r="C3034" s="31" t="s">
        <v>9577</v>
      </c>
      <c r="D3034" s="31">
        <v>8531</v>
      </c>
      <c r="E3034" s="49" t="s">
        <v>1627</v>
      </c>
      <c r="F3034" s="327" t="s">
        <v>10505</v>
      </c>
      <c r="G3034" s="1073">
        <v>45466.30972222222</v>
      </c>
      <c r="H3034" s="30"/>
    </row>
    <row r="3035" spans="1:8" x14ac:dyDescent="0.25">
      <c r="A3035" s="30" t="s">
        <v>9576</v>
      </c>
      <c r="B3035" s="30" t="s">
        <v>923</v>
      </c>
      <c r="C3035" s="31" t="s">
        <v>9577</v>
      </c>
      <c r="D3035" s="31">
        <v>8531</v>
      </c>
      <c r="E3035" s="49" t="s">
        <v>1644</v>
      </c>
      <c r="F3035" s="327" t="s">
        <v>10506</v>
      </c>
      <c r="G3035" s="1073">
        <v>45466.30972222222</v>
      </c>
      <c r="H3035" s="30"/>
    </row>
    <row r="3036" spans="1:8" x14ac:dyDescent="0.25">
      <c r="A3036" s="30" t="s">
        <v>9576</v>
      </c>
      <c r="B3036" s="30" t="s">
        <v>923</v>
      </c>
      <c r="C3036" s="31" t="s">
        <v>9577</v>
      </c>
      <c r="D3036" s="31">
        <v>8531</v>
      </c>
      <c r="E3036" s="49" t="s">
        <v>1661</v>
      </c>
      <c r="F3036" s="327" t="s">
        <v>10507</v>
      </c>
      <c r="G3036" s="1073">
        <v>45466.30972222222</v>
      </c>
      <c r="H3036" s="30"/>
    </row>
    <row r="3037" spans="1:8" x14ac:dyDescent="0.25">
      <c r="A3037" s="30" t="s">
        <v>9576</v>
      </c>
      <c r="B3037" s="30" t="s">
        <v>923</v>
      </c>
      <c r="C3037" s="31" t="s">
        <v>9577</v>
      </c>
      <c r="D3037" s="31">
        <v>8531</v>
      </c>
      <c r="E3037" s="49" t="s">
        <v>1678</v>
      </c>
      <c r="F3037" s="327" t="s">
        <v>10508</v>
      </c>
      <c r="G3037" s="1073">
        <v>45466.30972222222</v>
      </c>
      <c r="H3037" s="30"/>
    </row>
    <row r="3038" spans="1:8" x14ac:dyDescent="0.25">
      <c r="A3038" s="30" t="s">
        <v>9576</v>
      </c>
      <c r="B3038" s="30" t="s">
        <v>923</v>
      </c>
      <c r="C3038" s="31" t="s">
        <v>9577</v>
      </c>
      <c r="D3038" s="31">
        <v>8531</v>
      </c>
      <c r="E3038" s="49" t="s">
        <v>1695</v>
      </c>
      <c r="F3038" s="327" t="s">
        <v>10509</v>
      </c>
      <c r="G3038" s="1073">
        <v>45466.30972222222</v>
      </c>
      <c r="H3038" s="30"/>
    </row>
    <row r="3039" spans="1:8" x14ac:dyDescent="0.25">
      <c r="A3039" s="30" t="s">
        <v>9576</v>
      </c>
      <c r="B3039" s="30" t="s">
        <v>923</v>
      </c>
      <c r="C3039" s="31" t="s">
        <v>9577</v>
      </c>
      <c r="D3039" s="31">
        <v>8531</v>
      </c>
      <c r="E3039" s="49" t="s">
        <v>982</v>
      </c>
      <c r="F3039" s="327" t="s">
        <v>10510</v>
      </c>
      <c r="G3039" s="1073">
        <v>45466.30972222222</v>
      </c>
      <c r="H3039" s="30"/>
    </row>
    <row r="3040" spans="1:8" x14ac:dyDescent="0.25">
      <c r="A3040" s="30" t="s">
        <v>9576</v>
      </c>
      <c r="B3040" s="30" t="s">
        <v>923</v>
      </c>
      <c r="C3040" s="31" t="s">
        <v>9577</v>
      </c>
      <c r="D3040" s="31">
        <v>8531</v>
      </c>
      <c r="E3040" s="49" t="s">
        <v>1712</v>
      </c>
      <c r="F3040" s="327" t="s">
        <v>10511</v>
      </c>
      <c r="G3040" s="1073">
        <v>45466.30972222222</v>
      </c>
      <c r="H3040" s="30"/>
    </row>
    <row r="3041" spans="1:8" x14ac:dyDescent="0.25">
      <c r="A3041" s="30" t="s">
        <v>9576</v>
      </c>
      <c r="B3041" s="30" t="s">
        <v>923</v>
      </c>
      <c r="C3041" s="31" t="s">
        <v>9577</v>
      </c>
      <c r="D3041" s="31">
        <v>8531</v>
      </c>
      <c r="E3041" s="49" t="s">
        <v>1729</v>
      </c>
      <c r="F3041" s="327" t="s">
        <v>10512</v>
      </c>
      <c r="G3041" s="1073">
        <v>45466.30972222222</v>
      </c>
      <c r="H3041" s="30"/>
    </row>
    <row r="3042" spans="1:8" x14ac:dyDescent="0.25">
      <c r="A3042" s="30" t="s">
        <v>9576</v>
      </c>
      <c r="B3042" s="30" t="s">
        <v>923</v>
      </c>
      <c r="C3042" s="31" t="s">
        <v>9577</v>
      </c>
      <c r="D3042" s="31">
        <v>8531</v>
      </c>
      <c r="E3042" s="49" t="s">
        <v>1746</v>
      </c>
      <c r="F3042" s="327" t="s">
        <v>10513</v>
      </c>
      <c r="G3042" s="1073">
        <v>45466.30972222222</v>
      </c>
      <c r="H3042" s="30"/>
    </row>
    <row r="3043" spans="1:8" x14ac:dyDescent="0.25">
      <c r="A3043" s="30" t="s">
        <v>9576</v>
      </c>
      <c r="B3043" s="30" t="s">
        <v>923</v>
      </c>
      <c r="C3043" s="31" t="s">
        <v>9577</v>
      </c>
      <c r="D3043" s="31">
        <v>8531</v>
      </c>
      <c r="E3043" s="49" t="s">
        <v>1763</v>
      </c>
      <c r="F3043" s="327" t="s">
        <v>10514</v>
      </c>
      <c r="G3043" s="1073">
        <v>45466.30972222222</v>
      </c>
      <c r="H3043" s="30"/>
    </row>
    <row r="3044" spans="1:8" x14ac:dyDescent="0.25">
      <c r="A3044" s="30" t="s">
        <v>9576</v>
      </c>
      <c r="B3044" s="30" t="s">
        <v>923</v>
      </c>
      <c r="C3044" s="31" t="s">
        <v>9577</v>
      </c>
      <c r="D3044" s="31">
        <v>8531</v>
      </c>
      <c r="E3044" s="49" t="s">
        <v>1780</v>
      </c>
      <c r="F3044" s="327" t="s">
        <v>10515</v>
      </c>
      <c r="G3044" s="1073">
        <v>45466.30972222222</v>
      </c>
      <c r="H3044" s="30"/>
    </row>
    <row r="3045" spans="1:8" x14ac:dyDescent="0.25">
      <c r="A3045" s="30" t="s">
        <v>9576</v>
      </c>
      <c r="B3045" s="30" t="s">
        <v>923</v>
      </c>
      <c r="C3045" s="31" t="s">
        <v>9577</v>
      </c>
      <c r="D3045" s="31">
        <v>8531</v>
      </c>
      <c r="E3045" s="49" t="s">
        <v>1797</v>
      </c>
      <c r="F3045" s="327" t="s">
        <v>10516</v>
      </c>
      <c r="G3045" s="1073">
        <v>45466.30972222222</v>
      </c>
      <c r="H3045" s="30"/>
    </row>
    <row r="3046" spans="1:8" x14ac:dyDescent="0.25">
      <c r="A3046" s="30" t="s">
        <v>9576</v>
      </c>
      <c r="B3046" s="30" t="s">
        <v>923</v>
      </c>
      <c r="C3046" s="31" t="s">
        <v>9577</v>
      </c>
      <c r="D3046" s="31">
        <v>8531</v>
      </c>
      <c r="E3046" s="49" t="s">
        <v>1814</v>
      </c>
      <c r="F3046" s="327" t="s">
        <v>10517</v>
      </c>
      <c r="G3046" s="1073">
        <v>45466.30972222222</v>
      </c>
      <c r="H3046" s="30"/>
    </row>
    <row r="3047" spans="1:8" x14ac:dyDescent="0.25">
      <c r="A3047" s="30" t="s">
        <v>9576</v>
      </c>
      <c r="B3047" s="30" t="s">
        <v>923</v>
      </c>
      <c r="C3047" s="31" t="s">
        <v>9577</v>
      </c>
      <c r="D3047" s="31">
        <v>8531</v>
      </c>
      <c r="E3047" s="49" t="s">
        <v>1831</v>
      </c>
      <c r="F3047" s="327" t="s">
        <v>10518</v>
      </c>
      <c r="G3047" s="1073">
        <v>45466.30972222222</v>
      </c>
      <c r="H3047" s="30"/>
    </row>
    <row r="3048" spans="1:8" x14ac:dyDescent="0.25">
      <c r="A3048" s="30" t="s">
        <v>9576</v>
      </c>
      <c r="B3048" s="30" t="s">
        <v>923</v>
      </c>
      <c r="C3048" s="31" t="s">
        <v>9577</v>
      </c>
      <c r="D3048" s="31">
        <v>8531</v>
      </c>
      <c r="E3048" s="49" t="s">
        <v>1848</v>
      </c>
      <c r="F3048" s="327" t="s">
        <v>10519</v>
      </c>
      <c r="G3048" s="1073">
        <v>45466.30972222222</v>
      </c>
      <c r="H3048" s="30"/>
    </row>
    <row r="3049" spans="1:8" x14ac:dyDescent="0.25">
      <c r="A3049" s="30" t="s">
        <v>9576</v>
      </c>
      <c r="B3049" s="30" t="s">
        <v>923</v>
      </c>
      <c r="C3049" s="31" t="s">
        <v>9577</v>
      </c>
      <c r="D3049" s="31">
        <v>8531</v>
      </c>
      <c r="E3049" s="49" t="s">
        <v>1865</v>
      </c>
      <c r="F3049" s="327" t="s">
        <v>10520</v>
      </c>
      <c r="G3049" s="1073">
        <v>45466.30972222222</v>
      </c>
      <c r="H3049" s="30"/>
    </row>
    <row r="3050" spans="1:8" x14ac:dyDescent="0.25">
      <c r="A3050" s="30" t="s">
        <v>9576</v>
      </c>
      <c r="B3050" s="30" t="s">
        <v>923</v>
      </c>
      <c r="C3050" s="31" t="s">
        <v>9577</v>
      </c>
      <c r="D3050" s="31">
        <v>8531</v>
      </c>
      <c r="E3050" s="49" t="s">
        <v>999</v>
      </c>
      <c r="F3050" s="327" t="s">
        <v>10521</v>
      </c>
      <c r="G3050" s="1073">
        <v>45466.30972222222</v>
      </c>
      <c r="H3050" s="30"/>
    </row>
    <row r="3051" spans="1:8" x14ac:dyDescent="0.25">
      <c r="A3051" s="30" t="s">
        <v>9576</v>
      </c>
      <c r="B3051" s="30" t="s">
        <v>923</v>
      </c>
      <c r="C3051" s="31" t="s">
        <v>9577</v>
      </c>
      <c r="D3051" s="31">
        <v>8531</v>
      </c>
      <c r="E3051" s="49" t="s">
        <v>1882</v>
      </c>
      <c r="F3051" s="327" t="s">
        <v>10522</v>
      </c>
      <c r="G3051" s="1073">
        <v>45466.30972222222</v>
      </c>
      <c r="H3051" s="30"/>
    </row>
    <row r="3052" spans="1:8" x14ac:dyDescent="0.25">
      <c r="A3052" s="30" t="s">
        <v>9576</v>
      </c>
      <c r="B3052" s="30" t="s">
        <v>923</v>
      </c>
      <c r="C3052" s="31" t="s">
        <v>9577</v>
      </c>
      <c r="D3052" s="31">
        <v>8531</v>
      </c>
      <c r="E3052" s="49" t="s">
        <v>1899</v>
      </c>
      <c r="F3052" s="327" t="s">
        <v>10523</v>
      </c>
      <c r="G3052" s="1073">
        <v>45466.30972222222</v>
      </c>
      <c r="H3052" s="30"/>
    </row>
    <row r="3053" spans="1:8" x14ac:dyDescent="0.25">
      <c r="A3053" s="30" t="s">
        <v>9576</v>
      </c>
      <c r="B3053" s="30" t="s">
        <v>923</v>
      </c>
      <c r="C3053" s="31" t="s">
        <v>9577</v>
      </c>
      <c r="D3053" s="31">
        <v>8531</v>
      </c>
      <c r="E3053" s="49" t="s">
        <v>1916</v>
      </c>
      <c r="F3053" s="327" t="s">
        <v>10524</v>
      </c>
      <c r="G3053" s="1073">
        <v>45466.30972222222</v>
      </c>
      <c r="H3053" s="30"/>
    </row>
    <row r="3054" spans="1:8" x14ac:dyDescent="0.25">
      <c r="A3054" s="30" t="s">
        <v>9576</v>
      </c>
      <c r="B3054" s="30" t="s">
        <v>923</v>
      </c>
      <c r="C3054" s="31" t="s">
        <v>9577</v>
      </c>
      <c r="D3054" s="31">
        <v>8531</v>
      </c>
      <c r="E3054" s="49" t="s">
        <v>1933</v>
      </c>
      <c r="F3054" s="327" t="s">
        <v>10525</v>
      </c>
      <c r="G3054" s="1073">
        <v>45466.30972222222</v>
      </c>
      <c r="H3054" s="30"/>
    </row>
    <row r="3055" spans="1:8" x14ac:dyDescent="0.25">
      <c r="A3055" s="30" t="s">
        <v>9576</v>
      </c>
      <c r="B3055" s="30" t="s">
        <v>923</v>
      </c>
      <c r="C3055" s="31" t="s">
        <v>9577</v>
      </c>
      <c r="D3055" s="31">
        <v>8531</v>
      </c>
      <c r="E3055" s="49" t="s">
        <v>1950</v>
      </c>
      <c r="F3055" s="327" t="s">
        <v>10526</v>
      </c>
      <c r="G3055" s="1073">
        <v>45466.30972222222</v>
      </c>
      <c r="H3055" s="30"/>
    </row>
    <row r="3056" spans="1:8" x14ac:dyDescent="0.25">
      <c r="A3056" s="30" t="s">
        <v>9576</v>
      </c>
      <c r="B3056" s="30" t="s">
        <v>923</v>
      </c>
      <c r="C3056" s="31" t="s">
        <v>9577</v>
      </c>
      <c r="D3056" s="31">
        <v>8531</v>
      </c>
      <c r="E3056" s="49" t="s">
        <v>1967</v>
      </c>
      <c r="F3056" s="327" t="s">
        <v>10527</v>
      </c>
      <c r="G3056" s="1073">
        <v>45466.30972222222</v>
      </c>
      <c r="H3056" s="30"/>
    </row>
    <row r="3057" spans="1:8" x14ac:dyDescent="0.25">
      <c r="A3057" s="30" t="s">
        <v>9576</v>
      </c>
      <c r="B3057" s="30" t="s">
        <v>923</v>
      </c>
      <c r="C3057" s="31" t="s">
        <v>9577</v>
      </c>
      <c r="D3057" s="31">
        <v>8531</v>
      </c>
      <c r="E3057" s="49" t="s">
        <v>1984</v>
      </c>
      <c r="F3057" s="327" t="s">
        <v>10528</v>
      </c>
      <c r="G3057" s="1073">
        <v>45466.30972222222</v>
      </c>
      <c r="H3057" s="30"/>
    </row>
    <row r="3058" spans="1:8" x14ac:dyDescent="0.25">
      <c r="A3058" s="30" t="s">
        <v>9576</v>
      </c>
      <c r="B3058" s="30" t="s">
        <v>923</v>
      </c>
      <c r="C3058" s="31" t="s">
        <v>9577</v>
      </c>
      <c r="D3058" s="31">
        <v>8531</v>
      </c>
      <c r="E3058" s="49" t="s">
        <v>2000</v>
      </c>
      <c r="F3058" s="327" t="s">
        <v>10529</v>
      </c>
      <c r="G3058" s="1073">
        <v>45466.30972222222</v>
      </c>
      <c r="H3058" s="30"/>
    </row>
    <row r="3059" spans="1:8" x14ac:dyDescent="0.25">
      <c r="A3059" s="30" t="s">
        <v>9576</v>
      </c>
      <c r="B3059" s="30" t="s">
        <v>923</v>
      </c>
      <c r="C3059" s="31" t="s">
        <v>9577</v>
      </c>
      <c r="D3059" s="31">
        <v>8531</v>
      </c>
      <c r="E3059" s="49" t="s">
        <v>2017</v>
      </c>
      <c r="F3059" s="327" t="s">
        <v>10530</v>
      </c>
      <c r="G3059" s="1073">
        <v>45466.30972222222</v>
      </c>
      <c r="H3059" s="30"/>
    </row>
    <row r="3060" spans="1:8" x14ac:dyDescent="0.25">
      <c r="A3060" s="30" t="s">
        <v>9576</v>
      </c>
      <c r="B3060" s="30" t="s">
        <v>923</v>
      </c>
      <c r="C3060" s="31" t="s">
        <v>9577</v>
      </c>
      <c r="D3060" s="31">
        <v>8531</v>
      </c>
      <c r="E3060" s="49" t="s">
        <v>2034</v>
      </c>
      <c r="F3060" s="327" t="s">
        <v>10531</v>
      </c>
      <c r="G3060" s="1073">
        <v>45466.30972222222</v>
      </c>
      <c r="H3060" s="30"/>
    </row>
    <row r="3061" spans="1:8" x14ac:dyDescent="0.25">
      <c r="A3061" s="30" t="s">
        <v>9576</v>
      </c>
      <c r="B3061" s="30" t="s">
        <v>923</v>
      </c>
      <c r="C3061" s="31" t="s">
        <v>9577</v>
      </c>
      <c r="D3061" s="31">
        <v>8531</v>
      </c>
      <c r="E3061" s="49" t="s">
        <v>1014</v>
      </c>
      <c r="F3061" s="327" t="s">
        <v>10532</v>
      </c>
      <c r="G3061" s="1073">
        <v>45466.30972222222</v>
      </c>
      <c r="H3061" s="30"/>
    </row>
    <row r="3062" spans="1:8" x14ac:dyDescent="0.25">
      <c r="A3062" s="30" t="s">
        <v>9576</v>
      </c>
      <c r="B3062" s="30" t="s">
        <v>923</v>
      </c>
      <c r="C3062" s="31" t="s">
        <v>9577</v>
      </c>
      <c r="D3062" s="31">
        <v>8531</v>
      </c>
      <c r="E3062" s="49" t="s">
        <v>2051</v>
      </c>
      <c r="F3062" s="327" t="s">
        <v>10533</v>
      </c>
      <c r="G3062" s="1073">
        <v>45466.30972222222</v>
      </c>
      <c r="H3062" s="30"/>
    </row>
    <row r="3063" spans="1:8" x14ac:dyDescent="0.25">
      <c r="A3063" s="30" t="s">
        <v>9576</v>
      </c>
      <c r="B3063" s="30" t="s">
        <v>923</v>
      </c>
      <c r="C3063" s="31" t="s">
        <v>9577</v>
      </c>
      <c r="D3063" s="31">
        <v>8531</v>
      </c>
      <c r="E3063" s="49" t="s">
        <v>2068</v>
      </c>
      <c r="F3063" s="327" t="s">
        <v>10534</v>
      </c>
      <c r="G3063" s="1073">
        <v>45466.30972222222</v>
      </c>
      <c r="H3063" s="30"/>
    </row>
    <row r="3064" spans="1:8" x14ac:dyDescent="0.25">
      <c r="A3064" s="30" t="s">
        <v>9576</v>
      </c>
      <c r="B3064" s="30" t="s">
        <v>923</v>
      </c>
      <c r="C3064" s="31" t="s">
        <v>9577</v>
      </c>
      <c r="D3064" s="31">
        <v>8531</v>
      </c>
      <c r="E3064" s="49" t="s">
        <v>2085</v>
      </c>
      <c r="F3064" s="327" t="s">
        <v>10535</v>
      </c>
      <c r="G3064" s="1073">
        <v>45466.30972222222</v>
      </c>
      <c r="H3064" s="30"/>
    </row>
    <row r="3065" spans="1:8" x14ac:dyDescent="0.25">
      <c r="A3065" s="30" t="s">
        <v>9576</v>
      </c>
      <c r="B3065" s="30" t="s">
        <v>923</v>
      </c>
      <c r="C3065" s="31" t="s">
        <v>9577</v>
      </c>
      <c r="D3065" s="31">
        <v>8531</v>
      </c>
      <c r="E3065" s="49" t="s">
        <v>2102</v>
      </c>
      <c r="F3065" s="327" t="s">
        <v>10536</v>
      </c>
      <c r="G3065" s="1073">
        <v>45466.30972222222</v>
      </c>
      <c r="H3065" s="30"/>
    </row>
    <row r="3066" spans="1:8" x14ac:dyDescent="0.25">
      <c r="A3066" s="30" t="s">
        <v>9576</v>
      </c>
      <c r="B3066" s="30" t="s">
        <v>923</v>
      </c>
      <c r="C3066" s="31" t="s">
        <v>9577</v>
      </c>
      <c r="D3066" s="31">
        <v>8531</v>
      </c>
      <c r="E3066" s="49" t="s">
        <v>2119</v>
      </c>
      <c r="F3066" s="327" t="s">
        <v>10537</v>
      </c>
      <c r="G3066" s="1073">
        <v>45466.30972222222</v>
      </c>
      <c r="H3066" s="30"/>
    </row>
    <row r="3067" spans="1:8" x14ac:dyDescent="0.25">
      <c r="A3067" s="30" t="s">
        <v>9576</v>
      </c>
      <c r="B3067" s="30" t="s">
        <v>923</v>
      </c>
      <c r="C3067" s="31" t="s">
        <v>9577</v>
      </c>
      <c r="D3067" s="31">
        <v>8531</v>
      </c>
      <c r="E3067" s="49" t="s">
        <v>2136</v>
      </c>
      <c r="F3067" s="327" t="s">
        <v>10538</v>
      </c>
      <c r="G3067" s="1073">
        <v>45466.30972222222</v>
      </c>
      <c r="H3067" s="30"/>
    </row>
    <row r="3068" spans="1:8" x14ac:dyDescent="0.25">
      <c r="A3068" s="30" t="s">
        <v>9576</v>
      </c>
      <c r="B3068" s="30" t="s">
        <v>923</v>
      </c>
      <c r="C3068" s="31" t="s">
        <v>9577</v>
      </c>
      <c r="D3068" s="31">
        <v>8531</v>
      </c>
      <c r="E3068" s="49" t="s">
        <v>2153</v>
      </c>
      <c r="F3068" s="327" t="s">
        <v>10539</v>
      </c>
      <c r="G3068" s="1073">
        <v>45466.30972222222</v>
      </c>
      <c r="H3068" s="30"/>
    </row>
    <row r="3069" spans="1:8" x14ac:dyDescent="0.25">
      <c r="A3069" s="30" t="s">
        <v>9576</v>
      </c>
      <c r="B3069" s="30" t="s">
        <v>923</v>
      </c>
      <c r="C3069" s="31" t="s">
        <v>9577</v>
      </c>
      <c r="D3069" s="31">
        <v>8531</v>
      </c>
      <c r="E3069" s="49" t="s">
        <v>2170</v>
      </c>
      <c r="F3069" s="327" t="s">
        <v>10540</v>
      </c>
      <c r="G3069" s="1073">
        <v>45466.30972222222</v>
      </c>
      <c r="H3069" s="30"/>
    </row>
    <row r="3070" spans="1:8" x14ac:dyDescent="0.25">
      <c r="A3070" s="30" t="s">
        <v>9576</v>
      </c>
      <c r="B3070" s="30" t="s">
        <v>923</v>
      </c>
      <c r="C3070" s="31" t="s">
        <v>9577</v>
      </c>
      <c r="D3070" s="31">
        <v>8531</v>
      </c>
      <c r="E3070" s="49" t="s">
        <v>2187</v>
      </c>
      <c r="F3070" s="327" t="s">
        <v>10541</v>
      </c>
      <c r="G3070" s="1073">
        <v>45466.30972222222</v>
      </c>
      <c r="H3070" s="30"/>
    </row>
    <row r="3071" spans="1:8" x14ac:dyDescent="0.25">
      <c r="A3071" s="30" t="s">
        <v>9576</v>
      </c>
      <c r="B3071" s="30" t="s">
        <v>923</v>
      </c>
      <c r="C3071" s="31" t="s">
        <v>9577</v>
      </c>
      <c r="D3071" s="31">
        <v>8531</v>
      </c>
      <c r="E3071" s="49" t="s">
        <v>2204</v>
      </c>
      <c r="F3071" s="327" t="s">
        <v>10542</v>
      </c>
      <c r="G3071" s="1073">
        <v>45466.30972222222</v>
      </c>
      <c r="H3071" s="30"/>
    </row>
    <row r="3072" spans="1:8" x14ac:dyDescent="0.25">
      <c r="A3072" s="30" t="s">
        <v>9576</v>
      </c>
      <c r="B3072" s="30" t="s">
        <v>923</v>
      </c>
      <c r="C3072" s="31" t="s">
        <v>9577</v>
      </c>
      <c r="D3072" s="31">
        <v>8531</v>
      </c>
      <c r="E3072" s="49" t="s">
        <v>1031</v>
      </c>
      <c r="F3072" s="327" t="s">
        <v>10543</v>
      </c>
      <c r="G3072" s="1073">
        <v>45466.30972222222</v>
      </c>
      <c r="H3072" s="30"/>
    </row>
    <row r="3073" spans="1:8" x14ac:dyDescent="0.25">
      <c r="A3073" s="30" t="s">
        <v>9576</v>
      </c>
      <c r="B3073" s="30" t="s">
        <v>923</v>
      </c>
      <c r="C3073" s="31" t="s">
        <v>9577</v>
      </c>
      <c r="D3073" s="31">
        <v>8531</v>
      </c>
      <c r="E3073" s="49" t="s">
        <v>2221</v>
      </c>
      <c r="F3073" s="327" t="s">
        <v>10544</v>
      </c>
      <c r="G3073" s="1073">
        <v>45466.30972222222</v>
      </c>
      <c r="H3073" s="30"/>
    </row>
    <row r="3074" spans="1:8" x14ac:dyDescent="0.25">
      <c r="A3074" s="30" t="s">
        <v>9576</v>
      </c>
      <c r="B3074" s="30" t="s">
        <v>923</v>
      </c>
      <c r="C3074" s="31" t="s">
        <v>9577</v>
      </c>
      <c r="D3074" s="31">
        <v>8531</v>
      </c>
      <c r="E3074" s="49" t="s">
        <v>2238</v>
      </c>
      <c r="F3074" s="327" t="s">
        <v>10545</v>
      </c>
      <c r="G3074" s="1073">
        <v>45466.30972222222</v>
      </c>
      <c r="H3074" s="30"/>
    </row>
    <row r="3075" spans="1:8" x14ac:dyDescent="0.25">
      <c r="A3075" s="30" t="s">
        <v>9576</v>
      </c>
      <c r="B3075" s="30" t="s">
        <v>923</v>
      </c>
      <c r="C3075" s="31" t="s">
        <v>9577</v>
      </c>
      <c r="D3075" s="31">
        <v>8531</v>
      </c>
      <c r="E3075" s="49" t="s">
        <v>2255</v>
      </c>
      <c r="F3075" s="327" t="s">
        <v>10546</v>
      </c>
      <c r="G3075" s="1073">
        <v>45466.30972222222</v>
      </c>
      <c r="H3075" s="30"/>
    </row>
    <row r="3076" spans="1:8" x14ac:dyDescent="0.25">
      <c r="A3076" s="30" t="s">
        <v>9576</v>
      </c>
      <c r="B3076" s="30" t="s">
        <v>923</v>
      </c>
      <c r="C3076" s="31" t="s">
        <v>9577</v>
      </c>
      <c r="D3076" s="31">
        <v>8531</v>
      </c>
      <c r="E3076" s="49" t="s">
        <v>2272</v>
      </c>
      <c r="F3076" s="327" t="s">
        <v>10547</v>
      </c>
      <c r="G3076" s="1073">
        <v>45466.30972222222</v>
      </c>
      <c r="H3076" s="30"/>
    </row>
    <row r="3077" spans="1:8" x14ac:dyDescent="0.25">
      <c r="A3077" s="30" t="s">
        <v>9576</v>
      </c>
      <c r="B3077" s="30" t="s">
        <v>923</v>
      </c>
      <c r="C3077" s="31" t="s">
        <v>9577</v>
      </c>
      <c r="D3077" s="31">
        <v>8531</v>
      </c>
      <c r="E3077" s="49" t="s">
        <v>2289</v>
      </c>
      <c r="F3077" s="327" t="s">
        <v>10548</v>
      </c>
      <c r="G3077" s="1073">
        <v>45466.30972222222</v>
      </c>
      <c r="H3077" s="30"/>
    </row>
    <row r="3078" spans="1:8" x14ac:dyDescent="0.25">
      <c r="A3078" s="30" t="s">
        <v>9576</v>
      </c>
      <c r="B3078" s="30" t="s">
        <v>923</v>
      </c>
      <c r="C3078" s="31" t="s">
        <v>9577</v>
      </c>
      <c r="D3078" s="31">
        <v>8531</v>
      </c>
      <c r="E3078" s="49" t="s">
        <v>2306</v>
      </c>
      <c r="F3078" s="327" t="s">
        <v>10549</v>
      </c>
      <c r="G3078" s="1073">
        <v>45466.30972222222</v>
      </c>
      <c r="H3078" s="30"/>
    </row>
    <row r="3079" spans="1:8" x14ac:dyDescent="0.25">
      <c r="A3079" s="30" t="s">
        <v>9576</v>
      </c>
      <c r="B3079" s="30" t="s">
        <v>923</v>
      </c>
      <c r="C3079" s="31" t="s">
        <v>9577</v>
      </c>
      <c r="D3079" s="31">
        <v>8531</v>
      </c>
      <c r="E3079" s="49" t="s">
        <v>2323</v>
      </c>
      <c r="F3079" s="327" t="s">
        <v>10550</v>
      </c>
      <c r="G3079" s="1073">
        <v>45466.30972222222</v>
      </c>
      <c r="H3079" s="30"/>
    </row>
    <row r="3080" spans="1:8" x14ac:dyDescent="0.25">
      <c r="A3080" s="30" t="s">
        <v>9576</v>
      </c>
      <c r="B3080" s="30" t="s">
        <v>923</v>
      </c>
      <c r="C3080" s="31" t="s">
        <v>9577</v>
      </c>
      <c r="D3080" s="31">
        <v>8531</v>
      </c>
      <c r="E3080" s="49" t="s">
        <v>2340</v>
      </c>
      <c r="F3080" s="327" t="s">
        <v>10551</v>
      </c>
      <c r="G3080" s="1073">
        <v>45466.30972222222</v>
      </c>
      <c r="H3080" s="30"/>
    </row>
    <row r="3081" spans="1:8" x14ac:dyDescent="0.25">
      <c r="A3081" s="30" t="s">
        <v>9576</v>
      </c>
      <c r="B3081" s="30" t="s">
        <v>923</v>
      </c>
      <c r="C3081" s="31" t="s">
        <v>9577</v>
      </c>
      <c r="D3081" s="31">
        <v>8531</v>
      </c>
      <c r="E3081" s="49" t="s">
        <v>2357</v>
      </c>
      <c r="F3081" s="327" t="s">
        <v>10552</v>
      </c>
      <c r="G3081" s="1073">
        <v>45466.30972222222</v>
      </c>
      <c r="H3081" s="30"/>
    </row>
    <row r="3082" spans="1:8" x14ac:dyDescent="0.25">
      <c r="A3082" s="30" t="s">
        <v>9576</v>
      </c>
      <c r="B3082" s="30" t="s">
        <v>923</v>
      </c>
      <c r="C3082" s="31" t="s">
        <v>9577</v>
      </c>
      <c r="D3082" s="31">
        <v>8531</v>
      </c>
      <c r="E3082" s="49" t="s">
        <v>2374</v>
      </c>
      <c r="F3082" s="327" t="s">
        <v>10553</v>
      </c>
      <c r="G3082" s="1073">
        <v>45466.30972222222</v>
      </c>
      <c r="H3082" s="30"/>
    </row>
    <row r="3083" spans="1:8" x14ac:dyDescent="0.25">
      <c r="A3083" s="30" t="s">
        <v>9576</v>
      </c>
      <c r="B3083" s="30" t="s">
        <v>923</v>
      </c>
      <c r="C3083" s="31" t="s">
        <v>9577</v>
      </c>
      <c r="D3083" s="31">
        <v>8531</v>
      </c>
      <c r="E3083" s="49" t="s">
        <v>1046</v>
      </c>
      <c r="F3083" s="327" t="s">
        <v>10554</v>
      </c>
      <c r="G3083" s="1073">
        <v>45466.30972222222</v>
      </c>
      <c r="H3083" s="30"/>
    </row>
    <row r="3084" spans="1:8" x14ac:dyDescent="0.25">
      <c r="A3084" s="30" t="s">
        <v>9576</v>
      </c>
      <c r="B3084" s="30" t="s">
        <v>923</v>
      </c>
      <c r="C3084" s="31" t="s">
        <v>9577</v>
      </c>
      <c r="D3084" s="31">
        <v>8531</v>
      </c>
      <c r="E3084" s="49" t="s">
        <v>2391</v>
      </c>
      <c r="F3084" s="327" t="s">
        <v>10555</v>
      </c>
      <c r="G3084" s="1073">
        <v>45466.30972222222</v>
      </c>
      <c r="H3084" s="30"/>
    </row>
    <row r="3085" spans="1:8" x14ac:dyDescent="0.25">
      <c r="A3085" s="30" t="s">
        <v>9576</v>
      </c>
      <c r="B3085" s="30" t="s">
        <v>923</v>
      </c>
      <c r="C3085" s="31" t="s">
        <v>9577</v>
      </c>
      <c r="D3085" s="31">
        <v>8531</v>
      </c>
      <c r="E3085" s="49" t="s">
        <v>2408</v>
      </c>
      <c r="F3085" s="327" t="s">
        <v>10556</v>
      </c>
      <c r="G3085" s="1073">
        <v>45466.30972222222</v>
      </c>
      <c r="H3085" s="30"/>
    </row>
    <row r="3086" spans="1:8" x14ac:dyDescent="0.25">
      <c r="A3086" s="30" t="s">
        <v>9576</v>
      </c>
      <c r="B3086" s="30" t="s">
        <v>923</v>
      </c>
      <c r="C3086" s="31" t="s">
        <v>9577</v>
      </c>
      <c r="D3086" s="31">
        <v>8531</v>
      </c>
      <c r="E3086" s="49" t="s">
        <v>2425</v>
      </c>
      <c r="F3086" s="327" t="s">
        <v>10557</v>
      </c>
      <c r="G3086" s="1073">
        <v>45466.30972222222</v>
      </c>
      <c r="H3086" s="30"/>
    </row>
    <row r="3087" spans="1:8" x14ac:dyDescent="0.25">
      <c r="A3087" s="30" t="s">
        <v>9576</v>
      </c>
      <c r="B3087" s="30" t="s">
        <v>923</v>
      </c>
      <c r="C3087" s="31" t="s">
        <v>9577</v>
      </c>
      <c r="D3087" s="31">
        <v>8531</v>
      </c>
      <c r="E3087" s="49" t="s">
        <v>2442</v>
      </c>
      <c r="F3087" s="327" t="s">
        <v>10558</v>
      </c>
      <c r="G3087" s="1073">
        <v>45466.30972222222</v>
      </c>
      <c r="H3087" s="30"/>
    </row>
    <row r="3088" spans="1:8" x14ac:dyDescent="0.25">
      <c r="A3088" s="30" t="s">
        <v>9576</v>
      </c>
      <c r="B3088" s="30" t="s">
        <v>923</v>
      </c>
      <c r="C3088" s="31" t="s">
        <v>9577</v>
      </c>
      <c r="D3088" s="31">
        <v>8531</v>
      </c>
      <c r="E3088" s="49" t="s">
        <v>2459</v>
      </c>
      <c r="F3088" s="327" t="s">
        <v>10559</v>
      </c>
      <c r="G3088" s="1073">
        <v>45466.30972222222</v>
      </c>
      <c r="H3088" s="30"/>
    </row>
    <row r="3089" spans="1:8" x14ac:dyDescent="0.25">
      <c r="A3089" s="30" t="s">
        <v>9576</v>
      </c>
      <c r="B3089" s="30" t="s">
        <v>923</v>
      </c>
      <c r="C3089" s="31" t="s">
        <v>9577</v>
      </c>
      <c r="D3089" s="31">
        <v>8531</v>
      </c>
      <c r="E3089" s="49" t="s">
        <v>2476</v>
      </c>
      <c r="F3089" s="327" t="s">
        <v>10560</v>
      </c>
      <c r="G3089" s="1073">
        <v>45466.30972222222</v>
      </c>
      <c r="H3089" s="30"/>
    </row>
    <row r="3090" spans="1:8" x14ac:dyDescent="0.25">
      <c r="A3090" s="30" t="s">
        <v>9576</v>
      </c>
      <c r="B3090" s="30" t="s">
        <v>923</v>
      </c>
      <c r="C3090" s="31" t="s">
        <v>9577</v>
      </c>
      <c r="D3090" s="31">
        <v>8531</v>
      </c>
      <c r="E3090" s="49" t="s">
        <v>2493</v>
      </c>
      <c r="F3090" s="327" t="s">
        <v>10561</v>
      </c>
      <c r="G3090" s="1073">
        <v>45466.30972222222</v>
      </c>
      <c r="H3090" s="30"/>
    </row>
    <row r="3091" spans="1:8" x14ac:dyDescent="0.25">
      <c r="A3091" s="30" t="s">
        <v>9576</v>
      </c>
      <c r="B3091" s="30" t="s">
        <v>923</v>
      </c>
      <c r="C3091" s="31" t="s">
        <v>9577</v>
      </c>
      <c r="D3091" s="31">
        <v>8531</v>
      </c>
      <c r="E3091" s="49" t="s">
        <v>2510</v>
      </c>
      <c r="F3091" s="327" t="s">
        <v>10562</v>
      </c>
      <c r="G3091" s="1073">
        <v>45466.30972222222</v>
      </c>
      <c r="H3091" s="30"/>
    </row>
    <row r="3092" spans="1:8" x14ac:dyDescent="0.25">
      <c r="A3092" s="30" t="s">
        <v>9576</v>
      </c>
      <c r="B3092" s="30" t="s">
        <v>923</v>
      </c>
      <c r="C3092" s="31" t="s">
        <v>9577</v>
      </c>
      <c r="D3092" s="31">
        <v>8531</v>
      </c>
      <c r="E3092" s="49" t="s">
        <v>2527</v>
      </c>
      <c r="F3092" s="327" t="s">
        <v>10563</v>
      </c>
      <c r="G3092" s="1073">
        <v>45466.30972222222</v>
      </c>
      <c r="H3092" s="30"/>
    </row>
    <row r="3093" spans="1:8" x14ac:dyDescent="0.25">
      <c r="A3093" s="30" t="s">
        <v>9576</v>
      </c>
      <c r="B3093" s="30" t="s">
        <v>923</v>
      </c>
      <c r="C3093" s="31" t="s">
        <v>9577</v>
      </c>
      <c r="D3093" s="31">
        <v>8531</v>
      </c>
      <c r="E3093" s="49" t="s">
        <v>2544</v>
      </c>
      <c r="F3093" s="327" t="s">
        <v>10564</v>
      </c>
      <c r="G3093" s="1073">
        <v>45466.30972222222</v>
      </c>
      <c r="H3093" s="30"/>
    </row>
    <row r="3094" spans="1:8" x14ac:dyDescent="0.25">
      <c r="A3094" s="30" t="s">
        <v>9576</v>
      </c>
      <c r="B3094" s="30" t="s">
        <v>923</v>
      </c>
      <c r="C3094" s="31" t="s">
        <v>9577</v>
      </c>
      <c r="D3094" s="31">
        <v>8531</v>
      </c>
      <c r="E3094" s="49" t="s">
        <v>1064</v>
      </c>
      <c r="F3094" s="327" t="s">
        <v>932</v>
      </c>
      <c r="G3094" s="1073">
        <v>45466.30972222222</v>
      </c>
      <c r="H3094" s="30"/>
    </row>
    <row r="3095" spans="1:8" x14ac:dyDescent="0.25">
      <c r="A3095" s="30" t="s">
        <v>9576</v>
      </c>
      <c r="B3095" s="30" t="s">
        <v>923</v>
      </c>
      <c r="C3095" s="31" t="s">
        <v>9577</v>
      </c>
      <c r="D3095" s="31">
        <v>8531</v>
      </c>
      <c r="E3095" s="49" t="s">
        <v>2562</v>
      </c>
      <c r="F3095" s="327" t="s">
        <v>932</v>
      </c>
      <c r="G3095" s="1073">
        <v>45466.30972222222</v>
      </c>
      <c r="H3095" s="30"/>
    </row>
    <row r="3096" spans="1:8" x14ac:dyDescent="0.25">
      <c r="A3096" s="30" t="s">
        <v>9576</v>
      </c>
      <c r="B3096" s="30" t="s">
        <v>923</v>
      </c>
      <c r="C3096" s="31" t="s">
        <v>9577</v>
      </c>
      <c r="D3096" s="31">
        <v>8531</v>
      </c>
      <c r="E3096" s="49" t="s">
        <v>2579</v>
      </c>
      <c r="F3096" s="327" t="s">
        <v>932</v>
      </c>
      <c r="G3096" s="1073">
        <v>45466.30972222222</v>
      </c>
      <c r="H3096" s="30"/>
    </row>
    <row r="3097" spans="1:8" x14ac:dyDescent="0.25">
      <c r="A3097" s="30" t="s">
        <v>9576</v>
      </c>
      <c r="B3097" s="30" t="s">
        <v>923</v>
      </c>
      <c r="C3097" s="31" t="s">
        <v>9577</v>
      </c>
      <c r="D3097" s="31">
        <v>8531</v>
      </c>
      <c r="E3097" s="49" t="s">
        <v>2596</v>
      </c>
      <c r="F3097" s="327" t="s">
        <v>932</v>
      </c>
      <c r="G3097" s="1073">
        <v>45466.30972222222</v>
      </c>
      <c r="H3097" s="30"/>
    </row>
    <row r="3098" spans="1:8" x14ac:dyDescent="0.25">
      <c r="A3098" s="30" t="s">
        <v>9576</v>
      </c>
      <c r="B3098" s="30" t="s">
        <v>923</v>
      </c>
      <c r="C3098" s="31" t="s">
        <v>9577</v>
      </c>
      <c r="D3098" s="31">
        <v>8531</v>
      </c>
      <c r="E3098" s="49" t="s">
        <v>2613</v>
      </c>
      <c r="F3098" s="327" t="s">
        <v>932</v>
      </c>
      <c r="G3098" s="1073">
        <v>45466.30972222222</v>
      </c>
      <c r="H3098" s="30"/>
    </row>
    <row r="3099" spans="1:8" x14ac:dyDescent="0.25">
      <c r="A3099" s="30" t="s">
        <v>9576</v>
      </c>
      <c r="B3099" s="30" t="s">
        <v>923</v>
      </c>
      <c r="C3099" s="31" t="s">
        <v>9577</v>
      </c>
      <c r="D3099" s="31">
        <v>8531</v>
      </c>
      <c r="E3099" s="49" t="s">
        <v>2630</v>
      </c>
      <c r="F3099" s="327" t="s">
        <v>932</v>
      </c>
      <c r="G3099" s="1073">
        <v>45466.30972222222</v>
      </c>
      <c r="H3099" s="30"/>
    </row>
    <row r="3100" spans="1:8" x14ac:dyDescent="0.25">
      <c r="A3100" s="30" t="s">
        <v>9576</v>
      </c>
      <c r="B3100" s="30" t="s">
        <v>923</v>
      </c>
      <c r="C3100" s="31" t="s">
        <v>9577</v>
      </c>
      <c r="D3100" s="31">
        <v>8531</v>
      </c>
      <c r="E3100" s="49" t="s">
        <v>2647</v>
      </c>
      <c r="F3100" s="327" t="s">
        <v>932</v>
      </c>
      <c r="G3100" s="1073">
        <v>45466.30972222222</v>
      </c>
      <c r="H3100" s="30"/>
    </row>
    <row r="3101" spans="1:8" x14ac:dyDescent="0.25">
      <c r="A3101" s="30" t="s">
        <v>9576</v>
      </c>
      <c r="B3101" s="30" t="s">
        <v>923</v>
      </c>
      <c r="C3101" s="31" t="s">
        <v>9577</v>
      </c>
      <c r="D3101" s="31">
        <v>8531</v>
      </c>
      <c r="E3101" s="49" t="s">
        <v>2664</v>
      </c>
      <c r="F3101" s="327" t="s">
        <v>932</v>
      </c>
      <c r="G3101" s="1073">
        <v>45466.30972222222</v>
      </c>
      <c r="H3101" s="30"/>
    </row>
    <row r="3102" spans="1:8" x14ac:dyDescent="0.25">
      <c r="A3102" s="30" t="s">
        <v>9576</v>
      </c>
      <c r="B3102" s="30" t="s">
        <v>923</v>
      </c>
      <c r="C3102" s="31" t="s">
        <v>9577</v>
      </c>
      <c r="D3102" s="31">
        <v>8531</v>
      </c>
      <c r="E3102" s="49" t="s">
        <v>2681</v>
      </c>
      <c r="F3102" s="327" t="s">
        <v>932</v>
      </c>
      <c r="G3102" s="1073">
        <v>45466.30972222222</v>
      </c>
      <c r="H3102" s="30"/>
    </row>
    <row r="3103" spans="1:8" x14ac:dyDescent="0.25">
      <c r="A3103" s="30" t="s">
        <v>9576</v>
      </c>
      <c r="B3103" s="30" t="s">
        <v>923</v>
      </c>
      <c r="C3103" s="31" t="s">
        <v>9577</v>
      </c>
      <c r="D3103" s="31">
        <v>8531</v>
      </c>
      <c r="E3103" s="49" t="s">
        <v>2698</v>
      </c>
      <c r="F3103" s="327" t="s">
        <v>932</v>
      </c>
      <c r="G3103" s="1073">
        <v>45466.30972222222</v>
      </c>
      <c r="H3103" s="30"/>
    </row>
    <row r="3104" spans="1:8" x14ac:dyDescent="0.25">
      <c r="A3104" s="30" t="s">
        <v>9576</v>
      </c>
      <c r="B3104" s="30" t="s">
        <v>923</v>
      </c>
      <c r="C3104" s="31" t="s">
        <v>9577</v>
      </c>
      <c r="D3104" s="31">
        <v>8531</v>
      </c>
      <c r="E3104" s="49" t="s">
        <v>2715</v>
      </c>
      <c r="F3104" s="327" t="s">
        <v>932</v>
      </c>
      <c r="G3104" s="1073">
        <v>45466.30972222222</v>
      </c>
      <c r="H3104" s="30"/>
    </row>
    <row r="3105" spans="1:8" x14ac:dyDescent="0.25">
      <c r="A3105" s="30" t="s">
        <v>9576</v>
      </c>
      <c r="B3105" s="30" t="s">
        <v>923</v>
      </c>
      <c r="C3105" s="31" t="s">
        <v>9577</v>
      </c>
      <c r="D3105" s="31">
        <v>8531</v>
      </c>
      <c r="E3105" s="49" t="s">
        <v>1081</v>
      </c>
      <c r="F3105" s="327" t="s">
        <v>932</v>
      </c>
      <c r="G3105" s="1073">
        <v>45466.30972222222</v>
      </c>
      <c r="H3105" s="30"/>
    </row>
    <row r="3106" spans="1:8" x14ac:dyDescent="0.25">
      <c r="A3106" s="30" t="s">
        <v>9576</v>
      </c>
      <c r="B3106" s="30" t="s">
        <v>923</v>
      </c>
      <c r="C3106" s="31" t="s">
        <v>9577</v>
      </c>
      <c r="D3106" s="31">
        <v>8531</v>
      </c>
      <c r="E3106" s="49" t="s">
        <v>2732</v>
      </c>
      <c r="F3106" s="327" t="s">
        <v>932</v>
      </c>
      <c r="G3106" s="1073">
        <v>45466.30972222222</v>
      </c>
      <c r="H3106" s="30"/>
    </row>
    <row r="3107" spans="1:8" x14ac:dyDescent="0.25">
      <c r="A3107" s="30" t="s">
        <v>9576</v>
      </c>
      <c r="B3107" s="30" t="s">
        <v>923</v>
      </c>
      <c r="C3107" s="31" t="s">
        <v>9577</v>
      </c>
      <c r="D3107" s="31">
        <v>8531</v>
      </c>
      <c r="E3107" s="49" t="s">
        <v>2749</v>
      </c>
      <c r="F3107" s="327" t="s">
        <v>932</v>
      </c>
      <c r="G3107" s="1073">
        <v>45466.30972222222</v>
      </c>
      <c r="H3107" s="30"/>
    </row>
    <row r="3108" spans="1:8" x14ac:dyDescent="0.25">
      <c r="A3108" s="30" t="s">
        <v>9576</v>
      </c>
      <c r="B3108" s="30" t="s">
        <v>923</v>
      </c>
      <c r="C3108" s="31" t="s">
        <v>9577</v>
      </c>
      <c r="D3108" s="31">
        <v>8531</v>
      </c>
      <c r="E3108" s="49" t="s">
        <v>2766</v>
      </c>
      <c r="F3108" s="327" t="s">
        <v>932</v>
      </c>
      <c r="G3108" s="1073">
        <v>45466.30972222222</v>
      </c>
      <c r="H3108" s="30"/>
    </row>
    <row r="3109" spans="1:8" x14ac:dyDescent="0.25">
      <c r="A3109" s="30" t="s">
        <v>9576</v>
      </c>
      <c r="B3109" s="30" t="s">
        <v>923</v>
      </c>
      <c r="C3109" s="31" t="s">
        <v>9577</v>
      </c>
      <c r="D3109" s="31">
        <v>8531</v>
      </c>
      <c r="E3109" s="49" t="s">
        <v>2783</v>
      </c>
      <c r="F3109" s="327" t="s">
        <v>932</v>
      </c>
      <c r="G3109" s="1073">
        <v>45466.30972222222</v>
      </c>
      <c r="H3109" s="30"/>
    </row>
    <row r="3110" spans="1:8" x14ac:dyDescent="0.25">
      <c r="A3110" s="30" t="s">
        <v>9576</v>
      </c>
      <c r="B3110" s="30" t="s">
        <v>923</v>
      </c>
      <c r="C3110" s="31" t="s">
        <v>9577</v>
      </c>
      <c r="D3110" s="31">
        <v>8531</v>
      </c>
      <c r="E3110" s="49" t="s">
        <v>2800</v>
      </c>
      <c r="F3110" s="327" t="s">
        <v>932</v>
      </c>
      <c r="G3110" s="1073">
        <v>45466.30972222222</v>
      </c>
      <c r="H3110" s="30"/>
    </row>
    <row r="3111" spans="1:8" x14ac:dyDescent="0.25">
      <c r="A3111" s="30" t="s">
        <v>9576</v>
      </c>
      <c r="B3111" s="30" t="s">
        <v>923</v>
      </c>
      <c r="C3111" s="31" t="s">
        <v>9577</v>
      </c>
      <c r="D3111" s="31">
        <v>8531</v>
      </c>
      <c r="E3111" s="49" t="s">
        <v>2817</v>
      </c>
      <c r="F3111" s="327" t="s">
        <v>932</v>
      </c>
      <c r="G3111" s="1073">
        <v>45466.30972222222</v>
      </c>
      <c r="H3111" s="30"/>
    </row>
    <row r="3112" spans="1:8" x14ac:dyDescent="0.25">
      <c r="A3112" s="30" t="s">
        <v>9576</v>
      </c>
      <c r="B3112" s="30" t="s">
        <v>923</v>
      </c>
      <c r="C3112" s="31" t="s">
        <v>9577</v>
      </c>
      <c r="D3112" s="31">
        <v>8531</v>
      </c>
      <c r="E3112" s="49" t="s">
        <v>2834</v>
      </c>
      <c r="F3112" s="327" t="s">
        <v>932</v>
      </c>
      <c r="G3112" s="1073">
        <v>45466.30972222222</v>
      </c>
      <c r="H3112" s="30"/>
    </row>
    <row r="3113" spans="1:8" x14ac:dyDescent="0.25">
      <c r="A3113" s="30" t="s">
        <v>9576</v>
      </c>
      <c r="B3113" s="30" t="s">
        <v>923</v>
      </c>
      <c r="C3113" s="31" t="s">
        <v>9577</v>
      </c>
      <c r="D3113" s="31">
        <v>8531</v>
      </c>
      <c r="E3113" s="49" t="s">
        <v>2851</v>
      </c>
      <c r="F3113" s="327" t="s">
        <v>932</v>
      </c>
      <c r="G3113" s="1073">
        <v>45466.30972222222</v>
      </c>
      <c r="H3113" s="30"/>
    </row>
    <row r="3114" spans="1:8" x14ac:dyDescent="0.25">
      <c r="A3114" s="30" t="s">
        <v>9576</v>
      </c>
      <c r="B3114" s="30" t="s">
        <v>923</v>
      </c>
      <c r="C3114" s="31" t="s">
        <v>9577</v>
      </c>
      <c r="D3114" s="31">
        <v>8531</v>
      </c>
      <c r="E3114" s="49" t="s">
        <v>2868</v>
      </c>
      <c r="F3114" s="327" t="s">
        <v>932</v>
      </c>
      <c r="G3114" s="1073">
        <v>45466.30972222222</v>
      </c>
      <c r="H3114" s="30"/>
    </row>
    <row r="3115" spans="1:8" x14ac:dyDescent="0.25">
      <c r="A3115" s="30" t="s">
        <v>9576</v>
      </c>
      <c r="B3115" s="30" t="s">
        <v>923</v>
      </c>
      <c r="C3115" s="31" t="s">
        <v>9577</v>
      </c>
      <c r="D3115" s="31">
        <v>8531</v>
      </c>
      <c r="E3115" s="49" t="s">
        <v>2885</v>
      </c>
      <c r="F3115" s="327" t="s">
        <v>932</v>
      </c>
      <c r="G3115" s="1073">
        <v>45466.30972222222</v>
      </c>
      <c r="H3115" s="30"/>
    </row>
    <row r="3116" spans="1:8" x14ac:dyDescent="0.25">
      <c r="A3116" s="30" t="s">
        <v>9576</v>
      </c>
      <c r="B3116" s="30" t="s">
        <v>923</v>
      </c>
      <c r="C3116" s="31" t="s">
        <v>9577</v>
      </c>
      <c r="D3116" s="31">
        <v>8531</v>
      </c>
      <c r="E3116" s="49" t="s">
        <v>1094</v>
      </c>
      <c r="F3116" s="327" t="s">
        <v>932</v>
      </c>
      <c r="G3116" s="1073">
        <v>45466.30972222222</v>
      </c>
      <c r="H3116" s="30"/>
    </row>
    <row r="3117" spans="1:8" x14ac:dyDescent="0.25">
      <c r="A3117" s="30" t="s">
        <v>9576</v>
      </c>
      <c r="B3117" s="30" t="s">
        <v>923</v>
      </c>
      <c r="C3117" s="31" t="s">
        <v>9577</v>
      </c>
      <c r="D3117" s="31">
        <v>8531</v>
      </c>
      <c r="E3117" s="49" t="s">
        <v>2902</v>
      </c>
      <c r="F3117" s="327" t="s">
        <v>932</v>
      </c>
      <c r="G3117" s="1073">
        <v>45466.30972222222</v>
      </c>
      <c r="H3117" s="30"/>
    </row>
    <row r="3118" spans="1:8" x14ac:dyDescent="0.25">
      <c r="A3118" s="30" t="s">
        <v>9576</v>
      </c>
      <c r="B3118" s="30" t="s">
        <v>923</v>
      </c>
      <c r="C3118" s="31" t="s">
        <v>9577</v>
      </c>
      <c r="D3118" s="31">
        <v>8531</v>
      </c>
      <c r="E3118" s="49" t="s">
        <v>2919</v>
      </c>
      <c r="F3118" s="327" t="s">
        <v>932</v>
      </c>
      <c r="G3118" s="1073">
        <v>45466.30972222222</v>
      </c>
      <c r="H3118" s="30"/>
    </row>
    <row r="3119" spans="1:8" x14ac:dyDescent="0.25">
      <c r="A3119" s="30" t="s">
        <v>9576</v>
      </c>
      <c r="B3119" s="30" t="s">
        <v>923</v>
      </c>
      <c r="C3119" s="31" t="s">
        <v>9577</v>
      </c>
      <c r="D3119" s="31">
        <v>8531</v>
      </c>
      <c r="E3119" s="49" t="s">
        <v>2936</v>
      </c>
      <c r="F3119" s="327" t="s">
        <v>932</v>
      </c>
      <c r="G3119" s="1073">
        <v>45466.30972222222</v>
      </c>
      <c r="H3119" s="30"/>
    </row>
    <row r="3120" spans="1:8" x14ac:dyDescent="0.25">
      <c r="A3120" s="30" t="s">
        <v>9576</v>
      </c>
      <c r="B3120" s="30" t="s">
        <v>923</v>
      </c>
      <c r="C3120" s="31" t="s">
        <v>9577</v>
      </c>
      <c r="D3120" s="31">
        <v>8531</v>
      </c>
      <c r="E3120" s="49" t="s">
        <v>2953</v>
      </c>
      <c r="F3120" s="327" t="s">
        <v>932</v>
      </c>
      <c r="G3120" s="1073">
        <v>45466.30972222222</v>
      </c>
      <c r="H3120" s="30"/>
    </row>
    <row r="3121" spans="1:8" x14ac:dyDescent="0.25">
      <c r="A3121" s="30" t="s">
        <v>9576</v>
      </c>
      <c r="B3121" s="30" t="s">
        <v>923</v>
      </c>
      <c r="C3121" s="31" t="s">
        <v>9577</v>
      </c>
      <c r="D3121" s="31">
        <v>8531</v>
      </c>
      <c r="E3121" s="49" t="s">
        <v>2970</v>
      </c>
      <c r="F3121" s="327" t="s">
        <v>932</v>
      </c>
      <c r="G3121" s="1073">
        <v>45466.30972222222</v>
      </c>
      <c r="H3121" s="30"/>
    </row>
    <row r="3122" spans="1:8" x14ac:dyDescent="0.25">
      <c r="A3122" s="30" t="s">
        <v>9576</v>
      </c>
      <c r="B3122" s="30" t="s">
        <v>923</v>
      </c>
      <c r="C3122" s="31" t="s">
        <v>9577</v>
      </c>
      <c r="D3122" s="31">
        <v>8531</v>
      </c>
      <c r="E3122" s="49" t="s">
        <v>2987</v>
      </c>
      <c r="F3122" s="327" t="s">
        <v>932</v>
      </c>
      <c r="G3122" s="1073">
        <v>45466.30972222222</v>
      </c>
      <c r="H3122" s="30"/>
    </row>
    <row r="3123" spans="1:8" x14ac:dyDescent="0.25">
      <c r="A3123" s="30" t="s">
        <v>9576</v>
      </c>
      <c r="B3123" s="30" t="s">
        <v>923</v>
      </c>
      <c r="C3123" s="31" t="s">
        <v>9577</v>
      </c>
      <c r="D3123" s="31">
        <v>8531</v>
      </c>
      <c r="E3123" s="49" t="s">
        <v>3004</v>
      </c>
      <c r="F3123" s="327" t="s">
        <v>932</v>
      </c>
      <c r="G3123" s="1073">
        <v>45466.30972222222</v>
      </c>
      <c r="H3123" s="30"/>
    </row>
    <row r="3124" spans="1:8" x14ac:dyDescent="0.25">
      <c r="A3124" s="30" t="s">
        <v>9576</v>
      </c>
      <c r="B3124" s="30" t="s">
        <v>923</v>
      </c>
      <c r="C3124" s="31" t="s">
        <v>9577</v>
      </c>
      <c r="D3124" s="31">
        <v>8531</v>
      </c>
      <c r="E3124" s="49" t="s">
        <v>3021</v>
      </c>
      <c r="F3124" s="327" t="s">
        <v>932</v>
      </c>
      <c r="G3124" s="1073">
        <v>45466.30972222222</v>
      </c>
      <c r="H3124" s="30"/>
    </row>
    <row r="3125" spans="1:8" x14ac:dyDescent="0.25">
      <c r="A3125" s="30" t="s">
        <v>9576</v>
      </c>
      <c r="B3125" s="30" t="s">
        <v>923</v>
      </c>
      <c r="C3125" s="31" t="s">
        <v>9577</v>
      </c>
      <c r="D3125" s="31">
        <v>8531</v>
      </c>
      <c r="E3125" s="49" t="s">
        <v>3038</v>
      </c>
      <c r="F3125" s="327" t="s">
        <v>932</v>
      </c>
      <c r="G3125" s="1073">
        <v>45466.30972222222</v>
      </c>
      <c r="H3125" s="30"/>
    </row>
    <row r="3126" spans="1:8" x14ac:dyDescent="0.25">
      <c r="A3126" s="30" t="s">
        <v>9576</v>
      </c>
      <c r="B3126" s="30" t="s">
        <v>923</v>
      </c>
      <c r="C3126" s="31" t="s">
        <v>9577</v>
      </c>
      <c r="D3126" s="31">
        <v>8531</v>
      </c>
      <c r="E3126" s="49" t="s">
        <v>3055</v>
      </c>
      <c r="F3126" s="327" t="s">
        <v>932</v>
      </c>
      <c r="G3126" s="1073">
        <v>45466.30972222222</v>
      </c>
      <c r="H3126" s="30"/>
    </row>
    <row r="3127" spans="1:8" x14ac:dyDescent="0.25">
      <c r="A3127" s="30" t="s">
        <v>9576</v>
      </c>
      <c r="B3127" s="30" t="s">
        <v>923</v>
      </c>
      <c r="C3127" s="31" t="s">
        <v>9577</v>
      </c>
      <c r="D3127" s="31">
        <v>8531</v>
      </c>
      <c r="E3127" s="49" t="s">
        <v>1107</v>
      </c>
      <c r="F3127" s="327" t="s">
        <v>932</v>
      </c>
      <c r="G3127" s="1073">
        <v>45466.30972222222</v>
      </c>
      <c r="H3127" s="30"/>
    </row>
    <row r="3128" spans="1:8" x14ac:dyDescent="0.25">
      <c r="A3128" s="30" t="s">
        <v>9576</v>
      </c>
      <c r="B3128" s="30" t="s">
        <v>923</v>
      </c>
      <c r="C3128" s="31" t="s">
        <v>9577</v>
      </c>
      <c r="D3128" s="31">
        <v>8531</v>
      </c>
      <c r="E3128" s="49" t="s">
        <v>3072</v>
      </c>
      <c r="F3128" s="327" t="s">
        <v>932</v>
      </c>
      <c r="G3128" s="1073">
        <v>45466.30972222222</v>
      </c>
      <c r="H3128" s="30"/>
    </row>
    <row r="3129" spans="1:8" x14ac:dyDescent="0.25">
      <c r="A3129" s="30" t="s">
        <v>9576</v>
      </c>
      <c r="B3129" s="30" t="s">
        <v>923</v>
      </c>
      <c r="C3129" s="31" t="s">
        <v>9577</v>
      </c>
      <c r="D3129" s="31">
        <v>8531</v>
      </c>
      <c r="E3129" s="49" t="s">
        <v>3089</v>
      </c>
      <c r="F3129" s="327" t="s">
        <v>932</v>
      </c>
      <c r="G3129" s="1073">
        <v>45466.30972222222</v>
      </c>
      <c r="H3129" s="30"/>
    </row>
    <row r="3130" spans="1:8" x14ac:dyDescent="0.25">
      <c r="A3130" s="30" t="s">
        <v>9576</v>
      </c>
      <c r="B3130" s="30" t="s">
        <v>923</v>
      </c>
      <c r="C3130" s="31" t="s">
        <v>9577</v>
      </c>
      <c r="D3130" s="31">
        <v>8531</v>
      </c>
      <c r="E3130" s="49" t="s">
        <v>3106</v>
      </c>
      <c r="F3130" s="327" t="s">
        <v>932</v>
      </c>
      <c r="G3130" s="1073">
        <v>45466.30972222222</v>
      </c>
      <c r="H3130" s="30"/>
    </row>
    <row r="3131" spans="1:8" x14ac:dyDescent="0.25">
      <c r="A3131" s="30" t="s">
        <v>9576</v>
      </c>
      <c r="B3131" s="30" t="s">
        <v>923</v>
      </c>
      <c r="C3131" s="31" t="s">
        <v>9577</v>
      </c>
      <c r="D3131" s="31">
        <v>8531</v>
      </c>
      <c r="E3131" s="49" t="s">
        <v>3123</v>
      </c>
      <c r="F3131" s="327" t="s">
        <v>932</v>
      </c>
      <c r="G3131" s="1073">
        <v>45466.30972222222</v>
      </c>
      <c r="H3131" s="30"/>
    </row>
    <row r="3132" spans="1:8" x14ac:dyDescent="0.25">
      <c r="A3132" s="30" t="s">
        <v>9576</v>
      </c>
      <c r="B3132" s="30" t="s">
        <v>923</v>
      </c>
      <c r="C3132" s="31" t="s">
        <v>9577</v>
      </c>
      <c r="D3132" s="31">
        <v>8531</v>
      </c>
      <c r="E3132" s="49" t="s">
        <v>3140</v>
      </c>
      <c r="F3132" s="327" t="s">
        <v>932</v>
      </c>
      <c r="G3132" s="1073">
        <v>45466.30972222222</v>
      </c>
      <c r="H3132" s="30"/>
    </row>
    <row r="3133" spans="1:8" x14ac:dyDescent="0.25">
      <c r="A3133" s="30" t="s">
        <v>9576</v>
      </c>
      <c r="B3133" s="30" t="s">
        <v>923</v>
      </c>
      <c r="C3133" s="31" t="s">
        <v>9577</v>
      </c>
      <c r="D3133" s="31">
        <v>8531</v>
      </c>
      <c r="E3133" s="49" t="s">
        <v>3157</v>
      </c>
      <c r="F3133" s="327" t="s">
        <v>932</v>
      </c>
      <c r="G3133" s="1073">
        <v>45466.30972222222</v>
      </c>
      <c r="H3133" s="30"/>
    </row>
    <row r="3134" spans="1:8" x14ac:dyDescent="0.25">
      <c r="A3134" s="30" t="s">
        <v>9576</v>
      </c>
      <c r="B3134" s="30" t="s">
        <v>923</v>
      </c>
      <c r="C3134" s="31" t="s">
        <v>9577</v>
      </c>
      <c r="D3134" s="31">
        <v>8531</v>
      </c>
      <c r="E3134" s="49" t="s">
        <v>3174</v>
      </c>
      <c r="F3134" s="327" t="s">
        <v>932</v>
      </c>
      <c r="G3134" s="1073">
        <v>45466.30972222222</v>
      </c>
      <c r="H3134" s="30"/>
    </row>
    <row r="3135" spans="1:8" x14ac:dyDescent="0.25">
      <c r="A3135" s="30" t="s">
        <v>9576</v>
      </c>
      <c r="B3135" s="30" t="s">
        <v>923</v>
      </c>
      <c r="C3135" s="31" t="s">
        <v>9577</v>
      </c>
      <c r="D3135" s="31">
        <v>8531</v>
      </c>
      <c r="E3135" s="49" t="s">
        <v>3191</v>
      </c>
      <c r="F3135" s="327" t="s">
        <v>932</v>
      </c>
      <c r="G3135" s="1073">
        <v>45466.30972222222</v>
      </c>
      <c r="H3135" s="30"/>
    </row>
    <row r="3136" spans="1:8" x14ac:dyDescent="0.25">
      <c r="A3136" s="30" t="s">
        <v>9576</v>
      </c>
      <c r="B3136" s="30" t="s">
        <v>923</v>
      </c>
      <c r="C3136" s="31" t="s">
        <v>9577</v>
      </c>
      <c r="D3136" s="31">
        <v>8531</v>
      </c>
      <c r="E3136" s="49" t="s">
        <v>3208</v>
      </c>
      <c r="F3136" s="327" t="s">
        <v>932</v>
      </c>
      <c r="G3136" s="1073">
        <v>45466.30972222222</v>
      </c>
      <c r="H3136" s="30"/>
    </row>
    <row r="3137" spans="1:8" x14ac:dyDescent="0.25">
      <c r="A3137" s="30" t="s">
        <v>9576</v>
      </c>
      <c r="B3137" s="30" t="s">
        <v>923</v>
      </c>
      <c r="C3137" s="31" t="s">
        <v>9577</v>
      </c>
      <c r="D3137" s="31">
        <v>8531</v>
      </c>
      <c r="E3137" s="49" t="s">
        <v>3225</v>
      </c>
      <c r="F3137" s="327" t="s">
        <v>932</v>
      </c>
      <c r="G3137" s="1073">
        <v>45466.30972222222</v>
      </c>
      <c r="H3137" s="30"/>
    </row>
    <row r="3138" spans="1:8" x14ac:dyDescent="0.25">
      <c r="A3138" s="30" t="s">
        <v>9576</v>
      </c>
      <c r="B3138" s="30" t="s">
        <v>923</v>
      </c>
      <c r="C3138" s="31" t="s">
        <v>9577</v>
      </c>
      <c r="D3138" s="31">
        <v>8531</v>
      </c>
      <c r="E3138" s="49" t="s">
        <v>1120</v>
      </c>
      <c r="F3138" s="327" t="s">
        <v>932</v>
      </c>
      <c r="G3138" s="1073">
        <v>45466.30972222222</v>
      </c>
      <c r="H3138" s="30"/>
    </row>
    <row r="3139" spans="1:8" x14ac:dyDescent="0.25">
      <c r="A3139" s="30" t="s">
        <v>9576</v>
      </c>
      <c r="B3139" s="30" t="s">
        <v>923</v>
      </c>
      <c r="C3139" s="31" t="s">
        <v>9577</v>
      </c>
      <c r="D3139" s="31">
        <v>8531</v>
      </c>
      <c r="E3139" s="49" t="s">
        <v>3242</v>
      </c>
      <c r="F3139" s="327" t="s">
        <v>932</v>
      </c>
      <c r="G3139" s="1073">
        <v>45466.30972222222</v>
      </c>
      <c r="H3139" s="30"/>
    </row>
    <row r="3140" spans="1:8" x14ac:dyDescent="0.25">
      <c r="A3140" s="30" t="s">
        <v>9576</v>
      </c>
      <c r="B3140" s="30" t="s">
        <v>923</v>
      </c>
      <c r="C3140" s="31" t="s">
        <v>9577</v>
      </c>
      <c r="D3140" s="31">
        <v>8531</v>
      </c>
      <c r="E3140" s="49" t="s">
        <v>3259</v>
      </c>
      <c r="F3140" s="327" t="s">
        <v>932</v>
      </c>
      <c r="G3140" s="1073">
        <v>45466.30972222222</v>
      </c>
      <c r="H3140" s="30"/>
    </row>
    <row r="3141" spans="1:8" x14ac:dyDescent="0.25">
      <c r="A3141" s="30" t="s">
        <v>9576</v>
      </c>
      <c r="B3141" s="30" t="s">
        <v>923</v>
      </c>
      <c r="C3141" s="31" t="s">
        <v>9577</v>
      </c>
      <c r="D3141" s="31">
        <v>8531</v>
      </c>
      <c r="E3141" s="49" t="s">
        <v>3276</v>
      </c>
      <c r="F3141" s="327" t="s">
        <v>932</v>
      </c>
      <c r="G3141" s="1073">
        <v>45466.30972222222</v>
      </c>
      <c r="H3141" s="30"/>
    </row>
    <row r="3142" spans="1:8" x14ac:dyDescent="0.25">
      <c r="A3142" s="30" t="s">
        <v>9576</v>
      </c>
      <c r="B3142" s="30" t="s">
        <v>923</v>
      </c>
      <c r="C3142" s="31" t="s">
        <v>9577</v>
      </c>
      <c r="D3142" s="31">
        <v>8531</v>
      </c>
      <c r="E3142" s="49" t="s">
        <v>3293</v>
      </c>
      <c r="F3142" s="327" t="s">
        <v>932</v>
      </c>
      <c r="G3142" s="1073">
        <v>45466.30972222222</v>
      </c>
      <c r="H3142" s="30"/>
    </row>
    <row r="3143" spans="1:8" x14ac:dyDescent="0.25">
      <c r="A3143" s="30" t="s">
        <v>9576</v>
      </c>
      <c r="B3143" s="30" t="s">
        <v>923</v>
      </c>
      <c r="C3143" s="31" t="s">
        <v>9577</v>
      </c>
      <c r="D3143" s="31">
        <v>8531</v>
      </c>
      <c r="E3143" s="49" t="s">
        <v>3310</v>
      </c>
      <c r="F3143" s="327" t="s">
        <v>932</v>
      </c>
      <c r="G3143" s="1073">
        <v>45466.30972222222</v>
      </c>
      <c r="H3143" s="30"/>
    </row>
    <row r="3144" spans="1:8" x14ac:dyDescent="0.25">
      <c r="A3144" s="30" t="s">
        <v>9576</v>
      </c>
      <c r="B3144" s="30" t="s">
        <v>923</v>
      </c>
      <c r="C3144" s="31" t="s">
        <v>9577</v>
      </c>
      <c r="D3144" s="31">
        <v>8531</v>
      </c>
      <c r="E3144" s="49" t="s">
        <v>3327</v>
      </c>
      <c r="F3144" s="327" t="s">
        <v>932</v>
      </c>
      <c r="G3144" s="1073">
        <v>45466.30972222222</v>
      </c>
      <c r="H3144" s="30"/>
    </row>
    <row r="3145" spans="1:8" x14ac:dyDescent="0.25">
      <c r="A3145" s="30" t="s">
        <v>9576</v>
      </c>
      <c r="B3145" s="30" t="s">
        <v>923</v>
      </c>
      <c r="C3145" s="31" t="s">
        <v>9577</v>
      </c>
      <c r="D3145" s="31">
        <v>8531</v>
      </c>
      <c r="E3145" s="49" t="s">
        <v>3344</v>
      </c>
      <c r="F3145" s="327" t="s">
        <v>932</v>
      </c>
      <c r="G3145" s="1073">
        <v>45466.30972222222</v>
      </c>
      <c r="H3145" s="30"/>
    </row>
    <row r="3146" spans="1:8" x14ac:dyDescent="0.25">
      <c r="A3146" s="30" t="s">
        <v>9576</v>
      </c>
      <c r="B3146" s="30" t="s">
        <v>923</v>
      </c>
      <c r="C3146" s="31" t="s">
        <v>9577</v>
      </c>
      <c r="D3146" s="31">
        <v>8531</v>
      </c>
      <c r="E3146" s="49" t="s">
        <v>3361</v>
      </c>
      <c r="F3146" s="327" t="s">
        <v>932</v>
      </c>
      <c r="G3146" s="1073">
        <v>45466.30972222222</v>
      </c>
      <c r="H3146" s="30"/>
    </row>
    <row r="3147" spans="1:8" x14ac:dyDescent="0.25">
      <c r="A3147" s="30" t="s">
        <v>9576</v>
      </c>
      <c r="B3147" s="30" t="s">
        <v>923</v>
      </c>
      <c r="C3147" s="31" t="s">
        <v>9577</v>
      </c>
      <c r="D3147" s="31">
        <v>8531</v>
      </c>
      <c r="E3147" s="49" t="s">
        <v>3378</v>
      </c>
      <c r="F3147" s="327" t="s">
        <v>932</v>
      </c>
      <c r="G3147" s="1073">
        <v>45466.30972222222</v>
      </c>
      <c r="H3147" s="30"/>
    </row>
    <row r="3148" spans="1:8" x14ac:dyDescent="0.25">
      <c r="A3148" s="30" t="s">
        <v>9576</v>
      </c>
      <c r="B3148" s="30" t="s">
        <v>923</v>
      </c>
      <c r="C3148" s="31" t="s">
        <v>9577</v>
      </c>
      <c r="D3148" s="31">
        <v>8531</v>
      </c>
      <c r="E3148" s="49" t="s">
        <v>3395</v>
      </c>
      <c r="F3148" s="327" t="s">
        <v>932</v>
      </c>
      <c r="G3148" s="1073">
        <v>45466.30972222222</v>
      </c>
      <c r="H3148" s="30"/>
    </row>
    <row r="3149" spans="1:8" x14ac:dyDescent="0.25">
      <c r="A3149" s="30" t="s">
        <v>9576</v>
      </c>
      <c r="B3149" s="30" t="s">
        <v>923</v>
      </c>
      <c r="C3149" s="31" t="s">
        <v>9577</v>
      </c>
      <c r="D3149" s="31">
        <v>8531</v>
      </c>
      <c r="E3149" s="49" t="s">
        <v>1133</v>
      </c>
      <c r="F3149" s="327" t="s">
        <v>932</v>
      </c>
      <c r="G3149" s="1073">
        <v>45466.30972222222</v>
      </c>
      <c r="H3149" s="30"/>
    </row>
    <row r="3150" spans="1:8" x14ac:dyDescent="0.25">
      <c r="A3150" s="30" t="s">
        <v>9576</v>
      </c>
      <c r="B3150" s="30" t="s">
        <v>923</v>
      </c>
      <c r="C3150" s="31" t="s">
        <v>9577</v>
      </c>
      <c r="D3150" s="31">
        <v>8531</v>
      </c>
      <c r="E3150" s="49" t="s">
        <v>3412</v>
      </c>
      <c r="F3150" s="327" t="s">
        <v>932</v>
      </c>
      <c r="G3150" s="1073">
        <v>45466.30972222222</v>
      </c>
      <c r="H3150" s="30"/>
    </row>
    <row r="3151" spans="1:8" x14ac:dyDescent="0.25">
      <c r="A3151" s="30" t="s">
        <v>9576</v>
      </c>
      <c r="B3151" s="30" t="s">
        <v>923</v>
      </c>
      <c r="C3151" s="31" t="s">
        <v>9577</v>
      </c>
      <c r="D3151" s="31">
        <v>8531</v>
      </c>
      <c r="E3151" s="49" t="s">
        <v>3429</v>
      </c>
      <c r="F3151" s="327" t="s">
        <v>932</v>
      </c>
      <c r="G3151" s="1073">
        <v>45466.30972222222</v>
      </c>
      <c r="H3151" s="30"/>
    </row>
    <row r="3152" spans="1:8" x14ac:dyDescent="0.25">
      <c r="A3152" s="30" t="s">
        <v>9576</v>
      </c>
      <c r="B3152" s="30" t="s">
        <v>923</v>
      </c>
      <c r="C3152" s="31" t="s">
        <v>9577</v>
      </c>
      <c r="D3152" s="31">
        <v>8531</v>
      </c>
      <c r="E3152" s="49" t="s">
        <v>3446</v>
      </c>
      <c r="F3152" s="327" t="s">
        <v>932</v>
      </c>
      <c r="G3152" s="1073">
        <v>45466.30972222222</v>
      </c>
      <c r="H3152" s="30"/>
    </row>
    <row r="3153" spans="1:8" x14ac:dyDescent="0.25">
      <c r="A3153" s="30" t="s">
        <v>9576</v>
      </c>
      <c r="B3153" s="30" t="s">
        <v>923</v>
      </c>
      <c r="C3153" s="31" t="s">
        <v>9577</v>
      </c>
      <c r="D3153" s="31">
        <v>8531</v>
      </c>
      <c r="E3153" s="49" t="s">
        <v>3463</v>
      </c>
      <c r="F3153" s="327" t="s">
        <v>932</v>
      </c>
      <c r="G3153" s="1073">
        <v>45466.30972222222</v>
      </c>
      <c r="H3153" s="30"/>
    </row>
    <row r="3154" spans="1:8" x14ac:dyDescent="0.25">
      <c r="A3154" s="30" t="s">
        <v>9576</v>
      </c>
      <c r="B3154" s="30" t="s">
        <v>923</v>
      </c>
      <c r="C3154" s="31" t="s">
        <v>9577</v>
      </c>
      <c r="D3154" s="31">
        <v>8531</v>
      </c>
      <c r="E3154" s="49" t="s">
        <v>3480</v>
      </c>
      <c r="F3154" s="327" t="s">
        <v>932</v>
      </c>
      <c r="G3154" s="1073">
        <v>45466.30972222222</v>
      </c>
      <c r="H3154" s="30"/>
    </row>
    <row r="3155" spans="1:8" x14ac:dyDescent="0.25">
      <c r="A3155" s="30" t="s">
        <v>9576</v>
      </c>
      <c r="B3155" s="30" t="s">
        <v>923</v>
      </c>
      <c r="C3155" s="31" t="s">
        <v>9577</v>
      </c>
      <c r="D3155" s="31">
        <v>8531</v>
      </c>
      <c r="E3155" s="49" t="s">
        <v>3497</v>
      </c>
      <c r="F3155" s="327" t="s">
        <v>932</v>
      </c>
      <c r="G3155" s="1073">
        <v>45466.30972222222</v>
      </c>
      <c r="H3155" s="30"/>
    </row>
    <row r="3156" spans="1:8" x14ac:dyDescent="0.25">
      <c r="A3156" s="30" t="s">
        <v>9576</v>
      </c>
      <c r="B3156" s="30" t="s">
        <v>923</v>
      </c>
      <c r="C3156" s="31" t="s">
        <v>9577</v>
      </c>
      <c r="D3156" s="31">
        <v>8531</v>
      </c>
      <c r="E3156" s="49" t="s">
        <v>3514</v>
      </c>
      <c r="F3156" s="327" t="s">
        <v>932</v>
      </c>
      <c r="G3156" s="1073">
        <v>45466.30972222222</v>
      </c>
      <c r="H3156" s="30"/>
    </row>
    <row r="3157" spans="1:8" x14ac:dyDescent="0.25">
      <c r="A3157" s="30" t="s">
        <v>9576</v>
      </c>
      <c r="B3157" s="30" t="s">
        <v>923</v>
      </c>
      <c r="C3157" s="31" t="s">
        <v>9577</v>
      </c>
      <c r="D3157" s="31">
        <v>8531</v>
      </c>
      <c r="E3157" s="49" t="s">
        <v>3531</v>
      </c>
      <c r="F3157" s="327" t="s">
        <v>932</v>
      </c>
      <c r="G3157" s="1073">
        <v>45466.30972222222</v>
      </c>
      <c r="H3157" s="30"/>
    </row>
    <row r="3158" spans="1:8" x14ac:dyDescent="0.25">
      <c r="A3158" s="30" t="s">
        <v>9576</v>
      </c>
      <c r="B3158" s="30" t="s">
        <v>923</v>
      </c>
      <c r="C3158" s="31" t="s">
        <v>9577</v>
      </c>
      <c r="D3158" s="31">
        <v>8531</v>
      </c>
      <c r="E3158" s="49" t="s">
        <v>3548</v>
      </c>
      <c r="F3158" s="327" t="s">
        <v>932</v>
      </c>
      <c r="G3158" s="1073">
        <v>45466.30972222222</v>
      </c>
      <c r="H3158" s="30"/>
    </row>
    <row r="3159" spans="1:8" x14ac:dyDescent="0.25">
      <c r="A3159" s="30" t="s">
        <v>9576</v>
      </c>
      <c r="B3159" s="30" t="s">
        <v>923</v>
      </c>
      <c r="C3159" s="31" t="s">
        <v>9577</v>
      </c>
      <c r="D3159" s="31">
        <v>8531</v>
      </c>
      <c r="E3159" s="49" t="s">
        <v>3565</v>
      </c>
      <c r="F3159" s="327" t="s">
        <v>932</v>
      </c>
      <c r="G3159" s="1073">
        <v>45466.30972222222</v>
      </c>
      <c r="H3159" s="30"/>
    </row>
    <row r="3160" spans="1:8" x14ac:dyDescent="0.25">
      <c r="A3160" s="30" t="s">
        <v>9576</v>
      </c>
      <c r="B3160" s="30" t="s">
        <v>923</v>
      </c>
      <c r="C3160" s="31" t="s">
        <v>9577</v>
      </c>
      <c r="D3160" s="31">
        <v>8531</v>
      </c>
      <c r="E3160" s="49" t="s">
        <v>1146</v>
      </c>
      <c r="F3160" s="327" t="s">
        <v>932</v>
      </c>
      <c r="G3160" s="1073">
        <v>45466.30972222222</v>
      </c>
      <c r="H3160" s="30"/>
    </row>
    <row r="3161" spans="1:8" x14ac:dyDescent="0.25">
      <c r="A3161" s="30" t="s">
        <v>9576</v>
      </c>
      <c r="B3161" s="30" t="s">
        <v>923</v>
      </c>
      <c r="C3161" s="31" t="s">
        <v>9577</v>
      </c>
      <c r="D3161" s="31">
        <v>8531</v>
      </c>
      <c r="E3161" s="49" t="s">
        <v>3582</v>
      </c>
      <c r="F3161" s="327" t="s">
        <v>932</v>
      </c>
      <c r="G3161" s="1073">
        <v>45466.30972222222</v>
      </c>
      <c r="H3161" s="30"/>
    </row>
    <row r="3162" spans="1:8" x14ac:dyDescent="0.25">
      <c r="A3162" s="30" t="s">
        <v>9576</v>
      </c>
      <c r="B3162" s="30" t="s">
        <v>923</v>
      </c>
      <c r="C3162" s="31" t="s">
        <v>9577</v>
      </c>
      <c r="D3162" s="31">
        <v>8531</v>
      </c>
      <c r="E3162" s="49" t="s">
        <v>3599</v>
      </c>
      <c r="F3162" s="327" t="s">
        <v>932</v>
      </c>
      <c r="G3162" s="1073">
        <v>45466.30972222222</v>
      </c>
      <c r="H3162" s="30"/>
    </row>
    <row r="3163" spans="1:8" x14ac:dyDescent="0.25">
      <c r="A3163" s="30" t="s">
        <v>9576</v>
      </c>
      <c r="B3163" s="30" t="s">
        <v>923</v>
      </c>
      <c r="C3163" s="31" t="s">
        <v>9577</v>
      </c>
      <c r="D3163" s="31">
        <v>8531</v>
      </c>
      <c r="E3163" s="49" t="s">
        <v>3616</v>
      </c>
      <c r="F3163" s="327" t="s">
        <v>932</v>
      </c>
      <c r="G3163" s="1073">
        <v>45466.30972222222</v>
      </c>
      <c r="H3163" s="30"/>
    </row>
    <row r="3164" spans="1:8" x14ac:dyDescent="0.25">
      <c r="A3164" s="30" t="s">
        <v>9576</v>
      </c>
      <c r="B3164" s="30" t="s">
        <v>923</v>
      </c>
      <c r="C3164" s="31" t="s">
        <v>9577</v>
      </c>
      <c r="D3164" s="31">
        <v>8531</v>
      </c>
      <c r="E3164" s="49" t="s">
        <v>3633</v>
      </c>
      <c r="F3164" s="327" t="s">
        <v>932</v>
      </c>
      <c r="G3164" s="1073">
        <v>45466.30972222222</v>
      </c>
      <c r="H3164" s="30"/>
    </row>
    <row r="3165" spans="1:8" x14ac:dyDescent="0.25">
      <c r="A3165" s="30" t="s">
        <v>9576</v>
      </c>
      <c r="B3165" s="30" t="s">
        <v>923</v>
      </c>
      <c r="C3165" s="31" t="s">
        <v>9577</v>
      </c>
      <c r="D3165" s="31">
        <v>8531</v>
      </c>
      <c r="E3165" s="49" t="s">
        <v>3650</v>
      </c>
      <c r="F3165" s="327" t="s">
        <v>932</v>
      </c>
      <c r="G3165" s="1073">
        <v>45466.30972222222</v>
      </c>
      <c r="H3165" s="30"/>
    </row>
    <row r="3166" spans="1:8" x14ac:dyDescent="0.25">
      <c r="A3166" s="30" t="s">
        <v>9576</v>
      </c>
      <c r="B3166" s="30" t="s">
        <v>923</v>
      </c>
      <c r="C3166" s="31" t="s">
        <v>9577</v>
      </c>
      <c r="D3166" s="31">
        <v>8531</v>
      </c>
      <c r="E3166" s="49" t="s">
        <v>3667</v>
      </c>
      <c r="F3166" s="327" t="s">
        <v>932</v>
      </c>
      <c r="G3166" s="1073">
        <v>45466.30972222222</v>
      </c>
      <c r="H3166" s="30"/>
    </row>
    <row r="3167" spans="1:8" x14ac:dyDescent="0.25">
      <c r="A3167" s="30" t="s">
        <v>9576</v>
      </c>
      <c r="B3167" s="30" t="s">
        <v>923</v>
      </c>
      <c r="C3167" s="31" t="s">
        <v>9577</v>
      </c>
      <c r="D3167" s="31">
        <v>8531</v>
      </c>
      <c r="E3167" s="49" t="s">
        <v>3684</v>
      </c>
      <c r="F3167" s="327" t="s">
        <v>932</v>
      </c>
      <c r="G3167" s="1073">
        <v>45466.30972222222</v>
      </c>
      <c r="H3167" s="30"/>
    </row>
    <row r="3168" spans="1:8" x14ac:dyDescent="0.25">
      <c r="A3168" s="30" t="s">
        <v>9576</v>
      </c>
      <c r="B3168" s="30" t="s">
        <v>923</v>
      </c>
      <c r="C3168" s="31" t="s">
        <v>9577</v>
      </c>
      <c r="D3168" s="31">
        <v>8531</v>
      </c>
      <c r="E3168" s="49" t="s">
        <v>3701</v>
      </c>
      <c r="F3168" s="327" t="s">
        <v>932</v>
      </c>
      <c r="G3168" s="1073">
        <v>45466.30972222222</v>
      </c>
      <c r="H3168" s="30"/>
    </row>
    <row r="3169" spans="1:8" x14ac:dyDescent="0.25">
      <c r="A3169" s="30" t="s">
        <v>9576</v>
      </c>
      <c r="B3169" s="30" t="s">
        <v>923</v>
      </c>
      <c r="C3169" s="31" t="s">
        <v>9577</v>
      </c>
      <c r="D3169" s="31">
        <v>8531</v>
      </c>
      <c r="E3169" s="49" t="s">
        <v>3718</v>
      </c>
      <c r="F3169" s="327" t="s">
        <v>932</v>
      </c>
      <c r="G3169" s="1073">
        <v>45466.30972222222</v>
      </c>
      <c r="H3169" s="30"/>
    </row>
    <row r="3170" spans="1:8" x14ac:dyDescent="0.25">
      <c r="A3170" s="30" t="s">
        <v>9576</v>
      </c>
      <c r="B3170" s="30" t="s">
        <v>923</v>
      </c>
      <c r="C3170" s="31" t="s">
        <v>9577</v>
      </c>
      <c r="D3170" s="31">
        <v>8531</v>
      </c>
      <c r="E3170" s="49" t="s">
        <v>3735</v>
      </c>
      <c r="F3170" s="327" t="s">
        <v>932</v>
      </c>
      <c r="G3170" s="1073">
        <v>45466.30972222222</v>
      </c>
      <c r="H3170" s="30"/>
    </row>
    <row r="3171" spans="1:8" x14ac:dyDescent="0.25">
      <c r="A3171" s="30" t="s">
        <v>9576</v>
      </c>
      <c r="B3171" s="30" t="s">
        <v>923</v>
      </c>
      <c r="C3171" s="31" t="s">
        <v>9577</v>
      </c>
      <c r="D3171" s="31">
        <v>8531</v>
      </c>
      <c r="E3171" s="49" t="s">
        <v>1161</v>
      </c>
      <c r="F3171" s="327" t="s">
        <v>932</v>
      </c>
      <c r="G3171" s="1073">
        <v>45466.30972222222</v>
      </c>
      <c r="H3171" s="30"/>
    </row>
    <row r="3172" spans="1:8" x14ac:dyDescent="0.25">
      <c r="A3172" s="30" t="s">
        <v>9576</v>
      </c>
      <c r="B3172" s="30" t="s">
        <v>923</v>
      </c>
      <c r="C3172" s="31" t="s">
        <v>9577</v>
      </c>
      <c r="D3172" s="31">
        <v>8531</v>
      </c>
      <c r="E3172" s="49" t="s">
        <v>3752</v>
      </c>
      <c r="F3172" s="327" t="s">
        <v>932</v>
      </c>
      <c r="G3172" s="1073">
        <v>45466.30972222222</v>
      </c>
      <c r="H3172" s="30"/>
    </row>
    <row r="3173" spans="1:8" x14ac:dyDescent="0.25">
      <c r="A3173" s="30" t="s">
        <v>9576</v>
      </c>
      <c r="B3173" s="30" t="s">
        <v>923</v>
      </c>
      <c r="C3173" s="31" t="s">
        <v>9577</v>
      </c>
      <c r="D3173" s="31">
        <v>8531</v>
      </c>
      <c r="E3173" s="49" t="s">
        <v>3769</v>
      </c>
      <c r="F3173" s="327" t="s">
        <v>932</v>
      </c>
      <c r="G3173" s="1073">
        <v>45466.30972222222</v>
      </c>
      <c r="H3173" s="30"/>
    </row>
    <row r="3174" spans="1:8" x14ac:dyDescent="0.25">
      <c r="A3174" s="30" t="s">
        <v>9576</v>
      </c>
      <c r="B3174" s="30" t="s">
        <v>923</v>
      </c>
      <c r="C3174" s="31" t="s">
        <v>9577</v>
      </c>
      <c r="D3174" s="31">
        <v>8531</v>
      </c>
      <c r="E3174" s="49" t="s">
        <v>3786</v>
      </c>
      <c r="F3174" s="327" t="s">
        <v>932</v>
      </c>
      <c r="G3174" s="1073">
        <v>45466.30972222222</v>
      </c>
      <c r="H3174" s="30"/>
    </row>
    <row r="3175" spans="1:8" x14ac:dyDescent="0.25">
      <c r="A3175" s="30" t="s">
        <v>9576</v>
      </c>
      <c r="B3175" s="30" t="s">
        <v>923</v>
      </c>
      <c r="C3175" s="31" t="s">
        <v>9577</v>
      </c>
      <c r="D3175" s="31">
        <v>8531</v>
      </c>
      <c r="E3175" s="49" t="s">
        <v>3803</v>
      </c>
      <c r="F3175" s="327" t="s">
        <v>932</v>
      </c>
      <c r="G3175" s="1073">
        <v>45466.30972222222</v>
      </c>
      <c r="H3175" s="30"/>
    </row>
    <row r="3176" spans="1:8" x14ac:dyDescent="0.25">
      <c r="A3176" s="30" t="s">
        <v>9576</v>
      </c>
      <c r="B3176" s="30" t="s">
        <v>923</v>
      </c>
      <c r="C3176" s="31" t="s">
        <v>9577</v>
      </c>
      <c r="D3176" s="31">
        <v>8531</v>
      </c>
      <c r="E3176" s="49" t="s">
        <v>3820</v>
      </c>
      <c r="F3176" s="327" t="s">
        <v>932</v>
      </c>
      <c r="G3176" s="1073">
        <v>45466.30972222222</v>
      </c>
      <c r="H3176" s="30"/>
    </row>
    <row r="3177" spans="1:8" x14ac:dyDescent="0.25">
      <c r="A3177" s="30" t="s">
        <v>9576</v>
      </c>
      <c r="B3177" s="30" t="s">
        <v>923</v>
      </c>
      <c r="C3177" s="31" t="s">
        <v>9577</v>
      </c>
      <c r="D3177" s="31">
        <v>8531</v>
      </c>
      <c r="E3177" s="49" t="s">
        <v>3837</v>
      </c>
      <c r="F3177" s="327" t="s">
        <v>932</v>
      </c>
      <c r="G3177" s="1073">
        <v>45466.30972222222</v>
      </c>
      <c r="H3177" s="30"/>
    </row>
    <row r="3178" spans="1:8" x14ac:dyDescent="0.25">
      <c r="A3178" s="30" t="s">
        <v>9576</v>
      </c>
      <c r="B3178" s="30" t="s">
        <v>923</v>
      </c>
      <c r="C3178" s="31" t="s">
        <v>9577</v>
      </c>
      <c r="D3178" s="31">
        <v>8531</v>
      </c>
      <c r="E3178" s="49" t="s">
        <v>3854</v>
      </c>
      <c r="F3178" s="327" t="s">
        <v>932</v>
      </c>
      <c r="G3178" s="1073">
        <v>45466.30972222222</v>
      </c>
      <c r="H3178" s="30"/>
    </row>
    <row r="3179" spans="1:8" x14ac:dyDescent="0.25">
      <c r="A3179" s="30" t="s">
        <v>9576</v>
      </c>
      <c r="B3179" s="30" t="s">
        <v>923</v>
      </c>
      <c r="C3179" s="31" t="s">
        <v>9577</v>
      </c>
      <c r="D3179" s="31">
        <v>8531</v>
      </c>
      <c r="E3179" s="49" t="s">
        <v>3871</v>
      </c>
      <c r="F3179" s="327" t="s">
        <v>932</v>
      </c>
      <c r="G3179" s="1073">
        <v>45466.30972222222</v>
      </c>
      <c r="H3179" s="30"/>
    </row>
    <row r="3180" spans="1:8" x14ac:dyDescent="0.25">
      <c r="A3180" s="30" t="s">
        <v>9576</v>
      </c>
      <c r="B3180" s="30" t="s">
        <v>923</v>
      </c>
      <c r="C3180" s="31" t="s">
        <v>9577</v>
      </c>
      <c r="D3180" s="31">
        <v>8531</v>
      </c>
      <c r="E3180" s="49" t="s">
        <v>3888</v>
      </c>
      <c r="F3180" s="327" t="s">
        <v>932</v>
      </c>
      <c r="G3180" s="1073">
        <v>45466.30972222222</v>
      </c>
      <c r="H3180" s="30"/>
    </row>
    <row r="3181" spans="1:8" x14ac:dyDescent="0.25">
      <c r="A3181" s="30" t="s">
        <v>9576</v>
      </c>
      <c r="B3181" s="30" t="s">
        <v>923</v>
      </c>
      <c r="C3181" s="31" t="s">
        <v>9577</v>
      </c>
      <c r="D3181" s="31">
        <v>8531</v>
      </c>
      <c r="E3181" s="49" t="s">
        <v>3905</v>
      </c>
      <c r="F3181" s="327" t="s">
        <v>932</v>
      </c>
      <c r="G3181" s="1073">
        <v>45466.30972222222</v>
      </c>
      <c r="H3181" s="30"/>
    </row>
    <row r="3182" spans="1:8" x14ac:dyDescent="0.25">
      <c r="A3182" s="30" t="s">
        <v>9576</v>
      </c>
      <c r="B3182" s="30" t="s">
        <v>923</v>
      </c>
      <c r="C3182" s="31" t="s">
        <v>9577</v>
      </c>
      <c r="D3182" s="31">
        <v>8531</v>
      </c>
      <c r="E3182" s="49" t="s">
        <v>1176</v>
      </c>
      <c r="F3182" s="327" t="s">
        <v>932</v>
      </c>
      <c r="G3182" s="1073">
        <v>45466.30972222222</v>
      </c>
      <c r="H3182" s="30"/>
    </row>
    <row r="3183" spans="1:8" x14ac:dyDescent="0.25">
      <c r="A3183" s="30" t="s">
        <v>9576</v>
      </c>
      <c r="B3183" s="30" t="s">
        <v>923</v>
      </c>
      <c r="C3183" s="31" t="s">
        <v>9577</v>
      </c>
      <c r="D3183" s="31">
        <v>8531</v>
      </c>
      <c r="E3183" s="49" t="s">
        <v>3922</v>
      </c>
      <c r="F3183" s="327" t="s">
        <v>932</v>
      </c>
      <c r="G3183" s="1073">
        <v>45466.30972222222</v>
      </c>
      <c r="H3183" s="30"/>
    </row>
    <row r="3184" spans="1:8" x14ac:dyDescent="0.25">
      <c r="A3184" s="30" t="s">
        <v>9576</v>
      </c>
      <c r="B3184" s="30" t="s">
        <v>923</v>
      </c>
      <c r="C3184" s="31" t="s">
        <v>9577</v>
      </c>
      <c r="D3184" s="31">
        <v>8531</v>
      </c>
      <c r="E3184" s="49" t="s">
        <v>3939</v>
      </c>
      <c r="F3184" s="327" t="s">
        <v>932</v>
      </c>
      <c r="G3184" s="1073">
        <v>45466.30972222222</v>
      </c>
      <c r="H3184" s="30"/>
    </row>
    <row r="3185" spans="1:8" x14ac:dyDescent="0.25">
      <c r="A3185" s="30" t="s">
        <v>9576</v>
      </c>
      <c r="B3185" s="30" t="s">
        <v>923</v>
      </c>
      <c r="C3185" s="31" t="s">
        <v>9577</v>
      </c>
      <c r="D3185" s="31">
        <v>8531</v>
      </c>
      <c r="E3185" s="49" t="s">
        <v>3956</v>
      </c>
      <c r="F3185" s="327" t="s">
        <v>932</v>
      </c>
      <c r="G3185" s="1073">
        <v>45466.30972222222</v>
      </c>
      <c r="H3185" s="30"/>
    </row>
    <row r="3186" spans="1:8" x14ac:dyDescent="0.25">
      <c r="A3186" s="30" t="s">
        <v>9576</v>
      </c>
      <c r="B3186" s="30" t="s">
        <v>923</v>
      </c>
      <c r="C3186" s="31" t="s">
        <v>9577</v>
      </c>
      <c r="D3186" s="31">
        <v>8531</v>
      </c>
      <c r="E3186" s="49" t="s">
        <v>3973</v>
      </c>
      <c r="F3186" s="327" t="s">
        <v>932</v>
      </c>
      <c r="G3186" s="1073">
        <v>45466.30972222222</v>
      </c>
      <c r="H3186" s="30"/>
    </row>
    <row r="3187" spans="1:8" x14ac:dyDescent="0.25">
      <c r="A3187" s="30" t="s">
        <v>9576</v>
      </c>
      <c r="B3187" s="30" t="s">
        <v>923</v>
      </c>
      <c r="C3187" s="31" t="s">
        <v>9577</v>
      </c>
      <c r="D3187" s="31">
        <v>8531</v>
      </c>
      <c r="E3187" s="49" t="s">
        <v>3990</v>
      </c>
      <c r="F3187" s="327" t="s">
        <v>932</v>
      </c>
      <c r="G3187" s="1073">
        <v>45466.30972222222</v>
      </c>
      <c r="H3187" s="30"/>
    </row>
    <row r="3188" spans="1:8" x14ac:dyDescent="0.25">
      <c r="A3188" s="30" t="s">
        <v>9576</v>
      </c>
      <c r="B3188" s="30" t="s">
        <v>923</v>
      </c>
      <c r="C3188" s="31" t="s">
        <v>9577</v>
      </c>
      <c r="D3188" s="31">
        <v>8531</v>
      </c>
      <c r="E3188" s="49" t="s">
        <v>4007</v>
      </c>
      <c r="F3188" s="327" t="s">
        <v>932</v>
      </c>
      <c r="G3188" s="1073">
        <v>45466.30972222222</v>
      </c>
      <c r="H3188" s="30"/>
    </row>
    <row r="3189" spans="1:8" x14ac:dyDescent="0.25">
      <c r="A3189" s="30" t="s">
        <v>9576</v>
      </c>
      <c r="B3189" s="30" t="s">
        <v>923</v>
      </c>
      <c r="C3189" s="31" t="s">
        <v>9577</v>
      </c>
      <c r="D3189" s="31">
        <v>8531</v>
      </c>
      <c r="E3189" s="49" t="s">
        <v>4024</v>
      </c>
      <c r="F3189" s="327" t="s">
        <v>932</v>
      </c>
      <c r="G3189" s="1073">
        <v>45466.30972222222</v>
      </c>
      <c r="H3189" s="30"/>
    </row>
    <row r="3190" spans="1:8" x14ac:dyDescent="0.25">
      <c r="A3190" s="30" t="s">
        <v>9576</v>
      </c>
      <c r="B3190" s="30" t="s">
        <v>923</v>
      </c>
      <c r="C3190" s="31" t="s">
        <v>9577</v>
      </c>
      <c r="D3190" s="31">
        <v>8531</v>
      </c>
      <c r="E3190" s="49" t="s">
        <v>4041</v>
      </c>
      <c r="F3190" s="327" t="s">
        <v>932</v>
      </c>
      <c r="G3190" s="1073">
        <v>45466.30972222222</v>
      </c>
      <c r="H3190" s="30"/>
    </row>
    <row r="3191" spans="1:8" x14ac:dyDescent="0.25">
      <c r="A3191" s="30" t="s">
        <v>9576</v>
      </c>
      <c r="B3191" s="30" t="s">
        <v>923</v>
      </c>
      <c r="C3191" s="31" t="s">
        <v>9577</v>
      </c>
      <c r="D3191" s="31">
        <v>8531</v>
      </c>
      <c r="E3191" s="49" t="s">
        <v>4058</v>
      </c>
      <c r="F3191" s="327" t="s">
        <v>932</v>
      </c>
      <c r="G3191" s="1073">
        <v>45466.30972222222</v>
      </c>
      <c r="H3191" s="30"/>
    </row>
    <row r="3192" spans="1:8" x14ac:dyDescent="0.25">
      <c r="A3192" s="30" t="s">
        <v>9576</v>
      </c>
      <c r="B3192" s="30" t="s">
        <v>923</v>
      </c>
      <c r="C3192" s="31" t="s">
        <v>9577</v>
      </c>
      <c r="D3192" s="31">
        <v>8531</v>
      </c>
      <c r="E3192" s="49" t="s">
        <v>4075</v>
      </c>
      <c r="F3192" s="327" t="s">
        <v>932</v>
      </c>
      <c r="G3192" s="1073">
        <v>45466.30972222222</v>
      </c>
      <c r="H3192" s="30"/>
    </row>
    <row r="3193" spans="1:8" x14ac:dyDescent="0.25">
      <c r="A3193" s="30" t="s">
        <v>9576</v>
      </c>
      <c r="B3193" s="30" t="s">
        <v>923</v>
      </c>
      <c r="C3193" s="31" t="s">
        <v>9577</v>
      </c>
      <c r="D3193" s="31">
        <v>8531</v>
      </c>
      <c r="E3193" s="49" t="s">
        <v>1191</v>
      </c>
      <c r="F3193" s="327" t="s">
        <v>932</v>
      </c>
      <c r="G3193" s="1073">
        <v>45466.30972222222</v>
      </c>
      <c r="H3193" s="30"/>
    </row>
    <row r="3194" spans="1:8" x14ac:dyDescent="0.25">
      <c r="A3194" s="30" t="s">
        <v>9576</v>
      </c>
      <c r="B3194" s="30" t="s">
        <v>923</v>
      </c>
      <c r="C3194" s="31" t="s">
        <v>9577</v>
      </c>
      <c r="D3194" s="31">
        <v>8531</v>
      </c>
      <c r="E3194" s="49" t="s">
        <v>4092</v>
      </c>
      <c r="F3194" s="327" t="s">
        <v>932</v>
      </c>
      <c r="G3194" s="1073">
        <v>45466.30972222222</v>
      </c>
      <c r="H3194" s="30"/>
    </row>
    <row r="3195" spans="1:8" x14ac:dyDescent="0.25">
      <c r="A3195" s="30" t="s">
        <v>9576</v>
      </c>
      <c r="B3195" s="30" t="s">
        <v>923</v>
      </c>
      <c r="C3195" s="31" t="s">
        <v>9577</v>
      </c>
      <c r="D3195" s="31">
        <v>8531</v>
      </c>
      <c r="E3195" s="49" t="s">
        <v>4109</v>
      </c>
      <c r="F3195" s="327" t="s">
        <v>932</v>
      </c>
      <c r="G3195" s="1073">
        <v>45466.30972222222</v>
      </c>
      <c r="H3195" s="30"/>
    </row>
    <row r="3196" spans="1:8" x14ac:dyDescent="0.25">
      <c r="A3196" s="30" t="s">
        <v>9576</v>
      </c>
      <c r="B3196" s="30" t="s">
        <v>923</v>
      </c>
      <c r="C3196" s="31" t="s">
        <v>9577</v>
      </c>
      <c r="D3196" s="31">
        <v>8531</v>
      </c>
      <c r="E3196" s="49" t="s">
        <v>4126</v>
      </c>
      <c r="F3196" s="327" t="s">
        <v>932</v>
      </c>
      <c r="G3196" s="1073">
        <v>45466.30972222222</v>
      </c>
      <c r="H3196" s="30"/>
    </row>
    <row r="3197" spans="1:8" x14ac:dyDescent="0.25">
      <c r="A3197" s="30" t="s">
        <v>9576</v>
      </c>
      <c r="B3197" s="30" t="s">
        <v>923</v>
      </c>
      <c r="C3197" s="31" t="s">
        <v>9577</v>
      </c>
      <c r="D3197" s="31">
        <v>8531</v>
      </c>
      <c r="E3197" s="49" t="s">
        <v>4143</v>
      </c>
      <c r="F3197" s="327" t="s">
        <v>932</v>
      </c>
      <c r="G3197" s="1073">
        <v>45466.30972222222</v>
      </c>
      <c r="H3197" s="30"/>
    </row>
    <row r="3198" spans="1:8" x14ac:dyDescent="0.25">
      <c r="A3198" s="30" t="s">
        <v>9576</v>
      </c>
      <c r="B3198" s="30" t="s">
        <v>923</v>
      </c>
      <c r="C3198" s="31" t="s">
        <v>9577</v>
      </c>
      <c r="D3198" s="31">
        <v>8531</v>
      </c>
      <c r="E3198" s="49" t="s">
        <v>4160</v>
      </c>
      <c r="F3198" s="327" t="s">
        <v>932</v>
      </c>
      <c r="G3198" s="1073">
        <v>45466.30972222222</v>
      </c>
      <c r="H3198" s="30"/>
    </row>
    <row r="3199" spans="1:8" x14ac:dyDescent="0.25">
      <c r="A3199" s="30" t="s">
        <v>9576</v>
      </c>
      <c r="B3199" s="30" t="s">
        <v>923</v>
      </c>
      <c r="C3199" s="31" t="s">
        <v>9577</v>
      </c>
      <c r="D3199" s="31">
        <v>8531</v>
      </c>
      <c r="E3199" s="49" t="s">
        <v>4177</v>
      </c>
      <c r="F3199" s="327" t="s">
        <v>932</v>
      </c>
      <c r="G3199" s="1073">
        <v>45466.30972222222</v>
      </c>
      <c r="H3199" s="30"/>
    </row>
    <row r="3200" spans="1:8" x14ac:dyDescent="0.25">
      <c r="A3200" s="30" t="s">
        <v>9576</v>
      </c>
      <c r="B3200" s="30" t="s">
        <v>923</v>
      </c>
      <c r="C3200" s="31" t="s">
        <v>9577</v>
      </c>
      <c r="D3200" s="31">
        <v>8531</v>
      </c>
      <c r="E3200" s="49" t="s">
        <v>4194</v>
      </c>
      <c r="F3200" s="327" t="s">
        <v>932</v>
      </c>
      <c r="G3200" s="1073">
        <v>45466.30972222222</v>
      </c>
      <c r="H3200" s="30"/>
    </row>
    <row r="3201" spans="1:8" x14ac:dyDescent="0.25">
      <c r="A3201" s="30" t="s">
        <v>9576</v>
      </c>
      <c r="B3201" s="30" t="s">
        <v>923</v>
      </c>
      <c r="C3201" s="31" t="s">
        <v>9577</v>
      </c>
      <c r="D3201" s="31">
        <v>8531</v>
      </c>
      <c r="E3201" s="49" t="s">
        <v>4211</v>
      </c>
      <c r="F3201" s="327" t="s">
        <v>932</v>
      </c>
      <c r="G3201" s="1073">
        <v>45466.30972222222</v>
      </c>
      <c r="H3201" s="30"/>
    </row>
    <row r="3202" spans="1:8" x14ac:dyDescent="0.25">
      <c r="A3202" s="30" t="s">
        <v>9576</v>
      </c>
      <c r="B3202" s="30" t="s">
        <v>923</v>
      </c>
      <c r="C3202" s="31" t="s">
        <v>9577</v>
      </c>
      <c r="D3202" s="31">
        <v>8531</v>
      </c>
      <c r="E3202" s="49" t="s">
        <v>4228</v>
      </c>
      <c r="F3202" s="327" t="s">
        <v>932</v>
      </c>
      <c r="G3202" s="1073">
        <v>45466.30972222222</v>
      </c>
      <c r="H3202" s="30"/>
    </row>
    <row r="3203" spans="1:8" x14ac:dyDescent="0.25">
      <c r="A3203" s="30" t="s">
        <v>9576</v>
      </c>
      <c r="B3203" s="30" t="s">
        <v>923</v>
      </c>
      <c r="C3203" s="31" t="s">
        <v>9577</v>
      </c>
      <c r="D3203" s="31">
        <v>8531</v>
      </c>
      <c r="E3203" s="49" t="s">
        <v>4245</v>
      </c>
      <c r="F3203" s="327" t="s">
        <v>932</v>
      </c>
      <c r="G3203" s="1073">
        <v>45466.30972222222</v>
      </c>
      <c r="H3203" s="30"/>
    </row>
    <row r="3204" spans="1:8" x14ac:dyDescent="0.25">
      <c r="A3204" s="30" t="s">
        <v>9576</v>
      </c>
      <c r="B3204" s="30" t="s">
        <v>923</v>
      </c>
      <c r="C3204" s="31" t="s">
        <v>9577</v>
      </c>
      <c r="D3204" s="31">
        <v>8531</v>
      </c>
      <c r="E3204" s="49" t="s">
        <v>931</v>
      </c>
      <c r="F3204" s="327" t="s">
        <v>932</v>
      </c>
      <c r="G3204" s="1073">
        <v>45466.30972222222</v>
      </c>
      <c r="H3204" s="30"/>
    </row>
    <row r="3205" spans="1:8" x14ac:dyDescent="0.25">
      <c r="A3205" s="30" t="s">
        <v>9576</v>
      </c>
      <c r="B3205" s="30" t="s">
        <v>923</v>
      </c>
      <c r="C3205" s="31" t="s">
        <v>9577</v>
      </c>
      <c r="D3205" s="31">
        <v>8531</v>
      </c>
      <c r="E3205" s="49" t="s">
        <v>1206</v>
      </c>
      <c r="F3205" s="327" t="s">
        <v>932</v>
      </c>
      <c r="G3205" s="1073">
        <v>45466.30972222222</v>
      </c>
      <c r="H3205" s="30"/>
    </row>
    <row r="3206" spans="1:8" x14ac:dyDescent="0.25">
      <c r="A3206" s="30" t="s">
        <v>9576</v>
      </c>
      <c r="B3206" s="30" t="s">
        <v>923</v>
      </c>
      <c r="C3206" s="31" t="s">
        <v>9577</v>
      </c>
      <c r="D3206" s="31">
        <v>8531</v>
      </c>
      <c r="E3206" s="49" t="s">
        <v>4262</v>
      </c>
      <c r="F3206" s="327" t="s">
        <v>932</v>
      </c>
      <c r="G3206" s="1073">
        <v>45466.30972222222</v>
      </c>
      <c r="H3206" s="30"/>
    </row>
    <row r="3207" spans="1:8" x14ac:dyDescent="0.25">
      <c r="A3207" s="30" t="s">
        <v>9576</v>
      </c>
      <c r="B3207" s="30" t="s">
        <v>923</v>
      </c>
      <c r="C3207" s="31" t="s">
        <v>9577</v>
      </c>
      <c r="D3207" s="31">
        <v>8531</v>
      </c>
      <c r="E3207" s="49" t="s">
        <v>4279</v>
      </c>
      <c r="F3207" s="327" t="s">
        <v>932</v>
      </c>
      <c r="G3207" s="1073">
        <v>45466.30972222222</v>
      </c>
      <c r="H3207" s="30"/>
    </row>
    <row r="3208" spans="1:8" x14ac:dyDescent="0.25">
      <c r="A3208" s="30" t="s">
        <v>9576</v>
      </c>
      <c r="B3208" s="30" t="s">
        <v>923</v>
      </c>
      <c r="C3208" s="31" t="s">
        <v>9577</v>
      </c>
      <c r="D3208" s="31">
        <v>8531</v>
      </c>
      <c r="E3208" s="49" t="s">
        <v>4296</v>
      </c>
      <c r="F3208" s="327" t="s">
        <v>932</v>
      </c>
      <c r="G3208" s="1073">
        <v>45466.30972222222</v>
      </c>
      <c r="H3208" s="30"/>
    </row>
    <row r="3209" spans="1:8" x14ac:dyDescent="0.25">
      <c r="A3209" s="30" t="s">
        <v>9576</v>
      </c>
      <c r="B3209" s="30" t="s">
        <v>923</v>
      </c>
      <c r="C3209" s="31" t="s">
        <v>9577</v>
      </c>
      <c r="D3209" s="31">
        <v>8531</v>
      </c>
      <c r="E3209" s="49" t="s">
        <v>4313</v>
      </c>
      <c r="F3209" s="327" t="s">
        <v>932</v>
      </c>
      <c r="G3209" s="1073">
        <v>45466.30972222222</v>
      </c>
      <c r="H3209" s="30"/>
    </row>
    <row r="3210" spans="1:8" x14ac:dyDescent="0.25">
      <c r="A3210" s="30" t="s">
        <v>9576</v>
      </c>
      <c r="B3210" s="30" t="s">
        <v>923</v>
      </c>
      <c r="C3210" s="31" t="s">
        <v>9577</v>
      </c>
      <c r="D3210" s="31">
        <v>8531</v>
      </c>
      <c r="E3210" s="49" t="s">
        <v>4330</v>
      </c>
      <c r="F3210" s="327" t="s">
        <v>932</v>
      </c>
      <c r="G3210" s="1073">
        <v>45466.30972222222</v>
      </c>
      <c r="H3210" s="30"/>
    </row>
    <row r="3211" spans="1:8" x14ac:dyDescent="0.25">
      <c r="A3211" s="30" t="s">
        <v>9576</v>
      </c>
      <c r="B3211" s="30" t="s">
        <v>923</v>
      </c>
      <c r="C3211" s="31" t="s">
        <v>9577</v>
      </c>
      <c r="D3211" s="31">
        <v>8531</v>
      </c>
      <c r="E3211" s="49" t="s">
        <v>4347</v>
      </c>
      <c r="F3211" s="327" t="s">
        <v>932</v>
      </c>
      <c r="G3211" s="1073">
        <v>45466.30972222222</v>
      </c>
      <c r="H3211" s="30"/>
    </row>
    <row r="3212" spans="1:8" x14ac:dyDescent="0.25">
      <c r="A3212" s="30" t="s">
        <v>9576</v>
      </c>
      <c r="B3212" s="30" t="s">
        <v>923</v>
      </c>
      <c r="C3212" s="31" t="s">
        <v>9577</v>
      </c>
      <c r="D3212" s="31">
        <v>8531</v>
      </c>
      <c r="E3212" s="49" t="s">
        <v>4364</v>
      </c>
      <c r="F3212" s="327" t="s">
        <v>932</v>
      </c>
      <c r="G3212" s="1073">
        <v>45466.30972222222</v>
      </c>
      <c r="H3212" s="30"/>
    </row>
    <row r="3213" spans="1:8" x14ac:dyDescent="0.25">
      <c r="A3213" s="30" t="s">
        <v>9576</v>
      </c>
      <c r="B3213" s="30" t="s">
        <v>923</v>
      </c>
      <c r="C3213" s="31" t="s">
        <v>9577</v>
      </c>
      <c r="D3213" s="31">
        <v>8531</v>
      </c>
      <c r="E3213" s="49" t="s">
        <v>4381</v>
      </c>
      <c r="F3213" s="327" t="s">
        <v>932</v>
      </c>
      <c r="G3213" s="1073">
        <v>45466.30972222222</v>
      </c>
      <c r="H3213" s="30"/>
    </row>
    <row r="3214" spans="1:8" x14ac:dyDescent="0.25">
      <c r="A3214" s="30" t="s">
        <v>9576</v>
      </c>
      <c r="B3214" s="30" t="s">
        <v>923</v>
      </c>
      <c r="C3214" s="31" t="s">
        <v>9577</v>
      </c>
      <c r="D3214" s="31">
        <v>8531</v>
      </c>
      <c r="E3214" s="49" t="s">
        <v>4398</v>
      </c>
      <c r="F3214" s="327" t="s">
        <v>932</v>
      </c>
      <c r="G3214" s="1073">
        <v>45466.30972222222</v>
      </c>
      <c r="H3214" s="30"/>
    </row>
    <row r="3215" spans="1:8" x14ac:dyDescent="0.25">
      <c r="A3215" s="30" t="s">
        <v>9576</v>
      </c>
      <c r="B3215" s="30" t="s">
        <v>923</v>
      </c>
      <c r="C3215" s="31" t="s">
        <v>9577</v>
      </c>
      <c r="D3215" s="31">
        <v>8531</v>
      </c>
      <c r="E3215" s="49" t="s">
        <v>4415</v>
      </c>
      <c r="F3215" s="327" t="s">
        <v>932</v>
      </c>
      <c r="G3215" s="1073">
        <v>45466.30972222222</v>
      </c>
      <c r="H3215" s="30"/>
    </row>
    <row r="3216" spans="1:8" x14ac:dyDescent="0.25">
      <c r="A3216" s="30" t="s">
        <v>9576</v>
      </c>
      <c r="B3216" s="30" t="s">
        <v>923</v>
      </c>
      <c r="C3216" s="31" t="s">
        <v>9577</v>
      </c>
      <c r="D3216" s="31">
        <v>8531</v>
      </c>
      <c r="E3216" s="49" t="s">
        <v>1221</v>
      </c>
      <c r="F3216" s="327" t="s">
        <v>932</v>
      </c>
      <c r="G3216" s="1073">
        <v>45466.30972222222</v>
      </c>
      <c r="H3216" s="30"/>
    </row>
    <row r="3217" spans="1:8" x14ac:dyDescent="0.25">
      <c r="A3217" s="30" t="s">
        <v>9576</v>
      </c>
      <c r="B3217" s="30" t="s">
        <v>923</v>
      </c>
      <c r="C3217" s="31" t="s">
        <v>9577</v>
      </c>
      <c r="D3217" s="31">
        <v>8531</v>
      </c>
      <c r="E3217" s="49" t="s">
        <v>4432</v>
      </c>
      <c r="F3217" s="327" t="s">
        <v>932</v>
      </c>
      <c r="G3217" s="1073">
        <v>45466.30972222222</v>
      </c>
      <c r="H3217" s="30"/>
    </row>
    <row r="3218" spans="1:8" x14ac:dyDescent="0.25">
      <c r="A3218" s="30" t="s">
        <v>9576</v>
      </c>
      <c r="B3218" s="30" t="s">
        <v>923</v>
      </c>
      <c r="C3218" s="31" t="s">
        <v>9577</v>
      </c>
      <c r="D3218" s="31">
        <v>8531</v>
      </c>
      <c r="E3218" s="49" t="s">
        <v>4449</v>
      </c>
      <c r="F3218" s="327" t="s">
        <v>932</v>
      </c>
      <c r="G3218" s="1073">
        <v>45466.30972222222</v>
      </c>
      <c r="H3218" s="30"/>
    </row>
    <row r="3219" spans="1:8" x14ac:dyDescent="0.25">
      <c r="A3219" s="30" t="s">
        <v>9576</v>
      </c>
      <c r="B3219" s="30" t="s">
        <v>923</v>
      </c>
      <c r="C3219" s="31" t="s">
        <v>9577</v>
      </c>
      <c r="D3219" s="31">
        <v>8531</v>
      </c>
      <c r="E3219" s="49" t="s">
        <v>4466</v>
      </c>
      <c r="F3219" s="327" t="s">
        <v>932</v>
      </c>
      <c r="G3219" s="1073">
        <v>45466.30972222222</v>
      </c>
      <c r="H3219" s="30"/>
    </row>
    <row r="3220" spans="1:8" x14ac:dyDescent="0.25">
      <c r="A3220" s="30" t="s">
        <v>9576</v>
      </c>
      <c r="B3220" s="30" t="s">
        <v>923</v>
      </c>
      <c r="C3220" s="31" t="s">
        <v>9577</v>
      </c>
      <c r="D3220" s="31">
        <v>8531</v>
      </c>
      <c r="E3220" s="49" t="s">
        <v>4483</v>
      </c>
      <c r="F3220" s="327" t="s">
        <v>932</v>
      </c>
      <c r="G3220" s="1073">
        <v>45466.30972222222</v>
      </c>
      <c r="H3220" s="30"/>
    </row>
    <row r="3221" spans="1:8" x14ac:dyDescent="0.25">
      <c r="A3221" s="30" t="s">
        <v>9576</v>
      </c>
      <c r="B3221" s="30" t="s">
        <v>923</v>
      </c>
      <c r="C3221" s="31" t="s">
        <v>9577</v>
      </c>
      <c r="D3221" s="31">
        <v>8531</v>
      </c>
      <c r="E3221" s="49" t="s">
        <v>4500</v>
      </c>
      <c r="F3221" s="327" t="s">
        <v>932</v>
      </c>
      <c r="G3221" s="1073">
        <v>45466.30972222222</v>
      </c>
      <c r="H3221" s="30"/>
    </row>
    <row r="3222" spans="1:8" x14ac:dyDescent="0.25">
      <c r="A3222" s="30" t="s">
        <v>9576</v>
      </c>
      <c r="B3222" s="30" t="s">
        <v>923</v>
      </c>
      <c r="C3222" s="31" t="s">
        <v>9577</v>
      </c>
      <c r="D3222" s="31">
        <v>8531</v>
      </c>
      <c r="E3222" s="49" t="s">
        <v>4517</v>
      </c>
      <c r="F3222" s="327" t="s">
        <v>932</v>
      </c>
      <c r="G3222" s="1073">
        <v>45466.30972222222</v>
      </c>
      <c r="H3222" s="30"/>
    </row>
    <row r="3223" spans="1:8" x14ac:dyDescent="0.25">
      <c r="A3223" s="30" t="s">
        <v>9576</v>
      </c>
      <c r="B3223" s="30" t="s">
        <v>923</v>
      </c>
      <c r="C3223" s="31" t="s">
        <v>9577</v>
      </c>
      <c r="D3223" s="31">
        <v>8531</v>
      </c>
      <c r="E3223" s="49" t="s">
        <v>4534</v>
      </c>
      <c r="F3223" s="327" t="s">
        <v>932</v>
      </c>
      <c r="G3223" s="1073">
        <v>45466.30972222222</v>
      </c>
      <c r="H3223" s="30"/>
    </row>
    <row r="3224" spans="1:8" x14ac:dyDescent="0.25">
      <c r="A3224" s="30" t="s">
        <v>9576</v>
      </c>
      <c r="B3224" s="30" t="s">
        <v>923</v>
      </c>
      <c r="C3224" s="31" t="s">
        <v>9577</v>
      </c>
      <c r="D3224" s="31">
        <v>8531</v>
      </c>
      <c r="E3224" s="49" t="s">
        <v>4551</v>
      </c>
      <c r="F3224" s="327" t="s">
        <v>932</v>
      </c>
      <c r="G3224" s="1073">
        <v>45466.30972222222</v>
      </c>
      <c r="H3224" s="30"/>
    </row>
    <row r="3225" spans="1:8" x14ac:dyDescent="0.25">
      <c r="A3225" s="30" t="s">
        <v>9576</v>
      </c>
      <c r="B3225" s="30" t="s">
        <v>923</v>
      </c>
      <c r="C3225" s="31" t="s">
        <v>9577</v>
      </c>
      <c r="D3225" s="31">
        <v>8531</v>
      </c>
      <c r="E3225" s="49" t="s">
        <v>4568</v>
      </c>
      <c r="F3225" s="327" t="s">
        <v>932</v>
      </c>
      <c r="G3225" s="1073">
        <v>45466.30972222222</v>
      </c>
      <c r="H3225" s="30"/>
    </row>
    <row r="3226" spans="1:8" x14ac:dyDescent="0.25">
      <c r="A3226" s="30" t="s">
        <v>9576</v>
      </c>
      <c r="B3226" s="30" t="s">
        <v>923</v>
      </c>
      <c r="C3226" s="31" t="s">
        <v>9577</v>
      </c>
      <c r="D3226" s="31">
        <v>8531</v>
      </c>
      <c r="E3226" s="49" t="s">
        <v>4585</v>
      </c>
      <c r="F3226" s="327" t="s">
        <v>932</v>
      </c>
      <c r="G3226" s="1073">
        <v>45466.30972222222</v>
      </c>
      <c r="H3226" s="30"/>
    </row>
    <row r="3227" spans="1:8" x14ac:dyDescent="0.25">
      <c r="A3227" s="30" t="s">
        <v>9576</v>
      </c>
      <c r="B3227" s="30" t="s">
        <v>923</v>
      </c>
      <c r="C3227" s="31" t="s">
        <v>9577</v>
      </c>
      <c r="D3227" s="31">
        <v>8531</v>
      </c>
      <c r="E3227" s="49" t="s">
        <v>1238</v>
      </c>
      <c r="F3227" s="327" t="s">
        <v>932</v>
      </c>
      <c r="G3227" s="1073">
        <v>45466.30972222222</v>
      </c>
      <c r="H3227" s="30"/>
    </row>
    <row r="3228" spans="1:8" x14ac:dyDescent="0.25">
      <c r="A3228" s="30" t="s">
        <v>9576</v>
      </c>
      <c r="B3228" s="30" t="s">
        <v>923</v>
      </c>
      <c r="C3228" s="31" t="s">
        <v>9577</v>
      </c>
      <c r="D3228" s="31">
        <v>8531</v>
      </c>
      <c r="E3228" s="49" t="s">
        <v>4602</v>
      </c>
      <c r="F3228" s="327" t="s">
        <v>932</v>
      </c>
      <c r="G3228" s="1073">
        <v>45466.30972222222</v>
      </c>
      <c r="H3228" s="30"/>
    </row>
    <row r="3229" spans="1:8" x14ac:dyDescent="0.25">
      <c r="A3229" s="30" t="s">
        <v>9576</v>
      </c>
      <c r="B3229" s="30" t="s">
        <v>923</v>
      </c>
      <c r="C3229" s="31" t="s">
        <v>9577</v>
      </c>
      <c r="D3229" s="31">
        <v>8531</v>
      </c>
      <c r="E3229" s="49" t="s">
        <v>4619</v>
      </c>
      <c r="F3229" s="327" t="s">
        <v>932</v>
      </c>
      <c r="G3229" s="1073">
        <v>45466.30972222222</v>
      </c>
      <c r="H3229" s="30"/>
    </row>
    <row r="3230" spans="1:8" x14ac:dyDescent="0.25">
      <c r="A3230" s="30" t="s">
        <v>9576</v>
      </c>
      <c r="B3230" s="30" t="s">
        <v>923</v>
      </c>
      <c r="C3230" s="31" t="s">
        <v>9577</v>
      </c>
      <c r="D3230" s="31">
        <v>8531</v>
      </c>
      <c r="E3230" s="49" t="s">
        <v>4636</v>
      </c>
      <c r="F3230" s="327" t="s">
        <v>932</v>
      </c>
      <c r="G3230" s="1073">
        <v>45466.30972222222</v>
      </c>
      <c r="H3230" s="30"/>
    </row>
    <row r="3231" spans="1:8" x14ac:dyDescent="0.25">
      <c r="A3231" s="30" t="s">
        <v>9576</v>
      </c>
      <c r="B3231" s="30" t="s">
        <v>923</v>
      </c>
      <c r="C3231" s="31" t="s">
        <v>9577</v>
      </c>
      <c r="D3231" s="31">
        <v>8531</v>
      </c>
      <c r="E3231" s="49" t="s">
        <v>4653</v>
      </c>
      <c r="F3231" s="327" t="s">
        <v>932</v>
      </c>
      <c r="G3231" s="1073">
        <v>45466.30972222222</v>
      </c>
      <c r="H3231" s="30"/>
    </row>
    <row r="3232" spans="1:8" x14ac:dyDescent="0.25">
      <c r="A3232" s="30" t="s">
        <v>9576</v>
      </c>
      <c r="B3232" s="30" t="s">
        <v>923</v>
      </c>
      <c r="C3232" s="31" t="s">
        <v>9577</v>
      </c>
      <c r="D3232" s="31">
        <v>8531</v>
      </c>
      <c r="E3232" s="49" t="s">
        <v>4670</v>
      </c>
      <c r="F3232" s="327" t="s">
        <v>932</v>
      </c>
      <c r="G3232" s="1073">
        <v>45466.30972222222</v>
      </c>
      <c r="H3232" s="30"/>
    </row>
    <row r="3233" spans="1:8" x14ac:dyDescent="0.25">
      <c r="A3233" s="30" t="s">
        <v>9576</v>
      </c>
      <c r="B3233" s="30" t="s">
        <v>923</v>
      </c>
      <c r="C3233" s="31" t="s">
        <v>9577</v>
      </c>
      <c r="D3233" s="31">
        <v>8531</v>
      </c>
      <c r="E3233" s="49" t="s">
        <v>4687</v>
      </c>
      <c r="F3233" s="327" t="s">
        <v>932</v>
      </c>
      <c r="G3233" s="1073">
        <v>45466.30972222222</v>
      </c>
      <c r="H3233" s="30"/>
    </row>
    <row r="3234" spans="1:8" x14ac:dyDescent="0.25">
      <c r="A3234" s="30" t="s">
        <v>9576</v>
      </c>
      <c r="B3234" s="30" t="s">
        <v>923</v>
      </c>
      <c r="C3234" s="31" t="s">
        <v>9577</v>
      </c>
      <c r="D3234" s="31">
        <v>8531</v>
      </c>
      <c r="E3234" s="49" t="s">
        <v>4704</v>
      </c>
      <c r="F3234" s="327" t="s">
        <v>932</v>
      </c>
      <c r="G3234" s="1073">
        <v>45466.30972222222</v>
      </c>
      <c r="H3234" s="30"/>
    </row>
    <row r="3235" spans="1:8" x14ac:dyDescent="0.25">
      <c r="A3235" s="30" t="s">
        <v>9576</v>
      </c>
      <c r="B3235" s="30" t="s">
        <v>923</v>
      </c>
      <c r="C3235" s="31" t="s">
        <v>9577</v>
      </c>
      <c r="D3235" s="31">
        <v>8531</v>
      </c>
      <c r="E3235" s="49" t="s">
        <v>4721</v>
      </c>
      <c r="F3235" s="327" t="s">
        <v>932</v>
      </c>
      <c r="G3235" s="1073">
        <v>45466.30972222222</v>
      </c>
      <c r="H3235" s="30"/>
    </row>
    <row r="3236" spans="1:8" x14ac:dyDescent="0.25">
      <c r="A3236" s="30" t="s">
        <v>9576</v>
      </c>
      <c r="B3236" s="30" t="s">
        <v>923</v>
      </c>
      <c r="C3236" s="31" t="s">
        <v>9577</v>
      </c>
      <c r="D3236" s="31">
        <v>8531</v>
      </c>
      <c r="E3236" s="49" t="s">
        <v>4738</v>
      </c>
      <c r="F3236" s="327" t="s">
        <v>932</v>
      </c>
      <c r="G3236" s="1073">
        <v>45466.30972222222</v>
      </c>
      <c r="H3236" s="30"/>
    </row>
    <row r="3237" spans="1:8" x14ac:dyDescent="0.25">
      <c r="A3237" s="30" t="s">
        <v>9576</v>
      </c>
      <c r="B3237" s="30" t="s">
        <v>923</v>
      </c>
      <c r="C3237" s="31" t="s">
        <v>9577</v>
      </c>
      <c r="D3237" s="31">
        <v>8531</v>
      </c>
      <c r="E3237" s="49" t="s">
        <v>4755</v>
      </c>
      <c r="F3237" s="327" t="s">
        <v>932</v>
      </c>
      <c r="G3237" s="1073">
        <v>45466.30972222222</v>
      </c>
      <c r="H3237" s="30"/>
    </row>
    <row r="3238" spans="1:8" x14ac:dyDescent="0.25">
      <c r="A3238" s="30" t="s">
        <v>9576</v>
      </c>
      <c r="B3238" s="30" t="s">
        <v>923</v>
      </c>
      <c r="C3238" s="31" t="s">
        <v>9577</v>
      </c>
      <c r="D3238" s="31">
        <v>8531</v>
      </c>
      <c r="E3238" s="49" t="s">
        <v>1255</v>
      </c>
      <c r="F3238" s="327" t="s">
        <v>932</v>
      </c>
      <c r="G3238" s="1073">
        <v>45466.30972222222</v>
      </c>
      <c r="H3238" s="30"/>
    </row>
    <row r="3239" spans="1:8" x14ac:dyDescent="0.25">
      <c r="A3239" s="30" t="s">
        <v>9576</v>
      </c>
      <c r="B3239" s="30" t="s">
        <v>923</v>
      </c>
      <c r="C3239" s="31" t="s">
        <v>9577</v>
      </c>
      <c r="D3239" s="31">
        <v>8531</v>
      </c>
      <c r="E3239" s="49" t="s">
        <v>4772</v>
      </c>
      <c r="F3239" s="327" t="s">
        <v>932</v>
      </c>
      <c r="G3239" s="1073">
        <v>45466.30972222222</v>
      </c>
      <c r="H3239" s="30"/>
    </row>
    <row r="3240" spans="1:8" x14ac:dyDescent="0.25">
      <c r="A3240" s="30" t="s">
        <v>9576</v>
      </c>
      <c r="B3240" s="30" t="s">
        <v>923</v>
      </c>
      <c r="C3240" s="31" t="s">
        <v>9577</v>
      </c>
      <c r="D3240" s="31">
        <v>8531</v>
      </c>
      <c r="E3240" s="49" t="s">
        <v>4789</v>
      </c>
      <c r="F3240" s="327" t="s">
        <v>932</v>
      </c>
      <c r="G3240" s="1073">
        <v>45466.30972222222</v>
      </c>
      <c r="H3240" s="30"/>
    </row>
    <row r="3241" spans="1:8" x14ac:dyDescent="0.25">
      <c r="A3241" s="30" t="s">
        <v>9576</v>
      </c>
      <c r="B3241" s="30" t="s">
        <v>923</v>
      </c>
      <c r="C3241" s="31" t="s">
        <v>9577</v>
      </c>
      <c r="D3241" s="31">
        <v>8531</v>
      </c>
      <c r="E3241" s="49" t="s">
        <v>4806</v>
      </c>
      <c r="F3241" s="327" t="s">
        <v>932</v>
      </c>
      <c r="G3241" s="1073">
        <v>45466.30972222222</v>
      </c>
      <c r="H3241" s="30"/>
    </row>
    <row r="3242" spans="1:8" x14ac:dyDescent="0.25">
      <c r="A3242" s="30" t="s">
        <v>9576</v>
      </c>
      <c r="B3242" s="30" t="s">
        <v>923</v>
      </c>
      <c r="C3242" s="31" t="s">
        <v>9577</v>
      </c>
      <c r="D3242" s="31">
        <v>8531</v>
      </c>
      <c r="E3242" s="49" t="s">
        <v>4823</v>
      </c>
      <c r="F3242" s="327" t="s">
        <v>932</v>
      </c>
      <c r="G3242" s="1073">
        <v>45466.30972222222</v>
      </c>
      <c r="H3242" s="30"/>
    </row>
    <row r="3243" spans="1:8" x14ac:dyDescent="0.25">
      <c r="A3243" s="30" t="s">
        <v>9576</v>
      </c>
      <c r="B3243" s="30" t="s">
        <v>923</v>
      </c>
      <c r="C3243" s="31" t="s">
        <v>9577</v>
      </c>
      <c r="D3243" s="31">
        <v>8531</v>
      </c>
      <c r="E3243" s="49" t="s">
        <v>4840</v>
      </c>
      <c r="F3243" s="327" t="s">
        <v>932</v>
      </c>
      <c r="G3243" s="1073">
        <v>45466.30972222222</v>
      </c>
      <c r="H3243" s="30"/>
    </row>
    <row r="3244" spans="1:8" x14ac:dyDescent="0.25">
      <c r="A3244" s="30" t="s">
        <v>9576</v>
      </c>
      <c r="B3244" s="30" t="s">
        <v>923</v>
      </c>
      <c r="C3244" s="31" t="s">
        <v>9577</v>
      </c>
      <c r="D3244" s="31">
        <v>8531</v>
      </c>
      <c r="E3244" s="49" t="s">
        <v>4857</v>
      </c>
      <c r="F3244" s="327" t="s">
        <v>932</v>
      </c>
      <c r="G3244" s="1073">
        <v>45466.30972222222</v>
      </c>
      <c r="H3244" s="30"/>
    </row>
    <row r="3245" spans="1:8" x14ac:dyDescent="0.25">
      <c r="A3245" s="30" t="s">
        <v>9576</v>
      </c>
      <c r="B3245" s="30" t="s">
        <v>923</v>
      </c>
      <c r="C3245" s="31" t="s">
        <v>9577</v>
      </c>
      <c r="D3245" s="31">
        <v>8531</v>
      </c>
      <c r="E3245" s="49" t="s">
        <v>4874</v>
      </c>
      <c r="F3245" s="327" t="s">
        <v>932</v>
      </c>
      <c r="G3245" s="1073">
        <v>45466.30972222222</v>
      </c>
      <c r="H3245" s="30"/>
    </row>
    <row r="3246" spans="1:8" x14ac:dyDescent="0.25">
      <c r="A3246" s="30" t="s">
        <v>9576</v>
      </c>
      <c r="B3246" s="30" t="s">
        <v>923</v>
      </c>
      <c r="C3246" s="31" t="s">
        <v>9577</v>
      </c>
      <c r="D3246" s="31">
        <v>8531</v>
      </c>
      <c r="E3246" s="49" t="s">
        <v>4891</v>
      </c>
      <c r="F3246" s="327" t="s">
        <v>932</v>
      </c>
      <c r="G3246" s="1073">
        <v>45466.30972222222</v>
      </c>
      <c r="H3246" s="30"/>
    </row>
    <row r="3247" spans="1:8" x14ac:dyDescent="0.25">
      <c r="A3247" s="30" t="s">
        <v>9576</v>
      </c>
      <c r="B3247" s="30" t="s">
        <v>923</v>
      </c>
      <c r="C3247" s="31" t="s">
        <v>9577</v>
      </c>
      <c r="D3247" s="31">
        <v>8531</v>
      </c>
      <c r="E3247" s="49" t="s">
        <v>4908</v>
      </c>
      <c r="F3247" s="327" t="s">
        <v>932</v>
      </c>
      <c r="G3247" s="1073">
        <v>45466.30972222222</v>
      </c>
      <c r="H3247" s="30"/>
    </row>
    <row r="3248" spans="1:8" x14ac:dyDescent="0.25">
      <c r="A3248" s="30" t="s">
        <v>9576</v>
      </c>
      <c r="B3248" s="30" t="s">
        <v>923</v>
      </c>
      <c r="C3248" s="31" t="s">
        <v>9577</v>
      </c>
      <c r="D3248" s="31">
        <v>8531</v>
      </c>
      <c r="E3248" s="49" t="s">
        <v>4925</v>
      </c>
      <c r="F3248" s="327" t="s">
        <v>932</v>
      </c>
      <c r="G3248" s="1073">
        <v>45466.30972222222</v>
      </c>
      <c r="H3248" s="30"/>
    </row>
    <row r="3249" spans="1:8" x14ac:dyDescent="0.25">
      <c r="A3249" s="30" t="s">
        <v>9576</v>
      </c>
      <c r="B3249" s="30" t="s">
        <v>923</v>
      </c>
      <c r="C3249" s="31" t="s">
        <v>9577</v>
      </c>
      <c r="D3249" s="31">
        <v>8531</v>
      </c>
      <c r="E3249" s="49" t="s">
        <v>1272</v>
      </c>
      <c r="F3249" s="327" t="s">
        <v>932</v>
      </c>
      <c r="G3249" s="1073">
        <v>45466.30972222222</v>
      </c>
      <c r="H3249" s="30"/>
    </row>
    <row r="3250" spans="1:8" x14ac:dyDescent="0.25">
      <c r="A3250" s="30" t="s">
        <v>9576</v>
      </c>
      <c r="B3250" s="30" t="s">
        <v>923</v>
      </c>
      <c r="C3250" s="31" t="s">
        <v>9577</v>
      </c>
      <c r="D3250" s="31">
        <v>8531</v>
      </c>
      <c r="E3250" s="49" t="s">
        <v>4942</v>
      </c>
      <c r="F3250" s="327" t="s">
        <v>932</v>
      </c>
      <c r="G3250" s="1073">
        <v>45466.30972222222</v>
      </c>
      <c r="H3250" s="30"/>
    </row>
    <row r="3251" spans="1:8" x14ac:dyDescent="0.25">
      <c r="A3251" s="30" t="s">
        <v>9576</v>
      </c>
      <c r="B3251" s="30" t="s">
        <v>923</v>
      </c>
      <c r="C3251" s="31" t="s">
        <v>9577</v>
      </c>
      <c r="D3251" s="31">
        <v>8531</v>
      </c>
      <c r="E3251" s="49" t="s">
        <v>4959</v>
      </c>
      <c r="F3251" s="327" t="s">
        <v>932</v>
      </c>
      <c r="G3251" s="1073">
        <v>45466.30972222222</v>
      </c>
      <c r="H3251" s="30"/>
    </row>
    <row r="3252" spans="1:8" x14ac:dyDescent="0.25">
      <c r="A3252" s="30" t="s">
        <v>9576</v>
      </c>
      <c r="B3252" s="30" t="s">
        <v>923</v>
      </c>
      <c r="C3252" s="31" t="s">
        <v>9577</v>
      </c>
      <c r="D3252" s="31">
        <v>8531</v>
      </c>
      <c r="E3252" s="49" t="s">
        <v>4976</v>
      </c>
      <c r="F3252" s="327" t="s">
        <v>932</v>
      </c>
      <c r="G3252" s="1073">
        <v>45466.30972222222</v>
      </c>
      <c r="H3252" s="30"/>
    </row>
    <row r="3253" spans="1:8" x14ac:dyDescent="0.25">
      <c r="A3253" s="30" t="s">
        <v>9576</v>
      </c>
      <c r="B3253" s="30" t="s">
        <v>923</v>
      </c>
      <c r="C3253" s="31" t="s">
        <v>9577</v>
      </c>
      <c r="D3253" s="31">
        <v>8531</v>
      </c>
      <c r="E3253" s="49" t="s">
        <v>4993</v>
      </c>
      <c r="F3253" s="327" t="s">
        <v>932</v>
      </c>
      <c r="G3253" s="1073">
        <v>45466.30972222222</v>
      </c>
      <c r="H3253" s="30"/>
    </row>
    <row r="3254" spans="1:8" x14ac:dyDescent="0.25">
      <c r="A3254" s="30" t="s">
        <v>9576</v>
      </c>
      <c r="B3254" s="30" t="s">
        <v>923</v>
      </c>
      <c r="C3254" s="31" t="s">
        <v>9577</v>
      </c>
      <c r="D3254" s="31">
        <v>8531</v>
      </c>
      <c r="E3254" s="49" t="s">
        <v>5010</v>
      </c>
      <c r="F3254" s="327" t="s">
        <v>932</v>
      </c>
      <c r="G3254" s="1073">
        <v>45466.30972222222</v>
      </c>
      <c r="H3254" s="30"/>
    </row>
    <row r="3255" spans="1:8" x14ac:dyDescent="0.25">
      <c r="A3255" s="30" t="s">
        <v>9576</v>
      </c>
      <c r="B3255" s="30" t="s">
        <v>923</v>
      </c>
      <c r="C3255" s="31" t="s">
        <v>9577</v>
      </c>
      <c r="D3255" s="31">
        <v>8531</v>
      </c>
      <c r="E3255" s="49" t="s">
        <v>5027</v>
      </c>
      <c r="F3255" s="327" t="s">
        <v>932</v>
      </c>
      <c r="G3255" s="1073">
        <v>45466.30972222222</v>
      </c>
      <c r="H3255" s="30"/>
    </row>
    <row r="3256" spans="1:8" x14ac:dyDescent="0.25">
      <c r="A3256" s="30" t="s">
        <v>9576</v>
      </c>
      <c r="B3256" s="30" t="s">
        <v>923</v>
      </c>
      <c r="C3256" s="31" t="s">
        <v>9577</v>
      </c>
      <c r="D3256" s="31">
        <v>8531</v>
      </c>
      <c r="E3256" s="49" t="s">
        <v>5044</v>
      </c>
      <c r="F3256" s="327" t="s">
        <v>932</v>
      </c>
      <c r="G3256" s="1073">
        <v>45466.30972222222</v>
      </c>
      <c r="H3256" s="30"/>
    </row>
    <row r="3257" spans="1:8" x14ac:dyDescent="0.25">
      <c r="A3257" s="30" t="s">
        <v>9576</v>
      </c>
      <c r="B3257" s="30" t="s">
        <v>923</v>
      </c>
      <c r="C3257" s="31" t="s">
        <v>9577</v>
      </c>
      <c r="D3257" s="31">
        <v>8531</v>
      </c>
      <c r="E3257" s="49" t="s">
        <v>5061</v>
      </c>
      <c r="F3257" s="327" t="s">
        <v>932</v>
      </c>
      <c r="G3257" s="1073">
        <v>45466.30972222222</v>
      </c>
      <c r="H3257" s="30"/>
    </row>
    <row r="3258" spans="1:8" x14ac:dyDescent="0.25">
      <c r="A3258" s="30" t="s">
        <v>9576</v>
      </c>
      <c r="B3258" s="30" t="s">
        <v>923</v>
      </c>
      <c r="C3258" s="31" t="s">
        <v>9577</v>
      </c>
      <c r="D3258" s="31">
        <v>8531</v>
      </c>
      <c r="E3258" s="49" t="s">
        <v>5078</v>
      </c>
      <c r="F3258" s="327" t="s">
        <v>932</v>
      </c>
      <c r="G3258" s="1073">
        <v>45466.30972222222</v>
      </c>
      <c r="H3258" s="30"/>
    </row>
    <row r="3259" spans="1:8" x14ac:dyDescent="0.25">
      <c r="A3259" s="30" t="s">
        <v>9576</v>
      </c>
      <c r="B3259" s="30" t="s">
        <v>923</v>
      </c>
      <c r="C3259" s="31" t="s">
        <v>9577</v>
      </c>
      <c r="D3259" s="31">
        <v>8531</v>
      </c>
      <c r="E3259" s="49" t="s">
        <v>5095</v>
      </c>
      <c r="F3259" s="327" t="s">
        <v>932</v>
      </c>
      <c r="G3259" s="1073">
        <v>45466.30972222222</v>
      </c>
      <c r="H3259" s="30"/>
    </row>
    <row r="3260" spans="1:8" x14ac:dyDescent="0.25">
      <c r="A3260" s="30" t="s">
        <v>9576</v>
      </c>
      <c r="B3260" s="30" t="s">
        <v>923</v>
      </c>
      <c r="C3260" s="31" t="s">
        <v>9577</v>
      </c>
      <c r="D3260" s="31">
        <v>8531</v>
      </c>
      <c r="E3260" s="49" t="s">
        <v>1289</v>
      </c>
      <c r="F3260" s="327" t="s">
        <v>932</v>
      </c>
      <c r="G3260" s="1073">
        <v>45466.30972222222</v>
      </c>
      <c r="H3260" s="30"/>
    </row>
    <row r="3261" spans="1:8" x14ac:dyDescent="0.25">
      <c r="A3261" s="30" t="s">
        <v>9576</v>
      </c>
      <c r="B3261" s="30" t="s">
        <v>923</v>
      </c>
      <c r="C3261" s="31" t="s">
        <v>9577</v>
      </c>
      <c r="D3261" s="31">
        <v>8531</v>
      </c>
      <c r="E3261" s="49" t="s">
        <v>5112</v>
      </c>
      <c r="F3261" s="327" t="s">
        <v>932</v>
      </c>
      <c r="G3261" s="1073">
        <v>45466.30972222222</v>
      </c>
      <c r="H3261" s="30"/>
    </row>
    <row r="3262" spans="1:8" x14ac:dyDescent="0.25">
      <c r="A3262" s="30" t="s">
        <v>9576</v>
      </c>
      <c r="B3262" s="30" t="s">
        <v>923</v>
      </c>
      <c r="C3262" s="31" t="s">
        <v>9577</v>
      </c>
      <c r="D3262" s="31">
        <v>8531</v>
      </c>
      <c r="E3262" s="49" t="s">
        <v>5129</v>
      </c>
      <c r="F3262" s="327" t="s">
        <v>932</v>
      </c>
      <c r="G3262" s="1073">
        <v>45466.30972222222</v>
      </c>
      <c r="H3262" s="30"/>
    </row>
    <row r="3263" spans="1:8" x14ac:dyDescent="0.25">
      <c r="A3263" s="30" t="s">
        <v>9576</v>
      </c>
      <c r="B3263" s="30" t="s">
        <v>923</v>
      </c>
      <c r="C3263" s="31" t="s">
        <v>9577</v>
      </c>
      <c r="D3263" s="31">
        <v>8531</v>
      </c>
      <c r="E3263" s="49" t="s">
        <v>5146</v>
      </c>
      <c r="F3263" s="327" t="s">
        <v>932</v>
      </c>
      <c r="G3263" s="1073">
        <v>45466.30972222222</v>
      </c>
      <c r="H3263" s="30"/>
    </row>
    <row r="3264" spans="1:8" x14ac:dyDescent="0.25">
      <c r="A3264" s="30" t="s">
        <v>9576</v>
      </c>
      <c r="B3264" s="30" t="s">
        <v>923</v>
      </c>
      <c r="C3264" s="31" t="s">
        <v>9577</v>
      </c>
      <c r="D3264" s="31">
        <v>8531</v>
      </c>
      <c r="E3264" s="49" t="s">
        <v>5163</v>
      </c>
      <c r="F3264" s="327" t="s">
        <v>932</v>
      </c>
      <c r="G3264" s="1073">
        <v>45466.30972222222</v>
      </c>
      <c r="H3264" s="30"/>
    </row>
    <row r="3265" spans="1:8" x14ac:dyDescent="0.25">
      <c r="A3265" s="30" t="s">
        <v>9576</v>
      </c>
      <c r="B3265" s="30" t="s">
        <v>923</v>
      </c>
      <c r="C3265" s="31" t="s">
        <v>9577</v>
      </c>
      <c r="D3265" s="31">
        <v>8531</v>
      </c>
      <c r="E3265" s="49" t="s">
        <v>5180</v>
      </c>
      <c r="F3265" s="327" t="s">
        <v>932</v>
      </c>
      <c r="G3265" s="1073">
        <v>45466.30972222222</v>
      </c>
      <c r="H3265" s="30"/>
    </row>
    <row r="3266" spans="1:8" x14ac:dyDescent="0.25">
      <c r="A3266" s="30" t="s">
        <v>9576</v>
      </c>
      <c r="B3266" s="30" t="s">
        <v>923</v>
      </c>
      <c r="C3266" s="31" t="s">
        <v>9577</v>
      </c>
      <c r="D3266" s="31">
        <v>8531</v>
      </c>
      <c r="E3266" s="49" t="s">
        <v>5197</v>
      </c>
      <c r="F3266" s="327" t="s">
        <v>932</v>
      </c>
      <c r="G3266" s="1073">
        <v>45466.30972222222</v>
      </c>
      <c r="H3266" s="30"/>
    </row>
    <row r="3267" spans="1:8" x14ac:dyDescent="0.25">
      <c r="A3267" s="30" t="s">
        <v>9576</v>
      </c>
      <c r="B3267" s="30" t="s">
        <v>923</v>
      </c>
      <c r="C3267" s="31" t="s">
        <v>9577</v>
      </c>
      <c r="D3267" s="31">
        <v>8531</v>
      </c>
      <c r="E3267" s="49" t="s">
        <v>5214</v>
      </c>
      <c r="F3267" s="327" t="s">
        <v>932</v>
      </c>
      <c r="G3267" s="1073">
        <v>45466.30972222222</v>
      </c>
      <c r="H3267" s="30"/>
    </row>
    <row r="3268" spans="1:8" x14ac:dyDescent="0.25">
      <c r="A3268" s="30" t="s">
        <v>9576</v>
      </c>
      <c r="B3268" s="30" t="s">
        <v>923</v>
      </c>
      <c r="C3268" s="31" t="s">
        <v>9577</v>
      </c>
      <c r="D3268" s="31">
        <v>8531</v>
      </c>
      <c r="E3268" s="49" t="s">
        <v>5231</v>
      </c>
      <c r="F3268" s="327" t="s">
        <v>932</v>
      </c>
      <c r="G3268" s="1073">
        <v>45466.30972222222</v>
      </c>
      <c r="H3268" s="30"/>
    </row>
    <row r="3269" spans="1:8" x14ac:dyDescent="0.25">
      <c r="A3269" s="30" t="s">
        <v>9576</v>
      </c>
      <c r="B3269" s="30" t="s">
        <v>923</v>
      </c>
      <c r="C3269" s="31" t="s">
        <v>9577</v>
      </c>
      <c r="D3269" s="31">
        <v>8531</v>
      </c>
      <c r="E3269" s="49" t="s">
        <v>5248</v>
      </c>
      <c r="F3269" s="327" t="s">
        <v>932</v>
      </c>
      <c r="G3269" s="1073">
        <v>45466.30972222222</v>
      </c>
      <c r="H3269" s="30"/>
    </row>
    <row r="3270" spans="1:8" x14ac:dyDescent="0.25">
      <c r="A3270" s="30" t="s">
        <v>9576</v>
      </c>
      <c r="B3270" s="30" t="s">
        <v>923</v>
      </c>
      <c r="C3270" s="31" t="s">
        <v>9577</v>
      </c>
      <c r="D3270" s="31">
        <v>8531</v>
      </c>
      <c r="E3270" s="49" t="s">
        <v>5265</v>
      </c>
      <c r="F3270" s="327" t="s">
        <v>932</v>
      </c>
      <c r="G3270" s="1073">
        <v>45466.30972222222</v>
      </c>
      <c r="H3270" s="30"/>
    </row>
    <row r="3271" spans="1:8" x14ac:dyDescent="0.25">
      <c r="A3271" s="30" t="s">
        <v>9576</v>
      </c>
      <c r="B3271" s="30" t="s">
        <v>923</v>
      </c>
      <c r="C3271" s="31" t="s">
        <v>9577</v>
      </c>
      <c r="D3271" s="31">
        <v>8531</v>
      </c>
      <c r="E3271" s="49" t="s">
        <v>1306</v>
      </c>
      <c r="F3271" s="327" t="s">
        <v>932</v>
      </c>
      <c r="G3271" s="1073">
        <v>45466.30972222222</v>
      </c>
      <c r="H3271" s="30"/>
    </row>
    <row r="3272" spans="1:8" x14ac:dyDescent="0.25">
      <c r="A3272" s="30" t="s">
        <v>9576</v>
      </c>
      <c r="B3272" s="30" t="s">
        <v>923</v>
      </c>
      <c r="C3272" s="31" t="s">
        <v>9577</v>
      </c>
      <c r="D3272" s="31">
        <v>8531</v>
      </c>
      <c r="E3272" s="49" t="s">
        <v>5282</v>
      </c>
      <c r="F3272" s="327" t="s">
        <v>932</v>
      </c>
      <c r="G3272" s="1073">
        <v>45466.30972222222</v>
      </c>
      <c r="H3272" s="30"/>
    </row>
    <row r="3273" spans="1:8" x14ac:dyDescent="0.25">
      <c r="A3273" s="30" t="s">
        <v>9576</v>
      </c>
      <c r="B3273" s="30" t="s">
        <v>923</v>
      </c>
      <c r="C3273" s="31" t="s">
        <v>9577</v>
      </c>
      <c r="D3273" s="31">
        <v>8531</v>
      </c>
      <c r="E3273" s="49" t="s">
        <v>5299</v>
      </c>
      <c r="F3273" s="327" t="s">
        <v>932</v>
      </c>
      <c r="G3273" s="1073">
        <v>45466.30972222222</v>
      </c>
      <c r="H3273" s="30"/>
    </row>
    <row r="3274" spans="1:8" x14ac:dyDescent="0.25">
      <c r="A3274" s="30" t="s">
        <v>9576</v>
      </c>
      <c r="B3274" s="30" t="s">
        <v>923</v>
      </c>
      <c r="C3274" s="31" t="s">
        <v>9577</v>
      </c>
      <c r="D3274" s="31">
        <v>8531</v>
      </c>
      <c r="E3274" s="49" t="s">
        <v>5316</v>
      </c>
      <c r="F3274" s="327" t="s">
        <v>932</v>
      </c>
      <c r="G3274" s="1073">
        <v>45466.30972222222</v>
      </c>
      <c r="H3274" s="30"/>
    </row>
    <row r="3275" spans="1:8" x14ac:dyDescent="0.25">
      <c r="A3275" s="30" t="s">
        <v>9576</v>
      </c>
      <c r="B3275" s="30" t="s">
        <v>923</v>
      </c>
      <c r="C3275" s="31" t="s">
        <v>9577</v>
      </c>
      <c r="D3275" s="31">
        <v>8531</v>
      </c>
      <c r="E3275" s="49" t="s">
        <v>5333</v>
      </c>
      <c r="F3275" s="327" t="s">
        <v>932</v>
      </c>
      <c r="G3275" s="1073">
        <v>45466.30972222222</v>
      </c>
      <c r="H3275" s="30"/>
    </row>
    <row r="3276" spans="1:8" x14ac:dyDescent="0.25">
      <c r="A3276" s="30" t="s">
        <v>9576</v>
      </c>
      <c r="B3276" s="30" t="s">
        <v>923</v>
      </c>
      <c r="C3276" s="31" t="s">
        <v>9577</v>
      </c>
      <c r="D3276" s="31">
        <v>8531</v>
      </c>
      <c r="E3276" s="49" t="s">
        <v>5350</v>
      </c>
      <c r="F3276" s="327" t="s">
        <v>932</v>
      </c>
      <c r="G3276" s="1073">
        <v>45466.30972222222</v>
      </c>
      <c r="H3276" s="30"/>
    </row>
    <row r="3277" spans="1:8" x14ac:dyDescent="0.25">
      <c r="A3277" s="30" t="s">
        <v>9576</v>
      </c>
      <c r="B3277" s="30" t="s">
        <v>923</v>
      </c>
      <c r="C3277" s="31" t="s">
        <v>9577</v>
      </c>
      <c r="D3277" s="31">
        <v>8531</v>
      </c>
      <c r="E3277" s="49" t="s">
        <v>5367</v>
      </c>
      <c r="F3277" s="327" t="s">
        <v>932</v>
      </c>
      <c r="G3277" s="1073">
        <v>45466.30972222222</v>
      </c>
      <c r="H3277" s="30"/>
    </row>
    <row r="3278" spans="1:8" x14ac:dyDescent="0.25">
      <c r="A3278" s="30" t="s">
        <v>9576</v>
      </c>
      <c r="B3278" s="30" t="s">
        <v>923</v>
      </c>
      <c r="C3278" s="31" t="s">
        <v>9577</v>
      </c>
      <c r="D3278" s="31">
        <v>8531</v>
      </c>
      <c r="E3278" s="49" t="s">
        <v>5384</v>
      </c>
      <c r="F3278" s="327" t="s">
        <v>932</v>
      </c>
      <c r="G3278" s="1073">
        <v>45466.30972222222</v>
      </c>
      <c r="H3278" s="30"/>
    </row>
    <row r="3279" spans="1:8" x14ac:dyDescent="0.25">
      <c r="A3279" s="30" t="s">
        <v>9576</v>
      </c>
      <c r="B3279" s="30" t="s">
        <v>923</v>
      </c>
      <c r="C3279" s="31" t="s">
        <v>9577</v>
      </c>
      <c r="D3279" s="31">
        <v>8531</v>
      </c>
      <c r="E3279" s="49" t="s">
        <v>5401</v>
      </c>
      <c r="F3279" s="327" t="s">
        <v>932</v>
      </c>
      <c r="G3279" s="1073">
        <v>45466.30972222222</v>
      </c>
      <c r="H3279" s="30"/>
    </row>
    <row r="3280" spans="1:8" x14ac:dyDescent="0.25">
      <c r="A3280" s="30" t="s">
        <v>9576</v>
      </c>
      <c r="B3280" s="30" t="s">
        <v>923</v>
      </c>
      <c r="C3280" s="31" t="s">
        <v>9577</v>
      </c>
      <c r="D3280" s="31">
        <v>8531</v>
      </c>
      <c r="E3280" s="49" t="s">
        <v>5418</v>
      </c>
      <c r="F3280" s="327" t="s">
        <v>932</v>
      </c>
      <c r="G3280" s="1073">
        <v>45466.30972222222</v>
      </c>
      <c r="H3280" s="30"/>
    </row>
    <row r="3281" spans="1:8" x14ac:dyDescent="0.25">
      <c r="A3281" s="30" t="s">
        <v>9576</v>
      </c>
      <c r="B3281" s="30" t="s">
        <v>923</v>
      </c>
      <c r="C3281" s="31" t="s">
        <v>9577</v>
      </c>
      <c r="D3281" s="31">
        <v>8531</v>
      </c>
      <c r="E3281" s="49" t="s">
        <v>5435</v>
      </c>
      <c r="F3281" s="327" t="s">
        <v>932</v>
      </c>
      <c r="G3281" s="1073">
        <v>45466.30972222222</v>
      </c>
      <c r="H3281" s="30"/>
    </row>
    <row r="3282" spans="1:8" x14ac:dyDescent="0.25">
      <c r="A3282" s="30" t="s">
        <v>9576</v>
      </c>
      <c r="B3282" s="30" t="s">
        <v>923</v>
      </c>
      <c r="C3282" s="31" t="s">
        <v>9577</v>
      </c>
      <c r="D3282" s="31">
        <v>8531</v>
      </c>
      <c r="E3282" s="49" t="s">
        <v>1323</v>
      </c>
      <c r="F3282" s="327" t="s">
        <v>932</v>
      </c>
      <c r="G3282" s="1073">
        <v>45466.30972222222</v>
      </c>
      <c r="H3282" s="30"/>
    </row>
    <row r="3283" spans="1:8" x14ac:dyDescent="0.25">
      <c r="A3283" s="30" t="s">
        <v>9576</v>
      </c>
      <c r="B3283" s="30" t="s">
        <v>923</v>
      </c>
      <c r="C3283" s="31" t="s">
        <v>9577</v>
      </c>
      <c r="D3283" s="31">
        <v>8531</v>
      </c>
      <c r="E3283" s="49" t="s">
        <v>5452</v>
      </c>
      <c r="F3283" s="327" t="s">
        <v>932</v>
      </c>
      <c r="G3283" s="1073">
        <v>45466.30972222222</v>
      </c>
      <c r="H3283" s="30"/>
    </row>
    <row r="3284" spans="1:8" x14ac:dyDescent="0.25">
      <c r="A3284" s="30" t="s">
        <v>9576</v>
      </c>
      <c r="B3284" s="30" t="s">
        <v>923</v>
      </c>
      <c r="C3284" s="31" t="s">
        <v>9577</v>
      </c>
      <c r="D3284" s="31">
        <v>8531</v>
      </c>
      <c r="E3284" s="49" t="s">
        <v>5469</v>
      </c>
      <c r="F3284" s="327" t="s">
        <v>932</v>
      </c>
      <c r="G3284" s="1073">
        <v>45466.30972222222</v>
      </c>
      <c r="H3284" s="30"/>
    </row>
    <row r="3285" spans="1:8" x14ac:dyDescent="0.25">
      <c r="A3285" s="30" t="s">
        <v>9576</v>
      </c>
      <c r="B3285" s="30" t="s">
        <v>923</v>
      </c>
      <c r="C3285" s="31" t="s">
        <v>9577</v>
      </c>
      <c r="D3285" s="31">
        <v>8531</v>
      </c>
      <c r="E3285" s="49" t="s">
        <v>5486</v>
      </c>
      <c r="F3285" s="327" t="s">
        <v>932</v>
      </c>
      <c r="G3285" s="1073">
        <v>45466.30972222222</v>
      </c>
      <c r="H3285" s="30"/>
    </row>
    <row r="3286" spans="1:8" x14ac:dyDescent="0.25">
      <c r="A3286" s="30" t="s">
        <v>9576</v>
      </c>
      <c r="B3286" s="30" t="s">
        <v>923</v>
      </c>
      <c r="C3286" s="31" t="s">
        <v>9577</v>
      </c>
      <c r="D3286" s="31">
        <v>8531</v>
      </c>
      <c r="E3286" s="49" t="s">
        <v>5503</v>
      </c>
      <c r="F3286" s="327" t="s">
        <v>932</v>
      </c>
      <c r="G3286" s="1073">
        <v>45466.30972222222</v>
      </c>
      <c r="H3286" s="30"/>
    </row>
    <row r="3287" spans="1:8" x14ac:dyDescent="0.25">
      <c r="A3287" s="30" t="s">
        <v>9576</v>
      </c>
      <c r="B3287" s="30" t="s">
        <v>923</v>
      </c>
      <c r="C3287" s="31" t="s">
        <v>9577</v>
      </c>
      <c r="D3287" s="31">
        <v>8531</v>
      </c>
      <c r="E3287" s="49" t="s">
        <v>5520</v>
      </c>
      <c r="F3287" s="327" t="s">
        <v>932</v>
      </c>
      <c r="G3287" s="1073">
        <v>45466.30972222222</v>
      </c>
      <c r="H3287" s="30"/>
    </row>
    <row r="3288" spans="1:8" x14ac:dyDescent="0.25">
      <c r="A3288" s="30" t="s">
        <v>9576</v>
      </c>
      <c r="B3288" s="30" t="s">
        <v>923</v>
      </c>
      <c r="C3288" s="31" t="s">
        <v>9577</v>
      </c>
      <c r="D3288" s="31">
        <v>8531</v>
      </c>
      <c r="E3288" s="49" t="s">
        <v>5537</v>
      </c>
      <c r="F3288" s="327" t="s">
        <v>932</v>
      </c>
      <c r="G3288" s="1073">
        <v>45466.30972222222</v>
      </c>
      <c r="H3288" s="30"/>
    </row>
    <row r="3289" spans="1:8" x14ac:dyDescent="0.25">
      <c r="A3289" s="30" t="s">
        <v>9576</v>
      </c>
      <c r="B3289" s="30" t="s">
        <v>923</v>
      </c>
      <c r="C3289" s="31" t="s">
        <v>9577</v>
      </c>
      <c r="D3289" s="31">
        <v>8531</v>
      </c>
      <c r="E3289" s="49" t="s">
        <v>5554</v>
      </c>
      <c r="F3289" s="327" t="s">
        <v>932</v>
      </c>
      <c r="G3289" s="1073">
        <v>45466.30972222222</v>
      </c>
      <c r="H3289" s="30"/>
    </row>
    <row r="3290" spans="1:8" x14ac:dyDescent="0.25">
      <c r="A3290" s="30" t="s">
        <v>9576</v>
      </c>
      <c r="B3290" s="30" t="s">
        <v>923</v>
      </c>
      <c r="C3290" s="31" t="s">
        <v>9577</v>
      </c>
      <c r="D3290" s="31">
        <v>8531</v>
      </c>
      <c r="E3290" s="49" t="s">
        <v>5571</v>
      </c>
      <c r="F3290" s="327" t="s">
        <v>932</v>
      </c>
      <c r="G3290" s="1073">
        <v>45466.30972222222</v>
      </c>
      <c r="H3290" s="30"/>
    </row>
    <row r="3291" spans="1:8" x14ac:dyDescent="0.25">
      <c r="A3291" s="30" t="s">
        <v>9576</v>
      </c>
      <c r="B3291" s="30" t="s">
        <v>923</v>
      </c>
      <c r="C3291" s="31" t="s">
        <v>9577</v>
      </c>
      <c r="D3291" s="31">
        <v>8531</v>
      </c>
      <c r="E3291" s="49" t="s">
        <v>5588</v>
      </c>
      <c r="F3291" s="327" t="s">
        <v>932</v>
      </c>
      <c r="G3291" s="1073">
        <v>45466.30972222222</v>
      </c>
      <c r="H3291" s="30"/>
    </row>
    <row r="3292" spans="1:8" x14ac:dyDescent="0.25">
      <c r="A3292" s="30" t="s">
        <v>9576</v>
      </c>
      <c r="B3292" s="30" t="s">
        <v>923</v>
      </c>
      <c r="C3292" s="31" t="s">
        <v>9577</v>
      </c>
      <c r="D3292" s="31">
        <v>8531</v>
      </c>
      <c r="E3292" s="49" t="s">
        <v>5605</v>
      </c>
      <c r="F3292" s="327" t="s">
        <v>932</v>
      </c>
      <c r="G3292" s="1073">
        <v>45466.30972222222</v>
      </c>
      <c r="H3292" s="30"/>
    </row>
    <row r="3293" spans="1:8" x14ac:dyDescent="0.25">
      <c r="A3293" s="30" t="s">
        <v>9576</v>
      </c>
      <c r="B3293" s="30" t="s">
        <v>923</v>
      </c>
      <c r="C3293" s="31" t="s">
        <v>9577</v>
      </c>
      <c r="D3293" s="31">
        <v>8531</v>
      </c>
      <c r="E3293" s="49" t="s">
        <v>1340</v>
      </c>
      <c r="F3293" s="327" t="s">
        <v>932</v>
      </c>
      <c r="G3293" s="1073">
        <v>45466.30972222222</v>
      </c>
      <c r="H3293" s="30"/>
    </row>
    <row r="3294" spans="1:8" x14ac:dyDescent="0.25">
      <c r="A3294" s="30" t="s">
        <v>9576</v>
      </c>
      <c r="B3294" s="30" t="s">
        <v>923</v>
      </c>
      <c r="C3294" s="31" t="s">
        <v>9577</v>
      </c>
      <c r="D3294" s="31">
        <v>8531</v>
      </c>
      <c r="E3294" s="49" t="s">
        <v>5622</v>
      </c>
      <c r="F3294" s="327" t="s">
        <v>932</v>
      </c>
      <c r="G3294" s="1073">
        <v>45466.30972222222</v>
      </c>
      <c r="H3294" s="30"/>
    </row>
    <row r="3295" spans="1:8" x14ac:dyDescent="0.25">
      <c r="A3295" s="30" t="s">
        <v>9576</v>
      </c>
      <c r="B3295" s="30" t="s">
        <v>923</v>
      </c>
      <c r="C3295" s="31" t="s">
        <v>9577</v>
      </c>
      <c r="D3295" s="31">
        <v>8531</v>
      </c>
      <c r="E3295" s="49" t="s">
        <v>5639</v>
      </c>
      <c r="F3295" s="327" t="s">
        <v>932</v>
      </c>
      <c r="G3295" s="1073">
        <v>45466.30972222222</v>
      </c>
      <c r="H3295" s="30"/>
    </row>
    <row r="3296" spans="1:8" x14ac:dyDescent="0.25">
      <c r="A3296" s="30" t="s">
        <v>9576</v>
      </c>
      <c r="B3296" s="30" t="s">
        <v>923</v>
      </c>
      <c r="C3296" s="31" t="s">
        <v>9577</v>
      </c>
      <c r="D3296" s="31">
        <v>8531</v>
      </c>
      <c r="E3296" s="49" t="s">
        <v>5656</v>
      </c>
      <c r="F3296" s="327" t="s">
        <v>932</v>
      </c>
      <c r="G3296" s="1073">
        <v>45466.30972222222</v>
      </c>
      <c r="H3296" s="30"/>
    </row>
    <row r="3297" spans="1:8" x14ac:dyDescent="0.25">
      <c r="A3297" s="30" t="s">
        <v>9576</v>
      </c>
      <c r="B3297" s="30" t="s">
        <v>923</v>
      </c>
      <c r="C3297" s="31" t="s">
        <v>9577</v>
      </c>
      <c r="D3297" s="31">
        <v>8531</v>
      </c>
      <c r="E3297" s="49" t="s">
        <v>5673</v>
      </c>
      <c r="F3297" s="327" t="s">
        <v>932</v>
      </c>
      <c r="G3297" s="1073">
        <v>45466.30972222222</v>
      </c>
      <c r="H3297" s="30"/>
    </row>
    <row r="3298" spans="1:8" x14ac:dyDescent="0.25">
      <c r="A3298" s="30" t="s">
        <v>9576</v>
      </c>
      <c r="B3298" s="30" t="s">
        <v>923</v>
      </c>
      <c r="C3298" s="31" t="s">
        <v>9577</v>
      </c>
      <c r="D3298" s="31">
        <v>8531</v>
      </c>
      <c r="E3298" s="49" t="s">
        <v>5690</v>
      </c>
      <c r="F3298" s="327" t="s">
        <v>932</v>
      </c>
      <c r="G3298" s="1073">
        <v>45466.30972222222</v>
      </c>
      <c r="H3298" s="30"/>
    </row>
    <row r="3299" spans="1:8" x14ac:dyDescent="0.25">
      <c r="A3299" s="30" t="s">
        <v>9576</v>
      </c>
      <c r="B3299" s="30" t="s">
        <v>923</v>
      </c>
      <c r="C3299" s="31" t="s">
        <v>9577</v>
      </c>
      <c r="D3299" s="31">
        <v>8531</v>
      </c>
      <c r="E3299" s="49" t="s">
        <v>5707</v>
      </c>
      <c r="F3299" s="327" t="s">
        <v>932</v>
      </c>
      <c r="G3299" s="1073">
        <v>45466.30972222222</v>
      </c>
      <c r="H3299" s="30"/>
    </row>
    <row r="3300" spans="1:8" x14ac:dyDescent="0.25">
      <c r="A3300" s="30" t="s">
        <v>9576</v>
      </c>
      <c r="B3300" s="30" t="s">
        <v>923</v>
      </c>
      <c r="C3300" s="31" t="s">
        <v>9577</v>
      </c>
      <c r="D3300" s="31">
        <v>8531</v>
      </c>
      <c r="E3300" s="49" t="s">
        <v>5724</v>
      </c>
      <c r="F3300" s="327" t="s">
        <v>932</v>
      </c>
      <c r="G3300" s="1073">
        <v>45466.30972222222</v>
      </c>
      <c r="H3300" s="30"/>
    </row>
    <row r="3301" spans="1:8" x14ac:dyDescent="0.25">
      <c r="A3301" s="30" t="s">
        <v>9576</v>
      </c>
      <c r="B3301" s="30" t="s">
        <v>923</v>
      </c>
      <c r="C3301" s="31" t="s">
        <v>9577</v>
      </c>
      <c r="D3301" s="31">
        <v>8531</v>
      </c>
      <c r="E3301" s="49" t="s">
        <v>5741</v>
      </c>
      <c r="F3301" s="327" t="s">
        <v>932</v>
      </c>
      <c r="G3301" s="1073">
        <v>45466.30972222222</v>
      </c>
      <c r="H3301" s="30"/>
    </row>
    <row r="3302" spans="1:8" x14ac:dyDescent="0.25">
      <c r="A3302" s="30" t="s">
        <v>9576</v>
      </c>
      <c r="B3302" s="30" t="s">
        <v>923</v>
      </c>
      <c r="C3302" s="31" t="s">
        <v>9577</v>
      </c>
      <c r="D3302" s="31">
        <v>8531</v>
      </c>
      <c r="E3302" s="49" t="s">
        <v>5758</v>
      </c>
      <c r="F3302" s="327" t="s">
        <v>932</v>
      </c>
      <c r="G3302" s="1073">
        <v>45466.30972222222</v>
      </c>
      <c r="H3302" s="30"/>
    </row>
    <row r="3303" spans="1:8" x14ac:dyDescent="0.25">
      <c r="A3303" s="30" t="s">
        <v>9576</v>
      </c>
      <c r="B3303" s="30" t="s">
        <v>923</v>
      </c>
      <c r="C3303" s="31" t="s">
        <v>9577</v>
      </c>
      <c r="D3303" s="31">
        <v>8531</v>
      </c>
      <c r="E3303" s="49" t="s">
        <v>5775</v>
      </c>
      <c r="F3303" s="327" t="s">
        <v>932</v>
      </c>
      <c r="G3303" s="1073">
        <v>45466.30972222222</v>
      </c>
      <c r="H3303" s="30"/>
    </row>
    <row r="3304" spans="1:8" x14ac:dyDescent="0.25">
      <c r="A3304" s="30" t="s">
        <v>9576</v>
      </c>
      <c r="B3304" s="30" t="s">
        <v>923</v>
      </c>
      <c r="C3304" s="31" t="s">
        <v>9577</v>
      </c>
      <c r="D3304" s="31">
        <v>8531</v>
      </c>
      <c r="E3304" s="49" t="s">
        <v>1357</v>
      </c>
      <c r="F3304" s="327" t="s">
        <v>932</v>
      </c>
      <c r="G3304" s="1073">
        <v>45466.30972222222</v>
      </c>
      <c r="H3304" s="30"/>
    </row>
    <row r="3305" spans="1:8" x14ac:dyDescent="0.25">
      <c r="A3305" s="30" t="s">
        <v>9576</v>
      </c>
      <c r="B3305" s="30" t="s">
        <v>923</v>
      </c>
      <c r="C3305" s="31" t="s">
        <v>9577</v>
      </c>
      <c r="D3305" s="31">
        <v>8531</v>
      </c>
      <c r="E3305" s="49" t="s">
        <v>5792</v>
      </c>
      <c r="F3305" s="327" t="s">
        <v>932</v>
      </c>
      <c r="G3305" s="1073">
        <v>45466.30972222222</v>
      </c>
      <c r="H3305" s="30"/>
    </row>
    <row r="3306" spans="1:8" x14ac:dyDescent="0.25">
      <c r="A3306" s="30" t="s">
        <v>9576</v>
      </c>
      <c r="B3306" s="30" t="s">
        <v>923</v>
      </c>
      <c r="C3306" s="31" t="s">
        <v>9577</v>
      </c>
      <c r="D3306" s="31">
        <v>8531</v>
      </c>
      <c r="E3306" s="49" t="s">
        <v>5809</v>
      </c>
      <c r="F3306" s="327" t="s">
        <v>932</v>
      </c>
      <c r="G3306" s="1073">
        <v>45466.30972222222</v>
      </c>
      <c r="H3306" s="30"/>
    </row>
    <row r="3307" spans="1:8" x14ac:dyDescent="0.25">
      <c r="A3307" s="30" t="s">
        <v>9576</v>
      </c>
      <c r="B3307" s="30" t="s">
        <v>923</v>
      </c>
      <c r="C3307" s="31" t="s">
        <v>9577</v>
      </c>
      <c r="D3307" s="31">
        <v>8531</v>
      </c>
      <c r="E3307" s="49" t="s">
        <v>5826</v>
      </c>
      <c r="F3307" s="327" t="s">
        <v>932</v>
      </c>
      <c r="G3307" s="1073">
        <v>45466.30972222222</v>
      </c>
      <c r="H3307" s="30"/>
    </row>
    <row r="3308" spans="1:8" x14ac:dyDescent="0.25">
      <c r="A3308" s="30" t="s">
        <v>9576</v>
      </c>
      <c r="B3308" s="30" t="s">
        <v>923</v>
      </c>
      <c r="C3308" s="31" t="s">
        <v>9577</v>
      </c>
      <c r="D3308" s="31">
        <v>8531</v>
      </c>
      <c r="E3308" s="49" t="s">
        <v>5843</v>
      </c>
      <c r="F3308" s="327" t="s">
        <v>932</v>
      </c>
      <c r="G3308" s="1073">
        <v>45466.30972222222</v>
      </c>
      <c r="H3308" s="30"/>
    </row>
    <row r="3309" spans="1:8" x14ac:dyDescent="0.25">
      <c r="A3309" s="30" t="s">
        <v>9576</v>
      </c>
      <c r="B3309" s="30" t="s">
        <v>923</v>
      </c>
      <c r="C3309" s="31" t="s">
        <v>9577</v>
      </c>
      <c r="D3309" s="31">
        <v>8531</v>
      </c>
      <c r="E3309" s="49" t="s">
        <v>5860</v>
      </c>
      <c r="F3309" s="327" t="s">
        <v>932</v>
      </c>
      <c r="G3309" s="1073">
        <v>45466.30972222222</v>
      </c>
      <c r="H3309" s="30"/>
    </row>
    <row r="3310" spans="1:8" x14ac:dyDescent="0.25">
      <c r="A3310" s="30" t="s">
        <v>9576</v>
      </c>
      <c r="B3310" s="30" t="s">
        <v>923</v>
      </c>
      <c r="C3310" s="31" t="s">
        <v>9577</v>
      </c>
      <c r="D3310" s="31">
        <v>8531</v>
      </c>
      <c r="E3310" s="49" t="s">
        <v>5877</v>
      </c>
      <c r="F3310" s="327" t="s">
        <v>932</v>
      </c>
      <c r="G3310" s="1073">
        <v>45466.30972222222</v>
      </c>
      <c r="H3310" s="30"/>
    </row>
    <row r="3311" spans="1:8" x14ac:dyDescent="0.25">
      <c r="A3311" s="30" t="s">
        <v>9576</v>
      </c>
      <c r="B3311" s="30" t="s">
        <v>923</v>
      </c>
      <c r="C3311" s="31" t="s">
        <v>9577</v>
      </c>
      <c r="D3311" s="31">
        <v>8531</v>
      </c>
      <c r="E3311" s="49" t="s">
        <v>5894</v>
      </c>
      <c r="F3311" s="327" t="s">
        <v>932</v>
      </c>
      <c r="G3311" s="1073">
        <v>45466.30972222222</v>
      </c>
      <c r="H3311" s="30"/>
    </row>
    <row r="3312" spans="1:8" x14ac:dyDescent="0.25">
      <c r="A3312" s="30" t="s">
        <v>9576</v>
      </c>
      <c r="B3312" s="30" t="s">
        <v>923</v>
      </c>
      <c r="C3312" s="31" t="s">
        <v>9577</v>
      </c>
      <c r="D3312" s="31">
        <v>8531</v>
      </c>
      <c r="E3312" s="49" t="s">
        <v>5911</v>
      </c>
      <c r="F3312" s="327" t="s">
        <v>932</v>
      </c>
      <c r="G3312" s="1073">
        <v>45466.30972222222</v>
      </c>
      <c r="H3312" s="30"/>
    </row>
    <row r="3313" spans="1:8" x14ac:dyDescent="0.25">
      <c r="A3313" s="30" t="s">
        <v>9576</v>
      </c>
      <c r="B3313" s="30" t="s">
        <v>923</v>
      </c>
      <c r="C3313" s="31" t="s">
        <v>9577</v>
      </c>
      <c r="D3313" s="31">
        <v>8531</v>
      </c>
      <c r="E3313" s="49" t="s">
        <v>5928</v>
      </c>
      <c r="F3313" s="327" t="s">
        <v>932</v>
      </c>
      <c r="G3313" s="1073">
        <v>45466.30972222222</v>
      </c>
      <c r="H3313" s="30"/>
    </row>
    <row r="3314" spans="1:8" x14ac:dyDescent="0.25">
      <c r="A3314" s="30" t="s">
        <v>9576</v>
      </c>
      <c r="B3314" s="30" t="s">
        <v>923</v>
      </c>
      <c r="C3314" s="31" t="s">
        <v>9577</v>
      </c>
      <c r="D3314" s="31">
        <v>8531</v>
      </c>
      <c r="E3314" s="49" t="s">
        <v>5945</v>
      </c>
      <c r="F3314" s="327" t="s">
        <v>932</v>
      </c>
      <c r="G3314" s="1073">
        <v>45466.30972222222</v>
      </c>
      <c r="H3314" s="30"/>
    </row>
    <row r="3315" spans="1:8" x14ac:dyDescent="0.25">
      <c r="A3315" s="30" t="s">
        <v>9576</v>
      </c>
      <c r="B3315" s="30" t="s">
        <v>923</v>
      </c>
      <c r="C3315" s="31" t="s">
        <v>9577</v>
      </c>
      <c r="D3315" s="31">
        <v>8531</v>
      </c>
      <c r="E3315" s="49" t="s">
        <v>950</v>
      </c>
      <c r="F3315" s="327" t="s">
        <v>932</v>
      </c>
      <c r="G3315" s="1073">
        <v>45466.30972222222</v>
      </c>
      <c r="H3315" s="30"/>
    </row>
    <row r="3316" spans="1:8" x14ac:dyDescent="0.25">
      <c r="A3316" s="30" t="s">
        <v>9576</v>
      </c>
      <c r="B3316" s="30" t="s">
        <v>923</v>
      </c>
      <c r="C3316" s="31" t="s">
        <v>9577</v>
      </c>
      <c r="D3316" s="31">
        <v>8531</v>
      </c>
      <c r="E3316" s="49" t="s">
        <v>1374</v>
      </c>
      <c r="F3316" s="327" t="s">
        <v>932</v>
      </c>
      <c r="G3316" s="1073">
        <v>45466.30972222222</v>
      </c>
      <c r="H3316" s="30"/>
    </row>
    <row r="3317" spans="1:8" x14ac:dyDescent="0.25">
      <c r="A3317" s="30" t="s">
        <v>9576</v>
      </c>
      <c r="B3317" s="30" t="s">
        <v>923</v>
      </c>
      <c r="C3317" s="31" t="s">
        <v>9577</v>
      </c>
      <c r="D3317" s="31">
        <v>8531</v>
      </c>
      <c r="E3317" s="49" t="s">
        <v>5962</v>
      </c>
      <c r="F3317" s="327" t="s">
        <v>932</v>
      </c>
      <c r="G3317" s="1073">
        <v>45466.30972222222</v>
      </c>
      <c r="H3317" s="30"/>
    </row>
    <row r="3318" spans="1:8" x14ac:dyDescent="0.25">
      <c r="A3318" s="30" t="s">
        <v>9576</v>
      </c>
      <c r="B3318" s="30" t="s">
        <v>923</v>
      </c>
      <c r="C3318" s="31" t="s">
        <v>9577</v>
      </c>
      <c r="D3318" s="31">
        <v>8531</v>
      </c>
      <c r="E3318" s="49" t="s">
        <v>5979</v>
      </c>
      <c r="F3318" s="327" t="s">
        <v>932</v>
      </c>
      <c r="G3318" s="1073">
        <v>45466.30972222222</v>
      </c>
      <c r="H3318" s="30"/>
    </row>
    <row r="3319" spans="1:8" x14ac:dyDescent="0.25">
      <c r="A3319" s="30" t="s">
        <v>9576</v>
      </c>
      <c r="B3319" s="30" t="s">
        <v>923</v>
      </c>
      <c r="C3319" s="31" t="s">
        <v>9577</v>
      </c>
      <c r="D3319" s="31">
        <v>8531</v>
      </c>
      <c r="E3319" s="49" t="s">
        <v>5996</v>
      </c>
      <c r="F3319" s="327" t="s">
        <v>932</v>
      </c>
      <c r="G3319" s="1073">
        <v>45466.30972222222</v>
      </c>
      <c r="H3319" s="30"/>
    </row>
    <row r="3320" spans="1:8" x14ac:dyDescent="0.25">
      <c r="A3320" s="30" t="s">
        <v>9576</v>
      </c>
      <c r="B3320" s="30" t="s">
        <v>923</v>
      </c>
      <c r="C3320" s="31" t="s">
        <v>9577</v>
      </c>
      <c r="D3320" s="31">
        <v>8531</v>
      </c>
      <c r="E3320" s="49" t="s">
        <v>6013</v>
      </c>
      <c r="F3320" s="327" t="s">
        <v>932</v>
      </c>
      <c r="G3320" s="1073">
        <v>45466.30972222222</v>
      </c>
      <c r="H3320" s="30"/>
    </row>
    <row r="3321" spans="1:8" x14ac:dyDescent="0.25">
      <c r="A3321" s="30" t="s">
        <v>9576</v>
      </c>
      <c r="B3321" s="30" t="s">
        <v>923</v>
      </c>
      <c r="C3321" s="31" t="s">
        <v>9577</v>
      </c>
      <c r="D3321" s="31">
        <v>8531</v>
      </c>
      <c r="E3321" s="49" t="s">
        <v>6030</v>
      </c>
      <c r="F3321" s="327" t="s">
        <v>932</v>
      </c>
      <c r="G3321" s="1073">
        <v>45466.30972222222</v>
      </c>
      <c r="H3321" s="30"/>
    </row>
    <row r="3322" spans="1:8" x14ac:dyDescent="0.25">
      <c r="A3322" s="30" t="s">
        <v>9576</v>
      </c>
      <c r="B3322" s="30" t="s">
        <v>923</v>
      </c>
      <c r="C3322" s="31" t="s">
        <v>9577</v>
      </c>
      <c r="D3322" s="31">
        <v>8531</v>
      </c>
      <c r="E3322" s="49" t="s">
        <v>6047</v>
      </c>
      <c r="F3322" s="327" t="s">
        <v>932</v>
      </c>
      <c r="G3322" s="1073">
        <v>45466.30972222222</v>
      </c>
      <c r="H3322" s="30"/>
    </row>
    <row r="3323" spans="1:8" x14ac:dyDescent="0.25">
      <c r="A3323" s="30" t="s">
        <v>9576</v>
      </c>
      <c r="B3323" s="30" t="s">
        <v>923</v>
      </c>
      <c r="C3323" s="31" t="s">
        <v>9577</v>
      </c>
      <c r="D3323" s="31">
        <v>8531</v>
      </c>
      <c r="E3323" s="49" t="s">
        <v>6064</v>
      </c>
      <c r="F3323" s="327" t="s">
        <v>932</v>
      </c>
      <c r="G3323" s="1073">
        <v>45466.30972222222</v>
      </c>
      <c r="H3323" s="30"/>
    </row>
    <row r="3324" spans="1:8" x14ac:dyDescent="0.25">
      <c r="A3324" s="30" t="s">
        <v>9576</v>
      </c>
      <c r="B3324" s="30" t="s">
        <v>923</v>
      </c>
      <c r="C3324" s="31" t="s">
        <v>9577</v>
      </c>
      <c r="D3324" s="31">
        <v>8531</v>
      </c>
      <c r="E3324" s="49" t="s">
        <v>6081</v>
      </c>
      <c r="F3324" s="327" t="s">
        <v>932</v>
      </c>
      <c r="G3324" s="1073">
        <v>45466.30972222222</v>
      </c>
      <c r="H3324" s="30"/>
    </row>
    <row r="3325" spans="1:8" x14ac:dyDescent="0.25">
      <c r="A3325" s="30" t="s">
        <v>9576</v>
      </c>
      <c r="B3325" s="30" t="s">
        <v>923</v>
      </c>
      <c r="C3325" s="31" t="s">
        <v>9577</v>
      </c>
      <c r="D3325" s="31">
        <v>8531</v>
      </c>
      <c r="E3325" s="49" t="s">
        <v>6098</v>
      </c>
      <c r="F3325" s="327" t="s">
        <v>932</v>
      </c>
      <c r="G3325" s="1073">
        <v>45466.30972222222</v>
      </c>
      <c r="H3325" s="30"/>
    </row>
    <row r="3326" spans="1:8" x14ac:dyDescent="0.25">
      <c r="A3326" s="30" t="s">
        <v>9576</v>
      </c>
      <c r="B3326" s="30" t="s">
        <v>923</v>
      </c>
      <c r="C3326" s="31" t="s">
        <v>9577</v>
      </c>
      <c r="D3326" s="31">
        <v>8531</v>
      </c>
      <c r="E3326" s="49" t="s">
        <v>6115</v>
      </c>
      <c r="F3326" s="327" t="s">
        <v>932</v>
      </c>
      <c r="G3326" s="1073">
        <v>45466.30972222222</v>
      </c>
      <c r="H3326" s="30"/>
    </row>
    <row r="3327" spans="1:8" x14ac:dyDescent="0.25">
      <c r="A3327" s="30" t="s">
        <v>9576</v>
      </c>
      <c r="B3327" s="30" t="s">
        <v>923</v>
      </c>
      <c r="C3327" s="31" t="s">
        <v>9577</v>
      </c>
      <c r="D3327" s="31">
        <v>8531</v>
      </c>
      <c r="E3327" s="49" t="s">
        <v>1391</v>
      </c>
      <c r="F3327" s="327" t="s">
        <v>932</v>
      </c>
      <c r="G3327" s="1073">
        <v>45466.30972222222</v>
      </c>
      <c r="H3327" s="30"/>
    </row>
    <row r="3328" spans="1:8" x14ac:dyDescent="0.25">
      <c r="A3328" s="30" t="s">
        <v>9576</v>
      </c>
      <c r="B3328" s="30" t="s">
        <v>923</v>
      </c>
      <c r="C3328" s="31" t="s">
        <v>9577</v>
      </c>
      <c r="D3328" s="31">
        <v>8531</v>
      </c>
      <c r="E3328" s="49" t="s">
        <v>6132</v>
      </c>
      <c r="F3328" s="327" t="s">
        <v>932</v>
      </c>
      <c r="G3328" s="1073">
        <v>45466.30972222222</v>
      </c>
      <c r="H3328" s="30"/>
    </row>
    <row r="3329" spans="1:8" x14ac:dyDescent="0.25">
      <c r="A3329" s="30" t="s">
        <v>9576</v>
      </c>
      <c r="B3329" s="30" t="s">
        <v>923</v>
      </c>
      <c r="C3329" s="31" t="s">
        <v>9577</v>
      </c>
      <c r="D3329" s="31">
        <v>8531</v>
      </c>
      <c r="E3329" s="49" t="s">
        <v>6149</v>
      </c>
      <c r="F3329" s="327" t="s">
        <v>932</v>
      </c>
      <c r="G3329" s="1073">
        <v>45466.30972222222</v>
      </c>
      <c r="H3329" s="30"/>
    </row>
    <row r="3330" spans="1:8" x14ac:dyDescent="0.25">
      <c r="A3330" s="30" t="s">
        <v>9576</v>
      </c>
      <c r="B3330" s="30" t="s">
        <v>923</v>
      </c>
      <c r="C3330" s="31" t="s">
        <v>9577</v>
      </c>
      <c r="D3330" s="31">
        <v>8531</v>
      </c>
      <c r="E3330" s="49" t="s">
        <v>6166</v>
      </c>
      <c r="F3330" s="327" t="s">
        <v>932</v>
      </c>
      <c r="G3330" s="1073">
        <v>45466.30972222222</v>
      </c>
      <c r="H3330" s="30"/>
    </row>
    <row r="3331" spans="1:8" x14ac:dyDescent="0.25">
      <c r="A3331" s="30" t="s">
        <v>9576</v>
      </c>
      <c r="B3331" s="30" t="s">
        <v>923</v>
      </c>
      <c r="C3331" s="31" t="s">
        <v>9577</v>
      </c>
      <c r="D3331" s="31">
        <v>8531</v>
      </c>
      <c r="E3331" s="49" t="s">
        <v>6183</v>
      </c>
      <c r="F3331" s="327" t="s">
        <v>932</v>
      </c>
      <c r="G3331" s="1073">
        <v>45466.30972222222</v>
      </c>
      <c r="H3331" s="30"/>
    </row>
    <row r="3332" spans="1:8" x14ac:dyDescent="0.25">
      <c r="A3332" s="30" t="s">
        <v>9576</v>
      </c>
      <c r="B3332" s="30" t="s">
        <v>923</v>
      </c>
      <c r="C3332" s="31" t="s">
        <v>9577</v>
      </c>
      <c r="D3332" s="31">
        <v>8531</v>
      </c>
      <c r="E3332" s="49" t="s">
        <v>6200</v>
      </c>
      <c r="F3332" s="327" t="s">
        <v>932</v>
      </c>
      <c r="G3332" s="1073">
        <v>45466.30972222222</v>
      </c>
      <c r="H3332" s="30"/>
    </row>
    <row r="3333" spans="1:8" x14ac:dyDescent="0.25">
      <c r="A3333" s="30" t="s">
        <v>9576</v>
      </c>
      <c r="B3333" s="30" t="s">
        <v>923</v>
      </c>
      <c r="C3333" s="31" t="s">
        <v>9577</v>
      </c>
      <c r="D3333" s="31">
        <v>8531</v>
      </c>
      <c r="E3333" s="49" t="s">
        <v>6217</v>
      </c>
      <c r="F3333" s="327" t="s">
        <v>932</v>
      </c>
      <c r="G3333" s="1073">
        <v>45466.30972222222</v>
      </c>
      <c r="H3333" s="30"/>
    </row>
    <row r="3334" spans="1:8" x14ac:dyDescent="0.25">
      <c r="A3334" s="30" t="s">
        <v>9576</v>
      </c>
      <c r="B3334" s="30" t="s">
        <v>923</v>
      </c>
      <c r="C3334" s="31" t="s">
        <v>9577</v>
      </c>
      <c r="D3334" s="31">
        <v>8531</v>
      </c>
      <c r="E3334" s="49" t="s">
        <v>6234</v>
      </c>
      <c r="F3334" s="327" t="s">
        <v>932</v>
      </c>
      <c r="G3334" s="1073">
        <v>45466.30972222222</v>
      </c>
      <c r="H3334" s="30"/>
    </row>
    <row r="3335" spans="1:8" x14ac:dyDescent="0.25">
      <c r="A3335" s="30" t="s">
        <v>9576</v>
      </c>
      <c r="B3335" s="30" t="s">
        <v>923</v>
      </c>
      <c r="C3335" s="31" t="s">
        <v>9577</v>
      </c>
      <c r="D3335" s="31">
        <v>8531</v>
      </c>
      <c r="E3335" s="49" t="s">
        <v>6251</v>
      </c>
      <c r="F3335" s="327" t="s">
        <v>932</v>
      </c>
      <c r="G3335" s="1073">
        <v>45466.30972222222</v>
      </c>
      <c r="H3335" s="30"/>
    </row>
    <row r="3336" spans="1:8" x14ac:dyDescent="0.25">
      <c r="A3336" s="30" t="s">
        <v>9576</v>
      </c>
      <c r="B3336" s="30" t="s">
        <v>923</v>
      </c>
      <c r="C3336" s="31" t="s">
        <v>9577</v>
      </c>
      <c r="D3336" s="31">
        <v>8531</v>
      </c>
      <c r="E3336" s="49" t="s">
        <v>6268</v>
      </c>
      <c r="F3336" s="327" t="s">
        <v>932</v>
      </c>
      <c r="G3336" s="1073">
        <v>45466.30972222222</v>
      </c>
      <c r="H3336" s="30"/>
    </row>
    <row r="3337" spans="1:8" x14ac:dyDescent="0.25">
      <c r="A3337" s="30" t="s">
        <v>9576</v>
      </c>
      <c r="B3337" s="30" t="s">
        <v>923</v>
      </c>
      <c r="C3337" s="31" t="s">
        <v>9577</v>
      </c>
      <c r="D3337" s="31">
        <v>8531</v>
      </c>
      <c r="E3337" s="49" t="s">
        <v>6285</v>
      </c>
      <c r="F3337" s="327" t="s">
        <v>932</v>
      </c>
      <c r="G3337" s="1073">
        <v>45466.30972222222</v>
      </c>
      <c r="H3337" s="30"/>
    </row>
    <row r="3338" spans="1:8" x14ac:dyDescent="0.25">
      <c r="A3338" s="30" t="s">
        <v>9576</v>
      </c>
      <c r="B3338" s="30" t="s">
        <v>923</v>
      </c>
      <c r="C3338" s="31" t="s">
        <v>9577</v>
      </c>
      <c r="D3338" s="31">
        <v>8531</v>
      </c>
      <c r="E3338" s="49" t="s">
        <v>1408</v>
      </c>
      <c r="F3338" s="327" t="s">
        <v>932</v>
      </c>
      <c r="G3338" s="1073">
        <v>45466.30972222222</v>
      </c>
      <c r="H3338" s="30"/>
    </row>
    <row r="3339" spans="1:8" x14ac:dyDescent="0.25">
      <c r="A3339" s="30" t="s">
        <v>9576</v>
      </c>
      <c r="B3339" s="30" t="s">
        <v>923</v>
      </c>
      <c r="C3339" s="31" t="s">
        <v>9577</v>
      </c>
      <c r="D3339" s="31">
        <v>8531</v>
      </c>
      <c r="E3339" s="49" t="s">
        <v>6302</v>
      </c>
      <c r="F3339" s="327" t="s">
        <v>932</v>
      </c>
      <c r="G3339" s="1073">
        <v>45466.30972222222</v>
      </c>
      <c r="H3339" s="30"/>
    </row>
    <row r="3340" spans="1:8" x14ac:dyDescent="0.25">
      <c r="A3340" s="30" t="s">
        <v>9576</v>
      </c>
      <c r="B3340" s="30" t="s">
        <v>923</v>
      </c>
      <c r="C3340" s="31" t="s">
        <v>9577</v>
      </c>
      <c r="D3340" s="31">
        <v>8531</v>
      </c>
      <c r="E3340" s="49" t="s">
        <v>6319</v>
      </c>
      <c r="F3340" s="327" t="s">
        <v>932</v>
      </c>
      <c r="G3340" s="1073">
        <v>45466.30972222222</v>
      </c>
      <c r="H3340" s="30"/>
    </row>
    <row r="3341" spans="1:8" x14ac:dyDescent="0.25">
      <c r="A3341" s="30" t="s">
        <v>9576</v>
      </c>
      <c r="B3341" s="30" t="s">
        <v>923</v>
      </c>
      <c r="C3341" s="31" t="s">
        <v>9577</v>
      </c>
      <c r="D3341" s="31">
        <v>8531</v>
      </c>
      <c r="E3341" s="49" t="s">
        <v>6336</v>
      </c>
      <c r="F3341" s="327" t="s">
        <v>932</v>
      </c>
      <c r="G3341" s="1073">
        <v>45466.30972222222</v>
      </c>
      <c r="H3341" s="30"/>
    </row>
    <row r="3342" spans="1:8" x14ac:dyDescent="0.25">
      <c r="A3342" s="30" t="s">
        <v>9576</v>
      </c>
      <c r="B3342" s="30" t="s">
        <v>923</v>
      </c>
      <c r="C3342" s="31" t="s">
        <v>9577</v>
      </c>
      <c r="D3342" s="31">
        <v>8531</v>
      </c>
      <c r="E3342" s="49" t="s">
        <v>6353</v>
      </c>
      <c r="F3342" s="327" t="s">
        <v>932</v>
      </c>
      <c r="G3342" s="1073">
        <v>45466.30972222222</v>
      </c>
      <c r="H3342" s="30"/>
    </row>
    <row r="3343" spans="1:8" x14ac:dyDescent="0.25">
      <c r="A3343" s="30" t="s">
        <v>9576</v>
      </c>
      <c r="B3343" s="30" t="s">
        <v>923</v>
      </c>
      <c r="C3343" s="31" t="s">
        <v>9577</v>
      </c>
      <c r="D3343" s="31">
        <v>8531</v>
      </c>
      <c r="E3343" s="49" t="s">
        <v>6370</v>
      </c>
      <c r="F3343" s="327" t="s">
        <v>932</v>
      </c>
      <c r="G3343" s="1073">
        <v>45466.30972222222</v>
      </c>
      <c r="H3343" s="30"/>
    </row>
    <row r="3344" spans="1:8" x14ac:dyDescent="0.25">
      <c r="A3344" s="30" t="s">
        <v>9576</v>
      </c>
      <c r="B3344" s="30" t="s">
        <v>923</v>
      </c>
      <c r="C3344" s="31" t="s">
        <v>9577</v>
      </c>
      <c r="D3344" s="31">
        <v>8531</v>
      </c>
      <c r="E3344" s="49" t="s">
        <v>6387</v>
      </c>
      <c r="F3344" s="327" t="s">
        <v>932</v>
      </c>
      <c r="G3344" s="1073">
        <v>45466.30972222222</v>
      </c>
      <c r="H3344" s="30"/>
    </row>
    <row r="3345" spans="1:8" x14ac:dyDescent="0.25">
      <c r="A3345" s="30" t="s">
        <v>9576</v>
      </c>
      <c r="B3345" s="30" t="s">
        <v>923</v>
      </c>
      <c r="C3345" s="31" t="s">
        <v>9577</v>
      </c>
      <c r="D3345" s="31">
        <v>8531</v>
      </c>
      <c r="E3345" s="49" t="s">
        <v>6404</v>
      </c>
      <c r="F3345" s="327" t="s">
        <v>932</v>
      </c>
      <c r="G3345" s="1073">
        <v>45466.30972222222</v>
      </c>
      <c r="H3345" s="30"/>
    </row>
    <row r="3346" spans="1:8" x14ac:dyDescent="0.25">
      <c r="A3346" s="30" t="s">
        <v>9576</v>
      </c>
      <c r="B3346" s="30" t="s">
        <v>923</v>
      </c>
      <c r="C3346" s="31" t="s">
        <v>9577</v>
      </c>
      <c r="D3346" s="31">
        <v>8531</v>
      </c>
      <c r="E3346" s="49" t="s">
        <v>6421</v>
      </c>
      <c r="F3346" s="327" t="s">
        <v>932</v>
      </c>
      <c r="G3346" s="1073">
        <v>45466.30972222222</v>
      </c>
      <c r="H3346" s="30"/>
    </row>
    <row r="3347" spans="1:8" x14ac:dyDescent="0.25">
      <c r="A3347" s="30" t="s">
        <v>9576</v>
      </c>
      <c r="B3347" s="30" t="s">
        <v>923</v>
      </c>
      <c r="C3347" s="31" t="s">
        <v>9577</v>
      </c>
      <c r="D3347" s="31">
        <v>8531</v>
      </c>
      <c r="E3347" s="49" t="s">
        <v>6438</v>
      </c>
      <c r="F3347" s="327" t="s">
        <v>932</v>
      </c>
      <c r="G3347" s="1073">
        <v>45466.30972222222</v>
      </c>
      <c r="H3347" s="30"/>
    </row>
    <row r="3348" spans="1:8" x14ac:dyDescent="0.25">
      <c r="A3348" s="30" t="s">
        <v>9576</v>
      </c>
      <c r="B3348" s="30" t="s">
        <v>923</v>
      </c>
      <c r="C3348" s="31" t="s">
        <v>9577</v>
      </c>
      <c r="D3348" s="31">
        <v>8531</v>
      </c>
      <c r="E3348" s="49" t="s">
        <v>6455</v>
      </c>
      <c r="F3348" s="327" t="s">
        <v>932</v>
      </c>
      <c r="G3348" s="1073">
        <v>45466.30972222222</v>
      </c>
      <c r="H3348" s="30"/>
    </row>
    <row r="3349" spans="1:8" x14ac:dyDescent="0.25">
      <c r="A3349" s="30" t="s">
        <v>9576</v>
      </c>
      <c r="B3349" s="30" t="s">
        <v>923</v>
      </c>
      <c r="C3349" s="31" t="s">
        <v>9577</v>
      </c>
      <c r="D3349" s="31">
        <v>8531</v>
      </c>
      <c r="E3349" s="49" t="s">
        <v>1425</v>
      </c>
      <c r="F3349" s="327" t="s">
        <v>932</v>
      </c>
      <c r="G3349" s="1073">
        <v>45466.30972222222</v>
      </c>
      <c r="H3349" s="30"/>
    </row>
    <row r="3350" spans="1:8" x14ac:dyDescent="0.25">
      <c r="A3350" s="30" t="s">
        <v>9576</v>
      </c>
      <c r="B3350" s="30" t="s">
        <v>923</v>
      </c>
      <c r="C3350" s="31" t="s">
        <v>9577</v>
      </c>
      <c r="D3350" s="31">
        <v>8531</v>
      </c>
      <c r="E3350" s="49" t="s">
        <v>6472</v>
      </c>
      <c r="F3350" s="327" t="s">
        <v>932</v>
      </c>
      <c r="G3350" s="1073">
        <v>45466.30972222222</v>
      </c>
      <c r="H3350" s="30"/>
    </row>
    <row r="3351" spans="1:8" x14ac:dyDescent="0.25">
      <c r="A3351" s="30" t="s">
        <v>9576</v>
      </c>
      <c r="B3351" s="30" t="s">
        <v>923</v>
      </c>
      <c r="C3351" s="31" t="s">
        <v>9577</v>
      </c>
      <c r="D3351" s="31">
        <v>8531</v>
      </c>
      <c r="E3351" s="49" t="s">
        <v>6489</v>
      </c>
      <c r="F3351" s="327" t="s">
        <v>932</v>
      </c>
      <c r="G3351" s="1073">
        <v>45466.30972222222</v>
      </c>
      <c r="H3351" s="30"/>
    </row>
    <row r="3352" spans="1:8" x14ac:dyDescent="0.25">
      <c r="A3352" s="30" t="s">
        <v>9576</v>
      </c>
      <c r="B3352" s="30" t="s">
        <v>923</v>
      </c>
      <c r="C3352" s="31" t="s">
        <v>9577</v>
      </c>
      <c r="D3352" s="31">
        <v>8531</v>
      </c>
      <c r="E3352" s="49" t="s">
        <v>6506</v>
      </c>
      <c r="F3352" s="327" t="s">
        <v>932</v>
      </c>
      <c r="G3352" s="1073">
        <v>45466.30972222222</v>
      </c>
      <c r="H3352" s="30"/>
    </row>
    <row r="3353" spans="1:8" x14ac:dyDescent="0.25">
      <c r="A3353" s="30" t="s">
        <v>9576</v>
      </c>
      <c r="B3353" s="30" t="s">
        <v>923</v>
      </c>
      <c r="C3353" s="31" t="s">
        <v>9577</v>
      </c>
      <c r="D3353" s="31">
        <v>8531</v>
      </c>
      <c r="E3353" s="49" t="s">
        <v>6523</v>
      </c>
      <c r="F3353" s="327" t="s">
        <v>932</v>
      </c>
      <c r="G3353" s="1073">
        <v>45466.30972222222</v>
      </c>
      <c r="H3353" s="30"/>
    </row>
    <row r="3354" spans="1:8" x14ac:dyDescent="0.25">
      <c r="A3354" s="30" t="s">
        <v>9576</v>
      </c>
      <c r="B3354" s="30" t="s">
        <v>923</v>
      </c>
      <c r="C3354" s="31" t="s">
        <v>9577</v>
      </c>
      <c r="D3354" s="31">
        <v>8531</v>
      </c>
      <c r="E3354" s="49" t="s">
        <v>6540</v>
      </c>
      <c r="F3354" s="327" t="s">
        <v>932</v>
      </c>
      <c r="G3354" s="1073">
        <v>45466.30972222222</v>
      </c>
      <c r="H3354" s="30"/>
    </row>
    <row r="3355" spans="1:8" x14ac:dyDescent="0.25">
      <c r="A3355" s="30" t="s">
        <v>9576</v>
      </c>
      <c r="B3355" s="30" t="s">
        <v>923</v>
      </c>
      <c r="C3355" s="31" t="s">
        <v>9577</v>
      </c>
      <c r="D3355" s="31">
        <v>8531</v>
      </c>
      <c r="E3355" s="49" t="s">
        <v>6557</v>
      </c>
      <c r="F3355" s="327" t="s">
        <v>932</v>
      </c>
      <c r="G3355" s="1073">
        <v>45466.30972222222</v>
      </c>
      <c r="H3355" s="30"/>
    </row>
    <row r="3356" spans="1:8" x14ac:dyDescent="0.25">
      <c r="A3356" s="30" t="s">
        <v>9576</v>
      </c>
      <c r="B3356" s="30" t="s">
        <v>923</v>
      </c>
      <c r="C3356" s="31" t="s">
        <v>9577</v>
      </c>
      <c r="D3356" s="31">
        <v>8531</v>
      </c>
      <c r="E3356" s="49" t="s">
        <v>6574</v>
      </c>
      <c r="F3356" s="327" t="s">
        <v>932</v>
      </c>
      <c r="G3356" s="1073">
        <v>45466.30972222222</v>
      </c>
      <c r="H3356" s="30"/>
    </row>
    <row r="3357" spans="1:8" x14ac:dyDescent="0.25">
      <c r="A3357" s="30" t="s">
        <v>9576</v>
      </c>
      <c r="B3357" s="30" t="s">
        <v>923</v>
      </c>
      <c r="C3357" s="31" t="s">
        <v>9577</v>
      </c>
      <c r="D3357" s="31">
        <v>8531</v>
      </c>
      <c r="E3357" s="49" t="s">
        <v>6591</v>
      </c>
      <c r="F3357" s="327" t="s">
        <v>932</v>
      </c>
      <c r="G3357" s="1073">
        <v>45466.30972222222</v>
      </c>
      <c r="H3357" s="30"/>
    </row>
    <row r="3358" spans="1:8" x14ac:dyDescent="0.25">
      <c r="A3358" s="30" t="s">
        <v>9576</v>
      </c>
      <c r="B3358" s="30" t="s">
        <v>923</v>
      </c>
      <c r="C3358" s="31" t="s">
        <v>9577</v>
      </c>
      <c r="D3358" s="31">
        <v>8531</v>
      </c>
      <c r="E3358" s="49" t="s">
        <v>6608</v>
      </c>
      <c r="F3358" s="327" t="s">
        <v>932</v>
      </c>
      <c r="G3358" s="1073">
        <v>45466.30972222222</v>
      </c>
      <c r="H3358" s="30"/>
    </row>
    <row r="3359" spans="1:8" x14ac:dyDescent="0.25">
      <c r="A3359" s="30" t="s">
        <v>9576</v>
      </c>
      <c r="B3359" s="30" t="s">
        <v>923</v>
      </c>
      <c r="C3359" s="31" t="s">
        <v>9577</v>
      </c>
      <c r="D3359" s="31">
        <v>8531</v>
      </c>
      <c r="E3359" s="49" t="s">
        <v>6625</v>
      </c>
      <c r="F3359" s="327" t="s">
        <v>932</v>
      </c>
      <c r="G3359" s="1073">
        <v>45466.30972222222</v>
      </c>
      <c r="H3359" s="30"/>
    </row>
    <row r="3360" spans="1:8" x14ac:dyDescent="0.25">
      <c r="A3360" s="30" t="s">
        <v>9576</v>
      </c>
      <c r="B3360" s="30" t="s">
        <v>923</v>
      </c>
      <c r="C3360" s="31" t="s">
        <v>9577</v>
      </c>
      <c r="D3360" s="31">
        <v>8531</v>
      </c>
      <c r="E3360" s="49" t="s">
        <v>1442</v>
      </c>
      <c r="F3360" s="327" t="s">
        <v>932</v>
      </c>
      <c r="G3360" s="1073">
        <v>45466.30972222222</v>
      </c>
      <c r="H3360" s="30"/>
    </row>
    <row r="3361" spans="1:8" x14ac:dyDescent="0.25">
      <c r="A3361" s="30" t="s">
        <v>9576</v>
      </c>
      <c r="B3361" s="30" t="s">
        <v>923</v>
      </c>
      <c r="C3361" s="31" t="s">
        <v>9577</v>
      </c>
      <c r="D3361" s="31">
        <v>8531</v>
      </c>
      <c r="E3361" s="49" t="s">
        <v>6642</v>
      </c>
      <c r="F3361" s="327" t="s">
        <v>932</v>
      </c>
      <c r="G3361" s="1073">
        <v>45466.30972222222</v>
      </c>
      <c r="H3361" s="30"/>
    </row>
    <row r="3362" spans="1:8" x14ac:dyDescent="0.25">
      <c r="A3362" s="30" t="s">
        <v>9576</v>
      </c>
      <c r="B3362" s="30" t="s">
        <v>923</v>
      </c>
      <c r="C3362" s="31" t="s">
        <v>9577</v>
      </c>
      <c r="D3362" s="31">
        <v>8531</v>
      </c>
      <c r="E3362" s="49" t="s">
        <v>6659</v>
      </c>
      <c r="F3362" s="327" t="s">
        <v>932</v>
      </c>
      <c r="G3362" s="1073">
        <v>45466.30972222222</v>
      </c>
      <c r="H3362" s="30"/>
    </row>
    <row r="3363" spans="1:8" x14ac:dyDescent="0.25">
      <c r="A3363" s="30" t="s">
        <v>9576</v>
      </c>
      <c r="B3363" s="30" t="s">
        <v>923</v>
      </c>
      <c r="C3363" s="31" t="s">
        <v>9577</v>
      </c>
      <c r="D3363" s="31">
        <v>8531</v>
      </c>
      <c r="E3363" s="49" t="s">
        <v>6676</v>
      </c>
      <c r="F3363" s="327" t="s">
        <v>932</v>
      </c>
      <c r="G3363" s="1073">
        <v>45466.30972222222</v>
      </c>
      <c r="H3363" s="30"/>
    </row>
    <row r="3364" spans="1:8" x14ac:dyDescent="0.25">
      <c r="A3364" s="30" t="s">
        <v>9576</v>
      </c>
      <c r="B3364" s="30" t="s">
        <v>923</v>
      </c>
      <c r="C3364" s="31" t="s">
        <v>9577</v>
      </c>
      <c r="D3364" s="31">
        <v>8531</v>
      </c>
      <c r="E3364" s="49" t="s">
        <v>6693</v>
      </c>
      <c r="F3364" s="327" t="s">
        <v>932</v>
      </c>
      <c r="G3364" s="1073">
        <v>45466.30972222222</v>
      </c>
      <c r="H3364" s="30"/>
    </row>
    <row r="3365" spans="1:8" x14ac:dyDescent="0.25">
      <c r="A3365" s="30" t="s">
        <v>9576</v>
      </c>
      <c r="B3365" s="30" t="s">
        <v>923</v>
      </c>
      <c r="C3365" s="31" t="s">
        <v>9577</v>
      </c>
      <c r="D3365" s="31">
        <v>8531</v>
      </c>
      <c r="E3365" s="49" t="s">
        <v>6710</v>
      </c>
      <c r="F3365" s="327" t="s">
        <v>932</v>
      </c>
      <c r="G3365" s="1073">
        <v>45466.30972222222</v>
      </c>
      <c r="H3365" s="30"/>
    </row>
    <row r="3366" spans="1:8" x14ac:dyDescent="0.25">
      <c r="A3366" s="30" t="s">
        <v>9576</v>
      </c>
      <c r="B3366" s="30" t="s">
        <v>923</v>
      </c>
      <c r="C3366" s="31" t="s">
        <v>9577</v>
      </c>
      <c r="D3366" s="31">
        <v>8531</v>
      </c>
      <c r="E3366" s="49" t="s">
        <v>6727</v>
      </c>
      <c r="F3366" s="327" t="s">
        <v>932</v>
      </c>
      <c r="G3366" s="1073">
        <v>45466.30972222222</v>
      </c>
      <c r="H3366" s="30"/>
    </row>
    <row r="3367" spans="1:8" x14ac:dyDescent="0.25">
      <c r="A3367" s="30" t="s">
        <v>9576</v>
      </c>
      <c r="B3367" s="30" t="s">
        <v>923</v>
      </c>
      <c r="C3367" s="31" t="s">
        <v>9577</v>
      </c>
      <c r="D3367" s="31">
        <v>8531</v>
      </c>
      <c r="E3367" s="49" t="s">
        <v>6744</v>
      </c>
      <c r="F3367" s="327" t="s">
        <v>932</v>
      </c>
      <c r="G3367" s="1073">
        <v>45466.30972222222</v>
      </c>
      <c r="H3367" s="30"/>
    </row>
    <row r="3368" spans="1:8" x14ac:dyDescent="0.25">
      <c r="A3368" s="30" t="s">
        <v>9576</v>
      </c>
      <c r="B3368" s="30" t="s">
        <v>923</v>
      </c>
      <c r="C3368" s="31" t="s">
        <v>9577</v>
      </c>
      <c r="D3368" s="31">
        <v>8531</v>
      </c>
      <c r="E3368" s="49" t="s">
        <v>6761</v>
      </c>
      <c r="F3368" s="327" t="s">
        <v>932</v>
      </c>
      <c r="G3368" s="1073">
        <v>45466.30972222222</v>
      </c>
      <c r="H3368" s="30"/>
    </row>
    <row r="3369" spans="1:8" x14ac:dyDescent="0.25">
      <c r="A3369" s="30" t="s">
        <v>9576</v>
      </c>
      <c r="B3369" s="30" t="s">
        <v>923</v>
      </c>
      <c r="C3369" s="31" t="s">
        <v>9577</v>
      </c>
      <c r="D3369" s="31">
        <v>8531</v>
      </c>
      <c r="E3369" s="49" t="s">
        <v>6778</v>
      </c>
      <c r="F3369" s="327" t="s">
        <v>932</v>
      </c>
      <c r="G3369" s="1073">
        <v>45466.30972222222</v>
      </c>
      <c r="H3369" s="30"/>
    </row>
    <row r="3370" spans="1:8" x14ac:dyDescent="0.25">
      <c r="A3370" s="30" t="s">
        <v>9576</v>
      </c>
      <c r="B3370" s="30" t="s">
        <v>923</v>
      </c>
      <c r="C3370" s="31" t="s">
        <v>9577</v>
      </c>
      <c r="D3370" s="31">
        <v>8531</v>
      </c>
      <c r="E3370" s="49" t="s">
        <v>6795</v>
      </c>
      <c r="F3370" s="327" t="s">
        <v>932</v>
      </c>
      <c r="G3370" s="1073">
        <v>45466.30972222222</v>
      </c>
      <c r="H3370" s="30"/>
    </row>
    <row r="3371" spans="1:8" x14ac:dyDescent="0.25">
      <c r="A3371" s="30" t="s">
        <v>9576</v>
      </c>
      <c r="B3371" s="30" t="s">
        <v>923</v>
      </c>
      <c r="C3371" s="31" t="s">
        <v>9577</v>
      </c>
      <c r="D3371" s="31">
        <v>8531</v>
      </c>
      <c r="E3371" s="49" t="s">
        <v>1459</v>
      </c>
      <c r="F3371" s="327" t="s">
        <v>932</v>
      </c>
      <c r="G3371" s="1073">
        <v>45466.30972222222</v>
      </c>
      <c r="H3371" s="30"/>
    </row>
    <row r="3372" spans="1:8" x14ac:dyDescent="0.25">
      <c r="A3372" s="30" t="s">
        <v>9576</v>
      </c>
      <c r="B3372" s="30" t="s">
        <v>923</v>
      </c>
      <c r="C3372" s="31" t="s">
        <v>9577</v>
      </c>
      <c r="D3372" s="31">
        <v>8531</v>
      </c>
      <c r="E3372" s="49" t="s">
        <v>6812</v>
      </c>
      <c r="F3372" s="327" t="s">
        <v>932</v>
      </c>
      <c r="G3372" s="1073">
        <v>45466.30972222222</v>
      </c>
      <c r="H3372" s="30"/>
    </row>
    <row r="3373" spans="1:8" x14ac:dyDescent="0.25">
      <c r="A3373" s="30" t="s">
        <v>9576</v>
      </c>
      <c r="B3373" s="30" t="s">
        <v>923</v>
      </c>
      <c r="C3373" s="31" t="s">
        <v>9577</v>
      </c>
      <c r="D3373" s="31">
        <v>8531</v>
      </c>
      <c r="E3373" s="49" t="s">
        <v>6829</v>
      </c>
      <c r="F3373" s="327" t="s">
        <v>932</v>
      </c>
      <c r="G3373" s="1073">
        <v>45466.30972222222</v>
      </c>
      <c r="H3373" s="30"/>
    </row>
    <row r="3374" spans="1:8" x14ac:dyDescent="0.25">
      <c r="A3374" s="30" t="s">
        <v>9576</v>
      </c>
      <c r="B3374" s="30" t="s">
        <v>923</v>
      </c>
      <c r="C3374" s="31" t="s">
        <v>9577</v>
      </c>
      <c r="D3374" s="31">
        <v>8531</v>
      </c>
      <c r="E3374" s="49" t="s">
        <v>6846</v>
      </c>
      <c r="F3374" s="327" t="s">
        <v>932</v>
      </c>
      <c r="G3374" s="1073">
        <v>45466.30972222222</v>
      </c>
      <c r="H3374" s="30"/>
    </row>
    <row r="3375" spans="1:8" x14ac:dyDescent="0.25">
      <c r="A3375" s="30" t="s">
        <v>9576</v>
      </c>
      <c r="B3375" s="30" t="s">
        <v>923</v>
      </c>
      <c r="C3375" s="31" t="s">
        <v>9577</v>
      </c>
      <c r="D3375" s="31">
        <v>8531</v>
      </c>
      <c r="E3375" s="49" t="s">
        <v>6863</v>
      </c>
      <c r="F3375" s="327" t="s">
        <v>932</v>
      </c>
      <c r="G3375" s="1073">
        <v>45466.30972222222</v>
      </c>
      <c r="H3375" s="30"/>
    </row>
    <row r="3376" spans="1:8" x14ac:dyDescent="0.25">
      <c r="A3376" s="30" t="s">
        <v>9576</v>
      </c>
      <c r="B3376" s="30" t="s">
        <v>923</v>
      </c>
      <c r="C3376" s="31" t="s">
        <v>9577</v>
      </c>
      <c r="D3376" s="31">
        <v>8531</v>
      </c>
      <c r="E3376" s="49" t="s">
        <v>6880</v>
      </c>
      <c r="F3376" s="327" t="s">
        <v>932</v>
      </c>
      <c r="G3376" s="1073">
        <v>45466.30972222222</v>
      </c>
      <c r="H3376" s="30"/>
    </row>
    <row r="3377" spans="1:8" x14ac:dyDescent="0.25">
      <c r="A3377" s="30" t="s">
        <v>9576</v>
      </c>
      <c r="B3377" s="30" t="s">
        <v>923</v>
      </c>
      <c r="C3377" s="31" t="s">
        <v>9577</v>
      </c>
      <c r="D3377" s="31">
        <v>8531</v>
      </c>
      <c r="E3377" s="49" t="s">
        <v>6897</v>
      </c>
      <c r="F3377" s="327" t="s">
        <v>932</v>
      </c>
      <c r="G3377" s="1073">
        <v>45466.30972222222</v>
      </c>
      <c r="H3377" s="30"/>
    </row>
    <row r="3378" spans="1:8" x14ac:dyDescent="0.25">
      <c r="A3378" s="30" t="s">
        <v>9576</v>
      </c>
      <c r="B3378" s="30" t="s">
        <v>923</v>
      </c>
      <c r="C3378" s="31" t="s">
        <v>9577</v>
      </c>
      <c r="D3378" s="31">
        <v>8531</v>
      </c>
      <c r="E3378" s="49" t="s">
        <v>6914</v>
      </c>
      <c r="F3378" s="327" t="s">
        <v>932</v>
      </c>
      <c r="G3378" s="1073">
        <v>45466.30972222222</v>
      </c>
      <c r="H3378" s="30"/>
    </row>
    <row r="3379" spans="1:8" x14ac:dyDescent="0.25">
      <c r="A3379" s="30" t="s">
        <v>9576</v>
      </c>
      <c r="B3379" s="30" t="s">
        <v>923</v>
      </c>
      <c r="C3379" s="31" t="s">
        <v>9577</v>
      </c>
      <c r="D3379" s="31">
        <v>8531</v>
      </c>
      <c r="E3379" s="49" t="s">
        <v>6931</v>
      </c>
      <c r="F3379" s="327" t="s">
        <v>932</v>
      </c>
      <c r="G3379" s="1073">
        <v>45466.30972222222</v>
      </c>
      <c r="H3379" s="30"/>
    </row>
    <row r="3380" spans="1:8" x14ac:dyDescent="0.25">
      <c r="A3380" s="30" t="s">
        <v>9576</v>
      </c>
      <c r="B3380" s="30" t="s">
        <v>923</v>
      </c>
      <c r="C3380" s="31" t="s">
        <v>9577</v>
      </c>
      <c r="D3380" s="31">
        <v>8531</v>
      </c>
      <c r="E3380" s="49" t="s">
        <v>6948</v>
      </c>
      <c r="F3380" s="327" t="s">
        <v>932</v>
      </c>
      <c r="G3380" s="1073">
        <v>45466.30972222222</v>
      </c>
      <c r="H3380" s="30"/>
    </row>
    <row r="3381" spans="1:8" x14ac:dyDescent="0.25">
      <c r="A3381" s="30" t="s">
        <v>9576</v>
      </c>
      <c r="B3381" s="30" t="s">
        <v>923</v>
      </c>
      <c r="C3381" s="31" t="s">
        <v>9577</v>
      </c>
      <c r="D3381" s="31">
        <v>8531</v>
      </c>
      <c r="E3381" s="49" t="s">
        <v>6965</v>
      </c>
      <c r="F3381" s="327" t="s">
        <v>932</v>
      </c>
      <c r="G3381" s="1073">
        <v>45466.30972222222</v>
      </c>
      <c r="H3381" s="30"/>
    </row>
    <row r="3382" spans="1:8" x14ac:dyDescent="0.25">
      <c r="A3382" s="30" t="s">
        <v>9576</v>
      </c>
      <c r="B3382" s="30" t="s">
        <v>923</v>
      </c>
      <c r="C3382" s="31" t="s">
        <v>9577</v>
      </c>
      <c r="D3382" s="31">
        <v>8531</v>
      </c>
      <c r="E3382" s="49" t="s">
        <v>1476</v>
      </c>
      <c r="F3382" s="327" t="s">
        <v>932</v>
      </c>
      <c r="G3382" s="1073">
        <v>45466.30972222222</v>
      </c>
      <c r="H3382" s="30"/>
    </row>
    <row r="3383" spans="1:8" x14ac:dyDescent="0.25">
      <c r="A3383" s="30" t="s">
        <v>9576</v>
      </c>
      <c r="B3383" s="30" t="s">
        <v>923</v>
      </c>
      <c r="C3383" s="31" t="s">
        <v>9577</v>
      </c>
      <c r="D3383" s="31">
        <v>8531</v>
      </c>
      <c r="E3383" s="49" t="s">
        <v>6982</v>
      </c>
      <c r="F3383" s="327" t="s">
        <v>932</v>
      </c>
      <c r="G3383" s="1073">
        <v>45466.30972222222</v>
      </c>
      <c r="H3383" s="30"/>
    </row>
    <row r="3384" spans="1:8" x14ac:dyDescent="0.25">
      <c r="A3384" s="30" t="s">
        <v>9576</v>
      </c>
      <c r="B3384" s="30" t="s">
        <v>923</v>
      </c>
      <c r="C3384" s="31" t="s">
        <v>9577</v>
      </c>
      <c r="D3384" s="31">
        <v>8531</v>
      </c>
      <c r="E3384" s="49" t="s">
        <v>6999</v>
      </c>
      <c r="F3384" s="327" t="s">
        <v>932</v>
      </c>
      <c r="G3384" s="1073">
        <v>45466.30972222222</v>
      </c>
      <c r="H3384" s="30"/>
    </row>
    <row r="3385" spans="1:8" x14ac:dyDescent="0.25">
      <c r="A3385" s="30" t="s">
        <v>9576</v>
      </c>
      <c r="B3385" s="30" t="s">
        <v>923</v>
      </c>
      <c r="C3385" s="31" t="s">
        <v>9577</v>
      </c>
      <c r="D3385" s="31">
        <v>8531</v>
      </c>
      <c r="E3385" s="49" t="s">
        <v>7016</v>
      </c>
      <c r="F3385" s="327" t="s">
        <v>932</v>
      </c>
      <c r="G3385" s="1073">
        <v>45466.30972222222</v>
      </c>
      <c r="H3385" s="30"/>
    </row>
    <row r="3386" spans="1:8" x14ac:dyDescent="0.25">
      <c r="A3386" s="30" t="s">
        <v>9576</v>
      </c>
      <c r="B3386" s="30" t="s">
        <v>923</v>
      </c>
      <c r="C3386" s="31" t="s">
        <v>9577</v>
      </c>
      <c r="D3386" s="31">
        <v>8531</v>
      </c>
      <c r="E3386" s="49" t="s">
        <v>7033</v>
      </c>
      <c r="F3386" s="327" t="s">
        <v>932</v>
      </c>
      <c r="G3386" s="1073">
        <v>45466.30972222222</v>
      </c>
      <c r="H3386" s="30"/>
    </row>
    <row r="3387" spans="1:8" x14ac:dyDescent="0.25">
      <c r="A3387" s="30" t="s">
        <v>9576</v>
      </c>
      <c r="B3387" s="30" t="s">
        <v>923</v>
      </c>
      <c r="C3387" s="31" t="s">
        <v>9577</v>
      </c>
      <c r="D3387" s="31">
        <v>8531</v>
      </c>
      <c r="E3387" s="49" t="s">
        <v>7050</v>
      </c>
      <c r="F3387" s="327" t="s">
        <v>932</v>
      </c>
      <c r="G3387" s="1073">
        <v>45466.30972222222</v>
      </c>
      <c r="H3387" s="30"/>
    </row>
    <row r="3388" spans="1:8" x14ac:dyDescent="0.25">
      <c r="A3388" s="30" t="s">
        <v>9576</v>
      </c>
      <c r="B3388" s="30" t="s">
        <v>923</v>
      </c>
      <c r="C3388" s="31" t="s">
        <v>9577</v>
      </c>
      <c r="D3388" s="31">
        <v>8531</v>
      </c>
      <c r="E3388" s="49" t="s">
        <v>7067</v>
      </c>
      <c r="F3388" s="327" t="s">
        <v>932</v>
      </c>
      <c r="G3388" s="1073">
        <v>45466.30972222222</v>
      </c>
      <c r="H3388" s="30"/>
    </row>
    <row r="3389" spans="1:8" x14ac:dyDescent="0.25">
      <c r="A3389" s="30" t="s">
        <v>9576</v>
      </c>
      <c r="B3389" s="30" t="s">
        <v>923</v>
      </c>
      <c r="C3389" s="31" t="s">
        <v>9577</v>
      </c>
      <c r="D3389" s="31">
        <v>8531</v>
      </c>
      <c r="E3389" s="49" t="s">
        <v>7084</v>
      </c>
      <c r="F3389" s="327" t="s">
        <v>932</v>
      </c>
      <c r="G3389" s="1073">
        <v>45466.30972222222</v>
      </c>
      <c r="H3389" s="30"/>
    </row>
    <row r="3390" spans="1:8" x14ac:dyDescent="0.25">
      <c r="A3390" s="30" t="s">
        <v>9576</v>
      </c>
      <c r="B3390" s="30" t="s">
        <v>923</v>
      </c>
      <c r="C3390" s="31" t="s">
        <v>9577</v>
      </c>
      <c r="D3390" s="31">
        <v>8531</v>
      </c>
      <c r="E3390" s="49" t="s">
        <v>7101</v>
      </c>
      <c r="F3390" s="327" t="s">
        <v>932</v>
      </c>
      <c r="G3390" s="1073">
        <v>45466.30972222222</v>
      </c>
      <c r="H3390" s="30"/>
    </row>
    <row r="3391" spans="1:8" x14ac:dyDescent="0.25">
      <c r="A3391" s="30" t="s">
        <v>9576</v>
      </c>
      <c r="B3391" s="30" t="s">
        <v>923</v>
      </c>
      <c r="C3391" s="31" t="s">
        <v>9577</v>
      </c>
      <c r="D3391" s="31">
        <v>8531</v>
      </c>
      <c r="E3391" s="49" t="s">
        <v>7118</v>
      </c>
      <c r="F3391" s="327" t="s">
        <v>932</v>
      </c>
      <c r="G3391" s="1073">
        <v>45466.30972222222</v>
      </c>
      <c r="H3391" s="30"/>
    </row>
    <row r="3392" spans="1:8" x14ac:dyDescent="0.25">
      <c r="A3392" s="30" t="s">
        <v>9576</v>
      </c>
      <c r="B3392" s="30" t="s">
        <v>923</v>
      </c>
      <c r="C3392" s="31" t="s">
        <v>9577</v>
      </c>
      <c r="D3392" s="31">
        <v>8531</v>
      </c>
      <c r="E3392" s="49" t="s">
        <v>7135</v>
      </c>
      <c r="F3392" s="327" t="s">
        <v>932</v>
      </c>
      <c r="G3392" s="1073">
        <v>45466.30972222222</v>
      </c>
      <c r="H3392" s="30"/>
    </row>
    <row r="3393" spans="1:8" x14ac:dyDescent="0.25">
      <c r="A3393" s="30" t="s">
        <v>9576</v>
      </c>
      <c r="B3393" s="30" t="s">
        <v>923</v>
      </c>
      <c r="C3393" s="31" t="s">
        <v>9577</v>
      </c>
      <c r="D3393" s="31">
        <v>8531</v>
      </c>
      <c r="E3393" s="49" t="s">
        <v>1493</v>
      </c>
      <c r="F3393" s="327" t="s">
        <v>932</v>
      </c>
      <c r="G3393" s="1073">
        <v>45466.30972222222</v>
      </c>
      <c r="H3393" s="30"/>
    </row>
    <row r="3394" spans="1:8" x14ac:dyDescent="0.25">
      <c r="A3394" s="30" t="s">
        <v>9576</v>
      </c>
      <c r="B3394" s="30" t="s">
        <v>923</v>
      </c>
      <c r="C3394" s="31" t="s">
        <v>9577</v>
      </c>
      <c r="D3394" s="31">
        <v>8531</v>
      </c>
      <c r="E3394" s="49" t="s">
        <v>7152</v>
      </c>
      <c r="F3394" s="327" t="s">
        <v>932</v>
      </c>
      <c r="G3394" s="1073">
        <v>45466.30972222222</v>
      </c>
      <c r="H3394" s="30"/>
    </row>
    <row r="3395" spans="1:8" x14ac:dyDescent="0.25">
      <c r="A3395" s="30" t="s">
        <v>9576</v>
      </c>
      <c r="B3395" s="30" t="s">
        <v>923</v>
      </c>
      <c r="C3395" s="31" t="s">
        <v>9577</v>
      </c>
      <c r="D3395" s="31">
        <v>8531</v>
      </c>
      <c r="E3395" s="49" t="s">
        <v>7169</v>
      </c>
      <c r="F3395" s="327" t="s">
        <v>932</v>
      </c>
      <c r="G3395" s="1073">
        <v>45466.30972222222</v>
      </c>
      <c r="H3395" s="30"/>
    </row>
    <row r="3396" spans="1:8" x14ac:dyDescent="0.25">
      <c r="A3396" s="30" t="s">
        <v>9576</v>
      </c>
      <c r="B3396" s="30" t="s">
        <v>923</v>
      </c>
      <c r="C3396" s="31" t="s">
        <v>9577</v>
      </c>
      <c r="D3396" s="31">
        <v>8531</v>
      </c>
      <c r="E3396" s="49" t="s">
        <v>7186</v>
      </c>
      <c r="F3396" s="327" t="s">
        <v>932</v>
      </c>
      <c r="G3396" s="1073">
        <v>45466.30972222222</v>
      </c>
      <c r="H3396" s="30"/>
    </row>
    <row r="3397" spans="1:8" x14ac:dyDescent="0.25">
      <c r="A3397" s="30" t="s">
        <v>9576</v>
      </c>
      <c r="B3397" s="30" t="s">
        <v>923</v>
      </c>
      <c r="C3397" s="31" t="s">
        <v>9577</v>
      </c>
      <c r="D3397" s="31">
        <v>8531</v>
      </c>
      <c r="E3397" s="49" t="s">
        <v>7203</v>
      </c>
      <c r="F3397" s="327" t="s">
        <v>932</v>
      </c>
      <c r="G3397" s="1073">
        <v>45466.30972222222</v>
      </c>
      <c r="H3397" s="30"/>
    </row>
    <row r="3398" spans="1:8" x14ac:dyDescent="0.25">
      <c r="A3398" s="30" t="s">
        <v>9576</v>
      </c>
      <c r="B3398" s="30" t="s">
        <v>923</v>
      </c>
      <c r="C3398" s="31" t="s">
        <v>9577</v>
      </c>
      <c r="D3398" s="31">
        <v>8531</v>
      </c>
      <c r="E3398" s="49" t="s">
        <v>7220</v>
      </c>
      <c r="F3398" s="327" t="s">
        <v>932</v>
      </c>
      <c r="G3398" s="1073">
        <v>45466.30972222222</v>
      </c>
      <c r="H3398" s="30"/>
    </row>
    <row r="3399" spans="1:8" x14ac:dyDescent="0.25">
      <c r="A3399" s="30" t="s">
        <v>9576</v>
      </c>
      <c r="B3399" s="30" t="s">
        <v>923</v>
      </c>
      <c r="C3399" s="31" t="s">
        <v>9577</v>
      </c>
      <c r="D3399" s="31">
        <v>8531</v>
      </c>
      <c r="E3399" s="49" t="s">
        <v>7237</v>
      </c>
      <c r="F3399" s="327" t="s">
        <v>932</v>
      </c>
      <c r="G3399" s="1073">
        <v>45466.30972222222</v>
      </c>
      <c r="H3399" s="30"/>
    </row>
    <row r="3400" spans="1:8" x14ac:dyDescent="0.25">
      <c r="A3400" s="30" t="s">
        <v>9576</v>
      </c>
      <c r="B3400" s="30" t="s">
        <v>923</v>
      </c>
      <c r="C3400" s="31" t="s">
        <v>9577</v>
      </c>
      <c r="D3400" s="31">
        <v>8531</v>
      </c>
      <c r="E3400" s="49" t="s">
        <v>7254</v>
      </c>
      <c r="F3400" s="327" t="s">
        <v>932</v>
      </c>
      <c r="G3400" s="1073">
        <v>45466.30972222222</v>
      </c>
      <c r="H3400" s="30"/>
    </row>
    <row r="3401" spans="1:8" x14ac:dyDescent="0.25">
      <c r="A3401" s="30" t="s">
        <v>9576</v>
      </c>
      <c r="B3401" s="30" t="s">
        <v>923</v>
      </c>
      <c r="C3401" s="31" t="s">
        <v>9577</v>
      </c>
      <c r="D3401" s="31">
        <v>8531</v>
      </c>
      <c r="E3401" s="49" t="s">
        <v>7271</v>
      </c>
      <c r="F3401" s="327" t="s">
        <v>932</v>
      </c>
      <c r="G3401" s="1073">
        <v>45466.30972222222</v>
      </c>
      <c r="H3401" s="30"/>
    </row>
    <row r="3402" spans="1:8" x14ac:dyDescent="0.25">
      <c r="A3402" s="30" t="s">
        <v>9576</v>
      </c>
      <c r="B3402" s="30" t="s">
        <v>923</v>
      </c>
      <c r="C3402" s="31" t="s">
        <v>9577</v>
      </c>
      <c r="D3402" s="31">
        <v>8531</v>
      </c>
      <c r="E3402" s="49" t="s">
        <v>7288</v>
      </c>
      <c r="F3402" s="327" t="s">
        <v>932</v>
      </c>
      <c r="G3402" s="1073">
        <v>45466.30972222222</v>
      </c>
      <c r="H3402" s="30"/>
    </row>
    <row r="3403" spans="1:8" x14ac:dyDescent="0.25">
      <c r="A3403" s="30" t="s">
        <v>9576</v>
      </c>
      <c r="B3403" s="30" t="s">
        <v>923</v>
      </c>
      <c r="C3403" s="31" t="s">
        <v>9577</v>
      </c>
      <c r="D3403" s="31">
        <v>8531</v>
      </c>
      <c r="E3403" s="49" t="s">
        <v>7305</v>
      </c>
      <c r="F3403" s="327" t="s">
        <v>932</v>
      </c>
      <c r="G3403" s="1073">
        <v>45466.30972222222</v>
      </c>
      <c r="H3403" s="30"/>
    </row>
    <row r="3404" spans="1:8" x14ac:dyDescent="0.25">
      <c r="A3404" s="30" t="s">
        <v>9576</v>
      </c>
      <c r="B3404" s="30" t="s">
        <v>923</v>
      </c>
      <c r="C3404" s="31" t="s">
        <v>9577</v>
      </c>
      <c r="D3404" s="31">
        <v>8531</v>
      </c>
      <c r="E3404" s="49" t="s">
        <v>1510</v>
      </c>
      <c r="F3404" s="327" t="s">
        <v>932</v>
      </c>
      <c r="G3404" s="1073">
        <v>45466.30972222222</v>
      </c>
      <c r="H3404" s="30"/>
    </row>
    <row r="3405" spans="1:8" x14ac:dyDescent="0.25">
      <c r="A3405" s="30" t="s">
        <v>9576</v>
      </c>
      <c r="B3405" s="30" t="s">
        <v>923</v>
      </c>
      <c r="C3405" s="31" t="s">
        <v>9577</v>
      </c>
      <c r="D3405" s="31">
        <v>8531</v>
      </c>
      <c r="E3405" s="49" t="s">
        <v>7322</v>
      </c>
      <c r="F3405" s="327" t="s">
        <v>932</v>
      </c>
      <c r="G3405" s="1073">
        <v>45466.30972222222</v>
      </c>
      <c r="H3405" s="30"/>
    </row>
    <row r="3406" spans="1:8" x14ac:dyDescent="0.25">
      <c r="A3406" s="30" t="s">
        <v>9576</v>
      </c>
      <c r="B3406" s="30" t="s">
        <v>923</v>
      </c>
      <c r="C3406" s="31" t="s">
        <v>9577</v>
      </c>
      <c r="D3406" s="31">
        <v>8531</v>
      </c>
      <c r="E3406" s="49" t="s">
        <v>7339</v>
      </c>
      <c r="F3406" s="327" t="s">
        <v>932</v>
      </c>
      <c r="G3406" s="1073">
        <v>45466.30972222222</v>
      </c>
      <c r="H3406" s="30"/>
    </row>
    <row r="3407" spans="1:8" x14ac:dyDescent="0.25">
      <c r="A3407" s="30" t="s">
        <v>9576</v>
      </c>
      <c r="B3407" s="30" t="s">
        <v>923</v>
      </c>
      <c r="C3407" s="31" t="s">
        <v>9577</v>
      </c>
      <c r="D3407" s="31">
        <v>8531</v>
      </c>
      <c r="E3407" s="49" t="s">
        <v>7356</v>
      </c>
      <c r="F3407" s="327" t="s">
        <v>932</v>
      </c>
      <c r="G3407" s="1073">
        <v>45466.30972222222</v>
      </c>
      <c r="H3407" s="30"/>
    </row>
    <row r="3408" spans="1:8" x14ac:dyDescent="0.25">
      <c r="A3408" s="30" t="s">
        <v>9576</v>
      </c>
      <c r="B3408" s="30" t="s">
        <v>923</v>
      </c>
      <c r="C3408" s="31" t="s">
        <v>9577</v>
      </c>
      <c r="D3408" s="31">
        <v>8531</v>
      </c>
      <c r="E3408" s="49" t="s">
        <v>7373</v>
      </c>
      <c r="F3408" s="327" t="s">
        <v>932</v>
      </c>
      <c r="G3408" s="1073">
        <v>45466.30972222222</v>
      </c>
      <c r="H3408" s="30"/>
    </row>
    <row r="3409" spans="1:8" x14ac:dyDescent="0.25">
      <c r="A3409" s="30" t="s">
        <v>9576</v>
      </c>
      <c r="B3409" s="30" t="s">
        <v>923</v>
      </c>
      <c r="C3409" s="31" t="s">
        <v>9577</v>
      </c>
      <c r="D3409" s="31">
        <v>8531</v>
      </c>
      <c r="E3409" s="49" t="s">
        <v>7390</v>
      </c>
      <c r="F3409" s="327" t="s">
        <v>932</v>
      </c>
      <c r="G3409" s="1073">
        <v>45466.30972222222</v>
      </c>
      <c r="H3409" s="30"/>
    </row>
    <row r="3410" spans="1:8" x14ac:dyDescent="0.25">
      <c r="A3410" s="30" t="s">
        <v>9576</v>
      </c>
      <c r="B3410" s="30" t="s">
        <v>923</v>
      </c>
      <c r="C3410" s="31" t="s">
        <v>9577</v>
      </c>
      <c r="D3410" s="31">
        <v>8531</v>
      </c>
      <c r="E3410" s="49" t="s">
        <v>7407</v>
      </c>
      <c r="F3410" s="327" t="s">
        <v>932</v>
      </c>
      <c r="G3410" s="1073">
        <v>45466.30972222222</v>
      </c>
      <c r="H3410" s="30"/>
    </row>
    <row r="3411" spans="1:8" x14ac:dyDescent="0.25">
      <c r="A3411" s="30" t="s">
        <v>9576</v>
      </c>
      <c r="B3411" s="30" t="s">
        <v>923</v>
      </c>
      <c r="C3411" s="31" t="s">
        <v>9577</v>
      </c>
      <c r="D3411" s="31">
        <v>8531</v>
      </c>
      <c r="E3411" s="49" t="s">
        <v>7424</v>
      </c>
      <c r="F3411" s="327" t="s">
        <v>932</v>
      </c>
      <c r="G3411" s="1073">
        <v>45466.30972222222</v>
      </c>
      <c r="H3411" s="30"/>
    </row>
    <row r="3412" spans="1:8" x14ac:dyDescent="0.25">
      <c r="A3412" s="30" t="s">
        <v>9576</v>
      </c>
      <c r="B3412" s="30" t="s">
        <v>923</v>
      </c>
      <c r="C3412" s="31" t="s">
        <v>9577</v>
      </c>
      <c r="D3412" s="31">
        <v>8531</v>
      </c>
      <c r="E3412" s="49" t="s">
        <v>7441</v>
      </c>
      <c r="F3412" s="327" t="s">
        <v>932</v>
      </c>
      <c r="G3412" s="1073">
        <v>45466.30972222222</v>
      </c>
      <c r="H3412" s="30"/>
    </row>
    <row r="3413" spans="1:8" x14ac:dyDescent="0.25">
      <c r="A3413" s="30" t="s">
        <v>9576</v>
      </c>
      <c r="B3413" s="30" t="s">
        <v>923</v>
      </c>
      <c r="C3413" s="31" t="s">
        <v>9577</v>
      </c>
      <c r="D3413" s="31">
        <v>8531</v>
      </c>
      <c r="E3413" s="49" t="s">
        <v>7458</v>
      </c>
      <c r="F3413" s="327" t="s">
        <v>932</v>
      </c>
      <c r="G3413" s="1073">
        <v>45466.30972222222</v>
      </c>
      <c r="H3413" s="30"/>
    </row>
    <row r="3414" spans="1:8" x14ac:dyDescent="0.25">
      <c r="A3414" s="30" t="s">
        <v>9576</v>
      </c>
      <c r="B3414" s="30" t="s">
        <v>923</v>
      </c>
      <c r="C3414" s="31" t="s">
        <v>9577</v>
      </c>
      <c r="D3414" s="31">
        <v>8531</v>
      </c>
      <c r="E3414" s="49" t="s">
        <v>7475</v>
      </c>
      <c r="F3414" s="327" t="s">
        <v>932</v>
      </c>
      <c r="G3414" s="1073">
        <v>45466.30972222222</v>
      </c>
      <c r="H3414" s="30"/>
    </row>
    <row r="3415" spans="1:8" x14ac:dyDescent="0.25">
      <c r="A3415" s="30" t="s">
        <v>9576</v>
      </c>
      <c r="B3415" s="30" t="s">
        <v>923</v>
      </c>
      <c r="C3415" s="31" t="s">
        <v>9577</v>
      </c>
      <c r="D3415" s="31">
        <v>8531</v>
      </c>
      <c r="E3415" s="49" t="s">
        <v>1527</v>
      </c>
      <c r="F3415" s="327" t="s">
        <v>932</v>
      </c>
      <c r="G3415" s="1073">
        <v>45466.30972222222</v>
      </c>
      <c r="H3415" s="30"/>
    </row>
    <row r="3416" spans="1:8" x14ac:dyDescent="0.25">
      <c r="A3416" s="30" t="s">
        <v>9576</v>
      </c>
      <c r="B3416" s="30" t="s">
        <v>923</v>
      </c>
      <c r="C3416" s="31" t="s">
        <v>9577</v>
      </c>
      <c r="D3416" s="31">
        <v>8531</v>
      </c>
      <c r="E3416" s="49" t="s">
        <v>7492</v>
      </c>
      <c r="F3416" s="327" t="s">
        <v>932</v>
      </c>
      <c r="G3416" s="1073">
        <v>45466.30972222222</v>
      </c>
      <c r="H3416" s="30"/>
    </row>
    <row r="3417" spans="1:8" x14ac:dyDescent="0.25">
      <c r="A3417" s="30" t="s">
        <v>9576</v>
      </c>
      <c r="B3417" s="30" t="s">
        <v>923</v>
      </c>
      <c r="C3417" s="31" t="s">
        <v>9577</v>
      </c>
      <c r="D3417" s="31">
        <v>8531</v>
      </c>
      <c r="E3417" s="49" t="s">
        <v>7509</v>
      </c>
      <c r="F3417" s="327" t="s">
        <v>932</v>
      </c>
      <c r="G3417" s="1073">
        <v>45466.30972222222</v>
      </c>
      <c r="H3417" s="30"/>
    </row>
    <row r="3418" spans="1:8" x14ac:dyDescent="0.25">
      <c r="A3418" s="30" t="s">
        <v>9576</v>
      </c>
      <c r="B3418" s="30" t="s">
        <v>923</v>
      </c>
      <c r="C3418" s="31" t="s">
        <v>9577</v>
      </c>
      <c r="D3418" s="31">
        <v>8531</v>
      </c>
      <c r="E3418" s="49" t="s">
        <v>7526</v>
      </c>
      <c r="F3418" s="327" t="s">
        <v>932</v>
      </c>
      <c r="G3418" s="1073">
        <v>45466.30972222222</v>
      </c>
      <c r="H3418" s="30"/>
    </row>
    <row r="3419" spans="1:8" x14ac:dyDescent="0.25">
      <c r="A3419" s="30" t="s">
        <v>9576</v>
      </c>
      <c r="B3419" s="30" t="s">
        <v>923</v>
      </c>
      <c r="C3419" s="31" t="s">
        <v>9577</v>
      </c>
      <c r="D3419" s="31">
        <v>8531</v>
      </c>
      <c r="E3419" s="49" t="s">
        <v>7543</v>
      </c>
      <c r="F3419" s="327" t="s">
        <v>932</v>
      </c>
      <c r="G3419" s="1073">
        <v>45466.30972222222</v>
      </c>
      <c r="H3419" s="30"/>
    </row>
    <row r="3420" spans="1:8" x14ac:dyDescent="0.25">
      <c r="A3420" s="30" t="s">
        <v>9576</v>
      </c>
      <c r="B3420" s="30" t="s">
        <v>923</v>
      </c>
      <c r="C3420" s="31" t="s">
        <v>9577</v>
      </c>
      <c r="D3420" s="31">
        <v>8531</v>
      </c>
      <c r="E3420" s="49" t="s">
        <v>7560</v>
      </c>
      <c r="F3420" s="327" t="s">
        <v>932</v>
      </c>
      <c r="G3420" s="1073">
        <v>45466.30972222222</v>
      </c>
      <c r="H3420" s="30"/>
    </row>
    <row r="3421" spans="1:8" x14ac:dyDescent="0.25">
      <c r="A3421" s="30" t="s">
        <v>9576</v>
      </c>
      <c r="B3421" s="30" t="s">
        <v>923</v>
      </c>
      <c r="C3421" s="31" t="s">
        <v>9577</v>
      </c>
      <c r="D3421" s="31">
        <v>8531</v>
      </c>
      <c r="E3421" s="49" t="s">
        <v>7577</v>
      </c>
      <c r="F3421" s="327" t="s">
        <v>932</v>
      </c>
      <c r="G3421" s="1073">
        <v>45466.30972222222</v>
      </c>
      <c r="H3421" s="30"/>
    </row>
    <row r="3422" spans="1:8" x14ac:dyDescent="0.25">
      <c r="A3422" s="30" t="s">
        <v>9576</v>
      </c>
      <c r="B3422" s="30" t="s">
        <v>923</v>
      </c>
      <c r="C3422" s="31" t="s">
        <v>9577</v>
      </c>
      <c r="D3422" s="31">
        <v>8531</v>
      </c>
      <c r="E3422" s="49" t="s">
        <v>7594</v>
      </c>
      <c r="F3422" s="327" t="s">
        <v>932</v>
      </c>
      <c r="G3422" s="1073">
        <v>45466.30972222222</v>
      </c>
      <c r="H3422" s="30"/>
    </row>
    <row r="3423" spans="1:8" x14ac:dyDescent="0.25">
      <c r="A3423" s="30" t="s">
        <v>9576</v>
      </c>
      <c r="B3423" s="30" t="s">
        <v>923</v>
      </c>
      <c r="C3423" s="31" t="s">
        <v>9577</v>
      </c>
      <c r="D3423" s="31">
        <v>8531</v>
      </c>
      <c r="E3423" s="49" t="s">
        <v>7611</v>
      </c>
      <c r="F3423" s="327" t="s">
        <v>932</v>
      </c>
      <c r="G3423" s="1073">
        <v>45466.30972222222</v>
      </c>
      <c r="H3423" s="30"/>
    </row>
    <row r="3424" spans="1:8" x14ac:dyDescent="0.25">
      <c r="A3424" s="30" t="s">
        <v>9576</v>
      </c>
      <c r="B3424" s="30" t="s">
        <v>923</v>
      </c>
      <c r="C3424" s="31" t="s">
        <v>9577</v>
      </c>
      <c r="D3424" s="31">
        <v>8531</v>
      </c>
      <c r="E3424" s="49" t="s">
        <v>7628</v>
      </c>
      <c r="F3424" s="327" t="s">
        <v>932</v>
      </c>
      <c r="G3424" s="1073">
        <v>45466.30972222222</v>
      </c>
      <c r="H3424" s="30"/>
    </row>
    <row r="3425" spans="1:8" x14ac:dyDescent="0.25">
      <c r="A3425" s="30" t="s">
        <v>9576</v>
      </c>
      <c r="B3425" s="30" t="s">
        <v>923</v>
      </c>
      <c r="C3425" s="31" t="s">
        <v>9577</v>
      </c>
      <c r="D3425" s="31">
        <v>8531</v>
      </c>
      <c r="E3425" s="49" t="s">
        <v>7645</v>
      </c>
      <c r="F3425" s="327" t="s">
        <v>932</v>
      </c>
      <c r="G3425" s="1073">
        <v>45466.30972222222</v>
      </c>
      <c r="H3425" s="30"/>
    </row>
    <row r="3426" spans="1:8" x14ac:dyDescent="0.25">
      <c r="A3426" s="30" t="s">
        <v>9576</v>
      </c>
      <c r="B3426" s="30" t="s">
        <v>923</v>
      </c>
      <c r="C3426" s="31" t="s">
        <v>9577</v>
      </c>
      <c r="D3426" s="31">
        <v>8531</v>
      </c>
      <c r="E3426" s="49" t="s">
        <v>967</v>
      </c>
      <c r="F3426" s="327" t="s">
        <v>932</v>
      </c>
      <c r="G3426" s="1073">
        <v>45466.30972222222</v>
      </c>
      <c r="H3426" s="30"/>
    </row>
    <row r="3427" spans="1:8" x14ac:dyDescent="0.25">
      <c r="A3427" s="30" t="s">
        <v>9576</v>
      </c>
      <c r="B3427" s="30" t="s">
        <v>923</v>
      </c>
      <c r="C3427" s="31" t="s">
        <v>9577</v>
      </c>
      <c r="D3427" s="31">
        <v>8531</v>
      </c>
      <c r="E3427" s="49" t="s">
        <v>1544</v>
      </c>
      <c r="F3427" s="327" t="s">
        <v>932</v>
      </c>
      <c r="G3427" s="1073">
        <v>45466.30972222222</v>
      </c>
      <c r="H3427" s="30"/>
    </row>
    <row r="3428" spans="1:8" x14ac:dyDescent="0.25">
      <c r="A3428" s="30" t="s">
        <v>9576</v>
      </c>
      <c r="B3428" s="30" t="s">
        <v>923</v>
      </c>
      <c r="C3428" s="31" t="s">
        <v>9577</v>
      </c>
      <c r="D3428" s="31">
        <v>8531</v>
      </c>
      <c r="E3428" s="49" t="s">
        <v>7662</v>
      </c>
      <c r="F3428" s="327" t="s">
        <v>932</v>
      </c>
      <c r="G3428" s="1073">
        <v>45466.30972222222</v>
      </c>
      <c r="H3428" s="30"/>
    </row>
    <row r="3429" spans="1:8" x14ac:dyDescent="0.25">
      <c r="A3429" s="30" t="s">
        <v>9576</v>
      </c>
      <c r="B3429" s="30" t="s">
        <v>923</v>
      </c>
      <c r="C3429" s="31" t="s">
        <v>9577</v>
      </c>
      <c r="D3429" s="31">
        <v>8531</v>
      </c>
      <c r="E3429" s="49" t="s">
        <v>7679</v>
      </c>
      <c r="F3429" s="327" t="s">
        <v>932</v>
      </c>
      <c r="G3429" s="1073">
        <v>45466.30972222222</v>
      </c>
      <c r="H3429" s="30"/>
    </row>
    <row r="3430" spans="1:8" x14ac:dyDescent="0.25">
      <c r="A3430" s="30" t="s">
        <v>9576</v>
      </c>
      <c r="B3430" s="30" t="s">
        <v>923</v>
      </c>
      <c r="C3430" s="31" t="s">
        <v>9577</v>
      </c>
      <c r="D3430" s="31">
        <v>8531</v>
      </c>
      <c r="E3430" s="49" t="s">
        <v>7696</v>
      </c>
      <c r="F3430" s="327" t="s">
        <v>932</v>
      </c>
      <c r="G3430" s="1073">
        <v>45466.30972222222</v>
      </c>
      <c r="H3430" s="30"/>
    </row>
    <row r="3431" spans="1:8" x14ac:dyDescent="0.25">
      <c r="A3431" s="30" t="s">
        <v>9576</v>
      </c>
      <c r="B3431" s="30" t="s">
        <v>923</v>
      </c>
      <c r="C3431" s="31" t="s">
        <v>9577</v>
      </c>
      <c r="D3431" s="31">
        <v>8531</v>
      </c>
      <c r="E3431" s="49" t="s">
        <v>7713</v>
      </c>
      <c r="F3431" s="327" t="s">
        <v>932</v>
      </c>
      <c r="G3431" s="1073">
        <v>45466.30972222222</v>
      </c>
      <c r="H3431" s="30"/>
    </row>
    <row r="3432" spans="1:8" x14ac:dyDescent="0.25">
      <c r="A3432" s="30" t="s">
        <v>9576</v>
      </c>
      <c r="B3432" s="30" t="s">
        <v>923</v>
      </c>
      <c r="C3432" s="31" t="s">
        <v>9577</v>
      </c>
      <c r="D3432" s="31">
        <v>8531</v>
      </c>
      <c r="E3432" s="49" t="s">
        <v>7730</v>
      </c>
      <c r="F3432" s="327" t="s">
        <v>932</v>
      </c>
      <c r="G3432" s="1073">
        <v>45466.30972222222</v>
      </c>
      <c r="H3432" s="30"/>
    </row>
    <row r="3433" spans="1:8" x14ac:dyDescent="0.25">
      <c r="A3433" s="30" t="s">
        <v>9576</v>
      </c>
      <c r="B3433" s="30" t="s">
        <v>923</v>
      </c>
      <c r="C3433" s="31" t="s">
        <v>9577</v>
      </c>
      <c r="D3433" s="31">
        <v>8531</v>
      </c>
      <c r="E3433" s="49" t="s">
        <v>7747</v>
      </c>
      <c r="F3433" s="327" t="s">
        <v>932</v>
      </c>
      <c r="G3433" s="1073">
        <v>45466.30972222222</v>
      </c>
      <c r="H3433" s="30"/>
    </row>
    <row r="3434" spans="1:8" x14ac:dyDescent="0.25">
      <c r="A3434" s="30" t="s">
        <v>9576</v>
      </c>
      <c r="B3434" s="30" t="s">
        <v>923</v>
      </c>
      <c r="C3434" s="31" t="s">
        <v>9577</v>
      </c>
      <c r="D3434" s="31">
        <v>8531</v>
      </c>
      <c r="E3434" s="49" t="s">
        <v>7764</v>
      </c>
      <c r="F3434" s="327" t="s">
        <v>932</v>
      </c>
      <c r="G3434" s="1073">
        <v>45466.30972222222</v>
      </c>
      <c r="H3434" s="30"/>
    </row>
    <row r="3435" spans="1:8" x14ac:dyDescent="0.25">
      <c r="A3435" s="30" t="s">
        <v>9576</v>
      </c>
      <c r="B3435" s="30" t="s">
        <v>923</v>
      </c>
      <c r="C3435" s="31" t="s">
        <v>9577</v>
      </c>
      <c r="D3435" s="31">
        <v>8531</v>
      </c>
      <c r="E3435" s="49" t="s">
        <v>7781</v>
      </c>
      <c r="F3435" s="327" t="s">
        <v>932</v>
      </c>
      <c r="G3435" s="1073">
        <v>45466.30972222222</v>
      </c>
      <c r="H3435" s="30"/>
    </row>
    <row r="3436" spans="1:8" x14ac:dyDescent="0.25">
      <c r="A3436" s="30" t="s">
        <v>9576</v>
      </c>
      <c r="B3436" s="30" t="s">
        <v>923</v>
      </c>
      <c r="C3436" s="31" t="s">
        <v>9577</v>
      </c>
      <c r="D3436" s="31">
        <v>8531</v>
      </c>
      <c r="E3436" s="49" t="s">
        <v>7798</v>
      </c>
      <c r="F3436" s="327" t="s">
        <v>932</v>
      </c>
      <c r="G3436" s="1073">
        <v>45466.30972222222</v>
      </c>
      <c r="H3436" s="30"/>
    </row>
    <row r="3437" spans="1:8" x14ac:dyDescent="0.25">
      <c r="A3437" s="30" t="s">
        <v>9576</v>
      </c>
      <c r="B3437" s="30" t="s">
        <v>923</v>
      </c>
      <c r="C3437" s="31" t="s">
        <v>9577</v>
      </c>
      <c r="D3437" s="31">
        <v>8531</v>
      </c>
      <c r="E3437" s="49" t="s">
        <v>7815</v>
      </c>
      <c r="F3437" s="327" t="s">
        <v>932</v>
      </c>
      <c r="G3437" s="1073">
        <v>45466.30972222222</v>
      </c>
      <c r="H3437" s="30"/>
    </row>
    <row r="3438" spans="1:8" x14ac:dyDescent="0.25">
      <c r="A3438" s="30" t="s">
        <v>9576</v>
      </c>
      <c r="B3438" s="30" t="s">
        <v>923</v>
      </c>
      <c r="C3438" s="31" t="s">
        <v>9577</v>
      </c>
      <c r="D3438" s="31">
        <v>8531</v>
      </c>
      <c r="E3438" s="49" t="s">
        <v>1561</v>
      </c>
      <c r="F3438" s="327" t="s">
        <v>932</v>
      </c>
      <c r="G3438" s="1073">
        <v>45466.30972222222</v>
      </c>
      <c r="H3438" s="30"/>
    </row>
    <row r="3439" spans="1:8" x14ac:dyDescent="0.25">
      <c r="A3439" s="30" t="s">
        <v>9576</v>
      </c>
      <c r="B3439" s="30" t="s">
        <v>923</v>
      </c>
      <c r="C3439" s="31" t="s">
        <v>9577</v>
      </c>
      <c r="D3439" s="31">
        <v>8531</v>
      </c>
      <c r="E3439" s="49" t="s">
        <v>7832</v>
      </c>
      <c r="F3439" s="327" t="s">
        <v>932</v>
      </c>
      <c r="G3439" s="1073">
        <v>45466.30972222222</v>
      </c>
      <c r="H3439" s="30"/>
    </row>
    <row r="3440" spans="1:8" x14ac:dyDescent="0.25">
      <c r="A3440" s="30" t="s">
        <v>9576</v>
      </c>
      <c r="B3440" s="30" t="s">
        <v>923</v>
      </c>
      <c r="C3440" s="31" t="s">
        <v>9577</v>
      </c>
      <c r="D3440" s="31">
        <v>8531</v>
      </c>
      <c r="E3440" s="49" t="s">
        <v>7849</v>
      </c>
      <c r="F3440" s="327" t="s">
        <v>932</v>
      </c>
      <c r="G3440" s="1073">
        <v>45466.30972222222</v>
      </c>
      <c r="H3440" s="30"/>
    </row>
    <row r="3441" spans="1:8" x14ac:dyDescent="0.25">
      <c r="A3441" s="30" t="s">
        <v>9576</v>
      </c>
      <c r="B3441" s="30" t="s">
        <v>923</v>
      </c>
      <c r="C3441" s="31" t="s">
        <v>9577</v>
      </c>
      <c r="D3441" s="31">
        <v>8531</v>
      </c>
      <c r="E3441" s="49" t="s">
        <v>7866</v>
      </c>
      <c r="F3441" s="327" t="s">
        <v>932</v>
      </c>
      <c r="G3441" s="1073">
        <v>45466.30972222222</v>
      </c>
      <c r="H3441" s="30"/>
    </row>
    <row r="3442" spans="1:8" x14ac:dyDescent="0.25">
      <c r="A3442" s="30" t="s">
        <v>9576</v>
      </c>
      <c r="B3442" s="30" t="s">
        <v>923</v>
      </c>
      <c r="C3442" s="31" t="s">
        <v>9577</v>
      </c>
      <c r="D3442" s="31">
        <v>8531</v>
      </c>
      <c r="E3442" s="49" t="s">
        <v>7883</v>
      </c>
      <c r="F3442" s="327" t="s">
        <v>932</v>
      </c>
      <c r="G3442" s="1073">
        <v>45466.30972222222</v>
      </c>
      <c r="H3442" s="30"/>
    </row>
    <row r="3443" spans="1:8" x14ac:dyDescent="0.25">
      <c r="A3443" s="30" t="s">
        <v>9576</v>
      </c>
      <c r="B3443" s="30" t="s">
        <v>923</v>
      </c>
      <c r="C3443" s="31" t="s">
        <v>9577</v>
      </c>
      <c r="D3443" s="31">
        <v>8531</v>
      </c>
      <c r="E3443" s="49" t="s">
        <v>7900</v>
      </c>
      <c r="F3443" s="327" t="s">
        <v>932</v>
      </c>
      <c r="G3443" s="1073">
        <v>45466.30972222222</v>
      </c>
      <c r="H3443" s="30"/>
    </row>
    <row r="3444" spans="1:8" x14ac:dyDescent="0.25">
      <c r="A3444" s="30" t="s">
        <v>9576</v>
      </c>
      <c r="B3444" s="30" t="s">
        <v>923</v>
      </c>
      <c r="C3444" s="31" t="s">
        <v>9577</v>
      </c>
      <c r="D3444" s="31">
        <v>8531</v>
      </c>
      <c r="E3444" s="49" t="s">
        <v>7917</v>
      </c>
      <c r="F3444" s="327" t="s">
        <v>932</v>
      </c>
      <c r="G3444" s="1073">
        <v>45466.30972222222</v>
      </c>
      <c r="H3444" s="30"/>
    </row>
    <row r="3445" spans="1:8" x14ac:dyDescent="0.25">
      <c r="A3445" s="30" t="s">
        <v>9576</v>
      </c>
      <c r="B3445" s="30" t="s">
        <v>923</v>
      </c>
      <c r="C3445" s="31" t="s">
        <v>9577</v>
      </c>
      <c r="D3445" s="31">
        <v>8531</v>
      </c>
      <c r="E3445" s="49" t="s">
        <v>7934</v>
      </c>
      <c r="F3445" s="327" t="s">
        <v>932</v>
      </c>
      <c r="G3445" s="1073">
        <v>45466.30972222222</v>
      </c>
      <c r="H3445" s="30"/>
    </row>
    <row r="3446" spans="1:8" x14ac:dyDescent="0.25">
      <c r="A3446" s="30" t="s">
        <v>9576</v>
      </c>
      <c r="B3446" s="30" t="s">
        <v>923</v>
      </c>
      <c r="C3446" s="31" t="s">
        <v>9577</v>
      </c>
      <c r="D3446" s="31">
        <v>8531</v>
      </c>
      <c r="E3446" s="49" t="s">
        <v>7951</v>
      </c>
      <c r="F3446" s="327" t="s">
        <v>932</v>
      </c>
      <c r="G3446" s="1073">
        <v>45466.30972222222</v>
      </c>
      <c r="H3446" s="30"/>
    </row>
    <row r="3447" spans="1:8" x14ac:dyDescent="0.25">
      <c r="A3447" s="30" t="s">
        <v>9576</v>
      </c>
      <c r="B3447" s="30" t="s">
        <v>923</v>
      </c>
      <c r="C3447" s="31" t="s">
        <v>9577</v>
      </c>
      <c r="D3447" s="31">
        <v>8531</v>
      </c>
      <c r="E3447" s="49" t="s">
        <v>7968</v>
      </c>
      <c r="F3447" s="327" t="s">
        <v>932</v>
      </c>
      <c r="G3447" s="1073">
        <v>45466.30972222222</v>
      </c>
      <c r="H3447" s="30"/>
    </row>
    <row r="3448" spans="1:8" x14ac:dyDescent="0.25">
      <c r="A3448" s="30" t="s">
        <v>9576</v>
      </c>
      <c r="B3448" s="30" t="s">
        <v>923</v>
      </c>
      <c r="C3448" s="31" t="s">
        <v>9577</v>
      </c>
      <c r="D3448" s="31">
        <v>8531</v>
      </c>
      <c r="E3448" s="49" t="s">
        <v>7985</v>
      </c>
      <c r="F3448" s="327" t="s">
        <v>932</v>
      </c>
      <c r="G3448" s="1073">
        <v>45466.30972222222</v>
      </c>
      <c r="H3448" s="30"/>
    </row>
    <row r="3449" spans="1:8" x14ac:dyDescent="0.25">
      <c r="A3449" s="30" t="s">
        <v>9576</v>
      </c>
      <c r="B3449" s="30" t="s">
        <v>923</v>
      </c>
      <c r="C3449" s="31" t="s">
        <v>9577</v>
      </c>
      <c r="D3449" s="31">
        <v>8531</v>
      </c>
      <c r="E3449" s="49" t="s">
        <v>1578</v>
      </c>
      <c r="F3449" s="327" t="s">
        <v>932</v>
      </c>
      <c r="G3449" s="1073">
        <v>45466.30972222222</v>
      </c>
      <c r="H3449" s="30"/>
    </row>
    <row r="3450" spans="1:8" x14ac:dyDescent="0.25">
      <c r="A3450" s="30" t="s">
        <v>9576</v>
      </c>
      <c r="B3450" s="30" t="s">
        <v>923</v>
      </c>
      <c r="C3450" s="31" t="s">
        <v>9577</v>
      </c>
      <c r="D3450" s="31">
        <v>8531</v>
      </c>
      <c r="E3450" s="49" t="s">
        <v>8002</v>
      </c>
      <c r="F3450" s="327" t="s">
        <v>932</v>
      </c>
      <c r="G3450" s="1073">
        <v>45466.30972222222</v>
      </c>
      <c r="H3450" s="30"/>
    </row>
    <row r="3451" spans="1:8" x14ac:dyDescent="0.25">
      <c r="A3451" s="30" t="s">
        <v>9576</v>
      </c>
      <c r="B3451" s="30" t="s">
        <v>923</v>
      </c>
      <c r="C3451" s="31" t="s">
        <v>9577</v>
      </c>
      <c r="D3451" s="31">
        <v>8531</v>
      </c>
      <c r="E3451" s="49" t="s">
        <v>8019</v>
      </c>
      <c r="F3451" s="327" t="s">
        <v>932</v>
      </c>
      <c r="G3451" s="1073">
        <v>45466.30972222222</v>
      </c>
      <c r="H3451" s="30"/>
    </row>
    <row r="3452" spans="1:8" x14ac:dyDescent="0.25">
      <c r="A3452" s="30" t="s">
        <v>9576</v>
      </c>
      <c r="B3452" s="30" t="s">
        <v>923</v>
      </c>
      <c r="C3452" s="31" t="s">
        <v>9577</v>
      </c>
      <c r="D3452" s="31">
        <v>8531</v>
      </c>
      <c r="E3452" s="49" t="s">
        <v>8036</v>
      </c>
      <c r="F3452" s="327" t="s">
        <v>932</v>
      </c>
      <c r="G3452" s="1073">
        <v>45466.30972222222</v>
      </c>
      <c r="H3452" s="30"/>
    </row>
    <row r="3453" spans="1:8" x14ac:dyDescent="0.25">
      <c r="A3453" s="30" t="s">
        <v>9576</v>
      </c>
      <c r="B3453" s="30" t="s">
        <v>923</v>
      </c>
      <c r="C3453" s="31" t="s">
        <v>9577</v>
      </c>
      <c r="D3453" s="31">
        <v>8531</v>
      </c>
      <c r="E3453" s="49" t="s">
        <v>8053</v>
      </c>
      <c r="F3453" s="327" t="s">
        <v>932</v>
      </c>
      <c r="G3453" s="1073">
        <v>45466.30972222222</v>
      </c>
      <c r="H3453" s="30"/>
    </row>
    <row r="3454" spans="1:8" x14ac:dyDescent="0.25">
      <c r="A3454" s="30" t="s">
        <v>9576</v>
      </c>
      <c r="B3454" s="30" t="s">
        <v>923</v>
      </c>
      <c r="C3454" s="31" t="s">
        <v>9577</v>
      </c>
      <c r="D3454" s="31">
        <v>8531</v>
      </c>
      <c r="E3454" s="49" t="s">
        <v>8070</v>
      </c>
      <c r="F3454" s="327" t="s">
        <v>932</v>
      </c>
      <c r="G3454" s="1073">
        <v>45466.30972222222</v>
      </c>
      <c r="H3454" s="30"/>
    </row>
    <row r="3455" spans="1:8" x14ac:dyDescent="0.25">
      <c r="A3455" s="30" t="s">
        <v>9576</v>
      </c>
      <c r="B3455" s="30" t="s">
        <v>923</v>
      </c>
      <c r="C3455" s="31" t="s">
        <v>9577</v>
      </c>
      <c r="D3455" s="31">
        <v>8531</v>
      </c>
      <c r="E3455" s="49" t="s">
        <v>8087</v>
      </c>
      <c r="F3455" s="327" t="s">
        <v>932</v>
      </c>
      <c r="G3455" s="1073">
        <v>45466.30972222222</v>
      </c>
      <c r="H3455" s="30"/>
    </row>
    <row r="3456" spans="1:8" x14ac:dyDescent="0.25">
      <c r="A3456" s="30" t="s">
        <v>9576</v>
      </c>
      <c r="B3456" s="30" t="s">
        <v>923</v>
      </c>
      <c r="C3456" s="31" t="s">
        <v>9577</v>
      </c>
      <c r="D3456" s="31">
        <v>8531</v>
      </c>
      <c r="E3456" s="49" t="s">
        <v>8104</v>
      </c>
      <c r="F3456" s="327" t="s">
        <v>932</v>
      </c>
      <c r="G3456" s="1073">
        <v>45466.30972222222</v>
      </c>
      <c r="H3456" s="30"/>
    </row>
    <row r="3457" spans="1:8" x14ac:dyDescent="0.25">
      <c r="A3457" s="30" t="s">
        <v>9576</v>
      </c>
      <c r="B3457" s="30" t="s">
        <v>923</v>
      </c>
      <c r="C3457" s="31" t="s">
        <v>9577</v>
      </c>
      <c r="D3457" s="31">
        <v>8531</v>
      </c>
      <c r="E3457" s="49" t="s">
        <v>8121</v>
      </c>
      <c r="F3457" s="327" t="s">
        <v>932</v>
      </c>
      <c r="G3457" s="1073">
        <v>45466.30972222222</v>
      </c>
      <c r="H3457" s="30"/>
    </row>
    <row r="3458" spans="1:8" x14ac:dyDescent="0.25">
      <c r="A3458" s="30" t="s">
        <v>9576</v>
      </c>
      <c r="B3458" s="30" t="s">
        <v>923</v>
      </c>
      <c r="C3458" s="31" t="s">
        <v>9577</v>
      </c>
      <c r="D3458" s="31">
        <v>8531</v>
      </c>
      <c r="E3458" s="49" t="s">
        <v>8138</v>
      </c>
      <c r="F3458" s="327" t="s">
        <v>932</v>
      </c>
      <c r="G3458" s="1073">
        <v>45466.30972222222</v>
      </c>
      <c r="H3458" s="30"/>
    </row>
    <row r="3459" spans="1:8" x14ac:dyDescent="0.25">
      <c r="A3459" s="30" t="s">
        <v>9576</v>
      </c>
      <c r="B3459" s="30" t="s">
        <v>923</v>
      </c>
      <c r="C3459" s="31" t="s">
        <v>9577</v>
      </c>
      <c r="D3459" s="31">
        <v>8531</v>
      </c>
      <c r="E3459" s="49" t="s">
        <v>8155</v>
      </c>
      <c r="F3459" s="327" t="s">
        <v>932</v>
      </c>
      <c r="G3459" s="1073">
        <v>45466.30972222222</v>
      </c>
      <c r="H3459" s="30"/>
    </row>
    <row r="3460" spans="1:8" x14ac:dyDescent="0.25">
      <c r="A3460" s="30" t="s">
        <v>9576</v>
      </c>
      <c r="B3460" s="30" t="s">
        <v>923</v>
      </c>
      <c r="C3460" s="31" t="s">
        <v>9577</v>
      </c>
      <c r="D3460" s="31">
        <v>8531</v>
      </c>
      <c r="E3460" s="49" t="s">
        <v>1595</v>
      </c>
      <c r="F3460" s="327" t="s">
        <v>932</v>
      </c>
      <c r="G3460" s="1073">
        <v>45466.30972222222</v>
      </c>
      <c r="H3460" s="30"/>
    </row>
    <row r="3461" spans="1:8" x14ac:dyDescent="0.25">
      <c r="A3461" s="30" t="s">
        <v>9576</v>
      </c>
      <c r="B3461" s="30" t="s">
        <v>923</v>
      </c>
      <c r="C3461" s="31" t="s">
        <v>9577</v>
      </c>
      <c r="D3461" s="31">
        <v>8531</v>
      </c>
      <c r="E3461" s="49" t="s">
        <v>8172</v>
      </c>
      <c r="F3461" s="327" t="s">
        <v>932</v>
      </c>
      <c r="G3461" s="1073">
        <v>45466.30972222222</v>
      </c>
      <c r="H3461" s="30"/>
    </row>
    <row r="3462" spans="1:8" x14ac:dyDescent="0.25">
      <c r="A3462" s="30" t="s">
        <v>9576</v>
      </c>
      <c r="B3462" s="30" t="s">
        <v>923</v>
      </c>
      <c r="C3462" s="31" t="s">
        <v>9577</v>
      </c>
      <c r="D3462" s="31">
        <v>8531</v>
      </c>
      <c r="E3462" s="49" t="s">
        <v>8189</v>
      </c>
      <c r="F3462" s="327" t="s">
        <v>932</v>
      </c>
      <c r="G3462" s="1073">
        <v>45466.30972222222</v>
      </c>
      <c r="H3462" s="30"/>
    </row>
    <row r="3463" spans="1:8" x14ac:dyDescent="0.25">
      <c r="A3463" s="30" t="s">
        <v>9576</v>
      </c>
      <c r="B3463" s="30" t="s">
        <v>923</v>
      </c>
      <c r="C3463" s="31" t="s">
        <v>9577</v>
      </c>
      <c r="D3463" s="31">
        <v>8531</v>
      </c>
      <c r="E3463" s="49" t="s">
        <v>8206</v>
      </c>
      <c r="F3463" s="327" t="s">
        <v>932</v>
      </c>
      <c r="G3463" s="1073">
        <v>45466.30972222222</v>
      </c>
      <c r="H3463" s="30"/>
    </row>
    <row r="3464" spans="1:8" x14ac:dyDescent="0.25">
      <c r="A3464" s="30" t="s">
        <v>9576</v>
      </c>
      <c r="B3464" s="30" t="s">
        <v>923</v>
      </c>
      <c r="C3464" s="31" t="s">
        <v>9577</v>
      </c>
      <c r="D3464" s="31">
        <v>8531</v>
      </c>
      <c r="E3464" s="49" t="s">
        <v>8223</v>
      </c>
      <c r="F3464" s="327" t="s">
        <v>932</v>
      </c>
      <c r="G3464" s="1073">
        <v>45466.30972222222</v>
      </c>
      <c r="H3464" s="30"/>
    </row>
    <row r="3465" spans="1:8" x14ac:dyDescent="0.25">
      <c r="A3465" s="30" t="s">
        <v>9576</v>
      </c>
      <c r="B3465" s="30" t="s">
        <v>923</v>
      </c>
      <c r="C3465" s="31" t="s">
        <v>9577</v>
      </c>
      <c r="D3465" s="31">
        <v>8531</v>
      </c>
      <c r="E3465" s="49" t="s">
        <v>8240</v>
      </c>
      <c r="F3465" s="327" t="s">
        <v>932</v>
      </c>
      <c r="G3465" s="1073">
        <v>45466.30972222222</v>
      </c>
      <c r="H3465" s="30"/>
    </row>
    <row r="3466" spans="1:8" x14ac:dyDescent="0.25">
      <c r="A3466" s="30" t="s">
        <v>9576</v>
      </c>
      <c r="B3466" s="30" t="s">
        <v>923</v>
      </c>
      <c r="C3466" s="31" t="s">
        <v>9577</v>
      </c>
      <c r="D3466" s="31">
        <v>8531</v>
      </c>
      <c r="E3466" s="49" t="s">
        <v>8257</v>
      </c>
      <c r="F3466" s="327" t="s">
        <v>932</v>
      </c>
      <c r="G3466" s="1073">
        <v>45466.30972222222</v>
      </c>
      <c r="H3466" s="30"/>
    </row>
    <row r="3467" spans="1:8" x14ac:dyDescent="0.25">
      <c r="A3467" s="30" t="s">
        <v>9576</v>
      </c>
      <c r="B3467" s="30" t="s">
        <v>923</v>
      </c>
      <c r="C3467" s="31" t="s">
        <v>9577</v>
      </c>
      <c r="D3467" s="31">
        <v>8531</v>
      </c>
      <c r="E3467" s="49" t="s">
        <v>8274</v>
      </c>
      <c r="F3467" s="327" t="s">
        <v>932</v>
      </c>
      <c r="G3467" s="1073">
        <v>45466.30972222222</v>
      </c>
      <c r="H3467" s="30"/>
    </row>
    <row r="3468" spans="1:8" x14ac:dyDescent="0.25">
      <c r="A3468" s="30" t="s">
        <v>9576</v>
      </c>
      <c r="B3468" s="30" t="s">
        <v>923</v>
      </c>
      <c r="C3468" s="31" t="s">
        <v>9577</v>
      </c>
      <c r="D3468" s="31">
        <v>8531</v>
      </c>
      <c r="E3468" s="49" t="s">
        <v>10565</v>
      </c>
      <c r="F3468" s="327" t="s">
        <v>932</v>
      </c>
      <c r="G3468" s="1073">
        <v>45466.30972222222</v>
      </c>
      <c r="H3468" s="30"/>
    </row>
    <row r="3469" spans="1:8" x14ac:dyDescent="0.25">
      <c r="A3469" s="30" t="s">
        <v>9576</v>
      </c>
      <c r="B3469" s="30" t="s">
        <v>923</v>
      </c>
      <c r="C3469" s="31" t="s">
        <v>9577</v>
      </c>
      <c r="D3469" s="31">
        <v>8531</v>
      </c>
      <c r="E3469" s="49" t="s">
        <v>10566</v>
      </c>
      <c r="F3469" s="327" t="s">
        <v>932</v>
      </c>
      <c r="G3469" s="1073">
        <v>45466.30972222222</v>
      </c>
      <c r="H3469" s="30"/>
    </row>
    <row r="3470" spans="1:8" x14ac:dyDescent="0.25">
      <c r="A3470" s="30" t="s">
        <v>9576</v>
      </c>
      <c r="B3470" s="30" t="s">
        <v>923</v>
      </c>
      <c r="C3470" s="31" t="s">
        <v>9577</v>
      </c>
      <c r="D3470" s="31">
        <v>8531</v>
      </c>
      <c r="E3470" s="49" t="s">
        <v>10567</v>
      </c>
      <c r="F3470" s="327" t="s">
        <v>932</v>
      </c>
      <c r="G3470" s="1073">
        <v>45466.30972222222</v>
      </c>
      <c r="H3470" s="30"/>
    </row>
    <row r="3471" spans="1:8" x14ac:dyDescent="0.25">
      <c r="A3471" s="30" t="s">
        <v>9576</v>
      </c>
      <c r="B3471" s="30" t="s">
        <v>923</v>
      </c>
      <c r="C3471" s="31" t="s">
        <v>9577</v>
      </c>
      <c r="D3471" s="31">
        <v>8531</v>
      </c>
      <c r="E3471" s="49" t="s">
        <v>1611</v>
      </c>
      <c r="F3471" s="327" t="s">
        <v>932</v>
      </c>
      <c r="G3471" s="1073">
        <v>45466.30972222222</v>
      </c>
      <c r="H3471" s="30"/>
    </row>
    <row r="3472" spans="1:8" x14ac:dyDescent="0.25">
      <c r="A3472" s="30" t="s">
        <v>9576</v>
      </c>
      <c r="B3472" s="30" t="s">
        <v>923</v>
      </c>
      <c r="C3472" s="31" t="s">
        <v>9577</v>
      </c>
      <c r="D3472" s="31">
        <v>8531</v>
      </c>
      <c r="E3472" s="49" t="s">
        <v>10568</v>
      </c>
      <c r="F3472" s="327" t="s">
        <v>932</v>
      </c>
      <c r="G3472" s="1073">
        <v>45466.30972222222</v>
      </c>
      <c r="H3472" s="30"/>
    </row>
    <row r="3473" spans="1:8" x14ac:dyDescent="0.25">
      <c r="A3473" s="30" t="s">
        <v>9576</v>
      </c>
      <c r="B3473" s="30" t="s">
        <v>923</v>
      </c>
      <c r="C3473" s="31" t="s">
        <v>9577</v>
      </c>
      <c r="D3473" s="31">
        <v>8531</v>
      </c>
      <c r="E3473" s="49" t="s">
        <v>10569</v>
      </c>
      <c r="F3473" s="327" t="s">
        <v>932</v>
      </c>
      <c r="G3473" s="1073">
        <v>45466.30972222222</v>
      </c>
      <c r="H3473" s="30"/>
    </row>
    <row r="3474" spans="1:8" x14ac:dyDescent="0.25">
      <c r="A3474" s="30" t="s">
        <v>9576</v>
      </c>
      <c r="B3474" s="30" t="s">
        <v>923</v>
      </c>
      <c r="C3474" s="31" t="s">
        <v>9577</v>
      </c>
      <c r="D3474" s="31">
        <v>8531</v>
      </c>
      <c r="E3474" s="49" t="s">
        <v>10570</v>
      </c>
      <c r="F3474" s="327" t="s">
        <v>932</v>
      </c>
      <c r="G3474" s="1073">
        <v>45466.30972222222</v>
      </c>
      <c r="H3474" s="30"/>
    </row>
    <row r="3475" spans="1:8" x14ac:dyDescent="0.25">
      <c r="A3475" s="30" t="s">
        <v>9576</v>
      </c>
      <c r="B3475" s="30" t="s">
        <v>923</v>
      </c>
      <c r="C3475" s="31" t="s">
        <v>9577</v>
      </c>
      <c r="D3475" s="31">
        <v>8531</v>
      </c>
      <c r="E3475" s="49" t="s">
        <v>10571</v>
      </c>
      <c r="F3475" s="327" t="s">
        <v>932</v>
      </c>
      <c r="G3475" s="1073">
        <v>45466.30972222222</v>
      </c>
      <c r="H3475" s="30"/>
    </row>
    <row r="3476" spans="1:8" x14ac:dyDescent="0.25">
      <c r="A3476" s="30" t="s">
        <v>9576</v>
      </c>
      <c r="B3476" s="30" t="s">
        <v>923</v>
      </c>
      <c r="C3476" s="31" t="s">
        <v>9577</v>
      </c>
      <c r="D3476" s="31">
        <v>8531</v>
      </c>
      <c r="E3476" s="49" t="s">
        <v>10572</v>
      </c>
      <c r="F3476" s="327" t="s">
        <v>932</v>
      </c>
      <c r="G3476" s="1073">
        <v>45466.30972222222</v>
      </c>
      <c r="H3476" s="30"/>
    </row>
    <row r="3477" spans="1:8" x14ac:dyDescent="0.25">
      <c r="A3477" s="30" t="s">
        <v>9576</v>
      </c>
      <c r="B3477" s="30" t="s">
        <v>923</v>
      </c>
      <c r="C3477" s="31" t="s">
        <v>9577</v>
      </c>
      <c r="D3477" s="31">
        <v>8531</v>
      </c>
      <c r="E3477" s="49" t="s">
        <v>10573</v>
      </c>
      <c r="F3477" s="327" t="s">
        <v>932</v>
      </c>
      <c r="G3477" s="1073">
        <v>45466.30972222222</v>
      </c>
      <c r="H3477" s="30"/>
    </row>
    <row r="3478" spans="1:8" x14ac:dyDescent="0.25">
      <c r="A3478" s="30" t="s">
        <v>9576</v>
      </c>
      <c r="B3478" s="30" t="s">
        <v>923</v>
      </c>
      <c r="C3478" s="31" t="s">
        <v>9577</v>
      </c>
      <c r="D3478" s="31">
        <v>8531</v>
      </c>
      <c r="E3478" s="49" t="s">
        <v>10574</v>
      </c>
      <c r="F3478" s="327" t="s">
        <v>932</v>
      </c>
      <c r="G3478" s="1073">
        <v>45466.30972222222</v>
      </c>
      <c r="H3478" s="30"/>
    </row>
    <row r="3479" spans="1:8" x14ac:dyDescent="0.25">
      <c r="A3479" s="30" t="s">
        <v>9576</v>
      </c>
      <c r="B3479" s="30" t="s">
        <v>923</v>
      </c>
      <c r="C3479" s="31" t="s">
        <v>9577</v>
      </c>
      <c r="D3479" s="31">
        <v>8531</v>
      </c>
      <c r="E3479" s="49" t="s">
        <v>10575</v>
      </c>
      <c r="F3479" s="327" t="s">
        <v>932</v>
      </c>
      <c r="G3479" s="1073">
        <v>45466.30972222222</v>
      </c>
      <c r="H3479" s="30"/>
    </row>
    <row r="3480" spans="1:8" x14ac:dyDescent="0.25">
      <c r="A3480" s="30" t="s">
        <v>9576</v>
      </c>
      <c r="B3480" s="30" t="s">
        <v>923</v>
      </c>
      <c r="C3480" s="31" t="s">
        <v>9577</v>
      </c>
      <c r="D3480" s="31">
        <v>8531</v>
      </c>
      <c r="E3480" s="49" t="s">
        <v>10576</v>
      </c>
      <c r="F3480" s="327" t="s">
        <v>932</v>
      </c>
      <c r="G3480" s="1073">
        <v>45466.30972222222</v>
      </c>
      <c r="H3480" s="30"/>
    </row>
    <row r="3481" spans="1:8" x14ac:dyDescent="0.25">
      <c r="A3481" s="30" t="s">
        <v>9576</v>
      </c>
      <c r="B3481" s="30" t="s">
        <v>923</v>
      </c>
      <c r="C3481" s="31" t="s">
        <v>9577</v>
      </c>
      <c r="D3481" s="31">
        <v>8531</v>
      </c>
      <c r="E3481" s="49" t="s">
        <v>10577</v>
      </c>
      <c r="F3481" s="327" t="s">
        <v>932</v>
      </c>
      <c r="G3481" s="1073">
        <v>45466.30972222222</v>
      </c>
      <c r="H3481" s="30"/>
    </row>
    <row r="3482" spans="1:8" x14ac:dyDescent="0.25">
      <c r="A3482" s="30" t="s">
        <v>9576</v>
      </c>
      <c r="B3482" s="30" t="s">
        <v>923</v>
      </c>
      <c r="C3482" s="31" t="s">
        <v>9577</v>
      </c>
      <c r="D3482" s="31">
        <v>8531</v>
      </c>
      <c r="E3482" s="49" t="s">
        <v>1628</v>
      </c>
      <c r="F3482" s="327" t="s">
        <v>932</v>
      </c>
      <c r="G3482" s="1073">
        <v>45466.30972222222</v>
      </c>
      <c r="H3482" s="30"/>
    </row>
    <row r="3483" spans="1:8" x14ac:dyDescent="0.25">
      <c r="A3483" s="30" t="s">
        <v>9576</v>
      </c>
      <c r="B3483" s="30" t="s">
        <v>923</v>
      </c>
      <c r="C3483" s="31" t="s">
        <v>9577</v>
      </c>
      <c r="D3483" s="31">
        <v>8531</v>
      </c>
      <c r="E3483" s="49" t="s">
        <v>1645</v>
      </c>
      <c r="F3483" s="327" t="s">
        <v>932</v>
      </c>
      <c r="G3483" s="1073">
        <v>45466.30972222222</v>
      </c>
      <c r="H3483" s="30"/>
    </row>
    <row r="3484" spans="1:8" x14ac:dyDescent="0.25">
      <c r="A3484" s="30" t="s">
        <v>9576</v>
      </c>
      <c r="B3484" s="30" t="s">
        <v>923</v>
      </c>
      <c r="C3484" s="31" t="s">
        <v>9577</v>
      </c>
      <c r="D3484" s="31">
        <v>8531</v>
      </c>
      <c r="E3484" s="49" t="s">
        <v>1662</v>
      </c>
      <c r="F3484" s="327" t="s">
        <v>932</v>
      </c>
      <c r="G3484" s="1073">
        <v>45466.30972222222</v>
      </c>
      <c r="H3484" s="30"/>
    </row>
    <row r="3485" spans="1:8" x14ac:dyDescent="0.25">
      <c r="A3485" s="30" t="s">
        <v>9576</v>
      </c>
      <c r="B3485" s="30" t="s">
        <v>923</v>
      </c>
      <c r="C3485" s="31" t="s">
        <v>9577</v>
      </c>
      <c r="D3485" s="31">
        <v>8531</v>
      </c>
      <c r="E3485" s="49" t="s">
        <v>1679</v>
      </c>
      <c r="F3485" s="327" t="s">
        <v>932</v>
      </c>
      <c r="G3485" s="1073">
        <v>45466.30972222222</v>
      </c>
      <c r="H3485" s="30"/>
    </row>
    <row r="3486" spans="1:8" x14ac:dyDescent="0.25">
      <c r="A3486" s="30" t="s">
        <v>9576</v>
      </c>
      <c r="B3486" s="30" t="s">
        <v>923</v>
      </c>
      <c r="C3486" s="31" t="s">
        <v>9577</v>
      </c>
      <c r="D3486" s="31">
        <v>8531</v>
      </c>
      <c r="E3486" s="49" t="s">
        <v>1696</v>
      </c>
      <c r="F3486" s="327" t="s">
        <v>932</v>
      </c>
      <c r="G3486" s="1073">
        <v>45466.30972222222</v>
      </c>
      <c r="H3486" s="30"/>
    </row>
    <row r="3487" spans="1:8" x14ac:dyDescent="0.25">
      <c r="A3487" s="30" t="s">
        <v>9576</v>
      </c>
      <c r="B3487" s="30" t="s">
        <v>923</v>
      </c>
      <c r="C3487" s="31" t="s">
        <v>9577</v>
      </c>
      <c r="D3487" s="31">
        <v>8531</v>
      </c>
      <c r="E3487" s="49" t="s">
        <v>983</v>
      </c>
      <c r="F3487" s="327" t="s">
        <v>932</v>
      </c>
      <c r="G3487" s="1073">
        <v>45466.30972222222</v>
      </c>
      <c r="H3487" s="30"/>
    </row>
    <row r="3488" spans="1:8" x14ac:dyDescent="0.25">
      <c r="A3488" s="30" t="s">
        <v>9576</v>
      </c>
      <c r="B3488" s="30" t="s">
        <v>923</v>
      </c>
      <c r="C3488" s="31" t="s">
        <v>9577</v>
      </c>
      <c r="D3488" s="31">
        <v>8531</v>
      </c>
      <c r="E3488" s="49" t="s">
        <v>1713</v>
      </c>
      <c r="F3488" s="327" t="s">
        <v>932</v>
      </c>
      <c r="G3488" s="1073">
        <v>45466.30972222222</v>
      </c>
      <c r="H3488" s="30"/>
    </row>
    <row r="3489" spans="1:8" x14ac:dyDescent="0.25">
      <c r="A3489" s="30" t="s">
        <v>9576</v>
      </c>
      <c r="B3489" s="30" t="s">
        <v>923</v>
      </c>
      <c r="C3489" s="31" t="s">
        <v>9577</v>
      </c>
      <c r="D3489" s="31">
        <v>8531</v>
      </c>
      <c r="E3489" s="49" t="s">
        <v>1730</v>
      </c>
      <c r="F3489" s="327" t="s">
        <v>932</v>
      </c>
      <c r="G3489" s="1073">
        <v>45466.30972222222</v>
      </c>
      <c r="H3489" s="30"/>
    </row>
    <row r="3490" spans="1:8" x14ac:dyDescent="0.25">
      <c r="A3490" s="30" t="s">
        <v>9576</v>
      </c>
      <c r="B3490" s="30" t="s">
        <v>923</v>
      </c>
      <c r="C3490" s="31" t="s">
        <v>9577</v>
      </c>
      <c r="D3490" s="31">
        <v>8531</v>
      </c>
      <c r="E3490" s="49" t="s">
        <v>1747</v>
      </c>
      <c r="F3490" s="327" t="s">
        <v>932</v>
      </c>
      <c r="G3490" s="1073">
        <v>45466.30972222222</v>
      </c>
      <c r="H3490" s="30"/>
    </row>
    <row r="3491" spans="1:8" x14ac:dyDescent="0.25">
      <c r="A3491" s="30" t="s">
        <v>9576</v>
      </c>
      <c r="B3491" s="30" t="s">
        <v>923</v>
      </c>
      <c r="C3491" s="31" t="s">
        <v>9577</v>
      </c>
      <c r="D3491" s="31">
        <v>8531</v>
      </c>
      <c r="E3491" s="49" t="s">
        <v>1764</v>
      </c>
      <c r="F3491" s="327" t="s">
        <v>932</v>
      </c>
      <c r="G3491" s="1073">
        <v>45466.30972222222</v>
      </c>
      <c r="H3491" s="30"/>
    </row>
    <row r="3492" spans="1:8" x14ac:dyDescent="0.25">
      <c r="A3492" s="30" t="s">
        <v>9576</v>
      </c>
      <c r="B3492" s="30" t="s">
        <v>923</v>
      </c>
      <c r="C3492" s="31" t="s">
        <v>9577</v>
      </c>
      <c r="D3492" s="31">
        <v>8531</v>
      </c>
      <c r="E3492" s="49" t="s">
        <v>1781</v>
      </c>
      <c r="F3492" s="327" t="s">
        <v>932</v>
      </c>
      <c r="G3492" s="1073">
        <v>45466.30972222222</v>
      </c>
      <c r="H3492" s="30"/>
    </row>
    <row r="3493" spans="1:8" x14ac:dyDescent="0.25">
      <c r="A3493" s="30" t="s">
        <v>9576</v>
      </c>
      <c r="B3493" s="30" t="s">
        <v>923</v>
      </c>
      <c r="C3493" s="31" t="s">
        <v>9577</v>
      </c>
      <c r="D3493" s="31">
        <v>8531</v>
      </c>
      <c r="E3493" s="49" t="s">
        <v>1798</v>
      </c>
      <c r="F3493" s="327" t="s">
        <v>932</v>
      </c>
      <c r="G3493" s="1073">
        <v>45466.30972222222</v>
      </c>
      <c r="H3493" s="30"/>
    </row>
    <row r="3494" spans="1:8" x14ac:dyDescent="0.25">
      <c r="A3494" s="30" t="s">
        <v>9576</v>
      </c>
      <c r="B3494" s="30" t="s">
        <v>923</v>
      </c>
      <c r="C3494" s="31" t="s">
        <v>9577</v>
      </c>
      <c r="D3494" s="31">
        <v>8531</v>
      </c>
      <c r="E3494" s="49" t="s">
        <v>1815</v>
      </c>
      <c r="F3494" s="327" t="s">
        <v>932</v>
      </c>
      <c r="G3494" s="1073">
        <v>45466.30972222222</v>
      </c>
      <c r="H3494" s="30"/>
    </row>
    <row r="3495" spans="1:8" x14ac:dyDescent="0.25">
      <c r="A3495" s="30" t="s">
        <v>9576</v>
      </c>
      <c r="B3495" s="30" t="s">
        <v>923</v>
      </c>
      <c r="C3495" s="31" t="s">
        <v>9577</v>
      </c>
      <c r="D3495" s="31">
        <v>8531</v>
      </c>
      <c r="E3495" s="49" t="s">
        <v>1832</v>
      </c>
      <c r="F3495" s="327" t="s">
        <v>932</v>
      </c>
      <c r="G3495" s="1073">
        <v>45466.30972222222</v>
      </c>
      <c r="H3495" s="30"/>
    </row>
    <row r="3496" spans="1:8" x14ac:dyDescent="0.25">
      <c r="A3496" s="30" t="s">
        <v>9576</v>
      </c>
      <c r="B3496" s="30" t="s">
        <v>923</v>
      </c>
      <c r="C3496" s="31" t="s">
        <v>9577</v>
      </c>
      <c r="D3496" s="31">
        <v>8531</v>
      </c>
      <c r="E3496" s="49" t="s">
        <v>1849</v>
      </c>
      <c r="F3496" s="327" t="s">
        <v>932</v>
      </c>
      <c r="G3496" s="1073">
        <v>45466.30972222222</v>
      </c>
      <c r="H3496" s="30"/>
    </row>
    <row r="3497" spans="1:8" x14ac:dyDescent="0.25">
      <c r="A3497" s="30" t="s">
        <v>9576</v>
      </c>
      <c r="B3497" s="30" t="s">
        <v>923</v>
      </c>
      <c r="C3497" s="31" t="s">
        <v>9577</v>
      </c>
      <c r="D3497" s="31">
        <v>8531</v>
      </c>
      <c r="E3497" s="49" t="s">
        <v>1866</v>
      </c>
      <c r="F3497" s="327" t="s">
        <v>932</v>
      </c>
      <c r="G3497" s="1073">
        <v>45466.30972222222</v>
      </c>
      <c r="H3497" s="30"/>
    </row>
    <row r="3498" spans="1:8" x14ac:dyDescent="0.25">
      <c r="A3498" s="30" t="s">
        <v>9576</v>
      </c>
      <c r="B3498" s="30" t="s">
        <v>923</v>
      </c>
      <c r="C3498" s="31" t="s">
        <v>9577</v>
      </c>
      <c r="D3498" s="31">
        <v>8531</v>
      </c>
      <c r="E3498" s="49" t="s">
        <v>1000</v>
      </c>
      <c r="F3498" s="327" t="s">
        <v>932</v>
      </c>
      <c r="G3498" s="1073">
        <v>45466.30972222222</v>
      </c>
      <c r="H3498" s="30"/>
    </row>
    <row r="3499" spans="1:8" x14ac:dyDescent="0.25">
      <c r="A3499" s="30" t="s">
        <v>9576</v>
      </c>
      <c r="B3499" s="30" t="s">
        <v>923</v>
      </c>
      <c r="C3499" s="31" t="s">
        <v>9577</v>
      </c>
      <c r="D3499" s="31">
        <v>8531</v>
      </c>
      <c r="E3499" s="49" t="s">
        <v>1883</v>
      </c>
      <c r="F3499" s="327" t="s">
        <v>932</v>
      </c>
      <c r="G3499" s="1073">
        <v>45466.30972222222</v>
      </c>
      <c r="H3499" s="30"/>
    </row>
    <row r="3500" spans="1:8" x14ac:dyDescent="0.25">
      <c r="A3500" s="30" t="s">
        <v>9576</v>
      </c>
      <c r="B3500" s="30" t="s">
        <v>923</v>
      </c>
      <c r="C3500" s="31" t="s">
        <v>9577</v>
      </c>
      <c r="D3500" s="31">
        <v>8531</v>
      </c>
      <c r="E3500" s="49" t="s">
        <v>1900</v>
      </c>
      <c r="F3500" s="327" t="s">
        <v>932</v>
      </c>
      <c r="G3500" s="1073">
        <v>45466.30972222222</v>
      </c>
      <c r="H3500" s="30"/>
    </row>
    <row r="3501" spans="1:8" x14ac:dyDescent="0.25">
      <c r="A3501" s="30" t="s">
        <v>9576</v>
      </c>
      <c r="B3501" s="30" t="s">
        <v>923</v>
      </c>
      <c r="C3501" s="31" t="s">
        <v>9577</v>
      </c>
      <c r="D3501" s="31">
        <v>8531</v>
      </c>
      <c r="E3501" s="49" t="s">
        <v>1917</v>
      </c>
      <c r="F3501" s="327" t="s">
        <v>932</v>
      </c>
      <c r="G3501" s="1073">
        <v>45466.30972222222</v>
      </c>
      <c r="H3501" s="30"/>
    </row>
    <row r="3502" spans="1:8" x14ac:dyDescent="0.25">
      <c r="A3502" s="30" t="s">
        <v>9576</v>
      </c>
      <c r="B3502" s="30" t="s">
        <v>923</v>
      </c>
      <c r="C3502" s="31" t="s">
        <v>9577</v>
      </c>
      <c r="D3502" s="31">
        <v>8531</v>
      </c>
      <c r="E3502" s="49" t="s">
        <v>1934</v>
      </c>
      <c r="F3502" s="327" t="s">
        <v>932</v>
      </c>
      <c r="G3502" s="1073">
        <v>45466.30972222222</v>
      </c>
      <c r="H3502" s="30"/>
    </row>
    <row r="3503" spans="1:8" x14ac:dyDescent="0.25">
      <c r="A3503" s="30" t="s">
        <v>9576</v>
      </c>
      <c r="B3503" s="30" t="s">
        <v>923</v>
      </c>
      <c r="C3503" s="31" t="s">
        <v>9577</v>
      </c>
      <c r="D3503" s="31">
        <v>8531</v>
      </c>
      <c r="E3503" s="49" t="s">
        <v>1951</v>
      </c>
      <c r="F3503" s="327" t="s">
        <v>932</v>
      </c>
      <c r="G3503" s="1073">
        <v>45466.30972222222</v>
      </c>
      <c r="H3503" s="30"/>
    </row>
    <row r="3504" spans="1:8" x14ac:dyDescent="0.25">
      <c r="A3504" s="30" t="s">
        <v>9576</v>
      </c>
      <c r="B3504" s="30" t="s">
        <v>923</v>
      </c>
      <c r="C3504" s="31" t="s">
        <v>9577</v>
      </c>
      <c r="D3504" s="31">
        <v>8531</v>
      </c>
      <c r="E3504" s="49" t="s">
        <v>1968</v>
      </c>
      <c r="F3504" s="327" t="s">
        <v>932</v>
      </c>
      <c r="G3504" s="1073">
        <v>45466.30972222222</v>
      </c>
      <c r="H3504" s="30"/>
    </row>
    <row r="3505" spans="1:8" x14ac:dyDescent="0.25">
      <c r="A3505" s="30" t="s">
        <v>9576</v>
      </c>
      <c r="B3505" s="30" t="s">
        <v>923</v>
      </c>
      <c r="C3505" s="31" t="s">
        <v>9577</v>
      </c>
      <c r="D3505" s="31">
        <v>8531</v>
      </c>
      <c r="E3505" s="49" t="s">
        <v>1985</v>
      </c>
      <c r="F3505" s="327" t="s">
        <v>932</v>
      </c>
      <c r="G3505" s="1073">
        <v>45466.30972222222</v>
      </c>
      <c r="H3505" s="30"/>
    </row>
    <row r="3506" spans="1:8" x14ac:dyDescent="0.25">
      <c r="A3506" s="30" t="s">
        <v>9576</v>
      </c>
      <c r="B3506" s="30" t="s">
        <v>923</v>
      </c>
      <c r="C3506" s="31" t="s">
        <v>9577</v>
      </c>
      <c r="D3506" s="31">
        <v>8531</v>
      </c>
      <c r="E3506" s="49" t="s">
        <v>2001</v>
      </c>
      <c r="F3506" s="327" t="s">
        <v>932</v>
      </c>
      <c r="G3506" s="1073">
        <v>45466.30972222222</v>
      </c>
      <c r="H3506" s="30"/>
    </row>
    <row r="3507" spans="1:8" x14ac:dyDescent="0.25">
      <c r="A3507" s="30" t="s">
        <v>9576</v>
      </c>
      <c r="B3507" s="30" t="s">
        <v>923</v>
      </c>
      <c r="C3507" s="31" t="s">
        <v>9577</v>
      </c>
      <c r="D3507" s="31">
        <v>8531</v>
      </c>
      <c r="E3507" s="49" t="s">
        <v>2018</v>
      </c>
      <c r="F3507" s="327" t="s">
        <v>932</v>
      </c>
      <c r="G3507" s="1073">
        <v>45466.30972222222</v>
      </c>
      <c r="H3507" s="30"/>
    </row>
    <row r="3508" spans="1:8" x14ac:dyDescent="0.25">
      <c r="A3508" s="30" t="s">
        <v>9576</v>
      </c>
      <c r="B3508" s="30" t="s">
        <v>923</v>
      </c>
      <c r="C3508" s="31" t="s">
        <v>9577</v>
      </c>
      <c r="D3508" s="31">
        <v>8531</v>
      </c>
      <c r="E3508" s="49" t="s">
        <v>2035</v>
      </c>
      <c r="F3508" s="327" t="s">
        <v>932</v>
      </c>
      <c r="G3508" s="1073">
        <v>45466.30972222222</v>
      </c>
      <c r="H3508" s="30"/>
    </row>
    <row r="3509" spans="1:8" x14ac:dyDescent="0.25">
      <c r="A3509" s="30" t="s">
        <v>9576</v>
      </c>
      <c r="B3509" s="30" t="s">
        <v>923</v>
      </c>
      <c r="C3509" s="31" t="s">
        <v>9577</v>
      </c>
      <c r="D3509" s="31">
        <v>8531</v>
      </c>
      <c r="E3509" s="49" t="s">
        <v>1015</v>
      </c>
      <c r="F3509" s="327" t="s">
        <v>932</v>
      </c>
      <c r="G3509" s="1073">
        <v>45466.30972222222</v>
      </c>
      <c r="H3509" s="30"/>
    </row>
    <row r="3510" spans="1:8" x14ac:dyDescent="0.25">
      <c r="A3510" s="30" t="s">
        <v>9576</v>
      </c>
      <c r="B3510" s="30" t="s">
        <v>923</v>
      </c>
      <c r="C3510" s="31" t="s">
        <v>9577</v>
      </c>
      <c r="D3510" s="31">
        <v>8531</v>
      </c>
      <c r="E3510" s="49" t="s">
        <v>2052</v>
      </c>
      <c r="F3510" s="327" t="s">
        <v>932</v>
      </c>
      <c r="G3510" s="1073">
        <v>45466.30972222222</v>
      </c>
      <c r="H3510" s="30"/>
    </row>
    <row r="3511" spans="1:8" x14ac:dyDescent="0.25">
      <c r="A3511" s="30" t="s">
        <v>9576</v>
      </c>
      <c r="B3511" s="30" t="s">
        <v>923</v>
      </c>
      <c r="C3511" s="31" t="s">
        <v>9577</v>
      </c>
      <c r="D3511" s="31">
        <v>8531</v>
      </c>
      <c r="E3511" s="49" t="s">
        <v>2069</v>
      </c>
      <c r="F3511" s="327" t="s">
        <v>932</v>
      </c>
      <c r="G3511" s="1073">
        <v>45466.30972222222</v>
      </c>
      <c r="H3511" s="30"/>
    </row>
    <row r="3512" spans="1:8" x14ac:dyDescent="0.25">
      <c r="A3512" s="30" t="s">
        <v>9576</v>
      </c>
      <c r="B3512" s="30" t="s">
        <v>923</v>
      </c>
      <c r="C3512" s="31" t="s">
        <v>9577</v>
      </c>
      <c r="D3512" s="31">
        <v>8531</v>
      </c>
      <c r="E3512" s="49" t="s">
        <v>2086</v>
      </c>
      <c r="F3512" s="327" t="s">
        <v>932</v>
      </c>
      <c r="G3512" s="1073">
        <v>45466.30972222222</v>
      </c>
      <c r="H3512" s="30"/>
    </row>
    <row r="3513" spans="1:8" x14ac:dyDescent="0.25">
      <c r="A3513" s="30" t="s">
        <v>9576</v>
      </c>
      <c r="B3513" s="30" t="s">
        <v>923</v>
      </c>
      <c r="C3513" s="31" t="s">
        <v>9577</v>
      </c>
      <c r="D3513" s="31">
        <v>8531</v>
      </c>
      <c r="E3513" s="49" t="s">
        <v>2103</v>
      </c>
      <c r="F3513" s="327" t="s">
        <v>932</v>
      </c>
      <c r="G3513" s="1073">
        <v>45466.30972222222</v>
      </c>
      <c r="H3513" s="30"/>
    </row>
    <row r="3514" spans="1:8" x14ac:dyDescent="0.25">
      <c r="A3514" s="30" t="s">
        <v>9576</v>
      </c>
      <c r="B3514" s="30" t="s">
        <v>923</v>
      </c>
      <c r="C3514" s="31" t="s">
        <v>9577</v>
      </c>
      <c r="D3514" s="31">
        <v>8531</v>
      </c>
      <c r="E3514" s="49" t="s">
        <v>2120</v>
      </c>
      <c r="F3514" s="327" t="s">
        <v>932</v>
      </c>
      <c r="G3514" s="1073">
        <v>45466.30972222222</v>
      </c>
      <c r="H3514" s="30"/>
    </row>
    <row r="3515" spans="1:8" x14ac:dyDescent="0.25">
      <c r="A3515" s="30" t="s">
        <v>9576</v>
      </c>
      <c r="B3515" s="30" t="s">
        <v>923</v>
      </c>
      <c r="C3515" s="31" t="s">
        <v>9577</v>
      </c>
      <c r="D3515" s="31">
        <v>8531</v>
      </c>
      <c r="E3515" s="49" t="s">
        <v>2137</v>
      </c>
      <c r="F3515" s="327" t="s">
        <v>932</v>
      </c>
      <c r="G3515" s="1073">
        <v>45466.30972222222</v>
      </c>
      <c r="H3515" s="30"/>
    </row>
    <row r="3516" spans="1:8" x14ac:dyDescent="0.25">
      <c r="A3516" s="30" t="s">
        <v>9576</v>
      </c>
      <c r="B3516" s="30" t="s">
        <v>923</v>
      </c>
      <c r="C3516" s="31" t="s">
        <v>9577</v>
      </c>
      <c r="D3516" s="31">
        <v>8531</v>
      </c>
      <c r="E3516" s="49" t="s">
        <v>2154</v>
      </c>
      <c r="F3516" s="327" t="s">
        <v>932</v>
      </c>
      <c r="G3516" s="1073">
        <v>45466.30972222222</v>
      </c>
      <c r="H3516" s="30"/>
    </row>
    <row r="3517" spans="1:8" x14ac:dyDescent="0.25">
      <c r="A3517" s="30" t="s">
        <v>9576</v>
      </c>
      <c r="B3517" s="30" t="s">
        <v>923</v>
      </c>
      <c r="C3517" s="31" t="s">
        <v>9577</v>
      </c>
      <c r="D3517" s="31">
        <v>8531</v>
      </c>
      <c r="E3517" s="49" t="s">
        <v>2171</v>
      </c>
      <c r="F3517" s="327" t="s">
        <v>932</v>
      </c>
      <c r="G3517" s="1073">
        <v>45466.30972222222</v>
      </c>
      <c r="H3517" s="30"/>
    </row>
    <row r="3518" spans="1:8" x14ac:dyDescent="0.25">
      <c r="A3518" s="30" t="s">
        <v>9576</v>
      </c>
      <c r="B3518" s="30" t="s">
        <v>923</v>
      </c>
      <c r="C3518" s="31" t="s">
        <v>9577</v>
      </c>
      <c r="D3518" s="31">
        <v>8531</v>
      </c>
      <c r="E3518" s="49" t="s">
        <v>2188</v>
      </c>
      <c r="F3518" s="327" t="s">
        <v>932</v>
      </c>
      <c r="G3518" s="1073">
        <v>45466.30972222222</v>
      </c>
      <c r="H3518" s="30"/>
    </row>
    <row r="3519" spans="1:8" x14ac:dyDescent="0.25">
      <c r="A3519" s="30" t="s">
        <v>9576</v>
      </c>
      <c r="B3519" s="30" t="s">
        <v>923</v>
      </c>
      <c r="C3519" s="31" t="s">
        <v>9577</v>
      </c>
      <c r="D3519" s="31">
        <v>8531</v>
      </c>
      <c r="E3519" s="49" t="s">
        <v>2205</v>
      </c>
      <c r="F3519" s="327" t="s">
        <v>932</v>
      </c>
      <c r="G3519" s="1073">
        <v>45466.30972222222</v>
      </c>
      <c r="H3519" s="30"/>
    </row>
    <row r="3520" spans="1:8" x14ac:dyDescent="0.25">
      <c r="A3520" s="30" t="s">
        <v>9576</v>
      </c>
      <c r="B3520" s="30" t="s">
        <v>923</v>
      </c>
      <c r="C3520" s="31" t="s">
        <v>9577</v>
      </c>
      <c r="D3520" s="31">
        <v>8531</v>
      </c>
      <c r="E3520" s="49" t="s">
        <v>1032</v>
      </c>
      <c r="F3520" s="327" t="s">
        <v>932</v>
      </c>
      <c r="G3520" s="1073">
        <v>45466.30972222222</v>
      </c>
      <c r="H3520" s="30"/>
    </row>
    <row r="3521" spans="1:8" x14ac:dyDescent="0.25">
      <c r="A3521" s="30" t="s">
        <v>9576</v>
      </c>
      <c r="B3521" s="30" t="s">
        <v>923</v>
      </c>
      <c r="C3521" s="31" t="s">
        <v>9577</v>
      </c>
      <c r="D3521" s="31">
        <v>8531</v>
      </c>
      <c r="E3521" s="49" t="s">
        <v>2222</v>
      </c>
      <c r="F3521" s="327" t="s">
        <v>932</v>
      </c>
      <c r="G3521" s="1073">
        <v>45466.30972222222</v>
      </c>
      <c r="H3521" s="30"/>
    </row>
    <row r="3522" spans="1:8" x14ac:dyDescent="0.25">
      <c r="A3522" s="30" t="s">
        <v>9576</v>
      </c>
      <c r="B3522" s="30" t="s">
        <v>923</v>
      </c>
      <c r="C3522" s="31" t="s">
        <v>9577</v>
      </c>
      <c r="D3522" s="31">
        <v>8531</v>
      </c>
      <c r="E3522" s="49" t="s">
        <v>2239</v>
      </c>
      <c r="F3522" s="327" t="s">
        <v>932</v>
      </c>
      <c r="G3522" s="1073">
        <v>45466.30972222222</v>
      </c>
      <c r="H3522" s="30"/>
    </row>
    <row r="3523" spans="1:8" x14ac:dyDescent="0.25">
      <c r="A3523" s="30" t="s">
        <v>9576</v>
      </c>
      <c r="B3523" s="30" t="s">
        <v>923</v>
      </c>
      <c r="C3523" s="31" t="s">
        <v>9577</v>
      </c>
      <c r="D3523" s="31">
        <v>8531</v>
      </c>
      <c r="E3523" s="49" t="s">
        <v>2256</v>
      </c>
      <c r="F3523" s="327" t="s">
        <v>932</v>
      </c>
      <c r="G3523" s="1073">
        <v>45466.30972222222</v>
      </c>
      <c r="H3523" s="30"/>
    </row>
    <row r="3524" spans="1:8" x14ac:dyDescent="0.25">
      <c r="A3524" s="30" t="s">
        <v>9576</v>
      </c>
      <c r="B3524" s="30" t="s">
        <v>923</v>
      </c>
      <c r="C3524" s="31" t="s">
        <v>9577</v>
      </c>
      <c r="D3524" s="31">
        <v>8531</v>
      </c>
      <c r="E3524" s="49" t="s">
        <v>2273</v>
      </c>
      <c r="F3524" s="327" t="s">
        <v>932</v>
      </c>
      <c r="G3524" s="1073">
        <v>45466.30972222222</v>
      </c>
      <c r="H3524" s="30"/>
    </row>
    <row r="3525" spans="1:8" x14ac:dyDescent="0.25">
      <c r="A3525" s="30" t="s">
        <v>9576</v>
      </c>
      <c r="B3525" s="30" t="s">
        <v>923</v>
      </c>
      <c r="C3525" s="31" t="s">
        <v>9577</v>
      </c>
      <c r="D3525" s="31">
        <v>8531</v>
      </c>
      <c r="E3525" s="49" t="s">
        <v>2290</v>
      </c>
      <c r="F3525" s="327" t="s">
        <v>932</v>
      </c>
      <c r="G3525" s="1073">
        <v>45466.30972222222</v>
      </c>
      <c r="H3525" s="30"/>
    </row>
    <row r="3526" spans="1:8" x14ac:dyDescent="0.25">
      <c r="A3526" s="30" t="s">
        <v>9576</v>
      </c>
      <c r="B3526" s="30" t="s">
        <v>923</v>
      </c>
      <c r="C3526" s="31" t="s">
        <v>9577</v>
      </c>
      <c r="D3526" s="31">
        <v>8531</v>
      </c>
      <c r="E3526" s="49" t="s">
        <v>2307</v>
      </c>
      <c r="F3526" s="327" t="s">
        <v>932</v>
      </c>
      <c r="G3526" s="1073">
        <v>45466.30972222222</v>
      </c>
      <c r="H3526" s="30"/>
    </row>
    <row r="3527" spans="1:8" x14ac:dyDescent="0.25">
      <c r="A3527" s="30" t="s">
        <v>9576</v>
      </c>
      <c r="B3527" s="30" t="s">
        <v>923</v>
      </c>
      <c r="C3527" s="31" t="s">
        <v>9577</v>
      </c>
      <c r="D3527" s="31">
        <v>8531</v>
      </c>
      <c r="E3527" s="49" t="s">
        <v>2324</v>
      </c>
      <c r="F3527" s="327" t="s">
        <v>932</v>
      </c>
      <c r="G3527" s="1073">
        <v>45466.30972222222</v>
      </c>
      <c r="H3527" s="30"/>
    </row>
    <row r="3528" spans="1:8" x14ac:dyDescent="0.25">
      <c r="A3528" s="30" t="s">
        <v>9576</v>
      </c>
      <c r="B3528" s="30" t="s">
        <v>923</v>
      </c>
      <c r="C3528" s="31" t="s">
        <v>9577</v>
      </c>
      <c r="D3528" s="31">
        <v>8531</v>
      </c>
      <c r="E3528" s="49" t="s">
        <v>2341</v>
      </c>
      <c r="F3528" s="327" t="s">
        <v>932</v>
      </c>
      <c r="G3528" s="1073">
        <v>45466.30972222222</v>
      </c>
      <c r="H3528" s="30"/>
    </row>
    <row r="3529" spans="1:8" x14ac:dyDescent="0.25">
      <c r="A3529" s="30" t="s">
        <v>9576</v>
      </c>
      <c r="B3529" s="30" t="s">
        <v>923</v>
      </c>
      <c r="C3529" s="31" t="s">
        <v>9577</v>
      </c>
      <c r="D3529" s="31">
        <v>8531</v>
      </c>
      <c r="E3529" s="49" t="s">
        <v>2358</v>
      </c>
      <c r="F3529" s="327" t="s">
        <v>932</v>
      </c>
      <c r="G3529" s="1073">
        <v>45466.30972222222</v>
      </c>
      <c r="H3529" s="30"/>
    </row>
    <row r="3530" spans="1:8" x14ac:dyDescent="0.25">
      <c r="A3530" s="30" t="s">
        <v>9576</v>
      </c>
      <c r="B3530" s="30" t="s">
        <v>923</v>
      </c>
      <c r="C3530" s="31" t="s">
        <v>9577</v>
      </c>
      <c r="D3530" s="31">
        <v>8531</v>
      </c>
      <c r="E3530" s="49" t="s">
        <v>2375</v>
      </c>
      <c r="F3530" s="327" t="s">
        <v>932</v>
      </c>
      <c r="G3530" s="1073">
        <v>45466.30972222222</v>
      </c>
      <c r="H3530" s="30"/>
    </row>
    <row r="3531" spans="1:8" x14ac:dyDescent="0.25">
      <c r="A3531" s="30" t="s">
        <v>9576</v>
      </c>
      <c r="B3531" s="30" t="s">
        <v>923</v>
      </c>
      <c r="C3531" s="31" t="s">
        <v>9577</v>
      </c>
      <c r="D3531" s="31">
        <v>8531</v>
      </c>
      <c r="E3531" s="49" t="s">
        <v>1047</v>
      </c>
      <c r="F3531" s="327" t="s">
        <v>932</v>
      </c>
      <c r="G3531" s="1073">
        <v>45466.30972222222</v>
      </c>
      <c r="H3531" s="30"/>
    </row>
    <row r="3532" spans="1:8" x14ac:dyDescent="0.25">
      <c r="A3532" s="30" t="s">
        <v>9576</v>
      </c>
      <c r="B3532" s="30" t="s">
        <v>923</v>
      </c>
      <c r="C3532" s="31" t="s">
        <v>9577</v>
      </c>
      <c r="D3532" s="31">
        <v>8531</v>
      </c>
      <c r="E3532" s="49" t="s">
        <v>2392</v>
      </c>
      <c r="F3532" s="327" t="s">
        <v>932</v>
      </c>
      <c r="G3532" s="1073">
        <v>45466.30972222222</v>
      </c>
      <c r="H3532" s="30"/>
    </row>
    <row r="3533" spans="1:8" x14ac:dyDescent="0.25">
      <c r="A3533" s="30" t="s">
        <v>9576</v>
      </c>
      <c r="B3533" s="30" t="s">
        <v>923</v>
      </c>
      <c r="C3533" s="31" t="s">
        <v>9577</v>
      </c>
      <c r="D3533" s="31">
        <v>8531</v>
      </c>
      <c r="E3533" s="49" t="s">
        <v>2409</v>
      </c>
      <c r="F3533" s="327" t="s">
        <v>932</v>
      </c>
      <c r="G3533" s="1073">
        <v>45466.30972222222</v>
      </c>
      <c r="H3533" s="30"/>
    </row>
    <row r="3534" spans="1:8" x14ac:dyDescent="0.25">
      <c r="A3534" s="30" t="s">
        <v>9576</v>
      </c>
      <c r="B3534" s="30" t="s">
        <v>923</v>
      </c>
      <c r="C3534" s="31" t="s">
        <v>9577</v>
      </c>
      <c r="D3534" s="31">
        <v>8531</v>
      </c>
      <c r="E3534" s="49" t="s">
        <v>2426</v>
      </c>
      <c r="F3534" s="327" t="s">
        <v>932</v>
      </c>
      <c r="G3534" s="1073">
        <v>45466.30972222222</v>
      </c>
      <c r="H3534" s="30"/>
    </row>
    <row r="3535" spans="1:8" x14ac:dyDescent="0.25">
      <c r="A3535" s="30" t="s">
        <v>9576</v>
      </c>
      <c r="B3535" s="30" t="s">
        <v>923</v>
      </c>
      <c r="C3535" s="31" t="s">
        <v>9577</v>
      </c>
      <c r="D3535" s="31">
        <v>8531</v>
      </c>
      <c r="E3535" s="49" t="s">
        <v>2443</v>
      </c>
      <c r="F3535" s="327" t="s">
        <v>932</v>
      </c>
      <c r="G3535" s="1073">
        <v>45466.30972222222</v>
      </c>
      <c r="H3535" s="30"/>
    </row>
    <row r="3536" spans="1:8" x14ac:dyDescent="0.25">
      <c r="A3536" s="30" t="s">
        <v>9576</v>
      </c>
      <c r="B3536" s="30" t="s">
        <v>923</v>
      </c>
      <c r="C3536" s="31" t="s">
        <v>9577</v>
      </c>
      <c r="D3536" s="31">
        <v>8531</v>
      </c>
      <c r="E3536" s="49" t="s">
        <v>2460</v>
      </c>
      <c r="F3536" s="327" t="s">
        <v>932</v>
      </c>
      <c r="G3536" s="1073">
        <v>45466.30972222222</v>
      </c>
      <c r="H3536" s="30"/>
    </row>
    <row r="3537" spans="1:8" x14ac:dyDescent="0.25">
      <c r="A3537" s="30" t="s">
        <v>9576</v>
      </c>
      <c r="B3537" s="30" t="s">
        <v>923</v>
      </c>
      <c r="C3537" s="31" t="s">
        <v>9577</v>
      </c>
      <c r="D3537" s="31">
        <v>8531</v>
      </c>
      <c r="E3537" s="49" t="s">
        <v>2477</v>
      </c>
      <c r="F3537" s="327" t="s">
        <v>932</v>
      </c>
      <c r="G3537" s="1073">
        <v>45466.30972222222</v>
      </c>
      <c r="H3537" s="30"/>
    </row>
    <row r="3538" spans="1:8" x14ac:dyDescent="0.25">
      <c r="A3538" s="30" t="s">
        <v>9576</v>
      </c>
      <c r="B3538" s="30" t="s">
        <v>923</v>
      </c>
      <c r="C3538" s="31" t="s">
        <v>9577</v>
      </c>
      <c r="D3538" s="31">
        <v>8531</v>
      </c>
      <c r="E3538" s="49" t="s">
        <v>2494</v>
      </c>
      <c r="F3538" s="327" t="s">
        <v>932</v>
      </c>
      <c r="G3538" s="1073">
        <v>45466.30972222222</v>
      </c>
      <c r="H3538" s="30"/>
    </row>
    <row r="3539" spans="1:8" x14ac:dyDescent="0.25">
      <c r="A3539" s="30" t="s">
        <v>9576</v>
      </c>
      <c r="B3539" s="30" t="s">
        <v>923</v>
      </c>
      <c r="C3539" s="31" t="s">
        <v>9577</v>
      </c>
      <c r="D3539" s="31">
        <v>8531</v>
      </c>
      <c r="E3539" s="49" t="s">
        <v>2511</v>
      </c>
      <c r="F3539" s="327" t="s">
        <v>932</v>
      </c>
      <c r="G3539" s="1073">
        <v>45466.30972222222</v>
      </c>
      <c r="H3539" s="30"/>
    </row>
    <row r="3540" spans="1:8" x14ac:dyDescent="0.25">
      <c r="A3540" s="30" t="s">
        <v>9576</v>
      </c>
      <c r="B3540" s="30" t="s">
        <v>923</v>
      </c>
      <c r="C3540" s="31" t="s">
        <v>9577</v>
      </c>
      <c r="D3540" s="31">
        <v>8531</v>
      </c>
      <c r="E3540" s="49" t="s">
        <v>2528</v>
      </c>
      <c r="F3540" s="327" t="s">
        <v>932</v>
      </c>
      <c r="G3540" s="1073">
        <v>45466.30972222222</v>
      </c>
      <c r="H3540" s="30"/>
    </row>
    <row r="3541" spans="1:8" x14ac:dyDescent="0.25">
      <c r="A3541" s="30" t="s">
        <v>9576</v>
      </c>
      <c r="B3541" s="30" t="s">
        <v>923</v>
      </c>
      <c r="C3541" s="31" t="s">
        <v>9577</v>
      </c>
      <c r="D3541" s="31">
        <v>8531</v>
      </c>
      <c r="E3541" s="49" t="s">
        <v>2545</v>
      </c>
      <c r="F3541" s="327" t="s">
        <v>932</v>
      </c>
      <c r="G3541" s="1073">
        <v>45466.30972222222</v>
      </c>
      <c r="H3541" s="30"/>
    </row>
    <row r="3542" spans="1:8" x14ac:dyDescent="0.25">
      <c r="A3542" s="30" t="s">
        <v>9576</v>
      </c>
      <c r="B3542" s="30" t="s">
        <v>923</v>
      </c>
      <c r="C3542" s="31" t="s">
        <v>9577</v>
      </c>
      <c r="D3542" s="31">
        <v>8531</v>
      </c>
      <c r="E3542" s="49" t="s">
        <v>1065</v>
      </c>
      <c r="F3542" s="327" t="s">
        <v>934</v>
      </c>
      <c r="G3542" s="1073">
        <v>45466.30972222222</v>
      </c>
      <c r="H3542" s="30"/>
    </row>
    <row r="3543" spans="1:8" x14ac:dyDescent="0.25">
      <c r="A3543" s="30" t="s">
        <v>9576</v>
      </c>
      <c r="B3543" s="30" t="s">
        <v>923</v>
      </c>
      <c r="C3543" s="31" t="s">
        <v>9577</v>
      </c>
      <c r="D3543" s="31">
        <v>8531</v>
      </c>
      <c r="E3543" s="49" t="s">
        <v>2563</v>
      </c>
      <c r="F3543" s="327" t="s">
        <v>934</v>
      </c>
      <c r="G3543" s="1073">
        <v>45466.30972222222</v>
      </c>
      <c r="H3543" s="30"/>
    </row>
    <row r="3544" spans="1:8" x14ac:dyDescent="0.25">
      <c r="A3544" s="30" t="s">
        <v>9576</v>
      </c>
      <c r="B3544" s="30" t="s">
        <v>923</v>
      </c>
      <c r="C3544" s="31" t="s">
        <v>9577</v>
      </c>
      <c r="D3544" s="31">
        <v>8531</v>
      </c>
      <c r="E3544" s="49" t="s">
        <v>2580</v>
      </c>
      <c r="F3544" s="327" t="s">
        <v>934</v>
      </c>
      <c r="G3544" s="1073">
        <v>45466.30972222222</v>
      </c>
      <c r="H3544" s="30"/>
    </row>
    <row r="3545" spans="1:8" x14ac:dyDescent="0.25">
      <c r="A3545" s="30" t="s">
        <v>9576</v>
      </c>
      <c r="B3545" s="30" t="s">
        <v>923</v>
      </c>
      <c r="C3545" s="31" t="s">
        <v>9577</v>
      </c>
      <c r="D3545" s="31">
        <v>8531</v>
      </c>
      <c r="E3545" s="49" t="s">
        <v>2597</v>
      </c>
      <c r="F3545" s="327" t="s">
        <v>934</v>
      </c>
      <c r="G3545" s="1073">
        <v>45466.30972222222</v>
      </c>
      <c r="H3545" s="30"/>
    </row>
    <row r="3546" spans="1:8" x14ac:dyDescent="0.25">
      <c r="A3546" s="30" t="s">
        <v>9576</v>
      </c>
      <c r="B3546" s="30" t="s">
        <v>923</v>
      </c>
      <c r="C3546" s="31" t="s">
        <v>9577</v>
      </c>
      <c r="D3546" s="31">
        <v>8531</v>
      </c>
      <c r="E3546" s="49" t="s">
        <v>2614</v>
      </c>
      <c r="F3546" s="327" t="s">
        <v>934</v>
      </c>
      <c r="G3546" s="1073">
        <v>45466.30972222222</v>
      </c>
      <c r="H3546" s="30"/>
    </row>
    <row r="3547" spans="1:8" x14ac:dyDescent="0.25">
      <c r="A3547" s="30" t="s">
        <v>9576</v>
      </c>
      <c r="B3547" s="30" t="s">
        <v>923</v>
      </c>
      <c r="C3547" s="31" t="s">
        <v>9577</v>
      </c>
      <c r="D3547" s="31">
        <v>8531</v>
      </c>
      <c r="E3547" s="49" t="s">
        <v>2631</v>
      </c>
      <c r="F3547" s="327" t="s">
        <v>934</v>
      </c>
      <c r="G3547" s="1073">
        <v>45466.30972222222</v>
      </c>
      <c r="H3547" s="30"/>
    </row>
    <row r="3548" spans="1:8" x14ac:dyDescent="0.25">
      <c r="A3548" s="30" t="s">
        <v>9576</v>
      </c>
      <c r="B3548" s="30" t="s">
        <v>923</v>
      </c>
      <c r="C3548" s="31" t="s">
        <v>9577</v>
      </c>
      <c r="D3548" s="31">
        <v>8531</v>
      </c>
      <c r="E3548" s="49" t="s">
        <v>2648</v>
      </c>
      <c r="F3548" s="327" t="s">
        <v>934</v>
      </c>
      <c r="G3548" s="1073">
        <v>45466.30972222222</v>
      </c>
      <c r="H3548" s="30"/>
    </row>
    <row r="3549" spans="1:8" x14ac:dyDescent="0.25">
      <c r="A3549" s="30" t="s">
        <v>9576</v>
      </c>
      <c r="B3549" s="30" t="s">
        <v>923</v>
      </c>
      <c r="C3549" s="31" t="s">
        <v>9577</v>
      </c>
      <c r="D3549" s="31">
        <v>8531</v>
      </c>
      <c r="E3549" s="49" t="s">
        <v>2665</v>
      </c>
      <c r="F3549" s="327" t="s">
        <v>934</v>
      </c>
      <c r="G3549" s="1073">
        <v>45466.30972222222</v>
      </c>
      <c r="H3549" s="30"/>
    </row>
    <row r="3550" spans="1:8" x14ac:dyDescent="0.25">
      <c r="A3550" s="30" t="s">
        <v>9576</v>
      </c>
      <c r="B3550" s="30" t="s">
        <v>923</v>
      </c>
      <c r="C3550" s="31" t="s">
        <v>9577</v>
      </c>
      <c r="D3550" s="31">
        <v>8531</v>
      </c>
      <c r="E3550" s="49" t="s">
        <v>2682</v>
      </c>
      <c r="F3550" s="327" t="s">
        <v>934</v>
      </c>
      <c r="G3550" s="1073">
        <v>45466.30972222222</v>
      </c>
      <c r="H3550" s="30"/>
    </row>
    <row r="3551" spans="1:8" x14ac:dyDescent="0.25">
      <c r="A3551" s="30" t="s">
        <v>9576</v>
      </c>
      <c r="B3551" s="30" t="s">
        <v>923</v>
      </c>
      <c r="C3551" s="31" t="s">
        <v>9577</v>
      </c>
      <c r="D3551" s="31">
        <v>8531</v>
      </c>
      <c r="E3551" s="49" t="s">
        <v>2699</v>
      </c>
      <c r="F3551" s="327" t="s">
        <v>934</v>
      </c>
      <c r="G3551" s="1073">
        <v>45466.30972222222</v>
      </c>
      <c r="H3551" s="30"/>
    </row>
    <row r="3552" spans="1:8" x14ac:dyDescent="0.25">
      <c r="A3552" s="30" t="s">
        <v>9576</v>
      </c>
      <c r="B3552" s="30" t="s">
        <v>923</v>
      </c>
      <c r="C3552" s="31" t="s">
        <v>9577</v>
      </c>
      <c r="D3552" s="31">
        <v>8531</v>
      </c>
      <c r="E3552" s="49" t="s">
        <v>2716</v>
      </c>
      <c r="F3552" s="327" t="s">
        <v>934</v>
      </c>
      <c r="G3552" s="1073">
        <v>45466.30972222222</v>
      </c>
      <c r="H3552" s="30"/>
    </row>
    <row r="3553" spans="1:8" x14ac:dyDescent="0.25">
      <c r="A3553" s="30" t="s">
        <v>9576</v>
      </c>
      <c r="B3553" s="30" t="s">
        <v>923</v>
      </c>
      <c r="C3553" s="31" t="s">
        <v>9577</v>
      </c>
      <c r="D3553" s="31">
        <v>8531</v>
      </c>
      <c r="E3553" s="49" t="s">
        <v>1082</v>
      </c>
      <c r="F3553" s="327" t="s">
        <v>934</v>
      </c>
      <c r="G3553" s="1073">
        <v>45466.30972222222</v>
      </c>
      <c r="H3553" s="30"/>
    </row>
    <row r="3554" spans="1:8" x14ac:dyDescent="0.25">
      <c r="A3554" s="30" t="s">
        <v>9576</v>
      </c>
      <c r="B3554" s="30" t="s">
        <v>923</v>
      </c>
      <c r="C3554" s="31" t="s">
        <v>9577</v>
      </c>
      <c r="D3554" s="31">
        <v>8531</v>
      </c>
      <c r="E3554" s="49" t="s">
        <v>2733</v>
      </c>
      <c r="F3554" s="327" t="s">
        <v>934</v>
      </c>
      <c r="G3554" s="1073">
        <v>45466.30972222222</v>
      </c>
      <c r="H3554" s="30"/>
    </row>
    <row r="3555" spans="1:8" x14ac:dyDescent="0.25">
      <c r="A3555" s="30" t="s">
        <v>9576</v>
      </c>
      <c r="B3555" s="30" t="s">
        <v>923</v>
      </c>
      <c r="C3555" s="31" t="s">
        <v>9577</v>
      </c>
      <c r="D3555" s="31">
        <v>8531</v>
      </c>
      <c r="E3555" s="49" t="s">
        <v>2750</v>
      </c>
      <c r="F3555" s="327" t="s">
        <v>934</v>
      </c>
      <c r="G3555" s="1073">
        <v>45466.30972222222</v>
      </c>
      <c r="H3555" s="30"/>
    </row>
    <row r="3556" spans="1:8" x14ac:dyDescent="0.25">
      <c r="A3556" s="30" t="s">
        <v>9576</v>
      </c>
      <c r="B3556" s="30" t="s">
        <v>923</v>
      </c>
      <c r="C3556" s="31" t="s">
        <v>9577</v>
      </c>
      <c r="D3556" s="31">
        <v>8531</v>
      </c>
      <c r="E3556" s="49" t="s">
        <v>2767</v>
      </c>
      <c r="F3556" s="327" t="s">
        <v>934</v>
      </c>
      <c r="G3556" s="1073">
        <v>45466.30972222222</v>
      </c>
      <c r="H3556" s="30"/>
    </row>
    <row r="3557" spans="1:8" x14ac:dyDescent="0.25">
      <c r="A3557" s="30" t="s">
        <v>9576</v>
      </c>
      <c r="B3557" s="30" t="s">
        <v>923</v>
      </c>
      <c r="C3557" s="31" t="s">
        <v>9577</v>
      </c>
      <c r="D3557" s="31">
        <v>8531</v>
      </c>
      <c r="E3557" s="49" t="s">
        <v>2784</v>
      </c>
      <c r="F3557" s="327" t="s">
        <v>934</v>
      </c>
      <c r="G3557" s="1073">
        <v>45466.30972222222</v>
      </c>
      <c r="H3557" s="30"/>
    </row>
    <row r="3558" spans="1:8" x14ac:dyDescent="0.25">
      <c r="A3558" s="30" t="s">
        <v>9576</v>
      </c>
      <c r="B3558" s="30" t="s">
        <v>923</v>
      </c>
      <c r="C3558" s="31" t="s">
        <v>9577</v>
      </c>
      <c r="D3558" s="31">
        <v>8531</v>
      </c>
      <c r="E3558" s="49" t="s">
        <v>2801</v>
      </c>
      <c r="F3558" s="327" t="s">
        <v>934</v>
      </c>
      <c r="G3558" s="1073">
        <v>45466.30972222222</v>
      </c>
      <c r="H3558" s="30"/>
    </row>
    <row r="3559" spans="1:8" x14ac:dyDescent="0.25">
      <c r="A3559" s="30" t="s">
        <v>9576</v>
      </c>
      <c r="B3559" s="30" t="s">
        <v>923</v>
      </c>
      <c r="C3559" s="31" t="s">
        <v>9577</v>
      </c>
      <c r="D3559" s="31">
        <v>8531</v>
      </c>
      <c r="E3559" s="49" t="s">
        <v>2818</v>
      </c>
      <c r="F3559" s="327" t="s">
        <v>934</v>
      </c>
      <c r="G3559" s="1073">
        <v>45466.30972222222</v>
      </c>
      <c r="H3559" s="30"/>
    </row>
    <row r="3560" spans="1:8" x14ac:dyDescent="0.25">
      <c r="A3560" s="30" t="s">
        <v>9576</v>
      </c>
      <c r="B3560" s="30" t="s">
        <v>923</v>
      </c>
      <c r="C3560" s="31" t="s">
        <v>9577</v>
      </c>
      <c r="D3560" s="31">
        <v>8531</v>
      </c>
      <c r="E3560" s="49" t="s">
        <v>2835</v>
      </c>
      <c r="F3560" s="327" t="s">
        <v>934</v>
      </c>
      <c r="G3560" s="1073">
        <v>45466.30972222222</v>
      </c>
      <c r="H3560" s="30"/>
    </row>
    <row r="3561" spans="1:8" x14ac:dyDescent="0.25">
      <c r="A3561" s="30" t="s">
        <v>9576</v>
      </c>
      <c r="B3561" s="30" t="s">
        <v>923</v>
      </c>
      <c r="C3561" s="31" t="s">
        <v>9577</v>
      </c>
      <c r="D3561" s="31">
        <v>8531</v>
      </c>
      <c r="E3561" s="49" t="s">
        <v>2852</v>
      </c>
      <c r="F3561" s="327" t="s">
        <v>934</v>
      </c>
      <c r="G3561" s="1073">
        <v>45466.30972222222</v>
      </c>
      <c r="H3561" s="30"/>
    </row>
    <row r="3562" spans="1:8" x14ac:dyDescent="0.25">
      <c r="A3562" s="30" t="s">
        <v>9576</v>
      </c>
      <c r="B3562" s="30" t="s">
        <v>923</v>
      </c>
      <c r="C3562" s="31" t="s">
        <v>9577</v>
      </c>
      <c r="D3562" s="31">
        <v>8531</v>
      </c>
      <c r="E3562" s="49" t="s">
        <v>2869</v>
      </c>
      <c r="F3562" s="327" t="s">
        <v>934</v>
      </c>
      <c r="G3562" s="1073">
        <v>45466.30972222222</v>
      </c>
      <c r="H3562" s="30"/>
    </row>
    <row r="3563" spans="1:8" x14ac:dyDescent="0.25">
      <c r="A3563" s="30" t="s">
        <v>9576</v>
      </c>
      <c r="B3563" s="30" t="s">
        <v>923</v>
      </c>
      <c r="C3563" s="31" t="s">
        <v>9577</v>
      </c>
      <c r="D3563" s="31">
        <v>8531</v>
      </c>
      <c r="E3563" s="49" t="s">
        <v>2886</v>
      </c>
      <c r="F3563" s="327" t="s">
        <v>934</v>
      </c>
      <c r="G3563" s="1073">
        <v>45466.30972222222</v>
      </c>
      <c r="H3563" s="30"/>
    </row>
    <row r="3564" spans="1:8" x14ac:dyDescent="0.25">
      <c r="A3564" s="30" t="s">
        <v>9576</v>
      </c>
      <c r="B3564" s="30" t="s">
        <v>923</v>
      </c>
      <c r="C3564" s="31" t="s">
        <v>9577</v>
      </c>
      <c r="D3564" s="31">
        <v>8531</v>
      </c>
      <c r="E3564" s="49" t="s">
        <v>1095</v>
      </c>
      <c r="F3564" s="327" t="s">
        <v>934</v>
      </c>
      <c r="G3564" s="1073">
        <v>45466.30972222222</v>
      </c>
      <c r="H3564" s="30"/>
    </row>
    <row r="3565" spans="1:8" x14ac:dyDescent="0.25">
      <c r="A3565" s="30" t="s">
        <v>9576</v>
      </c>
      <c r="B3565" s="30" t="s">
        <v>923</v>
      </c>
      <c r="C3565" s="31" t="s">
        <v>9577</v>
      </c>
      <c r="D3565" s="31">
        <v>8531</v>
      </c>
      <c r="E3565" s="49" t="s">
        <v>2903</v>
      </c>
      <c r="F3565" s="327" t="s">
        <v>934</v>
      </c>
      <c r="G3565" s="1073">
        <v>45466.30972222222</v>
      </c>
      <c r="H3565" s="30"/>
    </row>
    <row r="3566" spans="1:8" x14ac:dyDescent="0.25">
      <c r="A3566" s="30" t="s">
        <v>9576</v>
      </c>
      <c r="B3566" s="30" t="s">
        <v>923</v>
      </c>
      <c r="C3566" s="31" t="s">
        <v>9577</v>
      </c>
      <c r="D3566" s="31">
        <v>8531</v>
      </c>
      <c r="E3566" s="49" t="s">
        <v>2920</v>
      </c>
      <c r="F3566" s="327" t="s">
        <v>934</v>
      </c>
      <c r="G3566" s="1073">
        <v>45466.30972222222</v>
      </c>
      <c r="H3566" s="30"/>
    </row>
    <row r="3567" spans="1:8" x14ac:dyDescent="0.25">
      <c r="A3567" s="30" t="s">
        <v>9576</v>
      </c>
      <c r="B3567" s="30" t="s">
        <v>923</v>
      </c>
      <c r="C3567" s="31" t="s">
        <v>9577</v>
      </c>
      <c r="D3567" s="31">
        <v>8531</v>
      </c>
      <c r="E3567" s="49" t="s">
        <v>2937</v>
      </c>
      <c r="F3567" s="327" t="s">
        <v>934</v>
      </c>
      <c r="G3567" s="1073">
        <v>45466.30972222222</v>
      </c>
      <c r="H3567" s="30"/>
    </row>
    <row r="3568" spans="1:8" x14ac:dyDescent="0.25">
      <c r="A3568" s="30" t="s">
        <v>9576</v>
      </c>
      <c r="B3568" s="30" t="s">
        <v>923</v>
      </c>
      <c r="C3568" s="31" t="s">
        <v>9577</v>
      </c>
      <c r="D3568" s="31">
        <v>8531</v>
      </c>
      <c r="E3568" s="49" t="s">
        <v>2954</v>
      </c>
      <c r="F3568" s="327" t="s">
        <v>934</v>
      </c>
      <c r="G3568" s="1073">
        <v>45466.30972222222</v>
      </c>
      <c r="H3568" s="30"/>
    </row>
    <row r="3569" spans="1:8" x14ac:dyDescent="0.25">
      <c r="A3569" s="30" t="s">
        <v>9576</v>
      </c>
      <c r="B3569" s="30" t="s">
        <v>923</v>
      </c>
      <c r="C3569" s="31" t="s">
        <v>9577</v>
      </c>
      <c r="D3569" s="31">
        <v>8531</v>
      </c>
      <c r="E3569" s="49" t="s">
        <v>2971</v>
      </c>
      <c r="F3569" s="327" t="s">
        <v>934</v>
      </c>
      <c r="G3569" s="1073">
        <v>45466.30972222222</v>
      </c>
      <c r="H3569" s="30"/>
    </row>
    <row r="3570" spans="1:8" x14ac:dyDescent="0.25">
      <c r="A3570" s="30" t="s">
        <v>9576</v>
      </c>
      <c r="B3570" s="30" t="s">
        <v>923</v>
      </c>
      <c r="C3570" s="31" t="s">
        <v>9577</v>
      </c>
      <c r="D3570" s="31">
        <v>8531</v>
      </c>
      <c r="E3570" s="49" t="s">
        <v>2988</v>
      </c>
      <c r="F3570" s="327" t="s">
        <v>934</v>
      </c>
      <c r="G3570" s="1073">
        <v>45466.30972222222</v>
      </c>
      <c r="H3570" s="30"/>
    </row>
    <row r="3571" spans="1:8" x14ac:dyDescent="0.25">
      <c r="A3571" s="30" t="s">
        <v>9576</v>
      </c>
      <c r="B3571" s="30" t="s">
        <v>923</v>
      </c>
      <c r="C3571" s="31" t="s">
        <v>9577</v>
      </c>
      <c r="D3571" s="31">
        <v>8531</v>
      </c>
      <c r="E3571" s="49" t="s">
        <v>3005</v>
      </c>
      <c r="F3571" s="327" t="s">
        <v>934</v>
      </c>
      <c r="G3571" s="1073">
        <v>45466.30972222222</v>
      </c>
      <c r="H3571" s="30"/>
    </row>
    <row r="3572" spans="1:8" x14ac:dyDescent="0.25">
      <c r="A3572" s="30" t="s">
        <v>9576</v>
      </c>
      <c r="B3572" s="30" t="s">
        <v>923</v>
      </c>
      <c r="C3572" s="31" t="s">
        <v>9577</v>
      </c>
      <c r="D3572" s="31">
        <v>8531</v>
      </c>
      <c r="E3572" s="49" t="s">
        <v>3022</v>
      </c>
      <c r="F3572" s="327" t="s">
        <v>934</v>
      </c>
      <c r="G3572" s="1073">
        <v>45466.30972222222</v>
      </c>
      <c r="H3572" s="30"/>
    </row>
    <row r="3573" spans="1:8" x14ac:dyDescent="0.25">
      <c r="A3573" s="30" t="s">
        <v>9576</v>
      </c>
      <c r="B3573" s="30" t="s">
        <v>923</v>
      </c>
      <c r="C3573" s="31" t="s">
        <v>9577</v>
      </c>
      <c r="D3573" s="31">
        <v>8531</v>
      </c>
      <c r="E3573" s="49" t="s">
        <v>3039</v>
      </c>
      <c r="F3573" s="327" t="s">
        <v>934</v>
      </c>
      <c r="G3573" s="1073">
        <v>45466.30972222222</v>
      </c>
      <c r="H3573" s="30"/>
    </row>
    <row r="3574" spans="1:8" x14ac:dyDescent="0.25">
      <c r="A3574" s="30" t="s">
        <v>9576</v>
      </c>
      <c r="B3574" s="30" t="s">
        <v>923</v>
      </c>
      <c r="C3574" s="31" t="s">
        <v>9577</v>
      </c>
      <c r="D3574" s="31">
        <v>8531</v>
      </c>
      <c r="E3574" s="49" t="s">
        <v>3056</v>
      </c>
      <c r="F3574" s="327" t="s">
        <v>934</v>
      </c>
      <c r="G3574" s="1073">
        <v>45466.30972222222</v>
      </c>
      <c r="H3574" s="30"/>
    </row>
    <row r="3575" spans="1:8" x14ac:dyDescent="0.25">
      <c r="A3575" s="30" t="s">
        <v>9576</v>
      </c>
      <c r="B3575" s="30" t="s">
        <v>923</v>
      </c>
      <c r="C3575" s="31" t="s">
        <v>9577</v>
      </c>
      <c r="D3575" s="31">
        <v>8531</v>
      </c>
      <c r="E3575" s="49" t="s">
        <v>1108</v>
      </c>
      <c r="F3575" s="327" t="s">
        <v>934</v>
      </c>
      <c r="G3575" s="1073">
        <v>45466.30972222222</v>
      </c>
      <c r="H3575" s="30"/>
    </row>
    <row r="3576" spans="1:8" x14ac:dyDescent="0.25">
      <c r="A3576" s="30" t="s">
        <v>9576</v>
      </c>
      <c r="B3576" s="30" t="s">
        <v>923</v>
      </c>
      <c r="C3576" s="31" t="s">
        <v>9577</v>
      </c>
      <c r="D3576" s="31">
        <v>8531</v>
      </c>
      <c r="E3576" s="49" t="s">
        <v>3073</v>
      </c>
      <c r="F3576" s="327" t="s">
        <v>934</v>
      </c>
      <c r="G3576" s="1073">
        <v>45466.30972222222</v>
      </c>
      <c r="H3576" s="30"/>
    </row>
    <row r="3577" spans="1:8" x14ac:dyDescent="0.25">
      <c r="A3577" s="30" t="s">
        <v>9576</v>
      </c>
      <c r="B3577" s="30" t="s">
        <v>923</v>
      </c>
      <c r="C3577" s="31" t="s">
        <v>9577</v>
      </c>
      <c r="D3577" s="31">
        <v>8531</v>
      </c>
      <c r="E3577" s="49" t="s">
        <v>3090</v>
      </c>
      <c r="F3577" s="327" t="s">
        <v>934</v>
      </c>
      <c r="G3577" s="1073">
        <v>45466.30972222222</v>
      </c>
      <c r="H3577" s="30"/>
    </row>
    <row r="3578" spans="1:8" x14ac:dyDescent="0.25">
      <c r="A3578" s="30" t="s">
        <v>9576</v>
      </c>
      <c r="B3578" s="30" t="s">
        <v>923</v>
      </c>
      <c r="C3578" s="31" t="s">
        <v>9577</v>
      </c>
      <c r="D3578" s="31">
        <v>8531</v>
      </c>
      <c r="E3578" s="49" t="s">
        <v>3107</v>
      </c>
      <c r="F3578" s="327" t="s">
        <v>934</v>
      </c>
      <c r="G3578" s="1073">
        <v>45466.30972222222</v>
      </c>
      <c r="H3578" s="30"/>
    </row>
    <row r="3579" spans="1:8" x14ac:dyDescent="0.25">
      <c r="A3579" s="30" t="s">
        <v>9576</v>
      </c>
      <c r="B3579" s="30" t="s">
        <v>923</v>
      </c>
      <c r="C3579" s="31" t="s">
        <v>9577</v>
      </c>
      <c r="D3579" s="31">
        <v>8531</v>
      </c>
      <c r="E3579" s="49" t="s">
        <v>3124</v>
      </c>
      <c r="F3579" s="327" t="s">
        <v>934</v>
      </c>
      <c r="G3579" s="1073">
        <v>45466.30972222222</v>
      </c>
      <c r="H3579" s="30"/>
    </row>
    <row r="3580" spans="1:8" x14ac:dyDescent="0.25">
      <c r="A3580" s="30" t="s">
        <v>9576</v>
      </c>
      <c r="B3580" s="30" t="s">
        <v>923</v>
      </c>
      <c r="C3580" s="31" t="s">
        <v>9577</v>
      </c>
      <c r="D3580" s="31">
        <v>8531</v>
      </c>
      <c r="E3580" s="49" t="s">
        <v>3141</v>
      </c>
      <c r="F3580" s="327" t="s">
        <v>934</v>
      </c>
      <c r="G3580" s="1073">
        <v>45466.30972222222</v>
      </c>
      <c r="H3580" s="30"/>
    </row>
    <row r="3581" spans="1:8" x14ac:dyDescent="0.25">
      <c r="A3581" s="30" t="s">
        <v>9576</v>
      </c>
      <c r="B3581" s="30" t="s">
        <v>923</v>
      </c>
      <c r="C3581" s="31" t="s">
        <v>9577</v>
      </c>
      <c r="D3581" s="31">
        <v>8531</v>
      </c>
      <c r="E3581" s="49" t="s">
        <v>3158</v>
      </c>
      <c r="F3581" s="327" t="s">
        <v>934</v>
      </c>
      <c r="G3581" s="1073">
        <v>45466.30972222222</v>
      </c>
      <c r="H3581" s="30"/>
    </row>
    <row r="3582" spans="1:8" x14ac:dyDescent="0.25">
      <c r="A3582" s="30" t="s">
        <v>9576</v>
      </c>
      <c r="B3582" s="30" t="s">
        <v>923</v>
      </c>
      <c r="C3582" s="31" t="s">
        <v>9577</v>
      </c>
      <c r="D3582" s="31">
        <v>8531</v>
      </c>
      <c r="E3582" s="49" t="s">
        <v>3175</v>
      </c>
      <c r="F3582" s="327" t="s">
        <v>934</v>
      </c>
      <c r="G3582" s="1073">
        <v>45466.30972222222</v>
      </c>
      <c r="H3582" s="30"/>
    </row>
    <row r="3583" spans="1:8" x14ac:dyDescent="0.25">
      <c r="A3583" s="30" t="s">
        <v>9576</v>
      </c>
      <c r="B3583" s="30" t="s">
        <v>923</v>
      </c>
      <c r="C3583" s="31" t="s">
        <v>9577</v>
      </c>
      <c r="D3583" s="31">
        <v>8531</v>
      </c>
      <c r="E3583" s="49" t="s">
        <v>3192</v>
      </c>
      <c r="F3583" s="327" t="s">
        <v>934</v>
      </c>
      <c r="G3583" s="1073">
        <v>45466.30972222222</v>
      </c>
      <c r="H3583" s="30"/>
    </row>
    <row r="3584" spans="1:8" x14ac:dyDescent="0.25">
      <c r="A3584" s="30" t="s">
        <v>9576</v>
      </c>
      <c r="B3584" s="30" t="s">
        <v>923</v>
      </c>
      <c r="C3584" s="31" t="s">
        <v>9577</v>
      </c>
      <c r="D3584" s="31">
        <v>8531</v>
      </c>
      <c r="E3584" s="49" t="s">
        <v>3209</v>
      </c>
      <c r="F3584" s="327" t="s">
        <v>934</v>
      </c>
      <c r="G3584" s="1073">
        <v>45466.30972222222</v>
      </c>
      <c r="H3584" s="30"/>
    </row>
    <row r="3585" spans="1:8" x14ac:dyDescent="0.25">
      <c r="A3585" s="30" t="s">
        <v>9576</v>
      </c>
      <c r="B3585" s="30" t="s">
        <v>923</v>
      </c>
      <c r="C3585" s="31" t="s">
        <v>9577</v>
      </c>
      <c r="D3585" s="31">
        <v>8531</v>
      </c>
      <c r="E3585" s="49" t="s">
        <v>3226</v>
      </c>
      <c r="F3585" s="327" t="s">
        <v>934</v>
      </c>
      <c r="G3585" s="1073">
        <v>45466.30972222222</v>
      </c>
      <c r="H3585" s="30"/>
    </row>
    <row r="3586" spans="1:8" x14ac:dyDescent="0.25">
      <c r="A3586" s="30" t="s">
        <v>9576</v>
      </c>
      <c r="B3586" s="30" t="s">
        <v>923</v>
      </c>
      <c r="C3586" s="31" t="s">
        <v>9577</v>
      </c>
      <c r="D3586" s="31">
        <v>8531</v>
      </c>
      <c r="E3586" s="49" t="s">
        <v>1121</v>
      </c>
      <c r="F3586" s="327" t="s">
        <v>934</v>
      </c>
      <c r="G3586" s="1073">
        <v>45466.30972222222</v>
      </c>
      <c r="H3586" s="30"/>
    </row>
    <row r="3587" spans="1:8" x14ac:dyDescent="0.25">
      <c r="A3587" s="30" t="s">
        <v>9576</v>
      </c>
      <c r="B3587" s="30" t="s">
        <v>923</v>
      </c>
      <c r="C3587" s="31" t="s">
        <v>9577</v>
      </c>
      <c r="D3587" s="31">
        <v>8531</v>
      </c>
      <c r="E3587" s="49" t="s">
        <v>3243</v>
      </c>
      <c r="F3587" s="327" t="s">
        <v>934</v>
      </c>
      <c r="G3587" s="1073">
        <v>45466.30972222222</v>
      </c>
      <c r="H3587" s="30"/>
    </row>
    <row r="3588" spans="1:8" x14ac:dyDescent="0.25">
      <c r="A3588" s="30" t="s">
        <v>9576</v>
      </c>
      <c r="B3588" s="30" t="s">
        <v>923</v>
      </c>
      <c r="C3588" s="31" t="s">
        <v>9577</v>
      </c>
      <c r="D3588" s="31">
        <v>8531</v>
      </c>
      <c r="E3588" s="49" t="s">
        <v>3260</v>
      </c>
      <c r="F3588" s="327" t="s">
        <v>934</v>
      </c>
      <c r="G3588" s="1073">
        <v>45466.30972222222</v>
      </c>
      <c r="H3588" s="30"/>
    </row>
    <row r="3589" spans="1:8" x14ac:dyDescent="0.25">
      <c r="A3589" s="30" t="s">
        <v>9576</v>
      </c>
      <c r="B3589" s="30" t="s">
        <v>923</v>
      </c>
      <c r="C3589" s="31" t="s">
        <v>9577</v>
      </c>
      <c r="D3589" s="31">
        <v>8531</v>
      </c>
      <c r="E3589" s="49" t="s">
        <v>3277</v>
      </c>
      <c r="F3589" s="327" t="s">
        <v>934</v>
      </c>
      <c r="G3589" s="1073">
        <v>45466.30972222222</v>
      </c>
      <c r="H3589" s="30"/>
    </row>
    <row r="3590" spans="1:8" x14ac:dyDescent="0.25">
      <c r="A3590" s="30" t="s">
        <v>9576</v>
      </c>
      <c r="B3590" s="30" t="s">
        <v>923</v>
      </c>
      <c r="C3590" s="31" t="s">
        <v>9577</v>
      </c>
      <c r="D3590" s="31">
        <v>8531</v>
      </c>
      <c r="E3590" s="49" t="s">
        <v>3294</v>
      </c>
      <c r="F3590" s="327" t="s">
        <v>934</v>
      </c>
      <c r="G3590" s="1073">
        <v>45466.30972222222</v>
      </c>
      <c r="H3590" s="30"/>
    </row>
    <row r="3591" spans="1:8" x14ac:dyDescent="0.25">
      <c r="A3591" s="30" t="s">
        <v>9576</v>
      </c>
      <c r="B3591" s="30" t="s">
        <v>923</v>
      </c>
      <c r="C3591" s="31" t="s">
        <v>9577</v>
      </c>
      <c r="D3591" s="31">
        <v>8531</v>
      </c>
      <c r="E3591" s="49" t="s">
        <v>3311</v>
      </c>
      <c r="F3591" s="327" t="s">
        <v>934</v>
      </c>
      <c r="G3591" s="1073">
        <v>45466.30972222222</v>
      </c>
      <c r="H3591" s="30"/>
    </row>
    <row r="3592" spans="1:8" x14ac:dyDescent="0.25">
      <c r="A3592" s="30" t="s">
        <v>9576</v>
      </c>
      <c r="B3592" s="30" t="s">
        <v>923</v>
      </c>
      <c r="C3592" s="31" t="s">
        <v>9577</v>
      </c>
      <c r="D3592" s="31">
        <v>8531</v>
      </c>
      <c r="E3592" s="49" t="s">
        <v>3328</v>
      </c>
      <c r="F3592" s="327" t="s">
        <v>934</v>
      </c>
      <c r="G3592" s="1073">
        <v>45466.30972222222</v>
      </c>
      <c r="H3592" s="30"/>
    </row>
    <row r="3593" spans="1:8" x14ac:dyDescent="0.25">
      <c r="A3593" s="30" t="s">
        <v>9576</v>
      </c>
      <c r="B3593" s="30" t="s">
        <v>923</v>
      </c>
      <c r="C3593" s="31" t="s">
        <v>9577</v>
      </c>
      <c r="D3593" s="31">
        <v>8531</v>
      </c>
      <c r="E3593" s="49" t="s">
        <v>3345</v>
      </c>
      <c r="F3593" s="327" t="s">
        <v>934</v>
      </c>
      <c r="G3593" s="1073">
        <v>45466.30972222222</v>
      </c>
      <c r="H3593" s="30"/>
    </row>
    <row r="3594" spans="1:8" x14ac:dyDescent="0.25">
      <c r="A3594" s="30" t="s">
        <v>9576</v>
      </c>
      <c r="B3594" s="30" t="s">
        <v>923</v>
      </c>
      <c r="C3594" s="31" t="s">
        <v>9577</v>
      </c>
      <c r="D3594" s="31">
        <v>8531</v>
      </c>
      <c r="E3594" s="49" t="s">
        <v>3362</v>
      </c>
      <c r="F3594" s="327" t="s">
        <v>934</v>
      </c>
      <c r="G3594" s="1073">
        <v>45466.30972222222</v>
      </c>
      <c r="H3594" s="30"/>
    </row>
    <row r="3595" spans="1:8" x14ac:dyDescent="0.25">
      <c r="A3595" s="30" t="s">
        <v>9576</v>
      </c>
      <c r="B3595" s="30" t="s">
        <v>923</v>
      </c>
      <c r="C3595" s="31" t="s">
        <v>9577</v>
      </c>
      <c r="D3595" s="31">
        <v>8531</v>
      </c>
      <c r="E3595" s="49" t="s">
        <v>3379</v>
      </c>
      <c r="F3595" s="327" t="s">
        <v>934</v>
      </c>
      <c r="G3595" s="1073">
        <v>45466.30972222222</v>
      </c>
      <c r="H3595" s="30"/>
    </row>
    <row r="3596" spans="1:8" x14ac:dyDescent="0.25">
      <c r="A3596" s="30" t="s">
        <v>9576</v>
      </c>
      <c r="B3596" s="30" t="s">
        <v>923</v>
      </c>
      <c r="C3596" s="31" t="s">
        <v>9577</v>
      </c>
      <c r="D3596" s="31">
        <v>8531</v>
      </c>
      <c r="E3596" s="49" t="s">
        <v>3396</v>
      </c>
      <c r="F3596" s="327" t="s">
        <v>934</v>
      </c>
      <c r="G3596" s="1073">
        <v>45466.30972222222</v>
      </c>
      <c r="H3596" s="30"/>
    </row>
    <row r="3597" spans="1:8" x14ac:dyDescent="0.25">
      <c r="A3597" s="30" t="s">
        <v>9576</v>
      </c>
      <c r="B3597" s="30" t="s">
        <v>923</v>
      </c>
      <c r="C3597" s="31" t="s">
        <v>9577</v>
      </c>
      <c r="D3597" s="31">
        <v>8531</v>
      </c>
      <c r="E3597" s="49" t="s">
        <v>1134</v>
      </c>
      <c r="F3597" s="327" t="s">
        <v>934</v>
      </c>
      <c r="G3597" s="1073">
        <v>45466.30972222222</v>
      </c>
      <c r="H3597" s="30"/>
    </row>
    <row r="3598" spans="1:8" x14ac:dyDescent="0.25">
      <c r="A3598" s="30" t="s">
        <v>9576</v>
      </c>
      <c r="B3598" s="30" t="s">
        <v>923</v>
      </c>
      <c r="C3598" s="31" t="s">
        <v>9577</v>
      </c>
      <c r="D3598" s="31">
        <v>8531</v>
      </c>
      <c r="E3598" s="49" t="s">
        <v>3413</v>
      </c>
      <c r="F3598" s="327" t="s">
        <v>934</v>
      </c>
      <c r="G3598" s="1073">
        <v>45466.30972222222</v>
      </c>
      <c r="H3598" s="30"/>
    </row>
    <row r="3599" spans="1:8" x14ac:dyDescent="0.25">
      <c r="A3599" s="30" t="s">
        <v>9576</v>
      </c>
      <c r="B3599" s="30" t="s">
        <v>923</v>
      </c>
      <c r="C3599" s="31" t="s">
        <v>9577</v>
      </c>
      <c r="D3599" s="31">
        <v>8531</v>
      </c>
      <c r="E3599" s="49" t="s">
        <v>3430</v>
      </c>
      <c r="F3599" s="327" t="s">
        <v>934</v>
      </c>
      <c r="G3599" s="1073">
        <v>45466.30972222222</v>
      </c>
      <c r="H3599" s="30"/>
    </row>
    <row r="3600" spans="1:8" x14ac:dyDescent="0.25">
      <c r="A3600" s="30" t="s">
        <v>9576</v>
      </c>
      <c r="B3600" s="30" t="s">
        <v>923</v>
      </c>
      <c r="C3600" s="31" t="s">
        <v>9577</v>
      </c>
      <c r="D3600" s="31">
        <v>8531</v>
      </c>
      <c r="E3600" s="49" t="s">
        <v>3447</v>
      </c>
      <c r="F3600" s="327" t="s">
        <v>934</v>
      </c>
      <c r="G3600" s="1073">
        <v>45466.30972222222</v>
      </c>
      <c r="H3600" s="30"/>
    </row>
    <row r="3601" spans="1:8" x14ac:dyDescent="0.25">
      <c r="A3601" s="30" t="s">
        <v>9576</v>
      </c>
      <c r="B3601" s="30" t="s">
        <v>923</v>
      </c>
      <c r="C3601" s="31" t="s">
        <v>9577</v>
      </c>
      <c r="D3601" s="31">
        <v>8531</v>
      </c>
      <c r="E3601" s="49" t="s">
        <v>3464</v>
      </c>
      <c r="F3601" s="327" t="s">
        <v>934</v>
      </c>
      <c r="G3601" s="1073">
        <v>45466.30972222222</v>
      </c>
      <c r="H3601" s="30"/>
    </row>
    <row r="3602" spans="1:8" x14ac:dyDescent="0.25">
      <c r="A3602" s="30" t="s">
        <v>9576</v>
      </c>
      <c r="B3602" s="30" t="s">
        <v>923</v>
      </c>
      <c r="C3602" s="31" t="s">
        <v>9577</v>
      </c>
      <c r="D3602" s="31">
        <v>8531</v>
      </c>
      <c r="E3602" s="49" t="s">
        <v>3481</v>
      </c>
      <c r="F3602" s="327" t="s">
        <v>934</v>
      </c>
      <c r="G3602" s="1073">
        <v>45466.30972222222</v>
      </c>
      <c r="H3602" s="30"/>
    </row>
    <row r="3603" spans="1:8" x14ac:dyDescent="0.25">
      <c r="A3603" s="30" t="s">
        <v>9576</v>
      </c>
      <c r="B3603" s="30" t="s">
        <v>923</v>
      </c>
      <c r="C3603" s="31" t="s">
        <v>9577</v>
      </c>
      <c r="D3603" s="31">
        <v>8531</v>
      </c>
      <c r="E3603" s="49" t="s">
        <v>3498</v>
      </c>
      <c r="F3603" s="327" t="s">
        <v>934</v>
      </c>
      <c r="G3603" s="1073">
        <v>45466.30972222222</v>
      </c>
      <c r="H3603" s="30"/>
    </row>
    <row r="3604" spans="1:8" x14ac:dyDescent="0.25">
      <c r="A3604" s="30" t="s">
        <v>9576</v>
      </c>
      <c r="B3604" s="30" t="s">
        <v>923</v>
      </c>
      <c r="C3604" s="31" t="s">
        <v>9577</v>
      </c>
      <c r="D3604" s="31">
        <v>8531</v>
      </c>
      <c r="E3604" s="49" t="s">
        <v>3515</v>
      </c>
      <c r="F3604" s="327" t="s">
        <v>934</v>
      </c>
      <c r="G3604" s="1073">
        <v>45466.30972222222</v>
      </c>
      <c r="H3604" s="30"/>
    </row>
    <row r="3605" spans="1:8" x14ac:dyDescent="0.25">
      <c r="A3605" s="30" t="s">
        <v>9576</v>
      </c>
      <c r="B3605" s="30" t="s">
        <v>923</v>
      </c>
      <c r="C3605" s="31" t="s">
        <v>9577</v>
      </c>
      <c r="D3605" s="31">
        <v>8531</v>
      </c>
      <c r="E3605" s="49" t="s">
        <v>3532</v>
      </c>
      <c r="F3605" s="327" t="s">
        <v>934</v>
      </c>
      <c r="G3605" s="1073">
        <v>45466.30972222222</v>
      </c>
      <c r="H3605" s="30"/>
    </row>
    <row r="3606" spans="1:8" x14ac:dyDescent="0.25">
      <c r="A3606" s="30" t="s">
        <v>9576</v>
      </c>
      <c r="B3606" s="30" t="s">
        <v>923</v>
      </c>
      <c r="C3606" s="31" t="s">
        <v>9577</v>
      </c>
      <c r="D3606" s="31">
        <v>8531</v>
      </c>
      <c r="E3606" s="49" t="s">
        <v>3549</v>
      </c>
      <c r="F3606" s="327" t="s">
        <v>934</v>
      </c>
      <c r="G3606" s="1073">
        <v>45466.30972222222</v>
      </c>
      <c r="H3606" s="30"/>
    </row>
    <row r="3607" spans="1:8" x14ac:dyDescent="0.25">
      <c r="A3607" s="30" t="s">
        <v>9576</v>
      </c>
      <c r="B3607" s="30" t="s">
        <v>923</v>
      </c>
      <c r="C3607" s="31" t="s">
        <v>9577</v>
      </c>
      <c r="D3607" s="31">
        <v>8531</v>
      </c>
      <c r="E3607" s="49" t="s">
        <v>3566</v>
      </c>
      <c r="F3607" s="327" t="s">
        <v>934</v>
      </c>
      <c r="G3607" s="1073">
        <v>45466.30972222222</v>
      </c>
      <c r="H3607" s="30"/>
    </row>
    <row r="3608" spans="1:8" x14ac:dyDescent="0.25">
      <c r="A3608" s="30" t="s">
        <v>9576</v>
      </c>
      <c r="B3608" s="30" t="s">
        <v>923</v>
      </c>
      <c r="C3608" s="31" t="s">
        <v>9577</v>
      </c>
      <c r="D3608" s="31">
        <v>8531</v>
      </c>
      <c r="E3608" s="49" t="s">
        <v>1147</v>
      </c>
      <c r="F3608" s="327" t="s">
        <v>934</v>
      </c>
      <c r="G3608" s="1073">
        <v>45466.30972222222</v>
      </c>
      <c r="H3608" s="30"/>
    </row>
    <row r="3609" spans="1:8" x14ac:dyDescent="0.25">
      <c r="A3609" s="30" t="s">
        <v>9576</v>
      </c>
      <c r="B3609" s="30" t="s">
        <v>923</v>
      </c>
      <c r="C3609" s="31" t="s">
        <v>9577</v>
      </c>
      <c r="D3609" s="31">
        <v>8531</v>
      </c>
      <c r="E3609" s="49" t="s">
        <v>3583</v>
      </c>
      <c r="F3609" s="327" t="s">
        <v>934</v>
      </c>
      <c r="G3609" s="1073">
        <v>45466.30972222222</v>
      </c>
      <c r="H3609" s="30"/>
    </row>
    <row r="3610" spans="1:8" x14ac:dyDescent="0.25">
      <c r="A3610" s="30" t="s">
        <v>9576</v>
      </c>
      <c r="B3610" s="30" t="s">
        <v>923</v>
      </c>
      <c r="C3610" s="31" t="s">
        <v>9577</v>
      </c>
      <c r="D3610" s="31">
        <v>8531</v>
      </c>
      <c r="E3610" s="49" t="s">
        <v>3600</v>
      </c>
      <c r="F3610" s="327" t="s">
        <v>934</v>
      </c>
      <c r="G3610" s="1073">
        <v>45466.30972222222</v>
      </c>
      <c r="H3610" s="30"/>
    </row>
    <row r="3611" spans="1:8" x14ac:dyDescent="0.25">
      <c r="A3611" s="30" t="s">
        <v>9576</v>
      </c>
      <c r="B3611" s="30" t="s">
        <v>923</v>
      </c>
      <c r="C3611" s="31" t="s">
        <v>9577</v>
      </c>
      <c r="D3611" s="31">
        <v>8531</v>
      </c>
      <c r="E3611" s="49" t="s">
        <v>3617</v>
      </c>
      <c r="F3611" s="327" t="s">
        <v>934</v>
      </c>
      <c r="G3611" s="1073">
        <v>45466.30972222222</v>
      </c>
      <c r="H3611" s="30"/>
    </row>
    <row r="3612" spans="1:8" x14ac:dyDescent="0.25">
      <c r="A3612" s="30" t="s">
        <v>9576</v>
      </c>
      <c r="B3612" s="30" t="s">
        <v>923</v>
      </c>
      <c r="C3612" s="31" t="s">
        <v>9577</v>
      </c>
      <c r="D3612" s="31">
        <v>8531</v>
      </c>
      <c r="E3612" s="49" t="s">
        <v>3634</v>
      </c>
      <c r="F3612" s="327" t="s">
        <v>934</v>
      </c>
      <c r="G3612" s="1073">
        <v>45466.30972222222</v>
      </c>
      <c r="H3612" s="30"/>
    </row>
    <row r="3613" spans="1:8" x14ac:dyDescent="0.25">
      <c r="A3613" s="30" t="s">
        <v>9576</v>
      </c>
      <c r="B3613" s="30" t="s">
        <v>923</v>
      </c>
      <c r="C3613" s="31" t="s">
        <v>9577</v>
      </c>
      <c r="D3613" s="31">
        <v>8531</v>
      </c>
      <c r="E3613" s="49" t="s">
        <v>3651</v>
      </c>
      <c r="F3613" s="327" t="s">
        <v>934</v>
      </c>
      <c r="G3613" s="1073">
        <v>45466.30972222222</v>
      </c>
      <c r="H3613" s="30"/>
    </row>
    <row r="3614" spans="1:8" x14ac:dyDescent="0.25">
      <c r="A3614" s="30" t="s">
        <v>9576</v>
      </c>
      <c r="B3614" s="30" t="s">
        <v>923</v>
      </c>
      <c r="C3614" s="31" t="s">
        <v>9577</v>
      </c>
      <c r="D3614" s="31">
        <v>8531</v>
      </c>
      <c r="E3614" s="49" t="s">
        <v>3668</v>
      </c>
      <c r="F3614" s="327" t="s">
        <v>934</v>
      </c>
      <c r="G3614" s="1073">
        <v>45466.30972222222</v>
      </c>
      <c r="H3614" s="30"/>
    </row>
    <row r="3615" spans="1:8" x14ac:dyDescent="0.25">
      <c r="A3615" s="30" t="s">
        <v>9576</v>
      </c>
      <c r="B3615" s="30" t="s">
        <v>923</v>
      </c>
      <c r="C3615" s="31" t="s">
        <v>9577</v>
      </c>
      <c r="D3615" s="31">
        <v>8531</v>
      </c>
      <c r="E3615" s="49" t="s">
        <v>3685</v>
      </c>
      <c r="F3615" s="327" t="s">
        <v>934</v>
      </c>
      <c r="G3615" s="1073">
        <v>45466.30972222222</v>
      </c>
      <c r="H3615" s="30"/>
    </row>
    <row r="3616" spans="1:8" x14ac:dyDescent="0.25">
      <c r="A3616" s="30" t="s">
        <v>9576</v>
      </c>
      <c r="B3616" s="30" t="s">
        <v>923</v>
      </c>
      <c r="C3616" s="31" t="s">
        <v>9577</v>
      </c>
      <c r="D3616" s="31">
        <v>8531</v>
      </c>
      <c r="E3616" s="49" t="s">
        <v>3702</v>
      </c>
      <c r="F3616" s="327" t="s">
        <v>934</v>
      </c>
      <c r="G3616" s="1073">
        <v>45466.30972222222</v>
      </c>
      <c r="H3616" s="30"/>
    </row>
    <row r="3617" spans="1:8" x14ac:dyDescent="0.25">
      <c r="A3617" s="30" t="s">
        <v>9576</v>
      </c>
      <c r="B3617" s="30" t="s">
        <v>923</v>
      </c>
      <c r="C3617" s="31" t="s">
        <v>9577</v>
      </c>
      <c r="D3617" s="31">
        <v>8531</v>
      </c>
      <c r="E3617" s="49" t="s">
        <v>3719</v>
      </c>
      <c r="F3617" s="327" t="s">
        <v>934</v>
      </c>
      <c r="G3617" s="1073">
        <v>45466.30972222222</v>
      </c>
      <c r="H3617" s="30"/>
    </row>
    <row r="3618" spans="1:8" x14ac:dyDescent="0.25">
      <c r="A3618" s="30" t="s">
        <v>9576</v>
      </c>
      <c r="B3618" s="30" t="s">
        <v>923</v>
      </c>
      <c r="C3618" s="31" t="s">
        <v>9577</v>
      </c>
      <c r="D3618" s="31">
        <v>8531</v>
      </c>
      <c r="E3618" s="49" t="s">
        <v>3736</v>
      </c>
      <c r="F3618" s="327" t="s">
        <v>934</v>
      </c>
      <c r="G3618" s="1073">
        <v>45466.30972222222</v>
      </c>
      <c r="H3618" s="30"/>
    </row>
    <row r="3619" spans="1:8" x14ac:dyDescent="0.25">
      <c r="A3619" s="30" t="s">
        <v>9576</v>
      </c>
      <c r="B3619" s="30" t="s">
        <v>923</v>
      </c>
      <c r="C3619" s="31" t="s">
        <v>9577</v>
      </c>
      <c r="D3619" s="31">
        <v>8531</v>
      </c>
      <c r="E3619" s="49" t="s">
        <v>1162</v>
      </c>
      <c r="F3619" s="327" t="s">
        <v>934</v>
      </c>
      <c r="G3619" s="1073">
        <v>45466.30972222222</v>
      </c>
      <c r="H3619" s="30"/>
    </row>
    <row r="3620" spans="1:8" x14ac:dyDescent="0.25">
      <c r="A3620" s="30" t="s">
        <v>9576</v>
      </c>
      <c r="B3620" s="30" t="s">
        <v>923</v>
      </c>
      <c r="C3620" s="31" t="s">
        <v>9577</v>
      </c>
      <c r="D3620" s="31">
        <v>8531</v>
      </c>
      <c r="E3620" s="49" t="s">
        <v>3753</v>
      </c>
      <c r="F3620" s="327" t="s">
        <v>934</v>
      </c>
      <c r="G3620" s="1073">
        <v>45466.30972222222</v>
      </c>
      <c r="H3620" s="30"/>
    </row>
    <row r="3621" spans="1:8" x14ac:dyDescent="0.25">
      <c r="A3621" s="30" t="s">
        <v>9576</v>
      </c>
      <c r="B3621" s="30" t="s">
        <v>923</v>
      </c>
      <c r="C3621" s="31" t="s">
        <v>9577</v>
      </c>
      <c r="D3621" s="31">
        <v>8531</v>
      </c>
      <c r="E3621" s="49" t="s">
        <v>3770</v>
      </c>
      <c r="F3621" s="327" t="s">
        <v>934</v>
      </c>
      <c r="G3621" s="1073">
        <v>45466.30972222222</v>
      </c>
      <c r="H3621" s="30"/>
    </row>
    <row r="3622" spans="1:8" x14ac:dyDescent="0.25">
      <c r="A3622" s="30" t="s">
        <v>9576</v>
      </c>
      <c r="B3622" s="30" t="s">
        <v>923</v>
      </c>
      <c r="C3622" s="31" t="s">
        <v>9577</v>
      </c>
      <c r="D3622" s="31">
        <v>8531</v>
      </c>
      <c r="E3622" s="49" t="s">
        <v>3787</v>
      </c>
      <c r="F3622" s="327" t="s">
        <v>934</v>
      </c>
      <c r="G3622" s="1073">
        <v>45466.30972222222</v>
      </c>
      <c r="H3622" s="30"/>
    </row>
    <row r="3623" spans="1:8" x14ac:dyDescent="0.25">
      <c r="A3623" s="30" t="s">
        <v>9576</v>
      </c>
      <c r="B3623" s="30" t="s">
        <v>923</v>
      </c>
      <c r="C3623" s="31" t="s">
        <v>9577</v>
      </c>
      <c r="D3623" s="31">
        <v>8531</v>
      </c>
      <c r="E3623" s="49" t="s">
        <v>3804</v>
      </c>
      <c r="F3623" s="327" t="s">
        <v>934</v>
      </c>
      <c r="G3623" s="1073">
        <v>45466.30972222222</v>
      </c>
      <c r="H3623" s="30"/>
    </row>
    <row r="3624" spans="1:8" x14ac:dyDescent="0.25">
      <c r="A3624" s="30" t="s">
        <v>9576</v>
      </c>
      <c r="B3624" s="30" t="s">
        <v>923</v>
      </c>
      <c r="C3624" s="31" t="s">
        <v>9577</v>
      </c>
      <c r="D3624" s="31">
        <v>8531</v>
      </c>
      <c r="E3624" s="49" t="s">
        <v>3821</v>
      </c>
      <c r="F3624" s="327" t="s">
        <v>934</v>
      </c>
      <c r="G3624" s="1073">
        <v>45466.30972222222</v>
      </c>
      <c r="H3624" s="30"/>
    </row>
    <row r="3625" spans="1:8" x14ac:dyDescent="0.25">
      <c r="A3625" s="30" t="s">
        <v>9576</v>
      </c>
      <c r="B3625" s="30" t="s">
        <v>923</v>
      </c>
      <c r="C3625" s="31" t="s">
        <v>9577</v>
      </c>
      <c r="D3625" s="31">
        <v>8531</v>
      </c>
      <c r="E3625" s="49" t="s">
        <v>3838</v>
      </c>
      <c r="F3625" s="327" t="s">
        <v>934</v>
      </c>
      <c r="G3625" s="1073">
        <v>45466.30972222222</v>
      </c>
      <c r="H3625" s="30"/>
    </row>
    <row r="3626" spans="1:8" x14ac:dyDescent="0.25">
      <c r="A3626" s="30" t="s">
        <v>9576</v>
      </c>
      <c r="B3626" s="30" t="s">
        <v>923</v>
      </c>
      <c r="C3626" s="31" t="s">
        <v>9577</v>
      </c>
      <c r="D3626" s="31">
        <v>8531</v>
      </c>
      <c r="E3626" s="49" t="s">
        <v>3855</v>
      </c>
      <c r="F3626" s="327" t="s">
        <v>934</v>
      </c>
      <c r="G3626" s="1073">
        <v>45466.30972222222</v>
      </c>
      <c r="H3626" s="30"/>
    </row>
    <row r="3627" spans="1:8" x14ac:dyDescent="0.25">
      <c r="A3627" s="30" t="s">
        <v>9576</v>
      </c>
      <c r="B3627" s="30" t="s">
        <v>923</v>
      </c>
      <c r="C3627" s="31" t="s">
        <v>9577</v>
      </c>
      <c r="D3627" s="31">
        <v>8531</v>
      </c>
      <c r="E3627" s="49" t="s">
        <v>3872</v>
      </c>
      <c r="F3627" s="327" t="s">
        <v>934</v>
      </c>
      <c r="G3627" s="1073">
        <v>45466.30972222222</v>
      </c>
      <c r="H3627" s="30"/>
    </row>
    <row r="3628" spans="1:8" x14ac:dyDescent="0.25">
      <c r="A3628" s="30" t="s">
        <v>9576</v>
      </c>
      <c r="B3628" s="30" t="s">
        <v>923</v>
      </c>
      <c r="C3628" s="31" t="s">
        <v>9577</v>
      </c>
      <c r="D3628" s="31">
        <v>8531</v>
      </c>
      <c r="E3628" s="49" t="s">
        <v>3889</v>
      </c>
      <c r="F3628" s="327" t="s">
        <v>934</v>
      </c>
      <c r="G3628" s="1073">
        <v>45466.30972222222</v>
      </c>
      <c r="H3628" s="30"/>
    </row>
    <row r="3629" spans="1:8" x14ac:dyDescent="0.25">
      <c r="A3629" s="30" t="s">
        <v>9576</v>
      </c>
      <c r="B3629" s="30" t="s">
        <v>923</v>
      </c>
      <c r="C3629" s="31" t="s">
        <v>9577</v>
      </c>
      <c r="D3629" s="31">
        <v>8531</v>
      </c>
      <c r="E3629" s="49" t="s">
        <v>3906</v>
      </c>
      <c r="F3629" s="327" t="s">
        <v>934</v>
      </c>
      <c r="G3629" s="1073">
        <v>45466.30972222222</v>
      </c>
      <c r="H3629" s="30"/>
    </row>
    <row r="3630" spans="1:8" x14ac:dyDescent="0.25">
      <c r="A3630" s="30" t="s">
        <v>9576</v>
      </c>
      <c r="B3630" s="30" t="s">
        <v>923</v>
      </c>
      <c r="C3630" s="31" t="s">
        <v>9577</v>
      </c>
      <c r="D3630" s="31">
        <v>8531</v>
      </c>
      <c r="E3630" s="49" t="s">
        <v>1177</v>
      </c>
      <c r="F3630" s="327" t="s">
        <v>934</v>
      </c>
      <c r="G3630" s="1073">
        <v>45466.30972222222</v>
      </c>
      <c r="H3630" s="30"/>
    </row>
    <row r="3631" spans="1:8" x14ac:dyDescent="0.25">
      <c r="A3631" s="30" t="s">
        <v>9576</v>
      </c>
      <c r="B3631" s="30" t="s">
        <v>923</v>
      </c>
      <c r="C3631" s="31" t="s">
        <v>9577</v>
      </c>
      <c r="D3631" s="31">
        <v>8531</v>
      </c>
      <c r="E3631" s="49" t="s">
        <v>3923</v>
      </c>
      <c r="F3631" s="327" t="s">
        <v>934</v>
      </c>
      <c r="G3631" s="1073">
        <v>45466.30972222222</v>
      </c>
      <c r="H3631" s="30"/>
    </row>
    <row r="3632" spans="1:8" x14ac:dyDescent="0.25">
      <c r="A3632" s="30" t="s">
        <v>9576</v>
      </c>
      <c r="B3632" s="30" t="s">
        <v>923</v>
      </c>
      <c r="C3632" s="31" t="s">
        <v>9577</v>
      </c>
      <c r="D3632" s="31">
        <v>8531</v>
      </c>
      <c r="E3632" s="49" t="s">
        <v>3940</v>
      </c>
      <c r="F3632" s="327" t="s">
        <v>934</v>
      </c>
      <c r="G3632" s="1073">
        <v>45466.30972222222</v>
      </c>
      <c r="H3632" s="30"/>
    </row>
    <row r="3633" spans="1:8" x14ac:dyDescent="0.25">
      <c r="A3633" s="30" t="s">
        <v>9576</v>
      </c>
      <c r="B3633" s="30" t="s">
        <v>923</v>
      </c>
      <c r="C3633" s="31" t="s">
        <v>9577</v>
      </c>
      <c r="D3633" s="31">
        <v>8531</v>
      </c>
      <c r="E3633" s="49" t="s">
        <v>3957</v>
      </c>
      <c r="F3633" s="327" t="s">
        <v>934</v>
      </c>
      <c r="G3633" s="1073">
        <v>45466.30972222222</v>
      </c>
      <c r="H3633" s="30"/>
    </row>
    <row r="3634" spans="1:8" x14ac:dyDescent="0.25">
      <c r="A3634" s="30" t="s">
        <v>9576</v>
      </c>
      <c r="B3634" s="30" t="s">
        <v>923</v>
      </c>
      <c r="C3634" s="31" t="s">
        <v>9577</v>
      </c>
      <c r="D3634" s="31">
        <v>8531</v>
      </c>
      <c r="E3634" s="49" t="s">
        <v>3974</v>
      </c>
      <c r="F3634" s="327" t="s">
        <v>934</v>
      </c>
      <c r="G3634" s="1073">
        <v>45466.30972222222</v>
      </c>
      <c r="H3634" s="30"/>
    </row>
    <row r="3635" spans="1:8" x14ac:dyDescent="0.25">
      <c r="A3635" s="30" t="s">
        <v>9576</v>
      </c>
      <c r="B3635" s="30" t="s">
        <v>923</v>
      </c>
      <c r="C3635" s="31" t="s">
        <v>9577</v>
      </c>
      <c r="D3635" s="31">
        <v>8531</v>
      </c>
      <c r="E3635" s="49" t="s">
        <v>3991</v>
      </c>
      <c r="F3635" s="327" t="s">
        <v>934</v>
      </c>
      <c r="G3635" s="1073">
        <v>45466.30972222222</v>
      </c>
      <c r="H3635" s="30"/>
    </row>
    <row r="3636" spans="1:8" x14ac:dyDescent="0.25">
      <c r="A3636" s="30" t="s">
        <v>9576</v>
      </c>
      <c r="B3636" s="30" t="s">
        <v>923</v>
      </c>
      <c r="C3636" s="31" t="s">
        <v>9577</v>
      </c>
      <c r="D3636" s="31">
        <v>8531</v>
      </c>
      <c r="E3636" s="49" t="s">
        <v>4008</v>
      </c>
      <c r="F3636" s="327" t="s">
        <v>934</v>
      </c>
      <c r="G3636" s="1073">
        <v>45466.30972222222</v>
      </c>
      <c r="H3636" s="30"/>
    </row>
    <row r="3637" spans="1:8" x14ac:dyDescent="0.25">
      <c r="A3637" s="30" t="s">
        <v>9576</v>
      </c>
      <c r="B3637" s="30" t="s">
        <v>923</v>
      </c>
      <c r="C3637" s="31" t="s">
        <v>9577</v>
      </c>
      <c r="D3637" s="31">
        <v>8531</v>
      </c>
      <c r="E3637" s="49" t="s">
        <v>4025</v>
      </c>
      <c r="F3637" s="327" t="s">
        <v>934</v>
      </c>
      <c r="G3637" s="1073">
        <v>45466.30972222222</v>
      </c>
      <c r="H3637" s="30"/>
    </row>
    <row r="3638" spans="1:8" x14ac:dyDescent="0.25">
      <c r="A3638" s="30" t="s">
        <v>9576</v>
      </c>
      <c r="B3638" s="30" t="s">
        <v>923</v>
      </c>
      <c r="C3638" s="31" t="s">
        <v>9577</v>
      </c>
      <c r="D3638" s="31">
        <v>8531</v>
      </c>
      <c r="E3638" s="49" t="s">
        <v>4042</v>
      </c>
      <c r="F3638" s="327" t="s">
        <v>934</v>
      </c>
      <c r="G3638" s="1073">
        <v>45466.30972222222</v>
      </c>
      <c r="H3638" s="30"/>
    </row>
    <row r="3639" spans="1:8" x14ac:dyDescent="0.25">
      <c r="A3639" s="30" t="s">
        <v>9576</v>
      </c>
      <c r="B3639" s="30" t="s">
        <v>923</v>
      </c>
      <c r="C3639" s="31" t="s">
        <v>9577</v>
      </c>
      <c r="D3639" s="31">
        <v>8531</v>
      </c>
      <c r="E3639" s="49" t="s">
        <v>4059</v>
      </c>
      <c r="F3639" s="327" t="s">
        <v>934</v>
      </c>
      <c r="G3639" s="1073">
        <v>45466.30972222222</v>
      </c>
      <c r="H3639" s="30"/>
    </row>
    <row r="3640" spans="1:8" x14ac:dyDescent="0.25">
      <c r="A3640" s="30" t="s">
        <v>9576</v>
      </c>
      <c r="B3640" s="30" t="s">
        <v>923</v>
      </c>
      <c r="C3640" s="31" t="s">
        <v>9577</v>
      </c>
      <c r="D3640" s="31">
        <v>8531</v>
      </c>
      <c r="E3640" s="49" t="s">
        <v>4076</v>
      </c>
      <c r="F3640" s="327" t="s">
        <v>934</v>
      </c>
      <c r="G3640" s="1073">
        <v>45466.30972222222</v>
      </c>
      <c r="H3640" s="30"/>
    </row>
    <row r="3641" spans="1:8" x14ac:dyDescent="0.25">
      <c r="A3641" s="30" t="s">
        <v>9576</v>
      </c>
      <c r="B3641" s="30" t="s">
        <v>923</v>
      </c>
      <c r="C3641" s="31" t="s">
        <v>9577</v>
      </c>
      <c r="D3641" s="31">
        <v>8531</v>
      </c>
      <c r="E3641" s="49" t="s">
        <v>1192</v>
      </c>
      <c r="F3641" s="327" t="s">
        <v>934</v>
      </c>
      <c r="G3641" s="1073">
        <v>45466.30972222222</v>
      </c>
      <c r="H3641" s="30"/>
    </row>
    <row r="3642" spans="1:8" x14ac:dyDescent="0.25">
      <c r="A3642" s="30" t="s">
        <v>9576</v>
      </c>
      <c r="B3642" s="30" t="s">
        <v>923</v>
      </c>
      <c r="C3642" s="31" t="s">
        <v>9577</v>
      </c>
      <c r="D3642" s="31">
        <v>8531</v>
      </c>
      <c r="E3642" s="49" t="s">
        <v>4093</v>
      </c>
      <c r="F3642" s="327" t="s">
        <v>934</v>
      </c>
      <c r="G3642" s="1073">
        <v>45466.30972222222</v>
      </c>
      <c r="H3642" s="30"/>
    </row>
    <row r="3643" spans="1:8" x14ac:dyDescent="0.25">
      <c r="A3643" s="30" t="s">
        <v>9576</v>
      </c>
      <c r="B3643" s="30" t="s">
        <v>923</v>
      </c>
      <c r="C3643" s="31" t="s">
        <v>9577</v>
      </c>
      <c r="D3643" s="31">
        <v>8531</v>
      </c>
      <c r="E3643" s="49" t="s">
        <v>4110</v>
      </c>
      <c r="F3643" s="327" t="s">
        <v>934</v>
      </c>
      <c r="G3643" s="1073">
        <v>45466.30972222222</v>
      </c>
      <c r="H3643" s="30"/>
    </row>
    <row r="3644" spans="1:8" x14ac:dyDescent="0.25">
      <c r="A3644" s="30" t="s">
        <v>9576</v>
      </c>
      <c r="B3644" s="30" t="s">
        <v>923</v>
      </c>
      <c r="C3644" s="31" t="s">
        <v>9577</v>
      </c>
      <c r="D3644" s="31">
        <v>8531</v>
      </c>
      <c r="E3644" s="49" t="s">
        <v>4127</v>
      </c>
      <c r="F3644" s="327" t="s">
        <v>934</v>
      </c>
      <c r="G3644" s="1073">
        <v>45466.30972222222</v>
      </c>
      <c r="H3644" s="30"/>
    </row>
    <row r="3645" spans="1:8" x14ac:dyDescent="0.25">
      <c r="A3645" s="30" t="s">
        <v>9576</v>
      </c>
      <c r="B3645" s="30" t="s">
        <v>923</v>
      </c>
      <c r="C3645" s="31" t="s">
        <v>9577</v>
      </c>
      <c r="D3645" s="31">
        <v>8531</v>
      </c>
      <c r="E3645" s="49" t="s">
        <v>4144</v>
      </c>
      <c r="F3645" s="327" t="s">
        <v>934</v>
      </c>
      <c r="G3645" s="1073">
        <v>45466.30972222222</v>
      </c>
      <c r="H3645" s="30"/>
    </row>
    <row r="3646" spans="1:8" x14ac:dyDescent="0.25">
      <c r="A3646" s="30" t="s">
        <v>9576</v>
      </c>
      <c r="B3646" s="30" t="s">
        <v>923</v>
      </c>
      <c r="C3646" s="31" t="s">
        <v>9577</v>
      </c>
      <c r="D3646" s="31">
        <v>8531</v>
      </c>
      <c r="E3646" s="49" t="s">
        <v>4161</v>
      </c>
      <c r="F3646" s="327" t="s">
        <v>934</v>
      </c>
      <c r="G3646" s="1073">
        <v>45466.30972222222</v>
      </c>
      <c r="H3646" s="30"/>
    </row>
    <row r="3647" spans="1:8" x14ac:dyDescent="0.25">
      <c r="A3647" s="30" t="s">
        <v>9576</v>
      </c>
      <c r="B3647" s="30" t="s">
        <v>923</v>
      </c>
      <c r="C3647" s="31" t="s">
        <v>9577</v>
      </c>
      <c r="D3647" s="31">
        <v>8531</v>
      </c>
      <c r="E3647" s="49" t="s">
        <v>4178</v>
      </c>
      <c r="F3647" s="327" t="s">
        <v>934</v>
      </c>
      <c r="G3647" s="1073">
        <v>45466.30972222222</v>
      </c>
      <c r="H3647" s="30"/>
    </row>
    <row r="3648" spans="1:8" x14ac:dyDescent="0.25">
      <c r="A3648" s="30" t="s">
        <v>9576</v>
      </c>
      <c r="B3648" s="30" t="s">
        <v>923</v>
      </c>
      <c r="C3648" s="31" t="s">
        <v>9577</v>
      </c>
      <c r="D3648" s="31">
        <v>8531</v>
      </c>
      <c r="E3648" s="49" t="s">
        <v>4195</v>
      </c>
      <c r="F3648" s="327" t="s">
        <v>934</v>
      </c>
      <c r="G3648" s="1073">
        <v>45466.30972222222</v>
      </c>
      <c r="H3648" s="30"/>
    </row>
    <row r="3649" spans="1:8" x14ac:dyDescent="0.25">
      <c r="A3649" s="30" t="s">
        <v>9576</v>
      </c>
      <c r="B3649" s="30" t="s">
        <v>923</v>
      </c>
      <c r="C3649" s="31" t="s">
        <v>9577</v>
      </c>
      <c r="D3649" s="31">
        <v>8531</v>
      </c>
      <c r="E3649" s="49" t="s">
        <v>4212</v>
      </c>
      <c r="F3649" s="327" t="s">
        <v>934</v>
      </c>
      <c r="G3649" s="1073">
        <v>45466.30972222222</v>
      </c>
      <c r="H3649" s="30"/>
    </row>
    <row r="3650" spans="1:8" x14ac:dyDescent="0.25">
      <c r="A3650" s="30" t="s">
        <v>9576</v>
      </c>
      <c r="B3650" s="30" t="s">
        <v>923</v>
      </c>
      <c r="C3650" s="31" t="s">
        <v>9577</v>
      </c>
      <c r="D3650" s="31">
        <v>8531</v>
      </c>
      <c r="E3650" s="49" t="s">
        <v>4229</v>
      </c>
      <c r="F3650" s="327" t="s">
        <v>934</v>
      </c>
      <c r="G3650" s="1073">
        <v>45466.30972222222</v>
      </c>
      <c r="H3650" s="30"/>
    </row>
    <row r="3651" spans="1:8" x14ac:dyDescent="0.25">
      <c r="A3651" s="30" t="s">
        <v>9576</v>
      </c>
      <c r="B3651" s="30" t="s">
        <v>923</v>
      </c>
      <c r="C3651" s="31" t="s">
        <v>9577</v>
      </c>
      <c r="D3651" s="31">
        <v>8531</v>
      </c>
      <c r="E3651" s="49" t="s">
        <v>4246</v>
      </c>
      <c r="F3651" s="327" t="s">
        <v>934</v>
      </c>
      <c r="G3651" s="1073">
        <v>45466.30972222222</v>
      </c>
      <c r="H3651" s="30"/>
    </row>
    <row r="3652" spans="1:8" x14ac:dyDescent="0.25">
      <c r="A3652" s="30" t="s">
        <v>9576</v>
      </c>
      <c r="B3652" s="30" t="s">
        <v>923</v>
      </c>
      <c r="C3652" s="31" t="s">
        <v>9577</v>
      </c>
      <c r="D3652" s="31">
        <v>8531</v>
      </c>
      <c r="E3652" s="49" t="s">
        <v>933</v>
      </c>
      <c r="F3652" s="327" t="s">
        <v>934</v>
      </c>
      <c r="G3652" s="1073">
        <v>45466.30972222222</v>
      </c>
      <c r="H3652" s="30"/>
    </row>
    <row r="3653" spans="1:8" x14ac:dyDescent="0.25">
      <c r="A3653" s="30" t="s">
        <v>9576</v>
      </c>
      <c r="B3653" s="30" t="s">
        <v>923</v>
      </c>
      <c r="C3653" s="31" t="s">
        <v>9577</v>
      </c>
      <c r="D3653" s="31">
        <v>8531</v>
      </c>
      <c r="E3653" s="49" t="s">
        <v>1207</v>
      </c>
      <c r="F3653" s="327" t="s">
        <v>934</v>
      </c>
      <c r="G3653" s="1073">
        <v>45466.30972222222</v>
      </c>
      <c r="H3653" s="30"/>
    </row>
    <row r="3654" spans="1:8" x14ac:dyDescent="0.25">
      <c r="A3654" s="30" t="s">
        <v>9576</v>
      </c>
      <c r="B3654" s="30" t="s">
        <v>923</v>
      </c>
      <c r="C3654" s="31" t="s">
        <v>9577</v>
      </c>
      <c r="D3654" s="31">
        <v>8531</v>
      </c>
      <c r="E3654" s="49" t="s">
        <v>4263</v>
      </c>
      <c r="F3654" s="327" t="s">
        <v>934</v>
      </c>
      <c r="G3654" s="1073">
        <v>45466.30972222222</v>
      </c>
      <c r="H3654" s="30"/>
    </row>
    <row r="3655" spans="1:8" x14ac:dyDescent="0.25">
      <c r="A3655" s="30" t="s">
        <v>9576</v>
      </c>
      <c r="B3655" s="30" t="s">
        <v>923</v>
      </c>
      <c r="C3655" s="31" t="s">
        <v>9577</v>
      </c>
      <c r="D3655" s="31">
        <v>8531</v>
      </c>
      <c r="E3655" s="49" t="s">
        <v>4280</v>
      </c>
      <c r="F3655" s="327" t="s">
        <v>934</v>
      </c>
      <c r="G3655" s="1073">
        <v>45466.30972222222</v>
      </c>
      <c r="H3655" s="30"/>
    </row>
    <row r="3656" spans="1:8" x14ac:dyDescent="0.25">
      <c r="A3656" s="30" t="s">
        <v>9576</v>
      </c>
      <c r="B3656" s="30" t="s">
        <v>923</v>
      </c>
      <c r="C3656" s="31" t="s">
        <v>9577</v>
      </c>
      <c r="D3656" s="31">
        <v>8531</v>
      </c>
      <c r="E3656" s="49" t="s">
        <v>4297</v>
      </c>
      <c r="F3656" s="327" t="s">
        <v>934</v>
      </c>
      <c r="G3656" s="1073">
        <v>45466.30972222222</v>
      </c>
      <c r="H3656" s="30"/>
    </row>
    <row r="3657" spans="1:8" x14ac:dyDescent="0.25">
      <c r="A3657" s="30" t="s">
        <v>9576</v>
      </c>
      <c r="B3657" s="30" t="s">
        <v>923</v>
      </c>
      <c r="C3657" s="31" t="s">
        <v>9577</v>
      </c>
      <c r="D3657" s="31">
        <v>8531</v>
      </c>
      <c r="E3657" s="49" t="s">
        <v>4314</v>
      </c>
      <c r="F3657" s="327" t="s">
        <v>934</v>
      </c>
      <c r="G3657" s="1073">
        <v>45466.30972222222</v>
      </c>
      <c r="H3657" s="30"/>
    </row>
    <row r="3658" spans="1:8" x14ac:dyDescent="0.25">
      <c r="A3658" s="30" t="s">
        <v>9576</v>
      </c>
      <c r="B3658" s="30" t="s">
        <v>923</v>
      </c>
      <c r="C3658" s="31" t="s">
        <v>9577</v>
      </c>
      <c r="D3658" s="31">
        <v>8531</v>
      </c>
      <c r="E3658" s="49" t="s">
        <v>4331</v>
      </c>
      <c r="F3658" s="327" t="s">
        <v>934</v>
      </c>
      <c r="G3658" s="1073">
        <v>45466.30972222222</v>
      </c>
      <c r="H3658" s="30"/>
    </row>
    <row r="3659" spans="1:8" x14ac:dyDescent="0.25">
      <c r="A3659" s="30" t="s">
        <v>9576</v>
      </c>
      <c r="B3659" s="30" t="s">
        <v>923</v>
      </c>
      <c r="C3659" s="31" t="s">
        <v>9577</v>
      </c>
      <c r="D3659" s="31">
        <v>8531</v>
      </c>
      <c r="E3659" s="49" t="s">
        <v>4348</v>
      </c>
      <c r="F3659" s="327" t="s">
        <v>934</v>
      </c>
      <c r="G3659" s="1073">
        <v>45466.30972222222</v>
      </c>
      <c r="H3659" s="30"/>
    </row>
    <row r="3660" spans="1:8" x14ac:dyDescent="0.25">
      <c r="A3660" s="30" t="s">
        <v>9576</v>
      </c>
      <c r="B3660" s="30" t="s">
        <v>923</v>
      </c>
      <c r="C3660" s="31" t="s">
        <v>9577</v>
      </c>
      <c r="D3660" s="31">
        <v>8531</v>
      </c>
      <c r="E3660" s="49" t="s">
        <v>4365</v>
      </c>
      <c r="F3660" s="327" t="s">
        <v>934</v>
      </c>
      <c r="G3660" s="1073">
        <v>45466.30972222222</v>
      </c>
      <c r="H3660" s="30"/>
    </row>
    <row r="3661" spans="1:8" x14ac:dyDescent="0.25">
      <c r="A3661" s="30" t="s">
        <v>9576</v>
      </c>
      <c r="B3661" s="30" t="s">
        <v>923</v>
      </c>
      <c r="C3661" s="31" t="s">
        <v>9577</v>
      </c>
      <c r="D3661" s="31">
        <v>8531</v>
      </c>
      <c r="E3661" s="49" t="s">
        <v>4382</v>
      </c>
      <c r="F3661" s="327" t="s">
        <v>934</v>
      </c>
      <c r="G3661" s="1073">
        <v>45466.30972222222</v>
      </c>
      <c r="H3661" s="30"/>
    </row>
    <row r="3662" spans="1:8" x14ac:dyDescent="0.25">
      <c r="A3662" s="30" t="s">
        <v>9576</v>
      </c>
      <c r="B3662" s="30" t="s">
        <v>923</v>
      </c>
      <c r="C3662" s="31" t="s">
        <v>9577</v>
      </c>
      <c r="D3662" s="31">
        <v>8531</v>
      </c>
      <c r="E3662" s="49" t="s">
        <v>4399</v>
      </c>
      <c r="F3662" s="327" t="s">
        <v>934</v>
      </c>
      <c r="G3662" s="1073">
        <v>45466.30972222222</v>
      </c>
      <c r="H3662" s="30"/>
    </row>
    <row r="3663" spans="1:8" x14ac:dyDescent="0.25">
      <c r="A3663" s="30" t="s">
        <v>9576</v>
      </c>
      <c r="B3663" s="30" t="s">
        <v>923</v>
      </c>
      <c r="C3663" s="31" t="s">
        <v>9577</v>
      </c>
      <c r="D3663" s="31">
        <v>8531</v>
      </c>
      <c r="E3663" s="49" t="s">
        <v>4416</v>
      </c>
      <c r="F3663" s="327" t="s">
        <v>934</v>
      </c>
      <c r="G3663" s="1073">
        <v>45466.30972222222</v>
      </c>
      <c r="H3663" s="30"/>
    </row>
    <row r="3664" spans="1:8" x14ac:dyDescent="0.25">
      <c r="A3664" s="30" t="s">
        <v>9576</v>
      </c>
      <c r="B3664" s="30" t="s">
        <v>923</v>
      </c>
      <c r="C3664" s="31" t="s">
        <v>9577</v>
      </c>
      <c r="D3664" s="31">
        <v>8531</v>
      </c>
      <c r="E3664" s="49" t="s">
        <v>1222</v>
      </c>
      <c r="F3664" s="327" t="s">
        <v>934</v>
      </c>
      <c r="G3664" s="1073">
        <v>45466.30972222222</v>
      </c>
      <c r="H3664" s="30"/>
    </row>
    <row r="3665" spans="1:8" x14ac:dyDescent="0.25">
      <c r="A3665" s="30" t="s">
        <v>9576</v>
      </c>
      <c r="B3665" s="30" t="s">
        <v>923</v>
      </c>
      <c r="C3665" s="31" t="s">
        <v>9577</v>
      </c>
      <c r="D3665" s="31">
        <v>8531</v>
      </c>
      <c r="E3665" s="49" t="s">
        <v>4433</v>
      </c>
      <c r="F3665" s="327" t="s">
        <v>934</v>
      </c>
      <c r="G3665" s="1073">
        <v>45466.30972222222</v>
      </c>
      <c r="H3665" s="30"/>
    </row>
    <row r="3666" spans="1:8" x14ac:dyDescent="0.25">
      <c r="A3666" s="30" t="s">
        <v>9576</v>
      </c>
      <c r="B3666" s="30" t="s">
        <v>923</v>
      </c>
      <c r="C3666" s="31" t="s">
        <v>9577</v>
      </c>
      <c r="D3666" s="31">
        <v>8531</v>
      </c>
      <c r="E3666" s="49" t="s">
        <v>4450</v>
      </c>
      <c r="F3666" s="327" t="s">
        <v>934</v>
      </c>
      <c r="G3666" s="1073">
        <v>45466.30972222222</v>
      </c>
      <c r="H3666" s="30"/>
    </row>
    <row r="3667" spans="1:8" x14ac:dyDescent="0.25">
      <c r="A3667" s="30" t="s">
        <v>9576</v>
      </c>
      <c r="B3667" s="30" t="s">
        <v>923</v>
      </c>
      <c r="C3667" s="31" t="s">
        <v>9577</v>
      </c>
      <c r="D3667" s="31">
        <v>8531</v>
      </c>
      <c r="E3667" s="49" t="s">
        <v>4467</v>
      </c>
      <c r="F3667" s="327" t="s">
        <v>934</v>
      </c>
      <c r="G3667" s="1073">
        <v>45466.30972222222</v>
      </c>
      <c r="H3667" s="30"/>
    </row>
    <row r="3668" spans="1:8" x14ac:dyDescent="0.25">
      <c r="A3668" s="30" t="s">
        <v>9576</v>
      </c>
      <c r="B3668" s="30" t="s">
        <v>923</v>
      </c>
      <c r="C3668" s="31" t="s">
        <v>9577</v>
      </c>
      <c r="D3668" s="31">
        <v>8531</v>
      </c>
      <c r="E3668" s="49" t="s">
        <v>4484</v>
      </c>
      <c r="F3668" s="327" t="s">
        <v>934</v>
      </c>
      <c r="G3668" s="1073">
        <v>45466.30972222222</v>
      </c>
      <c r="H3668" s="30"/>
    </row>
    <row r="3669" spans="1:8" x14ac:dyDescent="0.25">
      <c r="A3669" s="30" t="s">
        <v>9576</v>
      </c>
      <c r="B3669" s="30" t="s">
        <v>923</v>
      </c>
      <c r="C3669" s="31" t="s">
        <v>9577</v>
      </c>
      <c r="D3669" s="31">
        <v>8531</v>
      </c>
      <c r="E3669" s="49" t="s">
        <v>4501</v>
      </c>
      <c r="F3669" s="327" t="s">
        <v>934</v>
      </c>
      <c r="G3669" s="1073">
        <v>45466.30972222222</v>
      </c>
      <c r="H3669" s="30"/>
    </row>
    <row r="3670" spans="1:8" x14ac:dyDescent="0.25">
      <c r="A3670" s="30" t="s">
        <v>9576</v>
      </c>
      <c r="B3670" s="30" t="s">
        <v>923</v>
      </c>
      <c r="C3670" s="31" t="s">
        <v>9577</v>
      </c>
      <c r="D3670" s="31">
        <v>8531</v>
      </c>
      <c r="E3670" s="49" t="s">
        <v>4518</v>
      </c>
      <c r="F3670" s="327" t="s">
        <v>934</v>
      </c>
      <c r="G3670" s="1073">
        <v>45466.30972222222</v>
      </c>
      <c r="H3670" s="30"/>
    </row>
    <row r="3671" spans="1:8" x14ac:dyDescent="0.25">
      <c r="A3671" s="30" t="s">
        <v>9576</v>
      </c>
      <c r="B3671" s="30" t="s">
        <v>923</v>
      </c>
      <c r="C3671" s="31" t="s">
        <v>9577</v>
      </c>
      <c r="D3671" s="31">
        <v>8531</v>
      </c>
      <c r="E3671" s="49" t="s">
        <v>4535</v>
      </c>
      <c r="F3671" s="327" t="s">
        <v>934</v>
      </c>
      <c r="G3671" s="1073">
        <v>45466.30972222222</v>
      </c>
      <c r="H3671" s="30"/>
    </row>
    <row r="3672" spans="1:8" x14ac:dyDescent="0.25">
      <c r="A3672" s="30" t="s">
        <v>9576</v>
      </c>
      <c r="B3672" s="30" t="s">
        <v>923</v>
      </c>
      <c r="C3672" s="31" t="s">
        <v>9577</v>
      </c>
      <c r="D3672" s="31">
        <v>8531</v>
      </c>
      <c r="E3672" s="49" t="s">
        <v>4552</v>
      </c>
      <c r="F3672" s="327" t="s">
        <v>934</v>
      </c>
      <c r="G3672" s="1073">
        <v>45466.30972222222</v>
      </c>
      <c r="H3672" s="30"/>
    </row>
    <row r="3673" spans="1:8" x14ac:dyDescent="0.25">
      <c r="A3673" s="30" t="s">
        <v>9576</v>
      </c>
      <c r="B3673" s="30" t="s">
        <v>923</v>
      </c>
      <c r="C3673" s="31" t="s">
        <v>9577</v>
      </c>
      <c r="D3673" s="31">
        <v>8531</v>
      </c>
      <c r="E3673" s="49" t="s">
        <v>4569</v>
      </c>
      <c r="F3673" s="327" t="s">
        <v>934</v>
      </c>
      <c r="G3673" s="1073">
        <v>45466.30972222222</v>
      </c>
      <c r="H3673" s="30"/>
    </row>
    <row r="3674" spans="1:8" x14ac:dyDescent="0.25">
      <c r="A3674" s="30" t="s">
        <v>9576</v>
      </c>
      <c r="B3674" s="30" t="s">
        <v>923</v>
      </c>
      <c r="C3674" s="31" t="s">
        <v>9577</v>
      </c>
      <c r="D3674" s="31">
        <v>8531</v>
      </c>
      <c r="E3674" s="49" t="s">
        <v>4586</v>
      </c>
      <c r="F3674" s="327" t="s">
        <v>934</v>
      </c>
      <c r="G3674" s="1073">
        <v>45466.30972222222</v>
      </c>
      <c r="H3674" s="30"/>
    </row>
    <row r="3675" spans="1:8" x14ac:dyDescent="0.25">
      <c r="A3675" s="30" t="s">
        <v>9576</v>
      </c>
      <c r="B3675" s="30" t="s">
        <v>923</v>
      </c>
      <c r="C3675" s="31" t="s">
        <v>9577</v>
      </c>
      <c r="D3675" s="31">
        <v>8531</v>
      </c>
      <c r="E3675" s="49" t="s">
        <v>1239</v>
      </c>
      <c r="F3675" s="327" t="s">
        <v>934</v>
      </c>
      <c r="G3675" s="1073">
        <v>45466.30972222222</v>
      </c>
      <c r="H3675" s="30"/>
    </row>
    <row r="3676" spans="1:8" x14ac:dyDescent="0.25">
      <c r="A3676" s="30" t="s">
        <v>9576</v>
      </c>
      <c r="B3676" s="30" t="s">
        <v>923</v>
      </c>
      <c r="C3676" s="31" t="s">
        <v>9577</v>
      </c>
      <c r="D3676" s="31">
        <v>8531</v>
      </c>
      <c r="E3676" s="49" t="s">
        <v>4603</v>
      </c>
      <c r="F3676" s="327" t="s">
        <v>934</v>
      </c>
      <c r="G3676" s="1073">
        <v>45466.30972222222</v>
      </c>
      <c r="H3676" s="30"/>
    </row>
    <row r="3677" spans="1:8" x14ac:dyDescent="0.25">
      <c r="A3677" s="30" t="s">
        <v>9576</v>
      </c>
      <c r="B3677" s="30" t="s">
        <v>923</v>
      </c>
      <c r="C3677" s="31" t="s">
        <v>9577</v>
      </c>
      <c r="D3677" s="31">
        <v>8531</v>
      </c>
      <c r="E3677" s="49" t="s">
        <v>4620</v>
      </c>
      <c r="F3677" s="327" t="s">
        <v>934</v>
      </c>
      <c r="G3677" s="1073">
        <v>45466.30972222222</v>
      </c>
      <c r="H3677" s="30"/>
    </row>
    <row r="3678" spans="1:8" x14ac:dyDescent="0.25">
      <c r="A3678" s="30" t="s">
        <v>9576</v>
      </c>
      <c r="B3678" s="30" t="s">
        <v>923</v>
      </c>
      <c r="C3678" s="31" t="s">
        <v>9577</v>
      </c>
      <c r="D3678" s="31">
        <v>8531</v>
      </c>
      <c r="E3678" s="49" t="s">
        <v>4637</v>
      </c>
      <c r="F3678" s="327" t="s">
        <v>934</v>
      </c>
      <c r="G3678" s="1073">
        <v>45466.30972222222</v>
      </c>
      <c r="H3678" s="30"/>
    </row>
    <row r="3679" spans="1:8" x14ac:dyDescent="0.25">
      <c r="A3679" s="30" t="s">
        <v>9576</v>
      </c>
      <c r="B3679" s="30" t="s">
        <v>923</v>
      </c>
      <c r="C3679" s="31" t="s">
        <v>9577</v>
      </c>
      <c r="D3679" s="31">
        <v>8531</v>
      </c>
      <c r="E3679" s="49" t="s">
        <v>4654</v>
      </c>
      <c r="F3679" s="327" t="s">
        <v>934</v>
      </c>
      <c r="G3679" s="1073">
        <v>45466.30972222222</v>
      </c>
      <c r="H3679" s="30"/>
    </row>
    <row r="3680" spans="1:8" x14ac:dyDescent="0.25">
      <c r="A3680" s="30" t="s">
        <v>9576</v>
      </c>
      <c r="B3680" s="30" t="s">
        <v>923</v>
      </c>
      <c r="C3680" s="31" t="s">
        <v>9577</v>
      </c>
      <c r="D3680" s="31">
        <v>8531</v>
      </c>
      <c r="E3680" s="49" t="s">
        <v>4671</v>
      </c>
      <c r="F3680" s="327" t="s">
        <v>934</v>
      </c>
      <c r="G3680" s="1073">
        <v>45466.30972222222</v>
      </c>
      <c r="H3680" s="30"/>
    </row>
    <row r="3681" spans="1:8" x14ac:dyDescent="0.25">
      <c r="A3681" s="30" t="s">
        <v>9576</v>
      </c>
      <c r="B3681" s="30" t="s">
        <v>923</v>
      </c>
      <c r="C3681" s="31" t="s">
        <v>9577</v>
      </c>
      <c r="D3681" s="31">
        <v>8531</v>
      </c>
      <c r="E3681" s="49" t="s">
        <v>4688</v>
      </c>
      <c r="F3681" s="327" t="s">
        <v>934</v>
      </c>
      <c r="G3681" s="1073">
        <v>45466.30972222222</v>
      </c>
      <c r="H3681" s="30"/>
    </row>
    <row r="3682" spans="1:8" x14ac:dyDescent="0.25">
      <c r="A3682" s="30" t="s">
        <v>9576</v>
      </c>
      <c r="B3682" s="30" t="s">
        <v>923</v>
      </c>
      <c r="C3682" s="31" t="s">
        <v>9577</v>
      </c>
      <c r="D3682" s="31">
        <v>8531</v>
      </c>
      <c r="E3682" s="49" t="s">
        <v>4705</v>
      </c>
      <c r="F3682" s="327" t="s">
        <v>934</v>
      </c>
      <c r="G3682" s="1073">
        <v>45466.30972222222</v>
      </c>
      <c r="H3682" s="30"/>
    </row>
    <row r="3683" spans="1:8" x14ac:dyDescent="0.25">
      <c r="A3683" s="30" t="s">
        <v>9576</v>
      </c>
      <c r="B3683" s="30" t="s">
        <v>923</v>
      </c>
      <c r="C3683" s="31" t="s">
        <v>9577</v>
      </c>
      <c r="D3683" s="31">
        <v>8531</v>
      </c>
      <c r="E3683" s="49" t="s">
        <v>4722</v>
      </c>
      <c r="F3683" s="327" t="s">
        <v>934</v>
      </c>
      <c r="G3683" s="1073">
        <v>45466.30972222222</v>
      </c>
      <c r="H3683" s="30"/>
    </row>
    <row r="3684" spans="1:8" x14ac:dyDescent="0.25">
      <c r="A3684" s="30" t="s">
        <v>9576</v>
      </c>
      <c r="B3684" s="30" t="s">
        <v>923</v>
      </c>
      <c r="C3684" s="31" t="s">
        <v>9577</v>
      </c>
      <c r="D3684" s="31">
        <v>8531</v>
      </c>
      <c r="E3684" s="49" t="s">
        <v>4739</v>
      </c>
      <c r="F3684" s="327" t="s">
        <v>934</v>
      </c>
      <c r="G3684" s="1073">
        <v>45466.30972222222</v>
      </c>
      <c r="H3684" s="30"/>
    </row>
    <row r="3685" spans="1:8" x14ac:dyDescent="0.25">
      <c r="A3685" s="30" t="s">
        <v>9576</v>
      </c>
      <c r="B3685" s="30" t="s">
        <v>923</v>
      </c>
      <c r="C3685" s="31" t="s">
        <v>9577</v>
      </c>
      <c r="D3685" s="31">
        <v>8531</v>
      </c>
      <c r="E3685" s="49" t="s">
        <v>4756</v>
      </c>
      <c r="F3685" s="327" t="s">
        <v>934</v>
      </c>
      <c r="G3685" s="1073">
        <v>45466.30972222222</v>
      </c>
      <c r="H3685" s="30"/>
    </row>
    <row r="3686" spans="1:8" x14ac:dyDescent="0.25">
      <c r="A3686" s="30" t="s">
        <v>9576</v>
      </c>
      <c r="B3686" s="30" t="s">
        <v>923</v>
      </c>
      <c r="C3686" s="31" t="s">
        <v>9577</v>
      </c>
      <c r="D3686" s="31">
        <v>8531</v>
      </c>
      <c r="E3686" s="49" t="s">
        <v>1256</v>
      </c>
      <c r="F3686" s="327" t="s">
        <v>934</v>
      </c>
      <c r="G3686" s="1073">
        <v>45466.30972222222</v>
      </c>
      <c r="H3686" s="30"/>
    </row>
    <row r="3687" spans="1:8" x14ac:dyDescent="0.25">
      <c r="A3687" s="30" t="s">
        <v>9576</v>
      </c>
      <c r="B3687" s="30" t="s">
        <v>923</v>
      </c>
      <c r="C3687" s="31" t="s">
        <v>9577</v>
      </c>
      <c r="D3687" s="31">
        <v>8531</v>
      </c>
      <c r="E3687" s="49" t="s">
        <v>4773</v>
      </c>
      <c r="F3687" s="327" t="s">
        <v>934</v>
      </c>
      <c r="G3687" s="1073">
        <v>45466.30972222222</v>
      </c>
      <c r="H3687" s="30"/>
    </row>
    <row r="3688" spans="1:8" x14ac:dyDescent="0.25">
      <c r="A3688" s="30" t="s">
        <v>9576</v>
      </c>
      <c r="B3688" s="30" t="s">
        <v>923</v>
      </c>
      <c r="C3688" s="31" t="s">
        <v>9577</v>
      </c>
      <c r="D3688" s="31">
        <v>8531</v>
      </c>
      <c r="E3688" s="49" t="s">
        <v>4790</v>
      </c>
      <c r="F3688" s="327" t="s">
        <v>934</v>
      </c>
      <c r="G3688" s="1073">
        <v>45466.30972222222</v>
      </c>
      <c r="H3688" s="30"/>
    </row>
    <row r="3689" spans="1:8" x14ac:dyDescent="0.25">
      <c r="A3689" s="30" t="s">
        <v>9576</v>
      </c>
      <c r="B3689" s="30" t="s">
        <v>923</v>
      </c>
      <c r="C3689" s="31" t="s">
        <v>9577</v>
      </c>
      <c r="D3689" s="31">
        <v>8531</v>
      </c>
      <c r="E3689" s="49" t="s">
        <v>4807</v>
      </c>
      <c r="F3689" s="327" t="s">
        <v>934</v>
      </c>
      <c r="G3689" s="1073">
        <v>45466.30972222222</v>
      </c>
      <c r="H3689" s="30"/>
    </row>
    <row r="3690" spans="1:8" x14ac:dyDescent="0.25">
      <c r="A3690" s="30" t="s">
        <v>9576</v>
      </c>
      <c r="B3690" s="30" t="s">
        <v>923</v>
      </c>
      <c r="C3690" s="31" t="s">
        <v>9577</v>
      </c>
      <c r="D3690" s="31">
        <v>8531</v>
      </c>
      <c r="E3690" s="49" t="s">
        <v>4824</v>
      </c>
      <c r="F3690" s="327" t="s">
        <v>934</v>
      </c>
      <c r="G3690" s="1073">
        <v>45466.30972222222</v>
      </c>
      <c r="H3690" s="30"/>
    </row>
    <row r="3691" spans="1:8" x14ac:dyDescent="0.25">
      <c r="A3691" s="30" t="s">
        <v>9576</v>
      </c>
      <c r="B3691" s="30" t="s">
        <v>923</v>
      </c>
      <c r="C3691" s="31" t="s">
        <v>9577</v>
      </c>
      <c r="D3691" s="31">
        <v>8531</v>
      </c>
      <c r="E3691" s="49" t="s">
        <v>4841</v>
      </c>
      <c r="F3691" s="327" t="s">
        <v>934</v>
      </c>
      <c r="G3691" s="1073">
        <v>45466.30972222222</v>
      </c>
      <c r="H3691" s="30"/>
    </row>
    <row r="3692" spans="1:8" x14ac:dyDescent="0.25">
      <c r="A3692" s="30" t="s">
        <v>9576</v>
      </c>
      <c r="B3692" s="30" t="s">
        <v>923</v>
      </c>
      <c r="C3692" s="31" t="s">
        <v>9577</v>
      </c>
      <c r="D3692" s="31">
        <v>8531</v>
      </c>
      <c r="E3692" s="49" t="s">
        <v>4858</v>
      </c>
      <c r="F3692" s="327" t="s">
        <v>934</v>
      </c>
      <c r="G3692" s="1073">
        <v>45466.30972222222</v>
      </c>
      <c r="H3692" s="30"/>
    </row>
    <row r="3693" spans="1:8" x14ac:dyDescent="0.25">
      <c r="A3693" s="30" t="s">
        <v>9576</v>
      </c>
      <c r="B3693" s="30" t="s">
        <v>923</v>
      </c>
      <c r="C3693" s="31" t="s">
        <v>9577</v>
      </c>
      <c r="D3693" s="31">
        <v>8531</v>
      </c>
      <c r="E3693" s="49" t="s">
        <v>4875</v>
      </c>
      <c r="F3693" s="327" t="s">
        <v>934</v>
      </c>
      <c r="G3693" s="1073">
        <v>45466.30972222222</v>
      </c>
      <c r="H3693" s="30"/>
    </row>
    <row r="3694" spans="1:8" x14ac:dyDescent="0.25">
      <c r="A3694" s="30" t="s">
        <v>9576</v>
      </c>
      <c r="B3694" s="30" t="s">
        <v>923</v>
      </c>
      <c r="C3694" s="31" t="s">
        <v>9577</v>
      </c>
      <c r="D3694" s="31">
        <v>8531</v>
      </c>
      <c r="E3694" s="49" t="s">
        <v>4892</v>
      </c>
      <c r="F3694" s="327" t="s">
        <v>934</v>
      </c>
      <c r="G3694" s="1073">
        <v>45466.30972222222</v>
      </c>
      <c r="H3694" s="30"/>
    </row>
    <row r="3695" spans="1:8" x14ac:dyDescent="0.25">
      <c r="A3695" s="30" t="s">
        <v>9576</v>
      </c>
      <c r="B3695" s="30" t="s">
        <v>923</v>
      </c>
      <c r="C3695" s="31" t="s">
        <v>9577</v>
      </c>
      <c r="D3695" s="31">
        <v>8531</v>
      </c>
      <c r="E3695" s="49" t="s">
        <v>4909</v>
      </c>
      <c r="F3695" s="327" t="s">
        <v>934</v>
      </c>
      <c r="G3695" s="1073">
        <v>45466.30972222222</v>
      </c>
      <c r="H3695" s="30"/>
    </row>
    <row r="3696" spans="1:8" x14ac:dyDescent="0.25">
      <c r="A3696" s="30" t="s">
        <v>9576</v>
      </c>
      <c r="B3696" s="30" t="s">
        <v>923</v>
      </c>
      <c r="C3696" s="31" t="s">
        <v>9577</v>
      </c>
      <c r="D3696" s="31">
        <v>8531</v>
      </c>
      <c r="E3696" s="49" t="s">
        <v>4926</v>
      </c>
      <c r="F3696" s="327" t="s">
        <v>934</v>
      </c>
      <c r="G3696" s="1073">
        <v>45466.30972222222</v>
      </c>
      <c r="H3696" s="30"/>
    </row>
    <row r="3697" spans="1:8" x14ac:dyDescent="0.25">
      <c r="A3697" s="30" t="s">
        <v>9576</v>
      </c>
      <c r="B3697" s="30" t="s">
        <v>923</v>
      </c>
      <c r="C3697" s="31" t="s">
        <v>9577</v>
      </c>
      <c r="D3697" s="31">
        <v>8531</v>
      </c>
      <c r="E3697" s="49" t="s">
        <v>1273</v>
      </c>
      <c r="F3697" s="327" t="s">
        <v>934</v>
      </c>
      <c r="G3697" s="1073">
        <v>45466.30972222222</v>
      </c>
      <c r="H3697" s="30"/>
    </row>
    <row r="3698" spans="1:8" x14ac:dyDescent="0.25">
      <c r="A3698" s="30" t="s">
        <v>9576</v>
      </c>
      <c r="B3698" s="30" t="s">
        <v>923</v>
      </c>
      <c r="C3698" s="31" t="s">
        <v>9577</v>
      </c>
      <c r="D3698" s="31">
        <v>8531</v>
      </c>
      <c r="E3698" s="49" t="s">
        <v>4943</v>
      </c>
      <c r="F3698" s="327" t="s">
        <v>934</v>
      </c>
      <c r="G3698" s="1073">
        <v>45466.30972222222</v>
      </c>
      <c r="H3698" s="30"/>
    </row>
    <row r="3699" spans="1:8" x14ac:dyDescent="0.25">
      <c r="A3699" s="30" t="s">
        <v>9576</v>
      </c>
      <c r="B3699" s="30" t="s">
        <v>923</v>
      </c>
      <c r="C3699" s="31" t="s">
        <v>9577</v>
      </c>
      <c r="D3699" s="31">
        <v>8531</v>
      </c>
      <c r="E3699" s="49" t="s">
        <v>4960</v>
      </c>
      <c r="F3699" s="327" t="s">
        <v>934</v>
      </c>
      <c r="G3699" s="1073">
        <v>45466.30972222222</v>
      </c>
      <c r="H3699" s="30"/>
    </row>
    <row r="3700" spans="1:8" x14ac:dyDescent="0.25">
      <c r="A3700" s="30" t="s">
        <v>9576</v>
      </c>
      <c r="B3700" s="30" t="s">
        <v>923</v>
      </c>
      <c r="C3700" s="31" t="s">
        <v>9577</v>
      </c>
      <c r="D3700" s="31">
        <v>8531</v>
      </c>
      <c r="E3700" s="49" t="s">
        <v>4977</v>
      </c>
      <c r="F3700" s="327" t="s">
        <v>934</v>
      </c>
      <c r="G3700" s="1073">
        <v>45466.30972222222</v>
      </c>
      <c r="H3700" s="30"/>
    </row>
    <row r="3701" spans="1:8" x14ac:dyDescent="0.25">
      <c r="A3701" s="30" t="s">
        <v>9576</v>
      </c>
      <c r="B3701" s="30" t="s">
        <v>923</v>
      </c>
      <c r="C3701" s="31" t="s">
        <v>9577</v>
      </c>
      <c r="D3701" s="31">
        <v>8531</v>
      </c>
      <c r="E3701" s="49" t="s">
        <v>4994</v>
      </c>
      <c r="F3701" s="327" t="s">
        <v>934</v>
      </c>
      <c r="G3701" s="1073">
        <v>45466.30972222222</v>
      </c>
      <c r="H3701" s="30"/>
    </row>
    <row r="3702" spans="1:8" x14ac:dyDescent="0.25">
      <c r="A3702" s="30" t="s">
        <v>9576</v>
      </c>
      <c r="B3702" s="30" t="s">
        <v>923</v>
      </c>
      <c r="C3702" s="31" t="s">
        <v>9577</v>
      </c>
      <c r="D3702" s="31">
        <v>8531</v>
      </c>
      <c r="E3702" s="49" t="s">
        <v>5011</v>
      </c>
      <c r="F3702" s="327" t="s">
        <v>934</v>
      </c>
      <c r="G3702" s="1073">
        <v>45466.30972222222</v>
      </c>
      <c r="H3702" s="30"/>
    </row>
    <row r="3703" spans="1:8" x14ac:dyDescent="0.25">
      <c r="A3703" s="30" t="s">
        <v>9576</v>
      </c>
      <c r="B3703" s="30" t="s">
        <v>923</v>
      </c>
      <c r="C3703" s="31" t="s">
        <v>9577</v>
      </c>
      <c r="D3703" s="31">
        <v>8531</v>
      </c>
      <c r="E3703" s="49" t="s">
        <v>5028</v>
      </c>
      <c r="F3703" s="327" t="s">
        <v>934</v>
      </c>
      <c r="G3703" s="1073">
        <v>45466.30972222222</v>
      </c>
      <c r="H3703" s="30"/>
    </row>
    <row r="3704" spans="1:8" x14ac:dyDescent="0.25">
      <c r="A3704" s="30" t="s">
        <v>9576</v>
      </c>
      <c r="B3704" s="30" t="s">
        <v>923</v>
      </c>
      <c r="C3704" s="31" t="s">
        <v>9577</v>
      </c>
      <c r="D3704" s="31">
        <v>8531</v>
      </c>
      <c r="E3704" s="49" t="s">
        <v>5045</v>
      </c>
      <c r="F3704" s="327" t="s">
        <v>934</v>
      </c>
      <c r="G3704" s="1073">
        <v>45466.30972222222</v>
      </c>
      <c r="H3704" s="30"/>
    </row>
    <row r="3705" spans="1:8" x14ac:dyDescent="0.25">
      <c r="A3705" s="30" t="s">
        <v>9576</v>
      </c>
      <c r="B3705" s="30" t="s">
        <v>923</v>
      </c>
      <c r="C3705" s="31" t="s">
        <v>9577</v>
      </c>
      <c r="D3705" s="31">
        <v>8531</v>
      </c>
      <c r="E3705" s="49" t="s">
        <v>5062</v>
      </c>
      <c r="F3705" s="327" t="s">
        <v>934</v>
      </c>
      <c r="G3705" s="1073">
        <v>45466.30972222222</v>
      </c>
      <c r="H3705" s="30"/>
    </row>
    <row r="3706" spans="1:8" x14ac:dyDescent="0.25">
      <c r="A3706" s="30" t="s">
        <v>9576</v>
      </c>
      <c r="B3706" s="30" t="s">
        <v>923</v>
      </c>
      <c r="C3706" s="31" t="s">
        <v>9577</v>
      </c>
      <c r="D3706" s="31">
        <v>8531</v>
      </c>
      <c r="E3706" s="49" t="s">
        <v>5079</v>
      </c>
      <c r="F3706" s="327" t="s">
        <v>934</v>
      </c>
      <c r="G3706" s="1073">
        <v>45466.30972222222</v>
      </c>
      <c r="H3706" s="30"/>
    </row>
    <row r="3707" spans="1:8" x14ac:dyDescent="0.25">
      <c r="A3707" s="30" t="s">
        <v>9576</v>
      </c>
      <c r="B3707" s="30" t="s">
        <v>923</v>
      </c>
      <c r="C3707" s="31" t="s">
        <v>9577</v>
      </c>
      <c r="D3707" s="31">
        <v>8531</v>
      </c>
      <c r="E3707" s="49" t="s">
        <v>5096</v>
      </c>
      <c r="F3707" s="327" t="s">
        <v>934</v>
      </c>
      <c r="G3707" s="1073">
        <v>45466.30972222222</v>
      </c>
      <c r="H3707" s="30"/>
    </row>
    <row r="3708" spans="1:8" x14ac:dyDescent="0.25">
      <c r="A3708" s="30" t="s">
        <v>9576</v>
      </c>
      <c r="B3708" s="30" t="s">
        <v>923</v>
      </c>
      <c r="C3708" s="31" t="s">
        <v>9577</v>
      </c>
      <c r="D3708" s="31">
        <v>8531</v>
      </c>
      <c r="E3708" s="49" t="s">
        <v>1290</v>
      </c>
      <c r="F3708" s="327" t="s">
        <v>934</v>
      </c>
      <c r="G3708" s="1073">
        <v>45466.30972222222</v>
      </c>
      <c r="H3708" s="30"/>
    </row>
    <row r="3709" spans="1:8" x14ac:dyDescent="0.25">
      <c r="A3709" s="30" t="s">
        <v>9576</v>
      </c>
      <c r="B3709" s="30" t="s">
        <v>923</v>
      </c>
      <c r="C3709" s="31" t="s">
        <v>9577</v>
      </c>
      <c r="D3709" s="31">
        <v>8531</v>
      </c>
      <c r="E3709" s="49" t="s">
        <v>5113</v>
      </c>
      <c r="F3709" s="327" t="s">
        <v>934</v>
      </c>
      <c r="G3709" s="1073">
        <v>45466.30972222222</v>
      </c>
      <c r="H3709" s="30"/>
    </row>
    <row r="3710" spans="1:8" x14ac:dyDescent="0.25">
      <c r="A3710" s="30" t="s">
        <v>9576</v>
      </c>
      <c r="B3710" s="30" t="s">
        <v>923</v>
      </c>
      <c r="C3710" s="31" t="s">
        <v>9577</v>
      </c>
      <c r="D3710" s="31">
        <v>8531</v>
      </c>
      <c r="E3710" s="49" t="s">
        <v>5130</v>
      </c>
      <c r="F3710" s="327" t="s">
        <v>934</v>
      </c>
      <c r="G3710" s="1073">
        <v>45466.30972222222</v>
      </c>
      <c r="H3710" s="30"/>
    </row>
    <row r="3711" spans="1:8" x14ac:dyDescent="0.25">
      <c r="A3711" s="30" t="s">
        <v>9576</v>
      </c>
      <c r="B3711" s="30" t="s">
        <v>923</v>
      </c>
      <c r="C3711" s="31" t="s">
        <v>9577</v>
      </c>
      <c r="D3711" s="31">
        <v>8531</v>
      </c>
      <c r="E3711" s="49" t="s">
        <v>5147</v>
      </c>
      <c r="F3711" s="327" t="s">
        <v>934</v>
      </c>
      <c r="G3711" s="1073">
        <v>45466.30972222222</v>
      </c>
      <c r="H3711" s="30"/>
    </row>
    <row r="3712" spans="1:8" x14ac:dyDescent="0.25">
      <c r="A3712" s="30" t="s">
        <v>9576</v>
      </c>
      <c r="B3712" s="30" t="s">
        <v>923</v>
      </c>
      <c r="C3712" s="31" t="s">
        <v>9577</v>
      </c>
      <c r="D3712" s="31">
        <v>8531</v>
      </c>
      <c r="E3712" s="49" t="s">
        <v>5164</v>
      </c>
      <c r="F3712" s="327" t="s">
        <v>934</v>
      </c>
      <c r="G3712" s="1073">
        <v>45466.30972222222</v>
      </c>
      <c r="H3712" s="30"/>
    </row>
    <row r="3713" spans="1:8" x14ac:dyDescent="0.25">
      <c r="A3713" s="30" t="s">
        <v>9576</v>
      </c>
      <c r="B3713" s="30" t="s">
        <v>923</v>
      </c>
      <c r="C3713" s="31" t="s">
        <v>9577</v>
      </c>
      <c r="D3713" s="31">
        <v>8531</v>
      </c>
      <c r="E3713" s="49" t="s">
        <v>5181</v>
      </c>
      <c r="F3713" s="327" t="s">
        <v>934</v>
      </c>
      <c r="G3713" s="1073">
        <v>45466.30972222222</v>
      </c>
      <c r="H3713" s="30"/>
    </row>
    <row r="3714" spans="1:8" x14ac:dyDescent="0.25">
      <c r="A3714" s="30" t="s">
        <v>9576</v>
      </c>
      <c r="B3714" s="30" t="s">
        <v>923</v>
      </c>
      <c r="C3714" s="31" t="s">
        <v>9577</v>
      </c>
      <c r="D3714" s="31">
        <v>8531</v>
      </c>
      <c r="E3714" s="49" t="s">
        <v>5198</v>
      </c>
      <c r="F3714" s="327" t="s">
        <v>934</v>
      </c>
      <c r="G3714" s="1073">
        <v>45466.30972222222</v>
      </c>
      <c r="H3714" s="30"/>
    </row>
    <row r="3715" spans="1:8" x14ac:dyDescent="0.25">
      <c r="A3715" s="30" t="s">
        <v>9576</v>
      </c>
      <c r="B3715" s="30" t="s">
        <v>923</v>
      </c>
      <c r="C3715" s="31" t="s">
        <v>9577</v>
      </c>
      <c r="D3715" s="31">
        <v>8531</v>
      </c>
      <c r="E3715" s="49" t="s">
        <v>5215</v>
      </c>
      <c r="F3715" s="327" t="s">
        <v>934</v>
      </c>
      <c r="G3715" s="1073">
        <v>45466.30972222222</v>
      </c>
      <c r="H3715" s="30"/>
    </row>
    <row r="3716" spans="1:8" x14ac:dyDescent="0.25">
      <c r="A3716" s="30" t="s">
        <v>9576</v>
      </c>
      <c r="B3716" s="30" t="s">
        <v>923</v>
      </c>
      <c r="C3716" s="31" t="s">
        <v>9577</v>
      </c>
      <c r="D3716" s="31">
        <v>8531</v>
      </c>
      <c r="E3716" s="49" t="s">
        <v>5232</v>
      </c>
      <c r="F3716" s="327" t="s">
        <v>934</v>
      </c>
      <c r="G3716" s="1073">
        <v>45466.30972222222</v>
      </c>
      <c r="H3716" s="30"/>
    </row>
    <row r="3717" spans="1:8" x14ac:dyDescent="0.25">
      <c r="A3717" s="30" t="s">
        <v>9576</v>
      </c>
      <c r="B3717" s="30" t="s">
        <v>923</v>
      </c>
      <c r="C3717" s="31" t="s">
        <v>9577</v>
      </c>
      <c r="D3717" s="31">
        <v>8531</v>
      </c>
      <c r="E3717" s="49" t="s">
        <v>5249</v>
      </c>
      <c r="F3717" s="327" t="s">
        <v>934</v>
      </c>
      <c r="G3717" s="1073">
        <v>45466.30972222222</v>
      </c>
      <c r="H3717" s="30"/>
    </row>
    <row r="3718" spans="1:8" x14ac:dyDescent="0.25">
      <c r="A3718" s="30" t="s">
        <v>9576</v>
      </c>
      <c r="B3718" s="30" t="s">
        <v>923</v>
      </c>
      <c r="C3718" s="31" t="s">
        <v>9577</v>
      </c>
      <c r="D3718" s="31">
        <v>8531</v>
      </c>
      <c r="E3718" s="49" t="s">
        <v>5266</v>
      </c>
      <c r="F3718" s="327" t="s">
        <v>934</v>
      </c>
      <c r="G3718" s="1073">
        <v>45466.30972222222</v>
      </c>
      <c r="H3718" s="30"/>
    </row>
    <row r="3719" spans="1:8" x14ac:dyDescent="0.25">
      <c r="A3719" s="30" t="s">
        <v>9576</v>
      </c>
      <c r="B3719" s="30" t="s">
        <v>923</v>
      </c>
      <c r="C3719" s="31" t="s">
        <v>9577</v>
      </c>
      <c r="D3719" s="31">
        <v>8531</v>
      </c>
      <c r="E3719" s="49" t="s">
        <v>1307</v>
      </c>
      <c r="F3719" s="327" t="s">
        <v>934</v>
      </c>
      <c r="G3719" s="1073">
        <v>45466.30972222222</v>
      </c>
      <c r="H3719" s="30"/>
    </row>
    <row r="3720" spans="1:8" x14ac:dyDescent="0.25">
      <c r="A3720" s="30" t="s">
        <v>9576</v>
      </c>
      <c r="B3720" s="30" t="s">
        <v>923</v>
      </c>
      <c r="C3720" s="31" t="s">
        <v>9577</v>
      </c>
      <c r="D3720" s="31">
        <v>8531</v>
      </c>
      <c r="E3720" s="49" t="s">
        <v>5283</v>
      </c>
      <c r="F3720" s="327" t="s">
        <v>934</v>
      </c>
      <c r="G3720" s="1073">
        <v>45466.30972222222</v>
      </c>
      <c r="H3720" s="30"/>
    </row>
    <row r="3721" spans="1:8" x14ac:dyDescent="0.25">
      <c r="A3721" s="30" t="s">
        <v>9576</v>
      </c>
      <c r="B3721" s="30" t="s">
        <v>923</v>
      </c>
      <c r="C3721" s="31" t="s">
        <v>9577</v>
      </c>
      <c r="D3721" s="31">
        <v>8531</v>
      </c>
      <c r="E3721" s="49" t="s">
        <v>5300</v>
      </c>
      <c r="F3721" s="327" t="s">
        <v>934</v>
      </c>
      <c r="G3721" s="1073">
        <v>45466.30972222222</v>
      </c>
      <c r="H3721" s="30"/>
    </row>
    <row r="3722" spans="1:8" x14ac:dyDescent="0.25">
      <c r="A3722" s="30" t="s">
        <v>9576</v>
      </c>
      <c r="B3722" s="30" t="s">
        <v>923</v>
      </c>
      <c r="C3722" s="31" t="s">
        <v>9577</v>
      </c>
      <c r="D3722" s="31">
        <v>8531</v>
      </c>
      <c r="E3722" s="49" t="s">
        <v>5317</v>
      </c>
      <c r="F3722" s="327" t="s">
        <v>934</v>
      </c>
      <c r="G3722" s="1073">
        <v>45466.30972222222</v>
      </c>
      <c r="H3722" s="30"/>
    </row>
    <row r="3723" spans="1:8" x14ac:dyDescent="0.25">
      <c r="A3723" s="30" t="s">
        <v>9576</v>
      </c>
      <c r="B3723" s="30" t="s">
        <v>923</v>
      </c>
      <c r="C3723" s="31" t="s">
        <v>9577</v>
      </c>
      <c r="D3723" s="31">
        <v>8531</v>
      </c>
      <c r="E3723" s="49" t="s">
        <v>5334</v>
      </c>
      <c r="F3723" s="327" t="s">
        <v>934</v>
      </c>
      <c r="G3723" s="1073">
        <v>45466.30972222222</v>
      </c>
      <c r="H3723" s="30"/>
    </row>
    <row r="3724" spans="1:8" x14ac:dyDescent="0.25">
      <c r="A3724" s="30" t="s">
        <v>9576</v>
      </c>
      <c r="B3724" s="30" t="s">
        <v>923</v>
      </c>
      <c r="C3724" s="31" t="s">
        <v>9577</v>
      </c>
      <c r="D3724" s="31">
        <v>8531</v>
      </c>
      <c r="E3724" s="49" t="s">
        <v>5351</v>
      </c>
      <c r="F3724" s="327" t="s">
        <v>934</v>
      </c>
      <c r="G3724" s="1073">
        <v>45466.30972222222</v>
      </c>
      <c r="H3724" s="30"/>
    </row>
    <row r="3725" spans="1:8" x14ac:dyDescent="0.25">
      <c r="A3725" s="30" t="s">
        <v>9576</v>
      </c>
      <c r="B3725" s="30" t="s">
        <v>923</v>
      </c>
      <c r="C3725" s="31" t="s">
        <v>9577</v>
      </c>
      <c r="D3725" s="31">
        <v>8531</v>
      </c>
      <c r="E3725" s="49" t="s">
        <v>5368</v>
      </c>
      <c r="F3725" s="327" t="s">
        <v>934</v>
      </c>
      <c r="G3725" s="1073">
        <v>45466.30972222222</v>
      </c>
      <c r="H3725" s="30"/>
    </row>
    <row r="3726" spans="1:8" x14ac:dyDescent="0.25">
      <c r="A3726" s="30" t="s">
        <v>9576</v>
      </c>
      <c r="B3726" s="30" t="s">
        <v>923</v>
      </c>
      <c r="C3726" s="31" t="s">
        <v>9577</v>
      </c>
      <c r="D3726" s="31">
        <v>8531</v>
      </c>
      <c r="E3726" s="49" t="s">
        <v>5385</v>
      </c>
      <c r="F3726" s="327" t="s">
        <v>934</v>
      </c>
      <c r="G3726" s="1073">
        <v>45466.30972222222</v>
      </c>
      <c r="H3726" s="30"/>
    </row>
    <row r="3727" spans="1:8" x14ac:dyDescent="0.25">
      <c r="A3727" s="30" t="s">
        <v>9576</v>
      </c>
      <c r="B3727" s="30" t="s">
        <v>923</v>
      </c>
      <c r="C3727" s="31" t="s">
        <v>9577</v>
      </c>
      <c r="D3727" s="31">
        <v>8531</v>
      </c>
      <c r="E3727" s="49" t="s">
        <v>5402</v>
      </c>
      <c r="F3727" s="327" t="s">
        <v>934</v>
      </c>
      <c r="G3727" s="1073">
        <v>45466.30972222222</v>
      </c>
      <c r="H3727" s="30"/>
    </row>
    <row r="3728" spans="1:8" x14ac:dyDescent="0.25">
      <c r="A3728" s="30" t="s">
        <v>9576</v>
      </c>
      <c r="B3728" s="30" t="s">
        <v>923</v>
      </c>
      <c r="C3728" s="31" t="s">
        <v>9577</v>
      </c>
      <c r="D3728" s="31">
        <v>8531</v>
      </c>
      <c r="E3728" s="49" t="s">
        <v>5419</v>
      </c>
      <c r="F3728" s="327" t="s">
        <v>934</v>
      </c>
      <c r="G3728" s="1073">
        <v>45466.30972222222</v>
      </c>
      <c r="H3728" s="30"/>
    </row>
    <row r="3729" spans="1:8" x14ac:dyDescent="0.25">
      <c r="A3729" s="30" t="s">
        <v>9576</v>
      </c>
      <c r="B3729" s="30" t="s">
        <v>923</v>
      </c>
      <c r="C3729" s="31" t="s">
        <v>9577</v>
      </c>
      <c r="D3729" s="31">
        <v>8531</v>
      </c>
      <c r="E3729" s="49" t="s">
        <v>5436</v>
      </c>
      <c r="F3729" s="327" t="s">
        <v>934</v>
      </c>
      <c r="G3729" s="1073">
        <v>45466.30972222222</v>
      </c>
      <c r="H3729" s="30"/>
    </row>
    <row r="3730" spans="1:8" x14ac:dyDescent="0.25">
      <c r="A3730" s="30" t="s">
        <v>9576</v>
      </c>
      <c r="B3730" s="30" t="s">
        <v>923</v>
      </c>
      <c r="C3730" s="31" t="s">
        <v>9577</v>
      </c>
      <c r="D3730" s="31">
        <v>8531</v>
      </c>
      <c r="E3730" s="49" t="s">
        <v>1324</v>
      </c>
      <c r="F3730" s="327" t="s">
        <v>934</v>
      </c>
      <c r="G3730" s="1073">
        <v>45466.30972222222</v>
      </c>
      <c r="H3730" s="30"/>
    </row>
    <row r="3731" spans="1:8" x14ac:dyDescent="0.25">
      <c r="A3731" s="30" t="s">
        <v>9576</v>
      </c>
      <c r="B3731" s="30" t="s">
        <v>923</v>
      </c>
      <c r="C3731" s="31" t="s">
        <v>9577</v>
      </c>
      <c r="D3731" s="31">
        <v>8531</v>
      </c>
      <c r="E3731" s="49" t="s">
        <v>5453</v>
      </c>
      <c r="F3731" s="327" t="s">
        <v>934</v>
      </c>
      <c r="G3731" s="1073">
        <v>45466.30972222222</v>
      </c>
      <c r="H3731" s="30"/>
    </row>
    <row r="3732" spans="1:8" x14ac:dyDescent="0.25">
      <c r="A3732" s="30" t="s">
        <v>9576</v>
      </c>
      <c r="B3732" s="30" t="s">
        <v>923</v>
      </c>
      <c r="C3732" s="31" t="s">
        <v>9577</v>
      </c>
      <c r="D3732" s="31">
        <v>8531</v>
      </c>
      <c r="E3732" s="49" t="s">
        <v>5470</v>
      </c>
      <c r="F3732" s="327" t="s">
        <v>934</v>
      </c>
      <c r="G3732" s="1073">
        <v>45466.30972222222</v>
      </c>
      <c r="H3732" s="30"/>
    </row>
    <row r="3733" spans="1:8" x14ac:dyDescent="0.25">
      <c r="A3733" s="30" t="s">
        <v>9576</v>
      </c>
      <c r="B3733" s="30" t="s">
        <v>923</v>
      </c>
      <c r="C3733" s="31" t="s">
        <v>9577</v>
      </c>
      <c r="D3733" s="31">
        <v>8531</v>
      </c>
      <c r="E3733" s="49" t="s">
        <v>5487</v>
      </c>
      <c r="F3733" s="327" t="s">
        <v>934</v>
      </c>
      <c r="G3733" s="1073">
        <v>45466.30972222222</v>
      </c>
      <c r="H3733" s="30"/>
    </row>
    <row r="3734" spans="1:8" x14ac:dyDescent="0.25">
      <c r="A3734" s="30" t="s">
        <v>9576</v>
      </c>
      <c r="B3734" s="30" t="s">
        <v>923</v>
      </c>
      <c r="C3734" s="31" t="s">
        <v>9577</v>
      </c>
      <c r="D3734" s="31">
        <v>8531</v>
      </c>
      <c r="E3734" s="49" t="s">
        <v>5504</v>
      </c>
      <c r="F3734" s="327" t="s">
        <v>934</v>
      </c>
      <c r="G3734" s="1073">
        <v>45466.30972222222</v>
      </c>
      <c r="H3734" s="30"/>
    </row>
    <row r="3735" spans="1:8" x14ac:dyDescent="0.25">
      <c r="A3735" s="30" t="s">
        <v>9576</v>
      </c>
      <c r="B3735" s="30" t="s">
        <v>923</v>
      </c>
      <c r="C3735" s="31" t="s">
        <v>9577</v>
      </c>
      <c r="D3735" s="31">
        <v>8531</v>
      </c>
      <c r="E3735" s="49" t="s">
        <v>5521</v>
      </c>
      <c r="F3735" s="327" t="s">
        <v>934</v>
      </c>
      <c r="G3735" s="1073">
        <v>45466.30972222222</v>
      </c>
      <c r="H3735" s="30"/>
    </row>
    <row r="3736" spans="1:8" x14ac:dyDescent="0.25">
      <c r="A3736" s="30" t="s">
        <v>9576</v>
      </c>
      <c r="B3736" s="30" t="s">
        <v>923</v>
      </c>
      <c r="C3736" s="31" t="s">
        <v>9577</v>
      </c>
      <c r="D3736" s="31">
        <v>8531</v>
      </c>
      <c r="E3736" s="49" t="s">
        <v>5538</v>
      </c>
      <c r="F3736" s="327" t="s">
        <v>934</v>
      </c>
      <c r="G3736" s="1073">
        <v>45466.30972222222</v>
      </c>
      <c r="H3736" s="30"/>
    </row>
    <row r="3737" spans="1:8" x14ac:dyDescent="0.25">
      <c r="A3737" s="30" t="s">
        <v>9576</v>
      </c>
      <c r="B3737" s="30" t="s">
        <v>923</v>
      </c>
      <c r="C3737" s="31" t="s">
        <v>9577</v>
      </c>
      <c r="D3737" s="31">
        <v>8531</v>
      </c>
      <c r="E3737" s="49" t="s">
        <v>5555</v>
      </c>
      <c r="F3737" s="327" t="s">
        <v>934</v>
      </c>
      <c r="G3737" s="1073">
        <v>45466.30972222222</v>
      </c>
      <c r="H3737" s="30"/>
    </row>
    <row r="3738" spans="1:8" x14ac:dyDescent="0.25">
      <c r="A3738" s="30" t="s">
        <v>9576</v>
      </c>
      <c r="B3738" s="30" t="s">
        <v>923</v>
      </c>
      <c r="C3738" s="31" t="s">
        <v>9577</v>
      </c>
      <c r="D3738" s="31">
        <v>8531</v>
      </c>
      <c r="E3738" s="49" t="s">
        <v>5572</v>
      </c>
      <c r="F3738" s="327" t="s">
        <v>934</v>
      </c>
      <c r="G3738" s="1073">
        <v>45466.30972222222</v>
      </c>
      <c r="H3738" s="30"/>
    </row>
    <row r="3739" spans="1:8" x14ac:dyDescent="0.25">
      <c r="A3739" s="30" t="s">
        <v>9576</v>
      </c>
      <c r="B3739" s="30" t="s">
        <v>923</v>
      </c>
      <c r="C3739" s="31" t="s">
        <v>9577</v>
      </c>
      <c r="D3739" s="31">
        <v>8531</v>
      </c>
      <c r="E3739" s="49" t="s">
        <v>5589</v>
      </c>
      <c r="F3739" s="327" t="s">
        <v>934</v>
      </c>
      <c r="G3739" s="1073">
        <v>45466.30972222222</v>
      </c>
      <c r="H3739" s="30"/>
    </row>
    <row r="3740" spans="1:8" x14ac:dyDescent="0.25">
      <c r="A3740" s="30" t="s">
        <v>9576</v>
      </c>
      <c r="B3740" s="30" t="s">
        <v>923</v>
      </c>
      <c r="C3740" s="31" t="s">
        <v>9577</v>
      </c>
      <c r="D3740" s="31">
        <v>8531</v>
      </c>
      <c r="E3740" s="49" t="s">
        <v>5606</v>
      </c>
      <c r="F3740" s="327" t="s">
        <v>934</v>
      </c>
      <c r="G3740" s="1073">
        <v>45466.30972222222</v>
      </c>
      <c r="H3740" s="30"/>
    </row>
    <row r="3741" spans="1:8" x14ac:dyDescent="0.25">
      <c r="A3741" s="30" t="s">
        <v>9576</v>
      </c>
      <c r="B3741" s="30" t="s">
        <v>923</v>
      </c>
      <c r="C3741" s="31" t="s">
        <v>9577</v>
      </c>
      <c r="D3741" s="31">
        <v>8531</v>
      </c>
      <c r="E3741" s="49" t="s">
        <v>1341</v>
      </c>
      <c r="F3741" s="327" t="s">
        <v>934</v>
      </c>
      <c r="G3741" s="1073">
        <v>45466.30972222222</v>
      </c>
      <c r="H3741" s="30"/>
    </row>
    <row r="3742" spans="1:8" x14ac:dyDescent="0.25">
      <c r="A3742" s="30" t="s">
        <v>9576</v>
      </c>
      <c r="B3742" s="30" t="s">
        <v>923</v>
      </c>
      <c r="C3742" s="31" t="s">
        <v>9577</v>
      </c>
      <c r="D3742" s="31">
        <v>8531</v>
      </c>
      <c r="E3742" s="49" t="s">
        <v>5623</v>
      </c>
      <c r="F3742" s="327" t="s">
        <v>934</v>
      </c>
      <c r="G3742" s="1073">
        <v>45466.30972222222</v>
      </c>
      <c r="H3742" s="30"/>
    </row>
    <row r="3743" spans="1:8" x14ac:dyDescent="0.25">
      <c r="A3743" s="30" t="s">
        <v>9576</v>
      </c>
      <c r="B3743" s="30" t="s">
        <v>923</v>
      </c>
      <c r="C3743" s="31" t="s">
        <v>9577</v>
      </c>
      <c r="D3743" s="31">
        <v>8531</v>
      </c>
      <c r="E3743" s="49" t="s">
        <v>5640</v>
      </c>
      <c r="F3743" s="327" t="s">
        <v>934</v>
      </c>
      <c r="G3743" s="1073">
        <v>45466.30972222222</v>
      </c>
      <c r="H3743" s="30"/>
    </row>
    <row r="3744" spans="1:8" x14ac:dyDescent="0.25">
      <c r="A3744" s="30" t="s">
        <v>9576</v>
      </c>
      <c r="B3744" s="30" t="s">
        <v>923</v>
      </c>
      <c r="C3744" s="31" t="s">
        <v>9577</v>
      </c>
      <c r="D3744" s="31">
        <v>8531</v>
      </c>
      <c r="E3744" s="49" t="s">
        <v>5657</v>
      </c>
      <c r="F3744" s="327" t="s">
        <v>934</v>
      </c>
      <c r="G3744" s="1073">
        <v>45466.30972222222</v>
      </c>
      <c r="H3744" s="30"/>
    </row>
    <row r="3745" spans="1:8" x14ac:dyDescent="0.25">
      <c r="A3745" s="30" t="s">
        <v>9576</v>
      </c>
      <c r="B3745" s="30" t="s">
        <v>923</v>
      </c>
      <c r="C3745" s="31" t="s">
        <v>9577</v>
      </c>
      <c r="D3745" s="31">
        <v>8531</v>
      </c>
      <c r="E3745" s="49" t="s">
        <v>5674</v>
      </c>
      <c r="F3745" s="327" t="s">
        <v>934</v>
      </c>
      <c r="G3745" s="1073">
        <v>45466.30972222222</v>
      </c>
      <c r="H3745" s="30"/>
    </row>
    <row r="3746" spans="1:8" x14ac:dyDescent="0.25">
      <c r="A3746" s="30" t="s">
        <v>9576</v>
      </c>
      <c r="B3746" s="30" t="s">
        <v>923</v>
      </c>
      <c r="C3746" s="31" t="s">
        <v>9577</v>
      </c>
      <c r="D3746" s="31">
        <v>8531</v>
      </c>
      <c r="E3746" s="49" t="s">
        <v>5691</v>
      </c>
      <c r="F3746" s="327" t="s">
        <v>934</v>
      </c>
      <c r="G3746" s="1073">
        <v>45466.30972222222</v>
      </c>
      <c r="H3746" s="30"/>
    </row>
    <row r="3747" spans="1:8" x14ac:dyDescent="0.25">
      <c r="A3747" s="30" t="s">
        <v>9576</v>
      </c>
      <c r="B3747" s="30" t="s">
        <v>923</v>
      </c>
      <c r="C3747" s="31" t="s">
        <v>9577</v>
      </c>
      <c r="D3747" s="31">
        <v>8531</v>
      </c>
      <c r="E3747" s="49" t="s">
        <v>5708</v>
      </c>
      <c r="F3747" s="327" t="s">
        <v>934</v>
      </c>
      <c r="G3747" s="1073">
        <v>45466.30972222222</v>
      </c>
      <c r="H3747" s="30"/>
    </row>
    <row r="3748" spans="1:8" x14ac:dyDescent="0.25">
      <c r="A3748" s="30" t="s">
        <v>9576</v>
      </c>
      <c r="B3748" s="30" t="s">
        <v>923</v>
      </c>
      <c r="C3748" s="31" t="s">
        <v>9577</v>
      </c>
      <c r="D3748" s="31">
        <v>8531</v>
      </c>
      <c r="E3748" s="49" t="s">
        <v>5725</v>
      </c>
      <c r="F3748" s="327" t="s">
        <v>934</v>
      </c>
      <c r="G3748" s="1073">
        <v>45466.30972222222</v>
      </c>
      <c r="H3748" s="30"/>
    </row>
    <row r="3749" spans="1:8" x14ac:dyDescent="0.25">
      <c r="A3749" s="30" t="s">
        <v>9576</v>
      </c>
      <c r="B3749" s="30" t="s">
        <v>923</v>
      </c>
      <c r="C3749" s="31" t="s">
        <v>9577</v>
      </c>
      <c r="D3749" s="31">
        <v>8531</v>
      </c>
      <c r="E3749" s="49" t="s">
        <v>5742</v>
      </c>
      <c r="F3749" s="327" t="s">
        <v>934</v>
      </c>
      <c r="G3749" s="1073">
        <v>45466.30972222222</v>
      </c>
      <c r="H3749" s="30"/>
    </row>
    <row r="3750" spans="1:8" x14ac:dyDescent="0.25">
      <c r="A3750" s="30" t="s">
        <v>9576</v>
      </c>
      <c r="B3750" s="30" t="s">
        <v>923</v>
      </c>
      <c r="C3750" s="31" t="s">
        <v>9577</v>
      </c>
      <c r="D3750" s="31">
        <v>8531</v>
      </c>
      <c r="E3750" s="49" t="s">
        <v>5759</v>
      </c>
      <c r="F3750" s="327" t="s">
        <v>934</v>
      </c>
      <c r="G3750" s="1073">
        <v>45466.30972222222</v>
      </c>
      <c r="H3750" s="30"/>
    </row>
    <row r="3751" spans="1:8" x14ac:dyDescent="0.25">
      <c r="A3751" s="30" t="s">
        <v>9576</v>
      </c>
      <c r="B3751" s="30" t="s">
        <v>923</v>
      </c>
      <c r="C3751" s="31" t="s">
        <v>9577</v>
      </c>
      <c r="D3751" s="31">
        <v>8531</v>
      </c>
      <c r="E3751" s="49" t="s">
        <v>5776</v>
      </c>
      <c r="F3751" s="327" t="s">
        <v>934</v>
      </c>
      <c r="G3751" s="1073">
        <v>45466.30972222222</v>
      </c>
      <c r="H3751" s="30"/>
    </row>
    <row r="3752" spans="1:8" x14ac:dyDescent="0.25">
      <c r="A3752" s="30" t="s">
        <v>9576</v>
      </c>
      <c r="B3752" s="30" t="s">
        <v>923</v>
      </c>
      <c r="C3752" s="31" t="s">
        <v>9577</v>
      </c>
      <c r="D3752" s="31">
        <v>8531</v>
      </c>
      <c r="E3752" s="49" t="s">
        <v>1358</v>
      </c>
      <c r="F3752" s="327" t="s">
        <v>934</v>
      </c>
      <c r="G3752" s="1073">
        <v>45466.30972222222</v>
      </c>
      <c r="H3752" s="30"/>
    </row>
    <row r="3753" spans="1:8" x14ac:dyDescent="0.25">
      <c r="A3753" s="30" t="s">
        <v>9576</v>
      </c>
      <c r="B3753" s="30" t="s">
        <v>923</v>
      </c>
      <c r="C3753" s="31" t="s">
        <v>9577</v>
      </c>
      <c r="D3753" s="31">
        <v>8531</v>
      </c>
      <c r="E3753" s="49" t="s">
        <v>5793</v>
      </c>
      <c r="F3753" s="327" t="s">
        <v>934</v>
      </c>
      <c r="G3753" s="1073">
        <v>45466.30972222222</v>
      </c>
      <c r="H3753" s="30"/>
    </row>
    <row r="3754" spans="1:8" x14ac:dyDescent="0.25">
      <c r="A3754" s="30" t="s">
        <v>9576</v>
      </c>
      <c r="B3754" s="30" t="s">
        <v>923</v>
      </c>
      <c r="C3754" s="31" t="s">
        <v>9577</v>
      </c>
      <c r="D3754" s="31">
        <v>8531</v>
      </c>
      <c r="E3754" s="49" t="s">
        <v>5810</v>
      </c>
      <c r="F3754" s="327" t="s">
        <v>934</v>
      </c>
      <c r="G3754" s="1073">
        <v>45466.30972222222</v>
      </c>
      <c r="H3754" s="30"/>
    </row>
    <row r="3755" spans="1:8" x14ac:dyDescent="0.25">
      <c r="A3755" s="30" t="s">
        <v>9576</v>
      </c>
      <c r="B3755" s="30" t="s">
        <v>923</v>
      </c>
      <c r="C3755" s="31" t="s">
        <v>9577</v>
      </c>
      <c r="D3755" s="31">
        <v>8531</v>
      </c>
      <c r="E3755" s="49" t="s">
        <v>5827</v>
      </c>
      <c r="F3755" s="327" t="s">
        <v>934</v>
      </c>
      <c r="G3755" s="1073">
        <v>45466.30972222222</v>
      </c>
      <c r="H3755" s="30"/>
    </row>
    <row r="3756" spans="1:8" x14ac:dyDescent="0.25">
      <c r="A3756" s="30" t="s">
        <v>9576</v>
      </c>
      <c r="B3756" s="30" t="s">
        <v>923</v>
      </c>
      <c r="C3756" s="31" t="s">
        <v>9577</v>
      </c>
      <c r="D3756" s="31">
        <v>8531</v>
      </c>
      <c r="E3756" s="49" t="s">
        <v>5844</v>
      </c>
      <c r="F3756" s="327" t="s">
        <v>934</v>
      </c>
      <c r="G3756" s="1073">
        <v>45466.30972222222</v>
      </c>
      <c r="H3756" s="30"/>
    </row>
    <row r="3757" spans="1:8" x14ac:dyDescent="0.25">
      <c r="A3757" s="30" t="s">
        <v>9576</v>
      </c>
      <c r="B3757" s="30" t="s">
        <v>923</v>
      </c>
      <c r="C3757" s="31" t="s">
        <v>9577</v>
      </c>
      <c r="D3757" s="31">
        <v>8531</v>
      </c>
      <c r="E3757" s="49" t="s">
        <v>5861</v>
      </c>
      <c r="F3757" s="327" t="s">
        <v>934</v>
      </c>
      <c r="G3757" s="1073">
        <v>45466.30972222222</v>
      </c>
      <c r="H3757" s="30"/>
    </row>
    <row r="3758" spans="1:8" x14ac:dyDescent="0.25">
      <c r="A3758" s="30" t="s">
        <v>9576</v>
      </c>
      <c r="B3758" s="30" t="s">
        <v>923</v>
      </c>
      <c r="C3758" s="31" t="s">
        <v>9577</v>
      </c>
      <c r="D3758" s="31">
        <v>8531</v>
      </c>
      <c r="E3758" s="49" t="s">
        <v>5878</v>
      </c>
      <c r="F3758" s="327" t="s">
        <v>934</v>
      </c>
      <c r="G3758" s="1073">
        <v>45466.30972222222</v>
      </c>
      <c r="H3758" s="30"/>
    </row>
    <row r="3759" spans="1:8" x14ac:dyDescent="0.25">
      <c r="A3759" s="30" t="s">
        <v>9576</v>
      </c>
      <c r="B3759" s="30" t="s">
        <v>923</v>
      </c>
      <c r="C3759" s="31" t="s">
        <v>9577</v>
      </c>
      <c r="D3759" s="31">
        <v>8531</v>
      </c>
      <c r="E3759" s="49" t="s">
        <v>5895</v>
      </c>
      <c r="F3759" s="327" t="s">
        <v>934</v>
      </c>
      <c r="G3759" s="1073">
        <v>45466.30972222222</v>
      </c>
      <c r="H3759" s="30"/>
    </row>
    <row r="3760" spans="1:8" x14ac:dyDescent="0.25">
      <c r="A3760" s="30" t="s">
        <v>9576</v>
      </c>
      <c r="B3760" s="30" t="s">
        <v>923</v>
      </c>
      <c r="C3760" s="31" t="s">
        <v>9577</v>
      </c>
      <c r="D3760" s="31">
        <v>8531</v>
      </c>
      <c r="E3760" s="49" t="s">
        <v>5912</v>
      </c>
      <c r="F3760" s="327" t="s">
        <v>934</v>
      </c>
      <c r="G3760" s="1073">
        <v>45466.30972222222</v>
      </c>
      <c r="H3760" s="30"/>
    </row>
    <row r="3761" spans="1:8" x14ac:dyDescent="0.25">
      <c r="A3761" s="30" t="s">
        <v>9576</v>
      </c>
      <c r="B3761" s="30" t="s">
        <v>923</v>
      </c>
      <c r="C3761" s="31" t="s">
        <v>9577</v>
      </c>
      <c r="D3761" s="31">
        <v>8531</v>
      </c>
      <c r="E3761" s="49" t="s">
        <v>5929</v>
      </c>
      <c r="F3761" s="327" t="s">
        <v>934</v>
      </c>
      <c r="G3761" s="1073">
        <v>45466.30972222222</v>
      </c>
      <c r="H3761" s="30"/>
    </row>
    <row r="3762" spans="1:8" x14ac:dyDescent="0.25">
      <c r="A3762" s="30" t="s">
        <v>9576</v>
      </c>
      <c r="B3762" s="30" t="s">
        <v>923</v>
      </c>
      <c r="C3762" s="31" t="s">
        <v>9577</v>
      </c>
      <c r="D3762" s="31">
        <v>8531</v>
      </c>
      <c r="E3762" s="49" t="s">
        <v>5946</v>
      </c>
      <c r="F3762" s="327" t="s">
        <v>934</v>
      </c>
      <c r="G3762" s="1073">
        <v>45466.30972222222</v>
      </c>
      <c r="H3762" s="30"/>
    </row>
    <row r="3763" spans="1:8" x14ac:dyDescent="0.25">
      <c r="A3763" s="30" t="s">
        <v>9576</v>
      </c>
      <c r="B3763" s="30" t="s">
        <v>923</v>
      </c>
      <c r="C3763" s="31" t="s">
        <v>9577</v>
      </c>
      <c r="D3763" s="31">
        <v>8531</v>
      </c>
      <c r="E3763" s="49" t="s">
        <v>951</v>
      </c>
      <c r="F3763" s="327" t="s">
        <v>934</v>
      </c>
      <c r="G3763" s="1073">
        <v>45466.30972222222</v>
      </c>
      <c r="H3763" s="30"/>
    </row>
    <row r="3764" spans="1:8" x14ac:dyDescent="0.25">
      <c r="A3764" s="30" t="s">
        <v>9576</v>
      </c>
      <c r="B3764" s="30" t="s">
        <v>923</v>
      </c>
      <c r="C3764" s="31" t="s">
        <v>9577</v>
      </c>
      <c r="D3764" s="31">
        <v>8531</v>
      </c>
      <c r="E3764" s="49" t="s">
        <v>1375</v>
      </c>
      <c r="F3764" s="327" t="s">
        <v>934</v>
      </c>
      <c r="G3764" s="1073">
        <v>45466.30972222222</v>
      </c>
      <c r="H3764" s="30"/>
    </row>
    <row r="3765" spans="1:8" x14ac:dyDescent="0.25">
      <c r="A3765" s="30" t="s">
        <v>9576</v>
      </c>
      <c r="B3765" s="30" t="s">
        <v>923</v>
      </c>
      <c r="C3765" s="31" t="s">
        <v>9577</v>
      </c>
      <c r="D3765" s="31">
        <v>8531</v>
      </c>
      <c r="E3765" s="49" t="s">
        <v>5963</v>
      </c>
      <c r="F3765" s="327" t="s">
        <v>934</v>
      </c>
      <c r="G3765" s="1073">
        <v>45466.30972222222</v>
      </c>
      <c r="H3765" s="30"/>
    </row>
    <row r="3766" spans="1:8" x14ac:dyDescent="0.25">
      <c r="A3766" s="30" t="s">
        <v>9576</v>
      </c>
      <c r="B3766" s="30" t="s">
        <v>923</v>
      </c>
      <c r="C3766" s="31" t="s">
        <v>9577</v>
      </c>
      <c r="D3766" s="31">
        <v>8531</v>
      </c>
      <c r="E3766" s="49" t="s">
        <v>5980</v>
      </c>
      <c r="F3766" s="327" t="s">
        <v>934</v>
      </c>
      <c r="G3766" s="1073">
        <v>45466.30972222222</v>
      </c>
      <c r="H3766" s="30"/>
    </row>
    <row r="3767" spans="1:8" x14ac:dyDescent="0.25">
      <c r="A3767" s="30" t="s">
        <v>9576</v>
      </c>
      <c r="B3767" s="30" t="s">
        <v>923</v>
      </c>
      <c r="C3767" s="31" t="s">
        <v>9577</v>
      </c>
      <c r="D3767" s="31">
        <v>8531</v>
      </c>
      <c r="E3767" s="49" t="s">
        <v>5997</v>
      </c>
      <c r="F3767" s="327" t="s">
        <v>934</v>
      </c>
      <c r="G3767" s="1073">
        <v>45466.30972222222</v>
      </c>
      <c r="H3767" s="30"/>
    </row>
    <row r="3768" spans="1:8" x14ac:dyDescent="0.25">
      <c r="A3768" s="30" t="s">
        <v>9576</v>
      </c>
      <c r="B3768" s="30" t="s">
        <v>923</v>
      </c>
      <c r="C3768" s="31" t="s">
        <v>9577</v>
      </c>
      <c r="D3768" s="31">
        <v>8531</v>
      </c>
      <c r="E3768" s="49" t="s">
        <v>6014</v>
      </c>
      <c r="F3768" s="327" t="s">
        <v>934</v>
      </c>
      <c r="G3768" s="1073">
        <v>45466.30972222222</v>
      </c>
      <c r="H3768" s="30"/>
    </row>
    <row r="3769" spans="1:8" x14ac:dyDescent="0.25">
      <c r="A3769" s="30" t="s">
        <v>9576</v>
      </c>
      <c r="B3769" s="30" t="s">
        <v>923</v>
      </c>
      <c r="C3769" s="31" t="s">
        <v>9577</v>
      </c>
      <c r="D3769" s="31">
        <v>8531</v>
      </c>
      <c r="E3769" s="49" t="s">
        <v>6031</v>
      </c>
      <c r="F3769" s="327" t="s">
        <v>934</v>
      </c>
      <c r="G3769" s="1073">
        <v>45466.30972222222</v>
      </c>
      <c r="H3769" s="30"/>
    </row>
    <row r="3770" spans="1:8" x14ac:dyDescent="0.25">
      <c r="A3770" s="30" t="s">
        <v>9576</v>
      </c>
      <c r="B3770" s="30" t="s">
        <v>923</v>
      </c>
      <c r="C3770" s="31" t="s">
        <v>9577</v>
      </c>
      <c r="D3770" s="31">
        <v>8531</v>
      </c>
      <c r="E3770" s="49" t="s">
        <v>6048</v>
      </c>
      <c r="F3770" s="327" t="s">
        <v>934</v>
      </c>
      <c r="G3770" s="1073">
        <v>45466.30972222222</v>
      </c>
      <c r="H3770" s="30"/>
    </row>
    <row r="3771" spans="1:8" x14ac:dyDescent="0.25">
      <c r="A3771" s="30" t="s">
        <v>9576</v>
      </c>
      <c r="B3771" s="30" t="s">
        <v>923</v>
      </c>
      <c r="C3771" s="31" t="s">
        <v>9577</v>
      </c>
      <c r="D3771" s="31">
        <v>8531</v>
      </c>
      <c r="E3771" s="49" t="s">
        <v>6065</v>
      </c>
      <c r="F3771" s="327" t="s">
        <v>934</v>
      </c>
      <c r="G3771" s="1073">
        <v>45466.30972222222</v>
      </c>
      <c r="H3771" s="30"/>
    </row>
    <row r="3772" spans="1:8" x14ac:dyDescent="0.25">
      <c r="A3772" s="30" t="s">
        <v>9576</v>
      </c>
      <c r="B3772" s="30" t="s">
        <v>923</v>
      </c>
      <c r="C3772" s="31" t="s">
        <v>9577</v>
      </c>
      <c r="D3772" s="31">
        <v>8531</v>
      </c>
      <c r="E3772" s="49" t="s">
        <v>6082</v>
      </c>
      <c r="F3772" s="327" t="s">
        <v>934</v>
      </c>
      <c r="G3772" s="1073">
        <v>45466.30972222222</v>
      </c>
      <c r="H3772" s="30"/>
    </row>
    <row r="3773" spans="1:8" x14ac:dyDescent="0.25">
      <c r="A3773" s="30" t="s">
        <v>9576</v>
      </c>
      <c r="B3773" s="30" t="s">
        <v>923</v>
      </c>
      <c r="C3773" s="31" t="s">
        <v>9577</v>
      </c>
      <c r="D3773" s="31">
        <v>8531</v>
      </c>
      <c r="E3773" s="49" t="s">
        <v>6099</v>
      </c>
      <c r="F3773" s="327" t="s">
        <v>934</v>
      </c>
      <c r="G3773" s="1073">
        <v>45466.30972222222</v>
      </c>
      <c r="H3773" s="30"/>
    </row>
    <row r="3774" spans="1:8" x14ac:dyDescent="0.25">
      <c r="A3774" s="30" t="s">
        <v>9576</v>
      </c>
      <c r="B3774" s="30" t="s">
        <v>923</v>
      </c>
      <c r="C3774" s="31" t="s">
        <v>9577</v>
      </c>
      <c r="D3774" s="31">
        <v>8531</v>
      </c>
      <c r="E3774" s="49" t="s">
        <v>6116</v>
      </c>
      <c r="F3774" s="327" t="s">
        <v>934</v>
      </c>
      <c r="G3774" s="1073">
        <v>45466.30972222222</v>
      </c>
      <c r="H3774" s="30"/>
    </row>
    <row r="3775" spans="1:8" x14ac:dyDescent="0.25">
      <c r="A3775" s="30" t="s">
        <v>9576</v>
      </c>
      <c r="B3775" s="30" t="s">
        <v>923</v>
      </c>
      <c r="C3775" s="31" t="s">
        <v>9577</v>
      </c>
      <c r="D3775" s="31">
        <v>8531</v>
      </c>
      <c r="E3775" s="49" t="s">
        <v>1392</v>
      </c>
      <c r="F3775" s="327" t="s">
        <v>934</v>
      </c>
      <c r="G3775" s="1073">
        <v>45466.30972222222</v>
      </c>
      <c r="H3775" s="30"/>
    </row>
    <row r="3776" spans="1:8" x14ac:dyDescent="0.25">
      <c r="A3776" s="30" t="s">
        <v>9576</v>
      </c>
      <c r="B3776" s="30" t="s">
        <v>923</v>
      </c>
      <c r="C3776" s="31" t="s">
        <v>9577</v>
      </c>
      <c r="D3776" s="31">
        <v>8531</v>
      </c>
      <c r="E3776" s="49" t="s">
        <v>6133</v>
      </c>
      <c r="F3776" s="327" t="s">
        <v>934</v>
      </c>
      <c r="G3776" s="1073">
        <v>45466.30972222222</v>
      </c>
      <c r="H3776" s="30"/>
    </row>
    <row r="3777" spans="1:8" x14ac:dyDescent="0.25">
      <c r="A3777" s="30" t="s">
        <v>9576</v>
      </c>
      <c r="B3777" s="30" t="s">
        <v>923</v>
      </c>
      <c r="C3777" s="31" t="s">
        <v>9577</v>
      </c>
      <c r="D3777" s="31">
        <v>8531</v>
      </c>
      <c r="E3777" s="49" t="s">
        <v>6150</v>
      </c>
      <c r="F3777" s="327" t="s">
        <v>934</v>
      </c>
      <c r="G3777" s="1073">
        <v>45466.30972222222</v>
      </c>
      <c r="H3777" s="30"/>
    </row>
    <row r="3778" spans="1:8" x14ac:dyDescent="0.25">
      <c r="A3778" s="30" t="s">
        <v>9576</v>
      </c>
      <c r="B3778" s="30" t="s">
        <v>923</v>
      </c>
      <c r="C3778" s="31" t="s">
        <v>9577</v>
      </c>
      <c r="D3778" s="31">
        <v>8531</v>
      </c>
      <c r="E3778" s="49" t="s">
        <v>6167</v>
      </c>
      <c r="F3778" s="327" t="s">
        <v>934</v>
      </c>
      <c r="G3778" s="1073">
        <v>45466.30972222222</v>
      </c>
      <c r="H3778" s="30"/>
    </row>
    <row r="3779" spans="1:8" x14ac:dyDescent="0.25">
      <c r="A3779" s="30" t="s">
        <v>9576</v>
      </c>
      <c r="B3779" s="30" t="s">
        <v>923</v>
      </c>
      <c r="C3779" s="31" t="s">
        <v>9577</v>
      </c>
      <c r="D3779" s="31">
        <v>8531</v>
      </c>
      <c r="E3779" s="49" t="s">
        <v>6184</v>
      </c>
      <c r="F3779" s="327" t="s">
        <v>934</v>
      </c>
      <c r="G3779" s="1073">
        <v>45466.30972222222</v>
      </c>
      <c r="H3779" s="30"/>
    </row>
    <row r="3780" spans="1:8" x14ac:dyDescent="0.25">
      <c r="A3780" s="30" t="s">
        <v>9576</v>
      </c>
      <c r="B3780" s="30" t="s">
        <v>923</v>
      </c>
      <c r="C3780" s="31" t="s">
        <v>9577</v>
      </c>
      <c r="D3780" s="31">
        <v>8531</v>
      </c>
      <c r="E3780" s="49" t="s">
        <v>6201</v>
      </c>
      <c r="F3780" s="327" t="s">
        <v>934</v>
      </c>
      <c r="G3780" s="1073">
        <v>45466.30972222222</v>
      </c>
      <c r="H3780" s="30"/>
    </row>
    <row r="3781" spans="1:8" x14ac:dyDescent="0.25">
      <c r="A3781" s="30" t="s">
        <v>9576</v>
      </c>
      <c r="B3781" s="30" t="s">
        <v>923</v>
      </c>
      <c r="C3781" s="31" t="s">
        <v>9577</v>
      </c>
      <c r="D3781" s="31">
        <v>8531</v>
      </c>
      <c r="E3781" s="49" t="s">
        <v>6218</v>
      </c>
      <c r="F3781" s="327" t="s">
        <v>934</v>
      </c>
      <c r="G3781" s="1073">
        <v>45466.30972222222</v>
      </c>
      <c r="H3781" s="30"/>
    </row>
    <row r="3782" spans="1:8" x14ac:dyDescent="0.25">
      <c r="A3782" s="30" t="s">
        <v>9576</v>
      </c>
      <c r="B3782" s="30" t="s">
        <v>923</v>
      </c>
      <c r="C3782" s="31" t="s">
        <v>9577</v>
      </c>
      <c r="D3782" s="31">
        <v>8531</v>
      </c>
      <c r="E3782" s="49" t="s">
        <v>6235</v>
      </c>
      <c r="F3782" s="327" t="s">
        <v>934</v>
      </c>
      <c r="G3782" s="1073">
        <v>45466.30972222222</v>
      </c>
      <c r="H3782" s="30"/>
    </row>
    <row r="3783" spans="1:8" x14ac:dyDescent="0.25">
      <c r="A3783" s="30" t="s">
        <v>9576</v>
      </c>
      <c r="B3783" s="30" t="s">
        <v>923</v>
      </c>
      <c r="C3783" s="31" t="s">
        <v>9577</v>
      </c>
      <c r="D3783" s="31">
        <v>8531</v>
      </c>
      <c r="E3783" s="49" t="s">
        <v>6252</v>
      </c>
      <c r="F3783" s="327" t="s">
        <v>934</v>
      </c>
      <c r="G3783" s="1073">
        <v>45466.30972222222</v>
      </c>
      <c r="H3783" s="30"/>
    </row>
    <row r="3784" spans="1:8" x14ac:dyDescent="0.25">
      <c r="A3784" s="30" t="s">
        <v>9576</v>
      </c>
      <c r="B3784" s="30" t="s">
        <v>923</v>
      </c>
      <c r="C3784" s="31" t="s">
        <v>9577</v>
      </c>
      <c r="D3784" s="31">
        <v>8531</v>
      </c>
      <c r="E3784" s="49" t="s">
        <v>6269</v>
      </c>
      <c r="F3784" s="327" t="s">
        <v>934</v>
      </c>
      <c r="G3784" s="1073">
        <v>45466.30972222222</v>
      </c>
      <c r="H3784" s="30"/>
    </row>
    <row r="3785" spans="1:8" x14ac:dyDescent="0.25">
      <c r="A3785" s="30" t="s">
        <v>9576</v>
      </c>
      <c r="B3785" s="30" t="s">
        <v>923</v>
      </c>
      <c r="C3785" s="31" t="s">
        <v>9577</v>
      </c>
      <c r="D3785" s="31">
        <v>8531</v>
      </c>
      <c r="E3785" s="49" t="s">
        <v>6286</v>
      </c>
      <c r="F3785" s="327" t="s">
        <v>934</v>
      </c>
      <c r="G3785" s="1073">
        <v>45466.30972222222</v>
      </c>
      <c r="H3785" s="30"/>
    </row>
    <row r="3786" spans="1:8" x14ac:dyDescent="0.25">
      <c r="A3786" s="30" t="s">
        <v>9576</v>
      </c>
      <c r="B3786" s="30" t="s">
        <v>923</v>
      </c>
      <c r="C3786" s="31" t="s">
        <v>9577</v>
      </c>
      <c r="D3786" s="31">
        <v>8531</v>
      </c>
      <c r="E3786" s="49" t="s">
        <v>1409</v>
      </c>
      <c r="F3786" s="327" t="s">
        <v>934</v>
      </c>
      <c r="G3786" s="1073">
        <v>45466.30972222222</v>
      </c>
      <c r="H3786" s="30"/>
    </row>
    <row r="3787" spans="1:8" x14ac:dyDescent="0.25">
      <c r="A3787" s="30" t="s">
        <v>9576</v>
      </c>
      <c r="B3787" s="30" t="s">
        <v>923</v>
      </c>
      <c r="C3787" s="31" t="s">
        <v>9577</v>
      </c>
      <c r="D3787" s="31">
        <v>8531</v>
      </c>
      <c r="E3787" s="49" t="s">
        <v>6303</v>
      </c>
      <c r="F3787" s="327" t="s">
        <v>934</v>
      </c>
      <c r="G3787" s="1073">
        <v>45466.30972222222</v>
      </c>
      <c r="H3787" s="30"/>
    </row>
    <row r="3788" spans="1:8" x14ac:dyDescent="0.25">
      <c r="A3788" s="30" t="s">
        <v>9576</v>
      </c>
      <c r="B3788" s="30" t="s">
        <v>923</v>
      </c>
      <c r="C3788" s="31" t="s">
        <v>9577</v>
      </c>
      <c r="D3788" s="31">
        <v>8531</v>
      </c>
      <c r="E3788" s="49" t="s">
        <v>6320</v>
      </c>
      <c r="F3788" s="327" t="s">
        <v>934</v>
      </c>
      <c r="G3788" s="1073">
        <v>45466.30972222222</v>
      </c>
      <c r="H3788" s="30"/>
    </row>
    <row r="3789" spans="1:8" x14ac:dyDescent="0.25">
      <c r="A3789" s="30" t="s">
        <v>9576</v>
      </c>
      <c r="B3789" s="30" t="s">
        <v>923</v>
      </c>
      <c r="C3789" s="31" t="s">
        <v>9577</v>
      </c>
      <c r="D3789" s="31">
        <v>8531</v>
      </c>
      <c r="E3789" s="49" t="s">
        <v>6337</v>
      </c>
      <c r="F3789" s="327" t="s">
        <v>934</v>
      </c>
      <c r="G3789" s="1073">
        <v>45466.30972222222</v>
      </c>
      <c r="H3789" s="30"/>
    </row>
    <row r="3790" spans="1:8" x14ac:dyDescent="0.25">
      <c r="A3790" s="30" t="s">
        <v>9576</v>
      </c>
      <c r="B3790" s="30" t="s">
        <v>923</v>
      </c>
      <c r="C3790" s="31" t="s">
        <v>9577</v>
      </c>
      <c r="D3790" s="31">
        <v>8531</v>
      </c>
      <c r="E3790" s="49" t="s">
        <v>6354</v>
      </c>
      <c r="F3790" s="327" t="s">
        <v>934</v>
      </c>
      <c r="G3790" s="1073">
        <v>45466.30972222222</v>
      </c>
      <c r="H3790" s="30"/>
    </row>
    <row r="3791" spans="1:8" x14ac:dyDescent="0.25">
      <c r="A3791" s="30" t="s">
        <v>9576</v>
      </c>
      <c r="B3791" s="30" t="s">
        <v>923</v>
      </c>
      <c r="C3791" s="31" t="s">
        <v>9577</v>
      </c>
      <c r="D3791" s="31">
        <v>8531</v>
      </c>
      <c r="E3791" s="49" t="s">
        <v>6371</v>
      </c>
      <c r="F3791" s="327" t="s">
        <v>934</v>
      </c>
      <c r="G3791" s="1073">
        <v>45466.30972222222</v>
      </c>
      <c r="H3791" s="30"/>
    </row>
    <row r="3792" spans="1:8" x14ac:dyDescent="0.25">
      <c r="A3792" s="30" t="s">
        <v>9576</v>
      </c>
      <c r="B3792" s="30" t="s">
        <v>923</v>
      </c>
      <c r="C3792" s="31" t="s">
        <v>9577</v>
      </c>
      <c r="D3792" s="31">
        <v>8531</v>
      </c>
      <c r="E3792" s="49" t="s">
        <v>6388</v>
      </c>
      <c r="F3792" s="327" t="s">
        <v>934</v>
      </c>
      <c r="G3792" s="1073">
        <v>45466.30972222222</v>
      </c>
      <c r="H3792" s="30"/>
    </row>
    <row r="3793" spans="1:8" x14ac:dyDescent="0.25">
      <c r="A3793" s="30" t="s">
        <v>9576</v>
      </c>
      <c r="B3793" s="30" t="s">
        <v>923</v>
      </c>
      <c r="C3793" s="31" t="s">
        <v>9577</v>
      </c>
      <c r="D3793" s="31">
        <v>8531</v>
      </c>
      <c r="E3793" s="49" t="s">
        <v>6405</v>
      </c>
      <c r="F3793" s="327" t="s">
        <v>934</v>
      </c>
      <c r="G3793" s="1073">
        <v>45466.30972222222</v>
      </c>
      <c r="H3793" s="30"/>
    </row>
    <row r="3794" spans="1:8" x14ac:dyDescent="0.25">
      <c r="A3794" s="30" t="s">
        <v>9576</v>
      </c>
      <c r="B3794" s="30" t="s">
        <v>923</v>
      </c>
      <c r="C3794" s="31" t="s">
        <v>9577</v>
      </c>
      <c r="D3794" s="31">
        <v>8531</v>
      </c>
      <c r="E3794" s="49" t="s">
        <v>6422</v>
      </c>
      <c r="F3794" s="327" t="s">
        <v>934</v>
      </c>
      <c r="G3794" s="1073">
        <v>45466.30972222222</v>
      </c>
      <c r="H3794" s="30"/>
    </row>
    <row r="3795" spans="1:8" x14ac:dyDescent="0.25">
      <c r="A3795" s="30" t="s">
        <v>9576</v>
      </c>
      <c r="B3795" s="30" t="s">
        <v>923</v>
      </c>
      <c r="C3795" s="31" t="s">
        <v>9577</v>
      </c>
      <c r="D3795" s="31">
        <v>8531</v>
      </c>
      <c r="E3795" s="49" t="s">
        <v>6439</v>
      </c>
      <c r="F3795" s="327" t="s">
        <v>934</v>
      </c>
      <c r="G3795" s="1073">
        <v>45466.30972222222</v>
      </c>
      <c r="H3795" s="30"/>
    </row>
    <row r="3796" spans="1:8" x14ac:dyDescent="0.25">
      <c r="A3796" s="30" t="s">
        <v>9576</v>
      </c>
      <c r="B3796" s="30" t="s">
        <v>923</v>
      </c>
      <c r="C3796" s="31" t="s">
        <v>9577</v>
      </c>
      <c r="D3796" s="31">
        <v>8531</v>
      </c>
      <c r="E3796" s="49" t="s">
        <v>6456</v>
      </c>
      <c r="F3796" s="327" t="s">
        <v>934</v>
      </c>
      <c r="G3796" s="1073">
        <v>45466.30972222222</v>
      </c>
      <c r="H3796" s="30"/>
    </row>
    <row r="3797" spans="1:8" x14ac:dyDescent="0.25">
      <c r="A3797" s="30" t="s">
        <v>9576</v>
      </c>
      <c r="B3797" s="30" t="s">
        <v>923</v>
      </c>
      <c r="C3797" s="31" t="s">
        <v>9577</v>
      </c>
      <c r="D3797" s="31">
        <v>8531</v>
      </c>
      <c r="E3797" s="49" t="s">
        <v>1426</v>
      </c>
      <c r="F3797" s="327" t="s">
        <v>934</v>
      </c>
      <c r="G3797" s="1073">
        <v>45466.30972222222</v>
      </c>
      <c r="H3797" s="30"/>
    </row>
    <row r="3798" spans="1:8" x14ac:dyDescent="0.25">
      <c r="A3798" s="30" t="s">
        <v>9576</v>
      </c>
      <c r="B3798" s="30" t="s">
        <v>923</v>
      </c>
      <c r="C3798" s="31" t="s">
        <v>9577</v>
      </c>
      <c r="D3798" s="31">
        <v>8531</v>
      </c>
      <c r="E3798" s="49" t="s">
        <v>6473</v>
      </c>
      <c r="F3798" s="327" t="s">
        <v>934</v>
      </c>
      <c r="G3798" s="1073">
        <v>45466.30972222222</v>
      </c>
      <c r="H3798" s="30"/>
    </row>
    <row r="3799" spans="1:8" x14ac:dyDescent="0.25">
      <c r="A3799" s="30" t="s">
        <v>9576</v>
      </c>
      <c r="B3799" s="30" t="s">
        <v>923</v>
      </c>
      <c r="C3799" s="31" t="s">
        <v>9577</v>
      </c>
      <c r="D3799" s="31">
        <v>8531</v>
      </c>
      <c r="E3799" s="49" t="s">
        <v>6490</v>
      </c>
      <c r="F3799" s="327" t="s">
        <v>934</v>
      </c>
      <c r="G3799" s="1073">
        <v>45466.30972222222</v>
      </c>
      <c r="H3799" s="30"/>
    </row>
    <row r="3800" spans="1:8" x14ac:dyDescent="0.25">
      <c r="A3800" s="30" t="s">
        <v>9576</v>
      </c>
      <c r="B3800" s="30" t="s">
        <v>923</v>
      </c>
      <c r="C3800" s="31" t="s">
        <v>9577</v>
      </c>
      <c r="D3800" s="31">
        <v>8531</v>
      </c>
      <c r="E3800" s="49" t="s">
        <v>6507</v>
      </c>
      <c r="F3800" s="327" t="s">
        <v>934</v>
      </c>
      <c r="G3800" s="1073">
        <v>45466.30972222222</v>
      </c>
      <c r="H3800" s="30"/>
    </row>
    <row r="3801" spans="1:8" x14ac:dyDescent="0.25">
      <c r="A3801" s="30" t="s">
        <v>9576</v>
      </c>
      <c r="B3801" s="30" t="s">
        <v>923</v>
      </c>
      <c r="C3801" s="31" t="s">
        <v>9577</v>
      </c>
      <c r="D3801" s="31">
        <v>8531</v>
      </c>
      <c r="E3801" s="49" t="s">
        <v>6524</v>
      </c>
      <c r="F3801" s="327" t="s">
        <v>934</v>
      </c>
      <c r="G3801" s="1073">
        <v>45466.30972222222</v>
      </c>
      <c r="H3801" s="30"/>
    </row>
    <row r="3802" spans="1:8" x14ac:dyDescent="0.25">
      <c r="A3802" s="30" t="s">
        <v>9576</v>
      </c>
      <c r="B3802" s="30" t="s">
        <v>923</v>
      </c>
      <c r="C3802" s="31" t="s">
        <v>9577</v>
      </c>
      <c r="D3802" s="31">
        <v>8531</v>
      </c>
      <c r="E3802" s="49" t="s">
        <v>6541</v>
      </c>
      <c r="F3802" s="327" t="s">
        <v>934</v>
      </c>
      <c r="G3802" s="1073">
        <v>45466.30972222222</v>
      </c>
      <c r="H3802" s="30"/>
    </row>
    <row r="3803" spans="1:8" x14ac:dyDescent="0.25">
      <c r="A3803" s="30" t="s">
        <v>9576</v>
      </c>
      <c r="B3803" s="30" t="s">
        <v>923</v>
      </c>
      <c r="C3803" s="31" t="s">
        <v>9577</v>
      </c>
      <c r="D3803" s="31">
        <v>8531</v>
      </c>
      <c r="E3803" s="49" t="s">
        <v>6558</v>
      </c>
      <c r="F3803" s="327" t="s">
        <v>934</v>
      </c>
      <c r="G3803" s="1073">
        <v>45466.30972222222</v>
      </c>
      <c r="H3803" s="30"/>
    </row>
    <row r="3804" spans="1:8" x14ac:dyDescent="0.25">
      <c r="A3804" s="30" t="s">
        <v>9576</v>
      </c>
      <c r="B3804" s="30" t="s">
        <v>923</v>
      </c>
      <c r="C3804" s="31" t="s">
        <v>9577</v>
      </c>
      <c r="D3804" s="31">
        <v>8531</v>
      </c>
      <c r="E3804" s="49" t="s">
        <v>6575</v>
      </c>
      <c r="F3804" s="327" t="s">
        <v>934</v>
      </c>
      <c r="G3804" s="1073">
        <v>45466.30972222222</v>
      </c>
      <c r="H3804" s="30"/>
    </row>
    <row r="3805" spans="1:8" x14ac:dyDescent="0.25">
      <c r="A3805" s="30" t="s">
        <v>9576</v>
      </c>
      <c r="B3805" s="30" t="s">
        <v>923</v>
      </c>
      <c r="C3805" s="31" t="s">
        <v>9577</v>
      </c>
      <c r="D3805" s="31">
        <v>8531</v>
      </c>
      <c r="E3805" s="49" t="s">
        <v>6592</v>
      </c>
      <c r="F3805" s="327" t="s">
        <v>934</v>
      </c>
      <c r="G3805" s="1073">
        <v>45466.30972222222</v>
      </c>
      <c r="H3805" s="30"/>
    </row>
    <row r="3806" spans="1:8" x14ac:dyDescent="0.25">
      <c r="A3806" s="30" t="s">
        <v>9576</v>
      </c>
      <c r="B3806" s="30" t="s">
        <v>923</v>
      </c>
      <c r="C3806" s="31" t="s">
        <v>9577</v>
      </c>
      <c r="D3806" s="31">
        <v>8531</v>
      </c>
      <c r="E3806" s="49" t="s">
        <v>6609</v>
      </c>
      <c r="F3806" s="327" t="s">
        <v>934</v>
      </c>
      <c r="G3806" s="1073">
        <v>45466.30972222222</v>
      </c>
      <c r="H3806" s="30"/>
    </row>
    <row r="3807" spans="1:8" x14ac:dyDescent="0.25">
      <c r="A3807" s="30" t="s">
        <v>9576</v>
      </c>
      <c r="B3807" s="30" t="s">
        <v>923</v>
      </c>
      <c r="C3807" s="31" t="s">
        <v>9577</v>
      </c>
      <c r="D3807" s="31">
        <v>8531</v>
      </c>
      <c r="E3807" s="49" t="s">
        <v>6626</v>
      </c>
      <c r="F3807" s="327" t="s">
        <v>934</v>
      </c>
      <c r="G3807" s="1073">
        <v>45466.30972222222</v>
      </c>
      <c r="H3807" s="30"/>
    </row>
    <row r="3808" spans="1:8" x14ac:dyDescent="0.25">
      <c r="A3808" s="30" t="s">
        <v>9576</v>
      </c>
      <c r="B3808" s="30" t="s">
        <v>923</v>
      </c>
      <c r="C3808" s="31" t="s">
        <v>9577</v>
      </c>
      <c r="D3808" s="31">
        <v>8531</v>
      </c>
      <c r="E3808" s="49" t="s">
        <v>1443</v>
      </c>
      <c r="F3808" s="327" t="s">
        <v>934</v>
      </c>
      <c r="G3808" s="1073">
        <v>45466.30972222222</v>
      </c>
      <c r="H3808" s="30"/>
    </row>
    <row r="3809" spans="1:8" x14ac:dyDescent="0.25">
      <c r="A3809" s="30" t="s">
        <v>9576</v>
      </c>
      <c r="B3809" s="30" t="s">
        <v>923</v>
      </c>
      <c r="C3809" s="31" t="s">
        <v>9577</v>
      </c>
      <c r="D3809" s="31">
        <v>8531</v>
      </c>
      <c r="E3809" s="49" t="s">
        <v>6643</v>
      </c>
      <c r="F3809" s="327" t="s">
        <v>934</v>
      </c>
      <c r="G3809" s="1073">
        <v>45466.30972222222</v>
      </c>
      <c r="H3809" s="30"/>
    </row>
    <row r="3810" spans="1:8" x14ac:dyDescent="0.25">
      <c r="A3810" s="30" t="s">
        <v>9576</v>
      </c>
      <c r="B3810" s="30" t="s">
        <v>923</v>
      </c>
      <c r="C3810" s="31" t="s">
        <v>9577</v>
      </c>
      <c r="D3810" s="31">
        <v>8531</v>
      </c>
      <c r="E3810" s="49" t="s">
        <v>6660</v>
      </c>
      <c r="F3810" s="327" t="s">
        <v>934</v>
      </c>
      <c r="G3810" s="1073">
        <v>45466.30972222222</v>
      </c>
      <c r="H3810" s="30"/>
    </row>
    <row r="3811" spans="1:8" x14ac:dyDescent="0.25">
      <c r="A3811" s="30" t="s">
        <v>9576</v>
      </c>
      <c r="B3811" s="30" t="s">
        <v>923</v>
      </c>
      <c r="C3811" s="31" t="s">
        <v>9577</v>
      </c>
      <c r="D3811" s="31">
        <v>8531</v>
      </c>
      <c r="E3811" s="49" t="s">
        <v>6677</v>
      </c>
      <c r="F3811" s="327" t="s">
        <v>934</v>
      </c>
      <c r="G3811" s="1073">
        <v>45466.30972222222</v>
      </c>
      <c r="H3811" s="30"/>
    </row>
    <row r="3812" spans="1:8" x14ac:dyDescent="0.25">
      <c r="A3812" s="30" t="s">
        <v>9576</v>
      </c>
      <c r="B3812" s="30" t="s">
        <v>923</v>
      </c>
      <c r="C3812" s="31" t="s">
        <v>9577</v>
      </c>
      <c r="D3812" s="31">
        <v>8531</v>
      </c>
      <c r="E3812" s="49" t="s">
        <v>6694</v>
      </c>
      <c r="F3812" s="327" t="s">
        <v>934</v>
      </c>
      <c r="G3812" s="1073">
        <v>45466.30972222222</v>
      </c>
      <c r="H3812" s="30"/>
    </row>
    <row r="3813" spans="1:8" x14ac:dyDescent="0.25">
      <c r="A3813" s="30" t="s">
        <v>9576</v>
      </c>
      <c r="B3813" s="30" t="s">
        <v>923</v>
      </c>
      <c r="C3813" s="31" t="s">
        <v>9577</v>
      </c>
      <c r="D3813" s="31">
        <v>8531</v>
      </c>
      <c r="E3813" s="49" t="s">
        <v>6711</v>
      </c>
      <c r="F3813" s="327" t="s">
        <v>934</v>
      </c>
      <c r="G3813" s="1073">
        <v>45466.30972222222</v>
      </c>
      <c r="H3813" s="30"/>
    </row>
    <row r="3814" spans="1:8" x14ac:dyDescent="0.25">
      <c r="A3814" s="30" t="s">
        <v>9576</v>
      </c>
      <c r="B3814" s="30" t="s">
        <v>923</v>
      </c>
      <c r="C3814" s="31" t="s">
        <v>9577</v>
      </c>
      <c r="D3814" s="31">
        <v>8531</v>
      </c>
      <c r="E3814" s="49" t="s">
        <v>6728</v>
      </c>
      <c r="F3814" s="327" t="s">
        <v>934</v>
      </c>
      <c r="G3814" s="1073">
        <v>45466.30972222222</v>
      </c>
      <c r="H3814" s="30"/>
    </row>
    <row r="3815" spans="1:8" x14ac:dyDescent="0.25">
      <c r="A3815" s="30" t="s">
        <v>9576</v>
      </c>
      <c r="B3815" s="30" t="s">
        <v>923</v>
      </c>
      <c r="C3815" s="31" t="s">
        <v>9577</v>
      </c>
      <c r="D3815" s="31">
        <v>8531</v>
      </c>
      <c r="E3815" s="49" t="s">
        <v>6745</v>
      </c>
      <c r="F3815" s="327" t="s">
        <v>934</v>
      </c>
      <c r="G3815" s="1073">
        <v>45466.30972222222</v>
      </c>
      <c r="H3815" s="30"/>
    </row>
    <row r="3816" spans="1:8" x14ac:dyDescent="0.25">
      <c r="A3816" s="30" t="s">
        <v>9576</v>
      </c>
      <c r="B3816" s="30" t="s">
        <v>923</v>
      </c>
      <c r="C3816" s="31" t="s">
        <v>9577</v>
      </c>
      <c r="D3816" s="31">
        <v>8531</v>
      </c>
      <c r="E3816" s="49" t="s">
        <v>6762</v>
      </c>
      <c r="F3816" s="327" t="s">
        <v>934</v>
      </c>
      <c r="G3816" s="1073">
        <v>45466.30972222222</v>
      </c>
      <c r="H3816" s="30"/>
    </row>
    <row r="3817" spans="1:8" x14ac:dyDescent="0.25">
      <c r="A3817" s="30" t="s">
        <v>9576</v>
      </c>
      <c r="B3817" s="30" t="s">
        <v>923</v>
      </c>
      <c r="C3817" s="31" t="s">
        <v>9577</v>
      </c>
      <c r="D3817" s="31">
        <v>8531</v>
      </c>
      <c r="E3817" s="49" t="s">
        <v>6779</v>
      </c>
      <c r="F3817" s="327" t="s">
        <v>934</v>
      </c>
      <c r="G3817" s="1073">
        <v>45466.30972222222</v>
      </c>
      <c r="H3817" s="30"/>
    </row>
    <row r="3818" spans="1:8" x14ac:dyDescent="0.25">
      <c r="A3818" s="30" t="s">
        <v>9576</v>
      </c>
      <c r="B3818" s="30" t="s">
        <v>923</v>
      </c>
      <c r="C3818" s="31" t="s">
        <v>9577</v>
      </c>
      <c r="D3818" s="31">
        <v>8531</v>
      </c>
      <c r="E3818" s="49" t="s">
        <v>6796</v>
      </c>
      <c r="F3818" s="327" t="s">
        <v>934</v>
      </c>
      <c r="G3818" s="1073">
        <v>45466.30972222222</v>
      </c>
      <c r="H3818" s="30"/>
    </row>
    <row r="3819" spans="1:8" x14ac:dyDescent="0.25">
      <c r="A3819" s="30" t="s">
        <v>9576</v>
      </c>
      <c r="B3819" s="30" t="s">
        <v>923</v>
      </c>
      <c r="C3819" s="31" t="s">
        <v>9577</v>
      </c>
      <c r="D3819" s="31">
        <v>8531</v>
      </c>
      <c r="E3819" s="49" t="s">
        <v>1460</v>
      </c>
      <c r="F3819" s="327" t="s">
        <v>934</v>
      </c>
      <c r="G3819" s="1073">
        <v>45466.30972222222</v>
      </c>
      <c r="H3819" s="30"/>
    </row>
    <row r="3820" spans="1:8" x14ac:dyDescent="0.25">
      <c r="A3820" s="30" t="s">
        <v>9576</v>
      </c>
      <c r="B3820" s="30" t="s">
        <v>923</v>
      </c>
      <c r="C3820" s="31" t="s">
        <v>9577</v>
      </c>
      <c r="D3820" s="31">
        <v>8531</v>
      </c>
      <c r="E3820" s="49" t="s">
        <v>6813</v>
      </c>
      <c r="F3820" s="327" t="s">
        <v>934</v>
      </c>
      <c r="G3820" s="1073">
        <v>45466.30972222222</v>
      </c>
      <c r="H3820" s="30"/>
    </row>
    <row r="3821" spans="1:8" x14ac:dyDescent="0.25">
      <c r="A3821" s="30" t="s">
        <v>9576</v>
      </c>
      <c r="B3821" s="30" t="s">
        <v>923</v>
      </c>
      <c r="C3821" s="31" t="s">
        <v>9577</v>
      </c>
      <c r="D3821" s="31">
        <v>8531</v>
      </c>
      <c r="E3821" s="49" t="s">
        <v>6830</v>
      </c>
      <c r="F3821" s="327" t="s">
        <v>934</v>
      </c>
      <c r="G3821" s="1073">
        <v>45466.30972222222</v>
      </c>
      <c r="H3821" s="30"/>
    </row>
    <row r="3822" spans="1:8" x14ac:dyDescent="0.25">
      <c r="A3822" s="30" t="s">
        <v>9576</v>
      </c>
      <c r="B3822" s="30" t="s">
        <v>923</v>
      </c>
      <c r="C3822" s="31" t="s">
        <v>9577</v>
      </c>
      <c r="D3822" s="31">
        <v>8531</v>
      </c>
      <c r="E3822" s="49" t="s">
        <v>6847</v>
      </c>
      <c r="F3822" s="327" t="s">
        <v>934</v>
      </c>
      <c r="G3822" s="1073">
        <v>45466.30972222222</v>
      </c>
      <c r="H3822" s="30"/>
    </row>
    <row r="3823" spans="1:8" x14ac:dyDescent="0.25">
      <c r="A3823" s="30" t="s">
        <v>9576</v>
      </c>
      <c r="B3823" s="30" t="s">
        <v>923</v>
      </c>
      <c r="C3823" s="31" t="s">
        <v>9577</v>
      </c>
      <c r="D3823" s="31">
        <v>8531</v>
      </c>
      <c r="E3823" s="49" t="s">
        <v>6864</v>
      </c>
      <c r="F3823" s="327" t="s">
        <v>934</v>
      </c>
      <c r="G3823" s="1073">
        <v>45466.30972222222</v>
      </c>
      <c r="H3823" s="30"/>
    </row>
    <row r="3824" spans="1:8" x14ac:dyDescent="0.25">
      <c r="A3824" s="30" t="s">
        <v>9576</v>
      </c>
      <c r="B3824" s="30" t="s">
        <v>923</v>
      </c>
      <c r="C3824" s="31" t="s">
        <v>9577</v>
      </c>
      <c r="D3824" s="31">
        <v>8531</v>
      </c>
      <c r="E3824" s="49" t="s">
        <v>6881</v>
      </c>
      <c r="F3824" s="327" t="s">
        <v>934</v>
      </c>
      <c r="G3824" s="1073">
        <v>45466.30972222222</v>
      </c>
      <c r="H3824" s="30"/>
    </row>
    <row r="3825" spans="1:8" x14ac:dyDescent="0.25">
      <c r="A3825" s="30" t="s">
        <v>9576</v>
      </c>
      <c r="B3825" s="30" t="s">
        <v>923</v>
      </c>
      <c r="C3825" s="31" t="s">
        <v>9577</v>
      </c>
      <c r="D3825" s="31">
        <v>8531</v>
      </c>
      <c r="E3825" s="49" t="s">
        <v>6898</v>
      </c>
      <c r="F3825" s="327" t="s">
        <v>934</v>
      </c>
      <c r="G3825" s="1073">
        <v>45466.30972222222</v>
      </c>
      <c r="H3825" s="30"/>
    </row>
    <row r="3826" spans="1:8" x14ac:dyDescent="0.25">
      <c r="A3826" s="30" t="s">
        <v>9576</v>
      </c>
      <c r="B3826" s="30" t="s">
        <v>923</v>
      </c>
      <c r="C3826" s="31" t="s">
        <v>9577</v>
      </c>
      <c r="D3826" s="31">
        <v>8531</v>
      </c>
      <c r="E3826" s="49" t="s">
        <v>6915</v>
      </c>
      <c r="F3826" s="327" t="s">
        <v>934</v>
      </c>
      <c r="G3826" s="1073">
        <v>45466.30972222222</v>
      </c>
      <c r="H3826" s="30"/>
    </row>
    <row r="3827" spans="1:8" x14ac:dyDescent="0.25">
      <c r="A3827" s="30" t="s">
        <v>9576</v>
      </c>
      <c r="B3827" s="30" t="s">
        <v>923</v>
      </c>
      <c r="C3827" s="31" t="s">
        <v>9577</v>
      </c>
      <c r="D3827" s="31">
        <v>8531</v>
      </c>
      <c r="E3827" s="49" t="s">
        <v>6932</v>
      </c>
      <c r="F3827" s="327" t="s">
        <v>934</v>
      </c>
      <c r="G3827" s="1073">
        <v>45466.30972222222</v>
      </c>
      <c r="H3827" s="30"/>
    </row>
    <row r="3828" spans="1:8" x14ac:dyDescent="0.25">
      <c r="A3828" s="30" t="s">
        <v>9576</v>
      </c>
      <c r="B3828" s="30" t="s">
        <v>923</v>
      </c>
      <c r="C3828" s="31" t="s">
        <v>9577</v>
      </c>
      <c r="D3828" s="31">
        <v>8531</v>
      </c>
      <c r="E3828" s="49" t="s">
        <v>6949</v>
      </c>
      <c r="F3828" s="327" t="s">
        <v>934</v>
      </c>
      <c r="G3828" s="1073">
        <v>45466.30972222222</v>
      </c>
      <c r="H3828" s="30"/>
    </row>
    <row r="3829" spans="1:8" x14ac:dyDescent="0.25">
      <c r="A3829" s="30" t="s">
        <v>9576</v>
      </c>
      <c r="B3829" s="30" t="s">
        <v>923</v>
      </c>
      <c r="C3829" s="31" t="s">
        <v>9577</v>
      </c>
      <c r="D3829" s="31">
        <v>8531</v>
      </c>
      <c r="E3829" s="49" t="s">
        <v>6966</v>
      </c>
      <c r="F3829" s="327" t="s">
        <v>934</v>
      </c>
      <c r="G3829" s="1073">
        <v>45466.30972222222</v>
      </c>
      <c r="H3829" s="30"/>
    </row>
    <row r="3830" spans="1:8" x14ac:dyDescent="0.25">
      <c r="A3830" s="30" t="s">
        <v>9576</v>
      </c>
      <c r="B3830" s="30" t="s">
        <v>923</v>
      </c>
      <c r="C3830" s="31" t="s">
        <v>9577</v>
      </c>
      <c r="D3830" s="31">
        <v>8531</v>
      </c>
      <c r="E3830" s="49" t="s">
        <v>1477</v>
      </c>
      <c r="F3830" s="327" t="s">
        <v>934</v>
      </c>
      <c r="G3830" s="1073">
        <v>45466.30972222222</v>
      </c>
      <c r="H3830" s="30"/>
    </row>
    <row r="3831" spans="1:8" x14ac:dyDescent="0.25">
      <c r="A3831" s="30" t="s">
        <v>9576</v>
      </c>
      <c r="B3831" s="30" t="s">
        <v>923</v>
      </c>
      <c r="C3831" s="31" t="s">
        <v>9577</v>
      </c>
      <c r="D3831" s="31">
        <v>8531</v>
      </c>
      <c r="E3831" s="49" t="s">
        <v>6983</v>
      </c>
      <c r="F3831" s="327" t="s">
        <v>934</v>
      </c>
      <c r="G3831" s="1073">
        <v>45466.30972222222</v>
      </c>
      <c r="H3831" s="30"/>
    </row>
    <row r="3832" spans="1:8" x14ac:dyDescent="0.25">
      <c r="A3832" s="30" t="s">
        <v>9576</v>
      </c>
      <c r="B3832" s="30" t="s">
        <v>923</v>
      </c>
      <c r="C3832" s="31" t="s">
        <v>9577</v>
      </c>
      <c r="D3832" s="31">
        <v>8531</v>
      </c>
      <c r="E3832" s="49" t="s">
        <v>7000</v>
      </c>
      <c r="F3832" s="327" t="s">
        <v>934</v>
      </c>
      <c r="G3832" s="1073">
        <v>45466.30972222222</v>
      </c>
      <c r="H3832" s="30"/>
    </row>
    <row r="3833" spans="1:8" x14ac:dyDescent="0.25">
      <c r="A3833" s="30" t="s">
        <v>9576</v>
      </c>
      <c r="B3833" s="30" t="s">
        <v>923</v>
      </c>
      <c r="C3833" s="31" t="s">
        <v>9577</v>
      </c>
      <c r="D3833" s="31">
        <v>8531</v>
      </c>
      <c r="E3833" s="49" t="s">
        <v>7017</v>
      </c>
      <c r="F3833" s="327" t="s">
        <v>934</v>
      </c>
      <c r="G3833" s="1073">
        <v>45466.30972222222</v>
      </c>
      <c r="H3833" s="30"/>
    </row>
    <row r="3834" spans="1:8" x14ac:dyDescent="0.25">
      <c r="A3834" s="30" t="s">
        <v>9576</v>
      </c>
      <c r="B3834" s="30" t="s">
        <v>923</v>
      </c>
      <c r="C3834" s="31" t="s">
        <v>9577</v>
      </c>
      <c r="D3834" s="31">
        <v>8531</v>
      </c>
      <c r="E3834" s="49" t="s">
        <v>7034</v>
      </c>
      <c r="F3834" s="327" t="s">
        <v>934</v>
      </c>
      <c r="G3834" s="1073">
        <v>45466.30972222222</v>
      </c>
      <c r="H3834" s="30"/>
    </row>
    <row r="3835" spans="1:8" x14ac:dyDescent="0.25">
      <c r="A3835" s="30" t="s">
        <v>9576</v>
      </c>
      <c r="B3835" s="30" t="s">
        <v>923</v>
      </c>
      <c r="C3835" s="31" t="s">
        <v>9577</v>
      </c>
      <c r="D3835" s="31">
        <v>8531</v>
      </c>
      <c r="E3835" s="49" t="s">
        <v>7051</v>
      </c>
      <c r="F3835" s="327" t="s">
        <v>934</v>
      </c>
      <c r="G3835" s="1073">
        <v>45466.30972222222</v>
      </c>
      <c r="H3835" s="30"/>
    </row>
    <row r="3836" spans="1:8" x14ac:dyDescent="0.25">
      <c r="A3836" s="30" t="s">
        <v>9576</v>
      </c>
      <c r="B3836" s="30" t="s">
        <v>923</v>
      </c>
      <c r="C3836" s="31" t="s">
        <v>9577</v>
      </c>
      <c r="D3836" s="31">
        <v>8531</v>
      </c>
      <c r="E3836" s="49" t="s">
        <v>7068</v>
      </c>
      <c r="F3836" s="327" t="s">
        <v>934</v>
      </c>
      <c r="G3836" s="1073">
        <v>45466.30972222222</v>
      </c>
      <c r="H3836" s="30"/>
    </row>
    <row r="3837" spans="1:8" x14ac:dyDescent="0.25">
      <c r="A3837" s="30" t="s">
        <v>9576</v>
      </c>
      <c r="B3837" s="30" t="s">
        <v>923</v>
      </c>
      <c r="C3837" s="31" t="s">
        <v>9577</v>
      </c>
      <c r="D3837" s="31">
        <v>8531</v>
      </c>
      <c r="E3837" s="49" t="s">
        <v>7085</v>
      </c>
      <c r="F3837" s="327" t="s">
        <v>934</v>
      </c>
      <c r="G3837" s="1073">
        <v>45466.30972222222</v>
      </c>
      <c r="H3837" s="30"/>
    </row>
    <row r="3838" spans="1:8" x14ac:dyDescent="0.25">
      <c r="A3838" s="30" t="s">
        <v>9576</v>
      </c>
      <c r="B3838" s="30" t="s">
        <v>923</v>
      </c>
      <c r="C3838" s="31" t="s">
        <v>9577</v>
      </c>
      <c r="D3838" s="31">
        <v>8531</v>
      </c>
      <c r="E3838" s="49" t="s">
        <v>7102</v>
      </c>
      <c r="F3838" s="327" t="s">
        <v>934</v>
      </c>
      <c r="G3838" s="1073">
        <v>45466.30972222222</v>
      </c>
      <c r="H3838" s="30"/>
    </row>
    <row r="3839" spans="1:8" x14ac:dyDescent="0.25">
      <c r="A3839" s="30" t="s">
        <v>9576</v>
      </c>
      <c r="B3839" s="30" t="s">
        <v>923</v>
      </c>
      <c r="C3839" s="31" t="s">
        <v>9577</v>
      </c>
      <c r="D3839" s="31">
        <v>8531</v>
      </c>
      <c r="E3839" s="49" t="s">
        <v>7119</v>
      </c>
      <c r="F3839" s="327" t="s">
        <v>934</v>
      </c>
      <c r="G3839" s="1073">
        <v>45466.30972222222</v>
      </c>
      <c r="H3839" s="30"/>
    </row>
    <row r="3840" spans="1:8" x14ac:dyDescent="0.25">
      <c r="A3840" s="30" t="s">
        <v>9576</v>
      </c>
      <c r="B3840" s="30" t="s">
        <v>923</v>
      </c>
      <c r="C3840" s="31" t="s">
        <v>9577</v>
      </c>
      <c r="D3840" s="31">
        <v>8531</v>
      </c>
      <c r="E3840" s="49" t="s">
        <v>7136</v>
      </c>
      <c r="F3840" s="327" t="s">
        <v>934</v>
      </c>
      <c r="G3840" s="1073">
        <v>45466.30972222222</v>
      </c>
      <c r="H3840" s="30"/>
    </row>
    <row r="3841" spans="1:8" x14ac:dyDescent="0.25">
      <c r="A3841" s="30" t="s">
        <v>9576</v>
      </c>
      <c r="B3841" s="30" t="s">
        <v>923</v>
      </c>
      <c r="C3841" s="31" t="s">
        <v>9577</v>
      </c>
      <c r="D3841" s="31">
        <v>8531</v>
      </c>
      <c r="E3841" s="49" t="s">
        <v>1494</v>
      </c>
      <c r="F3841" s="327" t="s">
        <v>934</v>
      </c>
      <c r="G3841" s="1073">
        <v>45466.30972222222</v>
      </c>
      <c r="H3841" s="30"/>
    </row>
    <row r="3842" spans="1:8" x14ac:dyDescent="0.25">
      <c r="A3842" s="30" t="s">
        <v>9576</v>
      </c>
      <c r="B3842" s="30" t="s">
        <v>923</v>
      </c>
      <c r="C3842" s="31" t="s">
        <v>9577</v>
      </c>
      <c r="D3842" s="31">
        <v>8531</v>
      </c>
      <c r="E3842" s="49" t="s">
        <v>7153</v>
      </c>
      <c r="F3842" s="327" t="s">
        <v>934</v>
      </c>
      <c r="G3842" s="1073">
        <v>45466.30972222222</v>
      </c>
      <c r="H3842" s="30"/>
    </row>
    <row r="3843" spans="1:8" x14ac:dyDescent="0.25">
      <c r="A3843" s="30" t="s">
        <v>9576</v>
      </c>
      <c r="B3843" s="30" t="s">
        <v>923</v>
      </c>
      <c r="C3843" s="31" t="s">
        <v>9577</v>
      </c>
      <c r="D3843" s="31">
        <v>8531</v>
      </c>
      <c r="E3843" s="49" t="s">
        <v>7170</v>
      </c>
      <c r="F3843" s="327" t="s">
        <v>934</v>
      </c>
      <c r="G3843" s="1073">
        <v>45466.30972222222</v>
      </c>
      <c r="H3843" s="30"/>
    </row>
    <row r="3844" spans="1:8" x14ac:dyDescent="0.25">
      <c r="A3844" s="30" t="s">
        <v>9576</v>
      </c>
      <c r="B3844" s="30" t="s">
        <v>923</v>
      </c>
      <c r="C3844" s="31" t="s">
        <v>9577</v>
      </c>
      <c r="D3844" s="31">
        <v>8531</v>
      </c>
      <c r="E3844" s="49" t="s">
        <v>7187</v>
      </c>
      <c r="F3844" s="327" t="s">
        <v>934</v>
      </c>
      <c r="G3844" s="1073">
        <v>45466.30972222222</v>
      </c>
      <c r="H3844" s="30"/>
    </row>
    <row r="3845" spans="1:8" x14ac:dyDescent="0.25">
      <c r="A3845" s="30" t="s">
        <v>9576</v>
      </c>
      <c r="B3845" s="30" t="s">
        <v>923</v>
      </c>
      <c r="C3845" s="31" t="s">
        <v>9577</v>
      </c>
      <c r="D3845" s="31">
        <v>8531</v>
      </c>
      <c r="E3845" s="49" t="s">
        <v>7204</v>
      </c>
      <c r="F3845" s="327" t="s">
        <v>934</v>
      </c>
      <c r="G3845" s="1073">
        <v>45466.30972222222</v>
      </c>
      <c r="H3845" s="30"/>
    </row>
    <row r="3846" spans="1:8" x14ac:dyDescent="0.25">
      <c r="A3846" s="30" t="s">
        <v>9576</v>
      </c>
      <c r="B3846" s="30" t="s">
        <v>923</v>
      </c>
      <c r="C3846" s="31" t="s">
        <v>9577</v>
      </c>
      <c r="D3846" s="31">
        <v>8531</v>
      </c>
      <c r="E3846" s="49" t="s">
        <v>7221</v>
      </c>
      <c r="F3846" s="327" t="s">
        <v>934</v>
      </c>
      <c r="G3846" s="1073">
        <v>45466.30972222222</v>
      </c>
      <c r="H3846" s="30"/>
    </row>
    <row r="3847" spans="1:8" x14ac:dyDescent="0.25">
      <c r="A3847" s="30" t="s">
        <v>9576</v>
      </c>
      <c r="B3847" s="30" t="s">
        <v>923</v>
      </c>
      <c r="C3847" s="31" t="s">
        <v>9577</v>
      </c>
      <c r="D3847" s="31">
        <v>8531</v>
      </c>
      <c r="E3847" s="49" t="s">
        <v>7238</v>
      </c>
      <c r="F3847" s="327" t="s">
        <v>934</v>
      </c>
      <c r="G3847" s="1073">
        <v>45466.30972222222</v>
      </c>
      <c r="H3847" s="30"/>
    </row>
    <row r="3848" spans="1:8" x14ac:dyDescent="0.25">
      <c r="A3848" s="30" t="s">
        <v>9576</v>
      </c>
      <c r="B3848" s="30" t="s">
        <v>923</v>
      </c>
      <c r="C3848" s="31" t="s">
        <v>9577</v>
      </c>
      <c r="D3848" s="31">
        <v>8531</v>
      </c>
      <c r="E3848" s="49" t="s">
        <v>7255</v>
      </c>
      <c r="F3848" s="327" t="s">
        <v>934</v>
      </c>
      <c r="G3848" s="1073">
        <v>45466.30972222222</v>
      </c>
      <c r="H3848" s="30"/>
    </row>
    <row r="3849" spans="1:8" x14ac:dyDescent="0.25">
      <c r="A3849" s="30" t="s">
        <v>9576</v>
      </c>
      <c r="B3849" s="30" t="s">
        <v>923</v>
      </c>
      <c r="C3849" s="31" t="s">
        <v>9577</v>
      </c>
      <c r="D3849" s="31">
        <v>8531</v>
      </c>
      <c r="E3849" s="49" t="s">
        <v>7272</v>
      </c>
      <c r="F3849" s="327" t="s">
        <v>934</v>
      </c>
      <c r="G3849" s="1073">
        <v>45466.30972222222</v>
      </c>
      <c r="H3849" s="30"/>
    </row>
    <row r="3850" spans="1:8" x14ac:dyDescent="0.25">
      <c r="A3850" s="30" t="s">
        <v>9576</v>
      </c>
      <c r="B3850" s="30" t="s">
        <v>923</v>
      </c>
      <c r="C3850" s="31" t="s">
        <v>9577</v>
      </c>
      <c r="D3850" s="31">
        <v>8531</v>
      </c>
      <c r="E3850" s="49" t="s">
        <v>7289</v>
      </c>
      <c r="F3850" s="327" t="s">
        <v>934</v>
      </c>
      <c r="G3850" s="1073">
        <v>45466.30972222222</v>
      </c>
      <c r="H3850" s="30"/>
    </row>
    <row r="3851" spans="1:8" x14ac:dyDescent="0.25">
      <c r="A3851" s="30" t="s">
        <v>9576</v>
      </c>
      <c r="B3851" s="30" t="s">
        <v>923</v>
      </c>
      <c r="C3851" s="31" t="s">
        <v>9577</v>
      </c>
      <c r="D3851" s="31">
        <v>8531</v>
      </c>
      <c r="E3851" s="49" t="s">
        <v>7306</v>
      </c>
      <c r="F3851" s="327" t="s">
        <v>934</v>
      </c>
      <c r="G3851" s="1073">
        <v>45466.30972222222</v>
      </c>
      <c r="H3851" s="30"/>
    </row>
    <row r="3852" spans="1:8" x14ac:dyDescent="0.25">
      <c r="A3852" s="30" t="s">
        <v>9576</v>
      </c>
      <c r="B3852" s="30" t="s">
        <v>923</v>
      </c>
      <c r="C3852" s="31" t="s">
        <v>9577</v>
      </c>
      <c r="D3852" s="31">
        <v>8531</v>
      </c>
      <c r="E3852" s="49" t="s">
        <v>1511</v>
      </c>
      <c r="F3852" s="327" t="s">
        <v>934</v>
      </c>
      <c r="G3852" s="1073">
        <v>45466.30972222222</v>
      </c>
      <c r="H3852" s="30"/>
    </row>
    <row r="3853" spans="1:8" x14ac:dyDescent="0.25">
      <c r="A3853" s="30" t="s">
        <v>9576</v>
      </c>
      <c r="B3853" s="30" t="s">
        <v>923</v>
      </c>
      <c r="C3853" s="31" t="s">
        <v>9577</v>
      </c>
      <c r="D3853" s="31">
        <v>8531</v>
      </c>
      <c r="E3853" s="49" t="s">
        <v>7323</v>
      </c>
      <c r="F3853" s="327" t="s">
        <v>934</v>
      </c>
      <c r="G3853" s="1073">
        <v>45466.30972222222</v>
      </c>
      <c r="H3853" s="30"/>
    </row>
    <row r="3854" spans="1:8" x14ac:dyDescent="0.25">
      <c r="A3854" s="30" t="s">
        <v>9576</v>
      </c>
      <c r="B3854" s="30" t="s">
        <v>923</v>
      </c>
      <c r="C3854" s="31" t="s">
        <v>9577</v>
      </c>
      <c r="D3854" s="31">
        <v>8531</v>
      </c>
      <c r="E3854" s="49" t="s">
        <v>7340</v>
      </c>
      <c r="F3854" s="327" t="s">
        <v>934</v>
      </c>
      <c r="G3854" s="1073">
        <v>45466.30972222222</v>
      </c>
      <c r="H3854" s="30"/>
    </row>
    <row r="3855" spans="1:8" x14ac:dyDescent="0.25">
      <c r="A3855" s="30" t="s">
        <v>9576</v>
      </c>
      <c r="B3855" s="30" t="s">
        <v>923</v>
      </c>
      <c r="C3855" s="31" t="s">
        <v>9577</v>
      </c>
      <c r="D3855" s="31">
        <v>8531</v>
      </c>
      <c r="E3855" s="49" t="s">
        <v>7357</v>
      </c>
      <c r="F3855" s="327" t="s">
        <v>934</v>
      </c>
      <c r="G3855" s="1073">
        <v>45466.30972222222</v>
      </c>
      <c r="H3855" s="30"/>
    </row>
    <row r="3856" spans="1:8" x14ac:dyDescent="0.25">
      <c r="A3856" s="30" t="s">
        <v>9576</v>
      </c>
      <c r="B3856" s="30" t="s">
        <v>923</v>
      </c>
      <c r="C3856" s="31" t="s">
        <v>9577</v>
      </c>
      <c r="D3856" s="31">
        <v>8531</v>
      </c>
      <c r="E3856" s="49" t="s">
        <v>7374</v>
      </c>
      <c r="F3856" s="327" t="s">
        <v>934</v>
      </c>
      <c r="G3856" s="1073">
        <v>45466.30972222222</v>
      </c>
      <c r="H3856" s="30"/>
    </row>
    <row r="3857" spans="1:8" x14ac:dyDescent="0.25">
      <c r="A3857" s="30" t="s">
        <v>9576</v>
      </c>
      <c r="B3857" s="30" t="s">
        <v>923</v>
      </c>
      <c r="C3857" s="31" t="s">
        <v>9577</v>
      </c>
      <c r="D3857" s="31">
        <v>8531</v>
      </c>
      <c r="E3857" s="49" t="s">
        <v>7391</v>
      </c>
      <c r="F3857" s="327" t="s">
        <v>934</v>
      </c>
      <c r="G3857" s="1073">
        <v>45466.30972222222</v>
      </c>
      <c r="H3857" s="30"/>
    </row>
    <row r="3858" spans="1:8" x14ac:dyDescent="0.25">
      <c r="A3858" s="30" t="s">
        <v>9576</v>
      </c>
      <c r="B3858" s="30" t="s">
        <v>923</v>
      </c>
      <c r="C3858" s="31" t="s">
        <v>9577</v>
      </c>
      <c r="D3858" s="31">
        <v>8531</v>
      </c>
      <c r="E3858" s="49" t="s">
        <v>7408</v>
      </c>
      <c r="F3858" s="327" t="s">
        <v>934</v>
      </c>
      <c r="G3858" s="1073">
        <v>45466.30972222222</v>
      </c>
      <c r="H3858" s="30"/>
    </row>
    <row r="3859" spans="1:8" x14ac:dyDescent="0.25">
      <c r="A3859" s="30" t="s">
        <v>9576</v>
      </c>
      <c r="B3859" s="30" t="s">
        <v>923</v>
      </c>
      <c r="C3859" s="31" t="s">
        <v>9577</v>
      </c>
      <c r="D3859" s="31">
        <v>8531</v>
      </c>
      <c r="E3859" s="49" t="s">
        <v>7425</v>
      </c>
      <c r="F3859" s="327" t="s">
        <v>934</v>
      </c>
      <c r="G3859" s="1073">
        <v>45466.30972222222</v>
      </c>
      <c r="H3859" s="30"/>
    </row>
    <row r="3860" spans="1:8" x14ac:dyDescent="0.25">
      <c r="A3860" s="30" t="s">
        <v>9576</v>
      </c>
      <c r="B3860" s="30" t="s">
        <v>923</v>
      </c>
      <c r="C3860" s="31" t="s">
        <v>9577</v>
      </c>
      <c r="D3860" s="31">
        <v>8531</v>
      </c>
      <c r="E3860" s="49" t="s">
        <v>7442</v>
      </c>
      <c r="F3860" s="327" t="s">
        <v>934</v>
      </c>
      <c r="G3860" s="1073">
        <v>45466.30972222222</v>
      </c>
      <c r="H3860" s="30"/>
    </row>
    <row r="3861" spans="1:8" x14ac:dyDescent="0.25">
      <c r="A3861" s="30" t="s">
        <v>9576</v>
      </c>
      <c r="B3861" s="30" t="s">
        <v>923</v>
      </c>
      <c r="C3861" s="31" t="s">
        <v>9577</v>
      </c>
      <c r="D3861" s="31">
        <v>8531</v>
      </c>
      <c r="E3861" s="49" t="s">
        <v>7459</v>
      </c>
      <c r="F3861" s="327" t="s">
        <v>934</v>
      </c>
      <c r="G3861" s="1073">
        <v>45466.30972222222</v>
      </c>
      <c r="H3861" s="30"/>
    </row>
    <row r="3862" spans="1:8" x14ac:dyDescent="0.25">
      <c r="A3862" s="30" t="s">
        <v>9576</v>
      </c>
      <c r="B3862" s="30" t="s">
        <v>923</v>
      </c>
      <c r="C3862" s="31" t="s">
        <v>9577</v>
      </c>
      <c r="D3862" s="31">
        <v>8531</v>
      </c>
      <c r="E3862" s="49" t="s">
        <v>7476</v>
      </c>
      <c r="F3862" s="327" t="s">
        <v>934</v>
      </c>
      <c r="G3862" s="1073">
        <v>45466.30972222222</v>
      </c>
      <c r="H3862" s="30"/>
    </row>
    <row r="3863" spans="1:8" x14ac:dyDescent="0.25">
      <c r="A3863" s="30" t="s">
        <v>9576</v>
      </c>
      <c r="B3863" s="30" t="s">
        <v>923</v>
      </c>
      <c r="C3863" s="31" t="s">
        <v>9577</v>
      </c>
      <c r="D3863" s="31">
        <v>8531</v>
      </c>
      <c r="E3863" s="49" t="s">
        <v>1528</v>
      </c>
      <c r="F3863" s="327" t="s">
        <v>934</v>
      </c>
      <c r="G3863" s="1073">
        <v>45466.30972222222</v>
      </c>
      <c r="H3863" s="30"/>
    </row>
    <row r="3864" spans="1:8" x14ac:dyDescent="0.25">
      <c r="A3864" s="30" t="s">
        <v>9576</v>
      </c>
      <c r="B3864" s="30" t="s">
        <v>923</v>
      </c>
      <c r="C3864" s="31" t="s">
        <v>9577</v>
      </c>
      <c r="D3864" s="31">
        <v>8531</v>
      </c>
      <c r="E3864" s="49" t="s">
        <v>7493</v>
      </c>
      <c r="F3864" s="327" t="s">
        <v>934</v>
      </c>
      <c r="G3864" s="1073">
        <v>45466.30972222222</v>
      </c>
      <c r="H3864" s="30"/>
    </row>
    <row r="3865" spans="1:8" x14ac:dyDescent="0.25">
      <c r="A3865" s="30" t="s">
        <v>9576</v>
      </c>
      <c r="B3865" s="30" t="s">
        <v>923</v>
      </c>
      <c r="C3865" s="31" t="s">
        <v>9577</v>
      </c>
      <c r="D3865" s="31">
        <v>8531</v>
      </c>
      <c r="E3865" s="49" t="s">
        <v>7510</v>
      </c>
      <c r="F3865" s="327" t="s">
        <v>934</v>
      </c>
      <c r="G3865" s="1073">
        <v>45466.30972222222</v>
      </c>
      <c r="H3865" s="30"/>
    </row>
    <row r="3866" spans="1:8" x14ac:dyDescent="0.25">
      <c r="A3866" s="30" t="s">
        <v>9576</v>
      </c>
      <c r="B3866" s="30" t="s">
        <v>923</v>
      </c>
      <c r="C3866" s="31" t="s">
        <v>9577</v>
      </c>
      <c r="D3866" s="31">
        <v>8531</v>
      </c>
      <c r="E3866" s="49" t="s">
        <v>7527</v>
      </c>
      <c r="F3866" s="327" t="s">
        <v>934</v>
      </c>
      <c r="G3866" s="1073">
        <v>45466.30972222222</v>
      </c>
      <c r="H3866" s="30"/>
    </row>
    <row r="3867" spans="1:8" x14ac:dyDescent="0.25">
      <c r="A3867" s="30" t="s">
        <v>9576</v>
      </c>
      <c r="B3867" s="30" t="s">
        <v>923</v>
      </c>
      <c r="C3867" s="31" t="s">
        <v>9577</v>
      </c>
      <c r="D3867" s="31">
        <v>8531</v>
      </c>
      <c r="E3867" s="49" t="s">
        <v>7544</v>
      </c>
      <c r="F3867" s="327" t="s">
        <v>934</v>
      </c>
      <c r="G3867" s="1073">
        <v>45466.30972222222</v>
      </c>
      <c r="H3867" s="30"/>
    </row>
    <row r="3868" spans="1:8" x14ac:dyDescent="0.25">
      <c r="A3868" s="30" t="s">
        <v>9576</v>
      </c>
      <c r="B3868" s="30" t="s">
        <v>923</v>
      </c>
      <c r="C3868" s="31" t="s">
        <v>9577</v>
      </c>
      <c r="D3868" s="31">
        <v>8531</v>
      </c>
      <c r="E3868" s="49" t="s">
        <v>7561</v>
      </c>
      <c r="F3868" s="327" t="s">
        <v>934</v>
      </c>
      <c r="G3868" s="1073">
        <v>45466.30972222222</v>
      </c>
      <c r="H3868" s="30"/>
    </row>
    <row r="3869" spans="1:8" x14ac:dyDescent="0.25">
      <c r="A3869" s="30" t="s">
        <v>9576</v>
      </c>
      <c r="B3869" s="30" t="s">
        <v>923</v>
      </c>
      <c r="C3869" s="31" t="s">
        <v>9577</v>
      </c>
      <c r="D3869" s="31">
        <v>8531</v>
      </c>
      <c r="E3869" s="49" t="s">
        <v>7578</v>
      </c>
      <c r="F3869" s="327" t="s">
        <v>934</v>
      </c>
      <c r="G3869" s="1073">
        <v>45466.30972222222</v>
      </c>
      <c r="H3869" s="30"/>
    </row>
    <row r="3870" spans="1:8" x14ac:dyDescent="0.25">
      <c r="A3870" s="30" t="s">
        <v>9576</v>
      </c>
      <c r="B3870" s="30" t="s">
        <v>923</v>
      </c>
      <c r="C3870" s="31" t="s">
        <v>9577</v>
      </c>
      <c r="D3870" s="31">
        <v>8531</v>
      </c>
      <c r="E3870" s="49" t="s">
        <v>7595</v>
      </c>
      <c r="F3870" s="327" t="s">
        <v>934</v>
      </c>
      <c r="G3870" s="1073">
        <v>45466.30972222222</v>
      </c>
      <c r="H3870" s="30"/>
    </row>
    <row r="3871" spans="1:8" x14ac:dyDescent="0.25">
      <c r="A3871" s="30" t="s">
        <v>9576</v>
      </c>
      <c r="B3871" s="30" t="s">
        <v>923</v>
      </c>
      <c r="C3871" s="31" t="s">
        <v>9577</v>
      </c>
      <c r="D3871" s="31">
        <v>8531</v>
      </c>
      <c r="E3871" s="49" t="s">
        <v>7612</v>
      </c>
      <c r="F3871" s="327" t="s">
        <v>934</v>
      </c>
      <c r="G3871" s="1073">
        <v>45466.30972222222</v>
      </c>
      <c r="H3871" s="30"/>
    </row>
    <row r="3872" spans="1:8" x14ac:dyDescent="0.25">
      <c r="A3872" s="30" t="s">
        <v>9576</v>
      </c>
      <c r="B3872" s="30" t="s">
        <v>923</v>
      </c>
      <c r="C3872" s="31" t="s">
        <v>9577</v>
      </c>
      <c r="D3872" s="31">
        <v>8531</v>
      </c>
      <c r="E3872" s="49" t="s">
        <v>7629</v>
      </c>
      <c r="F3872" s="327" t="s">
        <v>934</v>
      </c>
      <c r="G3872" s="1073">
        <v>45466.30972222222</v>
      </c>
      <c r="H3872" s="30"/>
    </row>
    <row r="3873" spans="1:8" x14ac:dyDescent="0.25">
      <c r="A3873" s="30" t="s">
        <v>9576</v>
      </c>
      <c r="B3873" s="30" t="s">
        <v>923</v>
      </c>
      <c r="C3873" s="31" t="s">
        <v>9577</v>
      </c>
      <c r="D3873" s="31">
        <v>8531</v>
      </c>
      <c r="E3873" s="49" t="s">
        <v>7646</v>
      </c>
      <c r="F3873" s="327" t="s">
        <v>934</v>
      </c>
      <c r="G3873" s="1073">
        <v>45466.30972222222</v>
      </c>
      <c r="H3873" s="30"/>
    </row>
    <row r="3874" spans="1:8" x14ac:dyDescent="0.25">
      <c r="A3874" s="30" t="s">
        <v>9576</v>
      </c>
      <c r="B3874" s="30" t="s">
        <v>923</v>
      </c>
      <c r="C3874" s="31" t="s">
        <v>9577</v>
      </c>
      <c r="D3874" s="31">
        <v>8531</v>
      </c>
      <c r="E3874" s="49" t="s">
        <v>968</v>
      </c>
      <c r="F3874" s="327" t="s">
        <v>934</v>
      </c>
      <c r="G3874" s="1073">
        <v>45466.30972222222</v>
      </c>
      <c r="H3874" s="30"/>
    </row>
    <row r="3875" spans="1:8" x14ac:dyDescent="0.25">
      <c r="A3875" s="30" t="s">
        <v>9576</v>
      </c>
      <c r="B3875" s="30" t="s">
        <v>923</v>
      </c>
      <c r="C3875" s="31" t="s">
        <v>9577</v>
      </c>
      <c r="D3875" s="31">
        <v>8531</v>
      </c>
      <c r="E3875" s="49" t="s">
        <v>1545</v>
      </c>
      <c r="F3875" s="327" t="s">
        <v>934</v>
      </c>
      <c r="G3875" s="1073">
        <v>45466.30972222222</v>
      </c>
      <c r="H3875" s="30"/>
    </row>
    <row r="3876" spans="1:8" x14ac:dyDescent="0.25">
      <c r="A3876" s="30" t="s">
        <v>9576</v>
      </c>
      <c r="B3876" s="30" t="s">
        <v>923</v>
      </c>
      <c r="C3876" s="31" t="s">
        <v>9577</v>
      </c>
      <c r="D3876" s="31">
        <v>8531</v>
      </c>
      <c r="E3876" s="49" t="s">
        <v>7663</v>
      </c>
      <c r="F3876" s="327" t="s">
        <v>934</v>
      </c>
      <c r="G3876" s="1073">
        <v>45466.30972222222</v>
      </c>
      <c r="H3876" s="30"/>
    </row>
    <row r="3877" spans="1:8" x14ac:dyDescent="0.25">
      <c r="A3877" s="30" t="s">
        <v>9576</v>
      </c>
      <c r="B3877" s="30" t="s">
        <v>923</v>
      </c>
      <c r="C3877" s="31" t="s">
        <v>9577</v>
      </c>
      <c r="D3877" s="31">
        <v>8531</v>
      </c>
      <c r="E3877" s="49" t="s">
        <v>7680</v>
      </c>
      <c r="F3877" s="327" t="s">
        <v>934</v>
      </c>
      <c r="G3877" s="1073">
        <v>45466.30972222222</v>
      </c>
      <c r="H3877" s="30"/>
    </row>
    <row r="3878" spans="1:8" x14ac:dyDescent="0.25">
      <c r="A3878" s="30" t="s">
        <v>9576</v>
      </c>
      <c r="B3878" s="30" t="s">
        <v>923</v>
      </c>
      <c r="C3878" s="31" t="s">
        <v>9577</v>
      </c>
      <c r="D3878" s="31">
        <v>8531</v>
      </c>
      <c r="E3878" s="49" t="s">
        <v>7697</v>
      </c>
      <c r="F3878" s="327" t="s">
        <v>934</v>
      </c>
      <c r="G3878" s="1073">
        <v>45466.30972222222</v>
      </c>
      <c r="H3878" s="30"/>
    </row>
    <row r="3879" spans="1:8" x14ac:dyDescent="0.25">
      <c r="A3879" s="30" t="s">
        <v>9576</v>
      </c>
      <c r="B3879" s="30" t="s">
        <v>923</v>
      </c>
      <c r="C3879" s="31" t="s">
        <v>9577</v>
      </c>
      <c r="D3879" s="31">
        <v>8531</v>
      </c>
      <c r="E3879" s="49" t="s">
        <v>7714</v>
      </c>
      <c r="F3879" s="327" t="s">
        <v>934</v>
      </c>
      <c r="G3879" s="1073">
        <v>45466.30972222222</v>
      </c>
      <c r="H3879" s="30"/>
    </row>
    <row r="3880" spans="1:8" x14ac:dyDescent="0.25">
      <c r="A3880" s="30" t="s">
        <v>9576</v>
      </c>
      <c r="B3880" s="30" t="s">
        <v>923</v>
      </c>
      <c r="C3880" s="31" t="s">
        <v>9577</v>
      </c>
      <c r="D3880" s="31">
        <v>8531</v>
      </c>
      <c r="E3880" s="49" t="s">
        <v>7731</v>
      </c>
      <c r="F3880" s="327" t="s">
        <v>934</v>
      </c>
      <c r="G3880" s="1073">
        <v>45466.30972222222</v>
      </c>
      <c r="H3880" s="30"/>
    </row>
    <row r="3881" spans="1:8" x14ac:dyDescent="0.25">
      <c r="A3881" s="30" t="s">
        <v>9576</v>
      </c>
      <c r="B3881" s="30" t="s">
        <v>923</v>
      </c>
      <c r="C3881" s="31" t="s">
        <v>9577</v>
      </c>
      <c r="D3881" s="31">
        <v>8531</v>
      </c>
      <c r="E3881" s="49" t="s">
        <v>7748</v>
      </c>
      <c r="F3881" s="327" t="s">
        <v>934</v>
      </c>
      <c r="G3881" s="1073">
        <v>45466.30972222222</v>
      </c>
      <c r="H3881" s="30"/>
    </row>
    <row r="3882" spans="1:8" x14ac:dyDescent="0.25">
      <c r="A3882" s="30" t="s">
        <v>9576</v>
      </c>
      <c r="B3882" s="30" t="s">
        <v>923</v>
      </c>
      <c r="C3882" s="31" t="s">
        <v>9577</v>
      </c>
      <c r="D3882" s="31">
        <v>8531</v>
      </c>
      <c r="E3882" s="49" t="s">
        <v>7765</v>
      </c>
      <c r="F3882" s="327" t="s">
        <v>934</v>
      </c>
      <c r="G3882" s="1073">
        <v>45466.30972222222</v>
      </c>
      <c r="H3882" s="30"/>
    </row>
    <row r="3883" spans="1:8" x14ac:dyDescent="0.25">
      <c r="A3883" s="30" t="s">
        <v>9576</v>
      </c>
      <c r="B3883" s="30" t="s">
        <v>923</v>
      </c>
      <c r="C3883" s="31" t="s">
        <v>9577</v>
      </c>
      <c r="D3883" s="31">
        <v>8531</v>
      </c>
      <c r="E3883" s="49" t="s">
        <v>7782</v>
      </c>
      <c r="F3883" s="327" t="s">
        <v>934</v>
      </c>
      <c r="G3883" s="1073">
        <v>45466.30972222222</v>
      </c>
      <c r="H3883" s="30"/>
    </row>
    <row r="3884" spans="1:8" x14ac:dyDescent="0.25">
      <c r="A3884" s="30" t="s">
        <v>9576</v>
      </c>
      <c r="B3884" s="30" t="s">
        <v>923</v>
      </c>
      <c r="C3884" s="31" t="s">
        <v>9577</v>
      </c>
      <c r="D3884" s="31">
        <v>8531</v>
      </c>
      <c r="E3884" s="49" t="s">
        <v>7799</v>
      </c>
      <c r="F3884" s="327" t="s">
        <v>934</v>
      </c>
      <c r="G3884" s="1073">
        <v>45466.30972222222</v>
      </c>
      <c r="H3884" s="30"/>
    </row>
    <row r="3885" spans="1:8" x14ac:dyDescent="0.25">
      <c r="A3885" s="30" t="s">
        <v>9576</v>
      </c>
      <c r="B3885" s="30" t="s">
        <v>923</v>
      </c>
      <c r="C3885" s="31" t="s">
        <v>9577</v>
      </c>
      <c r="D3885" s="31">
        <v>8531</v>
      </c>
      <c r="E3885" s="49" t="s">
        <v>7816</v>
      </c>
      <c r="F3885" s="327" t="s">
        <v>934</v>
      </c>
      <c r="G3885" s="1073">
        <v>45466.30972222222</v>
      </c>
      <c r="H3885" s="30"/>
    </row>
    <row r="3886" spans="1:8" x14ac:dyDescent="0.25">
      <c r="A3886" s="30" t="s">
        <v>9576</v>
      </c>
      <c r="B3886" s="30" t="s">
        <v>923</v>
      </c>
      <c r="C3886" s="31" t="s">
        <v>9577</v>
      </c>
      <c r="D3886" s="31">
        <v>8531</v>
      </c>
      <c r="E3886" s="49" t="s">
        <v>1562</v>
      </c>
      <c r="F3886" s="327" t="s">
        <v>934</v>
      </c>
      <c r="G3886" s="1073">
        <v>45466.30972222222</v>
      </c>
      <c r="H3886" s="30"/>
    </row>
    <row r="3887" spans="1:8" x14ac:dyDescent="0.25">
      <c r="A3887" s="30" t="s">
        <v>9576</v>
      </c>
      <c r="B3887" s="30" t="s">
        <v>923</v>
      </c>
      <c r="C3887" s="31" t="s">
        <v>9577</v>
      </c>
      <c r="D3887" s="31">
        <v>8531</v>
      </c>
      <c r="E3887" s="49" t="s">
        <v>7833</v>
      </c>
      <c r="F3887" s="327" t="s">
        <v>934</v>
      </c>
      <c r="G3887" s="1073">
        <v>45466.30972222222</v>
      </c>
      <c r="H3887" s="30"/>
    </row>
    <row r="3888" spans="1:8" x14ac:dyDescent="0.25">
      <c r="A3888" s="30" t="s">
        <v>9576</v>
      </c>
      <c r="B3888" s="30" t="s">
        <v>923</v>
      </c>
      <c r="C3888" s="31" t="s">
        <v>9577</v>
      </c>
      <c r="D3888" s="31">
        <v>8531</v>
      </c>
      <c r="E3888" s="49" t="s">
        <v>7850</v>
      </c>
      <c r="F3888" s="327" t="s">
        <v>934</v>
      </c>
      <c r="G3888" s="1073">
        <v>45466.30972222222</v>
      </c>
      <c r="H3888" s="30"/>
    </row>
    <row r="3889" spans="1:8" x14ac:dyDescent="0.25">
      <c r="A3889" s="30" t="s">
        <v>9576</v>
      </c>
      <c r="B3889" s="30" t="s">
        <v>923</v>
      </c>
      <c r="C3889" s="31" t="s">
        <v>9577</v>
      </c>
      <c r="D3889" s="31">
        <v>8531</v>
      </c>
      <c r="E3889" s="49" t="s">
        <v>7867</v>
      </c>
      <c r="F3889" s="327" t="s">
        <v>934</v>
      </c>
      <c r="G3889" s="1073">
        <v>45466.30972222222</v>
      </c>
      <c r="H3889" s="30"/>
    </row>
    <row r="3890" spans="1:8" x14ac:dyDescent="0.25">
      <c r="A3890" s="30" t="s">
        <v>9576</v>
      </c>
      <c r="B3890" s="30" t="s">
        <v>923</v>
      </c>
      <c r="C3890" s="31" t="s">
        <v>9577</v>
      </c>
      <c r="D3890" s="31">
        <v>8531</v>
      </c>
      <c r="E3890" s="49" t="s">
        <v>7884</v>
      </c>
      <c r="F3890" s="327" t="s">
        <v>934</v>
      </c>
      <c r="G3890" s="1073">
        <v>45466.30972222222</v>
      </c>
      <c r="H3890" s="30"/>
    </row>
    <row r="3891" spans="1:8" x14ac:dyDescent="0.25">
      <c r="A3891" s="30" t="s">
        <v>9576</v>
      </c>
      <c r="B3891" s="30" t="s">
        <v>923</v>
      </c>
      <c r="C3891" s="31" t="s">
        <v>9577</v>
      </c>
      <c r="D3891" s="31">
        <v>8531</v>
      </c>
      <c r="E3891" s="49" t="s">
        <v>7901</v>
      </c>
      <c r="F3891" s="327" t="s">
        <v>934</v>
      </c>
      <c r="G3891" s="1073">
        <v>45466.30972222222</v>
      </c>
      <c r="H3891" s="30"/>
    </row>
    <row r="3892" spans="1:8" x14ac:dyDescent="0.25">
      <c r="A3892" s="30" t="s">
        <v>9576</v>
      </c>
      <c r="B3892" s="30" t="s">
        <v>923</v>
      </c>
      <c r="C3892" s="31" t="s">
        <v>9577</v>
      </c>
      <c r="D3892" s="31">
        <v>8531</v>
      </c>
      <c r="E3892" s="49" t="s">
        <v>7918</v>
      </c>
      <c r="F3892" s="327" t="s">
        <v>934</v>
      </c>
      <c r="G3892" s="1073">
        <v>45466.30972222222</v>
      </c>
      <c r="H3892" s="30"/>
    </row>
    <row r="3893" spans="1:8" x14ac:dyDescent="0.25">
      <c r="A3893" s="30" t="s">
        <v>9576</v>
      </c>
      <c r="B3893" s="30" t="s">
        <v>923</v>
      </c>
      <c r="C3893" s="31" t="s">
        <v>9577</v>
      </c>
      <c r="D3893" s="31">
        <v>8531</v>
      </c>
      <c r="E3893" s="49" t="s">
        <v>7935</v>
      </c>
      <c r="F3893" s="327" t="s">
        <v>934</v>
      </c>
      <c r="G3893" s="1073">
        <v>45466.30972222222</v>
      </c>
      <c r="H3893" s="30"/>
    </row>
    <row r="3894" spans="1:8" x14ac:dyDescent="0.25">
      <c r="A3894" s="30" t="s">
        <v>9576</v>
      </c>
      <c r="B3894" s="30" t="s">
        <v>923</v>
      </c>
      <c r="C3894" s="31" t="s">
        <v>9577</v>
      </c>
      <c r="D3894" s="31">
        <v>8531</v>
      </c>
      <c r="E3894" s="49" t="s">
        <v>7952</v>
      </c>
      <c r="F3894" s="327" t="s">
        <v>934</v>
      </c>
      <c r="G3894" s="1073">
        <v>45466.30972222222</v>
      </c>
      <c r="H3894" s="30"/>
    </row>
    <row r="3895" spans="1:8" x14ac:dyDescent="0.25">
      <c r="A3895" s="30" t="s">
        <v>9576</v>
      </c>
      <c r="B3895" s="30" t="s">
        <v>923</v>
      </c>
      <c r="C3895" s="31" t="s">
        <v>9577</v>
      </c>
      <c r="D3895" s="31">
        <v>8531</v>
      </c>
      <c r="E3895" s="49" t="s">
        <v>7969</v>
      </c>
      <c r="F3895" s="327" t="s">
        <v>934</v>
      </c>
      <c r="G3895" s="1073">
        <v>45466.30972222222</v>
      </c>
      <c r="H3895" s="30"/>
    </row>
    <row r="3896" spans="1:8" x14ac:dyDescent="0.25">
      <c r="A3896" s="30" t="s">
        <v>9576</v>
      </c>
      <c r="B3896" s="30" t="s">
        <v>923</v>
      </c>
      <c r="C3896" s="31" t="s">
        <v>9577</v>
      </c>
      <c r="D3896" s="31">
        <v>8531</v>
      </c>
      <c r="E3896" s="49" t="s">
        <v>7986</v>
      </c>
      <c r="F3896" s="327" t="s">
        <v>934</v>
      </c>
      <c r="G3896" s="1073">
        <v>45466.30972222222</v>
      </c>
      <c r="H3896" s="30"/>
    </row>
    <row r="3897" spans="1:8" x14ac:dyDescent="0.25">
      <c r="A3897" s="30" t="s">
        <v>9576</v>
      </c>
      <c r="B3897" s="30" t="s">
        <v>923</v>
      </c>
      <c r="C3897" s="31" t="s">
        <v>9577</v>
      </c>
      <c r="D3897" s="31">
        <v>8531</v>
      </c>
      <c r="E3897" s="49" t="s">
        <v>1579</v>
      </c>
      <c r="F3897" s="327" t="s">
        <v>934</v>
      </c>
      <c r="G3897" s="1073">
        <v>45466.30972222222</v>
      </c>
      <c r="H3897" s="30"/>
    </row>
    <row r="3898" spans="1:8" x14ac:dyDescent="0.25">
      <c r="A3898" s="30" t="s">
        <v>9576</v>
      </c>
      <c r="B3898" s="30" t="s">
        <v>923</v>
      </c>
      <c r="C3898" s="31" t="s">
        <v>9577</v>
      </c>
      <c r="D3898" s="31">
        <v>8531</v>
      </c>
      <c r="E3898" s="49" t="s">
        <v>8003</v>
      </c>
      <c r="F3898" s="327" t="s">
        <v>934</v>
      </c>
      <c r="G3898" s="1073">
        <v>45466.30972222222</v>
      </c>
      <c r="H3898" s="30"/>
    </row>
    <row r="3899" spans="1:8" x14ac:dyDescent="0.25">
      <c r="A3899" s="30" t="s">
        <v>9576</v>
      </c>
      <c r="B3899" s="30" t="s">
        <v>923</v>
      </c>
      <c r="C3899" s="31" t="s">
        <v>9577</v>
      </c>
      <c r="D3899" s="31">
        <v>8531</v>
      </c>
      <c r="E3899" s="49" t="s">
        <v>8020</v>
      </c>
      <c r="F3899" s="327" t="s">
        <v>934</v>
      </c>
      <c r="G3899" s="1073">
        <v>45466.30972222222</v>
      </c>
      <c r="H3899" s="30"/>
    </row>
    <row r="3900" spans="1:8" x14ac:dyDescent="0.25">
      <c r="A3900" s="30" t="s">
        <v>9576</v>
      </c>
      <c r="B3900" s="30" t="s">
        <v>923</v>
      </c>
      <c r="C3900" s="31" t="s">
        <v>9577</v>
      </c>
      <c r="D3900" s="31">
        <v>8531</v>
      </c>
      <c r="E3900" s="49" t="s">
        <v>8037</v>
      </c>
      <c r="F3900" s="327" t="s">
        <v>934</v>
      </c>
      <c r="G3900" s="1073">
        <v>45466.30972222222</v>
      </c>
      <c r="H3900" s="30"/>
    </row>
    <row r="3901" spans="1:8" x14ac:dyDescent="0.25">
      <c r="A3901" s="30" t="s">
        <v>9576</v>
      </c>
      <c r="B3901" s="30" t="s">
        <v>923</v>
      </c>
      <c r="C3901" s="31" t="s">
        <v>9577</v>
      </c>
      <c r="D3901" s="31">
        <v>8531</v>
      </c>
      <c r="E3901" s="49" t="s">
        <v>8054</v>
      </c>
      <c r="F3901" s="327" t="s">
        <v>934</v>
      </c>
      <c r="G3901" s="1073">
        <v>45466.30972222222</v>
      </c>
      <c r="H3901" s="30"/>
    </row>
    <row r="3902" spans="1:8" x14ac:dyDescent="0.25">
      <c r="A3902" s="30" t="s">
        <v>9576</v>
      </c>
      <c r="B3902" s="30" t="s">
        <v>923</v>
      </c>
      <c r="C3902" s="31" t="s">
        <v>9577</v>
      </c>
      <c r="D3902" s="31">
        <v>8531</v>
      </c>
      <c r="E3902" s="49" t="s">
        <v>8071</v>
      </c>
      <c r="F3902" s="327" t="s">
        <v>934</v>
      </c>
      <c r="G3902" s="1073">
        <v>45466.30972222222</v>
      </c>
      <c r="H3902" s="30"/>
    </row>
    <row r="3903" spans="1:8" x14ac:dyDescent="0.25">
      <c r="A3903" s="30" t="s">
        <v>9576</v>
      </c>
      <c r="B3903" s="30" t="s">
        <v>923</v>
      </c>
      <c r="C3903" s="31" t="s">
        <v>9577</v>
      </c>
      <c r="D3903" s="31">
        <v>8531</v>
      </c>
      <c r="E3903" s="49" t="s">
        <v>8088</v>
      </c>
      <c r="F3903" s="327" t="s">
        <v>934</v>
      </c>
      <c r="G3903" s="1073">
        <v>45466.30972222222</v>
      </c>
      <c r="H3903" s="30"/>
    </row>
    <row r="3904" spans="1:8" x14ac:dyDescent="0.25">
      <c r="A3904" s="30" t="s">
        <v>9576</v>
      </c>
      <c r="B3904" s="30" t="s">
        <v>923</v>
      </c>
      <c r="C3904" s="31" t="s">
        <v>9577</v>
      </c>
      <c r="D3904" s="31">
        <v>8531</v>
      </c>
      <c r="E3904" s="49" t="s">
        <v>8105</v>
      </c>
      <c r="F3904" s="327" t="s">
        <v>934</v>
      </c>
      <c r="G3904" s="1073">
        <v>45466.30972222222</v>
      </c>
      <c r="H3904" s="30"/>
    </row>
    <row r="3905" spans="1:8" x14ac:dyDescent="0.25">
      <c r="A3905" s="30" t="s">
        <v>9576</v>
      </c>
      <c r="B3905" s="30" t="s">
        <v>923</v>
      </c>
      <c r="C3905" s="31" t="s">
        <v>9577</v>
      </c>
      <c r="D3905" s="31">
        <v>8531</v>
      </c>
      <c r="E3905" s="49" t="s">
        <v>8122</v>
      </c>
      <c r="F3905" s="327" t="s">
        <v>934</v>
      </c>
      <c r="G3905" s="1073">
        <v>45466.30972222222</v>
      </c>
      <c r="H3905" s="30"/>
    </row>
    <row r="3906" spans="1:8" x14ac:dyDescent="0.25">
      <c r="A3906" s="30" t="s">
        <v>9576</v>
      </c>
      <c r="B3906" s="30" t="s">
        <v>923</v>
      </c>
      <c r="C3906" s="31" t="s">
        <v>9577</v>
      </c>
      <c r="D3906" s="31">
        <v>8531</v>
      </c>
      <c r="E3906" s="49" t="s">
        <v>8139</v>
      </c>
      <c r="F3906" s="327" t="s">
        <v>934</v>
      </c>
      <c r="G3906" s="1073">
        <v>45466.30972222222</v>
      </c>
      <c r="H3906" s="30"/>
    </row>
    <row r="3907" spans="1:8" x14ac:dyDescent="0.25">
      <c r="A3907" s="30" t="s">
        <v>9576</v>
      </c>
      <c r="B3907" s="30" t="s">
        <v>923</v>
      </c>
      <c r="C3907" s="31" t="s">
        <v>9577</v>
      </c>
      <c r="D3907" s="31">
        <v>8531</v>
      </c>
      <c r="E3907" s="49" t="s">
        <v>8156</v>
      </c>
      <c r="F3907" s="327" t="s">
        <v>934</v>
      </c>
      <c r="G3907" s="1073">
        <v>45466.30972222222</v>
      </c>
      <c r="H3907" s="30"/>
    </row>
    <row r="3908" spans="1:8" x14ac:dyDescent="0.25">
      <c r="A3908" s="30" t="s">
        <v>9576</v>
      </c>
      <c r="B3908" s="30" t="s">
        <v>923</v>
      </c>
      <c r="C3908" s="31" t="s">
        <v>9577</v>
      </c>
      <c r="D3908" s="31">
        <v>8531</v>
      </c>
      <c r="E3908" s="49" t="s">
        <v>1596</v>
      </c>
      <c r="F3908" s="327" t="s">
        <v>934</v>
      </c>
      <c r="G3908" s="1073">
        <v>45466.30972222222</v>
      </c>
      <c r="H3908" s="30"/>
    </row>
    <row r="3909" spans="1:8" x14ac:dyDescent="0.25">
      <c r="A3909" s="30" t="s">
        <v>9576</v>
      </c>
      <c r="B3909" s="30" t="s">
        <v>923</v>
      </c>
      <c r="C3909" s="31" t="s">
        <v>9577</v>
      </c>
      <c r="D3909" s="31">
        <v>8531</v>
      </c>
      <c r="E3909" s="49" t="s">
        <v>8173</v>
      </c>
      <c r="F3909" s="327" t="s">
        <v>934</v>
      </c>
      <c r="G3909" s="1073">
        <v>45466.30972222222</v>
      </c>
      <c r="H3909" s="30"/>
    </row>
    <row r="3910" spans="1:8" x14ac:dyDescent="0.25">
      <c r="A3910" s="30" t="s">
        <v>9576</v>
      </c>
      <c r="B3910" s="30" t="s">
        <v>923</v>
      </c>
      <c r="C3910" s="31" t="s">
        <v>9577</v>
      </c>
      <c r="D3910" s="31">
        <v>8531</v>
      </c>
      <c r="E3910" s="49" t="s">
        <v>8190</v>
      </c>
      <c r="F3910" s="327" t="s">
        <v>934</v>
      </c>
      <c r="G3910" s="1073">
        <v>45466.30972222222</v>
      </c>
      <c r="H3910" s="30"/>
    </row>
    <row r="3911" spans="1:8" x14ac:dyDescent="0.25">
      <c r="A3911" s="30" t="s">
        <v>9576</v>
      </c>
      <c r="B3911" s="30" t="s">
        <v>923</v>
      </c>
      <c r="C3911" s="31" t="s">
        <v>9577</v>
      </c>
      <c r="D3911" s="31">
        <v>8531</v>
      </c>
      <c r="E3911" s="49" t="s">
        <v>8207</v>
      </c>
      <c r="F3911" s="327" t="s">
        <v>934</v>
      </c>
      <c r="G3911" s="1073">
        <v>45466.30972222222</v>
      </c>
      <c r="H3911" s="30"/>
    </row>
    <row r="3912" spans="1:8" x14ac:dyDescent="0.25">
      <c r="A3912" s="30" t="s">
        <v>9576</v>
      </c>
      <c r="B3912" s="30" t="s">
        <v>923</v>
      </c>
      <c r="C3912" s="31" t="s">
        <v>9577</v>
      </c>
      <c r="D3912" s="31">
        <v>8531</v>
      </c>
      <c r="E3912" s="49" t="s">
        <v>8224</v>
      </c>
      <c r="F3912" s="327" t="s">
        <v>934</v>
      </c>
      <c r="G3912" s="1073">
        <v>45466.30972222222</v>
      </c>
      <c r="H3912" s="30"/>
    </row>
    <row r="3913" spans="1:8" x14ac:dyDescent="0.25">
      <c r="A3913" s="30" t="s">
        <v>9576</v>
      </c>
      <c r="B3913" s="30" t="s">
        <v>923</v>
      </c>
      <c r="C3913" s="31" t="s">
        <v>9577</v>
      </c>
      <c r="D3913" s="31">
        <v>8531</v>
      </c>
      <c r="E3913" s="49" t="s">
        <v>8241</v>
      </c>
      <c r="F3913" s="327" t="s">
        <v>934</v>
      </c>
      <c r="G3913" s="1073">
        <v>45466.30972222222</v>
      </c>
      <c r="H3913" s="30"/>
    </row>
    <row r="3914" spans="1:8" x14ac:dyDescent="0.25">
      <c r="A3914" s="30" t="s">
        <v>9576</v>
      </c>
      <c r="B3914" s="30" t="s">
        <v>923</v>
      </c>
      <c r="C3914" s="31" t="s">
        <v>9577</v>
      </c>
      <c r="D3914" s="31">
        <v>8531</v>
      </c>
      <c r="E3914" s="49" t="s">
        <v>8258</v>
      </c>
      <c r="F3914" s="327" t="s">
        <v>934</v>
      </c>
      <c r="G3914" s="1073">
        <v>45466.30972222222</v>
      </c>
      <c r="H3914" s="30"/>
    </row>
    <row r="3915" spans="1:8" x14ac:dyDescent="0.25">
      <c r="A3915" s="30" t="s">
        <v>9576</v>
      </c>
      <c r="B3915" s="30" t="s">
        <v>923</v>
      </c>
      <c r="C3915" s="31" t="s">
        <v>9577</v>
      </c>
      <c r="D3915" s="31">
        <v>8531</v>
      </c>
      <c r="E3915" s="49" t="s">
        <v>8275</v>
      </c>
      <c r="F3915" s="327" t="s">
        <v>934</v>
      </c>
      <c r="G3915" s="1073">
        <v>45466.30972222222</v>
      </c>
      <c r="H3915" s="30"/>
    </row>
    <row r="3916" spans="1:8" x14ac:dyDescent="0.25">
      <c r="A3916" s="30" t="s">
        <v>9576</v>
      </c>
      <c r="B3916" s="30" t="s">
        <v>923</v>
      </c>
      <c r="C3916" s="31" t="s">
        <v>9577</v>
      </c>
      <c r="D3916" s="31">
        <v>8531</v>
      </c>
      <c r="E3916" s="49" t="s">
        <v>10578</v>
      </c>
      <c r="F3916" s="327" t="s">
        <v>934</v>
      </c>
      <c r="G3916" s="1073">
        <v>45466.30972222222</v>
      </c>
      <c r="H3916" s="30"/>
    </row>
    <row r="3917" spans="1:8" x14ac:dyDescent="0.25">
      <c r="A3917" s="30" t="s">
        <v>9576</v>
      </c>
      <c r="B3917" s="30" t="s">
        <v>923</v>
      </c>
      <c r="C3917" s="31" t="s">
        <v>9577</v>
      </c>
      <c r="D3917" s="31">
        <v>8531</v>
      </c>
      <c r="E3917" s="49" t="s">
        <v>10579</v>
      </c>
      <c r="F3917" s="327" t="s">
        <v>934</v>
      </c>
      <c r="G3917" s="1073">
        <v>45466.30972222222</v>
      </c>
      <c r="H3917" s="30"/>
    </row>
    <row r="3918" spans="1:8" x14ac:dyDescent="0.25">
      <c r="A3918" s="30" t="s">
        <v>9576</v>
      </c>
      <c r="B3918" s="30" t="s">
        <v>923</v>
      </c>
      <c r="C3918" s="31" t="s">
        <v>9577</v>
      </c>
      <c r="D3918" s="31">
        <v>8531</v>
      </c>
      <c r="E3918" s="49" t="s">
        <v>10580</v>
      </c>
      <c r="F3918" s="327" t="s">
        <v>934</v>
      </c>
      <c r="G3918" s="1073">
        <v>45466.30972222222</v>
      </c>
      <c r="H3918" s="30"/>
    </row>
    <row r="3919" spans="1:8" x14ac:dyDescent="0.25">
      <c r="A3919" s="30" t="s">
        <v>9576</v>
      </c>
      <c r="B3919" s="30" t="s">
        <v>923</v>
      </c>
      <c r="C3919" s="31" t="s">
        <v>9577</v>
      </c>
      <c r="D3919" s="31">
        <v>8531</v>
      </c>
      <c r="E3919" s="49" t="s">
        <v>1612</v>
      </c>
      <c r="F3919" s="327" t="s">
        <v>934</v>
      </c>
      <c r="G3919" s="1073">
        <v>45466.30972222222</v>
      </c>
      <c r="H3919" s="30"/>
    </row>
    <row r="3920" spans="1:8" x14ac:dyDescent="0.25">
      <c r="A3920" s="30" t="s">
        <v>9576</v>
      </c>
      <c r="B3920" s="30" t="s">
        <v>923</v>
      </c>
      <c r="C3920" s="31" t="s">
        <v>9577</v>
      </c>
      <c r="D3920" s="31">
        <v>8531</v>
      </c>
      <c r="E3920" s="49" t="s">
        <v>10581</v>
      </c>
      <c r="F3920" s="327" t="s">
        <v>934</v>
      </c>
      <c r="G3920" s="1073">
        <v>45466.30972222222</v>
      </c>
      <c r="H3920" s="30"/>
    </row>
    <row r="3921" spans="1:8" x14ac:dyDescent="0.25">
      <c r="A3921" s="30" t="s">
        <v>9576</v>
      </c>
      <c r="B3921" s="30" t="s">
        <v>923</v>
      </c>
      <c r="C3921" s="31" t="s">
        <v>9577</v>
      </c>
      <c r="D3921" s="31">
        <v>8531</v>
      </c>
      <c r="E3921" s="49" t="s">
        <v>10582</v>
      </c>
      <c r="F3921" s="327" t="s">
        <v>934</v>
      </c>
      <c r="G3921" s="1073">
        <v>45466.30972222222</v>
      </c>
      <c r="H3921" s="30"/>
    </row>
    <row r="3922" spans="1:8" x14ac:dyDescent="0.25">
      <c r="A3922" s="30" t="s">
        <v>9576</v>
      </c>
      <c r="B3922" s="30" t="s">
        <v>923</v>
      </c>
      <c r="C3922" s="31" t="s">
        <v>9577</v>
      </c>
      <c r="D3922" s="31">
        <v>8531</v>
      </c>
      <c r="E3922" s="49" t="s">
        <v>10583</v>
      </c>
      <c r="F3922" s="327" t="s">
        <v>934</v>
      </c>
      <c r="G3922" s="1073">
        <v>45466.30972222222</v>
      </c>
      <c r="H3922" s="30"/>
    </row>
    <row r="3923" spans="1:8" x14ac:dyDescent="0.25">
      <c r="A3923" s="30" t="s">
        <v>9576</v>
      </c>
      <c r="B3923" s="30" t="s">
        <v>923</v>
      </c>
      <c r="C3923" s="31" t="s">
        <v>9577</v>
      </c>
      <c r="D3923" s="31">
        <v>8531</v>
      </c>
      <c r="E3923" s="49" t="s">
        <v>10584</v>
      </c>
      <c r="F3923" s="327" t="s">
        <v>934</v>
      </c>
      <c r="G3923" s="1073">
        <v>45466.30972222222</v>
      </c>
      <c r="H3923" s="30"/>
    </row>
    <row r="3924" spans="1:8" x14ac:dyDescent="0.25">
      <c r="A3924" s="30" t="s">
        <v>9576</v>
      </c>
      <c r="B3924" s="30" t="s">
        <v>923</v>
      </c>
      <c r="C3924" s="31" t="s">
        <v>9577</v>
      </c>
      <c r="D3924" s="31">
        <v>8531</v>
      </c>
      <c r="E3924" s="49" t="s">
        <v>10585</v>
      </c>
      <c r="F3924" s="327" t="s">
        <v>934</v>
      </c>
      <c r="G3924" s="1073">
        <v>45466.30972222222</v>
      </c>
      <c r="H3924" s="30"/>
    </row>
    <row r="3925" spans="1:8" x14ac:dyDescent="0.25">
      <c r="A3925" s="30" t="s">
        <v>9576</v>
      </c>
      <c r="B3925" s="30" t="s">
        <v>923</v>
      </c>
      <c r="C3925" s="31" t="s">
        <v>9577</v>
      </c>
      <c r="D3925" s="31">
        <v>8531</v>
      </c>
      <c r="E3925" s="49" t="s">
        <v>10586</v>
      </c>
      <c r="F3925" s="327" t="s">
        <v>934</v>
      </c>
      <c r="G3925" s="1073">
        <v>45466.30972222222</v>
      </c>
      <c r="H3925" s="30"/>
    </row>
    <row r="3926" spans="1:8" x14ac:dyDescent="0.25">
      <c r="A3926" s="30" t="s">
        <v>9576</v>
      </c>
      <c r="B3926" s="30" t="s">
        <v>923</v>
      </c>
      <c r="C3926" s="31" t="s">
        <v>9577</v>
      </c>
      <c r="D3926" s="31">
        <v>8531</v>
      </c>
      <c r="E3926" s="49" t="s">
        <v>10587</v>
      </c>
      <c r="F3926" s="327" t="s">
        <v>934</v>
      </c>
      <c r="G3926" s="1073">
        <v>45466.30972222222</v>
      </c>
      <c r="H3926" s="30"/>
    </row>
    <row r="3927" spans="1:8" x14ac:dyDescent="0.25">
      <c r="A3927" s="30" t="s">
        <v>9576</v>
      </c>
      <c r="B3927" s="30" t="s">
        <v>923</v>
      </c>
      <c r="C3927" s="31" t="s">
        <v>9577</v>
      </c>
      <c r="D3927" s="31">
        <v>8531</v>
      </c>
      <c r="E3927" s="49" t="s">
        <v>10588</v>
      </c>
      <c r="F3927" s="327" t="s">
        <v>934</v>
      </c>
      <c r="G3927" s="1073">
        <v>45466.30972222222</v>
      </c>
      <c r="H3927" s="30"/>
    </row>
    <row r="3928" spans="1:8" x14ac:dyDescent="0.25">
      <c r="A3928" s="30" t="s">
        <v>9576</v>
      </c>
      <c r="B3928" s="30" t="s">
        <v>923</v>
      </c>
      <c r="C3928" s="31" t="s">
        <v>9577</v>
      </c>
      <c r="D3928" s="31">
        <v>8531</v>
      </c>
      <c r="E3928" s="49" t="s">
        <v>10589</v>
      </c>
      <c r="F3928" s="327" t="s">
        <v>934</v>
      </c>
      <c r="G3928" s="1073">
        <v>45466.30972222222</v>
      </c>
      <c r="H3928" s="30"/>
    </row>
    <row r="3929" spans="1:8" x14ac:dyDescent="0.25">
      <c r="A3929" s="30" t="s">
        <v>9576</v>
      </c>
      <c r="B3929" s="30" t="s">
        <v>923</v>
      </c>
      <c r="C3929" s="31" t="s">
        <v>9577</v>
      </c>
      <c r="D3929" s="31">
        <v>8531</v>
      </c>
      <c r="E3929" s="49" t="s">
        <v>10590</v>
      </c>
      <c r="F3929" s="327" t="s">
        <v>934</v>
      </c>
      <c r="G3929" s="1073">
        <v>45466.30972222222</v>
      </c>
      <c r="H3929" s="30"/>
    </row>
    <row r="3930" spans="1:8" x14ac:dyDescent="0.25">
      <c r="A3930" s="30" t="s">
        <v>9576</v>
      </c>
      <c r="B3930" s="30" t="s">
        <v>923</v>
      </c>
      <c r="C3930" s="31" t="s">
        <v>9577</v>
      </c>
      <c r="D3930" s="31">
        <v>8531</v>
      </c>
      <c r="E3930" s="49" t="s">
        <v>1629</v>
      </c>
      <c r="F3930" s="327" t="s">
        <v>934</v>
      </c>
      <c r="G3930" s="1073">
        <v>45466.30972222222</v>
      </c>
      <c r="H3930" s="30"/>
    </row>
    <row r="3931" spans="1:8" x14ac:dyDescent="0.25">
      <c r="A3931" s="30" t="s">
        <v>9576</v>
      </c>
      <c r="B3931" s="30" t="s">
        <v>923</v>
      </c>
      <c r="C3931" s="31" t="s">
        <v>9577</v>
      </c>
      <c r="D3931" s="31">
        <v>8531</v>
      </c>
      <c r="E3931" s="49" t="s">
        <v>1646</v>
      </c>
      <c r="F3931" s="327" t="s">
        <v>934</v>
      </c>
      <c r="G3931" s="1073">
        <v>45466.30972222222</v>
      </c>
      <c r="H3931" s="30"/>
    </row>
    <row r="3932" spans="1:8" x14ac:dyDescent="0.25">
      <c r="A3932" s="30" t="s">
        <v>9576</v>
      </c>
      <c r="B3932" s="30" t="s">
        <v>923</v>
      </c>
      <c r="C3932" s="31" t="s">
        <v>9577</v>
      </c>
      <c r="D3932" s="31">
        <v>8531</v>
      </c>
      <c r="E3932" s="49" t="s">
        <v>1663</v>
      </c>
      <c r="F3932" s="327" t="s">
        <v>934</v>
      </c>
      <c r="G3932" s="1073">
        <v>45466.30972222222</v>
      </c>
      <c r="H3932" s="30"/>
    </row>
    <row r="3933" spans="1:8" x14ac:dyDescent="0.25">
      <c r="A3933" s="30" t="s">
        <v>9576</v>
      </c>
      <c r="B3933" s="30" t="s">
        <v>923</v>
      </c>
      <c r="C3933" s="31" t="s">
        <v>9577</v>
      </c>
      <c r="D3933" s="31">
        <v>8531</v>
      </c>
      <c r="E3933" s="49" t="s">
        <v>1680</v>
      </c>
      <c r="F3933" s="327" t="s">
        <v>934</v>
      </c>
      <c r="G3933" s="1073">
        <v>45466.30972222222</v>
      </c>
      <c r="H3933" s="30"/>
    </row>
    <row r="3934" spans="1:8" x14ac:dyDescent="0.25">
      <c r="A3934" s="30" t="s">
        <v>9576</v>
      </c>
      <c r="B3934" s="30" t="s">
        <v>923</v>
      </c>
      <c r="C3934" s="31" t="s">
        <v>9577</v>
      </c>
      <c r="D3934" s="31">
        <v>8531</v>
      </c>
      <c r="E3934" s="49" t="s">
        <v>1697</v>
      </c>
      <c r="F3934" s="327" t="s">
        <v>934</v>
      </c>
      <c r="G3934" s="1073">
        <v>45466.30972222222</v>
      </c>
      <c r="H3934" s="30"/>
    </row>
    <row r="3935" spans="1:8" x14ac:dyDescent="0.25">
      <c r="A3935" s="30" t="s">
        <v>9576</v>
      </c>
      <c r="B3935" s="30" t="s">
        <v>923</v>
      </c>
      <c r="C3935" s="31" t="s">
        <v>9577</v>
      </c>
      <c r="D3935" s="31">
        <v>8531</v>
      </c>
      <c r="E3935" s="49" t="s">
        <v>984</v>
      </c>
      <c r="F3935" s="327" t="s">
        <v>934</v>
      </c>
      <c r="G3935" s="1073">
        <v>45466.30972222222</v>
      </c>
      <c r="H3935" s="30"/>
    </row>
    <row r="3936" spans="1:8" x14ac:dyDescent="0.25">
      <c r="A3936" s="30" t="s">
        <v>9576</v>
      </c>
      <c r="B3936" s="30" t="s">
        <v>923</v>
      </c>
      <c r="C3936" s="31" t="s">
        <v>9577</v>
      </c>
      <c r="D3936" s="31">
        <v>8531</v>
      </c>
      <c r="E3936" s="49" t="s">
        <v>1714</v>
      </c>
      <c r="F3936" s="327" t="s">
        <v>934</v>
      </c>
      <c r="G3936" s="1073">
        <v>45466.30972222222</v>
      </c>
      <c r="H3936" s="30"/>
    </row>
    <row r="3937" spans="1:8" x14ac:dyDescent="0.25">
      <c r="A3937" s="30" t="s">
        <v>9576</v>
      </c>
      <c r="B3937" s="30" t="s">
        <v>923</v>
      </c>
      <c r="C3937" s="31" t="s">
        <v>9577</v>
      </c>
      <c r="D3937" s="31">
        <v>8531</v>
      </c>
      <c r="E3937" s="49" t="s">
        <v>1731</v>
      </c>
      <c r="F3937" s="327" t="s">
        <v>934</v>
      </c>
      <c r="G3937" s="1073">
        <v>45466.30972222222</v>
      </c>
      <c r="H3937" s="30"/>
    </row>
    <row r="3938" spans="1:8" x14ac:dyDescent="0.25">
      <c r="A3938" s="30" t="s">
        <v>9576</v>
      </c>
      <c r="B3938" s="30" t="s">
        <v>923</v>
      </c>
      <c r="C3938" s="31" t="s">
        <v>9577</v>
      </c>
      <c r="D3938" s="31">
        <v>8531</v>
      </c>
      <c r="E3938" s="49" t="s">
        <v>1748</v>
      </c>
      <c r="F3938" s="327" t="s">
        <v>934</v>
      </c>
      <c r="G3938" s="1073">
        <v>45466.30972222222</v>
      </c>
      <c r="H3938" s="30"/>
    </row>
    <row r="3939" spans="1:8" x14ac:dyDescent="0.25">
      <c r="A3939" s="30" t="s">
        <v>9576</v>
      </c>
      <c r="B3939" s="30" t="s">
        <v>923</v>
      </c>
      <c r="C3939" s="31" t="s">
        <v>9577</v>
      </c>
      <c r="D3939" s="31">
        <v>8531</v>
      </c>
      <c r="E3939" s="49" t="s">
        <v>1765</v>
      </c>
      <c r="F3939" s="327" t="s">
        <v>934</v>
      </c>
      <c r="G3939" s="1073">
        <v>45466.30972222222</v>
      </c>
      <c r="H3939" s="30"/>
    </row>
    <row r="3940" spans="1:8" x14ac:dyDescent="0.25">
      <c r="A3940" s="30" t="s">
        <v>9576</v>
      </c>
      <c r="B3940" s="30" t="s">
        <v>923</v>
      </c>
      <c r="C3940" s="31" t="s">
        <v>9577</v>
      </c>
      <c r="D3940" s="31">
        <v>8531</v>
      </c>
      <c r="E3940" s="49" t="s">
        <v>1782</v>
      </c>
      <c r="F3940" s="327" t="s">
        <v>934</v>
      </c>
      <c r="G3940" s="1073">
        <v>45466.30972222222</v>
      </c>
      <c r="H3940" s="30"/>
    </row>
    <row r="3941" spans="1:8" x14ac:dyDescent="0.25">
      <c r="A3941" s="30" t="s">
        <v>9576</v>
      </c>
      <c r="B3941" s="30" t="s">
        <v>923</v>
      </c>
      <c r="C3941" s="31" t="s">
        <v>9577</v>
      </c>
      <c r="D3941" s="31">
        <v>8531</v>
      </c>
      <c r="E3941" s="49" t="s">
        <v>1799</v>
      </c>
      <c r="F3941" s="327" t="s">
        <v>934</v>
      </c>
      <c r="G3941" s="1073">
        <v>45466.30972222222</v>
      </c>
      <c r="H3941" s="30"/>
    </row>
    <row r="3942" spans="1:8" x14ac:dyDescent="0.25">
      <c r="A3942" s="30" t="s">
        <v>9576</v>
      </c>
      <c r="B3942" s="30" t="s">
        <v>923</v>
      </c>
      <c r="C3942" s="31" t="s">
        <v>9577</v>
      </c>
      <c r="D3942" s="31">
        <v>8531</v>
      </c>
      <c r="E3942" s="49" t="s">
        <v>1816</v>
      </c>
      <c r="F3942" s="327" t="s">
        <v>934</v>
      </c>
      <c r="G3942" s="1073">
        <v>45466.30972222222</v>
      </c>
      <c r="H3942" s="30"/>
    </row>
    <row r="3943" spans="1:8" x14ac:dyDescent="0.25">
      <c r="A3943" s="30" t="s">
        <v>9576</v>
      </c>
      <c r="B3943" s="30" t="s">
        <v>923</v>
      </c>
      <c r="C3943" s="31" t="s">
        <v>9577</v>
      </c>
      <c r="D3943" s="31">
        <v>8531</v>
      </c>
      <c r="E3943" s="49" t="s">
        <v>1833</v>
      </c>
      <c r="F3943" s="327" t="s">
        <v>934</v>
      </c>
      <c r="G3943" s="1073">
        <v>45466.30972222222</v>
      </c>
      <c r="H3943" s="30"/>
    </row>
    <row r="3944" spans="1:8" x14ac:dyDescent="0.25">
      <c r="A3944" s="30" t="s">
        <v>9576</v>
      </c>
      <c r="B3944" s="30" t="s">
        <v>923</v>
      </c>
      <c r="C3944" s="31" t="s">
        <v>9577</v>
      </c>
      <c r="D3944" s="31">
        <v>8531</v>
      </c>
      <c r="E3944" s="49" t="s">
        <v>1850</v>
      </c>
      <c r="F3944" s="327" t="s">
        <v>934</v>
      </c>
      <c r="G3944" s="1073">
        <v>45466.30972222222</v>
      </c>
      <c r="H3944" s="30"/>
    </row>
    <row r="3945" spans="1:8" x14ac:dyDescent="0.25">
      <c r="A3945" s="30" t="s">
        <v>9576</v>
      </c>
      <c r="B3945" s="30" t="s">
        <v>923</v>
      </c>
      <c r="C3945" s="31" t="s">
        <v>9577</v>
      </c>
      <c r="D3945" s="31">
        <v>8531</v>
      </c>
      <c r="E3945" s="49" t="s">
        <v>1867</v>
      </c>
      <c r="F3945" s="327" t="s">
        <v>934</v>
      </c>
      <c r="G3945" s="1073">
        <v>45466.30972222222</v>
      </c>
      <c r="H3945" s="30"/>
    </row>
    <row r="3946" spans="1:8" x14ac:dyDescent="0.25">
      <c r="A3946" s="30" t="s">
        <v>9576</v>
      </c>
      <c r="B3946" s="30" t="s">
        <v>923</v>
      </c>
      <c r="C3946" s="31" t="s">
        <v>9577</v>
      </c>
      <c r="D3946" s="31">
        <v>8531</v>
      </c>
      <c r="E3946" s="49" t="s">
        <v>1001</v>
      </c>
      <c r="F3946" s="327" t="s">
        <v>934</v>
      </c>
      <c r="G3946" s="1073">
        <v>45466.30972222222</v>
      </c>
      <c r="H3946" s="30"/>
    </row>
    <row r="3947" spans="1:8" x14ac:dyDescent="0.25">
      <c r="A3947" s="30" t="s">
        <v>9576</v>
      </c>
      <c r="B3947" s="30" t="s">
        <v>923</v>
      </c>
      <c r="C3947" s="31" t="s">
        <v>9577</v>
      </c>
      <c r="D3947" s="31">
        <v>8531</v>
      </c>
      <c r="E3947" s="49" t="s">
        <v>1884</v>
      </c>
      <c r="F3947" s="327" t="s">
        <v>934</v>
      </c>
      <c r="G3947" s="1073">
        <v>45466.30972222222</v>
      </c>
      <c r="H3947" s="30"/>
    </row>
    <row r="3948" spans="1:8" x14ac:dyDescent="0.25">
      <c r="A3948" s="30" t="s">
        <v>9576</v>
      </c>
      <c r="B3948" s="30" t="s">
        <v>923</v>
      </c>
      <c r="C3948" s="31" t="s">
        <v>9577</v>
      </c>
      <c r="D3948" s="31">
        <v>8531</v>
      </c>
      <c r="E3948" s="49" t="s">
        <v>1901</v>
      </c>
      <c r="F3948" s="327" t="s">
        <v>934</v>
      </c>
      <c r="G3948" s="1073">
        <v>45466.30972222222</v>
      </c>
      <c r="H3948" s="30"/>
    </row>
    <row r="3949" spans="1:8" x14ac:dyDescent="0.25">
      <c r="A3949" s="30" t="s">
        <v>9576</v>
      </c>
      <c r="B3949" s="30" t="s">
        <v>923</v>
      </c>
      <c r="C3949" s="31" t="s">
        <v>9577</v>
      </c>
      <c r="D3949" s="31">
        <v>8531</v>
      </c>
      <c r="E3949" s="49" t="s">
        <v>1918</v>
      </c>
      <c r="F3949" s="327" t="s">
        <v>934</v>
      </c>
      <c r="G3949" s="1073">
        <v>45466.30972222222</v>
      </c>
      <c r="H3949" s="30"/>
    </row>
    <row r="3950" spans="1:8" x14ac:dyDescent="0.25">
      <c r="A3950" s="30" t="s">
        <v>9576</v>
      </c>
      <c r="B3950" s="30" t="s">
        <v>923</v>
      </c>
      <c r="C3950" s="31" t="s">
        <v>9577</v>
      </c>
      <c r="D3950" s="31">
        <v>8531</v>
      </c>
      <c r="E3950" s="49" t="s">
        <v>1935</v>
      </c>
      <c r="F3950" s="327" t="s">
        <v>934</v>
      </c>
      <c r="G3950" s="1073">
        <v>45466.30972222222</v>
      </c>
      <c r="H3950" s="30"/>
    </row>
    <row r="3951" spans="1:8" x14ac:dyDescent="0.25">
      <c r="A3951" s="30" t="s">
        <v>9576</v>
      </c>
      <c r="B3951" s="30" t="s">
        <v>923</v>
      </c>
      <c r="C3951" s="31" t="s">
        <v>9577</v>
      </c>
      <c r="D3951" s="31">
        <v>8531</v>
      </c>
      <c r="E3951" s="49" t="s">
        <v>1952</v>
      </c>
      <c r="F3951" s="327" t="s">
        <v>934</v>
      </c>
      <c r="G3951" s="1073">
        <v>45466.30972222222</v>
      </c>
      <c r="H3951" s="30"/>
    </row>
    <row r="3952" spans="1:8" x14ac:dyDescent="0.25">
      <c r="A3952" s="30" t="s">
        <v>9576</v>
      </c>
      <c r="B3952" s="30" t="s">
        <v>923</v>
      </c>
      <c r="C3952" s="31" t="s">
        <v>9577</v>
      </c>
      <c r="D3952" s="31">
        <v>8531</v>
      </c>
      <c r="E3952" s="49" t="s">
        <v>1969</v>
      </c>
      <c r="F3952" s="327" t="s">
        <v>934</v>
      </c>
      <c r="G3952" s="1073">
        <v>45466.30972222222</v>
      </c>
      <c r="H3952" s="30"/>
    </row>
    <row r="3953" spans="1:8" x14ac:dyDescent="0.25">
      <c r="A3953" s="30" t="s">
        <v>9576</v>
      </c>
      <c r="B3953" s="30" t="s">
        <v>923</v>
      </c>
      <c r="C3953" s="31" t="s">
        <v>9577</v>
      </c>
      <c r="D3953" s="31">
        <v>8531</v>
      </c>
      <c r="E3953" s="49" t="s">
        <v>1986</v>
      </c>
      <c r="F3953" s="327" t="s">
        <v>934</v>
      </c>
      <c r="G3953" s="1073">
        <v>45466.30972222222</v>
      </c>
      <c r="H3953" s="30"/>
    </row>
    <row r="3954" spans="1:8" x14ac:dyDescent="0.25">
      <c r="A3954" s="30" t="s">
        <v>9576</v>
      </c>
      <c r="B3954" s="30" t="s">
        <v>923</v>
      </c>
      <c r="C3954" s="31" t="s">
        <v>9577</v>
      </c>
      <c r="D3954" s="31">
        <v>8531</v>
      </c>
      <c r="E3954" s="49" t="s">
        <v>2002</v>
      </c>
      <c r="F3954" s="327" t="s">
        <v>934</v>
      </c>
      <c r="G3954" s="1073">
        <v>45466.30972222222</v>
      </c>
      <c r="H3954" s="30"/>
    </row>
    <row r="3955" spans="1:8" x14ac:dyDescent="0.25">
      <c r="A3955" s="30" t="s">
        <v>9576</v>
      </c>
      <c r="B3955" s="30" t="s">
        <v>923</v>
      </c>
      <c r="C3955" s="31" t="s">
        <v>9577</v>
      </c>
      <c r="D3955" s="31">
        <v>8531</v>
      </c>
      <c r="E3955" s="49" t="s">
        <v>2019</v>
      </c>
      <c r="F3955" s="327" t="s">
        <v>934</v>
      </c>
      <c r="G3955" s="1073">
        <v>45466.30972222222</v>
      </c>
      <c r="H3955" s="30"/>
    </row>
    <row r="3956" spans="1:8" x14ac:dyDescent="0.25">
      <c r="A3956" s="30" t="s">
        <v>9576</v>
      </c>
      <c r="B3956" s="30" t="s">
        <v>923</v>
      </c>
      <c r="C3956" s="31" t="s">
        <v>9577</v>
      </c>
      <c r="D3956" s="31">
        <v>8531</v>
      </c>
      <c r="E3956" s="49" t="s">
        <v>2036</v>
      </c>
      <c r="F3956" s="327" t="s">
        <v>934</v>
      </c>
      <c r="G3956" s="1073">
        <v>45466.30972222222</v>
      </c>
      <c r="H3956" s="30"/>
    </row>
    <row r="3957" spans="1:8" x14ac:dyDescent="0.25">
      <c r="A3957" s="30" t="s">
        <v>9576</v>
      </c>
      <c r="B3957" s="30" t="s">
        <v>923</v>
      </c>
      <c r="C3957" s="31" t="s">
        <v>9577</v>
      </c>
      <c r="D3957" s="31">
        <v>8531</v>
      </c>
      <c r="E3957" s="49" t="s">
        <v>1016</v>
      </c>
      <c r="F3957" s="327" t="s">
        <v>934</v>
      </c>
      <c r="G3957" s="1073">
        <v>45466.30972222222</v>
      </c>
      <c r="H3957" s="30"/>
    </row>
    <row r="3958" spans="1:8" x14ac:dyDescent="0.25">
      <c r="A3958" s="30" t="s">
        <v>9576</v>
      </c>
      <c r="B3958" s="30" t="s">
        <v>923</v>
      </c>
      <c r="C3958" s="31" t="s">
        <v>9577</v>
      </c>
      <c r="D3958" s="31">
        <v>8531</v>
      </c>
      <c r="E3958" s="49" t="s">
        <v>2053</v>
      </c>
      <c r="F3958" s="327" t="s">
        <v>934</v>
      </c>
      <c r="G3958" s="1073">
        <v>45466.30972222222</v>
      </c>
      <c r="H3958" s="30"/>
    </row>
    <row r="3959" spans="1:8" x14ac:dyDescent="0.25">
      <c r="A3959" s="30" t="s">
        <v>9576</v>
      </c>
      <c r="B3959" s="30" t="s">
        <v>923</v>
      </c>
      <c r="C3959" s="31" t="s">
        <v>9577</v>
      </c>
      <c r="D3959" s="31">
        <v>8531</v>
      </c>
      <c r="E3959" s="49" t="s">
        <v>2070</v>
      </c>
      <c r="F3959" s="327" t="s">
        <v>934</v>
      </c>
      <c r="G3959" s="1073">
        <v>45466.30972222222</v>
      </c>
      <c r="H3959" s="30"/>
    </row>
    <row r="3960" spans="1:8" x14ac:dyDescent="0.25">
      <c r="A3960" s="30" t="s">
        <v>9576</v>
      </c>
      <c r="B3960" s="30" t="s">
        <v>923</v>
      </c>
      <c r="C3960" s="31" t="s">
        <v>9577</v>
      </c>
      <c r="D3960" s="31">
        <v>8531</v>
      </c>
      <c r="E3960" s="49" t="s">
        <v>2087</v>
      </c>
      <c r="F3960" s="327" t="s">
        <v>934</v>
      </c>
      <c r="G3960" s="1073">
        <v>45466.30972222222</v>
      </c>
      <c r="H3960" s="30"/>
    </row>
    <row r="3961" spans="1:8" x14ac:dyDescent="0.25">
      <c r="A3961" s="30" t="s">
        <v>9576</v>
      </c>
      <c r="B3961" s="30" t="s">
        <v>923</v>
      </c>
      <c r="C3961" s="31" t="s">
        <v>9577</v>
      </c>
      <c r="D3961" s="31">
        <v>8531</v>
      </c>
      <c r="E3961" s="49" t="s">
        <v>2104</v>
      </c>
      <c r="F3961" s="327" t="s">
        <v>934</v>
      </c>
      <c r="G3961" s="1073">
        <v>45466.30972222222</v>
      </c>
      <c r="H3961" s="30"/>
    </row>
    <row r="3962" spans="1:8" x14ac:dyDescent="0.25">
      <c r="A3962" s="30" t="s">
        <v>9576</v>
      </c>
      <c r="B3962" s="30" t="s">
        <v>923</v>
      </c>
      <c r="C3962" s="31" t="s">
        <v>9577</v>
      </c>
      <c r="D3962" s="31">
        <v>8531</v>
      </c>
      <c r="E3962" s="49" t="s">
        <v>2121</v>
      </c>
      <c r="F3962" s="327" t="s">
        <v>934</v>
      </c>
      <c r="G3962" s="1073">
        <v>45466.30972222222</v>
      </c>
      <c r="H3962" s="30"/>
    </row>
    <row r="3963" spans="1:8" x14ac:dyDescent="0.25">
      <c r="A3963" s="30" t="s">
        <v>9576</v>
      </c>
      <c r="B3963" s="30" t="s">
        <v>923</v>
      </c>
      <c r="C3963" s="31" t="s">
        <v>9577</v>
      </c>
      <c r="D3963" s="31">
        <v>8531</v>
      </c>
      <c r="E3963" s="49" t="s">
        <v>2138</v>
      </c>
      <c r="F3963" s="327" t="s">
        <v>934</v>
      </c>
      <c r="G3963" s="1073">
        <v>45466.30972222222</v>
      </c>
      <c r="H3963" s="30"/>
    </row>
    <row r="3964" spans="1:8" x14ac:dyDescent="0.25">
      <c r="A3964" s="30" t="s">
        <v>9576</v>
      </c>
      <c r="B3964" s="30" t="s">
        <v>923</v>
      </c>
      <c r="C3964" s="31" t="s">
        <v>9577</v>
      </c>
      <c r="D3964" s="31">
        <v>8531</v>
      </c>
      <c r="E3964" s="49" t="s">
        <v>2155</v>
      </c>
      <c r="F3964" s="327" t="s">
        <v>934</v>
      </c>
      <c r="G3964" s="1073">
        <v>45466.30972222222</v>
      </c>
      <c r="H3964" s="30"/>
    </row>
    <row r="3965" spans="1:8" x14ac:dyDescent="0.25">
      <c r="A3965" s="30" t="s">
        <v>9576</v>
      </c>
      <c r="B3965" s="30" t="s">
        <v>923</v>
      </c>
      <c r="C3965" s="31" t="s">
        <v>9577</v>
      </c>
      <c r="D3965" s="31">
        <v>8531</v>
      </c>
      <c r="E3965" s="49" t="s">
        <v>2172</v>
      </c>
      <c r="F3965" s="327" t="s">
        <v>934</v>
      </c>
      <c r="G3965" s="1073">
        <v>45466.30972222222</v>
      </c>
      <c r="H3965" s="30"/>
    </row>
    <row r="3966" spans="1:8" x14ac:dyDescent="0.25">
      <c r="A3966" s="30" t="s">
        <v>9576</v>
      </c>
      <c r="B3966" s="30" t="s">
        <v>923</v>
      </c>
      <c r="C3966" s="31" t="s">
        <v>9577</v>
      </c>
      <c r="D3966" s="31">
        <v>8531</v>
      </c>
      <c r="E3966" s="49" t="s">
        <v>2189</v>
      </c>
      <c r="F3966" s="327" t="s">
        <v>934</v>
      </c>
      <c r="G3966" s="1073">
        <v>45466.30972222222</v>
      </c>
      <c r="H3966" s="30"/>
    </row>
    <row r="3967" spans="1:8" x14ac:dyDescent="0.25">
      <c r="A3967" s="30" t="s">
        <v>9576</v>
      </c>
      <c r="B3967" s="30" t="s">
        <v>923</v>
      </c>
      <c r="C3967" s="31" t="s">
        <v>9577</v>
      </c>
      <c r="D3967" s="31">
        <v>8531</v>
      </c>
      <c r="E3967" s="49" t="s">
        <v>2206</v>
      </c>
      <c r="F3967" s="327" t="s">
        <v>934</v>
      </c>
      <c r="G3967" s="1073">
        <v>45466.30972222222</v>
      </c>
      <c r="H3967" s="30"/>
    </row>
    <row r="3968" spans="1:8" x14ac:dyDescent="0.25">
      <c r="A3968" s="30" t="s">
        <v>9576</v>
      </c>
      <c r="B3968" s="30" t="s">
        <v>923</v>
      </c>
      <c r="C3968" s="31" t="s">
        <v>9577</v>
      </c>
      <c r="D3968" s="31">
        <v>8531</v>
      </c>
      <c r="E3968" s="49" t="s">
        <v>1033</v>
      </c>
      <c r="F3968" s="327" t="s">
        <v>934</v>
      </c>
      <c r="G3968" s="1073">
        <v>45466.30972222222</v>
      </c>
      <c r="H3968" s="30"/>
    </row>
    <row r="3969" spans="1:8" x14ac:dyDescent="0.25">
      <c r="A3969" s="30" t="s">
        <v>9576</v>
      </c>
      <c r="B3969" s="30" t="s">
        <v>923</v>
      </c>
      <c r="C3969" s="31" t="s">
        <v>9577</v>
      </c>
      <c r="D3969" s="31">
        <v>8531</v>
      </c>
      <c r="E3969" s="49" t="s">
        <v>2223</v>
      </c>
      <c r="F3969" s="327" t="s">
        <v>934</v>
      </c>
      <c r="G3969" s="1073">
        <v>45466.30972222222</v>
      </c>
      <c r="H3969" s="30"/>
    </row>
    <row r="3970" spans="1:8" x14ac:dyDescent="0.25">
      <c r="A3970" s="30" t="s">
        <v>9576</v>
      </c>
      <c r="B3970" s="30" t="s">
        <v>923</v>
      </c>
      <c r="C3970" s="31" t="s">
        <v>9577</v>
      </c>
      <c r="D3970" s="31">
        <v>8531</v>
      </c>
      <c r="E3970" s="49" t="s">
        <v>2240</v>
      </c>
      <c r="F3970" s="327" t="s">
        <v>934</v>
      </c>
      <c r="G3970" s="1073">
        <v>45466.30972222222</v>
      </c>
      <c r="H3970" s="30"/>
    </row>
    <row r="3971" spans="1:8" x14ac:dyDescent="0.25">
      <c r="A3971" s="30" t="s">
        <v>9576</v>
      </c>
      <c r="B3971" s="30" t="s">
        <v>923</v>
      </c>
      <c r="C3971" s="31" t="s">
        <v>9577</v>
      </c>
      <c r="D3971" s="31">
        <v>8531</v>
      </c>
      <c r="E3971" s="49" t="s">
        <v>2257</v>
      </c>
      <c r="F3971" s="327" t="s">
        <v>934</v>
      </c>
      <c r="G3971" s="1073">
        <v>45466.30972222222</v>
      </c>
      <c r="H3971" s="30"/>
    </row>
    <row r="3972" spans="1:8" x14ac:dyDescent="0.25">
      <c r="A3972" s="30" t="s">
        <v>9576</v>
      </c>
      <c r="B3972" s="30" t="s">
        <v>923</v>
      </c>
      <c r="C3972" s="31" t="s">
        <v>9577</v>
      </c>
      <c r="D3972" s="31">
        <v>8531</v>
      </c>
      <c r="E3972" s="49" t="s">
        <v>2274</v>
      </c>
      <c r="F3972" s="327" t="s">
        <v>934</v>
      </c>
      <c r="G3972" s="1073">
        <v>45466.30972222222</v>
      </c>
      <c r="H3972" s="30"/>
    </row>
    <row r="3973" spans="1:8" x14ac:dyDescent="0.25">
      <c r="A3973" s="30" t="s">
        <v>9576</v>
      </c>
      <c r="B3973" s="30" t="s">
        <v>923</v>
      </c>
      <c r="C3973" s="31" t="s">
        <v>9577</v>
      </c>
      <c r="D3973" s="31">
        <v>8531</v>
      </c>
      <c r="E3973" s="49" t="s">
        <v>2291</v>
      </c>
      <c r="F3973" s="327" t="s">
        <v>934</v>
      </c>
      <c r="G3973" s="1073">
        <v>45466.30972222222</v>
      </c>
      <c r="H3973" s="30"/>
    </row>
    <row r="3974" spans="1:8" x14ac:dyDescent="0.25">
      <c r="A3974" s="30" t="s">
        <v>9576</v>
      </c>
      <c r="B3974" s="30" t="s">
        <v>923</v>
      </c>
      <c r="C3974" s="31" t="s">
        <v>9577</v>
      </c>
      <c r="D3974" s="31">
        <v>8531</v>
      </c>
      <c r="E3974" s="49" t="s">
        <v>2308</v>
      </c>
      <c r="F3974" s="327" t="s">
        <v>934</v>
      </c>
      <c r="G3974" s="1073">
        <v>45466.30972222222</v>
      </c>
      <c r="H3974" s="30"/>
    </row>
    <row r="3975" spans="1:8" x14ac:dyDescent="0.25">
      <c r="A3975" s="30" t="s">
        <v>9576</v>
      </c>
      <c r="B3975" s="30" t="s">
        <v>923</v>
      </c>
      <c r="C3975" s="31" t="s">
        <v>9577</v>
      </c>
      <c r="D3975" s="31">
        <v>8531</v>
      </c>
      <c r="E3975" s="49" t="s">
        <v>2325</v>
      </c>
      <c r="F3975" s="327" t="s">
        <v>934</v>
      </c>
      <c r="G3975" s="1073">
        <v>45466.30972222222</v>
      </c>
      <c r="H3975" s="30"/>
    </row>
    <row r="3976" spans="1:8" x14ac:dyDescent="0.25">
      <c r="A3976" s="30" t="s">
        <v>9576</v>
      </c>
      <c r="B3976" s="30" t="s">
        <v>923</v>
      </c>
      <c r="C3976" s="31" t="s">
        <v>9577</v>
      </c>
      <c r="D3976" s="31">
        <v>8531</v>
      </c>
      <c r="E3976" s="49" t="s">
        <v>2342</v>
      </c>
      <c r="F3976" s="327" t="s">
        <v>934</v>
      </c>
      <c r="G3976" s="1073">
        <v>45466.30972222222</v>
      </c>
      <c r="H3976" s="30"/>
    </row>
    <row r="3977" spans="1:8" x14ac:dyDescent="0.25">
      <c r="A3977" s="30" t="s">
        <v>9576</v>
      </c>
      <c r="B3977" s="30" t="s">
        <v>923</v>
      </c>
      <c r="C3977" s="31" t="s">
        <v>9577</v>
      </c>
      <c r="D3977" s="31">
        <v>8531</v>
      </c>
      <c r="E3977" s="49" t="s">
        <v>2359</v>
      </c>
      <c r="F3977" s="327" t="s">
        <v>934</v>
      </c>
      <c r="G3977" s="1073">
        <v>45466.30972222222</v>
      </c>
      <c r="H3977" s="30"/>
    </row>
    <row r="3978" spans="1:8" x14ac:dyDescent="0.25">
      <c r="A3978" s="30" t="s">
        <v>9576</v>
      </c>
      <c r="B3978" s="30" t="s">
        <v>923</v>
      </c>
      <c r="C3978" s="31" t="s">
        <v>9577</v>
      </c>
      <c r="D3978" s="31">
        <v>8531</v>
      </c>
      <c r="E3978" s="49" t="s">
        <v>2376</v>
      </c>
      <c r="F3978" s="327" t="s">
        <v>934</v>
      </c>
      <c r="G3978" s="1073">
        <v>45466.30972222222</v>
      </c>
      <c r="H3978" s="30"/>
    </row>
    <row r="3979" spans="1:8" x14ac:dyDescent="0.25">
      <c r="A3979" s="30" t="s">
        <v>9576</v>
      </c>
      <c r="B3979" s="30" t="s">
        <v>923</v>
      </c>
      <c r="C3979" s="31" t="s">
        <v>9577</v>
      </c>
      <c r="D3979" s="31">
        <v>8531</v>
      </c>
      <c r="E3979" s="49" t="s">
        <v>1048</v>
      </c>
      <c r="F3979" s="327" t="s">
        <v>934</v>
      </c>
      <c r="G3979" s="1073">
        <v>45466.30972222222</v>
      </c>
      <c r="H3979" s="30"/>
    </row>
    <row r="3980" spans="1:8" x14ac:dyDescent="0.25">
      <c r="A3980" s="30" t="s">
        <v>9576</v>
      </c>
      <c r="B3980" s="30" t="s">
        <v>923</v>
      </c>
      <c r="C3980" s="31" t="s">
        <v>9577</v>
      </c>
      <c r="D3980" s="31">
        <v>8531</v>
      </c>
      <c r="E3980" s="49" t="s">
        <v>2393</v>
      </c>
      <c r="F3980" s="327" t="s">
        <v>934</v>
      </c>
      <c r="G3980" s="1073">
        <v>45466.30972222222</v>
      </c>
      <c r="H3980" s="30"/>
    </row>
    <row r="3981" spans="1:8" x14ac:dyDescent="0.25">
      <c r="A3981" s="30" t="s">
        <v>9576</v>
      </c>
      <c r="B3981" s="30" t="s">
        <v>923</v>
      </c>
      <c r="C3981" s="31" t="s">
        <v>9577</v>
      </c>
      <c r="D3981" s="31">
        <v>8531</v>
      </c>
      <c r="E3981" s="49" t="s">
        <v>2410</v>
      </c>
      <c r="F3981" s="327" t="s">
        <v>934</v>
      </c>
      <c r="G3981" s="1073">
        <v>45466.30972222222</v>
      </c>
      <c r="H3981" s="30"/>
    </row>
    <row r="3982" spans="1:8" x14ac:dyDescent="0.25">
      <c r="A3982" s="30" t="s">
        <v>9576</v>
      </c>
      <c r="B3982" s="30" t="s">
        <v>923</v>
      </c>
      <c r="C3982" s="31" t="s">
        <v>9577</v>
      </c>
      <c r="D3982" s="31">
        <v>8531</v>
      </c>
      <c r="E3982" s="49" t="s">
        <v>2427</v>
      </c>
      <c r="F3982" s="327" t="s">
        <v>934</v>
      </c>
      <c r="G3982" s="1073">
        <v>45466.30972222222</v>
      </c>
      <c r="H3982" s="30"/>
    </row>
    <row r="3983" spans="1:8" x14ac:dyDescent="0.25">
      <c r="A3983" s="30" t="s">
        <v>9576</v>
      </c>
      <c r="B3983" s="30" t="s">
        <v>923</v>
      </c>
      <c r="C3983" s="31" t="s">
        <v>9577</v>
      </c>
      <c r="D3983" s="31">
        <v>8531</v>
      </c>
      <c r="E3983" s="49" t="s">
        <v>2444</v>
      </c>
      <c r="F3983" s="327" t="s">
        <v>934</v>
      </c>
      <c r="G3983" s="1073">
        <v>45466.30972222222</v>
      </c>
      <c r="H3983" s="30"/>
    </row>
    <row r="3984" spans="1:8" x14ac:dyDescent="0.25">
      <c r="A3984" s="30" t="s">
        <v>9576</v>
      </c>
      <c r="B3984" s="30" t="s">
        <v>923</v>
      </c>
      <c r="C3984" s="31" t="s">
        <v>9577</v>
      </c>
      <c r="D3984" s="31">
        <v>8531</v>
      </c>
      <c r="E3984" s="49" t="s">
        <v>2461</v>
      </c>
      <c r="F3984" s="327" t="s">
        <v>934</v>
      </c>
      <c r="G3984" s="1073">
        <v>45466.30972222222</v>
      </c>
      <c r="H3984" s="30"/>
    </row>
    <row r="3985" spans="1:8" x14ac:dyDescent="0.25">
      <c r="A3985" s="30" t="s">
        <v>9576</v>
      </c>
      <c r="B3985" s="30" t="s">
        <v>923</v>
      </c>
      <c r="C3985" s="31" t="s">
        <v>9577</v>
      </c>
      <c r="D3985" s="31">
        <v>8531</v>
      </c>
      <c r="E3985" s="49" t="s">
        <v>2478</v>
      </c>
      <c r="F3985" s="327" t="s">
        <v>934</v>
      </c>
      <c r="G3985" s="1073">
        <v>45466.30972222222</v>
      </c>
      <c r="H3985" s="30"/>
    </row>
    <row r="3986" spans="1:8" x14ac:dyDescent="0.25">
      <c r="A3986" s="30" t="s">
        <v>9576</v>
      </c>
      <c r="B3986" s="30" t="s">
        <v>923</v>
      </c>
      <c r="C3986" s="31" t="s">
        <v>9577</v>
      </c>
      <c r="D3986" s="31">
        <v>8531</v>
      </c>
      <c r="E3986" s="49" t="s">
        <v>2495</v>
      </c>
      <c r="F3986" s="327" t="s">
        <v>934</v>
      </c>
      <c r="G3986" s="1073">
        <v>45466.30972222222</v>
      </c>
      <c r="H3986" s="30"/>
    </row>
    <row r="3987" spans="1:8" x14ac:dyDescent="0.25">
      <c r="A3987" s="30" t="s">
        <v>9576</v>
      </c>
      <c r="B3987" s="30" t="s">
        <v>923</v>
      </c>
      <c r="C3987" s="31" t="s">
        <v>9577</v>
      </c>
      <c r="D3987" s="31">
        <v>8531</v>
      </c>
      <c r="E3987" s="49" t="s">
        <v>2512</v>
      </c>
      <c r="F3987" s="327" t="s">
        <v>934</v>
      </c>
      <c r="G3987" s="1073">
        <v>45466.30972222222</v>
      </c>
      <c r="H3987" s="30"/>
    </row>
    <row r="3988" spans="1:8" x14ac:dyDescent="0.25">
      <c r="A3988" s="30" t="s">
        <v>9576</v>
      </c>
      <c r="B3988" s="30" t="s">
        <v>923</v>
      </c>
      <c r="C3988" s="31" t="s">
        <v>9577</v>
      </c>
      <c r="D3988" s="31">
        <v>8531</v>
      </c>
      <c r="E3988" s="49" t="s">
        <v>2529</v>
      </c>
      <c r="F3988" s="327" t="s">
        <v>934</v>
      </c>
      <c r="G3988" s="1073">
        <v>45466.30972222222</v>
      </c>
      <c r="H3988" s="30"/>
    </row>
    <row r="3989" spans="1:8" x14ac:dyDescent="0.25">
      <c r="A3989" s="30" t="s">
        <v>9576</v>
      </c>
      <c r="B3989" s="30" t="s">
        <v>923</v>
      </c>
      <c r="C3989" s="31" t="s">
        <v>9577</v>
      </c>
      <c r="D3989" s="31">
        <v>8531</v>
      </c>
      <c r="E3989" s="49" t="s">
        <v>2546</v>
      </c>
      <c r="F3989" s="327" t="s">
        <v>934</v>
      </c>
      <c r="G3989" s="1073">
        <v>45466.30972222222</v>
      </c>
      <c r="H3989" s="30"/>
    </row>
    <row r="3990" spans="1:8" x14ac:dyDescent="0.25">
      <c r="A3990" s="30" t="s">
        <v>9576</v>
      </c>
      <c r="B3990" s="30" t="s">
        <v>923</v>
      </c>
      <c r="C3990" s="31" t="s">
        <v>9577</v>
      </c>
      <c r="D3990" s="31">
        <v>8531</v>
      </c>
      <c r="E3990" s="49" t="s">
        <v>1066</v>
      </c>
      <c r="F3990" s="327" t="s">
        <v>1067</v>
      </c>
      <c r="G3990" s="1073">
        <v>45466.30972222222</v>
      </c>
      <c r="H3990" s="30"/>
    </row>
    <row r="3991" spans="1:8" x14ac:dyDescent="0.25">
      <c r="A3991" s="30" t="s">
        <v>9576</v>
      </c>
      <c r="B3991" s="30" t="s">
        <v>923</v>
      </c>
      <c r="C3991" s="31" t="s">
        <v>9577</v>
      </c>
      <c r="D3991" s="31">
        <v>8531</v>
      </c>
      <c r="E3991" s="49" t="s">
        <v>2564</v>
      </c>
      <c r="F3991" s="327" t="s">
        <v>2565</v>
      </c>
      <c r="G3991" s="1073">
        <v>45466.30972222222</v>
      </c>
      <c r="H3991" s="30"/>
    </row>
    <row r="3992" spans="1:8" x14ac:dyDescent="0.25">
      <c r="A3992" s="30" t="s">
        <v>9576</v>
      </c>
      <c r="B3992" s="30" t="s">
        <v>923</v>
      </c>
      <c r="C3992" s="31" t="s">
        <v>9577</v>
      </c>
      <c r="D3992" s="31">
        <v>8531</v>
      </c>
      <c r="E3992" s="49" t="s">
        <v>2581</v>
      </c>
      <c r="F3992" s="327" t="s">
        <v>2582</v>
      </c>
      <c r="G3992" s="1073">
        <v>45466.30972222222</v>
      </c>
      <c r="H3992" s="30"/>
    </row>
    <row r="3993" spans="1:8" x14ac:dyDescent="0.25">
      <c r="A3993" s="30" t="s">
        <v>9576</v>
      </c>
      <c r="B3993" s="30" t="s">
        <v>923</v>
      </c>
      <c r="C3993" s="31" t="s">
        <v>9577</v>
      </c>
      <c r="D3993" s="31">
        <v>8531</v>
      </c>
      <c r="E3993" s="49" t="s">
        <v>2598</v>
      </c>
      <c r="F3993" s="327" t="s">
        <v>2599</v>
      </c>
      <c r="G3993" s="1073">
        <v>45466.30972222222</v>
      </c>
      <c r="H3993" s="30"/>
    </row>
    <row r="3994" spans="1:8" x14ac:dyDescent="0.25">
      <c r="A3994" s="30" t="s">
        <v>9576</v>
      </c>
      <c r="B3994" s="30" t="s">
        <v>923</v>
      </c>
      <c r="C3994" s="31" t="s">
        <v>9577</v>
      </c>
      <c r="D3994" s="31">
        <v>8531</v>
      </c>
      <c r="E3994" s="49" t="s">
        <v>2615</v>
      </c>
      <c r="F3994" s="327" t="s">
        <v>2616</v>
      </c>
      <c r="G3994" s="1073">
        <v>45466.30972222222</v>
      </c>
      <c r="H3994" s="30"/>
    </row>
    <row r="3995" spans="1:8" x14ac:dyDescent="0.25">
      <c r="A3995" s="30" t="s">
        <v>9576</v>
      </c>
      <c r="B3995" s="30" t="s">
        <v>923</v>
      </c>
      <c r="C3995" s="31" t="s">
        <v>9577</v>
      </c>
      <c r="D3995" s="31">
        <v>8531</v>
      </c>
      <c r="E3995" s="49" t="s">
        <v>2632</v>
      </c>
      <c r="F3995" s="327" t="s">
        <v>2633</v>
      </c>
      <c r="G3995" s="1073">
        <v>45466.30972222222</v>
      </c>
      <c r="H3995" s="30"/>
    </row>
    <row r="3996" spans="1:8" x14ac:dyDescent="0.25">
      <c r="A3996" s="30" t="s">
        <v>9576</v>
      </c>
      <c r="B3996" s="30" t="s">
        <v>923</v>
      </c>
      <c r="C3996" s="31" t="s">
        <v>9577</v>
      </c>
      <c r="D3996" s="31">
        <v>8531</v>
      </c>
      <c r="E3996" s="49" t="s">
        <v>2649</v>
      </c>
      <c r="F3996" s="327" t="s">
        <v>2650</v>
      </c>
      <c r="G3996" s="1073">
        <v>45466.30972222222</v>
      </c>
      <c r="H3996" s="30"/>
    </row>
    <row r="3997" spans="1:8" x14ac:dyDescent="0.25">
      <c r="A3997" s="30" t="s">
        <v>9576</v>
      </c>
      <c r="B3997" s="30" t="s">
        <v>923</v>
      </c>
      <c r="C3997" s="31" t="s">
        <v>9577</v>
      </c>
      <c r="D3997" s="31">
        <v>8531</v>
      </c>
      <c r="E3997" s="49" t="s">
        <v>2666</v>
      </c>
      <c r="F3997" s="327" t="s">
        <v>2667</v>
      </c>
      <c r="G3997" s="1073">
        <v>45466.30972222222</v>
      </c>
      <c r="H3997" s="30"/>
    </row>
    <row r="3998" spans="1:8" x14ac:dyDescent="0.25">
      <c r="A3998" s="30" t="s">
        <v>9576</v>
      </c>
      <c r="B3998" s="30" t="s">
        <v>923</v>
      </c>
      <c r="C3998" s="31" t="s">
        <v>9577</v>
      </c>
      <c r="D3998" s="31">
        <v>8531</v>
      </c>
      <c r="E3998" s="49" t="s">
        <v>2683</v>
      </c>
      <c r="F3998" s="327" t="s">
        <v>2684</v>
      </c>
      <c r="G3998" s="1073">
        <v>45466.30972222222</v>
      </c>
      <c r="H3998" s="30"/>
    </row>
    <row r="3999" spans="1:8" x14ac:dyDescent="0.25">
      <c r="A3999" s="30" t="s">
        <v>9576</v>
      </c>
      <c r="B3999" s="30" t="s">
        <v>923</v>
      </c>
      <c r="C3999" s="31" t="s">
        <v>9577</v>
      </c>
      <c r="D3999" s="31">
        <v>8531</v>
      </c>
      <c r="E3999" s="49" t="s">
        <v>2700</v>
      </c>
      <c r="F3999" s="327" t="s">
        <v>2701</v>
      </c>
      <c r="G3999" s="1073">
        <v>45466.30972222222</v>
      </c>
      <c r="H3999" s="30"/>
    </row>
    <row r="4000" spans="1:8" x14ac:dyDescent="0.25">
      <c r="A4000" s="30" t="s">
        <v>9576</v>
      </c>
      <c r="B4000" s="30" t="s">
        <v>923</v>
      </c>
      <c r="C4000" s="31" t="s">
        <v>9577</v>
      </c>
      <c r="D4000" s="31">
        <v>8531</v>
      </c>
      <c r="E4000" s="49" t="s">
        <v>2717</v>
      </c>
      <c r="F4000" s="327" t="s">
        <v>2718</v>
      </c>
      <c r="G4000" s="1073">
        <v>45466.30972222222</v>
      </c>
      <c r="H4000" s="30"/>
    </row>
    <row r="4001" spans="1:8" x14ac:dyDescent="0.25">
      <c r="A4001" s="30" t="s">
        <v>9576</v>
      </c>
      <c r="B4001" s="30" t="s">
        <v>923</v>
      </c>
      <c r="C4001" s="31" t="s">
        <v>9577</v>
      </c>
      <c r="D4001" s="31">
        <v>8531</v>
      </c>
      <c r="E4001" s="49" t="s">
        <v>1083</v>
      </c>
      <c r="F4001" s="327" t="s">
        <v>1084</v>
      </c>
      <c r="G4001" s="1073">
        <v>45466.30972222222</v>
      </c>
      <c r="H4001" s="30"/>
    </row>
    <row r="4002" spans="1:8" x14ac:dyDescent="0.25">
      <c r="A4002" s="30" t="s">
        <v>9576</v>
      </c>
      <c r="B4002" s="30" t="s">
        <v>923</v>
      </c>
      <c r="C4002" s="31" t="s">
        <v>9577</v>
      </c>
      <c r="D4002" s="31">
        <v>8531</v>
      </c>
      <c r="E4002" s="49" t="s">
        <v>2734</v>
      </c>
      <c r="F4002" s="327" t="s">
        <v>2735</v>
      </c>
      <c r="G4002" s="1073">
        <v>45466.30972222222</v>
      </c>
      <c r="H4002" s="30"/>
    </row>
    <row r="4003" spans="1:8" x14ac:dyDescent="0.25">
      <c r="A4003" s="30" t="s">
        <v>9576</v>
      </c>
      <c r="B4003" s="30" t="s">
        <v>923</v>
      </c>
      <c r="C4003" s="31" t="s">
        <v>9577</v>
      </c>
      <c r="D4003" s="31">
        <v>8531</v>
      </c>
      <c r="E4003" s="49" t="s">
        <v>2751</v>
      </c>
      <c r="F4003" s="327" t="s">
        <v>2752</v>
      </c>
      <c r="G4003" s="1073">
        <v>45466.30972222222</v>
      </c>
      <c r="H4003" s="30"/>
    </row>
    <row r="4004" spans="1:8" x14ac:dyDescent="0.25">
      <c r="A4004" s="30" t="s">
        <v>9576</v>
      </c>
      <c r="B4004" s="30" t="s">
        <v>923</v>
      </c>
      <c r="C4004" s="31" t="s">
        <v>9577</v>
      </c>
      <c r="D4004" s="31">
        <v>8531</v>
      </c>
      <c r="E4004" s="49" t="s">
        <v>2768</v>
      </c>
      <c r="F4004" s="327" t="s">
        <v>2769</v>
      </c>
      <c r="G4004" s="1073">
        <v>45466.30972222222</v>
      </c>
      <c r="H4004" s="30"/>
    </row>
    <row r="4005" spans="1:8" x14ac:dyDescent="0.25">
      <c r="A4005" s="30" t="s">
        <v>9576</v>
      </c>
      <c r="B4005" s="30" t="s">
        <v>923</v>
      </c>
      <c r="C4005" s="31" t="s">
        <v>9577</v>
      </c>
      <c r="D4005" s="31">
        <v>8531</v>
      </c>
      <c r="E4005" s="49" t="s">
        <v>2785</v>
      </c>
      <c r="F4005" s="327" t="s">
        <v>2786</v>
      </c>
      <c r="G4005" s="1073">
        <v>45466.30972222222</v>
      </c>
      <c r="H4005" s="30"/>
    </row>
    <row r="4006" spans="1:8" x14ac:dyDescent="0.25">
      <c r="A4006" s="30" t="s">
        <v>9576</v>
      </c>
      <c r="B4006" s="30" t="s">
        <v>923</v>
      </c>
      <c r="C4006" s="31" t="s">
        <v>9577</v>
      </c>
      <c r="D4006" s="31">
        <v>8531</v>
      </c>
      <c r="E4006" s="49" t="s">
        <v>2802</v>
      </c>
      <c r="F4006" s="327" t="s">
        <v>2803</v>
      </c>
      <c r="G4006" s="1073">
        <v>45466.30972222222</v>
      </c>
      <c r="H4006" s="30"/>
    </row>
    <row r="4007" spans="1:8" x14ac:dyDescent="0.25">
      <c r="A4007" s="30" t="s">
        <v>9576</v>
      </c>
      <c r="B4007" s="30" t="s">
        <v>923</v>
      </c>
      <c r="C4007" s="31" t="s">
        <v>9577</v>
      </c>
      <c r="D4007" s="31">
        <v>8531</v>
      </c>
      <c r="E4007" s="49" t="s">
        <v>2819</v>
      </c>
      <c r="F4007" s="327" t="s">
        <v>2820</v>
      </c>
      <c r="G4007" s="1073">
        <v>45466.30972222222</v>
      </c>
      <c r="H4007" s="30"/>
    </row>
    <row r="4008" spans="1:8" x14ac:dyDescent="0.25">
      <c r="A4008" s="30" t="s">
        <v>9576</v>
      </c>
      <c r="B4008" s="30" t="s">
        <v>923</v>
      </c>
      <c r="C4008" s="31" t="s">
        <v>9577</v>
      </c>
      <c r="D4008" s="31">
        <v>8531</v>
      </c>
      <c r="E4008" s="49" t="s">
        <v>2836</v>
      </c>
      <c r="F4008" s="327" t="s">
        <v>2837</v>
      </c>
      <c r="G4008" s="1073">
        <v>45466.30972222222</v>
      </c>
      <c r="H4008" s="30"/>
    </row>
    <row r="4009" spans="1:8" x14ac:dyDescent="0.25">
      <c r="A4009" s="30" t="s">
        <v>9576</v>
      </c>
      <c r="B4009" s="30" t="s">
        <v>923</v>
      </c>
      <c r="C4009" s="31" t="s">
        <v>9577</v>
      </c>
      <c r="D4009" s="31">
        <v>8531</v>
      </c>
      <c r="E4009" s="49" t="s">
        <v>2853</v>
      </c>
      <c r="F4009" s="327" t="s">
        <v>2854</v>
      </c>
      <c r="G4009" s="1073">
        <v>45466.30972222222</v>
      </c>
      <c r="H4009" s="30"/>
    </row>
    <row r="4010" spans="1:8" x14ac:dyDescent="0.25">
      <c r="A4010" s="30" t="s">
        <v>9576</v>
      </c>
      <c r="B4010" s="30" t="s">
        <v>923</v>
      </c>
      <c r="C4010" s="31" t="s">
        <v>9577</v>
      </c>
      <c r="D4010" s="31">
        <v>8531</v>
      </c>
      <c r="E4010" s="49" t="s">
        <v>2870</v>
      </c>
      <c r="F4010" s="327" t="s">
        <v>2871</v>
      </c>
      <c r="G4010" s="1073">
        <v>45466.30972222222</v>
      </c>
      <c r="H4010" s="30"/>
    </row>
    <row r="4011" spans="1:8" x14ac:dyDescent="0.25">
      <c r="A4011" s="30" t="s">
        <v>9576</v>
      </c>
      <c r="B4011" s="30" t="s">
        <v>923</v>
      </c>
      <c r="C4011" s="31" t="s">
        <v>9577</v>
      </c>
      <c r="D4011" s="31">
        <v>8531</v>
      </c>
      <c r="E4011" s="49" t="s">
        <v>2887</v>
      </c>
      <c r="F4011" s="327" t="s">
        <v>2888</v>
      </c>
      <c r="G4011" s="1073">
        <v>45466.30972222222</v>
      </c>
      <c r="H4011" s="30"/>
    </row>
    <row r="4012" spans="1:8" x14ac:dyDescent="0.25">
      <c r="A4012" s="30" t="s">
        <v>9576</v>
      </c>
      <c r="B4012" s="30" t="s">
        <v>923</v>
      </c>
      <c r="C4012" s="31" t="s">
        <v>9577</v>
      </c>
      <c r="D4012" s="31">
        <v>8531</v>
      </c>
      <c r="E4012" s="49" t="s">
        <v>1096</v>
      </c>
      <c r="F4012" s="327" t="s">
        <v>1097</v>
      </c>
      <c r="G4012" s="1073">
        <v>45466.30972222222</v>
      </c>
      <c r="H4012" s="30"/>
    </row>
    <row r="4013" spans="1:8" x14ac:dyDescent="0.25">
      <c r="A4013" s="30" t="s">
        <v>9576</v>
      </c>
      <c r="B4013" s="30" t="s">
        <v>923</v>
      </c>
      <c r="C4013" s="31" t="s">
        <v>9577</v>
      </c>
      <c r="D4013" s="31">
        <v>8531</v>
      </c>
      <c r="E4013" s="49" t="s">
        <v>2904</v>
      </c>
      <c r="F4013" s="327" t="s">
        <v>2905</v>
      </c>
      <c r="G4013" s="1073">
        <v>45466.30972222222</v>
      </c>
      <c r="H4013" s="30"/>
    </row>
    <row r="4014" spans="1:8" x14ac:dyDescent="0.25">
      <c r="A4014" s="30" t="s">
        <v>9576</v>
      </c>
      <c r="B4014" s="30" t="s">
        <v>923</v>
      </c>
      <c r="C4014" s="31" t="s">
        <v>9577</v>
      </c>
      <c r="D4014" s="31">
        <v>8531</v>
      </c>
      <c r="E4014" s="49" t="s">
        <v>2921</v>
      </c>
      <c r="F4014" s="327" t="s">
        <v>2922</v>
      </c>
      <c r="G4014" s="1073">
        <v>45466.30972222222</v>
      </c>
      <c r="H4014" s="30"/>
    </row>
    <row r="4015" spans="1:8" x14ac:dyDescent="0.25">
      <c r="A4015" s="30" t="s">
        <v>9576</v>
      </c>
      <c r="B4015" s="30" t="s">
        <v>923</v>
      </c>
      <c r="C4015" s="31" t="s">
        <v>9577</v>
      </c>
      <c r="D4015" s="31">
        <v>8531</v>
      </c>
      <c r="E4015" s="49" t="s">
        <v>2938</v>
      </c>
      <c r="F4015" s="327" t="s">
        <v>2939</v>
      </c>
      <c r="G4015" s="1073">
        <v>45466.30972222222</v>
      </c>
      <c r="H4015" s="30"/>
    </row>
    <row r="4016" spans="1:8" x14ac:dyDescent="0.25">
      <c r="A4016" s="30" t="s">
        <v>9576</v>
      </c>
      <c r="B4016" s="30" t="s">
        <v>923</v>
      </c>
      <c r="C4016" s="31" t="s">
        <v>9577</v>
      </c>
      <c r="D4016" s="31">
        <v>8531</v>
      </c>
      <c r="E4016" s="49" t="s">
        <v>2955</v>
      </c>
      <c r="F4016" s="327" t="s">
        <v>2956</v>
      </c>
      <c r="G4016" s="1073">
        <v>45466.30972222222</v>
      </c>
      <c r="H4016" s="30"/>
    </row>
    <row r="4017" spans="1:8" x14ac:dyDescent="0.25">
      <c r="A4017" s="30" t="s">
        <v>9576</v>
      </c>
      <c r="B4017" s="30" t="s">
        <v>923</v>
      </c>
      <c r="C4017" s="31" t="s">
        <v>9577</v>
      </c>
      <c r="D4017" s="31">
        <v>8531</v>
      </c>
      <c r="E4017" s="49" t="s">
        <v>2972</v>
      </c>
      <c r="F4017" s="327" t="s">
        <v>2973</v>
      </c>
      <c r="G4017" s="1073">
        <v>45466.30972222222</v>
      </c>
      <c r="H4017" s="30"/>
    </row>
    <row r="4018" spans="1:8" x14ac:dyDescent="0.25">
      <c r="A4018" s="30" t="s">
        <v>9576</v>
      </c>
      <c r="B4018" s="30" t="s">
        <v>923</v>
      </c>
      <c r="C4018" s="31" t="s">
        <v>9577</v>
      </c>
      <c r="D4018" s="31">
        <v>8531</v>
      </c>
      <c r="E4018" s="49" t="s">
        <v>2989</v>
      </c>
      <c r="F4018" s="327" t="s">
        <v>2990</v>
      </c>
      <c r="G4018" s="1073">
        <v>45466.30972222222</v>
      </c>
      <c r="H4018" s="30"/>
    </row>
    <row r="4019" spans="1:8" x14ac:dyDescent="0.25">
      <c r="A4019" s="30" t="s">
        <v>9576</v>
      </c>
      <c r="B4019" s="30" t="s">
        <v>923</v>
      </c>
      <c r="C4019" s="31" t="s">
        <v>9577</v>
      </c>
      <c r="D4019" s="31">
        <v>8531</v>
      </c>
      <c r="E4019" s="49" t="s">
        <v>3006</v>
      </c>
      <c r="F4019" s="327" t="s">
        <v>3007</v>
      </c>
      <c r="G4019" s="1073">
        <v>45466.30972222222</v>
      </c>
      <c r="H4019" s="30"/>
    </row>
    <row r="4020" spans="1:8" x14ac:dyDescent="0.25">
      <c r="A4020" s="30" t="s">
        <v>9576</v>
      </c>
      <c r="B4020" s="30" t="s">
        <v>923</v>
      </c>
      <c r="C4020" s="31" t="s">
        <v>9577</v>
      </c>
      <c r="D4020" s="31">
        <v>8531</v>
      </c>
      <c r="E4020" s="49" t="s">
        <v>3023</v>
      </c>
      <c r="F4020" s="327" t="s">
        <v>3024</v>
      </c>
      <c r="G4020" s="1073">
        <v>45466.30972222222</v>
      </c>
      <c r="H4020" s="30"/>
    </row>
    <row r="4021" spans="1:8" x14ac:dyDescent="0.25">
      <c r="A4021" s="30" t="s">
        <v>9576</v>
      </c>
      <c r="B4021" s="30" t="s">
        <v>923</v>
      </c>
      <c r="C4021" s="31" t="s">
        <v>9577</v>
      </c>
      <c r="D4021" s="31">
        <v>8531</v>
      </c>
      <c r="E4021" s="49" t="s">
        <v>3040</v>
      </c>
      <c r="F4021" s="327" t="s">
        <v>3041</v>
      </c>
      <c r="G4021" s="1073">
        <v>45466.30972222222</v>
      </c>
      <c r="H4021" s="30"/>
    </row>
    <row r="4022" spans="1:8" x14ac:dyDescent="0.25">
      <c r="A4022" s="30" t="s">
        <v>9576</v>
      </c>
      <c r="B4022" s="30" t="s">
        <v>923</v>
      </c>
      <c r="C4022" s="31" t="s">
        <v>9577</v>
      </c>
      <c r="D4022" s="31">
        <v>8531</v>
      </c>
      <c r="E4022" s="49" t="s">
        <v>3057</v>
      </c>
      <c r="F4022" s="327" t="s">
        <v>3058</v>
      </c>
      <c r="G4022" s="1073">
        <v>45466.30972222222</v>
      </c>
      <c r="H4022" s="30"/>
    </row>
    <row r="4023" spans="1:8" x14ac:dyDescent="0.25">
      <c r="A4023" s="30" t="s">
        <v>9576</v>
      </c>
      <c r="B4023" s="30" t="s">
        <v>923</v>
      </c>
      <c r="C4023" s="31" t="s">
        <v>9577</v>
      </c>
      <c r="D4023" s="31">
        <v>8531</v>
      </c>
      <c r="E4023" s="49" t="s">
        <v>1109</v>
      </c>
      <c r="F4023" s="327" t="s">
        <v>1110</v>
      </c>
      <c r="G4023" s="1073">
        <v>45466.30972222222</v>
      </c>
      <c r="H4023" s="30"/>
    </row>
    <row r="4024" spans="1:8" x14ac:dyDescent="0.25">
      <c r="A4024" s="30" t="s">
        <v>9576</v>
      </c>
      <c r="B4024" s="30" t="s">
        <v>923</v>
      </c>
      <c r="C4024" s="31" t="s">
        <v>9577</v>
      </c>
      <c r="D4024" s="31">
        <v>8531</v>
      </c>
      <c r="E4024" s="49" t="s">
        <v>3074</v>
      </c>
      <c r="F4024" s="327" t="s">
        <v>3075</v>
      </c>
      <c r="G4024" s="1073">
        <v>45466.30972222222</v>
      </c>
      <c r="H4024" s="30"/>
    </row>
    <row r="4025" spans="1:8" x14ac:dyDescent="0.25">
      <c r="A4025" s="30" t="s">
        <v>9576</v>
      </c>
      <c r="B4025" s="30" t="s">
        <v>923</v>
      </c>
      <c r="C4025" s="31" t="s">
        <v>9577</v>
      </c>
      <c r="D4025" s="31">
        <v>8531</v>
      </c>
      <c r="E4025" s="49" t="s">
        <v>3091</v>
      </c>
      <c r="F4025" s="327" t="s">
        <v>3092</v>
      </c>
      <c r="G4025" s="1073">
        <v>45466.30972222222</v>
      </c>
      <c r="H4025" s="30"/>
    </row>
    <row r="4026" spans="1:8" x14ac:dyDescent="0.25">
      <c r="A4026" s="30" t="s">
        <v>9576</v>
      </c>
      <c r="B4026" s="30" t="s">
        <v>923</v>
      </c>
      <c r="C4026" s="31" t="s">
        <v>9577</v>
      </c>
      <c r="D4026" s="31">
        <v>8531</v>
      </c>
      <c r="E4026" s="49" t="s">
        <v>3108</v>
      </c>
      <c r="F4026" s="327" t="s">
        <v>3109</v>
      </c>
      <c r="G4026" s="1073">
        <v>45466.30972222222</v>
      </c>
      <c r="H4026" s="30"/>
    </row>
    <row r="4027" spans="1:8" x14ac:dyDescent="0.25">
      <c r="A4027" s="30" t="s">
        <v>9576</v>
      </c>
      <c r="B4027" s="30" t="s">
        <v>923</v>
      </c>
      <c r="C4027" s="31" t="s">
        <v>9577</v>
      </c>
      <c r="D4027" s="31">
        <v>8531</v>
      </c>
      <c r="E4027" s="49" t="s">
        <v>3125</v>
      </c>
      <c r="F4027" s="327" t="s">
        <v>3126</v>
      </c>
      <c r="G4027" s="1073">
        <v>45466.30972222222</v>
      </c>
      <c r="H4027" s="30"/>
    </row>
    <row r="4028" spans="1:8" x14ac:dyDescent="0.25">
      <c r="A4028" s="30" t="s">
        <v>9576</v>
      </c>
      <c r="B4028" s="30" t="s">
        <v>923</v>
      </c>
      <c r="C4028" s="31" t="s">
        <v>9577</v>
      </c>
      <c r="D4028" s="31">
        <v>8531</v>
      </c>
      <c r="E4028" s="49" t="s">
        <v>3142</v>
      </c>
      <c r="F4028" s="327" t="s">
        <v>3143</v>
      </c>
      <c r="G4028" s="1073">
        <v>45466.30972222222</v>
      </c>
      <c r="H4028" s="30"/>
    </row>
    <row r="4029" spans="1:8" x14ac:dyDescent="0.25">
      <c r="A4029" s="30" t="s">
        <v>9576</v>
      </c>
      <c r="B4029" s="30" t="s">
        <v>923</v>
      </c>
      <c r="C4029" s="31" t="s">
        <v>9577</v>
      </c>
      <c r="D4029" s="31">
        <v>8531</v>
      </c>
      <c r="E4029" s="49" t="s">
        <v>3159</v>
      </c>
      <c r="F4029" s="327" t="s">
        <v>3160</v>
      </c>
      <c r="G4029" s="1073">
        <v>45466.30972222222</v>
      </c>
      <c r="H4029" s="30"/>
    </row>
    <row r="4030" spans="1:8" x14ac:dyDescent="0.25">
      <c r="A4030" s="30" t="s">
        <v>9576</v>
      </c>
      <c r="B4030" s="30" t="s">
        <v>923</v>
      </c>
      <c r="C4030" s="31" t="s">
        <v>9577</v>
      </c>
      <c r="D4030" s="31">
        <v>8531</v>
      </c>
      <c r="E4030" s="49" t="s">
        <v>3176</v>
      </c>
      <c r="F4030" s="327" t="s">
        <v>3177</v>
      </c>
      <c r="G4030" s="1073">
        <v>45466.30972222222</v>
      </c>
      <c r="H4030" s="30"/>
    </row>
    <row r="4031" spans="1:8" x14ac:dyDescent="0.25">
      <c r="A4031" s="30" t="s">
        <v>9576</v>
      </c>
      <c r="B4031" s="30" t="s">
        <v>923</v>
      </c>
      <c r="C4031" s="31" t="s">
        <v>9577</v>
      </c>
      <c r="D4031" s="31">
        <v>8531</v>
      </c>
      <c r="E4031" s="49" t="s">
        <v>3193</v>
      </c>
      <c r="F4031" s="327" t="s">
        <v>3194</v>
      </c>
      <c r="G4031" s="1073">
        <v>45466.30972222222</v>
      </c>
      <c r="H4031" s="30"/>
    </row>
    <row r="4032" spans="1:8" x14ac:dyDescent="0.25">
      <c r="A4032" s="30" t="s">
        <v>9576</v>
      </c>
      <c r="B4032" s="30" t="s">
        <v>923</v>
      </c>
      <c r="C4032" s="31" t="s">
        <v>9577</v>
      </c>
      <c r="D4032" s="31">
        <v>8531</v>
      </c>
      <c r="E4032" s="49" t="s">
        <v>3210</v>
      </c>
      <c r="F4032" s="327" t="s">
        <v>3211</v>
      </c>
      <c r="G4032" s="1073">
        <v>45466.30972222222</v>
      </c>
      <c r="H4032" s="30"/>
    </row>
    <row r="4033" spans="1:8" x14ac:dyDescent="0.25">
      <c r="A4033" s="30" t="s">
        <v>9576</v>
      </c>
      <c r="B4033" s="30" t="s">
        <v>923</v>
      </c>
      <c r="C4033" s="31" t="s">
        <v>9577</v>
      </c>
      <c r="D4033" s="31">
        <v>8531</v>
      </c>
      <c r="E4033" s="49" t="s">
        <v>3227</v>
      </c>
      <c r="F4033" s="327" t="s">
        <v>3228</v>
      </c>
      <c r="G4033" s="1073">
        <v>45466.30972222222</v>
      </c>
      <c r="H4033" s="30"/>
    </row>
    <row r="4034" spans="1:8" x14ac:dyDescent="0.25">
      <c r="A4034" s="30" t="s">
        <v>9576</v>
      </c>
      <c r="B4034" s="30" t="s">
        <v>923</v>
      </c>
      <c r="C4034" s="31" t="s">
        <v>9577</v>
      </c>
      <c r="D4034" s="31">
        <v>8531</v>
      </c>
      <c r="E4034" s="49" t="s">
        <v>1122</v>
      </c>
      <c r="F4034" s="327" t="s">
        <v>1123</v>
      </c>
      <c r="G4034" s="1073">
        <v>45466.30972222222</v>
      </c>
      <c r="H4034" s="30"/>
    </row>
    <row r="4035" spans="1:8" x14ac:dyDescent="0.25">
      <c r="A4035" s="30" t="s">
        <v>9576</v>
      </c>
      <c r="B4035" s="30" t="s">
        <v>923</v>
      </c>
      <c r="C4035" s="31" t="s">
        <v>9577</v>
      </c>
      <c r="D4035" s="31">
        <v>8531</v>
      </c>
      <c r="E4035" s="49" t="s">
        <v>3244</v>
      </c>
      <c r="F4035" s="327" t="s">
        <v>3245</v>
      </c>
      <c r="G4035" s="1073">
        <v>45466.30972222222</v>
      </c>
      <c r="H4035" s="30"/>
    </row>
    <row r="4036" spans="1:8" x14ac:dyDescent="0.25">
      <c r="A4036" s="30" t="s">
        <v>9576</v>
      </c>
      <c r="B4036" s="30" t="s">
        <v>923</v>
      </c>
      <c r="C4036" s="31" t="s">
        <v>9577</v>
      </c>
      <c r="D4036" s="31">
        <v>8531</v>
      </c>
      <c r="E4036" s="49" t="s">
        <v>3261</v>
      </c>
      <c r="F4036" s="327" t="s">
        <v>3262</v>
      </c>
      <c r="G4036" s="1073">
        <v>45466.30972222222</v>
      </c>
      <c r="H4036" s="30"/>
    </row>
    <row r="4037" spans="1:8" x14ac:dyDescent="0.25">
      <c r="A4037" s="30" t="s">
        <v>9576</v>
      </c>
      <c r="B4037" s="30" t="s">
        <v>923</v>
      </c>
      <c r="C4037" s="31" t="s">
        <v>9577</v>
      </c>
      <c r="D4037" s="31">
        <v>8531</v>
      </c>
      <c r="E4037" s="49" t="s">
        <v>3278</v>
      </c>
      <c r="F4037" s="327" t="s">
        <v>3279</v>
      </c>
      <c r="G4037" s="1073">
        <v>45466.30972222222</v>
      </c>
      <c r="H4037" s="30"/>
    </row>
    <row r="4038" spans="1:8" x14ac:dyDescent="0.25">
      <c r="A4038" s="30" t="s">
        <v>9576</v>
      </c>
      <c r="B4038" s="30" t="s">
        <v>923</v>
      </c>
      <c r="C4038" s="31" t="s">
        <v>9577</v>
      </c>
      <c r="D4038" s="31">
        <v>8531</v>
      </c>
      <c r="E4038" s="49" t="s">
        <v>3295</v>
      </c>
      <c r="F4038" s="327" t="s">
        <v>3296</v>
      </c>
      <c r="G4038" s="1073">
        <v>45466.30972222222</v>
      </c>
      <c r="H4038" s="30"/>
    </row>
    <row r="4039" spans="1:8" x14ac:dyDescent="0.25">
      <c r="A4039" s="30" t="s">
        <v>9576</v>
      </c>
      <c r="B4039" s="30" t="s">
        <v>923</v>
      </c>
      <c r="C4039" s="31" t="s">
        <v>9577</v>
      </c>
      <c r="D4039" s="31">
        <v>8531</v>
      </c>
      <c r="E4039" s="49" t="s">
        <v>3312</v>
      </c>
      <c r="F4039" s="327" t="s">
        <v>3313</v>
      </c>
      <c r="G4039" s="1073">
        <v>45466.30972222222</v>
      </c>
      <c r="H4039" s="30"/>
    </row>
    <row r="4040" spans="1:8" x14ac:dyDescent="0.25">
      <c r="A4040" s="30" t="s">
        <v>9576</v>
      </c>
      <c r="B4040" s="30" t="s">
        <v>923</v>
      </c>
      <c r="C4040" s="31" t="s">
        <v>9577</v>
      </c>
      <c r="D4040" s="31">
        <v>8531</v>
      </c>
      <c r="E4040" s="49" t="s">
        <v>3329</v>
      </c>
      <c r="F4040" s="327" t="s">
        <v>3330</v>
      </c>
      <c r="G4040" s="1073">
        <v>45466.30972222222</v>
      </c>
      <c r="H4040" s="30"/>
    </row>
    <row r="4041" spans="1:8" x14ac:dyDescent="0.25">
      <c r="A4041" s="30" t="s">
        <v>9576</v>
      </c>
      <c r="B4041" s="30" t="s">
        <v>923</v>
      </c>
      <c r="C4041" s="31" t="s">
        <v>9577</v>
      </c>
      <c r="D4041" s="31">
        <v>8531</v>
      </c>
      <c r="E4041" s="49" t="s">
        <v>3346</v>
      </c>
      <c r="F4041" s="327" t="s">
        <v>3347</v>
      </c>
      <c r="G4041" s="1073">
        <v>45466.30972222222</v>
      </c>
      <c r="H4041" s="30"/>
    </row>
    <row r="4042" spans="1:8" x14ac:dyDescent="0.25">
      <c r="A4042" s="30" t="s">
        <v>9576</v>
      </c>
      <c r="B4042" s="30" t="s">
        <v>923</v>
      </c>
      <c r="C4042" s="31" t="s">
        <v>9577</v>
      </c>
      <c r="D4042" s="31">
        <v>8531</v>
      </c>
      <c r="E4042" s="49" t="s">
        <v>3363</v>
      </c>
      <c r="F4042" s="327" t="s">
        <v>3364</v>
      </c>
      <c r="G4042" s="1073">
        <v>45466.30972222222</v>
      </c>
      <c r="H4042" s="30"/>
    </row>
    <row r="4043" spans="1:8" x14ac:dyDescent="0.25">
      <c r="A4043" s="30" t="s">
        <v>9576</v>
      </c>
      <c r="B4043" s="30" t="s">
        <v>923</v>
      </c>
      <c r="C4043" s="31" t="s">
        <v>9577</v>
      </c>
      <c r="D4043" s="31">
        <v>8531</v>
      </c>
      <c r="E4043" s="49" t="s">
        <v>3380</v>
      </c>
      <c r="F4043" s="327" t="s">
        <v>3381</v>
      </c>
      <c r="G4043" s="1073">
        <v>45466.30972222222</v>
      </c>
      <c r="H4043" s="30"/>
    </row>
    <row r="4044" spans="1:8" x14ac:dyDescent="0.25">
      <c r="A4044" s="30" t="s">
        <v>9576</v>
      </c>
      <c r="B4044" s="30" t="s">
        <v>923</v>
      </c>
      <c r="C4044" s="31" t="s">
        <v>9577</v>
      </c>
      <c r="D4044" s="31">
        <v>8531</v>
      </c>
      <c r="E4044" s="49" t="s">
        <v>3397</v>
      </c>
      <c r="F4044" s="327" t="s">
        <v>3398</v>
      </c>
      <c r="G4044" s="1073">
        <v>45466.30972222222</v>
      </c>
      <c r="H4044" s="30"/>
    </row>
    <row r="4045" spans="1:8" x14ac:dyDescent="0.25">
      <c r="A4045" s="30" t="s">
        <v>9576</v>
      </c>
      <c r="B4045" s="30" t="s">
        <v>923</v>
      </c>
      <c r="C4045" s="31" t="s">
        <v>9577</v>
      </c>
      <c r="D4045" s="31">
        <v>8531</v>
      </c>
      <c r="E4045" s="49" t="s">
        <v>1135</v>
      </c>
      <c r="F4045" s="327" t="s">
        <v>1136</v>
      </c>
      <c r="G4045" s="1073">
        <v>45466.30972222222</v>
      </c>
      <c r="H4045" s="30"/>
    </row>
    <row r="4046" spans="1:8" x14ac:dyDescent="0.25">
      <c r="A4046" s="30" t="s">
        <v>9576</v>
      </c>
      <c r="B4046" s="30" t="s">
        <v>923</v>
      </c>
      <c r="C4046" s="31" t="s">
        <v>9577</v>
      </c>
      <c r="D4046" s="31">
        <v>8531</v>
      </c>
      <c r="E4046" s="49" t="s">
        <v>3414</v>
      </c>
      <c r="F4046" s="327" t="s">
        <v>3415</v>
      </c>
      <c r="G4046" s="1073">
        <v>45466.30972222222</v>
      </c>
      <c r="H4046" s="30"/>
    </row>
    <row r="4047" spans="1:8" x14ac:dyDescent="0.25">
      <c r="A4047" s="30" t="s">
        <v>9576</v>
      </c>
      <c r="B4047" s="30" t="s">
        <v>923</v>
      </c>
      <c r="C4047" s="31" t="s">
        <v>9577</v>
      </c>
      <c r="D4047" s="31">
        <v>8531</v>
      </c>
      <c r="E4047" s="49" t="s">
        <v>3431</v>
      </c>
      <c r="F4047" s="327" t="s">
        <v>3432</v>
      </c>
      <c r="G4047" s="1073">
        <v>45466.30972222222</v>
      </c>
      <c r="H4047" s="30"/>
    </row>
    <row r="4048" spans="1:8" x14ac:dyDescent="0.25">
      <c r="A4048" s="30" t="s">
        <v>9576</v>
      </c>
      <c r="B4048" s="30" t="s">
        <v>923</v>
      </c>
      <c r="C4048" s="31" t="s">
        <v>9577</v>
      </c>
      <c r="D4048" s="31">
        <v>8531</v>
      </c>
      <c r="E4048" s="49" t="s">
        <v>3448</v>
      </c>
      <c r="F4048" s="327" t="s">
        <v>3449</v>
      </c>
      <c r="G4048" s="1073">
        <v>45466.30972222222</v>
      </c>
      <c r="H4048" s="30"/>
    </row>
    <row r="4049" spans="1:8" x14ac:dyDescent="0.25">
      <c r="A4049" s="30" t="s">
        <v>9576</v>
      </c>
      <c r="B4049" s="30" t="s">
        <v>923</v>
      </c>
      <c r="C4049" s="31" t="s">
        <v>9577</v>
      </c>
      <c r="D4049" s="31">
        <v>8531</v>
      </c>
      <c r="E4049" s="49" t="s">
        <v>3465</v>
      </c>
      <c r="F4049" s="327" t="s">
        <v>3466</v>
      </c>
      <c r="G4049" s="1073">
        <v>45466.30972222222</v>
      </c>
      <c r="H4049" s="30"/>
    </row>
    <row r="4050" spans="1:8" x14ac:dyDescent="0.25">
      <c r="A4050" s="30" t="s">
        <v>9576</v>
      </c>
      <c r="B4050" s="30" t="s">
        <v>923</v>
      </c>
      <c r="C4050" s="31" t="s">
        <v>9577</v>
      </c>
      <c r="D4050" s="31">
        <v>8531</v>
      </c>
      <c r="E4050" s="49" t="s">
        <v>3482</v>
      </c>
      <c r="F4050" s="327" t="s">
        <v>3483</v>
      </c>
      <c r="G4050" s="1073">
        <v>45466.30972222222</v>
      </c>
      <c r="H4050" s="30"/>
    </row>
    <row r="4051" spans="1:8" x14ac:dyDescent="0.25">
      <c r="A4051" s="30" t="s">
        <v>9576</v>
      </c>
      <c r="B4051" s="30" t="s">
        <v>923</v>
      </c>
      <c r="C4051" s="31" t="s">
        <v>9577</v>
      </c>
      <c r="D4051" s="31">
        <v>8531</v>
      </c>
      <c r="E4051" s="49" t="s">
        <v>3499</v>
      </c>
      <c r="F4051" s="327" t="s">
        <v>3500</v>
      </c>
      <c r="G4051" s="1073">
        <v>45466.30972222222</v>
      </c>
      <c r="H4051" s="30"/>
    </row>
    <row r="4052" spans="1:8" x14ac:dyDescent="0.25">
      <c r="A4052" s="30" t="s">
        <v>9576</v>
      </c>
      <c r="B4052" s="30" t="s">
        <v>923</v>
      </c>
      <c r="C4052" s="31" t="s">
        <v>9577</v>
      </c>
      <c r="D4052" s="31">
        <v>8531</v>
      </c>
      <c r="E4052" s="49" t="s">
        <v>3516</v>
      </c>
      <c r="F4052" s="327" t="s">
        <v>3517</v>
      </c>
      <c r="G4052" s="1073">
        <v>45466.30972222222</v>
      </c>
      <c r="H4052" s="30"/>
    </row>
    <row r="4053" spans="1:8" x14ac:dyDescent="0.25">
      <c r="A4053" s="30" t="s">
        <v>9576</v>
      </c>
      <c r="B4053" s="30" t="s">
        <v>923</v>
      </c>
      <c r="C4053" s="31" t="s">
        <v>9577</v>
      </c>
      <c r="D4053" s="31">
        <v>8531</v>
      </c>
      <c r="E4053" s="49" t="s">
        <v>3533</v>
      </c>
      <c r="F4053" s="327" t="s">
        <v>3534</v>
      </c>
      <c r="G4053" s="1073">
        <v>45466.30972222222</v>
      </c>
      <c r="H4053" s="30"/>
    </row>
    <row r="4054" spans="1:8" x14ac:dyDescent="0.25">
      <c r="A4054" s="30" t="s">
        <v>9576</v>
      </c>
      <c r="B4054" s="30" t="s">
        <v>923</v>
      </c>
      <c r="C4054" s="31" t="s">
        <v>9577</v>
      </c>
      <c r="D4054" s="31">
        <v>8531</v>
      </c>
      <c r="E4054" s="49" t="s">
        <v>3550</v>
      </c>
      <c r="F4054" s="327" t="s">
        <v>3551</v>
      </c>
      <c r="G4054" s="1073">
        <v>45466.30972222222</v>
      </c>
      <c r="H4054" s="30"/>
    </row>
    <row r="4055" spans="1:8" x14ac:dyDescent="0.25">
      <c r="A4055" s="30" t="s">
        <v>9576</v>
      </c>
      <c r="B4055" s="30" t="s">
        <v>923</v>
      </c>
      <c r="C4055" s="31" t="s">
        <v>9577</v>
      </c>
      <c r="D4055" s="31">
        <v>8531</v>
      </c>
      <c r="E4055" s="49" t="s">
        <v>3567</v>
      </c>
      <c r="F4055" s="327" t="s">
        <v>3568</v>
      </c>
      <c r="G4055" s="1073">
        <v>45466.30972222222</v>
      </c>
      <c r="H4055" s="30"/>
    </row>
    <row r="4056" spans="1:8" x14ac:dyDescent="0.25">
      <c r="A4056" s="30" t="s">
        <v>9576</v>
      </c>
      <c r="B4056" s="30" t="s">
        <v>923</v>
      </c>
      <c r="C4056" s="31" t="s">
        <v>9577</v>
      </c>
      <c r="D4056" s="31">
        <v>8531</v>
      </c>
      <c r="E4056" s="49" t="s">
        <v>1148</v>
      </c>
      <c r="F4056" s="327" t="s">
        <v>1149</v>
      </c>
      <c r="G4056" s="1073">
        <v>45466.30972222222</v>
      </c>
      <c r="H4056" s="30"/>
    </row>
    <row r="4057" spans="1:8" x14ac:dyDescent="0.25">
      <c r="A4057" s="30" t="s">
        <v>9576</v>
      </c>
      <c r="B4057" s="30" t="s">
        <v>923</v>
      </c>
      <c r="C4057" s="31" t="s">
        <v>9577</v>
      </c>
      <c r="D4057" s="31">
        <v>8531</v>
      </c>
      <c r="E4057" s="49" t="s">
        <v>3584</v>
      </c>
      <c r="F4057" s="327" t="s">
        <v>3585</v>
      </c>
      <c r="G4057" s="1073">
        <v>45466.30972222222</v>
      </c>
      <c r="H4057" s="30"/>
    </row>
    <row r="4058" spans="1:8" x14ac:dyDescent="0.25">
      <c r="A4058" s="30" t="s">
        <v>9576</v>
      </c>
      <c r="B4058" s="30" t="s">
        <v>923</v>
      </c>
      <c r="C4058" s="31" t="s">
        <v>9577</v>
      </c>
      <c r="D4058" s="31">
        <v>8531</v>
      </c>
      <c r="E4058" s="49" t="s">
        <v>3601</v>
      </c>
      <c r="F4058" s="327" t="s">
        <v>3602</v>
      </c>
      <c r="G4058" s="1073">
        <v>45466.30972222222</v>
      </c>
      <c r="H4058" s="30"/>
    </row>
    <row r="4059" spans="1:8" x14ac:dyDescent="0.25">
      <c r="A4059" s="30" t="s">
        <v>9576</v>
      </c>
      <c r="B4059" s="30" t="s">
        <v>923</v>
      </c>
      <c r="C4059" s="31" t="s">
        <v>9577</v>
      </c>
      <c r="D4059" s="31">
        <v>8531</v>
      </c>
      <c r="E4059" s="49" t="s">
        <v>3618</v>
      </c>
      <c r="F4059" s="327" t="s">
        <v>3619</v>
      </c>
      <c r="G4059" s="1073">
        <v>45466.30972222222</v>
      </c>
      <c r="H4059" s="30"/>
    </row>
    <row r="4060" spans="1:8" x14ac:dyDescent="0.25">
      <c r="A4060" s="30" t="s">
        <v>9576</v>
      </c>
      <c r="B4060" s="30" t="s">
        <v>923</v>
      </c>
      <c r="C4060" s="31" t="s">
        <v>9577</v>
      </c>
      <c r="D4060" s="31">
        <v>8531</v>
      </c>
      <c r="E4060" s="49" t="s">
        <v>3635</v>
      </c>
      <c r="F4060" s="327" t="s">
        <v>3636</v>
      </c>
      <c r="G4060" s="1073">
        <v>45466.30972222222</v>
      </c>
      <c r="H4060" s="30"/>
    </row>
    <row r="4061" spans="1:8" x14ac:dyDescent="0.25">
      <c r="A4061" s="30" t="s">
        <v>9576</v>
      </c>
      <c r="B4061" s="30" t="s">
        <v>923</v>
      </c>
      <c r="C4061" s="31" t="s">
        <v>9577</v>
      </c>
      <c r="D4061" s="31">
        <v>8531</v>
      </c>
      <c r="E4061" s="49" t="s">
        <v>3652</v>
      </c>
      <c r="F4061" s="327" t="s">
        <v>3653</v>
      </c>
      <c r="G4061" s="1073">
        <v>45466.30972222222</v>
      </c>
      <c r="H4061" s="30"/>
    </row>
    <row r="4062" spans="1:8" x14ac:dyDescent="0.25">
      <c r="A4062" s="30" t="s">
        <v>9576</v>
      </c>
      <c r="B4062" s="30" t="s">
        <v>923</v>
      </c>
      <c r="C4062" s="31" t="s">
        <v>9577</v>
      </c>
      <c r="D4062" s="31">
        <v>8531</v>
      </c>
      <c r="E4062" s="49" t="s">
        <v>3669</v>
      </c>
      <c r="F4062" s="327" t="s">
        <v>3670</v>
      </c>
      <c r="G4062" s="1073">
        <v>45466.30972222222</v>
      </c>
      <c r="H4062" s="30"/>
    </row>
    <row r="4063" spans="1:8" x14ac:dyDescent="0.25">
      <c r="A4063" s="30" t="s">
        <v>9576</v>
      </c>
      <c r="B4063" s="30" t="s">
        <v>923</v>
      </c>
      <c r="C4063" s="31" t="s">
        <v>9577</v>
      </c>
      <c r="D4063" s="31">
        <v>8531</v>
      </c>
      <c r="E4063" s="49" t="s">
        <v>3686</v>
      </c>
      <c r="F4063" s="327" t="s">
        <v>3687</v>
      </c>
      <c r="G4063" s="1073">
        <v>45466.30972222222</v>
      </c>
      <c r="H4063" s="30"/>
    </row>
    <row r="4064" spans="1:8" x14ac:dyDescent="0.25">
      <c r="A4064" s="30" t="s">
        <v>9576</v>
      </c>
      <c r="B4064" s="30" t="s">
        <v>923</v>
      </c>
      <c r="C4064" s="31" t="s">
        <v>9577</v>
      </c>
      <c r="D4064" s="31">
        <v>8531</v>
      </c>
      <c r="E4064" s="49" t="s">
        <v>3703</v>
      </c>
      <c r="F4064" s="327" t="s">
        <v>3704</v>
      </c>
      <c r="G4064" s="1073">
        <v>45466.30972222222</v>
      </c>
      <c r="H4064" s="30"/>
    </row>
    <row r="4065" spans="1:8" x14ac:dyDescent="0.25">
      <c r="A4065" s="30" t="s">
        <v>9576</v>
      </c>
      <c r="B4065" s="30" t="s">
        <v>923</v>
      </c>
      <c r="C4065" s="31" t="s">
        <v>9577</v>
      </c>
      <c r="D4065" s="31">
        <v>8531</v>
      </c>
      <c r="E4065" s="49" t="s">
        <v>3720</v>
      </c>
      <c r="F4065" s="327" t="s">
        <v>3721</v>
      </c>
      <c r="G4065" s="1073">
        <v>45466.30972222222</v>
      </c>
      <c r="H4065" s="30"/>
    </row>
    <row r="4066" spans="1:8" x14ac:dyDescent="0.25">
      <c r="A4066" s="30" t="s">
        <v>9576</v>
      </c>
      <c r="B4066" s="30" t="s">
        <v>923</v>
      </c>
      <c r="C4066" s="31" t="s">
        <v>9577</v>
      </c>
      <c r="D4066" s="31">
        <v>8531</v>
      </c>
      <c r="E4066" s="49" t="s">
        <v>3737</v>
      </c>
      <c r="F4066" s="327" t="s">
        <v>3738</v>
      </c>
      <c r="G4066" s="1073">
        <v>45466.30972222222</v>
      </c>
      <c r="H4066" s="30"/>
    </row>
    <row r="4067" spans="1:8" x14ac:dyDescent="0.25">
      <c r="A4067" s="30" t="s">
        <v>9576</v>
      </c>
      <c r="B4067" s="30" t="s">
        <v>923</v>
      </c>
      <c r="C4067" s="31" t="s">
        <v>9577</v>
      </c>
      <c r="D4067" s="31">
        <v>8531</v>
      </c>
      <c r="E4067" s="49" t="s">
        <v>1163</v>
      </c>
      <c r="F4067" s="327" t="s">
        <v>1164</v>
      </c>
      <c r="G4067" s="1073">
        <v>45466.30972222222</v>
      </c>
      <c r="H4067" s="30"/>
    </row>
    <row r="4068" spans="1:8" x14ac:dyDescent="0.25">
      <c r="A4068" s="30" t="s">
        <v>9576</v>
      </c>
      <c r="B4068" s="30" t="s">
        <v>923</v>
      </c>
      <c r="C4068" s="31" t="s">
        <v>9577</v>
      </c>
      <c r="D4068" s="31">
        <v>8531</v>
      </c>
      <c r="E4068" s="49" t="s">
        <v>3754</v>
      </c>
      <c r="F4068" s="327" t="s">
        <v>3755</v>
      </c>
      <c r="G4068" s="1073">
        <v>45466.30972222222</v>
      </c>
      <c r="H4068" s="30"/>
    </row>
    <row r="4069" spans="1:8" x14ac:dyDescent="0.25">
      <c r="A4069" s="30" t="s">
        <v>9576</v>
      </c>
      <c r="B4069" s="30" t="s">
        <v>923</v>
      </c>
      <c r="C4069" s="31" t="s">
        <v>9577</v>
      </c>
      <c r="D4069" s="31">
        <v>8531</v>
      </c>
      <c r="E4069" s="49" t="s">
        <v>3771</v>
      </c>
      <c r="F4069" s="327" t="s">
        <v>3772</v>
      </c>
      <c r="G4069" s="1073">
        <v>45466.30972222222</v>
      </c>
      <c r="H4069" s="30"/>
    </row>
    <row r="4070" spans="1:8" x14ac:dyDescent="0.25">
      <c r="A4070" s="30" t="s">
        <v>9576</v>
      </c>
      <c r="B4070" s="30" t="s">
        <v>923</v>
      </c>
      <c r="C4070" s="31" t="s">
        <v>9577</v>
      </c>
      <c r="D4070" s="31">
        <v>8531</v>
      </c>
      <c r="E4070" s="49" t="s">
        <v>3788</v>
      </c>
      <c r="F4070" s="327" t="s">
        <v>3789</v>
      </c>
      <c r="G4070" s="1073">
        <v>45466.30972222222</v>
      </c>
      <c r="H4070" s="30"/>
    </row>
    <row r="4071" spans="1:8" x14ac:dyDescent="0.25">
      <c r="A4071" s="30" t="s">
        <v>9576</v>
      </c>
      <c r="B4071" s="30" t="s">
        <v>923</v>
      </c>
      <c r="C4071" s="31" t="s">
        <v>9577</v>
      </c>
      <c r="D4071" s="31">
        <v>8531</v>
      </c>
      <c r="E4071" s="49" t="s">
        <v>3805</v>
      </c>
      <c r="F4071" s="327" t="s">
        <v>3806</v>
      </c>
      <c r="G4071" s="1073">
        <v>45466.30972222222</v>
      </c>
      <c r="H4071" s="30"/>
    </row>
    <row r="4072" spans="1:8" x14ac:dyDescent="0.25">
      <c r="A4072" s="30" t="s">
        <v>9576</v>
      </c>
      <c r="B4072" s="30" t="s">
        <v>923</v>
      </c>
      <c r="C4072" s="31" t="s">
        <v>9577</v>
      </c>
      <c r="D4072" s="31">
        <v>8531</v>
      </c>
      <c r="E4072" s="49" t="s">
        <v>3822</v>
      </c>
      <c r="F4072" s="327" t="s">
        <v>3823</v>
      </c>
      <c r="G4072" s="1073">
        <v>45466.30972222222</v>
      </c>
      <c r="H4072" s="30"/>
    </row>
    <row r="4073" spans="1:8" x14ac:dyDescent="0.25">
      <c r="A4073" s="30" t="s">
        <v>9576</v>
      </c>
      <c r="B4073" s="30" t="s">
        <v>923</v>
      </c>
      <c r="C4073" s="31" t="s">
        <v>9577</v>
      </c>
      <c r="D4073" s="31">
        <v>8531</v>
      </c>
      <c r="E4073" s="49" t="s">
        <v>3839</v>
      </c>
      <c r="F4073" s="327" t="s">
        <v>3840</v>
      </c>
      <c r="G4073" s="1073">
        <v>45466.30972222222</v>
      </c>
      <c r="H4073" s="30"/>
    </row>
    <row r="4074" spans="1:8" x14ac:dyDescent="0.25">
      <c r="A4074" s="30" t="s">
        <v>9576</v>
      </c>
      <c r="B4074" s="30" t="s">
        <v>923</v>
      </c>
      <c r="C4074" s="31" t="s">
        <v>9577</v>
      </c>
      <c r="D4074" s="31">
        <v>8531</v>
      </c>
      <c r="E4074" s="49" t="s">
        <v>3856</v>
      </c>
      <c r="F4074" s="327" t="s">
        <v>3857</v>
      </c>
      <c r="G4074" s="1073">
        <v>45466.30972222222</v>
      </c>
      <c r="H4074" s="30"/>
    </row>
    <row r="4075" spans="1:8" x14ac:dyDescent="0.25">
      <c r="A4075" s="30" t="s">
        <v>9576</v>
      </c>
      <c r="B4075" s="30" t="s">
        <v>923</v>
      </c>
      <c r="C4075" s="31" t="s">
        <v>9577</v>
      </c>
      <c r="D4075" s="31">
        <v>8531</v>
      </c>
      <c r="E4075" s="49" t="s">
        <v>3873</v>
      </c>
      <c r="F4075" s="327" t="s">
        <v>3874</v>
      </c>
      <c r="G4075" s="1073">
        <v>45466.30972222222</v>
      </c>
      <c r="H4075" s="30"/>
    </row>
    <row r="4076" spans="1:8" x14ac:dyDescent="0.25">
      <c r="A4076" s="30" t="s">
        <v>9576</v>
      </c>
      <c r="B4076" s="30" t="s">
        <v>923</v>
      </c>
      <c r="C4076" s="31" t="s">
        <v>9577</v>
      </c>
      <c r="D4076" s="31">
        <v>8531</v>
      </c>
      <c r="E4076" s="49" t="s">
        <v>3890</v>
      </c>
      <c r="F4076" s="327" t="s">
        <v>3891</v>
      </c>
      <c r="G4076" s="1073">
        <v>45466.30972222222</v>
      </c>
      <c r="H4076" s="30"/>
    </row>
    <row r="4077" spans="1:8" x14ac:dyDescent="0.25">
      <c r="A4077" s="30" t="s">
        <v>9576</v>
      </c>
      <c r="B4077" s="30" t="s">
        <v>923</v>
      </c>
      <c r="C4077" s="31" t="s">
        <v>9577</v>
      </c>
      <c r="D4077" s="31">
        <v>8531</v>
      </c>
      <c r="E4077" s="49" t="s">
        <v>3907</v>
      </c>
      <c r="F4077" s="327" t="s">
        <v>3908</v>
      </c>
      <c r="G4077" s="1073">
        <v>45466.30972222222</v>
      </c>
      <c r="H4077" s="30"/>
    </row>
    <row r="4078" spans="1:8" x14ac:dyDescent="0.25">
      <c r="A4078" s="30" t="s">
        <v>9576</v>
      </c>
      <c r="B4078" s="30" t="s">
        <v>923</v>
      </c>
      <c r="C4078" s="31" t="s">
        <v>9577</v>
      </c>
      <c r="D4078" s="31">
        <v>8531</v>
      </c>
      <c r="E4078" s="49" t="s">
        <v>1178</v>
      </c>
      <c r="F4078" s="327" t="s">
        <v>1179</v>
      </c>
      <c r="G4078" s="1073">
        <v>45466.30972222222</v>
      </c>
      <c r="H4078" s="30"/>
    </row>
    <row r="4079" spans="1:8" x14ac:dyDescent="0.25">
      <c r="A4079" s="30" t="s">
        <v>9576</v>
      </c>
      <c r="B4079" s="30" t="s">
        <v>923</v>
      </c>
      <c r="C4079" s="31" t="s">
        <v>9577</v>
      </c>
      <c r="D4079" s="31">
        <v>8531</v>
      </c>
      <c r="E4079" s="49" t="s">
        <v>3924</v>
      </c>
      <c r="F4079" s="327" t="s">
        <v>3925</v>
      </c>
      <c r="G4079" s="1073">
        <v>45466.30972222222</v>
      </c>
      <c r="H4079" s="30"/>
    </row>
    <row r="4080" spans="1:8" x14ac:dyDescent="0.25">
      <c r="A4080" s="30" t="s">
        <v>9576</v>
      </c>
      <c r="B4080" s="30" t="s">
        <v>923</v>
      </c>
      <c r="C4080" s="31" t="s">
        <v>9577</v>
      </c>
      <c r="D4080" s="31">
        <v>8531</v>
      </c>
      <c r="E4080" s="49" t="s">
        <v>3941</v>
      </c>
      <c r="F4080" s="327" t="s">
        <v>3942</v>
      </c>
      <c r="G4080" s="1073">
        <v>45466.30972222222</v>
      </c>
      <c r="H4080" s="30"/>
    </row>
    <row r="4081" spans="1:8" x14ac:dyDescent="0.25">
      <c r="A4081" s="30" t="s">
        <v>9576</v>
      </c>
      <c r="B4081" s="30" t="s">
        <v>923</v>
      </c>
      <c r="C4081" s="31" t="s">
        <v>9577</v>
      </c>
      <c r="D4081" s="31">
        <v>8531</v>
      </c>
      <c r="E4081" s="49" t="s">
        <v>3958</v>
      </c>
      <c r="F4081" s="327" t="s">
        <v>3959</v>
      </c>
      <c r="G4081" s="1073">
        <v>45466.30972222222</v>
      </c>
      <c r="H4081" s="30"/>
    </row>
    <row r="4082" spans="1:8" x14ac:dyDescent="0.25">
      <c r="A4082" s="30" t="s">
        <v>9576</v>
      </c>
      <c r="B4082" s="30" t="s">
        <v>923</v>
      </c>
      <c r="C4082" s="31" t="s">
        <v>9577</v>
      </c>
      <c r="D4082" s="31">
        <v>8531</v>
      </c>
      <c r="E4082" s="49" t="s">
        <v>3975</v>
      </c>
      <c r="F4082" s="327" t="s">
        <v>3976</v>
      </c>
      <c r="G4082" s="1073">
        <v>45466.30972222222</v>
      </c>
      <c r="H4082" s="30"/>
    </row>
    <row r="4083" spans="1:8" x14ac:dyDescent="0.25">
      <c r="A4083" s="30" t="s">
        <v>9576</v>
      </c>
      <c r="B4083" s="30" t="s">
        <v>923</v>
      </c>
      <c r="C4083" s="31" t="s">
        <v>9577</v>
      </c>
      <c r="D4083" s="31">
        <v>8531</v>
      </c>
      <c r="E4083" s="49" t="s">
        <v>3992</v>
      </c>
      <c r="F4083" s="327" t="s">
        <v>3993</v>
      </c>
      <c r="G4083" s="1073">
        <v>45466.30972222222</v>
      </c>
      <c r="H4083" s="30"/>
    </row>
    <row r="4084" spans="1:8" x14ac:dyDescent="0.25">
      <c r="A4084" s="30" t="s">
        <v>9576</v>
      </c>
      <c r="B4084" s="30" t="s">
        <v>923</v>
      </c>
      <c r="C4084" s="31" t="s">
        <v>9577</v>
      </c>
      <c r="D4084" s="31">
        <v>8531</v>
      </c>
      <c r="E4084" s="49" t="s">
        <v>4009</v>
      </c>
      <c r="F4084" s="327" t="s">
        <v>4010</v>
      </c>
      <c r="G4084" s="1073">
        <v>45466.30972222222</v>
      </c>
      <c r="H4084" s="30"/>
    </row>
    <row r="4085" spans="1:8" x14ac:dyDescent="0.25">
      <c r="A4085" s="30" t="s">
        <v>9576</v>
      </c>
      <c r="B4085" s="30" t="s">
        <v>923</v>
      </c>
      <c r="C4085" s="31" t="s">
        <v>9577</v>
      </c>
      <c r="D4085" s="31">
        <v>8531</v>
      </c>
      <c r="E4085" s="49" t="s">
        <v>4026</v>
      </c>
      <c r="F4085" s="327" t="s">
        <v>4027</v>
      </c>
      <c r="G4085" s="1073">
        <v>45466.30972222222</v>
      </c>
      <c r="H4085" s="30"/>
    </row>
    <row r="4086" spans="1:8" x14ac:dyDescent="0.25">
      <c r="A4086" s="30" t="s">
        <v>9576</v>
      </c>
      <c r="B4086" s="30" t="s">
        <v>923</v>
      </c>
      <c r="C4086" s="31" t="s">
        <v>9577</v>
      </c>
      <c r="D4086" s="31">
        <v>8531</v>
      </c>
      <c r="E4086" s="49" t="s">
        <v>4043</v>
      </c>
      <c r="F4086" s="327" t="s">
        <v>4044</v>
      </c>
      <c r="G4086" s="1073">
        <v>45466.30972222222</v>
      </c>
      <c r="H4086" s="30"/>
    </row>
    <row r="4087" spans="1:8" x14ac:dyDescent="0.25">
      <c r="A4087" s="30" t="s">
        <v>9576</v>
      </c>
      <c r="B4087" s="30" t="s">
        <v>923</v>
      </c>
      <c r="C4087" s="31" t="s">
        <v>9577</v>
      </c>
      <c r="D4087" s="31">
        <v>8531</v>
      </c>
      <c r="E4087" s="49" t="s">
        <v>4060</v>
      </c>
      <c r="F4087" s="327" t="s">
        <v>4061</v>
      </c>
      <c r="G4087" s="1073">
        <v>45466.30972222222</v>
      </c>
      <c r="H4087" s="30"/>
    </row>
    <row r="4088" spans="1:8" x14ac:dyDescent="0.25">
      <c r="A4088" s="30" t="s">
        <v>9576</v>
      </c>
      <c r="B4088" s="30" t="s">
        <v>923</v>
      </c>
      <c r="C4088" s="31" t="s">
        <v>9577</v>
      </c>
      <c r="D4088" s="31">
        <v>8531</v>
      </c>
      <c r="E4088" s="49" t="s">
        <v>4077</v>
      </c>
      <c r="F4088" s="327" t="s">
        <v>4078</v>
      </c>
      <c r="G4088" s="1073">
        <v>45466.30972222222</v>
      </c>
      <c r="H4088" s="30"/>
    </row>
    <row r="4089" spans="1:8" x14ac:dyDescent="0.25">
      <c r="A4089" s="30" t="s">
        <v>9576</v>
      </c>
      <c r="B4089" s="30" t="s">
        <v>923</v>
      </c>
      <c r="C4089" s="31" t="s">
        <v>9577</v>
      </c>
      <c r="D4089" s="31">
        <v>8531</v>
      </c>
      <c r="E4089" s="49" t="s">
        <v>1193</v>
      </c>
      <c r="F4089" s="327" t="s">
        <v>1194</v>
      </c>
      <c r="G4089" s="1073">
        <v>45466.30972222222</v>
      </c>
      <c r="H4089" s="30"/>
    </row>
    <row r="4090" spans="1:8" x14ac:dyDescent="0.25">
      <c r="A4090" s="30" t="s">
        <v>9576</v>
      </c>
      <c r="B4090" s="30" t="s">
        <v>923</v>
      </c>
      <c r="C4090" s="31" t="s">
        <v>9577</v>
      </c>
      <c r="D4090" s="31">
        <v>8531</v>
      </c>
      <c r="E4090" s="49" t="s">
        <v>4094</v>
      </c>
      <c r="F4090" s="327" t="s">
        <v>4095</v>
      </c>
      <c r="G4090" s="1073">
        <v>45466.30972222222</v>
      </c>
      <c r="H4090" s="30"/>
    </row>
    <row r="4091" spans="1:8" x14ac:dyDescent="0.25">
      <c r="A4091" s="30" t="s">
        <v>9576</v>
      </c>
      <c r="B4091" s="30" t="s">
        <v>923</v>
      </c>
      <c r="C4091" s="31" t="s">
        <v>9577</v>
      </c>
      <c r="D4091" s="31">
        <v>8531</v>
      </c>
      <c r="E4091" s="49" t="s">
        <v>4111</v>
      </c>
      <c r="F4091" s="327" t="s">
        <v>4112</v>
      </c>
      <c r="G4091" s="1073">
        <v>45466.30972222222</v>
      </c>
      <c r="H4091" s="30"/>
    </row>
    <row r="4092" spans="1:8" x14ac:dyDescent="0.25">
      <c r="A4092" s="30" t="s">
        <v>9576</v>
      </c>
      <c r="B4092" s="30" t="s">
        <v>923</v>
      </c>
      <c r="C4092" s="31" t="s">
        <v>9577</v>
      </c>
      <c r="D4092" s="31">
        <v>8531</v>
      </c>
      <c r="E4092" s="49" t="s">
        <v>4128</v>
      </c>
      <c r="F4092" s="327" t="s">
        <v>4129</v>
      </c>
      <c r="G4092" s="1073">
        <v>45466.30972222222</v>
      </c>
      <c r="H4092" s="30"/>
    </row>
    <row r="4093" spans="1:8" x14ac:dyDescent="0.25">
      <c r="A4093" s="30" t="s">
        <v>9576</v>
      </c>
      <c r="B4093" s="30" t="s">
        <v>923</v>
      </c>
      <c r="C4093" s="31" t="s">
        <v>9577</v>
      </c>
      <c r="D4093" s="31">
        <v>8531</v>
      </c>
      <c r="E4093" s="49" t="s">
        <v>4145</v>
      </c>
      <c r="F4093" s="327" t="s">
        <v>4146</v>
      </c>
      <c r="G4093" s="1073">
        <v>45466.30972222222</v>
      </c>
      <c r="H4093" s="30"/>
    </row>
    <row r="4094" spans="1:8" x14ac:dyDescent="0.25">
      <c r="A4094" s="30" t="s">
        <v>9576</v>
      </c>
      <c r="B4094" s="30" t="s">
        <v>923</v>
      </c>
      <c r="C4094" s="31" t="s">
        <v>9577</v>
      </c>
      <c r="D4094" s="31">
        <v>8531</v>
      </c>
      <c r="E4094" s="49" t="s">
        <v>4162</v>
      </c>
      <c r="F4094" s="327" t="s">
        <v>4163</v>
      </c>
      <c r="G4094" s="1073">
        <v>45466.30972222222</v>
      </c>
      <c r="H4094" s="30"/>
    </row>
    <row r="4095" spans="1:8" x14ac:dyDescent="0.25">
      <c r="A4095" s="30" t="s">
        <v>9576</v>
      </c>
      <c r="B4095" s="30" t="s">
        <v>923</v>
      </c>
      <c r="C4095" s="31" t="s">
        <v>9577</v>
      </c>
      <c r="D4095" s="31">
        <v>8531</v>
      </c>
      <c r="E4095" s="49" t="s">
        <v>4179</v>
      </c>
      <c r="F4095" s="327" t="s">
        <v>4180</v>
      </c>
      <c r="G4095" s="1073">
        <v>45466.30972222222</v>
      </c>
      <c r="H4095" s="30"/>
    </row>
    <row r="4096" spans="1:8" x14ac:dyDescent="0.25">
      <c r="A4096" s="30" t="s">
        <v>9576</v>
      </c>
      <c r="B4096" s="30" t="s">
        <v>923</v>
      </c>
      <c r="C4096" s="31" t="s">
        <v>9577</v>
      </c>
      <c r="D4096" s="31">
        <v>8531</v>
      </c>
      <c r="E4096" s="49" t="s">
        <v>4196</v>
      </c>
      <c r="F4096" s="327" t="s">
        <v>4197</v>
      </c>
      <c r="G4096" s="1073">
        <v>45466.30972222222</v>
      </c>
      <c r="H4096" s="30"/>
    </row>
    <row r="4097" spans="1:8" x14ac:dyDescent="0.25">
      <c r="A4097" s="30" t="s">
        <v>9576</v>
      </c>
      <c r="B4097" s="30" t="s">
        <v>923</v>
      </c>
      <c r="C4097" s="31" t="s">
        <v>9577</v>
      </c>
      <c r="D4097" s="31">
        <v>8531</v>
      </c>
      <c r="E4097" s="49" t="s">
        <v>4213</v>
      </c>
      <c r="F4097" s="327" t="s">
        <v>4214</v>
      </c>
      <c r="G4097" s="1073">
        <v>45466.30972222222</v>
      </c>
      <c r="H4097" s="30"/>
    </row>
    <row r="4098" spans="1:8" x14ac:dyDescent="0.25">
      <c r="A4098" s="30" t="s">
        <v>9576</v>
      </c>
      <c r="B4098" s="30" t="s">
        <v>923</v>
      </c>
      <c r="C4098" s="31" t="s">
        <v>9577</v>
      </c>
      <c r="D4098" s="31">
        <v>8531</v>
      </c>
      <c r="E4098" s="49" t="s">
        <v>4230</v>
      </c>
      <c r="F4098" s="327" t="s">
        <v>4231</v>
      </c>
      <c r="G4098" s="1073">
        <v>45466.30972222222</v>
      </c>
      <c r="H4098" s="30"/>
    </row>
    <row r="4099" spans="1:8" x14ac:dyDescent="0.25">
      <c r="A4099" s="30" t="s">
        <v>9576</v>
      </c>
      <c r="B4099" s="30" t="s">
        <v>923</v>
      </c>
      <c r="C4099" s="31" t="s">
        <v>9577</v>
      </c>
      <c r="D4099" s="31">
        <v>8531</v>
      </c>
      <c r="E4099" s="49" t="s">
        <v>4247</v>
      </c>
      <c r="F4099" s="327" t="s">
        <v>4248</v>
      </c>
      <c r="G4099" s="1073">
        <v>45466.30972222222</v>
      </c>
      <c r="H4099" s="30"/>
    </row>
    <row r="4100" spans="1:8" x14ac:dyDescent="0.25">
      <c r="A4100" s="30" t="s">
        <v>9576</v>
      </c>
      <c r="B4100" s="30" t="s">
        <v>923</v>
      </c>
      <c r="C4100" s="31" t="s">
        <v>9577</v>
      </c>
      <c r="D4100" s="31">
        <v>8531</v>
      </c>
      <c r="E4100" s="49" t="s">
        <v>935</v>
      </c>
      <c r="F4100" s="327" t="s">
        <v>936</v>
      </c>
      <c r="G4100" s="1073">
        <v>45466.30972222222</v>
      </c>
      <c r="H4100" s="30"/>
    </row>
    <row r="4101" spans="1:8" x14ac:dyDescent="0.25">
      <c r="A4101" s="30" t="s">
        <v>9576</v>
      </c>
      <c r="B4101" s="30" t="s">
        <v>923</v>
      </c>
      <c r="C4101" s="31" t="s">
        <v>9577</v>
      </c>
      <c r="D4101" s="31">
        <v>8531</v>
      </c>
      <c r="E4101" s="49" t="s">
        <v>1208</v>
      </c>
      <c r="F4101" s="327" t="s">
        <v>1209</v>
      </c>
      <c r="G4101" s="1073">
        <v>45466.30972222222</v>
      </c>
      <c r="H4101" s="30"/>
    </row>
    <row r="4102" spans="1:8" x14ac:dyDescent="0.25">
      <c r="A4102" s="30" t="s">
        <v>9576</v>
      </c>
      <c r="B4102" s="30" t="s">
        <v>923</v>
      </c>
      <c r="C4102" s="31" t="s">
        <v>9577</v>
      </c>
      <c r="D4102" s="31">
        <v>8531</v>
      </c>
      <c r="E4102" s="49" t="s">
        <v>4264</v>
      </c>
      <c r="F4102" s="327" t="s">
        <v>4265</v>
      </c>
      <c r="G4102" s="1073">
        <v>45466.30972222222</v>
      </c>
      <c r="H4102" s="30"/>
    </row>
    <row r="4103" spans="1:8" x14ac:dyDescent="0.25">
      <c r="A4103" s="30" t="s">
        <v>9576</v>
      </c>
      <c r="B4103" s="30" t="s">
        <v>923</v>
      </c>
      <c r="C4103" s="31" t="s">
        <v>9577</v>
      </c>
      <c r="D4103" s="31">
        <v>8531</v>
      </c>
      <c r="E4103" s="49" t="s">
        <v>4281</v>
      </c>
      <c r="F4103" s="327" t="s">
        <v>4282</v>
      </c>
      <c r="G4103" s="1073">
        <v>45466.30972222222</v>
      </c>
      <c r="H4103" s="30"/>
    </row>
    <row r="4104" spans="1:8" x14ac:dyDescent="0.25">
      <c r="A4104" s="30" t="s">
        <v>9576</v>
      </c>
      <c r="B4104" s="30" t="s">
        <v>923</v>
      </c>
      <c r="C4104" s="31" t="s">
        <v>9577</v>
      </c>
      <c r="D4104" s="31">
        <v>8531</v>
      </c>
      <c r="E4104" s="49" t="s">
        <v>4298</v>
      </c>
      <c r="F4104" s="327" t="s">
        <v>4299</v>
      </c>
      <c r="G4104" s="1073">
        <v>45466.30972222222</v>
      </c>
      <c r="H4104" s="30"/>
    </row>
    <row r="4105" spans="1:8" x14ac:dyDescent="0.25">
      <c r="A4105" s="30" t="s">
        <v>9576</v>
      </c>
      <c r="B4105" s="30" t="s">
        <v>923</v>
      </c>
      <c r="C4105" s="31" t="s">
        <v>9577</v>
      </c>
      <c r="D4105" s="31">
        <v>8531</v>
      </c>
      <c r="E4105" s="49" t="s">
        <v>4315</v>
      </c>
      <c r="F4105" s="327" t="s">
        <v>4316</v>
      </c>
      <c r="G4105" s="1073">
        <v>45466.30972222222</v>
      </c>
      <c r="H4105" s="30"/>
    </row>
    <row r="4106" spans="1:8" x14ac:dyDescent="0.25">
      <c r="A4106" s="30" t="s">
        <v>9576</v>
      </c>
      <c r="B4106" s="30" t="s">
        <v>923</v>
      </c>
      <c r="C4106" s="31" t="s">
        <v>9577</v>
      </c>
      <c r="D4106" s="31">
        <v>8531</v>
      </c>
      <c r="E4106" s="49" t="s">
        <v>4332</v>
      </c>
      <c r="F4106" s="327" t="s">
        <v>4333</v>
      </c>
      <c r="G4106" s="1073">
        <v>45466.30972222222</v>
      </c>
      <c r="H4106" s="30"/>
    </row>
    <row r="4107" spans="1:8" x14ac:dyDescent="0.25">
      <c r="A4107" s="30" t="s">
        <v>9576</v>
      </c>
      <c r="B4107" s="30" t="s">
        <v>923</v>
      </c>
      <c r="C4107" s="31" t="s">
        <v>9577</v>
      </c>
      <c r="D4107" s="31">
        <v>8531</v>
      </c>
      <c r="E4107" s="49" t="s">
        <v>4349</v>
      </c>
      <c r="F4107" s="327" t="s">
        <v>4350</v>
      </c>
      <c r="G4107" s="1073">
        <v>45466.30972222222</v>
      </c>
      <c r="H4107" s="30"/>
    </row>
    <row r="4108" spans="1:8" x14ac:dyDescent="0.25">
      <c r="A4108" s="30" t="s">
        <v>9576</v>
      </c>
      <c r="B4108" s="30" t="s">
        <v>923</v>
      </c>
      <c r="C4108" s="31" t="s">
        <v>9577</v>
      </c>
      <c r="D4108" s="31">
        <v>8531</v>
      </c>
      <c r="E4108" s="49" t="s">
        <v>4366</v>
      </c>
      <c r="F4108" s="327" t="s">
        <v>4367</v>
      </c>
      <c r="G4108" s="1073">
        <v>45466.30972222222</v>
      </c>
      <c r="H4108" s="30"/>
    </row>
    <row r="4109" spans="1:8" x14ac:dyDescent="0.25">
      <c r="A4109" s="30" t="s">
        <v>9576</v>
      </c>
      <c r="B4109" s="30" t="s">
        <v>923</v>
      </c>
      <c r="C4109" s="31" t="s">
        <v>9577</v>
      </c>
      <c r="D4109" s="31">
        <v>8531</v>
      </c>
      <c r="E4109" s="49" t="s">
        <v>4383</v>
      </c>
      <c r="F4109" s="327" t="s">
        <v>4384</v>
      </c>
      <c r="G4109" s="1073">
        <v>45466.30972222222</v>
      </c>
      <c r="H4109" s="30"/>
    </row>
    <row r="4110" spans="1:8" x14ac:dyDescent="0.25">
      <c r="A4110" s="30" t="s">
        <v>9576</v>
      </c>
      <c r="B4110" s="30" t="s">
        <v>923</v>
      </c>
      <c r="C4110" s="31" t="s">
        <v>9577</v>
      </c>
      <c r="D4110" s="31">
        <v>8531</v>
      </c>
      <c r="E4110" s="49" t="s">
        <v>4400</v>
      </c>
      <c r="F4110" s="327" t="s">
        <v>4401</v>
      </c>
      <c r="G4110" s="1073">
        <v>45466.30972222222</v>
      </c>
      <c r="H4110" s="30"/>
    </row>
    <row r="4111" spans="1:8" x14ac:dyDescent="0.25">
      <c r="A4111" s="30" t="s">
        <v>9576</v>
      </c>
      <c r="B4111" s="30" t="s">
        <v>923</v>
      </c>
      <c r="C4111" s="31" t="s">
        <v>9577</v>
      </c>
      <c r="D4111" s="31">
        <v>8531</v>
      </c>
      <c r="E4111" s="49" t="s">
        <v>4417</v>
      </c>
      <c r="F4111" s="327" t="s">
        <v>4418</v>
      </c>
      <c r="G4111" s="1073">
        <v>45466.30972222222</v>
      </c>
      <c r="H4111" s="30"/>
    </row>
    <row r="4112" spans="1:8" x14ac:dyDescent="0.25">
      <c r="A4112" s="30" t="s">
        <v>9576</v>
      </c>
      <c r="B4112" s="30" t="s">
        <v>923</v>
      </c>
      <c r="C4112" s="31" t="s">
        <v>9577</v>
      </c>
      <c r="D4112" s="31">
        <v>8531</v>
      </c>
      <c r="E4112" s="49" t="s">
        <v>1223</v>
      </c>
      <c r="F4112" s="327" t="s">
        <v>1224</v>
      </c>
      <c r="G4112" s="1073">
        <v>45466.30972222222</v>
      </c>
      <c r="H4112" s="30"/>
    </row>
    <row r="4113" spans="1:8" x14ac:dyDescent="0.25">
      <c r="A4113" s="30" t="s">
        <v>9576</v>
      </c>
      <c r="B4113" s="30" t="s">
        <v>923</v>
      </c>
      <c r="C4113" s="31" t="s">
        <v>9577</v>
      </c>
      <c r="D4113" s="31">
        <v>8531</v>
      </c>
      <c r="E4113" s="49" t="s">
        <v>4434</v>
      </c>
      <c r="F4113" s="327" t="s">
        <v>4435</v>
      </c>
      <c r="G4113" s="1073">
        <v>45466.30972222222</v>
      </c>
      <c r="H4113" s="30"/>
    </row>
    <row r="4114" spans="1:8" x14ac:dyDescent="0.25">
      <c r="A4114" s="30" t="s">
        <v>9576</v>
      </c>
      <c r="B4114" s="30" t="s">
        <v>923</v>
      </c>
      <c r="C4114" s="31" t="s">
        <v>9577</v>
      </c>
      <c r="D4114" s="31">
        <v>8531</v>
      </c>
      <c r="E4114" s="49" t="s">
        <v>4451</v>
      </c>
      <c r="F4114" s="327" t="s">
        <v>4452</v>
      </c>
      <c r="G4114" s="1073">
        <v>45466.30972222222</v>
      </c>
      <c r="H4114" s="30"/>
    </row>
    <row r="4115" spans="1:8" x14ac:dyDescent="0.25">
      <c r="A4115" s="30" t="s">
        <v>9576</v>
      </c>
      <c r="B4115" s="30" t="s">
        <v>923</v>
      </c>
      <c r="C4115" s="31" t="s">
        <v>9577</v>
      </c>
      <c r="D4115" s="31">
        <v>8531</v>
      </c>
      <c r="E4115" s="49" t="s">
        <v>4468</v>
      </c>
      <c r="F4115" s="327" t="s">
        <v>4469</v>
      </c>
      <c r="G4115" s="1073">
        <v>45466.30972222222</v>
      </c>
      <c r="H4115" s="30"/>
    </row>
    <row r="4116" spans="1:8" x14ac:dyDescent="0.25">
      <c r="A4116" s="30" t="s">
        <v>9576</v>
      </c>
      <c r="B4116" s="30" t="s">
        <v>923</v>
      </c>
      <c r="C4116" s="31" t="s">
        <v>9577</v>
      </c>
      <c r="D4116" s="31">
        <v>8531</v>
      </c>
      <c r="E4116" s="49" t="s">
        <v>4485</v>
      </c>
      <c r="F4116" s="327" t="s">
        <v>4486</v>
      </c>
      <c r="G4116" s="1073">
        <v>45466.30972222222</v>
      </c>
      <c r="H4116" s="30"/>
    </row>
    <row r="4117" spans="1:8" x14ac:dyDescent="0.25">
      <c r="A4117" s="30" t="s">
        <v>9576</v>
      </c>
      <c r="B4117" s="30" t="s">
        <v>923</v>
      </c>
      <c r="C4117" s="31" t="s">
        <v>9577</v>
      </c>
      <c r="D4117" s="31">
        <v>8531</v>
      </c>
      <c r="E4117" s="49" t="s">
        <v>4502</v>
      </c>
      <c r="F4117" s="327" t="s">
        <v>4503</v>
      </c>
      <c r="G4117" s="1073">
        <v>45466.30972222222</v>
      </c>
      <c r="H4117" s="30"/>
    </row>
    <row r="4118" spans="1:8" x14ac:dyDescent="0.25">
      <c r="A4118" s="30" t="s">
        <v>9576</v>
      </c>
      <c r="B4118" s="30" t="s">
        <v>923</v>
      </c>
      <c r="C4118" s="31" t="s">
        <v>9577</v>
      </c>
      <c r="D4118" s="31">
        <v>8531</v>
      </c>
      <c r="E4118" s="49" t="s">
        <v>4519</v>
      </c>
      <c r="F4118" s="327" t="s">
        <v>4520</v>
      </c>
      <c r="G4118" s="1073">
        <v>45466.30972222222</v>
      </c>
      <c r="H4118" s="30"/>
    </row>
    <row r="4119" spans="1:8" x14ac:dyDescent="0.25">
      <c r="A4119" s="30" t="s">
        <v>9576</v>
      </c>
      <c r="B4119" s="30" t="s">
        <v>923</v>
      </c>
      <c r="C4119" s="31" t="s">
        <v>9577</v>
      </c>
      <c r="D4119" s="31">
        <v>8531</v>
      </c>
      <c r="E4119" s="49" t="s">
        <v>4536</v>
      </c>
      <c r="F4119" s="327" t="s">
        <v>4537</v>
      </c>
      <c r="G4119" s="1073">
        <v>45466.30972222222</v>
      </c>
      <c r="H4119" s="30"/>
    </row>
    <row r="4120" spans="1:8" x14ac:dyDescent="0.25">
      <c r="A4120" s="30" t="s">
        <v>9576</v>
      </c>
      <c r="B4120" s="30" t="s">
        <v>923</v>
      </c>
      <c r="C4120" s="31" t="s">
        <v>9577</v>
      </c>
      <c r="D4120" s="31">
        <v>8531</v>
      </c>
      <c r="E4120" s="49" t="s">
        <v>4553</v>
      </c>
      <c r="F4120" s="327" t="s">
        <v>4554</v>
      </c>
      <c r="G4120" s="1073">
        <v>45466.30972222222</v>
      </c>
      <c r="H4120" s="30"/>
    </row>
    <row r="4121" spans="1:8" x14ac:dyDescent="0.25">
      <c r="A4121" s="30" t="s">
        <v>9576</v>
      </c>
      <c r="B4121" s="30" t="s">
        <v>923</v>
      </c>
      <c r="C4121" s="31" t="s">
        <v>9577</v>
      </c>
      <c r="D4121" s="31">
        <v>8531</v>
      </c>
      <c r="E4121" s="49" t="s">
        <v>4570</v>
      </c>
      <c r="F4121" s="327" t="s">
        <v>4571</v>
      </c>
      <c r="G4121" s="1073">
        <v>45466.30972222222</v>
      </c>
      <c r="H4121" s="30"/>
    </row>
    <row r="4122" spans="1:8" x14ac:dyDescent="0.25">
      <c r="A4122" s="30" t="s">
        <v>9576</v>
      </c>
      <c r="B4122" s="30" t="s">
        <v>923</v>
      </c>
      <c r="C4122" s="31" t="s">
        <v>9577</v>
      </c>
      <c r="D4122" s="31">
        <v>8531</v>
      </c>
      <c r="E4122" s="49" t="s">
        <v>4587</v>
      </c>
      <c r="F4122" s="327" t="s">
        <v>4588</v>
      </c>
      <c r="G4122" s="1073">
        <v>45466.30972222222</v>
      </c>
      <c r="H4122" s="30"/>
    </row>
    <row r="4123" spans="1:8" x14ac:dyDescent="0.25">
      <c r="A4123" s="30" t="s">
        <v>9576</v>
      </c>
      <c r="B4123" s="30" t="s">
        <v>923</v>
      </c>
      <c r="C4123" s="31" t="s">
        <v>9577</v>
      </c>
      <c r="D4123" s="31">
        <v>8531</v>
      </c>
      <c r="E4123" s="49" t="s">
        <v>1240</v>
      </c>
      <c r="F4123" s="327" t="s">
        <v>1241</v>
      </c>
      <c r="G4123" s="1073">
        <v>45466.30972222222</v>
      </c>
      <c r="H4123" s="30"/>
    </row>
    <row r="4124" spans="1:8" x14ac:dyDescent="0.25">
      <c r="A4124" s="30" t="s">
        <v>9576</v>
      </c>
      <c r="B4124" s="30" t="s">
        <v>923</v>
      </c>
      <c r="C4124" s="31" t="s">
        <v>9577</v>
      </c>
      <c r="D4124" s="31">
        <v>8531</v>
      </c>
      <c r="E4124" s="49" t="s">
        <v>4604</v>
      </c>
      <c r="F4124" s="327" t="s">
        <v>4605</v>
      </c>
      <c r="G4124" s="1073">
        <v>45466.30972222222</v>
      </c>
      <c r="H4124" s="30"/>
    </row>
    <row r="4125" spans="1:8" x14ac:dyDescent="0.25">
      <c r="A4125" s="30" t="s">
        <v>9576</v>
      </c>
      <c r="B4125" s="30" t="s">
        <v>923</v>
      </c>
      <c r="C4125" s="31" t="s">
        <v>9577</v>
      </c>
      <c r="D4125" s="31">
        <v>8531</v>
      </c>
      <c r="E4125" s="49" t="s">
        <v>4621</v>
      </c>
      <c r="F4125" s="327" t="s">
        <v>4622</v>
      </c>
      <c r="G4125" s="1073">
        <v>45466.30972222222</v>
      </c>
      <c r="H4125" s="30"/>
    </row>
    <row r="4126" spans="1:8" x14ac:dyDescent="0.25">
      <c r="A4126" s="30" t="s">
        <v>9576</v>
      </c>
      <c r="B4126" s="30" t="s">
        <v>923</v>
      </c>
      <c r="C4126" s="31" t="s">
        <v>9577</v>
      </c>
      <c r="D4126" s="31">
        <v>8531</v>
      </c>
      <c r="E4126" s="49" t="s">
        <v>4638</v>
      </c>
      <c r="F4126" s="327" t="s">
        <v>4639</v>
      </c>
      <c r="G4126" s="1073">
        <v>45466.30972222222</v>
      </c>
      <c r="H4126" s="30"/>
    </row>
    <row r="4127" spans="1:8" x14ac:dyDescent="0.25">
      <c r="A4127" s="30" t="s">
        <v>9576</v>
      </c>
      <c r="B4127" s="30" t="s">
        <v>923</v>
      </c>
      <c r="C4127" s="31" t="s">
        <v>9577</v>
      </c>
      <c r="D4127" s="31">
        <v>8531</v>
      </c>
      <c r="E4127" s="49" t="s">
        <v>4655</v>
      </c>
      <c r="F4127" s="327" t="s">
        <v>4656</v>
      </c>
      <c r="G4127" s="1073">
        <v>45466.30972222222</v>
      </c>
      <c r="H4127" s="30"/>
    </row>
    <row r="4128" spans="1:8" x14ac:dyDescent="0.25">
      <c r="A4128" s="30" t="s">
        <v>9576</v>
      </c>
      <c r="B4128" s="30" t="s">
        <v>923</v>
      </c>
      <c r="C4128" s="31" t="s">
        <v>9577</v>
      </c>
      <c r="D4128" s="31">
        <v>8531</v>
      </c>
      <c r="E4128" s="49" t="s">
        <v>4672</v>
      </c>
      <c r="F4128" s="327" t="s">
        <v>4673</v>
      </c>
      <c r="G4128" s="1073">
        <v>45466.30972222222</v>
      </c>
      <c r="H4128" s="30"/>
    </row>
    <row r="4129" spans="1:8" x14ac:dyDescent="0.25">
      <c r="A4129" s="30" t="s">
        <v>9576</v>
      </c>
      <c r="B4129" s="30" t="s">
        <v>923</v>
      </c>
      <c r="C4129" s="31" t="s">
        <v>9577</v>
      </c>
      <c r="D4129" s="31">
        <v>8531</v>
      </c>
      <c r="E4129" s="49" t="s">
        <v>4689</v>
      </c>
      <c r="F4129" s="327" t="s">
        <v>4690</v>
      </c>
      <c r="G4129" s="1073">
        <v>45466.30972222222</v>
      </c>
      <c r="H4129" s="30"/>
    </row>
    <row r="4130" spans="1:8" x14ac:dyDescent="0.25">
      <c r="A4130" s="30" t="s">
        <v>9576</v>
      </c>
      <c r="B4130" s="30" t="s">
        <v>923</v>
      </c>
      <c r="C4130" s="31" t="s">
        <v>9577</v>
      </c>
      <c r="D4130" s="31">
        <v>8531</v>
      </c>
      <c r="E4130" s="49" t="s">
        <v>4706</v>
      </c>
      <c r="F4130" s="327" t="s">
        <v>4707</v>
      </c>
      <c r="G4130" s="1073">
        <v>45466.30972222222</v>
      </c>
      <c r="H4130" s="30"/>
    </row>
    <row r="4131" spans="1:8" x14ac:dyDescent="0.25">
      <c r="A4131" s="30" t="s">
        <v>9576</v>
      </c>
      <c r="B4131" s="30" t="s">
        <v>923</v>
      </c>
      <c r="C4131" s="31" t="s">
        <v>9577</v>
      </c>
      <c r="D4131" s="31">
        <v>8531</v>
      </c>
      <c r="E4131" s="49" t="s">
        <v>4723</v>
      </c>
      <c r="F4131" s="327" t="s">
        <v>4724</v>
      </c>
      <c r="G4131" s="1073">
        <v>45466.30972222222</v>
      </c>
      <c r="H4131" s="30"/>
    </row>
    <row r="4132" spans="1:8" x14ac:dyDescent="0.25">
      <c r="A4132" s="30" t="s">
        <v>9576</v>
      </c>
      <c r="B4132" s="30" t="s">
        <v>923</v>
      </c>
      <c r="C4132" s="31" t="s">
        <v>9577</v>
      </c>
      <c r="D4132" s="31">
        <v>8531</v>
      </c>
      <c r="E4132" s="49" t="s">
        <v>4740</v>
      </c>
      <c r="F4132" s="327" t="s">
        <v>4741</v>
      </c>
      <c r="G4132" s="1073">
        <v>45466.30972222222</v>
      </c>
      <c r="H4132" s="30"/>
    </row>
    <row r="4133" spans="1:8" x14ac:dyDescent="0.25">
      <c r="A4133" s="30" t="s">
        <v>9576</v>
      </c>
      <c r="B4133" s="30" t="s">
        <v>923</v>
      </c>
      <c r="C4133" s="31" t="s">
        <v>9577</v>
      </c>
      <c r="D4133" s="31">
        <v>8531</v>
      </c>
      <c r="E4133" s="49" t="s">
        <v>4757</v>
      </c>
      <c r="F4133" s="327" t="s">
        <v>4758</v>
      </c>
      <c r="G4133" s="1073">
        <v>45466.30972222222</v>
      </c>
      <c r="H4133" s="30"/>
    </row>
    <row r="4134" spans="1:8" x14ac:dyDescent="0.25">
      <c r="A4134" s="30" t="s">
        <v>9576</v>
      </c>
      <c r="B4134" s="30" t="s">
        <v>923</v>
      </c>
      <c r="C4134" s="31" t="s">
        <v>9577</v>
      </c>
      <c r="D4134" s="31">
        <v>8531</v>
      </c>
      <c r="E4134" s="49" t="s">
        <v>1257</v>
      </c>
      <c r="F4134" s="327" t="s">
        <v>1258</v>
      </c>
      <c r="G4134" s="1073">
        <v>45466.30972222222</v>
      </c>
      <c r="H4134" s="30"/>
    </row>
    <row r="4135" spans="1:8" x14ac:dyDescent="0.25">
      <c r="A4135" s="30" t="s">
        <v>9576</v>
      </c>
      <c r="B4135" s="30" t="s">
        <v>923</v>
      </c>
      <c r="C4135" s="31" t="s">
        <v>9577</v>
      </c>
      <c r="D4135" s="31">
        <v>8531</v>
      </c>
      <c r="E4135" s="49" t="s">
        <v>4774</v>
      </c>
      <c r="F4135" s="327" t="s">
        <v>4775</v>
      </c>
      <c r="G4135" s="1073">
        <v>45466.30972222222</v>
      </c>
      <c r="H4135" s="30"/>
    </row>
    <row r="4136" spans="1:8" x14ac:dyDescent="0.25">
      <c r="A4136" s="30" t="s">
        <v>9576</v>
      </c>
      <c r="B4136" s="30" t="s">
        <v>923</v>
      </c>
      <c r="C4136" s="31" t="s">
        <v>9577</v>
      </c>
      <c r="D4136" s="31">
        <v>8531</v>
      </c>
      <c r="E4136" s="49" t="s">
        <v>4791</v>
      </c>
      <c r="F4136" s="327" t="s">
        <v>4792</v>
      </c>
      <c r="G4136" s="1073">
        <v>45466.30972222222</v>
      </c>
      <c r="H4136" s="30"/>
    </row>
    <row r="4137" spans="1:8" x14ac:dyDescent="0.25">
      <c r="A4137" s="30" t="s">
        <v>9576</v>
      </c>
      <c r="B4137" s="30" t="s">
        <v>923</v>
      </c>
      <c r="C4137" s="31" t="s">
        <v>9577</v>
      </c>
      <c r="D4137" s="31">
        <v>8531</v>
      </c>
      <c r="E4137" s="49" t="s">
        <v>4808</v>
      </c>
      <c r="F4137" s="327" t="s">
        <v>4809</v>
      </c>
      <c r="G4137" s="1073">
        <v>45466.30972222222</v>
      </c>
      <c r="H4137" s="30"/>
    </row>
    <row r="4138" spans="1:8" x14ac:dyDescent="0.25">
      <c r="A4138" s="30" t="s">
        <v>9576</v>
      </c>
      <c r="B4138" s="30" t="s">
        <v>923</v>
      </c>
      <c r="C4138" s="31" t="s">
        <v>9577</v>
      </c>
      <c r="D4138" s="31">
        <v>8531</v>
      </c>
      <c r="E4138" s="49" t="s">
        <v>4825</v>
      </c>
      <c r="F4138" s="327" t="s">
        <v>4826</v>
      </c>
      <c r="G4138" s="1073">
        <v>45466.30972222222</v>
      </c>
      <c r="H4138" s="30"/>
    </row>
    <row r="4139" spans="1:8" x14ac:dyDescent="0.25">
      <c r="A4139" s="30" t="s">
        <v>9576</v>
      </c>
      <c r="B4139" s="30" t="s">
        <v>923</v>
      </c>
      <c r="C4139" s="31" t="s">
        <v>9577</v>
      </c>
      <c r="D4139" s="31">
        <v>8531</v>
      </c>
      <c r="E4139" s="49" t="s">
        <v>4842</v>
      </c>
      <c r="F4139" s="327" t="s">
        <v>4843</v>
      </c>
      <c r="G4139" s="1073">
        <v>45466.30972222222</v>
      </c>
      <c r="H4139" s="30"/>
    </row>
    <row r="4140" spans="1:8" x14ac:dyDescent="0.25">
      <c r="A4140" s="30" t="s">
        <v>9576</v>
      </c>
      <c r="B4140" s="30" t="s">
        <v>923</v>
      </c>
      <c r="C4140" s="31" t="s">
        <v>9577</v>
      </c>
      <c r="D4140" s="31">
        <v>8531</v>
      </c>
      <c r="E4140" s="49" t="s">
        <v>4859</v>
      </c>
      <c r="F4140" s="327" t="s">
        <v>4860</v>
      </c>
      <c r="G4140" s="1073">
        <v>45466.30972222222</v>
      </c>
      <c r="H4140" s="30"/>
    </row>
    <row r="4141" spans="1:8" x14ac:dyDescent="0.25">
      <c r="A4141" s="30" t="s">
        <v>9576</v>
      </c>
      <c r="B4141" s="30" t="s">
        <v>923</v>
      </c>
      <c r="C4141" s="31" t="s">
        <v>9577</v>
      </c>
      <c r="D4141" s="31">
        <v>8531</v>
      </c>
      <c r="E4141" s="49" t="s">
        <v>4876</v>
      </c>
      <c r="F4141" s="327" t="s">
        <v>4877</v>
      </c>
      <c r="G4141" s="1073">
        <v>45466.30972222222</v>
      </c>
      <c r="H4141" s="30"/>
    </row>
    <row r="4142" spans="1:8" x14ac:dyDescent="0.25">
      <c r="A4142" s="30" t="s">
        <v>9576</v>
      </c>
      <c r="B4142" s="30" t="s">
        <v>923</v>
      </c>
      <c r="C4142" s="31" t="s">
        <v>9577</v>
      </c>
      <c r="D4142" s="31">
        <v>8531</v>
      </c>
      <c r="E4142" s="49" t="s">
        <v>4893</v>
      </c>
      <c r="F4142" s="327" t="s">
        <v>4894</v>
      </c>
      <c r="G4142" s="1073">
        <v>45466.30972222222</v>
      </c>
      <c r="H4142" s="30"/>
    </row>
    <row r="4143" spans="1:8" x14ac:dyDescent="0.25">
      <c r="A4143" s="30" t="s">
        <v>9576</v>
      </c>
      <c r="B4143" s="30" t="s">
        <v>923</v>
      </c>
      <c r="C4143" s="31" t="s">
        <v>9577</v>
      </c>
      <c r="D4143" s="31">
        <v>8531</v>
      </c>
      <c r="E4143" s="49" t="s">
        <v>4910</v>
      </c>
      <c r="F4143" s="327" t="s">
        <v>4911</v>
      </c>
      <c r="G4143" s="1073">
        <v>45466.30972222222</v>
      </c>
      <c r="H4143" s="30"/>
    </row>
    <row r="4144" spans="1:8" x14ac:dyDescent="0.25">
      <c r="A4144" s="30" t="s">
        <v>9576</v>
      </c>
      <c r="B4144" s="30" t="s">
        <v>923</v>
      </c>
      <c r="C4144" s="31" t="s">
        <v>9577</v>
      </c>
      <c r="D4144" s="31">
        <v>8531</v>
      </c>
      <c r="E4144" s="49" t="s">
        <v>4927</v>
      </c>
      <c r="F4144" s="327" t="s">
        <v>4928</v>
      </c>
      <c r="G4144" s="1073">
        <v>45466.30972222222</v>
      </c>
      <c r="H4144" s="30"/>
    </row>
    <row r="4145" spans="1:8" x14ac:dyDescent="0.25">
      <c r="A4145" s="30" t="s">
        <v>9576</v>
      </c>
      <c r="B4145" s="30" t="s">
        <v>923</v>
      </c>
      <c r="C4145" s="31" t="s">
        <v>9577</v>
      </c>
      <c r="D4145" s="31">
        <v>8531</v>
      </c>
      <c r="E4145" s="49" t="s">
        <v>1274</v>
      </c>
      <c r="F4145" s="327" t="s">
        <v>1275</v>
      </c>
      <c r="G4145" s="1073">
        <v>45466.30972222222</v>
      </c>
      <c r="H4145" s="30"/>
    </row>
    <row r="4146" spans="1:8" x14ac:dyDescent="0.25">
      <c r="A4146" s="30" t="s">
        <v>9576</v>
      </c>
      <c r="B4146" s="30" t="s">
        <v>923</v>
      </c>
      <c r="C4146" s="31" t="s">
        <v>9577</v>
      </c>
      <c r="D4146" s="31">
        <v>8531</v>
      </c>
      <c r="E4146" s="49" t="s">
        <v>4944</v>
      </c>
      <c r="F4146" s="327" t="s">
        <v>4945</v>
      </c>
      <c r="G4146" s="1073">
        <v>45466.30972222222</v>
      </c>
      <c r="H4146" s="30"/>
    </row>
    <row r="4147" spans="1:8" x14ac:dyDescent="0.25">
      <c r="A4147" s="30" t="s">
        <v>9576</v>
      </c>
      <c r="B4147" s="30" t="s">
        <v>923</v>
      </c>
      <c r="C4147" s="31" t="s">
        <v>9577</v>
      </c>
      <c r="D4147" s="31">
        <v>8531</v>
      </c>
      <c r="E4147" s="49" t="s">
        <v>4961</v>
      </c>
      <c r="F4147" s="327" t="s">
        <v>4962</v>
      </c>
      <c r="G4147" s="1073">
        <v>45466.30972222222</v>
      </c>
      <c r="H4147" s="30"/>
    </row>
    <row r="4148" spans="1:8" x14ac:dyDescent="0.25">
      <c r="A4148" s="30" t="s">
        <v>9576</v>
      </c>
      <c r="B4148" s="30" t="s">
        <v>923</v>
      </c>
      <c r="C4148" s="31" t="s">
        <v>9577</v>
      </c>
      <c r="D4148" s="31">
        <v>8531</v>
      </c>
      <c r="E4148" s="49" t="s">
        <v>4978</v>
      </c>
      <c r="F4148" s="327" t="s">
        <v>4979</v>
      </c>
      <c r="G4148" s="1073">
        <v>45466.30972222222</v>
      </c>
      <c r="H4148" s="30"/>
    </row>
    <row r="4149" spans="1:8" x14ac:dyDescent="0.25">
      <c r="A4149" s="30" t="s">
        <v>9576</v>
      </c>
      <c r="B4149" s="30" t="s">
        <v>923</v>
      </c>
      <c r="C4149" s="31" t="s">
        <v>9577</v>
      </c>
      <c r="D4149" s="31">
        <v>8531</v>
      </c>
      <c r="E4149" s="49" t="s">
        <v>4995</v>
      </c>
      <c r="F4149" s="327" t="s">
        <v>4996</v>
      </c>
      <c r="G4149" s="1073">
        <v>45466.30972222222</v>
      </c>
      <c r="H4149" s="30"/>
    </row>
    <row r="4150" spans="1:8" x14ac:dyDescent="0.25">
      <c r="A4150" s="30" t="s">
        <v>9576</v>
      </c>
      <c r="B4150" s="30" t="s">
        <v>923</v>
      </c>
      <c r="C4150" s="31" t="s">
        <v>9577</v>
      </c>
      <c r="D4150" s="31">
        <v>8531</v>
      </c>
      <c r="E4150" s="49" t="s">
        <v>5012</v>
      </c>
      <c r="F4150" s="327" t="s">
        <v>5013</v>
      </c>
      <c r="G4150" s="1073">
        <v>45466.30972222222</v>
      </c>
      <c r="H4150" s="30"/>
    </row>
    <row r="4151" spans="1:8" x14ac:dyDescent="0.25">
      <c r="A4151" s="30" t="s">
        <v>9576</v>
      </c>
      <c r="B4151" s="30" t="s">
        <v>923</v>
      </c>
      <c r="C4151" s="31" t="s">
        <v>9577</v>
      </c>
      <c r="D4151" s="31">
        <v>8531</v>
      </c>
      <c r="E4151" s="49" t="s">
        <v>5029</v>
      </c>
      <c r="F4151" s="327" t="s">
        <v>5030</v>
      </c>
      <c r="G4151" s="1073">
        <v>45466.30972222222</v>
      </c>
      <c r="H4151" s="30"/>
    </row>
    <row r="4152" spans="1:8" x14ac:dyDescent="0.25">
      <c r="A4152" s="30" t="s">
        <v>9576</v>
      </c>
      <c r="B4152" s="30" t="s">
        <v>923</v>
      </c>
      <c r="C4152" s="31" t="s">
        <v>9577</v>
      </c>
      <c r="D4152" s="31">
        <v>8531</v>
      </c>
      <c r="E4152" s="49" t="s">
        <v>5046</v>
      </c>
      <c r="F4152" s="327" t="s">
        <v>5047</v>
      </c>
      <c r="G4152" s="1073">
        <v>45466.30972222222</v>
      </c>
      <c r="H4152" s="30"/>
    </row>
    <row r="4153" spans="1:8" x14ac:dyDescent="0.25">
      <c r="A4153" s="30" t="s">
        <v>9576</v>
      </c>
      <c r="B4153" s="30" t="s">
        <v>923</v>
      </c>
      <c r="C4153" s="31" t="s">
        <v>9577</v>
      </c>
      <c r="D4153" s="31">
        <v>8531</v>
      </c>
      <c r="E4153" s="49" t="s">
        <v>5063</v>
      </c>
      <c r="F4153" s="327" t="s">
        <v>5064</v>
      </c>
      <c r="G4153" s="1073">
        <v>45466.30972222222</v>
      </c>
      <c r="H4153" s="30"/>
    </row>
    <row r="4154" spans="1:8" x14ac:dyDescent="0.25">
      <c r="A4154" s="30" t="s">
        <v>9576</v>
      </c>
      <c r="B4154" s="30" t="s">
        <v>923</v>
      </c>
      <c r="C4154" s="31" t="s">
        <v>9577</v>
      </c>
      <c r="D4154" s="31">
        <v>8531</v>
      </c>
      <c r="E4154" s="49" t="s">
        <v>5080</v>
      </c>
      <c r="F4154" s="327" t="s">
        <v>5081</v>
      </c>
      <c r="G4154" s="1073">
        <v>45466.30972222222</v>
      </c>
      <c r="H4154" s="30"/>
    </row>
    <row r="4155" spans="1:8" x14ac:dyDescent="0.25">
      <c r="A4155" s="30" t="s">
        <v>9576</v>
      </c>
      <c r="B4155" s="30" t="s">
        <v>923</v>
      </c>
      <c r="C4155" s="31" t="s">
        <v>9577</v>
      </c>
      <c r="D4155" s="31">
        <v>8531</v>
      </c>
      <c r="E4155" s="49" t="s">
        <v>5097</v>
      </c>
      <c r="F4155" s="327" t="s">
        <v>5098</v>
      </c>
      <c r="G4155" s="1073">
        <v>45466.30972222222</v>
      </c>
      <c r="H4155" s="30"/>
    </row>
    <row r="4156" spans="1:8" x14ac:dyDescent="0.25">
      <c r="A4156" s="30" t="s">
        <v>9576</v>
      </c>
      <c r="B4156" s="30" t="s">
        <v>923</v>
      </c>
      <c r="C4156" s="31" t="s">
        <v>9577</v>
      </c>
      <c r="D4156" s="31">
        <v>8531</v>
      </c>
      <c r="E4156" s="49" t="s">
        <v>1291</v>
      </c>
      <c r="F4156" s="327" t="s">
        <v>1292</v>
      </c>
      <c r="G4156" s="1073">
        <v>45466.30972222222</v>
      </c>
      <c r="H4156" s="30"/>
    </row>
    <row r="4157" spans="1:8" x14ac:dyDescent="0.25">
      <c r="A4157" s="30" t="s">
        <v>9576</v>
      </c>
      <c r="B4157" s="30" t="s">
        <v>923</v>
      </c>
      <c r="C4157" s="31" t="s">
        <v>9577</v>
      </c>
      <c r="D4157" s="31">
        <v>8531</v>
      </c>
      <c r="E4157" s="49" t="s">
        <v>5114</v>
      </c>
      <c r="F4157" s="327" t="s">
        <v>5115</v>
      </c>
      <c r="G4157" s="1073">
        <v>45466.30972222222</v>
      </c>
      <c r="H4157" s="30"/>
    </row>
    <row r="4158" spans="1:8" x14ac:dyDescent="0.25">
      <c r="A4158" s="30" t="s">
        <v>9576</v>
      </c>
      <c r="B4158" s="30" t="s">
        <v>923</v>
      </c>
      <c r="C4158" s="31" t="s">
        <v>9577</v>
      </c>
      <c r="D4158" s="31">
        <v>8531</v>
      </c>
      <c r="E4158" s="49" t="s">
        <v>5131</v>
      </c>
      <c r="F4158" s="327" t="s">
        <v>5132</v>
      </c>
      <c r="G4158" s="1073">
        <v>45466.30972222222</v>
      </c>
      <c r="H4158" s="30"/>
    </row>
    <row r="4159" spans="1:8" x14ac:dyDescent="0.25">
      <c r="A4159" s="30" t="s">
        <v>9576</v>
      </c>
      <c r="B4159" s="30" t="s">
        <v>923</v>
      </c>
      <c r="C4159" s="31" t="s">
        <v>9577</v>
      </c>
      <c r="D4159" s="31">
        <v>8531</v>
      </c>
      <c r="E4159" s="49" t="s">
        <v>5148</v>
      </c>
      <c r="F4159" s="327" t="s">
        <v>5149</v>
      </c>
      <c r="G4159" s="1073">
        <v>45466.30972222222</v>
      </c>
      <c r="H4159" s="30"/>
    </row>
    <row r="4160" spans="1:8" x14ac:dyDescent="0.25">
      <c r="A4160" s="30" t="s">
        <v>9576</v>
      </c>
      <c r="B4160" s="30" t="s">
        <v>923</v>
      </c>
      <c r="C4160" s="31" t="s">
        <v>9577</v>
      </c>
      <c r="D4160" s="31">
        <v>8531</v>
      </c>
      <c r="E4160" s="49" t="s">
        <v>5165</v>
      </c>
      <c r="F4160" s="327" t="s">
        <v>5166</v>
      </c>
      <c r="G4160" s="1073">
        <v>45466.30972222222</v>
      </c>
      <c r="H4160" s="30"/>
    </row>
    <row r="4161" spans="1:8" x14ac:dyDescent="0.25">
      <c r="A4161" s="30" t="s">
        <v>9576</v>
      </c>
      <c r="B4161" s="30" t="s">
        <v>923</v>
      </c>
      <c r="C4161" s="31" t="s">
        <v>9577</v>
      </c>
      <c r="D4161" s="31">
        <v>8531</v>
      </c>
      <c r="E4161" s="49" t="s">
        <v>5182</v>
      </c>
      <c r="F4161" s="327" t="s">
        <v>5183</v>
      </c>
      <c r="G4161" s="1073">
        <v>45466.30972222222</v>
      </c>
      <c r="H4161" s="30"/>
    </row>
    <row r="4162" spans="1:8" x14ac:dyDescent="0.25">
      <c r="A4162" s="30" t="s">
        <v>9576</v>
      </c>
      <c r="B4162" s="30" t="s">
        <v>923</v>
      </c>
      <c r="C4162" s="31" t="s">
        <v>9577</v>
      </c>
      <c r="D4162" s="31">
        <v>8531</v>
      </c>
      <c r="E4162" s="49" t="s">
        <v>5199</v>
      </c>
      <c r="F4162" s="327" t="s">
        <v>5200</v>
      </c>
      <c r="G4162" s="1073">
        <v>45466.30972222222</v>
      </c>
      <c r="H4162" s="30"/>
    </row>
    <row r="4163" spans="1:8" x14ac:dyDescent="0.25">
      <c r="A4163" s="30" t="s">
        <v>9576</v>
      </c>
      <c r="B4163" s="30" t="s">
        <v>923</v>
      </c>
      <c r="C4163" s="31" t="s">
        <v>9577</v>
      </c>
      <c r="D4163" s="31">
        <v>8531</v>
      </c>
      <c r="E4163" s="49" t="s">
        <v>5216</v>
      </c>
      <c r="F4163" s="327" t="s">
        <v>5217</v>
      </c>
      <c r="G4163" s="1073">
        <v>45466.30972222222</v>
      </c>
      <c r="H4163" s="30"/>
    </row>
    <row r="4164" spans="1:8" x14ac:dyDescent="0.25">
      <c r="A4164" s="30" t="s">
        <v>9576</v>
      </c>
      <c r="B4164" s="30" t="s">
        <v>923</v>
      </c>
      <c r="C4164" s="31" t="s">
        <v>9577</v>
      </c>
      <c r="D4164" s="31">
        <v>8531</v>
      </c>
      <c r="E4164" s="49" t="s">
        <v>5233</v>
      </c>
      <c r="F4164" s="327" t="s">
        <v>5234</v>
      </c>
      <c r="G4164" s="1073">
        <v>45466.30972222222</v>
      </c>
      <c r="H4164" s="30"/>
    </row>
    <row r="4165" spans="1:8" x14ac:dyDescent="0.25">
      <c r="A4165" s="30" t="s">
        <v>9576</v>
      </c>
      <c r="B4165" s="30" t="s">
        <v>923</v>
      </c>
      <c r="C4165" s="31" t="s">
        <v>9577</v>
      </c>
      <c r="D4165" s="31">
        <v>8531</v>
      </c>
      <c r="E4165" s="49" t="s">
        <v>5250</v>
      </c>
      <c r="F4165" s="327" t="s">
        <v>5251</v>
      </c>
      <c r="G4165" s="1073">
        <v>45466.30972222222</v>
      </c>
      <c r="H4165" s="30"/>
    </row>
    <row r="4166" spans="1:8" x14ac:dyDescent="0.25">
      <c r="A4166" s="30" t="s">
        <v>9576</v>
      </c>
      <c r="B4166" s="30" t="s">
        <v>923</v>
      </c>
      <c r="C4166" s="31" t="s">
        <v>9577</v>
      </c>
      <c r="D4166" s="31">
        <v>8531</v>
      </c>
      <c r="E4166" s="49" t="s">
        <v>5267</v>
      </c>
      <c r="F4166" s="327" t="s">
        <v>5268</v>
      </c>
      <c r="G4166" s="1073">
        <v>45466.30972222222</v>
      </c>
      <c r="H4166" s="30"/>
    </row>
    <row r="4167" spans="1:8" x14ac:dyDescent="0.25">
      <c r="A4167" s="30" t="s">
        <v>9576</v>
      </c>
      <c r="B4167" s="30" t="s">
        <v>923</v>
      </c>
      <c r="C4167" s="31" t="s">
        <v>9577</v>
      </c>
      <c r="D4167" s="31">
        <v>8531</v>
      </c>
      <c r="E4167" s="49" t="s">
        <v>1308</v>
      </c>
      <c r="F4167" s="327" t="s">
        <v>1309</v>
      </c>
      <c r="G4167" s="1073">
        <v>45466.30972222222</v>
      </c>
      <c r="H4167" s="30"/>
    </row>
    <row r="4168" spans="1:8" x14ac:dyDescent="0.25">
      <c r="A4168" s="30" t="s">
        <v>9576</v>
      </c>
      <c r="B4168" s="30" t="s">
        <v>923</v>
      </c>
      <c r="C4168" s="31" t="s">
        <v>9577</v>
      </c>
      <c r="D4168" s="31">
        <v>8531</v>
      </c>
      <c r="E4168" s="49" t="s">
        <v>5284</v>
      </c>
      <c r="F4168" s="327" t="s">
        <v>5285</v>
      </c>
      <c r="G4168" s="1073">
        <v>45466.30972222222</v>
      </c>
      <c r="H4168" s="30"/>
    </row>
    <row r="4169" spans="1:8" x14ac:dyDescent="0.25">
      <c r="A4169" s="30" t="s">
        <v>9576</v>
      </c>
      <c r="B4169" s="30" t="s">
        <v>923</v>
      </c>
      <c r="C4169" s="31" t="s">
        <v>9577</v>
      </c>
      <c r="D4169" s="31">
        <v>8531</v>
      </c>
      <c r="E4169" s="49" t="s">
        <v>5301</v>
      </c>
      <c r="F4169" s="327" t="s">
        <v>5302</v>
      </c>
      <c r="G4169" s="1073">
        <v>45466.30972222222</v>
      </c>
      <c r="H4169" s="30"/>
    </row>
    <row r="4170" spans="1:8" x14ac:dyDescent="0.25">
      <c r="A4170" s="30" t="s">
        <v>9576</v>
      </c>
      <c r="B4170" s="30" t="s">
        <v>923</v>
      </c>
      <c r="C4170" s="31" t="s">
        <v>9577</v>
      </c>
      <c r="D4170" s="31">
        <v>8531</v>
      </c>
      <c r="E4170" s="49" t="s">
        <v>5318</v>
      </c>
      <c r="F4170" s="327" t="s">
        <v>5319</v>
      </c>
      <c r="G4170" s="1073">
        <v>45466.30972222222</v>
      </c>
      <c r="H4170" s="30"/>
    </row>
    <row r="4171" spans="1:8" x14ac:dyDescent="0.25">
      <c r="A4171" s="30" t="s">
        <v>9576</v>
      </c>
      <c r="B4171" s="30" t="s">
        <v>923</v>
      </c>
      <c r="C4171" s="31" t="s">
        <v>9577</v>
      </c>
      <c r="D4171" s="31">
        <v>8531</v>
      </c>
      <c r="E4171" s="49" t="s">
        <v>5335</v>
      </c>
      <c r="F4171" s="327" t="s">
        <v>5336</v>
      </c>
      <c r="G4171" s="1073">
        <v>45466.30972222222</v>
      </c>
      <c r="H4171" s="30"/>
    </row>
    <row r="4172" spans="1:8" x14ac:dyDescent="0.25">
      <c r="A4172" s="30" t="s">
        <v>9576</v>
      </c>
      <c r="B4172" s="30" t="s">
        <v>923</v>
      </c>
      <c r="C4172" s="31" t="s">
        <v>9577</v>
      </c>
      <c r="D4172" s="31">
        <v>8531</v>
      </c>
      <c r="E4172" s="49" t="s">
        <v>5352</v>
      </c>
      <c r="F4172" s="327" t="s">
        <v>5353</v>
      </c>
      <c r="G4172" s="1073">
        <v>45466.30972222222</v>
      </c>
      <c r="H4172" s="30"/>
    </row>
    <row r="4173" spans="1:8" x14ac:dyDescent="0.25">
      <c r="A4173" s="30" t="s">
        <v>9576</v>
      </c>
      <c r="B4173" s="30" t="s">
        <v>923</v>
      </c>
      <c r="C4173" s="31" t="s">
        <v>9577</v>
      </c>
      <c r="D4173" s="31">
        <v>8531</v>
      </c>
      <c r="E4173" s="49" t="s">
        <v>5369</v>
      </c>
      <c r="F4173" s="327" t="s">
        <v>5370</v>
      </c>
      <c r="G4173" s="1073">
        <v>45466.30972222222</v>
      </c>
      <c r="H4173" s="30"/>
    </row>
    <row r="4174" spans="1:8" x14ac:dyDescent="0.25">
      <c r="A4174" s="30" t="s">
        <v>9576</v>
      </c>
      <c r="B4174" s="30" t="s">
        <v>923</v>
      </c>
      <c r="C4174" s="31" t="s">
        <v>9577</v>
      </c>
      <c r="D4174" s="31">
        <v>8531</v>
      </c>
      <c r="E4174" s="49" t="s">
        <v>5386</v>
      </c>
      <c r="F4174" s="327" t="s">
        <v>5387</v>
      </c>
      <c r="G4174" s="1073">
        <v>45466.30972222222</v>
      </c>
      <c r="H4174" s="30"/>
    </row>
    <row r="4175" spans="1:8" x14ac:dyDescent="0.25">
      <c r="A4175" s="30" t="s">
        <v>9576</v>
      </c>
      <c r="B4175" s="30" t="s">
        <v>923</v>
      </c>
      <c r="C4175" s="31" t="s">
        <v>9577</v>
      </c>
      <c r="D4175" s="31">
        <v>8531</v>
      </c>
      <c r="E4175" s="49" t="s">
        <v>5403</v>
      </c>
      <c r="F4175" s="327" t="s">
        <v>5404</v>
      </c>
      <c r="G4175" s="1073">
        <v>45466.30972222222</v>
      </c>
      <c r="H4175" s="30"/>
    </row>
    <row r="4176" spans="1:8" x14ac:dyDescent="0.25">
      <c r="A4176" s="30" t="s">
        <v>9576</v>
      </c>
      <c r="B4176" s="30" t="s">
        <v>923</v>
      </c>
      <c r="C4176" s="31" t="s">
        <v>9577</v>
      </c>
      <c r="D4176" s="31">
        <v>8531</v>
      </c>
      <c r="E4176" s="49" t="s">
        <v>5420</v>
      </c>
      <c r="F4176" s="327" t="s">
        <v>5421</v>
      </c>
      <c r="G4176" s="1073">
        <v>45466.30972222222</v>
      </c>
      <c r="H4176" s="30"/>
    </row>
    <row r="4177" spans="1:8" x14ac:dyDescent="0.25">
      <c r="A4177" s="30" t="s">
        <v>9576</v>
      </c>
      <c r="B4177" s="30" t="s">
        <v>923</v>
      </c>
      <c r="C4177" s="31" t="s">
        <v>9577</v>
      </c>
      <c r="D4177" s="31">
        <v>8531</v>
      </c>
      <c r="E4177" s="49" t="s">
        <v>5437</v>
      </c>
      <c r="F4177" s="327" t="s">
        <v>5438</v>
      </c>
      <c r="G4177" s="1073">
        <v>45466.30972222222</v>
      </c>
      <c r="H4177" s="30"/>
    </row>
    <row r="4178" spans="1:8" x14ac:dyDescent="0.25">
      <c r="A4178" s="30" t="s">
        <v>9576</v>
      </c>
      <c r="B4178" s="30" t="s">
        <v>923</v>
      </c>
      <c r="C4178" s="31" t="s">
        <v>9577</v>
      </c>
      <c r="D4178" s="31">
        <v>8531</v>
      </c>
      <c r="E4178" s="49" t="s">
        <v>1325</v>
      </c>
      <c r="F4178" s="327" t="s">
        <v>1326</v>
      </c>
      <c r="G4178" s="1073">
        <v>45466.30972222222</v>
      </c>
      <c r="H4178" s="30"/>
    </row>
    <row r="4179" spans="1:8" x14ac:dyDescent="0.25">
      <c r="A4179" s="30" t="s">
        <v>9576</v>
      </c>
      <c r="B4179" s="30" t="s">
        <v>923</v>
      </c>
      <c r="C4179" s="31" t="s">
        <v>9577</v>
      </c>
      <c r="D4179" s="31">
        <v>8531</v>
      </c>
      <c r="E4179" s="49" t="s">
        <v>5454</v>
      </c>
      <c r="F4179" s="327" t="s">
        <v>5455</v>
      </c>
      <c r="G4179" s="1073">
        <v>45466.30972222222</v>
      </c>
      <c r="H4179" s="30"/>
    </row>
    <row r="4180" spans="1:8" x14ac:dyDescent="0.25">
      <c r="A4180" s="30" t="s">
        <v>9576</v>
      </c>
      <c r="B4180" s="30" t="s">
        <v>923</v>
      </c>
      <c r="C4180" s="31" t="s">
        <v>9577</v>
      </c>
      <c r="D4180" s="31">
        <v>8531</v>
      </c>
      <c r="E4180" s="49" t="s">
        <v>5471</v>
      </c>
      <c r="F4180" s="327" t="s">
        <v>5472</v>
      </c>
      <c r="G4180" s="1073">
        <v>45466.30972222222</v>
      </c>
      <c r="H4180" s="30"/>
    </row>
    <row r="4181" spans="1:8" x14ac:dyDescent="0.25">
      <c r="A4181" s="30" t="s">
        <v>9576</v>
      </c>
      <c r="B4181" s="30" t="s">
        <v>923</v>
      </c>
      <c r="C4181" s="31" t="s">
        <v>9577</v>
      </c>
      <c r="D4181" s="31">
        <v>8531</v>
      </c>
      <c r="E4181" s="49" t="s">
        <v>5488</v>
      </c>
      <c r="F4181" s="327" t="s">
        <v>5489</v>
      </c>
      <c r="G4181" s="1073">
        <v>45466.30972222222</v>
      </c>
      <c r="H4181" s="30"/>
    </row>
    <row r="4182" spans="1:8" x14ac:dyDescent="0.25">
      <c r="A4182" s="30" t="s">
        <v>9576</v>
      </c>
      <c r="B4182" s="30" t="s">
        <v>923</v>
      </c>
      <c r="C4182" s="31" t="s">
        <v>9577</v>
      </c>
      <c r="D4182" s="31">
        <v>8531</v>
      </c>
      <c r="E4182" s="49" t="s">
        <v>5505</v>
      </c>
      <c r="F4182" s="327" t="s">
        <v>5506</v>
      </c>
      <c r="G4182" s="1073">
        <v>45466.30972222222</v>
      </c>
      <c r="H4182" s="30"/>
    </row>
    <row r="4183" spans="1:8" x14ac:dyDescent="0.25">
      <c r="A4183" s="30" t="s">
        <v>9576</v>
      </c>
      <c r="B4183" s="30" t="s">
        <v>923</v>
      </c>
      <c r="C4183" s="31" t="s">
        <v>9577</v>
      </c>
      <c r="D4183" s="31">
        <v>8531</v>
      </c>
      <c r="E4183" s="49" t="s">
        <v>5522</v>
      </c>
      <c r="F4183" s="327" t="s">
        <v>5523</v>
      </c>
      <c r="G4183" s="1073">
        <v>45466.30972222222</v>
      </c>
      <c r="H4183" s="30"/>
    </row>
    <row r="4184" spans="1:8" x14ac:dyDescent="0.25">
      <c r="A4184" s="30" t="s">
        <v>9576</v>
      </c>
      <c r="B4184" s="30" t="s">
        <v>923</v>
      </c>
      <c r="C4184" s="31" t="s">
        <v>9577</v>
      </c>
      <c r="D4184" s="31">
        <v>8531</v>
      </c>
      <c r="E4184" s="49" t="s">
        <v>5539</v>
      </c>
      <c r="F4184" s="327" t="s">
        <v>5540</v>
      </c>
      <c r="G4184" s="1073">
        <v>45466.30972222222</v>
      </c>
      <c r="H4184" s="30"/>
    </row>
    <row r="4185" spans="1:8" x14ac:dyDescent="0.25">
      <c r="A4185" s="30" t="s">
        <v>9576</v>
      </c>
      <c r="B4185" s="30" t="s">
        <v>923</v>
      </c>
      <c r="C4185" s="31" t="s">
        <v>9577</v>
      </c>
      <c r="D4185" s="31">
        <v>8531</v>
      </c>
      <c r="E4185" s="49" t="s">
        <v>5556</v>
      </c>
      <c r="F4185" s="327" t="s">
        <v>5557</v>
      </c>
      <c r="G4185" s="1073">
        <v>45466.30972222222</v>
      </c>
      <c r="H4185" s="30"/>
    </row>
    <row r="4186" spans="1:8" x14ac:dyDescent="0.25">
      <c r="A4186" s="30" t="s">
        <v>9576</v>
      </c>
      <c r="B4186" s="30" t="s">
        <v>923</v>
      </c>
      <c r="C4186" s="31" t="s">
        <v>9577</v>
      </c>
      <c r="D4186" s="31">
        <v>8531</v>
      </c>
      <c r="E4186" s="49" t="s">
        <v>5573</v>
      </c>
      <c r="F4186" s="327" t="s">
        <v>5574</v>
      </c>
      <c r="G4186" s="1073">
        <v>45466.30972222222</v>
      </c>
      <c r="H4186" s="30"/>
    </row>
    <row r="4187" spans="1:8" x14ac:dyDescent="0.25">
      <c r="A4187" s="30" t="s">
        <v>9576</v>
      </c>
      <c r="B4187" s="30" t="s">
        <v>923</v>
      </c>
      <c r="C4187" s="31" t="s">
        <v>9577</v>
      </c>
      <c r="D4187" s="31">
        <v>8531</v>
      </c>
      <c r="E4187" s="49" t="s">
        <v>5590</v>
      </c>
      <c r="F4187" s="327" t="s">
        <v>5591</v>
      </c>
      <c r="G4187" s="1073">
        <v>45466.30972222222</v>
      </c>
      <c r="H4187" s="30"/>
    </row>
    <row r="4188" spans="1:8" x14ac:dyDescent="0.25">
      <c r="A4188" s="30" t="s">
        <v>9576</v>
      </c>
      <c r="B4188" s="30" t="s">
        <v>923</v>
      </c>
      <c r="C4188" s="31" t="s">
        <v>9577</v>
      </c>
      <c r="D4188" s="31">
        <v>8531</v>
      </c>
      <c r="E4188" s="49" t="s">
        <v>5607</v>
      </c>
      <c r="F4188" s="327" t="s">
        <v>5608</v>
      </c>
      <c r="G4188" s="1073">
        <v>45466.30972222222</v>
      </c>
      <c r="H4188" s="30"/>
    </row>
    <row r="4189" spans="1:8" x14ac:dyDescent="0.25">
      <c r="A4189" s="30" t="s">
        <v>9576</v>
      </c>
      <c r="B4189" s="30" t="s">
        <v>923</v>
      </c>
      <c r="C4189" s="31" t="s">
        <v>9577</v>
      </c>
      <c r="D4189" s="31">
        <v>8531</v>
      </c>
      <c r="E4189" s="49" t="s">
        <v>1342</v>
      </c>
      <c r="F4189" s="327" t="s">
        <v>1343</v>
      </c>
      <c r="G4189" s="1073">
        <v>45466.30972222222</v>
      </c>
      <c r="H4189" s="30"/>
    </row>
    <row r="4190" spans="1:8" x14ac:dyDescent="0.25">
      <c r="A4190" s="30" t="s">
        <v>9576</v>
      </c>
      <c r="B4190" s="30" t="s">
        <v>923</v>
      </c>
      <c r="C4190" s="31" t="s">
        <v>9577</v>
      </c>
      <c r="D4190" s="31">
        <v>8531</v>
      </c>
      <c r="E4190" s="49" t="s">
        <v>5624</v>
      </c>
      <c r="F4190" s="327" t="s">
        <v>5625</v>
      </c>
      <c r="G4190" s="1073">
        <v>45466.30972222222</v>
      </c>
      <c r="H4190" s="30"/>
    </row>
    <row r="4191" spans="1:8" x14ac:dyDescent="0.25">
      <c r="A4191" s="30" t="s">
        <v>9576</v>
      </c>
      <c r="B4191" s="30" t="s">
        <v>923</v>
      </c>
      <c r="C4191" s="31" t="s">
        <v>9577</v>
      </c>
      <c r="D4191" s="31">
        <v>8531</v>
      </c>
      <c r="E4191" s="49" t="s">
        <v>5641</v>
      </c>
      <c r="F4191" s="327" t="s">
        <v>5642</v>
      </c>
      <c r="G4191" s="1073">
        <v>45466.30972222222</v>
      </c>
      <c r="H4191" s="30"/>
    </row>
    <row r="4192" spans="1:8" x14ac:dyDescent="0.25">
      <c r="A4192" s="30" t="s">
        <v>9576</v>
      </c>
      <c r="B4192" s="30" t="s">
        <v>923</v>
      </c>
      <c r="C4192" s="31" t="s">
        <v>9577</v>
      </c>
      <c r="D4192" s="31">
        <v>8531</v>
      </c>
      <c r="E4192" s="49" t="s">
        <v>5658</v>
      </c>
      <c r="F4192" s="327" t="s">
        <v>5659</v>
      </c>
      <c r="G4192" s="1073">
        <v>45466.30972222222</v>
      </c>
      <c r="H4192" s="30"/>
    </row>
    <row r="4193" spans="1:8" x14ac:dyDescent="0.25">
      <c r="A4193" s="30" t="s">
        <v>9576</v>
      </c>
      <c r="B4193" s="30" t="s">
        <v>923</v>
      </c>
      <c r="C4193" s="31" t="s">
        <v>9577</v>
      </c>
      <c r="D4193" s="31">
        <v>8531</v>
      </c>
      <c r="E4193" s="49" t="s">
        <v>5675</v>
      </c>
      <c r="F4193" s="327" t="s">
        <v>5676</v>
      </c>
      <c r="G4193" s="1073">
        <v>45466.30972222222</v>
      </c>
      <c r="H4193" s="30"/>
    </row>
    <row r="4194" spans="1:8" x14ac:dyDescent="0.25">
      <c r="A4194" s="30" t="s">
        <v>9576</v>
      </c>
      <c r="B4194" s="30" t="s">
        <v>923</v>
      </c>
      <c r="C4194" s="31" t="s">
        <v>9577</v>
      </c>
      <c r="D4194" s="31">
        <v>8531</v>
      </c>
      <c r="E4194" s="49" t="s">
        <v>5692</v>
      </c>
      <c r="F4194" s="327" t="s">
        <v>5693</v>
      </c>
      <c r="G4194" s="1073">
        <v>45466.30972222222</v>
      </c>
      <c r="H4194" s="30"/>
    </row>
    <row r="4195" spans="1:8" x14ac:dyDescent="0.25">
      <c r="A4195" s="30" t="s">
        <v>9576</v>
      </c>
      <c r="B4195" s="30" t="s">
        <v>923</v>
      </c>
      <c r="C4195" s="31" t="s">
        <v>9577</v>
      </c>
      <c r="D4195" s="31">
        <v>8531</v>
      </c>
      <c r="E4195" s="49" t="s">
        <v>5709</v>
      </c>
      <c r="F4195" s="327" t="s">
        <v>5710</v>
      </c>
      <c r="G4195" s="1073">
        <v>45466.30972222222</v>
      </c>
      <c r="H4195" s="30"/>
    </row>
    <row r="4196" spans="1:8" x14ac:dyDescent="0.25">
      <c r="A4196" s="30" t="s">
        <v>9576</v>
      </c>
      <c r="B4196" s="30" t="s">
        <v>923</v>
      </c>
      <c r="C4196" s="31" t="s">
        <v>9577</v>
      </c>
      <c r="D4196" s="31">
        <v>8531</v>
      </c>
      <c r="E4196" s="49" t="s">
        <v>5726</v>
      </c>
      <c r="F4196" s="327" t="s">
        <v>5727</v>
      </c>
      <c r="G4196" s="1073">
        <v>45466.30972222222</v>
      </c>
      <c r="H4196" s="30"/>
    </row>
    <row r="4197" spans="1:8" x14ac:dyDescent="0.25">
      <c r="A4197" s="30" t="s">
        <v>9576</v>
      </c>
      <c r="B4197" s="30" t="s">
        <v>923</v>
      </c>
      <c r="C4197" s="31" t="s">
        <v>9577</v>
      </c>
      <c r="D4197" s="31">
        <v>8531</v>
      </c>
      <c r="E4197" s="49" t="s">
        <v>5743</v>
      </c>
      <c r="F4197" s="327" t="s">
        <v>5744</v>
      </c>
      <c r="G4197" s="1073">
        <v>45466.30972222222</v>
      </c>
      <c r="H4197" s="30"/>
    </row>
    <row r="4198" spans="1:8" x14ac:dyDescent="0.25">
      <c r="A4198" s="30" t="s">
        <v>9576</v>
      </c>
      <c r="B4198" s="30" t="s">
        <v>923</v>
      </c>
      <c r="C4198" s="31" t="s">
        <v>9577</v>
      </c>
      <c r="D4198" s="31">
        <v>8531</v>
      </c>
      <c r="E4198" s="49" t="s">
        <v>5760</v>
      </c>
      <c r="F4198" s="327" t="s">
        <v>5761</v>
      </c>
      <c r="G4198" s="1073">
        <v>45466.30972222222</v>
      </c>
      <c r="H4198" s="30"/>
    </row>
    <row r="4199" spans="1:8" x14ac:dyDescent="0.25">
      <c r="A4199" s="30" t="s">
        <v>9576</v>
      </c>
      <c r="B4199" s="30" t="s">
        <v>923</v>
      </c>
      <c r="C4199" s="31" t="s">
        <v>9577</v>
      </c>
      <c r="D4199" s="31">
        <v>8531</v>
      </c>
      <c r="E4199" s="49" t="s">
        <v>5777</v>
      </c>
      <c r="F4199" s="327" t="s">
        <v>5778</v>
      </c>
      <c r="G4199" s="1073">
        <v>45466.30972222222</v>
      </c>
      <c r="H4199" s="30"/>
    </row>
    <row r="4200" spans="1:8" x14ac:dyDescent="0.25">
      <c r="A4200" s="30" t="s">
        <v>9576</v>
      </c>
      <c r="B4200" s="30" t="s">
        <v>923</v>
      </c>
      <c r="C4200" s="31" t="s">
        <v>9577</v>
      </c>
      <c r="D4200" s="31">
        <v>8531</v>
      </c>
      <c r="E4200" s="49" t="s">
        <v>1359</v>
      </c>
      <c r="F4200" s="327" t="s">
        <v>1360</v>
      </c>
      <c r="G4200" s="1073">
        <v>45466.30972222222</v>
      </c>
      <c r="H4200" s="30"/>
    </row>
    <row r="4201" spans="1:8" x14ac:dyDescent="0.25">
      <c r="A4201" s="30" t="s">
        <v>9576</v>
      </c>
      <c r="B4201" s="30" t="s">
        <v>923</v>
      </c>
      <c r="C4201" s="31" t="s">
        <v>9577</v>
      </c>
      <c r="D4201" s="31">
        <v>8531</v>
      </c>
      <c r="E4201" s="49" t="s">
        <v>5794</v>
      </c>
      <c r="F4201" s="327" t="s">
        <v>5795</v>
      </c>
      <c r="G4201" s="1073">
        <v>45466.30972222222</v>
      </c>
      <c r="H4201" s="30"/>
    </row>
    <row r="4202" spans="1:8" x14ac:dyDescent="0.25">
      <c r="A4202" s="30" t="s">
        <v>9576</v>
      </c>
      <c r="B4202" s="30" t="s">
        <v>923</v>
      </c>
      <c r="C4202" s="31" t="s">
        <v>9577</v>
      </c>
      <c r="D4202" s="31">
        <v>8531</v>
      </c>
      <c r="E4202" s="49" t="s">
        <v>5811</v>
      </c>
      <c r="F4202" s="327" t="s">
        <v>5812</v>
      </c>
      <c r="G4202" s="1073">
        <v>45466.30972222222</v>
      </c>
      <c r="H4202" s="30"/>
    </row>
    <row r="4203" spans="1:8" x14ac:dyDescent="0.25">
      <c r="A4203" s="30" t="s">
        <v>9576</v>
      </c>
      <c r="B4203" s="30" t="s">
        <v>923</v>
      </c>
      <c r="C4203" s="31" t="s">
        <v>9577</v>
      </c>
      <c r="D4203" s="31">
        <v>8531</v>
      </c>
      <c r="E4203" s="49" t="s">
        <v>5828</v>
      </c>
      <c r="F4203" s="327" t="s">
        <v>5829</v>
      </c>
      <c r="G4203" s="1073">
        <v>45466.30972222222</v>
      </c>
      <c r="H4203" s="30"/>
    </row>
    <row r="4204" spans="1:8" x14ac:dyDescent="0.25">
      <c r="A4204" s="30" t="s">
        <v>9576</v>
      </c>
      <c r="B4204" s="30" t="s">
        <v>923</v>
      </c>
      <c r="C4204" s="31" t="s">
        <v>9577</v>
      </c>
      <c r="D4204" s="31">
        <v>8531</v>
      </c>
      <c r="E4204" s="49" t="s">
        <v>5845</v>
      </c>
      <c r="F4204" s="327" t="s">
        <v>5846</v>
      </c>
      <c r="G4204" s="1073">
        <v>45466.30972222222</v>
      </c>
      <c r="H4204" s="30"/>
    </row>
    <row r="4205" spans="1:8" x14ac:dyDescent="0.25">
      <c r="A4205" s="30" t="s">
        <v>9576</v>
      </c>
      <c r="B4205" s="30" t="s">
        <v>923</v>
      </c>
      <c r="C4205" s="31" t="s">
        <v>9577</v>
      </c>
      <c r="D4205" s="31">
        <v>8531</v>
      </c>
      <c r="E4205" s="49" t="s">
        <v>5862</v>
      </c>
      <c r="F4205" s="327" t="s">
        <v>5863</v>
      </c>
      <c r="G4205" s="1073">
        <v>45466.30972222222</v>
      </c>
      <c r="H4205" s="30"/>
    </row>
    <row r="4206" spans="1:8" x14ac:dyDescent="0.25">
      <c r="A4206" s="30" t="s">
        <v>9576</v>
      </c>
      <c r="B4206" s="30" t="s">
        <v>923</v>
      </c>
      <c r="C4206" s="31" t="s">
        <v>9577</v>
      </c>
      <c r="D4206" s="31">
        <v>8531</v>
      </c>
      <c r="E4206" s="49" t="s">
        <v>5879</v>
      </c>
      <c r="F4206" s="327" t="s">
        <v>5880</v>
      </c>
      <c r="G4206" s="1073">
        <v>45466.30972222222</v>
      </c>
      <c r="H4206" s="30"/>
    </row>
    <row r="4207" spans="1:8" x14ac:dyDescent="0.25">
      <c r="A4207" s="30" t="s">
        <v>9576</v>
      </c>
      <c r="B4207" s="30" t="s">
        <v>923</v>
      </c>
      <c r="C4207" s="31" t="s">
        <v>9577</v>
      </c>
      <c r="D4207" s="31">
        <v>8531</v>
      </c>
      <c r="E4207" s="49" t="s">
        <v>5896</v>
      </c>
      <c r="F4207" s="327" t="s">
        <v>5897</v>
      </c>
      <c r="G4207" s="1073">
        <v>45466.30972222222</v>
      </c>
      <c r="H4207" s="30"/>
    </row>
    <row r="4208" spans="1:8" x14ac:dyDescent="0.25">
      <c r="A4208" s="30" t="s">
        <v>9576</v>
      </c>
      <c r="B4208" s="30" t="s">
        <v>923</v>
      </c>
      <c r="C4208" s="31" t="s">
        <v>9577</v>
      </c>
      <c r="D4208" s="31">
        <v>8531</v>
      </c>
      <c r="E4208" s="49" t="s">
        <v>5913</v>
      </c>
      <c r="F4208" s="327" t="s">
        <v>5914</v>
      </c>
      <c r="G4208" s="1073">
        <v>45466.30972222222</v>
      </c>
      <c r="H4208" s="30"/>
    </row>
    <row r="4209" spans="1:8" x14ac:dyDescent="0.25">
      <c r="A4209" s="30" t="s">
        <v>9576</v>
      </c>
      <c r="B4209" s="30" t="s">
        <v>923</v>
      </c>
      <c r="C4209" s="31" t="s">
        <v>9577</v>
      </c>
      <c r="D4209" s="31">
        <v>8531</v>
      </c>
      <c r="E4209" s="49" t="s">
        <v>5930</v>
      </c>
      <c r="F4209" s="327" t="s">
        <v>5931</v>
      </c>
      <c r="G4209" s="1073">
        <v>45466.30972222222</v>
      </c>
      <c r="H4209" s="30"/>
    </row>
    <row r="4210" spans="1:8" x14ac:dyDescent="0.25">
      <c r="A4210" s="30" t="s">
        <v>9576</v>
      </c>
      <c r="B4210" s="30" t="s">
        <v>923</v>
      </c>
      <c r="C4210" s="31" t="s">
        <v>9577</v>
      </c>
      <c r="D4210" s="31">
        <v>8531</v>
      </c>
      <c r="E4210" s="49" t="s">
        <v>5947</v>
      </c>
      <c r="F4210" s="327" t="s">
        <v>5948</v>
      </c>
      <c r="G4210" s="1073">
        <v>45466.30972222222</v>
      </c>
      <c r="H4210" s="30"/>
    </row>
    <row r="4211" spans="1:8" x14ac:dyDescent="0.25">
      <c r="A4211" s="30" t="s">
        <v>9576</v>
      </c>
      <c r="B4211" s="30" t="s">
        <v>923</v>
      </c>
      <c r="C4211" s="31" t="s">
        <v>9577</v>
      </c>
      <c r="D4211" s="31">
        <v>8531</v>
      </c>
      <c r="E4211" s="49" t="s">
        <v>952</v>
      </c>
      <c r="F4211" s="327" t="s">
        <v>953</v>
      </c>
      <c r="G4211" s="1073">
        <v>45466.30972222222</v>
      </c>
      <c r="H4211" s="30"/>
    </row>
    <row r="4212" spans="1:8" x14ac:dyDescent="0.25">
      <c r="A4212" s="30" t="s">
        <v>9576</v>
      </c>
      <c r="B4212" s="30" t="s">
        <v>923</v>
      </c>
      <c r="C4212" s="31" t="s">
        <v>9577</v>
      </c>
      <c r="D4212" s="31">
        <v>8531</v>
      </c>
      <c r="E4212" s="49" t="s">
        <v>1376</v>
      </c>
      <c r="F4212" s="327" t="s">
        <v>1377</v>
      </c>
      <c r="G4212" s="1073">
        <v>45466.30972222222</v>
      </c>
      <c r="H4212" s="30"/>
    </row>
    <row r="4213" spans="1:8" x14ac:dyDescent="0.25">
      <c r="A4213" s="30" t="s">
        <v>9576</v>
      </c>
      <c r="B4213" s="30" t="s">
        <v>923</v>
      </c>
      <c r="C4213" s="31" t="s">
        <v>9577</v>
      </c>
      <c r="D4213" s="31">
        <v>8531</v>
      </c>
      <c r="E4213" s="49" t="s">
        <v>5964</v>
      </c>
      <c r="F4213" s="327" t="s">
        <v>5965</v>
      </c>
      <c r="G4213" s="1073">
        <v>45466.30972222222</v>
      </c>
      <c r="H4213" s="30"/>
    </row>
    <row r="4214" spans="1:8" x14ac:dyDescent="0.25">
      <c r="A4214" s="30" t="s">
        <v>9576</v>
      </c>
      <c r="B4214" s="30" t="s">
        <v>923</v>
      </c>
      <c r="C4214" s="31" t="s">
        <v>9577</v>
      </c>
      <c r="D4214" s="31">
        <v>8531</v>
      </c>
      <c r="E4214" s="49" t="s">
        <v>5981</v>
      </c>
      <c r="F4214" s="327" t="s">
        <v>5982</v>
      </c>
      <c r="G4214" s="1073">
        <v>45466.30972222222</v>
      </c>
      <c r="H4214" s="30"/>
    </row>
    <row r="4215" spans="1:8" x14ac:dyDescent="0.25">
      <c r="A4215" s="30" t="s">
        <v>9576</v>
      </c>
      <c r="B4215" s="30" t="s">
        <v>923</v>
      </c>
      <c r="C4215" s="31" t="s">
        <v>9577</v>
      </c>
      <c r="D4215" s="31">
        <v>8531</v>
      </c>
      <c r="E4215" s="49" t="s">
        <v>5998</v>
      </c>
      <c r="F4215" s="327" t="s">
        <v>5999</v>
      </c>
      <c r="G4215" s="1073">
        <v>45466.30972222222</v>
      </c>
      <c r="H4215" s="30"/>
    </row>
    <row r="4216" spans="1:8" x14ac:dyDescent="0.25">
      <c r="A4216" s="30" t="s">
        <v>9576</v>
      </c>
      <c r="B4216" s="30" t="s">
        <v>923</v>
      </c>
      <c r="C4216" s="31" t="s">
        <v>9577</v>
      </c>
      <c r="D4216" s="31">
        <v>8531</v>
      </c>
      <c r="E4216" s="49" t="s">
        <v>6015</v>
      </c>
      <c r="F4216" s="327" t="s">
        <v>6016</v>
      </c>
      <c r="G4216" s="1073">
        <v>45466.30972222222</v>
      </c>
      <c r="H4216" s="30"/>
    </row>
    <row r="4217" spans="1:8" x14ac:dyDescent="0.25">
      <c r="A4217" s="30" t="s">
        <v>9576</v>
      </c>
      <c r="B4217" s="30" t="s">
        <v>923</v>
      </c>
      <c r="C4217" s="31" t="s">
        <v>9577</v>
      </c>
      <c r="D4217" s="31">
        <v>8531</v>
      </c>
      <c r="E4217" s="49" t="s">
        <v>6032</v>
      </c>
      <c r="F4217" s="327" t="s">
        <v>6033</v>
      </c>
      <c r="G4217" s="1073">
        <v>45466.30972222222</v>
      </c>
      <c r="H4217" s="30"/>
    </row>
    <row r="4218" spans="1:8" x14ac:dyDescent="0.25">
      <c r="A4218" s="30" t="s">
        <v>9576</v>
      </c>
      <c r="B4218" s="30" t="s">
        <v>923</v>
      </c>
      <c r="C4218" s="31" t="s">
        <v>9577</v>
      </c>
      <c r="D4218" s="31">
        <v>8531</v>
      </c>
      <c r="E4218" s="49" t="s">
        <v>6049</v>
      </c>
      <c r="F4218" s="327" t="s">
        <v>6050</v>
      </c>
      <c r="G4218" s="1073">
        <v>45466.30972222222</v>
      </c>
      <c r="H4218" s="30"/>
    </row>
    <row r="4219" spans="1:8" x14ac:dyDescent="0.25">
      <c r="A4219" s="30" t="s">
        <v>9576</v>
      </c>
      <c r="B4219" s="30" t="s">
        <v>923</v>
      </c>
      <c r="C4219" s="31" t="s">
        <v>9577</v>
      </c>
      <c r="D4219" s="31">
        <v>8531</v>
      </c>
      <c r="E4219" s="49" t="s">
        <v>6066</v>
      </c>
      <c r="F4219" s="327" t="s">
        <v>6067</v>
      </c>
      <c r="G4219" s="1073">
        <v>45466.30972222222</v>
      </c>
      <c r="H4219" s="30"/>
    </row>
    <row r="4220" spans="1:8" x14ac:dyDescent="0.25">
      <c r="A4220" s="30" t="s">
        <v>9576</v>
      </c>
      <c r="B4220" s="30" t="s">
        <v>923</v>
      </c>
      <c r="C4220" s="31" t="s">
        <v>9577</v>
      </c>
      <c r="D4220" s="31">
        <v>8531</v>
      </c>
      <c r="E4220" s="49" t="s">
        <v>6083</v>
      </c>
      <c r="F4220" s="327" t="s">
        <v>6084</v>
      </c>
      <c r="G4220" s="1073">
        <v>45466.30972222222</v>
      </c>
      <c r="H4220" s="30"/>
    </row>
    <row r="4221" spans="1:8" x14ac:dyDescent="0.25">
      <c r="A4221" s="30" t="s">
        <v>9576</v>
      </c>
      <c r="B4221" s="30" t="s">
        <v>923</v>
      </c>
      <c r="C4221" s="31" t="s">
        <v>9577</v>
      </c>
      <c r="D4221" s="31">
        <v>8531</v>
      </c>
      <c r="E4221" s="49" t="s">
        <v>6100</v>
      </c>
      <c r="F4221" s="327" t="s">
        <v>6101</v>
      </c>
      <c r="G4221" s="1073">
        <v>45466.30972222222</v>
      </c>
      <c r="H4221" s="30"/>
    </row>
    <row r="4222" spans="1:8" x14ac:dyDescent="0.25">
      <c r="A4222" s="30" t="s">
        <v>9576</v>
      </c>
      <c r="B4222" s="30" t="s">
        <v>923</v>
      </c>
      <c r="C4222" s="31" t="s">
        <v>9577</v>
      </c>
      <c r="D4222" s="31">
        <v>8531</v>
      </c>
      <c r="E4222" s="49" t="s">
        <v>6117</v>
      </c>
      <c r="F4222" s="327" t="s">
        <v>6118</v>
      </c>
      <c r="G4222" s="1073">
        <v>45466.30972222222</v>
      </c>
      <c r="H4222" s="30"/>
    </row>
    <row r="4223" spans="1:8" x14ac:dyDescent="0.25">
      <c r="A4223" s="30" t="s">
        <v>9576</v>
      </c>
      <c r="B4223" s="30" t="s">
        <v>923</v>
      </c>
      <c r="C4223" s="31" t="s">
        <v>9577</v>
      </c>
      <c r="D4223" s="31">
        <v>8531</v>
      </c>
      <c r="E4223" s="49" t="s">
        <v>1393</v>
      </c>
      <c r="F4223" s="327" t="s">
        <v>1394</v>
      </c>
      <c r="G4223" s="1073">
        <v>45466.30972222222</v>
      </c>
      <c r="H4223" s="30"/>
    </row>
    <row r="4224" spans="1:8" x14ac:dyDescent="0.25">
      <c r="A4224" s="30" t="s">
        <v>9576</v>
      </c>
      <c r="B4224" s="30" t="s">
        <v>923</v>
      </c>
      <c r="C4224" s="31" t="s">
        <v>9577</v>
      </c>
      <c r="D4224" s="31">
        <v>8531</v>
      </c>
      <c r="E4224" s="49" t="s">
        <v>6134</v>
      </c>
      <c r="F4224" s="327" t="s">
        <v>6135</v>
      </c>
      <c r="G4224" s="1073">
        <v>45466.30972222222</v>
      </c>
      <c r="H4224" s="30"/>
    </row>
    <row r="4225" spans="1:8" x14ac:dyDescent="0.25">
      <c r="A4225" s="30" t="s">
        <v>9576</v>
      </c>
      <c r="B4225" s="30" t="s">
        <v>923</v>
      </c>
      <c r="C4225" s="31" t="s">
        <v>9577</v>
      </c>
      <c r="D4225" s="31">
        <v>8531</v>
      </c>
      <c r="E4225" s="49" t="s">
        <v>6151</v>
      </c>
      <c r="F4225" s="327" t="s">
        <v>6152</v>
      </c>
      <c r="G4225" s="1073">
        <v>45466.30972222222</v>
      </c>
      <c r="H4225" s="30"/>
    </row>
    <row r="4226" spans="1:8" x14ac:dyDescent="0.25">
      <c r="A4226" s="30" t="s">
        <v>9576</v>
      </c>
      <c r="B4226" s="30" t="s">
        <v>923</v>
      </c>
      <c r="C4226" s="31" t="s">
        <v>9577</v>
      </c>
      <c r="D4226" s="31">
        <v>8531</v>
      </c>
      <c r="E4226" s="49" t="s">
        <v>6168</v>
      </c>
      <c r="F4226" s="327" t="s">
        <v>6169</v>
      </c>
      <c r="G4226" s="1073">
        <v>45466.30972222222</v>
      </c>
      <c r="H4226" s="30"/>
    </row>
    <row r="4227" spans="1:8" x14ac:dyDescent="0.25">
      <c r="A4227" s="30" t="s">
        <v>9576</v>
      </c>
      <c r="B4227" s="30" t="s">
        <v>923</v>
      </c>
      <c r="C4227" s="31" t="s">
        <v>9577</v>
      </c>
      <c r="D4227" s="31">
        <v>8531</v>
      </c>
      <c r="E4227" s="49" t="s">
        <v>6185</v>
      </c>
      <c r="F4227" s="327" t="s">
        <v>6186</v>
      </c>
      <c r="G4227" s="1073">
        <v>45466.30972222222</v>
      </c>
      <c r="H4227" s="30"/>
    </row>
    <row r="4228" spans="1:8" x14ac:dyDescent="0.25">
      <c r="A4228" s="30" t="s">
        <v>9576</v>
      </c>
      <c r="B4228" s="30" t="s">
        <v>923</v>
      </c>
      <c r="C4228" s="31" t="s">
        <v>9577</v>
      </c>
      <c r="D4228" s="31">
        <v>8531</v>
      </c>
      <c r="E4228" s="49" t="s">
        <v>6202</v>
      </c>
      <c r="F4228" s="327" t="s">
        <v>6203</v>
      </c>
      <c r="G4228" s="1073">
        <v>45466.30972222222</v>
      </c>
      <c r="H4228" s="30"/>
    </row>
    <row r="4229" spans="1:8" x14ac:dyDescent="0.25">
      <c r="A4229" s="30" t="s">
        <v>9576</v>
      </c>
      <c r="B4229" s="30" t="s">
        <v>923</v>
      </c>
      <c r="C4229" s="31" t="s">
        <v>9577</v>
      </c>
      <c r="D4229" s="31">
        <v>8531</v>
      </c>
      <c r="E4229" s="49" t="s">
        <v>6219</v>
      </c>
      <c r="F4229" s="327" t="s">
        <v>6220</v>
      </c>
      <c r="G4229" s="1073">
        <v>45466.30972222222</v>
      </c>
      <c r="H4229" s="30"/>
    </row>
    <row r="4230" spans="1:8" x14ac:dyDescent="0.25">
      <c r="A4230" s="30" t="s">
        <v>9576</v>
      </c>
      <c r="B4230" s="30" t="s">
        <v>923</v>
      </c>
      <c r="C4230" s="31" t="s">
        <v>9577</v>
      </c>
      <c r="D4230" s="31">
        <v>8531</v>
      </c>
      <c r="E4230" s="49" t="s">
        <v>6236</v>
      </c>
      <c r="F4230" s="327" t="s">
        <v>6237</v>
      </c>
      <c r="G4230" s="1073">
        <v>45466.30972222222</v>
      </c>
      <c r="H4230" s="30"/>
    </row>
    <row r="4231" spans="1:8" x14ac:dyDescent="0.25">
      <c r="A4231" s="30" t="s">
        <v>9576</v>
      </c>
      <c r="B4231" s="30" t="s">
        <v>923</v>
      </c>
      <c r="C4231" s="31" t="s">
        <v>9577</v>
      </c>
      <c r="D4231" s="31">
        <v>8531</v>
      </c>
      <c r="E4231" s="49" t="s">
        <v>6253</v>
      </c>
      <c r="F4231" s="327" t="s">
        <v>6254</v>
      </c>
      <c r="G4231" s="1073">
        <v>45466.30972222222</v>
      </c>
      <c r="H4231" s="30"/>
    </row>
    <row r="4232" spans="1:8" x14ac:dyDescent="0.25">
      <c r="A4232" s="30" t="s">
        <v>9576</v>
      </c>
      <c r="B4232" s="30" t="s">
        <v>923</v>
      </c>
      <c r="C4232" s="31" t="s">
        <v>9577</v>
      </c>
      <c r="D4232" s="31">
        <v>8531</v>
      </c>
      <c r="E4232" s="49" t="s">
        <v>6270</v>
      </c>
      <c r="F4232" s="327" t="s">
        <v>6271</v>
      </c>
      <c r="G4232" s="1073">
        <v>45466.30972222222</v>
      </c>
      <c r="H4232" s="30"/>
    </row>
    <row r="4233" spans="1:8" x14ac:dyDescent="0.25">
      <c r="A4233" s="30" t="s">
        <v>9576</v>
      </c>
      <c r="B4233" s="30" t="s">
        <v>923</v>
      </c>
      <c r="C4233" s="31" t="s">
        <v>9577</v>
      </c>
      <c r="D4233" s="31">
        <v>8531</v>
      </c>
      <c r="E4233" s="49" t="s">
        <v>6287</v>
      </c>
      <c r="F4233" s="327" t="s">
        <v>6288</v>
      </c>
      <c r="G4233" s="1073">
        <v>45466.30972222222</v>
      </c>
      <c r="H4233" s="30"/>
    </row>
    <row r="4234" spans="1:8" x14ac:dyDescent="0.25">
      <c r="A4234" s="30" t="s">
        <v>9576</v>
      </c>
      <c r="B4234" s="30" t="s">
        <v>923</v>
      </c>
      <c r="C4234" s="31" t="s">
        <v>9577</v>
      </c>
      <c r="D4234" s="31">
        <v>8531</v>
      </c>
      <c r="E4234" s="49" t="s">
        <v>1410</v>
      </c>
      <c r="F4234" s="327" t="s">
        <v>1411</v>
      </c>
      <c r="G4234" s="1073">
        <v>45466.30972222222</v>
      </c>
      <c r="H4234" s="30"/>
    </row>
    <row r="4235" spans="1:8" x14ac:dyDescent="0.25">
      <c r="A4235" s="30" t="s">
        <v>9576</v>
      </c>
      <c r="B4235" s="30" t="s">
        <v>923</v>
      </c>
      <c r="C4235" s="31" t="s">
        <v>9577</v>
      </c>
      <c r="D4235" s="31">
        <v>8531</v>
      </c>
      <c r="E4235" s="49" t="s">
        <v>6304</v>
      </c>
      <c r="F4235" s="327" t="s">
        <v>6305</v>
      </c>
      <c r="G4235" s="1073">
        <v>45466.30972222222</v>
      </c>
      <c r="H4235" s="30"/>
    </row>
    <row r="4236" spans="1:8" x14ac:dyDescent="0.25">
      <c r="A4236" s="30" t="s">
        <v>9576</v>
      </c>
      <c r="B4236" s="30" t="s">
        <v>923</v>
      </c>
      <c r="C4236" s="31" t="s">
        <v>9577</v>
      </c>
      <c r="D4236" s="31">
        <v>8531</v>
      </c>
      <c r="E4236" s="49" t="s">
        <v>6321</v>
      </c>
      <c r="F4236" s="327" t="s">
        <v>6322</v>
      </c>
      <c r="G4236" s="1073">
        <v>45466.30972222222</v>
      </c>
      <c r="H4236" s="30"/>
    </row>
    <row r="4237" spans="1:8" x14ac:dyDescent="0.25">
      <c r="A4237" s="30" t="s">
        <v>9576</v>
      </c>
      <c r="B4237" s="30" t="s">
        <v>923</v>
      </c>
      <c r="C4237" s="31" t="s">
        <v>9577</v>
      </c>
      <c r="D4237" s="31">
        <v>8531</v>
      </c>
      <c r="E4237" s="49" t="s">
        <v>6338</v>
      </c>
      <c r="F4237" s="327" t="s">
        <v>6339</v>
      </c>
      <c r="G4237" s="1073">
        <v>45466.30972222222</v>
      </c>
      <c r="H4237" s="30"/>
    </row>
    <row r="4238" spans="1:8" x14ac:dyDescent="0.25">
      <c r="A4238" s="30" t="s">
        <v>9576</v>
      </c>
      <c r="B4238" s="30" t="s">
        <v>923</v>
      </c>
      <c r="C4238" s="31" t="s">
        <v>9577</v>
      </c>
      <c r="D4238" s="31">
        <v>8531</v>
      </c>
      <c r="E4238" s="49" t="s">
        <v>6355</v>
      </c>
      <c r="F4238" s="327" t="s">
        <v>6356</v>
      </c>
      <c r="G4238" s="1073">
        <v>45466.30972222222</v>
      </c>
      <c r="H4238" s="30"/>
    </row>
    <row r="4239" spans="1:8" x14ac:dyDescent="0.25">
      <c r="A4239" s="30" t="s">
        <v>9576</v>
      </c>
      <c r="B4239" s="30" t="s">
        <v>923</v>
      </c>
      <c r="C4239" s="31" t="s">
        <v>9577</v>
      </c>
      <c r="D4239" s="31">
        <v>8531</v>
      </c>
      <c r="E4239" s="49" t="s">
        <v>6372</v>
      </c>
      <c r="F4239" s="327" t="s">
        <v>6373</v>
      </c>
      <c r="G4239" s="1073">
        <v>45466.30972222222</v>
      </c>
      <c r="H4239" s="30"/>
    </row>
    <row r="4240" spans="1:8" x14ac:dyDescent="0.25">
      <c r="A4240" s="30" t="s">
        <v>9576</v>
      </c>
      <c r="B4240" s="30" t="s">
        <v>923</v>
      </c>
      <c r="C4240" s="31" t="s">
        <v>9577</v>
      </c>
      <c r="D4240" s="31">
        <v>8531</v>
      </c>
      <c r="E4240" s="49" t="s">
        <v>6389</v>
      </c>
      <c r="F4240" s="327" t="s">
        <v>6390</v>
      </c>
      <c r="G4240" s="1073">
        <v>45466.30972222222</v>
      </c>
      <c r="H4240" s="30"/>
    </row>
    <row r="4241" spans="1:8" x14ac:dyDescent="0.25">
      <c r="A4241" s="30" t="s">
        <v>9576</v>
      </c>
      <c r="B4241" s="30" t="s">
        <v>923</v>
      </c>
      <c r="C4241" s="31" t="s">
        <v>9577</v>
      </c>
      <c r="D4241" s="31">
        <v>8531</v>
      </c>
      <c r="E4241" s="49" t="s">
        <v>6406</v>
      </c>
      <c r="F4241" s="327" t="s">
        <v>6407</v>
      </c>
      <c r="G4241" s="1073">
        <v>45466.30972222222</v>
      </c>
      <c r="H4241" s="30"/>
    </row>
    <row r="4242" spans="1:8" x14ac:dyDescent="0.25">
      <c r="A4242" s="30" t="s">
        <v>9576</v>
      </c>
      <c r="B4242" s="30" t="s">
        <v>923</v>
      </c>
      <c r="C4242" s="31" t="s">
        <v>9577</v>
      </c>
      <c r="D4242" s="31">
        <v>8531</v>
      </c>
      <c r="E4242" s="49" t="s">
        <v>6423</v>
      </c>
      <c r="F4242" s="327" t="s">
        <v>6424</v>
      </c>
      <c r="G4242" s="1073">
        <v>45466.30972222222</v>
      </c>
      <c r="H4242" s="30"/>
    </row>
    <row r="4243" spans="1:8" x14ac:dyDescent="0.25">
      <c r="A4243" s="30" t="s">
        <v>9576</v>
      </c>
      <c r="B4243" s="30" t="s">
        <v>923</v>
      </c>
      <c r="C4243" s="31" t="s">
        <v>9577</v>
      </c>
      <c r="D4243" s="31">
        <v>8531</v>
      </c>
      <c r="E4243" s="49" t="s">
        <v>6440</v>
      </c>
      <c r="F4243" s="327" t="s">
        <v>6441</v>
      </c>
      <c r="G4243" s="1073">
        <v>45466.30972222222</v>
      </c>
      <c r="H4243" s="30"/>
    </row>
    <row r="4244" spans="1:8" x14ac:dyDescent="0.25">
      <c r="A4244" s="30" t="s">
        <v>9576</v>
      </c>
      <c r="B4244" s="30" t="s">
        <v>923</v>
      </c>
      <c r="C4244" s="31" t="s">
        <v>9577</v>
      </c>
      <c r="D4244" s="31">
        <v>8531</v>
      </c>
      <c r="E4244" s="49" t="s">
        <v>6457</v>
      </c>
      <c r="F4244" s="327" t="s">
        <v>6458</v>
      </c>
      <c r="G4244" s="1073">
        <v>45466.30972222222</v>
      </c>
      <c r="H4244" s="30"/>
    </row>
    <row r="4245" spans="1:8" x14ac:dyDescent="0.25">
      <c r="A4245" s="30" t="s">
        <v>9576</v>
      </c>
      <c r="B4245" s="30" t="s">
        <v>923</v>
      </c>
      <c r="C4245" s="31" t="s">
        <v>9577</v>
      </c>
      <c r="D4245" s="31">
        <v>8531</v>
      </c>
      <c r="E4245" s="49" t="s">
        <v>1427</v>
      </c>
      <c r="F4245" s="327" t="s">
        <v>1428</v>
      </c>
      <c r="G4245" s="1073">
        <v>45466.30972222222</v>
      </c>
      <c r="H4245" s="30"/>
    </row>
    <row r="4246" spans="1:8" x14ac:dyDescent="0.25">
      <c r="A4246" s="30" t="s">
        <v>9576</v>
      </c>
      <c r="B4246" s="30" t="s">
        <v>923</v>
      </c>
      <c r="C4246" s="31" t="s">
        <v>9577</v>
      </c>
      <c r="D4246" s="31">
        <v>8531</v>
      </c>
      <c r="E4246" s="49" t="s">
        <v>6474</v>
      </c>
      <c r="F4246" s="327" t="s">
        <v>6475</v>
      </c>
      <c r="G4246" s="1073">
        <v>45466.30972222222</v>
      </c>
      <c r="H4246" s="30"/>
    </row>
    <row r="4247" spans="1:8" x14ac:dyDescent="0.25">
      <c r="A4247" s="30" t="s">
        <v>9576</v>
      </c>
      <c r="B4247" s="30" t="s">
        <v>923</v>
      </c>
      <c r="C4247" s="31" t="s">
        <v>9577</v>
      </c>
      <c r="D4247" s="31">
        <v>8531</v>
      </c>
      <c r="E4247" s="49" t="s">
        <v>6491</v>
      </c>
      <c r="F4247" s="327" t="s">
        <v>6492</v>
      </c>
      <c r="G4247" s="1073">
        <v>45466.30972222222</v>
      </c>
      <c r="H4247" s="30"/>
    </row>
    <row r="4248" spans="1:8" x14ac:dyDescent="0.25">
      <c r="A4248" s="30" t="s">
        <v>9576</v>
      </c>
      <c r="B4248" s="30" t="s">
        <v>923</v>
      </c>
      <c r="C4248" s="31" t="s">
        <v>9577</v>
      </c>
      <c r="D4248" s="31">
        <v>8531</v>
      </c>
      <c r="E4248" s="49" t="s">
        <v>6508</v>
      </c>
      <c r="F4248" s="327" t="s">
        <v>6509</v>
      </c>
      <c r="G4248" s="1073">
        <v>45466.30972222222</v>
      </c>
      <c r="H4248" s="30"/>
    </row>
    <row r="4249" spans="1:8" x14ac:dyDescent="0.25">
      <c r="A4249" s="30" t="s">
        <v>9576</v>
      </c>
      <c r="B4249" s="30" t="s">
        <v>923</v>
      </c>
      <c r="C4249" s="31" t="s">
        <v>9577</v>
      </c>
      <c r="D4249" s="31">
        <v>8531</v>
      </c>
      <c r="E4249" s="49" t="s">
        <v>6525</v>
      </c>
      <c r="F4249" s="327" t="s">
        <v>6526</v>
      </c>
      <c r="G4249" s="1073">
        <v>45466.30972222222</v>
      </c>
      <c r="H4249" s="30"/>
    </row>
    <row r="4250" spans="1:8" x14ac:dyDescent="0.25">
      <c r="A4250" s="30" t="s">
        <v>9576</v>
      </c>
      <c r="B4250" s="30" t="s">
        <v>923</v>
      </c>
      <c r="C4250" s="31" t="s">
        <v>9577</v>
      </c>
      <c r="D4250" s="31">
        <v>8531</v>
      </c>
      <c r="E4250" s="49" t="s">
        <v>6542</v>
      </c>
      <c r="F4250" s="327" t="s">
        <v>6543</v>
      </c>
      <c r="G4250" s="1073">
        <v>45466.30972222222</v>
      </c>
      <c r="H4250" s="30"/>
    </row>
    <row r="4251" spans="1:8" x14ac:dyDescent="0.25">
      <c r="A4251" s="30" t="s">
        <v>9576</v>
      </c>
      <c r="B4251" s="30" t="s">
        <v>923</v>
      </c>
      <c r="C4251" s="31" t="s">
        <v>9577</v>
      </c>
      <c r="D4251" s="31">
        <v>8531</v>
      </c>
      <c r="E4251" s="49" t="s">
        <v>6559</v>
      </c>
      <c r="F4251" s="327" t="s">
        <v>6560</v>
      </c>
      <c r="G4251" s="1073">
        <v>45466.30972222222</v>
      </c>
      <c r="H4251" s="30"/>
    </row>
    <row r="4252" spans="1:8" x14ac:dyDescent="0.25">
      <c r="A4252" s="30" t="s">
        <v>9576</v>
      </c>
      <c r="B4252" s="30" t="s">
        <v>923</v>
      </c>
      <c r="C4252" s="31" t="s">
        <v>9577</v>
      </c>
      <c r="D4252" s="31">
        <v>8531</v>
      </c>
      <c r="E4252" s="49" t="s">
        <v>6576</v>
      </c>
      <c r="F4252" s="327" t="s">
        <v>6577</v>
      </c>
      <c r="G4252" s="1073">
        <v>45466.30972222222</v>
      </c>
      <c r="H4252" s="30"/>
    </row>
    <row r="4253" spans="1:8" x14ac:dyDescent="0.25">
      <c r="A4253" s="30" t="s">
        <v>9576</v>
      </c>
      <c r="B4253" s="30" t="s">
        <v>923</v>
      </c>
      <c r="C4253" s="31" t="s">
        <v>9577</v>
      </c>
      <c r="D4253" s="31">
        <v>8531</v>
      </c>
      <c r="E4253" s="49" t="s">
        <v>6593</v>
      </c>
      <c r="F4253" s="327" t="s">
        <v>6594</v>
      </c>
      <c r="G4253" s="1073">
        <v>45466.30972222222</v>
      </c>
      <c r="H4253" s="30"/>
    </row>
    <row r="4254" spans="1:8" x14ac:dyDescent="0.25">
      <c r="A4254" s="30" t="s">
        <v>9576</v>
      </c>
      <c r="B4254" s="30" t="s">
        <v>923</v>
      </c>
      <c r="C4254" s="31" t="s">
        <v>9577</v>
      </c>
      <c r="D4254" s="31">
        <v>8531</v>
      </c>
      <c r="E4254" s="49" t="s">
        <v>6610</v>
      </c>
      <c r="F4254" s="327" t="s">
        <v>6611</v>
      </c>
      <c r="G4254" s="1073">
        <v>45466.30972222222</v>
      </c>
      <c r="H4254" s="30"/>
    </row>
    <row r="4255" spans="1:8" x14ac:dyDescent="0.25">
      <c r="A4255" s="30" t="s">
        <v>9576</v>
      </c>
      <c r="B4255" s="30" t="s">
        <v>923</v>
      </c>
      <c r="C4255" s="31" t="s">
        <v>9577</v>
      </c>
      <c r="D4255" s="31">
        <v>8531</v>
      </c>
      <c r="E4255" s="49" t="s">
        <v>6627</v>
      </c>
      <c r="F4255" s="327" t="s">
        <v>6628</v>
      </c>
      <c r="G4255" s="1073">
        <v>45466.30972222222</v>
      </c>
      <c r="H4255" s="30"/>
    </row>
    <row r="4256" spans="1:8" x14ac:dyDescent="0.25">
      <c r="A4256" s="30" t="s">
        <v>9576</v>
      </c>
      <c r="B4256" s="30" t="s">
        <v>923</v>
      </c>
      <c r="C4256" s="31" t="s">
        <v>9577</v>
      </c>
      <c r="D4256" s="31">
        <v>8531</v>
      </c>
      <c r="E4256" s="49" t="s">
        <v>1444</v>
      </c>
      <c r="F4256" s="327" t="s">
        <v>1445</v>
      </c>
      <c r="G4256" s="1073">
        <v>45466.30972222222</v>
      </c>
      <c r="H4256" s="30"/>
    </row>
    <row r="4257" spans="1:8" x14ac:dyDescent="0.25">
      <c r="A4257" s="30" t="s">
        <v>9576</v>
      </c>
      <c r="B4257" s="30" t="s">
        <v>923</v>
      </c>
      <c r="C4257" s="31" t="s">
        <v>9577</v>
      </c>
      <c r="D4257" s="31">
        <v>8531</v>
      </c>
      <c r="E4257" s="49" t="s">
        <v>6644</v>
      </c>
      <c r="F4257" s="327" t="s">
        <v>6645</v>
      </c>
      <c r="G4257" s="1073">
        <v>45466.30972222222</v>
      </c>
      <c r="H4257" s="30"/>
    </row>
    <row r="4258" spans="1:8" x14ac:dyDescent="0.25">
      <c r="A4258" s="30" t="s">
        <v>9576</v>
      </c>
      <c r="B4258" s="30" t="s">
        <v>923</v>
      </c>
      <c r="C4258" s="31" t="s">
        <v>9577</v>
      </c>
      <c r="D4258" s="31">
        <v>8531</v>
      </c>
      <c r="E4258" s="49" t="s">
        <v>6661</v>
      </c>
      <c r="F4258" s="327" t="s">
        <v>6662</v>
      </c>
      <c r="G4258" s="1073">
        <v>45466.30972222222</v>
      </c>
      <c r="H4258" s="30"/>
    </row>
    <row r="4259" spans="1:8" x14ac:dyDescent="0.25">
      <c r="A4259" s="30" t="s">
        <v>9576</v>
      </c>
      <c r="B4259" s="30" t="s">
        <v>923</v>
      </c>
      <c r="C4259" s="31" t="s">
        <v>9577</v>
      </c>
      <c r="D4259" s="31">
        <v>8531</v>
      </c>
      <c r="E4259" s="49" t="s">
        <v>6678</v>
      </c>
      <c r="F4259" s="327" t="s">
        <v>6679</v>
      </c>
      <c r="G4259" s="1073">
        <v>45466.30972222222</v>
      </c>
      <c r="H4259" s="30"/>
    </row>
    <row r="4260" spans="1:8" x14ac:dyDescent="0.25">
      <c r="A4260" s="30" t="s">
        <v>9576</v>
      </c>
      <c r="B4260" s="30" t="s">
        <v>923</v>
      </c>
      <c r="C4260" s="31" t="s">
        <v>9577</v>
      </c>
      <c r="D4260" s="31">
        <v>8531</v>
      </c>
      <c r="E4260" s="49" t="s">
        <v>6695</v>
      </c>
      <c r="F4260" s="327" t="s">
        <v>6696</v>
      </c>
      <c r="G4260" s="1073">
        <v>45466.30972222222</v>
      </c>
      <c r="H4260" s="30"/>
    </row>
    <row r="4261" spans="1:8" x14ac:dyDescent="0.25">
      <c r="A4261" s="30" t="s">
        <v>9576</v>
      </c>
      <c r="B4261" s="30" t="s">
        <v>923</v>
      </c>
      <c r="C4261" s="31" t="s">
        <v>9577</v>
      </c>
      <c r="D4261" s="31">
        <v>8531</v>
      </c>
      <c r="E4261" s="49" t="s">
        <v>6712</v>
      </c>
      <c r="F4261" s="327" t="s">
        <v>6713</v>
      </c>
      <c r="G4261" s="1073">
        <v>45466.30972222222</v>
      </c>
      <c r="H4261" s="30"/>
    </row>
    <row r="4262" spans="1:8" x14ac:dyDescent="0.25">
      <c r="A4262" s="30" t="s">
        <v>9576</v>
      </c>
      <c r="B4262" s="30" t="s">
        <v>923</v>
      </c>
      <c r="C4262" s="31" t="s">
        <v>9577</v>
      </c>
      <c r="D4262" s="31">
        <v>8531</v>
      </c>
      <c r="E4262" s="49" t="s">
        <v>6729</v>
      </c>
      <c r="F4262" s="327" t="s">
        <v>6730</v>
      </c>
      <c r="G4262" s="1073">
        <v>45466.30972222222</v>
      </c>
      <c r="H4262" s="30"/>
    </row>
    <row r="4263" spans="1:8" x14ac:dyDescent="0.25">
      <c r="A4263" s="30" t="s">
        <v>9576</v>
      </c>
      <c r="B4263" s="30" t="s">
        <v>923</v>
      </c>
      <c r="C4263" s="31" t="s">
        <v>9577</v>
      </c>
      <c r="D4263" s="31">
        <v>8531</v>
      </c>
      <c r="E4263" s="49" t="s">
        <v>6746</v>
      </c>
      <c r="F4263" s="327" t="s">
        <v>6747</v>
      </c>
      <c r="G4263" s="1073">
        <v>45466.30972222222</v>
      </c>
      <c r="H4263" s="30"/>
    </row>
    <row r="4264" spans="1:8" x14ac:dyDescent="0.25">
      <c r="A4264" s="30" t="s">
        <v>9576</v>
      </c>
      <c r="B4264" s="30" t="s">
        <v>923</v>
      </c>
      <c r="C4264" s="31" t="s">
        <v>9577</v>
      </c>
      <c r="D4264" s="31">
        <v>8531</v>
      </c>
      <c r="E4264" s="49" t="s">
        <v>6763</v>
      </c>
      <c r="F4264" s="327" t="s">
        <v>6764</v>
      </c>
      <c r="G4264" s="1073">
        <v>45466.30972222222</v>
      </c>
      <c r="H4264" s="30"/>
    </row>
    <row r="4265" spans="1:8" x14ac:dyDescent="0.25">
      <c r="A4265" s="30" t="s">
        <v>9576</v>
      </c>
      <c r="B4265" s="30" t="s">
        <v>923</v>
      </c>
      <c r="C4265" s="31" t="s">
        <v>9577</v>
      </c>
      <c r="D4265" s="31">
        <v>8531</v>
      </c>
      <c r="E4265" s="49" t="s">
        <v>6780</v>
      </c>
      <c r="F4265" s="327" t="s">
        <v>6781</v>
      </c>
      <c r="G4265" s="1073">
        <v>45466.30972222222</v>
      </c>
      <c r="H4265" s="30"/>
    </row>
    <row r="4266" spans="1:8" x14ac:dyDescent="0.25">
      <c r="A4266" s="30" t="s">
        <v>9576</v>
      </c>
      <c r="B4266" s="30" t="s">
        <v>923</v>
      </c>
      <c r="C4266" s="31" t="s">
        <v>9577</v>
      </c>
      <c r="D4266" s="31">
        <v>8531</v>
      </c>
      <c r="E4266" s="49" t="s">
        <v>6797</v>
      </c>
      <c r="F4266" s="327" t="s">
        <v>6798</v>
      </c>
      <c r="G4266" s="1073">
        <v>45466.30972222222</v>
      </c>
      <c r="H4266" s="30"/>
    </row>
    <row r="4267" spans="1:8" x14ac:dyDescent="0.25">
      <c r="A4267" s="30" t="s">
        <v>9576</v>
      </c>
      <c r="B4267" s="30" t="s">
        <v>923</v>
      </c>
      <c r="C4267" s="31" t="s">
        <v>9577</v>
      </c>
      <c r="D4267" s="31">
        <v>8531</v>
      </c>
      <c r="E4267" s="49" t="s">
        <v>1461</v>
      </c>
      <c r="F4267" s="327" t="s">
        <v>1462</v>
      </c>
      <c r="G4267" s="1073">
        <v>45466.30972222222</v>
      </c>
      <c r="H4267" s="30"/>
    </row>
    <row r="4268" spans="1:8" x14ac:dyDescent="0.25">
      <c r="A4268" s="30" t="s">
        <v>9576</v>
      </c>
      <c r="B4268" s="30" t="s">
        <v>923</v>
      </c>
      <c r="C4268" s="31" t="s">
        <v>9577</v>
      </c>
      <c r="D4268" s="31">
        <v>8531</v>
      </c>
      <c r="E4268" s="49" t="s">
        <v>6814</v>
      </c>
      <c r="F4268" s="327" t="s">
        <v>6815</v>
      </c>
      <c r="G4268" s="1073">
        <v>45466.30972222222</v>
      </c>
      <c r="H4268" s="30"/>
    </row>
    <row r="4269" spans="1:8" x14ac:dyDescent="0.25">
      <c r="A4269" s="30" t="s">
        <v>9576</v>
      </c>
      <c r="B4269" s="30" t="s">
        <v>923</v>
      </c>
      <c r="C4269" s="31" t="s">
        <v>9577</v>
      </c>
      <c r="D4269" s="31">
        <v>8531</v>
      </c>
      <c r="E4269" s="49" t="s">
        <v>6831</v>
      </c>
      <c r="F4269" s="327" t="s">
        <v>6832</v>
      </c>
      <c r="G4269" s="1073">
        <v>45466.30972222222</v>
      </c>
      <c r="H4269" s="30"/>
    </row>
    <row r="4270" spans="1:8" x14ac:dyDescent="0.25">
      <c r="A4270" s="30" t="s">
        <v>9576</v>
      </c>
      <c r="B4270" s="30" t="s">
        <v>923</v>
      </c>
      <c r="C4270" s="31" t="s">
        <v>9577</v>
      </c>
      <c r="D4270" s="31">
        <v>8531</v>
      </c>
      <c r="E4270" s="49" t="s">
        <v>6848</v>
      </c>
      <c r="F4270" s="327" t="s">
        <v>6849</v>
      </c>
      <c r="G4270" s="1073">
        <v>45466.30972222222</v>
      </c>
      <c r="H4270" s="30"/>
    </row>
    <row r="4271" spans="1:8" x14ac:dyDescent="0.25">
      <c r="A4271" s="30" t="s">
        <v>9576</v>
      </c>
      <c r="B4271" s="30" t="s">
        <v>923</v>
      </c>
      <c r="C4271" s="31" t="s">
        <v>9577</v>
      </c>
      <c r="D4271" s="31">
        <v>8531</v>
      </c>
      <c r="E4271" s="49" t="s">
        <v>6865</v>
      </c>
      <c r="F4271" s="327" t="s">
        <v>6866</v>
      </c>
      <c r="G4271" s="1073">
        <v>45466.30972222222</v>
      </c>
      <c r="H4271" s="30"/>
    </row>
    <row r="4272" spans="1:8" x14ac:dyDescent="0.25">
      <c r="A4272" s="30" t="s">
        <v>9576</v>
      </c>
      <c r="B4272" s="30" t="s">
        <v>923</v>
      </c>
      <c r="C4272" s="31" t="s">
        <v>9577</v>
      </c>
      <c r="D4272" s="31">
        <v>8531</v>
      </c>
      <c r="E4272" s="49" t="s">
        <v>6882</v>
      </c>
      <c r="F4272" s="327" t="s">
        <v>6883</v>
      </c>
      <c r="G4272" s="1073">
        <v>45466.30972222222</v>
      </c>
      <c r="H4272" s="30"/>
    </row>
    <row r="4273" spans="1:8" x14ac:dyDescent="0.25">
      <c r="A4273" s="30" t="s">
        <v>9576</v>
      </c>
      <c r="B4273" s="30" t="s">
        <v>923</v>
      </c>
      <c r="C4273" s="31" t="s">
        <v>9577</v>
      </c>
      <c r="D4273" s="31">
        <v>8531</v>
      </c>
      <c r="E4273" s="49" t="s">
        <v>6899</v>
      </c>
      <c r="F4273" s="327" t="s">
        <v>6900</v>
      </c>
      <c r="G4273" s="1073">
        <v>45466.30972222222</v>
      </c>
      <c r="H4273" s="30"/>
    </row>
    <row r="4274" spans="1:8" x14ac:dyDescent="0.25">
      <c r="A4274" s="30" t="s">
        <v>9576</v>
      </c>
      <c r="B4274" s="30" t="s">
        <v>923</v>
      </c>
      <c r="C4274" s="31" t="s">
        <v>9577</v>
      </c>
      <c r="D4274" s="31">
        <v>8531</v>
      </c>
      <c r="E4274" s="49" t="s">
        <v>6916</v>
      </c>
      <c r="F4274" s="327" t="s">
        <v>6917</v>
      </c>
      <c r="G4274" s="1073">
        <v>45466.30972222222</v>
      </c>
      <c r="H4274" s="30"/>
    </row>
    <row r="4275" spans="1:8" x14ac:dyDescent="0.25">
      <c r="A4275" s="30" t="s">
        <v>9576</v>
      </c>
      <c r="B4275" s="30" t="s">
        <v>923</v>
      </c>
      <c r="C4275" s="31" t="s">
        <v>9577</v>
      </c>
      <c r="D4275" s="31">
        <v>8531</v>
      </c>
      <c r="E4275" s="49" t="s">
        <v>6933</v>
      </c>
      <c r="F4275" s="327" t="s">
        <v>6934</v>
      </c>
      <c r="G4275" s="1073">
        <v>45466.30972222222</v>
      </c>
      <c r="H4275" s="30"/>
    </row>
    <row r="4276" spans="1:8" x14ac:dyDescent="0.25">
      <c r="A4276" s="30" t="s">
        <v>9576</v>
      </c>
      <c r="B4276" s="30" t="s">
        <v>923</v>
      </c>
      <c r="C4276" s="31" t="s">
        <v>9577</v>
      </c>
      <c r="D4276" s="31">
        <v>8531</v>
      </c>
      <c r="E4276" s="49" t="s">
        <v>6950</v>
      </c>
      <c r="F4276" s="327" t="s">
        <v>6951</v>
      </c>
      <c r="G4276" s="1073">
        <v>45466.30972222222</v>
      </c>
      <c r="H4276" s="30"/>
    </row>
    <row r="4277" spans="1:8" x14ac:dyDescent="0.25">
      <c r="A4277" s="30" t="s">
        <v>9576</v>
      </c>
      <c r="B4277" s="30" t="s">
        <v>923</v>
      </c>
      <c r="C4277" s="31" t="s">
        <v>9577</v>
      </c>
      <c r="D4277" s="31">
        <v>8531</v>
      </c>
      <c r="E4277" s="49" t="s">
        <v>6967</v>
      </c>
      <c r="F4277" s="327" t="s">
        <v>6968</v>
      </c>
      <c r="G4277" s="1073">
        <v>45466.30972222222</v>
      </c>
      <c r="H4277" s="30"/>
    </row>
    <row r="4278" spans="1:8" x14ac:dyDescent="0.25">
      <c r="A4278" s="30" t="s">
        <v>9576</v>
      </c>
      <c r="B4278" s="30" t="s">
        <v>923</v>
      </c>
      <c r="C4278" s="31" t="s">
        <v>9577</v>
      </c>
      <c r="D4278" s="31">
        <v>8531</v>
      </c>
      <c r="E4278" s="49" t="s">
        <v>1478</v>
      </c>
      <c r="F4278" s="327" t="s">
        <v>1479</v>
      </c>
      <c r="G4278" s="1073">
        <v>45466.30972222222</v>
      </c>
      <c r="H4278" s="30"/>
    </row>
    <row r="4279" spans="1:8" x14ac:dyDescent="0.25">
      <c r="A4279" s="30" t="s">
        <v>9576</v>
      </c>
      <c r="B4279" s="30" t="s">
        <v>923</v>
      </c>
      <c r="C4279" s="31" t="s">
        <v>9577</v>
      </c>
      <c r="D4279" s="31">
        <v>8531</v>
      </c>
      <c r="E4279" s="49" t="s">
        <v>6984</v>
      </c>
      <c r="F4279" s="327" t="s">
        <v>6985</v>
      </c>
      <c r="G4279" s="1073">
        <v>45466.30972222222</v>
      </c>
      <c r="H4279" s="30"/>
    </row>
    <row r="4280" spans="1:8" x14ac:dyDescent="0.25">
      <c r="A4280" s="30" t="s">
        <v>9576</v>
      </c>
      <c r="B4280" s="30" t="s">
        <v>923</v>
      </c>
      <c r="C4280" s="31" t="s">
        <v>9577</v>
      </c>
      <c r="D4280" s="31">
        <v>8531</v>
      </c>
      <c r="E4280" s="49" t="s">
        <v>7001</v>
      </c>
      <c r="F4280" s="327" t="s">
        <v>7002</v>
      </c>
      <c r="G4280" s="1073">
        <v>45466.30972222222</v>
      </c>
      <c r="H4280" s="30"/>
    </row>
    <row r="4281" spans="1:8" x14ac:dyDescent="0.25">
      <c r="A4281" s="30" t="s">
        <v>9576</v>
      </c>
      <c r="B4281" s="30" t="s">
        <v>923</v>
      </c>
      <c r="C4281" s="31" t="s">
        <v>9577</v>
      </c>
      <c r="D4281" s="31">
        <v>8531</v>
      </c>
      <c r="E4281" s="49" t="s">
        <v>7018</v>
      </c>
      <c r="F4281" s="327" t="s">
        <v>7019</v>
      </c>
      <c r="G4281" s="1073">
        <v>45466.30972222222</v>
      </c>
      <c r="H4281" s="30"/>
    </row>
    <row r="4282" spans="1:8" x14ac:dyDescent="0.25">
      <c r="A4282" s="30" t="s">
        <v>9576</v>
      </c>
      <c r="B4282" s="30" t="s">
        <v>923</v>
      </c>
      <c r="C4282" s="31" t="s">
        <v>9577</v>
      </c>
      <c r="D4282" s="31">
        <v>8531</v>
      </c>
      <c r="E4282" s="49" t="s">
        <v>7035</v>
      </c>
      <c r="F4282" s="327" t="s">
        <v>7036</v>
      </c>
      <c r="G4282" s="1073">
        <v>45466.30972222222</v>
      </c>
      <c r="H4282" s="30"/>
    </row>
    <row r="4283" spans="1:8" x14ac:dyDescent="0.25">
      <c r="A4283" s="30" t="s">
        <v>9576</v>
      </c>
      <c r="B4283" s="30" t="s">
        <v>923</v>
      </c>
      <c r="C4283" s="31" t="s">
        <v>9577</v>
      </c>
      <c r="D4283" s="31">
        <v>8531</v>
      </c>
      <c r="E4283" s="49" t="s">
        <v>7052</v>
      </c>
      <c r="F4283" s="327" t="s">
        <v>7053</v>
      </c>
      <c r="G4283" s="1073">
        <v>45466.30972222222</v>
      </c>
      <c r="H4283" s="30"/>
    </row>
    <row r="4284" spans="1:8" x14ac:dyDescent="0.25">
      <c r="A4284" s="30" t="s">
        <v>9576</v>
      </c>
      <c r="B4284" s="30" t="s">
        <v>923</v>
      </c>
      <c r="C4284" s="31" t="s">
        <v>9577</v>
      </c>
      <c r="D4284" s="31">
        <v>8531</v>
      </c>
      <c r="E4284" s="49" t="s">
        <v>7069</v>
      </c>
      <c r="F4284" s="327" t="s">
        <v>7070</v>
      </c>
      <c r="G4284" s="1073">
        <v>45466.30972222222</v>
      </c>
      <c r="H4284" s="30"/>
    </row>
    <row r="4285" spans="1:8" x14ac:dyDescent="0.25">
      <c r="A4285" s="30" t="s">
        <v>9576</v>
      </c>
      <c r="B4285" s="30" t="s">
        <v>923</v>
      </c>
      <c r="C4285" s="31" t="s">
        <v>9577</v>
      </c>
      <c r="D4285" s="31">
        <v>8531</v>
      </c>
      <c r="E4285" s="49" t="s">
        <v>7086</v>
      </c>
      <c r="F4285" s="327" t="s">
        <v>7087</v>
      </c>
      <c r="G4285" s="1073">
        <v>45466.30972222222</v>
      </c>
      <c r="H4285" s="30"/>
    </row>
    <row r="4286" spans="1:8" x14ac:dyDescent="0.25">
      <c r="A4286" s="30" t="s">
        <v>9576</v>
      </c>
      <c r="B4286" s="30" t="s">
        <v>923</v>
      </c>
      <c r="C4286" s="31" t="s">
        <v>9577</v>
      </c>
      <c r="D4286" s="31">
        <v>8531</v>
      </c>
      <c r="E4286" s="49" t="s">
        <v>7103</v>
      </c>
      <c r="F4286" s="327" t="s">
        <v>7104</v>
      </c>
      <c r="G4286" s="1073">
        <v>45466.30972222222</v>
      </c>
      <c r="H4286" s="30"/>
    </row>
    <row r="4287" spans="1:8" x14ac:dyDescent="0.25">
      <c r="A4287" s="30" t="s">
        <v>9576</v>
      </c>
      <c r="B4287" s="30" t="s">
        <v>923</v>
      </c>
      <c r="C4287" s="31" t="s">
        <v>9577</v>
      </c>
      <c r="D4287" s="31">
        <v>8531</v>
      </c>
      <c r="E4287" s="49" t="s">
        <v>7120</v>
      </c>
      <c r="F4287" s="327" t="s">
        <v>7121</v>
      </c>
      <c r="G4287" s="1073">
        <v>45466.30972222222</v>
      </c>
      <c r="H4287" s="30"/>
    </row>
    <row r="4288" spans="1:8" x14ac:dyDescent="0.25">
      <c r="A4288" s="30" t="s">
        <v>9576</v>
      </c>
      <c r="B4288" s="30" t="s">
        <v>923</v>
      </c>
      <c r="C4288" s="31" t="s">
        <v>9577</v>
      </c>
      <c r="D4288" s="31">
        <v>8531</v>
      </c>
      <c r="E4288" s="49" t="s">
        <v>7137</v>
      </c>
      <c r="F4288" s="327" t="s">
        <v>7138</v>
      </c>
      <c r="G4288" s="1073">
        <v>45466.30972222222</v>
      </c>
      <c r="H4288" s="30"/>
    </row>
    <row r="4289" spans="1:8" x14ac:dyDescent="0.25">
      <c r="A4289" s="30" t="s">
        <v>9576</v>
      </c>
      <c r="B4289" s="30" t="s">
        <v>923</v>
      </c>
      <c r="C4289" s="31" t="s">
        <v>9577</v>
      </c>
      <c r="D4289" s="31">
        <v>8531</v>
      </c>
      <c r="E4289" s="49" t="s">
        <v>1495</v>
      </c>
      <c r="F4289" s="327" t="s">
        <v>1496</v>
      </c>
      <c r="G4289" s="1073">
        <v>45466.30972222222</v>
      </c>
      <c r="H4289" s="30"/>
    </row>
    <row r="4290" spans="1:8" x14ac:dyDescent="0.25">
      <c r="A4290" s="30" t="s">
        <v>9576</v>
      </c>
      <c r="B4290" s="30" t="s">
        <v>923</v>
      </c>
      <c r="C4290" s="31" t="s">
        <v>9577</v>
      </c>
      <c r="D4290" s="31">
        <v>8531</v>
      </c>
      <c r="E4290" s="49" t="s">
        <v>7154</v>
      </c>
      <c r="F4290" s="327" t="s">
        <v>7155</v>
      </c>
      <c r="G4290" s="1073">
        <v>45466.30972222222</v>
      </c>
      <c r="H4290" s="30"/>
    </row>
    <row r="4291" spans="1:8" x14ac:dyDescent="0.25">
      <c r="A4291" s="30" t="s">
        <v>9576</v>
      </c>
      <c r="B4291" s="30" t="s">
        <v>923</v>
      </c>
      <c r="C4291" s="31" t="s">
        <v>9577</v>
      </c>
      <c r="D4291" s="31">
        <v>8531</v>
      </c>
      <c r="E4291" s="49" t="s">
        <v>7171</v>
      </c>
      <c r="F4291" s="327" t="s">
        <v>7172</v>
      </c>
      <c r="G4291" s="1073">
        <v>45466.30972222222</v>
      </c>
      <c r="H4291" s="30"/>
    </row>
    <row r="4292" spans="1:8" x14ac:dyDescent="0.25">
      <c r="A4292" s="30" t="s">
        <v>9576</v>
      </c>
      <c r="B4292" s="30" t="s">
        <v>923</v>
      </c>
      <c r="C4292" s="31" t="s">
        <v>9577</v>
      </c>
      <c r="D4292" s="31">
        <v>8531</v>
      </c>
      <c r="E4292" s="49" t="s">
        <v>7188</v>
      </c>
      <c r="F4292" s="327" t="s">
        <v>7189</v>
      </c>
      <c r="G4292" s="1073">
        <v>45466.30972222222</v>
      </c>
      <c r="H4292" s="30"/>
    </row>
    <row r="4293" spans="1:8" x14ac:dyDescent="0.25">
      <c r="A4293" s="30" t="s">
        <v>9576</v>
      </c>
      <c r="B4293" s="30" t="s">
        <v>923</v>
      </c>
      <c r="C4293" s="31" t="s">
        <v>9577</v>
      </c>
      <c r="D4293" s="31">
        <v>8531</v>
      </c>
      <c r="E4293" s="49" t="s">
        <v>7205</v>
      </c>
      <c r="F4293" s="327" t="s">
        <v>7206</v>
      </c>
      <c r="G4293" s="1073">
        <v>45466.30972222222</v>
      </c>
      <c r="H4293" s="30"/>
    </row>
    <row r="4294" spans="1:8" x14ac:dyDescent="0.25">
      <c r="A4294" s="30" t="s">
        <v>9576</v>
      </c>
      <c r="B4294" s="30" t="s">
        <v>923</v>
      </c>
      <c r="C4294" s="31" t="s">
        <v>9577</v>
      </c>
      <c r="D4294" s="31">
        <v>8531</v>
      </c>
      <c r="E4294" s="49" t="s">
        <v>7222</v>
      </c>
      <c r="F4294" s="327" t="s">
        <v>7223</v>
      </c>
      <c r="G4294" s="1073">
        <v>45466.30972222222</v>
      </c>
      <c r="H4294" s="30"/>
    </row>
    <row r="4295" spans="1:8" x14ac:dyDescent="0.25">
      <c r="A4295" s="30" t="s">
        <v>9576</v>
      </c>
      <c r="B4295" s="30" t="s">
        <v>923</v>
      </c>
      <c r="C4295" s="31" t="s">
        <v>9577</v>
      </c>
      <c r="D4295" s="31">
        <v>8531</v>
      </c>
      <c r="E4295" s="49" t="s">
        <v>7239</v>
      </c>
      <c r="F4295" s="327" t="s">
        <v>7240</v>
      </c>
      <c r="G4295" s="1073">
        <v>45466.30972222222</v>
      </c>
      <c r="H4295" s="30"/>
    </row>
    <row r="4296" spans="1:8" x14ac:dyDescent="0.25">
      <c r="A4296" s="30" t="s">
        <v>9576</v>
      </c>
      <c r="B4296" s="30" t="s">
        <v>923</v>
      </c>
      <c r="C4296" s="31" t="s">
        <v>9577</v>
      </c>
      <c r="D4296" s="31">
        <v>8531</v>
      </c>
      <c r="E4296" s="49" t="s">
        <v>7256</v>
      </c>
      <c r="F4296" s="327" t="s">
        <v>7257</v>
      </c>
      <c r="G4296" s="1073">
        <v>45466.30972222222</v>
      </c>
      <c r="H4296" s="30"/>
    </row>
    <row r="4297" spans="1:8" x14ac:dyDescent="0.25">
      <c r="A4297" s="30" t="s">
        <v>9576</v>
      </c>
      <c r="B4297" s="30" t="s">
        <v>923</v>
      </c>
      <c r="C4297" s="31" t="s">
        <v>9577</v>
      </c>
      <c r="D4297" s="31">
        <v>8531</v>
      </c>
      <c r="E4297" s="49" t="s">
        <v>7273</v>
      </c>
      <c r="F4297" s="327" t="s">
        <v>7274</v>
      </c>
      <c r="G4297" s="1073">
        <v>45466.30972222222</v>
      </c>
      <c r="H4297" s="30"/>
    </row>
    <row r="4298" spans="1:8" x14ac:dyDescent="0.25">
      <c r="A4298" s="30" t="s">
        <v>9576</v>
      </c>
      <c r="B4298" s="30" t="s">
        <v>923</v>
      </c>
      <c r="C4298" s="31" t="s">
        <v>9577</v>
      </c>
      <c r="D4298" s="31">
        <v>8531</v>
      </c>
      <c r="E4298" s="49" t="s">
        <v>7290</v>
      </c>
      <c r="F4298" s="327" t="s">
        <v>7291</v>
      </c>
      <c r="G4298" s="1073">
        <v>45466.30972222222</v>
      </c>
      <c r="H4298" s="30"/>
    </row>
    <row r="4299" spans="1:8" x14ac:dyDescent="0.25">
      <c r="A4299" s="30" t="s">
        <v>9576</v>
      </c>
      <c r="B4299" s="30" t="s">
        <v>923</v>
      </c>
      <c r="C4299" s="31" t="s">
        <v>9577</v>
      </c>
      <c r="D4299" s="31">
        <v>8531</v>
      </c>
      <c r="E4299" s="49" t="s">
        <v>7307</v>
      </c>
      <c r="F4299" s="327" t="s">
        <v>7308</v>
      </c>
      <c r="G4299" s="1073">
        <v>45466.30972222222</v>
      </c>
      <c r="H4299" s="30"/>
    </row>
    <row r="4300" spans="1:8" x14ac:dyDescent="0.25">
      <c r="A4300" s="30" t="s">
        <v>9576</v>
      </c>
      <c r="B4300" s="30" t="s">
        <v>923</v>
      </c>
      <c r="C4300" s="31" t="s">
        <v>9577</v>
      </c>
      <c r="D4300" s="31">
        <v>8531</v>
      </c>
      <c r="E4300" s="49" t="s">
        <v>1512</v>
      </c>
      <c r="F4300" s="327" t="s">
        <v>1513</v>
      </c>
      <c r="G4300" s="1073">
        <v>45466.30972222222</v>
      </c>
      <c r="H4300" s="30"/>
    </row>
    <row r="4301" spans="1:8" x14ac:dyDescent="0.25">
      <c r="A4301" s="30" t="s">
        <v>9576</v>
      </c>
      <c r="B4301" s="30" t="s">
        <v>923</v>
      </c>
      <c r="C4301" s="31" t="s">
        <v>9577</v>
      </c>
      <c r="D4301" s="31">
        <v>8531</v>
      </c>
      <c r="E4301" s="49" t="s">
        <v>7324</v>
      </c>
      <c r="F4301" s="327" t="s">
        <v>7325</v>
      </c>
      <c r="G4301" s="1073">
        <v>45466.30972222222</v>
      </c>
      <c r="H4301" s="30"/>
    </row>
    <row r="4302" spans="1:8" x14ac:dyDescent="0.25">
      <c r="A4302" s="30" t="s">
        <v>9576</v>
      </c>
      <c r="B4302" s="30" t="s">
        <v>923</v>
      </c>
      <c r="C4302" s="31" t="s">
        <v>9577</v>
      </c>
      <c r="D4302" s="31">
        <v>8531</v>
      </c>
      <c r="E4302" s="49" t="s">
        <v>7341</v>
      </c>
      <c r="F4302" s="327" t="s">
        <v>7342</v>
      </c>
      <c r="G4302" s="1073">
        <v>45466.30972222222</v>
      </c>
      <c r="H4302" s="30"/>
    </row>
    <row r="4303" spans="1:8" x14ac:dyDescent="0.25">
      <c r="A4303" s="30" t="s">
        <v>9576</v>
      </c>
      <c r="B4303" s="30" t="s">
        <v>923</v>
      </c>
      <c r="C4303" s="31" t="s">
        <v>9577</v>
      </c>
      <c r="D4303" s="31">
        <v>8531</v>
      </c>
      <c r="E4303" s="49" t="s">
        <v>7358</v>
      </c>
      <c r="F4303" s="327" t="s">
        <v>7359</v>
      </c>
      <c r="G4303" s="1073">
        <v>45466.30972222222</v>
      </c>
      <c r="H4303" s="30"/>
    </row>
    <row r="4304" spans="1:8" x14ac:dyDescent="0.25">
      <c r="A4304" s="30" t="s">
        <v>9576</v>
      </c>
      <c r="B4304" s="30" t="s">
        <v>923</v>
      </c>
      <c r="C4304" s="31" t="s">
        <v>9577</v>
      </c>
      <c r="D4304" s="31">
        <v>8531</v>
      </c>
      <c r="E4304" s="49" t="s">
        <v>7375</v>
      </c>
      <c r="F4304" s="327" t="s">
        <v>7376</v>
      </c>
      <c r="G4304" s="1073">
        <v>45466.30972222222</v>
      </c>
      <c r="H4304" s="30"/>
    </row>
    <row r="4305" spans="1:8" x14ac:dyDescent="0.25">
      <c r="A4305" s="30" t="s">
        <v>9576</v>
      </c>
      <c r="B4305" s="30" t="s">
        <v>923</v>
      </c>
      <c r="C4305" s="31" t="s">
        <v>9577</v>
      </c>
      <c r="D4305" s="31">
        <v>8531</v>
      </c>
      <c r="E4305" s="49" t="s">
        <v>7392</v>
      </c>
      <c r="F4305" s="327" t="s">
        <v>7393</v>
      </c>
      <c r="G4305" s="1073">
        <v>45466.30972222222</v>
      </c>
      <c r="H4305" s="30"/>
    </row>
    <row r="4306" spans="1:8" x14ac:dyDescent="0.25">
      <c r="A4306" s="30" t="s">
        <v>9576</v>
      </c>
      <c r="B4306" s="30" t="s">
        <v>923</v>
      </c>
      <c r="C4306" s="31" t="s">
        <v>9577</v>
      </c>
      <c r="D4306" s="31">
        <v>8531</v>
      </c>
      <c r="E4306" s="49" t="s">
        <v>7409</v>
      </c>
      <c r="F4306" s="327" t="s">
        <v>7410</v>
      </c>
      <c r="G4306" s="1073">
        <v>45466.30972222222</v>
      </c>
      <c r="H4306" s="30"/>
    </row>
    <row r="4307" spans="1:8" x14ac:dyDescent="0.25">
      <c r="A4307" s="30" t="s">
        <v>9576</v>
      </c>
      <c r="B4307" s="30" t="s">
        <v>923</v>
      </c>
      <c r="C4307" s="31" t="s">
        <v>9577</v>
      </c>
      <c r="D4307" s="31">
        <v>8531</v>
      </c>
      <c r="E4307" s="49" t="s">
        <v>7426</v>
      </c>
      <c r="F4307" s="327" t="s">
        <v>7427</v>
      </c>
      <c r="G4307" s="1073">
        <v>45466.30972222222</v>
      </c>
      <c r="H4307" s="30"/>
    </row>
    <row r="4308" spans="1:8" x14ac:dyDescent="0.25">
      <c r="A4308" s="30" t="s">
        <v>9576</v>
      </c>
      <c r="B4308" s="30" t="s">
        <v>923</v>
      </c>
      <c r="C4308" s="31" t="s">
        <v>9577</v>
      </c>
      <c r="D4308" s="31">
        <v>8531</v>
      </c>
      <c r="E4308" s="49" t="s">
        <v>7443</v>
      </c>
      <c r="F4308" s="327" t="s">
        <v>7444</v>
      </c>
      <c r="G4308" s="1073">
        <v>45466.30972222222</v>
      </c>
      <c r="H4308" s="30"/>
    </row>
    <row r="4309" spans="1:8" x14ac:dyDescent="0.25">
      <c r="A4309" s="30" t="s">
        <v>9576</v>
      </c>
      <c r="B4309" s="30" t="s">
        <v>923</v>
      </c>
      <c r="C4309" s="31" t="s">
        <v>9577</v>
      </c>
      <c r="D4309" s="31">
        <v>8531</v>
      </c>
      <c r="E4309" s="49" t="s">
        <v>7460</v>
      </c>
      <c r="F4309" s="327" t="s">
        <v>7461</v>
      </c>
      <c r="G4309" s="1073">
        <v>45466.30972222222</v>
      </c>
      <c r="H4309" s="30"/>
    </row>
    <row r="4310" spans="1:8" x14ac:dyDescent="0.25">
      <c r="A4310" s="30" t="s">
        <v>9576</v>
      </c>
      <c r="B4310" s="30" t="s">
        <v>923</v>
      </c>
      <c r="C4310" s="31" t="s">
        <v>9577</v>
      </c>
      <c r="D4310" s="31">
        <v>8531</v>
      </c>
      <c r="E4310" s="49" t="s">
        <v>7477</v>
      </c>
      <c r="F4310" s="327" t="s">
        <v>7478</v>
      </c>
      <c r="G4310" s="1073">
        <v>45466.30972222222</v>
      </c>
      <c r="H4310" s="30"/>
    </row>
    <row r="4311" spans="1:8" x14ac:dyDescent="0.25">
      <c r="A4311" s="30" t="s">
        <v>9576</v>
      </c>
      <c r="B4311" s="30" t="s">
        <v>923</v>
      </c>
      <c r="C4311" s="31" t="s">
        <v>9577</v>
      </c>
      <c r="D4311" s="31">
        <v>8531</v>
      </c>
      <c r="E4311" s="49" t="s">
        <v>1529</v>
      </c>
      <c r="F4311" s="327" t="s">
        <v>1530</v>
      </c>
      <c r="G4311" s="1073">
        <v>45466.30972222222</v>
      </c>
      <c r="H4311" s="30"/>
    </row>
    <row r="4312" spans="1:8" x14ac:dyDescent="0.25">
      <c r="A4312" s="30" t="s">
        <v>9576</v>
      </c>
      <c r="B4312" s="30" t="s">
        <v>923</v>
      </c>
      <c r="C4312" s="31" t="s">
        <v>9577</v>
      </c>
      <c r="D4312" s="31">
        <v>8531</v>
      </c>
      <c r="E4312" s="49" t="s">
        <v>7494</v>
      </c>
      <c r="F4312" s="327" t="s">
        <v>7495</v>
      </c>
      <c r="G4312" s="1073">
        <v>45466.30972222222</v>
      </c>
      <c r="H4312" s="30"/>
    </row>
    <row r="4313" spans="1:8" x14ac:dyDescent="0.25">
      <c r="A4313" s="30" t="s">
        <v>9576</v>
      </c>
      <c r="B4313" s="30" t="s">
        <v>923</v>
      </c>
      <c r="C4313" s="31" t="s">
        <v>9577</v>
      </c>
      <c r="D4313" s="31">
        <v>8531</v>
      </c>
      <c r="E4313" s="49" t="s">
        <v>7511</v>
      </c>
      <c r="F4313" s="327" t="s">
        <v>7512</v>
      </c>
      <c r="G4313" s="1073">
        <v>45466.30972222222</v>
      </c>
      <c r="H4313" s="30"/>
    </row>
    <row r="4314" spans="1:8" x14ac:dyDescent="0.25">
      <c r="A4314" s="30" t="s">
        <v>9576</v>
      </c>
      <c r="B4314" s="30" t="s">
        <v>923</v>
      </c>
      <c r="C4314" s="31" t="s">
        <v>9577</v>
      </c>
      <c r="D4314" s="31">
        <v>8531</v>
      </c>
      <c r="E4314" s="49" t="s">
        <v>7528</v>
      </c>
      <c r="F4314" s="327" t="s">
        <v>7529</v>
      </c>
      <c r="G4314" s="1073">
        <v>45466.30972222222</v>
      </c>
      <c r="H4314" s="30"/>
    </row>
    <row r="4315" spans="1:8" x14ac:dyDescent="0.25">
      <c r="A4315" s="30" t="s">
        <v>9576</v>
      </c>
      <c r="B4315" s="30" t="s">
        <v>923</v>
      </c>
      <c r="C4315" s="31" t="s">
        <v>9577</v>
      </c>
      <c r="D4315" s="31">
        <v>8531</v>
      </c>
      <c r="E4315" s="49" t="s">
        <v>7545</v>
      </c>
      <c r="F4315" s="327" t="s">
        <v>7546</v>
      </c>
      <c r="G4315" s="1073">
        <v>45466.30972222222</v>
      </c>
      <c r="H4315" s="30"/>
    </row>
    <row r="4316" spans="1:8" x14ac:dyDescent="0.25">
      <c r="A4316" s="30" t="s">
        <v>9576</v>
      </c>
      <c r="B4316" s="30" t="s">
        <v>923</v>
      </c>
      <c r="C4316" s="31" t="s">
        <v>9577</v>
      </c>
      <c r="D4316" s="31">
        <v>8531</v>
      </c>
      <c r="E4316" s="49" t="s">
        <v>7562</v>
      </c>
      <c r="F4316" s="327" t="s">
        <v>7563</v>
      </c>
      <c r="G4316" s="1073">
        <v>45466.30972222222</v>
      </c>
      <c r="H4316" s="30"/>
    </row>
    <row r="4317" spans="1:8" x14ac:dyDescent="0.25">
      <c r="A4317" s="30" t="s">
        <v>9576</v>
      </c>
      <c r="B4317" s="30" t="s">
        <v>923</v>
      </c>
      <c r="C4317" s="31" t="s">
        <v>9577</v>
      </c>
      <c r="D4317" s="31">
        <v>8531</v>
      </c>
      <c r="E4317" s="49" t="s">
        <v>7579</v>
      </c>
      <c r="F4317" s="327" t="s">
        <v>7580</v>
      </c>
      <c r="G4317" s="1073">
        <v>45466.30972222222</v>
      </c>
      <c r="H4317" s="30"/>
    </row>
    <row r="4318" spans="1:8" x14ac:dyDescent="0.25">
      <c r="A4318" s="30" t="s">
        <v>9576</v>
      </c>
      <c r="B4318" s="30" t="s">
        <v>923</v>
      </c>
      <c r="C4318" s="31" t="s">
        <v>9577</v>
      </c>
      <c r="D4318" s="31">
        <v>8531</v>
      </c>
      <c r="E4318" s="49" t="s">
        <v>7596</v>
      </c>
      <c r="F4318" s="327" t="s">
        <v>7597</v>
      </c>
      <c r="G4318" s="1073">
        <v>45466.30972222222</v>
      </c>
      <c r="H4318" s="30"/>
    </row>
    <row r="4319" spans="1:8" x14ac:dyDescent="0.25">
      <c r="A4319" s="30" t="s">
        <v>9576</v>
      </c>
      <c r="B4319" s="30" t="s">
        <v>923</v>
      </c>
      <c r="C4319" s="31" t="s">
        <v>9577</v>
      </c>
      <c r="D4319" s="31">
        <v>8531</v>
      </c>
      <c r="E4319" s="49" t="s">
        <v>7613</v>
      </c>
      <c r="F4319" s="327" t="s">
        <v>7614</v>
      </c>
      <c r="G4319" s="1073">
        <v>45466.30972222222</v>
      </c>
      <c r="H4319" s="30"/>
    </row>
    <row r="4320" spans="1:8" x14ac:dyDescent="0.25">
      <c r="A4320" s="30" t="s">
        <v>9576</v>
      </c>
      <c r="B4320" s="30" t="s">
        <v>923</v>
      </c>
      <c r="C4320" s="31" t="s">
        <v>9577</v>
      </c>
      <c r="D4320" s="31">
        <v>8531</v>
      </c>
      <c r="E4320" s="49" t="s">
        <v>7630</v>
      </c>
      <c r="F4320" s="327" t="s">
        <v>7631</v>
      </c>
      <c r="G4320" s="1073">
        <v>45466.30972222222</v>
      </c>
      <c r="H4320" s="30"/>
    </row>
    <row r="4321" spans="1:8" x14ac:dyDescent="0.25">
      <c r="A4321" s="30" t="s">
        <v>9576</v>
      </c>
      <c r="B4321" s="30" t="s">
        <v>923</v>
      </c>
      <c r="C4321" s="31" t="s">
        <v>9577</v>
      </c>
      <c r="D4321" s="31">
        <v>8531</v>
      </c>
      <c r="E4321" s="49" t="s">
        <v>7647</v>
      </c>
      <c r="F4321" s="327" t="s">
        <v>7648</v>
      </c>
      <c r="G4321" s="1073">
        <v>45466.30972222222</v>
      </c>
      <c r="H4321" s="30"/>
    </row>
    <row r="4322" spans="1:8" x14ac:dyDescent="0.25">
      <c r="A4322" s="30" t="s">
        <v>9576</v>
      </c>
      <c r="B4322" s="30" t="s">
        <v>923</v>
      </c>
      <c r="C4322" s="31" t="s">
        <v>9577</v>
      </c>
      <c r="D4322" s="31">
        <v>8531</v>
      </c>
      <c r="E4322" s="49" t="s">
        <v>969</v>
      </c>
      <c r="F4322" s="327" t="s">
        <v>970</v>
      </c>
      <c r="G4322" s="1073">
        <v>45466.30972222222</v>
      </c>
      <c r="H4322" s="30"/>
    </row>
    <row r="4323" spans="1:8" x14ac:dyDescent="0.25">
      <c r="A4323" s="30" t="s">
        <v>9576</v>
      </c>
      <c r="B4323" s="30" t="s">
        <v>923</v>
      </c>
      <c r="C4323" s="31" t="s">
        <v>9577</v>
      </c>
      <c r="D4323" s="31">
        <v>8531</v>
      </c>
      <c r="E4323" s="49" t="s">
        <v>1546</v>
      </c>
      <c r="F4323" s="327" t="s">
        <v>1547</v>
      </c>
      <c r="G4323" s="1073">
        <v>45466.30972222222</v>
      </c>
      <c r="H4323" s="30"/>
    </row>
    <row r="4324" spans="1:8" x14ac:dyDescent="0.25">
      <c r="A4324" s="30" t="s">
        <v>9576</v>
      </c>
      <c r="B4324" s="30" t="s">
        <v>923</v>
      </c>
      <c r="C4324" s="31" t="s">
        <v>9577</v>
      </c>
      <c r="D4324" s="31">
        <v>8531</v>
      </c>
      <c r="E4324" s="49" t="s">
        <v>7664</v>
      </c>
      <c r="F4324" s="327" t="s">
        <v>7665</v>
      </c>
      <c r="G4324" s="1073">
        <v>45466.30972222222</v>
      </c>
      <c r="H4324" s="30"/>
    </row>
    <row r="4325" spans="1:8" x14ac:dyDescent="0.25">
      <c r="A4325" s="30" t="s">
        <v>9576</v>
      </c>
      <c r="B4325" s="30" t="s">
        <v>923</v>
      </c>
      <c r="C4325" s="31" t="s">
        <v>9577</v>
      </c>
      <c r="D4325" s="31">
        <v>8531</v>
      </c>
      <c r="E4325" s="49" t="s">
        <v>7681</v>
      </c>
      <c r="F4325" s="327" t="s">
        <v>7682</v>
      </c>
      <c r="G4325" s="1073">
        <v>45466.30972222222</v>
      </c>
      <c r="H4325" s="30"/>
    </row>
    <row r="4326" spans="1:8" x14ac:dyDescent="0.25">
      <c r="A4326" s="30" t="s">
        <v>9576</v>
      </c>
      <c r="B4326" s="30" t="s">
        <v>923</v>
      </c>
      <c r="C4326" s="31" t="s">
        <v>9577</v>
      </c>
      <c r="D4326" s="31">
        <v>8531</v>
      </c>
      <c r="E4326" s="49" t="s">
        <v>7698</v>
      </c>
      <c r="F4326" s="327" t="s">
        <v>7699</v>
      </c>
      <c r="G4326" s="1073">
        <v>45466.30972222222</v>
      </c>
      <c r="H4326" s="30"/>
    </row>
    <row r="4327" spans="1:8" x14ac:dyDescent="0.25">
      <c r="A4327" s="30" t="s">
        <v>9576</v>
      </c>
      <c r="B4327" s="30" t="s">
        <v>923</v>
      </c>
      <c r="C4327" s="31" t="s">
        <v>9577</v>
      </c>
      <c r="D4327" s="31">
        <v>8531</v>
      </c>
      <c r="E4327" s="49" t="s">
        <v>7715</v>
      </c>
      <c r="F4327" s="327" t="s">
        <v>7716</v>
      </c>
      <c r="G4327" s="1073">
        <v>45466.30972222222</v>
      </c>
      <c r="H4327" s="30"/>
    </row>
    <row r="4328" spans="1:8" x14ac:dyDescent="0.25">
      <c r="A4328" s="30" t="s">
        <v>9576</v>
      </c>
      <c r="B4328" s="30" t="s">
        <v>923</v>
      </c>
      <c r="C4328" s="31" t="s">
        <v>9577</v>
      </c>
      <c r="D4328" s="31">
        <v>8531</v>
      </c>
      <c r="E4328" s="49" t="s">
        <v>7732</v>
      </c>
      <c r="F4328" s="327" t="s">
        <v>7733</v>
      </c>
      <c r="G4328" s="1073">
        <v>45466.30972222222</v>
      </c>
      <c r="H4328" s="30"/>
    </row>
    <row r="4329" spans="1:8" x14ac:dyDescent="0.25">
      <c r="A4329" s="30" t="s">
        <v>9576</v>
      </c>
      <c r="B4329" s="30" t="s">
        <v>923</v>
      </c>
      <c r="C4329" s="31" t="s">
        <v>9577</v>
      </c>
      <c r="D4329" s="31">
        <v>8531</v>
      </c>
      <c r="E4329" s="49" t="s">
        <v>7749</v>
      </c>
      <c r="F4329" s="327" t="s">
        <v>7750</v>
      </c>
      <c r="G4329" s="1073">
        <v>45466.30972222222</v>
      </c>
      <c r="H4329" s="30"/>
    </row>
    <row r="4330" spans="1:8" x14ac:dyDescent="0.25">
      <c r="A4330" s="30" t="s">
        <v>9576</v>
      </c>
      <c r="B4330" s="30" t="s">
        <v>923</v>
      </c>
      <c r="C4330" s="31" t="s">
        <v>9577</v>
      </c>
      <c r="D4330" s="31">
        <v>8531</v>
      </c>
      <c r="E4330" s="49" t="s">
        <v>7766</v>
      </c>
      <c r="F4330" s="327" t="s">
        <v>7767</v>
      </c>
      <c r="G4330" s="1073">
        <v>45466.30972222222</v>
      </c>
      <c r="H4330" s="30"/>
    </row>
    <row r="4331" spans="1:8" x14ac:dyDescent="0.25">
      <c r="A4331" s="30" t="s">
        <v>9576</v>
      </c>
      <c r="B4331" s="30" t="s">
        <v>923</v>
      </c>
      <c r="C4331" s="31" t="s">
        <v>9577</v>
      </c>
      <c r="D4331" s="31">
        <v>8531</v>
      </c>
      <c r="E4331" s="49" t="s">
        <v>7783</v>
      </c>
      <c r="F4331" s="327" t="s">
        <v>7784</v>
      </c>
      <c r="G4331" s="1073">
        <v>45466.30972222222</v>
      </c>
      <c r="H4331" s="30"/>
    </row>
    <row r="4332" spans="1:8" x14ac:dyDescent="0.25">
      <c r="A4332" s="30" t="s">
        <v>9576</v>
      </c>
      <c r="B4332" s="30" t="s">
        <v>923</v>
      </c>
      <c r="C4332" s="31" t="s">
        <v>9577</v>
      </c>
      <c r="D4332" s="31">
        <v>8531</v>
      </c>
      <c r="E4332" s="49" t="s">
        <v>7800</v>
      </c>
      <c r="F4332" s="327" t="s">
        <v>7801</v>
      </c>
      <c r="G4332" s="1073">
        <v>45466.30972222222</v>
      </c>
      <c r="H4332" s="30"/>
    </row>
    <row r="4333" spans="1:8" x14ac:dyDescent="0.25">
      <c r="A4333" s="30" t="s">
        <v>9576</v>
      </c>
      <c r="B4333" s="30" t="s">
        <v>923</v>
      </c>
      <c r="C4333" s="31" t="s">
        <v>9577</v>
      </c>
      <c r="D4333" s="31">
        <v>8531</v>
      </c>
      <c r="E4333" s="49" t="s">
        <v>7817</v>
      </c>
      <c r="F4333" s="327" t="s">
        <v>7818</v>
      </c>
      <c r="G4333" s="1073">
        <v>45466.30972222222</v>
      </c>
      <c r="H4333" s="30"/>
    </row>
    <row r="4334" spans="1:8" x14ac:dyDescent="0.25">
      <c r="A4334" s="30" t="s">
        <v>9576</v>
      </c>
      <c r="B4334" s="30" t="s">
        <v>923</v>
      </c>
      <c r="C4334" s="31" t="s">
        <v>9577</v>
      </c>
      <c r="D4334" s="31">
        <v>8531</v>
      </c>
      <c r="E4334" s="49" t="s">
        <v>1563</v>
      </c>
      <c r="F4334" s="327" t="s">
        <v>1564</v>
      </c>
      <c r="G4334" s="1073">
        <v>45466.30972222222</v>
      </c>
      <c r="H4334" s="30"/>
    </row>
    <row r="4335" spans="1:8" x14ac:dyDescent="0.25">
      <c r="A4335" s="30" t="s">
        <v>9576</v>
      </c>
      <c r="B4335" s="30" t="s">
        <v>923</v>
      </c>
      <c r="C4335" s="31" t="s">
        <v>9577</v>
      </c>
      <c r="D4335" s="31">
        <v>8531</v>
      </c>
      <c r="E4335" s="49" t="s">
        <v>7834</v>
      </c>
      <c r="F4335" s="327" t="s">
        <v>7835</v>
      </c>
      <c r="G4335" s="1073">
        <v>45466.30972222222</v>
      </c>
      <c r="H4335" s="30"/>
    </row>
    <row r="4336" spans="1:8" x14ac:dyDescent="0.25">
      <c r="A4336" s="30" t="s">
        <v>9576</v>
      </c>
      <c r="B4336" s="30" t="s">
        <v>923</v>
      </c>
      <c r="C4336" s="31" t="s">
        <v>9577</v>
      </c>
      <c r="D4336" s="31">
        <v>8531</v>
      </c>
      <c r="E4336" s="49" t="s">
        <v>7851</v>
      </c>
      <c r="F4336" s="327" t="s">
        <v>7852</v>
      </c>
      <c r="G4336" s="1073">
        <v>45466.30972222222</v>
      </c>
      <c r="H4336" s="30"/>
    </row>
    <row r="4337" spans="1:8" x14ac:dyDescent="0.25">
      <c r="A4337" s="30" t="s">
        <v>9576</v>
      </c>
      <c r="B4337" s="30" t="s">
        <v>923</v>
      </c>
      <c r="C4337" s="31" t="s">
        <v>9577</v>
      </c>
      <c r="D4337" s="31">
        <v>8531</v>
      </c>
      <c r="E4337" s="49" t="s">
        <v>7868</v>
      </c>
      <c r="F4337" s="327" t="s">
        <v>7869</v>
      </c>
      <c r="G4337" s="1073">
        <v>45466.30972222222</v>
      </c>
      <c r="H4337" s="30"/>
    </row>
    <row r="4338" spans="1:8" x14ac:dyDescent="0.25">
      <c r="A4338" s="30" t="s">
        <v>9576</v>
      </c>
      <c r="B4338" s="30" t="s">
        <v>923</v>
      </c>
      <c r="C4338" s="31" t="s">
        <v>9577</v>
      </c>
      <c r="D4338" s="31">
        <v>8531</v>
      </c>
      <c r="E4338" s="49" t="s">
        <v>7885</v>
      </c>
      <c r="F4338" s="327" t="s">
        <v>7886</v>
      </c>
      <c r="G4338" s="1073">
        <v>45466.30972222222</v>
      </c>
      <c r="H4338" s="30"/>
    </row>
    <row r="4339" spans="1:8" x14ac:dyDescent="0.25">
      <c r="A4339" s="30" t="s">
        <v>9576</v>
      </c>
      <c r="B4339" s="30" t="s">
        <v>923</v>
      </c>
      <c r="C4339" s="31" t="s">
        <v>9577</v>
      </c>
      <c r="D4339" s="31">
        <v>8531</v>
      </c>
      <c r="E4339" s="49" t="s">
        <v>7902</v>
      </c>
      <c r="F4339" s="327" t="s">
        <v>7903</v>
      </c>
      <c r="G4339" s="1073">
        <v>45466.30972222222</v>
      </c>
      <c r="H4339" s="30"/>
    </row>
    <row r="4340" spans="1:8" x14ac:dyDescent="0.25">
      <c r="A4340" s="30" t="s">
        <v>9576</v>
      </c>
      <c r="B4340" s="30" t="s">
        <v>923</v>
      </c>
      <c r="C4340" s="31" t="s">
        <v>9577</v>
      </c>
      <c r="D4340" s="31">
        <v>8531</v>
      </c>
      <c r="E4340" s="49" t="s">
        <v>7919</v>
      </c>
      <c r="F4340" s="327" t="s">
        <v>7920</v>
      </c>
      <c r="G4340" s="1073">
        <v>45466.30972222222</v>
      </c>
      <c r="H4340" s="30"/>
    </row>
    <row r="4341" spans="1:8" x14ac:dyDescent="0.25">
      <c r="A4341" s="30" t="s">
        <v>9576</v>
      </c>
      <c r="B4341" s="30" t="s">
        <v>923</v>
      </c>
      <c r="C4341" s="31" t="s">
        <v>9577</v>
      </c>
      <c r="D4341" s="31">
        <v>8531</v>
      </c>
      <c r="E4341" s="49" t="s">
        <v>7936</v>
      </c>
      <c r="F4341" s="327" t="s">
        <v>7937</v>
      </c>
      <c r="G4341" s="1073">
        <v>45466.30972222222</v>
      </c>
      <c r="H4341" s="30"/>
    </row>
    <row r="4342" spans="1:8" x14ac:dyDescent="0.25">
      <c r="A4342" s="30" t="s">
        <v>9576</v>
      </c>
      <c r="B4342" s="30" t="s">
        <v>923</v>
      </c>
      <c r="C4342" s="31" t="s">
        <v>9577</v>
      </c>
      <c r="D4342" s="31">
        <v>8531</v>
      </c>
      <c r="E4342" s="49" t="s">
        <v>7953</v>
      </c>
      <c r="F4342" s="327" t="s">
        <v>7954</v>
      </c>
      <c r="G4342" s="1073">
        <v>45466.30972222222</v>
      </c>
      <c r="H4342" s="30"/>
    </row>
    <row r="4343" spans="1:8" x14ac:dyDescent="0.25">
      <c r="A4343" s="30" t="s">
        <v>9576</v>
      </c>
      <c r="B4343" s="30" t="s">
        <v>923</v>
      </c>
      <c r="C4343" s="31" t="s">
        <v>9577</v>
      </c>
      <c r="D4343" s="31">
        <v>8531</v>
      </c>
      <c r="E4343" s="49" t="s">
        <v>7970</v>
      </c>
      <c r="F4343" s="327" t="s">
        <v>7971</v>
      </c>
      <c r="G4343" s="1073">
        <v>45466.30972222222</v>
      </c>
      <c r="H4343" s="30"/>
    </row>
    <row r="4344" spans="1:8" x14ac:dyDescent="0.25">
      <c r="A4344" s="30" t="s">
        <v>9576</v>
      </c>
      <c r="B4344" s="30" t="s">
        <v>923</v>
      </c>
      <c r="C4344" s="31" t="s">
        <v>9577</v>
      </c>
      <c r="D4344" s="31">
        <v>8531</v>
      </c>
      <c r="E4344" s="49" t="s">
        <v>7987</v>
      </c>
      <c r="F4344" s="327" t="s">
        <v>7988</v>
      </c>
      <c r="G4344" s="1073">
        <v>45466.30972222222</v>
      </c>
      <c r="H4344" s="30"/>
    </row>
    <row r="4345" spans="1:8" x14ac:dyDescent="0.25">
      <c r="A4345" s="30" t="s">
        <v>9576</v>
      </c>
      <c r="B4345" s="30" t="s">
        <v>923</v>
      </c>
      <c r="C4345" s="31" t="s">
        <v>9577</v>
      </c>
      <c r="D4345" s="31">
        <v>8531</v>
      </c>
      <c r="E4345" s="49" t="s">
        <v>1580</v>
      </c>
      <c r="F4345" s="327" t="s">
        <v>1581</v>
      </c>
      <c r="G4345" s="1073">
        <v>45466.30972222222</v>
      </c>
      <c r="H4345" s="30"/>
    </row>
    <row r="4346" spans="1:8" x14ac:dyDescent="0.25">
      <c r="A4346" s="30" t="s">
        <v>9576</v>
      </c>
      <c r="B4346" s="30" t="s">
        <v>923</v>
      </c>
      <c r="C4346" s="31" t="s">
        <v>9577</v>
      </c>
      <c r="D4346" s="31">
        <v>8531</v>
      </c>
      <c r="E4346" s="49" t="s">
        <v>8004</v>
      </c>
      <c r="F4346" s="327" t="s">
        <v>8005</v>
      </c>
      <c r="G4346" s="1073">
        <v>45466.30972222222</v>
      </c>
      <c r="H4346" s="30"/>
    </row>
    <row r="4347" spans="1:8" x14ac:dyDescent="0.25">
      <c r="A4347" s="30" t="s">
        <v>9576</v>
      </c>
      <c r="B4347" s="30" t="s">
        <v>923</v>
      </c>
      <c r="C4347" s="31" t="s">
        <v>9577</v>
      </c>
      <c r="D4347" s="31">
        <v>8531</v>
      </c>
      <c r="E4347" s="49" t="s">
        <v>8021</v>
      </c>
      <c r="F4347" s="327" t="s">
        <v>8022</v>
      </c>
      <c r="G4347" s="1073">
        <v>45466.30972222222</v>
      </c>
      <c r="H4347" s="30"/>
    </row>
    <row r="4348" spans="1:8" x14ac:dyDescent="0.25">
      <c r="A4348" s="30" t="s">
        <v>9576</v>
      </c>
      <c r="B4348" s="30" t="s">
        <v>923</v>
      </c>
      <c r="C4348" s="31" t="s">
        <v>9577</v>
      </c>
      <c r="D4348" s="31">
        <v>8531</v>
      </c>
      <c r="E4348" s="49" t="s">
        <v>8038</v>
      </c>
      <c r="F4348" s="327" t="s">
        <v>8039</v>
      </c>
      <c r="G4348" s="1073">
        <v>45466.30972222222</v>
      </c>
      <c r="H4348" s="30"/>
    </row>
    <row r="4349" spans="1:8" x14ac:dyDescent="0.25">
      <c r="A4349" s="30" t="s">
        <v>9576</v>
      </c>
      <c r="B4349" s="30" t="s">
        <v>923</v>
      </c>
      <c r="C4349" s="31" t="s">
        <v>9577</v>
      </c>
      <c r="D4349" s="31">
        <v>8531</v>
      </c>
      <c r="E4349" s="49" t="s">
        <v>8055</v>
      </c>
      <c r="F4349" s="327" t="s">
        <v>8056</v>
      </c>
      <c r="G4349" s="1073">
        <v>45466.30972222222</v>
      </c>
      <c r="H4349" s="30"/>
    </row>
    <row r="4350" spans="1:8" x14ac:dyDescent="0.25">
      <c r="A4350" s="30" t="s">
        <v>9576</v>
      </c>
      <c r="B4350" s="30" t="s">
        <v>923</v>
      </c>
      <c r="C4350" s="31" t="s">
        <v>9577</v>
      </c>
      <c r="D4350" s="31">
        <v>8531</v>
      </c>
      <c r="E4350" s="49" t="s">
        <v>8072</v>
      </c>
      <c r="F4350" s="327" t="s">
        <v>8073</v>
      </c>
      <c r="G4350" s="1073">
        <v>45466.30972222222</v>
      </c>
      <c r="H4350" s="30"/>
    </row>
    <row r="4351" spans="1:8" x14ac:dyDescent="0.25">
      <c r="A4351" s="30" t="s">
        <v>9576</v>
      </c>
      <c r="B4351" s="30" t="s">
        <v>923</v>
      </c>
      <c r="C4351" s="31" t="s">
        <v>9577</v>
      </c>
      <c r="D4351" s="31">
        <v>8531</v>
      </c>
      <c r="E4351" s="49" t="s">
        <v>8089</v>
      </c>
      <c r="F4351" s="327" t="s">
        <v>8090</v>
      </c>
      <c r="G4351" s="1073">
        <v>45466.30972222222</v>
      </c>
      <c r="H4351" s="30"/>
    </row>
    <row r="4352" spans="1:8" x14ac:dyDescent="0.25">
      <c r="A4352" s="30" t="s">
        <v>9576</v>
      </c>
      <c r="B4352" s="30" t="s">
        <v>923</v>
      </c>
      <c r="C4352" s="31" t="s">
        <v>9577</v>
      </c>
      <c r="D4352" s="31">
        <v>8531</v>
      </c>
      <c r="E4352" s="49" t="s">
        <v>8106</v>
      </c>
      <c r="F4352" s="327" t="s">
        <v>8107</v>
      </c>
      <c r="G4352" s="1073">
        <v>45466.30972222222</v>
      </c>
      <c r="H4352" s="30"/>
    </row>
    <row r="4353" spans="1:8" x14ac:dyDescent="0.25">
      <c r="A4353" s="30" t="s">
        <v>9576</v>
      </c>
      <c r="B4353" s="30" t="s">
        <v>923</v>
      </c>
      <c r="C4353" s="31" t="s">
        <v>9577</v>
      </c>
      <c r="D4353" s="31">
        <v>8531</v>
      </c>
      <c r="E4353" s="49" t="s">
        <v>8123</v>
      </c>
      <c r="F4353" s="327" t="s">
        <v>8124</v>
      </c>
      <c r="G4353" s="1073">
        <v>45466.30972222222</v>
      </c>
      <c r="H4353" s="30"/>
    </row>
    <row r="4354" spans="1:8" x14ac:dyDescent="0.25">
      <c r="A4354" s="30" t="s">
        <v>9576</v>
      </c>
      <c r="B4354" s="30" t="s">
        <v>923</v>
      </c>
      <c r="C4354" s="31" t="s">
        <v>9577</v>
      </c>
      <c r="D4354" s="31">
        <v>8531</v>
      </c>
      <c r="E4354" s="49" t="s">
        <v>8140</v>
      </c>
      <c r="F4354" s="327" t="s">
        <v>8141</v>
      </c>
      <c r="G4354" s="1073">
        <v>45466.30972222222</v>
      </c>
      <c r="H4354" s="30"/>
    </row>
    <row r="4355" spans="1:8" x14ac:dyDescent="0.25">
      <c r="A4355" s="30" t="s">
        <v>9576</v>
      </c>
      <c r="B4355" s="30" t="s">
        <v>923</v>
      </c>
      <c r="C4355" s="31" t="s">
        <v>9577</v>
      </c>
      <c r="D4355" s="31">
        <v>8531</v>
      </c>
      <c r="E4355" s="49" t="s">
        <v>8157</v>
      </c>
      <c r="F4355" s="327" t="s">
        <v>8158</v>
      </c>
      <c r="G4355" s="1073">
        <v>45466.30972222222</v>
      </c>
      <c r="H4355" s="30"/>
    </row>
    <row r="4356" spans="1:8" x14ac:dyDescent="0.25">
      <c r="A4356" s="30" t="s">
        <v>9576</v>
      </c>
      <c r="B4356" s="30" t="s">
        <v>923</v>
      </c>
      <c r="C4356" s="31" t="s">
        <v>9577</v>
      </c>
      <c r="D4356" s="31">
        <v>8531</v>
      </c>
      <c r="E4356" s="49" t="s">
        <v>1597</v>
      </c>
      <c r="F4356" s="327" t="s">
        <v>1598</v>
      </c>
      <c r="G4356" s="1073">
        <v>45466.30972222222</v>
      </c>
      <c r="H4356" s="30"/>
    </row>
    <row r="4357" spans="1:8" x14ac:dyDescent="0.25">
      <c r="A4357" s="30" t="s">
        <v>9576</v>
      </c>
      <c r="B4357" s="30" t="s">
        <v>923</v>
      </c>
      <c r="C4357" s="31" t="s">
        <v>9577</v>
      </c>
      <c r="D4357" s="31">
        <v>8531</v>
      </c>
      <c r="E4357" s="49" t="s">
        <v>8174</v>
      </c>
      <c r="F4357" s="327" t="s">
        <v>8175</v>
      </c>
      <c r="G4357" s="1073">
        <v>45466.30972222222</v>
      </c>
      <c r="H4357" s="30"/>
    </row>
    <row r="4358" spans="1:8" x14ac:dyDescent="0.25">
      <c r="A4358" s="30" t="s">
        <v>9576</v>
      </c>
      <c r="B4358" s="30" t="s">
        <v>923</v>
      </c>
      <c r="C4358" s="31" t="s">
        <v>9577</v>
      </c>
      <c r="D4358" s="31">
        <v>8531</v>
      </c>
      <c r="E4358" s="49" t="s">
        <v>8191</v>
      </c>
      <c r="F4358" s="327" t="s">
        <v>8192</v>
      </c>
      <c r="G4358" s="1073">
        <v>45466.30972222222</v>
      </c>
      <c r="H4358" s="30"/>
    </row>
    <row r="4359" spans="1:8" x14ac:dyDescent="0.25">
      <c r="A4359" s="30" t="s">
        <v>9576</v>
      </c>
      <c r="B4359" s="30" t="s">
        <v>923</v>
      </c>
      <c r="C4359" s="31" t="s">
        <v>9577</v>
      </c>
      <c r="D4359" s="31">
        <v>8531</v>
      </c>
      <c r="E4359" s="49" t="s">
        <v>8208</v>
      </c>
      <c r="F4359" s="327" t="s">
        <v>8209</v>
      </c>
      <c r="G4359" s="1073">
        <v>45466.30972222222</v>
      </c>
      <c r="H4359" s="30"/>
    </row>
    <row r="4360" spans="1:8" x14ac:dyDescent="0.25">
      <c r="A4360" s="30" t="s">
        <v>9576</v>
      </c>
      <c r="B4360" s="30" t="s">
        <v>923</v>
      </c>
      <c r="C4360" s="31" t="s">
        <v>9577</v>
      </c>
      <c r="D4360" s="31">
        <v>8531</v>
      </c>
      <c r="E4360" s="49" t="s">
        <v>8225</v>
      </c>
      <c r="F4360" s="327" t="s">
        <v>8226</v>
      </c>
      <c r="G4360" s="1073">
        <v>45466.30972222222</v>
      </c>
      <c r="H4360" s="30"/>
    </row>
    <row r="4361" spans="1:8" x14ac:dyDescent="0.25">
      <c r="A4361" s="30" t="s">
        <v>9576</v>
      </c>
      <c r="B4361" s="30" t="s">
        <v>923</v>
      </c>
      <c r="C4361" s="31" t="s">
        <v>9577</v>
      </c>
      <c r="D4361" s="31">
        <v>8531</v>
      </c>
      <c r="E4361" s="49" t="s">
        <v>8242</v>
      </c>
      <c r="F4361" s="327" t="s">
        <v>8243</v>
      </c>
      <c r="G4361" s="1073">
        <v>45466.30972222222</v>
      </c>
      <c r="H4361" s="30"/>
    </row>
    <row r="4362" spans="1:8" x14ac:dyDescent="0.25">
      <c r="A4362" s="30" t="s">
        <v>9576</v>
      </c>
      <c r="B4362" s="30" t="s">
        <v>923</v>
      </c>
      <c r="C4362" s="31" t="s">
        <v>9577</v>
      </c>
      <c r="D4362" s="31">
        <v>8531</v>
      </c>
      <c r="E4362" s="49" t="s">
        <v>8259</v>
      </c>
      <c r="F4362" s="327" t="s">
        <v>8260</v>
      </c>
      <c r="G4362" s="1073">
        <v>45466.30972222222</v>
      </c>
      <c r="H4362" s="30"/>
    </row>
    <row r="4363" spans="1:8" x14ac:dyDescent="0.25">
      <c r="A4363" s="30" t="s">
        <v>9576</v>
      </c>
      <c r="B4363" s="30" t="s">
        <v>923</v>
      </c>
      <c r="C4363" s="31" t="s">
        <v>9577</v>
      </c>
      <c r="D4363" s="31">
        <v>8531</v>
      </c>
      <c r="E4363" s="49" t="s">
        <v>8276</v>
      </c>
      <c r="F4363" s="327" t="s">
        <v>8277</v>
      </c>
      <c r="G4363" s="1073">
        <v>45466.30972222222</v>
      </c>
      <c r="H4363" s="30"/>
    </row>
    <row r="4364" spans="1:8" x14ac:dyDescent="0.25">
      <c r="A4364" s="30" t="s">
        <v>9576</v>
      </c>
      <c r="B4364" s="30" t="s">
        <v>923</v>
      </c>
      <c r="C4364" s="31" t="s">
        <v>9577</v>
      </c>
      <c r="D4364" s="31">
        <v>8531</v>
      </c>
      <c r="E4364" s="49" t="s">
        <v>10591</v>
      </c>
      <c r="F4364" s="327" t="s">
        <v>10592</v>
      </c>
      <c r="G4364" s="1073">
        <v>45466.30972222222</v>
      </c>
      <c r="H4364" s="30"/>
    </row>
    <row r="4365" spans="1:8" x14ac:dyDescent="0.25">
      <c r="A4365" s="30" t="s">
        <v>9576</v>
      </c>
      <c r="B4365" s="30" t="s">
        <v>923</v>
      </c>
      <c r="C4365" s="31" t="s">
        <v>9577</v>
      </c>
      <c r="D4365" s="31">
        <v>8531</v>
      </c>
      <c r="E4365" s="49" t="s">
        <v>10593</v>
      </c>
      <c r="F4365" s="327" t="s">
        <v>10594</v>
      </c>
      <c r="G4365" s="1073">
        <v>45466.30972222222</v>
      </c>
      <c r="H4365" s="30"/>
    </row>
    <row r="4366" spans="1:8" x14ac:dyDescent="0.25">
      <c r="A4366" s="30" t="s">
        <v>9576</v>
      </c>
      <c r="B4366" s="30" t="s">
        <v>923</v>
      </c>
      <c r="C4366" s="31" t="s">
        <v>9577</v>
      </c>
      <c r="D4366" s="31">
        <v>8531</v>
      </c>
      <c r="E4366" s="49" t="s">
        <v>10595</v>
      </c>
      <c r="F4366" s="327" t="s">
        <v>10596</v>
      </c>
      <c r="G4366" s="1073">
        <v>45466.30972222222</v>
      </c>
      <c r="H4366" s="30"/>
    </row>
    <row r="4367" spans="1:8" x14ac:dyDescent="0.25">
      <c r="A4367" s="30" t="s">
        <v>9576</v>
      </c>
      <c r="B4367" s="30" t="s">
        <v>923</v>
      </c>
      <c r="C4367" s="31" t="s">
        <v>9577</v>
      </c>
      <c r="D4367" s="31">
        <v>8531</v>
      </c>
      <c r="E4367" s="49" t="s">
        <v>1613</v>
      </c>
      <c r="F4367" s="327" t="s">
        <v>1614</v>
      </c>
      <c r="G4367" s="1073">
        <v>45466.30972222222</v>
      </c>
      <c r="H4367" s="30"/>
    </row>
    <row r="4368" spans="1:8" x14ac:dyDescent="0.25">
      <c r="A4368" s="30" t="s">
        <v>9576</v>
      </c>
      <c r="B4368" s="30" t="s">
        <v>923</v>
      </c>
      <c r="C4368" s="31" t="s">
        <v>9577</v>
      </c>
      <c r="D4368" s="31">
        <v>8531</v>
      </c>
      <c r="E4368" s="49" t="s">
        <v>10597</v>
      </c>
      <c r="F4368" s="327" t="s">
        <v>10598</v>
      </c>
      <c r="G4368" s="1073">
        <v>45466.30972222222</v>
      </c>
      <c r="H4368" s="30"/>
    </row>
    <row r="4369" spans="1:8" x14ac:dyDescent="0.25">
      <c r="A4369" s="30" t="s">
        <v>9576</v>
      </c>
      <c r="B4369" s="30" t="s">
        <v>923</v>
      </c>
      <c r="C4369" s="31" t="s">
        <v>9577</v>
      </c>
      <c r="D4369" s="31">
        <v>8531</v>
      </c>
      <c r="E4369" s="49" t="s">
        <v>10599</v>
      </c>
      <c r="F4369" s="327" t="s">
        <v>10600</v>
      </c>
      <c r="G4369" s="1073">
        <v>45466.30972222222</v>
      </c>
      <c r="H4369" s="30"/>
    </row>
    <row r="4370" spans="1:8" x14ac:dyDescent="0.25">
      <c r="A4370" s="30" t="s">
        <v>9576</v>
      </c>
      <c r="B4370" s="30" t="s">
        <v>923</v>
      </c>
      <c r="C4370" s="31" t="s">
        <v>9577</v>
      </c>
      <c r="D4370" s="31">
        <v>8531</v>
      </c>
      <c r="E4370" s="49" t="s">
        <v>10601</v>
      </c>
      <c r="F4370" s="327" t="s">
        <v>10602</v>
      </c>
      <c r="G4370" s="1073">
        <v>45466.30972222222</v>
      </c>
      <c r="H4370" s="30"/>
    </row>
    <row r="4371" spans="1:8" x14ac:dyDescent="0.25">
      <c r="A4371" s="30" t="s">
        <v>9576</v>
      </c>
      <c r="B4371" s="30" t="s">
        <v>923</v>
      </c>
      <c r="C4371" s="31" t="s">
        <v>9577</v>
      </c>
      <c r="D4371" s="31">
        <v>8531</v>
      </c>
      <c r="E4371" s="49" t="s">
        <v>10603</v>
      </c>
      <c r="F4371" s="327" t="s">
        <v>10604</v>
      </c>
      <c r="G4371" s="1073">
        <v>45466.30972222222</v>
      </c>
      <c r="H4371" s="30"/>
    </row>
    <row r="4372" spans="1:8" x14ac:dyDescent="0.25">
      <c r="A4372" s="30" t="s">
        <v>9576</v>
      </c>
      <c r="B4372" s="30" t="s">
        <v>923</v>
      </c>
      <c r="C4372" s="31" t="s">
        <v>9577</v>
      </c>
      <c r="D4372" s="31">
        <v>8531</v>
      </c>
      <c r="E4372" s="49" t="s">
        <v>10605</v>
      </c>
      <c r="F4372" s="327" t="s">
        <v>10606</v>
      </c>
      <c r="G4372" s="1073">
        <v>45466.30972222222</v>
      </c>
      <c r="H4372" s="30"/>
    </row>
    <row r="4373" spans="1:8" x14ac:dyDescent="0.25">
      <c r="A4373" s="30" t="s">
        <v>9576</v>
      </c>
      <c r="B4373" s="30" t="s">
        <v>923</v>
      </c>
      <c r="C4373" s="31" t="s">
        <v>9577</v>
      </c>
      <c r="D4373" s="31">
        <v>8531</v>
      </c>
      <c r="E4373" s="49" t="s">
        <v>10607</v>
      </c>
      <c r="F4373" s="327" t="s">
        <v>10608</v>
      </c>
      <c r="G4373" s="1073">
        <v>45466.30972222222</v>
      </c>
      <c r="H4373" s="30"/>
    </row>
    <row r="4374" spans="1:8" x14ac:dyDescent="0.25">
      <c r="A4374" s="30" t="s">
        <v>9576</v>
      </c>
      <c r="B4374" s="30" t="s">
        <v>923</v>
      </c>
      <c r="C4374" s="31" t="s">
        <v>9577</v>
      </c>
      <c r="D4374" s="31">
        <v>8531</v>
      </c>
      <c r="E4374" s="49" t="s">
        <v>10609</v>
      </c>
      <c r="F4374" s="327" t="s">
        <v>10610</v>
      </c>
      <c r="G4374" s="1073">
        <v>45466.30972222222</v>
      </c>
      <c r="H4374" s="30"/>
    </row>
    <row r="4375" spans="1:8" x14ac:dyDescent="0.25">
      <c r="A4375" s="30" t="s">
        <v>9576</v>
      </c>
      <c r="B4375" s="30" t="s">
        <v>923</v>
      </c>
      <c r="C4375" s="31" t="s">
        <v>9577</v>
      </c>
      <c r="D4375" s="31">
        <v>8531</v>
      </c>
      <c r="E4375" s="49" t="s">
        <v>10611</v>
      </c>
      <c r="F4375" s="327" t="s">
        <v>10612</v>
      </c>
      <c r="G4375" s="1073">
        <v>45466.30972222222</v>
      </c>
      <c r="H4375" s="30"/>
    </row>
    <row r="4376" spans="1:8" x14ac:dyDescent="0.25">
      <c r="A4376" s="30" t="s">
        <v>9576</v>
      </c>
      <c r="B4376" s="30" t="s">
        <v>923</v>
      </c>
      <c r="C4376" s="31" t="s">
        <v>9577</v>
      </c>
      <c r="D4376" s="31">
        <v>8531</v>
      </c>
      <c r="E4376" s="49" t="s">
        <v>10613</v>
      </c>
      <c r="F4376" s="327" t="s">
        <v>10614</v>
      </c>
      <c r="G4376" s="1073">
        <v>45466.30972222222</v>
      </c>
      <c r="H4376" s="30"/>
    </row>
    <row r="4377" spans="1:8" x14ac:dyDescent="0.25">
      <c r="A4377" s="30" t="s">
        <v>9576</v>
      </c>
      <c r="B4377" s="30" t="s">
        <v>923</v>
      </c>
      <c r="C4377" s="31" t="s">
        <v>9577</v>
      </c>
      <c r="D4377" s="31">
        <v>8531</v>
      </c>
      <c r="E4377" s="49" t="s">
        <v>10615</v>
      </c>
      <c r="F4377" s="327" t="s">
        <v>10616</v>
      </c>
      <c r="G4377" s="1073">
        <v>45466.30972222222</v>
      </c>
      <c r="H4377" s="30"/>
    </row>
    <row r="4378" spans="1:8" x14ac:dyDescent="0.25">
      <c r="A4378" s="30" t="s">
        <v>9576</v>
      </c>
      <c r="B4378" s="30" t="s">
        <v>923</v>
      </c>
      <c r="C4378" s="31" t="s">
        <v>9577</v>
      </c>
      <c r="D4378" s="31">
        <v>8531</v>
      </c>
      <c r="E4378" s="49" t="s">
        <v>1630</v>
      </c>
      <c r="F4378" s="327" t="s">
        <v>1631</v>
      </c>
      <c r="G4378" s="1073">
        <v>45466.30972222222</v>
      </c>
      <c r="H4378" s="30"/>
    </row>
    <row r="4379" spans="1:8" x14ac:dyDescent="0.25">
      <c r="A4379" s="30" t="s">
        <v>9576</v>
      </c>
      <c r="B4379" s="30" t="s">
        <v>923</v>
      </c>
      <c r="C4379" s="31" t="s">
        <v>9577</v>
      </c>
      <c r="D4379" s="31">
        <v>8531</v>
      </c>
      <c r="E4379" s="49" t="s">
        <v>1647</v>
      </c>
      <c r="F4379" s="327" t="s">
        <v>1648</v>
      </c>
      <c r="G4379" s="1073">
        <v>45466.30972222222</v>
      </c>
      <c r="H4379" s="30"/>
    </row>
    <row r="4380" spans="1:8" x14ac:dyDescent="0.25">
      <c r="A4380" s="30" t="s">
        <v>9576</v>
      </c>
      <c r="B4380" s="30" t="s">
        <v>923</v>
      </c>
      <c r="C4380" s="31" t="s">
        <v>9577</v>
      </c>
      <c r="D4380" s="31">
        <v>8531</v>
      </c>
      <c r="E4380" s="49" t="s">
        <v>1664</v>
      </c>
      <c r="F4380" s="327" t="s">
        <v>1665</v>
      </c>
      <c r="G4380" s="1073">
        <v>45466.30972222222</v>
      </c>
      <c r="H4380" s="30"/>
    </row>
    <row r="4381" spans="1:8" x14ac:dyDescent="0.25">
      <c r="A4381" s="30" t="s">
        <v>9576</v>
      </c>
      <c r="B4381" s="30" t="s">
        <v>923</v>
      </c>
      <c r="C4381" s="31" t="s">
        <v>9577</v>
      </c>
      <c r="D4381" s="31">
        <v>8531</v>
      </c>
      <c r="E4381" s="49" t="s">
        <v>1681</v>
      </c>
      <c r="F4381" s="327" t="s">
        <v>1682</v>
      </c>
      <c r="G4381" s="1073">
        <v>45466.30972222222</v>
      </c>
      <c r="H4381" s="30"/>
    </row>
    <row r="4382" spans="1:8" x14ac:dyDescent="0.25">
      <c r="A4382" s="30" t="s">
        <v>9576</v>
      </c>
      <c r="B4382" s="30" t="s">
        <v>923</v>
      </c>
      <c r="C4382" s="31" t="s">
        <v>9577</v>
      </c>
      <c r="D4382" s="31">
        <v>8531</v>
      </c>
      <c r="E4382" s="49" t="s">
        <v>1698</v>
      </c>
      <c r="F4382" s="327" t="s">
        <v>1699</v>
      </c>
      <c r="G4382" s="1073">
        <v>45466.30972222222</v>
      </c>
      <c r="H4382" s="30"/>
    </row>
    <row r="4383" spans="1:8" x14ac:dyDescent="0.25">
      <c r="A4383" s="30" t="s">
        <v>9576</v>
      </c>
      <c r="B4383" s="30" t="s">
        <v>923</v>
      </c>
      <c r="C4383" s="31" t="s">
        <v>9577</v>
      </c>
      <c r="D4383" s="31">
        <v>8531</v>
      </c>
      <c r="E4383" s="49" t="s">
        <v>985</v>
      </c>
      <c r="F4383" s="327" t="s">
        <v>986</v>
      </c>
      <c r="G4383" s="1073">
        <v>45466.30972222222</v>
      </c>
      <c r="H4383" s="30"/>
    </row>
    <row r="4384" spans="1:8" x14ac:dyDescent="0.25">
      <c r="A4384" s="30" t="s">
        <v>9576</v>
      </c>
      <c r="B4384" s="30" t="s">
        <v>923</v>
      </c>
      <c r="C4384" s="31" t="s">
        <v>9577</v>
      </c>
      <c r="D4384" s="31">
        <v>8531</v>
      </c>
      <c r="E4384" s="49" t="s">
        <v>1715</v>
      </c>
      <c r="F4384" s="327" t="s">
        <v>1716</v>
      </c>
      <c r="G4384" s="1073">
        <v>45466.30972222222</v>
      </c>
      <c r="H4384" s="30"/>
    </row>
    <row r="4385" spans="1:8" x14ac:dyDescent="0.25">
      <c r="A4385" s="30" t="s">
        <v>9576</v>
      </c>
      <c r="B4385" s="30" t="s">
        <v>923</v>
      </c>
      <c r="C4385" s="31" t="s">
        <v>9577</v>
      </c>
      <c r="D4385" s="31">
        <v>8531</v>
      </c>
      <c r="E4385" s="49" t="s">
        <v>1732</v>
      </c>
      <c r="F4385" s="327" t="s">
        <v>1733</v>
      </c>
      <c r="G4385" s="1073">
        <v>45466.30972222222</v>
      </c>
      <c r="H4385" s="30"/>
    </row>
    <row r="4386" spans="1:8" x14ac:dyDescent="0.25">
      <c r="A4386" s="30" t="s">
        <v>9576</v>
      </c>
      <c r="B4386" s="30" t="s">
        <v>923</v>
      </c>
      <c r="C4386" s="31" t="s">
        <v>9577</v>
      </c>
      <c r="D4386" s="31">
        <v>8531</v>
      </c>
      <c r="E4386" s="49" t="s">
        <v>1749</v>
      </c>
      <c r="F4386" s="327" t="s">
        <v>1750</v>
      </c>
      <c r="G4386" s="1073">
        <v>45466.30972222222</v>
      </c>
      <c r="H4386" s="30"/>
    </row>
    <row r="4387" spans="1:8" x14ac:dyDescent="0.25">
      <c r="A4387" s="30" t="s">
        <v>9576</v>
      </c>
      <c r="B4387" s="30" t="s">
        <v>923</v>
      </c>
      <c r="C4387" s="31" t="s">
        <v>9577</v>
      </c>
      <c r="D4387" s="31">
        <v>8531</v>
      </c>
      <c r="E4387" s="49" t="s">
        <v>1766</v>
      </c>
      <c r="F4387" s="327" t="s">
        <v>1767</v>
      </c>
      <c r="G4387" s="1073">
        <v>45466.30972222222</v>
      </c>
      <c r="H4387" s="30"/>
    </row>
    <row r="4388" spans="1:8" x14ac:dyDescent="0.25">
      <c r="A4388" s="30" t="s">
        <v>9576</v>
      </c>
      <c r="B4388" s="30" t="s">
        <v>923</v>
      </c>
      <c r="C4388" s="31" t="s">
        <v>9577</v>
      </c>
      <c r="D4388" s="31">
        <v>8531</v>
      </c>
      <c r="E4388" s="49" t="s">
        <v>1783</v>
      </c>
      <c r="F4388" s="327" t="s">
        <v>1784</v>
      </c>
      <c r="G4388" s="1073">
        <v>45466.30972222222</v>
      </c>
      <c r="H4388" s="30"/>
    </row>
    <row r="4389" spans="1:8" x14ac:dyDescent="0.25">
      <c r="A4389" s="30" t="s">
        <v>9576</v>
      </c>
      <c r="B4389" s="30" t="s">
        <v>923</v>
      </c>
      <c r="C4389" s="31" t="s">
        <v>9577</v>
      </c>
      <c r="D4389" s="31">
        <v>8531</v>
      </c>
      <c r="E4389" s="49" t="s">
        <v>1800</v>
      </c>
      <c r="F4389" s="327" t="s">
        <v>1801</v>
      </c>
      <c r="G4389" s="1073">
        <v>45466.30972222222</v>
      </c>
      <c r="H4389" s="30"/>
    </row>
    <row r="4390" spans="1:8" x14ac:dyDescent="0.25">
      <c r="A4390" s="30" t="s">
        <v>9576</v>
      </c>
      <c r="B4390" s="30" t="s">
        <v>923</v>
      </c>
      <c r="C4390" s="31" t="s">
        <v>9577</v>
      </c>
      <c r="D4390" s="31">
        <v>8531</v>
      </c>
      <c r="E4390" s="49" t="s">
        <v>1817</v>
      </c>
      <c r="F4390" s="327" t="s">
        <v>1818</v>
      </c>
      <c r="G4390" s="1073">
        <v>45466.30972222222</v>
      </c>
      <c r="H4390" s="30"/>
    </row>
    <row r="4391" spans="1:8" x14ac:dyDescent="0.25">
      <c r="A4391" s="30" t="s">
        <v>9576</v>
      </c>
      <c r="B4391" s="30" t="s">
        <v>923</v>
      </c>
      <c r="C4391" s="31" t="s">
        <v>9577</v>
      </c>
      <c r="D4391" s="31">
        <v>8531</v>
      </c>
      <c r="E4391" s="49" t="s">
        <v>1834</v>
      </c>
      <c r="F4391" s="327" t="s">
        <v>1835</v>
      </c>
      <c r="G4391" s="1073">
        <v>45466.30972222222</v>
      </c>
      <c r="H4391" s="30"/>
    </row>
    <row r="4392" spans="1:8" x14ac:dyDescent="0.25">
      <c r="A4392" s="30" t="s">
        <v>9576</v>
      </c>
      <c r="B4392" s="30" t="s">
        <v>923</v>
      </c>
      <c r="C4392" s="31" t="s">
        <v>9577</v>
      </c>
      <c r="D4392" s="31">
        <v>8531</v>
      </c>
      <c r="E4392" s="49" t="s">
        <v>1851</v>
      </c>
      <c r="F4392" s="327" t="s">
        <v>1852</v>
      </c>
      <c r="G4392" s="1073">
        <v>45466.30972222222</v>
      </c>
      <c r="H4392" s="30"/>
    </row>
    <row r="4393" spans="1:8" x14ac:dyDescent="0.25">
      <c r="A4393" s="30" t="s">
        <v>9576</v>
      </c>
      <c r="B4393" s="30" t="s">
        <v>923</v>
      </c>
      <c r="C4393" s="31" t="s">
        <v>9577</v>
      </c>
      <c r="D4393" s="31">
        <v>8531</v>
      </c>
      <c r="E4393" s="49" t="s">
        <v>1868</v>
      </c>
      <c r="F4393" s="327" t="s">
        <v>1869</v>
      </c>
      <c r="G4393" s="1073">
        <v>45466.30972222222</v>
      </c>
      <c r="H4393" s="30"/>
    </row>
    <row r="4394" spans="1:8" x14ac:dyDescent="0.25">
      <c r="A4394" s="30" t="s">
        <v>9576</v>
      </c>
      <c r="B4394" s="30" t="s">
        <v>923</v>
      </c>
      <c r="C4394" s="31" t="s">
        <v>9577</v>
      </c>
      <c r="D4394" s="31">
        <v>8531</v>
      </c>
      <c r="E4394" s="49" t="s">
        <v>1002</v>
      </c>
      <c r="F4394" s="327" t="s">
        <v>1003</v>
      </c>
      <c r="G4394" s="1073">
        <v>45466.30972222222</v>
      </c>
      <c r="H4394" s="30"/>
    </row>
    <row r="4395" spans="1:8" x14ac:dyDescent="0.25">
      <c r="A4395" s="30" t="s">
        <v>9576</v>
      </c>
      <c r="B4395" s="30" t="s">
        <v>923</v>
      </c>
      <c r="C4395" s="31" t="s">
        <v>9577</v>
      </c>
      <c r="D4395" s="31">
        <v>8531</v>
      </c>
      <c r="E4395" s="49" t="s">
        <v>1885</v>
      </c>
      <c r="F4395" s="327" t="s">
        <v>1886</v>
      </c>
      <c r="G4395" s="1073">
        <v>45466.30972222222</v>
      </c>
      <c r="H4395" s="30"/>
    </row>
    <row r="4396" spans="1:8" x14ac:dyDescent="0.25">
      <c r="A4396" s="30" t="s">
        <v>9576</v>
      </c>
      <c r="B4396" s="30" t="s">
        <v>923</v>
      </c>
      <c r="C4396" s="31" t="s">
        <v>9577</v>
      </c>
      <c r="D4396" s="31">
        <v>8531</v>
      </c>
      <c r="E4396" s="49" t="s">
        <v>1902</v>
      </c>
      <c r="F4396" s="327" t="s">
        <v>1903</v>
      </c>
      <c r="G4396" s="1073">
        <v>45466.30972222222</v>
      </c>
      <c r="H4396" s="30"/>
    </row>
    <row r="4397" spans="1:8" x14ac:dyDescent="0.25">
      <c r="A4397" s="30" t="s">
        <v>9576</v>
      </c>
      <c r="B4397" s="30" t="s">
        <v>923</v>
      </c>
      <c r="C4397" s="31" t="s">
        <v>9577</v>
      </c>
      <c r="D4397" s="31">
        <v>8531</v>
      </c>
      <c r="E4397" s="49" t="s">
        <v>1919</v>
      </c>
      <c r="F4397" s="327" t="s">
        <v>1920</v>
      </c>
      <c r="G4397" s="1073">
        <v>45466.30972222222</v>
      </c>
      <c r="H4397" s="30"/>
    </row>
    <row r="4398" spans="1:8" x14ac:dyDescent="0.25">
      <c r="A4398" s="30" t="s">
        <v>9576</v>
      </c>
      <c r="B4398" s="30" t="s">
        <v>923</v>
      </c>
      <c r="C4398" s="31" t="s">
        <v>9577</v>
      </c>
      <c r="D4398" s="31">
        <v>8531</v>
      </c>
      <c r="E4398" s="49" t="s">
        <v>1936</v>
      </c>
      <c r="F4398" s="327" t="s">
        <v>1937</v>
      </c>
      <c r="G4398" s="1073">
        <v>45466.30972222222</v>
      </c>
      <c r="H4398" s="30"/>
    </row>
    <row r="4399" spans="1:8" x14ac:dyDescent="0.25">
      <c r="A4399" s="30" t="s">
        <v>9576</v>
      </c>
      <c r="B4399" s="30" t="s">
        <v>923</v>
      </c>
      <c r="C4399" s="31" t="s">
        <v>9577</v>
      </c>
      <c r="D4399" s="31">
        <v>8531</v>
      </c>
      <c r="E4399" s="49" t="s">
        <v>1953</v>
      </c>
      <c r="F4399" s="327" t="s">
        <v>1954</v>
      </c>
      <c r="G4399" s="1073">
        <v>45466.30972222222</v>
      </c>
      <c r="H4399" s="30"/>
    </row>
    <row r="4400" spans="1:8" x14ac:dyDescent="0.25">
      <c r="A4400" s="30" t="s">
        <v>9576</v>
      </c>
      <c r="B4400" s="30" t="s">
        <v>923</v>
      </c>
      <c r="C4400" s="31" t="s">
        <v>9577</v>
      </c>
      <c r="D4400" s="31">
        <v>8531</v>
      </c>
      <c r="E4400" s="49" t="s">
        <v>1970</v>
      </c>
      <c r="F4400" s="327" t="s">
        <v>1971</v>
      </c>
      <c r="G4400" s="1073">
        <v>45466.30972222222</v>
      </c>
      <c r="H4400" s="30"/>
    </row>
    <row r="4401" spans="1:8" x14ac:dyDescent="0.25">
      <c r="A4401" s="30" t="s">
        <v>9576</v>
      </c>
      <c r="B4401" s="30" t="s">
        <v>923</v>
      </c>
      <c r="C4401" s="31" t="s">
        <v>9577</v>
      </c>
      <c r="D4401" s="31">
        <v>8531</v>
      </c>
      <c r="E4401" s="49" t="s">
        <v>1987</v>
      </c>
      <c r="F4401" s="327" t="s">
        <v>1988</v>
      </c>
      <c r="G4401" s="1073">
        <v>45466.30972222222</v>
      </c>
      <c r="H4401" s="30"/>
    </row>
    <row r="4402" spans="1:8" x14ac:dyDescent="0.25">
      <c r="A4402" s="30" t="s">
        <v>9576</v>
      </c>
      <c r="B4402" s="30" t="s">
        <v>923</v>
      </c>
      <c r="C4402" s="31" t="s">
        <v>9577</v>
      </c>
      <c r="D4402" s="31">
        <v>8531</v>
      </c>
      <c r="E4402" s="49" t="s">
        <v>2003</v>
      </c>
      <c r="F4402" s="327" t="s">
        <v>2004</v>
      </c>
      <c r="G4402" s="1073">
        <v>45466.30972222222</v>
      </c>
      <c r="H4402" s="30"/>
    </row>
    <row r="4403" spans="1:8" x14ac:dyDescent="0.25">
      <c r="A4403" s="30" t="s">
        <v>9576</v>
      </c>
      <c r="B4403" s="30" t="s">
        <v>923</v>
      </c>
      <c r="C4403" s="31" t="s">
        <v>9577</v>
      </c>
      <c r="D4403" s="31">
        <v>8531</v>
      </c>
      <c r="E4403" s="49" t="s">
        <v>2020</v>
      </c>
      <c r="F4403" s="327" t="s">
        <v>2021</v>
      </c>
      <c r="G4403" s="1073">
        <v>45466.30972222222</v>
      </c>
      <c r="H4403" s="30"/>
    </row>
    <row r="4404" spans="1:8" x14ac:dyDescent="0.25">
      <c r="A4404" s="30" t="s">
        <v>9576</v>
      </c>
      <c r="B4404" s="30" t="s">
        <v>923</v>
      </c>
      <c r="C4404" s="31" t="s">
        <v>9577</v>
      </c>
      <c r="D4404" s="31">
        <v>8531</v>
      </c>
      <c r="E4404" s="49" t="s">
        <v>2037</v>
      </c>
      <c r="F4404" s="327" t="s">
        <v>2038</v>
      </c>
      <c r="G4404" s="1073">
        <v>45466.30972222222</v>
      </c>
      <c r="H4404" s="30"/>
    </row>
    <row r="4405" spans="1:8" x14ac:dyDescent="0.25">
      <c r="A4405" s="30" t="s">
        <v>9576</v>
      </c>
      <c r="B4405" s="30" t="s">
        <v>923</v>
      </c>
      <c r="C4405" s="31" t="s">
        <v>9577</v>
      </c>
      <c r="D4405" s="31">
        <v>8531</v>
      </c>
      <c r="E4405" s="49" t="s">
        <v>1017</v>
      </c>
      <c r="F4405" s="327" t="s">
        <v>1018</v>
      </c>
      <c r="G4405" s="1073">
        <v>45466.30972222222</v>
      </c>
      <c r="H4405" s="30"/>
    </row>
    <row r="4406" spans="1:8" x14ac:dyDescent="0.25">
      <c r="A4406" s="30" t="s">
        <v>9576</v>
      </c>
      <c r="B4406" s="30" t="s">
        <v>923</v>
      </c>
      <c r="C4406" s="31" t="s">
        <v>9577</v>
      </c>
      <c r="D4406" s="31">
        <v>8531</v>
      </c>
      <c r="E4406" s="49" t="s">
        <v>2054</v>
      </c>
      <c r="F4406" s="327" t="s">
        <v>2055</v>
      </c>
      <c r="G4406" s="1073">
        <v>45466.30972222222</v>
      </c>
      <c r="H4406" s="30"/>
    </row>
    <row r="4407" spans="1:8" x14ac:dyDescent="0.25">
      <c r="A4407" s="30" t="s">
        <v>9576</v>
      </c>
      <c r="B4407" s="30" t="s">
        <v>923</v>
      </c>
      <c r="C4407" s="31" t="s">
        <v>9577</v>
      </c>
      <c r="D4407" s="31">
        <v>8531</v>
      </c>
      <c r="E4407" s="49" t="s">
        <v>2071</v>
      </c>
      <c r="F4407" s="327" t="s">
        <v>2072</v>
      </c>
      <c r="G4407" s="1073">
        <v>45466.30972222222</v>
      </c>
      <c r="H4407" s="30"/>
    </row>
    <row r="4408" spans="1:8" x14ac:dyDescent="0.25">
      <c r="A4408" s="30" t="s">
        <v>9576</v>
      </c>
      <c r="B4408" s="30" t="s">
        <v>923</v>
      </c>
      <c r="C4408" s="31" t="s">
        <v>9577</v>
      </c>
      <c r="D4408" s="31">
        <v>8531</v>
      </c>
      <c r="E4408" s="49" t="s">
        <v>2088</v>
      </c>
      <c r="F4408" s="327" t="s">
        <v>2089</v>
      </c>
      <c r="G4408" s="1073">
        <v>45466.30972222222</v>
      </c>
      <c r="H4408" s="30"/>
    </row>
    <row r="4409" spans="1:8" x14ac:dyDescent="0.25">
      <c r="A4409" s="30" t="s">
        <v>9576</v>
      </c>
      <c r="B4409" s="30" t="s">
        <v>923</v>
      </c>
      <c r="C4409" s="31" t="s">
        <v>9577</v>
      </c>
      <c r="D4409" s="31">
        <v>8531</v>
      </c>
      <c r="E4409" s="49" t="s">
        <v>2105</v>
      </c>
      <c r="F4409" s="327" t="s">
        <v>2106</v>
      </c>
      <c r="G4409" s="1073">
        <v>45466.30972222222</v>
      </c>
      <c r="H4409" s="30"/>
    </row>
    <row r="4410" spans="1:8" x14ac:dyDescent="0.25">
      <c r="A4410" s="30" t="s">
        <v>9576</v>
      </c>
      <c r="B4410" s="30" t="s">
        <v>923</v>
      </c>
      <c r="C4410" s="31" t="s">
        <v>9577</v>
      </c>
      <c r="D4410" s="31">
        <v>8531</v>
      </c>
      <c r="E4410" s="49" t="s">
        <v>2122</v>
      </c>
      <c r="F4410" s="327" t="s">
        <v>2123</v>
      </c>
      <c r="G4410" s="1073">
        <v>45466.30972222222</v>
      </c>
      <c r="H4410" s="30"/>
    </row>
    <row r="4411" spans="1:8" x14ac:dyDescent="0.25">
      <c r="A4411" s="30" t="s">
        <v>9576</v>
      </c>
      <c r="B4411" s="30" t="s">
        <v>923</v>
      </c>
      <c r="C4411" s="31" t="s">
        <v>9577</v>
      </c>
      <c r="D4411" s="31">
        <v>8531</v>
      </c>
      <c r="E4411" s="49" t="s">
        <v>2139</v>
      </c>
      <c r="F4411" s="327" t="s">
        <v>2140</v>
      </c>
      <c r="G4411" s="1073">
        <v>45466.30972222222</v>
      </c>
      <c r="H4411" s="30"/>
    </row>
    <row r="4412" spans="1:8" x14ac:dyDescent="0.25">
      <c r="A4412" s="30" t="s">
        <v>9576</v>
      </c>
      <c r="B4412" s="30" t="s">
        <v>923</v>
      </c>
      <c r="C4412" s="31" t="s">
        <v>9577</v>
      </c>
      <c r="D4412" s="31">
        <v>8531</v>
      </c>
      <c r="E4412" s="49" t="s">
        <v>2156</v>
      </c>
      <c r="F4412" s="327" t="s">
        <v>2157</v>
      </c>
      <c r="G4412" s="1073">
        <v>45466.30972222222</v>
      </c>
      <c r="H4412" s="30"/>
    </row>
    <row r="4413" spans="1:8" x14ac:dyDescent="0.25">
      <c r="A4413" s="30" t="s">
        <v>9576</v>
      </c>
      <c r="B4413" s="30" t="s">
        <v>923</v>
      </c>
      <c r="C4413" s="31" t="s">
        <v>9577</v>
      </c>
      <c r="D4413" s="31">
        <v>8531</v>
      </c>
      <c r="E4413" s="49" t="s">
        <v>2173</v>
      </c>
      <c r="F4413" s="327" t="s">
        <v>2174</v>
      </c>
      <c r="G4413" s="1073">
        <v>45466.30972222222</v>
      </c>
      <c r="H4413" s="30"/>
    </row>
    <row r="4414" spans="1:8" x14ac:dyDescent="0.25">
      <c r="A4414" s="30" t="s">
        <v>9576</v>
      </c>
      <c r="B4414" s="30" t="s">
        <v>923</v>
      </c>
      <c r="C4414" s="31" t="s">
        <v>9577</v>
      </c>
      <c r="D4414" s="31">
        <v>8531</v>
      </c>
      <c r="E4414" s="49" t="s">
        <v>2190</v>
      </c>
      <c r="F4414" s="327" t="s">
        <v>2191</v>
      </c>
      <c r="G4414" s="1073">
        <v>45466.30972222222</v>
      </c>
      <c r="H4414" s="30"/>
    </row>
    <row r="4415" spans="1:8" x14ac:dyDescent="0.25">
      <c r="A4415" s="30" t="s">
        <v>9576</v>
      </c>
      <c r="B4415" s="30" t="s">
        <v>923</v>
      </c>
      <c r="C4415" s="31" t="s">
        <v>9577</v>
      </c>
      <c r="D4415" s="31">
        <v>8531</v>
      </c>
      <c r="E4415" s="49" t="s">
        <v>2207</v>
      </c>
      <c r="F4415" s="327" t="s">
        <v>2208</v>
      </c>
      <c r="G4415" s="1073">
        <v>45466.30972222222</v>
      </c>
      <c r="H4415" s="30"/>
    </row>
    <row r="4416" spans="1:8" x14ac:dyDescent="0.25">
      <c r="A4416" s="30" t="s">
        <v>9576</v>
      </c>
      <c r="B4416" s="30" t="s">
        <v>923</v>
      </c>
      <c r="C4416" s="31" t="s">
        <v>9577</v>
      </c>
      <c r="D4416" s="31">
        <v>8531</v>
      </c>
      <c r="E4416" s="49" t="s">
        <v>1034</v>
      </c>
      <c r="F4416" s="327" t="s">
        <v>1035</v>
      </c>
      <c r="G4416" s="1073">
        <v>45466.30972222222</v>
      </c>
      <c r="H4416" s="30"/>
    </row>
    <row r="4417" spans="1:8" x14ac:dyDescent="0.25">
      <c r="A4417" s="30" t="s">
        <v>9576</v>
      </c>
      <c r="B4417" s="30" t="s">
        <v>923</v>
      </c>
      <c r="C4417" s="31" t="s">
        <v>9577</v>
      </c>
      <c r="D4417" s="31">
        <v>8531</v>
      </c>
      <c r="E4417" s="49" t="s">
        <v>2224</v>
      </c>
      <c r="F4417" s="327" t="s">
        <v>2225</v>
      </c>
      <c r="G4417" s="1073">
        <v>45466.30972222222</v>
      </c>
      <c r="H4417" s="30"/>
    </row>
    <row r="4418" spans="1:8" x14ac:dyDescent="0.25">
      <c r="A4418" s="30" t="s">
        <v>9576</v>
      </c>
      <c r="B4418" s="30" t="s">
        <v>923</v>
      </c>
      <c r="C4418" s="31" t="s">
        <v>9577</v>
      </c>
      <c r="D4418" s="31">
        <v>8531</v>
      </c>
      <c r="E4418" s="49" t="s">
        <v>2241</v>
      </c>
      <c r="F4418" s="327" t="s">
        <v>2242</v>
      </c>
      <c r="G4418" s="1073">
        <v>45466.30972222222</v>
      </c>
      <c r="H4418" s="30"/>
    </row>
    <row r="4419" spans="1:8" x14ac:dyDescent="0.25">
      <c r="A4419" s="30" t="s">
        <v>9576</v>
      </c>
      <c r="B4419" s="30" t="s">
        <v>923</v>
      </c>
      <c r="C4419" s="31" t="s">
        <v>9577</v>
      </c>
      <c r="D4419" s="31">
        <v>8531</v>
      </c>
      <c r="E4419" s="49" t="s">
        <v>2258</v>
      </c>
      <c r="F4419" s="327" t="s">
        <v>2259</v>
      </c>
      <c r="G4419" s="1073">
        <v>45466.30972222222</v>
      </c>
      <c r="H4419" s="30"/>
    </row>
    <row r="4420" spans="1:8" x14ac:dyDescent="0.25">
      <c r="A4420" s="30" t="s">
        <v>9576</v>
      </c>
      <c r="B4420" s="30" t="s">
        <v>923</v>
      </c>
      <c r="C4420" s="31" t="s">
        <v>9577</v>
      </c>
      <c r="D4420" s="31">
        <v>8531</v>
      </c>
      <c r="E4420" s="49" t="s">
        <v>2275</v>
      </c>
      <c r="F4420" s="327" t="s">
        <v>2276</v>
      </c>
      <c r="G4420" s="1073">
        <v>45466.30972222222</v>
      </c>
      <c r="H4420" s="30"/>
    </row>
    <row r="4421" spans="1:8" x14ac:dyDescent="0.25">
      <c r="A4421" s="30" t="s">
        <v>9576</v>
      </c>
      <c r="B4421" s="30" t="s">
        <v>923</v>
      </c>
      <c r="C4421" s="31" t="s">
        <v>9577</v>
      </c>
      <c r="D4421" s="31">
        <v>8531</v>
      </c>
      <c r="E4421" s="49" t="s">
        <v>2292</v>
      </c>
      <c r="F4421" s="327" t="s">
        <v>2293</v>
      </c>
      <c r="G4421" s="1073">
        <v>45466.30972222222</v>
      </c>
      <c r="H4421" s="30"/>
    </row>
    <row r="4422" spans="1:8" x14ac:dyDescent="0.25">
      <c r="A4422" s="30" t="s">
        <v>9576</v>
      </c>
      <c r="B4422" s="30" t="s">
        <v>923</v>
      </c>
      <c r="C4422" s="31" t="s">
        <v>9577</v>
      </c>
      <c r="D4422" s="31">
        <v>8531</v>
      </c>
      <c r="E4422" s="49" t="s">
        <v>2309</v>
      </c>
      <c r="F4422" s="327" t="s">
        <v>2310</v>
      </c>
      <c r="G4422" s="1073">
        <v>45466.30972222222</v>
      </c>
      <c r="H4422" s="30"/>
    </row>
    <row r="4423" spans="1:8" x14ac:dyDescent="0.25">
      <c r="A4423" s="30" t="s">
        <v>9576</v>
      </c>
      <c r="B4423" s="30" t="s">
        <v>923</v>
      </c>
      <c r="C4423" s="31" t="s">
        <v>9577</v>
      </c>
      <c r="D4423" s="31">
        <v>8531</v>
      </c>
      <c r="E4423" s="49" t="s">
        <v>2326</v>
      </c>
      <c r="F4423" s="327" t="s">
        <v>2327</v>
      </c>
      <c r="G4423" s="1073">
        <v>45466.30972222222</v>
      </c>
      <c r="H4423" s="30"/>
    </row>
    <row r="4424" spans="1:8" x14ac:dyDescent="0.25">
      <c r="A4424" s="30" t="s">
        <v>9576</v>
      </c>
      <c r="B4424" s="30" t="s">
        <v>923</v>
      </c>
      <c r="C4424" s="31" t="s">
        <v>9577</v>
      </c>
      <c r="D4424" s="31">
        <v>8531</v>
      </c>
      <c r="E4424" s="49" t="s">
        <v>2343</v>
      </c>
      <c r="F4424" s="327" t="s">
        <v>2344</v>
      </c>
      <c r="G4424" s="1073">
        <v>45466.30972222222</v>
      </c>
      <c r="H4424" s="30"/>
    </row>
    <row r="4425" spans="1:8" x14ac:dyDescent="0.25">
      <c r="A4425" s="30" t="s">
        <v>9576</v>
      </c>
      <c r="B4425" s="30" t="s">
        <v>923</v>
      </c>
      <c r="C4425" s="31" t="s">
        <v>9577</v>
      </c>
      <c r="D4425" s="31">
        <v>8531</v>
      </c>
      <c r="E4425" s="49" t="s">
        <v>2360</v>
      </c>
      <c r="F4425" s="327" t="s">
        <v>2361</v>
      </c>
      <c r="G4425" s="1073">
        <v>45466.30972222222</v>
      </c>
      <c r="H4425" s="30"/>
    </row>
    <row r="4426" spans="1:8" x14ac:dyDescent="0.25">
      <c r="A4426" s="30" t="s">
        <v>9576</v>
      </c>
      <c r="B4426" s="30" t="s">
        <v>923</v>
      </c>
      <c r="C4426" s="31" t="s">
        <v>9577</v>
      </c>
      <c r="D4426" s="31">
        <v>8531</v>
      </c>
      <c r="E4426" s="49" t="s">
        <v>2377</v>
      </c>
      <c r="F4426" s="327" t="s">
        <v>2378</v>
      </c>
      <c r="G4426" s="1073">
        <v>45466.30972222222</v>
      </c>
      <c r="H4426" s="30"/>
    </row>
    <row r="4427" spans="1:8" x14ac:dyDescent="0.25">
      <c r="A4427" s="30" t="s">
        <v>9576</v>
      </c>
      <c r="B4427" s="30" t="s">
        <v>923</v>
      </c>
      <c r="C4427" s="31" t="s">
        <v>9577</v>
      </c>
      <c r="D4427" s="31">
        <v>8531</v>
      </c>
      <c r="E4427" s="49" t="s">
        <v>1049</v>
      </c>
      <c r="F4427" s="327" t="s">
        <v>1050</v>
      </c>
      <c r="G4427" s="1073">
        <v>45466.30972222222</v>
      </c>
      <c r="H4427" s="30"/>
    </row>
    <row r="4428" spans="1:8" x14ac:dyDescent="0.25">
      <c r="A4428" s="30" t="s">
        <v>9576</v>
      </c>
      <c r="B4428" s="30" t="s">
        <v>923</v>
      </c>
      <c r="C4428" s="31" t="s">
        <v>9577</v>
      </c>
      <c r="D4428" s="31">
        <v>8531</v>
      </c>
      <c r="E4428" s="49" t="s">
        <v>2394</v>
      </c>
      <c r="F4428" s="327" t="s">
        <v>2395</v>
      </c>
      <c r="G4428" s="1073">
        <v>45466.30972222222</v>
      </c>
      <c r="H4428" s="30"/>
    </row>
    <row r="4429" spans="1:8" x14ac:dyDescent="0.25">
      <c r="A4429" s="30" t="s">
        <v>9576</v>
      </c>
      <c r="B4429" s="30" t="s">
        <v>923</v>
      </c>
      <c r="C4429" s="31" t="s">
        <v>9577</v>
      </c>
      <c r="D4429" s="31">
        <v>8531</v>
      </c>
      <c r="E4429" s="49" t="s">
        <v>2411</v>
      </c>
      <c r="F4429" s="327" t="s">
        <v>2412</v>
      </c>
      <c r="G4429" s="1073">
        <v>45466.30972222222</v>
      </c>
      <c r="H4429" s="30"/>
    </row>
    <row r="4430" spans="1:8" x14ac:dyDescent="0.25">
      <c r="A4430" s="30" t="s">
        <v>9576</v>
      </c>
      <c r="B4430" s="30" t="s">
        <v>923</v>
      </c>
      <c r="C4430" s="31" t="s">
        <v>9577</v>
      </c>
      <c r="D4430" s="31">
        <v>8531</v>
      </c>
      <c r="E4430" s="49" t="s">
        <v>2428</v>
      </c>
      <c r="F4430" s="327" t="s">
        <v>2429</v>
      </c>
      <c r="G4430" s="1073">
        <v>45466.30972222222</v>
      </c>
      <c r="H4430" s="30"/>
    </row>
    <row r="4431" spans="1:8" x14ac:dyDescent="0.25">
      <c r="A4431" s="30" t="s">
        <v>9576</v>
      </c>
      <c r="B4431" s="30" t="s">
        <v>923</v>
      </c>
      <c r="C4431" s="31" t="s">
        <v>9577</v>
      </c>
      <c r="D4431" s="31">
        <v>8531</v>
      </c>
      <c r="E4431" s="49" t="s">
        <v>2445</v>
      </c>
      <c r="F4431" s="327" t="s">
        <v>2446</v>
      </c>
      <c r="G4431" s="1073">
        <v>45466.30972222222</v>
      </c>
      <c r="H4431" s="30"/>
    </row>
    <row r="4432" spans="1:8" x14ac:dyDescent="0.25">
      <c r="A4432" s="30" t="s">
        <v>9576</v>
      </c>
      <c r="B4432" s="30" t="s">
        <v>923</v>
      </c>
      <c r="C4432" s="31" t="s">
        <v>9577</v>
      </c>
      <c r="D4432" s="31">
        <v>8531</v>
      </c>
      <c r="E4432" s="49" t="s">
        <v>2462</v>
      </c>
      <c r="F4432" s="327" t="s">
        <v>2463</v>
      </c>
      <c r="G4432" s="1073">
        <v>45466.30972222222</v>
      </c>
      <c r="H4432" s="30"/>
    </row>
    <row r="4433" spans="1:8" x14ac:dyDescent="0.25">
      <c r="A4433" s="30" t="s">
        <v>9576</v>
      </c>
      <c r="B4433" s="30" t="s">
        <v>923</v>
      </c>
      <c r="C4433" s="31" t="s">
        <v>9577</v>
      </c>
      <c r="D4433" s="31">
        <v>8531</v>
      </c>
      <c r="E4433" s="49" t="s">
        <v>2479</v>
      </c>
      <c r="F4433" s="327" t="s">
        <v>2480</v>
      </c>
      <c r="G4433" s="1073">
        <v>45466.30972222222</v>
      </c>
      <c r="H4433" s="30"/>
    </row>
    <row r="4434" spans="1:8" x14ac:dyDescent="0.25">
      <c r="A4434" s="30" t="s">
        <v>9576</v>
      </c>
      <c r="B4434" s="30" t="s">
        <v>923</v>
      </c>
      <c r="C4434" s="31" t="s">
        <v>9577</v>
      </c>
      <c r="D4434" s="31">
        <v>8531</v>
      </c>
      <c r="E4434" s="49" t="s">
        <v>2496</v>
      </c>
      <c r="F4434" s="327" t="s">
        <v>2497</v>
      </c>
      <c r="G4434" s="1073">
        <v>45466.30972222222</v>
      </c>
      <c r="H4434" s="30"/>
    </row>
    <row r="4435" spans="1:8" x14ac:dyDescent="0.25">
      <c r="A4435" s="30" t="s">
        <v>9576</v>
      </c>
      <c r="B4435" s="30" t="s">
        <v>923</v>
      </c>
      <c r="C4435" s="31" t="s">
        <v>9577</v>
      </c>
      <c r="D4435" s="31">
        <v>8531</v>
      </c>
      <c r="E4435" s="49" t="s">
        <v>2513</v>
      </c>
      <c r="F4435" s="327" t="s">
        <v>2514</v>
      </c>
      <c r="G4435" s="1073">
        <v>45466.30972222222</v>
      </c>
      <c r="H4435" s="30"/>
    </row>
    <row r="4436" spans="1:8" x14ac:dyDescent="0.25">
      <c r="A4436" s="30" t="s">
        <v>9576</v>
      </c>
      <c r="B4436" s="30" t="s">
        <v>923</v>
      </c>
      <c r="C4436" s="31" t="s">
        <v>9577</v>
      </c>
      <c r="D4436" s="31">
        <v>8531</v>
      </c>
      <c r="E4436" s="49" t="s">
        <v>2530</v>
      </c>
      <c r="F4436" s="327" t="s">
        <v>2531</v>
      </c>
      <c r="G4436" s="1073">
        <v>45466.30972222222</v>
      </c>
      <c r="H4436" s="30"/>
    </row>
    <row r="4437" spans="1:8" x14ac:dyDescent="0.25">
      <c r="A4437" s="30" t="s">
        <v>9576</v>
      </c>
      <c r="B4437" s="30" t="s">
        <v>923</v>
      </c>
      <c r="C4437" s="31" t="s">
        <v>9577</v>
      </c>
      <c r="D4437" s="31">
        <v>8531</v>
      </c>
      <c r="E4437" s="49" t="s">
        <v>2547</v>
      </c>
      <c r="F4437" s="327" t="s">
        <v>2548</v>
      </c>
      <c r="G4437" s="1073">
        <v>45466.30972222222</v>
      </c>
      <c r="H4437" s="30"/>
    </row>
    <row r="4438" spans="1:8" x14ac:dyDescent="0.25">
      <c r="A4438" s="30" t="s">
        <v>9576</v>
      </c>
      <c r="B4438" s="30" t="s">
        <v>923</v>
      </c>
      <c r="C4438" s="31" t="s">
        <v>9577</v>
      </c>
      <c r="D4438" s="31">
        <v>8531</v>
      </c>
      <c r="E4438" s="49" t="s">
        <v>1068</v>
      </c>
      <c r="F4438" s="327" t="s">
        <v>1069</v>
      </c>
      <c r="G4438" s="1073">
        <v>45466.30972222222</v>
      </c>
      <c r="H4438" s="30"/>
    </row>
    <row r="4439" spans="1:8" x14ac:dyDescent="0.25">
      <c r="A4439" s="30" t="s">
        <v>9576</v>
      </c>
      <c r="B4439" s="30" t="s">
        <v>923</v>
      </c>
      <c r="C4439" s="31" t="s">
        <v>9577</v>
      </c>
      <c r="D4439" s="31">
        <v>8531</v>
      </c>
      <c r="E4439" s="49" t="s">
        <v>2566</v>
      </c>
      <c r="F4439" s="327" t="s">
        <v>2567</v>
      </c>
      <c r="G4439" s="1073">
        <v>45466.30972222222</v>
      </c>
      <c r="H4439" s="30"/>
    </row>
    <row r="4440" spans="1:8" x14ac:dyDescent="0.25">
      <c r="A4440" s="30" t="s">
        <v>9576</v>
      </c>
      <c r="B4440" s="30" t="s">
        <v>923</v>
      </c>
      <c r="C4440" s="31" t="s">
        <v>9577</v>
      </c>
      <c r="D4440" s="31">
        <v>8531</v>
      </c>
      <c r="E4440" s="49" t="s">
        <v>2583</v>
      </c>
      <c r="F4440" s="327" t="s">
        <v>2584</v>
      </c>
      <c r="G4440" s="1073">
        <v>45466.30972222222</v>
      </c>
      <c r="H4440" s="30"/>
    </row>
    <row r="4441" spans="1:8" x14ac:dyDescent="0.25">
      <c r="A4441" s="30" t="s">
        <v>9576</v>
      </c>
      <c r="B4441" s="30" t="s">
        <v>923</v>
      </c>
      <c r="C4441" s="31" t="s">
        <v>9577</v>
      </c>
      <c r="D4441" s="31">
        <v>8531</v>
      </c>
      <c r="E4441" s="49" t="s">
        <v>2600</v>
      </c>
      <c r="F4441" s="327" t="s">
        <v>2601</v>
      </c>
      <c r="G4441" s="1073">
        <v>45466.30972222222</v>
      </c>
      <c r="H4441" s="30"/>
    </row>
    <row r="4442" spans="1:8" x14ac:dyDescent="0.25">
      <c r="A4442" s="30" t="s">
        <v>9576</v>
      </c>
      <c r="B4442" s="30" t="s">
        <v>923</v>
      </c>
      <c r="C4442" s="31" t="s">
        <v>9577</v>
      </c>
      <c r="D4442" s="31">
        <v>8531</v>
      </c>
      <c r="E4442" s="49" t="s">
        <v>2617</v>
      </c>
      <c r="F4442" s="327" t="s">
        <v>2618</v>
      </c>
      <c r="G4442" s="1073">
        <v>45466.30972222222</v>
      </c>
      <c r="H4442" s="30"/>
    </row>
    <row r="4443" spans="1:8" x14ac:dyDescent="0.25">
      <c r="A4443" s="30" t="s">
        <v>9576</v>
      </c>
      <c r="B4443" s="30" t="s">
        <v>923</v>
      </c>
      <c r="C4443" s="31" t="s">
        <v>9577</v>
      </c>
      <c r="D4443" s="31">
        <v>8531</v>
      </c>
      <c r="E4443" s="49" t="s">
        <v>2634</v>
      </c>
      <c r="F4443" s="327" t="s">
        <v>2635</v>
      </c>
      <c r="G4443" s="1073">
        <v>45466.30972222222</v>
      </c>
      <c r="H4443" s="30"/>
    </row>
    <row r="4444" spans="1:8" x14ac:dyDescent="0.25">
      <c r="A4444" s="30" t="s">
        <v>9576</v>
      </c>
      <c r="B4444" s="30" t="s">
        <v>923</v>
      </c>
      <c r="C4444" s="31" t="s">
        <v>9577</v>
      </c>
      <c r="D4444" s="31">
        <v>8531</v>
      </c>
      <c r="E4444" s="49" t="s">
        <v>2651</v>
      </c>
      <c r="F4444" s="327" t="s">
        <v>2652</v>
      </c>
      <c r="G4444" s="1073">
        <v>45466.30972222222</v>
      </c>
      <c r="H4444" s="30"/>
    </row>
    <row r="4445" spans="1:8" x14ac:dyDescent="0.25">
      <c r="A4445" s="30" t="s">
        <v>9576</v>
      </c>
      <c r="B4445" s="30" t="s">
        <v>923</v>
      </c>
      <c r="C4445" s="31" t="s">
        <v>9577</v>
      </c>
      <c r="D4445" s="31">
        <v>8531</v>
      </c>
      <c r="E4445" s="49" t="s">
        <v>2668</v>
      </c>
      <c r="F4445" s="327" t="s">
        <v>2669</v>
      </c>
      <c r="G4445" s="1073">
        <v>45466.30972222222</v>
      </c>
      <c r="H4445" s="30"/>
    </row>
    <row r="4446" spans="1:8" x14ac:dyDescent="0.25">
      <c r="A4446" s="30" t="s">
        <v>9576</v>
      </c>
      <c r="B4446" s="30" t="s">
        <v>923</v>
      </c>
      <c r="C4446" s="31" t="s">
        <v>9577</v>
      </c>
      <c r="D4446" s="31">
        <v>8531</v>
      </c>
      <c r="E4446" s="49" t="s">
        <v>2685</v>
      </c>
      <c r="F4446" s="327" t="s">
        <v>2686</v>
      </c>
      <c r="G4446" s="1073">
        <v>45466.30972222222</v>
      </c>
      <c r="H4446" s="30"/>
    </row>
    <row r="4447" spans="1:8" x14ac:dyDescent="0.25">
      <c r="A4447" s="30" t="s">
        <v>9576</v>
      </c>
      <c r="B4447" s="30" t="s">
        <v>923</v>
      </c>
      <c r="C4447" s="31" t="s">
        <v>9577</v>
      </c>
      <c r="D4447" s="31">
        <v>8531</v>
      </c>
      <c r="E4447" s="49" t="s">
        <v>2702</v>
      </c>
      <c r="F4447" s="327" t="s">
        <v>2703</v>
      </c>
      <c r="G4447" s="1073">
        <v>45466.30972222222</v>
      </c>
      <c r="H4447" s="30"/>
    </row>
    <row r="4448" spans="1:8" x14ac:dyDescent="0.25">
      <c r="A4448" s="30" t="s">
        <v>9576</v>
      </c>
      <c r="B4448" s="30" t="s">
        <v>923</v>
      </c>
      <c r="C4448" s="31" t="s">
        <v>9577</v>
      </c>
      <c r="D4448" s="31">
        <v>8531</v>
      </c>
      <c r="E4448" s="49" t="s">
        <v>2719</v>
      </c>
      <c r="F4448" s="327" t="s">
        <v>2720</v>
      </c>
      <c r="G4448" s="1073">
        <v>45466.30972222222</v>
      </c>
      <c r="H4448" s="30"/>
    </row>
    <row r="4449" spans="1:8" x14ac:dyDescent="0.25">
      <c r="A4449" s="30" t="s">
        <v>9576</v>
      </c>
      <c r="B4449" s="30" t="s">
        <v>923</v>
      </c>
      <c r="C4449" s="31" t="s">
        <v>9577</v>
      </c>
      <c r="D4449" s="31">
        <v>8531</v>
      </c>
      <c r="E4449" s="49" t="s">
        <v>892</v>
      </c>
      <c r="F4449" s="327" t="s">
        <v>1085</v>
      </c>
      <c r="G4449" s="1073">
        <v>45466.30972222222</v>
      </c>
      <c r="H4449" s="30"/>
    </row>
    <row r="4450" spans="1:8" x14ac:dyDescent="0.25">
      <c r="A4450" s="30" t="s">
        <v>9576</v>
      </c>
      <c r="B4450" s="30" t="s">
        <v>923</v>
      </c>
      <c r="C4450" s="31" t="s">
        <v>9577</v>
      </c>
      <c r="D4450" s="31">
        <v>8531</v>
      </c>
      <c r="E4450" s="49" t="s">
        <v>2736</v>
      </c>
      <c r="F4450" s="327" t="s">
        <v>2737</v>
      </c>
      <c r="G4450" s="1073">
        <v>45466.30972222222</v>
      </c>
      <c r="H4450" s="30"/>
    </row>
    <row r="4451" spans="1:8" x14ac:dyDescent="0.25">
      <c r="A4451" s="30" t="s">
        <v>9576</v>
      </c>
      <c r="B4451" s="30" t="s">
        <v>923</v>
      </c>
      <c r="C4451" s="31" t="s">
        <v>9577</v>
      </c>
      <c r="D4451" s="31">
        <v>8531</v>
      </c>
      <c r="E4451" s="49" t="s">
        <v>2753</v>
      </c>
      <c r="F4451" s="327" t="s">
        <v>2754</v>
      </c>
      <c r="G4451" s="1073">
        <v>45466.30972222222</v>
      </c>
      <c r="H4451" s="30"/>
    </row>
    <row r="4452" spans="1:8" x14ac:dyDescent="0.25">
      <c r="A4452" s="30" t="s">
        <v>9576</v>
      </c>
      <c r="B4452" s="30" t="s">
        <v>923</v>
      </c>
      <c r="C4452" s="31" t="s">
        <v>9577</v>
      </c>
      <c r="D4452" s="31">
        <v>8531</v>
      </c>
      <c r="E4452" s="49" t="s">
        <v>2770</v>
      </c>
      <c r="F4452" s="327" t="s">
        <v>2771</v>
      </c>
      <c r="G4452" s="1073">
        <v>45466.30972222222</v>
      </c>
      <c r="H4452" s="30"/>
    </row>
    <row r="4453" spans="1:8" x14ac:dyDescent="0.25">
      <c r="A4453" s="30" t="s">
        <v>9576</v>
      </c>
      <c r="B4453" s="30" t="s">
        <v>923</v>
      </c>
      <c r="C4453" s="31" t="s">
        <v>9577</v>
      </c>
      <c r="D4453" s="31">
        <v>8531</v>
      </c>
      <c r="E4453" s="49" t="s">
        <v>2787</v>
      </c>
      <c r="F4453" s="327" t="s">
        <v>2788</v>
      </c>
      <c r="G4453" s="1073">
        <v>45466.30972222222</v>
      </c>
      <c r="H4453" s="30"/>
    </row>
    <row r="4454" spans="1:8" x14ac:dyDescent="0.25">
      <c r="A4454" s="30" t="s">
        <v>9576</v>
      </c>
      <c r="B4454" s="30" t="s">
        <v>923</v>
      </c>
      <c r="C4454" s="31" t="s">
        <v>9577</v>
      </c>
      <c r="D4454" s="31">
        <v>8531</v>
      </c>
      <c r="E4454" s="49" t="s">
        <v>2804</v>
      </c>
      <c r="F4454" s="327" t="s">
        <v>2805</v>
      </c>
      <c r="G4454" s="1073">
        <v>45466.30972222222</v>
      </c>
      <c r="H4454" s="30"/>
    </row>
    <row r="4455" spans="1:8" x14ac:dyDescent="0.25">
      <c r="A4455" s="30" t="s">
        <v>9576</v>
      </c>
      <c r="B4455" s="30" t="s">
        <v>923</v>
      </c>
      <c r="C4455" s="31" t="s">
        <v>9577</v>
      </c>
      <c r="D4455" s="31">
        <v>8531</v>
      </c>
      <c r="E4455" s="49" t="s">
        <v>2821</v>
      </c>
      <c r="F4455" s="327" t="s">
        <v>2822</v>
      </c>
      <c r="G4455" s="1073">
        <v>45466.30972222222</v>
      </c>
      <c r="H4455" s="30"/>
    </row>
    <row r="4456" spans="1:8" x14ac:dyDescent="0.25">
      <c r="A4456" s="30" t="s">
        <v>9576</v>
      </c>
      <c r="B4456" s="30" t="s">
        <v>923</v>
      </c>
      <c r="C4456" s="31" t="s">
        <v>9577</v>
      </c>
      <c r="D4456" s="31">
        <v>8531</v>
      </c>
      <c r="E4456" s="49" t="s">
        <v>2838</v>
      </c>
      <c r="F4456" s="327" t="s">
        <v>2839</v>
      </c>
      <c r="G4456" s="1073">
        <v>45466.30972222222</v>
      </c>
      <c r="H4456" s="30"/>
    </row>
    <row r="4457" spans="1:8" x14ac:dyDescent="0.25">
      <c r="A4457" s="30" t="s">
        <v>9576</v>
      </c>
      <c r="B4457" s="30" t="s">
        <v>923</v>
      </c>
      <c r="C4457" s="31" t="s">
        <v>9577</v>
      </c>
      <c r="D4457" s="31">
        <v>8531</v>
      </c>
      <c r="E4457" s="49" t="s">
        <v>2855</v>
      </c>
      <c r="F4457" s="327" t="s">
        <v>2856</v>
      </c>
      <c r="G4457" s="1073">
        <v>45466.30972222222</v>
      </c>
      <c r="H4457" s="30"/>
    </row>
    <row r="4458" spans="1:8" x14ac:dyDescent="0.25">
      <c r="A4458" s="30" t="s">
        <v>9576</v>
      </c>
      <c r="B4458" s="30" t="s">
        <v>923</v>
      </c>
      <c r="C4458" s="31" t="s">
        <v>9577</v>
      </c>
      <c r="D4458" s="31">
        <v>8531</v>
      </c>
      <c r="E4458" s="49" t="s">
        <v>2872</v>
      </c>
      <c r="F4458" s="327" t="s">
        <v>2873</v>
      </c>
      <c r="G4458" s="1073">
        <v>45466.30972222222</v>
      </c>
      <c r="H4458" s="30"/>
    </row>
    <row r="4459" spans="1:8" x14ac:dyDescent="0.25">
      <c r="A4459" s="30" t="s">
        <v>9576</v>
      </c>
      <c r="B4459" s="30" t="s">
        <v>923</v>
      </c>
      <c r="C4459" s="31" t="s">
        <v>9577</v>
      </c>
      <c r="D4459" s="31">
        <v>8531</v>
      </c>
      <c r="E4459" s="49" t="s">
        <v>2889</v>
      </c>
      <c r="F4459" s="327" t="s">
        <v>2890</v>
      </c>
      <c r="G4459" s="1073">
        <v>45466.30972222222</v>
      </c>
      <c r="H4459" s="30"/>
    </row>
    <row r="4460" spans="1:8" x14ac:dyDescent="0.25">
      <c r="A4460" s="30" t="s">
        <v>9576</v>
      </c>
      <c r="B4460" s="30" t="s">
        <v>923</v>
      </c>
      <c r="C4460" s="31" t="s">
        <v>9577</v>
      </c>
      <c r="D4460" s="31">
        <v>8531</v>
      </c>
      <c r="E4460" s="49" t="s">
        <v>895</v>
      </c>
      <c r="F4460" s="327" t="s">
        <v>1098</v>
      </c>
      <c r="G4460" s="1073">
        <v>45466.30972222222</v>
      </c>
      <c r="H4460" s="30"/>
    </row>
    <row r="4461" spans="1:8" x14ac:dyDescent="0.25">
      <c r="A4461" s="30" t="s">
        <v>9576</v>
      </c>
      <c r="B4461" s="30" t="s">
        <v>923</v>
      </c>
      <c r="C4461" s="31" t="s">
        <v>9577</v>
      </c>
      <c r="D4461" s="31">
        <v>8531</v>
      </c>
      <c r="E4461" s="49" t="s">
        <v>2906</v>
      </c>
      <c r="F4461" s="327" t="s">
        <v>2907</v>
      </c>
      <c r="G4461" s="1073">
        <v>45466.30972222222</v>
      </c>
      <c r="H4461" s="30"/>
    </row>
    <row r="4462" spans="1:8" x14ac:dyDescent="0.25">
      <c r="A4462" s="30" t="s">
        <v>9576</v>
      </c>
      <c r="B4462" s="30" t="s">
        <v>923</v>
      </c>
      <c r="C4462" s="31" t="s">
        <v>9577</v>
      </c>
      <c r="D4462" s="31">
        <v>8531</v>
      </c>
      <c r="E4462" s="49" t="s">
        <v>2923</v>
      </c>
      <c r="F4462" s="327" t="s">
        <v>2924</v>
      </c>
      <c r="G4462" s="1073">
        <v>45466.30972222222</v>
      </c>
      <c r="H4462" s="30"/>
    </row>
    <row r="4463" spans="1:8" x14ac:dyDescent="0.25">
      <c r="A4463" s="30" t="s">
        <v>9576</v>
      </c>
      <c r="B4463" s="30" t="s">
        <v>923</v>
      </c>
      <c r="C4463" s="31" t="s">
        <v>9577</v>
      </c>
      <c r="D4463" s="31">
        <v>8531</v>
      </c>
      <c r="E4463" s="49" t="s">
        <v>2940</v>
      </c>
      <c r="F4463" s="327" t="s">
        <v>2941</v>
      </c>
      <c r="G4463" s="1073">
        <v>45466.30972222222</v>
      </c>
      <c r="H4463" s="30"/>
    </row>
    <row r="4464" spans="1:8" x14ac:dyDescent="0.25">
      <c r="A4464" s="30" t="s">
        <v>9576</v>
      </c>
      <c r="B4464" s="30" t="s">
        <v>923</v>
      </c>
      <c r="C4464" s="31" t="s">
        <v>9577</v>
      </c>
      <c r="D4464" s="31">
        <v>8531</v>
      </c>
      <c r="E4464" s="49" t="s">
        <v>2957</v>
      </c>
      <c r="F4464" s="327" t="s">
        <v>2958</v>
      </c>
      <c r="G4464" s="1073">
        <v>45466.30972222222</v>
      </c>
      <c r="H4464" s="30"/>
    </row>
    <row r="4465" spans="1:8" x14ac:dyDescent="0.25">
      <c r="A4465" s="30" t="s">
        <v>9576</v>
      </c>
      <c r="B4465" s="30" t="s">
        <v>923</v>
      </c>
      <c r="C4465" s="31" t="s">
        <v>9577</v>
      </c>
      <c r="D4465" s="31">
        <v>8531</v>
      </c>
      <c r="E4465" s="49" t="s">
        <v>2974</v>
      </c>
      <c r="F4465" s="327" t="s">
        <v>2975</v>
      </c>
      <c r="G4465" s="1073">
        <v>45466.30972222222</v>
      </c>
      <c r="H4465" s="30"/>
    </row>
    <row r="4466" spans="1:8" x14ac:dyDescent="0.25">
      <c r="A4466" s="30" t="s">
        <v>9576</v>
      </c>
      <c r="B4466" s="30" t="s">
        <v>923</v>
      </c>
      <c r="C4466" s="31" t="s">
        <v>9577</v>
      </c>
      <c r="D4466" s="31">
        <v>8531</v>
      </c>
      <c r="E4466" s="49" t="s">
        <v>2991</v>
      </c>
      <c r="F4466" s="327" t="s">
        <v>2992</v>
      </c>
      <c r="G4466" s="1073">
        <v>45466.30972222222</v>
      </c>
      <c r="H4466" s="30"/>
    </row>
    <row r="4467" spans="1:8" x14ac:dyDescent="0.25">
      <c r="A4467" s="30" t="s">
        <v>9576</v>
      </c>
      <c r="B4467" s="30" t="s">
        <v>923</v>
      </c>
      <c r="C4467" s="31" t="s">
        <v>9577</v>
      </c>
      <c r="D4467" s="31">
        <v>8531</v>
      </c>
      <c r="E4467" s="49" t="s">
        <v>3008</v>
      </c>
      <c r="F4467" s="327" t="s">
        <v>3009</v>
      </c>
      <c r="G4467" s="1073">
        <v>45466.30972222222</v>
      </c>
      <c r="H4467" s="30"/>
    </row>
    <row r="4468" spans="1:8" x14ac:dyDescent="0.25">
      <c r="A4468" s="30" t="s">
        <v>9576</v>
      </c>
      <c r="B4468" s="30" t="s">
        <v>923</v>
      </c>
      <c r="C4468" s="31" t="s">
        <v>9577</v>
      </c>
      <c r="D4468" s="31">
        <v>8531</v>
      </c>
      <c r="E4468" s="49" t="s">
        <v>3025</v>
      </c>
      <c r="F4468" s="327" t="s">
        <v>3026</v>
      </c>
      <c r="G4468" s="1073">
        <v>45466.30972222222</v>
      </c>
      <c r="H4468" s="30"/>
    </row>
    <row r="4469" spans="1:8" x14ac:dyDescent="0.25">
      <c r="A4469" s="30" t="s">
        <v>9576</v>
      </c>
      <c r="B4469" s="30" t="s">
        <v>923</v>
      </c>
      <c r="C4469" s="31" t="s">
        <v>9577</v>
      </c>
      <c r="D4469" s="31">
        <v>8531</v>
      </c>
      <c r="E4469" s="49" t="s">
        <v>3042</v>
      </c>
      <c r="F4469" s="327" t="s">
        <v>3043</v>
      </c>
      <c r="G4469" s="1073">
        <v>45466.30972222222</v>
      </c>
      <c r="H4469" s="30"/>
    </row>
    <row r="4470" spans="1:8" x14ac:dyDescent="0.25">
      <c r="A4470" s="30" t="s">
        <v>9576</v>
      </c>
      <c r="B4470" s="30" t="s">
        <v>923</v>
      </c>
      <c r="C4470" s="31" t="s">
        <v>9577</v>
      </c>
      <c r="D4470" s="31">
        <v>8531</v>
      </c>
      <c r="E4470" s="49" t="s">
        <v>3059</v>
      </c>
      <c r="F4470" s="327" t="s">
        <v>3060</v>
      </c>
      <c r="G4470" s="1073">
        <v>45466.30972222222</v>
      </c>
      <c r="H4470" s="30"/>
    </row>
    <row r="4471" spans="1:8" x14ac:dyDescent="0.25">
      <c r="A4471" s="30" t="s">
        <v>9576</v>
      </c>
      <c r="B4471" s="30" t="s">
        <v>923</v>
      </c>
      <c r="C4471" s="31" t="s">
        <v>9577</v>
      </c>
      <c r="D4471" s="31">
        <v>8531</v>
      </c>
      <c r="E4471" s="49" t="s">
        <v>899</v>
      </c>
      <c r="F4471" s="327" t="s">
        <v>1111</v>
      </c>
      <c r="G4471" s="1073">
        <v>45466.30972222222</v>
      </c>
      <c r="H4471" s="30"/>
    </row>
    <row r="4472" spans="1:8" x14ac:dyDescent="0.25">
      <c r="A4472" s="30" t="s">
        <v>9576</v>
      </c>
      <c r="B4472" s="30" t="s">
        <v>923</v>
      </c>
      <c r="C4472" s="31" t="s">
        <v>9577</v>
      </c>
      <c r="D4472" s="31">
        <v>8531</v>
      </c>
      <c r="E4472" s="49" t="s">
        <v>3076</v>
      </c>
      <c r="F4472" s="327" t="s">
        <v>3077</v>
      </c>
      <c r="G4472" s="1073">
        <v>45466.30972222222</v>
      </c>
      <c r="H4472" s="30"/>
    </row>
    <row r="4473" spans="1:8" x14ac:dyDescent="0.25">
      <c r="A4473" s="30" t="s">
        <v>9576</v>
      </c>
      <c r="B4473" s="30" t="s">
        <v>923</v>
      </c>
      <c r="C4473" s="31" t="s">
        <v>9577</v>
      </c>
      <c r="D4473" s="31">
        <v>8531</v>
      </c>
      <c r="E4473" s="49" t="s">
        <v>3093</v>
      </c>
      <c r="F4473" s="327" t="s">
        <v>3094</v>
      </c>
      <c r="G4473" s="1073">
        <v>45466.30972222222</v>
      </c>
      <c r="H4473" s="30"/>
    </row>
    <row r="4474" spans="1:8" x14ac:dyDescent="0.25">
      <c r="A4474" s="30" t="s">
        <v>9576</v>
      </c>
      <c r="B4474" s="30" t="s">
        <v>923</v>
      </c>
      <c r="C4474" s="31" t="s">
        <v>9577</v>
      </c>
      <c r="D4474" s="31">
        <v>8531</v>
      </c>
      <c r="E4474" s="49" t="s">
        <v>3110</v>
      </c>
      <c r="F4474" s="327" t="s">
        <v>3111</v>
      </c>
      <c r="G4474" s="1073">
        <v>45466.30972222222</v>
      </c>
      <c r="H4474" s="30"/>
    </row>
    <row r="4475" spans="1:8" x14ac:dyDescent="0.25">
      <c r="A4475" s="30" t="s">
        <v>9576</v>
      </c>
      <c r="B4475" s="30" t="s">
        <v>923</v>
      </c>
      <c r="C4475" s="31" t="s">
        <v>9577</v>
      </c>
      <c r="D4475" s="31">
        <v>8531</v>
      </c>
      <c r="E4475" s="49" t="s">
        <v>3127</v>
      </c>
      <c r="F4475" s="327" t="s">
        <v>3128</v>
      </c>
      <c r="G4475" s="1073">
        <v>45466.30972222222</v>
      </c>
      <c r="H4475" s="30"/>
    </row>
    <row r="4476" spans="1:8" x14ac:dyDescent="0.25">
      <c r="A4476" s="30" t="s">
        <v>9576</v>
      </c>
      <c r="B4476" s="30" t="s">
        <v>923</v>
      </c>
      <c r="C4476" s="31" t="s">
        <v>9577</v>
      </c>
      <c r="D4476" s="31">
        <v>8531</v>
      </c>
      <c r="E4476" s="49" t="s">
        <v>3144</v>
      </c>
      <c r="F4476" s="327" t="s">
        <v>3145</v>
      </c>
      <c r="G4476" s="1073">
        <v>45466.30972222222</v>
      </c>
      <c r="H4476" s="30"/>
    </row>
    <row r="4477" spans="1:8" x14ac:dyDescent="0.25">
      <c r="A4477" s="30" t="s">
        <v>9576</v>
      </c>
      <c r="B4477" s="30" t="s">
        <v>923</v>
      </c>
      <c r="C4477" s="31" t="s">
        <v>9577</v>
      </c>
      <c r="D4477" s="31">
        <v>8531</v>
      </c>
      <c r="E4477" s="49" t="s">
        <v>3161</v>
      </c>
      <c r="F4477" s="327" t="s">
        <v>3162</v>
      </c>
      <c r="G4477" s="1073">
        <v>45466.30972222222</v>
      </c>
      <c r="H4477" s="30"/>
    </row>
    <row r="4478" spans="1:8" x14ac:dyDescent="0.25">
      <c r="A4478" s="30" t="s">
        <v>9576</v>
      </c>
      <c r="B4478" s="30" t="s">
        <v>923</v>
      </c>
      <c r="C4478" s="31" t="s">
        <v>9577</v>
      </c>
      <c r="D4478" s="31">
        <v>8531</v>
      </c>
      <c r="E4478" s="49" t="s">
        <v>3178</v>
      </c>
      <c r="F4478" s="327" t="s">
        <v>3179</v>
      </c>
      <c r="G4478" s="1073">
        <v>45466.30972222222</v>
      </c>
      <c r="H4478" s="30"/>
    </row>
    <row r="4479" spans="1:8" x14ac:dyDescent="0.25">
      <c r="A4479" s="30" t="s">
        <v>9576</v>
      </c>
      <c r="B4479" s="30" t="s">
        <v>923</v>
      </c>
      <c r="C4479" s="31" t="s">
        <v>9577</v>
      </c>
      <c r="D4479" s="31">
        <v>8531</v>
      </c>
      <c r="E4479" s="49" t="s">
        <v>3195</v>
      </c>
      <c r="F4479" s="327" t="s">
        <v>3196</v>
      </c>
      <c r="G4479" s="1073">
        <v>45466.30972222222</v>
      </c>
      <c r="H4479" s="30"/>
    </row>
    <row r="4480" spans="1:8" x14ac:dyDescent="0.25">
      <c r="A4480" s="30" t="s">
        <v>9576</v>
      </c>
      <c r="B4480" s="30" t="s">
        <v>923</v>
      </c>
      <c r="C4480" s="31" t="s">
        <v>9577</v>
      </c>
      <c r="D4480" s="31">
        <v>8531</v>
      </c>
      <c r="E4480" s="49" t="s">
        <v>3212</v>
      </c>
      <c r="F4480" s="327" t="s">
        <v>3213</v>
      </c>
      <c r="G4480" s="1073">
        <v>45466.30972222222</v>
      </c>
      <c r="H4480" s="30"/>
    </row>
    <row r="4481" spans="1:8" x14ac:dyDescent="0.25">
      <c r="A4481" s="30" t="s">
        <v>9576</v>
      </c>
      <c r="B4481" s="30" t="s">
        <v>923</v>
      </c>
      <c r="C4481" s="31" t="s">
        <v>9577</v>
      </c>
      <c r="D4481" s="31">
        <v>8531</v>
      </c>
      <c r="E4481" s="49" t="s">
        <v>3229</v>
      </c>
      <c r="F4481" s="327" t="s">
        <v>3230</v>
      </c>
      <c r="G4481" s="1073">
        <v>45466.30972222222</v>
      </c>
      <c r="H4481" s="30"/>
    </row>
    <row r="4482" spans="1:8" x14ac:dyDescent="0.25">
      <c r="A4482" s="30" t="s">
        <v>9576</v>
      </c>
      <c r="B4482" s="30" t="s">
        <v>923</v>
      </c>
      <c r="C4482" s="31" t="s">
        <v>9577</v>
      </c>
      <c r="D4482" s="31">
        <v>8531</v>
      </c>
      <c r="E4482" s="49" t="s">
        <v>903</v>
      </c>
      <c r="F4482" s="327" t="s">
        <v>1124</v>
      </c>
      <c r="G4482" s="1073">
        <v>45466.30972222222</v>
      </c>
      <c r="H4482" s="30"/>
    </row>
    <row r="4483" spans="1:8" x14ac:dyDescent="0.25">
      <c r="A4483" s="30" t="s">
        <v>9576</v>
      </c>
      <c r="B4483" s="30" t="s">
        <v>923</v>
      </c>
      <c r="C4483" s="31" t="s">
        <v>9577</v>
      </c>
      <c r="D4483" s="31">
        <v>8531</v>
      </c>
      <c r="E4483" s="49" t="s">
        <v>3246</v>
      </c>
      <c r="F4483" s="327" t="s">
        <v>3247</v>
      </c>
      <c r="G4483" s="1073">
        <v>45466.30972222222</v>
      </c>
      <c r="H4483" s="30"/>
    </row>
    <row r="4484" spans="1:8" x14ac:dyDescent="0.25">
      <c r="A4484" s="30" t="s">
        <v>9576</v>
      </c>
      <c r="B4484" s="30" t="s">
        <v>923</v>
      </c>
      <c r="C4484" s="31" t="s">
        <v>9577</v>
      </c>
      <c r="D4484" s="31">
        <v>8531</v>
      </c>
      <c r="E4484" s="49" t="s">
        <v>3263</v>
      </c>
      <c r="F4484" s="327" t="s">
        <v>3264</v>
      </c>
      <c r="G4484" s="1073">
        <v>45466.30972222222</v>
      </c>
      <c r="H4484" s="30"/>
    </row>
    <row r="4485" spans="1:8" x14ac:dyDescent="0.25">
      <c r="A4485" s="30" t="s">
        <v>9576</v>
      </c>
      <c r="B4485" s="30" t="s">
        <v>923</v>
      </c>
      <c r="C4485" s="31" t="s">
        <v>9577</v>
      </c>
      <c r="D4485" s="31">
        <v>8531</v>
      </c>
      <c r="E4485" s="49" t="s">
        <v>3280</v>
      </c>
      <c r="F4485" s="327" t="s">
        <v>3281</v>
      </c>
      <c r="G4485" s="1073">
        <v>45466.30972222222</v>
      </c>
      <c r="H4485" s="30"/>
    </row>
    <row r="4486" spans="1:8" x14ac:dyDescent="0.25">
      <c r="A4486" s="30" t="s">
        <v>9576</v>
      </c>
      <c r="B4486" s="30" t="s">
        <v>923</v>
      </c>
      <c r="C4486" s="31" t="s">
        <v>9577</v>
      </c>
      <c r="D4486" s="31">
        <v>8531</v>
      </c>
      <c r="E4486" s="49" t="s">
        <v>3297</v>
      </c>
      <c r="F4486" s="327" t="s">
        <v>3298</v>
      </c>
      <c r="G4486" s="1073">
        <v>45466.30972222222</v>
      </c>
      <c r="H4486" s="30"/>
    </row>
    <row r="4487" spans="1:8" x14ac:dyDescent="0.25">
      <c r="A4487" s="30" t="s">
        <v>9576</v>
      </c>
      <c r="B4487" s="30" t="s">
        <v>923</v>
      </c>
      <c r="C4487" s="31" t="s">
        <v>9577</v>
      </c>
      <c r="D4487" s="31">
        <v>8531</v>
      </c>
      <c r="E4487" s="49" t="s">
        <v>3314</v>
      </c>
      <c r="F4487" s="327" t="s">
        <v>3315</v>
      </c>
      <c r="G4487" s="1073">
        <v>45466.30972222222</v>
      </c>
      <c r="H4487" s="30"/>
    </row>
    <row r="4488" spans="1:8" x14ac:dyDescent="0.25">
      <c r="A4488" s="30" t="s">
        <v>9576</v>
      </c>
      <c r="B4488" s="30" t="s">
        <v>923</v>
      </c>
      <c r="C4488" s="31" t="s">
        <v>9577</v>
      </c>
      <c r="D4488" s="31">
        <v>8531</v>
      </c>
      <c r="E4488" s="49" t="s">
        <v>3331</v>
      </c>
      <c r="F4488" s="327" t="s">
        <v>3332</v>
      </c>
      <c r="G4488" s="1073">
        <v>45466.30972222222</v>
      </c>
      <c r="H4488" s="30"/>
    </row>
    <row r="4489" spans="1:8" x14ac:dyDescent="0.25">
      <c r="A4489" s="30" t="s">
        <v>9576</v>
      </c>
      <c r="B4489" s="30" t="s">
        <v>923</v>
      </c>
      <c r="C4489" s="31" t="s">
        <v>9577</v>
      </c>
      <c r="D4489" s="31">
        <v>8531</v>
      </c>
      <c r="E4489" s="49" t="s">
        <v>3348</v>
      </c>
      <c r="F4489" s="327" t="s">
        <v>3349</v>
      </c>
      <c r="G4489" s="1073">
        <v>45466.30972222222</v>
      </c>
      <c r="H4489" s="30"/>
    </row>
    <row r="4490" spans="1:8" x14ac:dyDescent="0.25">
      <c r="A4490" s="30" t="s">
        <v>9576</v>
      </c>
      <c r="B4490" s="30" t="s">
        <v>923</v>
      </c>
      <c r="C4490" s="31" t="s">
        <v>9577</v>
      </c>
      <c r="D4490" s="31">
        <v>8531</v>
      </c>
      <c r="E4490" s="49" t="s">
        <v>3365</v>
      </c>
      <c r="F4490" s="327" t="s">
        <v>3366</v>
      </c>
      <c r="G4490" s="1073">
        <v>45466.30972222222</v>
      </c>
      <c r="H4490" s="30"/>
    </row>
    <row r="4491" spans="1:8" x14ac:dyDescent="0.25">
      <c r="A4491" s="30" t="s">
        <v>9576</v>
      </c>
      <c r="B4491" s="30" t="s">
        <v>923</v>
      </c>
      <c r="C4491" s="31" t="s">
        <v>9577</v>
      </c>
      <c r="D4491" s="31">
        <v>8531</v>
      </c>
      <c r="E4491" s="49" t="s">
        <v>3382</v>
      </c>
      <c r="F4491" s="327" t="s">
        <v>3383</v>
      </c>
      <c r="G4491" s="1073">
        <v>45466.30972222222</v>
      </c>
      <c r="H4491" s="30"/>
    </row>
    <row r="4492" spans="1:8" x14ac:dyDescent="0.25">
      <c r="A4492" s="30" t="s">
        <v>9576</v>
      </c>
      <c r="B4492" s="30" t="s">
        <v>923</v>
      </c>
      <c r="C4492" s="31" t="s">
        <v>9577</v>
      </c>
      <c r="D4492" s="31">
        <v>8531</v>
      </c>
      <c r="E4492" s="49" t="s">
        <v>3399</v>
      </c>
      <c r="F4492" s="327" t="s">
        <v>3400</v>
      </c>
      <c r="G4492" s="1073">
        <v>45466.30972222222</v>
      </c>
      <c r="H4492" s="30"/>
    </row>
    <row r="4493" spans="1:8" x14ac:dyDescent="0.25">
      <c r="A4493" s="30" t="s">
        <v>9576</v>
      </c>
      <c r="B4493" s="30" t="s">
        <v>923</v>
      </c>
      <c r="C4493" s="31" t="s">
        <v>9577</v>
      </c>
      <c r="D4493" s="31">
        <v>8531</v>
      </c>
      <c r="E4493" s="49" t="s">
        <v>905</v>
      </c>
      <c r="F4493" s="327" t="s">
        <v>1137</v>
      </c>
      <c r="G4493" s="1073">
        <v>45466.30972222222</v>
      </c>
      <c r="H4493" s="30"/>
    </row>
    <row r="4494" spans="1:8" x14ac:dyDescent="0.25">
      <c r="A4494" s="30" t="s">
        <v>9576</v>
      </c>
      <c r="B4494" s="30" t="s">
        <v>923</v>
      </c>
      <c r="C4494" s="31" t="s">
        <v>9577</v>
      </c>
      <c r="D4494" s="31">
        <v>8531</v>
      </c>
      <c r="E4494" s="49" t="s">
        <v>3416</v>
      </c>
      <c r="F4494" s="327" t="s">
        <v>3417</v>
      </c>
      <c r="G4494" s="1073">
        <v>45466.30972222222</v>
      </c>
      <c r="H4494" s="30"/>
    </row>
    <row r="4495" spans="1:8" x14ac:dyDescent="0.25">
      <c r="A4495" s="30" t="s">
        <v>9576</v>
      </c>
      <c r="B4495" s="30" t="s">
        <v>923</v>
      </c>
      <c r="C4495" s="31" t="s">
        <v>9577</v>
      </c>
      <c r="D4495" s="31">
        <v>8531</v>
      </c>
      <c r="E4495" s="49" t="s">
        <v>3433</v>
      </c>
      <c r="F4495" s="327" t="s">
        <v>3434</v>
      </c>
      <c r="G4495" s="1073">
        <v>45466.30972222222</v>
      </c>
      <c r="H4495" s="30"/>
    </row>
    <row r="4496" spans="1:8" x14ac:dyDescent="0.25">
      <c r="A4496" s="30" t="s">
        <v>9576</v>
      </c>
      <c r="B4496" s="30" t="s">
        <v>923</v>
      </c>
      <c r="C4496" s="31" t="s">
        <v>9577</v>
      </c>
      <c r="D4496" s="31">
        <v>8531</v>
      </c>
      <c r="E4496" s="49" t="s">
        <v>3450</v>
      </c>
      <c r="F4496" s="327" t="s">
        <v>3451</v>
      </c>
      <c r="G4496" s="1073">
        <v>45466.30972222222</v>
      </c>
      <c r="H4496" s="30"/>
    </row>
    <row r="4497" spans="1:8" x14ac:dyDescent="0.25">
      <c r="A4497" s="30" t="s">
        <v>9576</v>
      </c>
      <c r="B4497" s="30" t="s">
        <v>923</v>
      </c>
      <c r="C4497" s="31" t="s">
        <v>9577</v>
      </c>
      <c r="D4497" s="31">
        <v>8531</v>
      </c>
      <c r="E4497" s="49" t="s">
        <v>3467</v>
      </c>
      <c r="F4497" s="327" t="s">
        <v>3468</v>
      </c>
      <c r="G4497" s="1073">
        <v>45466.30972222222</v>
      </c>
      <c r="H4497" s="30"/>
    </row>
    <row r="4498" spans="1:8" x14ac:dyDescent="0.25">
      <c r="A4498" s="30" t="s">
        <v>9576</v>
      </c>
      <c r="B4498" s="30" t="s">
        <v>923</v>
      </c>
      <c r="C4498" s="31" t="s">
        <v>9577</v>
      </c>
      <c r="D4498" s="31">
        <v>8531</v>
      </c>
      <c r="E4498" s="49" t="s">
        <v>3484</v>
      </c>
      <c r="F4498" s="327" t="s">
        <v>3485</v>
      </c>
      <c r="G4498" s="1073">
        <v>45466.30972222222</v>
      </c>
      <c r="H4498" s="30"/>
    </row>
    <row r="4499" spans="1:8" x14ac:dyDescent="0.25">
      <c r="A4499" s="30" t="s">
        <v>9576</v>
      </c>
      <c r="B4499" s="30" t="s">
        <v>923</v>
      </c>
      <c r="C4499" s="31" t="s">
        <v>9577</v>
      </c>
      <c r="D4499" s="31">
        <v>8531</v>
      </c>
      <c r="E4499" s="49" t="s">
        <v>3501</v>
      </c>
      <c r="F4499" s="327" t="s">
        <v>3502</v>
      </c>
      <c r="G4499" s="1073">
        <v>45466.30972222222</v>
      </c>
      <c r="H4499" s="30"/>
    </row>
    <row r="4500" spans="1:8" x14ac:dyDescent="0.25">
      <c r="A4500" s="30" t="s">
        <v>9576</v>
      </c>
      <c r="B4500" s="30" t="s">
        <v>923</v>
      </c>
      <c r="C4500" s="31" t="s">
        <v>9577</v>
      </c>
      <c r="D4500" s="31">
        <v>8531</v>
      </c>
      <c r="E4500" s="49" t="s">
        <v>3518</v>
      </c>
      <c r="F4500" s="327" t="s">
        <v>3519</v>
      </c>
      <c r="G4500" s="1073">
        <v>45466.30972222222</v>
      </c>
      <c r="H4500" s="30"/>
    </row>
    <row r="4501" spans="1:8" x14ac:dyDescent="0.25">
      <c r="A4501" s="30" t="s">
        <v>9576</v>
      </c>
      <c r="B4501" s="30" t="s">
        <v>923</v>
      </c>
      <c r="C4501" s="31" t="s">
        <v>9577</v>
      </c>
      <c r="D4501" s="31">
        <v>8531</v>
      </c>
      <c r="E4501" s="49" t="s">
        <v>3535</v>
      </c>
      <c r="F4501" s="327" t="s">
        <v>3536</v>
      </c>
      <c r="G4501" s="1073">
        <v>45466.30972222222</v>
      </c>
      <c r="H4501" s="30"/>
    </row>
    <row r="4502" spans="1:8" x14ac:dyDescent="0.25">
      <c r="A4502" s="30" t="s">
        <v>9576</v>
      </c>
      <c r="B4502" s="30" t="s">
        <v>923</v>
      </c>
      <c r="C4502" s="31" t="s">
        <v>9577</v>
      </c>
      <c r="D4502" s="31">
        <v>8531</v>
      </c>
      <c r="E4502" s="49" t="s">
        <v>3552</v>
      </c>
      <c r="F4502" s="327" t="s">
        <v>3553</v>
      </c>
      <c r="G4502" s="1073">
        <v>45466.30972222222</v>
      </c>
      <c r="H4502" s="30"/>
    </row>
    <row r="4503" spans="1:8" x14ac:dyDescent="0.25">
      <c r="A4503" s="30" t="s">
        <v>9576</v>
      </c>
      <c r="B4503" s="30" t="s">
        <v>923</v>
      </c>
      <c r="C4503" s="31" t="s">
        <v>9577</v>
      </c>
      <c r="D4503" s="31">
        <v>8531</v>
      </c>
      <c r="E4503" s="49" t="s">
        <v>3569</v>
      </c>
      <c r="F4503" s="327" t="s">
        <v>3570</v>
      </c>
      <c r="G4503" s="1073">
        <v>45466.30972222222</v>
      </c>
      <c r="H4503" s="30"/>
    </row>
    <row r="4504" spans="1:8" x14ac:dyDescent="0.25">
      <c r="A4504" s="30" t="s">
        <v>9576</v>
      </c>
      <c r="B4504" s="30" t="s">
        <v>923</v>
      </c>
      <c r="C4504" s="31" t="s">
        <v>9577</v>
      </c>
      <c r="D4504" s="31">
        <v>8531</v>
      </c>
      <c r="E4504" s="49" t="s">
        <v>907</v>
      </c>
      <c r="F4504" s="327" t="s">
        <v>1150</v>
      </c>
      <c r="G4504" s="1073">
        <v>45466.30972222222</v>
      </c>
      <c r="H4504" s="30"/>
    </row>
    <row r="4505" spans="1:8" x14ac:dyDescent="0.25">
      <c r="A4505" s="30" t="s">
        <v>9576</v>
      </c>
      <c r="B4505" s="30" t="s">
        <v>923</v>
      </c>
      <c r="C4505" s="31" t="s">
        <v>9577</v>
      </c>
      <c r="D4505" s="31">
        <v>8531</v>
      </c>
      <c r="E4505" s="49" t="s">
        <v>3586</v>
      </c>
      <c r="F4505" s="327" t="s">
        <v>3587</v>
      </c>
      <c r="G4505" s="1073">
        <v>45466.30972222222</v>
      </c>
      <c r="H4505" s="30"/>
    </row>
    <row r="4506" spans="1:8" x14ac:dyDescent="0.25">
      <c r="A4506" s="30" t="s">
        <v>9576</v>
      </c>
      <c r="B4506" s="30" t="s">
        <v>923</v>
      </c>
      <c r="C4506" s="31" t="s">
        <v>9577</v>
      </c>
      <c r="D4506" s="31">
        <v>8531</v>
      </c>
      <c r="E4506" s="49" t="s">
        <v>3603</v>
      </c>
      <c r="F4506" s="327" t="s">
        <v>3604</v>
      </c>
      <c r="G4506" s="1073">
        <v>45466.30972222222</v>
      </c>
      <c r="H4506" s="30"/>
    </row>
    <row r="4507" spans="1:8" x14ac:dyDescent="0.25">
      <c r="A4507" s="30" t="s">
        <v>9576</v>
      </c>
      <c r="B4507" s="30" t="s">
        <v>923</v>
      </c>
      <c r="C4507" s="31" t="s">
        <v>9577</v>
      </c>
      <c r="D4507" s="31">
        <v>8531</v>
      </c>
      <c r="E4507" s="49" t="s">
        <v>3620</v>
      </c>
      <c r="F4507" s="327" t="s">
        <v>3621</v>
      </c>
      <c r="G4507" s="1073">
        <v>45466.30972222222</v>
      </c>
      <c r="H4507" s="30"/>
    </row>
    <row r="4508" spans="1:8" x14ac:dyDescent="0.25">
      <c r="A4508" s="30" t="s">
        <v>9576</v>
      </c>
      <c r="B4508" s="30" t="s">
        <v>923</v>
      </c>
      <c r="C4508" s="31" t="s">
        <v>9577</v>
      </c>
      <c r="D4508" s="31">
        <v>8531</v>
      </c>
      <c r="E4508" s="49" t="s">
        <v>3637</v>
      </c>
      <c r="F4508" s="327" t="s">
        <v>3638</v>
      </c>
      <c r="G4508" s="1073">
        <v>45466.30972222222</v>
      </c>
      <c r="H4508" s="30"/>
    </row>
    <row r="4509" spans="1:8" x14ac:dyDescent="0.25">
      <c r="A4509" s="30" t="s">
        <v>9576</v>
      </c>
      <c r="B4509" s="30" t="s">
        <v>923</v>
      </c>
      <c r="C4509" s="31" t="s">
        <v>9577</v>
      </c>
      <c r="D4509" s="31">
        <v>8531</v>
      </c>
      <c r="E4509" s="49" t="s">
        <v>3654</v>
      </c>
      <c r="F4509" s="327" t="s">
        <v>3655</v>
      </c>
      <c r="G4509" s="1073">
        <v>45466.30972222222</v>
      </c>
      <c r="H4509" s="30"/>
    </row>
    <row r="4510" spans="1:8" x14ac:dyDescent="0.25">
      <c r="A4510" s="30" t="s">
        <v>9576</v>
      </c>
      <c r="B4510" s="30" t="s">
        <v>923</v>
      </c>
      <c r="C4510" s="31" t="s">
        <v>9577</v>
      </c>
      <c r="D4510" s="31">
        <v>8531</v>
      </c>
      <c r="E4510" s="49" t="s">
        <v>3671</v>
      </c>
      <c r="F4510" s="327" t="s">
        <v>3672</v>
      </c>
      <c r="G4510" s="1073">
        <v>45466.30972222222</v>
      </c>
      <c r="H4510" s="30"/>
    </row>
    <row r="4511" spans="1:8" x14ac:dyDescent="0.25">
      <c r="A4511" s="30" t="s">
        <v>9576</v>
      </c>
      <c r="B4511" s="30" t="s">
        <v>923</v>
      </c>
      <c r="C4511" s="31" t="s">
        <v>9577</v>
      </c>
      <c r="D4511" s="31">
        <v>8531</v>
      </c>
      <c r="E4511" s="49" t="s">
        <v>3688</v>
      </c>
      <c r="F4511" s="327" t="s">
        <v>3689</v>
      </c>
      <c r="G4511" s="1073">
        <v>45466.30972222222</v>
      </c>
      <c r="H4511" s="30"/>
    </row>
    <row r="4512" spans="1:8" x14ac:dyDescent="0.25">
      <c r="A4512" s="30" t="s">
        <v>9576</v>
      </c>
      <c r="B4512" s="30" t="s">
        <v>923</v>
      </c>
      <c r="C4512" s="31" t="s">
        <v>9577</v>
      </c>
      <c r="D4512" s="31">
        <v>8531</v>
      </c>
      <c r="E4512" s="49" t="s">
        <v>3705</v>
      </c>
      <c r="F4512" s="327" t="s">
        <v>3706</v>
      </c>
      <c r="G4512" s="1073">
        <v>45466.30972222222</v>
      </c>
      <c r="H4512" s="30"/>
    </row>
    <row r="4513" spans="1:8" x14ac:dyDescent="0.25">
      <c r="A4513" s="30" t="s">
        <v>9576</v>
      </c>
      <c r="B4513" s="30" t="s">
        <v>923</v>
      </c>
      <c r="C4513" s="31" t="s">
        <v>9577</v>
      </c>
      <c r="D4513" s="31">
        <v>8531</v>
      </c>
      <c r="E4513" s="49" t="s">
        <v>3722</v>
      </c>
      <c r="F4513" s="327" t="s">
        <v>3723</v>
      </c>
      <c r="G4513" s="1073">
        <v>45466.30972222222</v>
      </c>
      <c r="H4513" s="30"/>
    </row>
    <row r="4514" spans="1:8" x14ac:dyDescent="0.25">
      <c r="A4514" s="30" t="s">
        <v>9576</v>
      </c>
      <c r="B4514" s="30" t="s">
        <v>923</v>
      </c>
      <c r="C4514" s="31" t="s">
        <v>9577</v>
      </c>
      <c r="D4514" s="31">
        <v>8531</v>
      </c>
      <c r="E4514" s="49" t="s">
        <v>3739</v>
      </c>
      <c r="F4514" s="327" t="s">
        <v>3740</v>
      </c>
      <c r="G4514" s="1073">
        <v>45466.30972222222</v>
      </c>
      <c r="H4514" s="30"/>
    </row>
    <row r="4515" spans="1:8" x14ac:dyDescent="0.25">
      <c r="A4515" s="30" t="s">
        <v>9576</v>
      </c>
      <c r="B4515" s="30" t="s">
        <v>923</v>
      </c>
      <c r="C4515" s="31" t="s">
        <v>9577</v>
      </c>
      <c r="D4515" s="31">
        <v>8531</v>
      </c>
      <c r="E4515" s="49" t="s">
        <v>909</v>
      </c>
      <c r="F4515" s="327" t="s">
        <v>1165</v>
      </c>
      <c r="G4515" s="1073">
        <v>45466.30972222222</v>
      </c>
      <c r="H4515" s="30"/>
    </row>
    <row r="4516" spans="1:8" x14ac:dyDescent="0.25">
      <c r="A4516" s="30" t="s">
        <v>9576</v>
      </c>
      <c r="B4516" s="30" t="s">
        <v>923</v>
      </c>
      <c r="C4516" s="31" t="s">
        <v>9577</v>
      </c>
      <c r="D4516" s="31">
        <v>8531</v>
      </c>
      <c r="E4516" s="49" t="s">
        <v>3756</v>
      </c>
      <c r="F4516" s="327" t="s">
        <v>3757</v>
      </c>
      <c r="G4516" s="1073">
        <v>45466.30972222222</v>
      </c>
      <c r="H4516" s="30"/>
    </row>
    <row r="4517" spans="1:8" x14ac:dyDescent="0.25">
      <c r="A4517" s="30" t="s">
        <v>9576</v>
      </c>
      <c r="B4517" s="30" t="s">
        <v>923</v>
      </c>
      <c r="C4517" s="31" t="s">
        <v>9577</v>
      </c>
      <c r="D4517" s="31">
        <v>8531</v>
      </c>
      <c r="E4517" s="49" t="s">
        <v>3773</v>
      </c>
      <c r="F4517" s="327" t="s">
        <v>3774</v>
      </c>
      <c r="G4517" s="1073">
        <v>45466.30972222222</v>
      </c>
      <c r="H4517" s="30"/>
    </row>
    <row r="4518" spans="1:8" x14ac:dyDescent="0.25">
      <c r="A4518" s="30" t="s">
        <v>9576</v>
      </c>
      <c r="B4518" s="30" t="s">
        <v>923</v>
      </c>
      <c r="C4518" s="31" t="s">
        <v>9577</v>
      </c>
      <c r="D4518" s="31">
        <v>8531</v>
      </c>
      <c r="E4518" s="49" t="s">
        <v>3790</v>
      </c>
      <c r="F4518" s="327" t="s">
        <v>3791</v>
      </c>
      <c r="G4518" s="1073">
        <v>45466.30972222222</v>
      </c>
      <c r="H4518" s="30"/>
    </row>
    <row r="4519" spans="1:8" x14ac:dyDescent="0.25">
      <c r="A4519" s="30" t="s">
        <v>9576</v>
      </c>
      <c r="B4519" s="30" t="s">
        <v>923</v>
      </c>
      <c r="C4519" s="31" t="s">
        <v>9577</v>
      </c>
      <c r="D4519" s="31">
        <v>8531</v>
      </c>
      <c r="E4519" s="49" t="s">
        <v>3807</v>
      </c>
      <c r="F4519" s="327" t="s">
        <v>3808</v>
      </c>
      <c r="G4519" s="1073">
        <v>45466.30972222222</v>
      </c>
      <c r="H4519" s="30"/>
    </row>
    <row r="4520" spans="1:8" x14ac:dyDescent="0.25">
      <c r="A4520" s="30" t="s">
        <v>9576</v>
      </c>
      <c r="B4520" s="30" t="s">
        <v>923</v>
      </c>
      <c r="C4520" s="31" t="s">
        <v>9577</v>
      </c>
      <c r="D4520" s="31">
        <v>8531</v>
      </c>
      <c r="E4520" s="49" t="s">
        <v>3824</v>
      </c>
      <c r="F4520" s="327" t="s">
        <v>3825</v>
      </c>
      <c r="G4520" s="1073">
        <v>45466.30972222222</v>
      </c>
      <c r="H4520" s="30"/>
    </row>
    <row r="4521" spans="1:8" x14ac:dyDescent="0.25">
      <c r="A4521" s="30" t="s">
        <v>9576</v>
      </c>
      <c r="B4521" s="30" t="s">
        <v>923</v>
      </c>
      <c r="C4521" s="31" t="s">
        <v>9577</v>
      </c>
      <c r="D4521" s="31">
        <v>8531</v>
      </c>
      <c r="E4521" s="49" t="s">
        <v>3841</v>
      </c>
      <c r="F4521" s="327" t="s">
        <v>3842</v>
      </c>
      <c r="G4521" s="1073">
        <v>45466.30972222222</v>
      </c>
      <c r="H4521" s="30"/>
    </row>
    <row r="4522" spans="1:8" x14ac:dyDescent="0.25">
      <c r="A4522" s="30" t="s">
        <v>9576</v>
      </c>
      <c r="B4522" s="30" t="s">
        <v>923</v>
      </c>
      <c r="C4522" s="31" t="s">
        <v>9577</v>
      </c>
      <c r="D4522" s="31">
        <v>8531</v>
      </c>
      <c r="E4522" s="49" t="s">
        <v>3858</v>
      </c>
      <c r="F4522" s="327" t="s">
        <v>3859</v>
      </c>
      <c r="G4522" s="1073">
        <v>45466.30972222222</v>
      </c>
      <c r="H4522" s="30"/>
    </row>
    <row r="4523" spans="1:8" x14ac:dyDescent="0.25">
      <c r="A4523" s="30" t="s">
        <v>9576</v>
      </c>
      <c r="B4523" s="30" t="s">
        <v>923</v>
      </c>
      <c r="C4523" s="31" t="s">
        <v>9577</v>
      </c>
      <c r="D4523" s="31">
        <v>8531</v>
      </c>
      <c r="E4523" s="49" t="s">
        <v>3875</v>
      </c>
      <c r="F4523" s="327" t="s">
        <v>3876</v>
      </c>
      <c r="G4523" s="1073">
        <v>45466.30972222222</v>
      </c>
      <c r="H4523" s="30"/>
    </row>
    <row r="4524" spans="1:8" x14ac:dyDescent="0.25">
      <c r="A4524" s="30" t="s">
        <v>9576</v>
      </c>
      <c r="B4524" s="30" t="s">
        <v>923</v>
      </c>
      <c r="C4524" s="31" t="s">
        <v>9577</v>
      </c>
      <c r="D4524" s="31">
        <v>8531</v>
      </c>
      <c r="E4524" s="49" t="s">
        <v>3892</v>
      </c>
      <c r="F4524" s="327" t="s">
        <v>3893</v>
      </c>
      <c r="G4524" s="1073">
        <v>45466.30972222222</v>
      </c>
      <c r="H4524" s="30"/>
    </row>
    <row r="4525" spans="1:8" x14ac:dyDescent="0.25">
      <c r="A4525" s="30" t="s">
        <v>9576</v>
      </c>
      <c r="B4525" s="30" t="s">
        <v>923</v>
      </c>
      <c r="C4525" s="31" t="s">
        <v>9577</v>
      </c>
      <c r="D4525" s="31">
        <v>8531</v>
      </c>
      <c r="E4525" s="49" t="s">
        <v>3909</v>
      </c>
      <c r="F4525" s="327" t="s">
        <v>3910</v>
      </c>
      <c r="G4525" s="1073">
        <v>45466.30972222222</v>
      </c>
      <c r="H4525" s="30"/>
    </row>
    <row r="4526" spans="1:8" x14ac:dyDescent="0.25">
      <c r="A4526" s="30" t="s">
        <v>9576</v>
      </c>
      <c r="B4526" s="30" t="s">
        <v>923</v>
      </c>
      <c r="C4526" s="31" t="s">
        <v>9577</v>
      </c>
      <c r="D4526" s="31">
        <v>8531</v>
      </c>
      <c r="E4526" s="49" t="s">
        <v>911</v>
      </c>
      <c r="F4526" s="327" t="s">
        <v>1180</v>
      </c>
      <c r="G4526" s="1073">
        <v>45466.30972222222</v>
      </c>
      <c r="H4526" s="30"/>
    </row>
    <row r="4527" spans="1:8" x14ac:dyDescent="0.25">
      <c r="A4527" s="30" t="s">
        <v>9576</v>
      </c>
      <c r="B4527" s="30" t="s">
        <v>923</v>
      </c>
      <c r="C4527" s="31" t="s">
        <v>9577</v>
      </c>
      <c r="D4527" s="31">
        <v>8531</v>
      </c>
      <c r="E4527" s="49" t="s">
        <v>3926</v>
      </c>
      <c r="F4527" s="327" t="s">
        <v>3927</v>
      </c>
      <c r="G4527" s="1073">
        <v>45466.30972222222</v>
      </c>
      <c r="H4527" s="30"/>
    </row>
    <row r="4528" spans="1:8" x14ac:dyDescent="0.25">
      <c r="A4528" s="30" t="s">
        <v>9576</v>
      </c>
      <c r="B4528" s="30" t="s">
        <v>923</v>
      </c>
      <c r="C4528" s="31" t="s">
        <v>9577</v>
      </c>
      <c r="D4528" s="31">
        <v>8531</v>
      </c>
      <c r="E4528" s="49" t="s">
        <v>3943</v>
      </c>
      <c r="F4528" s="327" t="s">
        <v>3944</v>
      </c>
      <c r="G4528" s="1073">
        <v>45466.30972222222</v>
      </c>
      <c r="H4528" s="30"/>
    </row>
    <row r="4529" spans="1:8" x14ac:dyDescent="0.25">
      <c r="A4529" s="30" t="s">
        <v>9576</v>
      </c>
      <c r="B4529" s="30" t="s">
        <v>923</v>
      </c>
      <c r="C4529" s="31" t="s">
        <v>9577</v>
      </c>
      <c r="D4529" s="31">
        <v>8531</v>
      </c>
      <c r="E4529" s="49" t="s">
        <v>3960</v>
      </c>
      <c r="F4529" s="327" t="s">
        <v>3961</v>
      </c>
      <c r="G4529" s="1073">
        <v>45466.30972222222</v>
      </c>
      <c r="H4529" s="30"/>
    </row>
    <row r="4530" spans="1:8" x14ac:dyDescent="0.25">
      <c r="A4530" s="30" t="s">
        <v>9576</v>
      </c>
      <c r="B4530" s="30" t="s">
        <v>923</v>
      </c>
      <c r="C4530" s="31" t="s">
        <v>9577</v>
      </c>
      <c r="D4530" s="31">
        <v>8531</v>
      </c>
      <c r="E4530" s="49" t="s">
        <v>3977</v>
      </c>
      <c r="F4530" s="327" t="s">
        <v>3978</v>
      </c>
      <c r="G4530" s="1073">
        <v>45466.30972222222</v>
      </c>
      <c r="H4530" s="30"/>
    </row>
    <row r="4531" spans="1:8" x14ac:dyDescent="0.25">
      <c r="A4531" s="30" t="s">
        <v>9576</v>
      </c>
      <c r="B4531" s="30" t="s">
        <v>923</v>
      </c>
      <c r="C4531" s="31" t="s">
        <v>9577</v>
      </c>
      <c r="D4531" s="31">
        <v>8531</v>
      </c>
      <c r="E4531" s="49" t="s">
        <v>3994</v>
      </c>
      <c r="F4531" s="327" t="s">
        <v>3995</v>
      </c>
      <c r="G4531" s="1073">
        <v>45466.30972222222</v>
      </c>
      <c r="H4531" s="30"/>
    </row>
    <row r="4532" spans="1:8" x14ac:dyDescent="0.25">
      <c r="A4532" s="30" t="s">
        <v>9576</v>
      </c>
      <c r="B4532" s="30" t="s">
        <v>923</v>
      </c>
      <c r="C4532" s="31" t="s">
        <v>9577</v>
      </c>
      <c r="D4532" s="31">
        <v>8531</v>
      </c>
      <c r="E4532" s="49" t="s">
        <v>4011</v>
      </c>
      <c r="F4532" s="327" t="s">
        <v>4012</v>
      </c>
      <c r="G4532" s="1073">
        <v>45466.30972222222</v>
      </c>
      <c r="H4532" s="30"/>
    </row>
    <row r="4533" spans="1:8" x14ac:dyDescent="0.25">
      <c r="A4533" s="30" t="s">
        <v>9576</v>
      </c>
      <c r="B4533" s="30" t="s">
        <v>923</v>
      </c>
      <c r="C4533" s="31" t="s">
        <v>9577</v>
      </c>
      <c r="D4533" s="31">
        <v>8531</v>
      </c>
      <c r="E4533" s="49" t="s">
        <v>4028</v>
      </c>
      <c r="F4533" s="327" t="s">
        <v>4029</v>
      </c>
      <c r="G4533" s="1073">
        <v>45466.30972222222</v>
      </c>
      <c r="H4533" s="30"/>
    </row>
    <row r="4534" spans="1:8" x14ac:dyDescent="0.25">
      <c r="A4534" s="30" t="s">
        <v>9576</v>
      </c>
      <c r="B4534" s="30" t="s">
        <v>923</v>
      </c>
      <c r="C4534" s="31" t="s">
        <v>9577</v>
      </c>
      <c r="D4534" s="31">
        <v>8531</v>
      </c>
      <c r="E4534" s="49" t="s">
        <v>4045</v>
      </c>
      <c r="F4534" s="327" t="s">
        <v>4046</v>
      </c>
      <c r="G4534" s="1073">
        <v>45466.30972222222</v>
      </c>
      <c r="H4534" s="30"/>
    </row>
    <row r="4535" spans="1:8" x14ac:dyDescent="0.25">
      <c r="A4535" s="30" t="s">
        <v>9576</v>
      </c>
      <c r="B4535" s="30" t="s">
        <v>923</v>
      </c>
      <c r="C4535" s="31" t="s">
        <v>9577</v>
      </c>
      <c r="D4535" s="31">
        <v>8531</v>
      </c>
      <c r="E4535" s="49" t="s">
        <v>4062</v>
      </c>
      <c r="F4535" s="327" t="s">
        <v>4063</v>
      </c>
      <c r="G4535" s="1073">
        <v>45466.30972222222</v>
      </c>
      <c r="H4535" s="30"/>
    </row>
    <row r="4536" spans="1:8" x14ac:dyDescent="0.25">
      <c r="A4536" s="30" t="s">
        <v>9576</v>
      </c>
      <c r="B4536" s="30" t="s">
        <v>923</v>
      </c>
      <c r="C4536" s="31" t="s">
        <v>9577</v>
      </c>
      <c r="D4536" s="31">
        <v>8531</v>
      </c>
      <c r="E4536" s="49" t="s">
        <v>4079</v>
      </c>
      <c r="F4536" s="327" t="s">
        <v>4080</v>
      </c>
      <c r="G4536" s="1073">
        <v>45466.30972222222</v>
      </c>
      <c r="H4536" s="30"/>
    </row>
    <row r="4537" spans="1:8" x14ac:dyDescent="0.25">
      <c r="A4537" s="30" t="s">
        <v>9576</v>
      </c>
      <c r="B4537" s="30" t="s">
        <v>923</v>
      </c>
      <c r="C4537" s="31" t="s">
        <v>9577</v>
      </c>
      <c r="D4537" s="31">
        <v>8531</v>
      </c>
      <c r="E4537" s="49" t="s">
        <v>914</v>
      </c>
      <c r="F4537" s="327" t="s">
        <v>1195</v>
      </c>
      <c r="G4537" s="1073">
        <v>45466.30972222222</v>
      </c>
      <c r="H4537" s="30"/>
    </row>
    <row r="4538" spans="1:8" x14ac:dyDescent="0.25">
      <c r="A4538" s="30" t="s">
        <v>9576</v>
      </c>
      <c r="B4538" s="30" t="s">
        <v>923</v>
      </c>
      <c r="C4538" s="31" t="s">
        <v>9577</v>
      </c>
      <c r="D4538" s="31">
        <v>8531</v>
      </c>
      <c r="E4538" s="49" t="s">
        <v>4096</v>
      </c>
      <c r="F4538" s="327" t="s">
        <v>4097</v>
      </c>
      <c r="G4538" s="1073">
        <v>45466.30972222222</v>
      </c>
      <c r="H4538" s="30"/>
    </row>
    <row r="4539" spans="1:8" x14ac:dyDescent="0.25">
      <c r="A4539" s="30" t="s">
        <v>9576</v>
      </c>
      <c r="B4539" s="30" t="s">
        <v>923</v>
      </c>
      <c r="C4539" s="31" t="s">
        <v>9577</v>
      </c>
      <c r="D4539" s="31">
        <v>8531</v>
      </c>
      <c r="E4539" s="49" t="s">
        <v>4113</v>
      </c>
      <c r="F4539" s="327" t="s">
        <v>4114</v>
      </c>
      <c r="G4539" s="1073">
        <v>45466.30972222222</v>
      </c>
      <c r="H4539" s="30"/>
    </row>
    <row r="4540" spans="1:8" x14ac:dyDescent="0.25">
      <c r="A4540" s="30" t="s">
        <v>9576</v>
      </c>
      <c r="B4540" s="30" t="s">
        <v>923</v>
      </c>
      <c r="C4540" s="31" t="s">
        <v>9577</v>
      </c>
      <c r="D4540" s="31">
        <v>8531</v>
      </c>
      <c r="E4540" s="49" t="s">
        <v>4130</v>
      </c>
      <c r="F4540" s="327" t="s">
        <v>4131</v>
      </c>
      <c r="G4540" s="1073">
        <v>45466.30972222222</v>
      </c>
      <c r="H4540" s="30"/>
    </row>
    <row r="4541" spans="1:8" x14ac:dyDescent="0.25">
      <c r="A4541" s="30" t="s">
        <v>9576</v>
      </c>
      <c r="B4541" s="30" t="s">
        <v>923</v>
      </c>
      <c r="C4541" s="31" t="s">
        <v>9577</v>
      </c>
      <c r="D4541" s="31">
        <v>8531</v>
      </c>
      <c r="E4541" s="49" t="s">
        <v>4147</v>
      </c>
      <c r="F4541" s="327" t="s">
        <v>4148</v>
      </c>
      <c r="G4541" s="1073">
        <v>45466.30972222222</v>
      </c>
      <c r="H4541" s="30"/>
    </row>
    <row r="4542" spans="1:8" x14ac:dyDescent="0.25">
      <c r="A4542" s="30" t="s">
        <v>9576</v>
      </c>
      <c r="B4542" s="30" t="s">
        <v>923</v>
      </c>
      <c r="C4542" s="31" t="s">
        <v>9577</v>
      </c>
      <c r="D4542" s="31">
        <v>8531</v>
      </c>
      <c r="E4542" s="49" t="s">
        <v>4164</v>
      </c>
      <c r="F4542" s="327" t="s">
        <v>4165</v>
      </c>
      <c r="G4542" s="1073">
        <v>45466.30972222222</v>
      </c>
      <c r="H4542" s="30"/>
    </row>
    <row r="4543" spans="1:8" x14ac:dyDescent="0.25">
      <c r="A4543" s="30" t="s">
        <v>9576</v>
      </c>
      <c r="B4543" s="30" t="s">
        <v>923</v>
      </c>
      <c r="C4543" s="31" t="s">
        <v>9577</v>
      </c>
      <c r="D4543" s="31">
        <v>8531</v>
      </c>
      <c r="E4543" s="49" t="s">
        <v>4181</v>
      </c>
      <c r="F4543" s="327" t="s">
        <v>4182</v>
      </c>
      <c r="G4543" s="1073">
        <v>45466.30972222222</v>
      </c>
      <c r="H4543" s="30"/>
    </row>
    <row r="4544" spans="1:8" x14ac:dyDescent="0.25">
      <c r="A4544" s="30" t="s">
        <v>9576</v>
      </c>
      <c r="B4544" s="30" t="s">
        <v>923</v>
      </c>
      <c r="C4544" s="31" t="s">
        <v>9577</v>
      </c>
      <c r="D4544" s="31">
        <v>8531</v>
      </c>
      <c r="E4544" s="49" t="s">
        <v>4198</v>
      </c>
      <c r="F4544" s="327" t="s">
        <v>4199</v>
      </c>
      <c r="G4544" s="1073">
        <v>45466.30972222222</v>
      </c>
      <c r="H4544" s="30"/>
    </row>
    <row r="4545" spans="1:8" x14ac:dyDescent="0.25">
      <c r="A4545" s="30" t="s">
        <v>9576</v>
      </c>
      <c r="B4545" s="30" t="s">
        <v>923</v>
      </c>
      <c r="C4545" s="31" t="s">
        <v>9577</v>
      </c>
      <c r="D4545" s="31">
        <v>8531</v>
      </c>
      <c r="E4545" s="49" t="s">
        <v>4215</v>
      </c>
      <c r="F4545" s="327" t="s">
        <v>4216</v>
      </c>
      <c r="G4545" s="1073">
        <v>45466.30972222222</v>
      </c>
      <c r="H4545" s="30"/>
    </row>
    <row r="4546" spans="1:8" x14ac:dyDescent="0.25">
      <c r="A4546" s="30" t="s">
        <v>9576</v>
      </c>
      <c r="B4546" s="30" t="s">
        <v>923</v>
      </c>
      <c r="C4546" s="31" t="s">
        <v>9577</v>
      </c>
      <c r="D4546" s="31">
        <v>8531</v>
      </c>
      <c r="E4546" s="49" t="s">
        <v>4232</v>
      </c>
      <c r="F4546" s="327" t="s">
        <v>4233</v>
      </c>
      <c r="G4546" s="1073">
        <v>45466.30972222222</v>
      </c>
      <c r="H4546" s="30"/>
    </row>
    <row r="4547" spans="1:8" x14ac:dyDescent="0.25">
      <c r="A4547" s="30" t="s">
        <v>9576</v>
      </c>
      <c r="B4547" s="30" t="s">
        <v>923</v>
      </c>
      <c r="C4547" s="31" t="s">
        <v>9577</v>
      </c>
      <c r="D4547" s="31">
        <v>8531</v>
      </c>
      <c r="E4547" s="49" t="s">
        <v>4249</v>
      </c>
      <c r="F4547" s="327" t="s">
        <v>4250</v>
      </c>
      <c r="G4547" s="1073">
        <v>45466.30972222222</v>
      </c>
      <c r="H4547" s="30"/>
    </row>
    <row r="4548" spans="1:8" x14ac:dyDescent="0.25">
      <c r="A4548" s="30" t="s">
        <v>9576</v>
      </c>
      <c r="B4548" s="30" t="s">
        <v>923</v>
      </c>
      <c r="C4548" s="31" t="s">
        <v>9577</v>
      </c>
      <c r="D4548" s="31">
        <v>8531</v>
      </c>
      <c r="E4548" s="49" t="s">
        <v>937</v>
      </c>
      <c r="F4548" s="327" t="s">
        <v>938</v>
      </c>
      <c r="G4548" s="1073">
        <v>45466.30972222222</v>
      </c>
      <c r="H4548" s="30"/>
    </row>
    <row r="4549" spans="1:8" x14ac:dyDescent="0.25">
      <c r="A4549" s="30" t="s">
        <v>9576</v>
      </c>
      <c r="B4549" s="30" t="s">
        <v>923</v>
      </c>
      <c r="C4549" s="31" t="s">
        <v>9577</v>
      </c>
      <c r="D4549" s="31">
        <v>8531</v>
      </c>
      <c r="E4549" s="49" t="s">
        <v>917</v>
      </c>
      <c r="F4549" s="327" t="s">
        <v>1210</v>
      </c>
      <c r="G4549" s="1073">
        <v>45466.30972222222</v>
      </c>
      <c r="H4549" s="30"/>
    </row>
    <row r="4550" spans="1:8" x14ac:dyDescent="0.25">
      <c r="A4550" s="30" t="s">
        <v>9576</v>
      </c>
      <c r="B4550" s="30" t="s">
        <v>923</v>
      </c>
      <c r="C4550" s="31" t="s">
        <v>9577</v>
      </c>
      <c r="D4550" s="31">
        <v>8531</v>
      </c>
      <c r="E4550" s="49" t="s">
        <v>4266</v>
      </c>
      <c r="F4550" s="327" t="s">
        <v>4267</v>
      </c>
      <c r="G4550" s="1073">
        <v>45466.30972222222</v>
      </c>
      <c r="H4550" s="30"/>
    </row>
    <row r="4551" spans="1:8" x14ac:dyDescent="0.25">
      <c r="A4551" s="30" t="s">
        <v>9576</v>
      </c>
      <c r="B4551" s="30" t="s">
        <v>923</v>
      </c>
      <c r="C4551" s="31" t="s">
        <v>9577</v>
      </c>
      <c r="D4551" s="31">
        <v>8531</v>
      </c>
      <c r="E4551" s="49" t="s">
        <v>4283</v>
      </c>
      <c r="F4551" s="327" t="s">
        <v>4284</v>
      </c>
      <c r="G4551" s="1073">
        <v>45466.30972222222</v>
      </c>
      <c r="H4551" s="30"/>
    </row>
    <row r="4552" spans="1:8" x14ac:dyDescent="0.25">
      <c r="A4552" s="30" t="s">
        <v>9576</v>
      </c>
      <c r="B4552" s="30" t="s">
        <v>923</v>
      </c>
      <c r="C4552" s="31" t="s">
        <v>9577</v>
      </c>
      <c r="D4552" s="31">
        <v>8531</v>
      </c>
      <c r="E4552" s="49" t="s">
        <v>4300</v>
      </c>
      <c r="F4552" s="327" t="s">
        <v>4301</v>
      </c>
      <c r="G4552" s="1073">
        <v>45466.30972222222</v>
      </c>
      <c r="H4552" s="30"/>
    </row>
    <row r="4553" spans="1:8" x14ac:dyDescent="0.25">
      <c r="A4553" s="30" t="s">
        <v>9576</v>
      </c>
      <c r="B4553" s="30" t="s">
        <v>923</v>
      </c>
      <c r="C4553" s="31" t="s">
        <v>9577</v>
      </c>
      <c r="D4553" s="31">
        <v>8531</v>
      </c>
      <c r="E4553" s="49" t="s">
        <v>4317</v>
      </c>
      <c r="F4553" s="327" t="s">
        <v>4318</v>
      </c>
      <c r="G4553" s="1073">
        <v>45466.30972222222</v>
      </c>
      <c r="H4553" s="30"/>
    </row>
    <row r="4554" spans="1:8" x14ac:dyDescent="0.25">
      <c r="A4554" s="30" t="s">
        <v>9576</v>
      </c>
      <c r="B4554" s="30" t="s">
        <v>923</v>
      </c>
      <c r="C4554" s="31" t="s">
        <v>9577</v>
      </c>
      <c r="D4554" s="31">
        <v>8531</v>
      </c>
      <c r="E4554" s="49" t="s">
        <v>4334</v>
      </c>
      <c r="F4554" s="327" t="s">
        <v>4335</v>
      </c>
      <c r="G4554" s="1073">
        <v>45466.30972222222</v>
      </c>
      <c r="H4554" s="30"/>
    </row>
    <row r="4555" spans="1:8" x14ac:dyDescent="0.25">
      <c r="A4555" s="30" t="s">
        <v>9576</v>
      </c>
      <c r="B4555" s="30" t="s">
        <v>923</v>
      </c>
      <c r="C4555" s="31" t="s">
        <v>9577</v>
      </c>
      <c r="D4555" s="31">
        <v>8531</v>
      </c>
      <c r="E4555" s="49" t="s">
        <v>4351</v>
      </c>
      <c r="F4555" s="327" t="s">
        <v>4352</v>
      </c>
      <c r="G4555" s="1073">
        <v>45466.30972222222</v>
      </c>
      <c r="H4555" s="30"/>
    </row>
    <row r="4556" spans="1:8" x14ac:dyDescent="0.25">
      <c r="A4556" s="30" t="s">
        <v>9576</v>
      </c>
      <c r="B4556" s="30" t="s">
        <v>923</v>
      </c>
      <c r="C4556" s="31" t="s">
        <v>9577</v>
      </c>
      <c r="D4556" s="31">
        <v>8531</v>
      </c>
      <c r="E4556" s="49" t="s">
        <v>4368</v>
      </c>
      <c r="F4556" s="327" t="s">
        <v>4369</v>
      </c>
      <c r="G4556" s="1073">
        <v>45466.30972222222</v>
      </c>
      <c r="H4556" s="30"/>
    </row>
    <row r="4557" spans="1:8" x14ac:dyDescent="0.25">
      <c r="A4557" s="30" t="s">
        <v>9576</v>
      </c>
      <c r="B4557" s="30" t="s">
        <v>923</v>
      </c>
      <c r="C4557" s="31" t="s">
        <v>9577</v>
      </c>
      <c r="D4557" s="31">
        <v>8531</v>
      </c>
      <c r="E4557" s="49" t="s">
        <v>4385</v>
      </c>
      <c r="F4557" s="327" t="s">
        <v>4386</v>
      </c>
      <c r="G4557" s="1073">
        <v>45466.30972222222</v>
      </c>
      <c r="H4557" s="30"/>
    </row>
    <row r="4558" spans="1:8" x14ac:dyDescent="0.25">
      <c r="A4558" s="30" t="s">
        <v>9576</v>
      </c>
      <c r="B4558" s="30" t="s">
        <v>923</v>
      </c>
      <c r="C4558" s="31" t="s">
        <v>9577</v>
      </c>
      <c r="D4558" s="31">
        <v>8531</v>
      </c>
      <c r="E4558" s="49" t="s">
        <v>4402</v>
      </c>
      <c r="F4558" s="327" t="s">
        <v>4403</v>
      </c>
      <c r="G4558" s="1073">
        <v>45466.30972222222</v>
      </c>
      <c r="H4558" s="30"/>
    </row>
    <row r="4559" spans="1:8" x14ac:dyDescent="0.25">
      <c r="A4559" s="30" t="s">
        <v>9576</v>
      </c>
      <c r="B4559" s="30" t="s">
        <v>923</v>
      </c>
      <c r="C4559" s="31" t="s">
        <v>9577</v>
      </c>
      <c r="D4559" s="31">
        <v>8531</v>
      </c>
      <c r="E4559" s="49" t="s">
        <v>4419</v>
      </c>
      <c r="F4559" s="327" t="s">
        <v>4420</v>
      </c>
      <c r="G4559" s="1073">
        <v>45466.30972222222</v>
      </c>
      <c r="H4559" s="30"/>
    </row>
    <row r="4560" spans="1:8" x14ac:dyDescent="0.25">
      <c r="A4560" s="30" t="s">
        <v>9576</v>
      </c>
      <c r="B4560" s="30" t="s">
        <v>923</v>
      </c>
      <c r="C4560" s="31" t="s">
        <v>9577</v>
      </c>
      <c r="D4560" s="31">
        <v>8531</v>
      </c>
      <c r="E4560" s="49" t="s">
        <v>1225</v>
      </c>
      <c r="F4560" s="327" t="s">
        <v>1226</v>
      </c>
      <c r="G4560" s="1073">
        <v>45466.30972222222</v>
      </c>
      <c r="H4560" s="30"/>
    </row>
    <row r="4561" spans="1:8" x14ac:dyDescent="0.25">
      <c r="A4561" s="30" t="s">
        <v>9576</v>
      </c>
      <c r="B4561" s="30" t="s">
        <v>923</v>
      </c>
      <c r="C4561" s="31" t="s">
        <v>9577</v>
      </c>
      <c r="D4561" s="31">
        <v>8531</v>
      </c>
      <c r="E4561" s="49" t="s">
        <v>4436</v>
      </c>
      <c r="F4561" s="327" t="s">
        <v>4437</v>
      </c>
      <c r="G4561" s="1073">
        <v>45466.30972222222</v>
      </c>
      <c r="H4561" s="30"/>
    </row>
    <row r="4562" spans="1:8" x14ac:dyDescent="0.25">
      <c r="A4562" s="30" t="s">
        <v>9576</v>
      </c>
      <c r="B4562" s="30" t="s">
        <v>923</v>
      </c>
      <c r="C4562" s="31" t="s">
        <v>9577</v>
      </c>
      <c r="D4562" s="31">
        <v>8531</v>
      </c>
      <c r="E4562" s="49" t="s">
        <v>4453</v>
      </c>
      <c r="F4562" s="327" t="s">
        <v>4454</v>
      </c>
      <c r="G4562" s="1073">
        <v>45466.30972222222</v>
      </c>
      <c r="H4562" s="30"/>
    </row>
    <row r="4563" spans="1:8" x14ac:dyDescent="0.25">
      <c r="A4563" s="30" t="s">
        <v>9576</v>
      </c>
      <c r="B4563" s="30" t="s">
        <v>923</v>
      </c>
      <c r="C4563" s="31" t="s">
        <v>9577</v>
      </c>
      <c r="D4563" s="31">
        <v>8531</v>
      </c>
      <c r="E4563" s="49" t="s">
        <v>4470</v>
      </c>
      <c r="F4563" s="327" t="s">
        <v>4471</v>
      </c>
      <c r="G4563" s="1073">
        <v>45466.30972222222</v>
      </c>
      <c r="H4563" s="30"/>
    </row>
    <row r="4564" spans="1:8" x14ac:dyDescent="0.25">
      <c r="A4564" s="30" t="s">
        <v>9576</v>
      </c>
      <c r="B4564" s="30" t="s">
        <v>923</v>
      </c>
      <c r="C4564" s="31" t="s">
        <v>9577</v>
      </c>
      <c r="D4564" s="31">
        <v>8531</v>
      </c>
      <c r="E4564" s="49" t="s">
        <v>4487</v>
      </c>
      <c r="F4564" s="327" t="s">
        <v>4488</v>
      </c>
      <c r="G4564" s="1073">
        <v>45466.30972222222</v>
      </c>
      <c r="H4564" s="30"/>
    </row>
    <row r="4565" spans="1:8" x14ac:dyDescent="0.25">
      <c r="A4565" s="30" t="s">
        <v>9576</v>
      </c>
      <c r="B4565" s="30" t="s">
        <v>923</v>
      </c>
      <c r="C4565" s="31" t="s">
        <v>9577</v>
      </c>
      <c r="D4565" s="31">
        <v>8531</v>
      </c>
      <c r="E4565" s="49" t="s">
        <v>4504</v>
      </c>
      <c r="F4565" s="327" t="s">
        <v>4505</v>
      </c>
      <c r="G4565" s="1073">
        <v>45466.30972222222</v>
      </c>
      <c r="H4565" s="30"/>
    </row>
    <row r="4566" spans="1:8" x14ac:dyDescent="0.25">
      <c r="A4566" s="30" t="s">
        <v>9576</v>
      </c>
      <c r="B4566" s="30" t="s">
        <v>923</v>
      </c>
      <c r="C4566" s="31" t="s">
        <v>9577</v>
      </c>
      <c r="D4566" s="31">
        <v>8531</v>
      </c>
      <c r="E4566" s="49" t="s">
        <v>4521</v>
      </c>
      <c r="F4566" s="327" t="s">
        <v>4522</v>
      </c>
      <c r="G4566" s="1073">
        <v>45466.30972222222</v>
      </c>
      <c r="H4566" s="30"/>
    </row>
    <row r="4567" spans="1:8" x14ac:dyDescent="0.25">
      <c r="A4567" s="30" t="s">
        <v>9576</v>
      </c>
      <c r="B4567" s="30" t="s">
        <v>923</v>
      </c>
      <c r="C4567" s="31" t="s">
        <v>9577</v>
      </c>
      <c r="D4567" s="31">
        <v>8531</v>
      </c>
      <c r="E4567" s="49" t="s">
        <v>4538</v>
      </c>
      <c r="F4567" s="327" t="s">
        <v>4539</v>
      </c>
      <c r="G4567" s="1073">
        <v>45466.30972222222</v>
      </c>
      <c r="H4567" s="30"/>
    </row>
    <row r="4568" spans="1:8" x14ac:dyDescent="0.25">
      <c r="A4568" s="30" t="s">
        <v>9576</v>
      </c>
      <c r="B4568" s="30" t="s">
        <v>923</v>
      </c>
      <c r="C4568" s="31" t="s">
        <v>9577</v>
      </c>
      <c r="D4568" s="31">
        <v>8531</v>
      </c>
      <c r="E4568" s="49" t="s">
        <v>4555</v>
      </c>
      <c r="F4568" s="327" t="s">
        <v>4556</v>
      </c>
      <c r="G4568" s="1073">
        <v>45466.30972222222</v>
      </c>
      <c r="H4568" s="30"/>
    </row>
    <row r="4569" spans="1:8" x14ac:dyDescent="0.25">
      <c r="A4569" s="30" t="s">
        <v>9576</v>
      </c>
      <c r="B4569" s="30" t="s">
        <v>923</v>
      </c>
      <c r="C4569" s="31" t="s">
        <v>9577</v>
      </c>
      <c r="D4569" s="31">
        <v>8531</v>
      </c>
      <c r="E4569" s="49" t="s">
        <v>4572</v>
      </c>
      <c r="F4569" s="327" t="s">
        <v>4573</v>
      </c>
      <c r="G4569" s="1073">
        <v>45466.30972222222</v>
      </c>
      <c r="H4569" s="30"/>
    </row>
    <row r="4570" spans="1:8" x14ac:dyDescent="0.25">
      <c r="A4570" s="30" t="s">
        <v>9576</v>
      </c>
      <c r="B4570" s="30" t="s">
        <v>923</v>
      </c>
      <c r="C4570" s="31" t="s">
        <v>9577</v>
      </c>
      <c r="D4570" s="31">
        <v>8531</v>
      </c>
      <c r="E4570" s="49" t="s">
        <v>4589</v>
      </c>
      <c r="F4570" s="327" t="s">
        <v>4590</v>
      </c>
      <c r="G4570" s="1073">
        <v>45466.30972222222</v>
      </c>
      <c r="H4570" s="30"/>
    </row>
    <row r="4571" spans="1:8" x14ac:dyDescent="0.25">
      <c r="A4571" s="30" t="s">
        <v>9576</v>
      </c>
      <c r="B4571" s="30" t="s">
        <v>923</v>
      </c>
      <c r="C4571" s="31" t="s">
        <v>9577</v>
      </c>
      <c r="D4571" s="31">
        <v>8531</v>
      </c>
      <c r="E4571" s="49" t="s">
        <v>1242</v>
      </c>
      <c r="F4571" s="327" t="s">
        <v>1243</v>
      </c>
      <c r="G4571" s="1073">
        <v>45466.30972222222</v>
      </c>
      <c r="H4571" s="30"/>
    </row>
    <row r="4572" spans="1:8" x14ac:dyDescent="0.25">
      <c r="A4572" s="30" t="s">
        <v>9576</v>
      </c>
      <c r="B4572" s="30" t="s">
        <v>923</v>
      </c>
      <c r="C4572" s="31" t="s">
        <v>9577</v>
      </c>
      <c r="D4572" s="31">
        <v>8531</v>
      </c>
      <c r="E4572" s="49" t="s">
        <v>4606</v>
      </c>
      <c r="F4572" s="327" t="s">
        <v>4607</v>
      </c>
      <c r="G4572" s="1073">
        <v>45466.30972222222</v>
      </c>
      <c r="H4572" s="30"/>
    </row>
    <row r="4573" spans="1:8" x14ac:dyDescent="0.25">
      <c r="A4573" s="30" t="s">
        <v>9576</v>
      </c>
      <c r="B4573" s="30" t="s">
        <v>923</v>
      </c>
      <c r="C4573" s="31" t="s">
        <v>9577</v>
      </c>
      <c r="D4573" s="31">
        <v>8531</v>
      </c>
      <c r="E4573" s="49" t="s">
        <v>4623</v>
      </c>
      <c r="F4573" s="327" t="s">
        <v>4624</v>
      </c>
      <c r="G4573" s="1073">
        <v>45466.30972222222</v>
      </c>
      <c r="H4573" s="30"/>
    </row>
    <row r="4574" spans="1:8" x14ac:dyDescent="0.25">
      <c r="A4574" s="30" t="s">
        <v>9576</v>
      </c>
      <c r="B4574" s="30" t="s">
        <v>923</v>
      </c>
      <c r="C4574" s="31" t="s">
        <v>9577</v>
      </c>
      <c r="D4574" s="31">
        <v>8531</v>
      </c>
      <c r="E4574" s="49" t="s">
        <v>4640</v>
      </c>
      <c r="F4574" s="327" t="s">
        <v>4641</v>
      </c>
      <c r="G4574" s="1073">
        <v>45466.30972222222</v>
      </c>
      <c r="H4574" s="30"/>
    </row>
    <row r="4575" spans="1:8" x14ac:dyDescent="0.25">
      <c r="A4575" s="30" t="s">
        <v>9576</v>
      </c>
      <c r="B4575" s="30" t="s">
        <v>923</v>
      </c>
      <c r="C4575" s="31" t="s">
        <v>9577</v>
      </c>
      <c r="D4575" s="31">
        <v>8531</v>
      </c>
      <c r="E4575" s="49" t="s">
        <v>4657</v>
      </c>
      <c r="F4575" s="327" t="s">
        <v>4658</v>
      </c>
      <c r="G4575" s="1073">
        <v>45466.30972222222</v>
      </c>
      <c r="H4575" s="30"/>
    </row>
    <row r="4576" spans="1:8" x14ac:dyDescent="0.25">
      <c r="A4576" s="30" t="s">
        <v>9576</v>
      </c>
      <c r="B4576" s="30" t="s">
        <v>923</v>
      </c>
      <c r="C4576" s="31" t="s">
        <v>9577</v>
      </c>
      <c r="D4576" s="31">
        <v>8531</v>
      </c>
      <c r="E4576" s="49" t="s">
        <v>4674</v>
      </c>
      <c r="F4576" s="327" t="s">
        <v>4675</v>
      </c>
      <c r="G4576" s="1073">
        <v>45466.30972222222</v>
      </c>
      <c r="H4576" s="30"/>
    </row>
    <row r="4577" spans="1:8" x14ac:dyDescent="0.25">
      <c r="A4577" s="30" t="s">
        <v>9576</v>
      </c>
      <c r="B4577" s="30" t="s">
        <v>923</v>
      </c>
      <c r="C4577" s="31" t="s">
        <v>9577</v>
      </c>
      <c r="D4577" s="31">
        <v>8531</v>
      </c>
      <c r="E4577" s="49" t="s">
        <v>4691</v>
      </c>
      <c r="F4577" s="327" t="s">
        <v>4692</v>
      </c>
      <c r="G4577" s="1073">
        <v>45466.30972222222</v>
      </c>
      <c r="H4577" s="30"/>
    </row>
    <row r="4578" spans="1:8" x14ac:dyDescent="0.25">
      <c r="A4578" s="30" t="s">
        <v>9576</v>
      </c>
      <c r="B4578" s="30" t="s">
        <v>923</v>
      </c>
      <c r="C4578" s="31" t="s">
        <v>9577</v>
      </c>
      <c r="D4578" s="31">
        <v>8531</v>
      </c>
      <c r="E4578" s="49" t="s">
        <v>4708</v>
      </c>
      <c r="F4578" s="327" t="s">
        <v>4709</v>
      </c>
      <c r="G4578" s="1073">
        <v>45466.30972222222</v>
      </c>
      <c r="H4578" s="30"/>
    </row>
    <row r="4579" spans="1:8" x14ac:dyDescent="0.25">
      <c r="A4579" s="30" t="s">
        <v>9576</v>
      </c>
      <c r="B4579" s="30" t="s">
        <v>923</v>
      </c>
      <c r="C4579" s="31" t="s">
        <v>9577</v>
      </c>
      <c r="D4579" s="31">
        <v>8531</v>
      </c>
      <c r="E4579" s="49" t="s">
        <v>4725</v>
      </c>
      <c r="F4579" s="327" t="s">
        <v>4726</v>
      </c>
      <c r="G4579" s="1073">
        <v>45466.30972222222</v>
      </c>
      <c r="H4579" s="30"/>
    </row>
    <row r="4580" spans="1:8" x14ac:dyDescent="0.25">
      <c r="A4580" s="30" t="s">
        <v>9576</v>
      </c>
      <c r="B4580" s="30" t="s">
        <v>923</v>
      </c>
      <c r="C4580" s="31" t="s">
        <v>9577</v>
      </c>
      <c r="D4580" s="31">
        <v>8531</v>
      </c>
      <c r="E4580" s="49" t="s">
        <v>4742</v>
      </c>
      <c r="F4580" s="327" t="s">
        <v>4743</v>
      </c>
      <c r="G4580" s="1073">
        <v>45466.30972222222</v>
      </c>
      <c r="H4580" s="30"/>
    </row>
    <row r="4581" spans="1:8" x14ac:dyDescent="0.25">
      <c r="A4581" s="30" t="s">
        <v>9576</v>
      </c>
      <c r="B4581" s="30" t="s">
        <v>923</v>
      </c>
      <c r="C4581" s="31" t="s">
        <v>9577</v>
      </c>
      <c r="D4581" s="31">
        <v>8531</v>
      </c>
      <c r="E4581" s="49" t="s">
        <v>4759</v>
      </c>
      <c r="F4581" s="327" t="s">
        <v>4760</v>
      </c>
      <c r="G4581" s="1073">
        <v>45466.30972222222</v>
      </c>
      <c r="H4581" s="30"/>
    </row>
    <row r="4582" spans="1:8" x14ac:dyDescent="0.25">
      <c r="A4582" s="30" t="s">
        <v>9576</v>
      </c>
      <c r="B4582" s="30" t="s">
        <v>923</v>
      </c>
      <c r="C4582" s="31" t="s">
        <v>9577</v>
      </c>
      <c r="D4582" s="31">
        <v>8531</v>
      </c>
      <c r="E4582" s="49" t="s">
        <v>1259</v>
      </c>
      <c r="F4582" s="327" t="s">
        <v>1260</v>
      </c>
      <c r="G4582" s="1073">
        <v>45466.30972222222</v>
      </c>
      <c r="H4582" s="30"/>
    </row>
    <row r="4583" spans="1:8" x14ac:dyDescent="0.25">
      <c r="A4583" s="30" t="s">
        <v>9576</v>
      </c>
      <c r="B4583" s="30" t="s">
        <v>923</v>
      </c>
      <c r="C4583" s="31" t="s">
        <v>9577</v>
      </c>
      <c r="D4583" s="31">
        <v>8531</v>
      </c>
      <c r="E4583" s="49" t="s">
        <v>4776</v>
      </c>
      <c r="F4583" s="327" t="s">
        <v>4777</v>
      </c>
      <c r="G4583" s="1073">
        <v>45466.30972222222</v>
      </c>
      <c r="H4583" s="30"/>
    </row>
    <row r="4584" spans="1:8" x14ac:dyDescent="0.25">
      <c r="A4584" s="30" t="s">
        <v>9576</v>
      </c>
      <c r="B4584" s="30" t="s">
        <v>923</v>
      </c>
      <c r="C4584" s="31" t="s">
        <v>9577</v>
      </c>
      <c r="D4584" s="31">
        <v>8531</v>
      </c>
      <c r="E4584" s="49" t="s">
        <v>4793</v>
      </c>
      <c r="F4584" s="327" t="s">
        <v>4794</v>
      </c>
      <c r="G4584" s="1073">
        <v>45466.30972222222</v>
      </c>
      <c r="H4584" s="30"/>
    </row>
    <row r="4585" spans="1:8" x14ac:dyDescent="0.25">
      <c r="A4585" s="30" t="s">
        <v>9576</v>
      </c>
      <c r="B4585" s="30" t="s">
        <v>923</v>
      </c>
      <c r="C4585" s="31" t="s">
        <v>9577</v>
      </c>
      <c r="D4585" s="31">
        <v>8531</v>
      </c>
      <c r="E4585" s="49" t="s">
        <v>4810</v>
      </c>
      <c r="F4585" s="327" t="s">
        <v>4811</v>
      </c>
      <c r="G4585" s="1073">
        <v>45466.30972222222</v>
      </c>
      <c r="H4585" s="30"/>
    </row>
    <row r="4586" spans="1:8" x14ac:dyDescent="0.25">
      <c r="A4586" s="30" t="s">
        <v>9576</v>
      </c>
      <c r="B4586" s="30" t="s">
        <v>923</v>
      </c>
      <c r="C4586" s="31" t="s">
        <v>9577</v>
      </c>
      <c r="D4586" s="31">
        <v>8531</v>
      </c>
      <c r="E4586" s="49" t="s">
        <v>4827</v>
      </c>
      <c r="F4586" s="327" t="s">
        <v>4828</v>
      </c>
      <c r="G4586" s="1073">
        <v>45466.30972222222</v>
      </c>
      <c r="H4586" s="30"/>
    </row>
    <row r="4587" spans="1:8" x14ac:dyDescent="0.25">
      <c r="A4587" s="30" t="s">
        <v>9576</v>
      </c>
      <c r="B4587" s="30" t="s">
        <v>923</v>
      </c>
      <c r="C4587" s="31" t="s">
        <v>9577</v>
      </c>
      <c r="D4587" s="31">
        <v>8531</v>
      </c>
      <c r="E4587" s="49" t="s">
        <v>4844</v>
      </c>
      <c r="F4587" s="327" t="s">
        <v>4845</v>
      </c>
      <c r="G4587" s="1073">
        <v>45466.30972222222</v>
      </c>
      <c r="H4587" s="30"/>
    </row>
    <row r="4588" spans="1:8" x14ac:dyDescent="0.25">
      <c r="A4588" s="30" t="s">
        <v>9576</v>
      </c>
      <c r="B4588" s="30" t="s">
        <v>923</v>
      </c>
      <c r="C4588" s="31" t="s">
        <v>9577</v>
      </c>
      <c r="D4588" s="31">
        <v>8531</v>
      </c>
      <c r="E4588" s="49" t="s">
        <v>4861</v>
      </c>
      <c r="F4588" s="327" t="s">
        <v>4862</v>
      </c>
      <c r="G4588" s="1073">
        <v>45466.30972222222</v>
      </c>
      <c r="H4588" s="30"/>
    </row>
    <row r="4589" spans="1:8" x14ac:dyDescent="0.25">
      <c r="A4589" s="30" t="s">
        <v>9576</v>
      </c>
      <c r="B4589" s="30" t="s">
        <v>923</v>
      </c>
      <c r="C4589" s="31" t="s">
        <v>9577</v>
      </c>
      <c r="D4589" s="31">
        <v>8531</v>
      </c>
      <c r="E4589" s="49" t="s">
        <v>4878</v>
      </c>
      <c r="F4589" s="327" t="s">
        <v>4879</v>
      </c>
      <c r="G4589" s="1073">
        <v>45466.30972222222</v>
      </c>
      <c r="H4589" s="30"/>
    </row>
    <row r="4590" spans="1:8" x14ac:dyDescent="0.25">
      <c r="A4590" s="30" t="s">
        <v>9576</v>
      </c>
      <c r="B4590" s="30" t="s">
        <v>923</v>
      </c>
      <c r="C4590" s="31" t="s">
        <v>9577</v>
      </c>
      <c r="D4590" s="31">
        <v>8531</v>
      </c>
      <c r="E4590" s="49" t="s">
        <v>4895</v>
      </c>
      <c r="F4590" s="327" t="s">
        <v>4896</v>
      </c>
      <c r="G4590" s="1073">
        <v>45466.30972222222</v>
      </c>
      <c r="H4590" s="30"/>
    </row>
    <row r="4591" spans="1:8" x14ac:dyDescent="0.25">
      <c r="A4591" s="30" t="s">
        <v>9576</v>
      </c>
      <c r="B4591" s="30" t="s">
        <v>923</v>
      </c>
      <c r="C4591" s="31" t="s">
        <v>9577</v>
      </c>
      <c r="D4591" s="31">
        <v>8531</v>
      </c>
      <c r="E4591" s="49" t="s">
        <v>4912</v>
      </c>
      <c r="F4591" s="327" t="s">
        <v>4913</v>
      </c>
      <c r="G4591" s="1073">
        <v>45466.30972222222</v>
      </c>
      <c r="H4591" s="30"/>
    </row>
    <row r="4592" spans="1:8" x14ac:dyDescent="0.25">
      <c r="A4592" s="30" t="s">
        <v>9576</v>
      </c>
      <c r="B4592" s="30" t="s">
        <v>923</v>
      </c>
      <c r="C4592" s="31" t="s">
        <v>9577</v>
      </c>
      <c r="D4592" s="31">
        <v>8531</v>
      </c>
      <c r="E4592" s="49" t="s">
        <v>4929</v>
      </c>
      <c r="F4592" s="327" t="s">
        <v>4930</v>
      </c>
      <c r="G4592" s="1073">
        <v>45466.30972222222</v>
      </c>
      <c r="H4592" s="30"/>
    </row>
    <row r="4593" spans="1:8" x14ac:dyDescent="0.25">
      <c r="A4593" s="30" t="s">
        <v>9576</v>
      </c>
      <c r="B4593" s="30" t="s">
        <v>923</v>
      </c>
      <c r="C4593" s="31" t="s">
        <v>9577</v>
      </c>
      <c r="D4593" s="31">
        <v>8531</v>
      </c>
      <c r="E4593" s="49" t="s">
        <v>1276</v>
      </c>
      <c r="F4593" s="327" t="s">
        <v>1277</v>
      </c>
      <c r="G4593" s="1073">
        <v>45466.30972222222</v>
      </c>
      <c r="H4593" s="30"/>
    </row>
    <row r="4594" spans="1:8" x14ac:dyDescent="0.25">
      <c r="A4594" s="30" t="s">
        <v>9576</v>
      </c>
      <c r="B4594" s="30" t="s">
        <v>923</v>
      </c>
      <c r="C4594" s="31" t="s">
        <v>9577</v>
      </c>
      <c r="D4594" s="31">
        <v>8531</v>
      </c>
      <c r="E4594" s="49" t="s">
        <v>4946</v>
      </c>
      <c r="F4594" s="327" t="s">
        <v>4947</v>
      </c>
      <c r="G4594" s="1073">
        <v>45466.30972222222</v>
      </c>
      <c r="H4594" s="30"/>
    </row>
    <row r="4595" spans="1:8" x14ac:dyDescent="0.25">
      <c r="A4595" s="30" t="s">
        <v>9576</v>
      </c>
      <c r="B4595" s="30" t="s">
        <v>923</v>
      </c>
      <c r="C4595" s="31" t="s">
        <v>9577</v>
      </c>
      <c r="D4595" s="31">
        <v>8531</v>
      </c>
      <c r="E4595" s="49" t="s">
        <v>4963</v>
      </c>
      <c r="F4595" s="327" t="s">
        <v>4964</v>
      </c>
      <c r="G4595" s="1073">
        <v>45466.30972222222</v>
      </c>
      <c r="H4595" s="30"/>
    </row>
    <row r="4596" spans="1:8" x14ac:dyDescent="0.25">
      <c r="A4596" s="30" t="s">
        <v>9576</v>
      </c>
      <c r="B4596" s="30" t="s">
        <v>923</v>
      </c>
      <c r="C4596" s="31" t="s">
        <v>9577</v>
      </c>
      <c r="D4596" s="31">
        <v>8531</v>
      </c>
      <c r="E4596" s="49" t="s">
        <v>4980</v>
      </c>
      <c r="F4596" s="327" t="s">
        <v>4981</v>
      </c>
      <c r="G4596" s="1073">
        <v>45466.30972222222</v>
      </c>
      <c r="H4596" s="30"/>
    </row>
    <row r="4597" spans="1:8" x14ac:dyDescent="0.25">
      <c r="A4597" s="30" t="s">
        <v>9576</v>
      </c>
      <c r="B4597" s="30" t="s">
        <v>923</v>
      </c>
      <c r="C4597" s="31" t="s">
        <v>9577</v>
      </c>
      <c r="D4597" s="31">
        <v>8531</v>
      </c>
      <c r="E4597" s="49" t="s">
        <v>4997</v>
      </c>
      <c r="F4597" s="327" t="s">
        <v>4998</v>
      </c>
      <c r="G4597" s="1073">
        <v>45466.30972222222</v>
      </c>
      <c r="H4597" s="30"/>
    </row>
    <row r="4598" spans="1:8" x14ac:dyDescent="0.25">
      <c r="A4598" s="30" t="s">
        <v>9576</v>
      </c>
      <c r="B4598" s="30" t="s">
        <v>923</v>
      </c>
      <c r="C4598" s="31" t="s">
        <v>9577</v>
      </c>
      <c r="D4598" s="31">
        <v>8531</v>
      </c>
      <c r="E4598" s="49" t="s">
        <v>5014</v>
      </c>
      <c r="F4598" s="327" t="s">
        <v>5015</v>
      </c>
      <c r="G4598" s="1073">
        <v>45466.30972222222</v>
      </c>
      <c r="H4598" s="30"/>
    </row>
    <row r="4599" spans="1:8" x14ac:dyDescent="0.25">
      <c r="A4599" s="30" t="s">
        <v>9576</v>
      </c>
      <c r="B4599" s="30" t="s">
        <v>923</v>
      </c>
      <c r="C4599" s="31" t="s">
        <v>9577</v>
      </c>
      <c r="D4599" s="31">
        <v>8531</v>
      </c>
      <c r="E4599" s="49" t="s">
        <v>5031</v>
      </c>
      <c r="F4599" s="327" t="s">
        <v>5032</v>
      </c>
      <c r="G4599" s="1073">
        <v>45466.30972222222</v>
      </c>
      <c r="H4599" s="30"/>
    </row>
    <row r="4600" spans="1:8" x14ac:dyDescent="0.25">
      <c r="A4600" s="30" t="s">
        <v>9576</v>
      </c>
      <c r="B4600" s="30" t="s">
        <v>923</v>
      </c>
      <c r="C4600" s="31" t="s">
        <v>9577</v>
      </c>
      <c r="D4600" s="31">
        <v>8531</v>
      </c>
      <c r="E4600" s="49" t="s">
        <v>5048</v>
      </c>
      <c r="F4600" s="327" t="s">
        <v>5049</v>
      </c>
      <c r="G4600" s="1073">
        <v>45466.30972222222</v>
      </c>
      <c r="H4600" s="30"/>
    </row>
    <row r="4601" spans="1:8" x14ac:dyDescent="0.25">
      <c r="A4601" s="30" t="s">
        <v>9576</v>
      </c>
      <c r="B4601" s="30" t="s">
        <v>923</v>
      </c>
      <c r="C4601" s="31" t="s">
        <v>9577</v>
      </c>
      <c r="D4601" s="31">
        <v>8531</v>
      </c>
      <c r="E4601" s="49" t="s">
        <v>5065</v>
      </c>
      <c r="F4601" s="327" t="s">
        <v>5066</v>
      </c>
      <c r="G4601" s="1073">
        <v>45466.30972222222</v>
      </c>
      <c r="H4601" s="30"/>
    </row>
    <row r="4602" spans="1:8" x14ac:dyDescent="0.25">
      <c r="A4602" s="30" t="s">
        <v>9576</v>
      </c>
      <c r="B4602" s="30" t="s">
        <v>923</v>
      </c>
      <c r="C4602" s="31" t="s">
        <v>9577</v>
      </c>
      <c r="D4602" s="31">
        <v>8531</v>
      </c>
      <c r="E4602" s="49" t="s">
        <v>5082</v>
      </c>
      <c r="F4602" s="327" t="s">
        <v>5083</v>
      </c>
      <c r="G4602" s="1073">
        <v>45466.30972222222</v>
      </c>
      <c r="H4602" s="30"/>
    </row>
    <row r="4603" spans="1:8" x14ac:dyDescent="0.25">
      <c r="A4603" s="30" t="s">
        <v>9576</v>
      </c>
      <c r="B4603" s="30" t="s">
        <v>923</v>
      </c>
      <c r="C4603" s="31" t="s">
        <v>9577</v>
      </c>
      <c r="D4603" s="31">
        <v>8531</v>
      </c>
      <c r="E4603" s="49" t="s">
        <v>5099</v>
      </c>
      <c r="F4603" s="327" t="s">
        <v>5100</v>
      </c>
      <c r="G4603" s="1073">
        <v>45466.30972222222</v>
      </c>
      <c r="H4603" s="30"/>
    </row>
    <row r="4604" spans="1:8" x14ac:dyDescent="0.25">
      <c r="A4604" s="30" t="s">
        <v>9576</v>
      </c>
      <c r="B4604" s="30" t="s">
        <v>923</v>
      </c>
      <c r="C4604" s="31" t="s">
        <v>9577</v>
      </c>
      <c r="D4604" s="31">
        <v>8531</v>
      </c>
      <c r="E4604" s="49" t="s">
        <v>1293</v>
      </c>
      <c r="F4604" s="327" t="s">
        <v>1294</v>
      </c>
      <c r="G4604" s="1073">
        <v>45466.30972222222</v>
      </c>
      <c r="H4604" s="30"/>
    </row>
    <row r="4605" spans="1:8" x14ac:dyDescent="0.25">
      <c r="A4605" s="30" t="s">
        <v>9576</v>
      </c>
      <c r="B4605" s="30" t="s">
        <v>923</v>
      </c>
      <c r="C4605" s="31" t="s">
        <v>9577</v>
      </c>
      <c r="D4605" s="31">
        <v>8531</v>
      </c>
      <c r="E4605" s="49" t="s">
        <v>5116</v>
      </c>
      <c r="F4605" s="327" t="s">
        <v>5117</v>
      </c>
      <c r="G4605" s="1073">
        <v>45466.30972222222</v>
      </c>
      <c r="H4605" s="30"/>
    </row>
    <row r="4606" spans="1:8" x14ac:dyDescent="0.25">
      <c r="A4606" s="30" t="s">
        <v>9576</v>
      </c>
      <c r="B4606" s="30" t="s">
        <v>923</v>
      </c>
      <c r="C4606" s="31" t="s">
        <v>9577</v>
      </c>
      <c r="D4606" s="31">
        <v>8531</v>
      </c>
      <c r="E4606" s="49" t="s">
        <v>5133</v>
      </c>
      <c r="F4606" s="327" t="s">
        <v>5134</v>
      </c>
      <c r="G4606" s="1073">
        <v>45466.30972222222</v>
      </c>
      <c r="H4606" s="30"/>
    </row>
    <row r="4607" spans="1:8" x14ac:dyDescent="0.25">
      <c r="A4607" s="30" t="s">
        <v>9576</v>
      </c>
      <c r="B4607" s="30" t="s">
        <v>923</v>
      </c>
      <c r="C4607" s="31" t="s">
        <v>9577</v>
      </c>
      <c r="D4607" s="31">
        <v>8531</v>
      </c>
      <c r="E4607" s="49" t="s">
        <v>5150</v>
      </c>
      <c r="F4607" s="327" t="s">
        <v>5151</v>
      </c>
      <c r="G4607" s="1073">
        <v>45466.30972222222</v>
      </c>
      <c r="H4607" s="30"/>
    </row>
    <row r="4608" spans="1:8" x14ac:dyDescent="0.25">
      <c r="A4608" s="30" t="s">
        <v>9576</v>
      </c>
      <c r="B4608" s="30" t="s">
        <v>923</v>
      </c>
      <c r="C4608" s="31" t="s">
        <v>9577</v>
      </c>
      <c r="D4608" s="31">
        <v>8531</v>
      </c>
      <c r="E4608" s="49" t="s">
        <v>5167</v>
      </c>
      <c r="F4608" s="327" t="s">
        <v>5168</v>
      </c>
      <c r="G4608" s="1073">
        <v>45466.30972222222</v>
      </c>
      <c r="H4608" s="30"/>
    </row>
    <row r="4609" spans="1:8" x14ac:dyDescent="0.25">
      <c r="A4609" s="30" t="s">
        <v>9576</v>
      </c>
      <c r="B4609" s="30" t="s">
        <v>923</v>
      </c>
      <c r="C4609" s="31" t="s">
        <v>9577</v>
      </c>
      <c r="D4609" s="31">
        <v>8531</v>
      </c>
      <c r="E4609" s="49" t="s">
        <v>5184</v>
      </c>
      <c r="F4609" s="327" t="s">
        <v>5185</v>
      </c>
      <c r="G4609" s="1073">
        <v>45466.30972222222</v>
      </c>
      <c r="H4609" s="30"/>
    </row>
    <row r="4610" spans="1:8" x14ac:dyDescent="0.25">
      <c r="A4610" s="30" t="s">
        <v>9576</v>
      </c>
      <c r="B4610" s="30" t="s">
        <v>923</v>
      </c>
      <c r="C4610" s="31" t="s">
        <v>9577</v>
      </c>
      <c r="D4610" s="31">
        <v>8531</v>
      </c>
      <c r="E4610" s="49" t="s">
        <v>5201</v>
      </c>
      <c r="F4610" s="327" t="s">
        <v>5202</v>
      </c>
      <c r="G4610" s="1073">
        <v>45466.30972222222</v>
      </c>
      <c r="H4610" s="30"/>
    </row>
    <row r="4611" spans="1:8" x14ac:dyDescent="0.25">
      <c r="A4611" s="30" t="s">
        <v>9576</v>
      </c>
      <c r="B4611" s="30" t="s">
        <v>923</v>
      </c>
      <c r="C4611" s="31" t="s">
        <v>9577</v>
      </c>
      <c r="D4611" s="31">
        <v>8531</v>
      </c>
      <c r="E4611" s="49" t="s">
        <v>5218</v>
      </c>
      <c r="F4611" s="327" t="s">
        <v>5219</v>
      </c>
      <c r="G4611" s="1073">
        <v>45466.30972222222</v>
      </c>
      <c r="H4611" s="30"/>
    </row>
    <row r="4612" spans="1:8" x14ac:dyDescent="0.25">
      <c r="A4612" s="30" t="s">
        <v>9576</v>
      </c>
      <c r="B4612" s="30" t="s">
        <v>923</v>
      </c>
      <c r="C4612" s="31" t="s">
        <v>9577</v>
      </c>
      <c r="D4612" s="31">
        <v>8531</v>
      </c>
      <c r="E4612" s="49" t="s">
        <v>5235</v>
      </c>
      <c r="F4612" s="327" t="s">
        <v>5236</v>
      </c>
      <c r="G4612" s="1073">
        <v>45466.30972222222</v>
      </c>
      <c r="H4612" s="30"/>
    </row>
    <row r="4613" spans="1:8" x14ac:dyDescent="0.25">
      <c r="A4613" s="30" t="s">
        <v>9576</v>
      </c>
      <c r="B4613" s="30" t="s">
        <v>923</v>
      </c>
      <c r="C4613" s="31" t="s">
        <v>9577</v>
      </c>
      <c r="D4613" s="31">
        <v>8531</v>
      </c>
      <c r="E4613" s="49" t="s">
        <v>5252</v>
      </c>
      <c r="F4613" s="327" t="s">
        <v>5253</v>
      </c>
      <c r="G4613" s="1073">
        <v>45466.30972222222</v>
      </c>
      <c r="H4613" s="30"/>
    </row>
    <row r="4614" spans="1:8" x14ac:dyDescent="0.25">
      <c r="A4614" s="30" t="s">
        <v>9576</v>
      </c>
      <c r="B4614" s="30" t="s">
        <v>923</v>
      </c>
      <c r="C4614" s="31" t="s">
        <v>9577</v>
      </c>
      <c r="D4614" s="31">
        <v>8531</v>
      </c>
      <c r="E4614" s="49" t="s">
        <v>5269</v>
      </c>
      <c r="F4614" s="327" t="s">
        <v>5270</v>
      </c>
      <c r="G4614" s="1073">
        <v>45466.30972222222</v>
      </c>
      <c r="H4614" s="30"/>
    </row>
    <row r="4615" spans="1:8" x14ac:dyDescent="0.25">
      <c r="A4615" s="30" t="s">
        <v>9576</v>
      </c>
      <c r="B4615" s="30" t="s">
        <v>923</v>
      </c>
      <c r="C4615" s="31" t="s">
        <v>9577</v>
      </c>
      <c r="D4615" s="31">
        <v>8531</v>
      </c>
      <c r="E4615" s="49" t="s">
        <v>1310</v>
      </c>
      <c r="F4615" s="327" t="s">
        <v>1311</v>
      </c>
      <c r="G4615" s="1073">
        <v>45466.30972222222</v>
      </c>
      <c r="H4615" s="30"/>
    </row>
    <row r="4616" spans="1:8" x14ac:dyDescent="0.25">
      <c r="A4616" s="30" t="s">
        <v>9576</v>
      </c>
      <c r="B4616" s="30" t="s">
        <v>923</v>
      </c>
      <c r="C4616" s="31" t="s">
        <v>9577</v>
      </c>
      <c r="D4616" s="31">
        <v>8531</v>
      </c>
      <c r="E4616" s="49" t="s">
        <v>5286</v>
      </c>
      <c r="F4616" s="327" t="s">
        <v>5287</v>
      </c>
      <c r="G4616" s="1073">
        <v>45466.30972222222</v>
      </c>
      <c r="H4616" s="30"/>
    </row>
    <row r="4617" spans="1:8" x14ac:dyDescent="0.25">
      <c r="A4617" s="30" t="s">
        <v>9576</v>
      </c>
      <c r="B4617" s="30" t="s">
        <v>923</v>
      </c>
      <c r="C4617" s="31" t="s">
        <v>9577</v>
      </c>
      <c r="D4617" s="31">
        <v>8531</v>
      </c>
      <c r="E4617" s="49" t="s">
        <v>5303</v>
      </c>
      <c r="F4617" s="327" t="s">
        <v>5304</v>
      </c>
      <c r="G4617" s="1073">
        <v>45466.30972222222</v>
      </c>
      <c r="H4617" s="30"/>
    </row>
    <row r="4618" spans="1:8" x14ac:dyDescent="0.25">
      <c r="A4618" s="30" t="s">
        <v>9576</v>
      </c>
      <c r="B4618" s="30" t="s">
        <v>923</v>
      </c>
      <c r="C4618" s="31" t="s">
        <v>9577</v>
      </c>
      <c r="D4618" s="31">
        <v>8531</v>
      </c>
      <c r="E4618" s="49" t="s">
        <v>5320</v>
      </c>
      <c r="F4618" s="327" t="s">
        <v>5321</v>
      </c>
      <c r="G4618" s="1073">
        <v>45466.30972222222</v>
      </c>
      <c r="H4618" s="30"/>
    </row>
    <row r="4619" spans="1:8" x14ac:dyDescent="0.25">
      <c r="A4619" s="30" t="s">
        <v>9576</v>
      </c>
      <c r="B4619" s="30" t="s">
        <v>923</v>
      </c>
      <c r="C4619" s="31" t="s">
        <v>9577</v>
      </c>
      <c r="D4619" s="31">
        <v>8531</v>
      </c>
      <c r="E4619" s="49" t="s">
        <v>5337</v>
      </c>
      <c r="F4619" s="327" t="s">
        <v>5338</v>
      </c>
      <c r="G4619" s="1073">
        <v>45466.30972222222</v>
      </c>
      <c r="H4619" s="30"/>
    </row>
    <row r="4620" spans="1:8" x14ac:dyDescent="0.25">
      <c r="A4620" s="30" t="s">
        <v>9576</v>
      </c>
      <c r="B4620" s="30" t="s">
        <v>923</v>
      </c>
      <c r="C4620" s="31" t="s">
        <v>9577</v>
      </c>
      <c r="D4620" s="31">
        <v>8531</v>
      </c>
      <c r="E4620" s="49" t="s">
        <v>5354</v>
      </c>
      <c r="F4620" s="327" t="s">
        <v>5355</v>
      </c>
      <c r="G4620" s="1073">
        <v>45466.30972222222</v>
      </c>
      <c r="H4620" s="30"/>
    </row>
    <row r="4621" spans="1:8" x14ac:dyDescent="0.25">
      <c r="A4621" s="30" t="s">
        <v>9576</v>
      </c>
      <c r="B4621" s="30" t="s">
        <v>923</v>
      </c>
      <c r="C4621" s="31" t="s">
        <v>9577</v>
      </c>
      <c r="D4621" s="31">
        <v>8531</v>
      </c>
      <c r="E4621" s="49" t="s">
        <v>5371</v>
      </c>
      <c r="F4621" s="327" t="s">
        <v>5372</v>
      </c>
      <c r="G4621" s="1073">
        <v>45466.30972222222</v>
      </c>
      <c r="H4621" s="30"/>
    </row>
    <row r="4622" spans="1:8" x14ac:dyDescent="0.25">
      <c r="A4622" s="30" t="s">
        <v>9576</v>
      </c>
      <c r="B4622" s="30" t="s">
        <v>923</v>
      </c>
      <c r="C4622" s="31" t="s">
        <v>9577</v>
      </c>
      <c r="D4622" s="31">
        <v>8531</v>
      </c>
      <c r="E4622" s="49" t="s">
        <v>5388</v>
      </c>
      <c r="F4622" s="327" t="s">
        <v>5389</v>
      </c>
      <c r="G4622" s="1073">
        <v>45466.30972222222</v>
      </c>
      <c r="H4622" s="30"/>
    </row>
    <row r="4623" spans="1:8" x14ac:dyDescent="0.25">
      <c r="A4623" s="30" t="s">
        <v>9576</v>
      </c>
      <c r="B4623" s="30" t="s">
        <v>923</v>
      </c>
      <c r="C4623" s="31" t="s">
        <v>9577</v>
      </c>
      <c r="D4623" s="31">
        <v>8531</v>
      </c>
      <c r="E4623" s="49" t="s">
        <v>5405</v>
      </c>
      <c r="F4623" s="327" t="s">
        <v>5406</v>
      </c>
      <c r="G4623" s="1073">
        <v>45466.30972222222</v>
      </c>
      <c r="H4623" s="30"/>
    </row>
    <row r="4624" spans="1:8" x14ac:dyDescent="0.25">
      <c r="A4624" s="30" t="s">
        <v>9576</v>
      </c>
      <c r="B4624" s="30" t="s">
        <v>923</v>
      </c>
      <c r="C4624" s="31" t="s">
        <v>9577</v>
      </c>
      <c r="D4624" s="31">
        <v>8531</v>
      </c>
      <c r="E4624" s="49" t="s">
        <v>5422</v>
      </c>
      <c r="F4624" s="327" t="s">
        <v>5423</v>
      </c>
      <c r="G4624" s="1073">
        <v>45466.30972222222</v>
      </c>
      <c r="H4624" s="30"/>
    </row>
    <row r="4625" spans="1:8" x14ac:dyDescent="0.25">
      <c r="A4625" s="30" t="s">
        <v>9576</v>
      </c>
      <c r="B4625" s="30" t="s">
        <v>923</v>
      </c>
      <c r="C4625" s="31" t="s">
        <v>9577</v>
      </c>
      <c r="D4625" s="31">
        <v>8531</v>
      </c>
      <c r="E4625" s="49" t="s">
        <v>5439</v>
      </c>
      <c r="F4625" s="327" t="s">
        <v>5440</v>
      </c>
      <c r="G4625" s="1073">
        <v>45466.30972222222</v>
      </c>
      <c r="H4625" s="30"/>
    </row>
    <row r="4626" spans="1:8" x14ac:dyDescent="0.25">
      <c r="A4626" s="30" t="s">
        <v>9576</v>
      </c>
      <c r="B4626" s="30" t="s">
        <v>923</v>
      </c>
      <c r="C4626" s="31" t="s">
        <v>9577</v>
      </c>
      <c r="D4626" s="31">
        <v>8531</v>
      </c>
      <c r="E4626" s="49" t="s">
        <v>1327</v>
      </c>
      <c r="F4626" s="327" t="s">
        <v>1328</v>
      </c>
      <c r="G4626" s="1073">
        <v>45466.30972222222</v>
      </c>
      <c r="H4626" s="30"/>
    </row>
    <row r="4627" spans="1:8" x14ac:dyDescent="0.25">
      <c r="A4627" s="30" t="s">
        <v>9576</v>
      </c>
      <c r="B4627" s="30" t="s">
        <v>923</v>
      </c>
      <c r="C4627" s="31" t="s">
        <v>9577</v>
      </c>
      <c r="D4627" s="31">
        <v>8531</v>
      </c>
      <c r="E4627" s="49" t="s">
        <v>5456</v>
      </c>
      <c r="F4627" s="327" t="s">
        <v>5457</v>
      </c>
      <c r="G4627" s="1073">
        <v>45466.30972222222</v>
      </c>
      <c r="H4627" s="30"/>
    </row>
    <row r="4628" spans="1:8" x14ac:dyDescent="0.25">
      <c r="A4628" s="30" t="s">
        <v>9576</v>
      </c>
      <c r="B4628" s="30" t="s">
        <v>923</v>
      </c>
      <c r="C4628" s="31" t="s">
        <v>9577</v>
      </c>
      <c r="D4628" s="31">
        <v>8531</v>
      </c>
      <c r="E4628" s="49" t="s">
        <v>5473</v>
      </c>
      <c r="F4628" s="327" t="s">
        <v>5474</v>
      </c>
      <c r="G4628" s="1073">
        <v>45466.30972222222</v>
      </c>
      <c r="H4628" s="30"/>
    </row>
    <row r="4629" spans="1:8" x14ac:dyDescent="0.25">
      <c r="A4629" s="30" t="s">
        <v>9576</v>
      </c>
      <c r="B4629" s="30" t="s">
        <v>923</v>
      </c>
      <c r="C4629" s="31" t="s">
        <v>9577</v>
      </c>
      <c r="D4629" s="31">
        <v>8531</v>
      </c>
      <c r="E4629" s="49" t="s">
        <v>5490</v>
      </c>
      <c r="F4629" s="327" t="s">
        <v>5491</v>
      </c>
      <c r="G4629" s="1073">
        <v>45466.30972222222</v>
      </c>
      <c r="H4629" s="30"/>
    </row>
    <row r="4630" spans="1:8" x14ac:dyDescent="0.25">
      <c r="A4630" s="30" t="s">
        <v>9576</v>
      </c>
      <c r="B4630" s="30" t="s">
        <v>923</v>
      </c>
      <c r="C4630" s="31" t="s">
        <v>9577</v>
      </c>
      <c r="D4630" s="31">
        <v>8531</v>
      </c>
      <c r="E4630" s="49" t="s">
        <v>5507</v>
      </c>
      <c r="F4630" s="327" t="s">
        <v>5508</v>
      </c>
      <c r="G4630" s="1073">
        <v>45466.30972222222</v>
      </c>
      <c r="H4630" s="30"/>
    </row>
    <row r="4631" spans="1:8" x14ac:dyDescent="0.25">
      <c r="A4631" s="30" t="s">
        <v>9576</v>
      </c>
      <c r="B4631" s="30" t="s">
        <v>923</v>
      </c>
      <c r="C4631" s="31" t="s">
        <v>9577</v>
      </c>
      <c r="D4631" s="31">
        <v>8531</v>
      </c>
      <c r="E4631" s="49" t="s">
        <v>5524</v>
      </c>
      <c r="F4631" s="327" t="s">
        <v>5525</v>
      </c>
      <c r="G4631" s="1073">
        <v>45466.30972222222</v>
      </c>
      <c r="H4631" s="30"/>
    </row>
    <row r="4632" spans="1:8" x14ac:dyDescent="0.25">
      <c r="A4632" s="30" t="s">
        <v>9576</v>
      </c>
      <c r="B4632" s="30" t="s">
        <v>923</v>
      </c>
      <c r="C4632" s="31" t="s">
        <v>9577</v>
      </c>
      <c r="D4632" s="31">
        <v>8531</v>
      </c>
      <c r="E4632" s="49" t="s">
        <v>5541</v>
      </c>
      <c r="F4632" s="327" t="s">
        <v>5542</v>
      </c>
      <c r="G4632" s="1073">
        <v>45466.30972222222</v>
      </c>
      <c r="H4632" s="30"/>
    </row>
    <row r="4633" spans="1:8" x14ac:dyDescent="0.25">
      <c r="A4633" s="30" t="s">
        <v>9576</v>
      </c>
      <c r="B4633" s="30" t="s">
        <v>923</v>
      </c>
      <c r="C4633" s="31" t="s">
        <v>9577</v>
      </c>
      <c r="D4633" s="31">
        <v>8531</v>
      </c>
      <c r="E4633" s="49" t="s">
        <v>5558</v>
      </c>
      <c r="F4633" s="327" t="s">
        <v>5559</v>
      </c>
      <c r="G4633" s="1073">
        <v>45466.30972222222</v>
      </c>
      <c r="H4633" s="30"/>
    </row>
    <row r="4634" spans="1:8" x14ac:dyDescent="0.25">
      <c r="A4634" s="30" t="s">
        <v>9576</v>
      </c>
      <c r="B4634" s="30" t="s">
        <v>923</v>
      </c>
      <c r="C4634" s="31" t="s">
        <v>9577</v>
      </c>
      <c r="D4634" s="31">
        <v>8531</v>
      </c>
      <c r="E4634" s="49" t="s">
        <v>5575</v>
      </c>
      <c r="F4634" s="327" t="s">
        <v>5576</v>
      </c>
      <c r="G4634" s="1073">
        <v>45466.30972222222</v>
      </c>
      <c r="H4634" s="30"/>
    </row>
    <row r="4635" spans="1:8" x14ac:dyDescent="0.25">
      <c r="A4635" s="30" t="s">
        <v>9576</v>
      </c>
      <c r="B4635" s="30" t="s">
        <v>923</v>
      </c>
      <c r="C4635" s="31" t="s">
        <v>9577</v>
      </c>
      <c r="D4635" s="31">
        <v>8531</v>
      </c>
      <c r="E4635" s="49" t="s">
        <v>5592</v>
      </c>
      <c r="F4635" s="327" t="s">
        <v>5593</v>
      </c>
      <c r="G4635" s="1073">
        <v>45466.30972222222</v>
      </c>
      <c r="H4635" s="30"/>
    </row>
    <row r="4636" spans="1:8" x14ac:dyDescent="0.25">
      <c r="A4636" s="30" t="s">
        <v>9576</v>
      </c>
      <c r="B4636" s="30" t="s">
        <v>923</v>
      </c>
      <c r="C4636" s="31" t="s">
        <v>9577</v>
      </c>
      <c r="D4636" s="31">
        <v>8531</v>
      </c>
      <c r="E4636" s="49" t="s">
        <v>5609</v>
      </c>
      <c r="F4636" s="327" t="s">
        <v>5610</v>
      </c>
      <c r="G4636" s="1073">
        <v>45466.30972222222</v>
      </c>
      <c r="H4636" s="30"/>
    </row>
    <row r="4637" spans="1:8" x14ac:dyDescent="0.25">
      <c r="A4637" s="30" t="s">
        <v>9576</v>
      </c>
      <c r="B4637" s="30" t="s">
        <v>923</v>
      </c>
      <c r="C4637" s="31" t="s">
        <v>9577</v>
      </c>
      <c r="D4637" s="31">
        <v>8531</v>
      </c>
      <c r="E4637" s="49" t="s">
        <v>1344</v>
      </c>
      <c r="F4637" s="327" t="s">
        <v>1345</v>
      </c>
      <c r="G4637" s="1073">
        <v>45466.30972222222</v>
      </c>
      <c r="H4637" s="30"/>
    </row>
    <row r="4638" spans="1:8" x14ac:dyDescent="0.25">
      <c r="A4638" s="30" t="s">
        <v>9576</v>
      </c>
      <c r="B4638" s="30" t="s">
        <v>923</v>
      </c>
      <c r="C4638" s="31" t="s">
        <v>9577</v>
      </c>
      <c r="D4638" s="31">
        <v>8531</v>
      </c>
      <c r="E4638" s="49" t="s">
        <v>5626</v>
      </c>
      <c r="F4638" s="327" t="s">
        <v>5627</v>
      </c>
      <c r="G4638" s="1073">
        <v>45466.30972222222</v>
      </c>
      <c r="H4638" s="30"/>
    </row>
    <row r="4639" spans="1:8" x14ac:dyDescent="0.25">
      <c r="A4639" s="30" t="s">
        <v>9576</v>
      </c>
      <c r="B4639" s="30" t="s">
        <v>923</v>
      </c>
      <c r="C4639" s="31" t="s">
        <v>9577</v>
      </c>
      <c r="D4639" s="31">
        <v>8531</v>
      </c>
      <c r="E4639" s="49" t="s">
        <v>5643</v>
      </c>
      <c r="F4639" s="327" t="s">
        <v>5644</v>
      </c>
      <c r="G4639" s="1073">
        <v>45466.30972222222</v>
      </c>
      <c r="H4639" s="30"/>
    </row>
    <row r="4640" spans="1:8" x14ac:dyDescent="0.25">
      <c r="A4640" s="30" t="s">
        <v>9576</v>
      </c>
      <c r="B4640" s="30" t="s">
        <v>923</v>
      </c>
      <c r="C4640" s="31" t="s">
        <v>9577</v>
      </c>
      <c r="D4640" s="31">
        <v>8531</v>
      </c>
      <c r="E4640" s="49" t="s">
        <v>5660</v>
      </c>
      <c r="F4640" s="327" t="s">
        <v>5661</v>
      </c>
      <c r="G4640" s="1073">
        <v>45466.30972222222</v>
      </c>
      <c r="H4640" s="30"/>
    </row>
    <row r="4641" spans="1:8" x14ac:dyDescent="0.25">
      <c r="A4641" s="30" t="s">
        <v>9576</v>
      </c>
      <c r="B4641" s="30" t="s">
        <v>923</v>
      </c>
      <c r="C4641" s="31" t="s">
        <v>9577</v>
      </c>
      <c r="D4641" s="31">
        <v>8531</v>
      </c>
      <c r="E4641" s="49" t="s">
        <v>5677</v>
      </c>
      <c r="F4641" s="327" t="s">
        <v>5678</v>
      </c>
      <c r="G4641" s="1073">
        <v>45466.30972222222</v>
      </c>
      <c r="H4641" s="30"/>
    </row>
    <row r="4642" spans="1:8" x14ac:dyDescent="0.25">
      <c r="A4642" s="30" t="s">
        <v>9576</v>
      </c>
      <c r="B4642" s="30" t="s">
        <v>923</v>
      </c>
      <c r="C4642" s="31" t="s">
        <v>9577</v>
      </c>
      <c r="D4642" s="31">
        <v>8531</v>
      </c>
      <c r="E4642" s="49" t="s">
        <v>5694</v>
      </c>
      <c r="F4642" s="327" t="s">
        <v>5695</v>
      </c>
      <c r="G4642" s="1073">
        <v>45466.30972222222</v>
      </c>
      <c r="H4642" s="30"/>
    </row>
    <row r="4643" spans="1:8" x14ac:dyDescent="0.25">
      <c r="A4643" s="30" t="s">
        <v>9576</v>
      </c>
      <c r="B4643" s="30" t="s">
        <v>923</v>
      </c>
      <c r="C4643" s="31" t="s">
        <v>9577</v>
      </c>
      <c r="D4643" s="31">
        <v>8531</v>
      </c>
      <c r="E4643" s="49" t="s">
        <v>5711</v>
      </c>
      <c r="F4643" s="327" t="s">
        <v>5712</v>
      </c>
      <c r="G4643" s="1073">
        <v>45466.30972222222</v>
      </c>
      <c r="H4643" s="30"/>
    </row>
    <row r="4644" spans="1:8" x14ac:dyDescent="0.25">
      <c r="A4644" s="30" t="s">
        <v>9576</v>
      </c>
      <c r="B4644" s="30" t="s">
        <v>923</v>
      </c>
      <c r="C4644" s="31" t="s">
        <v>9577</v>
      </c>
      <c r="D4644" s="31">
        <v>8531</v>
      </c>
      <c r="E4644" s="49" t="s">
        <v>5728</v>
      </c>
      <c r="F4644" s="327" t="s">
        <v>5729</v>
      </c>
      <c r="G4644" s="1073">
        <v>45466.30972222222</v>
      </c>
      <c r="H4644" s="30"/>
    </row>
    <row r="4645" spans="1:8" x14ac:dyDescent="0.25">
      <c r="A4645" s="30" t="s">
        <v>9576</v>
      </c>
      <c r="B4645" s="30" t="s">
        <v>923</v>
      </c>
      <c r="C4645" s="31" t="s">
        <v>9577</v>
      </c>
      <c r="D4645" s="31">
        <v>8531</v>
      </c>
      <c r="E4645" s="49" t="s">
        <v>5745</v>
      </c>
      <c r="F4645" s="327" t="s">
        <v>5746</v>
      </c>
      <c r="G4645" s="1073">
        <v>45466.30972222222</v>
      </c>
      <c r="H4645" s="30"/>
    </row>
    <row r="4646" spans="1:8" x14ac:dyDescent="0.25">
      <c r="A4646" s="30" t="s">
        <v>9576</v>
      </c>
      <c r="B4646" s="30" t="s">
        <v>923</v>
      </c>
      <c r="C4646" s="31" t="s">
        <v>9577</v>
      </c>
      <c r="D4646" s="31">
        <v>8531</v>
      </c>
      <c r="E4646" s="49" t="s">
        <v>5762</v>
      </c>
      <c r="F4646" s="327" t="s">
        <v>5763</v>
      </c>
      <c r="G4646" s="1073">
        <v>45466.30972222222</v>
      </c>
      <c r="H4646" s="30"/>
    </row>
    <row r="4647" spans="1:8" x14ac:dyDescent="0.25">
      <c r="A4647" s="30" t="s">
        <v>9576</v>
      </c>
      <c r="B4647" s="30" t="s">
        <v>923</v>
      </c>
      <c r="C4647" s="31" t="s">
        <v>9577</v>
      </c>
      <c r="D4647" s="31">
        <v>8531</v>
      </c>
      <c r="E4647" s="49" t="s">
        <v>5779</v>
      </c>
      <c r="F4647" s="327" t="s">
        <v>5780</v>
      </c>
      <c r="G4647" s="1073">
        <v>45466.30972222222</v>
      </c>
      <c r="H4647" s="30"/>
    </row>
    <row r="4648" spans="1:8" x14ac:dyDescent="0.25">
      <c r="A4648" s="30" t="s">
        <v>9576</v>
      </c>
      <c r="B4648" s="30" t="s">
        <v>923</v>
      </c>
      <c r="C4648" s="31" t="s">
        <v>9577</v>
      </c>
      <c r="D4648" s="31">
        <v>8531</v>
      </c>
      <c r="E4648" s="49" t="s">
        <v>1361</v>
      </c>
      <c r="F4648" s="327" t="s">
        <v>1362</v>
      </c>
      <c r="G4648" s="1073">
        <v>45466.30972222222</v>
      </c>
      <c r="H4648" s="30"/>
    </row>
    <row r="4649" spans="1:8" x14ac:dyDescent="0.25">
      <c r="A4649" s="30" t="s">
        <v>9576</v>
      </c>
      <c r="B4649" s="30" t="s">
        <v>923</v>
      </c>
      <c r="C4649" s="31" t="s">
        <v>9577</v>
      </c>
      <c r="D4649" s="31">
        <v>8531</v>
      </c>
      <c r="E4649" s="49" t="s">
        <v>5796</v>
      </c>
      <c r="F4649" s="327" t="s">
        <v>5797</v>
      </c>
      <c r="G4649" s="1073">
        <v>45466.30972222222</v>
      </c>
      <c r="H4649" s="30"/>
    </row>
    <row r="4650" spans="1:8" x14ac:dyDescent="0.25">
      <c r="A4650" s="30" t="s">
        <v>9576</v>
      </c>
      <c r="B4650" s="30" t="s">
        <v>923</v>
      </c>
      <c r="C4650" s="31" t="s">
        <v>9577</v>
      </c>
      <c r="D4650" s="31">
        <v>8531</v>
      </c>
      <c r="E4650" s="49" t="s">
        <v>5813</v>
      </c>
      <c r="F4650" s="327" t="s">
        <v>5814</v>
      </c>
      <c r="G4650" s="1073">
        <v>45466.30972222222</v>
      </c>
      <c r="H4650" s="30"/>
    </row>
    <row r="4651" spans="1:8" x14ac:dyDescent="0.25">
      <c r="A4651" s="30" t="s">
        <v>9576</v>
      </c>
      <c r="B4651" s="30" t="s">
        <v>923</v>
      </c>
      <c r="C4651" s="31" t="s">
        <v>9577</v>
      </c>
      <c r="D4651" s="31">
        <v>8531</v>
      </c>
      <c r="E4651" s="49" t="s">
        <v>5830</v>
      </c>
      <c r="F4651" s="327" t="s">
        <v>5831</v>
      </c>
      <c r="G4651" s="1073">
        <v>45466.30972222222</v>
      </c>
      <c r="H4651" s="30"/>
    </row>
    <row r="4652" spans="1:8" x14ac:dyDescent="0.25">
      <c r="A4652" s="30" t="s">
        <v>9576</v>
      </c>
      <c r="B4652" s="30" t="s">
        <v>923</v>
      </c>
      <c r="C4652" s="31" t="s">
        <v>9577</v>
      </c>
      <c r="D4652" s="31">
        <v>8531</v>
      </c>
      <c r="E4652" s="49" t="s">
        <v>5847</v>
      </c>
      <c r="F4652" s="327" t="s">
        <v>5848</v>
      </c>
      <c r="G4652" s="1073">
        <v>45466.30972222222</v>
      </c>
      <c r="H4652" s="30"/>
    </row>
    <row r="4653" spans="1:8" x14ac:dyDescent="0.25">
      <c r="A4653" s="30" t="s">
        <v>9576</v>
      </c>
      <c r="B4653" s="30" t="s">
        <v>923</v>
      </c>
      <c r="C4653" s="31" t="s">
        <v>9577</v>
      </c>
      <c r="D4653" s="31">
        <v>8531</v>
      </c>
      <c r="E4653" s="49" t="s">
        <v>5864</v>
      </c>
      <c r="F4653" s="327" t="s">
        <v>5865</v>
      </c>
      <c r="G4653" s="1073">
        <v>45466.30972222222</v>
      </c>
      <c r="H4653" s="30"/>
    </row>
    <row r="4654" spans="1:8" x14ac:dyDescent="0.25">
      <c r="A4654" s="30" t="s">
        <v>9576</v>
      </c>
      <c r="B4654" s="30" t="s">
        <v>923</v>
      </c>
      <c r="C4654" s="31" t="s">
        <v>9577</v>
      </c>
      <c r="D4654" s="31">
        <v>8531</v>
      </c>
      <c r="E4654" s="49" t="s">
        <v>5881</v>
      </c>
      <c r="F4654" s="327" t="s">
        <v>5882</v>
      </c>
      <c r="G4654" s="1073">
        <v>45466.30972222222</v>
      </c>
      <c r="H4654" s="30"/>
    </row>
    <row r="4655" spans="1:8" x14ac:dyDescent="0.25">
      <c r="A4655" s="30" t="s">
        <v>9576</v>
      </c>
      <c r="B4655" s="30" t="s">
        <v>923</v>
      </c>
      <c r="C4655" s="31" t="s">
        <v>9577</v>
      </c>
      <c r="D4655" s="31">
        <v>8531</v>
      </c>
      <c r="E4655" s="49" t="s">
        <v>5898</v>
      </c>
      <c r="F4655" s="327" t="s">
        <v>5899</v>
      </c>
      <c r="G4655" s="1073">
        <v>45466.30972222222</v>
      </c>
      <c r="H4655" s="30"/>
    </row>
    <row r="4656" spans="1:8" x14ac:dyDescent="0.25">
      <c r="A4656" s="30" t="s">
        <v>9576</v>
      </c>
      <c r="B4656" s="30" t="s">
        <v>923</v>
      </c>
      <c r="C4656" s="31" t="s">
        <v>9577</v>
      </c>
      <c r="D4656" s="31">
        <v>8531</v>
      </c>
      <c r="E4656" s="49" t="s">
        <v>5915</v>
      </c>
      <c r="F4656" s="327" t="s">
        <v>5916</v>
      </c>
      <c r="G4656" s="1073">
        <v>45466.30972222222</v>
      </c>
      <c r="H4656" s="30"/>
    </row>
    <row r="4657" spans="1:8" x14ac:dyDescent="0.25">
      <c r="A4657" s="30" t="s">
        <v>9576</v>
      </c>
      <c r="B4657" s="30" t="s">
        <v>923</v>
      </c>
      <c r="C4657" s="31" t="s">
        <v>9577</v>
      </c>
      <c r="D4657" s="31">
        <v>8531</v>
      </c>
      <c r="E4657" s="49" t="s">
        <v>5932</v>
      </c>
      <c r="F4657" s="327" t="s">
        <v>5933</v>
      </c>
      <c r="G4657" s="1073">
        <v>45466.30972222222</v>
      </c>
      <c r="H4657" s="30"/>
    </row>
    <row r="4658" spans="1:8" x14ac:dyDescent="0.25">
      <c r="A4658" s="30" t="s">
        <v>9576</v>
      </c>
      <c r="B4658" s="30" t="s">
        <v>923</v>
      </c>
      <c r="C4658" s="31" t="s">
        <v>9577</v>
      </c>
      <c r="D4658" s="31">
        <v>8531</v>
      </c>
      <c r="E4658" s="49" t="s">
        <v>5949</v>
      </c>
      <c r="F4658" s="327" t="s">
        <v>5950</v>
      </c>
      <c r="G4658" s="1073">
        <v>45466.30972222222</v>
      </c>
      <c r="H4658" s="30"/>
    </row>
    <row r="4659" spans="1:8" x14ac:dyDescent="0.25">
      <c r="A4659" s="30" t="s">
        <v>9576</v>
      </c>
      <c r="B4659" s="30" t="s">
        <v>923</v>
      </c>
      <c r="C4659" s="31" t="s">
        <v>9577</v>
      </c>
      <c r="D4659" s="31">
        <v>8531</v>
      </c>
      <c r="E4659" s="49" t="s">
        <v>954</v>
      </c>
      <c r="F4659" s="327" t="s">
        <v>955</v>
      </c>
      <c r="G4659" s="1073">
        <v>45466.30972222222</v>
      </c>
      <c r="H4659" s="30"/>
    </row>
    <row r="4660" spans="1:8" x14ac:dyDescent="0.25">
      <c r="A4660" s="30" t="s">
        <v>9576</v>
      </c>
      <c r="B4660" s="30" t="s">
        <v>923</v>
      </c>
      <c r="C4660" s="31" t="s">
        <v>9577</v>
      </c>
      <c r="D4660" s="31">
        <v>8531</v>
      </c>
      <c r="E4660" s="49" t="s">
        <v>1378</v>
      </c>
      <c r="F4660" s="327" t="s">
        <v>1379</v>
      </c>
      <c r="G4660" s="1073">
        <v>45466.30972222222</v>
      </c>
      <c r="H4660" s="30"/>
    </row>
    <row r="4661" spans="1:8" x14ac:dyDescent="0.25">
      <c r="A4661" s="30" t="s">
        <v>9576</v>
      </c>
      <c r="B4661" s="30" t="s">
        <v>923</v>
      </c>
      <c r="C4661" s="31" t="s">
        <v>9577</v>
      </c>
      <c r="D4661" s="31">
        <v>8531</v>
      </c>
      <c r="E4661" s="49" t="s">
        <v>5966</v>
      </c>
      <c r="F4661" s="327" t="s">
        <v>5967</v>
      </c>
      <c r="G4661" s="1073">
        <v>45466.30972222222</v>
      </c>
      <c r="H4661" s="30"/>
    </row>
    <row r="4662" spans="1:8" x14ac:dyDescent="0.25">
      <c r="A4662" s="30" t="s">
        <v>9576</v>
      </c>
      <c r="B4662" s="30" t="s">
        <v>923</v>
      </c>
      <c r="C4662" s="31" t="s">
        <v>9577</v>
      </c>
      <c r="D4662" s="31">
        <v>8531</v>
      </c>
      <c r="E4662" s="49" t="s">
        <v>5983</v>
      </c>
      <c r="F4662" s="327" t="s">
        <v>5984</v>
      </c>
      <c r="G4662" s="1073">
        <v>45466.30972222222</v>
      </c>
      <c r="H4662" s="30"/>
    </row>
    <row r="4663" spans="1:8" x14ac:dyDescent="0.25">
      <c r="A4663" s="30" t="s">
        <v>9576</v>
      </c>
      <c r="B4663" s="30" t="s">
        <v>923</v>
      </c>
      <c r="C4663" s="31" t="s">
        <v>9577</v>
      </c>
      <c r="D4663" s="31">
        <v>8531</v>
      </c>
      <c r="E4663" s="49" t="s">
        <v>6000</v>
      </c>
      <c r="F4663" s="327" t="s">
        <v>6001</v>
      </c>
      <c r="G4663" s="1073">
        <v>45466.30972222222</v>
      </c>
      <c r="H4663" s="30"/>
    </row>
    <row r="4664" spans="1:8" x14ac:dyDescent="0.25">
      <c r="A4664" s="30" t="s">
        <v>9576</v>
      </c>
      <c r="B4664" s="30" t="s">
        <v>923</v>
      </c>
      <c r="C4664" s="31" t="s">
        <v>9577</v>
      </c>
      <c r="D4664" s="31">
        <v>8531</v>
      </c>
      <c r="E4664" s="49" t="s">
        <v>6017</v>
      </c>
      <c r="F4664" s="327" t="s">
        <v>6018</v>
      </c>
      <c r="G4664" s="1073">
        <v>45466.30972222222</v>
      </c>
      <c r="H4664" s="30"/>
    </row>
    <row r="4665" spans="1:8" x14ac:dyDescent="0.25">
      <c r="A4665" s="30" t="s">
        <v>9576</v>
      </c>
      <c r="B4665" s="30" t="s">
        <v>923</v>
      </c>
      <c r="C4665" s="31" t="s">
        <v>9577</v>
      </c>
      <c r="D4665" s="31">
        <v>8531</v>
      </c>
      <c r="E4665" s="49" t="s">
        <v>6034</v>
      </c>
      <c r="F4665" s="327" t="s">
        <v>6035</v>
      </c>
      <c r="G4665" s="1073">
        <v>45466.30972222222</v>
      </c>
      <c r="H4665" s="30"/>
    </row>
    <row r="4666" spans="1:8" x14ac:dyDescent="0.25">
      <c r="A4666" s="30" t="s">
        <v>9576</v>
      </c>
      <c r="B4666" s="30" t="s">
        <v>923</v>
      </c>
      <c r="C4666" s="31" t="s">
        <v>9577</v>
      </c>
      <c r="D4666" s="31">
        <v>8531</v>
      </c>
      <c r="E4666" s="49" t="s">
        <v>6051</v>
      </c>
      <c r="F4666" s="327" t="s">
        <v>6052</v>
      </c>
      <c r="G4666" s="1073">
        <v>45466.30972222222</v>
      </c>
      <c r="H4666" s="30"/>
    </row>
    <row r="4667" spans="1:8" x14ac:dyDescent="0.25">
      <c r="A4667" s="30" t="s">
        <v>9576</v>
      </c>
      <c r="B4667" s="30" t="s">
        <v>923</v>
      </c>
      <c r="C4667" s="31" t="s">
        <v>9577</v>
      </c>
      <c r="D4667" s="31">
        <v>8531</v>
      </c>
      <c r="E4667" s="49" t="s">
        <v>6068</v>
      </c>
      <c r="F4667" s="327" t="s">
        <v>6069</v>
      </c>
      <c r="G4667" s="1073">
        <v>45466.30972222222</v>
      </c>
      <c r="H4667" s="30"/>
    </row>
    <row r="4668" spans="1:8" x14ac:dyDescent="0.25">
      <c r="A4668" s="30" t="s">
        <v>9576</v>
      </c>
      <c r="B4668" s="30" t="s">
        <v>923</v>
      </c>
      <c r="C4668" s="31" t="s">
        <v>9577</v>
      </c>
      <c r="D4668" s="31">
        <v>8531</v>
      </c>
      <c r="E4668" s="49" t="s">
        <v>6085</v>
      </c>
      <c r="F4668" s="327" t="s">
        <v>6086</v>
      </c>
      <c r="G4668" s="1073">
        <v>45466.30972222222</v>
      </c>
      <c r="H4668" s="30"/>
    </row>
    <row r="4669" spans="1:8" x14ac:dyDescent="0.25">
      <c r="A4669" s="30" t="s">
        <v>9576</v>
      </c>
      <c r="B4669" s="30" t="s">
        <v>923</v>
      </c>
      <c r="C4669" s="31" t="s">
        <v>9577</v>
      </c>
      <c r="D4669" s="31">
        <v>8531</v>
      </c>
      <c r="E4669" s="49" t="s">
        <v>6102</v>
      </c>
      <c r="F4669" s="327" t="s">
        <v>6103</v>
      </c>
      <c r="G4669" s="1073">
        <v>45466.30972222222</v>
      </c>
      <c r="H4669" s="30"/>
    </row>
    <row r="4670" spans="1:8" x14ac:dyDescent="0.25">
      <c r="A4670" s="30" t="s">
        <v>9576</v>
      </c>
      <c r="B4670" s="30" t="s">
        <v>923</v>
      </c>
      <c r="C4670" s="31" t="s">
        <v>9577</v>
      </c>
      <c r="D4670" s="31">
        <v>8531</v>
      </c>
      <c r="E4670" s="49" t="s">
        <v>6119</v>
      </c>
      <c r="F4670" s="327" t="s">
        <v>6120</v>
      </c>
      <c r="G4670" s="1073">
        <v>45466.30972222222</v>
      </c>
      <c r="H4670" s="30"/>
    </row>
    <row r="4671" spans="1:8" x14ac:dyDescent="0.25">
      <c r="A4671" s="30" t="s">
        <v>9576</v>
      </c>
      <c r="B4671" s="30" t="s">
        <v>923</v>
      </c>
      <c r="C4671" s="31" t="s">
        <v>9577</v>
      </c>
      <c r="D4671" s="31">
        <v>8531</v>
      </c>
      <c r="E4671" s="49" t="s">
        <v>1395</v>
      </c>
      <c r="F4671" s="327" t="s">
        <v>1396</v>
      </c>
      <c r="G4671" s="1073">
        <v>45466.30972222222</v>
      </c>
      <c r="H4671" s="30"/>
    </row>
    <row r="4672" spans="1:8" x14ac:dyDescent="0.25">
      <c r="A4672" s="30" t="s">
        <v>9576</v>
      </c>
      <c r="B4672" s="30" t="s">
        <v>923</v>
      </c>
      <c r="C4672" s="31" t="s">
        <v>9577</v>
      </c>
      <c r="D4672" s="31">
        <v>8531</v>
      </c>
      <c r="E4672" s="49" t="s">
        <v>6136</v>
      </c>
      <c r="F4672" s="327" t="s">
        <v>6137</v>
      </c>
      <c r="G4672" s="1073">
        <v>45466.30972222222</v>
      </c>
      <c r="H4672" s="30"/>
    </row>
    <row r="4673" spans="1:8" x14ac:dyDescent="0.25">
      <c r="A4673" s="30" t="s">
        <v>9576</v>
      </c>
      <c r="B4673" s="30" t="s">
        <v>923</v>
      </c>
      <c r="C4673" s="31" t="s">
        <v>9577</v>
      </c>
      <c r="D4673" s="31">
        <v>8531</v>
      </c>
      <c r="E4673" s="49" t="s">
        <v>6153</v>
      </c>
      <c r="F4673" s="327" t="s">
        <v>6154</v>
      </c>
      <c r="G4673" s="1073">
        <v>45466.30972222222</v>
      </c>
      <c r="H4673" s="30"/>
    </row>
    <row r="4674" spans="1:8" x14ac:dyDescent="0.25">
      <c r="A4674" s="30" t="s">
        <v>9576</v>
      </c>
      <c r="B4674" s="30" t="s">
        <v>923</v>
      </c>
      <c r="C4674" s="31" t="s">
        <v>9577</v>
      </c>
      <c r="D4674" s="31">
        <v>8531</v>
      </c>
      <c r="E4674" s="49" t="s">
        <v>6170</v>
      </c>
      <c r="F4674" s="327" t="s">
        <v>6171</v>
      </c>
      <c r="G4674" s="1073">
        <v>45466.30972222222</v>
      </c>
      <c r="H4674" s="30"/>
    </row>
    <row r="4675" spans="1:8" x14ac:dyDescent="0.25">
      <c r="A4675" s="30" t="s">
        <v>9576</v>
      </c>
      <c r="B4675" s="30" t="s">
        <v>923</v>
      </c>
      <c r="C4675" s="31" t="s">
        <v>9577</v>
      </c>
      <c r="D4675" s="31">
        <v>8531</v>
      </c>
      <c r="E4675" s="49" t="s">
        <v>6187</v>
      </c>
      <c r="F4675" s="327" t="s">
        <v>6188</v>
      </c>
      <c r="G4675" s="1073">
        <v>45466.30972222222</v>
      </c>
      <c r="H4675" s="30"/>
    </row>
    <row r="4676" spans="1:8" x14ac:dyDescent="0.25">
      <c r="A4676" s="30" t="s">
        <v>9576</v>
      </c>
      <c r="B4676" s="30" t="s">
        <v>923</v>
      </c>
      <c r="C4676" s="31" t="s">
        <v>9577</v>
      </c>
      <c r="D4676" s="31">
        <v>8531</v>
      </c>
      <c r="E4676" s="49" t="s">
        <v>6204</v>
      </c>
      <c r="F4676" s="327" t="s">
        <v>6205</v>
      </c>
      <c r="G4676" s="1073">
        <v>45466.30972222222</v>
      </c>
      <c r="H4676" s="30"/>
    </row>
    <row r="4677" spans="1:8" x14ac:dyDescent="0.25">
      <c r="A4677" s="30" t="s">
        <v>9576</v>
      </c>
      <c r="B4677" s="30" t="s">
        <v>923</v>
      </c>
      <c r="C4677" s="31" t="s">
        <v>9577</v>
      </c>
      <c r="D4677" s="31">
        <v>8531</v>
      </c>
      <c r="E4677" s="49" t="s">
        <v>6221</v>
      </c>
      <c r="F4677" s="327" t="s">
        <v>6222</v>
      </c>
      <c r="G4677" s="1073">
        <v>45466.30972222222</v>
      </c>
      <c r="H4677" s="30"/>
    </row>
    <row r="4678" spans="1:8" x14ac:dyDescent="0.25">
      <c r="A4678" s="30" t="s">
        <v>9576</v>
      </c>
      <c r="B4678" s="30" t="s">
        <v>923</v>
      </c>
      <c r="C4678" s="31" t="s">
        <v>9577</v>
      </c>
      <c r="D4678" s="31">
        <v>8531</v>
      </c>
      <c r="E4678" s="49" t="s">
        <v>6238</v>
      </c>
      <c r="F4678" s="327" t="s">
        <v>6239</v>
      </c>
      <c r="G4678" s="1073">
        <v>45466.30972222222</v>
      </c>
      <c r="H4678" s="30"/>
    </row>
    <row r="4679" spans="1:8" x14ac:dyDescent="0.25">
      <c r="A4679" s="30" t="s">
        <v>9576</v>
      </c>
      <c r="B4679" s="30" t="s">
        <v>923</v>
      </c>
      <c r="C4679" s="31" t="s">
        <v>9577</v>
      </c>
      <c r="D4679" s="31">
        <v>8531</v>
      </c>
      <c r="E4679" s="49" t="s">
        <v>6255</v>
      </c>
      <c r="F4679" s="327" t="s">
        <v>6256</v>
      </c>
      <c r="G4679" s="1073">
        <v>45466.30972222222</v>
      </c>
      <c r="H4679" s="30"/>
    </row>
    <row r="4680" spans="1:8" x14ac:dyDescent="0.25">
      <c r="A4680" s="30" t="s">
        <v>9576</v>
      </c>
      <c r="B4680" s="30" t="s">
        <v>923</v>
      </c>
      <c r="C4680" s="31" t="s">
        <v>9577</v>
      </c>
      <c r="D4680" s="31">
        <v>8531</v>
      </c>
      <c r="E4680" s="49" t="s">
        <v>6272</v>
      </c>
      <c r="F4680" s="327" t="s">
        <v>6273</v>
      </c>
      <c r="G4680" s="1073">
        <v>45466.30972222222</v>
      </c>
      <c r="H4680" s="30"/>
    </row>
    <row r="4681" spans="1:8" x14ac:dyDescent="0.25">
      <c r="A4681" s="30" t="s">
        <v>9576</v>
      </c>
      <c r="B4681" s="30" t="s">
        <v>923</v>
      </c>
      <c r="C4681" s="31" t="s">
        <v>9577</v>
      </c>
      <c r="D4681" s="31">
        <v>8531</v>
      </c>
      <c r="E4681" s="49" t="s">
        <v>6289</v>
      </c>
      <c r="F4681" s="327" t="s">
        <v>6290</v>
      </c>
      <c r="G4681" s="1073">
        <v>45466.30972222222</v>
      </c>
      <c r="H4681" s="30"/>
    </row>
    <row r="4682" spans="1:8" x14ac:dyDescent="0.25">
      <c r="A4682" s="30" t="s">
        <v>9576</v>
      </c>
      <c r="B4682" s="30" t="s">
        <v>923</v>
      </c>
      <c r="C4682" s="31" t="s">
        <v>9577</v>
      </c>
      <c r="D4682" s="31">
        <v>8531</v>
      </c>
      <c r="E4682" s="49" t="s">
        <v>1412</v>
      </c>
      <c r="F4682" s="327" t="s">
        <v>1413</v>
      </c>
      <c r="G4682" s="1073">
        <v>45466.30972222222</v>
      </c>
      <c r="H4682" s="30"/>
    </row>
    <row r="4683" spans="1:8" x14ac:dyDescent="0.25">
      <c r="A4683" s="30" t="s">
        <v>9576</v>
      </c>
      <c r="B4683" s="30" t="s">
        <v>923</v>
      </c>
      <c r="C4683" s="31" t="s">
        <v>9577</v>
      </c>
      <c r="D4683" s="31">
        <v>8531</v>
      </c>
      <c r="E4683" s="49" t="s">
        <v>6306</v>
      </c>
      <c r="F4683" s="327" t="s">
        <v>6307</v>
      </c>
      <c r="G4683" s="1073">
        <v>45466.30972222222</v>
      </c>
      <c r="H4683" s="30"/>
    </row>
    <row r="4684" spans="1:8" x14ac:dyDescent="0.25">
      <c r="A4684" s="30" t="s">
        <v>9576</v>
      </c>
      <c r="B4684" s="30" t="s">
        <v>923</v>
      </c>
      <c r="C4684" s="31" t="s">
        <v>9577</v>
      </c>
      <c r="D4684" s="31">
        <v>8531</v>
      </c>
      <c r="E4684" s="49" t="s">
        <v>6323</v>
      </c>
      <c r="F4684" s="327" t="s">
        <v>6324</v>
      </c>
      <c r="G4684" s="1073">
        <v>45466.30972222222</v>
      </c>
      <c r="H4684" s="30"/>
    </row>
    <row r="4685" spans="1:8" x14ac:dyDescent="0.25">
      <c r="A4685" s="30" t="s">
        <v>9576</v>
      </c>
      <c r="B4685" s="30" t="s">
        <v>923</v>
      </c>
      <c r="C4685" s="31" t="s">
        <v>9577</v>
      </c>
      <c r="D4685" s="31">
        <v>8531</v>
      </c>
      <c r="E4685" s="49" t="s">
        <v>6340</v>
      </c>
      <c r="F4685" s="327" t="s">
        <v>6341</v>
      </c>
      <c r="G4685" s="1073">
        <v>45466.30972222222</v>
      </c>
      <c r="H4685" s="30"/>
    </row>
    <row r="4686" spans="1:8" x14ac:dyDescent="0.25">
      <c r="A4686" s="30" t="s">
        <v>9576</v>
      </c>
      <c r="B4686" s="30" t="s">
        <v>923</v>
      </c>
      <c r="C4686" s="31" t="s">
        <v>9577</v>
      </c>
      <c r="D4686" s="31">
        <v>8531</v>
      </c>
      <c r="E4686" s="49" t="s">
        <v>6357</v>
      </c>
      <c r="F4686" s="327" t="s">
        <v>6358</v>
      </c>
      <c r="G4686" s="1073">
        <v>45466.30972222222</v>
      </c>
      <c r="H4686" s="30"/>
    </row>
    <row r="4687" spans="1:8" x14ac:dyDescent="0.25">
      <c r="A4687" s="30" t="s">
        <v>9576</v>
      </c>
      <c r="B4687" s="30" t="s">
        <v>923</v>
      </c>
      <c r="C4687" s="31" t="s">
        <v>9577</v>
      </c>
      <c r="D4687" s="31">
        <v>8531</v>
      </c>
      <c r="E4687" s="49" t="s">
        <v>6374</v>
      </c>
      <c r="F4687" s="327" t="s">
        <v>6375</v>
      </c>
      <c r="G4687" s="1073">
        <v>45466.30972222222</v>
      </c>
      <c r="H4687" s="30"/>
    </row>
    <row r="4688" spans="1:8" x14ac:dyDescent="0.25">
      <c r="A4688" s="30" t="s">
        <v>9576</v>
      </c>
      <c r="B4688" s="30" t="s">
        <v>923</v>
      </c>
      <c r="C4688" s="31" t="s">
        <v>9577</v>
      </c>
      <c r="D4688" s="31">
        <v>8531</v>
      </c>
      <c r="E4688" s="49" t="s">
        <v>6391</v>
      </c>
      <c r="F4688" s="327" t="s">
        <v>6392</v>
      </c>
      <c r="G4688" s="1073">
        <v>45466.30972222222</v>
      </c>
      <c r="H4688" s="30"/>
    </row>
    <row r="4689" spans="1:8" x14ac:dyDescent="0.25">
      <c r="A4689" s="30" t="s">
        <v>9576</v>
      </c>
      <c r="B4689" s="30" t="s">
        <v>923</v>
      </c>
      <c r="C4689" s="31" t="s">
        <v>9577</v>
      </c>
      <c r="D4689" s="31">
        <v>8531</v>
      </c>
      <c r="E4689" s="49" t="s">
        <v>6408</v>
      </c>
      <c r="F4689" s="327" t="s">
        <v>6409</v>
      </c>
      <c r="G4689" s="1073">
        <v>45466.30972222222</v>
      </c>
      <c r="H4689" s="30"/>
    </row>
    <row r="4690" spans="1:8" x14ac:dyDescent="0.25">
      <c r="A4690" s="30" t="s">
        <v>9576</v>
      </c>
      <c r="B4690" s="30" t="s">
        <v>923</v>
      </c>
      <c r="C4690" s="31" t="s">
        <v>9577</v>
      </c>
      <c r="D4690" s="31">
        <v>8531</v>
      </c>
      <c r="E4690" s="49" t="s">
        <v>6425</v>
      </c>
      <c r="F4690" s="327" t="s">
        <v>6426</v>
      </c>
      <c r="G4690" s="1073">
        <v>45466.30972222222</v>
      </c>
      <c r="H4690" s="30"/>
    </row>
    <row r="4691" spans="1:8" x14ac:dyDescent="0.25">
      <c r="A4691" s="30" t="s">
        <v>9576</v>
      </c>
      <c r="B4691" s="30" t="s">
        <v>923</v>
      </c>
      <c r="C4691" s="31" t="s">
        <v>9577</v>
      </c>
      <c r="D4691" s="31">
        <v>8531</v>
      </c>
      <c r="E4691" s="49" t="s">
        <v>6442</v>
      </c>
      <c r="F4691" s="327" t="s">
        <v>6443</v>
      </c>
      <c r="G4691" s="1073">
        <v>45466.30972222222</v>
      </c>
      <c r="H4691" s="30"/>
    </row>
    <row r="4692" spans="1:8" x14ac:dyDescent="0.25">
      <c r="A4692" s="30" t="s">
        <v>9576</v>
      </c>
      <c r="B4692" s="30" t="s">
        <v>923</v>
      </c>
      <c r="C4692" s="31" t="s">
        <v>9577</v>
      </c>
      <c r="D4692" s="31">
        <v>8531</v>
      </c>
      <c r="E4692" s="49" t="s">
        <v>6459</v>
      </c>
      <c r="F4692" s="327" t="s">
        <v>6460</v>
      </c>
      <c r="G4692" s="1073">
        <v>45466.30972222222</v>
      </c>
      <c r="H4692" s="30"/>
    </row>
    <row r="4693" spans="1:8" x14ac:dyDescent="0.25">
      <c r="A4693" s="30" t="s">
        <v>9576</v>
      </c>
      <c r="B4693" s="30" t="s">
        <v>923</v>
      </c>
      <c r="C4693" s="31" t="s">
        <v>9577</v>
      </c>
      <c r="D4693" s="31">
        <v>8531</v>
      </c>
      <c r="E4693" s="49" t="s">
        <v>1429</v>
      </c>
      <c r="F4693" s="327" t="s">
        <v>1430</v>
      </c>
      <c r="G4693" s="1073">
        <v>45466.30972222222</v>
      </c>
      <c r="H4693" s="30"/>
    </row>
    <row r="4694" spans="1:8" x14ac:dyDescent="0.25">
      <c r="A4694" s="30" t="s">
        <v>9576</v>
      </c>
      <c r="B4694" s="30" t="s">
        <v>923</v>
      </c>
      <c r="C4694" s="31" t="s">
        <v>9577</v>
      </c>
      <c r="D4694" s="31">
        <v>8531</v>
      </c>
      <c r="E4694" s="49" t="s">
        <v>6476</v>
      </c>
      <c r="F4694" s="327" t="s">
        <v>6477</v>
      </c>
      <c r="G4694" s="1073">
        <v>45466.30972222222</v>
      </c>
      <c r="H4694" s="30"/>
    </row>
    <row r="4695" spans="1:8" x14ac:dyDescent="0.25">
      <c r="A4695" s="30" t="s">
        <v>9576</v>
      </c>
      <c r="B4695" s="30" t="s">
        <v>923</v>
      </c>
      <c r="C4695" s="31" t="s">
        <v>9577</v>
      </c>
      <c r="D4695" s="31">
        <v>8531</v>
      </c>
      <c r="E4695" s="49" t="s">
        <v>6493</v>
      </c>
      <c r="F4695" s="327" t="s">
        <v>6494</v>
      </c>
      <c r="G4695" s="1073">
        <v>45466.30972222222</v>
      </c>
      <c r="H4695" s="30"/>
    </row>
    <row r="4696" spans="1:8" x14ac:dyDescent="0.25">
      <c r="A4696" s="30" t="s">
        <v>9576</v>
      </c>
      <c r="B4696" s="30" t="s">
        <v>923</v>
      </c>
      <c r="C4696" s="31" t="s">
        <v>9577</v>
      </c>
      <c r="D4696" s="31">
        <v>8531</v>
      </c>
      <c r="E4696" s="49" t="s">
        <v>6510</v>
      </c>
      <c r="F4696" s="327" t="s">
        <v>6511</v>
      </c>
      <c r="G4696" s="1073">
        <v>45466.30972222222</v>
      </c>
      <c r="H4696" s="30"/>
    </row>
    <row r="4697" spans="1:8" x14ac:dyDescent="0.25">
      <c r="A4697" s="30" t="s">
        <v>9576</v>
      </c>
      <c r="B4697" s="30" t="s">
        <v>923</v>
      </c>
      <c r="C4697" s="31" t="s">
        <v>9577</v>
      </c>
      <c r="D4697" s="31">
        <v>8531</v>
      </c>
      <c r="E4697" s="49" t="s">
        <v>6527</v>
      </c>
      <c r="F4697" s="327" t="s">
        <v>6528</v>
      </c>
      <c r="G4697" s="1073">
        <v>45466.30972222222</v>
      </c>
      <c r="H4697" s="30"/>
    </row>
    <row r="4698" spans="1:8" x14ac:dyDescent="0.25">
      <c r="A4698" s="30" t="s">
        <v>9576</v>
      </c>
      <c r="B4698" s="30" t="s">
        <v>923</v>
      </c>
      <c r="C4698" s="31" t="s">
        <v>9577</v>
      </c>
      <c r="D4698" s="31">
        <v>8531</v>
      </c>
      <c r="E4698" s="49" t="s">
        <v>6544</v>
      </c>
      <c r="F4698" s="327" t="s">
        <v>6545</v>
      </c>
      <c r="G4698" s="1073">
        <v>45466.30972222222</v>
      </c>
      <c r="H4698" s="30"/>
    </row>
    <row r="4699" spans="1:8" x14ac:dyDescent="0.25">
      <c r="A4699" s="30" t="s">
        <v>9576</v>
      </c>
      <c r="B4699" s="30" t="s">
        <v>923</v>
      </c>
      <c r="C4699" s="31" t="s">
        <v>9577</v>
      </c>
      <c r="D4699" s="31">
        <v>8531</v>
      </c>
      <c r="E4699" s="49" t="s">
        <v>6561</v>
      </c>
      <c r="F4699" s="327" t="s">
        <v>6562</v>
      </c>
      <c r="G4699" s="1073">
        <v>45466.30972222222</v>
      </c>
      <c r="H4699" s="30"/>
    </row>
    <row r="4700" spans="1:8" x14ac:dyDescent="0.25">
      <c r="A4700" s="30" t="s">
        <v>9576</v>
      </c>
      <c r="B4700" s="30" t="s">
        <v>923</v>
      </c>
      <c r="C4700" s="31" t="s">
        <v>9577</v>
      </c>
      <c r="D4700" s="31">
        <v>8531</v>
      </c>
      <c r="E4700" s="49" t="s">
        <v>6578</v>
      </c>
      <c r="F4700" s="327" t="s">
        <v>6579</v>
      </c>
      <c r="G4700" s="1073">
        <v>45466.30972222222</v>
      </c>
      <c r="H4700" s="30"/>
    </row>
    <row r="4701" spans="1:8" x14ac:dyDescent="0.25">
      <c r="A4701" s="30" t="s">
        <v>9576</v>
      </c>
      <c r="B4701" s="30" t="s">
        <v>923</v>
      </c>
      <c r="C4701" s="31" t="s">
        <v>9577</v>
      </c>
      <c r="D4701" s="31">
        <v>8531</v>
      </c>
      <c r="E4701" s="49" t="s">
        <v>6595</v>
      </c>
      <c r="F4701" s="327" t="s">
        <v>6596</v>
      </c>
      <c r="G4701" s="1073">
        <v>45466.30972222222</v>
      </c>
      <c r="H4701" s="30"/>
    </row>
    <row r="4702" spans="1:8" x14ac:dyDescent="0.25">
      <c r="A4702" s="30" t="s">
        <v>9576</v>
      </c>
      <c r="B4702" s="30" t="s">
        <v>923</v>
      </c>
      <c r="C4702" s="31" t="s">
        <v>9577</v>
      </c>
      <c r="D4702" s="31">
        <v>8531</v>
      </c>
      <c r="E4702" s="49" t="s">
        <v>6612</v>
      </c>
      <c r="F4702" s="327" t="s">
        <v>6613</v>
      </c>
      <c r="G4702" s="1073">
        <v>45466.30972222222</v>
      </c>
      <c r="H4702" s="30"/>
    </row>
    <row r="4703" spans="1:8" x14ac:dyDescent="0.25">
      <c r="A4703" s="30" t="s">
        <v>9576</v>
      </c>
      <c r="B4703" s="30" t="s">
        <v>923</v>
      </c>
      <c r="C4703" s="31" t="s">
        <v>9577</v>
      </c>
      <c r="D4703" s="31">
        <v>8531</v>
      </c>
      <c r="E4703" s="49" t="s">
        <v>6629</v>
      </c>
      <c r="F4703" s="327" t="s">
        <v>6630</v>
      </c>
      <c r="G4703" s="1073">
        <v>45466.30972222222</v>
      </c>
      <c r="H4703" s="30"/>
    </row>
    <row r="4704" spans="1:8" x14ac:dyDescent="0.25">
      <c r="A4704" s="30" t="s">
        <v>9576</v>
      </c>
      <c r="B4704" s="30" t="s">
        <v>923</v>
      </c>
      <c r="C4704" s="31" t="s">
        <v>9577</v>
      </c>
      <c r="D4704" s="31">
        <v>8531</v>
      </c>
      <c r="E4704" s="49" t="s">
        <v>1446</v>
      </c>
      <c r="F4704" s="327" t="s">
        <v>1447</v>
      </c>
      <c r="G4704" s="1073">
        <v>45466.30972222222</v>
      </c>
      <c r="H4704" s="30"/>
    </row>
    <row r="4705" spans="1:8" x14ac:dyDescent="0.25">
      <c r="A4705" s="30" t="s">
        <v>9576</v>
      </c>
      <c r="B4705" s="30" t="s">
        <v>923</v>
      </c>
      <c r="C4705" s="31" t="s">
        <v>9577</v>
      </c>
      <c r="D4705" s="31">
        <v>8531</v>
      </c>
      <c r="E4705" s="49" t="s">
        <v>6646</v>
      </c>
      <c r="F4705" s="327" t="s">
        <v>6647</v>
      </c>
      <c r="G4705" s="1073">
        <v>45466.30972222222</v>
      </c>
      <c r="H4705" s="30"/>
    </row>
    <row r="4706" spans="1:8" x14ac:dyDescent="0.25">
      <c r="A4706" s="30" t="s">
        <v>9576</v>
      </c>
      <c r="B4706" s="30" t="s">
        <v>923</v>
      </c>
      <c r="C4706" s="31" t="s">
        <v>9577</v>
      </c>
      <c r="D4706" s="31">
        <v>8531</v>
      </c>
      <c r="E4706" s="49" t="s">
        <v>6663</v>
      </c>
      <c r="F4706" s="327" t="s">
        <v>6664</v>
      </c>
      <c r="G4706" s="1073">
        <v>45466.30972222222</v>
      </c>
      <c r="H4706" s="30"/>
    </row>
    <row r="4707" spans="1:8" x14ac:dyDescent="0.25">
      <c r="A4707" s="30" t="s">
        <v>9576</v>
      </c>
      <c r="B4707" s="30" t="s">
        <v>923</v>
      </c>
      <c r="C4707" s="31" t="s">
        <v>9577</v>
      </c>
      <c r="D4707" s="31">
        <v>8531</v>
      </c>
      <c r="E4707" s="49" t="s">
        <v>6680</v>
      </c>
      <c r="F4707" s="327" t="s">
        <v>6681</v>
      </c>
      <c r="G4707" s="1073">
        <v>45466.30972222222</v>
      </c>
      <c r="H4707" s="30"/>
    </row>
    <row r="4708" spans="1:8" x14ac:dyDescent="0.25">
      <c r="A4708" s="30" t="s">
        <v>9576</v>
      </c>
      <c r="B4708" s="30" t="s">
        <v>923</v>
      </c>
      <c r="C4708" s="31" t="s">
        <v>9577</v>
      </c>
      <c r="D4708" s="31">
        <v>8531</v>
      </c>
      <c r="E4708" s="49" t="s">
        <v>6697</v>
      </c>
      <c r="F4708" s="327" t="s">
        <v>6698</v>
      </c>
      <c r="G4708" s="1073">
        <v>45466.30972222222</v>
      </c>
      <c r="H4708" s="30"/>
    </row>
    <row r="4709" spans="1:8" x14ac:dyDescent="0.25">
      <c r="A4709" s="30" t="s">
        <v>9576</v>
      </c>
      <c r="B4709" s="30" t="s">
        <v>923</v>
      </c>
      <c r="C4709" s="31" t="s">
        <v>9577</v>
      </c>
      <c r="D4709" s="31">
        <v>8531</v>
      </c>
      <c r="E4709" s="49" t="s">
        <v>6714</v>
      </c>
      <c r="F4709" s="327" t="s">
        <v>6715</v>
      </c>
      <c r="G4709" s="1073">
        <v>45466.30972222222</v>
      </c>
      <c r="H4709" s="30"/>
    </row>
    <row r="4710" spans="1:8" x14ac:dyDescent="0.25">
      <c r="A4710" s="30" t="s">
        <v>9576</v>
      </c>
      <c r="B4710" s="30" t="s">
        <v>923</v>
      </c>
      <c r="C4710" s="31" t="s">
        <v>9577</v>
      </c>
      <c r="D4710" s="31">
        <v>8531</v>
      </c>
      <c r="E4710" s="49" t="s">
        <v>6731</v>
      </c>
      <c r="F4710" s="327" t="s">
        <v>6732</v>
      </c>
      <c r="G4710" s="1073">
        <v>45466.30972222222</v>
      </c>
      <c r="H4710" s="30"/>
    </row>
    <row r="4711" spans="1:8" x14ac:dyDescent="0.25">
      <c r="A4711" s="30" t="s">
        <v>9576</v>
      </c>
      <c r="B4711" s="30" t="s">
        <v>923</v>
      </c>
      <c r="C4711" s="31" t="s">
        <v>9577</v>
      </c>
      <c r="D4711" s="31">
        <v>8531</v>
      </c>
      <c r="E4711" s="49" t="s">
        <v>6748</v>
      </c>
      <c r="F4711" s="327" t="s">
        <v>6749</v>
      </c>
      <c r="G4711" s="1073">
        <v>45466.30972222222</v>
      </c>
      <c r="H4711" s="30"/>
    </row>
    <row r="4712" spans="1:8" x14ac:dyDescent="0.25">
      <c r="A4712" s="30" t="s">
        <v>9576</v>
      </c>
      <c r="B4712" s="30" t="s">
        <v>923</v>
      </c>
      <c r="C4712" s="31" t="s">
        <v>9577</v>
      </c>
      <c r="D4712" s="31">
        <v>8531</v>
      </c>
      <c r="E4712" s="49" t="s">
        <v>6765</v>
      </c>
      <c r="F4712" s="327" t="s">
        <v>6766</v>
      </c>
      <c r="G4712" s="1073">
        <v>45466.30972222222</v>
      </c>
      <c r="H4712" s="30"/>
    </row>
    <row r="4713" spans="1:8" x14ac:dyDescent="0.25">
      <c r="A4713" s="30" t="s">
        <v>9576</v>
      </c>
      <c r="B4713" s="30" t="s">
        <v>923</v>
      </c>
      <c r="C4713" s="31" t="s">
        <v>9577</v>
      </c>
      <c r="D4713" s="31">
        <v>8531</v>
      </c>
      <c r="E4713" s="49" t="s">
        <v>6782</v>
      </c>
      <c r="F4713" s="327" t="s">
        <v>6783</v>
      </c>
      <c r="G4713" s="1073">
        <v>45466.30972222222</v>
      </c>
      <c r="H4713" s="30"/>
    </row>
    <row r="4714" spans="1:8" x14ac:dyDescent="0.25">
      <c r="A4714" s="30" t="s">
        <v>9576</v>
      </c>
      <c r="B4714" s="30" t="s">
        <v>923</v>
      </c>
      <c r="C4714" s="31" t="s">
        <v>9577</v>
      </c>
      <c r="D4714" s="31">
        <v>8531</v>
      </c>
      <c r="E4714" s="49" t="s">
        <v>6799</v>
      </c>
      <c r="F4714" s="327" t="s">
        <v>6800</v>
      </c>
      <c r="G4714" s="1073">
        <v>45466.30972222222</v>
      </c>
      <c r="H4714" s="30"/>
    </row>
    <row r="4715" spans="1:8" x14ac:dyDescent="0.25">
      <c r="A4715" s="30" t="s">
        <v>9576</v>
      </c>
      <c r="B4715" s="30" t="s">
        <v>923</v>
      </c>
      <c r="C4715" s="31" t="s">
        <v>9577</v>
      </c>
      <c r="D4715" s="31">
        <v>8531</v>
      </c>
      <c r="E4715" s="49" t="s">
        <v>1463</v>
      </c>
      <c r="F4715" s="327" t="s">
        <v>1464</v>
      </c>
      <c r="G4715" s="1073">
        <v>45466.30972222222</v>
      </c>
      <c r="H4715" s="30"/>
    </row>
    <row r="4716" spans="1:8" x14ac:dyDescent="0.25">
      <c r="A4716" s="30" t="s">
        <v>9576</v>
      </c>
      <c r="B4716" s="30" t="s">
        <v>923</v>
      </c>
      <c r="C4716" s="31" t="s">
        <v>9577</v>
      </c>
      <c r="D4716" s="31">
        <v>8531</v>
      </c>
      <c r="E4716" s="49" t="s">
        <v>6816</v>
      </c>
      <c r="F4716" s="327" t="s">
        <v>6817</v>
      </c>
      <c r="G4716" s="1073">
        <v>45466.30972222222</v>
      </c>
      <c r="H4716" s="30"/>
    </row>
    <row r="4717" spans="1:8" x14ac:dyDescent="0.25">
      <c r="A4717" s="30" t="s">
        <v>9576</v>
      </c>
      <c r="B4717" s="30" t="s">
        <v>923</v>
      </c>
      <c r="C4717" s="31" t="s">
        <v>9577</v>
      </c>
      <c r="D4717" s="31">
        <v>8531</v>
      </c>
      <c r="E4717" s="49" t="s">
        <v>6833</v>
      </c>
      <c r="F4717" s="327" t="s">
        <v>6834</v>
      </c>
      <c r="G4717" s="1073">
        <v>45466.30972222222</v>
      </c>
      <c r="H4717" s="30"/>
    </row>
    <row r="4718" spans="1:8" x14ac:dyDescent="0.25">
      <c r="A4718" s="30" t="s">
        <v>9576</v>
      </c>
      <c r="B4718" s="30" t="s">
        <v>923</v>
      </c>
      <c r="C4718" s="31" t="s">
        <v>9577</v>
      </c>
      <c r="D4718" s="31">
        <v>8531</v>
      </c>
      <c r="E4718" s="49" t="s">
        <v>6850</v>
      </c>
      <c r="F4718" s="327" t="s">
        <v>6851</v>
      </c>
      <c r="G4718" s="1073">
        <v>45466.30972222222</v>
      </c>
      <c r="H4718" s="30"/>
    </row>
    <row r="4719" spans="1:8" x14ac:dyDescent="0.25">
      <c r="A4719" s="30" t="s">
        <v>9576</v>
      </c>
      <c r="B4719" s="30" t="s">
        <v>923</v>
      </c>
      <c r="C4719" s="31" t="s">
        <v>9577</v>
      </c>
      <c r="D4719" s="31">
        <v>8531</v>
      </c>
      <c r="E4719" s="49" t="s">
        <v>6867</v>
      </c>
      <c r="F4719" s="327" t="s">
        <v>6868</v>
      </c>
      <c r="G4719" s="1073">
        <v>45466.30972222222</v>
      </c>
      <c r="H4719" s="30"/>
    </row>
    <row r="4720" spans="1:8" x14ac:dyDescent="0.25">
      <c r="A4720" s="30" t="s">
        <v>9576</v>
      </c>
      <c r="B4720" s="30" t="s">
        <v>923</v>
      </c>
      <c r="C4720" s="31" t="s">
        <v>9577</v>
      </c>
      <c r="D4720" s="31">
        <v>8531</v>
      </c>
      <c r="E4720" s="49" t="s">
        <v>6884</v>
      </c>
      <c r="F4720" s="327" t="s">
        <v>6885</v>
      </c>
      <c r="G4720" s="1073">
        <v>45466.30972222222</v>
      </c>
      <c r="H4720" s="30"/>
    </row>
    <row r="4721" spans="1:8" x14ac:dyDescent="0.25">
      <c r="A4721" s="30" t="s">
        <v>9576</v>
      </c>
      <c r="B4721" s="30" t="s">
        <v>923</v>
      </c>
      <c r="C4721" s="31" t="s">
        <v>9577</v>
      </c>
      <c r="D4721" s="31">
        <v>8531</v>
      </c>
      <c r="E4721" s="49" t="s">
        <v>6901</v>
      </c>
      <c r="F4721" s="327" t="s">
        <v>6902</v>
      </c>
      <c r="G4721" s="1073">
        <v>45466.30972222222</v>
      </c>
      <c r="H4721" s="30"/>
    </row>
    <row r="4722" spans="1:8" x14ac:dyDescent="0.25">
      <c r="A4722" s="30" t="s">
        <v>9576</v>
      </c>
      <c r="B4722" s="30" t="s">
        <v>923</v>
      </c>
      <c r="C4722" s="31" t="s">
        <v>9577</v>
      </c>
      <c r="D4722" s="31">
        <v>8531</v>
      </c>
      <c r="E4722" s="49" t="s">
        <v>6918</v>
      </c>
      <c r="F4722" s="327" t="s">
        <v>6919</v>
      </c>
      <c r="G4722" s="1073">
        <v>45466.30972222222</v>
      </c>
      <c r="H4722" s="30"/>
    </row>
    <row r="4723" spans="1:8" x14ac:dyDescent="0.25">
      <c r="A4723" s="30" t="s">
        <v>9576</v>
      </c>
      <c r="B4723" s="30" t="s">
        <v>923</v>
      </c>
      <c r="C4723" s="31" t="s">
        <v>9577</v>
      </c>
      <c r="D4723" s="31">
        <v>8531</v>
      </c>
      <c r="E4723" s="49" t="s">
        <v>6935</v>
      </c>
      <c r="F4723" s="327" t="s">
        <v>6936</v>
      </c>
      <c r="G4723" s="1073">
        <v>45466.30972222222</v>
      </c>
      <c r="H4723" s="30"/>
    </row>
    <row r="4724" spans="1:8" x14ac:dyDescent="0.25">
      <c r="A4724" s="30" t="s">
        <v>9576</v>
      </c>
      <c r="B4724" s="30" t="s">
        <v>923</v>
      </c>
      <c r="C4724" s="31" t="s">
        <v>9577</v>
      </c>
      <c r="D4724" s="31">
        <v>8531</v>
      </c>
      <c r="E4724" s="49" t="s">
        <v>6952</v>
      </c>
      <c r="F4724" s="327" t="s">
        <v>6953</v>
      </c>
      <c r="G4724" s="1073">
        <v>45466.30972222222</v>
      </c>
      <c r="H4724" s="30"/>
    </row>
    <row r="4725" spans="1:8" x14ac:dyDescent="0.25">
      <c r="A4725" s="30" t="s">
        <v>9576</v>
      </c>
      <c r="B4725" s="30" t="s">
        <v>923</v>
      </c>
      <c r="C4725" s="31" t="s">
        <v>9577</v>
      </c>
      <c r="D4725" s="31">
        <v>8531</v>
      </c>
      <c r="E4725" s="49" t="s">
        <v>6969</v>
      </c>
      <c r="F4725" s="327" t="s">
        <v>6970</v>
      </c>
      <c r="G4725" s="1073">
        <v>45466.30972222222</v>
      </c>
      <c r="H4725" s="30"/>
    </row>
    <row r="4726" spans="1:8" x14ac:dyDescent="0.25">
      <c r="A4726" s="30" t="s">
        <v>9576</v>
      </c>
      <c r="B4726" s="30" t="s">
        <v>923</v>
      </c>
      <c r="C4726" s="31" t="s">
        <v>9577</v>
      </c>
      <c r="D4726" s="31">
        <v>8531</v>
      </c>
      <c r="E4726" s="49" t="s">
        <v>1480</v>
      </c>
      <c r="F4726" s="327" t="s">
        <v>1481</v>
      </c>
      <c r="G4726" s="1073">
        <v>45466.30972222222</v>
      </c>
      <c r="H4726" s="30"/>
    </row>
    <row r="4727" spans="1:8" x14ac:dyDescent="0.25">
      <c r="A4727" s="30" t="s">
        <v>9576</v>
      </c>
      <c r="B4727" s="30" t="s">
        <v>923</v>
      </c>
      <c r="C4727" s="31" t="s">
        <v>9577</v>
      </c>
      <c r="D4727" s="31">
        <v>8531</v>
      </c>
      <c r="E4727" s="49" t="s">
        <v>6986</v>
      </c>
      <c r="F4727" s="327" t="s">
        <v>6987</v>
      </c>
      <c r="G4727" s="1073">
        <v>45466.30972222222</v>
      </c>
      <c r="H4727" s="30"/>
    </row>
    <row r="4728" spans="1:8" x14ac:dyDescent="0.25">
      <c r="A4728" s="30" t="s">
        <v>9576</v>
      </c>
      <c r="B4728" s="30" t="s">
        <v>923</v>
      </c>
      <c r="C4728" s="31" t="s">
        <v>9577</v>
      </c>
      <c r="D4728" s="31">
        <v>8531</v>
      </c>
      <c r="E4728" s="49" t="s">
        <v>7003</v>
      </c>
      <c r="F4728" s="327" t="s">
        <v>7004</v>
      </c>
      <c r="G4728" s="1073">
        <v>45466.30972222222</v>
      </c>
      <c r="H4728" s="30"/>
    </row>
    <row r="4729" spans="1:8" x14ac:dyDescent="0.25">
      <c r="A4729" s="30" t="s">
        <v>9576</v>
      </c>
      <c r="B4729" s="30" t="s">
        <v>923</v>
      </c>
      <c r="C4729" s="31" t="s">
        <v>9577</v>
      </c>
      <c r="D4729" s="31">
        <v>8531</v>
      </c>
      <c r="E4729" s="49" t="s">
        <v>7020</v>
      </c>
      <c r="F4729" s="327" t="s">
        <v>7021</v>
      </c>
      <c r="G4729" s="1073">
        <v>45466.30972222222</v>
      </c>
      <c r="H4729" s="30"/>
    </row>
    <row r="4730" spans="1:8" x14ac:dyDescent="0.25">
      <c r="A4730" s="30" t="s">
        <v>9576</v>
      </c>
      <c r="B4730" s="30" t="s">
        <v>923</v>
      </c>
      <c r="C4730" s="31" t="s">
        <v>9577</v>
      </c>
      <c r="D4730" s="31">
        <v>8531</v>
      </c>
      <c r="E4730" s="49" t="s">
        <v>7037</v>
      </c>
      <c r="F4730" s="327" t="s">
        <v>7038</v>
      </c>
      <c r="G4730" s="1073">
        <v>45466.30972222222</v>
      </c>
      <c r="H4730" s="30"/>
    </row>
    <row r="4731" spans="1:8" x14ac:dyDescent="0.25">
      <c r="A4731" s="30" t="s">
        <v>9576</v>
      </c>
      <c r="B4731" s="30" t="s">
        <v>923</v>
      </c>
      <c r="C4731" s="31" t="s">
        <v>9577</v>
      </c>
      <c r="D4731" s="31">
        <v>8531</v>
      </c>
      <c r="E4731" s="49" t="s">
        <v>7054</v>
      </c>
      <c r="F4731" s="327" t="s">
        <v>7055</v>
      </c>
      <c r="G4731" s="1073">
        <v>45466.30972222222</v>
      </c>
      <c r="H4731" s="30"/>
    </row>
    <row r="4732" spans="1:8" x14ac:dyDescent="0.25">
      <c r="A4732" s="30" t="s">
        <v>9576</v>
      </c>
      <c r="B4732" s="30" t="s">
        <v>923</v>
      </c>
      <c r="C4732" s="31" t="s">
        <v>9577</v>
      </c>
      <c r="D4732" s="31">
        <v>8531</v>
      </c>
      <c r="E4732" s="49" t="s">
        <v>7071</v>
      </c>
      <c r="F4732" s="327" t="s">
        <v>7072</v>
      </c>
      <c r="G4732" s="1073">
        <v>45466.30972222222</v>
      </c>
      <c r="H4732" s="30"/>
    </row>
    <row r="4733" spans="1:8" x14ac:dyDescent="0.25">
      <c r="A4733" s="30" t="s">
        <v>9576</v>
      </c>
      <c r="B4733" s="30" t="s">
        <v>923</v>
      </c>
      <c r="C4733" s="31" t="s">
        <v>9577</v>
      </c>
      <c r="D4733" s="31">
        <v>8531</v>
      </c>
      <c r="E4733" s="49" t="s">
        <v>7088</v>
      </c>
      <c r="F4733" s="327" t="s">
        <v>7089</v>
      </c>
      <c r="G4733" s="1073">
        <v>45466.30972222222</v>
      </c>
      <c r="H4733" s="30"/>
    </row>
    <row r="4734" spans="1:8" x14ac:dyDescent="0.25">
      <c r="A4734" s="30" t="s">
        <v>9576</v>
      </c>
      <c r="B4734" s="30" t="s">
        <v>923</v>
      </c>
      <c r="C4734" s="31" t="s">
        <v>9577</v>
      </c>
      <c r="D4734" s="31">
        <v>8531</v>
      </c>
      <c r="E4734" s="49" t="s">
        <v>7105</v>
      </c>
      <c r="F4734" s="327" t="s">
        <v>7106</v>
      </c>
      <c r="G4734" s="1073">
        <v>45466.30972222222</v>
      </c>
      <c r="H4734" s="30"/>
    </row>
    <row r="4735" spans="1:8" x14ac:dyDescent="0.25">
      <c r="A4735" s="30" t="s">
        <v>9576</v>
      </c>
      <c r="B4735" s="30" t="s">
        <v>923</v>
      </c>
      <c r="C4735" s="31" t="s">
        <v>9577</v>
      </c>
      <c r="D4735" s="31">
        <v>8531</v>
      </c>
      <c r="E4735" s="49" t="s">
        <v>7122</v>
      </c>
      <c r="F4735" s="327" t="s">
        <v>7123</v>
      </c>
      <c r="G4735" s="1073">
        <v>45466.30972222222</v>
      </c>
      <c r="H4735" s="30"/>
    </row>
    <row r="4736" spans="1:8" x14ac:dyDescent="0.25">
      <c r="A4736" s="30" t="s">
        <v>9576</v>
      </c>
      <c r="B4736" s="30" t="s">
        <v>923</v>
      </c>
      <c r="C4736" s="31" t="s">
        <v>9577</v>
      </c>
      <c r="D4736" s="31">
        <v>8531</v>
      </c>
      <c r="E4736" s="49" t="s">
        <v>7139</v>
      </c>
      <c r="F4736" s="327" t="s">
        <v>7140</v>
      </c>
      <c r="G4736" s="1073">
        <v>45466.30972222222</v>
      </c>
      <c r="H4736" s="30"/>
    </row>
    <row r="4737" spans="1:8" x14ac:dyDescent="0.25">
      <c r="A4737" s="30" t="s">
        <v>9576</v>
      </c>
      <c r="B4737" s="30" t="s">
        <v>923</v>
      </c>
      <c r="C4737" s="31" t="s">
        <v>9577</v>
      </c>
      <c r="D4737" s="31">
        <v>8531</v>
      </c>
      <c r="E4737" s="49" t="s">
        <v>1497</v>
      </c>
      <c r="F4737" s="327" t="s">
        <v>1498</v>
      </c>
      <c r="G4737" s="1073">
        <v>45466.30972222222</v>
      </c>
      <c r="H4737" s="30"/>
    </row>
    <row r="4738" spans="1:8" x14ac:dyDescent="0.25">
      <c r="A4738" s="30" t="s">
        <v>9576</v>
      </c>
      <c r="B4738" s="30" t="s">
        <v>923</v>
      </c>
      <c r="C4738" s="31" t="s">
        <v>9577</v>
      </c>
      <c r="D4738" s="31">
        <v>8531</v>
      </c>
      <c r="E4738" s="49" t="s">
        <v>7156</v>
      </c>
      <c r="F4738" s="327" t="s">
        <v>7157</v>
      </c>
      <c r="G4738" s="1073">
        <v>45466.30972222222</v>
      </c>
      <c r="H4738" s="30"/>
    </row>
    <row r="4739" spans="1:8" x14ac:dyDescent="0.25">
      <c r="A4739" s="30" t="s">
        <v>9576</v>
      </c>
      <c r="B4739" s="30" t="s">
        <v>923</v>
      </c>
      <c r="C4739" s="31" t="s">
        <v>9577</v>
      </c>
      <c r="D4739" s="31">
        <v>8531</v>
      </c>
      <c r="E4739" s="49" t="s">
        <v>7173</v>
      </c>
      <c r="F4739" s="327" t="s">
        <v>7174</v>
      </c>
      <c r="G4739" s="1073">
        <v>45466.30972222222</v>
      </c>
      <c r="H4739" s="30"/>
    </row>
    <row r="4740" spans="1:8" x14ac:dyDescent="0.25">
      <c r="A4740" s="30" t="s">
        <v>9576</v>
      </c>
      <c r="B4740" s="30" t="s">
        <v>923</v>
      </c>
      <c r="C4740" s="31" t="s">
        <v>9577</v>
      </c>
      <c r="D4740" s="31">
        <v>8531</v>
      </c>
      <c r="E4740" s="49" t="s">
        <v>7190</v>
      </c>
      <c r="F4740" s="327" t="s">
        <v>7191</v>
      </c>
      <c r="G4740" s="1073">
        <v>45466.30972222222</v>
      </c>
      <c r="H4740" s="30"/>
    </row>
    <row r="4741" spans="1:8" x14ac:dyDescent="0.25">
      <c r="A4741" s="30" t="s">
        <v>9576</v>
      </c>
      <c r="B4741" s="30" t="s">
        <v>923</v>
      </c>
      <c r="C4741" s="31" t="s">
        <v>9577</v>
      </c>
      <c r="D4741" s="31">
        <v>8531</v>
      </c>
      <c r="E4741" s="49" t="s">
        <v>7207</v>
      </c>
      <c r="F4741" s="327" t="s">
        <v>7208</v>
      </c>
      <c r="G4741" s="1073">
        <v>45466.30972222222</v>
      </c>
      <c r="H4741" s="30"/>
    </row>
    <row r="4742" spans="1:8" x14ac:dyDescent="0.25">
      <c r="A4742" s="30" t="s">
        <v>9576</v>
      </c>
      <c r="B4742" s="30" t="s">
        <v>923</v>
      </c>
      <c r="C4742" s="31" t="s">
        <v>9577</v>
      </c>
      <c r="D4742" s="31">
        <v>8531</v>
      </c>
      <c r="E4742" s="49" t="s">
        <v>7224</v>
      </c>
      <c r="F4742" s="327" t="s">
        <v>7225</v>
      </c>
      <c r="G4742" s="1073">
        <v>45466.30972222222</v>
      </c>
      <c r="H4742" s="30"/>
    </row>
    <row r="4743" spans="1:8" x14ac:dyDescent="0.25">
      <c r="A4743" s="30" t="s">
        <v>9576</v>
      </c>
      <c r="B4743" s="30" t="s">
        <v>923</v>
      </c>
      <c r="C4743" s="31" t="s">
        <v>9577</v>
      </c>
      <c r="D4743" s="31">
        <v>8531</v>
      </c>
      <c r="E4743" s="49" t="s">
        <v>7241</v>
      </c>
      <c r="F4743" s="327" t="s">
        <v>7242</v>
      </c>
      <c r="G4743" s="1073">
        <v>45466.30972222222</v>
      </c>
      <c r="H4743" s="30"/>
    </row>
    <row r="4744" spans="1:8" x14ac:dyDescent="0.25">
      <c r="A4744" s="30" t="s">
        <v>9576</v>
      </c>
      <c r="B4744" s="30" t="s">
        <v>923</v>
      </c>
      <c r="C4744" s="31" t="s">
        <v>9577</v>
      </c>
      <c r="D4744" s="31">
        <v>8531</v>
      </c>
      <c r="E4744" s="49" t="s">
        <v>7258</v>
      </c>
      <c r="F4744" s="327" t="s">
        <v>7259</v>
      </c>
      <c r="G4744" s="1073">
        <v>45466.30972222222</v>
      </c>
      <c r="H4744" s="30"/>
    </row>
    <row r="4745" spans="1:8" x14ac:dyDescent="0.25">
      <c r="A4745" s="30" t="s">
        <v>9576</v>
      </c>
      <c r="B4745" s="30" t="s">
        <v>923</v>
      </c>
      <c r="C4745" s="31" t="s">
        <v>9577</v>
      </c>
      <c r="D4745" s="31">
        <v>8531</v>
      </c>
      <c r="E4745" s="49" t="s">
        <v>7275</v>
      </c>
      <c r="F4745" s="327" t="s">
        <v>7276</v>
      </c>
      <c r="G4745" s="1073">
        <v>45466.30972222222</v>
      </c>
      <c r="H4745" s="30"/>
    </row>
    <row r="4746" spans="1:8" x14ac:dyDescent="0.25">
      <c r="A4746" s="30" t="s">
        <v>9576</v>
      </c>
      <c r="B4746" s="30" t="s">
        <v>923</v>
      </c>
      <c r="C4746" s="31" t="s">
        <v>9577</v>
      </c>
      <c r="D4746" s="31">
        <v>8531</v>
      </c>
      <c r="E4746" s="49" t="s">
        <v>7292</v>
      </c>
      <c r="F4746" s="327" t="s">
        <v>7293</v>
      </c>
      <c r="G4746" s="1073">
        <v>45466.30972222222</v>
      </c>
      <c r="H4746" s="30"/>
    </row>
    <row r="4747" spans="1:8" x14ac:dyDescent="0.25">
      <c r="A4747" s="30" t="s">
        <v>9576</v>
      </c>
      <c r="B4747" s="30" t="s">
        <v>923</v>
      </c>
      <c r="C4747" s="31" t="s">
        <v>9577</v>
      </c>
      <c r="D4747" s="31">
        <v>8531</v>
      </c>
      <c r="E4747" s="49" t="s">
        <v>7309</v>
      </c>
      <c r="F4747" s="327" t="s">
        <v>7310</v>
      </c>
      <c r="G4747" s="1073">
        <v>45466.30972222222</v>
      </c>
      <c r="H4747" s="30"/>
    </row>
    <row r="4748" spans="1:8" x14ac:dyDescent="0.25">
      <c r="A4748" s="30" t="s">
        <v>9576</v>
      </c>
      <c r="B4748" s="30" t="s">
        <v>923</v>
      </c>
      <c r="C4748" s="31" t="s">
        <v>9577</v>
      </c>
      <c r="D4748" s="31">
        <v>8531</v>
      </c>
      <c r="E4748" s="49" t="s">
        <v>1514</v>
      </c>
      <c r="F4748" s="327" t="s">
        <v>1515</v>
      </c>
      <c r="G4748" s="1073">
        <v>45466.30972222222</v>
      </c>
      <c r="H4748" s="30"/>
    </row>
    <row r="4749" spans="1:8" x14ac:dyDescent="0.25">
      <c r="A4749" s="30" t="s">
        <v>9576</v>
      </c>
      <c r="B4749" s="30" t="s">
        <v>923</v>
      </c>
      <c r="C4749" s="31" t="s">
        <v>9577</v>
      </c>
      <c r="D4749" s="31">
        <v>8531</v>
      </c>
      <c r="E4749" s="49" t="s">
        <v>7326</v>
      </c>
      <c r="F4749" s="327" t="s">
        <v>7327</v>
      </c>
      <c r="G4749" s="1073">
        <v>45466.30972222222</v>
      </c>
      <c r="H4749" s="30"/>
    </row>
    <row r="4750" spans="1:8" x14ac:dyDescent="0.25">
      <c r="A4750" s="30" t="s">
        <v>9576</v>
      </c>
      <c r="B4750" s="30" t="s">
        <v>923</v>
      </c>
      <c r="C4750" s="31" t="s">
        <v>9577</v>
      </c>
      <c r="D4750" s="31">
        <v>8531</v>
      </c>
      <c r="E4750" s="49" t="s">
        <v>7343</v>
      </c>
      <c r="F4750" s="327" t="s">
        <v>7344</v>
      </c>
      <c r="G4750" s="1073">
        <v>45466.30972222222</v>
      </c>
      <c r="H4750" s="30"/>
    </row>
    <row r="4751" spans="1:8" x14ac:dyDescent="0.25">
      <c r="A4751" s="30" t="s">
        <v>9576</v>
      </c>
      <c r="B4751" s="30" t="s">
        <v>923</v>
      </c>
      <c r="C4751" s="31" t="s">
        <v>9577</v>
      </c>
      <c r="D4751" s="31">
        <v>8531</v>
      </c>
      <c r="E4751" s="49" t="s">
        <v>7360</v>
      </c>
      <c r="F4751" s="327" t="s">
        <v>7361</v>
      </c>
      <c r="G4751" s="1073">
        <v>45466.30972222222</v>
      </c>
      <c r="H4751" s="30"/>
    </row>
    <row r="4752" spans="1:8" x14ac:dyDescent="0.25">
      <c r="A4752" s="30" t="s">
        <v>9576</v>
      </c>
      <c r="B4752" s="30" t="s">
        <v>923</v>
      </c>
      <c r="C4752" s="31" t="s">
        <v>9577</v>
      </c>
      <c r="D4752" s="31">
        <v>8531</v>
      </c>
      <c r="E4752" s="49" t="s">
        <v>7377</v>
      </c>
      <c r="F4752" s="327" t="s">
        <v>7378</v>
      </c>
      <c r="G4752" s="1073">
        <v>45466.30972222222</v>
      </c>
      <c r="H4752" s="30"/>
    </row>
    <row r="4753" spans="1:8" x14ac:dyDescent="0.25">
      <c r="A4753" s="30" t="s">
        <v>9576</v>
      </c>
      <c r="B4753" s="30" t="s">
        <v>923</v>
      </c>
      <c r="C4753" s="31" t="s">
        <v>9577</v>
      </c>
      <c r="D4753" s="31">
        <v>8531</v>
      </c>
      <c r="E4753" s="49" t="s">
        <v>7394</v>
      </c>
      <c r="F4753" s="327" t="s">
        <v>7395</v>
      </c>
      <c r="G4753" s="1073">
        <v>45466.30972222222</v>
      </c>
      <c r="H4753" s="30"/>
    </row>
    <row r="4754" spans="1:8" x14ac:dyDescent="0.25">
      <c r="A4754" s="30" t="s">
        <v>9576</v>
      </c>
      <c r="B4754" s="30" t="s">
        <v>923</v>
      </c>
      <c r="C4754" s="31" t="s">
        <v>9577</v>
      </c>
      <c r="D4754" s="31">
        <v>8531</v>
      </c>
      <c r="E4754" s="49" t="s">
        <v>7411</v>
      </c>
      <c r="F4754" s="327" t="s">
        <v>7412</v>
      </c>
      <c r="G4754" s="1073">
        <v>45466.30972222222</v>
      </c>
      <c r="H4754" s="30"/>
    </row>
    <row r="4755" spans="1:8" x14ac:dyDescent="0.25">
      <c r="A4755" s="30" t="s">
        <v>9576</v>
      </c>
      <c r="B4755" s="30" t="s">
        <v>923</v>
      </c>
      <c r="C4755" s="31" t="s">
        <v>9577</v>
      </c>
      <c r="D4755" s="31">
        <v>8531</v>
      </c>
      <c r="E4755" s="49" t="s">
        <v>7428</v>
      </c>
      <c r="F4755" s="327" t="s">
        <v>7429</v>
      </c>
      <c r="G4755" s="1073">
        <v>45466.30972222222</v>
      </c>
      <c r="H4755" s="30"/>
    </row>
    <row r="4756" spans="1:8" x14ac:dyDescent="0.25">
      <c r="A4756" s="30" t="s">
        <v>9576</v>
      </c>
      <c r="B4756" s="30" t="s">
        <v>923</v>
      </c>
      <c r="C4756" s="31" t="s">
        <v>9577</v>
      </c>
      <c r="D4756" s="31">
        <v>8531</v>
      </c>
      <c r="E4756" s="49" t="s">
        <v>7445</v>
      </c>
      <c r="F4756" s="327" t="s">
        <v>7446</v>
      </c>
      <c r="G4756" s="1073">
        <v>45466.30972222222</v>
      </c>
      <c r="H4756" s="30"/>
    </row>
    <row r="4757" spans="1:8" x14ac:dyDescent="0.25">
      <c r="A4757" s="30" t="s">
        <v>9576</v>
      </c>
      <c r="B4757" s="30" t="s">
        <v>923</v>
      </c>
      <c r="C4757" s="31" t="s">
        <v>9577</v>
      </c>
      <c r="D4757" s="31">
        <v>8531</v>
      </c>
      <c r="E4757" s="49" t="s">
        <v>7462</v>
      </c>
      <c r="F4757" s="327" t="s">
        <v>7463</v>
      </c>
      <c r="G4757" s="1073">
        <v>45466.30972222222</v>
      </c>
      <c r="H4757" s="30"/>
    </row>
    <row r="4758" spans="1:8" x14ac:dyDescent="0.25">
      <c r="A4758" s="30" t="s">
        <v>9576</v>
      </c>
      <c r="B4758" s="30" t="s">
        <v>923</v>
      </c>
      <c r="C4758" s="31" t="s">
        <v>9577</v>
      </c>
      <c r="D4758" s="31">
        <v>8531</v>
      </c>
      <c r="E4758" s="49" t="s">
        <v>7479</v>
      </c>
      <c r="F4758" s="327" t="s">
        <v>7480</v>
      </c>
      <c r="G4758" s="1073">
        <v>45466.30972222222</v>
      </c>
      <c r="H4758" s="30"/>
    </row>
    <row r="4759" spans="1:8" x14ac:dyDescent="0.25">
      <c r="A4759" s="30" t="s">
        <v>9576</v>
      </c>
      <c r="B4759" s="30" t="s">
        <v>923</v>
      </c>
      <c r="C4759" s="31" t="s">
        <v>9577</v>
      </c>
      <c r="D4759" s="31">
        <v>8531</v>
      </c>
      <c r="E4759" s="49" t="s">
        <v>1531</v>
      </c>
      <c r="F4759" s="327" t="s">
        <v>1532</v>
      </c>
      <c r="G4759" s="1073">
        <v>45466.30972222222</v>
      </c>
      <c r="H4759" s="30"/>
    </row>
    <row r="4760" spans="1:8" x14ac:dyDescent="0.25">
      <c r="A4760" s="30" t="s">
        <v>9576</v>
      </c>
      <c r="B4760" s="30" t="s">
        <v>923</v>
      </c>
      <c r="C4760" s="31" t="s">
        <v>9577</v>
      </c>
      <c r="D4760" s="31">
        <v>8531</v>
      </c>
      <c r="E4760" s="49" t="s">
        <v>7496</v>
      </c>
      <c r="F4760" s="327" t="s">
        <v>7497</v>
      </c>
      <c r="G4760" s="1073">
        <v>45466.30972222222</v>
      </c>
      <c r="H4760" s="30"/>
    </row>
    <row r="4761" spans="1:8" x14ac:dyDescent="0.25">
      <c r="A4761" s="30" t="s">
        <v>9576</v>
      </c>
      <c r="B4761" s="30" t="s">
        <v>923</v>
      </c>
      <c r="C4761" s="31" t="s">
        <v>9577</v>
      </c>
      <c r="D4761" s="31">
        <v>8531</v>
      </c>
      <c r="E4761" s="49" t="s">
        <v>7513</v>
      </c>
      <c r="F4761" s="327" t="s">
        <v>7514</v>
      </c>
      <c r="G4761" s="1073">
        <v>45466.30972222222</v>
      </c>
      <c r="H4761" s="30"/>
    </row>
    <row r="4762" spans="1:8" x14ac:dyDescent="0.25">
      <c r="A4762" s="30" t="s">
        <v>9576</v>
      </c>
      <c r="B4762" s="30" t="s">
        <v>923</v>
      </c>
      <c r="C4762" s="31" t="s">
        <v>9577</v>
      </c>
      <c r="D4762" s="31">
        <v>8531</v>
      </c>
      <c r="E4762" s="49" t="s">
        <v>7530</v>
      </c>
      <c r="F4762" s="327" t="s">
        <v>7531</v>
      </c>
      <c r="G4762" s="1073">
        <v>45466.30972222222</v>
      </c>
      <c r="H4762" s="30"/>
    </row>
    <row r="4763" spans="1:8" x14ac:dyDescent="0.25">
      <c r="A4763" s="30" t="s">
        <v>9576</v>
      </c>
      <c r="B4763" s="30" t="s">
        <v>923</v>
      </c>
      <c r="C4763" s="31" t="s">
        <v>9577</v>
      </c>
      <c r="D4763" s="31">
        <v>8531</v>
      </c>
      <c r="E4763" s="49" t="s">
        <v>7547</v>
      </c>
      <c r="F4763" s="327" t="s">
        <v>7548</v>
      </c>
      <c r="G4763" s="1073">
        <v>45466.30972222222</v>
      </c>
      <c r="H4763" s="30"/>
    </row>
    <row r="4764" spans="1:8" x14ac:dyDescent="0.25">
      <c r="A4764" s="30" t="s">
        <v>9576</v>
      </c>
      <c r="B4764" s="30" t="s">
        <v>923</v>
      </c>
      <c r="C4764" s="31" t="s">
        <v>9577</v>
      </c>
      <c r="D4764" s="31">
        <v>8531</v>
      </c>
      <c r="E4764" s="49" t="s">
        <v>7564</v>
      </c>
      <c r="F4764" s="327" t="s">
        <v>7565</v>
      </c>
      <c r="G4764" s="1073">
        <v>45466.30972222222</v>
      </c>
      <c r="H4764" s="30"/>
    </row>
    <row r="4765" spans="1:8" x14ac:dyDescent="0.25">
      <c r="A4765" s="30" t="s">
        <v>9576</v>
      </c>
      <c r="B4765" s="30" t="s">
        <v>923</v>
      </c>
      <c r="C4765" s="31" t="s">
        <v>9577</v>
      </c>
      <c r="D4765" s="31">
        <v>8531</v>
      </c>
      <c r="E4765" s="49" t="s">
        <v>7581</v>
      </c>
      <c r="F4765" s="327" t="s">
        <v>7582</v>
      </c>
      <c r="G4765" s="1073">
        <v>45466.30972222222</v>
      </c>
      <c r="H4765" s="30"/>
    </row>
    <row r="4766" spans="1:8" x14ac:dyDescent="0.25">
      <c r="A4766" s="30" t="s">
        <v>9576</v>
      </c>
      <c r="B4766" s="30" t="s">
        <v>923</v>
      </c>
      <c r="C4766" s="31" t="s">
        <v>9577</v>
      </c>
      <c r="D4766" s="31">
        <v>8531</v>
      </c>
      <c r="E4766" s="49" t="s">
        <v>7598</v>
      </c>
      <c r="F4766" s="327" t="s">
        <v>7599</v>
      </c>
      <c r="G4766" s="1073">
        <v>45466.30972222222</v>
      </c>
      <c r="H4766" s="30"/>
    </row>
    <row r="4767" spans="1:8" x14ac:dyDescent="0.25">
      <c r="A4767" s="30" t="s">
        <v>9576</v>
      </c>
      <c r="B4767" s="30" t="s">
        <v>923</v>
      </c>
      <c r="C4767" s="31" t="s">
        <v>9577</v>
      </c>
      <c r="D4767" s="31">
        <v>8531</v>
      </c>
      <c r="E4767" s="49" t="s">
        <v>7615</v>
      </c>
      <c r="F4767" s="327" t="s">
        <v>7616</v>
      </c>
      <c r="G4767" s="1073">
        <v>45466.30972222222</v>
      </c>
      <c r="H4767" s="30"/>
    </row>
    <row r="4768" spans="1:8" x14ac:dyDescent="0.25">
      <c r="A4768" s="30" t="s">
        <v>9576</v>
      </c>
      <c r="B4768" s="30" t="s">
        <v>923</v>
      </c>
      <c r="C4768" s="31" t="s">
        <v>9577</v>
      </c>
      <c r="D4768" s="31">
        <v>8531</v>
      </c>
      <c r="E4768" s="49" t="s">
        <v>7632</v>
      </c>
      <c r="F4768" s="327" t="s">
        <v>7633</v>
      </c>
      <c r="G4768" s="1073">
        <v>45466.30972222222</v>
      </c>
      <c r="H4768" s="30"/>
    </row>
    <row r="4769" spans="1:8" x14ac:dyDescent="0.25">
      <c r="A4769" s="30" t="s">
        <v>9576</v>
      </c>
      <c r="B4769" s="30" t="s">
        <v>923</v>
      </c>
      <c r="C4769" s="31" t="s">
        <v>9577</v>
      </c>
      <c r="D4769" s="31">
        <v>8531</v>
      </c>
      <c r="E4769" s="49" t="s">
        <v>7649</v>
      </c>
      <c r="F4769" s="327" t="s">
        <v>7650</v>
      </c>
      <c r="G4769" s="1073">
        <v>45466.30972222222</v>
      </c>
      <c r="H4769" s="30"/>
    </row>
    <row r="4770" spans="1:8" x14ac:dyDescent="0.25">
      <c r="A4770" s="30" t="s">
        <v>9576</v>
      </c>
      <c r="B4770" s="30" t="s">
        <v>923</v>
      </c>
      <c r="C4770" s="31" t="s">
        <v>9577</v>
      </c>
      <c r="D4770" s="31">
        <v>8531</v>
      </c>
      <c r="E4770" s="49" t="s">
        <v>971</v>
      </c>
      <c r="F4770" s="327" t="s">
        <v>972</v>
      </c>
      <c r="G4770" s="1073">
        <v>45466.30972222222</v>
      </c>
      <c r="H4770" s="30"/>
    </row>
    <row r="4771" spans="1:8" x14ac:dyDescent="0.25">
      <c r="A4771" s="30" t="s">
        <v>9576</v>
      </c>
      <c r="B4771" s="30" t="s">
        <v>923</v>
      </c>
      <c r="C4771" s="31" t="s">
        <v>9577</v>
      </c>
      <c r="D4771" s="31">
        <v>8531</v>
      </c>
      <c r="E4771" s="49" t="s">
        <v>1548</v>
      </c>
      <c r="F4771" s="327" t="s">
        <v>1549</v>
      </c>
      <c r="G4771" s="1073">
        <v>45466.30972222222</v>
      </c>
      <c r="H4771" s="30"/>
    </row>
    <row r="4772" spans="1:8" x14ac:dyDescent="0.25">
      <c r="A4772" s="30" t="s">
        <v>9576</v>
      </c>
      <c r="B4772" s="30" t="s">
        <v>923</v>
      </c>
      <c r="C4772" s="31" t="s">
        <v>9577</v>
      </c>
      <c r="D4772" s="31">
        <v>8531</v>
      </c>
      <c r="E4772" s="49" t="s">
        <v>7666</v>
      </c>
      <c r="F4772" s="327" t="s">
        <v>7667</v>
      </c>
      <c r="G4772" s="1073">
        <v>45466.30972222222</v>
      </c>
      <c r="H4772" s="30"/>
    </row>
    <row r="4773" spans="1:8" x14ac:dyDescent="0.25">
      <c r="A4773" s="30" t="s">
        <v>9576</v>
      </c>
      <c r="B4773" s="30" t="s">
        <v>923</v>
      </c>
      <c r="C4773" s="31" t="s">
        <v>9577</v>
      </c>
      <c r="D4773" s="31">
        <v>8531</v>
      </c>
      <c r="E4773" s="49" t="s">
        <v>7683</v>
      </c>
      <c r="F4773" s="327" t="s">
        <v>7684</v>
      </c>
      <c r="G4773" s="1073">
        <v>45466.30972222222</v>
      </c>
      <c r="H4773" s="30"/>
    </row>
    <row r="4774" spans="1:8" x14ac:dyDescent="0.25">
      <c r="A4774" s="30" t="s">
        <v>9576</v>
      </c>
      <c r="B4774" s="30" t="s">
        <v>923</v>
      </c>
      <c r="C4774" s="31" t="s">
        <v>9577</v>
      </c>
      <c r="D4774" s="31">
        <v>8531</v>
      </c>
      <c r="E4774" s="49" t="s">
        <v>7700</v>
      </c>
      <c r="F4774" s="327" t="s">
        <v>7701</v>
      </c>
      <c r="G4774" s="1073">
        <v>45466.30972222222</v>
      </c>
      <c r="H4774" s="30"/>
    </row>
    <row r="4775" spans="1:8" x14ac:dyDescent="0.25">
      <c r="A4775" s="30" t="s">
        <v>9576</v>
      </c>
      <c r="B4775" s="30" t="s">
        <v>923</v>
      </c>
      <c r="C4775" s="31" t="s">
        <v>9577</v>
      </c>
      <c r="D4775" s="31">
        <v>8531</v>
      </c>
      <c r="E4775" s="49" t="s">
        <v>7717</v>
      </c>
      <c r="F4775" s="327" t="s">
        <v>7718</v>
      </c>
      <c r="G4775" s="1073">
        <v>45466.30972222222</v>
      </c>
      <c r="H4775" s="30"/>
    </row>
    <row r="4776" spans="1:8" x14ac:dyDescent="0.25">
      <c r="A4776" s="30" t="s">
        <v>9576</v>
      </c>
      <c r="B4776" s="30" t="s">
        <v>923</v>
      </c>
      <c r="C4776" s="31" t="s">
        <v>9577</v>
      </c>
      <c r="D4776" s="31">
        <v>8531</v>
      </c>
      <c r="E4776" s="49" t="s">
        <v>7734</v>
      </c>
      <c r="F4776" s="327" t="s">
        <v>7735</v>
      </c>
      <c r="G4776" s="1073">
        <v>45466.30972222222</v>
      </c>
      <c r="H4776" s="30"/>
    </row>
    <row r="4777" spans="1:8" x14ac:dyDescent="0.25">
      <c r="A4777" s="30" t="s">
        <v>9576</v>
      </c>
      <c r="B4777" s="30" t="s">
        <v>923</v>
      </c>
      <c r="C4777" s="31" t="s">
        <v>9577</v>
      </c>
      <c r="D4777" s="31">
        <v>8531</v>
      </c>
      <c r="E4777" s="49" t="s">
        <v>7751</v>
      </c>
      <c r="F4777" s="327" t="s">
        <v>7752</v>
      </c>
      <c r="G4777" s="1073">
        <v>45466.30972222222</v>
      </c>
      <c r="H4777" s="30"/>
    </row>
    <row r="4778" spans="1:8" x14ac:dyDescent="0.25">
      <c r="A4778" s="30" t="s">
        <v>9576</v>
      </c>
      <c r="B4778" s="30" t="s">
        <v>923</v>
      </c>
      <c r="C4778" s="31" t="s">
        <v>9577</v>
      </c>
      <c r="D4778" s="31">
        <v>8531</v>
      </c>
      <c r="E4778" s="49" t="s">
        <v>7768</v>
      </c>
      <c r="F4778" s="327" t="s">
        <v>7769</v>
      </c>
      <c r="G4778" s="1073">
        <v>45466.30972222222</v>
      </c>
      <c r="H4778" s="30"/>
    </row>
    <row r="4779" spans="1:8" x14ac:dyDescent="0.25">
      <c r="A4779" s="30" t="s">
        <v>9576</v>
      </c>
      <c r="B4779" s="30" t="s">
        <v>923</v>
      </c>
      <c r="C4779" s="31" t="s">
        <v>9577</v>
      </c>
      <c r="D4779" s="31">
        <v>8531</v>
      </c>
      <c r="E4779" s="49" t="s">
        <v>7785</v>
      </c>
      <c r="F4779" s="327" t="s">
        <v>7786</v>
      </c>
      <c r="G4779" s="1073">
        <v>45466.30972222222</v>
      </c>
      <c r="H4779" s="30"/>
    </row>
    <row r="4780" spans="1:8" x14ac:dyDescent="0.25">
      <c r="A4780" s="30" t="s">
        <v>9576</v>
      </c>
      <c r="B4780" s="30" t="s">
        <v>923</v>
      </c>
      <c r="C4780" s="31" t="s">
        <v>9577</v>
      </c>
      <c r="D4780" s="31">
        <v>8531</v>
      </c>
      <c r="E4780" s="49" t="s">
        <v>7802</v>
      </c>
      <c r="F4780" s="327" t="s">
        <v>7803</v>
      </c>
      <c r="G4780" s="1073">
        <v>45466.30972222222</v>
      </c>
      <c r="H4780" s="30"/>
    </row>
    <row r="4781" spans="1:8" x14ac:dyDescent="0.25">
      <c r="A4781" s="30" t="s">
        <v>9576</v>
      </c>
      <c r="B4781" s="30" t="s">
        <v>923</v>
      </c>
      <c r="C4781" s="31" t="s">
        <v>9577</v>
      </c>
      <c r="D4781" s="31">
        <v>8531</v>
      </c>
      <c r="E4781" s="49" t="s">
        <v>7819</v>
      </c>
      <c r="F4781" s="327" t="s">
        <v>7820</v>
      </c>
      <c r="G4781" s="1073">
        <v>45466.30972222222</v>
      </c>
      <c r="H4781" s="30"/>
    </row>
    <row r="4782" spans="1:8" x14ac:dyDescent="0.25">
      <c r="A4782" s="30" t="s">
        <v>9576</v>
      </c>
      <c r="B4782" s="30" t="s">
        <v>923</v>
      </c>
      <c r="C4782" s="31" t="s">
        <v>9577</v>
      </c>
      <c r="D4782" s="31">
        <v>8531</v>
      </c>
      <c r="E4782" s="49" t="s">
        <v>1565</v>
      </c>
      <c r="F4782" s="327" t="s">
        <v>1566</v>
      </c>
      <c r="G4782" s="1073">
        <v>45466.30972222222</v>
      </c>
      <c r="H4782" s="30"/>
    </row>
    <row r="4783" spans="1:8" x14ac:dyDescent="0.25">
      <c r="A4783" s="30" t="s">
        <v>9576</v>
      </c>
      <c r="B4783" s="30" t="s">
        <v>923</v>
      </c>
      <c r="C4783" s="31" t="s">
        <v>9577</v>
      </c>
      <c r="D4783" s="31">
        <v>8531</v>
      </c>
      <c r="E4783" s="49" t="s">
        <v>7836</v>
      </c>
      <c r="F4783" s="327" t="s">
        <v>7837</v>
      </c>
      <c r="G4783" s="1073">
        <v>45466.30972222222</v>
      </c>
      <c r="H4783" s="30"/>
    </row>
    <row r="4784" spans="1:8" x14ac:dyDescent="0.25">
      <c r="A4784" s="30" t="s">
        <v>9576</v>
      </c>
      <c r="B4784" s="30" t="s">
        <v>923</v>
      </c>
      <c r="C4784" s="31" t="s">
        <v>9577</v>
      </c>
      <c r="D4784" s="31">
        <v>8531</v>
      </c>
      <c r="E4784" s="49" t="s">
        <v>7853</v>
      </c>
      <c r="F4784" s="327" t="s">
        <v>7854</v>
      </c>
      <c r="G4784" s="1073">
        <v>45466.30972222222</v>
      </c>
      <c r="H4784" s="30"/>
    </row>
    <row r="4785" spans="1:8" x14ac:dyDescent="0.25">
      <c r="A4785" s="30" t="s">
        <v>9576</v>
      </c>
      <c r="B4785" s="30" t="s">
        <v>923</v>
      </c>
      <c r="C4785" s="31" t="s">
        <v>9577</v>
      </c>
      <c r="D4785" s="31">
        <v>8531</v>
      </c>
      <c r="E4785" s="49" t="s">
        <v>7870</v>
      </c>
      <c r="F4785" s="327" t="s">
        <v>7871</v>
      </c>
      <c r="G4785" s="1073">
        <v>45466.30972222222</v>
      </c>
      <c r="H4785" s="30"/>
    </row>
    <row r="4786" spans="1:8" x14ac:dyDescent="0.25">
      <c r="A4786" s="30" t="s">
        <v>9576</v>
      </c>
      <c r="B4786" s="30" t="s">
        <v>923</v>
      </c>
      <c r="C4786" s="31" t="s">
        <v>9577</v>
      </c>
      <c r="D4786" s="31">
        <v>8531</v>
      </c>
      <c r="E4786" s="49" t="s">
        <v>7887</v>
      </c>
      <c r="F4786" s="327" t="s">
        <v>7888</v>
      </c>
      <c r="G4786" s="1073">
        <v>45466.30972222222</v>
      </c>
      <c r="H4786" s="30"/>
    </row>
    <row r="4787" spans="1:8" x14ac:dyDescent="0.25">
      <c r="A4787" s="30" t="s">
        <v>9576</v>
      </c>
      <c r="B4787" s="30" t="s">
        <v>923</v>
      </c>
      <c r="C4787" s="31" t="s">
        <v>9577</v>
      </c>
      <c r="D4787" s="31">
        <v>8531</v>
      </c>
      <c r="E4787" s="49" t="s">
        <v>7904</v>
      </c>
      <c r="F4787" s="327" t="s">
        <v>7905</v>
      </c>
      <c r="G4787" s="1073">
        <v>45466.30972222222</v>
      </c>
      <c r="H4787" s="30"/>
    </row>
    <row r="4788" spans="1:8" x14ac:dyDescent="0.25">
      <c r="A4788" s="30" t="s">
        <v>9576</v>
      </c>
      <c r="B4788" s="30" t="s">
        <v>923</v>
      </c>
      <c r="C4788" s="31" t="s">
        <v>9577</v>
      </c>
      <c r="D4788" s="31">
        <v>8531</v>
      </c>
      <c r="E4788" s="49" t="s">
        <v>7921</v>
      </c>
      <c r="F4788" s="327" t="s">
        <v>7922</v>
      </c>
      <c r="G4788" s="1073">
        <v>45466.30972222222</v>
      </c>
      <c r="H4788" s="30"/>
    </row>
    <row r="4789" spans="1:8" x14ac:dyDescent="0.25">
      <c r="A4789" s="30" t="s">
        <v>9576</v>
      </c>
      <c r="B4789" s="30" t="s">
        <v>923</v>
      </c>
      <c r="C4789" s="31" t="s">
        <v>9577</v>
      </c>
      <c r="D4789" s="31">
        <v>8531</v>
      </c>
      <c r="E4789" s="49" t="s">
        <v>7938</v>
      </c>
      <c r="F4789" s="327" t="s">
        <v>7939</v>
      </c>
      <c r="G4789" s="1073">
        <v>45466.30972222222</v>
      </c>
      <c r="H4789" s="30"/>
    </row>
    <row r="4790" spans="1:8" x14ac:dyDescent="0.25">
      <c r="A4790" s="30" t="s">
        <v>9576</v>
      </c>
      <c r="B4790" s="30" t="s">
        <v>923</v>
      </c>
      <c r="C4790" s="31" t="s">
        <v>9577</v>
      </c>
      <c r="D4790" s="31">
        <v>8531</v>
      </c>
      <c r="E4790" s="49" t="s">
        <v>7955</v>
      </c>
      <c r="F4790" s="327" t="s">
        <v>7956</v>
      </c>
      <c r="G4790" s="1073">
        <v>45466.30972222222</v>
      </c>
      <c r="H4790" s="30"/>
    </row>
    <row r="4791" spans="1:8" x14ac:dyDescent="0.25">
      <c r="A4791" s="30" t="s">
        <v>9576</v>
      </c>
      <c r="B4791" s="30" t="s">
        <v>923</v>
      </c>
      <c r="C4791" s="31" t="s">
        <v>9577</v>
      </c>
      <c r="D4791" s="31">
        <v>8531</v>
      </c>
      <c r="E4791" s="49" t="s">
        <v>7972</v>
      </c>
      <c r="F4791" s="327" t="s">
        <v>7973</v>
      </c>
      <c r="G4791" s="1073">
        <v>45466.30972222222</v>
      </c>
      <c r="H4791" s="30"/>
    </row>
    <row r="4792" spans="1:8" x14ac:dyDescent="0.25">
      <c r="A4792" s="30" t="s">
        <v>9576</v>
      </c>
      <c r="B4792" s="30" t="s">
        <v>923</v>
      </c>
      <c r="C4792" s="31" t="s">
        <v>9577</v>
      </c>
      <c r="D4792" s="31">
        <v>8531</v>
      </c>
      <c r="E4792" s="49" t="s">
        <v>7989</v>
      </c>
      <c r="F4792" s="327" t="s">
        <v>7990</v>
      </c>
      <c r="G4792" s="1073">
        <v>45466.30972222222</v>
      </c>
      <c r="H4792" s="30"/>
    </row>
    <row r="4793" spans="1:8" x14ac:dyDescent="0.25">
      <c r="A4793" s="30" t="s">
        <v>9576</v>
      </c>
      <c r="B4793" s="30" t="s">
        <v>923</v>
      </c>
      <c r="C4793" s="31" t="s">
        <v>9577</v>
      </c>
      <c r="D4793" s="31">
        <v>8531</v>
      </c>
      <c r="E4793" s="49" t="s">
        <v>1582</v>
      </c>
      <c r="F4793" s="327" t="s">
        <v>1583</v>
      </c>
      <c r="G4793" s="1073">
        <v>45466.30972222222</v>
      </c>
      <c r="H4793" s="30"/>
    </row>
    <row r="4794" spans="1:8" x14ac:dyDescent="0.25">
      <c r="A4794" s="30" t="s">
        <v>9576</v>
      </c>
      <c r="B4794" s="30" t="s">
        <v>923</v>
      </c>
      <c r="C4794" s="31" t="s">
        <v>9577</v>
      </c>
      <c r="D4794" s="31">
        <v>8531</v>
      </c>
      <c r="E4794" s="49" t="s">
        <v>8006</v>
      </c>
      <c r="F4794" s="327" t="s">
        <v>8007</v>
      </c>
      <c r="G4794" s="1073">
        <v>45466.30972222222</v>
      </c>
      <c r="H4794" s="30"/>
    </row>
    <row r="4795" spans="1:8" x14ac:dyDescent="0.25">
      <c r="A4795" s="30" t="s">
        <v>9576</v>
      </c>
      <c r="B4795" s="30" t="s">
        <v>923</v>
      </c>
      <c r="C4795" s="31" t="s">
        <v>9577</v>
      </c>
      <c r="D4795" s="31">
        <v>8531</v>
      </c>
      <c r="E4795" s="49" t="s">
        <v>8023</v>
      </c>
      <c r="F4795" s="327" t="s">
        <v>8024</v>
      </c>
      <c r="G4795" s="1073">
        <v>45466.30972222222</v>
      </c>
      <c r="H4795" s="30"/>
    </row>
    <row r="4796" spans="1:8" x14ac:dyDescent="0.25">
      <c r="A4796" s="30" t="s">
        <v>9576</v>
      </c>
      <c r="B4796" s="30" t="s">
        <v>923</v>
      </c>
      <c r="C4796" s="31" t="s">
        <v>9577</v>
      </c>
      <c r="D4796" s="31">
        <v>8531</v>
      </c>
      <c r="E4796" s="49" t="s">
        <v>8040</v>
      </c>
      <c r="F4796" s="327" t="s">
        <v>8041</v>
      </c>
      <c r="G4796" s="1073">
        <v>45466.30972222222</v>
      </c>
      <c r="H4796" s="30"/>
    </row>
    <row r="4797" spans="1:8" x14ac:dyDescent="0.25">
      <c r="A4797" s="30" t="s">
        <v>9576</v>
      </c>
      <c r="B4797" s="30" t="s">
        <v>923</v>
      </c>
      <c r="C4797" s="31" t="s">
        <v>9577</v>
      </c>
      <c r="D4797" s="31">
        <v>8531</v>
      </c>
      <c r="E4797" s="49" t="s">
        <v>8057</v>
      </c>
      <c r="F4797" s="327" t="s">
        <v>8058</v>
      </c>
      <c r="G4797" s="1073">
        <v>45466.30972222222</v>
      </c>
      <c r="H4797" s="30"/>
    </row>
    <row r="4798" spans="1:8" x14ac:dyDescent="0.25">
      <c r="A4798" s="30" t="s">
        <v>9576</v>
      </c>
      <c r="B4798" s="30" t="s">
        <v>923</v>
      </c>
      <c r="C4798" s="31" t="s">
        <v>9577</v>
      </c>
      <c r="D4798" s="31">
        <v>8531</v>
      </c>
      <c r="E4798" s="49" t="s">
        <v>8074</v>
      </c>
      <c r="F4798" s="327" t="s">
        <v>8075</v>
      </c>
      <c r="G4798" s="1073">
        <v>45466.30972222222</v>
      </c>
      <c r="H4798" s="30"/>
    </row>
    <row r="4799" spans="1:8" x14ac:dyDescent="0.25">
      <c r="A4799" s="30" t="s">
        <v>9576</v>
      </c>
      <c r="B4799" s="30" t="s">
        <v>923</v>
      </c>
      <c r="C4799" s="31" t="s">
        <v>9577</v>
      </c>
      <c r="D4799" s="31">
        <v>8531</v>
      </c>
      <c r="E4799" s="49" t="s">
        <v>8091</v>
      </c>
      <c r="F4799" s="327" t="s">
        <v>8092</v>
      </c>
      <c r="G4799" s="1073">
        <v>45466.30972222222</v>
      </c>
      <c r="H4799" s="30"/>
    </row>
    <row r="4800" spans="1:8" x14ac:dyDescent="0.25">
      <c r="A4800" s="30" t="s">
        <v>9576</v>
      </c>
      <c r="B4800" s="30" t="s">
        <v>923</v>
      </c>
      <c r="C4800" s="31" t="s">
        <v>9577</v>
      </c>
      <c r="D4800" s="31">
        <v>8531</v>
      </c>
      <c r="E4800" s="49" t="s">
        <v>8108</v>
      </c>
      <c r="F4800" s="327" t="s">
        <v>8109</v>
      </c>
      <c r="G4800" s="1073">
        <v>45466.30972222222</v>
      </c>
      <c r="H4800" s="30"/>
    </row>
    <row r="4801" spans="1:8" x14ac:dyDescent="0.25">
      <c r="A4801" s="30" t="s">
        <v>9576</v>
      </c>
      <c r="B4801" s="30" t="s">
        <v>923</v>
      </c>
      <c r="C4801" s="31" t="s">
        <v>9577</v>
      </c>
      <c r="D4801" s="31">
        <v>8531</v>
      </c>
      <c r="E4801" s="49" t="s">
        <v>8125</v>
      </c>
      <c r="F4801" s="327" t="s">
        <v>8126</v>
      </c>
      <c r="G4801" s="1073">
        <v>45466.30972222222</v>
      </c>
      <c r="H4801" s="30"/>
    </row>
    <row r="4802" spans="1:8" x14ac:dyDescent="0.25">
      <c r="A4802" s="30" t="s">
        <v>9576</v>
      </c>
      <c r="B4802" s="30" t="s">
        <v>923</v>
      </c>
      <c r="C4802" s="31" t="s">
        <v>9577</v>
      </c>
      <c r="D4802" s="31">
        <v>8531</v>
      </c>
      <c r="E4802" s="49" t="s">
        <v>8142</v>
      </c>
      <c r="F4802" s="327" t="s">
        <v>8143</v>
      </c>
      <c r="G4802" s="1073">
        <v>45466.30972222222</v>
      </c>
      <c r="H4802" s="30"/>
    </row>
    <row r="4803" spans="1:8" x14ac:dyDescent="0.25">
      <c r="A4803" s="30" t="s">
        <v>9576</v>
      </c>
      <c r="B4803" s="30" t="s">
        <v>923</v>
      </c>
      <c r="C4803" s="31" t="s">
        <v>9577</v>
      </c>
      <c r="D4803" s="31">
        <v>8531</v>
      </c>
      <c r="E4803" s="49" t="s">
        <v>8159</v>
      </c>
      <c r="F4803" s="327" t="s">
        <v>8160</v>
      </c>
      <c r="G4803" s="1073">
        <v>45466.30972222222</v>
      </c>
      <c r="H4803" s="30"/>
    </row>
    <row r="4804" spans="1:8" x14ac:dyDescent="0.25">
      <c r="A4804" s="30" t="s">
        <v>9576</v>
      </c>
      <c r="B4804" s="30" t="s">
        <v>923</v>
      </c>
      <c r="C4804" s="31" t="s">
        <v>9577</v>
      </c>
      <c r="D4804" s="31">
        <v>8531</v>
      </c>
      <c r="E4804" s="49" t="s">
        <v>1599</v>
      </c>
      <c r="F4804" s="327" t="s">
        <v>1600</v>
      </c>
      <c r="G4804" s="1073">
        <v>45466.30972222222</v>
      </c>
      <c r="H4804" s="30"/>
    </row>
    <row r="4805" spans="1:8" x14ac:dyDescent="0.25">
      <c r="A4805" s="30" t="s">
        <v>9576</v>
      </c>
      <c r="B4805" s="30" t="s">
        <v>923</v>
      </c>
      <c r="C4805" s="31" t="s">
        <v>9577</v>
      </c>
      <c r="D4805" s="31">
        <v>8531</v>
      </c>
      <c r="E4805" s="49" t="s">
        <v>8176</v>
      </c>
      <c r="F4805" s="327" t="s">
        <v>8177</v>
      </c>
      <c r="G4805" s="1073">
        <v>45466.30972222222</v>
      </c>
      <c r="H4805" s="30"/>
    </row>
    <row r="4806" spans="1:8" x14ac:dyDescent="0.25">
      <c r="A4806" s="30" t="s">
        <v>9576</v>
      </c>
      <c r="B4806" s="30" t="s">
        <v>923</v>
      </c>
      <c r="C4806" s="31" t="s">
        <v>9577</v>
      </c>
      <c r="D4806" s="31">
        <v>8531</v>
      </c>
      <c r="E4806" s="49" t="s">
        <v>8193</v>
      </c>
      <c r="F4806" s="327" t="s">
        <v>8194</v>
      </c>
      <c r="G4806" s="1073">
        <v>45466.30972222222</v>
      </c>
      <c r="H4806" s="30"/>
    </row>
    <row r="4807" spans="1:8" x14ac:dyDescent="0.25">
      <c r="A4807" s="30" t="s">
        <v>9576</v>
      </c>
      <c r="B4807" s="30" t="s">
        <v>923</v>
      </c>
      <c r="C4807" s="31" t="s">
        <v>9577</v>
      </c>
      <c r="D4807" s="31">
        <v>8531</v>
      </c>
      <c r="E4807" s="49" t="s">
        <v>8210</v>
      </c>
      <c r="F4807" s="327" t="s">
        <v>8211</v>
      </c>
      <c r="G4807" s="1073">
        <v>45466.30972222222</v>
      </c>
      <c r="H4807" s="30"/>
    </row>
    <row r="4808" spans="1:8" x14ac:dyDescent="0.25">
      <c r="A4808" s="30" t="s">
        <v>9576</v>
      </c>
      <c r="B4808" s="30" t="s">
        <v>923</v>
      </c>
      <c r="C4808" s="31" t="s">
        <v>9577</v>
      </c>
      <c r="D4808" s="31">
        <v>8531</v>
      </c>
      <c r="E4808" s="49" t="s">
        <v>8227</v>
      </c>
      <c r="F4808" s="327" t="s">
        <v>8228</v>
      </c>
      <c r="G4808" s="1073">
        <v>45466.30972222222</v>
      </c>
      <c r="H4808" s="30"/>
    </row>
    <row r="4809" spans="1:8" x14ac:dyDescent="0.25">
      <c r="A4809" s="30" t="s">
        <v>9576</v>
      </c>
      <c r="B4809" s="30" t="s">
        <v>923</v>
      </c>
      <c r="C4809" s="31" t="s">
        <v>9577</v>
      </c>
      <c r="D4809" s="31">
        <v>8531</v>
      </c>
      <c r="E4809" s="49" t="s">
        <v>8244</v>
      </c>
      <c r="F4809" s="327" t="s">
        <v>8245</v>
      </c>
      <c r="G4809" s="1073">
        <v>45466.30972222222</v>
      </c>
      <c r="H4809" s="30"/>
    </row>
    <row r="4810" spans="1:8" x14ac:dyDescent="0.25">
      <c r="A4810" s="30" t="s">
        <v>9576</v>
      </c>
      <c r="B4810" s="30" t="s">
        <v>923</v>
      </c>
      <c r="C4810" s="31" t="s">
        <v>9577</v>
      </c>
      <c r="D4810" s="31">
        <v>8531</v>
      </c>
      <c r="E4810" s="49" t="s">
        <v>8261</v>
      </c>
      <c r="F4810" s="327" t="s">
        <v>8262</v>
      </c>
      <c r="G4810" s="1073">
        <v>45466.30972222222</v>
      </c>
      <c r="H4810" s="30"/>
    </row>
    <row r="4811" spans="1:8" x14ac:dyDescent="0.25">
      <c r="A4811" s="30" t="s">
        <v>9576</v>
      </c>
      <c r="B4811" s="30" t="s">
        <v>923</v>
      </c>
      <c r="C4811" s="31" t="s">
        <v>9577</v>
      </c>
      <c r="D4811" s="31">
        <v>8531</v>
      </c>
      <c r="E4811" s="49" t="s">
        <v>8278</v>
      </c>
      <c r="F4811" s="327" t="s">
        <v>8279</v>
      </c>
      <c r="G4811" s="1073">
        <v>45466.30972222222</v>
      </c>
      <c r="H4811" s="30"/>
    </row>
    <row r="4812" spans="1:8" x14ac:dyDescent="0.25">
      <c r="A4812" s="30" t="s">
        <v>9576</v>
      </c>
      <c r="B4812" s="30" t="s">
        <v>923</v>
      </c>
      <c r="C4812" s="31" t="s">
        <v>9577</v>
      </c>
      <c r="D4812" s="31">
        <v>8531</v>
      </c>
      <c r="E4812" s="49" t="s">
        <v>10617</v>
      </c>
      <c r="F4812" s="327" t="s">
        <v>10618</v>
      </c>
      <c r="G4812" s="1073">
        <v>45466.30972222222</v>
      </c>
      <c r="H4812" s="30"/>
    </row>
    <row r="4813" spans="1:8" x14ac:dyDescent="0.25">
      <c r="A4813" s="30" t="s">
        <v>9576</v>
      </c>
      <c r="B4813" s="30" t="s">
        <v>923</v>
      </c>
      <c r="C4813" s="31" t="s">
        <v>9577</v>
      </c>
      <c r="D4813" s="31">
        <v>8531</v>
      </c>
      <c r="E4813" s="49" t="s">
        <v>10619</v>
      </c>
      <c r="F4813" s="327" t="s">
        <v>10620</v>
      </c>
      <c r="G4813" s="1073">
        <v>45466.30972222222</v>
      </c>
      <c r="H4813" s="30"/>
    </row>
    <row r="4814" spans="1:8" x14ac:dyDescent="0.25">
      <c r="A4814" s="30" t="s">
        <v>9576</v>
      </c>
      <c r="B4814" s="30" t="s">
        <v>923</v>
      </c>
      <c r="C4814" s="31" t="s">
        <v>9577</v>
      </c>
      <c r="D4814" s="31">
        <v>8531</v>
      </c>
      <c r="E4814" s="49" t="s">
        <v>10621</v>
      </c>
      <c r="F4814" s="327" t="s">
        <v>10622</v>
      </c>
      <c r="G4814" s="1073">
        <v>45466.30972222222</v>
      </c>
      <c r="H4814" s="30"/>
    </row>
    <row r="4815" spans="1:8" x14ac:dyDescent="0.25">
      <c r="A4815" s="30" t="s">
        <v>9576</v>
      </c>
      <c r="B4815" s="30" t="s">
        <v>923</v>
      </c>
      <c r="C4815" s="31" t="s">
        <v>9577</v>
      </c>
      <c r="D4815" s="31">
        <v>8531</v>
      </c>
      <c r="E4815" s="49" t="s">
        <v>1615</v>
      </c>
      <c r="F4815" s="327" t="s">
        <v>1616</v>
      </c>
      <c r="G4815" s="1073">
        <v>45466.30972222222</v>
      </c>
      <c r="H4815" s="30"/>
    </row>
    <row r="4816" spans="1:8" x14ac:dyDescent="0.25">
      <c r="A4816" s="30" t="s">
        <v>9576</v>
      </c>
      <c r="B4816" s="30" t="s">
        <v>923</v>
      </c>
      <c r="C4816" s="31" t="s">
        <v>9577</v>
      </c>
      <c r="D4816" s="31">
        <v>8531</v>
      </c>
      <c r="E4816" s="49" t="s">
        <v>10623</v>
      </c>
      <c r="F4816" s="327" t="s">
        <v>10624</v>
      </c>
      <c r="G4816" s="1073">
        <v>45466.30972222222</v>
      </c>
      <c r="H4816" s="30"/>
    </row>
    <row r="4817" spans="1:8" x14ac:dyDescent="0.25">
      <c r="A4817" s="30" t="s">
        <v>9576</v>
      </c>
      <c r="B4817" s="30" t="s">
        <v>923</v>
      </c>
      <c r="C4817" s="31" t="s">
        <v>9577</v>
      </c>
      <c r="D4817" s="31">
        <v>8531</v>
      </c>
      <c r="E4817" s="49" t="s">
        <v>10625</v>
      </c>
      <c r="F4817" s="327" t="s">
        <v>10626</v>
      </c>
      <c r="G4817" s="1073">
        <v>45466.30972222222</v>
      </c>
      <c r="H4817" s="30"/>
    </row>
    <row r="4818" spans="1:8" x14ac:dyDescent="0.25">
      <c r="A4818" s="30" t="s">
        <v>9576</v>
      </c>
      <c r="B4818" s="30" t="s">
        <v>923</v>
      </c>
      <c r="C4818" s="31" t="s">
        <v>9577</v>
      </c>
      <c r="D4818" s="31">
        <v>8531</v>
      </c>
      <c r="E4818" s="49" t="s">
        <v>10627</v>
      </c>
      <c r="F4818" s="327" t="s">
        <v>10628</v>
      </c>
      <c r="G4818" s="1073">
        <v>45466.30972222222</v>
      </c>
      <c r="H4818" s="30"/>
    </row>
    <row r="4819" spans="1:8" x14ac:dyDescent="0.25">
      <c r="A4819" s="30" t="s">
        <v>9576</v>
      </c>
      <c r="B4819" s="30" t="s">
        <v>923</v>
      </c>
      <c r="C4819" s="31" t="s">
        <v>9577</v>
      </c>
      <c r="D4819" s="31">
        <v>8531</v>
      </c>
      <c r="E4819" s="49" t="s">
        <v>10629</v>
      </c>
      <c r="F4819" s="327" t="s">
        <v>10630</v>
      </c>
      <c r="G4819" s="1073">
        <v>45466.30972222222</v>
      </c>
      <c r="H4819" s="30"/>
    </row>
    <row r="4820" spans="1:8" x14ac:dyDescent="0.25">
      <c r="A4820" s="30" t="s">
        <v>9576</v>
      </c>
      <c r="B4820" s="30" t="s">
        <v>923</v>
      </c>
      <c r="C4820" s="31" t="s">
        <v>9577</v>
      </c>
      <c r="D4820" s="31">
        <v>8531</v>
      </c>
      <c r="E4820" s="49" t="s">
        <v>10631</v>
      </c>
      <c r="F4820" s="327" t="s">
        <v>10632</v>
      </c>
      <c r="G4820" s="1073">
        <v>45466.30972222222</v>
      </c>
      <c r="H4820" s="30"/>
    </row>
    <row r="4821" spans="1:8" x14ac:dyDescent="0.25">
      <c r="A4821" s="30" t="s">
        <v>9576</v>
      </c>
      <c r="B4821" s="30" t="s">
        <v>923</v>
      </c>
      <c r="C4821" s="31" t="s">
        <v>9577</v>
      </c>
      <c r="D4821" s="31">
        <v>8531</v>
      </c>
      <c r="E4821" s="49" t="s">
        <v>10633</v>
      </c>
      <c r="F4821" s="327" t="s">
        <v>10634</v>
      </c>
      <c r="G4821" s="1073">
        <v>45466.30972222222</v>
      </c>
      <c r="H4821" s="30"/>
    </row>
    <row r="4822" spans="1:8" x14ac:dyDescent="0.25">
      <c r="A4822" s="30" t="s">
        <v>9576</v>
      </c>
      <c r="B4822" s="30" t="s">
        <v>923</v>
      </c>
      <c r="C4822" s="31" t="s">
        <v>9577</v>
      </c>
      <c r="D4822" s="31">
        <v>8531</v>
      </c>
      <c r="E4822" s="49" t="s">
        <v>10635</v>
      </c>
      <c r="F4822" s="327" t="s">
        <v>10636</v>
      </c>
      <c r="G4822" s="1073">
        <v>45466.30972222222</v>
      </c>
      <c r="H4822" s="30"/>
    </row>
    <row r="4823" spans="1:8" x14ac:dyDescent="0.25">
      <c r="A4823" s="30" t="s">
        <v>9576</v>
      </c>
      <c r="B4823" s="30" t="s">
        <v>923</v>
      </c>
      <c r="C4823" s="31" t="s">
        <v>9577</v>
      </c>
      <c r="D4823" s="31">
        <v>8531</v>
      </c>
      <c r="E4823" s="49" t="s">
        <v>10637</v>
      </c>
      <c r="F4823" s="327" t="s">
        <v>10638</v>
      </c>
      <c r="G4823" s="1073">
        <v>45466.30972222222</v>
      </c>
      <c r="H4823" s="30"/>
    </row>
    <row r="4824" spans="1:8" x14ac:dyDescent="0.25">
      <c r="A4824" s="30" t="s">
        <v>9576</v>
      </c>
      <c r="B4824" s="30" t="s">
        <v>923</v>
      </c>
      <c r="C4824" s="31" t="s">
        <v>9577</v>
      </c>
      <c r="D4824" s="31">
        <v>8531</v>
      </c>
      <c r="E4824" s="49" t="s">
        <v>10639</v>
      </c>
      <c r="F4824" s="327" t="s">
        <v>10640</v>
      </c>
      <c r="G4824" s="1073">
        <v>45466.30972222222</v>
      </c>
      <c r="H4824" s="30"/>
    </row>
    <row r="4825" spans="1:8" x14ac:dyDescent="0.25">
      <c r="A4825" s="30" t="s">
        <v>9576</v>
      </c>
      <c r="B4825" s="30" t="s">
        <v>923</v>
      </c>
      <c r="C4825" s="31" t="s">
        <v>9577</v>
      </c>
      <c r="D4825" s="31">
        <v>8531</v>
      </c>
      <c r="E4825" s="49" t="s">
        <v>10641</v>
      </c>
      <c r="F4825" s="327" t="s">
        <v>10642</v>
      </c>
      <c r="G4825" s="1073">
        <v>45466.30972222222</v>
      </c>
      <c r="H4825" s="30"/>
    </row>
    <row r="4826" spans="1:8" x14ac:dyDescent="0.25">
      <c r="A4826" s="30" t="s">
        <v>9576</v>
      </c>
      <c r="B4826" s="30" t="s">
        <v>923</v>
      </c>
      <c r="C4826" s="31" t="s">
        <v>9577</v>
      </c>
      <c r="D4826" s="31">
        <v>8531</v>
      </c>
      <c r="E4826" s="49" t="s">
        <v>1632</v>
      </c>
      <c r="F4826" s="327" t="s">
        <v>1633</v>
      </c>
      <c r="G4826" s="1073">
        <v>45466.30972222222</v>
      </c>
      <c r="H4826" s="30"/>
    </row>
    <row r="4827" spans="1:8" x14ac:dyDescent="0.25">
      <c r="A4827" s="30" t="s">
        <v>9576</v>
      </c>
      <c r="B4827" s="30" t="s">
        <v>923</v>
      </c>
      <c r="C4827" s="31" t="s">
        <v>9577</v>
      </c>
      <c r="D4827" s="31">
        <v>8531</v>
      </c>
      <c r="E4827" s="49" t="s">
        <v>1649</v>
      </c>
      <c r="F4827" s="327" t="s">
        <v>1650</v>
      </c>
      <c r="G4827" s="1073">
        <v>45466.30972222222</v>
      </c>
      <c r="H4827" s="30"/>
    </row>
    <row r="4828" spans="1:8" x14ac:dyDescent="0.25">
      <c r="A4828" s="30" t="s">
        <v>9576</v>
      </c>
      <c r="B4828" s="30" t="s">
        <v>923</v>
      </c>
      <c r="C4828" s="31" t="s">
        <v>9577</v>
      </c>
      <c r="D4828" s="31">
        <v>8531</v>
      </c>
      <c r="E4828" s="49" t="s">
        <v>1666</v>
      </c>
      <c r="F4828" s="327" t="s">
        <v>1667</v>
      </c>
      <c r="G4828" s="1073">
        <v>45466.30972222222</v>
      </c>
      <c r="H4828" s="30"/>
    </row>
    <row r="4829" spans="1:8" x14ac:dyDescent="0.25">
      <c r="A4829" s="30" t="s">
        <v>9576</v>
      </c>
      <c r="B4829" s="30" t="s">
        <v>923</v>
      </c>
      <c r="C4829" s="31" t="s">
        <v>9577</v>
      </c>
      <c r="D4829" s="31">
        <v>8531</v>
      </c>
      <c r="E4829" s="49" t="s">
        <v>1683</v>
      </c>
      <c r="F4829" s="327" t="s">
        <v>1684</v>
      </c>
      <c r="G4829" s="1073">
        <v>45466.30972222222</v>
      </c>
      <c r="H4829" s="30"/>
    </row>
    <row r="4830" spans="1:8" x14ac:dyDescent="0.25">
      <c r="A4830" s="30" t="s">
        <v>9576</v>
      </c>
      <c r="B4830" s="30" t="s">
        <v>923</v>
      </c>
      <c r="C4830" s="31" t="s">
        <v>9577</v>
      </c>
      <c r="D4830" s="31">
        <v>8531</v>
      </c>
      <c r="E4830" s="49" t="s">
        <v>1700</v>
      </c>
      <c r="F4830" s="327" t="s">
        <v>1701</v>
      </c>
      <c r="G4830" s="1073">
        <v>45466.30972222222</v>
      </c>
      <c r="H4830" s="30"/>
    </row>
    <row r="4831" spans="1:8" x14ac:dyDescent="0.25">
      <c r="A4831" s="30" t="s">
        <v>9576</v>
      </c>
      <c r="B4831" s="30" t="s">
        <v>923</v>
      </c>
      <c r="C4831" s="31" t="s">
        <v>9577</v>
      </c>
      <c r="D4831" s="31">
        <v>8531</v>
      </c>
      <c r="E4831" s="49" t="s">
        <v>987</v>
      </c>
      <c r="F4831" s="327" t="s">
        <v>988</v>
      </c>
      <c r="G4831" s="1073">
        <v>45466.30972222222</v>
      </c>
      <c r="H4831" s="30"/>
    </row>
    <row r="4832" spans="1:8" x14ac:dyDescent="0.25">
      <c r="A4832" s="30" t="s">
        <v>9576</v>
      </c>
      <c r="B4832" s="30" t="s">
        <v>923</v>
      </c>
      <c r="C4832" s="31" t="s">
        <v>9577</v>
      </c>
      <c r="D4832" s="31">
        <v>8531</v>
      </c>
      <c r="E4832" s="49" t="s">
        <v>1717</v>
      </c>
      <c r="F4832" s="327" t="s">
        <v>1718</v>
      </c>
      <c r="G4832" s="1073">
        <v>45466.30972222222</v>
      </c>
      <c r="H4832" s="30"/>
    </row>
    <row r="4833" spans="1:8" x14ac:dyDescent="0.25">
      <c r="A4833" s="30" t="s">
        <v>9576</v>
      </c>
      <c r="B4833" s="30" t="s">
        <v>923</v>
      </c>
      <c r="C4833" s="31" t="s">
        <v>9577</v>
      </c>
      <c r="D4833" s="31">
        <v>8531</v>
      </c>
      <c r="E4833" s="49" t="s">
        <v>1734</v>
      </c>
      <c r="F4833" s="327" t="s">
        <v>1735</v>
      </c>
      <c r="G4833" s="1073">
        <v>45466.30972222222</v>
      </c>
      <c r="H4833" s="30"/>
    </row>
    <row r="4834" spans="1:8" x14ac:dyDescent="0.25">
      <c r="A4834" s="30" t="s">
        <v>9576</v>
      </c>
      <c r="B4834" s="30" t="s">
        <v>923</v>
      </c>
      <c r="C4834" s="31" t="s">
        <v>9577</v>
      </c>
      <c r="D4834" s="31">
        <v>8531</v>
      </c>
      <c r="E4834" s="49" t="s">
        <v>1751</v>
      </c>
      <c r="F4834" s="327" t="s">
        <v>1752</v>
      </c>
      <c r="G4834" s="1073">
        <v>45466.30972222222</v>
      </c>
      <c r="H4834" s="30"/>
    </row>
    <row r="4835" spans="1:8" x14ac:dyDescent="0.25">
      <c r="A4835" s="30" t="s">
        <v>9576</v>
      </c>
      <c r="B4835" s="30" t="s">
        <v>923</v>
      </c>
      <c r="C4835" s="31" t="s">
        <v>9577</v>
      </c>
      <c r="D4835" s="31">
        <v>8531</v>
      </c>
      <c r="E4835" s="49" t="s">
        <v>1768</v>
      </c>
      <c r="F4835" s="327" t="s">
        <v>1769</v>
      </c>
      <c r="G4835" s="1073">
        <v>45466.30972222222</v>
      </c>
      <c r="H4835" s="30"/>
    </row>
    <row r="4836" spans="1:8" x14ac:dyDescent="0.25">
      <c r="A4836" s="30" t="s">
        <v>9576</v>
      </c>
      <c r="B4836" s="30" t="s">
        <v>923</v>
      </c>
      <c r="C4836" s="31" t="s">
        <v>9577</v>
      </c>
      <c r="D4836" s="31">
        <v>8531</v>
      </c>
      <c r="E4836" s="49" t="s">
        <v>1785</v>
      </c>
      <c r="F4836" s="327" t="s">
        <v>1786</v>
      </c>
      <c r="G4836" s="1073">
        <v>45466.30972222222</v>
      </c>
      <c r="H4836" s="30"/>
    </row>
    <row r="4837" spans="1:8" x14ac:dyDescent="0.25">
      <c r="A4837" s="30" t="s">
        <v>9576</v>
      </c>
      <c r="B4837" s="30" t="s">
        <v>923</v>
      </c>
      <c r="C4837" s="31" t="s">
        <v>9577</v>
      </c>
      <c r="D4837" s="31">
        <v>8531</v>
      </c>
      <c r="E4837" s="49" t="s">
        <v>1802</v>
      </c>
      <c r="F4837" s="327" t="s">
        <v>1803</v>
      </c>
      <c r="G4837" s="1073">
        <v>45466.30972222222</v>
      </c>
      <c r="H4837" s="30"/>
    </row>
    <row r="4838" spans="1:8" x14ac:dyDescent="0.25">
      <c r="A4838" s="30" t="s">
        <v>9576</v>
      </c>
      <c r="B4838" s="30" t="s">
        <v>923</v>
      </c>
      <c r="C4838" s="31" t="s">
        <v>9577</v>
      </c>
      <c r="D4838" s="31">
        <v>8531</v>
      </c>
      <c r="E4838" s="49" t="s">
        <v>1819</v>
      </c>
      <c r="F4838" s="327" t="s">
        <v>1820</v>
      </c>
      <c r="G4838" s="1073">
        <v>45466.30972222222</v>
      </c>
      <c r="H4838" s="30"/>
    </row>
    <row r="4839" spans="1:8" x14ac:dyDescent="0.25">
      <c r="A4839" s="30" t="s">
        <v>9576</v>
      </c>
      <c r="B4839" s="30" t="s">
        <v>923</v>
      </c>
      <c r="C4839" s="31" t="s">
        <v>9577</v>
      </c>
      <c r="D4839" s="31">
        <v>8531</v>
      </c>
      <c r="E4839" s="49" t="s">
        <v>1836</v>
      </c>
      <c r="F4839" s="327" t="s">
        <v>1837</v>
      </c>
      <c r="G4839" s="1073">
        <v>45466.30972222222</v>
      </c>
      <c r="H4839" s="30"/>
    </row>
    <row r="4840" spans="1:8" x14ac:dyDescent="0.25">
      <c r="A4840" s="30" t="s">
        <v>9576</v>
      </c>
      <c r="B4840" s="30" t="s">
        <v>923</v>
      </c>
      <c r="C4840" s="31" t="s">
        <v>9577</v>
      </c>
      <c r="D4840" s="31">
        <v>8531</v>
      </c>
      <c r="E4840" s="49" t="s">
        <v>1853</v>
      </c>
      <c r="F4840" s="327" t="s">
        <v>1854</v>
      </c>
      <c r="G4840" s="1073">
        <v>45466.30972222222</v>
      </c>
      <c r="H4840" s="30"/>
    </row>
    <row r="4841" spans="1:8" x14ac:dyDescent="0.25">
      <c r="A4841" s="30" t="s">
        <v>9576</v>
      </c>
      <c r="B4841" s="30" t="s">
        <v>923</v>
      </c>
      <c r="C4841" s="31" t="s">
        <v>9577</v>
      </c>
      <c r="D4841" s="31">
        <v>8531</v>
      </c>
      <c r="E4841" s="49" t="s">
        <v>1870</v>
      </c>
      <c r="F4841" s="327" t="s">
        <v>1871</v>
      </c>
      <c r="G4841" s="1073">
        <v>45466.30972222222</v>
      </c>
      <c r="H4841" s="30"/>
    </row>
    <row r="4842" spans="1:8" x14ac:dyDescent="0.25">
      <c r="A4842" s="30" t="s">
        <v>9576</v>
      </c>
      <c r="B4842" s="30" t="s">
        <v>923</v>
      </c>
      <c r="C4842" s="31" t="s">
        <v>9577</v>
      </c>
      <c r="D4842" s="31">
        <v>8531</v>
      </c>
      <c r="E4842" s="49" t="s">
        <v>1004</v>
      </c>
      <c r="F4842" s="327" t="s">
        <v>1005</v>
      </c>
      <c r="G4842" s="1073">
        <v>45466.30972222222</v>
      </c>
      <c r="H4842" s="30"/>
    </row>
    <row r="4843" spans="1:8" x14ac:dyDescent="0.25">
      <c r="A4843" s="30" t="s">
        <v>9576</v>
      </c>
      <c r="B4843" s="30" t="s">
        <v>923</v>
      </c>
      <c r="C4843" s="31" t="s">
        <v>9577</v>
      </c>
      <c r="D4843" s="31">
        <v>8531</v>
      </c>
      <c r="E4843" s="49" t="s">
        <v>1887</v>
      </c>
      <c r="F4843" s="327" t="s">
        <v>1888</v>
      </c>
      <c r="G4843" s="1073">
        <v>45466.30972222222</v>
      </c>
      <c r="H4843" s="30"/>
    </row>
    <row r="4844" spans="1:8" x14ac:dyDescent="0.25">
      <c r="A4844" s="30" t="s">
        <v>9576</v>
      </c>
      <c r="B4844" s="30" t="s">
        <v>923</v>
      </c>
      <c r="C4844" s="31" t="s">
        <v>9577</v>
      </c>
      <c r="D4844" s="31">
        <v>8531</v>
      </c>
      <c r="E4844" s="49" t="s">
        <v>1904</v>
      </c>
      <c r="F4844" s="327" t="s">
        <v>1905</v>
      </c>
      <c r="G4844" s="1073">
        <v>45466.30972222222</v>
      </c>
      <c r="H4844" s="30"/>
    </row>
    <row r="4845" spans="1:8" x14ac:dyDescent="0.25">
      <c r="A4845" s="30" t="s">
        <v>9576</v>
      </c>
      <c r="B4845" s="30" t="s">
        <v>923</v>
      </c>
      <c r="C4845" s="31" t="s">
        <v>9577</v>
      </c>
      <c r="D4845" s="31">
        <v>8531</v>
      </c>
      <c r="E4845" s="49" t="s">
        <v>1921</v>
      </c>
      <c r="F4845" s="327" t="s">
        <v>1922</v>
      </c>
      <c r="G4845" s="1073">
        <v>45466.30972222222</v>
      </c>
      <c r="H4845" s="30"/>
    </row>
    <row r="4846" spans="1:8" x14ac:dyDescent="0.25">
      <c r="A4846" s="30" t="s">
        <v>9576</v>
      </c>
      <c r="B4846" s="30" t="s">
        <v>923</v>
      </c>
      <c r="C4846" s="31" t="s">
        <v>9577</v>
      </c>
      <c r="D4846" s="31">
        <v>8531</v>
      </c>
      <c r="E4846" s="49" t="s">
        <v>1938</v>
      </c>
      <c r="F4846" s="327" t="s">
        <v>1939</v>
      </c>
      <c r="G4846" s="1073">
        <v>45466.30972222222</v>
      </c>
      <c r="H4846" s="30"/>
    </row>
    <row r="4847" spans="1:8" x14ac:dyDescent="0.25">
      <c r="A4847" s="30" t="s">
        <v>9576</v>
      </c>
      <c r="B4847" s="30" t="s">
        <v>923</v>
      </c>
      <c r="C4847" s="31" t="s">
        <v>9577</v>
      </c>
      <c r="D4847" s="31">
        <v>8531</v>
      </c>
      <c r="E4847" s="49" t="s">
        <v>1955</v>
      </c>
      <c r="F4847" s="327" t="s">
        <v>1956</v>
      </c>
      <c r="G4847" s="1073">
        <v>45466.30972222222</v>
      </c>
      <c r="H4847" s="30"/>
    </row>
    <row r="4848" spans="1:8" x14ac:dyDescent="0.25">
      <c r="A4848" s="30" t="s">
        <v>9576</v>
      </c>
      <c r="B4848" s="30" t="s">
        <v>923</v>
      </c>
      <c r="C4848" s="31" t="s">
        <v>9577</v>
      </c>
      <c r="D4848" s="31">
        <v>8531</v>
      </c>
      <c r="E4848" s="49" t="s">
        <v>1972</v>
      </c>
      <c r="F4848" s="327" t="s">
        <v>1973</v>
      </c>
      <c r="G4848" s="1073">
        <v>45466.30972222222</v>
      </c>
      <c r="H4848" s="30"/>
    </row>
    <row r="4849" spans="1:8" x14ac:dyDescent="0.25">
      <c r="A4849" s="30" t="s">
        <v>9576</v>
      </c>
      <c r="B4849" s="30" t="s">
        <v>923</v>
      </c>
      <c r="C4849" s="31" t="s">
        <v>9577</v>
      </c>
      <c r="D4849" s="31">
        <v>8531</v>
      </c>
      <c r="E4849" s="49" t="s">
        <v>1989</v>
      </c>
      <c r="F4849" s="327" t="s">
        <v>1990</v>
      </c>
      <c r="G4849" s="1073">
        <v>45466.30972222222</v>
      </c>
      <c r="H4849" s="30"/>
    </row>
    <row r="4850" spans="1:8" x14ac:dyDescent="0.25">
      <c r="A4850" s="30" t="s">
        <v>9576</v>
      </c>
      <c r="B4850" s="30" t="s">
        <v>923</v>
      </c>
      <c r="C4850" s="31" t="s">
        <v>9577</v>
      </c>
      <c r="D4850" s="31">
        <v>8531</v>
      </c>
      <c r="E4850" s="49" t="s">
        <v>2005</v>
      </c>
      <c r="F4850" s="327" t="s">
        <v>2006</v>
      </c>
      <c r="G4850" s="1073">
        <v>45466.30972222222</v>
      </c>
      <c r="H4850" s="30"/>
    </row>
    <row r="4851" spans="1:8" x14ac:dyDescent="0.25">
      <c r="A4851" s="30" t="s">
        <v>9576</v>
      </c>
      <c r="B4851" s="30" t="s">
        <v>923</v>
      </c>
      <c r="C4851" s="31" t="s">
        <v>9577</v>
      </c>
      <c r="D4851" s="31">
        <v>8531</v>
      </c>
      <c r="E4851" s="49" t="s">
        <v>2022</v>
      </c>
      <c r="F4851" s="327" t="s">
        <v>2023</v>
      </c>
      <c r="G4851" s="1073">
        <v>45466.30972222222</v>
      </c>
      <c r="H4851" s="30"/>
    </row>
    <row r="4852" spans="1:8" x14ac:dyDescent="0.25">
      <c r="A4852" s="30" t="s">
        <v>9576</v>
      </c>
      <c r="B4852" s="30" t="s">
        <v>923</v>
      </c>
      <c r="C4852" s="31" t="s">
        <v>9577</v>
      </c>
      <c r="D4852" s="31">
        <v>8531</v>
      </c>
      <c r="E4852" s="49" t="s">
        <v>2039</v>
      </c>
      <c r="F4852" s="327" t="s">
        <v>2040</v>
      </c>
      <c r="G4852" s="1073">
        <v>45466.30972222222</v>
      </c>
      <c r="H4852" s="30"/>
    </row>
    <row r="4853" spans="1:8" x14ac:dyDescent="0.25">
      <c r="A4853" s="30" t="s">
        <v>9576</v>
      </c>
      <c r="B4853" s="30" t="s">
        <v>923</v>
      </c>
      <c r="C4853" s="31" t="s">
        <v>9577</v>
      </c>
      <c r="D4853" s="31">
        <v>8531</v>
      </c>
      <c r="E4853" s="49" t="s">
        <v>1019</v>
      </c>
      <c r="F4853" s="327" t="s">
        <v>1020</v>
      </c>
      <c r="G4853" s="1073">
        <v>45466.30972222222</v>
      </c>
      <c r="H4853" s="30"/>
    </row>
    <row r="4854" spans="1:8" x14ac:dyDescent="0.25">
      <c r="A4854" s="30" t="s">
        <v>9576</v>
      </c>
      <c r="B4854" s="30" t="s">
        <v>923</v>
      </c>
      <c r="C4854" s="31" t="s">
        <v>9577</v>
      </c>
      <c r="D4854" s="31">
        <v>8531</v>
      </c>
      <c r="E4854" s="49" t="s">
        <v>2056</v>
      </c>
      <c r="F4854" s="327" t="s">
        <v>2057</v>
      </c>
      <c r="G4854" s="1073">
        <v>45466.30972222222</v>
      </c>
      <c r="H4854" s="30"/>
    </row>
    <row r="4855" spans="1:8" x14ac:dyDescent="0.25">
      <c r="A4855" s="30" t="s">
        <v>9576</v>
      </c>
      <c r="B4855" s="30" t="s">
        <v>923</v>
      </c>
      <c r="C4855" s="31" t="s">
        <v>9577</v>
      </c>
      <c r="D4855" s="31">
        <v>8531</v>
      </c>
      <c r="E4855" s="49" t="s">
        <v>2073</v>
      </c>
      <c r="F4855" s="327" t="s">
        <v>2074</v>
      </c>
      <c r="G4855" s="1073">
        <v>45466.30972222222</v>
      </c>
      <c r="H4855" s="30"/>
    </row>
    <row r="4856" spans="1:8" x14ac:dyDescent="0.25">
      <c r="A4856" s="30" t="s">
        <v>9576</v>
      </c>
      <c r="B4856" s="30" t="s">
        <v>923</v>
      </c>
      <c r="C4856" s="31" t="s">
        <v>9577</v>
      </c>
      <c r="D4856" s="31">
        <v>8531</v>
      </c>
      <c r="E4856" s="49" t="s">
        <v>2090</v>
      </c>
      <c r="F4856" s="327" t="s">
        <v>2091</v>
      </c>
      <c r="G4856" s="1073">
        <v>45466.30972222222</v>
      </c>
      <c r="H4856" s="30"/>
    </row>
    <row r="4857" spans="1:8" x14ac:dyDescent="0.25">
      <c r="A4857" s="30" t="s">
        <v>9576</v>
      </c>
      <c r="B4857" s="30" t="s">
        <v>923</v>
      </c>
      <c r="C4857" s="31" t="s">
        <v>9577</v>
      </c>
      <c r="D4857" s="31">
        <v>8531</v>
      </c>
      <c r="E4857" s="49" t="s">
        <v>2107</v>
      </c>
      <c r="F4857" s="327" t="s">
        <v>2108</v>
      </c>
      <c r="G4857" s="1073">
        <v>45466.30972222222</v>
      </c>
      <c r="H4857" s="30"/>
    </row>
    <row r="4858" spans="1:8" x14ac:dyDescent="0.25">
      <c r="A4858" s="30" t="s">
        <v>9576</v>
      </c>
      <c r="B4858" s="30" t="s">
        <v>923</v>
      </c>
      <c r="C4858" s="31" t="s">
        <v>9577</v>
      </c>
      <c r="D4858" s="31">
        <v>8531</v>
      </c>
      <c r="E4858" s="49" t="s">
        <v>2124</v>
      </c>
      <c r="F4858" s="327" t="s">
        <v>2125</v>
      </c>
      <c r="G4858" s="1073">
        <v>45466.30972222222</v>
      </c>
      <c r="H4858" s="30"/>
    </row>
    <row r="4859" spans="1:8" x14ac:dyDescent="0.25">
      <c r="A4859" s="30" t="s">
        <v>9576</v>
      </c>
      <c r="B4859" s="30" t="s">
        <v>923</v>
      </c>
      <c r="C4859" s="31" t="s">
        <v>9577</v>
      </c>
      <c r="D4859" s="31">
        <v>8531</v>
      </c>
      <c r="E4859" s="49" t="s">
        <v>2141</v>
      </c>
      <c r="F4859" s="327" t="s">
        <v>2142</v>
      </c>
      <c r="G4859" s="1073">
        <v>45466.30972222222</v>
      </c>
      <c r="H4859" s="30"/>
    </row>
    <row r="4860" spans="1:8" x14ac:dyDescent="0.25">
      <c r="A4860" s="30" t="s">
        <v>9576</v>
      </c>
      <c r="B4860" s="30" t="s">
        <v>923</v>
      </c>
      <c r="C4860" s="31" t="s">
        <v>9577</v>
      </c>
      <c r="D4860" s="31">
        <v>8531</v>
      </c>
      <c r="E4860" s="49" t="s">
        <v>2158</v>
      </c>
      <c r="F4860" s="327" t="s">
        <v>2159</v>
      </c>
      <c r="G4860" s="1073">
        <v>45466.30972222222</v>
      </c>
      <c r="H4860" s="30"/>
    </row>
    <row r="4861" spans="1:8" x14ac:dyDescent="0.25">
      <c r="A4861" s="30" t="s">
        <v>9576</v>
      </c>
      <c r="B4861" s="30" t="s">
        <v>923</v>
      </c>
      <c r="C4861" s="31" t="s">
        <v>9577</v>
      </c>
      <c r="D4861" s="31">
        <v>8531</v>
      </c>
      <c r="E4861" s="49" t="s">
        <v>2175</v>
      </c>
      <c r="F4861" s="327" t="s">
        <v>2176</v>
      </c>
      <c r="G4861" s="1073">
        <v>45466.30972222222</v>
      </c>
      <c r="H4861" s="30"/>
    </row>
    <row r="4862" spans="1:8" x14ac:dyDescent="0.25">
      <c r="A4862" s="30" t="s">
        <v>9576</v>
      </c>
      <c r="B4862" s="30" t="s">
        <v>923</v>
      </c>
      <c r="C4862" s="31" t="s">
        <v>9577</v>
      </c>
      <c r="D4862" s="31">
        <v>8531</v>
      </c>
      <c r="E4862" s="49" t="s">
        <v>2192</v>
      </c>
      <c r="F4862" s="327" t="s">
        <v>2193</v>
      </c>
      <c r="G4862" s="1073">
        <v>45466.30972222222</v>
      </c>
      <c r="H4862" s="30"/>
    </row>
    <row r="4863" spans="1:8" x14ac:dyDescent="0.25">
      <c r="A4863" s="30" t="s">
        <v>9576</v>
      </c>
      <c r="B4863" s="30" t="s">
        <v>923</v>
      </c>
      <c r="C4863" s="31" t="s">
        <v>9577</v>
      </c>
      <c r="D4863" s="31">
        <v>8531</v>
      </c>
      <c r="E4863" s="49" t="s">
        <v>2209</v>
      </c>
      <c r="F4863" s="327" t="s">
        <v>2210</v>
      </c>
      <c r="G4863" s="1073">
        <v>45466.30972222222</v>
      </c>
      <c r="H4863" s="30"/>
    </row>
    <row r="4864" spans="1:8" x14ac:dyDescent="0.25">
      <c r="A4864" s="30" t="s">
        <v>9576</v>
      </c>
      <c r="B4864" s="30" t="s">
        <v>923</v>
      </c>
      <c r="C4864" s="31" t="s">
        <v>9577</v>
      </c>
      <c r="D4864" s="31">
        <v>8531</v>
      </c>
      <c r="E4864" s="49" t="s">
        <v>1036</v>
      </c>
      <c r="F4864" s="327" t="s">
        <v>1037</v>
      </c>
      <c r="G4864" s="1073">
        <v>45466.30972222222</v>
      </c>
      <c r="H4864" s="30"/>
    </row>
    <row r="4865" spans="1:8" x14ac:dyDescent="0.25">
      <c r="A4865" s="30" t="s">
        <v>9576</v>
      </c>
      <c r="B4865" s="30" t="s">
        <v>923</v>
      </c>
      <c r="C4865" s="31" t="s">
        <v>9577</v>
      </c>
      <c r="D4865" s="31">
        <v>8531</v>
      </c>
      <c r="E4865" s="49" t="s">
        <v>2226</v>
      </c>
      <c r="F4865" s="327" t="s">
        <v>2227</v>
      </c>
      <c r="G4865" s="1073">
        <v>45466.30972222222</v>
      </c>
      <c r="H4865" s="30"/>
    </row>
    <row r="4866" spans="1:8" x14ac:dyDescent="0.25">
      <c r="A4866" s="30" t="s">
        <v>9576</v>
      </c>
      <c r="B4866" s="30" t="s">
        <v>923</v>
      </c>
      <c r="C4866" s="31" t="s">
        <v>9577</v>
      </c>
      <c r="D4866" s="31">
        <v>8531</v>
      </c>
      <c r="E4866" s="49" t="s">
        <v>2243</v>
      </c>
      <c r="F4866" s="327" t="s">
        <v>2244</v>
      </c>
      <c r="G4866" s="1073">
        <v>45466.30972222222</v>
      </c>
      <c r="H4866" s="30"/>
    </row>
    <row r="4867" spans="1:8" x14ac:dyDescent="0.25">
      <c r="A4867" s="30" t="s">
        <v>9576</v>
      </c>
      <c r="B4867" s="30" t="s">
        <v>923</v>
      </c>
      <c r="C4867" s="31" t="s">
        <v>9577</v>
      </c>
      <c r="D4867" s="31">
        <v>8531</v>
      </c>
      <c r="E4867" s="49" t="s">
        <v>2260</v>
      </c>
      <c r="F4867" s="327" t="s">
        <v>2261</v>
      </c>
      <c r="G4867" s="1073">
        <v>45466.30972222222</v>
      </c>
      <c r="H4867" s="30"/>
    </row>
    <row r="4868" spans="1:8" x14ac:dyDescent="0.25">
      <c r="A4868" s="30" t="s">
        <v>9576</v>
      </c>
      <c r="B4868" s="30" t="s">
        <v>923</v>
      </c>
      <c r="C4868" s="31" t="s">
        <v>9577</v>
      </c>
      <c r="D4868" s="31">
        <v>8531</v>
      </c>
      <c r="E4868" s="49" t="s">
        <v>2277</v>
      </c>
      <c r="F4868" s="327" t="s">
        <v>2278</v>
      </c>
      <c r="G4868" s="1073">
        <v>45466.30972222222</v>
      </c>
      <c r="H4868" s="30"/>
    </row>
    <row r="4869" spans="1:8" x14ac:dyDescent="0.25">
      <c r="A4869" s="30" t="s">
        <v>9576</v>
      </c>
      <c r="B4869" s="30" t="s">
        <v>923</v>
      </c>
      <c r="C4869" s="31" t="s">
        <v>9577</v>
      </c>
      <c r="D4869" s="31">
        <v>8531</v>
      </c>
      <c r="E4869" s="49" t="s">
        <v>2294</v>
      </c>
      <c r="F4869" s="327" t="s">
        <v>2295</v>
      </c>
      <c r="G4869" s="1073">
        <v>45466.30972222222</v>
      </c>
      <c r="H4869" s="30"/>
    </row>
    <row r="4870" spans="1:8" x14ac:dyDescent="0.25">
      <c r="A4870" s="30" t="s">
        <v>9576</v>
      </c>
      <c r="B4870" s="30" t="s">
        <v>923</v>
      </c>
      <c r="C4870" s="31" t="s">
        <v>9577</v>
      </c>
      <c r="D4870" s="31">
        <v>8531</v>
      </c>
      <c r="E4870" s="49" t="s">
        <v>2311</v>
      </c>
      <c r="F4870" s="327" t="s">
        <v>2312</v>
      </c>
      <c r="G4870" s="1073">
        <v>45466.30972222222</v>
      </c>
      <c r="H4870" s="30"/>
    </row>
    <row r="4871" spans="1:8" x14ac:dyDescent="0.25">
      <c r="A4871" s="30" t="s">
        <v>9576</v>
      </c>
      <c r="B4871" s="30" t="s">
        <v>923</v>
      </c>
      <c r="C4871" s="31" t="s">
        <v>9577</v>
      </c>
      <c r="D4871" s="31">
        <v>8531</v>
      </c>
      <c r="E4871" s="49" t="s">
        <v>2328</v>
      </c>
      <c r="F4871" s="327" t="s">
        <v>2329</v>
      </c>
      <c r="G4871" s="1073">
        <v>45466.30972222222</v>
      </c>
      <c r="H4871" s="30"/>
    </row>
    <row r="4872" spans="1:8" x14ac:dyDescent="0.25">
      <c r="A4872" s="30" t="s">
        <v>9576</v>
      </c>
      <c r="B4872" s="30" t="s">
        <v>923</v>
      </c>
      <c r="C4872" s="31" t="s">
        <v>9577</v>
      </c>
      <c r="D4872" s="31">
        <v>8531</v>
      </c>
      <c r="E4872" s="49" t="s">
        <v>2345</v>
      </c>
      <c r="F4872" s="327" t="s">
        <v>2346</v>
      </c>
      <c r="G4872" s="1073">
        <v>45466.30972222222</v>
      </c>
      <c r="H4872" s="30"/>
    </row>
    <row r="4873" spans="1:8" x14ac:dyDescent="0.25">
      <c r="A4873" s="30" t="s">
        <v>9576</v>
      </c>
      <c r="B4873" s="30" t="s">
        <v>923</v>
      </c>
      <c r="C4873" s="31" t="s">
        <v>9577</v>
      </c>
      <c r="D4873" s="31">
        <v>8531</v>
      </c>
      <c r="E4873" s="49" t="s">
        <v>2362</v>
      </c>
      <c r="F4873" s="327" t="s">
        <v>2363</v>
      </c>
      <c r="G4873" s="1073">
        <v>45466.30972222222</v>
      </c>
      <c r="H4873" s="30"/>
    </row>
    <row r="4874" spans="1:8" x14ac:dyDescent="0.25">
      <c r="A4874" s="30" t="s">
        <v>9576</v>
      </c>
      <c r="B4874" s="30" t="s">
        <v>923</v>
      </c>
      <c r="C4874" s="31" t="s">
        <v>9577</v>
      </c>
      <c r="D4874" s="31">
        <v>8531</v>
      </c>
      <c r="E4874" s="49" t="s">
        <v>2379</v>
      </c>
      <c r="F4874" s="327" t="s">
        <v>2380</v>
      </c>
      <c r="G4874" s="1073">
        <v>45466.30972222222</v>
      </c>
      <c r="H4874" s="30"/>
    </row>
    <row r="4875" spans="1:8" x14ac:dyDescent="0.25">
      <c r="A4875" s="30" t="s">
        <v>9576</v>
      </c>
      <c r="B4875" s="30" t="s">
        <v>923</v>
      </c>
      <c r="C4875" s="31" t="s">
        <v>9577</v>
      </c>
      <c r="D4875" s="31">
        <v>8531</v>
      </c>
      <c r="E4875" s="49" t="s">
        <v>1051</v>
      </c>
      <c r="F4875" s="327" t="s">
        <v>1052</v>
      </c>
      <c r="G4875" s="1073">
        <v>45466.30972222222</v>
      </c>
      <c r="H4875" s="30"/>
    </row>
    <row r="4876" spans="1:8" x14ac:dyDescent="0.25">
      <c r="A4876" s="30" t="s">
        <v>9576</v>
      </c>
      <c r="B4876" s="30" t="s">
        <v>923</v>
      </c>
      <c r="C4876" s="31" t="s">
        <v>9577</v>
      </c>
      <c r="D4876" s="31">
        <v>8531</v>
      </c>
      <c r="E4876" s="49" t="s">
        <v>2396</v>
      </c>
      <c r="F4876" s="327" t="s">
        <v>2397</v>
      </c>
      <c r="G4876" s="1073">
        <v>45466.30972222222</v>
      </c>
      <c r="H4876" s="30"/>
    </row>
    <row r="4877" spans="1:8" x14ac:dyDescent="0.25">
      <c r="A4877" s="30" t="s">
        <v>9576</v>
      </c>
      <c r="B4877" s="30" t="s">
        <v>923</v>
      </c>
      <c r="C4877" s="31" t="s">
        <v>9577</v>
      </c>
      <c r="D4877" s="31">
        <v>8531</v>
      </c>
      <c r="E4877" s="49" t="s">
        <v>2413</v>
      </c>
      <c r="F4877" s="327" t="s">
        <v>2414</v>
      </c>
      <c r="G4877" s="1073">
        <v>45466.30972222222</v>
      </c>
      <c r="H4877" s="30"/>
    </row>
    <row r="4878" spans="1:8" x14ac:dyDescent="0.25">
      <c r="A4878" s="30" t="s">
        <v>9576</v>
      </c>
      <c r="B4878" s="30" t="s">
        <v>923</v>
      </c>
      <c r="C4878" s="31" t="s">
        <v>9577</v>
      </c>
      <c r="D4878" s="31">
        <v>8531</v>
      </c>
      <c r="E4878" s="49" t="s">
        <v>2430</v>
      </c>
      <c r="F4878" s="327" t="s">
        <v>2431</v>
      </c>
      <c r="G4878" s="1073">
        <v>45466.30972222222</v>
      </c>
      <c r="H4878" s="30"/>
    </row>
    <row r="4879" spans="1:8" x14ac:dyDescent="0.25">
      <c r="A4879" s="30" t="s">
        <v>9576</v>
      </c>
      <c r="B4879" s="30" t="s">
        <v>923</v>
      </c>
      <c r="C4879" s="31" t="s">
        <v>9577</v>
      </c>
      <c r="D4879" s="31">
        <v>8531</v>
      </c>
      <c r="E4879" s="49" t="s">
        <v>2447</v>
      </c>
      <c r="F4879" s="327" t="s">
        <v>2448</v>
      </c>
      <c r="G4879" s="1073">
        <v>45466.30972222222</v>
      </c>
      <c r="H4879" s="30"/>
    </row>
    <row r="4880" spans="1:8" x14ac:dyDescent="0.25">
      <c r="A4880" s="30" t="s">
        <v>9576</v>
      </c>
      <c r="B4880" s="30" t="s">
        <v>923</v>
      </c>
      <c r="C4880" s="31" t="s">
        <v>9577</v>
      </c>
      <c r="D4880" s="31">
        <v>8531</v>
      </c>
      <c r="E4880" s="49" t="s">
        <v>2464</v>
      </c>
      <c r="F4880" s="327" t="s">
        <v>2465</v>
      </c>
      <c r="G4880" s="1073">
        <v>45466.30972222222</v>
      </c>
      <c r="H4880" s="30"/>
    </row>
    <row r="4881" spans="1:8" x14ac:dyDescent="0.25">
      <c r="A4881" s="30" t="s">
        <v>9576</v>
      </c>
      <c r="B4881" s="30" t="s">
        <v>923</v>
      </c>
      <c r="C4881" s="31" t="s">
        <v>9577</v>
      </c>
      <c r="D4881" s="31">
        <v>8531</v>
      </c>
      <c r="E4881" s="49" t="s">
        <v>2481</v>
      </c>
      <c r="F4881" s="327" t="s">
        <v>2482</v>
      </c>
      <c r="G4881" s="1073">
        <v>45466.30972222222</v>
      </c>
      <c r="H4881" s="30"/>
    </row>
    <row r="4882" spans="1:8" x14ac:dyDescent="0.25">
      <c r="A4882" s="30" t="s">
        <v>9576</v>
      </c>
      <c r="B4882" s="30" t="s">
        <v>923</v>
      </c>
      <c r="C4882" s="31" t="s">
        <v>9577</v>
      </c>
      <c r="D4882" s="31">
        <v>8531</v>
      </c>
      <c r="E4882" s="49" t="s">
        <v>2498</v>
      </c>
      <c r="F4882" s="327" t="s">
        <v>2499</v>
      </c>
      <c r="G4882" s="1073">
        <v>45466.30972222222</v>
      </c>
      <c r="H4882" s="30"/>
    </row>
    <row r="4883" spans="1:8" x14ac:dyDescent="0.25">
      <c r="A4883" s="30" t="s">
        <v>9576</v>
      </c>
      <c r="B4883" s="30" t="s">
        <v>923</v>
      </c>
      <c r="C4883" s="31" t="s">
        <v>9577</v>
      </c>
      <c r="D4883" s="31">
        <v>8531</v>
      </c>
      <c r="E4883" s="49" t="s">
        <v>2515</v>
      </c>
      <c r="F4883" s="327" t="s">
        <v>2516</v>
      </c>
      <c r="G4883" s="1073">
        <v>45466.30972222222</v>
      </c>
      <c r="H4883" s="30"/>
    </row>
    <row r="4884" spans="1:8" x14ac:dyDescent="0.25">
      <c r="A4884" s="30" t="s">
        <v>9576</v>
      </c>
      <c r="B4884" s="30" t="s">
        <v>923</v>
      </c>
      <c r="C4884" s="31" t="s">
        <v>9577</v>
      </c>
      <c r="D4884" s="31">
        <v>8531</v>
      </c>
      <c r="E4884" s="49" t="s">
        <v>2532</v>
      </c>
      <c r="F4884" s="327" t="s">
        <v>2533</v>
      </c>
      <c r="G4884" s="1073">
        <v>45466.30972222222</v>
      </c>
      <c r="H4884" s="30"/>
    </row>
    <row r="4885" spans="1:8" x14ac:dyDescent="0.25">
      <c r="A4885" s="30" t="s">
        <v>9576</v>
      </c>
      <c r="B4885" s="30" t="s">
        <v>923</v>
      </c>
      <c r="C4885" s="31" t="s">
        <v>9577</v>
      </c>
      <c r="D4885" s="31">
        <v>8531</v>
      </c>
      <c r="E4885" s="49" t="s">
        <v>2549</v>
      </c>
      <c r="F4885" s="327" t="s">
        <v>2550</v>
      </c>
      <c r="G4885" s="1073">
        <v>45466.30972222222</v>
      </c>
      <c r="H4885" s="30"/>
    </row>
    <row r="4886" spans="1:8" x14ac:dyDescent="0.25">
      <c r="A4886" s="30" t="s">
        <v>9576</v>
      </c>
      <c r="B4886" s="30" t="s">
        <v>923</v>
      </c>
      <c r="C4886" s="31" t="s">
        <v>9577</v>
      </c>
      <c r="D4886" s="31">
        <v>8531</v>
      </c>
      <c r="E4886" s="49" t="s">
        <v>1070</v>
      </c>
      <c r="F4886" s="327" t="s">
        <v>1071</v>
      </c>
      <c r="G4886" s="1073">
        <v>45466.30972222222</v>
      </c>
      <c r="H4886" s="30"/>
    </row>
    <row r="4887" spans="1:8" x14ac:dyDescent="0.25">
      <c r="A4887" s="30" t="s">
        <v>9576</v>
      </c>
      <c r="B4887" s="30" t="s">
        <v>923</v>
      </c>
      <c r="C4887" s="31" t="s">
        <v>9577</v>
      </c>
      <c r="D4887" s="31">
        <v>8531</v>
      </c>
      <c r="E4887" s="49" t="s">
        <v>2568</v>
      </c>
      <c r="F4887" s="327" t="s">
        <v>2569</v>
      </c>
      <c r="G4887" s="1073">
        <v>45466.30972222222</v>
      </c>
      <c r="H4887" s="30"/>
    </row>
    <row r="4888" spans="1:8" x14ac:dyDescent="0.25">
      <c r="A4888" s="30" t="s">
        <v>9576</v>
      </c>
      <c r="B4888" s="30" t="s">
        <v>923</v>
      </c>
      <c r="C4888" s="31" t="s">
        <v>9577</v>
      </c>
      <c r="D4888" s="31">
        <v>8531</v>
      </c>
      <c r="E4888" s="49" t="s">
        <v>2585</v>
      </c>
      <c r="F4888" s="327" t="s">
        <v>2586</v>
      </c>
      <c r="G4888" s="1073">
        <v>45466.30972222222</v>
      </c>
      <c r="H4888" s="30"/>
    </row>
    <row r="4889" spans="1:8" x14ac:dyDescent="0.25">
      <c r="A4889" s="30" t="s">
        <v>9576</v>
      </c>
      <c r="B4889" s="30" t="s">
        <v>923</v>
      </c>
      <c r="C4889" s="31" t="s">
        <v>9577</v>
      </c>
      <c r="D4889" s="31">
        <v>8531</v>
      </c>
      <c r="E4889" s="49" t="s">
        <v>2602</v>
      </c>
      <c r="F4889" s="327" t="s">
        <v>2603</v>
      </c>
      <c r="G4889" s="1073">
        <v>45466.30972222222</v>
      </c>
      <c r="H4889" s="30"/>
    </row>
    <row r="4890" spans="1:8" x14ac:dyDescent="0.25">
      <c r="A4890" s="30" t="s">
        <v>9576</v>
      </c>
      <c r="B4890" s="30" t="s">
        <v>923</v>
      </c>
      <c r="C4890" s="31" t="s">
        <v>9577</v>
      </c>
      <c r="D4890" s="31">
        <v>8531</v>
      </c>
      <c r="E4890" s="49" t="s">
        <v>2619</v>
      </c>
      <c r="F4890" s="327" t="s">
        <v>2620</v>
      </c>
      <c r="G4890" s="1073">
        <v>45466.30972222222</v>
      </c>
      <c r="H4890" s="30"/>
    </row>
    <row r="4891" spans="1:8" x14ac:dyDescent="0.25">
      <c r="A4891" s="30" t="s">
        <v>9576</v>
      </c>
      <c r="B4891" s="30" t="s">
        <v>923</v>
      </c>
      <c r="C4891" s="31" t="s">
        <v>9577</v>
      </c>
      <c r="D4891" s="31">
        <v>8531</v>
      </c>
      <c r="E4891" s="49" t="s">
        <v>2636</v>
      </c>
      <c r="F4891" s="327" t="s">
        <v>2637</v>
      </c>
      <c r="G4891" s="1073">
        <v>45466.30972222222</v>
      </c>
      <c r="H4891" s="30"/>
    </row>
    <row r="4892" spans="1:8" x14ac:dyDescent="0.25">
      <c r="A4892" s="30" t="s">
        <v>9576</v>
      </c>
      <c r="B4892" s="30" t="s">
        <v>923</v>
      </c>
      <c r="C4892" s="31" t="s">
        <v>9577</v>
      </c>
      <c r="D4892" s="31">
        <v>8531</v>
      </c>
      <c r="E4892" s="49" t="s">
        <v>2653</v>
      </c>
      <c r="F4892" s="327" t="s">
        <v>2654</v>
      </c>
      <c r="G4892" s="1073">
        <v>45466.30972222222</v>
      </c>
      <c r="H4892" s="30"/>
    </row>
    <row r="4893" spans="1:8" x14ac:dyDescent="0.25">
      <c r="A4893" s="30" t="s">
        <v>9576</v>
      </c>
      <c r="B4893" s="30" t="s">
        <v>923</v>
      </c>
      <c r="C4893" s="31" t="s">
        <v>9577</v>
      </c>
      <c r="D4893" s="31">
        <v>8531</v>
      </c>
      <c r="E4893" s="49" t="s">
        <v>2670</v>
      </c>
      <c r="F4893" s="327" t="s">
        <v>2671</v>
      </c>
      <c r="G4893" s="1073">
        <v>45466.30972222222</v>
      </c>
      <c r="H4893" s="30"/>
    </row>
    <row r="4894" spans="1:8" x14ac:dyDescent="0.25">
      <c r="A4894" s="30" t="s">
        <v>9576</v>
      </c>
      <c r="B4894" s="30" t="s">
        <v>923</v>
      </c>
      <c r="C4894" s="31" t="s">
        <v>9577</v>
      </c>
      <c r="D4894" s="31">
        <v>8531</v>
      </c>
      <c r="E4894" s="49" t="s">
        <v>2687</v>
      </c>
      <c r="F4894" s="327" t="s">
        <v>2688</v>
      </c>
      <c r="G4894" s="1073">
        <v>45466.30972222222</v>
      </c>
      <c r="H4894" s="30"/>
    </row>
    <row r="4895" spans="1:8" x14ac:dyDescent="0.25">
      <c r="A4895" s="30" t="s">
        <v>9576</v>
      </c>
      <c r="B4895" s="30" t="s">
        <v>923</v>
      </c>
      <c r="C4895" s="31" t="s">
        <v>9577</v>
      </c>
      <c r="D4895" s="31">
        <v>8531</v>
      </c>
      <c r="E4895" s="49" t="s">
        <v>2704</v>
      </c>
      <c r="F4895" s="327" t="s">
        <v>2705</v>
      </c>
      <c r="G4895" s="1073">
        <v>45466.30972222222</v>
      </c>
      <c r="H4895" s="30"/>
    </row>
    <row r="4896" spans="1:8" x14ac:dyDescent="0.25">
      <c r="A4896" s="30" t="s">
        <v>9576</v>
      </c>
      <c r="B4896" s="30" t="s">
        <v>923</v>
      </c>
      <c r="C4896" s="31" t="s">
        <v>9577</v>
      </c>
      <c r="D4896" s="31">
        <v>8531</v>
      </c>
      <c r="E4896" s="49" t="s">
        <v>2721</v>
      </c>
      <c r="F4896" s="327" t="s">
        <v>2722</v>
      </c>
      <c r="G4896" s="1073">
        <v>45466.30972222222</v>
      </c>
      <c r="H4896" s="30"/>
    </row>
    <row r="4897" spans="1:8" x14ac:dyDescent="0.25">
      <c r="A4897" s="30" t="s">
        <v>9576</v>
      </c>
      <c r="B4897" s="30" t="s">
        <v>923</v>
      </c>
      <c r="C4897" s="31" t="s">
        <v>9577</v>
      </c>
      <c r="D4897" s="31">
        <v>8531</v>
      </c>
      <c r="E4897" s="49" t="s">
        <v>894</v>
      </c>
      <c r="F4897" s="327" t="s">
        <v>1086</v>
      </c>
      <c r="G4897" s="1073">
        <v>45466.30972222222</v>
      </c>
      <c r="H4897" s="30"/>
    </row>
    <row r="4898" spans="1:8" x14ac:dyDescent="0.25">
      <c r="A4898" s="30" t="s">
        <v>9576</v>
      </c>
      <c r="B4898" s="30" t="s">
        <v>923</v>
      </c>
      <c r="C4898" s="31" t="s">
        <v>9577</v>
      </c>
      <c r="D4898" s="31">
        <v>8531</v>
      </c>
      <c r="E4898" s="49" t="s">
        <v>2738</v>
      </c>
      <c r="F4898" s="327" t="s">
        <v>2739</v>
      </c>
      <c r="G4898" s="1073">
        <v>45466.30972222222</v>
      </c>
      <c r="H4898" s="30"/>
    </row>
    <row r="4899" spans="1:8" x14ac:dyDescent="0.25">
      <c r="A4899" s="30" t="s">
        <v>9576</v>
      </c>
      <c r="B4899" s="30" t="s">
        <v>923</v>
      </c>
      <c r="C4899" s="31" t="s">
        <v>9577</v>
      </c>
      <c r="D4899" s="31">
        <v>8531</v>
      </c>
      <c r="E4899" s="49" t="s">
        <v>2755</v>
      </c>
      <c r="F4899" s="327" t="s">
        <v>2756</v>
      </c>
      <c r="G4899" s="1073">
        <v>45466.30972222222</v>
      </c>
      <c r="H4899" s="30"/>
    </row>
    <row r="4900" spans="1:8" x14ac:dyDescent="0.25">
      <c r="A4900" s="30" t="s">
        <v>9576</v>
      </c>
      <c r="B4900" s="30" t="s">
        <v>923</v>
      </c>
      <c r="C4900" s="31" t="s">
        <v>9577</v>
      </c>
      <c r="D4900" s="31">
        <v>8531</v>
      </c>
      <c r="E4900" s="49" t="s">
        <v>2772</v>
      </c>
      <c r="F4900" s="327" t="s">
        <v>2773</v>
      </c>
      <c r="G4900" s="1073">
        <v>45466.30972222222</v>
      </c>
      <c r="H4900" s="30"/>
    </row>
    <row r="4901" spans="1:8" x14ac:dyDescent="0.25">
      <c r="A4901" s="30" t="s">
        <v>9576</v>
      </c>
      <c r="B4901" s="30" t="s">
        <v>923</v>
      </c>
      <c r="C4901" s="31" t="s">
        <v>9577</v>
      </c>
      <c r="D4901" s="31">
        <v>8531</v>
      </c>
      <c r="E4901" s="49" t="s">
        <v>2789</v>
      </c>
      <c r="F4901" s="327" t="s">
        <v>2790</v>
      </c>
      <c r="G4901" s="1073">
        <v>45466.30972222222</v>
      </c>
      <c r="H4901" s="30"/>
    </row>
    <row r="4902" spans="1:8" x14ac:dyDescent="0.25">
      <c r="A4902" s="30" t="s">
        <v>9576</v>
      </c>
      <c r="B4902" s="30" t="s">
        <v>923</v>
      </c>
      <c r="C4902" s="31" t="s">
        <v>9577</v>
      </c>
      <c r="D4902" s="31">
        <v>8531</v>
      </c>
      <c r="E4902" s="49" t="s">
        <v>2806</v>
      </c>
      <c r="F4902" s="327" t="s">
        <v>2807</v>
      </c>
      <c r="G4902" s="1073">
        <v>45466.30972222222</v>
      </c>
      <c r="H4902" s="30"/>
    </row>
    <row r="4903" spans="1:8" x14ac:dyDescent="0.25">
      <c r="A4903" s="30" t="s">
        <v>9576</v>
      </c>
      <c r="B4903" s="30" t="s">
        <v>923</v>
      </c>
      <c r="C4903" s="31" t="s">
        <v>9577</v>
      </c>
      <c r="D4903" s="31">
        <v>8531</v>
      </c>
      <c r="E4903" s="49" t="s">
        <v>2823</v>
      </c>
      <c r="F4903" s="327" t="s">
        <v>2824</v>
      </c>
      <c r="G4903" s="1073">
        <v>45466.30972222222</v>
      </c>
      <c r="H4903" s="30"/>
    </row>
    <row r="4904" spans="1:8" x14ac:dyDescent="0.25">
      <c r="A4904" s="30" t="s">
        <v>9576</v>
      </c>
      <c r="B4904" s="30" t="s">
        <v>923</v>
      </c>
      <c r="C4904" s="31" t="s">
        <v>9577</v>
      </c>
      <c r="D4904" s="31">
        <v>8531</v>
      </c>
      <c r="E4904" s="49" t="s">
        <v>2840</v>
      </c>
      <c r="F4904" s="327" t="s">
        <v>2841</v>
      </c>
      <c r="G4904" s="1073">
        <v>45466.30972222222</v>
      </c>
      <c r="H4904" s="30"/>
    </row>
    <row r="4905" spans="1:8" x14ac:dyDescent="0.25">
      <c r="A4905" s="30" t="s">
        <v>9576</v>
      </c>
      <c r="B4905" s="30" t="s">
        <v>923</v>
      </c>
      <c r="C4905" s="31" t="s">
        <v>9577</v>
      </c>
      <c r="D4905" s="31">
        <v>8531</v>
      </c>
      <c r="E4905" s="49" t="s">
        <v>2857</v>
      </c>
      <c r="F4905" s="327" t="s">
        <v>2858</v>
      </c>
      <c r="G4905" s="1073">
        <v>45466.30972222222</v>
      </c>
      <c r="H4905" s="30"/>
    </row>
    <row r="4906" spans="1:8" x14ac:dyDescent="0.25">
      <c r="A4906" s="30" t="s">
        <v>9576</v>
      </c>
      <c r="B4906" s="30" t="s">
        <v>923</v>
      </c>
      <c r="C4906" s="31" t="s">
        <v>9577</v>
      </c>
      <c r="D4906" s="31">
        <v>8531</v>
      </c>
      <c r="E4906" s="49" t="s">
        <v>2874</v>
      </c>
      <c r="F4906" s="327" t="s">
        <v>2875</v>
      </c>
      <c r="G4906" s="1073">
        <v>45466.30972222222</v>
      </c>
      <c r="H4906" s="30"/>
    </row>
    <row r="4907" spans="1:8" x14ac:dyDescent="0.25">
      <c r="A4907" s="30" t="s">
        <v>9576</v>
      </c>
      <c r="B4907" s="30" t="s">
        <v>923</v>
      </c>
      <c r="C4907" s="31" t="s">
        <v>9577</v>
      </c>
      <c r="D4907" s="31">
        <v>8531</v>
      </c>
      <c r="E4907" s="49" t="s">
        <v>2891</v>
      </c>
      <c r="F4907" s="327" t="s">
        <v>2892</v>
      </c>
      <c r="G4907" s="1073">
        <v>45466.30972222222</v>
      </c>
      <c r="H4907" s="30"/>
    </row>
    <row r="4908" spans="1:8" x14ac:dyDescent="0.25">
      <c r="A4908" s="30" t="s">
        <v>9576</v>
      </c>
      <c r="B4908" s="30" t="s">
        <v>923</v>
      </c>
      <c r="C4908" s="31" t="s">
        <v>9577</v>
      </c>
      <c r="D4908" s="31">
        <v>8531</v>
      </c>
      <c r="E4908" s="49" t="s">
        <v>897</v>
      </c>
      <c r="F4908" s="327" t="s">
        <v>1099</v>
      </c>
      <c r="G4908" s="1073">
        <v>45466.30972222222</v>
      </c>
      <c r="H4908" s="30"/>
    </row>
    <row r="4909" spans="1:8" x14ac:dyDescent="0.25">
      <c r="A4909" s="30" t="s">
        <v>9576</v>
      </c>
      <c r="B4909" s="30" t="s">
        <v>923</v>
      </c>
      <c r="C4909" s="31" t="s">
        <v>9577</v>
      </c>
      <c r="D4909" s="31">
        <v>8531</v>
      </c>
      <c r="E4909" s="49" t="s">
        <v>2908</v>
      </c>
      <c r="F4909" s="327" t="s">
        <v>2909</v>
      </c>
      <c r="G4909" s="1073">
        <v>45466.30972222222</v>
      </c>
      <c r="H4909" s="30"/>
    </row>
    <row r="4910" spans="1:8" x14ac:dyDescent="0.25">
      <c r="A4910" s="30" t="s">
        <v>9576</v>
      </c>
      <c r="B4910" s="30" t="s">
        <v>923</v>
      </c>
      <c r="C4910" s="31" t="s">
        <v>9577</v>
      </c>
      <c r="D4910" s="31">
        <v>8531</v>
      </c>
      <c r="E4910" s="49" t="s">
        <v>2925</v>
      </c>
      <c r="F4910" s="327" t="s">
        <v>2926</v>
      </c>
      <c r="G4910" s="1073">
        <v>45466.30972222222</v>
      </c>
      <c r="H4910" s="30"/>
    </row>
    <row r="4911" spans="1:8" x14ac:dyDescent="0.25">
      <c r="A4911" s="30" t="s">
        <v>9576</v>
      </c>
      <c r="B4911" s="30" t="s">
        <v>923</v>
      </c>
      <c r="C4911" s="31" t="s">
        <v>9577</v>
      </c>
      <c r="D4911" s="31">
        <v>8531</v>
      </c>
      <c r="E4911" s="49" t="s">
        <v>2942</v>
      </c>
      <c r="F4911" s="327" t="s">
        <v>2943</v>
      </c>
      <c r="G4911" s="1073">
        <v>45466.30972222222</v>
      </c>
      <c r="H4911" s="30"/>
    </row>
    <row r="4912" spans="1:8" x14ac:dyDescent="0.25">
      <c r="A4912" s="30" t="s">
        <v>9576</v>
      </c>
      <c r="B4912" s="30" t="s">
        <v>923</v>
      </c>
      <c r="C4912" s="31" t="s">
        <v>9577</v>
      </c>
      <c r="D4912" s="31">
        <v>8531</v>
      </c>
      <c r="E4912" s="49" t="s">
        <v>2959</v>
      </c>
      <c r="F4912" s="327" t="s">
        <v>2960</v>
      </c>
      <c r="G4912" s="1073">
        <v>45466.30972222222</v>
      </c>
      <c r="H4912" s="30"/>
    </row>
    <row r="4913" spans="1:8" x14ac:dyDescent="0.25">
      <c r="A4913" s="30" t="s">
        <v>9576</v>
      </c>
      <c r="B4913" s="30" t="s">
        <v>923</v>
      </c>
      <c r="C4913" s="31" t="s">
        <v>9577</v>
      </c>
      <c r="D4913" s="31">
        <v>8531</v>
      </c>
      <c r="E4913" s="49" t="s">
        <v>2976</v>
      </c>
      <c r="F4913" s="327" t="s">
        <v>2977</v>
      </c>
      <c r="G4913" s="1073">
        <v>45466.30972222222</v>
      </c>
      <c r="H4913" s="30"/>
    </row>
    <row r="4914" spans="1:8" x14ac:dyDescent="0.25">
      <c r="A4914" s="30" t="s">
        <v>9576</v>
      </c>
      <c r="B4914" s="30" t="s">
        <v>923</v>
      </c>
      <c r="C4914" s="31" t="s">
        <v>9577</v>
      </c>
      <c r="D4914" s="31">
        <v>8531</v>
      </c>
      <c r="E4914" s="49" t="s">
        <v>2993</v>
      </c>
      <c r="F4914" s="327" t="s">
        <v>2994</v>
      </c>
      <c r="G4914" s="1073">
        <v>45466.30972222222</v>
      </c>
      <c r="H4914" s="30"/>
    </row>
    <row r="4915" spans="1:8" x14ac:dyDescent="0.25">
      <c r="A4915" s="30" t="s">
        <v>9576</v>
      </c>
      <c r="B4915" s="30" t="s">
        <v>923</v>
      </c>
      <c r="C4915" s="31" t="s">
        <v>9577</v>
      </c>
      <c r="D4915" s="31">
        <v>8531</v>
      </c>
      <c r="E4915" s="49" t="s">
        <v>3010</v>
      </c>
      <c r="F4915" s="327" t="s">
        <v>3011</v>
      </c>
      <c r="G4915" s="1073">
        <v>45466.30972222222</v>
      </c>
      <c r="H4915" s="30"/>
    </row>
    <row r="4916" spans="1:8" x14ac:dyDescent="0.25">
      <c r="A4916" s="30" t="s">
        <v>9576</v>
      </c>
      <c r="B4916" s="30" t="s">
        <v>923</v>
      </c>
      <c r="C4916" s="31" t="s">
        <v>9577</v>
      </c>
      <c r="D4916" s="31">
        <v>8531</v>
      </c>
      <c r="E4916" s="49" t="s">
        <v>3027</v>
      </c>
      <c r="F4916" s="327" t="s">
        <v>3028</v>
      </c>
      <c r="G4916" s="1073">
        <v>45466.30972222222</v>
      </c>
      <c r="H4916" s="30"/>
    </row>
    <row r="4917" spans="1:8" x14ac:dyDescent="0.25">
      <c r="A4917" s="30" t="s">
        <v>9576</v>
      </c>
      <c r="B4917" s="30" t="s">
        <v>923</v>
      </c>
      <c r="C4917" s="31" t="s">
        <v>9577</v>
      </c>
      <c r="D4917" s="31">
        <v>8531</v>
      </c>
      <c r="E4917" s="49" t="s">
        <v>3044</v>
      </c>
      <c r="F4917" s="327" t="s">
        <v>3045</v>
      </c>
      <c r="G4917" s="1073">
        <v>45466.30972222222</v>
      </c>
      <c r="H4917" s="30"/>
    </row>
    <row r="4918" spans="1:8" x14ac:dyDescent="0.25">
      <c r="A4918" s="30" t="s">
        <v>9576</v>
      </c>
      <c r="B4918" s="30" t="s">
        <v>923</v>
      </c>
      <c r="C4918" s="31" t="s">
        <v>9577</v>
      </c>
      <c r="D4918" s="31">
        <v>8531</v>
      </c>
      <c r="E4918" s="49" t="s">
        <v>3061</v>
      </c>
      <c r="F4918" s="327" t="s">
        <v>3062</v>
      </c>
      <c r="G4918" s="1073">
        <v>45466.30972222222</v>
      </c>
      <c r="H4918" s="30"/>
    </row>
    <row r="4919" spans="1:8" x14ac:dyDescent="0.25">
      <c r="A4919" s="30" t="s">
        <v>9576</v>
      </c>
      <c r="B4919" s="30" t="s">
        <v>923</v>
      </c>
      <c r="C4919" s="31" t="s">
        <v>9577</v>
      </c>
      <c r="D4919" s="31">
        <v>8531</v>
      </c>
      <c r="E4919" s="49" t="s">
        <v>901</v>
      </c>
      <c r="F4919" s="327" t="s">
        <v>1112</v>
      </c>
      <c r="G4919" s="1073">
        <v>45466.30972222222</v>
      </c>
      <c r="H4919" s="30"/>
    </row>
    <row r="4920" spans="1:8" x14ac:dyDescent="0.25">
      <c r="A4920" s="30" t="s">
        <v>9576</v>
      </c>
      <c r="B4920" s="30" t="s">
        <v>923</v>
      </c>
      <c r="C4920" s="31" t="s">
        <v>9577</v>
      </c>
      <c r="D4920" s="31">
        <v>8531</v>
      </c>
      <c r="E4920" s="49" t="s">
        <v>3078</v>
      </c>
      <c r="F4920" s="327" t="s">
        <v>3079</v>
      </c>
      <c r="G4920" s="1073">
        <v>45466.30972222222</v>
      </c>
      <c r="H4920" s="30"/>
    </row>
    <row r="4921" spans="1:8" x14ac:dyDescent="0.25">
      <c r="A4921" s="30" t="s">
        <v>9576</v>
      </c>
      <c r="B4921" s="30" t="s">
        <v>923</v>
      </c>
      <c r="C4921" s="31" t="s">
        <v>9577</v>
      </c>
      <c r="D4921" s="31">
        <v>8531</v>
      </c>
      <c r="E4921" s="49" t="s">
        <v>3095</v>
      </c>
      <c r="F4921" s="327" t="s">
        <v>3096</v>
      </c>
      <c r="G4921" s="1073">
        <v>45466.30972222222</v>
      </c>
      <c r="H4921" s="30"/>
    </row>
    <row r="4922" spans="1:8" x14ac:dyDescent="0.25">
      <c r="A4922" s="30" t="s">
        <v>9576</v>
      </c>
      <c r="B4922" s="30" t="s">
        <v>923</v>
      </c>
      <c r="C4922" s="31" t="s">
        <v>9577</v>
      </c>
      <c r="D4922" s="31">
        <v>8531</v>
      </c>
      <c r="E4922" s="49" t="s">
        <v>3112</v>
      </c>
      <c r="F4922" s="327" t="s">
        <v>3113</v>
      </c>
      <c r="G4922" s="1073">
        <v>45466.30972222222</v>
      </c>
      <c r="H4922" s="30"/>
    </row>
    <row r="4923" spans="1:8" x14ac:dyDescent="0.25">
      <c r="A4923" s="30" t="s">
        <v>9576</v>
      </c>
      <c r="B4923" s="30" t="s">
        <v>923</v>
      </c>
      <c r="C4923" s="31" t="s">
        <v>9577</v>
      </c>
      <c r="D4923" s="31">
        <v>8531</v>
      </c>
      <c r="E4923" s="49" t="s">
        <v>3129</v>
      </c>
      <c r="F4923" s="327" t="s">
        <v>3130</v>
      </c>
      <c r="G4923" s="1073">
        <v>45466.30972222222</v>
      </c>
      <c r="H4923" s="30"/>
    </row>
    <row r="4924" spans="1:8" x14ac:dyDescent="0.25">
      <c r="A4924" s="30" t="s">
        <v>9576</v>
      </c>
      <c r="B4924" s="30" t="s">
        <v>923</v>
      </c>
      <c r="C4924" s="31" t="s">
        <v>9577</v>
      </c>
      <c r="D4924" s="31">
        <v>8531</v>
      </c>
      <c r="E4924" s="49" t="s">
        <v>3146</v>
      </c>
      <c r="F4924" s="327" t="s">
        <v>3147</v>
      </c>
      <c r="G4924" s="1073">
        <v>45466.30972222222</v>
      </c>
      <c r="H4924" s="30"/>
    </row>
    <row r="4925" spans="1:8" x14ac:dyDescent="0.25">
      <c r="A4925" s="30" t="s">
        <v>9576</v>
      </c>
      <c r="B4925" s="30" t="s">
        <v>923</v>
      </c>
      <c r="C4925" s="31" t="s">
        <v>9577</v>
      </c>
      <c r="D4925" s="31">
        <v>8531</v>
      </c>
      <c r="E4925" s="49" t="s">
        <v>3163</v>
      </c>
      <c r="F4925" s="327" t="s">
        <v>3164</v>
      </c>
      <c r="G4925" s="1073">
        <v>45466.30972222222</v>
      </c>
      <c r="H4925" s="30"/>
    </row>
    <row r="4926" spans="1:8" x14ac:dyDescent="0.25">
      <c r="A4926" s="30" t="s">
        <v>9576</v>
      </c>
      <c r="B4926" s="30" t="s">
        <v>923</v>
      </c>
      <c r="C4926" s="31" t="s">
        <v>9577</v>
      </c>
      <c r="D4926" s="31">
        <v>8531</v>
      </c>
      <c r="E4926" s="49" t="s">
        <v>3180</v>
      </c>
      <c r="F4926" s="327" t="s">
        <v>3181</v>
      </c>
      <c r="G4926" s="1073">
        <v>45466.30972222222</v>
      </c>
      <c r="H4926" s="30"/>
    </row>
    <row r="4927" spans="1:8" x14ac:dyDescent="0.25">
      <c r="A4927" s="30" t="s">
        <v>9576</v>
      </c>
      <c r="B4927" s="30" t="s">
        <v>923</v>
      </c>
      <c r="C4927" s="31" t="s">
        <v>9577</v>
      </c>
      <c r="D4927" s="31">
        <v>8531</v>
      </c>
      <c r="E4927" s="49" t="s">
        <v>3197</v>
      </c>
      <c r="F4927" s="327" t="s">
        <v>3198</v>
      </c>
      <c r="G4927" s="1073">
        <v>45466.30972222222</v>
      </c>
      <c r="H4927" s="30"/>
    </row>
    <row r="4928" spans="1:8" x14ac:dyDescent="0.25">
      <c r="A4928" s="30" t="s">
        <v>9576</v>
      </c>
      <c r="B4928" s="30" t="s">
        <v>923</v>
      </c>
      <c r="C4928" s="31" t="s">
        <v>9577</v>
      </c>
      <c r="D4928" s="31">
        <v>8531</v>
      </c>
      <c r="E4928" s="49" t="s">
        <v>3214</v>
      </c>
      <c r="F4928" s="327" t="s">
        <v>3215</v>
      </c>
      <c r="G4928" s="1073">
        <v>45466.30972222222</v>
      </c>
      <c r="H4928" s="30"/>
    </row>
    <row r="4929" spans="1:8" x14ac:dyDescent="0.25">
      <c r="A4929" s="30" t="s">
        <v>9576</v>
      </c>
      <c r="B4929" s="30" t="s">
        <v>923</v>
      </c>
      <c r="C4929" s="31" t="s">
        <v>9577</v>
      </c>
      <c r="D4929" s="31">
        <v>8531</v>
      </c>
      <c r="E4929" s="49" t="s">
        <v>3231</v>
      </c>
      <c r="F4929" s="327" t="s">
        <v>3232</v>
      </c>
      <c r="G4929" s="1073">
        <v>45466.30972222222</v>
      </c>
      <c r="H4929" s="30"/>
    </row>
    <row r="4930" spans="1:8" x14ac:dyDescent="0.25">
      <c r="A4930" s="30" t="s">
        <v>9576</v>
      </c>
      <c r="B4930" s="30" t="s">
        <v>923</v>
      </c>
      <c r="C4930" s="31" t="s">
        <v>9577</v>
      </c>
      <c r="D4930" s="31">
        <v>8531</v>
      </c>
      <c r="E4930" s="49" t="s">
        <v>904</v>
      </c>
      <c r="F4930" s="327" t="s">
        <v>1125</v>
      </c>
      <c r="G4930" s="1073">
        <v>45466.30972222222</v>
      </c>
      <c r="H4930" s="30"/>
    </row>
    <row r="4931" spans="1:8" x14ac:dyDescent="0.25">
      <c r="A4931" s="30" t="s">
        <v>9576</v>
      </c>
      <c r="B4931" s="30" t="s">
        <v>923</v>
      </c>
      <c r="C4931" s="31" t="s">
        <v>9577</v>
      </c>
      <c r="D4931" s="31">
        <v>8531</v>
      </c>
      <c r="E4931" s="49" t="s">
        <v>3248</v>
      </c>
      <c r="F4931" s="327" t="s">
        <v>3249</v>
      </c>
      <c r="G4931" s="1073">
        <v>45466.30972222222</v>
      </c>
      <c r="H4931" s="30"/>
    </row>
    <row r="4932" spans="1:8" x14ac:dyDescent="0.25">
      <c r="A4932" s="30" t="s">
        <v>9576</v>
      </c>
      <c r="B4932" s="30" t="s">
        <v>923</v>
      </c>
      <c r="C4932" s="31" t="s">
        <v>9577</v>
      </c>
      <c r="D4932" s="31">
        <v>8531</v>
      </c>
      <c r="E4932" s="49" t="s">
        <v>3265</v>
      </c>
      <c r="F4932" s="327" t="s">
        <v>3266</v>
      </c>
      <c r="G4932" s="1073">
        <v>45466.30972222222</v>
      </c>
      <c r="H4932" s="30"/>
    </row>
    <row r="4933" spans="1:8" x14ac:dyDescent="0.25">
      <c r="A4933" s="30" t="s">
        <v>9576</v>
      </c>
      <c r="B4933" s="30" t="s">
        <v>923</v>
      </c>
      <c r="C4933" s="31" t="s">
        <v>9577</v>
      </c>
      <c r="D4933" s="31">
        <v>8531</v>
      </c>
      <c r="E4933" s="49" t="s">
        <v>3282</v>
      </c>
      <c r="F4933" s="327" t="s">
        <v>3283</v>
      </c>
      <c r="G4933" s="1073">
        <v>45466.30972222222</v>
      </c>
      <c r="H4933" s="30"/>
    </row>
    <row r="4934" spans="1:8" x14ac:dyDescent="0.25">
      <c r="A4934" s="30" t="s">
        <v>9576</v>
      </c>
      <c r="B4934" s="30" t="s">
        <v>923</v>
      </c>
      <c r="C4934" s="31" t="s">
        <v>9577</v>
      </c>
      <c r="D4934" s="31">
        <v>8531</v>
      </c>
      <c r="E4934" s="49" t="s">
        <v>3299</v>
      </c>
      <c r="F4934" s="327" t="s">
        <v>3300</v>
      </c>
      <c r="G4934" s="1073">
        <v>45466.30972222222</v>
      </c>
      <c r="H4934" s="30"/>
    </row>
    <row r="4935" spans="1:8" x14ac:dyDescent="0.25">
      <c r="A4935" s="30" t="s">
        <v>9576</v>
      </c>
      <c r="B4935" s="30" t="s">
        <v>923</v>
      </c>
      <c r="C4935" s="31" t="s">
        <v>9577</v>
      </c>
      <c r="D4935" s="31">
        <v>8531</v>
      </c>
      <c r="E4935" s="49" t="s">
        <v>3316</v>
      </c>
      <c r="F4935" s="327" t="s">
        <v>3317</v>
      </c>
      <c r="G4935" s="1073">
        <v>45466.30972222222</v>
      </c>
      <c r="H4935" s="30"/>
    </row>
    <row r="4936" spans="1:8" x14ac:dyDescent="0.25">
      <c r="A4936" s="30" t="s">
        <v>9576</v>
      </c>
      <c r="B4936" s="30" t="s">
        <v>923</v>
      </c>
      <c r="C4936" s="31" t="s">
        <v>9577</v>
      </c>
      <c r="D4936" s="31">
        <v>8531</v>
      </c>
      <c r="E4936" s="49" t="s">
        <v>3333</v>
      </c>
      <c r="F4936" s="327" t="s">
        <v>3334</v>
      </c>
      <c r="G4936" s="1073">
        <v>45466.30972222222</v>
      </c>
      <c r="H4936" s="30"/>
    </row>
    <row r="4937" spans="1:8" x14ac:dyDescent="0.25">
      <c r="A4937" s="30" t="s">
        <v>9576</v>
      </c>
      <c r="B4937" s="30" t="s">
        <v>923</v>
      </c>
      <c r="C4937" s="31" t="s">
        <v>9577</v>
      </c>
      <c r="D4937" s="31">
        <v>8531</v>
      </c>
      <c r="E4937" s="49" t="s">
        <v>3350</v>
      </c>
      <c r="F4937" s="327" t="s">
        <v>3351</v>
      </c>
      <c r="G4937" s="1073">
        <v>45466.30972222222</v>
      </c>
      <c r="H4937" s="30"/>
    </row>
    <row r="4938" spans="1:8" x14ac:dyDescent="0.25">
      <c r="A4938" s="30" t="s">
        <v>9576</v>
      </c>
      <c r="B4938" s="30" t="s">
        <v>923</v>
      </c>
      <c r="C4938" s="31" t="s">
        <v>9577</v>
      </c>
      <c r="D4938" s="31">
        <v>8531</v>
      </c>
      <c r="E4938" s="49" t="s">
        <v>3367</v>
      </c>
      <c r="F4938" s="327" t="s">
        <v>3368</v>
      </c>
      <c r="G4938" s="1073">
        <v>45466.30972222222</v>
      </c>
      <c r="H4938" s="30"/>
    </row>
    <row r="4939" spans="1:8" x14ac:dyDescent="0.25">
      <c r="A4939" s="30" t="s">
        <v>9576</v>
      </c>
      <c r="B4939" s="30" t="s">
        <v>923</v>
      </c>
      <c r="C4939" s="31" t="s">
        <v>9577</v>
      </c>
      <c r="D4939" s="31">
        <v>8531</v>
      </c>
      <c r="E4939" s="49" t="s">
        <v>3384</v>
      </c>
      <c r="F4939" s="327" t="s">
        <v>3385</v>
      </c>
      <c r="G4939" s="1073">
        <v>45466.30972222222</v>
      </c>
      <c r="H4939" s="30"/>
    </row>
    <row r="4940" spans="1:8" x14ac:dyDescent="0.25">
      <c r="A4940" s="30" t="s">
        <v>9576</v>
      </c>
      <c r="B4940" s="30" t="s">
        <v>923</v>
      </c>
      <c r="C4940" s="31" t="s">
        <v>9577</v>
      </c>
      <c r="D4940" s="31">
        <v>8531</v>
      </c>
      <c r="E4940" s="49" t="s">
        <v>3401</v>
      </c>
      <c r="F4940" s="327" t="s">
        <v>3402</v>
      </c>
      <c r="G4940" s="1073">
        <v>45466.30972222222</v>
      </c>
      <c r="H4940" s="30"/>
    </row>
    <row r="4941" spans="1:8" x14ac:dyDescent="0.25">
      <c r="A4941" s="30" t="s">
        <v>9576</v>
      </c>
      <c r="B4941" s="30" t="s">
        <v>923</v>
      </c>
      <c r="C4941" s="31" t="s">
        <v>9577</v>
      </c>
      <c r="D4941" s="31">
        <v>8531</v>
      </c>
      <c r="E4941" s="49" t="s">
        <v>906</v>
      </c>
      <c r="F4941" s="327" t="s">
        <v>1138</v>
      </c>
      <c r="G4941" s="1073">
        <v>45466.30972222222</v>
      </c>
      <c r="H4941" s="30"/>
    </row>
    <row r="4942" spans="1:8" x14ac:dyDescent="0.25">
      <c r="A4942" s="30" t="s">
        <v>9576</v>
      </c>
      <c r="B4942" s="30" t="s">
        <v>923</v>
      </c>
      <c r="C4942" s="31" t="s">
        <v>9577</v>
      </c>
      <c r="D4942" s="31">
        <v>8531</v>
      </c>
      <c r="E4942" s="49" t="s">
        <v>3418</v>
      </c>
      <c r="F4942" s="327" t="s">
        <v>3419</v>
      </c>
      <c r="G4942" s="1073">
        <v>45466.30972222222</v>
      </c>
      <c r="H4942" s="30"/>
    </row>
    <row r="4943" spans="1:8" x14ac:dyDescent="0.25">
      <c r="A4943" s="30" t="s">
        <v>9576</v>
      </c>
      <c r="B4943" s="30" t="s">
        <v>923</v>
      </c>
      <c r="C4943" s="31" t="s">
        <v>9577</v>
      </c>
      <c r="D4943" s="31">
        <v>8531</v>
      </c>
      <c r="E4943" s="49" t="s">
        <v>3435</v>
      </c>
      <c r="F4943" s="327" t="s">
        <v>3436</v>
      </c>
      <c r="G4943" s="1073">
        <v>45466.30972222222</v>
      </c>
      <c r="H4943" s="30"/>
    </row>
    <row r="4944" spans="1:8" x14ac:dyDescent="0.25">
      <c r="A4944" s="30" t="s">
        <v>9576</v>
      </c>
      <c r="B4944" s="30" t="s">
        <v>923</v>
      </c>
      <c r="C4944" s="31" t="s">
        <v>9577</v>
      </c>
      <c r="D4944" s="31">
        <v>8531</v>
      </c>
      <c r="E4944" s="49" t="s">
        <v>3452</v>
      </c>
      <c r="F4944" s="327" t="s">
        <v>3453</v>
      </c>
      <c r="G4944" s="1073">
        <v>45466.30972222222</v>
      </c>
      <c r="H4944" s="30"/>
    </row>
    <row r="4945" spans="1:8" x14ac:dyDescent="0.25">
      <c r="A4945" s="30" t="s">
        <v>9576</v>
      </c>
      <c r="B4945" s="30" t="s">
        <v>923</v>
      </c>
      <c r="C4945" s="31" t="s">
        <v>9577</v>
      </c>
      <c r="D4945" s="31">
        <v>8531</v>
      </c>
      <c r="E4945" s="49" t="s">
        <v>3469</v>
      </c>
      <c r="F4945" s="327" t="s">
        <v>3470</v>
      </c>
      <c r="G4945" s="1073">
        <v>45466.30972222222</v>
      </c>
      <c r="H4945" s="30"/>
    </row>
    <row r="4946" spans="1:8" x14ac:dyDescent="0.25">
      <c r="A4946" s="30" t="s">
        <v>9576</v>
      </c>
      <c r="B4946" s="30" t="s">
        <v>923</v>
      </c>
      <c r="C4946" s="31" t="s">
        <v>9577</v>
      </c>
      <c r="D4946" s="31">
        <v>8531</v>
      </c>
      <c r="E4946" s="49" t="s">
        <v>3486</v>
      </c>
      <c r="F4946" s="327" t="s">
        <v>3487</v>
      </c>
      <c r="G4946" s="1073">
        <v>45466.30972222222</v>
      </c>
      <c r="H4946" s="30"/>
    </row>
    <row r="4947" spans="1:8" x14ac:dyDescent="0.25">
      <c r="A4947" s="30" t="s">
        <v>9576</v>
      </c>
      <c r="B4947" s="30" t="s">
        <v>923</v>
      </c>
      <c r="C4947" s="31" t="s">
        <v>9577</v>
      </c>
      <c r="D4947" s="31">
        <v>8531</v>
      </c>
      <c r="E4947" s="49" t="s">
        <v>3503</v>
      </c>
      <c r="F4947" s="327" t="s">
        <v>3504</v>
      </c>
      <c r="G4947" s="1073">
        <v>45466.30972222222</v>
      </c>
      <c r="H4947" s="30"/>
    </row>
    <row r="4948" spans="1:8" x14ac:dyDescent="0.25">
      <c r="A4948" s="30" t="s">
        <v>9576</v>
      </c>
      <c r="B4948" s="30" t="s">
        <v>923</v>
      </c>
      <c r="C4948" s="31" t="s">
        <v>9577</v>
      </c>
      <c r="D4948" s="31">
        <v>8531</v>
      </c>
      <c r="E4948" s="49" t="s">
        <v>3520</v>
      </c>
      <c r="F4948" s="327" t="s">
        <v>3521</v>
      </c>
      <c r="G4948" s="1073">
        <v>45466.30972222222</v>
      </c>
      <c r="H4948" s="30"/>
    </row>
    <row r="4949" spans="1:8" x14ac:dyDescent="0.25">
      <c r="A4949" s="30" t="s">
        <v>9576</v>
      </c>
      <c r="B4949" s="30" t="s">
        <v>923</v>
      </c>
      <c r="C4949" s="31" t="s">
        <v>9577</v>
      </c>
      <c r="D4949" s="31">
        <v>8531</v>
      </c>
      <c r="E4949" s="49" t="s">
        <v>3537</v>
      </c>
      <c r="F4949" s="327" t="s">
        <v>3538</v>
      </c>
      <c r="G4949" s="1073">
        <v>45466.30972222222</v>
      </c>
      <c r="H4949" s="30"/>
    </row>
    <row r="4950" spans="1:8" x14ac:dyDescent="0.25">
      <c r="A4950" s="30" t="s">
        <v>9576</v>
      </c>
      <c r="B4950" s="30" t="s">
        <v>923</v>
      </c>
      <c r="C4950" s="31" t="s">
        <v>9577</v>
      </c>
      <c r="D4950" s="31">
        <v>8531</v>
      </c>
      <c r="E4950" s="49" t="s">
        <v>3554</v>
      </c>
      <c r="F4950" s="327" t="s">
        <v>3555</v>
      </c>
      <c r="G4950" s="1073">
        <v>45466.30972222222</v>
      </c>
      <c r="H4950" s="30"/>
    </row>
    <row r="4951" spans="1:8" x14ac:dyDescent="0.25">
      <c r="A4951" s="30" t="s">
        <v>9576</v>
      </c>
      <c r="B4951" s="30" t="s">
        <v>923</v>
      </c>
      <c r="C4951" s="31" t="s">
        <v>9577</v>
      </c>
      <c r="D4951" s="31">
        <v>8531</v>
      </c>
      <c r="E4951" s="49" t="s">
        <v>3571</v>
      </c>
      <c r="F4951" s="327" t="s">
        <v>3572</v>
      </c>
      <c r="G4951" s="1073">
        <v>45466.30972222222</v>
      </c>
      <c r="H4951" s="30"/>
    </row>
    <row r="4952" spans="1:8" x14ac:dyDescent="0.25">
      <c r="A4952" s="30" t="s">
        <v>9576</v>
      </c>
      <c r="B4952" s="30" t="s">
        <v>923</v>
      </c>
      <c r="C4952" s="31" t="s">
        <v>9577</v>
      </c>
      <c r="D4952" s="31">
        <v>8531</v>
      </c>
      <c r="E4952" s="49" t="s">
        <v>908</v>
      </c>
      <c r="F4952" s="327" t="s">
        <v>1151</v>
      </c>
      <c r="G4952" s="1073">
        <v>45466.30972222222</v>
      </c>
      <c r="H4952" s="30"/>
    </row>
    <row r="4953" spans="1:8" x14ac:dyDescent="0.25">
      <c r="A4953" s="30" t="s">
        <v>9576</v>
      </c>
      <c r="B4953" s="30" t="s">
        <v>923</v>
      </c>
      <c r="C4953" s="31" t="s">
        <v>9577</v>
      </c>
      <c r="D4953" s="31">
        <v>8531</v>
      </c>
      <c r="E4953" s="49" t="s">
        <v>3588</v>
      </c>
      <c r="F4953" s="327" t="s">
        <v>3589</v>
      </c>
      <c r="G4953" s="1073">
        <v>45466.30972222222</v>
      </c>
      <c r="H4953" s="30"/>
    </row>
    <row r="4954" spans="1:8" x14ac:dyDescent="0.25">
      <c r="A4954" s="30" t="s">
        <v>9576</v>
      </c>
      <c r="B4954" s="30" t="s">
        <v>923</v>
      </c>
      <c r="C4954" s="31" t="s">
        <v>9577</v>
      </c>
      <c r="D4954" s="31">
        <v>8531</v>
      </c>
      <c r="E4954" s="49" t="s">
        <v>3605</v>
      </c>
      <c r="F4954" s="327" t="s">
        <v>3606</v>
      </c>
      <c r="G4954" s="1073">
        <v>45466.30972222222</v>
      </c>
      <c r="H4954" s="30"/>
    </row>
    <row r="4955" spans="1:8" x14ac:dyDescent="0.25">
      <c r="A4955" s="30" t="s">
        <v>9576</v>
      </c>
      <c r="B4955" s="30" t="s">
        <v>923</v>
      </c>
      <c r="C4955" s="31" t="s">
        <v>9577</v>
      </c>
      <c r="D4955" s="31">
        <v>8531</v>
      </c>
      <c r="E4955" s="49" t="s">
        <v>3622</v>
      </c>
      <c r="F4955" s="327" t="s">
        <v>3623</v>
      </c>
      <c r="G4955" s="1073">
        <v>45466.30972222222</v>
      </c>
      <c r="H4955" s="30"/>
    </row>
    <row r="4956" spans="1:8" x14ac:dyDescent="0.25">
      <c r="A4956" s="30" t="s">
        <v>9576</v>
      </c>
      <c r="B4956" s="30" t="s">
        <v>923</v>
      </c>
      <c r="C4956" s="31" t="s">
        <v>9577</v>
      </c>
      <c r="D4956" s="31">
        <v>8531</v>
      </c>
      <c r="E4956" s="49" t="s">
        <v>3639</v>
      </c>
      <c r="F4956" s="327" t="s">
        <v>3640</v>
      </c>
      <c r="G4956" s="1073">
        <v>45466.30972222222</v>
      </c>
      <c r="H4956" s="30"/>
    </row>
    <row r="4957" spans="1:8" x14ac:dyDescent="0.25">
      <c r="A4957" s="30" t="s">
        <v>9576</v>
      </c>
      <c r="B4957" s="30" t="s">
        <v>923</v>
      </c>
      <c r="C4957" s="31" t="s">
        <v>9577</v>
      </c>
      <c r="D4957" s="31">
        <v>8531</v>
      </c>
      <c r="E4957" s="49" t="s">
        <v>3656</v>
      </c>
      <c r="F4957" s="327" t="s">
        <v>3657</v>
      </c>
      <c r="G4957" s="1073">
        <v>45466.30972222222</v>
      </c>
      <c r="H4957" s="30"/>
    </row>
    <row r="4958" spans="1:8" x14ac:dyDescent="0.25">
      <c r="A4958" s="30" t="s">
        <v>9576</v>
      </c>
      <c r="B4958" s="30" t="s">
        <v>923</v>
      </c>
      <c r="C4958" s="31" t="s">
        <v>9577</v>
      </c>
      <c r="D4958" s="31">
        <v>8531</v>
      </c>
      <c r="E4958" s="49" t="s">
        <v>3673</v>
      </c>
      <c r="F4958" s="327" t="s">
        <v>3674</v>
      </c>
      <c r="G4958" s="1073">
        <v>45466.30972222222</v>
      </c>
      <c r="H4958" s="30"/>
    </row>
    <row r="4959" spans="1:8" x14ac:dyDescent="0.25">
      <c r="A4959" s="30" t="s">
        <v>9576</v>
      </c>
      <c r="B4959" s="30" t="s">
        <v>923</v>
      </c>
      <c r="C4959" s="31" t="s">
        <v>9577</v>
      </c>
      <c r="D4959" s="31">
        <v>8531</v>
      </c>
      <c r="E4959" s="49" t="s">
        <v>3690</v>
      </c>
      <c r="F4959" s="327" t="s">
        <v>3691</v>
      </c>
      <c r="G4959" s="1073">
        <v>45466.30972222222</v>
      </c>
      <c r="H4959" s="30"/>
    </row>
    <row r="4960" spans="1:8" x14ac:dyDescent="0.25">
      <c r="A4960" s="30" t="s">
        <v>9576</v>
      </c>
      <c r="B4960" s="30" t="s">
        <v>923</v>
      </c>
      <c r="C4960" s="31" t="s">
        <v>9577</v>
      </c>
      <c r="D4960" s="31">
        <v>8531</v>
      </c>
      <c r="E4960" s="49" t="s">
        <v>3707</v>
      </c>
      <c r="F4960" s="327" t="s">
        <v>3708</v>
      </c>
      <c r="G4960" s="1073">
        <v>45466.30972222222</v>
      </c>
      <c r="H4960" s="30"/>
    </row>
    <row r="4961" spans="1:8" x14ac:dyDescent="0.25">
      <c r="A4961" s="30" t="s">
        <v>9576</v>
      </c>
      <c r="B4961" s="30" t="s">
        <v>923</v>
      </c>
      <c r="C4961" s="31" t="s">
        <v>9577</v>
      </c>
      <c r="D4961" s="31">
        <v>8531</v>
      </c>
      <c r="E4961" s="49" t="s">
        <v>3724</v>
      </c>
      <c r="F4961" s="327" t="s">
        <v>3725</v>
      </c>
      <c r="G4961" s="1073">
        <v>45466.30972222222</v>
      </c>
      <c r="H4961" s="30"/>
    </row>
    <row r="4962" spans="1:8" x14ac:dyDescent="0.25">
      <c r="A4962" s="30" t="s">
        <v>9576</v>
      </c>
      <c r="B4962" s="30" t="s">
        <v>923</v>
      </c>
      <c r="C4962" s="31" t="s">
        <v>9577</v>
      </c>
      <c r="D4962" s="31">
        <v>8531</v>
      </c>
      <c r="E4962" s="49" t="s">
        <v>3741</v>
      </c>
      <c r="F4962" s="327" t="s">
        <v>3742</v>
      </c>
      <c r="G4962" s="1073">
        <v>45466.30972222222</v>
      </c>
      <c r="H4962" s="30"/>
    </row>
    <row r="4963" spans="1:8" x14ac:dyDescent="0.25">
      <c r="A4963" s="30" t="s">
        <v>9576</v>
      </c>
      <c r="B4963" s="30" t="s">
        <v>923</v>
      </c>
      <c r="C4963" s="31" t="s">
        <v>9577</v>
      </c>
      <c r="D4963" s="31">
        <v>8531</v>
      </c>
      <c r="E4963" s="49" t="s">
        <v>910</v>
      </c>
      <c r="F4963" s="327" t="s">
        <v>1166</v>
      </c>
      <c r="G4963" s="1073">
        <v>45466.30972222222</v>
      </c>
      <c r="H4963" s="30"/>
    </row>
    <row r="4964" spans="1:8" x14ac:dyDescent="0.25">
      <c r="A4964" s="30" t="s">
        <v>9576</v>
      </c>
      <c r="B4964" s="30" t="s">
        <v>923</v>
      </c>
      <c r="C4964" s="31" t="s">
        <v>9577</v>
      </c>
      <c r="D4964" s="31">
        <v>8531</v>
      </c>
      <c r="E4964" s="49" t="s">
        <v>3758</v>
      </c>
      <c r="F4964" s="327" t="s">
        <v>3759</v>
      </c>
      <c r="G4964" s="1073">
        <v>45466.30972222222</v>
      </c>
      <c r="H4964" s="30"/>
    </row>
    <row r="4965" spans="1:8" x14ac:dyDescent="0.25">
      <c r="A4965" s="30" t="s">
        <v>9576</v>
      </c>
      <c r="B4965" s="30" t="s">
        <v>923</v>
      </c>
      <c r="C4965" s="31" t="s">
        <v>9577</v>
      </c>
      <c r="D4965" s="31">
        <v>8531</v>
      </c>
      <c r="E4965" s="49" t="s">
        <v>3775</v>
      </c>
      <c r="F4965" s="327" t="s">
        <v>3776</v>
      </c>
      <c r="G4965" s="1073">
        <v>45466.30972222222</v>
      </c>
      <c r="H4965" s="30"/>
    </row>
    <row r="4966" spans="1:8" x14ac:dyDescent="0.25">
      <c r="A4966" s="30" t="s">
        <v>9576</v>
      </c>
      <c r="B4966" s="30" t="s">
        <v>923</v>
      </c>
      <c r="C4966" s="31" t="s">
        <v>9577</v>
      </c>
      <c r="D4966" s="31">
        <v>8531</v>
      </c>
      <c r="E4966" s="49" t="s">
        <v>3792</v>
      </c>
      <c r="F4966" s="327" t="s">
        <v>3793</v>
      </c>
      <c r="G4966" s="1073">
        <v>45466.30972222222</v>
      </c>
      <c r="H4966" s="30"/>
    </row>
    <row r="4967" spans="1:8" x14ac:dyDescent="0.25">
      <c r="A4967" s="30" t="s">
        <v>9576</v>
      </c>
      <c r="B4967" s="30" t="s">
        <v>923</v>
      </c>
      <c r="C4967" s="31" t="s">
        <v>9577</v>
      </c>
      <c r="D4967" s="31">
        <v>8531</v>
      </c>
      <c r="E4967" s="49" t="s">
        <v>3809</v>
      </c>
      <c r="F4967" s="327" t="s">
        <v>3810</v>
      </c>
      <c r="G4967" s="1073">
        <v>45466.30972222222</v>
      </c>
      <c r="H4967" s="30"/>
    </row>
    <row r="4968" spans="1:8" x14ac:dyDescent="0.25">
      <c r="A4968" s="30" t="s">
        <v>9576</v>
      </c>
      <c r="B4968" s="30" t="s">
        <v>923</v>
      </c>
      <c r="C4968" s="31" t="s">
        <v>9577</v>
      </c>
      <c r="D4968" s="31">
        <v>8531</v>
      </c>
      <c r="E4968" s="49" t="s">
        <v>3826</v>
      </c>
      <c r="F4968" s="327" t="s">
        <v>3827</v>
      </c>
      <c r="G4968" s="1073">
        <v>45466.30972222222</v>
      </c>
      <c r="H4968" s="30"/>
    </row>
    <row r="4969" spans="1:8" x14ac:dyDescent="0.25">
      <c r="A4969" s="30" t="s">
        <v>9576</v>
      </c>
      <c r="B4969" s="30" t="s">
        <v>923</v>
      </c>
      <c r="C4969" s="31" t="s">
        <v>9577</v>
      </c>
      <c r="D4969" s="31">
        <v>8531</v>
      </c>
      <c r="E4969" s="49" t="s">
        <v>3843</v>
      </c>
      <c r="F4969" s="327" t="s">
        <v>3844</v>
      </c>
      <c r="G4969" s="1073">
        <v>45466.30972222222</v>
      </c>
      <c r="H4969" s="30"/>
    </row>
    <row r="4970" spans="1:8" x14ac:dyDescent="0.25">
      <c r="A4970" s="30" t="s">
        <v>9576</v>
      </c>
      <c r="B4970" s="30" t="s">
        <v>923</v>
      </c>
      <c r="C4970" s="31" t="s">
        <v>9577</v>
      </c>
      <c r="D4970" s="31">
        <v>8531</v>
      </c>
      <c r="E4970" s="49" t="s">
        <v>3860</v>
      </c>
      <c r="F4970" s="327" t="s">
        <v>3861</v>
      </c>
      <c r="G4970" s="1073">
        <v>45466.30972222222</v>
      </c>
      <c r="H4970" s="30"/>
    </row>
    <row r="4971" spans="1:8" x14ac:dyDescent="0.25">
      <c r="A4971" s="30" t="s">
        <v>9576</v>
      </c>
      <c r="B4971" s="30" t="s">
        <v>923</v>
      </c>
      <c r="C4971" s="31" t="s">
        <v>9577</v>
      </c>
      <c r="D4971" s="31">
        <v>8531</v>
      </c>
      <c r="E4971" s="49" t="s">
        <v>3877</v>
      </c>
      <c r="F4971" s="327" t="s">
        <v>3878</v>
      </c>
      <c r="G4971" s="1073">
        <v>45466.30972222222</v>
      </c>
      <c r="H4971" s="30"/>
    </row>
    <row r="4972" spans="1:8" x14ac:dyDescent="0.25">
      <c r="A4972" s="30" t="s">
        <v>9576</v>
      </c>
      <c r="B4972" s="30" t="s">
        <v>923</v>
      </c>
      <c r="C4972" s="31" t="s">
        <v>9577</v>
      </c>
      <c r="D4972" s="31">
        <v>8531</v>
      </c>
      <c r="E4972" s="49" t="s">
        <v>3894</v>
      </c>
      <c r="F4972" s="327" t="s">
        <v>3895</v>
      </c>
      <c r="G4972" s="1073">
        <v>45466.30972222222</v>
      </c>
      <c r="H4972" s="30"/>
    </row>
    <row r="4973" spans="1:8" x14ac:dyDescent="0.25">
      <c r="A4973" s="30" t="s">
        <v>9576</v>
      </c>
      <c r="B4973" s="30" t="s">
        <v>923</v>
      </c>
      <c r="C4973" s="31" t="s">
        <v>9577</v>
      </c>
      <c r="D4973" s="31">
        <v>8531</v>
      </c>
      <c r="E4973" s="49" t="s">
        <v>3911</v>
      </c>
      <c r="F4973" s="327" t="s">
        <v>3912</v>
      </c>
      <c r="G4973" s="1073">
        <v>45466.30972222222</v>
      </c>
      <c r="H4973" s="30"/>
    </row>
    <row r="4974" spans="1:8" x14ac:dyDescent="0.25">
      <c r="A4974" s="30" t="s">
        <v>9576</v>
      </c>
      <c r="B4974" s="30" t="s">
        <v>923</v>
      </c>
      <c r="C4974" s="31" t="s">
        <v>9577</v>
      </c>
      <c r="D4974" s="31">
        <v>8531</v>
      </c>
      <c r="E4974" s="49" t="s">
        <v>913</v>
      </c>
      <c r="F4974" s="327" t="s">
        <v>1181</v>
      </c>
      <c r="G4974" s="1073">
        <v>45466.30972222222</v>
      </c>
      <c r="H4974" s="30"/>
    </row>
    <row r="4975" spans="1:8" x14ac:dyDescent="0.25">
      <c r="A4975" s="30" t="s">
        <v>9576</v>
      </c>
      <c r="B4975" s="30" t="s">
        <v>923</v>
      </c>
      <c r="C4975" s="31" t="s">
        <v>9577</v>
      </c>
      <c r="D4975" s="31">
        <v>8531</v>
      </c>
      <c r="E4975" s="49" t="s">
        <v>3928</v>
      </c>
      <c r="F4975" s="327" t="s">
        <v>3929</v>
      </c>
      <c r="G4975" s="1073">
        <v>45466.30972222222</v>
      </c>
      <c r="H4975" s="30"/>
    </row>
    <row r="4976" spans="1:8" x14ac:dyDescent="0.25">
      <c r="A4976" s="30" t="s">
        <v>9576</v>
      </c>
      <c r="B4976" s="30" t="s">
        <v>923</v>
      </c>
      <c r="C4976" s="31" t="s">
        <v>9577</v>
      </c>
      <c r="D4976" s="31">
        <v>8531</v>
      </c>
      <c r="E4976" s="49" t="s">
        <v>3945</v>
      </c>
      <c r="F4976" s="327" t="s">
        <v>3946</v>
      </c>
      <c r="G4976" s="1073">
        <v>45466.30972222222</v>
      </c>
      <c r="H4976" s="30"/>
    </row>
    <row r="4977" spans="1:8" x14ac:dyDescent="0.25">
      <c r="A4977" s="30" t="s">
        <v>9576</v>
      </c>
      <c r="B4977" s="30" t="s">
        <v>923</v>
      </c>
      <c r="C4977" s="31" t="s">
        <v>9577</v>
      </c>
      <c r="D4977" s="31">
        <v>8531</v>
      </c>
      <c r="E4977" s="49" t="s">
        <v>3962</v>
      </c>
      <c r="F4977" s="327" t="s">
        <v>3963</v>
      </c>
      <c r="G4977" s="1073">
        <v>45466.30972222222</v>
      </c>
      <c r="H4977" s="30"/>
    </row>
    <row r="4978" spans="1:8" x14ac:dyDescent="0.25">
      <c r="A4978" s="30" t="s">
        <v>9576</v>
      </c>
      <c r="B4978" s="30" t="s">
        <v>923</v>
      </c>
      <c r="C4978" s="31" t="s">
        <v>9577</v>
      </c>
      <c r="D4978" s="31">
        <v>8531</v>
      </c>
      <c r="E4978" s="49" t="s">
        <v>3979</v>
      </c>
      <c r="F4978" s="327" t="s">
        <v>3980</v>
      </c>
      <c r="G4978" s="1073">
        <v>45466.30972222222</v>
      </c>
      <c r="H4978" s="30"/>
    </row>
    <row r="4979" spans="1:8" x14ac:dyDescent="0.25">
      <c r="A4979" s="30" t="s">
        <v>9576</v>
      </c>
      <c r="B4979" s="30" t="s">
        <v>923</v>
      </c>
      <c r="C4979" s="31" t="s">
        <v>9577</v>
      </c>
      <c r="D4979" s="31">
        <v>8531</v>
      </c>
      <c r="E4979" s="49" t="s">
        <v>3996</v>
      </c>
      <c r="F4979" s="327" t="s">
        <v>3997</v>
      </c>
      <c r="G4979" s="1073">
        <v>45466.30972222222</v>
      </c>
      <c r="H4979" s="30"/>
    </row>
    <row r="4980" spans="1:8" x14ac:dyDescent="0.25">
      <c r="A4980" s="30" t="s">
        <v>9576</v>
      </c>
      <c r="B4980" s="30" t="s">
        <v>923</v>
      </c>
      <c r="C4980" s="31" t="s">
        <v>9577</v>
      </c>
      <c r="D4980" s="31">
        <v>8531</v>
      </c>
      <c r="E4980" s="49" t="s">
        <v>4013</v>
      </c>
      <c r="F4980" s="327" t="s">
        <v>4014</v>
      </c>
      <c r="G4980" s="1073">
        <v>45466.30972222222</v>
      </c>
      <c r="H4980" s="30"/>
    </row>
    <row r="4981" spans="1:8" x14ac:dyDescent="0.25">
      <c r="A4981" s="30" t="s">
        <v>9576</v>
      </c>
      <c r="B4981" s="30" t="s">
        <v>923</v>
      </c>
      <c r="C4981" s="31" t="s">
        <v>9577</v>
      </c>
      <c r="D4981" s="31">
        <v>8531</v>
      </c>
      <c r="E4981" s="49" t="s">
        <v>4030</v>
      </c>
      <c r="F4981" s="327" t="s">
        <v>4031</v>
      </c>
      <c r="G4981" s="1073">
        <v>45466.30972222222</v>
      </c>
      <c r="H4981" s="30"/>
    </row>
    <row r="4982" spans="1:8" x14ac:dyDescent="0.25">
      <c r="A4982" s="30" t="s">
        <v>9576</v>
      </c>
      <c r="B4982" s="30" t="s">
        <v>923</v>
      </c>
      <c r="C4982" s="31" t="s">
        <v>9577</v>
      </c>
      <c r="D4982" s="31">
        <v>8531</v>
      </c>
      <c r="E4982" s="49" t="s">
        <v>4047</v>
      </c>
      <c r="F4982" s="327" t="s">
        <v>4048</v>
      </c>
      <c r="G4982" s="1073">
        <v>45466.30972222222</v>
      </c>
      <c r="H4982" s="30"/>
    </row>
    <row r="4983" spans="1:8" x14ac:dyDescent="0.25">
      <c r="A4983" s="30" t="s">
        <v>9576</v>
      </c>
      <c r="B4983" s="30" t="s">
        <v>923</v>
      </c>
      <c r="C4983" s="31" t="s">
        <v>9577</v>
      </c>
      <c r="D4983" s="31">
        <v>8531</v>
      </c>
      <c r="E4983" s="49" t="s">
        <v>4064</v>
      </c>
      <c r="F4983" s="327" t="s">
        <v>4065</v>
      </c>
      <c r="G4983" s="1073">
        <v>45466.30972222222</v>
      </c>
      <c r="H4983" s="30"/>
    </row>
    <row r="4984" spans="1:8" x14ac:dyDescent="0.25">
      <c r="A4984" s="30" t="s">
        <v>9576</v>
      </c>
      <c r="B4984" s="30" t="s">
        <v>923</v>
      </c>
      <c r="C4984" s="31" t="s">
        <v>9577</v>
      </c>
      <c r="D4984" s="31">
        <v>8531</v>
      </c>
      <c r="E4984" s="49" t="s">
        <v>4081</v>
      </c>
      <c r="F4984" s="327" t="s">
        <v>4082</v>
      </c>
      <c r="G4984" s="1073">
        <v>45466.30972222222</v>
      </c>
      <c r="H4984" s="30"/>
    </row>
    <row r="4985" spans="1:8" x14ac:dyDescent="0.25">
      <c r="A4985" s="30" t="s">
        <v>9576</v>
      </c>
      <c r="B4985" s="30" t="s">
        <v>923</v>
      </c>
      <c r="C4985" s="31" t="s">
        <v>9577</v>
      </c>
      <c r="D4985" s="31">
        <v>8531</v>
      </c>
      <c r="E4985" s="49" t="s">
        <v>916</v>
      </c>
      <c r="F4985" s="327" t="s">
        <v>1196</v>
      </c>
      <c r="G4985" s="1073">
        <v>45466.30972222222</v>
      </c>
      <c r="H4985" s="30"/>
    </row>
    <row r="4986" spans="1:8" x14ac:dyDescent="0.25">
      <c r="A4986" s="30" t="s">
        <v>9576</v>
      </c>
      <c r="B4986" s="30" t="s">
        <v>923</v>
      </c>
      <c r="C4986" s="31" t="s">
        <v>9577</v>
      </c>
      <c r="D4986" s="31">
        <v>8531</v>
      </c>
      <c r="E4986" s="49" t="s">
        <v>4098</v>
      </c>
      <c r="F4986" s="327" t="s">
        <v>4099</v>
      </c>
      <c r="G4986" s="1073">
        <v>45466.30972222222</v>
      </c>
      <c r="H4986" s="30"/>
    </row>
    <row r="4987" spans="1:8" x14ac:dyDescent="0.25">
      <c r="A4987" s="30" t="s">
        <v>9576</v>
      </c>
      <c r="B4987" s="30" t="s">
        <v>923</v>
      </c>
      <c r="C4987" s="31" t="s">
        <v>9577</v>
      </c>
      <c r="D4987" s="31">
        <v>8531</v>
      </c>
      <c r="E4987" s="49" t="s">
        <v>4115</v>
      </c>
      <c r="F4987" s="327" t="s">
        <v>4116</v>
      </c>
      <c r="G4987" s="1073">
        <v>45466.30972222222</v>
      </c>
      <c r="H4987" s="30"/>
    </row>
    <row r="4988" spans="1:8" x14ac:dyDescent="0.25">
      <c r="A4988" s="30" t="s">
        <v>9576</v>
      </c>
      <c r="B4988" s="30" t="s">
        <v>923</v>
      </c>
      <c r="C4988" s="31" t="s">
        <v>9577</v>
      </c>
      <c r="D4988" s="31">
        <v>8531</v>
      </c>
      <c r="E4988" s="49" t="s">
        <v>4132</v>
      </c>
      <c r="F4988" s="327" t="s">
        <v>4133</v>
      </c>
      <c r="G4988" s="1073">
        <v>45466.30972222222</v>
      </c>
      <c r="H4988" s="30"/>
    </row>
    <row r="4989" spans="1:8" x14ac:dyDescent="0.25">
      <c r="A4989" s="30" t="s">
        <v>9576</v>
      </c>
      <c r="B4989" s="30" t="s">
        <v>923</v>
      </c>
      <c r="C4989" s="31" t="s">
        <v>9577</v>
      </c>
      <c r="D4989" s="31">
        <v>8531</v>
      </c>
      <c r="E4989" s="49" t="s">
        <v>4149</v>
      </c>
      <c r="F4989" s="327" t="s">
        <v>4150</v>
      </c>
      <c r="G4989" s="1073">
        <v>45466.30972222222</v>
      </c>
      <c r="H4989" s="30"/>
    </row>
    <row r="4990" spans="1:8" x14ac:dyDescent="0.25">
      <c r="A4990" s="30" t="s">
        <v>9576</v>
      </c>
      <c r="B4990" s="30" t="s">
        <v>923</v>
      </c>
      <c r="C4990" s="31" t="s">
        <v>9577</v>
      </c>
      <c r="D4990" s="31">
        <v>8531</v>
      </c>
      <c r="E4990" s="49" t="s">
        <v>4166</v>
      </c>
      <c r="F4990" s="327" t="s">
        <v>4167</v>
      </c>
      <c r="G4990" s="1073">
        <v>45466.30972222222</v>
      </c>
      <c r="H4990" s="30"/>
    </row>
    <row r="4991" spans="1:8" x14ac:dyDescent="0.25">
      <c r="A4991" s="30" t="s">
        <v>9576</v>
      </c>
      <c r="B4991" s="30" t="s">
        <v>923</v>
      </c>
      <c r="C4991" s="31" t="s">
        <v>9577</v>
      </c>
      <c r="D4991" s="31">
        <v>8531</v>
      </c>
      <c r="E4991" s="49" t="s">
        <v>4183</v>
      </c>
      <c r="F4991" s="327" t="s">
        <v>4184</v>
      </c>
      <c r="G4991" s="1073">
        <v>45466.30972222222</v>
      </c>
      <c r="H4991" s="30"/>
    </row>
    <row r="4992" spans="1:8" x14ac:dyDescent="0.25">
      <c r="A4992" s="30" t="s">
        <v>9576</v>
      </c>
      <c r="B4992" s="30" t="s">
        <v>923</v>
      </c>
      <c r="C4992" s="31" t="s">
        <v>9577</v>
      </c>
      <c r="D4992" s="31">
        <v>8531</v>
      </c>
      <c r="E4992" s="49" t="s">
        <v>4200</v>
      </c>
      <c r="F4992" s="327" t="s">
        <v>4201</v>
      </c>
      <c r="G4992" s="1073">
        <v>45466.30972222222</v>
      </c>
      <c r="H4992" s="30"/>
    </row>
    <row r="4993" spans="1:8" x14ac:dyDescent="0.25">
      <c r="A4993" s="30" t="s">
        <v>9576</v>
      </c>
      <c r="B4993" s="30" t="s">
        <v>923</v>
      </c>
      <c r="C4993" s="31" t="s">
        <v>9577</v>
      </c>
      <c r="D4993" s="31">
        <v>8531</v>
      </c>
      <c r="E4993" s="49" t="s">
        <v>4217</v>
      </c>
      <c r="F4993" s="327" t="s">
        <v>4218</v>
      </c>
      <c r="G4993" s="1073">
        <v>45466.30972222222</v>
      </c>
      <c r="H4993" s="30"/>
    </row>
    <row r="4994" spans="1:8" x14ac:dyDescent="0.25">
      <c r="A4994" s="30" t="s">
        <v>9576</v>
      </c>
      <c r="B4994" s="30" t="s">
        <v>923</v>
      </c>
      <c r="C4994" s="31" t="s">
        <v>9577</v>
      </c>
      <c r="D4994" s="31">
        <v>8531</v>
      </c>
      <c r="E4994" s="49" t="s">
        <v>4234</v>
      </c>
      <c r="F4994" s="327" t="s">
        <v>4235</v>
      </c>
      <c r="G4994" s="1073">
        <v>45466.30972222222</v>
      </c>
      <c r="H4994" s="30"/>
    </row>
    <row r="4995" spans="1:8" x14ac:dyDescent="0.25">
      <c r="A4995" s="30" t="s">
        <v>9576</v>
      </c>
      <c r="B4995" s="30" t="s">
        <v>923</v>
      </c>
      <c r="C4995" s="31" t="s">
        <v>9577</v>
      </c>
      <c r="D4995" s="31">
        <v>8531</v>
      </c>
      <c r="E4995" s="49" t="s">
        <v>4251</v>
      </c>
      <c r="F4995" s="327" t="s">
        <v>4252</v>
      </c>
      <c r="G4995" s="1073">
        <v>45466.30972222222</v>
      </c>
      <c r="H4995" s="30"/>
    </row>
    <row r="4996" spans="1:8" x14ac:dyDescent="0.25">
      <c r="A4996" s="30" t="s">
        <v>9576</v>
      </c>
      <c r="B4996" s="30" t="s">
        <v>923</v>
      </c>
      <c r="C4996" s="31" t="s">
        <v>9577</v>
      </c>
      <c r="D4996" s="31">
        <v>8531</v>
      </c>
      <c r="E4996" s="49" t="s">
        <v>939</v>
      </c>
      <c r="F4996" s="327" t="s">
        <v>940</v>
      </c>
      <c r="G4996" s="1073">
        <v>45466.30972222222</v>
      </c>
      <c r="H4996" s="30"/>
    </row>
    <row r="4997" spans="1:8" x14ac:dyDescent="0.25">
      <c r="A4997" s="30" t="s">
        <v>9576</v>
      </c>
      <c r="B4997" s="30" t="s">
        <v>923</v>
      </c>
      <c r="C4997" s="31" t="s">
        <v>9577</v>
      </c>
      <c r="D4997" s="31">
        <v>8531</v>
      </c>
      <c r="E4997" s="49" t="s">
        <v>919</v>
      </c>
      <c r="F4997" s="327" t="s">
        <v>1211</v>
      </c>
      <c r="G4997" s="1073">
        <v>45466.30972222222</v>
      </c>
      <c r="H4997" s="30"/>
    </row>
    <row r="4998" spans="1:8" x14ac:dyDescent="0.25">
      <c r="A4998" s="30" t="s">
        <v>9576</v>
      </c>
      <c r="B4998" s="30" t="s">
        <v>923</v>
      </c>
      <c r="C4998" s="31" t="s">
        <v>9577</v>
      </c>
      <c r="D4998" s="31">
        <v>8531</v>
      </c>
      <c r="E4998" s="49" t="s">
        <v>4268</v>
      </c>
      <c r="F4998" s="327" t="s">
        <v>4269</v>
      </c>
      <c r="G4998" s="1073">
        <v>45466.30972222222</v>
      </c>
      <c r="H4998" s="30"/>
    </row>
    <row r="4999" spans="1:8" x14ac:dyDescent="0.25">
      <c r="A4999" s="30" t="s">
        <v>9576</v>
      </c>
      <c r="B4999" s="30" t="s">
        <v>923</v>
      </c>
      <c r="C4999" s="31" t="s">
        <v>9577</v>
      </c>
      <c r="D4999" s="31">
        <v>8531</v>
      </c>
      <c r="E4999" s="49" t="s">
        <v>4285</v>
      </c>
      <c r="F4999" s="327" t="s">
        <v>4286</v>
      </c>
      <c r="G4999" s="1073">
        <v>45466.30972222222</v>
      </c>
      <c r="H4999" s="30"/>
    </row>
    <row r="5000" spans="1:8" x14ac:dyDescent="0.25">
      <c r="A5000" s="30" t="s">
        <v>9576</v>
      </c>
      <c r="B5000" s="30" t="s">
        <v>923</v>
      </c>
      <c r="C5000" s="31" t="s">
        <v>9577</v>
      </c>
      <c r="D5000" s="31">
        <v>8531</v>
      </c>
      <c r="E5000" s="49" t="s">
        <v>4302</v>
      </c>
      <c r="F5000" s="327" t="s">
        <v>4303</v>
      </c>
      <c r="G5000" s="1073">
        <v>45466.30972222222</v>
      </c>
      <c r="H5000" s="30"/>
    </row>
    <row r="5001" spans="1:8" x14ac:dyDescent="0.25">
      <c r="A5001" s="30" t="s">
        <v>9576</v>
      </c>
      <c r="B5001" s="30" t="s">
        <v>923</v>
      </c>
      <c r="C5001" s="31" t="s">
        <v>9577</v>
      </c>
      <c r="D5001" s="31">
        <v>8531</v>
      </c>
      <c r="E5001" s="49" t="s">
        <v>4319</v>
      </c>
      <c r="F5001" s="327" t="s">
        <v>4320</v>
      </c>
      <c r="G5001" s="1073">
        <v>45466.30972222222</v>
      </c>
      <c r="H5001" s="30"/>
    </row>
    <row r="5002" spans="1:8" x14ac:dyDescent="0.25">
      <c r="A5002" s="30" t="s">
        <v>9576</v>
      </c>
      <c r="B5002" s="30" t="s">
        <v>923</v>
      </c>
      <c r="C5002" s="31" t="s">
        <v>9577</v>
      </c>
      <c r="D5002" s="31">
        <v>8531</v>
      </c>
      <c r="E5002" s="49" t="s">
        <v>4336</v>
      </c>
      <c r="F5002" s="327" t="s">
        <v>4337</v>
      </c>
      <c r="G5002" s="1073">
        <v>45466.30972222222</v>
      </c>
      <c r="H5002" s="30"/>
    </row>
    <row r="5003" spans="1:8" x14ac:dyDescent="0.25">
      <c r="A5003" s="30" t="s">
        <v>9576</v>
      </c>
      <c r="B5003" s="30" t="s">
        <v>923</v>
      </c>
      <c r="C5003" s="31" t="s">
        <v>9577</v>
      </c>
      <c r="D5003" s="31">
        <v>8531</v>
      </c>
      <c r="E5003" s="49" t="s">
        <v>4353</v>
      </c>
      <c r="F5003" s="327" t="s">
        <v>4354</v>
      </c>
      <c r="G5003" s="1073">
        <v>45466.30972222222</v>
      </c>
      <c r="H5003" s="30"/>
    </row>
    <row r="5004" spans="1:8" x14ac:dyDescent="0.25">
      <c r="A5004" s="30" t="s">
        <v>9576</v>
      </c>
      <c r="B5004" s="30" t="s">
        <v>923</v>
      </c>
      <c r="C5004" s="31" t="s">
        <v>9577</v>
      </c>
      <c r="D5004" s="31">
        <v>8531</v>
      </c>
      <c r="E5004" s="49" t="s">
        <v>4370</v>
      </c>
      <c r="F5004" s="327" t="s">
        <v>4371</v>
      </c>
      <c r="G5004" s="1073">
        <v>45466.30972222222</v>
      </c>
      <c r="H5004" s="30"/>
    </row>
    <row r="5005" spans="1:8" x14ac:dyDescent="0.25">
      <c r="A5005" s="30" t="s">
        <v>9576</v>
      </c>
      <c r="B5005" s="30" t="s">
        <v>923</v>
      </c>
      <c r="C5005" s="31" t="s">
        <v>9577</v>
      </c>
      <c r="D5005" s="31">
        <v>8531</v>
      </c>
      <c r="E5005" s="49" t="s">
        <v>4387</v>
      </c>
      <c r="F5005" s="327" t="s">
        <v>4388</v>
      </c>
      <c r="G5005" s="1073">
        <v>45466.30972222222</v>
      </c>
      <c r="H5005" s="30"/>
    </row>
    <row r="5006" spans="1:8" x14ac:dyDescent="0.25">
      <c r="A5006" s="30" t="s">
        <v>9576</v>
      </c>
      <c r="B5006" s="30" t="s">
        <v>923</v>
      </c>
      <c r="C5006" s="31" t="s">
        <v>9577</v>
      </c>
      <c r="D5006" s="31">
        <v>8531</v>
      </c>
      <c r="E5006" s="49" t="s">
        <v>4404</v>
      </c>
      <c r="F5006" s="327" t="s">
        <v>4405</v>
      </c>
      <c r="G5006" s="1073">
        <v>45466.30972222222</v>
      </c>
      <c r="H5006" s="30"/>
    </row>
    <row r="5007" spans="1:8" x14ac:dyDescent="0.25">
      <c r="A5007" s="30" t="s">
        <v>9576</v>
      </c>
      <c r="B5007" s="30" t="s">
        <v>923</v>
      </c>
      <c r="C5007" s="31" t="s">
        <v>9577</v>
      </c>
      <c r="D5007" s="31">
        <v>8531</v>
      </c>
      <c r="E5007" s="49" t="s">
        <v>4421</v>
      </c>
      <c r="F5007" s="327" t="s">
        <v>4422</v>
      </c>
      <c r="G5007" s="1073">
        <v>45466.30972222222</v>
      </c>
      <c r="H5007" s="30"/>
    </row>
    <row r="5008" spans="1:8" x14ac:dyDescent="0.25">
      <c r="A5008" s="30" t="s">
        <v>9576</v>
      </c>
      <c r="B5008" s="30" t="s">
        <v>923</v>
      </c>
      <c r="C5008" s="31" t="s">
        <v>9577</v>
      </c>
      <c r="D5008" s="31">
        <v>8531</v>
      </c>
      <c r="E5008" s="49" t="s">
        <v>1227</v>
      </c>
      <c r="F5008" s="327" t="s">
        <v>1228</v>
      </c>
      <c r="G5008" s="1073">
        <v>45466.30972222222</v>
      </c>
      <c r="H5008" s="30"/>
    </row>
    <row r="5009" spans="1:8" x14ac:dyDescent="0.25">
      <c r="A5009" s="30" t="s">
        <v>9576</v>
      </c>
      <c r="B5009" s="30" t="s">
        <v>923</v>
      </c>
      <c r="C5009" s="31" t="s">
        <v>9577</v>
      </c>
      <c r="D5009" s="31">
        <v>8531</v>
      </c>
      <c r="E5009" s="49" t="s">
        <v>4438</v>
      </c>
      <c r="F5009" s="327" t="s">
        <v>4439</v>
      </c>
      <c r="G5009" s="1073">
        <v>45466.30972222222</v>
      </c>
      <c r="H5009" s="30"/>
    </row>
    <row r="5010" spans="1:8" x14ac:dyDescent="0.25">
      <c r="A5010" s="30" t="s">
        <v>9576</v>
      </c>
      <c r="B5010" s="30" t="s">
        <v>923</v>
      </c>
      <c r="C5010" s="31" t="s">
        <v>9577</v>
      </c>
      <c r="D5010" s="31">
        <v>8531</v>
      </c>
      <c r="E5010" s="49" t="s">
        <v>4455</v>
      </c>
      <c r="F5010" s="327" t="s">
        <v>4456</v>
      </c>
      <c r="G5010" s="1073">
        <v>45466.30972222222</v>
      </c>
      <c r="H5010" s="30"/>
    </row>
    <row r="5011" spans="1:8" x14ac:dyDescent="0.25">
      <c r="A5011" s="30" t="s">
        <v>9576</v>
      </c>
      <c r="B5011" s="30" t="s">
        <v>923</v>
      </c>
      <c r="C5011" s="31" t="s">
        <v>9577</v>
      </c>
      <c r="D5011" s="31">
        <v>8531</v>
      </c>
      <c r="E5011" s="49" t="s">
        <v>4472</v>
      </c>
      <c r="F5011" s="327" t="s">
        <v>4473</v>
      </c>
      <c r="G5011" s="1073">
        <v>45466.30972222222</v>
      </c>
      <c r="H5011" s="30"/>
    </row>
    <row r="5012" spans="1:8" x14ac:dyDescent="0.25">
      <c r="A5012" s="30" t="s">
        <v>9576</v>
      </c>
      <c r="B5012" s="30" t="s">
        <v>923</v>
      </c>
      <c r="C5012" s="31" t="s">
        <v>9577</v>
      </c>
      <c r="D5012" s="31">
        <v>8531</v>
      </c>
      <c r="E5012" s="49" t="s">
        <v>4489</v>
      </c>
      <c r="F5012" s="327" t="s">
        <v>4490</v>
      </c>
      <c r="G5012" s="1073">
        <v>45466.30972222222</v>
      </c>
      <c r="H5012" s="30"/>
    </row>
    <row r="5013" spans="1:8" x14ac:dyDescent="0.25">
      <c r="A5013" s="30" t="s">
        <v>9576</v>
      </c>
      <c r="B5013" s="30" t="s">
        <v>923</v>
      </c>
      <c r="C5013" s="31" t="s">
        <v>9577</v>
      </c>
      <c r="D5013" s="31">
        <v>8531</v>
      </c>
      <c r="E5013" s="49" t="s">
        <v>4506</v>
      </c>
      <c r="F5013" s="327" t="s">
        <v>4507</v>
      </c>
      <c r="G5013" s="1073">
        <v>45466.30972222222</v>
      </c>
      <c r="H5013" s="30"/>
    </row>
    <row r="5014" spans="1:8" x14ac:dyDescent="0.25">
      <c r="A5014" s="30" t="s">
        <v>9576</v>
      </c>
      <c r="B5014" s="30" t="s">
        <v>923</v>
      </c>
      <c r="C5014" s="31" t="s">
        <v>9577</v>
      </c>
      <c r="D5014" s="31">
        <v>8531</v>
      </c>
      <c r="E5014" s="49" t="s">
        <v>4523</v>
      </c>
      <c r="F5014" s="327" t="s">
        <v>4524</v>
      </c>
      <c r="G5014" s="1073">
        <v>45466.30972222222</v>
      </c>
      <c r="H5014" s="30"/>
    </row>
    <row r="5015" spans="1:8" x14ac:dyDescent="0.25">
      <c r="A5015" s="30" t="s">
        <v>9576</v>
      </c>
      <c r="B5015" s="30" t="s">
        <v>923</v>
      </c>
      <c r="C5015" s="31" t="s">
        <v>9577</v>
      </c>
      <c r="D5015" s="31">
        <v>8531</v>
      </c>
      <c r="E5015" s="49" t="s">
        <v>4540</v>
      </c>
      <c r="F5015" s="327" t="s">
        <v>4541</v>
      </c>
      <c r="G5015" s="1073">
        <v>45466.30972222222</v>
      </c>
      <c r="H5015" s="30"/>
    </row>
    <row r="5016" spans="1:8" x14ac:dyDescent="0.25">
      <c r="A5016" s="30" t="s">
        <v>9576</v>
      </c>
      <c r="B5016" s="30" t="s">
        <v>923</v>
      </c>
      <c r="C5016" s="31" t="s">
        <v>9577</v>
      </c>
      <c r="D5016" s="31">
        <v>8531</v>
      </c>
      <c r="E5016" s="49" t="s">
        <v>4557</v>
      </c>
      <c r="F5016" s="327" t="s">
        <v>4558</v>
      </c>
      <c r="G5016" s="1073">
        <v>45466.30972222222</v>
      </c>
      <c r="H5016" s="30"/>
    </row>
    <row r="5017" spans="1:8" x14ac:dyDescent="0.25">
      <c r="A5017" s="30" t="s">
        <v>9576</v>
      </c>
      <c r="B5017" s="30" t="s">
        <v>923</v>
      </c>
      <c r="C5017" s="31" t="s">
        <v>9577</v>
      </c>
      <c r="D5017" s="31">
        <v>8531</v>
      </c>
      <c r="E5017" s="49" t="s">
        <v>4574</v>
      </c>
      <c r="F5017" s="327" t="s">
        <v>4575</v>
      </c>
      <c r="G5017" s="1073">
        <v>45466.30972222222</v>
      </c>
      <c r="H5017" s="30"/>
    </row>
    <row r="5018" spans="1:8" x14ac:dyDescent="0.25">
      <c r="A5018" s="30" t="s">
        <v>9576</v>
      </c>
      <c r="B5018" s="30" t="s">
        <v>923</v>
      </c>
      <c r="C5018" s="31" t="s">
        <v>9577</v>
      </c>
      <c r="D5018" s="31">
        <v>8531</v>
      </c>
      <c r="E5018" s="49" t="s">
        <v>4591</v>
      </c>
      <c r="F5018" s="327" t="s">
        <v>4592</v>
      </c>
      <c r="G5018" s="1073">
        <v>45466.30972222222</v>
      </c>
      <c r="H5018" s="30"/>
    </row>
    <row r="5019" spans="1:8" x14ac:dyDescent="0.25">
      <c r="A5019" s="30" t="s">
        <v>9576</v>
      </c>
      <c r="B5019" s="30" t="s">
        <v>923</v>
      </c>
      <c r="C5019" s="31" t="s">
        <v>9577</v>
      </c>
      <c r="D5019" s="31">
        <v>8531</v>
      </c>
      <c r="E5019" s="49" t="s">
        <v>1244</v>
      </c>
      <c r="F5019" s="327" t="s">
        <v>1245</v>
      </c>
      <c r="G5019" s="1073">
        <v>45466.30972222222</v>
      </c>
      <c r="H5019" s="30"/>
    </row>
    <row r="5020" spans="1:8" x14ac:dyDescent="0.25">
      <c r="A5020" s="30" t="s">
        <v>9576</v>
      </c>
      <c r="B5020" s="30" t="s">
        <v>923</v>
      </c>
      <c r="C5020" s="31" t="s">
        <v>9577</v>
      </c>
      <c r="D5020" s="31">
        <v>8531</v>
      </c>
      <c r="E5020" s="49" t="s">
        <v>4608</v>
      </c>
      <c r="F5020" s="327" t="s">
        <v>4609</v>
      </c>
      <c r="G5020" s="1073">
        <v>45466.30972222222</v>
      </c>
      <c r="H5020" s="30"/>
    </row>
    <row r="5021" spans="1:8" x14ac:dyDescent="0.25">
      <c r="A5021" s="30" t="s">
        <v>9576</v>
      </c>
      <c r="B5021" s="30" t="s">
        <v>923</v>
      </c>
      <c r="C5021" s="31" t="s">
        <v>9577</v>
      </c>
      <c r="D5021" s="31">
        <v>8531</v>
      </c>
      <c r="E5021" s="49" t="s">
        <v>4625</v>
      </c>
      <c r="F5021" s="327" t="s">
        <v>4626</v>
      </c>
      <c r="G5021" s="1073">
        <v>45466.30972222222</v>
      </c>
      <c r="H5021" s="30"/>
    </row>
    <row r="5022" spans="1:8" x14ac:dyDescent="0.25">
      <c r="A5022" s="30" t="s">
        <v>9576</v>
      </c>
      <c r="B5022" s="30" t="s">
        <v>923</v>
      </c>
      <c r="C5022" s="31" t="s">
        <v>9577</v>
      </c>
      <c r="D5022" s="31">
        <v>8531</v>
      </c>
      <c r="E5022" s="49" t="s">
        <v>4642</v>
      </c>
      <c r="F5022" s="327" t="s">
        <v>4643</v>
      </c>
      <c r="G5022" s="1073">
        <v>45466.30972222222</v>
      </c>
      <c r="H5022" s="30"/>
    </row>
    <row r="5023" spans="1:8" x14ac:dyDescent="0.25">
      <c r="A5023" s="30" t="s">
        <v>9576</v>
      </c>
      <c r="B5023" s="30" t="s">
        <v>923</v>
      </c>
      <c r="C5023" s="31" t="s">
        <v>9577</v>
      </c>
      <c r="D5023" s="31">
        <v>8531</v>
      </c>
      <c r="E5023" s="49" t="s">
        <v>4659</v>
      </c>
      <c r="F5023" s="327" t="s">
        <v>4660</v>
      </c>
      <c r="G5023" s="1073">
        <v>45466.30972222222</v>
      </c>
      <c r="H5023" s="30"/>
    </row>
    <row r="5024" spans="1:8" x14ac:dyDescent="0.25">
      <c r="A5024" s="30" t="s">
        <v>9576</v>
      </c>
      <c r="B5024" s="30" t="s">
        <v>923</v>
      </c>
      <c r="C5024" s="31" t="s">
        <v>9577</v>
      </c>
      <c r="D5024" s="31">
        <v>8531</v>
      </c>
      <c r="E5024" s="49" t="s">
        <v>4676</v>
      </c>
      <c r="F5024" s="327" t="s">
        <v>4677</v>
      </c>
      <c r="G5024" s="1073">
        <v>45466.30972222222</v>
      </c>
      <c r="H5024" s="30"/>
    </row>
    <row r="5025" spans="1:8" x14ac:dyDescent="0.25">
      <c r="A5025" s="30" t="s">
        <v>9576</v>
      </c>
      <c r="B5025" s="30" t="s">
        <v>923</v>
      </c>
      <c r="C5025" s="31" t="s">
        <v>9577</v>
      </c>
      <c r="D5025" s="31">
        <v>8531</v>
      </c>
      <c r="E5025" s="49" t="s">
        <v>4693</v>
      </c>
      <c r="F5025" s="327" t="s">
        <v>4694</v>
      </c>
      <c r="G5025" s="1073">
        <v>45466.30972222222</v>
      </c>
      <c r="H5025" s="30"/>
    </row>
    <row r="5026" spans="1:8" x14ac:dyDescent="0.25">
      <c r="A5026" s="30" t="s">
        <v>9576</v>
      </c>
      <c r="B5026" s="30" t="s">
        <v>923</v>
      </c>
      <c r="C5026" s="31" t="s">
        <v>9577</v>
      </c>
      <c r="D5026" s="31">
        <v>8531</v>
      </c>
      <c r="E5026" s="49" t="s">
        <v>4710</v>
      </c>
      <c r="F5026" s="327" t="s">
        <v>4711</v>
      </c>
      <c r="G5026" s="1073">
        <v>45466.30972222222</v>
      </c>
      <c r="H5026" s="30"/>
    </row>
    <row r="5027" spans="1:8" x14ac:dyDescent="0.25">
      <c r="A5027" s="30" t="s">
        <v>9576</v>
      </c>
      <c r="B5027" s="30" t="s">
        <v>923</v>
      </c>
      <c r="C5027" s="31" t="s">
        <v>9577</v>
      </c>
      <c r="D5027" s="31">
        <v>8531</v>
      </c>
      <c r="E5027" s="49" t="s">
        <v>4727</v>
      </c>
      <c r="F5027" s="327" t="s">
        <v>4728</v>
      </c>
      <c r="G5027" s="1073">
        <v>45466.30972222222</v>
      </c>
      <c r="H5027" s="30"/>
    </row>
    <row r="5028" spans="1:8" x14ac:dyDescent="0.25">
      <c r="A5028" s="30" t="s">
        <v>9576</v>
      </c>
      <c r="B5028" s="30" t="s">
        <v>923</v>
      </c>
      <c r="C5028" s="31" t="s">
        <v>9577</v>
      </c>
      <c r="D5028" s="31">
        <v>8531</v>
      </c>
      <c r="E5028" s="49" t="s">
        <v>4744</v>
      </c>
      <c r="F5028" s="327" t="s">
        <v>4745</v>
      </c>
      <c r="G5028" s="1073">
        <v>45466.30972222222</v>
      </c>
      <c r="H5028" s="30"/>
    </row>
    <row r="5029" spans="1:8" x14ac:dyDescent="0.25">
      <c r="A5029" s="30" t="s">
        <v>9576</v>
      </c>
      <c r="B5029" s="30" t="s">
        <v>923</v>
      </c>
      <c r="C5029" s="31" t="s">
        <v>9577</v>
      </c>
      <c r="D5029" s="31">
        <v>8531</v>
      </c>
      <c r="E5029" s="49" t="s">
        <v>4761</v>
      </c>
      <c r="F5029" s="327" t="s">
        <v>4762</v>
      </c>
      <c r="G5029" s="1073">
        <v>45466.30972222222</v>
      </c>
      <c r="H5029" s="30"/>
    </row>
    <row r="5030" spans="1:8" x14ac:dyDescent="0.25">
      <c r="A5030" s="30" t="s">
        <v>9576</v>
      </c>
      <c r="B5030" s="30" t="s">
        <v>923</v>
      </c>
      <c r="C5030" s="31" t="s">
        <v>9577</v>
      </c>
      <c r="D5030" s="31">
        <v>8531</v>
      </c>
      <c r="E5030" s="49" t="s">
        <v>1261</v>
      </c>
      <c r="F5030" s="327" t="s">
        <v>1262</v>
      </c>
      <c r="G5030" s="1073">
        <v>45466.30972222222</v>
      </c>
      <c r="H5030" s="30"/>
    </row>
    <row r="5031" spans="1:8" x14ac:dyDescent="0.25">
      <c r="A5031" s="30" t="s">
        <v>9576</v>
      </c>
      <c r="B5031" s="30" t="s">
        <v>923</v>
      </c>
      <c r="C5031" s="31" t="s">
        <v>9577</v>
      </c>
      <c r="D5031" s="31">
        <v>8531</v>
      </c>
      <c r="E5031" s="49" t="s">
        <v>4778</v>
      </c>
      <c r="F5031" s="327" t="s">
        <v>4779</v>
      </c>
      <c r="G5031" s="1073">
        <v>45466.30972222222</v>
      </c>
      <c r="H5031" s="30"/>
    </row>
    <row r="5032" spans="1:8" x14ac:dyDescent="0.25">
      <c r="A5032" s="30" t="s">
        <v>9576</v>
      </c>
      <c r="B5032" s="30" t="s">
        <v>923</v>
      </c>
      <c r="C5032" s="31" t="s">
        <v>9577</v>
      </c>
      <c r="D5032" s="31">
        <v>8531</v>
      </c>
      <c r="E5032" s="49" t="s">
        <v>4795</v>
      </c>
      <c r="F5032" s="327" t="s">
        <v>4796</v>
      </c>
      <c r="G5032" s="1073">
        <v>45466.30972222222</v>
      </c>
      <c r="H5032" s="30"/>
    </row>
    <row r="5033" spans="1:8" x14ac:dyDescent="0.25">
      <c r="A5033" s="30" t="s">
        <v>9576</v>
      </c>
      <c r="B5033" s="30" t="s">
        <v>923</v>
      </c>
      <c r="C5033" s="31" t="s">
        <v>9577</v>
      </c>
      <c r="D5033" s="31">
        <v>8531</v>
      </c>
      <c r="E5033" s="49" t="s">
        <v>4812</v>
      </c>
      <c r="F5033" s="327" t="s">
        <v>4813</v>
      </c>
      <c r="G5033" s="1073">
        <v>45466.30972222222</v>
      </c>
      <c r="H5033" s="30"/>
    </row>
    <row r="5034" spans="1:8" x14ac:dyDescent="0.25">
      <c r="A5034" s="30" t="s">
        <v>9576</v>
      </c>
      <c r="B5034" s="30" t="s">
        <v>923</v>
      </c>
      <c r="C5034" s="31" t="s">
        <v>9577</v>
      </c>
      <c r="D5034" s="31">
        <v>8531</v>
      </c>
      <c r="E5034" s="49" t="s">
        <v>4829</v>
      </c>
      <c r="F5034" s="327" t="s">
        <v>4830</v>
      </c>
      <c r="G5034" s="1073">
        <v>45466.30972222222</v>
      </c>
      <c r="H5034" s="30"/>
    </row>
    <row r="5035" spans="1:8" x14ac:dyDescent="0.25">
      <c r="A5035" s="30" t="s">
        <v>9576</v>
      </c>
      <c r="B5035" s="30" t="s">
        <v>923</v>
      </c>
      <c r="C5035" s="31" t="s">
        <v>9577</v>
      </c>
      <c r="D5035" s="31">
        <v>8531</v>
      </c>
      <c r="E5035" s="49" t="s">
        <v>4846</v>
      </c>
      <c r="F5035" s="327" t="s">
        <v>4847</v>
      </c>
      <c r="G5035" s="1073">
        <v>45466.30972222222</v>
      </c>
      <c r="H5035" s="30"/>
    </row>
    <row r="5036" spans="1:8" x14ac:dyDescent="0.25">
      <c r="A5036" s="30" t="s">
        <v>9576</v>
      </c>
      <c r="B5036" s="30" t="s">
        <v>923</v>
      </c>
      <c r="C5036" s="31" t="s">
        <v>9577</v>
      </c>
      <c r="D5036" s="31">
        <v>8531</v>
      </c>
      <c r="E5036" s="49" t="s">
        <v>4863</v>
      </c>
      <c r="F5036" s="327" t="s">
        <v>4864</v>
      </c>
      <c r="G5036" s="1073">
        <v>45466.30972222222</v>
      </c>
      <c r="H5036" s="30"/>
    </row>
    <row r="5037" spans="1:8" x14ac:dyDescent="0.25">
      <c r="A5037" s="30" t="s">
        <v>9576</v>
      </c>
      <c r="B5037" s="30" t="s">
        <v>923</v>
      </c>
      <c r="C5037" s="31" t="s">
        <v>9577</v>
      </c>
      <c r="D5037" s="31">
        <v>8531</v>
      </c>
      <c r="E5037" s="49" t="s">
        <v>4880</v>
      </c>
      <c r="F5037" s="327" t="s">
        <v>4881</v>
      </c>
      <c r="G5037" s="1073">
        <v>45466.30972222222</v>
      </c>
      <c r="H5037" s="30"/>
    </row>
    <row r="5038" spans="1:8" x14ac:dyDescent="0.25">
      <c r="A5038" s="30" t="s">
        <v>9576</v>
      </c>
      <c r="B5038" s="30" t="s">
        <v>923</v>
      </c>
      <c r="C5038" s="31" t="s">
        <v>9577</v>
      </c>
      <c r="D5038" s="31">
        <v>8531</v>
      </c>
      <c r="E5038" s="49" t="s">
        <v>4897</v>
      </c>
      <c r="F5038" s="327" t="s">
        <v>4898</v>
      </c>
      <c r="G5038" s="1073">
        <v>45466.30972222222</v>
      </c>
      <c r="H5038" s="30"/>
    </row>
    <row r="5039" spans="1:8" x14ac:dyDescent="0.25">
      <c r="A5039" s="30" t="s">
        <v>9576</v>
      </c>
      <c r="B5039" s="30" t="s">
        <v>923</v>
      </c>
      <c r="C5039" s="31" t="s">
        <v>9577</v>
      </c>
      <c r="D5039" s="31">
        <v>8531</v>
      </c>
      <c r="E5039" s="49" t="s">
        <v>4914</v>
      </c>
      <c r="F5039" s="327" t="s">
        <v>4915</v>
      </c>
      <c r="G5039" s="1073">
        <v>45466.30972222222</v>
      </c>
      <c r="H5039" s="30"/>
    </row>
    <row r="5040" spans="1:8" x14ac:dyDescent="0.25">
      <c r="A5040" s="30" t="s">
        <v>9576</v>
      </c>
      <c r="B5040" s="30" t="s">
        <v>923</v>
      </c>
      <c r="C5040" s="31" t="s">
        <v>9577</v>
      </c>
      <c r="D5040" s="31">
        <v>8531</v>
      </c>
      <c r="E5040" s="49" t="s">
        <v>4931</v>
      </c>
      <c r="F5040" s="327" t="s">
        <v>4932</v>
      </c>
      <c r="G5040" s="1073">
        <v>45466.30972222222</v>
      </c>
      <c r="H5040" s="30"/>
    </row>
    <row r="5041" spans="1:8" x14ac:dyDescent="0.25">
      <c r="A5041" s="30" t="s">
        <v>9576</v>
      </c>
      <c r="B5041" s="30" t="s">
        <v>923</v>
      </c>
      <c r="C5041" s="31" t="s">
        <v>9577</v>
      </c>
      <c r="D5041" s="31">
        <v>8531</v>
      </c>
      <c r="E5041" s="49" t="s">
        <v>1278</v>
      </c>
      <c r="F5041" s="327" t="s">
        <v>1279</v>
      </c>
      <c r="G5041" s="1073">
        <v>45466.30972222222</v>
      </c>
      <c r="H5041" s="30"/>
    </row>
    <row r="5042" spans="1:8" x14ac:dyDescent="0.25">
      <c r="A5042" s="30" t="s">
        <v>9576</v>
      </c>
      <c r="B5042" s="30" t="s">
        <v>923</v>
      </c>
      <c r="C5042" s="31" t="s">
        <v>9577</v>
      </c>
      <c r="D5042" s="31">
        <v>8531</v>
      </c>
      <c r="E5042" s="49" t="s">
        <v>4948</v>
      </c>
      <c r="F5042" s="327" t="s">
        <v>4949</v>
      </c>
      <c r="G5042" s="1073">
        <v>45466.30972222222</v>
      </c>
      <c r="H5042" s="30"/>
    </row>
    <row r="5043" spans="1:8" x14ac:dyDescent="0.25">
      <c r="A5043" s="30" t="s">
        <v>9576</v>
      </c>
      <c r="B5043" s="30" t="s">
        <v>923</v>
      </c>
      <c r="C5043" s="31" t="s">
        <v>9577</v>
      </c>
      <c r="D5043" s="31">
        <v>8531</v>
      </c>
      <c r="E5043" s="49" t="s">
        <v>4965</v>
      </c>
      <c r="F5043" s="327" t="s">
        <v>4966</v>
      </c>
      <c r="G5043" s="1073">
        <v>45466.30972222222</v>
      </c>
      <c r="H5043" s="30"/>
    </row>
    <row r="5044" spans="1:8" x14ac:dyDescent="0.25">
      <c r="A5044" s="30" t="s">
        <v>9576</v>
      </c>
      <c r="B5044" s="30" t="s">
        <v>923</v>
      </c>
      <c r="C5044" s="31" t="s">
        <v>9577</v>
      </c>
      <c r="D5044" s="31">
        <v>8531</v>
      </c>
      <c r="E5044" s="49" t="s">
        <v>4982</v>
      </c>
      <c r="F5044" s="327" t="s">
        <v>4983</v>
      </c>
      <c r="G5044" s="1073">
        <v>45466.30972222222</v>
      </c>
      <c r="H5044" s="30"/>
    </row>
    <row r="5045" spans="1:8" x14ac:dyDescent="0.25">
      <c r="A5045" s="30" t="s">
        <v>9576</v>
      </c>
      <c r="B5045" s="30" t="s">
        <v>923</v>
      </c>
      <c r="C5045" s="31" t="s">
        <v>9577</v>
      </c>
      <c r="D5045" s="31">
        <v>8531</v>
      </c>
      <c r="E5045" s="49" t="s">
        <v>4999</v>
      </c>
      <c r="F5045" s="327" t="s">
        <v>5000</v>
      </c>
      <c r="G5045" s="1073">
        <v>45466.30972222222</v>
      </c>
      <c r="H5045" s="30"/>
    </row>
    <row r="5046" spans="1:8" x14ac:dyDescent="0.25">
      <c r="A5046" s="30" t="s">
        <v>9576</v>
      </c>
      <c r="B5046" s="30" t="s">
        <v>923</v>
      </c>
      <c r="C5046" s="31" t="s">
        <v>9577</v>
      </c>
      <c r="D5046" s="31">
        <v>8531</v>
      </c>
      <c r="E5046" s="49" t="s">
        <v>5016</v>
      </c>
      <c r="F5046" s="327" t="s">
        <v>5017</v>
      </c>
      <c r="G5046" s="1073">
        <v>45466.30972222222</v>
      </c>
      <c r="H5046" s="30"/>
    </row>
    <row r="5047" spans="1:8" x14ac:dyDescent="0.25">
      <c r="A5047" s="30" t="s">
        <v>9576</v>
      </c>
      <c r="B5047" s="30" t="s">
        <v>923</v>
      </c>
      <c r="C5047" s="31" t="s">
        <v>9577</v>
      </c>
      <c r="D5047" s="31">
        <v>8531</v>
      </c>
      <c r="E5047" s="49" t="s">
        <v>5033</v>
      </c>
      <c r="F5047" s="327" t="s">
        <v>5034</v>
      </c>
      <c r="G5047" s="1073">
        <v>45466.30972222222</v>
      </c>
      <c r="H5047" s="30"/>
    </row>
    <row r="5048" spans="1:8" x14ac:dyDescent="0.25">
      <c r="A5048" s="30" t="s">
        <v>9576</v>
      </c>
      <c r="B5048" s="30" t="s">
        <v>923</v>
      </c>
      <c r="C5048" s="31" t="s">
        <v>9577</v>
      </c>
      <c r="D5048" s="31">
        <v>8531</v>
      </c>
      <c r="E5048" s="49" t="s">
        <v>5050</v>
      </c>
      <c r="F5048" s="327" t="s">
        <v>5051</v>
      </c>
      <c r="G5048" s="1073">
        <v>45466.30972222222</v>
      </c>
      <c r="H5048" s="30"/>
    </row>
    <row r="5049" spans="1:8" x14ac:dyDescent="0.25">
      <c r="A5049" s="30" t="s">
        <v>9576</v>
      </c>
      <c r="B5049" s="30" t="s">
        <v>923</v>
      </c>
      <c r="C5049" s="31" t="s">
        <v>9577</v>
      </c>
      <c r="D5049" s="31">
        <v>8531</v>
      </c>
      <c r="E5049" s="49" t="s">
        <v>5067</v>
      </c>
      <c r="F5049" s="327" t="s">
        <v>5068</v>
      </c>
      <c r="G5049" s="1073">
        <v>45466.30972222222</v>
      </c>
      <c r="H5049" s="30"/>
    </row>
    <row r="5050" spans="1:8" x14ac:dyDescent="0.25">
      <c r="A5050" s="30" t="s">
        <v>9576</v>
      </c>
      <c r="B5050" s="30" t="s">
        <v>923</v>
      </c>
      <c r="C5050" s="31" t="s">
        <v>9577</v>
      </c>
      <c r="D5050" s="31">
        <v>8531</v>
      </c>
      <c r="E5050" s="49" t="s">
        <v>5084</v>
      </c>
      <c r="F5050" s="327" t="s">
        <v>5085</v>
      </c>
      <c r="G5050" s="1073">
        <v>45466.30972222222</v>
      </c>
      <c r="H5050" s="30"/>
    </row>
    <row r="5051" spans="1:8" x14ac:dyDescent="0.25">
      <c r="A5051" s="30" t="s">
        <v>9576</v>
      </c>
      <c r="B5051" s="30" t="s">
        <v>923</v>
      </c>
      <c r="C5051" s="31" t="s">
        <v>9577</v>
      </c>
      <c r="D5051" s="31">
        <v>8531</v>
      </c>
      <c r="E5051" s="49" t="s">
        <v>5101</v>
      </c>
      <c r="F5051" s="327" t="s">
        <v>5102</v>
      </c>
      <c r="G5051" s="1073">
        <v>45466.30972222222</v>
      </c>
      <c r="H5051" s="30"/>
    </row>
    <row r="5052" spans="1:8" x14ac:dyDescent="0.25">
      <c r="A5052" s="30" t="s">
        <v>9576</v>
      </c>
      <c r="B5052" s="30" t="s">
        <v>923</v>
      </c>
      <c r="C5052" s="31" t="s">
        <v>9577</v>
      </c>
      <c r="D5052" s="31">
        <v>8531</v>
      </c>
      <c r="E5052" s="49" t="s">
        <v>1295</v>
      </c>
      <c r="F5052" s="327" t="s">
        <v>1296</v>
      </c>
      <c r="G5052" s="1073">
        <v>45466.30972222222</v>
      </c>
      <c r="H5052" s="30"/>
    </row>
    <row r="5053" spans="1:8" x14ac:dyDescent="0.25">
      <c r="A5053" s="30" t="s">
        <v>9576</v>
      </c>
      <c r="B5053" s="30" t="s">
        <v>923</v>
      </c>
      <c r="C5053" s="31" t="s">
        <v>9577</v>
      </c>
      <c r="D5053" s="31">
        <v>8531</v>
      </c>
      <c r="E5053" s="49" t="s">
        <v>5118</v>
      </c>
      <c r="F5053" s="327" t="s">
        <v>5119</v>
      </c>
      <c r="G5053" s="1073">
        <v>45466.30972222222</v>
      </c>
      <c r="H5053" s="30"/>
    </row>
    <row r="5054" spans="1:8" x14ac:dyDescent="0.25">
      <c r="A5054" s="30" t="s">
        <v>9576</v>
      </c>
      <c r="B5054" s="30" t="s">
        <v>923</v>
      </c>
      <c r="C5054" s="31" t="s">
        <v>9577</v>
      </c>
      <c r="D5054" s="31">
        <v>8531</v>
      </c>
      <c r="E5054" s="49" t="s">
        <v>5135</v>
      </c>
      <c r="F5054" s="327" t="s">
        <v>5136</v>
      </c>
      <c r="G5054" s="1073">
        <v>45466.30972222222</v>
      </c>
      <c r="H5054" s="30"/>
    </row>
    <row r="5055" spans="1:8" x14ac:dyDescent="0.25">
      <c r="A5055" s="30" t="s">
        <v>9576</v>
      </c>
      <c r="B5055" s="30" t="s">
        <v>923</v>
      </c>
      <c r="C5055" s="31" t="s">
        <v>9577</v>
      </c>
      <c r="D5055" s="31">
        <v>8531</v>
      </c>
      <c r="E5055" s="49" t="s">
        <v>5152</v>
      </c>
      <c r="F5055" s="327" t="s">
        <v>5153</v>
      </c>
      <c r="G5055" s="1073">
        <v>45466.30972222222</v>
      </c>
      <c r="H5055" s="30"/>
    </row>
    <row r="5056" spans="1:8" x14ac:dyDescent="0.25">
      <c r="A5056" s="30" t="s">
        <v>9576</v>
      </c>
      <c r="B5056" s="30" t="s">
        <v>923</v>
      </c>
      <c r="C5056" s="31" t="s">
        <v>9577</v>
      </c>
      <c r="D5056" s="31">
        <v>8531</v>
      </c>
      <c r="E5056" s="49" t="s">
        <v>5169</v>
      </c>
      <c r="F5056" s="327" t="s">
        <v>5170</v>
      </c>
      <c r="G5056" s="1073">
        <v>45466.30972222222</v>
      </c>
      <c r="H5056" s="30"/>
    </row>
    <row r="5057" spans="1:8" x14ac:dyDescent="0.25">
      <c r="A5057" s="30" t="s">
        <v>9576</v>
      </c>
      <c r="B5057" s="30" t="s">
        <v>923</v>
      </c>
      <c r="C5057" s="31" t="s">
        <v>9577</v>
      </c>
      <c r="D5057" s="31">
        <v>8531</v>
      </c>
      <c r="E5057" s="49" t="s">
        <v>5186</v>
      </c>
      <c r="F5057" s="327" t="s">
        <v>5187</v>
      </c>
      <c r="G5057" s="1073">
        <v>45466.30972222222</v>
      </c>
      <c r="H5057" s="30"/>
    </row>
    <row r="5058" spans="1:8" x14ac:dyDescent="0.25">
      <c r="A5058" s="30" t="s">
        <v>9576</v>
      </c>
      <c r="B5058" s="30" t="s">
        <v>923</v>
      </c>
      <c r="C5058" s="31" t="s">
        <v>9577</v>
      </c>
      <c r="D5058" s="31">
        <v>8531</v>
      </c>
      <c r="E5058" s="49" t="s">
        <v>5203</v>
      </c>
      <c r="F5058" s="327" t="s">
        <v>5204</v>
      </c>
      <c r="G5058" s="1073">
        <v>45466.30972222222</v>
      </c>
      <c r="H5058" s="30"/>
    </row>
    <row r="5059" spans="1:8" x14ac:dyDescent="0.25">
      <c r="A5059" s="30" t="s">
        <v>9576</v>
      </c>
      <c r="B5059" s="30" t="s">
        <v>923</v>
      </c>
      <c r="C5059" s="31" t="s">
        <v>9577</v>
      </c>
      <c r="D5059" s="31">
        <v>8531</v>
      </c>
      <c r="E5059" s="49" t="s">
        <v>5220</v>
      </c>
      <c r="F5059" s="327" t="s">
        <v>5221</v>
      </c>
      <c r="G5059" s="1073">
        <v>45466.30972222222</v>
      </c>
      <c r="H5059" s="30"/>
    </row>
    <row r="5060" spans="1:8" x14ac:dyDescent="0.25">
      <c r="A5060" s="30" t="s">
        <v>9576</v>
      </c>
      <c r="B5060" s="30" t="s">
        <v>923</v>
      </c>
      <c r="C5060" s="31" t="s">
        <v>9577</v>
      </c>
      <c r="D5060" s="31">
        <v>8531</v>
      </c>
      <c r="E5060" s="49" t="s">
        <v>5237</v>
      </c>
      <c r="F5060" s="327" t="s">
        <v>5238</v>
      </c>
      <c r="G5060" s="1073">
        <v>45466.30972222222</v>
      </c>
      <c r="H5060" s="30"/>
    </row>
    <row r="5061" spans="1:8" x14ac:dyDescent="0.25">
      <c r="A5061" s="30" t="s">
        <v>9576</v>
      </c>
      <c r="B5061" s="30" t="s">
        <v>923</v>
      </c>
      <c r="C5061" s="31" t="s">
        <v>9577</v>
      </c>
      <c r="D5061" s="31">
        <v>8531</v>
      </c>
      <c r="E5061" s="49" t="s">
        <v>5254</v>
      </c>
      <c r="F5061" s="327" t="s">
        <v>5255</v>
      </c>
      <c r="G5061" s="1073">
        <v>45466.30972222222</v>
      </c>
      <c r="H5061" s="30"/>
    </row>
    <row r="5062" spans="1:8" x14ac:dyDescent="0.25">
      <c r="A5062" s="30" t="s">
        <v>9576</v>
      </c>
      <c r="B5062" s="30" t="s">
        <v>923</v>
      </c>
      <c r="C5062" s="31" t="s">
        <v>9577</v>
      </c>
      <c r="D5062" s="31">
        <v>8531</v>
      </c>
      <c r="E5062" s="49" t="s">
        <v>5271</v>
      </c>
      <c r="F5062" s="327" t="s">
        <v>5272</v>
      </c>
      <c r="G5062" s="1073">
        <v>45466.30972222222</v>
      </c>
      <c r="H5062" s="30"/>
    </row>
    <row r="5063" spans="1:8" x14ac:dyDescent="0.25">
      <c r="A5063" s="30" t="s">
        <v>9576</v>
      </c>
      <c r="B5063" s="30" t="s">
        <v>923</v>
      </c>
      <c r="C5063" s="31" t="s">
        <v>9577</v>
      </c>
      <c r="D5063" s="31">
        <v>8531</v>
      </c>
      <c r="E5063" s="49" t="s">
        <v>1312</v>
      </c>
      <c r="F5063" s="327" t="s">
        <v>1313</v>
      </c>
      <c r="G5063" s="1073">
        <v>45466.30972222222</v>
      </c>
      <c r="H5063" s="30"/>
    </row>
    <row r="5064" spans="1:8" x14ac:dyDescent="0.25">
      <c r="A5064" s="30" t="s">
        <v>9576</v>
      </c>
      <c r="B5064" s="30" t="s">
        <v>923</v>
      </c>
      <c r="C5064" s="31" t="s">
        <v>9577</v>
      </c>
      <c r="D5064" s="31">
        <v>8531</v>
      </c>
      <c r="E5064" s="49" t="s">
        <v>5288</v>
      </c>
      <c r="F5064" s="327" t="s">
        <v>5289</v>
      </c>
      <c r="G5064" s="1073">
        <v>45466.30972222222</v>
      </c>
      <c r="H5064" s="30"/>
    </row>
    <row r="5065" spans="1:8" x14ac:dyDescent="0.25">
      <c r="A5065" s="30" t="s">
        <v>9576</v>
      </c>
      <c r="B5065" s="30" t="s">
        <v>923</v>
      </c>
      <c r="C5065" s="31" t="s">
        <v>9577</v>
      </c>
      <c r="D5065" s="31">
        <v>8531</v>
      </c>
      <c r="E5065" s="49" t="s">
        <v>5305</v>
      </c>
      <c r="F5065" s="327" t="s">
        <v>5306</v>
      </c>
      <c r="G5065" s="1073">
        <v>45466.30972222222</v>
      </c>
      <c r="H5065" s="30"/>
    </row>
    <row r="5066" spans="1:8" x14ac:dyDescent="0.25">
      <c r="A5066" s="30" t="s">
        <v>9576</v>
      </c>
      <c r="B5066" s="30" t="s">
        <v>923</v>
      </c>
      <c r="C5066" s="31" t="s">
        <v>9577</v>
      </c>
      <c r="D5066" s="31">
        <v>8531</v>
      </c>
      <c r="E5066" s="49" t="s">
        <v>5322</v>
      </c>
      <c r="F5066" s="327" t="s">
        <v>5323</v>
      </c>
      <c r="G5066" s="1073">
        <v>45466.30972222222</v>
      </c>
      <c r="H5066" s="30"/>
    </row>
    <row r="5067" spans="1:8" x14ac:dyDescent="0.25">
      <c r="A5067" s="30" t="s">
        <v>9576</v>
      </c>
      <c r="B5067" s="30" t="s">
        <v>923</v>
      </c>
      <c r="C5067" s="31" t="s">
        <v>9577</v>
      </c>
      <c r="D5067" s="31">
        <v>8531</v>
      </c>
      <c r="E5067" s="49" t="s">
        <v>5339</v>
      </c>
      <c r="F5067" s="327" t="s">
        <v>5340</v>
      </c>
      <c r="G5067" s="1073">
        <v>45466.30972222222</v>
      </c>
      <c r="H5067" s="30"/>
    </row>
    <row r="5068" spans="1:8" x14ac:dyDescent="0.25">
      <c r="A5068" s="30" t="s">
        <v>9576</v>
      </c>
      <c r="B5068" s="30" t="s">
        <v>923</v>
      </c>
      <c r="C5068" s="31" t="s">
        <v>9577</v>
      </c>
      <c r="D5068" s="31">
        <v>8531</v>
      </c>
      <c r="E5068" s="49" t="s">
        <v>5356</v>
      </c>
      <c r="F5068" s="327" t="s">
        <v>5357</v>
      </c>
      <c r="G5068" s="1073">
        <v>45466.30972222222</v>
      </c>
      <c r="H5068" s="30"/>
    </row>
    <row r="5069" spans="1:8" x14ac:dyDescent="0.25">
      <c r="A5069" s="30" t="s">
        <v>9576</v>
      </c>
      <c r="B5069" s="30" t="s">
        <v>923</v>
      </c>
      <c r="C5069" s="31" t="s">
        <v>9577</v>
      </c>
      <c r="D5069" s="31">
        <v>8531</v>
      </c>
      <c r="E5069" s="49" t="s">
        <v>5373</v>
      </c>
      <c r="F5069" s="327" t="s">
        <v>5374</v>
      </c>
      <c r="G5069" s="1073">
        <v>45466.30972222222</v>
      </c>
      <c r="H5069" s="30"/>
    </row>
    <row r="5070" spans="1:8" x14ac:dyDescent="0.25">
      <c r="A5070" s="30" t="s">
        <v>9576</v>
      </c>
      <c r="B5070" s="30" t="s">
        <v>923</v>
      </c>
      <c r="C5070" s="31" t="s">
        <v>9577</v>
      </c>
      <c r="D5070" s="31">
        <v>8531</v>
      </c>
      <c r="E5070" s="49" t="s">
        <v>5390</v>
      </c>
      <c r="F5070" s="327" t="s">
        <v>5391</v>
      </c>
      <c r="G5070" s="1073">
        <v>45466.30972222222</v>
      </c>
      <c r="H5070" s="30"/>
    </row>
    <row r="5071" spans="1:8" x14ac:dyDescent="0.25">
      <c r="A5071" s="30" t="s">
        <v>9576</v>
      </c>
      <c r="B5071" s="30" t="s">
        <v>923</v>
      </c>
      <c r="C5071" s="31" t="s">
        <v>9577</v>
      </c>
      <c r="D5071" s="31">
        <v>8531</v>
      </c>
      <c r="E5071" s="49" t="s">
        <v>5407</v>
      </c>
      <c r="F5071" s="327" t="s">
        <v>5408</v>
      </c>
      <c r="G5071" s="1073">
        <v>45466.30972222222</v>
      </c>
      <c r="H5071" s="30"/>
    </row>
    <row r="5072" spans="1:8" x14ac:dyDescent="0.25">
      <c r="A5072" s="30" t="s">
        <v>9576</v>
      </c>
      <c r="B5072" s="30" t="s">
        <v>923</v>
      </c>
      <c r="C5072" s="31" t="s">
        <v>9577</v>
      </c>
      <c r="D5072" s="31">
        <v>8531</v>
      </c>
      <c r="E5072" s="49" t="s">
        <v>5424</v>
      </c>
      <c r="F5072" s="327" t="s">
        <v>5425</v>
      </c>
      <c r="G5072" s="1073">
        <v>45466.30972222222</v>
      </c>
      <c r="H5072" s="30"/>
    </row>
    <row r="5073" spans="1:8" x14ac:dyDescent="0.25">
      <c r="A5073" s="30" t="s">
        <v>9576</v>
      </c>
      <c r="B5073" s="30" t="s">
        <v>923</v>
      </c>
      <c r="C5073" s="31" t="s">
        <v>9577</v>
      </c>
      <c r="D5073" s="31">
        <v>8531</v>
      </c>
      <c r="E5073" s="49" t="s">
        <v>5441</v>
      </c>
      <c r="F5073" s="327" t="s">
        <v>5442</v>
      </c>
      <c r="G5073" s="1073">
        <v>45466.30972222222</v>
      </c>
      <c r="H5073" s="30"/>
    </row>
    <row r="5074" spans="1:8" x14ac:dyDescent="0.25">
      <c r="A5074" s="30" t="s">
        <v>9576</v>
      </c>
      <c r="B5074" s="30" t="s">
        <v>923</v>
      </c>
      <c r="C5074" s="31" t="s">
        <v>9577</v>
      </c>
      <c r="D5074" s="31">
        <v>8531</v>
      </c>
      <c r="E5074" s="49" t="s">
        <v>1329</v>
      </c>
      <c r="F5074" s="327" t="s">
        <v>1330</v>
      </c>
      <c r="G5074" s="1073">
        <v>45466.30972222222</v>
      </c>
      <c r="H5074" s="30"/>
    </row>
    <row r="5075" spans="1:8" x14ac:dyDescent="0.25">
      <c r="A5075" s="30" t="s">
        <v>9576</v>
      </c>
      <c r="B5075" s="30" t="s">
        <v>923</v>
      </c>
      <c r="C5075" s="31" t="s">
        <v>9577</v>
      </c>
      <c r="D5075" s="31">
        <v>8531</v>
      </c>
      <c r="E5075" s="49" t="s">
        <v>5458</v>
      </c>
      <c r="F5075" s="327" t="s">
        <v>5459</v>
      </c>
      <c r="G5075" s="1073">
        <v>45466.30972222222</v>
      </c>
      <c r="H5075" s="30"/>
    </row>
    <row r="5076" spans="1:8" x14ac:dyDescent="0.25">
      <c r="A5076" s="30" t="s">
        <v>9576</v>
      </c>
      <c r="B5076" s="30" t="s">
        <v>923</v>
      </c>
      <c r="C5076" s="31" t="s">
        <v>9577</v>
      </c>
      <c r="D5076" s="31">
        <v>8531</v>
      </c>
      <c r="E5076" s="49" t="s">
        <v>5475</v>
      </c>
      <c r="F5076" s="327" t="s">
        <v>5476</v>
      </c>
      <c r="G5076" s="1073">
        <v>45466.30972222222</v>
      </c>
      <c r="H5076" s="30"/>
    </row>
    <row r="5077" spans="1:8" x14ac:dyDescent="0.25">
      <c r="A5077" s="30" t="s">
        <v>9576</v>
      </c>
      <c r="B5077" s="30" t="s">
        <v>923</v>
      </c>
      <c r="C5077" s="31" t="s">
        <v>9577</v>
      </c>
      <c r="D5077" s="31">
        <v>8531</v>
      </c>
      <c r="E5077" s="49" t="s">
        <v>5492</v>
      </c>
      <c r="F5077" s="327" t="s">
        <v>5493</v>
      </c>
      <c r="G5077" s="1073">
        <v>45466.30972222222</v>
      </c>
      <c r="H5077" s="30"/>
    </row>
    <row r="5078" spans="1:8" x14ac:dyDescent="0.25">
      <c r="A5078" s="30" t="s">
        <v>9576</v>
      </c>
      <c r="B5078" s="30" t="s">
        <v>923</v>
      </c>
      <c r="C5078" s="31" t="s">
        <v>9577</v>
      </c>
      <c r="D5078" s="31">
        <v>8531</v>
      </c>
      <c r="E5078" s="49" t="s">
        <v>5509</v>
      </c>
      <c r="F5078" s="327" t="s">
        <v>5510</v>
      </c>
      <c r="G5078" s="1073">
        <v>45466.30972222222</v>
      </c>
      <c r="H5078" s="30"/>
    </row>
    <row r="5079" spans="1:8" x14ac:dyDescent="0.25">
      <c r="A5079" s="30" t="s">
        <v>9576</v>
      </c>
      <c r="B5079" s="30" t="s">
        <v>923</v>
      </c>
      <c r="C5079" s="31" t="s">
        <v>9577</v>
      </c>
      <c r="D5079" s="31">
        <v>8531</v>
      </c>
      <c r="E5079" s="49" t="s">
        <v>5526</v>
      </c>
      <c r="F5079" s="327" t="s">
        <v>5527</v>
      </c>
      <c r="G5079" s="1073">
        <v>45466.30972222222</v>
      </c>
      <c r="H5079" s="30"/>
    </row>
    <row r="5080" spans="1:8" x14ac:dyDescent="0.25">
      <c r="A5080" s="30" t="s">
        <v>9576</v>
      </c>
      <c r="B5080" s="30" t="s">
        <v>923</v>
      </c>
      <c r="C5080" s="31" t="s">
        <v>9577</v>
      </c>
      <c r="D5080" s="31">
        <v>8531</v>
      </c>
      <c r="E5080" s="49" t="s">
        <v>5543</v>
      </c>
      <c r="F5080" s="327" t="s">
        <v>5544</v>
      </c>
      <c r="G5080" s="1073">
        <v>45466.30972222222</v>
      </c>
      <c r="H5080" s="30"/>
    </row>
    <row r="5081" spans="1:8" x14ac:dyDescent="0.25">
      <c r="A5081" s="30" t="s">
        <v>9576</v>
      </c>
      <c r="B5081" s="30" t="s">
        <v>923</v>
      </c>
      <c r="C5081" s="31" t="s">
        <v>9577</v>
      </c>
      <c r="D5081" s="31">
        <v>8531</v>
      </c>
      <c r="E5081" s="49" t="s">
        <v>5560</v>
      </c>
      <c r="F5081" s="327" t="s">
        <v>5561</v>
      </c>
      <c r="G5081" s="1073">
        <v>45466.30972222222</v>
      </c>
      <c r="H5081" s="30"/>
    </row>
    <row r="5082" spans="1:8" x14ac:dyDescent="0.25">
      <c r="A5082" s="30" t="s">
        <v>9576</v>
      </c>
      <c r="B5082" s="30" t="s">
        <v>923</v>
      </c>
      <c r="C5082" s="31" t="s">
        <v>9577</v>
      </c>
      <c r="D5082" s="31">
        <v>8531</v>
      </c>
      <c r="E5082" s="49" t="s">
        <v>5577</v>
      </c>
      <c r="F5082" s="327" t="s">
        <v>5578</v>
      </c>
      <c r="G5082" s="1073">
        <v>45466.30972222222</v>
      </c>
      <c r="H5082" s="30"/>
    </row>
    <row r="5083" spans="1:8" x14ac:dyDescent="0.25">
      <c r="A5083" s="30" t="s">
        <v>9576</v>
      </c>
      <c r="B5083" s="30" t="s">
        <v>923</v>
      </c>
      <c r="C5083" s="31" t="s">
        <v>9577</v>
      </c>
      <c r="D5083" s="31">
        <v>8531</v>
      </c>
      <c r="E5083" s="49" t="s">
        <v>5594</v>
      </c>
      <c r="F5083" s="327" t="s">
        <v>5595</v>
      </c>
      <c r="G5083" s="1073">
        <v>45466.30972222222</v>
      </c>
      <c r="H5083" s="30"/>
    </row>
    <row r="5084" spans="1:8" x14ac:dyDescent="0.25">
      <c r="A5084" s="30" t="s">
        <v>9576</v>
      </c>
      <c r="B5084" s="30" t="s">
        <v>923</v>
      </c>
      <c r="C5084" s="31" t="s">
        <v>9577</v>
      </c>
      <c r="D5084" s="31">
        <v>8531</v>
      </c>
      <c r="E5084" s="49" t="s">
        <v>5611</v>
      </c>
      <c r="F5084" s="327" t="s">
        <v>5612</v>
      </c>
      <c r="G5084" s="1073">
        <v>45466.30972222222</v>
      </c>
      <c r="H5084" s="30"/>
    </row>
    <row r="5085" spans="1:8" x14ac:dyDescent="0.25">
      <c r="A5085" s="30" t="s">
        <v>9576</v>
      </c>
      <c r="B5085" s="30" t="s">
        <v>923</v>
      </c>
      <c r="C5085" s="31" t="s">
        <v>9577</v>
      </c>
      <c r="D5085" s="31">
        <v>8531</v>
      </c>
      <c r="E5085" s="49" t="s">
        <v>1346</v>
      </c>
      <c r="F5085" s="327" t="s">
        <v>1347</v>
      </c>
      <c r="G5085" s="1073">
        <v>45466.30972222222</v>
      </c>
      <c r="H5085" s="30"/>
    </row>
    <row r="5086" spans="1:8" x14ac:dyDescent="0.25">
      <c r="A5086" s="30" t="s">
        <v>9576</v>
      </c>
      <c r="B5086" s="30" t="s">
        <v>923</v>
      </c>
      <c r="C5086" s="31" t="s">
        <v>9577</v>
      </c>
      <c r="D5086" s="31">
        <v>8531</v>
      </c>
      <c r="E5086" s="49" t="s">
        <v>5628</v>
      </c>
      <c r="F5086" s="327" t="s">
        <v>5629</v>
      </c>
      <c r="G5086" s="1073">
        <v>45466.30972222222</v>
      </c>
      <c r="H5086" s="30"/>
    </row>
    <row r="5087" spans="1:8" x14ac:dyDescent="0.25">
      <c r="A5087" s="30" t="s">
        <v>9576</v>
      </c>
      <c r="B5087" s="30" t="s">
        <v>923</v>
      </c>
      <c r="C5087" s="31" t="s">
        <v>9577</v>
      </c>
      <c r="D5087" s="31">
        <v>8531</v>
      </c>
      <c r="E5087" s="49" t="s">
        <v>5645</v>
      </c>
      <c r="F5087" s="327" t="s">
        <v>5646</v>
      </c>
      <c r="G5087" s="1073">
        <v>45466.30972222222</v>
      </c>
      <c r="H5087" s="30"/>
    </row>
    <row r="5088" spans="1:8" x14ac:dyDescent="0.25">
      <c r="A5088" s="30" t="s">
        <v>9576</v>
      </c>
      <c r="B5088" s="30" t="s">
        <v>923</v>
      </c>
      <c r="C5088" s="31" t="s">
        <v>9577</v>
      </c>
      <c r="D5088" s="31">
        <v>8531</v>
      </c>
      <c r="E5088" s="49" t="s">
        <v>5662</v>
      </c>
      <c r="F5088" s="327" t="s">
        <v>5663</v>
      </c>
      <c r="G5088" s="1073">
        <v>45466.30972222222</v>
      </c>
      <c r="H5088" s="30"/>
    </row>
    <row r="5089" spans="1:8" x14ac:dyDescent="0.25">
      <c r="A5089" s="30" t="s">
        <v>9576</v>
      </c>
      <c r="B5089" s="30" t="s">
        <v>923</v>
      </c>
      <c r="C5089" s="31" t="s">
        <v>9577</v>
      </c>
      <c r="D5089" s="31">
        <v>8531</v>
      </c>
      <c r="E5089" s="49" t="s">
        <v>5679</v>
      </c>
      <c r="F5089" s="327" t="s">
        <v>5680</v>
      </c>
      <c r="G5089" s="1073">
        <v>45466.30972222222</v>
      </c>
      <c r="H5089" s="30"/>
    </row>
    <row r="5090" spans="1:8" x14ac:dyDescent="0.25">
      <c r="A5090" s="30" t="s">
        <v>9576</v>
      </c>
      <c r="B5090" s="30" t="s">
        <v>923</v>
      </c>
      <c r="C5090" s="31" t="s">
        <v>9577</v>
      </c>
      <c r="D5090" s="31">
        <v>8531</v>
      </c>
      <c r="E5090" s="49" t="s">
        <v>5696</v>
      </c>
      <c r="F5090" s="327" t="s">
        <v>5697</v>
      </c>
      <c r="G5090" s="1073">
        <v>45466.30972222222</v>
      </c>
      <c r="H5090" s="30"/>
    </row>
    <row r="5091" spans="1:8" x14ac:dyDescent="0.25">
      <c r="A5091" s="30" t="s">
        <v>9576</v>
      </c>
      <c r="B5091" s="30" t="s">
        <v>923</v>
      </c>
      <c r="C5091" s="31" t="s">
        <v>9577</v>
      </c>
      <c r="D5091" s="31">
        <v>8531</v>
      </c>
      <c r="E5091" s="49" t="s">
        <v>5713</v>
      </c>
      <c r="F5091" s="327" t="s">
        <v>5714</v>
      </c>
      <c r="G5091" s="1073">
        <v>45466.30972222222</v>
      </c>
      <c r="H5091" s="30"/>
    </row>
    <row r="5092" spans="1:8" x14ac:dyDescent="0.25">
      <c r="A5092" s="30" t="s">
        <v>9576</v>
      </c>
      <c r="B5092" s="30" t="s">
        <v>923</v>
      </c>
      <c r="C5092" s="31" t="s">
        <v>9577</v>
      </c>
      <c r="D5092" s="31">
        <v>8531</v>
      </c>
      <c r="E5092" s="49" t="s">
        <v>5730</v>
      </c>
      <c r="F5092" s="327" t="s">
        <v>5731</v>
      </c>
      <c r="G5092" s="1073">
        <v>45466.30972222222</v>
      </c>
      <c r="H5092" s="30"/>
    </row>
    <row r="5093" spans="1:8" x14ac:dyDescent="0.25">
      <c r="A5093" s="30" t="s">
        <v>9576</v>
      </c>
      <c r="B5093" s="30" t="s">
        <v>923</v>
      </c>
      <c r="C5093" s="31" t="s">
        <v>9577</v>
      </c>
      <c r="D5093" s="31">
        <v>8531</v>
      </c>
      <c r="E5093" s="49" t="s">
        <v>5747</v>
      </c>
      <c r="F5093" s="327" t="s">
        <v>5748</v>
      </c>
      <c r="G5093" s="1073">
        <v>45466.30972222222</v>
      </c>
      <c r="H5093" s="30"/>
    </row>
    <row r="5094" spans="1:8" x14ac:dyDescent="0.25">
      <c r="A5094" s="30" t="s">
        <v>9576</v>
      </c>
      <c r="B5094" s="30" t="s">
        <v>923</v>
      </c>
      <c r="C5094" s="31" t="s">
        <v>9577</v>
      </c>
      <c r="D5094" s="31">
        <v>8531</v>
      </c>
      <c r="E5094" s="49" t="s">
        <v>5764</v>
      </c>
      <c r="F5094" s="327" t="s">
        <v>5765</v>
      </c>
      <c r="G5094" s="1073">
        <v>45466.30972222222</v>
      </c>
      <c r="H5094" s="30"/>
    </row>
    <row r="5095" spans="1:8" x14ac:dyDescent="0.25">
      <c r="A5095" s="30" t="s">
        <v>9576</v>
      </c>
      <c r="B5095" s="30" t="s">
        <v>923</v>
      </c>
      <c r="C5095" s="31" t="s">
        <v>9577</v>
      </c>
      <c r="D5095" s="31">
        <v>8531</v>
      </c>
      <c r="E5095" s="49" t="s">
        <v>5781</v>
      </c>
      <c r="F5095" s="327" t="s">
        <v>5782</v>
      </c>
      <c r="G5095" s="1073">
        <v>45466.30972222222</v>
      </c>
      <c r="H5095" s="30"/>
    </row>
    <row r="5096" spans="1:8" x14ac:dyDescent="0.25">
      <c r="A5096" s="30" t="s">
        <v>9576</v>
      </c>
      <c r="B5096" s="30" t="s">
        <v>923</v>
      </c>
      <c r="C5096" s="31" t="s">
        <v>9577</v>
      </c>
      <c r="D5096" s="31">
        <v>8531</v>
      </c>
      <c r="E5096" s="49" t="s">
        <v>1363</v>
      </c>
      <c r="F5096" s="327" t="s">
        <v>1364</v>
      </c>
      <c r="G5096" s="1073">
        <v>45466.30972222222</v>
      </c>
      <c r="H5096" s="30"/>
    </row>
    <row r="5097" spans="1:8" x14ac:dyDescent="0.25">
      <c r="A5097" s="30" t="s">
        <v>9576</v>
      </c>
      <c r="B5097" s="30" t="s">
        <v>923</v>
      </c>
      <c r="C5097" s="31" t="s">
        <v>9577</v>
      </c>
      <c r="D5097" s="31">
        <v>8531</v>
      </c>
      <c r="E5097" s="49" t="s">
        <v>5798</v>
      </c>
      <c r="F5097" s="327" t="s">
        <v>5799</v>
      </c>
      <c r="G5097" s="1073">
        <v>45466.30972222222</v>
      </c>
      <c r="H5097" s="30"/>
    </row>
    <row r="5098" spans="1:8" x14ac:dyDescent="0.25">
      <c r="A5098" s="30" t="s">
        <v>9576</v>
      </c>
      <c r="B5098" s="30" t="s">
        <v>923</v>
      </c>
      <c r="C5098" s="31" t="s">
        <v>9577</v>
      </c>
      <c r="D5098" s="31">
        <v>8531</v>
      </c>
      <c r="E5098" s="49" t="s">
        <v>5815</v>
      </c>
      <c r="F5098" s="327" t="s">
        <v>5816</v>
      </c>
      <c r="G5098" s="1073">
        <v>45466.30972222222</v>
      </c>
      <c r="H5098" s="30"/>
    </row>
    <row r="5099" spans="1:8" x14ac:dyDescent="0.25">
      <c r="A5099" s="30" t="s">
        <v>9576</v>
      </c>
      <c r="B5099" s="30" t="s">
        <v>923</v>
      </c>
      <c r="C5099" s="31" t="s">
        <v>9577</v>
      </c>
      <c r="D5099" s="31">
        <v>8531</v>
      </c>
      <c r="E5099" s="49" t="s">
        <v>5832</v>
      </c>
      <c r="F5099" s="327" t="s">
        <v>5833</v>
      </c>
      <c r="G5099" s="1073">
        <v>45466.30972222222</v>
      </c>
      <c r="H5099" s="30"/>
    </row>
    <row r="5100" spans="1:8" x14ac:dyDescent="0.25">
      <c r="A5100" s="30" t="s">
        <v>9576</v>
      </c>
      <c r="B5100" s="30" t="s">
        <v>923</v>
      </c>
      <c r="C5100" s="31" t="s">
        <v>9577</v>
      </c>
      <c r="D5100" s="31">
        <v>8531</v>
      </c>
      <c r="E5100" s="49" t="s">
        <v>5849</v>
      </c>
      <c r="F5100" s="327" t="s">
        <v>5850</v>
      </c>
      <c r="G5100" s="1073">
        <v>45466.30972222222</v>
      </c>
      <c r="H5100" s="30"/>
    </row>
    <row r="5101" spans="1:8" x14ac:dyDescent="0.25">
      <c r="A5101" s="30" t="s">
        <v>9576</v>
      </c>
      <c r="B5101" s="30" t="s">
        <v>923</v>
      </c>
      <c r="C5101" s="31" t="s">
        <v>9577</v>
      </c>
      <c r="D5101" s="31">
        <v>8531</v>
      </c>
      <c r="E5101" s="49" t="s">
        <v>5866</v>
      </c>
      <c r="F5101" s="327" t="s">
        <v>5867</v>
      </c>
      <c r="G5101" s="1073">
        <v>45466.30972222222</v>
      </c>
      <c r="H5101" s="30"/>
    </row>
    <row r="5102" spans="1:8" x14ac:dyDescent="0.25">
      <c r="A5102" s="30" t="s">
        <v>9576</v>
      </c>
      <c r="B5102" s="30" t="s">
        <v>923</v>
      </c>
      <c r="C5102" s="31" t="s">
        <v>9577</v>
      </c>
      <c r="D5102" s="31">
        <v>8531</v>
      </c>
      <c r="E5102" s="49" t="s">
        <v>5883</v>
      </c>
      <c r="F5102" s="327" t="s">
        <v>5884</v>
      </c>
      <c r="G5102" s="1073">
        <v>45466.30972222222</v>
      </c>
      <c r="H5102" s="30"/>
    </row>
    <row r="5103" spans="1:8" x14ac:dyDescent="0.25">
      <c r="A5103" s="30" t="s">
        <v>9576</v>
      </c>
      <c r="B5103" s="30" t="s">
        <v>923</v>
      </c>
      <c r="C5103" s="31" t="s">
        <v>9577</v>
      </c>
      <c r="D5103" s="31">
        <v>8531</v>
      </c>
      <c r="E5103" s="49" t="s">
        <v>5900</v>
      </c>
      <c r="F5103" s="327" t="s">
        <v>5901</v>
      </c>
      <c r="G5103" s="1073">
        <v>45466.30972222222</v>
      </c>
      <c r="H5103" s="30"/>
    </row>
    <row r="5104" spans="1:8" x14ac:dyDescent="0.25">
      <c r="A5104" s="30" t="s">
        <v>9576</v>
      </c>
      <c r="B5104" s="30" t="s">
        <v>923</v>
      </c>
      <c r="C5104" s="31" t="s">
        <v>9577</v>
      </c>
      <c r="D5104" s="31">
        <v>8531</v>
      </c>
      <c r="E5104" s="49" t="s">
        <v>5917</v>
      </c>
      <c r="F5104" s="327" t="s">
        <v>5918</v>
      </c>
      <c r="G5104" s="1073">
        <v>45466.30972222222</v>
      </c>
      <c r="H5104" s="30"/>
    </row>
    <row r="5105" spans="1:8" x14ac:dyDescent="0.25">
      <c r="A5105" s="30" t="s">
        <v>9576</v>
      </c>
      <c r="B5105" s="30" t="s">
        <v>923</v>
      </c>
      <c r="C5105" s="31" t="s">
        <v>9577</v>
      </c>
      <c r="D5105" s="31">
        <v>8531</v>
      </c>
      <c r="E5105" s="49" t="s">
        <v>5934</v>
      </c>
      <c r="F5105" s="327" t="s">
        <v>5935</v>
      </c>
      <c r="G5105" s="1073">
        <v>45466.30972222222</v>
      </c>
      <c r="H5105" s="30"/>
    </row>
    <row r="5106" spans="1:8" x14ac:dyDescent="0.25">
      <c r="A5106" s="30" t="s">
        <v>9576</v>
      </c>
      <c r="B5106" s="30" t="s">
        <v>923</v>
      </c>
      <c r="C5106" s="31" t="s">
        <v>9577</v>
      </c>
      <c r="D5106" s="31">
        <v>8531</v>
      </c>
      <c r="E5106" s="49" t="s">
        <v>5951</v>
      </c>
      <c r="F5106" s="327" t="s">
        <v>5952</v>
      </c>
      <c r="G5106" s="1073">
        <v>45466.30972222222</v>
      </c>
      <c r="H5106" s="30"/>
    </row>
    <row r="5107" spans="1:8" x14ac:dyDescent="0.25">
      <c r="A5107" s="30" t="s">
        <v>9576</v>
      </c>
      <c r="B5107" s="30" t="s">
        <v>923</v>
      </c>
      <c r="C5107" s="31" t="s">
        <v>9577</v>
      </c>
      <c r="D5107" s="31">
        <v>8531</v>
      </c>
      <c r="E5107" s="49" t="s">
        <v>956</v>
      </c>
      <c r="F5107" s="327" t="s">
        <v>957</v>
      </c>
      <c r="G5107" s="1073">
        <v>45466.30972222222</v>
      </c>
      <c r="H5107" s="30"/>
    </row>
    <row r="5108" spans="1:8" x14ac:dyDescent="0.25">
      <c r="A5108" s="30" t="s">
        <v>9576</v>
      </c>
      <c r="B5108" s="30" t="s">
        <v>923</v>
      </c>
      <c r="C5108" s="31" t="s">
        <v>9577</v>
      </c>
      <c r="D5108" s="31">
        <v>8531</v>
      </c>
      <c r="E5108" s="49" t="s">
        <v>1380</v>
      </c>
      <c r="F5108" s="327" t="s">
        <v>1381</v>
      </c>
      <c r="G5108" s="1073">
        <v>45466.30972222222</v>
      </c>
      <c r="H5108" s="30"/>
    </row>
    <row r="5109" spans="1:8" x14ac:dyDescent="0.25">
      <c r="A5109" s="30" t="s">
        <v>9576</v>
      </c>
      <c r="B5109" s="30" t="s">
        <v>923</v>
      </c>
      <c r="C5109" s="31" t="s">
        <v>9577</v>
      </c>
      <c r="D5109" s="31">
        <v>8531</v>
      </c>
      <c r="E5109" s="49" t="s">
        <v>5968</v>
      </c>
      <c r="F5109" s="327" t="s">
        <v>5969</v>
      </c>
      <c r="G5109" s="1073">
        <v>45466.30972222222</v>
      </c>
      <c r="H5109" s="30"/>
    </row>
    <row r="5110" spans="1:8" x14ac:dyDescent="0.25">
      <c r="A5110" s="30" t="s">
        <v>9576</v>
      </c>
      <c r="B5110" s="30" t="s">
        <v>923</v>
      </c>
      <c r="C5110" s="31" t="s">
        <v>9577</v>
      </c>
      <c r="D5110" s="31">
        <v>8531</v>
      </c>
      <c r="E5110" s="49" t="s">
        <v>5985</v>
      </c>
      <c r="F5110" s="327" t="s">
        <v>5986</v>
      </c>
      <c r="G5110" s="1073">
        <v>45466.30972222222</v>
      </c>
      <c r="H5110" s="30"/>
    </row>
    <row r="5111" spans="1:8" x14ac:dyDescent="0.25">
      <c r="A5111" s="30" t="s">
        <v>9576</v>
      </c>
      <c r="B5111" s="30" t="s">
        <v>923</v>
      </c>
      <c r="C5111" s="31" t="s">
        <v>9577</v>
      </c>
      <c r="D5111" s="31">
        <v>8531</v>
      </c>
      <c r="E5111" s="49" t="s">
        <v>6002</v>
      </c>
      <c r="F5111" s="327" t="s">
        <v>6003</v>
      </c>
      <c r="G5111" s="1073">
        <v>45466.30972222222</v>
      </c>
      <c r="H5111" s="30"/>
    </row>
    <row r="5112" spans="1:8" x14ac:dyDescent="0.25">
      <c r="A5112" s="30" t="s">
        <v>9576</v>
      </c>
      <c r="B5112" s="30" t="s">
        <v>923</v>
      </c>
      <c r="C5112" s="31" t="s">
        <v>9577</v>
      </c>
      <c r="D5112" s="31">
        <v>8531</v>
      </c>
      <c r="E5112" s="49" t="s">
        <v>6019</v>
      </c>
      <c r="F5112" s="327" t="s">
        <v>6020</v>
      </c>
      <c r="G5112" s="1073">
        <v>45466.30972222222</v>
      </c>
      <c r="H5112" s="30"/>
    </row>
    <row r="5113" spans="1:8" x14ac:dyDescent="0.25">
      <c r="A5113" s="30" t="s">
        <v>9576</v>
      </c>
      <c r="B5113" s="30" t="s">
        <v>923</v>
      </c>
      <c r="C5113" s="31" t="s">
        <v>9577</v>
      </c>
      <c r="D5113" s="31">
        <v>8531</v>
      </c>
      <c r="E5113" s="49" t="s">
        <v>6036</v>
      </c>
      <c r="F5113" s="327" t="s">
        <v>6037</v>
      </c>
      <c r="G5113" s="1073">
        <v>45466.30972222222</v>
      </c>
      <c r="H5113" s="30"/>
    </row>
    <row r="5114" spans="1:8" x14ac:dyDescent="0.25">
      <c r="A5114" s="30" t="s">
        <v>9576</v>
      </c>
      <c r="B5114" s="30" t="s">
        <v>923</v>
      </c>
      <c r="C5114" s="31" t="s">
        <v>9577</v>
      </c>
      <c r="D5114" s="31">
        <v>8531</v>
      </c>
      <c r="E5114" s="49" t="s">
        <v>6053</v>
      </c>
      <c r="F5114" s="327" t="s">
        <v>6054</v>
      </c>
      <c r="G5114" s="1073">
        <v>45466.30972222222</v>
      </c>
      <c r="H5114" s="30"/>
    </row>
    <row r="5115" spans="1:8" x14ac:dyDescent="0.25">
      <c r="A5115" s="30" t="s">
        <v>9576</v>
      </c>
      <c r="B5115" s="30" t="s">
        <v>923</v>
      </c>
      <c r="C5115" s="31" t="s">
        <v>9577</v>
      </c>
      <c r="D5115" s="31">
        <v>8531</v>
      </c>
      <c r="E5115" s="49" t="s">
        <v>6070</v>
      </c>
      <c r="F5115" s="327" t="s">
        <v>6071</v>
      </c>
      <c r="G5115" s="1073">
        <v>45466.30972222222</v>
      </c>
      <c r="H5115" s="30"/>
    </row>
    <row r="5116" spans="1:8" x14ac:dyDescent="0.25">
      <c r="A5116" s="30" t="s">
        <v>9576</v>
      </c>
      <c r="B5116" s="30" t="s">
        <v>923</v>
      </c>
      <c r="C5116" s="31" t="s">
        <v>9577</v>
      </c>
      <c r="D5116" s="31">
        <v>8531</v>
      </c>
      <c r="E5116" s="49" t="s">
        <v>6087</v>
      </c>
      <c r="F5116" s="327" t="s">
        <v>6088</v>
      </c>
      <c r="G5116" s="1073">
        <v>45466.30972222222</v>
      </c>
      <c r="H5116" s="30"/>
    </row>
    <row r="5117" spans="1:8" x14ac:dyDescent="0.25">
      <c r="A5117" s="30" t="s">
        <v>9576</v>
      </c>
      <c r="B5117" s="30" t="s">
        <v>923</v>
      </c>
      <c r="C5117" s="31" t="s">
        <v>9577</v>
      </c>
      <c r="D5117" s="31">
        <v>8531</v>
      </c>
      <c r="E5117" s="49" t="s">
        <v>6104</v>
      </c>
      <c r="F5117" s="327" t="s">
        <v>6105</v>
      </c>
      <c r="G5117" s="1073">
        <v>45466.30972222222</v>
      </c>
      <c r="H5117" s="30"/>
    </row>
    <row r="5118" spans="1:8" x14ac:dyDescent="0.25">
      <c r="A5118" s="30" t="s">
        <v>9576</v>
      </c>
      <c r="B5118" s="30" t="s">
        <v>923</v>
      </c>
      <c r="C5118" s="31" t="s">
        <v>9577</v>
      </c>
      <c r="D5118" s="31">
        <v>8531</v>
      </c>
      <c r="E5118" s="49" t="s">
        <v>6121</v>
      </c>
      <c r="F5118" s="327" t="s">
        <v>6122</v>
      </c>
      <c r="G5118" s="1073">
        <v>45466.30972222222</v>
      </c>
      <c r="H5118" s="30"/>
    </row>
    <row r="5119" spans="1:8" x14ac:dyDescent="0.25">
      <c r="A5119" s="30" t="s">
        <v>9576</v>
      </c>
      <c r="B5119" s="30" t="s">
        <v>923</v>
      </c>
      <c r="C5119" s="31" t="s">
        <v>9577</v>
      </c>
      <c r="D5119" s="31">
        <v>8531</v>
      </c>
      <c r="E5119" s="49" t="s">
        <v>1397</v>
      </c>
      <c r="F5119" s="327" t="s">
        <v>1398</v>
      </c>
      <c r="G5119" s="1073">
        <v>45466.30972222222</v>
      </c>
      <c r="H5119" s="30"/>
    </row>
    <row r="5120" spans="1:8" x14ac:dyDescent="0.25">
      <c r="A5120" s="30" t="s">
        <v>9576</v>
      </c>
      <c r="B5120" s="30" t="s">
        <v>923</v>
      </c>
      <c r="C5120" s="31" t="s">
        <v>9577</v>
      </c>
      <c r="D5120" s="31">
        <v>8531</v>
      </c>
      <c r="E5120" s="49" t="s">
        <v>6138</v>
      </c>
      <c r="F5120" s="327" t="s">
        <v>6139</v>
      </c>
      <c r="G5120" s="1073">
        <v>45466.30972222222</v>
      </c>
      <c r="H5120" s="30"/>
    </row>
    <row r="5121" spans="1:8" x14ac:dyDescent="0.25">
      <c r="A5121" s="30" t="s">
        <v>9576</v>
      </c>
      <c r="B5121" s="30" t="s">
        <v>923</v>
      </c>
      <c r="C5121" s="31" t="s">
        <v>9577</v>
      </c>
      <c r="D5121" s="31">
        <v>8531</v>
      </c>
      <c r="E5121" s="49" t="s">
        <v>6155</v>
      </c>
      <c r="F5121" s="327" t="s">
        <v>6156</v>
      </c>
      <c r="G5121" s="1073">
        <v>45466.30972222222</v>
      </c>
      <c r="H5121" s="30"/>
    </row>
    <row r="5122" spans="1:8" x14ac:dyDescent="0.25">
      <c r="A5122" s="30" t="s">
        <v>9576</v>
      </c>
      <c r="B5122" s="30" t="s">
        <v>923</v>
      </c>
      <c r="C5122" s="31" t="s">
        <v>9577</v>
      </c>
      <c r="D5122" s="31">
        <v>8531</v>
      </c>
      <c r="E5122" s="49" t="s">
        <v>6172</v>
      </c>
      <c r="F5122" s="327" t="s">
        <v>6173</v>
      </c>
      <c r="G5122" s="1073">
        <v>45466.30972222222</v>
      </c>
      <c r="H5122" s="30"/>
    </row>
    <row r="5123" spans="1:8" x14ac:dyDescent="0.25">
      <c r="A5123" s="30" t="s">
        <v>9576</v>
      </c>
      <c r="B5123" s="30" t="s">
        <v>923</v>
      </c>
      <c r="C5123" s="31" t="s">
        <v>9577</v>
      </c>
      <c r="D5123" s="31">
        <v>8531</v>
      </c>
      <c r="E5123" s="49" t="s">
        <v>6189</v>
      </c>
      <c r="F5123" s="327" t="s">
        <v>6190</v>
      </c>
      <c r="G5123" s="1073">
        <v>45466.30972222222</v>
      </c>
      <c r="H5123" s="30"/>
    </row>
    <row r="5124" spans="1:8" x14ac:dyDescent="0.25">
      <c r="A5124" s="30" t="s">
        <v>9576</v>
      </c>
      <c r="B5124" s="30" t="s">
        <v>923</v>
      </c>
      <c r="C5124" s="31" t="s">
        <v>9577</v>
      </c>
      <c r="D5124" s="31">
        <v>8531</v>
      </c>
      <c r="E5124" s="49" t="s">
        <v>6206</v>
      </c>
      <c r="F5124" s="327" t="s">
        <v>6207</v>
      </c>
      <c r="G5124" s="1073">
        <v>45466.30972222222</v>
      </c>
      <c r="H5124" s="30"/>
    </row>
    <row r="5125" spans="1:8" x14ac:dyDescent="0.25">
      <c r="A5125" s="30" t="s">
        <v>9576</v>
      </c>
      <c r="B5125" s="30" t="s">
        <v>923</v>
      </c>
      <c r="C5125" s="31" t="s">
        <v>9577</v>
      </c>
      <c r="D5125" s="31">
        <v>8531</v>
      </c>
      <c r="E5125" s="49" t="s">
        <v>6223</v>
      </c>
      <c r="F5125" s="327" t="s">
        <v>6224</v>
      </c>
      <c r="G5125" s="1073">
        <v>45466.30972222222</v>
      </c>
      <c r="H5125" s="30"/>
    </row>
    <row r="5126" spans="1:8" x14ac:dyDescent="0.25">
      <c r="A5126" s="30" t="s">
        <v>9576</v>
      </c>
      <c r="B5126" s="30" t="s">
        <v>923</v>
      </c>
      <c r="C5126" s="31" t="s">
        <v>9577</v>
      </c>
      <c r="D5126" s="31">
        <v>8531</v>
      </c>
      <c r="E5126" s="49" t="s">
        <v>6240</v>
      </c>
      <c r="F5126" s="327" t="s">
        <v>6241</v>
      </c>
      <c r="G5126" s="1073">
        <v>45466.30972222222</v>
      </c>
      <c r="H5126" s="30"/>
    </row>
    <row r="5127" spans="1:8" x14ac:dyDescent="0.25">
      <c r="A5127" s="30" t="s">
        <v>9576</v>
      </c>
      <c r="B5127" s="30" t="s">
        <v>923</v>
      </c>
      <c r="C5127" s="31" t="s">
        <v>9577</v>
      </c>
      <c r="D5127" s="31">
        <v>8531</v>
      </c>
      <c r="E5127" s="49" t="s">
        <v>6257</v>
      </c>
      <c r="F5127" s="327" t="s">
        <v>6258</v>
      </c>
      <c r="G5127" s="1073">
        <v>45466.30972222222</v>
      </c>
      <c r="H5127" s="30"/>
    </row>
    <row r="5128" spans="1:8" x14ac:dyDescent="0.25">
      <c r="A5128" s="30" t="s">
        <v>9576</v>
      </c>
      <c r="B5128" s="30" t="s">
        <v>923</v>
      </c>
      <c r="C5128" s="31" t="s">
        <v>9577</v>
      </c>
      <c r="D5128" s="31">
        <v>8531</v>
      </c>
      <c r="E5128" s="49" t="s">
        <v>6274</v>
      </c>
      <c r="F5128" s="327" t="s">
        <v>6275</v>
      </c>
      <c r="G5128" s="1073">
        <v>45466.30972222222</v>
      </c>
      <c r="H5128" s="30"/>
    </row>
    <row r="5129" spans="1:8" x14ac:dyDescent="0.25">
      <c r="A5129" s="30" t="s">
        <v>9576</v>
      </c>
      <c r="B5129" s="30" t="s">
        <v>923</v>
      </c>
      <c r="C5129" s="31" t="s">
        <v>9577</v>
      </c>
      <c r="D5129" s="31">
        <v>8531</v>
      </c>
      <c r="E5129" s="49" t="s">
        <v>6291</v>
      </c>
      <c r="F5129" s="327" t="s">
        <v>6292</v>
      </c>
      <c r="G5129" s="1073">
        <v>45466.30972222222</v>
      </c>
      <c r="H5129" s="30"/>
    </row>
    <row r="5130" spans="1:8" x14ac:dyDescent="0.25">
      <c r="A5130" s="30" t="s">
        <v>9576</v>
      </c>
      <c r="B5130" s="30" t="s">
        <v>923</v>
      </c>
      <c r="C5130" s="31" t="s">
        <v>9577</v>
      </c>
      <c r="D5130" s="31">
        <v>8531</v>
      </c>
      <c r="E5130" s="49" t="s">
        <v>1414</v>
      </c>
      <c r="F5130" s="327" t="s">
        <v>1415</v>
      </c>
      <c r="G5130" s="1073">
        <v>45466.30972222222</v>
      </c>
      <c r="H5130" s="30"/>
    </row>
    <row r="5131" spans="1:8" x14ac:dyDescent="0.25">
      <c r="A5131" s="30" t="s">
        <v>9576</v>
      </c>
      <c r="B5131" s="30" t="s">
        <v>923</v>
      </c>
      <c r="C5131" s="31" t="s">
        <v>9577</v>
      </c>
      <c r="D5131" s="31">
        <v>8531</v>
      </c>
      <c r="E5131" s="49" t="s">
        <v>6308</v>
      </c>
      <c r="F5131" s="327" t="s">
        <v>6309</v>
      </c>
      <c r="G5131" s="1073">
        <v>45466.30972222222</v>
      </c>
      <c r="H5131" s="30"/>
    </row>
    <row r="5132" spans="1:8" x14ac:dyDescent="0.25">
      <c r="A5132" s="30" t="s">
        <v>9576</v>
      </c>
      <c r="B5132" s="30" t="s">
        <v>923</v>
      </c>
      <c r="C5132" s="31" t="s">
        <v>9577</v>
      </c>
      <c r="D5132" s="31">
        <v>8531</v>
      </c>
      <c r="E5132" s="49" t="s">
        <v>6325</v>
      </c>
      <c r="F5132" s="327" t="s">
        <v>6326</v>
      </c>
      <c r="G5132" s="1073">
        <v>45466.30972222222</v>
      </c>
      <c r="H5132" s="30"/>
    </row>
    <row r="5133" spans="1:8" x14ac:dyDescent="0.25">
      <c r="A5133" s="30" t="s">
        <v>9576</v>
      </c>
      <c r="B5133" s="30" t="s">
        <v>923</v>
      </c>
      <c r="C5133" s="31" t="s">
        <v>9577</v>
      </c>
      <c r="D5133" s="31">
        <v>8531</v>
      </c>
      <c r="E5133" s="49" t="s">
        <v>6342</v>
      </c>
      <c r="F5133" s="327" t="s">
        <v>6343</v>
      </c>
      <c r="G5133" s="1073">
        <v>45466.30972222222</v>
      </c>
      <c r="H5133" s="30"/>
    </row>
    <row r="5134" spans="1:8" x14ac:dyDescent="0.25">
      <c r="A5134" s="30" t="s">
        <v>9576</v>
      </c>
      <c r="B5134" s="30" t="s">
        <v>923</v>
      </c>
      <c r="C5134" s="31" t="s">
        <v>9577</v>
      </c>
      <c r="D5134" s="31">
        <v>8531</v>
      </c>
      <c r="E5134" s="49" t="s">
        <v>6359</v>
      </c>
      <c r="F5134" s="327" t="s">
        <v>6360</v>
      </c>
      <c r="G5134" s="1073">
        <v>45466.30972222222</v>
      </c>
      <c r="H5134" s="30"/>
    </row>
    <row r="5135" spans="1:8" x14ac:dyDescent="0.25">
      <c r="A5135" s="30" t="s">
        <v>9576</v>
      </c>
      <c r="B5135" s="30" t="s">
        <v>923</v>
      </c>
      <c r="C5135" s="31" t="s">
        <v>9577</v>
      </c>
      <c r="D5135" s="31">
        <v>8531</v>
      </c>
      <c r="E5135" s="49" t="s">
        <v>6376</v>
      </c>
      <c r="F5135" s="327" t="s">
        <v>6377</v>
      </c>
      <c r="G5135" s="1073">
        <v>45466.30972222222</v>
      </c>
      <c r="H5135" s="30"/>
    </row>
    <row r="5136" spans="1:8" x14ac:dyDescent="0.25">
      <c r="A5136" s="30" t="s">
        <v>9576</v>
      </c>
      <c r="B5136" s="30" t="s">
        <v>923</v>
      </c>
      <c r="C5136" s="31" t="s">
        <v>9577</v>
      </c>
      <c r="D5136" s="31">
        <v>8531</v>
      </c>
      <c r="E5136" s="49" t="s">
        <v>6393</v>
      </c>
      <c r="F5136" s="327" t="s">
        <v>6394</v>
      </c>
      <c r="G5136" s="1073">
        <v>45466.30972222222</v>
      </c>
      <c r="H5136" s="30"/>
    </row>
    <row r="5137" spans="1:8" x14ac:dyDescent="0.25">
      <c r="A5137" s="30" t="s">
        <v>9576</v>
      </c>
      <c r="B5137" s="30" t="s">
        <v>923</v>
      </c>
      <c r="C5137" s="31" t="s">
        <v>9577</v>
      </c>
      <c r="D5137" s="31">
        <v>8531</v>
      </c>
      <c r="E5137" s="49" t="s">
        <v>6410</v>
      </c>
      <c r="F5137" s="327" t="s">
        <v>6411</v>
      </c>
      <c r="G5137" s="1073">
        <v>45466.30972222222</v>
      </c>
      <c r="H5137" s="30"/>
    </row>
    <row r="5138" spans="1:8" x14ac:dyDescent="0.25">
      <c r="A5138" s="30" t="s">
        <v>9576</v>
      </c>
      <c r="B5138" s="30" t="s">
        <v>923</v>
      </c>
      <c r="C5138" s="31" t="s">
        <v>9577</v>
      </c>
      <c r="D5138" s="31">
        <v>8531</v>
      </c>
      <c r="E5138" s="49" t="s">
        <v>6427</v>
      </c>
      <c r="F5138" s="327" t="s">
        <v>6428</v>
      </c>
      <c r="G5138" s="1073">
        <v>45466.30972222222</v>
      </c>
      <c r="H5138" s="30"/>
    </row>
    <row r="5139" spans="1:8" x14ac:dyDescent="0.25">
      <c r="A5139" s="30" t="s">
        <v>9576</v>
      </c>
      <c r="B5139" s="30" t="s">
        <v>923</v>
      </c>
      <c r="C5139" s="31" t="s">
        <v>9577</v>
      </c>
      <c r="D5139" s="31">
        <v>8531</v>
      </c>
      <c r="E5139" s="49" t="s">
        <v>6444</v>
      </c>
      <c r="F5139" s="327" t="s">
        <v>6445</v>
      </c>
      <c r="G5139" s="1073">
        <v>45466.30972222222</v>
      </c>
      <c r="H5139" s="30"/>
    </row>
    <row r="5140" spans="1:8" x14ac:dyDescent="0.25">
      <c r="A5140" s="30" t="s">
        <v>9576</v>
      </c>
      <c r="B5140" s="30" t="s">
        <v>923</v>
      </c>
      <c r="C5140" s="31" t="s">
        <v>9577</v>
      </c>
      <c r="D5140" s="31">
        <v>8531</v>
      </c>
      <c r="E5140" s="49" t="s">
        <v>6461</v>
      </c>
      <c r="F5140" s="327" t="s">
        <v>6462</v>
      </c>
      <c r="G5140" s="1073">
        <v>45466.30972222222</v>
      </c>
      <c r="H5140" s="30"/>
    </row>
    <row r="5141" spans="1:8" x14ac:dyDescent="0.25">
      <c r="A5141" s="30" t="s">
        <v>9576</v>
      </c>
      <c r="B5141" s="30" t="s">
        <v>923</v>
      </c>
      <c r="C5141" s="31" t="s">
        <v>9577</v>
      </c>
      <c r="D5141" s="31">
        <v>8531</v>
      </c>
      <c r="E5141" s="49" t="s">
        <v>1431</v>
      </c>
      <c r="F5141" s="327" t="s">
        <v>1432</v>
      </c>
      <c r="G5141" s="1073">
        <v>45466.30972222222</v>
      </c>
      <c r="H5141" s="30"/>
    </row>
    <row r="5142" spans="1:8" x14ac:dyDescent="0.25">
      <c r="A5142" s="30" t="s">
        <v>9576</v>
      </c>
      <c r="B5142" s="30" t="s">
        <v>923</v>
      </c>
      <c r="C5142" s="31" t="s">
        <v>9577</v>
      </c>
      <c r="D5142" s="31">
        <v>8531</v>
      </c>
      <c r="E5142" s="49" t="s">
        <v>6478</v>
      </c>
      <c r="F5142" s="327" t="s">
        <v>6479</v>
      </c>
      <c r="G5142" s="1073">
        <v>45466.30972222222</v>
      </c>
      <c r="H5142" s="30"/>
    </row>
    <row r="5143" spans="1:8" x14ac:dyDescent="0.25">
      <c r="A5143" s="30" t="s">
        <v>9576</v>
      </c>
      <c r="B5143" s="30" t="s">
        <v>923</v>
      </c>
      <c r="C5143" s="31" t="s">
        <v>9577</v>
      </c>
      <c r="D5143" s="31">
        <v>8531</v>
      </c>
      <c r="E5143" s="49" t="s">
        <v>6495</v>
      </c>
      <c r="F5143" s="327" t="s">
        <v>6496</v>
      </c>
      <c r="G5143" s="1073">
        <v>45466.30972222222</v>
      </c>
      <c r="H5143" s="30"/>
    </row>
    <row r="5144" spans="1:8" x14ac:dyDescent="0.25">
      <c r="A5144" s="30" t="s">
        <v>9576</v>
      </c>
      <c r="B5144" s="30" t="s">
        <v>923</v>
      </c>
      <c r="C5144" s="31" t="s">
        <v>9577</v>
      </c>
      <c r="D5144" s="31">
        <v>8531</v>
      </c>
      <c r="E5144" s="49" t="s">
        <v>6512</v>
      </c>
      <c r="F5144" s="327" t="s">
        <v>6513</v>
      </c>
      <c r="G5144" s="1073">
        <v>45466.30972222222</v>
      </c>
      <c r="H5144" s="30"/>
    </row>
    <row r="5145" spans="1:8" x14ac:dyDescent="0.25">
      <c r="A5145" s="30" t="s">
        <v>9576</v>
      </c>
      <c r="B5145" s="30" t="s">
        <v>923</v>
      </c>
      <c r="C5145" s="31" t="s">
        <v>9577</v>
      </c>
      <c r="D5145" s="31">
        <v>8531</v>
      </c>
      <c r="E5145" s="49" t="s">
        <v>6529</v>
      </c>
      <c r="F5145" s="327" t="s">
        <v>6530</v>
      </c>
      <c r="G5145" s="1073">
        <v>45466.30972222222</v>
      </c>
      <c r="H5145" s="30"/>
    </row>
    <row r="5146" spans="1:8" x14ac:dyDescent="0.25">
      <c r="A5146" s="30" t="s">
        <v>9576</v>
      </c>
      <c r="B5146" s="30" t="s">
        <v>923</v>
      </c>
      <c r="C5146" s="31" t="s">
        <v>9577</v>
      </c>
      <c r="D5146" s="31">
        <v>8531</v>
      </c>
      <c r="E5146" s="49" t="s">
        <v>6546</v>
      </c>
      <c r="F5146" s="327" t="s">
        <v>6547</v>
      </c>
      <c r="G5146" s="1073">
        <v>45466.30972222222</v>
      </c>
      <c r="H5146" s="30"/>
    </row>
    <row r="5147" spans="1:8" x14ac:dyDescent="0.25">
      <c r="A5147" s="30" t="s">
        <v>9576</v>
      </c>
      <c r="B5147" s="30" t="s">
        <v>923</v>
      </c>
      <c r="C5147" s="31" t="s">
        <v>9577</v>
      </c>
      <c r="D5147" s="31">
        <v>8531</v>
      </c>
      <c r="E5147" s="49" t="s">
        <v>6563</v>
      </c>
      <c r="F5147" s="327" t="s">
        <v>6564</v>
      </c>
      <c r="G5147" s="1073">
        <v>45466.30972222222</v>
      </c>
      <c r="H5147" s="30"/>
    </row>
    <row r="5148" spans="1:8" x14ac:dyDescent="0.25">
      <c r="A5148" s="30" t="s">
        <v>9576</v>
      </c>
      <c r="B5148" s="30" t="s">
        <v>923</v>
      </c>
      <c r="C5148" s="31" t="s">
        <v>9577</v>
      </c>
      <c r="D5148" s="31">
        <v>8531</v>
      </c>
      <c r="E5148" s="49" t="s">
        <v>6580</v>
      </c>
      <c r="F5148" s="327" t="s">
        <v>6581</v>
      </c>
      <c r="G5148" s="1073">
        <v>45466.30972222222</v>
      </c>
      <c r="H5148" s="30"/>
    </row>
    <row r="5149" spans="1:8" x14ac:dyDescent="0.25">
      <c r="A5149" s="30" t="s">
        <v>9576</v>
      </c>
      <c r="B5149" s="30" t="s">
        <v>923</v>
      </c>
      <c r="C5149" s="31" t="s">
        <v>9577</v>
      </c>
      <c r="D5149" s="31">
        <v>8531</v>
      </c>
      <c r="E5149" s="49" t="s">
        <v>6597</v>
      </c>
      <c r="F5149" s="327" t="s">
        <v>6598</v>
      </c>
      <c r="G5149" s="1073">
        <v>45466.30972222222</v>
      </c>
      <c r="H5149" s="30"/>
    </row>
    <row r="5150" spans="1:8" x14ac:dyDescent="0.25">
      <c r="A5150" s="30" t="s">
        <v>9576</v>
      </c>
      <c r="B5150" s="30" t="s">
        <v>923</v>
      </c>
      <c r="C5150" s="31" t="s">
        <v>9577</v>
      </c>
      <c r="D5150" s="31">
        <v>8531</v>
      </c>
      <c r="E5150" s="49" t="s">
        <v>6614</v>
      </c>
      <c r="F5150" s="327" t="s">
        <v>6615</v>
      </c>
      <c r="G5150" s="1073">
        <v>45466.30972222222</v>
      </c>
      <c r="H5150" s="30"/>
    </row>
    <row r="5151" spans="1:8" x14ac:dyDescent="0.25">
      <c r="A5151" s="30" t="s">
        <v>9576</v>
      </c>
      <c r="B5151" s="30" t="s">
        <v>923</v>
      </c>
      <c r="C5151" s="31" t="s">
        <v>9577</v>
      </c>
      <c r="D5151" s="31">
        <v>8531</v>
      </c>
      <c r="E5151" s="49" t="s">
        <v>6631</v>
      </c>
      <c r="F5151" s="327" t="s">
        <v>6632</v>
      </c>
      <c r="G5151" s="1073">
        <v>45466.30972222222</v>
      </c>
      <c r="H5151" s="30"/>
    </row>
    <row r="5152" spans="1:8" x14ac:dyDescent="0.25">
      <c r="A5152" s="30" t="s">
        <v>9576</v>
      </c>
      <c r="B5152" s="30" t="s">
        <v>923</v>
      </c>
      <c r="C5152" s="31" t="s">
        <v>9577</v>
      </c>
      <c r="D5152" s="31">
        <v>8531</v>
      </c>
      <c r="E5152" s="49" t="s">
        <v>1448</v>
      </c>
      <c r="F5152" s="327" t="s">
        <v>1449</v>
      </c>
      <c r="G5152" s="1073">
        <v>45466.30972222222</v>
      </c>
      <c r="H5152" s="30"/>
    </row>
    <row r="5153" spans="1:8" x14ac:dyDescent="0.25">
      <c r="A5153" s="30" t="s">
        <v>9576</v>
      </c>
      <c r="B5153" s="30" t="s">
        <v>923</v>
      </c>
      <c r="C5153" s="31" t="s">
        <v>9577</v>
      </c>
      <c r="D5153" s="31">
        <v>8531</v>
      </c>
      <c r="E5153" s="49" t="s">
        <v>6648</v>
      </c>
      <c r="F5153" s="327" t="s">
        <v>6649</v>
      </c>
      <c r="G5153" s="1073">
        <v>45466.30972222222</v>
      </c>
      <c r="H5153" s="30"/>
    </row>
    <row r="5154" spans="1:8" x14ac:dyDescent="0.25">
      <c r="A5154" s="30" t="s">
        <v>9576</v>
      </c>
      <c r="B5154" s="30" t="s">
        <v>923</v>
      </c>
      <c r="C5154" s="31" t="s">
        <v>9577</v>
      </c>
      <c r="D5154" s="31">
        <v>8531</v>
      </c>
      <c r="E5154" s="49" t="s">
        <v>6665</v>
      </c>
      <c r="F5154" s="327" t="s">
        <v>6666</v>
      </c>
      <c r="G5154" s="1073">
        <v>45466.30972222222</v>
      </c>
      <c r="H5154" s="30"/>
    </row>
    <row r="5155" spans="1:8" x14ac:dyDescent="0.25">
      <c r="A5155" s="30" t="s">
        <v>9576</v>
      </c>
      <c r="B5155" s="30" t="s">
        <v>923</v>
      </c>
      <c r="C5155" s="31" t="s">
        <v>9577</v>
      </c>
      <c r="D5155" s="31">
        <v>8531</v>
      </c>
      <c r="E5155" s="49" t="s">
        <v>6682</v>
      </c>
      <c r="F5155" s="327" t="s">
        <v>6683</v>
      </c>
      <c r="G5155" s="1073">
        <v>45466.30972222222</v>
      </c>
      <c r="H5155" s="30"/>
    </row>
    <row r="5156" spans="1:8" x14ac:dyDescent="0.25">
      <c r="A5156" s="30" t="s">
        <v>9576</v>
      </c>
      <c r="B5156" s="30" t="s">
        <v>923</v>
      </c>
      <c r="C5156" s="31" t="s">
        <v>9577</v>
      </c>
      <c r="D5156" s="31">
        <v>8531</v>
      </c>
      <c r="E5156" s="49" t="s">
        <v>6699</v>
      </c>
      <c r="F5156" s="327" t="s">
        <v>6700</v>
      </c>
      <c r="G5156" s="1073">
        <v>45466.30972222222</v>
      </c>
      <c r="H5156" s="30"/>
    </row>
    <row r="5157" spans="1:8" x14ac:dyDescent="0.25">
      <c r="A5157" s="30" t="s">
        <v>9576</v>
      </c>
      <c r="B5157" s="30" t="s">
        <v>923</v>
      </c>
      <c r="C5157" s="31" t="s">
        <v>9577</v>
      </c>
      <c r="D5157" s="31">
        <v>8531</v>
      </c>
      <c r="E5157" s="49" t="s">
        <v>6716</v>
      </c>
      <c r="F5157" s="327" t="s">
        <v>6717</v>
      </c>
      <c r="G5157" s="1073">
        <v>45466.30972222222</v>
      </c>
      <c r="H5157" s="30"/>
    </row>
    <row r="5158" spans="1:8" x14ac:dyDescent="0.25">
      <c r="A5158" s="30" t="s">
        <v>9576</v>
      </c>
      <c r="B5158" s="30" t="s">
        <v>923</v>
      </c>
      <c r="C5158" s="31" t="s">
        <v>9577</v>
      </c>
      <c r="D5158" s="31">
        <v>8531</v>
      </c>
      <c r="E5158" s="49" t="s">
        <v>6733</v>
      </c>
      <c r="F5158" s="327" t="s">
        <v>6734</v>
      </c>
      <c r="G5158" s="1073">
        <v>45466.30972222222</v>
      </c>
      <c r="H5158" s="30"/>
    </row>
    <row r="5159" spans="1:8" x14ac:dyDescent="0.25">
      <c r="A5159" s="30" t="s">
        <v>9576</v>
      </c>
      <c r="B5159" s="30" t="s">
        <v>923</v>
      </c>
      <c r="C5159" s="31" t="s">
        <v>9577</v>
      </c>
      <c r="D5159" s="31">
        <v>8531</v>
      </c>
      <c r="E5159" s="49" t="s">
        <v>6750</v>
      </c>
      <c r="F5159" s="327" t="s">
        <v>6751</v>
      </c>
      <c r="G5159" s="1073">
        <v>45466.30972222222</v>
      </c>
      <c r="H5159" s="30"/>
    </row>
    <row r="5160" spans="1:8" x14ac:dyDescent="0.25">
      <c r="A5160" s="30" t="s">
        <v>9576</v>
      </c>
      <c r="B5160" s="30" t="s">
        <v>923</v>
      </c>
      <c r="C5160" s="31" t="s">
        <v>9577</v>
      </c>
      <c r="D5160" s="31">
        <v>8531</v>
      </c>
      <c r="E5160" s="49" t="s">
        <v>6767</v>
      </c>
      <c r="F5160" s="327" t="s">
        <v>6768</v>
      </c>
      <c r="G5160" s="1073">
        <v>45466.30972222222</v>
      </c>
      <c r="H5160" s="30"/>
    </row>
    <row r="5161" spans="1:8" x14ac:dyDescent="0.25">
      <c r="A5161" s="30" t="s">
        <v>9576</v>
      </c>
      <c r="B5161" s="30" t="s">
        <v>923</v>
      </c>
      <c r="C5161" s="31" t="s">
        <v>9577</v>
      </c>
      <c r="D5161" s="31">
        <v>8531</v>
      </c>
      <c r="E5161" s="49" t="s">
        <v>6784</v>
      </c>
      <c r="F5161" s="327" t="s">
        <v>6785</v>
      </c>
      <c r="G5161" s="1073">
        <v>45466.30972222222</v>
      </c>
      <c r="H5161" s="30"/>
    </row>
    <row r="5162" spans="1:8" x14ac:dyDescent="0.25">
      <c r="A5162" s="30" t="s">
        <v>9576</v>
      </c>
      <c r="B5162" s="30" t="s">
        <v>923</v>
      </c>
      <c r="C5162" s="31" t="s">
        <v>9577</v>
      </c>
      <c r="D5162" s="31">
        <v>8531</v>
      </c>
      <c r="E5162" s="49" t="s">
        <v>6801</v>
      </c>
      <c r="F5162" s="327" t="s">
        <v>6802</v>
      </c>
      <c r="G5162" s="1073">
        <v>45466.30972222222</v>
      </c>
      <c r="H5162" s="30"/>
    </row>
    <row r="5163" spans="1:8" x14ac:dyDescent="0.25">
      <c r="A5163" s="30" t="s">
        <v>9576</v>
      </c>
      <c r="B5163" s="30" t="s">
        <v>923</v>
      </c>
      <c r="C5163" s="31" t="s">
        <v>9577</v>
      </c>
      <c r="D5163" s="31">
        <v>8531</v>
      </c>
      <c r="E5163" s="49" t="s">
        <v>1465</v>
      </c>
      <c r="F5163" s="327" t="s">
        <v>1466</v>
      </c>
      <c r="G5163" s="1073">
        <v>45466.30972222222</v>
      </c>
      <c r="H5163" s="30"/>
    </row>
    <row r="5164" spans="1:8" x14ac:dyDescent="0.25">
      <c r="A5164" s="30" t="s">
        <v>9576</v>
      </c>
      <c r="B5164" s="30" t="s">
        <v>923</v>
      </c>
      <c r="C5164" s="31" t="s">
        <v>9577</v>
      </c>
      <c r="D5164" s="31">
        <v>8531</v>
      </c>
      <c r="E5164" s="49" t="s">
        <v>6818</v>
      </c>
      <c r="F5164" s="327" t="s">
        <v>6819</v>
      </c>
      <c r="G5164" s="1073">
        <v>45466.30972222222</v>
      </c>
      <c r="H5164" s="30"/>
    </row>
    <row r="5165" spans="1:8" x14ac:dyDescent="0.25">
      <c r="A5165" s="30" t="s">
        <v>9576</v>
      </c>
      <c r="B5165" s="30" t="s">
        <v>923</v>
      </c>
      <c r="C5165" s="31" t="s">
        <v>9577</v>
      </c>
      <c r="D5165" s="31">
        <v>8531</v>
      </c>
      <c r="E5165" s="49" t="s">
        <v>6835</v>
      </c>
      <c r="F5165" s="327" t="s">
        <v>6836</v>
      </c>
      <c r="G5165" s="1073">
        <v>45466.30972222222</v>
      </c>
      <c r="H5165" s="30"/>
    </row>
    <row r="5166" spans="1:8" x14ac:dyDescent="0.25">
      <c r="A5166" s="30" t="s">
        <v>9576</v>
      </c>
      <c r="B5166" s="30" t="s">
        <v>923</v>
      </c>
      <c r="C5166" s="31" t="s">
        <v>9577</v>
      </c>
      <c r="D5166" s="31">
        <v>8531</v>
      </c>
      <c r="E5166" s="49" t="s">
        <v>6852</v>
      </c>
      <c r="F5166" s="327" t="s">
        <v>6853</v>
      </c>
      <c r="G5166" s="1073">
        <v>45466.30972222222</v>
      </c>
      <c r="H5166" s="30"/>
    </row>
    <row r="5167" spans="1:8" x14ac:dyDescent="0.25">
      <c r="A5167" s="30" t="s">
        <v>9576</v>
      </c>
      <c r="B5167" s="30" t="s">
        <v>923</v>
      </c>
      <c r="C5167" s="31" t="s">
        <v>9577</v>
      </c>
      <c r="D5167" s="31">
        <v>8531</v>
      </c>
      <c r="E5167" s="49" t="s">
        <v>6869</v>
      </c>
      <c r="F5167" s="327" t="s">
        <v>6870</v>
      </c>
      <c r="G5167" s="1073">
        <v>45466.30972222222</v>
      </c>
      <c r="H5167" s="30"/>
    </row>
    <row r="5168" spans="1:8" x14ac:dyDescent="0.25">
      <c r="A5168" s="30" t="s">
        <v>9576</v>
      </c>
      <c r="B5168" s="30" t="s">
        <v>923</v>
      </c>
      <c r="C5168" s="31" t="s">
        <v>9577</v>
      </c>
      <c r="D5168" s="31">
        <v>8531</v>
      </c>
      <c r="E5168" s="49" t="s">
        <v>6886</v>
      </c>
      <c r="F5168" s="327" t="s">
        <v>6887</v>
      </c>
      <c r="G5168" s="1073">
        <v>45466.30972222222</v>
      </c>
      <c r="H5168" s="30"/>
    </row>
    <row r="5169" spans="1:8" x14ac:dyDescent="0.25">
      <c r="A5169" s="30" t="s">
        <v>9576</v>
      </c>
      <c r="B5169" s="30" t="s">
        <v>923</v>
      </c>
      <c r="C5169" s="31" t="s">
        <v>9577</v>
      </c>
      <c r="D5169" s="31">
        <v>8531</v>
      </c>
      <c r="E5169" s="49" t="s">
        <v>6903</v>
      </c>
      <c r="F5169" s="327" t="s">
        <v>6904</v>
      </c>
      <c r="G5169" s="1073">
        <v>45466.30972222222</v>
      </c>
      <c r="H5169" s="30"/>
    </row>
    <row r="5170" spans="1:8" x14ac:dyDescent="0.25">
      <c r="A5170" s="30" t="s">
        <v>9576</v>
      </c>
      <c r="B5170" s="30" t="s">
        <v>923</v>
      </c>
      <c r="C5170" s="31" t="s">
        <v>9577</v>
      </c>
      <c r="D5170" s="31">
        <v>8531</v>
      </c>
      <c r="E5170" s="49" t="s">
        <v>6920</v>
      </c>
      <c r="F5170" s="327" t="s">
        <v>6921</v>
      </c>
      <c r="G5170" s="1073">
        <v>45466.30972222222</v>
      </c>
      <c r="H5170" s="30"/>
    </row>
    <row r="5171" spans="1:8" x14ac:dyDescent="0.25">
      <c r="A5171" s="30" t="s">
        <v>9576</v>
      </c>
      <c r="B5171" s="30" t="s">
        <v>923</v>
      </c>
      <c r="C5171" s="31" t="s">
        <v>9577</v>
      </c>
      <c r="D5171" s="31">
        <v>8531</v>
      </c>
      <c r="E5171" s="49" t="s">
        <v>6937</v>
      </c>
      <c r="F5171" s="327" t="s">
        <v>6938</v>
      </c>
      <c r="G5171" s="1073">
        <v>45466.30972222222</v>
      </c>
      <c r="H5171" s="30"/>
    </row>
    <row r="5172" spans="1:8" x14ac:dyDescent="0.25">
      <c r="A5172" s="30" t="s">
        <v>9576</v>
      </c>
      <c r="B5172" s="30" t="s">
        <v>923</v>
      </c>
      <c r="C5172" s="31" t="s">
        <v>9577</v>
      </c>
      <c r="D5172" s="31">
        <v>8531</v>
      </c>
      <c r="E5172" s="49" t="s">
        <v>6954</v>
      </c>
      <c r="F5172" s="327" t="s">
        <v>6955</v>
      </c>
      <c r="G5172" s="1073">
        <v>45466.30972222222</v>
      </c>
      <c r="H5172" s="30"/>
    </row>
    <row r="5173" spans="1:8" x14ac:dyDescent="0.25">
      <c r="A5173" s="30" t="s">
        <v>9576</v>
      </c>
      <c r="B5173" s="30" t="s">
        <v>923</v>
      </c>
      <c r="C5173" s="31" t="s">
        <v>9577</v>
      </c>
      <c r="D5173" s="31">
        <v>8531</v>
      </c>
      <c r="E5173" s="49" t="s">
        <v>6971</v>
      </c>
      <c r="F5173" s="327" t="s">
        <v>6972</v>
      </c>
      <c r="G5173" s="1073">
        <v>45466.30972222222</v>
      </c>
      <c r="H5173" s="30"/>
    </row>
    <row r="5174" spans="1:8" x14ac:dyDescent="0.25">
      <c r="A5174" s="30" t="s">
        <v>9576</v>
      </c>
      <c r="B5174" s="30" t="s">
        <v>923</v>
      </c>
      <c r="C5174" s="31" t="s">
        <v>9577</v>
      </c>
      <c r="D5174" s="31">
        <v>8531</v>
      </c>
      <c r="E5174" s="49" t="s">
        <v>1482</v>
      </c>
      <c r="F5174" s="327" t="s">
        <v>1483</v>
      </c>
      <c r="G5174" s="1073">
        <v>45466.30972222222</v>
      </c>
      <c r="H5174" s="30"/>
    </row>
    <row r="5175" spans="1:8" x14ac:dyDescent="0.25">
      <c r="A5175" s="30" t="s">
        <v>9576</v>
      </c>
      <c r="B5175" s="30" t="s">
        <v>923</v>
      </c>
      <c r="C5175" s="31" t="s">
        <v>9577</v>
      </c>
      <c r="D5175" s="31">
        <v>8531</v>
      </c>
      <c r="E5175" s="49" t="s">
        <v>6988</v>
      </c>
      <c r="F5175" s="327" t="s">
        <v>6989</v>
      </c>
      <c r="G5175" s="1073">
        <v>45466.30972222222</v>
      </c>
      <c r="H5175" s="30"/>
    </row>
    <row r="5176" spans="1:8" x14ac:dyDescent="0.25">
      <c r="A5176" s="30" t="s">
        <v>9576</v>
      </c>
      <c r="B5176" s="30" t="s">
        <v>923</v>
      </c>
      <c r="C5176" s="31" t="s">
        <v>9577</v>
      </c>
      <c r="D5176" s="31">
        <v>8531</v>
      </c>
      <c r="E5176" s="49" t="s">
        <v>7005</v>
      </c>
      <c r="F5176" s="327" t="s">
        <v>7006</v>
      </c>
      <c r="G5176" s="1073">
        <v>45466.30972222222</v>
      </c>
      <c r="H5176" s="30"/>
    </row>
    <row r="5177" spans="1:8" x14ac:dyDescent="0.25">
      <c r="A5177" s="30" t="s">
        <v>9576</v>
      </c>
      <c r="B5177" s="30" t="s">
        <v>923</v>
      </c>
      <c r="C5177" s="31" t="s">
        <v>9577</v>
      </c>
      <c r="D5177" s="31">
        <v>8531</v>
      </c>
      <c r="E5177" s="49" t="s">
        <v>7022</v>
      </c>
      <c r="F5177" s="327" t="s">
        <v>7023</v>
      </c>
      <c r="G5177" s="1073">
        <v>45466.30972222222</v>
      </c>
      <c r="H5177" s="30"/>
    </row>
    <row r="5178" spans="1:8" x14ac:dyDescent="0.25">
      <c r="A5178" s="30" t="s">
        <v>9576</v>
      </c>
      <c r="B5178" s="30" t="s">
        <v>923</v>
      </c>
      <c r="C5178" s="31" t="s">
        <v>9577</v>
      </c>
      <c r="D5178" s="31">
        <v>8531</v>
      </c>
      <c r="E5178" s="49" t="s">
        <v>7039</v>
      </c>
      <c r="F5178" s="327" t="s">
        <v>7040</v>
      </c>
      <c r="G5178" s="1073">
        <v>45466.30972222222</v>
      </c>
      <c r="H5178" s="30"/>
    </row>
    <row r="5179" spans="1:8" x14ac:dyDescent="0.25">
      <c r="A5179" s="30" t="s">
        <v>9576</v>
      </c>
      <c r="B5179" s="30" t="s">
        <v>923</v>
      </c>
      <c r="C5179" s="31" t="s">
        <v>9577</v>
      </c>
      <c r="D5179" s="31">
        <v>8531</v>
      </c>
      <c r="E5179" s="49" t="s">
        <v>7056</v>
      </c>
      <c r="F5179" s="327" t="s">
        <v>7057</v>
      </c>
      <c r="G5179" s="1073">
        <v>45466.30972222222</v>
      </c>
      <c r="H5179" s="30"/>
    </row>
    <row r="5180" spans="1:8" x14ac:dyDescent="0.25">
      <c r="A5180" s="30" t="s">
        <v>9576</v>
      </c>
      <c r="B5180" s="30" t="s">
        <v>923</v>
      </c>
      <c r="C5180" s="31" t="s">
        <v>9577</v>
      </c>
      <c r="D5180" s="31">
        <v>8531</v>
      </c>
      <c r="E5180" s="49" t="s">
        <v>7073</v>
      </c>
      <c r="F5180" s="327" t="s">
        <v>7074</v>
      </c>
      <c r="G5180" s="1073">
        <v>45466.30972222222</v>
      </c>
      <c r="H5180" s="30"/>
    </row>
    <row r="5181" spans="1:8" x14ac:dyDescent="0.25">
      <c r="A5181" s="30" t="s">
        <v>9576</v>
      </c>
      <c r="B5181" s="30" t="s">
        <v>923</v>
      </c>
      <c r="C5181" s="31" t="s">
        <v>9577</v>
      </c>
      <c r="D5181" s="31">
        <v>8531</v>
      </c>
      <c r="E5181" s="49" t="s">
        <v>7090</v>
      </c>
      <c r="F5181" s="327" t="s">
        <v>7091</v>
      </c>
      <c r="G5181" s="1073">
        <v>45466.30972222222</v>
      </c>
      <c r="H5181" s="30"/>
    </row>
    <row r="5182" spans="1:8" x14ac:dyDescent="0.25">
      <c r="A5182" s="30" t="s">
        <v>9576</v>
      </c>
      <c r="B5182" s="30" t="s">
        <v>923</v>
      </c>
      <c r="C5182" s="31" t="s">
        <v>9577</v>
      </c>
      <c r="D5182" s="31">
        <v>8531</v>
      </c>
      <c r="E5182" s="49" t="s">
        <v>7107</v>
      </c>
      <c r="F5182" s="327" t="s">
        <v>7108</v>
      </c>
      <c r="G5182" s="1073">
        <v>45466.30972222222</v>
      </c>
      <c r="H5182" s="30"/>
    </row>
    <row r="5183" spans="1:8" x14ac:dyDescent="0.25">
      <c r="A5183" s="30" t="s">
        <v>9576</v>
      </c>
      <c r="B5183" s="30" t="s">
        <v>923</v>
      </c>
      <c r="C5183" s="31" t="s">
        <v>9577</v>
      </c>
      <c r="D5183" s="31">
        <v>8531</v>
      </c>
      <c r="E5183" s="49" t="s">
        <v>7124</v>
      </c>
      <c r="F5183" s="327" t="s">
        <v>7125</v>
      </c>
      <c r="G5183" s="1073">
        <v>45466.30972222222</v>
      </c>
      <c r="H5183" s="30"/>
    </row>
    <row r="5184" spans="1:8" x14ac:dyDescent="0.25">
      <c r="A5184" s="30" t="s">
        <v>9576</v>
      </c>
      <c r="B5184" s="30" t="s">
        <v>923</v>
      </c>
      <c r="C5184" s="31" t="s">
        <v>9577</v>
      </c>
      <c r="D5184" s="31">
        <v>8531</v>
      </c>
      <c r="E5184" s="49" t="s">
        <v>7141</v>
      </c>
      <c r="F5184" s="327" t="s">
        <v>7142</v>
      </c>
      <c r="G5184" s="1073">
        <v>45466.30972222222</v>
      </c>
      <c r="H5184" s="30"/>
    </row>
    <row r="5185" spans="1:8" x14ac:dyDescent="0.25">
      <c r="A5185" s="30" t="s">
        <v>9576</v>
      </c>
      <c r="B5185" s="30" t="s">
        <v>923</v>
      </c>
      <c r="C5185" s="31" t="s">
        <v>9577</v>
      </c>
      <c r="D5185" s="31">
        <v>8531</v>
      </c>
      <c r="E5185" s="49" t="s">
        <v>1499</v>
      </c>
      <c r="F5185" s="327" t="s">
        <v>1500</v>
      </c>
      <c r="G5185" s="1073">
        <v>45466.30972222222</v>
      </c>
      <c r="H5185" s="30"/>
    </row>
    <row r="5186" spans="1:8" x14ac:dyDescent="0.25">
      <c r="A5186" s="30" t="s">
        <v>9576</v>
      </c>
      <c r="B5186" s="30" t="s">
        <v>923</v>
      </c>
      <c r="C5186" s="31" t="s">
        <v>9577</v>
      </c>
      <c r="D5186" s="31">
        <v>8531</v>
      </c>
      <c r="E5186" s="49" t="s">
        <v>7158</v>
      </c>
      <c r="F5186" s="327" t="s">
        <v>7159</v>
      </c>
      <c r="G5186" s="1073">
        <v>45466.30972222222</v>
      </c>
      <c r="H5186" s="30"/>
    </row>
    <row r="5187" spans="1:8" x14ac:dyDescent="0.25">
      <c r="A5187" s="30" t="s">
        <v>9576</v>
      </c>
      <c r="B5187" s="30" t="s">
        <v>923</v>
      </c>
      <c r="C5187" s="31" t="s">
        <v>9577</v>
      </c>
      <c r="D5187" s="31">
        <v>8531</v>
      </c>
      <c r="E5187" s="49" t="s">
        <v>7175</v>
      </c>
      <c r="F5187" s="327" t="s">
        <v>7176</v>
      </c>
      <c r="G5187" s="1073">
        <v>45466.30972222222</v>
      </c>
      <c r="H5187" s="30"/>
    </row>
    <row r="5188" spans="1:8" x14ac:dyDescent="0.25">
      <c r="A5188" s="30" t="s">
        <v>9576</v>
      </c>
      <c r="B5188" s="30" t="s">
        <v>923</v>
      </c>
      <c r="C5188" s="31" t="s">
        <v>9577</v>
      </c>
      <c r="D5188" s="31">
        <v>8531</v>
      </c>
      <c r="E5188" s="49" t="s">
        <v>7192</v>
      </c>
      <c r="F5188" s="327" t="s">
        <v>7193</v>
      </c>
      <c r="G5188" s="1073">
        <v>45466.30972222222</v>
      </c>
      <c r="H5188" s="30"/>
    </row>
    <row r="5189" spans="1:8" x14ac:dyDescent="0.25">
      <c r="A5189" s="30" t="s">
        <v>9576</v>
      </c>
      <c r="B5189" s="30" t="s">
        <v>923</v>
      </c>
      <c r="C5189" s="31" t="s">
        <v>9577</v>
      </c>
      <c r="D5189" s="31">
        <v>8531</v>
      </c>
      <c r="E5189" s="49" t="s">
        <v>7209</v>
      </c>
      <c r="F5189" s="327" t="s">
        <v>7210</v>
      </c>
      <c r="G5189" s="1073">
        <v>45466.30972222222</v>
      </c>
      <c r="H5189" s="30"/>
    </row>
    <row r="5190" spans="1:8" x14ac:dyDescent="0.25">
      <c r="A5190" s="30" t="s">
        <v>9576</v>
      </c>
      <c r="B5190" s="30" t="s">
        <v>923</v>
      </c>
      <c r="C5190" s="31" t="s">
        <v>9577</v>
      </c>
      <c r="D5190" s="31">
        <v>8531</v>
      </c>
      <c r="E5190" s="49" t="s">
        <v>7226</v>
      </c>
      <c r="F5190" s="327" t="s">
        <v>7227</v>
      </c>
      <c r="G5190" s="1073">
        <v>45466.30972222222</v>
      </c>
      <c r="H5190" s="30"/>
    </row>
    <row r="5191" spans="1:8" x14ac:dyDescent="0.25">
      <c r="A5191" s="30" t="s">
        <v>9576</v>
      </c>
      <c r="B5191" s="30" t="s">
        <v>923</v>
      </c>
      <c r="C5191" s="31" t="s">
        <v>9577</v>
      </c>
      <c r="D5191" s="31">
        <v>8531</v>
      </c>
      <c r="E5191" s="49" t="s">
        <v>7243</v>
      </c>
      <c r="F5191" s="327" t="s">
        <v>7244</v>
      </c>
      <c r="G5191" s="1073">
        <v>45466.30972222222</v>
      </c>
      <c r="H5191" s="30"/>
    </row>
    <row r="5192" spans="1:8" x14ac:dyDescent="0.25">
      <c r="A5192" s="30" t="s">
        <v>9576</v>
      </c>
      <c r="B5192" s="30" t="s">
        <v>923</v>
      </c>
      <c r="C5192" s="31" t="s">
        <v>9577</v>
      </c>
      <c r="D5192" s="31">
        <v>8531</v>
      </c>
      <c r="E5192" s="49" t="s">
        <v>7260</v>
      </c>
      <c r="F5192" s="327" t="s">
        <v>7261</v>
      </c>
      <c r="G5192" s="1073">
        <v>45466.30972222222</v>
      </c>
      <c r="H5192" s="30"/>
    </row>
    <row r="5193" spans="1:8" x14ac:dyDescent="0.25">
      <c r="A5193" s="30" t="s">
        <v>9576</v>
      </c>
      <c r="B5193" s="30" t="s">
        <v>923</v>
      </c>
      <c r="C5193" s="31" t="s">
        <v>9577</v>
      </c>
      <c r="D5193" s="31">
        <v>8531</v>
      </c>
      <c r="E5193" s="49" t="s">
        <v>7277</v>
      </c>
      <c r="F5193" s="327" t="s">
        <v>7278</v>
      </c>
      <c r="G5193" s="1073">
        <v>45466.30972222222</v>
      </c>
      <c r="H5193" s="30"/>
    </row>
    <row r="5194" spans="1:8" x14ac:dyDescent="0.25">
      <c r="A5194" s="30" t="s">
        <v>9576</v>
      </c>
      <c r="B5194" s="30" t="s">
        <v>923</v>
      </c>
      <c r="C5194" s="31" t="s">
        <v>9577</v>
      </c>
      <c r="D5194" s="31">
        <v>8531</v>
      </c>
      <c r="E5194" s="49" t="s">
        <v>7294</v>
      </c>
      <c r="F5194" s="327" t="s">
        <v>7295</v>
      </c>
      <c r="G5194" s="1073">
        <v>45466.30972222222</v>
      </c>
      <c r="H5194" s="30"/>
    </row>
    <row r="5195" spans="1:8" x14ac:dyDescent="0.25">
      <c r="A5195" s="30" t="s">
        <v>9576</v>
      </c>
      <c r="B5195" s="30" t="s">
        <v>923</v>
      </c>
      <c r="C5195" s="31" t="s">
        <v>9577</v>
      </c>
      <c r="D5195" s="31">
        <v>8531</v>
      </c>
      <c r="E5195" s="49" t="s">
        <v>7311</v>
      </c>
      <c r="F5195" s="327" t="s">
        <v>7312</v>
      </c>
      <c r="G5195" s="1073">
        <v>45466.30972222222</v>
      </c>
      <c r="H5195" s="30"/>
    </row>
    <row r="5196" spans="1:8" x14ac:dyDescent="0.25">
      <c r="A5196" s="30" t="s">
        <v>9576</v>
      </c>
      <c r="B5196" s="30" t="s">
        <v>923</v>
      </c>
      <c r="C5196" s="31" t="s">
        <v>9577</v>
      </c>
      <c r="D5196" s="31">
        <v>8531</v>
      </c>
      <c r="E5196" s="49" t="s">
        <v>1516</v>
      </c>
      <c r="F5196" s="327" t="s">
        <v>1517</v>
      </c>
      <c r="G5196" s="1073">
        <v>45466.30972222222</v>
      </c>
      <c r="H5196" s="30"/>
    </row>
    <row r="5197" spans="1:8" x14ac:dyDescent="0.25">
      <c r="A5197" s="30" t="s">
        <v>9576</v>
      </c>
      <c r="B5197" s="30" t="s">
        <v>923</v>
      </c>
      <c r="C5197" s="31" t="s">
        <v>9577</v>
      </c>
      <c r="D5197" s="31">
        <v>8531</v>
      </c>
      <c r="E5197" s="49" t="s">
        <v>7328</v>
      </c>
      <c r="F5197" s="327" t="s">
        <v>7329</v>
      </c>
      <c r="G5197" s="1073">
        <v>45466.30972222222</v>
      </c>
      <c r="H5197" s="30"/>
    </row>
    <row r="5198" spans="1:8" x14ac:dyDescent="0.25">
      <c r="A5198" s="30" t="s">
        <v>9576</v>
      </c>
      <c r="B5198" s="30" t="s">
        <v>923</v>
      </c>
      <c r="C5198" s="31" t="s">
        <v>9577</v>
      </c>
      <c r="D5198" s="31">
        <v>8531</v>
      </c>
      <c r="E5198" s="49" t="s">
        <v>7345</v>
      </c>
      <c r="F5198" s="327" t="s">
        <v>7346</v>
      </c>
      <c r="G5198" s="1073">
        <v>45466.30972222222</v>
      </c>
      <c r="H5198" s="30"/>
    </row>
    <row r="5199" spans="1:8" x14ac:dyDescent="0.25">
      <c r="A5199" s="30" t="s">
        <v>9576</v>
      </c>
      <c r="B5199" s="30" t="s">
        <v>923</v>
      </c>
      <c r="C5199" s="31" t="s">
        <v>9577</v>
      </c>
      <c r="D5199" s="31">
        <v>8531</v>
      </c>
      <c r="E5199" s="49" t="s">
        <v>7362</v>
      </c>
      <c r="F5199" s="327" t="s">
        <v>7363</v>
      </c>
      <c r="G5199" s="1073">
        <v>45466.30972222222</v>
      </c>
      <c r="H5199" s="30"/>
    </row>
    <row r="5200" spans="1:8" x14ac:dyDescent="0.25">
      <c r="A5200" s="30" t="s">
        <v>9576</v>
      </c>
      <c r="B5200" s="30" t="s">
        <v>923</v>
      </c>
      <c r="C5200" s="31" t="s">
        <v>9577</v>
      </c>
      <c r="D5200" s="31">
        <v>8531</v>
      </c>
      <c r="E5200" s="49" t="s">
        <v>7379</v>
      </c>
      <c r="F5200" s="327" t="s">
        <v>7380</v>
      </c>
      <c r="G5200" s="1073">
        <v>45466.30972222222</v>
      </c>
      <c r="H5200" s="30"/>
    </row>
    <row r="5201" spans="1:8" x14ac:dyDescent="0.25">
      <c r="A5201" s="30" t="s">
        <v>9576</v>
      </c>
      <c r="B5201" s="30" t="s">
        <v>923</v>
      </c>
      <c r="C5201" s="31" t="s">
        <v>9577</v>
      </c>
      <c r="D5201" s="31">
        <v>8531</v>
      </c>
      <c r="E5201" s="49" t="s">
        <v>7396</v>
      </c>
      <c r="F5201" s="327" t="s">
        <v>7397</v>
      </c>
      <c r="G5201" s="1073">
        <v>45466.30972222222</v>
      </c>
      <c r="H5201" s="30"/>
    </row>
    <row r="5202" spans="1:8" x14ac:dyDescent="0.25">
      <c r="A5202" s="30" t="s">
        <v>9576</v>
      </c>
      <c r="B5202" s="30" t="s">
        <v>923</v>
      </c>
      <c r="C5202" s="31" t="s">
        <v>9577</v>
      </c>
      <c r="D5202" s="31">
        <v>8531</v>
      </c>
      <c r="E5202" s="49" t="s">
        <v>7413</v>
      </c>
      <c r="F5202" s="327" t="s">
        <v>7414</v>
      </c>
      <c r="G5202" s="1073">
        <v>45466.30972222222</v>
      </c>
      <c r="H5202" s="30"/>
    </row>
    <row r="5203" spans="1:8" x14ac:dyDescent="0.25">
      <c r="A5203" s="30" t="s">
        <v>9576</v>
      </c>
      <c r="B5203" s="30" t="s">
        <v>923</v>
      </c>
      <c r="C5203" s="31" t="s">
        <v>9577</v>
      </c>
      <c r="D5203" s="31">
        <v>8531</v>
      </c>
      <c r="E5203" s="49" t="s">
        <v>7430</v>
      </c>
      <c r="F5203" s="327" t="s">
        <v>7431</v>
      </c>
      <c r="G5203" s="1073">
        <v>45466.30972222222</v>
      </c>
      <c r="H5203" s="30"/>
    </row>
    <row r="5204" spans="1:8" x14ac:dyDescent="0.25">
      <c r="A5204" s="30" t="s">
        <v>9576</v>
      </c>
      <c r="B5204" s="30" t="s">
        <v>923</v>
      </c>
      <c r="C5204" s="31" t="s">
        <v>9577</v>
      </c>
      <c r="D5204" s="31">
        <v>8531</v>
      </c>
      <c r="E5204" s="49" t="s">
        <v>7447</v>
      </c>
      <c r="F5204" s="327" t="s">
        <v>7448</v>
      </c>
      <c r="G5204" s="1073">
        <v>45466.30972222222</v>
      </c>
      <c r="H5204" s="30"/>
    </row>
    <row r="5205" spans="1:8" x14ac:dyDescent="0.25">
      <c r="A5205" s="30" t="s">
        <v>9576</v>
      </c>
      <c r="B5205" s="30" t="s">
        <v>923</v>
      </c>
      <c r="C5205" s="31" t="s">
        <v>9577</v>
      </c>
      <c r="D5205" s="31">
        <v>8531</v>
      </c>
      <c r="E5205" s="49" t="s">
        <v>7464</v>
      </c>
      <c r="F5205" s="327" t="s">
        <v>7465</v>
      </c>
      <c r="G5205" s="1073">
        <v>45466.30972222222</v>
      </c>
      <c r="H5205" s="30"/>
    </row>
    <row r="5206" spans="1:8" x14ac:dyDescent="0.25">
      <c r="A5206" s="30" t="s">
        <v>9576</v>
      </c>
      <c r="B5206" s="30" t="s">
        <v>923</v>
      </c>
      <c r="C5206" s="31" t="s">
        <v>9577</v>
      </c>
      <c r="D5206" s="31">
        <v>8531</v>
      </c>
      <c r="E5206" s="49" t="s">
        <v>7481</v>
      </c>
      <c r="F5206" s="327" t="s">
        <v>7482</v>
      </c>
      <c r="G5206" s="1073">
        <v>45466.30972222222</v>
      </c>
      <c r="H5206" s="30"/>
    </row>
    <row r="5207" spans="1:8" x14ac:dyDescent="0.25">
      <c r="A5207" s="30" t="s">
        <v>9576</v>
      </c>
      <c r="B5207" s="30" t="s">
        <v>923</v>
      </c>
      <c r="C5207" s="31" t="s">
        <v>9577</v>
      </c>
      <c r="D5207" s="31">
        <v>8531</v>
      </c>
      <c r="E5207" s="49" t="s">
        <v>1533</v>
      </c>
      <c r="F5207" s="327" t="s">
        <v>1534</v>
      </c>
      <c r="G5207" s="1073">
        <v>45466.30972222222</v>
      </c>
      <c r="H5207" s="30"/>
    </row>
    <row r="5208" spans="1:8" x14ac:dyDescent="0.25">
      <c r="A5208" s="30" t="s">
        <v>9576</v>
      </c>
      <c r="B5208" s="30" t="s">
        <v>923</v>
      </c>
      <c r="C5208" s="31" t="s">
        <v>9577</v>
      </c>
      <c r="D5208" s="31">
        <v>8531</v>
      </c>
      <c r="E5208" s="49" t="s">
        <v>7498</v>
      </c>
      <c r="F5208" s="327" t="s">
        <v>7499</v>
      </c>
      <c r="G5208" s="1073">
        <v>45466.30972222222</v>
      </c>
      <c r="H5208" s="30"/>
    </row>
    <row r="5209" spans="1:8" x14ac:dyDescent="0.25">
      <c r="A5209" s="30" t="s">
        <v>9576</v>
      </c>
      <c r="B5209" s="30" t="s">
        <v>923</v>
      </c>
      <c r="C5209" s="31" t="s">
        <v>9577</v>
      </c>
      <c r="D5209" s="31">
        <v>8531</v>
      </c>
      <c r="E5209" s="49" t="s">
        <v>7515</v>
      </c>
      <c r="F5209" s="327" t="s">
        <v>7516</v>
      </c>
      <c r="G5209" s="1073">
        <v>45466.30972222222</v>
      </c>
      <c r="H5209" s="30"/>
    </row>
    <row r="5210" spans="1:8" x14ac:dyDescent="0.25">
      <c r="A5210" s="30" t="s">
        <v>9576</v>
      </c>
      <c r="B5210" s="30" t="s">
        <v>923</v>
      </c>
      <c r="C5210" s="31" t="s">
        <v>9577</v>
      </c>
      <c r="D5210" s="31">
        <v>8531</v>
      </c>
      <c r="E5210" s="49" t="s">
        <v>7532</v>
      </c>
      <c r="F5210" s="327" t="s">
        <v>7533</v>
      </c>
      <c r="G5210" s="1073">
        <v>45466.30972222222</v>
      </c>
      <c r="H5210" s="30"/>
    </row>
    <row r="5211" spans="1:8" x14ac:dyDescent="0.25">
      <c r="A5211" s="30" t="s">
        <v>9576</v>
      </c>
      <c r="B5211" s="30" t="s">
        <v>923</v>
      </c>
      <c r="C5211" s="31" t="s">
        <v>9577</v>
      </c>
      <c r="D5211" s="31">
        <v>8531</v>
      </c>
      <c r="E5211" s="49" t="s">
        <v>7549</v>
      </c>
      <c r="F5211" s="327" t="s">
        <v>7550</v>
      </c>
      <c r="G5211" s="1073">
        <v>45466.30972222222</v>
      </c>
      <c r="H5211" s="30"/>
    </row>
    <row r="5212" spans="1:8" x14ac:dyDescent="0.25">
      <c r="A5212" s="30" t="s">
        <v>9576</v>
      </c>
      <c r="B5212" s="30" t="s">
        <v>923</v>
      </c>
      <c r="C5212" s="31" t="s">
        <v>9577</v>
      </c>
      <c r="D5212" s="31">
        <v>8531</v>
      </c>
      <c r="E5212" s="49" t="s">
        <v>7566</v>
      </c>
      <c r="F5212" s="327" t="s">
        <v>7567</v>
      </c>
      <c r="G5212" s="1073">
        <v>45466.30972222222</v>
      </c>
      <c r="H5212" s="30"/>
    </row>
    <row r="5213" spans="1:8" x14ac:dyDescent="0.25">
      <c r="A5213" s="30" t="s">
        <v>9576</v>
      </c>
      <c r="B5213" s="30" t="s">
        <v>923</v>
      </c>
      <c r="C5213" s="31" t="s">
        <v>9577</v>
      </c>
      <c r="D5213" s="31">
        <v>8531</v>
      </c>
      <c r="E5213" s="49" t="s">
        <v>7583</v>
      </c>
      <c r="F5213" s="327" t="s">
        <v>7584</v>
      </c>
      <c r="G5213" s="1073">
        <v>45466.30972222222</v>
      </c>
      <c r="H5213" s="30"/>
    </row>
    <row r="5214" spans="1:8" x14ac:dyDescent="0.25">
      <c r="A5214" s="30" t="s">
        <v>9576</v>
      </c>
      <c r="B5214" s="30" t="s">
        <v>923</v>
      </c>
      <c r="C5214" s="31" t="s">
        <v>9577</v>
      </c>
      <c r="D5214" s="31">
        <v>8531</v>
      </c>
      <c r="E5214" s="49" t="s">
        <v>7600</v>
      </c>
      <c r="F5214" s="327" t="s">
        <v>7601</v>
      </c>
      <c r="G5214" s="1073">
        <v>45466.30972222222</v>
      </c>
      <c r="H5214" s="30"/>
    </row>
    <row r="5215" spans="1:8" x14ac:dyDescent="0.25">
      <c r="A5215" s="30" t="s">
        <v>9576</v>
      </c>
      <c r="B5215" s="30" t="s">
        <v>923</v>
      </c>
      <c r="C5215" s="31" t="s">
        <v>9577</v>
      </c>
      <c r="D5215" s="31">
        <v>8531</v>
      </c>
      <c r="E5215" s="49" t="s">
        <v>7617</v>
      </c>
      <c r="F5215" s="327" t="s">
        <v>7618</v>
      </c>
      <c r="G5215" s="1073">
        <v>45466.30972222222</v>
      </c>
      <c r="H5215" s="30"/>
    </row>
    <row r="5216" spans="1:8" x14ac:dyDescent="0.25">
      <c r="A5216" s="30" t="s">
        <v>9576</v>
      </c>
      <c r="B5216" s="30" t="s">
        <v>923</v>
      </c>
      <c r="C5216" s="31" t="s">
        <v>9577</v>
      </c>
      <c r="D5216" s="31">
        <v>8531</v>
      </c>
      <c r="E5216" s="49" t="s">
        <v>7634</v>
      </c>
      <c r="F5216" s="327" t="s">
        <v>7635</v>
      </c>
      <c r="G5216" s="1073">
        <v>45466.30972222222</v>
      </c>
      <c r="H5216" s="30"/>
    </row>
    <row r="5217" spans="1:8" x14ac:dyDescent="0.25">
      <c r="A5217" s="30" t="s">
        <v>9576</v>
      </c>
      <c r="B5217" s="30" t="s">
        <v>923</v>
      </c>
      <c r="C5217" s="31" t="s">
        <v>9577</v>
      </c>
      <c r="D5217" s="31">
        <v>8531</v>
      </c>
      <c r="E5217" s="49" t="s">
        <v>7651</v>
      </c>
      <c r="F5217" s="327" t="s">
        <v>7652</v>
      </c>
      <c r="G5217" s="1073">
        <v>45466.30972222222</v>
      </c>
      <c r="H5217" s="30"/>
    </row>
    <row r="5218" spans="1:8" x14ac:dyDescent="0.25">
      <c r="A5218" s="30" t="s">
        <v>9576</v>
      </c>
      <c r="B5218" s="30" t="s">
        <v>923</v>
      </c>
      <c r="C5218" s="31" t="s">
        <v>9577</v>
      </c>
      <c r="D5218" s="31">
        <v>8531</v>
      </c>
      <c r="E5218" s="49" t="s">
        <v>973</v>
      </c>
      <c r="F5218" s="327" t="s">
        <v>974</v>
      </c>
      <c r="G5218" s="1073">
        <v>45466.30972222222</v>
      </c>
      <c r="H5218" s="30"/>
    </row>
    <row r="5219" spans="1:8" x14ac:dyDescent="0.25">
      <c r="A5219" s="30" t="s">
        <v>9576</v>
      </c>
      <c r="B5219" s="30" t="s">
        <v>923</v>
      </c>
      <c r="C5219" s="31" t="s">
        <v>9577</v>
      </c>
      <c r="D5219" s="31">
        <v>8531</v>
      </c>
      <c r="E5219" s="49" t="s">
        <v>1550</v>
      </c>
      <c r="F5219" s="327" t="s">
        <v>1551</v>
      </c>
      <c r="G5219" s="1073">
        <v>45466.30972222222</v>
      </c>
      <c r="H5219" s="30"/>
    </row>
    <row r="5220" spans="1:8" x14ac:dyDescent="0.25">
      <c r="A5220" s="30" t="s">
        <v>9576</v>
      </c>
      <c r="B5220" s="30" t="s">
        <v>923</v>
      </c>
      <c r="C5220" s="31" t="s">
        <v>9577</v>
      </c>
      <c r="D5220" s="31">
        <v>8531</v>
      </c>
      <c r="E5220" s="49" t="s">
        <v>7668</v>
      </c>
      <c r="F5220" s="327" t="s">
        <v>7669</v>
      </c>
      <c r="G5220" s="1073">
        <v>45466.30972222222</v>
      </c>
      <c r="H5220" s="30"/>
    </row>
    <row r="5221" spans="1:8" x14ac:dyDescent="0.25">
      <c r="A5221" s="30" t="s">
        <v>9576</v>
      </c>
      <c r="B5221" s="30" t="s">
        <v>923</v>
      </c>
      <c r="C5221" s="31" t="s">
        <v>9577</v>
      </c>
      <c r="D5221" s="31">
        <v>8531</v>
      </c>
      <c r="E5221" s="49" t="s">
        <v>7685</v>
      </c>
      <c r="F5221" s="327" t="s">
        <v>7686</v>
      </c>
      <c r="G5221" s="1073">
        <v>45466.30972222222</v>
      </c>
      <c r="H5221" s="30"/>
    </row>
    <row r="5222" spans="1:8" x14ac:dyDescent="0.25">
      <c r="A5222" s="30" t="s">
        <v>9576</v>
      </c>
      <c r="B5222" s="30" t="s">
        <v>923</v>
      </c>
      <c r="C5222" s="31" t="s">
        <v>9577</v>
      </c>
      <c r="D5222" s="31">
        <v>8531</v>
      </c>
      <c r="E5222" s="49" t="s">
        <v>7702</v>
      </c>
      <c r="F5222" s="327" t="s">
        <v>7703</v>
      </c>
      <c r="G5222" s="1073">
        <v>45466.30972222222</v>
      </c>
      <c r="H5222" s="30"/>
    </row>
    <row r="5223" spans="1:8" x14ac:dyDescent="0.25">
      <c r="A5223" s="30" t="s">
        <v>9576</v>
      </c>
      <c r="B5223" s="30" t="s">
        <v>923</v>
      </c>
      <c r="C5223" s="31" t="s">
        <v>9577</v>
      </c>
      <c r="D5223" s="31">
        <v>8531</v>
      </c>
      <c r="E5223" s="49" t="s">
        <v>7719</v>
      </c>
      <c r="F5223" s="327" t="s">
        <v>7720</v>
      </c>
      <c r="G5223" s="1073">
        <v>45466.30972222222</v>
      </c>
      <c r="H5223" s="30"/>
    </row>
    <row r="5224" spans="1:8" x14ac:dyDescent="0.25">
      <c r="A5224" s="30" t="s">
        <v>9576</v>
      </c>
      <c r="B5224" s="30" t="s">
        <v>923</v>
      </c>
      <c r="C5224" s="31" t="s">
        <v>9577</v>
      </c>
      <c r="D5224" s="31">
        <v>8531</v>
      </c>
      <c r="E5224" s="49" t="s">
        <v>7736</v>
      </c>
      <c r="F5224" s="327" t="s">
        <v>7737</v>
      </c>
      <c r="G5224" s="1073">
        <v>45466.30972222222</v>
      </c>
      <c r="H5224" s="30"/>
    </row>
    <row r="5225" spans="1:8" x14ac:dyDescent="0.25">
      <c r="A5225" s="30" t="s">
        <v>9576</v>
      </c>
      <c r="B5225" s="30" t="s">
        <v>923</v>
      </c>
      <c r="C5225" s="31" t="s">
        <v>9577</v>
      </c>
      <c r="D5225" s="31">
        <v>8531</v>
      </c>
      <c r="E5225" s="49" t="s">
        <v>7753</v>
      </c>
      <c r="F5225" s="327" t="s">
        <v>7754</v>
      </c>
      <c r="G5225" s="1073">
        <v>45466.30972222222</v>
      </c>
      <c r="H5225" s="30"/>
    </row>
    <row r="5226" spans="1:8" x14ac:dyDescent="0.25">
      <c r="A5226" s="30" t="s">
        <v>9576</v>
      </c>
      <c r="B5226" s="30" t="s">
        <v>923</v>
      </c>
      <c r="C5226" s="31" t="s">
        <v>9577</v>
      </c>
      <c r="D5226" s="31">
        <v>8531</v>
      </c>
      <c r="E5226" s="49" t="s">
        <v>7770</v>
      </c>
      <c r="F5226" s="327" t="s">
        <v>7771</v>
      </c>
      <c r="G5226" s="1073">
        <v>45466.30972222222</v>
      </c>
      <c r="H5226" s="30"/>
    </row>
    <row r="5227" spans="1:8" x14ac:dyDescent="0.25">
      <c r="A5227" s="30" t="s">
        <v>9576</v>
      </c>
      <c r="B5227" s="30" t="s">
        <v>923</v>
      </c>
      <c r="C5227" s="31" t="s">
        <v>9577</v>
      </c>
      <c r="D5227" s="31">
        <v>8531</v>
      </c>
      <c r="E5227" s="49" t="s">
        <v>7787</v>
      </c>
      <c r="F5227" s="327" t="s">
        <v>7788</v>
      </c>
      <c r="G5227" s="1073">
        <v>45466.30972222222</v>
      </c>
      <c r="H5227" s="30"/>
    </row>
    <row r="5228" spans="1:8" x14ac:dyDescent="0.25">
      <c r="A5228" s="30" t="s">
        <v>9576</v>
      </c>
      <c r="B5228" s="30" t="s">
        <v>923</v>
      </c>
      <c r="C5228" s="31" t="s">
        <v>9577</v>
      </c>
      <c r="D5228" s="31">
        <v>8531</v>
      </c>
      <c r="E5228" s="49" t="s">
        <v>7804</v>
      </c>
      <c r="F5228" s="327" t="s">
        <v>7805</v>
      </c>
      <c r="G5228" s="1073">
        <v>45466.30972222222</v>
      </c>
      <c r="H5228" s="30"/>
    </row>
    <row r="5229" spans="1:8" x14ac:dyDescent="0.25">
      <c r="A5229" s="30" t="s">
        <v>9576</v>
      </c>
      <c r="B5229" s="30" t="s">
        <v>923</v>
      </c>
      <c r="C5229" s="31" t="s">
        <v>9577</v>
      </c>
      <c r="D5229" s="31">
        <v>8531</v>
      </c>
      <c r="E5229" s="49" t="s">
        <v>7821</v>
      </c>
      <c r="F5229" s="327" t="s">
        <v>7822</v>
      </c>
      <c r="G5229" s="1073">
        <v>45466.30972222222</v>
      </c>
      <c r="H5229" s="30"/>
    </row>
    <row r="5230" spans="1:8" x14ac:dyDescent="0.25">
      <c r="A5230" s="30" t="s">
        <v>9576</v>
      </c>
      <c r="B5230" s="30" t="s">
        <v>923</v>
      </c>
      <c r="C5230" s="31" t="s">
        <v>9577</v>
      </c>
      <c r="D5230" s="31">
        <v>8531</v>
      </c>
      <c r="E5230" s="49" t="s">
        <v>1567</v>
      </c>
      <c r="F5230" s="327" t="s">
        <v>1568</v>
      </c>
      <c r="G5230" s="1073">
        <v>45466.30972222222</v>
      </c>
      <c r="H5230" s="30"/>
    </row>
    <row r="5231" spans="1:8" x14ac:dyDescent="0.25">
      <c r="A5231" s="30" t="s">
        <v>9576</v>
      </c>
      <c r="B5231" s="30" t="s">
        <v>923</v>
      </c>
      <c r="C5231" s="31" t="s">
        <v>9577</v>
      </c>
      <c r="D5231" s="31">
        <v>8531</v>
      </c>
      <c r="E5231" s="49" t="s">
        <v>7838</v>
      </c>
      <c r="F5231" s="327" t="s">
        <v>7839</v>
      </c>
      <c r="G5231" s="1073">
        <v>45466.30972222222</v>
      </c>
      <c r="H5231" s="30"/>
    </row>
    <row r="5232" spans="1:8" x14ac:dyDescent="0.25">
      <c r="A5232" s="30" t="s">
        <v>9576</v>
      </c>
      <c r="B5232" s="30" t="s">
        <v>923</v>
      </c>
      <c r="C5232" s="31" t="s">
        <v>9577</v>
      </c>
      <c r="D5232" s="31">
        <v>8531</v>
      </c>
      <c r="E5232" s="49" t="s">
        <v>7855</v>
      </c>
      <c r="F5232" s="327" t="s">
        <v>7856</v>
      </c>
      <c r="G5232" s="1073">
        <v>45466.30972222222</v>
      </c>
      <c r="H5232" s="30"/>
    </row>
    <row r="5233" spans="1:8" x14ac:dyDescent="0.25">
      <c r="A5233" s="30" t="s">
        <v>9576</v>
      </c>
      <c r="B5233" s="30" t="s">
        <v>923</v>
      </c>
      <c r="C5233" s="31" t="s">
        <v>9577</v>
      </c>
      <c r="D5233" s="31">
        <v>8531</v>
      </c>
      <c r="E5233" s="49" t="s">
        <v>7872</v>
      </c>
      <c r="F5233" s="327" t="s">
        <v>7873</v>
      </c>
      <c r="G5233" s="1073">
        <v>45466.30972222222</v>
      </c>
      <c r="H5233" s="30"/>
    </row>
    <row r="5234" spans="1:8" x14ac:dyDescent="0.25">
      <c r="A5234" s="30" t="s">
        <v>9576</v>
      </c>
      <c r="B5234" s="30" t="s">
        <v>923</v>
      </c>
      <c r="C5234" s="31" t="s">
        <v>9577</v>
      </c>
      <c r="D5234" s="31">
        <v>8531</v>
      </c>
      <c r="E5234" s="49" t="s">
        <v>7889</v>
      </c>
      <c r="F5234" s="327" t="s">
        <v>7890</v>
      </c>
      <c r="G5234" s="1073">
        <v>45466.30972222222</v>
      </c>
      <c r="H5234" s="30"/>
    </row>
    <row r="5235" spans="1:8" x14ac:dyDescent="0.25">
      <c r="A5235" s="30" t="s">
        <v>9576</v>
      </c>
      <c r="B5235" s="30" t="s">
        <v>923</v>
      </c>
      <c r="C5235" s="31" t="s">
        <v>9577</v>
      </c>
      <c r="D5235" s="31">
        <v>8531</v>
      </c>
      <c r="E5235" s="49" t="s">
        <v>7906</v>
      </c>
      <c r="F5235" s="327" t="s">
        <v>7907</v>
      </c>
      <c r="G5235" s="1073">
        <v>45466.30972222222</v>
      </c>
      <c r="H5235" s="30"/>
    </row>
    <row r="5236" spans="1:8" x14ac:dyDescent="0.25">
      <c r="A5236" s="30" t="s">
        <v>9576</v>
      </c>
      <c r="B5236" s="30" t="s">
        <v>923</v>
      </c>
      <c r="C5236" s="31" t="s">
        <v>9577</v>
      </c>
      <c r="D5236" s="31">
        <v>8531</v>
      </c>
      <c r="E5236" s="49" t="s">
        <v>7923</v>
      </c>
      <c r="F5236" s="327" t="s">
        <v>7924</v>
      </c>
      <c r="G5236" s="1073">
        <v>45466.30972222222</v>
      </c>
      <c r="H5236" s="30"/>
    </row>
    <row r="5237" spans="1:8" x14ac:dyDescent="0.25">
      <c r="A5237" s="30" t="s">
        <v>9576</v>
      </c>
      <c r="B5237" s="30" t="s">
        <v>923</v>
      </c>
      <c r="C5237" s="31" t="s">
        <v>9577</v>
      </c>
      <c r="D5237" s="31">
        <v>8531</v>
      </c>
      <c r="E5237" s="49" t="s">
        <v>7940</v>
      </c>
      <c r="F5237" s="327" t="s">
        <v>7941</v>
      </c>
      <c r="G5237" s="1073">
        <v>45466.30972222222</v>
      </c>
      <c r="H5237" s="30"/>
    </row>
    <row r="5238" spans="1:8" x14ac:dyDescent="0.25">
      <c r="A5238" s="30" t="s">
        <v>9576</v>
      </c>
      <c r="B5238" s="30" t="s">
        <v>923</v>
      </c>
      <c r="C5238" s="31" t="s">
        <v>9577</v>
      </c>
      <c r="D5238" s="31">
        <v>8531</v>
      </c>
      <c r="E5238" s="49" t="s">
        <v>7957</v>
      </c>
      <c r="F5238" s="327" t="s">
        <v>7958</v>
      </c>
      <c r="G5238" s="1073">
        <v>45466.30972222222</v>
      </c>
      <c r="H5238" s="30"/>
    </row>
    <row r="5239" spans="1:8" x14ac:dyDescent="0.25">
      <c r="A5239" s="30" t="s">
        <v>9576</v>
      </c>
      <c r="B5239" s="30" t="s">
        <v>923</v>
      </c>
      <c r="C5239" s="31" t="s">
        <v>9577</v>
      </c>
      <c r="D5239" s="31">
        <v>8531</v>
      </c>
      <c r="E5239" s="49" t="s">
        <v>7974</v>
      </c>
      <c r="F5239" s="327" t="s">
        <v>7975</v>
      </c>
      <c r="G5239" s="1073">
        <v>45466.30972222222</v>
      </c>
      <c r="H5239" s="30"/>
    </row>
    <row r="5240" spans="1:8" x14ac:dyDescent="0.25">
      <c r="A5240" s="30" t="s">
        <v>9576</v>
      </c>
      <c r="B5240" s="30" t="s">
        <v>923</v>
      </c>
      <c r="C5240" s="31" t="s">
        <v>9577</v>
      </c>
      <c r="D5240" s="31">
        <v>8531</v>
      </c>
      <c r="E5240" s="49" t="s">
        <v>7991</v>
      </c>
      <c r="F5240" s="327" t="s">
        <v>7992</v>
      </c>
      <c r="G5240" s="1073">
        <v>45466.30972222222</v>
      </c>
      <c r="H5240" s="30"/>
    </row>
    <row r="5241" spans="1:8" x14ac:dyDescent="0.25">
      <c r="A5241" s="30" t="s">
        <v>9576</v>
      </c>
      <c r="B5241" s="30" t="s">
        <v>923</v>
      </c>
      <c r="C5241" s="31" t="s">
        <v>9577</v>
      </c>
      <c r="D5241" s="31">
        <v>8531</v>
      </c>
      <c r="E5241" s="49" t="s">
        <v>1584</v>
      </c>
      <c r="F5241" s="327" t="s">
        <v>1585</v>
      </c>
      <c r="G5241" s="1073">
        <v>45466.30972222222</v>
      </c>
      <c r="H5241" s="30"/>
    </row>
    <row r="5242" spans="1:8" x14ac:dyDescent="0.25">
      <c r="A5242" s="30" t="s">
        <v>9576</v>
      </c>
      <c r="B5242" s="30" t="s">
        <v>923</v>
      </c>
      <c r="C5242" s="31" t="s">
        <v>9577</v>
      </c>
      <c r="D5242" s="31">
        <v>8531</v>
      </c>
      <c r="E5242" s="49" t="s">
        <v>8008</v>
      </c>
      <c r="F5242" s="327" t="s">
        <v>8009</v>
      </c>
      <c r="G5242" s="1073">
        <v>45466.30972222222</v>
      </c>
      <c r="H5242" s="30"/>
    </row>
    <row r="5243" spans="1:8" x14ac:dyDescent="0.25">
      <c r="A5243" s="30" t="s">
        <v>9576</v>
      </c>
      <c r="B5243" s="30" t="s">
        <v>923</v>
      </c>
      <c r="C5243" s="31" t="s">
        <v>9577</v>
      </c>
      <c r="D5243" s="31">
        <v>8531</v>
      </c>
      <c r="E5243" s="49" t="s">
        <v>8025</v>
      </c>
      <c r="F5243" s="327" t="s">
        <v>8026</v>
      </c>
      <c r="G5243" s="1073">
        <v>45466.30972222222</v>
      </c>
      <c r="H5243" s="30"/>
    </row>
    <row r="5244" spans="1:8" x14ac:dyDescent="0.25">
      <c r="A5244" s="30" t="s">
        <v>9576</v>
      </c>
      <c r="B5244" s="30" t="s">
        <v>923</v>
      </c>
      <c r="C5244" s="31" t="s">
        <v>9577</v>
      </c>
      <c r="D5244" s="31">
        <v>8531</v>
      </c>
      <c r="E5244" s="49" t="s">
        <v>8042</v>
      </c>
      <c r="F5244" s="327" t="s">
        <v>8043</v>
      </c>
      <c r="G5244" s="1073">
        <v>45466.30972222222</v>
      </c>
      <c r="H5244" s="30"/>
    </row>
    <row r="5245" spans="1:8" x14ac:dyDescent="0.25">
      <c r="A5245" s="30" t="s">
        <v>9576</v>
      </c>
      <c r="B5245" s="30" t="s">
        <v>923</v>
      </c>
      <c r="C5245" s="31" t="s">
        <v>9577</v>
      </c>
      <c r="D5245" s="31">
        <v>8531</v>
      </c>
      <c r="E5245" s="49" t="s">
        <v>8059</v>
      </c>
      <c r="F5245" s="327" t="s">
        <v>8060</v>
      </c>
      <c r="G5245" s="1073">
        <v>45466.30972222222</v>
      </c>
      <c r="H5245" s="30"/>
    </row>
    <row r="5246" spans="1:8" x14ac:dyDescent="0.25">
      <c r="A5246" s="30" t="s">
        <v>9576</v>
      </c>
      <c r="B5246" s="30" t="s">
        <v>923</v>
      </c>
      <c r="C5246" s="31" t="s">
        <v>9577</v>
      </c>
      <c r="D5246" s="31">
        <v>8531</v>
      </c>
      <c r="E5246" s="49" t="s">
        <v>8076</v>
      </c>
      <c r="F5246" s="327" t="s">
        <v>8077</v>
      </c>
      <c r="G5246" s="1073">
        <v>45466.30972222222</v>
      </c>
      <c r="H5246" s="30"/>
    </row>
    <row r="5247" spans="1:8" x14ac:dyDescent="0.25">
      <c r="A5247" s="30" t="s">
        <v>9576</v>
      </c>
      <c r="B5247" s="30" t="s">
        <v>923</v>
      </c>
      <c r="C5247" s="31" t="s">
        <v>9577</v>
      </c>
      <c r="D5247" s="31">
        <v>8531</v>
      </c>
      <c r="E5247" s="49" t="s">
        <v>8093</v>
      </c>
      <c r="F5247" s="327" t="s">
        <v>8094</v>
      </c>
      <c r="G5247" s="1073">
        <v>45466.30972222222</v>
      </c>
      <c r="H5247" s="30"/>
    </row>
    <row r="5248" spans="1:8" x14ac:dyDescent="0.25">
      <c r="A5248" s="30" t="s">
        <v>9576</v>
      </c>
      <c r="B5248" s="30" t="s">
        <v>923</v>
      </c>
      <c r="C5248" s="31" t="s">
        <v>9577</v>
      </c>
      <c r="D5248" s="31">
        <v>8531</v>
      </c>
      <c r="E5248" s="49" t="s">
        <v>8110</v>
      </c>
      <c r="F5248" s="327" t="s">
        <v>8111</v>
      </c>
      <c r="G5248" s="1073">
        <v>45466.30972222222</v>
      </c>
      <c r="H5248" s="30"/>
    </row>
    <row r="5249" spans="1:8" x14ac:dyDescent="0.25">
      <c r="A5249" s="30" t="s">
        <v>9576</v>
      </c>
      <c r="B5249" s="30" t="s">
        <v>923</v>
      </c>
      <c r="C5249" s="31" t="s">
        <v>9577</v>
      </c>
      <c r="D5249" s="31">
        <v>8531</v>
      </c>
      <c r="E5249" s="49" t="s">
        <v>8127</v>
      </c>
      <c r="F5249" s="327" t="s">
        <v>8128</v>
      </c>
      <c r="G5249" s="1073">
        <v>45466.30972222222</v>
      </c>
      <c r="H5249" s="30"/>
    </row>
    <row r="5250" spans="1:8" x14ac:dyDescent="0.25">
      <c r="A5250" s="30" t="s">
        <v>9576</v>
      </c>
      <c r="B5250" s="30" t="s">
        <v>923</v>
      </c>
      <c r="C5250" s="31" t="s">
        <v>9577</v>
      </c>
      <c r="D5250" s="31">
        <v>8531</v>
      </c>
      <c r="E5250" s="49" t="s">
        <v>8144</v>
      </c>
      <c r="F5250" s="327" t="s">
        <v>8145</v>
      </c>
      <c r="G5250" s="1073">
        <v>45466.30972222222</v>
      </c>
      <c r="H5250" s="30"/>
    </row>
    <row r="5251" spans="1:8" x14ac:dyDescent="0.25">
      <c r="A5251" s="30" t="s">
        <v>9576</v>
      </c>
      <c r="B5251" s="30" t="s">
        <v>923</v>
      </c>
      <c r="C5251" s="31" t="s">
        <v>9577</v>
      </c>
      <c r="D5251" s="31">
        <v>8531</v>
      </c>
      <c r="E5251" s="49" t="s">
        <v>8161</v>
      </c>
      <c r="F5251" s="327" t="s">
        <v>8162</v>
      </c>
      <c r="G5251" s="1073">
        <v>45466.30972222222</v>
      </c>
      <c r="H5251" s="30"/>
    </row>
    <row r="5252" spans="1:8" x14ac:dyDescent="0.25">
      <c r="A5252" s="30" t="s">
        <v>9576</v>
      </c>
      <c r="B5252" s="30" t="s">
        <v>923</v>
      </c>
      <c r="C5252" s="31" t="s">
        <v>9577</v>
      </c>
      <c r="D5252" s="31">
        <v>8531</v>
      </c>
      <c r="E5252" s="49" t="s">
        <v>1601</v>
      </c>
      <c r="F5252" s="327" t="s">
        <v>1602</v>
      </c>
      <c r="G5252" s="1073">
        <v>45466.30972222222</v>
      </c>
      <c r="H5252" s="30"/>
    </row>
    <row r="5253" spans="1:8" x14ac:dyDescent="0.25">
      <c r="A5253" s="30" t="s">
        <v>9576</v>
      </c>
      <c r="B5253" s="30" t="s">
        <v>923</v>
      </c>
      <c r="C5253" s="31" t="s">
        <v>9577</v>
      </c>
      <c r="D5253" s="31">
        <v>8531</v>
      </c>
      <c r="E5253" s="49" t="s">
        <v>8178</v>
      </c>
      <c r="F5253" s="327" t="s">
        <v>8179</v>
      </c>
      <c r="G5253" s="1073">
        <v>45466.30972222222</v>
      </c>
      <c r="H5253" s="30"/>
    </row>
    <row r="5254" spans="1:8" x14ac:dyDescent="0.25">
      <c r="A5254" s="30" t="s">
        <v>9576</v>
      </c>
      <c r="B5254" s="30" t="s">
        <v>923</v>
      </c>
      <c r="C5254" s="31" t="s">
        <v>9577</v>
      </c>
      <c r="D5254" s="31">
        <v>8531</v>
      </c>
      <c r="E5254" s="49" t="s">
        <v>8195</v>
      </c>
      <c r="F5254" s="327" t="s">
        <v>8196</v>
      </c>
      <c r="G5254" s="1073">
        <v>45466.30972222222</v>
      </c>
      <c r="H5254" s="30"/>
    </row>
    <row r="5255" spans="1:8" x14ac:dyDescent="0.25">
      <c r="A5255" s="30" t="s">
        <v>9576</v>
      </c>
      <c r="B5255" s="30" t="s">
        <v>923</v>
      </c>
      <c r="C5255" s="31" t="s">
        <v>9577</v>
      </c>
      <c r="D5255" s="31">
        <v>8531</v>
      </c>
      <c r="E5255" s="49" t="s">
        <v>8212</v>
      </c>
      <c r="F5255" s="327" t="s">
        <v>8213</v>
      </c>
      <c r="G5255" s="1073">
        <v>45466.30972222222</v>
      </c>
      <c r="H5255" s="30"/>
    </row>
    <row r="5256" spans="1:8" x14ac:dyDescent="0.25">
      <c r="A5256" s="30" t="s">
        <v>9576</v>
      </c>
      <c r="B5256" s="30" t="s">
        <v>923</v>
      </c>
      <c r="C5256" s="31" t="s">
        <v>9577</v>
      </c>
      <c r="D5256" s="31">
        <v>8531</v>
      </c>
      <c r="E5256" s="49" t="s">
        <v>8229</v>
      </c>
      <c r="F5256" s="327" t="s">
        <v>8230</v>
      </c>
      <c r="G5256" s="1073">
        <v>45466.30972222222</v>
      </c>
      <c r="H5256" s="30"/>
    </row>
    <row r="5257" spans="1:8" x14ac:dyDescent="0.25">
      <c r="A5257" s="30" t="s">
        <v>9576</v>
      </c>
      <c r="B5257" s="30" t="s">
        <v>923</v>
      </c>
      <c r="C5257" s="31" t="s">
        <v>9577</v>
      </c>
      <c r="D5257" s="31">
        <v>8531</v>
      </c>
      <c r="E5257" s="49" t="s">
        <v>8246</v>
      </c>
      <c r="F5257" s="327" t="s">
        <v>8247</v>
      </c>
      <c r="G5257" s="1073">
        <v>45466.30972222222</v>
      </c>
      <c r="H5257" s="30"/>
    </row>
    <row r="5258" spans="1:8" x14ac:dyDescent="0.25">
      <c r="A5258" s="30" t="s">
        <v>9576</v>
      </c>
      <c r="B5258" s="30" t="s">
        <v>923</v>
      </c>
      <c r="C5258" s="31" t="s">
        <v>9577</v>
      </c>
      <c r="D5258" s="31">
        <v>8531</v>
      </c>
      <c r="E5258" s="49" t="s">
        <v>8263</v>
      </c>
      <c r="F5258" s="327" t="s">
        <v>8264</v>
      </c>
      <c r="G5258" s="1073">
        <v>45466.30972222222</v>
      </c>
      <c r="H5258" s="30"/>
    </row>
    <row r="5259" spans="1:8" x14ac:dyDescent="0.25">
      <c r="A5259" s="30" t="s">
        <v>9576</v>
      </c>
      <c r="B5259" s="30" t="s">
        <v>923</v>
      </c>
      <c r="C5259" s="31" t="s">
        <v>9577</v>
      </c>
      <c r="D5259" s="31">
        <v>8531</v>
      </c>
      <c r="E5259" s="49" t="s">
        <v>8280</v>
      </c>
      <c r="F5259" s="327" t="s">
        <v>8281</v>
      </c>
      <c r="G5259" s="1073">
        <v>45466.30972222222</v>
      </c>
      <c r="H5259" s="30"/>
    </row>
    <row r="5260" spans="1:8" x14ac:dyDescent="0.25">
      <c r="A5260" s="30" t="s">
        <v>9576</v>
      </c>
      <c r="B5260" s="30" t="s">
        <v>923</v>
      </c>
      <c r="C5260" s="31" t="s">
        <v>9577</v>
      </c>
      <c r="D5260" s="31">
        <v>8531</v>
      </c>
      <c r="E5260" s="49" t="s">
        <v>10643</v>
      </c>
      <c r="F5260" s="327" t="s">
        <v>10644</v>
      </c>
      <c r="G5260" s="1073">
        <v>45466.30972222222</v>
      </c>
      <c r="H5260" s="30"/>
    </row>
    <row r="5261" spans="1:8" x14ac:dyDescent="0.25">
      <c r="A5261" s="30" t="s">
        <v>9576</v>
      </c>
      <c r="B5261" s="30" t="s">
        <v>923</v>
      </c>
      <c r="C5261" s="31" t="s">
        <v>9577</v>
      </c>
      <c r="D5261" s="31">
        <v>8531</v>
      </c>
      <c r="E5261" s="49" t="s">
        <v>10645</v>
      </c>
      <c r="F5261" s="327" t="s">
        <v>10646</v>
      </c>
      <c r="G5261" s="1073">
        <v>45466.30972222222</v>
      </c>
      <c r="H5261" s="30"/>
    </row>
    <row r="5262" spans="1:8" x14ac:dyDescent="0.25">
      <c r="A5262" s="30" t="s">
        <v>9576</v>
      </c>
      <c r="B5262" s="30" t="s">
        <v>923</v>
      </c>
      <c r="C5262" s="31" t="s">
        <v>9577</v>
      </c>
      <c r="D5262" s="31">
        <v>8531</v>
      </c>
      <c r="E5262" s="49" t="s">
        <v>10647</v>
      </c>
      <c r="F5262" s="327" t="s">
        <v>10648</v>
      </c>
      <c r="G5262" s="1073">
        <v>45466.30972222222</v>
      </c>
      <c r="H5262" s="30"/>
    </row>
    <row r="5263" spans="1:8" x14ac:dyDescent="0.25">
      <c r="A5263" s="30" t="s">
        <v>9576</v>
      </c>
      <c r="B5263" s="30" t="s">
        <v>923</v>
      </c>
      <c r="C5263" s="31" t="s">
        <v>9577</v>
      </c>
      <c r="D5263" s="31">
        <v>8531</v>
      </c>
      <c r="E5263" s="49" t="s">
        <v>1617</v>
      </c>
      <c r="F5263" s="327" t="s">
        <v>1618</v>
      </c>
      <c r="G5263" s="1073">
        <v>45466.30972222222</v>
      </c>
      <c r="H5263" s="30"/>
    </row>
    <row r="5264" spans="1:8" x14ac:dyDescent="0.25">
      <c r="A5264" s="30" t="s">
        <v>9576</v>
      </c>
      <c r="B5264" s="30" t="s">
        <v>923</v>
      </c>
      <c r="C5264" s="31" t="s">
        <v>9577</v>
      </c>
      <c r="D5264" s="31">
        <v>8531</v>
      </c>
      <c r="E5264" s="49" t="s">
        <v>10649</v>
      </c>
      <c r="F5264" s="327" t="s">
        <v>10650</v>
      </c>
      <c r="G5264" s="1073">
        <v>45466.30972222222</v>
      </c>
      <c r="H5264" s="30"/>
    </row>
    <row r="5265" spans="1:8" x14ac:dyDescent="0.25">
      <c r="A5265" s="30" t="s">
        <v>9576</v>
      </c>
      <c r="B5265" s="30" t="s">
        <v>923</v>
      </c>
      <c r="C5265" s="31" t="s">
        <v>9577</v>
      </c>
      <c r="D5265" s="31">
        <v>8531</v>
      </c>
      <c r="E5265" s="49" t="s">
        <v>10651</v>
      </c>
      <c r="F5265" s="327" t="s">
        <v>10652</v>
      </c>
      <c r="G5265" s="1073">
        <v>45466.30972222222</v>
      </c>
      <c r="H5265" s="30"/>
    </row>
    <row r="5266" spans="1:8" x14ac:dyDescent="0.25">
      <c r="A5266" s="30" t="s">
        <v>9576</v>
      </c>
      <c r="B5266" s="30" t="s">
        <v>923</v>
      </c>
      <c r="C5266" s="31" t="s">
        <v>9577</v>
      </c>
      <c r="D5266" s="31">
        <v>8531</v>
      </c>
      <c r="E5266" s="49" t="s">
        <v>10653</v>
      </c>
      <c r="F5266" s="327" t="s">
        <v>10654</v>
      </c>
      <c r="G5266" s="1073">
        <v>45466.30972222222</v>
      </c>
      <c r="H5266" s="30"/>
    </row>
    <row r="5267" spans="1:8" x14ac:dyDescent="0.25">
      <c r="A5267" s="30" t="s">
        <v>9576</v>
      </c>
      <c r="B5267" s="30" t="s">
        <v>923</v>
      </c>
      <c r="C5267" s="31" t="s">
        <v>9577</v>
      </c>
      <c r="D5267" s="31">
        <v>8531</v>
      </c>
      <c r="E5267" s="49" t="s">
        <v>10655</v>
      </c>
      <c r="F5267" s="327" t="s">
        <v>10656</v>
      </c>
      <c r="G5267" s="1073">
        <v>45466.30972222222</v>
      </c>
      <c r="H5267" s="30"/>
    </row>
    <row r="5268" spans="1:8" x14ac:dyDescent="0.25">
      <c r="A5268" s="30" t="s">
        <v>9576</v>
      </c>
      <c r="B5268" s="30" t="s">
        <v>923</v>
      </c>
      <c r="C5268" s="31" t="s">
        <v>9577</v>
      </c>
      <c r="D5268" s="31">
        <v>8531</v>
      </c>
      <c r="E5268" s="49" t="s">
        <v>10657</v>
      </c>
      <c r="F5268" s="327" t="s">
        <v>10658</v>
      </c>
      <c r="G5268" s="1073">
        <v>45466.30972222222</v>
      </c>
      <c r="H5268" s="30"/>
    </row>
    <row r="5269" spans="1:8" x14ac:dyDescent="0.25">
      <c r="A5269" s="30" t="s">
        <v>9576</v>
      </c>
      <c r="B5269" s="30" t="s">
        <v>923</v>
      </c>
      <c r="C5269" s="31" t="s">
        <v>9577</v>
      </c>
      <c r="D5269" s="31">
        <v>8531</v>
      </c>
      <c r="E5269" s="49" t="s">
        <v>10659</v>
      </c>
      <c r="F5269" s="327" t="s">
        <v>10660</v>
      </c>
      <c r="G5269" s="1073">
        <v>45466.30972222222</v>
      </c>
      <c r="H5269" s="30"/>
    </row>
    <row r="5270" spans="1:8" x14ac:dyDescent="0.25">
      <c r="A5270" s="30" t="s">
        <v>9576</v>
      </c>
      <c r="B5270" s="30" t="s">
        <v>923</v>
      </c>
      <c r="C5270" s="31" t="s">
        <v>9577</v>
      </c>
      <c r="D5270" s="31">
        <v>8531</v>
      </c>
      <c r="E5270" s="49" t="s">
        <v>10661</v>
      </c>
      <c r="F5270" s="327" t="s">
        <v>10662</v>
      </c>
      <c r="G5270" s="1073">
        <v>45466.30972222222</v>
      </c>
      <c r="H5270" s="30"/>
    </row>
    <row r="5271" spans="1:8" x14ac:dyDescent="0.25">
      <c r="A5271" s="30" t="s">
        <v>9576</v>
      </c>
      <c r="B5271" s="30" t="s">
        <v>923</v>
      </c>
      <c r="C5271" s="31" t="s">
        <v>9577</v>
      </c>
      <c r="D5271" s="31">
        <v>8531</v>
      </c>
      <c r="E5271" s="49" t="s">
        <v>10663</v>
      </c>
      <c r="F5271" s="327" t="s">
        <v>10664</v>
      </c>
      <c r="G5271" s="1073">
        <v>45466.30972222222</v>
      </c>
      <c r="H5271" s="30"/>
    </row>
    <row r="5272" spans="1:8" x14ac:dyDescent="0.25">
      <c r="A5272" s="30" t="s">
        <v>9576</v>
      </c>
      <c r="B5272" s="30" t="s">
        <v>923</v>
      </c>
      <c r="C5272" s="31" t="s">
        <v>9577</v>
      </c>
      <c r="D5272" s="31">
        <v>8531</v>
      </c>
      <c r="E5272" s="49" t="s">
        <v>10665</v>
      </c>
      <c r="F5272" s="327" t="s">
        <v>10666</v>
      </c>
      <c r="G5272" s="1073">
        <v>45466.30972222222</v>
      </c>
      <c r="H5272" s="30"/>
    </row>
    <row r="5273" spans="1:8" x14ac:dyDescent="0.25">
      <c r="A5273" s="30" t="s">
        <v>9576</v>
      </c>
      <c r="B5273" s="30" t="s">
        <v>923</v>
      </c>
      <c r="C5273" s="31" t="s">
        <v>9577</v>
      </c>
      <c r="D5273" s="31">
        <v>8531</v>
      </c>
      <c r="E5273" s="49" t="s">
        <v>10667</v>
      </c>
      <c r="F5273" s="327" t="s">
        <v>10668</v>
      </c>
      <c r="G5273" s="1073">
        <v>45466.30972222222</v>
      </c>
      <c r="H5273" s="30"/>
    </row>
    <row r="5274" spans="1:8" x14ac:dyDescent="0.25">
      <c r="A5274" s="30" t="s">
        <v>9576</v>
      </c>
      <c r="B5274" s="30" t="s">
        <v>923</v>
      </c>
      <c r="C5274" s="31" t="s">
        <v>9577</v>
      </c>
      <c r="D5274" s="31">
        <v>8531</v>
      </c>
      <c r="E5274" s="49" t="s">
        <v>1634</v>
      </c>
      <c r="F5274" s="327" t="s">
        <v>1635</v>
      </c>
      <c r="G5274" s="1073">
        <v>45466.30972222222</v>
      </c>
      <c r="H5274" s="30"/>
    </row>
    <row r="5275" spans="1:8" x14ac:dyDescent="0.25">
      <c r="A5275" s="30" t="s">
        <v>9576</v>
      </c>
      <c r="B5275" s="30" t="s">
        <v>923</v>
      </c>
      <c r="C5275" s="31" t="s">
        <v>9577</v>
      </c>
      <c r="D5275" s="31">
        <v>8531</v>
      </c>
      <c r="E5275" s="49" t="s">
        <v>1651</v>
      </c>
      <c r="F5275" s="327" t="s">
        <v>1652</v>
      </c>
      <c r="G5275" s="1073">
        <v>45466.30972222222</v>
      </c>
      <c r="H5275" s="30"/>
    </row>
    <row r="5276" spans="1:8" x14ac:dyDescent="0.25">
      <c r="A5276" s="30" t="s">
        <v>9576</v>
      </c>
      <c r="B5276" s="30" t="s">
        <v>923</v>
      </c>
      <c r="C5276" s="31" t="s">
        <v>9577</v>
      </c>
      <c r="D5276" s="31">
        <v>8531</v>
      </c>
      <c r="E5276" s="49" t="s">
        <v>1668</v>
      </c>
      <c r="F5276" s="327" t="s">
        <v>1669</v>
      </c>
      <c r="G5276" s="1073">
        <v>45466.30972222222</v>
      </c>
      <c r="H5276" s="30"/>
    </row>
    <row r="5277" spans="1:8" x14ac:dyDescent="0.25">
      <c r="A5277" s="30" t="s">
        <v>9576</v>
      </c>
      <c r="B5277" s="30" t="s">
        <v>923</v>
      </c>
      <c r="C5277" s="31" t="s">
        <v>9577</v>
      </c>
      <c r="D5277" s="31">
        <v>8531</v>
      </c>
      <c r="E5277" s="49" t="s">
        <v>1685</v>
      </c>
      <c r="F5277" s="327" t="s">
        <v>1686</v>
      </c>
      <c r="G5277" s="1073">
        <v>45466.30972222222</v>
      </c>
      <c r="H5277" s="30"/>
    </row>
    <row r="5278" spans="1:8" x14ac:dyDescent="0.25">
      <c r="A5278" s="30" t="s">
        <v>9576</v>
      </c>
      <c r="B5278" s="30" t="s">
        <v>923</v>
      </c>
      <c r="C5278" s="31" t="s">
        <v>9577</v>
      </c>
      <c r="D5278" s="31">
        <v>8531</v>
      </c>
      <c r="E5278" s="49" t="s">
        <v>1702</v>
      </c>
      <c r="F5278" s="327" t="s">
        <v>1703</v>
      </c>
      <c r="G5278" s="1073">
        <v>45466.30972222222</v>
      </c>
      <c r="H5278" s="30"/>
    </row>
    <row r="5279" spans="1:8" x14ac:dyDescent="0.25">
      <c r="A5279" s="30" t="s">
        <v>9576</v>
      </c>
      <c r="B5279" s="30" t="s">
        <v>923</v>
      </c>
      <c r="C5279" s="31" t="s">
        <v>9577</v>
      </c>
      <c r="D5279" s="31">
        <v>8531</v>
      </c>
      <c r="E5279" s="49" t="s">
        <v>989</v>
      </c>
      <c r="F5279" s="327" t="s">
        <v>990</v>
      </c>
      <c r="G5279" s="1073">
        <v>45466.30972222222</v>
      </c>
      <c r="H5279" s="30"/>
    </row>
    <row r="5280" spans="1:8" x14ac:dyDescent="0.25">
      <c r="A5280" s="30" t="s">
        <v>9576</v>
      </c>
      <c r="B5280" s="30" t="s">
        <v>923</v>
      </c>
      <c r="C5280" s="31" t="s">
        <v>9577</v>
      </c>
      <c r="D5280" s="31">
        <v>8531</v>
      </c>
      <c r="E5280" s="49" t="s">
        <v>1719</v>
      </c>
      <c r="F5280" s="327" t="s">
        <v>1720</v>
      </c>
      <c r="G5280" s="1073">
        <v>45466.30972222222</v>
      </c>
      <c r="H5280" s="30"/>
    </row>
    <row r="5281" spans="1:8" x14ac:dyDescent="0.25">
      <c r="A5281" s="30" t="s">
        <v>9576</v>
      </c>
      <c r="B5281" s="30" t="s">
        <v>923</v>
      </c>
      <c r="C5281" s="31" t="s">
        <v>9577</v>
      </c>
      <c r="D5281" s="31">
        <v>8531</v>
      </c>
      <c r="E5281" s="49" t="s">
        <v>1736</v>
      </c>
      <c r="F5281" s="327" t="s">
        <v>1737</v>
      </c>
      <c r="G5281" s="1073">
        <v>45466.30972222222</v>
      </c>
      <c r="H5281" s="30"/>
    </row>
    <row r="5282" spans="1:8" x14ac:dyDescent="0.25">
      <c r="A5282" s="30" t="s">
        <v>9576</v>
      </c>
      <c r="B5282" s="30" t="s">
        <v>923</v>
      </c>
      <c r="C5282" s="31" t="s">
        <v>9577</v>
      </c>
      <c r="D5282" s="31">
        <v>8531</v>
      </c>
      <c r="E5282" s="49" t="s">
        <v>1753</v>
      </c>
      <c r="F5282" s="327" t="s">
        <v>1754</v>
      </c>
      <c r="G5282" s="1073">
        <v>45466.30972222222</v>
      </c>
      <c r="H5282" s="30"/>
    </row>
    <row r="5283" spans="1:8" x14ac:dyDescent="0.25">
      <c r="A5283" s="30" t="s">
        <v>9576</v>
      </c>
      <c r="B5283" s="30" t="s">
        <v>923</v>
      </c>
      <c r="C5283" s="31" t="s">
        <v>9577</v>
      </c>
      <c r="D5283" s="31">
        <v>8531</v>
      </c>
      <c r="E5283" s="49" t="s">
        <v>1770</v>
      </c>
      <c r="F5283" s="327" t="s">
        <v>1771</v>
      </c>
      <c r="G5283" s="1073">
        <v>45466.30972222222</v>
      </c>
      <c r="H5283" s="30"/>
    </row>
    <row r="5284" spans="1:8" x14ac:dyDescent="0.25">
      <c r="A5284" s="30" t="s">
        <v>9576</v>
      </c>
      <c r="B5284" s="30" t="s">
        <v>923</v>
      </c>
      <c r="C5284" s="31" t="s">
        <v>9577</v>
      </c>
      <c r="D5284" s="31">
        <v>8531</v>
      </c>
      <c r="E5284" s="49" t="s">
        <v>1787</v>
      </c>
      <c r="F5284" s="327" t="s">
        <v>1788</v>
      </c>
      <c r="G5284" s="1073">
        <v>45466.30972222222</v>
      </c>
      <c r="H5284" s="30"/>
    </row>
    <row r="5285" spans="1:8" x14ac:dyDescent="0.25">
      <c r="A5285" s="30" t="s">
        <v>9576</v>
      </c>
      <c r="B5285" s="30" t="s">
        <v>923</v>
      </c>
      <c r="C5285" s="31" t="s">
        <v>9577</v>
      </c>
      <c r="D5285" s="31">
        <v>8531</v>
      </c>
      <c r="E5285" s="49" t="s">
        <v>1804</v>
      </c>
      <c r="F5285" s="327" t="s">
        <v>1805</v>
      </c>
      <c r="G5285" s="1073">
        <v>45466.30972222222</v>
      </c>
      <c r="H5285" s="30"/>
    </row>
    <row r="5286" spans="1:8" x14ac:dyDescent="0.25">
      <c r="A5286" s="30" t="s">
        <v>9576</v>
      </c>
      <c r="B5286" s="30" t="s">
        <v>923</v>
      </c>
      <c r="C5286" s="31" t="s">
        <v>9577</v>
      </c>
      <c r="D5286" s="31">
        <v>8531</v>
      </c>
      <c r="E5286" s="49" t="s">
        <v>1821</v>
      </c>
      <c r="F5286" s="327" t="s">
        <v>1822</v>
      </c>
      <c r="G5286" s="1073">
        <v>45466.30972222222</v>
      </c>
      <c r="H5286" s="30"/>
    </row>
    <row r="5287" spans="1:8" x14ac:dyDescent="0.25">
      <c r="A5287" s="30" t="s">
        <v>9576</v>
      </c>
      <c r="B5287" s="30" t="s">
        <v>923</v>
      </c>
      <c r="C5287" s="31" t="s">
        <v>9577</v>
      </c>
      <c r="D5287" s="31">
        <v>8531</v>
      </c>
      <c r="E5287" s="49" t="s">
        <v>1838</v>
      </c>
      <c r="F5287" s="327" t="s">
        <v>1839</v>
      </c>
      <c r="G5287" s="1073">
        <v>45466.30972222222</v>
      </c>
      <c r="H5287" s="30"/>
    </row>
    <row r="5288" spans="1:8" x14ac:dyDescent="0.25">
      <c r="A5288" s="30" t="s">
        <v>9576</v>
      </c>
      <c r="B5288" s="30" t="s">
        <v>923</v>
      </c>
      <c r="C5288" s="31" t="s">
        <v>9577</v>
      </c>
      <c r="D5288" s="31">
        <v>8531</v>
      </c>
      <c r="E5288" s="49" t="s">
        <v>1855</v>
      </c>
      <c r="F5288" s="327" t="s">
        <v>1856</v>
      </c>
      <c r="G5288" s="1073">
        <v>45466.30972222222</v>
      </c>
      <c r="H5288" s="30"/>
    </row>
    <row r="5289" spans="1:8" x14ac:dyDescent="0.25">
      <c r="A5289" s="30" t="s">
        <v>9576</v>
      </c>
      <c r="B5289" s="30" t="s">
        <v>923</v>
      </c>
      <c r="C5289" s="31" t="s">
        <v>9577</v>
      </c>
      <c r="D5289" s="31">
        <v>8531</v>
      </c>
      <c r="E5289" s="49" t="s">
        <v>1872</v>
      </c>
      <c r="F5289" s="327" t="s">
        <v>1873</v>
      </c>
      <c r="G5289" s="1073">
        <v>45466.30972222222</v>
      </c>
      <c r="H5289" s="30"/>
    </row>
    <row r="5290" spans="1:8" x14ac:dyDescent="0.25">
      <c r="A5290" s="30" t="s">
        <v>9576</v>
      </c>
      <c r="B5290" s="30" t="s">
        <v>923</v>
      </c>
      <c r="C5290" s="31" t="s">
        <v>9577</v>
      </c>
      <c r="D5290" s="31">
        <v>8531</v>
      </c>
      <c r="E5290" s="49" t="s">
        <v>1006</v>
      </c>
      <c r="F5290" s="327" t="s">
        <v>1007</v>
      </c>
      <c r="G5290" s="1073">
        <v>45466.30972222222</v>
      </c>
      <c r="H5290" s="30"/>
    </row>
    <row r="5291" spans="1:8" x14ac:dyDescent="0.25">
      <c r="A5291" s="30" t="s">
        <v>9576</v>
      </c>
      <c r="B5291" s="30" t="s">
        <v>923</v>
      </c>
      <c r="C5291" s="31" t="s">
        <v>9577</v>
      </c>
      <c r="D5291" s="31">
        <v>8531</v>
      </c>
      <c r="E5291" s="49" t="s">
        <v>1889</v>
      </c>
      <c r="F5291" s="327" t="s">
        <v>1890</v>
      </c>
      <c r="G5291" s="1073">
        <v>45466.30972222222</v>
      </c>
      <c r="H5291" s="30"/>
    </row>
    <row r="5292" spans="1:8" x14ac:dyDescent="0.25">
      <c r="A5292" s="30" t="s">
        <v>9576</v>
      </c>
      <c r="B5292" s="30" t="s">
        <v>923</v>
      </c>
      <c r="C5292" s="31" t="s">
        <v>9577</v>
      </c>
      <c r="D5292" s="31">
        <v>8531</v>
      </c>
      <c r="E5292" s="49" t="s">
        <v>1906</v>
      </c>
      <c r="F5292" s="327" t="s">
        <v>1907</v>
      </c>
      <c r="G5292" s="1073">
        <v>45466.30972222222</v>
      </c>
      <c r="H5292" s="30"/>
    </row>
    <row r="5293" spans="1:8" x14ac:dyDescent="0.25">
      <c r="A5293" s="30" t="s">
        <v>9576</v>
      </c>
      <c r="B5293" s="30" t="s">
        <v>923</v>
      </c>
      <c r="C5293" s="31" t="s">
        <v>9577</v>
      </c>
      <c r="D5293" s="31">
        <v>8531</v>
      </c>
      <c r="E5293" s="49" t="s">
        <v>1923</v>
      </c>
      <c r="F5293" s="327" t="s">
        <v>1924</v>
      </c>
      <c r="G5293" s="1073">
        <v>45466.30972222222</v>
      </c>
      <c r="H5293" s="30"/>
    </row>
    <row r="5294" spans="1:8" x14ac:dyDescent="0.25">
      <c r="A5294" s="30" t="s">
        <v>9576</v>
      </c>
      <c r="B5294" s="30" t="s">
        <v>923</v>
      </c>
      <c r="C5294" s="31" t="s">
        <v>9577</v>
      </c>
      <c r="D5294" s="31">
        <v>8531</v>
      </c>
      <c r="E5294" s="49" t="s">
        <v>1940</v>
      </c>
      <c r="F5294" s="327" t="s">
        <v>1941</v>
      </c>
      <c r="G5294" s="1073">
        <v>45466.30972222222</v>
      </c>
      <c r="H5294" s="30"/>
    </row>
    <row r="5295" spans="1:8" x14ac:dyDescent="0.25">
      <c r="A5295" s="30" t="s">
        <v>9576</v>
      </c>
      <c r="B5295" s="30" t="s">
        <v>923</v>
      </c>
      <c r="C5295" s="31" t="s">
        <v>9577</v>
      </c>
      <c r="D5295" s="31">
        <v>8531</v>
      </c>
      <c r="E5295" s="49" t="s">
        <v>1957</v>
      </c>
      <c r="F5295" s="327" t="s">
        <v>1958</v>
      </c>
      <c r="G5295" s="1073">
        <v>45466.30972222222</v>
      </c>
      <c r="H5295" s="30"/>
    </row>
    <row r="5296" spans="1:8" x14ac:dyDescent="0.25">
      <c r="A5296" s="30" t="s">
        <v>9576</v>
      </c>
      <c r="B5296" s="30" t="s">
        <v>923</v>
      </c>
      <c r="C5296" s="31" t="s">
        <v>9577</v>
      </c>
      <c r="D5296" s="31">
        <v>8531</v>
      </c>
      <c r="E5296" s="49" t="s">
        <v>1974</v>
      </c>
      <c r="F5296" s="327" t="s">
        <v>1975</v>
      </c>
      <c r="G5296" s="1073">
        <v>45466.30972222222</v>
      </c>
      <c r="H5296" s="30"/>
    </row>
    <row r="5297" spans="1:8" x14ac:dyDescent="0.25">
      <c r="A5297" s="30" t="s">
        <v>9576</v>
      </c>
      <c r="B5297" s="30" t="s">
        <v>923</v>
      </c>
      <c r="C5297" s="31" t="s">
        <v>9577</v>
      </c>
      <c r="D5297" s="31">
        <v>8531</v>
      </c>
      <c r="E5297" s="49" t="s">
        <v>1991</v>
      </c>
      <c r="F5297" s="327" t="s">
        <v>1992</v>
      </c>
      <c r="G5297" s="1073">
        <v>45466.30972222222</v>
      </c>
      <c r="H5297" s="30"/>
    </row>
    <row r="5298" spans="1:8" x14ac:dyDescent="0.25">
      <c r="A5298" s="30" t="s">
        <v>9576</v>
      </c>
      <c r="B5298" s="30" t="s">
        <v>923</v>
      </c>
      <c r="C5298" s="31" t="s">
        <v>9577</v>
      </c>
      <c r="D5298" s="31">
        <v>8531</v>
      </c>
      <c r="E5298" s="49" t="s">
        <v>2007</v>
      </c>
      <c r="F5298" s="327" t="s">
        <v>2008</v>
      </c>
      <c r="G5298" s="1073">
        <v>45466.30972222222</v>
      </c>
      <c r="H5298" s="30"/>
    </row>
    <row r="5299" spans="1:8" x14ac:dyDescent="0.25">
      <c r="A5299" s="30" t="s">
        <v>9576</v>
      </c>
      <c r="B5299" s="30" t="s">
        <v>923</v>
      </c>
      <c r="C5299" s="31" t="s">
        <v>9577</v>
      </c>
      <c r="D5299" s="31">
        <v>8531</v>
      </c>
      <c r="E5299" s="49" t="s">
        <v>2024</v>
      </c>
      <c r="F5299" s="327" t="s">
        <v>2025</v>
      </c>
      <c r="G5299" s="1073">
        <v>45466.30972222222</v>
      </c>
      <c r="H5299" s="30"/>
    </row>
    <row r="5300" spans="1:8" x14ac:dyDescent="0.25">
      <c r="A5300" s="30" t="s">
        <v>9576</v>
      </c>
      <c r="B5300" s="30" t="s">
        <v>923</v>
      </c>
      <c r="C5300" s="31" t="s">
        <v>9577</v>
      </c>
      <c r="D5300" s="31">
        <v>8531</v>
      </c>
      <c r="E5300" s="49" t="s">
        <v>2041</v>
      </c>
      <c r="F5300" s="327" t="s">
        <v>2042</v>
      </c>
      <c r="G5300" s="1073">
        <v>45466.30972222222</v>
      </c>
      <c r="H5300" s="30"/>
    </row>
    <row r="5301" spans="1:8" x14ac:dyDescent="0.25">
      <c r="A5301" s="30" t="s">
        <v>9576</v>
      </c>
      <c r="B5301" s="30" t="s">
        <v>923</v>
      </c>
      <c r="C5301" s="31" t="s">
        <v>9577</v>
      </c>
      <c r="D5301" s="31">
        <v>8531</v>
      </c>
      <c r="E5301" s="49" t="s">
        <v>1021</v>
      </c>
      <c r="F5301" s="327" t="s">
        <v>1022</v>
      </c>
      <c r="G5301" s="1073">
        <v>45466.30972222222</v>
      </c>
      <c r="H5301" s="30"/>
    </row>
    <row r="5302" spans="1:8" x14ac:dyDescent="0.25">
      <c r="A5302" s="30" t="s">
        <v>9576</v>
      </c>
      <c r="B5302" s="30" t="s">
        <v>923</v>
      </c>
      <c r="C5302" s="31" t="s">
        <v>9577</v>
      </c>
      <c r="D5302" s="31">
        <v>8531</v>
      </c>
      <c r="E5302" s="49" t="s">
        <v>2058</v>
      </c>
      <c r="F5302" s="327" t="s">
        <v>2059</v>
      </c>
      <c r="G5302" s="1073">
        <v>45466.30972222222</v>
      </c>
      <c r="H5302" s="30"/>
    </row>
    <row r="5303" spans="1:8" x14ac:dyDescent="0.25">
      <c r="A5303" s="30" t="s">
        <v>9576</v>
      </c>
      <c r="B5303" s="30" t="s">
        <v>923</v>
      </c>
      <c r="C5303" s="31" t="s">
        <v>9577</v>
      </c>
      <c r="D5303" s="31">
        <v>8531</v>
      </c>
      <c r="E5303" s="49" t="s">
        <v>2075</v>
      </c>
      <c r="F5303" s="327" t="s">
        <v>2076</v>
      </c>
      <c r="G5303" s="1073">
        <v>45466.30972222222</v>
      </c>
      <c r="H5303" s="30"/>
    </row>
    <row r="5304" spans="1:8" x14ac:dyDescent="0.25">
      <c r="A5304" s="30" t="s">
        <v>9576</v>
      </c>
      <c r="B5304" s="30" t="s">
        <v>923</v>
      </c>
      <c r="C5304" s="31" t="s">
        <v>9577</v>
      </c>
      <c r="D5304" s="31">
        <v>8531</v>
      </c>
      <c r="E5304" s="49" t="s">
        <v>2092</v>
      </c>
      <c r="F5304" s="327" t="s">
        <v>2093</v>
      </c>
      <c r="G5304" s="1073">
        <v>45466.30972222222</v>
      </c>
      <c r="H5304" s="30"/>
    </row>
    <row r="5305" spans="1:8" x14ac:dyDescent="0.25">
      <c r="A5305" s="30" t="s">
        <v>9576</v>
      </c>
      <c r="B5305" s="30" t="s">
        <v>923</v>
      </c>
      <c r="C5305" s="31" t="s">
        <v>9577</v>
      </c>
      <c r="D5305" s="31">
        <v>8531</v>
      </c>
      <c r="E5305" s="49" t="s">
        <v>2109</v>
      </c>
      <c r="F5305" s="327" t="s">
        <v>2110</v>
      </c>
      <c r="G5305" s="1073">
        <v>45466.30972222222</v>
      </c>
      <c r="H5305" s="30"/>
    </row>
    <row r="5306" spans="1:8" x14ac:dyDescent="0.25">
      <c r="A5306" s="30" t="s">
        <v>9576</v>
      </c>
      <c r="B5306" s="30" t="s">
        <v>923</v>
      </c>
      <c r="C5306" s="31" t="s">
        <v>9577</v>
      </c>
      <c r="D5306" s="31">
        <v>8531</v>
      </c>
      <c r="E5306" s="49" t="s">
        <v>2126</v>
      </c>
      <c r="F5306" s="327" t="s">
        <v>2127</v>
      </c>
      <c r="G5306" s="1073">
        <v>45466.30972222222</v>
      </c>
      <c r="H5306" s="30"/>
    </row>
    <row r="5307" spans="1:8" x14ac:dyDescent="0.25">
      <c r="A5307" s="30" t="s">
        <v>9576</v>
      </c>
      <c r="B5307" s="30" t="s">
        <v>923</v>
      </c>
      <c r="C5307" s="31" t="s">
        <v>9577</v>
      </c>
      <c r="D5307" s="31">
        <v>8531</v>
      </c>
      <c r="E5307" s="49" t="s">
        <v>2143</v>
      </c>
      <c r="F5307" s="327" t="s">
        <v>2144</v>
      </c>
      <c r="G5307" s="1073">
        <v>45466.30972222222</v>
      </c>
      <c r="H5307" s="30"/>
    </row>
    <row r="5308" spans="1:8" x14ac:dyDescent="0.25">
      <c r="A5308" s="30" t="s">
        <v>9576</v>
      </c>
      <c r="B5308" s="30" t="s">
        <v>923</v>
      </c>
      <c r="C5308" s="31" t="s">
        <v>9577</v>
      </c>
      <c r="D5308" s="31">
        <v>8531</v>
      </c>
      <c r="E5308" s="49" t="s">
        <v>2160</v>
      </c>
      <c r="F5308" s="327" t="s">
        <v>2161</v>
      </c>
      <c r="G5308" s="1073">
        <v>45466.30972222222</v>
      </c>
      <c r="H5308" s="30"/>
    </row>
    <row r="5309" spans="1:8" x14ac:dyDescent="0.25">
      <c r="A5309" s="30" t="s">
        <v>9576</v>
      </c>
      <c r="B5309" s="30" t="s">
        <v>923</v>
      </c>
      <c r="C5309" s="31" t="s">
        <v>9577</v>
      </c>
      <c r="D5309" s="31">
        <v>8531</v>
      </c>
      <c r="E5309" s="49" t="s">
        <v>2177</v>
      </c>
      <c r="F5309" s="327" t="s">
        <v>2178</v>
      </c>
      <c r="G5309" s="1073">
        <v>45466.30972222222</v>
      </c>
      <c r="H5309" s="30"/>
    </row>
    <row r="5310" spans="1:8" x14ac:dyDescent="0.25">
      <c r="A5310" s="30" t="s">
        <v>9576</v>
      </c>
      <c r="B5310" s="30" t="s">
        <v>923</v>
      </c>
      <c r="C5310" s="31" t="s">
        <v>9577</v>
      </c>
      <c r="D5310" s="31">
        <v>8531</v>
      </c>
      <c r="E5310" s="49" t="s">
        <v>2194</v>
      </c>
      <c r="F5310" s="327" t="s">
        <v>2195</v>
      </c>
      <c r="G5310" s="1073">
        <v>45466.30972222222</v>
      </c>
      <c r="H5310" s="30"/>
    </row>
    <row r="5311" spans="1:8" x14ac:dyDescent="0.25">
      <c r="A5311" s="30" t="s">
        <v>9576</v>
      </c>
      <c r="B5311" s="30" t="s">
        <v>923</v>
      </c>
      <c r="C5311" s="31" t="s">
        <v>9577</v>
      </c>
      <c r="D5311" s="31">
        <v>8531</v>
      </c>
      <c r="E5311" s="49" t="s">
        <v>2211</v>
      </c>
      <c r="F5311" s="327" t="s">
        <v>2212</v>
      </c>
      <c r="G5311" s="1073">
        <v>45466.30972222222</v>
      </c>
      <c r="H5311" s="30"/>
    </row>
    <row r="5312" spans="1:8" x14ac:dyDescent="0.25">
      <c r="A5312" s="30" t="s">
        <v>9576</v>
      </c>
      <c r="B5312" s="30" t="s">
        <v>923</v>
      </c>
      <c r="C5312" s="31" t="s">
        <v>9577</v>
      </c>
      <c r="D5312" s="31">
        <v>8531</v>
      </c>
      <c r="E5312" s="49" t="s">
        <v>1038</v>
      </c>
      <c r="F5312" s="327" t="s">
        <v>1039</v>
      </c>
      <c r="G5312" s="1073">
        <v>45466.30972222222</v>
      </c>
      <c r="H5312" s="30"/>
    </row>
    <row r="5313" spans="1:8" x14ac:dyDescent="0.25">
      <c r="A5313" s="30" t="s">
        <v>9576</v>
      </c>
      <c r="B5313" s="30" t="s">
        <v>923</v>
      </c>
      <c r="C5313" s="31" t="s">
        <v>9577</v>
      </c>
      <c r="D5313" s="31">
        <v>8531</v>
      </c>
      <c r="E5313" s="49" t="s">
        <v>2228</v>
      </c>
      <c r="F5313" s="327" t="s">
        <v>2229</v>
      </c>
      <c r="G5313" s="1073">
        <v>45466.30972222222</v>
      </c>
      <c r="H5313" s="30"/>
    </row>
    <row r="5314" spans="1:8" x14ac:dyDescent="0.25">
      <c r="A5314" s="30" t="s">
        <v>9576</v>
      </c>
      <c r="B5314" s="30" t="s">
        <v>923</v>
      </c>
      <c r="C5314" s="31" t="s">
        <v>9577</v>
      </c>
      <c r="D5314" s="31">
        <v>8531</v>
      </c>
      <c r="E5314" s="49" t="s">
        <v>2245</v>
      </c>
      <c r="F5314" s="327" t="s">
        <v>2246</v>
      </c>
      <c r="G5314" s="1073">
        <v>45466.30972222222</v>
      </c>
      <c r="H5314" s="30"/>
    </row>
    <row r="5315" spans="1:8" x14ac:dyDescent="0.25">
      <c r="A5315" s="30" t="s">
        <v>9576</v>
      </c>
      <c r="B5315" s="30" t="s">
        <v>923</v>
      </c>
      <c r="C5315" s="31" t="s">
        <v>9577</v>
      </c>
      <c r="D5315" s="31">
        <v>8531</v>
      </c>
      <c r="E5315" s="49" t="s">
        <v>2262</v>
      </c>
      <c r="F5315" s="327" t="s">
        <v>2263</v>
      </c>
      <c r="G5315" s="1073">
        <v>45466.30972222222</v>
      </c>
      <c r="H5315" s="30"/>
    </row>
    <row r="5316" spans="1:8" x14ac:dyDescent="0.25">
      <c r="A5316" s="30" t="s">
        <v>9576</v>
      </c>
      <c r="B5316" s="30" t="s">
        <v>923</v>
      </c>
      <c r="C5316" s="31" t="s">
        <v>9577</v>
      </c>
      <c r="D5316" s="31">
        <v>8531</v>
      </c>
      <c r="E5316" s="49" t="s">
        <v>2279</v>
      </c>
      <c r="F5316" s="327" t="s">
        <v>2280</v>
      </c>
      <c r="G5316" s="1073">
        <v>45466.30972222222</v>
      </c>
      <c r="H5316" s="30"/>
    </row>
    <row r="5317" spans="1:8" x14ac:dyDescent="0.25">
      <c r="A5317" s="30" t="s">
        <v>9576</v>
      </c>
      <c r="B5317" s="30" t="s">
        <v>923</v>
      </c>
      <c r="C5317" s="31" t="s">
        <v>9577</v>
      </c>
      <c r="D5317" s="31">
        <v>8531</v>
      </c>
      <c r="E5317" s="49" t="s">
        <v>2296</v>
      </c>
      <c r="F5317" s="327" t="s">
        <v>2297</v>
      </c>
      <c r="G5317" s="1073">
        <v>45466.30972222222</v>
      </c>
      <c r="H5317" s="30"/>
    </row>
    <row r="5318" spans="1:8" x14ac:dyDescent="0.25">
      <c r="A5318" s="30" t="s">
        <v>9576</v>
      </c>
      <c r="B5318" s="30" t="s">
        <v>923</v>
      </c>
      <c r="C5318" s="31" t="s">
        <v>9577</v>
      </c>
      <c r="D5318" s="31">
        <v>8531</v>
      </c>
      <c r="E5318" s="49" t="s">
        <v>2313</v>
      </c>
      <c r="F5318" s="327" t="s">
        <v>2314</v>
      </c>
      <c r="G5318" s="1073">
        <v>45466.30972222222</v>
      </c>
      <c r="H5318" s="30"/>
    </row>
    <row r="5319" spans="1:8" x14ac:dyDescent="0.25">
      <c r="A5319" s="30" t="s">
        <v>9576</v>
      </c>
      <c r="B5319" s="30" t="s">
        <v>923</v>
      </c>
      <c r="C5319" s="31" t="s">
        <v>9577</v>
      </c>
      <c r="D5319" s="31">
        <v>8531</v>
      </c>
      <c r="E5319" s="49" t="s">
        <v>2330</v>
      </c>
      <c r="F5319" s="327" t="s">
        <v>2331</v>
      </c>
      <c r="G5319" s="1073">
        <v>45466.30972222222</v>
      </c>
      <c r="H5319" s="30"/>
    </row>
    <row r="5320" spans="1:8" x14ac:dyDescent="0.25">
      <c r="A5320" s="30" t="s">
        <v>9576</v>
      </c>
      <c r="B5320" s="30" t="s">
        <v>923</v>
      </c>
      <c r="C5320" s="31" t="s">
        <v>9577</v>
      </c>
      <c r="D5320" s="31">
        <v>8531</v>
      </c>
      <c r="E5320" s="49" t="s">
        <v>2347</v>
      </c>
      <c r="F5320" s="327" t="s">
        <v>2348</v>
      </c>
      <c r="G5320" s="1073">
        <v>45466.30972222222</v>
      </c>
      <c r="H5320" s="30"/>
    </row>
    <row r="5321" spans="1:8" x14ac:dyDescent="0.25">
      <c r="A5321" s="30" t="s">
        <v>9576</v>
      </c>
      <c r="B5321" s="30" t="s">
        <v>923</v>
      </c>
      <c r="C5321" s="31" t="s">
        <v>9577</v>
      </c>
      <c r="D5321" s="31">
        <v>8531</v>
      </c>
      <c r="E5321" s="49" t="s">
        <v>2364</v>
      </c>
      <c r="F5321" s="327" t="s">
        <v>2365</v>
      </c>
      <c r="G5321" s="1073">
        <v>45466.30972222222</v>
      </c>
      <c r="H5321" s="30"/>
    </row>
    <row r="5322" spans="1:8" x14ac:dyDescent="0.25">
      <c r="A5322" s="30" t="s">
        <v>9576</v>
      </c>
      <c r="B5322" s="30" t="s">
        <v>923</v>
      </c>
      <c r="C5322" s="31" t="s">
        <v>9577</v>
      </c>
      <c r="D5322" s="31">
        <v>8531</v>
      </c>
      <c r="E5322" s="49" t="s">
        <v>2381</v>
      </c>
      <c r="F5322" s="327" t="s">
        <v>2382</v>
      </c>
      <c r="G5322" s="1073">
        <v>45466.30972222222</v>
      </c>
      <c r="H5322" s="30"/>
    </row>
    <row r="5323" spans="1:8" x14ac:dyDescent="0.25">
      <c r="A5323" s="30" t="s">
        <v>9576</v>
      </c>
      <c r="B5323" s="30" t="s">
        <v>923</v>
      </c>
      <c r="C5323" s="31" t="s">
        <v>9577</v>
      </c>
      <c r="D5323" s="31">
        <v>8531</v>
      </c>
      <c r="E5323" s="49" t="s">
        <v>1053</v>
      </c>
      <c r="F5323" s="327" t="s">
        <v>1054</v>
      </c>
      <c r="G5323" s="1073">
        <v>45466.30972222222</v>
      </c>
      <c r="H5323" s="30"/>
    </row>
    <row r="5324" spans="1:8" x14ac:dyDescent="0.25">
      <c r="A5324" s="30" t="s">
        <v>9576</v>
      </c>
      <c r="B5324" s="30" t="s">
        <v>923</v>
      </c>
      <c r="C5324" s="31" t="s">
        <v>9577</v>
      </c>
      <c r="D5324" s="31">
        <v>8531</v>
      </c>
      <c r="E5324" s="49" t="s">
        <v>2398</v>
      </c>
      <c r="F5324" s="327" t="s">
        <v>2399</v>
      </c>
      <c r="G5324" s="1073">
        <v>45466.30972222222</v>
      </c>
      <c r="H5324" s="30"/>
    </row>
    <row r="5325" spans="1:8" x14ac:dyDescent="0.25">
      <c r="A5325" s="30" t="s">
        <v>9576</v>
      </c>
      <c r="B5325" s="30" t="s">
        <v>923</v>
      </c>
      <c r="C5325" s="31" t="s">
        <v>9577</v>
      </c>
      <c r="D5325" s="31">
        <v>8531</v>
      </c>
      <c r="E5325" s="49" t="s">
        <v>2415</v>
      </c>
      <c r="F5325" s="327" t="s">
        <v>2416</v>
      </c>
      <c r="G5325" s="1073">
        <v>45466.30972222222</v>
      </c>
      <c r="H5325" s="30"/>
    </row>
    <row r="5326" spans="1:8" x14ac:dyDescent="0.25">
      <c r="A5326" s="30" t="s">
        <v>9576</v>
      </c>
      <c r="B5326" s="30" t="s">
        <v>923</v>
      </c>
      <c r="C5326" s="31" t="s">
        <v>9577</v>
      </c>
      <c r="D5326" s="31">
        <v>8531</v>
      </c>
      <c r="E5326" s="49" t="s">
        <v>2432</v>
      </c>
      <c r="F5326" s="327" t="s">
        <v>2433</v>
      </c>
      <c r="G5326" s="1073">
        <v>45466.30972222222</v>
      </c>
      <c r="H5326" s="30"/>
    </row>
    <row r="5327" spans="1:8" x14ac:dyDescent="0.25">
      <c r="A5327" s="30" t="s">
        <v>9576</v>
      </c>
      <c r="B5327" s="30" t="s">
        <v>923</v>
      </c>
      <c r="C5327" s="31" t="s">
        <v>9577</v>
      </c>
      <c r="D5327" s="31">
        <v>8531</v>
      </c>
      <c r="E5327" s="49" t="s">
        <v>2449</v>
      </c>
      <c r="F5327" s="327" t="s">
        <v>2450</v>
      </c>
      <c r="G5327" s="1073">
        <v>45466.30972222222</v>
      </c>
      <c r="H5327" s="30"/>
    </row>
    <row r="5328" spans="1:8" x14ac:dyDescent="0.25">
      <c r="A5328" s="30" t="s">
        <v>9576</v>
      </c>
      <c r="B5328" s="30" t="s">
        <v>923</v>
      </c>
      <c r="C5328" s="31" t="s">
        <v>9577</v>
      </c>
      <c r="D5328" s="31">
        <v>8531</v>
      </c>
      <c r="E5328" s="49" t="s">
        <v>2466</v>
      </c>
      <c r="F5328" s="327" t="s">
        <v>2467</v>
      </c>
      <c r="G5328" s="1073">
        <v>45466.30972222222</v>
      </c>
      <c r="H5328" s="30"/>
    </row>
    <row r="5329" spans="1:8" x14ac:dyDescent="0.25">
      <c r="A5329" s="30" t="s">
        <v>9576</v>
      </c>
      <c r="B5329" s="30" t="s">
        <v>923</v>
      </c>
      <c r="C5329" s="31" t="s">
        <v>9577</v>
      </c>
      <c r="D5329" s="31">
        <v>8531</v>
      </c>
      <c r="E5329" s="49" t="s">
        <v>2483</v>
      </c>
      <c r="F5329" s="327" t="s">
        <v>2484</v>
      </c>
      <c r="G5329" s="1073">
        <v>45466.30972222222</v>
      </c>
      <c r="H5329" s="30"/>
    </row>
    <row r="5330" spans="1:8" x14ac:dyDescent="0.25">
      <c r="A5330" s="30" t="s">
        <v>9576</v>
      </c>
      <c r="B5330" s="30" t="s">
        <v>923</v>
      </c>
      <c r="C5330" s="31" t="s">
        <v>9577</v>
      </c>
      <c r="D5330" s="31">
        <v>8531</v>
      </c>
      <c r="E5330" s="49" t="s">
        <v>2500</v>
      </c>
      <c r="F5330" s="327" t="s">
        <v>2501</v>
      </c>
      <c r="G5330" s="1073">
        <v>45466.30972222222</v>
      </c>
      <c r="H5330" s="30"/>
    </row>
    <row r="5331" spans="1:8" x14ac:dyDescent="0.25">
      <c r="A5331" s="30" t="s">
        <v>9576</v>
      </c>
      <c r="B5331" s="30" t="s">
        <v>923</v>
      </c>
      <c r="C5331" s="31" t="s">
        <v>9577</v>
      </c>
      <c r="D5331" s="31">
        <v>8531</v>
      </c>
      <c r="E5331" s="49" t="s">
        <v>2517</v>
      </c>
      <c r="F5331" s="327" t="s">
        <v>2518</v>
      </c>
      <c r="G5331" s="1073">
        <v>45466.30972222222</v>
      </c>
      <c r="H5331" s="30"/>
    </row>
    <row r="5332" spans="1:8" x14ac:dyDescent="0.25">
      <c r="A5332" s="30" t="s">
        <v>9576</v>
      </c>
      <c r="B5332" s="30" t="s">
        <v>923</v>
      </c>
      <c r="C5332" s="31" t="s">
        <v>9577</v>
      </c>
      <c r="D5332" s="31">
        <v>8531</v>
      </c>
      <c r="E5332" s="49" t="s">
        <v>2534</v>
      </c>
      <c r="F5332" s="327" t="s">
        <v>2535</v>
      </c>
      <c r="G5332" s="1073">
        <v>45466.30972222222</v>
      </c>
      <c r="H5332" s="30"/>
    </row>
    <row r="5333" spans="1:8" x14ac:dyDescent="0.25">
      <c r="A5333" s="30" t="s">
        <v>9576</v>
      </c>
      <c r="B5333" s="30" t="s">
        <v>923</v>
      </c>
      <c r="C5333" s="31" t="s">
        <v>9577</v>
      </c>
      <c r="D5333" s="31">
        <v>8531</v>
      </c>
      <c r="E5333" s="49" t="s">
        <v>2551</v>
      </c>
      <c r="F5333" s="327" t="s">
        <v>2552</v>
      </c>
      <c r="G5333" s="1073">
        <v>45466.30972222222</v>
      </c>
      <c r="H5333" s="30"/>
    </row>
    <row r="5334" spans="1:8" x14ac:dyDescent="0.25">
      <c r="A5334" s="30" t="s">
        <v>9576</v>
      </c>
      <c r="B5334" s="30" t="s">
        <v>923</v>
      </c>
      <c r="C5334" s="31" t="s">
        <v>9577</v>
      </c>
      <c r="D5334" s="31">
        <v>8531</v>
      </c>
      <c r="E5334" s="49" t="s">
        <v>1072</v>
      </c>
      <c r="F5334" s="327" t="s">
        <v>1073</v>
      </c>
      <c r="G5334" s="1073">
        <v>45466.30972222222</v>
      </c>
      <c r="H5334" s="30"/>
    </row>
    <row r="5335" spans="1:8" x14ac:dyDescent="0.25">
      <c r="A5335" s="30" t="s">
        <v>9576</v>
      </c>
      <c r="B5335" s="30" t="s">
        <v>923</v>
      </c>
      <c r="C5335" s="31" t="s">
        <v>9577</v>
      </c>
      <c r="D5335" s="31">
        <v>8531</v>
      </c>
      <c r="E5335" s="49" t="s">
        <v>2570</v>
      </c>
      <c r="F5335" s="327" t="s">
        <v>2571</v>
      </c>
      <c r="G5335" s="1073">
        <v>45466.30972222222</v>
      </c>
      <c r="H5335" s="30"/>
    </row>
    <row r="5336" spans="1:8" x14ac:dyDescent="0.25">
      <c r="A5336" s="30" t="s">
        <v>9576</v>
      </c>
      <c r="B5336" s="30" t="s">
        <v>923</v>
      </c>
      <c r="C5336" s="31" t="s">
        <v>9577</v>
      </c>
      <c r="D5336" s="31">
        <v>8531</v>
      </c>
      <c r="E5336" s="49" t="s">
        <v>2587</v>
      </c>
      <c r="F5336" s="327" t="s">
        <v>2588</v>
      </c>
      <c r="G5336" s="1073">
        <v>45466.30972222222</v>
      </c>
      <c r="H5336" s="30"/>
    </row>
    <row r="5337" spans="1:8" x14ac:dyDescent="0.25">
      <c r="A5337" s="30" t="s">
        <v>9576</v>
      </c>
      <c r="B5337" s="30" t="s">
        <v>923</v>
      </c>
      <c r="C5337" s="31" t="s">
        <v>9577</v>
      </c>
      <c r="D5337" s="31">
        <v>8531</v>
      </c>
      <c r="E5337" s="49" t="s">
        <v>2604</v>
      </c>
      <c r="F5337" s="327" t="s">
        <v>2605</v>
      </c>
      <c r="G5337" s="1073">
        <v>45466.30972222222</v>
      </c>
      <c r="H5337" s="30"/>
    </row>
    <row r="5338" spans="1:8" x14ac:dyDescent="0.25">
      <c r="A5338" s="30" t="s">
        <v>9576</v>
      </c>
      <c r="B5338" s="30" t="s">
        <v>923</v>
      </c>
      <c r="C5338" s="31" t="s">
        <v>9577</v>
      </c>
      <c r="D5338" s="31">
        <v>8531</v>
      </c>
      <c r="E5338" s="49" t="s">
        <v>2621</v>
      </c>
      <c r="F5338" s="327" t="s">
        <v>2622</v>
      </c>
      <c r="G5338" s="1073">
        <v>45466.30972222222</v>
      </c>
      <c r="H5338" s="30"/>
    </row>
    <row r="5339" spans="1:8" x14ac:dyDescent="0.25">
      <c r="A5339" s="30" t="s">
        <v>9576</v>
      </c>
      <c r="B5339" s="30" t="s">
        <v>923</v>
      </c>
      <c r="C5339" s="31" t="s">
        <v>9577</v>
      </c>
      <c r="D5339" s="31">
        <v>8531</v>
      </c>
      <c r="E5339" s="49" t="s">
        <v>2638</v>
      </c>
      <c r="F5339" s="327" t="s">
        <v>2639</v>
      </c>
      <c r="G5339" s="1073">
        <v>45466.30972222222</v>
      </c>
      <c r="H5339" s="30"/>
    </row>
    <row r="5340" spans="1:8" x14ac:dyDescent="0.25">
      <c r="A5340" s="30" t="s">
        <v>9576</v>
      </c>
      <c r="B5340" s="30" t="s">
        <v>923</v>
      </c>
      <c r="C5340" s="31" t="s">
        <v>9577</v>
      </c>
      <c r="D5340" s="31">
        <v>8531</v>
      </c>
      <c r="E5340" s="49" t="s">
        <v>2655</v>
      </c>
      <c r="F5340" s="327" t="s">
        <v>2656</v>
      </c>
      <c r="G5340" s="1073">
        <v>45466.30972222222</v>
      </c>
      <c r="H5340" s="30"/>
    </row>
    <row r="5341" spans="1:8" x14ac:dyDescent="0.25">
      <c r="A5341" s="30" t="s">
        <v>9576</v>
      </c>
      <c r="B5341" s="30" t="s">
        <v>923</v>
      </c>
      <c r="C5341" s="31" t="s">
        <v>9577</v>
      </c>
      <c r="D5341" s="31">
        <v>8531</v>
      </c>
      <c r="E5341" s="49" t="s">
        <v>2672</v>
      </c>
      <c r="F5341" s="327" t="s">
        <v>2673</v>
      </c>
      <c r="G5341" s="1073">
        <v>45466.30972222222</v>
      </c>
      <c r="H5341" s="30"/>
    </row>
    <row r="5342" spans="1:8" x14ac:dyDescent="0.25">
      <c r="A5342" s="30" t="s">
        <v>9576</v>
      </c>
      <c r="B5342" s="30" t="s">
        <v>923</v>
      </c>
      <c r="C5342" s="31" t="s">
        <v>9577</v>
      </c>
      <c r="D5342" s="31">
        <v>8531</v>
      </c>
      <c r="E5342" s="49" t="s">
        <v>2689</v>
      </c>
      <c r="F5342" s="327" t="s">
        <v>2690</v>
      </c>
      <c r="G5342" s="1073">
        <v>45466.30972222222</v>
      </c>
      <c r="H5342" s="30"/>
    </row>
    <row r="5343" spans="1:8" x14ac:dyDescent="0.25">
      <c r="A5343" s="30" t="s">
        <v>9576</v>
      </c>
      <c r="B5343" s="30" t="s">
        <v>923</v>
      </c>
      <c r="C5343" s="31" t="s">
        <v>9577</v>
      </c>
      <c r="D5343" s="31">
        <v>8531</v>
      </c>
      <c r="E5343" s="49" t="s">
        <v>2706</v>
      </c>
      <c r="F5343" s="327" t="s">
        <v>2707</v>
      </c>
      <c r="G5343" s="1073">
        <v>45466.30972222222</v>
      </c>
      <c r="H5343" s="30"/>
    </row>
    <row r="5344" spans="1:8" x14ac:dyDescent="0.25">
      <c r="A5344" s="30" t="s">
        <v>9576</v>
      </c>
      <c r="B5344" s="30" t="s">
        <v>923</v>
      </c>
      <c r="C5344" s="31" t="s">
        <v>9577</v>
      </c>
      <c r="D5344" s="31">
        <v>8531</v>
      </c>
      <c r="E5344" s="49" t="s">
        <v>2723</v>
      </c>
      <c r="F5344" s="327" t="s">
        <v>2724</v>
      </c>
      <c r="G5344" s="1073">
        <v>45466.30972222222</v>
      </c>
      <c r="H5344" s="30"/>
    </row>
    <row r="5345" spans="1:8" x14ac:dyDescent="0.25">
      <c r="A5345" s="30" t="s">
        <v>9576</v>
      </c>
      <c r="B5345" s="30" t="s">
        <v>923</v>
      </c>
      <c r="C5345" s="31" t="s">
        <v>9577</v>
      </c>
      <c r="D5345" s="31">
        <v>8531</v>
      </c>
      <c r="E5345" s="49" t="s">
        <v>1087</v>
      </c>
      <c r="F5345" s="327" t="s">
        <v>1088</v>
      </c>
      <c r="G5345" s="1073">
        <v>45466.30972222222</v>
      </c>
      <c r="H5345" s="30"/>
    </row>
    <row r="5346" spans="1:8" x14ac:dyDescent="0.25">
      <c r="A5346" s="30" t="s">
        <v>9576</v>
      </c>
      <c r="B5346" s="30" t="s">
        <v>923</v>
      </c>
      <c r="C5346" s="31" t="s">
        <v>9577</v>
      </c>
      <c r="D5346" s="31">
        <v>8531</v>
      </c>
      <c r="E5346" s="49" t="s">
        <v>2740</v>
      </c>
      <c r="F5346" s="327" t="s">
        <v>2741</v>
      </c>
      <c r="G5346" s="1073">
        <v>45466.30972222222</v>
      </c>
      <c r="H5346" s="30"/>
    </row>
    <row r="5347" spans="1:8" x14ac:dyDescent="0.25">
      <c r="A5347" s="30" t="s">
        <v>9576</v>
      </c>
      <c r="B5347" s="30" t="s">
        <v>923</v>
      </c>
      <c r="C5347" s="31" t="s">
        <v>9577</v>
      </c>
      <c r="D5347" s="31">
        <v>8531</v>
      </c>
      <c r="E5347" s="49" t="s">
        <v>2757</v>
      </c>
      <c r="F5347" s="327" t="s">
        <v>2758</v>
      </c>
      <c r="G5347" s="1073">
        <v>45466.30972222222</v>
      </c>
      <c r="H5347" s="30"/>
    </row>
    <row r="5348" spans="1:8" x14ac:dyDescent="0.25">
      <c r="A5348" s="30" t="s">
        <v>9576</v>
      </c>
      <c r="B5348" s="30" t="s">
        <v>923</v>
      </c>
      <c r="C5348" s="31" t="s">
        <v>9577</v>
      </c>
      <c r="D5348" s="31">
        <v>8531</v>
      </c>
      <c r="E5348" s="49" t="s">
        <v>2774</v>
      </c>
      <c r="F5348" s="327" t="s">
        <v>2775</v>
      </c>
      <c r="G5348" s="1073">
        <v>45466.30972222222</v>
      </c>
      <c r="H5348" s="30"/>
    </row>
    <row r="5349" spans="1:8" x14ac:dyDescent="0.25">
      <c r="A5349" s="30" t="s">
        <v>9576</v>
      </c>
      <c r="B5349" s="30" t="s">
        <v>923</v>
      </c>
      <c r="C5349" s="31" t="s">
        <v>9577</v>
      </c>
      <c r="D5349" s="31">
        <v>8531</v>
      </c>
      <c r="E5349" s="49" t="s">
        <v>2791</v>
      </c>
      <c r="F5349" s="327" t="s">
        <v>2792</v>
      </c>
      <c r="G5349" s="1073">
        <v>45466.30972222222</v>
      </c>
      <c r="H5349" s="30"/>
    </row>
    <row r="5350" spans="1:8" x14ac:dyDescent="0.25">
      <c r="A5350" s="30" t="s">
        <v>9576</v>
      </c>
      <c r="B5350" s="30" t="s">
        <v>923</v>
      </c>
      <c r="C5350" s="31" t="s">
        <v>9577</v>
      </c>
      <c r="D5350" s="31">
        <v>8531</v>
      </c>
      <c r="E5350" s="49" t="s">
        <v>2808</v>
      </c>
      <c r="F5350" s="327" t="s">
        <v>2809</v>
      </c>
      <c r="G5350" s="1073">
        <v>45466.30972222222</v>
      </c>
      <c r="H5350" s="30"/>
    </row>
    <row r="5351" spans="1:8" x14ac:dyDescent="0.25">
      <c r="A5351" s="30" t="s">
        <v>9576</v>
      </c>
      <c r="B5351" s="30" t="s">
        <v>923</v>
      </c>
      <c r="C5351" s="31" t="s">
        <v>9577</v>
      </c>
      <c r="D5351" s="31">
        <v>8531</v>
      </c>
      <c r="E5351" s="49" t="s">
        <v>2825</v>
      </c>
      <c r="F5351" s="327" t="s">
        <v>2826</v>
      </c>
      <c r="G5351" s="1073">
        <v>45466.30972222222</v>
      </c>
      <c r="H5351" s="30"/>
    </row>
    <row r="5352" spans="1:8" x14ac:dyDescent="0.25">
      <c r="A5352" s="30" t="s">
        <v>9576</v>
      </c>
      <c r="B5352" s="30" t="s">
        <v>923</v>
      </c>
      <c r="C5352" s="31" t="s">
        <v>9577</v>
      </c>
      <c r="D5352" s="31">
        <v>8531</v>
      </c>
      <c r="E5352" s="49" t="s">
        <v>2842</v>
      </c>
      <c r="F5352" s="327" t="s">
        <v>2843</v>
      </c>
      <c r="G5352" s="1073">
        <v>45466.30972222222</v>
      </c>
      <c r="H5352" s="30"/>
    </row>
    <row r="5353" spans="1:8" x14ac:dyDescent="0.25">
      <c r="A5353" s="30" t="s">
        <v>9576</v>
      </c>
      <c r="B5353" s="30" t="s">
        <v>923</v>
      </c>
      <c r="C5353" s="31" t="s">
        <v>9577</v>
      </c>
      <c r="D5353" s="31">
        <v>8531</v>
      </c>
      <c r="E5353" s="49" t="s">
        <v>2859</v>
      </c>
      <c r="F5353" s="327" t="s">
        <v>2860</v>
      </c>
      <c r="G5353" s="1073">
        <v>45466.30972222222</v>
      </c>
      <c r="H5353" s="30"/>
    </row>
    <row r="5354" spans="1:8" x14ac:dyDescent="0.25">
      <c r="A5354" s="30" t="s">
        <v>9576</v>
      </c>
      <c r="B5354" s="30" t="s">
        <v>923</v>
      </c>
      <c r="C5354" s="31" t="s">
        <v>9577</v>
      </c>
      <c r="D5354" s="31">
        <v>8531</v>
      </c>
      <c r="E5354" s="49" t="s">
        <v>2876</v>
      </c>
      <c r="F5354" s="327" t="s">
        <v>2877</v>
      </c>
      <c r="G5354" s="1073">
        <v>45466.30972222222</v>
      </c>
      <c r="H5354" s="30"/>
    </row>
    <row r="5355" spans="1:8" x14ac:dyDescent="0.25">
      <c r="A5355" s="30" t="s">
        <v>9576</v>
      </c>
      <c r="B5355" s="30" t="s">
        <v>923</v>
      </c>
      <c r="C5355" s="31" t="s">
        <v>9577</v>
      </c>
      <c r="D5355" s="31">
        <v>8531</v>
      </c>
      <c r="E5355" s="49" t="s">
        <v>2893</v>
      </c>
      <c r="F5355" s="327" t="s">
        <v>2894</v>
      </c>
      <c r="G5355" s="1073">
        <v>45466.30972222222</v>
      </c>
      <c r="H5355" s="30"/>
    </row>
    <row r="5356" spans="1:8" x14ac:dyDescent="0.25">
      <c r="A5356" s="30" t="s">
        <v>9576</v>
      </c>
      <c r="B5356" s="30" t="s">
        <v>923</v>
      </c>
      <c r="C5356" s="31" t="s">
        <v>9577</v>
      </c>
      <c r="D5356" s="31">
        <v>8531</v>
      </c>
      <c r="E5356" s="49" t="s">
        <v>1100</v>
      </c>
      <c r="F5356" s="327" t="s">
        <v>1101</v>
      </c>
      <c r="G5356" s="1073">
        <v>45466.30972222222</v>
      </c>
      <c r="H5356" s="30"/>
    </row>
    <row r="5357" spans="1:8" x14ac:dyDescent="0.25">
      <c r="A5357" s="30" t="s">
        <v>9576</v>
      </c>
      <c r="B5357" s="30" t="s">
        <v>923</v>
      </c>
      <c r="C5357" s="31" t="s">
        <v>9577</v>
      </c>
      <c r="D5357" s="31">
        <v>8531</v>
      </c>
      <c r="E5357" s="49" t="s">
        <v>2910</v>
      </c>
      <c r="F5357" s="327" t="s">
        <v>2911</v>
      </c>
      <c r="G5357" s="1073">
        <v>45466.30972222222</v>
      </c>
      <c r="H5357" s="30"/>
    </row>
    <row r="5358" spans="1:8" x14ac:dyDescent="0.25">
      <c r="A5358" s="30" t="s">
        <v>9576</v>
      </c>
      <c r="B5358" s="30" t="s">
        <v>923</v>
      </c>
      <c r="C5358" s="31" t="s">
        <v>9577</v>
      </c>
      <c r="D5358" s="31">
        <v>8531</v>
      </c>
      <c r="E5358" s="49" t="s">
        <v>2927</v>
      </c>
      <c r="F5358" s="327" t="s">
        <v>2928</v>
      </c>
      <c r="G5358" s="1073">
        <v>45466.30972222222</v>
      </c>
      <c r="H5358" s="30"/>
    </row>
    <row r="5359" spans="1:8" x14ac:dyDescent="0.25">
      <c r="A5359" s="30" t="s">
        <v>9576</v>
      </c>
      <c r="B5359" s="30" t="s">
        <v>923</v>
      </c>
      <c r="C5359" s="31" t="s">
        <v>9577</v>
      </c>
      <c r="D5359" s="31">
        <v>8531</v>
      </c>
      <c r="E5359" s="49" t="s">
        <v>2944</v>
      </c>
      <c r="F5359" s="327" t="s">
        <v>2945</v>
      </c>
      <c r="G5359" s="1073">
        <v>45466.30972222222</v>
      </c>
      <c r="H5359" s="30"/>
    </row>
    <row r="5360" spans="1:8" x14ac:dyDescent="0.25">
      <c r="A5360" s="30" t="s">
        <v>9576</v>
      </c>
      <c r="B5360" s="30" t="s">
        <v>923</v>
      </c>
      <c r="C5360" s="31" t="s">
        <v>9577</v>
      </c>
      <c r="D5360" s="31">
        <v>8531</v>
      </c>
      <c r="E5360" s="49" t="s">
        <v>2961</v>
      </c>
      <c r="F5360" s="327" t="s">
        <v>2962</v>
      </c>
      <c r="G5360" s="1073">
        <v>45466.30972222222</v>
      </c>
      <c r="H5360" s="30"/>
    </row>
    <row r="5361" spans="1:8" x14ac:dyDescent="0.25">
      <c r="A5361" s="30" t="s">
        <v>9576</v>
      </c>
      <c r="B5361" s="30" t="s">
        <v>923</v>
      </c>
      <c r="C5361" s="31" t="s">
        <v>9577</v>
      </c>
      <c r="D5361" s="31">
        <v>8531</v>
      </c>
      <c r="E5361" s="49" t="s">
        <v>2978</v>
      </c>
      <c r="F5361" s="327" t="s">
        <v>2979</v>
      </c>
      <c r="G5361" s="1073">
        <v>45466.30972222222</v>
      </c>
      <c r="H5361" s="30"/>
    </row>
    <row r="5362" spans="1:8" x14ac:dyDescent="0.25">
      <c r="A5362" s="30" t="s">
        <v>9576</v>
      </c>
      <c r="B5362" s="30" t="s">
        <v>923</v>
      </c>
      <c r="C5362" s="31" t="s">
        <v>9577</v>
      </c>
      <c r="D5362" s="31">
        <v>8531</v>
      </c>
      <c r="E5362" s="49" t="s">
        <v>2995</v>
      </c>
      <c r="F5362" s="327" t="s">
        <v>2996</v>
      </c>
      <c r="G5362" s="1073">
        <v>45466.30972222222</v>
      </c>
      <c r="H5362" s="30"/>
    </row>
    <row r="5363" spans="1:8" x14ac:dyDescent="0.25">
      <c r="A5363" s="30" t="s">
        <v>9576</v>
      </c>
      <c r="B5363" s="30" t="s">
        <v>923</v>
      </c>
      <c r="C5363" s="31" t="s">
        <v>9577</v>
      </c>
      <c r="D5363" s="31">
        <v>8531</v>
      </c>
      <c r="E5363" s="49" t="s">
        <v>3012</v>
      </c>
      <c r="F5363" s="327" t="s">
        <v>3013</v>
      </c>
      <c r="G5363" s="1073">
        <v>45466.30972222222</v>
      </c>
      <c r="H5363" s="30"/>
    </row>
    <row r="5364" spans="1:8" x14ac:dyDescent="0.25">
      <c r="A5364" s="30" t="s">
        <v>9576</v>
      </c>
      <c r="B5364" s="30" t="s">
        <v>923</v>
      </c>
      <c r="C5364" s="31" t="s">
        <v>9577</v>
      </c>
      <c r="D5364" s="31">
        <v>8531</v>
      </c>
      <c r="E5364" s="49" t="s">
        <v>3029</v>
      </c>
      <c r="F5364" s="327" t="s">
        <v>3030</v>
      </c>
      <c r="G5364" s="1073">
        <v>45466.30972222222</v>
      </c>
      <c r="H5364" s="30"/>
    </row>
    <row r="5365" spans="1:8" x14ac:dyDescent="0.25">
      <c r="A5365" s="30" t="s">
        <v>9576</v>
      </c>
      <c r="B5365" s="30" t="s">
        <v>923</v>
      </c>
      <c r="C5365" s="31" t="s">
        <v>9577</v>
      </c>
      <c r="D5365" s="31">
        <v>8531</v>
      </c>
      <c r="E5365" s="49" t="s">
        <v>3046</v>
      </c>
      <c r="F5365" s="327" t="s">
        <v>3047</v>
      </c>
      <c r="G5365" s="1073">
        <v>45466.30972222222</v>
      </c>
      <c r="H5365" s="30"/>
    </row>
    <row r="5366" spans="1:8" x14ac:dyDescent="0.25">
      <c r="A5366" s="30" t="s">
        <v>9576</v>
      </c>
      <c r="B5366" s="30" t="s">
        <v>923</v>
      </c>
      <c r="C5366" s="31" t="s">
        <v>9577</v>
      </c>
      <c r="D5366" s="31">
        <v>8531</v>
      </c>
      <c r="E5366" s="49" t="s">
        <v>3063</v>
      </c>
      <c r="F5366" s="327" t="s">
        <v>3064</v>
      </c>
      <c r="G5366" s="1073">
        <v>45466.30972222222</v>
      </c>
      <c r="H5366" s="30"/>
    </row>
    <row r="5367" spans="1:8" x14ac:dyDescent="0.25">
      <c r="A5367" s="30" t="s">
        <v>9576</v>
      </c>
      <c r="B5367" s="30" t="s">
        <v>923</v>
      </c>
      <c r="C5367" s="31" t="s">
        <v>9577</v>
      </c>
      <c r="D5367" s="31">
        <v>8531</v>
      </c>
      <c r="E5367" s="49" t="s">
        <v>1113</v>
      </c>
      <c r="F5367" s="327" t="s">
        <v>1114</v>
      </c>
      <c r="G5367" s="1073">
        <v>45466.30972222222</v>
      </c>
      <c r="H5367" s="30"/>
    </row>
    <row r="5368" spans="1:8" x14ac:dyDescent="0.25">
      <c r="A5368" s="30" t="s">
        <v>9576</v>
      </c>
      <c r="B5368" s="30" t="s">
        <v>923</v>
      </c>
      <c r="C5368" s="31" t="s">
        <v>9577</v>
      </c>
      <c r="D5368" s="31">
        <v>8531</v>
      </c>
      <c r="E5368" s="49" t="s">
        <v>3080</v>
      </c>
      <c r="F5368" s="327" t="s">
        <v>3081</v>
      </c>
      <c r="G5368" s="1073">
        <v>45466.30972222222</v>
      </c>
      <c r="H5368" s="30"/>
    </row>
    <row r="5369" spans="1:8" x14ac:dyDescent="0.25">
      <c r="A5369" s="30" t="s">
        <v>9576</v>
      </c>
      <c r="B5369" s="30" t="s">
        <v>923</v>
      </c>
      <c r="C5369" s="31" t="s">
        <v>9577</v>
      </c>
      <c r="D5369" s="31">
        <v>8531</v>
      </c>
      <c r="E5369" s="49" t="s">
        <v>3097</v>
      </c>
      <c r="F5369" s="327" t="s">
        <v>3098</v>
      </c>
      <c r="G5369" s="1073">
        <v>45466.30972222222</v>
      </c>
      <c r="H5369" s="30"/>
    </row>
    <row r="5370" spans="1:8" x14ac:dyDescent="0.25">
      <c r="A5370" s="30" t="s">
        <v>9576</v>
      </c>
      <c r="B5370" s="30" t="s">
        <v>923</v>
      </c>
      <c r="C5370" s="31" t="s">
        <v>9577</v>
      </c>
      <c r="D5370" s="31">
        <v>8531</v>
      </c>
      <c r="E5370" s="49" t="s">
        <v>3114</v>
      </c>
      <c r="F5370" s="327" t="s">
        <v>3115</v>
      </c>
      <c r="G5370" s="1073">
        <v>45466.30972222222</v>
      </c>
      <c r="H5370" s="30"/>
    </row>
    <row r="5371" spans="1:8" x14ac:dyDescent="0.25">
      <c r="A5371" s="30" t="s">
        <v>9576</v>
      </c>
      <c r="B5371" s="30" t="s">
        <v>923</v>
      </c>
      <c r="C5371" s="31" t="s">
        <v>9577</v>
      </c>
      <c r="D5371" s="31">
        <v>8531</v>
      </c>
      <c r="E5371" s="49" t="s">
        <v>3131</v>
      </c>
      <c r="F5371" s="327" t="s">
        <v>3132</v>
      </c>
      <c r="G5371" s="1073">
        <v>45466.30972222222</v>
      </c>
      <c r="H5371" s="30"/>
    </row>
    <row r="5372" spans="1:8" x14ac:dyDescent="0.25">
      <c r="A5372" s="30" t="s">
        <v>9576</v>
      </c>
      <c r="B5372" s="30" t="s">
        <v>923</v>
      </c>
      <c r="C5372" s="31" t="s">
        <v>9577</v>
      </c>
      <c r="D5372" s="31">
        <v>8531</v>
      </c>
      <c r="E5372" s="49" t="s">
        <v>3148</v>
      </c>
      <c r="F5372" s="327" t="s">
        <v>3149</v>
      </c>
      <c r="G5372" s="1073">
        <v>45466.30972222222</v>
      </c>
      <c r="H5372" s="30"/>
    </row>
    <row r="5373" spans="1:8" x14ac:dyDescent="0.25">
      <c r="A5373" s="30" t="s">
        <v>9576</v>
      </c>
      <c r="B5373" s="30" t="s">
        <v>923</v>
      </c>
      <c r="C5373" s="31" t="s">
        <v>9577</v>
      </c>
      <c r="D5373" s="31">
        <v>8531</v>
      </c>
      <c r="E5373" s="49" t="s">
        <v>3165</v>
      </c>
      <c r="F5373" s="327" t="s">
        <v>3166</v>
      </c>
      <c r="G5373" s="1073">
        <v>45466.30972222222</v>
      </c>
      <c r="H5373" s="30"/>
    </row>
    <row r="5374" spans="1:8" x14ac:dyDescent="0.25">
      <c r="A5374" s="30" t="s">
        <v>9576</v>
      </c>
      <c r="B5374" s="30" t="s">
        <v>923</v>
      </c>
      <c r="C5374" s="31" t="s">
        <v>9577</v>
      </c>
      <c r="D5374" s="31">
        <v>8531</v>
      </c>
      <c r="E5374" s="49" t="s">
        <v>3182</v>
      </c>
      <c r="F5374" s="327" t="s">
        <v>3183</v>
      </c>
      <c r="G5374" s="1073">
        <v>45466.30972222222</v>
      </c>
      <c r="H5374" s="30"/>
    </row>
    <row r="5375" spans="1:8" x14ac:dyDescent="0.25">
      <c r="A5375" s="30" t="s">
        <v>9576</v>
      </c>
      <c r="B5375" s="30" t="s">
        <v>923</v>
      </c>
      <c r="C5375" s="31" t="s">
        <v>9577</v>
      </c>
      <c r="D5375" s="31">
        <v>8531</v>
      </c>
      <c r="E5375" s="49" t="s">
        <v>3199</v>
      </c>
      <c r="F5375" s="327" t="s">
        <v>3200</v>
      </c>
      <c r="G5375" s="1073">
        <v>45466.30972222222</v>
      </c>
      <c r="H5375" s="30"/>
    </row>
    <row r="5376" spans="1:8" x14ac:dyDescent="0.25">
      <c r="A5376" s="30" t="s">
        <v>9576</v>
      </c>
      <c r="B5376" s="30" t="s">
        <v>923</v>
      </c>
      <c r="C5376" s="31" t="s">
        <v>9577</v>
      </c>
      <c r="D5376" s="31">
        <v>8531</v>
      </c>
      <c r="E5376" s="49" t="s">
        <v>3216</v>
      </c>
      <c r="F5376" s="327" t="s">
        <v>3217</v>
      </c>
      <c r="G5376" s="1073">
        <v>45466.30972222222</v>
      </c>
      <c r="H5376" s="30"/>
    </row>
    <row r="5377" spans="1:8" x14ac:dyDescent="0.25">
      <c r="A5377" s="30" t="s">
        <v>9576</v>
      </c>
      <c r="B5377" s="30" t="s">
        <v>923</v>
      </c>
      <c r="C5377" s="31" t="s">
        <v>9577</v>
      </c>
      <c r="D5377" s="31">
        <v>8531</v>
      </c>
      <c r="E5377" s="49" t="s">
        <v>3233</v>
      </c>
      <c r="F5377" s="327" t="s">
        <v>3234</v>
      </c>
      <c r="G5377" s="1073">
        <v>45466.30972222222</v>
      </c>
      <c r="H5377" s="30"/>
    </row>
    <row r="5378" spans="1:8" x14ac:dyDescent="0.25">
      <c r="A5378" s="30" t="s">
        <v>9576</v>
      </c>
      <c r="B5378" s="30" t="s">
        <v>923</v>
      </c>
      <c r="C5378" s="31" t="s">
        <v>9577</v>
      </c>
      <c r="D5378" s="31">
        <v>8531</v>
      </c>
      <c r="E5378" s="49" t="s">
        <v>1126</v>
      </c>
      <c r="F5378" s="327" t="s">
        <v>1127</v>
      </c>
      <c r="G5378" s="1073">
        <v>45466.30972222222</v>
      </c>
      <c r="H5378" s="30"/>
    </row>
    <row r="5379" spans="1:8" x14ac:dyDescent="0.25">
      <c r="A5379" s="30" t="s">
        <v>9576</v>
      </c>
      <c r="B5379" s="30" t="s">
        <v>923</v>
      </c>
      <c r="C5379" s="31" t="s">
        <v>9577</v>
      </c>
      <c r="D5379" s="31">
        <v>8531</v>
      </c>
      <c r="E5379" s="49" t="s">
        <v>3250</v>
      </c>
      <c r="F5379" s="327" t="s">
        <v>3251</v>
      </c>
      <c r="G5379" s="1073">
        <v>45466.30972222222</v>
      </c>
      <c r="H5379" s="30"/>
    </row>
    <row r="5380" spans="1:8" x14ac:dyDescent="0.25">
      <c r="A5380" s="30" t="s">
        <v>9576</v>
      </c>
      <c r="B5380" s="30" t="s">
        <v>923</v>
      </c>
      <c r="C5380" s="31" t="s">
        <v>9577</v>
      </c>
      <c r="D5380" s="31">
        <v>8531</v>
      </c>
      <c r="E5380" s="49" t="s">
        <v>3267</v>
      </c>
      <c r="F5380" s="327" t="s">
        <v>3268</v>
      </c>
      <c r="G5380" s="1073">
        <v>45466.30972222222</v>
      </c>
      <c r="H5380" s="30"/>
    </row>
    <row r="5381" spans="1:8" x14ac:dyDescent="0.25">
      <c r="A5381" s="30" t="s">
        <v>9576</v>
      </c>
      <c r="B5381" s="30" t="s">
        <v>923</v>
      </c>
      <c r="C5381" s="31" t="s">
        <v>9577</v>
      </c>
      <c r="D5381" s="31">
        <v>8531</v>
      </c>
      <c r="E5381" s="49" t="s">
        <v>3284</v>
      </c>
      <c r="F5381" s="327" t="s">
        <v>3285</v>
      </c>
      <c r="G5381" s="1073">
        <v>45466.30972222222</v>
      </c>
      <c r="H5381" s="30"/>
    </row>
    <row r="5382" spans="1:8" x14ac:dyDescent="0.25">
      <c r="A5382" s="30" t="s">
        <v>9576</v>
      </c>
      <c r="B5382" s="30" t="s">
        <v>923</v>
      </c>
      <c r="C5382" s="31" t="s">
        <v>9577</v>
      </c>
      <c r="D5382" s="31">
        <v>8531</v>
      </c>
      <c r="E5382" s="49" t="s">
        <v>3301</v>
      </c>
      <c r="F5382" s="327" t="s">
        <v>3302</v>
      </c>
      <c r="G5382" s="1073">
        <v>45466.30972222222</v>
      </c>
      <c r="H5382" s="30"/>
    </row>
    <row r="5383" spans="1:8" x14ac:dyDescent="0.25">
      <c r="A5383" s="30" t="s">
        <v>9576</v>
      </c>
      <c r="B5383" s="30" t="s">
        <v>923</v>
      </c>
      <c r="C5383" s="31" t="s">
        <v>9577</v>
      </c>
      <c r="D5383" s="31">
        <v>8531</v>
      </c>
      <c r="E5383" s="49" t="s">
        <v>3318</v>
      </c>
      <c r="F5383" s="327" t="s">
        <v>3319</v>
      </c>
      <c r="G5383" s="1073">
        <v>45466.30972222222</v>
      </c>
      <c r="H5383" s="30"/>
    </row>
    <row r="5384" spans="1:8" x14ac:dyDescent="0.25">
      <c r="A5384" s="30" t="s">
        <v>9576</v>
      </c>
      <c r="B5384" s="30" t="s">
        <v>923</v>
      </c>
      <c r="C5384" s="31" t="s">
        <v>9577</v>
      </c>
      <c r="D5384" s="31">
        <v>8531</v>
      </c>
      <c r="E5384" s="49" t="s">
        <v>3335</v>
      </c>
      <c r="F5384" s="327" t="s">
        <v>3336</v>
      </c>
      <c r="G5384" s="1073">
        <v>45466.30972222222</v>
      </c>
      <c r="H5384" s="30"/>
    </row>
    <row r="5385" spans="1:8" x14ac:dyDescent="0.25">
      <c r="A5385" s="30" t="s">
        <v>9576</v>
      </c>
      <c r="B5385" s="30" t="s">
        <v>923</v>
      </c>
      <c r="C5385" s="31" t="s">
        <v>9577</v>
      </c>
      <c r="D5385" s="31">
        <v>8531</v>
      </c>
      <c r="E5385" s="49" t="s">
        <v>3352</v>
      </c>
      <c r="F5385" s="327" t="s">
        <v>3353</v>
      </c>
      <c r="G5385" s="1073">
        <v>45466.30972222222</v>
      </c>
      <c r="H5385" s="30"/>
    </row>
    <row r="5386" spans="1:8" x14ac:dyDescent="0.25">
      <c r="A5386" s="30" t="s">
        <v>9576</v>
      </c>
      <c r="B5386" s="30" t="s">
        <v>923</v>
      </c>
      <c r="C5386" s="31" t="s">
        <v>9577</v>
      </c>
      <c r="D5386" s="31">
        <v>8531</v>
      </c>
      <c r="E5386" s="49" t="s">
        <v>3369</v>
      </c>
      <c r="F5386" s="327" t="s">
        <v>3370</v>
      </c>
      <c r="G5386" s="1073">
        <v>45466.30972222222</v>
      </c>
      <c r="H5386" s="30"/>
    </row>
    <row r="5387" spans="1:8" x14ac:dyDescent="0.25">
      <c r="A5387" s="30" t="s">
        <v>9576</v>
      </c>
      <c r="B5387" s="30" t="s">
        <v>923</v>
      </c>
      <c r="C5387" s="31" t="s">
        <v>9577</v>
      </c>
      <c r="D5387" s="31">
        <v>8531</v>
      </c>
      <c r="E5387" s="49" t="s">
        <v>3386</v>
      </c>
      <c r="F5387" s="327" t="s">
        <v>3387</v>
      </c>
      <c r="G5387" s="1073">
        <v>45466.30972222222</v>
      </c>
      <c r="H5387" s="30"/>
    </row>
    <row r="5388" spans="1:8" x14ac:dyDescent="0.25">
      <c r="A5388" s="30" t="s">
        <v>9576</v>
      </c>
      <c r="B5388" s="30" t="s">
        <v>923</v>
      </c>
      <c r="C5388" s="31" t="s">
        <v>9577</v>
      </c>
      <c r="D5388" s="31">
        <v>8531</v>
      </c>
      <c r="E5388" s="49" t="s">
        <v>3403</v>
      </c>
      <c r="F5388" s="327" t="s">
        <v>3404</v>
      </c>
      <c r="G5388" s="1073">
        <v>45466.30972222222</v>
      </c>
      <c r="H5388" s="30"/>
    </row>
    <row r="5389" spans="1:8" x14ac:dyDescent="0.25">
      <c r="A5389" s="30" t="s">
        <v>9576</v>
      </c>
      <c r="B5389" s="30" t="s">
        <v>923</v>
      </c>
      <c r="C5389" s="31" t="s">
        <v>9577</v>
      </c>
      <c r="D5389" s="31">
        <v>8531</v>
      </c>
      <c r="E5389" s="49" t="s">
        <v>1139</v>
      </c>
      <c r="F5389" s="327" t="s">
        <v>1140</v>
      </c>
      <c r="G5389" s="1073">
        <v>45466.30972222222</v>
      </c>
      <c r="H5389" s="30"/>
    </row>
    <row r="5390" spans="1:8" x14ac:dyDescent="0.25">
      <c r="A5390" s="30" t="s">
        <v>9576</v>
      </c>
      <c r="B5390" s="30" t="s">
        <v>923</v>
      </c>
      <c r="C5390" s="31" t="s">
        <v>9577</v>
      </c>
      <c r="D5390" s="31">
        <v>8531</v>
      </c>
      <c r="E5390" s="49" t="s">
        <v>3420</v>
      </c>
      <c r="F5390" s="327" t="s">
        <v>3421</v>
      </c>
      <c r="G5390" s="1073">
        <v>45466.30972222222</v>
      </c>
      <c r="H5390" s="30"/>
    </row>
    <row r="5391" spans="1:8" x14ac:dyDescent="0.25">
      <c r="A5391" s="30" t="s">
        <v>9576</v>
      </c>
      <c r="B5391" s="30" t="s">
        <v>923</v>
      </c>
      <c r="C5391" s="31" t="s">
        <v>9577</v>
      </c>
      <c r="D5391" s="31">
        <v>8531</v>
      </c>
      <c r="E5391" s="49" t="s">
        <v>3437</v>
      </c>
      <c r="F5391" s="327" t="s">
        <v>3438</v>
      </c>
      <c r="G5391" s="1073">
        <v>45466.30972222222</v>
      </c>
      <c r="H5391" s="30"/>
    </row>
    <row r="5392" spans="1:8" x14ac:dyDescent="0.25">
      <c r="A5392" s="30" t="s">
        <v>9576</v>
      </c>
      <c r="B5392" s="30" t="s">
        <v>923</v>
      </c>
      <c r="C5392" s="31" t="s">
        <v>9577</v>
      </c>
      <c r="D5392" s="31">
        <v>8531</v>
      </c>
      <c r="E5392" s="49" t="s">
        <v>3454</v>
      </c>
      <c r="F5392" s="327" t="s">
        <v>3455</v>
      </c>
      <c r="G5392" s="1073">
        <v>45466.30972222222</v>
      </c>
      <c r="H5392" s="30"/>
    </row>
    <row r="5393" spans="1:8" x14ac:dyDescent="0.25">
      <c r="A5393" s="30" t="s">
        <v>9576</v>
      </c>
      <c r="B5393" s="30" t="s">
        <v>923</v>
      </c>
      <c r="C5393" s="31" t="s">
        <v>9577</v>
      </c>
      <c r="D5393" s="31">
        <v>8531</v>
      </c>
      <c r="E5393" s="49" t="s">
        <v>3471</v>
      </c>
      <c r="F5393" s="327" t="s">
        <v>3472</v>
      </c>
      <c r="G5393" s="1073">
        <v>45466.30972222222</v>
      </c>
      <c r="H5393" s="30"/>
    </row>
    <row r="5394" spans="1:8" x14ac:dyDescent="0.25">
      <c r="A5394" s="30" t="s">
        <v>9576</v>
      </c>
      <c r="B5394" s="30" t="s">
        <v>923</v>
      </c>
      <c r="C5394" s="31" t="s">
        <v>9577</v>
      </c>
      <c r="D5394" s="31">
        <v>8531</v>
      </c>
      <c r="E5394" s="49" t="s">
        <v>3488</v>
      </c>
      <c r="F5394" s="327" t="s">
        <v>3489</v>
      </c>
      <c r="G5394" s="1073">
        <v>45466.30972222222</v>
      </c>
      <c r="H5394" s="30"/>
    </row>
    <row r="5395" spans="1:8" x14ac:dyDescent="0.25">
      <c r="A5395" s="30" t="s">
        <v>9576</v>
      </c>
      <c r="B5395" s="30" t="s">
        <v>923</v>
      </c>
      <c r="C5395" s="31" t="s">
        <v>9577</v>
      </c>
      <c r="D5395" s="31">
        <v>8531</v>
      </c>
      <c r="E5395" s="49" t="s">
        <v>3505</v>
      </c>
      <c r="F5395" s="327" t="s">
        <v>3506</v>
      </c>
      <c r="G5395" s="1073">
        <v>45466.30972222222</v>
      </c>
      <c r="H5395" s="30"/>
    </row>
    <row r="5396" spans="1:8" x14ac:dyDescent="0.25">
      <c r="A5396" s="30" t="s">
        <v>9576</v>
      </c>
      <c r="B5396" s="30" t="s">
        <v>923</v>
      </c>
      <c r="C5396" s="31" t="s">
        <v>9577</v>
      </c>
      <c r="D5396" s="31">
        <v>8531</v>
      </c>
      <c r="E5396" s="49" t="s">
        <v>3522</v>
      </c>
      <c r="F5396" s="327" t="s">
        <v>3523</v>
      </c>
      <c r="G5396" s="1073">
        <v>45466.30972222222</v>
      </c>
      <c r="H5396" s="30"/>
    </row>
    <row r="5397" spans="1:8" x14ac:dyDescent="0.25">
      <c r="A5397" s="30" t="s">
        <v>9576</v>
      </c>
      <c r="B5397" s="30" t="s">
        <v>923</v>
      </c>
      <c r="C5397" s="31" t="s">
        <v>9577</v>
      </c>
      <c r="D5397" s="31">
        <v>8531</v>
      </c>
      <c r="E5397" s="49" t="s">
        <v>3539</v>
      </c>
      <c r="F5397" s="327" t="s">
        <v>3540</v>
      </c>
      <c r="G5397" s="1073">
        <v>45466.30972222222</v>
      </c>
      <c r="H5397" s="30"/>
    </row>
    <row r="5398" spans="1:8" x14ac:dyDescent="0.25">
      <c r="A5398" s="30" t="s">
        <v>9576</v>
      </c>
      <c r="B5398" s="30" t="s">
        <v>923</v>
      </c>
      <c r="C5398" s="31" t="s">
        <v>9577</v>
      </c>
      <c r="D5398" s="31">
        <v>8531</v>
      </c>
      <c r="E5398" s="49" t="s">
        <v>3556</v>
      </c>
      <c r="F5398" s="327" t="s">
        <v>3557</v>
      </c>
      <c r="G5398" s="1073">
        <v>45466.30972222222</v>
      </c>
      <c r="H5398" s="30"/>
    </row>
    <row r="5399" spans="1:8" x14ac:dyDescent="0.25">
      <c r="A5399" s="30" t="s">
        <v>9576</v>
      </c>
      <c r="B5399" s="30" t="s">
        <v>923</v>
      </c>
      <c r="C5399" s="31" t="s">
        <v>9577</v>
      </c>
      <c r="D5399" s="31">
        <v>8531</v>
      </c>
      <c r="E5399" s="49" t="s">
        <v>3573</v>
      </c>
      <c r="F5399" s="327" t="s">
        <v>3574</v>
      </c>
      <c r="G5399" s="1073">
        <v>45466.30972222222</v>
      </c>
      <c r="H5399" s="30"/>
    </row>
    <row r="5400" spans="1:8" x14ac:dyDescent="0.25">
      <c r="A5400" s="30" t="s">
        <v>9576</v>
      </c>
      <c r="B5400" s="30" t="s">
        <v>923</v>
      </c>
      <c r="C5400" s="31" t="s">
        <v>9577</v>
      </c>
      <c r="D5400" s="31">
        <v>8531</v>
      </c>
      <c r="E5400" s="49" t="s">
        <v>1152</v>
      </c>
      <c r="F5400" s="327" t="s">
        <v>1153</v>
      </c>
      <c r="G5400" s="1073">
        <v>45466.30972222222</v>
      </c>
      <c r="H5400" s="30"/>
    </row>
    <row r="5401" spans="1:8" x14ac:dyDescent="0.25">
      <c r="A5401" s="30" t="s">
        <v>9576</v>
      </c>
      <c r="B5401" s="30" t="s">
        <v>923</v>
      </c>
      <c r="C5401" s="31" t="s">
        <v>9577</v>
      </c>
      <c r="D5401" s="31">
        <v>8531</v>
      </c>
      <c r="E5401" s="49" t="s">
        <v>3590</v>
      </c>
      <c r="F5401" s="327" t="s">
        <v>3591</v>
      </c>
      <c r="G5401" s="1073">
        <v>45466.30972222222</v>
      </c>
      <c r="H5401" s="30"/>
    </row>
    <row r="5402" spans="1:8" x14ac:dyDescent="0.25">
      <c r="A5402" s="30" t="s">
        <v>9576</v>
      </c>
      <c r="B5402" s="30" t="s">
        <v>923</v>
      </c>
      <c r="C5402" s="31" t="s">
        <v>9577</v>
      </c>
      <c r="D5402" s="31">
        <v>8531</v>
      </c>
      <c r="E5402" s="49" t="s">
        <v>3607</v>
      </c>
      <c r="F5402" s="327" t="s">
        <v>3608</v>
      </c>
      <c r="G5402" s="1073">
        <v>45466.30972222222</v>
      </c>
      <c r="H5402" s="30"/>
    </row>
    <row r="5403" spans="1:8" x14ac:dyDescent="0.25">
      <c r="A5403" s="30" t="s">
        <v>9576</v>
      </c>
      <c r="B5403" s="30" t="s">
        <v>923</v>
      </c>
      <c r="C5403" s="31" t="s">
        <v>9577</v>
      </c>
      <c r="D5403" s="31">
        <v>8531</v>
      </c>
      <c r="E5403" s="49" t="s">
        <v>3624</v>
      </c>
      <c r="F5403" s="327" t="s">
        <v>3625</v>
      </c>
      <c r="G5403" s="1073">
        <v>45466.30972222222</v>
      </c>
      <c r="H5403" s="30"/>
    </row>
    <row r="5404" spans="1:8" x14ac:dyDescent="0.25">
      <c r="A5404" s="30" t="s">
        <v>9576</v>
      </c>
      <c r="B5404" s="30" t="s">
        <v>923</v>
      </c>
      <c r="C5404" s="31" t="s">
        <v>9577</v>
      </c>
      <c r="D5404" s="31">
        <v>8531</v>
      </c>
      <c r="E5404" s="49" t="s">
        <v>3641</v>
      </c>
      <c r="F5404" s="327" t="s">
        <v>3642</v>
      </c>
      <c r="G5404" s="1073">
        <v>45466.30972222222</v>
      </c>
      <c r="H5404" s="30"/>
    </row>
    <row r="5405" spans="1:8" x14ac:dyDescent="0.25">
      <c r="A5405" s="30" t="s">
        <v>9576</v>
      </c>
      <c r="B5405" s="30" t="s">
        <v>923</v>
      </c>
      <c r="C5405" s="31" t="s">
        <v>9577</v>
      </c>
      <c r="D5405" s="31">
        <v>8531</v>
      </c>
      <c r="E5405" s="49" t="s">
        <v>3658</v>
      </c>
      <c r="F5405" s="327" t="s">
        <v>3659</v>
      </c>
      <c r="G5405" s="1073">
        <v>45466.30972222222</v>
      </c>
      <c r="H5405" s="30"/>
    </row>
    <row r="5406" spans="1:8" x14ac:dyDescent="0.25">
      <c r="A5406" s="30" t="s">
        <v>9576</v>
      </c>
      <c r="B5406" s="30" t="s">
        <v>923</v>
      </c>
      <c r="C5406" s="31" t="s">
        <v>9577</v>
      </c>
      <c r="D5406" s="31">
        <v>8531</v>
      </c>
      <c r="E5406" s="49" t="s">
        <v>3675</v>
      </c>
      <c r="F5406" s="327" t="s">
        <v>3676</v>
      </c>
      <c r="G5406" s="1073">
        <v>45466.30972222222</v>
      </c>
      <c r="H5406" s="30"/>
    </row>
    <row r="5407" spans="1:8" x14ac:dyDescent="0.25">
      <c r="A5407" s="30" t="s">
        <v>9576</v>
      </c>
      <c r="B5407" s="30" t="s">
        <v>923</v>
      </c>
      <c r="C5407" s="31" t="s">
        <v>9577</v>
      </c>
      <c r="D5407" s="31">
        <v>8531</v>
      </c>
      <c r="E5407" s="49" t="s">
        <v>3692</v>
      </c>
      <c r="F5407" s="327" t="s">
        <v>3693</v>
      </c>
      <c r="G5407" s="1073">
        <v>45466.30972222222</v>
      </c>
      <c r="H5407" s="30"/>
    </row>
    <row r="5408" spans="1:8" x14ac:dyDescent="0.25">
      <c r="A5408" s="30" t="s">
        <v>9576</v>
      </c>
      <c r="B5408" s="30" t="s">
        <v>923</v>
      </c>
      <c r="C5408" s="31" t="s">
        <v>9577</v>
      </c>
      <c r="D5408" s="31">
        <v>8531</v>
      </c>
      <c r="E5408" s="49" t="s">
        <v>3709</v>
      </c>
      <c r="F5408" s="327" t="s">
        <v>3710</v>
      </c>
      <c r="G5408" s="1073">
        <v>45466.30972222222</v>
      </c>
      <c r="H5408" s="30"/>
    </row>
    <row r="5409" spans="1:8" x14ac:dyDescent="0.25">
      <c r="A5409" s="30" t="s">
        <v>9576</v>
      </c>
      <c r="B5409" s="30" t="s">
        <v>923</v>
      </c>
      <c r="C5409" s="31" t="s">
        <v>9577</v>
      </c>
      <c r="D5409" s="31">
        <v>8531</v>
      </c>
      <c r="E5409" s="49" t="s">
        <v>3726</v>
      </c>
      <c r="F5409" s="327" t="s">
        <v>3727</v>
      </c>
      <c r="G5409" s="1073">
        <v>45466.30972222222</v>
      </c>
      <c r="H5409" s="30"/>
    </row>
    <row r="5410" spans="1:8" x14ac:dyDescent="0.25">
      <c r="A5410" s="30" t="s">
        <v>9576</v>
      </c>
      <c r="B5410" s="30" t="s">
        <v>923</v>
      </c>
      <c r="C5410" s="31" t="s">
        <v>9577</v>
      </c>
      <c r="D5410" s="31">
        <v>8531</v>
      </c>
      <c r="E5410" s="49" t="s">
        <v>3743</v>
      </c>
      <c r="F5410" s="327" t="s">
        <v>3744</v>
      </c>
      <c r="G5410" s="1073">
        <v>45466.30972222222</v>
      </c>
      <c r="H5410" s="30"/>
    </row>
    <row r="5411" spans="1:8" x14ac:dyDescent="0.25">
      <c r="A5411" s="30" t="s">
        <v>9576</v>
      </c>
      <c r="B5411" s="30" t="s">
        <v>923</v>
      </c>
      <c r="C5411" s="31" t="s">
        <v>9577</v>
      </c>
      <c r="D5411" s="31">
        <v>8531</v>
      </c>
      <c r="E5411" s="49" t="s">
        <v>1167</v>
      </c>
      <c r="F5411" s="327" t="s">
        <v>1168</v>
      </c>
      <c r="G5411" s="1073">
        <v>45466.30972222222</v>
      </c>
      <c r="H5411" s="30"/>
    </row>
    <row r="5412" spans="1:8" x14ac:dyDescent="0.25">
      <c r="A5412" s="30" t="s">
        <v>9576</v>
      </c>
      <c r="B5412" s="30" t="s">
        <v>923</v>
      </c>
      <c r="C5412" s="31" t="s">
        <v>9577</v>
      </c>
      <c r="D5412" s="31">
        <v>8531</v>
      </c>
      <c r="E5412" s="49" t="s">
        <v>3760</v>
      </c>
      <c r="F5412" s="327" t="s">
        <v>3761</v>
      </c>
      <c r="G5412" s="1073">
        <v>45466.30972222222</v>
      </c>
      <c r="H5412" s="30"/>
    </row>
    <row r="5413" spans="1:8" x14ac:dyDescent="0.25">
      <c r="A5413" s="30" t="s">
        <v>9576</v>
      </c>
      <c r="B5413" s="30" t="s">
        <v>923</v>
      </c>
      <c r="C5413" s="31" t="s">
        <v>9577</v>
      </c>
      <c r="D5413" s="31">
        <v>8531</v>
      </c>
      <c r="E5413" s="49" t="s">
        <v>3777</v>
      </c>
      <c r="F5413" s="327" t="s">
        <v>3778</v>
      </c>
      <c r="G5413" s="1073">
        <v>45466.30972222222</v>
      </c>
      <c r="H5413" s="30"/>
    </row>
    <row r="5414" spans="1:8" x14ac:dyDescent="0.25">
      <c r="A5414" s="30" t="s">
        <v>9576</v>
      </c>
      <c r="B5414" s="30" t="s">
        <v>923</v>
      </c>
      <c r="C5414" s="31" t="s">
        <v>9577</v>
      </c>
      <c r="D5414" s="31">
        <v>8531</v>
      </c>
      <c r="E5414" s="49" t="s">
        <v>3794</v>
      </c>
      <c r="F5414" s="327" t="s">
        <v>3795</v>
      </c>
      <c r="G5414" s="1073">
        <v>45466.30972222222</v>
      </c>
      <c r="H5414" s="30"/>
    </row>
    <row r="5415" spans="1:8" x14ac:dyDescent="0.25">
      <c r="A5415" s="30" t="s">
        <v>9576</v>
      </c>
      <c r="B5415" s="30" t="s">
        <v>923</v>
      </c>
      <c r="C5415" s="31" t="s">
        <v>9577</v>
      </c>
      <c r="D5415" s="31">
        <v>8531</v>
      </c>
      <c r="E5415" s="49" t="s">
        <v>3811</v>
      </c>
      <c r="F5415" s="327" t="s">
        <v>3812</v>
      </c>
      <c r="G5415" s="1073">
        <v>45466.30972222222</v>
      </c>
      <c r="H5415" s="30"/>
    </row>
    <row r="5416" spans="1:8" x14ac:dyDescent="0.25">
      <c r="A5416" s="30" t="s">
        <v>9576</v>
      </c>
      <c r="B5416" s="30" t="s">
        <v>923</v>
      </c>
      <c r="C5416" s="31" t="s">
        <v>9577</v>
      </c>
      <c r="D5416" s="31">
        <v>8531</v>
      </c>
      <c r="E5416" s="49" t="s">
        <v>3828</v>
      </c>
      <c r="F5416" s="327" t="s">
        <v>3829</v>
      </c>
      <c r="G5416" s="1073">
        <v>45466.30972222222</v>
      </c>
      <c r="H5416" s="30"/>
    </row>
    <row r="5417" spans="1:8" x14ac:dyDescent="0.25">
      <c r="A5417" s="30" t="s">
        <v>9576</v>
      </c>
      <c r="B5417" s="30" t="s">
        <v>923</v>
      </c>
      <c r="C5417" s="31" t="s">
        <v>9577</v>
      </c>
      <c r="D5417" s="31">
        <v>8531</v>
      </c>
      <c r="E5417" s="49" t="s">
        <v>3845</v>
      </c>
      <c r="F5417" s="327" t="s">
        <v>3846</v>
      </c>
      <c r="G5417" s="1073">
        <v>45466.30972222222</v>
      </c>
      <c r="H5417" s="30"/>
    </row>
    <row r="5418" spans="1:8" x14ac:dyDescent="0.25">
      <c r="A5418" s="30" t="s">
        <v>9576</v>
      </c>
      <c r="B5418" s="30" t="s">
        <v>923</v>
      </c>
      <c r="C5418" s="31" t="s">
        <v>9577</v>
      </c>
      <c r="D5418" s="31">
        <v>8531</v>
      </c>
      <c r="E5418" s="49" t="s">
        <v>3862</v>
      </c>
      <c r="F5418" s="327" t="s">
        <v>3863</v>
      </c>
      <c r="G5418" s="1073">
        <v>45466.30972222222</v>
      </c>
      <c r="H5418" s="30"/>
    </row>
    <row r="5419" spans="1:8" x14ac:dyDescent="0.25">
      <c r="A5419" s="30" t="s">
        <v>9576</v>
      </c>
      <c r="B5419" s="30" t="s">
        <v>923</v>
      </c>
      <c r="C5419" s="31" t="s">
        <v>9577</v>
      </c>
      <c r="D5419" s="31">
        <v>8531</v>
      </c>
      <c r="E5419" s="49" t="s">
        <v>3879</v>
      </c>
      <c r="F5419" s="327" t="s">
        <v>3880</v>
      </c>
      <c r="G5419" s="1073">
        <v>45466.30972222222</v>
      </c>
      <c r="H5419" s="30"/>
    </row>
    <row r="5420" spans="1:8" x14ac:dyDescent="0.25">
      <c r="A5420" s="30" t="s">
        <v>9576</v>
      </c>
      <c r="B5420" s="30" t="s">
        <v>923</v>
      </c>
      <c r="C5420" s="31" t="s">
        <v>9577</v>
      </c>
      <c r="D5420" s="31">
        <v>8531</v>
      </c>
      <c r="E5420" s="49" t="s">
        <v>3896</v>
      </c>
      <c r="F5420" s="327" t="s">
        <v>3897</v>
      </c>
      <c r="G5420" s="1073">
        <v>45466.30972222222</v>
      </c>
      <c r="H5420" s="30"/>
    </row>
    <row r="5421" spans="1:8" x14ac:dyDescent="0.25">
      <c r="A5421" s="30" t="s">
        <v>9576</v>
      </c>
      <c r="B5421" s="30" t="s">
        <v>923</v>
      </c>
      <c r="C5421" s="31" t="s">
        <v>9577</v>
      </c>
      <c r="D5421" s="31">
        <v>8531</v>
      </c>
      <c r="E5421" s="49" t="s">
        <v>3913</v>
      </c>
      <c r="F5421" s="327" t="s">
        <v>3914</v>
      </c>
      <c r="G5421" s="1073">
        <v>45466.30972222222</v>
      </c>
      <c r="H5421" s="30"/>
    </row>
    <row r="5422" spans="1:8" x14ac:dyDescent="0.25">
      <c r="A5422" s="30" t="s">
        <v>9576</v>
      </c>
      <c r="B5422" s="30" t="s">
        <v>923</v>
      </c>
      <c r="C5422" s="31" t="s">
        <v>9577</v>
      </c>
      <c r="D5422" s="31">
        <v>8531</v>
      </c>
      <c r="E5422" s="49" t="s">
        <v>1182</v>
      </c>
      <c r="F5422" s="327" t="s">
        <v>1183</v>
      </c>
      <c r="G5422" s="1073">
        <v>45466.30972222222</v>
      </c>
      <c r="H5422" s="30"/>
    </row>
    <row r="5423" spans="1:8" x14ac:dyDescent="0.25">
      <c r="A5423" s="30" t="s">
        <v>9576</v>
      </c>
      <c r="B5423" s="30" t="s">
        <v>923</v>
      </c>
      <c r="C5423" s="31" t="s">
        <v>9577</v>
      </c>
      <c r="D5423" s="31">
        <v>8531</v>
      </c>
      <c r="E5423" s="49" t="s">
        <v>3930</v>
      </c>
      <c r="F5423" s="327" t="s">
        <v>3931</v>
      </c>
      <c r="G5423" s="1073">
        <v>45466.30972222222</v>
      </c>
      <c r="H5423" s="30"/>
    </row>
    <row r="5424" spans="1:8" x14ac:dyDescent="0.25">
      <c r="A5424" s="30" t="s">
        <v>9576</v>
      </c>
      <c r="B5424" s="30" t="s">
        <v>923</v>
      </c>
      <c r="C5424" s="31" t="s">
        <v>9577</v>
      </c>
      <c r="D5424" s="31">
        <v>8531</v>
      </c>
      <c r="E5424" s="49" t="s">
        <v>3947</v>
      </c>
      <c r="F5424" s="327" t="s">
        <v>3948</v>
      </c>
      <c r="G5424" s="1073">
        <v>45466.30972222222</v>
      </c>
      <c r="H5424" s="30"/>
    </row>
    <row r="5425" spans="1:8" x14ac:dyDescent="0.25">
      <c r="A5425" s="30" t="s">
        <v>9576</v>
      </c>
      <c r="B5425" s="30" t="s">
        <v>923</v>
      </c>
      <c r="C5425" s="31" t="s">
        <v>9577</v>
      </c>
      <c r="D5425" s="31">
        <v>8531</v>
      </c>
      <c r="E5425" s="49" t="s">
        <v>3964</v>
      </c>
      <c r="F5425" s="327" t="s">
        <v>3965</v>
      </c>
      <c r="G5425" s="1073">
        <v>45466.30972222222</v>
      </c>
      <c r="H5425" s="30"/>
    </row>
    <row r="5426" spans="1:8" x14ac:dyDescent="0.25">
      <c r="A5426" s="30" t="s">
        <v>9576</v>
      </c>
      <c r="B5426" s="30" t="s">
        <v>923</v>
      </c>
      <c r="C5426" s="31" t="s">
        <v>9577</v>
      </c>
      <c r="D5426" s="31">
        <v>8531</v>
      </c>
      <c r="E5426" s="49" t="s">
        <v>3981</v>
      </c>
      <c r="F5426" s="327" t="s">
        <v>3982</v>
      </c>
      <c r="G5426" s="1073">
        <v>45466.30972222222</v>
      </c>
      <c r="H5426" s="30"/>
    </row>
    <row r="5427" spans="1:8" x14ac:dyDescent="0.25">
      <c r="A5427" s="30" t="s">
        <v>9576</v>
      </c>
      <c r="B5427" s="30" t="s">
        <v>923</v>
      </c>
      <c r="C5427" s="31" t="s">
        <v>9577</v>
      </c>
      <c r="D5427" s="31">
        <v>8531</v>
      </c>
      <c r="E5427" s="49" t="s">
        <v>3998</v>
      </c>
      <c r="F5427" s="327" t="s">
        <v>3999</v>
      </c>
      <c r="G5427" s="1073">
        <v>45466.30972222222</v>
      </c>
      <c r="H5427" s="30"/>
    </row>
    <row r="5428" spans="1:8" x14ac:dyDescent="0.25">
      <c r="A5428" s="30" t="s">
        <v>9576</v>
      </c>
      <c r="B5428" s="30" t="s">
        <v>923</v>
      </c>
      <c r="C5428" s="31" t="s">
        <v>9577</v>
      </c>
      <c r="D5428" s="31">
        <v>8531</v>
      </c>
      <c r="E5428" s="49" t="s">
        <v>4015</v>
      </c>
      <c r="F5428" s="327" t="s">
        <v>4016</v>
      </c>
      <c r="G5428" s="1073">
        <v>45466.30972222222</v>
      </c>
      <c r="H5428" s="30"/>
    </row>
    <row r="5429" spans="1:8" x14ac:dyDescent="0.25">
      <c r="A5429" s="30" t="s">
        <v>9576</v>
      </c>
      <c r="B5429" s="30" t="s">
        <v>923</v>
      </c>
      <c r="C5429" s="31" t="s">
        <v>9577</v>
      </c>
      <c r="D5429" s="31">
        <v>8531</v>
      </c>
      <c r="E5429" s="49" t="s">
        <v>4032</v>
      </c>
      <c r="F5429" s="327" t="s">
        <v>4033</v>
      </c>
      <c r="G5429" s="1073">
        <v>45466.30972222222</v>
      </c>
      <c r="H5429" s="30"/>
    </row>
    <row r="5430" spans="1:8" x14ac:dyDescent="0.25">
      <c r="A5430" s="30" t="s">
        <v>9576</v>
      </c>
      <c r="B5430" s="30" t="s">
        <v>923</v>
      </c>
      <c r="C5430" s="31" t="s">
        <v>9577</v>
      </c>
      <c r="D5430" s="31">
        <v>8531</v>
      </c>
      <c r="E5430" s="49" t="s">
        <v>4049</v>
      </c>
      <c r="F5430" s="327" t="s">
        <v>4050</v>
      </c>
      <c r="G5430" s="1073">
        <v>45466.30972222222</v>
      </c>
      <c r="H5430" s="30"/>
    </row>
    <row r="5431" spans="1:8" x14ac:dyDescent="0.25">
      <c r="A5431" s="30" t="s">
        <v>9576</v>
      </c>
      <c r="B5431" s="30" t="s">
        <v>923</v>
      </c>
      <c r="C5431" s="31" t="s">
        <v>9577</v>
      </c>
      <c r="D5431" s="31">
        <v>8531</v>
      </c>
      <c r="E5431" s="49" t="s">
        <v>4066</v>
      </c>
      <c r="F5431" s="327" t="s">
        <v>4067</v>
      </c>
      <c r="G5431" s="1073">
        <v>45466.30972222222</v>
      </c>
      <c r="H5431" s="30"/>
    </row>
    <row r="5432" spans="1:8" x14ac:dyDescent="0.25">
      <c r="A5432" s="30" t="s">
        <v>9576</v>
      </c>
      <c r="B5432" s="30" t="s">
        <v>923</v>
      </c>
      <c r="C5432" s="31" t="s">
        <v>9577</v>
      </c>
      <c r="D5432" s="31">
        <v>8531</v>
      </c>
      <c r="E5432" s="49" t="s">
        <v>4083</v>
      </c>
      <c r="F5432" s="327" t="s">
        <v>4084</v>
      </c>
      <c r="G5432" s="1073">
        <v>45466.30972222222</v>
      </c>
      <c r="H5432" s="30"/>
    </row>
    <row r="5433" spans="1:8" x14ac:dyDescent="0.25">
      <c r="A5433" s="30" t="s">
        <v>9576</v>
      </c>
      <c r="B5433" s="30" t="s">
        <v>923</v>
      </c>
      <c r="C5433" s="31" t="s">
        <v>9577</v>
      </c>
      <c r="D5433" s="31">
        <v>8531</v>
      </c>
      <c r="E5433" s="49" t="s">
        <v>1197</v>
      </c>
      <c r="F5433" s="327" t="s">
        <v>1198</v>
      </c>
      <c r="G5433" s="1073">
        <v>45466.30972222222</v>
      </c>
      <c r="H5433" s="30"/>
    </row>
    <row r="5434" spans="1:8" x14ac:dyDescent="0.25">
      <c r="A5434" s="30" t="s">
        <v>9576</v>
      </c>
      <c r="B5434" s="30" t="s">
        <v>923</v>
      </c>
      <c r="C5434" s="31" t="s">
        <v>9577</v>
      </c>
      <c r="D5434" s="31">
        <v>8531</v>
      </c>
      <c r="E5434" s="49" t="s">
        <v>4100</v>
      </c>
      <c r="F5434" s="327" t="s">
        <v>4101</v>
      </c>
      <c r="G5434" s="1073">
        <v>45466.30972222222</v>
      </c>
      <c r="H5434" s="30"/>
    </row>
    <row r="5435" spans="1:8" x14ac:dyDescent="0.25">
      <c r="A5435" s="30" t="s">
        <v>9576</v>
      </c>
      <c r="B5435" s="30" t="s">
        <v>923</v>
      </c>
      <c r="C5435" s="31" t="s">
        <v>9577</v>
      </c>
      <c r="D5435" s="31">
        <v>8531</v>
      </c>
      <c r="E5435" s="49" t="s">
        <v>4117</v>
      </c>
      <c r="F5435" s="327" t="s">
        <v>4118</v>
      </c>
      <c r="G5435" s="1073">
        <v>45466.30972222222</v>
      </c>
      <c r="H5435" s="30"/>
    </row>
    <row r="5436" spans="1:8" x14ac:dyDescent="0.25">
      <c r="A5436" s="30" t="s">
        <v>9576</v>
      </c>
      <c r="B5436" s="30" t="s">
        <v>923</v>
      </c>
      <c r="C5436" s="31" t="s">
        <v>9577</v>
      </c>
      <c r="D5436" s="31">
        <v>8531</v>
      </c>
      <c r="E5436" s="49" t="s">
        <v>4134</v>
      </c>
      <c r="F5436" s="327" t="s">
        <v>4135</v>
      </c>
      <c r="G5436" s="1073">
        <v>45466.30972222222</v>
      </c>
      <c r="H5436" s="30"/>
    </row>
    <row r="5437" spans="1:8" x14ac:dyDescent="0.25">
      <c r="A5437" s="30" t="s">
        <v>9576</v>
      </c>
      <c r="B5437" s="30" t="s">
        <v>923</v>
      </c>
      <c r="C5437" s="31" t="s">
        <v>9577</v>
      </c>
      <c r="D5437" s="31">
        <v>8531</v>
      </c>
      <c r="E5437" s="49" t="s">
        <v>4151</v>
      </c>
      <c r="F5437" s="327" t="s">
        <v>4152</v>
      </c>
      <c r="G5437" s="1073">
        <v>45466.30972222222</v>
      </c>
      <c r="H5437" s="30"/>
    </row>
    <row r="5438" spans="1:8" x14ac:dyDescent="0.25">
      <c r="A5438" s="30" t="s">
        <v>9576</v>
      </c>
      <c r="B5438" s="30" t="s">
        <v>923</v>
      </c>
      <c r="C5438" s="31" t="s">
        <v>9577</v>
      </c>
      <c r="D5438" s="31">
        <v>8531</v>
      </c>
      <c r="E5438" s="49" t="s">
        <v>4168</v>
      </c>
      <c r="F5438" s="327" t="s">
        <v>4169</v>
      </c>
      <c r="G5438" s="1073">
        <v>45466.30972222222</v>
      </c>
      <c r="H5438" s="30"/>
    </row>
    <row r="5439" spans="1:8" x14ac:dyDescent="0.25">
      <c r="A5439" s="30" t="s">
        <v>9576</v>
      </c>
      <c r="B5439" s="30" t="s">
        <v>923</v>
      </c>
      <c r="C5439" s="31" t="s">
        <v>9577</v>
      </c>
      <c r="D5439" s="31">
        <v>8531</v>
      </c>
      <c r="E5439" s="49" t="s">
        <v>4185</v>
      </c>
      <c r="F5439" s="327" t="s">
        <v>4186</v>
      </c>
      <c r="G5439" s="1073">
        <v>45466.30972222222</v>
      </c>
      <c r="H5439" s="30"/>
    </row>
    <row r="5440" spans="1:8" x14ac:dyDescent="0.25">
      <c r="A5440" s="30" t="s">
        <v>9576</v>
      </c>
      <c r="B5440" s="30" t="s">
        <v>923</v>
      </c>
      <c r="C5440" s="31" t="s">
        <v>9577</v>
      </c>
      <c r="D5440" s="31">
        <v>8531</v>
      </c>
      <c r="E5440" s="49" t="s">
        <v>4202</v>
      </c>
      <c r="F5440" s="327" t="s">
        <v>4203</v>
      </c>
      <c r="G5440" s="1073">
        <v>45466.30972222222</v>
      </c>
      <c r="H5440" s="30"/>
    </row>
    <row r="5441" spans="1:8" x14ac:dyDescent="0.25">
      <c r="A5441" s="30" t="s">
        <v>9576</v>
      </c>
      <c r="B5441" s="30" t="s">
        <v>923</v>
      </c>
      <c r="C5441" s="31" t="s">
        <v>9577</v>
      </c>
      <c r="D5441" s="31">
        <v>8531</v>
      </c>
      <c r="E5441" s="49" t="s">
        <v>4219</v>
      </c>
      <c r="F5441" s="327" t="s">
        <v>4220</v>
      </c>
      <c r="G5441" s="1073">
        <v>45466.30972222222</v>
      </c>
      <c r="H5441" s="30"/>
    </row>
    <row r="5442" spans="1:8" x14ac:dyDescent="0.25">
      <c r="A5442" s="30" t="s">
        <v>9576</v>
      </c>
      <c r="B5442" s="30" t="s">
        <v>923</v>
      </c>
      <c r="C5442" s="31" t="s">
        <v>9577</v>
      </c>
      <c r="D5442" s="31">
        <v>8531</v>
      </c>
      <c r="E5442" s="49" t="s">
        <v>4236</v>
      </c>
      <c r="F5442" s="327" t="s">
        <v>4237</v>
      </c>
      <c r="G5442" s="1073">
        <v>45466.30972222222</v>
      </c>
      <c r="H5442" s="30"/>
    </row>
    <row r="5443" spans="1:8" x14ac:dyDescent="0.25">
      <c r="A5443" s="30" t="s">
        <v>9576</v>
      </c>
      <c r="B5443" s="30" t="s">
        <v>923</v>
      </c>
      <c r="C5443" s="31" t="s">
        <v>9577</v>
      </c>
      <c r="D5443" s="31">
        <v>8531</v>
      </c>
      <c r="E5443" s="49" t="s">
        <v>4253</v>
      </c>
      <c r="F5443" s="327" t="s">
        <v>4254</v>
      </c>
      <c r="G5443" s="1073">
        <v>45466.30972222222</v>
      </c>
      <c r="H5443" s="30"/>
    </row>
    <row r="5444" spans="1:8" x14ac:dyDescent="0.25">
      <c r="A5444" s="30" t="s">
        <v>9576</v>
      </c>
      <c r="B5444" s="30" t="s">
        <v>923</v>
      </c>
      <c r="C5444" s="31" t="s">
        <v>9577</v>
      </c>
      <c r="D5444" s="31">
        <v>8531</v>
      </c>
      <c r="E5444" s="49" t="s">
        <v>941</v>
      </c>
      <c r="F5444" s="327" t="s">
        <v>942</v>
      </c>
      <c r="G5444" s="1073">
        <v>45466.30972222222</v>
      </c>
      <c r="H5444" s="30"/>
    </row>
    <row r="5445" spans="1:8" x14ac:dyDescent="0.25">
      <c r="A5445" s="30" t="s">
        <v>9576</v>
      </c>
      <c r="B5445" s="30" t="s">
        <v>923</v>
      </c>
      <c r="C5445" s="31" t="s">
        <v>9577</v>
      </c>
      <c r="D5445" s="31">
        <v>8531</v>
      </c>
      <c r="E5445" s="49" t="s">
        <v>1212</v>
      </c>
      <c r="F5445" s="327" t="s">
        <v>1213</v>
      </c>
      <c r="G5445" s="1073">
        <v>45466.30972222222</v>
      </c>
      <c r="H5445" s="30"/>
    </row>
    <row r="5446" spans="1:8" x14ac:dyDescent="0.25">
      <c r="A5446" s="30" t="s">
        <v>9576</v>
      </c>
      <c r="B5446" s="30" t="s">
        <v>923</v>
      </c>
      <c r="C5446" s="31" t="s">
        <v>9577</v>
      </c>
      <c r="D5446" s="31">
        <v>8531</v>
      </c>
      <c r="E5446" s="49" t="s">
        <v>4270</v>
      </c>
      <c r="F5446" s="327" t="s">
        <v>4271</v>
      </c>
      <c r="G5446" s="1073">
        <v>45466.30972222222</v>
      </c>
      <c r="H5446" s="30"/>
    </row>
    <row r="5447" spans="1:8" x14ac:dyDescent="0.25">
      <c r="A5447" s="30" t="s">
        <v>9576</v>
      </c>
      <c r="B5447" s="30" t="s">
        <v>923</v>
      </c>
      <c r="C5447" s="31" t="s">
        <v>9577</v>
      </c>
      <c r="D5447" s="31">
        <v>8531</v>
      </c>
      <c r="E5447" s="49" t="s">
        <v>4287</v>
      </c>
      <c r="F5447" s="327" t="s">
        <v>4288</v>
      </c>
      <c r="G5447" s="1073">
        <v>45466.30972222222</v>
      </c>
      <c r="H5447" s="30"/>
    </row>
    <row r="5448" spans="1:8" x14ac:dyDescent="0.25">
      <c r="A5448" s="30" t="s">
        <v>9576</v>
      </c>
      <c r="B5448" s="30" t="s">
        <v>923</v>
      </c>
      <c r="C5448" s="31" t="s">
        <v>9577</v>
      </c>
      <c r="D5448" s="31">
        <v>8531</v>
      </c>
      <c r="E5448" s="49" t="s">
        <v>4304</v>
      </c>
      <c r="F5448" s="327" t="s">
        <v>4305</v>
      </c>
      <c r="G5448" s="1073">
        <v>45466.30972222222</v>
      </c>
      <c r="H5448" s="30"/>
    </row>
    <row r="5449" spans="1:8" x14ac:dyDescent="0.25">
      <c r="A5449" s="30" t="s">
        <v>9576</v>
      </c>
      <c r="B5449" s="30" t="s">
        <v>923</v>
      </c>
      <c r="C5449" s="31" t="s">
        <v>9577</v>
      </c>
      <c r="D5449" s="31">
        <v>8531</v>
      </c>
      <c r="E5449" s="49" t="s">
        <v>4321</v>
      </c>
      <c r="F5449" s="327" t="s">
        <v>4322</v>
      </c>
      <c r="G5449" s="1073">
        <v>45466.30972222222</v>
      </c>
      <c r="H5449" s="30"/>
    </row>
    <row r="5450" spans="1:8" x14ac:dyDescent="0.25">
      <c r="A5450" s="30" t="s">
        <v>9576</v>
      </c>
      <c r="B5450" s="30" t="s">
        <v>923</v>
      </c>
      <c r="C5450" s="31" t="s">
        <v>9577</v>
      </c>
      <c r="D5450" s="31">
        <v>8531</v>
      </c>
      <c r="E5450" s="49" t="s">
        <v>4338</v>
      </c>
      <c r="F5450" s="327" t="s">
        <v>4339</v>
      </c>
      <c r="G5450" s="1073">
        <v>45466.30972222222</v>
      </c>
      <c r="H5450" s="30"/>
    </row>
    <row r="5451" spans="1:8" x14ac:dyDescent="0.25">
      <c r="A5451" s="30" t="s">
        <v>9576</v>
      </c>
      <c r="B5451" s="30" t="s">
        <v>923</v>
      </c>
      <c r="C5451" s="31" t="s">
        <v>9577</v>
      </c>
      <c r="D5451" s="31">
        <v>8531</v>
      </c>
      <c r="E5451" s="49" t="s">
        <v>4355</v>
      </c>
      <c r="F5451" s="327" t="s">
        <v>4356</v>
      </c>
      <c r="G5451" s="1073">
        <v>45466.30972222222</v>
      </c>
      <c r="H5451" s="30"/>
    </row>
    <row r="5452" spans="1:8" x14ac:dyDescent="0.25">
      <c r="A5452" s="30" t="s">
        <v>9576</v>
      </c>
      <c r="B5452" s="30" t="s">
        <v>923</v>
      </c>
      <c r="C5452" s="31" t="s">
        <v>9577</v>
      </c>
      <c r="D5452" s="31">
        <v>8531</v>
      </c>
      <c r="E5452" s="49" t="s">
        <v>4372</v>
      </c>
      <c r="F5452" s="327" t="s">
        <v>4373</v>
      </c>
      <c r="G5452" s="1073">
        <v>45466.30972222222</v>
      </c>
      <c r="H5452" s="30"/>
    </row>
    <row r="5453" spans="1:8" x14ac:dyDescent="0.25">
      <c r="A5453" s="30" t="s">
        <v>9576</v>
      </c>
      <c r="B5453" s="30" t="s">
        <v>923</v>
      </c>
      <c r="C5453" s="31" t="s">
        <v>9577</v>
      </c>
      <c r="D5453" s="31">
        <v>8531</v>
      </c>
      <c r="E5453" s="49" t="s">
        <v>4389</v>
      </c>
      <c r="F5453" s="327" t="s">
        <v>4390</v>
      </c>
      <c r="G5453" s="1073">
        <v>45466.30972222222</v>
      </c>
      <c r="H5453" s="30"/>
    </row>
    <row r="5454" spans="1:8" x14ac:dyDescent="0.25">
      <c r="A5454" s="30" t="s">
        <v>9576</v>
      </c>
      <c r="B5454" s="30" t="s">
        <v>923</v>
      </c>
      <c r="C5454" s="31" t="s">
        <v>9577</v>
      </c>
      <c r="D5454" s="31">
        <v>8531</v>
      </c>
      <c r="E5454" s="49" t="s">
        <v>4406</v>
      </c>
      <c r="F5454" s="327" t="s">
        <v>4407</v>
      </c>
      <c r="G5454" s="1073">
        <v>45466.30972222222</v>
      </c>
      <c r="H5454" s="30"/>
    </row>
    <row r="5455" spans="1:8" x14ac:dyDescent="0.25">
      <c r="A5455" s="30" t="s">
        <v>9576</v>
      </c>
      <c r="B5455" s="30" t="s">
        <v>923</v>
      </c>
      <c r="C5455" s="31" t="s">
        <v>9577</v>
      </c>
      <c r="D5455" s="31">
        <v>8531</v>
      </c>
      <c r="E5455" s="49" t="s">
        <v>4423</v>
      </c>
      <c r="F5455" s="327" t="s">
        <v>4424</v>
      </c>
      <c r="G5455" s="1073">
        <v>45466.30972222222</v>
      </c>
      <c r="H5455" s="30"/>
    </row>
    <row r="5456" spans="1:8" x14ac:dyDescent="0.25">
      <c r="A5456" s="30" t="s">
        <v>9576</v>
      </c>
      <c r="B5456" s="30" t="s">
        <v>923</v>
      </c>
      <c r="C5456" s="31" t="s">
        <v>9577</v>
      </c>
      <c r="D5456" s="31">
        <v>8531</v>
      </c>
      <c r="E5456" s="49" t="s">
        <v>1229</v>
      </c>
      <c r="F5456" s="327" t="s">
        <v>1230</v>
      </c>
      <c r="G5456" s="1073">
        <v>45466.30972222222</v>
      </c>
      <c r="H5456" s="30"/>
    </row>
    <row r="5457" spans="1:8" x14ac:dyDescent="0.25">
      <c r="A5457" s="30" t="s">
        <v>9576</v>
      </c>
      <c r="B5457" s="30" t="s">
        <v>923</v>
      </c>
      <c r="C5457" s="31" t="s">
        <v>9577</v>
      </c>
      <c r="D5457" s="31">
        <v>8531</v>
      </c>
      <c r="E5457" s="49" t="s">
        <v>4440</v>
      </c>
      <c r="F5457" s="327" t="s">
        <v>4441</v>
      </c>
      <c r="G5457" s="1073">
        <v>45466.30972222222</v>
      </c>
      <c r="H5457" s="30"/>
    </row>
    <row r="5458" spans="1:8" x14ac:dyDescent="0.25">
      <c r="A5458" s="30" t="s">
        <v>9576</v>
      </c>
      <c r="B5458" s="30" t="s">
        <v>923</v>
      </c>
      <c r="C5458" s="31" t="s">
        <v>9577</v>
      </c>
      <c r="D5458" s="31">
        <v>8531</v>
      </c>
      <c r="E5458" s="49" t="s">
        <v>4457</v>
      </c>
      <c r="F5458" s="327" t="s">
        <v>4458</v>
      </c>
      <c r="G5458" s="1073">
        <v>45466.30972222222</v>
      </c>
      <c r="H5458" s="30"/>
    </row>
    <row r="5459" spans="1:8" x14ac:dyDescent="0.25">
      <c r="A5459" s="30" t="s">
        <v>9576</v>
      </c>
      <c r="B5459" s="30" t="s">
        <v>923</v>
      </c>
      <c r="C5459" s="31" t="s">
        <v>9577</v>
      </c>
      <c r="D5459" s="31">
        <v>8531</v>
      </c>
      <c r="E5459" s="49" t="s">
        <v>4474</v>
      </c>
      <c r="F5459" s="327" t="s">
        <v>4475</v>
      </c>
      <c r="G5459" s="1073">
        <v>45466.30972222222</v>
      </c>
      <c r="H5459" s="30"/>
    </row>
    <row r="5460" spans="1:8" x14ac:dyDescent="0.25">
      <c r="A5460" s="30" t="s">
        <v>9576</v>
      </c>
      <c r="B5460" s="30" t="s">
        <v>923</v>
      </c>
      <c r="C5460" s="31" t="s">
        <v>9577</v>
      </c>
      <c r="D5460" s="31">
        <v>8531</v>
      </c>
      <c r="E5460" s="49" t="s">
        <v>4491</v>
      </c>
      <c r="F5460" s="327" t="s">
        <v>4492</v>
      </c>
      <c r="G5460" s="1073">
        <v>45466.30972222222</v>
      </c>
      <c r="H5460" s="30"/>
    </row>
    <row r="5461" spans="1:8" x14ac:dyDescent="0.25">
      <c r="A5461" s="30" t="s">
        <v>9576</v>
      </c>
      <c r="B5461" s="30" t="s">
        <v>923</v>
      </c>
      <c r="C5461" s="31" t="s">
        <v>9577</v>
      </c>
      <c r="D5461" s="31">
        <v>8531</v>
      </c>
      <c r="E5461" s="49" t="s">
        <v>4508</v>
      </c>
      <c r="F5461" s="327" t="s">
        <v>4509</v>
      </c>
      <c r="G5461" s="1073">
        <v>45466.30972222222</v>
      </c>
      <c r="H5461" s="30"/>
    </row>
    <row r="5462" spans="1:8" x14ac:dyDescent="0.25">
      <c r="A5462" s="30" t="s">
        <v>9576</v>
      </c>
      <c r="B5462" s="30" t="s">
        <v>923</v>
      </c>
      <c r="C5462" s="31" t="s">
        <v>9577</v>
      </c>
      <c r="D5462" s="31">
        <v>8531</v>
      </c>
      <c r="E5462" s="49" t="s">
        <v>4525</v>
      </c>
      <c r="F5462" s="327" t="s">
        <v>4526</v>
      </c>
      <c r="G5462" s="1073">
        <v>45466.30972222222</v>
      </c>
      <c r="H5462" s="30"/>
    </row>
    <row r="5463" spans="1:8" x14ac:dyDescent="0.25">
      <c r="A5463" s="30" t="s">
        <v>9576</v>
      </c>
      <c r="B5463" s="30" t="s">
        <v>923</v>
      </c>
      <c r="C5463" s="31" t="s">
        <v>9577</v>
      </c>
      <c r="D5463" s="31">
        <v>8531</v>
      </c>
      <c r="E5463" s="49" t="s">
        <v>4542</v>
      </c>
      <c r="F5463" s="327" t="s">
        <v>4543</v>
      </c>
      <c r="G5463" s="1073">
        <v>45466.30972222222</v>
      </c>
      <c r="H5463" s="30"/>
    </row>
    <row r="5464" spans="1:8" x14ac:dyDescent="0.25">
      <c r="A5464" s="30" t="s">
        <v>9576</v>
      </c>
      <c r="B5464" s="30" t="s">
        <v>923</v>
      </c>
      <c r="C5464" s="31" t="s">
        <v>9577</v>
      </c>
      <c r="D5464" s="31">
        <v>8531</v>
      </c>
      <c r="E5464" s="49" t="s">
        <v>4559</v>
      </c>
      <c r="F5464" s="327" t="s">
        <v>4560</v>
      </c>
      <c r="G5464" s="1073">
        <v>45466.30972222222</v>
      </c>
      <c r="H5464" s="30"/>
    </row>
    <row r="5465" spans="1:8" x14ac:dyDescent="0.25">
      <c r="A5465" s="30" t="s">
        <v>9576</v>
      </c>
      <c r="B5465" s="30" t="s">
        <v>923</v>
      </c>
      <c r="C5465" s="31" t="s">
        <v>9577</v>
      </c>
      <c r="D5465" s="31">
        <v>8531</v>
      </c>
      <c r="E5465" s="49" t="s">
        <v>4576</v>
      </c>
      <c r="F5465" s="327" t="s">
        <v>4577</v>
      </c>
      <c r="G5465" s="1073">
        <v>45466.30972222222</v>
      </c>
      <c r="H5465" s="30"/>
    </row>
    <row r="5466" spans="1:8" x14ac:dyDescent="0.25">
      <c r="A5466" s="30" t="s">
        <v>9576</v>
      </c>
      <c r="B5466" s="30" t="s">
        <v>923</v>
      </c>
      <c r="C5466" s="31" t="s">
        <v>9577</v>
      </c>
      <c r="D5466" s="31">
        <v>8531</v>
      </c>
      <c r="E5466" s="49" t="s">
        <v>4593</v>
      </c>
      <c r="F5466" s="327" t="s">
        <v>4594</v>
      </c>
      <c r="G5466" s="1073">
        <v>45466.30972222222</v>
      </c>
      <c r="H5466" s="30"/>
    </row>
    <row r="5467" spans="1:8" x14ac:dyDescent="0.25">
      <c r="A5467" s="30" t="s">
        <v>9576</v>
      </c>
      <c r="B5467" s="30" t="s">
        <v>923</v>
      </c>
      <c r="C5467" s="31" t="s">
        <v>9577</v>
      </c>
      <c r="D5467" s="31">
        <v>8531</v>
      </c>
      <c r="E5467" s="49" t="s">
        <v>1246</v>
      </c>
      <c r="F5467" s="327" t="s">
        <v>1247</v>
      </c>
      <c r="G5467" s="1073">
        <v>45466.30972222222</v>
      </c>
      <c r="H5467" s="30"/>
    </row>
    <row r="5468" spans="1:8" x14ac:dyDescent="0.25">
      <c r="A5468" s="30" t="s">
        <v>9576</v>
      </c>
      <c r="B5468" s="30" t="s">
        <v>923</v>
      </c>
      <c r="C5468" s="31" t="s">
        <v>9577</v>
      </c>
      <c r="D5468" s="31">
        <v>8531</v>
      </c>
      <c r="E5468" s="49" t="s">
        <v>4610</v>
      </c>
      <c r="F5468" s="327" t="s">
        <v>4611</v>
      </c>
      <c r="G5468" s="1073">
        <v>45466.30972222222</v>
      </c>
      <c r="H5468" s="30"/>
    </row>
    <row r="5469" spans="1:8" x14ac:dyDescent="0.25">
      <c r="A5469" s="30" t="s">
        <v>9576</v>
      </c>
      <c r="B5469" s="30" t="s">
        <v>923</v>
      </c>
      <c r="C5469" s="31" t="s">
        <v>9577</v>
      </c>
      <c r="D5469" s="31">
        <v>8531</v>
      </c>
      <c r="E5469" s="49" t="s">
        <v>4627</v>
      </c>
      <c r="F5469" s="327" t="s">
        <v>4628</v>
      </c>
      <c r="G5469" s="1073">
        <v>45466.30972222222</v>
      </c>
      <c r="H5469" s="30"/>
    </row>
    <row r="5470" spans="1:8" x14ac:dyDescent="0.25">
      <c r="A5470" s="30" t="s">
        <v>9576</v>
      </c>
      <c r="B5470" s="30" t="s">
        <v>923</v>
      </c>
      <c r="C5470" s="31" t="s">
        <v>9577</v>
      </c>
      <c r="D5470" s="31">
        <v>8531</v>
      </c>
      <c r="E5470" s="49" t="s">
        <v>4644</v>
      </c>
      <c r="F5470" s="327" t="s">
        <v>4645</v>
      </c>
      <c r="G5470" s="1073">
        <v>45466.30972222222</v>
      </c>
      <c r="H5470" s="30"/>
    </row>
    <row r="5471" spans="1:8" x14ac:dyDescent="0.25">
      <c r="A5471" s="30" t="s">
        <v>9576</v>
      </c>
      <c r="B5471" s="30" t="s">
        <v>923</v>
      </c>
      <c r="C5471" s="31" t="s">
        <v>9577</v>
      </c>
      <c r="D5471" s="31">
        <v>8531</v>
      </c>
      <c r="E5471" s="49" t="s">
        <v>4661</v>
      </c>
      <c r="F5471" s="327" t="s">
        <v>4662</v>
      </c>
      <c r="G5471" s="1073">
        <v>45466.30972222222</v>
      </c>
      <c r="H5471" s="30"/>
    </row>
    <row r="5472" spans="1:8" x14ac:dyDescent="0.25">
      <c r="A5472" s="30" t="s">
        <v>9576</v>
      </c>
      <c r="B5472" s="30" t="s">
        <v>923</v>
      </c>
      <c r="C5472" s="31" t="s">
        <v>9577</v>
      </c>
      <c r="D5472" s="31">
        <v>8531</v>
      </c>
      <c r="E5472" s="49" t="s">
        <v>4678</v>
      </c>
      <c r="F5472" s="327" t="s">
        <v>4679</v>
      </c>
      <c r="G5472" s="1073">
        <v>45466.30972222222</v>
      </c>
      <c r="H5472" s="30"/>
    </row>
    <row r="5473" spans="1:8" x14ac:dyDescent="0.25">
      <c r="A5473" s="30" t="s">
        <v>9576</v>
      </c>
      <c r="B5473" s="30" t="s">
        <v>923</v>
      </c>
      <c r="C5473" s="31" t="s">
        <v>9577</v>
      </c>
      <c r="D5473" s="31">
        <v>8531</v>
      </c>
      <c r="E5473" s="49" t="s">
        <v>4695</v>
      </c>
      <c r="F5473" s="327" t="s">
        <v>4696</v>
      </c>
      <c r="G5473" s="1073">
        <v>45466.30972222222</v>
      </c>
      <c r="H5473" s="30"/>
    </row>
    <row r="5474" spans="1:8" x14ac:dyDescent="0.25">
      <c r="A5474" s="30" t="s">
        <v>9576</v>
      </c>
      <c r="B5474" s="30" t="s">
        <v>923</v>
      </c>
      <c r="C5474" s="31" t="s">
        <v>9577</v>
      </c>
      <c r="D5474" s="31">
        <v>8531</v>
      </c>
      <c r="E5474" s="49" t="s">
        <v>4712</v>
      </c>
      <c r="F5474" s="327" t="s">
        <v>4713</v>
      </c>
      <c r="G5474" s="1073">
        <v>45466.30972222222</v>
      </c>
      <c r="H5474" s="30"/>
    </row>
    <row r="5475" spans="1:8" x14ac:dyDescent="0.25">
      <c r="A5475" s="30" t="s">
        <v>9576</v>
      </c>
      <c r="B5475" s="30" t="s">
        <v>923</v>
      </c>
      <c r="C5475" s="31" t="s">
        <v>9577</v>
      </c>
      <c r="D5475" s="31">
        <v>8531</v>
      </c>
      <c r="E5475" s="49" t="s">
        <v>4729</v>
      </c>
      <c r="F5475" s="327" t="s">
        <v>4730</v>
      </c>
      <c r="G5475" s="1073">
        <v>45466.30972222222</v>
      </c>
      <c r="H5475" s="30"/>
    </row>
    <row r="5476" spans="1:8" x14ac:dyDescent="0.25">
      <c r="A5476" s="30" t="s">
        <v>9576</v>
      </c>
      <c r="B5476" s="30" t="s">
        <v>923</v>
      </c>
      <c r="C5476" s="31" t="s">
        <v>9577</v>
      </c>
      <c r="D5476" s="31">
        <v>8531</v>
      </c>
      <c r="E5476" s="49" t="s">
        <v>4746</v>
      </c>
      <c r="F5476" s="327" t="s">
        <v>4747</v>
      </c>
      <c r="G5476" s="1073">
        <v>45466.30972222222</v>
      </c>
      <c r="H5476" s="30"/>
    </row>
    <row r="5477" spans="1:8" x14ac:dyDescent="0.25">
      <c r="A5477" s="30" t="s">
        <v>9576</v>
      </c>
      <c r="B5477" s="30" t="s">
        <v>923</v>
      </c>
      <c r="C5477" s="31" t="s">
        <v>9577</v>
      </c>
      <c r="D5477" s="31">
        <v>8531</v>
      </c>
      <c r="E5477" s="49" t="s">
        <v>4763</v>
      </c>
      <c r="F5477" s="327" t="s">
        <v>4764</v>
      </c>
      <c r="G5477" s="1073">
        <v>45466.30972222222</v>
      </c>
      <c r="H5477" s="30"/>
    </row>
    <row r="5478" spans="1:8" x14ac:dyDescent="0.25">
      <c r="A5478" s="30" t="s">
        <v>9576</v>
      </c>
      <c r="B5478" s="30" t="s">
        <v>923</v>
      </c>
      <c r="C5478" s="31" t="s">
        <v>9577</v>
      </c>
      <c r="D5478" s="31">
        <v>8531</v>
      </c>
      <c r="E5478" s="49" t="s">
        <v>1263</v>
      </c>
      <c r="F5478" s="327" t="s">
        <v>1264</v>
      </c>
      <c r="G5478" s="1073">
        <v>45466.30972222222</v>
      </c>
      <c r="H5478" s="30"/>
    </row>
    <row r="5479" spans="1:8" x14ac:dyDescent="0.25">
      <c r="A5479" s="30" t="s">
        <v>9576</v>
      </c>
      <c r="B5479" s="30" t="s">
        <v>923</v>
      </c>
      <c r="C5479" s="31" t="s">
        <v>9577</v>
      </c>
      <c r="D5479" s="31">
        <v>8531</v>
      </c>
      <c r="E5479" s="49" t="s">
        <v>4780</v>
      </c>
      <c r="F5479" s="327" t="s">
        <v>4781</v>
      </c>
      <c r="G5479" s="1073">
        <v>45466.30972222222</v>
      </c>
      <c r="H5479" s="30"/>
    </row>
    <row r="5480" spans="1:8" x14ac:dyDescent="0.25">
      <c r="A5480" s="30" t="s">
        <v>9576</v>
      </c>
      <c r="B5480" s="30" t="s">
        <v>923</v>
      </c>
      <c r="C5480" s="31" t="s">
        <v>9577</v>
      </c>
      <c r="D5480" s="31">
        <v>8531</v>
      </c>
      <c r="E5480" s="49" t="s">
        <v>4797</v>
      </c>
      <c r="F5480" s="327" t="s">
        <v>4798</v>
      </c>
      <c r="G5480" s="1073">
        <v>45466.30972222222</v>
      </c>
      <c r="H5480" s="30"/>
    </row>
    <row r="5481" spans="1:8" x14ac:dyDescent="0.25">
      <c r="A5481" s="30" t="s">
        <v>9576</v>
      </c>
      <c r="B5481" s="30" t="s">
        <v>923</v>
      </c>
      <c r="C5481" s="31" t="s">
        <v>9577</v>
      </c>
      <c r="D5481" s="31">
        <v>8531</v>
      </c>
      <c r="E5481" s="49" t="s">
        <v>4814</v>
      </c>
      <c r="F5481" s="327" t="s">
        <v>4815</v>
      </c>
      <c r="G5481" s="1073">
        <v>45466.30972222222</v>
      </c>
      <c r="H5481" s="30"/>
    </row>
    <row r="5482" spans="1:8" x14ac:dyDescent="0.25">
      <c r="A5482" s="30" t="s">
        <v>9576</v>
      </c>
      <c r="B5482" s="30" t="s">
        <v>923</v>
      </c>
      <c r="C5482" s="31" t="s">
        <v>9577</v>
      </c>
      <c r="D5482" s="31">
        <v>8531</v>
      </c>
      <c r="E5482" s="49" t="s">
        <v>4831</v>
      </c>
      <c r="F5482" s="327" t="s">
        <v>4832</v>
      </c>
      <c r="G5482" s="1073">
        <v>45466.30972222222</v>
      </c>
      <c r="H5482" s="30"/>
    </row>
    <row r="5483" spans="1:8" x14ac:dyDescent="0.25">
      <c r="A5483" s="30" t="s">
        <v>9576</v>
      </c>
      <c r="B5483" s="30" t="s">
        <v>923</v>
      </c>
      <c r="C5483" s="31" t="s">
        <v>9577</v>
      </c>
      <c r="D5483" s="31">
        <v>8531</v>
      </c>
      <c r="E5483" s="49" t="s">
        <v>4848</v>
      </c>
      <c r="F5483" s="327" t="s">
        <v>4849</v>
      </c>
      <c r="G5483" s="1073">
        <v>45466.30972222222</v>
      </c>
      <c r="H5483" s="30"/>
    </row>
    <row r="5484" spans="1:8" x14ac:dyDescent="0.25">
      <c r="A5484" s="30" t="s">
        <v>9576</v>
      </c>
      <c r="B5484" s="30" t="s">
        <v>923</v>
      </c>
      <c r="C5484" s="31" t="s">
        <v>9577</v>
      </c>
      <c r="D5484" s="31">
        <v>8531</v>
      </c>
      <c r="E5484" s="49" t="s">
        <v>4865</v>
      </c>
      <c r="F5484" s="327" t="s">
        <v>4866</v>
      </c>
      <c r="G5484" s="1073">
        <v>45466.30972222222</v>
      </c>
      <c r="H5484" s="30"/>
    </row>
    <row r="5485" spans="1:8" x14ac:dyDescent="0.25">
      <c r="A5485" s="30" t="s">
        <v>9576</v>
      </c>
      <c r="B5485" s="30" t="s">
        <v>923</v>
      </c>
      <c r="C5485" s="31" t="s">
        <v>9577</v>
      </c>
      <c r="D5485" s="31">
        <v>8531</v>
      </c>
      <c r="E5485" s="49" t="s">
        <v>4882</v>
      </c>
      <c r="F5485" s="327" t="s">
        <v>4883</v>
      </c>
      <c r="G5485" s="1073">
        <v>45466.30972222222</v>
      </c>
      <c r="H5485" s="30"/>
    </row>
    <row r="5486" spans="1:8" x14ac:dyDescent="0.25">
      <c r="A5486" s="30" t="s">
        <v>9576</v>
      </c>
      <c r="B5486" s="30" t="s">
        <v>923</v>
      </c>
      <c r="C5486" s="31" t="s">
        <v>9577</v>
      </c>
      <c r="D5486" s="31">
        <v>8531</v>
      </c>
      <c r="E5486" s="49" t="s">
        <v>4899</v>
      </c>
      <c r="F5486" s="327" t="s">
        <v>4900</v>
      </c>
      <c r="G5486" s="1073">
        <v>45466.30972222222</v>
      </c>
      <c r="H5486" s="30"/>
    </row>
    <row r="5487" spans="1:8" x14ac:dyDescent="0.25">
      <c r="A5487" s="30" t="s">
        <v>9576</v>
      </c>
      <c r="B5487" s="30" t="s">
        <v>923</v>
      </c>
      <c r="C5487" s="31" t="s">
        <v>9577</v>
      </c>
      <c r="D5487" s="31">
        <v>8531</v>
      </c>
      <c r="E5487" s="49" t="s">
        <v>4916</v>
      </c>
      <c r="F5487" s="327" t="s">
        <v>4917</v>
      </c>
      <c r="G5487" s="1073">
        <v>45466.30972222222</v>
      </c>
      <c r="H5487" s="30"/>
    </row>
    <row r="5488" spans="1:8" x14ac:dyDescent="0.25">
      <c r="A5488" s="30" t="s">
        <v>9576</v>
      </c>
      <c r="B5488" s="30" t="s">
        <v>923</v>
      </c>
      <c r="C5488" s="31" t="s">
        <v>9577</v>
      </c>
      <c r="D5488" s="31">
        <v>8531</v>
      </c>
      <c r="E5488" s="49" t="s">
        <v>4933</v>
      </c>
      <c r="F5488" s="327" t="s">
        <v>4934</v>
      </c>
      <c r="G5488" s="1073">
        <v>45466.30972222222</v>
      </c>
      <c r="H5488" s="30"/>
    </row>
    <row r="5489" spans="1:8" x14ac:dyDescent="0.25">
      <c r="A5489" s="30" t="s">
        <v>9576</v>
      </c>
      <c r="B5489" s="30" t="s">
        <v>923</v>
      </c>
      <c r="C5489" s="31" t="s">
        <v>9577</v>
      </c>
      <c r="D5489" s="31">
        <v>8531</v>
      </c>
      <c r="E5489" s="49" t="s">
        <v>1280</v>
      </c>
      <c r="F5489" s="327" t="s">
        <v>1281</v>
      </c>
      <c r="G5489" s="1073">
        <v>45466.30972222222</v>
      </c>
      <c r="H5489" s="30"/>
    </row>
    <row r="5490" spans="1:8" x14ac:dyDescent="0.25">
      <c r="A5490" s="30" t="s">
        <v>9576</v>
      </c>
      <c r="B5490" s="30" t="s">
        <v>923</v>
      </c>
      <c r="C5490" s="31" t="s">
        <v>9577</v>
      </c>
      <c r="D5490" s="31">
        <v>8531</v>
      </c>
      <c r="E5490" s="49" t="s">
        <v>4950</v>
      </c>
      <c r="F5490" s="327" t="s">
        <v>4951</v>
      </c>
      <c r="G5490" s="1073">
        <v>45466.30972222222</v>
      </c>
      <c r="H5490" s="30"/>
    </row>
    <row r="5491" spans="1:8" x14ac:dyDescent="0.25">
      <c r="A5491" s="30" t="s">
        <v>9576</v>
      </c>
      <c r="B5491" s="30" t="s">
        <v>923</v>
      </c>
      <c r="C5491" s="31" t="s">
        <v>9577</v>
      </c>
      <c r="D5491" s="31">
        <v>8531</v>
      </c>
      <c r="E5491" s="49" t="s">
        <v>4967</v>
      </c>
      <c r="F5491" s="327" t="s">
        <v>4968</v>
      </c>
      <c r="G5491" s="1073">
        <v>45466.30972222222</v>
      </c>
      <c r="H5491" s="30"/>
    </row>
    <row r="5492" spans="1:8" x14ac:dyDescent="0.25">
      <c r="A5492" s="30" t="s">
        <v>9576</v>
      </c>
      <c r="B5492" s="30" t="s">
        <v>923</v>
      </c>
      <c r="C5492" s="31" t="s">
        <v>9577</v>
      </c>
      <c r="D5492" s="31">
        <v>8531</v>
      </c>
      <c r="E5492" s="49" t="s">
        <v>4984</v>
      </c>
      <c r="F5492" s="327" t="s">
        <v>4985</v>
      </c>
      <c r="G5492" s="1073">
        <v>45466.30972222222</v>
      </c>
      <c r="H5492" s="30"/>
    </row>
    <row r="5493" spans="1:8" x14ac:dyDescent="0.25">
      <c r="A5493" s="30" t="s">
        <v>9576</v>
      </c>
      <c r="B5493" s="30" t="s">
        <v>923</v>
      </c>
      <c r="C5493" s="31" t="s">
        <v>9577</v>
      </c>
      <c r="D5493" s="31">
        <v>8531</v>
      </c>
      <c r="E5493" s="49" t="s">
        <v>5001</v>
      </c>
      <c r="F5493" s="327" t="s">
        <v>5002</v>
      </c>
      <c r="G5493" s="1073">
        <v>45466.30972222222</v>
      </c>
      <c r="H5493" s="30"/>
    </row>
    <row r="5494" spans="1:8" x14ac:dyDescent="0.25">
      <c r="A5494" s="30" t="s">
        <v>9576</v>
      </c>
      <c r="B5494" s="30" t="s">
        <v>923</v>
      </c>
      <c r="C5494" s="31" t="s">
        <v>9577</v>
      </c>
      <c r="D5494" s="31">
        <v>8531</v>
      </c>
      <c r="E5494" s="49" t="s">
        <v>5018</v>
      </c>
      <c r="F5494" s="327" t="s">
        <v>5019</v>
      </c>
      <c r="G5494" s="1073">
        <v>45466.30972222222</v>
      </c>
      <c r="H5494" s="30"/>
    </row>
    <row r="5495" spans="1:8" x14ac:dyDescent="0.25">
      <c r="A5495" s="30" t="s">
        <v>9576</v>
      </c>
      <c r="B5495" s="30" t="s">
        <v>923</v>
      </c>
      <c r="C5495" s="31" t="s">
        <v>9577</v>
      </c>
      <c r="D5495" s="31">
        <v>8531</v>
      </c>
      <c r="E5495" s="49" t="s">
        <v>5035</v>
      </c>
      <c r="F5495" s="327" t="s">
        <v>5036</v>
      </c>
      <c r="G5495" s="1073">
        <v>45466.30972222222</v>
      </c>
      <c r="H5495" s="30"/>
    </row>
    <row r="5496" spans="1:8" x14ac:dyDescent="0.25">
      <c r="A5496" s="30" t="s">
        <v>9576</v>
      </c>
      <c r="B5496" s="30" t="s">
        <v>923</v>
      </c>
      <c r="C5496" s="31" t="s">
        <v>9577</v>
      </c>
      <c r="D5496" s="31">
        <v>8531</v>
      </c>
      <c r="E5496" s="49" t="s">
        <v>5052</v>
      </c>
      <c r="F5496" s="327" t="s">
        <v>5053</v>
      </c>
      <c r="G5496" s="1073">
        <v>45466.30972222222</v>
      </c>
      <c r="H5496" s="30"/>
    </row>
    <row r="5497" spans="1:8" x14ac:dyDescent="0.25">
      <c r="A5497" s="30" t="s">
        <v>9576</v>
      </c>
      <c r="B5497" s="30" t="s">
        <v>923</v>
      </c>
      <c r="C5497" s="31" t="s">
        <v>9577</v>
      </c>
      <c r="D5497" s="31">
        <v>8531</v>
      </c>
      <c r="E5497" s="49" t="s">
        <v>5069</v>
      </c>
      <c r="F5497" s="327" t="s">
        <v>5070</v>
      </c>
      <c r="G5497" s="1073">
        <v>45466.30972222222</v>
      </c>
      <c r="H5497" s="30"/>
    </row>
    <row r="5498" spans="1:8" x14ac:dyDescent="0.25">
      <c r="A5498" s="30" t="s">
        <v>9576</v>
      </c>
      <c r="B5498" s="30" t="s">
        <v>923</v>
      </c>
      <c r="C5498" s="31" t="s">
        <v>9577</v>
      </c>
      <c r="D5498" s="31">
        <v>8531</v>
      </c>
      <c r="E5498" s="49" t="s">
        <v>5086</v>
      </c>
      <c r="F5498" s="327" t="s">
        <v>5087</v>
      </c>
      <c r="G5498" s="1073">
        <v>45466.30972222222</v>
      </c>
      <c r="H5498" s="30"/>
    </row>
    <row r="5499" spans="1:8" x14ac:dyDescent="0.25">
      <c r="A5499" s="30" t="s">
        <v>9576</v>
      </c>
      <c r="B5499" s="30" t="s">
        <v>923</v>
      </c>
      <c r="C5499" s="31" t="s">
        <v>9577</v>
      </c>
      <c r="D5499" s="31">
        <v>8531</v>
      </c>
      <c r="E5499" s="49" t="s">
        <v>5103</v>
      </c>
      <c r="F5499" s="327" t="s">
        <v>5104</v>
      </c>
      <c r="G5499" s="1073">
        <v>45466.30972222222</v>
      </c>
      <c r="H5499" s="30"/>
    </row>
    <row r="5500" spans="1:8" x14ac:dyDescent="0.25">
      <c r="A5500" s="30" t="s">
        <v>9576</v>
      </c>
      <c r="B5500" s="30" t="s">
        <v>923</v>
      </c>
      <c r="C5500" s="31" t="s">
        <v>9577</v>
      </c>
      <c r="D5500" s="31">
        <v>8531</v>
      </c>
      <c r="E5500" s="49" t="s">
        <v>1297</v>
      </c>
      <c r="F5500" s="327" t="s">
        <v>1298</v>
      </c>
      <c r="G5500" s="1073">
        <v>45466.30972222222</v>
      </c>
      <c r="H5500" s="30"/>
    </row>
    <row r="5501" spans="1:8" x14ac:dyDescent="0.25">
      <c r="A5501" s="30" t="s">
        <v>9576</v>
      </c>
      <c r="B5501" s="30" t="s">
        <v>923</v>
      </c>
      <c r="C5501" s="31" t="s">
        <v>9577</v>
      </c>
      <c r="D5501" s="31">
        <v>8531</v>
      </c>
      <c r="E5501" s="49" t="s">
        <v>5120</v>
      </c>
      <c r="F5501" s="327" t="s">
        <v>5121</v>
      </c>
      <c r="G5501" s="1073">
        <v>45466.30972222222</v>
      </c>
      <c r="H5501" s="30"/>
    </row>
    <row r="5502" spans="1:8" x14ac:dyDescent="0.25">
      <c r="A5502" s="30" t="s">
        <v>9576</v>
      </c>
      <c r="B5502" s="30" t="s">
        <v>923</v>
      </c>
      <c r="C5502" s="31" t="s">
        <v>9577</v>
      </c>
      <c r="D5502" s="31">
        <v>8531</v>
      </c>
      <c r="E5502" s="49" t="s">
        <v>5137</v>
      </c>
      <c r="F5502" s="327" t="s">
        <v>5138</v>
      </c>
      <c r="G5502" s="1073">
        <v>45466.30972222222</v>
      </c>
      <c r="H5502" s="30"/>
    </row>
    <row r="5503" spans="1:8" x14ac:dyDescent="0.25">
      <c r="A5503" s="30" t="s">
        <v>9576</v>
      </c>
      <c r="B5503" s="30" t="s">
        <v>923</v>
      </c>
      <c r="C5503" s="31" t="s">
        <v>9577</v>
      </c>
      <c r="D5503" s="31">
        <v>8531</v>
      </c>
      <c r="E5503" s="49" t="s">
        <v>5154</v>
      </c>
      <c r="F5503" s="327" t="s">
        <v>5155</v>
      </c>
      <c r="G5503" s="1073">
        <v>45466.30972222222</v>
      </c>
      <c r="H5503" s="30"/>
    </row>
    <row r="5504" spans="1:8" x14ac:dyDescent="0.25">
      <c r="A5504" s="30" t="s">
        <v>9576</v>
      </c>
      <c r="B5504" s="30" t="s">
        <v>923</v>
      </c>
      <c r="C5504" s="31" t="s">
        <v>9577</v>
      </c>
      <c r="D5504" s="31">
        <v>8531</v>
      </c>
      <c r="E5504" s="49" t="s">
        <v>5171</v>
      </c>
      <c r="F5504" s="327" t="s">
        <v>5172</v>
      </c>
      <c r="G5504" s="1073">
        <v>45466.30972222222</v>
      </c>
      <c r="H5504" s="30"/>
    </row>
    <row r="5505" spans="1:8" x14ac:dyDescent="0.25">
      <c r="A5505" s="30" t="s">
        <v>9576</v>
      </c>
      <c r="B5505" s="30" t="s">
        <v>923</v>
      </c>
      <c r="C5505" s="31" t="s">
        <v>9577</v>
      </c>
      <c r="D5505" s="31">
        <v>8531</v>
      </c>
      <c r="E5505" s="49" t="s">
        <v>5188</v>
      </c>
      <c r="F5505" s="327" t="s">
        <v>5189</v>
      </c>
      <c r="G5505" s="1073">
        <v>45466.30972222222</v>
      </c>
      <c r="H5505" s="30"/>
    </row>
    <row r="5506" spans="1:8" x14ac:dyDescent="0.25">
      <c r="A5506" s="30" t="s">
        <v>9576</v>
      </c>
      <c r="B5506" s="30" t="s">
        <v>923</v>
      </c>
      <c r="C5506" s="31" t="s">
        <v>9577</v>
      </c>
      <c r="D5506" s="31">
        <v>8531</v>
      </c>
      <c r="E5506" s="49" t="s">
        <v>5205</v>
      </c>
      <c r="F5506" s="327" t="s">
        <v>5206</v>
      </c>
      <c r="G5506" s="1073">
        <v>45466.30972222222</v>
      </c>
      <c r="H5506" s="30"/>
    </row>
    <row r="5507" spans="1:8" x14ac:dyDescent="0.25">
      <c r="A5507" s="30" t="s">
        <v>9576</v>
      </c>
      <c r="B5507" s="30" t="s">
        <v>923</v>
      </c>
      <c r="C5507" s="31" t="s">
        <v>9577</v>
      </c>
      <c r="D5507" s="31">
        <v>8531</v>
      </c>
      <c r="E5507" s="49" t="s">
        <v>5222</v>
      </c>
      <c r="F5507" s="327" t="s">
        <v>5223</v>
      </c>
      <c r="G5507" s="1073">
        <v>45466.30972222222</v>
      </c>
      <c r="H5507" s="30"/>
    </row>
    <row r="5508" spans="1:8" x14ac:dyDescent="0.25">
      <c r="A5508" s="30" t="s">
        <v>9576</v>
      </c>
      <c r="B5508" s="30" t="s">
        <v>923</v>
      </c>
      <c r="C5508" s="31" t="s">
        <v>9577</v>
      </c>
      <c r="D5508" s="31">
        <v>8531</v>
      </c>
      <c r="E5508" s="49" t="s">
        <v>5239</v>
      </c>
      <c r="F5508" s="327" t="s">
        <v>5240</v>
      </c>
      <c r="G5508" s="1073">
        <v>45466.30972222222</v>
      </c>
      <c r="H5508" s="30"/>
    </row>
    <row r="5509" spans="1:8" x14ac:dyDescent="0.25">
      <c r="A5509" s="30" t="s">
        <v>9576</v>
      </c>
      <c r="B5509" s="30" t="s">
        <v>923</v>
      </c>
      <c r="C5509" s="31" t="s">
        <v>9577</v>
      </c>
      <c r="D5509" s="31">
        <v>8531</v>
      </c>
      <c r="E5509" s="49" t="s">
        <v>5256</v>
      </c>
      <c r="F5509" s="327" t="s">
        <v>5257</v>
      </c>
      <c r="G5509" s="1073">
        <v>45466.30972222222</v>
      </c>
      <c r="H5509" s="30"/>
    </row>
    <row r="5510" spans="1:8" x14ac:dyDescent="0.25">
      <c r="A5510" s="30" t="s">
        <v>9576</v>
      </c>
      <c r="B5510" s="30" t="s">
        <v>923</v>
      </c>
      <c r="C5510" s="31" t="s">
        <v>9577</v>
      </c>
      <c r="D5510" s="31">
        <v>8531</v>
      </c>
      <c r="E5510" s="49" t="s">
        <v>5273</v>
      </c>
      <c r="F5510" s="327" t="s">
        <v>5274</v>
      </c>
      <c r="G5510" s="1073">
        <v>45466.30972222222</v>
      </c>
      <c r="H5510" s="30"/>
    </row>
    <row r="5511" spans="1:8" x14ac:dyDescent="0.25">
      <c r="A5511" s="30" t="s">
        <v>9576</v>
      </c>
      <c r="B5511" s="30" t="s">
        <v>923</v>
      </c>
      <c r="C5511" s="31" t="s">
        <v>9577</v>
      </c>
      <c r="D5511" s="31">
        <v>8531</v>
      </c>
      <c r="E5511" s="49" t="s">
        <v>1314</v>
      </c>
      <c r="F5511" s="327" t="s">
        <v>1315</v>
      </c>
      <c r="G5511" s="1073">
        <v>45466.30972222222</v>
      </c>
      <c r="H5511" s="30"/>
    </row>
    <row r="5512" spans="1:8" x14ac:dyDescent="0.25">
      <c r="A5512" s="30" t="s">
        <v>9576</v>
      </c>
      <c r="B5512" s="30" t="s">
        <v>923</v>
      </c>
      <c r="C5512" s="31" t="s">
        <v>9577</v>
      </c>
      <c r="D5512" s="31">
        <v>8531</v>
      </c>
      <c r="E5512" s="49" t="s">
        <v>5290</v>
      </c>
      <c r="F5512" s="327" t="s">
        <v>5291</v>
      </c>
      <c r="G5512" s="1073">
        <v>45466.30972222222</v>
      </c>
      <c r="H5512" s="30"/>
    </row>
    <row r="5513" spans="1:8" x14ac:dyDescent="0.25">
      <c r="A5513" s="30" t="s">
        <v>9576</v>
      </c>
      <c r="B5513" s="30" t="s">
        <v>923</v>
      </c>
      <c r="C5513" s="31" t="s">
        <v>9577</v>
      </c>
      <c r="D5513" s="31">
        <v>8531</v>
      </c>
      <c r="E5513" s="49" t="s">
        <v>5307</v>
      </c>
      <c r="F5513" s="327" t="s">
        <v>5308</v>
      </c>
      <c r="G5513" s="1073">
        <v>45466.30972222222</v>
      </c>
      <c r="H5513" s="30"/>
    </row>
    <row r="5514" spans="1:8" x14ac:dyDescent="0.25">
      <c r="A5514" s="30" t="s">
        <v>9576</v>
      </c>
      <c r="B5514" s="30" t="s">
        <v>923</v>
      </c>
      <c r="C5514" s="31" t="s">
        <v>9577</v>
      </c>
      <c r="D5514" s="31">
        <v>8531</v>
      </c>
      <c r="E5514" s="49" t="s">
        <v>5324</v>
      </c>
      <c r="F5514" s="327" t="s">
        <v>5325</v>
      </c>
      <c r="G5514" s="1073">
        <v>45466.30972222222</v>
      </c>
      <c r="H5514" s="30"/>
    </row>
    <row r="5515" spans="1:8" x14ac:dyDescent="0.25">
      <c r="A5515" s="30" t="s">
        <v>9576</v>
      </c>
      <c r="B5515" s="30" t="s">
        <v>923</v>
      </c>
      <c r="C5515" s="31" t="s">
        <v>9577</v>
      </c>
      <c r="D5515" s="31">
        <v>8531</v>
      </c>
      <c r="E5515" s="49" t="s">
        <v>5341</v>
      </c>
      <c r="F5515" s="327" t="s">
        <v>5342</v>
      </c>
      <c r="G5515" s="1073">
        <v>45466.30972222222</v>
      </c>
      <c r="H5515" s="30"/>
    </row>
    <row r="5516" spans="1:8" x14ac:dyDescent="0.25">
      <c r="A5516" s="30" t="s">
        <v>9576</v>
      </c>
      <c r="B5516" s="30" t="s">
        <v>923</v>
      </c>
      <c r="C5516" s="31" t="s">
        <v>9577</v>
      </c>
      <c r="D5516" s="31">
        <v>8531</v>
      </c>
      <c r="E5516" s="49" t="s">
        <v>5358</v>
      </c>
      <c r="F5516" s="327" t="s">
        <v>5359</v>
      </c>
      <c r="G5516" s="1073">
        <v>45466.30972222222</v>
      </c>
      <c r="H5516" s="30"/>
    </row>
    <row r="5517" spans="1:8" x14ac:dyDescent="0.25">
      <c r="A5517" s="30" t="s">
        <v>9576</v>
      </c>
      <c r="B5517" s="30" t="s">
        <v>923</v>
      </c>
      <c r="C5517" s="31" t="s">
        <v>9577</v>
      </c>
      <c r="D5517" s="31">
        <v>8531</v>
      </c>
      <c r="E5517" s="49" t="s">
        <v>5375</v>
      </c>
      <c r="F5517" s="327" t="s">
        <v>5376</v>
      </c>
      <c r="G5517" s="1073">
        <v>45466.30972222222</v>
      </c>
      <c r="H5517" s="30"/>
    </row>
    <row r="5518" spans="1:8" x14ac:dyDescent="0.25">
      <c r="A5518" s="30" t="s">
        <v>9576</v>
      </c>
      <c r="B5518" s="30" t="s">
        <v>923</v>
      </c>
      <c r="C5518" s="31" t="s">
        <v>9577</v>
      </c>
      <c r="D5518" s="31">
        <v>8531</v>
      </c>
      <c r="E5518" s="49" t="s">
        <v>5392</v>
      </c>
      <c r="F5518" s="327" t="s">
        <v>5393</v>
      </c>
      <c r="G5518" s="1073">
        <v>45466.30972222222</v>
      </c>
      <c r="H5518" s="30"/>
    </row>
    <row r="5519" spans="1:8" x14ac:dyDescent="0.25">
      <c r="A5519" s="30" t="s">
        <v>9576</v>
      </c>
      <c r="B5519" s="30" t="s">
        <v>923</v>
      </c>
      <c r="C5519" s="31" t="s">
        <v>9577</v>
      </c>
      <c r="D5519" s="31">
        <v>8531</v>
      </c>
      <c r="E5519" s="49" t="s">
        <v>5409</v>
      </c>
      <c r="F5519" s="327" t="s">
        <v>5410</v>
      </c>
      <c r="G5519" s="1073">
        <v>45466.30972222222</v>
      </c>
      <c r="H5519" s="30"/>
    </row>
    <row r="5520" spans="1:8" x14ac:dyDescent="0.25">
      <c r="A5520" s="30" t="s">
        <v>9576</v>
      </c>
      <c r="B5520" s="30" t="s">
        <v>923</v>
      </c>
      <c r="C5520" s="31" t="s">
        <v>9577</v>
      </c>
      <c r="D5520" s="31">
        <v>8531</v>
      </c>
      <c r="E5520" s="49" t="s">
        <v>5426</v>
      </c>
      <c r="F5520" s="327" t="s">
        <v>5427</v>
      </c>
      <c r="G5520" s="1073">
        <v>45466.30972222222</v>
      </c>
      <c r="H5520" s="30"/>
    </row>
    <row r="5521" spans="1:8" x14ac:dyDescent="0.25">
      <c r="A5521" s="30" t="s">
        <v>9576</v>
      </c>
      <c r="B5521" s="30" t="s">
        <v>923</v>
      </c>
      <c r="C5521" s="31" t="s">
        <v>9577</v>
      </c>
      <c r="D5521" s="31">
        <v>8531</v>
      </c>
      <c r="E5521" s="49" t="s">
        <v>5443</v>
      </c>
      <c r="F5521" s="327" t="s">
        <v>5444</v>
      </c>
      <c r="G5521" s="1073">
        <v>45466.30972222222</v>
      </c>
      <c r="H5521" s="30"/>
    </row>
    <row r="5522" spans="1:8" x14ac:dyDescent="0.25">
      <c r="A5522" s="30" t="s">
        <v>9576</v>
      </c>
      <c r="B5522" s="30" t="s">
        <v>923</v>
      </c>
      <c r="C5522" s="31" t="s">
        <v>9577</v>
      </c>
      <c r="D5522" s="31">
        <v>8531</v>
      </c>
      <c r="E5522" s="49" t="s">
        <v>1331</v>
      </c>
      <c r="F5522" s="327" t="s">
        <v>1332</v>
      </c>
      <c r="G5522" s="1073">
        <v>45466.30972222222</v>
      </c>
      <c r="H5522" s="30"/>
    </row>
    <row r="5523" spans="1:8" x14ac:dyDescent="0.25">
      <c r="A5523" s="30" t="s">
        <v>9576</v>
      </c>
      <c r="B5523" s="30" t="s">
        <v>923</v>
      </c>
      <c r="C5523" s="31" t="s">
        <v>9577</v>
      </c>
      <c r="D5523" s="31">
        <v>8531</v>
      </c>
      <c r="E5523" s="49" t="s">
        <v>5460</v>
      </c>
      <c r="F5523" s="327" t="s">
        <v>5461</v>
      </c>
      <c r="G5523" s="1073">
        <v>45466.30972222222</v>
      </c>
      <c r="H5523" s="30"/>
    </row>
    <row r="5524" spans="1:8" x14ac:dyDescent="0.25">
      <c r="A5524" s="30" t="s">
        <v>9576</v>
      </c>
      <c r="B5524" s="30" t="s">
        <v>923</v>
      </c>
      <c r="C5524" s="31" t="s">
        <v>9577</v>
      </c>
      <c r="D5524" s="31">
        <v>8531</v>
      </c>
      <c r="E5524" s="49" t="s">
        <v>5477</v>
      </c>
      <c r="F5524" s="327" t="s">
        <v>5478</v>
      </c>
      <c r="G5524" s="1073">
        <v>45466.30972222222</v>
      </c>
      <c r="H5524" s="30"/>
    </row>
    <row r="5525" spans="1:8" x14ac:dyDescent="0.25">
      <c r="A5525" s="30" t="s">
        <v>9576</v>
      </c>
      <c r="B5525" s="30" t="s">
        <v>923</v>
      </c>
      <c r="C5525" s="31" t="s">
        <v>9577</v>
      </c>
      <c r="D5525" s="31">
        <v>8531</v>
      </c>
      <c r="E5525" s="49" t="s">
        <v>5494</v>
      </c>
      <c r="F5525" s="327" t="s">
        <v>5495</v>
      </c>
      <c r="G5525" s="1073">
        <v>45466.30972222222</v>
      </c>
      <c r="H5525" s="30"/>
    </row>
    <row r="5526" spans="1:8" x14ac:dyDescent="0.25">
      <c r="A5526" s="30" t="s">
        <v>9576</v>
      </c>
      <c r="B5526" s="30" t="s">
        <v>923</v>
      </c>
      <c r="C5526" s="31" t="s">
        <v>9577</v>
      </c>
      <c r="D5526" s="31">
        <v>8531</v>
      </c>
      <c r="E5526" s="49" t="s">
        <v>5511</v>
      </c>
      <c r="F5526" s="327" t="s">
        <v>5512</v>
      </c>
      <c r="G5526" s="1073">
        <v>45466.30972222222</v>
      </c>
      <c r="H5526" s="30"/>
    </row>
    <row r="5527" spans="1:8" x14ac:dyDescent="0.25">
      <c r="A5527" s="30" t="s">
        <v>9576</v>
      </c>
      <c r="B5527" s="30" t="s">
        <v>923</v>
      </c>
      <c r="C5527" s="31" t="s">
        <v>9577</v>
      </c>
      <c r="D5527" s="31">
        <v>8531</v>
      </c>
      <c r="E5527" s="49" t="s">
        <v>5528</v>
      </c>
      <c r="F5527" s="327" t="s">
        <v>5529</v>
      </c>
      <c r="G5527" s="1073">
        <v>45466.30972222222</v>
      </c>
      <c r="H5527" s="30"/>
    </row>
    <row r="5528" spans="1:8" x14ac:dyDescent="0.25">
      <c r="A5528" s="30" t="s">
        <v>9576</v>
      </c>
      <c r="B5528" s="30" t="s">
        <v>923</v>
      </c>
      <c r="C5528" s="31" t="s">
        <v>9577</v>
      </c>
      <c r="D5528" s="31">
        <v>8531</v>
      </c>
      <c r="E5528" s="49" t="s">
        <v>5545</v>
      </c>
      <c r="F5528" s="327" t="s">
        <v>5546</v>
      </c>
      <c r="G5528" s="1073">
        <v>45466.30972222222</v>
      </c>
      <c r="H5528" s="30"/>
    </row>
    <row r="5529" spans="1:8" x14ac:dyDescent="0.25">
      <c r="A5529" s="30" t="s">
        <v>9576</v>
      </c>
      <c r="B5529" s="30" t="s">
        <v>923</v>
      </c>
      <c r="C5529" s="31" t="s">
        <v>9577</v>
      </c>
      <c r="D5529" s="31">
        <v>8531</v>
      </c>
      <c r="E5529" s="49" t="s">
        <v>5562</v>
      </c>
      <c r="F5529" s="327" t="s">
        <v>5563</v>
      </c>
      <c r="G5529" s="1073">
        <v>45466.30972222222</v>
      </c>
      <c r="H5529" s="30"/>
    </row>
    <row r="5530" spans="1:8" x14ac:dyDescent="0.25">
      <c r="A5530" s="30" t="s">
        <v>9576</v>
      </c>
      <c r="B5530" s="30" t="s">
        <v>923</v>
      </c>
      <c r="C5530" s="31" t="s">
        <v>9577</v>
      </c>
      <c r="D5530" s="31">
        <v>8531</v>
      </c>
      <c r="E5530" s="49" t="s">
        <v>5579</v>
      </c>
      <c r="F5530" s="327" t="s">
        <v>5580</v>
      </c>
      <c r="G5530" s="1073">
        <v>45466.30972222222</v>
      </c>
      <c r="H5530" s="30"/>
    </row>
    <row r="5531" spans="1:8" x14ac:dyDescent="0.25">
      <c r="A5531" s="30" t="s">
        <v>9576</v>
      </c>
      <c r="B5531" s="30" t="s">
        <v>923</v>
      </c>
      <c r="C5531" s="31" t="s">
        <v>9577</v>
      </c>
      <c r="D5531" s="31">
        <v>8531</v>
      </c>
      <c r="E5531" s="49" t="s">
        <v>5596</v>
      </c>
      <c r="F5531" s="327" t="s">
        <v>5597</v>
      </c>
      <c r="G5531" s="1073">
        <v>45466.30972222222</v>
      </c>
      <c r="H5531" s="30"/>
    </row>
    <row r="5532" spans="1:8" x14ac:dyDescent="0.25">
      <c r="A5532" s="30" t="s">
        <v>9576</v>
      </c>
      <c r="B5532" s="30" t="s">
        <v>923</v>
      </c>
      <c r="C5532" s="31" t="s">
        <v>9577</v>
      </c>
      <c r="D5532" s="31">
        <v>8531</v>
      </c>
      <c r="E5532" s="49" t="s">
        <v>5613</v>
      </c>
      <c r="F5532" s="327" t="s">
        <v>5614</v>
      </c>
      <c r="G5532" s="1073">
        <v>45466.30972222222</v>
      </c>
      <c r="H5532" s="30"/>
    </row>
    <row r="5533" spans="1:8" x14ac:dyDescent="0.25">
      <c r="A5533" s="30" t="s">
        <v>9576</v>
      </c>
      <c r="B5533" s="30" t="s">
        <v>923</v>
      </c>
      <c r="C5533" s="31" t="s">
        <v>9577</v>
      </c>
      <c r="D5533" s="31">
        <v>8531</v>
      </c>
      <c r="E5533" s="49" t="s">
        <v>1348</v>
      </c>
      <c r="F5533" s="327" t="s">
        <v>1349</v>
      </c>
      <c r="G5533" s="1073">
        <v>45466.30972222222</v>
      </c>
      <c r="H5533" s="30"/>
    </row>
    <row r="5534" spans="1:8" x14ac:dyDescent="0.25">
      <c r="A5534" s="30" t="s">
        <v>9576</v>
      </c>
      <c r="B5534" s="30" t="s">
        <v>923</v>
      </c>
      <c r="C5534" s="31" t="s">
        <v>9577</v>
      </c>
      <c r="D5534" s="31">
        <v>8531</v>
      </c>
      <c r="E5534" s="49" t="s">
        <v>5630</v>
      </c>
      <c r="F5534" s="327" t="s">
        <v>5631</v>
      </c>
      <c r="G5534" s="1073">
        <v>45466.30972222222</v>
      </c>
      <c r="H5534" s="30"/>
    </row>
    <row r="5535" spans="1:8" x14ac:dyDescent="0.25">
      <c r="A5535" s="30" t="s">
        <v>9576</v>
      </c>
      <c r="B5535" s="30" t="s">
        <v>923</v>
      </c>
      <c r="C5535" s="31" t="s">
        <v>9577</v>
      </c>
      <c r="D5535" s="31">
        <v>8531</v>
      </c>
      <c r="E5535" s="49" t="s">
        <v>5647</v>
      </c>
      <c r="F5535" s="327" t="s">
        <v>5648</v>
      </c>
      <c r="G5535" s="1073">
        <v>45466.30972222222</v>
      </c>
      <c r="H5535" s="30"/>
    </row>
    <row r="5536" spans="1:8" x14ac:dyDescent="0.25">
      <c r="A5536" s="30" t="s">
        <v>9576</v>
      </c>
      <c r="B5536" s="30" t="s">
        <v>923</v>
      </c>
      <c r="C5536" s="31" t="s">
        <v>9577</v>
      </c>
      <c r="D5536" s="31">
        <v>8531</v>
      </c>
      <c r="E5536" s="49" t="s">
        <v>5664</v>
      </c>
      <c r="F5536" s="327" t="s">
        <v>5665</v>
      </c>
      <c r="G5536" s="1073">
        <v>45466.30972222222</v>
      </c>
      <c r="H5536" s="30"/>
    </row>
    <row r="5537" spans="1:8" x14ac:dyDescent="0.25">
      <c r="A5537" s="30" t="s">
        <v>9576</v>
      </c>
      <c r="B5537" s="30" t="s">
        <v>923</v>
      </c>
      <c r="C5537" s="31" t="s">
        <v>9577</v>
      </c>
      <c r="D5537" s="31">
        <v>8531</v>
      </c>
      <c r="E5537" s="49" t="s">
        <v>5681</v>
      </c>
      <c r="F5537" s="327" t="s">
        <v>5682</v>
      </c>
      <c r="G5537" s="1073">
        <v>45466.30972222222</v>
      </c>
      <c r="H5537" s="30"/>
    </row>
    <row r="5538" spans="1:8" x14ac:dyDescent="0.25">
      <c r="A5538" s="30" t="s">
        <v>9576</v>
      </c>
      <c r="B5538" s="30" t="s">
        <v>923</v>
      </c>
      <c r="C5538" s="31" t="s">
        <v>9577</v>
      </c>
      <c r="D5538" s="31">
        <v>8531</v>
      </c>
      <c r="E5538" s="49" t="s">
        <v>5698</v>
      </c>
      <c r="F5538" s="327" t="s">
        <v>5699</v>
      </c>
      <c r="G5538" s="1073">
        <v>45466.30972222222</v>
      </c>
      <c r="H5538" s="30"/>
    </row>
    <row r="5539" spans="1:8" x14ac:dyDescent="0.25">
      <c r="A5539" s="30" t="s">
        <v>9576</v>
      </c>
      <c r="B5539" s="30" t="s">
        <v>923</v>
      </c>
      <c r="C5539" s="31" t="s">
        <v>9577</v>
      </c>
      <c r="D5539" s="31">
        <v>8531</v>
      </c>
      <c r="E5539" s="49" t="s">
        <v>5715</v>
      </c>
      <c r="F5539" s="327" t="s">
        <v>5716</v>
      </c>
      <c r="G5539" s="1073">
        <v>45466.30972222222</v>
      </c>
      <c r="H5539" s="30"/>
    </row>
    <row r="5540" spans="1:8" x14ac:dyDescent="0.25">
      <c r="A5540" s="30" t="s">
        <v>9576</v>
      </c>
      <c r="B5540" s="30" t="s">
        <v>923</v>
      </c>
      <c r="C5540" s="31" t="s">
        <v>9577</v>
      </c>
      <c r="D5540" s="31">
        <v>8531</v>
      </c>
      <c r="E5540" s="49" t="s">
        <v>5732</v>
      </c>
      <c r="F5540" s="327" t="s">
        <v>5733</v>
      </c>
      <c r="G5540" s="1073">
        <v>45466.30972222222</v>
      </c>
      <c r="H5540" s="30"/>
    </row>
    <row r="5541" spans="1:8" x14ac:dyDescent="0.25">
      <c r="A5541" s="30" t="s">
        <v>9576</v>
      </c>
      <c r="B5541" s="30" t="s">
        <v>923</v>
      </c>
      <c r="C5541" s="31" t="s">
        <v>9577</v>
      </c>
      <c r="D5541" s="31">
        <v>8531</v>
      </c>
      <c r="E5541" s="49" t="s">
        <v>5749</v>
      </c>
      <c r="F5541" s="327" t="s">
        <v>5750</v>
      </c>
      <c r="G5541" s="1073">
        <v>45466.30972222222</v>
      </c>
      <c r="H5541" s="30"/>
    </row>
    <row r="5542" spans="1:8" x14ac:dyDescent="0.25">
      <c r="A5542" s="30" t="s">
        <v>9576</v>
      </c>
      <c r="B5542" s="30" t="s">
        <v>923</v>
      </c>
      <c r="C5542" s="31" t="s">
        <v>9577</v>
      </c>
      <c r="D5542" s="31">
        <v>8531</v>
      </c>
      <c r="E5542" s="49" t="s">
        <v>5766</v>
      </c>
      <c r="F5542" s="327" t="s">
        <v>5767</v>
      </c>
      <c r="G5542" s="1073">
        <v>45466.30972222222</v>
      </c>
      <c r="H5542" s="30"/>
    </row>
    <row r="5543" spans="1:8" x14ac:dyDescent="0.25">
      <c r="A5543" s="30" t="s">
        <v>9576</v>
      </c>
      <c r="B5543" s="30" t="s">
        <v>923</v>
      </c>
      <c r="C5543" s="31" t="s">
        <v>9577</v>
      </c>
      <c r="D5543" s="31">
        <v>8531</v>
      </c>
      <c r="E5543" s="49" t="s">
        <v>5783</v>
      </c>
      <c r="F5543" s="327" t="s">
        <v>5784</v>
      </c>
      <c r="G5543" s="1073">
        <v>45466.30972222222</v>
      </c>
      <c r="H5543" s="30"/>
    </row>
    <row r="5544" spans="1:8" x14ac:dyDescent="0.25">
      <c r="A5544" s="30" t="s">
        <v>9576</v>
      </c>
      <c r="B5544" s="30" t="s">
        <v>923</v>
      </c>
      <c r="C5544" s="31" t="s">
        <v>9577</v>
      </c>
      <c r="D5544" s="31">
        <v>8531</v>
      </c>
      <c r="E5544" s="49" t="s">
        <v>1365</v>
      </c>
      <c r="F5544" s="327" t="s">
        <v>1366</v>
      </c>
      <c r="G5544" s="1073">
        <v>45466.30972222222</v>
      </c>
      <c r="H5544" s="30"/>
    </row>
    <row r="5545" spans="1:8" x14ac:dyDescent="0.25">
      <c r="A5545" s="30" t="s">
        <v>9576</v>
      </c>
      <c r="B5545" s="30" t="s">
        <v>923</v>
      </c>
      <c r="C5545" s="31" t="s">
        <v>9577</v>
      </c>
      <c r="D5545" s="31">
        <v>8531</v>
      </c>
      <c r="E5545" s="49" t="s">
        <v>5800</v>
      </c>
      <c r="F5545" s="327" t="s">
        <v>5801</v>
      </c>
      <c r="G5545" s="1073">
        <v>45466.30972222222</v>
      </c>
      <c r="H5545" s="30"/>
    </row>
    <row r="5546" spans="1:8" x14ac:dyDescent="0.25">
      <c r="A5546" s="30" t="s">
        <v>9576</v>
      </c>
      <c r="B5546" s="30" t="s">
        <v>923</v>
      </c>
      <c r="C5546" s="31" t="s">
        <v>9577</v>
      </c>
      <c r="D5546" s="31">
        <v>8531</v>
      </c>
      <c r="E5546" s="49" t="s">
        <v>5817</v>
      </c>
      <c r="F5546" s="327" t="s">
        <v>5818</v>
      </c>
      <c r="G5546" s="1073">
        <v>45466.30972222222</v>
      </c>
      <c r="H5546" s="30"/>
    </row>
    <row r="5547" spans="1:8" x14ac:dyDescent="0.25">
      <c r="A5547" s="30" t="s">
        <v>9576</v>
      </c>
      <c r="B5547" s="30" t="s">
        <v>923</v>
      </c>
      <c r="C5547" s="31" t="s">
        <v>9577</v>
      </c>
      <c r="D5547" s="31">
        <v>8531</v>
      </c>
      <c r="E5547" s="49" t="s">
        <v>5834</v>
      </c>
      <c r="F5547" s="327" t="s">
        <v>5835</v>
      </c>
      <c r="G5547" s="1073">
        <v>45466.30972222222</v>
      </c>
      <c r="H5547" s="30"/>
    </row>
    <row r="5548" spans="1:8" x14ac:dyDescent="0.25">
      <c r="A5548" s="30" t="s">
        <v>9576</v>
      </c>
      <c r="B5548" s="30" t="s">
        <v>923</v>
      </c>
      <c r="C5548" s="31" t="s">
        <v>9577</v>
      </c>
      <c r="D5548" s="31">
        <v>8531</v>
      </c>
      <c r="E5548" s="49" t="s">
        <v>5851</v>
      </c>
      <c r="F5548" s="327" t="s">
        <v>5852</v>
      </c>
      <c r="G5548" s="1073">
        <v>45466.30972222222</v>
      </c>
      <c r="H5548" s="30"/>
    </row>
    <row r="5549" spans="1:8" x14ac:dyDescent="0.25">
      <c r="A5549" s="30" t="s">
        <v>9576</v>
      </c>
      <c r="B5549" s="30" t="s">
        <v>923</v>
      </c>
      <c r="C5549" s="31" t="s">
        <v>9577</v>
      </c>
      <c r="D5549" s="31">
        <v>8531</v>
      </c>
      <c r="E5549" s="49" t="s">
        <v>5868</v>
      </c>
      <c r="F5549" s="327" t="s">
        <v>5869</v>
      </c>
      <c r="G5549" s="1073">
        <v>45466.30972222222</v>
      </c>
      <c r="H5549" s="30"/>
    </row>
    <row r="5550" spans="1:8" x14ac:dyDescent="0.25">
      <c r="A5550" s="30" t="s">
        <v>9576</v>
      </c>
      <c r="B5550" s="30" t="s">
        <v>923</v>
      </c>
      <c r="C5550" s="31" t="s">
        <v>9577</v>
      </c>
      <c r="D5550" s="31">
        <v>8531</v>
      </c>
      <c r="E5550" s="49" t="s">
        <v>5885</v>
      </c>
      <c r="F5550" s="327" t="s">
        <v>5886</v>
      </c>
      <c r="G5550" s="1073">
        <v>45466.30972222222</v>
      </c>
      <c r="H5550" s="30"/>
    </row>
    <row r="5551" spans="1:8" x14ac:dyDescent="0.25">
      <c r="A5551" s="30" t="s">
        <v>9576</v>
      </c>
      <c r="B5551" s="30" t="s">
        <v>923</v>
      </c>
      <c r="C5551" s="31" t="s">
        <v>9577</v>
      </c>
      <c r="D5551" s="31">
        <v>8531</v>
      </c>
      <c r="E5551" s="49" t="s">
        <v>5902</v>
      </c>
      <c r="F5551" s="327" t="s">
        <v>5903</v>
      </c>
      <c r="G5551" s="1073">
        <v>45466.30972222222</v>
      </c>
      <c r="H5551" s="30"/>
    </row>
    <row r="5552" spans="1:8" x14ac:dyDescent="0.25">
      <c r="A5552" s="30" t="s">
        <v>9576</v>
      </c>
      <c r="B5552" s="30" t="s">
        <v>923</v>
      </c>
      <c r="C5552" s="31" t="s">
        <v>9577</v>
      </c>
      <c r="D5552" s="31">
        <v>8531</v>
      </c>
      <c r="E5552" s="49" t="s">
        <v>5919</v>
      </c>
      <c r="F5552" s="327" t="s">
        <v>5920</v>
      </c>
      <c r="G5552" s="1073">
        <v>45466.30972222222</v>
      </c>
      <c r="H5552" s="30"/>
    </row>
    <row r="5553" spans="1:8" x14ac:dyDescent="0.25">
      <c r="A5553" s="30" t="s">
        <v>9576</v>
      </c>
      <c r="B5553" s="30" t="s">
        <v>923</v>
      </c>
      <c r="C5553" s="31" t="s">
        <v>9577</v>
      </c>
      <c r="D5553" s="31">
        <v>8531</v>
      </c>
      <c r="E5553" s="49" t="s">
        <v>5936</v>
      </c>
      <c r="F5553" s="327" t="s">
        <v>5937</v>
      </c>
      <c r="G5553" s="1073">
        <v>45466.30972222222</v>
      </c>
      <c r="H5553" s="30"/>
    </row>
    <row r="5554" spans="1:8" x14ac:dyDescent="0.25">
      <c r="A5554" s="30" t="s">
        <v>9576</v>
      </c>
      <c r="B5554" s="30" t="s">
        <v>923</v>
      </c>
      <c r="C5554" s="31" t="s">
        <v>9577</v>
      </c>
      <c r="D5554" s="31">
        <v>8531</v>
      </c>
      <c r="E5554" s="49" t="s">
        <v>5953</v>
      </c>
      <c r="F5554" s="327" t="s">
        <v>5954</v>
      </c>
      <c r="G5554" s="1073">
        <v>45466.30972222222</v>
      </c>
      <c r="H5554" s="30"/>
    </row>
    <row r="5555" spans="1:8" x14ac:dyDescent="0.25">
      <c r="A5555" s="30" t="s">
        <v>9576</v>
      </c>
      <c r="B5555" s="30" t="s">
        <v>923</v>
      </c>
      <c r="C5555" s="31" t="s">
        <v>9577</v>
      </c>
      <c r="D5555" s="31">
        <v>8531</v>
      </c>
      <c r="E5555" s="49" t="s">
        <v>958</v>
      </c>
      <c r="F5555" s="327" t="s">
        <v>959</v>
      </c>
      <c r="G5555" s="1073">
        <v>45466.30972222222</v>
      </c>
      <c r="H5555" s="30"/>
    </row>
    <row r="5556" spans="1:8" x14ac:dyDescent="0.25">
      <c r="A5556" s="30" t="s">
        <v>9576</v>
      </c>
      <c r="B5556" s="30" t="s">
        <v>923</v>
      </c>
      <c r="C5556" s="31" t="s">
        <v>9577</v>
      </c>
      <c r="D5556" s="31">
        <v>8531</v>
      </c>
      <c r="E5556" s="49" t="s">
        <v>1382</v>
      </c>
      <c r="F5556" s="327" t="s">
        <v>1383</v>
      </c>
      <c r="G5556" s="1073">
        <v>45466.30972222222</v>
      </c>
      <c r="H5556" s="30"/>
    </row>
    <row r="5557" spans="1:8" x14ac:dyDescent="0.25">
      <c r="A5557" s="30" t="s">
        <v>9576</v>
      </c>
      <c r="B5557" s="30" t="s">
        <v>923</v>
      </c>
      <c r="C5557" s="31" t="s">
        <v>9577</v>
      </c>
      <c r="D5557" s="31">
        <v>8531</v>
      </c>
      <c r="E5557" s="49" t="s">
        <v>5970</v>
      </c>
      <c r="F5557" s="327" t="s">
        <v>5971</v>
      </c>
      <c r="G5557" s="1073">
        <v>45466.30972222222</v>
      </c>
      <c r="H5557" s="30"/>
    </row>
    <row r="5558" spans="1:8" x14ac:dyDescent="0.25">
      <c r="A5558" s="30" t="s">
        <v>9576</v>
      </c>
      <c r="B5558" s="30" t="s">
        <v>923</v>
      </c>
      <c r="C5558" s="31" t="s">
        <v>9577</v>
      </c>
      <c r="D5558" s="31">
        <v>8531</v>
      </c>
      <c r="E5558" s="49" t="s">
        <v>5987</v>
      </c>
      <c r="F5558" s="327" t="s">
        <v>5988</v>
      </c>
      <c r="G5558" s="1073">
        <v>45466.30972222222</v>
      </c>
      <c r="H5558" s="30"/>
    </row>
    <row r="5559" spans="1:8" x14ac:dyDescent="0.25">
      <c r="A5559" s="30" t="s">
        <v>9576</v>
      </c>
      <c r="B5559" s="30" t="s">
        <v>923</v>
      </c>
      <c r="C5559" s="31" t="s">
        <v>9577</v>
      </c>
      <c r="D5559" s="31">
        <v>8531</v>
      </c>
      <c r="E5559" s="49" t="s">
        <v>6004</v>
      </c>
      <c r="F5559" s="327" t="s">
        <v>6005</v>
      </c>
      <c r="G5559" s="1073">
        <v>45466.30972222222</v>
      </c>
      <c r="H5559" s="30"/>
    </row>
    <row r="5560" spans="1:8" x14ac:dyDescent="0.25">
      <c r="A5560" s="30" t="s">
        <v>9576</v>
      </c>
      <c r="B5560" s="30" t="s">
        <v>923</v>
      </c>
      <c r="C5560" s="31" t="s">
        <v>9577</v>
      </c>
      <c r="D5560" s="31">
        <v>8531</v>
      </c>
      <c r="E5560" s="49" t="s">
        <v>6021</v>
      </c>
      <c r="F5560" s="327" t="s">
        <v>6022</v>
      </c>
      <c r="G5560" s="1073">
        <v>45466.30972222222</v>
      </c>
      <c r="H5560" s="30"/>
    </row>
    <row r="5561" spans="1:8" x14ac:dyDescent="0.25">
      <c r="A5561" s="30" t="s">
        <v>9576</v>
      </c>
      <c r="B5561" s="30" t="s">
        <v>923</v>
      </c>
      <c r="C5561" s="31" t="s">
        <v>9577</v>
      </c>
      <c r="D5561" s="31">
        <v>8531</v>
      </c>
      <c r="E5561" s="49" t="s">
        <v>6038</v>
      </c>
      <c r="F5561" s="327" t="s">
        <v>6039</v>
      </c>
      <c r="G5561" s="1073">
        <v>45466.30972222222</v>
      </c>
      <c r="H5561" s="30"/>
    </row>
    <row r="5562" spans="1:8" x14ac:dyDescent="0.25">
      <c r="A5562" s="30" t="s">
        <v>9576</v>
      </c>
      <c r="B5562" s="30" t="s">
        <v>923</v>
      </c>
      <c r="C5562" s="31" t="s">
        <v>9577</v>
      </c>
      <c r="D5562" s="31">
        <v>8531</v>
      </c>
      <c r="E5562" s="49" t="s">
        <v>6055</v>
      </c>
      <c r="F5562" s="327" t="s">
        <v>6056</v>
      </c>
      <c r="G5562" s="1073">
        <v>45466.30972222222</v>
      </c>
      <c r="H5562" s="30"/>
    </row>
    <row r="5563" spans="1:8" x14ac:dyDescent="0.25">
      <c r="A5563" s="30" t="s">
        <v>9576</v>
      </c>
      <c r="B5563" s="30" t="s">
        <v>923</v>
      </c>
      <c r="C5563" s="31" t="s">
        <v>9577</v>
      </c>
      <c r="D5563" s="31">
        <v>8531</v>
      </c>
      <c r="E5563" s="49" t="s">
        <v>6072</v>
      </c>
      <c r="F5563" s="327" t="s">
        <v>6073</v>
      </c>
      <c r="G5563" s="1073">
        <v>45466.30972222222</v>
      </c>
      <c r="H5563" s="30"/>
    </row>
    <row r="5564" spans="1:8" x14ac:dyDescent="0.25">
      <c r="A5564" s="30" t="s">
        <v>9576</v>
      </c>
      <c r="B5564" s="30" t="s">
        <v>923</v>
      </c>
      <c r="C5564" s="31" t="s">
        <v>9577</v>
      </c>
      <c r="D5564" s="31">
        <v>8531</v>
      </c>
      <c r="E5564" s="49" t="s">
        <v>6089</v>
      </c>
      <c r="F5564" s="327" t="s">
        <v>6090</v>
      </c>
      <c r="G5564" s="1073">
        <v>45466.30972222222</v>
      </c>
      <c r="H5564" s="30"/>
    </row>
    <row r="5565" spans="1:8" x14ac:dyDescent="0.25">
      <c r="A5565" s="30" t="s">
        <v>9576</v>
      </c>
      <c r="B5565" s="30" t="s">
        <v>923</v>
      </c>
      <c r="C5565" s="31" t="s">
        <v>9577</v>
      </c>
      <c r="D5565" s="31">
        <v>8531</v>
      </c>
      <c r="E5565" s="49" t="s">
        <v>6106</v>
      </c>
      <c r="F5565" s="327" t="s">
        <v>6107</v>
      </c>
      <c r="G5565" s="1073">
        <v>45466.30972222222</v>
      </c>
      <c r="H5565" s="30"/>
    </row>
    <row r="5566" spans="1:8" x14ac:dyDescent="0.25">
      <c r="A5566" s="30" t="s">
        <v>9576</v>
      </c>
      <c r="B5566" s="30" t="s">
        <v>923</v>
      </c>
      <c r="C5566" s="31" t="s">
        <v>9577</v>
      </c>
      <c r="D5566" s="31">
        <v>8531</v>
      </c>
      <c r="E5566" s="49" t="s">
        <v>6123</v>
      </c>
      <c r="F5566" s="327" t="s">
        <v>6124</v>
      </c>
      <c r="G5566" s="1073">
        <v>45466.30972222222</v>
      </c>
      <c r="H5566" s="30"/>
    </row>
    <row r="5567" spans="1:8" x14ac:dyDescent="0.25">
      <c r="A5567" s="30" t="s">
        <v>9576</v>
      </c>
      <c r="B5567" s="30" t="s">
        <v>923</v>
      </c>
      <c r="C5567" s="31" t="s">
        <v>9577</v>
      </c>
      <c r="D5567" s="31">
        <v>8531</v>
      </c>
      <c r="E5567" s="49" t="s">
        <v>1399</v>
      </c>
      <c r="F5567" s="327" t="s">
        <v>1400</v>
      </c>
      <c r="G5567" s="1073">
        <v>45466.30972222222</v>
      </c>
      <c r="H5567" s="30"/>
    </row>
    <row r="5568" spans="1:8" x14ac:dyDescent="0.25">
      <c r="A5568" s="30" t="s">
        <v>9576</v>
      </c>
      <c r="B5568" s="30" t="s">
        <v>923</v>
      </c>
      <c r="C5568" s="31" t="s">
        <v>9577</v>
      </c>
      <c r="D5568" s="31">
        <v>8531</v>
      </c>
      <c r="E5568" s="49" t="s">
        <v>6140</v>
      </c>
      <c r="F5568" s="327" t="s">
        <v>6141</v>
      </c>
      <c r="G5568" s="1073">
        <v>45466.30972222222</v>
      </c>
      <c r="H5568" s="30"/>
    </row>
    <row r="5569" spans="1:8" x14ac:dyDescent="0.25">
      <c r="A5569" s="30" t="s">
        <v>9576</v>
      </c>
      <c r="B5569" s="30" t="s">
        <v>923</v>
      </c>
      <c r="C5569" s="31" t="s">
        <v>9577</v>
      </c>
      <c r="D5569" s="31">
        <v>8531</v>
      </c>
      <c r="E5569" s="49" t="s">
        <v>6157</v>
      </c>
      <c r="F5569" s="327" t="s">
        <v>6158</v>
      </c>
      <c r="G5569" s="1073">
        <v>45466.30972222222</v>
      </c>
      <c r="H5569" s="30"/>
    </row>
    <row r="5570" spans="1:8" x14ac:dyDescent="0.25">
      <c r="A5570" s="30" t="s">
        <v>9576</v>
      </c>
      <c r="B5570" s="30" t="s">
        <v>923</v>
      </c>
      <c r="C5570" s="31" t="s">
        <v>9577</v>
      </c>
      <c r="D5570" s="31">
        <v>8531</v>
      </c>
      <c r="E5570" s="49" t="s">
        <v>6174</v>
      </c>
      <c r="F5570" s="327" t="s">
        <v>6175</v>
      </c>
      <c r="G5570" s="1073">
        <v>45466.30972222222</v>
      </c>
      <c r="H5570" s="30"/>
    </row>
    <row r="5571" spans="1:8" x14ac:dyDescent="0.25">
      <c r="A5571" s="30" t="s">
        <v>9576</v>
      </c>
      <c r="B5571" s="30" t="s">
        <v>923</v>
      </c>
      <c r="C5571" s="31" t="s">
        <v>9577</v>
      </c>
      <c r="D5571" s="31">
        <v>8531</v>
      </c>
      <c r="E5571" s="49" t="s">
        <v>6191</v>
      </c>
      <c r="F5571" s="327" t="s">
        <v>6192</v>
      </c>
      <c r="G5571" s="1073">
        <v>45466.30972222222</v>
      </c>
      <c r="H5571" s="30"/>
    </row>
    <row r="5572" spans="1:8" x14ac:dyDescent="0.25">
      <c r="A5572" s="30" t="s">
        <v>9576</v>
      </c>
      <c r="B5572" s="30" t="s">
        <v>923</v>
      </c>
      <c r="C5572" s="31" t="s">
        <v>9577</v>
      </c>
      <c r="D5572" s="31">
        <v>8531</v>
      </c>
      <c r="E5572" s="49" t="s">
        <v>6208</v>
      </c>
      <c r="F5572" s="327" t="s">
        <v>6209</v>
      </c>
      <c r="G5572" s="1073">
        <v>45466.30972222222</v>
      </c>
      <c r="H5572" s="30"/>
    </row>
    <row r="5573" spans="1:8" x14ac:dyDescent="0.25">
      <c r="A5573" s="30" t="s">
        <v>9576</v>
      </c>
      <c r="B5573" s="30" t="s">
        <v>923</v>
      </c>
      <c r="C5573" s="31" t="s">
        <v>9577</v>
      </c>
      <c r="D5573" s="31">
        <v>8531</v>
      </c>
      <c r="E5573" s="49" t="s">
        <v>6225</v>
      </c>
      <c r="F5573" s="327" t="s">
        <v>6226</v>
      </c>
      <c r="G5573" s="1073">
        <v>45466.30972222222</v>
      </c>
      <c r="H5573" s="30"/>
    </row>
    <row r="5574" spans="1:8" x14ac:dyDescent="0.25">
      <c r="A5574" s="30" t="s">
        <v>9576</v>
      </c>
      <c r="B5574" s="30" t="s">
        <v>923</v>
      </c>
      <c r="C5574" s="31" t="s">
        <v>9577</v>
      </c>
      <c r="D5574" s="31">
        <v>8531</v>
      </c>
      <c r="E5574" s="49" t="s">
        <v>6242</v>
      </c>
      <c r="F5574" s="327" t="s">
        <v>6243</v>
      </c>
      <c r="G5574" s="1073">
        <v>45466.30972222222</v>
      </c>
      <c r="H5574" s="30"/>
    </row>
    <row r="5575" spans="1:8" x14ac:dyDescent="0.25">
      <c r="A5575" s="30" t="s">
        <v>9576</v>
      </c>
      <c r="B5575" s="30" t="s">
        <v>923</v>
      </c>
      <c r="C5575" s="31" t="s">
        <v>9577</v>
      </c>
      <c r="D5575" s="31">
        <v>8531</v>
      </c>
      <c r="E5575" s="49" t="s">
        <v>6259</v>
      </c>
      <c r="F5575" s="327" t="s">
        <v>6260</v>
      </c>
      <c r="G5575" s="1073">
        <v>45466.30972222222</v>
      </c>
      <c r="H5575" s="30"/>
    </row>
    <row r="5576" spans="1:8" x14ac:dyDescent="0.25">
      <c r="A5576" s="30" t="s">
        <v>9576</v>
      </c>
      <c r="B5576" s="30" t="s">
        <v>923</v>
      </c>
      <c r="C5576" s="31" t="s">
        <v>9577</v>
      </c>
      <c r="D5576" s="31">
        <v>8531</v>
      </c>
      <c r="E5576" s="49" t="s">
        <v>6276</v>
      </c>
      <c r="F5576" s="327" t="s">
        <v>6277</v>
      </c>
      <c r="G5576" s="1073">
        <v>45466.30972222222</v>
      </c>
      <c r="H5576" s="30"/>
    </row>
    <row r="5577" spans="1:8" x14ac:dyDescent="0.25">
      <c r="A5577" s="30" t="s">
        <v>9576</v>
      </c>
      <c r="B5577" s="30" t="s">
        <v>923</v>
      </c>
      <c r="C5577" s="31" t="s">
        <v>9577</v>
      </c>
      <c r="D5577" s="31">
        <v>8531</v>
      </c>
      <c r="E5577" s="49" t="s">
        <v>6293</v>
      </c>
      <c r="F5577" s="327" t="s">
        <v>6294</v>
      </c>
      <c r="G5577" s="1073">
        <v>45466.30972222222</v>
      </c>
      <c r="H5577" s="30"/>
    </row>
    <row r="5578" spans="1:8" x14ac:dyDescent="0.25">
      <c r="A5578" s="30" t="s">
        <v>9576</v>
      </c>
      <c r="B5578" s="30" t="s">
        <v>923</v>
      </c>
      <c r="C5578" s="31" t="s">
        <v>9577</v>
      </c>
      <c r="D5578" s="31">
        <v>8531</v>
      </c>
      <c r="E5578" s="49" t="s">
        <v>1416</v>
      </c>
      <c r="F5578" s="327" t="s">
        <v>1417</v>
      </c>
      <c r="G5578" s="1073">
        <v>45466.30972222222</v>
      </c>
      <c r="H5578" s="30"/>
    </row>
    <row r="5579" spans="1:8" x14ac:dyDescent="0.25">
      <c r="A5579" s="30" t="s">
        <v>9576</v>
      </c>
      <c r="B5579" s="30" t="s">
        <v>923</v>
      </c>
      <c r="C5579" s="31" t="s">
        <v>9577</v>
      </c>
      <c r="D5579" s="31">
        <v>8531</v>
      </c>
      <c r="E5579" s="49" t="s">
        <v>6310</v>
      </c>
      <c r="F5579" s="327" t="s">
        <v>6311</v>
      </c>
      <c r="G5579" s="1073">
        <v>45466.30972222222</v>
      </c>
      <c r="H5579" s="30"/>
    </row>
    <row r="5580" spans="1:8" x14ac:dyDescent="0.25">
      <c r="A5580" s="30" t="s">
        <v>9576</v>
      </c>
      <c r="B5580" s="30" t="s">
        <v>923</v>
      </c>
      <c r="C5580" s="31" t="s">
        <v>9577</v>
      </c>
      <c r="D5580" s="31">
        <v>8531</v>
      </c>
      <c r="E5580" s="49" t="s">
        <v>6327</v>
      </c>
      <c r="F5580" s="327" t="s">
        <v>6328</v>
      </c>
      <c r="G5580" s="1073">
        <v>45466.30972222222</v>
      </c>
      <c r="H5580" s="30"/>
    </row>
    <row r="5581" spans="1:8" x14ac:dyDescent="0.25">
      <c r="A5581" s="30" t="s">
        <v>9576</v>
      </c>
      <c r="B5581" s="30" t="s">
        <v>923</v>
      </c>
      <c r="C5581" s="31" t="s">
        <v>9577</v>
      </c>
      <c r="D5581" s="31">
        <v>8531</v>
      </c>
      <c r="E5581" s="49" t="s">
        <v>6344</v>
      </c>
      <c r="F5581" s="327" t="s">
        <v>6345</v>
      </c>
      <c r="G5581" s="1073">
        <v>45466.30972222222</v>
      </c>
      <c r="H5581" s="30"/>
    </row>
    <row r="5582" spans="1:8" x14ac:dyDescent="0.25">
      <c r="A5582" s="30" t="s">
        <v>9576</v>
      </c>
      <c r="B5582" s="30" t="s">
        <v>923</v>
      </c>
      <c r="C5582" s="31" t="s">
        <v>9577</v>
      </c>
      <c r="D5582" s="31">
        <v>8531</v>
      </c>
      <c r="E5582" s="49" t="s">
        <v>6361</v>
      </c>
      <c r="F5582" s="327" t="s">
        <v>6362</v>
      </c>
      <c r="G5582" s="1073">
        <v>45466.30972222222</v>
      </c>
      <c r="H5582" s="30"/>
    </row>
    <row r="5583" spans="1:8" x14ac:dyDescent="0.25">
      <c r="A5583" s="30" t="s">
        <v>9576</v>
      </c>
      <c r="B5583" s="30" t="s">
        <v>923</v>
      </c>
      <c r="C5583" s="31" t="s">
        <v>9577</v>
      </c>
      <c r="D5583" s="31">
        <v>8531</v>
      </c>
      <c r="E5583" s="49" t="s">
        <v>6378</v>
      </c>
      <c r="F5583" s="327" t="s">
        <v>6379</v>
      </c>
      <c r="G5583" s="1073">
        <v>45466.30972222222</v>
      </c>
      <c r="H5583" s="30"/>
    </row>
    <row r="5584" spans="1:8" x14ac:dyDescent="0.25">
      <c r="A5584" s="30" t="s">
        <v>9576</v>
      </c>
      <c r="B5584" s="30" t="s">
        <v>923</v>
      </c>
      <c r="C5584" s="31" t="s">
        <v>9577</v>
      </c>
      <c r="D5584" s="31">
        <v>8531</v>
      </c>
      <c r="E5584" s="49" t="s">
        <v>6395</v>
      </c>
      <c r="F5584" s="327" t="s">
        <v>6396</v>
      </c>
      <c r="G5584" s="1073">
        <v>45466.30972222222</v>
      </c>
      <c r="H5584" s="30"/>
    </row>
    <row r="5585" spans="1:8" x14ac:dyDescent="0.25">
      <c r="A5585" s="30" t="s">
        <v>9576</v>
      </c>
      <c r="B5585" s="30" t="s">
        <v>923</v>
      </c>
      <c r="C5585" s="31" t="s">
        <v>9577</v>
      </c>
      <c r="D5585" s="31">
        <v>8531</v>
      </c>
      <c r="E5585" s="49" t="s">
        <v>6412</v>
      </c>
      <c r="F5585" s="327" t="s">
        <v>6413</v>
      </c>
      <c r="G5585" s="1073">
        <v>45466.30972222222</v>
      </c>
      <c r="H5585" s="30"/>
    </row>
    <row r="5586" spans="1:8" x14ac:dyDescent="0.25">
      <c r="A5586" s="30" t="s">
        <v>9576</v>
      </c>
      <c r="B5586" s="30" t="s">
        <v>923</v>
      </c>
      <c r="C5586" s="31" t="s">
        <v>9577</v>
      </c>
      <c r="D5586" s="31">
        <v>8531</v>
      </c>
      <c r="E5586" s="49" t="s">
        <v>6429</v>
      </c>
      <c r="F5586" s="327" t="s">
        <v>6430</v>
      </c>
      <c r="G5586" s="1073">
        <v>45466.30972222222</v>
      </c>
      <c r="H5586" s="30"/>
    </row>
    <row r="5587" spans="1:8" x14ac:dyDescent="0.25">
      <c r="A5587" s="30" t="s">
        <v>9576</v>
      </c>
      <c r="B5587" s="30" t="s">
        <v>923</v>
      </c>
      <c r="C5587" s="31" t="s">
        <v>9577</v>
      </c>
      <c r="D5587" s="31">
        <v>8531</v>
      </c>
      <c r="E5587" s="49" t="s">
        <v>6446</v>
      </c>
      <c r="F5587" s="327" t="s">
        <v>6447</v>
      </c>
      <c r="G5587" s="1073">
        <v>45466.30972222222</v>
      </c>
      <c r="H5587" s="30"/>
    </row>
    <row r="5588" spans="1:8" x14ac:dyDescent="0.25">
      <c r="A5588" s="30" t="s">
        <v>9576</v>
      </c>
      <c r="B5588" s="30" t="s">
        <v>923</v>
      </c>
      <c r="C5588" s="31" t="s">
        <v>9577</v>
      </c>
      <c r="D5588" s="31">
        <v>8531</v>
      </c>
      <c r="E5588" s="49" t="s">
        <v>6463</v>
      </c>
      <c r="F5588" s="327" t="s">
        <v>6464</v>
      </c>
      <c r="G5588" s="1073">
        <v>45466.30972222222</v>
      </c>
      <c r="H5588" s="30"/>
    </row>
    <row r="5589" spans="1:8" x14ac:dyDescent="0.25">
      <c r="A5589" s="30" t="s">
        <v>9576</v>
      </c>
      <c r="B5589" s="30" t="s">
        <v>923</v>
      </c>
      <c r="C5589" s="31" t="s">
        <v>9577</v>
      </c>
      <c r="D5589" s="31">
        <v>8531</v>
      </c>
      <c r="E5589" s="49" t="s">
        <v>1433</v>
      </c>
      <c r="F5589" s="327" t="s">
        <v>1434</v>
      </c>
      <c r="G5589" s="1073">
        <v>45466.30972222222</v>
      </c>
      <c r="H5589" s="30"/>
    </row>
    <row r="5590" spans="1:8" x14ac:dyDescent="0.25">
      <c r="A5590" s="30" t="s">
        <v>9576</v>
      </c>
      <c r="B5590" s="30" t="s">
        <v>923</v>
      </c>
      <c r="C5590" s="31" t="s">
        <v>9577</v>
      </c>
      <c r="D5590" s="31">
        <v>8531</v>
      </c>
      <c r="E5590" s="49" t="s">
        <v>6480</v>
      </c>
      <c r="F5590" s="327" t="s">
        <v>6481</v>
      </c>
      <c r="G5590" s="1073">
        <v>45466.30972222222</v>
      </c>
      <c r="H5590" s="30"/>
    </row>
    <row r="5591" spans="1:8" x14ac:dyDescent="0.25">
      <c r="A5591" s="30" t="s">
        <v>9576</v>
      </c>
      <c r="B5591" s="30" t="s">
        <v>923</v>
      </c>
      <c r="C5591" s="31" t="s">
        <v>9577</v>
      </c>
      <c r="D5591" s="31">
        <v>8531</v>
      </c>
      <c r="E5591" s="49" t="s">
        <v>6497</v>
      </c>
      <c r="F5591" s="327" t="s">
        <v>6498</v>
      </c>
      <c r="G5591" s="1073">
        <v>45466.30972222222</v>
      </c>
      <c r="H5591" s="30"/>
    </row>
    <row r="5592" spans="1:8" x14ac:dyDescent="0.25">
      <c r="A5592" s="30" t="s">
        <v>9576</v>
      </c>
      <c r="B5592" s="30" t="s">
        <v>923</v>
      </c>
      <c r="C5592" s="31" t="s">
        <v>9577</v>
      </c>
      <c r="D5592" s="31">
        <v>8531</v>
      </c>
      <c r="E5592" s="49" t="s">
        <v>6514</v>
      </c>
      <c r="F5592" s="327" t="s">
        <v>6515</v>
      </c>
      <c r="G5592" s="1073">
        <v>45466.30972222222</v>
      </c>
      <c r="H5592" s="30"/>
    </row>
    <row r="5593" spans="1:8" x14ac:dyDescent="0.25">
      <c r="A5593" s="30" t="s">
        <v>9576</v>
      </c>
      <c r="B5593" s="30" t="s">
        <v>923</v>
      </c>
      <c r="C5593" s="31" t="s">
        <v>9577</v>
      </c>
      <c r="D5593" s="31">
        <v>8531</v>
      </c>
      <c r="E5593" s="49" t="s">
        <v>6531</v>
      </c>
      <c r="F5593" s="327" t="s">
        <v>6532</v>
      </c>
      <c r="G5593" s="1073">
        <v>45466.30972222222</v>
      </c>
      <c r="H5593" s="30"/>
    </row>
    <row r="5594" spans="1:8" x14ac:dyDescent="0.25">
      <c r="A5594" s="30" t="s">
        <v>9576</v>
      </c>
      <c r="B5594" s="30" t="s">
        <v>923</v>
      </c>
      <c r="C5594" s="31" t="s">
        <v>9577</v>
      </c>
      <c r="D5594" s="31">
        <v>8531</v>
      </c>
      <c r="E5594" s="49" t="s">
        <v>6548</v>
      </c>
      <c r="F5594" s="327" t="s">
        <v>6549</v>
      </c>
      <c r="G5594" s="1073">
        <v>45466.30972222222</v>
      </c>
      <c r="H5594" s="30"/>
    </row>
    <row r="5595" spans="1:8" x14ac:dyDescent="0.25">
      <c r="A5595" s="30" t="s">
        <v>9576</v>
      </c>
      <c r="B5595" s="30" t="s">
        <v>923</v>
      </c>
      <c r="C5595" s="31" t="s">
        <v>9577</v>
      </c>
      <c r="D5595" s="31">
        <v>8531</v>
      </c>
      <c r="E5595" s="49" t="s">
        <v>6565</v>
      </c>
      <c r="F5595" s="327" t="s">
        <v>6566</v>
      </c>
      <c r="G5595" s="1073">
        <v>45466.30972222222</v>
      </c>
      <c r="H5595" s="30"/>
    </row>
    <row r="5596" spans="1:8" x14ac:dyDescent="0.25">
      <c r="A5596" s="30" t="s">
        <v>9576</v>
      </c>
      <c r="B5596" s="30" t="s">
        <v>923</v>
      </c>
      <c r="C5596" s="31" t="s">
        <v>9577</v>
      </c>
      <c r="D5596" s="31">
        <v>8531</v>
      </c>
      <c r="E5596" s="49" t="s">
        <v>6582</v>
      </c>
      <c r="F5596" s="327" t="s">
        <v>6583</v>
      </c>
      <c r="G5596" s="1073">
        <v>45466.30972222222</v>
      </c>
      <c r="H5596" s="30"/>
    </row>
    <row r="5597" spans="1:8" x14ac:dyDescent="0.25">
      <c r="A5597" s="30" t="s">
        <v>9576</v>
      </c>
      <c r="B5597" s="30" t="s">
        <v>923</v>
      </c>
      <c r="C5597" s="31" t="s">
        <v>9577</v>
      </c>
      <c r="D5597" s="31">
        <v>8531</v>
      </c>
      <c r="E5597" s="49" t="s">
        <v>6599</v>
      </c>
      <c r="F5597" s="327" t="s">
        <v>6600</v>
      </c>
      <c r="G5597" s="1073">
        <v>45466.30972222222</v>
      </c>
      <c r="H5597" s="30"/>
    </row>
    <row r="5598" spans="1:8" x14ac:dyDescent="0.25">
      <c r="A5598" s="30" t="s">
        <v>9576</v>
      </c>
      <c r="B5598" s="30" t="s">
        <v>923</v>
      </c>
      <c r="C5598" s="31" t="s">
        <v>9577</v>
      </c>
      <c r="D5598" s="31">
        <v>8531</v>
      </c>
      <c r="E5598" s="49" t="s">
        <v>6616</v>
      </c>
      <c r="F5598" s="327" t="s">
        <v>6617</v>
      </c>
      <c r="G5598" s="1073">
        <v>45466.30972222222</v>
      </c>
      <c r="H5598" s="30"/>
    </row>
    <row r="5599" spans="1:8" x14ac:dyDescent="0.25">
      <c r="A5599" s="30" t="s">
        <v>9576</v>
      </c>
      <c r="B5599" s="30" t="s">
        <v>923</v>
      </c>
      <c r="C5599" s="31" t="s">
        <v>9577</v>
      </c>
      <c r="D5599" s="31">
        <v>8531</v>
      </c>
      <c r="E5599" s="49" t="s">
        <v>6633</v>
      </c>
      <c r="F5599" s="327" t="s">
        <v>6634</v>
      </c>
      <c r="G5599" s="1073">
        <v>45466.30972222222</v>
      </c>
      <c r="H5599" s="30"/>
    </row>
    <row r="5600" spans="1:8" x14ac:dyDescent="0.25">
      <c r="A5600" s="30" t="s">
        <v>9576</v>
      </c>
      <c r="B5600" s="30" t="s">
        <v>923</v>
      </c>
      <c r="C5600" s="31" t="s">
        <v>9577</v>
      </c>
      <c r="D5600" s="31">
        <v>8531</v>
      </c>
      <c r="E5600" s="49" t="s">
        <v>1450</v>
      </c>
      <c r="F5600" s="327" t="s">
        <v>1451</v>
      </c>
      <c r="G5600" s="1073">
        <v>45466.30972222222</v>
      </c>
      <c r="H5600" s="30"/>
    </row>
    <row r="5601" spans="1:8" x14ac:dyDescent="0.25">
      <c r="A5601" s="30" t="s">
        <v>9576</v>
      </c>
      <c r="B5601" s="30" t="s">
        <v>923</v>
      </c>
      <c r="C5601" s="31" t="s">
        <v>9577</v>
      </c>
      <c r="D5601" s="31">
        <v>8531</v>
      </c>
      <c r="E5601" s="49" t="s">
        <v>6650</v>
      </c>
      <c r="F5601" s="327" t="s">
        <v>6651</v>
      </c>
      <c r="G5601" s="1073">
        <v>45466.30972222222</v>
      </c>
      <c r="H5601" s="30"/>
    </row>
    <row r="5602" spans="1:8" x14ac:dyDescent="0.25">
      <c r="A5602" s="30" t="s">
        <v>9576</v>
      </c>
      <c r="B5602" s="30" t="s">
        <v>923</v>
      </c>
      <c r="C5602" s="31" t="s">
        <v>9577</v>
      </c>
      <c r="D5602" s="31">
        <v>8531</v>
      </c>
      <c r="E5602" s="49" t="s">
        <v>6667</v>
      </c>
      <c r="F5602" s="327" t="s">
        <v>6668</v>
      </c>
      <c r="G5602" s="1073">
        <v>45466.30972222222</v>
      </c>
      <c r="H5602" s="30"/>
    </row>
    <row r="5603" spans="1:8" x14ac:dyDescent="0.25">
      <c r="A5603" s="30" t="s">
        <v>9576</v>
      </c>
      <c r="B5603" s="30" t="s">
        <v>923</v>
      </c>
      <c r="C5603" s="31" t="s">
        <v>9577</v>
      </c>
      <c r="D5603" s="31">
        <v>8531</v>
      </c>
      <c r="E5603" s="49" t="s">
        <v>6684</v>
      </c>
      <c r="F5603" s="327" t="s">
        <v>6685</v>
      </c>
      <c r="G5603" s="1073">
        <v>45466.30972222222</v>
      </c>
      <c r="H5603" s="30"/>
    </row>
    <row r="5604" spans="1:8" x14ac:dyDescent="0.25">
      <c r="A5604" s="30" t="s">
        <v>9576</v>
      </c>
      <c r="B5604" s="30" t="s">
        <v>923</v>
      </c>
      <c r="C5604" s="31" t="s">
        <v>9577</v>
      </c>
      <c r="D5604" s="31">
        <v>8531</v>
      </c>
      <c r="E5604" s="49" t="s">
        <v>6701</v>
      </c>
      <c r="F5604" s="327" t="s">
        <v>6702</v>
      </c>
      <c r="G5604" s="1073">
        <v>45466.30972222222</v>
      </c>
      <c r="H5604" s="30"/>
    </row>
    <row r="5605" spans="1:8" x14ac:dyDescent="0.25">
      <c r="A5605" s="30" t="s">
        <v>9576</v>
      </c>
      <c r="B5605" s="30" t="s">
        <v>923</v>
      </c>
      <c r="C5605" s="31" t="s">
        <v>9577</v>
      </c>
      <c r="D5605" s="31">
        <v>8531</v>
      </c>
      <c r="E5605" s="49" t="s">
        <v>6718</v>
      </c>
      <c r="F5605" s="327" t="s">
        <v>6719</v>
      </c>
      <c r="G5605" s="1073">
        <v>45466.30972222222</v>
      </c>
      <c r="H5605" s="30"/>
    </row>
    <row r="5606" spans="1:8" x14ac:dyDescent="0.25">
      <c r="A5606" s="30" t="s">
        <v>9576</v>
      </c>
      <c r="B5606" s="30" t="s">
        <v>923</v>
      </c>
      <c r="C5606" s="31" t="s">
        <v>9577</v>
      </c>
      <c r="D5606" s="31">
        <v>8531</v>
      </c>
      <c r="E5606" s="49" t="s">
        <v>6735</v>
      </c>
      <c r="F5606" s="327" t="s">
        <v>6736</v>
      </c>
      <c r="G5606" s="1073">
        <v>45466.30972222222</v>
      </c>
      <c r="H5606" s="30"/>
    </row>
    <row r="5607" spans="1:8" x14ac:dyDescent="0.25">
      <c r="A5607" s="30" t="s">
        <v>9576</v>
      </c>
      <c r="B5607" s="30" t="s">
        <v>923</v>
      </c>
      <c r="C5607" s="31" t="s">
        <v>9577</v>
      </c>
      <c r="D5607" s="31">
        <v>8531</v>
      </c>
      <c r="E5607" s="49" t="s">
        <v>6752</v>
      </c>
      <c r="F5607" s="327" t="s">
        <v>6753</v>
      </c>
      <c r="G5607" s="1073">
        <v>45466.30972222222</v>
      </c>
      <c r="H5607" s="30"/>
    </row>
    <row r="5608" spans="1:8" x14ac:dyDescent="0.25">
      <c r="A5608" s="30" t="s">
        <v>9576</v>
      </c>
      <c r="B5608" s="30" t="s">
        <v>923</v>
      </c>
      <c r="C5608" s="31" t="s">
        <v>9577</v>
      </c>
      <c r="D5608" s="31">
        <v>8531</v>
      </c>
      <c r="E5608" s="49" t="s">
        <v>6769</v>
      </c>
      <c r="F5608" s="327" t="s">
        <v>6770</v>
      </c>
      <c r="G5608" s="1073">
        <v>45466.30972222222</v>
      </c>
      <c r="H5608" s="30"/>
    </row>
    <row r="5609" spans="1:8" x14ac:dyDescent="0.25">
      <c r="A5609" s="30" t="s">
        <v>9576</v>
      </c>
      <c r="B5609" s="30" t="s">
        <v>923</v>
      </c>
      <c r="C5609" s="31" t="s">
        <v>9577</v>
      </c>
      <c r="D5609" s="31">
        <v>8531</v>
      </c>
      <c r="E5609" s="49" t="s">
        <v>6786</v>
      </c>
      <c r="F5609" s="327" t="s">
        <v>6787</v>
      </c>
      <c r="G5609" s="1073">
        <v>45466.30972222222</v>
      </c>
      <c r="H5609" s="30"/>
    </row>
    <row r="5610" spans="1:8" x14ac:dyDescent="0.25">
      <c r="A5610" s="30" t="s">
        <v>9576</v>
      </c>
      <c r="B5610" s="30" t="s">
        <v>923</v>
      </c>
      <c r="C5610" s="31" t="s">
        <v>9577</v>
      </c>
      <c r="D5610" s="31">
        <v>8531</v>
      </c>
      <c r="E5610" s="49" t="s">
        <v>6803</v>
      </c>
      <c r="F5610" s="327" t="s">
        <v>6804</v>
      </c>
      <c r="G5610" s="1073">
        <v>45466.30972222222</v>
      </c>
      <c r="H5610" s="30"/>
    </row>
    <row r="5611" spans="1:8" x14ac:dyDescent="0.25">
      <c r="A5611" s="30" t="s">
        <v>9576</v>
      </c>
      <c r="B5611" s="30" t="s">
        <v>923</v>
      </c>
      <c r="C5611" s="31" t="s">
        <v>9577</v>
      </c>
      <c r="D5611" s="31">
        <v>8531</v>
      </c>
      <c r="E5611" s="49" t="s">
        <v>1467</v>
      </c>
      <c r="F5611" s="327" t="s">
        <v>1468</v>
      </c>
      <c r="G5611" s="1073">
        <v>45466.30972222222</v>
      </c>
      <c r="H5611" s="30"/>
    </row>
    <row r="5612" spans="1:8" x14ac:dyDescent="0.25">
      <c r="A5612" s="30" t="s">
        <v>9576</v>
      </c>
      <c r="B5612" s="30" t="s">
        <v>923</v>
      </c>
      <c r="C5612" s="31" t="s">
        <v>9577</v>
      </c>
      <c r="D5612" s="31">
        <v>8531</v>
      </c>
      <c r="E5612" s="49" t="s">
        <v>6820</v>
      </c>
      <c r="F5612" s="327" t="s">
        <v>6821</v>
      </c>
      <c r="G5612" s="1073">
        <v>45466.30972222222</v>
      </c>
      <c r="H5612" s="30"/>
    </row>
    <row r="5613" spans="1:8" x14ac:dyDescent="0.25">
      <c r="A5613" s="30" t="s">
        <v>9576</v>
      </c>
      <c r="B5613" s="30" t="s">
        <v>923</v>
      </c>
      <c r="C5613" s="31" t="s">
        <v>9577</v>
      </c>
      <c r="D5613" s="31">
        <v>8531</v>
      </c>
      <c r="E5613" s="49" t="s">
        <v>6837</v>
      </c>
      <c r="F5613" s="327" t="s">
        <v>6838</v>
      </c>
      <c r="G5613" s="1073">
        <v>45466.30972222222</v>
      </c>
      <c r="H5613" s="30"/>
    </row>
    <row r="5614" spans="1:8" x14ac:dyDescent="0.25">
      <c r="A5614" s="30" t="s">
        <v>9576</v>
      </c>
      <c r="B5614" s="30" t="s">
        <v>923</v>
      </c>
      <c r="C5614" s="31" t="s">
        <v>9577</v>
      </c>
      <c r="D5614" s="31">
        <v>8531</v>
      </c>
      <c r="E5614" s="49" t="s">
        <v>6854</v>
      </c>
      <c r="F5614" s="327" t="s">
        <v>6855</v>
      </c>
      <c r="G5614" s="1073">
        <v>45466.30972222222</v>
      </c>
      <c r="H5614" s="30"/>
    </row>
    <row r="5615" spans="1:8" x14ac:dyDescent="0.25">
      <c r="A5615" s="30" t="s">
        <v>9576</v>
      </c>
      <c r="B5615" s="30" t="s">
        <v>923</v>
      </c>
      <c r="C5615" s="31" t="s">
        <v>9577</v>
      </c>
      <c r="D5615" s="31">
        <v>8531</v>
      </c>
      <c r="E5615" s="49" t="s">
        <v>6871</v>
      </c>
      <c r="F5615" s="327" t="s">
        <v>6872</v>
      </c>
      <c r="G5615" s="1073">
        <v>45466.30972222222</v>
      </c>
      <c r="H5615" s="30"/>
    </row>
    <row r="5616" spans="1:8" x14ac:dyDescent="0.25">
      <c r="A5616" s="30" t="s">
        <v>9576</v>
      </c>
      <c r="B5616" s="30" t="s">
        <v>923</v>
      </c>
      <c r="C5616" s="31" t="s">
        <v>9577</v>
      </c>
      <c r="D5616" s="31">
        <v>8531</v>
      </c>
      <c r="E5616" s="49" t="s">
        <v>6888</v>
      </c>
      <c r="F5616" s="327" t="s">
        <v>6889</v>
      </c>
      <c r="G5616" s="1073">
        <v>45466.30972222222</v>
      </c>
      <c r="H5616" s="30"/>
    </row>
    <row r="5617" spans="1:8" x14ac:dyDescent="0.25">
      <c r="A5617" s="30" t="s">
        <v>9576</v>
      </c>
      <c r="B5617" s="30" t="s">
        <v>923</v>
      </c>
      <c r="C5617" s="31" t="s">
        <v>9577</v>
      </c>
      <c r="D5617" s="31">
        <v>8531</v>
      </c>
      <c r="E5617" s="49" t="s">
        <v>6905</v>
      </c>
      <c r="F5617" s="327" t="s">
        <v>6906</v>
      </c>
      <c r="G5617" s="1073">
        <v>45466.30972222222</v>
      </c>
      <c r="H5617" s="30"/>
    </row>
    <row r="5618" spans="1:8" x14ac:dyDescent="0.25">
      <c r="A5618" s="30" t="s">
        <v>9576</v>
      </c>
      <c r="B5618" s="30" t="s">
        <v>923</v>
      </c>
      <c r="C5618" s="31" t="s">
        <v>9577</v>
      </c>
      <c r="D5618" s="31">
        <v>8531</v>
      </c>
      <c r="E5618" s="49" t="s">
        <v>6922</v>
      </c>
      <c r="F5618" s="327" t="s">
        <v>6923</v>
      </c>
      <c r="G5618" s="1073">
        <v>45466.30972222222</v>
      </c>
      <c r="H5618" s="30"/>
    </row>
    <row r="5619" spans="1:8" x14ac:dyDescent="0.25">
      <c r="A5619" s="30" t="s">
        <v>9576</v>
      </c>
      <c r="B5619" s="30" t="s">
        <v>923</v>
      </c>
      <c r="C5619" s="31" t="s">
        <v>9577</v>
      </c>
      <c r="D5619" s="31">
        <v>8531</v>
      </c>
      <c r="E5619" s="49" t="s">
        <v>6939</v>
      </c>
      <c r="F5619" s="327" t="s">
        <v>6940</v>
      </c>
      <c r="G5619" s="1073">
        <v>45466.30972222222</v>
      </c>
      <c r="H5619" s="30"/>
    </row>
    <row r="5620" spans="1:8" x14ac:dyDescent="0.25">
      <c r="A5620" s="30" t="s">
        <v>9576</v>
      </c>
      <c r="B5620" s="30" t="s">
        <v>923</v>
      </c>
      <c r="C5620" s="31" t="s">
        <v>9577</v>
      </c>
      <c r="D5620" s="31">
        <v>8531</v>
      </c>
      <c r="E5620" s="49" t="s">
        <v>6956</v>
      </c>
      <c r="F5620" s="327" t="s">
        <v>6957</v>
      </c>
      <c r="G5620" s="1073">
        <v>45466.30972222222</v>
      </c>
      <c r="H5620" s="30"/>
    </row>
    <row r="5621" spans="1:8" x14ac:dyDescent="0.25">
      <c r="A5621" s="30" t="s">
        <v>9576</v>
      </c>
      <c r="B5621" s="30" t="s">
        <v>923</v>
      </c>
      <c r="C5621" s="31" t="s">
        <v>9577</v>
      </c>
      <c r="D5621" s="31">
        <v>8531</v>
      </c>
      <c r="E5621" s="49" t="s">
        <v>6973</v>
      </c>
      <c r="F5621" s="327" t="s">
        <v>6974</v>
      </c>
      <c r="G5621" s="1073">
        <v>45466.30972222222</v>
      </c>
      <c r="H5621" s="30"/>
    </row>
    <row r="5622" spans="1:8" x14ac:dyDescent="0.25">
      <c r="A5622" s="30" t="s">
        <v>9576</v>
      </c>
      <c r="B5622" s="30" t="s">
        <v>923</v>
      </c>
      <c r="C5622" s="31" t="s">
        <v>9577</v>
      </c>
      <c r="D5622" s="31">
        <v>8531</v>
      </c>
      <c r="E5622" s="49" t="s">
        <v>1484</v>
      </c>
      <c r="F5622" s="327" t="s">
        <v>1485</v>
      </c>
      <c r="G5622" s="1073">
        <v>45466.30972222222</v>
      </c>
      <c r="H5622" s="30"/>
    </row>
    <row r="5623" spans="1:8" x14ac:dyDescent="0.25">
      <c r="A5623" s="30" t="s">
        <v>9576</v>
      </c>
      <c r="B5623" s="30" t="s">
        <v>923</v>
      </c>
      <c r="C5623" s="31" t="s">
        <v>9577</v>
      </c>
      <c r="D5623" s="31">
        <v>8531</v>
      </c>
      <c r="E5623" s="49" t="s">
        <v>6990</v>
      </c>
      <c r="F5623" s="327" t="s">
        <v>6991</v>
      </c>
      <c r="G5623" s="1073">
        <v>45466.30972222222</v>
      </c>
      <c r="H5623" s="30"/>
    </row>
    <row r="5624" spans="1:8" x14ac:dyDescent="0.25">
      <c r="A5624" s="30" t="s">
        <v>9576</v>
      </c>
      <c r="B5624" s="30" t="s">
        <v>923</v>
      </c>
      <c r="C5624" s="31" t="s">
        <v>9577</v>
      </c>
      <c r="D5624" s="31">
        <v>8531</v>
      </c>
      <c r="E5624" s="49" t="s">
        <v>7007</v>
      </c>
      <c r="F5624" s="327" t="s">
        <v>7008</v>
      </c>
      <c r="G5624" s="1073">
        <v>45466.30972222222</v>
      </c>
      <c r="H5624" s="30"/>
    </row>
    <row r="5625" spans="1:8" x14ac:dyDescent="0.25">
      <c r="A5625" s="30" t="s">
        <v>9576</v>
      </c>
      <c r="B5625" s="30" t="s">
        <v>923</v>
      </c>
      <c r="C5625" s="31" t="s">
        <v>9577</v>
      </c>
      <c r="D5625" s="31">
        <v>8531</v>
      </c>
      <c r="E5625" s="49" t="s">
        <v>7024</v>
      </c>
      <c r="F5625" s="327" t="s">
        <v>7025</v>
      </c>
      <c r="G5625" s="1073">
        <v>45466.30972222222</v>
      </c>
      <c r="H5625" s="30"/>
    </row>
    <row r="5626" spans="1:8" x14ac:dyDescent="0.25">
      <c r="A5626" s="30" t="s">
        <v>9576</v>
      </c>
      <c r="B5626" s="30" t="s">
        <v>923</v>
      </c>
      <c r="C5626" s="31" t="s">
        <v>9577</v>
      </c>
      <c r="D5626" s="31">
        <v>8531</v>
      </c>
      <c r="E5626" s="49" t="s">
        <v>7041</v>
      </c>
      <c r="F5626" s="327" t="s">
        <v>7042</v>
      </c>
      <c r="G5626" s="1073">
        <v>45466.30972222222</v>
      </c>
      <c r="H5626" s="30"/>
    </row>
    <row r="5627" spans="1:8" x14ac:dyDescent="0.25">
      <c r="A5627" s="30" t="s">
        <v>9576</v>
      </c>
      <c r="B5627" s="30" t="s">
        <v>923</v>
      </c>
      <c r="C5627" s="31" t="s">
        <v>9577</v>
      </c>
      <c r="D5627" s="31">
        <v>8531</v>
      </c>
      <c r="E5627" s="49" t="s">
        <v>7058</v>
      </c>
      <c r="F5627" s="327" t="s">
        <v>7059</v>
      </c>
      <c r="G5627" s="1073">
        <v>45466.30972222222</v>
      </c>
      <c r="H5627" s="30"/>
    </row>
    <row r="5628" spans="1:8" x14ac:dyDescent="0.25">
      <c r="A5628" s="30" t="s">
        <v>9576</v>
      </c>
      <c r="B5628" s="30" t="s">
        <v>923</v>
      </c>
      <c r="C5628" s="31" t="s">
        <v>9577</v>
      </c>
      <c r="D5628" s="31">
        <v>8531</v>
      </c>
      <c r="E5628" s="49" t="s">
        <v>7075</v>
      </c>
      <c r="F5628" s="327" t="s">
        <v>7076</v>
      </c>
      <c r="G5628" s="1073">
        <v>45466.30972222222</v>
      </c>
      <c r="H5628" s="30"/>
    </row>
    <row r="5629" spans="1:8" x14ac:dyDescent="0.25">
      <c r="A5629" s="30" t="s">
        <v>9576</v>
      </c>
      <c r="B5629" s="30" t="s">
        <v>923</v>
      </c>
      <c r="C5629" s="31" t="s">
        <v>9577</v>
      </c>
      <c r="D5629" s="31">
        <v>8531</v>
      </c>
      <c r="E5629" s="49" t="s">
        <v>7092</v>
      </c>
      <c r="F5629" s="327" t="s">
        <v>7093</v>
      </c>
      <c r="G5629" s="1073">
        <v>45466.30972222222</v>
      </c>
      <c r="H5629" s="30"/>
    </row>
    <row r="5630" spans="1:8" x14ac:dyDescent="0.25">
      <c r="A5630" s="30" t="s">
        <v>9576</v>
      </c>
      <c r="B5630" s="30" t="s">
        <v>923</v>
      </c>
      <c r="C5630" s="31" t="s">
        <v>9577</v>
      </c>
      <c r="D5630" s="31">
        <v>8531</v>
      </c>
      <c r="E5630" s="49" t="s">
        <v>7109</v>
      </c>
      <c r="F5630" s="327" t="s">
        <v>7110</v>
      </c>
      <c r="G5630" s="1073">
        <v>45466.30972222222</v>
      </c>
      <c r="H5630" s="30"/>
    </row>
    <row r="5631" spans="1:8" x14ac:dyDescent="0.25">
      <c r="A5631" s="30" t="s">
        <v>9576</v>
      </c>
      <c r="B5631" s="30" t="s">
        <v>923</v>
      </c>
      <c r="C5631" s="31" t="s">
        <v>9577</v>
      </c>
      <c r="D5631" s="31">
        <v>8531</v>
      </c>
      <c r="E5631" s="49" t="s">
        <v>7126</v>
      </c>
      <c r="F5631" s="327" t="s">
        <v>7127</v>
      </c>
      <c r="G5631" s="1073">
        <v>45466.30972222222</v>
      </c>
      <c r="H5631" s="30"/>
    </row>
    <row r="5632" spans="1:8" x14ac:dyDescent="0.25">
      <c r="A5632" s="30" t="s">
        <v>9576</v>
      </c>
      <c r="B5632" s="30" t="s">
        <v>923</v>
      </c>
      <c r="C5632" s="31" t="s">
        <v>9577</v>
      </c>
      <c r="D5632" s="31">
        <v>8531</v>
      </c>
      <c r="E5632" s="49" t="s">
        <v>7143</v>
      </c>
      <c r="F5632" s="327" t="s">
        <v>7144</v>
      </c>
      <c r="G5632" s="1073">
        <v>45466.30972222222</v>
      </c>
      <c r="H5632" s="30"/>
    </row>
    <row r="5633" spans="1:8" x14ac:dyDescent="0.25">
      <c r="A5633" s="30" t="s">
        <v>9576</v>
      </c>
      <c r="B5633" s="30" t="s">
        <v>923</v>
      </c>
      <c r="C5633" s="31" t="s">
        <v>9577</v>
      </c>
      <c r="D5633" s="31">
        <v>8531</v>
      </c>
      <c r="E5633" s="49" t="s">
        <v>1501</v>
      </c>
      <c r="F5633" s="327" t="s">
        <v>1502</v>
      </c>
      <c r="G5633" s="1073">
        <v>45466.30972222222</v>
      </c>
      <c r="H5633" s="30"/>
    </row>
    <row r="5634" spans="1:8" x14ac:dyDescent="0.25">
      <c r="A5634" s="30" t="s">
        <v>9576</v>
      </c>
      <c r="B5634" s="30" t="s">
        <v>923</v>
      </c>
      <c r="C5634" s="31" t="s">
        <v>9577</v>
      </c>
      <c r="D5634" s="31">
        <v>8531</v>
      </c>
      <c r="E5634" s="49" t="s">
        <v>7160</v>
      </c>
      <c r="F5634" s="327" t="s">
        <v>7161</v>
      </c>
      <c r="G5634" s="1073">
        <v>45466.30972222222</v>
      </c>
      <c r="H5634" s="30"/>
    </row>
    <row r="5635" spans="1:8" x14ac:dyDescent="0.25">
      <c r="A5635" s="30" t="s">
        <v>9576</v>
      </c>
      <c r="B5635" s="30" t="s">
        <v>923</v>
      </c>
      <c r="C5635" s="31" t="s">
        <v>9577</v>
      </c>
      <c r="D5635" s="31">
        <v>8531</v>
      </c>
      <c r="E5635" s="49" t="s">
        <v>7177</v>
      </c>
      <c r="F5635" s="327" t="s">
        <v>7178</v>
      </c>
      <c r="G5635" s="1073">
        <v>45466.30972222222</v>
      </c>
      <c r="H5635" s="30"/>
    </row>
    <row r="5636" spans="1:8" x14ac:dyDescent="0.25">
      <c r="A5636" s="30" t="s">
        <v>9576</v>
      </c>
      <c r="B5636" s="30" t="s">
        <v>923</v>
      </c>
      <c r="C5636" s="31" t="s">
        <v>9577</v>
      </c>
      <c r="D5636" s="31">
        <v>8531</v>
      </c>
      <c r="E5636" s="49" t="s">
        <v>7194</v>
      </c>
      <c r="F5636" s="327" t="s">
        <v>7195</v>
      </c>
      <c r="G5636" s="1073">
        <v>45466.30972222222</v>
      </c>
      <c r="H5636" s="30"/>
    </row>
    <row r="5637" spans="1:8" x14ac:dyDescent="0.25">
      <c r="A5637" s="30" t="s">
        <v>9576</v>
      </c>
      <c r="B5637" s="30" t="s">
        <v>923</v>
      </c>
      <c r="C5637" s="31" t="s">
        <v>9577</v>
      </c>
      <c r="D5637" s="31">
        <v>8531</v>
      </c>
      <c r="E5637" s="49" t="s">
        <v>7211</v>
      </c>
      <c r="F5637" s="327" t="s">
        <v>7212</v>
      </c>
      <c r="G5637" s="1073">
        <v>45466.30972222222</v>
      </c>
      <c r="H5637" s="30"/>
    </row>
    <row r="5638" spans="1:8" x14ac:dyDescent="0.25">
      <c r="A5638" s="30" t="s">
        <v>9576</v>
      </c>
      <c r="B5638" s="30" t="s">
        <v>923</v>
      </c>
      <c r="C5638" s="31" t="s">
        <v>9577</v>
      </c>
      <c r="D5638" s="31">
        <v>8531</v>
      </c>
      <c r="E5638" s="49" t="s">
        <v>7228</v>
      </c>
      <c r="F5638" s="327" t="s">
        <v>7229</v>
      </c>
      <c r="G5638" s="1073">
        <v>45466.30972222222</v>
      </c>
      <c r="H5638" s="30"/>
    </row>
    <row r="5639" spans="1:8" x14ac:dyDescent="0.25">
      <c r="A5639" s="30" t="s">
        <v>9576</v>
      </c>
      <c r="B5639" s="30" t="s">
        <v>923</v>
      </c>
      <c r="C5639" s="31" t="s">
        <v>9577</v>
      </c>
      <c r="D5639" s="31">
        <v>8531</v>
      </c>
      <c r="E5639" s="49" t="s">
        <v>7245</v>
      </c>
      <c r="F5639" s="327" t="s">
        <v>7246</v>
      </c>
      <c r="G5639" s="1073">
        <v>45466.30972222222</v>
      </c>
      <c r="H5639" s="30"/>
    </row>
    <row r="5640" spans="1:8" x14ac:dyDescent="0.25">
      <c r="A5640" s="30" t="s">
        <v>9576</v>
      </c>
      <c r="B5640" s="30" t="s">
        <v>923</v>
      </c>
      <c r="C5640" s="31" t="s">
        <v>9577</v>
      </c>
      <c r="D5640" s="31">
        <v>8531</v>
      </c>
      <c r="E5640" s="49" t="s">
        <v>7262</v>
      </c>
      <c r="F5640" s="327" t="s">
        <v>7263</v>
      </c>
      <c r="G5640" s="1073">
        <v>45466.30972222222</v>
      </c>
      <c r="H5640" s="30"/>
    </row>
    <row r="5641" spans="1:8" x14ac:dyDescent="0.25">
      <c r="A5641" s="30" t="s">
        <v>9576</v>
      </c>
      <c r="B5641" s="30" t="s">
        <v>923</v>
      </c>
      <c r="C5641" s="31" t="s">
        <v>9577</v>
      </c>
      <c r="D5641" s="31">
        <v>8531</v>
      </c>
      <c r="E5641" s="49" t="s">
        <v>7279</v>
      </c>
      <c r="F5641" s="327" t="s">
        <v>7280</v>
      </c>
      <c r="G5641" s="1073">
        <v>45466.30972222222</v>
      </c>
      <c r="H5641" s="30"/>
    </row>
    <row r="5642" spans="1:8" x14ac:dyDescent="0.25">
      <c r="A5642" s="30" t="s">
        <v>9576</v>
      </c>
      <c r="B5642" s="30" t="s">
        <v>923</v>
      </c>
      <c r="C5642" s="31" t="s">
        <v>9577</v>
      </c>
      <c r="D5642" s="31">
        <v>8531</v>
      </c>
      <c r="E5642" s="49" t="s">
        <v>7296</v>
      </c>
      <c r="F5642" s="327" t="s">
        <v>7297</v>
      </c>
      <c r="G5642" s="1073">
        <v>45466.30972222222</v>
      </c>
      <c r="H5642" s="30"/>
    </row>
    <row r="5643" spans="1:8" x14ac:dyDescent="0.25">
      <c r="A5643" s="30" t="s">
        <v>9576</v>
      </c>
      <c r="B5643" s="30" t="s">
        <v>923</v>
      </c>
      <c r="C5643" s="31" t="s">
        <v>9577</v>
      </c>
      <c r="D5643" s="31">
        <v>8531</v>
      </c>
      <c r="E5643" s="49" t="s">
        <v>7313</v>
      </c>
      <c r="F5643" s="327" t="s">
        <v>7314</v>
      </c>
      <c r="G5643" s="1073">
        <v>45466.30972222222</v>
      </c>
      <c r="H5643" s="30"/>
    </row>
    <row r="5644" spans="1:8" x14ac:dyDescent="0.25">
      <c r="A5644" s="30" t="s">
        <v>9576</v>
      </c>
      <c r="B5644" s="30" t="s">
        <v>923</v>
      </c>
      <c r="C5644" s="31" t="s">
        <v>9577</v>
      </c>
      <c r="D5644" s="31">
        <v>8531</v>
      </c>
      <c r="E5644" s="49" t="s">
        <v>1518</v>
      </c>
      <c r="F5644" s="327" t="s">
        <v>1519</v>
      </c>
      <c r="G5644" s="1073">
        <v>45466.30972222222</v>
      </c>
      <c r="H5644" s="30"/>
    </row>
    <row r="5645" spans="1:8" x14ac:dyDescent="0.25">
      <c r="A5645" s="30" t="s">
        <v>9576</v>
      </c>
      <c r="B5645" s="30" t="s">
        <v>923</v>
      </c>
      <c r="C5645" s="31" t="s">
        <v>9577</v>
      </c>
      <c r="D5645" s="31">
        <v>8531</v>
      </c>
      <c r="E5645" s="49" t="s">
        <v>7330</v>
      </c>
      <c r="F5645" s="327" t="s">
        <v>7331</v>
      </c>
      <c r="G5645" s="1073">
        <v>45466.30972222222</v>
      </c>
      <c r="H5645" s="30"/>
    </row>
    <row r="5646" spans="1:8" x14ac:dyDescent="0.25">
      <c r="A5646" s="30" t="s">
        <v>9576</v>
      </c>
      <c r="B5646" s="30" t="s">
        <v>923</v>
      </c>
      <c r="C5646" s="31" t="s">
        <v>9577</v>
      </c>
      <c r="D5646" s="31">
        <v>8531</v>
      </c>
      <c r="E5646" s="49" t="s">
        <v>7347</v>
      </c>
      <c r="F5646" s="327" t="s">
        <v>7348</v>
      </c>
      <c r="G5646" s="1073">
        <v>45466.30972222222</v>
      </c>
      <c r="H5646" s="30"/>
    </row>
    <row r="5647" spans="1:8" x14ac:dyDescent="0.25">
      <c r="A5647" s="30" t="s">
        <v>9576</v>
      </c>
      <c r="B5647" s="30" t="s">
        <v>923</v>
      </c>
      <c r="C5647" s="31" t="s">
        <v>9577</v>
      </c>
      <c r="D5647" s="31">
        <v>8531</v>
      </c>
      <c r="E5647" s="49" t="s">
        <v>7364</v>
      </c>
      <c r="F5647" s="327" t="s">
        <v>7365</v>
      </c>
      <c r="G5647" s="1073">
        <v>45466.30972222222</v>
      </c>
      <c r="H5647" s="30"/>
    </row>
    <row r="5648" spans="1:8" x14ac:dyDescent="0.25">
      <c r="A5648" s="30" t="s">
        <v>9576</v>
      </c>
      <c r="B5648" s="30" t="s">
        <v>923</v>
      </c>
      <c r="C5648" s="31" t="s">
        <v>9577</v>
      </c>
      <c r="D5648" s="31">
        <v>8531</v>
      </c>
      <c r="E5648" s="49" t="s">
        <v>7381</v>
      </c>
      <c r="F5648" s="327" t="s">
        <v>7382</v>
      </c>
      <c r="G5648" s="1073">
        <v>45466.30972222222</v>
      </c>
      <c r="H5648" s="30"/>
    </row>
    <row r="5649" spans="1:8" x14ac:dyDescent="0.25">
      <c r="A5649" s="30" t="s">
        <v>9576</v>
      </c>
      <c r="B5649" s="30" t="s">
        <v>923</v>
      </c>
      <c r="C5649" s="31" t="s">
        <v>9577</v>
      </c>
      <c r="D5649" s="31">
        <v>8531</v>
      </c>
      <c r="E5649" s="30" t="s">
        <v>7398</v>
      </c>
      <c r="F5649" s="327" t="s">
        <v>7399</v>
      </c>
      <c r="G5649" s="1073">
        <v>45466.30972222222</v>
      </c>
      <c r="H5649" s="30"/>
    </row>
    <row r="5650" spans="1:8" x14ac:dyDescent="0.25">
      <c r="A5650" s="30" t="s">
        <v>9576</v>
      </c>
      <c r="B5650" s="30" t="s">
        <v>923</v>
      </c>
      <c r="C5650" s="31" t="s">
        <v>9577</v>
      </c>
      <c r="D5650" s="31">
        <v>8531</v>
      </c>
      <c r="E5650" s="30" t="s">
        <v>7415</v>
      </c>
      <c r="F5650" s="327" t="s">
        <v>7416</v>
      </c>
      <c r="G5650" s="1073">
        <v>45466.30972222222</v>
      </c>
      <c r="H5650" s="30"/>
    </row>
    <row r="5651" spans="1:8" x14ac:dyDescent="0.25">
      <c r="A5651" s="30" t="s">
        <v>9576</v>
      </c>
      <c r="B5651" s="30" t="s">
        <v>923</v>
      </c>
      <c r="C5651" s="31" t="s">
        <v>9577</v>
      </c>
      <c r="D5651" s="31">
        <v>8531</v>
      </c>
      <c r="E5651" s="30" t="s">
        <v>7432</v>
      </c>
      <c r="F5651" s="327" t="s">
        <v>7433</v>
      </c>
      <c r="G5651" s="1073">
        <v>45466.30972222222</v>
      </c>
      <c r="H5651" s="30"/>
    </row>
    <row r="5652" spans="1:8" x14ac:dyDescent="0.25">
      <c r="A5652" s="30" t="s">
        <v>9576</v>
      </c>
      <c r="B5652" s="30" t="s">
        <v>923</v>
      </c>
      <c r="C5652" s="31" t="s">
        <v>9577</v>
      </c>
      <c r="D5652" s="31">
        <v>8531</v>
      </c>
      <c r="E5652" s="30" t="s">
        <v>7449</v>
      </c>
      <c r="F5652" s="327" t="s">
        <v>7450</v>
      </c>
      <c r="G5652" s="1073">
        <v>45466.30972222222</v>
      </c>
      <c r="H5652" s="30"/>
    </row>
    <row r="5653" spans="1:8" x14ac:dyDescent="0.25">
      <c r="A5653" s="30" t="s">
        <v>9576</v>
      </c>
      <c r="B5653" s="30" t="s">
        <v>923</v>
      </c>
      <c r="C5653" s="31" t="s">
        <v>9577</v>
      </c>
      <c r="D5653" s="31">
        <v>8531</v>
      </c>
      <c r="E5653" s="30" t="s">
        <v>7466</v>
      </c>
      <c r="F5653" s="327" t="s">
        <v>7467</v>
      </c>
      <c r="G5653" s="1073">
        <v>45466.30972222222</v>
      </c>
      <c r="H5653" s="30"/>
    </row>
    <row r="5654" spans="1:8" x14ac:dyDescent="0.25">
      <c r="A5654" s="30" t="s">
        <v>9576</v>
      </c>
      <c r="B5654" s="30" t="s">
        <v>923</v>
      </c>
      <c r="C5654" s="31" t="s">
        <v>9577</v>
      </c>
      <c r="D5654" s="31">
        <v>8531</v>
      </c>
      <c r="E5654" s="30" t="s">
        <v>7483</v>
      </c>
      <c r="F5654" s="327" t="s">
        <v>7484</v>
      </c>
      <c r="G5654" s="1073">
        <v>45466.30972222222</v>
      </c>
      <c r="H5654" s="30"/>
    </row>
    <row r="5655" spans="1:8" x14ac:dyDescent="0.25">
      <c r="A5655" s="30" t="s">
        <v>9576</v>
      </c>
      <c r="B5655" s="30" t="s">
        <v>923</v>
      </c>
      <c r="C5655" s="31" t="s">
        <v>9577</v>
      </c>
      <c r="D5655" s="31">
        <v>8531</v>
      </c>
      <c r="E5655" s="30" t="s">
        <v>1535</v>
      </c>
      <c r="F5655" s="327" t="s">
        <v>1536</v>
      </c>
      <c r="G5655" s="1073">
        <v>45466.30972222222</v>
      </c>
      <c r="H5655" s="30"/>
    </row>
    <row r="5656" spans="1:8" x14ac:dyDescent="0.25">
      <c r="A5656" s="30" t="s">
        <v>9576</v>
      </c>
      <c r="B5656" s="30" t="s">
        <v>923</v>
      </c>
      <c r="C5656" s="31" t="s">
        <v>9577</v>
      </c>
      <c r="D5656" s="31">
        <v>8531</v>
      </c>
      <c r="E5656" s="30" t="s">
        <v>7500</v>
      </c>
      <c r="F5656" s="327" t="s">
        <v>7501</v>
      </c>
      <c r="G5656" s="1073">
        <v>45466.30972222222</v>
      </c>
      <c r="H5656" s="30"/>
    </row>
    <row r="5657" spans="1:8" x14ac:dyDescent="0.25">
      <c r="A5657" s="30" t="s">
        <v>9576</v>
      </c>
      <c r="B5657" s="30" t="s">
        <v>923</v>
      </c>
      <c r="C5657" s="31" t="s">
        <v>9577</v>
      </c>
      <c r="D5657" s="31">
        <v>8531</v>
      </c>
      <c r="E5657" s="30" t="s">
        <v>7517</v>
      </c>
      <c r="F5657" s="327" t="s">
        <v>7518</v>
      </c>
      <c r="G5657" s="1073">
        <v>45466.30972222222</v>
      </c>
      <c r="H5657" s="30"/>
    </row>
    <row r="5658" spans="1:8" x14ac:dyDescent="0.25">
      <c r="A5658" s="30" t="s">
        <v>9576</v>
      </c>
      <c r="B5658" s="30" t="s">
        <v>923</v>
      </c>
      <c r="C5658" s="31" t="s">
        <v>9577</v>
      </c>
      <c r="D5658" s="31">
        <v>8531</v>
      </c>
      <c r="E5658" s="30" t="s">
        <v>7534</v>
      </c>
      <c r="F5658" s="327" t="s">
        <v>7535</v>
      </c>
      <c r="G5658" s="1073">
        <v>45466.30972222222</v>
      </c>
      <c r="H5658" s="30"/>
    </row>
    <row r="5659" spans="1:8" x14ac:dyDescent="0.25">
      <c r="A5659" s="30" t="s">
        <v>9576</v>
      </c>
      <c r="B5659" s="30" t="s">
        <v>923</v>
      </c>
      <c r="C5659" s="31" t="s">
        <v>9577</v>
      </c>
      <c r="D5659" s="31">
        <v>8531</v>
      </c>
      <c r="E5659" s="30" t="s">
        <v>7551</v>
      </c>
      <c r="F5659" s="327" t="s">
        <v>7552</v>
      </c>
      <c r="G5659" s="1073">
        <v>45466.30972222222</v>
      </c>
      <c r="H5659" s="30"/>
    </row>
    <row r="5660" spans="1:8" x14ac:dyDescent="0.25">
      <c r="A5660" s="30" t="s">
        <v>9576</v>
      </c>
      <c r="B5660" s="30" t="s">
        <v>923</v>
      </c>
      <c r="C5660" s="31" t="s">
        <v>9577</v>
      </c>
      <c r="D5660" s="31">
        <v>8531</v>
      </c>
      <c r="E5660" s="30" t="s">
        <v>7568</v>
      </c>
      <c r="F5660" s="327" t="s">
        <v>7569</v>
      </c>
      <c r="G5660" s="1073">
        <v>45466.30972222222</v>
      </c>
      <c r="H5660" s="30"/>
    </row>
    <row r="5661" spans="1:8" x14ac:dyDescent="0.25">
      <c r="A5661" s="30" t="s">
        <v>9576</v>
      </c>
      <c r="B5661" s="30" t="s">
        <v>923</v>
      </c>
      <c r="C5661" s="31" t="s">
        <v>9577</v>
      </c>
      <c r="D5661" s="31">
        <v>8531</v>
      </c>
      <c r="E5661" s="30" t="s">
        <v>7585</v>
      </c>
      <c r="F5661" s="327" t="s">
        <v>7586</v>
      </c>
      <c r="G5661" s="1073">
        <v>45466.30972222222</v>
      </c>
      <c r="H5661" s="30"/>
    </row>
    <row r="5662" spans="1:8" x14ac:dyDescent="0.25">
      <c r="A5662" s="30" t="s">
        <v>9576</v>
      </c>
      <c r="B5662" s="30" t="s">
        <v>923</v>
      </c>
      <c r="C5662" s="31" t="s">
        <v>9577</v>
      </c>
      <c r="D5662" s="31">
        <v>8531</v>
      </c>
      <c r="E5662" s="30" t="s">
        <v>7602</v>
      </c>
      <c r="F5662" s="327" t="s">
        <v>7603</v>
      </c>
      <c r="G5662" s="1073">
        <v>45466.30972222222</v>
      </c>
      <c r="H5662" s="30"/>
    </row>
    <row r="5663" spans="1:8" x14ac:dyDescent="0.25">
      <c r="A5663" s="30" t="s">
        <v>9576</v>
      </c>
      <c r="B5663" s="30" t="s">
        <v>923</v>
      </c>
      <c r="C5663" s="31" t="s">
        <v>9577</v>
      </c>
      <c r="D5663" s="31">
        <v>8531</v>
      </c>
      <c r="E5663" s="30" t="s">
        <v>7619</v>
      </c>
      <c r="F5663" s="327" t="s">
        <v>7620</v>
      </c>
      <c r="G5663" s="1073">
        <v>45466.30972222222</v>
      </c>
      <c r="H5663" s="30"/>
    </row>
    <row r="5664" spans="1:8" x14ac:dyDescent="0.25">
      <c r="A5664" s="30" t="s">
        <v>9576</v>
      </c>
      <c r="B5664" s="30" t="s">
        <v>923</v>
      </c>
      <c r="C5664" s="31" t="s">
        <v>9577</v>
      </c>
      <c r="D5664" s="31">
        <v>8531</v>
      </c>
      <c r="E5664" s="30" t="s">
        <v>7636</v>
      </c>
      <c r="F5664" s="327" t="s">
        <v>7637</v>
      </c>
      <c r="G5664" s="1073">
        <v>45466.30972222222</v>
      </c>
      <c r="H5664" s="30"/>
    </row>
    <row r="5665" spans="1:8" x14ac:dyDescent="0.25">
      <c r="A5665" s="30" t="s">
        <v>9576</v>
      </c>
      <c r="B5665" s="30" t="s">
        <v>923</v>
      </c>
      <c r="C5665" s="31" t="s">
        <v>9577</v>
      </c>
      <c r="D5665" s="31">
        <v>8531</v>
      </c>
      <c r="E5665" s="30" t="s">
        <v>7653</v>
      </c>
      <c r="F5665" s="327" t="s">
        <v>7654</v>
      </c>
      <c r="G5665" s="1073">
        <v>45466.30972222222</v>
      </c>
      <c r="H5665" s="30"/>
    </row>
    <row r="5666" spans="1:8" x14ac:dyDescent="0.25">
      <c r="A5666" s="30" t="s">
        <v>9576</v>
      </c>
      <c r="B5666" s="30" t="s">
        <v>923</v>
      </c>
      <c r="C5666" s="31" t="s">
        <v>9577</v>
      </c>
      <c r="D5666" s="31">
        <v>8531</v>
      </c>
      <c r="E5666" s="30" t="s">
        <v>975</v>
      </c>
      <c r="F5666" s="327" t="s">
        <v>976</v>
      </c>
      <c r="G5666" s="1073">
        <v>45466.30972222222</v>
      </c>
      <c r="H5666" s="30"/>
    </row>
    <row r="5667" spans="1:8" x14ac:dyDescent="0.25">
      <c r="A5667" s="30" t="s">
        <v>9576</v>
      </c>
      <c r="B5667" s="30" t="s">
        <v>923</v>
      </c>
      <c r="C5667" s="31" t="s">
        <v>9577</v>
      </c>
      <c r="D5667" s="31">
        <v>8531</v>
      </c>
      <c r="E5667" s="30" t="s">
        <v>1552</v>
      </c>
      <c r="F5667" s="327" t="s">
        <v>1553</v>
      </c>
      <c r="G5667" s="1073">
        <v>45466.30972222222</v>
      </c>
      <c r="H5667" s="30"/>
    </row>
    <row r="5668" spans="1:8" x14ac:dyDescent="0.25">
      <c r="A5668" s="30" t="s">
        <v>9576</v>
      </c>
      <c r="B5668" s="30" t="s">
        <v>923</v>
      </c>
      <c r="C5668" s="31" t="s">
        <v>9577</v>
      </c>
      <c r="D5668" s="31">
        <v>8531</v>
      </c>
      <c r="E5668" s="30" t="s">
        <v>7670</v>
      </c>
      <c r="F5668" s="327" t="s">
        <v>7671</v>
      </c>
      <c r="G5668" s="1073">
        <v>45466.30972222222</v>
      </c>
      <c r="H5668" s="30"/>
    </row>
    <row r="5669" spans="1:8" x14ac:dyDescent="0.25">
      <c r="A5669" s="30" t="s">
        <v>9576</v>
      </c>
      <c r="B5669" s="30" t="s">
        <v>923</v>
      </c>
      <c r="C5669" s="31" t="s">
        <v>9577</v>
      </c>
      <c r="D5669" s="31">
        <v>8531</v>
      </c>
      <c r="E5669" s="30" t="s">
        <v>7687</v>
      </c>
      <c r="F5669" s="327" t="s">
        <v>7688</v>
      </c>
      <c r="G5669" s="1073">
        <v>45466.30972222222</v>
      </c>
      <c r="H5669" s="30"/>
    </row>
    <row r="5670" spans="1:8" x14ac:dyDescent="0.25">
      <c r="A5670" s="30" t="s">
        <v>9576</v>
      </c>
      <c r="B5670" s="30" t="s">
        <v>923</v>
      </c>
      <c r="C5670" s="31" t="s">
        <v>9577</v>
      </c>
      <c r="D5670" s="31">
        <v>8531</v>
      </c>
      <c r="E5670" s="30" t="s">
        <v>7704</v>
      </c>
      <c r="F5670" s="327" t="s">
        <v>7705</v>
      </c>
      <c r="G5670" s="1073">
        <v>45466.30972222222</v>
      </c>
      <c r="H5670" s="30"/>
    </row>
    <row r="5671" spans="1:8" x14ac:dyDescent="0.25">
      <c r="A5671" s="30" t="s">
        <v>9576</v>
      </c>
      <c r="B5671" s="30" t="s">
        <v>923</v>
      </c>
      <c r="C5671" s="31" t="s">
        <v>9577</v>
      </c>
      <c r="D5671" s="31">
        <v>8531</v>
      </c>
      <c r="E5671" s="30" t="s">
        <v>7721</v>
      </c>
      <c r="F5671" s="327" t="s">
        <v>7722</v>
      </c>
      <c r="G5671" s="1073">
        <v>45466.30972222222</v>
      </c>
      <c r="H5671" s="30"/>
    </row>
    <row r="5672" spans="1:8" x14ac:dyDescent="0.25">
      <c r="A5672" s="30" t="s">
        <v>9576</v>
      </c>
      <c r="B5672" s="30" t="s">
        <v>923</v>
      </c>
      <c r="C5672" s="31" t="s">
        <v>9577</v>
      </c>
      <c r="D5672" s="31">
        <v>8531</v>
      </c>
      <c r="E5672" s="30" t="s">
        <v>7738</v>
      </c>
      <c r="F5672" s="327" t="s">
        <v>7739</v>
      </c>
      <c r="G5672" s="1073">
        <v>45466.30972222222</v>
      </c>
      <c r="H5672" s="30"/>
    </row>
    <row r="5673" spans="1:8" x14ac:dyDescent="0.25">
      <c r="A5673" s="30" t="s">
        <v>9576</v>
      </c>
      <c r="B5673" s="30" t="s">
        <v>923</v>
      </c>
      <c r="C5673" s="31" t="s">
        <v>9577</v>
      </c>
      <c r="D5673" s="31">
        <v>8531</v>
      </c>
      <c r="E5673" s="30" t="s">
        <v>7755</v>
      </c>
      <c r="F5673" s="327" t="s">
        <v>7756</v>
      </c>
      <c r="G5673" s="1073">
        <v>45466.30972222222</v>
      </c>
      <c r="H5673" s="30"/>
    </row>
    <row r="5674" spans="1:8" x14ac:dyDescent="0.25">
      <c r="A5674" s="30" t="s">
        <v>9576</v>
      </c>
      <c r="B5674" s="30" t="s">
        <v>923</v>
      </c>
      <c r="C5674" s="31" t="s">
        <v>9577</v>
      </c>
      <c r="D5674" s="31">
        <v>8531</v>
      </c>
      <c r="E5674" s="30" t="s">
        <v>7772</v>
      </c>
      <c r="F5674" s="327" t="s">
        <v>7773</v>
      </c>
      <c r="G5674" s="1073">
        <v>45466.30972222222</v>
      </c>
      <c r="H5674" s="30"/>
    </row>
    <row r="5675" spans="1:8" x14ac:dyDescent="0.25">
      <c r="A5675" s="30" t="s">
        <v>9576</v>
      </c>
      <c r="B5675" s="30" t="s">
        <v>923</v>
      </c>
      <c r="C5675" s="31" t="s">
        <v>9577</v>
      </c>
      <c r="D5675" s="31">
        <v>8531</v>
      </c>
      <c r="E5675" s="30" t="s">
        <v>7789</v>
      </c>
      <c r="F5675" s="327" t="s">
        <v>7790</v>
      </c>
      <c r="G5675" s="1073">
        <v>45466.30972222222</v>
      </c>
      <c r="H5675" s="30"/>
    </row>
    <row r="5676" spans="1:8" x14ac:dyDescent="0.25">
      <c r="A5676" s="30" t="s">
        <v>9576</v>
      </c>
      <c r="B5676" s="30" t="s">
        <v>923</v>
      </c>
      <c r="C5676" s="31" t="s">
        <v>9577</v>
      </c>
      <c r="D5676" s="31">
        <v>8531</v>
      </c>
      <c r="E5676" s="30" t="s">
        <v>7806</v>
      </c>
      <c r="F5676" s="327" t="s">
        <v>7807</v>
      </c>
      <c r="G5676" s="1073">
        <v>45466.30972222222</v>
      </c>
      <c r="H5676" s="30"/>
    </row>
    <row r="5677" spans="1:8" x14ac:dyDescent="0.25">
      <c r="A5677" s="30" t="s">
        <v>9576</v>
      </c>
      <c r="B5677" s="30" t="s">
        <v>923</v>
      </c>
      <c r="C5677" s="31" t="s">
        <v>9577</v>
      </c>
      <c r="D5677" s="31">
        <v>8531</v>
      </c>
      <c r="E5677" s="30" t="s">
        <v>7823</v>
      </c>
      <c r="F5677" s="327" t="s">
        <v>7824</v>
      </c>
      <c r="G5677" s="1073">
        <v>45466.30972222222</v>
      </c>
      <c r="H5677" s="30"/>
    </row>
    <row r="5678" spans="1:8" x14ac:dyDescent="0.25">
      <c r="A5678" s="30" t="s">
        <v>9576</v>
      </c>
      <c r="B5678" s="30" t="s">
        <v>923</v>
      </c>
      <c r="C5678" s="31" t="s">
        <v>9577</v>
      </c>
      <c r="D5678" s="31">
        <v>8531</v>
      </c>
      <c r="E5678" s="30" t="s">
        <v>1569</v>
      </c>
      <c r="F5678" s="327" t="s">
        <v>1570</v>
      </c>
      <c r="G5678" s="1073">
        <v>45466.30972222222</v>
      </c>
      <c r="H5678" s="30"/>
    </row>
    <row r="5679" spans="1:8" x14ac:dyDescent="0.25">
      <c r="A5679" s="30" t="s">
        <v>9576</v>
      </c>
      <c r="B5679" s="30" t="s">
        <v>923</v>
      </c>
      <c r="C5679" s="31" t="s">
        <v>9577</v>
      </c>
      <c r="D5679" s="31">
        <v>8531</v>
      </c>
      <c r="E5679" s="30" t="s">
        <v>7840</v>
      </c>
      <c r="F5679" s="327" t="s">
        <v>7841</v>
      </c>
      <c r="G5679" s="1073">
        <v>45466.30972222222</v>
      </c>
      <c r="H5679" s="30"/>
    </row>
    <row r="5680" spans="1:8" x14ac:dyDescent="0.25">
      <c r="A5680" s="30" t="s">
        <v>9576</v>
      </c>
      <c r="B5680" s="30" t="s">
        <v>923</v>
      </c>
      <c r="C5680" s="31" t="s">
        <v>9577</v>
      </c>
      <c r="D5680" s="31">
        <v>8531</v>
      </c>
      <c r="E5680" s="30" t="s">
        <v>7857</v>
      </c>
      <c r="F5680" s="327" t="s">
        <v>7858</v>
      </c>
      <c r="G5680" s="1073">
        <v>45466.30972222222</v>
      </c>
      <c r="H5680" s="30"/>
    </row>
    <row r="5681" spans="1:8" x14ac:dyDescent="0.25">
      <c r="A5681" s="30" t="s">
        <v>9576</v>
      </c>
      <c r="B5681" s="30" t="s">
        <v>923</v>
      </c>
      <c r="C5681" s="31" t="s">
        <v>9577</v>
      </c>
      <c r="D5681" s="31">
        <v>8531</v>
      </c>
      <c r="E5681" s="30" t="s">
        <v>7874</v>
      </c>
      <c r="F5681" s="327" t="s">
        <v>7875</v>
      </c>
      <c r="G5681" s="1073">
        <v>45466.30972222222</v>
      </c>
      <c r="H5681" s="30"/>
    </row>
    <row r="5682" spans="1:8" x14ac:dyDescent="0.25">
      <c r="A5682" s="30" t="s">
        <v>9576</v>
      </c>
      <c r="B5682" s="30" t="s">
        <v>923</v>
      </c>
      <c r="C5682" s="31" t="s">
        <v>9577</v>
      </c>
      <c r="D5682" s="31">
        <v>8531</v>
      </c>
      <c r="E5682" s="30" t="s">
        <v>7891</v>
      </c>
      <c r="F5682" s="327" t="s">
        <v>7892</v>
      </c>
      <c r="G5682" s="1073">
        <v>45466.30972222222</v>
      </c>
      <c r="H5682" s="30"/>
    </row>
    <row r="5683" spans="1:8" x14ac:dyDescent="0.25">
      <c r="A5683" s="30" t="s">
        <v>9576</v>
      </c>
      <c r="B5683" s="30" t="s">
        <v>923</v>
      </c>
      <c r="C5683" s="31" t="s">
        <v>9577</v>
      </c>
      <c r="D5683" s="31">
        <v>8531</v>
      </c>
      <c r="E5683" s="30" t="s">
        <v>7908</v>
      </c>
      <c r="F5683" s="327" t="s">
        <v>7909</v>
      </c>
      <c r="G5683" s="1073">
        <v>45466.30972222222</v>
      </c>
      <c r="H5683" s="30"/>
    </row>
    <row r="5684" spans="1:8" x14ac:dyDescent="0.25">
      <c r="A5684" s="30" t="s">
        <v>9576</v>
      </c>
      <c r="B5684" s="30" t="s">
        <v>923</v>
      </c>
      <c r="C5684" s="31" t="s">
        <v>9577</v>
      </c>
      <c r="D5684" s="31">
        <v>8531</v>
      </c>
      <c r="E5684" s="30" t="s">
        <v>7925</v>
      </c>
      <c r="F5684" s="327" t="s">
        <v>7926</v>
      </c>
      <c r="G5684" s="1073">
        <v>45466.30972222222</v>
      </c>
      <c r="H5684" s="30"/>
    </row>
    <row r="5685" spans="1:8" x14ac:dyDescent="0.25">
      <c r="A5685" s="30" t="s">
        <v>9576</v>
      </c>
      <c r="B5685" s="30" t="s">
        <v>923</v>
      </c>
      <c r="C5685" s="31" t="s">
        <v>9577</v>
      </c>
      <c r="D5685" s="31">
        <v>8531</v>
      </c>
      <c r="E5685" s="30" t="s">
        <v>7942</v>
      </c>
      <c r="F5685" s="327" t="s">
        <v>7943</v>
      </c>
      <c r="G5685" s="1073">
        <v>45466.30972222222</v>
      </c>
      <c r="H5685" s="30"/>
    </row>
    <row r="5686" spans="1:8" x14ac:dyDescent="0.25">
      <c r="A5686" s="30" t="s">
        <v>9576</v>
      </c>
      <c r="B5686" s="30" t="s">
        <v>923</v>
      </c>
      <c r="C5686" s="31" t="s">
        <v>9577</v>
      </c>
      <c r="D5686" s="31">
        <v>8531</v>
      </c>
      <c r="E5686" s="30" t="s">
        <v>7959</v>
      </c>
      <c r="F5686" s="327" t="s">
        <v>7960</v>
      </c>
      <c r="G5686" s="1073">
        <v>45466.30972222222</v>
      </c>
      <c r="H5686" s="30"/>
    </row>
    <row r="5687" spans="1:8" x14ac:dyDescent="0.25">
      <c r="A5687" s="30" t="s">
        <v>9576</v>
      </c>
      <c r="B5687" s="30" t="s">
        <v>923</v>
      </c>
      <c r="C5687" s="31" t="s">
        <v>9577</v>
      </c>
      <c r="D5687" s="31">
        <v>8531</v>
      </c>
      <c r="E5687" s="30" t="s">
        <v>7976</v>
      </c>
      <c r="F5687" s="327" t="s">
        <v>7977</v>
      </c>
      <c r="G5687" s="1073">
        <v>45466.30972222222</v>
      </c>
      <c r="H5687" s="30"/>
    </row>
    <row r="5688" spans="1:8" x14ac:dyDescent="0.25">
      <c r="A5688" s="30" t="s">
        <v>9576</v>
      </c>
      <c r="B5688" s="30" t="s">
        <v>923</v>
      </c>
      <c r="C5688" s="31" t="s">
        <v>9577</v>
      </c>
      <c r="D5688" s="31">
        <v>8531</v>
      </c>
      <c r="E5688" s="30" t="s">
        <v>7993</v>
      </c>
      <c r="F5688" s="327" t="s">
        <v>7994</v>
      </c>
      <c r="G5688" s="1073">
        <v>45466.30972222222</v>
      </c>
      <c r="H5688" s="30"/>
    </row>
    <row r="5689" spans="1:8" x14ac:dyDescent="0.25">
      <c r="A5689" s="30" t="s">
        <v>9576</v>
      </c>
      <c r="B5689" s="30" t="s">
        <v>923</v>
      </c>
      <c r="C5689" s="31" t="s">
        <v>9577</v>
      </c>
      <c r="D5689" s="31">
        <v>8531</v>
      </c>
      <c r="E5689" s="30" t="s">
        <v>1586</v>
      </c>
      <c r="F5689" s="327" t="s">
        <v>1587</v>
      </c>
      <c r="G5689" s="1073">
        <v>45466.30972222222</v>
      </c>
      <c r="H5689" s="30"/>
    </row>
    <row r="5690" spans="1:8" x14ac:dyDescent="0.25">
      <c r="A5690" s="30" t="s">
        <v>9576</v>
      </c>
      <c r="B5690" s="30" t="s">
        <v>923</v>
      </c>
      <c r="C5690" s="31" t="s">
        <v>9577</v>
      </c>
      <c r="D5690" s="31">
        <v>8531</v>
      </c>
      <c r="E5690" s="30" t="s">
        <v>8010</v>
      </c>
      <c r="F5690" s="327" t="s">
        <v>8011</v>
      </c>
      <c r="G5690" s="1073">
        <v>45466.30972222222</v>
      </c>
      <c r="H5690" s="30"/>
    </row>
    <row r="5691" spans="1:8" x14ac:dyDescent="0.25">
      <c r="A5691" s="30" t="s">
        <v>9576</v>
      </c>
      <c r="B5691" s="30" t="s">
        <v>923</v>
      </c>
      <c r="C5691" s="31" t="s">
        <v>9577</v>
      </c>
      <c r="D5691" s="31">
        <v>8531</v>
      </c>
      <c r="E5691" s="30" t="s">
        <v>8027</v>
      </c>
      <c r="F5691" s="327" t="s">
        <v>8028</v>
      </c>
      <c r="G5691" s="1073">
        <v>45466.30972222222</v>
      </c>
      <c r="H5691" s="30"/>
    </row>
    <row r="5692" spans="1:8" x14ac:dyDescent="0.25">
      <c r="A5692" s="30" t="s">
        <v>9576</v>
      </c>
      <c r="B5692" s="30" t="s">
        <v>923</v>
      </c>
      <c r="C5692" s="31" t="s">
        <v>9577</v>
      </c>
      <c r="D5692" s="31">
        <v>8531</v>
      </c>
      <c r="E5692" s="30" t="s">
        <v>8044</v>
      </c>
      <c r="F5692" s="327" t="s">
        <v>8045</v>
      </c>
      <c r="G5692" s="1073">
        <v>45466.30972222222</v>
      </c>
      <c r="H5692" s="30"/>
    </row>
    <row r="5693" spans="1:8" x14ac:dyDescent="0.25">
      <c r="A5693" s="30" t="s">
        <v>9576</v>
      </c>
      <c r="B5693" s="30" t="s">
        <v>923</v>
      </c>
      <c r="C5693" s="31" t="s">
        <v>9577</v>
      </c>
      <c r="D5693" s="31">
        <v>8531</v>
      </c>
      <c r="E5693" s="30" t="s">
        <v>8061</v>
      </c>
      <c r="F5693" s="327" t="s">
        <v>8062</v>
      </c>
      <c r="G5693" s="1073">
        <v>45466.30972222222</v>
      </c>
      <c r="H5693" s="30"/>
    </row>
    <row r="5694" spans="1:8" x14ac:dyDescent="0.25">
      <c r="A5694" s="30" t="s">
        <v>9576</v>
      </c>
      <c r="B5694" s="30" t="s">
        <v>923</v>
      </c>
      <c r="C5694" s="31" t="s">
        <v>9577</v>
      </c>
      <c r="D5694" s="31">
        <v>8531</v>
      </c>
      <c r="E5694" s="30" t="s">
        <v>8078</v>
      </c>
      <c r="F5694" s="327" t="s">
        <v>8079</v>
      </c>
      <c r="G5694" s="1073">
        <v>45466.30972222222</v>
      </c>
      <c r="H5694" s="30"/>
    </row>
    <row r="5695" spans="1:8" x14ac:dyDescent="0.25">
      <c r="A5695" s="30" t="s">
        <v>9576</v>
      </c>
      <c r="B5695" s="30" t="s">
        <v>923</v>
      </c>
      <c r="C5695" s="31" t="s">
        <v>9577</v>
      </c>
      <c r="D5695" s="31">
        <v>8531</v>
      </c>
      <c r="E5695" s="30" t="s">
        <v>8095</v>
      </c>
      <c r="F5695" s="327" t="s">
        <v>8096</v>
      </c>
      <c r="G5695" s="1073">
        <v>45466.30972222222</v>
      </c>
      <c r="H5695" s="30"/>
    </row>
    <row r="5696" spans="1:8" x14ac:dyDescent="0.25">
      <c r="A5696" s="30" t="s">
        <v>9576</v>
      </c>
      <c r="B5696" s="30" t="s">
        <v>923</v>
      </c>
      <c r="C5696" s="31" t="s">
        <v>9577</v>
      </c>
      <c r="D5696" s="31">
        <v>8531</v>
      </c>
      <c r="E5696" s="30" t="s">
        <v>8112</v>
      </c>
      <c r="F5696" s="327" t="s">
        <v>8113</v>
      </c>
      <c r="G5696" s="1073">
        <v>45466.30972222222</v>
      </c>
      <c r="H5696" s="30"/>
    </row>
    <row r="5697" spans="1:8" x14ac:dyDescent="0.25">
      <c r="A5697" s="30" t="s">
        <v>9576</v>
      </c>
      <c r="B5697" s="30" t="s">
        <v>923</v>
      </c>
      <c r="C5697" s="31" t="s">
        <v>9577</v>
      </c>
      <c r="D5697" s="31">
        <v>8531</v>
      </c>
      <c r="E5697" s="30" t="s">
        <v>8129</v>
      </c>
      <c r="F5697" s="327" t="s">
        <v>8130</v>
      </c>
      <c r="G5697" s="1073">
        <v>45466.30972222222</v>
      </c>
      <c r="H5697" s="30"/>
    </row>
    <row r="5698" spans="1:8" x14ac:dyDescent="0.25">
      <c r="A5698" s="30" t="s">
        <v>9576</v>
      </c>
      <c r="B5698" s="30" t="s">
        <v>923</v>
      </c>
      <c r="C5698" s="31" t="s">
        <v>9577</v>
      </c>
      <c r="D5698" s="31">
        <v>8531</v>
      </c>
      <c r="E5698" s="30" t="s">
        <v>8146</v>
      </c>
      <c r="F5698" s="327" t="s">
        <v>8147</v>
      </c>
      <c r="G5698" s="1073">
        <v>45466.30972222222</v>
      </c>
      <c r="H5698" s="30"/>
    </row>
    <row r="5699" spans="1:8" x14ac:dyDescent="0.25">
      <c r="A5699" s="30" t="s">
        <v>9576</v>
      </c>
      <c r="B5699" s="30" t="s">
        <v>923</v>
      </c>
      <c r="C5699" s="31" t="s">
        <v>9577</v>
      </c>
      <c r="D5699" s="31">
        <v>8531</v>
      </c>
      <c r="E5699" s="30" t="s">
        <v>8163</v>
      </c>
      <c r="F5699" s="327" t="s">
        <v>8164</v>
      </c>
      <c r="G5699" s="1073">
        <v>45466.30972222222</v>
      </c>
      <c r="H5699" s="30"/>
    </row>
    <row r="5700" spans="1:8" x14ac:dyDescent="0.25">
      <c r="A5700" s="30" t="s">
        <v>9576</v>
      </c>
      <c r="B5700" s="30" t="s">
        <v>923</v>
      </c>
      <c r="C5700" s="31" t="s">
        <v>9577</v>
      </c>
      <c r="D5700" s="31">
        <v>8531</v>
      </c>
      <c r="E5700" s="30" t="s">
        <v>1603</v>
      </c>
      <c r="F5700" s="327" t="s">
        <v>1604</v>
      </c>
      <c r="G5700" s="1073">
        <v>45466.30972222222</v>
      </c>
      <c r="H5700" s="30"/>
    </row>
    <row r="5701" spans="1:8" x14ac:dyDescent="0.25">
      <c r="A5701" s="30" t="s">
        <v>9576</v>
      </c>
      <c r="B5701" s="30" t="s">
        <v>923</v>
      </c>
      <c r="C5701" s="31" t="s">
        <v>9577</v>
      </c>
      <c r="D5701" s="31">
        <v>8531</v>
      </c>
      <c r="E5701" s="30" t="s">
        <v>8180</v>
      </c>
      <c r="F5701" s="327" t="s">
        <v>8181</v>
      </c>
      <c r="G5701" s="1073">
        <v>45466.30972222222</v>
      </c>
      <c r="H5701" s="30"/>
    </row>
    <row r="5702" spans="1:8" x14ac:dyDescent="0.25">
      <c r="A5702" s="30" t="s">
        <v>9576</v>
      </c>
      <c r="B5702" s="30" t="s">
        <v>923</v>
      </c>
      <c r="C5702" s="31" t="s">
        <v>9577</v>
      </c>
      <c r="D5702" s="31">
        <v>8531</v>
      </c>
      <c r="E5702" s="30" t="s">
        <v>8197</v>
      </c>
      <c r="F5702" s="327" t="s">
        <v>8198</v>
      </c>
      <c r="G5702" s="1073">
        <v>45466.30972222222</v>
      </c>
      <c r="H5702" s="30"/>
    </row>
    <row r="5703" spans="1:8" x14ac:dyDescent="0.25">
      <c r="A5703" s="30" t="s">
        <v>9576</v>
      </c>
      <c r="B5703" s="30" t="s">
        <v>923</v>
      </c>
      <c r="C5703" s="31" t="s">
        <v>9577</v>
      </c>
      <c r="D5703" s="31">
        <v>8531</v>
      </c>
      <c r="E5703" s="30" t="s">
        <v>8214</v>
      </c>
      <c r="F5703" s="327" t="s">
        <v>8215</v>
      </c>
      <c r="G5703" s="1073">
        <v>45466.30972222222</v>
      </c>
      <c r="H5703" s="30"/>
    </row>
    <row r="5704" spans="1:8" x14ac:dyDescent="0.25">
      <c r="A5704" s="30" t="s">
        <v>9576</v>
      </c>
      <c r="B5704" s="30" t="s">
        <v>923</v>
      </c>
      <c r="C5704" s="31" t="s">
        <v>9577</v>
      </c>
      <c r="D5704" s="31">
        <v>8531</v>
      </c>
      <c r="E5704" s="30" t="s">
        <v>8231</v>
      </c>
      <c r="F5704" s="327" t="s">
        <v>8232</v>
      </c>
      <c r="G5704" s="1073">
        <v>45466.30972222222</v>
      </c>
      <c r="H5704" s="30"/>
    </row>
    <row r="5705" spans="1:8" x14ac:dyDescent="0.25">
      <c r="A5705" s="30" t="s">
        <v>9576</v>
      </c>
      <c r="B5705" s="30" t="s">
        <v>923</v>
      </c>
      <c r="C5705" s="31" t="s">
        <v>9577</v>
      </c>
      <c r="D5705" s="31">
        <v>8531</v>
      </c>
      <c r="E5705" s="30" t="s">
        <v>8248</v>
      </c>
      <c r="F5705" s="327" t="s">
        <v>8249</v>
      </c>
      <c r="G5705" s="1073">
        <v>45466.30972222222</v>
      </c>
      <c r="H5705" s="30"/>
    </row>
    <row r="5706" spans="1:8" x14ac:dyDescent="0.25">
      <c r="A5706" s="30" t="s">
        <v>9576</v>
      </c>
      <c r="B5706" s="30" t="s">
        <v>923</v>
      </c>
      <c r="C5706" s="31" t="s">
        <v>9577</v>
      </c>
      <c r="D5706" s="31">
        <v>8531</v>
      </c>
      <c r="E5706" s="30" t="s">
        <v>8265</v>
      </c>
      <c r="F5706" s="327" t="s">
        <v>8266</v>
      </c>
      <c r="G5706" s="1073">
        <v>45466.30972222222</v>
      </c>
      <c r="H5706" s="30"/>
    </row>
    <row r="5707" spans="1:8" x14ac:dyDescent="0.25">
      <c r="A5707" s="30" t="s">
        <v>9576</v>
      </c>
      <c r="B5707" s="30" t="s">
        <v>923</v>
      </c>
      <c r="C5707" s="31" t="s">
        <v>9577</v>
      </c>
      <c r="D5707" s="31">
        <v>8531</v>
      </c>
      <c r="E5707" s="30" t="s">
        <v>8282</v>
      </c>
      <c r="F5707" s="327" t="s">
        <v>8283</v>
      </c>
      <c r="G5707" s="1073">
        <v>45466.30972222222</v>
      </c>
      <c r="H5707" s="30"/>
    </row>
    <row r="5708" spans="1:8" x14ac:dyDescent="0.25">
      <c r="A5708" s="30" t="s">
        <v>9576</v>
      </c>
      <c r="B5708" s="30" t="s">
        <v>923</v>
      </c>
      <c r="C5708" s="31" t="s">
        <v>9577</v>
      </c>
      <c r="D5708" s="31">
        <v>8531</v>
      </c>
      <c r="E5708" s="30" t="s">
        <v>10669</v>
      </c>
      <c r="F5708" s="327" t="s">
        <v>10670</v>
      </c>
      <c r="G5708" s="1073">
        <v>45466.30972222222</v>
      </c>
      <c r="H5708" s="30"/>
    </row>
    <row r="5709" spans="1:8" x14ac:dyDescent="0.25">
      <c r="A5709" s="30" t="s">
        <v>9576</v>
      </c>
      <c r="B5709" s="30" t="s">
        <v>923</v>
      </c>
      <c r="C5709" s="31" t="s">
        <v>9577</v>
      </c>
      <c r="D5709" s="31">
        <v>8531</v>
      </c>
      <c r="E5709" s="30" t="s">
        <v>10671</v>
      </c>
      <c r="F5709" s="327" t="s">
        <v>10672</v>
      </c>
      <c r="G5709" s="1073">
        <v>45466.30972222222</v>
      </c>
      <c r="H5709" s="30"/>
    </row>
    <row r="5710" spans="1:8" x14ac:dyDescent="0.25">
      <c r="A5710" s="30" t="s">
        <v>9576</v>
      </c>
      <c r="B5710" s="30" t="s">
        <v>923</v>
      </c>
      <c r="C5710" s="31" t="s">
        <v>9577</v>
      </c>
      <c r="D5710" s="31">
        <v>8531</v>
      </c>
      <c r="E5710" s="30" t="s">
        <v>10673</v>
      </c>
      <c r="F5710" s="327" t="s">
        <v>10674</v>
      </c>
      <c r="G5710" s="1073">
        <v>45466.30972222222</v>
      </c>
      <c r="H5710" s="30"/>
    </row>
    <row r="5711" spans="1:8" x14ac:dyDescent="0.25">
      <c r="A5711" s="30" t="s">
        <v>9576</v>
      </c>
      <c r="B5711" s="30" t="s">
        <v>923</v>
      </c>
      <c r="C5711" s="31" t="s">
        <v>9577</v>
      </c>
      <c r="D5711" s="31">
        <v>8531</v>
      </c>
      <c r="E5711" s="30" t="s">
        <v>1619</v>
      </c>
      <c r="F5711" s="327" t="s">
        <v>1620</v>
      </c>
      <c r="G5711" s="1073">
        <v>45466.30972222222</v>
      </c>
      <c r="H5711" s="30"/>
    </row>
    <row r="5712" spans="1:8" x14ac:dyDescent="0.25">
      <c r="A5712" s="30" t="s">
        <v>9576</v>
      </c>
      <c r="B5712" s="30" t="s">
        <v>923</v>
      </c>
      <c r="C5712" s="31" t="s">
        <v>9577</v>
      </c>
      <c r="D5712" s="31">
        <v>8531</v>
      </c>
      <c r="E5712" s="30" t="s">
        <v>10675</v>
      </c>
      <c r="F5712" s="327" t="s">
        <v>10676</v>
      </c>
      <c r="G5712" s="1073">
        <v>45466.30972222222</v>
      </c>
      <c r="H5712" s="30"/>
    </row>
    <row r="5713" spans="1:8" x14ac:dyDescent="0.25">
      <c r="A5713" s="30" t="s">
        <v>9576</v>
      </c>
      <c r="B5713" s="30" t="s">
        <v>923</v>
      </c>
      <c r="C5713" s="31" t="s">
        <v>9577</v>
      </c>
      <c r="D5713" s="31">
        <v>8531</v>
      </c>
      <c r="E5713" s="30" t="s">
        <v>10677</v>
      </c>
      <c r="F5713" s="327" t="s">
        <v>10678</v>
      </c>
      <c r="G5713" s="1073">
        <v>45466.30972222222</v>
      </c>
      <c r="H5713" s="30"/>
    </row>
    <row r="5714" spans="1:8" x14ac:dyDescent="0.25">
      <c r="A5714" s="30" t="s">
        <v>9576</v>
      </c>
      <c r="B5714" s="30" t="s">
        <v>923</v>
      </c>
      <c r="C5714" s="31" t="s">
        <v>9577</v>
      </c>
      <c r="D5714" s="31">
        <v>8531</v>
      </c>
      <c r="E5714" s="30" t="s">
        <v>10679</v>
      </c>
      <c r="F5714" s="327" t="s">
        <v>10680</v>
      </c>
      <c r="G5714" s="1073">
        <v>45466.30972222222</v>
      </c>
      <c r="H5714" s="30"/>
    </row>
    <row r="5715" spans="1:8" x14ac:dyDescent="0.25">
      <c r="A5715" s="30" t="s">
        <v>9576</v>
      </c>
      <c r="B5715" s="30" t="s">
        <v>923</v>
      </c>
      <c r="C5715" s="31" t="s">
        <v>9577</v>
      </c>
      <c r="D5715" s="31">
        <v>8531</v>
      </c>
      <c r="E5715" s="30" t="s">
        <v>10681</v>
      </c>
      <c r="F5715" s="327" t="s">
        <v>10682</v>
      </c>
      <c r="G5715" s="1073">
        <v>45466.30972222222</v>
      </c>
      <c r="H5715" s="30"/>
    </row>
    <row r="5716" spans="1:8" x14ac:dyDescent="0.25">
      <c r="A5716" s="30" t="s">
        <v>9576</v>
      </c>
      <c r="B5716" s="30" t="s">
        <v>923</v>
      </c>
      <c r="C5716" s="31" t="s">
        <v>9577</v>
      </c>
      <c r="D5716" s="31">
        <v>8531</v>
      </c>
      <c r="E5716" s="30" t="s">
        <v>10683</v>
      </c>
      <c r="F5716" s="327" t="s">
        <v>10684</v>
      </c>
      <c r="G5716" s="1073">
        <v>45466.30972222222</v>
      </c>
      <c r="H5716" s="30"/>
    </row>
    <row r="5717" spans="1:8" x14ac:dyDescent="0.25">
      <c r="A5717" s="30" t="s">
        <v>9576</v>
      </c>
      <c r="B5717" s="30" t="s">
        <v>923</v>
      </c>
      <c r="C5717" s="31" t="s">
        <v>9577</v>
      </c>
      <c r="D5717" s="31">
        <v>8531</v>
      </c>
      <c r="E5717" s="30" t="s">
        <v>10685</v>
      </c>
      <c r="F5717" s="327" t="s">
        <v>10686</v>
      </c>
      <c r="G5717" s="1073">
        <v>45466.30972222222</v>
      </c>
      <c r="H5717" s="30"/>
    </row>
    <row r="5718" spans="1:8" x14ac:dyDescent="0.25">
      <c r="A5718" s="30" t="s">
        <v>9576</v>
      </c>
      <c r="B5718" s="30" t="s">
        <v>923</v>
      </c>
      <c r="C5718" s="31" t="s">
        <v>9577</v>
      </c>
      <c r="D5718" s="31">
        <v>8531</v>
      </c>
      <c r="E5718" s="30" t="s">
        <v>10687</v>
      </c>
      <c r="F5718" s="327" t="s">
        <v>10688</v>
      </c>
      <c r="G5718" s="1073">
        <v>45466.30972222222</v>
      </c>
      <c r="H5718" s="30"/>
    </row>
    <row r="5719" spans="1:8" x14ac:dyDescent="0.25">
      <c r="A5719" s="30" t="s">
        <v>9576</v>
      </c>
      <c r="B5719" s="30" t="s">
        <v>923</v>
      </c>
      <c r="C5719" s="31" t="s">
        <v>9577</v>
      </c>
      <c r="D5719" s="31">
        <v>8531</v>
      </c>
      <c r="E5719" s="30" t="s">
        <v>10689</v>
      </c>
      <c r="F5719" s="327" t="s">
        <v>10690</v>
      </c>
      <c r="G5719" s="1073">
        <v>45466.30972222222</v>
      </c>
      <c r="H5719" s="30"/>
    </row>
    <row r="5720" spans="1:8" x14ac:dyDescent="0.25">
      <c r="A5720" s="30" t="s">
        <v>9576</v>
      </c>
      <c r="B5720" s="30" t="s">
        <v>923</v>
      </c>
      <c r="C5720" s="31" t="s">
        <v>9577</v>
      </c>
      <c r="D5720" s="31">
        <v>8531</v>
      </c>
      <c r="E5720" s="30" t="s">
        <v>10691</v>
      </c>
      <c r="F5720" s="327" t="s">
        <v>10692</v>
      </c>
      <c r="G5720" s="1073">
        <v>45466.30972222222</v>
      </c>
      <c r="H5720" s="30"/>
    </row>
    <row r="5721" spans="1:8" x14ac:dyDescent="0.25">
      <c r="A5721" s="30" t="s">
        <v>9576</v>
      </c>
      <c r="B5721" s="30" t="s">
        <v>923</v>
      </c>
      <c r="C5721" s="31" t="s">
        <v>9577</v>
      </c>
      <c r="D5721" s="31">
        <v>8531</v>
      </c>
      <c r="E5721" s="30" t="s">
        <v>10693</v>
      </c>
      <c r="F5721" s="327" t="s">
        <v>10694</v>
      </c>
      <c r="G5721" s="1073">
        <v>45466.30972222222</v>
      </c>
      <c r="H5721" s="30"/>
    </row>
    <row r="5722" spans="1:8" x14ac:dyDescent="0.25">
      <c r="A5722" s="30" t="s">
        <v>9576</v>
      </c>
      <c r="B5722" s="30" t="s">
        <v>923</v>
      </c>
      <c r="C5722" s="31" t="s">
        <v>9577</v>
      </c>
      <c r="D5722" s="31">
        <v>8531</v>
      </c>
      <c r="E5722" s="30" t="s">
        <v>1636</v>
      </c>
      <c r="F5722" s="327" t="s">
        <v>1637</v>
      </c>
      <c r="G5722" s="1073">
        <v>45466.30972222222</v>
      </c>
      <c r="H5722" s="30"/>
    </row>
    <row r="5723" spans="1:8" x14ac:dyDescent="0.25">
      <c r="A5723" s="30" t="s">
        <v>9576</v>
      </c>
      <c r="B5723" s="30" t="s">
        <v>923</v>
      </c>
      <c r="C5723" s="31" t="s">
        <v>9577</v>
      </c>
      <c r="D5723" s="31">
        <v>8531</v>
      </c>
      <c r="E5723" s="30" t="s">
        <v>1653</v>
      </c>
      <c r="F5723" s="327" t="s">
        <v>1654</v>
      </c>
      <c r="G5723" s="1073">
        <v>45466.30972222222</v>
      </c>
      <c r="H5723" s="30"/>
    </row>
    <row r="5724" spans="1:8" x14ac:dyDescent="0.25">
      <c r="A5724" s="30" t="s">
        <v>9576</v>
      </c>
      <c r="B5724" s="30" t="s">
        <v>923</v>
      </c>
      <c r="C5724" s="31" t="s">
        <v>9577</v>
      </c>
      <c r="D5724" s="31">
        <v>8531</v>
      </c>
      <c r="E5724" s="30" t="s">
        <v>1670</v>
      </c>
      <c r="F5724" s="327" t="s">
        <v>1671</v>
      </c>
      <c r="G5724" s="1073">
        <v>45466.30972222222</v>
      </c>
      <c r="H5724" s="30"/>
    </row>
    <row r="5725" spans="1:8" x14ac:dyDescent="0.25">
      <c r="A5725" s="30" t="s">
        <v>9576</v>
      </c>
      <c r="B5725" s="30" t="s">
        <v>923</v>
      </c>
      <c r="C5725" s="31" t="s">
        <v>9577</v>
      </c>
      <c r="D5725" s="31">
        <v>8531</v>
      </c>
      <c r="E5725" s="30" t="s">
        <v>1687</v>
      </c>
      <c r="F5725" s="327" t="s">
        <v>1688</v>
      </c>
      <c r="G5725" s="1073">
        <v>45466.30972222222</v>
      </c>
      <c r="H5725" s="30"/>
    </row>
    <row r="5726" spans="1:8" x14ac:dyDescent="0.25">
      <c r="A5726" s="30" t="s">
        <v>9576</v>
      </c>
      <c r="B5726" s="30" t="s">
        <v>923</v>
      </c>
      <c r="C5726" s="31" t="s">
        <v>9577</v>
      </c>
      <c r="D5726" s="31">
        <v>8531</v>
      </c>
      <c r="E5726" s="30" t="s">
        <v>1704</v>
      </c>
      <c r="F5726" s="327" t="s">
        <v>1705</v>
      </c>
      <c r="G5726" s="1073">
        <v>45466.30972222222</v>
      </c>
      <c r="H5726" s="30"/>
    </row>
    <row r="5727" spans="1:8" x14ac:dyDescent="0.25">
      <c r="A5727" s="30" t="s">
        <v>9576</v>
      </c>
      <c r="B5727" s="30" t="s">
        <v>923</v>
      </c>
      <c r="C5727" s="31" t="s">
        <v>9577</v>
      </c>
      <c r="D5727" s="31">
        <v>8531</v>
      </c>
      <c r="E5727" s="30" t="s">
        <v>991</v>
      </c>
      <c r="F5727" s="327" t="s">
        <v>992</v>
      </c>
      <c r="G5727" s="1073">
        <v>45466.30972222222</v>
      </c>
      <c r="H5727" s="30"/>
    </row>
    <row r="5728" spans="1:8" x14ac:dyDescent="0.25">
      <c r="A5728" s="30" t="s">
        <v>9576</v>
      </c>
      <c r="B5728" s="30" t="s">
        <v>923</v>
      </c>
      <c r="C5728" s="31" t="s">
        <v>9577</v>
      </c>
      <c r="D5728" s="31">
        <v>8531</v>
      </c>
      <c r="E5728" s="30" t="s">
        <v>1721</v>
      </c>
      <c r="F5728" s="327" t="s">
        <v>1722</v>
      </c>
      <c r="G5728" s="1073">
        <v>45466.30972222222</v>
      </c>
      <c r="H5728" s="30"/>
    </row>
    <row r="5729" spans="1:8" x14ac:dyDescent="0.25">
      <c r="A5729" s="30" t="s">
        <v>9576</v>
      </c>
      <c r="B5729" s="30" t="s">
        <v>923</v>
      </c>
      <c r="C5729" s="31" t="s">
        <v>9577</v>
      </c>
      <c r="D5729" s="31">
        <v>8531</v>
      </c>
      <c r="E5729" s="30" t="s">
        <v>1738</v>
      </c>
      <c r="F5729" s="327" t="s">
        <v>1739</v>
      </c>
      <c r="G5729" s="1073">
        <v>45466.30972222222</v>
      </c>
      <c r="H5729" s="30"/>
    </row>
    <row r="5730" spans="1:8" x14ac:dyDescent="0.25">
      <c r="A5730" s="30" t="s">
        <v>9576</v>
      </c>
      <c r="B5730" s="30" t="s">
        <v>923</v>
      </c>
      <c r="C5730" s="31" t="s">
        <v>9577</v>
      </c>
      <c r="D5730" s="31">
        <v>8531</v>
      </c>
      <c r="E5730" s="30" t="s">
        <v>1755</v>
      </c>
      <c r="F5730" s="327" t="s">
        <v>1756</v>
      </c>
      <c r="G5730" s="1073">
        <v>45466.30972222222</v>
      </c>
      <c r="H5730" s="30"/>
    </row>
    <row r="5731" spans="1:8" x14ac:dyDescent="0.25">
      <c r="A5731" s="30" t="s">
        <v>9576</v>
      </c>
      <c r="B5731" s="30" t="s">
        <v>923</v>
      </c>
      <c r="C5731" s="31" t="s">
        <v>9577</v>
      </c>
      <c r="D5731" s="31">
        <v>8531</v>
      </c>
      <c r="E5731" s="30" t="s">
        <v>1772</v>
      </c>
      <c r="F5731" s="327" t="s">
        <v>1773</v>
      </c>
      <c r="G5731" s="1073">
        <v>45466.30972222222</v>
      </c>
      <c r="H5731" s="30"/>
    </row>
    <row r="5732" spans="1:8" x14ac:dyDescent="0.25">
      <c r="A5732" s="30" t="s">
        <v>9576</v>
      </c>
      <c r="B5732" s="30" t="s">
        <v>923</v>
      </c>
      <c r="C5732" s="31" t="s">
        <v>9577</v>
      </c>
      <c r="D5732" s="31">
        <v>8531</v>
      </c>
      <c r="E5732" s="30" t="s">
        <v>1789</v>
      </c>
      <c r="F5732" s="327" t="s">
        <v>1790</v>
      </c>
      <c r="G5732" s="1073">
        <v>45466.30972222222</v>
      </c>
      <c r="H5732" s="30"/>
    </row>
    <row r="5733" spans="1:8" x14ac:dyDescent="0.25">
      <c r="A5733" s="30" t="s">
        <v>9576</v>
      </c>
      <c r="B5733" s="30" t="s">
        <v>923</v>
      </c>
      <c r="C5733" s="31" t="s">
        <v>9577</v>
      </c>
      <c r="D5733" s="31">
        <v>8531</v>
      </c>
      <c r="E5733" s="30" t="s">
        <v>1806</v>
      </c>
      <c r="F5733" s="327" t="s">
        <v>1807</v>
      </c>
      <c r="G5733" s="1073">
        <v>45466.30972222222</v>
      </c>
      <c r="H5733" s="30"/>
    </row>
    <row r="5734" spans="1:8" x14ac:dyDescent="0.25">
      <c r="A5734" s="30" t="s">
        <v>9576</v>
      </c>
      <c r="B5734" s="30" t="s">
        <v>923</v>
      </c>
      <c r="C5734" s="31" t="s">
        <v>9577</v>
      </c>
      <c r="D5734" s="31">
        <v>8531</v>
      </c>
      <c r="E5734" s="30" t="s">
        <v>1823</v>
      </c>
      <c r="F5734" s="327" t="s">
        <v>1824</v>
      </c>
      <c r="G5734" s="1073">
        <v>45466.30972222222</v>
      </c>
      <c r="H5734" s="30"/>
    </row>
    <row r="5735" spans="1:8" x14ac:dyDescent="0.25">
      <c r="A5735" s="30" t="s">
        <v>9576</v>
      </c>
      <c r="B5735" s="30" t="s">
        <v>923</v>
      </c>
      <c r="C5735" s="31" t="s">
        <v>9577</v>
      </c>
      <c r="D5735" s="31">
        <v>8531</v>
      </c>
      <c r="E5735" s="30" t="s">
        <v>1840</v>
      </c>
      <c r="F5735" s="327" t="s">
        <v>1841</v>
      </c>
      <c r="G5735" s="1073">
        <v>45466.30972222222</v>
      </c>
      <c r="H5735" s="30"/>
    </row>
    <row r="5736" spans="1:8" x14ac:dyDescent="0.25">
      <c r="A5736" s="30" t="s">
        <v>9576</v>
      </c>
      <c r="B5736" s="30" t="s">
        <v>923</v>
      </c>
      <c r="C5736" s="31" t="s">
        <v>9577</v>
      </c>
      <c r="D5736" s="31">
        <v>8531</v>
      </c>
      <c r="E5736" s="30" t="s">
        <v>1857</v>
      </c>
      <c r="F5736" s="327" t="s">
        <v>1858</v>
      </c>
      <c r="G5736" s="1073">
        <v>45466.30972222222</v>
      </c>
      <c r="H5736" s="30"/>
    </row>
    <row r="5737" spans="1:8" x14ac:dyDescent="0.25">
      <c r="A5737" s="30" t="s">
        <v>9576</v>
      </c>
      <c r="B5737" s="30" t="s">
        <v>923</v>
      </c>
      <c r="C5737" s="31" t="s">
        <v>9577</v>
      </c>
      <c r="D5737" s="31">
        <v>8531</v>
      </c>
      <c r="E5737" s="30" t="s">
        <v>1874</v>
      </c>
      <c r="F5737" s="327" t="s">
        <v>1875</v>
      </c>
      <c r="G5737" s="1073">
        <v>45466.30972222222</v>
      </c>
      <c r="H5737" s="30"/>
    </row>
    <row r="5738" spans="1:8" x14ac:dyDescent="0.25">
      <c r="A5738" s="30" t="s">
        <v>9576</v>
      </c>
      <c r="B5738" s="30" t="s">
        <v>923</v>
      </c>
      <c r="C5738" s="31" t="s">
        <v>9577</v>
      </c>
      <c r="D5738" s="31">
        <v>8531</v>
      </c>
      <c r="E5738" s="30" t="s">
        <v>1008</v>
      </c>
      <c r="F5738" s="327" t="s">
        <v>1009</v>
      </c>
      <c r="G5738" s="1073">
        <v>45466.30972222222</v>
      </c>
      <c r="H5738" s="30"/>
    </row>
    <row r="5739" spans="1:8" x14ac:dyDescent="0.25">
      <c r="A5739" s="30" t="s">
        <v>9576</v>
      </c>
      <c r="B5739" s="30" t="s">
        <v>923</v>
      </c>
      <c r="C5739" s="31" t="s">
        <v>9577</v>
      </c>
      <c r="D5739" s="31">
        <v>8531</v>
      </c>
      <c r="E5739" s="30" t="s">
        <v>1891</v>
      </c>
      <c r="F5739" s="327" t="s">
        <v>1892</v>
      </c>
      <c r="G5739" s="1073">
        <v>45466.30972222222</v>
      </c>
      <c r="H5739" s="30"/>
    </row>
    <row r="5740" spans="1:8" x14ac:dyDescent="0.25">
      <c r="A5740" s="30" t="s">
        <v>9576</v>
      </c>
      <c r="B5740" s="30" t="s">
        <v>923</v>
      </c>
      <c r="C5740" s="31" t="s">
        <v>9577</v>
      </c>
      <c r="D5740" s="31">
        <v>8531</v>
      </c>
      <c r="E5740" s="30" t="s">
        <v>1908</v>
      </c>
      <c r="F5740" s="327" t="s">
        <v>1909</v>
      </c>
      <c r="G5740" s="1073">
        <v>45466.30972222222</v>
      </c>
      <c r="H5740" s="30"/>
    </row>
    <row r="5741" spans="1:8" x14ac:dyDescent="0.25">
      <c r="A5741" s="30" t="s">
        <v>9576</v>
      </c>
      <c r="B5741" s="30" t="s">
        <v>923</v>
      </c>
      <c r="C5741" s="31" t="s">
        <v>9577</v>
      </c>
      <c r="D5741" s="31">
        <v>8531</v>
      </c>
      <c r="E5741" s="30" t="s">
        <v>1925</v>
      </c>
      <c r="F5741" s="327" t="s">
        <v>1926</v>
      </c>
      <c r="G5741" s="1073">
        <v>45466.30972222222</v>
      </c>
      <c r="H5741" s="30"/>
    </row>
    <row r="5742" spans="1:8" x14ac:dyDescent="0.25">
      <c r="A5742" s="30" t="s">
        <v>9576</v>
      </c>
      <c r="B5742" s="30" t="s">
        <v>923</v>
      </c>
      <c r="C5742" s="31" t="s">
        <v>9577</v>
      </c>
      <c r="D5742" s="31">
        <v>8531</v>
      </c>
      <c r="E5742" s="30" t="s">
        <v>1942</v>
      </c>
      <c r="F5742" s="327" t="s">
        <v>1943</v>
      </c>
      <c r="G5742" s="1073">
        <v>45466.30972222222</v>
      </c>
      <c r="H5742" s="30"/>
    </row>
    <row r="5743" spans="1:8" x14ac:dyDescent="0.25">
      <c r="A5743" s="30" t="s">
        <v>9576</v>
      </c>
      <c r="B5743" s="30" t="s">
        <v>923</v>
      </c>
      <c r="C5743" s="31" t="s">
        <v>9577</v>
      </c>
      <c r="D5743" s="31">
        <v>8531</v>
      </c>
      <c r="E5743" s="30" t="s">
        <v>1959</v>
      </c>
      <c r="F5743" s="327" t="s">
        <v>1960</v>
      </c>
      <c r="G5743" s="1073">
        <v>45466.30972222222</v>
      </c>
      <c r="H5743" s="30"/>
    </row>
    <row r="5744" spans="1:8" x14ac:dyDescent="0.25">
      <c r="A5744" s="30" t="s">
        <v>9576</v>
      </c>
      <c r="B5744" s="30" t="s">
        <v>923</v>
      </c>
      <c r="C5744" s="31" t="s">
        <v>9577</v>
      </c>
      <c r="D5744" s="31">
        <v>8531</v>
      </c>
      <c r="E5744" s="30" t="s">
        <v>1976</v>
      </c>
      <c r="F5744" s="327" t="s">
        <v>1977</v>
      </c>
      <c r="G5744" s="1073">
        <v>45466.30972222222</v>
      </c>
      <c r="H5744" s="30"/>
    </row>
    <row r="5745" spans="1:8" x14ac:dyDescent="0.25">
      <c r="A5745" s="30" t="s">
        <v>9576</v>
      </c>
      <c r="B5745" s="30" t="s">
        <v>923</v>
      </c>
      <c r="C5745" s="31" t="s">
        <v>9577</v>
      </c>
      <c r="D5745" s="31">
        <v>8531</v>
      </c>
      <c r="E5745" s="30" t="s">
        <v>1993</v>
      </c>
      <c r="F5745" s="327" t="s">
        <v>1994</v>
      </c>
      <c r="G5745" s="1073">
        <v>45466.30972222222</v>
      </c>
      <c r="H5745" s="30"/>
    </row>
    <row r="5746" spans="1:8" x14ac:dyDescent="0.25">
      <c r="A5746" s="30" t="s">
        <v>9576</v>
      </c>
      <c r="B5746" s="30" t="s">
        <v>923</v>
      </c>
      <c r="C5746" s="31" t="s">
        <v>9577</v>
      </c>
      <c r="D5746" s="31">
        <v>8531</v>
      </c>
      <c r="E5746" s="30" t="s">
        <v>2009</v>
      </c>
      <c r="F5746" s="327" t="s">
        <v>2010</v>
      </c>
      <c r="G5746" s="1073">
        <v>45466.30972222222</v>
      </c>
      <c r="H5746" s="30"/>
    </row>
    <row r="5747" spans="1:8" x14ac:dyDescent="0.25">
      <c r="A5747" s="30" t="s">
        <v>9576</v>
      </c>
      <c r="B5747" s="30" t="s">
        <v>923</v>
      </c>
      <c r="C5747" s="31" t="s">
        <v>9577</v>
      </c>
      <c r="D5747" s="31">
        <v>8531</v>
      </c>
      <c r="E5747" s="30" t="s">
        <v>2026</v>
      </c>
      <c r="F5747" s="327" t="s">
        <v>2027</v>
      </c>
      <c r="G5747" s="1073">
        <v>45466.30972222222</v>
      </c>
      <c r="H5747" s="30"/>
    </row>
    <row r="5748" spans="1:8" x14ac:dyDescent="0.25">
      <c r="A5748" s="30" t="s">
        <v>9576</v>
      </c>
      <c r="B5748" s="30" t="s">
        <v>923</v>
      </c>
      <c r="C5748" s="31" t="s">
        <v>9577</v>
      </c>
      <c r="D5748" s="31">
        <v>8531</v>
      </c>
      <c r="E5748" s="30" t="s">
        <v>2043</v>
      </c>
      <c r="F5748" s="327" t="s">
        <v>2044</v>
      </c>
      <c r="G5748" s="1073">
        <v>45466.30972222222</v>
      </c>
      <c r="H5748" s="30"/>
    </row>
    <row r="5749" spans="1:8" x14ac:dyDescent="0.25">
      <c r="A5749" s="30" t="s">
        <v>9576</v>
      </c>
      <c r="B5749" s="30" t="s">
        <v>923</v>
      </c>
      <c r="C5749" s="31" t="s">
        <v>9577</v>
      </c>
      <c r="D5749" s="31">
        <v>8531</v>
      </c>
      <c r="E5749" s="30" t="s">
        <v>1023</v>
      </c>
      <c r="F5749" s="327" t="s">
        <v>1024</v>
      </c>
      <c r="G5749" s="1073">
        <v>45466.30972222222</v>
      </c>
      <c r="H5749" s="30"/>
    </row>
    <row r="5750" spans="1:8" x14ac:dyDescent="0.25">
      <c r="A5750" s="30" t="s">
        <v>9576</v>
      </c>
      <c r="B5750" s="30" t="s">
        <v>923</v>
      </c>
      <c r="C5750" s="31" t="s">
        <v>9577</v>
      </c>
      <c r="D5750" s="31">
        <v>8531</v>
      </c>
      <c r="E5750" s="30" t="s">
        <v>2060</v>
      </c>
      <c r="F5750" s="327" t="s">
        <v>2061</v>
      </c>
      <c r="G5750" s="1073">
        <v>45466.30972222222</v>
      </c>
      <c r="H5750" s="30"/>
    </row>
    <row r="5751" spans="1:8" x14ac:dyDescent="0.25">
      <c r="A5751" s="30" t="s">
        <v>9576</v>
      </c>
      <c r="B5751" s="30" t="s">
        <v>923</v>
      </c>
      <c r="C5751" s="31" t="s">
        <v>9577</v>
      </c>
      <c r="D5751" s="31">
        <v>8531</v>
      </c>
      <c r="E5751" s="30" t="s">
        <v>2077</v>
      </c>
      <c r="F5751" s="327" t="s">
        <v>2078</v>
      </c>
      <c r="G5751" s="1073">
        <v>45466.30972222222</v>
      </c>
      <c r="H5751" s="30"/>
    </row>
    <row r="5752" spans="1:8" x14ac:dyDescent="0.25">
      <c r="A5752" s="30" t="s">
        <v>9576</v>
      </c>
      <c r="B5752" s="30" t="s">
        <v>923</v>
      </c>
      <c r="C5752" s="31" t="s">
        <v>9577</v>
      </c>
      <c r="D5752" s="31">
        <v>8531</v>
      </c>
      <c r="E5752" s="30" t="s">
        <v>2094</v>
      </c>
      <c r="F5752" s="327" t="s">
        <v>2095</v>
      </c>
      <c r="G5752" s="1073">
        <v>45466.30972222222</v>
      </c>
      <c r="H5752" s="30"/>
    </row>
    <row r="5753" spans="1:8" x14ac:dyDescent="0.25">
      <c r="A5753" s="30" t="s">
        <v>9576</v>
      </c>
      <c r="B5753" s="30" t="s">
        <v>923</v>
      </c>
      <c r="C5753" s="31" t="s">
        <v>9577</v>
      </c>
      <c r="D5753" s="31">
        <v>8531</v>
      </c>
      <c r="E5753" s="30" t="s">
        <v>2111</v>
      </c>
      <c r="F5753" s="327" t="s">
        <v>2112</v>
      </c>
      <c r="G5753" s="1073">
        <v>45466.30972222222</v>
      </c>
      <c r="H5753" s="30"/>
    </row>
    <row r="5754" spans="1:8" x14ac:dyDescent="0.25">
      <c r="A5754" s="30" t="s">
        <v>9576</v>
      </c>
      <c r="B5754" s="30" t="s">
        <v>923</v>
      </c>
      <c r="C5754" s="31" t="s">
        <v>9577</v>
      </c>
      <c r="D5754" s="31">
        <v>8531</v>
      </c>
      <c r="E5754" s="30" t="s">
        <v>2128</v>
      </c>
      <c r="F5754" s="327" t="s">
        <v>2129</v>
      </c>
      <c r="G5754" s="1073">
        <v>45466.30972222222</v>
      </c>
      <c r="H5754" s="30"/>
    </row>
    <row r="5755" spans="1:8" x14ac:dyDescent="0.25">
      <c r="A5755" s="30" t="s">
        <v>9576</v>
      </c>
      <c r="B5755" s="30" t="s">
        <v>923</v>
      </c>
      <c r="C5755" s="31" t="s">
        <v>9577</v>
      </c>
      <c r="D5755" s="31">
        <v>8531</v>
      </c>
      <c r="E5755" s="30" t="s">
        <v>2145</v>
      </c>
      <c r="F5755" s="327" t="s">
        <v>2146</v>
      </c>
      <c r="G5755" s="1073">
        <v>45466.30972222222</v>
      </c>
      <c r="H5755" s="30"/>
    </row>
    <row r="5756" spans="1:8" x14ac:dyDescent="0.25">
      <c r="A5756" s="30" t="s">
        <v>9576</v>
      </c>
      <c r="B5756" s="30" t="s">
        <v>923</v>
      </c>
      <c r="C5756" s="31" t="s">
        <v>9577</v>
      </c>
      <c r="D5756" s="31">
        <v>8531</v>
      </c>
      <c r="E5756" s="30" t="s">
        <v>2162</v>
      </c>
      <c r="F5756" s="327" t="s">
        <v>2163</v>
      </c>
      <c r="G5756" s="1073">
        <v>45466.30972222222</v>
      </c>
      <c r="H5756" s="30"/>
    </row>
    <row r="5757" spans="1:8" x14ac:dyDescent="0.25">
      <c r="A5757" s="30" t="s">
        <v>9576</v>
      </c>
      <c r="B5757" s="30" t="s">
        <v>923</v>
      </c>
      <c r="C5757" s="31" t="s">
        <v>9577</v>
      </c>
      <c r="D5757" s="31">
        <v>8531</v>
      </c>
      <c r="E5757" s="30" t="s">
        <v>2179</v>
      </c>
      <c r="F5757" s="327" t="s">
        <v>2180</v>
      </c>
      <c r="G5757" s="1073">
        <v>45466.30972222222</v>
      </c>
      <c r="H5757" s="30"/>
    </row>
    <row r="5758" spans="1:8" x14ac:dyDescent="0.25">
      <c r="A5758" s="30" t="s">
        <v>9576</v>
      </c>
      <c r="B5758" s="30" t="s">
        <v>923</v>
      </c>
      <c r="C5758" s="31" t="s">
        <v>9577</v>
      </c>
      <c r="D5758" s="31">
        <v>8531</v>
      </c>
      <c r="E5758" s="30" t="s">
        <v>2196</v>
      </c>
      <c r="F5758" s="327" t="s">
        <v>2197</v>
      </c>
      <c r="G5758" s="1073">
        <v>45466.30972222222</v>
      </c>
      <c r="H5758" s="30"/>
    </row>
    <row r="5759" spans="1:8" x14ac:dyDescent="0.25">
      <c r="A5759" s="30" t="s">
        <v>9576</v>
      </c>
      <c r="B5759" s="30" t="s">
        <v>923</v>
      </c>
      <c r="C5759" s="31" t="s">
        <v>9577</v>
      </c>
      <c r="D5759" s="31">
        <v>8531</v>
      </c>
      <c r="E5759" s="30" t="s">
        <v>2213</v>
      </c>
      <c r="F5759" s="327" t="s">
        <v>2214</v>
      </c>
      <c r="G5759" s="1073">
        <v>45466.30972222222</v>
      </c>
      <c r="H5759" s="30"/>
    </row>
    <row r="5760" spans="1:8" x14ac:dyDescent="0.25">
      <c r="A5760" s="30" t="s">
        <v>9576</v>
      </c>
      <c r="B5760" s="30" t="s">
        <v>923</v>
      </c>
      <c r="C5760" s="31" t="s">
        <v>9577</v>
      </c>
      <c r="D5760" s="31">
        <v>8531</v>
      </c>
      <c r="E5760" s="30" t="s">
        <v>1040</v>
      </c>
      <c r="F5760" s="327" t="s">
        <v>1041</v>
      </c>
      <c r="G5760" s="1073">
        <v>45466.30972222222</v>
      </c>
      <c r="H5760" s="30"/>
    </row>
    <row r="5761" spans="1:8" x14ac:dyDescent="0.25">
      <c r="A5761" s="30" t="s">
        <v>9576</v>
      </c>
      <c r="B5761" s="30" t="s">
        <v>923</v>
      </c>
      <c r="C5761" s="31" t="s">
        <v>9577</v>
      </c>
      <c r="D5761" s="31">
        <v>8531</v>
      </c>
      <c r="E5761" s="30" t="s">
        <v>2230</v>
      </c>
      <c r="F5761" s="327" t="s">
        <v>2231</v>
      </c>
      <c r="G5761" s="1073">
        <v>45466.30972222222</v>
      </c>
      <c r="H5761" s="30"/>
    </row>
    <row r="5762" spans="1:8" x14ac:dyDescent="0.25">
      <c r="A5762" s="30" t="s">
        <v>9576</v>
      </c>
      <c r="B5762" s="30" t="s">
        <v>923</v>
      </c>
      <c r="C5762" s="31" t="s">
        <v>9577</v>
      </c>
      <c r="D5762" s="31">
        <v>8531</v>
      </c>
      <c r="E5762" s="30" t="s">
        <v>2247</v>
      </c>
      <c r="F5762" s="327" t="s">
        <v>2248</v>
      </c>
      <c r="G5762" s="1073">
        <v>45466.30972222222</v>
      </c>
      <c r="H5762" s="30"/>
    </row>
    <row r="5763" spans="1:8" x14ac:dyDescent="0.25">
      <c r="A5763" s="30" t="s">
        <v>9576</v>
      </c>
      <c r="B5763" s="30" t="s">
        <v>923</v>
      </c>
      <c r="C5763" s="31" t="s">
        <v>9577</v>
      </c>
      <c r="D5763" s="31">
        <v>8531</v>
      </c>
      <c r="E5763" s="30" t="s">
        <v>2264</v>
      </c>
      <c r="F5763" s="327" t="s">
        <v>2265</v>
      </c>
      <c r="G5763" s="1073">
        <v>45466.30972222222</v>
      </c>
      <c r="H5763" s="30"/>
    </row>
    <row r="5764" spans="1:8" x14ac:dyDescent="0.25">
      <c r="A5764" s="30" t="s">
        <v>9576</v>
      </c>
      <c r="B5764" s="30" t="s">
        <v>923</v>
      </c>
      <c r="C5764" s="31" t="s">
        <v>9577</v>
      </c>
      <c r="D5764" s="31">
        <v>8531</v>
      </c>
      <c r="E5764" s="30" t="s">
        <v>2281</v>
      </c>
      <c r="F5764" s="327" t="s">
        <v>2282</v>
      </c>
      <c r="G5764" s="1073">
        <v>45466.30972222222</v>
      </c>
      <c r="H5764" s="30"/>
    </row>
    <row r="5765" spans="1:8" x14ac:dyDescent="0.25">
      <c r="A5765" s="30" t="s">
        <v>9576</v>
      </c>
      <c r="B5765" s="30" t="s">
        <v>923</v>
      </c>
      <c r="C5765" s="31" t="s">
        <v>9577</v>
      </c>
      <c r="D5765" s="31">
        <v>8531</v>
      </c>
      <c r="E5765" s="30" t="s">
        <v>2298</v>
      </c>
      <c r="F5765" s="327" t="s">
        <v>2299</v>
      </c>
      <c r="G5765" s="1073">
        <v>45466.30972222222</v>
      </c>
      <c r="H5765" s="30"/>
    </row>
    <row r="5766" spans="1:8" x14ac:dyDescent="0.25">
      <c r="A5766" s="30" t="s">
        <v>9576</v>
      </c>
      <c r="B5766" s="30" t="s">
        <v>923</v>
      </c>
      <c r="C5766" s="31" t="s">
        <v>9577</v>
      </c>
      <c r="D5766" s="31">
        <v>8531</v>
      </c>
      <c r="E5766" s="30" t="s">
        <v>2315</v>
      </c>
      <c r="F5766" s="327" t="s">
        <v>2316</v>
      </c>
      <c r="G5766" s="1073">
        <v>45466.30972222222</v>
      </c>
      <c r="H5766" s="30"/>
    </row>
    <row r="5767" spans="1:8" x14ac:dyDescent="0.25">
      <c r="A5767" s="30" t="s">
        <v>9576</v>
      </c>
      <c r="B5767" s="30" t="s">
        <v>923</v>
      </c>
      <c r="C5767" s="31" t="s">
        <v>9577</v>
      </c>
      <c r="D5767" s="31">
        <v>8531</v>
      </c>
      <c r="E5767" s="30" t="s">
        <v>2332</v>
      </c>
      <c r="F5767" s="327" t="s">
        <v>2333</v>
      </c>
      <c r="G5767" s="1073">
        <v>45466.30972222222</v>
      </c>
      <c r="H5767" s="30"/>
    </row>
    <row r="5768" spans="1:8" x14ac:dyDescent="0.25">
      <c r="A5768" s="30" t="s">
        <v>9576</v>
      </c>
      <c r="B5768" s="30" t="s">
        <v>923</v>
      </c>
      <c r="C5768" s="31" t="s">
        <v>9577</v>
      </c>
      <c r="D5768" s="31">
        <v>8531</v>
      </c>
      <c r="E5768" s="30" t="s">
        <v>2349</v>
      </c>
      <c r="F5768" s="327" t="s">
        <v>2350</v>
      </c>
      <c r="G5768" s="1073">
        <v>45466.30972222222</v>
      </c>
      <c r="H5768" s="30"/>
    </row>
    <row r="5769" spans="1:8" x14ac:dyDescent="0.25">
      <c r="A5769" s="30" t="s">
        <v>9576</v>
      </c>
      <c r="B5769" s="30" t="s">
        <v>923</v>
      </c>
      <c r="C5769" s="31" t="s">
        <v>9577</v>
      </c>
      <c r="D5769" s="31">
        <v>8531</v>
      </c>
      <c r="E5769" s="30" t="s">
        <v>2366</v>
      </c>
      <c r="F5769" s="327" t="s">
        <v>2367</v>
      </c>
      <c r="G5769" s="1073">
        <v>45466.30972222222</v>
      </c>
      <c r="H5769" s="30"/>
    </row>
    <row r="5770" spans="1:8" x14ac:dyDescent="0.25">
      <c r="A5770" s="30" t="s">
        <v>9576</v>
      </c>
      <c r="B5770" s="30" t="s">
        <v>923</v>
      </c>
      <c r="C5770" s="31" t="s">
        <v>9577</v>
      </c>
      <c r="D5770" s="31">
        <v>8531</v>
      </c>
      <c r="E5770" s="30" t="s">
        <v>2383</v>
      </c>
      <c r="F5770" s="327" t="s">
        <v>2384</v>
      </c>
      <c r="G5770" s="1073">
        <v>45466.30972222222</v>
      </c>
      <c r="H5770" s="30"/>
    </row>
    <row r="5771" spans="1:8" x14ac:dyDescent="0.25">
      <c r="A5771" s="30" t="s">
        <v>9576</v>
      </c>
      <c r="B5771" s="30" t="s">
        <v>923</v>
      </c>
      <c r="C5771" s="31" t="s">
        <v>9577</v>
      </c>
      <c r="D5771" s="31">
        <v>8531</v>
      </c>
      <c r="E5771" s="30" t="s">
        <v>1055</v>
      </c>
      <c r="F5771" s="327" t="s">
        <v>1056</v>
      </c>
      <c r="G5771" s="1073">
        <v>45466.30972222222</v>
      </c>
      <c r="H5771" s="30"/>
    </row>
    <row r="5772" spans="1:8" x14ac:dyDescent="0.25">
      <c r="A5772" s="30" t="s">
        <v>9576</v>
      </c>
      <c r="B5772" s="30" t="s">
        <v>923</v>
      </c>
      <c r="C5772" s="31" t="s">
        <v>9577</v>
      </c>
      <c r="D5772" s="31">
        <v>8531</v>
      </c>
      <c r="E5772" s="30" t="s">
        <v>2400</v>
      </c>
      <c r="F5772" s="327" t="s">
        <v>2401</v>
      </c>
      <c r="G5772" s="1073">
        <v>45466.30972222222</v>
      </c>
      <c r="H5772" s="30"/>
    </row>
    <row r="5773" spans="1:8" x14ac:dyDescent="0.25">
      <c r="A5773" s="30" t="s">
        <v>9576</v>
      </c>
      <c r="B5773" s="30" t="s">
        <v>923</v>
      </c>
      <c r="C5773" s="31" t="s">
        <v>9577</v>
      </c>
      <c r="D5773" s="31">
        <v>8531</v>
      </c>
      <c r="E5773" s="30" t="s">
        <v>2417</v>
      </c>
      <c r="F5773" s="327" t="s">
        <v>2418</v>
      </c>
      <c r="G5773" s="1073">
        <v>45466.30972222222</v>
      </c>
      <c r="H5773" s="30"/>
    </row>
    <row r="5774" spans="1:8" x14ac:dyDescent="0.25">
      <c r="A5774" s="30" t="s">
        <v>9576</v>
      </c>
      <c r="B5774" s="30" t="s">
        <v>923</v>
      </c>
      <c r="C5774" s="31" t="s">
        <v>9577</v>
      </c>
      <c r="D5774" s="31">
        <v>8531</v>
      </c>
      <c r="E5774" s="30" t="s">
        <v>2434</v>
      </c>
      <c r="F5774" s="327" t="s">
        <v>2435</v>
      </c>
      <c r="G5774" s="1073">
        <v>45466.30972222222</v>
      </c>
      <c r="H5774" s="30"/>
    </row>
    <row r="5775" spans="1:8" x14ac:dyDescent="0.25">
      <c r="A5775" s="30" t="s">
        <v>9576</v>
      </c>
      <c r="B5775" s="30" t="s">
        <v>923</v>
      </c>
      <c r="C5775" s="31" t="s">
        <v>9577</v>
      </c>
      <c r="D5775" s="31">
        <v>8531</v>
      </c>
      <c r="E5775" s="30" t="s">
        <v>2451</v>
      </c>
      <c r="F5775" s="327" t="s">
        <v>2452</v>
      </c>
      <c r="G5775" s="1073">
        <v>45466.30972222222</v>
      </c>
      <c r="H5775" s="30"/>
    </row>
    <row r="5776" spans="1:8" x14ac:dyDescent="0.25">
      <c r="A5776" s="30" t="s">
        <v>9576</v>
      </c>
      <c r="B5776" s="30" t="s">
        <v>923</v>
      </c>
      <c r="C5776" s="31" t="s">
        <v>9577</v>
      </c>
      <c r="D5776" s="31">
        <v>8531</v>
      </c>
      <c r="E5776" s="30" t="s">
        <v>2468</v>
      </c>
      <c r="F5776" s="327" t="s">
        <v>2469</v>
      </c>
      <c r="G5776" s="1073">
        <v>45466.30972222222</v>
      </c>
      <c r="H5776" s="30"/>
    </row>
    <row r="5777" spans="1:8" x14ac:dyDescent="0.25">
      <c r="A5777" s="30" t="s">
        <v>9576</v>
      </c>
      <c r="B5777" s="30" t="s">
        <v>923</v>
      </c>
      <c r="C5777" s="31" t="s">
        <v>9577</v>
      </c>
      <c r="D5777" s="31">
        <v>8531</v>
      </c>
      <c r="E5777" s="30" t="s">
        <v>2485</v>
      </c>
      <c r="F5777" s="327" t="s">
        <v>2486</v>
      </c>
      <c r="G5777" s="1073">
        <v>45466.30972222222</v>
      </c>
      <c r="H5777" s="30"/>
    </row>
    <row r="5778" spans="1:8" x14ac:dyDescent="0.25">
      <c r="A5778" s="30" t="s">
        <v>9576</v>
      </c>
      <c r="B5778" s="30" t="s">
        <v>923</v>
      </c>
      <c r="C5778" s="31" t="s">
        <v>9577</v>
      </c>
      <c r="D5778" s="31">
        <v>8531</v>
      </c>
      <c r="E5778" s="30" t="s">
        <v>2502</v>
      </c>
      <c r="F5778" s="327" t="s">
        <v>2503</v>
      </c>
      <c r="G5778" s="1073">
        <v>45466.30972222222</v>
      </c>
      <c r="H5778" s="30"/>
    </row>
    <row r="5779" spans="1:8" x14ac:dyDescent="0.25">
      <c r="A5779" s="30" t="s">
        <v>9576</v>
      </c>
      <c r="B5779" s="30" t="s">
        <v>923</v>
      </c>
      <c r="C5779" s="31" t="s">
        <v>9577</v>
      </c>
      <c r="D5779" s="31">
        <v>8531</v>
      </c>
      <c r="E5779" s="30" t="s">
        <v>2519</v>
      </c>
      <c r="F5779" s="327" t="s">
        <v>2520</v>
      </c>
      <c r="G5779" s="1073">
        <v>45466.30972222222</v>
      </c>
      <c r="H5779" s="30"/>
    </row>
    <row r="5780" spans="1:8" x14ac:dyDescent="0.25">
      <c r="A5780" s="30" t="s">
        <v>9576</v>
      </c>
      <c r="B5780" s="30" t="s">
        <v>923</v>
      </c>
      <c r="C5780" s="31" t="s">
        <v>9577</v>
      </c>
      <c r="D5780" s="31">
        <v>8531</v>
      </c>
      <c r="E5780" s="30" t="s">
        <v>2536</v>
      </c>
      <c r="F5780" s="327" t="s">
        <v>2537</v>
      </c>
      <c r="G5780" s="1073">
        <v>45466.30972222222</v>
      </c>
      <c r="H5780" s="30"/>
    </row>
    <row r="5781" spans="1:8" x14ac:dyDescent="0.25">
      <c r="A5781" s="30" t="s">
        <v>9576</v>
      </c>
      <c r="B5781" s="30" t="s">
        <v>923</v>
      </c>
      <c r="C5781" s="31" t="s">
        <v>9577</v>
      </c>
      <c r="D5781" s="31">
        <v>8531</v>
      </c>
      <c r="E5781" s="30" t="s">
        <v>2553</v>
      </c>
      <c r="F5781" s="327" t="s">
        <v>2554</v>
      </c>
      <c r="G5781" s="1073">
        <v>45466.30972222222</v>
      </c>
      <c r="H5781" s="30"/>
    </row>
    <row r="5782" spans="1:8" x14ac:dyDescent="0.25">
      <c r="A5782" s="30" t="s">
        <v>848</v>
      </c>
      <c r="B5782" s="30" t="s">
        <v>405</v>
      </c>
      <c r="C5782" s="31" t="s">
        <v>10695</v>
      </c>
      <c r="D5782" s="31">
        <v>265</v>
      </c>
      <c r="E5782" s="30" t="s">
        <v>856</v>
      </c>
      <c r="F5782" s="327" t="s">
        <v>337</v>
      </c>
      <c r="G5782" s="1073">
        <v>45466.30972222222</v>
      </c>
      <c r="H5782" s="30"/>
    </row>
    <row r="5783" spans="1:8" x14ac:dyDescent="0.25">
      <c r="A5783" s="30" t="s">
        <v>848</v>
      </c>
      <c r="B5783" s="30" t="s">
        <v>405</v>
      </c>
      <c r="C5783" s="31" t="s">
        <v>10695</v>
      </c>
      <c r="D5783" s="31">
        <v>265</v>
      </c>
      <c r="E5783" s="30" t="s">
        <v>857</v>
      </c>
      <c r="F5783" s="327" t="s">
        <v>338</v>
      </c>
      <c r="G5783" s="1073">
        <v>45466.30972222222</v>
      </c>
      <c r="H5783" s="30"/>
    </row>
    <row r="5784" spans="1:8" x14ac:dyDescent="0.25">
      <c r="A5784" s="30" t="s">
        <v>848</v>
      </c>
      <c r="B5784" s="30" t="s">
        <v>405</v>
      </c>
      <c r="C5784" s="31" t="s">
        <v>10695</v>
      </c>
      <c r="D5784" s="31">
        <v>265</v>
      </c>
      <c r="E5784" s="30" t="s">
        <v>858</v>
      </c>
      <c r="F5784" s="327" t="s">
        <v>337</v>
      </c>
      <c r="G5784" s="1073">
        <v>45466.30972222222</v>
      </c>
      <c r="H5784" s="30"/>
    </row>
    <row r="5785" spans="1:8" x14ac:dyDescent="0.25">
      <c r="A5785" s="30" t="s">
        <v>848</v>
      </c>
      <c r="B5785" s="30" t="s">
        <v>405</v>
      </c>
      <c r="C5785" s="31" t="s">
        <v>10695</v>
      </c>
      <c r="D5785" s="31">
        <v>265</v>
      </c>
      <c r="E5785" s="30" t="s">
        <v>859</v>
      </c>
      <c r="F5785" s="327" t="s">
        <v>338</v>
      </c>
      <c r="G5785" s="1073">
        <v>45466.30972222222</v>
      </c>
      <c r="H5785" s="30"/>
    </row>
    <row r="5786" spans="1:8" x14ac:dyDescent="0.25">
      <c r="A5786" s="30" t="s">
        <v>848</v>
      </c>
      <c r="B5786" s="30" t="s">
        <v>405</v>
      </c>
      <c r="C5786" s="31" t="s">
        <v>10695</v>
      </c>
      <c r="D5786" s="31">
        <v>265</v>
      </c>
      <c r="E5786" s="30" t="s">
        <v>860</v>
      </c>
      <c r="F5786" s="327" t="s">
        <v>339</v>
      </c>
      <c r="G5786" s="1073">
        <v>45466.30972222222</v>
      </c>
      <c r="H5786" s="30"/>
    </row>
    <row r="5787" spans="1:8" x14ac:dyDescent="0.25">
      <c r="A5787" s="30" t="s">
        <v>848</v>
      </c>
      <c r="B5787" s="30" t="s">
        <v>405</v>
      </c>
      <c r="C5787" s="31" t="s">
        <v>10695</v>
      </c>
      <c r="D5787" s="31">
        <v>265</v>
      </c>
      <c r="E5787" s="30" t="s">
        <v>10696</v>
      </c>
      <c r="F5787" s="327" t="s">
        <v>340</v>
      </c>
      <c r="G5787" s="1073">
        <v>45466.30972222222</v>
      </c>
      <c r="H5787" s="30"/>
    </row>
    <row r="5788" spans="1:8" x14ac:dyDescent="0.25">
      <c r="A5788" s="30" t="s">
        <v>848</v>
      </c>
      <c r="B5788" s="30" t="s">
        <v>405</v>
      </c>
      <c r="C5788" s="31" t="s">
        <v>10695</v>
      </c>
      <c r="D5788" s="31">
        <v>265</v>
      </c>
      <c r="E5788" s="30" t="s">
        <v>861</v>
      </c>
      <c r="F5788" s="327" t="s">
        <v>340</v>
      </c>
      <c r="G5788" s="1073">
        <v>45466.30972222222</v>
      </c>
      <c r="H5788" s="30"/>
    </row>
    <row r="5789" spans="1:8" x14ac:dyDescent="0.25">
      <c r="A5789" s="30" t="s">
        <v>848</v>
      </c>
      <c r="B5789" s="30" t="s">
        <v>405</v>
      </c>
      <c r="C5789" s="31" t="s">
        <v>10695</v>
      </c>
      <c r="D5789" s="31">
        <v>265</v>
      </c>
      <c r="E5789" s="30" t="s">
        <v>862</v>
      </c>
      <c r="F5789" s="327" t="s">
        <v>339</v>
      </c>
      <c r="G5789" s="1073">
        <v>45466.30972222222</v>
      </c>
      <c r="H5789" s="30"/>
    </row>
    <row r="5790" spans="1:8" x14ac:dyDescent="0.25">
      <c r="A5790" s="30" t="s">
        <v>848</v>
      </c>
      <c r="B5790" s="30" t="s">
        <v>405</v>
      </c>
      <c r="C5790" s="31" t="s">
        <v>10695</v>
      </c>
      <c r="D5790" s="31">
        <v>265</v>
      </c>
      <c r="E5790" s="30" t="s">
        <v>863</v>
      </c>
      <c r="F5790" s="327" t="s">
        <v>9126</v>
      </c>
      <c r="G5790" s="1073">
        <v>45466.30972222222</v>
      </c>
      <c r="H5790" s="30"/>
    </row>
    <row r="5791" spans="1:8" x14ac:dyDescent="0.25">
      <c r="A5791" s="30" t="s">
        <v>848</v>
      </c>
      <c r="B5791" s="30" t="s">
        <v>405</v>
      </c>
      <c r="C5791" s="31" t="s">
        <v>10695</v>
      </c>
      <c r="D5791" s="31">
        <v>265</v>
      </c>
      <c r="E5791" s="30" t="s">
        <v>864</v>
      </c>
      <c r="F5791" s="327" t="s">
        <v>9127</v>
      </c>
      <c r="G5791" s="1073">
        <v>45466.30972222222</v>
      </c>
      <c r="H5791" s="30"/>
    </row>
    <row r="5792" spans="1:8" x14ac:dyDescent="0.25">
      <c r="A5792" s="30" t="s">
        <v>848</v>
      </c>
      <c r="B5792" s="30" t="s">
        <v>405</v>
      </c>
      <c r="C5792" s="31" t="s">
        <v>10695</v>
      </c>
      <c r="D5792" s="31">
        <v>265</v>
      </c>
      <c r="E5792" s="30" t="s">
        <v>849</v>
      </c>
      <c r="F5792" s="327" t="s">
        <v>9116</v>
      </c>
      <c r="G5792" s="1073">
        <v>45466.30972222222</v>
      </c>
      <c r="H5792" s="30"/>
    </row>
    <row r="5793" spans="1:8" x14ac:dyDescent="0.25">
      <c r="A5793" s="30" t="s">
        <v>848</v>
      </c>
      <c r="B5793" s="30" t="s">
        <v>405</v>
      </c>
      <c r="C5793" s="31" t="s">
        <v>10695</v>
      </c>
      <c r="D5793" s="31">
        <v>265</v>
      </c>
      <c r="E5793" s="30" t="s">
        <v>865</v>
      </c>
      <c r="F5793" s="327" t="s">
        <v>9128</v>
      </c>
      <c r="G5793" s="1073">
        <v>45466.30972222222</v>
      </c>
      <c r="H5793" s="30"/>
    </row>
    <row r="5794" spans="1:8" x14ac:dyDescent="0.25">
      <c r="A5794" s="30" t="s">
        <v>848</v>
      </c>
      <c r="B5794" s="30" t="s">
        <v>405</v>
      </c>
      <c r="C5794" s="31" t="s">
        <v>10695</v>
      </c>
      <c r="D5794" s="31">
        <v>265</v>
      </c>
      <c r="E5794" s="30" t="s">
        <v>866</v>
      </c>
      <c r="F5794" s="327" t="s">
        <v>339</v>
      </c>
      <c r="G5794" s="1073">
        <v>45466.30972222222</v>
      </c>
      <c r="H5794" s="30"/>
    </row>
    <row r="5795" spans="1:8" x14ac:dyDescent="0.25">
      <c r="A5795" s="30" t="s">
        <v>848</v>
      </c>
      <c r="B5795" s="30" t="s">
        <v>405</v>
      </c>
      <c r="C5795" s="31" t="s">
        <v>10695</v>
      </c>
      <c r="D5795" s="31">
        <v>265</v>
      </c>
      <c r="E5795" s="30" t="s">
        <v>867</v>
      </c>
      <c r="F5795" s="327" t="s">
        <v>340</v>
      </c>
      <c r="G5795" s="1073">
        <v>45466.30972222222</v>
      </c>
      <c r="H5795" s="30"/>
    </row>
    <row r="5796" spans="1:8" x14ac:dyDescent="0.25">
      <c r="A5796" s="30" t="s">
        <v>848</v>
      </c>
      <c r="B5796" s="30" t="s">
        <v>405</v>
      </c>
      <c r="C5796" s="31" t="s">
        <v>10695</v>
      </c>
      <c r="D5796" s="31">
        <v>265</v>
      </c>
      <c r="E5796" s="30" t="s">
        <v>868</v>
      </c>
      <c r="F5796" s="327" t="s">
        <v>9129</v>
      </c>
      <c r="G5796" s="1073">
        <v>45466.30972222222</v>
      </c>
      <c r="H5796" s="30"/>
    </row>
    <row r="5797" spans="1:8" x14ac:dyDescent="0.25">
      <c r="A5797" s="30" t="s">
        <v>848</v>
      </c>
      <c r="B5797" s="30" t="s">
        <v>405</v>
      </c>
      <c r="C5797" s="31" t="s">
        <v>10695</v>
      </c>
      <c r="D5797" s="31">
        <v>265</v>
      </c>
      <c r="E5797" s="30" t="s">
        <v>869</v>
      </c>
      <c r="F5797" s="327" t="s">
        <v>9130</v>
      </c>
      <c r="G5797" s="1073">
        <v>45466.30972222222</v>
      </c>
      <c r="H5797" s="30"/>
    </row>
    <row r="5798" spans="1:8" x14ac:dyDescent="0.25">
      <c r="A5798" s="30" t="s">
        <v>848</v>
      </c>
      <c r="B5798" s="30" t="s">
        <v>405</v>
      </c>
      <c r="C5798" s="31" t="s">
        <v>10695</v>
      </c>
      <c r="D5798" s="31">
        <v>265</v>
      </c>
      <c r="E5798" s="30" t="s">
        <v>870</v>
      </c>
      <c r="F5798" s="327" t="s">
        <v>341</v>
      </c>
      <c r="G5798" s="1073">
        <v>45466.30972222222</v>
      </c>
      <c r="H5798" s="30"/>
    </row>
    <row r="5799" spans="1:8" x14ac:dyDescent="0.25">
      <c r="A5799" s="30" t="s">
        <v>848</v>
      </c>
      <c r="B5799" s="30" t="s">
        <v>405</v>
      </c>
      <c r="C5799" s="31" t="s">
        <v>10695</v>
      </c>
      <c r="D5799" s="31">
        <v>265</v>
      </c>
      <c r="E5799" s="30" t="s">
        <v>871</v>
      </c>
      <c r="F5799" s="327" t="s">
        <v>341</v>
      </c>
      <c r="G5799" s="1073">
        <v>45466.30972222222</v>
      </c>
      <c r="H5799" s="30"/>
    </row>
    <row r="5800" spans="1:8" x14ac:dyDescent="0.25">
      <c r="A5800" s="30" t="s">
        <v>848</v>
      </c>
      <c r="B5800" s="30" t="s">
        <v>405</v>
      </c>
      <c r="C5800" s="31" t="s">
        <v>10695</v>
      </c>
      <c r="D5800" s="31">
        <v>265</v>
      </c>
      <c r="E5800" s="30" t="s">
        <v>872</v>
      </c>
      <c r="F5800" s="327" t="s">
        <v>342</v>
      </c>
      <c r="G5800" s="1073">
        <v>45466.30972222222</v>
      </c>
      <c r="H5800" s="30"/>
    </row>
    <row r="5801" spans="1:8" x14ac:dyDescent="0.25">
      <c r="A5801" s="30" t="s">
        <v>848</v>
      </c>
      <c r="B5801" s="30" t="s">
        <v>405</v>
      </c>
      <c r="C5801" s="31" t="s">
        <v>10695</v>
      </c>
      <c r="D5801" s="31">
        <v>265</v>
      </c>
      <c r="E5801" s="30" t="s">
        <v>873</v>
      </c>
      <c r="F5801" s="327" t="s">
        <v>343</v>
      </c>
      <c r="G5801" s="1073">
        <v>45466.30972222222</v>
      </c>
      <c r="H5801" s="30"/>
    </row>
    <row r="5802" spans="1:8" x14ac:dyDescent="0.25">
      <c r="A5802" s="30" t="s">
        <v>848</v>
      </c>
      <c r="B5802" s="30" t="s">
        <v>405</v>
      </c>
      <c r="C5802" s="31" t="s">
        <v>10695</v>
      </c>
      <c r="D5802" s="31">
        <v>265</v>
      </c>
      <c r="E5802" s="30" t="s">
        <v>10697</v>
      </c>
      <c r="F5802" s="327" t="s">
        <v>339</v>
      </c>
      <c r="G5802" s="1073">
        <v>45466.30972222222</v>
      </c>
      <c r="H5802" s="30"/>
    </row>
    <row r="5803" spans="1:8" x14ac:dyDescent="0.25">
      <c r="A5803" s="30" t="s">
        <v>848</v>
      </c>
      <c r="B5803" s="30" t="s">
        <v>405</v>
      </c>
      <c r="C5803" s="31" t="s">
        <v>10695</v>
      </c>
      <c r="D5803" s="31">
        <v>265</v>
      </c>
      <c r="E5803" s="30" t="s">
        <v>850</v>
      </c>
      <c r="F5803" s="327" t="s">
        <v>9117</v>
      </c>
      <c r="G5803" s="1073">
        <v>45466.30972222222</v>
      </c>
      <c r="H5803" s="30"/>
    </row>
    <row r="5804" spans="1:8" x14ac:dyDescent="0.25">
      <c r="A5804" s="30" t="s">
        <v>848</v>
      </c>
      <c r="B5804" s="30" t="s">
        <v>405</v>
      </c>
      <c r="C5804" s="31" t="s">
        <v>10695</v>
      </c>
      <c r="D5804" s="31">
        <v>265</v>
      </c>
      <c r="E5804" s="30" t="s">
        <v>874</v>
      </c>
      <c r="F5804" s="327" t="s">
        <v>340</v>
      </c>
      <c r="G5804" s="1073">
        <v>45466.30972222222</v>
      </c>
      <c r="H5804" s="30"/>
    </row>
    <row r="5805" spans="1:8" x14ac:dyDescent="0.25">
      <c r="A5805" s="30" t="s">
        <v>848</v>
      </c>
      <c r="B5805" s="30" t="s">
        <v>405</v>
      </c>
      <c r="C5805" s="31" t="s">
        <v>10695</v>
      </c>
      <c r="D5805" s="31">
        <v>265</v>
      </c>
      <c r="E5805" s="30" t="s">
        <v>875</v>
      </c>
      <c r="F5805" s="327" t="s">
        <v>334</v>
      </c>
      <c r="G5805" s="1073">
        <v>45466.30972222222</v>
      </c>
      <c r="H5805" s="30"/>
    </row>
    <row r="5806" spans="1:8" x14ac:dyDescent="0.25">
      <c r="A5806" s="30" t="s">
        <v>848</v>
      </c>
      <c r="B5806" s="30" t="s">
        <v>405</v>
      </c>
      <c r="C5806" s="31" t="s">
        <v>10695</v>
      </c>
      <c r="D5806" s="31">
        <v>265</v>
      </c>
      <c r="E5806" s="30" t="s">
        <v>10698</v>
      </c>
      <c r="F5806" s="327" t="s">
        <v>335</v>
      </c>
      <c r="G5806" s="1073">
        <v>45466.30972222222</v>
      </c>
      <c r="H5806" s="30"/>
    </row>
    <row r="5807" spans="1:8" x14ac:dyDescent="0.25">
      <c r="A5807" s="30" t="s">
        <v>848</v>
      </c>
      <c r="B5807" s="30" t="s">
        <v>405</v>
      </c>
      <c r="C5807" s="31" t="s">
        <v>10695</v>
      </c>
      <c r="D5807" s="31">
        <v>265</v>
      </c>
      <c r="E5807" s="30" t="s">
        <v>876</v>
      </c>
      <c r="F5807" s="327" t="s">
        <v>344</v>
      </c>
      <c r="G5807" s="1073">
        <v>45466.30972222222</v>
      </c>
      <c r="H5807" s="30"/>
    </row>
    <row r="5808" spans="1:8" x14ac:dyDescent="0.25">
      <c r="A5808" s="30" t="s">
        <v>848</v>
      </c>
      <c r="B5808" s="30" t="s">
        <v>405</v>
      </c>
      <c r="C5808" s="31" t="s">
        <v>10695</v>
      </c>
      <c r="D5808" s="31">
        <v>265</v>
      </c>
      <c r="E5808" s="30" t="s">
        <v>877</v>
      </c>
      <c r="F5808" s="327" t="s">
        <v>336</v>
      </c>
      <c r="G5808" s="1073">
        <v>45466.30972222222</v>
      </c>
      <c r="H5808" s="30"/>
    </row>
    <row r="5809" spans="1:8" x14ac:dyDescent="0.25">
      <c r="A5809" s="30" t="s">
        <v>848</v>
      </c>
      <c r="B5809" s="30" t="s">
        <v>405</v>
      </c>
      <c r="C5809" s="31" t="s">
        <v>10695</v>
      </c>
      <c r="D5809" s="31">
        <v>265</v>
      </c>
      <c r="E5809" s="30" t="s">
        <v>10699</v>
      </c>
      <c r="F5809" s="327" t="s">
        <v>345</v>
      </c>
      <c r="G5809" s="1073">
        <v>45466.30972222222</v>
      </c>
      <c r="H5809" s="30"/>
    </row>
    <row r="5810" spans="1:8" x14ac:dyDescent="0.25">
      <c r="A5810" s="30" t="s">
        <v>848</v>
      </c>
      <c r="B5810" s="30" t="s">
        <v>405</v>
      </c>
      <c r="C5810" s="31" t="s">
        <v>10695</v>
      </c>
      <c r="D5810" s="31">
        <v>265</v>
      </c>
      <c r="E5810" s="30" t="s">
        <v>878</v>
      </c>
      <c r="F5810" s="327" t="s">
        <v>9131</v>
      </c>
      <c r="G5810" s="1073">
        <v>45466.30972222222</v>
      </c>
      <c r="H5810" s="30"/>
    </row>
    <row r="5811" spans="1:8" x14ac:dyDescent="0.25">
      <c r="A5811" s="30" t="s">
        <v>848</v>
      </c>
      <c r="B5811" s="30" t="s">
        <v>405</v>
      </c>
      <c r="C5811" s="31" t="s">
        <v>10695</v>
      </c>
      <c r="D5811" s="31">
        <v>265</v>
      </c>
      <c r="E5811" s="30" t="s">
        <v>879</v>
      </c>
      <c r="F5811" s="327" t="s">
        <v>9132</v>
      </c>
      <c r="G5811" s="1073">
        <v>45466.30972222222</v>
      </c>
      <c r="H5811" s="30"/>
    </row>
    <row r="5812" spans="1:8" x14ac:dyDescent="0.25">
      <c r="A5812" s="30" t="s">
        <v>848</v>
      </c>
      <c r="B5812" s="30" t="s">
        <v>405</v>
      </c>
      <c r="C5812" s="31" t="s">
        <v>10695</v>
      </c>
      <c r="D5812" s="31">
        <v>265</v>
      </c>
      <c r="E5812" s="30" t="s">
        <v>880</v>
      </c>
      <c r="F5812" s="327" t="s">
        <v>347</v>
      </c>
      <c r="G5812" s="1073">
        <v>45466.30972222222</v>
      </c>
      <c r="H5812" s="30"/>
    </row>
    <row r="5813" spans="1:8" x14ac:dyDescent="0.25">
      <c r="A5813" s="30" t="s">
        <v>848</v>
      </c>
      <c r="B5813" s="30" t="s">
        <v>405</v>
      </c>
      <c r="C5813" s="31" t="s">
        <v>10695</v>
      </c>
      <c r="D5813" s="31">
        <v>265</v>
      </c>
      <c r="E5813" s="30" t="s">
        <v>10700</v>
      </c>
      <c r="F5813" s="327" t="s">
        <v>333</v>
      </c>
      <c r="G5813" s="1073">
        <v>45466.30972222222</v>
      </c>
      <c r="H5813" s="30"/>
    </row>
    <row r="5814" spans="1:8" x14ac:dyDescent="0.25">
      <c r="A5814" s="30" t="s">
        <v>848</v>
      </c>
      <c r="B5814" s="30" t="s">
        <v>405</v>
      </c>
      <c r="C5814" s="31" t="s">
        <v>10695</v>
      </c>
      <c r="D5814" s="31">
        <v>265</v>
      </c>
      <c r="E5814" s="30" t="s">
        <v>851</v>
      </c>
      <c r="F5814" s="327" t="s">
        <v>9119</v>
      </c>
      <c r="G5814" s="1073">
        <v>45466.30972222222</v>
      </c>
      <c r="H5814" s="30"/>
    </row>
    <row r="5815" spans="1:8" x14ac:dyDescent="0.25">
      <c r="A5815" s="30" t="s">
        <v>848</v>
      </c>
      <c r="B5815" s="30" t="s">
        <v>405</v>
      </c>
      <c r="C5815" s="31" t="s">
        <v>10695</v>
      </c>
      <c r="D5815" s="31">
        <v>265</v>
      </c>
      <c r="E5815" s="30" t="s">
        <v>881</v>
      </c>
      <c r="F5815" s="327" t="s">
        <v>347</v>
      </c>
      <c r="G5815" s="1073">
        <v>45466.30972222222</v>
      </c>
      <c r="H5815" s="30"/>
    </row>
    <row r="5816" spans="1:8" x14ac:dyDescent="0.25">
      <c r="A5816" s="30" t="s">
        <v>848</v>
      </c>
      <c r="B5816" s="30" t="s">
        <v>405</v>
      </c>
      <c r="C5816" s="31" t="s">
        <v>10695</v>
      </c>
      <c r="D5816" s="31">
        <v>265</v>
      </c>
      <c r="E5816" s="30" t="s">
        <v>882</v>
      </c>
      <c r="F5816" s="327" t="s">
        <v>333</v>
      </c>
      <c r="G5816" s="1073">
        <v>45466.30972222222</v>
      </c>
      <c r="H5816" s="30"/>
    </row>
    <row r="5817" spans="1:8" x14ac:dyDescent="0.25">
      <c r="A5817" s="30" t="s">
        <v>848</v>
      </c>
      <c r="B5817" s="30" t="s">
        <v>405</v>
      </c>
      <c r="C5817" s="31" t="s">
        <v>10695</v>
      </c>
      <c r="D5817" s="31">
        <v>265</v>
      </c>
      <c r="E5817" s="30" t="s">
        <v>10701</v>
      </c>
      <c r="F5817" s="327" t="s">
        <v>348</v>
      </c>
      <c r="G5817" s="1073">
        <v>45466.30972222222</v>
      </c>
      <c r="H5817" s="30"/>
    </row>
    <row r="5818" spans="1:8" x14ac:dyDescent="0.25">
      <c r="A5818" s="30" t="s">
        <v>848</v>
      </c>
      <c r="B5818" s="30" t="s">
        <v>405</v>
      </c>
      <c r="C5818" s="31" t="s">
        <v>10695</v>
      </c>
      <c r="D5818" s="31">
        <v>265</v>
      </c>
      <c r="E5818" s="30" t="s">
        <v>883</v>
      </c>
      <c r="F5818" s="327" t="s">
        <v>349</v>
      </c>
      <c r="G5818" s="1073">
        <v>45466.30972222222</v>
      </c>
      <c r="H5818" s="30"/>
    </row>
    <row r="5819" spans="1:8" x14ac:dyDescent="0.25">
      <c r="A5819" s="30" t="s">
        <v>848</v>
      </c>
      <c r="B5819" s="30" t="s">
        <v>405</v>
      </c>
      <c r="C5819" s="31" t="s">
        <v>10695</v>
      </c>
      <c r="D5819" s="31">
        <v>265</v>
      </c>
      <c r="E5819" s="30" t="s">
        <v>884</v>
      </c>
      <c r="F5819" s="327" t="s">
        <v>350</v>
      </c>
      <c r="G5819" s="1073">
        <v>45466.30972222222</v>
      </c>
      <c r="H5819" s="30"/>
    </row>
    <row r="5820" spans="1:8" x14ac:dyDescent="0.25">
      <c r="A5820" s="30" t="s">
        <v>848</v>
      </c>
      <c r="B5820" s="30" t="s">
        <v>405</v>
      </c>
      <c r="C5820" s="31" t="s">
        <v>10695</v>
      </c>
      <c r="D5820" s="31">
        <v>265</v>
      </c>
      <c r="E5820" s="30" t="s">
        <v>10702</v>
      </c>
      <c r="F5820" s="327" t="s">
        <v>340</v>
      </c>
      <c r="G5820" s="1073">
        <v>45466.30972222222</v>
      </c>
      <c r="H5820" s="30"/>
    </row>
    <row r="5821" spans="1:8" x14ac:dyDescent="0.25">
      <c r="A5821" s="30" t="s">
        <v>848</v>
      </c>
      <c r="B5821" s="30" t="s">
        <v>405</v>
      </c>
      <c r="C5821" s="31" t="s">
        <v>10695</v>
      </c>
      <c r="D5821" s="31">
        <v>265</v>
      </c>
      <c r="E5821" s="30" t="s">
        <v>885</v>
      </c>
      <c r="F5821" s="327" t="s">
        <v>339</v>
      </c>
      <c r="G5821" s="1073">
        <v>45466.30972222222</v>
      </c>
      <c r="H5821" s="30"/>
    </row>
    <row r="5822" spans="1:8" x14ac:dyDescent="0.25">
      <c r="A5822" s="30" t="s">
        <v>848</v>
      </c>
      <c r="B5822" s="30" t="s">
        <v>405</v>
      </c>
      <c r="C5822" s="31" t="s">
        <v>10695</v>
      </c>
      <c r="D5822" s="31">
        <v>265</v>
      </c>
      <c r="E5822" s="30" t="s">
        <v>886</v>
      </c>
      <c r="F5822" s="327" t="s">
        <v>9128</v>
      </c>
      <c r="G5822" s="1073">
        <v>45466.30972222222</v>
      </c>
      <c r="H5822" s="30"/>
    </row>
    <row r="5823" spans="1:8" x14ac:dyDescent="0.25">
      <c r="A5823" s="30" t="s">
        <v>848</v>
      </c>
      <c r="B5823" s="30" t="s">
        <v>405</v>
      </c>
      <c r="C5823" s="31" t="s">
        <v>10695</v>
      </c>
      <c r="D5823" s="31">
        <v>265</v>
      </c>
      <c r="E5823" s="30" t="s">
        <v>10703</v>
      </c>
      <c r="F5823" s="327" t="s">
        <v>9133</v>
      </c>
      <c r="G5823" s="1073">
        <v>45466.30972222222</v>
      </c>
      <c r="H5823" s="30"/>
    </row>
    <row r="5824" spans="1:8" x14ac:dyDescent="0.25">
      <c r="A5824" s="30" t="s">
        <v>848</v>
      </c>
      <c r="B5824" s="30" t="s">
        <v>405</v>
      </c>
      <c r="C5824" s="31" t="s">
        <v>10695</v>
      </c>
      <c r="D5824" s="31">
        <v>265</v>
      </c>
      <c r="E5824" s="30" t="s">
        <v>887</v>
      </c>
      <c r="F5824" s="327" t="s">
        <v>9134</v>
      </c>
      <c r="G5824" s="1073">
        <v>45466.30972222222</v>
      </c>
      <c r="H5824" s="30"/>
    </row>
    <row r="5825" spans="1:8" x14ac:dyDescent="0.25">
      <c r="A5825" s="30" t="s">
        <v>848</v>
      </c>
      <c r="B5825" s="30" t="s">
        <v>405</v>
      </c>
      <c r="C5825" s="31" t="s">
        <v>10695</v>
      </c>
      <c r="D5825" s="31">
        <v>265</v>
      </c>
      <c r="E5825" s="30" t="s">
        <v>852</v>
      </c>
      <c r="F5825" s="327" t="s">
        <v>9120</v>
      </c>
      <c r="G5825" s="1073">
        <v>45466.30972222222</v>
      </c>
      <c r="H5825" s="30"/>
    </row>
    <row r="5826" spans="1:8" x14ac:dyDescent="0.25">
      <c r="A5826" s="30" t="s">
        <v>848</v>
      </c>
      <c r="B5826" s="30" t="s">
        <v>405</v>
      </c>
      <c r="C5826" s="31" t="s">
        <v>10695</v>
      </c>
      <c r="D5826" s="31">
        <v>265</v>
      </c>
      <c r="E5826" s="30" t="s">
        <v>888</v>
      </c>
      <c r="F5826" s="327" t="s">
        <v>9135</v>
      </c>
      <c r="G5826" s="1073">
        <v>45466.30972222222</v>
      </c>
      <c r="H5826" s="30"/>
    </row>
    <row r="5827" spans="1:8" x14ac:dyDescent="0.25">
      <c r="A5827" s="30" t="s">
        <v>848</v>
      </c>
      <c r="B5827" s="30" t="s">
        <v>405</v>
      </c>
      <c r="C5827" s="31" t="s">
        <v>10695</v>
      </c>
      <c r="D5827" s="31">
        <v>265</v>
      </c>
      <c r="E5827" s="30" t="s">
        <v>10704</v>
      </c>
      <c r="F5827" s="327" t="s">
        <v>9136</v>
      </c>
      <c r="G5827" s="1073">
        <v>45466.30972222222</v>
      </c>
      <c r="H5827" s="30"/>
    </row>
    <row r="5828" spans="1:8" x14ac:dyDescent="0.25">
      <c r="A5828" s="30" t="s">
        <v>848</v>
      </c>
      <c r="B5828" s="30" t="s">
        <v>405</v>
      </c>
      <c r="C5828" s="31" t="s">
        <v>10695</v>
      </c>
      <c r="D5828" s="31">
        <v>265</v>
      </c>
      <c r="E5828" s="30" t="s">
        <v>889</v>
      </c>
      <c r="F5828" s="327" t="s">
        <v>9137</v>
      </c>
      <c r="G5828" s="1073">
        <v>45466.30972222222</v>
      </c>
      <c r="H5828" s="30"/>
    </row>
    <row r="5829" spans="1:8" x14ac:dyDescent="0.25">
      <c r="A5829" s="30" t="s">
        <v>848</v>
      </c>
      <c r="B5829" s="30" t="s">
        <v>405</v>
      </c>
      <c r="C5829" s="31" t="s">
        <v>10695</v>
      </c>
      <c r="D5829" s="31">
        <v>265</v>
      </c>
      <c r="E5829" s="30" t="s">
        <v>890</v>
      </c>
      <c r="F5829" s="327" t="s">
        <v>9138</v>
      </c>
      <c r="G5829" s="1073">
        <v>45466.30972222222</v>
      </c>
      <c r="H5829" s="30"/>
    </row>
    <row r="5830" spans="1:8" x14ac:dyDescent="0.25">
      <c r="A5830" s="30" t="s">
        <v>848</v>
      </c>
      <c r="B5830" s="30" t="s">
        <v>405</v>
      </c>
      <c r="C5830" s="31" t="s">
        <v>10695</v>
      </c>
      <c r="D5830" s="31">
        <v>265</v>
      </c>
      <c r="E5830" s="30" t="s">
        <v>10705</v>
      </c>
      <c r="F5830" s="327" t="s">
        <v>9121</v>
      </c>
      <c r="G5830" s="1073">
        <v>45466.30972222222</v>
      </c>
      <c r="H5830" s="30"/>
    </row>
    <row r="5831" spans="1:8" x14ac:dyDescent="0.25">
      <c r="A5831" s="30" t="s">
        <v>848</v>
      </c>
      <c r="B5831" s="30" t="s">
        <v>405</v>
      </c>
      <c r="C5831" s="31" t="s">
        <v>10695</v>
      </c>
      <c r="D5831" s="31">
        <v>265</v>
      </c>
      <c r="E5831" s="30" t="s">
        <v>853</v>
      </c>
      <c r="F5831" s="327" t="s">
        <v>9122</v>
      </c>
      <c r="G5831" s="1073">
        <v>45466.30972222222</v>
      </c>
      <c r="H5831" s="30"/>
    </row>
    <row r="5832" spans="1:8" x14ac:dyDescent="0.25">
      <c r="A5832" s="30" t="s">
        <v>848</v>
      </c>
      <c r="B5832" s="30" t="s">
        <v>405</v>
      </c>
      <c r="C5832" s="31" t="s">
        <v>10695</v>
      </c>
      <c r="D5832" s="31">
        <v>265</v>
      </c>
      <c r="E5832" s="30" t="s">
        <v>854</v>
      </c>
      <c r="F5832" s="327" t="s">
        <v>9123</v>
      </c>
      <c r="G5832" s="1073">
        <v>45466.30972222222</v>
      </c>
      <c r="H5832" s="30"/>
    </row>
    <row r="5833" spans="1:8" x14ac:dyDescent="0.25">
      <c r="A5833" s="30" t="s">
        <v>848</v>
      </c>
      <c r="B5833" s="30" t="s">
        <v>405</v>
      </c>
      <c r="C5833" s="31" t="s">
        <v>10695</v>
      </c>
      <c r="D5833" s="31">
        <v>265</v>
      </c>
      <c r="E5833" s="30" t="s">
        <v>855</v>
      </c>
      <c r="F5833" s="327" t="s">
        <v>9124</v>
      </c>
      <c r="G5833" s="1073">
        <v>45466.30972222222</v>
      </c>
      <c r="H5833" s="30"/>
    </row>
    <row r="5834" spans="1:8" x14ac:dyDescent="0.25">
      <c r="A5834" s="30" t="s">
        <v>843</v>
      </c>
      <c r="B5834" s="30" t="s">
        <v>844</v>
      </c>
      <c r="C5834" s="31" t="s">
        <v>11002</v>
      </c>
      <c r="D5834" s="31">
        <v>11638</v>
      </c>
      <c r="E5834" s="30" t="s">
        <v>8373</v>
      </c>
      <c r="F5834" s="327" t="s">
        <v>10706</v>
      </c>
      <c r="G5834" s="1073">
        <v>45466.30972222222</v>
      </c>
      <c r="H5834" s="30"/>
    </row>
    <row r="5835" spans="1:8" x14ac:dyDescent="0.25">
      <c r="A5835" s="30" t="s">
        <v>843</v>
      </c>
      <c r="B5835" s="30" t="s">
        <v>844</v>
      </c>
      <c r="C5835" s="31" t="s">
        <v>11002</v>
      </c>
      <c r="D5835" s="31">
        <v>11638</v>
      </c>
      <c r="E5835" s="30" t="s">
        <v>8377</v>
      </c>
      <c r="F5835" s="327" t="s">
        <v>10707</v>
      </c>
      <c r="G5835" s="1073">
        <v>45466.30972222222</v>
      </c>
      <c r="H5835" s="30"/>
    </row>
    <row r="5836" spans="1:8" x14ac:dyDescent="0.25">
      <c r="A5836" s="30" t="s">
        <v>843</v>
      </c>
      <c r="B5836" s="30" t="s">
        <v>844</v>
      </c>
      <c r="C5836" s="31" t="s">
        <v>11002</v>
      </c>
      <c r="D5836" s="31">
        <v>11638</v>
      </c>
      <c r="E5836" s="30" t="s">
        <v>8381</v>
      </c>
      <c r="F5836" s="327" t="s">
        <v>10708</v>
      </c>
      <c r="G5836" s="1073">
        <v>45466.30972222222</v>
      </c>
      <c r="H5836" s="30"/>
    </row>
    <row r="5837" spans="1:8" x14ac:dyDescent="0.25">
      <c r="A5837" s="30" t="s">
        <v>843</v>
      </c>
      <c r="B5837" s="30" t="s">
        <v>844</v>
      </c>
      <c r="C5837" s="31" t="s">
        <v>11002</v>
      </c>
      <c r="D5837" s="31">
        <v>11638</v>
      </c>
      <c r="E5837" s="30" t="s">
        <v>8385</v>
      </c>
      <c r="F5837" s="327" t="s">
        <v>10709</v>
      </c>
      <c r="G5837" s="1073">
        <v>45466.30972222222</v>
      </c>
      <c r="H5837" s="30"/>
    </row>
    <row r="5838" spans="1:8" x14ac:dyDescent="0.25">
      <c r="A5838" s="30" t="s">
        <v>843</v>
      </c>
      <c r="B5838" s="30" t="s">
        <v>844</v>
      </c>
      <c r="C5838" s="31" t="s">
        <v>11002</v>
      </c>
      <c r="D5838" s="31">
        <v>11638</v>
      </c>
      <c r="E5838" s="30" t="s">
        <v>8390</v>
      </c>
      <c r="F5838" s="327" t="s">
        <v>10710</v>
      </c>
      <c r="G5838" s="1073">
        <v>45466.30972222222</v>
      </c>
      <c r="H5838" s="30"/>
    </row>
    <row r="5839" spans="1:8" x14ac:dyDescent="0.25">
      <c r="A5839" s="30" t="s">
        <v>843</v>
      </c>
      <c r="B5839" s="30" t="s">
        <v>844</v>
      </c>
      <c r="C5839" s="31" t="s">
        <v>11002</v>
      </c>
      <c r="D5839" s="31">
        <v>11638</v>
      </c>
      <c r="E5839" s="30" t="s">
        <v>845</v>
      </c>
      <c r="F5839" s="327" t="s">
        <v>846</v>
      </c>
      <c r="G5839" s="1073">
        <v>45466.30972222222</v>
      </c>
      <c r="H5839" s="30"/>
    </row>
    <row r="5840" spans="1:8" x14ac:dyDescent="0.25">
      <c r="A5840" s="30" t="s">
        <v>843</v>
      </c>
      <c r="B5840" s="30" t="s">
        <v>844</v>
      </c>
      <c r="C5840" s="31" t="s">
        <v>11002</v>
      </c>
      <c r="D5840" s="31">
        <v>11638</v>
      </c>
      <c r="E5840" s="30" t="s">
        <v>10711</v>
      </c>
      <c r="F5840" s="327" t="s">
        <v>10712</v>
      </c>
      <c r="G5840" s="1073">
        <v>45466.30972222222</v>
      </c>
      <c r="H5840" s="30"/>
    </row>
    <row r="5841" spans="1:8" x14ac:dyDescent="0.25">
      <c r="A5841" s="30" t="s">
        <v>843</v>
      </c>
      <c r="B5841" s="30" t="s">
        <v>844</v>
      </c>
      <c r="C5841" s="31" t="s">
        <v>11002</v>
      </c>
      <c r="D5841" s="31">
        <v>11638</v>
      </c>
      <c r="E5841" s="30" t="s">
        <v>8748</v>
      </c>
      <c r="F5841" s="327" t="s">
        <v>10713</v>
      </c>
      <c r="G5841" s="1073">
        <v>45466.30972222222</v>
      </c>
      <c r="H5841" s="30"/>
    </row>
    <row r="5842" spans="1:8" x14ac:dyDescent="0.25">
      <c r="A5842" s="30" t="s">
        <v>843</v>
      </c>
      <c r="B5842" s="30" t="s">
        <v>844</v>
      </c>
      <c r="C5842" s="31" t="s">
        <v>11002</v>
      </c>
      <c r="D5842" s="31">
        <v>11638</v>
      </c>
      <c r="E5842" s="30" t="s">
        <v>8750</v>
      </c>
      <c r="F5842" s="327" t="s">
        <v>10714</v>
      </c>
      <c r="G5842" s="1073">
        <v>45466.30972222222</v>
      </c>
      <c r="H5842" s="30"/>
    </row>
    <row r="5843" spans="1:8" x14ac:dyDescent="0.25">
      <c r="A5843" s="30" t="s">
        <v>843</v>
      </c>
      <c r="B5843" s="30" t="s">
        <v>844</v>
      </c>
      <c r="C5843" s="31" t="s">
        <v>11002</v>
      </c>
      <c r="D5843" s="31">
        <v>11638</v>
      </c>
      <c r="E5843" s="30" t="s">
        <v>8751</v>
      </c>
      <c r="F5843" s="327" t="s">
        <v>10715</v>
      </c>
      <c r="G5843" s="1073">
        <v>45466.30972222222</v>
      </c>
      <c r="H5843" s="30"/>
    </row>
    <row r="5844" spans="1:8" x14ac:dyDescent="0.25">
      <c r="A5844" s="30" t="s">
        <v>843</v>
      </c>
      <c r="B5844" s="30" t="s">
        <v>844</v>
      </c>
      <c r="C5844" s="31" t="s">
        <v>11002</v>
      </c>
      <c r="D5844" s="31">
        <v>11638</v>
      </c>
      <c r="E5844" s="30" t="s">
        <v>8752</v>
      </c>
      <c r="F5844" s="327" t="s">
        <v>10716</v>
      </c>
      <c r="G5844" s="1073">
        <v>45466.30972222222</v>
      </c>
      <c r="H5844" s="30"/>
    </row>
    <row r="5845" spans="1:8" x14ac:dyDescent="0.25">
      <c r="A5845" s="30" t="s">
        <v>843</v>
      </c>
      <c r="B5845" s="30" t="s">
        <v>844</v>
      </c>
      <c r="C5845" s="31" t="s">
        <v>11002</v>
      </c>
      <c r="D5845" s="31">
        <v>11638</v>
      </c>
      <c r="E5845" s="30" t="s">
        <v>8365</v>
      </c>
      <c r="F5845" s="327" t="s">
        <v>10717</v>
      </c>
      <c r="G5845" s="1073">
        <v>45466.30972222222</v>
      </c>
      <c r="H5845" s="30"/>
    </row>
    <row r="5846" spans="1:8" x14ac:dyDescent="0.25">
      <c r="A5846" s="30" t="s">
        <v>843</v>
      </c>
      <c r="B5846" s="30" t="s">
        <v>844</v>
      </c>
      <c r="C5846" s="31" t="s">
        <v>11002</v>
      </c>
      <c r="D5846" s="31">
        <v>11638</v>
      </c>
      <c r="E5846" s="30" t="s">
        <v>8369</v>
      </c>
      <c r="F5846" s="327" t="s">
        <v>10718</v>
      </c>
      <c r="G5846" s="1073">
        <v>45466.30972222222</v>
      </c>
      <c r="H5846" s="30"/>
    </row>
    <row r="5847" spans="1:8" x14ac:dyDescent="0.25">
      <c r="A5847" s="30" t="s">
        <v>843</v>
      </c>
      <c r="B5847" s="30" t="s">
        <v>844</v>
      </c>
      <c r="C5847" s="31" t="s">
        <v>11002</v>
      </c>
      <c r="D5847" s="31">
        <v>11638</v>
      </c>
      <c r="E5847" s="30" t="s">
        <v>10719</v>
      </c>
      <c r="F5847" s="327" t="s">
        <v>10720</v>
      </c>
      <c r="G5847" s="1073">
        <v>45466.30972222222</v>
      </c>
      <c r="H5847" s="30"/>
    </row>
    <row r="5848" spans="1:8" x14ac:dyDescent="0.25">
      <c r="A5848" s="30" t="s">
        <v>843</v>
      </c>
      <c r="B5848" s="30" t="s">
        <v>844</v>
      </c>
      <c r="C5848" s="31" t="s">
        <v>11002</v>
      </c>
      <c r="D5848" s="31">
        <v>11638</v>
      </c>
      <c r="E5848" s="30" t="s">
        <v>10721</v>
      </c>
      <c r="F5848" s="327" t="s">
        <v>10722</v>
      </c>
      <c r="G5848" s="1073">
        <v>45466.30972222222</v>
      </c>
      <c r="H5848" s="30"/>
    </row>
    <row r="5849" spans="1:8" x14ac:dyDescent="0.25">
      <c r="A5849" s="30" t="s">
        <v>843</v>
      </c>
      <c r="B5849" s="30" t="s">
        <v>844</v>
      </c>
      <c r="C5849" s="31" t="s">
        <v>11002</v>
      </c>
      <c r="D5849" s="31">
        <v>11638</v>
      </c>
      <c r="E5849" s="30" t="s">
        <v>10723</v>
      </c>
      <c r="F5849" s="327" t="s">
        <v>10724</v>
      </c>
      <c r="G5849" s="1073">
        <v>45466.30972222222</v>
      </c>
      <c r="H5849" s="30"/>
    </row>
    <row r="5850" spans="1:8" x14ac:dyDescent="0.25">
      <c r="A5850" s="30" t="s">
        <v>843</v>
      </c>
      <c r="B5850" s="30" t="s">
        <v>844</v>
      </c>
      <c r="C5850" s="31" t="s">
        <v>11002</v>
      </c>
      <c r="D5850" s="31">
        <v>11638</v>
      </c>
      <c r="E5850" s="30" t="s">
        <v>10725</v>
      </c>
      <c r="F5850" s="327" t="s">
        <v>10726</v>
      </c>
      <c r="G5850" s="1073">
        <v>45466.30972222222</v>
      </c>
      <c r="H5850" s="30"/>
    </row>
    <row r="5851" spans="1:8" x14ac:dyDescent="0.25">
      <c r="A5851" s="30" t="s">
        <v>843</v>
      </c>
      <c r="B5851" s="30" t="s">
        <v>844</v>
      </c>
      <c r="C5851" s="31" t="s">
        <v>11002</v>
      </c>
      <c r="D5851" s="31">
        <v>11638</v>
      </c>
      <c r="E5851" s="30" t="s">
        <v>10727</v>
      </c>
      <c r="F5851" s="327" t="s">
        <v>10728</v>
      </c>
      <c r="G5851" s="1073">
        <v>45466.30972222222</v>
      </c>
      <c r="H5851" s="30"/>
    </row>
    <row r="5852" spans="1:8" x14ac:dyDescent="0.25">
      <c r="A5852" s="30" t="s">
        <v>843</v>
      </c>
      <c r="B5852" s="30" t="s">
        <v>844</v>
      </c>
      <c r="C5852" s="31" t="s">
        <v>11002</v>
      </c>
      <c r="D5852" s="31">
        <v>11638</v>
      </c>
      <c r="E5852" s="30" t="s">
        <v>10729</v>
      </c>
      <c r="F5852" s="327" t="s">
        <v>10730</v>
      </c>
      <c r="G5852" s="1073">
        <v>45466.30972222222</v>
      </c>
      <c r="H5852" s="30"/>
    </row>
    <row r="5853" spans="1:8" x14ac:dyDescent="0.25">
      <c r="A5853" s="30" t="s">
        <v>843</v>
      </c>
      <c r="B5853" s="30" t="s">
        <v>844</v>
      </c>
      <c r="C5853" s="31" t="s">
        <v>11002</v>
      </c>
      <c r="D5853" s="31">
        <v>11638</v>
      </c>
      <c r="E5853" s="30" t="s">
        <v>847</v>
      </c>
      <c r="F5853" s="327" t="s">
        <v>10731</v>
      </c>
      <c r="G5853" s="1073">
        <v>45466.30972222222</v>
      </c>
      <c r="H5853" s="30"/>
    </row>
    <row r="5854" spans="1:8" x14ac:dyDescent="0.25">
      <c r="A5854" s="30" t="s">
        <v>795</v>
      </c>
      <c r="B5854" s="30" t="s">
        <v>796</v>
      </c>
      <c r="C5854" s="31" t="s">
        <v>10732</v>
      </c>
      <c r="D5854" s="31">
        <v>1080</v>
      </c>
      <c r="E5854" s="30" t="s">
        <v>10733</v>
      </c>
      <c r="F5854" s="327" t="s">
        <v>797</v>
      </c>
      <c r="G5854" s="1073">
        <v>45466.30972222222</v>
      </c>
      <c r="H5854" s="30"/>
    </row>
    <row r="5855" spans="1:8" x14ac:dyDescent="0.25">
      <c r="A5855" s="30" t="s">
        <v>795</v>
      </c>
      <c r="B5855" s="30" t="s">
        <v>796</v>
      </c>
      <c r="C5855" s="31" t="s">
        <v>10732</v>
      </c>
      <c r="D5855" s="31">
        <v>1080</v>
      </c>
      <c r="E5855" s="30" t="s">
        <v>10734</v>
      </c>
      <c r="F5855" s="327" t="s">
        <v>797</v>
      </c>
      <c r="G5855" s="1073">
        <v>45466.30972222222</v>
      </c>
      <c r="H5855" s="30"/>
    </row>
    <row r="5856" spans="1:8" x14ac:dyDescent="0.25">
      <c r="A5856" s="30" t="s">
        <v>795</v>
      </c>
      <c r="B5856" s="30" t="s">
        <v>796</v>
      </c>
      <c r="C5856" s="31" t="s">
        <v>10732</v>
      </c>
      <c r="D5856" s="31">
        <v>1080</v>
      </c>
      <c r="E5856" s="30" t="s">
        <v>10735</v>
      </c>
      <c r="F5856" s="327" t="s">
        <v>797</v>
      </c>
      <c r="G5856" s="1073">
        <v>45466.30972222222</v>
      </c>
      <c r="H5856" s="30"/>
    </row>
    <row r="5857" spans="1:8" x14ac:dyDescent="0.25">
      <c r="A5857" s="30" t="s">
        <v>795</v>
      </c>
      <c r="B5857" s="30" t="s">
        <v>796</v>
      </c>
      <c r="C5857" s="31" t="s">
        <v>10732</v>
      </c>
      <c r="D5857" s="31">
        <v>1080</v>
      </c>
      <c r="E5857" s="30" t="s">
        <v>10736</v>
      </c>
      <c r="F5857" s="327" t="s">
        <v>797</v>
      </c>
      <c r="G5857" s="1073">
        <v>45466.30972222222</v>
      </c>
      <c r="H5857" s="30"/>
    </row>
    <row r="5858" spans="1:8" x14ac:dyDescent="0.25">
      <c r="A5858" s="30" t="s">
        <v>795</v>
      </c>
      <c r="B5858" s="30" t="s">
        <v>796</v>
      </c>
      <c r="C5858" s="31" t="s">
        <v>10732</v>
      </c>
      <c r="D5858" s="31">
        <v>1080</v>
      </c>
      <c r="E5858" s="30" t="s">
        <v>10737</v>
      </c>
      <c r="F5858" s="327" t="s">
        <v>797</v>
      </c>
      <c r="G5858" s="1073">
        <v>45466.30972222222</v>
      </c>
      <c r="H5858" s="30"/>
    </row>
    <row r="5859" spans="1:8" x14ac:dyDescent="0.25">
      <c r="A5859" s="30" t="s">
        <v>795</v>
      </c>
      <c r="B5859" s="30" t="s">
        <v>796</v>
      </c>
      <c r="C5859" s="31" t="s">
        <v>10732</v>
      </c>
      <c r="D5859" s="31">
        <v>1080</v>
      </c>
      <c r="E5859" s="30" t="s">
        <v>10738</v>
      </c>
      <c r="F5859" s="327" t="s">
        <v>797</v>
      </c>
      <c r="G5859" s="1073">
        <v>45466.30972222222</v>
      </c>
      <c r="H5859" s="30"/>
    </row>
    <row r="5860" spans="1:8" x14ac:dyDescent="0.25">
      <c r="A5860" s="30" t="s">
        <v>795</v>
      </c>
      <c r="B5860" s="30" t="s">
        <v>796</v>
      </c>
      <c r="C5860" s="31" t="s">
        <v>10732</v>
      </c>
      <c r="D5860" s="31">
        <v>1080</v>
      </c>
      <c r="E5860" s="30" t="s">
        <v>816</v>
      </c>
      <c r="F5860" s="327" t="s">
        <v>797</v>
      </c>
      <c r="G5860" s="1073">
        <v>45466.30972222222</v>
      </c>
      <c r="H5860" s="30"/>
    </row>
    <row r="5861" spans="1:8" x14ac:dyDescent="0.25">
      <c r="A5861" s="30" t="s">
        <v>795</v>
      </c>
      <c r="B5861" s="30" t="s">
        <v>796</v>
      </c>
      <c r="C5861" s="31" t="s">
        <v>10732</v>
      </c>
      <c r="D5861" s="31">
        <v>1080</v>
      </c>
      <c r="E5861" s="30" t="s">
        <v>10739</v>
      </c>
      <c r="F5861" s="327" t="s">
        <v>797</v>
      </c>
      <c r="G5861" s="1073">
        <v>45466.30972222222</v>
      </c>
      <c r="H5861" s="30"/>
    </row>
    <row r="5862" spans="1:8" x14ac:dyDescent="0.25">
      <c r="A5862" s="30" t="s">
        <v>795</v>
      </c>
      <c r="B5862" s="30" t="s">
        <v>796</v>
      </c>
      <c r="C5862" s="31" t="s">
        <v>10732</v>
      </c>
      <c r="D5862" s="31">
        <v>1080</v>
      </c>
      <c r="E5862" s="30" t="s">
        <v>10740</v>
      </c>
      <c r="F5862" s="327" t="s">
        <v>797</v>
      </c>
      <c r="G5862" s="1073">
        <v>45466.30972222222</v>
      </c>
      <c r="H5862" s="30"/>
    </row>
    <row r="5863" spans="1:8" x14ac:dyDescent="0.25">
      <c r="A5863" s="30" t="s">
        <v>795</v>
      </c>
      <c r="B5863" s="30" t="s">
        <v>796</v>
      </c>
      <c r="C5863" s="31" t="s">
        <v>10732</v>
      </c>
      <c r="D5863" s="31">
        <v>1080</v>
      </c>
      <c r="E5863" s="30" t="s">
        <v>10741</v>
      </c>
      <c r="F5863" s="327" t="s">
        <v>797</v>
      </c>
      <c r="G5863" s="1073">
        <v>45466.30972222222</v>
      </c>
      <c r="H5863" s="30"/>
    </row>
    <row r="5864" spans="1:8" x14ac:dyDescent="0.25">
      <c r="A5864" s="30" t="s">
        <v>795</v>
      </c>
      <c r="B5864" s="30" t="s">
        <v>796</v>
      </c>
      <c r="C5864" s="31" t="s">
        <v>10732</v>
      </c>
      <c r="D5864" s="31">
        <v>1080</v>
      </c>
      <c r="E5864" s="30" t="s">
        <v>829</v>
      </c>
      <c r="F5864" s="327" t="s">
        <v>797</v>
      </c>
      <c r="G5864" s="1073">
        <v>45466.30972222222</v>
      </c>
      <c r="H5864" s="30"/>
    </row>
    <row r="5865" spans="1:8" x14ac:dyDescent="0.25">
      <c r="A5865" s="30" t="s">
        <v>795</v>
      </c>
      <c r="B5865" s="30" t="s">
        <v>796</v>
      </c>
      <c r="C5865" s="31" t="s">
        <v>10732</v>
      </c>
      <c r="D5865" s="31">
        <v>1080</v>
      </c>
      <c r="E5865" s="30" t="s">
        <v>830</v>
      </c>
      <c r="F5865" s="327" t="s">
        <v>797</v>
      </c>
      <c r="G5865" s="1073">
        <v>45466.30972222222</v>
      </c>
      <c r="H5865" s="30"/>
    </row>
    <row r="5866" spans="1:8" x14ac:dyDescent="0.25">
      <c r="A5866" s="30" t="s">
        <v>795</v>
      </c>
      <c r="B5866" s="30" t="s">
        <v>796</v>
      </c>
      <c r="C5866" s="31" t="s">
        <v>10732</v>
      </c>
      <c r="D5866" s="31">
        <v>1080</v>
      </c>
      <c r="E5866" s="30" t="s">
        <v>831</v>
      </c>
      <c r="F5866" s="327" t="s">
        <v>797</v>
      </c>
      <c r="G5866" s="1073">
        <v>45466.30972222222</v>
      </c>
      <c r="H5866" s="30"/>
    </row>
    <row r="5867" spans="1:8" x14ac:dyDescent="0.25">
      <c r="A5867" s="30" t="s">
        <v>795</v>
      </c>
      <c r="B5867" s="30" t="s">
        <v>796</v>
      </c>
      <c r="C5867" s="31" t="s">
        <v>10732</v>
      </c>
      <c r="D5867" s="31">
        <v>1080</v>
      </c>
      <c r="E5867" s="30" t="s">
        <v>10742</v>
      </c>
      <c r="F5867" s="327" t="s">
        <v>797</v>
      </c>
      <c r="G5867" s="1073">
        <v>45466.30972222222</v>
      </c>
      <c r="H5867" s="30"/>
    </row>
    <row r="5868" spans="1:8" x14ac:dyDescent="0.25">
      <c r="A5868" s="30" t="s">
        <v>795</v>
      </c>
      <c r="B5868" s="30" t="s">
        <v>796</v>
      </c>
      <c r="C5868" s="31" t="s">
        <v>10732</v>
      </c>
      <c r="D5868" s="31">
        <v>1080</v>
      </c>
      <c r="E5868" s="30" t="s">
        <v>10743</v>
      </c>
      <c r="F5868" s="327" t="s">
        <v>797</v>
      </c>
      <c r="G5868" s="1073">
        <v>45466.30972222222</v>
      </c>
      <c r="H5868" s="30"/>
    </row>
    <row r="5869" spans="1:8" x14ac:dyDescent="0.25">
      <c r="A5869" s="30" t="s">
        <v>795</v>
      </c>
      <c r="B5869" s="30" t="s">
        <v>796</v>
      </c>
      <c r="C5869" s="31" t="s">
        <v>10732</v>
      </c>
      <c r="D5869" s="31">
        <v>1080</v>
      </c>
      <c r="E5869" s="30" t="s">
        <v>10744</v>
      </c>
      <c r="F5869" s="327" t="s">
        <v>797</v>
      </c>
      <c r="G5869" s="1073">
        <v>45466.30972222222</v>
      </c>
      <c r="H5869" s="30"/>
    </row>
    <row r="5870" spans="1:8" x14ac:dyDescent="0.25">
      <c r="A5870" s="30" t="s">
        <v>795</v>
      </c>
      <c r="B5870" s="30" t="s">
        <v>796</v>
      </c>
      <c r="C5870" s="31" t="s">
        <v>10732</v>
      </c>
      <c r="D5870" s="31">
        <v>1080</v>
      </c>
      <c r="E5870" s="30" t="s">
        <v>10745</v>
      </c>
      <c r="F5870" s="327" t="s">
        <v>797</v>
      </c>
      <c r="G5870" s="1073">
        <v>45466.30972222222</v>
      </c>
      <c r="H5870" s="30"/>
    </row>
    <row r="5871" spans="1:8" x14ac:dyDescent="0.25">
      <c r="A5871" s="30" t="s">
        <v>795</v>
      </c>
      <c r="B5871" s="30" t="s">
        <v>796</v>
      </c>
      <c r="C5871" s="31" t="s">
        <v>10732</v>
      </c>
      <c r="D5871" s="31">
        <v>1080</v>
      </c>
      <c r="E5871" s="30" t="s">
        <v>10746</v>
      </c>
      <c r="F5871" s="327" t="s">
        <v>797</v>
      </c>
      <c r="G5871" s="1073">
        <v>45466.30972222222</v>
      </c>
      <c r="H5871" s="30"/>
    </row>
    <row r="5872" spans="1:8" x14ac:dyDescent="0.25">
      <c r="A5872" s="30" t="s">
        <v>795</v>
      </c>
      <c r="B5872" s="30" t="s">
        <v>796</v>
      </c>
      <c r="C5872" s="31" t="s">
        <v>10732</v>
      </c>
      <c r="D5872" s="31">
        <v>1080</v>
      </c>
      <c r="E5872" s="30" t="s">
        <v>832</v>
      </c>
      <c r="F5872" s="327" t="s">
        <v>797</v>
      </c>
      <c r="G5872" s="1073">
        <v>45466.30972222222</v>
      </c>
      <c r="H5872" s="30"/>
    </row>
    <row r="5873" spans="1:8" x14ac:dyDescent="0.25">
      <c r="A5873" s="30" t="s">
        <v>795</v>
      </c>
      <c r="B5873" s="30" t="s">
        <v>796</v>
      </c>
      <c r="C5873" s="31" t="s">
        <v>10732</v>
      </c>
      <c r="D5873" s="31">
        <v>1080</v>
      </c>
      <c r="E5873" s="30" t="s">
        <v>833</v>
      </c>
      <c r="F5873" s="327" t="s">
        <v>797</v>
      </c>
      <c r="G5873" s="1073">
        <v>45466.30972222222</v>
      </c>
      <c r="H5873" s="30"/>
    </row>
    <row r="5874" spans="1:8" x14ac:dyDescent="0.25">
      <c r="A5874" s="30" t="s">
        <v>795</v>
      </c>
      <c r="B5874" s="30" t="s">
        <v>796</v>
      </c>
      <c r="C5874" s="31" t="s">
        <v>10732</v>
      </c>
      <c r="D5874" s="31">
        <v>1080</v>
      </c>
      <c r="E5874" s="30" t="s">
        <v>834</v>
      </c>
      <c r="F5874" s="327" t="s">
        <v>797</v>
      </c>
      <c r="G5874" s="1073">
        <v>45466.30972222222</v>
      </c>
      <c r="H5874" s="30"/>
    </row>
    <row r="5875" spans="1:8" x14ac:dyDescent="0.25">
      <c r="A5875" s="30" t="s">
        <v>795</v>
      </c>
      <c r="B5875" s="30" t="s">
        <v>796</v>
      </c>
      <c r="C5875" s="31" t="s">
        <v>10732</v>
      </c>
      <c r="D5875" s="31">
        <v>1080</v>
      </c>
      <c r="E5875" s="30" t="s">
        <v>10747</v>
      </c>
      <c r="F5875" s="327" t="s">
        <v>797</v>
      </c>
      <c r="G5875" s="1073">
        <v>45466.30972222222</v>
      </c>
      <c r="H5875" s="30"/>
    </row>
    <row r="5876" spans="1:8" x14ac:dyDescent="0.25">
      <c r="A5876" s="30" t="s">
        <v>795</v>
      </c>
      <c r="B5876" s="30" t="s">
        <v>796</v>
      </c>
      <c r="C5876" s="31" t="s">
        <v>10732</v>
      </c>
      <c r="D5876" s="31">
        <v>1080</v>
      </c>
      <c r="E5876" s="30" t="s">
        <v>835</v>
      </c>
      <c r="F5876" s="327" t="s">
        <v>797</v>
      </c>
      <c r="G5876" s="1073">
        <v>45466.30972222222</v>
      </c>
      <c r="H5876" s="30"/>
    </row>
    <row r="5877" spans="1:8" x14ac:dyDescent="0.25">
      <c r="A5877" s="30" t="s">
        <v>795</v>
      </c>
      <c r="B5877" s="30" t="s">
        <v>796</v>
      </c>
      <c r="C5877" s="31" t="s">
        <v>10732</v>
      </c>
      <c r="D5877" s="31">
        <v>1080</v>
      </c>
      <c r="E5877" s="30" t="s">
        <v>800</v>
      </c>
      <c r="F5877" s="327" t="s">
        <v>797</v>
      </c>
      <c r="G5877" s="1073">
        <v>45466.30972222222</v>
      </c>
      <c r="H5877" s="30"/>
    </row>
    <row r="5878" spans="1:8" x14ac:dyDescent="0.25">
      <c r="A5878" s="30" t="s">
        <v>795</v>
      </c>
      <c r="B5878" s="30" t="s">
        <v>796</v>
      </c>
      <c r="C5878" s="31" t="s">
        <v>10732</v>
      </c>
      <c r="D5878" s="31">
        <v>1080</v>
      </c>
      <c r="E5878" s="30" t="s">
        <v>836</v>
      </c>
      <c r="F5878" s="327" t="s">
        <v>797</v>
      </c>
      <c r="G5878" s="1073">
        <v>45466.30972222222</v>
      </c>
      <c r="H5878" s="30"/>
    </row>
    <row r="5879" spans="1:8" x14ac:dyDescent="0.25">
      <c r="A5879" s="30" t="s">
        <v>795</v>
      </c>
      <c r="B5879" s="30" t="s">
        <v>796</v>
      </c>
      <c r="C5879" s="31" t="s">
        <v>10732</v>
      </c>
      <c r="D5879" s="31">
        <v>1080</v>
      </c>
      <c r="E5879" s="30" t="s">
        <v>837</v>
      </c>
      <c r="F5879" s="327" t="s">
        <v>797</v>
      </c>
      <c r="G5879" s="1073">
        <v>45466.30972222222</v>
      </c>
      <c r="H5879" s="30"/>
    </row>
    <row r="5880" spans="1:8" x14ac:dyDescent="0.25">
      <c r="A5880" s="30" t="s">
        <v>795</v>
      </c>
      <c r="B5880" s="30" t="s">
        <v>796</v>
      </c>
      <c r="C5880" s="31" t="s">
        <v>10732</v>
      </c>
      <c r="D5880" s="31">
        <v>1080</v>
      </c>
      <c r="E5880" s="30" t="s">
        <v>840</v>
      </c>
      <c r="F5880" s="327" t="s">
        <v>797</v>
      </c>
      <c r="G5880" s="1073">
        <v>45466.30972222222</v>
      </c>
      <c r="H5880" s="30"/>
    </row>
    <row r="5881" spans="1:8" x14ac:dyDescent="0.25">
      <c r="A5881" s="30" t="s">
        <v>795</v>
      </c>
      <c r="B5881" s="30" t="s">
        <v>796</v>
      </c>
      <c r="C5881" s="31" t="s">
        <v>10732</v>
      </c>
      <c r="D5881" s="31">
        <v>1080</v>
      </c>
      <c r="E5881" s="30" t="s">
        <v>841</v>
      </c>
      <c r="F5881" s="327" t="s">
        <v>797</v>
      </c>
      <c r="G5881" s="1073">
        <v>45466.30972222222</v>
      </c>
      <c r="H5881" s="30"/>
    </row>
    <row r="5882" spans="1:8" x14ac:dyDescent="0.25">
      <c r="A5882" s="30" t="s">
        <v>795</v>
      </c>
      <c r="B5882" s="30" t="s">
        <v>796</v>
      </c>
      <c r="C5882" s="31" t="s">
        <v>10732</v>
      </c>
      <c r="D5882" s="31">
        <v>1080</v>
      </c>
      <c r="E5882" s="30" t="s">
        <v>842</v>
      </c>
      <c r="F5882" s="327" t="s">
        <v>797</v>
      </c>
      <c r="G5882" s="1073">
        <v>45466.30972222222</v>
      </c>
      <c r="H5882" s="30"/>
    </row>
    <row r="5883" spans="1:8" x14ac:dyDescent="0.25">
      <c r="A5883" s="30" t="s">
        <v>795</v>
      </c>
      <c r="B5883" s="30" t="s">
        <v>796</v>
      </c>
      <c r="C5883" s="31" t="s">
        <v>10732</v>
      </c>
      <c r="D5883" s="31">
        <v>1080</v>
      </c>
      <c r="E5883" s="30" t="s">
        <v>10748</v>
      </c>
      <c r="F5883" s="327" t="s">
        <v>797</v>
      </c>
      <c r="G5883" s="1073">
        <v>45466.30972222222</v>
      </c>
      <c r="H5883" s="30"/>
    </row>
    <row r="5884" spans="1:8" x14ac:dyDescent="0.25">
      <c r="A5884" s="30" t="s">
        <v>795</v>
      </c>
      <c r="B5884" s="30" t="s">
        <v>796</v>
      </c>
      <c r="C5884" s="31" t="s">
        <v>10732</v>
      </c>
      <c r="D5884" s="31">
        <v>1080</v>
      </c>
      <c r="E5884" s="30" t="s">
        <v>8342</v>
      </c>
      <c r="F5884" s="327" t="s">
        <v>797</v>
      </c>
      <c r="G5884" s="1073">
        <v>45466.30972222222</v>
      </c>
      <c r="H5884" s="30"/>
    </row>
    <row r="5885" spans="1:8" x14ac:dyDescent="0.25">
      <c r="A5885" s="30" t="s">
        <v>795</v>
      </c>
      <c r="B5885" s="30" t="s">
        <v>796</v>
      </c>
      <c r="C5885" s="31" t="s">
        <v>10732</v>
      </c>
      <c r="D5885" s="31">
        <v>1080</v>
      </c>
      <c r="E5885" s="30" t="s">
        <v>10749</v>
      </c>
      <c r="F5885" s="327" t="s">
        <v>797</v>
      </c>
      <c r="G5885" s="1073">
        <v>45466.30972222222</v>
      </c>
      <c r="H5885" s="30"/>
    </row>
    <row r="5886" spans="1:8" x14ac:dyDescent="0.25">
      <c r="A5886" s="30" t="s">
        <v>795</v>
      </c>
      <c r="B5886" s="30" t="s">
        <v>796</v>
      </c>
      <c r="C5886" s="31" t="s">
        <v>10732</v>
      </c>
      <c r="D5886" s="31">
        <v>1080</v>
      </c>
      <c r="E5886" s="30" t="s">
        <v>8344</v>
      </c>
      <c r="F5886" s="327" t="s">
        <v>797</v>
      </c>
      <c r="G5886" s="1073">
        <v>45466.30972222222</v>
      </c>
      <c r="H5886" s="30"/>
    </row>
    <row r="5887" spans="1:8" x14ac:dyDescent="0.25">
      <c r="A5887" s="30" t="s">
        <v>795</v>
      </c>
      <c r="B5887" s="30" t="s">
        <v>796</v>
      </c>
      <c r="C5887" s="31" t="s">
        <v>10732</v>
      </c>
      <c r="D5887" s="31">
        <v>1080</v>
      </c>
      <c r="E5887" s="30" t="s">
        <v>10750</v>
      </c>
      <c r="F5887" s="327" t="s">
        <v>797</v>
      </c>
      <c r="G5887" s="1073">
        <v>45466.30972222222</v>
      </c>
      <c r="H5887" s="30"/>
    </row>
    <row r="5888" spans="1:8" x14ac:dyDescent="0.25">
      <c r="A5888" s="30" t="s">
        <v>795</v>
      </c>
      <c r="B5888" s="30" t="s">
        <v>796</v>
      </c>
      <c r="C5888" s="31" t="s">
        <v>10732</v>
      </c>
      <c r="D5888" s="31">
        <v>1080</v>
      </c>
      <c r="E5888" s="30" t="s">
        <v>10751</v>
      </c>
      <c r="F5888" s="327" t="s">
        <v>797</v>
      </c>
      <c r="G5888" s="1073">
        <v>45466.30972222222</v>
      </c>
      <c r="H5888" s="30"/>
    </row>
    <row r="5889" spans="1:8" x14ac:dyDescent="0.25">
      <c r="A5889" s="30" t="s">
        <v>795</v>
      </c>
      <c r="B5889" s="30" t="s">
        <v>796</v>
      </c>
      <c r="C5889" s="31" t="s">
        <v>10732</v>
      </c>
      <c r="D5889" s="31">
        <v>1080</v>
      </c>
      <c r="E5889" s="30" t="s">
        <v>10752</v>
      </c>
      <c r="F5889" s="327" t="s">
        <v>797</v>
      </c>
      <c r="G5889" s="1073">
        <v>45466.30972222222</v>
      </c>
      <c r="H5889" s="30"/>
    </row>
    <row r="5890" spans="1:8" x14ac:dyDescent="0.25">
      <c r="A5890" s="30" t="s">
        <v>795</v>
      </c>
      <c r="B5890" s="30" t="s">
        <v>796</v>
      </c>
      <c r="C5890" s="31" t="s">
        <v>10732</v>
      </c>
      <c r="D5890" s="31">
        <v>1080</v>
      </c>
      <c r="E5890" s="30" t="s">
        <v>10753</v>
      </c>
      <c r="F5890" s="327" t="s">
        <v>797</v>
      </c>
      <c r="G5890" s="1073">
        <v>45466.30972222222</v>
      </c>
      <c r="H5890" s="30"/>
    </row>
    <row r="5891" spans="1:8" x14ac:dyDescent="0.25">
      <c r="A5891" s="30" t="s">
        <v>795</v>
      </c>
      <c r="B5891" s="30" t="s">
        <v>796</v>
      </c>
      <c r="C5891" s="31" t="s">
        <v>10732</v>
      </c>
      <c r="D5891" s="31">
        <v>1080</v>
      </c>
      <c r="E5891" s="30" t="s">
        <v>10754</v>
      </c>
      <c r="F5891" s="327" t="s">
        <v>797</v>
      </c>
      <c r="G5891" s="1073">
        <v>45466.30972222222</v>
      </c>
      <c r="H5891" s="30"/>
    </row>
    <row r="5892" spans="1:8" x14ac:dyDescent="0.25">
      <c r="A5892" s="30" t="s">
        <v>795</v>
      </c>
      <c r="B5892" s="30" t="s">
        <v>796</v>
      </c>
      <c r="C5892" s="31" t="s">
        <v>10732</v>
      </c>
      <c r="D5892" s="31">
        <v>1080</v>
      </c>
      <c r="E5892" s="30" t="s">
        <v>10755</v>
      </c>
      <c r="F5892" s="327" t="s">
        <v>797</v>
      </c>
      <c r="G5892" s="1073">
        <v>45466.30972222222</v>
      </c>
      <c r="H5892" s="30"/>
    </row>
    <row r="5893" spans="1:8" x14ac:dyDescent="0.25">
      <c r="A5893" s="30" t="s">
        <v>795</v>
      </c>
      <c r="B5893" s="30" t="s">
        <v>796</v>
      </c>
      <c r="C5893" s="31" t="s">
        <v>10732</v>
      </c>
      <c r="D5893" s="31">
        <v>1080</v>
      </c>
      <c r="E5893" s="30" t="s">
        <v>10756</v>
      </c>
      <c r="F5893" s="327" t="s">
        <v>797</v>
      </c>
      <c r="G5893" s="1073">
        <v>45466.30972222222</v>
      </c>
      <c r="H5893" s="30"/>
    </row>
    <row r="5894" spans="1:8" x14ac:dyDescent="0.25">
      <c r="A5894" s="30" t="s">
        <v>795</v>
      </c>
      <c r="B5894" s="30" t="s">
        <v>796</v>
      </c>
      <c r="C5894" s="31" t="s">
        <v>10732</v>
      </c>
      <c r="D5894" s="31">
        <v>1080</v>
      </c>
      <c r="E5894" s="30" t="s">
        <v>10757</v>
      </c>
      <c r="F5894" s="327" t="s">
        <v>797</v>
      </c>
      <c r="G5894" s="1073">
        <v>45466.30972222222</v>
      </c>
      <c r="H5894" s="30"/>
    </row>
    <row r="5895" spans="1:8" x14ac:dyDescent="0.25">
      <c r="A5895" s="30" t="s">
        <v>795</v>
      </c>
      <c r="B5895" s="30" t="s">
        <v>796</v>
      </c>
      <c r="C5895" s="31" t="s">
        <v>10732</v>
      </c>
      <c r="D5895" s="31">
        <v>1080</v>
      </c>
      <c r="E5895" s="30" t="s">
        <v>10758</v>
      </c>
      <c r="F5895" s="327" t="s">
        <v>797</v>
      </c>
      <c r="G5895" s="1073">
        <v>45466.30972222222</v>
      </c>
      <c r="H5895" s="30"/>
    </row>
    <row r="5896" spans="1:8" x14ac:dyDescent="0.25">
      <c r="A5896" s="30" t="s">
        <v>795</v>
      </c>
      <c r="B5896" s="30" t="s">
        <v>796</v>
      </c>
      <c r="C5896" s="31" t="s">
        <v>10732</v>
      </c>
      <c r="D5896" s="31">
        <v>1080</v>
      </c>
      <c r="E5896" s="30" t="s">
        <v>10759</v>
      </c>
      <c r="F5896" s="327" t="s">
        <v>797</v>
      </c>
      <c r="G5896" s="1073">
        <v>45466.30972222222</v>
      </c>
      <c r="H5896" s="30"/>
    </row>
    <row r="5897" spans="1:8" x14ac:dyDescent="0.25">
      <c r="A5897" s="30" t="s">
        <v>795</v>
      </c>
      <c r="B5897" s="30" t="s">
        <v>796</v>
      </c>
      <c r="C5897" s="31" t="s">
        <v>10732</v>
      </c>
      <c r="D5897" s="31">
        <v>1080</v>
      </c>
      <c r="E5897" s="30" t="s">
        <v>812</v>
      </c>
      <c r="F5897" s="327" t="s">
        <v>810</v>
      </c>
      <c r="G5897" s="1073">
        <v>45466.30972222222</v>
      </c>
      <c r="H5897" s="30"/>
    </row>
    <row r="5898" spans="1:8" x14ac:dyDescent="0.25">
      <c r="A5898" s="30" t="s">
        <v>795</v>
      </c>
      <c r="B5898" s="30" t="s">
        <v>796</v>
      </c>
      <c r="C5898" s="31" t="s">
        <v>10732</v>
      </c>
      <c r="D5898" s="31">
        <v>1080</v>
      </c>
      <c r="E5898" s="30" t="s">
        <v>817</v>
      </c>
      <c r="F5898" s="327" t="s">
        <v>813</v>
      </c>
      <c r="G5898" s="1073">
        <v>45466.30972222222</v>
      </c>
      <c r="H5898" s="30"/>
    </row>
    <row r="5899" spans="1:8" x14ac:dyDescent="0.25">
      <c r="A5899" s="30" t="s">
        <v>795</v>
      </c>
      <c r="B5899" s="30" t="s">
        <v>796</v>
      </c>
      <c r="C5899" s="31" t="s">
        <v>10732</v>
      </c>
      <c r="D5899" s="31">
        <v>1080</v>
      </c>
      <c r="E5899" s="30" t="s">
        <v>821</v>
      </c>
      <c r="F5899" s="327" t="s">
        <v>818</v>
      </c>
      <c r="G5899" s="1073">
        <v>45466.30972222222</v>
      </c>
      <c r="H5899" s="30"/>
    </row>
    <row r="5900" spans="1:8" x14ac:dyDescent="0.25">
      <c r="A5900" s="30" t="s">
        <v>795</v>
      </c>
      <c r="B5900" s="30" t="s">
        <v>796</v>
      </c>
      <c r="C5900" s="31" t="s">
        <v>10732</v>
      </c>
      <c r="D5900" s="31">
        <v>1080</v>
      </c>
      <c r="E5900" s="30" t="s">
        <v>825</v>
      </c>
      <c r="F5900" s="327" t="s">
        <v>822</v>
      </c>
      <c r="G5900" s="1073">
        <v>45466.30972222222</v>
      </c>
      <c r="H5900" s="30"/>
    </row>
    <row r="5901" spans="1:8" x14ac:dyDescent="0.25">
      <c r="A5901" s="30" t="s">
        <v>795</v>
      </c>
      <c r="B5901" s="30" t="s">
        <v>796</v>
      </c>
      <c r="C5901" s="31" t="s">
        <v>10732</v>
      </c>
      <c r="D5901" s="31">
        <v>1080</v>
      </c>
      <c r="E5901" s="30" t="s">
        <v>1154</v>
      </c>
      <c r="F5901" s="327" t="s">
        <v>826</v>
      </c>
      <c r="G5901" s="1073">
        <v>45466.30972222222</v>
      </c>
      <c r="H5901" s="30"/>
    </row>
    <row r="5902" spans="1:8" x14ac:dyDescent="0.25">
      <c r="A5902" s="30" t="s">
        <v>795</v>
      </c>
      <c r="B5902" s="30" t="s">
        <v>796</v>
      </c>
      <c r="C5902" s="31" t="s">
        <v>10732</v>
      </c>
      <c r="D5902" s="31">
        <v>1080</v>
      </c>
      <c r="E5902" s="30" t="s">
        <v>798</v>
      </c>
      <c r="F5902" s="327" t="s">
        <v>799</v>
      </c>
      <c r="G5902" s="1073">
        <v>45466.30972222222</v>
      </c>
      <c r="H5902" s="30"/>
    </row>
    <row r="5903" spans="1:8" x14ac:dyDescent="0.25">
      <c r="A5903" s="30" t="s">
        <v>795</v>
      </c>
      <c r="B5903" s="30" t="s">
        <v>796</v>
      </c>
      <c r="C5903" s="31" t="s">
        <v>10732</v>
      </c>
      <c r="D5903" s="31">
        <v>1080</v>
      </c>
      <c r="E5903" s="30" t="s">
        <v>801</v>
      </c>
      <c r="F5903" s="327" t="s">
        <v>802</v>
      </c>
      <c r="G5903" s="1073">
        <v>45466.30972222222</v>
      </c>
      <c r="H5903" s="30"/>
    </row>
    <row r="5904" spans="1:8" x14ac:dyDescent="0.25">
      <c r="A5904" s="30" t="s">
        <v>795</v>
      </c>
      <c r="B5904" s="30" t="s">
        <v>796</v>
      </c>
      <c r="C5904" s="31" t="s">
        <v>10732</v>
      </c>
      <c r="D5904" s="31">
        <v>1080</v>
      </c>
      <c r="E5904" s="30" t="s">
        <v>805</v>
      </c>
      <c r="F5904" s="327" t="s">
        <v>806</v>
      </c>
      <c r="G5904" s="1073">
        <v>45466.30972222222</v>
      </c>
      <c r="H5904" s="30"/>
    </row>
    <row r="5905" spans="1:8" x14ac:dyDescent="0.25">
      <c r="A5905" s="30" t="s">
        <v>795</v>
      </c>
      <c r="B5905" s="30" t="s">
        <v>796</v>
      </c>
      <c r="C5905" s="31" t="s">
        <v>10732</v>
      </c>
      <c r="D5905" s="31">
        <v>1080</v>
      </c>
      <c r="E5905" s="30" t="s">
        <v>814</v>
      </c>
      <c r="F5905" s="327" t="s">
        <v>815</v>
      </c>
      <c r="G5905" s="1073">
        <v>45466.30972222222</v>
      </c>
      <c r="H5905" s="30"/>
    </row>
    <row r="5906" spans="1:8" x14ac:dyDescent="0.25">
      <c r="A5906" s="30" t="s">
        <v>795</v>
      </c>
      <c r="B5906" s="30" t="s">
        <v>796</v>
      </c>
      <c r="C5906" s="31" t="s">
        <v>10732</v>
      </c>
      <c r="D5906" s="31">
        <v>1080</v>
      </c>
      <c r="E5906" s="30" t="s">
        <v>819</v>
      </c>
      <c r="F5906" s="327" t="s">
        <v>820</v>
      </c>
      <c r="G5906" s="1073">
        <v>45466.30972222222</v>
      </c>
      <c r="H5906" s="30"/>
    </row>
    <row r="5907" spans="1:8" x14ac:dyDescent="0.25">
      <c r="A5907" s="30" t="s">
        <v>795</v>
      </c>
      <c r="B5907" s="30" t="s">
        <v>796</v>
      </c>
      <c r="C5907" s="31" t="s">
        <v>10732</v>
      </c>
      <c r="D5907" s="31">
        <v>1080</v>
      </c>
      <c r="E5907" s="30" t="s">
        <v>823</v>
      </c>
      <c r="F5907" s="327" t="s">
        <v>824</v>
      </c>
      <c r="G5907" s="1073">
        <v>45466.30972222222</v>
      </c>
      <c r="H5907" s="30"/>
    </row>
    <row r="5908" spans="1:8" x14ac:dyDescent="0.25">
      <c r="A5908" s="30" t="s">
        <v>795</v>
      </c>
      <c r="B5908" s="30" t="s">
        <v>796</v>
      </c>
      <c r="C5908" s="31" t="s">
        <v>10732</v>
      </c>
      <c r="D5908" s="31">
        <v>1080</v>
      </c>
      <c r="E5908" s="30" t="s">
        <v>827</v>
      </c>
      <c r="F5908" s="327" t="s">
        <v>828</v>
      </c>
      <c r="G5908" s="1073">
        <v>45466.30972222222</v>
      </c>
      <c r="H5908" s="30"/>
    </row>
    <row r="5909" spans="1:8" x14ac:dyDescent="0.25">
      <c r="A5909" s="30" t="s">
        <v>795</v>
      </c>
      <c r="B5909" s="30" t="s">
        <v>796</v>
      </c>
      <c r="C5909" s="31" t="s">
        <v>10732</v>
      </c>
      <c r="D5909" s="31">
        <v>1080</v>
      </c>
      <c r="E5909" s="30" t="s">
        <v>1156</v>
      </c>
      <c r="F5909" s="327" t="s">
        <v>10760</v>
      </c>
      <c r="G5909" s="1073">
        <v>45466.30972222222</v>
      </c>
      <c r="H5909" s="30"/>
    </row>
    <row r="5910" spans="1:8" x14ac:dyDescent="0.25">
      <c r="A5910" s="30" t="s">
        <v>795</v>
      </c>
      <c r="B5910" s="30" t="s">
        <v>796</v>
      </c>
      <c r="C5910" s="31" t="s">
        <v>10732</v>
      </c>
      <c r="D5910" s="31">
        <v>1080</v>
      </c>
      <c r="E5910" s="30" t="s">
        <v>803</v>
      </c>
      <c r="F5910" s="327" t="s">
        <v>804</v>
      </c>
      <c r="G5910" s="1073">
        <v>45466.30972222222</v>
      </c>
      <c r="H5910" s="30"/>
    </row>
    <row r="5911" spans="1:8" x14ac:dyDescent="0.25">
      <c r="A5911" s="30" t="s">
        <v>795</v>
      </c>
      <c r="B5911" s="30" t="s">
        <v>796</v>
      </c>
      <c r="C5911" s="31" t="s">
        <v>10732</v>
      </c>
      <c r="D5911" s="31">
        <v>1080</v>
      </c>
      <c r="E5911" s="30" t="s">
        <v>807</v>
      </c>
      <c r="F5911" s="327" t="s">
        <v>808</v>
      </c>
      <c r="G5911" s="1073">
        <v>45466.30972222222</v>
      </c>
      <c r="H5911" s="30"/>
    </row>
  </sheetData>
  <sortState xmlns:xlrd2="http://schemas.microsoft.com/office/spreadsheetml/2017/richdata2" ref="A2:G764">
    <sortCondition ref="B2:B764"/>
    <sortCondition ref="D2:D764"/>
  </sortState>
  <pageMargins left="0.7" right="0.7" top="0.75" bottom="0.75" header="0.3" footer="0.3"/>
  <pageSetup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2A49D-8BA2-49A5-ACAC-82E66873E67F}">
  <sheetPr codeName="wshzDocNamedRange">
    <pageSetUpPr fitToPage="1"/>
  </sheetPr>
  <dimension ref="A1:K281"/>
  <sheetViews>
    <sheetView showFormulas="1" topLeftCell="C1" workbookViewId="0">
      <selection activeCell="I10" sqref="I10"/>
    </sheetView>
  </sheetViews>
  <sheetFormatPr baseColWidth="10" defaultRowHeight="15" x14ac:dyDescent="0.25"/>
  <cols>
    <col min="1" max="1" width="37.7109375" style="4" customWidth="1"/>
    <col min="2" max="2" width="24.42578125" style="4" customWidth="1"/>
    <col min="3" max="3" width="14.28515625" style="4" customWidth="1"/>
    <col min="4" max="4" width="10.85546875" style="5" bestFit="1" customWidth="1"/>
    <col min="5" max="5" width="10.140625" style="309" customWidth="1"/>
    <col min="6" max="6" width="6.7109375" style="4" bestFit="1" customWidth="1"/>
    <col min="7" max="7" width="5.5703125" style="333" bestFit="1" customWidth="1"/>
    <col min="8" max="8" width="8.85546875" style="1069" bestFit="1" customWidth="1"/>
    <col min="9" max="9" width="8.85546875" style="4" bestFit="1" customWidth="1"/>
    <col min="10" max="16384" width="11.42578125" style="4"/>
  </cols>
  <sheetData>
    <row r="1" spans="1:11" s="48" customFormat="1" ht="15" customHeight="1" x14ac:dyDescent="0.25">
      <c r="A1" s="328" t="s">
        <v>306</v>
      </c>
      <c r="B1" s="328" t="s">
        <v>11003</v>
      </c>
      <c r="C1" s="328" t="s">
        <v>11004</v>
      </c>
      <c r="D1" s="329" t="s">
        <v>382</v>
      </c>
      <c r="E1" s="329" t="s">
        <v>11001</v>
      </c>
      <c r="F1" s="329" t="s">
        <v>10999</v>
      </c>
      <c r="G1" s="329" t="s">
        <v>11000</v>
      </c>
      <c r="H1" s="1070" t="s">
        <v>290</v>
      </c>
    </row>
    <row r="2" spans="1:11" s="48" customFormat="1" ht="13.5" x14ac:dyDescent="0.25">
      <c r="A2" s="331" t="s">
        <v>10761</v>
      </c>
      <c r="B2" s="331" t="s">
        <v>10762</v>
      </c>
      <c r="C2" s="110"/>
      <c r="D2" s="330" t="s">
        <v>408</v>
      </c>
      <c r="E2" s="48" t="s">
        <v>10764</v>
      </c>
      <c r="F2" s="103" t="s">
        <v>11159</v>
      </c>
      <c r="G2" s="104"/>
      <c r="H2" s="1075">
        <v>45488.416666666664</v>
      </c>
      <c r="I2" s="332"/>
      <c r="J2" s="48">
        <f>YEAR(H2)</f>
        <v>2024</v>
      </c>
      <c r="K2" s="48">
        <f>MONTH(H2)</f>
        <v>7</v>
      </c>
    </row>
    <row r="3" spans="1:11" s="48" customFormat="1" ht="13.5" x14ac:dyDescent="0.25">
      <c r="A3" s="331" t="s">
        <v>9114</v>
      </c>
      <c r="B3" s="331" t="s">
        <v>10763</v>
      </c>
      <c r="C3" s="110"/>
      <c r="D3" s="330" t="s">
        <v>408</v>
      </c>
      <c r="E3" s="48" t="s">
        <v>10765</v>
      </c>
      <c r="F3" s="103" t="s">
        <v>11159</v>
      </c>
      <c r="G3" s="104" t="b">
        <v>0</v>
      </c>
      <c r="H3" s="1075">
        <v>45488.441562499997</v>
      </c>
      <c r="I3" s="332"/>
    </row>
    <row r="4" spans="1:11" s="48" customFormat="1" ht="13.5" x14ac:dyDescent="0.25">
      <c r="A4" s="331" t="s">
        <v>293</v>
      </c>
      <c r="B4" s="331" t="s">
        <v>294</v>
      </c>
      <c r="C4" s="110"/>
      <c r="D4" s="330" t="s">
        <v>303</v>
      </c>
      <c r="E4" s="48" t="s">
        <v>10766</v>
      </c>
      <c r="F4" s="103" t="s">
        <v>11159</v>
      </c>
      <c r="G4" s="104"/>
      <c r="H4" s="1075">
        <v>45488.441562499997</v>
      </c>
      <c r="I4" s="332"/>
    </row>
    <row r="5" spans="1:11" s="48" customFormat="1" ht="13.5" x14ac:dyDescent="0.25">
      <c r="A5" s="331" t="s">
        <v>295</v>
      </c>
      <c r="B5" s="331" t="s">
        <v>9115</v>
      </c>
      <c r="C5" s="110" t="s">
        <v>11006</v>
      </c>
      <c r="D5" s="330"/>
      <c r="F5" s="103" t="s">
        <v>11159</v>
      </c>
      <c r="G5" s="104"/>
      <c r="H5" s="1075">
        <v>45488.441562499997</v>
      </c>
    </row>
    <row r="6" spans="1:11" s="48" customFormat="1" ht="13.5" x14ac:dyDescent="0.25">
      <c r="A6" s="331" t="s">
        <v>10767</v>
      </c>
      <c r="B6" s="331" t="s">
        <v>10768</v>
      </c>
      <c r="C6" s="110" t="s">
        <v>11006</v>
      </c>
      <c r="D6" s="330"/>
      <c r="F6" s="103" t="s">
        <v>11159</v>
      </c>
      <c r="G6" s="104"/>
      <c r="H6" s="1075">
        <v>45488.441562499997</v>
      </c>
    </row>
    <row r="7" spans="1:11" s="48" customFormat="1" ht="13.5" x14ac:dyDescent="0.25">
      <c r="A7" s="331" t="s">
        <v>10769</v>
      </c>
      <c r="B7" s="331" t="s">
        <v>10770</v>
      </c>
      <c r="C7" s="110"/>
      <c r="D7" s="330" t="s">
        <v>303</v>
      </c>
      <c r="E7" s="48" t="s">
        <v>10771</v>
      </c>
      <c r="F7" s="103" t="s">
        <v>11159</v>
      </c>
      <c r="G7" s="104"/>
      <c r="H7" s="1075">
        <v>45488.441562499997</v>
      </c>
    </row>
    <row r="8" spans="1:11" s="48" customFormat="1" ht="13.5" x14ac:dyDescent="0.25">
      <c r="A8" s="331" t="s">
        <v>10772</v>
      </c>
      <c r="B8" s="331" t="s">
        <v>10773</v>
      </c>
      <c r="C8" s="110"/>
      <c r="D8" s="330"/>
      <c r="F8" s="103" t="s">
        <v>11159</v>
      </c>
      <c r="G8" s="104"/>
      <c r="H8" s="1075">
        <v>45488.441562499997</v>
      </c>
    </row>
    <row r="9" spans="1:11" s="48" customFormat="1" ht="13.5" x14ac:dyDescent="0.25">
      <c r="A9" s="331" t="s">
        <v>10774</v>
      </c>
      <c r="B9" s="331" t="s">
        <v>10775</v>
      </c>
      <c r="C9" s="110"/>
      <c r="D9" s="330" t="s">
        <v>303</v>
      </c>
      <c r="E9" s="48" t="s">
        <v>10776</v>
      </c>
      <c r="F9" s="103" t="s">
        <v>11159</v>
      </c>
      <c r="G9" s="104" t="b">
        <v>0</v>
      </c>
      <c r="H9" s="1075">
        <v>45488.441562499997</v>
      </c>
    </row>
    <row r="10" spans="1:11" s="48" customFormat="1" ht="13.5" x14ac:dyDescent="0.25">
      <c r="A10" s="331" t="s">
        <v>10777</v>
      </c>
      <c r="B10" s="331" t="s">
        <v>9115</v>
      </c>
      <c r="C10" s="110" t="s">
        <v>11006</v>
      </c>
      <c r="D10" s="330"/>
      <c r="F10" s="103" t="s">
        <v>11159</v>
      </c>
      <c r="G10" s="104"/>
      <c r="H10" s="1075">
        <v>45488.441562499997</v>
      </c>
    </row>
    <row r="11" spans="1:11" s="48" customFormat="1" ht="13.5" x14ac:dyDescent="0.25">
      <c r="A11" s="331" t="s">
        <v>10778</v>
      </c>
      <c r="B11" s="331" t="s">
        <v>10768</v>
      </c>
      <c r="C11" s="110" t="s">
        <v>11006</v>
      </c>
      <c r="D11" s="330"/>
      <c r="F11" s="103" t="s">
        <v>11159</v>
      </c>
      <c r="G11" s="104"/>
      <c r="H11" s="1075">
        <v>45488.441562499997</v>
      </c>
    </row>
    <row r="12" spans="1:11" s="48" customFormat="1" ht="13.5" x14ac:dyDescent="0.25">
      <c r="A12" s="331" t="s">
        <v>10779</v>
      </c>
      <c r="B12" s="331" t="s">
        <v>10780</v>
      </c>
      <c r="C12" s="110"/>
      <c r="D12" s="330" t="s">
        <v>303</v>
      </c>
      <c r="E12" s="48" t="s">
        <v>927</v>
      </c>
      <c r="F12" s="103" t="s">
        <v>11159</v>
      </c>
      <c r="G12" s="104"/>
      <c r="H12" s="1075">
        <v>45488.441562499997</v>
      </c>
    </row>
    <row r="13" spans="1:11" s="48" customFormat="1" ht="13.5" x14ac:dyDescent="0.25">
      <c r="A13" s="331" t="s">
        <v>10781</v>
      </c>
      <c r="B13" s="331" t="s">
        <v>10782</v>
      </c>
      <c r="C13" s="110"/>
      <c r="D13" s="330" t="s">
        <v>303</v>
      </c>
      <c r="E13" s="48" t="s">
        <v>963</v>
      </c>
      <c r="F13" s="103" t="s">
        <v>11159</v>
      </c>
      <c r="G13" s="104"/>
      <c r="H13" s="1075">
        <v>45488.441562499997</v>
      </c>
    </row>
    <row r="14" spans="1:11" s="48" customFormat="1" ht="13.5" x14ac:dyDescent="0.25">
      <c r="A14" s="331" t="s">
        <v>10783</v>
      </c>
      <c r="B14" s="331" t="s">
        <v>10784</v>
      </c>
      <c r="C14" s="110" t="s">
        <v>11006</v>
      </c>
      <c r="D14" s="330"/>
      <c r="F14" s="103" t="s">
        <v>11159</v>
      </c>
      <c r="G14" s="104" t="b">
        <v>0</v>
      </c>
      <c r="H14" s="1075">
        <v>45488.441562499997</v>
      </c>
    </row>
    <row r="15" spans="1:11" s="48" customFormat="1" ht="13.5" x14ac:dyDescent="0.25">
      <c r="A15" s="331" t="s">
        <v>10785</v>
      </c>
      <c r="B15" s="331" t="s">
        <v>11168</v>
      </c>
      <c r="C15" s="110"/>
      <c r="D15" s="330" t="s">
        <v>11169</v>
      </c>
      <c r="E15" s="48" t="s">
        <v>10786</v>
      </c>
      <c r="F15" s="103" t="s">
        <v>11159</v>
      </c>
      <c r="G15" s="104"/>
      <c r="H15" s="1075">
        <v>45488.441562499997</v>
      </c>
    </row>
    <row r="16" spans="1:11" s="48" customFormat="1" ht="13.5" x14ac:dyDescent="0.25">
      <c r="A16" s="331" t="s">
        <v>10787</v>
      </c>
      <c r="B16" s="331" t="s">
        <v>10788</v>
      </c>
      <c r="C16" s="110"/>
      <c r="D16" s="330" t="s">
        <v>300</v>
      </c>
      <c r="E16" s="48" t="s">
        <v>908</v>
      </c>
      <c r="F16" s="103" t="s">
        <v>11159</v>
      </c>
      <c r="G16" s="104"/>
      <c r="H16" s="1075">
        <v>45488.441562499997</v>
      </c>
    </row>
    <row r="17" spans="1:8" s="48" customFormat="1" ht="13.5" x14ac:dyDescent="0.25">
      <c r="A17" s="331" t="s">
        <v>10789</v>
      </c>
      <c r="B17" s="331" t="s">
        <v>10790</v>
      </c>
      <c r="C17" s="110"/>
      <c r="D17" s="330" t="s">
        <v>300</v>
      </c>
      <c r="E17" s="48" t="s">
        <v>907</v>
      </c>
      <c r="F17" s="103" t="s">
        <v>11159</v>
      </c>
      <c r="G17" s="104"/>
      <c r="H17" s="1075">
        <v>45488.441562499997</v>
      </c>
    </row>
    <row r="18" spans="1:8" s="48" customFormat="1" ht="13.5" x14ac:dyDescent="0.25">
      <c r="A18" s="331" t="s">
        <v>10791</v>
      </c>
      <c r="B18" s="331" t="s">
        <v>10792</v>
      </c>
      <c r="C18" s="110"/>
      <c r="D18" s="330" t="s">
        <v>300</v>
      </c>
      <c r="E18" s="48" t="s">
        <v>910</v>
      </c>
      <c r="F18" s="103" t="s">
        <v>11159</v>
      </c>
      <c r="G18" s="104"/>
      <c r="H18" s="1075">
        <v>45488.441562499997</v>
      </c>
    </row>
    <row r="19" spans="1:8" s="48" customFormat="1" ht="13.5" x14ac:dyDescent="0.25">
      <c r="A19" s="331" t="s">
        <v>10793</v>
      </c>
      <c r="B19" s="331" t="s">
        <v>10794</v>
      </c>
      <c r="C19" s="110"/>
      <c r="D19" s="330" t="s">
        <v>300</v>
      </c>
      <c r="E19" s="48" t="s">
        <v>909</v>
      </c>
      <c r="F19" s="103" t="s">
        <v>11159</v>
      </c>
      <c r="G19" s="104"/>
      <c r="H19" s="1075">
        <v>45488.441562499997</v>
      </c>
    </row>
    <row r="20" spans="1:8" s="48" customFormat="1" ht="13.5" x14ac:dyDescent="0.25">
      <c r="A20" s="331" t="s">
        <v>10798</v>
      </c>
      <c r="B20" s="331" t="s">
        <v>10799</v>
      </c>
      <c r="C20" s="110"/>
      <c r="D20" s="330" t="s">
        <v>300</v>
      </c>
      <c r="E20" s="48" t="s">
        <v>892</v>
      </c>
      <c r="F20" s="103" t="s">
        <v>11159</v>
      </c>
      <c r="G20" s="104"/>
      <c r="H20" s="1075">
        <v>45488.441562499997</v>
      </c>
    </row>
    <row r="21" spans="1:8" s="48" customFormat="1" ht="13.5" x14ac:dyDescent="0.25">
      <c r="A21" s="331" t="s">
        <v>11170</v>
      </c>
      <c r="B21" s="331" t="s">
        <v>11171</v>
      </c>
      <c r="C21" s="110"/>
      <c r="D21" s="330" t="s">
        <v>11172</v>
      </c>
      <c r="E21" s="48" t="s">
        <v>10800</v>
      </c>
      <c r="F21" s="103" t="s">
        <v>11159</v>
      </c>
      <c r="G21" s="104" t="b">
        <v>0</v>
      </c>
      <c r="H21" s="1075">
        <v>45488.441562499997</v>
      </c>
    </row>
    <row r="22" spans="1:8" s="48" customFormat="1" ht="13.5" x14ac:dyDescent="0.25">
      <c r="A22" s="331" t="s">
        <v>11173</v>
      </c>
      <c r="B22" s="331" t="s">
        <v>11174</v>
      </c>
      <c r="C22" s="110"/>
      <c r="D22" s="330" t="s">
        <v>11175</v>
      </c>
      <c r="E22" s="48" t="s">
        <v>10795</v>
      </c>
      <c r="F22" s="103" t="s">
        <v>11159</v>
      </c>
      <c r="G22" s="104"/>
      <c r="H22" s="1075">
        <v>45488.441562499997</v>
      </c>
    </row>
    <row r="23" spans="1:8" s="48" customFormat="1" ht="13.5" x14ac:dyDescent="0.25">
      <c r="A23" s="331" t="s">
        <v>11176</v>
      </c>
      <c r="B23" s="331" t="s">
        <v>11177</v>
      </c>
      <c r="C23" s="110"/>
      <c r="D23" s="330" t="s">
        <v>11175</v>
      </c>
      <c r="E23" s="48" t="s">
        <v>10796</v>
      </c>
      <c r="F23" s="103" t="s">
        <v>11159</v>
      </c>
      <c r="G23" s="104"/>
      <c r="H23" s="1075">
        <v>45488.441562499997</v>
      </c>
    </row>
    <row r="24" spans="1:8" s="48" customFormat="1" ht="13.5" x14ac:dyDescent="0.25">
      <c r="A24" s="331" t="s">
        <v>11178</v>
      </c>
      <c r="B24" s="331" t="s">
        <v>11179</v>
      </c>
      <c r="C24" s="110"/>
      <c r="D24" s="330" t="s">
        <v>11175</v>
      </c>
      <c r="E24" s="48" t="s">
        <v>10797</v>
      </c>
      <c r="F24" s="103" t="s">
        <v>11159</v>
      </c>
      <c r="G24" s="104" t="b">
        <v>0</v>
      </c>
      <c r="H24" s="1075">
        <v>45488.441562499997</v>
      </c>
    </row>
    <row r="25" spans="1:8" s="48" customFormat="1" ht="13.5" x14ac:dyDescent="0.25">
      <c r="A25" s="331" t="s">
        <v>11180</v>
      </c>
      <c r="B25" s="331" t="s">
        <v>11181</v>
      </c>
      <c r="C25" s="110"/>
      <c r="D25" s="330" t="s">
        <v>11182</v>
      </c>
      <c r="E25" s="48" t="s">
        <v>11183</v>
      </c>
      <c r="F25" s="103" t="s">
        <v>11159</v>
      </c>
      <c r="G25" s="104"/>
      <c r="H25" s="1075">
        <v>45488.441562499997</v>
      </c>
    </row>
    <row r="26" spans="1:8" s="48" customFormat="1" ht="13.5" x14ac:dyDescent="0.25">
      <c r="A26" s="331" t="s">
        <v>11184</v>
      </c>
      <c r="B26" s="331" t="s">
        <v>11181</v>
      </c>
      <c r="C26" s="110"/>
      <c r="D26" s="330" t="s">
        <v>11182</v>
      </c>
      <c r="E26" s="48" t="s">
        <v>11183</v>
      </c>
      <c r="F26" s="103" t="s">
        <v>11159</v>
      </c>
      <c r="G26" s="104"/>
      <c r="H26" s="1075">
        <v>45488.441562499997</v>
      </c>
    </row>
    <row r="27" spans="1:8" s="48" customFormat="1" ht="13.5" x14ac:dyDescent="0.25">
      <c r="A27" s="331" t="s">
        <v>11185</v>
      </c>
      <c r="B27" s="331" t="s">
        <v>11181</v>
      </c>
      <c r="C27" s="110"/>
      <c r="D27" s="330" t="s">
        <v>11182</v>
      </c>
      <c r="E27" s="48" t="s">
        <v>11183</v>
      </c>
      <c r="F27" s="103" t="s">
        <v>11159</v>
      </c>
      <c r="G27" s="104"/>
      <c r="H27" s="1075">
        <v>45488.441562499997</v>
      </c>
    </row>
    <row r="28" spans="1:8" s="48" customFormat="1" ht="13.5" x14ac:dyDescent="0.25">
      <c r="A28" s="331" t="s">
        <v>11186</v>
      </c>
      <c r="B28" s="331" t="s">
        <v>11181</v>
      </c>
      <c r="C28" s="110"/>
      <c r="D28" s="330" t="s">
        <v>11182</v>
      </c>
      <c r="E28" s="48" t="s">
        <v>11183</v>
      </c>
      <c r="F28" s="103" t="s">
        <v>11159</v>
      </c>
      <c r="G28" s="104"/>
      <c r="H28" s="1075">
        <v>45488.441562499997</v>
      </c>
    </row>
    <row r="29" spans="1:8" s="48" customFormat="1" ht="13.5" x14ac:dyDescent="0.25">
      <c r="A29" s="331" t="s">
        <v>11187</v>
      </c>
      <c r="B29" s="331" t="s">
        <v>11181</v>
      </c>
      <c r="C29" s="110"/>
      <c r="D29" s="330" t="s">
        <v>11182</v>
      </c>
      <c r="E29" s="48" t="s">
        <v>11183</v>
      </c>
      <c r="F29" s="103" t="s">
        <v>11159</v>
      </c>
      <c r="G29" s="104"/>
      <c r="H29" s="1075">
        <v>45488.441562499997</v>
      </c>
    </row>
    <row r="30" spans="1:8" s="48" customFormat="1" ht="13.5" x14ac:dyDescent="0.25">
      <c r="A30" s="331" t="s">
        <v>11188</v>
      </c>
      <c r="B30" s="331" t="s">
        <v>11181</v>
      </c>
      <c r="C30" s="110"/>
      <c r="D30" s="330" t="s">
        <v>11182</v>
      </c>
      <c r="E30" s="48" t="s">
        <v>11183</v>
      </c>
      <c r="F30" s="103" t="s">
        <v>11159</v>
      </c>
      <c r="G30" s="104"/>
      <c r="H30" s="1075">
        <v>45488.441562499997</v>
      </c>
    </row>
    <row r="31" spans="1:8" s="48" customFormat="1" ht="13.5" x14ac:dyDescent="0.25">
      <c r="A31" s="331" t="s">
        <v>11189</v>
      </c>
      <c r="B31" s="331" t="s">
        <v>11181</v>
      </c>
      <c r="C31" s="110"/>
      <c r="D31" s="330" t="s">
        <v>11182</v>
      </c>
      <c r="E31" s="48" t="s">
        <v>11183</v>
      </c>
      <c r="F31" s="103" t="s">
        <v>11159</v>
      </c>
      <c r="G31" s="104"/>
      <c r="H31" s="1075">
        <v>45488.441562499997</v>
      </c>
    </row>
    <row r="32" spans="1:8" s="48" customFormat="1" ht="13.5" x14ac:dyDescent="0.25">
      <c r="A32" s="331" t="s">
        <v>11190</v>
      </c>
      <c r="B32" s="331" t="s">
        <v>11181</v>
      </c>
      <c r="C32" s="110"/>
      <c r="D32" s="330" t="s">
        <v>11182</v>
      </c>
      <c r="E32" s="48" t="s">
        <v>11183</v>
      </c>
      <c r="F32" s="103" t="s">
        <v>11159</v>
      </c>
      <c r="G32" s="104"/>
      <c r="H32" s="1075">
        <v>45488.441562499997</v>
      </c>
    </row>
    <row r="33" spans="1:8" s="48" customFormat="1" ht="13.5" x14ac:dyDescent="0.25">
      <c r="A33" s="331" t="s">
        <v>181</v>
      </c>
      <c r="B33" s="331" t="s">
        <v>9115</v>
      </c>
      <c r="C33" s="110" t="s">
        <v>11006</v>
      </c>
      <c r="D33" s="330"/>
      <c r="F33" s="103" t="s">
        <v>11159</v>
      </c>
      <c r="G33" s="104" t="b">
        <v>0</v>
      </c>
      <c r="H33" s="1075">
        <v>45488.441562499997</v>
      </c>
    </row>
    <row r="34" spans="1:8" s="48" customFormat="1" ht="13.5" x14ac:dyDescent="0.25">
      <c r="A34" s="331" t="s">
        <v>10801</v>
      </c>
      <c r="B34" s="331" t="s">
        <v>10768</v>
      </c>
      <c r="C34" s="110" t="s">
        <v>11006</v>
      </c>
      <c r="D34" s="330"/>
      <c r="F34" s="103" t="s">
        <v>11159</v>
      </c>
      <c r="G34" s="104" t="b">
        <v>0</v>
      </c>
      <c r="H34" s="1075">
        <v>45488.441562499997</v>
      </c>
    </row>
    <row r="35" spans="1:8" s="48" customFormat="1" ht="13.5" x14ac:dyDescent="0.25">
      <c r="A35" s="331" t="s">
        <v>10802</v>
      </c>
      <c r="B35" s="331" t="s">
        <v>10803</v>
      </c>
      <c r="C35" s="110"/>
      <c r="D35" s="330" t="s">
        <v>300</v>
      </c>
      <c r="E35" s="48" t="s">
        <v>917</v>
      </c>
      <c r="F35" s="103" t="s">
        <v>11159</v>
      </c>
      <c r="G35" s="104"/>
      <c r="H35" s="1075">
        <v>45488.441562499997</v>
      </c>
    </row>
    <row r="36" spans="1:8" s="48" customFormat="1" ht="13.5" x14ac:dyDescent="0.25">
      <c r="A36" s="331" t="s">
        <v>10804</v>
      </c>
      <c r="B36" s="331" t="s">
        <v>10805</v>
      </c>
      <c r="C36" s="110"/>
      <c r="D36" s="330" t="s">
        <v>300</v>
      </c>
      <c r="E36" s="48" t="s">
        <v>919</v>
      </c>
      <c r="F36" s="103" t="s">
        <v>11159</v>
      </c>
      <c r="G36" s="104"/>
      <c r="H36" s="1075">
        <v>45488.441562499997</v>
      </c>
    </row>
    <row r="37" spans="1:8" s="48" customFormat="1" ht="13.5" x14ac:dyDescent="0.25">
      <c r="A37" s="331" t="s">
        <v>11191</v>
      </c>
      <c r="B37" s="331" t="s">
        <v>11192</v>
      </c>
      <c r="C37" s="110"/>
      <c r="D37" s="330" t="s">
        <v>11014</v>
      </c>
      <c r="E37" s="48" t="s">
        <v>11193</v>
      </c>
      <c r="F37" s="103" t="s">
        <v>11159</v>
      </c>
      <c r="G37" s="104" t="b">
        <v>0</v>
      </c>
      <c r="H37" s="1075">
        <v>45488.441562499997</v>
      </c>
    </row>
    <row r="38" spans="1:8" s="48" customFormat="1" ht="13.5" x14ac:dyDescent="0.25">
      <c r="A38" s="331" t="s">
        <v>11194</v>
      </c>
      <c r="B38" s="331" t="s">
        <v>11195</v>
      </c>
      <c r="C38" s="110"/>
      <c r="D38" s="330" t="s">
        <v>11196</v>
      </c>
      <c r="E38" s="48" t="s">
        <v>11197</v>
      </c>
      <c r="F38" s="103" t="s">
        <v>11159</v>
      </c>
      <c r="G38" s="104" t="b">
        <v>0</v>
      </c>
      <c r="H38" s="1075">
        <v>45488.441562499997</v>
      </c>
    </row>
    <row r="39" spans="1:8" s="48" customFormat="1" ht="13.5" x14ac:dyDescent="0.25">
      <c r="A39" s="331" t="s">
        <v>10808</v>
      </c>
      <c r="B39" s="331" t="s">
        <v>11288</v>
      </c>
      <c r="C39" s="110"/>
      <c r="D39" s="330"/>
      <c r="F39" s="103" t="s">
        <v>11159</v>
      </c>
      <c r="G39" s="104"/>
      <c r="H39" s="1075">
        <v>45488.441562499997</v>
      </c>
    </row>
    <row r="40" spans="1:8" s="48" customFormat="1" ht="13.5" x14ac:dyDescent="0.25">
      <c r="A40" s="331" t="s">
        <v>10809</v>
      </c>
      <c r="B40" s="331" t="s">
        <v>11198</v>
      </c>
      <c r="C40" s="110"/>
      <c r="D40" s="330"/>
      <c r="F40" s="103" t="s">
        <v>11159</v>
      </c>
      <c r="G40" s="104"/>
      <c r="H40" s="1075">
        <v>45488.441562499997</v>
      </c>
    </row>
    <row r="41" spans="1:8" s="48" customFormat="1" ht="13.5" x14ac:dyDescent="0.25">
      <c r="A41" s="331" t="s">
        <v>10810</v>
      </c>
      <c r="B41" s="331" t="s">
        <v>11199</v>
      </c>
      <c r="C41" s="110"/>
      <c r="D41" s="330"/>
      <c r="F41" s="103" t="s">
        <v>11159</v>
      </c>
      <c r="G41" s="104"/>
      <c r="H41" s="1075">
        <v>45488.441562499997</v>
      </c>
    </row>
    <row r="42" spans="1:8" s="48" customFormat="1" ht="13.5" x14ac:dyDescent="0.25">
      <c r="A42" s="331" t="s">
        <v>11200</v>
      </c>
      <c r="B42" s="331" t="s">
        <v>10806</v>
      </c>
      <c r="C42" s="110"/>
      <c r="D42" s="330" t="s">
        <v>300</v>
      </c>
      <c r="E42" s="48" t="s">
        <v>10807</v>
      </c>
      <c r="F42" s="103" t="s">
        <v>11159</v>
      </c>
      <c r="G42" s="104"/>
      <c r="H42" s="1075">
        <v>45488.441562499997</v>
      </c>
    </row>
    <row r="43" spans="1:8" s="48" customFormat="1" ht="13.5" x14ac:dyDescent="0.25">
      <c r="A43" s="331" t="s">
        <v>10811</v>
      </c>
      <c r="B43" s="331" t="s">
        <v>11201</v>
      </c>
      <c r="C43" s="110"/>
      <c r="D43" s="330"/>
      <c r="F43" s="103" t="s">
        <v>11159</v>
      </c>
      <c r="G43" s="104"/>
      <c r="H43" s="1075">
        <v>45488.441562499997</v>
      </c>
    </row>
    <row r="44" spans="1:8" s="48" customFormat="1" ht="13.5" x14ac:dyDescent="0.25">
      <c r="A44" s="331" t="s">
        <v>10812</v>
      </c>
      <c r="B44" s="331" t="s">
        <v>11202</v>
      </c>
      <c r="C44" s="110"/>
      <c r="D44" s="330"/>
      <c r="F44" s="103" t="s">
        <v>11159</v>
      </c>
      <c r="G44" s="104"/>
      <c r="H44" s="1075">
        <v>45488.441562499997</v>
      </c>
    </row>
    <row r="45" spans="1:8" s="48" customFormat="1" ht="13.5" x14ac:dyDescent="0.25">
      <c r="A45" s="331" t="s">
        <v>11203</v>
      </c>
      <c r="B45" s="331" t="s">
        <v>11204</v>
      </c>
      <c r="C45" s="110"/>
      <c r="D45" s="330"/>
      <c r="F45" s="103" t="s">
        <v>10813</v>
      </c>
      <c r="G45" s="104"/>
      <c r="H45" s="1075">
        <v>45488.441562499997</v>
      </c>
    </row>
    <row r="46" spans="1:8" s="48" customFormat="1" ht="13.5" x14ac:dyDescent="0.25">
      <c r="A46" s="331" t="s">
        <v>11205</v>
      </c>
      <c r="B46" s="331" t="s">
        <v>11206</v>
      </c>
      <c r="C46" s="110"/>
      <c r="D46" s="330"/>
      <c r="F46" s="103" t="s">
        <v>10813</v>
      </c>
      <c r="G46" s="104"/>
      <c r="H46" s="1075">
        <v>45488.441562499997</v>
      </c>
    </row>
    <row r="47" spans="1:8" s="48" customFormat="1" ht="13.5" x14ac:dyDescent="0.25">
      <c r="A47" s="331" t="s">
        <v>10814</v>
      </c>
      <c r="B47" s="331" t="s">
        <v>10815</v>
      </c>
      <c r="C47" s="110"/>
      <c r="D47" s="330"/>
      <c r="F47" s="103" t="s">
        <v>11159</v>
      </c>
      <c r="G47" s="104"/>
      <c r="H47" s="1075">
        <v>45488.441562499997</v>
      </c>
    </row>
    <row r="48" spans="1:8" s="48" customFormat="1" ht="13.5" x14ac:dyDescent="0.25">
      <c r="A48" s="331" t="s">
        <v>10816</v>
      </c>
      <c r="B48" s="331" t="s">
        <v>10817</v>
      </c>
      <c r="C48" s="110"/>
      <c r="D48" s="330"/>
      <c r="F48" s="103" t="s">
        <v>11159</v>
      </c>
      <c r="G48" s="104"/>
      <c r="H48" s="1075">
        <v>45488.441562499997</v>
      </c>
    </row>
    <row r="49" spans="1:8" s="48" customFormat="1" ht="13.5" x14ac:dyDescent="0.25">
      <c r="A49" s="331" t="s">
        <v>10818</v>
      </c>
      <c r="B49" s="331" t="s">
        <v>11207</v>
      </c>
      <c r="C49" s="110"/>
      <c r="D49" s="330"/>
      <c r="F49" s="103" t="s">
        <v>11159</v>
      </c>
      <c r="G49" s="104"/>
      <c r="H49" s="1075">
        <v>45488.441562499997</v>
      </c>
    </row>
    <row r="50" spans="1:8" s="48" customFormat="1" ht="13.5" x14ac:dyDescent="0.25">
      <c r="A50" s="331" t="s">
        <v>11208</v>
      </c>
      <c r="B50" s="331" t="s">
        <v>11209</v>
      </c>
      <c r="C50" s="110"/>
      <c r="D50" s="330"/>
      <c r="F50" s="103" t="s">
        <v>11159</v>
      </c>
      <c r="G50" s="104"/>
      <c r="H50" s="1075">
        <v>45488.441562499997</v>
      </c>
    </row>
    <row r="51" spans="1:8" s="48" customFormat="1" ht="13.5" x14ac:dyDescent="0.25">
      <c r="A51" s="331" t="s">
        <v>11210</v>
      </c>
      <c r="B51" s="331" t="s">
        <v>11211</v>
      </c>
      <c r="C51" s="110"/>
      <c r="D51" s="330"/>
      <c r="F51" s="103" t="s">
        <v>11159</v>
      </c>
      <c r="G51" s="104"/>
      <c r="H51" s="1075">
        <v>45488.441562499997</v>
      </c>
    </row>
    <row r="52" spans="1:8" s="48" customFormat="1" ht="13.5" x14ac:dyDescent="0.25">
      <c r="A52" s="331" t="s">
        <v>10819</v>
      </c>
      <c r="B52" s="331" t="s">
        <v>11212</v>
      </c>
      <c r="C52" s="110"/>
      <c r="D52" s="330"/>
      <c r="F52" s="103" t="s">
        <v>11159</v>
      </c>
      <c r="G52" s="104"/>
      <c r="H52" s="1075">
        <v>45488.441562499997</v>
      </c>
    </row>
    <row r="53" spans="1:8" s="48" customFormat="1" ht="13.5" x14ac:dyDescent="0.25">
      <c r="A53" s="331" t="s">
        <v>11289</v>
      </c>
      <c r="B53" s="331" t="s">
        <v>11290</v>
      </c>
      <c r="C53" s="110"/>
      <c r="D53" s="330"/>
      <c r="F53" s="103" t="s">
        <v>11159</v>
      </c>
      <c r="G53" s="104"/>
      <c r="H53" s="1075">
        <v>45488.441562499997</v>
      </c>
    </row>
    <row r="54" spans="1:8" s="48" customFormat="1" ht="13.5" x14ac:dyDescent="0.25">
      <c r="A54" s="331" t="s">
        <v>11291</v>
      </c>
      <c r="B54" s="331" t="s">
        <v>11292</v>
      </c>
      <c r="C54" s="110"/>
      <c r="D54" s="330"/>
      <c r="F54" s="103" t="s">
        <v>11159</v>
      </c>
      <c r="G54" s="104"/>
      <c r="H54" s="1075">
        <v>45488.441562499997</v>
      </c>
    </row>
    <row r="55" spans="1:8" s="48" customFormat="1" ht="13.5" x14ac:dyDescent="0.25">
      <c r="A55" s="331" t="s">
        <v>10820</v>
      </c>
      <c r="B55" s="331" t="s">
        <v>10821</v>
      </c>
      <c r="C55" s="110"/>
      <c r="D55" s="330" t="s">
        <v>406</v>
      </c>
      <c r="E55" s="48" t="s">
        <v>10822</v>
      </c>
      <c r="F55" s="103" t="s">
        <v>11159</v>
      </c>
      <c r="G55" s="104" t="b">
        <v>0</v>
      </c>
      <c r="H55" s="1075">
        <v>45488.441562499997</v>
      </c>
    </row>
    <row r="56" spans="1:8" s="48" customFormat="1" ht="13.5" x14ac:dyDescent="0.25">
      <c r="A56" s="331" t="s">
        <v>10823</v>
      </c>
      <c r="B56" s="331" t="s">
        <v>11213</v>
      </c>
      <c r="C56" s="110"/>
      <c r="D56" s="330" t="s">
        <v>844</v>
      </c>
      <c r="E56" s="48" t="s">
        <v>11214</v>
      </c>
      <c r="F56" s="103" t="s">
        <v>11159</v>
      </c>
      <c r="G56" s="104" t="b">
        <v>0</v>
      </c>
      <c r="H56" s="1075">
        <v>45488.441562499997</v>
      </c>
    </row>
    <row r="57" spans="1:8" s="48" customFormat="1" ht="13.5" x14ac:dyDescent="0.25">
      <c r="A57" s="331" t="s">
        <v>11282</v>
      </c>
      <c r="B57" s="331" t="s">
        <v>11297</v>
      </c>
      <c r="C57" s="110"/>
      <c r="D57" s="330" t="s">
        <v>407</v>
      </c>
      <c r="E57" s="48" t="s">
        <v>11298</v>
      </c>
      <c r="F57" s="103" t="s">
        <v>11159</v>
      </c>
      <c r="G57" s="104"/>
      <c r="H57" s="1075">
        <v>45488.441562499997</v>
      </c>
    </row>
    <row r="58" spans="1:8" s="48" customFormat="1" ht="13.5" x14ac:dyDescent="0.25">
      <c r="A58" s="331" t="s">
        <v>11283</v>
      </c>
      <c r="B58" s="331" t="s">
        <v>11284</v>
      </c>
      <c r="C58" s="110"/>
      <c r="D58" s="330" t="s">
        <v>407</v>
      </c>
      <c r="E58" s="48" t="s">
        <v>10764</v>
      </c>
      <c r="F58" s="103" t="s">
        <v>11159</v>
      </c>
      <c r="G58" s="104"/>
      <c r="H58" s="1075">
        <v>45488.441562499997</v>
      </c>
    </row>
    <row r="59" spans="1:8" s="48" customFormat="1" ht="13.5" x14ac:dyDescent="0.25">
      <c r="A59" s="331" t="s">
        <v>11005</v>
      </c>
      <c r="B59" s="331" t="s">
        <v>11285</v>
      </c>
      <c r="C59" s="110"/>
      <c r="D59" s="330" t="s">
        <v>407</v>
      </c>
      <c r="E59" s="48" t="s">
        <v>11286</v>
      </c>
      <c r="F59" s="103" t="s">
        <v>11159</v>
      </c>
      <c r="G59" s="104" t="b">
        <v>0</v>
      </c>
      <c r="H59" s="1075">
        <v>45488.441562499997</v>
      </c>
    </row>
    <row r="60" spans="1:8" s="48" customFormat="1" ht="13.5" x14ac:dyDescent="0.25">
      <c r="A60" s="331" t="s">
        <v>11293</v>
      </c>
      <c r="B60" s="331" t="s">
        <v>11299</v>
      </c>
      <c r="C60" s="110"/>
      <c r="D60" s="330" t="s">
        <v>11294</v>
      </c>
      <c r="E60" s="48" t="s">
        <v>11300</v>
      </c>
      <c r="F60" s="103" t="s">
        <v>11159</v>
      </c>
      <c r="G60" s="104"/>
      <c r="H60" s="1075">
        <v>45488.441562499997</v>
      </c>
    </row>
    <row r="61" spans="1:8" s="48" customFormat="1" ht="13.5" x14ac:dyDescent="0.25">
      <c r="A61" s="331" t="s">
        <v>11295</v>
      </c>
      <c r="B61" s="331" t="s">
        <v>11296</v>
      </c>
      <c r="C61" s="110"/>
      <c r="D61" s="330" t="s">
        <v>11294</v>
      </c>
      <c r="E61" s="48" t="s">
        <v>10764</v>
      </c>
      <c r="F61" s="103" t="s">
        <v>11159</v>
      </c>
      <c r="G61" s="104"/>
      <c r="H61" s="1075">
        <v>45488.441562499997</v>
      </c>
    </row>
    <row r="62" spans="1:8" s="48" customFormat="1" ht="13.5" x14ac:dyDescent="0.25">
      <c r="A62" s="331" t="s">
        <v>10824</v>
      </c>
      <c r="B62" s="331" t="s">
        <v>10825</v>
      </c>
      <c r="C62" s="110"/>
      <c r="D62" s="330" t="s">
        <v>9118</v>
      </c>
      <c r="E62" s="48" t="s">
        <v>10826</v>
      </c>
      <c r="F62" s="103" t="s">
        <v>11159</v>
      </c>
      <c r="G62" s="104"/>
      <c r="H62" s="1075">
        <v>45488.441562499997</v>
      </c>
    </row>
    <row r="63" spans="1:8" s="48" customFormat="1" ht="13.5" x14ac:dyDescent="0.25">
      <c r="A63" s="331" t="s">
        <v>10827</v>
      </c>
      <c r="B63" s="331" t="s">
        <v>10828</v>
      </c>
      <c r="C63" s="110"/>
      <c r="D63" s="330" t="s">
        <v>9118</v>
      </c>
      <c r="E63" s="48" t="s">
        <v>10764</v>
      </c>
      <c r="F63" s="103" t="s">
        <v>11159</v>
      </c>
      <c r="G63" s="104"/>
      <c r="H63" s="1075">
        <v>45488.441562499997</v>
      </c>
    </row>
    <row r="64" spans="1:8" s="48" customFormat="1" ht="13.5" x14ac:dyDescent="0.25">
      <c r="A64" s="331" t="s">
        <v>10829</v>
      </c>
      <c r="B64" s="331" t="s">
        <v>10830</v>
      </c>
      <c r="C64" s="110"/>
      <c r="D64" s="330" t="s">
        <v>9118</v>
      </c>
      <c r="E64" s="48" t="s">
        <v>10831</v>
      </c>
      <c r="F64" s="103" t="s">
        <v>11159</v>
      </c>
      <c r="G64" s="104" t="b">
        <v>0</v>
      </c>
      <c r="H64" s="1075">
        <v>45488.441562499997</v>
      </c>
    </row>
    <row r="65" spans="1:8" s="48" customFormat="1" ht="13.5" x14ac:dyDescent="0.25">
      <c r="A65" s="331" t="s">
        <v>10832</v>
      </c>
      <c r="B65" s="331" t="s">
        <v>11215</v>
      </c>
      <c r="C65" s="110"/>
      <c r="D65" s="330" t="s">
        <v>796</v>
      </c>
      <c r="E65" s="48" t="s">
        <v>11216</v>
      </c>
      <c r="F65" s="103" t="s">
        <v>11159</v>
      </c>
      <c r="G65" s="104"/>
      <c r="H65" s="1075">
        <v>45488.441562499997</v>
      </c>
    </row>
    <row r="66" spans="1:8" s="48" customFormat="1" ht="13.5" x14ac:dyDescent="0.25">
      <c r="A66" s="331" t="s">
        <v>10833</v>
      </c>
      <c r="B66" s="331" t="s">
        <v>10834</v>
      </c>
      <c r="C66" s="110"/>
      <c r="D66" s="330" t="s">
        <v>796</v>
      </c>
      <c r="E66" s="48" t="s">
        <v>10764</v>
      </c>
      <c r="F66" s="103" t="s">
        <v>11159</v>
      </c>
      <c r="G66" s="104"/>
      <c r="H66" s="1075">
        <v>45488.441562499997</v>
      </c>
    </row>
    <row r="67" spans="1:8" s="48" customFormat="1" ht="13.5" x14ac:dyDescent="0.25">
      <c r="A67" s="331" t="s">
        <v>11217</v>
      </c>
      <c r="B67" s="331" t="s">
        <v>11218</v>
      </c>
      <c r="C67" s="110"/>
      <c r="D67" s="330" t="s">
        <v>11219</v>
      </c>
      <c r="E67" s="48" t="s">
        <v>11220</v>
      </c>
      <c r="F67" s="103" t="s">
        <v>11159</v>
      </c>
      <c r="G67" s="104"/>
      <c r="H67" s="1075">
        <v>45488.441562499997</v>
      </c>
    </row>
    <row r="68" spans="1:8" s="48" customFormat="1" ht="13.5" x14ac:dyDescent="0.25">
      <c r="A68" s="331" t="s">
        <v>11221</v>
      </c>
      <c r="B68" s="331" t="s">
        <v>11222</v>
      </c>
      <c r="C68" s="110"/>
      <c r="D68" s="330" t="s">
        <v>11219</v>
      </c>
      <c r="E68" s="48" t="s">
        <v>11223</v>
      </c>
      <c r="F68" s="103" t="s">
        <v>11159</v>
      </c>
      <c r="G68" s="104"/>
      <c r="H68" s="1075">
        <v>45488.441562499997</v>
      </c>
    </row>
    <row r="69" spans="1:8" s="48" customFormat="1" ht="13.5" x14ac:dyDescent="0.25">
      <c r="A69" s="331" t="s">
        <v>11224</v>
      </c>
      <c r="B69" s="331" t="s">
        <v>11225</v>
      </c>
      <c r="C69" s="110"/>
      <c r="D69" s="330" t="s">
        <v>11219</v>
      </c>
      <c r="E69" s="48" t="s">
        <v>11226</v>
      </c>
      <c r="F69" s="103" t="s">
        <v>11159</v>
      </c>
      <c r="G69" s="104" t="b">
        <v>0</v>
      </c>
      <c r="H69" s="1075">
        <v>45488.441562499997</v>
      </c>
    </row>
    <row r="70" spans="1:8" s="48" customFormat="1" ht="13.5" x14ac:dyDescent="0.25">
      <c r="A70" s="331" t="s">
        <v>11227</v>
      </c>
      <c r="B70" s="331" t="s">
        <v>11228</v>
      </c>
      <c r="C70" s="110"/>
      <c r="D70" s="330" t="s">
        <v>11229</v>
      </c>
      <c r="E70" s="48" t="s">
        <v>11226</v>
      </c>
      <c r="F70" s="103" t="s">
        <v>11159</v>
      </c>
      <c r="G70" s="104" t="b">
        <v>0</v>
      </c>
      <c r="H70" s="1075">
        <v>45488.441562499997</v>
      </c>
    </row>
    <row r="71" spans="1:8" s="48" customFormat="1" ht="13.5" x14ac:dyDescent="0.25">
      <c r="A71" s="331" t="s">
        <v>10835</v>
      </c>
      <c r="B71" s="331" t="s">
        <v>10836</v>
      </c>
      <c r="C71" s="110"/>
      <c r="D71" s="330" t="s">
        <v>8290</v>
      </c>
      <c r="E71" s="48" t="s">
        <v>8315</v>
      </c>
      <c r="F71" s="103" t="s">
        <v>11159</v>
      </c>
      <c r="G71" s="104"/>
      <c r="H71" s="1075">
        <v>45488.441562499997</v>
      </c>
    </row>
    <row r="72" spans="1:8" s="48" customFormat="1" ht="13.5" x14ac:dyDescent="0.25">
      <c r="A72" s="331" t="s">
        <v>10839</v>
      </c>
      <c r="B72" s="331" t="s">
        <v>10840</v>
      </c>
      <c r="C72" s="110"/>
      <c r="D72" s="330" t="s">
        <v>8290</v>
      </c>
      <c r="E72" s="48" t="s">
        <v>10841</v>
      </c>
      <c r="F72" s="103" t="s">
        <v>11159</v>
      </c>
      <c r="G72" s="104"/>
      <c r="H72" s="1075">
        <v>45488.441562499997</v>
      </c>
    </row>
    <row r="73" spans="1:8" s="48" customFormat="1" ht="13.5" x14ac:dyDescent="0.25">
      <c r="A73" s="331" t="s">
        <v>11230</v>
      </c>
      <c r="B73" s="331" t="s">
        <v>11231</v>
      </c>
      <c r="C73" s="110"/>
      <c r="D73" s="330" t="s">
        <v>11232</v>
      </c>
      <c r="E73" s="48" t="s">
        <v>10837</v>
      </c>
      <c r="F73" s="103" t="s">
        <v>11159</v>
      </c>
      <c r="G73" s="104"/>
      <c r="H73" s="1075">
        <v>45488.441562499997</v>
      </c>
    </row>
    <row r="74" spans="1:8" s="48" customFormat="1" ht="13.5" x14ac:dyDescent="0.25">
      <c r="A74" s="331" t="s">
        <v>11233</v>
      </c>
      <c r="B74" s="331" t="s">
        <v>11234</v>
      </c>
      <c r="C74" s="110"/>
      <c r="D74" s="330" t="s">
        <v>11232</v>
      </c>
      <c r="E74" s="48" t="s">
        <v>10838</v>
      </c>
      <c r="F74" s="103" t="s">
        <v>11159</v>
      </c>
      <c r="G74" s="104"/>
      <c r="H74" s="1075">
        <v>45488.441562499997</v>
      </c>
    </row>
    <row r="75" spans="1:8" s="48" customFormat="1" ht="13.5" x14ac:dyDescent="0.25">
      <c r="A75" s="331" t="s">
        <v>11235</v>
      </c>
      <c r="B75" s="331" t="s">
        <v>11236</v>
      </c>
      <c r="C75" s="110"/>
      <c r="D75" s="330" t="s">
        <v>11232</v>
      </c>
      <c r="E75" s="48" t="s">
        <v>11237</v>
      </c>
      <c r="F75" s="103" t="s">
        <v>11159</v>
      </c>
      <c r="G75" s="104" t="b">
        <v>0</v>
      </c>
      <c r="H75" s="1075">
        <v>45488.441562499997</v>
      </c>
    </row>
    <row r="76" spans="1:8" s="48" customFormat="1" ht="13.5" x14ac:dyDescent="0.25">
      <c r="A76" s="331" t="s">
        <v>11238</v>
      </c>
      <c r="B76" s="331" t="s">
        <v>11239</v>
      </c>
      <c r="C76" s="110"/>
      <c r="D76" s="330" t="s">
        <v>11240</v>
      </c>
      <c r="E76" s="48" t="s">
        <v>11241</v>
      </c>
      <c r="F76" s="103" t="s">
        <v>11159</v>
      </c>
      <c r="G76" s="104"/>
      <c r="H76" s="1075">
        <v>45488.441562499997</v>
      </c>
    </row>
    <row r="77" spans="1:8" s="48" customFormat="1" ht="13.5" x14ac:dyDescent="0.25">
      <c r="A77" s="331" t="s">
        <v>11242</v>
      </c>
      <c r="B77" s="331" t="s">
        <v>11243</v>
      </c>
      <c r="C77" s="110"/>
      <c r="D77" s="330" t="s">
        <v>11240</v>
      </c>
      <c r="E77" s="48" t="s">
        <v>11244</v>
      </c>
      <c r="F77" s="103" t="s">
        <v>11159</v>
      </c>
      <c r="G77" s="104"/>
      <c r="H77" s="1075">
        <v>45488.441562499997</v>
      </c>
    </row>
    <row r="78" spans="1:8" s="48" customFormat="1" ht="13.5" x14ac:dyDescent="0.25">
      <c r="A78" s="331" t="s">
        <v>11245</v>
      </c>
      <c r="B78" s="331" t="s">
        <v>11246</v>
      </c>
      <c r="C78" s="110"/>
      <c r="D78" s="330" t="s">
        <v>11240</v>
      </c>
      <c r="E78" s="48" t="s">
        <v>11247</v>
      </c>
      <c r="F78" s="103" t="s">
        <v>11159</v>
      </c>
      <c r="G78" s="104" t="b">
        <v>0</v>
      </c>
      <c r="H78" s="1075">
        <v>45488.441562499997</v>
      </c>
    </row>
    <row r="79" spans="1:8" s="48" customFormat="1" ht="13.5" x14ac:dyDescent="0.25">
      <c r="A79" s="331" t="s">
        <v>10842</v>
      </c>
      <c r="B79" s="331" t="s">
        <v>10843</v>
      </c>
      <c r="C79" s="110"/>
      <c r="D79" s="330" t="s">
        <v>9570</v>
      </c>
      <c r="E79" s="48" t="s">
        <v>9571</v>
      </c>
      <c r="F79" s="103" t="s">
        <v>11159</v>
      </c>
      <c r="G79" s="104"/>
      <c r="H79" s="1075">
        <v>45488.441562499997</v>
      </c>
    </row>
    <row r="80" spans="1:8" s="48" customFormat="1" ht="13.5" x14ac:dyDescent="0.25">
      <c r="A80" s="331" t="s">
        <v>10844</v>
      </c>
      <c r="B80" s="331" t="s">
        <v>10845</v>
      </c>
      <c r="C80" s="110" t="s">
        <v>11006</v>
      </c>
      <c r="D80" s="330"/>
      <c r="F80" s="103" t="s">
        <v>11159</v>
      </c>
      <c r="G80" s="104"/>
      <c r="H80" s="1075">
        <v>45488.441562499997</v>
      </c>
    </row>
    <row r="81" spans="1:8" s="48" customFormat="1" ht="13.5" x14ac:dyDescent="0.25">
      <c r="A81" s="331" t="s">
        <v>10846</v>
      </c>
      <c r="B81" s="331" t="s">
        <v>10845</v>
      </c>
      <c r="C81" s="110" t="s">
        <v>11006</v>
      </c>
      <c r="D81" s="330"/>
      <c r="F81" s="103" t="s">
        <v>11159</v>
      </c>
      <c r="G81" s="104"/>
      <c r="H81" s="1075">
        <v>45488.441562499997</v>
      </c>
    </row>
    <row r="82" spans="1:8" s="48" customFormat="1" ht="13.5" x14ac:dyDescent="0.25">
      <c r="A82" s="331" t="s">
        <v>10847</v>
      </c>
      <c r="B82" s="331" t="s">
        <v>10845</v>
      </c>
      <c r="C82" s="110" t="s">
        <v>11006</v>
      </c>
      <c r="D82" s="330"/>
      <c r="F82" s="103" t="s">
        <v>11159</v>
      </c>
      <c r="G82" s="104"/>
      <c r="H82" s="1075">
        <v>45488.441562499997</v>
      </c>
    </row>
    <row r="83" spans="1:8" s="48" customFormat="1" ht="13.5" x14ac:dyDescent="0.25">
      <c r="A83" s="331" t="s">
        <v>10848</v>
      </c>
      <c r="B83" s="331" t="s">
        <v>10845</v>
      </c>
      <c r="C83" s="110" t="s">
        <v>11006</v>
      </c>
      <c r="D83" s="330"/>
      <c r="F83" s="103" t="s">
        <v>11159</v>
      </c>
      <c r="G83" s="104"/>
      <c r="H83" s="1075">
        <v>45488.441562499997</v>
      </c>
    </row>
    <row r="84" spans="1:8" s="48" customFormat="1" ht="13.5" x14ac:dyDescent="0.25">
      <c r="A84" s="331" t="s">
        <v>10849</v>
      </c>
      <c r="B84" s="331" t="s">
        <v>10850</v>
      </c>
      <c r="C84" s="110"/>
      <c r="D84" s="330" t="s">
        <v>300</v>
      </c>
      <c r="E84" s="48" t="s">
        <v>1410</v>
      </c>
      <c r="F84" s="103" t="s">
        <v>11159</v>
      </c>
      <c r="G84" s="104"/>
      <c r="H84" s="1075">
        <v>45488.441562499997</v>
      </c>
    </row>
    <row r="85" spans="1:8" s="48" customFormat="1" ht="13.5" x14ac:dyDescent="0.25">
      <c r="A85" s="331" t="s">
        <v>10851</v>
      </c>
      <c r="B85" s="331" t="s">
        <v>10852</v>
      </c>
      <c r="C85" s="110"/>
      <c r="D85" s="330" t="s">
        <v>300</v>
      </c>
      <c r="E85" s="48" t="s">
        <v>1414</v>
      </c>
      <c r="F85" s="103" t="s">
        <v>11159</v>
      </c>
      <c r="G85" s="104"/>
      <c r="H85" s="1075">
        <v>45488.441562499997</v>
      </c>
    </row>
    <row r="86" spans="1:8" s="48" customFormat="1" ht="13.5" x14ac:dyDescent="0.25">
      <c r="A86" s="331" t="s">
        <v>10853</v>
      </c>
      <c r="B86" s="331" t="s">
        <v>10854</v>
      </c>
      <c r="C86" s="110"/>
      <c r="D86" s="330" t="s">
        <v>300</v>
      </c>
      <c r="E86" s="48" t="s">
        <v>1393</v>
      </c>
      <c r="F86" s="103" t="s">
        <v>11159</v>
      </c>
      <c r="G86" s="104"/>
      <c r="H86" s="1075">
        <v>45488.441562499997</v>
      </c>
    </row>
    <row r="87" spans="1:8" s="48" customFormat="1" ht="13.5" x14ac:dyDescent="0.25">
      <c r="A87" s="331" t="s">
        <v>10855</v>
      </c>
      <c r="B87" s="331" t="s">
        <v>10856</v>
      </c>
      <c r="C87" s="110"/>
      <c r="D87" s="330" t="s">
        <v>300</v>
      </c>
      <c r="E87" s="48" t="s">
        <v>1397</v>
      </c>
      <c r="F87" s="103" t="s">
        <v>11159</v>
      </c>
      <c r="G87" s="104"/>
      <c r="H87" s="1075">
        <v>45488.441562499997</v>
      </c>
    </row>
    <row r="88" spans="1:8" s="48" customFormat="1" ht="13.5" x14ac:dyDescent="0.25">
      <c r="A88" s="331" t="s">
        <v>10857</v>
      </c>
      <c r="B88" s="331" t="s">
        <v>11248</v>
      </c>
      <c r="C88" s="110"/>
      <c r="D88" s="330" t="s">
        <v>300</v>
      </c>
      <c r="E88" s="48" t="s">
        <v>1546</v>
      </c>
      <c r="F88" s="103" t="s">
        <v>11159</v>
      </c>
      <c r="G88" s="104"/>
      <c r="H88" s="1075">
        <v>45488.441562499997</v>
      </c>
    </row>
    <row r="89" spans="1:8" s="48" customFormat="1" ht="13.5" x14ac:dyDescent="0.25">
      <c r="A89" s="331" t="s">
        <v>10858</v>
      </c>
      <c r="B89" s="331" t="s">
        <v>11249</v>
      </c>
      <c r="C89" s="110"/>
      <c r="D89" s="330" t="s">
        <v>300</v>
      </c>
      <c r="E89" s="48" t="s">
        <v>1580</v>
      </c>
      <c r="F89" s="103" t="s">
        <v>11159</v>
      </c>
      <c r="G89" s="104"/>
      <c r="H89" s="1075">
        <v>45488.441562499997</v>
      </c>
    </row>
    <row r="90" spans="1:8" s="48" customFormat="1" ht="13.5" x14ac:dyDescent="0.25">
      <c r="A90" s="331" t="s">
        <v>10859</v>
      </c>
      <c r="B90" s="331" t="s">
        <v>11250</v>
      </c>
      <c r="C90" s="110"/>
      <c r="D90" s="330" t="s">
        <v>300</v>
      </c>
      <c r="E90" s="48" t="s">
        <v>1597</v>
      </c>
      <c r="F90" s="103" t="s">
        <v>11159</v>
      </c>
      <c r="G90" s="104"/>
      <c r="H90" s="1075">
        <v>45488.441562499997</v>
      </c>
    </row>
    <row r="91" spans="1:8" s="48" customFormat="1" ht="13.5" x14ac:dyDescent="0.25">
      <c r="A91" s="331" t="s">
        <v>10860</v>
      </c>
      <c r="B91" s="331" t="s">
        <v>10861</v>
      </c>
      <c r="C91" s="110"/>
      <c r="D91" s="330" t="s">
        <v>300</v>
      </c>
      <c r="E91" s="48" t="s">
        <v>1376</v>
      </c>
      <c r="F91" s="103" t="s">
        <v>11159</v>
      </c>
      <c r="G91" s="104"/>
      <c r="H91" s="1075">
        <v>45488.441562499997</v>
      </c>
    </row>
    <row r="92" spans="1:8" s="48" customFormat="1" ht="13.5" x14ac:dyDescent="0.25">
      <c r="A92" s="331" t="s">
        <v>10862</v>
      </c>
      <c r="B92" s="331" t="s">
        <v>10863</v>
      </c>
      <c r="C92" s="110"/>
      <c r="D92" s="330" t="s">
        <v>300</v>
      </c>
      <c r="E92" s="48" t="s">
        <v>1380</v>
      </c>
      <c r="F92" s="103" t="s">
        <v>11159</v>
      </c>
      <c r="G92" s="104"/>
      <c r="H92" s="1075">
        <v>45488.441562499997</v>
      </c>
    </row>
    <row r="93" spans="1:8" s="48" customFormat="1" ht="13.5" x14ac:dyDescent="0.25">
      <c r="A93" s="331" t="s">
        <v>10864</v>
      </c>
      <c r="B93" s="331" t="s">
        <v>10865</v>
      </c>
      <c r="C93" s="110"/>
      <c r="D93" s="330" t="s">
        <v>300</v>
      </c>
      <c r="E93" s="48" t="s">
        <v>1308</v>
      </c>
      <c r="F93" s="103" t="s">
        <v>11159</v>
      </c>
      <c r="G93" s="104"/>
      <c r="H93" s="1075">
        <v>45488.441562499997</v>
      </c>
    </row>
    <row r="94" spans="1:8" s="48" customFormat="1" ht="13.5" x14ac:dyDescent="0.25">
      <c r="A94" s="331" t="s">
        <v>10866</v>
      </c>
      <c r="B94" s="331" t="s">
        <v>10867</v>
      </c>
      <c r="C94" s="110"/>
      <c r="D94" s="330" t="s">
        <v>300</v>
      </c>
      <c r="E94" s="48" t="s">
        <v>1312</v>
      </c>
      <c r="F94" s="103" t="s">
        <v>11159</v>
      </c>
      <c r="G94" s="104"/>
      <c r="H94" s="1075">
        <v>45488.441562499997</v>
      </c>
    </row>
    <row r="95" spans="1:8" s="48" customFormat="1" ht="13.5" x14ac:dyDescent="0.25">
      <c r="A95" s="331" t="s">
        <v>10868</v>
      </c>
      <c r="B95" s="331" t="s">
        <v>10869</v>
      </c>
      <c r="C95" s="110"/>
      <c r="D95" s="330" t="s">
        <v>300</v>
      </c>
      <c r="E95" s="48" t="s">
        <v>1325</v>
      </c>
      <c r="F95" s="103" t="s">
        <v>11159</v>
      </c>
      <c r="G95" s="104"/>
      <c r="H95" s="1075">
        <v>45488.441562499997</v>
      </c>
    </row>
    <row r="96" spans="1:8" s="48" customFormat="1" ht="13.5" x14ac:dyDescent="0.25">
      <c r="A96" s="331" t="s">
        <v>10870</v>
      </c>
      <c r="B96" s="331" t="s">
        <v>10871</v>
      </c>
      <c r="C96" s="110"/>
      <c r="D96" s="330" t="s">
        <v>300</v>
      </c>
      <c r="E96" s="48" t="s">
        <v>1329</v>
      </c>
      <c r="F96" s="103" t="s">
        <v>11159</v>
      </c>
      <c r="G96" s="104"/>
      <c r="H96" s="1075">
        <v>45488.441562499997</v>
      </c>
    </row>
    <row r="97" spans="1:8" s="48" customFormat="1" ht="13.5" x14ac:dyDescent="0.25">
      <c r="A97" s="331" t="s">
        <v>10872</v>
      </c>
      <c r="B97" s="331" t="s">
        <v>10873</v>
      </c>
      <c r="C97" s="110"/>
      <c r="D97" s="330" t="s">
        <v>300</v>
      </c>
      <c r="E97" s="48" t="s">
        <v>1342</v>
      </c>
      <c r="F97" s="103" t="s">
        <v>11159</v>
      </c>
      <c r="G97" s="104"/>
      <c r="H97" s="1075">
        <v>45488.441562499997</v>
      </c>
    </row>
    <row r="98" spans="1:8" s="48" customFormat="1" ht="13.5" x14ac:dyDescent="0.25">
      <c r="A98" s="331" t="s">
        <v>10874</v>
      </c>
      <c r="B98" s="331" t="s">
        <v>10875</v>
      </c>
      <c r="C98" s="110"/>
      <c r="D98" s="330" t="s">
        <v>300</v>
      </c>
      <c r="E98" s="48" t="s">
        <v>1346</v>
      </c>
      <c r="F98" s="103" t="s">
        <v>11159</v>
      </c>
      <c r="G98" s="104"/>
      <c r="H98" s="1075">
        <v>45488.441562499997</v>
      </c>
    </row>
    <row r="99" spans="1:8" s="48" customFormat="1" ht="13.5" x14ac:dyDescent="0.25">
      <c r="A99" s="331" t="s">
        <v>10876</v>
      </c>
      <c r="B99" s="331" t="s">
        <v>10877</v>
      </c>
      <c r="C99" s="110"/>
      <c r="D99" s="330" t="s">
        <v>300</v>
      </c>
      <c r="E99" s="48" t="s">
        <v>1359</v>
      </c>
      <c r="F99" s="103" t="s">
        <v>11159</v>
      </c>
      <c r="G99" s="104"/>
      <c r="H99" s="1075">
        <v>45488.441562499997</v>
      </c>
    </row>
    <row r="100" spans="1:8" s="48" customFormat="1" ht="13.5" x14ac:dyDescent="0.25">
      <c r="A100" s="331" t="s">
        <v>10878</v>
      </c>
      <c r="B100" s="331" t="s">
        <v>10879</v>
      </c>
      <c r="C100" s="110"/>
      <c r="D100" s="330" t="s">
        <v>300</v>
      </c>
      <c r="E100" s="48" t="s">
        <v>1363</v>
      </c>
      <c r="F100" s="103" t="s">
        <v>11159</v>
      </c>
      <c r="G100" s="104"/>
      <c r="H100" s="1075">
        <v>45488.441562499997</v>
      </c>
    </row>
    <row r="101" spans="1:8" s="48" customFormat="1" ht="13.5" x14ac:dyDescent="0.25">
      <c r="A101" s="331" t="s">
        <v>10880</v>
      </c>
      <c r="B101" s="331" t="s">
        <v>10881</v>
      </c>
      <c r="C101" s="110"/>
      <c r="D101" s="330" t="s">
        <v>300</v>
      </c>
      <c r="E101" s="48" t="s">
        <v>8751</v>
      </c>
      <c r="F101" s="103" t="s">
        <v>11159</v>
      </c>
      <c r="G101" s="104"/>
      <c r="H101" s="1075">
        <v>45488.441562499997</v>
      </c>
    </row>
    <row r="102" spans="1:8" s="48" customFormat="1" ht="13.5" x14ac:dyDescent="0.25">
      <c r="A102" s="331" t="s">
        <v>10882</v>
      </c>
      <c r="B102" s="331" t="s">
        <v>10883</v>
      </c>
      <c r="C102" s="110"/>
      <c r="D102" s="330" t="s">
        <v>300</v>
      </c>
      <c r="E102" s="48" t="s">
        <v>8750</v>
      </c>
      <c r="F102" s="103" t="s">
        <v>11159</v>
      </c>
      <c r="G102" s="104"/>
      <c r="H102" s="1075">
        <v>45488.441562499997</v>
      </c>
    </row>
    <row r="103" spans="1:8" s="48" customFormat="1" ht="13.5" x14ac:dyDescent="0.25">
      <c r="A103" s="331" t="s">
        <v>10884</v>
      </c>
      <c r="B103" s="331" t="s">
        <v>11251</v>
      </c>
      <c r="C103" s="110"/>
      <c r="D103" s="330" t="s">
        <v>9103</v>
      </c>
      <c r="E103" s="48" t="s">
        <v>11252</v>
      </c>
      <c r="F103" s="103" t="s">
        <v>11159</v>
      </c>
      <c r="G103" s="104"/>
      <c r="H103" s="1075">
        <v>45488.441562499997</v>
      </c>
    </row>
    <row r="104" spans="1:8" s="48" customFormat="1" ht="13.5" x14ac:dyDescent="0.25">
      <c r="A104" s="331" t="s">
        <v>10885</v>
      </c>
      <c r="B104" s="331" t="s">
        <v>10886</v>
      </c>
      <c r="C104" s="110"/>
      <c r="D104" s="330" t="s">
        <v>409</v>
      </c>
      <c r="E104" s="48" t="s">
        <v>10887</v>
      </c>
      <c r="F104" s="103" t="s">
        <v>11159</v>
      </c>
      <c r="G104" s="104"/>
      <c r="H104" s="1075">
        <v>45488.441562499997</v>
      </c>
    </row>
    <row r="105" spans="1:8" s="48" customFormat="1" ht="13.5" x14ac:dyDescent="0.25">
      <c r="A105" s="331" t="s">
        <v>10888</v>
      </c>
      <c r="B105" s="331" t="s">
        <v>10889</v>
      </c>
      <c r="C105" s="110"/>
      <c r="D105" s="330" t="s">
        <v>409</v>
      </c>
      <c r="E105" s="48" t="s">
        <v>10890</v>
      </c>
      <c r="F105" s="103" t="s">
        <v>11159</v>
      </c>
      <c r="G105" s="104"/>
      <c r="H105" s="1075">
        <v>45488.441562499997</v>
      </c>
    </row>
    <row r="106" spans="1:8" s="48" customFormat="1" ht="13.5" x14ac:dyDescent="0.25">
      <c r="A106" s="331" t="s">
        <v>10891</v>
      </c>
      <c r="B106" s="331" t="s">
        <v>10892</v>
      </c>
      <c r="C106" s="110"/>
      <c r="D106" s="330" t="s">
        <v>409</v>
      </c>
      <c r="E106" s="48" t="s">
        <v>10893</v>
      </c>
      <c r="F106" s="103" t="s">
        <v>11159</v>
      </c>
      <c r="G106" s="104"/>
      <c r="H106" s="1075">
        <v>45488.441562499997</v>
      </c>
    </row>
    <row r="107" spans="1:8" s="48" customFormat="1" ht="13.5" x14ac:dyDescent="0.25">
      <c r="A107" s="331" t="s">
        <v>10894</v>
      </c>
      <c r="B107" s="331" t="s">
        <v>11253</v>
      </c>
      <c r="C107" s="110"/>
      <c r="D107" s="330" t="s">
        <v>409</v>
      </c>
      <c r="E107" s="48" t="s">
        <v>11254</v>
      </c>
      <c r="F107" s="103" t="s">
        <v>11159</v>
      </c>
      <c r="G107" s="104" t="b">
        <v>0</v>
      </c>
      <c r="H107" s="1075">
        <v>45488.441562499997</v>
      </c>
    </row>
    <row r="108" spans="1:8" s="48" customFormat="1" ht="13.5" x14ac:dyDescent="0.25">
      <c r="A108" s="331" t="s">
        <v>10895</v>
      </c>
      <c r="B108" s="331" t="s">
        <v>11255</v>
      </c>
      <c r="C108" s="110"/>
      <c r="D108" s="330"/>
      <c r="F108" s="103" t="s">
        <v>11159</v>
      </c>
      <c r="G108" s="104"/>
      <c r="H108" s="1075">
        <v>45488.441562499997</v>
      </c>
    </row>
    <row r="109" spans="1:8" s="48" customFormat="1" ht="13.5" x14ac:dyDescent="0.25">
      <c r="A109" s="331" t="s">
        <v>10896</v>
      </c>
      <c r="B109" s="331" t="s">
        <v>10897</v>
      </c>
      <c r="C109" s="110"/>
      <c r="D109" s="330"/>
      <c r="F109" s="103" t="s">
        <v>11159</v>
      </c>
      <c r="G109" s="104"/>
      <c r="H109" s="1075">
        <v>45488.441562499997</v>
      </c>
    </row>
    <row r="110" spans="1:8" s="48" customFormat="1" ht="13.5" x14ac:dyDescent="0.25">
      <c r="A110" s="331" t="s">
        <v>10898</v>
      </c>
      <c r="B110" s="331" t="s">
        <v>10899</v>
      </c>
      <c r="C110" s="110"/>
      <c r="D110" s="330"/>
      <c r="F110" s="103" t="s">
        <v>11159</v>
      </c>
      <c r="G110" s="104"/>
      <c r="H110" s="1075">
        <v>45488.441562499997</v>
      </c>
    </row>
    <row r="111" spans="1:8" s="48" customFormat="1" ht="13.5" x14ac:dyDescent="0.25">
      <c r="A111" s="331" t="s">
        <v>250</v>
      </c>
      <c r="B111" s="331" t="s">
        <v>11256</v>
      </c>
      <c r="C111" s="110"/>
      <c r="D111" s="330"/>
      <c r="F111" s="103" t="s">
        <v>11159</v>
      </c>
      <c r="G111" s="104"/>
      <c r="H111" s="1075">
        <v>45488.441562499997</v>
      </c>
    </row>
    <row r="112" spans="1:8" s="48" customFormat="1" ht="13.5" x14ac:dyDescent="0.25">
      <c r="A112" s="331" t="s">
        <v>10900</v>
      </c>
      <c r="B112" s="331" t="s">
        <v>10901</v>
      </c>
      <c r="C112" s="110"/>
      <c r="D112" s="330"/>
      <c r="F112" s="103" t="s">
        <v>11159</v>
      </c>
      <c r="G112" s="104"/>
      <c r="H112" s="1075">
        <v>45488.441562499997</v>
      </c>
    </row>
    <row r="113" spans="1:8" s="48" customFormat="1" ht="13.5" x14ac:dyDescent="0.25">
      <c r="A113" s="331" t="s">
        <v>10902</v>
      </c>
      <c r="B113" s="331" t="s">
        <v>10903</v>
      </c>
      <c r="C113" s="110"/>
      <c r="D113" s="330"/>
      <c r="F113" s="103" t="s">
        <v>11159</v>
      </c>
      <c r="G113" s="104"/>
      <c r="H113" s="1075">
        <v>45488.441562499997</v>
      </c>
    </row>
    <row r="114" spans="1:8" s="48" customFormat="1" ht="13.5" x14ac:dyDescent="0.25">
      <c r="A114" s="331" t="s">
        <v>10904</v>
      </c>
      <c r="B114" s="331" t="s">
        <v>11257</v>
      </c>
      <c r="C114" s="110"/>
      <c r="D114" s="330"/>
      <c r="F114" s="103" t="s">
        <v>11159</v>
      </c>
      <c r="G114" s="104"/>
      <c r="H114" s="1075">
        <v>45488.441562499997</v>
      </c>
    </row>
    <row r="115" spans="1:8" s="48" customFormat="1" ht="13.5" x14ac:dyDescent="0.25">
      <c r="A115" s="331" t="s">
        <v>10905</v>
      </c>
      <c r="B115" s="331" t="s">
        <v>10906</v>
      </c>
      <c r="C115" s="110"/>
      <c r="D115" s="330"/>
      <c r="F115" s="103" t="s">
        <v>11159</v>
      </c>
      <c r="G115" s="104"/>
      <c r="H115" s="1075">
        <v>45488.441562499997</v>
      </c>
    </row>
    <row r="116" spans="1:8" s="48" customFormat="1" ht="13.5" x14ac:dyDescent="0.25">
      <c r="A116" s="331" t="s">
        <v>10907</v>
      </c>
      <c r="B116" s="331" t="s">
        <v>10908</v>
      </c>
      <c r="C116" s="110"/>
      <c r="D116" s="330"/>
      <c r="F116" s="103" t="s">
        <v>11159</v>
      </c>
      <c r="G116" s="104"/>
      <c r="H116" s="1075">
        <v>45488.441562499997</v>
      </c>
    </row>
    <row r="117" spans="1:8" s="48" customFormat="1" ht="13.5" x14ac:dyDescent="0.25">
      <c r="A117" s="331" t="s">
        <v>10909</v>
      </c>
      <c r="B117" s="331" t="s">
        <v>10910</v>
      </c>
      <c r="C117" s="110"/>
      <c r="D117" s="330" t="s">
        <v>300</v>
      </c>
      <c r="E117" s="48" t="s">
        <v>1006</v>
      </c>
      <c r="F117" s="103" t="s">
        <v>11159</v>
      </c>
      <c r="G117" s="104"/>
      <c r="H117" s="1075">
        <v>45488.441562499997</v>
      </c>
    </row>
    <row r="118" spans="1:8" s="48" customFormat="1" ht="13.5" x14ac:dyDescent="0.25">
      <c r="A118" s="331" t="s">
        <v>10911</v>
      </c>
      <c r="B118" s="331" t="s">
        <v>10912</v>
      </c>
      <c r="C118" s="110" t="s">
        <v>11006</v>
      </c>
      <c r="D118" s="330"/>
      <c r="F118" s="103" t="s">
        <v>11159</v>
      </c>
      <c r="G118" s="104" t="b">
        <v>0</v>
      </c>
      <c r="H118" s="1075">
        <v>45488.441562499997</v>
      </c>
    </row>
    <row r="119" spans="1:8" s="48" customFormat="1" ht="13.5" x14ac:dyDescent="0.25">
      <c r="A119" s="331" t="s">
        <v>11258</v>
      </c>
      <c r="B119" s="331" t="s">
        <v>11259</v>
      </c>
      <c r="C119" s="110"/>
      <c r="D119" s="330" t="s">
        <v>11260</v>
      </c>
      <c r="E119" s="48" t="s">
        <v>10913</v>
      </c>
      <c r="F119" s="103" t="s">
        <v>11159</v>
      </c>
      <c r="G119" s="104" t="b">
        <v>0</v>
      </c>
      <c r="H119" s="1075">
        <v>45488.441562499997</v>
      </c>
    </row>
    <row r="120" spans="1:8" s="48" customFormat="1" ht="13.5" x14ac:dyDescent="0.25">
      <c r="A120" s="331" t="s">
        <v>10914</v>
      </c>
      <c r="B120" s="331" t="s">
        <v>10915</v>
      </c>
      <c r="C120" s="110" t="s">
        <v>11006</v>
      </c>
      <c r="D120" s="330"/>
      <c r="F120" s="103" t="s">
        <v>11159</v>
      </c>
      <c r="G120" s="104" t="b">
        <v>0</v>
      </c>
      <c r="H120" s="1075">
        <v>45488.441562499997</v>
      </c>
    </row>
    <row r="121" spans="1:8" s="48" customFormat="1" ht="13.5" x14ac:dyDescent="0.25">
      <c r="A121" s="331" t="s">
        <v>10916</v>
      </c>
      <c r="B121" s="331" t="s">
        <v>10917</v>
      </c>
      <c r="C121" s="110" t="s">
        <v>11006</v>
      </c>
      <c r="D121" s="330"/>
      <c r="F121" s="103" t="s">
        <v>11159</v>
      </c>
      <c r="G121" s="104" t="b">
        <v>0</v>
      </c>
      <c r="H121" s="1075">
        <v>45488.441562499997</v>
      </c>
    </row>
    <row r="122" spans="1:8" s="48" customFormat="1" ht="13.5" x14ac:dyDescent="0.25">
      <c r="A122" s="331" t="s">
        <v>10918</v>
      </c>
      <c r="B122" s="331" t="s">
        <v>10919</v>
      </c>
      <c r="C122" s="110" t="s">
        <v>11006</v>
      </c>
      <c r="D122" s="330"/>
      <c r="F122" s="103" t="s">
        <v>11159</v>
      </c>
      <c r="G122" s="104" t="b">
        <v>0</v>
      </c>
      <c r="H122" s="1075">
        <v>45488.441562499997</v>
      </c>
    </row>
    <row r="123" spans="1:8" s="48" customFormat="1" ht="13.5" x14ac:dyDescent="0.25">
      <c r="A123" s="331" t="s">
        <v>10920</v>
      </c>
      <c r="B123" s="331" t="s">
        <v>10921</v>
      </c>
      <c r="C123" s="110"/>
      <c r="D123" s="330" t="s">
        <v>300</v>
      </c>
      <c r="E123" s="48" t="s">
        <v>897</v>
      </c>
      <c r="F123" s="103" t="s">
        <v>11159</v>
      </c>
      <c r="G123" s="104"/>
      <c r="H123" s="1075">
        <v>45488.441562499997</v>
      </c>
    </row>
    <row r="124" spans="1:8" s="48" customFormat="1" ht="13.5" x14ac:dyDescent="0.25">
      <c r="A124" s="331" t="s">
        <v>10922</v>
      </c>
      <c r="B124" s="331" t="s">
        <v>10923</v>
      </c>
      <c r="C124" s="110"/>
      <c r="D124" s="330" t="s">
        <v>300</v>
      </c>
      <c r="E124" s="48" t="s">
        <v>895</v>
      </c>
      <c r="F124" s="103" t="s">
        <v>11159</v>
      </c>
      <c r="G124" s="104"/>
      <c r="H124" s="1075">
        <v>45488.441562499997</v>
      </c>
    </row>
    <row r="125" spans="1:8" s="48" customFormat="1" ht="13.5" x14ac:dyDescent="0.25">
      <c r="A125" s="48" t="s">
        <v>10924</v>
      </c>
      <c r="B125" s="331" t="s">
        <v>11261</v>
      </c>
      <c r="C125" s="110"/>
      <c r="D125" s="330" t="s">
        <v>300</v>
      </c>
      <c r="E125" s="48" t="s">
        <v>1255</v>
      </c>
      <c r="F125" s="103" t="s">
        <v>11159</v>
      </c>
      <c r="G125" s="104"/>
      <c r="H125" s="1075">
        <v>45488.441562499997</v>
      </c>
    </row>
    <row r="126" spans="1:8" s="48" customFormat="1" ht="13.5" x14ac:dyDescent="0.25">
      <c r="A126" s="48" t="s">
        <v>10925</v>
      </c>
      <c r="B126" s="331" t="s">
        <v>10926</v>
      </c>
      <c r="C126" s="110"/>
      <c r="D126" s="330" t="s">
        <v>300</v>
      </c>
      <c r="E126" s="48" t="s">
        <v>901</v>
      </c>
      <c r="F126" s="103" t="s">
        <v>11159</v>
      </c>
      <c r="G126" s="104"/>
      <c r="H126" s="1075">
        <v>45488.441562499997</v>
      </c>
    </row>
    <row r="127" spans="1:8" s="48" customFormat="1" ht="13.5" x14ac:dyDescent="0.25">
      <c r="A127" s="48" t="s">
        <v>10927</v>
      </c>
      <c r="B127" s="331" t="s">
        <v>10928</v>
      </c>
      <c r="C127" s="110"/>
      <c r="D127" s="330" t="s">
        <v>300</v>
      </c>
      <c r="E127" s="48" t="s">
        <v>899</v>
      </c>
      <c r="F127" s="103" t="s">
        <v>11159</v>
      </c>
      <c r="G127" s="104"/>
      <c r="H127" s="1075">
        <v>45488.441562499997</v>
      </c>
    </row>
    <row r="128" spans="1:8" s="48" customFormat="1" ht="13.5" x14ac:dyDescent="0.25">
      <c r="A128" s="48" t="s">
        <v>10929</v>
      </c>
      <c r="B128" s="331" t="s">
        <v>10930</v>
      </c>
      <c r="C128" s="110"/>
      <c r="D128" s="330"/>
      <c r="F128" s="103" t="s">
        <v>11159</v>
      </c>
      <c r="G128" s="104"/>
      <c r="H128" s="1075">
        <v>45488.441562499997</v>
      </c>
    </row>
    <row r="129" spans="1:8" s="48" customFormat="1" ht="13.5" x14ac:dyDescent="0.25">
      <c r="A129" s="48" t="s">
        <v>10931</v>
      </c>
      <c r="B129" s="331" t="s">
        <v>10932</v>
      </c>
      <c r="C129" s="110"/>
      <c r="D129" s="330" t="s">
        <v>300</v>
      </c>
      <c r="E129" s="48" t="s">
        <v>10711</v>
      </c>
      <c r="F129" s="103" t="s">
        <v>11159</v>
      </c>
      <c r="G129" s="104"/>
      <c r="H129" s="1075">
        <v>45488.441562499997</v>
      </c>
    </row>
    <row r="130" spans="1:8" s="48" customFormat="1" ht="13.5" x14ac:dyDescent="0.25">
      <c r="A130" s="48" t="s">
        <v>10933</v>
      </c>
      <c r="B130" s="331" t="s">
        <v>11262</v>
      </c>
      <c r="C130" s="110"/>
      <c r="D130" s="330"/>
      <c r="F130" s="103" t="s">
        <v>11159</v>
      </c>
      <c r="G130" s="104"/>
      <c r="H130" s="1075">
        <v>45488.441562499997</v>
      </c>
    </row>
    <row r="131" spans="1:8" s="48" customFormat="1" ht="13.5" x14ac:dyDescent="0.25">
      <c r="A131" s="48" t="s">
        <v>10934</v>
      </c>
      <c r="B131" s="331" t="s">
        <v>11263</v>
      </c>
      <c r="C131" s="110"/>
      <c r="D131" s="330"/>
      <c r="F131" s="103" t="s">
        <v>11159</v>
      </c>
      <c r="G131" s="104"/>
      <c r="H131" s="1075">
        <v>45488.441562499997</v>
      </c>
    </row>
    <row r="132" spans="1:8" s="48" customFormat="1" ht="13.5" x14ac:dyDescent="0.25">
      <c r="A132" s="48" t="s">
        <v>10935</v>
      </c>
      <c r="B132" s="331" t="s">
        <v>11264</v>
      </c>
      <c r="C132" s="110"/>
      <c r="D132" s="330"/>
      <c r="F132" s="103" t="s">
        <v>11159</v>
      </c>
      <c r="G132" s="104"/>
      <c r="H132" s="1075">
        <v>45488.441562499997</v>
      </c>
    </row>
    <row r="133" spans="1:8" s="48" customFormat="1" ht="13.5" x14ac:dyDescent="0.25">
      <c r="A133" s="48" t="s">
        <v>10936</v>
      </c>
      <c r="B133" s="331" t="s">
        <v>11265</v>
      </c>
      <c r="C133" s="110"/>
      <c r="D133" s="330"/>
      <c r="F133" s="103" t="s">
        <v>11159</v>
      </c>
      <c r="G133" s="104"/>
      <c r="H133" s="1075">
        <v>45488.441562499997</v>
      </c>
    </row>
    <row r="134" spans="1:8" s="48" customFormat="1" ht="13.5" x14ac:dyDescent="0.25">
      <c r="A134" s="48" t="s">
        <v>10937</v>
      </c>
      <c r="B134" s="331" t="s">
        <v>10938</v>
      </c>
      <c r="C134" s="110"/>
      <c r="D134" s="330"/>
      <c r="F134" s="103" t="s">
        <v>11159</v>
      </c>
      <c r="G134" s="104"/>
      <c r="H134" s="1075">
        <v>45488.441562499997</v>
      </c>
    </row>
    <row r="135" spans="1:8" s="48" customFormat="1" ht="13.5" x14ac:dyDescent="0.25">
      <c r="A135" s="48" t="s">
        <v>247</v>
      </c>
      <c r="B135" s="331" t="s">
        <v>11266</v>
      </c>
      <c r="C135" s="110"/>
      <c r="D135" s="330"/>
      <c r="F135" s="103" t="s">
        <v>11159</v>
      </c>
      <c r="G135" s="104"/>
      <c r="H135" s="1075">
        <v>45488.441562499997</v>
      </c>
    </row>
    <row r="136" spans="1:8" s="48" customFormat="1" ht="13.5" x14ac:dyDescent="0.25">
      <c r="A136" s="48" t="s">
        <v>10939</v>
      </c>
      <c r="B136" s="331" t="s">
        <v>11267</v>
      </c>
      <c r="C136" s="110"/>
      <c r="D136" s="330"/>
      <c r="F136" s="103" t="s">
        <v>11159</v>
      </c>
      <c r="G136" s="104"/>
      <c r="H136" s="1075">
        <v>45488.441562499997</v>
      </c>
    </row>
    <row r="137" spans="1:8" s="48" customFormat="1" ht="13.5" x14ac:dyDescent="0.25">
      <c r="A137" s="48" t="s">
        <v>10940</v>
      </c>
      <c r="B137" s="331" t="s">
        <v>11268</v>
      </c>
      <c r="C137" s="110"/>
      <c r="D137" s="330"/>
      <c r="F137" s="103" t="s">
        <v>11159</v>
      </c>
      <c r="G137" s="104"/>
      <c r="H137" s="1075">
        <v>45488.441562499997</v>
      </c>
    </row>
    <row r="138" spans="1:8" s="48" customFormat="1" ht="13.5" x14ac:dyDescent="0.25">
      <c r="A138" s="48" t="s">
        <v>10941</v>
      </c>
      <c r="B138" s="331" t="s">
        <v>11269</v>
      </c>
      <c r="C138" s="110"/>
      <c r="D138" s="330"/>
      <c r="F138" s="103" t="s">
        <v>10942</v>
      </c>
      <c r="G138" s="104"/>
      <c r="H138" s="1075">
        <v>45488.441562499997</v>
      </c>
    </row>
    <row r="139" spans="1:8" s="48" customFormat="1" ht="13.5" x14ac:dyDescent="0.25">
      <c r="A139" s="48" t="s">
        <v>10943</v>
      </c>
      <c r="B139" s="331" t="s">
        <v>10944</v>
      </c>
      <c r="C139" s="110"/>
      <c r="D139" s="330" t="s">
        <v>300</v>
      </c>
      <c r="E139" s="48" t="s">
        <v>916</v>
      </c>
      <c r="F139" s="103" t="s">
        <v>11159</v>
      </c>
      <c r="G139" s="104"/>
      <c r="H139" s="1075">
        <v>45488.441562499997</v>
      </c>
    </row>
    <row r="140" spans="1:8" s="48" customFormat="1" ht="13.5" x14ac:dyDescent="0.25">
      <c r="A140" s="48" t="s">
        <v>10945</v>
      </c>
      <c r="B140" s="331" t="s">
        <v>10946</v>
      </c>
      <c r="C140" s="110"/>
      <c r="D140" s="330" t="s">
        <v>300</v>
      </c>
      <c r="E140" s="48" t="s">
        <v>914</v>
      </c>
      <c r="F140" s="103" t="s">
        <v>11159</v>
      </c>
      <c r="G140" s="104"/>
      <c r="H140" s="1075">
        <v>45488.441562499997</v>
      </c>
    </row>
    <row r="141" spans="1:8" s="48" customFormat="1" ht="13.5" x14ac:dyDescent="0.25">
      <c r="A141" s="48" t="s">
        <v>10947</v>
      </c>
      <c r="B141" s="331" t="s">
        <v>10948</v>
      </c>
      <c r="C141" s="110"/>
      <c r="D141" s="330" t="s">
        <v>300</v>
      </c>
      <c r="E141" s="48" t="s">
        <v>913</v>
      </c>
      <c r="F141" s="103" t="s">
        <v>11159</v>
      </c>
      <c r="G141" s="104"/>
      <c r="H141" s="1075">
        <v>45488.441562499997</v>
      </c>
    </row>
    <row r="142" spans="1:8" s="48" customFormat="1" ht="13.5" x14ac:dyDescent="0.25">
      <c r="A142" s="48" t="s">
        <v>10949</v>
      </c>
      <c r="B142" s="331" t="s">
        <v>10950</v>
      </c>
      <c r="C142" s="110"/>
      <c r="D142" s="330" t="s">
        <v>300</v>
      </c>
      <c r="E142" s="48" t="s">
        <v>911</v>
      </c>
      <c r="F142" s="103" t="s">
        <v>11159</v>
      </c>
      <c r="G142" s="104"/>
      <c r="H142" s="1075">
        <v>45488.441562499997</v>
      </c>
    </row>
    <row r="143" spans="1:8" s="48" customFormat="1" ht="13.5" x14ac:dyDescent="0.25">
      <c r="A143" s="48" t="s">
        <v>217</v>
      </c>
      <c r="B143" s="331" t="s">
        <v>11270</v>
      </c>
      <c r="C143" s="110"/>
      <c r="D143" s="330" t="s">
        <v>300</v>
      </c>
      <c r="E143" s="48" t="s">
        <v>11271</v>
      </c>
      <c r="F143" s="103" t="s">
        <v>11159</v>
      </c>
      <c r="G143" s="104"/>
      <c r="H143" s="1075">
        <v>45488.441562499997</v>
      </c>
    </row>
    <row r="144" spans="1:8" s="48" customFormat="1" ht="13.5" x14ac:dyDescent="0.25">
      <c r="A144" s="48" t="s">
        <v>10951</v>
      </c>
      <c r="B144" s="331" t="s">
        <v>11272</v>
      </c>
      <c r="C144" s="110"/>
      <c r="D144" s="330"/>
      <c r="F144" s="103" t="s">
        <v>11159</v>
      </c>
      <c r="G144" s="104"/>
      <c r="H144" s="1075">
        <v>45488.441562499997</v>
      </c>
    </row>
    <row r="145" spans="1:8" s="48" customFormat="1" ht="13.5" x14ac:dyDescent="0.25">
      <c r="A145" s="48" t="s">
        <v>10952</v>
      </c>
      <c r="B145" s="331" t="s">
        <v>11273</v>
      </c>
      <c r="C145" s="110"/>
      <c r="D145" s="330" t="s">
        <v>300</v>
      </c>
      <c r="E145" s="48" t="s">
        <v>1919</v>
      </c>
      <c r="F145" s="103" t="s">
        <v>11159</v>
      </c>
      <c r="G145" s="104"/>
      <c r="H145" s="1075">
        <v>45488.441562499997</v>
      </c>
    </row>
    <row r="146" spans="1:8" s="48" customFormat="1" ht="13.5" x14ac:dyDescent="0.25">
      <c r="A146" s="48" t="s">
        <v>10953</v>
      </c>
      <c r="B146" s="331" t="s">
        <v>10954</v>
      </c>
      <c r="C146" s="110"/>
      <c r="D146" s="330" t="s">
        <v>300</v>
      </c>
      <c r="E146" s="48" t="s">
        <v>8295</v>
      </c>
      <c r="F146" s="103" t="s">
        <v>11159</v>
      </c>
      <c r="G146" s="104"/>
      <c r="H146" s="1075">
        <v>45488.441562499997</v>
      </c>
    </row>
    <row r="147" spans="1:8" s="48" customFormat="1" ht="13.5" x14ac:dyDescent="0.25">
      <c r="A147" s="48" t="s">
        <v>10955</v>
      </c>
      <c r="B147" s="331" t="s">
        <v>10956</v>
      </c>
      <c r="C147" s="110"/>
      <c r="D147" s="330" t="s">
        <v>300</v>
      </c>
      <c r="E147" s="48" t="s">
        <v>8296</v>
      </c>
      <c r="F147" s="103" t="s">
        <v>11159</v>
      </c>
      <c r="G147" s="104"/>
      <c r="H147" s="1075">
        <v>45488.441562499997</v>
      </c>
    </row>
    <row r="148" spans="1:8" s="48" customFormat="1" ht="13.5" x14ac:dyDescent="0.25">
      <c r="A148" s="48" t="s">
        <v>10957</v>
      </c>
      <c r="B148" s="331" t="s">
        <v>10958</v>
      </c>
      <c r="C148" s="110"/>
      <c r="D148" s="330" t="s">
        <v>300</v>
      </c>
      <c r="E148" s="48" t="s">
        <v>8348</v>
      </c>
      <c r="F148" s="103" t="s">
        <v>11159</v>
      </c>
      <c r="G148" s="104"/>
      <c r="H148" s="1075">
        <v>45488.441562499997</v>
      </c>
    </row>
    <row r="149" spans="1:8" s="48" customFormat="1" ht="13.5" x14ac:dyDescent="0.25">
      <c r="A149" s="48" t="s">
        <v>10959</v>
      </c>
      <c r="B149" s="331" t="s">
        <v>10960</v>
      </c>
      <c r="C149" s="110" t="s">
        <v>11006</v>
      </c>
      <c r="D149" s="330"/>
      <c r="F149" s="103" t="s">
        <v>11159</v>
      </c>
      <c r="G149" s="104" t="b">
        <v>0</v>
      </c>
      <c r="H149" s="1075">
        <v>45488.441562499997</v>
      </c>
    </row>
    <row r="150" spans="1:8" s="48" customFormat="1" ht="13.5" x14ac:dyDescent="0.25">
      <c r="A150" s="48" t="s">
        <v>10961</v>
      </c>
      <c r="B150" s="331" t="s">
        <v>10962</v>
      </c>
      <c r="C150" s="110"/>
      <c r="D150" s="330" t="s">
        <v>300</v>
      </c>
      <c r="E150" s="48" t="s">
        <v>8291</v>
      </c>
      <c r="F150" s="103" t="s">
        <v>11159</v>
      </c>
      <c r="G150" s="104"/>
      <c r="H150" s="1075">
        <v>45488.441562499997</v>
      </c>
    </row>
    <row r="151" spans="1:8" s="48" customFormat="1" ht="13.5" x14ac:dyDescent="0.25">
      <c r="A151" s="48" t="s">
        <v>10963</v>
      </c>
      <c r="B151" s="331" t="s">
        <v>11274</v>
      </c>
      <c r="C151" s="110"/>
      <c r="D151" s="330" t="s">
        <v>328</v>
      </c>
      <c r="E151" s="48" t="s">
        <v>11166</v>
      </c>
      <c r="F151" s="103" t="s">
        <v>11159</v>
      </c>
      <c r="G151" s="104"/>
      <c r="H151" s="1075">
        <v>45488.441562499997</v>
      </c>
    </row>
    <row r="152" spans="1:8" s="48" customFormat="1" ht="13.5" x14ac:dyDescent="0.25">
      <c r="A152" s="48" t="s">
        <v>10964</v>
      </c>
      <c r="B152" s="331" t="s">
        <v>11275</v>
      </c>
      <c r="C152" s="110"/>
      <c r="D152" s="330" t="s">
        <v>328</v>
      </c>
      <c r="E152" s="48" t="s">
        <v>11276</v>
      </c>
      <c r="F152" s="103" t="s">
        <v>11159</v>
      </c>
      <c r="G152" s="104"/>
      <c r="H152" s="1075">
        <v>45488.441562499997</v>
      </c>
    </row>
    <row r="153" spans="1:8" s="48" customFormat="1" ht="13.5" x14ac:dyDescent="0.25">
      <c r="A153" s="48" t="s">
        <v>10965</v>
      </c>
      <c r="B153" s="331" t="s">
        <v>11277</v>
      </c>
      <c r="C153" s="110"/>
      <c r="D153" s="330" t="s">
        <v>328</v>
      </c>
      <c r="E153" s="48" t="s">
        <v>11278</v>
      </c>
      <c r="F153" s="103" t="s">
        <v>11159</v>
      </c>
      <c r="G153" s="104"/>
      <c r="H153" s="1075">
        <v>45488.441562499997</v>
      </c>
    </row>
    <row r="154" spans="1:8" s="48" customFormat="1" ht="13.5" x14ac:dyDescent="0.25">
      <c r="A154" s="48" t="s">
        <v>10966</v>
      </c>
      <c r="B154" s="331" t="s">
        <v>11279</v>
      </c>
      <c r="C154" s="110"/>
      <c r="D154" s="330" t="s">
        <v>328</v>
      </c>
      <c r="E154" s="48" t="s">
        <v>11167</v>
      </c>
      <c r="F154" s="103" t="s">
        <v>11159</v>
      </c>
      <c r="G154" s="104" t="b">
        <v>0</v>
      </c>
      <c r="H154" s="1075">
        <v>45488.441562499997</v>
      </c>
    </row>
    <row r="155" spans="1:8" s="48" customFormat="1" ht="13.5" x14ac:dyDescent="0.25">
      <c r="A155" s="48" t="s">
        <v>10967</v>
      </c>
      <c r="B155" s="331" t="s">
        <v>11280</v>
      </c>
      <c r="C155" s="104"/>
      <c r="D155" s="330" t="s">
        <v>328</v>
      </c>
      <c r="E155" s="48" t="s">
        <v>11281</v>
      </c>
      <c r="F155" s="103" t="s">
        <v>11159</v>
      </c>
      <c r="G155" s="104"/>
      <c r="H155" s="1075">
        <v>45488.441562499997</v>
      </c>
    </row>
    <row r="156" spans="1:8" s="48" customFormat="1" ht="13.5" x14ac:dyDescent="0.25">
      <c r="A156" s="48" t="s">
        <v>10968</v>
      </c>
      <c r="B156" s="331" t="s">
        <v>10969</v>
      </c>
      <c r="C156" s="104"/>
      <c r="D156" s="330" t="s">
        <v>300</v>
      </c>
      <c r="E156" s="48" t="s">
        <v>8293</v>
      </c>
      <c r="F156" s="103" t="s">
        <v>11159</v>
      </c>
      <c r="G156" s="104"/>
      <c r="H156" s="1075">
        <v>45488.441562499997</v>
      </c>
    </row>
    <row r="157" spans="1:8" s="48" customFormat="1" ht="13.5" x14ac:dyDescent="0.25">
      <c r="A157" s="48" t="s">
        <v>10970</v>
      </c>
      <c r="B157" s="331" t="s">
        <v>10780</v>
      </c>
      <c r="C157" s="104"/>
      <c r="D157" s="330" t="s">
        <v>303</v>
      </c>
      <c r="E157" s="48" t="s">
        <v>927</v>
      </c>
      <c r="F157" s="103" t="s">
        <v>11159</v>
      </c>
      <c r="G157" s="104"/>
      <c r="H157" s="1075">
        <v>45488.441562499997</v>
      </c>
    </row>
    <row r="158" spans="1:8" s="48" customFormat="1" ht="13.5" x14ac:dyDescent="0.25">
      <c r="A158" s="48" t="s">
        <v>10971</v>
      </c>
      <c r="B158" s="331" t="s">
        <v>10782</v>
      </c>
      <c r="C158" s="104"/>
      <c r="D158" s="330" t="s">
        <v>303</v>
      </c>
      <c r="E158" s="48" t="s">
        <v>963</v>
      </c>
      <c r="F158" s="103" t="s">
        <v>11159</v>
      </c>
      <c r="G158" s="104"/>
      <c r="H158" s="1075">
        <v>45488.441562499997</v>
      </c>
    </row>
    <row r="159" spans="1:8" s="48" customFormat="1" ht="13.5" x14ac:dyDescent="0.25">
      <c r="A159" s="48" t="s">
        <v>10972</v>
      </c>
      <c r="B159" s="331" t="s">
        <v>10973</v>
      </c>
      <c r="C159" s="104"/>
      <c r="D159" s="330" t="s">
        <v>300</v>
      </c>
      <c r="E159" s="48" t="s">
        <v>904</v>
      </c>
      <c r="F159" s="103" t="s">
        <v>11159</v>
      </c>
      <c r="G159" s="104"/>
      <c r="H159" s="1075">
        <v>45488.441562499997</v>
      </c>
    </row>
    <row r="160" spans="1:8" s="48" customFormat="1" ht="13.5" x14ac:dyDescent="0.25">
      <c r="A160" s="48" t="s">
        <v>10974</v>
      </c>
      <c r="B160" s="331" t="s">
        <v>10975</v>
      </c>
      <c r="C160" s="104"/>
      <c r="D160" s="330" t="s">
        <v>300</v>
      </c>
      <c r="E160" s="48" t="s">
        <v>903</v>
      </c>
      <c r="F160" s="103" t="s">
        <v>11159</v>
      </c>
      <c r="G160" s="104"/>
      <c r="H160" s="1075">
        <v>45488.441562499997</v>
      </c>
    </row>
    <row r="161" spans="1:8" s="48" customFormat="1" ht="13.5" x14ac:dyDescent="0.25">
      <c r="A161" s="48" t="s">
        <v>10976</v>
      </c>
      <c r="B161" s="331" t="s">
        <v>10977</v>
      </c>
      <c r="C161" s="104"/>
      <c r="D161" s="330" t="s">
        <v>300</v>
      </c>
      <c r="E161" s="48" t="s">
        <v>906</v>
      </c>
      <c r="F161" s="103" t="s">
        <v>11159</v>
      </c>
      <c r="G161" s="104"/>
      <c r="H161" s="1075">
        <v>45488.441562499997</v>
      </c>
    </row>
    <row r="162" spans="1:8" s="48" customFormat="1" ht="13.5" x14ac:dyDescent="0.25">
      <c r="A162" s="48" t="s">
        <v>10978</v>
      </c>
      <c r="B162" s="331" t="s">
        <v>10979</v>
      </c>
      <c r="C162" s="104"/>
      <c r="D162" s="330" t="s">
        <v>300</v>
      </c>
      <c r="E162" s="48" t="s">
        <v>905</v>
      </c>
      <c r="F162" s="103" t="s">
        <v>11159</v>
      </c>
      <c r="G162" s="104"/>
      <c r="H162" s="1075">
        <v>45488.441562499997</v>
      </c>
    </row>
    <row r="163" spans="1:8" s="48" customFormat="1" ht="13.5" x14ac:dyDescent="0.25">
      <c r="A163" s="48" t="s">
        <v>10980</v>
      </c>
      <c r="B163" s="331" t="s">
        <v>10981</v>
      </c>
      <c r="C163" s="104"/>
      <c r="D163" s="330" t="s">
        <v>300</v>
      </c>
      <c r="E163" s="48" t="s">
        <v>10982</v>
      </c>
      <c r="F163" s="103" t="s">
        <v>11159</v>
      </c>
      <c r="G163" s="104"/>
      <c r="H163" s="1075">
        <v>45488.441562499997</v>
      </c>
    </row>
    <row r="164" spans="1:8" s="48" customFormat="1" ht="13.5" x14ac:dyDescent="0.25">
      <c r="A164" s="48" t="s">
        <v>10983</v>
      </c>
      <c r="B164" s="331" t="s">
        <v>10984</v>
      </c>
      <c r="C164" s="104"/>
      <c r="D164" s="330"/>
      <c r="F164" s="103" t="s">
        <v>11159</v>
      </c>
      <c r="G164" s="104" t="b">
        <v>0</v>
      </c>
      <c r="H164" s="1075">
        <v>45488.441562499997</v>
      </c>
    </row>
    <row r="165" spans="1:8" s="48" customFormat="1" ht="13.5" x14ac:dyDescent="0.25">
      <c r="A165" s="48" t="s">
        <v>10985</v>
      </c>
      <c r="B165" s="331" t="s">
        <v>10984</v>
      </c>
      <c r="C165" s="104"/>
      <c r="D165" s="330"/>
      <c r="F165" s="103" t="s">
        <v>11159</v>
      </c>
      <c r="G165" s="104" t="b">
        <v>0</v>
      </c>
      <c r="H165" s="1075">
        <v>45488.441562499997</v>
      </c>
    </row>
    <row r="166" spans="1:8" s="48" customFormat="1" ht="13.5" x14ac:dyDescent="0.25">
      <c r="A166" s="48" t="s">
        <v>10986</v>
      </c>
      <c r="B166" s="331" t="s">
        <v>10984</v>
      </c>
      <c r="C166" s="104"/>
      <c r="D166" s="330"/>
      <c r="F166" s="103" t="s">
        <v>11159</v>
      </c>
      <c r="G166" s="104" t="b">
        <v>0</v>
      </c>
      <c r="H166" s="1075">
        <v>45488.441562499997</v>
      </c>
    </row>
    <row r="167" spans="1:8" s="48" customFormat="1" ht="13.5" x14ac:dyDescent="0.25">
      <c r="A167" s="48" t="s">
        <v>10987</v>
      </c>
      <c r="B167" s="331" t="s">
        <v>10984</v>
      </c>
      <c r="C167" s="104"/>
      <c r="D167" s="330"/>
      <c r="F167" s="103" t="s">
        <v>11159</v>
      </c>
      <c r="G167" s="104" t="b">
        <v>0</v>
      </c>
      <c r="H167" s="1075">
        <v>45488.441562499997</v>
      </c>
    </row>
    <row r="168" spans="1:8" s="48" customFormat="1" ht="13.5" x14ac:dyDescent="0.25">
      <c r="A168" s="48" t="s">
        <v>10988</v>
      </c>
      <c r="B168" s="331" t="s">
        <v>10984</v>
      </c>
      <c r="C168" s="104"/>
      <c r="D168" s="330"/>
      <c r="F168" s="103" t="s">
        <v>11159</v>
      </c>
      <c r="G168" s="104" t="b">
        <v>0</v>
      </c>
      <c r="H168" s="1075">
        <v>45488.441562499997</v>
      </c>
    </row>
    <row r="169" spans="1:8" s="48" customFormat="1" ht="13.5" x14ac:dyDescent="0.25">
      <c r="A169" s="48" t="s">
        <v>10989</v>
      </c>
      <c r="B169" s="331" t="s">
        <v>10984</v>
      </c>
      <c r="C169" s="104"/>
      <c r="D169" s="330"/>
      <c r="F169" s="103" t="s">
        <v>11159</v>
      </c>
      <c r="G169" s="104" t="b">
        <v>0</v>
      </c>
      <c r="H169" s="1075">
        <v>45488.441562499997</v>
      </c>
    </row>
    <row r="170" spans="1:8" s="48" customFormat="1" ht="13.5" x14ac:dyDescent="0.25">
      <c r="A170" s="48" t="s">
        <v>10990</v>
      </c>
      <c r="B170" s="331" t="s">
        <v>10984</v>
      </c>
      <c r="C170" s="104"/>
      <c r="D170" s="330"/>
      <c r="F170" s="103" t="s">
        <v>11159</v>
      </c>
      <c r="G170" s="104" t="b">
        <v>0</v>
      </c>
      <c r="H170" s="1075">
        <v>45488.441562499997</v>
      </c>
    </row>
    <row r="171" spans="1:8" s="48" customFormat="1" ht="13.5" x14ac:dyDescent="0.25">
      <c r="A171" s="48" t="s">
        <v>10991</v>
      </c>
      <c r="B171" s="331" t="s">
        <v>10984</v>
      </c>
      <c r="C171" s="104"/>
      <c r="D171" s="330"/>
      <c r="F171" s="103" t="s">
        <v>11159</v>
      </c>
      <c r="G171" s="104" t="b">
        <v>0</v>
      </c>
      <c r="H171" s="1075">
        <v>45488.441562499997</v>
      </c>
    </row>
    <row r="172" spans="1:8" s="48" customFormat="1" ht="13.5" x14ac:dyDescent="0.25">
      <c r="A172" s="48" t="s">
        <v>10992</v>
      </c>
      <c r="B172" s="331" t="s">
        <v>10984</v>
      </c>
      <c r="C172" s="104"/>
      <c r="D172" s="330"/>
      <c r="F172" s="103" t="s">
        <v>11159</v>
      </c>
      <c r="G172" s="104" t="b">
        <v>0</v>
      </c>
      <c r="H172" s="1075">
        <v>45488.441562499997</v>
      </c>
    </row>
    <row r="173" spans="1:8" s="48" customFormat="1" ht="13.5" x14ac:dyDescent="0.25">
      <c r="A173" s="48" t="s">
        <v>10993</v>
      </c>
      <c r="B173" s="331" t="s">
        <v>10984</v>
      </c>
      <c r="C173" s="104"/>
      <c r="D173" s="330"/>
      <c r="F173" s="103" t="s">
        <v>11159</v>
      </c>
      <c r="G173" s="104" t="b">
        <v>0</v>
      </c>
      <c r="H173" s="1075">
        <v>45488.441562499997</v>
      </c>
    </row>
    <row r="174" spans="1:8" s="48" customFormat="1" ht="13.5" x14ac:dyDescent="0.25">
      <c r="A174" s="48" t="s">
        <v>10994</v>
      </c>
      <c r="B174" s="331" t="s">
        <v>10984</v>
      </c>
      <c r="C174" s="104"/>
      <c r="D174" s="330"/>
      <c r="F174" s="103" t="s">
        <v>11159</v>
      </c>
      <c r="G174" s="104" t="b">
        <v>0</v>
      </c>
      <c r="H174" s="1075">
        <v>45488.441562499997</v>
      </c>
    </row>
    <row r="175" spans="1:8" s="48" customFormat="1" ht="13.5" x14ac:dyDescent="0.25">
      <c r="C175" s="104"/>
      <c r="D175" s="330"/>
      <c r="F175" s="103"/>
      <c r="G175" s="104"/>
      <c r="H175" s="1075"/>
    </row>
    <row r="176" spans="1:8" s="48" customFormat="1" ht="13.5" x14ac:dyDescent="0.25">
      <c r="C176" s="104"/>
      <c r="D176" s="330"/>
      <c r="F176" s="103"/>
      <c r="G176" s="104"/>
      <c r="H176" s="1075"/>
    </row>
    <row r="177" spans="3:8" s="48" customFormat="1" ht="13.5" x14ac:dyDescent="0.25">
      <c r="C177" s="104"/>
      <c r="D177" s="330"/>
      <c r="F177" s="103"/>
      <c r="G177" s="104"/>
      <c r="H177" s="1075"/>
    </row>
    <row r="178" spans="3:8" s="48" customFormat="1" ht="13.5" x14ac:dyDescent="0.25">
      <c r="C178" s="104"/>
      <c r="D178" s="330"/>
      <c r="F178" s="103"/>
      <c r="G178" s="104"/>
      <c r="H178" s="1075"/>
    </row>
    <row r="179" spans="3:8" s="48" customFormat="1" ht="13.5" x14ac:dyDescent="0.25">
      <c r="C179" s="104"/>
      <c r="D179" s="330"/>
      <c r="F179" s="103"/>
      <c r="G179" s="104"/>
      <c r="H179" s="1075"/>
    </row>
    <row r="180" spans="3:8" s="48" customFormat="1" ht="13.5" x14ac:dyDescent="0.25">
      <c r="C180" s="104"/>
      <c r="D180" s="330"/>
      <c r="F180" s="103"/>
      <c r="G180" s="104"/>
      <c r="H180" s="1075"/>
    </row>
    <row r="181" spans="3:8" s="48" customFormat="1" ht="13.5" x14ac:dyDescent="0.25">
      <c r="C181" s="104"/>
      <c r="D181" s="330"/>
      <c r="F181" s="103"/>
      <c r="G181" s="104"/>
      <c r="H181" s="1075"/>
    </row>
    <row r="182" spans="3:8" s="48" customFormat="1" ht="13.5" x14ac:dyDescent="0.25">
      <c r="C182" s="104"/>
      <c r="D182" s="330"/>
      <c r="F182" s="103"/>
      <c r="G182" s="104"/>
      <c r="H182" s="1075"/>
    </row>
    <row r="183" spans="3:8" s="48" customFormat="1" ht="13.5" x14ac:dyDescent="0.25">
      <c r="C183" s="104"/>
      <c r="D183" s="330"/>
      <c r="F183" s="103"/>
      <c r="G183" s="104"/>
      <c r="H183" s="1075"/>
    </row>
    <row r="184" spans="3:8" s="48" customFormat="1" ht="13.5" x14ac:dyDescent="0.25">
      <c r="C184" s="104"/>
      <c r="D184" s="330"/>
      <c r="F184" s="103"/>
      <c r="G184" s="104"/>
      <c r="H184" s="1075"/>
    </row>
    <row r="185" spans="3:8" s="48" customFormat="1" ht="13.5" x14ac:dyDescent="0.25">
      <c r="C185" s="104"/>
      <c r="D185" s="330"/>
      <c r="F185" s="103"/>
      <c r="G185" s="104"/>
      <c r="H185" s="1075"/>
    </row>
    <row r="186" spans="3:8" s="48" customFormat="1" ht="13.5" x14ac:dyDescent="0.25">
      <c r="C186" s="104"/>
      <c r="D186" s="330"/>
      <c r="F186" s="103"/>
      <c r="G186" s="104"/>
      <c r="H186" s="1075"/>
    </row>
    <row r="187" spans="3:8" s="48" customFormat="1" ht="13.5" x14ac:dyDescent="0.25">
      <c r="C187" s="104"/>
      <c r="D187" s="330"/>
      <c r="F187" s="103"/>
      <c r="G187" s="104"/>
      <c r="H187" s="1075"/>
    </row>
    <row r="188" spans="3:8" s="48" customFormat="1" ht="13.5" x14ac:dyDescent="0.25">
      <c r="C188" s="104"/>
      <c r="D188" s="330"/>
      <c r="F188" s="103"/>
      <c r="G188" s="104"/>
      <c r="H188" s="1075"/>
    </row>
    <row r="189" spans="3:8" s="48" customFormat="1" ht="13.5" x14ac:dyDescent="0.25">
      <c r="C189" s="104"/>
      <c r="D189" s="330"/>
      <c r="F189" s="103"/>
      <c r="G189" s="104"/>
      <c r="H189" s="1075"/>
    </row>
    <row r="190" spans="3:8" s="48" customFormat="1" ht="13.5" x14ac:dyDescent="0.25">
      <c r="C190" s="104"/>
      <c r="D190" s="330"/>
      <c r="F190" s="103"/>
      <c r="G190" s="104"/>
      <c r="H190" s="1075"/>
    </row>
    <row r="191" spans="3:8" s="48" customFormat="1" ht="13.5" x14ac:dyDescent="0.25">
      <c r="C191" s="104"/>
      <c r="D191" s="330"/>
      <c r="F191" s="103"/>
      <c r="G191" s="104"/>
      <c r="H191" s="1075"/>
    </row>
    <row r="192" spans="3:8" s="48" customFormat="1" ht="13.5" x14ac:dyDescent="0.25">
      <c r="C192" s="104"/>
      <c r="D192" s="330"/>
      <c r="F192" s="103"/>
      <c r="G192" s="104"/>
      <c r="H192" s="1075"/>
    </row>
    <row r="193" spans="3:8" s="48" customFormat="1" ht="13.5" x14ac:dyDescent="0.25">
      <c r="C193" s="104"/>
      <c r="D193" s="330"/>
      <c r="F193" s="103"/>
      <c r="G193" s="104"/>
      <c r="H193" s="1075"/>
    </row>
    <row r="194" spans="3:8" s="48" customFormat="1" ht="13.5" x14ac:dyDescent="0.25">
      <c r="C194" s="104"/>
      <c r="D194" s="330"/>
      <c r="F194" s="103"/>
      <c r="G194" s="104"/>
      <c r="H194" s="1075"/>
    </row>
    <row r="195" spans="3:8" s="48" customFormat="1" ht="13.5" x14ac:dyDescent="0.25">
      <c r="C195" s="104"/>
      <c r="D195" s="330"/>
      <c r="F195" s="103"/>
      <c r="G195" s="104"/>
      <c r="H195" s="1075"/>
    </row>
    <row r="196" spans="3:8" s="48" customFormat="1" ht="13.5" x14ac:dyDescent="0.25">
      <c r="C196" s="104"/>
      <c r="D196" s="330"/>
      <c r="F196" s="103"/>
      <c r="G196" s="104"/>
      <c r="H196" s="1075"/>
    </row>
    <row r="197" spans="3:8" s="48" customFormat="1" ht="13.5" x14ac:dyDescent="0.25">
      <c r="C197" s="104"/>
      <c r="D197" s="330"/>
      <c r="F197" s="103"/>
      <c r="G197" s="104"/>
      <c r="H197" s="1075"/>
    </row>
    <row r="198" spans="3:8" s="48" customFormat="1" ht="13.5" x14ac:dyDescent="0.25">
      <c r="C198" s="104"/>
      <c r="D198" s="330"/>
      <c r="F198" s="103"/>
      <c r="G198" s="104"/>
      <c r="H198" s="1075"/>
    </row>
    <row r="199" spans="3:8" s="48" customFormat="1" ht="13.5" x14ac:dyDescent="0.25">
      <c r="C199" s="104"/>
      <c r="D199" s="330"/>
      <c r="F199" s="103"/>
      <c r="G199" s="104"/>
      <c r="H199" s="1075"/>
    </row>
    <row r="200" spans="3:8" s="48" customFormat="1" ht="13.5" x14ac:dyDescent="0.25">
      <c r="C200" s="104"/>
      <c r="D200" s="330"/>
      <c r="F200" s="103"/>
      <c r="G200" s="104"/>
      <c r="H200" s="1075"/>
    </row>
    <row r="201" spans="3:8" s="48" customFormat="1" ht="13.5" x14ac:dyDescent="0.25">
      <c r="C201" s="104"/>
      <c r="D201" s="330"/>
      <c r="F201" s="103"/>
      <c r="G201" s="104"/>
      <c r="H201" s="1075"/>
    </row>
    <row r="202" spans="3:8" s="48" customFormat="1" ht="13.5" x14ac:dyDescent="0.25">
      <c r="C202" s="104"/>
      <c r="D202" s="330"/>
      <c r="F202" s="103"/>
      <c r="G202" s="104"/>
      <c r="H202" s="1075"/>
    </row>
    <row r="203" spans="3:8" s="48" customFormat="1" ht="13.5" x14ac:dyDescent="0.25">
      <c r="C203" s="104"/>
      <c r="D203" s="330"/>
      <c r="F203" s="103"/>
      <c r="G203" s="104"/>
      <c r="H203" s="1075"/>
    </row>
    <row r="204" spans="3:8" s="48" customFormat="1" ht="13.5" x14ac:dyDescent="0.25">
      <c r="C204" s="104"/>
      <c r="D204" s="330"/>
      <c r="F204" s="103"/>
      <c r="G204" s="104"/>
      <c r="H204" s="1075"/>
    </row>
    <row r="205" spans="3:8" s="48" customFormat="1" ht="13.5" x14ac:dyDescent="0.25">
      <c r="C205" s="104"/>
      <c r="D205" s="330"/>
      <c r="F205" s="103"/>
      <c r="G205" s="104"/>
      <c r="H205" s="1075"/>
    </row>
    <row r="206" spans="3:8" s="48" customFormat="1" ht="13.5" x14ac:dyDescent="0.25">
      <c r="C206" s="104"/>
      <c r="D206" s="330"/>
      <c r="F206" s="103"/>
      <c r="G206" s="104"/>
      <c r="H206" s="1075"/>
    </row>
    <row r="207" spans="3:8" s="48" customFormat="1" ht="13.5" x14ac:dyDescent="0.25">
      <c r="C207" s="104"/>
      <c r="D207" s="330"/>
      <c r="F207" s="103"/>
      <c r="G207" s="104"/>
      <c r="H207" s="1075"/>
    </row>
    <row r="208" spans="3:8" s="48" customFormat="1" ht="13.5" x14ac:dyDescent="0.25">
      <c r="C208" s="104"/>
      <c r="D208" s="330"/>
      <c r="F208" s="103"/>
      <c r="G208" s="104"/>
      <c r="H208" s="1075"/>
    </row>
    <row r="209" spans="3:8" s="48" customFormat="1" ht="13.5" x14ac:dyDescent="0.25">
      <c r="C209" s="104"/>
      <c r="D209" s="330"/>
      <c r="F209" s="103"/>
      <c r="G209" s="104"/>
      <c r="H209" s="1075"/>
    </row>
    <row r="210" spans="3:8" s="48" customFormat="1" ht="13.5" x14ac:dyDescent="0.25">
      <c r="C210" s="104"/>
      <c r="D210" s="330"/>
      <c r="F210" s="103"/>
      <c r="G210" s="104"/>
      <c r="H210" s="1075"/>
    </row>
    <row r="211" spans="3:8" s="48" customFormat="1" ht="13.5" x14ac:dyDescent="0.25">
      <c r="C211" s="104"/>
      <c r="D211" s="330"/>
      <c r="F211" s="103"/>
      <c r="G211" s="104"/>
      <c r="H211" s="1075"/>
    </row>
    <row r="212" spans="3:8" s="48" customFormat="1" ht="13.5" x14ac:dyDescent="0.25">
      <c r="C212" s="104"/>
      <c r="D212" s="330"/>
      <c r="F212" s="103"/>
      <c r="G212" s="104"/>
      <c r="H212" s="1075"/>
    </row>
    <row r="213" spans="3:8" s="48" customFormat="1" ht="13.5" x14ac:dyDescent="0.25">
      <c r="C213" s="104"/>
      <c r="D213" s="330"/>
      <c r="F213" s="103"/>
      <c r="G213" s="104"/>
      <c r="H213" s="1075"/>
    </row>
    <row r="214" spans="3:8" s="48" customFormat="1" ht="13.5" x14ac:dyDescent="0.25">
      <c r="C214" s="104"/>
      <c r="D214" s="330"/>
      <c r="F214" s="103"/>
      <c r="G214" s="104"/>
      <c r="H214" s="1075"/>
    </row>
    <row r="215" spans="3:8" s="48" customFormat="1" ht="13.5" x14ac:dyDescent="0.25">
      <c r="C215" s="104"/>
      <c r="D215" s="330"/>
      <c r="F215" s="103"/>
      <c r="G215" s="104"/>
      <c r="H215" s="1075"/>
    </row>
    <row r="216" spans="3:8" s="48" customFormat="1" ht="13.5" x14ac:dyDescent="0.25">
      <c r="C216" s="104"/>
      <c r="D216" s="330"/>
      <c r="F216" s="103"/>
      <c r="G216" s="104"/>
      <c r="H216" s="1075"/>
    </row>
    <row r="217" spans="3:8" s="48" customFormat="1" ht="13.5" x14ac:dyDescent="0.25">
      <c r="C217" s="104"/>
      <c r="D217" s="330"/>
      <c r="F217" s="103"/>
      <c r="G217" s="104"/>
      <c r="H217" s="1075"/>
    </row>
    <row r="218" spans="3:8" s="48" customFormat="1" ht="13.5" x14ac:dyDescent="0.25">
      <c r="C218" s="104"/>
      <c r="D218" s="330"/>
      <c r="F218" s="103"/>
      <c r="G218" s="104"/>
      <c r="H218" s="1075"/>
    </row>
    <row r="219" spans="3:8" s="48" customFormat="1" ht="13.5" x14ac:dyDescent="0.25">
      <c r="C219" s="104"/>
      <c r="D219" s="330"/>
      <c r="F219" s="103"/>
      <c r="G219" s="104"/>
      <c r="H219" s="1075"/>
    </row>
    <row r="220" spans="3:8" s="48" customFormat="1" ht="13.5" x14ac:dyDescent="0.25">
      <c r="C220" s="104"/>
      <c r="D220" s="330"/>
      <c r="F220" s="103"/>
      <c r="G220" s="104"/>
      <c r="H220" s="1075"/>
    </row>
    <row r="221" spans="3:8" s="48" customFormat="1" ht="13.5" x14ac:dyDescent="0.25">
      <c r="C221" s="104"/>
      <c r="D221" s="330"/>
      <c r="F221" s="103"/>
      <c r="G221" s="104"/>
      <c r="H221" s="1075"/>
    </row>
    <row r="222" spans="3:8" s="48" customFormat="1" ht="13.5" x14ac:dyDescent="0.25">
      <c r="C222" s="104"/>
      <c r="D222" s="330"/>
      <c r="F222" s="103"/>
      <c r="G222" s="104"/>
      <c r="H222" s="1075"/>
    </row>
    <row r="223" spans="3:8" s="48" customFormat="1" ht="13.5" x14ac:dyDescent="0.25">
      <c r="C223" s="104"/>
      <c r="D223" s="330"/>
      <c r="F223" s="103"/>
      <c r="G223" s="104"/>
      <c r="H223" s="1075"/>
    </row>
    <row r="224" spans="3:8" s="48" customFormat="1" ht="13.5" x14ac:dyDescent="0.25">
      <c r="C224" s="104"/>
      <c r="D224" s="330"/>
      <c r="F224" s="103"/>
      <c r="G224" s="104"/>
      <c r="H224" s="1075"/>
    </row>
    <row r="225" spans="3:8" s="48" customFormat="1" ht="13.5" x14ac:dyDescent="0.25">
      <c r="C225" s="104"/>
      <c r="D225" s="330"/>
      <c r="F225" s="103"/>
      <c r="G225" s="104"/>
      <c r="H225" s="1075"/>
    </row>
    <row r="226" spans="3:8" s="48" customFormat="1" ht="13.5" x14ac:dyDescent="0.25">
      <c r="C226" s="104"/>
      <c r="D226" s="330"/>
      <c r="F226" s="103"/>
      <c r="G226" s="104"/>
      <c r="H226" s="1075"/>
    </row>
    <row r="227" spans="3:8" s="48" customFormat="1" ht="13.5" x14ac:dyDescent="0.25">
      <c r="C227" s="104"/>
      <c r="D227" s="330"/>
      <c r="F227" s="103"/>
      <c r="G227" s="104"/>
      <c r="H227" s="1075"/>
    </row>
    <row r="228" spans="3:8" s="48" customFormat="1" ht="13.5" x14ac:dyDescent="0.25">
      <c r="C228" s="104"/>
      <c r="D228" s="330"/>
      <c r="F228" s="103"/>
      <c r="G228" s="104"/>
      <c r="H228" s="1075"/>
    </row>
    <row r="229" spans="3:8" s="48" customFormat="1" ht="13.5" x14ac:dyDescent="0.25">
      <c r="C229" s="104"/>
      <c r="D229" s="330"/>
      <c r="F229" s="103"/>
      <c r="G229" s="104"/>
      <c r="H229" s="1075"/>
    </row>
    <row r="230" spans="3:8" s="48" customFormat="1" ht="13.5" x14ac:dyDescent="0.25">
      <c r="C230" s="104"/>
      <c r="D230" s="330"/>
      <c r="F230" s="103"/>
      <c r="G230" s="104"/>
      <c r="H230" s="1075"/>
    </row>
    <row r="231" spans="3:8" s="48" customFormat="1" ht="13.5" x14ac:dyDescent="0.25">
      <c r="C231" s="104"/>
      <c r="D231" s="330"/>
      <c r="F231" s="103"/>
      <c r="G231" s="104"/>
      <c r="H231" s="1075"/>
    </row>
    <row r="232" spans="3:8" s="48" customFormat="1" ht="13.5" x14ac:dyDescent="0.25">
      <c r="C232" s="104"/>
      <c r="D232" s="330"/>
      <c r="F232" s="103"/>
      <c r="G232" s="104"/>
      <c r="H232" s="1075"/>
    </row>
    <row r="233" spans="3:8" s="48" customFormat="1" ht="13.5" x14ac:dyDescent="0.25">
      <c r="C233" s="104"/>
      <c r="D233" s="330"/>
      <c r="F233" s="103"/>
      <c r="G233" s="104"/>
      <c r="H233" s="1075"/>
    </row>
    <row r="234" spans="3:8" s="48" customFormat="1" ht="13.5" x14ac:dyDescent="0.25">
      <c r="C234" s="104"/>
      <c r="D234" s="330"/>
      <c r="F234" s="103"/>
      <c r="G234" s="104"/>
      <c r="H234" s="1075"/>
    </row>
    <row r="235" spans="3:8" s="48" customFormat="1" ht="13.5" x14ac:dyDescent="0.25">
      <c r="C235" s="104"/>
      <c r="D235" s="330"/>
      <c r="F235" s="103"/>
      <c r="G235" s="104"/>
      <c r="H235" s="1075"/>
    </row>
    <row r="236" spans="3:8" s="48" customFormat="1" ht="13.5" x14ac:dyDescent="0.25">
      <c r="C236" s="104"/>
      <c r="D236" s="330"/>
      <c r="F236" s="103"/>
      <c r="G236" s="104"/>
      <c r="H236" s="1075"/>
    </row>
    <row r="237" spans="3:8" s="48" customFormat="1" ht="13.5" x14ac:dyDescent="0.25">
      <c r="C237" s="104"/>
      <c r="D237" s="330"/>
      <c r="F237" s="103"/>
      <c r="G237" s="104"/>
      <c r="H237" s="1075"/>
    </row>
    <row r="238" spans="3:8" s="48" customFormat="1" ht="13.5" x14ac:dyDescent="0.25">
      <c r="C238" s="104"/>
      <c r="D238" s="330"/>
      <c r="F238" s="103"/>
      <c r="G238" s="104"/>
      <c r="H238" s="1075"/>
    </row>
    <row r="239" spans="3:8" s="48" customFormat="1" ht="13.5" x14ac:dyDescent="0.25">
      <c r="C239" s="104"/>
      <c r="D239" s="330"/>
      <c r="F239" s="103"/>
      <c r="G239" s="104"/>
      <c r="H239" s="1075"/>
    </row>
    <row r="240" spans="3:8" s="48" customFormat="1" ht="13.5" x14ac:dyDescent="0.25">
      <c r="C240" s="104"/>
      <c r="D240" s="330"/>
      <c r="F240" s="103"/>
      <c r="G240" s="104"/>
      <c r="H240" s="1075"/>
    </row>
    <row r="241" spans="3:8" s="48" customFormat="1" ht="13.5" x14ac:dyDescent="0.25">
      <c r="C241" s="104"/>
      <c r="D241" s="330"/>
      <c r="F241" s="103"/>
      <c r="G241" s="104"/>
      <c r="H241" s="1075"/>
    </row>
    <row r="242" spans="3:8" s="48" customFormat="1" ht="13.5" x14ac:dyDescent="0.25">
      <c r="C242" s="104"/>
      <c r="D242" s="330"/>
      <c r="F242" s="103"/>
      <c r="G242" s="104"/>
      <c r="H242" s="1075"/>
    </row>
    <row r="243" spans="3:8" s="48" customFormat="1" ht="13.5" x14ac:dyDescent="0.25">
      <c r="C243" s="104"/>
      <c r="D243" s="330"/>
      <c r="F243" s="103"/>
      <c r="G243" s="104"/>
      <c r="H243" s="1075"/>
    </row>
    <row r="244" spans="3:8" s="48" customFormat="1" ht="13.5" x14ac:dyDescent="0.25">
      <c r="C244" s="104"/>
      <c r="D244" s="330"/>
      <c r="F244" s="103"/>
      <c r="G244" s="104"/>
      <c r="H244" s="1075"/>
    </row>
    <row r="245" spans="3:8" s="48" customFormat="1" ht="13.5" x14ac:dyDescent="0.25">
      <c r="C245" s="104"/>
      <c r="D245" s="330"/>
      <c r="F245" s="103"/>
      <c r="G245" s="104"/>
      <c r="H245" s="1075"/>
    </row>
    <row r="246" spans="3:8" s="48" customFormat="1" ht="13.5" x14ac:dyDescent="0.25">
      <c r="C246" s="104"/>
      <c r="D246" s="330"/>
      <c r="F246" s="103"/>
      <c r="G246" s="104"/>
      <c r="H246" s="1075"/>
    </row>
    <row r="247" spans="3:8" s="48" customFormat="1" ht="13.5" x14ac:dyDescent="0.25">
      <c r="C247" s="104"/>
      <c r="D247" s="330"/>
      <c r="F247" s="103"/>
      <c r="G247" s="104"/>
      <c r="H247" s="1075"/>
    </row>
    <row r="248" spans="3:8" s="48" customFormat="1" ht="13.5" x14ac:dyDescent="0.25">
      <c r="C248" s="104"/>
      <c r="D248" s="330"/>
      <c r="F248" s="103"/>
      <c r="G248" s="104"/>
      <c r="H248" s="1075"/>
    </row>
    <row r="249" spans="3:8" s="48" customFormat="1" ht="13.5" x14ac:dyDescent="0.25">
      <c r="C249" s="104"/>
      <c r="D249" s="330"/>
      <c r="F249" s="103"/>
      <c r="G249" s="104"/>
      <c r="H249" s="1075"/>
    </row>
    <row r="250" spans="3:8" s="48" customFormat="1" ht="13.5" x14ac:dyDescent="0.25">
      <c r="C250" s="104"/>
      <c r="D250" s="330"/>
      <c r="F250" s="103"/>
      <c r="G250" s="104"/>
      <c r="H250" s="1075"/>
    </row>
    <row r="251" spans="3:8" s="48" customFormat="1" ht="13.5" x14ac:dyDescent="0.25">
      <c r="C251" s="104"/>
      <c r="D251" s="330"/>
      <c r="F251" s="103"/>
      <c r="G251" s="104"/>
      <c r="H251" s="1075"/>
    </row>
    <row r="252" spans="3:8" s="48" customFormat="1" ht="13.5" x14ac:dyDescent="0.25">
      <c r="C252" s="104"/>
      <c r="D252" s="330"/>
      <c r="F252" s="103"/>
      <c r="G252" s="104"/>
      <c r="H252" s="1075"/>
    </row>
    <row r="253" spans="3:8" s="48" customFormat="1" ht="13.5" x14ac:dyDescent="0.25">
      <c r="C253" s="104"/>
      <c r="D253" s="330"/>
      <c r="F253" s="103"/>
      <c r="G253" s="104"/>
      <c r="H253" s="1075"/>
    </row>
    <row r="254" spans="3:8" s="48" customFormat="1" ht="13.5" x14ac:dyDescent="0.25">
      <c r="C254" s="104"/>
      <c r="D254" s="330"/>
      <c r="F254" s="103"/>
      <c r="G254" s="104"/>
      <c r="H254" s="1075"/>
    </row>
    <row r="255" spans="3:8" s="48" customFormat="1" ht="13.5" x14ac:dyDescent="0.25">
      <c r="C255" s="104"/>
      <c r="D255" s="330"/>
      <c r="F255" s="103"/>
      <c r="G255" s="104"/>
      <c r="H255" s="1075"/>
    </row>
    <row r="256" spans="3:8" s="48" customFormat="1" ht="13.5" x14ac:dyDescent="0.25">
      <c r="C256" s="104"/>
      <c r="D256" s="330"/>
      <c r="F256" s="103"/>
      <c r="G256" s="104"/>
      <c r="H256" s="1075"/>
    </row>
    <row r="257" spans="3:8" s="48" customFormat="1" ht="13.5" x14ac:dyDescent="0.25">
      <c r="C257" s="104"/>
      <c r="D257" s="330"/>
      <c r="F257" s="103"/>
      <c r="G257" s="104"/>
      <c r="H257" s="1075"/>
    </row>
    <row r="258" spans="3:8" s="48" customFormat="1" ht="13.5" x14ac:dyDescent="0.25">
      <c r="C258" s="104"/>
      <c r="D258" s="330"/>
      <c r="F258" s="103"/>
      <c r="G258" s="104"/>
      <c r="H258" s="1075"/>
    </row>
    <row r="259" spans="3:8" s="48" customFormat="1" ht="13.5" x14ac:dyDescent="0.25">
      <c r="C259" s="104"/>
      <c r="D259" s="330"/>
      <c r="F259" s="103"/>
      <c r="G259" s="104"/>
      <c r="H259" s="1075"/>
    </row>
    <row r="260" spans="3:8" s="48" customFormat="1" ht="13.5" x14ac:dyDescent="0.25">
      <c r="C260" s="104"/>
      <c r="D260" s="330"/>
      <c r="F260" s="103"/>
      <c r="G260" s="104"/>
      <c r="H260" s="1075"/>
    </row>
    <row r="261" spans="3:8" s="48" customFormat="1" ht="13.5" x14ac:dyDescent="0.25">
      <c r="C261" s="104"/>
      <c r="D261" s="330"/>
      <c r="F261" s="103"/>
      <c r="G261" s="104"/>
      <c r="H261" s="1075"/>
    </row>
    <row r="262" spans="3:8" s="48" customFormat="1" ht="13.5" x14ac:dyDescent="0.25">
      <c r="C262" s="104"/>
      <c r="D262" s="330"/>
      <c r="F262" s="103"/>
      <c r="G262" s="104"/>
      <c r="H262" s="1075"/>
    </row>
    <row r="263" spans="3:8" s="48" customFormat="1" ht="13.5" x14ac:dyDescent="0.25">
      <c r="C263" s="104"/>
      <c r="D263" s="330"/>
      <c r="F263" s="103"/>
      <c r="G263" s="104"/>
      <c r="H263" s="1075"/>
    </row>
    <row r="264" spans="3:8" s="48" customFormat="1" ht="13.5" x14ac:dyDescent="0.25">
      <c r="C264" s="104"/>
      <c r="D264" s="330"/>
      <c r="F264" s="103"/>
      <c r="G264" s="104"/>
      <c r="H264" s="1075"/>
    </row>
    <row r="265" spans="3:8" s="48" customFormat="1" ht="13.5" x14ac:dyDescent="0.25">
      <c r="C265" s="104"/>
      <c r="D265" s="330"/>
      <c r="F265" s="103"/>
      <c r="G265" s="104"/>
      <c r="H265" s="1075"/>
    </row>
    <row r="266" spans="3:8" s="48" customFormat="1" ht="13.5" x14ac:dyDescent="0.25">
      <c r="C266" s="104"/>
      <c r="D266" s="330"/>
      <c r="F266" s="103"/>
      <c r="G266" s="104"/>
      <c r="H266" s="1075"/>
    </row>
    <row r="267" spans="3:8" s="48" customFormat="1" ht="13.5" x14ac:dyDescent="0.25">
      <c r="C267" s="104"/>
      <c r="D267" s="330"/>
      <c r="F267" s="103"/>
      <c r="G267" s="104"/>
      <c r="H267" s="1075"/>
    </row>
    <row r="268" spans="3:8" s="48" customFormat="1" ht="13.5" x14ac:dyDescent="0.25">
      <c r="C268" s="104"/>
      <c r="D268" s="330"/>
      <c r="F268" s="103"/>
      <c r="G268" s="104"/>
      <c r="H268" s="1075"/>
    </row>
    <row r="269" spans="3:8" s="48" customFormat="1" ht="13.5" x14ac:dyDescent="0.25">
      <c r="C269" s="104"/>
      <c r="D269" s="330"/>
      <c r="F269" s="103"/>
      <c r="G269" s="104"/>
      <c r="H269" s="1075"/>
    </row>
    <row r="270" spans="3:8" s="48" customFormat="1" ht="13.5" x14ac:dyDescent="0.25">
      <c r="C270" s="104"/>
      <c r="D270" s="330"/>
      <c r="F270" s="103"/>
      <c r="G270" s="104"/>
      <c r="H270" s="1075"/>
    </row>
    <row r="271" spans="3:8" s="48" customFormat="1" ht="13.5" x14ac:dyDescent="0.25">
      <c r="C271" s="104"/>
      <c r="D271" s="330"/>
      <c r="F271" s="103"/>
      <c r="G271" s="104"/>
      <c r="H271" s="1075"/>
    </row>
    <row r="272" spans="3:8" s="48" customFormat="1" ht="13.5" x14ac:dyDescent="0.25">
      <c r="C272" s="104"/>
      <c r="D272" s="330"/>
      <c r="F272" s="103"/>
      <c r="G272" s="104"/>
      <c r="H272" s="1075"/>
    </row>
    <row r="273" spans="3:8" s="48" customFormat="1" ht="13.5" x14ac:dyDescent="0.25">
      <c r="C273" s="104"/>
      <c r="D273" s="330"/>
      <c r="F273" s="103"/>
      <c r="G273" s="104"/>
      <c r="H273" s="1075"/>
    </row>
    <row r="274" spans="3:8" s="48" customFormat="1" ht="13.5" x14ac:dyDescent="0.25">
      <c r="C274" s="104"/>
      <c r="D274" s="330"/>
      <c r="F274" s="103"/>
      <c r="G274" s="104"/>
      <c r="H274" s="1075"/>
    </row>
    <row r="275" spans="3:8" s="48" customFormat="1" ht="13.5" x14ac:dyDescent="0.25">
      <c r="C275" s="104"/>
      <c r="D275" s="330"/>
      <c r="F275" s="103"/>
      <c r="G275" s="104"/>
      <c r="H275" s="1075"/>
    </row>
    <row r="276" spans="3:8" s="48" customFormat="1" ht="13.5" x14ac:dyDescent="0.25">
      <c r="C276" s="104"/>
      <c r="D276" s="330"/>
      <c r="F276" s="103"/>
      <c r="G276" s="104"/>
      <c r="H276" s="1075"/>
    </row>
    <row r="277" spans="3:8" s="48" customFormat="1" ht="13.5" x14ac:dyDescent="0.25">
      <c r="C277" s="104"/>
      <c r="D277" s="330"/>
      <c r="F277" s="103"/>
      <c r="G277" s="104"/>
      <c r="H277" s="1075"/>
    </row>
    <row r="278" spans="3:8" s="48" customFormat="1" ht="13.5" x14ac:dyDescent="0.25">
      <c r="C278" s="104"/>
      <c r="D278" s="330"/>
      <c r="F278" s="103"/>
      <c r="G278" s="104"/>
      <c r="H278" s="1075"/>
    </row>
    <row r="279" spans="3:8" s="48" customFormat="1" ht="13.5" x14ac:dyDescent="0.25">
      <c r="C279" s="104"/>
      <c r="D279" s="330"/>
      <c r="F279" s="103"/>
      <c r="G279" s="104"/>
      <c r="H279" s="1075"/>
    </row>
    <row r="280" spans="3:8" s="48" customFormat="1" ht="13.5" x14ac:dyDescent="0.25">
      <c r="C280" s="104"/>
      <c r="D280" s="330"/>
      <c r="F280" s="103"/>
      <c r="G280" s="104"/>
      <c r="H280" s="1075"/>
    </row>
    <row r="281" spans="3:8" s="48" customFormat="1" ht="13.5" x14ac:dyDescent="0.25">
      <c r="C281" s="104"/>
      <c r="D281" s="330"/>
      <c r="F281" s="103"/>
      <c r="G281" s="104"/>
      <c r="H281" s="1075"/>
    </row>
  </sheetData>
  <autoFilter ref="A1:H1" xr:uid="{4392A49D-8BA2-49A5-ACAC-82E66873E67F}"/>
  <conditionalFormatting sqref="A2:H199">
    <cfRule type="expression" dxfId="68" priority="1">
      <formula>AND($A2&lt;&gt;"",MOD(ROW(),2)-1)</formula>
    </cfRule>
  </conditionalFormatting>
  <printOptions horizontalCentered="1"/>
  <pageMargins left="0.15" right="0.15" top="0.55000000000000004" bottom="0.4" header="0.15" footer="0.15"/>
  <pageSetup scale="50" fitToHeight="0" orientation="landscape" cellComments="atEnd"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CA28D-3161-4E6C-BB3D-A01BEBD89058}">
  <sheetPr codeName="wshzDocSubsAndFunctions">
    <pageSetUpPr fitToPage="1"/>
  </sheetPr>
  <dimension ref="A1:J563"/>
  <sheetViews>
    <sheetView workbookViewId="0">
      <pane ySplit="1" topLeftCell="A12" activePane="bottomLeft" state="frozen"/>
      <selection activeCell="C14" sqref="C14"/>
      <selection pane="bottomLeft" activeCell="F1" sqref="F1:F1048576"/>
    </sheetView>
  </sheetViews>
  <sheetFormatPr baseColWidth="10" defaultRowHeight="15" x14ac:dyDescent="0.25"/>
  <cols>
    <col min="1" max="1" width="12.42578125" style="315" customWidth="1"/>
    <col min="2" max="2" width="10.85546875" style="43" bestFit="1" customWidth="1"/>
    <col min="3" max="3" width="24.85546875" style="315" bestFit="1" customWidth="1"/>
    <col min="4" max="4" width="6.42578125" style="44" bestFit="1" customWidth="1"/>
    <col min="5" max="5" width="14" style="44" bestFit="1" customWidth="1"/>
    <col min="6" max="6" width="54" style="322" bestFit="1" customWidth="1"/>
    <col min="7" max="7" width="54" style="43" bestFit="1" customWidth="1"/>
    <col min="8" max="8" width="83.28515625" style="43" bestFit="1" customWidth="1"/>
    <col min="9" max="9" width="18.140625" style="1079" bestFit="1" customWidth="1"/>
    <col min="10" max="10" width="15.42578125" style="44" bestFit="1" customWidth="1"/>
    <col min="11" max="16384" width="11.42578125" style="43"/>
  </cols>
  <sheetData>
    <row r="1" spans="1:10" s="314" customFormat="1" ht="15" customHeight="1" x14ac:dyDescent="0.25">
      <c r="A1" s="311" t="s">
        <v>40</v>
      </c>
      <c r="B1" s="320" t="s">
        <v>621</v>
      </c>
      <c r="C1" s="311" t="s">
        <v>354</v>
      </c>
      <c r="D1" s="311" t="s">
        <v>619</v>
      </c>
      <c r="E1" s="311" t="s">
        <v>376</v>
      </c>
      <c r="F1" s="311" t="s">
        <v>19</v>
      </c>
      <c r="G1" s="312" t="s">
        <v>620</v>
      </c>
      <c r="H1" s="313" t="s">
        <v>377</v>
      </c>
      <c r="I1" s="1076" t="s">
        <v>290</v>
      </c>
    </row>
    <row r="2" spans="1:10" x14ac:dyDescent="0.25">
      <c r="A2" s="43" t="s">
        <v>628</v>
      </c>
      <c r="B2" s="315" t="s">
        <v>9238</v>
      </c>
      <c r="C2" s="44">
        <v>121</v>
      </c>
      <c r="D2" s="44" t="s">
        <v>588</v>
      </c>
      <c r="E2" s="322" t="s">
        <v>567</v>
      </c>
      <c r="F2" s="43" t="s">
        <v>740</v>
      </c>
      <c r="G2" s="43" t="s">
        <v>355</v>
      </c>
      <c r="H2" s="318" t="s">
        <v>9398</v>
      </c>
      <c r="I2" s="1077">
        <v>45473.503472222219</v>
      </c>
      <c r="J2" s="43"/>
    </row>
    <row r="3" spans="1:10" x14ac:dyDescent="0.25">
      <c r="A3" s="43" t="s">
        <v>628</v>
      </c>
      <c r="B3" s="315" t="s">
        <v>9238</v>
      </c>
      <c r="C3" s="44">
        <v>115</v>
      </c>
      <c r="D3" s="44" t="s">
        <v>588</v>
      </c>
      <c r="E3" s="322" t="s">
        <v>567</v>
      </c>
      <c r="F3" s="43" t="s">
        <v>739</v>
      </c>
      <c r="G3" s="43" t="s">
        <v>355</v>
      </c>
      <c r="H3" s="318" t="s">
        <v>9398</v>
      </c>
      <c r="I3" s="1077">
        <v>45473.503472222219</v>
      </c>
      <c r="J3" s="43"/>
    </row>
    <row r="4" spans="1:10" x14ac:dyDescent="0.25">
      <c r="A4" s="43" t="s">
        <v>628</v>
      </c>
      <c r="B4" s="315" t="s">
        <v>9238</v>
      </c>
      <c r="C4" s="44">
        <v>104</v>
      </c>
      <c r="E4" s="322" t="s">
        <v>567</v>
      </c>
      <c r="F4" s="43" t="s">
        <v>206</v>
      </c>
      <c r="G4" s="316" t="s">
        <v>355</v>
      </c>
      <c r="H4" s="319"/>
      <c r="I4" s="1077">
        <v>45473.503472222219</v>
      </c>
      <c r="J4" s="43"/>
    </row>
    <row r="5" spans="1:10" x14ac:dyDescent="0.25">
      <c r="A5" s="43" t="s">
        <v>628</v>
      </c>
      <c r="B5" s="315" t="s">
        <v>9238</v>
      </c>
      <c r="C5" s="44">
        <v>296</v>
      </c>
      <c r="E5" s="322" t="s">
        <v>567</v>
      </c>
      <c r="F5" s="43" t="s">
        <v>9243</v>
      </c>
      <c r="G5" s="316" t="s">
        <v>355</v>
      </c>
      <c r="H5" s="319"/>
      <c r="I5" s="1077">
        <v>45473.503472222219</v>
      </c>
      <c r="J5" s="43"/>
    </row>
    <row r="6" spans="1:10" x14ac:dyDescent="0.25">
      <c r="A6" s="43" t="s">
        <v>628</v>
      </c>
      <c r="B6" s="315" t="s">
        <v>9238</v>
      </c>
      <c r="C6" s="44">
        <v>185</v>
      </c>
      <c r="E6" s="322" t="s">
        <v>567</v>
      </c>
      <c r="F6" s="43" t="s">
        <v>593</v>
      </c>
      <c r="G6" s="316" t="s">
        <v>517</v>
      </c>
      <c r="H6" s="318"/>
      <c r="I6" s="1077">
        <v>45473.503472222219</v>
      </c>
      <c r="J6" s="43"/>
    </row>
    <row r="7" spans="1:10" x14ac:dyDescent="0.25">
      <c r="A7" s="43" t="s">
        <v>628</v>
      </c>
      <c r="B7" s="315" t="s">
        <v>9238</v>
      </c>
      <c r="C7" s="44">
        <v>131</v>
      </c>
      <c r="E7" s="322" t="s">
        <v>567</v>
      </c>
      <c r="F7" s="43" t="s">
        <v>589</v>
      </c>
      <c r="G7" s="316" t="s">
        <v>355</v>
      </c>
      <c r="H7" s="318" t="s">
        <v>9390</v>
      </c>
      <c r="I7" s="1077">
        <v>45473.503472222219</v>
      </c>
      <c r="J7" s="43"/>
    </row>
    <row r="8" spans="1:10" x14ac:dyDescent="0.25">
      <c r="A8" s="43" t="s">
        <v>628</v>
      </c>
      <c r="B8" s="315" t="s">
        <v>9238</v>
      </c>
      <c r="C8" s="44">
        <v>204</v>
      </c>
      <c r="E8" s="322" t="s">
        <v>567</v>
      </c>
      <c r="F8" s="43" t="s">
        <v>595</v>
      </c>
      <c r="G8" s="316" t="s">
        <v>355</v>
      </c>
      <c r="H8" s="318"/>
      <c r="I8" s="1077">
        <v>45473.503472222219</v>
      </c>
      <c r="J8" s="43"/>
    </row>
    <row r="9" spans="1:10" x14ac:dyDescent="0.25">
      <c r="A9" s="43" t="s">
        <v>628</v>
      </c>
      <c r="B9" s="315" t="s">
        <v>9238</v>
      </c>
      <c r="C9" s="44">
        <v>167</v>
      </c>
      <c r="E9" s="322" t="s">
        <v>567</v>
      </c>
      <c r="F9" s="43" t="s">
        <v>591</v>
      </c>
      <c r="G9" s="316" t="s">
        <v>364</v>
      </c>
      <c r="H9" s="318" t="s">
        <v>9391</v>
      </c>
      <c r="I9" s="1077">
        <v>45473.503472222219</v>
      </c>
      <c r="J9" s="43"/>
    </row>
    <row r="10" spans="1:10" x14ac:dyDescent="0.25">
      <c r="A10" s="43" t="s">
        <v>628</v>
      </c>
      <c r="B10" s="315" t="s">
        <v>9238</v>
      </c>
      <c r="C10" s="44">
        <v>151</v>
      </c>
      <c r="E10" s="322" t="s">
        <v>567</v>
      </c>
      <c r="F10" s="43" t="s">
        <v>590</v>
      </c>
      <c r="G10" s="316" t="s">
        <v>355</v>
      </c>
      <c r="H10" s="318" t="s">
        <v>9392</v>
      </c>
      <c r="I10" s="1077">
        <v>45473.503472222219</v>
      </c>
      <c r="J10" s="43"/>
    </row>
    <row r="11" spans="1:10" x14ac:dyDescent="0.25">
      <c r="A11" s="43" t="s">
        <v>628</v>
      </c>
      <c r="B11" s="315" t="s">
        <v>9238</v>
      </c>
      <c r="C11" s="44">
        <v>196</v>
      </c>
      <c r="E11" s="322" t="s">
        <v>567</v>
      </c>
      <c r="F11" s="43" t="s">
        <v>594</v>
      </c>
      <c r="G11" s="316" t="s">
        <v>355</v>
      </c>
      <c r="H11" s="318" t="s">
        <v>9393</v>
      </c>
      <c r="I11" s="1077">
        <v>45473.503472222219</v>
      </c>
      <c r="J11" s="43"/>
    </row>
    <row r="12" spans="1:10" x14ac:dyDescent="0.25">
      <c r="A12" s="43" t="s">
        <v>628</v>
      </c>
      <c r="B12" s="315" t="s">
        <v>9238</v>
      </c>
      <c r="C12" s="44">
        <v>240</v>
      </c>
      <c r="E12" s="322" t="s">
        <v>567</v>
      </c>
      <c r="F12" s="43" t="s">
        <v>9240</v>
      </c>
      <c r="G12" s="316" t="s">
        <v>355</v>
      </c>
      <c r="H12" s="318" t="s">
        <v>9394</v>
      </c>
      <c r="I12" s="1077">
        <v>45473.503472222219</v>
      </c>
      <c r="J12" s="43"/>
    </row>
    <row r="13" spans="1:10" x14ac:dyDescent="0.25">
      <c r="A13" s="43" t="s">
        <v>628</v>
      </c>
      <c r="B13" s="315" t="s">
        <v>9238</v>
      </c>
      <c r="C13" s="44">
        <v>212</v>
      </c>
      <c r="E13" s="322" t="s">
        <v>567</v>
      </c>
      <c r="F13" s="43" t="s">
        <v>596</v>
      </c>
      <c r="G13" s="43" t="s">
        <v>518</v>
      </c>
      <c r="H13" s="318"/>
      <c r="I13" s="1077">
        <v>45473.503472222219</v>
      </c>
      <c r="J13" s="43"/>
    </row>
    <row r="14" spans="1:10" x14ac:dyDescent="0.25">
      <c r="A14" s="43" t="s">
        <v>628</v>
      </c>
      <c r="B14" s="315" t="s">
        <v>9238</v>
      </c>
      <c r="C14" s="44">
        <v>253</v>
      </c>
      <c r="E14" s="322" t="s">
        <v>567</v>
      </c>
      <c r="F14" s="43" t="s">
        <v>9241</v>
      </c>
      <c r="G14" s="316" t="s">
        <v>9242</v>
      </c>
      <c r="H14" s="318" t="s">
        <v>9395</v>
      </c>
      <c r="I14" s="1077">
        <v>45473.503472222219</v>
      </c>
      <c r="J14" s="43"/>
    </row>
    <row r="15" spans="1:10" x14ac:dyDescent="0.25">
      <c r="A15" s="43" t="s">
        <v>628</v>
      </c>
      <c r="B15" s="315" t="s">
        <v>9238</v>
      </c>
      <c r="C15" s="44">
        <v>225</v>
      </c>
      <c r="E15" s="322" t="s">
        <v>567</v>
      </c>
      <c r="F15" s="43" t="s">
        <v>597</v>
      </c>
      <c r="G15" s="316" t="s">
        <v>355</v>
      </c>
      <c r="H15" s="318"/>
      <c r="I15" s="1077">
        <v>45473.503472222219</v>
      </c>
      <c r="J15" s="43"/>
    </row>
    <row r="16" spans="1:10" x14ac:dyDescent="0.25">
      <c r="A16" s="43" t="s">
        <v>628</v>
      </c>
      <c r="B16" s="315" t="s">
        <v>9238</v>
      </c>
      <c r="C16" s="44">
        <v>179</v>
      </c>
      <c r="E16" s="322" t="s">
        <v>567</v>
      </c>
      <c r="F16" s="43" t="s">
        <v>592</v>
      </c>
      <c r="G16" s="316" t="s">
        <v>355</v>
      </c>
      <c r="H16" s="318" t="s">
        <v>9391</v>
      </c>
      <c r="I16" s="1077">
        <v>45473.503472222219</v>
      </c>
      <c r="J16" s="43"/>
    </row>
    <row r="17" spans="1:10" x14ac:dyDescent="0.25">
      <c r="A17" s="43" t="s">
        <v>628</v>
      </c>
      <c r="B17" s="315" t="s">
        <v>9238</v>
      </c>
      <c r="C17" s="44">
        <v>333</v>
      </c>
      <c r="E17" s="322" t="s">
        <v>567</v>
      </c>
      <c r="F17" s="43" t="s">
        <v>9244</v>
      </c>
      <c r="G17" s="43" t="s">
        <v>355</v>
      </c>
      <c r="H17" s="318"/>
      <c r="I17" s="1077">
        <v>45473.503472222219</v>
      </c>
      <c r="J17" s="43"/>
    </row>
    <row r="18" spans="1:10" x14ac:dyDescent="0.25">
      <c r="A18" s="43" t="s">
        <v>628</v>
      </c>
      <c r="B18" s="315" t="s">
        <v>9245</v>
      </c>
      <c r="C18" s="44">
        <v>399</v>
      </c>
      <c r="E18" s="322" t="s">
        <v>567</v>
      </c>
      <c r="F18" s="43" t="s">
        <v>9260</v>
      </c>
      <c r="G18" s="43" t="s">
        <v>355</v>
      </c>
      <c r="H18" s="318" t="s">
        <v>9396</v>
      </c>
      <c r="I18" s="1077">
        <v>45473.503472222219</v>
      </c>
      <c r="J18" s="43"/>
    </row>
    <row r="19" spans="1:10" x14ac:dyDescent="0.25">
      <c r="A19" s="43" t="s">
        <v>628</v>
      </c>
      <c r="B19" s="315" t="s">
        <v>9245</v>
      </c>
      <c r="C19" s="44">
        <v>413</v>
      </c>
      <c r="E19" s="322" t="s">
        <v>567</v>
      </c>
      <c r="F19" s="43" t="s">
        <v>9261</v>
      </c>
      <c r="G19" s="43" t="s">
        <v>355</v>
      </c>
      <c r="H19" s="318" t="s">
        <v>9396</v>
      </c>
      <c r="I19" s="1077">
        <v>45473.503472222219</v>
      </c>
      <c r="J19" s="43"/>
    </row>
    <row r="20" spans="1:10" x14ac:dyDescent="0.25">
      <c r="A20" s="43" t="s">
        <v>628</v>
      </c>
      <c r="B20" s="315" t="s">
        <v>9245</v>
      </c>
      <c r="C20" s="44">
        <v>105</v>
      </c>
      <c r="D20" s="44" t="s">
        <v>574</v>
      </c>
      <c r="E20" s="322" t="s">
        <v>567</v>
      </c>
      <c r="F20" s="43" t="s">
        <v>9252</v>
      </c>
      <c r="G20" s="43" t="s">
        <v>9253</v>
      </c>
      <c r="H20" s="318"/>
      <c r="I20" s="1077">
        <v>45473.503472222219</v>
      </c>
      <c r="J20" s="43"/>
    </row>
    <row r="21" spans="1:10" x14ac:dyDescent="0.25">
      <c r="A21" s="43" t="s">
        <v>628</v>
      </c>
      <c r="B21" s="315" t="s">
        <v>9245</v>
      </c>
      <c r="C21" s="44">
        <v>161</v>
      </c>
      <c r="D21" s="44" t="s">
        <v>588</v>
      </c>
      <c r="E21" s="322" t="s">
        <v>567</v>
      </c>
      <c r="F21" s="43" t="s">
        <v>9257</v>
      </c>
      <c r="G21" s="43" t="s">
        <v>355</v>
      </c>
      <c r="H21" s="318"/>
      <c r="I21" s="1077">
        <v>45473.503472222219</v>
      </c>
      <c r="J21" s="43"/>
    </row>
    <row r="22" spans="1:10" x14ac:dyDescent="0.25">
      <c r="A22" s="43" t="s">
        <v>628</v>
      </c>
      <c r="B22" s="315" t="s">
        <v>9245</v>
      </c>
      <c r="C22" s="317">
        <v>207</v>
      </c>
      <c r="D22" s="44" t="s">
        <v>588</v>
      </c>
      <c r="E22" s="322" t="s">
        <v>567</v>
      </c>
      <c r="F22" s="43" t="s">
        <v>9258</v>
      </c>
      <c r="G22" s="316" t="s">
        <v>355</v>
      </c>
      <c r="H22" s="318"/>
      <c r="I22" s="1077">
        <v>45473.503472222219</v>
      </c>
      <c r="J22" s="43"/>
    </row>
    <row r="23" spans="1:10" x14ac:dyDescent="0.25">
      <c r="A23" s="43" t="s">
        <v>628</v>
      </c>
      <c r="B23" s="315" t="s">
        <v>9245</v>
      </c>
      <c r="C23" s="317">
        <v>268</v>
      </c>
      <c r="D23" s="44" t="s">
        <v>588</v>
      </c>
      <c r="E23" s="322" t="s">
        <v>567</v>
      </c>
      <c r="F23" s="43" t="s">
        <v>9259</v>
      </c>
      <c r="G23" s="43" t="s">
        <v>355</v>
      </c>
      <c r="H23" s="318"/>
      <c r="I23" s="1077">
        <v>45473.503472222219</v>
      </c>
      <c r="J23" s="43"/>
    </row>
    <row r="24" spans="1:10" x14ac:dyDescent="0.25">
      <c r="A24" s="43" t="s">
        <v>628</v>
      </c>
      <c r="B24" s="315" t="s">
        <v>9245</v>
      </c>
      <c r="C24" s="44">
        <v>3</v>
      </c>
      <c r="D24" s="44" t="s">
        <v>574</v>
      </c>
      <c r="E24" s="322" t="s">
        <v>567</v>
      </c>
      <c r="F24" s="43" t="s">
        <v>9246</v>
      </c>
      <c r="G24" s="316" t="s">
        <v>9247</v>
      </c>
      <c r="H24" s="318"/>
      <c r="I24" s="1077">
        <v>45473.503472222219</v>
      </c>
      <c r="J24" s="43"/>
    </row>
    <row r="25" spans="1:10" x14ac:dyDescent="0.25">
      <c r="A25" s="43" t="s">
        <v>628</v>
      </c>
      <c r="B25" s="315" t="s">
        <v>9245</v>
      </c>
      <c r="C25" s="44">
        <v>121</v>
      </c>
      <c r="E25" s="322" t="s">
        <v>567</v>
      </c>
      <c r="F25" s="43" t="s">
        <v>9254</v>
      </c>
      <c r="G25" s="316" t="s">
        <v>9255</v>
      </c>
      <c r="H25" s="318"/>
      <c r="I25" s="1077">
        <v>45473.503472222219</v>
      </c>
      <c r="J25" s="43"/>
    </row>
    <row r="26" spans="1:10" x14ac:dyDescent="0.25">
      <c r="A26" s="43" t="s">
        <v>628</v>
      </c>
      <c r="B26" s="315" t="s">
        <v>9245</v>
      </c>
      <c r="C26" s="44">
        <v>148</v>
      </c>
      <c r="D26" s="44" t="s">
        <v>588</v>
      </c>
      <c r="E26" s="322" t="s">
        <v>567</v>
      </c>
      <c r="F26" s="43" t="s">
        <v>9256</v>
      </c>
      <c r="G26" s="316" t="s">
        <v>355</v>
      </c>
      <c r="H26" s="318"/>
      <c r="I26" s="1077">
        <v>45473.503472222219</v>
      </c>
      <c r="J26" s="43"/>
    </row>
    <row r="27" spans="1:10" x14ac:dyDescent="0.25">
      <c r="A27" s="43" t="s">
        <v>628</v>
      </c>
      <c r="B27" s="315" t="s">
        <v>9245</v>
      </c>
      <c r="C27" s="44">
        <v>69</v>
      </c>
      <c r="E27" s="322" t="s">
        <v>567</v>
      </c>
      <c r="F27" s="43" t="s">
        <v>720</v>
      </c>
      <c r="G27" s="316" t="s">
        <v>721</v>
      </c>
      <c r="H27" s="319"/>
      <c r="I27" s="1077">
        <v>45473.503472222219</v>
      </c>
      <c r="J27" s="43"/>
    </row>
    <row r="28" spans="1:10" x14ac:dyDescent="0.25">
      <c r="A28" s="43" t="s">
        <v>628</v>
      </c>
      <c r="B28" s="315" t="s">
        <v>9245</v>
      </c>
      <c r="C28" s="44">
        <v>21</v>
      </c>
      <c r="D28" s="44" t="s">
        <v>574</v>
      </c>
      <c r="E28" s="322" t="s">
        <v>567</v>
      </c>
      <c r="F28" s="43" t="s">
        <v>9248</v>
      </c>
      <c r="G28" s="316" t="s">
        <v>9247</v>
      </c>
      <c r="H28" s="319"/>
      <c r="I28" s="1077">
        <v>45473.503472222219</v>
      </c>
      <c r="J28" s="43"/>
    </row>
    <row r="29" spans="1:10" x14ac:dyDescent="0.25">
      <c r="A29" s="43" t="s">
        <v>628</v>
      </c>
      <c r="B29" s="315" t="s">
        <v>9245</v>
      </c>
      <c r="C29" s="44">
        <v>43</v>
      </c>
      <c r="E29" s="322" t="s">
        <v>567</v>
      </c>
      <c r="F29" s="43" t="s">
        <v>9250</v>
      </c>
      <c r="G29" s="316" t="s">
        <v>9251</v>
      </c>
      <c r="H29" s="318" t="s">
        <v>9397</v>
      </c>
      <c r="I29" s="1077">
        <v>45473.503472222219</v>
      </c>
      <c r="J29" s="43"/>
    </row>
    <row r="30" spans="1:10" x14ac:dyDescent="0.25">
      <c r="A30" s="43" t="s">
        <v>628</v>
      </c>
      <c r="B30" s="315" t="s">
        <v>9245</v>
      </c>
      <c r="C30" s="44">
        <v>32</v>
      </c>
      <c r="D30" s="44" t="s">
        <v>574</v>
      </c>
      <c r="E30" s="322" t="s">
        <v>567</v>
      </c>
      <c r="F30" s="43" t="s">
        <v>9249</v>
      </c>
      <c r="G30" s="316" t="s">
        <v>9247</v>
      </c>
      <c r="H30" s="318"/>
      <c r="I30" s="1077">
        <v>45473.503472222219</v>
      </c>
      <c r="J30" s="43"/>
    </row>
    <row r="31" spans="1:10" x14ac:dyDescent="0.25">
      <c r="A31" s="43" t="s">
        <v>628</v>
      </c>
      <c r="B31" s="315" t="s">
        <v>11066</v>
      </c>
      <c r="C31" s="44">
        <v>58</v>
      </c>
      <c r="E31" s="322" t="s">
        <v>567</v>
      </c>
      <c r="F31" s="43" t="s">
        <v>11067</v>
      </c>
      <c r="G31" s="316" t="s">
        <v>11068</v>
      </c>
      <c r="H31" s="318"/>
      <c r="I31" s="1077">
        <v>45473.503472222219</v>
      </c>
      <c r="J31" s="43"/>
    </row>
    <row r="32" spans="1:10" x14ac:dyDescent="0.25">
      <c r="A32" s="43" t="s">
        <v>628</v>
      </c>
      <c r="B32" s="315" t="s">
        <v>11066</v>
      </c>
      <c r="C32" s="44">
        <v>96</v>
      </c>
      <c r="E32" s="322" t="s">
        <v>572</v>
      </c>
      <c r="F32" s="43" t="s">
        <v>11069</v>
      </c>
      <c r="G32" s="43" t="s">
        <v>11070</v>
      </c>
      <c r="H32" s="318"/>
      <c r="I32" s="1077">
        <v>45473.503472222219</v>
      </c>
      <c r="J32" s="43"/>
    </row>
    <row r="33" spans="1:10" x14ac:dyDescent="0.25">
      <c r="A33" s="43" t="s">
        <v>628</v>
      </c>
      <c r="B33" s="315" t="s">
        <v>11066</v>
      </c>
      <c r="C33" s="44">
        <v>27</v>
      </c>
      <c r="E33" s="322" t="s">
        <v>567</v>
      </c>
      <c r="F33" s="43" t="s">
        <v>11071</v>
      </c>
      <c r="G33" s="316" t="s">
        <v>11072</v>
      </c>
      <c r="H33" s="318"/>
      <c r="I33" s="1077">
        <v>45473.503472222219</v>
      </c>
      <c r="J33" s="43"/>
    </row>
    <row r="34" spans="1:10" x14ac:dyDescent="0.25">
      <c r="A34" s="43" t="s">
        <v>628</v>
      </c>
      <c r="B34" s="315" t="s">
        <v>11066</v>
      </c>
      <c r="C34" s="44">
        <v>3</v>
      </c>
      <c r="E34" s="322" t="s">
        <v>567</v>
      </c>
      <c r="F34" s="43" t="s">
        <v>11073</v>
      </c>
      <c r="G34" s="316" t="s">
        <v>355</v>
      </c>
      <c r="H34" s="319"/>
      <c r="I34" s="1077">
        <v>45473.503472222219</v>
      </c>
      <c r="J34" s="43"/>
    </row>
    <row r="35" spans="1:10" x14ac:dyDescent="0.25">
      <c r="A35" s="43" t="s">
        <v>628</v>
      </c>
      <c r="B35" s="315" t="s">
        <v>11066</v>
      </c>
      <c r="C35" s="44">
        <v>82</v>
      </c>
      <c r="E35" s="322" t="s">
        <v>567</v>
      </c>
      <c r="F35" s="43" t="s">
        <v>11074</v>
      </c>
      <c r="G35" s="316" t="s">
        <v>9242</v>
      </c>
      <c r="H35" s="319"/>
      <c r="I35" s="1077">
        <v>45473.503472222219</v>
      </c>
      <c r="J35" s="43"/>
    </row>
    <row r="36" spans="1:10" x14ac:dyDescent="0.25">
      <c r="A36" s="43" t="s">
        <v>628</v>
      </c>
      <c r="B36" s="315" t="s">
        <v>9262</v>
      </c>
      <c r="C36" s="44">
        <v>484</v>
      </c>
      <c r="E36" s="322" t="s">
        <v>567</v>
      </c>
      <c r="F36" s="43" t="s">
        <v>9239</v>
      </c>
      <c r="G36" s="43" t="s">
        <v>355</v>
      </c>
      <c r="H36" s="318"/>
      <c r="I36" s="1077">
        <v>45473.503472222219</v>
      </c>
      <c r="J36" s="43"/>
    </row>
    <row r="37" spans="1:10" x14ac:dyDescent="0.25">
      <c r="A37" s="43" t="s">
        <v>628</v>
      </c>
      <c r="B37" s="315" t="s">
        <v>9262</v>
      </c>
      <c r="C37" s="44">
        <v>393</v>
      </c>
      <c r="E37" s="322" t="s">
        <v>567</v>
      </c>
      <c r="F37" s="43" t="s">
        <v>9271</v>
      </c>
      <c r="G37" s="43" t="s">
        <v>365</v>
      </c>
      <c r="H37" s="318" t="s">
        <v>9399</v>
      </c>
      <c r="I37" s="1077">
        <v>45473.503472222219</v>
      </c>
      <c r="J37" s="43"/>
    </row>
    <row r="38" spans="1:10" x14ac:dyDescent="0.25">
      <c r="A38" s="43" t="s">
        <v>628</v>
      </c>
      <c r="B38" s="315" t="s">
        <v>9262</v>
      </c>
      <c r="C38" s="44">
        <v>319</v>
      </c>
      <c r="E38" s="322" t="s">
        <v>567</v>
      </c>
      <c r="F38" s="43" t="s">
        <v>9270</v>
      </c>
      <c r="G38" s="316" t="s">
        <v>365</v>
      </c>
      <c r="H38" s="318" t="s">
        <v>9400</v>
      </c>
      <c r="I38" s="1077">
        <v>45473.503472222219</v>
      </c>
      <c r="J38" s="43"/>
    </row>
    <row r="39" spans="1:10" x14ac:dyDescent="0.25">
      <c r="A39" s="43" t="s">
        <v>628</v>
      </c>
      <c r="B39" s="315" t="s">
        <v>9262</v>
      </c>
      <c r="C39" s="44">
        <v>435</v>
      </c>
      <c r="E39" s="322" t="s">
        <v>567</v>
      </c>
      <c r="F39" s="43" t="s">
        <v>9272</v>
      </c>
      <c r="G39" s="316" t="s">
        <v>355</v>
      </c>
      <c r="H39" s="318"/>
      <c r="I39" s="1077">
        <v>45473.503472222219</v>
      </c>
      <c r="J39" s="43"/>
    </row>
    <row r="40" spans="1:10" x14ac:dyDescent="0.25">
      <c r="A40" s="43" t="s">
        <v>628</v>
      </c>
      <c r="B40" s="315" t="s">
        <v>9262</v>
      </c>
      <c r="C40" s="44">
        <v>467</v>
      </c>
      <c r="D40" s="44" t="s">
        <v>574</v>
      </c>
      <c r="E40" s="322" t="s">
        <v>567</v>
      </c>
      <c r="F40" s="43" t="s">
        <v>9273</v>
      </c>
      <c r="G40" s="316" t="s">
        <v>355</v>
      </c>
      <c r="H40" s="319"/>
      <c r="I40" s="1077">
        <v>45473.503472222219</v>
      </c>
      <c r="J40" s="43"/>
    </row>
    <row r="41" spans="1:10" x14ac:dyDescent="0.25">
      <c r="A41" s="43" t="s">
        <v>628</v>
      </c>
      <c r="B41" s="315" t="s">
        <v>9262</v>
      </c>
      <c r="C41" s="44">
        <v>181</v>
      </c>
      <c r="E41" s="322" t="s">
        <v>567</v>
      </c>
      <c r="F41" s="43" t="s">
        <v>9266</v>
      </c>
      <c r="G41" s="316" t="s">
        <v>355</v>
      </c>
      <c r="H41" s="318" t="s">
        <v>9401</v>
      </c>
      <c r="I41" s="1077">
        <v>45473.503472222219</v>
      </c>
      <c r="J41" s="43"/>
    </row>
    <row r="42" spans="1:10" x14ac:dyDescent="0.25">
      <c r="A42" s="43" t="s">
        <v>628</v>
      </c>
      <c r="B42" s="315" t="s">
        <v>9262</v>
      </c>
      <c r="C42" s="44">
        <v>3</v>
      </c>
      <c r="E42" s="322" t="s">
        <v>567</v>
      </c>
      <c r="F42" s="43" t="s">
        <v>9263</v>
      </c>
      <c r="G42" s="316" t="s">
        <v>355</v>
      </c>
      <c r="H42" s="319"/>
      <c r="I42" s="1077">
        <v>45473.503472222219</v>
      </c>
      <c r="J42" s="43"/>
    </row>
    <row r="43" spans="1:10" x14ac:dyDescent="0.25">
      <c r="A43" s="43" t="s">
        <v>628</v>
      </c>
      <c r="B43" s="315" t="s">
        <v>9262</v>
      </c>
      <c r="C43" s="44">
        <v>140</v>
      </c>
      <c r="E43" s="322" t="s">
        <v>567</v>
      </c>
      <c r="F43" s="43" t="s">
        <v>9265</v>
      </c>
      <c r="G43" s="43" t="s">
        <v>365</v>
      </c>
      <c r="H43" s="318" t="s">
        <v>9402</v>
      </c>
      <c r="I43" s="1077">
        <v>45473.503472222219</v>
      </c>
      <c r="J43" s="43"/>
    </row>
    <row r="44" spans="1:10" x14ac:dyDescent="0.25">
      <c r="A44" s="43" t="s">
        <v>628</v>
      </c>
      <c r="B44" s="315" t="s">
        <v>9262</v>
      </c>
      <c r="C44" s="44">
        <v>53</v>
      </c>
      <c r="E44" s="322" t="s">
        <v>567</v>
      </c>
      <c r="F44" s="43" t="s">
        <v>9264</v>
      </c>
      <c r="G44" s="43" t="s">
        <v>365</v>
      </c>
      <c r="H44" s="318" t="s">
        <v>9400</v>
      </c>
      <c r="I44" s="1077">
        <v>45473.503472222219</v>
      </c>
      <c r="J44" s="43"/>
    </row>
    <row r="45" spans="1:10" x14ac:dyDescent="0.25">
      <c r="A45" s="43" t="s">
        <v>628</v>
      </c>
      <c r="B45" s="315" t="s">
        <v>9262</v>
      </c>
      <c r="C45" s="44">
        <v>261</v>
      </c>
      <c r="E45" s="322" t="s">
        <v>567</v>
      </c>
      <c r="F45" s="43" t="s">
        <v>9267</v>
      </c>
      <c r="G45" s="316" t="s">
        <v>9268</v>
      </c>
      <c r="H45" s="319"/>
      <c r="I45" s="1077">
        <v>45473.503472222219</v>
      </c>
      <c r="J45" s="43"/>
    </row>
    <row r="46" spans="1:10" x14ac:dyDescent="0.25">
      <c r="A46" s="43" t="s">
        <v>628</v>
      </c>
      <c r="B46" s="315" t="s">
        <v>9262</v>
      </c>
      <c r="C46" s="44">
        <v>305</v>
      </c>
      <c r="E46" s="322" t="s">
        <v>567</v>
      </c>
      <c r="F46" s="43" t="s">
        <v>9269</v>
      </c>
      <c r="G46" s="43" t="s">
        <v>689</v>
      </c>
      <c r="H46" s="319"/>
      <c r="I46" s="1077">
        <v>45473.503472222219</v>
      </c>
      <c r="J46" s="43"/>
    </row>
    <row r="47" spans="1:10" x14ac:dyDescent="0.25">
      <c r="A47" s="43" t="s">
        <v>628</v>
      </c>
      <c r="B47" s="315" t="s">
        <v>9274</v>
      </c>
      <c r="C47" s="44">
        <v>444</v>
      </c>
      <c r="E47" s="322" t="s">
        <v>567</v>
      </c>
      <c r="F47" s="43" t="s">
        <v>9282</v>
      </c>
      <c r="G47" s="43" t="s">
        <v>355</v>
      </c>
      <c r="H47" s="319"/>
      <c r="I47" s="1077">
        <v>45473.503472222219</v>
      </c>
      <c r="J47" s="43"/>
    </row>
    <row r="48" spans="1:10" x14ac:dyDescent="0.25">
      <c r="A48" s="43" t="s">
        <v>628</v>
      </c>
      <c r="B48" s="315" t="s">
        <v>9274</v>
      </c>
      <c r="C48" s="44">
        <v>252</v>
      </c>
      <c r="E48" s="322" t="s">
        <v>567</v>
      </c>
      <c r="F48" s="43" t="s">
        <v>617</v>
      </c>
      <c r="G48" s="43" t="s">
        <v>355</v>
      </c>
      <c r="H48" s="319"/>
      <c r="I48" s="1077">
        <v>45473.503472222219</v>
      </c>
      <c r="J48" s="43"/>
    </row>
    <row r="49" spans="1:10" x14ac:dyDescent="0.25">
      <c r="A49" s="43" t="s">
        <v>628</v>
      </c>
      <c r="B49" s="315" t="s">
        <v>9274</v>
      </c>
      <c r="C49" s="317">
        <v>65</v>
      </c>
      <c r="E49" s="322" t="s">
        <v>567</v>
      </c>
      <c r="F49" s="43" t="s">
        <v>9275</v>
      </c>
      <c r="G49" s="43" t="s">
        <v>11075</v>
      </c>
      <c r="H49" s="319"/>
      <c r="I49" s="1077">
        <v>45473.503472222219</v>
      </c>
      <c r="J49" s="43"/>
    </row>
    <row r="50" spans="1:10" x14ac:dyDescent="0.25">
      <c r="A50" s="43" t="s">
        <v>628</v>
      </c>
      <c r="B50" s="315" t="s">
        <v>9274</v>
      </c>
      <c r="C50" s="317">
        <v>135</v>
      </c>
      <c r="E50" s="322" t="s">
        <v>567</v>
      </c>
      <c r="F50" s="43" t="s">
        <v>9276</v>
      </c>
      <c r="G50" s="43" t="s">
        <v>371</v>
      </c>
      <c r="H50" s="318"/>
      <c r="I50" s="1077">
        <v>45473.503472222219</v>
      </c>
      <c r="J50" s="43"/>
    </row>
    <row r="51" spans="1:10" x14ac:dyDescent="0.25">
      <c r="A51" s="43" t="s">
        <v>628</v>
      </c>
      <c r="B51" s="315" t="s">
        <v>9274</v>
      </c>
      <c r="C51" s="44">
        <v>271</v>
      </c>
      <c r="E51" s="322" t="s">
        <v>567</v>
      </c>
      <c r="F51" s="43" t="s">
        <v>9279</v>
      </c>
      <c r="G51" s="316" t="s">
        <v>372</v>
      </c>
      <c r="H51" s="319"/>
      <c r="I51" s="1077">
        <v>45473.503472222219</v>
      </c>
      <c r="J51" s="43"/>
    </row>
    <row r="52" spans="1:10" x14ac:dyDescent="0.25">
      <c r="A52" s="43" t="s">
        <v>628</v>
      </c>
      <c r="B52" s="315" t="s">
        <v>9274</v>
      </c>
      <c r="C52" s="44">
        <v>245</v>
      </c>
      <c r="E52" s="322" t="s">
        <v>567</v>
      </c>
      <c r="F52" s="43" t="s">
        <v>616</v>
      </c>
      <c r="G52" s="316" t="s">
        <v>355</v>
      </c>
      <c r="H52" s="319"/>
      <c r="I52" s="1077">
        <v>45473.503472222219</v>
      </c>
      <c r="J52" s="43"/>
    </row>
    <row r="53" spans="1:10" x14ac:dyDescent="0.25">
      <c r="A53" s="43" t="s">
        <v>628</v>
      </c>
      <c r="B53" s="315" t="s">
        <v>9274</v>
      </c>
      <c r="C53" s="44">
        <v>425</v>
      </c>
      <c r="E53" s="322" t="s">
        <v>567</v>
      </c>
      <c r="F53" s="43" t="s">
        <v>9281</v>
      </c>
      <c r="G53" s="316" t="s">
        <v>355</v>
      </c>
      <c r="H53" s="319"/>
      <c r="I53" s="1077">
        <v>45473.503472222219</v>
      </c>
      <c r="J53" s="43"/>
    </row>
    <row r="54" spans="1:10" x14ac:dyDescent="0.25">
      <c r="A54" s="43" t="s">
        <v>628</v>
      </c>
      <c r="B54" s="315" t="s">
        <v>9274</v>
      </c>
      <c r="C54" s="44">
        <v>169</v>
      </c>
      <c r="E54" s="322" t="s">
        <v>567</v>
      </c>
      <c r="F54" s="43" t="s">
        <v>9277</v>
      </c>
      <c r="G54" s="316" t="s">
        <v>355</v>
      </c>
      <c r="H54" s="319"/>
      <c r="I54" s="1077">
        <v>45473.503472222219</v>
      </c>
      <c r="J54" s="43"/>
    </row>
    <row r="55" spans="1:10" x14ac:dyDescent="0.25">
      <c r="A55" s="43" t="s">
        <v>628</v>
      </c>
      <c r="B55" s="315" t="s">
        <v>9274</v>
      </c>
      <c r="C55" s="44">
        <v>5</v>
      </c>
      <c r="E55" s="322" t="s">
        <v>567</v>
      </c>
      <c r="F55" s="43" t="s">
        <v>605</v>
      </c>
      <c r="G55" s="316" t="s">
        <v>355</v>
      </c>
      <c r="H55" s="318" t="s">
        <v>9403</v>
      </c>
      <c r="I55" s="1077">
        <v>45473.503472222219</v>
      </c>
      <c r="J55" s="43"/>
    </row>
    <row r="56" spans="1:10" x14ac:dyDescent="0.25">
      <c r="A56" s="43" t="s">
        <v>628</v>
      </c>
      <c r="B56" s="315" t="s">
        <v>9274</v>
      </c>
      <c r="C56" s="44">
        <v>186</v>
      </c>
      <c r="E56" s="322" t="s">
        <v>567</v>
      </c>
      <c r="F56" s="43" t="s">
        <v>614</v>
      </c>
      <c r="G56" s="316" t="s">
        <v>355</v>
      </c>
      <c r="H56" s="319"/>
      <c r="I56" s="1077">
        <v>45473.503472222219</v>
      </c>
      <c r="J56" s="43"/>
    </row>
    <row r="57" spans="1:10" x14ac:dyDescent="0.25">
      <c r="A57" s="43" t="s">
        <v>628</v>
      </c>
      <c r="B57" s="315" t="s">
        <v>9274</v>
      </c>
      <c r="C57" s="44">
        <v>238</v>
      </c>
      <c r="E57" s="322" t="s">
        <v>567</v>
      </c>
      <c r="F57" s="43" t="s">
        <v>9278</v>
      </c>
      <c r="G57" s="316" t="s">
        <v>370</v>
      </c>
      <c r="H57" s="318"/>
      <c r="I57" s="1077">
        <v>45473.503472222219</v>
      </c>
      <c r="J57" s="43"/>
    </row>
    <row r="58" spans="1:10" x14ac:dyDescent="0.25">
      <c r="A58" s="43" t="s">
        <v>628</v>
      </c>
      <c r="B58" s="315" t="s">
        <v>9274</v>
      </c>
      <c r="C58" s="317">
        <v>462</v>
      </c>
      <c r="E58" s="323" t="s">
        <v>567</v>
      </c>
      <c r="F58" s="43" t="s">
        <v>9283</v>
      </c>
      <c r="G58" s="316" t="s">
        <v>9110</v>
      </c>
      <c r="H58" s="318"/>
      <c r="I58" s="1077">
        <v>45473.503472222219</v>
      </c>
      <c r="J58" s="43"/>
    </row>
    <row r="59" spans="1:10" x14ac:dyDescent="0.25">
      <c r="A59" s="43" t="s">
        <v>628</v>
      </c>
      <c r="B59" s="315" t="s">
        <v>9274</v>
      </c>
      <c r="C59" s="44">
        <v>296</v>
      </c>
      <c r="E59" s="322" t="s">
        <v>567</v>
      </c>
      <c r="F59" s="43" t="s">
        <v>618</v>
      </c>
      <c r="G59" s="316" t="s">
        <v>519</v>
      </c>
      <c r="H59" s="319"/>
      <c r="I59" s="1077">
        <v>45473.503472222219</v>
      </c>
      <c r="J59" s="43"/>
    </row>
    <row r="60" spans="1:10" x14ac:dyDescent="0.25">
      <c r="A60" s="43" t="s">
        <v>628</v>
      </c>
      <c r="B60" s="315" t="s">
        <v>9274</v>
      </c>
      <c r="C60" s="44">
        <v>374</v>
      </c>
      <c r="E60" s="322" t="s">
        <v>567</v>
      </c>
      <c r="F60" s="43" t="s">
        <v>9280</v>
      </c>
      <c r="G60" s="316" t="s">
        <v>355</v>
      </c>
      <c r="H60" s="318" t="s">
        <v>9404</v>
      </c>
      <c r="I60" s="1077">
        <v>45473.503472222219</v>
      </c>
      <c r="J60" s="43"/>
    </row>
    <row r="61" spans="1:10" x14ac:dyDescent="0.25">
      <c r="A61" s="43" t="s">
        <v>628</v>
      </c>
      <c r="B61" s="315" t="s">
        <v>9274</v>
      </c>
      <c r="C61" s="44">
        <v>524</v>
      </c>
      <c r="E61" s="322" t="s">
        <v>567</v>
      </c>
      <c r="F61" s="43" t="s">
        <v>9284</v>
      </c>
      <c r="G61" s="316" t="s">
        <v>9110</v>
      </c>
      <c r="H61" s="318"/>
      <c r="I61" s="1077">
        <v>45473.503472222219</v>
      </c>
      <c r="J61" s="43"/>
    </row>
    <row r="62" spans="1:10" x14ac:dyDescent="0.25">
      <c r="A62" s="43" t="s">
        <v>628</v>
      </c>
      <c r="B62" s="315" t="s">
        <v>9285</v>
      </c>
      <c r="C62" s="44">
        <v>484</v>
      </c>
      <c r="E62" s="322" t="s">
        <v>567</v>
      </c>
      <c r="F62" s="43" t="s">
        <v>544</v>
      </c>
      <c r="G62" s="316" t="s">
        <v>366</v>
      </c>
      <c r="H62" s="318" t="s">
        <v>9405</v>
      </c>
      <c r="I62" s="1077">
        <v>45473.503472222219</v>
      </c>
      <c r="J62" s="43"/>
    </row>
    <row r="63" spans="1:10" x14ac:dyDescent="0.25">
      <c r="A63" s="43" t="s">
        <v>628</v>
      </c>
      <c r="B63" s="315" t="s">
        <v>9285</v>
      </c>
      <c r="C63" s="44">
        <v>399</v>
      </c>
      <c r="E63" s="322" t="s">
        <v>567</v>
      </c>
      <c r="F63" s="43" t="s">
        <v>543</v>
      </c>
      <c r="G63" s="316" t="s">
        <v>365</v>
      </c>
      <c r="H63" s="318" t="s">
        <v>9405</v>
      </c>
      <c r="I63" s="1077">
        <v>45473.503472222219</v>
      </c>
      <c r="J63" s="43"/>
    </row>
    <row r="64" spans="1:10" x14ac:dyDescent="0.25">
      <c r="A64" s="43" t="s">
        <v>628</v>
      </c>
      <c r="B64" s="315" t="s">
        <v>9285</v>
      </c>
      <c r="C64" s="317">
        <v>568</v>
      </c>
      <c r="E64" s="322" t="s">
        <v>567</v>
      </c>
      <c r="F64" s="43" t="s">
        <v>701</v>
      </c>
      <c r="G64" s="316" t="s">
        <v>355</v>
      </c>
      <c r="H64" s="318"/>
      <c r="I64" s="1077">
        <v>45473.503472222219</v>
      </c>
      <c r="J64" s="43"/>
    </row>
    <row r="65" spans="1:10" x14ac:dyDescent="0.25">
      <c r="A65" s="43" t="s">
        <v>628</v>
      </c>
      <c r="B65" s="315" t="s">
        <v>9285</v>
      </c>
      <c r="C65" s="44">
        <v>110</v>
      </c>
      <c r="E65" s="322" t="s">
        <v>567</v>
      </c>
      <c r="F65" s="43" t="s">
        <v>600</v>
      </c>
      <c r="G65" s="316" t="s">
        <v>355</v>
      </c>
      <c r="H65" s="318" t="s">
        <v>9406</v>
      </c>
      <c r="I65" s="1077">
        <v>45473.503472222219</v>
      </c>
      <c r="J65" s="43"/>
    </row>
    <row r="66" spans="1:10" x14ac:dyDescent="0.25">
      <c r="A66" s="43" t="s">
        <v>628</v>
      </c>
      <c r="B66" s="315" t="s">
        <v>9285</v>
      </c>
      <c r="C66" s="44">
        <v>234</v>
      </c>
      <c r="E66" s="322" t="s">
        <v>567</v>
      </c>
      <c r="F66" s="43" t="s">
        <v>604</v>
      </c>
      <c r="G66" s="316" t="s">
        <v>355</v>
      </c>
      <c r="H66" s="318" t="s">
        <v>9407</v>
      </c>
      <c r="I66" s="1077">
        <v>45473.503472222219</v>
      </c>
      <c r="J66" s="43"/>
    </row>
    <row r="67" spans="1:10" x14ac:dyDescent="0.25">
      <c r="A67" s="43" t="s">
        <v>628</v>
      </c>
      <c r="B67" s="315" t="s">
        <v>9285</v>
      </c>
      <c r="C67" s="44">
        <v>190</v>
      </c>
      <c r="D67" s="317"/>
      <c r="E67" s="322" t="s">
        <v>567</v>
      </c>
      <c r="F67" s="43" t="s">
        <v>603</v>
      </c>
      <c r="G67" s="316" t="s">
        <v>355</v>
      </c>
      <c r="H67" s="318" t="s">
        <v>9408</v>
      </c>
      <c r="I67" s="1077">
        <v>45473.503472222219</v>
      </c>
      <c r="J67" s="43"/>
    </row>
    <row r="68" spans="1:10" x14ac:dyDescent="0.25">
      <c r="A68" s="43" t="s">
        <v>628</v>
      </c>
      <c r="B68" s="315" t="s">
        <v>9285</v>
      </c>
      <c r="C68" s="44">
        <v>6</v>
      </c>
      <c r="E68" s="322" t="s">
        <v>567</v>
      </c>
      <c r="F68" s="43" t="s">
        <v>598</v>
      </c>
      <c r="G68" s="316" t="s">
        <v>355</v>
      </c>
      <c r="H68" s="318" t="s">
        <v>9409</v>
      </c>
      <c r="I68" s="1077">
        <v>45473.503472222219</v>
      </c>
      <c r="J68" s="43"/>
    </row>
    <row r="69" spans="1:10" x14ac:dyDescent="0.25">
      <c r="A69" s="43" t="s">
        <v>628</v>
      </c>
      <c r="B69" s="315" t="s">
        <v>9285</v>
      </c>
      <c r="C69" s="44">
        <v>154</v>
      </c>
      <c r="E69" s="322" t="s">
        <v>567</v>
      </c>
      <c r="F69" s="43" t="s">
        <v>602</v>
      </c>
      <c r="G69" s="316" t="s">
        <v>355</v>
      </c>
      <c r="H69" s="318" t="s">
        <v>9408</v>
      </c>
      <c r="I69" s="1077">
        <v>45473.503472222219</v>
      </c>
      <c r="J69" s="43"/>
    </row>
    <row r="70" spans="1:10" x14ac:dyDescent="0.25">
      <c r="A70" s="43" t="s">
        <v>628</v>
      </c>
      <c r="B70" s="315" t="s">
        <v>9285</v>
      </c>
      <c r="C70" s="44">
        <v>123</v>
      </c>
      <c r="D70" s="317"/>
      <c r="E70" s="322" t="s">
        <v>567</v>
      </c>
      <c r="F70" s="43" t="s">
        <v>601</v>
      </c>
      <c r="G70" s="316" t="s">
        <v>355</v>
      </c>
      <c r="H70" s="318" t="s">
        <v>9408</v>
      </c>
      <c r="I70" s="1077">
        <v>45473.503472222219</v>
      </c>
      <c r="J70" s="43"/>
    </row>
    <row r="71" spans="1:10" x14ac:dyDescent="0.25">
      <c r="A71" s="43" t="s">
        <v>628</v>
      </c>
      <c r="B71" s="315" t="s">
        <v>9285</v>
      </c>
      <c r="C71" s="44">
        <v>32</v>
      </c>
      <c r="D71" s="317"/>
      <c r="E71" s="322" t="s">
        <v>567</v>
      </c>
      <c r="F71" s="43" t="s">
        <v>599</v>
      </c>
      <c r="G71" s="316" t="s">
        <v>355</v>
      </c>
      <c r="H71" s="318" t="s">
        <v>9410</v>
      </c>
      <c r="I71" s="1077">
        <v>45473.503472222219</v>
      </c>
      <c r="J71" s="43"/>
    </row>
    <row r="72" spans="1:10" x14ac:dyDescent="0.25">
      <c r="A72" s="43" t="s">
        <v>628</v>
      </c>
      <c r="B72" s="315" t="s">
        <v>9285</v>
      </c>
      <c r="C72" s="44">
        <v>358</v>
      </c>
      <c r="E72" s="322" t="s">
        <v>567</v>
      </c>
      <c r="F72" s="43" t="s">
        <v>546</v>
      </c>
      <c r="G72" s="316" t="s">
        <v>355</v>
      </c>
      <c r="H72" s="318" t="s">
        <v>9411</v>
      </c>
      <c r="I72" s="1077">
        <v>45473.503472222219</v>
      </c>
      <c r="J72" s="43"/>
    </row>
    <row r="73" spans="1:10" x14ac:dyDescent="0.25">
      <c r="A73" s="43" t="s">
        <v>628</v>
      </c>
      <c r="B73" s="315" t="s">
        <v>9285</v>
      </c>
      <c r="C73" s="44">
        <v>314</v>
      </c>
      <c r="E73" s="322" t="s">
        <v>567</v>
      </c>
      <c r="F73" s="43" t="s">
        <v>545</v>
      </c>
      <c r="G73" s="316" t="s">
        <v>355</v>
      </c>
      <c r="H73" s="318" t="s">
        <v>9412</v>
      </c>
      <c r="I73" s="1077">
        <v>45473.503472222219</v>
      </c>
      <c r="J73" s="43"/>
    </row>
    <row r="74" spans="1:10" x14ac:dyDescent="0.25">
      <c r="A74" s="43" t="s">
        <v>628</v>
      </c>
      <c r="B74" s="315" t="s">
        <v>9286</v>
      </c>
      <c r="C74" s="44">
        <v>359</v>
      </c>
      <c r="E74" s="322" t="s">
        <v>567</v>
      </c>
      <c r="F74" s="43" t="s">
        <v>611</v>
      </c>
      <c r="G74" s="316" t="s">
        <v>355</v>
      </c>
      <c r="H74" s="318" t="s">
        <v>9413</v>
      </c>
      <c r="I74" s="1077">
        <v>45473.503472222219</v>
      </c>
      <c r="J74" s="43"/>
    </row>
    <row r="75" spans="1:10" x14ac:dyDescent="0.25">
      <c r="A75" s="43" t="s">
        <v>628</v>
      </c>
      <c r="B75" s="315" t="s">
        <v>9286</v>
      </c>
      <c r="C75" s="44">
        <v>304</v>
      </c>
      <c r="E75" s="322" t="s">
        <v>567</v>
      </c>
      <c r="F75" s="43" t="s">
        <v>610</v>
      </c>
      <c r="G75" s="316" t="s">
        <v>355</v>
      </c>
      <c r="H75" s="319"/>
      <c r="I75" s="1077">
        <v>45473.503472222219</v>
      </c>
      <c r="J75" s="43"/>
    </row>
    <row r="76" spans="1:10" x14ac:dyDescent="0.25">
      <c r="A76" s="43" t="s">
        <v>628</v>
      </c>
      <c r="B76" s="315" t="s">
        <v>9286</v>
      </c>
      <c r="C76" s="44">
        <v>269</v>
      </c>
      <c r="E76" s="322" t="s">
        <v>567</v>
      </c>
      <c r="F76" s="43" t="s">
        <v>609</v>
      </c>
      <c r="G76" s="316" t="s">
        <v>355</v>
      </c>
      <c r="H76" s="318" t="s">
        <v>9414</v>
      </c>
      <c r="I76" s="1077">
        <v>45473.503472222219</v>
      </c>
      <c r="J76" s="43"/>
    </row>
    <row r="77" spans="1:10" x14ac:dyDescent="0.25">
      <c r="A77" s="43" t="s">
        <v>628</v>
      </c>
      <c r="B77" s="315" t="s">
        <v>9286</v>
      </c>
      <c r="C77" s="317">
        <v>207</v>
      </c>
      <c r="E77" s="322" t="s">
        <v>567</v>
      </c>
      <c r="F77" s="43" t="s">
        <v>608</v>
      </c>
      <c r="G77" s="316" t="s">
        <v>355</v>
      </c>
      <c r="H77" s="319"/>
      <c r="I77" s="1077">
        <v>45473.503472222219</v>
      </c>
      <c r="J77" s="43"/>
    </row>
    <row r="78" spans="1:10" x14ac:dyDescent="0.25">
      <c r="A78" s="43" t="s">
        <v>628</v>
      </c>
      <c r="B78" s="315" t="s">
        <v>9286</v>
      </c>
      <c r="C78" s="317">
        <v>162</v>
      </c>
      <c r="E78" s="322" t="s">
        <v>567</v>
      </c>
      <c r="F78" s="43" t="s">
        <v>607</v>
      </c>
      <c r="G78" s="316" t="s">
        <v>355</v>
      </c>
      <c r="H78" s="318" t="s">
        <v>9414</v>
      </c>
      <c r="I78" s="1077">
        <v>45473.503472222219</v>
      </c>
      <c r="J78" s="43"/>
    </row>
    <row r="79" spans="1:10" x14ac:dyDescent="0.25">
      <c r="A79" s="43" t="s">
        <v>628</v>
      </c>
      <c r="B79" s="315" t="s">
        <v>9286</v>
      </c>
      <c r="C79" s="44">
        <v>74</v>
      </c>
      <c r="E79" s="322" t="s">
        <v>567</v>
      </c>
      <c r="F79" s="43" t="s">
        <v>606</v>
      </c>
      <c r="G79" s="316" t="s">
        <v>355</v>
      </c>
      <c r="H79" s="318"/>
      <c r="I79" s="1077">
        <v>45473.503472222219</v>
      </c>
      <c r="J79" s="43"/>
    </row>
    <row r="80" spans="1:10" x14ac:dyDescent="0.25">
      <c r="A80" s="43" t="s">
        <v>628</v>
      </c>
      <c r="B80" s="315" t="s">
        <v>9286</v>
      </c>
      <c r="C80" s="44">
        <v>835</v>
      </c>
      <c r="E80" s="322" t="s">
        <v>567</v>
      </c>
      <c r="F80" s="43" t="s">
        <v>9291</v>
      </c>
      <c r="G80" s="316" t="s">
        <v>355</v>
      </c>
      <c r="H80" s="319"/>
      <c r="I80" s="1077">
        <v>45473.503472222219</v>
      </c>
      <c r="J80" s="43"/>
    </row>
    <row r="81" spans="1:10" x14ac:dyDescent="0.25">
      <c r="A81" s="43" t="s">
        <v>628</v>
      </c>
      <c r="B81" s="315" t="s">
        <v>9286</v>
      </c>
      <c r="C81" s="44">
        <v>853</v>
      </c>
      <c r="E81" s="322" t="s">
        <v>567</v>
      </c>
      <c r="F81" s="43" t="s">
        <v>9293</v>
      </c>
      <c r="G81" s="316" t="s">
        <v>355</v>
      </c>
      <c r="H81" s="319"/>
      <c r="I81" s="1077">
        <v>45473.503472222219</v>
      </c>
      <c r="J81" s="43"/>
    </row>
    <row r="82" spans="1:10" x14ac:dyDescent="0.25">
      <c r="A82" s="43" t="s">
        <v>628</v>
      </c>
      <c r="B82" s="315" t="s">
        <v>9286</v>
      </c>
      <c r="C82" s="44">
        <v>688</v>
      </c>
      <c r="E82" s="322" t="s">
        <v>572</v>
      </c>
      <c r="F82" s="43" t="s">
        <v>9107</v>
      </c>
      <c r="G82" s="316" t="s">
        <v>374</v>
      </c>
      <c r="H82" s="318"/>
      <c r="I82" s="1077">
        <v>45473.503472222219</v>
      </c>
      <c r="J82" s="43"/>
    </row>
    <row r="83" spans="1:10" x14ac:dyDescent="0.25">
      <c r="A83" s="43" t="s">
        <v>628</v>
      </c>
      <c r="B83" s="315" t="s">
        <v>9286</v>
      </c>
      <c r="C83" s="44">
        <v>680</v>
      </c>
      <c r="E83" s="322" t="s">
        <v>567</v>
      </c>
      <c r="F83" s="43" t="s">
        <v>9106</v>
      </c>
      <c r="G83" s="316" t="s">
        <v>373</v>
      </c>
      <c r="H83" s="319"/>
      <c r="I83" s="1077">
        <v>45473.503472222219</v>
      </c>
      <c r="J83" s="43"/>
    </row>
    <row r="84" spans="1:10" x14ac:dyDescent="0.25">
      <c r="A84" s="43" t="s">
        <v>628</v>
      </c>
      <c r="B84" s="315" t="s">
        <v>9286</v>
      </c>
      <c r="C84" s="44">
        <v>672</v>
      </c>
      <c r="E84" s="322" t="s">
        <v>567</v>
      </c>
      <c r="F84" s="43" t="s">
        <v>9105</v>
      </c>
      <c r="G84" s="316" t="s">
        <v>355</v>
      </c>
      <c r="H84" s="318" t="s">
        <v>9415</v>
      </c>
      <c r="I84" s="1077">
        <v>45473.503472222219</v>
      </c>
      <c r="J84" s="43"/>
    </row>
    <row r="85" spans="1:10" x14ac:dyDescent="0.25">
      <c r="A85" s="43" t="s">
        <v>628</v>
      </c>
      <c r="B85" s="315" t="s">
        <v>9286</v>
      </c>
      <c r="C85" s="44">
        <v>990</v>
      </c>
      <c r="E85" s="322" t="s">
        <v>567</v>
      </c>
      <c r="F85" s="43" t="s">
        <v>9296</v>
      </c>
      <c r="G85" s="316" t="s">
        <v>355</v>
      </c>
      <c r="H85" s="318"/>
      <c r="I85" s="1077">
        <v>45473.503472222219</v>
      </c>
      <c r="J85" s="43"/>
    </row>
    <row r="86" spans="1:10" x14ac:dyDescent="0.25">
      <c r="A86" s="43" t="s">
        <v>628</v>
      </c>
      <c r="B86" s="315" t="s">
        <v>9286</v>
      </c>
      <c r="C86" s="317">
        <v>982</v>
      </c>
      <c r="E86" s="322" t="s">
        <v>567</v>
      </c>
      <c r="F86" s="43" t="s">
        <v>9109</v>
      </c>
      <c r="G86" s="316" t="s">
        <v>355</v>
      </c>
      <c r="H86" s="318"/>
      <c r="I86" s="1077">
        <v>45473.503472222219</v>
      </c>
      <c r="J86" s="43"/>
    </row>
    <row r="87" spans="1:10" x14ac:dyDescent="0.25">
      <c r="A87" s="43" t="s">
        <v>628</v>
      </c>
      <c r="B87" s="315" t="s">
        <v>9286</v>
      </c>
      <c r="C87" s="44">
        <v>887</v>
      </c>
      <c r="E87" s="322" t="s">
        <v>567</v>
      </c>
      <c r="F87" s="43" t="s">
        <v>9108</v>
      </c>
      <c r="G87" s="316" t="s">
        <v>355</v>
      </c>
      <c r="H87" s="318" t="s">
        <v>9416</v>
      </c>
      <c r="I87" s="1077">
        <v>45473.503472222219</v>
      </c>
      <c r="J87" s="43"/>
    </row>
    <row r="88" spans="1:10" x14ac:dyDescent="0.25">
      <c r="A88" s="43" t="s">
        <v>628</v>
      </c>
      <c r="B88" s="315" t="s">
        <v>9286</v>
      </c>
      <c r="C88" s="44">
        <v>871</v>
      </c>
      <c r="E88" s="322" t="s">
        <v>567</v>
      </c>
      <c r="F88" s="43" t="s">
        <v>9295</v>
      </c>
      <c r="G88" s="316" t="s">
        <v>355</v>
      </c>
      <c r="H88" s="319"/>
      <c r="I88" s="1077">
        <v>45473.503472222219</v>
      </c>
      <c r="J88" s="43"/>
    </row>
    <row r="89" spans="1:10" x14ac:dyDescent="0.25">
      <c r="A89" s="43" t="s">
        <v>628</v>
      </c>
      <c r="B89" s="315" t="s">
        <v>9286</v>
      </c>
      <c r="C89" s="44">
        <v>844</v>
      </c>
      <c r="E89" s="322" t="s">
        <v>567</v>
      </c>
      <c r="F89" s="43" t="s">
        <v>9292</v>
      </c>
      <c r="G89" s="316" t="s">
        <v>355</v>
      </c>
      <c r="H89" s="318"/>
      <c r="I89" s="1077">
        <v>45473.503472222219</v>
      </c>
      <c r="J89" s="43"/>
    </row>
    <row r="90" spans="1:10" x14ac:dyDescent="0.25">
      <c r="A90" s="43" t="s">
        <v>628</v>
      </c>
      <c r="B90" s="315" t="s">
        <v>9286</v>
      </c>
      <c r="C90" s="44">
        <v>862</v>
      </c>
      <c r="E90" s="322" t="s">
        <v>567</v>
      </c>
      <c r="F90" s="43" t="s">
        <v>9294</v>
      </c>
      <c r="G90" s="316" t="s">
        <v>355</v>
      </c>
      <c r="H90" s="318"/>
      <c r="I90" s="1077">
        <v>45473.503472222219</v>
      </c>
      <c r="J90" s="43"/>
    </row>
    <row r="91" spans="1:10" x14ac:dyDescent="0.25">
      <c r="A91" s="43" t="s">
        <v>628</v>
      </c>
      <c r="B91" s="315" t="s">
        <v>9286</v>
      </c>
      <c r="C91" s="44">
        <v>665</v>
      </c>
      <c r="E91" s="322" t="s">
        <v>567</v>
      </c>
      <c r="F91" s="43" t="s">
        <v>9290</v>
      </c>
      <c r="G91" s="316" t="s">
        <v>355</v>
      </c>
      <c r="H91" s="318" t="s">
        <v>9417</v>
      </c>
      <c r="I91" s="1077">
        <v>45473.503472222219</v>
      </c>
      <c r="J91" s="43"/>
    </row>
    <row r="92" spans="1:10" x14ac:dyDescent="0.25">
      <c r="A92" s="43" t="s">
        <v>628</v>
      </c>
      <c r="B92" s="315" t="s">
        <v>9286</v>
      </c>
      <c r="C92" s="44">
        <v>6</v>
      </c>
      <c r="E92" s="322" t="s">
        <v>567</v>
      </c>
      <c r="F92" s="43" t="s">
        <v>9287</v>
      </c>
      <c r="G92" s="316" t="s">
        <v>355</v>
      </c>
      <c r="H92" s="318" t="s">
        <v>9418</v>
      </c>
      <c r="I92" s="1077">
        <v>45473.503472222219</v>
      </c>
      <c r="J92" s="43"/>
    </row>
    <row r="93" spans="1:10" x14ac:dyDescent="0.25">
      <c r="A93" s="43" t="s">
        <v>628</v>
      </c>
      <c r="B93" s="315" t="s">
        <v>9286</v>
      </c>
      <c r="C93" s="44">
        <v>606</v>
      </c>
      <c r="E93" s="322" t="s">
        <v>567</v>
      </c>
      <c r="F93" s="43" t="s">
        <v>615</v>
      </c>
      <c r="G93" s="316" t="s">
        <v>355</v>
      </c>
      <c r="H93" s="318"/>
      <c r="I93" s="1077">
        <v>45473.503472222219</v>
      </c>
      <c r="J93" s="43"/>
    </row>
    <row r="94" spans="1:10" x14ac:dyDescent="0.25">
      <c r="A94" s="43" t="s">
        <v>628</v>
      </c>
      <c r="B94" s="315" t="s">
        <v>9286</v>
      </c>
      <c r="C94" s="44">
        <v>456</v>
      </c>
      <c r="E94" s="322" t="s">
        <v>567</v>
      </c>
      <c r="F94" s="43" t="s">
        <v>9289</v>
      </c>
      <c r="G94" s="316" t="s">
        <v>368</v>
      </c>
      <c r="H94" s="318"/>
      <c r="I94" s="1077">
        <v>45473.503472222219</v>
      </c>
      <c r="J94" s="43"/>
    </row>
    <row r="95" spans="1:10" x14ac:dyDescent="0.25">
      <c r="A95" s="43" t="s">
        <v>628</v>
      </c>
      <c r="B95" s="315" t="s">
        <v>9286</v>
      </c>
      <c r="C95" s="44">
        <v>390</v>
      </c>
      <c r="E95" s="322" t="s">
        <v>567</v>
      </c>
      <c r="F95" s="43" t="s">
        <v>9288</v>
      </c>
      <c r="G95" s="316" t="s">
        <v>367</v>
      </c>
      <c r="H95" s="318" t="s">
        <v>9419</v>
      </c>
      <c r="I95" s="1077">
        <v>45473.503472222219</v>
      </c>
      <c r="J95" s="43"/>
    </row>
    <row r="96" spans="1:10" x14ac:dyDescent="0.25">
      <c r="A96" s="43" t="s">
        <v>628</v>
      </c>
      <c r="B96" s="315" t="s">
        <v>9286</v>
      </c>
      <c r="C96" s="317">
        <v>559</v>
      </c>
      <c r="E96" s="322" t="s">
        <v>567</v>
      </c>
      <c r="F96" s="43" t="s">
        <v>613</v>
      </c>
      <c r="G96" s="316" t="s">
        <v>369</v>
      </c>
      <c r="H96" s="318"/>
      <c r="I96" s="1077">
        <v>45473.503472222219</v>
      </c>
      <c r="J96" s="43"/>
    </row>
    <row r="97" spans="1:10" x14ac:dyDescent="0.25">
      <c r="A97" s="43" t="s">
        <v>628</v>
      </c>
      <c r="B97" s="315" t="s">
        <v>9286</v>
      </c>
      <c r="C97" s="317">
        <v>483</v>
      </c>
      <c r="E97" s="322" t="s">
        <v>567</v>
      </c>
      <c r="F97" s="43" t="s">
        <v>612</v>
      </c>
      <c r="G97" s="316" t="s">
        <v>355</v>
      </c>
      <c r="H97" s="318" t="s">
        <v>9420</v>
      </c>
      <c r="I97" s="1077">
        <v>45473.503472222219</v>
      </c>
      <c r="J97" s="43"/>
    </row>
    <row r="98" spans="1:10" x14ac:dyDescent="0.25">
      <c r="A98" s="43" t="s">
        <v>628</v>
      </c>
      <c r="B98" s="315" t="s">
        <v>9286</v>
      </c>
      <c r="C98" s="44">
        <v>804</v>
      </c>
      <c r="E98" s="322" t="s">
        <v>567</v>
      </c>
      <c r="F98" s="43" t="s">
        <v>699</v>
      </c>
      <c r="G98" s="316" t="s">
        <v>355</v>
      </c>
      <c r="H98" s="318" t="s">
        <v>9421</v>
      </c>
      <c r="I98" s="1077">
        <v>45473.503472222219</v>
      </c>
      <c r="J98" s="43"/>
    </row>
    <row r="99" spans="1:10" x14ac:dyDescent="0.25">
      <c r="A99" s="43" t="s">
        <v>628</v>
      </c>
      <c r="B99" s="315" t="s">
        <v>9286</v>
      </c>
      <c r="C99" s="44">
        <v>773</v>
      </c>
      <c r="E99" s="322" t="s">
        <v>567</v>
      </c>
      <c r="F99" s="43" t="s">
        <v>698</v>
      </c>
      <c r="G99" s="316" t="s">
        <v>355</v>
      </c>
      <c r="H99" s="318" t="s">
        <v>9421</v>
      </c>
      <c r="I99" s="1077">
        <v>45473.503472222219</v>
      </c>
      <c r="J99" s="43"/>
    </row>
    <row r="100" spans="1:10" x14ac:dyDescent="0.25">
      <c r="A100" s="43" t="s">
        <v>628</v>
      </c>
      <c r="B100" s="315" t="s">
        <v>11076</v>
      </c>
      <c r="C100" s="44">
        <v>3</v>
      </c>
      <c r="E100" s="322" t="s">
        <v>567</v>
      </c>
      <c r="F100" s="43" t="s">
        <v>11077</v>
      </c>
      <c r="G100" s="316" t="s">
        <v>355</v>
      </c>
      <c r="H100" s="319"/>
      <c r="I100" s="1077">
        <v>45473.503472222219</v>
      </c>
      <c r="J100" s="43"/>
    </row>
    <row r="101" spans="1:10" x14ac:dyDescent="0.25">
      <c r="A101" s="43" t="s">
        <v>628</v>
      </c>
      <c r="B101" s="315" t="s">
        <v>11076</v>
      </c>
      <c r="C101" s="44">
        <v>87</v>
      </c>
      <c r="E101" s="322" t="s">
        <v>567</v>
      </c>
      <c r="F101" s="43" t="s">
        <v>11078</v>
      </c>
      <c r="G101" s="316" t="s">
        <v>11079</v>
      </c>
      <c r="H101" s="318"/>
      <c r="I101" s="1077">
        <v>45473.503472222219</v>
      </c>
      <c r="J101" s="43"/>
    </row>
    <row r="102" spans="1:10" x14ac:dyDescent="0.25">
      <c r="A102" s="43" t="s">
        <v>628</v>
      </c>
      <c r="B102" s="315" t="s">
        <v>11076</v>
      </c>
      <c r="C102" s="44">
        <v>191</v>
      </c>
      <c r="E102" s="322" t="s">
        <v>567</v>
      </c>
      <c r="F102" s="43" t="s">
        <v>11080</v>
      </c>
      <c r="G102" s="316" t="s">
        <v>355</v>
      </c>
      <c r="H102" s="318"/>
      <c r="I102" s="1077">
        <v>45473.503472222219</v>
      </c>
      <c r="J102" s="43"/>
    </row>
    <row r="103" spans="1:10" x14ac:dyDescent="0.25">
      <c r="A103" s="43" t="s">
        <v>628</v>
      </c>
      <c r="B103" s="315" t="s">
        <v>11076</v>
      </c>
      <c r="C103" s="44">
        <v>41</v>
      </c>
      <c r="E103" s="322" t="s">
        <v>567</v>
      </c>
      <c r="F103" s="43" t="s">
        <v>11081</v>
      </c>
      <c r="G103" s="316" t="s">
        <v>355</v>
      </c>
      <c r="H103" s="318" t="s">
        <v>11082</v>
      </c>
      <c r="I103" s="1077">
        <v>45473.503472222219</v>
      </c>
      <c r="J103" s="43"/>
    </row>
    <row r="104" spans="1:10" x14ac:dyDescent="0.25">
      <c r="A104" s="43" t="s">
        <v>628</v>
      </c>
      <c r="B104" s="315" t="s">
        <v>11076</v>
      </c>
      <c r="C104" s="44">
        <v>308</v>
      </c>
      <c r="E104" s="322" t="s">
        <v>567</v>
      </c>
      <c r="F104" s="43" t="s">
        <v>11083</v>
      </c>
      <c r="G104" s="316" t="s">
        <v>355</v>
      </c>
      <c r="H104" s="319"/>
      <c r="I104" s="1077">
        <v>45473.503472222219</v>
      </c>
      <c r="J104" s="43"/>
    </row>
    <row r="105" spans="1:10" x14ac:dyDescent="0.25">
      <c r="A105" s="43" t="s">
        <v>628</v>
      </c>
      <c r="B105" s="315" t="s">
        <v>11076</v>
      </c>
      <c r="C105" s="44">
        <v>273</v>
      </c>
      <c r="E105" s="322" t="s">
        <v>567</v>
      </c>
      <c r="F105" s="43" t="s">
        <v>11084</v>
      </c>
      <c r="G105" s="316" t="s">
        <v>355</v>
      </c>
      <c r="H105" s="318"/>
      <c r="I105" s="1077">
        <v>45473.503472222219</v>
      </c>
      <c r="J105" s="43"/>
    </row>
    <row r="106" spans="1:10" x14ac:dyDescent="0.25">
      <c r="A106" s="43" t="s">
        <v>628</v>
      </c>
      <c r="B106" s="315" t="s">
        <v>11076</v>
      </c>
      <c r="C106" s="44">
        <v>159</v>
      </c>
      <c r="E106" s="322" t="s">
        <v>567</v>
      </c>
      <c r="F106" s="43" t="s">
        <v>11085</v>
      </c>
      <c r="G106" s="316" t="s">
        <v>11086</v>
      </c>
      <c r="H106" s="319"/>
      <c r="I106" s="1077">
        <v>45473.503472222219</v>
      </c>
      <c r="J106" s="43"/>
    </row>
    <row r="107" spans="1:10" x14ac:dyDescent="0.25">
      <c r="A107" s="43" t="s">
        <v>628</v>
      </c>
      <c r="B107" s="315" t="s">
        <v>11076</v>
      </c>
      <c r="C107" s="44">
        <v>219</v>
      </c>
      <c r="E107" s="322" t="s">
        <v>567</v>
      </c>
      <c r="F107" s="43" t="s">
        <v>11087</v>
      </c>
      <c r="G107" s="316" t="s">
        <v>355</v>
      </c>
      <c r="H107" s="319"/>
      <c r="I107" s="1077">
        <v>45473.503472222219</v>
      </c>
      <c r="J107" s="43"/>
    </row>
    <row r="108" spans="1:10" x14ac:dyDescent="0.25">
      <c r="A108" s="43" t="s">
        <v>628</v>
      </c>
      <c r="B108" s="315" t="s">
        <v>11076</v>
      </c>
      <c r="C108" s="44">
        <v>295</v>
      </c>
      <c r="E108" s="322" t="s">
        <v>567</v>
      </c>
      <c r="F108" s="43" t="s">
        <v>11088</v>
      </c>
      <c r="G108" s="316" t="s">
        <v>11089</v>
      </c>
      <c r="H108" s="319"/>
      <c r="I108" s="1077">
        <v>45473.503472222219</v>
      </c>
      <c r="J108" s="43"/>
    </row>
    <row r="109" spans="1:10" x14ac:dyDescent="0.25">
      <c r="A109" s="43" t="s">
        <v>628</v>
      </c>
      <c r="B109" s="315" t="s">
        <v>11076</v>
      </c>
      <c r="C109" s="44">
        <v>234</v>
      </c>
      <c r="E109" s="322" t="s">
        <v>567</v>
      </c>
      <c r="F109" s="43" t="s">
        <v>11090</v>
      </c>
      <c r="G109" s="316" t="s">
        <v>355</v>
      </c>
      <c r="H109" s="318" t="s">
        <v>11091</v>
      </c>
      <c r="I109" s="1077">
        <v>45473.503472222219</v>
      </c>
      <c r="J109" s="43"/>
    </row>
    <row r="110" spans="1:10" x14ac:dyDescent="0.25">
      <c r="A110" s="43" t="s">
        <v>628</v>
      </c>
      <c r="B110" s="315" t="s">
        <v>9297</v>
      </c>
      <c r="C110" s="44">
        <v>204</v>
      </c>
      <c r="E110" s="322" t="s">
        <v>572</v>
      </c>
      <c r="F110" s="43" t="s">
        <v>9305</v>
      </c>
      <c r="G110" s="316" t="s">
        <v>9306</v>
      </c>
      <c r="H110" s="319"/>
      <c r="I110" s="1077">
        <v>45473.503472222219</v>
      </c>
      <c r="J110" s="43"/>
    </row>
    <row r="111" spans="1:10" x14ac:dyDescent="0.25">
      <c r="A111" s="43" t="s">
        <v>628</v>
      </c>
      <c r="B111" s="315" t="s">
        <v>9297</v>
      </c>
      <c r="C111" s="44">
        <v>487</v>
      </c>
      <c r="D111" s="44" t="s">
        <v>574</v>
      </c>
      <c r="E111" s="322" t="s">
        <v>572</v>
      </c>
      <c r="F111" s="43" t="s">
        <v>9322</v>
      </c>
      <c r="G111" s="316" t="s">
        <v>9323</v>
      </c>
      <c r="H111" s="319"/>
      <c r="I111" s="1077">
        <v>45473.503472222219</v>
      </c>
      <c r="J111" s="43"/>
    </row>
    <row r="112" spans="1:10" x14ac:dyDescent="0.25">
      <c r="A112" s="43" t="s">
        <v>628</v>
      </c>
      <c r="B112" s="315" t="s">
        <v>9297</v>
      </c>
      <c r="C112" s="44">
        <v>408</v>
      </c>
      <c r="D112" s="44" t="s">
        <v>574</v>
      </c>
      <c r="E112" s="322" t="s">
        <v>572</v>
      </c>
      <c r="F112" s="43" t="s">
        <v>9315</v>
      </c>
      <c r="G112" s="316" t="s">
        <v>362</v>
      </c>
      <c r="H112" s="319"/>
      <c r="I112" s="1077">
        <v>45473.503472222219</v>
      </c>
      <c r="J112" s="43"/>
    </row>
    <row r="113" spans="1:10" x14ac:dyDescent="0.25">
      <c r="A113" s="43" t="s">
        <v>628</v>
      </c>
      <c r="B113" s="315" t="s">
        <v>9297</v>
      </c>
      <c r="C113" s="317">
        <v>47</v>
      </c>
      <c r="E113" s="322" t="s">
        <v>572</v>
      </c>
      <c r="F113" s="43" t="s">
        <v>9300</v>
      </c>
      <c r="G113" s="316" t="s">
        <v>573</v>
      </c>
      <c r="H113" s="318" t="s">
        <v>9422</v>
      </c>
      <c r="I113" s="1077">
        <v>45473.503472222219</v>
      </c>
      <c r="J113" s="43"/>
    </row>
    <row r="114" spans="1:10" x14ac:dyDescent="0.25">
      <c r="A114" s="43" t="s">
        <v>628</v>
      </c>
      <c r="B114" s="315" t="s">
        <v>9297</v>
      </c>
      <c r="C114" s="317">
        <v>16</v>
      </c>
      <c r="E114" s="322" t="s">
        <v>572</v>
      </c>
      <c r="F114" s="43" t="s">
        <v>9299</v>
      </c>
      <c r="G114" s="316" t="s">
        <v>357</v>
      </c>
      <c r="H114" s="318" t="s">
        <v>9423</v>
      </c>
      <c r="I114" s="1077">
        <v>45473.503472222219</v>
      </c>
      <c r="J114" s="43"/>
    </row>
    <row r="115" spans="1:10" x14ac:dyDescent="0.25">
      <c r="A115" s="43" t="s">
        <v>628</v>
      </c>
      <c r="B115" s="315" t="s">
        <v>9297</v>
      </c>
      <c r="C115" s="44">
        <v>3</v>
      </c>
      <c r="E115" s="322" t="s">
        <v>572</v>
      </c>
      <c r="F115" s="43" t="s">
        <v>9298</v>
      </c>
      <c r="G115" s="316" t="s">
        <v>356</v>
      </c>
      <c r="H115" s="319"/>
      <c r="I115" s="1077">
        <v>45473.503472222219</v>
      </c>
      <c r="J115" s="43"/>
    </row>
    <row r="116" spans="1:10" x14ac:dyDescent="0.25">
      <c r="A116" s="43" t="s">
        <v>628</v>
      </c>
      <c r="B116" s="315" t="s">
        <v>9297</v>
      </c>
      <c r="C116" s="44">
        <v>139</v>
      </c>
      <c r="E116" s="322" t="s">
        <v>572</v>
      </c>
      <c r="F116" s="43" t="s">
        <v>11092</v>
      </c>
      <c r="G116" s="316" t="s">
        <v>11093</v>
      </c>
      <c r="H116" s="319"/>
      <c r="I116" s="1077">
        <v>45473.503472222219</v>
      </c>
      <c r="J116" s="43"/>
    </row>
    <row r="117" spans="1:10" x14ac:dyDescent="0.25">
      <c r="A117" s="43" t="s">
        <v>628</v>
      </c>
      <c r="B117" s="315" t="s">
        <v>9297</v>
      </c>
      <c r="C117" s="44">
        <v>443</v>
      </c>
      <c r="E117" s="322" t="s">
        <v>572</v>
      </c>
      <c r="F117" s="43" t="s">
        <v>9318</v>
      </c>
      <c r="G117" s="316" t="s">
        <v>9319</v>
      </c>
      <c r="H117" s="318"/>
      <c r="I117" s="1077">
        <v>45473.503472222219</v>
      </c>
      <c r="J117" s="43"/>
    </row>
    <row r="118" spans="1:10" x14ac:dyDescent="0.25">
      <c r="A118" s="43" t="s">
        <v>628</v>
      </c>
      <c r="B118" s="315" t="s">
        <v>9297</v>
      </c>
      <c r="C118" s="44">
        <v>79</v>
      </c>
      <c r="D118" s="44" t="s">
        <v>574</v>
      </c>
      <c r="E118" s="322" t="s">
        <v>572</v>
      </c>
      <c r="F118" s="43" t="s">
        <v>9301</v>
      </c>
      <c r="G118" s="316" t="s">
        <v>358</v>
      </c>
      <c r="H118" s="318" t="s">
        <v>9424</v>
      </c>
      <c r="I118" s="1077">
        <v>45473.503472222219</v>
      </c>
      <c r="J118" s="43"/>
    </row>
    <row r="119" spans="1:10" x14ac:dyDescent="0.25">
      <c r="A119" s="43" t="s">
        <v>628</v>
      </c>
      <c r="B119" s="315" t="s">
        <v>9297</v>
      </c>
      <c r="C119" s="44">
        <v>310</v>
      </c>
      <c r="D119" s="44" t="s">
        <v>574</v>
      </c>
      <c r="E119" s="322" t="s">
        <v>572</v>
      </c>
      <c r="F119" s="43" t="s">
        <v>9308</v>
      </c>
      <c r="G119" s="316" t="s">
        <v>361</v>
      </c>
      <c r="H119" s="319"/>
      <c r="I119" s="1077">
        <v>45473.503472222219</v>
      </c>
      <c r="J119" s="43"/>
    </row>
    <row r="120" spans="1:10" x14ac:dyDescent="0.25">
      <c r="A120" s="43" t="s">
        <v>628</v>
      </c>
      <c r="B120" s="315" t="s">
        <v>9297</v>
      </c>
      <c r="C120" s="44">
        <v>117</v>
      </c>
      <c r="D120" s="44" t="s">
        <v>574</v>
      </c>
      <c r="E120" s="322" t="s">
        <v>572</v>
      </c>
      <c r="F120" s="43" t="s">
        <v>9302</v>
      </c>
      <c r="G120" s="316" t="s">
        <v>359</v>
      </c>
      <c r="H120" s="318"/>
      <c r="I120" s="1077">
        <v>45473.503472222219</v>
      </c>
      <c r="J120" s="43"/>
    </row>
    <row r="121" spans="1:10" x14ac:dyDescent="0.25">
      <c r="A121" s="43" t="s">
        <v>628</v>
      </c>
      <c r="B121" s="315" t="s">
        <v>9297</v>
      </c>
      <c r="C121" s="44">
        <v>326</v>
      </c>
      <c r="E121" s="322" t="s">
        <v>572</v>
      </c>
      <c r="F121" s="43" t="s">
        <v>9309</v>
      </c>
      <c r="G121" s="316" t="s">
        <v>9310</v>
      </c>
      <c r="H121" s="318"/>
      <c r="I121" s="1077">
        <v>45473.503472222219</v>
      </c>
      <c r="J121" s="43"/>
    </row>
    <row r="122" spans="1:10" x14ac:dyDescent="0.25">
      <c r="A122" s="43" t="s">
        <v>628</v>
      </c>
      <c r="B122" s="315" t="s">
        <v>9297</v>
      </c>
      <c r="C122" s="44">
        <v>351</v>
      </c>
      <c r="E122" s="322" t="s">
        <v>572</v>
      </c>
      <c r="F122" s="43" t="s">
        <v>9312</v>
      </c>
      <c r="G122" s="316" t="s">
        <v>360</v>
      </c>
      <c r="H122" s="319"/>
      <c r="I122" s="1077">
        <v>45473.503472222219</v>
      </c>
      <c r="J122" s="43"/>
    </row>
    <row r="123" spans="1:10" x14ac:dyDescent="0.25">
      <c r="A123" s="43" t="s">
        <v>628</v>
      </c>
      <c r="B123" s="315" t="s">
        <v>9297</v>
      </c>
      <c r="C123" s="44">
        <v>387</v>
      </c>
      <c r="E123" s="322" t="s">
        <v>572</v>
      </c>
      <c r="F123" s="43" t="s">
        <v>9314</v>
      </c>
      <c r="G123" s="316" t="s">
        <v>375</v>
      </c>
      <c r="H123" s="318"/>
      <c r="I123" s="1077">
        <v>45473.503472222219</v>
      </c>
      <c r="J123" s="43"/>
    </row>
    <row r="124" spans="1:10" x14ac:dyDescent="0.25">
      <c r="A124" s="43" t="s">
        <v>628</v>
      </c>
      <c r="B124" s="315" t="s">
        <v>9297</v>
      </c>
      <c r="C124" s="44">
        <v>338</v>
      </c>
      <c r="E124" s="322" t="s">
        <v>572</v>
      </c>
      <c r="F124" s="43" t="s">
        <v>9311</v>
      </c>
      <c r="G124" s="316" t="s">
        <v>360</v>
      </c>
      <c r="H124" s="318"/>
      <c r="I124" s="1077">
        <v>45473.503472222219</v>
      </c>
      <c r="J124" s="43"/>
    </row>
    <row r="125" spans="1:10" x14ac:dyDescent="0.25">
      <c r="A125" s="43" t="s">
        <v>628</v>
      </c>
      <c r="B125" s="315" t="s">
        <v>9297</v>
      </c>
      <c r="C125" s="44">
        <v>366</v>
      </c>
      <c r="E125" s="322" t="s">
        <v>572</v>
      </c>
      <c r="F125" s="43" t="s">
        <v>9313</v>
      </c>
      <c r="G125" s="316" t="s">
        <v>375</v>
      </c>
      <c r="H125" s="319"/>
      <c r="I125" s="1077">
        <v>45473.503472222219</v>
      </c>
      <c r="J125" s="43"/>
    </row>
    <row r="126" spans="1:10" x14ac:dyDescent="0.25">
      <c r="A126" s="43" t="s">
        <v>628</v>
      </c>
      <c r="B126" s="315" t="s">
        <v>9297</v>
      </c>
      <c r="C126" s="317">
        <v>422</v>
      </c>
      <c r="D126" s="44" t="s">
        <v>574</v>
      </c>
      <c r="E126" s="323" t="s">
        <v>572</v>
      </c>
      <c r="F126" s="43" t="s">
        <v>9316</v>
      </c>
      <c r="G126" s="316" t="s">
        <v>9317</v>
      </c>
      <c r="H126" s="318"/>
      <c r="I126" s="1077">
        <v>45473.503472222219</v>
      </c>
      <c r="J126" s="43"/>
    </row>
    <row r="127" spans="1:10" x14ac:dyDescent="0.25">
      <c r="A127" s="43" t="s">
        <v>628</v>
      </c>
      <c r="B127" s="315" t="s">
        <v>9297</v>
      </c>
      <c r="C127" s="317">
        <v>269</v>
      </c>
      <c r="D127" s="44" t="s">
        <v>574</v>
      </c>
      <c r="E127" s="323" t="s">
        <v>572</v>
      </c>
      <c r="F127" s="43" t="s">
        <v>9307</v>
      </c>
      <c r="G127" s="316" t="s">
        <v>360</v>
      </c>
      <c r="H127" s="318"/>
      <c r="I127" s="1077">
        <v>45473.503472222219</v>
      </c>
      <c r="J127" s="43"/>
    </row>
    <row r="128" spans="1:10" x14ac:dyDescent="0.25">
      <c r="A128" s="43" t="s">
        <v>628</v>
      </c>
      <c r="B128" s="315" t="s">
        <v>9297</v>
      </c>
      <c r="C128" s="317">
        <v>177</v>
      </c>
      <c r="E128" s="323" t="s">
        <v>572</v>
      </c>
      <c r="F128" s="43" t="s">
        <v>9303</v>
      </c>
      <c r="G128" s="316" t="s">
        <v>9304</v>
      </c>
      <c r="H128" s="318"/>
      <c r="I128" s="1077">
        <v>45473.503472222219</v>
      </c>
      <c r="J128" s="43"/>
    </row>
    <row r="129" spans="1:10" x14ac:dyDescent="0.25">
      <c r="A129" s="43" t="s">
        <v>628</v>
      </c>
      <c r="B129" s="315" t="s">
        <v>9297</v>
      </c>
      <c r="C129" s="44">
        <v>475</v>
      </c>
      <c r="D129" s="44" t="s">
        <v>574</v>
      </c>
      <c r="E129" s="322" t="s">
        <v>572</v>
      </c>
      <c r="F129" s="43" t="s">
        <v>9320</v>
      </c>
      <c r="G129" s="316" t="s">
        <v>9321</v>
      </c>
      <c r="H129" s="318"/>
      <c r="I129" s="1077">
        <v>45473.503472222219</v>
      </c>
      <c r="J129" s="43"/>
    </row>
    <row r="130" spans="1:10" x14ac:dyDescent="0.25">
      <c r="A130" s="43" t="s">
        <v>628</v>
      </c>
      <c r="B130" s="315" t="s">
        <v>9297</v>
      </c>
      <c r="C130" s="44">
        <v>543</v>
      </c>
      <c r="D130" s="44" t="s">
        <v>574</v>
      </c>
      <c r="E130" s="322" t="s">
        <v>572</v>
      </c>
      <c r="F130" s="43" t="s">
        <v>9326</v>
      </c>
      <c r="G130" s="316" t="s">
        <v>9327</v>
      </c>
      <c r="H130" s="318"/>
      <c r="I130" s="1077">
        <v>45473.503472222219</v>
      </c>
      <c r="J130" s="43"/>
    </row>
    <row r="131" spans="1:10" x14ac:dyDescent="0.25">
      <c r="A131" s="43" t="s">
        <v>628</v>
      </c>
      <c r="B131" s="315" t="s">
        <v>9297</v>
      </c>
      <c r="C131" s="44">
        <v>502</v>
      </c>
      <c r="D131" s="44" t="s">
        <v>574</v>
      </c>
      <c r="E131" s="322" t="s">
        <v>572</v>
      </c>
      <c r="F131" s="43" t="s">
        <v>9324</v>
      </c>
      <c r="G131" s="316" t="s">
        <v>9325</v>
      </c>
      <c r="H131" s="318"/>
      <c r="I131" s="1077">
        <v>45473.503472222219</v>
      </c>
      <c r="J131" s="43"/>
    </row>
    <row r="132" spans="1:10" x14ac:dyDescent="0.25">
      <c r="A132" s="43" t="s">
        <v>628</v>
      </c>
      <c r="B132" s="315" t="s">
        <v>9297</v>
      </c>
      <c r="C132" s="317">
        <v>562</v>
      </c>
      <c r="E132" s="322" t="s">
        <v>572</v>
      </c>
      <c r="F132" s="43" t="s">
        <v>9328</v>
      </c>
      <c r="G132" s="316" t="s">
        <v>9329</v>
      </c>
      <c r="H132" s="319"/>
      <c r="I132" s="1077">
        <v>45473.503472222219</v>
      </c>
      <c r="J132" s="43"/>
    </row>
    <row r="133" spans="1:10" x14ac:dyDescent="0.25">
      <c r="A133" s="43" t="s">
        <v>628</v>
      </c>
      <c r="B133" s="315" t="s">
        <v>686</v>
      </c>
      <c r="C133" s="317">
        <v>325</v>
      </c>
      <c r="E133" s="322" t="s">
        <v>567</v>
      </c>
      <c r="F133" s="43" t="s">
        <v>697</v>
      </c>
      <c r="G133" s="316" t="s">
        <v>365</v>
      </c>
      <c r="H133" s="318" t="s">
        <v>9399</v>
      </c>
      <c r="I133" s="1077">
        <v>45473.503472222219</v>
      </c>
      <c r="J133" s="43"/>
    </row>
    <row r="134" spans="1:10" x14ac:dyDescent="0.25">
      <c r="A134" s="43" t="s">
        <v>628</v>
      </c>
      <c r="B134" s="315" t="s">
        <v>686</v>
      </c>
      <c r="C134" s="317">
        <v>258</v>
      </c>
      <c r="E134" s="322" t="s">
        <v>567</v>
      </c>
      <c r="F134" s="43" t="s">
        <v>696</v>
      </c>
      <c r="G134" s="316" t="s">
        <v>365</v>
      </c>
      <c r="H134" s="318" t="s">
        <v>9400</v>
      </c>
      <c r="I134" s="1077">
        <v>45473.503472222219</v>
      </c>
      <c r="J134" s="43"/>
    </row>
    <row r="135" spans="1:10" x14ac:dyDescent="0.25">
      <c r="A135" s="43" t="s">
        <v>628</v>
      </c>
      <c r="B135" s="315" t="s">
        <v>686</v>
      </c>
      <c r="C135" s="44">
        <v>108</v>
      </c>
      <c r="E135" s="322" t="s">
        <v>567</v>
      </c>
      <c r="F135" s="43" t="s">
        <v>693</v>
      </c>
      <c r="G135" s="316" t="s">
        <v>355</v>
      </c>
      <c r="H135" s="319"/>
      <c r="I135" s="1077">
        <v>45473.503472222219</v>
      </c>
      <c r="J135" s="43"/>
    </row>
    <row r="136" spans="1:10" x14ac:dyDescent="0.25">
      <c r="A136" s="43" t="s">
        <v>628</v>
      </c>
      <c r="B136" s="315" t="s">
        <v>686</v>
      </c>
      <c r="C136" s="44">
        <v>218</v>
      </c>
      <c r="E136" s="322" t="s">
        <v>567</v>
      </c>
      <c r="F136" s="43" t="s">
        <v>695</v>
      </c>
      <c r="G136" s="316" t="s">
        <v>365</v>
      </c>
      <c r="H136" s="318" t="s">
        <v>9402</v>
      </c>
      <c r="I136" s="1077">
        <v>45473.503472222219</v>
      </c>
      <c r="J136" s="43"/>
    </row>
    <row r="137" spans="1:10" x14ac:dyDescent="0.25">
      <c r="A137" s="43" t="s">
        <v>628</v>
      </c>
      <c r="B137" s="315" t="s">
        <v>686</v>
      </c>
      <c r="C137" s="44">
        <v>139</v>
      </c>
      <c r="E137" s="322" t="s">
        <v>567</v>
      </c>
      <c r="F137" s="43" t="s">
        <v>694</v>
      </c>
      <c r="G137" s="316" t="s">
        <v>365</v>
      </c>
      <c r="H137" s="318" t="s">
        <v>9400</v>
      </c>
      <c r="I137" s="1077">
        <v>45473.503472222219</v>
      </c>
      <c r="J137" s="43"/>
    </row>
    <row r="138" spans="1:10" x14ac:dyDescent="0.25">
      <c r="A138" s="43" t="s">
        <v>628</v>
      </c>
      <c r="B138" s="315" t="s">
        <v>686</v>
      </c>
      <c r="C138" s="44">
        <v>3</v>
      </c>
      <c r="E138" s="322" t="s">
        <v>567</v>
      </c>
      <c r="F138" s="43" t="s">
        <v>687</v>
      </c>
      <c r="G138" s="316" t="s">
        <v>355</v>
      </c>
      <c r="H138" s="318"/>
      <c r="I138" s="1077">
        <v>45473.503472222219</v>
      </c>
      <c r="J138" s="43"/>
    </row>
    <row r="139" spans="1:10" x14ac:dyDescent="0.25">
      <c r="A139" s="43" t="s">
        <v>628</v>
      </c>
      <c r="B139" s="315" t="s">
        <v>686</v>
      </c>
      <c r="C139" s="44">
        <v>58</v>
      </c>
      <c r="E139" s="322" t="s">
        <v>567</v>
      </c>
      <c r="F139" s="43" t="s">
        <v>690</v>
      </c>
      <c r="G139" s="316" t="s">
        <v>691</v>
      </c>
      <c r="H139" s="319"/>
      <c r="I139" s="1077">
        <v>45473.503472222219</v>
      </c>
      <c r="J139" s="43"/>
    </row>
    <row r="140" spans="1:10" x14ac:dyDescent="0.25">
      <c r="A140" s="43" t="s">
        <v>628</v>
      </c>
      <c r="B140" s="315" t="s">
        <v>686</v>
      </c>
      <c r="C140" s="44">
        <v>44</v>
      </c>
      <c r="E140" s="322" t="s">
        <v>567</v>
      </c>
      <c r="F140" s="43" t="s">
        <v>688</v>
      </c>
      <c r="G140" s="316" t="s">
        <v>689</v>
      </c>
      <c r="H140" s="318"/>
      <c r="I140" s="1077">
        <v>45473.503472222219</v>
      </c>
      <c r="J140" s="43"/>
    </row>
    <row r="141" spans="1:10" x14ac:dyDescent="0.25">
      <c r="A141" s="43" t="s">
        <v>628</v>
      </c>
      <c r="B141" s="315" t="s">
        <v>686</v>
      </c>
      <c r="C141" s="44">
        <v>87</v>
      </c>
      <c r="E141" s="322" t="s">
        <v>567</v>
      </c>
      <c r="F141" s="43" t="s">
        <v>692</v>
      </c>
      <c r="G141" s="316" t="s">
        <v>355</v>
      </c>
      <c r="H141" s="318"/>
      <c r="I141" s="1077">
        <v>45473.503472222219</v>
      </c>
      <c r="J141" s="43"/>
    </row>
    <row r="142" spans="1:10" x14ac:dyDescent="0.25">
      <c r="A142" s="43" t="s">
        <v>628</v>
      </c>
      <c r="B142" s="315" t="s">
        <v>707</v>
      </c>
      <c r="C142" s="44">
        <v>119</v>
      </c>
      <c r="E142" s="322" t="s">
        <v>567</v>
      </c>
      <c r="F142" s="43" t="s">
        <v>270</v>
      </c>
      <c r="G142" s="316" t="s">
        <v>708</v>
      </c>
      <c r="H142" s="318" t="s">
        <v>9425</v>
      </c>
      <c r="I142" s="1077">
        <v>45473.503472222219</v>
      </c>
      <c r="J142" s="43"/>
    </row>
    <row r="143" spans="1:10" x14ac:dyDescent="0.25">
      <c r="A143" s="43" t="s">
        <v>628</v>
      </c>
      <c r="B143" s="315" t="s">
        <v>707</v>
      </c>
      <c r="C143" s="44">
        <v>80</v>
      </c>
      <c r="E143" s="322" t="s">
        <v>567</v>
      </c>
      <c r="F143" s="43" t="s">
        <v>9331</v>
      </c>
      <c r="G143" s="316" t="s">
        <v>9332</v>
      </c>
      <c r="H143" s="318" t="s">
        <v>9402</v>
      </c>
      <c r="I143" s="1077">
        <v>45473.503472222219</v>
      </c>
      <c r="J143" s="43"/>
    </row>
    <row r="144" spans="1:10" x14ac:dyDescent="0.25">
      <c r="A144" s="43" t="s">
        <v>628</v>
      </c>
      <c r="B144" s="315" t="s">
        <v>707</v>
      </c>
      <c r="C144" s="44">
        <v>3</v>
      </c>
      <c r="E144" s="322" t="s">
        <v>567</v>
      </c>
      <c r="F144" s="43" t="s">
        <v>9330</v>
      </c>
      <c r="G144" s="316" t="s">
        <v>700</v>
      </c>
      <c r="H144" s="318" t="s">
        <v>9426</v>
      </c>
      <c r="I144" s="1077">
        <v>45473.503472222219</v>
      </c>
      <c r="J144" s="43"/>
    </row>
    <row r="145" spans="1:10" x14ac:dyDescent="0.25">
      <c r="A145" s="43" t="s">
        <v>628</v>
      </c>
      <c r="B145" s="315" t="s">
        <v>9333</v>
      </c>
      <c r="C145" s="44">
        <v>91</v>
      </c>
      <c r="E145" s="322" t="s">
        <v>567</v>
      </c>
      <c r="F145" s="43" t="s">
        <v>9335</v>
      </c>
      <c r="G145" s="316" t="s">
        <v>9336</v>
      </c>
      <c r="H145" s="319"/>
      <c r="I145" s="1077">
        <v>45473.503472222219</v>
      </c>
      <c r="J145" s="43"/>
    </row>
    <row r="146" spans="1:10" x14ac:dyDescent="0.25">
      <c r="A146" s="43" t="s">
        <v>628</v>
      </c>
      <c r="B146" s="315" t="s">
        <v>9333</v>
      </c>
      <c r="C146" s="44">
        <v>345</v>
      </c>
      <c r="E146" s="322" t="s">
        <v>567</v>
      </c>
      <c r="F146" s="43" t="s">
        <v>9343</v>
      </c>
      <c r="G146" s="316" t="s">
        <v>355</v>
      </c>
      <c r="H146" s="318"/>
      <c r="I146" s="1077">
        <v>45473.503472222219</v>
      </c>
      <c r="J146" s="43"/>
    </row>
    <row r="147" spans="1:10" x14ac:dyDescent="0.25">
      <c r="A147" s="43" t="s">
        <v>628</v>
      </c>
      <c r="B147" s="315" t="s">
        <v>9333</v>
      </c>
      <c r="C147" s="44">
        <v>218</v>
      </c>
      <c r="D147" s="44" t="s">
        <v>574</v>
      </c>
      <c r="E147" s="322" t="s">
        <v>567</v>
      </c>
      <c r="F147" s="43" t="s">
        <v>9339</v>
      </c>
      <c r="G147" s="316" t="s">
        <v>9242</v>
      </c>
      <c r="H147" s="318"/>
      <c r="I147" s="1077">
        <v>45473.503472222219</v>
      </c>
      <c r="J147" s="43"/>
    </row>
    <row r="148" spans="1:10" x14ac:dyDescent="0.25">
      <c r="A148" s="43" t="s">
        <v>628</v>
      </c>
      <c r="B148" s="315" t="s">
        <v>9333</v>
      </c>
      <c r="C148" s="44">
        <v>300</v>
      </c>
      <c r="E148" s="322" t="s">
        <v>567</v>
      </c>
      <c r="F148" s="43" t="s">
        <v>9341</v>
      </c>
      <c r="G148" s="316" t="s">
        <v>9342</v>
      </c>
      <c r="H148" s="318"/>
      <c r="I148" s="1077">
        <v>45473.503472222219</v>
      </c>
      <c r="J148" s="43"/>
    </row>
    <row r="149" spans="1:10" x14ac:dyDescent="0.25">
      <c r="A149" s="43" t="s">
        <v>628</v>
      </c>
      <c r="B149" s="315" t="s">
        <v>9333</v>
      </c>
      <c r="C149" s="317">
        <v>3</v>
      </c>
      <c r="D149" s="44" t="s">
        <v>574</v>
      </c>
      <c r="E149" s="322" t="s">
        <v>567</v>
      </c>
      <c r="F149" s="43" t="s">
        <v>9334</v>
      </c>
      <c r="G149" s="316" t="s">
        <v>355</v>
      </c>
      <c r="H149" s="318"/>
      <c r="I149" s="1077">
        <v>45473.503472222219</v>
      </c>
      <c r="J149" s="43"/>
    </row>
    <row r="150" spans="1:10" x14ac:dyDescent="0.25">
      <c r="A150" s="43" t="s">
        <v>628</v>
      </c>
      <c r="B150" s="315" t="s">
        <v>9333</v>
      </c>
      <c r="C150" s="44">
        <v>148</v>
      </c>
      <c r="E150" s="322" t="s">
        <v>567</v>
      </c>
      <c r="F150" s="43" t="s">
        <v>9337</v>
      </c>
      <c r="G150" s="316" t="s">
        <v>9338</v>
      </c>
      <c r="H150" s="318"/>
      <c r="I150" s="1077">
        <v>45473.503472222219</v>
      </c>
      <c r="J150" s="43"/>
    </row>
    <row r="151" spans="1:10" x14ac:dyDescent="0.25">
      <c r="A151" s="43" t="s">
        <v>628</v>
      </c>
      <c r="B151" s="315" t="s">
        <v>9333</v>
      </c>
      <c r="C151" s="44">
        <v>235</v>
      </c>
      <c r="E151" s="322" t="s">
        <v>567</v>
      </c>
      <c r="F151" s="43" t="s">
        <v>9340</v>
      </c>
      <c r="G151" s="316" t="s">
        <v>355</v>
      </c>
      <c r="H151" s="318"/>
      <c r="I151" s="1077">
        <v>45473.503472222219</v>
      </c>
      <c r="J151" s="43"/>
    </row>
    <row r="152" spans="1:10" x14ac:dyDescent="0.25">
      <c r="A152" s="43" t="s">
        <v>628</v>
      </c>
      <c r="B152" s="315" t="s">
        <v>9344</v>
      </c>
      <c r="C152" s="44">
        <v>298</v>
      </c>
      <c r="E152" s="322" t="s">
        <v>567</v>
      </c>
      <c r="F152" s="43" t="s">
        <v>9349</v>
      </c>
      <c r="G152" s="316" t="s">
        <v>9350</v>
      </c>
      <c r="H152" s="318"/>
      <c r="I152" s="1077">
        <v>45473.503472222219</v>
      </c>
      <c r="J152" s="43"/>
    </row>
    <row r="153" spans="1:10" x14ac:dyDescent="0.25">
      <c r="A153" s="43" t="s">
        <v>628</v>
      </c>
      <c r="B153" s="315" t="s">
        <v>9344</v>
      </c>
      <c r="C153" s="44">
        <v>507</v>
      </c>
      <c r="E153" s="322" t="s">
        <v>567</v>
      </c>
      <c r="F153" s="43" t="s">
        <v>9355</v>
      </c>
      <c r="G153" s="316" t="s">
        <v>355</v>
      </c>
      <c r="H153" s="318"/>
      <c r="I153" s="1077">
        <v>45473.503472222219</v>
      </c>
      <c r="J153" s="43"/>
    </row>
    <row r="154" spans="1:10" x14ac:dyDescent="0.25">
      <c r="A154" s="43" t="s">
        <v>628</v>
      </c>
      <c r="B154" s="315" t="s">
        <v>9344</v>
      </c>
      <c r="C154" s="44">
        <v>3</v>
      </c>
      <c r="E154" s="322" t="s">
        <v>567</v>
      </c>
      <c r="F154" s="43" t="s">
        <v>9345</v>
      </c>
      <c r="G154" s="316" t="s">
        <v>355</v>
      </c>
      <c r="H154" s="318" t="s">
        <v>9427</v>
      </c>
      <c r="I154" s="1077">
        <v>45473.503472222219</v>
      </c>
      <c r="J154" s="43"/>
    </row>
    <row r="155" spans="1:10" x14ac:dyDescent="0.25">
      <c r="A155" s="43" t="s">
        <v>628</v>
      </c>
      <c r="B155" s="315" t="s">
        <v>9344</v>
      </c>
      <c r="C155" s="44">
        <v>369</v>
      </c>
      <c r="E155" s="322" t="s">
        <v>567</v>
      </c>
      <c r="F155" s="43" t="s">
        <v>9353</v>
      </c>
      <c r="G155" s="316" t="s">
        <v>703</v>
      </c>
      <c r="H155" s="318"/>
      <c r="I155" s="1077">
        <v>45473.503472222219</v>
      </c>
      <c r="J155" s="43"/>
    </row>
    <row r="156" spans="1:10" x14ac:dyDescent="0.25">
      <c r="A156" s="43" t="s">
        <v>628</v>
      </c>
      <c r="B156" s="315" t="s">
        <v>9344</v>
      </c>
      <c r="C156" s="44">
        <v>129</v>
      </c>
      <c r="D156" s="317"/>
      <c r="E156" s="322" t="s">
        <v>567</v>
      </c>
      <c r="F156" s="43" t="s">
        <v>9346</v>
      </c>
      <c r="G156" s="316" t="s">
        <v>9347</v>
      </c>
      <c r="H156" s="318" t="s">
        <v>9428</v>
      </c>
      <c r="I156" s="1077">
        <v>45473.503472222219</v>
      </c>
      <c r="J156" s="43"/>
    </row>
    <row r="157" spans="1:10" x14ac:dyDescent="0.25">
      <c r="A157" s="43" t="s">
        <v>628</v>
      </c>
      <c r="B157" s="315" t="s">
        <v>9344</v>
      </c>
      <c r="C157" s="44">
        <v>162</v>
      </c>
      <c r="E157" s="322" t="s">
        <v>567</v>
      </c>
      <c r="F157" s="43" t="s">
        <v>9348</v>
      </c>
      <c r="G157" s="316" t="s">
        <v>702</v>
      </c>
      <c r="H157" s="318" t="s">
        <v>9429</v>
      </c>
      <c r="I157" s="1077">
        <v>45473.503472222219</v>
      </c>
      <c r="J157" s="43"/>
    </row>
    <row r="158" spans="1:10" x14ac:dyDescent="0.25">
      <c r="A158" s="43" t="s">
        <v>628</v>
      </c>
      <c r="B158" s="315" t="s">
        <v>9344</v>
      </c>
      <c r="C158" s="44">
        <v>404</v>
      </c>
      <c r="E158" s="322" t="s">
        <v>567</v>
      </c>
      <c r="F158" s="43" t="s">
        <v>704</v>
      </c>
      <c r="G158" s="43" t="s">
        <v>355</v>
      </c>
      <c r="H158" s="318"/>
      <c r="I158" s="1077">
        <v>45473.503472222219</v>
      </c>
      <c r="J158" s="43"/>
    </row>
    <row r="159" spans="1:10" x14ac:dyDescent="0.25">
      <c r="A159" s="43" t="s">
        <v>628</v>
      </c>
      <c r="B159" s="315" t="s">
        <v>9344</v>
      </c>
      <c r="C159" s="44">
        <v>453</v>
      </c>
      <c r="E159" s="322" t="s">
        <v>567</v>
      </c>
      <c r="F159" s="43" t="s">
        <v>9354</v>
      </c>
      <c r="G159" s="43" t="s">
        <v>706</v>
      </c>
      <c r="H159" s="318"/>
      <c r="I159" s="1077">
        <v>45473.503472222219</v>
      </c>
      <c r="J159" s="43"/>
    </row>
    <row r="160" spans="1:10" x14ac:dyDescent="0.25">
      <c r="A160" s="43" t="s">
        <v>628</v>
      </c>
      <c r="B160" s="315" t="s">
        <v>9344</v>
      </c>
      <c r="C160" s="44">
        <v>430</v>
      </c>
      <c r="E160" s="322" t="s">
        <v>567</v>
      </c>
      <c r="F160" s="43" t="s">
        <v>705</v>
      </c>
      <c r="G160" s="43" t="s">
        <v>355</v>
      </c>
      <c r="H160" s="319"/>
      <c r="I160" s="1077">
        <v>45473.503472222219</v>
      </c>
      <c r="J160" s="43"/>
    </row>
    <row r="161" spans="1:10" x14ac:dyDescent="0.25">
      <c r="A161" s="43" t="s">
        <v>628</v>
      </c>
      <c r="B161" s="315" t="s">
        <v>9344</v>
      </c>
      <c r="C161" s="44">
        <v>347</v>
      </c>
      <c r="E161" s="322" t="s">
        <v>567</v>
      </c>
      <c r="F161" s="43" t="s">
        <v>9351</v>
      </c>
      <c r="G161" s="43" t="s">
        <v>9352</v>
      </c>
      <c r="H161" s="319"/>
      <c r="I161" s="1077">
        <v>45473.503472222219</v>
      </c>
      <c r="J161" s="43"/>
    </row>
    <row r="162" spans="1:10" x14ac:dyDescent="0.25">
      <c r="A162" s="43" t="s">
        <v>628</v>
      </c>
      <c r="B162" s="315" t="s">
        <v>709</v>
      </c>
      <c r="C162" s="44">
        <v>128</v>
      </c>
      <c r="E162" s="322" t="s">
        <v>567</v>
      </c>
      <c r="F162" s="43" t="s">
        <v>712</v>
      </c>
      <c r="G162" s="43" t="s">
        <v>355</v>
      </c>
      <c r="H162" s="318" t="s">
        <v>9430</v>
      </c>
      <c r="I162" s="1077">
        <v>45473.503472222219</v>
      </c>
      <c r="J162" s="43"/>
    </row>
    <row r="163" spans="1:10" x14ac:dyDescent="0.25">
      <c r="A163" s="43" t="s">
        <v>628</v>
      </c>
      <c r="B163" s="315" t="s">
        <v>709</v>
      </c>
      <c r="C163" s="44">
        <v>14</v>
      </c>
      <c r="E163" s="322" t="s">
        <v>567</v>
      </c>
      <c r="F163" s="43" t="s">
        <v>710</v>
      </c>
      <c r="G163" s="43" t="s">
        <v>355</v>
      </c>
      <c r="H163" s="318" t="s">
        <v>9431</v>
      </c>
      <c r="I163" s="1077">
        <v>45473.503472222219</v>
      </c>
      <c r="J163" s="43"/>
    </row>
    <row r="164" spans="1:10" x14ac:dyDescent="0.25">
      <c r="A164" s="43" t="s">
        <v>628</v>
      </c>
      <c r="B164" s="315" t="s">
        <v>709</v>
      </c>
      <c r="C164" s="44">
        <v>477</v>
      </c>
      <c r="E164" s="322" t="s">
        <v>567</v>
      </c>
      <c r="F164" s="43" t="s">
        <v>11094</v>
      </c>
      <c r="G164" s="43" t="s">
        <v>355</v>
      </c>
      <c r="H164" s="318" t="s">
        <v>11095</v>
      </c>
      <c r="I164" s="1077">
        <v>45473.503472222219</v>
      </c>
      <c r="J164" s="43"/>
    </row>
    <row r="165" spans="1:10" x14ac:dyDescent="0.25">
      <c r="A165" s="43" t="s">
        <v>628</v>
      </c>
      <c r="B165" s="315" t="s">
        <v>709</v>
      </c>
      <c r="C165" s="44">
        <v>428</v>
      </c>
      <c r="E165" s="322" t="s">
        <v>567</v>
      </c>
      <c r="F165" s="43" t="s">
        <v>542</v>
      </c>
      <c r="G165" s="43" t="s">
        <v>355</v>
      </c>
      <c r="H165" s="318" t="s">
        <v>9432</v>
      </c>
      <c r="I165" s="1077">
        <v>45473.503472222219</v>
      </c>
      <c r="J165" s="43"/>
    </row>
    <row r="166" spans="1:10" x14ac:dyDescent="0.25">
      <c r="A166" s="43" t="s">
        <v>628</v>
      </c>
      <c r="B166" s="315" t="s">
        <v>709</v>
      </c>
      <c r="C166" s="44">
        <v>377</v>
      </c>
      <c r="E166" s="322" t="s">
        <v>567</v>
      </c>
      <c r="F166" s="43" t="s">
        <v>715</v>
      </c>
      <c r="G166" s="43" t="s">
        <v>355</v>
      </c>
      <c r="H166" s="318" t="s">
        <v>9433</v>
      </c>
      <c r="I166" s="1077">
        <v>45473.503472222219</v>
      </c>
      <c r="J166" s="43"/>
    </row>
    <row r="167" spans="1:10" x14ac:dyDescent="0.25">
      <c r="A167" s="43" t="s">
        <v>628</v>
      </c>
      <c r="B167" s="315" t="s">
        <v>709</v>
      </c>
      <c r="C167" s="44">
        <v>327</v>
      </c>
      <c r="E167" s="322" t="s">
        <v>567</v>
      </c>
      <c r="F167" s="43" t="s">
        <v>714</v>
      </c>
      <c r="G167" s="43" t="s">
        <v>355</v>
      </c>
      <c r="H167" s="318" t="s">
        <v>9434</v>
      </c>
      <c r="I167" s="1077">
        <v>45473.503472222219</v>
      </c>
      <c r="J167" s="43"/>
    </row>
    <row r="168" spans="1:10" x14ac:dyDescent="0.25">
      <c r="A168" s="43" t="s">
        <v>628</v>
      </c>
      <c r="B168" s="315" t="s">
        <v>709</v>
      </c>
      <c r="C168" s="44">
        <v>246</v>
      </c>
      <c r="E168" s="322" t="s">
        <v>567</v>
      </c>
      <c r="F168" s="43" t="s">
        <v>713</v>
      </c>
      <c r="G168" s="43" t="s">
        <v>355</v>
      </c>
      <c r="H168" s="318" t="s">
        <v>9435</v>
      </c>
      <c r="I168" s="1077">
        <v>45473.503472222219</v>
      </c>
      <c r="J168" s="43"/>
    </row>
    <row r="169" spans="1:10" x14ac:dyDescent="0.25">
      <c r="A169" s="43" t="s">
        <v>628</v>
      </c>
      <c r="B169" s="315" t="s">
        <v>709</v>
      </c>
      <c r="C169" s="44">
        <v>177</v>
      </c>
      <c r="E169" s="322" t="s">
        <v>567</v>
      </c>
      <c r="F169" s="43" t="s">
        <v>267</v>
      </c>
      <c r="G169" s="43" t="s">
        <v>355</v>
      </c>
      <c r="H169" s="318" t="s">
        <v>9436</v>
      </c>
      <c r="I169" s="1077">
        <v>45473.503472222219</v>
      </c>
      <c r="J169" s="43"/>
    </row>
    <row r="170" spans="1:10" x14ac:dyDescent="0.25">
      <c r="A170" s="43" t="s">
        <v>628</v>
      </c>
      <c r="B170" s="315" t="s">
        <v>709</v>
      </c>
      <c r="C170" s="44">
        <v>74</v>
      </c>
      <c r="E170" s="322" t="s">
        <v>567</v>
      </c>
      <c r="F170" s="43" t="s">
        <v>711</v>
      </c>
      <c r="G170" s="43" t="s">
        <v>355</v>
      </c>
      <c r="H170" s="318" t="s">
        <v>9437</v>
      </c>
      <c r="I170" s="1077">
        <v>45473.503472222219</v>
      </c>
      <c r="J170" s="43"/>
    </row>
    <row r="171" spans="1:10" x14ac:dyDescent="0.25">
      <c r="A171" s="43" t="s">
        <v>628</v>
      </c>
      <c r="B171" s="315" t="s">
        <v>645</v>
      </c>
      <c r="C171" s="44">
        <v>537</v>
      </c>
      <c r="E171" s="322" t="s">
        <v>567</v>
      </c>
      <c r="F171" s="43" t="s">
        <v>685</v>
      </c>
      <c r="G171" s="316" t="s">
        <v>355</v>
      </c>
      <c r="H171" s="318" t="s">
        <v>9438</v>
      </c>
      <c r="I171" s="1077">
        <v>45473.503472222219</v>
      </c>
      <c r="J171" s="43"/>
    </row>
    <row r="172" spans="1:10" x14ac:dyDescent="0.25">
      <c r="A172" s="43" t="s">
        <v>628</v>
      </c>
      <c r="B172" s="315" t="s">
        <v>645</v>
      </c>
      <c r="C172" s="44">
        <v>510</v>
      </c>
      <c r="E172" s="322" t="s">
        <v>567</v>
      </c>
      <c r="F172" s="43" t="s">
        <v>9356</v>
      </c>
      <c r="G172" s="316" t="s">
        <v>355</v>
      </c>
      <c r="H172" s="318" t="s">
        <v>9439</v>
      </c>
      <c r="I172" s="1077">
        <v>45473.503472222219</v>
      </c>
      <c r="J172" s="43"/>
    </row>
    <row r="173" spans="1:10" x14ac:dyDescent="0.25">
      <c r="A173" s="43" t="s">
        <v>628</v>
      </c>
      <c r="B173" s="315" t="s">
        <v>645</v>
      </c>
      <c r="C173" s="44">
        <v>491</v>
      </c>
      <c r="E173" s="322" t="s">
        <v>567</v>
      </c>
      <c r="F173" s="43" t="s">
        <v>683</v>
      </c>
      <c r="G173" s="316" t="s">
        <v>355</v>
      </c>
      <c r="H173" s="319"/>
      <c r="I173" s="1077">
        <v>45473.503472222219</v>
      </c>
      <c r="J173" s="43"/>
    </row>
    <row r="174" spans="1:10" x14ac:dyDescent="0.25">
      <c r="A174" s="43" t="s">
        <v>628</v>
      </c>
      <c r="B174" s="315" t="s">
        <v>645</v>
      </c>
      <c r="C174" s="44">
        <v>481</v>
      </c>
      <c r="E174" s="322" t="s">
        <v>567</v>
      </c>
      <c r="F174" s="43" t="s">
        <v>682</v>
      </c>
      <c r="G174" s="316" t="s">
        <v>355</v>
      </c>
      <c r="H174" s="319"/>
      <c r="I174" s="1077">
        <v>45473.503472222219</v>
      </c>
      <c r="J174" s="43"/>
    </row>
    <row r="175" spans="1:10" x14ac:dyDescent="0.25">
      <c r="A175" s="43" t="s">
        <v>628</v>
      </c>
      <c r="B175" s="315" t="s">
        <v>645</v>
      </c>
      <c r="C175" s="44">
        <v>471</v>
      </c>
      <c r="E175" s="322" t="s">
        <v>567</v>
      </c>
      <c r="F175" s="43" t="s">
        <v>681</v>
      </c>
      <c r="G175" s="316" t="s">
        <v>355</v>
      </c>
      <c r="H175" s="319"/>
      <c r="I175" s="1077">
        <v>45473.503472222219</v>
      </c>
      <c r="J175" s="43"/>
    </row>
    <row r="176" spans="1:10" x14ac:dyDescent="0.25">
      <c r="A176" s="43" t="s">
        <v>628</v>
      </c>
      <c r="B176" s="315" t="s">
        <v>645</v>
      </c>
      <c r="C176" s="44">
        <v>501</v>
      </c>
      <c r="E176" s="322" t="s">
        <v>567</v>
      </c>
      <c r="F176" s="43" t="s">
        <v>684</v>
      </c>
      <c r="G176" s="316" t="s">
        <v>355</v>
      </c>
      <c r="H176" s="319"/>
      <c r="I176" s="1077">
        <v>45473.503472222219</v>
      </c>
      <c r="J176" s="43"/>
    </row>
    <row r="177" spans="1:10" x14ac:dyDescent="0.25">
      <c r="A177" s="43" t="s">
        <v>628</v>
      </c>
      <c r="B177" s="315" t="s">
        <v>645</v>
      </c>
      <c r="C177" s="44">
        <v>461</v>
      </c>
      <c r="E177" s="322" t="s">
        <v>567</v>
      </c>
      <c r="F177" s="43" t="s">
        <v>680</v>
      </c>
      <c r="G177" s="316" t="s">
        <v>355</v>
      </c>
      <c r="H177" s="319"/>
      <c r="I177" s="1077">
        <v>45473.503472222219</v>
      </c>
      <c r="J177" s="43"/>
    </row>
    <row r="178" spans="1:10" x14ac:dyDescent="0.25">
      <c r="A178" s="43" t="s">
        <v>628</v>
      </c>
      <c r="B178" s="315" t="s">
        <v>645</v>
      </c>
      <c r="C178" s="44">
        <v>397</v>
      </c>
      <c r="E178" s="322" t="s">
        <v>567</v>
      </c>
      <c r="F178" s="43" t="s">
        <v>677</v>
      </c>
      <c r="G178" s="316" t="s">
        <v>355</v>
      </c>
      <c r="H178" s="319"/>
      <c r="I178" s="1077">
        <v>45473.503472222219</v>
      </c>
      <c r="J178" s="43"/>
    </row>
    <row r="179" spans="1:10" x14ac:dyDescent="0.25">
      <c r="A179" s="43" t="s">
        <v>628</v>
      </c>
      <c r="B179" s="315" t="s">
        <v>645</v>
      </c>
      <c r="C179" s="44">
        <v>96</v>
      </c>
      <c r="E179" s="322" t="s">
        <v>567</v>
      </c>
      <c r="F179" s="43" t="s">
        <v>653</v>
      </c>
      <c r="G179" s="316" t="s">
        <v>355</v>
      </c>
      <c r="H179" s="319"/>
      <c r="I179" s="1077">
        <v>45473.503472222219</v>
      </c>
      <c r="J179" s="43"/>
    </row>
    <row r="180" spans="1:10" x14ac:dyDescent="0.25">
      <c r="A180" s="43" t="s">
        <v>628</v>
      </c>
      <c r="B180" s="315" t="s">
        <v>645</v>
      </c>
      <c r="C180" s="44">
        <v>72</v>
      </c>
      <c r="E180" s="322" t="s">
        <v>567</v>
      </c>
      <c r="F180" s="43" t="s">
        <v>651</v>
      </c>
      <c r="G180" s="316" t="s">
        <v>355</v>
      </c>
      <c r="H180" s="319"/>
      <c r="I180" s="1077">
        <v>45473.503472222219</v>
      </c>
      <c r="J180" s="43"/>
    </row>
    <row r="181" spans="1:10" x14ac:dyDescent="0.25">
      <c r="A181" s="43" t="s">
        <v>628</v>
      </c>
      <c r="B181" s="315" t="s">
        <v>645</v>
      </c>
      <c r="C181" s="44">
        <v>447</v>
      </c>
      <c r="E181" s="322" t="s">
        <v>567</v>
      </c>
      <c r="F181" s="43" t="s">
        <v>679</v>
      </c>
      <c r="G181" s="316" t="s">
        <v>355</v>
      </c>
      <c r="H181" s="319"/>
      <c r="I181" s="1077">
        <v>45473.503472222219</v>
      </c>
      <c r="J181" s="43"/>
    </row>
    <row r="182" spans="1:10" x14ac:dyDescent="0.25">
      <c r="A182" s="43" t="s">
        <v>628</v>
      </c>
      <c r="B182" s="315" t="s">
        <v>645</v>
      </c>
      <c r="C182" s="44">
        <v>372</v>
      </c>
      <c r="E182" s="322" t="s">
        <v>567</v>
      </c>
      <c r="F182" s="43" t="s">
        <v>673</v>
      </c>
      <c r="G182" s="316" t="s">
        <v>355</v>
      </c>
      <c r="H182" s="319"/>
      <c r="I182" s="1077">
        <v>45473.503472222219</v>
      </c>
      <c r="J182" s="43"/>
    </row>
    <row r="183" spans="1:10" x14ac:dyDescent="0.25">
      <c r="A183" s="43" t="s">
        <v>628</v>
      </c>
      <c r="B183" s="315" t="s">
        <v>645</v>
      </c>
      <c r="C183" s="44">
        <v>272</v>
      </c>
      <c r="E183" s="322" t="s">
        <v>567</v>
      </c>
      <c r="F183" s="43" t="s">
        <v>667</v>
      </c>
      <c r="G183" s="316" t="s">
        <v>355</v>
      </c>
      <c r="H183" s="319"/>
      <c r="I183" s="1077">
        <v>45473.503472222219</v>
      </c>
      <c r="J183" s="43"/>
    </row>
    <row r="184" spans="1:10" x14ac:dyDescent="0.25">
      <c r="A184" s="43" t="s">
        <v>628</v>
      </c>
      <c r="B184" s="315" t="s">
        <v>645</v>
      </c>
      <c r="C184" s="44">
        <v>146</v>
      </c>
      <c r="E184" s="322" t="s">
        <v>567</v>
      </c>
      <c r="F184" s="43" t="s">
        <v>657</v>
      </c>
      <c r="G184" s="316" t="s">
        <v>355</v>
      </c>
      <c r="H184" s="319"/>
      <c r="I184" s="1077">
        <v>45473.503472222219</v>
      </c>
      <c r="J184" s="43"/>
    </row>
    <row r="185" spans="1:10" x14ac:dyDescent="0.25">
      <c r="A185" s="43" t="s">
        <v>628</v>
      </c>
      <c r="B185" s="315" t="s">
        <v>645</v>
      </c>
      <c r="C185" s="44">
        <v>47</v>
      </c>
      <c r="E185" s="322" t="s">
        <v>567</v>
      </c>
      <c r="F185" s="43" t="s">
        <v>649</v>
      </c>
      <c r="G185" s="316" t="s">
        <v>355</v>
      </c>
      <c r="H185" s="319"/>
      <c r="I185" s="1077">
        <v>45473.503472222219</v>
      </c>
      <c r="J185" s="43"/>
    </row>
    <row r="186" spans="1:10" x14ac:dyDescent="0.25">
      <c r="A186" s="43" t="s">
        <v>628</v>
      </c>
      <c r="B186" s="315" t="s">
        <v>645</v>
      </c>
      <c r="C186" s="44">
        <v>297</v>
      </c>
      <c r="E186" s="322" t="s">
        <v>567</v>
      </c>
      <c r="F186" s="43" t="s">
        <v>11096</v>
      </c>
      <c r="G186" s="316" t="s">
        <v>355</v>
      </c>
      <c r="H186" s="319"/>
      <c r="I186" s="1077">
        <v>45473.503472222219</v>
      </c>
      <c r="J186" s="43"/>
    </row>
    <row r="187" spans="1:10" x14ac:dyDescent="0.25">
      <c r="A187" s="43" t="s">
        <v>628</v>
      </c>
      <c r="B187" s="315" t="s">
        <v>645</v>
      </c>
      <c r="C187" s="44">
        <v>422</v>
      </c>
      <c r="E187" s="322" t="s">
        <v>567</v>
      </c>
      <c r="F187" s="43" t="s">
        <v>675</v>
      </c>
      <c r="G187" s="316" t="s">
        <v>355</v>
      </c>
      <c r="H187" s="319"/>
      <c r="I187" s="1077">
        <v>45473.503472222219</v>
      </c>
      <c r="J187" s="43"/>
    </row>
    <row r="188" spans="1:10" x14ac:dyDescent="0.25">
      <c r="A188" s="43" t="s">
        <v>628</v>
      </c>
      <c r="B188" s="315" t="s">
        <v>645</v>
      </c>
      <c r="C188" s="44">
        <v>347</v>
      </c>
      <c r="E188" s="322" t="s">
        <v>567</v>
      </c>
      <c r="F188" s="43" t="s">
        <v>671</v>
      </c>
      <c r="G188" s="316" t="s">
        <v>355</v>
      </c>
      <c r="H188" s="319"/>
      <c r="I188" s="1077">
        <v>45473.503472222219</v>
      </c>
      <c r="J188" s="43"/>
    </row>
    <row r="189" spans="1:10" x14ac:dyDescent="0.25">
      <c r="A189" s="43" t="s">
        <v>628</v>
      </c>
      <c r="B189" s="315" t="s">
        <v>645</v>
      </c>
      <c r="C189" s="44">
        <v>121</v>
      </c>
      <c r="E189" s="322" t="s">
        <v>567</v>
      </c>
      <c r="F189" s="43" t="s">
        <v>655</v>
      </c>
      <c r="G189" s="316" t="s">
        <v>355</v>
      </c>
      <c r="H189" s="319"/>
      <c r="I189" s="1077">
        <v>45473.503472222219</v>
      </c>
      <c r="J189" s="43"/>
    </row>
    <row r="190" spans="1:10" x14ac:dyDescent="0.25">
      <c r="A190" s="43" t="s">
        <v>628</v>
      </c>
      <c r="B190" s="315" t="s">
        <v>645</v>
      </c>
      <c r="C190" s="44">
        <v>222</v>
      </c>
      <c r="E190" s="322" t="s">
        <v>567</v>
      </c>
      <c r="F190" s="43" t="s">
        <v>663</v>
      </c>
      <c r="G190" s="316" t="s">
        <v>355</v>
      </c>
      <c r="H190" s="319"/>
      <c r="I190" s="1077">
        <v>45473.503472222219</v>
      </c>
      <c r="J190" s="43"/>
    </row>
    <row r="191" spans="1:10" x14ac:dyDescent="0.25">
      <c r="A191" s="43" t="s">
        <v>628</v>
      </c>
      <c r="B191" s="315" t="s">
        <v>645</v>
      </c>
      <c r="C191" s="44">
        <v>322</v>
      </c>
      <c r="E191" s="322" t="s">
        <v>567</v>
      </c>
      <c r="F191" s="43" t="s">
        <v>669</v>
      </c>
      <c r="G191" s="316" t="s">
        <v>355</v>
      </c>
      <c r="H191" s="319"/>
      <c r="I191" s="1077">
        <v>45473.503472222219</v>
      </c>
      <c r="J191" s="43"/>
    </row>
    <row r="192" spans="1:10" x14ac:dyDescent="0.25">
      <c r="A192" s="43" t="s">
        <v>628</v>
      </c>
      <c r="B192" s="315" t="s">
        <v>645</v>
      </c>
      <c r="C192" s="44">
        <v>172</v>
      </c>
      <c r="E192" s="322" t="s">
        <v>567</v>
      </c>
      <c r="F192" s="43" t="s">
        <v>659</v>
      </c>
      <c r="G192" s="316" t="s">
        <v>355</v>
      </c>
      <c r="H192" s="319"/>
      <c r="I192" s="1077">
        <v>45473.503472222219</v>
      </c>
      <c r="J192" s="43"/>
    </row>
    <row r="193" spans="1:10" x14ac:dyDescent="0.25">
      <c r="A193" s="43" t="s">
        <v>628</v>
      </c>
      <c r="B193" s="315" t="s">
        <v>645</v>
      </c>
      <c r="C193" s="44">
        <v>247</v>
      </c>
      <c r="E193" s="322" t="s">
        <v>567</v>
      </c>
      <c r="F193" s="43" t="s">
        <v>665</v>
      </c>
      <c r="G193" s="43" t="s">
        <v>355</v>
      </c>
      <c r="H193" s="319"/>
      <c r="I193" s="1077">
        <v>45473.503472222219</v>
      </c>
      <c r="J193" s="43"/>
    </row>
    <row r="194" spans="1:10" x14ac:dyDescent="0.25">
      <c r="A194" s="43" t="s">
        <v>628</v>
      </c>
      <c r="B194" s="315" t="s">
        <v>645</v>
      </c>
      <c r="C194" s="44">
        <v>18</v>
      </c>
      <c r="E194" s="322" t="s">
        <v>567</v>
      </c>
      <c r="F194" s="43" t="s">
        <v>647</v>
      </c>
      <c r="G194" s="43" t="s">
        <v>355</v>
      </c>
      <c r="H194" s="319"/>
      <c r="I194" s="1077">
        <v>45473.503472222219</v>
      </c>
      <c r="J194" s="43"/>
    </row>
    <row r="195" spans="1:10" x14ac:dyDescent="0.25">
      <c r="A195" s="43" t="s">
        <v>628</v>
      </c>
      <c r="B195" s="315" t="s">
        <v>645</v>
      </c>
      <c r="C195" s="44">
        <v>197</v>
      </c>
      <c r="E195" s="322" t="s">
        <v>567</v>
      </c>
      <c r="F195" s="43" t="s">
        <v>661</v>
      </c>
      <c r="G195" s="43" t="s">
        <v>355</v>
      </c>
      <c r="H195" s="319"/>
      <c r="I195" s="1077">
        <v>45473.503472222219</v>
      </c>
      <c r="J195" s="43"/>
    </row>
    <row r="196" spans="1:10" x14ac:dyDescent="0.25">
      <c r="A196" s="43" t="s">
        <v>628</v>
      </c>
      <c r="B196" s="315" t="s">
        <v>645</v>
      </c>
      <c r="C196" s="44">
        <v>385</v>
      </c>
      <c r="E196" s="322" t="s">
        <v>567</v>
      </c>
      <c r="F196" s="43" t="s">
        <v>676</v>
      </c>
      <c r="G196" s="43" t="s">
        <v>355</v>
      </c>
      <c r="H196" s="318"/>
      <c r="I196" s="1077">
        <v>45473.503472222219</v>
      </c>
      <c r="J196" s="43"/>
    </row>
    <row r="197" spans="1:10" x14ac:dyDescent="0.25">
      <c r="A197" s="43" t="s">
        <v>628</v>
      </c>
      <c r="B197" s="315" t="s">
        <v>645</v>
      </c>
      <c r="C197" s="44">
        <v>84</v>
      </c>
      <c r="E197" s="322" t="s">
        <v>567</v>
      </c>
      <c r="F197" s="43" t="s">
        <v>652</v>
      </c>
      <c r="G197" s="316" t="s">
        <v>355</v>
      </c>
      <c r="H197" s="318"/>
      <c r="I197" s="1077">
        <v>45473.503472222219</v>
      </c>
      <c r="J197" s="43"/>
    </row>
    <row r="198" spans="1:10" x14ac:dyDescent="0.25">
      <c r="A198" s="43" t="s">
        <v>628</v>
      </c>
      <c r="B198" s="315" t="s">
        <v>645</v>
      </c>
      <c r="C198" s="44">
        <v>60</v>
      </c>
      <c r="E198" s="322" t="s">
        <v>567</v>
      </c>
      <c r="F198" s="43" t="s">
        <v>650</v>
      </c>
      <c r="G198" s="316" t="s">
        <v>355</v>
      </c>
      <c r="H198" s="318"/>
      <c r="I198" s="1077">
        <v>45473.503472222219</v>
      </c>
      <c r="J198" s="43"/>
    </row>
    <row r="199" spans="1:10" x14ac:dyDescent="0.25">
      <c r="A199" s="43" t="s">
        <v>628</v>
      </c>
      <c r="B199" s="315" t="s">
        <v>645</v>
      </c>
      <c r="C199" s="44">
        <v>435</v>
      </c>
      <c r="E199" s="322" t="s">
        <v>567</v>
      </c>
      <c r="F199" s="43" t="s">
        <v>678</v>
      </c>
      <c r="G199" s="316" t="s">
        <v>355</v>
      </c>
      <c r="H199" s="319"/>
      <c r="I199" s="1077">
        <v>45473.503472222219</v>
      </c>
      <c r="J199" s="43"/>
    </row>
    <row r="200" spans="1:10" x14ac:dyDescent="0.25">
      <c r="A200" s="43" t="s">
        <v>628</v>
      </c>
      <c r="B200" s="315" t="s">
        <v>645</v>
      </c>
      <c r="C200" s="44">
        <v>360</v>
      </c>
      <c r="E200" s="322" t="s">
        <v>567</v>
      </c>
      <c r="F200" s="43" t="s">
        <v>672</v>
      </c>
      <c r="G200" s="316" t="s">
        <v>355</v>
      </c>
      <c r="H200" s="318"/>
      <c r="I200" s="1077">
        <v>45473.503472222219</v>
      </c>
      <c r="J200" s="43"/>
    </row>
    <row r="201" spans="1:10" x14ac:dyDescent="0.25">
      <c r="A201" s="43" t="s">
        <v>628</v>
      </c>
      <c r="B201" s="315" t="s">
        <v>645</v>
      </c>
      <c r="C201" s="44">
        <v>260</v>
      </c>
      <c r="E201" s="322" t="s">
        <v>567</v>
      </c>
      <c r="F201" s="43" t="s">
        <v>666</v>
      </c>
      <c r="G201" s="316" t="s">
        <v>355</v>
      </c>
      <c r="H201" s="318"/>
      <c r="I201" s="1077">
        <v>45473.503472222219</v>
      </c>
      <c r="J201" s="43"/>
    </row>
    <row r="202" spans="1:10" x14ac:dyDescent="0.25">
      <c r="A202" s="43" t="s">
        <v>628</v>
      </c>
      <c r="B202" s="315" t="s">
        <v>645</v>
      </c>
      <c r="C202" s="44">
        <v>134</v>
      </c>
      <c r="E202" s="322" t="s">
        <v>567</v>
      </c>
      <c r="F202" s="43" t="s">
        <v>656</v>
      </c>
      <c r="G202" s="316" t="s">
        <v>355</v>
      </c>
      <c r="H202" s="318"/>
      <c r="I202" s="1077">
        <v>45473.503472222219</v>
      </c>
      <c r="J202" s="43"/>
    </row>
    <row r="203" spans="1:10" x14ac:dyDescent="0.25">
      <c r="A203" s="43" t="s">
        <v>628</v>
      </c>
      <c r="B203" s="315" t="s">
        <v>645</v>
      </c>
      <c r="C203" s="44">
        <v>35</v>
      </c>
      <c r="E203" s="322" t="s">
        <v>567</v>
      </c>
      <c r="F203" s="43" t="s">
        <v>648</v>
      </c>
      <c r="G203" s="316" t="s">
        <v>355</v>
      </c>
      <c r="H203" s="318"/>
      <c r="I203" s="1077">
        <v>45473.503472222219</v>
      </c>
      <c r="J203" s="43"/>
    </row>
    <row r="204" spans="1:10" x14ac:dyDescent="0.25">
      <c r="A204" s="43" t="s">
        <v>628</v>
      </c>
      <c r="B204" s="315" t="s">
        <v>645</v>
      </c>
      <c r="C204" s="44">
        <v>285</v>
      </c>
      <c r="E204" s="322" t="s">
        <v>567</v>
      </c>
      <c r="F204" s="43" t="s">
        <v>11097</v>
      </c>
      <c r="G204" s="316" t="s">
        <v>355</v>
      </c>
      <c r="H204" s="318"/>
      <c r="I204" s="1077">
        <v>45473.503472222219</v>
      </c>
      <c r="J204" s="43"/>
    </row>
    <row r="205" spans="1:10" x14ac:dyDescent="0.25">
      <c r="A205" s="43" t="s">
        <v>628</v>
      </c>
      <c r="B205" s="315" t="s">
        <v>645</v>
      </c>
      <c r="C205" s="44">
        <v>410</v>
      </c>
      <c r="E205" s="322" t="s">
        <v>567</v>
      </c>
      <c r="F205" s="43" t="s">
        <v>674</v>
      </c>
      <c r="G205" s="316" t="s">
        <v>355</v>
      </c>
      <c r="H205" s="318"/>
      <c r="I205" s="1077">
        <v>45473.503472222219</v>
      </c>
      <c r="J205" s="43"/>
    </row>
    <row r="206" spans="1:10" x14ac:dyDescent="0.25">
      <c r="A206" s="43" t="s">
        <v>628</v>
      </c>
      <c r="B206" s="315" t="s">
        <v>645</v>
      </c>
      <c r="C206" s="44">
        <v>335</v>
      </c>
      <c r="E206" s="322" t="s">
        <v>567</v>
      </c>
      <c r="F206" s="43" t="s">
        <v>670</v>
      </c>
      <c r="G206" s="316" t="s">
        <v>355</v>
      </c>
      <c r="H206" s="318"/>
      <c r="I206" s="1077">
        <v>45473.503472222219</v>
      </c>
      <c r="J206" s="43"/>
    </row>
    <row r="207" spans="1:10" x14ac:dyDescent="0.25">
      <c r="A207" s="43" t="s">
        <v>628</v>
      </c>
      <c r="B207" s="315" t="s">
        <v>645</v>
      </c>
      <c r="C207" s="44">
        <v>109</v>
      </c>
      <c r="E207" s="322" t="s">
        <v>567</v>
      </c>
      <c r="F207" s="43" t="s">
        <v>654</v>
      </c>
      <c r="G207" s="316" t="s">
        <v>355</v>
      </c>
      <c r="H207" s="318"/>
      <c r="I207" s="1077">
        <v>45473.503472222219</v>
      </c>
      <c r="J207" s="43"/>
    </row>
    <row r="208" spans="1:10" x14ac:dyDescent="0.25">
      <c r="A208" s="43" t="s">
        <v>628</v>
      </c>
      <c r="B208" s="315" t="s">
        <v>645</v>
      </c>
      <c r="C208" s="44">
        <v>210</v>
      </c>
      <c r="E208" s="322" t="s">
        <v>567</v>
      </c>
      <c r="F208" s="43" t="s">
        <v>662</v>
      </c>
      <c r="G208" s="316" t="s">
        <v>355</v>
      </c>
      <c r="H208" s="318"/>
      <c r="I208" s="1077">
        <v>45473.503472222219</v>
      </c>
      <c r="J208" s="43"/>
    </row>
    <row r="209" spans="1:10" x14ac:dyDescent="0.25">
      <c r="A209" s="43" t="s">
        <v>628</v>
      </c>
      <c r="B209" s="315" t="s">
        <v>645</v>
      </c>
      <c r="C209" s="44">
        <v>310</v>
      </c>
      <c r="E209" s="322" t="s">
        <v>567</v>
      </c>
      <c r="F209" s="43" t="s">
        <v>668</v>
      </c>
      <c r="G209" s="316" t="s">
        <v>355</v>
      </c>
      <c r="H209" s="318"/>
      <c r="I209" s="1077">
        <v>45473.503472222219</v>
      </c>
      <c r="J209" s="43"/>
    </row>
    <row r="210" spans="1:10" x14ac:dyDescent="0.25">
      <c r="A210" s="43" t="s">
        <v>628</v>
      </c>
      <c r="B210" s="315" t="s">
        <v>645</v>
      </c>
      <c r="C210" s="44">
        <v>160</v>
      </c>
      <c r="E210" s="322" t="s">
        <v>567</v>
      </c>
      <c r="F210" s="43" t="s">
        <v>658</v>
      </c>
      <c r="G210" s="316" t="s">
        <v>355</v>
      </c>
      <c r="H210" s="318"/>
      <c r="I210" s="1077">
        <v>45473.503472222219</v>
      </c>
      <c r="J210" s="43"/>
    </row>
    <row r="211" spans="1:10" x14ac:dyDescent="0.25">
      <c r="A211" s="43" t="s">
        <v>628</v>
      </c>
      <c r="B211" s="315" t="s">
        <v>645</v>
      </c>
      <c r="C211" s="44">
        <v>235</v>
      </c>
      <c r="E211" s="322" t="s">
        <v>567</v>
      </c>
      <c r="F211" s="43" t="s">
        <v>664</v>
      </c>
      <c r="G211" s="316" t="s">
        <v>355</v>
      </c>
      <c r="H211" s="318"/>
      <c r="I211" s="1077">
        <v>45473.503472222219</v>
      </c>
      <c r="J211" s="43"/>
    </row>
    <row r="212" spans="1:10" x14ac:dyDescent="0.25">
      <c r="A212" s="43" t="s">
        <v>628</v>
      </c>
      <c r="B212" s="315" t="s">
        <v>645</v>
      </c>
      <c r="C212" s="44">
        <v>6</v>
      </c>
      <c r="E212" s="322" t="s">
        <v>567</v>
      </c>
      <c r="F212" s="43" t="s">
        <v>646</v>
      </c>
      <c r="G212" s="316" t="s">
        <v>355</v>
      </c>
      <c r="H212" s="318"/>
      <c r="I212" s="1077">
        <v>45473.503472222219</v>
      </c>
      <c r="J212" s="43"/>
    </row>
    <row r="213" spans="1:10" x14ac:dyDescent="0.25">
      <c r="A213" s="43" t="s">
        <v>628</v>
      </c>
      <c r="B213" s="315" t="s">
        <v>645</v>
      </c>
      <c r="C213" s="44">
        <v>185</v>
      </c>
      <c r="E213" s="322" t="s">
        <v>567</v>
      </c>
      <c r="F213" s="43" t="s">
        <v>660</v>
      </c>
      <c r="G213" s="316" t="s">
        <v>355</v>
      </c>
      <c r="H213" s="319"/>
      <c r="I213" s="1077">
        <v>45473.503472222219</v>
      </c>
      <c r="J213" s="43"/>
    </row>
    <row r="214" spans="1:10" x14ac:dyDescent="0.25">
      <c r="A214" s="43" t="s">
        <v>628</v>
      </c>
      <c r="B214" s="315" t="s">
        <v>645</v>
      </c>
      <c r="C214" s="44">
        <v>563</v>
      </c>
      <c r="E214" s="322" t="s">
        <v>567</v>
      </c>
      <c r="F214" s="43" t="s">
        <v>9357</v>
      </c>
      <c r="G214" s="316" t="s">
        <v>355</v>
      </c>
      <c r="H214" s="319"/>
      <c r="I214" s="1077">
        <v>45473.503472222219</v>
      </c>
      <c r="J214" s="43"/>
    </row>
    <row r="215" spans="1:10" x14ac:dyDescent="0.25">
      <c r="A215" s="43" t="s">
        <v>628</v>
      </c>
      <c r="B215" s="315" t="s">
        <v>11098</v>
      </c>
      <c r="C215" s="44">
        <v>4</v>
      </c>
      <c r="E215" s="322" t="s">
        <v>567</v>
      </c>
      <c r="F215" s="43" t="s">
        <v>11099</v>
      </c>
      <c r="G215" s="316" t="s">
        <v>355</v>
      </c>
      <c r="H215" s="319"/>
      <c r="I215" s="1077">
        <v>45473.503472222219</v>
      </c>
      <c r="J215" s="43"/>
    </row>
    <row r="216" spans="1:10" x14ac:dyDescent="0.25">
      <c r="A216" s="43" t="s">
        <v>628</v>
      </c>
      <c r="B216" s="315" t="s">
        <v>11100</v>
      </c>
      <c r="C216" s="44">
        <v>41</v>
      </c>
      <c r="E216" s="322" t="s">
        <v>567</v>
      </c>
      <c r="F216" s="43" t="s">
        <v>11101</v>
      </c>
      <c r="G216" s="316" t="s">
        <v>355</v>
      </c>
      <c r="H216" s="319"/>
      <c r="I216" s="1077">
        <v>45473.503472222219</v>
      </c>
      <c r="J216" s="43"/>
    </row>
    <row r="217" spans="1:10" x14ac:dyDescent="0.25">
      <c r="A217" s="43" t="s">
        <v>628</v>
      </c>
      <c r="B217" s="315" t="s">
        <v>11100</v>
      </c>
      <c r="C217" s="44">
        <v>62</v>
      </c>
      <c r="E217" s="322" t="s">
        <v>567</v>
      </c>
      <c r="F217" s="43" t="s">
        <v>11102</v>
      </c>
      <c r="G217" s="316" t="s">
        <v>355</v>
      </c>
      <c r="H217" s="318"/>
      <c r="I217" s="1077">
        <v>45473.503472222219</v>
      </c>
      <c r="J217" s="43"/>
    </row>
    <row r="218" spans="1:10" x14ac:dyDescent="0.25">
      <c r="A218" s="43" t="s">
        <v>628</v>
      </c>
      <c r="B218" s="315" t="s">
        <v>11100</v>
      </c>
      <c r="C218" s="44">
        <v>4</v>
      </c>
      <c r="E218" s="322" t="s">
        <v>567</v>
      </c>
      <c r="F218" s="43" t="s">
        <v>11103</v>
      </c>
      <c r="G218" s="316" t="s">
        <v>355</v>
      </c>
      <c r="H218" s="318"/>
      <c r="I218" s="1077">
        <v>45473.503472222219</v>
      </c>
      <c r="J218" s="43"/>
    </row>
    <row r="219" spans="1:10" x14ac:dyDescent="0.25">
      <c r="A219" s="43" t="s">
        <v>628</v>
      </c>
      <c r="B219" s="315" t="s">
        <v>11100</v>
      </c>
      <c r="C219" s="44">
        <v>33</v>
      </c>
      <c r="E219" s="322" t="s">
        <v>567</v>
      </c>
      <c r="F219" s="43" t="s">
        <v>11104</v>
      </c>
      <c r="G219" s="316" t="s">
        <v>355</v>
      </c>
      <c r="H219" s="319"/>
      <c r="I219" s="1077">
        <v>45473.503472222219</v>
      </c>
      <c r="J219" s="43"/>
    </row>
    <row r="220" spans="1:10" x14ac:dyDescent="0.25">
      <c r="A220" s="43" t="s">
        <v>628</v>
      </c>
      <c r="B220" s="315" t="s">
        <v>11105</v>
      </c>
      <c r="C220" s="44">
        <v>22</v>
      </c>
      <c r="E220" s="322" t="s">
        <v>567</v>
      </c>
      <c r="F220" s="43" t="s">
        <v>11106</v>
      </c>
      <c r="G220" s="316" t="s">
        <v>355</v>
      </c>
      <c r="H220" s="318"/>
      <c r="I220" s="1077">
        <v>45473.503472222219</v>
      </c>
      <c r="J220" s="43"/>
    </row>
    <row r="221" spans="1:10" x14ac:dyDescent="0.25">
      <c r="A221" s="43" t="s">
        <v>628</v>
      </c>
      <c r="B221" s="315" t="s">
        <v>11105</v>
      </c>
      <c r="C221" s="44">
        <v>58</v>
      </c>
      <c r="E221" s="322" t="s">
        <v>567</v>
      </c>
      <c r="F221" s="43" t="s">
        <v>11107</v>
      </c>
      <c r="G221" s="316" t="s">
        <v>355</v>
      </c>
      <c r="H221" s="318"/>
      <c r="I221" s="1077">
        <v>45473.503472222219</v>
      </c>
      <c r="J221" s="43"/>
    </row>
    <row r="222" spans="1:10" x14ac:dyDescent="0.25">
      <c r="A222" s="43" t="s">
        <v>628</v>
      </c>
      <c r="B222" s="315" t="s">
        <v>11105</v>
      </c>
      <c r="C222" s="44">
        <v>4</v>
      </c>
      <c r="E222" s="322" t="s">
        <v>567</v>
      </c>
      <c r="F222" s="43" t="s">
        <v>11108</v>
      </c>
      <c r="G222" s="316" t="s">
        <v>355</v>
      </c>
      <c r="H222" s="319"/>
      <c r="I222" s="1077">
        <v>45473.503472222219</v>
      </c>
      <c r="J222" s="43"/>
    </row>
    <row r="223" spans="1:10" x14ac:dyDescent="0.25">
      <c r="A223" s="43" t="s">
        <v>628</v>
      </c>
      <c r="B223" s="315" t="s">
        <v>11105</v>
      </c>
      <c r="C223" s="44">
        <v>40</v>
      </c>
      <c r="E223" s="322" t="s">
        <v>567</v>
      </c>
      <c r="F223" s="43" t="s">
        <v>11109</v>
      </c>
      <c r="G223" s="316" t="s">
        <v>355</v>
      </c>
      <c r="H223" s="318"/>
      <c r="I223" s="1077">
        <v>45473.503472222219</v>
      </c>
      <c r="J223" s="43"/>
    </row>
    <row r="224" spans="1:10" x14ac:dyDescent="0.25">
      <c r="A224" s="43" t="s">
        <v>628</v>
      </c>
      <c r="B224" s="315" t="s">
        <v>629</v>
      </c>
      <c r="C224" s="44">
        <v>149</v>
      </c>
      <c r="E224" s="322" t="s">
        <v>567</v>
      </c>
      <c r="F224" s="43" t="s">
        <v>633</v>
      </c>
      <c r="G224" s="316" t="s">
        <v>355</v>
      </c>
      <c r="H224" s="318" t="s">
        <v>9440</v>
      </c>
      <c r="I224" s="1077">
        <v>45473.503472222219</v>
      </c>
      <c r="J224" s="43"/>
    </row>
    <row r="225" spans="1:10" x14ac:dyDescent="0.25">
      <c r="A225" s="43" t="s">
        <v>628</v>
      </c>
      <c r="B225" s="315" t="s">
        <v>629</v>
      </c>
      <c r="C225" s="44">
        <v>620</v>
      </c>
      <c r="E225" s="322" t="s">
        <v>567</v>
      </c>
      <c r="F225" s="43" t="s">
        <v>9361</v>
      </c>
      <c r="G225" s="316" t="s">
        <v>355</v>
      </c>
      <c r="H225" s="318" t="s">
        <v>9441</v>
      </c>
      <c r="I225" s="1077">
        <v>45473.503472222219</v>
      </c>
      <c r="J225" s="43"/>
    </row>
    <row r="226" spans="1:10" x14ac:dyDescent="0.25">
      <c r="A226" s="43" t="s">
        <v>628</v>
      </c>
      <c r="B226" s="315" t="s">
        <v>629</v>
      </c>
      <c r="C226" s="44">
        <v>16</v>
      </c>
      <c r="E226" s="322" t="s">
        <v>567</v>
      </c>
      <c r="F226" s="43" t="s">
        <v>630</v>
      </c>
      <c r="G226" s="316" t="s">
        <v>355</v>
      </c>
      <c r="H226" s="318" t="s">
        <v>9442</v>
      </c>
      <c r="I226" s="1077">
        <v>45473.503472222219</v>
      </c>
      <c r="J226" s="43"/>
    </row>
    <row r="227" spans="1:10" x14ac:dyDescent="0.25">
      <c r="A227" s="43" t="s">
        <v>628</v>
      </c>
      <c r="B227" s="315" t="s">
        <v>629</v>
      </c>
      <c r="C227" s="44">
        <v>562</v>
      </c>
      <c r="E227" s="322" t="s">
        <v>567</v>
      </c>
      <c r="F227" s="43" t="s">
        <v>9111</v>
      </c>
      <c r="G227" s="316" t="s">
        <v>355</v>
      </c>
      <c r="H227" s="318"/>
      <c r="I227" s="1077">
        <v>45473.503472222219</v>
      </c>
      <c r="J227" s="43"/>
    </row>
    <row r="228" spans="1:10" x14ac:dyDescent="0.25">
      <c r="A228" s="43" t="s">
        <v>628</v>
      </c>
      <c r="B228" s="315" t="s">
        <v>629</v>
      </c>
      <c r="C228" s="44">
        <v>607</v>
      </c>
      <c r="E228" s="322" t="s">
        <v>567</v>
      </c>
      <c r="F228" s="43" t="s">
        <v>9113</v>
      </c>
      <c r="G228" s="316" t="s">
        <v>355</v>
      </c>
      <c r="H228" s="318"/>
      <c r="I228" s="1077">
        <v>45473.503472222219</v>
      </c>
      <c r="J228" s="43"/>
    </row>
    <row r="229" spans="1:10" x14ac:dyDescent="0.25">
      <c r="A229" s="43" t="s">
        <v>628</v>
      </c>
      <c r="B229" s="315" t="s">
        <v>629</v>
      </c>
      <c r="C229" s="44">
        <v>596</v>
      </c>
      <c r="E229" s="322" t="s">
        <v>567</v>
      </c>
      <c r="F229" s="43" t="s">
        <v>9112</v>
      </c>
      <c r="G229" s="316" t="s">
        <v>355</v>
      </c>
      <c r="H229" s="319"/>
      <c r="I229" s="1077">
        <v>45473.503472222219</v>
      </c>
      <c r="J229" s="43"/>
    </row>
    <row r="230" spans="1:10" x14ac:dyDescent="0.25">
      <c r="A230" s="43" t="s">
        <v>628</v>
      </c>
      <c r="B230" s="315" t="s">
        <v>629</v>
      </c>
      <c r="C230" s="44">
        <v>291</v>
      </c>
      <c r="E230" s="322" t="s">
        <v>567</v>
      </c>
      <c r="F230" s="43" t="s">
        <v>634</v>
      </c>
      <c r="G230" s="316" t="s">
        <v>355</v>
      </c>
      <c r="H230" s="318" t="s">
        <v>9443</v>
      </c>
      <c r="I230" s="1077">
        <v>45473.503472222219</v>
      </c>
      <c r="J230" s="43"/>
    </row>
    <row r="231" spans="1:10" x14ac:dyDescent="0.25">
      <c r="A231" s="43" t="s">
        <v>628</v>
      </c>
      <c r="B231" s="315" t="s">
        <v>629</v>
      </c>
      <c r="C231" s="44">
        <v>85</v>
      </c>
      <c r="E231" s="322" t="s">
        <v>567</v>
      </c>
      <c r="F231" s="43" t="s">
        <v>632</v>
      </c>
      <c r="G231" s="316" t="s">
        <v>355</v>
      </c>
      <c r="H231" s="318" t="s">
        <v>9444</v>
      </c>
      <c r="I231" s="1077">
        <v>45473.503472222219</v>
      </c>
      <c r="J231" s="43"/>
    </row>
    <row r="232" spans="1:10" x14ac:dyDescent="0.25">
      <c r="A232" s="43" t="s">
        <v>628</v>
      </c>
      <c r="B232" s="315" t="s">
        <v>629</v>
      </c>
      <c r="C232" s="44">
        <v>53</v>
      </c>
      <c r="E232" s="322" t="s">
        <v>567</v>
      </c>
      <c r="F232" s="43" t="s">
        <v>631</v>
      </c>
      <c r="G232" s="316" t="s">
        <v>355</v>
      </c>
      <c r="H232" s="318" t="s">
        <v>9445</v>
      </c>
      <c r="I232" s="1077">
        <v>45473.503472222219</v>
      </c>
      <c r="J232" s="43"/>
    </row>
    <row r="233" spans="1:10" x14ac:dyDescent="0.25">
      <c r="A233" s="43" t="s">
        <v>628</v>
      </c>
      <c r="B233" s="315" t="s">
        <v>629</v>
      </c>
      <c r="C233" s="44">
        <v>440</v>
      </c>
      <c r="E233" s="322" t="s">
        <v>567</v>
      </c>
      <c r="F233" s="43" t="s">
        <v>636</v>
      </c>
      <c r="G233" s="316" t="s">
        <v>9359</v>
      </c>
      <c r="H233" s="318" t="s">
        <v>9446</v>
      </c>
      <c r="I233" s="1077">
        <v>45473.503472222219</v>
      </c>
      <c r="J233" s="43"/>
    </row>
    <row r="234" spans="1:10" x14ac:dyDescent="0.25">
      <c r="A234" s="43" t="s">
        <v>628</v>
      </c>
      <c r="B234" s="315" t="s">
        <v>629</v>
      </c>
      <c r="C234" s="44">
        <v>318</v>
      </c>
      <c r="E234" s="322" t="s">
        <v>567</v>
      </c>
      <c r="F234" s="43" t="s">
        <v>635</v>
      </c>
      <c r="G234" s="316" t="s">
        <v>9359</v>
      </c>
      <c r="H234" s="318" t="s">
        <v>9405</v>
      </c>
      <c r="I234" s="1077">
        <v>45473.503472222219</v>
      </c>
      <c r="J234" s="43"/>
    </row>
    <row r="235" spans="1:10" x14ac:dyDescent="0.25">
      <c r="A235" s="43" t="s">
        <v>628</v>
      </c>
      <c r="B235" s="315" t="s">
        <v>629</v>
      </c>
      <c r="C235" s="44">
        <v>518</v>
      </c>
      <c r="E235" s="322" t="s">
        <v>567</v>
      </c>
      <c r="F235" s="43" t="s">
        <v>9360</v>
      </c>
      <c r="G235" s="316" t="s">
        <v>355</v>
      </c>
      <c r="H235" s="318" t="s">
        <v>9447</v>
      </c>
      <c r="I235" s="1077">
        <v>45473.503472222219</v>
      </c>
      <c r="J235" s="43"/>
    </row>
    <row r="236" spans="1:10" x14ac:dyDescent="0.25">
      <c r="A236" s="43" t="s">
        <v>628</v>
      </c>
      <c r="B236" s="315" t="s">
        <v>629</v>
      </c>
      <c r="C236" s="44">
        <v>224</v>
      </c>
      <c r="E236" s="322" t="s">
        <v>567</v>
      </c>
      <c r="F236" s="43" t="s">
        <v>9358</v>
      </c>
      <c r="G236" s="316" t="s">
        <v>355</v>
      </c>
      <c r="H236" s="318" t="s">
        <v>9448</v>
      </c>
      <c r="I236" s="1077">
        <v>45473.503472222219</v>
      </c>
      <c r="J236" s="43"/>
    </row>
    <row r="237" spans="1:10" x14ac:dyDescent="0.25">
      <c r="A237" s="43" t="s">
        <v>628</v>
      </c>
      <c r="B237" s="315" t="s">
        <v>11110</v>
      </c>
      <c r="C237" s="44">
        <v>3</v>
      </c>
      <c r="E237" s="322" t="s">
        <v>567</v>
      </c>
      <c r="F237" s="43" t="s">
        <v>11111</v>
      </c>
      <c r="G237" s="316" t="s">
        <v>355</v>
      </c>
      <c r="H237" s="318"/>
      <c r="I237" s="1077">
        <v>45473.503472222219</v>
      </c>
      <c r="J237" s="43"/>
    </row>
    <row r="238" spans="1:10" x14ac:dyDescent="0.25">
      <c r="A238" s="43" t="s">
        <v>628</v>
      </c>
      <c r="B238" s="315" t="s">
        <v>11112</v>
      </c>
      <c r="C238" s="44">
        <v>3</v>
      </c>
      <c r="E238" s="322" t="s">
        <v>567</v>
      </c>
      <c r="F238" s="43" t="s">
        <v>11113</v>
      </c>
      <c r="G238" s="316" t="s">
        <v>355</v>
      </c>
      <c r="H238" s="318"/>
      <c r="I238" s="1077">
        <v>45473.503472222219</v>
      </c>
      <c r="J238" s="43"/>
    </row>
    <row r="239" spans="1:10" x14ac:dyDescent="0.25">
      <c r="A239" s="43" t="s">
        <v>628</v>
      </c>
      <c r="B239" s="315" t="s">
        <v>11112</v>
      </c>
      <c r="C239" s="44">
        <v>18</v>
      </c>
      <c r="E239" s="322" t="s">
        <v>567</v>
      </c>
      <c r="F239" s="43" t="s">
        <v>11114</v>
      </c>
      <c r="G239" s="316" t="s">
        <v>355</v>
      </c>
      <c r="H239" s="318"/>
      <c r="I239" s="1077">
        <v>45473.503472222219</v>
      </c>
      <c r="J239" s="43"/>
    </row>
    <row r="240" spans="1:10" x14ac:dyDescent="0.25">
      <c r="A240" s="43" t="s">
        <v>628</v>
      </c>
      <c r="B240" s="315" t="s">
        <v>9362</v>
      </c>
      <c r="C240" s="44">
        <v>135</v>
      </c>
      <c r="E240" s="322" t="s">
        <v>567</v>
      </c>
      <c r="F240" s="43" t="s">
        <v>571</v>
      </c>
      <c r="G240" s="316" t="s">
        <v>355</v>
      </c>
      <c r="H240" s="318"/>
      <c r="I240" s="1077">
        <v>45473.503472222219</v>
      </c>
      <c r="J240" s="43"/>
    </row>
    <row r="241" spans="1:10" x14ac:dyDescent="0.25">
      <c r="A241" s="43" t="s">
        <v>628</v>
      </c>
      <c r="B241" s="315" t="s">
        <v>9362</v>
      </c>
      <c r="C241" s="44">
        <v>125</v>
      </c>
      <c r="E241" s="322" t="s">
        <v>567</v>
      </c>
      <c r="F241" s="43" t="s">
        <v>570</v>
      </c>
      <c r="G241" s="316" t="s">
        <v>355</v>
      </c>
      <c r="H241" s="319"/>
      <c r="I241" s="1077">
        <v>45473.503472222219</v>
      </c>
      <c r="J241" s="43"/>
    </row>
    <row r="242" spans="1:10" x14ac:dyDescent="0.25">
      <c r="A242" s="43" t="s">
        <v>628</v>
      </c>
      <c r="B242" s="315" t="s">
        <v>9362</v>
      </c>
      <c r="C242" s="44">
        <v>87</v>
      </c>
      <c r="E242" s="322" t="s">
        <v>567</v>
      </c>
      <c r="F242" s="43" t="s">
        <v>568</v>
      </c>
      <c r="G242" s="316" t="s">
        <v>355</v>
      </c>
      <c r="H242" s="319"/>
      <c r="I242" s="1077">
        <v>45473.503472222219</v>
      </c>
      <c r="J242" s="43"/>
    </row>
    <row r="243" spans="1:10" x14ac:dyDescent="0.25">
      <c r="A243" s="43" t="s">
        <v>628</v>
      </c>
      <c r="B243" s="315" t="s">
        <v>9362</v>
      </c>
      <c r="C243" s="44">
        <v>104</v>
      </c>
      <c r="E243" s="322" t="s">
        <v>567</v>
      </c>
      <c r="F243" s="43" t="s">
        <v>569</v>
      </c>
      <c r="G243" s="316" t="s">
        <v>355</v>
      </c>
      <c r="H243" s="319"/>
      <c r="I243" s="1077">
        <v>45473.503472222219</v>
      </c>
      <c r="J243" s="43"/>
    </row>
    <row r="244" spans="1:10" x14ac:dyDescent="0.25">
      <c r="A244" s="43" t="s">
        <v>628</v>
      </c>
      <c r="B244" s="315" t="s">
        <v>9362</v>
      </c>
      <c r="C244" s="44">
        <v>36</v>
      </c>
      <c r="E244" s="322" t="s">
        <v>567</v>
      </c>
      <c r="F244" s="43" t="s">
        <v>9364</v>
      </c>
      <c r="G244" s="316" t="s">
        <v>355</v>
      </c>
      <c r="H244" s="319"/>
      <c r="I244" s="1077">
        <v>45473.503472222219</v>
      </c>
      <c r="J244" s="43"/>
    </row>
    <row r="245" spans="1:10" x14ac:dyDescent="0.25">
      <c r="A245" s="43" t="s">
        <v>628</v>
      </c>
      <c r="B245" s="315" t="s">
        <v>9362</v>
      </c>
      <c r="C245" s="317">
        <v>81</v>
      </c>
      <c r="E245" s="322" t="s">
        <v>567</v>
      </c>
      <c r="F245" s="43" t="s">
        <v>9365</v>
      </c>
      <c r="G245" s="316" t="s">
        <v>355</v>
      </c>
      <c r="H245" s="319"/>
      <c r="I245" s="1077">
        <v>45473.503472222219</v>
      </c>
      <c r="J245" s="43"/>
    </row>
    <row r="246" spans="1:10" x14ac:dyDescent="0.25">
      <c r="A246" s="43" t="s">
        <v>628</v>
      </c>
      <c r="B246" s="315" t="s">
        <v>9362</v>
      </c>
      <c r="C246" s="44">
        <v>5</v>
      </c>
      <c r="E246" s="322" t="s">
        <v>567</v>
      </c>
      <c r="F246" s="43" t="s">
        <v>9363</v>
      </c>
      <c r="G246" s="316" t="s">
        <v>355</v>
      </c>
      <c r="H246" s="319"/>
      <c r="I246" s="1077">
        <v>45473.503472222219</v>
      </c>
      <c r="J246" s="43"/>
    </row>
    <row r="247" spans="1:10" x14ac:dyDescent="0.25">
      <c r="A247" s="43" t="s">
        <v>628</v>
      </c>
      <c r="B247" s="315" t="s">
        <v>9366</v>
      </c>
      <c r="C247" s="317">
        <v>157</v>
      </c>
      <c r="D247" s="44" t="s">
        <v>10995</v>
      </c>
      <c r="E247" s="323" t="s">
        <v>567</v>
      </c>
      <c r="F247" s="43" t="s">
        <v>11115</v>
      </c>
      <c r="G247" s="316"/>
      <c r="H247" s="319"/>
      <c r="I247" s="1077">
        <v>45473.503472222219</v>
      </c>
      <c r="J247" s="43"/>
    </row>
    <row r="248" spans="1:10" x14ac:dyDescent="0.25">
      <c r="A248" s="43" t="s">
        <v>628</v>
      </c>
      <c r="B248" s="315" t="s">
        <v>9366</v>
      </c>
      <c r="C248" s="44">
        <v>300</v>
      </c>
      <c r="D248" s="44" t="s">
        <v>10995</v>
      </c>
      <c r="E248" s="322" t="s">
        <v>567</v>
      </c>
      <c r="F248" s="43" t="s">
        <v>11115</v>
      </c>
      <c r="G248" s="316"/>
      <c r="H248" s="319"/>
      <c r="I248" s="1077">
        <v>45473.503472222219</v>
      </c>
      <c r="J248" s="43"/>
    </row>
    <row r="249" spans="1:10" x14ac:dyDescent="0.25">
      <c r="A249" s="43" t="s">
        <v>628</v>
      </c>
      <c r="B249" s="315" t="s">
        <v>9366</v>
      </c>
      <c r="C249" s="44">
        <v>739</v>
      </c>
      <c r="E249" s="322" t="s">
        <v>567</v>
      </c>
      <c r="F249" s="43" t="s">
        <v>719</v>
      </c>
      <c r="G249" s="316" t="s">
        <v>355</v>
      </c>
      <c r="H249" s="318"/>
      <c r="I249" s="1077">
        <v>45473.503472222219</v>
      </c>
      <c r="J249" s="43"/>
    </row>
    <row r="250" spans="1:10" x14ac:dyDescent="0.25">
      <c r="A250" s="43" t="s">
        <v>628</v>
      </c>
      <c r="B250" s="315" t="s">
        <v>9366</v>
      </c>
      <c r="C250" s="44">
        <v>654</v>
      </c>
      <c r="E250" s="322" t="s">
        <v>567</v>
      </c>
      <c r="F250" s="43" t="s">
        <v>9379</v>
      </c>
      <c r="G250" s="316" t="s">
        <v>718</v>
      </c>
      <c r="H250" s="318" t="s">
        <v>11116</v>
      </c>
      <c r="I250" s="1077">
        <v>45473.503472222219</v>
      </c>
      <c r="J250" s="43"/>
    </row>
    <row r="251" spans="1:10" x14ac:dyDescent="0.25">
      <c r="A251" s="43" t="s">
        <v>628</v>
      </c>
      <c r="B251" s="315" t="s">
        <v>9366</v>
      </c>
      <c r="C251" s="44">
        <v>573</v>
      </c>
      <c r="E251" s="322" t="s">
        <v>567</v>
      </c>
      <c r="F251" s="43" t="s">
        <v>9375</v>
      </c>
      <c r="G251" s="316" t="s">
        <v>9376</v>
      </c>
      <c r="H251" s="319"/>
      <c r="I251" s="1077">
        <v>45473.503472222219</v>
      </c>
      <c r="J251" s="43"/>
    </row>
    <row r="252" spans="1:10" x14ac:dyDescent="0.25">
      <c r="A252" s="43" t="s">
        <v>628</v>
      </c>
      <c r="B252" s="315" t="s">
        <v>9366</v>
      </c>
      <c r="C252" s="44">
        <v>638</v>
      </c>
      <c r="E252" s="322" t="s">
        <v>567</v>
      </c>
      <c r="F252" s="43" t="s">
        <v>9378</v>
      </c>
      <c r="G252" s="43" t="s">
        <v>717</v>
      </c>
      <c r="H252" s="318"/>
      <c r="I252" s="1077">
        <v>45473.503472222219</v>
      </c>
      <c r="J252" s="43"/>
    </row>
    <row r="253" spans="1:10" x14ac:dyDescent="0.25">
      <c r="A253" s="43" t="s">
        <v>628</v>
      </c>
      <c r="B253" s="315" t="s">
        <v>9366</v>
      </c>
      <c r="C253" s="44">
        <v>757</v>
      </c>
      <c r="E253" s="322" t="s">
        <v>567</v>
      </c>
      <c r="F253" s="43" t="s">
        <v>9380</v>
      </c>
      <c r="G253" s="43" t="s">
        <v>355</v>
      </c>
      <c r="H253" s="318" t="s">
        <v>9449</v>
      </c>
      <c r="I253" s="1077">
        <v>45473.503472222219</v>
      </c>
      <c r="J253" s="43"/>
    </row>
    <row r="254" spans="1:10" x14ac:dyDescent="0.25">
      <c r="A254" s="43" t="s">
        <v>628</v>
      </c>
      <c r="B254" s="315" t="s">
        <v>9366</v>
      </c>
      <c r="C254" s="317">
        <v>167</v>
      </c>
      <c r="E254" s="322" t="s">
        <v>567</v>
      </c>
      <c r="F254" s="43" t="s">
        <v>11122</v>
      </c>
      <c r="G254" s="43" t="s">
        <v>355</v>
      </c>
      <c r="H254" s="318" t="s">
        <v>11123</v>
      </c>
      <c r="I254" s="1077">
        <v>45473.503472222219</v>
      </c>
      <c r="J254" s="43"/>
    </row>
    <row r="255" spans="1:10" x14ac:dyDescent="0.25">
      <c r="A255" s="43" t="s">
        <v>628</v>
      </c>
      <c r="B255" s="315" t="s">
        <v>9366</v>
      </c>
      <c r="C255" s="44">
        <v>433</v>
      </c>
      <c r="E255" s="322" t="s">
        <v>567</v>
      </c>
      <c r="F255" s="43" t="s">
        <v>11117</v>
      </c>
      <c r="G255" s="43" t="s">
        <v>355</v>
      </c>
      <c r="H255" s="318" t="s">
        <v>11118</v>
      </c>
      <c r="I255" s="1077">
        <v>45473.503472222219</v>
      </c>
      <c r="J255" s="43"/>
    </row>
    <row r="256" spans="1:10" x14ac:dyDescent="0.25">
      <c r="A256" s="43" t="s">
        <v>628</v>
      </c>
      <c r="B256" s="315" t="s">
        <v>9366</v>
      </c>
      <c r="C256" s="44">
        <v>310</v>
      </c>
      <c r="E256" s="322" t="s">
        <v>567</v>
      </c>
      <c r="F256" s="43" t="s">
        <v>11119</v>
      </c>
      <c r="G256" s="43" t="s">
        <v>355</v>
      </c>
      <c r="H256" s="318" t="s">
        <v>10996</v>
      </c>
      <c r="I256" s="1077">
        <v>45473.503472222219</v>
      </c>
      <c r="J256" s="43"/>
    </row>
    <row r="257" spans="1:10" x14ac:dyDescent="0.25">
      <c r="A257" s="43" t="s">
        <v>628</v>
      </c>
      <c r="B257" s="315" t="s">
        <v>9366</v>
      </c>
      <c r="C257" s="44">
        <v>512</v>
      </c>
      <c r="E257" s="322" t="s">
        <v>572</v>
      </c>
      <c r="F257" s="43" t="s">
        <v>11124</v>
      </c>
      <c r="G257" s="43" t="s">
        <v>11125</v>
      </c>
      <c r="H257" s="319"/>
      <c r="I257" s="1077">
        <v>45473.503472222219</v>
      </c>
      <c r="J257" s="43"/>
    </row>
    <row r="258" spans="1:10" x14ac:dyDescent="0.25">
      <c r="A258" s="43" t="s">
        <v>628</v>
      </c>
      <c r="B258" s="315" t="s">
        <v>9366</v>
      </c>
      <c r="C258" s="44">
        <v>112</v>
      </c>
      <c r="E258" s="322" t="s">
        <v>567</v>
      </c>
      <c r="F258" s="43" t="s">
        <v>738</v>
      </c>
      <c r="G258" s="43" t="s">
        <v>9371</v>
      </c>
      <c r="H258" s="319"/>
      <c r="I258" s="1077">
        <v>45473.503472222219</v>
      </c>
      <c r="J258" s="43"/>
    </row>
    <row r="259" spans="1:10" x14ac:dyDescent="0.25">
      <c r="A259" s="43" t="s">
        <v>628</v>
      </c>
      <c r="B259" s="315" t="s">
        <v>9366</v>
      </c>
      <c r="C259" s="44">
        <v>121</v>
      </c>
      <c r="E259" s="322" t="s">
        <v>567</v>
      </c>
      <c r="F259" s="43" t="s">
        <v>738</v>
      </c>
      <c r="G259" s="43" t="s">
        <v>9372</v>
      </c>
      <c r="H259" s="318"/>
      <c r="I259" s="1077">
        <v>45473.503472222219</v>
      </c>
      <c r="J259" s="43"/>
    </row>
    <row r="260" spans="1:10" x14ac:dyDescent="0.25">
      <c r="A260" s="43" t="s">
        <v>628</v>
      </c>
      <c r="B260" s="315" t="s">
        <v>9366</v>
      </c>
      <c r="C260" s="44">
        <v>125</v>
      </c>
      <c r="E260" s="322" t="s">
        <v>567</v>
      </c>
      <c r="F260" s="43" t="s">
        <v>738</v>
      </c>
      <c r="G260" s="43" t="s">
        <v>9373</v>
      </c>
      <c r="H260" s="319"/>
      <c r="I260" s="1077">
        <v>45473.503472222219</v>
      </c>
      <c r="J260" s="43"/>
    </row>
    <row r="261" spans="1:10" x14ac:dyDescent="0.25">
      <c r="A261" s="43" t="s">
        <v>628</v>
      </c>
      <c r="B261" s="315" t="s">
        <v>9366</v>
      </c>
      <c r="C261" s="44">
        <v>254</v>
      </c>
      <c r="E261" s="322" t="s">
        <v>567</v>
      </c>
      <c r="F261" s="43" t="s">
        <v>738</v>
      </c>
      <c r="G261" s="43" t="s">
        <v>9371</v>
      </c>
      <c r="H261" s="319"/>
      <c r="I261" s="1077">
        <v>45473.503472222219</v>
      </c>
      <c r="J261" s="43"/>
    </row>
    <row r="262" spans="1:10" x14ac:dyDescent="0.25">
      <c r="A262" s="43" t="s">
        <v>628</v>
      </c>
      <c r="B262" s="315" t="s">
        <v>9366</v>
      </c>
      <c r="C262" s="44">
        <v>263</v>
      </c>
      <c r="E262" s="322" t="s">
        <v>567</v>
      </c>
      <c r="F262" s="43" t="s">
        <v>738</v>
      </c>
      <c r="G262" s="43" t="s">
        <v>9372</v>
      </c>
      <c r="H262" s="319"/>
      <c r="I262" s="1077">
        <v>45473.503472222219</v>
      </c>
      <c r="J262" s="43"/>
    </row>
    <row r="263" spans="1:10" x14ac:dyDescent="0.25">
      <c r="A263" s="43" t="s">
        <v>628</v>
      </c>
      <c r="B263" s="315" t="s">
        <v>9366</v>
      </c>
      <c r="C263" s="44">
        <v>267</v>
      </c>
      <c r="E263" s="322" t="s">
        <v>567</v>
      </c>
      <c r="F263" s="43" t="s">
        <v>738</v>
      </c>
      <c r="G263" s="43" t="s">
        <v>9373</v>
      </c>
      <c r="H263" s="318"/>
      <c r="I263" s="1077">
        <v>45473.503472222219</v>
      </c>
      <c r="J263" s="43"/>
    </row>
    <row r="264" spans="1:10" x14ac:dyDescent="0.25">
      <c r="A264" s="43" t="s">
        <v>628</v>
      </c>
      <c r="B264" s="315" t="s">
        <v>9366</v>
      </c>
      <c r="C264" s="44">
        <v>711</v>
      </c>
      <c r="E264" s="322" t="s">
        <v>567</v>
      </c>
      <c r="F264" s="43" t="s">
        <v>716</v>
      </c>
      <c r="G264" s="43" t="s">
        <v>355</v>
      </c>
      <c r="H264" s="318"/>
      <c r="I264" s="1077">
        <v>45473.503472222219</v>
      </c>
      <c r="J264" s="43"/>
    </row>
    <row r="265" spans="1:10" x14ac:dyDescent="0.25">
      <c r="A265" s="43" t="s">
        <v>628</v>
      </c>
      <c r="B265" s="315" t="s">
        <v>9366</v>
      </c>
      <c r="C265" s="44">
        <v>371</v>
      </c>
      <c r="E265" s="322" t="s">
        <v>567</v>
      </c>
      <c r="F265" s="43" t="s">
        <v>11120</v>
      </c>
      <c r="G265" s="43" t="s">
        <v>355</v>
      </c>
      <c r="H265" s="318" t="s">
        <v>11121</v>
      </c>
      <c r="I265" s="1077">
        <v>45473.503472222219</v>
      </c>
      <c r="J265" s="43"/>
    </row>
    <row r="266" spans="1:10" x14ac:dyDescent="0.25">
      <c r="A266" s="43" t="s">
        <v>628</v>
      </c>
      <c r="B266" s="315" t="s">
        <v>9366</v>
      </c>
      <c r="C266" s="44">
        <v>85</v>
      </c>
      <c r="E266" s="322" t="s">
        <v>567</v>
      </c>
      <c r="F266" s="43" t="s">
        <v>9388</v>
      </c>
      <c r="G266" s="43" t="s">
        <v>9370</v>
      </c>
      <c r="H266" s="319"/>
      <c r="I266" s="1077">
        <v>45473.503472222219</v>
      </c>
      <c r="J266" s="43"/>
    </row>
    <row r="267" spans="1:10" x14ac:dyDescent="0.25">
      <c r="A267" s="43" t="s">
        <v>628</v>
      </c>
      <c r="B267" s="315" t="s">
        <v>9366</v>
      </c>
      <c r="C267" s="44">
        <v>227</v>
      </c>
      <c r="E267" s="322" t="s">
        <v>567</v>
      </c>
      <c r="F267" s="43" t="s">
        <v>9388</v>
      </c>
      <c r="G267" s="43" t="s">
        <v>9370</v>
      </c>
      <c r="H267" s="318"/>
      <c r="I267" s="1077">
        <v>45473.503472222219</v>
      </c>
      <c r="J267" s="43"/>
    </row>
    <row r="268" spans="1:10" x14ac:dyDescent="0.25">
      <c r="A268" s="43" t="s">
        <v>628</v>
      </c>
      <c r="B268" s="315" t="s">
        <v>9366</v>
      </c>
      <c r="C268" s="44">
        <v>78</v>
      </c>
      <c r="E268" s="322" t="s">
        <v>567</v>
      </c>
      <c r="F268" s="43" t="s">
        <v>9389</v>
      </c>
      <c r="G268" s="43" t="s">
        <v>9369</v>
      </c>
      <c r="H268" s="318"/>
      <c r="I268" s="1077">
        <v>45473.503472222219</v>
      </c>
      <c r="J268" s="43"/>
    </row>
    <row r="269" spans="1:10" x14ac:dyDescent="0.25">
      <c r="A269" s="43" t="s">
        <v>628</v>
      </c>
      <c r="B269" s="315" t="s">
        <v>9366</v>
      </c>
      <c r="C269" s="317">
        <v>220</v>
      </c>
      <c r="E269" s="322" t="s">
        <v>567</v>
      </c>
      <c r="F269" s="43" t="s">
        <v>9389</v>
      </c>
      <c r="G269" s="43" t="s">
        <v>9369</v>
      </c>
      <c r="H269" s="319"/>
      <c r="I269" s="1077">
        <v>45473.503472222219</v>
      </c>
      <c r="J269" s="43"/>
    </row>
    <row r="270" spans="1:10" x14ac:dyDescent="0.25">
      <c r="A270" s="43" t="s">
        <v>628</v>
      </c>
      <c r="B270" s="315" t="s">
        <v>9366</v>
      </c>
      <c r="C270" s="317">
        <v>809</v>
      </c>
      <c r="E270" s="322" t="s">
        <v>567</v>
      </c>
      <c r="F270" s="43" t="s">
        <v>722</v>
      </c>
      <c r="G270" s="43" t="s">
        <v>355</v>
      </c>
      <c r="H270" s="318" t="s">
        <v>9450</v>
      </c>
      <c r="I270" s="1077">
        <v>45473.503472222219</v>
      </c>
      <c r="J270" s="43"/>
    </row>
    <row r="271" spans="1:10" x14ac:dyDescent="0.25">
      <c r="A271" s="43" t="s">
        <v>628</v>
      </c>
      <c r="B271" s="315" t="s">
        <v>9366</v>
      </c>
      <c r="C271" s="317">
        <v>33</v>
      </c>
      <c r="E271" s="322" t="s">
        <v>567</v>
      </c>
      <c r="F271" s="43" t="s">
        <v>9368</v>
      </c>
      <c r="G271" s="43" t="s">
        <v>355</v>
      </c>
      <c r="H271" s="318" t="s">
        <v>10997</v>
      </c>
      <c r="I271" s="1077">
        <v>45473.503472222219</v>
      </c>
      <c r="J271" s="43"/>
    </row>
    <row r="272" spans="1:10" x14ac:dyDescent="0.25">
      <c r="A272" s="43" t="s">
        <v>628</v>
      </c>
      <c r="B272" s="315" t="s">
        <v>9366</v>
      </c>
      <c r="C272" s="317">
        <v>602</v>
      </c>
      <c r="E272" s="322" t="s">
        <v>567</v>
      </c>
      <c r="F272" s="43" t="s">
        <v>9377</v>
      </c>
      <c r="G272" s="43" t="s">
        <v>355</v>
      </c>
      <c r="H272" s="318"/>
      <c r="I272" s="1077">
        <v>45473.503472222219</v>
      </c>
      <c r="J272" s="43"/>
    </row>
    <row r="273" spans="1:10" x14ac:dyDescent="0.25">
      <c r="A273" s="43" t="s">
        <v>628</v>
      </c>
      <c r="B273" s="315" t="s">
        <v>9366</v>
      </c>
      <c r="C273" s="44">
        <v>555</v>
      </c>
      <c r="E273" s="322" t="s">
        <v>567</v>
      </c>
      <c r="F273" s="43" t="s">
        <v>9374</v>
      </c>
      <c r="G273" s="43" t="s">
        <v>355</v>
      </c>
      <c r="H273" s="319"/>
      <c r="I273" s="1077">
        <v>45473.503472222219</v>
      </c>
      <c r="J273" s="43"/>
    </row>
    <row r="274" spans="1:10" x14ac:dyDescent="0.25">
      <c r="A274" s="43" t="s">
        <v>628</v>
      </c>
      <c r="B274" s="315" t="s">
        <v>9366</v>
      </c>
      <c r="C274" s="44">
        <v>877</v>
      </c>
      <c r="E274" s="322" t="s">
        <v>567</v>
      </c>
      <c r="F274" s="43" t="s">
        <v>723</v>
      </c>
      <c r="G274" s="43" t="s">
        <v>355</v>
      </c>
      <c r="H274" s="318" t="s">
        <v>9451</v>
      </c>
      <c r="I274" s="1077">
        <v>45473.503472222219</v>
      </c>
      <c r="J274" s="43"/>
    </row>
    <row r="275" spans="1:10" x14ac:dyDescent="0.25">
      <c r="A275" s="43" t="s">
        <v>628</v>
      </c>
      <c r="B275" s="315" t="s">
        <v>9366</v>
      </c>
      <c r="C275" s="44">
        <v>3</v>
      </c>
      <c r="E275" s="322" t="s">
        <v>567</v>
      </c>
      <c r="F275" s="43" t="s">
        <v>9367</v>
      </c>
      <c r="G275" s="43" t="s">
        <v>355</v>
      </c>
      <c r="H275" s="318" t="s">
        <v>10998</v>
      </c>
      <c r="I275" s="1077">
        <v>45473.503472222219</v>
      </c>
      <c r="J275" s="43"/>
    </row>
    <row r="276" spans="1:10" x14ac:dyDescent="0.25">
      <c r="A276" s="43" t="s">
        <v>628</v>
      </c>
      <c r="B276" s="315" t="s">
        <v>9381</v>
      </c>
      <c r="C276" s="44">
        <v>32</v>
      </c>
      <c r="D276" s="44" t="s">
        <v>574</v>
      </c>
      <c r="E276" s="322" t="s">
        <v>567</v>
      </c>
      <c r="F276" s="43" t="s">
        <v>730</v>
      </c>
      <c r="H276" s="318"/>
      <c r="I276" s="1077">
        <v>45473.503472222219</v>
      </c>
      <c r="J276" s="43"/>
    </row>
    <row r="277" spans="1:10" x14ac:dyDescent="0.25">
      <c r="A277" s="43" t="s">
        <v>628</v>
      </c>
      <c r="B277" s="315" t="s">
        <v>9381</v>
      </c>
      <c r="C277" s="317">
        <v>35</v>
      </c>
      <c r="D277" s="44" t="s">
        <v>574</v>
      </c>
      <c r="E277" s="322" t="s">
        <v>567</v>
      </c>
      <c r="F277" s="43" t="s">
        <v>731</v>
      </c>
      <c r="H277" s="319"/>
      <c r="I277" s="1077">
        <v>45473.503472222219</v>
      </c>
      <c r="J277" s="43"/>
    </row>
    <row r="278" spans="1:10" x14ac:dyDescent="0.25">
      <c r="A278" s="43" t="s">
        <v>628</v>
      </c>
      <c r="B278" s="315" t="s">
        <v>9381</v>
      </c>
      <c r="C278" s="317">
        <v>23</v>
      </c>
      <c r="D278" s="44" t="s">
        <v>574</v>
      </c>
      <c r="E278" s="322" t="s">
        <v>567</v>
      </c>
      <c r="F278" s="43" t="s">
        <v>728</v>
      </c>
      <c r="H278" s="319"/>
      <c r="I278" s="1077">
        <v>45473.503472222219</v>
      </c>
      <c r="J278" s="43"/>
    </row>
    <row r="279" spans="1:10" x14ac:dyDescent="0.25">
      <c r="A279" s="43" t="s">
        <v>628</v>
      </c>
      <c r="B279" s="315" t="s">
        <v>9381</v>
      </c>
      <c r="C279" s="44">
        <v>27</v>
      </c>
      <c r="D279" s="44" t="s">
        <v>574</v>
      </c>
      <c r="E279" s="322" t="s">
        <v>567</v>
      </c>
      <c r="F279" s="43" t="s">
        <v>729</v>
      </c>
      <c r="H279" s="319"/>
      <c r="I279" s="1077">
        <v>45473.503472222219</v>
      </c>
      <c r="J279" s="43"/>
    </row>
    <row r="280" spans="1:10" x14ac:dyDescent="0.25">
      <c r="A280" s="43" t="s">
        <v>628</v>
      </c>
      <c r="B280" s="315" t="s">
        <v>9381</v>
      </c>
      <c r="C280" s="44">
        <v>16</v>
      </c>
      <c r="D280" s="44" t="s">
        <v>574</v>
      </c>
      <c r="E280" s="322" t="s">
        <v>567</v>
      </c>
      <c r="F280" s="43" t="s">
        <v>726</v>
      </c>
      <c r="H280" s="319"/>
      <c r="I280" s="1077">
        <v>45473.503472222219</v>
      </c>
      <c r="J280" s="43"/>
    </row>
    <row r="281" spans="1:10" x14ac:dyDescent="0.25">
      <c r="A281" s="43" t="s">
        <v>628</v>
      </c>
      <c r="B281" s="315" t="s">
        <v>9381</v>
      </c>
      <c r="C281" s="44">
        <v>19</v>
      </c>
      <c r="D281" s="44" t="s">
        <v>574</v>
      </c>
      <c r="E281" s="322" t="s">
        <v>567</v>
      </c>
      <c r="F281" s="43" t="s">
        <v>727</v>
      </c>
      <c r="H281" s="319"/>
      <c r="I281" s="1077">
        <v>45473.503472222219</v>
      </c>
      <c r="J281" s="43"/>
    </row>
    <row r="282" spans="1:10" x14ac:dyDescent="0.25">
      <c r="A282" s="43" t="s">
        <v>628</v>
      </c>
      <c r="B282" s="315" t="s">
        <v>9381</v>
      </c>
      <c r="C282" s="44">
        <v>7</v>
      </c>
      <c r="D282" s="44" t="s">
        <v>574</v>
      </c>
      <c r="E282" s="322" t="s">
        <v>567</v>
      </c>
      <c r="F282" s="43" t="s">
        <v>724</v>
      </c>
      <c r="H282" s="319"/>
      <c r="I282" s="1077">
        <v>45473.503472222219</v>
      </c>
      <c r="J282" s="43"/>
    </row>
    <row r="283" spans="1:10" x14ac:dyDescent="0.25">
      <c r="A283" s="43" t="s">
        <v>628</v>
      </c>
      <c r="B283" s="315" t="s">
        <v>9381</v>
      </c>
      <c r="C283" s="44">
        <v>11</v>
      </c>
      <c r="D283" s="44" t="s">
        <v>574</v>
      </c>
      <c r="E283" s="322" t="s">
        <v>567</v>
      </c>
      <c r="F283" s="43" t="s">
        <v>725</v>
      </c>
      <c r="H283" s="319"/>
      <c r="I283" s="1077">
        <v>45473.503472222219</v>
      </c>
      <c r="J283" s="43"/>
    </row>
    <row r="284" spans="1:10" x14ac:dyDescent="0.25">
      <c r="A284" s="43" t="s">
        <v>628</v>
      </c>
      <c r="B284" s="315" t="s">
        <v>9381</v>
      </c>
      <c r="C284" s="44">
        <v>40</v>
      </c>
      <c r="E284" s="322" t="s">
        <v>567</v>
      </c>
      <c r="F284" s="43" t="s">
        <v>587</v>
      </c>
      <c r="G284" s="43" t="s">
        <v>363</v>
      </c>
      <c r="H284" s="319"/>
      <c r="I284" s="1077">
        <v>45473.503472222219</v>
      </c>
      <c r="J284" s="43"/>
    </row>
    <row r="285" spans="1:10" x14ac:dyDescent="0.25">
      <c r="A285" s="43" t="s">
        <v>628</v>
      </c>
      <c r="B285" s="315" t="s">
        <v>9382</v>
      </c>
      <c r="C285" s="44">
        <v>3</v>
      </c>
      <c r="E285" s="322" t="s">
        <v>567</v>
      </c>
      <c r="F285" s="43" t="s">
        <v>9383</v>
      </c>
      <c r="G285" s="43" t="s">
        <v>355</v>
      </c>
      <c r="H285" s="319"/>
      <c r="I285" s="1077">
        <v>45473.503472222219</v>
      </c>
      <c r="J285" s="43"/>
    </row>
    <row r="286" spans="1:10" x14ac:dyDescent="0.25">
      <c r="A286" s="43" t="s">
        <v>628</v>
      </c>
      <c r="B286" s="315" t="s">
        <v>9384</v>
      </c>
      <c r="C286" s="44">
        <v>66</v>
      </c>
      <c r="E286" s="322" t="s">
        <v>567</v>
      </c>
      <c r="F286" s="43" t="s">
        <v>577</v>
      </c>
      <c r="G286" s="43" t="s">
        <v>355</v>
      </c>
      <c r="H286" s="319"/>
      <c r="I286" s="1077">
        <v>45473.503472222219</v>
      </c>
      <c r="J286" s="43"/>
    </row>
    <row r="287" spans="1:10" x14ac:dyDescent="0.25">
      <c r="A287" s="43" t="s">
        <v>628</v>
      </c>
      <c r="B287" s="315" t="s">
        <v>9384</v>
      </c>
      <c r="C287" s="44">
        <v>89</v>
      </c>
      <c r="E287" s="322" t="s">
        <v>567</v>
      </c>
      <c r="F287" s="43" t="s">
        <v>579</v>
      </c>
      <c r="G287" s="43" t="s">
        <v>355</v>
      </c>
      <c r="H287" s="319"/>
      <c r="I287" s="1077">
        <v>45473.503472222219</v>
      </c>
      <c r="J287" s="43"/>
    </row>
    <row r="288" spans="1:10" x14ac:dyDescent="0.25">
      <c r="A288" s="43" t="s">
        <v>628</v>
      </c>
      <c r="B288" s="315" t="s">
        <v>9384</v>
      </c>
      <c r="C288" s="44">
        <v>71</v>
      </c>
      <c r="E288" s="322" t="s">
        <v>567</v>
      </c>
      <c r="F288" s="43" t="s">
        <v>578</v>
      </c>
      <c r="G288" s="43" t="s">
        <v>355</v>
      </c>
      <c r="H288" s="319"/>
      <c r="I288" s="1077">
        <v>45473.503472222219</v>
      </c>
      <c r="J288" s="43"/>
    </row>
    <row r="289" spans="1:10" x14ac:dyDescent="0.25">
      <c r="A289" s="43" t="s">
        <v>628</v>
      </c>
      <c r="B289" s="315" t="s">
        <v>9384</v>
      </c>
      <c r="C289" s="44">
        <v>5</v>
      </c>
      <c r="E289" s="322" t="s">
        <v>567</v>
      </c>
      <c r="F289" s="43" t="s">
        <v>575</v>
      </c>
      <c r="G289" s="43" t="s">
        <v>355</v>
      </c>
      <c r="H289" s="319"/>
      <c r="I289" s="1077">
        <v>45473.503472222219</v>
      </c>
      <c r="J289" s="43"/>
    </row>
    <row r="290" spans="1:10" x14ac:dyDescent="0.25">
      <c r="A290" s="43" t="s">
        <v>628</v>
      </c>
      <c r="B290" s="315" t="s">
        <v>9384</v>
      </c>
      <c r="C290" s="44">
        <v>133</v>
      </c>
      <c r="E290" s="322" t="s">
        <v>567</v>
      </c>
      <c r="F290" s="43" t="s">
        <v>582</v>
      </c>
      <c r="G290" s="43" t="s">
        <v>355</v>
      </c>
      <c r="H290" s="319"/>
      <c r="I290" s="1077">
        <v>45473.503472222219</v>
      </c>
      <c r="J290" s="43"/>
    </row>
    <row r="291" spans="1:10" x14ac:dyDescent="0.25">
      <c r="A291" s="43" t="s">
        <v>628</v>
      </c>
      <c r="B291" s="315" t="s">
        <v>9384</v>
      </c>
      <c r="C291" s="44">
        <v>121</v>
      </c>
      <c r="E291" s="322" t="s">
        <v>567</v>
      </c>
      <c r="F291" s="43" t="s">
        <v>580</v>
      </c>
      <c r="G291" s="316" t="s">
        <v>355</v>
      </c>
      <c r="H291" s="319"/>
      <c r="I291" s="1077">
        <v>45473.503472222219</v>
      </c>
      <c r="J291" s="43"/>
    </row>
    <row r="292" spans="1:10" x14ac:dyDescent="0.25">
      <c r="A292" s="43" t="s">
        <v>628</v>
      </c>
      <c r="B292" s="315" t="s">
        <v>9384</v>
      </c>
      <c r="C292" s="44">
        <v>125</v>
      </c>
      <c r="E292" s="322" t="s">
        <v>567</v>
      </c>
      <c r="F292" s="43" t="s">
        <v>581</v>
      </c>
      <c r="G292" s="43" t="s">
        <v>355</v>
      </c>
      <c r="H292" s="319"/>
      <c r="I292" s="1077">
        <v>45473.503472222219</v>
      </c>
      <c r="J292" s="43"/>
    </row>
    <row r="293" spans="1:10" x14ac:dyDescent="0.25">
      <c r="A293" s="43" t="s">
        <v>628</v>
      </c>
      <c r="B293" s="315" t="s">
        <v>9384</v>
      </c>
      <c r="C293" s="44">
        <v>50</v>
      </c>
      <c r="E293" s="322" t="s">
        <v>567</v>
      </c>
      <c r="F293" s="43" t="s">
        <v>576</v>
      </c>
      <c r="G293" s="43" t="s">
        <v>355</v>
      </c>
      <c r="H293" s="319"/>
      <c r="I293" s="1077">
        <v>45473.503472222219</v>
      </c>
      <c r="J293" s="43"/>
    </row>
    <row r="294" spans="1:10" x14ac:dyDescent="0.25">
      <c r="A294" s="43" t="s">
        <v>628</v>
      </c>
      <c r="B294" s="315" t="s">
        <v>9385</v>
      </c>
      <c r="C294" s="44">
        <v>13</v>
      </c>
      <c r="D294" s="44" t="s">
        <v>574</v>
      </c>
      <c r="E294" s="322" t="s">
        <v>572</v>
      </c>
      <c r="F294" s="43" t="s">
        <v>585</v>
      </c>
      <c r="G294" s="43" t="s">
        <v>378</v>
      </c>
      <c r="H294" s="319"/>
      <c r="I294" s="1077">
        <v>45473.503472222219</v>
      </c>
      <c r="J294" s="43"/>
    </row>
    <row r="295" spans="1:10" x14ac:dyDescent="0.25">
      <c r="A295" s="43" t="s">
        <v>628</v>
      </c>
      <c r="B295" s="315" t="s">
        <v>9385</v>
      </c>
      <c r="C295" s="44">
        <v>14</v>
      </c>
      <c r="D295" s="44" t="s">
        <v>574</v>
      </c>
      <c r="E295" s="322" t="s">
        <v>572</v>
      </c>
      <c r="F295" s="43" t="s">
        <v>586</v>
      </c>
      <c r="G295" s="43" t="s">
        <v>379</v>
      </c>
      <c r="H295" s="319"/>
      <c r="I295" s="1077">
        <v>45473.503472222219</v>
      </c>
      <c r="J295" s="43"/>
    </row>
    <row r="296" spans="1:10" x14ac:dyDescent="0.25">
      <c r="A296" s="43" t="s">
        <v>628</v>
      </c>
      <c r="B296" s="315" t="s">
        <v>9385</v>
      </c>
      <c r="C296" s="44">
        <v>6</v>
      </c>
      <c r="D296" s="44" t="s">
        <v>574</v>
      </c>
      <c r="E296" s="322" t="s">
        <v>572</v>
      </c>
      <c r="F296" s="43" t="s">
        <v>583</v>
      </c>
      <c r="H296" s="319"/>
      <c r="I296" s="1077">
        <v>45473.503472222219</v>
      </c>
      <c r="J296" s="43"/>
    </row>
    <row r="297" spans="1:10" x14ac:dyDescent="0.25">
      <c r="A297" s="43" t="s">
        <v>628</v>
      </c>
      <c r="B297" s="315" t="s">
        <v>9385</v>
      </c>
      <c r="C297" s="44">
        <v>9</v>
      </c>
      <c r="D297" s="44" t="s">
        <v>574</v>
      </c>
      <c r="E297" s="322" t="s">
        <v>572</v>
      </c>
      <c r="F297" s="43" t="s">
        <v>584</v>
      </c>
      <c r="H297" s="319"/>
      <c r="I297" s="1077">
        <v>45473.503472222219</v>
      </c>
      <c r="J297" s="43"/>
    </row>
    <row r="298" spans="1:10" x14ac:dyDescent="0.25">
      <c r="A298" s="43" t="s">
        <v>628</v>
      </c>
      <c r="B298" s="315" t="s">
        <v>9385</v>
      </c>
      <c r="C298" s="44">
        <v>17</v>
      </c>
      <c r="E298" s="322" t="s">
        <v>567</v>
      </c>
      <c r="F298" s="43" t="s">
        <v>587</v>
      </c>
      <c r="G298" s="43" t="s">
        <v>363</v>
      </c>
      <c r="H298" s="319"/>
      <c r="I298" s="1077">
        <v>45473.503472222219</v>
      </c>
      <c r="J298" s="43"/>
    </row>
    <row r="299" spans="1:10" x14ac:dyDescent="0.25">
      <c r="A299" s="43" t="s">
        <v>637</v>
      </c>
      <c r="B299" s="315" t="s">
        <v>732</v>
      </c>
      <c r="C299" s="44">
        <v>11</v>
      </c>
      <c r="D299" s="44" t="s">
        <v>574</v>
      </c>
      <c r="E299" s="322" t="s">
        <v>567</v>
      </c>
      <c r="F299" s="43" t="s">
        <v>741</v>
      </c>
      <c r="G299" s="43" t="s">
        <v>733</v>
      </c>
      <c r="H299" s="319"/>
      <c r="I299" s="1077">
        <v>45473.503472222219</v>
      </c>
      <c r="J299" s="43"/>
    </row>
    <row r="300" spans="1:10" x14ac:dyDescent="0.25">
      <c r="A300" s="43" t="s">
        <v>637</v>
      </c>
      <c r="B300" s="315" t="s">
        <v>732</v>
      </c>
      <c r="C300" s="44">
        <v>80</v>
      </c>
      <c r="D300" s="44" t="s">
        <v>574</v>
      </c>
      <c r="E300" s="322" t="s">
        <v>567</v>
      </c>
      <c r="F300" s="43" t="s">
        <v>205</v>
      </c>
      <c r="G300" s="43" t="s">
        <v>733</v>
      </c>
      <c r="H300" s="319"/>
      <c r="I300" s="1077">
        <v>45473.503472222219</v>
      </c>
      <c r="J300" s="43"/>
    </row>
    <row r="301" spans="1:10" x14ac:dyDescent="0.25">
      <c r="A301" s="43" t="s">
        <v>637</v>
      </c>
      <c r="B301" s="315" t="s">
        <v>732</v>
      </c>
      <c r="C301" s="44">
        <v>123</v>
      </c>
      <c r="D301" s="44" t="s">
        <v>574</v>
      </c>
      <c r="E301" s="322" t="s">
        <v>567</v>
      </c>
      <c r="F301" s="43" t="s">
        <v>742</v>
      </c>
      <c r="G301" s="43" t="s">
        <v>734</v>
      </c>
      <c r="H301" s="318"/>
      <c r="I301" s="1077">
        <v>45473.503472222219</v>
      </c>
      <c r="J301" s="43"/>
    </row>
    <row r="302" spans="1:10" x14ac:dyDescent="0.25">
      <c r="A302" s="43" t="s">
        <v>637</v>
      </c>
      <c r="B302" s="315" t="s">
        <v>735</v>
      </c>
      <c r="C302" s="44">
        <v>13</v>
      </c>
      <c r="D302" s="44" t="s">
        <v>574</v>
      </c>
      <c r="E302" s="322" t="s">
        <v>567</v>
      </c>
      <c r="F302" s="43" t="s">
        <v>741</v>
      </c>
      <c r="G302" s="43" t="s">
        <v>733</v>
      </c>
      <c r="H302" s="319"/>
      <c r="I302" s="1077">
        <v>45473.503472222219</v>
      </c>
      <c r="J302" s="43"/>
    </row>
    <row r="303" spans="1:10" x14ac:dyDescent="0.25">
      <c r="A303" s="43" t="s">
        <v>637</v>
      </c>
      <c r="B303" s="315" t="s">
        <v>735</v>
      </c>
      <c r="C303" s="44">
        <v>82</v>
      </c>
      <c r="D303" s="44" t="s">
        <v>574</v>
      </c>
      <c r="E303" s="322" t="s">
        <v>567</v>
      </c>
      <c r="F303" s="43" t="s">
        <v>205</v>
      </c>
      <c r="G303" s="43" t="s">
        <v>733</v>
      </c>
      <c r="H303" s="319"/>
      <c r="I303" s="1077">
        <v>45473.503472222219</v>
      </c>
      <c r="J303" s="43"/>
    </row>
    <row r="304" spans="1:10" x14ac:dyDescent="0.25">
      <c r="A304" s="43" t="s">
        <v>637</v>
      </c>
      <c r="B304" s="315" t="s">
        <v>735</v>
      </c>
      <c r="C304" s="44">
        <v>125</v>
      </c>
      <c r="D304" s="44" t="s">
        <v>574</v>
      </c>
      <c r="E304" s="322" t="s">
        <v>567</v>
      </c>
      <c r="F304" s="43" t="s">
        <v>742</v>
      </c>
      <c r="G304" s="43" t="s">
        <v>734</v>
      </c>
      <c r="H304" s="319"/>
      <c r="I304" s="1077">
        <v>45473.503472222219</v>
      </c>
      <c r="J304" s="43"/>
    </row>
    <row r="305" spans="1:10" x14ac:dyDescent="0.25">
      <c r="A305" s="43" t="s">
        <v>637</v>
      </c>
      <c r="B305" s="315" t="s">
        <v>638</v>
      </c>
      <c r="C305" s="44">
        <v>223</v>
      </c>
      <c r="D305" s="44" t="s">
        <v>574</v>
      </c>
      <c r="E305" s="322" t="s">
        <v>567</v>
      </c>
      <c r="F305" s="43" t="s">
        <v>751</v>
      </c>
      <c r="G305" s="43" t="s">
        <v>355</v>
      </c>
      <c r="H305" s="319"/>
      <c r="I305" s="1077">
        <v>45473.503472222219</v>
      </c>
      <c r="J305" s="43"/>
    </row>
    <row r="306" spans="1:10" x14ac:dyDescent="0.25">
      <c r="A306" s="43" t="s">
        <v>637</v>
      </c>
      <c r="B306" s="315" t="s">
        <v>638</v>
      </c>
      <c r="C306" s="44">
        <v>98</v>
      </c>
      <c r="D306" s="44" t="s">
        <v>588</v>
      </c>
      <c r="E306" s="322" t="s">
        <v>567</v>
      </c>
      <c r="F306" s="43" t="s">
        <v>743</v>
      </c>
      <c r="G306" s="43" t="s">
        <v>355</v>
      </c>
      <c r="H306" s="319"/>
      <c r="I306" s="1077">
        <v>45473.503472222219</v>
      </c>
      <c r="J306" s="43"/>
    </row>
    <row r="307" spans="1:10" x14ac:dyDescent="0.25">
      <c r="A307" s="43" t="s">
        <v>637</v>
      </c>
      <c r="B307" s="315" t="s">
        <v>638</v>
      </c>
      <c r="C307" s="44">
        <v>381</v>
      </c>
      <c r="D307" s="44" t="s">
        <v>588</v>
      </c>
      <c r="E307" s="322" t="s">
        <v>572</v>
      </c>
      <c r="F307" s="43" t="s">
        <v>762</v>
      </c>
      <c r="G307" s="43" t="s">
        <v>644</v>
      </c>
      <c r="H307" s="319"/>
      <c r="I307" s="1077">
        <v>45473.503472222219</v>
      </c>
      <c r="J307" s="43"/>
    </row>
    <row r="308" spans="1:10" x14ac:dyDescent="0.25">
      <c r="A308" s="43" t="s">
        <v>637</v>
      </c>
      <c r="B308" s="315" t="s">
        <v>638</v>
      </c>
      <c r="C308" s="44">
        <v>366</v>
      </c>
      <c r="D308" s="44" t="s">
        <v>574</v>
      </c>
      <c r="E308" s="322" t="s">
        <v>567</v>
      </c>
      <c r="F308" s="43" t="s">
        <v>761</v>
      </c>
      <c r="G308" s="43" t="s">
        <v>355</v>
      </c>
      <c r="H308" s="318" t="s">
        <v>9452</v>
      </c>
      <c r="I308" s="1077">
        <v>45473.503472222219</v>
      </c>
      <c r="J308" s="43"/>
    </row>
    <row r="309" spans="1:10" x14ac:dyDescent="0.25">
      <c r="A309" s="43" t="s">
        <v>637</v>
      </c>
      <c r="B309" s="315" t="s">
        <v>638</v>
      </c>
      <c r="C309" s="44">
        <v>216</v>
      </c>
      <c r="D309" s="44" t="s">
        <v>588</v>
      </c>
      <c r="E309" s="322" t="s">
        <v>567</v>
      </c>
      <c r="F309" s="43" t="s">
        <v>750</v>
      </c>
      <c r="G309" s="43" t="s">
        <v>355</v>
      </c>
      <c r="H309" s="319"/>
      <c r="I309" s="1077">
        <v>45473.503472222219</v>
      </c>
      <c r="J309" s="43"/>
    </row>
    <row r="310" spans="1:10" x14ac:dyDescent="0.25">
      <c r="A310" s="43" t="s">
        <v>637</v>
      </c>
      <c r="B310" s="315" t="s">
        <v>638</v>
      </c>
      <c r="C310" s="44">
        <v>327</v>
      </c>
      <c r="D310" s="44" t="s">
        <v>588</v>
      </c>
      <c r="E310" s="322" t="s">
        <v>567</v>
      </c>
      <c r="F310" s="43" t="s">
        <v>758</v>
      </c>
      <c r="G310" s="43" t="s">
        <v>355</v>
      </c>
      <c r="H310" s="319"/>
      <c r="I310" s="1077">
        <v>45473.503472222219</v>
      </c>
      <c r="J310" s="43"/>
    </row>
    <row r="311" spans="1:10" x14ac:dyDescent="0.25">
      <c r="A311" s="43" t="s">
        <v>637</v>
      </c>
      <c r="B311" s="315" t="s">
        <v>638</v>
      </c>
      <c r="C311" s="44">
        <v>153</v>
      </c>
      <c r="D311" s="44" t="s">
        <v>588</v>
      </c>
      <c r="E311" s="322" t="s">
        <v>567</v>
      </c>
      <c r="F311" s="43" t="s">
        <v>747</v>
      </c>
      <c r="G311" s="43" t="s">
        <v>355</v>
      </c>
      <c r="H311" s="319"/>
      <c r="I311" s="1077">
        <v>45473.503472222219</v>
      </c>
      <c r="J311" s="43"/>
    </row>
    <row r="312" spans="1:10" x14ac:dyDescent="0.25">
      <c r="A312" s="43" t="s">
        <v>637</v>
      </c>
      <c r="B312" s="315" t="s">
        <v>638</v>
      </c>
      <c r="C312" s="44">
        <v>200</v>
      </c>
      <c r="D312" s="44" t="s">
        <v>588</v>
      </c>
      <c r="E312" s="322" t="s">
        <v>567</v>
      </c>
      <c r="F312" s="43" t="s">
        <v>749</v>
      </c>
      <c r="G312" s="43" t="s">
        <v>355</v>
      </c>
      <c r="H312" s="319"/>
      <c r="I312" s="1077">
        <v>45473.503472222219</v>
      </c>
      <c r="J312" s="43"/>
    </row>
    <row r="313" spans="1:10" x14ac:dyDescent="0.25">
      <c r="A313" s="43" t="s">
        <v>637</v>
      </c>
      <c r="B313" s="315" t="s">
        <v>638</v>
      </c>
      <c r="C313" s="44">
        <v>109</v>
      </c>
      <c r="D313" s="44" t="s">
        <v>588</v>
      </c>
      <c r="E313" s="322" t="s">
        <v>567</v>
      </c>
      <c r="F313" s="43" t="s">
        <v>744</v>
      </c>
      <c r="G313" s="43" t="s">
        <v>624</v>
      </c>
      <c r="H313" s="319"/>
      <c r="I313" s="1077">
        <v>45473.503472222219</v>
      </c>
      <c r="J313" s="43"/>
    </row>
    <row r="314" spans="1:10" x14ac:dyDescent="0.25">
      <c r="A314" s="43" t="s">
        <v>637</v>
      </c>
      <c r="B314" s="315" t="s">
        <v>638</v>
      </c>
      <c r="C314" s="44">
        <v>121</v>
      </c>
      <c r="D314" s="44" t="s">
        <v>588</v>
      </c>
      <c r="E314" s="322" t="s">
        <v>567</v>
      </c>
      <c r="F314" s="43" t="s">
        <v>745</v>
      </c>
      <c r="G314" s="43" t="s">
        <v>639</v>
      </c>
      <c r="H314" s="319"/>
      <c r="I314" s="1077">
        <v>45473.503472222219</v>
      </c>
      <c r="J314" s="43"/>
    </row>
    <row r="315" spans="1:10" x14ac:dyDescent="0.25">
      <c r="A315" s="43" t="s">
        <v>637</v>
      </c>
      <c r="B315" s="315" t="s">
        <v>638</v>
      </c>
      <c r="C315" s="44">
        <v>140</v>
      </c>
      <c r="D315" s="44" t="s">
        <v>588</v>
      </c>
      <c r="E315" s="322" t="s">
        <v>567</v>
      </c>
      <c r="F315" s="43" t="s">
        <v>746</v>
      </c>
      <c r="G315" s="43" t="s">
        <v>639</v>
      </c>
      <c r="H315" s="319"/>
      <c r="I315" s="1077">
        <v>45473.503472222219</v>
      </c>
      <c r="J315" s="43"/>
    </row>
    <row r="316" spans="1:10" x14ac:dyDescent="0.25">
      <c r="A316" s="43" t="s">
        <v>637</v>
      </c>
      <c r="B316" s="315" t="s">
        <v>638</v>
      </c>
      <c r="C316" s="44">
        <v>272</v>
      </c>
      <c r="D316" s="44" t="s">
        <v>588</v>
      </c>
      <c r="E316" s="322" t="s">
        <v>567</v>
      </c>
      <c r="F316" s="43" t="s">
        <v>755</v>
      </c>
      <c r="G316" s="43" t="s">
        <v>355</v>
      </c>
      <c r="H316" s="319"/>
      <c r="I316" s="1077">
        <v>45473.503472222219</v>
      </c>
      <c r="J316" s="43"/>
    </row>
    <row r="317" spans="1:10" x14ac:dyDescent="0.25">
      <c r="A317" s="43" t="s">
        <v>637</v>
      </c>
      <c r="B317" s="315" t="s">
        <v>638</v>
      </c>
      <c r="C317" s="44">
        <v>288</v>
      </c>
      <c r="D317" s="44" t="s">
        <v>588</v>
      </c>
      <c r="E317" s="322" t="s">
        <v>567</v>
      </c>
      <c r="F317" s="43" t="s">
        <v>756</v>
      </c>
      <c r="G317" s="43" t="s">
        <v>639</v>
      </c>
      <c r="H317" s="319"/>
      <c r="I317" s="1077">
        <v>45473.503472222219</v>
      </c>
      <c r="J317" s="43"/>
    </row>
    <row r="318" spans="1:10" x14ac:dyDescent="0.25">
      <c r="A318" s="43" t="s">
        <v>637</v>
      </c>
      <c r="B318" s="315" t="s">
        <v>638</v>
      </c>
      <c r="C318" s="44">
        <v>344</v>
      </c>
      <c r="D318" s="44" t="s">
        <v>588</v>
      </c>
      <c r="E318" s="322" t="s">
        <v>567</v>
      </c>
      <c r="F318" s="43" t="s">
        <v>759</v>
      </c>
      <c r="G318" s="43" t="s">
        <v>355</v>
      </c>
      <c r="H318" s="319"/>
      <c r="I318" s="1077">
        <v>45473.503472222219</v>
      </c>
      <c r="J318" s="43"/>
    </row>
    <row r="319" spans="1:10" s="117" customFormat="1" x14ac:dyDescent="0.25">
      <c r="A319" s="117" t="s">
        <v>637</v>
      </c>
      <c r="B319" s="321" t="s">
        <v>638</v>
      </c>
      <c r="C319" s="117">
        <v>255</v>
      </c>
      <c r="D319" s="117" t="s">
        <v>588</v>
      </c>
      <c r="E319" s="324" t="s">
        <v>572</v>
      </c>
      <c r="F319" s="117" t="s">
        <v>754</v>
      </c>
      <c r="G319" s="117" t="s">
        <v>642</v>
      </c>
      <c r="H319" s="321"/>
      <c r="I319" s="1078">
        <v>45473.503472222219</v>
      </c>
    </row>
    <row r="320" spans="1:10" s="117" customFormat="1" x14ac:dyDescent="0.25">
      <c r="A320" s="117" t="s">
        <v>637</v>
      </c>
      <c r="B320" s="321" t="s">
        <v>638</v>
      </c>
      <c r="C320" s="117">
        <v>357</v>
      </c>
      <c r="D320" s="117" t="s">
        <v>588</v>
      </c>
      <c r="E320" s="324" t="s">
        <v>572</v>
      </c>
      <c r="F320" s="117" t="s">
        <v>760</v>
      </c>
      <c r="G320" s="117" t="s">
        <v>355</v>
      </c>
      <c r="H320" s="321"/>
      <c r="I320" s="1078">
        <v>45473.503472222219</v>
      </c>
    </row>
    <row r="321" spans="1:9" s="117" customFormat="1" x14ac:dyDescent="0.25">
      <c r="A321" s="117" t="s">
        <v>637</v>
      </c>
      <c r="B321" s="321" t="s">
        <v>638</v>
      </c>
      <c r="C321" s="117">
        <v>244</v>
      </c>
      <c r="D321" s="117" t="s">
        <v>588</v>
      </c>
      <c r="E321" s="324" t="s">
        <v>572</v>
      </c>
      <c r="F321" s="117" t="s">
        <v>753</v>
      </c>
      <c r="G321" s="117" t="s">
        <v>355</v>
      </c>
      <c r="H321" s="321"/>
      <c r="I321" s="1078">
        <v>45473.503472222219</v>
      </c>
    </row>
    <row r="322" spans="1:9" s="117" customFormat="1" x14ac:dyDescent="0.25">
      <c r="A322" s="117" t="s">
        <v>637</v>
      </c>
      <c r="B322" s="321" t="s">
        <v>638</v>
      </c>
      <c r="C322" s="117">
        <v>310</v>
      </c>
      <c r="D322" s="117" t="s">
        <v>588</v>
      </c>
      <c r="E322" s="324" t="s">
        <v>567</v>
      </c>
      <c r="F322" s="117" t="s">
        <v>757</v>
      </c>
      <c r="G322" s="117" t="s">
        <v>643</v>
      </c>
      <c r="H322" s="321"/>
      <c r="I322" s="1078">
        <v>45473.503472222219</v>
      </c>
    </row>
    <row r="323" spans="1:9" s="117" customFormat="1" x14ac:dyDescent="0.25">
      <c r="A323" s="117" t="s">
        <v>637</v>
      </c>
      <c r="B323" s="321" t="s">
        <v>638</v>
      </c>
      <c r="C323" s="117">
        <v>232</v>
      </c>
      <c r="D323" s="117" t="s">
        <v>588</v>
      </c>
      <c r="E323" s="324" t="s">
        <v>572</v>
      </c>
      <c r="F323" s="117" t="s">
        <v>752</v>
      </c>
      <c r="G323" s="117" t="s">
        <v>641</v>
      </c>
      <c r="H323" s="321"/>
      <c r="I323" s="1078">
        <v>45473.503472222219</v>
      </c>
    </row>
    <row r="324" spans="1:9" s="117" customFormat="1" x14ac:dyDescent="0.25">
      <c r="A324" s="117" t="s">
        <v>637</v>
      </c>
      <c r="B324" s="321" t="s">
        <v>638</v>
      </c>
      <c r="C324" s="117">
        <v>170</v>
      </c>
      <c r="D324" s="117" t="s">
        <v>588</v>
      </c>
      <c r="E324" s="324" t="s">
        <v>567</v>
      </c>
      <c r="F324" s="117" t="s">
        <v>748</v>
      </c>
      <c r="G324" s="117" t="s">
        <v>640</v>
      </c>
      <c r="H324" s="321"/>
      <c r="I324" s="1078">
        <v>45473.503472222219</v>
      </c>
    </row>
    <row r="325" spans="1:9" s="117" customFormat="1" x14ac:dyDescent="0.25">
      <c r="A325" s="117" t="s">
        <v>622</v>
      </c>
      <c r="B325" s="321" t="s">
        <v>9386</v>
      </c>
      <c r="C325" s="117">
        <v>18</v>
      </c>
      <c r="D325" s="117" t="s">
        <v>588</v>
      </c>
      <c r="E325" s="324" t="s">
        <v>567</v>
      </c>
      <c r="F325" s="117" t="s">
        <v>9387</v>
      </c>
      <c r="G325" s="117" t="s">
        <v>624</v>
      </c>
      <c r="H325" s="321"/>
      <c r="I325" s="1078">
        <v>45473.503472222219</v>
      </c>
    </row>
    <row r="326" spans="1:9" s="117" customFormat="1" x14ac:dyDescent="0.25">
      <c r="A326" s="117" t="s">
        <v>622</v>
      </c>
      <c r="B326" s="321" t="s">
        <v>9386</v>
      </c>
      <c r="C326" s="117">
        <v>3</v>
      </c>
      <c r="D326" s="117" t="s">
        <v>588</v>
      </c>
      <c r="E326" s="324" t="s">
        <v>567</v>
      </c>
      <c r="F326" s="117" t="s">
        <v>763</v>
      </c>
      <c r="G326" s="117" t="s">
        <v>355</v>
      </c>
      <c r="H326" s="321"/>
      <c r="I326" s="1078">
        <v>45473.503472222219</v>
      </c>
    </row>
    <row r="327" spans="1:9" s="117" customFormat="1" x14ac:dyDescent="0.25">
      <c r="A327" s="117" t="s">
        <v>622</v>
      </c>
      <c r="B327" s="321" t="s">
        <v>9386</v>
      </c>
      <c r="C327" s="117">
        <v>30</v>
      </c>
      <c r="D327" s="117" t="s">
        <v>588</v>
      </c>
      <c r="E327" s="324" t="s">
        <v>567</v>
      </c>
      <c r="F327" s="117" t="s">
        <v>765</v>
      </c>
      <c r="G327" s="117" t="s">
        <v>355</v>
      </c>
      <c r="H327" s="321"/>
      <c r="I327" s="1078">
        <v>45473.503472222219</v>
      </c>
    </row>
    <row r="328" spans="1:9" s="117" customFormat="1" x14ac:dyDescent="0.25">
      <c r="A328" s="117" t="s">
        <v>622</v>
      </c>
      <c r="B328" s="321" t="s">
        <v>736</v>
      </c>
      <c r="C328" s="117">
        <v>21</v>
      </c>
      <c r="D328" s="117" t="s">
        <v>588</v>
      </c>
      <c r="E328" s="324" t="s">
        <v>567</v>
      </c>
      <c r="F328" s="117" t="s">
        <v>764</v>
      </c>
      <c r="G328" s="117" t="s">
        <v>624</v>
      </c>
      <c r="H328" s="321"/>
      <c r="I328" s="1078">
        <v>45473.503472222219</v>
      </c>
    </row>
    <row r="329" spans="1:9" s="117" customFormat="1" x14ac:dyDescent="0.25">
      <c r="A329" s="117" t="s">
        <v>622</v>
      </c>
      <c r="B329" s="321" t="s">
        <v>736</v>
      </c>
      <c r="C329" s="117">
        <v>5</v>
      </c>
      <c r="D329" s="117" t="s">
        <v>588</v>
      </c>
      <c r="E329" s="324" t="s">
        <v>567</v>
      </c>
      <c r="F329" s="117" t="s">
        <v>763</v>
      </c>
      <c r="G329" s="117" t="s">
        <v>355</v>
      </c>
      <c r="H329" s="321"/>
      <c r="I329" s="1078">
        <v>45473.503472222219</v>
      </c>
    </row>
    <row r="330" spans="1:9" s="117" customFormat="1" x14ac:dyDescent="0.25">
      <c r="A330" s="117" t="s">
        <v>622</v>
      </c>
      <c r="B330" s="321" t="s">
        <v>736</v>
      </c>
      <c r="C330" s="117">
        <v>33</v>
      </c>
      <c r="D330" s="117" t="s">
        <v>588</v>
      </c>
      <c r="E330" s="324" t="s">
        <v>567</v>
      </c>
      <c r="F330" s="117" t="s">
        <v>765</v>
      </c>
      <c r="G330" s="117" t="s">
        <v>355</v>
      </c>
      <c r="H330" s="321"/>
      <c r="I330" s="1078">
        <v>45473.503472222219</v>
      </c>
    </row>
    <row r="331" spans="1:9" s="117" customFormat="1" x14ac:dyDescent="0.25">
      <c r="A331" s="117" t="s">
        <v>622</v>
      </c>
      <c r="B331" s="321" t="s">
        <v>737</v>
      </c>
      <c r="C331" s="117">
        <v>3</v>
      </c>
      <c r="D331" s="117" t="s">
        <v>588</v>
      </c>
      <c r="E331" s="324" t="s">
        <v>567</v>
      </c>
      <c r="F331" s="117" t="s">
        <v>763</v>
      </c>
      <c r="G331" s="117" t="s">
        <v>355</v>
      </c>
      <c r="H331" s="321"/>
      <c r="I331" s="1078">
        <v>45473.503472222219</v>
      </c>
    </row>
    <row r="332" spans="1:9" s="117" customFormat="1" x14ac:dyDescent="0.25">
      <c r="A332" s="117" t="s">
        <v>622</v>
      </c>
      <c r="B332" s="321" t="s">
        <v>623</v>
      </c>
      <c r="C332" s="117">
        <v>278</v>
      </c>
      <c r="D332" s="117" t="s">
        <v>588</v>
      </c>
      <c r="E332" s="324" t="s">
        <v>567</v>
      </c>
      <c r="F332" s="117" t="s">
        <v>774</v>
      </c>
      <c r="G332" s="117" t="s">
        <v>355</v>
      </c>
      <c r="H332" s="321"/>
      <c r="I332" s="1078">
        <v>45473.503472222219</v>
      </c>
    </row>
    <row r="333" spans="1:9" s="117" customFormat="1" x14ac:dyDescent="0.25">
      <c r="A333" s="117" t="s">
        <v>622</v>
      </c>
      <c r="B333" s="321" t="s">
        <v>623</v>
      </c>
      <c r="C333" s="117">
        <v>105</v>
      </c>
      <c r="D333" s="117" t="s">
        <v>574</v>
      </c>
      <c r="E333" s="324" t="s">
        <v>567</v>
      </c>
      <c r="F333" s="117" t="s">
        <v>767</v>
      </c>
      <c r="G333" s="117" t="s">
        <v>355</v>
      </c>
      <c r="H333" s="321"/>
      <c r="I333" s="1078">
        <v>45473.503472222219</v>
      </c>
    </row>
    <row r="334" spans="1:9" s="117" customFormat="1" x14ac:dyDescent="0.25">
      <c r="A334" s="117" t="s">
        <v>622</v>
      </c>
      <c r="B334" s="321" t="s">
        <v>623</v>
      </c>
      <c r="C334" s="117">
        <v>323</v>
      </c>
      <c r="D334" s="117" t="s">
        <v>588</v>
      </c>
      <c r="E334" s="324" t="s">
        <v>567</v>
      </c>
      <c r="F334" s="117" t="s">
        <v>777</v>
      </c>
      <c r="G334" s="117" t="s">
        <v>355</v>
      </c>
      <c r="H334" s="321"/>
      <c r="I334" s="1078">
        <v>45473.503472222219</v>
      </c>
    </row>
    <row r="335" spans="1:9" s="117" customFormat="1" x14ac:dyDescent="0.25">
      <c r="A335" s="117" t="s">
        <v>622</v>
      </c>
      <c r="B335" s="321" t="s">
        <v>623</v>
      </c>
      <c r="C335" s="117">
        <v>317</v>
      </c>
      <c r="D335" s="117" t="s">
        <v>588</v>
      </c>
      <c r="E335" s="324" t="s">
        <v>567</v>
      </c>
      <c r="F335" s="117" t="s">
        <v>776</v>
      </c>
      <c r="G335" s="117" t="s">
        <v>355</v>
      </c>
      <c r="H335" s="321"/>
      <c r="I335" s="1078">
        <v>45473.503472222219</v>
      </c>
    </row>
    <row r="336" spans="1:9" s="117" customFormat="1" x14ac:dyDescent="0.25">
      <c r="A336" s="117" t="s">
        <v>622</v>
      </c>
      <c r="B336" s="321" t="s">
        <v>623</v>
      </c>
      <c r="C336" s="117">
        <v>342</v>
      </c>
      <c r="D336" s="117" t="s">
        <v>588</v>
      </c>
      <c r="E336" s="324" t="s">
        <v>567</v>
      </c>
      <c r="F336" s="117" t="s">
        <v>779</v>
      </c>
      <c r="G336" s="117" t="s">
        <v>355</v>
      </c>
      <c r="H336" s="321"/>
      <c r="I336" s="1078">
        <v>45473.503472222219</v>
      </c>
    </row>
    <row r="337" spans="1:9" s="117" customFormat="1" x14ac:dyDescent="0.25">
      <c r="A337" s="117" t="s">
        <v>622</v>
      </c>
      <c r="B337" s="321" t="s">
        <v>623</v>
      </c>
      <c r="C337" s="117">
        <v>329</v>
      </c>
      <c r="D337" s="117" t="s">
        <v>588</v>
      </c>
      <c r="E337" s="324" t="s">
        <v>567</v>
      </c>
      <c r="F337" s="117" t="s">
        <v>778</v>
      </c>
      <c r="G337" s="117" t="s">
        <v>355</v>
      </c>
      <c r="H337" s="321"/>
      <c r="I337" s="1078">
        <v>45473.503472222219</v>
      </c>
    </row>
    <row r="338" spans="1:9" s="117" customFormat="1" x14ac:dyDescent="0.25">
      <c r="A338" s="117" t="s">
        <v>622</v>
      </c>
      <c r="B338" s="321" t="s">
        <v>623</v>
      </c>
      <c r="C338" s="117">
        <v>356</v>
      </c>
      <c r="E338" s="324" t="s">
        <v>567</v>
      </c>
      <c r="F338" s="117" t="s">
        <v>627</v>
      </c>
      <c r="G338" s="117" t="s">
        <v>624</v>
      </c>
      <c r="H338" s="321"/>
      <c r="I338" s="1078">
        <v>45473.503472222219</v>
      </c>
    </row>
    <row r="339" spans="1:9" s="117" customFormat="1" x14ac:dyDescent="0.25">
      <c r="A339" s="117" t="s">
        <v>622</v>
      </c>
      <c r="B339" s="321" t="s">
        <v>623</v>
      </c>
      <c r="C339" s="117">
        <v>48</v>
      </c>
      <c r="D339" s="117" t="s">
        <v>588</v>
      </c>
      <c r="E339" s="324" t="s">
        <v>567</v>
      </c>
      <c r="F339" s="117" t="s">
        <v>766</v>
      </c>
      <c r="G339" s="117" t="s">
        <v>624</v>
      </c>
      <c r="H339" s="321"/>
      <c r="I339" s="1078">
        <v>45473.503472222219</v>
      </c>
    </row>
    <row r="340" spans="1:9" s="117" customFormat="1" x14ac:dyDescent="0.25">
      <c r="A340" s="117" t="s">
        <v>622</v>
      </c>
      <c r="B340" s="321" t="s">
        <v>623</v>
      </c>
      <c r="C340" s="117">
        <v>226</v>
      </c>
      <c r="D340" s="117" t="s">
        <v>588</v>
      </c>
      <c r="E340" s="324" t="s">
        <v>567</v>
      </c>
      <c r="F340" s="117" t="s">
        <v>773</v>
      </c>
      <c r="G340" s="117" t="s">
        <v>355</v>
      </c>
      <c r="H340" s="321"/>
      <c r="I340" s="1078">
        <v>45473.503472222219</v>
      </c>
    </row>
    <row r="341" spans="1:9" s="117" customFormat="1" x14ac:dyDescent="0.25">
      <c r="A341" s="117" t="s">
        <v>622</v>
      </c>
      <c r="B341" s="321" t="s">
        <v>623</v>
      </c>
      <c r="C341" s="117">
        <v>210</v>
      </c>
      <c r="D341" s="117" t="s">
        <v>588</v>
      </c>
      <c r="E341" s="324" t="s">
        <v>567</v>
      </c>
      <c r="F341" s="117" t="s">
        <v>772</v>
      </c>
      <c r="G341" s="117" t="s">
        <v>355</v>
      </c>
      <c r="H341" s="321"/>
      <c r="I341" s="1078">
        <v>45473.503472222219</v>
      </c>
    </row>
    <row r="342" spans="1:9" s="117" customFormat="1" x14ac:dyDescent="0.25">
      <c r="A342" s="117" t="s">
        <v>622</v>
      </c>
      <c r="B342" s="321" t="s">
        <v>623</v>
      </c>
      <c r="C342" s="117">
        <v>202</v>
      </c>
      <c r="D342" s="117" t="s">
        <v>588</v>
      </c>
      <c r="E342" s="324" t="s">
        <v>567</v>
      </c>
      <c r="F342" s="117" t="s">
        <v>771</v>
      </c>
      <c r="G342" s="117" t="s">
        <v>355</v>
      </c>
      <c r="H342" s="321"/>
      <c r="I342" s="1078">
        <v>45473.503472222219</v>
      </c>
    </row>
    <row r="343" spans="1:9" s="117" customFormat="1" x14ac:dyDescent="0.25">
      <c r="A343" s="117" t="s">
        <v>622</v>
      </c>
      <c r="B343" s="321" t="s">
        <v>623</v>
      </c>
      <c r="C343" s="117">
        <v>294</v>
      </c>
      <c r="D343" s="117" t="s">
        <v>588</v>
      </c>
      <c r="E343" s="324" t="s">
        <v>567</v>
      </c>
      <c r="F343" s="117" t="s">
        <v>775</v>
      </c>
      <c r="G343" s="117" t="s">
        <v>355</v>
      </c>
      <c r="H343" s="321"/>
      <c r="I343" s="1078">
        <v>45473.503472222219</v>
      </c>
    </row>
    <row r="344" spans="1:9" s="117" customFormat="1" x14ac:dyDescent="0.25">
      <c r="A344" s="117" t="s">
        <v>622</v>
      </c>
      <c r="B344" s="321" t="s">
        <v>623</v>
      </c>
      <c r="C344" s="117">
        <v>172</v>
      </c>
      <c r="D344" s="117" t="s">
        <v>588</v>
      </c>
      <c r="E344" s="324" t="s">
        <v>567</v>
      </c>
      <c r="F344" s="117" t="s">
        <v>770</v>
      </c>
      <c r="G344" s="117" t="s">
        <v>355</v>
      </c>
      <c r="H344" s="321"/>
      <c r="I344" s="1078">
        <v>45473.503472222219</v>
      </c>
    </row>
    <row r="345" spans="1:9" s="117" customFormat="1" x14ac:dyDescent="0.25">
      <c r="A345" s="117" t="s">
        <v>622</v>
      </c>
      <c r="B345" s="321" t="s">
        <v>623</v>
      </c>
      <c r="C345" s="117">
        <v>133</v>
      </c>
      <c r="D345" s="117" t="s">
        <v>588</v>
      </c>
      <c r="E345" s="324" t="s">
        <v>567</v>
      </c>
      <c r="F345" s="117" t="s">
        <v>769</v>
      </c>
      <c r="G345" s="117" t="s">
        <v>624</v>
      </c>
      <c r="H345" s="321"/>
      <c r="I345" s="1078">
        <v>45473.503472222219</v>
      </c>
    </row>
    <row r="346" spans="1:9" s="117" customFormat="1" x14ac:dyDescent="0.25">
      <c r="A346" s="117" t="s">
        <v>622</v>
      </c>
      <c r="B346" s="321" t="s">
        <v>623</v>
      </c>
      <c r="C346" s="117">
        <v>125</v>
      </c>
      <c r="D346" s="117" t="s">
        <v>588</v>
      </c>
      <c r="E346" s="324" t="s">
        <v>567</v>
      </c>
      <c r="F346" s="117" t="s">
        <v>768</v>
      </c>
      <c r="G346" s="117" t="s">
        <v>355</v>
      </c>
      <c r="H346" s="321"/>
      <c r="I346" s="1078">
        <v>45473.503472222219</v>
      </c>
    </row>
    <row r="347" spans="1:9" s="117" customFormat="1" x14ac:dyDescent="0.25">
      <c r="A347" s="117" t="s">
        <v>622</v>
      </c>
      <c r="B347" s="321" t="s">
        <v>623</v>
      </c>
      <c r="C347" s="117">
        <v>242</v>
      </c>
      <c r="E347" s="324" t="s">
        <v>567</v>
      </c>
      <c r="F347" s="117" t="s">
        <v>626</v>
      </c>
      <c r="G347" s="117" t="s">
        <v>355</v>
      </c>
      <c r="H347" s="321"/>
      <c r="I347" s="1078">
        <v>45473.503472222219</v>
      </c>
    </row>
    <row r="348" spans="1:9" s="117" customFormat="1" x14ac:dyDescent="0.25">
      <c r="A348" s="117" t="s">
        <v>622</v>
      </c>
      <c r="B348" s="321" t="s">
        <v>623</v>
      </c>
      <c r="C348" s="117">
        <v>13</v>
      </c>
      <c r="E348" s="324" t="s">
        <v>567</v>
      </c>
      <c r="F348" s="117" t="s">
        <v>625</v>
      </c>
      <c r="G348" s="117" t="s">
        <v>355</v>
      </c>
      <c r="H348" s="321"/>
      <c r="I348" s="1078">
        <v>45473.503472222219</v>
      </c>
    </row>
    <row r="349" spans="1:9" s="117" customFormat="1" x14ac:dyDescent="0.25">
      <c r="A349" s="117" t="s">
        <v>622</v>
      </c>
      <c r="B349" s="321" t="s">
        <v>623</v>
      </c>
      <c r="C349" s="117">
        <v>67</v>
      </c>
      <c r="D349" s="117" t="s">
        <v>588</v>
      </c>
      <c r="E349" s="324" t="s">
        <v>567</v>
      </c>
      <c r="F349" s="117" t="s">
        <v>763</v>
      </c>
      <c r="G349" s="117" t="s">
        <v>355</v>
      </c>
      <c r="H349" s="321"/>
      <c r="I349" s="1078">
        <v>45473.503472222219</v>
      </c>
    </row>
    <row r="350" spans="1:9" s="117" customFormat="1" x14ac:dyDescent="0.25">
      <c r="A350" s="117" t="s">
        <v>622</v>
      </c>
      <c r="B350" s="321" t="s">
        <v>623</v>
      </c>
      <c r="C350" s="117">
        <v>73</v>
      </c>
      <c r="D350" s="117" t="s">
        <v>588</v>
      </c>
      <c r="E350" s="324" t="s">
        <v>567</v>
      </c>
      <c r="F350" s="117" t="s">
        <v>765</v>
      </c>
      <c r="G350" s="117" t="s">
        <v>355</v>
      </c>
      <c r="H350" s="321"/>
      <c r="I350" s="1078">
        <v>45473.503472222219</v>
      </c>
    </row>
    <row r="351" spans="1:9" s="117" customFormat="1" x14ac:dyDescent="0.25">
      <c r="B351" s="321"/>
      <c r="E351" s="324"/>
      <c r="H351" s="321"/>
      <c r="I351" s="1078"/>
    </row>
    <row r="352" spans="1:9" s="117" customFormat="1" x14ac:dyDescent="0.25">
      <c r="B352" s="321"/>
      <c r="E352" s="324"/>
      <c r="H352" s="321"/>
      <c r="I352" s="1078"/>
    </row>
    <row r="353" spans="2:9" s="117" customFormat="1" x14ac:dyDescent="0.25">
      <c r="B353" s="321"/>
      <c r="E353" s="324"/>
      <c r="H353" s="321"/>
      <c r="I353" s="1078"/>
    </row>
    <row r="354" spans="2:9" s="117" customFormat="1" x14ac:dyDescent="0.25">
      <c r="B354" s="321"/>
      <c r="E354" s="324"/>
      <c r="H354" s="321"/>
      <c r="I354" s="1078"/>
    </row>
    <row r="355" spans="2:9" s="117" customFormat="1" x14ac:dyDescent="0.25">
      <c r="B355" s="321"/>
      <c r="E355" s="324"/>
      <c r="H355" s="321"/>
      <c r="I355" s="1078"/>
    </row>
    <row r="356" spans="2:9" s="117" customFormat="1" x14ac:dyDescent="0.25">
      <c r="B356" s="321"/>
      <c r="E356" s="324"/>
      <c r="H356" s="321"/>
      <c r="I356" s="1078"/>
    </row>
    <row r="357" spans="2:9" s="117" customFormat="1" x14ac:dyDescent="0.25">
      <c r="B357" s="321"/>
      <c r="E357" s="324"/>
      <c r="H357" s="321"/>
      <c r="I357" s="1078"/>
    </row>
    <row r="358" spans="2:9" s="117" customFormat="1" x14ac:dyDescent="0.25">
      <c r="B358" s="321"/>
      <c r="E358" s="324"/>
      <c r="H358" s="321"/>
      <c r="I358" s="1078"/>
    </row>
    <row r="359" spans="2:9" s="117" customFormat="1" x14ac:dyDescent="0.25">
      <c r="B359" s="321"/>
      <c r="E359" s="324"/>
      <c r="H359" s="321"/>
      <c r="I359" s="1078"/>
    </row>
    <row r="360" spans="2:9" s="117" customFormat="1" x14ac:dyDescent="0.25">
      <c r="B360" s="321"/>
      <c r="E360" s="324"/>
      <c r="H360" s="321"/>
      <c r="I360" s="1078"/>
    </row>
    <row r="361" spans="2:9" s="117" customFormat="1" x14ac:dyDescent="0.25">
      <c r="B361" s="321"/>
      <c r="E361" s="324"/>
      <c r="H361" s="321"/>
      <c r="I361" s="1078"/>
    </row>
    <row r="362" spans="2:9" s="117" customFormat="1" x14ac:dyDescent="0.25">
      <c r="B362" s="321"/>
      <c r="E362" s="324"/>
      <c r="H362" s="321"/>
      <c r="I362" s="1078"/>
    </row>
    <row r="363" spans="2:9" s="117" customFormat="1" x14ac:dyDescent="0.25">
      <c r="B363" s="321"/>
      <c r="E363" s="324"/>
      <c r="H363" s="321"/>
      <c r="I363" s="1078"/>
    </row>
    <row r="364" spans="2:9" s="117" customFormat="1" x14ac:dyDescent="0.25">
      <c r="B364" s="321"/>
      <c r="E364" s="324"/>
      <c r="H364" s="321"/>
      <c r="I364" s="1078"/>
    </row>
    <row r="365" spans="2:9" s="117" customFormat="1" x14ac:dyDescent="0.25">
      <c r="B365" s="321"/>
      <c r="E365" s="324"/>
      <c r="H365" s="321"/>
      <c r="I365" s="1078"/>
    </row>
    <row r="366" spans="2:9" s="117" customFormat="1" x14ac:dyDescent="0.25">
      <c r="B366" s="321"/>
      <c r="E366" s="324"/>
      <c r="H366" s="321"/>
      <c r="I366" s="1078"/>
    </row>
    <row r="367" spans="2:9" s="117" customFormat="1" x14ac:dyDescent="0.25">
      <c r="B367" s="321"/>
      <c r="E367" s="324"/>
      <c r="H367" s="321"/>
      <c r="I367" s="1078"/>
    </row>
    <row r="368" spans="2:9" s="117" customFormat="1" x14ac:dyDescent="0.25">
      <c r="B368" s="321"/>
      <c r="E368" s="324"/>
      <c r="H368" s="321"/>
      <c r="I368" s="1078"/>
    </row>
    <row r="369" spans="2:9" s="117" customFormat="1" x14ac:dyDescent="0.25">
      <c r="B369" s="321"/>
      <c r="E369" s="324"/>
      <c r="H369" s="321"/>
      <c r="I369" s="1078"/>
    </row>
    <row r="370" spans="2:9" s="117" customFormat="1" x14ac:dyDescent="0.25">
      <c r="B370" s="321"/>
      <c r="E370" s="324"/>
      <c r="H370" s="321"/>
      <c r="I370" s="1078"/>
    </row>
    <row r="371" spans="2:9" s="117" customFormat="1" x14ac:dyDescent="0.25">
      <c r="B371" s="321"/>
      <c r="E371" s="324"/>
      <c r="H371" s="321"/>
      <c r="I371" s="1078"/>
    </row>
    <row r="372" spans="2:9" s="117" customFormat="1" x14ac:dyDescent="0.25">
      <c r="B372" s="321"/>
      <c r="E372" s="324"/>
      <c r="H372" s="321"/>
      <c r="I372" s="1078"/>
    </row>
    <row r="373" spans="2:9" s="117" customFormat="1" x14ac:dyDescent="0.25">
      <c r="B373" s="321"/>
      <c r="E373" s="324"/>
      <c r="H373" s="321"/>
      <c r="I373" s="1078"/>
    </row>
    <row r="374" spans="2:9" s="117" customFormat="1" x14ac:dyDescent="0.25">
      <c r="B374" s="321"/>
      <c r="E374" s="324"/>
      <c r="H374" s="321"/>
      <c r="I374" s="1078"/>
    </row>
    <row r="375" spans="2:9" s="117" customFormat="1" x14ac:dyDescent="0.25">
      <c r="B375" s="321"/>
      <c r="E375" s="324"/>
      <c r="H375" s="321"/>
      <c r="I375" s="1078"/>
    </row>
    <row r="376" spans="2:9" s="117" customFormat="1" x14ac:dyDescent="0.25">
      <c r="B376" s="321"/>
      <c r="E376" s="324"/>
      <c r="H376" s="321"/>
      <c r="I376" s="1078"/>
    </row>
    <row r="377" spans="2:9" s="117" customFormat="1" x14ac:dyDescent="0.25">
      <c r="B377" s="321"/>
      <c r="E377" s="324"/>
      <c r="H377" s="321"/>
      <c r="I377" s="1078"/>
    </row>
    <row r="378" spans="2:9" s="117" customFormat="1" x14ac:dyDescent="0.25">
      <c r="B378" s="321"/>
      <c r="E378" s="324"/>
      <c r="H378" s="321"/>
      <c r="I378" s="1078"/>
    </row>
    <row r="379" spans="2:9" s="117" customFormat="1" x14ac:dyDescent="0.25">
      <c r="B379" s="321"/>
      <c r="E379" s="324"/>
      <c r="H379" s="321"/>
      <c r="I379" s="1078"/>
    </row>
    <row r="380" spans="2:9" s="117" customFormat="1" x14ac:dyDescent="0.25">
      <c r="B380" s="321"/>
      <c r="E380" s="324"/>
      <c r="H380" s="321"/>
      <c r="I380" s="1078"/>
    </row>
    <row r="381" spans="2:9" s="117" customFormat="1" x14ac:dyDescent="0.25">
      <c r="B381" s="321"/>
      <c r="E381" s="324"/>
      <c r="H381" s="321"/>
      <c r="I381" s="1078"/>
    </row>
    <row r="382" spans="2:9" s="117" customFormat="1" x14ac:dyDescent="0.25">
      <c r="B382" s="321"/>
      <c r="E382" s="324"/>
      <c r="H382" s="321"/>
      <c r="I382" s="1078"/>
    </row>
    <row r="383" spans="2:9" s="117" customFormat="1" x14ac:dyDescent="0.25">
      <c r="B383" s="321"/>
      <c r="E383" s="324"/>
      <c r="H383" s="321"/>
      <c r="I383" s="1078"/>
    </row>
    <row r="384" spans="2:9" s="117" customFormat="1" x14ac:dyDescent="0.25">
      <c r="B384" s="321"/>
      <c r="E384" s="324"/>
      <c r="H384" s="321"/>
      <c r="I384" s="1078"/>
    </row>
    <row r="385" spans="2:9" s="117" customFormat="1" x14ac:dyDescent="0.25">
      <c r="B385" s="321"/>
      <c r="E385" s="324"/>
      <c r="H385" s="321"/>
      <c r="I385" s="1078"/>
    </row>
    <row r="386" spans="2:9" s="117" customFormat="1" x14ac:dyDescent="0.25">
      <c r="B386" s="321"/>
      <c r="E386" s="324"/>
      <c r="H386" s="321"/>
      <c r="I386" s="1078"/>
    </row>
    <row r="387" spans="2:9" s="117" customFormat="1" x14ac:dyDescent="0.25">
      <c r="B387" s="321"/>
      <c r="E387" s="324"/>
      <c r="H387" s="321"/>
      <c r="I387" s="1078"/>
    </row>
    <row r="388" spans="2:9" s="117" customFormat="1" x14ac:dyDescent="0.25">
      <c r="B388" s="321"/>
      <c r="E388" s="324"/>
      <c r="H388" s="321"/>
      <c r="I388" s="1078"/>
    </row>
    <row r="389" spans="2:9" s="117" customFormat="1" x14ac:dyDescent="0.25">
      <c r="B389" s="321"/>
      <c r="E389" s="324"/>
      <c r="H389" s="321"/>
      <c r="I389" s="1078"/>
    </row>
    <row r="390" spans="2:9" s="117" customFormat="1" x14ac:dyDescent="0.25">
      <c r="B390" s="321"/>
      <c r="E390" s="324"/>
      <c r="H390" s="321"/>
      <c r="I390" s="1078"/>
    </row>
    <row r="391" spans="2:9" s="117" customFormat="1" x14ac:dyDescent="0.25">
      <c r="B391" s="321"/>
      <c r="E391" s="324"/>
      <c r="H391" s="321"/>
      <c r="I391" s="1078"/>
    </row>
    <row r="392" spans="2:9" s="117" customFormat="1" x14ac:dyDescent="0.25">
      <c r="B392" s="321"/>
      <c r="E392" s="324"/>
      <c r="H392" s="321"/>
      <c r="I392" s="1078"/>
    </row>
    <row r="393" spans="2:9" s="117" customFormat="1" x14ac:dyDescent="0.25">
      <c r="B393" s="321"/>
      <c r="E393" s="324"/>
      <c r="H393" s="321"/>
      <c r="I393" s="1078"/>
    </row>
    <row r="394" spans="2:9" s="117" customFormat="1" x14ac:dyDescent="0.25">
      <c r="B394" s="321"/>
      <c r="E394" s="324"/>
      <c r="H394" s="321"/>
      <c r="I394" s="1078"/>
    </row>
    <row r="395" spans="2:9" s="117" customFormat="1" x14ac:dyDescent="0.25">
      <c r="B395" s="321"/>
      <c r="E395" s="324"/>
      <c r="H395" s="321"/>
      <c r="I395" s="1078"/>
    </row>
    <row r="396" spans="2:9" s="117" customFormat="1" x14ac:dyDescent="0.25">
      <c r="B396" s="321"/>
      <c r="E396" s="324"/>
      <c r="H396" s="321"/>
      <c r="I396" s="1078"/>
    </row>
    <row r="397" spans="2:9" s="117" customFormat="1" x14ac:dyDescent="0.25">
      <c r="B397" s="321"/>
      <c r="E397" s="324"/>
      <c r="H397" s="321"/>
      <c r="I397" s="1078"/>
    </row>
    <row r="398" spans="2:9" s="117" customFormat="1" x14ac:dyDescent="0.25">
      <c r="B398" s="321"/>
      <c r="E398" s="324"/>
      <c r="H398" s="321"/>
      <c r="I398" s="1078"/>
    </row>
    <row r="399" spans="2:9" s="117" customFormat="1" x14ac:dyDescent="0.25">
      <c r="B399" s="321"/>
      <c r="E399" s="324"/>
      <c r="H399" s="321"/>
      <c r="I399" s="1078"/>
    </row>
    <row r="400" spans="2:9" s="117" customFormat="1" x14ac:dyDescent="0.25">
      <c r="B400" s="321"/>
      <c r="E400" s="324"/>
      <c r="H400" s="321"/>
      <c r="I400" s="1078"/>
    </row>
    <row r="401" spans="2:9" s="117" customFormat="1" x14ac:dyDescent="0.25">
      <c r="B401" s="321"/>
      <c r="E401" s="324"/>
      <c r="H401" s="321"/>
      <c r="I401" s="1078"/>
    </row>
    <row r="402" spans="2:9" s="117" customFormat="1" x14ac:dyDescent="0.25">
      <c r="B402" s="321"/>
      <c r="E402" s="324"/>
      <c r="H402" s="321"/>
      <c r="I402" s="1078"/>
    </row>
    <row r="403" spans="2:9" s="117" customFormat="1" x14ac:dyDescent="0.25">
      <c r="B403" s="321"/>
      <c r="E403" s="324"/>
      <c r="H403" s="321"/>
      <c r="I403" s="1078"/>
    </row>
    <row r="404" spans="2:9" s="117" customFormat="1" x14ac:dyDescent="0.25">
      <c r="B404" s="321"/>
      <c r="E404" s="324"/>
      <c r="H404" s="321"/>
      <c r="I404" s="1078"/>
    </row>
    <row r="405" spans="2:9" s="117" customFormat="1" x14ac:dyDescent="0.25">
      <c r="B405" s="321"/>
      <c r="E405" s="324"/>
      <c r="H405" s="321"/>
      <c r="I405" s="1078"/>
    </row>
    <row r="406" spans="2:9" s="117" customFormat="1" x14ac:dyDescent="0.25">
      <c r="B406" s="321"/>
      <c r="E406" s="324"/>
      <c r="H406" s="321"/>
      <c r="I406" s="1078"/>
    </row>
    <row r="407" spans="2:9" s="117" customFormat="1" x14ac:dyDescent="0.25">
      <c r="B407" s="321"/>
      <c r="E407" s="324"/>
      <c r="H407" s="321"/>
      <c r="I407" s="1078"/>
    </row>
    <row r="408" spans="2:9" s="117" customFormat="1" x14ac:dyDescent="0.25">
      <c r="B408" s="321"/>
      <c r="E408" s="324"/>
      <c r="H408" s="321"/>
      <c r="I408" s="1078"/>
    </row>
    <row r="409" spans="2:9" s="117" customFormat="1" x14ac:dyDescent="0.25">
      <c r="B409" s="321"/>
      <c r="E409" s="324"/>
      <c r="H409" s="321"/>
      <c r="I409" s="1078"/>
    </row>
    <row r="410" spans="2:9" s="117" customFormat="1" x14ac:dyDescent="0.25">
      <c r="B410" s="321"/>
      <c r="E410" s="324"/>
      <c r="H410" s="321"/>
      <c r="I410" s="1078"/>
    </row>
    <row r="411" spans="2:9" s="117" customFormat="1" x14ac:dyDescent="0.25">
      <c r="B411" s="321"/>
      <c r="E411" s="324"/>
      <c r="H411" s="321"/>
      <c r="I411" s="1078"/>
    </row>
    <row r="412" spans="2:9" s="117" customFormat="1" x14ac:dyDescent="0.25">
      <c r="B412" s="321"/>
      <c r="E412" s="324"/>
      <c r="H412" s="321"/>
      <c r="I412" s="1078"/>
    </row>
    <row r="413" spans="2:9" s="117" customFormat="1" x14ac:dyDescent="0.25">
      <c r="B413" s="321"/>
      <c r="E413" s="324"/>
      <c r="H413" s="321"/>
      <c r="I413" s="1078"/>
    </row>
    <row r="414" spans="2:9" s="117" customFormat="1" x14ac:dyDescent="0.25">
      <c r="B414" s="321"/>
      <c r="E414" s="324"/>
      <c r="H414" s="321"/>
      <c r="I414" s="1078"/>
    </row>
    <row r="415" spans="2:9" s="117" customFormat="1" x14ac:dyDescent="0.25">
      <c r="B415" s="321"/>
      <c r="E415" s="324"/>
      <c r="H415" s="321"/>
      <c r="I415" s="1078"/>
    </row>
    <row r="416" spans="2:9" s="117" customFormat="1" x14ac:dyDescent="0.25">
      <c r="B416" s="321"/>
      <c r="E416" s="324"/>
      <c r="H416" s="321"/>
      <c r="I416" s="1078"/>
    </row>
    <row r="417" spans="2:9" s="117" customFormat="1" x14ac:dyDescent="0.25">
      <c r="B417" s="321"/>
      <c r="E417" s="324"/>
      <c r="H417" s="321"/>
      <c r="I417" s="1078"/>
    </row>
    <row r="418" spans="2:9" s="117" customFormat="1" x14ac:dyDescent="0.25">
      <c r="B418" s="321"/>
      <c r="E418" s="324"/>
      <c r="H418" s="321"/>
      <c r="I418" s="1078"/>
    </row>
    <row r="419" spans="2:9" s="117" customFormat="1" x14ac:dyDescent="0.25">
      <c r="B419" s="321"/>
      <c r="E419" s="324"/>
      <c r="H419" s="321"/>
      <c r="I419" s="1078"/>
    </row>
    <row r="420" spans="2:9" s="117" customFormat="1" x14ac:dyDescent="0.25">
      <c r="B420" s="321"/>
      <c r="E420" s="324"/>
      <c r="H420" s="321"/>
      <c r="I420" s="1078"/>
    </row>
    <row r="421" spans="2:9" s="117" customFormat="1" x14ac:dyDescent="0.25">
      <c r="B421" s="321"/>
      <c r="E421" s="324"/>
      <c r="H421" s="321"/>
      <c r="I421" s="1078"/>
    </row>
    <row r="422" spans="2:9" s="117" customFormat="1" x14ac:dyDescent="0.25">
      <c r="B422" s="321"/>
      <c r="E422" s="324"/>
      <c r="H422" s="321"/>
      <c r="I422" s="1078"/>
    </row>
    <row r="423" spans="2:9" s="117" customFormat="1" x14ac:dyDescent="0.25">
      <c r="B423" s="321"/>
      <c r="E423" s="324"/>
      <c r="H423" s="321"/>
      <c r="I423" s="1078"/>
    </row>
    <row r="424" spans="2:9" s="117" customFormat="1" x14ac:dyDescent="0.25">
      <c r="B424" s="321"/>
      <c r="E424" s="324"/>
      <c r="H424" s="321"/>
      <c r="I424" s="1078"/>
    </row>
    <row r="425" spans="2:9" s="117" customFormat="1" x14ac:dyDescent="0.25">
      <c r="B425" s="321"/>
      <c r="E425" s="324"/>
      <c r="H425" s="321"/>
      <c r="I425" s="1078"/>
    </row>
    <row r="426" spans="2:9" s="117" customFormat="1" x14ac:dyDescent="0.25">
      <c r="B426" s="321"/>
      <c r="E426" s="324"/>
      <c r="H426" s="321"/>
      <c r="I426" s="1078"/>
    </row>
    <row r="427" spans="2:9" s="117" customFormat="1" x14ac:dyDescent="0.25">
      <c r="B427" s="321"/>
      <c r="E427" s="324"/>
      <c r="H427" s="321"/>
      <c r="I427" s="1078"/>
    </row>
    <row r="428" spans="2:9" s="117" customFormat="1" x14ac:dyDescent="0.25">
      <c r="B428" s="321"/>
      <c r="E428" s="324"/>
      <c r="H428" s="321"/>
      <c r="I428" s="1078"/>
    </row>
    <row r="429" spans="2:9" s="117" customFormat="1" x14ac:dyDescent="0.25">
      <c r="B429" s="321"/>
      <c r="E429" s="324"/>
      <c r="H429" s="321"/>
      <c r="I429" s="1078"/>
    </row>
    <row r="430" spans="2:9" s="117" customFormat="1" x14ac:dyDescent="0.25">
      <c r="B430" s="321"/>
      <c r="E430" s="324"/>
      <c r="H430" s="321"/>
      <c r="I430" s="1078"/>
    </row>
    <row r="431" spans="2:9" s="117" customFormat="1" x14ac:dyDescent="0.25">
      <c r="B431" s="321"/>
      <c r="E431" s="324"/>
      <c r="H431" s="321"/>
      <c r="I431" s="1078"/>
    </row>
    <row r="432" spans="2:9" s="117" customFormat="1" x14ac:dyDescent="0.25">
      <c r="B432" s="321"/>
      <c r="E432" s="324"/>
      <c r="H432" s="321"/>
      <c r="I432" s="1078"/>
    </row>
    <row r="433" spans="2:9" s="117" customFormat="1" x14ac:dyDescent="0.25">
      <c r="B433" s="321"/>
      <c r="E433" s="324"/>
      <c r="H433" s="321"/>
      <c r="I433" s="1078"/>
    </row>
    <row r="434" spans="2:9" s="117" customFormat="1" x14ac:dyDescent="0.25">
      <c r="B434" s="321"/>
      <c r="E434" s="324"/>
      <c r="H434" s="321"/>
      <c r="I434" s="1078"/>
    </row>
    <row r="435" spans="2:9" s="117" customFormat="1" x14ac:dyDescent="0.25">
      <c r="B435" s="321"/>
      <c r="E435" s="324"/>
      <c r="H435" s="321"/>
      <c r="I435" s="1078"/>
    </row>
    <row r="436" spans="2:9" s="117" customFormat="1" x14ac:dyDescent="0.25">
      <c r="B436" s="321"/>
      <c r="E436" s="324"/>
      <c r="H436" s="321"/>
      <c r="I436" s="1078"/>
    </row>
    <row r="437" spans="2:9" s="117" customFormat="1" x14ac:dyDescent="0.25">
      <c r="B437" s="321"/>
      <c r="E437" s="324"/>
      <c r="H437" s="321"/>
      <c r="I437" s="1078"/>
    </row>
    <row r="438" spans="2:9" s="117" customFormat="1" x14ac:dyDescent="0.25">
      <c r="B438" s="321"/>
      <c r="E438" s="324"/>
      <c r="H438" s="321"/>
      <c r="I438" s="1078"/>
    </row>
    <row r="439" spans="2:9" s="117" customFormat="1" x14ac:dyDescent="0.25">
      <c r="B439" s="321"/>
      <c r="E439" s="324"/>
      <c r="H439" s="321"/>
      <c r="I439" s="1078"/>
    </row>
    <row r="440" spans="2:9" s="117" customFormat="1" x14ac:dyDescent="0.25">
      <c r="B440" s="321"/>
      <c r="E440" s="324"/>
      <c r="H440" s="321"/>
      <c r="I440" s="1078"/>
    </row>
    <row r="441" spans="2:9" s="117" customFormat="1" x14ac:dyDescent="0.25">
      <c r="B441" s="321"/>
      <c r="E441" s="324"/>
      <c r="H441" s="321"/>
      <c r="I441" s="1078"/>
    </row>
    <row r="442" spans="2:9" s="117" customFormat="1" x14ac:dyDescent="0.25">
      <c r="B442" s="321"/>
      <c r="E442" s="324"/>
      <c r="H442" s="321"/>
      <c r="I442" s="1078"/>
    </row>
    <row r="443" spans="2:9" s="117" customFormat="1" x14ac:dyDescent="0.25">
      <c r="B443" s="321"/>
      <c r="E443" s="324"/>
      <c r="H443" s="321"/>
      <c r="I443" s="1078"/>
    </row>
    <row r="444" spans="2:9" s="117" customFormat="1" x14ac:dyDescent="0.25">
      <c r="B444" s="321"/>
      <c r="E444" s="324"/>
      <c r="H444" s="321"/>
      <c r="I444" s="1078"/>
    </row>
    <row r="445" spans="2:9" s="117" customFormat="1" x14ac:dyDescent="0.25">
      <c r="B445" s="321"/>
      <c r="E445" s="324"/>
      <c r="H445" s="321"/>
      <c r="I445" s="1078"/>
    </row>
    <row r="446" spans="2:9" s="117" customFormat="1" x14ac:dyDescent="0.25">
      <c r="B446" s="321"/>
      <c r="E446" s="324"/>
      <c r="H446" s="321"/>
      <c r="I446" s="1078"/>
    </row>
    <row r="447" spans="2:9" s="117" customFormat="1" x14ac:dyDescent="0.25">
      <c r="B447" s="321"/>
      <c r="E447" s="324"/>
      <c r="H447" s="321"/>
      <c r="I447" s="1078"/>
    </row>
    <row r="448" spans="2:9" s="117" customFormat="1" x14ac:dyDescent="0.25">
      <c r="B448" s="321"/>
      <c r="E448" s="324"/>
      <c r="H448" s="321"/>
      <c r="I448" s="1078"/>
    </row>
    <row r="449" spans="2:9" s="117" customFormat="1" x14ac:dyDescent="0.25">
      <c r="B449" s="321"/>
      <c r="E449" s="324"/>
      <c r="H449" s="321"/>
      <c r="I449" s="1078"/>
    </row>
    <row r="450" spans="2:9" s="117" customFormat="1" x14ac:dyDescent="0.25">
      <c r="B450" s="321"/>
      <c r="E450" s="324"/>
      <c r="H450" s="321"/>
      <c r="I450" s="1078"/>
    </row>
    <row r="451" spans="2:9" s="117" customFormat="1" x14ac:dyDescent="0.25">
      <c r="B451" s="321"/>
      <c r="E451" s="324"/>
      <c r="H451" s="321"/>
      <c r="I451" s="1078"/>
    </row>
    <row r="452" spans="2:9" s="117" customFormat="1" x14ac:dyDescent="0.25">
      <c r="B452" s="321"/>
      <c r="E452" s="324"/>
      <c r="H452" s="321"/>
      <c r="I452" s="1078"/>
    </row>
    <row r="453" spans="2:9" s="117" customFormat="1" x14ac:dyDescent="0.25">
      <c r="B453" s="321"/>
      <c r="E453" s="324"/>
      <c r="H453" s="321"/>
      <c r="I453" s="1078"/>
    </row>
    <row r="454" spans="2:9" s="117" customFormat="1" x14ac:dyDescent="0.25">
      <c r="B454" s="321"/>
      <c r="E454" s="324"/>
      <c r="H454" s="321"/>
      <c r="I454" s="1078"/>
    </row>
    <row r="455" spans="2:9" s="117" customFormat="1" x14ac:dyDescent="0.25">
      <c r="B455" s="321"/>
      <c r="E455" s="324"/>
      <c r="H455" s="321"/>
      <c r="I455" s="1078"/>
    </row>
    <row r="456" spans="2:9" s="117" customFormat="1" x14ac:dyDescent="0.25">
      <c r="B456" s="321"/>
      <c r="E456" s="324"/>
      <c r="H456" s="321"/>
      <c r="I456" s="1078"/>
    </row>
    <row r="457" spans="2:9" s="117" customFormat="1" x14ac:dyDescent="0.25">
      <c r="B457" s="321"/>
      <c r="E457" s="324"/>
      <c r="H457" s="321"/>
      <c r="I457" s="1078"/>
    </row>
    <row r="458" spans="2:9" s="117" customFormat="1" x14ac:dyDescent="0.25">
      <c r="B458" s="321"/>
      <c r="E458" s="324"/>
      <c r="H458" s="321"/>
      <c r="I458" s="1078"/>
    </row>
    <row r="459" spans="2:9" s="117" customFormat="1" x14ac:dyDescent="0.25">
      <c r="B459" s="321"/>
      <c r="E459" s="324"/>
      <c r="H459" s="321"/>
      <c r="I459" s="1078"/>
    </row>
    <row r="460" spans="2:9" s="117" customFormat="1" x14ac:dyDescent="0.25">
      <c r="B460" s="321"/>
      <c r="E460" s="324"/>
      <c r="H460" s="321"/>
      <c r="I460" s="1078"/>
    </row>
    <row r="461" spans="2:9" s="117" customFormat="1" x14ac:dyDescent="0.25">
      <c r="B461" s="321"/>
      <c r="E461" s="324"/>
      <c r="H461" s="321"/>
      <c r="I461" s="1078"/>
    </row>
    <row r="462" spans="2:9" s="117" customFormat="1" x14ac:dyDescent="0.25">
      <c r="B462" s="321"/>
      <c r="E462" s="324"/>
      <c r="H462" s="321"/>
      <c r="I462" s="1078"/>
    </row>
    <row r="463" spans="2:9" s="117" customFormat="1" x14ac:dyDescent="0.25">
      <c r="B463" s="321"/>
      <c r="E463" s="324"/>
      <c r="H463" s="321"/>
      <c r="I463" s="1078"/>
    </row>
    <row r="464" spans="2:9" s="117" customFormat="1" x14ac:dyDescent="0.25">
      <c r="B464" s="321"/>
      <c r="E464" s="324"/>
      <c r="H464" s="321"/>
      <c r="I464" s="1078"/>
    </row>
    <row r="465" spans="2:9" s="117" customFormat="1" x14ac:dyDescent="0.25">
      <c r="B465" s="321"/>
      <c r="E465" s="324"/>
      <c r="H465" s="321"/>
      <c r="I465" s="1078"/>
    </row>
    <row r="466" spans="2:9" s="117" customFormat="1" x14ac:dyDescent="0.25">
      <c r="B466" s="321"/>
      <c r="E466" s="324"/>
      <c r="H466" s="321"/>
      <c r="I466" s="1078"/>
    </row>
    <row r="467" spans="2:9" s="117" customFormat="1" x14ac:dyDescent="0.25">
      <c r="B467" s="321"/>
      <c r="E467" s="324"/>
      <c r="H467" s="321"/>
      <c r="I467" s="1078"/>
    </row>
    <row r="468" spans="2:9" s="117" customFormat="1" x14ac:dyDescent="0.25">
      <c r="B468" s="321"/>
      <c r="E468" s="324"/>
      <c r="H468" s="321"/>
      <c r="I468" s="1078"/>
    </row>
    <row r="469" spans="2:9" s="117" customFormat="1" x14ac:dyDescent="0.25">
      <c r="B469" s="321"/>
      <c r="E469" s="324"/>
      <c r="H469" s="321"/>
      <c r="I469" s="1078"/>
    </row>
    <row r="470" spans="2:9" s="117" customFormat="1" x14ac:dyDescent="0.25">
      <c r="B470" s="321"/>
      <c r="E470" s="324"/>
      <c r="H470" s="321"/>
      <c r="I470" s="1078"/>
    </row>
    <row r="471" spans="2:9" s="117" customFormat="1" x14ac:dyDescent="0.25">
      <c r="B471" s="321"/>
      <c r="E471" s="324"/>
      <c r="H471" s="321"/>
      <c r="I471" s="1078"/>
    </row>
    <row r="472" spans="2:9" s="117" customFormat="1" x14ac:dyDescent="0.25">
      <c r="B472" s="321"/>
      <c r="E472" s="324"/>
      <c r="H472" s="321"/>
      <c r="I472" s="1078"/>
    </row>
    <row r="473" spans="2:9" s="117" customFormat="1" x14ac:dyDescent="0.25">
      <c r="B473" s="321"/>
      <c r="E473" s="324"/>
      <c r="H473" s="321"/>
      <c r="I473" s="1078"/>
    </row>
    <row r="474" spans="2:9" s="117" customFormat="1" x14ac:dyDescent="0.25">
      <c r="B474" s="321"/>
      <c r="E474" s="324"/>
      <c r="H474" s="321"/>
      <c r="I474" s="1078"/>
    </row>
    <row r="475" spans="2:9" s="117" customFormat="1" x14ac:dyDescent="0.25">
      <c r="B475" s="321"/>
      <c r="E475" s="324"/>
      <c r="H475" s="321"/>
      <c r="I475" s="1078"/>
    </row>
    <row r="476" spans="2:9" s="117" customFormat="1" x14ac:dyDescent="0.25">
      <c r="B476" s="321"/>
      <c r="E476" s="324"/>
      <c r="H476" s="321"/>
      <c r="I476" s="1078"/>
    </row>
    <row r="477" spans="2:9" s="117" customFormat="1" x14ac:dyDescent="0.25">
      <c r="B477" s="321"/>
      <c r="E477" s="324"/>
      <c r="H477" s="321"/>
      <c r="I477" s="1078"/>
    </row>
    <row r="478" spans="2:9" s="117" customFormat="1" x14ac:dyDescent="0.25">
      <c r="B478" s="321"/>
      <c r="E478" s="324"/>
      <c r="H478" s="321"/>
      <c r="I478" s="1078"/>
    </row>
    <row r="479" spans="2:9" s="117" customFormat="1" x14ac:dyDescent="0.25">
      <c r="B479" s="321"/>
      <c r="E479" s="324"/>
      <c r="H479" s="321"/>
      <c r="I479" s="1078"/>
    </row>
    <row r="480" spans="2:9" s="117" customFormat="1" x14ac:dyDescent="0.25">
      <c r="B480" s="321"/>
      <c r="E480" s="324"/>
      <c r="H480" s="321"/>
      <c r="I480" s="1078"/>
    </row>
    <row r="481" spans="2:9" s="117" customFormat="1" x14ac:dyDescent="0.25">
      <c r="B481" s="321"/>
      <c r="E481" s="324"/>
      <c r="H481" s="321"/>
      <c r="I481" s="1078"/>
    </row>
    <row r="482" spans="2:9" s="117" customFormat="1" x14ac:dyDescent="0.25">
      <c r="B482" s="321"/>
      <c r="E482" s="324"/>
      <c r="H482" s="321"/>
      <c r="I482" s="1078"/>
    </row>
    <row r="483" spans="2:9" s="117" customFormat="1" x14ac:dyDescent="0.25">
      <c r="B483" s="321"/>
      <c r="E483" s="324"/>
      <c r="H483" s="321"/>
      <c r="I483" s="1078"/>
    </row>
    <row r="484" spans="2:9" s="117" customFormat="1" x14ac:dyDescent="0.25">
      <c r="B484" s="321"/>
      <c r="E484" s="324"/>
      <c r="H484" s="321"/>
      <c r="I484" s="1078"/>
    </row>
    <row r="485" spans="2:9" s="117" customFormat="1" x14ac:dyDescent="0.25">
      <c r="B485" s="321"/>
      <c r="E485" s="324"/>
      <c r="H485" s="321"/>
      <c r="I485" s="1078"/>
    </row>
    <row r="486" spans="2:9" s="117" customFormat="1" x14ac:dyDescent="0.25">
      <c r="B486" s="321"/>
      <c r="E486" s="324"/>
      <c r="H486" s="321"/>
      <c r="I486" s="1078"/>
    </row>
    <row r="487" spans="2:9" s="117" customFormat="1" x14ac:dyDescent="0.25">
      <c r="B487" s="321"/>
      <c r="E487" s="324"/>
      <c r="H487" s="321"/>
      <c r="I487" s="1078"/>
    </row>
    <row r="488" spans="2:9" s="117" customFormat="1" x14ac:dyDescent="0.25">
      <c r="B488" s="321"/>
      <c r="E488" s="324"/>
      <c r="H488" s="321"/>
      <c r="I488" s="1078"/>
    </row>
    <row r="489" spans="2:9" s="117" customFormat="1" x14ac:dyDescent="0.25">
      <c r="B489" s="321"/>
      <c r="E489" s="324"/>
      <c r="H489" s="321"/>
      <c r="I489" s="1078"/>
    </row>
    <row r="490" spans="2:9" s="117" customFormat="1" x14ac:dyDescent="0.25">
      <c r="B490" s="321"/>
      <c r="E490" s="324"/>
      <c r="H490" s="321"/>
      <c r="I490" s="1078"/>
    </row>
    <row r="491" spans="2:9" s="117" customFormat="1" x14ac:dyDescent="0.25">
      <c r="B491" s="321"/>
      <c r="E491" s="324"/>
      <c r="H491" s="321"/>
      <c r="I491" s="1078"/>
    </row>
    <row r="492" spans="2:9" s="117" customFormat="1" x14ac:dyDescent="0.25">
      <c r="B492" s="321"/>
      <c r="E492" s="324"/>
      <c r="H492" s="321"/>
      <c r="I492" s="1078"/>
    </row>
    <row r="493" spans="2:9" s="117" customFormat="1" x14ac:dyDescent="0.25">
      <c r="B493" s="321"/>
      <c r="E493" s="324"/>
      <c r="H493" s="321"/>
      <c r="I493" s="1078"/>
    </row>
    <row r="494" spans="2:9" s="117" customFormat="1" x14ac:dyDescent="0.25">
      <c r="B494" s="321"/>
      <c r="E494" s="324"/>
      <c r="H494" s="321"/>
      <c r="I494" s="1078"/>
    </row>
    <row r="495" spans="2:9" s="117" customFormat="1" x14ac:dyDescent="0.25">
      <c r="B495" s="321"/>
      <c r="E495" s="324"/>
      <c r="H495" s="321"/>
      <c r="I495" s="1078"/>
    </row>
    <row r="496" spans="2:9" s="117" customFormat="1" x14ac:dyDescent="0.25">
      <c r="B496" s="321"/>
      <c r="E496" s="324"/>
      <c r="H496" s="321"/>
      <c r="I496" s="1078"/>
    </row>
    <row r="497" spans="2:9" s="117" customFormat="1" x14ac:dyDescent="0.25">
      <c r="B497" s="321"/>
      <c r="E497" s="324"/>
      <c r="H497" s="321"/>
      <c r="I497" s="1078"/>
    </row>
    <row r="498" spans="2:9" s="117" customFormat="1" x14ac:dyDescent="0.25">
      <c r="B498" s="321"/>
      <c r="E498" s="324"/>
      <c r="H498" s="321"/>
      <c r="I498" s="1078"/>
    </row>
    <row r="499" spans="2:9" s="117" customFormat="1" x14ac:dyDescent="0.25">
      <c r="B499" s="321"/>
      <c r="E499" s="324"/>
      <c r="H499" s="321"/>
      <c r="I499" s="1078"/>
    </row>
    <row r="500" spans="2:9" s="117" customFormat="1" x14ac:dyDescent="0.25">
      <c r="B500" s="321"/>
      <c r="E500" s="324"/>
      <c r="H500" s="321"/>
      <c r="I500" s="1078"/>
    </row>
    <row r="501" spans="2:9" s="117" customFormat="1" x14ac:dyDescent="0.25">
      <c r="B501" s="321"/>
      <c r="E501" s="324"/>
      <c r="H501" s="321"/>
      <c r="I501" s="1078"/>
    </row>
    <row r="502" spans="2:9" s="117" customFormat="1" x14ac:dyDescent="0.25">
      <c r="B502" s="321"/>
      <c r="E502" s="324"/>
      <c r="H502" s="321"/>
      <c r="I502" s="1078"/>
    </row>
    <row r="503" spans="2:9" s="117" customFormat="1" x14ac:dyDescent="0.25">
      <c r="B503" s="321"/>
      <c r="E503" s="324"/>
      <c r="H503" s="321"/>
      <c r="I503" s="1078"/>
    </row>
    <row r="504" spans="2:9" s="117" customFormat="1" x14ac:dyDescent="0.25">
      <c r="B504" s="321"/>
      <c r="E504" s="324"/>
      <c r="H504" s="321"/>
      <c r="I504" s="1078"/>
    </row>
    <row r="505" spans="2:9" s="117" customFormat="1" x14ac:dyDescent="0.25">
      <c r="B505" s="321"/>
      <c r="E505" s="324"/>
      <c r="H505" s="321"/>
      <c r="I505" s="1078"/>
    </row>
    <row r="506" spans="2:9" s="117" customFormat="1" x14ac:dyDescent="0.25">
      <c r="B506" s="321"/>
      <c r="E506" s="324"/>
      <c r="H506" s="321"/>
      <c r="I506" s="1078"/>
    </row>
    <row r="507" spans="2:9" s="117" customFormat="1" x14ac:dyDescent="0.25">
      <c r="B507" s="321"/>
      <c r="E507" s="324"/>
      <c r="H507" s="321"/>
      <c r="I507" s="1078"/>
    </row>
    <row r="508" spans="2:9" s="117" customFormat="1" x14ac:dyDescent="0.25">
      <c r="B508" s="321"/>
      <c r="E508" s="324"/>
      <c r="H508" s="321"/>
      <c r="I508" s="1078"/>
    </row>
    <row r="509" spans="2:9" s="117" customFormat="1" x14ac:dyDescent="0.25">
      <c r="B509" s="321"/>
      <c r="E509" s="324"/>
      <c r="H509" s="321"/>
      <c r="I509" s="1078"/>
    </row>
    <row r="510" spans="2:9" s="117" customFormat="1" x14ac:dyDescent="0.25">
      <c r="B510" s="321"/>
      <c r="E510" s="324"/>
      <c r="H510" s="321"/>
      <c r="I510" s="1078"/>
    </row>
    <row r="511" spans="2:9" s="117" customFormat="1" x14ac:dyDescent="0.25">
      <c r="B511" s="321"/>
      <c r="E511" s="324"/>
      <c r="H511" s="321"/>
      <c r="I511" s="1078"/>
    </row>
    <row r="512" spans="2:9" s="117" customFormat="1" x14ac:dyDescent="0.25">
      <c r="B512" s="321"/>
      <c r="E512" s="324"/>
      <c r="H512" s="321"/>
      <c r="I512" s="1078"/>
    </row>
    <row r="513" spans="2:9" s="117" customFormat="1" x14ac:dyDescent="0.25">
      <c r="B513" s="321"/>
      <c r="E513" s="324"/>
      <c r="H513" s="321"/>
      <c r="I513" s="1078"/>
    </row>
    <row r="514" spans="2:9" s="117" customFormat="1" x14ac:dyDescent="0.25">
      <c r="B514" s="321"/>
      <c r="E514" s="324"/>
      <c r="H514" s="321"/>
      <c r="I514" s="1078"/>
    </row>
    <row r="515" spans="2:9" s="117" customFormat="1" x14ac:dyDescent="0.25">
      <c r="B515" s="321"/>
      <c r="E515" s="324"/>
      <c r="H515" s="321"/>
      <c r="I515" s="1078"/>
    </row>
    <row r="516" spans="2:9" s="117" customFormat="1" x14ac:dyDescent="0.25">
      <c r="B516" s="321"/>
      <c r="E516" s="324"/>
      <c r="H516" s="321"/>
      <c r="I516" s="1078"/>
    </row>
    <row r="517" spans="2:9" s="117" customFormat="1" x14ac:dyDescent="0.25">
      <c r="B517" s="321"/>
      <c r="E517" s="324"/>
      <c r="H517" s="321"/>
      <c r="I517" s="1078"/>
    </row>
    <row r="518" spans="2:9" s="117" customFormat="1" x14ac:dyDescent="0.25">
      <c r="B518" s="321"/>
      <c r="E518" s="324"/>
      <c r="H518" s="321"/>
      <c r="I518" s="1078"/>
    </row>
    <row r="519" spans="2:9" s="117" customFormat="1" x14ac:dyDescent="0.25">
      <c r="B519" s="321"/>
      <c r="E519" s="324"/>
      <c r="H519" s="321"/>
      <c r="I519" s="1078"/>
    </row>
    <row r="520" spans="2:9" s="117" customFormat="1" x14ac:dyDescent="0.25">
      <c r="B520" s="321"/>
      <c r="E520" s="324"/>
      <c r="H520" s="321"/>
      <c r="I520" s="1078"/>
    </row>
    <row r="521" spans="2:9" s="117" customFormat="1" x14ac:dyDescent="0.25">
      <c r="B521" s="321"/>
      <c r="E521" s="324"/>
      <c r="H521" s="321"/>
      <c r="I521" s="1078"/>
    </row>
    <row r="522" spans="2:9" s="117" customFormat="1" x14ac:dyDescent="0.25">
      <c r="B522" s="321"/>
      <c r="E522" s="324"/>
      <c r="H522" s="321"/>
      <c r="I522" s="1078"/>
    </row>
    <row r="523" spans="2:9" s="117" customFormat="1" x14ac:dyDescent="0.25">
      <c r="B523" s="321"/>
      <c r="E523" s="324"/>
      <c r="H523" s="321"/>
      <c r="I523" s="1078"/>
    </row>
    <row r="524" spans="2:9" s="117" customFormat="1" x14ac:dyDescent="0.25">
      <c r="B524" s="321"/>
      <c r="E524" s="324"/>
      <c r="H524" s="321"/>
      <c r="I524" s="1078"/>
    </row>
    <row r="525" spans="2:9" s="117" customFormat="1" x14ac:dyDescent="0.25">
      <c r="B525" s="321"/>
      <c r="E525" s="324"/>
      <c r="H525" s="321"/>
      <c r="I525" s="1078"/>
    </row>
    <row r="526" spans="2:9" s="117" customFormat="1" x14ac:dyDescent="0.25">
      <c r="B526" s="321"/>
      <c r="E526" s="324"/>
      <c r="H526" s="321"/>
      <c r="I526" s="1078"/>
    </row>
    <row r="527" spans="2:9" s="117" customFormat="1" x14ac:dyDescent="0.25">
      <c r="B527" s="321"/>
      <c r="E527" s="324"/>
      <c r="H527" s="321"/>
      <c r="I527" s="1078"/>
    </row>
    <row r="528" spans="2:9" s="117" customFormat="1" x14ac:dyDescent="0.25">
      <c r="B528" s="321"/>
      <c r="E528" s="324"/>
      <c r="H528" s="321"/>
      <c r="I528" s="1078"/>
    </row>
    <row r="529" spans="2:9" s="117" customFormat="1" x14ac:dyDescent="0.25">
      <c r="B529" s="321"/>
      <c r="E529" s="324"/>
      <c r="H529" s="321"/>
      <c r="I529" s="1078"/>
    </row>
    <row r="530" spans="2:9" s="117" customFormat="1" x14ac:dyDescent="0.25">
      <c r="B530" s="321"/>
      <c r="E530" s="324"/>
      <c r="H530" s="321"/>
      <c r="I530" s="1078"/>
    </row>
    <row r="531" spans="2:9" s="117" customFormat="1" x14ac:dyDescent="0.25">
      <c r="B531" s="321"/>
      <c r="E531" s="324"/>
      <c r="H531" s="321"/>
      <c r="I531" s="1078"/>
    </row>
    <row r="532" spans="2:9" s="117" customFormat="1" x14ac:dyDescent="0.25">
      <c r="B532" s="321"/>
      <c r="E532" s="324"/>
      <c r="H532" s="321"/>
      <c r="I532" s="1078"/>
    </row>
    <row r="533" spans="2:9" s="117" customFormat="1" x14ac:dyDescent="0.25">
      <c r="B533" s="321"/>
      <c r="E533" s="324"/>
      <c r="H533" s="321"/>
      <c r="I533" s="1078"/>
    </row>
    <row r="534" spans="2:9" s="117" customFormat="1" x14ac:dyDescent="0.25">
      <c r="B534" s="321"/>
      <c r="E534" s="324"/>
      <c r="H534" s="321"/>
      <c r="I534" s="1078"/>
    </row>
    <row r="535" spans="2:9" s="117" customFormat="1" x14ac:dyDescent="0.25">
      <c r="B535" s="321"/>
      <c r="E535" s="324"/>
      <c r="H535" s="321"/>
      <c r="I535" s="1078"/>
    </row>
    <row r="536" spans="2:9" s="117" customFormat="1" x14ac:dyDescent="0.25">
      <c r="B536" s="321"/>
      <c r="E536" s="324"/>
      <c r="H536" s="321"/>
      <c r="I536" s="1078"/>
    </row>
    <row r="537" spans="2:9" s="117" customFormat="1" x14ac:dyDescent="0.25">
      <c r="B537" s="321"/>
      <c r="E537" s="324"/>
      <c r="H537" s="321"/>
      <c r="I537" s="1078"/>
    </row>
    <row r="538" spans="2:9" s="117" customFormat="1" x14ac:dyDescent="0.25">
      <c r="B538" s="321"/>
      <c r="E538" s="324"/>
      <c r="H538" s="321"/>
      <c r="I538" s="1078"/>
    </row>
    <row r="539" spans="2:9" s="117" customFormat="1" x14ac:dyDescent="0.25">
      <c r="B539" s="321"/>
      <c r="E539" s="324"/>
      <c r="H539" s="321"/>
      <c r="I539" s="1078"/>
    </row>
    <row r="540" spans="2:9" s="117" customFormat="1" x14ac:dyDescent="0.25">
      <c r="B540" s="321"/>
      <c r="E540" s="324"/>
      <c r="H540" s="321"/>
      <c r="I540" s="1078"/>
    </row>
    <row r="541" spans="2:9" s="117" customFormat="1" x14ac:dyDescent="0.25">
      <c r="B541" s="321"/>
      <c r="E541" s="324"/>
      <c r="H541" s="321"/>
      <c r="I541" s="1078"/>
    </row>
    <row r="542" spans="2:9" s="117" customFormat="1" x14ac:dyDescent="0.25">
      <c r="B542" s="321"/>
      <c r="E542" s="324"/>
      <c r="H542" s="321"/>
      <c r="I542" s="1078"/>
    </row>
    <row r="543" spans="2:9" s="117" customFormat="1" x14ac:dyDescent="0.25">
      <c r="B543" s="321"/>
      <c r="E543" s="324"/>
      <c r="H543" s="321"/>
      <c r="I543" s="1078"/>
    </row>
    <row r="544" spans="2:9" s="117" customFormat="1" x14ac:dyDescent="0.25">
      <c r="B544" s="321"/>
      <c r="E544" s="324"/>
      <c r="H544" s="321"/>
      <c r="I544" s="1078"/>
    </row>
    <row r="545" spans="2:9" s="117" customFormat="1" x14ac:dyDescent="0.25">
      <c r="B545" s="321"/>
      <c r="E545" s="324"/>
      <c r="H545" s="321"/>
      <c r="I545" s="1078"/>
    </row>
    <row r="546" spans="2:9" s="117" customFormat="1" x14ac:dyDescent="0.25">
      <c r="B546" s="321"/>
      <c r="E546" s="324"/>
      <c r="H546" s="321"/>
      <c r="I546" s="1078"/>
    </row>
    <row r="547" spans="2:9" s="117" customFormat="1" x14ac:dyDescent="0.25">
      <c r="B547" s="321"/>
      <c r="E547" s="324"/>
      <c r="H547" s="321"/>
      <c r="I547" s="1078"/>
    </row>
    <row r="548" spans="2:9" s="117" customFormat="1" x14ac:dyDescent="0.25">
      <c r="B548" s="321"/>
      <c r="E548" s="324"/>
      <c r="H548" s="321"/>
      <c r="I548" s="1078"/>
    </row>
    <row r="549" spans="2:9" s="117" customFormat="1" x14ac:dyDescent="0.25">
      <c r="B549" s="321"/>
      <c r="E549" s="324"/>
      <c r="H549" s="321"/>
      <c r="I549" s="1078"/>
    </row>
    <row r="550" spans="2:9" s="117" customFormat="1" x14ac:dyDescent="0.25">
      <c r="B550" s="321"/>
      <c r="E550" s="324"/>
      <c r="H550" s="321"/>
      <c r="I550" s="1078"/>
    </row>
    <row r="551" spans="2:9" s="117" customFormat="1" x14ac:dyDescent="0.25">
      <c r="B551" s="321"/>
      <c r="E551" s="324"/>
      <c r="H551" s="321"/>
      <c r="I551" s="1078"/>
    </row>
    <row r="552" spans="2:9" s="117" customFormat="1" x14ac:dyDescent="0.25">
      <c r="B552" s="321"/>
      <c r="E552" s="324"/>
      <c r="H552" s="321"/>
      <c r="I552" s="1078"/>
    </row>
    <row r="553" spans="2:9" s="117" customFormat="1" x14ac:dyDescent="0.25">
      <c r="B553" s="321"/>
      <c r="E553" s="324"/>
      <c r="H553" s="321"/>
      <c r="I553" s="1078"/>
    </row>
    <row r="554" spans="2:9" s="117" customFormat="1" x14ac:dyDescent="0.25">
      <c r="B554" s="321"/>
      <c r="E554" s="324"/>
      <c r="H554" s="321"/>
      <c r="I554" s="1078"/>
    </row>
    <row r="555" spans="2:9" s="117" customFormat="1" x14ac:dyDescent="0.25">
      <c r="B555" s="321"/>
      <c r="E555" s="324"/>
      <c r="H555" s="321"/>
      <c r="I555" s="1078"/>
    </row>
    <row r="556" spans="2:9" s="117" customFormat="1" x14ac:dyDescent="0.25">
      <c r="B556" s="321"/>
      <c r="E556" s="324"/>
      <c r="H556" s="321"/>
      <c r="I556" s="1078"/>
    </row>
    <row r="557" spans="2:9" s="117" customFormat="1" x14ac:dyDescent="0.25">
      <c r="B557" s="321"/>
      <c r="E557" s="324"/>
      <c r="H557" s="321"/>
      <c r="I557" s="1078"/>
    </row>
    <row r="558" spans="2:9" s="117" customFormat="1" x14ac:dyDescent="0.25">
      <c r="B558" s="321"/>
      <c r="E558" s="324"/>
      <c r="H558" s="321"/>
      <c r="I558" s="1078"/>
    </row>
    <row r="559" spans="2:9" s="117" customFormat="1" x14ac:dyDescent="0.25">
      <c r="B559" s="321"/>
      <c r="E559" s="324"/>
      <c r="H559" s="321"/>
      <c r="I559" s="1078"/>
    </row>
    <row r="560" spans="2:9" s="117" customFormat="1" x14ac:dyDescent="0.25">
      <c r="B560" s="321"/>
      <c r="E560" s="324"/>
      <c r="H560" s="321"/>
      <c r="I560" s="1078"/>
    </row>
    <row r="561" spans="2:9" s="117" customFormat="1" x14ac:dyDescent="0.25">
      <c r="B561" s="321"/>
      <c r="E561" s="324"/>
      <c r="H561" s="321"/>
      <c r="I561" s="1078"/>
    </row>
    <row r="562" spans="2:9" s="117" customFormat="1" x14ac:dyDescent="0.25">
      <c r="B562" s="321"/>
      <c r="E562" s="324"/>
      <c r="H562" s="321"/>
      <c r="I562" s="1078"/>
    </row>
    <row r="563" spans="2:9" s="117" customFormat="1" x14ac:dyDescent="0.25">
      <c r="B563" s="321"/>
      <c r="E563" s="324"/>
      <c r="H563" s="321"/>
      <c r="I563" s="1078"/>
    </row>
  </sheetData>
  <sortState xmlns:xlrd2="http://schemas.microsoft.com/office/spreadsheetml/2017/richdata2" ref="E280:E542">
    <sortCondition ref="E280:E542"/>
  </sortState>
  <dataConsolidate/>
  <conditionalFormatting sqref="B564:J999">
    <cfRule type="expression" dxfId="67" priority="1">
      <formula>AND($B564&lt;&gt;"",MOD(ROW()+1,2)=0)</formula>
    </cfRule>
  </conditionalFormatting>
  <conditionalFormatting sqref="A2:I563">
    <cfRule type="expression" dxfId="66" priority="111">
      <formula>AND($A2&lt;&gt;"",MOD(ROW()+1,2)=0)</formula>
    </cfRule>
  </conditionalFormatting>
  <pageMargins left="0.11811023622047245" right="0.11811023622047245" top="0.55118110236220474" bottom="0.51181102362204722" header="0.11811023622047245" footer="0.11811023622047245"/>
  <pageSetup scale="52" fitToHeight="0" orientation="landscape" horizont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32F9F-DB56-4436-A2C2-AD303F45B359}">
  <sheetPr codeName="wshzDocTableLayouts"/>
  <dimension ref="A1:E124"/>
  <sheetViews>
    <sheetView workbookViewId="0">
      <selection activeCell="A2" sqref="A2:XFD11"/>
    </sheetView>
  </sheetViews>
  <sheetFormatPr baseColWidth="10" defaultRowHeight="15" x14ac:dyDescent="0.25"/>
  <cols>
    <col min="1" max="1" width="20.7109375" style="58" customWidth="1"/>
    <col min="2" max="2" width="25.85546875" style="64" bestFit="1" customWidth="1"/>
    <col min="3" max="4" width="12.7109375" style="60" customWidth="1"/>
    <col min="5" max="5" width="57.5703125" style="64" bestFit="1" customWidth="1"/>
    <col min="6" max="16384" width="11.42578125" style="58"/>
  </cols>
  <sheetData>
    <row r="1" spans="1:5" x14ac:dyDescent="0.25">
      <c r="A1" s="59" t="s">
        <v>383</v>
      </c>
      <c r="B1" s="59" t="s">
        <v>382</v>
      </c>
      <c r="C1" s="63" t="s">
        <v>386</v>
      </c>
      <c r="D1" s="62" t="s">
        <v>385</v>
      </c>
      <c r="E1" s="63" t="s">
        <v>384</v>
      </c>
    </row>
    <row r="2" spans="1:5" x14ac:dyDescent="0.25">
      <c r="B2" s="65" t="s">
        <v>404</v>
      </c>
      <c r="C2" s="60" t="s">
        <v>327</v>
      </c>
      <c r="D2" s="60">
        <v>1</v>
      </c>
      <c r="E2" s="64" t="s">
        <v>149</v>
      </c>
    </row>
    <row r="3" spans="1:5" x14ac:dyDescent="0.25">
      <c r="B3" s="64" t="s">
        <v>404</v>
      </c>
      <c r="C3" s="60" t="s">
        <v>387</v>
      </c>
      <c r="D3" s="60">
        <v>2</v>
      </c>
      <c r="E3" s="64" t="s">
        <v>139</v>
      </c>
    </row>
    <row r="4" spans="1:5" x14ac:dyDescent="0.25">
      <c r="B4" s="64" t="s">
        <v>404</v>
      </c>
      <c r="C4" s="60" t="s">
        <v>388</v>
      </c>
      <c r="D4" s="60">
        <v>3</v>
      </c>
      <c r="E4" s="64" t="s">
        <v>163</v>
      </c>
    </row>
    <row r="5" spans="1:5" x14ac:dyDescent="0.25">
      <c r="B5" s="64" t="s">
        <v>404</v>
      </c>
      <c r="C5" s="60" t="s">
        <v>389</v>
      </c>
      <c r="D5" s="60">
        <v>4</v>
      </c>
      <c r="E5" s="64" t="s">
        <v>236</v>
      </c>
    </row>
    <row r="6" spans="1:5" x14ac:dyDescent="0.25">
      <c r="B6" s="64" t="s">
        <v>404</v>
      </c>
      <c r="C6" s="60" t="s">
        <v>390</v>
      </c>
      <c r="D6" s="60">
        <v>5</v>
      </c>
      <c r="E6" s="64" t="s">
        <v>237</v>
      </c>
    </row>
    <row r="7" spans="1:5" x14ac:dyDescent="0.25">
      <c r="B7" s="64" t="s">
        <v>404</v>
      </c>
      <c r="C7" s="60" t="s">
        <v>21</v>
      </c>
      <c r="D7" s="60">
        <v>6</v>
      </c>
      <c r="E7" s="64" t="s">
        <v>238</v>
      </c>
    </row>
    <row r="8" spans="1:5" x14ac:dyDescent="0.25">
      <c r="B8" s="64" t="s">
        <v>404</v>
      </c>
      <c r="C8" s="60" t="s">
        <v>391</v>
      </c>
      <c r="D8" s="60">
        <v>7</v>
      </c>
      <c r="E8" s="64" t="s">
        <v>239</v>
      </c>
    </row>
    <row r="9" spans="1:5" x14ac:dyDescent="0.25">
      <c r="B9" s="64" t="s">
        <v>404</v>
      </c>
      <c r="C9" s="61" t="s">
        <v>392</v>
      </c>
      <c r="D9" s="60">
        <v>8</v>
      </c>
      <c r="E9" s="64" t="s">
        <v>240</v>
      </c>
    </row>
    <row r="10" spans="1:5" x14ac:dyDescent="0.25">
      <c r="B10" s="64" t="s">
        <v>404</v>
      </c>
      <c r="C10" s="60" t="s">
        <v>393</v>
      </c>
      <c r="D10" s="60">
        <v>9</v>
      </c>
      <c r="E10" s="64" t="s">
        <v>241</v>
      </c>
    </row>
    <row r="11" spans="1:5" x14ac:dyDescent="0.25">
      <c r="B11" s="64" t="s">
        <v>404</v>
      </c>
      <c r="C11" s="60" t="s">
        <v>394</v>
      </c>
      <c r="D11" s="60">
        <v>10</v>
      </c>
      <c r="E11" s="64" t="s">
        <v>242</v>
      </c>
    </row>
    <row r="12" spans="1:5" x14ac:dyDescent="0.25">
      <c r="B12" s="65" t="s">
        <v>405</v>
      </c>
      <c r="C12" s="60" t="s">
        <v>327</v>
      </c>
      <c r="D12" s="60">
        <v>1</v>
      </c>
      <c r="E12" s="64" t="s">
        <v>331</v>
      </c>
    </row>
    <row r="13" spans="1:5" x14ac:dyDescent="0.25">
      <c r="B13" s="64" t="s">
        <v>405</v>
      </c>
      <c r="C13" s="60" t="s">
        <v>387</v>
      </c>
      <c r="D13" s="60">
        <v>2</v>
      </c>
      <c r="E13" s="64" t="s">
        <v>332</v>
      </c>
    </row>
    <row r="14" spans="1:5" x14ac:dyDescent="0.25">
      <c r="B14" s="64" t="s">
        <v>405</v>
      </c>
      <c r="C14" s="60" t="s">
        <v>388</v>
      </c>
      <c r="D14" s="60">
        <v>3</v>
      </c>
      <c r="E14" s="64" t="s">
        <v>352</v>
      </c>
    </row>
    <row r="15" spans="1:5" x14ac:dyDescent="0.25">
      <c r="B15" s="64" t="s">
        <v>405</v>
      </c>
      <c r="C15" s="60" t="s">
        <v>389</v>
      </c>
      <c r="D15" s="60">
        <v>4</v>
      </c>
      <c r="E15" s="64" t="s">
        <v>296</v>
      </c>
    </row>
    <row r="16" spans="1:5" x14ac:dyDescent="0.25">
      <c r="B16" s="64" t="s">
        <v>405</v>
      </c>
      <c r="C16" s="60" t="s">
        <v>390</v>
      </c>
      <c r="D16" s="60">
        <v>5</v>
      </c>
      <c r="E16" s="64" t="s">
        <v>290</v>
      </c>
    </row>
    <row r="17" spans="2:5" x14ac:dyDescent="0.25">
      <c r="B17" s="65" t="s">
        <v>406</v>
      </c>
      <c r="C17" s="60" t="s">
        <v>327</v>
      </c>
      <c r="D17" s="60">
        <v>1</v>
      </c>
      <c r="E17" s="64" t="s">
        <v>305</v>
      </c>
    </row>
    <row r="18" spans="2:5" x14ac:dyDescent="0.25">
      <c r="B18" s="64" t="s">
        <v>406</v>
      </c>
      <c r="C18" s="60" t="s">
        <v>387</v>
      </c>
      <c r="D18" s="60">
        <v>2</v>
      </c>
      <c r="E18" s="64" t="s">
        <v>306</v>
      </c>
    </row>
    <row r="19" spans="2:5" x14ac:dyDescent="0.25">
      <c r="B19" s="64" t="s">
        <v>406</v>
      </c>
      <c r="C19" s="60" t="s">
        <v>388</v>
      </c>
      <c r="D19" s="60">
        <v>3</v>
      </c>
      <c r="E19" s="64" t="s">
        <v>307</v>
      </c>
    </row>
    <row r="20" spans="2:5" x14ac:dyDescent="0.25">
      <c r="B20" s="64" t="s">
        <v>406</v>
      </c>
      <c r="C20" s="60" t="s">
        <v>389</v>
      </c>
      <c r="D20" s="60">
        <v>4</v>
      </c>
      <c r="E20" s="64" t="s">
        <v>308</v>
      </c>
    </row>
    <row r="21" spans="2:5" x14ac:dyDescent="0.25">
      <c r="B21" s="64" t="s">
        <v>406</v>
      </c>
      <c r="C21" s="60" t="s">
        <v>390</v>
      </c>
      <c r="D21" s="60">
        <v>5</v>
      </c>
      <c r="E21" s="64" t="s">
        <v>309</v>
      </c>
    </row>
    <row r="22" spans="2:5" x14ac:dyDescent="0.25">
      <c r="B22" s="64" t="s">
        <v>406</v>
      </c>
      <c r="C22" s="60" t="s">
        <v>21</v>
      </c>
      <c r="D22" s="60">
        <v>6</v>
      </c>
      <c r="E22" s="64" t="s">
        <v>296</v>
      </c>
    </row>
    <row r="23" spans="2:5" x14ac:dyDescent="0.25">
      <c r="B23" s="64" t="s">
        <v>406</v>
      </c>
      <c r="C23" s="60" t="s">
        <v>391</v>
      </c>
      <c r="D23" s="60">
        <v>7</v>
      </c>
      <c r="E23" s="64" t="s">
        <v>310</v>
      </c>
    </row>
    <row r="24" spans="2:5" x14ac:dyDescent="0.25">
      <c r="B24" s="64" t="s">
        <v>406</v>
      </c>
      <c r="C24" s="60" t="s">
        <v>392</v>
      </c>
      <c r="D24" s="60">
        <v>8</v>
      </c>
      <c r="E24" s="64" t="s">
        <v>253</v>
      </c>
    </row>
    <row r="25" spans="2:5" x14ac:dyDescent="0.25">
      <c r="B25" s="65" t="s">
        <v>844</v>
      </c>
      <c r="C25" s="60" t="s">
        <v>327</v>
      </c>
      <c r="D25" s="60">
        <v>1</v>
      </c>
      <c r="E25" s="64" t="s">
        <v>290</v>
      </c>
    </row>
    <row r="26" spans="2:5" x14ac:dyDescent="0.25">
      <c r="B26" s="64" t="s">
        <v>844</v>
      </c>
      <c r="C26" s="60" t="s">
        <v>387</v>
      </c>
      <c r="D26" s="60">
        <v>2</v>
      </c>
      <c r="E26" s="64" t="s">
        <v>376</v>
      </c>
    </row>
    <row r="27" spans="2:5" x14ac:dyDescent="0.25">
      <c r="B27" s="64" t="s">
        <v>844</v>
      </c>
      <c r="C27" s="60" t="s">
        <v>388</v>
      </c>
      <c r="D27" s="60">
        <v>3</v>
      </c>
      <c r="E27" s="64" t="s">
        <v>380</v>
      </c>
    </row>
    <row r="28" spans="2:5" x14ac:dyDescent="0.25">
      <c r="B28" s="65" t="s">
        <v>407</v>
      </c>
      <c r="C28" s="60" t="s">
        <v>327</v>
      </c>
      <c r="D28" s="60">
        <v>1</v>
      </c>
      <c r="E28" s="64" t="s">
        <v>291</v>
      </c>
    </row>
    <row r="29" spans="2:5" x14ac:dyDescent="0.25">
      <c r="B29" s="64" t="s">
        <v>407</v>
      </c>
      <c r="C29" s="60" t="s">
        <v>387</v>
      </c>
      <c r="D29" s="60">
        <v>2</v>
      </c>
      <c r="E29" s="64" t="s">
        <v>292</v>
      </c>
    </row>
    <row r="30" spans="2:5" x14ac:dyDescent="0.25">
      <c r="B30" s="65" t="s">
        <v>408</v>
      </c>
      <c r="C30" s="60" t="s">
        <v>327</v>
      </c>
      <c r="D30" s="60">
        <v>1</v>
      </c>
      <c r="E30" s="64" t="s">
        <v>40</v>
      </c>
    </row>
    <row r="31" spans="2:5" x14ac:dyDescent="0.25">
      <c r="B31" s="64" t="s">
        <v>408</v>
      </c>
      <c r="C31" s="60" t="s">
        <v>387</v>
      </c>
      <c r="D31" s="60">
        <v>2</v>
      </c>
      <c r="E31" s="64" t="s">
        <v>621</v>
      </c>
    </row>
    <row r="32" spans="2:5" x14ac:dyDescent="0.25">
      <c r="B32" s="64" t="s">
        <v>408</v>
      </c>
      <c r="C32" s="61" t="s">
        <v>388</v>
      </c>
      <c r="D32" s="60">
        <v>3</v>
      </c>
      <c r="E32" s="64" t="s">
        <v>354</v>
      </c>
    </row>
    <row r="33" spans="2:5" x14ac:dyDescent="0.25">
      <c r="B33" s="64" t="s">
        <v>408</v>
      </c>
      <c r="C33" s="60" t="s">
        <v>389</v>
      </c>
      <c r="D33" s="60">
        <v>4</v>
      </c>
      <c r="E33" s="64" t="s">
        <v>619</v>
      </c>
    </row>
    <row r="34" spans="2:5" x14ac:dyDescent="0.25">
      <c r="B34" s="64" t="s">
        <v>408</v>
      </c>
      <c r="C34" s="60" t="s">
        <v>390</v>
      </c>
      <c r="D34" s="60">
        <v>5</v>
      </c>
      <c r="E34" s="64" t="s">
        <v>376</v>
      </c>
    </row>
    <row r="35" spans="2:5" x14ac:dyDescent="0.25">
      <c r="B35" s="64" t="s">
        <v>408</v>
      </c>
      <c r="C35" s="60" t="s">
        <v>21</v>
      </c>
      <c r="D35" s="60">
        <v>6</v>
      </c>
      <c r="E35" s="64" t="s">
        <v>19</v>
      </c>
    </row>
    <row r="36" spans="2:5" x14ac:dyDescent="0.25">
      <c r="B36" s="64" t="s">
        <v>408</v>
      </c>
      <c r="C36" s="60" t="s">
        <v>391</v>
      </c>
      <c r="D36" s="60">
        <v>7</v>
      </c>
      <c r="E36" s="64" t="s">
        <v>620</v>
      </c>
    </row>
    <row r="37" spans="2:5" x14ac:dyDescent="0.25">
      <c r="B37" s="65" t="s">
        <v>346</v>
      </c>
      <c r="C37" s="60" t="s">
        <v>327</v>
      </c>
      <c r="D37" s="60">
        <v>1</v>
      </c>
      <c r="E37" s="64" t="s">
        <v>247</v>
      </c>
    </row>
    <row r="38" spans="2:5" x14ac:dyDescent="0.25">
      <c r="B38" s="64" t="s">
        <v>346</v>
      </c>
      <c r="C38" s="60" t="s">
        <v>387</v>
      </c>
      <c r="D38" s="60">
        <v>2</v>
      </c>
      <c r="E38" s="64" t="s">
        <v>249</v>
      </c>
    </row>
    <row r="39" spans="2:5" x14ac:dyDescent="0.25">
      <c r="B39" s="64" t="s">
        <v>346</v>
      </c>
      <c r="C39" s="60" t="s">
        <v>388</v>
      </c>
      <c r="D39" s="60">
        <v>3</v>
      </c>
      <c r="E39" s="64" t="s">
        <v>215</v>
      </c>
    </row>
    <row r="40" spans="2:5" x14ac:dyDescent="0.25">
      <c r="B40" s="64" t="s">
        <v>346</v>
      </c>
      <c r="C40" s="60" t="s">
        <v>389</v>
      </c>
      <c r="D40" s="60">
        <v>4</v>
      </c>
      <c r="E40" s="64" t="s">
        <v>248</v>
      </c>
    </row>
    <row r="41" spans="2:5" x14ac:dyDescent="0.25">
      <c r="B41" s="64" t="s">
        <v>346</v>
      </c>
      <c r="C41" s="60" t="s">
        <v>390</v>
      </c>
      <c r="D41" s="60">
        <v>5</v>
      </c>
      <c r="E41" s="64" t="s">
        <v>224</v>
      </c>
    </row>
    <row r="42" spans="2:5" x14ac:dyDescent="0.25">
      <c r="B42" s="64" t="s">
        <v>346</v>
      </c>
      <c r="C42" s="60" t="s">
        <v>21</v>
      </c>
      <c r="D42" s="60">
        <v>6</v>
      </c>
      <c r="E42" s="64" t="s">
        <v>153</v>
      </c>
    </row>
    <row r="43" spans="2:5" x14ac:dyDescent="0.25">
      <c r="B43" s="65" t="s">
        <v>304</v>
      </c>
      <c r="C43" s="60" t="s">
        <v>327</v>
      </c>
      <c r="D43" s="60">
        <v>1</v>
      </c>
      <c r="E43" s="64" t="s">
        <v>247</v>
      </c>
    </row>
    <row r="44" spans="2:5" x14ac:dyDescent="0.25">
      <c r="B44" s="64" t="s">
        <v>304</v>
      </c>
      <c r="C44" s="60" t="s">
        <v>387</v>
      </c>
      <c r="D44" s="60">
        <v>2</v>
      </c>
      <c r="E44" s="64" t="s">
        <v>243</v>
      </c>
    </row>
    <row r="45" spans="2:5" x14ac:dyDescent="0.25">
      <c r="B45" s="64" t="s">
        <v>304</v>
      </c>
      <c r="C45" s="60" t="s">
        <v>388</v>
      </c>
      <c r="D45" s="60">
        <v>3</v>
      </c>
      <c r="E45" s="64" t="s">
        <v>215</v>
      </c>
    </row>
    <row r="46" spans="2:5" x14ac:dyDescent="0.25">
      <c r="B46" s="64" t="s">
        <v>304</v>
      </c>
      <c r="C46" s="60" t="s">
        <v>389</v>
      </c>
      <c r="D46" s="60">
        <v>4</v>
      </c>
      <c r="E46" s="64" t="s">
        <v>249</v>
      </c>
    </row>
    <row r="47" spans="2:5" x14ac:dyDescent="0.25">
      <c r="B47" s="64" t="s">
        <v>304</v>
      </c>
      <c r="C47" s="60" t="s">
        <v>390</v>
      </c>
      <c r="D47" s="60">
        <v>5</v>
      </c>
      <c r="E47" s="64" t="s">
        <v>251</v>
      </c>
    </row>
    <row r="48" spans="2:5" x14ac:dyDescent="0.25">
      <c r="B48" s="64" t="s">
        <v>304</v>
      </c>
      <c r="C48" s="60" t="s">
        <v>21</v>
      </c>
      <c r="D48" s="60">
        <v>6</v>
      </c>
      <c r="E48" s="64" t="s">
        <v>121</v>
      </c>
    </row>
    <row r="49" spans="2:5" x14ac:dyDescent="0.25">
      <c r="B49" s="65" t="s">
        <v>9125</v>
      </c>
      <c r="C49" s="60" t="s">
        <v>327</v>
      </c>
      <c r="D49" s="60">
        <v>1</v>
      </c>
      <c r="E49" s="64">
        <v>30</v>
      </c>
    </row>
    <row r="50" spans="2:5" x14ac:dyDescent="0.25">
      <c r="B50" s="64" t="s">
        <v>9125</v>
      </c>
      <c r="C50" s="60" t="s">
        <v>387</v>
      </c>
      <c r="D50" s="60">
        <v>2</v>
      </c>
      <c r="E50" s="1080">
        <v>45205</v>
      </c>
    </row>
    <row r="51" spans="2:5" x14ac:dyDescent="0.25">
      <c r="B51" s="64" t="s">
        <v>9125</v>
      </c>
      <c r="C51" s="60" t="s">
        <v>388</v>
      </c>
      <c r="D51" s="60">
        <v>3</v>
      </c>
      <c r="E51" s="64">
        <v>3</v>
      </c>
    </row>
    <row r="52" spans="2:5" x14ac:dyDescent="0.25">
      <c r="B52" s="64" t="s">
        <v>9125</v>
      </c>
      <c r="C52" s="60" t="s">
        <v>389</v>
      </c>
      <c r="D52" s="60">
        <v>4</v>
      </c>
      <c r="E52" s="64" t="s">
        <v>558</v>
      </c>
    </row>
    <row r="53" spans="2:5" x14ac:dyDescent="0.25">
      <c r="B53" s="64" t="s">
        <v>9125</v>
      </c>
      <c r="C53" s="60" t="s">
        <v>390</v>
      </c>
      <c r="D53" s="60">
        <v>5</v>
      </c>
      <c r="E53" s="64" t="s">
        <v>97</v>
      </c>
    </row>
    <row r="54" spans="2:5" x14ac:dyDescent="0.25">
      <c r="B54" s="64" t="s">
        <v>9125</v>
      </c>
      <c r="C54" s="60" t="s">
        <v>21</v>
      </c>
      <c r="D54" s="60">
        <v>6</v>
      </c>
      <c r="E54" s="64" t="s">
        <v>559</v>
      </c>
    </row>
    <row r="55" spans="2:5" x14ac:dyDescent="0.25">
      <c r="B55" s="64" t="s">
        <v>9125</v>
      </c>
      <c r="C55" s="60" t="s">
        <v>391</v>
      </c>
      <c r="D55" s="60">
        <v>7</v>
      </c>
    </row>
    <row r="56" spans="2:5" x14ac:dyDescent="0.25">
      <c r="B56" s="64" t="s">
        <v>9125</v>
      </c>
      <c r="C56" s="60" t="s">
        <v>392</v>
      </c>
      <c r="D56" s="60">
        <v>8</v>
      </c>
      <c r="E56" s="64" t="s">
        <v>560</v>
      </c>
    </row>
    <row r="57" spans="2:5" x14ac:dyDescent="0.25">
      <c r="B57" s="64" t="s">
        <v>9125</v>
      </c>
      <c r="C57" s="60" t="s">
        <v>393</v>
      </c>
      <c r="D57" s="60">
        <v>9</v>
      </c>
      <c r="E57" s="1081">
        <v>1050</v>
      </c>
    </row>
    <row r="58" spans="2:5" x14ac:dyDescent="0.25">
      <c r="B58" s="64" t="s">
        <v>9125</v>
      </c>
      <c r="C58" s="60" t="s">
        <v>394</v>
      </c>
      <c r="D58" s="60">
        <v>10</v>
      </c>
      <c r="E58" s="64" t="s">
        <v>510</v>
      </c>
    </row>
    <row r="59" spans="2:5" x14ac:dyDescent="0.25">
      <c r="B59" s="64" t="s">
        <v>9125</v>
      </c>
      <c r="C59" s="60" t="s">
        <v>395</v>
      </c>
      <c r="D59" s="60">
        <v>11</v>
      </c>
      <c r="E59" s="1081">
        <v>0</v>
      </c>
    </row>
    <row r="60" spans="2:5" x14ac:dyDescent="0.25">
      <c r="B60" s="64" t="s">
        <v>9125</v>
      </c>
      <c r="C60" s="60" t="s">
        <v>396</v>
      </c>
      <c r="D60" s="60">
        <v>12</v>
      </c>
      <c r="E60" s="64" t="s">
        <v>510</v>
      </c>
    </row>
    <row r="61" spans="2:5" x14ac:dyDescent="0.25">
      <c r="B61" s="64" t="s">
        <v>9125</v>
      </c>
      <c r="C61" s="60" t="s">
        <v>397</v>
      </c>
      <c r="D61" s="60">
        <v>13</v>
      </c>
      <c r="E61" s="1081">
        <v>0</v>
      </c>
    </row>
    <row r="62" spans="2:5" x14ac:dyDescent="0.25">
      <c r="B62" s="64" t="s">
        <v>9125</v>
      </c>
      <c r="C62" s="60" t="s">
        <v>398</v>
      </c>
      <c r="D62" s="60">
        <v>14</v>
      </c>
      <c r="E62" s="64" t="s">
        <v>511</v>
      </c>
    </row>
    <row r="63" spans="2:5" x14ac:dyDescent="0.25">
      <c r="B63" s="64" t="s">
        <v>9125</v>
      </c>
      <c r="C63" s="60" t="s">
        <v>399</v>
      </c>
      <c r="D63" s="60">
        <v>15</v>
      </c>
      <c r="E63" s="1081">
        <v>0</v>
      </c>
    </row>
    <row r="64" spans="2:5" x14ac:dyDescent="0.25">
      <c r="B64" s="64" t="s">
        <v>9125</v>
      </c>
      <c r="C64" s="60" t="s">
        <v>22</v>
      </c>
      <c r="D64" s="60">
        <v>16</v>
      </c>
      <c r="E64" s="64">
        <v>0.05</v>
      </c>
    </row>
    <row r="65" spans="2:5" x14ac:dyDescent="0.25">
      <c r="B65" s="64" t="s">
        <v>9125</v>
      </c>
      <c r="C65" s="60" t="s">
        <v>400</v>
      </c>
      <c r="D65" s="60">
        <v>17</v>
      </c>
      <c r="E65" s="1081">
        <v>52.5</v>
      </c>
    </row>
    <row r="66" spans="2:5" x14ac:dyDescent="0.25">
      <c r="B66" s="64" t="s">
        <v>9125</v>
      </c>
      <c r="C66" s="60" t="s">
        <v>401</v>
      </c>
      <c r="D66" s="60">
        <v>18</v>
      </c>
      <c r="E66" s="64">
        <v>9.9750000000000005E-2</v>
      </c>
    </row>
    <row r="67" spans="2:5" x14ac:dyDescent="0.25">
      <c r="B67" s="64" t="s">
        <v>9125</v>
      </c>
      <c r="C67" s="60" t="s">
        <v>402</v>
      </c>
      <c r="D67" s="60">
        <v>19</v>
      </c>
      <c r="E67" s="1081">
        <v>104.74</v>
      </c>
    </row>
    <row r="68" spans="2:5" x14ac:dyDescent="0.25">
      <c r="B68" s="64" t="s">
        <v>9125</v>
      </c>
      <c r="C68" s="60" t="s">
        <v>403</v>
      </c>
      <c r="D68" s="60">
        <v>20</v>
      </c>
      <c r="E68" s="1081">
        <v>1207.24</v>
      </c>
    </row>
    <row r="69" spans="2:5" x14ac:dyDescent="0.25">
      <c r="B69" s="65" t="s">
        <v>9139</v>
      </c>
      <c r="C69" s="60" t="s">
        <v>327</v>
      </c>
      <c r="D69" s="60">
        <v>1</v>
      </c>
      <c r="E69" s="64">
        <v>1</v>
      </c>
    </row>
    <row r="70" spans="2:5" x14ac:dyDescent="0.25">
      <c r="B70" s="64" t="s">
        <v>9139</v>
      </c>
      <c r="C70" s="60" t="s">
        <v>387</v>
      </c>
      <c r="D70" s="60">
        <v>2</v>
      </c>
      <c r="E70" s="64" t="s">
        <v>108</v>
      </c>
    </row>
    <row r="71" spans="2:5" x14ac:dyDescent="0.25">
      <c r="B71" s="64" t="s">
        <v>9139</v>
      </c>
      <c r="C71" s="60" t="s">
        <v>388</v>
      </c>
      <c r="D71" s="60">
        <v>3</v>
      </c>
      <c r="E71" s="64">
        <v>2</v>
      </c>
    </row>
    <row r="72" spans="2:5" x14ac:dyDescent="0.25">
      <c r="B72" s="64" t="s">
        <v>9139</v>
      </c>
      <c r="C72" s="60" t="s">
        <v>389</v>
      </c>
      <c r="D72" s="60">
        <v>4</v>
      </c>
      <c r="E72" s="1081">
        <v>350</v>
      </c>
    </row>
    <row r="73" spans="2:5" x14ac:dyDescent="0.25">
      <c r="B73" s="64" t="s">
        <v>9139</v>
      </c>
      <c r="C73" s="60" t="s">
        <v>390</v>
      </c>
      <c r="D73" s="60">
        <v>5</v>
      </c>
      <c r="E73" s="1081">
        <v>700</v>
      </c>
    </row>
    <row r="74" spans="2:5" x14ac:dyDescent="0.25">
      <c r="B74" s="64" t="s">
        <v>9139</v>
      </c>
      <c r="C74" s="60" t="s">
        <v>21</v>
      </c>
      <c r="D74" s="60">
        <v>6</v>
      </c>
      <c r="E74" s="64">
        <v>10</v>
      </c>
    </row>
    <row r="75" spans="2:5" x14ac:dyDescent="0.25">
      <c r="B75" s="64" t="s">
        <v>9139</v>
      </c>
      <c r="C75" s="60" t="s">
        <v>391</v>
      </c>
      <c r="D75" s="60">
        <v>7</v>
      </c>
    </row>
    <row r="76" spans="2:5" x14ac:dyDescent="0.25">
      <c r="B76" s="65" t="s">
        <v>409</v>
      </c>
      <c r="C76" s="60" t="s">
        <v>327</v>
      </c>
      <c r="D76" s="60">
        <v>1</v>
      </c>
      <c r="E76" s="64" t="s">
        <v>473</v>
      </c>
    </row>
    <row r="77" spans="2:5" x14ac:dyDescent="0.25">
      <c r="B77" s="64" t="s">
        <v>409</v>
      </c>
      <c r="C77" s="60" t="s">
        <v>387</v>
      </c>
      <c r="D77" s="60">
        <v>2</v>
      </c>
      <c r="E77" s="64" t="s">
        <v>2</v>
      </c>
    </row>
    <row r="78" spans="2:5" x14ac:dyDescent="0.25">
      <c r="B78" s="64" t="s">
        <v>409</v>
      </c>
      <c r="C78" s="60" t="s">
        <v>388</v>
      </c>
      <c r="D78" s="60">
        <v>3</v>
      </c>
      <c r="E78" s="64" t="s">
        <v>4</v>
      </c>
    </row>
    <row r="79" spans="2:5" x14ac:dyDescent="0.25">
      <c r="B79" s="64" t="s">
        <v>409</v>
      </c>
      <c r="C79" s="60" t="s">
        <v>389</v>
      </c>
      <c r="D79" s="60">
        <v>4</v>
      </c>
      <c r="E79" s="64" t="s">
        <v>95</v>
      </c>
    </row>
    <row r="80" spans="2:5" x14ac:dyDescent="0.25">
      <c r="B80" s="64" t="s">
        <v>409</v>
      </c>
      <c r="C80" s="60" t="s">
        <v>390</v>
      </c>
      <c r="D80" s="60">
        <v>5</v>
      </c>
      <c r="E80" s="64" t="s">
        <v>187</v>
      </c>
    </row>
    <row r="81" spans="2:5" x14ac:dyDescent="0.25">
      <c r="B81" s="64" t="s">
        <v>409</v>
      </c>
      <c r="C81" s="60" t="s">
        <v>21</v>
      </c>
      <c r="D81" s="60">
        <v>6</v>
      </c>
      <c r="E81" s="64" t="s">
        <v>39</v>
      </c>
    </row>
    <row r="82" spans="2:5" x14ac:dyDescent="0.25">
      <c r="B82" s="64" t="s">
        <v>409</v>
      </c>
      <c r="C82" s="60" t="s">
        <v>391</v>
      </c>
      <c r="D82" s="60">
        <v>7</v>
      </c>
      <c r="E82" s="64" t="s">
        <v>92</v>
      </c>
    </row>
    <row r="83" spans="2:5" x14ac:dyDescent="0.25">
      <c r="B83" s="64" t="s">
        <v>409</v>
      </c>
      <c r="C83" s="60" t="s">
        <v>392</v>
      </c>
      <c r="D83" s="60">
        <v>8</v>
      </c>
      <c r="E83" s="64" t="s">
        <v>93</v>
      </c>
    </row>
    <row r="84" spans="2:5" x14ac:dyDescent="0.25">
      <c r="B84" s="64" t="s">
        <v>409</v>
      </c>
      <c r="C84" s="60" t="s">
        <v>393</v>
      </c>
      <c r="D84" s="60">
        <v>9</v>
      </c>
      <c r="E84" s="64" t="s">
        <v>96</v>
      </c>
    </row>
    <row r="85" spans="2:5" x14ac:dyDescent="0.25">
      <c r="B85" s="64" t="s">
        <v>409</v>
      </c>
      <c r="C85" s="60" t="s">
        <v>394</v>
      </c>
      <c r="D85" s="60">
        <v>10</v>
      </c>
      <c r="E85" s="64" t="s">
        <v>290</v>
      </c>
    </row>
    <row r="86" spans="2:5" x14ac:dyDescent="0.25">
      <c r="B86" s="65" t="s">
        <v>299</v>
      </c>
      <c r="C86" s="60" t="s">
        <v>327</v>
      </c>
      <c r="D86" s="60">
        <v>1</v>
      </c>
      <c r="E86" s="64" t="s">
        <v>195</v>
      </c>
    </row>
    <row r="87" spans="2:5" x14ac:dyDescent="0.25">
      <c r="B87" s="64" t="s">
        <v>299</v>
      </c>
      <c r="C87" s="60" t="s">
        <v>387</v>
      </c>
      <c r="D87" s="60">
        <v>2</v>
      </c>
      <c r="E87" s="64" t="s">
        <v>4</v>
      </c>
    </row>
    <row r="88" spans="2:5" x14ac:dyDescent="0.25">
      <c r="B88" s="64" t="s">
        <v>299</v>
      </c>
      <c r="C88" s="60" t="s">
        <v>388</v>
      </c>
      <c r="D88" s="60">
        <v>3</v>
      </c>
      <c r="E88" s="64" t="s">
        <v>187</v>
      </c>
    </row>
    <row r="89" spans="2:5" x14ac:dyDescent="0.25">
      <c r="B89" s="64" t="s">
        <v>299</v>
      </c>
      <c r="C89" s="60" t="s">
        <v>389</v>
      </c>
      <c r="D89" s="60">
        <v>4</v>
      </c>
      <c r="E89" s="64" t="s">
        <v>39</v>
      </c>
    </row>
    <row r="90" spans="2:5" x14ac:dyDescent="0.25">
      <c r="B90" s="64" t="s">
        <v>299</v>
      </c>
      <c r="C90" s="60" t="s">
        <v>390</v>
      </c>
      <c r="D90" s="60">
        <v>5</v>
      </c>
      <c r="E90" s="64" t="s">
        <v>92</v>
      </c>
    </row>
    <row r="91" spans="2:5" x14ac:dyDescent="0.25">
      <c r="B91" s="64" t="s">
        <v>299</v>
      </c>
      <c r="C91" s="60" t="s">
        <v>21</v>
      </c>
      <c r="D91" s="60">
        <v>6</v>
      </c>
      <c r="E91" s="64" t="s">
        <v>93</v>
      </c>
    </row>
    <row r="92" spans="2:5" x14ac:dyDescent="0.25">
      <c r="B92" s="64" t="s">
        <v>299</v>
      </c>
      <c r="C92" s="60" t="s">
        <v>391</v>
      </c>
      <c r="D92" s="60">
        <v>7</v>
      </c>
      <c r="E92" s="64" t="s">
        <v>96</v>
      </c>
    </row>
    <row r="93" spans="2:5" x14ac:dyDescent="0.25">
      <c r="B93" s="64" t="s">
        <v>299</v>
      </c>
      <c r="C93" s="60" t="s">
        <v>392</v>
      </c>
      <c r="D93" s="60">
        <v>8</v>
      </c>
    </row>
    <row r="94" spans="2:5" x14ac:dyDescent="0.25">
      <c r="B94" s="65" t="s">
        <v>303</v>
      </c>
      <c r="C94" s="60" t="s">
        <v>327</v>
      </c>
      <c r="D94" s="60">
        <v>1</v>
      </c>
      <c r="E94" s="64" t="s">
        <v>243</v>
      </c>
    </row>
    <row r="95" spans="2:5" x14ac:dyDescent="0.25">
      <c r="B95" s="64" t="s">
        <v>303</v>
      </c>
      <c r="C95" s="60" t="s">
        <v>387</v>
      </c>
      <c r="D95" s="60">
        <v>2</v>
      </c>
      <c r="E95" s="64" t="s">
        <v>250</v>
      </c>
    </row>
    <row r="96" spans="2:5" x14ac:dyDescent="0.25">
      <c r="B96" s="64" t="s">
        <v>303</v>
      </c>
      <c r="C96" s="60" t="s">
        <v>388</v>
      </c>
      <c r="D96" s="60">
        <v>3</v>
      </c>
      <c r="E96" s="64" t="s">
        <v>215</v>
      </c>
    </row>
    <row r="97" spans="2:5" x14ac:dyDescent="0.25">
      <c r="B97" s="64" t="s">
        <v>303</v>
      </c>
      <c r="C97" s="60" t="s">
        <v>389</v>
      </c>
      <c r="D97" s="60">
        <v>4</v>
      </c>
      <c r="E97" s="64" t="s">
        <v>217</v>
      </c>
    </row>
    <row r="98" spans="2:5" x14ac:dyDescent="0.25">
      <c r="B98" s="64" t="s">
        <v>303</v>
      </c>
      <c r="C98" s="60" t="s">
        <v>390</v>
      </c>
      <c r="D98" s="60">
        <v>5</v>
      </c>
      <c r="E98" s="64" t="s">
        <v>216</v>
      </c>
    </row>
    <row r="99" spans="2:5" x14ac:dyDescent="0.25">
      <c r="B99" s="64" t="s">
        <v>303</v>
      </c>
      <c r="C99" s="60" t="s">
        <v>21</v>
      </c>
      <c r="D99" s="60">
        <v>6</v>
      </c>
      <c r="E99" s="64" t="s">
        <v>252</v>
      </c>
    </row>
    <row r="100" spans="2:5" x14ac:dyDescent="0.25">
      <c r="B100" s="64" t="s">
        <v>303</v>
      </c>
      <c r="C100" s="60" t="s">
        <v>391</v>
      </c>
      <c r="D100" s="60">
        <v>7</v>
      </c>
      <c r="E100" s="64" t="s">
        <v>218</v>
      </c>
    </row>
    <row r="101" spans="2:5" x14ac:dyDescent="0.25">
      <c r="B101" s="64" t="s">
        <v>303</v>
      </c>
      <c r="C101" s="60" t="s">
        <v>392</v>
      </c>
      <c r="D101" s="60">
        <v>8</v>
      </c>
      <c r="E101" s="64" t="s">
        <v>276</v>
      </c>
    </row>
    <row r="102" spans="2:5" x14ac:dyDescent="0.25">
      <c r="B102" s="64" t="s">
        <v>303</v>
      </c>
      <c r="C102" s="60" t="s">
        <v>393</v>
      </c>
      <c r="D102" s="60">
        <v>9</v>
      </c>
      <c r="E102" s="64" t="s">
        <v>219</v>
      </c>
    </row>
    <row r="103" spans="2:5" x14ac:dyDescent="0.25">
      <c r="B103" s="64" t="s">
        <v>303</v>
      </c>
      <c r="C103" s="60" t="s">
        <v>394</v>
      </c>
      <c r="D103" s="60">
        <v>10</v>
      </c>
      <c r="E103" s="64" t="s">
        <v>277</v>
      </c>
    </row>
    <row r="104" spans="2:5" x14ac:dyDescent="0.25">
      <c r="B104" s="65" t="s">
        <v>328</v>
      </c>
      <c r="C104" s="60" t="s">
        <v>327</v>
      </c>
      <c r="D104" s="60">
        <v>1</v>
      </c>
      <c r="E104" s="64" t="s">
        <v>136</v>
      </c>
    </row>
    <row r="105" spans="2:5" x14ac:dyDescent="0.25">
      <c r="B105" s="64" t="s">
        <v>328</v>
      </c>
      <c r="C105" s="60" t="s">
        <v>387</v>
      </c>
      <c r="D105" s="60">
        <v>2</v>
      </c>
      <c r="E105" s="64" t="s">
        <v>137</v>
      </c>
    </row>
    <row r="106" spans="2:5" x14ac:dyDescent="0.25">
      <c r="B106" s="64" t="s">
        <v>328</v>
      </c>
      <c r="C106" s="60" t="s">
        <v>388</v>
      </c>
      <c r="D106" s="60">
        <v>3</v>
      </c>
      <c r="E106" s="64" t="s">
        <v>138</v>
      </c>
    </row>
    <row r="107" spans="2:5" x14ac:dyDescent="0.25">
      <c r="B107" s="64" t="s">
        <v>328</v>
      </c>
      <c r="C107" s="60" t="s">
        <v>389</v>
      </c>
      <c r="D107" s="60">
        <v>4</v>
      </c>
      <c r="E107" s="64" t="s">
        <v>2</v>
      </c>
    </row>
    <row r="108" spans="2:5" x14ac:dyDescent="0.25">
      <c r="B108" s="64" t="s">
        <v>328</v>
      </c>
      <c r="C108" s="60" t="s">
        <v>390</v>
      </c>
      <c r="D108" s="60">
        <v>5</v>
      </c>
      <c r="E108" s="64" t="s">
        <v>139</v>
      </c>
    </row>
    <row r="109" spans="2:5" x14ac:dyDescent="0.25">
      <c r="B109" s="64" t="s">
        <v>328</v>
      </c>
      <c r="C109" s="60" t="s">
        <v>21</v>
      </c>
      <c r="D109" s="60">
        <v>6</v>
      </c>
      <c r="E109" s="64" t="s">
        <v>151</v>
      </c>
    </row>
    <row r="110" spans="2:5" x14ac:dyDescent="0.25">
      <c r="B110" s="64" t="s">
        <v>328</v>
      </c>
      <c r="C110" s="60" t="s">
        <v>391</v>
      </c>
      <c r="D110" s="60">
        <v>7</v>
      </c>
      <c r="E110" s="64" t="s">
        <v>4</v>
      </c>
    </row>
    <row r="111" spans="2:5" x14ac:dyDescent="0.25">
      <c r="B111" s="64" t="s">
        <v>328</v>
      </c>
      <c r="C111" s="60" t="s">
        <v>392</v>
      </c>
      <c r="D111" s="60">
        <v>8</v>
      </c>
      <c r="E111" s="64" t="s">
        <v>10</v>
      </c>
    </row>
    <row r="112" spans="2:5" x14ac:dyDescent="0.25">
      <c r="B112" s="64" t="s">
        <v>328</v>
      </c>
      <c r="C112" s="60" t="s">
        <v>393</v>
      </c>
      <c r="D112" s="60">
        <v>9</v>
      </c>
      <c r="E112" s="64" t="s">
        <v>143</v>
      </c>
    </row>
    <row r="113" spans="2:5" x14ac:dyDescent="0.25">
      <c r="B113" s="64" t="s">
        <v>328</v>
      </c>
      <c r="C113" s="60" t="s">
        <v>394</v>
      </c>
      <c r="D113" s="60">
        <v>10</v>
      </c>
      <c r="E113" s="64" t="s">
        <v>141</v>
      </c>
    </row>
    <row r="114" spans="2:5" x14ac:dyDescent="0.25">
      <c r="B114" s="64" t="s">
        <v>328</v>
      </c>
      <c r="C114" s="60" t="s">
        <v>395</v>
      </c>
      <c r="D114" s="60">
        <v>11</v>
      </c>
      <c r="E114" s="64" t="s">
        <v>140</v>
      </c>
    </row>
    <row r="115" spans="2:5" x14ac:dyDescent="0.25">
      <c r="B115" s="64" t="s">
        <v>328</v>
      </c>
      <c r="C115" s="60" t="s">
        <v>396</v>
      </c>
      <c r="D115" s="60">
        <v>12</v>
      </c>
      <c r="E115" s="64" t="s">
        <v>142</v>
      </c>
    </row>
    <row r="116" spans="2:5" x14ac:dyDescent="0.25">
      <c r="B116" s="64" t="s">
        <v>328</v>
      </c>
      <c r="C116" s="60" t="s">
        <v>397</v>
      </c>
      <c r="D116" s="60">
        <v>13</v>
      </c>
      <c r="E116" s="64" t="s">
        <v>512</v>
      </c>
    </row>
    <row r="117" spans="2:5" x14ac:dyDescent="0.25">
      <c r="B117" s="64" t="s">
        <v>328</v>
      </c>
      <c r="C117" s="60" t="s">
        <v>398</v>
      </c>
      <c r="D117" s="60">
        <v>14</v>
      </c>
      <c r="E117" s="64" t="s">
        <v>144</v>
      </c>
    </row>
    <row r="118" spans="2:5" x14ac:dyDescent="0.25">
      <c r="B118" s="64" t="s">
        <v>328</v>
      </c>
      <c r="C118" s="60" t="s">
        <v>399</v>
      </c>
      <c r="D118" s="60">
        <v>15</v>
      </c>
      <c r="E118" s="64" t="s">
        <v>150</v>
      </c>
    </row>
    <row r="119" spans="2:5" x14ac:dyDescent="0.25">
      <c r="B119" s="64" t="s">
        <v>328</v>
      </c>
      <c r="C119" s="60" t="s">
        <v>22</v>
      </c>
      <c r="D119" s="60">
        <v>16</v>
      </c>
      <c r="E119" s="64" t="s">
        <v>145</v>
      </c>
    </row>
    <row r="120" spans="2:5" x14ac:dyDescent="0.25">
      <c r="B120" s="66"/>
    </row>
    <row r="121" spans="2:5" x14ac:dyDescent="0.25">
      <c r="B121" s="66"/>
    </row>
    <row r="122" spans="2:5" x14ac:dyDescent="0.25">
      <c r="B122" s="66"/>
    </row>
    <row r="123" spans="2:5" x14ac:dyDescent="0.25">
      <c r="B123" s="66"/>
    </row>
    <row r="124" spans="2:5" x14ac:dyDescent="0.25">
      <c r="B124" s="66"/>
    </row>
  </sheetData>
  <sortState xmlns:xlrd2="http://schemas.microsoft.com/office/spreadsheetml/2017/richdata2" ref="A2:D62">
    <sortCondition ref="A2:A62"/>
    <sortCondition ref="B2:B62"/>
  </sortState>
  <conditionalFormatting sqref="A2:E188">
    <cfRule type="expression" dxfId="65" priority="2">
      <formula>AND($B2&lt;&gt;"",MOD(ROW(),2)=1)</formula>
    </cfRule>
  </conditionalFormatting>
  <conditionalFormatting sqref="D2:D188">
    <cfRule type="expression" dxfId="64" priority="1">
      <formula>"$D2=""1"""</formula>
    </cfRule>
  </conditionalFormatting>
  <printOptions horizontalCentered="1"/>
  <pageMargins left="0.15748031496062992" right="0.15748031496062992" top="0.59055118110236227" bottom="0.59055118110236227" header="0.15748031496062992" footer="0.15748031496062992"/>
  <pageSetup orientation="portrait" horizontalDpi="4294967293"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DD7E0-2497-42AA-9295-E4233EBDC084}">
  <sheetPr codeName="wshzDocTests_And_Todos">
    <pageSetUpPr fitToPage="1"/>
  </sheetPr>
  <dimension ref="A1:J129"/>
  <sheetViews>
    <sheetView workbookViewId="0">
      <selection activeCell="C20" sqref="C20"/>
    </sheetView>
  </sheetViews>
  <sheetFormatPr baseColWidth="10" defaultRowHeight="20.100000000000001" customHeight="1" x14ac:dyDescent="0.25"/>
  <cols>
    <col min="1" max="1" width="25.5703125" style="41" bestFit="1" customWidth="1"/>
    <col min="2" max="2" width="9.140625" style="34" customWidth="1"/>
    <col min="3" max="3" width="98.5703125" style="41" bestFit="1" customWidth="1"/>
    <col min="4" max="4" width="9.5703125" style="73" customWidth="1"/>
    <col min="5" max="5" width="20.140625" style="1084" bestFit="1" customWidth="1"/>
    <col min="6" max="6" width="10.7109375" customWidth="1"/>
    <col min="7" max="10" width="8.7109375" style="41" customWidth="1"/>
    <col min="11" max="16384" width="11.42578125" style="41"/>
  </cols>
  <sheetData>
    <row r="1" spans="1:10" ht="18" customHeight="1" x14ac:dyDescent="0.25">
      <c r="A1" s="97" t="s">
        <v>273</v>
      </c>
      <c r="B1" s="98" t="s">
        <v>450</v>
      </c>
      <c r="C1" s="97" t="s">
        <v>4</v>
      </c>
      <c r="D1" s="98" t="s">
        <v>420</v>
      </c>
      <c r="E1" s="1082" t="s">
        <v>290</v>
      </c>
    </row>
    <row r="2" spans="1:10" ht="18" customHeight="1" x14ac:dyDescent="0.25">
      <c r="A2" s="41" t="s">
        <v>428</v>
      </c>
      <c r="B2" s="34" t="s">
        <v>387</v>
      </c>
      <c r="C2" s="41" t="s">
        <v>11064</v>
      </c>
      <c r="D2" s="99"/>
      <c r="E2" s="1083">
        <v>45471.5</v>
      </c>
    </row>
    <row r="3" spans="1:10" ht="18" customHeight="1" x14ac:dyDescent="0.25">
      <c r="A3" s="41" t="s">
        <v>425</v>
      </c>
      <c r="B3" s="34" t="s">
        <v>389</v>
      </c>
      <c r="C3" s="41" t="s">
        <v>15985</v>
      </c>
      <c r="D3" s="99"/>
      <c r="E3" s="1083">
        <f ca="1">NOW()</f>
        <v>45540.691968402774</v>
      </c>
    </row>
    <row r="4" spans="1:10" ht="18" customHeight="1" thickBot="1" x14ac:dyDescent="0.3">
      <c r="A4" s="41" t="s">
        <v>425</v>
      </c>
      <c r="B4" s="34" t="s">
        <v>390</v>
      </c>
      <c r="C4" s="41" t="s">
        <v>9232</v>
      </c>
      <c r="D4" s="99"/>
      <c r="E4" s="1083">
        <v>45443.5</v>
      </c>
    </row>
    <row r="5" spans="1:10" ht="18" customHeight="1" x14ac:dyDescent="0.25">
      <c r="A5" s="41" t="s">
        <v>439</v>
      </c>
      <c r="B5" s="34" t="s">
        <v>388</v>
      </c>
      <c r="C5" s="41" t="s">
        <v>11144</v>
      </c>
      <c r="D5" s="99"/>
      <c r="E5" s="1083">
        <v>45322.5</v>
      </c>
      <c r="G5" s="1276" t="s">
        <v>461</v>
      </c>
      <c r="H5" s="1277"/>
      <c r="I5" s="74">
        <f>COUNTA(tblTests_And_Todo[Module])</f>
        <v>128</v>
      </c>
      <c r="J5" s="75"/>
    </row>
    <row r="6" spans="1:10" ht="18" customHeight="1" x14ac:dyDescent="0.25">
      <c r="A6" s="41" t="s">
        <v>431</v>
      </c>
      <c r="B6" s="34" t="s">
        <v>388</v>
      </c>
      <c r="C6" s="41" t="s">
        <v>11370</v>
      </c>
      <c r="D6" s="99"/>
      <c r="E6" s="1083">
        <v>45464.42083333333</v>
      </c>
      <c r="G6" s="76"/>
      <c r="H6" s="77"/>
      <c r="I6" s="77"/>
      <c r="J6" s="78"/>
    </row>
    <row r="7" spans="1:10" ht="18" customHeight="1" x14ac:dyDescent="0.25">
      <c r="A7" s="41" t="s">
        <v>431</v>
      </c>
      <c r="B7" s="34" t="s">
        <v>389</v>
      </c>
      <c r="C7" s="41" t="s">
        <v>9154</v>
      </c>
      <c r="D7" s="99"/>
      <c r="E7" s="1083">
        <v>45351.5</v>
      </c>
      <c r="G7" s="1278" t="s">
        <v>481</v>
      </c>
      <c r="H7" s="1279"/>
      <c r="I7" s="79">
        <f>I5-I9</f>
        <v>15</v>
      </c>
      <c r="J7" s="80">
        <f>I7/$I$5</f>
        <v>0.1171875</v>
      </c>
    </row>
    <row r="8" spans="1:10" ht="18" customHeight="1" x14ac:dyDescent="0.25">
      <c r="A8" s="41" t="s">
        <v>431</v>
      </c>
      <c r="B8" s="34" t="s">
        <v>389</v>
      </c>
      <c r="C8" s="41" t="s">
        <v>9237</v>
      </c>
      <c r="D8" s="99"/>
      <c r="E8" s="1083">
        <v>45412.5</v>
      </c>
      <c r="G8" s="76"/>
      <c r="H8" s="77"/>
      <c r="I8" s="77"/>
      <c r="J8" s="78"/>
    </row>
    <row r="9" spans="1:10" ht="18" customHeight="1" x14ac:dyDescent="0.25">
      <c r="A9" s="41" t="s">
        <v>431</v>
      </c>
      <c r="B9" s="34" t="s">
        <v>389</v>
      </c>
      <c r="C9" s="41" t="s">
        <v>11146</v>
      </c>
      <c r="D9" s="99"/>
      <c r="E9" s="1083">
        <v>45461.5</v>
      </c>
      <c r="G9" s="1278" t="s">
        <v>462</v>
      </c>
      <c r="H9" s="1279"/>
      <c r="I9" s="79">
        <f>COUNTIF(tblTests_And_Todo[Statut],"a")</f>
        <v>113</v>
      </c>
      <c r="J9" s="80">
        <f>I9/$I$5</f>
        <v>0.8828125</v>
      </c>
    </row>
    <row r="10" spans="1:10" ht="18" customHeight="1" x14ac:dyDescent="0.25">
      <c r="A10" s="41" t="s">
        <v>431</v>
      </c>
      <c r="B10" s="34" t="s">
        <v>390</v>
      </c>
      <c r="C10" s="41" t="s">
        <v>9219</v>
      </c>
      <c r="D10" s="99"/>
      <c r="E10" s="1083">
        <v>45461.5</v>
      </c>
      <c r="G10" s="304"/>
      <c r="H10" s="305"/>
      <c r="I10" s="79"/>
      <c r="J10" s="80"/>
    </row>
    <row r="11" spans="1:10" ht="18" customHeight="1" thickBot="1" x14ac:dyDescent="0.3">
      <c r="A11" s="41" t="s">
        <v>431</v>
      </c>
      <c r="B11" s="34" t="s">
        <v>390</v>
      </c>
      <c r="C11" s="41" t="s">
        <v>11148</v>
      </c>
      <c r="D11" s="99"/>
      <c r="E11" s="1083">
        <v>45478.428472222222</v>
      </c>
      <c r="G11" s="76"/>
      <c r="H11" s="77"/>
      <c r="I11" s="77"/>
      <c r="J11" s="81"/>
    </row>
    <row r="12" spans="1:10" ht="18" customHeight="1" x14ac:dyDescent="0.25">
      <c r="A12" s="41" t="s">
        <v>426</v>
      </c>
      <c r="B12" s="34" t="s">
        <v>389</v>
      </c>
      <c r="C12" s="41" t="s">
        <v>477</v>
      </c>
      <c r="D12" s="99"/>
      <c r="E12" s="1083">
        <v>45351.5</v>
      </c>
      <c r="G12" s="1282" t="s">
        <v>482</v>
      </c>
      <c r="H12" s="1283"/>
      <c r="I12" s="1283"/>
      <c r="J12" s="1284"/>
    </row>
    <row r="13" spans="1:10" ht="18" customHeight="1" x14ac:dyDescent="0.25">
      <c r="A13" s="41" t="s">
        <v>564</v>
      </c>
      <c r="B13" s="34" t="s">
        <v>387</v>
      </c>
      <c r="C13" s="41" t="s">
        <v>9209</v>
      </c>
      <c r="D13" s="99"/>
      <c r="E13" s="1083">
        <v>45461.5</v>
      </c>
      <c r="G13" s="1280" t="s">
        <v>463</v>
      </c>
      <c r="H13" s="1281"/>
      <c r="I13" s="90">
        <f>COUNTIFS(tblTests_And_Todo[Priorité], "A", tblTests_And_Todo[Statut], "")</f>
        <v>0</v>
      </c>
      <c r="J13" s="91">
        <f>I13/$I$7</f>
        <v>0</v>
      </c>
    </row>
    <row r="14" spans="1:10" ht="18" customHeight="1" x14ac:dyDescent="0.25">
      <c r="A14" s="41" t="s">
        <v>491</v>
      </c>
      <c r="B14" s="34" t="s">
        <v>388</v>
      </c>
      <c r="C14" s="41" t="s">
        <v>492</v>
      </c>
      <c r="D14" s="99"/>
      <c r="E14" s="1083">
        <v>45322.5</v>
      </c>
      <c r="G14" s="1280" t="s">
        <v>464</v>
      </c>
      <c r="H14" s="1281"/>
      <c r="I14" s="90">
        <f>COUNTIFS(tblTests_And_Todo[Priorité], "B", tblTests_And_Todo[Statut], "")</f>
        <v>2</v>
      </c>
      <c r="J14" s="91">
        <f>I14/$I$7</f>
        <v>0.13333333333333333</v>
      </c>
    </row>
    <row r="15" spans="1:10" ht="18" customHeight="1" x14ac:dyDescent="0.25">
      <c r="A15" s="41" t="s">
        <v>491</v>
      </c>
      <c r="B15" s="34" t="s">
        <v>389</v>
      </c>
      <c r="C15" s="41" t="s">
        <v>9195</v>
      </c>
      <c r="D15" s="99"/>
      <c r="E15" s="1083">
        <v>45450</v>
      </c>
      <c r="G15" s="1280" t="s">
        <v>465</v>
      </c>
      <c r="H15" s="1281"/>
      <c r="I15" s="90">
        <f>COUNTIFS(tblTests_And_Todo[Priorité], "C", tblTests_And_Todo[Statut], "")</f>
        <v>3</v>
      </c>
      <c r="J15" s="91">
        <f>I15/$I$7</f>
        <v>0.2</v>
      </c>
    </row>
    <row r="16" spans="1:10" ht="18" customHeight="1" x14ac:dyDescent="0.25">
      <c r="A16" s="41" t="s">
        <v>448</v>
      </c>
      <c r="B16" s="34" t="s">
        <v>389</v>
      </c>
      <c r="C16" s="41" t="s">
        <v>11065</v>
      </c>
      <c r="D16" s="99"/>
      <c r="E16" s="1083">
        <v>45354.305960648147</v>
      </c>
      <c r="G16" s="1280" t="s">
        <v>466</v>
      </c>
      <c r="H16" s="1281"/>
      <c r="I16" s="90">
        <f>COUNTIFS(tblTests_And_Todo[Priorité], "D", tblTests_And_Todo[Statut], "")</f>
        <v>7</v>
      </c>
      <c r="J16" s="91">
        <f>I16/$I$7</f>
        <v>0.46666666666666667</v>
      </c>
    </row>
    <row r="17" spans="1:10" ht="18" customHeight="1" thickBot="1" x14ac:dyDescent="0.3">
      <c r="A17" s="41" t="s">
        <v>428</v>
      </c>
      <c r="B17" s="34" t="s">
        <v>327</v>
      </c>
      <c r="C17" s="41" t="s">
        <v>794</v>
      </c>
      <c r="D17" s="99" t="s">
        <v>442</v>
      </c>
      <c r="E17" s="1083">
        <v>45412.5</v>
      </c>
      <c r="G17" s="1274" t="s">
        <v>483</v>
      </c>
      <c r="H17" s="1275"/>
      <c r="I17" s="92">
        <f>COUNTIFS(tblTests_And_Todo[Priorité], "E", tblTests_And_Todo[Statut], "")</f>
        <v>3</v>
      </c>
      <c r="J17" s="93">
        <f>I17/$I$7</f>
        <v>0.2</v>
      </c>
    </row>
    <row r="18" spans="1:10" ht="18" customHeight="1" x14ac:dyDescent="0.25">
      <c r="A18" s="41" t="s">
        <v>428</v>
      </c>
      <c r="B18" s="34" t="s">
        <v>327</v>
      </c>
      <c r="C18" s="41" t="s">
        <v>9212</v>
      </c>
      <c r="D18" s="99" t="s">
        <v>442</v>
      </c>
      <c r="E18" s="1083">
        <v>45461.5</v>
      </c>
    </row>
    <row r="19" spans="1:10" ht="18" customHeight="1" x14ac:dyDescent="0.25">
      <c r="A19" s="41" t="s">
        <v>428</v>
      </c>
      <c r="B19" s="34" t="s">
        <v>327</v>
      </c>
      <c r="C19" s="41" t="s">
        <v>9217</v>
      </c>
      <c r="D19" s="99" t="s">
        <v>442</v>
      </c>
      <c r="E19" s="1083">
        <v>45461.5</v>
      </c>
    </row>
    <row r="20" spans="1:10" ht="18" customHeight="1" x14ac:dyDescent="0.25">
      <c r="A20" s="41" t="s">
        <v>428</v>
      </c>
      <c r="B20" s="34" t="s">
        <v>327</v>
      </c>
      <c r="C20" s="41" t="s">
        <v>11147</v>
      </c>
      <c r="D20" s="99" t="s">
        <v>442</v>
      </c>
      <c r="E20" s="1083">
        <v>45478.333333333336</v>
      </c>
    </row>
    <row r="21" spans="1:10" ht="18" customHeight="1" x14ac:dyDescent="0.25">
      <c r="A21" s="41" t="s">
        <v>428</v>
      </c>
      <c r="B21" s="34" t="s">
        <v>327</v>
      </c>
      <c r="C21" s="41" t="s">
        <v>9214</v>
      </c>
      <c r="D21" s="99" t="s">
        <v>442</v>
      </c>
      <c r="E21" s="1083">
        <f ca="1">NOW()</f>
        <v>45540.691968402774</v>
      </c>
    </row>
    <row r="22" spans="1:10" ht="18" customHeight="1" x14ac:dyDescent="0.25">
      <c r="A22" s="96" t="s">
        <v>428</v>
      </c>
      <c r="B22" s="34" t="s">
        <v>387</v>
      </c>
      <c r="C22" s="41" t="s">
        <v>429</v>
      </c>
      <c r="D22" s="99" t="s">
        <v>442</v>
      </c>
      <c r="E22" s="1083">
        <v>45351.5</v>
      </c>
    </row>
    <row r="23" spans="1:10" ht="18" customHeight="1" x14ac:dyDescent="0.25">
      <c r="A23" s="41" t="s">
        <v>428</v>
      </c>
      <c r="B23" s="34" t="s">
        <v>387</v>
      </c>
      <c r="C23" s="41" t="s">
        <v>9235</v>
      </c>
      <c r="D23" s="99" t="s">
        <v>442</v>
      </c>
      <c r="E23" s="1083">
        <v>45412.5</v>
      </c>
    </row>
    <row r="24" spans="1:10" ht="18" customHeight="1" x14ac:dyDescent="0.25">
      <c r="A24" s="41" t="s">
        <v>428</v>
      </c>
      <c r="B24" s="34" t="s">
        <v>387</v>
      </c>
      <c r="C24" s="41" t="s">
        <v>9234</v>
      </c>
      <c r="D24" s="99" t="s">
        <v>442</v>
      </c>
      <c r="E24" s="1083">
        <v>45464.42394537037</v>
      </c>
    </row>
    <row r="25" spans="1:10" ht="18" customHeight="1" x14ac:dyDescent="0.25">
      <c r="A25" s="41" t="s">
        <v>428</v>
      </c>
      <c r="B25" s="34" t="s">
        <v>387</v>
      </c>
      <c r="C25" s="41" t="s">
        <v>11130</v>
      </c>
      <c r="D25" s="99" t="s">
        <v>442</v>
      </c>
      <c r="E25" s="1083">
        <v>45476.5</v>
      </c>
    </row>
    <row r="26" spans="1:10" ht="18" customHeight="1" x14ac:dyDescent="0.25">
      <c r="A26" s="41" t="s">
        <v>428</v>
      </c>
      <c r="B26" s="34" t="s">
        <v>387</v>
      </c>
      <c r="C26" s="41" t="s">
        <v>15986</v>
      </c>
      <c r="D26" s="99" t="s">
        <v>442</v>
      </c>
      <c r="E26" s="1083">
        <f ca="1">NOW()</f>
        <v>45540.691968402774</v>
      </c>
    </row>
    <row r="27" spans="1:10" ht="18" customHeight="1" x14ac:dyDescent="0.25">
      <c r="A27" s="41" t="s">
        <v>428</v>
      </c>
      <c r="B27" s="34" t="s">
        <v>387</v>
      </c>
      <c r="C27" s="41" t="s">
        <v>11063</v>
      </c>
      <c r="D27" s="99" t="s">
        <v>442</v>
      </c>
      <c r="E27" s="1083">
        <f ca="1">NOW()</f>
        <v>45540.691968402774</v>
      </c>
    </row>
    <row r="28" spans="1:10" ht="18" customHeight="1" x14ac:dyDescent="0.25">
      <c r="A28" s="41" t="s">
        <v>428</v>
      </c>
      <c r="B28" s="34" t="s">
        <v>388</v>
      </c>
      <c r="C28" s="41" t="s">
        <v>458</v>
      </c>
      <c r="D28" s="99" t="s">
        <v>442</v>
      </c>
      <c r="E28" s="1083">
        <v>45351.5</v>
      </c>
    </row>
    <row r="29" spans="1:10" ht="18" customHeight="1" x14ac:dyDescent="0.25">
      <c r="A29" s="41" t="s">
        <v>428</v>
      </c>
      <c r="B29" s="34" t="s">
        <v>388</v>
      </c>
      <c r="C29" s="41" t="s">
        <v>457</v>
      </c>
      <c r="D29" s="73" t="s">
        <v>442</v>
      </c>
      <c r="E29" s="1083">
        <v>45351.5</v>
      </c>
    </row>
    <row r="30" spans="1:10" ht="18" customHeight="1" x14ac:dyDescent="0.25">
      <c r="A30" s="41" t="s">
        <v>428</v>
      </c>
      <c r="B30" s="34" t="s">
        <v>388</v>
      </c>
      <c r="C30" s="41" t="s">
        <v>793</v>
      </c>
      <c r="D30" s="99" t="s">
        <v>442</v>
      </c>
      <c r="E30" s="1083">
        <v>45412.5</v>
      </c>
    </row>
    <row r="31" spans="1:10" ht="18" customHeight="1" x14ac:dyDescent="0.25">
      <c r="A31" s="41" t="s">
        <v>428</v>
      </c>
      <c r="B31" s="34" t="s">
        <v>388</v>
      </c>
      <c r="C31" s="41" t="s">
        <v>498</v>
      </c>
      <c r="D31" s="99" t="s">
        <v>442</v>
      </c>
      <c r="E31" s="1083">
        <f ca="1">NOW()</f>
        <v>45540.691968402774</v>
      </c>
    </row>
    <row r="32" spans="1:10" ht="18" customHeight="1" x14ac:dyDescent="0.25">
      <c r="A32" s="41" t="s">
        <v>428</v>
      </c>
      <c r="B32" s="34" t="s">
        <v>389</v>
      </c>
      <c r="C32" s="41" t="s">
        <v>9205</v>
      </c>
      <c r="D32" s="99" t="s">
        <v>442</v>
      </c>
      <c r="E32" s="1083">
        <v>45351.5</v>
      </c>
    </row>
    <row r="33" spans="1:5" ht="18" customHeight="1" x14ac:dyDescent="0.25">
      <c r="A33" s="41" t="s">
        <v>428</v>
      </c>
      <c r="B33" s="34" t="s">
        <v>389</v>
      </c>
      <c r="C33" s="41" t="s">
        <v>9194</v>
      </c>
      <c r="D33" s="99" t="s">
        <v>442</v>
      </c>
      <c r="E33" s="1083">
        <v>45450</v>
      </c>
    </row>
    <row r="34" spans="1:5" ht="18" customHeight="1" x14ac:dyDescent="0.25">
      <c r="A34" s="41" t="s">
        <v>428</v>
      </c>
      <c r="B34" s="34" t="s">
        <v>390</v>
      </c>
      <c r="C34" s="41" t="s">
        <v>441</v>
      </c>
      <c r="D34" s="99" t="s">
        <v>442</v>
      </c>
      <c r="E34" s="1083">
        <v>45351.5</v>
      </c>
    </row>
    <row r="35" spans="1:5" ht="18" customHeight="1" x14ac:dyDescent="0.25">
      <c r="A35" s="41" t="s">
        <v>425</v>
      </c>
      <c r="B35" s="34" t="s">
        <v>327</v>
      </c>
      <c r="C35" s="41" t="s">
        <v>11160</v>
      </c>
      <c r="D35" s="99" t="s">
        <v>442</v>
      </c>
      <c r="E35" s="1083">
        <f ca="1">NOW()</f>
        <v>45540.691968402774</v>
      </c>
    </row>
    <row r="36" spans="1:5" ht="18" customHeight="1" x14ac:dyDescent="0.25">
      <c r="A36" s="41" t="s">
        <v>425</v>
      </c>
      <c r="B36" s="34" t="s">
        <v>387</v>
      </c>
      <c r="C36" s="41" t="s">
        <v>782</v>
      </c>
      <c r="D36" s="99" t="s">
        <v>442</v>
      </c>
      <c r="E36" s="1083">
        <v>45322.5</v>
      </c>
    </row>
    <row r="37" spans="1:5" ht="18" customHeight="1" x14ac:dyDescent="0.25">
      <c r="A37" s="41" t="s">
        <v>425</v>
      </c>
      <c r="B37" s="34" t="s">
        <v>387</v>
      </c>
      <c r="C37" s="41" t="s">
        <v>440</v>
      </c>
      <c r="D37" s="73" t="s">
        <v>442</v>
      </c>
      <c r="E37" s="1083">
        <v>45351.5</v>
      </c>
    </row>
    <row r="38" spans="1:5" ht="18" customHeight="1" x14ac:dyDescent="0.25">
      <c r="A38" s="41" t="s">
        <v>432</v>
      </c>
      <c r="B38" s="34" t="s">
        <v>327</v>
      </c>
      <c r="C38" s="41" t="s">
        <v>417</v>
      </c>
      <c r="D38" s="73" t="s">
        <v>442</v>
      </c>
      <c r="E38" s="1083">
        <v>45351.5</v>
      </c>
    </row>
    <row r="39" spans="1:5" ht="18" customHeight="1" x14ac:dyDescent="0.25">
      <c r="A39" s="41" t="s">
        <v>432</v>
      </c>
      <c r="B39" s="34" t="s">
        <v>327</v>
      </c>
      <c r="C39" s="41" t="s">
        <v>416</v>
      </c>
      <c r="D39" s="73" t="s">
        <v>442</v>
      </c>
      <c r="E39" s="1083">
        <v>45351.5</v>
      </c>
    </row>
    <row r="40" spans="1:5" ht="18" customHeight="1" x14ac:dyDescent="0.25">
      <c r="A40" s="41" t="s">
        <v>432</v>
      </c>
      <c r="B40" s="34" t="s">
        <v>327</v>
      </c>
      <c r="C40" s="41" t="s">
        <v>418</v>
      </c>
      <c r="D40" s="73" t="s">
        <v>442</v>
      </c>
      <c r="E40" s="1083">
        <v>45351.5</v>
      </c>
    </row>
    <row r="41" spans="1:5" ht="18" customHeight="1" x14ac:dyDescent="0.25">
      <c r="A41" s="41" t="s">
        <v>454</v>
      </c>
      <c r="B41" s="34" t="s">
        <v>327</v>
      </c>
      <c r="C41" s="41" t="s">
        <v>459</v>
      </c>
      <c r="D41" s="73" t="s">
        <v>442</v>
      </c>
      <c r="E41" s="1083">
        <v>45351.5</v>
      </c>
    </row>
    <row r="42" spans="1:5" ht="18" customHeight="1" x14ac:dyDescent="0.25">
      <c r="A42" s="41" t="s">
        <v>454</v>
      </c>
      <c r="B42" s="34" t="s">
        <v>327</v>
      </c>
      <c r="C42" s="41" t="s">
        <v>456</v>
      </c>
      <c r="D42" s="73" t="s">
        <v>442</v>
      </c>
      <c r="E42" s="1083">
        <v>45351.5</v>
      </c>
    </row>
    <row r="43" spans="1:5" ht="18" customHeight="1" x14ac:dyDescent="0.25">
      <c r="A43" s="41" t="s">
        <v>454</v>
      </c>
      <c r="B43" s="34" t="s">
        <v>327</v>
      </c>
      <c r="C43" s="41" t="s">
        <v>460</v>
      </c>
      <c r="D43" s="73" t="s">
        <v>442</v>
      </c>
      <c r="E43" s="1083">
        <v>45351.5</v>
      </c>
    </row>
    <row r="44" spans="1:5" ht="18" customHeight="1" x14ac:dyDescent="0.25">
      <c r="A44" s="41" t="s">
        <v>454</v>
      </c>
      <c r="B44" s="34" t="s">
        <v>327</v>
      </c>
      <c r="C44" s="41" t="s">
        <v>453</v>
      </c>
      <c r="D44" s="73" t="s">
        <v>442</v>
      </c>
      <c r="E44" s="1083">
        <v>45351.5</v>
      </c>
    </row>
    <row r="45" spans="1:5" ht="18" customHeight="1" x14ac:dyDescent="0.25">
      <c r="A45" s="41" t="s">
        <v>454</v>
      </c>
      <c r="B45" s="34" t="s">
        <v>327</v>
      </c>
      <c r="C45" s="41" t="s">
        <v>436</v>
      </c>
      <c r="D45" s="73" t="s">
        <v>442</v>
      </c>
      <c r="E45" s="1083">
        <v>45351.5</v>
      </c>
    </row>
    <row r="46" spans="1:5" ht="18" customHeight="1" x14ac:dyDescent="0.25">
      <c r="A46" s="41" t="s">
        <v>454</v>
      </c>
      <c r="B46" s="34" t="s">
        <v>327</v>
      </c>
      <c r="C46" s="41" t="s">
        <v>451</v>
      </c>
      <c r="D46" s="73" t="s">
        <v>442</v>
      </c>
      <c r="E46" s="1083">
        <v>45351.5</v>
      </c>
    </row>
    <row r="47" spans="1:5" ht="18" customHeight="1" x14ac:dyDescent="0.25">
      <c r="A47" s="41" t="s">
        <v>454</v>
      </c>
      <c r="B47" s="34" t="s">
        <v>387</v>
      </c>
      <c r="C47" s="41" t="s">
        <v>433</v>
      </c>
      <c r="D47" s="73" t="s">
        <v>442</v>
      </c>
      <c r="E47" s="1083">
        <v>45351.5</v>
      </c>
    </row>
    <row r="48" spans="1:5" ht="18" customHeight="1" x14ac:dyDescent="0.25">
      <c r="A48" s="41" t="s">
        <v>454</v>
      </c>
      <c r="B48" s="34" t="s">
        <v>387</v>
      </c>
      <c r="C48" s="41" t="s">
        <v>419</v>
      </c>
      <c r="D48" s="73" t="s">
        <v>442</v>
      </c>
      <c r="E48" s="1083">
        <v>45351.5</v>
      </c>
    </row>
    <row r="49" spans="1:5" ht="18" customHeight="1" x14ac:dyDescent="0.25">
      <c r="A49" s="41" t="s">
        <v>454</v>
      </c>
      <c r="B49" s="34" t="s">
        <v>387</v>
      </c>
      <c r="C49" s="41" t="s">
        <v>9144</v>
      </c>
      <c r="D49" s="99" t="s">
        <v>442</v>
      </c>
      <c r="E49" s="1083">
        <f ca="1">NOW()</f>
        <v>45540.691968402774</v>
      </c>
    </row>
    <row r="50" spans="1:5" ht="18" customHeight="1" x14ac:dyDescent="0.25">
      <c r="A50" s="41" t="s">
        <v>454</v>
      </c>
      <c r="B50" s="34" t="s">
        <v>387</v>
      </c>
      <c r="C50" s="41" t="s">
        <v>9145</v>
      </c>
      <c r="D50" s="99" t="s">
        <v>442</v>
      </c>
      <c r="E50" s="1083">
        <f ca="1">NOW()</f>
        <v>45540.691968402774</v>
      </c>
    </row>
    <row r="51" spans="1:5" ht="18" customHeight="1" x14ac:dyDescent="0.25">
      <c r="A51" s="41" t="s">
        <v>454</v>
      </c>
      <c r="B51" s="34" t="s">
        <v>387</v>
      </c>
      <c r="C51" s="41" t="s">
        <v>9146</v>
      </c>
      <c r="D51" s="99" t="s">
        <v>442</v>
      </c>
      <c r="E51" s="1083">
        <f ca="1">NOW()</f>
        <v>45540.691968402774</v>
      </c>
    </row>
    <row r="52" spans="1:5" ht="18" customHeight="1" x14ac:dyDescent="0.25">
      <c r="A52" s="41" t="s">
        <v>454</v>
      </c>
      <c r="B52" s="34" t="s">
        <v>388</v>
      </c>
      <c r="C52" s="41" t="s">
        <v>449</v>
      </c>
      <c r="D52" s="73" t="s">
        <v>442</v>
      </c>
      <c r="E52" s="1083">
        <v>45351.5</v>
      </c>
    </row>
    <row r="53" spans="1:5" ht="18" customHeight="1" x14ac:dyDescent="0.25">
      <c r="A53" s="41" t="s">
        <v>454</v>
      </c>
      <c r="B53" s="34" t="s">
        <v>388</v>
      </c>
      <c r="C53" s="41" t="s">
        <v>455</v>
      </c>
      <c r="D53" s="73" t="s">
        <v>442</v>
      </c>
      <c r="E53" s="1083">
        <v>45351.5</v>
      </c>
    </row>
    <row r="54" spans="1:5" ht="18" customHeight="1" x14ac:dyDescent="0.25">
      <c r="A54" s="41" t="s">
        <v>454</v>
      </c>
      <c r="B54" s="34" t="s">
        <v>390</v>
      </c>
      <c r="C54" s="41" t="s">
        <v>452</v>
      </c>
      <c r="D54" s="99" t="s">
        <v>442</v>
      </c>
      <c r="E54" s="1083">
        <v>45351.5</v>
      </c>
    </row>
    <row r="55" spans="1:5" ht="18" customHeight="1" x14ac:dyDescent="0.25">
      <c r="A55" s="41" t="s">
        <v>439</v>
      </c>
      <c r="B55" s="34" t="s">
        <v>387</v>
      </c>
      <c r="C55" s="41" t="s">
        <v>11150</v>
      </c>
      <c r="D55" s="99" t="s">
        <v>442</v>
      </c>
      <c r="E55" s="1083">
        <v>45478.430555555555</v>
      </c>
    </row>
    <row r="56" spans="1:5" ht="18" customHeight="1" x14ac:dyDescent="0.25">
      <c r="A56" s="41" t="s">
        <v>439</v>
      </c>
      <c r="B56" s="34" t="s">
        <v>388</v>
      </c>
      <c r="C56" s="41" t="s">
        <v>475</v>
      </c>
      <c r="D56" s="99" t="s">
        <v>442</v>
      </c>
      <c r="E56" s="1083">
        <v>45351.5</v>
      </c>
    </row>
    <row r="57" spans="1:5" ht="18" customHeight="1" x14ac:dyDescent="0.25">
      <c r="A57" s="41" t="s">
        <v>439</v>
      </c>
      <c r="B57" s="34" t="s">
        <v>388</v>
      </c>
      <c r="C57" s="41" t="s">
        <v>421</v>
      </c>
      <c r="D57" s="99" t="s">
        <v>442</v>
      </c>
      <c r="E57" s="1083">
        <v>45351.5</v>
      </c>
    </row>
    <row r="58" spans="1:5" ht="18" customHeight="1" x14ac:dyDescent="0.25">
      <c r="A58" s="41" t="s">
        <v>11151</v>
      </c>
      <c r="B58" s="34" t="s">
        <v>388</v>
      </c>
      <c r="C58" s="41" t="s">
        <v>11152</v>
      </c>
      <c r="D58" s="99" t="s">
        <v>442</v>
      </c>
      <c r="E58" s="1083">
        <v>45478.431250000001</v>
      </c>
    </row>
    <row r="59" spans="1:5" ht="18" customHeight="1" x14ac:dyDescent="0.25">
      <c r="A59" s="41" t="s">
        <v>434</v>
      </c>
      <c r="B59" s="34" t="s">
        <v>389</v>
      </c>
      <c r="C59" s="41" t="s">
        <v>435</v>
      </c>
      <c r="D59" s="99" t="s">
        <v>442</v>
      </c>
      <c r="E59" s="1083">
        <v>45351.5</v>
      </c>
    </row>
    <row r="60" spans="1:5" ht="18" customHeight="1" x14ac:dyDescent="0.25">
      <c r="A60" s="41" t="s">
        <v>431</v>
      </c>
      <c r="B60" s="34" t="s">
        <v>327</v>
      </c>
      <c r="C60" s="41" t="s">
        <v>9206</v>
      </c>
      <c r="D60" s="99" t="s">
        <v>442</v>
      </c>
      <c r="E60" s="1083">
        <v>45351.5</v>
      </c>
    </row>
    <row r="61" spans="1:5" ht="18" customHeight="1" x14ac:dyDescent="0.25">
      <c r="A61" s="41" t="s">
        <v>431</v>
      </c>
      <c r="B61" s="34" t="s">
        <v>327</v>
      </c>
      <c r="C61" s="41" t="s">
        <v>438</v>
      </c>
      <c r="D61" s="73" t="s">
        <v>442</v>
      </c>
      <c r="E61" s="1083">
        <v>45351.5</v>
      </c>
    </row>
    <row r="62" spans="1:5" ht="18" customHeight="1" x14ac:dyDescent="0.25">
      <c r="A62" s="41" t="s">
        <v>431</v>
      </c>
      <c r="B62" s="34" t="s">
        <v>327</v>
      </c>
      <c r="C62" s="41" t="s">
        <v>11154</v>
      </c>
      <c r="D62" s="99" t="s">
        <v>442</v>
      </c>
      <c r="E62" s="1083">
        <v>45478.429861111108</v>
      </c>
    </row>
    <row r="63" spans="1:5" ht="18" customHeight="1" x14ac:dyDescent="0.25">
      <c r="A63" s="41" t="s">
        <v>431</v>
      </c>
      <c r="B63" s="34" t="s">
        <v>327</v>
      </c>
      <c r="C63" s="41" t="s">
        <v>11153</v>
      </c>
      <c r="D63" s="99" t="s">
        <v>442</v>
      </c>
      <c r="E63" s="1083">
        <v>45478.438194444447</v>
      </c>
    </row>
    <row r="64" spans="1:5" ht="18" customHeight="1" x14ac:dyDescent="0.25">
      <c r="A64" s="41" t="s">
        <v>431</v>
      </c>
      <c r="B64" s="34" t="s">
        <v>327</v>
      </c>
      <c r="C64" s="41" t="s">
        <v>556</v>
      </c>
      <c r="D64" s="99" t="s">
        <v>442</v>
      </c>
      <c r="E64" s="1083">
        <f t="shared" ref="E64:E75" ca="1" si="0">NOW()</f>
        <v>45540.691968402774</v>
      </c>
    </row>
    <row r="65" spans="1:5" ht="18" customHeight="1" x14ac:dyDescent="0.25">
      <c r="A65" s="41" t="s">
        <v>431</v>
      </c>
      <c r="B65" s="34" t="s">
        <v>327</v>
      </c>
      <c r="C65" s="41" t="s">
        <v>561</v>
      </c>
      <c r="D65" s="99" t="s">
        <v>442</v>
      </c>
      <c r="E65" s="1083">
        <f t="shared" ca="1" si="0"/>
        <v>45540.691968402774</v>
      </c>
    </row>
    <row r="66" spans="1:5" ht="18" customHeight="1" x14ac:dyDescent="0.25">
      <c r="A66" s="41" t="s">
        <v>431</v>
      </c>
      <c r="B66" s="34" t="s">
        <v>327</v>
      </c>
      <c r="C66" s="41" t="s">
        <v>562</v>
      </c>
      <c r="D66" s="99" t="s">
        <v>442</v>
      </c>
      <c r="E66" s="1083">
        <f t="shared" ca="1" si="0"/>
        <v>45540.691968402774</v>
      </c>
    </row>
    <row r="67" spans="1:5" ht="18" customHeight="1" x14ac:dyDescent="0.25">
      <c r="A67" s="41" t="s">
        <v>431</v>
      </c>
      <c r="B67" s="34" t="s">
        <v>327</v>
      </c>
      <c r="C67" s="41" t="s">
        <v>553</v>
      </c>
      <c r="D67" s="99" t="s">
        <v>442</v>
      </c>
      <c r="E67" s="1083">
        <f t="shared" ca="1" si="0"/>
        <v>45540.691968402774</v>
      </c>
    </row>
    <row r="68" spans="1:5" ht="18" customHeight="1" x14ac:dyDescent="0.25">
      <c r="A68" s="41" t="s">
        <v>431</v>
      </c>
      <c r="B68" s="34" t="s">
        <v>327</v>
      </c>
      <c r="C68" s="41" t="s">
        <v>780</v>
      </c>
      <c r="D68" s="99" t="s">
        <v>442</v>
      </c>
      <c r="E68" s="1083">
        <f t="shared" ca="1" si="0"/>
        <v>45540.691968402774</v>
      </c>
    </row>
    <row r="69" spans="1:5" ht="18" customHeight="1" x14ac:dyDescent="0.25">
      <c r="A69" s="41" t="s">
        <v>431</v>
      </c>
      <c r="B69" s="34" t="s">
        <v>327</v>
      </c>
      <c r="C69" s="41" t="s">
        <v>549</v>
      </c>
      <c r="D69" s="99" t="s">
        <v>442</v>
      </c>
      <c r="E69" s="1083">
        <f t="shared" ca="1" si="0"/>
        <v>45540.691968402774</v>
      </c>
    </row>
    <row r="70" spans="1:5" ht="18" customHeight="1" x14ac:dyDescent="0.25">
      <c r="A70" s="41" t="s">
        <v>431</v>
      </c>
      <c r="B70" s="34" t="s">
        <v>327</v>
      </c>
      <c r="C70" s="41" t="s">
        <v>522</v>
      </c>
      <c r="D70" s="99" t="s">
        <v>442</v>
      </c>
      <c r="E70" s="1083">
        <f t="shared" ca="1" si="0"/>
        <v>45540.691968402774</v>
      </c>
    </row>
    <row r="71" spans="1:5" ht="18" customHeight="1" x14ac:dyDescent="0.25">
      <c r="A71" s="41" t="s">
        <v>431</v>
      </c>
      <c r="B71" s="34" t="s">
        <v>327</v>
      </c>
      <c r="C71" s="41" t="s">
        <v>523</v>
      </c>
      <c r="D71" s="99" t="s">
        <v>442</v>
      </c>
      <c r="E71" s="1083">
        <f t="shared" ca="1" si="0"/>
        <v>45540.691968402774</v>
      </c>
    </row>
    <row r="72" spans="1:5" ht="18" customHeight="1" x14ac:dyDescent="0.25">
      <c r="A72" s="41" t="s">
        <v>431</v>
      </c>
      <c r="B72" s="34" t="s">
        <v>327</v>
      </c>
      <c r="C72" s="41" t="s">
        <v>524</v>
      </c>
      <c r="D72" s="99" t="s">
        <v>442</v>
      </c>
      <c r="E72" s="1083">
        <f t="shared" ca="1" si="0"/>
        <v>45540.691968402774</v>
      </c>
    </row>
    <row r="73" spans="1:5" ht="18" customHeight="1" x14ac:dyDescent="0.25">
      <c r="A73" s="41" t="s">
        <v>431</v>
      </c>
      <c r="B73" s="34" t="s">
        <v>327</v>
      </c>
      <c r="C73" s="41" t="s">
        <v>525</v>
      </c>
      <c r="D73" s="99" t="s">
        <v>442</v>
      </c>
      <c r="E73" s="1083">
        <f t="shared" ca="1" si="0"/>
        <v>45540.691968402774</v>
      </c>
    </row>
    <row r="74" spans="1:5" ht="18" customHeight="1" x14ac:dyDescent="0.25">
      <c r="A74" s="41" t="s">
        <v>431</v>
      </c>
      <c r="B74" s="34" t="s">
        <v>327</v>
      </c>
      <c r="C74" s="41" t="s">
        <v>516</v>
      </c>
      <c r="D74" s="99" t="s">
        <v>442</v>
      </c>
      <c r="E74" s="1083">
        <f t="shared" ca="1" si="0"/>
        <v>45540.691968402774</v>
      </c>
    </row>
    <row r="75" spans="1:5" ht="18" customHeight="1" x14ac:dyDescent="0.25">
      <c r="A75" s="41" t="s">
        <v>431</v>
      </c>
      <c r="B75" s="34" t="s">
        <v>327</v>
      </c>
      <c r="C75" s="41" t="s">
        <v>509</v>
      </c>
      <c r="D75" s="99" t="s">
        <v>442</v>
      </c>
      <c r="E75" s="1083">
        <f t="shared" ca="1" si="0"/>
        <v>45540.691968402774</v>
      </c>
    </row>
    <row r="76" spans="1:5" ht="18" customHeight="1" x14ac:dyDescent="0.25">
      <c r="A76" s="41" t="s">
        <v>431</v>
      </c>
      <c r="B76" s="34" t="s">
        <v>387</v>
      </c>
      <c r="C76" s="41" t="s">
        <v>9150</v>
      </c>
      <c r="D76" s="99" t="s">
        <v>442</v>
      </c>
      <c r="E76" s="1083">
        <v>45351.5</v>
      </c>
    </row>
    <row r="77" spans="1:5" ht="18" customHeight="1" x14ac:dyDescent="0.25">
      <c r="A77" s="41" t="s">
        <v>431</v>
      </c>
      <c r="B77" s="34" t="s">
        <v>387</v>
      </c>
      <c r="C77" s="41" t="s">
        <v>9149</v>
      </c>
      <c r="D77" s="99" t="s">
        <v>442</v>
      </c>
      <c r="E77" s="1083">
        <v>45351.5</v>
      </c>
    </row>
    <row r="78" spans="1:5" ht="18" customHeight="1" x14ac:dyDescent="0.25">
      <c r="A78" s="41" t="s">
        <v>431</v>
      </c>
      <c r="B78" s="34" t="s">
        <v>387</v>
      </c>
      <c r="C78" s="41" t="s">
        <v>437</v>
      </c>
      <c r="D78" s="99" t="s">
        <v>442</v>
      </c>
      <c r="E78" s="1083">
        <v>45351.5</v>
      </c>
    </row>
    <row r="79" spans="1:5" ht="18" customHeight="1" x14ac:dyDescent="0.25">
      <c r="A79" s="41" t="s">
        <v>431</v>
      </c>
      <c r="B79" s="34" t="s">
        <v>387</v>
      </c>
      <c r="C79" s="41" t="s">
        <v>9236</v>
      </c>
      <c r="D79" s="99" t="s">
        <v>442</v>
      </c>
      <c r="E79" s="1083">
        <v>45412.5</v>
      </c>
    </row>
    <row r="80" spans="1:5" ht="18" customHeight="1" x14ac:dyDescent="0.25">
      <c r="A80" s="41" t="s">
        <v>431</v>
      </c>
      <c r="B80" s="34" t="s">
        <v>387</v>
      </c>
      <c r="C80" s="41" t="s">
        <v>9218</v>
      </c>
      <c r="D80" s="99" t="s">
        <v>442</v>
      </c>
      <c r="E80" s="1083">
        <v>45461.5</v>
      </c>
    </row>
    <row r="81" spans="1:5" ht="18" customHeight="1" x14ac:dyDescent="0.25">
      <c r="A81" s="41" t="s">
        <v>431</v>
      </c>
      <c r="B81" s="34" t="s">
        <v>387</v>
      </c>
      <c r="C81" s="41" t="s">
        <v>11145</v>
      </c>
      <c r="D81" s="99" t="s">
        <v>442</v>
      </c>
      <c r="E81" s="1083">
        <v>45464.421674074074</v>
      </c>
    </row>
    <row r="82" spans="1:5" ht="18" customHeight="1" x14ac:dyDescent="0.25">
      <c r="A82" s="41" t="s">
        <v>431</v>
      </c>
      <c r="B82" s="34" t="s">
        <v>387</v>
      </c>
      <c r="C82" s="41" t="s">
        <v>11127</v>
      </c>
      <c r="D82" s="99" t="s">
        <v>442</v>
      </c>
      <c r="E82" s="1083">
        <v>45475.5</v>
      </c>
    </row>
    <row r="83" spans="1:5" ht="18" customHeight="1" x14ac:dyDescent="0.25">
      <c r="A83" s="41" t="s">
        <v>431</v>
      </c>
      <c r="B83" s="34" t="s">
        <v>387</v>
      </c>
      <c r="C83" s="41" t="s">
        <v>11149</v>
      </c>
      <c r="D83" s="99" t="s">
        <v>442</v>
      </c>
      <c r="E83" s="1083">
        <v>45478.429166666669</v>
      </c>
    </row>
    <row r="84" spans="1:5" ht="18" customHeight="1" x14ac:dyDescent="0.25">
      <c r="A84" s="41" t="s">
        <v>431</v>
      </c>
      <c r="B84" s="34" t="s">
        <v>387</v>
      </c>
      <c r="C84" s="41" t="s">
        <v>11162</v>
      </c>
      <c r="D84" s="99" t="s">
        <v>442</v>
      </c>
      <c r="E84" s="1083">
        <f ca="1">NOW()</f>
        <v>45540.691968402774</v>
      </c>
    </row>
    <row r="85" spans="1:5" ht="18" customHeight="1" x14ac:dyDescent="0.25">
      <c r="A85" s="41" t="s">
        <v>431</v>
      </c>
      <c r="B85" s="34" t="s">
        <v>387</v>
      </c>
      <c r="C85" s="41" t="s">
        <v>566</v>
      </c>
      <c r="D85" s="99" t="s">
        <v>442</v>
      </c>
      <c r="E85" s="1083">
        <f ca="1">NOW()</f>
        <v>45540.691968402774</v>
      </c>
    </row>
    <row r="86" spans="1:5" ht="18" customHeight="1" x14ac:dyDescent="0.25">
      <c r="A86" s="41" t="s">
        <v>431</v>
      </c>
      <c r="B86" s="34" t="s">
        <v>387</v>
      </c>
      <c r="C86" s="41" t="s">
        <v>520</v>
      </c>
      <c r="D86" s="99" t="s">
        <v>442</v>
      </c>
      <c r="E86" s="1083">
        <f ca="1">NOW()</f>
        <v>45540.691968402774</v>
      </c>
    </row>
    <row r="87" spans="1:5" ht="20.100000000000001" customHeight="1" x14ac:dyDescent="0.25">
      <c r="A87" s="41" t="s">
        <v>431</v>
      </c>
      <c r="B87" s="34" t="s">
        <v>387</v>
      </c>
      <c r="C87" s="41" t="s">
        <v>521</v>
      </c>
      <c r="D87" s="99" t="s">
        <v>442</v>
      </c>
      <c r="E87" s="1083">
        <f ca="1">NOW()</f>
        <v>45540.691968402774</v>
      </c>
    </row>
    <row r="88" spans="1:5" ht="20.100000000000001" customHeight="1" x14ac:dyDescent="0.25">
      <c r="A88" s="41" t="s">
        <v>431</v>
      </c>
      <c r="B88" s="34" t="s">
        <v>388</v>
      </c>
      <c r="C88" s="41" t="s">
        <v>9233</v>
      </c>
      <c r="D88" s="99" t="s">
        <v>442</v>
      </c>
      <c r="E88" s="1083">
        <v>45464.42243796296</v>
      </c>
    </row>
    <row r="89" spans="1:5" ht="20.100000000000001" customHeight="1" x14ac:dyDescent="0.25">
      <c r="A89" s="41" t="s">
        <v>431</v>
      </c>
      <c r="B89" s="34" t="s">
        <v>388</v>
      </c>
      <c r="C89" s="41" t="s">
        <v>11128</v>
      </c>
      <c r="D89" s="99" t="s">
        <v>442</v>
      </c>
      <c r="E89" s="1083">
        <v>45471.5</v>
      </c>
    </row>
    <row r="90" spans="1:5" ht="20.100000000000001" customHeight="1" x14ac:dyDescent="0.25">
      <c r="A90" s="41" t="s">
        <v>431</v>
      </c>
      <c r="B90" s="34" t="s">
        <v>388</v>
      </c>
      <c r="C90" s="41" t="s">
        <v>11155</v>
      </c>
      <c r="D90" s="99" t="s">
        <v>442</v>
      </c>
      <c r="E90" s="1083">
        <v>45478.666666666664</v>
      </c>
    </row>
    <row r="91" spans="1:5" ht="20.100000000000001" customHeight="1" x14ac:dyDescent="0.25">
      <c r="A91" s="41" t="s">
        <v>431</v>
      </c>
      <c r="B91" s="34" t="s">
        <v>388</v>
      </c>
      <c r="C91" s="41" t="s">
        <v>514</v>
      </c>
      <c r="D91" s="99" t="s">
        <v>442</v>
      </c>
      <c r="E91" s="1083">
        <f ca="1">NOW()</f>
        <v>45540.691968402774</v>
      </c>
    </row>
    <row r="92" spans="1:5" ht="20.100000000000001" customHeight="1" x14ac:dyDescent="0.25">
      <c r="A92" s="41" t="s">
        <v>431</v>
      </c>
      <c r="B92" s="34" t="s">
        <v>390</v>
      </c>
      <c r="C92" s="41" t="s">
        <v>515</v>
      </c>
      <c r="D92" s="99" t="s">
        <v>442</v>
      </c>
      <c r="E92" s="1083">
        <f ca="1">NOW()</f>
        <v>45540.691968402774</v>
      </c>
    </row>
    <row r="93" spans="1:5" ht="20.100000000000001" customHeight="1" x14ac:dyDescent="0.25">
      <c r="A93" s="41" t="s">
        <v>426</v>
      </c>
      <c r="B93" s="34" t="s">
        <v>388</v>
      </c>
      <c r="C93" s="41" t="s">
        <v>424</v>
      </c>
      <c r="D93" s="99" t="s">
        <v>442</v>
      </c>
      <c r="E93" s="1083">
        <v>45351.5</v>
      </c>
    </row>
    <row r="94" spans="1:5" ht="20.100000000000001" customHeight="1" x14ac:dyDescent="0.25">
      <c r="A94" s="41" t="s">
        <v>427</v>
      </c>
      <c r="B94" s="34" t="s">
        <v>327</v>
      </c>
      <c r="C94" s="41" t="s">
        <v>9210</v>
      </c>
      <c r="D94" s="99" t="s">
        <v>442</v>
      </c>
      <c r="E94" s="1083">
        <v>45351.5</v>
      </c>
    </row>
    <row r="95" spans="1:5" ht="20.100000000000001" customHeight="1" x14ac:dyDescent="0.25">
      <c r="A95" s="41" t="s">
        <v>427</v>
      </c>
      <c r="B95" s="34" t="s">
        <v>327</v>
      </c>
      <c r="C95" s="41" t="s">
        <v>563</v>
      </c>
      <c r="D95" s="99" t="s">
        <v>442</v>
      </c>
      <c r="E95" s="1083">
        <f ca="1">NOW()</f>
        <v>45540.691968402774</v>
      </c>
    </row>
    <row r="96" spans="1:5" ht="20.100000000000001" customHeight="1" x14ac:dyDescent="0.25">
      <c r="A96" s="41" t="s">
        <v>11061</v>
      </c>
      <c r="B96" s="34" t="s">
        <v>327</v>
      </c>
      <c r="C96" s="41" t="s">
        <v>11062</v>
      </c>
      <c r="D96" s="99" t="s">
        <v>442</v>
      </c>
      <c r="E96" s="1083">
        <v>45471.5</v>
      </c>
    </row>
    <row r="97" spans="1:5" ht="20.100000000000001" customHeight="1" x14ac:dyDescent="0.25">
      <c r="A97" s="41" t="s">
        <v>564</v>
      </c>
      <c r="B97" s="34" t="s">
        <v>387</v>
      </c>
      <c r="C97" s="41" t="s">
        <v>9211</v>
      </c>
      <c r="D97" s="99" t="s">
        <v>442</v>
      </c>
      <c r="E97" s="1083">
        <v>45450</v>
      </c>
    </row>
    <row r="98" spans="1:5" ht="20.100000000000001" customHeight="1" x14ac:dyDescent="0.25">
      <c r="A98" s="41" t="s">
        <v>564</v>
      </c>
      <c r="B98" s="34" t="s">
        <v>387</v>
      </c>
      <c r="C98" s="41" t="s">
        <v>565</v>
      </c>
      <c r="D98" s="99" t="s">
        <v>442</v>
      </c>
      <c r="E98" s="1083">
        <f ca="1">NOW()</f>
        <v>45540.691968402774</v>
      </c>
    </row>
    <row r="99" spans="1:5" ht="20.100000000000001" customHeight="1" x14ac:dyDescent="0.25">
      <c r="A99" s="41" t="s">
        <v>564</v>
      </c>
      <c r="B99" s="34" t="s">
        <v>388</v>
      </c>
      <c r="C99" s="41" t="s">
        <v>9192</v>
      </c>
      <c r="D99" s="99" t="s">
        <v>442</v>
      </c>
      <c r="E99" s="1083">
        <v>45450</v>
      </c>
    </row>
    <row r="100" spans="1:5" ht="20.100000000000001" customHeight="1" x14ac:dyDescent="0.25">
      <c r="A100" s="41" t="s">
        <v>564</v>
      </c>
      <c r="B100" s="34" t="s">
        <v>388</v>
      </c>
      <c r="C100" s="41" t="s">
        <v>9191</v>
      </c>
      <c r="D100" s="99" t="s">
        <v>442</v>
      </c>
      <c r="E100" s="1083">
        <v>45450</v>
      </c>
    </row>
    <row r="101" spans="1:5" ht="20.100000000000001" customHeight="1" x14ac:dyDescent="0.25">
      <c r="A101" s="41" t="s">
        <v>564</v>
      </c>
      <c r="B101" s="34" t="s">
        <v>388</v>
      </c>
      <c r="C101" s="41" t="s">
        <v>9213</v>
      </c>
      <c r="D101" s="99" t="s">
        <v>442</v>
      </c>
      <c r="E101" s="1083">
        <v>45461.5</v>
      </c>
    </row>
    <row r="102" spans="1:5" ht="20.100000000000001" customHeight="1" x14ac:dyDescent="0.25">
      <c r="A102" s="41" t="s">
        <v>564</v>
      </c>
      <c r="B102" s="34" t="s">
        <v>388</v>
      </c>
      <c r="C102" s="41" t="s">
        <v>11129</v>
      </c>
      <c r="D102" s="99" t="s">
        <v>442</v>
      </c>
      <c r="E102" s="1083">
        <v>45476.5</v>
      </c>
    </row>
    <row r="103" spans="1:5" ht="20.100000000000001" customHeight="1" x14ac:dyDescent="0.25">
      <c r="A103" s="41" t="s">
        <v>564</v>
      </c>
      <c r="B103" s="34" t="s">
        <v>389</v>
      </c>
      <c r="C103" s="41" t="s">
        <v>11140</v>
      </c>
      <c r="D103" s="99" t="s">
        <v>442</v>
      </c>
      <c r="E103" s="1083">
        <v>45477.5</v>
      </c>
    </row>
    <row r="104" spans="1:5" ht="20.100000000000001" customHeight="1" x14ac:dyDescent="0.25">
      <c r="A104" s="41" t="s">
        <v>491</v>
      </c>
      <c r="B104" s="34" t="s">
        <v>327</v>
      </c>
      <c r="C104" s="41" t="s">
        <v>11161</v>
      </c>
      <c r="D104" s="99" t="s">
        <v>442</v>
      </c>
      <c r="E104" s="1083">
        <f ca="1">NOW()</f>
        <v>45540.691968402774</v>
      </c>
    </row>
    <row r="105" spans="1:5" ht="20.100000000000001" customHeight="1" x14ac:dyDescent="0.25">
      <c r="A105" s="41" t="s">
        <v>491</v>
      </c>
      <c r="B105" s="34" t="s">
        <v>327</v>
      </c>
      <c r="C105" s="41" t="s">
        <v>9190</v>
      </c>
      <c r="D105" s="99" t="s">
        <v>442</v>
      </c>
      <c r="E105" s="1083">
        <f ca="1">NOW()</f>
        <v>45540.691968402774</v>
      </c>
    </row>
    <row r="106" spans="1:5" ht="20.100000000000001" customHeight="1" x14ac:dyDescent="0.25">
      <c r="A106" s="41" t="s">
        <v>491</v>
      </c>
      <c r="B106" s="34" t="s">
        <v>388</v>
      </c>
      <c r="C106" s="41" t="s">
        <v>493</v>
      </c>
      <c r="D106" s="73" t="s">
        <v>442</v>
      </c>
      <c r="E106" s="1083">
        <f ca="1">NOW()</f>
        <v>45540.691968402774</v>
      </c>
    </row>
    <row r="107" spans="1:5" ht="20.100000000000001" customHeight="1" x14ac:dyDescent="0.25">
      <c r="A107" s="41" t="s">
        <v>443</v>
      </c>
      <c r="B107" s="34" t="s">
        <v>327</v>
      </c>
      <c r="C107" s="41" t="s">
        <v>430</v>
      </c>
      <c r="D107" s="73" t="s">
        <v>442</v>
      </c>
      <c r="E107" s="1083">
        <v>45351.5</v>
      </c>
    </row>
    <row r="108" spans="1:5" ht="20.100000000000001" customHeight="1" x14ac:dyDescent="0.25">
      <c r="A108" s="41" t="s">
        <v>443</v>
      </c>
      <c r="B108" s="34" t="s">
        <v>327</v>
      </c>
      <c r="C108" s="41" t="s">
        <v>479</v>
      </c>
      <c r="D108" s="73" t="s">
        <v>442</v>
      </c>
      <c r="E108" s="1083">
        <v>45351.5</v>
      </c>
    </row>
    <row r="109" spans="1:5" ht="20.100000000000001" customHeight="1" x14ac:dyDescent="0.25">
      <c r="A109" s="41" t="s">
        <v>443</v>
      </c>
      <c r="B109" s="34" t="s">
        <v>327</v>
      </c>
      <c r="C109" s="41" t="s">
        <v>422</v>
      </c>
      <c r="D109" s="73" t="s">
        <v>442</v>
      </c>
      <c r="E109" s="1083">
        <v>45351.5</v>
      </c>
    </row>
    <row r="110" spans="1:5" ht="20.100000000000001" customHeight="1" x14ac:dyDescent="0.25">
      <c r="A110" s="41" t="s">
        <v>443</v>
      </c>
      <c r="B110" s="34" t="s">
        <v>327</v>
      </c>
      <c r="C110" s="41" t="s">
        <v>444</v>
      </c>
      <c r="D110" s="73" t="s">
        <v>442</v>
      </c>
      <c r="E110" s="1083">
        <v>45351.5</v>
      </c>
    </row>
    <row r="111" spans="1:5" ht="20.100000000000001" customHeight="1" x14ac:dyDescent="0.25">
      <c r="A111" s="41" t="s">
        <v>443</v>
      </c>
      <c r="B111" s="34" t="s">
        <v>327</v>
      </c>
      <c r="C111" s="41" t="s">
        <v>469</v>
      </c>
      <c r="D111" s="73" t="s">
        <v>442</v>
      </c>
      <c r="E111" s="1083">
        <v>45354.305960648147</v>
      </c>
    </row>
    <row r="112" spans="1:5" ht="20.100000000000001" customHeight="1" x14ac:dyDescent="0.25">
      <c r="A112" s="41" t="s">
        <v>443</v>
      </c>
      <c r="B112" s="34" t="s">
        <v>327</v>
      </c>
      <c r="C112" s="41" t="s">
        <v>480</v>
      </c>
      <c r="D112" s="99" t="s">
        <v>442</v>
      </c>
      <c r="E112" s="1083">
        <f ca="1">NOW()</f>
        <v>45540.691968402774</v>
      </c>
    </row>
    <row r="113" spans="1:5" ht="20.100000000000001" customHeight="1" x14ac:dyDescent="0.25">
      <c r="A113" s="41" t="s">
        <v>443</v>
      </c>
      <c r="B113" s="34" t="s">
        <v>327</v>
      </c>
      <c r="C113" s="41" t="s">
        <v>474</v>
      </c>
      <c r="D113" s="73" t="s">
        <v>442</v>
      </c>
      <c r="E113" s="1083">
        <f ca="1">NOW()</f>
        <v>45540.691968402774</v>
      </c>
    </row>
    <row r="114" spans="1:5" ht="20.100000000000001" customHeight="1" x14ac:dyDescent="0.25">
      <c r="A114" s="41" t="s">
        <v>443</v>
      </c>
      <c r="B114" s="34" t="s">
        <v>327</v>
      </c>
      <c r="C114" s="41" t="s">
        <v>472</v>
      </c>
      <c r="D114" s="73" t="s">
        <v>442</v>
      </c>
      <c r="E114" s="1083">
        <f ca="1">NOW()</f>
        <v>45540.691968402774</v>
      </c>
    </row>
    <row r="115" spans="1:5" ht="20.100000000000001" customHeight="1" x14ac:dyDescent="0.25">
      <c r="A115" s="41" t="s">
        <v>443</v>
      </c>
      <c r="B115" s="34" t="s">
        <v>387</v>
      </c>
      <c r="C115" s="41" t="s">
        <v>470</v>
      </c>
      <c r="D115" s="73" t="s">
        <v>442</v>
      </c>
      <c r="E115" s="1083">
        <v>45354.359722222223</v>
      </c>
    </row>
    <row r="116" spans="1:5" ht="20.100000000000001" customHeight="1" x14ac:dyDescent="0.25">
      <c r="A116" s="41" t="s">
        <v>443</v>
      </c>
      <c r="B116" s="34" t="s">
        <v>387</v>
      </c>
      <c r="C116" s="41" t="s">
        <v>497</v>
      </c>
      <c r="D116" s="99" t="s">
        <v>442</v>
      </c>
      <c r="E116" s="1083">
        <f ca="1">NOW()</f>
        <v>45540.691968402774</v>
      </c>
    </row>
    <row r="117" spans="1:5" ht="20.100000000000001" customHeight="1" x14ac:dyDescent="0.25">
      <c r="A117" s="41" t="s">
        <v>443</v>
      </c>
      <c r="B117" s="34" t="s">
        <v>387</v>
      </c>
      <c r="C117" s="41" t="s">
        <v>471</v>
      </c>
      <c r="D117" s="73" t="s">
        <v>442</v>
      </c>
      <c r="E117" s="1083">
        <f ca="1">NOW()</f>
        <v>45540.691968402774</v>
      </c>
    </row>
    <row r="118" spans="1:5" ht="20.100000000000001" customHeight="1" x14ac:dyDescent="0.25">
      <c r="A118" s="41" t="s">
        <v>443</v>
      </c>
      <c r="B118" s="34" t="s">
        <v>387</v>
      </c>
      <c r="C118" s="41" t="s">
        <v>476</v>
      </c>
      <c r="D118" s="73" t="s">
        <v>442</v>
      </c>
      <c r="E118" s="1083">
        <f ca="1">NOW()</f>
        <v>45540.691968402774</v>
      </c>
    </row>
    <row r="119" spans="1:5" ht="20.100000000000001" customHeight="1" x14ac:dyDescent="0.25">
      <c r="A119" s="41" t="s">
        <v>9151</v>
      </c>
      <c r="B119" s="34" t="s">
        <v>327</v>
      </c>
      <c r="C119" s="41" t="s">
        <v>9152</v>
      </c>
      <c r="D119" s="99" t="s">
        <v>442</v>
      </c>
      <c r="E119" s="1083">
        <f ca="1">NOW()</f>
        <v>45540.691968402774</v>
      </c>
    </row>
    <row r="120" spans="1:5" ht="20.100000000000001" customHeight="1" x14ac:dyDescent="0.25">
      <c r="A120" s="41" t="s">
        <v>9183</v>
      </c>
      <c r="B120" s="34" t="s">
        <v>327</v>
      </c>
      <c r="C120" s="41" t="s">
        <v>9193</v>
      </c>
      <c r="D120" s="99" t="s">
        <v>442</v>
      </c>
      <c r="E120" s="1083">
        <f ca="1">NOW()</f>
        <v>45540.691968402774</v>
      </c>
    </row>
    <row r="121" spans="1:5" ht="20.100000000000001" customHeight="1" x14ac:dyDescent="0.25">
      <c r="A121" s="41" t="s">
        <v>9183</v>
      </c>
      <c r="B121" s="34" t="s">
        <v>387</v>
      </c>
      <c r="C121" s="41" t="s">
        <v>9184</v>
      </c>
      <c r="D121" s="99" t="s">
        <v>442</v>
      </c>
      <c r="E121" s="1083">
        <v>45450.231249999997</v>
      </c>
    </row>
    <row r="122" spans="1:5" ht="20.100000000000001" customHeight="1" x14ac:dyDescent="0.25">
      <c r="A122" s="41" t="s">
        <v>445</v>
      </c>
      <c r="B122" s="34" t="s">
        <v>327</v>
      </c>
      <c r="C122" s="41" t="s">
        <v>489</v>
      </c>
      <c r="D122" s="73" t="s">
        <v>442</v>
      </c>
      <c r="E122" s="1083">
        <f ca="1">NOW()</f>
        <v>45540.691968402774</v>
      </c>
    </row>
    <row r="123" spans="1:5" ht="20.100000000000001" customHeight="1" x14ac:dyDescent="0.25">
      <c r="A123" s="41" t="s">
        <v>445</v>
      </c>
      <c r="B123" s="34" t="s">
        <v>387</v>
      </c>
      <c r="C123" s="41" t="s">
        <v>423</v>
      </c>
      <c r="D123" s="73" t="s">
        <v>442</v>
      </c>
      <c r="E123" s="1083">
        <v>45351.5</v>
      </c>
    </row>
    <row r="124" spans="1:5" ht="20.100000000000001" customHeight="1" x14ac:dyDescent="0.25">
      <c r="A124" s="41" t="s">
        <v>445</v>
      </c>
      <c r="B124" s="34" t="s">
        <v>387</v>
      </c>
      <c r="C124" s="41" t="s">
        <v>478</v>
      </c>
      <c r="D124" s="73" t="s">
        <v>442</v>
      </c>
      <c r="E124" s="1083">
        <f ca="1">NOW()</f>
        <v>45540.691968402774</v>
      </c>
    </row>
    <row r="125" spans="1:5" ht="20.100000000000001" customHeight="1" x14ac:dyDescent="0.25">
      <c r="A125" s="41" t="s">
        <v>445</v>
      </c>
      <c r="B125" s="34" t="s">
        <v>388</v>
      </c>
      <c r="C125" s="41" t="s">
        <v>490</v>
      </c>
      <c r="D125" s="99" t="s">
        <v>442</v>
      </c>
      <c r="E125" s="1083">
        <f ca="1">NOW()</f>
        <v>45540.691968402774</v>
      </c>
    </row>
    <row r="126" spans="1:5" ht="20.100000000000001" customHeight="1" x14ac:dyDescent="0.25">
      <c r="A126" s="41" t="s">
        <v>445</v>
      </c>
      <c r="B126" s="34" t="s">
        <v>388</v>
      </c>
      <c r="C126" s="41" t="s">
        <v>485</v>
      </c>
      <c r="D126" s="73" t="s">
        <v>442</v>
      </c>
      <c r="E126" s="1083">
        <f ca="1">NOW()</f>
        <v>45540.691968402774</v>
      </c>
    </row>
    <row r="127" spans="1:5" ht="20.100000000000001" customHeight="1" x14ac:dyDescent="0.25">
      <c r="A127" s="41" t="s">
        <v>446</v>
      </c>
      <c r="B127" s="34" t="s">
        <v>389</v>
      </c>
      <c r="C127" s="41" t="s">
        <v>447</v>
      </c>
      <c r="D127" s="99" t="s">
        <v>442</v>
      </c>
      <c r="E127" s="1083">
        <v>45351.5</v>
      </c>
    </row>
    <row r="128" spans="1:5" ht="20.100000000000001" customHeight="1" x14ac:dyDescent="0.25">
      <c r="A128" s="41" t="s">
        <v>495</v>
      </c>
      <c r="B128" s="34" t="s">
        <v>327</v>
      </c>
      <c r="C128" s="41" t="s">
        <v>496</v>
      </c>
      <c r="D128" s="73" t="s">
        <v>442</v>
      </c>
      <c r="E128" s="1083">
        <f ca="1">NOW()</f>
        <v>45540.691968402774</v>
      </c>
    </row>
    <row r="129" spans="1:5" ht="20.100000000000001" customHeight="1" x14ac:dyDescent="0.25">
      <c r="A129" s="41" t="s">
        <v>467</v>
      </c>
      <c r="B129" s="34" t="s">
        <v>388</v>
      </c>
      <c r="C129" s="41" t="s">
        <v>468</v>
      </c>
      <c r="D129" s="73" t="s">
        <v>442</v>
      </c>
      <c r="E129" s="1083">
        <v>45354.299016203702</v>
      </c>
    </row>
  </sheetData>
  <dataConsolidate/>
  <mergeCells count="9">
    <mergeCell ref="G17:H17"/>
    <mergeCell ref="G5:H5"/>
    <mergeCell ref="G9:H9"/>
    <mergeCell ref="G7:H7"/>
    <mergeCell ref="G13:H13"/>
    <mergeCell ref="G14:H14"/>
    <mergeCell ref="G15:H15"/>
    <mergeCell ref="G12:J12"/>
    <mergeCell ref="G16:H16"/>
  </mergeCells>
  <conditionalFormatting sqref="A2:E129">
    <cfRule type="expression" dxfId="63" priority="2">
      <formula>$D2="a"</formula>
    </cfRule>
  </conditionalFormatting>
  <conditionalFormatting sqref="B2:B129">
    <cfRule type="expression" dxfId="62" priority="1" stopIfTrue="1">
      <formula>AND($B2="A",$D2&lt;&gt;"a")</formula>
    </cfRule>
  </conditionalFormatting>
  <printOptions horizontalCentered="1"/>
  <pageMargins left="0.15748031496062992" right="0.15748031496062992" top="0.74803149606299213" bottom="0.55118110236220474" header="0.15748031496062992" footer="0.15748031496062992"/>
  <pageSetup scale="83" fitToHeight="0" orientation="landscape" horizontalDpi="4294967293" r:id="rId1"/>
  <headerFooter>
    <oddHeader>&amp;C&amp;"-,Gras"&amp;18&amp;K0070C0TO_DO</oddHeader>
    <oddFooter>&amp;L&amp;9&amp;D - &amp;T&amp;C&amp;9&amp;KFF0000&amp;A&amp;R&amp;9Page &amp;P de &amp;N</oddFooter>
  </headerFooter>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379D1-2C45-42DA-BA62-9033C4BFD4C4}">
  <sheetPr codeName="wshENC_Détails">
    <pageSetUpPr fitToPage="1"/>
  </sheetPr>
  <dimension ref="A1:EB90"/>
  <sheetViews>
    <sheetView workbookViewId="0">
      <pane ySplit="4" topLeftCell="A5" activePane="bottomLeft" state="frozen"/>
      <selection activeCell="J16" sqref="J16"/>
      <selection pane="bottomLeft" activeCell="D1" sqref="D1:D1048576"/>
    </sheetView>
  </sheetViews>
  <sheetFormatPr baseColWidth="10" defaultColWidth="9.140625" defaultRowHeight="15" x14ac:dyDescent="0.25"/>
  <cols>
    <col min="1" max="1" width="10.7109375" style="281" bestFit="1" customWidth="1"/>
    <col min="2" max="2" width="10.85546875" style="855" bestFit="1" customWidth="1"/>
    <col min="3" max="3" width="73.28515625" style="284" bestFit="1" customWidth="1"/>
    <col min="4" max="4" width="12.5703125" style="1087" bestFit="1" customWidth="1"/>
    <col min="5" max="5" width="15" style="856" bestFit="1" customWidth="1"/>
    <col min="6" max="10" width="5.7109375" customWidth="1"/>
    <col min="11" max="11" width="12.140625" style="4" customWidth="1"/>
    <col min="12" max="13" width="5.7109375" style="4" customWidth="1"/>
    <col min="14" max="14" width="9.140625" style="4"/>
    <col min="15" max="15" width="10.7109375" style="4" bestFit="1" customWidth="1"/>
    <col min="16" max="16" width="9.140625" style="4"/>
    <col min="17" max="20" width="13.7109375" style="4" customWidth="1"/>
    <col min="21" max="21" width="9.140625" style="4"/>
    <col min="22" max="22" width="5.7109375" style="4" customWidth="1"/>
    <col min="23" max="23" width="11.7109375" style="4" customWidth="1"/>
    <col min="24" max="24" width="5.7109375" style="4" customWidth="1"/>
    <col min="25" max="25" width="7" style="4" bestFit="1" customWidth="1"/>
    <col min="26" max="26" width="8.5703125" style="309" bestFit="1" customWidth="1"/>
    <col min="27" max="27" width="11.5703125" style="4" bestFit="1" customWidth="1"/>
    <col min="28" max="28" width="10.140625" style="4" bestFit="1" customWidth="1"/>
    <col min="29" max="29" width="12.28515625" style="111" bestFit="1" customWidth="1"/>
    <col min="30" max="30" width="4.85546875" style="4" bestFit="1" customWidth="1"/>
    <col min="31" max="16384" width="9.140625" style="4"/>
  </cols>
  <sheetData>
    <row r="1" spans="1:132" ht="15" customHeight="1" x14ac:dyDescent="0.25">
      <c r="A1" s="800" t="s">
        <v>247</v>
      </c>
      <c r="B1" s="804" t="s">
        <v>243</v>
      </c>
      <c r="C1" s="800" t="s">
        <v>215</v>
      </c>
      <c r="D1" s="1085" t="s">
        <v>249</v>
      </c>
      <c r="E1" s="811" t="s">
        <v>251</v>
      </c>
      <c r="K1" s="806" t="s">
        <v>119</v>
      </c>
      <c r="N1" s="807" t="str">
        <f>CHAR(252)</f>
        <v>ü</v>
      </c>
      <c r="O1" s="808" t="str">
        <f ca="1">IFERROR(INDEX(Invoice_Date,MATCH(P4,Invoice_ID,0),1),"")</f>
        <v/>
      </c>
      <c r="P1" s="806" t="s">
        <v>119</v>
      </c>
      <c r="Q1" s="809" t="str">
        <f ca="1">IFERROR(INDEX(Invoice_Amount,MATCH(P4,Invoice_ID,0),1),"")</f>
        <v/>
      </c>
      <c r="R1" s="809" t="e" cm="1">
        <f t="array" aca="1" ref="R1" ca="1">SUMIF(PayItem_Inv_No,P4,PayItem_Amount)</f>
        <v>#REF!</v>
      </c>
      <c r="S1" s="809" t="e">
        <f ca="1">Q4-R4</f>
        <v>#VALUE!</v>
      </c>
      <c r="T1" s="1285" t="s">
        <v>119</v>
      </c>
      <c r="U1" s="1286"/>
      <c r="W1" s="806" t="s">
        <v>119</v>
      </c>
      <c r="Y1" s="1287" t="s">
        <v>11049</v>
      </c>
      <c r="Z1" s="1288"/>
      <c r="AA1" s="1288"/>
      <c r="AB1" s="1288"/>
      <c r="AC1" s="1288"/>
      <c r="AD1" s="1288"/>
    </row>
    <row r="2" spans="1:132" x14ac:dyDescent="0.25">
      <c r="A2" s="861">
        <v>1</v>
      </c>
      <c r="B2" s="102" t="s">
        <v>15856</v>
      </c>
      <c r="C2" s="802" t="s">
        <v>14051</v>
      </c>
      <c r="D2" s="1155">
        <v>45504</v>
      </c>
      <c r="E2" s="857">
        <v>607.24</v>
      </c>
      <c r="F2" s="3"/>
      <c r="G2" s="3"/>
      <c r="H2" s="3"/>
      <c r="I2" s="3"/>
      <c r="J2" s="3"/>
      <c r="K2" s="825" t="s">
        <v>247</v>
      </c>
      <c r="L2" s="728"/>
      <c r="M2" s="728"/>
      <c r="N2" s="728" t="s">
        <v>225</v>
      </c>
      <c r="O2" s="728" t="s">
        <v>226</v>
      </c>
      <c r="P2" s="826" t="s">
        <v>243</v>
      </c>
      <c r="Q2" s="827" t="s">
        <v>227</v>
      </c>
      <c r="R2" s="728" t="s">
        <v>228</v>
      </c>
      <c r="S2" s="728" t="s">
        <v>219</v>
      </c>
      <c r="T2" s="828" t="s">
        <v>229</v>
      </c>
      <c r="U2" s="826" t="s">
        <v>121</v>
      </c>
      <c r="V2" s="85"/>
      <c r="W2" s="829" t="s">
        <v>243</v>
      </c>
      <c r="X2" s="85"/>
      <c r="Y2" s="830"/>
      <c r="Z2" s="831"/>
      <c r="AA2" s="830"/>
      <c r="AB2" s="830"/>
      <c r="AC2" s="832"/>
      <c r="AD2" s="830"/>
      <c r="AE2" s="85"/>
      <c r="AF2" s="85"/>
      <c r="AG2" s="85"/>
      <c r="AH2" s="85"/>
      <c r="AI2" s="85"/>
      <c r="AJ2" s="85"/>
      <c r="AK2" s="85"/>
      <c r="AL2" s="85"/>
      <c r="AM2" s="85"/>
      <c r="AN2" s="85"/>
      <c r="AO2" s="85"/>
      <c r="AP2" s="85"/>
      <c r="AQ2" s="85"/>
      <c r="AR2" s="85"/>
      <c r="AS2" s="85"/>
      <c r="AT2" s="85"/>
      <c r="AU2" s="85"/>
      <c r="AV2" s="85"/>
      <c r="AW2" s="85"/>
      <c r="AX2" s="85"/>
      <c r="AY2" s="85"/>
      <c r="AZ2" s="85"/>
      <c r="BA2" s="85"/>
      <c r="BB2" s="85"/>
      <c r="BC2" s="85"/>
      <c r="BD2" s="85"/>
      <c r="BE2" s="85"/>
      <c r="BF2" s="85"/>
      <c r="BG2" s="85"/>
      <c r="BH2" s="85"/>
      <c r="BI2" s="85"/>
      <c r="BJ2" s="85"/>
      <c r="BK2" s="85"/>
      <c r="BL2" s="85"/>
      <c r="BM2" s="85"/>
      <c r="BN2" s="85"/>
      <c r="BO2" s="85"/>
      <c r="BP2" s="85"/>
      <c r="BQ2" s="85"/>
      <c r="BR2" s="85"/>
      <c r="BS2" s="85"/>
      <c r="BT2" s="85"/>
      <c r="BU2" s="85"/>
      <c r="BV2" s="85"/>
      <c r="BW2" s="85"/>
      <c r="BX2" s="85"/>
      <c r="BY2" s="85"/>
      <c r="BZ2" s="85"/>
      <c r="CA2" s="85"/>
      <c r="CB2" s="85"/>
      <c r="CC2" s="85"/>
      <c r="CD2" s="85"/>
      <c r="CE2" s="85"/>
      <c r="CF2" s="85"/>
      <c r="CG2" s="85"/>
      <c r="CH2" s="85"/>
      <c r="CI2" s="85"/>
      <c r="CJ2" s="85"/>
      <c r="CK2" s="85"/>
      <c r="CL2" s="85"/>
      <c r="CM2" s="85"/>
      <c r="CN2" s="85"/>
      <c r="CO2" s="85"/>
      <c r="CP2" s="85"/>
      <c r="CQ2" s="85"/>
      <c r="CR2" s="85"/>
      <c r="CS2" s="85"/>
      <c r="CT2" s="85"/>
      <c r="CU2" s="85"/>
      <c r="CV2" s="85"/>
      <c r="CW2" s="85"/>
      <c r="CX2" s="85"/>
      <c r="CY2" s="85"/>
      <c r="CZ2" s="85"/>
      <c r="DA2" s="85"/>
      <c r="DB2" s="85"/>
      <c r="DC2" s="85"/>
      <c r="DD2" s="85"/>
      <c r="DE2" s="85"/>
      <c r="DF2" s="85"/>
      <c r="DG2" s="85"/>
      <c r="DH2" s="85"/>
      <c r="DI2" s="85"/>
      <c r="DJ2" s="85"/>
      <c r="DK2" s="85"/>
      <c r="DL2" s="85"/>
      <c r="DM2" s="85"/>
      <c r="DN2" s="85"/>
      <c r="DO2" s="85"/>
      <c r="DP2" s="85"/>
      <c r="DQ2" s="85"/>
      <c r="DR2" s="85"/>
      <c r="DS2" s="85"/>
      <c r="DT2" s="85"/>
      <c r="DU2" s="85"/>
      <c r="DV2" s="85"/>
      <c r="DW2" s="85"/>
      <c r="DX2" s="85"/>
      <c r="DY2" s="85"/>
      <c r="DZ2" s="85"/>
      <c r="EA2" s="85"/>
      <c r="EB2" s="85"/>
    </row>
    <row r="3" spans="1:132" x14ac:dyDescent="0.25">
      <c r="A3" s="861">
        <v>2</v>
      </c>
      <c r="B3" s="102" t="s">
        <v>15943</v>
      </c>
      <c r="C3" s="109" t="s">
        <v>14060</v>
      </c>
      <c r="D3" s="1155">
        <v>45505</v>
      </c>
      <c r="E3" s="857">
        <v>1810.86</v>
      </c>
      <c r="F3" s="3"/>
      <c r="G3" s="3"/>
      <c r="H3" s="3"/>
      <c r="I3" s="3"/>
      <c r="J3" s="3"/>
      <c r="K3" s="825">
        <f>ENC_Saisie!B5</f>
        <v>0</v>
      </c>
      <c r="L3" s="728"/>
      <c r="M3" s="728"/>
      <c r="N3" s="728"/>
      <c r="O3" s="728"/>
      <c r="P3" s="826" t="s">
        <v>243</v>
      </c>
      <c r="Q3" s="827"/>
      <c r="R3" s="728"/>
      <c r="S3" s="728"/>
      <c r="T3" s="828" t="s">
        <v>251</v>
      </c>
      <c r="U3" s="826" t="s">
        <v>121</v>
      </c>
      <c r="V3" s="85"/>
      <c r="W3" s="829" t="s">
        <v>16686</v>
      </c>
      <c r="X3" s="85"/>
      <c r="Y3" s="830" t="s">
        <v>247</v>
      </c>
      <c r="Z3" s="831" t="s">
        <v>243</v>
      </c>
      <c r="AA3" s="830" t="s">
        <v>215</v>
      </c>
      <c r="AB3" s="830" t="s">
        <v>249</v>
      </c>
      <c r="AC3" s="832" t="s">
        <v>251</v>
      </c>
      <c r="AD3" s="830" t="s">
        <v>121</v>
      </c>
      <c r="AE3" s="85"/>
      <c r="AF3" s="85"/>
      <c r="AG3" s="85"/>
      <c r="AH3" s="85"/>
      <c r="AI3" s="85"/>
      <c r="AJ3" s="85"/>
      <c r="AK3" s="85"/>
      <c r="AL3" s="85"/>
      <c r="AM3" s="85"/>
      <c r="AN3" s="85"/>
      <c r="AO3" s="85"/>
      <c r="AP3" s="85"/>
      <c r="AQ3" s="85"/>
      <c r="AR3" s="85"/>
      <c r="AS3" s="85"/>
      <c r="AT3" s="85"/>
      <c r="AU3" s="85"/>
      <c r="AV3" s="85"/>
      <c r="AW3" s="85"/>
      <c r="AX3" s="85"/>
      <c r="AY3" s="85"/>
      <c r="AZ3" s="85"/>
      <c r="BA3" s="85"/>
      <c r="BB3" s="85"/>
      <c r="BC3" s="85"/>
      <c r="BD3" s="85"/>
      <c r="BE3" s="85"/>
      <c r="BF3" s="85"/>
      <c r="BG3" s="85"/>
      <c r="BH3" s="85"/>
      <c r="BI3" s="85"/>
      <c r="BJ3" s="85"/>
      <c r="BK3" s="85"/>
      <c r="BL3" s="85"/>
      <c r="BM3" s="85"/>
      <c r="BN3" s="85"/>
      <c r="BO3" s="85"/>
      <c r="BP3" s="85"/>
      <c r="BQ3" s="85"/>
      <c r="BR3" s="85"/>
      <c r="BS3" s="85"/>
      <c r="BT3" s="85"/>
      <c r="BU3" s="85"/>
      <c r="BV3" s="85"/>
      <c r="BW3" s="85"/>
      <c r="BX3" s="85"/>
      <c r="BY3" s="85"/>
      <c r="BZ3" s="85"/>
      <c r="CA3" s="85"/>
      <c r="CB3" s="85"/>
      <c r="CC3" s="85"/>
      <c r="CD3" s="85"/>
      <c r="CE3" s="85"/>
      <c r="CF3" s="85"/>
      <c r="CG3" s="85"/>
      <c r="CH3" s="85"/>
      <c r="CI3" s="85"/>
      <c r="CJ3" s="85"/>
      <c r="CK3" s="85"/>
      <c r="CL3" s="85"/>
      <c r="CM3" s="85"/>
      <c r="CN3" s="85"/>
      <c r="CO3" s="85"/>
      <c r="CP3" s="85"/>
      <c r="CQ3" s="85"/>
      <c r="CR3" s="85"/>
      <c r="CS3" s="85"/>
      <c r="CT3" s="85"/>
      <c r="CU3" s="85"/>
      <c r="CV3" s="85"/>
      <c r="CW3" s="85"/>
      <c r="CX3" s="85"/>
      <c r="CY3" s="85"/>
      <c r="CZ3" s="85"/>
      <c r="DA3" s="85"/>
      <c r="DB3" s="85"/>
      <c r="DC3" s="85"/>
      <c r="DD3" s="85"/>
      <c r="DE3" s="85"/>
      <c r="DF3" s="85"/>
      <c r="DG3" s="85"/>
      <c r="DH3" s="85"/>
      <c r="DI3" s="85"/>
      <c r="DJ3" s="85"/>
      <c r="DK3" s="85"/>
      <c r="DL3" s="85"/>
      <c r="DM3" s="85"/>
      <c r="DN3" s="85"/>
      <c r="DO3" s="85"/>
      <c r="DP3" s="85"/>
      <c r="DQ3" s="85"/>
      <c r="DR3" s="85"/>
      <c r="DS3" s="85"/>
      <c r="DT3" s="85"/>
      <c r="DU3" s="85"/>
      <c r="DV3" s="85"/>
      <c r="DW3" s="85"/>
      <c r="DX3" s="85"/>
      <c r="DY3" s="85"/>
      <c r="DZ3" s="85"/>
      <c r="EA3" s="85"/>
      <c r="EB3" s="85"/>
    </row>
    <row r="4" spans="1:132" x14ac:dyDescent="0.25">
      <c r="A4" s="862">
        <v>3</v>
      </c>
      <c r="B4" s="855" t="s">
        <v>15888</v>
      </c>
      <c r="C4" s="284" t="s">
        <v>16246</v>
      </c>
      <c r="D4" s="1156">
        <v>45505</v>
      </c>
      <c r="E4" s="858">
        <v>2816.89</v>
      </c>
      <c r="F4" s="3"/>
      <c r="G4" s="3"/>
      <c r="H4" s="3"/>
      <c r="I4" s="3"/>
      <c r="J4" s="3"/>
      <c r="K4" s="728"/>
      <c r="L4" s="728"/>
      <c r="M4" s="728"/>
      <c r="N4" s="833" t="str">
        <f>CHAR(252)</f>
        <v>ü</v>
      </c>
      <c r="O4" s="728" t="str">
        <f ca="1">IFERROR(INDEX(Invoice_Date,MATCH(P4,Invoice_ID,0),1),"")</f>
        <v/>
      </c>
      <c r="P4" s="834" t="s">
        <v>182</v>
      </c>
      <c r="Q4" s="827" t="str">
        <f ca="1">IFERROR(INDEX(Invoice_Amount,MATCH(P4,Invoice_ID,0),1),"")</f>
        <v/>
      </c>
      <c r="R4" s="728" t="e">
        <f ca="1">SUMIF(PayItem_Inv_No,P4,PayItem_Amount)</f>
        <v>#REF!</v>
      </c>
      <c r="S4" s="728" t="e">
        <f ca="1">Q4-R4</f>
        <v>#VALUE!</v>
      </c>
      <c r="T4" s="835">
        <v>188.86</v>
      </c>
      <c r="U4" s="728">
        <v>49</v>
      </c>
      <c r="V4" s="85"/>
      <c r="W4" s="85"/>
      <c r="X4" s="85"/>
      <c r="Y4" s="109"/>
      <c r="Z4" s="103"/>
      <c r="AA4" s="810"/>
      <c r="AB4" s="813"/>
      <c r="AC4" s="836"/>
      <c r="AD4" s="109"/>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85"/>
      <c r="BI4" s="85"/>
      <c r="BJ4" s="85"/>
      <c r="BK4" s="85"/>
      <c r="BL4" s="85"/>
      <c r="BM4" s="85"/>
      <c r="BN4" s="85"/>
      <c r="BO4" s="85"/>
      <c r="BP4" s="85"/>
      <c r="BQ4" s="85"/>
      <c r="BR4" s="85"/>
      <c r="BS4" s="85"/>
      <c r="BT4" s="85"/>
      <c r="BU4" s="85"/>
      <c r="BV4" s="85"/>
      <c r="BW4" s="85"/>
      <c r="BX4" s="85"/>
      <c r="BY4" s="85"/>
      <c r="BZ4" s="85"/>
      <c r="CA4" s="85"/>
      <c r="CB4" s="85"/>
      <c r="CC4" s="85"/>
      <c r="CD4" s="85"/>
      <c r="CE4" s="85"/>
      <c r="CF4" s="85"/>
      <c r="CG4" s="85"/>
      <c r="CH4" s="85"/>
      <c r="CI4" s="85"/>
      <c r="CJ4" s="85"/>
      <c r="CK4" s="85"/>
      <c r="CL4" s="85"/>
      <c r="CM4" s="85"/>
      <c r="CN4" s="85"/>
      <c r="CO4" s="85"/>
      <c r="CP4" s="85"/>
      <c r="CQ4" s="85"/>
      <c r="CR4" s="85"/>
      <c r="CS4" s="85"/>
      <c r="CT4" s="85"/>
      <c r="CU4" s="85"/>
      <c r="CV4" s="85"/>
      <c r="CW4" s="85"/>
      <c r="CX4" s="85"/>
      <c r="CY4" s="85"/>
      <c r="CZ4" s="85"/>
      <c r="DA4" s="85"/>
      <c r="DB4" s="85"/>
      <c r="DC4" s="85"/>
      <c r="DD4" s="85"/>
      <c r="DE4" s="85"/>
      <c r="DF4" s="85"/>
      <c r="DG4" s="85"/>
      <c r="DH4" s="85"/>
      <c r="DI4" s="85"/>
      <c r="DJ4" s="85"/>
      <c r="DK4" s="85"/>
      <c r="DL4" s="85"/>
      <c r="DM4" s="85"/>
      <c r="DN4" s="85"/>
      <c r="DO4" s="85"/>
      <c r="DP4" s="85"/>
      <c r="DQ4" s="85"/>
      <c r="DR4" s="85"/>
      <c r="DS4" s="85"/>
      <c r="DT4" s="85"/>
      <c r="DU4" s="85"/>
      <c r="DV4" s="85"/>
      <c r="DW4" s="85"/>
      <c r="DX4" s="85"/>
      <c r="DY4" s="85"/>
      <c r="DZ4" s="85"/>
      <c r="EA4" s="85"/>
      <c r="EB4" s="85"/>
    </row>
    <row r="5" spans="1:132" x14ac:dyDescent="0.25">
      <c r="A5" s="862">
        <v>4</v>
      </c>
      <c r="B5" s="855" t="s">
        <v>15860</v>
      </c>
      <c r="C5" s="284" t="s">
        <v>18019</v>
      </c>
      <c r="D5" s="1156">
        <v>45505</v>
      </c>
      <c r="E5" s="858">
        <v>1609.65</v>
      </c>
      <c r="F5" s="3"/>
      <c r="G5" s="3"/>
      <c r="H5" s="3"/>
      <c r="I5" s="3"/>
      <c r="J5" s="3"/>
      <c r="K5" s="728"/>
      <c r="L5" s="728"/>
      <c r="M5" s="728"/>
      <c r="N5" s="833"/>
      <c r="O5" s="728"/>
      <c r="P5" s="728"/>
      <c r="Q5" s="827"/>
      <c r="R5" s="728"/>
      <c r="S5" s="728"/>
      <c r="T5" s="837"/>
      <c r="U5" s="728"/>
      <c r="V5" s="85"/>
      <c r="W5" s="85"/>
      <c r="X5" s="85"/>
      <c r="Y5" s="109"/>
      <c r="Z5" s="103"/>
      <c r="AA5" s="810"/>
      <c r="AB5" s="813"/>
      <c r="AC5" s="838"/>
      <c r="AD5" s="109"/>
      <c r="AE5" s="85"/>
      <c r="AF5" s="85"/>
      <c r="AG5" s="85"/>
      <c r="AH5" s="85"/>
      <c r="AI5" s="85"/>
      <c r="AJ5" s="85"/>
      <c r="AK5" s="85"/>
      <c r="AL5" s="85"/>
      <c r="AM5" s="85"/>
      <c r="AN5" s="85"/>
      <c r="AO5" s="85"/>
      <c r="AP5" s="85"/>
      <c r="AQ5" s="85"/>
      <c r="AR5" s="85"/>
      <c r="AS5" s="85"/>
      <c r="AT5" s="85"/>
      <c r="AU5" s="85"/>
      <c r="AV5" s="85"/>
      <c r="AW5" s="85"/>
      <c r="AX5" s="85"/>
      <c r="AY5" s="85"/>
      <c r="AZ5" s="85"/>
      <c r="BA5" s="85"/>
      <c r="BB5" s="85"/>
      <c r="BC5" s="85"/>
      <c r="BD5" s="85"/>
      <c r="BE5" s="85"/>
      <c r="BF5" s="85"/>
      <c r="BG5" s="85"/>
      <c r="BH5" s="85"/>
      <c r="BI5" s="85"/>
      <c r="BJ5" s="85"/>
      <c r="BK5" s="85"/>
      <c r="BL5" s="85"/>
      <c r="BM5" s="85"/>
      <c r="BN5" s="85"/>
      <c r="BO5" s="85"/>
      <c r="BP5" s="85"/>
      <c r="BQ5" s="85"/>
      <c r="BR5" s="85"/>
      <c r="BS5" s="85"/>
      <c r="BT5" s="85"/>
      <c r="BU5" s="85"/>
      <c r="BV5" s="85"/>
      <c r="BW5" s="85"/>
      <c r="BX5" s="85"/>
      <c r="BY5" s="85"/>
      <c r="BZ5" s="85"/>
      <c r="CA5" s="85"/>
      <c r="CB5" s="85"/>
      <c r="CC5" s="85"/>
      <c r="CD5" s="85"/>
      <c r="CE5" s="85"/>
      <c r="CF5" s="85"/>
      <c r="CG5" s="85"/>
      <c r="CH5" s="85"/>
      <c r="CI5" s="85"/>
      <c r="CJ5" s="85"/>
      <c r="CK5" s="85"/>
      <c r="CL5" s="85"/>
      <c r="CM5" s="85"/>
      <c r="CN5" s="85"/>
      <c r="CO5" s="85"/>
      <c r="CP5" s="85"/>
      <c r="CQ5" s="85"/>
      <c r="CR5" s="85"/>
      <c r="CS5" s="85"/>
      <c r="CT5" s="85"/>
      <c r="CU5" s="85"/>
      <c r="CV5" s="85"/>
      <c r="CW5" s="85"/>
      <c r="CX5" s="85"/>
      <c r="CY5" s="85"/>
      <c r="CZ5" s="85"/>
      <c r="DA5" s="85"/>
      <c r="DB5" s="85"/>
      <c r="DC5" s="85"/>
      <c r="DD5" s="85"/>
      <c r="DE5" s="85"/>
      <c r="DF5" s="85"/>
      <c r="DG5" s="85"/>
      <c r="DH5" s="85"/>
      <c r="DI5" s="85"/>
      <c r="DJ5" s="85"/>
      <c r="DK5" s="85"/>
      <c r="DL5" s="85"/>
      <c r="DM5" s="85"/>
      <c r="DN5" s="85"/>
      <c r="DO5" s="85"/>
      <c r="DP5" s="85"/>
      <c r="DQ5" s="85"/>
      <c r="DR5" s="85"/>
      <c r="DS5" s="85"/>
      <c r="DT5" s="85"/>
      <c r="DU5" s="85"/>
      <c r="DV5" s="85"/>
      <c r="DW5" s="85"/>
      <c r="DX5" s="85"/>
      <c r="DY5" s="85"/>
      <c r="DZ5" s="85"/>
      <c r="EA5" s="85"/>
      <c r="EB5" s="85"/>
    </row>
    <row r="6" spans="1:132" x14ac:dyDescent="0.25">
      <c r="A6" s="862">
        <v>4</v>
      </c>
      <c r="B6" s="855" t="s">
        <v>15861</v>
      </c>
      <c r="C6" s="284" t="s">
        <v>18019</v>
      </c>
      <c r="D6" s="1156">
        <v>45505</v>
      </c>
      <c r="E6" s="858">
        <v>1609.65</v>
      </c>
      <c r="F6" s="3"/>
      <c r="G6" s="3"/>
      <c r="H6" s="3"/>
      <c r="I6" s="3"/>
      <c r="J6" s="3"/>
      <c r="K6" s="728"/>
      <c r="L6" s="728"/>
      <c r="M6" s="728"/>
      <c r="N6" s="833"/>
      <c r="O6" s="728"/>
      <c r="P6" s="728"/>
      <c r="Q6" s="827"/>
      <c r="R6" s="728"/>
      <c r="S6" s="728"/>
      <c r="T6" s="837"/>
      <c r="U6" s="728"/>
      <c r="V6" s="85"/>
      <c r="W6" s="85"/>
      <c r="X6" s="85"/>
      <c r="Y6" s="109"/>
      <c r="Z6" s="802"/>
      <c r="AA6" s="810"/>
      <c r="AB6" s="813"/>
      <c r="AC6" s="838"/>
      <c r="AD6" s="109"/>
      <c r="AE6" s="85"/>
      <c r="AF6" s="85"/>
      <c r="AG6" s="85"/>
      <c r="AH6" s="85"/>
      <c r="AI6" s="85"/>
      <c r="AJ6" s="85"/>
      <c r="AK6" s="85"/>
      <c r="AL6" s="85"/>
      <c r="AM6" s="85"/>
      <c r="AN6" s="85"/>
      <c r="AO6" s="85"/>
      <c r="AP6" s="85"/>
      <c r="AQ6" s="85"/>
      <c r="AR6" s="85"/>
      <c r="AS6" s="85"/>
      <c r="AT6" s="85"/>
      <c r="AU6" s="85"/>
      <c r="AV6" s="85"/>
      <c r="AW6" s="85"/>
      <c r="AX6" s="85"/>
      <c r="AY6" s="85"/>
      <c r="AZ6" s="85"/>
      <c r="BA6" s="85"/>
      <c r="BB6" s="85"/>
      <c r="BC6" s="85"/>
      <c r="BD6" s="85"/>
      <c r="BE6" s="85"/>
      <c r="BF6" s="85"/>
      <c r="BG6" s="85"/>
      <c r="BH6" s="85"/>
      <c r="BI6" s="85"/>
      <c r="BJ6" s="85"/>
      <c r="BK6" s="85"/>
      <c r="BL6" s="85"/>
      <c r="BM6" s="85"/>
      <c r="BN6" s="85"/>
      <c r="BO6" s="85"/>
      <c r="BP6" s="85"/>
      <c r="BQ6" s="85"/>
      <c r="BR6" s="85"/>
      <c r="BS6" s="85"/>
      <c r="BT6" s="85"/>
      <c r="BU6" s="85"/>
      <c r="BV6" s="85"/>
      <c r="BW6" s="85"/>
      <c r="BX6" s="85"/>
      <c r="BY6" s="85"/>
      <c r="BZ6" s="85"/>
      <c r="CA6" s="85"/>
      <c r="CB6" s="85"/>
      <c r="CC6" s="85"/>
      <c r="CD6" s="85"/>
      <c r="CE6" s="85"/>
      <c r="CF6" s="85"/>
      <c r="CG6" s="85"/>
      <c r="CH6" s="85"/>
      <c r="CI6" s="85"/>
      <c r="CJ6" s="85"/>
      <c r="CK6" s="85"/>
      <c r="CL6" s="85"/>
      <c r="CM6" s="85"/>
      <c r="CN6" s="85"/>
      <c r="CO6" s="85"/>
      <c r="CP6" s="85"/>
      <c r="CQ6" s="85"/>
      <c r="CR6" s="85"/>
      <c r="CS6" s="85"/>
      <c r="CT6" s="85"/>
      <c r="CU6" s="85"/>
      <c r="CV6" s="85"/>
      <c r="CW6" s="85"/>
      <c r="CX6" s="85"/>
      <c r="CY6" s="85"/>
      <c r="CZ6" s="85"/>
      <c r="DA6" s="85"/>
      <c r="DB6" s="85"/>
      <c r="DC6" s="85"/>
      <c r="DD6" s="85"/>
      <c r="DE6" s="85"/>
      <c r="DF6" s="85"/>
      <c r="DG6" s="85"/>
      <c r="DH6" s="85"/>
      <c r="DI6" s="85"/>
      <c r="DJ6" s="85"/>
      <c r="DK6" s="85"/>
      <c r="DL6" s="85"/>
      <c r="DM6" s="85"/>
      <c r="DN6" s="85"/>
      <c r="DO6" s="85"/>
      <c r="DP6" s="85"/>
      <c r="DQ6" s="85"/>
      <c r="DR6" s="85"/>
      <c r="DS6" s="85"/>
      <c r="DT6" s="85"/>
      <c r="DU6" s="85"/>
      <c r="DV6" s="85"/>
      <c r="DW6" s="85"/>
      <c r="DX6" s="85"/>
      <c r="DY6" s="85"/>
      <c r="DZ6" s="85"/>
      <c r="EA6" s="85"/>
      <c r="EB6" s="85"/>
    </row>
    <row r="7" spans="1:132" x14ac:dyDescent="0.25">
      <c r="A7" s="862">
        <v>4</v>
      </c>
      <c r="B7" s="855" t="s">
        <v>15862</v>
      </c>
      <c r="C7" s="284" t="s">
        <v>18019</v>
      </c>
      <c r="D7" s="1156">
        <v>45505</v>
      </c>
      <c r="E7" s="858">
        <v>1609.65</v>
      </c>
      <c r="F7" s="3"/>
      <c r="G7" s="3"/>
      <c r="H7" s="3"/>
      <c r="I7" s="3"/>
      <c r="J7" s="3"/>
      <c r="K7" s="728"/>
      <c r="L7" s="728"/>
      <c r="M7" s="728"/>
      <c r="N7" s="833"/>
      <c r="O7" s="728"/>
      <c r="P7" s="728"/>
      <c r="Q7" s="827"/>
      <c r="R7" s="728"/>
      <c r="S7" s="728"/>
      <c r="T7" s="837"/>
      <c r="U7" s="728"/>
      <c r="V7" s="85"/>
      <c r="W7" s="85"/>
      <c r="X7" s="85"/>
      <c r="Y7" s="109"/>
      <c r="Z7" s="802"/>
      <c r="AA7" s="810"/>
      <c r="AB7" s="813"/>
      <c r="AC7" s="838"/>
      <c r="AD7" s="109"/>
      <c r="AE7" s="85"/>
      <c r="AF7" s="85"/>
      <c r="AG7" s="85"/>
      <c r="AH7" s="85"/>
      <c r="AI7" s="85"/>
      <c r="AJ7" s="85"/>
      <c r="AK7" s="85"/>
      <c r="AL7" s="85"/>
      <c r="AM7" s="85"/>
      <c r="AN7" s="85"/>
      <c r="AO7" s="85"/>
      <c r="AP7" s="85"/>
      <c r="AQ7" s="85"/>
      <c r="AR7" s="85"/>
      <c r="AS7" s="85"/>
      <c r="AT7" s="85"/>
      <c r="AU7" s="85"/>
      <c r="AV7" s="85"/>
      <c r="AW7" s="85"/>
      <c r="AX7" s="85"/>
      <c r="AY7" s="85"/>
      <c r="AZ7" s="85"/>
      <c r="BA7" s="85"/>
      <c r="BB7" s="85"/>
      <c r="BC7" s="85"/>
      <c r="BD7" s="85"/>
      <c r="BE7" s="85"/>
      <c r="BF7" s="85"/>
      <c r="BG7" s="85"/>
      <c r="BH7" s="85"/>
      <c r="BI7" s="85"/>
      <c r="BJ7" s="85"/>
      <c r="BK7" s="85"/>
      <c r="BL7" s="85"/>
      <c r="BM7" s="85"/>
      <c r="BN7" s="85"/>
      <c r="BO7" s="85"/>
      <c r="BP7" s="85"/>
      <c r="BQ7" s="85"/>
      <c r="BR7" s="85"/>
      <c r="BS7" s="85"/>
      <c r="BT7" s="85"/>
      <c r="BU7" s="85"/>
      <c r="BV7" s="85"/>
      <c r="BW7" s="85"/>
      <c r="BX7" s="85"/>
      <c r="BY7" s="85"/>
      <c r="BZ7" s="85"/>
      <c r="CA7" s="85"/>
      <c r="CB7" s="85"/>
      <c r="CC7" s="85"/>
      <c r="CD7" s="85"/>
      <c r="CE7" s="85"/>
      <c r="CF7" s="85"/>
      <c r="CG7" s="85"/>
      <c r="CH7" s="85"/>
      <c r="CI7" s="85"/>
      <c r="CJ7" s="85"/>
      <c r="CK7" s="85"/>
      <c r="CL7" s="85"/>
      <c r="CM7" s="85"/>
      <c r="CN7" s="85"/>
      <c r="CO7" s="85"/>
      <c r="CP7" s="85"/>
      <c r="CQ7" s="85"/>
      <c r="CR7" s="85"/>
      <c r="CS7" s="85"/>
      <c r="CT7" s="85"/>
      <c r="CU7" s="85"/>
      <c r="CV7" s="85"/>
      <c r="CW7" s="85"/>
      <c r="CX7" s="85"/>
      <c r="CY7" s="85"/>
      <c r="CZ7" s="85"/>
      <c r="DA7" s="85"/>
      <c r="DB7" s="85"/>
      <c r="DC7" s="85"/>
      <c r="DD7" s="85"/>
      <c r="DE7" s="85"/>
      <c r="DF7" s="85"/>
      <c r="DG7" s="85"/>
      <c r="DH7" s="85"/>
      <c r="DI7" s="85"/>
      <c r="DJ7" s="85"/>
      <c r="DK7" s="85"/>
      <c r="DL7" s="85"/>
      <c r="DM7" s="85"/>
      <c r="DN7" s="85"/>
      <c r="DO7" s="85"/>
      <c r="DP7" s="85"/>
      <c r="DQ7" s="85"/>
      <c r="DR7" s="85"/>
      <c r="DS7" s="85"/>
      <c r="DT7" s="85"/>
      <c r="DU7" s="85"/>
      <c r="DV7" s="85"/>
      <c r="DW7" s="85"/>
      <c r="DX7" s="85"/>
      <c r="DY7" s="85"/>
      <c r="DZ7" s="85"/>
      <c r="EA7" s="85"/>
      <c r="EB7" s="85"/>
    </row>
    <row r="8" spans="1:132" x14ac:dyDescent="0.25">
      <c r="A8" s="862">
        <v>4</v>
      </c>
      <c r="B8" s="855" t="s">
        <v>15863</v>
      </c>
      <c r="C8" s="284" t="s">
        <v>18019</v>
      </c>
      <c r="D8" s="1156">
        <v>45505</v>
      </c>
      <c r="E8" s="858">
        <v>1609.65</v>
      </c>
      <c r="F8" s="3"/>
      <c r="G8" s="3"/>
      <c r="H8" s="3"/>
      <c r="I8" s="3"/>
      <c r="J8" s="3"/>
      <c r="K8" s="728"/>
      <c r="L8" s="728"/>
      <c r="M8" s="728"/>
      <c r="N8" s="833"/>
      <c r="O8" s="728"/>
      <c r="P8" s="728"/>
      <c r="Q8" s="827"/>
      <c r="R8" s="728"/>
      <c r="S8" s="728"/>
      <c r="T8" s="837"/>
      <c r="U8" s="728"/>
      <c r="V8" s="85"/>
      <c r="W8" s="85"/>
      <c r="X8" s="85"/>
      <c r="Y8" s="109"/>
      <c r="Z8" s="802"/>
      <c r="AA8" s="810"/>
      <c r="AB8" s="813"/>
      <c r="AC8" s="838"/>
      <c r="AD8" s="109"/>
      <c r="AE8" s="85"/>
      <c r="AF8" s="85"/>
      <c r="AG8" s="85"/>
      <c r="AH8" s="85"/>
      <c r="AI8" s="85"/>
      <c r="AJ8" s="85"/>
      <c r="AK8" s="85"/>
      <c r="AL8" s="85"/>
      <c r="AM8" s="85"/>
      <c r="AN8" s="85"/>
      <c r="AO8" s="85"/>
      <c r="AP8" s="85"/>
      <c r="AQ8" s="85"/>
      <c r="AR8" s="85"/>
      <c r="AS8" s="85"/>
      <c r="AT8" s="85"/>
      <c r="AU8" s="85"/>
      <c r="AV8" s="85"/>
      <c r="AW8" s="85"/>
      <c r="AX8" s="85"/>
      <c r="AY8" s="85"/>
      <c r="AZ8" s="85"/>
      <c r="BA8" s="85"/>
      <c r="BB8" s="85"/>
      <c r="BC8" s="85"/>
      <c r="BD8" s="85"/>
      <c r="BE8" s="85"/>
      <c r="BF8" s="85"/>
      <c r="BG8" s="85"/>
      <c r="BH8" s="85"/>
      <c r="BI8" s="85"/>
      <c r="BJ8" s="85"/>
      <c r="BK8" s="85"/>
      <c r="BL8" s="85"/>
      <c r="BM8" s="85"/>
      <c r="BN8" s="85"/>
      <c r="BO8" s="85"/>
      <c r="BP8" s="85"/>
      <c r="BQ8" s="85"/>
      <c r="BR8" s="85"/>
      <c r="BS8" s="85"/>
      <c r="BT8" s="85"/>
      <c r="BU8" s="85"/>
      <c r="BV8" s="85"/>
      <c r="BW8" s="85"/>
      <c r="BX8" s="85"/>
      <c r="BY8" s="85"/>
      <c r="BZ8" s="85"/>
      <c r="CA8" s="85"/>
      <c r="CB8" s="85"/>
      <c r="CC8" s="85"/>
      <c r="CD8" s="85"/>
      <c r="CE8" s="85"/>
      <c r="CF8" s="85"/>
      <c r="CG8" s="85"/>
      <c r="CH8" s="85"/>
      <c r="CI8" s="85"/>
      <c r="CJ8" s="85"/>
      <c r="CK8" s="85"/>
      <c r="CL8" s="85"/>
      <c r="CM8" s="85"/>
      <c r="CN8" s="85"/>
      <c r="CO8" s="85"/>
      <c r="CP8" s="85"/>
      <c r="CQ8" s="85"/>
      <c r="CR8" s="85"/>
      <c r="CS8" s="85"/>
      <c r="CT8" s="85"/>
      <c r="CU8" s="85"/>
      <c r="CV8" s="85"/>
      <c r="CW8" s="85"/>
      <c r="CX8" s="85"/>
      <c r="CY8" s="85"/>
      <c r="CZ8" s="85"/>
      <c r="DA8" s="85"/>
      <c r="DB8" s="85"/>
      <c r="DC8" s="85"/>
      <c r="DD8" s="85"/>
      <c r="DE8" s="85"/>
      <c r="DF8" s="85"/>
      <c r="DG8" s="85"/>
      <c r="DH8" s="85"/>
      <c r="DI8" s="85"/>
      <c r="DJ8" s="85"/>
      <c r="DK8" s="85"/>
      <c r="DL8" s="85"/>
      <c r="DM8" s="85"/>
      <c r="DN8" s="85"/>
      <c r="DO8" s="85"/>
      <c r="DP8" s="85"/>
      <c r="DQ8" s="85"/>
      <c r="DR8" s="85"/>
      <c r="DS8" s="85"/>
      <c r="DT8" s="85"/>
      <c r="DU8" s="85"/>
      <c r="DV8" s="85"/>
      <c r="DW8" s="85"/>
      <c r="DX8" s="85"/>
      <c r="DY8" s="85"/>
      <c r="DZ8" s="85"/>
      <c r="EA8" s="85"/>
      <c r="EB8" s="85"/>
    </row>
    <row r="9" spans="1:132" x14ac:dyDescent="0.25">
      <c r="A9" s="862">
        <v>5</v>
      </c>
      <c r="B9" s="855" t="s">
        <v>15864</v>
      </c>
      <c r="C9" s="284" t="s">
        <v>18019</v>
      </c>
      <c r="D9" s="1156">
        <v>45505</v>
      </c>
      <c r="E9" s="858">
        <v>1609.65</v>
      </c>
      <c r="F9" s="3"/>
      <c r="G9" s="3"/>
      <c r="H9" s="3"/>
      <c r="I9" s="3"/>
      <c r="J9" s="3"/>
      <c r="K9" s="728"/>
      <c r="L9" s="728"/>
      <c r="M9" s="728"/>
      <c r="N9" s="833"/>
      <c r="O9" s="728"/>
      <c r="P9" s="728"/>
      <c r="Q9" s="827"/>
      <c r="R9" s="728"/>
      <c r="S9" s="728"/>
      <c r="T9" s="728"/>
      <c r="U9" s="728"/>
      <c r="V9" s="85"/>
      <c r="W9" s="85"/>
      <c r="X9" s="85"/>
      <c r="Y9" s="85"/>
      <c r="Z9" s="333"/>
      <c r="AA9" s="85"/>
      <c r="AB9" s="85"/>
      <c r="AC9" s="812"/>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c r="BY9" s="85"/>
      <c r="BZ9" s="85"/>
      <c r="CA9" s="85"/>
      <c r="CB9" s="85"/>
      <c r="CC9" s="85"/>
      <c r="CD9" s="85"/>
      <c r="CE9" s="85"/>
      <c r="CF9" s="85"/>
      <c r="CG9" s="85"/>
      <c r="CH9" s="85"/>
      <c r="CI9" s="85"/>
      <c r="CJ9" s="85"/>
      <c r="CK9" s="85"/>
      <c r="CL9" s="85"/>
      <c r="CM9" s="85"/>
      <c r="CN9" s="85"/>
      <c r="CO9" s="85"/>
      <c r="CP9" s="85"/>
      <c r="CQ9" s="85"/>
      <c r="CR9" s="85"/>
      <c r="CS9" s="85"/>
      <c r="CT9" s="85"/>
      <c r="CU9" s="85"/>
      <c r="CV9" s="85"/>
      <c r="CW9" s="85"/>
      <c r="CX9" s="85"/>
      <c r="CY9" s="85"/>
      <c r="CZ9" s="85"/>
      <c r="DA9" s="85"/>
      <c r="DB9" s="85"/>
      <c r="DC9" s="85"/>
      <c r="DD9" s="85"/>
      <c r="DE9" s="85"/>
      <c r="DF9" s="85"/>
      <c r="DG9" s="85"/>
      <c r="DH9" s="85"/>
      <c r="DI9" s="85"/>
      <c r="DJ9" s="85"/>
      <c r="DK9" s="85"/>
      <c r="DL9" s="85"/>
      <c r="DM9" s="85"/>
      <c r="DN9" s="85"/>
      <c r="DO9" s="85"/>
      <c r="DP9" s="85"/>
      <c r="DQ9" s="85"/>
      <c r="DR9" s="85"/>
      <c r="DS9" s="85"/>
      <c r="DT9" s="85"/>
      <c r="DU9" s="85"/>
      <c r="DV9" s="85"/>
      <c r="DW9" s="85"/>
      <c r="DX9" s="85"/>
      <c r="DY9" s="85"/>
      <c r="DZ9" s="85"/>
      <c r="EA9" s="85"/>
      <c r="EB9" s="85"/>
    </row>
    <row r="10" spans="1:132" x14ac:dyDescent="0.25">
      <c r="A10" s="862">
        <v>5</v>
      </c>
      <c r="B10" s="855" t="s">
        <v>15865</v>
      </c>
      <c r="C10" s="284" t="s">
        <v>18019</v>
      </c>
      <c r="D10" s="1156">
        <v>45505</v>
      </c>
      <c r="E10" s="858">
        <v>1106.6400000000001</v>
      </c>
      <c r="F10" s="3"/>
      <c r="G10" s="3"/>
      <c r="H10" s="3"/>
      <c r="I10" s="3"/>
      <c r="J10" s="3"/>
      <c r="K10" s="728"/>
      <c r="L10" s="728"/>
      <c r="M10" s="728"/>
      <c r="N10" s="833"/>
      <c r="O10" s="728"/>
      <c r="P10" s="728"/>
      <c r="Q10" s="827"/>
      <c r="R10" s="728"/>
      <c r="S10" s="728"/>
      <c r="T10" s="728"/>
      <c r="U10" s="728"/>
      <c r="V10" s="85"/>
      <c r="W10" s="85"/>
      <c r="X10" s="85"/>
      <c r="Y10" s="85"/>
      <c r="Z10" s="333"/>
      <c r="AA10" s="85"/>
      <c r="AB10" s="85"/>
      <c r="AC10" s="812"/>
      <c r="AD10" s="85"/>
      <c r="AE10" s="85"/>
      <c r="AF10" s="85"/>
      <c r="AG10" s="85"/>
      <c r="AH10" s="85"/>
      <c r="AI10" s="85"/>
      <c r="AJ10" s="85"/>
      <c r="AK10" s="85"/>
      <c r="AL10" s="85"/>
      <c r="AM10" s="85"/>
      <c r="AN10" s="85"/>
      <c r="AO10" s="85"/>
      <c r="AP10" s="85"/>
      <c r="AQ10" s="85"/>
      <c r="AR10" s="85"/>
      <c r="AS10" s="85"/>
      <c r="AT10" s="85"/>
      <c r="AU10" s="85"/>
      <c r="AV10" s="85"/>
      <c r="AW10" s="85"/>
      <c r="AX10" s="85"/>
      <c r="AY10" s="85"/>
      <c r="AZ10" s="85"/>
      <c r="BA10" s="85"/>
      <c r="BB10" s="85"/>
      <c r="BC10" s="85"/>
      <c r="BD10" s="85"/>
      <c r="BE10" s="85"/>
      <c r="BF10" s="85"/>
      <c r="BG10" s="85"/>
      <c r="BH10" s="85"/>
      <c r="BI10" s="85"/>
      <c r="BJ10" s="85"/>
      <c r="BK10" s="85"/>
      <c r="BL10" s="85"/>
      <c r="BM10" s="85"/>
      <c r="BN10" s="85"/>
      <c r="BO10" s="85"/>
      <c r="BP10" s="85"/>
      <c r="BQ10" s="85"/>
      <c r="BR10" s="85"/>
      <c r="BS10" s="85"/>
      <c r="BT10" s="85"/>
      <c r="BU10" s="85"/>
      <c r="BV10" s="85"/>
      <c r="BW10" s="85"/>
      <c r="BX10" s="85"/>
      <c r="BY10" s="85"/>
      <c r="BZ10" s="85"/>
      <c r="CA10" s="85"/>
      <c r="CB10" s="85"/>
      <c r="CC10" s="85"/>
      <c r="CD10" s="85"/>
      <c r="CE10" s="85"/>
      <c r="CF10" s="85"/>
      <c r="CG10" s="85"/>
      <c r="CH10" s="85"/>
      <c r="CI10" s="85"/>
      <c r="CJ10" s="85"/>
      <c r="CK10" s="85"/>
      <c r="CL10" s="85"/>
      <c r="CM10" s="85"/>
      <c r="CN10" s="85"/>
      <c r="CO10" s="85"/>
      <c r="CP10" s="85"/>
      <c r="CQ10" s="85"/>
      <c r="CR10" s="85"/>
      <c r="CS10" s="85"/>
      <c r="CT10" s="85"/>
      <c r="CU10" s="85"/>
      <c r="CV10" s="85"/>
      <c r="CW10" s="85"/>
      <c r="CX10" s="85"/>
      <c r="CY10" s="85"/>
      <c r="CZ10" s="85"/>
      <c r="DA10" s="85"/>
      <c r="DB10" s="85"/>
      <c r="DC10" s="85"/>
      <c r="DD10" s="85"/>
      <c r="DE10" s="85"/>
      <c r="DF10" s="85"/>
      <c r="DG10" s="85"/>
      <c r="DH10" s="85"/>
      <c r="DI10" s="85"/>
      <c r="DJ10" s="85"/>
      <c r="DK10" s="85"/>
      <c r="DL10" s="85"/>
      <c r="DM10" s="85"/>
      <c r="DN10" s="85"/>
      <c r="DO10" s="85"/>
      <c r="DP10" s="85"/>
      <c r="DQ10" s="85"/>
      <c r="DR10" s="85"/>
      <c r="DS10" s="85"/>
      <c r="DT10" s="85"/>
      <c r="DU10" s="85"/>
      <c r="DV10" s="85"/>
      <c r="DW10" s="85"/>
      <c r="DX10" s="85"/>
      <c r="DY10" s="85"/>
      <c r="DZ10" s="85"/>
      <c r="EA10" s="85"/>
      <c r="EB10" s="85"/>
    </row>
    <row r="11" spans="1:132" x14ac:dyDescent="0.25">
      <c r="A11" s="862">
        <v>5</v>
      </c>
      <c r="B11" s="855" t="s">
        <v>15866</v>
      </c>
      <c r="C11" s="284" t="s">
        <v>18019</v>
      </c>
      <c r="D11" s="1156">
        <v>45505</v>
      </c>
      <c r="E11" s="858">
        <v>1106.6400000000001</v>
      </c>
      <c r="F11" s="3"/>
      <c r="G11" s="3"/>
      <c r="H11" s="3"/>
      <c r="I11" s="3"/>
      <c r="J11" s="3"/>
      <c r="K11" s="728"/>
      <c r="L11" s="728"/>
      <c r="M11" s="728"/>
      <c r="N11" s="833"/>
      <c r="O11" s="728"/>
      <c r="P11" s="728"/>
      <c r="Q11" s="827"/>
      <c r="R11" s="728"/>
      <c r="S11" s="728"/>
      <c r="T11" s="728"/>
      <c r="U11" s="728"/>
      <c r="V11" s="85"/>
      <c r="W11" s="85"/>
      <c r="X11" s="85"/>
      <c r="Y11" s="85"/>
      <c r="Z11" s="333"/>
      <c r="AA11" s="85"/>
      <c r="AB11" s="85"/>
      <c r="AC11" s="812"/>
      <c r="AD11" s="85"/>
      <c r="AE11" s="85"/>
      <c r="AF11" s="85"/>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85"/>
      <c r="BS11" s="85"/>
      <c r="BT11" s="85"/>
      <c r="BU11" s="85"/>
      <c r="BV11" s="85"/>
      <c r="BW11" s="85"/>
      <c r="BX11" s="85"/>
      <c r="BY11" s="85"/>
      <c r="BZ11" s="85"/>
      <c r="CA11" s="85"/>
      <c r="CB11" s="85"/>
      <c r="CC11" s="85"/>
      <c r="CD11" s="85"/>
      <c r="CE11" s="85"/>
      <c r="CF11" s="85"/>
      <c r="CG11" s="85"/>
      <c r="CH11" s="85"/>
      <c r="CI11" s="85"/>
      <c r="CJ11" s="85"/>
      <c r="CK11" s="85"/>
      <c r="CL11" s="85"/>
      <c r="CM11" s="85"/>
      <c r="CN11" s="85"/>
      <c r="CO11" s="85"/>
      <c r="CP11" s="85"/>
      <c r="CQ11" s="85"/>
      <c r="CR11" s="85"/>
      <c r="CS11" s="85"/>
      <c r="CT11" s="85"/>
      <c r="CU11" s="85"/>
      <c r="CV11" s="85"/>
      <c r="CW11" s="85"/>
      <c r="CX11" s="85"/>
      <c r="CY11" s="85"/>
      <c r="CZ11" s="85"/>
      <c r="DA11" s="85"/>
      <c r="DB11" s="85"/>
      <c r="DC11" s="85"/>
      <c r="DD11" s="85"/>
      <c r="DE11" s="85"/>
      <c r="DF11" s="85"/>
      <c r="DG11" s="85"/>
      <c r="DH11" s="85"/>
      <c r="DI11" s="85"/>
      <c r="DJ11" s="85"/>
      <c r="DK11" s="85"/>
      <c r="DL11" s="85"/>
      <c r="DM11" s="85"/>
      <c r="DN11" s="85"/>
      <c r="DO11" s="85"/>
      <c r="DP11" s="85"/>
      <c r="DQ11" s="85"/>
      <c r="DR11" s="85"/>
      <c r="DS11" s="85"/>
      <c r="DT11" s="85"/>
      <c r="DU11" s="85"/>
      <c r="DV11" s="85"/>
      <c r="DW11" s="85"/>
      <c r="DX11" s="85"/>
      <c r="DY11" s="85"/>
      <c r="DZ11" s="85"/>
      <c r="EA11" s="85"/>
      <c r="EB11" s="85"/>
    </row>
    <row r="12" spans="1:132" x14ac:dyDescent="0.25">
      <c r="A12" s="862">
        <v>5</v>
      </c>
      <c r="B12" s="855" t="s">
        <v>15867</v>
      </c>
      <c r="C12" s="284" t="s">
        <v>18019</v>
      </c>
      <c r="D12" s="1156">
        <v>45505</v>
      </c>
      <c r="E12" s="858">
        <v>1106.6400000000001</v>
      </c>
      <c r="F12" s="3"/>
      <c r="G12" s="3"/>
      <c r="H12" s="3"/>
      <c r="I12" s="3"/>
      <c r="J12" s="3"/>
      <c r="K12" s="728"/>
      <c r="L12" s="728"/>
      <c r="M12" s="728"/>
      <c r="N12" s="833"/>
      <c r="O12" s="728"/>
      <c r="P12" s="728"/>
      <c r="Q12" s="827"/>
      <c r="R12" s="728"/>
      <c r="S12" s="728"/>
      <c r="T12" s="728"/>
      <c r="U12" s="728"/>
      <c r="V12" s="85"/>
      <c r="W12" s="85"/>
      <c r="X12" s="85"/>
      <c r="Y12" s="85"/>
      <c r="Z12" s="333"/>
      <c r="AA12" s="85"/>
      <c r="AB12" s="85"/>
      <c r="AC12" s="812"/>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c r="BQ12" s="85"/>
      <c r="BR12" s="85"/>
      <c r="BS12" s="85"/>
      <c r="BT12" s="85"/>
      <c r="BU12" s="85"/>
      <c r="BV12" s="85"/>
      <c r="BW12" s="85"/>
      <c r="BX12" s="85"/>
      <c r="BY12" s="85"/>
      <c r="BZ12" s="85"/>
      <c r="CA12" s="85"/>
      <c r="CB12" s="85"/>
      <c r="CC12" s="85"/>
      <c r="CD12" s="85"/>
      <c r="CE12" s="85"/>
      <c r="CF12" s="85"/>
      <c r="CG12" s="85"/>
      <c r="CH12" s="85"/>
      <c r="CI12" s="85"/>
      <c r="CJ12" s="85"/>
      <c r="CK12" s="85"/>
      <c r="CL12" s="85"/>
      <c r="CM12" s="85"/>
      <c r="CN12" s="85"/>
      <c r="CO12" s="85"/>
      <c r="CP12" s="85"/>
      <c r="CQ12" s="85"/>
      <c r="CR12" s="85"/>
      <c r="CS12" s="85"/>
      <c r="CT12" s="85"/>
      <c r="CU12" s="85"/>
      <c r="CV12" s="85"/>
      <c r="CW12" s="85"/>
      <c r="CX12" s="85"/>
      <c r="CY12" s="85"/>
      <c r="CZ12" s="85"/>
      <c r="DA12" s="85"/>
      <c r="DB12" s="85"/>
      <c r="DC12" s="85"/>
      <c r="DD12" s="85"/>
      <c r="DE12" s="85"/>
      <c r="DF12" s="85"/>
      <c r="DG12" s="85"/>
      <c r="DH12" s="85"/>
      <c r="DI12" s="85"/>
      <c r="DJ12" s="85"/>
      <c r="DK12" s="85"/>
      <c r="DL12" s="85"/>
      <c r="DM12" s="85"/>
      <c r="DN12" s="85"/>
      <c r="DO12" s="85"/>
      <c r="DP12" s="85"/>
      <c r="DQ12" s="85"/>
      <c r="DR12" s="85"/>
      <c r="DS12" s="85"/>
      <c r="DT12" s="85"/>
      <c r="DU12" s="85"/>
      <c r="DV12" s="85"/>
      <c r="DW12" s="85"/>
      <c r="DX12" s="85"/>
      <c r="DY12" s="85"/>
      <c r="DZ12" s="85"/>
      <c r="EA12" s="85"/>
      <c r="EB12" s="85"/>
    </row>
    <row r="13" spans="1:132" x14ac:dyDescent="0.25">
      <c r="A13" s="862">
        <v>5</v>
      </c>
      <c r="B13" s="855" t="s">
        <v>15868</v>
      </c>
      <c r="C13" s="284" t="s">
        <v>18019</v>
      </c>
      <c r="D13" s="1156">
        <v>45505</v>
      </c>
      <c r="E13" s="858">
        <v>1810.86</v>
      </c>
      <c r="F13" s="3"/>
      <c r="G13" s="3"/>
      <c r="H13" s="3"/>
      <c r="I13" s="3"/>
      <c r="J13" s="3"/>
      <c r="K13" s="728"/>
      <c r="L13" s="728"/>
      <c r="M13" s="728"/>
      <c r="N13" s="833"/>
      <c r="O13" s="728"/>
      <c r="P13" s="728"/>
      <c r="Q13" s="827"/>
      <c r="R13" s="728"/>
      <c r="S13" s="728"/>
      <c r="T13" s="728"/>
      <c r="U13" s="728"/>
      <c r="V13" s="85"/>
      <c r="W13" s="85"/>
      <c r="X13" s="85"/>
      <c r="Y13" s="85"/>
      <c r="Z13" s="333"/>
      <c r="AA13" s="85"/>
      <c r="AB13" s="85"/>
      <c r="AC13" s="812"/>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85"/>
      <c r="CE13" s="85"/>
      <c r="CF13" s="85"/>
      <c r="CG13" s="85"/>
      <c r="CH13" s="85"/>
      <c r="CI13" s="85"/>
      <c r="CJ13" s="85"/>
      <c r="CK13" s="85"/>
      <c r="CL13" s="85"/>
      <c r="CM13" s="85"/>
      <c r="CN13" s="85"/>
      <c r="CO13" s="85"/>
      <c r="CP13" s="85"/>
      <c r="CQ13" s="85"/>
      <c r="CR13" s="85"/>
      <c r="CS13" s="85"/>
      <c r="CT13" s="85"/>
      <c r="CU13" s="85"/>
      <c r="CV13" s="85"/>
      <c r="CW13" s="85"/>
      <c r="CX13" s="85"/>
      <c r="CY13" s="85"/>
      <c r="CZ13" s="85"/>
      <c r="DA13" s="85"/>
      <c r="DB13" s="85"/>
      <c r="DC13" s="85"/>
      <c r="DD13" s="85"/>
      <c r="DE13" s="85"/>
      <c r="DF13" s="85"/>
      <c r="DG13" s="85"/>
      <c r="DH13" s="85"/>
      <c r="DI13" s="85"/>
      <c r="DJ13" s="85"/>
      <c r="DK13" s="85"/>
      <c r="DL13" s="85"/>
      <c r="DM13" s="85"/>
      <c r="DN13" s="85"/>
      <c r="DO13" s="85"/>
      <c r="DP13" s="85"/>
      <c r="DQ13" s="85"/>
      <c r="DR13" s="85"/>
      <c r="DS13" s="85"/>
      <c r="DT13" s="85"/>
      <c r="DU13" s="85"/>
      <c r="DV13" s="85"/>
      <c r="DW13" s="85"/>
      <c r="DX13" s="85"/>
      <c r="DY13" s="85"/>
      <c r="DZ13" s="85"/>
      <c r="EA13" s="85"/>
      <c r="EB13" s="85"/>
    </row>
    <row r="14" spans="1:132" x14ac:dyDescent="0.25">
      <c r="A14" s="862">
        <v>6</v>
      </c>
      <c r="B14" s="855" t="s">
        <v>15869</v>
      </c>
      <c r="C14" s="284" t="s">
        <v>18019</v>
      </c>
      <c r="D14" s="1156">
        <v>45505</v>
      </c>
      <c r="E14" s="858">
        <v>1810.86</v>
      </c>
      <c r="F14" s="3"/>
      <c r="G14" s="3"/>
      <c r="H14" s="3"/>
      <c r="I14" s="3"/>
      <c r="J14" s="3"/>
      <c r="K14" s="728"/>
      <c r="L14" s="728"/>
      <c r="M14" s="728"/>
      <c r="N14" s="833"/>
      <c r="O14" s="728"/>
      <c r="P14" s="728"/>
      <c r="Q14" s="827"/>
      <c r="R14" s="728"/>
      <c r="S14" s="728"/>
      <c r="T14" s="728"/>
      <c r="U14" s="728"/>
      <c r="V14" s="85"/>
      <c r="W14" s="85"/>
      <c r="X14" s="85"/>
      <c r="Y14" s="85"/>
      <c r="Z14" s="333"/>
      <c r="AA14" s="85"/>
      <c r="AB14" s="85"/>
      <c r="AC14" s="812"/>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5"/>
      <c r="BM14" s="85"/>
      <c r="BN14" s="85"/>
      <c r="BO14" s="85"/>
      <c r="BP14" s="85"/>
      <c r="BQ14" s="85"/>
      <c r="BR14" s="85"/>
      <c r="BS14" s="85"/>
      <c r="BT14" s="85"/>
      <c r="BU14" s="85"/>
      <c r="BV14" s="85"/>
      <c r="BW14" s="85"/>
      <c r="BX14" s="85"/>
      <c r="BY14" s="85"/>
      <c r="BZ14" s="85"/>
      <c r="CA14" s="85"/>
      <c r="CB14" s="85"/>
      <c r="CC14" s="85"/>
      <c r="CD14" s="85"/>
      <c r="CE14" s="85"/>
      <c r="CF14" s="85"/>
      <c r="CG14" s="85"/>
      <c r="CH14" s="85"/>
      <c r="CI14" s="85"/>
      <c r="CJ14" s="85"/>
      <c r="CK14" s="85"/>
      <c r="CL14" s="85"/>
      <c r="CM14" s="85"/>
      <c r="CN14" s="85"/>
      <c r="CO14" s="85"/>
      <c r="CP14" s="85"/>
      <c r="CQ14" s="85"/>
      <c r="CR14" s="85"/>
      <c r="CS14" s="85"/>
      <c r="CT14" s="85"/>
      <c r="CU14" s="85"/>
      <c r="CV14" s="85"/>
      <c r="CW14" s="85"/>
      <c r="CX14" s="85"/>
      <c r="CY14" s="85"/>
      <c r="CZ14" s="85"/>
      <c r="DA14" s="85"/>
      <c r="DB14" s="85"/>
      <c r="DC14" s="85"/>
      <c r="DD14" s="85"/>
      <c r="DE14" s="85"/>
      <c r="DF14" s="85"/>
      <c r="DG14" s="85"/>
      <c r="DH14" s="85"/>
      <c r="DI14" s="85"/>
      <c r="DJ14" s="85"/>
      <c r="DK14" s="85"/>
      <c r="DL14" s="85"/>
      <c r="DM14" s="85"/>
      <c r="DN14" s="85"/>
      <c r="DO14" s="85"/>
      <c r="DP14" s="85"/>
      <c r="DQ14" s="85"/>
      <c r="DR14" s="85"/>
      <c r="DS14" s="85"/>
      <c r="DT14" s="85"/>
      <c r="DU14" s="85"/>
      <c r="DV14" s="85"/>
      <c r="DW14" s="85"/>
      <c r="DX14" s="85"/>
      <c r="DY14" s="85"/>
      <c r="DZ14" s="85"/>
      <c r="EA14" s="85"/>
      <c r="EB14" s="85"/>
    </row>
    <row r="15" spans="1:132" x14ac:dyDescent="0.25">
      <c r="A15" s="862">
        <v>6</v>
      </c>
      <c r="B15" s="855" t="s">
        <v>15870</v>
      </c>
      <c r="C15" s="284" t="s">
        <v>18019</v>
      </c>
      <c r="D15" s="1156">
        <v>45505</v>
      </c>
      <c r="E15" s="858">
        <v>1106.6400000000001</v>
      </c>
      <c r="F15" s="3"/>
      <c r="G15" s="3"/>
      <c r="H15" s="3"/>
      <c r="I15" s="3"/>
      <c r="J15" s="3"/>
      <c r="K15" s="728"/>
      <c r="L15" s="728"/>
      <c r="M15" s="728"/>
      <c r="N15" s="833"/>
      <c r="O15" s="728"/>
      <c r="P15" s="728"/>
      <c r="Q15" s="827"/>
      <c r="R15" s="728"/>
      <c r="S15" s="728"/>
      <c r="T15" s="728"/>
      <c r="U15" s="728"/>
      <c r="V15" s="85"/>
      <c r="W15" s="85"/>
      <c r="X15" s="85"/>
      <c r="Y15" s="85"/>
      <c r="Z15" s="333"/>
      <c r="AA15" s="85"/>
      <c r="AB15" s="85"/>
      <c r="AC15" s="812"/>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BX15" s="85"/>
      <c r="BY15" s="85"/>
      <c r="BZ15" s="85"/>
      <c r="CA15" s="85"/>
      <c r="CB15" s="85"/>
      <c r="CC15" s="85"/>
      <c r="CD15" s="85"/>
      <c r="CE15" s="85"/>
      <c r="CF15" s="85"/>
      <c r="CG15" s="85"/>
      <c r="CH15" s="85"/>
      <c r="CI15" s="85"/>
      <c r="CJ15" s="85"/>
      <c r="CK15" s="85"/>
      <c r="CL15" s="85"/>
      <c r="CM15" s="85"/>
      <c r="CN15" s="85"/>
      <c r="CO15" s="85"/>
      <c r="CP15" s="85"/>
      <c r="CQ15" s="85"/>
      <c r="CR15" s="85"/>
      <c r="CS15" s="85"/>
      <c r="CT15" s="85"/>
      <c r="CU15" s="85"/>
      <c r="CV15" s="85"/>
      <c r="CW15" s="85"/>
      <c r="CX15" s="85"/>
      <c r="CY15" s="85"/>
      <c r="CZ15" s="85"/>
      <c r="DA15" s="85"/>
      <c r="DB15" s="85"/>
      <c r="DC15" s="85"/>
      <c r="DD15" s="85"/>
      <c r="DE15" s="85"/>
      <c r="DF15" s="85"/>
      <c r="DG15" s="85"/>
      <c r="DH15" s="85"/>
      <c r="DI15" s="85"/>
      <c r="DJ15" s="85"/>
      <c r="DK15" s="85"/>
      <c r="DL15" s="85"/>
      <c r="DM15" s="85"/>
      <c r="DN15" s="85"/>
      <c r="DO15" s="85"/>
      <c r="DP15" s="85"/>
      <c r="DQ15" s="85"/>
      <c r="DR15" s="85"/>
      <c r="DS15" s="85"/>
      <c r="DT15" s="85"/>
      <c r="DU15" s="85"/>
      <c r="DV15" s="85"/>
      <c r="DW15" s="85"/>
      <c r="DX15" s="85"/>
      <c r="DY15" s="85"/>
      <c r="DZ15" s="85"/>
      <c r="EA15" s="85"/>
      <c r="EB15" s="85"/>
    </row>
    <row r="16" spans="1:132" x14ac:dyDescent="0.25">
      <c r="A16" s="862">
        <v>6</v>
      </c>
      <c r="B16" s="855" t="s">
        <v>15871</v>
      </c>
      <c r="C16" s="284" t="s">
        <v>18019</v>
      </c>
      <c r="D16" s="1156">
        <v>45505</v>
      </c>
      <c r="E16" s="858">
        <v>1106.6400000000001</v>
      </c>
      <c r="F16" s="3"/>
      <c r="G16" s="3"/>
      <c r="H16" s="3"/>
      <c r="I16" s="3"/>
      <c r="J16" s="3"/>
      <c r="K16" s="728"/>
      <c r="L16" s="728"/>
      <c r="M16" s="728"/>
      <c r="N16" s="833"/>
      <c r="O16" s="728"/>
      <c r="P16" s="728"/>
      <c r="Q16" s="827"/>
      <c r="R16" s="728"/>
      <c r="S16" s="728"/>
      <c r="T16" s="728"/>
      <c r="U16" s="728"/>
      <c r="V16" s="85"/>
      <c r="W16" s="85"/>
      <c r="X16" s="85"/>
      <c r="Y16" s="85"/>
      <c r="Z16" s="333"/>
      <c r="AA16" s="85"/>
      <c r="AB16" s="85"/>
      <c r="AC16" s="812"/>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5"/>
      <c r="BN16" s="85"/>
      <c r="BO16" s="85"/>
      <c r="BP16" s="85"/>
      <c r="BQ16" s="85"/>
      <c r="BR16" s="85"/>
      <c r="BS16" s="85"/>
      <c r="BT16" s="85"/>
      <c r="BU16" s="85"/>
      <c r="BV16" s="85"/>
      <c r="BW16" s="85"/>
      <c r="BX16" s="85"/>
      <c r="BY16" s="85"/>
      <c r="BZ16" s="85"/>
      <c r="CA16" s="85"/>
      <c r="CB16" s="85"/>
      <c r="CC16" s="85"/>
      <c r="CD16" s="85"/>
      <c r="CE16" s="85"/>
      <c r="CF16" s="85"/>
      <c r="CG16" s="85"/>
      <c r="CH16" s="85"/>
      <c r="CI16" s="85"/>
      <c r="CJ16" s="85"/>
      <c r="CK16" s="85"/>
      <c r="CL16" s="85"/>
      <c r="CM16" s="85"/>
      <c r="CN16" s="85"/>
      <c r="CO16" s="85"/>
      <c r="CP16" s="85"/>
      <c r="CQ16" s="85"/>
      <c r="CR16" s="85"/>
      <c r="CS16" s="85"/>
      <c r="CT16" s="85"/>
      <c r="CU16" s="85"/>
      <c r="CV16" s="85"/>
      <c r="CW16" s="85"/>
      <c r="CX16" s="85"/>
      <c r="CY16" s="85"/>
      <c r="CZ16" s="85"/>
      <c r="DA16" s="85"/>
      <c r="DB16" s="85"/>
      <c r="DC16" s="85"/>
      <c r="DD16" s="85"/>
      <c r="DE16" s="85"/>
      <c r="DF16" s="85"/>
      <c r="DG16" s="85"/>
      <c r="DH16" s="85"/>
      <c r="DI16" s="85"/>
      <c r="DJ16" s="85"/>
      <c r="DK16" s="85"/>
      <c r="DL16" s="85"/>
      <c r="DM16" s="85"/>
      <c r="DN16" s="85"/>
      <c r="DO16" s="85"/>
      <c r="DP16" s="85"/>
      <c r="DQ16" s="85"/>
      <c r="DR16" s="85"/>
      <c r="DS16" s="85"/>
      <c r="DT16" s="85"/>
      <c r="DU16" s="85"/>
      <c r="DV16" s="85"/>
      <c r="DW16" s="85"/>
      <c r="DX16" s="85"/>
      <c r="DY16" s="85"/>
      <c r="DZ16" s="85"/>
      <c r="EA16" s="85"/>
      <c r="EB16" s="85"/>
    </row>
    <row r="17" spans="1:132" x14ac:dyDescent="0.25">
      <c r="A17" s="862">
        <v>6</v>
      </c>
      <c r="B17" s="855" t="s">
        <v>15872</v>
      </c>
      <c r="C17" s="284" t="s">
        <v>18019</v>
      </c>
      <c r="D17" s="1156">
        <v>45505</v>
      </c>
      <c r="E17" s="858">
        <v>1106.6400000000001</v>
      </c>
      <c r="F17" s="3"/>
      <c r="G17" s="3"/>
      <c r="H17" s="3"/>
      <c r="I17" s="3"/>
      <c r="J17" s="3"/>
      <c r="K17" s="728"/>
      <c r="L17" s="728"/>
      <c r="M17" s="728"/>
      <c r="N17" s="728"/>
      <c r="O17" s="728"/>
      <c r="P17" s="728"/>
      <c r="Q17" s="827"/>
      <c r="R17" s="728"/>
      <c r="S17" s="728"/>
      <c r="T17" s="728"/>
      <c r="U17" s="728"/>
      <c r="V17" s="85"/>
      <c r="W17" s="85"/>
      <c r="X17" s="85"/>
      <c r="Y17" s="85"/>
      <c r="Z17" s="333"/>
      <c r="AA17" s="85"/>
      <c r="AB17" s="85"/>
      <c r="AC17" s="812"/>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5"/>
      <c r="BO17" s="85"/>
      <c r="BP17" s="85"/>
      <c r="BQ17" s="85"/>
      <c r="BR17" s="85"/>
      <c r="BS17" s="85"/>
      <c r="BT17" s="85"/>
      <c r="BU17" s="85"/>
      <c r="BV17" s="85"/>
      <c r="BW17" s="85"/>
      <c r="BX17" s="85"/>
      <c r="BY17" s="85"/>
      <c r="BZ17" s="85"/>
      <c r="CA17" s="85"/>
      <c r="CB17" s="85"/>
      <c r="CC17" s="85"/>
      <c r="CD17" s="85"/>
      <c r="CE17" s="85"/>
      <c r="CF17" s="85"/>
      <c r="CG17" s="85"/>
      <c r="CH17" s="85"/>
      <c r="CI17" s="85"/>
      <c r="CJ17" s="85"/>
      <c r="CK17" s="85"/>
      <c r="CL17" s="85"/>
      <c r="CM17" s="85"/>
      <c r="CN17" s="85"/>
      <c r="CO17" s="85"/>
      <c r="CP17" s="85"/>
      <c r="CQ17" s="85"/>
      <c r="CR17" s="85"/>
      <c r="CS17" s="85"/>
      <c r="CT17" s="85"/>
      <c r="CU17" s="85"/>
      <c r="CV17" s="85"/>
      <c r="CW17" s="85"/>
      <c r="CX17" s="85"/>
      <c r="CY17" s="85"/>
      <c r="CZ17" s="85"/>
      <c r="DA17" s="85"/>
      <c r="DB17" s="85"/>
      <c r="DC17" s="85"/>
      <c r="DD17" s="85"/>
      <c r="DE17" s="85"/>
      <c r="DF17" s="85"/>
      <c r="DG17" s="85"/>
      <c r="DH17" s="85"/>
      <c r="DI17" s="85"/>
      <c r="DJ17" s="85"/>
      <c r="DK17" s="85"/>
      <c r="DL17" s="85"/>
      <c r="DM17" s="85"/>
      <c r="DN17" s="85"/>
      <c r="DO17" s="85"/>
      <c r="DP17" s="85"/>
      <c r="DQ17" s="85"/>
      <c r="DR17" s="85"/>
      <c r="DS17" s="85"/>
      <c r="DT17" s="85"/>
      <c r="DU17" s="85"/>
      <c r="DV17" s="85"/>
      <c r="DW17" s="85"/>
      <c r="DX17" s="85"/>
      <c r="DY17" s="85"/>
      <c r="DZ17" s="85"/>
      <c r="EA17" s="85"/>
      <c r="EB17" s="85"/>
    </row>
    <row r="18" spans="1:132" x14ac:dyDescent="0.25">
      <c r="A18" s="862">
        <v>6</v>
      </c>
      <c r="B18" s="855" t="s">
        <v>15873</v>
      </c>
      <c r="C18" s="284" t="s">
        <v>18019</v>
      </c>
      <c r="D18" s="1156">
        <v>45505</v>
      </c>
      <c r="E18" s="858">
        <v>1106.6400000000001</v>
      </c>
      <c r="F18" s="3"/>
      <c r="G18" s="3"/>
      <c r="H18" s="3"/>
      <c r="I18" s="3"/>
      <c r="J18" s="3"/>
      <c r="K18" s="728"/>
      <c r="L18" s="728"/>
      <c r="M18" s="728"/>
      <c r="N18" s="728"/>
      <c r="O18" s="728"/>
      <c r="P18" s="728"/>
      <c r="Q18" s="827"/>
      <c r="R18" s="728"/>
      <c r="S18" s="728"/>
      <c r="T18" s="728"/>
      <c r="U18" s="728"/>
      <c r="V18" s="85"/>
      <c r="W18" s="85"/>
      <c r="X18" s="85"/>
      <c r="Y18" s="85"/>
      <c r="Z18" s="333"/>
      <c r="AA18" s="85"/>
      <c r="AB18" s="85"/>
      <c r="AC18" s="812"/>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5"/>
      <c r="BO18" s="85"/>
      <c r="BP18" s="85"/>
      <c r="BQ18" s="85"/>
      <c r="BR18" s="85"/>
      <c r="BS18" s="85"/>
      <c r="BT18" s="85"/>
      <c r="BU18" s="85"/>
      <c r="BV18" s="85"/>
      <c r="BW18" s="85"/>
      <c r="BX18" s="85"/>
      <c r="BY18" s="85"/>
      <c r="BZ18" s="85"/>
      <c r="CA18" s="85"/>
      <c r="CB18" s="85"/>
      <c r="CC18" s="85"/>
      <c r="CD18" s="85"/>
      <c r="CE18" s="85"/>
      <c r="CF18" s="85"/>
      <c r="CG18" s="85"/>
      <c r="CH18" s="85"/>
      <c r="CI18" s="85"/>
      <c r="CJ18" s="85"/>
      <c r="CK18" s="85"/>
      <c r="CL18" s="85"/>
      <c r="CM18" s="85"/>
      <c r="CN18" s="85"/>
      <c r="CO18" s="85"/>
      <c r="CP18" s="85"/>
      <c r="CQ18" s="85"/>
      <c r="CR18" s="85"/>
      <c r="CS18" s="85"/>
      <c r="CT18" s="85"/>
      <c r="CU18" s="85"/>
      <c r="CV18" s="85"/>
      <c r="CW18" s="85"/>
      <c r="CX18" s="85"/>
      <c r="CY18" s="85"/>
      <c r="CZ18" s="85"/>
      <c r="DA18" s="85"/>
      <c r="DB18" s="85"/>
      <c r="DC18" s="85"/>
      <c r="DD18" s="85"/>
      <c r="DE18" s="85"/>
      <c r="DF18" s="85"/>
      <c r="DG18" s="85"/>
      <c r="DH18" s="85"/>
      <c r="DI18" s="85"/>
      <c r="DJ18" s="85"/>
      <c r="DK18" s="85"/>
      <c r="DL18" s="85"/>
      <c r="DM18" s="85"/>
      <c r="DN18" s="85"/>
      <c r="DO18" s="85"/>
      <c r="DP18" s="85"/>
      <c r="DQ18" s="85"/>
      <c r="DR18" s="85"/>
      <c r="DS18" s="85"/>
      <c r="DT18" s="85"/>
      <c r="DU18" s="85"/>
      <c r="DV18" s="85"/>
      <c r="DW18" s="85"/>
      <c r="DX18" s="85"/>
      <c r="DY18" s="85"/>
      <c r="DZ18" s="85"/>
      <c r="EA18" s="85"/>
      <c r="EB18" s="85"/>
    </row>
    <row r="19" spans="1:132" x14ac:dyDescent="0.25">
      <c r="A19" s="862">
        <v>7</v>
      </c>
      <c r="B19" s="855" t="s">
        <v>15874</v>
      </c>
      <c r="C19" s="284" t="s">
        <v>18019</v>
      </c>
      <c r="D19" s="1156">
        <v>45505</v>
      </c>
      <c r="E19" s="858">
        <v>1106.6400000000001</v>
      </c>
      <c r="F19" s="3"/>
      <c r="G19" s="3"/>
      <c r="H19" s="3"/>
      <c r="I19" s="3"/>
      <c r="J19" s="3"/>
      <c r="K19" s="728"/>
      <c r="L19" s="728"/>
      <c r="M19" s="728"/>
      <c r="N19" s="728"/>
      <c r="O19" s="728"/>
      <c r="P19" s="728"/>
      <c r="Q19" s="827"/>
      <c r="R19" s="728"/>
      <c r="S19" s="728"/>
      <c r="T19" s="728"/>
      <c r="U19" s="728"/>
      <c r="V19" s="85"/>
      <c r="W19" s="85"/>
      <c r="X19" s="85"/>
      <c r="Y19" s="85"/>
      <c r="Z19" s="333"/>
      <c r="AA19" s="85"/>
      <c r="AB19" s="85"/>
      <c r="AC19" s="812"/>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c r="BQ19" s="85"/>
      <c r="BR19" s="85"/>
      <c r="BS19" s="85"/>
      <c r="BT19" s="85"/>
      <c r="BU19" s="85"/>
      <c r="BV19" s="85"/>
      <c r="BW19" s="85"/>
      <c r="BX19" s="85"/>
      <c r="BY19" s="85"/>
      <c r="BZ19" s="85"/>
      <c r="CA19" s="85"/>
      <c r="CB19" s="85"/>
      <c r="CC19" s="85"/>
      <c r="CD19" s="85"/>
      <c r="CE19" s="85"/>
      <c r="CF19" s="85"/>
      <c r="CG19" s="85"/>
      <c r="CH19" s="85"/>
      <c r="CI19" s="85"/>
      <c r="CJ19" s="85"/>
      <c r="CK19" s="85"/>
      <c r="CL19" s="85"/>
      <c r="CM19" s="85"/>
      <c r="CN19" s="85"/>
      <c r="CO19" s="85"/>
      <c r="CP19" s="85"/>
      <c r="CQ19" s="85"/>
      <c r="CR19" s="85"/>
      <c r="CS19" s="85"/>
      <c r="CT19" s="85"/>
      <c r="CU19" s="85"/>
      <c r="CV19" s="85"/>
      <c r="CW19" s="85"/>
      <c r="CX19" s="85"/>
      <c r="CY19" s="85"/>
      <c r="CZ19" s="85"/>
      <c r="DA19" s="85"/>
      <c r="DB19" s="85"/>
      <c r="DC19" s="85"/>
      <c r="DD19" s="85"/>
      <c r="DE19" s="85"/>
      <c r="DF19" s="85"/>
      <c r="DG19" s="85"/>
      <c r="DH19" s="85"/>
      <c r="DI19" s="85"/>
      <c r="DJ19" s="85"/>
      <c r="DK19" s="85"/>
      <c r="DL19" s="85"/>
      <c r="DM19" s="85"/>
      <c r="DN19" s="85"/>
      <c r="DO19" s="85"/>
      <c r="DP19" s="85"/>
      <c r="DQ19" s="85"/>
      <c r="DR19" s="85"/>
      <c r="DS19" s="85"/>
      <c r="DT19" s="85"/>
      <c r="DU19" s="85"/>
      <c r="DV19" s="85"/>
      <c r="DW19" s="85"/>
      <c r="DX19" s="85"/>
      <c r="DY19" s="85"/>
      <c r="DZ19" s="85"/>
      <c r="EA19" s="85"/>
      <c r="EB19" s="85"/>
    </row>
    <row r="20" spans="1:132" x14ac:dyDescent="0.25">
      <c r="A20" s="862">
        <v>7</v>
      </c>
      <c r="B20" s="855" t="s">
        <v>15875</v>
      </c>
      <c r="C20" s="284" t="s">
        <v>18019</v>
      </c>
      <c r="D20" s="1156">
        <v>45505</v>
      </c>
      <c r="E20" s="858">
        <v>1106.6400000000001</v>
      </c>
      <c r="F20" s="3"/>
      <c r="G20" s="3"/>
      <c r="H20" s="3"/>
      <c r="I20" s="3"/>
      <c r="J20" s="3"/>
      <c r="K20" s="728"/>
      <c r="L20" s="728"/>
      <c r="M20" s="728"/>
      <c r="N20" s="728"/>
      <c r="O20" s="728"/>
      <c r="P20" s="728"/>
      <c r="Q20" s="827"/>
      <c r="R20" s="728"/>
      <c r="S20" s="728"/>
      <c r="T20" s="728"/>
      <c r="U20" s="728"/>
      <c r="V20" s="85"/>
      <c r="W20" s="85"/>
      <c r="X20" s="85"/>
      <c r="Y20" s="85"/>
      <c r="Z20" s="333"/>
      <c r="AA20" s="85"/>
      <c r="AB20" s="85"/>
      <c r="AC20" s="812"/>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c r="BY20" s="85"/>
      <c r="BZ20" s="85"/>
      <c r="CA20" s="85"/>
      <c r="CB20" s="85"/>
      <c r="CC20" s="85"/>
      <c r="CD20" s="85"/>
      <c r="CE20" s="85"/>
      <c r="CF20" s="85"/>
      <c r="CG20" s="85"/>
      <c r="CH20" s="85"/>
      <c r="CI20" s="85"/>
      <c r="CJ20" s="85"/>
      <c r="CK20" s="85"/>
      <c r="CL20" s="85"/>
      <c r="CM20" s="85"/>
      <c r="CN20" s="85"/>
      <c r="CO20" s="85"/>
      <c r="CP20" s="85"/>
      <c r="CQ20" s="85"/>
      <c r="CR20" s="85"/>
      <c r="CS20" s="85"/>
      <c r="CT20" s="85"/>
      <c r="CU20" s="85"/>
      <c r="CV20" s="85"/>
      <c r="CW20" s="85"/>
      <c r="CX20" s="85"/>
      <c r="CY20" s="85"/>
      <c r="CZ20" s="85"/>
      <c r="DA20" s="85"/>
      <c r="DB20" s="85"/>
      <c r="DC20" s="85"/>
      <c r="DD20" s="85"/>
      <c r="DE20" s="85"/>
      <c r="DF20" s="85"/>
      <c r="DG20" s="85"/>
      <c r="DH20" s="85"/>
      <c r="DI20" s="85"/>
      <c r="DJ20" s="85"/>
      <c r="DK20" s="85"/>
      <c r="DL20" s="85"/>
      <c r="DM20" s="85"/>
      <c r="DN20" s="85"/>
      <c r="DO20" s="85"/>
      <c r="DP20" s="85"/>
      <c r="DQ20" s="85"/>
      <c r="DR20" s="85"/>
      <c r="DS20" s="85"/>
      <c r="DT20" s="85"/>
      <c r="DU20" s="85"/>
      <c r="DV20" s="85"/>
      <c r="DW20" s="85"/>
      <c r="DX20" s="85"/>
      <c r="DY20" s="85"/>
      <c r="DZ20" s="85"/>
      <c r="EA20" s="85"/>
      <c r="EB20" s="85"/>
    </row>
    <row r="21" spans="1:132" x14ac:dyDescent="0.25">
      <c r="A21" s="862">
        <v>7</v>
      </c>
      <c r="B21" s="855" t="s">
        <v>15876</v>
      </c>
      <c r="C21" s="284" t="s">
        <v>18019</v>
      </c>
      <c r="D21" s="1156">
        <v>45505</v>
      </c>
      <c r="E21" s="858">
        <v>1106.6400000000001</v>
      </c>
      <c r="F21" s="3"/>
      <c r="G21" s="3"/>
      <c r="H21" s="3"/>
      <c r="I21" s="3"/>
      <c r="J21" s="3"/>
      <c r="K21" s="728"/>
      <c r="L21" s="728"/>
      <c r="M21" s="728"/>
      <c r="N21" s="728"/>
      <c r="O21" s="728"/>
      <c r="P21" s="728"/>
      <c r="Q21" s="827"/>
      <c r="R21" s="728"/>
      <c r="S21" s="728"/>
      <c r="T21" s="728"/>
      <c r="U21" s="728"/>
      <c r="V21" s="85"/>
      <c r="W21" s="85"/>
      <c r="X21" s="85"/>
      <c r="Y21" s="85"/>
      <c r="Z21" s="333"/>
      <c r="AA21" s="85"/>
      <c r="AB21" s="85"/>
      <c r="AC21" s="812"/>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c r="BW21" s="85"/>
      <c r="BX21" s="85"/>
      <c r="BY21" s="85"/>
      <c r="BZ21" s="85"/>
      <c r="CA21" s="85"/>
      <c r="CB21" s="85"/>
      <c r="CC21" s="85"/>
      <c r="CD21" s="85"/>
      <c r="CE21" s="85"/>
      <c r="CF21" s="85"/>
      <c r="CG21" s="85"/>
      <c r="CH21" s="85"/>
      <c r="CI21" s="85"/>
      <c r="CJ21" s="85"/>
      <c r="CK21" s="85"/>
      <c r="CL21" s="85"/>
      <c r="CM21" s="85"/>
      <c r="CN21" s="85"/>
      <c r="CO21" s="85"/>
      <c r="CP21" s="85"/>
      <c r="CQ21" s="85"/>
      <c r="CR21" s="85"/>
      <c r="CS21" s="85"/>
      <c r="CT21" s="85"/>
      <c r="CU21" s="85"/>
      <c r="CV21" s="85"/>
      <c r="CW21" s="85"/>
      <c r="CX21" s="85"/>
      <c r="CY21" s="85"/>
      <c r="CZ21" s="85"/>
      <c r="DA21" s="85"/>
      <c r="DB21" s="85"/>
      <c r="DC21" s="85"/>
      <c r="DD21" s="85"/>
      <c r="DE21" s="85"/>
      <c r="DF21" s="85"/>
      <c r="DG21" s="85"/>
      <c r="DH21" s="85"/>
      <c r="DI21" s="85"/>
      <c r="DJ21" s="85"/>
      <c r="DK21" s="85"/>
      <c r="DL21" s="85"/>
      <c r="DM21" s="85"/>
      <c r="DN21" s="85"/>
      <c r="DO21" s="85"/>
      <c r="DP21" s="85"/>
      <c r="DQ21" s="85"/>
      <c r="DR21" s="85"/>
      <c r="DS21" s="85"/>
      <c r="DT21" s="85"/>
      <c r="DU21" s="85"/>
      <c r="DV21" s="85"/>
      <c r="DW21" s="85"/>
      <c r="DX21" s="85"/>
      <c r="DY21" s="85"/>
      <c r="DZ21" s="85"/>
      <c r="EA21" s="85"/>
      <c r="EB21" s="85"/>
    </row>
    <row r="22" spans="1:132" x14ac:dyDescent="0.25">
      <c r="A22" s="862">
        <v>7</v>
      </c>
      <c r="B22" s="855" t="s">
        <v>15878</v>
      </c>
      <c r="C22" s="284" t="s">
        <v>18019</v>
      </c>
      <c r="D22" s="1156">
        <v>45505</v>
      </c>
      <c r="E22" s="858">
        <v>1106.6400000000001</v>
      </c>
      <c r="F22" s="3"/>
      <c r="G22" s="3"/>
      <c r="H22" s="3"/>
      <c r="I22" s="3"/>
      <c r="J22" s="3"/>
      <c r="K22" s="728"/>
      <c r="L22" s="728"/>
      <c r="M22" s="728"/>
      <c r="N22" s="728"/>
      <c r="O22" s="728"/>
      <c r="P22" s="728"/>
      <c r="Q22" s="827"/>
      <c r="R22" s="728"/>
      <c r="S22" s="728"/>
      <c r="T22" s="728"/>
      <c r="U22" s="728"/>
      <c r="V22" s="85"/>
      <c r="W22" s="85"/>
      <c r="X22" s="85"/>
      <c r="Y22" s="85"/>
      <c r="Z22" s="333"/>
      <c r="AA22" s="85"/>
      <c r="AB22" s="85"/>
      <c r="AC22" s="812"/>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85"/>
      <c r="CE22" s="85"/>
      <c r="CF22" s="85"/>
      <c r="CG22" s="85"/>
      <c r="CH22" s="85"/>
      <c r="CI22" s="85"/>
      <c r="CJ22" s="85"/>
      <c r="CK22" s="85"/>
      <c r="CL22" s="85"/>
      <c r="CM22" s="85"/>
      <c r="CN22" s="85"/>
      <c r="CO22" s="85"/>
      <c r="CP22" s="85"/>
      <c r="CQ22" s="85"/>
      <c r="CR22" s="85"/>
      <c r="CS22" s="85"/>
      <c r="CT22" s="85"/>
      <c r="CU22" s="85"/>
      <c r="CV22" s="85"/>
      <c r="CW22" s="85"/>
      <c r="CX22" s="85"/>
      <c r="CY22" s="85"/>
      <c r="CZ22" s="85"/>
      <c r="DA22" s="85"/>
      <c r="DB22" s="85"/>
      <c r="DC22" s="85"/>
      <c r="DD22" s="85"/>
      <c r="DE22" s="85"/>
      <c r="DF22" s="85"/>
      <c r="DG22" s="85"/>
      <c r="DH22" s="85"/>
      <c r="DI22" s="85"/>
      <c r="DJ22" s="85"/>
      <c r="DK22" s="85"/>
      <c r="DL22" s="85"/>
      <c r="DM22" s="85"/>
      <c r="DN22" s="85"/>
      <c r="DO22" s="85"/>
      <c r="DP22" s="85"/>
      <c r="DQ22" s="85"/>
      <c r="DR22" s="85"/>
      <c r="DS22" s="85"/>
      <c r="DT22" s="85"/>
      <c r="DU22" s="85"/>
      <c r="DV22" s="85"/>
      <c r="DW22" s="85"/>
      <c r="DX22" s="85"/>
      <c r="DY22" s="85"/>
      <c r="DZ22" s="85"/>
      <c r="EA22" s="85"/>
      <c r="EB22" s="85"/>
    </row>
    <row r="23" spans="1:132" x14ac:dyDescent="0.25">
      <c r="A23" s="862">
        <v>7</v>
      </c>
      <c r="B23" s="855" t="s">
        <v>15879</v>
      </c>
      <c r="C23" s="284" t="s">
        <v>18019</v>
      </c>
      <c r="D23" s="1156">
        <v>45505</v>
      </c>
      <c r="E23" s="858">
        <v>1106.6400000000001</v>
      </c>
      <c r="F23" s="3"/>
      <c r="G23" s="3"/>
      <c r="H23" s="3"/>
      <c r="I23" s="3"/>
      <c r="J23" s="3"/>
      <c r="K23" s="728"/>
      <c r="L23" s="728"/>
      <c r="M23" s="728"/>
      <c r="N23" s="728"/>
      <c r="O23" s="728"/>
      <c r="P23" s="728"/>
      <c r="Q23" s="827"/>
      <c r="R23" s="728"/>
      <c r="S23" s="728"/>
      <c r="T23" s="728"/>
      <c r="U23" s="728"/>
      <c r="V23" s="85"/>
      <c r="W23" s="85"/>
      <c r="X23" s="85"/>
      <c r="Y23" s="85"/>
      <c r="Z23" s="333"/>
      <c r="AA23" s="85"/>
      <c r="AB23" s="85"/>
      <c r="AC23" s="812"/>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85"/>
      <c r="CE23" s="85"/>
      <c r="CF23" s="85"/>
      <c r="CG23" s="85"/>
      <c r="CH23" s="85"/>
      <c r="CI23" s="85"/>
      <c r="CJ23" s="85"/>
      <c r="CK23" s="85"/>
      <c r="CL23" s="85"/>
      <c r="CM23" s="85"/>
      <c r="CN23" s="85"/>
      <c r="CO23" s="85"/>
      <c r="CP23" s="85"/>
      <c r="CQ23" s="85"/>
      <c r="CR23" s="85"/>
      <c r="CS23" s="85"/>
      <c r="CT23" s="85"/>
      <c r="CU23" s="85"/>
      <c r="CV23" s="85"/>
      <c r="CW23" s="85"/>
      <c r="CX23" s="85"/>
      <c r="CY23" s="85"/>
      <c r="CZ23" s="85"/>
      <c r="DA23" s="85"/>
      <c r="DB23" s="85"/>
      <c r="DC23" s="85"/>
      <c r="DD23" s="85"/>
      <c r="DE23" s="85"/>
      <c r="DF23" s="85"/>
      <c r="DG23" s="85"/>
      <c r="DH23" s="85"/>
      <c r="DI23" s="85"/>
      <c r="DJ23" s="85"/>
      <c r="DK23" s="85"/>
      <c r="DL23" s="85"/>
      <c r="DM23" s="85"/>
      <c r="DN23" s="85"/>
      <c r="DO23" s="85"/>
      <c r="DP23" s="85"/>
      <c r="DQ23" s="85"/>
      <c r="DR23" s="85"/>
      <c r="DS23" s="85"/>
      <c r="DT23" s="85"/>
      <c r="DU23" s="85"/>
      <c r="DV23" s="85"/>
      <c r="DW23" s="85"/>
      <c r="DX23" s="85"/>
      <c r="DY23" s="85"/>
      <c r="DZ23" s="85"/>
      <c r="EA23" s="85"/>
      <c r="EB23" s="85"/>
    </row>
    <row r="24" spans="1:132" x14ac:dyDescent="0.25">
      <c r="A24" s="862">
        <v>7</v>
      </c>
      <c r="B24" s="855" t="s">
        <v>15880</v>
      </c>
      <c r="C24" s="284" t="s">
        <v>18019</v>
      </c>
      <c r="D24" s="1156">
        <v>45505</v>
      </c>
      <c r="E24" s="858">
        <v>5633.78</v>
      </c>
      <c r="F24" s="3"/>
      <c r="G24" s="3"/>
      <c r="H24" s="3"/>
      <c r="I24" s="3"/>
      <c r="J24" s="3"/>
      <c r="K24" s="728"/>
      <c r="L24" s="728"/>
      <c r="M24" s="728"/>
      <c r="N24" s="728"/>
      <c r="O24" s="728"/>
      <c r="P24" s="728"/>
      <c r="Q24" s="827"/>
      <c r="R24" s="728"/>
      <c r="S24" s="728"/>
      <c r="T24" s="728"/>
      <c r="U24" s="728"/>
      <c r="V24" s="85"/>
      <c r="W24" s="85"/>
      <c r="X24" s="85"/>
      <c r="Y24" s="85"/>
      <c r="Z24" s="333"/>
      <c r="AA24" s="85"/>
      <c r="AB24" s="85"/>
      <c r="AC24" s="812"/>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c r="BY24" s="85"/>
      <c r="BZ24" s="85"/>
      <c r="CA24" s="85"/>
      <c r="CB24" s="85"/>
      <c r="CC24" s="85"/>
      <c r="CD24" s="85"/>
      <c r="CE24" s="85"/>
      <c r="CF24" s="85"/>
      <c r="CG24" s="85"/>
      <c r="CH24" s="85"/>
      <c r="CI24" s="85"/>
      <c r="CJ24" s="85"/>
      <c r="CK24" s="85"/>
      <c r="CL24" s="85"/>
      <c r="CM24" s="85"/>
      <c r="CN24" s="85"/>
      <c r="CO24" s="85"/>
      <c r="CP24" s="85"/>
      <c r="CQ24" s="85"/>
      <c r="CR24" s="85"/>
      <c r="CS24" s="85"/>
      <c r="CT24" s="85"/>
      <c r="CU24" s="85"/>
      <c r="CV24" s="85"/>
      <c r="CW24" s="85"/>
      <c r="CX24" s="85"/>
      <c r="CY24" s="85"/>
      <c r="CZ24" s="85"/>
      <c r="DA24" s="85"/>
      <c r="DB24" s="85"/>
      <c r="DC24" s="85"/>
      <c r="DD24" s="85"/>
      <c r="DE24" s="85"/>
      <c r="DF24" s="85"/>
      <c r="DG24" s="85"/>
      <c r="DH24" s="85"/>
      <c r="DI24" s="85"/>
      <c r="DJ24" s="85"/>
      <c r="DK24" s="85"/>
      <c r="DL24" s="85"/>
      <c r="DM24" s="85"/>
      <c r="DN24" s="85"/>
      <c r="DO24" s="85"/>
      <c r="DP24" s="85"/>
      <c r="DQ24" s="85"/>
      <c r="DR24" s="85"/>
      <c r="DS24" s="85"/>
      <c r="DT24" s="85"/>
      <c r="DU24" s="85"/>
      <c r="DV24" s="85"/>
      <c r="DW24" s="85"/>
      <c r="DX24" s="85"/>
      <c r="DY24" s="85"/>
      <c r="DZ24" s="85"/>
      <c r="EA24" s="85"/>
      <c r="EB24" s="85"/>
    </row>
    <row r="25" spans="1:132" x14ac:dyDescent="0.25">
      <c r="A25" s="862">
        <v>8</v>
      </c>
      <c r="B25" s="855" t="s">
        <v>15882</v>
      </c>
      <c r="C25" s="284" t="s">
        <v>13480</v>
      </c>
      <c r="D25" s="1156">
        <v>45505</v>
      </c>
      <c r="E25" s="858">
        <v>8450.66</v>
      </c>
      <c r="F25" s="3"/>
      <c r="G25" s="3"/>
      <c r="H25" s="3"/>
      <c r="I25" s="3"/>
      <c r="J25" s="3"/>
      <c r="K25" s="728"/>
      <c r="L25" s="728"/>
      <c r="M25" s="728"/>
      <c r="N25" s="728"/>
      <c r="O25" s="728"/>
      <c r="P25" s="728"/>
      <c r="Q25" s="827"/>
      <c r="R25" s="728"/>
      <c r="S25" s="728"/>
      <c r="T25" s="728"/>
      <c r="U25" s="728"/>
      <c r="V25" s="85"/>
      <c r="W25" s="85"/>
      <c r="X25" s="85"/>
      <c r="Y25" s="85"/>
      <c r="Z25" s="333"/>
      <c r="AA25" s="85"/>
      <c r="AB25" s="85"/>
      <c r="AC25" s="812"/>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85"/>
      <c r="CE25" s="85"/>
      <c r="CF25" s="85"/>
      <c r="CG25" s="85"/>
      <c r="CH25" s="85"/>
      <c r="CI25" s="85"/>
      <c r="CJ25" s="85"/>
      <c r="CK25" s="85"/>
      <c r="CL25" s="85"/>
      <c r="CM25" s="85"/>
      <c r="CN25" s="85"/>
      <c r="CO25" s="85"/>
      <c r="CP25" s="85"/>
      <c r="CQ25" s="85"/>
      <c r="CR25" s="85"/>
      <c r="CS25" s="85"/>
      <c r="CT25" s="85"/>
      <c r="CU25" s="85"/>
      <c r="CV25" s="85"/>
      <c r="CW25" s="85"/>
      <c r="CX25" s="85"/>
      <c r="CY25" s="85"/>
      <c r="CZ25" s="85"/>
      <c r="DA25" s="85"/>
      <c r="DB25" s="85"/>
      <c r="DC25" s="85"/>
      <c r="DD25" s="85"/>
      <c r="DE25" s="85"/>
      <c r="DF25" s="85"/>
      <c r="DG25" s="85"/>
      <c r="DH25" s="85"/>
      <c r="DI25" s="85"/>
      <c r="DJ25" s="85"/>
      <c r="DK25" s="85"/>
      <c r="DL25" s="85"/>
      <c r="DM25" s="85"/>
      <c r="DN25" s="85"/>
      <c r="DO25" s="85"/>
      <c r="DP25" s="85"/>
      <c r="DQ25" s="85"/>
      <c r="DR25" s="85"/>
      <c r="DS25" s="85"/>
      <c r="DT25" s="85"/>
      <c r="DU25" s="85"/>
      <c r="DV25" s="85"/>
      <c r="DW25" s="85"/>
      <c r="DX25" s="85"/>
      <c r="DY25" s="85"/>
      <c r="DZ25" s="85"/>
      <c r="EA25" s="85"/>
      <c r="EB25" s="85"/>
    </row>
    <row r="26" spans="1:132" x14ac:dyDescent="0.25">
      <c r="A26" s="862">
        <v>9</v>
      </c>
      <c r="B26" s="855" t="s">
        <v>15920</v>
      </c>
      <c r="C26" s="284" t="s">
        <v>18436</v>
      </c>
      <c r="D26" s="1156">
        <v>45505</v>
      </c>
      <c r="E26" s="858">
        <v>201.21</v>
      </c>
      <c r="F26" s="3"/>
      <c r="G26" s="3"/>
      <c r="H26" s="3"/>
      <c r="I26" s="3"/>
      <c r="J26" s="3"/>
      <c r="K26" s="728"/>
      <c r="L26" s="728"/>
      <c r="M26" s="728"/>
      <c r="N26" s="728"/>
      <c r="O26" s="728"/>
      <c r="P26" s="728"/>
      <c r="Q26" s="827"/>
      <c r="R26" s="728"/>
      <c r="S26" s="728"/>
      <c r="T26" s="728"/>
      <c r="U26" s="728"/>
      <c r="V26" s="85"/>
      <c r="W26" s="85"/>
      <c r="X26" s="85"/>
      <c r="Y26" s="85"/>
      <c r="Z26" s="333"/>
      <c r="AA26" s="85"/>
      <c r="AB26" s="85"/>
      <c r="AC26" s="812"/>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85"/>
      <c r="CE26" s="85"/>
      <c r="CF26" s="85"/>
      <c r="CG26" s="85"/>
      <c r="CH26" s="85"/>
      <c r="CI26" s="85"/>
      <c r="CJ26" s="85"/>
      <c r="CK26" s="85"/>
      <c r="CL26" s="85"/>
      <c r="CM26" s="85"/>
      <c r="CN26" s="85"/>
      <c r="CO26" s="85"/>
      <c r="CP26" s="85"/>
      <c r="CQ26" s="85"/>
      <c r="CR26" s="85"/>
      <c r="CS26" s="85"/>
      <c r="CT26" s="85"/>
      <c r="CU26" s="85"/>
      <c r="CV26" s="85"/>
      <c r="CW26" s="85"/>
      <c r="CX26" s="85"/>
      <c r="CY26" s="85"/>
      <c r="CZ26" s="85"/>
      <c r="DA26" s="85"/>
      <c r="DB26" s="85"/>
      <c r="DC26" s="85"/>
      <c r="DD26" s="85"/>
      <c r="DE26" s="85"/>
      <c r="DF26" s="85"/>
      <c r="DG26" s="85"/>
      <c r="DH26" s="85"/>
      <c r="DI26" s="85"/>
      <c r="DJ26" s="85"/>
      <c r="DK26" s="85"/>
      <c r="DL26" s="85"/>
      <c r="DM26" s="85"/>
      <c r="DN26" s="85"/>
      <c r="DO26" s="85"/>
      <c r="DP26" s="85"/>
      <c r="DQ26" s="85"/>
      <c r="DR26" s="85"/>
      <c r="DS26" s="85"/>
      <c r="DT26" s="85"/>
      <c r="DU26" s="85"/>
      <c r="DV26" s="85"/>
      <c r="DW26" s="85"/>
      <c r="DX26" s="85"/>
      <c r="DY26" s="85"/>
      <c r="DZ26" s="85"/>
      <c r="EA26" s="85"/>
      <c r="EB26" s="85"/>
    </row>
    <row r="27" spans="1:132" x14ac:dyDescent="0.25">
      <c r="A27" s="862">
        <v>10</v>
      </c>
      <c r="B27" s="855" t="s">
        <v>15934</v>
      </c>
      <c r="C27" s="284" t="s">
        <v>11468</v>
      </c>
      <c r="D27" s="1156">
        <v>45505</v>
      </c>
      <c r="E27" s="858">
        <v>5030.16</v>
      </c>
      <c r="F27" s="3"/>
      <c r="G27" s="3"/>
      <c r="H27" s="3"/>
      <c r="I27" s="3"/>
      <c r="J27" s="3"/>
      <c r="K27" s="728"/>
      <c r="L27" s="728"/>
      <c r="M27" s="728"/>
      <c r="N27" s="728"/>
      <c r="O27" s="728"/>
      <c r="P27" s="728"/>
      <c r="Q27" s="827"/>
      <c r="R27" s="728"/>
      <c r="S27" s="728"/>
      <c r="T27" s="728"/>
      <c r="U27" s="728"/>
      <c r="V27" s="85"/>
      <c r="W27" s="85"/>
      <c r="X27" s="85"/>
      <c r="Y27" s="85"/>
      <c r="Z27" s="333"/>
      <c r="AA27" s="85"/>
      <c r="AB27" s="85"/>
      <c r="AC27" s="812"/>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85"/>
      <c r="CE27" s="85"/>
      <c r="CF27" s="85"/>
      <c r="CG27" s="85"/>
      <c r="CH27" s="85"/>
      <c r="CI27" s="85"/>
      <c r="CJ27" s="85"/>
      <c r="CK27" s="85"/>
      <c r="CL27" s="85"/>
      <c r="CM27" s="85"/>
      <c r="CN27" s="85"/>
      <c r="CO27" s="85"/>
      <c r="CP27" s="85"/>
      <c r="CQ27" s="85"/>
      <c r="CR27" s="85"/>
      <c r="CS27" s="85"/>
      <c r="CT27" s="85"/>
      <c r="CU27" s="85"/>
      <c r="CV27" s="85"/>
      <c r="CW27" s="85"/>
      <c r="CX27" s="85"/>
      <c r="CY27" s="85"/>
      <c r="CZ27" s="85"/>
      <c r="DA27" s="85"/>
      <c r="DB27" s="85"/>
      <c r="DC27" s="85"/>
      <c r="DD27" s="85"/>
      <c r="DE27" s="85"/>
      <c r="DF27" s="85"/>
      <c r="DG27" s="85"/>
      <c r="DH27" s="85"/>
      <c r="DI27" s="85"/>
      <c r="DJ27" s="85"/>
      <c r="DK27" s="85"/>
      <c r="DL27" s="85"/>
      <c r="DM27" s="85"/>
      <c r="DN27" s="85"/>
      <c r="DO27" s="85"/>
      <c r="DP27" s="85"/>
      <c r="DQ27" s="85"/>
      <c r="DR27" s="85"/>
      <c r="DS27" s="85"/>
      <c r="DT27" s="85"/>
      <c r="DU27" s="85"/>
      <c r="DV27" s="85"/>
      <c r="DW27" s="85"/>
      <c r="DX27" s="85"/>
      <c r="DY27" s="85"/>
      <c r="DZ27" s="85"/>
      <c r="EA27" s="85"/>
      <c r="EB27" s="85"/>
    </row>
    <row r="28" spans="1:132" x14ac:dyDescent="0.25">
      <c r="A28" s="862">
        <v>11</v>
      </c>
      <c r="B28" s="855" t="s">
        <v>15962</v>
      </c>
      <c r="C28" s="284" t="s">
        <v>12622</v>
      </c>
      <c r="D28" s="1156">
        <v>45505</v>
      </c>
      <c r="E28" s="858">
        <v>704.23</v>
      </c>
      <c r="F28" s="3"/>
      <c r="G28" s="3"/>
      <c r="H28" s="3"/>
      <c r="I28" s="3"/>
      <c r="J28" s="3"/>
      <c r="K28" s="728"/>
      <c r="L28" s="728"/>
      <c r="M28" s="728"/>
      <c r="N28" s="728"/>
      <c r="O28" s="728"/>
      <c r="P28" s="728"/>
      <c r="Q28" s="827"/>
      <c r="R28" s="728"/>
      <c r="S28" s="728"/>
      <c r="T28" s="728"/>
      <c r="U28" s="728"/>
      <c r="V28" s="85"/>
      <c r="W28" s="85"/>
      <c r="X28" s="85"/>
      <c r="Y28" s="85"/>
      <c r="Z28" s="333"/>
      <c r="AA28" s="85"/>
      <c r="AB28" s="85"/>
      <c r="AC28" s="812"/>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85"/>
      <c r="CE28" s="85"/>
      <c r="CF28" s="85"/>
      <c r="CG28" s="85"/>
      <c r="CH28" s="85"/>
      <c r="CI28" s="85"/>
      <c r="CJ28" s="85"/>
      <c r="CK28" s="85"/>
      <c r="CL28" s="85"/>
      <c r="CM28" s="85"/>
      <c r="CN28" s="85"/>
      <c r="CO28" s="85"/>
      <c r="CP28" s="85"/>
      <c r="CQ28" s="85"/>
      <c r="CR28" s="85"/>
      <c r="CS28" s="85"/>
      <c r="CT28" s="85"/>
      <c r="CU28" s="85"/>
      <c r="CV28" s="85"/>
      <c r="CW28" s="85"/>
      <c r="CX28" s="85"/>
      <c r="CY28" s="85"/>
      <c r="CZ28" s="85"/>
      <c r="DA28" s="85"/>
      <c r="DB28" s="85"/>
      <c r="DC28" s="85"/>
      <c r="DD28" s="85"/>
      <c r="DE28" s="85"/>
      <c r="DF28" s="85"/>
      <c r="DG28" s="85"/>
      <c r="DH28" s="85"/>
      <c r="DI28" s="85"/>
      <c r="DJ28" s="85"/>
      <c r="DK28" s="85"/>
      <c r="DL28" s="85"/>
      <c r="DM28" s="85"/>
      <c r="DN28" s="85"/>
      <c r="DO28" s="85"/>
      <c r="DP28" s="85"/>
      <c r="DQ28" s="85"/>
      <c r="DR28" s="85"/>
      <c r="DS28" s="85"/>
      <c r="DT28" s="85"/>
      <c r="DU28" s="85"/>
      <c r="DV28" s="85"/>
      <c r="DW28" s="85"/>
      <c r="DX28" s="85"/>
      <c r="DY28" s="85"/>
      <c r="DZ28" s="85"/>
      <c r="EA28" s="85"/>
      <c r="EB28" s="85"/>
    </row>
    <row r="29" spans="1:132" x14ac:dyDescent="0.25">
      <c r="A29" s="862">
        <v>12</v>
      </c>
      <c r="B29" s="855" t="s">
        <v>15877</v>
      </c>
      <c r="C29" s="284" t="s">
        <v>18019</v>
      </c>
      <c r="D29" s="1156">
        <v>45506</v>
      </c>
      <c r="E29" s="858">
        <v>1106.6400000000001</v>
      </c>
      <c r="F29" s="3"/>
      <c r="G29" s="3"/>
      <c r="H29" s="3"/>
      <c r="I29" s="3"/>
      <c r="J29" s="3"/>
      <c r="K29" s="728"/>
      <c r="L29" s="728"/>
      <c r="M29" s="728"/>
      <c r="N29" s="728"/>
      <c r="O29" s="728"/>
      <c r="P29" s="728"/>
      <c r="Q29" s="827"/>
      <c r="R29" s="728"/>
      <c r="S29" s="728"/>
      <c r="T29" s="728"/>
      <c r="U29" s="728"/>
      <c r="V29" s="85"/>
      <c r="W29" s="85"/>
      <c r="X29" s="85"/>
      <c r="Y29" s="85"/>
      <c r="Z29" s="333"/>
      <c r="AA29" s="85"/>
      <c r="AB29" s="85"/>
      <c r="AC29" s="812"/>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85"/>
      <c r="CE29" s="85"/>
      <c r="CF29" s="85"/>
      <c r="CG29" s="85"/>
      <c r="CH29" s="85"/>
      <c r="CI29" s="85"/>
      <c r="CJ29" s="85"/>
      <c r="CK29" s="85"/>
      <c r="CL29" s="85"/>
      <c r="CM29" s="85"/>
      <c r="CN29" s="85"/>
      <c r="CO29" s="85"/>
      <c r="CP29" s="85"/>
      <c r="CQ29" s="85"/>
      <c r="CR29" s="85"/>
      <c r="CS29" s="85"/>
      <c r="CT29" s="85"/>
      <c r="CU29" s="85"/>
      <c r="CV29" s="85"/>
      <c r="CW29" s="85"/>
      <c r="CX29" s="85"/>
      <c r="CY29" s="85"/>
      <c r="CZ29" s="85"/>
      <c r="DA29" s="85"/>
      <c r="DB29" s="85"/>
      <c r="DC29" s="85"/>
      <c r="DD29" s="85"/>
      <c r="DE29" s="85"/>
      <c r="DF29" s="85"/>
      <c r="DG29" s="85"/>
      <c r="DH29" s="85"/>
      <c r="DI29" s="85"/>
      <c r="DJ29" s="85"/>
      <c r="DK29" s="85"/>
      <c r="DL29" s="85"/>
      <c r="DM29" s="85"/>
      <c r="DN29" s="85"/>
      <c r="DO29" s="85"/>
      <c r="DP29" s="85"/>
      <c r="DQ29" s="85"/>
      <c r="DR29" s="85"/>
      <c r="DS29" s="85"/>
      <c r="DT29" s="85"/>
      <c r="DU29" s="85"/>
      <c r="DV29" s="85"/>
      <c r="DW29" s="85"/>
      <c r="DX29" s="85"/>
      <c r="DY29" s="85"/>
      <c r="DZ29" s="85"/>
      <c r="EA29" s="85"/>
      <c r="EB29" s="85"/>
    </row>
    <row r="30" spans="1:132" x14ac:dyDescent="0.25">
      <c r="A30" s="862">
        <v>13</v>
      </c>
      <c r="B30" s="855" t="s">
        <v>15923</v>
      </c>
      <c r="C30" s="284" t="s">
        <v>18477</v>
      </c>
      <c r="D30" s="1156">
        <v>45506</v>
      </c>
      <c r="E30" s="858">
        <v>2213.27</v>
      </c>
      <c r="F30" s="3"/>
      <c r="G30" s="3"/>
      <c r="H30" s="3"/>
      <c r="I30" s="3"/>
      <c r="J30" s="3"/>
      <c r="K30" s="728"/>
      <c r="L30" s="728"/>
      <c r="M30" s="728"/>
      <c r="N30" s="728"/>
      <c r="O30" s="728"/>
      <c r="P30" s="728"/>
      <c r="Q30" s="827"/>
      <c r="R30" s="728"/>
      <c r="S30" s="728"/>
      <c r="T30" s="728"/>
      <c r="U30" s="728"/>
      <c r="V30" s="85"/>
      <c r="W30" s="85"/>
      <c r="X30" s="85"/>
      <c r="Y30" s="85"/>
      <c r="Z30" s="333"/>
      <c r="AA30" s="85"/>
      <c r="AB30" s="85"/>
      <c r="AC30" s="812"/>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85"/>
      <c r="CE30" s="85"/>
      <c r="CF30" s="85"/>
      <c r="CG30" s="85"/>
      <c r="CH30" s="85"/>
      <c r="CI30" s="85"/>
      <c r="CJ30" s="85"/>
      <c r="CK30" s="85"/>
      <c r="CL30" s="85"/>
      <c r="CM30" s="85"/>
      <c r="CN30" s="85"/>
      <c r="CO30" s="85"/>
      <c r="CP30" s="85"/>
      <c r="CQ30" s="85"/>
      <c r="CR30" s="85"/>
      <c r="CS30" s="85"/>
      <c r="CT30" s="85"/>
      <c r="CU30" s="85"/>
      <c r="CV30" s="85"/>
      <c r="CW30" s="85"/>
      <c r="CX30" s="85"/>
      <c r="CY30" s="85"/>
      <c r="CZ30" s="85"/>
      <c r="DA30" s="85"/>
      <c r="DB30" s="85"/>
      <c r="DC30" s="85"/>
      <c r="DD30" s="85"/>
      <c r="DE30" s="85"/>
      <c r="DF30" s="85"/>
      <c r="DG30" s="85"/>
      <c r="DH30" s="85"/>
      <c r="DI30" s="85"/>
      <c r="DJ30" s="85"/>
      <c r="DK30" s="85"/>
      <c r="DL30" s="85"/>
      <c r="DM30" s="85"/>
      <c r="DN30" s="85"/>
      <c r="DO30" s="85"/>
      <c r="DP30" s="85"/>
      <c r="DQ30" s="85"/>
      <c r="DR30" s="85"/>
      <c r="DS30" s="85"/>
      <c r="DT30" s="85"/>
      <c r="DU30" s="85"/>
      <c r="DV30" s="85"/>
      <c r="DW30" s="85"/>
      <c r="DX30" s="85"/>
      <c r="DY30" s="85"/>
      <c r="DZ30" s="85"/>
      <c r="EA30" s="85"/>
      <c r="EB30" s="85"/>
    </row>
    <row r="31" spans="1:132" x14ac:dyDescent="0.25">
      <c r="A31" s="862">
        <v>14</v>
      </c>
      <c r="B31" s="855" t="s">
        <v>15931</v>
      </c>
      <c r="C31" s="284" t="s">
        <v>12508</v>
      </c>
      <c r="D31" s="1156">
        <v>45509</v>
      </c>
      <c r="E31" s="858">
        <v>2012.06</v>
      </c>
      <c r="F31" s="3"/>
      <c r="G31" s="3"/>
      <c r="H31" s="3"/>
      <c r="I31" s="3"/>
      <c r="J31" s="3"/>
      <c r="K31" s="728"/>
      <c r="L31" s="728"/>
      <c r="M31" s="728"/>
      <c r="N31" s="728"/>
      <c r="O31" s="728"/>
      <c r="P31" s="728"/>
      <c r="Q31" s="827"/>
      <c r="R31" s="728"/>
      <c r="S31" s="728"/>
      <c r="T31" s="728"/>
      <c r="U31" s="728"/>
      <c r="V31" s="85"/>
      <c r="W31" s="85"/>
      <c r="X31" s="85"/>
      <c r="Y31" s="85"/>
      <c r="Z31" s="333"/>
      <c r="AA31" s="85"/>
      <c r="AB31" s="85"/>
      <c r="AC31" s="812"/>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85"/>
      <c r="CE31" s="85"/>
      <c r="CF31" s="85"/>
      <c r="CG31" s="85"/>
      <c r="CH31" s="85"/>
      <c r="CI31" s="85"/>
      <c r="CJ31" s="85"/>
      <c r="CK31" s="85"/>
      <c r="CL31" s="85"/>
      <c r="CM31" s="85"/>
      <c r="CN31" s="85"/>
      <c r="CO31" s="85"/>
      <c r="CP31" s="85"/>
      <c r="CQ31" s="85"/>
      <c r="CR31" s="85"/>
      <c r="CS31" s="85"/>
      <c r="CT31" s="85"/>
      <c r="CU31" s="85"/>
      <c r="CV31" s="85"/>
      <c r="CW31" s="85"/>
      <c r="CX31" s="85"/>
      <c r="CY31" s="85"/>
      <c r="CZ31" s="85"/>
      <c r="DA31" s="85"/>
      <c r="DB31" s="85"/>
      <c r="DC31" s="85"/>
      <c r="DD31" s="85"/>
      <c r="DE31" s="85"/>
      <c r="DF31" s="85"/>
      <c r="DG31" s="85"/>
      <c r="DH31" s="85"/>
      <c r="DI31" s="85"/>
      <c r="DJ31" s="85"/>
      <c r="DK31" s="85"/>
      <c r="DL31" s="85"/>
      <c r="DM31" s="85"/>
      <c r="DN31" s="85"/>
      <c r="DO31" s="85"/>
      <c r="DP31" s="85"/>
      <c r="DQ31" s="85"/>
      <c r="DR31" s="85"/>
      <c r="DS31" s="85"/>
      <c r="DT31" s="85"/>
      <c r="DU31" s="85"/>
      <c r="DV31" s="85"/>
      <c r="DW31" s="85"/>
      <c r="DX31" s="85"/>
      <c r="DY31" s="85"/>
      <c r="DZ31" s="85"/>
      <c r="EA31" s="85"/>
      <c r="EB31" s="85"/>
    </row>
    <row r="32" spans="1:132" x14ac:dyDescent="0.25">
      <c r="A32" s="862">
        <v>15</v>
      </c>
      <c r="B32" s="855" t="s">
        <v>15911</v>
      </c>
      <c r="C32" s="284" t="s">
        <v>18049</v>
      </c>
      <c r="D32" s="1156">
        <v>45509</v>
      </c>
      <c r="E32" s="858">
        <v>804.83</v>
      </c>
      <c r="F32" s="3"/>
      <c r="G32" s="3"/>
      <c r="H32" s="3"/>
      <c r="I32" s="3"/>
      <c r="J32" s="3"/>
      <c r="K32" s="728"/>
      <c r="L32" s="728"/>
      <c r="M32" s="728"/>
      <c r="N32" s="728"/>
      <c r="O32" s="728"/>
      <c r="P32" s="728"/>
      <c r="Q32" s="827"/>
      <c r="R32" s="728"/>
      <c r="S32" s="728"/>
      <c r="T32" s="728"/>
      <c r="U32" s="728"/>
      <c r="V32" s="85"/>
      <c r="W32" s="85"/>
      <c r="X32" s="85"/>
      <c r="Y32" s="85"/>
      <c r="Z32" s="333"/>
      <c r="AA32" s="85"/>
      <c r="AB32" s="85"/>
      <c r="AC32" s="812"/>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85"/>
      <c r="CE32" s="85"/>
      <c r="CF32" s="85"/>
      <c r="CG32" s="85"/>
      <c r="CH32" s="85"/>
      <c r="CI32" s="85"/>
      <c r="CJ32" s="85"/>
      <c r="CK32" s="85"/>
      <c r="CL32" s="85"/>
      <c r="CM32" s="85"/>
      <c r="CN32" s="85"/>
      <c r="CO32" s="85"/>
      <c r="CP32" s="85"/>
      <c r="CQ32" s="85"/>
      <c r="CR32" s="85"/>
      <c r="CS32" s="85"/>
      <c r="CT32" s="85"/>
      <c r="CU32" s="85"/>
      <c r="CV32" s="85"/>
      <c r="CW32" s="85"/>
      <c r="CX32" s="85"/>
      <c r="CY32" s="85"/>
      <c r="CZ32" s="85"/>
      <c r="DA32" s="85"/>
      <c r="DB32" s="85"/>
      <c r="DC32" s="85"/>
      <c r="DD32" s="85"/>
      <c r="DE32" s="85"/>
      <c r="DF32" s="85"/>
      <c r="DG32" s="85"/>
      <c r="DH32" s="85"/>
      <c r="DI32" s="85"/>
      <c r="DJ32" s="85"/>
      <c r="DK32" s="85"/>
      <c r="DL32" s="85"/>
      <c r="DM32" s="85"/>
      <c r="DN32" s="85"/>
      <c r="DO32" s="85"/>
      <c r="DP32" s="85"/>
      <c r="DQ32" s="85"/>
      <c r="DR32" s="85"/>
      <c r="DS32" s="85"/>
      <c r="DT32" s="85"/>
      <c r="DU32" s="85"/>
      <c r="DV32" s="85"/>
      <c r="DW32" s="85"/>
      <c r="DX32" s="85"/>
      <c r="DY32" s="85"/>
      <c r="DZ32" s="85"/>
      <c r="EA32" s="85"/>
      <c r="EB32" s="85"/>
    </row>
    <row r="33" spans="1:132" x14ac:dyDescent="0.25">
      <c r="A33" s="281">
        <v>16</v>
      </c>
      <c r="B33" s="855" t="s">
        <v>15954</v>
      </c>
      <c r="C33" s="284" t="s">
        <v>11479</v>
      </c>
      <c r="D33" s="1156">
        <v>45509</v>
      </c>
      <c r="E33" s="858">
        <v>402.41</v>
      </c>
      <c r="F33" s="3"/>
      <c r="G33" s="3"/>
      <c r="H33" s="3"/>
      <c r="I33" s="3"/>
      <c r="J33" s="3"/>
      <c r="K33" s="728"/>
      <c r="L33" s="728"/>
      <c r="M33" s="728"/>
      <c r="N33" s="728"/>
      <c r="O33" s="728"/>
      <c r="P33" s="728"/>
      <c r="Q33" s="827"/>
      <c r="R33" s="728"/>
      <c r="S33" s="728"/>
      <c r="T33" s="728"/>
      <c r="U33" s="728"/>
      <c r="V33" s="85"/>
      <c r="W33" s="85"/>
      <c r="X33" s="85"/>
      <c r="Y33" s="85"/>
      <c r="Z33" s="333"/>
      <c r="AA33" s="85"/>
      <c r="AB33" s="85"/>
      <c r="AC33" s="812"/>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85"/>
      <c r="CB33" s="85"/>
      <c r="CC33" s="85"/>
      <c r="CD33" s="85"/>
      <c r="CE33" s="85"/>
      <c r="CF33" s="85"/>
      <c r="CG33" s="85"/>
      <c r="CH33" s="85"/>
      <c r="CI33" s="85"/>
      <c r="CJ33" s="85"/>
      <c r="CK33" s="85"/>
      <c r="CL33" s="85"/>
      <c r="CM33" s="85"/>
      <c r="CN33" s="85"/>
      <c r="CO33" s="85"/>
      <c r="CP33" s="85"/>
      <c r="CQ33" s="85"/>
      <c r="CR33" s="85"/>
      <c r="CS33" s="85"/>
      <c r="CT33" s="85"/>
      <c r="CU33" s="85"/>
      <c r="CV33" s="85"/>
      <c r="CW33" s="85"/>
      <c r="CX33" s="85"/>
      <c r="CY33" s="85"/>
      <c r="CZ33" s="85"/>
      <c r="DA33" s="85"/>
      <c r="DB33" s="85"/>
      <c r="DC33" s="85"/>
      <c r="DD33" s="85"/>
      <c r="DE33" s="85"/>
      <c r="DF33" s="85"/>
      <c r="DG33" s="85"/>
      <c r="DH33" s="85"/>
      <c r="DI33" s="85"/>
      <c r="DJ33" s="85"/>
      <c r="DK33" s="85"/>
      <c r="DL33" s="85"/>
      <c r="DM33" s="85"/>
      <c r="DN33" s="85"/>
      <c r="DO33" s="85"/>
      <c r="DP33" s="85"/>
      <c r="DQ33" s="85"/>
      <c r="DR33" s="85"/>
      <c r="DS33" s="85"/>
      <c r="DT33" s="85"/>
      <c r="DU33" s="85"/>
      <c r="DV33" s="85"/>
      <c r="DW33" s="85"/>
      <c r="DX33" s="85"/>
      <c r="DY33" s="85"/>
      <c r="DZ33" s="85"/>
      <c r="EA33" s="85"/>
      <c r="EB33" s="85"/>
    </row>
    <row r="34" spans="1:132" x14ac:dyDescent="0.25">
      <c r="A34" s="281">
        <v>17</v>
      </c>
      <c r="B34" s="855" t="s">
        <v>15894</v>
      </c>
      <c r="C34" s="284" t="s">
        <v>17294</v>
      </c>
      <c r="D34" s="1156">
        <v>45509</v>
      </c>
      <c r="E34" s="858">
        <v>10000</v>
      </c>
      <c r="F34" s="3"/>
      <c r="G34" s="3"/>
      <c r="H34" s="3"/>
      <c r="I34" s="3"/>
      <c r="J34" s="3"/>
      <c r="K34" s="728"/>
      <c r="L34" s="728"/>
      <c r="M34" s="728"/>
      <c r="N34" s="728"/>
      <c r="O34" s="728"/>
      <c r="P34" s="728"/>
      <c r="Q34" s="827"/>
      <c r="R34" s="728"/>
      <c r="S34" s="728"/>
      <c r="T34" s="728"/>
      <c r="U34" s="728"/>
      <c r="V34" s="85"/>
      <c r="W34" s="85"/>
      <c r="X34" s="85"/>
      <c r="Y34" s="85"/>
      <c r="Z34" s="333"/>
      <c r="AA34" s="85"/>
      <c r="AB34" s="85"/>
      <c r="AC34" s="812"/>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85"/>
      <c r="CB34" s="85"/>
      <c r="CC34" s="85"/>
      <c r="CD34" s="85"/>
      <c r="CE34" s="85"/>
      <c r="CF34" s="85"/>
      <c r="CG34" s="85"/>
      <c r="CH34" s="85"/>
      <c r="CI34" s="85"/>
      <c r="CJ34" s="85"/>
      <c r="CK34" s="85"/>
      <c r="CL34" s="85"/>
      <c r="CM34" s="85"/>
      <c r="CN34" s="85"/>
      <c r="CO34" s="85"/>
      <c r="CP34" s="85"/>
      <c r="CQ34" s="85"/>
      <c r="CR34" s="85"/>
      <c r="CS34" s="85"/>
      <c r="CT34" s="85"/>
      <c r="CU34" s="85"/>
      <c r="CV34" s="85"/>
      <c r="CW34" s="85"/>
      <c r="CX34" s="85"/>
      <c r="CY34" s="85"/>
      <c r="CZ34" s="85"/>
      <c r="DA34" s="85"/>
      <c r="DB34" s="85"/>
      <c r="DC34" s="85"/>
      <c r="DD34" s="85"/>
      <c r="DE34" s="85"/>
      <c r="DF34" s="85"/>
      <c r="DG34" s="85"/>
      <c r="DH34" s="85"/>
      <c r="DI34" s="85"/>
      <c r="DJ34" s="85"/>
      <c r="DK34" s="85"/>
      <c r="DL34" s="85"/>
      <c r="DM34" s="85"/>
      <c r="DN34" s="85"/>
      <c r="DO34" s="85"/>
      <c r="DP34" s="85"/>
      <c r="DQ34" s="85"/>
      <c r="DR34" s="85"/>
      <c r="DS34" s="85"/>
      <c r="DT34" s="85"/>
      <c r="DU34" s="85"/>
      <c r="DV34" s="85"/>
      <c r="DW34" s="85"/>
      <c r="DX34" s="85"/>
      <c r="DY34" s="85"/>
      <c r="DZ34" s="85"/>
      <c r="EA34" s="85"/>
      <c r="EB34" s="85"/>
    </row>
    <row r="35" spans="1:132" x14ac:dyDescent="0.25">
      <c r="A35" s="281">
        <v>18</v>
      </c>
      <c r="B35" s="855" t="s">
        <v>15965</v>
      </c>
      <c r="C35" s="284" t="s">
        <v>11477</v>
      </c>
      <c r="D35" s="1156">
        <v>45509</v>
      </c>
      <c r="E35" s="858">
        <v>12963.43</v>
      </c>
      <c r="F35" s="3"/>
      <c r="G35" s="3"/>
      <c r="H35" s="3"/>
      <c r="I35" s="3"/>
      <c r="J35" s="3"/>
      <c r="K35" s="728"/>
      <c r="L35" s="728"/>
      <c r="M35" s="728"/>
      <c r="N35" s="728"/>
      <c r="O35" s="728"/>
      <c r="P35" s="728"/>
      <c r="Q35" s="827"/>
      <c r="R35" s="728"/>
      <c r="S35" s="728"/>
      <c r="T35" s="728"/>
      <c r="U35" s="728"/>
      <c r="V35" s="85"/>
      <c r="W35" s="85"/>
      <c r="X35" s="85"/>
      <c r="Y35" s="85"/>
      <c r="Z35" s="333"/>
      <c r="AA35" s="85"/>
      <c r="AB35" s="85"/>
      <c r="AC35" s="812"/>
      <c r="AD35" s="85"/>
      <c r="AE35" s="85"/>
      <c r="AF35" s="85"/>
      <c r="AG35" s="85"/>
      <c r="AH35" s="85"/>
      <c r="AI35" s="85"/>
      <c r="AJ35" s="85"/>
      <c r="AK35" s="85"/>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85"/>
      <c r="CB35" s="85"/>
      <c r="CC35" s="85"/>
      <c r="CD35" s="85"/>
      <c r="CE35" s="85"/>
      <c r="CF35" s="85"/>
      <c r="CG35" s="85"/>
      <c r="CH35" s="85"/>
      <c r="CI35" s="85"/>
      <c r="CJ35" s="85"/>
      <c r="CK35" s="85"/>
      <c r="CL35" s="85"/>
      <c r="CM35" s="85"/>
      <c r="CN35" s="85"/>
      <c r="CO35" s="85"/>
      <c r="CP35" s="85"/>
      <c r="CQ35" s="85"/>
      <c r="CR35" s="85"/>
      <c r="CS35" s="85"/>
      <c r="CT35" s="85"/>
      <c r="CU35" s="85"/>
      <c r="CV35" s="85"/>
      <c r="CW35" s="85"/>
      <c r="CX35" s="85"/>
      <c r="CY35" s="85"/>
      <c r="CZ35" s="85"/>
      <c r="DA35" s="85"/>
      <c r="DB35" s="85"/>
      <c r="DC35" s="85"/>
      <c r="DD35" s="85"/>
      <c r="DE35" s="85"/>
      <c r="DF35" s="85"/>
      <c r="DG35" s="85"/>
      <c r="DH35" s="85"/>
      <c r="DI35" s="85"/>
      <c r="DJ35" s="85"/>
      <c r="DK35" s="85"/>
      <c r="DL35" s="85"/>
      <c r="DM35" s="85"/>
      <c r="DN35" s="85"/>
      <c r="DO35" s="85"/>
      <c r="DP35" s="85"/>
      <c r="DQ35" s="85"/>
      <c r="DR35" s="85"/>
      <c r="DS35" s="85"/>
      <c r="DT35" s="85"/>
      <c r="DU35" s="85"/>
      <c r="DV35" s="85"/>
      <c r="DW35" s="85"/>
      <c r="DX35" s="85"/>
      <c r="DY35" s="85"/>
      <c r="DZ35" s="85"/>
      <c r="EA35" s="85"/>
      <c r="EB35" s="85"/>
    </row>
    <row r="36" spans="1:132" x14ac:dyDescent="0.25">
      <c r="A36" s="281">
        <v>19</v>
      </c>
      <c r="B36" s="855" t="s">
        <v>15929</v>
      </c>
      <c r="C36" s="284" t="s">
        <v>18558</v>
      </c>
      <c r="D36" s="1156">
        <v>45509</v>
      </c>
      <c r="E36" s="858">
        <v>6338</v>
      </c>
      <c r="F36" s="3"/>
      <c r="G36" s="3"/>
      <c r="H36" s="3"/>
      <c r="I36" s="3"/>
      <c r="J36" s="3"/>
      <c r="K36" s="728"/>
      <c r="L36" s="728"/>
      <c r="M36" s="728"/>
      <c r="N36" s="728"/>
      <c r="O36" s="728"/>
      <c r="P36" s="728"/>
      <c r="Q36" s="827"/>
      <c r="R36" s="728"/>
      <c r="S36" s="728"/>
      <c r="T36" s="728"/>
      <c r="U36" s="728"/>
      <c r="V36" s="85"/>
      <c r="W36" s="85"/>
      <c r="X36" s="85"/>
      <c r="Y36" s="85"/>
      <c r="Z36" s="333"/>
      <c r="AA36" s="85"/>
      <c r="AB36" s="85"/>
      <c r="AC36" s="812"/>
      <c r="AD36" s="85"/>
      <c r="AE36" s="85"/>
      <c r="AF36" s="85"/>
      <c r="AG36" s="85"/>
      <c r="AH36" s="85"/>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85"/>
      <c r="CB36" s="85"/>
      <c r="CC36" s="85"/>
      <c r="CD36" s="85"/>
      <c r="CE36" s="85"/>
      <c r="CF36" s="85"/>
      <c r="CG36" s="85"/>
      <c r="CH36" s="85"/>
      <c r="CI36" s="85"/>
      <c r="CJ36" s="85"/>
      <c r="CK36" s="85"/>
      <c r="CL36" s="85"/>
      <c r="CM36" s="85"/>
      <c r="CN36" s="85"/>
      <c r="CO36" s="85"/>
      <c r="CP36" s="85"/>
      <c r="CQ36" s="85"/>
      <c r="CR36" s="85"/>
      <c r="CS36" s="85"/>
      <c r="CT36" s="85"/>
      <c r="CU36" s="85"/>
      <c r="CV36" s="85"/>
      <c r="CW36" s="85"/>
      <c r="CX36" s="85"/>
      <c r="CY36" s="85"/>
      <c r="CZ36" s="85"/>
      <c r="DA36" s="85"/>
      <c r="DB36" s="85"/>
      <c r="DC36" s="85"/>
      <c r="DD36" s="85"/>
      <c r="DE36" s="85"/>
      <c r="DF36" s="85"/>
      <c r="DG36" s="85"/>
      <c r="DH36" s="85"/>
      <c r="DI36" s="85"/>
      <c r="DJ36" s="85"/>
      <c r="DK36" s="85"/>
      <c r="DL36" s="85"/>
      <c r="DM36" s="85"/>
      <c r="DN36" s="85"/>
      <c r="DO36" s="85"/>
      <c r="DP36" s="85"/>
      <c r="DQ36" s="85"/>
      <c r="DR36" s="85"/>
      <c r="DS36" s="85"/>
      <c r="DT36" s="85"/>
      <c r="DU36" s="85"/>
      <c r="DV36" s="85"/>
      <c r="DW36" s="85"/>
      <c r="DX36" s="85"/>
      <c r="DY36" s="85"/>
      <c r="DZ36" s="85"/>
      <c r="EA36" s="85"/>
      <c r="EB36" s="85"/>
    </row>
    <row r="37" spans="1:132" x14ac:dyDescent="0.25">
      <c r="A37" s="281">
        <v>20</v>
      </c>
      <c r="B37" s="855" t="s">
        <v>15904</v>
      </c>
      <c r="C37" s="284" t="s">
        <v>17907</v>
      </c>
      <c r="D37" s="1156">
        <v>45509</v>
      </c>
      <c r="E37" s="858">
        <v>1408.44</v>
      </c>
      <c r="F37" s="3"/>
      <c r="G37" s="3"/>
      <c r="H37" s="3"/>
      <c r="I37" s="3"/>
      <c r="J37" s="3"/>
      <c r="K37" s="728"/>
      <c r="L37" s="728"/>
      <c r="M37" s="728"/>
      <c r="N37" s="728"/>
      <c r="O37" s="728"/>
      <c r="P37" s="728"/>
      <c r="Q37" s="827"/>
      <c r="R37" s="728"/>
      <c r="S37" s="728"/>
      <c r="T37" s="728"/>
      <c r="U37" s="728"/>
      <c r="V37" s="85"/>
      <c r="W37" s="85"/>
      <c r="X37" s="85"/>
      <c r="Y37" s="85"/>
      <c r="Z37" s="333"/>
      <c r="AA37" s="85"/>
      <c r="AB37" s="85"/>
      <c r="AC37" s="812"/>
      <c r="AD37" s="85"/>
      <c r="AE37" s="85"/>
      <c r="AF37" s="85"/>
      <c r="AG37" s="85"/>
      <c r="AH37" s="85"/>
      <c r="AI37" s="85"/>
      <c r="AJ37" s="85"/>
      <c r="AK37" s="85"/>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c r="BZ37" s="85"/>
      <c r="CA37" s="85"/>
      <c r="CB37" s="85"/>
      <c r="CC37" s="85"/>
      <c r="CD37" s="85"/>
      <c r="CE37" s="85"/>
      <c r="CF37" s="85"/>
      <c r="CG37" s="85"/>
      <c r="CH37" s="85"/>
      <c r="CI37" s="85"/>
      <c r="CJ37" s="85"/>
      <c r="CK37" s="85"/>
      <c r="CL37" s="85"/>
      <c r="CM37" s="85"/>
      <c r="CN37" s="85"/>
      <c r="CO37" s="85"/>
      <c r="CP37" s="85"/>
      <c r="CQ37" s="85"/>
      <c r="CR37" s="85"/>
      <c r="CS37" s="85"/>
      <c r="CT37" s="85"/>
      <c r="CU37" s="85"/>
      <c r="CV37" s="85"/>
      <c r="CW37" s="85"/>
      <c r="CX37" s="85"/>
      <c r="CY37" s="85"/>
      <c r="CZ37" s="85"/>
      <c r="DA37" s="85"/>
      <c r="DB37" s="85"/>
      <c r="DC37" s="85"/>
      <c r="DD37" s="85"/>
      <c r="DE37" s="85"/>
      <c r="DF37" s="85"/>
      <c r="DG37" s="85"/>
      <c r="DH37" s="85"/>
      <c r="DI37" s="85"/>
      <c r="DJ37" s="85"/>
      <c r="DK37" s="85"/>
      <c r="DL37" s="85"/>
      <c r="DM37" s="85"/>
      <c r="DN37" s="85"/>
      <c r="DO37" s="85"/>
      <c r="DP37" s="85"/>
      <c r="DQ37" s="85"/>
      <c r="DR37" s="85"/>
      <c r="DS37" s="85"/>
      <c r="DT37" s="85"/>
      <c r="DU37" s="85"/>
      <c r="DV37" s="85"/>
      <c r="DW37" s="85"/>
      <c r="DX37" s="85"/>
      <c r="DY37" s="85"/>
      <c r="DZ37" s="85"/>
      <c r="EA37" s="85"/>
      <c r="EB37" s="85"/>
    </row>
    <row r="38" spans="1:132" x14ac:dyDescent="0.25">
      <c r="A38" s="281">
        <v>21</v>
      </c>
      <c r="B38" s="855" t="s">
        <v>15967</v>
      </c>
      <c r="C38" s="284" t="s">
        <v>13865</v>
      </c>
      <c r="D38" s="1156">
        <v>45509</v>
      </c>
      <c r="E38" s="858">
        <v>13279.61</v>
      </c>
      <c r="F38" s="3"/>
      <c r="G38" s="3"/>
      <c r="H38" s="3"/>
      <c r="I38" s="3"/>
      <c r="J38" s="3"/>
      <c r="K38" s="728"/>
      <c r="L38" s="728"/>
      <c r="M38" s="728"/>
      <c r="N38" s="728"/>
      <c r="O38" s="728"/>
      <c r="P38" s="728"/>
      <c r="Q38" s="827"/>
      <c r="R38" s="728"/>
      <c r="S38" s="728"/>
      <c r="T38" s="728"/>
      <c r="U38" s="728"/>
      <c r="V38" s="85"/>
      <c r="W38" s="85"/>
      <c r="X38" s="85"/>
      <c r="Y38" s="85"/>
      <c r="Z38" s="333"/>
      <c r="AA38" s="85"/>
      <c r="AB38" s="85"/>
      <c r="AC38" s="812"/>
      <c r="AD38" s="85"/>
      <c r="AE38" s="85"/>
      <c r="AF38" s="85"/>
      <c r="AG38" s="85"/>
      <c r="AH38" s="85"/>
      <c r="AI38" s="85"/>
      <c r="AJ38" s="85"/>
      <c r="AK38" s="85"/>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c r="BZ38" s="85"/>
      <c r="CA38" s="85"/>
      <c r="CB38" s="85"/>
      <c r="CC38" s="85"/>
      <c r="CD38" s="85"/>
      <c r="CE38" s="85"/>
      <c r="CF38" s="85"/>
      <c r="CG38" s="85"/>
      <c r="CH38" s="85"/>
      <c r="CI38" s="85"/>
      <c r="CJ38" s="85"/>
      <c r="CK38" s="85"/>
      <c r="CL38" s="85"/>
      <c r="CM38" s="85"/>
      <c r="CN38" s="85"/>
      <c r="CO38" s="85"/>
      <c r="CP38" s="85"/>
      <c r="CQ38" s="85"/>
      <c r="CR38" s="85"/>
      <c r="CS38" s="85"/>
      <c r="CT38" s="85"/>
      <c r="CU38" s="85"/>
      <c r="CV38" s="85"/>
      <c r="CW38" s="85"/>
      <c r="CX38" s="85"/>
      <c r="CY38" s="85"/>
      <c r="CZ38" s="85"/>
      <c r="DA38" s="85"/>
      <c r="DB38" s="85"/>
      <c r="DC38" s="85"/>
      <c r="DD38" s="85"/>
      <c r="DE38" s="85"/>
      <c r="DF38" s="85"/>
      <c r="DG38" s="85"/>
      <c r="DH38" s="85"/>
      <c r="DI38" s="85"/>
      <c r="DJ38" s="85"/>
      <c r="DK38" s="85"/>
      <c r="DL38" s="85"/>
      <c r="DM38" s="85"/>
      <c r="DN38" s="85"/>
      <c r="DO38" s="85"/>
      <c r="DP38" s="85"/>
      <c r="DQ38" s="85"/>
      <c r="DR38" s="85"/>
      <c r="DS38" s="85"/>
      <c r="DT38" s="85"/>
      <c r="DU38" s="85"/>
      <c r="DV38" s="85"/>
      <c r="DW38" s="85"/>
      <c r="DX38" s="85"/>
      <c r="DY38" s="85"/>
      <c r="DZ38" s="85"/>
      <c r="EA38" s="85"/>
      <c r="EB38" s="85"/>
    </row>
    <row r="39" spans="1:132" x14ac:dyDescent="0.25">
      <c r="A39" s="281">
        <v>22</v>
      </c>
      <c r="B39" s="855" t="s">
        <v>15960</v>
      </c>
      <c r="C39" s="284" t="s">
        <v>11471</v>
      </c>
      <c r="D39" s="1156">
        <v>45509</v>
      </c>
      <c r="E39" s="858">
        <v>603.62</v>
      </c>
      <c r="F39" s="3"/>
      <c r="G39" s="3"/>
      <c r="H39" s="3"/>
      <c r="I39" s="3"/>
      <c r="J39" s="3"/>
      <c r="K39" s="728"/>
      <c r="L39" s="728"/>
      <c r="M39" s="728"/>
      <c r="N39" s="728"/>
      <c r="O39" s="728"/>
      <c r="P39" s="728"/>
      <c r="Q39" s="827"/>
      <c r="R39" s="728"/>
      <c r="S39" s="728"/>
      <c r="T39" s="728"/>
      <c r="U39" s="728"/>
      <c r="V39" s="85"/>
      <c r="W39" s="85"/>
      <c r="X39" s="85"/>
      <c r="Y39" s="85"/>
      <c r="Z39" s="333"/>
      <c r="AA39" s="85"/>
      <c r="AB39" s="85"/>
      <c r="AC39" s="812"/>
      <c r="AD39" s="85"/>
      <c r="AE39" s="85"/>
      <c r="AF39" s="85"/>
      <c r="AG39" s="85"/>
      <c r="AH39" s="85"/>
      <c r="AI39" s="85"/>
      <c r="AJ39" s="85"/>
      <c r="AK39" s="85"/>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85"/>
      <c r="CB39" s="85"/>
      <c r="CC39" s="85"/>
      <c r="CD39" s="85"/>
      <c r="CE39" s="85"/>
      <c r="CF39" s="85"/>
      <c r="CG39" s="85"/>
      <c r="CH39" s="85"/>
      <c r="CI39" s="85"/>
      <c r="CJ39" s="85"/>
      <c r="CK39" s="85"/>
      <c r="CL39" s="85"/>
      <c r="CM39" s="85"/>
      <c r="CN39" s="85"/>
      <c r="CO39" s="85"/>
      <c r="CP39" s="85"/>
      <c r="CQ39" s="85"/>
      <c r="CR39" s="85"/>
      <c r="CS39" s="85"/>
      <c r="CT39" s="85"/>
      <c r="CU39" s="85"/>
      <c r="CV39" s="85"/>
      <c r="CW39" s="85"/>
      <c r="CX39" s="85"/>
      <c r="CY39" s="85"/>
      <c r="CZ39" s="85"/>
      <c r="DA39" s="85"/>
      <c r="DB39" s="85"/>
      <c r="DC39" s="85"/>
      <c r="DD39" s="85"/>
      <c r="DE39" s="85"/>
      <c r="DF39" s="85"/>
      <c r="DG39" s="85"/>
      <c r="DH39" s="85"/>
      <c r="DI39" s="85"/>
      <c r="DJ39" s="85"/>
      <c r="DK39" s="85"/>
      <c r="DL39" s="85"/>
      <c r="DM39" s="85"/>
      <c r="DN39" s="85"/>
      <c r="DO39" s="85"/>
      <c r="DP39" s="85"/>
      <c r="DQ39" s="85"/>
      <c r="DR39" s="85"/>
      <c r="DS39" s="85"/>
      <c r="DT39" s="85"/>
      <c r="DU39" s="85"/>
      <c r="DV39" s="85"/>
      <c r="DW39" s="85"/>
      <c r="DX39" s="85"/>
      <c r="DY39" s="85"/>
      <c r="DZ39" s="85"/>
      <c r="EA39" s="85"/>
      <c r="EB39" s="85"/>
    </row>
    <row r="40" spans="1:132" x14ac:dyDescent="0.25">
      <c r="A40" s="281">
        <v>23</v>
      </c>
      <c r="B40" s="855" t="s">
        <v>15924</v>
      </c>
      <c r="C40" s="284" t="s">
        <v>18497</v>
      </c>
      <c r="D40" s="1156">
        <v>45509</v>
      </c>
      <c r="E40" s="858">
        <v>15895.29</v>
      </c>
      <c r="F40" s="3"/>
      <c r="G40" s="3"/>
      <c r="H40" s="3"/>
      <c r="I40" s="3"/>
      <c r="J40" s="3"/>
      <c r="K40" s="728"/>
      <c r="L40" s="728"/>
      <c r="M40" s="728"/>
      <c r="N40" s="728"/>
      <c r="O40" s="728"/>
      <c r="P40" s="728"/>
      <c r="Q40" s="827"/>
      <c r="R40" s="728"/>
      <c r="S40" s="728"/>
      <c r="T40" s="728"/>
      <c r="U40" s="728"/>
      <c r="V40" s="85"/>
      <c r="W40" s="85"/>
      <c r="X40" s="85"/>
      <c r="Y40" s="85"/>
      <c r="Z40" s="333"/>
      <c r="AA40" s="85"/>
      <c r="AB40" s="85"/>
      <c r="AC40" s="812"/>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85"/>
      <c r="CB40" s="85"/>
      <c r="CC40" s="85"/>
      <c r="CD40" s="85"/>
      <c r="CE40" s="85"/>
      <c r="CF40" s="85"/>
      <c r="CG40" s="85"/>
      <c r="CH40" s="85"/>
      <c r="CI40" s="85"/>
      <c r="CJ40" s="85"/>
      <c r="CK40" s="85"/>
      <c r="CL40" s="85"/>
      <c r="CM40" s="85"/>
      <c r="CN40" s="85"/>
      <c r="CO40" s="85"/>
      <c r="CP40" s="85"/>
      <c r="CQ40" s="85"/>
      <c r="CR40" s="85"/>
      <c r="CS40" s="85"/>
      <c r="CT40" s="85"/>
      <c r="CU40" s="85"/>
      <c r="CV40" s="85"/>
      <c r="CW40" s="85"/>
      <c r="CX40" s="85"/>
      <c r="CY40" s="85"/>
      <c r="CZ40" s="85"/>
      <c r="DA40" s="85"/>
      <c r="DB40" s="85"/>
      <c r="DC40" s="85"/>
      <c r="DD40" s="85"/>
      <c r="DE40" s="85"/>
      <c r="DF40" s="85"/>
      <c r="DG40" s="85"/>
      <c r="DH40" s="85"/>
      <c r="DI40" s="85"/>
      <c r="DJ40" s="85"/>
      <c r="DK40" s="85"/>
      <c r="DL40" s="85"/>
      <c r="DM40" s="85"/>
      <c r="DN40" s="85"/>
      <c r="DO40" s="85"/>
      <c r="DP40" s="85"/>
      <c r="DQ40" s="85"/>
      <c r="DR40" s="85"/>
      <c r="DS40" s="85"/>
      <c r="DT40" s="85"/>
      <c r="DU40" s="85"/>
      <c r="DV40" s="85"/>
      <c r="DW40" s="85"/>
      <c r="DX40" s="85"/>
      <c r="DY40" s="85"/>
      <c r="DZ40" s="85"/>
      <c r="EA40" s="85"/>
      <c r="EB40" s="85"/>
    </row>
    <row r="41" spans="1:132" x14ac:dyDescent="0.25">
      <c r="A41" s="281">
        <v>24</v>
      </c>
      <c r="B41" s="855" t="s">
        <v>15895</v>
      </c>
      <c r="C41" s="284" t="s">
        <v>17330</v>
      </c>
      <c r="D41" s="1156">
        <v>45510</v>
      </c>
      <c r="E41" s="858">
        <v>9959.7099999999991</v>
      </c>
      <c r="F41" s="3"/>
      <c r="G41" s="3"/>
      <c r="H41" s="3"/>
      <c r="I41" s="3"/>
      <c r="J41" s="3"/>
      <c r="K41" s="728"/>
      <c r="L41" s="728"/>
      <c r="M41" s="728"/>
      <c r="N41" s="728"/>
      <c r="O41" s="728"/>
      <c r="P41" s="728"/>
      <c r="Q41" s="827"/>
      <c r="R41" s="728"/>
      <c r="S41" s="728"/>
      <c r="T41" s="728"/>
      <c r="U41" s="728"/>
      <c r="V41" s="85"/>
      <c r="W41" s="85"/>
      <c r="X41" s="85"/>
      <c r="Y41" s="85"/>
      <c r="Z41" s="333"/>
      <c r="AA41" s="85"/>
      <c r="AB41" s="85"/>
      <c r="AC41" s="812"/>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85"/>
      <c r="CB41" s="85"/>
      <c r="CC41" s="85"/>
      <c r="CD41" s="85"/>
      <c r="CE41" s="85"/>
      <c r="CF41" s="85"/>
      <c r="CG41" s="85"/>
      <c r="CH41" s="85"/>
      <c r="CI41" s="85"/>
      <c r="CJ41" s="85"/>
      <c r="CK41" s="85"/>
      <c r="CL41" s="85"/>
      <c r="CM41" s="85"/>
      <c r="CN41" s="85"/>
      <c r="CO41" s="85"/>
      <c r="CP41" s="85"/>
      <c r="CQ41" s="85"/>
      <c r="CR41" s="85"/>
      <c r="CS41" s="85"/>
      <c r="CT41" s="85"/>
      <c r="CU41" s="85"/>
      <c r="CV41" s="85"/>
      <c r="CW41" s="85"/>
      <c r="CX41" s="85"/>
      <c r="CY41" s="85"/>
      <c r="CZ41" s="85"/>
      <c r="DA41" s="85"/>
      <c r="DB41" s="85"/>
      <c r="DC41" s="85"/>
      <c r="DD41" s="85"/>
      <c r="DE41" s="85"/>
      <c r="DF41" s="85"/>
      <c r="DG41" s="85"/>
      <c r="DH41" s="85"/>
      <c r="DI41" s="85"/>
      <c r="DJ41" s="85"/>
      <c r="DK41" s="85"/>
      <c r="DL41" s="85"/>
      <c r="DM41" s="85"/>
      <c r="DN41" s="85"/>
      <c r="DO41" s="85"/>
      <c r="DP41" s="85"/>
      <c r="DQ41" s="85"/>
      <c r="DR41" s="85"/>
      <c r="DS41" s="85"/>
      <c r="DT41" s="85"/>
      <c r="DU41" s="85"/>
      <c r="DV41" s="85"/>
      <c r="DW41" s="85"/>
      <c r="DX41" s="85"/>
      <c r="DY41" s="85"/>
      <c r="DZ41" s="85"/>
      <c r="EA41" s="85"/>
      <c r="EB41" s="85"/>
    </row>
    <row r="42" spans="1:132" x14ac:dyDescent="0.25">
      <c r="A42" s="281">
        <v>26</v>
      </c>
      <c r="B42" s="855" t="s">
        <v>15937</v>
      </c>
      <c r="C42" s="284" t="s">
        <v>13911</v>
      </c>
      <c r="D42" s="1156">
        <v>45510</v>
      </c>
      <c r="E42" s="858">
        <v>905.43</v>
      </c>
      <c r="F42" s="3"/>
      <c r="G42" s="3"/>
      <c r="H42" s="3"/>
      <c r="I42" s="3"/>
      <c r="J42" s="3"/>
      <c r="K42" s="728"/>
      <c r="L42" s="85"/>
      <c r="M42" s="728"/>
      <c r="N42" s="85"/>
      <c r="O42" s="728"/>
      <c r="P42" s="827"/>
      <c r="Q42" s="728"/>
      <c r="R42" s="827"/>
      <c r="S42" s="728"/>
      <c r="T42" s="728"/>
      <c r="U42" s="728"/>
      <c r="V42" s="85"/>
      <c r="W42" s="85"/>
      <c r="X42" s="85"/>
      <c r="Y42" s="85"/>
      <c r="Z42" s="333"/>
      <c r="AA42" s="85"/>
      <c r="AB42" s="85"/>
      <c r="AC42" s="812"/>
      <c r="AD42" s="85"/>
      <c r="AE42" s="85"/>
      <c r="AF42" s="85"/>
      <c r="AG42" s="85"/>
      <c r="AH42" s="85"/>
      <c r="AI42" s="85"/>
      <c r="AJ42" s="85"/>
      <c r="AK42" s="85"/>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85"/>
      <c r="CB42" s="85"/>
      <c r="CC42" s="85"/>
      <c r="CD42" s="85"/>
      <c r="CE42" s="85"/>
      <c r="CF42" s="85"/>
      <c r="CG42" s="85"/>
      <c r="CH42" s="85"/>
      <c r="CI42" s="85"/>
      <c r="CJ42" s="85"/>
      <c r="CK42" s="85"/>
      <c r="CL42" s="85"/>
      <c r="CM42" s="85"/>
      <c r="CN42" s="85"/>
      <c r="CO42" s="85"/>
      <c r="CP42" s="85"/>
      <c r="CQ42" s="85"/>
      <c r="CR42" s="85"/>
      <c r="CS42" s="85"/>
      <c r="CT42" s="85"/>
      <c r="CU42" s="85"/>
      <c r="CV42" s="85"/>
      <c r="CW42" s="85"/>
      <c r="CX42" s="85"/>
      <c r="CY42" s="85"/>
      <c r="CZ42" s="85"/>
      <c r="DA42" s="85"/>
      <c r="DB42" s="85"/>
      <c r="DC42" s="85"/>
      <c r="DD42" s="85"/>
      <c r="DE42" s="85"/>
      <c r="DF42" s="85"/>
      <c r="DG42" s="85"/>
      <c r="DH42" s="85"/>
      <c r="DI42" s="85"/>
      <c r="DJ42" s="85"/>
      <c r="DK42" s="85"/>
      <c r="DL42" s="85"/>
      <c r="DM42" s="85"/>
      <c r="DN42" s="85"/>
      <c r="DO42" s="85"/>
      <c r="DP42" s="85"/>
      <c r="DQ42" s="85"/>
      <c r="DR42" s="85"/>
      <c r="DS42" s="85"/>
      <c r="DT42" s="85"/>
      <c r="DU42" s="85"/>
      <c r="DV42" s="85"/>
      <c r="DW42" s="85"/>
      <c r="DX42" s="85"/>
      <c r="DY42" s="85"/>
      <c r="DZ42" s="85"/>
      <c r="EA42" s="85"/>
      <c r="EB42" s="85"/>
    </row>
    <row r="43" spans="1:132" x14ac:dyDescent="0.25">
      <c r="A43" s="281">
        <v>27</v>
      </c>
      <c r="B43" s="855" t="s">
        <v>15951</v>
      </c>
      <c r="C43" s="284" t="s">
        <v>15524</v>
      </c>
      <c r="D43" s="1156">
        <v>45510</v>
      </c>
      <c r="E43" s="858">
        <v>2313.88</v>
      </c>
      <c r="F43" s="3"/>
      <c r="G43" s="3"/>
      <c r="H43" s="3"/>
      <c r="I43" s="3"/>
      <c r="J43" s="3"/>
      <c r="K43" s="728"/>
      <c r="L43" s="85"/>
      <c r="M43" s="728"/>
      <c r="N43" s="85"/>
      <c r="O43" s="728"/>
      <c r="P43" s="827"/>
      <c r="Q43" s="728"/>
      <c r="R43" s="827"/>
      <c r="S43" s="728"/>
      <c r="T43" s="728"/>
      <c r="U43" s="728"/>
      <c r="V43" s="85"/>
      <c r="W43" s="85"/>
      <c r="X43" s="85"/>
      <c r="Y43" s="85"/>
      <c r="Z43" s="333"/>
      <c r="AA43" s="85"/>
      <c r="AB43" s="85"/>
      <c r="AC43" s="812"/>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c r="DA43" s="85"/>
      <c r="DB43" s="85"/>
      <c r="DC43" s="85"/>
      <c r="DD43" s="85"/>
      <c r="DE43" s="85"/>
      <c r="DF43" s="85"/>
      <c r="DG43" s="85"/>
      <c r="DH43" s="85"/>
      <c r="DI43" s="85"/>
      <c r="DJ43" s="85"/>
      <c r="DK43" s="85"/>
      <c r="DL43" s="85"/>
      <c r="DM43" s="85"/>
      <c r="DN43" s="85"/>
      <c r="DO43" s="85"/>
      <c r="DP43" s="85"/>
      <c r="DQ43" s="85"/>
      <c r="DR43" s="85"/>
      <c r="DS43" s="85"/>
      <c r="DT43" s="85"/>
      <c r="DU43" s="85"/>
      <c r="DV43" s="85"/>
      <c r="DW43" s="85"/>
      <c r="DX43" s="85"/>
      <c r="DY43" s="85"/>
      <c r="DZ43" s="85"/>
      <c r="EA43" s="85"/>
      <c r="EB43" s="85"/>
    </row>
    <row r="44" spans="1:132" x14ac:dyDescent="0.25">
      <c r="A44" s="281">
        <v>28</v>
      </c>
      <c r="B44" s="855" t="s">
        <v>15952</v>
      </c>
      <c r="C44" s="284" t="s">
        <v>15654</v>
      </c>
      <c r="D44" s="1156">
        <v>45510</v>
      </c>
      <c r="E44" s="858">
        <v>704.23</v>
      </c>
      <c r="F44" s="3"/>
      <c r="G44" s="3"/>
      <c r="H44" s="3"/>
      <c r="I44" s="3"/>
      <c r="J44" s="3"/>
      <c r="K44" s="728"/>
      <c r="L44" s="85"/>
      <c r="M44" s="728"/>
      <c r="N44" s="85"/>
      <c r="O44" s="728"/>
      <c r="P44" s="827"/>
      <c r="Q44" s="728"/>
      <c r="R44" s="827"/>
      <c r="S44" s="728"/>
      <c r="T44" s="728"/>
      <c r="U44" s="728"/>
      <c r="V44" s="85"/>
      <c r="W44" s="85"/>
      <c r="X44" s="85"/>
      <c r="Y44" s="85"/>
      <c r="Z44" s="333"/>
      <c r="AA44" s="85"/>
      <c r="AB44" s="85"/>
      <c r="AC44" s="812"/>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c r="BQ44" s="85"/>
      <c r="BR44" s="85"/>
      <c r="BS44" s="85"/>
      <c r="BT44" s="85"/>
      <c r="BU44" s="85"/>
      <c r="BV44" s="85"/>
      <c r="BW44" s="85"/>
      <c r="BX44" s="85"/>
      <c r="BY44" s="85"/>
      <c r="BZ44" s="85"/>
      <c r="CA44" s="85"/>
      <c r="CB44" s="85"/>
      <c r="CC44" s="85"/>
      <c r="CD44" s="85"/>
      <c r="CE44" s="85"/>
      <c r="CF44" s="85"/>
      <c r="CG44" s="85"/>
      <c r="CH44" s="85"/>
      <c r="CI44" s="85"/>
      <c r="CJ44" s="85"/>
      <c r="CK44" s="85"/>
      <c r="CL44" s="85"/>
      <c r="CM44" s="85"/>
      <c r="CN44" s="85"/>
      <c r="CO44" s="85"/>
      <c r="CP44" s="85"/>
      <c r="CQ44" s="85"/>
      <c r="CR44" s="85"/>
      <c r="CS44" s="85"/>
      <c r="CT44" s="85"/>
      <c r="CU44" s="85"/>
      <c r="CV44" s="85"/>
      <c r="CW44" s="85"/>
      <c r="CX44" s="85"/>
      <c r="CY44" s="85"/>
      <c r="CZ44" s="85"/>
      <c r="DA44" s="85"/>
      <c r="DB44" s="85"/>
      <c r="DC44" s="85"/>
      <c r="DD44" s="85"/>
      <c r="DE44" s="85"/>
      <c r="DF44" s="85"/>
      <c r="DG44" s="85"/>
      <c r="DH44" s="85"/>
      <c r="DI44" s="85"/>
      <c r="DJ44" s="85"/>
      <c r="DK44" s="85"/>
      <c r="DL44" s="85"/>
      <c r="DM44" s="85"/>
      <c r="DN44" s="85"/>
      <c r="DO44" s="85"/>
      <c r="DP44" s="85"/>
      <c r="DQ44" s="85"/>
      <c r="DR44" s="85"/>
      <c r="DS44" s="85"/>
      <c r="DT44" s="85"/>
      <c r="DU44" s="85"/>
      <c r="DV44" s="85"/>
      <c r="DW44" s="85"/>
      <c r="DX44" s="85"/>
      <c r="DY44" s="85"/>
      <c r="DZ44" s="85"/>
      <c r="EA44" s="85"/>
      <c r="EB44" s="85"/>
    </row>
    <row r="45" spans="1:132" x14ac:dyDescent="0.25">
      <c r="A45" s="281">
        <v>29</v>
      </c>
      <c r="B45" s="855" t="s">
        <v>15956</v>
      </c>
      <c r="C45" s="284" t="s">
        <v>17563</v>
      </c>
      <c r="D45" s="1156">
        <v>45510</v>
      </c>
      <c r="E45" s="858">
        <v>301.81</v>
      </c>
      <c r="F45" s="3"/>
      <c r="G45" s="3"/>
      <c r="H45" s="3"/>
      <c r="I45" s="3"/>
      <c r="J45" s="3"/>
      <c r="K45" s="728"/>
      <c r="L45" s="85"/>
      <c r="M45" s="728"/>
      <c r="N45" s="85"/>
      <c r="O45" s="728"/>
      <c r="P45" s="827"/>
      <c r="Q45" s="728"/>
      <c r="R45" s="827"/>
      <c r="S45" s="728"/>
      <c r="T45" s="728"/>
      <c r="U45" s="728"/>
      <c r="V45" s="85"/>
      <c r="W45" s="85"/>
      <c r="X45" s="85"/>
      <c r="Y45" s="85"/>
      <c r="Z45" s="333"/>
      <c r="AA45" s="85"/>
      <c r="AB45" s="892"/>
      <c r="AC45" s="812"/>
      <c r="AD45" s="85"/>
      <c r="AE45" s="85"/>
      <c r="AF45" s="85"/>
      <c r="AG45" s="85"/>
      <c r="AH45" s="85"/>
      <c r="AI45" s="85"/>
      <c r="AJ45" s="85"/>
      <c r="AK45" s="85"/>
      <c r="AL45" s="85"/>
      <c r="AM45" s="85"/>
      <c r="AN45" s="85"/>
      <c r="AO45" s="85"/>
      <c r="AP45" s="85"/>
      <c r="AQ45" s="85"/>
      <c r="AR45" s="85"/>
      <c r="AS45" s="85"/>
      <c r="AT45" s="85"/>
      <c r="AU45" s="85"/>
      <c r="AV45" s="85"/>
      <c r="AW45" s="85"/>
      <c r="AX45" s="85"/>
      <c r="AY45" s="85"/>
      <c r="AZ45" s="85"/>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c r="BY45" s="85"/>
      <c r="BZ45" s="85"/>
      <c r="CA45" s="85"/>
      <c r="CB45" s="85"/>
      <c r="CC45" s="85"/>
      <c r="CD45" s="85"/>
      <c r="CE45" s="85"/>
      <c r="CF45" s="85"/>
      <c r="CG45" s="85"/>
      <c r="CH45" s="85"/>
      <c r="CI45" s="85"/>
      <c r="CJ45" s="85"/>
      <c r="CK45" s="85"/>
      <c r="CL45" s="85"/>
      <c r="CM45" s="85"/>
      <c r="CN45" s="85"/>
      <c r="CO45" s="85"/>
      <c r="CP45" s="85"/>
      <c r="CQ45" s="85"/>
      <c r="CR45" s="85"/>
      <c r="CS45" s="85"/>
      <c r="CT45" s="85"/>
      <c r="CU45" s="85"/>
      <c r="CV45" s="85"/>
      <c r="CW45" s="85"/>
      <c r="CX45" s="85"/>
      <c r="CY45" s="85"/>
      <c r="CZ45" s="85"/>
      <c r="DA45" s="85"/>
      <c r="DB45" s="85"/>
      <c r="DC45" s="85"/>
      <c r="DD45" s="85"/>
      <c r="DE45" s="85"/>
      <c r="DF45" s="85"/>
      <c r="DG45" s="85"/>
      <c r="DH45" s="85"/>
      <c r="DI45" s="85"/>
      <c r="DJ45" s="85"/>
      <c r="DK45" s="85"/>
      <c r="DL45" s="85"/>
      <c r="DM45" s="85"/>
      <c r="DN45" s="85"/>
      <c r="DO45" s="85"/>
      <c r="DP45" s="85"/>
      <c r="DQ45" s="85"/>
      <c r="DR45" s="85"/>
      <c r="DS45" s="85"/>
      <c r="DT45" s="85"/>
      <c r="DU45" s="85"/>
      <c r="DV45" s="85"/>
      <c r="DW45" s="85"/>
      <c r="DX45" s="85"/>
      <c r="DY45" s="85"/>
      <c r="DZ45" s="85"/>
      <c r="EA45" s="85"/>
      <c r="EB45" s="85"/>
    </row>
    <row r="46" spans="1:132" x14ac:dyDescent="0.25">
      <c r="A46" s="281">
        <v>30</v>
      </c>
      <c r="B46" s="855" t="s">
        <v>15894</v>
      </c>
      <c r="C46" s="284" t="s">
        <v>17294</v>
      </c>
      <c r="D46" s="1156">
        <v>45510</v>
      </c>
      <c r="E46" s="858">
        <v>5432.52</v>
      </c>
      <c r="F46" s="3"/>
      <c r="G46" s="3"/>
      <c r="H46" s="3"/>
      <c r="I46" s="3"/>
      <c r="J46" s="3"/>
      <c r="K46" s="728"/>
      <c r="L46" s="85"/>
      <c r="M46" s="728"/>
      <c r="N46" s="85"/>
      <c r="O46" s="728"/>
      <c r="P46" s="827"/>
      <c r="Q46" s="728"/>
      <c r="R46" s="827"/>
      <c r="S46" s="728"/>
      <c r="T46" s="728"/>
      <c r="U46" s="728"/>
      <c r="V46" s="85"/>
      <c r="W46" s="85"/>
      <c r="X46" s="85"/>
      <c r="Y46" s="85"/>
      <c r="Z46" s="333"/>
      <c r="AA46" s="85"/>
      <c r="AB46" s="85"/>
      <c r="AC46" s="812"/>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c r="BY46" s="85"/>
      <c r="BZ46" s="85"/>
      <c r="CA46" s="85"/>
      <c r="CB46" s="85"/>
      <c r="CC46" s="85"/>
      <c r="CD46" s="85"/>
      <c r="CE46" s="85"/>
      <c r="CF46" s="85"/>
      <c r="CG46" s="85"/>
      <c r="CH46" s="85"/>
      <c r="CI46" s="85"/>
      <c r="CJ46" s="85"/>
      <c r="CK46" s="85"/>
      <c r="CL46" s="85"/>
      <c r="CM46" s="85"/>
      <c r="CN46" s="85"/>
      <c r="CO46" s="85"/>
      <c r="CP46" s="85"/>
      <c r="CQ46" s="85"/>
      <c r="CR46" s="85"/>
      <c r="CS46" s="85"/>
      <c r="CT46" s="85"/>
      <c r="CU46" s="85"/>
      <c r="CV46" s="85"/>
      <c r="CW46" s="85"/>
      <c r="CX46" s="85"/>
      <c r="CY46" s="85"/>
      <c r="CZ46" s="85"/>
      <c r="DA46" s="85"/>
      <c r="DB46" s="85"/>
      <c r="DC46" s="85"/>
      <c r="DD46" s="85"/>
      <c r="DE46" s="85"/>
      <c r="DF46" s="85"/>
      <c r="DG46" s="85"/>
      <c r="DH46" s="85"/>
      <c r="DI46" s="85"/>
      <c r="DJ46" s="85"/>
      <c r="DK46" s="85"/>
      <c r="DL46" s="85"/>
      <c r="DM46" s="85"/>
      <c r="DN46" s="85"/>
      <c r="DO46" s="85"/>
      <c r="DP46" s="85"/>
      <c r="DQ46" s="85"/>
      <c r="DR46" s="85"/>
      <c r="DS46" s="85"/>
      <c r="DT46" s="85"/>
      <c r="DU46" s="85"/>
      <c r="DV46" s="85"/>
      <c r="DW46" s="85"/>
      <c r="DX46" s="85"/>
      <c r="DY46" s="85"/>
      <c r="DZ46" s="85"/>
      <c r="EA46" s="85"/>
      <c r="EB46" s="85"/>
    </row>
    <row r="47" spans="1:132" x14ac:dyDescent="0.25">
      <c r="A47" s="281">
        <v>31</v>
      </c>
      <c r="B47" s="855" t="s">
        <v>15900</v>
      </c>
      <c r="C47" s="284" t="s">
        <v>17829</v>
      </c>
      <c r="D47" s="1156">
        <v>45510</v>
      </c>
      <c r="E47" s="858">
        <v>201.21</v>
      </c>
      <c r="F47" s="3"/>
      <c r="G47" s="3"/>
      <c r="H47" s="3"/>
      <c r="I47" s="3"/>
      <c r="J47" s="3"/>
      <c r="K47" s="728"/>
      <c r="L47" s="85"/>
      <c r="M47" s="728"/>
      <c r="N47" s="85"/>
      <c r="O47" s="728"/>
      <c r="P47" s="827"/>
      <c r="Q47" s="728"/>
      <c r="R47" s="827"/>
      <c r="S47" s="728"/>
      <c r="T47" s="728"/>
      <c r="U47" s="728"/>
      <c r="V47" s="85"/>
      <c r="W47" s="85"/>
      <c r="X47" s="85"/>
      <c r="Y47" s="85"/>
      <c r="Z47" s="333"/>
      <c r="AA47" s="85"/>
      <c r="AB47" s="85"/>
      <c r="AC47" s="812"/>
      <c r="AD47" s="85"/>
      <c r="AE47" s="85"/>
      <c r="AF47" s="85"/>
      <c r="AG47" s="85"/>
      <c r="AH47" s="85"/>
      <c r="AI47" s="85"/>
      <c r="AJ47" s="85"/>
      <c r="AK47" s="85"/>
      <c r="AL47" s="85"/>
      <c r="AM47" s="85"/>
      <c r="AN47" s="85"/>
      <c r="AO47" s="85"/>
      <c r="AP47" s="85"/>
      <c r="AQ47" s="85"/>
      <c r="AR47" s="85"/>
      <c r="AS47" s="85"/>
      <c r="AT47" s="85"/>
      <c r="AU47" s="85"/>
      <c r="AV47" s="85"/>
      <c r="AW47" s="85"/>
      <c r="AX47" s="85"/>
      <c r="AY47" s="85"/>
      <c r="AZ47" s="85"/>
      <c r="BA47" s="85"/>
      <c r="BB47" s="85"/>
      <c r="BC47" s="85"/>
      <c r="BD47" s="85"/>
      <c r="BE47" s="85"/>
      <c r="BF47" s="85"/>
      <c r="BG47" s="85"/>
      <c r="BH47" s="85"/>
      <c r="BI47" s="85"/>
      <c r="BJ47" s="85"/>
      <c r="BK47" s="85"/>
      <c r="BL47" s="85"/>
      <c r="BM47" s="85"/>
      <c r="BN47" s="85"/>
      <c r="BO47" s="85"/>
      <c r="BP47" s="85"/>
      <c r="BQ47" s="85"/>
      <c r="BR47" s="85"/>
      <c r="BS47" s="85"/>
      <c r="BT47" s="85"/>
      <c r="BU47" s="85"/>
      <c r="BV47" s="85"/>
      <c r="BW47" s="85"/>
      <c r="BX47" s="85"/>
      <c r="BY47" s="85"/>
      <c r="BZ47" s="85"/>
      <c r="CA47" s="85"/>
      <c r="CB47" s="85"/>
      <c r="CC47" s="85"/>
      <c r="CD47" s="85"/>
      <c r="CE47" s="85"/>
      <c r="CF47" s="85"/>
      <c r="CG47" s="85"/>
      <c r="CH47" s="85"/>
      <c r="CI47" s="85"/>
      <c r="CJ47" s="85"/>
      <c r="CK47" s="85"/>
      <c r="CL47" s="85"/>
      <c r="CM47" s="85"/>
      <c r="CN47" s="85"/>
      <c r="CO47" s="85"/>
      <c r="CP47" s="85"/>
      <c r="CQ47" s="85"/>
      <c r="CR47" s="85"/>
      <c r="CS47" s="85"/>
      <c r="CT47" s="85"/>
      <c r="CU47" s="85"/>
      <c r="CV47" s="85"/>
      <c r="CW47" s="85"/>
      <c r="CX47" s="85"/>
      <c r="CY47" s="85"/>
      <c r="CZ47" s="85"/>
      <c r="DA47" s="85"/>
      <c r="DB47" s="85"/>
      <c r="DC47" s="85"/>
      <c r="DD47" s="85"/>
      <c r="DE47" s="85"/>
      <c r="DF47" s="85"/>
      <c r="DG47" s="85"/>
      <c r="DH47" s="85"/>
      <c r="DI47" s="85"/>
      <c r="DJ47" s="85"/>
      <c r="DK47" s="85"/>
      <c r="DL47" s="85"/>
      <c r="DM47" s="85"/>
      <c r="DN47" s="85"/>
      <c r="DO47" s="85"/>
      <c r="DP47" s="85"/>
      <c r="DQ47" s="85"/>
      <c r="DR47" s="85"/>
      <c r="DS47" s="85"/>
      <c r="DT47" s="85"/>
      <c r="DU47" s="85"/>
      <c r="DV47" s="85"/>
      <c r="DW47" s="85"/>
      <c r="DX47" s="85"/>
      <c r="DY47" s="85"/>
      <c r="DZ47" s="85"/>
      <c r="EA47" s="85"/>
      <c r="EB47" s="85"/>
    </row>
    <row r="48" spans="1:132" x14ac:dyDescent="0.25">
      <c r="A48" s="281">
        <v>32</v>
      </c>
      <c r="B48" s="855" t="s">
        <v>15959</v>
      </c>
      <c r="C48" s="284" t="s">
        <v>14160</v>
      </c>
      <c r="D48" s="1156">
        <v>45511</v>
      </c>
      <c r="E48" s="858">
        <v>1207.24</v>
      </c>
      <c r="F48" s="3"/>
      <c r="G48" s="3"/>
      <c r="H48" s="3"/>
      <c r="I48" s="3"/>
      <c r="J48" s="3"/>
      <c r="K48" s="728"/>
      <c r="L48" s="85"/>
      <c r="M48" s="728"/>
      <c r="N48" s="85"/>
      <c r="O48" s="728"/>
      <c r="P48" s="827"/>
      <c r="Q48" s="728"/>
      <c r="R48" s="827"/>
      <c r="S48" s="728"/>
      <c r="T48" s="728"/>
      <c r="U48" s="728"/>
      <c r="V48" s="85"/>
      <c r="W48" s="85"/>
      <c r="X48" s="85"/>
      <c r="Y48" s="85"/>
      <c r="Z48" s="333"/>
      <c r="AA48" s="85"/>
      <c r="AB48" s="85"/>
      <c r="AC48" s="812"/>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85"/>
      <c r="BM48" s="85"/>
      <c r="BN48" s="85"/>
      <c r="BO48" s="85"/>
      <c r="BP48" s="85"/>
      <c r="BQ48" s="85"/>
      <c r="BR48" s="85"/>
      <c r="BS48" s="85"/>
      <c r="BT48" s="85"/>
      <c r="BU48" s="85"/>
      <c r="BV48" s="85"/>
      <c r="BW48" s="85"/>
      <c r="BX48" s="85"/>
      <c r="BY48" s="85"/>
      <c r="BZ48" s="85"/>
      <c r="CA48" s="85"/>
      <c r="CB48" s="85"/>
      <c r="CC48" s="85"/>
      <c r="CD48" s="85"/>
      <c r="CE48" s="85"/>
      <c r="CF48" s="85"/>
      <c r="CG48" s="85"/>
      <c r="CH48" s="85"/>
      <c r="CI48" s="85"/>
      <c r="CJ48" s="85"/>
      <c r="CK48" s="85"/>
      <c r="CL48" s="85"/>
      <c r="CM48" s="85"/>
      <c r="CN48" s="85"/>
      <c r="CO48" s="85"/>
      <c r="CP48" s="85"/>
      <c r="CQ48" s="85"/>
      <c r="CR48" s="85"/>
      <c r="CS48" s="85"/>
      <c r="CT48" s="85"/>
      <c r="CU48" s="85"/>
      <c r="CV48" s="85"/>
      <c r="CW48" s="85"/>
      <c r="CX48" s="85"/>
      <c r="CY48" s="85"/>
      <c r="CZ48" s="85"/>
      <c r="DA48" s="85"/>
      <c r="DB48" s="85"/>
      <c r="DC48" s="85"/>
      <c r="DD48" s="85"/>
      <c r="DE48" s="85"/>
      <c r="DF48" s="85"/>
      <c r="DG48" s="85"/>
      <c r="DH48" s="85"/>
      <c r="DI48" s="85"/>
      <c r="DJ48" s="85"/>
      <c r="DK48" s="85"/>
      <c r="DL48" s="85"/>
      <c r="DM48" s="85"/>
      <c r="DN48" s="85"/>
      <c r="DO48" s="85"/>
      <c r="DP48" s="85"/>
      <c r="DQ48" s="85"/>
      <c r="DR48" s="85"/>
      <c r="DS48" s="85"/>
      <c r="DT48" s="85"/>
      <c r="DU48" s="85"/>
      <c r="DV48" s="85"/>
      <c r="DW48" s="85"/>
      <c r="DX48" s="85"/>
      <c r="DY48" s="85"/>
      <c r="DZ48" s="85"/>
      <c r="EA48" s="85"/>
      <c r="EB48" s="85"/>
    </row>
    <row r="49" spans="1:132" x14ac:dyDescent="0.25">
      <c r="A49" s="281">
        <v>33</v>
      </c>
      <c r="B49" s="855" t="s">
        <v>15889</v>
      </c>
      <c r="C49" s="284" t="s">
        <v>16114</v>
      </c>
      <c r="D49" s="1156">
        <v>45511</v>
      </c>
      <c r="E49" s="858">
        <v>1192.8699999999999</v>
      </c>
      <c r="F49" s="3"/>
      <c r="G49" s="3"/>
      <c r="H49" s="3"/>
      <c r="I49" s="3"/>
      <c r="J49" s="3"/>
      <c r="K49" s="728"/>
      <c r="L49" s="85"/>
      <c r="M49" s="728"/>
      <c r="N49" s="85"/>
      <c r="O49" s="728"/>
      <c r="P49" s="827"/>
      <c r="Q49" s="728"/>
      <c r="R49" s="827"/>
      <c r="S49" s="728"/>
      <c r="T49" s="728"/>
      <c r="U49" s="728"/>
      <c r="V49" s="85"/>
      <c r="W49" s="85"/>
      <c r="X49" s="85"/>
      <c r="Y49" s="85"/>
      <c r="Z49" s="333"/>
      <c r="AA49" s="85"/>
      <c r="AB49" s="85"/>
      <c r="AC49" s="812"/>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c r="BQ49" s="85"/>
      <c r="BR49" s="85"/>
      <c r="BS49" s="85"/>
      <c r="BT49" s="85"/>
      <c r="BU49" s="85"/>
      <c r="BV49" s="85"/>
      <c r="BW49" s="85"/>
      <c r="BX49" s="85"/>
      <c r="BY49" s="85"/>
      <c r="BZ49" s="85"/>
      <c r="CA49" s="85"/>
      <c r="CB49" s="85"/>
      <c r="CC49" s="85"/>
      <c r="CD49" s="85"/>
      <c r="CE49" s="85"/>
      <c r="CF49" s="85"/>
      <c r="CG49" s="85"/>
      <c r="CH49" s="85"/>
      <c r="CI49" s="85"/>
      <c r="CJ49" s="85"/>
      <c r="CK49" s="85"/>
      <c r="CL49" s="85"/>
      <c r="CM49" s="85"/>
      <c r="CN49" s="85"/>
      <c r="CO49" s="85"/>
      <c r="CP49" s="85"/>
      <c r="CQ49" s="85"/>
      <c r="CR49" s="85"/>
      <c r="CS49" s="85"/>
      <c r="CT49" s="85"/>
      <c r="CU49" s="85"/>
      <c r="CV49" s="85"/>
      <c r="CW49" s="85"/>
      <c r="CX49" s="85"/>
      <c r="CY49" s="85"/>
      <c r="CZ49" s="85"/>
      <c r="DA49" s="85"/>
      <c r="DB49" s="85"/>
      <c r="DC49" s="85"/>
      <c r="DD49" s="85"/>
      <c r="DE49" s="85"/>
      <c r="DF49" s="85"/>
      <c r="DG49" s="85"/>
      <c r="DH49" s="85"/>
      <c r="DI49" s="85"/>
      <c r="DJ49" s="85"/>
      <c r="DK49" s="85"/>
      <c r="DL49" s="85"/>
      <c r="DM49" s="85"/>
      <c r="DN49" s="85"/>
      <c r="DO49" s="85"/>
      <c r="DP49" s="85"/>
      <c r="DQ49" s="85"/>
      <c r="DR49" s="85"/>
      <c r="DS49" s="85"/>
      <c r="DT49" s="85"/>
      <c r="DU49" s="85"/>
      <c r="DV49" s="85"/>
      <c r="DW49" s="85"/>
      <c r="DX49" s="85"/>
      <c r="DY49" s="85"/>
      <c r="DZ49" s="85"/>
      <c r="EA49" s="85"/>
      <c r="EB49" s="85"/>
    </row>
    <row r="50" spans="1:132" x14ac:dyDescent="0.25">
      <c r="A50" s="281">
        <v>34</v>
      </c>
      <c r="B50" s="855" t="s">
        <v>15914</v>
      </c>
      <c r="C50" s="284" t="s">
        <v>18302</v>
      </c>
      <c r="D50" s="1156">
        <v>45512</v>
      </c>
      <c r="E50" s="858">
        <v>3578.6</v>
      </c>
      <c r="F50" s="3"/>
      <c r="G50" s="3"/>
      <c r="H50" s="3"/>
      <c r="I50" s="3"/>
      <c r="J50" s="3"/>
      <c r="K50" s="728"/>
      <c r="L50" s="85"/>
      <c r="M50" s="728"/>
      <c r="N50" s="85"/>
      <c r="O50" s="728"/>
      <c r="P50" s="827"/>
      <c r="Q50" s="728"/>
      <c r="R50" s="827"/>
      <c r="S50" s="728"/>
      <c r="T50" s="728"/>
      <c r="U50" s="728"/>
      <c r="V50" s="85"/>
      <c r="W50" s="85"/>
      <c r="X50" s="85"/>
      <c r="Y50" s="85"/>
      <c r="Z50" s="333"/>
      <c r="AA50" s="85"/>
      <c r="AB50" s="85"/>
      <c r="AC50" s="812"/>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c r="DA50" s="85"/>
      <c r="DB50" s="85"/>
      <c r="DC50" s="85"/>
      <c r="DD50" s="85"/>
      <c r="DE50" s="85"/>
      <c r="DF50" s="85"/>
      <c r="DG50" s="85"/>
      <c r="DH50" s="85"/>
      <c r="DI50" s="85"/>
      <c r="DJ50" s="85"/>
      <c r="DK50" s="85"/>
      <c r="DL50" s="85"/>
      <c r="DM50" s="85"/>
      <c r="DN50" s="85"/>
      <c r="DO50" s="85"/>
      <c r="DP50" s="85"/>
      <c r="DQ50" s="85"/>
      <c r="DR50" s="85"/>
      <c r="DS50" s="85"/>
      <c r="DT50" s="85"/>
      <c r="DU50" s="85"/>
      <c r="DV50" s="85"/>
      <c r="DW50" s="85"/>
      <c r="DX50" s="85"/>
      <c r="DY50" s="85"/>
      <c r="DZ50" s="85"/>
      <c r="EA50" s="85"/>
      <c r="EB50" s="85"/>
    </row>
    <row r="51" spans="1:132" x14ac:dyDescent="0.25">
      <c r="A51" s="281">
        <v>35</v>
      </c>
      <c r="B51" s="855" t="s">
        <v>15906</v>
      </c>
      <c r="C51" s="284" t="s">
        <v>18001</v>
      </c>
      <c r="D51" s="1156">
        <v>45513</v>
      </c>
      <c r="E51" s="858">
        <v>301.81</v>
      </c>
      <c r="F51" s="3"/>
      <c r="G51" s="3"/>
      <c r="H51" s="3"/>
      <c r="I51" s="3"/>
      <c r="J51" s="3"/>
      <c r="K51" s="728"/>
      <c r="L51" s="85"/>
      <c r="M51" s="728"/>
      <c r="N51" s="85"/>
      <c r="O51" s="728"/>
      <c r="P51" s="827"/>
      <c r="Q51" s="728"/>
      <c r="R51" s="827"/>
      <c r="S51" s="728"/>
      <c r="T51" s="728"/>
      <c r="U51" s="728"/>
      <c r="V51" s="85"/>
      <c r="W51" s="85"/>
      <c r="X51" s="85"/>
      <c r="Y51" s="85"/>
      <c r="Z51" s="333"/>
      <c r="AA51" s="85"/>
      <c r="AB51" s="85"/>
      <c r="AC51" s="812"/>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c r="BQ51" s="85"/>
      <c r="BR51" s="85"/>
      <c r="BS51" s="85"/>
      <c r="BT51" s="85"/>
      <c r="BU51" s="85"/>
      <c r="BV51" s="85"/>
      <c r="BW51" s="85"/>
      <c r="BX51" s="85"/>
      <c r="BY51" s="85"/>
      <c r="BZ51" s="85"/>
      <c r="CA51" s="85"/>
      <c r="CB51" s="85"/>
      <c r="CC51" s="85"/>
      <c r="CD51" s="85"/>
      <c r="CE51" s="85"/>
      <c r="CF51" s="85"/>
      <c r="CG51" s="85"/>
      <c r="CH51" s="85"/>
      <c r="CI51" s="85"/>
      <c r="CJ51" s="85"/>
      <c r="CK51" s="85"/>
      <c r="CL51" s="85"/>
      <c r="CM51" s="85"/>
      <c r="CN51" s="85"/>
      <c r="CO51" s="85"/>
      <c r="CP51" s="85"/>
      <c r="CQ51" s="85"/>
      <c r="CR51" s="85"/>
      <c r="CS51" s="85"/>
      <c r="CT51" s="85"/>
      <c r="CU51" s="85"/>
      <c r="CV51" s="85"/>
      <c r="CW51" s="85"/>
      <c r="CX51" s="85"/>
      <c r="CY51" s="85"/>
      <c r="CZ51" s="85"/>
      <c r="DA51" s="85"/>
      <c r="DB51" s="85"/>
      <c r="DC51" s="85"/>
      <c r="DD51" s="85"/>
      <c r="DE51" s="85"/>
      <c r="DF51" s="85"/>
      <c r="DG51" s="85"/>
      <c r="DH51" s="85"/>
      <c r="DI51" s="85"/>
      <c r="DJ51" s="85"/>
      <c r="DK51" s="85"/>
      <c r="DL51" s="85"/>
      <c r="DM51" s="85"/>
      <c r="DN51" s="85"/>
      <c r="DO51" s="85"/>
      <c r="DP51" s="85"/>
      <c r="DQ51" s="85"/>
      <c r="DR51" s="85"/>
      <c r="DS51" s="85"/>
      <c r="DT51" s="85"/>
      <c r="DU51" s="85"/>
      <c r="DV51" s="85"/>
      <c r="DW51" s="85"/>
      <c r="DX51" s="85"/>
      <c r="DY51" s="85"/>
      <c r="DZ51" s="85"/>
      <c r="EA51" s="85"/>
      <c r="EB51" s="85"/>
    </row>
    <row r="52" spans="1:132" x14ac:dyDescent="0.25">
      <c r="A52" s="281">
        <v>36</v>
      </c>
      <c r="B52" s="855" t="s">
        <v>15944</v>
      </c>
      <c r="C52" s="284" t="s">
        <v>14064</v>
      </c>
      <c r="D52" s="1156">
        <v>45513</v>
      </c>
      <c r="E52" s="858">
        <v>704.23</v>
      </c>
      <c r="F52" s="3"/>
      <c r="G52" s="3"/>
      <c r="H52" s="3"/>
      <c r="I52" s="3"/>
      <c r="J52" s="3"/>
      <c r="K52" s="728"/>
      <c r="L52" s="85"/>
      <c r="M52" s="728"/>
      <c r="N52" s="85"/>
      <c r="O52" s="728"/>
      <c r="P52" s="827"/>
      <c r="Q52" s="728"/>
      <c r="R52" s="827"/>
      <c r="S52" s="728"/>
      <c r="T52" s="728"/>
      <c r="U52" s="728"/>
      <c r="V52" s="85"/>
      <c r="W52" s="85"/>
      <c r="X52" s="85"/>
      <c r="Y52" s="85"/>
      <c r="Z52" s="333"/>
      <c r="AA52" s="85"/>
      <c r="AB52" s="85"/>
      <c r="AC52" s="812"/>
      <c r="AD52" s="85"/>
      <c r="AE52" s="85"/>
      <c r="AF52" s="85"/>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c r="DA52" s="85"/>
      <c r="DB52" s="85"/>
      <c r="DC52" s="85"/>
      <c r="DD52" s="85"/>
      <c r="DE52" s="85"/>
      <c r="DF52" s="85"/>
      <c r="DG52" s="85"/>
      <c r="DH52" s="85"/>
      <c r="DI52" s="85"/>
      <c r="DJ52" s="85"/>
      <c r="DK52" s="85"/>
      <c r="DL52" s="85"/>
      <c r="DM52" s="85"/>
      <c r="DN52" s="85"/>
      <c r="DO52" s="85"/>
      <c r="DP52" s="85"/>
      <c r="DQ52" s="85"/>
      <c r="DR52" s="85"/>
      <c r="DS52" s="85"/>
      <c r="DT52" s="85"/>
      <c r="DU52" s="85"/>
      <c r="DV52" s="85"/>
      <c r="DW52" s="85"/>
      <c r="DX52" s="85"/>
      <c r="DY52" s="85"/>
      <c r="DZ52" s="85"/>
      <c r="EA52" s="85"/>
      <c r="EB52" s="85"/>
    </row>
    <row r="53" spans="1:132" x14ac:dyDescent="0.25">
      <c r="A53" s="281">
        <v>37</v>
      </c>
      <c r="B53" s="855" t="s">
        <v>16993</v>
      </c>
      <c r="C53" s="284" t="s">
        <v>15821</v>
      </c>
      <c r="D53" s="1156">
        <v>45513</v>
      </c>
      <c r="E53" s="858">
        <v>862.31</v>
      </c>
      <c r="F53" s="3"/>
      <c r="G53" s="3"/>
      <c r="H53" s="3"/>
      <c r="I53" s="3"/>
      <c r="J53" s="3"/>
      <c r="K53" s="728"/>
      <c r="L53" s="85"/>
      <c r="M53" s="728"/>
      <c r="N53" s="85"/>
      <c r="O53" s="728"/>
      <c r="P53" s="827"/>
      <c r="Q53" s="728"/>
      <c r="R53" s="827"/>
      <c r="S53" s="728"/>
      <c r="T53" s="728"/>
      <c r="U53" s="728"/>
      <c r="V53" s="85"/>
      <c r="W53" s="85"/>
      <c r="X53" s="85"/>
      <c r="Y53" s="85"/>
      <c r="Z53" s="333"/>
      <c r="AA53" s="85"/>
      <c r="AB53" s="85"/>
      <c r="AC53" s="812"/>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85"/>
      <c r="CB53" s="85"/>
      <c r="CC53" s="85"/>
      <c r="CD53" s="85"/>
      <c r="CE53" s="85"/>
      <c r="CF53" s="85"/>
      <c r="CG53" s="85"/>
      <c r="CH53" s="85"/>
      <c r="CI53" s="85"/>
      <c r="CJ53" s="85"/>
      <c r="CK53" s="85"/>
      <c r="CL53" s="85"/>
      <c r="CM53" s="85"/>
      <c r="CN53" s="85"/>
      <c r="CO53" s="85"/>
      <c r="CP53" s="85"/>
      <c r="CQ53" s="85"/>
      <c r="CR53" s="85"/>
      <c r="CS53" s="85"/>
      <c r="CT53" s="85"/>
      <c r="CU53" s="85"/>
      <c r="CV53" s="85"/>
      <c r="CW53" s="85"/>
      <c r="CX53" s="85"/>
      <c r="CY53" s="85"/>
      <c r="CZ53" s="85"/>
      <c r="DA53" s="85"/>
      <c r="DB53" s="85"/>
      <c r="DC53" s="85"/>
      <c r="DD53" s="85"/>
      <c r="DE53" s="85"/>
      <c r="DF53" s="85"/>
      <c r="DG53" s="85"/>
      <c r="DH53" s="85"/>
      <c r="DI53" s="85"/>
      <c r="DJ53" s="85"/>
      <c r="DK53" s="85"/>
      <c r="DL53" s="85"/>
      <c r="DM53" s="85"/>
      <c r="DN53" s="85"/>
      <c r="DO53" s="85"/>
      <c r="DP53" s="85"/>
      <c r="DQ53" s="85"/>
      <c r="DR53" s="85"/>
      <c r="DS53" s="85"/>
      <c r="DT53" s="85"/>
      <c r="DU53" s="85"/>
      <c r="DV53" s="85"/>
      <c r="DW53" s="85"/>
      <c r="DX53" s="85"/>
      <c r="DY53" s="85"/>
      <c r="DZ53" s="85"/>
      <c r="EA53" s="85"/>
      <c r="EB53" s="85"/>
    </row>
    <row r="54" spans="1:132" x14ac:dyDescent="0.25">
      <c r="A54" s="281">
        <v>38</v>
      </c>
      <c r="B54" s="855" t="s">
        <v>15927</v>
      </c>
      <c r="C54" s="284" t="s">
        <v>18542</v>
      </c>
      <c r="D54" s="1156">
        <v>45517</v>
      </c>
      <c r="E54" s="858">
        <v>1207.24</v>
      </c>
      <c r="F54" s="3"/>
      <c r="G54" s="3"/>
      <c r="H54" s="3"/>
      <c r="I54" s="3"/>
      <c r="J54" s="3"/>
      <c r="K54" s="728"/>
      <c r="L54" s="85"/>
      <c r="M54" s="728"/>
      <c r="N54" s="85"/>
      <c r="O54" s="728"/>
      <c r="P54" s="827"/>
      <c r="Q54" s="728"/>
      <c r="R54" s="827"/>
      <c r="S54" s="728"/>
      <c r="T54" s="728"/>
      <c r="U54" s="728"/>
      <c r="V54" s="85"/>
      <c r="W54" s="85"/>
      <c r="X54" s="85"/>
      <c r="Y54" s="85"/>
      <c r="Z54" s="333"/>
      <c r="AA54" s="85"/>
      <c r="AB54" s="85"/>
      <c r="AC54" s="812"/>
      <c r="AD54" s="85"/>
      <c r="AE54" s="85"/>
      <c r="AF54" s="85"/>
      <c r="AG54" s="85"/>
      <c r="AH54" s="85"/>
      <c r="AI54" s="85"/>
      <c r="AJ54" s="85"/>
      <c r="AK54" s="85"/>
      <c r="AL54" s="85"/>
      <c r="AM54" s="85"/>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c r="BQ54" s="85"/>
      <c r="BR54" s="85"/>
      <c r="BS54" s="85"/>
      <c r="BT54" s="85"/>
      <c r="BU54" s="85"/>
      <c r="BV54" s="85"/>
      <c r="BW54" s="85"/>
      <c r="BX54" s="85"/>
      <c r="BY54" s="85"/>
      <c r="BZ54" s="85"/>
      <c r="CA54" s="85"/>
      <c r="CB54" s="85"/>
      <c r="CC54" s="85"/>
      <c r="CD54" s="85"/>
      <c r="CE54" s="85"/>
      <c r="CF54" s="85"/>
      <c r="CG54" s="85"/>
      <c r="CH54" s="85"/>
      <c r="CI54" s="85"/>
      <c r="CJ54" s="85"/>
      <c r="CK54" s="85"/>
      <c r="CL54" s="85"/>
      <c r="CM54" s="85"/>
      <c r="CN54" s="85"/>
      <c r="CO54" s="85"/>
      <c r="CP54" s="85"/>
      <c r="CQ54" s="85"/>
      <c r="CR54" s="85"/>
      <c r="CS54" s="85"/>
      <c r="CT54" s="85"/>
      <c r="CU54" s="85"/>
      <c r="CV54" s="85"/>
      <c r="CW54" s="85"/>
      <c r="CX54" s="85"/>
      <c r="CY54" s="85"/>
      <c r="CZ54" s="85"/>
      <c r="DA54" s="85"/>
      <c r="DB54" s="85"/>
      <c r="DC54" s="85"/>
      <c r="DD54" s="85"/>
      <c r="DE54" s="85"/>
      <c r="DF54" s="85"/>
      <c r="DG54" s="85"/>
      <c r="DH54" s="85"/>
      <c r="DI54" s="85"/>
      <c r="DJ54" s="85"/>
      <c r="DK54" s="85"/>
      <c r="DL54" s="85"/>
      <c r="DM54" s="85"/>
      <c r="DN54" s="85"/>
      <c r="DO54" s="85"/>
      <c r="DP54" s="85"/>
      <c r="DQ54" s="85"/>
      <c r="DR54" s="85"/>
      <c r="DS54" s="85"/>
      <c r="DT54" s="85"/>
      <c r="DU54" s="85"/>
      <c r="DV54" s="85"/>
      <c r="DW54" s="85"/>
      <c r="DX54" s="85"/>
      <c r="DY54" s="85"/>
      <c r="DZ54" s="85"/>
      <c r="EA54" s="85"/>
      <c r="EB54" s="85"/>
    </row>
    <row r="55" spans="1:132" x14ac:dyDescent="0.25">
      <c r="A55" s="281">
        <v>39</v>
      </c>
      <c r="B55" s="855" t="s">
        <v>15921</v>
      </c>
      <c r="C55" s="284" t="s">
        <v>18446</v>
      </c>
      <c r="D55" s="1156">
        <v>45518</v>
      </c>
      <c r="E55" s="858">
        <v>18812.79</v>
      </c>
      <c r="F55" s="3"/>
      <c r="G55" s="3"/>
      <c r="H55" s="3"/>
      <c r="I55" s="3"/>
      <c r="J55" s="3"/>
      <c r="K55" s="728"/>
      <c r="L55" s="85"/>
      <c r="M55" s="728"/>
      <c r="N55" s="85"/>
      <c r="O55" s="728"/>
      <c r="P55" s="827"/>
      <c r="Q55" s="728"/>
      <c r="R55" s="827"/>
      <c r="S55" s="728"/>
      <c r="T55" s="728"/>
      <c r="U55" s="728"/>
      <c r="V55" s="85"/>
      <c r="W55" s="85"/>
      <c r="X55" s="85"/>
      <c r="Y55" s="85"/>
      <c r="Z55" s="333"/>
      <c r="AA55" s="85"/>
      <c r="AB55" s="85"/>
      <c r="AC55" s="812"/>
      <c r="AD55" s="85"/>
      <c r="AE55" s="85"/>
      <c r="AF55" s="85"/>
      <c r="AG55" s="85"/>
      <c r="AH55" s="85"/>
      <c r="AI55" s="85"/>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85"/>
      <c r="CB55" s="85"/>
      <c r="CC55" s="85"/>
      <c r="CD55" s="85"/>
      <c r="CE55" s="85"/>
      <c r="CF55" s="85"/>
      <c r="CG55" s="85"/>
      <c r="CH55" s="85"/>
      <c r="CI55" s="85"/>
      <c r="CJ55" s="85"/>
      <c r="CK55" s="85"/>
      <c r="CL55" s="85"/>
      <c r="CM55" s="85"/>
      <c r="CN55" s="85"/>
      <c r="CO55" s="85"/>
      <c r="CP55" s="85"/>
      <c r="CQ55" s="85"/>
      <c r="CR55" s="85"/>
      <c r="CS55" s="85"/>
      <c r="CT55" s="85"/>
      <c r="CU55" s="85"/>
      <c r="CV55" s="85"/>
      <c r="CW55" s="85"/>
      <c r="CX55" s="85"/>
      <c r="CY55" s="85"/>
      <c r="CZ55" s="85"/>
      <c r="DA55" s="85"/>
      <c r="DB55" s="85"/>
      <c r="DC55" s="85"/>
      <c r="DD55" s="85"/>
      <c r="DE55" s="85"/>
      <c r="DF55" s="85"/>
      <c r="DG55" s="85"/>
      <c r="DH55" s="85"/>
      <c r="DI55" s="85"/>
      <c r="DJ55" s="85"/>
      <c r="DK55" s="85"/>
      <c r="DL55" s="85"/>
      <c r="DM55" s="85"/>
      <c r="DN55" s="85"/>
      <c r="DO55" s="85"/>
      <c r="DP55" s="85"/>
      <c r="DQ55" s="85"/>
      <c r="DR55" s="85"/>
      <c r="DS55" s="85"/>
      <c r="DT55" s="85"/>
      <c r="DU55" s="85"/>
      <c r="DV55" s="85"/>
      <c r="DW55" s="85"/>
      <c r="DX55" s="85"/>
      <c r="DY55" s="85"/>
      <c r="DZ55" s="85"/>
      <c r="EA55" s="85"/>
      <c r="EB55" s="85"/>
    </row>
    <row r="56" spans="1:132" x14ac:dyDescent="0.25">
      <c r="A56" s="281">
        <v>40</v>
      </c>
      <c r="B56" s="855" t="s">
        <v>16686</v>
      </c>
      <c r="C56" s="284" t="s">
        <v>16682</v>
      </c>
      <c r="D56" s="1156">
        <v>45518</v>
      </c>
      <c r="E56" s="858">
        <v>2493.52</v>
      </c>
      <c r="F56" s="3"/>
      <c r="G56" s="3"/>
      <c r="H56" s="3"/>
      <c r="I56" s="3"/>
      <c r="J56" s="3"/>
      <c r="K56" s="728"/>
      <c r="L56" s="85"/>
      <c r="M56" s="728"/>
      <c r="N56" s="85"/>
      <c r="O56" s="728"/>
      <c r="P56" s="827"/>
      <c r="Q56" s="728"/>
      <c r="R56" s="827"/>
      <c r="S56" s="728"/>
      <c r="T56" s="728"/>
      <c r="U56" s="728"/>
      <c r="V56" s="85"/>
      <c r="W56" s="85"/>
      <c r="X56" s="85"/>
      <c r="Y56" s="85"/>
      <c r="Z56" s="333"/>
      <c r="AA56" s="85"/>
      <c r="AB56" s="85"/>
      <c r="AC56" s="812"/>
      <c r="AD56" s="85"/>
      <c r="AE56" s="85"/>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c r="BY56" s="85"/>
      <c r="BZ56" s="85"/>
      <c r="CA56" s="85"/>
      <c r="CB56" s="85"/>
      <c r="CC56" s="85"/>
      <c r="CD56" s="85"/>
      <c r="CE56" s="85"/>
      <c r="CF56" s="85"/>
      <c r="CG56" s="85"/>
      <c r="CH56" s="85"/>
      <c r="CI56" s="85"/>
      <c r="CJ56" s="85"/>
      <c r="CK56" s="85"/>
      <c r="CL56" s="85"/>
      <c r="CM56" s="85"/>
      <c r="CN56" s="85"/>
      <c r="CO56" s="85"/>
      <c r="CP56" s="85"/>
      <c r="CQ56" s="85"/>
      <c r="CR56" s="85"/>
      <c r="CS56" s="85"/>
      <c r="CT56" s="85"/>
      <c r="CU56" s="85"/>
      <c r="CV56" s="85"/>
      <c r="CW56" s="85"/>
      <c r="CX56" s="85"/>
      <c r="CY56" s="85"/>
      <c r="CZ56" s="85"/>
      <c r="DA56" s="85"/>
      <c r="DB56" s="85"/>
      <c r="DC56" s="85"/>
      <c r="DD56" s="85"/>
      <c r="DE56" s="85"/>
      <c r="DF56" s="85"/>
      <c r="DG56" s="85"/>
      <c r="DH56" s="85"/>
      <c r="DI56" s="85"/>
      <c r="DJ56" s="85"/>
      <c r="DK56" s="85"/>
      <c r="DL56" s="85"/>
      <c r="DM56" s="85"/>
      <c r="DN56" s="85"/>
      <c r="DO56" s="85"/>
      <c r="DP56" s="85"/>
      <c r="DQ56" s="85"/>
      <c r="DR56" s="85"/>
      <c r="DS56" s="85"/>
      <c r="DT56" s="85"/>
      <c r="DU56" s="85"/>
      <c r="DV56" s="85"/>
      <c r="DW56" s="85"/>
      <c r="DX56" s="85"/>
      <c r="DY56" s="85"/>
      <c r="DZ56" s="85"/>
      <c r="EA56" s="85"/>
      <c r="EB56" s="85"/>
    </row>
    <row r="57" spans="1:132" x14ac:dyDescent="0.25">
      <c r="A57" s="281">
        <v>41</v>
      </c>
      <c r="B57" s="855" t="s">
        <v>15917</v>
      </c>
      <c r="C57" s="284" t="s">
        <v>18325</v>
      </c>
      <c r="D57" s="1156">
        <v>45518</v>
      </c>
      <c r="E57" s="858">
        <v>7976.4</v>
      </c>
      <c r="F57" s="3"/>
      <c r="G57" s="3"/>
      <c r="H57" s="3"/>
      <c r="I57" s="3"/>
      <c r="J57" s="3"/>
      <c r="K57" s="728"/>
      <c r="L57" s="85"/>
      <c r="M57" s="728"/>
      <c r="N57" s="85"/>
      <c r="O57" s="728"/>
      <c r="P57" s="827"/>
      <c r="Q57" s="728"/>
      <c r="R57" s="827"/>
      <c r="S57" s="728"/>
      <c r="T57" s="728"/>
      <c r="U57" s="728"/>
      <c r="V57" s="85"/>
      <c r="W57" s="85"/>
      <c r="X57" s="85"/>
      <c r="Y57" s="85"/>
      <c r="Z57" s="333"/>
      <c r="AA57" s="85"/>
      <c r="AB57" s="85"/>
      <c r="AC57" s="812"/>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c r="BY57" s="85"/>
      <c r="BZ57" s="85"/>
      <c r="CA57" s="85"/>
      <c r="CB57" s="85"/>
      <c r="CC57" s="85"/>
      <c r="CD57" s="85"/>
      <c r="CE57" s="85"/>
      <c r="CF57" s="85"/>
      <c r="CG57" s="85"/>
      <c r="CH57" s="85"/>
      <c r="CI57" s="85"/>
      <c r="CJ57" s="85"/>
      <c r="CK57" s="85"/>
      <c r="CL57" s="85"/>
      <c r="CM57" s="85"/>
      <c r="CN57" s="85"/>
      <c r="CO57" s="85"/>
      <c r="CP57" s="85"/>
      <c r="CQ57" s="85"/>
      <c r="CR57" s="85"/>
      <c r="CS57" s="85"/>
      <c r="CT57" s="85"/>
      <c r="CU57" s="85"/>
      <c r="CV57" s="85"/>
      <c r="CW57" s="85"/>
      <c r="CX57" s="85"/>
      <c r="CY57" s="85"/>
      <c r="CZ57" s="85"/>
      <c r="DA57" s="85"/>
      <c r="DB57" s="85"/>
      <c r="DC57" s="85"/>
      <c r="DD57" s="85"/>
      <c r="DE57" s="85"/>
      <c r="DF57" s="85"/>
      <c r="DG57" s="85"/>
      <c r="DH57" s="85"/>
      <c r="DI57" s="85"/>
      <c r="DJ57" s="85"/>
      <c r="DK57" s="85"/>
      <c r="DL57" s="85"/>
      <c r="DM57" s="85"/>
      <c r="DN57" s="85"/>
      <c r="DO57" s="85"/>
      <c r="DP57" s="85"/>
      <c r="DQ57" s="85"/>
      <c r="DR57" s="85"/>
      <c r="DS57" s="85"/>
      <c r="DT57" s="85"/>
      <c r="DU57" s="85"/>
      <c r="DV57" s="85"/>
      <c r="DW57" s="85"/>
      <c r="DX57" s="85"/>
      <c r="DY57" s="85"/>
      <c r="DZ57" s="85"/>
      <c r="EA57" s="85"/>
      <c r="EB57" s="85"/>
    </row>
    <row r="58" spans="1:132" x14ac:dyDescent="0.25">
      <c r="A58" s="281">
        <v>42</v>
      </c>
      <c r="B58" s="855" t="s">
        <v>15958</v>
      </c>
      <c r="C58" s="284" t="s">
        <v>14155</v>
      </c>
      <c r="D58" s="1156">
        <v>45519</v>
      </c>
      <c r="E58" s="858">
        <v>1810.86</v>
      </c>
      <c r="F58" s="3"/>
      <c r="G58" s="3"/>
      <c r="H58" s="3"/>
      <c r="I58" s="3"/>
      <c r="J58" s="3"/>
      <c r="K58" s="728"/>
      <c r="L58" s="85"/>
      <c r="M58" s="728"/>
      <c r="N58" s="85"/>
      <c r="O58" s="728"/>
      <c r="P58" s="827"/>
      <c r="Q58" s="728"/>
      <c r="R58" s="827"/>
      <c r="S58" s="728"/>
      <c r="T58" s="728"/>
      <c r="U58" s="728"/>
      <c r="V58" s="85"/>
      <c r="W58" s="85"/>
      <c r="X58" s="85"/>
      <c r="Y58" s="85"/>
      <c r="Z58" s="333"/>
      <c r="AA58" s="85"/>
      <c r="AB58" s="85"/>
      <c r="AC58" s="812"/>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5"/>
      <c r="BO58" s="85"/>
      <c r="BP58" s="85"/>
      <c r="BQ58" s="85"/>
      <c r="BR58" s="85"/>
      <c r="BS58" s="85"/>
      <c r="BT58" s="85"/>
      <c r="BU58" s="85"/>
      <c r="BV58" s="85"/>
      <c r="BW58" s="85"/>
      <c r="BX58" s="85"/>
      <c r="BY58" s="85"/>
      <c r="BZ58" s="85"/>
      <c r="CA58" s="85"/>
      <c r="CB58" s="85"/>
      <c r="CC58" s="85"/>
      <c r="CD58" s="85"/>
      <c r="CE58" s="85"/>
      <c r="CF58" s="85"/>
      <c r="CG58" s="85"/>
      <c r="CH58" s="85"/>
      <c r="CI58" s="85"/>
      <c r="CJ58" s="85"/>
      <c r="CK58" s="85"/>
      <c r="CL58" s="85"/>
      <c r="CM58" s="85"/>
      <c r="CN58" s="85"/>
      <c r="CO58" s="85"/>
      <c r="CP58" s="85"/>
      <c r="CQ58" s="85"/>
      <c r="CR58" s="85"/>
      <c r="CS58" s="85"/>
      <c r="CT58" s="85"/>
      <c r="CU58" s="85"/>
      <c r="CV58" s="85"/>
      <c r="CW58" s="85"/>
      <c r="CX58" s="85"/>
      <c r="CY58" s="85"/>
      <c r="CZ58" s="85"/>
      <c r="DA58" s="85"/>
      <c r="DB58" s="85"/>
      <c r="DC58" s="85"/>
      <c r="DD58" s="85"/>
      <c r="DE58" s="85"/>
      <c r="DF58" s="85"/>
      <c r="DG58" s="85"/>
      <c r="DH58" s="85"/>
      <c r="DI58" s="85"/>
      <c r="DJ58" s="85"/>
      <c r="DK58" s="85"/>
      <c r="DL58" s="85"/>
      <c r="DM58" s="85"/>
      <c r="DN58" s="85"/>
      <c r="DO58" s="85"/>
      <c r="DP58" s="85"/>
      <c r="DQ58" s="85"/>
      <c r="DR58" s="85"/>
      <c r="DS58" s="85"/>
      <c r="DT58" s="85"/>
      <c r="DU58" s="85"/>
      <c r="DV58" s="85"/>
      <c r="DW58" s="85"/>
      <c r="DX58" s="85"/>
      <c r="DY58" s="85"/>
      <c r="DZ58" s="85"/>
      <c r="EA58" s="85"/>
      <c r="EB58" s="85"/>
    </row>
    <row r="59" spans="1:132" x14ac:dyDescent="0.25">
      <c r="A59" s="281">
        <v>43</v>
      </c>
      <c r="B59" s="855" t="s">
        <v>15968</v>
      </c>
      <c r="C59" s="284" t="s">
        <v>14023</v>
      </c>
      <c r="D59" s="1156">
        <v>45519</v>
      </c>
      <c r="E59" s="858">
        <v>6740.41</v>
      </c>
      <c r="F59" s="3"/>
      <c r="G59" s="3"/>
      <c r="H59" s="3"/>
      <c r="I59" s="3"/>
      <c r="J59" s="3"/>
      <c r="K59" s="728"/>
      <c r="L59" s="85"/>
      <c r="M59" s="728"/>
      <c r="N59" s="85"/>
      <c r="O59" s="728"/>
      <c r="P59" s="827"/>
      <c r="Q59" s="728"/>
      <c r="R59" s="827"/>
      <c r="S59" s="728"/>
      <c r="T59" s="728"/>
      <c r="U59" s="728"/>
      <c r="V59" s="85"/>
      <c r="W59" s="85"/>
      <c r="X59" s="85"/>
      <c r="Y59" s="85"/>
      <c r="Z59" s="333"/>
      <c r="AA59" s="85"/>
      <c r="AB59" s="85"/>
      <c r="AC59" s="812"/>
      <c r="AD59" s="85"/>
      <c r="AE59" s="85"/>
      <c r="AF59" s="85"/>
      <c r="AG59" s="85"/>
      <c r="AH59" s="85"/>
      <c r="AI59" s="85"/>
      <c r="AJ59" s="85"/>
      <c r="AK59" s="85"/>
      <c r="AL59" s="85"/>
      <c r="AM59" s="85"/>
      <c r="AN59" s="85"/>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5"/>
      <c r="BM59" s="85"/>
      <c r="BN59" s="85"/>
      <c r="BO59" s="85"/>
      <c r="BP59" s="85"/>
      <c r="BQ59" s="85"/>
      <c r="BR59" s="85"/>
      <c r="BS59" s="85"/>
      <c r="BT59" s="85"/>
      <c r="BU59" s="85"/>
      <c r="BV59" s="85"/>
      <c r="BW59" s="85"/>
      <c r="BX59" s="85"/>
      <c r="BY59" s="85"/>
      <c r="BZ59" s="85"/>
      <c r="CA59" s="85"/>
      <c r="CB59" s="85"/>
      <c r="CC59" s="85"/>
      <c r="CD59" s="85"/>
      <c r="CE59" s="85"/>
      <c r="CF59" s="85"/>
      <c r="CG59" s="85"/>
      <c r="CH59" s="85"/>
      <c r="CI59" s="85"/>
      <c r="CJ59" s="85"/>
      <c r="CK59" s="85"/>
      <c r="CL59" s="85"/>
      <c r="CM59" s="85"/>
      <c r="CN59" s="85"/>
      <c r="CO59" s="85"/>
      <c r="CP59" s="85"/>
      <c r="CQ59" s="85"/>
      <c r="CR59" s="85"/>
      <c r="CS59" s="85"/>
      <c r="CT59" s="85"/>
      <c r="CU59" s="85"/>
      <c r="CV59" s="85"/>
      <c r="CW59" s="85"/>
      <c r="CX59" s="85"/>
      <c r="CY59" s="85"/>
      <c r="CZ59" s="85"/>
      <c r="DA59" s="85"/>
      <c r="DB59" s="85"/>
      <c r="DC59" s="85"/>
      <c r="DD59" s="85"/>
      <c r="DE59" s="85"/>
      <c r="DF59" s="85"/>
      <c r="DG59" s="85"/>
      <c r="DH59" s="85"/>
      <c r="DI59" s="85"/>
      <c r="DJ59" s="85"/>
      <c r="DK59" s="85"/>
      <c r="DL59" s="85"/>
      <c r="DM59" s="85"/>
      <c r="DN59" s="85"/>
      <c r="DO59" s="85"/>
      <c r="DP59" s="85"/>
      <c r="DQ59" s="85"/>
      <c r="DR59" s="85"/>
      <c r="DS59" s="85"/>
      <c r="DT59" s="85"/>
      <c r="DU59" s="85"/>
      <c r="DV59" s="85"/>
      <c r="DW59" s="85"/>
      <c r="DX59" s="85"/>
      <c r="DY59" s="85"/>
      <c r="DZ59" s="85"/>
      <c r="EA59" s="85"/>
      <c r="EB59" s="85"/>
    </row>
    <row r="60" spans="1:132" x14ac:dyDescent="0.25">
      <c r="A60" s="281">
        <v>44</v>
      </c>
      <c r="B60" s="855" t="s">
        <v>17009</v>
      </c>
      <c r="C60" s="284" t="s">
        <v>15794</v>
      </c>
      <c r="D60" s="1156">
        <v>45519</v>
      </c>
      <c r="E60" s="858">
        <v>2989.35</v>
      </c>
      <c r="F60" s="3"/>
      <c r="G60" s="3"/>
      <c r="H60" s="3"/>
      <c r="I60" s="3"/>
      <c r="J60" s="3"/>
      <c r="K60" s="728"/>
      <c r="L60" s="85"/>
      <c r="M60" s="728"/>
      <c r="N60" s="85"/>
      <c r="O60" s="728"/>
      <c r="P60" s="827"/>
      <c r="Q60" s="728"/>
      <c r="R60" s="827"/>
      <c r="S60" s="728"/>
      <c r="T60" s="728"/>
      <c r="U60" s="728"/>
      <c r="V60" s="85"/>
      <c r="W60" s="85"/>
      <c r="X60" s="85"/>
      <c r="Y60" s="85"/>
      <c r="Z60" s="333"/>
      <c r="AA60" s="85"/>
      <c r="AB60" s="85"/>
      <c r="AC60" s="812"/>
      <c r="AD60" s="85"/>
      <c r="AE60" s="85"/>
      <c r="AF60" s="85"/>
      <c r="AG60" s="85"/>
      <c r="AH60" s="85"/>
      <c r="AI60" s="85"/>
      <c r="AJ60" s="85"/>
      <c r="AK60" s="85"/>
      <c r="AL60" s="85"/>
      <c r="AM60" s="85"/>
      <c r="AN60" s="85"/>
      <c r="AO60" s="85"/>
      <c r="AP60" s="85"/>
      <c r="AQ60" s="85"/>
      <c r="AR60" s="85"/>
      <c r="AS60" s="85"/>
      <c r="AT60" s="85"/>
      <c r="AU60" s="85"/>
      <c r="AV60" s="85"/>
      <c r="AW60" s="85"/>
      <c r="AX60" s="85"/>
      <c r="AY60" s="85"/>
      <c r="AZ60" s="85"/>
      <c r="BA60" s="85"/>
      <c r="BB60" s="85"/>
      <c r="BC60" s="85"/>
      <c r="BD60" s="85"/>
      <c r="BE60" s="85"/>
      <c r="BF60" s="85"/>
      <c r="BG60" s="85"/>
      <c r="BH60" s="85"/>
      <c r="BI60" s="85"/>
      <c r="BJ60" s="85"/>
      <c r="BK60" s="85"/>
      <c r="BL60" s="85"/>
      <c r="BM60" s="85"/>
      <c r="BN60" s="85"/>
      <c r="BO60" s="85"/>
      <c r="BP60" s="85"/>
      <c r="BQ60" s="85"/>
      <c r="BR60" s="85"/>
      <c r="BS60" s="85"/>
      <c r="BT60" s="85"/>
      <c r="BU60" s="85"/>
      <c r="BV60" s="85"/>
      <c r="BW60" s="85"/>
      <c r="BX60" s="85"/>
      <c r="BY60" s="85"/>
      <c r="BZ60" s="85"/>
      <c r="CA60" s="85"/>
      <c r="CB60" s="85"/>
      <c r="CC60" s="85"/>
      <c r="CD60" s="85"/>
      <c r="CE60" s="85"/>
      <c r="CF60" s="85"/>
      <c r="CG60" s="85"/>
      <c r="CH60" s="85"/>
      <c r="CI60" s="85"/>
      <c r="CJ60" s="85"/>
      <c r="CK60" s="85"/>
      <c r="CL60" s="85"/>
      <c r="CM60" s="85"/>
      <c r="CN60" s="85"/>
      <c r="CO60" s="85"/>
      <c r="CP60" s="85"/>
      <c r="CQ60" s="85"/>
      <c r="CR60" s="85"/>
      <c r="CS60" s="85"/>
      <c r="CT60" s="85"/>
      <c r="CU60" s="85"/>
      <c r="CV60" s="85"/>
      <c r="CW60" s="85"/>
      <c r="CX60" s="85"/>
      <c r="CY60" s="85"/>
      <c r="CZ60" s="85"/>
      <c r="DA60" s="85"/>
      <c r="DB60" s="85"/>
      <c r="DC60" s="85"/>
      <c r="DD60" s="85"/>
      <c r="DE60" s="85"/>
      <c r="DF60" s="85"/>
      <c r="DG60" s="85"/>
      <c r="DH60" s="85"/>
      <c r="DI60" s="85"/>
      <c r="DJ60" s="85"/>
      <c r="DK60" s="85"/>
      <c r="DL60" s="85"/>
      <c r="DM60" s="85"/>
      <c r="DN60" s="85"/>
      <c r="DO60" s="85"/>
      <c r="DP60" s="85"/>
      <c r="DQ60" s="85"/>
      <c r="DR60" s="85"/>
      <c r="DS60" s="85"/>
      <c r="DT60" s="85"/>
      <c r="DU60" s="85"/>
      <c r="DV60" s="85"/>
      <c r="DW60" s="85"/>
      <c r="DX60" s="85"/>
      <c r="DY60" s="85"/>
      <c r="DZ60" s="85"/>
      <c r="EA60" s="85"/>
      <c r="EB60" s="85"/>
    </row>
    <row r="61" spans="1:132" x14ac:dyDescent="0.25">
      <c r="A61" s="281">
        <v>45</v>
      </c>
      <c r="B61" s="855" t="s">
        <v>15913</v>
      </c>
      <c r="C61" s="284" t="s">
        <v>18294</v>
      </c>
      <c r="D61" s="1156">
        <v>45519</v>
      </c>
      <c r="E61" s="858">
        <v>804.83</v>
      </c>
      <c r="F61" s="3"/>
      <c r="G61" s="3"/>
      <c r="H61" s="3"/>
      <c r="I61" s="3"/>
      <c r="J61" s="3"/>
      <c r="K61" s="728"/>
      <c r="L61" s="85"/>
      <c r="M61" s="728"/>
      <c r="N61" s="85"/>
      <c r="O61" s="728"/>
      <c r="P61" s="827"/>
      <c r="Q61" s="728"/>
      <c r="R61" s="827"/>
      <c r="S61" s="728"/>
      <c r="T61" s="728"/>
      <c r="U61" s="728"/>
      <c r="V61" s="85"/>
      <c r="W61" s="85"/>
      <c r="X61" s="85"/>
      <c r="Y61" s="85"/>
      <c r="Z61" s="333"/>
      <c r="AA61" s="85"/>
      <c r="AB61" s="85"/>
      <c r="AC61" s="812"/>
      <c r="AD61" s="85"/>
      <c r="AE61" s="85"/>
      <c r="AF61" s="85"/>
      <c r="AG61" s="85"/>
      <c r="AH61" s="85"/>
      <c r="AI61" s="85"/>
      <c r="AJ61" s="85"/>
      <c r="AK61" s="85"/>
      <c r="AL61" s="85"/>
      <c r="AM61" s="85"/>
      <c r="AN61" s="85"/>
      <c r="AO61" s="85"/>
      <c r="AP61" s="85"/>
      <c r="AQ61" s="85"/>
      <c r="AR61" s="85"/>
      <c r="AS61" s="85"/>
      <c r="AT61" s="85"/>
      <c r="AU61" s="85"/>
      <c r="AV61" s="85"/>
      <c r="AW61" s="85"/>
      <c r="AX61" s="85"/>
      <c r="AY61" s="85"/>
      <c r="AZ61" s="85"/>
      <c r="BA61" s="85"/>
      <c r="BB61" s="85"/>
      <c r="BC61" s="85"/>
      <c r="BD61" s="85"/>
      <c r="BE61" s="85"/>
      <c r="BF61" s="85"/>
      <c r="BG61" s="85"/>
      <c r="BH61" s="85"/>
      <c r="BI61" s="85"/>
      <c r="BJ61" s="85"/>
      <c r="BK61" s="85"/>
      <c r="BL61" s="85"/>
      <c r="BM61" s="85"/>
      <c r="BN61" s="85"/>
      <c r="BO61" s="85"/>
      <c r="BP61" s="85"/>
      <c r="BQ61" s="85"/>
      <c r="BR61" s="85"/>
      <c r="BS61" s="85"/>
      <c r="BT61" s="85"/>
      <c r="BU61" s="85"/>
      <c r="BV61" s="85"/>
      <c r="BW61" s="85"/>
      <c r="BX61" s="85"/>
      <c r="BY61" s="85"/>
      <c r="BZ61" s="85"/>
      <c r="CA61" s="85"/>
      <c r="CB61" s="85"/>
      <c r="CC61" s="85"/>
      <c r="CD61" s="85"/>
      <c r="CE61" s="85"/>
      <c r="CF61" s="85"/>
      <c r="CG61" s="85"/>
      <c r="CH61" s="85"/>
      <c r="CI61" s="85"/>
      <c r="CJ61" s="85"/>
      <c r="CK61" s="85"/>
      <c r="CL61" s="85"/>
      <c r="CM61" s="85"/>
      <c r="CN61" s="85"/>
      <c r="CO61" s="85"/>
      <c r="CP61" s="85"/>
      <c r="CQ61" s="85"/>
      <c r="CR61" s="85"/>
      <c r="CS61" s="85"/>
      <c r="CT61" s="85"/>
      <c r="CU61" s="85"/>
      <c r="CV61" s="85"/>
      <c r="CW61" s="85"/>
      <c r="CX61" s="85"/>
      <c r="CY61" s="85"/>
      <c r="CZ61" s="85"/>
      <c r="DA61" s="85"/>
      <c r="DB61" s="85"/>
      <c r="DC61" s="85"/>
      <c r="DD61" s="85"/>
      <c r="DE61" s="85"/>
      <c r="DF61" s="85"/>
      <c r="DG61" s="85"/>
      <c r="DH61" s="85"/>
      <c r="DI61" s="85"/>
      <c r="DJ61" s="85"/>
      <c r="DK61" s="85"/>
      <c r="DL61" s="85"/>
      <c r="DM61" s="85"/>
      <c r="DN61" s="85"/>
      <c r="DO61" s="85"/>
      <c r="DP61" s="85"/>
      <c r="DQ61" s="85"/>
      <c r="DR61" s="85"/>
      <c r="DS61" s="85"/>
      <c r="DT61" s="85"/>
      <c r="DU61" s="85"/>
      <c r="DV61" s="85"/>
      <c r="DW61" s="85"/>
      <c r="DX61" s="85"/>
      <c r="DY61" s="85"/>
      <c r="DZ61" s="85"/>
      <c r="EA61" s="85"/>
      <c r="EB61" s="85"/>
    </row>
    <row r="62" spans="1:132" x14ac:dyDescent="0.25">
      <c r="A62" s="281">
        <v>46</v>
      </c>
      <c r="B62" s="855" t="s">
        <v>15922</v>
      </c>
      <c r="C62" s="284" t="s">
        <v>18477</v>
      </c>
      <c r="D62" s="1156">
        <v>45520</v>
      </c>
      <c r="E62" s="858">
        <v>11368.16</v>
      </c>
      <c r="F62" s="3"/>
      <c r="G62" s="3"/>
      <c r="H62" s="3"/>
      <c r="I62" s="3"/>
      <c r="J62" s="3"/>
      <c r="K62" s="728"/>
      <c r="L62" s="85"/>
      <c r="M62" s="728"/>
      <c r="N62" s="85"/>
      <c r="O62" s="728"/>
      <c r="P62" s="827"/>
      <c r="Q62" s="728"/>
      <c r="R62" s="827"/>
      <c r="S62" s="728"/>
      <c r="T62" s="728"/>
      <c r="U62" s="728"/>
      <c r="V62" s="85"/>
      <c r="W62" s="85"/>
      <c r="X62" s="85"/>
      <c r="Y62" s="85"/>
      <c r="Z62" s="333"/>
      <c r="AA62" s="85"/>
      <c r="AB62" s="85"/>
      <c r="AC62" s="812"/>
      <c r="AD62" s="85"/>
      <c r="AE62" s="85"/>
      <c r="AF62" s="85"/>
      <c r="AG62" s="85"/>
      <c r="AH62" s="85"/>
      <c r="AI62" s="85"/>
      <c r="AJ62" s="85"/>
      <c r="AK62" s="85"/>
      <c r="AL62" s="85"/>
      <c r="AM62" s="85"/>
      <c r="AN62" s="85"/>
      <c r="AO62" s="85"/>
      <c r="AP62" s="85"/>
      <c r="AQ62" s="85"/>
      <c r="AR62" s="85"/>
      <c r="AS62" s="85"/>
      <c r="AT62" s="85"/>
      <c r="AU62" s="85"/>
      <c r="AV62" s="85"/>
      <c r="AW62" s="85"/>
      <c r="AX62" s="85"/>
      <c r="AY62" s="85"/>
      <c r="AZ62" s="85"/>
      <c r="BA62" s="85"/>
      <c r="BB62" s="85"/>
      <c r="BC62" s="85"/>
      <c r="BD62" s="85"/>
      <c r="BE62" s="85"/>
      <c r="BF62" s="85"/>
      <c r="BG62" s="85"/>
      <c r="BH62" s="85"/>
      <c r="BI62" s="85"/>
      <c r="BJ62" s="85"/>
      <c r="BK62" s="85"/>
      <c r="BL62" s="85"/>
      <c r="BM62" s="85"/>
      <c r="BN62" s="85"/>
      <c r="BO62" s="85"/>
      <c r="BP62" s="85"/>
      <c r="BQ62" s="85"/>
      <c r="BR62" s="85"/>
      <c r="BS62" s="85"/>
      <c r="BT62" s="85"/>
      <c r="BU62" s="85"/>
      <c r="BV62" s="85"/>
      <c r="BW62" s="85"/>
      <c r="BX62" s="85"/>
      <c r="BY62" s="85"/>
      <c r="BZ62" s="85"/>
      <c r="CA62" s="85"/>
      <c r="CB62" s="85"/>
      <c r="CC62" s="85"/>
      <c r="CD62" s="85"/>
      <c r="CE62" s="85"/>
      <c r="CF62" s="85"/>
      <c r="CG62" s="85"/>
      <c r="CH62" s="85"/>
      <c r="CI62" s="85"/>
      <c r="CJ62" s="85"/>
      <c r="CK62" s="85"/>
      <c r="CL62" s="85"/>
      <c r="CM62" s="85"/>
      <c r="CN62" s="85"/>
      <c r="CO62" s="85"/>
      <c r="CP62" s="85"/>
      <c r="CQ62" s="85"/>
      <c r="CR62" s="85"/>
      <c r="CS62" s="85"/>
      <c r="CT62" s="85"/>
      <c r="CU62" s="85"/>
      <c r="CV62" s="85"/>
      <c r="CW62" s="85"/>
      <c r="CX62" s="85"/>
      <c r="CY62" s="85"/>
      <c r="CZ62" s="85"/>
      <c r="DA62" s="85"/>
      <c r="DB62" s="85"/>
      <c r="DC62" s="85"/>
      <c r="DD62" s="85"/>
      <c r="DE62" s="85"/>
      <c r="DF62" s="85"/>
      <c r="DG62" s="85"/>
      <c r="DH62" s="85"/>
      <c r="DI62" s="85"/>
      <c r="DJ62" s="85"/>
      <c r="DK62" s="85"/>
      <c r="DL62" s="85"/>
      <c r="DM62" s="85"/>
      <c r="DN62" s="85"/>
      <c r="DO62" s="85"/>
      <c r="DP62" s="85"/>
      <c r="DQ62" s="85"/>
      <c r="DR62" s="85"/>
      <c r="DS62" s="85"/>
      <c r="DT62" s="85"/>
      <c r="DU62" s="85"/>
      <c r="DV62" s="85"/>
      <c r="DW62" s="85"/>
      <c r="DX62" s="85"/>
      <c r="DY62" s="85"/>
      <c r="DZ62" s="85"/>
      <c r="EA62" s="85"/>
      <c r="EB62" s="85"/>
    </row>
    <row r="63" spans="1:132" x14ac:dyDescent="0.25">
      <c r="A63" s="281">
        <v>47</v>
      </c>
      <c r="B63" s="855" t="s">
        <v>15885</v>
      </c>
      <c r="C63" s="284" t="s">
        <v>13048</v>
      </c>
      <c r="D63" s="1156">
        <v>45520</v>
      </c>
      <c r="E63" s="858">
        <v>603.62</v>
      </c>
      <c r="F63" s="3"/>
      <c r="G63" s="3"/>
      <c r="H63" s="3"/>
      <c r="I63" s="3"/>
      <c r="J63" s="3"/>
      <c r="K63" s="728"/>
      <c r="L63" s="85"/>
      <c r="M63" s="728"/>
      <c r="N63" s="85"/>
      <c r="O63" s="728"/>
      <c r="P63" s="827"/>
      <c r="Q63" s="728"/>
      <c r="R63" s="827"/>
      <c r="S63" s="728"/>
      <c r="T63" s="728"/>
      <c r="U63" s="728"/>
      <c r="V63" s="85"/>
      <c r="W63" s="85"/>
      <c r="X63" s="85"/>
      <c r="Y63" s="85"/>
      <c r="Z63" s="333"/>
      <c r="AA63" s="85"/>
      <c r="AB63" s="85"/>
      <c r="AC63" s="812"/>
      <c r="AD63" s="85"/>
      <c r="AE63" s="85"/>
      <c r="AF63" s="85"/>
      <c r="AG63" s="85"/>
      <c r="AH63" s="85"/>
      <c r="AI63" s="85"/>
      <c r="AJ63" s="85"/>
      <c r="AK63" s="85"/>
      <c r="AL63" s="85"/>
      <c r="AM63" s="85"/>
      <c r="AN63" s="85"/>
      <c r="AO63" s="85"/>
      <c r="AP63" s="85"/>
      <c r="AQ63" s="85"/>
      <c r="AR63" s="85"/>
      <c r="AS63" s="85"/>
      <c r="AT63" s="85"/>
      <c r="AU63" s="85"/>
      <c r="AV63" s="85"/>
      <c r="AW63" s="85"/>
      <c r="AX63" s="85"/>
      <c r="AY63" s="85"/>
      <c r="AZ63" s="85"/>
      <c r="BA63" s="85"/>
      <c r="BB63" s="85"/>
      <c r="BC63" s="85"/>
      <c r="BD63" s="85"/>
      <c r="BE63" s="85"/>
      <c r="BF63" s="85"/>
      <c r="BG63" s="85"/>
      <c r="BH63" s="85"/>
      <c r="BI63" s="85"/>
      <c r="BJ63" s="85"/>
      <c r="BK63" s="85"/>
      <c r="BL63" s="85"/>
      <c r="BM63" s="85"/>
      <c r="BN63" s="85"/>
      <c r="BO63" s="85"/>
      <c r="BP63" s="85"/>
      <c r="BQ63" s="85"/>
      <c r="BR63" s="85"/>
      <c r="BS63" s="85"/>
      <c r="BT63" s="85"/>
      <c r="BU63" s="85"/>
      <c r="BV63" s="85"/>
      <c r="BW63" s="85"/>
      <c r="BX63" s="85"/>
      <c r="BY63" s="85"/>
      <c r="BZ63" s="85"/>
      <c r="CA63" s="85"/>
      <c r="CB63" s="85"/>
      <c r="CC63" s="85"/>
      <c r="CD63" s="85"/>
      <c r="CE63" s="85"/>
      <c r="CF63" s="85"/>
      <c r="CG63" s="85"/>
      <c r="CH63" s="85"/>
      <c r="CI63" s="85"/>
      <c r="CJ63" s="85"/>
      <c r="CK63" s="85"/>
      <c r="CL63" s="85"/>
      <c r="CM63" s="85"/>
      <c r="CN63" s="85"/>
      <c r="CO63" s="85"/>
      <c r="CP63" s="85"/>
      <c r="CQ63" s="85"/>
      <c r="CR63" s="85"/>
      <c r="CS63" s="85"/>
      <c r="CT63" s="85"/>
      <c r="CU63" s="85"/>
      <c r="CV63" s="85"/>
      <c r="CW63" s="85"/>
      <c r="CX63" s="85"/>
      <c r="CY63" s="85"/>
      <c r="CZ63" s="85"/>
      <c r="DA63" s="85"/>
      <c r="DB63" s="85"/>
      <c r="DC63" s="85"/>
      <c r="DD63" s="85"/>
      <c r="DE63" s="85"/>
      <c r="DF63" s="85"/>
      <c r="DG63" s="85"/>
      <c r="DH63" s="85"/>
      <c r="DI63" s="85"/>
      <c r="DJ63" s="85"/>
      <c r="DK63" s="85"/>
      <c r="DL63" s="85"/>
      <c r="DM63" s="85"/>
      <c r="DN63" s="85"/>
      <c r="DO63" s="85"/>
      <c r="DP63" s="85"/>
      <c r="DQ63" s="85"/>
      <c r="DR63" s="85"/>
      <c r="DS63" s="85"/>
      <c r="DT63" s="85"/>
      <c r="DU63" s="85"/>
      <c r="DV63" s="85"/>
      <c r="DW63" s="85"/>
      <c r="DX63" s="85"/>
      <c r="DY63" s="85"/>
      <c r="DZ63" s="85"/>
      <c r="EA63" s="85"/>
      <c r="EB63" s="85"/>
    </row>
    <row r="64" spans="1:132" x14ac:dyDescent="0.25">
      <c r="A64" s="281">
        <v>48</v>
      </c>
      <c r="B64" s="855" t="s">
        <v>15957</v>
      </c>
      <c r="C64" s="284" t="s">
        <v>17744</v>
      </c>
      <c r="D64" s="1156">
        <v>45520</v>
      </c>
      <c r="E64" s="858">
        <v>3018.09</v>
      </c>
      <c r="F64" s="3"/>
      <c r="G64" s="3"/>
      <c r="H64" s="3"/>
      <c r="I64" s="3"/>
      <c r="J64" s="3"/>
      <c r="K64" s="728"/>
      <c r="L64" s="85"/>
      <c r="M64" s="728"/>
      <c r="N64" s="85"/>
      <c r="O64" s="728"/>
      <c r="P64" s="827"/>
      <c r="Q64" s="728"/>
      <c r="R64" s="827"/>
      <c r="S64" s="728"/>
      <c r="T64" s="728"/>
      <c r="U64" s="728"/>
      <c r="V64" s="85"/>
      <c r="W64" s="85"/>
      <c r="X64" s="85"/>
      <c r="Y64" s="85"/>
      <c r="Z64" s="333"/>
      <c r="AA64" s="85"/>
      <c r="AB64" s="85"/>
      <c r="AC64" s="812"/>
      <c r="AD64" s="85"/>
      <c r="AE64" s="85"/>
      <c r="AF64" s="85"/>
      <c r="AG64" s="85"/>
      <c r="AH64" s="85"/>
      <c r="AI64" s="85"/>
      <c r="AJ64" s="85"/>
      <c r="AK64" s="85"/>
      <c r="AL64" s="85"/>
      <c r="AM64" s="85"/>
      <c r="AN64" s="85"/>
      <c r="AO64" s="85"/>
      <c r="AP64" s="85"/>
      <c r="AQ64" s="85"/>
      <c r="AR64" s="85"/>
      <c r="AS64" s="85"/>
      <c r="AT64" s="85"/>
      <c r="AU64" s="85"/>
      <c r="AV64" s="85"/>
      <c r="AW64" s="85"/>
      <c r="AX64" s="85"/>
      <c r="AY64" s="85"/>
      <c r="AZ64" s="85"/>
      <c r="BA64" s="85"/>
      <c r="BB64" s="85"/>
      <c r="BC64" s="85"/>
      <c r="BD64" s="85"/>
      <c r="BE64" s="85"/>
      <c r="BF64" s="85"/>
      <c r="BG64" s="85"/>
      <c r="BH64" s="85"/>
      <c r="BI64" s="85"/>
      <c r="BJ64" s="85"/>
      <c r="BK64" s="85"/>
      <c r="BL64" s="85"/>
      <c r="BM64" s="85"/>
      <c r="BN64" s="85"/>
      <c r="BO64" s="85"/>
      <c r="BP64" s="85"/>
      <c r="BQ64" s="85"/>
      <c r="BR64" s="85"/>
      <c r="BS64" s="85"/>
      <c r="BT64" s="85"/>
      <c r="BU64" s="85"/>
      <c r="BV64" s="85"/>
      <c r="BW64" s="85"/>
      <c r="BX64" s="85"/>
      <c r="BY64" s="85"/>
      <c r="BZ64" s="85"/>
      <c r="CA64" s="85"/>
      <c r="CB64" s="85"/>
      <c r="CC64" s="85"/>
      <c r="CD64" s="85"/>
      <c r="CE64" s="85"/>
      <c r="CF64" s="85"/>
      <c r="CG64" s="85"/>
      <c r="CH64" s="85"/>
      <c r="CI64" s="85"/>
      <c r="CJ64" s="85"/>
      <c r="CK64" s="85"/>
      <c r="CL64" s="85"/>
      <c r="CM64" s="85"/>
      <c r="CN64" s="85"/>
      <c r="CO64" s="85"/>
      <c r="CP64" s="85"/>
      <c r="CQ64" s="85"/>
      <c r="CR64" s="85"/>
      <c r="CS64" s="85"/>
      <c r="CT64" s="85"/>
      <c r="CU64" s="85"/>
      <c r="CV64" s="85"/>
      <c r="CW64" s="85"/>
      <c r="CX64" s="85"/>
      <c r="CY64" s="85"/>
      <c r="CZ64" s="85"/>
      <c r="DA64" s="85"/>
      <c r="DB64" s="85"/>
      <c r="DC64" s="85"/>
      <c r="DD64" s="85"/>
      <c r="DE64" s="85"/>
      <c r="DF64" s="85"/>
      <c r="DG64" s="85"/>
      <c r="DH64" s="85"/>
      <c r="DI64" s="85"/>
      <c r="DJ64" s="85"/>
      <c r="DK64" s="85"/>
      <c r="DL64" s="85"/>
      <c r="DM64" s="85"/>
      <c r="DN64" s="85"/>
      <c r="DO64" s="85"/>
      <c r="DP64" s="85"/>
      <c r="DQ64" s="85"/>
      <c r="DR64" s="85"/>
      <c r="DS64" s="85"/>
      <c r="DT64" s="85"/>
      <c r="DU64" s="85"/>
      <c r="DV64" s="85"/>
      <c r="DW64" s="85"/>
      <c r="DX64" s="85"/>
      <c r="DY64" s="85"/>
      <c r="DZ64" s="85"/>
      <c r="EA64" s="85"/>
      <c r="EB64" s="85"/>
    </row>
    <row r="65" spans="1:132" x14ac:dyDescent="0.25">
      <c r="A65" s="281">
        <v>49</v>
      </c>
      <c r="B65" s="855" t="s">
        <v>15963</v>
      </c>
      <c r="C65" s="284" t="s">
        <v>15096</v>
      </c>
      <c r="D65" s="1156">
        <v>45520</v>
      </c>
      <c r="E65" s="858">
        <v>905.43</v>
      </c>
      <c r="F65" s="3"/>
      <c r="G65" s="3"/>
      <c r="H65" s="3"/>
      <c r="I65" s="3"/>
      <c r="J65" s="3"/>
      <c r="K65" s="728"/>
      <c r="L65" s="85"/>
      <c r="M65" s="728"/>
      <c r="N65" s="85"/>
      <c r="O65" s="728"/>
      <c r="P65" s="827"/>
      <c r="Q65" s="728"/>
      <c r="R65" s="827"/>
      <c r="S65" s="728"/>
      <c r="T65" s="728"/>
      <c r="U65" s="728"/>
      <c r="V65" s="85"/>
      <c r="W65" s="85"/>
      <c r="X65" s="85"/>
      <c r="Y65" s="85"/>
      <c r="Z65" s="333"/>
      <c r="AA65" s="85"/>
      <c r="AB65" s="85"/>
      <c r="AC65" s="812"/>
      <c r="AD65" s="85"/>
      <c r="AE65" s="85"/>
      <c r="AF65" s="85"/>
      <c r="AG65" s="85"/>
      <c r="AH65" s="85"/>
      <c r="AI65" s="85"/>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c r="DA65" s="85"/>
      <c r="DB65" s="85"/>
      <c r="DC65" s="85"/>
      <c r="DD65" s="85"/>
      <c r="DE65" s="85"/>
      <c r="DF65" s="85"/>
      <c r="DG65" s="85"/>
      <c r="DH65" s="85"/>
      <c r="DI65" s="85"/>
      <c r="DJ65" s="85"/>
      <c r="DK65" s="85"/>
      <c r="DL65" s="85"/>
      <c r="DM65" s="85"/>
      <c r="DN65" s="85"/>
      <c r="DO65" s="85"/>
      <c r="DP65" s="85"/>
      <c r="DQ65" s="85"/>
      <c r="DR65" s="85"/>
      <c r="DS65" s="85"/>
      <c r="DT65" s="85"/>
      <c r="DU65" s="85"/>
      <c r="DV65" s="85"/>
      <c r="DW65" s="85"/>
      <c r="DX65" s="85"/>
      <c r="DY65" s="85"/>
      <c r="DZ65" s="85"/>
      <c r="EA65" s="85"/>
      <c r="EB65" s="85"/>
    </row>
    <row r="66" spans="1:132" x14ac:dyDescent="0.25">
      <c r="A66" s="281">
        <v>50</v>
      </c>
      <c r="B66" s="855" t="s">
        <v>15915</v>
      </c>
      <c r="C66" s="284" t="s">
        <v>18307</v>
      </c>
      <c r="D66" s="1156">
        <v>45520</v>
      </c>
      <c r="E66" s="858">
        <v>2263.5700000000002</v>
      </c>
      <c r="F66" s="3"/>
      <c r="G66" s="3"/>
      <c r="H66" s="3"/>
      <c r="I66" s="3"/>
      <c r="J66" s="3"/>
      <c r="K66" s="728"/>
      <c r="L66" s="85"/>
      <c r="M66" s="728"/>
      <c r="N66" s="85"/>
      <c r="O66" s="728"/>
      <c r="P66" s="827"/>
      <c r="Q66" s="728"/>
      <c r="R66" s="827"/>
      <c r="S66" s="728"/>
      <c r="T66" s="728"/>
      <c r="U66" s="728"/>
      <c r="V66" s="85"/>
      <c r="W66" s="85"/>
      <c r="X66" s="85"/>
      <c r="Y66" s="85"/>
      <c r="Z66" s="333"/>
      <c r="AA66" s="85"/>
      <c r="AB66" s="85"/>
      <c r="AC66" s="812"/>
      <c r="AD66" s="85"/>
      <c r="AE66" s="85"/>
      <c r="AF66" s="85"/>
      <c r="AG66" s="85"/>
      <c r="AH66" s="85"/>
      <c r="AI66" s="85"/>
      <c r="AJ66" s="85"/>
      <c r="AK66" s="85"/>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5"/>
      <c r="BM66" s="85"/>
      <c r="BN66" s="85"/>
      <c r="BO66" s="85"/>
      <c r="BP66" s="85"/>
      <c r="BQ66" s="85"/>
      <c r="BR66" s="85"/>
      <c r="BS66" s="85"/>
      <c r="BT66" s="85"/>
      <c r="BU66" s="85"/>
      <c r="BV66" s="85"/>
      <c r="BW66" s="85"/>
      <c r="BX66" s="85"/>
      <c r="BY66" s="85"/>
      <c r="BZ66" s="85"/>
      <c r="CA66" s="85"/>
      <c r="CB66" s="85"/>
      <c r="CC66" s="85"/>
      <c r="CD66" s="85"/>
      <c r="CE66" s="85"/>
      <c r="CF66" s="85"/>
      <c r="CG66" s="85"/>
      <c r="CH66" s="85"/>
      <c r="CI66" s="85"/>
      <c r="CJ66" s="85"/>
      <c r="CK66" s="85"/>
      <c r="CL66" s="85"/>
      <c r="CM66" s="85"/>
      <c r="CN66" s="85"/>
      <c r="CO66" s="85"/>
      <c r="CP66" s="85"/>
      <c r="CQ66" s="85"/>
      <c r="CR66" s="85"/>
      <c r="CS66" s="85"/>
      <c r="CT66" s="85"/>
      <c r="CU66" s="85"/>
      <c r="CV66" s="85"/>
      <c r="CW66" s="85"/>
      <c r="CX66" s="85"/>
      <c r="CY66" s="85"/>
      <c r="CZ66" s="85"/>
      <c r="DA66" s="85"/>
      <c r="DB66" s="85"/>
      <c r="DC66" s="85"/>
      <c r="DD66" s="85"/>
      <c r="DE66" s="85"/>
      <c r="DF66" s="85"/>
      <c r="DG66" s="85"/>
      <c r="DH66" s="85"/>
      <c r="DI66" s="85"/>
      <c r="DJ66" s="85"/>
      <c r="DK66" s="85"/>
      <c r="DL66" s="85"/>
      <c r="DM66" s="85"/>
      <c r="DN66" s="85"/>
      <c r="DO66" s="85"/>
      <c r="DP66" s="85"/>
      <c r="DQ66" s="85"/>
      <c r="DR66" s="85"/>
      <c r="DS66" s="85"/>
      <c r="DT66" s="85"/>
      <c r="DU66" s="85"/>
      <c r="DV66" s="85"/>
      <c r="DW66" s="85"/>
      <c r="DX66" s="85"/>
      <c r="DY66" s="85"/>
      <c r="DZ66" s="85"/>
      <c r="EA66" s="85"/>
      <c r="EB66" s="85"/>
    </row>
    <row r="67" spans="1:132" x14ac:dyDescent="0.25">
      <c r="A67" s="281">
        <v>51</v>
      </c>
      <c r="B67" s="855" t="s">
        <v>15916</v>
      </c>
      <c r="C67" s="284" t="s">
        <v>18307</v>
      </c>
      <c r="D67" s="1156">
        <v>45520</v>
      </c>
      <c r="E67" s="858">
        <v>2263.5700000000002</v>
      </c>
      <c r="F67" s="3"/>
      <c r="G67" s="3"/>
      <c r="H67" s="3"/>
      <c r="I67" s="3"/>
      <c r="J67" s="3"/>
      <c r="K67" s="728"/>
      <c r="L67" s="85"/>
      <c r="M67" s="728"/>
      <c r="N67" s="85"/>
      <c r="O67" s="728"/>
      <c r="P67" s="827"/>
      <c r="Q67" s="728"/>
      <c r="R67" s="827"/>
      <c r="S67" s="728"/>
      <c r="T67" s="728"/>
      <c r="U67" s="728"/>
      <c r="V67" s="85"/>
      <c r="W67" s="85"/>
      <c r="X67" s="85"/>
      <c r="Y67" s="85"/>
      <c r="Z67" s="333"/>
      <c r="AA67" s="85"/>
      <c r="AB67" s="85"/>
      <c r="AC67" s="812"/>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c r="BM67" s="85"/>
      <c r="BN67" s="85"/>
      <c r="BO67" s="85"/>
      <c r="BP67" s="85"/>
      <c r="BQ67" s="85"/>
      <c r="BR67" s="85"/>
      <c r="BS67" s="85"/>
      <c r="BT67" s="85"/>
      <c r="BU67" s="85"/>
      <c r="BV67" s="85"/>
      <c r="BW67" s="85"/>
      <c r="BX67" s="85"/>
      <c r="BY67" s="85"/>
      <c r="BZ67" s="85"/>
      <c r="CA67" s="85"/>
      <c r="CB67" s="85"/>
      <c r="CC67" s="85"/>
      <c r="CD67" s="85"/>
      <c r="CE67" s="85"/>
      <c r="CF67" s="85"/>
      <c r="CG67" s="85"/>
      <c r="CH67" s="85"/>
      <c r="CI67" s="85"/>
      <c r="CJ67" s="85"/>
      <c r="CK67" s="85"/>
      <c r="CL67" s="85"/>
      <c r="CM67" s="85"/>
      <c r="CN67" s="85"/>
      <c r="CO67" s="85"/>
      <c r="CP67" s="85"/>
      <c r="CQ67" s="85"/>
      <c r="CR67" s="85"/>
      <c r="CS67" s="85"/>
      <c r="CT67" s="85"/>
      <c r="CU67" s="85"/>
      <c r="CV67" s="85"/>
      <c r="CW67" s="85"/>
      <c r="CX67" s="85"/>
      <c r="CY67" s="85"/>
      <c r="CZ67" s="85"/>
      <c r="DA67" s="85"/>
      <c r="DB67" s="85"/>
      <c r="DC67" s="85"/>
      <c r="DD67" s="85"/>
      <c r="DE67" s="85"/>
      <c r="DF67" s="85"/>
      <c r="DG67" s="85"/>
      <c r="DH67" s="85"/>
      <c r="DI67" s="85"/>
      <c r="DJ67" s="85"/>
      <c r="DK67" s="85"/>
      <c r="DL67" s="85"/>
      <c r="DM67" s="85"/>
      <c r="DN67" s="85"/>
      <c r="DO67" s="85"/>
      <c r="DP67" s="85"/>
      <c r="DQ67" s="85"/>
      <c r="DR67" s="85"/>
      <c r="DS67" s="85"/>
      <c r="DT67" s="85"/>
      <c r="DU67" s="85"/>
      <c r="DV67" s="85"/>
      <c r="DW67" s="85"/>
      <c r="DX67" s="85"/>
      <c r="DY67" s="85"/>
      <c r="DZ67" s="85"/>
      <c r="EA67" s="85"/>
      <c r="EB67" s="85"/>
    </row>
    <row r="68" spans="1:132" x14ac:dyDescent="0.25">
      <c r="A68" s="281">
        <v>52</v>
      </c>
      <c r="B68" s="855" t="s">
        <v>16990</v>
      </c>
      <c r="C68" s="284" t="s">
        <v>15787</v>
      </c>
      <c r="D68" s="1156">
        <v>45520</v>
      </c>
      <c r="E68" s="858">
        <v>999.13</v>
      </c>
      <c r="F68" s="3"/>
      <c r="G68" s="3"/>
      <c r="H68" s="3"/>
      <c r="I68" s="3"/>
      <c r="J68" s="3"/>
      <c r="K68" s="728"/>
      <c r="L68" s="85"/>
      <c r="M68" s="728"/>
      <c r="N68" s="85"/>
      <c r="O68" s="728"/>
      <c r="P68" s="827"/>
      <c r="Q68" s="728"/>
      <c r="R68" s="827"/>
      <c r="S68" s="728"/>
      <c r="T68" s="728"/>
      <c r="U68" s="728"/>
      <c r="V68" s="85"/>
      <c r="W68" s="85"/>
      <c r="X68" s="85"/>
      <c r="Y68" s="85"/>
      <c r="Z68" s="333"/>
      <c r="AA68" s="85"/>
      <c r="AB68" s="85"/>
      <c r="AC68" s="812"/>
      <c r="AD68" s="85"/>
      <c r="AE68" s="85"/>
      <c r="AF68" s="85"/>
      <c r="AG68" s="85"/>
      <c r="AH68" s="85"/>
      <c r="AI68" s="85"/>
      <c r="AJ68" s="85"/>
      <c r="AK68" s="85"/>
      <c r="AL68" s="85"/>
      <c r="AM68" s="85"/>
      <c r="AN68" s="85"/>
      <c r="AO68" s="85"/>
      <c r="AP68" s="85"/>
      <c r="AQ68" s="85"/>
      <c r="AR68" s="85"/>
      <c r="AS68" s="85"/>
      <c r="AT68" s="85"/>
      <c r="AU68" s="85"/>
      <c r="AV68" s="85"/>
      <c r="AW68" s="85"/>
      <c r="AX68" s="85"/>
      <c r="AY68" s="85"/>
      <c r="AZ68" s="85"/>
      <c r="BA68" s="85"/>
      <c r="BB68" s="85"/>
      <c r="BC68" s="85"/>
      <c r="BD68" s="85"/>
      <c r="BE68" s="85"/>
      <c r="BF68" s="85"/>
      <c r="BG68" s="85"/>
      <c r="BH68" s="85"/>
      <c r="BI68" s="85"/>
      <c r="BJ68" s="85"/>
      <c r="BK68" s="85"/>
      <c r="BL68" s="85"/>
      <c r="BM68" s="85"/>
      <c r="BN68" s="85"/>
      <c r="BO68" s="85"/>
      <c r="BP68" s="85"/>
      <c r="BQ68" s="85"/>
      <c r="BR68" s="85"/>
      <c r="BS68" s="85"/>
      <c r="BT68" s="85"/>
      <c r="BU68" s="85"/>
      <c r="BV68" s="85"/>
      <c r="BW68" s="85"/>
      <c r="BX68" s="85"/>
      <c r="BY68" s="85"/>
      <c r="BZ68" s="85"/>
      <c r="CA68" s="85"/>
      <c r="CB68" s="85"/>
      <c r="CC68" s="85"/>
      <c r="CD68" s="85"/>
      <c r="CE68" s="85"/>
      <c r="CF68" s="85"/>
      <c r="CG68" s="85"/>
      <c r="CH68" s="85"/>
      <c r="CI68" s="85"/>
      <c r="CJ68" s="85"/>
      <c r="CK68" s="85"/>
      <c r="CL68" s="85"/>
      <c r="CM68" s="85"/>
      <c r="CN68" s="85"/>
      <c r="CO68" s="85"/>
      <c r="CP68" s="85"/>
      <c r="CQ68" s="85"/>
      <c r="CR68" s="85"/>
      <c r="CS68" s="85"/>
      <c r="CT68" s="85"/>
      <c r="CU68" s="85"/>
      <c r="CV68" s="85"/>
      <c r="CW68" s="85"/>
      <c r="CX68" s="85"/>
      <c r="CY68" s="85"/>
      <c r="CZ68" s="85"/>
      <c r="DA68" s="85"/>
      <c r="DB68" s="85"/>
      <c r="DC68" s="85"/>
      <c r="DD68" s="85"/>
      <c r="DE68" s="85"/>
      <c r="DF68" s="85"/>
      <c r="DG68" s="85"/>
      <c r="DH68" s="85"/>
      <c r="DI68" s="85"/>
      <c r="DJ68" s="85"/>
      <c r="DK68" s="85"/>
      <c r="DL68" s="85"/>
      <c r="DM68" s="85"/>
      <c r="DN68" s="85"/>
      <c r="DO68" s="85"/>
      <c r="DP68" s="85"/>
      <c r="DQ68" s="85"/>
      <c r="DR68" s="85"/>
      <c r="DS68" s="85"/>
      <c r="DT68" s="85"/>
      <c r="DU68" s="85"/>
      <c r="DV68" s="85"/>
      <c r="DW68" s="85"/>
      <c r="DX68" s="85"/>
      <c r="DY68" s="85"/>
      <c r="DZ68" s="85"/>
      <c r="EA68" s="85"/>
      <c r="EB68" s="85"/>
    </row>
    <row r="69" spans="1:132" x14ac:dyDescent="0.25">
      <c r="A69" s="281">
        <v>53</v>
      </c>
      <c r="B69" s="855" t="s">
        <v>15886</v>
      </c>
      <c r="C69" s="284" t="s">
        <v>16700</v>
      </c>
      <c r="D69" s="1156">
        <v>45520</v>
      </c>
      <c r="E69" s="858">
        <v>11871.17</v>
      </c>
      <c r="F69" s="3"/>
      <c r="G69" s="3"/>
      <c r="H69" s="3"/>
      <c r="I69" s="3"/>
      <c r="J69" s="3"/>
      <c r="K69" s="728"/>
      <c r="L69" s="85"/>
      <c r="M69" s="728"/>
      <c r="N69" s="85"/>
      <c r="O69" s="728"/>
      <c r="P69" s="827"/>
      <c r="Q69" s="728"/>
      <c r="R69" s="827"/>
      <c r="S69" s="728"/>
      <c r="T69" s="728"/>
      <c r="U69" s="728"/>
      <c r="V69" s="85"/>
      <c r="W69" s="85"/>
      <c r="X69" s="85"/>
      <c r="Y69" s="85"/>
      <c r="Z69" s="333"/>
      <c r="AA69" s="85"/>
      <c r="AB69" s="85"/>
      <c r="AC69" s="812"/>
      <c r="AD69" s="85"/>
      <c r="AE69" s="85"/>
      <c r="AF69" s="85"/>
      <c r="AG69" s="85"/>
      <c r="AH69" s="85"/>
      <c r="AI69" s="85"/>
      <c r="AJ69" s="85"/>
      <c r="AK69" s="85"/>
      <c r="AL69" s="85"/>
      <c r="AM69" s="85"/>
      <c r="AN69" s="85"/>
      <c r="AO69" s="85"/>
      <c r="AP69" s="85"/>
      <c r="AQ69" s="85"/>
      <c r="AR69" s="85"/>
      <c r="AS69" s="85"/>
      <c r="AT69" s="85"/>
      <c r="AU69" s="85"/>
      <c r="AV69" s="85"/>
      <c r="AW69" s="85"/>
      <c r="AX69" s="85"/>
      <c r="AY69" s="85"/>
      <c r="AZ69" s="85"/>
      <c r="BA69" s="85"/>
      <c r="BB69" s="85"/>
      <c r="BC69" s="85"/>
      <c r="BD69" s="85"/>
      <c r="BE69" s="85"/>
      <c r="BF69" s="85"/>
      <c r="BG69" s="85"/>
      <c r="BH69" s="85"/>
      <c r="BI69" s="85"/>
      <c r="BJ69" s="85"/>
      <c r="BK69" s="85"/>
      <c r="BL69" s="85"/>
      <c r="BM69" s="85"/>
      <c r="BN69" s="85"/>
      <c r="BO69" s="85"/>
      <c r="BP69" s="85"/>
      <c r="BQ69" s="85"/>
      <c r="BR69" s="85"/>
      <c r="BS69" s="85"/>
      <c r="BT69" s="85"/>
      <c r="BU69" s="85"/>
      <c r="BV69" s="85"/>
      <c r="BW69" s="85"/>
      <c r="BX69" s="85"/>
      <c r="BY69" s="85"/>
      <c r="BZ69" s="85"/>
      <c r="CA69" s="85"/>
      <c r="CB69" s="85"/>
      <c r="CC69" s="85"/>
      <c r="CD69" s="85"/>
      <c r="CE69" s="85"/>
      <c r="CF69" s="85"/>
      <c r="CG69" s="85"/>
      <c r="CH69" s="85"/>
      <c r="CI69" s="85"/>
      <c r="CJ69" s="85"/>
      <c r="CK69" s="85"/>
      <c r="CL69" s="85"/>
      <c r="CM69" s="85"/>
      <c r="CN69" s="85"/>
      <c r="CO69" s="85"/>
      <c r="CP69" s="85"/>
      <c r="CQ69" s="85"/>
      <c r="CR69" s="85"/>
      <c r="CS69" s="85"/>
      <c r="CT69" s="85"/>
      <c r="CU69" s="85"/>
      <c r="CV69" s="85"/>
      <c r="CW69" s="85"/>
      <c r="CX69" s="85"/>
      <c r="CY69" s="85"/>
      <c r="CZ69" s="85"/>
      <c r="DA69" s="85"/>
      <c r="DB69" s="85"/>
      <c r="DC69" s="85"/>
      <c r="DD69" s="85"/>
      <c r="DE69" s="85"/>
      <c r="DF69" s="85"/>
      <c r="DG69" s="85"/>
      <c r="DH69" s="85"/>
      <c r="DI69" s="85"/>
      <c r="DJ69" s="85"/>
      <c r="DK69" s="85"/>
      <c r="DL69" s="85"/>
      <c r="DM69" s="85"/>
      <c r="DN69" s="85"/>
      <c r="DO69" s="85"/>
      <c r="DP69" s="85"/>
      <c r="DQ69" s="85"/>
      <c r="DR69" s="85"/>
      <c r="DS69" s="85"/>
      <c r="DT69" s="85"/>
      <c r="DU69" s="85"/>
      <c r="DV69" s="85"/>
      <c r="DW69" s="85"/>
      <c r="DX69" s="85"/>
      <c r="DY69" s="85"/>
      <c r="DZ69" s="85"/>
      <c r="EA69" s="85"/>
      <c r="EB69" s="85"/>
    </row>
    <row r="70" spans="1:132" x14ac:dyDescent="0.25">
      <c r="A70" s="281">
        <v>54</v>
      </c>
      <c r="B70" s="855" t="s">
        <v>15948</v>
      </c>
      <c r="C70" s="284" t="s">
        <v>14129</v>
      </c>
      <c r="D70" s="1156">
        <v>45520</v>
      </c>
      <c r="E70" s="858">
        <v>3118.7</v>
      </c>
      <c r="F70" s="3"/>
      <c r="G70" s="3"/>
      <c r="H70" s="3"/>
      <c r="I70" s="3"/>
      <c r="J70" s="3"/>
      <c r="K70" s="728"/>
      <c r="L70" s="85"/>
      <c r="M70" s="728"/>
      <c r="N70" s="85"/>
      <c r="O70" s="728"/>
      <c r="P70" s="827"/>
      <c r="Q70" s="728"/>
      <c r="R70" s="827"/>
      <c r="S70" s="728"/>
      <c r="T70" s="728"/>
      <c r="U70" s="728"/>
      <c r="V70" s="85"/>
      <c r="W70" s="85"/>
      <c r="X70" s="85"/>
      <c r="Y70" s="85"/>
      <c r="Z70" s="333"/>
      <c r="AA70" s="85"/>
      <c r="AB70" s="85"/>
      <c r="AC70" s="812"/>
      <c r="AD70" s="85"/>
      <c r="AE70" s="85"/>
      <c r="AF70" s="85"/>
      <c r="AG70" s="85"/>
      <c r="AH70" s="85"/>
      <c r="AI70" s="85"/>
      <c r="AJ70" s="85"/>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c r="DA70" s="85"/>
      <c r="DB70" s="85"/>
      <c r="DC70" s="85"/>
      <c r="DD70" s="85"/>
      <c r="DE70" s="85"/>
      <c r="DF70" s="85"/>
      <c r="DG70" s="85"/>
      <c r="DH70" s="85"/>
      <c r="DI70" s="85"/>
      <c r="DJ70" s="85"/>
      <c r="DK70" s="85"/>
      <c r="DL70" s="85"/>
      <c r="DM70" s="85"/>
      <c r="DN70" s="85"/>
      <c r="DO70" s="85"/>
      <c r="DP70" s="85"/>
      <c r="DQ70" s="85"/>
      <c r="DR70" s="85"/>
      <c r="DS70" s="85"/>
      <c r="DT70" s="85"/>
      <c r="DU70" s="85"/>
      <c r="DV70" s="85"/>
      <c r="DW70" s="85"/>
      <c r="DX70" s="85"/>
      <c r="DY70" s="85"/>
      <c r="DZ70" s="85"/>
      <c r="EA70" s="85"/>
      <c r="EB70" s="85"/>
    </row>
    <row r="71" spans="1:132" x14ac:dyDescent="0.25">
      <c r="A71" s="281">
        <v>55</v>
      </c>
      <c r="B71" s="855" t="s">
        <v>15947</v>
      </c>
      <c r="C71" s="284" t="s">
        <v>14124</v>
      </c>
      <c r="D71" s="1156">
        <v>45520</v>
      </c>
      <c r="E71" s="858">
        <v>3018.09</v>
      </c>
      <c r="F71" s="3"/>
      <c r="G71" s="3"/>
      <c r="H71" s="3"/>
      <c r="I71" s="3"/>
      <c r="J71" s="3"/>
      <c r="K71" s="728"/>
      <c r="L71" s="85"/>
      <c r="M71" s="728"/>
      <c r="N71" s="85"/>
      <c r="O71" s="728"/>
      <c r="P71" s="827"/>
      <c r="Q71" s="728"/>
      <c r="R71" s="827"/>
      <c r="S71" s="728"/>
      <c r="T71" s="728"/>
      <c r="U71" s="728"/>
      <c r="V71" s="85"/>
      <c r="W71" s="85"/>
      <c r="X71" s="85"/>
      <c r="Y71" s="85"/>
      <c r="Z71" s="333"/>
      <c r="AA71" s="85"/>
      <c r="AB71" s="85"/>
      <c r="AC71" s="812"/>
      <c r="AD71" s="85"/>
      <c r="AE71" s="85"/>
      <c r="AF71" s="85"/>
      <c r="AG71" s="85"/>
      <c r="AH71" s="85"/>
      <c r="AI71" s="85"/>
      <c r="AJ71" s="85"/>
      <c r="AK71" s="85"/>
      <c r="AL71" s="85"/>
      <c r="AM71" s="85"/>
      <c r="AN71" s="85"/>
      <c r="AO71" s="85"/>
      <c r="AP71" s="85"/>
      <c r="AQ71" s="85"/>
      <c r="AR71" s="85"/>
      <c r="AS71" s="85"/>
      <c r="AT71" s="85"/>
      <c r="AU71" s="85"/>
      <c r="AV71" s="85"/>
      <c r="AW71" s="85"/>
      <c r="AX71" s="85"/>
      <c r="AY71" s="85"/>
      <c r="AZ71" s="85"/>
      <c r="BA71" s="85"/>
      <c r="BB71" s="85"/>
      <c r="BC71" s="85"/>
      <c r="BD71" s="85"/>
      <c r="BE71" s="85"/>
      <c r="BF71" s="85"/>
      <c r="BG71" s="85"/>
      <c r="BH71" s="85"/>
      <c r="BI71" s="85"/>
      <c r="BJ71" s="85"/>
      <c r="BK71" s="85"/>
      <c r="BL71" s="85"/>
      <c r="BM71" s="85"/>
      <c r="BN71" s="85"/>
      <c r="BO71" s="85"/>
      <c r="BP71" s="85"/>
      <c r="BQ71" s="85"/>
      <c r="BR71" s="85"/>
      <c r="BS71" s="85"/>
      <c r="BT71" s="85"/>
      <c r="BU71" s="85"/>
      <c r="BV71" s="85"/>
      <c r="BW71" s="85"/>
      <c r="BX71" s="85"/>
      <c r="BY71" s="85"/>
      <c r="BZ71" s="85"/>
      <c r="CA71" s="85"/>
      <c r="CB71" s="85"/>
      <c r="CC71" s="85"/>
      <c r="CD71" s="85"/>
      <c r="CE71" s="85"/>
      <c r="CF71" s="85"/>
      <c r="CG71" s="85"/>
      <c r="CH71" s="85"/>
      <c r="CI71" s="85"/>
      <c r="CJ71" s="85"/>
      <c r="CK71" s="85"/>
      <c r="CL71" s="85"/>
      <c r="CM71" s="85"/>
      <c r="CN71" s="85"/>
      <c r="CO71" s="85"/>
      <c r="CP71" s="85"/>
      <c r="CQ71" s="85"/>
      <c r="CR71" s="85"/>
      <c r="CS71" s="85"/>
      <c r="CT71" s="85"/>
      <c r="CU71" s="85"/>
      <c r="CV71" s="85"/>
      <c r="CW71" s="85"/>
      <c r="CX71" s="85"/>
      <c r="CY71" s="85"/>
      <c r="CZ71" s="85"/>
      <c r="DA71" s="85"/>
      <c r="DB71" s="85"/>
      <c r="DC71" s="85"/>
      <c r="DD71" s="85"/>
      <c r="DE71" s="85"/>
      <c r="DF71" s="85"/>
      <c r="DG71" s="85"/>
      <c r="DH71" s="85"/>
      <c r="DI71" s="85"/>
      <c r="DJ71" s="85"/>
      <c r="DK71" s="85"/>
      <c r="DL71" s="85"/>
      <c r="DM71" s="85"/>
      <c r="DN71" s="85"/>
      <c r="DO71" s="85"/>
      <c r="DP71" s="85"/>
      <c r="DQ71" s="85"/>
      <c r="DR71" s="85"/>
      <c r="DS71" s="85"/>
      <c r="DT71" s="85"/>
      <c r="DU71" s="85"/>
      <c r="DV71" s="85"/>
      <c r="DW71" s="85"/>
      <c r="DX71" s="85"/>
      <c r="DY71" s="85"/>
      <c r="DZ71" s="85"/>
      <c r="EA71" s="85"/>
      <c r="EB71" s="85"/>
    </row>
    <row r="72" spans="1:132" x14ac:dyDescent="0.25">
      <c r="A72" s="281">
        <v>56</v>
      </c>
      <c r="B72" s="855" t="s">
        <v>15896</v>
      </c>
      <c r="C72" s="284" t="s">
        <v>17422</v>
      </c>
      <c r="D72" s="1156">
        <v>45523</v>
      </c>
      <c r="E72" s="858">
        <v>5533.18</v>
      </c>
      <c r="F72" s="3"/>
      <c r="G72" s="3"/>
      <c r="H72" s="3"/>
      <c r="I72" s="3"/>
      <c r="J72" s="3"/>
      <c r="K72" s="85"/>
      <c r="L72" s="85"/>
      <c r="M72" s="85"/>
      <c r="N72" s="85"/>
      <c r="O72" s="85"/>
      <c r="P72" s="85"/>
      <c r="Q72" s="85"/>
      <c r="R72" s="85"/>
      <c r="S72" s="85"/>
      <c r="T72" s="85"/>
      <c r="U72" s="85"/>
      <c r="V72" s="85"/>
      <c r="W72" s="85"/>
      <c r="X72" s="85"/>
      <c r="Y72" s="85"/>
      <c r="Z72" s="333"/>
      <c r="AA72" s="85"/>
      <c r="AB72" s="85"/>
      <c r="AC72" s="812"/>
      <c r="AD72" s="85"/>
      <c r="AE72" s="85"/>
      <c r="AF72" s="85"/>
      <c r="AG72" s="85"/>
      <c r="AH72" s="85"/>
      <c r="AI72" s="85"/>
      <c r="AJ72" s="85"/>
      <c r="AK72" s="85"/>
      <c r="AL72" s="85"/>
      <c r="AM72" s="85"/>
      <c r="AN72" s="85"/>
      <c r="AO72" s="85"/>
      <c r="AP72" s="85"/>
      <c r="AQ72" s="85"/>
      <c r="AR72" s="85"/>
      <c r="AS72" s="85"/>
      <c r="AT72" s="85"/>
      <c r="AU72" s="85"/>
      <c r="AV72" s="85"/>
      <c r="AW72" s="85"/>
      <c r="AX72" s="85"/>
      <c r="AY72" s="85"/>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c r="DA72" s="85"/>
      <c r="DB72" s="85"/>
      <c r="DC72" s="85"/>
      <c r="DD72" s="85"/>
      <c r="DE72" s="85"/>
      <c r="DF72" s="85"/>
      <c r="DG72" s="85"/>
      <c r="DH72" s="85"/>
      <c r="DI72" s="85"/>
      <c r="DJ72" s="85"/>
      <c r="DK72" s="85"/>
      <c r="DL72" s="85"/>
      <c r="DM72" s="85"/>
      <c r="DN72" s="85"/>
      <c r="DO72" s="85"/>
      <c r="DP72" s="85"/>
      <c r="DQ72" s="85"/>
      <c r="DR72" s="85"/>
      <c r="DS72" s="85"/>
      <c r="DT72" s="85"/>
      <c r="DU72" s="85"/>
      <c r="DV72" s="85"/>
      <c r="DW72" s="85"/>
      <c r="DX72" s="85"/>
      <c r="DY72" s="85"/>
      <c r="DZ72" s="85"/>
      <c r="EA72" s="85"/>
      <c r="EB72" s="85"/>
    </row>
    <row r="73" spans="1:132" x14ac:dyDescent="0.25">
      <c r="A73" s="281">
        <v>57</v>
      </c>
      <c r="B73" s="855" t="s">
        <v>15942</v>
      </c>
      <c r="C73" s="284" t="s">
        <v>14011</v>
      </c>
      <c r="D73" s="1156">
        <v>45525</v>
      </c>
      <c r="E73" s="858">
        <v>2313.88</v>
      </c>
      <c r="F73" s="3"/>
      <c r="G73" s="3"/>
      <c r="H73" s="3"/>
      <c r="I73" s="3"/>
      <c r="J73" s="3"/>
      <c r="K73" s="85"/>
      <c r="L73" s="85"/>
      <c r="M73" s="85"/>
      <c r="N73" s="85"/>
      <c r="O73" s="85"/>
      <c r="P73" s="85"/>
      <c r="Q73" s="85"/>
      <c r="R73" s="85"/>
      <c r="S73" s="85"/>
      <c r="T73" s="85"/>
      <c r="U73" s="85"/>
      <c r="V73" s="85"/>
      <c r="W73" s="85"/>
      <c r="X73" s="85"/>
      <c r="Y73" s="85"/>
      <c r="Z73" s="333"/>
      <c r="AA73" s="85"/>
      <c r="AB73" s="85"/>
      <c r="AC73" s="812"/>
      <c r="AD73" s="85"/>
      <c r="AE73" s="85"/>
      <c r="AF73" s="85"/>
      <c r="AG73" s="85"/>
      <c r="AH73" s="85"/>
      <c r="AI73" s="85"/>
      <c r="AJ73" s="85"/>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c r="DA73" s="85"/>
      <c r="DB73" s="85"/>
      <c r="DC73" s="85"/>
      <c r="DD73" s="85"/>
      <c r="DE73" s="85"/>
      <c r="DF73" s="85"/>
      <c r="DG73" s="85"/>
      <c r="DH73" s="85"/>
      <c r="DI73" s="85"/>
      <c r="DJ73" s="85"/>
      <c r="DK73" s="85"/>
      <c r="DL73" s="85"/>
      <c r="DM73" s="85"/>
      <c r="DN73" s="85"/>
      <c r="DO73" s="85"/>
      <c r="DP73" s="85"/>
      <c r="DQ73" s="85"/>
      <c r="DR73" s="85"/>
      <c r="DS73" s="85"/>
      <c r="DT73" s="85"/>
      <c r="DU73" s="85"/>
      <c r="DV73" s="85"/>
      <c r="DW73" s="85"/>
      <c r="DX73" s="85"/>
      <c r="DY73" s="85"/>
      <c r="DZ73" s="85"/>
      <c r="EA73" s="85"/>
      <c r="EB73" s="85"/>
    </row>
    <row r="74" spans="1:132" x14ac:dyDescent="0.25">
      <c r="A74" s="281">
        <v>58</v>
      </c>
      <c r="B74" s="855" t="s">
        <v>15938</v>
      </c>
      <c r="C74" s="284" t="s">
        <v>13948</v>
      </c>
      <c r="D74" s="1156">
        <v>45526</v>
      </c>
      <c r="E74" s="858">
        <v>503.02</v>
      </c>
      <c r="F74" s="3"/>
      <c r="G74" s="3"/>
      <c r="H74" s="3"/>
      <c r="I74" s="3"/>
      <c r="J74" s="3"/>
      <c r="K74" s="85"/>
      <c r="L74" s="85"/>
      <c r="M74" s="85"/>
      <c r="N74" s="85"/>
      <c r="O74" s="85"/>
      <c r="P74" s="85"/>
      <c r="Q74" s="85"/>
      <c r="R74" s="85"/>
      <c r="S74" s="85"/>
      <c r="T74" s="85"/>
      <c r="U74" s="85"/>
      <c r="V74" s="85"/>
      <c r="W74" s="85"/>
      <c r="X74" s="85"/>
      <c r="Y74" s="85"/>
      <c r="Z74" s="333"/>
      <c r="AA74" s="85"/>
      <c r="AB74" s="85"/>
      <c r="AC74" s="812"/>
      <c r="AD74" s="85"/>
      <c r="AE74" s="85"/>
      <c r="AF74" s="85"/>
      <c r="AG74" s="85"/>
      <c r="AH74" s="85"/>
      <c r="AI74" s="85"/>
      <c r="AJ74" s="85"/>
      <c r="AK74" s="85"/>
      <c r="AL74" s="85"/>
      <c r="AM74" s="85"/>
      <c r="AN74" s="85"/>
      <c r="AO74" s="85"/>
      <c r="AP74" s="85"/>
      <c r="AQ74" s="85"/>
      <c r="AR74" s="85"/>
      <c r="AS74" s="85"/>
      <c r="AT74" s="85"/>
      <c r="AU74" s="85"/>
      <c r="AV74" s="85"/>
      <c r="AW74" s="85"/>
      <c r="AX74" s="85"/>
      <c r="AY74" s="85"/>
      <c r="AZ74" s="85"/>
      <c r="BA74" s="85"/>
      <c r="BB74" s="85"/>
      <c r="BC74" s="85"/>
      <c r="BD74" s="85"/>
      <c r="BE74" s="85"/>
      <c r="BF74" s="85"/>
      <c r="BG74" s="85"/>
      <c r="BH74" s="85"/>
      <c r="BI74" s="85"/>
      <c r="BJ74" s="85"/>
      <c r="BK74" s="85"/>
      <c r="BL74" s="85"/>
      <c r="BM74" s="85"/>
      <c r="BN74" s="85"/>
      <c r="BO74" s="85"/>
      <c r="BP74" s="85"/>
      <c r="BQ74" s="85"/>
      <c r="BR74" s="85"/>
      <c r="BS74" s="85"/>
      <c r="BT74" s="85"/>
      <c r="BU74" s="85"/>
      <c r="BV74" s="85"/>
      <c r="BW74" s="85"/>
      <c r="BX74" s="85"/>
      <c r="BY74" s="85"/>
      <c r="BZ74" s="85"/>
      <c r="CA74" s="85"/>
      <c r="CB74" s="85"/>
      <c r="CC74" s="85"/>
      <c r="CD74" s="85"/>
      <c r="CE74" s="85"/>
      <c r="CF74" s="85"/>
      <c r="CG74" s="85"/>
      <c r="CH74" s="85"/>
      <c r="CI74" s="85"/>
      <c r="CJ74" s="85"/>
      <c r="CK74" s="85"/>
      <c r="CL74" s="85"/>
      <c r="CM74" s="85"/>
      <c r="CN74" s="85"/>
      <c r="CO74" s="85"/>
      <c r="CP74" s="85"/>
      <c r="CQ74" s="85"/>
      <c r="CR74" s="85"/>
      <c r="CS74" s="85"/>
      <c r="CT74" s="85"/>
      <c r="CU74" s="85"/>
      <c r="CV74" s="85"/>
      <c r="CW74" s="85"/>
      <c r="CX74" s="85"/>
      <c r="CY74" s="85"/>
      <c r="CZ74" s="85"/>
      <c r="DA74" s="85"/>
      <c r="DB74" s="85"/>
      <c r="DC74" s="85"/>
      <c r="DD74" s="85"/>
      <c r="DE74" s="85"/>
      <c r="DF74" s="85"/>
      <c r="DG74" s="85"/>
      <c r="DH74" s="85"/>
      <c r="DI74" s="85"/>
      <c r="DJ74" s="85"/>
      <c r="DK74" s="85"/>
      <c r="DL74" s="85"/>
      <c r="DM74" s="85"/>
      <c r="DN74" s="85"/>
      <c r="DO74" s="85"/>
      <c r="DP74" s="85"/>
      <c r="DQ74" s="85"/>
      <c r="DR74" s="85"/>
      <c r="DS74" s="85"/>
      <c r="DT74" s="85"/>
      <c r="DU74" s="85"/>
      <c r="DV74" s="85"/>
      <c r="DW74" s="85"/>
      <c r="DX74" s="85"/>
      <c r="DY74" s="85"/>
      <c r="DZ74" s="85"/>
      <c r="EA74" s="85"/>
      <c r="EB74" s="85"/>
    </row>
    <row r="75" spans="1:132" x14ac:dyDescent="0.25">
      <c r="A75" s="281">
        <v>59</v>
      </c>
      <c r="B75" s="855" t="s">
        <v>15969</v>
      </c>
      <c r="C75" s="284" t="s">
        <v>12321</v>
      </c>
      <c r="D75" s="1156">
        <v>45526</v>
      </c>
      <c r="E75" s="858">
        <v>905.43</v>
      </c>
      <c r="F75" s="3"/>
      <c r="G75" s="3"/>
      <c r="H75" s="3"/>
      <c r="I75" s="3"/>
      <c r="J75" s="3"/>
      <c r="K75" s="85"/>
      <c r="L75" s="85"/>
      <c r="M75" s="85"/>
      <c r="N75" s="85"/>
      <c r="O75" s="85"/>
      <c r="P75" s="85"/>
      <c r="Q75" s="85"/>
      <c r="R75" s="85"/>
      <c r="S75" s="85"/>
      <c r="T75" s="85"/>
      <c r="U75" s="85"/>
      <c r="V75" s="85"/>
      <c r="W75" s="85"/>
      <c r="X75" s="85"/>
      <c r="Y75" s="85"/>
      <c r="Z75" s="333"/>
      <c r="AA75" s="85"/>
      <c r="AB75" s="85"/>
      <c r="AC75" s="812"/>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5"/>
      <c r="BB75" s="85"/>
      <c r="BC75" s="85"/>
      <c r="BD75" s="85"/>
      <c r="BE75" s="85"/>
      <c r="BF75" s="85"/>
      <c r="BG75" s="85"/>
      <c r="BH75" s="85"/>
      <c r="BI75" s="85"/>
      <c r="BJ75" s="85"/>
      <c r="BK75" s="85"/>
      <c r="BL75" s="85"/>
      <c r="BM75" s="85"/>
      <c r="BN75" s="85"/>
      <c r="BO75" s="85"/>
      <c r="BP75" s="85"/>
      <c r="BQ75" s="85"/>
      <c r="BR75" s="85"/>
      <c r="BS75" s="85"/>
      <c r="BT75" s="85"/>
      <c r="BU75" s="85"/>
      <c r="BV75" s="85"/>
      <c r="BW75" s="85"/>
      <c r="BX75" s="85"/>
      <c r="BY75" s="85"/>
      <c r="BZ75" s="85"/>
      <c r="CA75" s="85"/>
      <c r="CB75" s="85"/>
      <c r="CC75" s="85"/>
      <c r="CD75" s="85"/>
      <c r="CE75" s="85"/>
      <c r="CF75" s="85"/>
      <c r="CG75" s="85"/>
      <c r="CH75" s="85"/>
      <c r="CI75" s="85"/>
      <c r="CJ75" s="85"/>
      <c r="CK75" s="85"/>
      <c r="CL75" s="85"/>
      <c r="CM75" s="85"/>
      <c r="CN75" s="85"/>
      <c r="CO75" s="85"/>
      <c r="CP75" s="85"/>
      <c r="CQ75" s="85"/>
      <c r="CR75" s="85"/>
      <c r="CS75" s="85"/>
      <c r="CT75" s="85"/>
      <c r="CU75" s="85"/>
      <c r="CV75" s="85"/>
      <c r="CW75" s="85"/>
      <c r="CX75" s="85"/>
      <c r="CY75" s="85"/>
      <c r="CZ75" s="85"/>
      <c r="DA75" s="85"/>
      <c r="DB75" s="85"/>
      <c r="DC75" s="85"/>
      <c r="DD75" s="85"/>
      <c r="DE75" s="85"/>
      <c r="DF75" s="85"/>
      <c r="DG75" s="85"/>
      <c r="DH75" s="85"/>
      <c r="DI75" s="85"/>
      <c r="DJ75" s="85"/>
      <c r="DK75" s="85"/>
      <c r="DL75" s="85"/>
      <c r="DM75" s="85"/>
      <c r="DN75" s="85"/>
      <c r="DO75" s="85"/>
      <c r="DP75" s="85"/>
      <c r="DQ75" s="85"/>
      <c r="DR75" s="85"/>
      <c r="DS75" s="85"/>
      <c r="DT75" s="85"/>
      <c r="DU75" s="85"/>
      <c r="DV75" s="85"/>
      <c r="DW75" s="85"/>
      <c r="DX75" s="85"/>
      <c r="DY75" s="85"/>
      <c r="DZ75" s="85"/>
      <c r="EA75" s="85"/>
      <c r="EB75" s="85"/>
    </row>
    <row r="76" spans="1:132" x14ac:dyDescent="0.25">
      <c r="A76" s="281">
        <v>60</v>
      </c>
      <c r="B76" s="855" t="s">
        <v>15902</v>
      </c>
      <c r="C76" s="284" t="s">
        <v>13531</v>
      </c>
      <c r="D76" s="1156">
        <v>45527</v>
      </c>
      <c r="E76" s="858">
        <v>5188.25</v>
      </c>
      <c r="F76" s="3"/>
      <c r="G76" s="3"/>
      <c r="H76" s="3"/>
      <c r="I76" s="3"/>
      <c r="J76" s="3"/>
      <c r="K76" s="85"/>
      <c r="L76" s="85"/>
      <c r="M76" s="85"/>
      <c r="N76" s="85"/>
      <c r="O76" s="85"/>
      <c r="P76" s="85"/>
      <c r="Q76" s="85"/>
      <c r="R76" s="85"/>
      <c r="S76" s="85"/>
      <c r="T76" s="85"/>
      <c r="U76" s="85"/>
      <c r="V76" s="85"/>
      <c r="W76" s="85"/>
      <c r="X76" s="85"/>
      <c r="Y76" s="85"/>
      <c r="Z76" s="333"/>
      <c r="AA76" s="85"/>
      <c r="AB76" s="85"/>
      <c r="AC76" s="812"/>
      <c r="AD76" s="85"/>
      <c r="AE76" s="85"/>
      <c r="AF76" s="85"/>
      <c r="AG76" s="85"/>
      <c r="AH76" s="85"/>
      <c r="AI76" s="85"/>
      <c r="AJ76" s="85"/>
      <c r="AK76" s="85"/>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c r="BK76" s="85"/>
      <c r="BL76" s="85"/>
      <c r="BM76" s="85"/>
      <c r="BN76" s="85"/>
      <c r="BO76" s="85"/>
      <c r="BP76" s="85"/>
      <c r="BQ76" s="85"/>
      <c r="BR76" s="85"/>
      <c r="BS76" s="85"/>
      <c r="BT76" s="85"/>
      <c r="BU76" s="85"/>
      <c r="BV76" s="85"/>
      <c r="BW76" s="85"/>
      <c r="BX76" s="85"/>
      <c r="BY76" s="85"/>
      <c r="BZ76" s="85"/>
      <c r="CA76" s="85"/>
      <c r="CB76" s="85"/>
      <c r="CC76" s="85"/>
      <c r="CD76" s="85"/>
      <c r="CE76" s="85"/>
      <c r="CF76" s="85"/>
      <c r="CG76" s="85"/>
      <c r="CH76" s="85"/>
      <c r="CI76" s="85"/>
      <c r="CJ76" s="85"/>
      <c r="CK76" s="85"/>
      <c r="CL76" s="85"/>
      <c r="CM76" s="85"/>
      <c r="CN76" s="85"/>
      <c r="CO76" s="85"/>
      <c r="CP76" s="85"/>
      <c r="CQ76" s="85"/>
      <c r="CR76" s="85"/>
      <c r="CS76" s="85"/>
      <c r="CT76" s="85"/>
      <c r="CU76" s="85"/>
      <c r="CV76" s="85"/>
      <c r="CW76" s="85"/>
      <c r="CX76" s="85"/>
      <c r="CY76" s="85"/>
      <c r="CZ76" s="85"/>
      <c r="DA76" s="85"/>
      <c r="DB76" s="85"/>
      <c r="DC76" s="85"/>
      <c r="DD76" s="85"/>
      <c r="DE76" s="85"/>
      <c r="DF76" s="85"/>
      <c r="DG76" s="85"/>
      <c r="DH76" s="85"/>
      <c r="DI76" s="85"/>
      <c r="DJ76" s="85"/>
      <c r="DK76" s="85"/>
      <c r="DL76" s="85"/>
      <c r="DM76" s="85"/>
      <c r="DN76" s="85"/>
      <c r="DO76" s="85"/>
      <c r="DP76" s="85"/>
      <c r="DQ76" s="85"/>
      <c r="DR76" s="85"/>
      <c r="DS76" s="85"/>
      <c r="DT76" s="85"/>
      <c r="DU76" s="85"/>
      <c r="DV76" s="85"/>
      <c r="DW76" s="85"/>
      <c r="DX76" s="85"/>
      <c r="DY76" s="85"/>
      <c r="DZ76" s="85"/>
      <c r="EA76" s="85"/>
      <c r="EB76" s="85"/>
    </row>
    <row r="77" spans="1:132" x14ac:dyDescent="0.25">
      <c r="A77" s="281">
        <v>61</v>
      </c>
      <c r="B77" s="855" t="s">
        <v>15955</v>
      </c>
      <c r="C77" s="284" t="s">
        <v>16927</v>
      </c>
      <c r="D77" s="1156">
        <v>45527</v>
      </c>
      <c r="E77" s="858">
        <v>2414.48</v>
      </c>
      <c r="F77" s="3"/>
      <c r="G77" s="3"/>
      <c r="H77" s="3"/>
      <c r="I77" s="3"/>
      <c r="J77" s="3"/>
      <c r="K77" s="85"/>
      <c r="L77" s="85"/>
      <c r="M77" s="85"/>
      <c r="N77" s="85"/>
      <c r="O77" s="85"/>
      <c r="P77" s="85"/>
      <c r="Q77" s="85"/>
      <c r="R77" s="85"/>
      <c r="S77" s="85"/>
      <c r="T77" s="85"/>
      <c r="U77" s="85"/>
      <c r="V77" s="85"/>
      <c r="W77" s="85"/>
      <c r="X77" s="85"/>
      <c r="Y77" s="85"/>
      <c r="Z77" s="333"/>
      <c r="AA77" s="85"/>
      <c r="AB77" s="85"/>
      <c r="AC77" s="812"/>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c r="BK77" s="85"/>
      <c r="BL77" s="85"/>
      <c r="BM77" s="85"/>
      <c r="BN77" s="85"/>
      <c r="BO77" s="85"/>
      <c r="BP77" s="85"/>
      <c r="BQ77" s="85"/>
      <c r="BR77" s="85"/>
      <c r="BS77" s="85"/>
      <c r="BT77" s="85"/>
      <c r="BU77" s="85"/>
      <c r="BV77" s="85"/>
      <c r="BW77" s="85"/>
      <c r="BX77" s="85"/>
      <c r="BY77" s="85"/>
      <c r="BZ77" s="85"/>
      <c r="CA77" s="85"/>
      <c r="CB77" s="85"/>
      <c r="CC77" s="85"/>
      <c r="CD77" s="85"/>
      <c r="CE77" s="85"/>
      <c r="CF77" s="85"/>
      <c r="CG77" s="85"/>
      <c r="CH77" s="85"/>
      <c r="CI77" s="85"/>
      <c r="CJ77" s="85"/>
      <c r="CK77" s="85"/>
      <c r="CL77" s="85"/>
      <c r="CM77" s="85"/>
      <c r="CN77" s="85"/>
      <c r="CO77" s="85"/>
      <c r="CP77" s="85"/>
      <c r="CQ77" s="85"/>
      <c r="CR77" s="85"/>
      <c r="CS77" s="85"/>
      <c r="CT77" s="85"/>
      <c r="CU77" s="85"/>
      <c r="CV77" s="85"/>
      <c r="CW77" s="85"/>
      <c r="CX77" s="85"/>
      <c r="CY77" s="85"/>
      <c r="CZ77" s="85"/>
      <c r="DA77" s="85"/>
      <c r="DB77" s="85"/>
      <c r="DC77" s="85"/>
      <c r="DD77" s="85"/>
      <c r="DE77" s="85"/>
      <c r="DF77" s="85"/>
      <c r="DG77" s="85"/>
      <c r="DH77" s="85"/>
      <c r="DI77" s="85"/>
      <c r="DJ77" s="85"/>
      <c r="DK77" s="85"/>
      <c r="DL77" s="85"/>
      <c r="DM77" s="85"/>
      <c r="DN77" s="85"/>
      <c r="DO77" s="85"/>
      <c r="DP77" s="85"/>
      <c r="DQ77" s="85"/>
      <c r="DR77" s="85"/>
      <c r="DS77" s="85"/>
      <c r="DT77" s="85"/>
      <c r="DU77" s="85"/>
      <c r="DV77" s="85"/>
      <c r="DW77" s="85"/>
      <c r="DX77" s="85"/>
      <c r="DY77" s="85"/>
      <c r="DZ77" s="85"/>
      <c r="EA77" s="85"/>
      <c r="EB77" s="85"/>
    </row>
    <row r="78" spans="1:132" x14ac:dyDescent="0.25">
      <c r="A78" s="281">
        <v>62</v>
      </c>
      <c r="B78" s="855" t="s">
        <v>15966</v>
      </c>
      <c r="C78" s="284" t="s">
        <v>14175</v>
      </c>
      <c r="D78" s="1156">
        <v>45532</v>
      </c>
      <c r="E78" s="858">
        <v>1509.05</v>
      </c>
      <c r="F78" s="3"/>
      <c r="G78" s="3"/>
      <c r="H78" s="3"/>
      <c r="I78" s="3"/>
      <c r="J78" s="3"/>
      <c r="K78" s="85"/>
      <c r="L78" s="85"/>
      <c r="M78" s="85"/>
      <c r="N78" s="85"/>
      <c r="O78" s="85"/>
      <c r="P78" s="85"/>
      <c r="Q78" s="85"/>
      <c r="R78" s="85"/>
      <c r="S78" s="85"/>
      <c r="T78" s="85"/>
      <c r="U78" s="85"/>
      <c r="V78" s="85"/>
      <c r="W78" s="85"/>
      <c r="X78" s="85"/>
      <c r="Y78" s="85"/>
      <c r="Z78" s="333"/>
      <c r="AA78" s="85"/>
      <c r="AB78" s="85"/>
      <c r="AC78" s="812"/>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85"/>
      <c r="BN78" s="85"/>
      <c r="BO78" s="85"/>
      <c r="BP78" s="85"/>
      <c r="BQ78" s="85"/>
      <c r="BR78" s="85"/>
      <c r="BS78" s="85"/>
      <c r="BT78" s="85"/>
      <c r="BU78" s="85"/>
      <c r="BV78" s="85"/>
      <c r="BW78" s="85"/>
      <c r="BX78" s="85"/>
      <c r="BY78" s="85"/>
      <c r="BZ78" s="85"/>
      <c r="CA78" s="85"/>
      <c r="CB78" s="85"/>
      <c r="CC78" s="85"/>
      <c r="CD78" s="85"/>
      <c r="CE78" s="85"/>
      <c r="CF78" s="85"/>
      <c r="CG78" s="85"/>
      <c r="CH78" s="85"/>
      <c r="CI78" s="85"/>
      <c r="CJ78" s="85"/>
      <c r="CK78" s="85"/>
      <c r="CL78" s="85"/>
      <c r="CM78" s="85"/>
      <c r="CN78" s="85"/>
      <c r="CO78" s="85"/>
      <c r="CP78" s="85"/>
      <c r="CQ78" s="85"/>
      <c r="CR78" s="85"/>
      <c r="CS78" s="85"/>
      <c r="CT78" s="85"/>
      <c r="CU78" s="85"/>
      <c r="CV78" s="85"/>
      <c r="CW78" s="85"/>
      <c r="CX78" s="85"/>
      <c r="CY78" s="85"/>
      <c r="CZ78" s="85"/>
      <c r="DA78" s="85"/>
      <c r="DB78" s="85"/>
      <c r="DC78" s="85"/>
      <c r="DD78" s="85"/>
      <c r="DE78" s="85"/>
      <c r="DF78" s="85"/>
      <c r="DG78" s="85"/>
      <c r="DH78" s="85"/>
      <c r="DI78" s="85"/>
      <c r="DJ78" s="85"/>
      <c r="DK78" s="85"/>
      <c r="DL78" s="85"/>
      <c r="DM78" s="85"/>
      <c r="DN78" s="85"/>
      <c r="DO78" s="85"/>
      <c r="DP78" s="85"/>
      <c r="DQ78" s="85"/>
      <c r="DR78" s="85"/>
      <c r="DS78" s="85"/>
      <c r="DT78" s="85"/>
      <c r="DU78" s="85"/>
      <c r="DV78" s="85"/>
      <c r="DW78" s="85"/>
      <c r="DX78" s="85"/>
      <c r="DY78" s="85"/>
      <c r="DZ78" s="85"/>
      <c r="EA78" s="85"/>
      <c r="EB78" s="85"/>
    </row>
    <row r="79" spans="1:132" x14ac:dyDescent="0.25">
      <c r="A79" s="281">
        <v>63</v>
      </c>
      <c r="B79" s="855" t="s">
        <v>15892</v>
      </c>
      <c r="C79" s="284" t="s">
        <v>11452</v>
      </c>
      <c r="D79" s="1156">
        <v>45532</v>
      </c>
      <c r="E79" s="858">
        <v>201.1</v>
      </c>
      <c r="F79" s="3"/>
      <c r="G79" s="3"/>
      <c r="H79" s="3"/>
      <c r="I79" s="3"/>
      <c r="J79" s="3"/>
      <c r="K79" s="85"/>
      <c r="L79" s="85"/>
      <c r="M79" s="85"/>
      <c r="N79" s="85"/>
      <c r="O79" s="85"/>
      <c r="P79" s="85"/>
      <c r="Q79" s="85"/>
      <c r="R79" s="85"/>
      <c r="S79" s="85"/>
      <c r="T79" s="85"/>
      <c r="U79" s="85"/>
      <c r="V79" s="85"/>
      <c r="W79" s="85"/>
      <c r="X79" s="85"/>
      <c r="Y79" s="85"/>
      <c r="Z79" s="333"/>
      <c r="AA79" s="85"/>
      <c r="AB79" s="85"/>
      <c r="AC79" s="812"/>
      <c r="AD79" s="85"/>
      <c r="AE79" s="85"/>
      <c r="AF79" s="85"/>
      <c r="AG79" s="85"/>
      <c r="AH79" s="85"/>
      <c r="AI79" s="85"/>
      <c r="AJ79" s="85"/>
      <c r="AK79" s="85"/>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c r="DA79" s="85"/>
      <c r="DB79" s="85"/>
      <c r="DC79" s="85"/>
      <c r="DD79" s="85"/>
      <c r="DE79" s="85"/>
      <c r="DF79" s="85"/>
      <c r="DG79" s="85"/>
      <c r="DH79" s="85"/>
      <c r="DI79" s="85"/>
      <c r="DJ79" s="85"/>
      <c r="DK79" s="85"/>
      <c r="DL79" s="85"/>
      <c r="DM79" s="85"/>
      <c r="DN79" s="85"/>
      <c r="DO79" s="85"/>
      <c r="DP79" s="85"/>
      <c r="DQ79" s="85"/>
      <c r="DR79" s="85"/>
      <c r="DS79" s="85"/>
      <c r="DT79" s="85"/>
      <c r="DU79" s="85"/>
      <c r="DV79" s="85"/>
      <c r="DW79" s="85"/>
      <c r="DX79" s="85"/>
      <c r="DY79" s="85"/>
      <c r="DZ79" s="85"/>
      <c r="EA79" s="85"/>
      <c r="EB79" s="85"/>
    </row>
    <row r="80" spans="1:132" x14ac:dyDescent="0.25">
      <c r="A80" s="281">
        <v>64</v>
      </c>
      <c r="B80" s="855" t="s">
        <v>15893</v>
      </c>
      <c r="C80" s="284" t="s">
        <v>16881</v>
      </c>
      <c r="D80" s="1156">
        <v>45532</v>
      </c>
      <c r="E80" s="858">
        <v>1307.8499999999999</v>
      </c>
      <c r="F80" s="3"/>
      <c r="G80" s="3"/>
      <c r="H80" s="3"/>
      <c r="I80" s="3"/>
      <c r="J80" s="3"/>
      <c r="K80" s="85"/>
      <c r="L80" s="85"/>
      <c r="M80" s="85"/>
      <c r="N80" s="85"/>
      <c r="O80" s="85"/>
      <c r="P80" s="85"/>
      <c r="Q80" s="85"/>
      <c r="R80" s="85"/>
      <c r="S80" s="85"/>
      <c r="T80" s="85"/>
      <c r="U80" s="85"/>
      <c r="V80" s="85"/>
      <c r="W80" s="85"/>
      <c r="X80" s="85"/>
      <c r="Y80" s="85"/>
      <c r="Z80" s="333"/>
      <c r="AA80" s="85"/>
      <c r="AB80" s="85"/>
      <c r="AC80" s="812"/>
      <c r="AD80" s="85"/>
      <c r="AE80" s="85"/>
      <c r="AF80" s="85"/>
      <c r="AG80" s="85"/>
      <c r="AH80" s="85"/>
      <c r="AI80" s="85"/>
      <c r="AJ80" s="85"/>
      <c r="AK80" s="85"/>
      <c r="AL80" s="85"/>
      <c r="AM80" s="85"/>
      <c r="AN80" s="85"/>
      <c r="AO80" s="85"/>
      <c r="AP80" s="85"/>
      <c r="AQ80" s="85"/>
      <c r="AR80" s="85"/>
      <c r="AS80" s="85"/>
      <c r="AT80" s="85"/>
      <c r="AU80" s="85"/>
      <c r="AV80" s="85"/>
      <c r="AW80" s="85"/>
      <c r="AX80" s="85"/>
      <c r="AY80" s="85"/>
      <c r="AZ80" s="85"/>
      <c r="BA80" s="85"/>
      <c r="BB80" s="85"/>
      <c r="BC80" s="85"/>
      <c r="BD80" s="85"/>
      <c r="BE80" s="85"/>
      <c r="BF80" s="85"/>
      <c r="BG80" s="85"/>
      <c r="BH80" s="85"/>
      <c r="BI80" s="85"/>
      <c r="BJ80" s="85"/>
      <c r="BK80" s="85"/>
      <c r="BL80" s="85"/>
      <c r="BM80" s="85"/>
      <c r="BN80" s="85"/>
      <c r="BO80" s="85"/>
      <c r="BP80" s="85"/>
      <c r="BQ80" s="85"/>
      <c r="BR80" s="85"/>
      <c r="BS80" s="85"/>
      <c r="BT80" s="85"/>
      <c r="BU80" s="85"/>
      <c r="BV80" s="85"/>
      <c r="BW80" s="85"/>
      <c r="BX80" s="85"/>
      <c r="BY80" s="85"/>
      <c r="BZ80" s="85"/>
      <c r="CA80" s="85"/>
      <c r="CB80" s="85"/>
      <c r="CC80" s="85"/>
      <c r="CD80" s="85"/>
      <c r="CE80" s="85"/>
      <c r="CF80" s="85"/>
      <c r="CG80" s="85"/>
      <c r="CH80" s="85"/>
      <c r="CI80" s="85"/>
      <c r="CJ80" s="85"/>
      <c r="CK80" s="85"/>
      <c r="CL80" s="85"/>
      <c r="CM80" s="85"/>
      <c r="CN80" s="85"/>
      <c r="CO80" s="85"/>
      <c r="CP80" s="85"/>
      <c r="CQ80" s="85"/>
      <c r="CR80" s="85"/>
      <c r="CS80" s="85"/>
      <c r="CT80" s="85"/>
      <c r="CU80" s="85"/>
      <c r="CV80" s="85"/>
      <c r="CW80" s="85"/>
      <c r="CX80" s="85"/>
      <c r="CY80" s="85"/>
      <c r="CZ80" s="85"/>
      <c r="DA80" s="85"/>
      <c r="DB80" s="85"/>
      <c r="DC80" s="85"/>
      <c r="DD80" s="85"/>
      <c r="DE80" s="85"/>
      <c r="DF80" s="85"/>
      <c r="DG80" s="85"/>
      <c r="DH80" s="85"/>
      <c r="DI80" s="85"/>
      <c r="DJ80" s="85"/>
      <c r="DK80" s="85"/>
      <c r="DL80" s="85"/>
      <c r="DM80" s="85"/>
      <c r="DN80" s="85"/>
      <c r="DO80" s="85"/>
      <c r="DP80" s="85"/>
      <c r="DQ80" s="85"/>
      <c r="DR80" s="85"/>
      <c r="DS80" s="85"/>
      <c r="DT80" s="85"/>
      <c r="DU80" s="85"/>
      <c r="DV80" s="85"/>
      <c r="DW80" s="85"/>
      <c r="DX80" s="85"/>
      <c r="DY80" s="85"/>
      <c r="DZ80" s="85"/>
      <c r="EA80" s="85"/>
      <c r="EB80" s="85"/>
    </row>
    <row r="81" spans="1:132" x14ac:dyDescent="0.25">
      <c r="A81" s="281">
        <v>65</v>
      </c>
      <c r="B81" s="855" t="s">
        <v>15907</v>
      </c>
      <c r="C81" s="284" t="s">
        <v>18019</v>
      </c>
      <c r="D81" s="1156">
        <v>45532</v>
      </c>
      <c r="E81" s="858">
        <v>3621.71</v>
      </c>
      <c r="F81" s="3"/>
      <c r="G81" s="3"/>
      <c r="H81" s="3"/>
      <c r="I81" s="3"/>
      <c r="J81" s="3"/>
      <c r="K81" s="85"/>
      <c r="L81" s="85"/>
      <c r="M81" s="85"/>
      <c r="N81" s="85"/>
      <c r="O81" s="85"/>
      <c r="P81" s="85"/>
      <c r="Q81" s="85"/>
      <c r="R81" s="85"/>
      <c r="S81" s="85"/>
      <c r="T81" s="85"/>
      <c r="U81" s="85"/>
      <c r="V81" s="85"/>
      <c r="W81" s="85"/>
      <c r="X81" s="85"/>
      <c r="Y81" s="85"/>
      <c r="Z81" s="333"/>
      <c r="AA81" s="85"/>
      <c r="AB81" s="85"/>
      <c r="AC81" s="812"/>
      <c r="AD81" s="85"/>
      <c r="AE81" s="85"/>
      <c r="AF81" s="85"/>
      <c r="AG81" s="85"/>
      <c r="AH81" s="85"/>
      <c r="AI81" s="85"/>
      <c r="AJ81" s="85"/>
      <c r="AK81" s="85"/>
      <c r="AL81" s="85"/>
      <c r="AM81" s="85"/>
      <c r="AN81" s="85"/>
      <c r="AO81" s="85"/>
      <c r="AP81" s="85"/>
      <c r="AQ81" s="85"/>
      <c r="AR81" s="85"/>
      <c r="AS81" s="85"/>
      <c r="AT81" s="85"/>
      <c r="AU81" s="85"/>
      <c r="AV81" s="85"/>
      <c r="AW81" s="85"/>
      <c r="AX81" s="85"/>
      <c r="AY81" s="85"/>
      <c r="AZ81" s="85"/>
      <c r="BA81" s="85"/>
      <c r="BB81" s="85"/>
      <c r="BC81" s="85"/>
      <c r="BD81" s="85"/>
      <c r="BE81" s="85"/>
      <c r="BF81" s="85"/>
      <c r="BG81" s="85"/>
      <c r="BH81" s="85"/>
      <c r="BI81" s="85"/>
      <c r="BJ81" s="85"/>
      <c r="BK81" s="85"/>
      <c r="BL81" s="85"/>
      <c r="BM81" s="85"/>
      <c r="BN81" s="85"/>
      <c r="BO81" s="85"/>
      <c r="BP81" s="85"/>
      <c r="BQ81" s="85"/>
      <c r="BR81" s="85"/>
      <c r="BS81" s="85"/>
      <c r="BT81" s="85"/>
      <c r="BU81" s="85"/>
      <c r="BV81" s="85"/>
      <c r="BW81" s="85"/>
      <c r="BX81" s="85"/>
      <c r="BY81" s="85"/>
      <c r="BZ81" s="85"/>
      <c r="CA81" s="85"/>
      <c r="CB81" s="85"/>
      <c r="CC81" s="85"/>
      <c r="CD81" s="85"/>
      <c r="CE81" s="85"/>
      <c r="CF81" s="85"/>
      <c r="CG81" s="85"/>
      <c r="CH81" s="85"/>
      <c r="CI81" s="85"/>
      <c r="CJ81" s="85"/>
      <c r="CK81" s="85"/>
      <c r="CL81" s="85"/>
      <c r="CM81" s="85"/>
      <c r="CN81" s="85"/>
      <c r="CO81" s="85"/>
      <c r="CP81" s="85"/>
      <c r="CQ81" s="85"/>
      <c r="CR81" s="85"/>
      <c r="CS81" s="85"/>
      <c r="CT81" s="85"/>
      <c r="CU81" s="85"/>
      <c r="CV81" s="85"/>
      <c r="CW81" s="85"/>
      <c r="CX81" s="85"/>
      <c r="CY81" s="85"/>
      <c r="CZ81" s="85"/>
      <c r="DA81" s="85"/>
      <c r="DB81" s="85"/>
      <c r="DC81" s="85"/>
      <c r="DD81" s="85"/>
      <c r="DE81" s="85"/>
      <c r="DF81" s="85"/>
      <c r="DG81" s="85"/>
      <c r="DH81" s="85"/>
      <c r="DI81" s="85"/>
      <c r="DJ81" s="85"/>
      <c r="DK81" s="85"/>
      <c r="DL81" s="85"/>
      <c r="DM81" s="85"/>
      <c r="DN81" s="85"/>
      <c r="DO81" s="85"/>
      <c r="DP81" s="85"/>
      <c r="DQ81" s="85"/>
      <c r="DR81" s="85"/>
      <c r="DS81" s="85"/>
      <c r="DT81" s="85"/>
      <c r="DU81" s="85"/>
      <c r="DV81" s="85"/>
      <c r="DW81" s="85"/>
      <c r="DX81" s="85"/>
      <c r="DY81" s="85"/>
      <c r="DZ81" s="85"/>
      <c r="EA81" s="85"/>
      <c r="EB81" s="85"/>
    </row>
    <row r="82" spans="1:132" x14ac:dyDescent="0.25">
      <c r="A82" s="281">
        <v>66</v>
      </c>
      <c r="B82" s="855" t="s">
        <v>15908</v>
      </c>
      <c r="C82" s="284" t="s">
        <v>18019</v>
      </c>
      <c r="D82" s="1156">
        <v>45532</v>
      </c>
      <c r="E82" s="858">
        <v>1106.6400000000001</v>
      </c>
      <c r="F82" s="3"/>
      <c r="G82" s="3"/>
      <c r="H82" s="3"/>
      <c r="I82" s="3"/>
      <c r="J82" s="3"/>
      <c r="K82" s="85"/>
      <c r="L82" s="85"/>
      <c r="M82" s="85"/>
      <c r="N82" s="85"/>
      <c r="O82" s="85"/>
      <c r="P82" s="85"/>
      <c r="Q82" s="85"/>
      <c r="R82" s="85"/>
      <c r="S82" s="85"/>
      <c r="T82" s="85"/>
      <c r="U82" s="85"/>
      <c r="V82" s="85"/>
      <c r="W82" s="85"/>
      <c r="X82" s="85"/>
      <c r="Y82" s="85"/>
      <c r="Z82" s="333"/>
      <c r="AA82" s="85"/>
      <c r="AB82" s="85"/>
      <c r="AC82" s="812"/>
      <c r="AD82" s="85"/>
      <c r="AE82" s="85"/>
      <c r="AF82" s="85"/>
      <c r="AG82" s="85"/>
      <c r="AH82" s="85"/>
      <c r="AI82" s="85"/>
      <c r="AJ82" s="85"/>
      <c r="AK82" s="85"/>
      <c r="AL82" s="85"/>
      <c r="AM82" s="85"/>
      <c r="AN82" s="85"/>
      <c r="AO82" s="85"/>
      <c r="AP82" s="85"/>
      <c r="AQ82" s="85"/>
      <c r="AR82" s="85"/>
      <c r="AS82" s="85"/>
      <c r="AT82" s="85"/>
      <c r="AU82" s="85"/>
      <c r="AV82" s="85"/>
      <c r="AW82" s="85"/>
      <c r="AX82" s="85"/>
      <c r="AY82" s="85"/>
      <c r="AZ82" s="85"/>
      <c r="BA82" s="85"/>
      <c r="BB82" s="85"/>
      <c r="BC82" s="85"/>
      <c r="BD82" s="85"/>
      <c r="BE82" s="85"/>
      <c r="BF82" s="85"/>
      <c r="BG82" s="85"/>
      <c r="BH82" s="85"/>
      <c r="BI82" s="85"/>
      <c r="BJ82" s="85"/>
      <c r="BK82" s="85"/>
      <c r="BL82" s="85"/>
      <c r="BM82" s="85"/>
      <c r="BN82" s="85"/>
      <c r="BO82" s="85"/>
      <c r="BP82" s="85"/>
      <c r="BQ82" s="85"/>
      <c r="BR82" s="85"/>
      <c r="BS82" s="85"/>
      <c r="BT82" s="85"/>
      <c r="BU82" s="85"/>
      <c r="BV82" s="85"/>
      <c r="BW82" s="85"/>
      <c r="BX82" s="85"/>
      <c r="BY82" s="85"/>
      <c r="BZ82" s="85"/>
      <c r="CA82" s="85"/>
      <c r="CB82" s="85"/>
      <c r="CC82" s="85"/>
      <c r="CD82" s="85"/>
      <c r="CE82" s="85"/>
      <c r="CF82" s="85"/>
      <c r="CG82" s="85"/>
      <c r="CH82" s="85"/>
      <c r="CI82" s="85"/>
      <c r="CJ82" s="85"/>
      <c r="CK82" s="85"/>
      <c r="CL82" s="85"/>
      <c r="CM82" s="85"/>
      <c r="CN82" s="85"/>
      <c r="CO82" s="85"/>
      <c r="CP82" s="85"/>
      <c r="CQ82" s="85"/>
      <c r="CR82" s="85"/>
      <c r="CS82" s="85"/>
      <c r="CT82" s="85"/>
      <c r="CU82" s="85"/>
      <c r="CV82" s="85"/>
      <c r="CW82" s="85"/>
      <c r="CX82" s="85"/>
      <c r="CY82" s="85"/>
      <c r="CZ82" s="85"/>
      <c r="DA82" s="85"/>
      <c r="DB82" s="85"/>
      <c r="DC82" s="85"/>
      <c r="DD82" s="85"/>
      <c r="DE82" s="85"/>
      <c r="DF82" s="85"/>
      <c r="DG82" s="85"/>
      <c r="DH82" s="85"/>
      <c r="DI82" s="85"/>
      <c r="DJ82" s="85"/>
      <c r="DK82" s="85"/>
      <c r="DL82" s="85"/>
      <c r="DM82" s="85"/>
      <c r="DN82" s="85"/>
      <c r="DO82" s="85"/>
      <c r="DP82" s="85"/>
      <c r="DQ82" s="85"/>
      <c r="DR82" s="85"/>
      <c r="DS82" s="85"/>
      <c r="DT82" s="85"/>
      <c r="DU82" s="85"/>
      <c r="DV82" s="85"/>
      <c r="DW82" s="85"/>
      <c r="DX82" s="85"/>
      <c r="DY82" s="85"/>
      <c r="DZ82" s="85"/>
      <c r="EA82" s="85"/>
      <c r="EB82" s="85"/>
    </row>
    <row r="83" spans="1:132" x14ac:dyDescent="0.25">
      <c r="A83" s="281">
        <v>67</v>
      </c>
      <c r="B83" s="855" t="s">
        <v>15909</v>
      </c>
      <c r="C83" s="284" t="s">
        <v>18019</v>
      </c>
      <c r="D83" s="1156">
        <v>45532</v>
      </c>
      <c r="E83" s="858">
        <v>1106.6400000000001</v>
      </c>
      <c r="F83" s="3"/>
      <c r="G83" s="3"/>
      <c r="H83" s="3"/>
      <c r="I83" s="3"/>
      <c r="J83" s="3"/>
      <c r="K83" s="85"/>
      <c r="L83" s="85"/>
      <c r="M83" s="85"/>
      <c r="N83" s="85"/>
      <c r="O83" s="85"/>
      <c r="P83" s="85"/>
      <c r="Q83" s="85"/>
      <c r="R83" s="85"/>
      <c r="S83" s="85"/>
      <c r="T83" s="85"/>
      <c r="U83" s="85"/>
      <c r="V83" s="85"/>
      <c r="W83" s="85"/>
      <c r="X83" s="85"/>
      <c r="Y83" s="85"/>
      <c r="Z83" s="333"/>
      <c r="AA83" s="85"/>
      <c r="AB83" s="85"/>
      <c r="AC83" s="812"/>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85"/>
      <c r="BN83" s="85"/>
      <c r="BO83" s="85"/>
      <c r="BP83" s="85"/>
      <c r="BQ83" s="85"/>
      <c r="BR83" s="85"/>
      <c r="BS83" s="85"/>
      <c r="BT83" s="85"/>
      <c r="BU83" s="85"/>
      <c r="BV83" s="85"/>
      <c r="BW83" s="85"/>
      <c r="BX83" s="85"/>
      <c r="BY83" s="85"/>
      <c r="BZ83" s="85"/>
      <c r="CA83" s="85"/>
      <c r="CB83" s="85"/>
      <c r="CC83" s="85"/>
      <c r="CD83" s="85"/>
      <c r="CE83" s="85"/>
      <c r="CF83" s="85"/>
      <c r="CG83" s="85"/>
      <c r="CH83" s="85"/>
      <c r="CI83" s="85"/>
      <c r="CJ83" s="85"/>
      <c r="CK83" s="85"/>
      <c r="CL83" s="85"/>
      <c r="CM83" s="85"/>
      <c r="CN83" s="85"/>
      <c r="CO83" s="85"/>
      <c r="CP83" s="85"/>
      <c r="CQ83" s="85"/>
      <c r="CR83" s="85"/>
      <c r="CS83" s="85"/>
      <c r="CT83" s="85"/>
      <c r="CU83" s="85"/>
      <c r="CV83" s="85"/>
      <c r="CW83" s="85"/>
      <c r="CX83" s="85"/>
      <c r="CY83" s="85"/>
      <c r="CZ83" s="85"/>
      <c r="DA83" s="85"/>
      <c r="DB83" s="85"/>
      <c r="DC83" s="85"/>
      <c r="DD83" s="85"/>
      <c r="DE83" s="85"/>
      <c r="DF83" s="85"/>
      <c r="DG83" s="85"/>
      <c r="DH83" s="85"/>
      <c r="DI83" s="85"/>
      <c r="DJ83" s="85"/>
      <c r="DK83" s="85"/>
      <c r="DL83" s="85"/>
      <c r="DM83" s="85"/>
      <c r="DN83" s="85"/>
      <c r="DO83" s="85"/>
      <c r="DP83" s="85"/>
      <c r="DQ83" s="85"/>
      <c r="DR83" s="85"/>
      <c r="DS83" s="85"/>
      <c r="DT83" s="85"/>
      <c r="DU83" s="85"/>
      <c r="DV83" s="85"/>
      <c r="DW83" s="85"/>
      <c r="DX83" s="85"/>
      <c r="DY83" s="85"/>
      <c r="DZ83" s="85"/>
      <c r="EA83" s="85"/>
      <c r="EB83" s="85"/>
    </row>
    <row r="84" spans="1:132" x14ac:dyDescent="0.25">
      <c r="A84" s="281">
        <v>68</v>
      </c>
      <c r="B84" s="855" t="s">
        <v>15910</v>
      </c>
      <c r="C84" s="284" t="s">
        <v>18019</v>
      </c>
      <c r="D84" s="1156">
        <v>45532</v>
      </c>
      <c r="E84" s="858">
        <v>1106.6400000000001</v>
      </c>
      <c r="F84" s="3"/>
      <c r="G84" s="3"/>
      <c r="H84" s="3"/>
      <c r="I84" s="3"/>
      <c r="J84" s="3"/>
      <c r="K84" s="85"/>
      <c r="L84" s="85"/>
      <c r="M84" s="85"/>
      <c r="N84" s="85"/>
      <c r="O84" s="85"/>
      <c r="P84" s="85"/>
      <c r="Q84" s="85"/>
      <c r="R84" s="85"/>
      <c r="S84" s="85"/>
      <c r="T84" s="85"/>
      <c r="U84" s="85"/>
      <c r="V84" s="85"/>
      <c r="W84" s="85"/>
      <c r="X84" s="85"/>
      <c r="Y84" s="85"/>
      <c r="Z84" s="333"/>
      <c r="AA84" s="85"/>
      <c r="AB84" s="85"/>
      <c r="AC84" s="812"/>
      <c r="AD84" s="85"/>
      <c r="AE84" s="85"/>
      <c r="AF84" s="85"/>
      <c r="AG84" s="85"/>
      <c r="AH84" s="85"/>
      <c r="AI84" s="85"/>
      <c r="AJ84" s="85"/>
      <c r="AK84" s="85"/>
      <c r="AL84" s="85"/>
      <c r="AM84" s="85"/>
      <c r="AN84" s="85"/>
      <c r="AO84" s="85"/>
      <c r="AP84" s="85"/>
      <c r="AQ84" s="85"/>
      <c r="AR84" s="85"/>
      <c r="AS84" s="85"/>
      <c r="AT84" s="85"/>
      <c r="AU84" s="85"/>
      <c r="AV84" s="85"/>
      <c r="AW84" s="85"/>
      <c r="AX84" s="85"/>
      <c r="AY84" s="85"/>
      <c r="AZ84" s="85"/>
      <c r="BA84" s="85"/>
      <c r="BB84" s="85"/>
      <c r="BC84" s="85"/>
      <c r="BD84" s="85"/>
      <c r="BE84" s="85"/>
      <c r="BF84" s="85"/>
      <c r="BG84" s="85"/>
      <c r="BH84" s="85"/>
      <c r="BI84" s="85"/>
      <c r="BJ84" s="85"/>
      <c r="BK84" s="85"/>
      <c r="BL84" s="85"/>
      <c r="BM84" s="85"/>
      <c r="BN84" s="85"/>
      <c r="BO84" s="85"/>
      <c r="BP84" s="85"/>
      <c r="BQ84" s="85"/>
      <c r="BR84" s="85"/>
      <c r="BS84" s="85"/>
      <c r="BT84" s="85"/>
      <c r="BU84" s="85"/>
      <c r="BV84" s="85"/>
      <c r="BW84" s="85"/>
      <c r="BX84" s="85"/>
      <c r="BY84" s="85"/>
      <c r="BZ84" s="85"/>
      <c r="CA84" s="85"/>
      <c r="CB84" s="85"/>
      <c r="CC84" s="85"/>
      <c r="CD84" s="85"/>
      <c r="CE84" s="85"/>
      <c r="CF84" s="85"/>
      <c r="CG84" s="85"/>
      <c r="CH84" s="85"/>
      <c r="CI84" s="85"/>
      <c r="CJ84" s="85"/>
      <c r="CK84" s="85"/>
      <c r="CL84" s="85"/>
      <c r="CM84" s="85"/>
      <c r="CN84" s="85"/>
      <c r="CO84" s="85"/>
      <c r="CP84" s="85"/>
      <c r="CQ84" s="85"/>
      <c r="CR84" s="85"/>
      <c r="CS84" s="85"/>
      <c r="CT84" s="85"/>
      <c r="CU84" s="85"/>
      <c r="CV84" s="85"/>
      <c r="CW84" s="85"/>
      <c r="CX84" s="85"/>
      <c r="CY84" s="85"/>
      <c r="CZ84" s="85"/>
      <c r="DA84" s="85"/>
      <c r="DB84" s="85"/>
      <c r="DC84" s="85"/>
      <c r="DD84" s="85"/>
      <c r="DE84" s="85"/>
      <c r="DF84" s="85"/>
      <c r="DG84" s="85"/>
      <c r="DH84" s="85"/>
      <c r="DI84" s="85"/>
      <c r="DJ84" s="85"/>
      <c r="DK84" s="85"/>
      <c r="DL84" s="85"/>
      <c r="DM84" s="85"/>
      <c r="DN84" s="85"/>
      <c r="DO84" s="85"/>
      <c r="DP84" s="85"/>
      <c r="DQ84" s="85"/>
      <c r="DR84" s="85"/>
      <c r="DS84" s="85"/>
      <c r="DT84" s="85"/>
      <c r="DU84" s="85"/>
      <c r="DV84" s="85"/>
      <c r="DW84" s="85"/>
      <c r="DX84" s="85"/>
      <c r="DY84" s="85"/>
      <c r="DZ84" s="85"/>
      <c r="EA84" s="85"/>
      <c r="EB84" s="85"/>
    </row>
    <row r="85" spans="1:132" x14ac:dyDescent="0.25">
      <c r="A85" s="281">
        <v>69</v>
      </c>
      <c r="B85" s="855" t="s">
        <v>15925</v>
      </c>
      <c r="C85" s="284" t="s">
        <v>18529</v>
      </c>
      <c r="D85" s="1156">
        <v>45532</v>
      </c>
      <c r="E85" s="858">
        <v>1106.6400000000001</v>
      </c>
      <c r="F85" s="3"/>
      <c r="G85" s="3"/>
      <c r="H85" s="3"/>
      <c r="I85" s="3"/>
      <c r="J85" s="3"/>
      <c r="K85" s="85"/>
      <c r="L85" s="85"/>
      <c r="M85" s="85"/>
      <c r="N85" s="85"/>
      <c r="O85" s="85"/>
      <c r="P85" s="85"/>
      <c r="Q85" s="85"/>
      <c r="R85" s="85"/>
      <c r="S85" s="85"/>
      <c r="T85" s="85"/>
      <c r="U85" s="85"/>
      <c r="V85" s="85"/>
      <c r="W85" s="85"/>
      <c r="X85" s="85"/>
      <c r="Y85" s="85"/>
      <c r="Z85" s="333"/>
      <c r="AA85" s="85"/>
      <c r="AB85" s="85"/>
      <c r="AC85" s="812"/>
      <c r="AD85" s="85"/>
      <c r="AE85" s="85"/>
      <c r="AF85" s="85"/>
      <c r="AG85" s="85"/>
      <c r="AH85" s="85"/>
      <c r="AI85" s="85"/>
      <c r="AJ85" s="85"/>
      <c r="AK85" s="85"/>
      <c r="AL85" s="85"/>
      <c r="AM85" s="85"/>
      <c r="AN85" s="85"/>
      <c r="AO85" s="85"/>
      <c r="AP85" s="85"/>
      <c r="AQ85" s="85"/>
      <c r="AR85" s="85"/>
      <c r="AS85" s="85"/>
      <c r="AT85" s="85"/>
      <c r="AU85" s="85"/>
      <c r="AV85" s="85"/>
      <c r="AW85" s="85"/>
      <c r="AX85" s="85"/>
      <c r="AY85" s="85"/>
      <c r="AZ85" s="85"/>
      <c r="BA85" s="85"/>
      <c r="BB85" s="85"/>
      <c r="BC85" s="85"/>
      <c r="BD85" s="85"/>
      <c r="BE85" s="85"/>
      <c r="BF85" s="85"/>
      <c r="BG85" s="85"/>
      <c r="BH85" s="85"/>
      <c r="BI85" s="85"/>
      <c r="BJ85" s="85"/>
      <c r="BK85" s="85"/>
      <c r="BL85" s="85"/>
      <c r="BM85" s="85"/>
      <c r="BN85" s="85"/>
      <c r="BO85" s="85"/>
      <c r="BP85" s="85"/>
      <c r="BQ85" s="85"/>
      <c r="BR85" s="85"/>
      <c r="BS85" s="85"/>
      <c r="BT85" s="85"/>
      <c r="BU85" s="85"/>
      <c r="BV85" s="85"/>
      <c r="BW85" s="85"/>
      <c r="BX85" s="85"/>
      <c r="BY85" s="85"/>
      <c r="BZ85" s="85"/>
      <c r="CA85" s="85"/>
      <c r="CB85" s="85"/>
      <c r="CC85" s="85"/>
      <c r="CD85" s="85"/>
      <c r="CE85" s="85"/>
      <c r="CF85" s="85"/>
      <c r="CG85" s="85"/>
      <c r="CH85" s="85"/>
      <c r="CI85" s="85"/>
      <c r="CJ85" s="85"/>
      <c r="CK85" s="85"/>
      <c r="CL85" s="85"/>
      <c r="CM85" s="85"/>
      <c r="CN85" s="85"/>
      <c r="CO85" s="85"/>
      <c r="CP85" s="85"/>
      <c r="CQ85" s="85"/>
      <c r="CR85" s="85"/>
      <c r="CS85" s="85"/>
      <c r="CT85" s="85"/>
      <c r="CU85" s="85"/>
      <c r="CV85" s="85"/>
      <c r="CW85" s="85"/>
      <c r="CX85" s="85"/>
      <c r="CY85" s="85"/>
      <c r="CZ85" s="85"/>
      <c r="DA85" s="85"/>
      <c r="DB85" s="85"/>
      <c r="DC85" s="85"/>
      <c r="DD85" s="85"/>
      <c r="DE85" s="85"/>
      <c r="DF85" s="85"/>
      <c r="DG85" s="85"/>
      <c r="DH85" s="85"/>
      <c r="DI85" s="85"/>
      <c r="DJ85" s="85"/>
      <c r="DK85" s="85"/>
      <c r="DL85" s="85"/>
      <c r="DM85" s="85"/>
      <c r="DN85" s="85"/>
      <c r="DO85" s="85"/>
      <c r="DP85" s="85"/>
      <c r="DQ85" s="85"/>
      <c r="DR85" s="85"/>
      <c r="DS85" s="85"/>
      <c r="DT85" s="85"/>
      <c r="DU85" s="85"/>
      <c r="DV85" s="85"/>
      <c r="DW85" s="85"/>
      <c r="DX85" s="85"/>
      <c r="DY85" s="85"/>
      <c r="DZ85" s="85"/>
      <c r="EA85" s="85"/>
      <c r="EB85" s="85"/>
    </row>
    <row r="86" spans="1:132" x14ac:dyDescent="0.25">
      <c r="A86" s="281">
        <v>70</v>
      </c>
      <c r="B86" s="855" t="s">
        <v>15930</v>
      </c>
      <c r="C86" s="284" t="s">
        <v>13809</v>
      </c>
      <c r="D86" s="1156">
        <v>45532</v>
      </c>
      <c r="E86" s="858">
        <v>7000</v>
      </c>
      <c r="F86" s="3"/>
      <c r="G86" s="3"/>
      <c r="H86" s="3"/>
      <c r="I86" s="3"/>
      <c r="J86" s="3"/>
      <c r="K86" s="85"/>
      <c r="L86" s="85"/>
      <c r="M86" s="85"/>
      <c r="N86" s="85"/>
      <c r="O86" s="85"/>
      <c r="P86" s="85"/>
      <c r="Q86" s="85"/>
      <c r="R86" s="85"/>
      <c r="S86" s="85"/>
      <c r="T86" s="85"/>
      <c r="U86" s="85"/>
      <c r="V86" s="85"/>
      <c r="W86" s="85"/>
      <c r="X86" s="85"/>
      <c r="Y86" s="85"/>
      <c r="Z86" s="333"/>
      <c r="AA86" s="85"/>
      <c r="AB86" s="85"/>
      <c r="AC86" s="812"/>
      <c r="AD86" s="85"/>
      <c r="AE86" s="85"/>
      <c r="AF86" s="85"/>
      <c r="AG86" s="85"/>
      <c r="AH86" s="85"/>
      <c r="AI86" s="85"/>
      <c r="AJ86" s="85"/>
      <c r="AK86" s="85"/>
      <c r="AL86" s="85"/>
      <c r="AM86" s="85"/>
      <c r="AN86" s="85"/>
      <c r="AO86" s="85"/>
      <c r="AP86" s="85"/>
      <c r="AQ86" s="85"/>
      <c r="AR86" s="85"/>
      <c r="AS86" s="85"/>
      <c r="AT86" s="85"/>
      <c r="AU86" s="85"/>
      <c r="AV86" s="85"/>
      <c r="AW86" s="85"/>
      <c r="AX86" s="85"/>
      <c r="AY86" s="85"/>
      <c r="AZ86" s="85"/>
      <c r="BA86" s="85"/>
      <c r="BB86" s="85"/>
      <c r="BC86" s="85"/>
      <c r="BD86" s="85"/>
      <c r="BE86" s="85"/>
      <c r="BF86" s="85"/>
      <c r="BG86" s="85"/>
      <c r="BH86" s="85"/>
      <c r="BI86" s="85"/>
      <c r="BJ86" s="85"/>
      <c r="BK86" s="85"/>
      <c r="BL86" s="85"/>
      <c r="BM86" s="85"/>
      <c r="BN86" s="85"/>
      <c r="BO86" s="85"/>
      <c r="BP86" s="85"/>
      <c r="BQ86" s="85"/>
      <c r="BR86" s="85"/>
      <c r="BS86" s="85"/>
      <c r="BT86" s="85"/>
      <c r="BU86" s="85"/>
      <c r="BV86" s="85"/>
      <c r="BW86" s="85"/>
      <c r="BX86" s="85"/>
      <c r="BY86" s="85"/>
      <c r="BZ86" s="85"/>
      <c r="CA86" s="85"/>
      <c r="CB86" s="85"/>
      <c r="CC86" s="85"/>
      <c r="CD86" s="85"/>
      <c r="CE86" s="85"/>
      <c r="CF86" s="85"/>
      <c r="CG86" s="85"/>
      <c r="CH86" s="85"/>
      <c r="CI86" s="85"/>
      <c r="CJ86" s="85"/>
      <c r="CK86" s="85"/>
      <c r="CL86" s="85"/>
      <c r="CM86" s="85"/>
      <c r="CN86" s="85"/>
      <c r="CO86" s="85"/>
      <c r="CP86" s="85"/>
      <c r="CQ86" s="85"/>
      <c r="CR86" s="85"/>
      <c r="CS86" s="85"/>
      <c r="CT86" s="85"/>
      <c r="CU86" s="85"/>
      <c r="CV86" s="85"/>
      <c r="CW86" s="85"/>
      <c r="CX86" s="85"/>
      <c r="CY86" s="85"/>
      <c r="CZ86" s="85"/>
      <c r="DA86" s="85"/>
      <c r="DB86" s="85"/>
      <c r="DC86" s="85"/>
      <c r="DD86" s="85"/>
      <c r="DE86" s="85"/>
      <c r="DF86" s="85"/>
      <c r="DG86" s="85"/>
      <c r="DH86" s="85"/>
      <c r="DI86" s="85"/>
      <c r="DJ86" s="85"/>
      <c r="DK86" s="85"/>
      <c r="DL86" s="85"/>
      <c r="DM86" s="85"/>
      <c r="DN86" s="85"/>
      <c r="DO86" s="85"/>
      <c r="DP86" s="85"/>
      <c r="DQ86" s="85"/>
      <c r="DR86" s="85"/>
      <c r="DS86" s="85"/>
      <c r="DT86" s="85"/>
      <c r="DU86" s="85"/>
      <c r="DV86" s="85"/>
      <c r="DW86" s="85"/>
      <c r="DX86" s="85"/>
      <c r="DY86" s="85"/>
      <c r="DZ86" s="85"/>
      <c r="EA86" s="85"/>
      <c r="EB86" s="85"/>
    </row>
    <row r="87" spans="1:132" x14ac:dyDescent="0.25">
      <c r="A87" s="281">
        <v>71</v>
      </c>
      <c r="B87" s="855" t="s">
        <v>15932</v>
      </c>
      <c r="C87" s="284" t="s">
        <v>16033</v>
      </c>
      <c r="D87" s="1156">
        <v>45532</v>
      </c>
      <c r="E87" s="858">
        <v>1609.65</v>
      </c>
      <c r="F87" s="3"/>
      <c r="G87" s="3"/>
      <c r="H87" s="3"/>
      <c r="I87" s="3"/>
      <c r="J87" s="3"/>
      <c r="K87" s="85"/>
      <c r="L87" s="85"/>
      <c r="M87" s="85"/>
      <c r="N87" s="85"/>
      <c r="O87" s="85"/>
      <c r="P87" s="85"/>
      <c r="Q87" s="85"/>
      <c r="R87" s="85"/>
      <c r="S87" s="85"/>
      <c r="T87" s="85"/>
      <c r="U87" s="85"/>
      <c r="V87" s="85"/>
      <c r="W87" s="85"/>
      <c r="X87" s="85"/>
      <c r="Y87" s="85"/>
      <c r="Z87" s="333"/>
      <c r="AA87" s="85"/>
      <c r="AB87" s="85"/>
      <c r="AC87" s="812"/>
      <c r="AD87" s="85"/>
      <c r="AE87" s="85"/>
      <c r="AF87" s="85"/>
      <c r="AG87" s="85"/>
      <c r="AH87" s="85"/>
      <c r="AI87" s="85"/>
      <c r="AJ87" s="85"/>
      <c r="AK87" s="85"/>
      <c r="AL87" s="85"/>
      <c r="AM87" s="85"/>
      <c r="AN87" s="85"/>
      <c r="AO87" s="85"/>
      <c r="AP87" s="85"/>
      <c r="AQ87" s="85"/>
      <c r="AR87" s="85"/>
      <c r="AS87" s="85"/>
      <c r="AT87" s="85"/>
      <c r="AU87" s="85"/>
      <c r="AV87" s="85"/>
      <c r="AW87" s="85"/>
      <c r="AX87" s="85"/>
      <c r="AY87" s="85"/>
      <c r="AZ87" s="85"/>
      <c r="BA87" s="85"/>
      <c r="BB87" s="85"/>
      <c r="BC87" s="85"/>
      <c r="BD87" s="85"/>
      <c r="BE87" s="85"/>
      <c r="BF87" s="85"/>
      <c r="BG87" s="85"/>
      <c r="BH87" s="85"/>
      <c r="BI87" s="85"/>
      <c r="BJ87" s="85"/>
      <c r="BK87" s="85"/>
      <c r="BL87" s="85"/>
      <c r="BM87" s="85"/>
      <c r="BN87" s="85"/>
      <c r="BO87" s="85"/>
      <c r="BP87" s="85"/>
      <c r="BQ87" s="85"/>
      <c r="BR87" s="85"/>
      <c r="BS87" s="85"/>
      <c r="BT87" s="85"/>
      <c r="BU87" s="85"/>
      <c r="BV87" s="85"/>
      <c r="BW87" s="85"/>
      <c r="BX87" s="85"/>
      <c r="BY87" s="85"/>
      <c r="BZ87" s="85"/>
      <c r="CA87" s="85"/>
      <c r="CB87" s="85"/>
      <c r="CC87" s="85"/>
      <c r="CD87" s="85"/>
      <c r="CE87" s="85"/>
      <c r="CF87" s="85"/>
      <c r="CG87" s="85"/>
      <c r="CH87" s="85"/>
      <c r="CI87" s="85"/>
      <c r="CJ87" s="85"/>
      <c r="CK87" s="85"/>
      <c r="CL87" s="85"/>
      <c r="CM87" s="85"/>
      <c r="CN87" s="85"/>
      <c r="CO87" s="85"/>
      <c r="CP87" s="85"/>
      <c r="CQ87" s="85"/>
      <c r="CR87" s="85"/>
      <c r="CS87" s="85"/>
      <c r="CT87" s="85"/>
      <c r="CU87" s="85"/>
      <c r="CV87" s="85"/>
      <c r="CW87" s="85"/>
      <c r="CX87" s="85"/>
      <c r="CY87" s="85"/>
      <c r="CZ87" s="85"/>
      <c r="DA87" s="85"/>
      <c r="DB87" s="85"/>
      <c r="DC87" s="85"/>
      <c r="DD87" s="85"/>
      <c r="DE87" s="85"/>
      <c r="DF87" s="85"/>
      <c r="DG87" s="85"/>
      <c r="DH87" s="85"/>
      <c r="DI87" s="85"/>
      <c r="DJ87" s="85"/>
      <c r="DK87" s="85"/>
      <c r="DL87" s="85"/>
      <c r="DM87" s="85"/>
      <c r="DN87" s="85"/>
      <c r="DO87" s="85"/>
      <c r="DP87" s="85"/>
      <c r="DQ87" s="85"/>
      <c r="DR87" s="85"/>
      <c r="DS87" s="85"/>
      <c r="DT87" s="85"/>
      <c r="DU87" s="85"/>
      <c r="DV87" s="85"/>
      <c r="DW87" s="85"/>
      <c r="DX87" s="85"/>
      <c r="DY87" s="85"/>
      <c r="DZ87" s="85"/>
      <c r="EA87" s="85"/>
      <c r="EB87" s="85"/>
    </row>
    <row r="88" spans="1:132" x14ac:dyDescent="0.25">
      <c r="A88" s="281">
        <v>72</v>
      </c>
      <c r="B88" s="855" t="s">
        <v>15936</v>
      </c>
      <c r="C88" s="284" t="s">
        <v>13898</v>
      </c>
      <c r="D88" s="1156">
        <v>45532</v>
      </c>
      <c r="E88" s="858">
        <v>9586.0499999999993</v>
      </c>
      <c r="F88" s="3"/>
      <c r="G88" s="3"/>
      <c r="H88" s="3"/>
      <c r="I88" s="3"/>
      <c r="J88" s="3"/>
      <c r="K88" s="85"/>
      <c r="L88" s="85"/>
      <c r="M88" s="85"/>
      <c r="N88" s="85"/>
      <c r="O88" s="85"/>
      <c r="P88" s="85"/>
      <c r="Q88" s="85"/>
      <c r="R88" s="85"/>
      <c r="S88" s="85"/>
      <c r="T88" s="85"/>
      <c r="U88" s="85"/>
      <c r="V88" s="85"/>
      <c r="W88" s="85"/>
      <c r="X88" s="85"/>
      <c r="Y88" s="85"/>
      <c r="Z88" s="333"/>
      <c r="AA88" s="85"/>
      <c r="AB88" s="85"/>
      <c r="AC88" s="812"/>
      <c r="AD88" s="85"/>
      <c r="AE88" s="85"/>
      <c r="AF88" s="85"/>
      <c r="AG88" s="85"/>
      <c r="AH88" s="85"/>
      <c r="AI88" s="85"/>
      <c r="AJ88" s="85"/>
      <c r="AK88" s="85"/>
      <c r="AL88" s="85"/>
      <c r="AM88" s="85"/>
      <c r="AN88" s="85"/>
      <c r="AO88" s="85"/>
      <c r="AP88" s="85"/>
      <c r="AQ88" s="85"/>
      <c r="AR88" s="85"/>
      <c r="AS88" s="85"/>
      <c r="AT88" s="85"/>
      <c r="AU88" s="85"/>
      <c r="AV88" s="85"/>
      <c r="AW88" s="85"/>
      <c r="AX88" s="85"/>
      <c r="AY88" s="85"/>
      <c r="AZ88" s="85"/>
      <c r="BA88" s="85"/>
      <c r="BB88" s="85"/>
      <c r="BC88" s="85"/>
      <c r="BD88" s="85"/>
      <c r="BE88" s="85"/>
      <c r="BF88" s="85"/>
      <c r="BG88" s="85"/>
      <c r="BH88" s="85"/>
      <c r="BI88" s="85"/>
      <c r="BJ88" s="85"/>
      <c r="BK88" s="85"/>
      <c r="BL88" s="85"/>
      <c r="BM88" s="85"/>
      <c r="BN88" s="85"/>
      <c r="BO88" s="85"/>
      <c r="BP88" s="85"/>
      <c r="BQ88" s="85"/>
      <c r="BR88" s="85"/>
      <c r="BS88" s="85"/>
      <c r="BT88" s="85"/>
      <c r="BU88" s="85"/>
      <c r="BV88" s="85"/>
      <c r="BW88" s="85"/>
      <c r="BX88" s="85"/>
      <c r="BY88" s="85"/>
      <c r="BZ88" s="85"/>
      <c r="CA88" s="85"/>
      <c r="CB88" s="85"/>
      <c r="CC88" s="85"/>
      <c r="CD88" s="85"/>
      <c r="CE88" s="85"/>
      <c r="CF88" s="85"/>
      <c r="CG88" s="85"/>
      <c r="CH88" s="85"/>
      <c r="CI88" s="85"/>
      <c r="CJ88" s="85"/>
      <c r="CK88" s="85"/>
      <c r="CL88" s="85"/>
      <c r="CM88" s="85"/>
      <c r="CN88" s="85"/>
      <c r="CO88" s="85"/>
      <c r="CP88" s="85"/>
      <c r="CQ88" s="85"/>
      <c r="CR88" s="85"/>
      <c r="CS88" s="85"/>
      <c r="CT88" s="85"/>
      <c r="CU88" s="85"/>
      <c r="CV88" s="85"/>
      <c r="CW88" s="85"/>
      <c r="CX88" s="85"/>
      <c r="CY88" s="85"/>
      <c r="CZ88" s="85"/>
      <c r="DA88" s="85"/>
      <c r="DB88" s="85"/>
      <c r="DC88" s="85"/>
      <c r="DD88" s="85"/>
      <c r="DE88" s="85"/>
      <c r="DF88" s="85"/>
      <c r="DG88" s="85"/>
      <c r="DH88" s="85"/>
      <c r="DI88" s="85"/>
      <c r="DJ88" s="85"/>
      <c r="DK88" s="85"/>
      <c r="DL88" s="85"/>
      <c r="DM88" s="85"/>
      <c r="DN88" s="85"/>
      <c r="DO88" s="85"/>
      <c r="DP88" s="85"/>
      <c r="DQ88" s="85"/>
      <c r="DR88" s="85"/>
      <c r="DS88" s="85"/>
      <c r="DT88" s="85"/>
      <c r="DU88" s="85"/>
      <c r="DV88" s="85"/>
      <c r="DW88" s="85"/>
      <c r="DX88" s="85"/>
      <c r="DY88" s="85"/>
      <c r="DZ88" s="85"/>
      <c r="EA88" s="85"/>
      <c r="EB88" s="85"/>
    </row>
    <row r="89" spans="1:132" x14ac:dyDescent="0.25">
      <c r="D89" s="398"/>
      <c r="E89" s="858"/>
      <c r="F89" s="3"/>
      <c r="G89" s="3"/>
      <c r="H89" s="3"/>
      <c r="I89" s="3"/>
      <c r="J89" s="3"/>
      <c r="K89" s="85"/>
      <c r="L89" s="85"/>
      <c r="M89" s="85"/>
      <c r="N89" s="85"/>
      <c r="O89" s="85"/>
      <c r="P89" s="85"/>
      <c r="Q89" s="85"/>
      <c r="R89" s="85"/>
      <c r="S89" s="85"/>
      <c r="T89" s="85"/>
      <c r="U89" s="85"/>
      <c r="V89" s="85"/>
      <c r="W89" s="85"/>
      <c r="X89" s="85"/>
      <c r="Y89" s="85"/>
      <c r="Z89" s="333"/>
      <c r="AA89" s="85"/>
      <c r="AB89" s="85"/>
      <c r="AC89" s="812"/>
      <c r="AD89" s="85"/>
      <c r="AE89" s="85"/>
      <c r="AF89" s="85"/>
      <c r="AG89" s="85"/>
      <c r="AH89" s="85"/>
      <c r="AI89" s="85"/>
      <c r="AJ89" s="85"/>
      <c r="AK89" s="85"/>
      <c r="AL89" s="85"/>
      <c r="AM89" s="85"/>
      <c r="AN89" s="85"/>
      <c r="AO89" s="85"/>
      <c r="AP89" s="85"/>
      <c r="AQ89" s="85"/>
      <c r="AR89" s="85"/>
      <c r="AS89" s="85"/>
      <c r="AT89" s="85"/>
      <c r="AU89" s="85"/>
      <c r="AV89" s="85"/>
      <c r="AW89" s="85"/>
      <c r="AX89" s="85"/>
      <c r="AY89" s="85"/>
      <c r="AZ89" s="85"/>
      <c r="BA89" s="85"/>
      <c r="BB89" s="85"/>
      <c r="BC89" s="85"/>
      <c r="BD89" s="85"/>
      <c r="BE89" s="85"/>
      <c r="BF89" s="85"/>
      <c r="BG89" s="85"/>
      <c r="BH89" s="85"/>
      <c r="BI89" s="85"/>
      <c r="BJ89" s="85"/>
      <c r="BK89" s="85"/>
      <c r="BL89" s="85"/>
      <c r="BM89" s="85"/>
      <c r="BN89" s="85"/>
      <c r="BO89" s="85"/>
      <c r="BP89" s="85"/>
      <c r="BQ89" s="85"/>
      <c r="BR89" s="85"/>
      <c r="BS89" s="85"/>
      <c r="BT89" s="85"/>
      <c r="BU89" s="85"/>
      <c r="BV89" s="85"/>
      <c r="BW89" s="85"/>
      <c r="BX89" s="85"/>
      <c r="BY89" s="85"/>
      <c r="BZ89" s="85"/>
      <c r="CA89" s="85"/>
      <c r="CB89" s="85"/>
      <c r="CC89" s="85"/>
      <c r="CD89" s="85"/>
      <c r="CE89" s="85"/>
      <c r="CF89" s="85"/>
      <c r="CG89" s="85"/>
      <c r="CH89" s="85"/>
      <c r="CI89" s="85"/>
      <c r="CJ89" s="85"/>
      <c r="CK89" s="85"/>
      <c r="CL89" s="85"/>
      <c r="CM89" s="85"/>
      <c r="CN89" s="85"/>
      <c r="CO89" s="85"/>
      <c r="CP89" s="85"/>
      <c r="CQ89" s="85"/>
      <c r="CR89" s="85"/>
      <c r="CS89" s="85"/>
      <c r="CT89" s="85"/>
      <c r="CU89" s="85"/>
      <c r="CV89" s="85"/>
      <c r="CW89" s="85"/>
      <c r="CX89" s="85"/>
      <c r="CY89" s="85"/>
      <c r="CZ89" s="85"/>
      <c r="DA89" s="85"/>
      <c r="DB89" s="85"/>
      <c r="DC89" s="85"/>
      <c r="DD89" s="85"/>
      <c r="DE89" s="85"/>
      <c r="DF89" s="85"/>
      <c r="DG89" s="85"/>
      <c r="DH89" s="85"/>
      <c r="DI89" s="85"/>
      <c r="DJ89" s="85"/>
      <c r="DK89" s="85"/>
      <c r="DL89" s="85"/>
      <c r="DM89" s="85"/>
      <c r="DN89" s="85"/>
      <c r="DO89" s="85"/>
      <c r="DP89" s="85"/>
      <c r="DQ89" s="85"/>
      <c r="DR89" s="85"/>
      <c r="DS89" s="85"/>
      <c r="DT89" s="85"/>
      <c r="DU89" s="85"/>
      <c r="DV89" s="85"/>
      <c r="DW89" s="85"/>
      <c r="DX89" s="85"/>
      <c r="DY89" s="85"/>
      <c r="DZ89" s="85"/>
      <c r="EA89" s="85"/>
      <c r="EB89" s="85"/>
    </row>
    <row r="90" spans="1:132" x14ac:dyDescent="0.25">
      <c r="E90" s="858"/>
      <c r="F90" s="3"/>
      <c r="G90" s="3"/>
      <c r="H90" s="3"/>
      <c r="I90" s="3"/>
      <c r="J90" s="3"/>
      <c r="K90" s="85"/>
      <c r="L90" s="85"/>
      <c r="M90" s="85"/>
      <c r="N90" s="85"/>
      <c r="O90" s="85"/>
      <c r="P90" s="85"/>
      <c r="Q90" s="85"/>
      <c r="R90" s="85"/>
      <c r="S90" s="85"/>
      <c r="T90" s="85"/>
      <c r="U90" s="85"/>
      <c r="V90" s="85"/>
      <c r="W90" s="85"/>
      <c r="X90" s="85"/>
      <c r="Y90" s="85"/>
      <c r="Z90" s="333"/>
      <c r="AA90" s="85"/>
      <c r="AB90" s="85"/>
      <c r="AC90" s="812"/>
      <c r="AD90" s="85"/>
      <c r="AE90" s="85"/>
      <c r="AF90" s="85"/>
      <c r="AG90" s="85"/>
      <c r="AH90" s="85"/>
      <c r="AI90" s="85"/>
      <c r="AJ90" s="85"/>
      <c r="AK90" s="85"/>
      <c r="AL90" s="85"/>
      <c r="AM90" s="85"/>
      <c r="AN90" s="85"/>
      <c r="AO90" s="85"/>
      <c r="AP90" s="85"/>
      <c r="AQ90" s="85"/>
      <c r="AR90" s="85"/>
      <c r="AS90" s="85"/>
      <c r="AT90" s="85"/>
      <c r="AU90" s="85"/>
      <c r="AV90" s="85"/>
      <c r="AW90" s="85"/>
      <c r="AX90" s="85"/>
      <c r="AY90" s="85"/>
      <c r="AZ90" s="85"/>
      <c r="BA90" s="85"/>
      <c r="BB90" s="85"/>
      <c r="BC90" s="85"/>
      <c r="BD90" s="85"/>
      <c r="BE90" s="85"/>
      <c r="BF90" s="85"/>
      <c r="BG90" s="85"/>
      <c r="BH90" s="85"/>
      <c r="BI90" s="85"/>
      <c r="BJ90" s="85"/>
      <c r="BK90" s="85"/>
      <c r="BL90" s="85"/>
      <c r="BM90" s="85"/>
      <c r="BN90" s="85"/>
      <c r="BO90" s="85"/>
      <c r="BP90" s="85"/>
      <c r="BQ90" s="85"/>
      <c r="BR90" s="85"/>
      <c r="BS90" s="85"/>
      <c r="BT90" s="85"/>
      <c r="BU90" s="85"/>
      <c r="BV90" s="85"/>
      <c r="BW90" s="85"/>
      <c r="BX90" s="85"/>
      <c r="BY90" s="85"/>
      <c r="BZ90" s="85"/>
      <c r="CA90" s="85"/>
      <c r="CB90" s="85"/>
      <c r="CC90" s="85"/>
      <c r="CD90" s="85"/>
      <c r="CE90" s="85"/>
      <c r="CF90" s="85"/>
      <c r="CG90" s="85"/>
      <c r="CH90" s="85"/>
      <c r="CI90" s="85"/>
      <c r="CJ90" s="85"/>
      <c r="CK90" s="85"/>
      <c r="CL90" s="85"/>
      <c r="CM90" s="85"/>
      <c r="CN90" s="85"/>
      <c r="CO90" s="85"/>
      <c r="CP90" s="85"/>
      <c r="CQ90" s="85"/>
      <c r="CR90" s="85"/>
      <c r="CS90" s="85"/>
      <c r="CT90" s="85"/>
      <c r="CU90" s="85"/>
      <c r="CV90" s="85"/>
      <c r="CW90" s="85"/>
      <c r="CX90" s="85"/>
      <c r="CY90" s="85"/>
      <c r="CZ90" s="85"/>
      <c r="DA90" s="85"/>
      <c r="DB90" s="85"/>
      <c r="DC90" s="85"/>
      <c r="DD90" s="85"/>
      <c r="DE90" s="85"/>
      <c r="DF90" s="85"/>
      <c r="DG90" s="85"/>
      <c r="DH90" s="85"/>
      <c r="DI90" s="85"/>
      <c r="DJ90" s="85"/>
      <c r="DK90" s="85"/>
      <c r="DL90" s="85"/>
      <c r="DM90" s="85"/>
      <c r="DN90" s="85"/>
      <c r="DO90" s="85"/>
      <c r="DP90" s="85"/>
      <c r="DQ90" s="85"/>
      <c r="DR90" s="85"/>
      <c r="DS90" s="85"/>
      <c r="DT90" s="85"/>
      <c r="DU90" s="85"/>
      <c r="DV90" s="85"/>
      <c r="DW90" s="85"/>
      <c r="DX90" s="85"/>
      <c r="DY90" s="85"/>
      <c r="DZ90" s="85"/>
      <c r="EA90" s="85"/>
      <c r="EB90" s="85"/>
    </row>
  </sheetData>
  <autoFilter ref="A1:E1" xr:uid="{105379D1-2C45-42DA-BA62-9033C4BFD4C4}"/>
  <mergeCells count="2">
    <mergeCell ref="T1:U1"/>
    <mergeCell ref="Y1:AD1"/>
  </mergeCells>
  <conditionalFormatting sqref="A91:E99998">
    <cfRule type="expression" dxfId="61" priority="160">
      <formula>AND($A91&lt;&gt;"",MOD(ROW(),2)=1)</formula>
    </cfRule>
  </conditionalFormatting>
  <conditionalFormatting sqref="A90:E90">
    <cfRule type="expression" dxfId="60" priority="44">
      <formula>AND($A90&lt;&gt;"",MOD(ROW(),2)=1)</formula>
    </cfRule>
  </conditionalFormatting>
  <conditionalFormatting sqref="A89:E89">
    <cfRule type="expression" dxfId="59" priority="22">
      <formula>AND($A89&lt;&gt;"",MOD(ROW(),2)=1)</formula>
    </cfRule>
  </conditionalFormatting>
  <conditionalFormatting sqref="A2:E88">
    <cfRule type="expression" dxfId="58" priority="1">
      <formula>AND($A2&lt;&gt;"",MOD(ROW(),2)=1)</formula>
    </cfRule>
  </conditionalFormatting>
  <printOptions horizontalCentered="1" verticalCentered="1"/>
  <pageMargins left="0.70866141732283472" right="0.70866141732283472" top="0.74803149606299213" bottom="0.74803149606299213" header="0.31496062992125984" footer="0.31496062992125984"/>
  <pageSetup scale="32" fitToHeight="0" orientation="portrait" horizontalDpi="4294967293"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B1FB1-36C4-4216-B581-46C451E8FABD}">
  <sheetPr codeName="wshENC_Entête">
    <pageSetUpPr fitToPage="1"/>
  </sheetPr>
  <dimension ref="A1:G74"/>
  <sheetViews>
    <sheetView workbookViewId="0">
      <pane ySplit="1" topLeftCell="A7" activePane="bottomLeft" state="frozen"/>
      <selection activeCell="J16" sqref="J16"/>
      <selection pane="bottomLeft" activeCell="B1" sqref="B1:B1048576"/>
    </sheetView>
  </sheetViews>
  <sheetFormatPr baseColWidth="10" defaultColWidth="9.140625" defaultRowHeight="15" x14ac:dyDescent="0.25"/>
  <cols>
    <col min="1" max="1" width="10.7109375" style="727" bestFit="1" customWidth="1"/>
    <col min="2" max="2" width="12.5703125" style="1066" bestFit="1" customWidth="1"/>
    <col min="3" max="3" width="68.42578125" style="85" bestFit="1" customWidth="1"/>
    <col min="4" max="4" width="14.140625" style="5" bestFit="1" customWidth="1"/>
    <col min="5" max="5" width="12.7109375" style="85" bestFit="1" customWidth="1"/>
    <col min="6" max="6" width="11.5703125" style="803" bestFit="1" customWidth="1"/>
    <col min="7" max="7" width="19.5703125" style="805" bestFit="1" customWidth="1"/>
    <col min="8" max="16384" width="9.140625" style="4"/>
  </cols>
  <sheetData>
    <row r="1" spans="1:7" x14ac:dyDescent="0.25">
      <c r="A1" s="863" t="s">
        <v>247</v>
      </c>
      <c r="B1" s="1085" t="s">
        <v>249</v>
      </c>
      <c r="C1" s="800" t="s">
        <v>215</v>
      </c>
      <c r="D1" s="800" t="s">
        <v>18651</v>
      </c>
      <c r="E1" s="800" t="s">
        <v>248</v>
      </c>
      <c r="F1" s="801" t="s">
        <v>224</v>
      </c>
      <c r="G1" s="804" t="s">
        <v>153</v>
      </c>
    </row>
    <row r="2" spans="1:7" s="842" customFormat="1" ht="13.5" x14ac:dyDescent="0.25">
      <c r="A2" s="861">
        <v>1</v>
      </c>
      <c r="B2" s="1155">
        <v>45504</v>
      </c>
      <c r="C2" s="109" t="s">
        <v>14051</v>
      </c>
      <c r="D2" s="104" t="s">
        <v>11595</v>
      </c>
      <c r="E2" s="814" t="s">
        <v>208</v>
      </c>
      <c r="F2" s="815">
        <v>607.24</v>
      </c>
      <c r="G2" s="103" t="s">
        <v>18694</v>
      </c>
    </row>
    <row r="3" spans="1:7" s="842" customFormat="1" ht="13.5" x14ac:dyDescent="0.25">
      <c r="A3" s="861">
        <v>2</v>
      </c>
      <c r="B3" s="1155">
        <v>45505</v>
      </c>
      <c r="C3" s="109" t="s">
        <v>14060</v>
      </c>
      <c r="D3" s="104" t="s">
        <v>11596</v>
      </c>
      <c r="E3" s="109" t="s">
        <v>208</v>
      </c>
      <c r="F3" s="815">
        <v>1810.86</v>
      </c>
      <c r="G3" s="103" t="s">
        <v>18693</v>
      </c>
    </row>
    <row r="4" spans="1:7" s="842" customFormat="1" ht="13.5" x14ac:dyDescent="0.25">
      <c r="A4" s="861">
        <v>3</v>
      </c>
      <c r="B4" s="1155">
        <v>45505</v>
      </c>
      <c r="C4" s="109" t="s">
        <v>16246</v>
      </c>
      <c r="D4" s="104" t="s">
        <v>11507</v>
      </c>
      <c r="E4" s="109" t="s">
        <v>208</v>
      </c>
      <c r="F4" s="815">
        <v>2816.89</v>
      </c>
      <c r="G4" s="103"/>
    </row>
    <row r="5" spans="1:7" s="842" customFormat="1" ht="13.5" x14ac:dyDescent="0.25">
      <c r="A5" s="861">
        <v>4</v>
      </c>
      <c r="B5" s="1155">
        <v>45505</v>
      </c>
      <c r="C5" s="109" t="s">
        <v>18019</v>
      </c>
      <c r="D5" s="104" t="s">
        <v>11550</v>
      </c>
      <c r="E5" s="109" t="s">
        <v>208</v>
      </c>
      <c r="F5" s="815">
        <v>6438.6</v>
      </c>
      <c r="G5" s="103"/>
    </row>
    <row r="6" spans="1:7" s="842" customFormat="1" ht="13.5" x14ac:dyDescent="0.25">
      <c r="A6" s="861">
        <v>5</v>
      </c>
      <c r="B6" s="1155">
        <v>45505</v>
      </c>
      <c r="C6" s="109" t="s">
        <v>18019</v>
      </c>
      <c r="D6" s="104" t="s">
        <v>11550</v>
      </c>
      <c r="E6" s="109" t="s">
        <v>208</v>
      </c>
      <c r="F6" s="815">
        <v>6740.43</v>
      </c>
      <c r="G6" s="103"/>
    </row>
    <row r="7" spans="1:7" s="842" customFormat="1" ht="13.5" x14ac:dyDescent="0.25">
      <c r="A7" s="861">
        <v>6</v>
      </c>
      <c r="B7" s="1155">
        <v>45505</v>
      </c>
      <c r="C7" s="109" t="s">
        <v>18019</v>
      </c>
      <c r="D7" s="104" t="s">
        <v>11550</v>
      </c>
      <c r="E7" s="109" t="s">
        <v>208</v>
      </c>
      <c r="F7" s="815">
        <v>6237.42</v>
      </c>
      <c r="G7" s="103"/>
    </row>
    <row r="8" spans="1:7" s="842" customFormat="1" ht="13.5" x14ac:dyDescent="0.25">
      <c r="A8" s="861">
        <v>7</v>
      </c>
      <c r="B8" s="1155">
        <v>45505</v>
      </c>
      <c r="C8" s="109" t="s">
        <v>18019</v>
      </c>
      <c r="D8" s="104" t="s">
        <v>11550</v>
      </c>
      <c r="E8" s="109" t="s">
        <v>208</v>
      </c>
      <c r="F8" s="815">
        <v>11166.98</v>
      </c>
      <c r="G8" s="103"/>
    </row>
    <row r="9" spans="1:7" s="842" customFormat="1" ht="13.5" x14ac:dyDescent="0.25">
      <c r="A9" s="861">
        <v>8</v>
      </c>
      <c r="B9" s="1155">
        <v>45505</v>
      </c>
      <c r="C9" s="109" t="s">
        <v>13480</v>
      </c>
      <c r="D9" s="104" t="s">
        <v>11534</v>
      </c>
      <c r="E9" s="109" t="s">
        <v>208</v>
      </c>
      <c r="F9" s="815">
        <v>8450.66</v>
      </c>
      <c r="G9" s="103"/>
    </row>
    <row r="10" spans="1:7" s="842" customFormat="1" ht="13.5" x14ac:dyDescent="0.25">
      <c r="A10" s="861">
        <v>9</v>
      </c>
      <c r="B10" s="1155">
        <v>45505</v>
      </c>
      <c r="C10" s="109" t="s">
        <v>18436</v>
      </c>
      <c r="D10" s="104" t="s">
        <v>11560</v>
      </c>
      <c r="E10" s="109" t="s">
        <v>208</v>
      </c>
      <c r="F10" s="815">
        <v>201.21</v>
      </c>
      <c r="G10" s="103"/>
    </row>
    <row r="11" spans="1:7" s="842" customFormat="1" ht="13.5" x14ac:dyDescent="0.25">
      <c r="A11" s="861">
        <v>10</v>
      </c>
      <c r="B11" s="1155">
        <v>45505</v>
      </c>
      <c r="C11" s="109" t="s">
        <v>11468</v>
      </c>
      <c r="D11" s="104" t="s">
        <v>11583</v>
      </c>
      <c r="E11" s="109" t="s">
        <v>208</v>
      </c>
      <c r="F11" s="815">
        <v>5030.16</v>
      </c>
      <c r="G11" s="103"/>
    </row>
    <row r="12" spans="1:7" s="842" customFormat="1" ht="13.5" x14ac:dyDescent="0.25">
      <c r="A12" s="861">
        <v>11</v>
      </c>
      <c r="B12" s="1155">
        <v>45505</v>
      </c>
      <c r="C12" s="109" t="s">
        <v>12622</v>
      </c>
      <c r="D12" s="104" t="s">
        <v>11491</v>
      </c>
      <c r="E12" s="109" t="s">
        <v>208</v>
      </c>
      <c r="F12" s="815">
        <v>704.23</v>
      </c>
      <c r="G12" s="103"/>
    </row>
    <row r="13" spans="1:7" s="842" customFormat="1" ht="13.5" x14ac:dyDescent="0.25">
      <c r="A13" s="861">
        <v>12</v>
      </c>
      <c r="B13" s="1155">
        <v>45506</v>
      </c>
      <c r="C13" s="109" t="s">
        <v>18019</v>
      </c>
      <c r="D13" s="104" t="s">
        <v>11550</v>
      </c>
      <c r="E13" s="109" t="s">
        <v>208</v>
      </c>
      <c r="F13" s="815">
        <v>1106.6400000000001</v>
      </c>
      <c r="G13" s="103"/>
    </row>
    <row r="14" spans="1:7" s="842" customFormat="1" ht="13.5" x14ac:dyDescent="0.25">
      <c r="A14" s="861">
        <v>13</v>
      </c>
      <c r="B14" s="1155">
        <v>45506</v>
      </c>
      <c r="C14" s="109" t="s">
        <v>18477</v>
      </c>
      <c r="D14" s="104" t="s">
        <v>11562</v>
      </c>
      <c r="E14" s="109" t="s">
        <v>208</v>
      </c>
      <c r="F14" s="815">
        <v>2213.27</v>
      </c>
      <c r="G14" s="103"/>
    </row>
    <row r="15" spans="1:7" x14ac:dyDescent="0.25">
      <c r="A15" s="861">
        <v>14</v>
      </c>
      <c r="B15" s="1155">
        <v>45509</v>
      </c>
      <c r="C15" s="109" t="s">
        <v>12508</v>
      </c>
      <c r="D15" s="104" t="s">
        <v>11489</v>
      </c>
      <c r="E15" s="109" t="s">
        <v>208</v>
      </c>
      <c r="F15" s="815">
        <v>2012.06</v>
      </c>
      <c r="G15" s="103"/>
    </row>
    <row r="16" spans="1:7" x14ac:dyDescent="0.25">
      <c r="A16" s="861">
        <v>15</v>
      </c>
      <c r="B16" s="1155">
        <v>45509</v>
      </c>
      <c r="C16" s="109" t="s">
        <v>18049</v>
      </c>
      <c r="D16" s="104" t="s">
        <v>11551</v>
      </c>
      <c r="E16" s="109" t="s">
        <v>208</v>
      </c>
      <c r="F16" s="815">
        <v>804.83</v>
      </c>
      <c r="G16" s="103"/>
    </row>
    <row r="17" spans="1:7" x14ac:dyDescent="0.25">
      <c r="A17" s="861">
        <v>16</v>
      </c>
      <c r="B17" s="1155">
        <v>45509</v>
      </c>
      <c r="C17" s="109" t="s">
        <v>11479</v>
      </c>
      <c r="D17" s="104" t="s">
        <v>11627</v>
      </c>
      <c r="E17" s="109" t="s">
        <v>208</v>
      </c>
      <c r="F17" s="815">
        <v>402.41</v>
      </c>
      <c r="G17" s="103"/>
    </row>
    <row r="18" spans="1:7" x14ac:dyDescent="0.25">
      <c r="A18" s="861">
        <v>17</v>
      </c>
      <c r="B18" s="1155">
        <v>45509</v>
      </c>
      <c r="C18" s="802" t="s">
        <v>17294</v>
      </c>
      <c r="D18" s="110" t="s">
        <v>11525</v>
      </c>
      <c r="E18" s="802" t="s">
        <v>208</v>
      </c>
      <c r="F18" s="815">
        <v>10000</v>
      </c>
      <c r="G18" s="103"/>
    </row>
    <row r="19" spans="1:7" x14ac:dyDescent="0.25">
      <c r="A19" s="861">
        <v>18</v>
      </c>
      <c r="B19" s="1155">
        <v>45509</v>
      </c>
      <c r="C19" s="802" t="s">
        <v>11477</v>
      </c>
      <c r="D19" s="110" t="s">
        <v>11622</v>
      </c>
      <c r="E19" s="802" t="s">
        <v>208</v>
      </c>
      <c r="F19" s="891">
        <v>12963.43</v>
      </c>
      <c r="G19" s="103"/>
    </row>
    <row r="20" spans="1:7" x14ac:dyDescent="0.25">
      <c r="A20" s="861">
        <v>19</v>
      </c>
      <c r="B20" s="1155">
        <v>45509</v>
      </c>
      <c r="C20" s="802" t="s">
        <v>18558</v>
      </c>
      <c r="D20" s="110" t="s">
        <v>11569</v>
      </c>
      <c r="E20" s="802" t="s">
        <v>208</v>
      </c>
      <c r="F20" s="891">
        <v>6338</v>
      </c>
      <c r="G20" s="103"/>
    </row>
    <row r="21" spans="1:7" x14ac:dyDescent="0.25">
      <c r="A21" s="861">
        <v>20</v>
      </c>
      <c r="B21" s="1155">
        <v>45509</v>
      </c>
      <c r="C21" s="802" t="s">
        <v>17907</v>
      </c>
      <c r="D21" s="110" t="s">
        <v>11546</v>
      </c>
      <c r="E21" s="802" t="s">
        <v>208</v>
      </c>
      <c r="F21" s="891">
        <v>1408.44</v>
      </c>
      <c r="G21" s="103"/>
    </row>
    <row r="22" spans="1:7" x14ac:dyDescent="0.25">
      <c r="A22" s="861">
        <v>21</v>
      </c>
      <c r="B22" s="1155">
        <v>45509</v>
      </c>
      <c r="C22" s="802" t="s">
        <v>13865</v>
      </c>
      <c r="D22" s="110" t="s">
        <v>11582</v>
      </c>
      <c r="E22" s="802" t="s">
        <v>208</v>
      </c>
      <c r="F22" s="891">
        <v>13279.61</v>
      </c>
      <c r="G22" s="103"/>
    </row>
    <row r="23" spans="1:7" x14ac:dyDescent="0.25">
      <c r="A23" s="861">
        <v>22</v>
      </c>
      <c r="B23" s="1155">
        <v>45509</v>
      </c>
      <c r="C23" s="802" t="s">
        <v>11471</v>
      </c>
      <c r="D23" s="110" t="s">
        <v>11611</v>
      </c>
      <c r="E23" s="802" t="s">
        <v>208</v>
      </c>
      <c r="F23" s="891">
        <v>603.62</v>
      </c>
      <c r="G23" s="103"/>
    </row>
    <row r="24" spans="1:7" x14ac:dyDescent="0.25">
      <c r="A24" s="861">
        <v>23</v>
      </c>
      <c r="B24" s="1155">
        <v>45509</v>
      </c>
      <c r="C24" s="802" t="s">
        <v>18497</v>
      </c>
      <c r="D24" s="110" t="s">
        <v>11564</v>
      </c>
      <c r="E24" s="802" t="s">
        <v>208</v>
      </c>
      <c r="F24" s="891">
        <v>15895.29</v>
      </c>
      <c r="G24" s="103"/>
    </row>
    <row r="25" spans="1:7" x14ac:dyDescent="0.25">
      <c r="A25" s="861">
        <v>24</v>
      </c>
      <c r="B25" s="1155">
        <v>45510</v>
      </c>
      <c r="C25" s="802" t="s">
        <v>17330</v>
      </c>
      <c r="D25" s="110" t="s">
        <v>11526</v>
      </c>
      <c r="E25" s="802" t="s">
        <v>208</v>
      </c>
      <c r="F25" s="891">
        <v>9959.7099999999991</v>
      </c>
      <c r="G25" s="103"/>
    </row>
    <row r="26" spans="1:7" x14ac:dyDescent="0.25">
      <c r="A26" s="861">
        <v>25</v>
      </c>
      <c r="B26" s="1155">
        <v>45510</v>
      </c>
      <c r="C26" s="802" t="s">
        <v>14006</v>
      </c>
      <c r="D26" s="110" t="s">
        <v>11591</v>
      </c>
      <c r="E26" s="802" t="s">
        <v>208</v>
      </c>
      <c r="F26" s="891">
        <v>201.21</v>
      </c>
      <c r="G26" s="103"/>
    </row>
    <row r="27" spans="1:7" x14ac:dyDescent="0.25">
      <c r="A27" s="861">
        <v>26</v>
      </c>
      <c r="B27" s="1155">
        <v>45510</v>
      </c>
      <c r="C27" s="802" t="s">
        <v>13911</v>
      </c>
      <c r="D27" s="110" t="s">
        <v>11587</v>
      </c>
      <c r="E27" s="802" t="s">
        <v>208</v>
      </c>
      <c r="F27" s="891">
        <v>905.43</v>
      </c>
      <c r="G27" s="103"/>
    </row>
    <row r="28" spans="1:7" x14ac:dyDescent="0.25">
      <c r="A28" s="861">
        <v>27</v>
      </c>
      <c r="B28" s="1155">
        <v>45510</v>
      </c>
      <c r="C28" s="802" t="s">
        <v>15524</v>
      </c>
      <c r="D28" s="110" t="s">
        <v>11620</v>
      </c>
      <c r="E28" s="802" t="s">
        <v>208</v>
      </c>
      <c r="F28" s="891">
        <v>2313.88</v>
      </c>
      <c r="G28" s="103"/>
    </row>
    <row r="29" spans="1:7" x14ac:dyDescent="0.25">
      <c r="A29" s="861">
        <v>28</v>
      </c>
      <c r="B29" s="1155">
        <v>45510</v>
      </c>
      <c r="C29" s="802" t="s">
        <v>15654</v>
      </c>
      <c r="D29" s="110" t="s">
        <v>11625</v>
      </c>
      <c r="E29" s="802" t="s">
        <v>208</v>
      </c>
      <c r="F29" s="891">
        <v>704.23</v>
      </c>
      <c r="G29" s="103"/>
    </row>
    <row r="30" spans="1:7" x14ac:dyDescent="0.25">
      <c r="A30" s="861">
        <v>29</v>
      </c>
      <c r="B30" s="1155">
        <v>45510</v>
      </c>
      <c r="C30" s="802" t="s">
        <v>17563</v>
      </c>
      <c r="D30" s="110" t="s">
        <v>11532</v>
      </c>
      <c r="E30" s="802" t="s">
        <v>208</v>
      </c>
      <c r="F30" s="891">
        <v>301.81</v>
      </c>
      <c r="G30" s="103"/>
    </row>
    <row r="31" spans="1:7" x14ac:dyDescent="0.25">
      <c r="A31" s="861">
        <v>30</v>
      </c>
      <c r="B31" s="1155">
        <v>45510</v>
      </c>
      <c r="C31" s="802" t="s">
        <v>17294</v>
      </c>
      <c r="D31" s="110" t="s">
        <v>11525</v>
      </c>
      <c r="E31" s="802" t="s">
        <v>208</v>
      </c>
      <c r="F31" s="891">
        <v>5432.52</v>
      </c>
      <c r="G31" s="103"/>
    </row>
    <row r="32" spans="1:7" x14ac:dyDescent="0.25">
      <c r="A32" s="861">
        <v>31</v>
      </c>
      <c r="B32" s="1155">
        <v>45510</v>
      </c>
      <c r="C32" s="802" t="s">
        <v>17829</v>
      </c>
      <c r="D32" s="110" t="s">
        <v>11541</v>
      </c>
      <c r="E32" s="802" t="s">
        <v>208</v>
      </c>
      <c r="F32" s="891">
        <v>201.21</v>
      </c>
      <c r="G32" s="103"/>
    </row>
    <row r="33" spans="1:7" x14ac:dyDescent="0.25">
      <c r="A33" s="861">
        <v>32</v>
      </c>
      <c r="B33" s="1155">
        <v>45511</v>
      </c>
      <c r="C33" s="802" t="s">
        <v>14160</v>
      </c>
      <c r="D33" s="110" t="s">
        <v>11610</v>
      </c>
      <c r="E33" s="802" t="s">
        <v>208</v>
      </c>
      <c r="F33" s="891">
        <v>1207.24</v>
      </c>
      <c r="G33" s="103"/>
    </row>
    <row r="34" spans="1:7" x14ac:dyDescent="0.25">
      <c r="A34" s="861">
        <v>33</v>
      </c>
      <c r="B34" s="1155">
        <v>45511</v>
      </c>
      <c r="C34" s="802" t="s">
        <v>16114</v>
      </c>
      <c r="D34" s="110" t="s">
        <v>11504</v>
      </c>
      <c r="E34" s="802" t="s">
        <v>208</v>
      </c>
      <c r="F34" s="891">
        <v>1192.8699999999999</v>
      </c>
      <c r="G34" s="103"/>
    </row>
    <row r="35" spans="1:7" x14ac:dyDescent="0.25">
      <c r="A35" s="861">
        <v>34</v>
      </c>
      <c r="B35" s="1155">
        <v>45512</v>
      </c>
      <c r="C35" s="802" t="s">
        <v>18302</v>
      </c>
      <c r="D35" s="110" t="s">
        <v>11555</v>
      </c>
      <c r="E35" s="802" t="s">
        <v>208</v>
      </c>
      <c r="F35" s="891">
        <v>3578.6</v>
      </c>
      <c r="G35" s="103"/>
    </row>
    <row r="36" spans="1:7" x14ac:dyDescent="0.25">
      <c r="A36" s="861">
        <v>35</v>
      </c>
      <c r="B36" s="1155">
        <v>45513</v>
      </c>
      <c r="C36" s="802" t="s">
        <v>18001</v>
      </c>
      <c r="D36" s="110" t="s">
        <v>11548</v>
      </c>
      <c r="E36" s="802" t="s">
        <v>208</v>
      </c>
      <c r="F36" s="891">
        <v>301.81</v>
      </c>
      <c r="G36" s="103"/>
    </row>
    <row r="37" spans="1:7" x14ac:dyDescent="0.25">
      <c r="A37" s="861">
        <v>36</v>
      </c>
      <c r="B37" s="1155">
        <v>45513</v>
      </c>
      <c r="C37" s="802" t="s">
        <v>14064</v>
      </c>
      <c r="D37" s="110" t="s">
        <v>11597</v>
      </c>
      <c r="E37" s="802" t="s">
        <v>208</v>
      </c>
      <c r="F37" s="891">
        <v>704.23</v>
      </c>
      <c r="G37" s="103"/>
    </row>
    <row r="38" spans="1:7" x14ac:dyDescent="0.25">
      <c r="A38" s="861">
        <v>37</v>
      </c>
      <c r="B38" s="1155">
        <v>45513</v>
      </c>
      <c r="C38" s="802" t="s">
        <v>15821</v>
      </c>
      <c r="D38" s="110" t="s">
        <v>11636</v>
      </c>
      <c r="E38" s="802" t="s">
        <v>208</v>
      </c>
      <c r="F38" s="891">
        <v>862.31</v>
      </c>
      <c r="G38" s="103"/>
    </row>
    <row r="39" spans="1:7" x14ac:dyDescent="0.25">
      <c r="A39" s="861">
        <v>38</v>
      </c>
      <c r="B39" s="1155">
        <v>45517</v>
      </c>
      <c r="C39" s="802" t="s">
        <v>18542</v>
      </c>
      <c r="D39" s="110" t="s">
        <v>11567</v>
      </c>
      <c r="E39" s="802" t="s">
        <v>208</v>
      </c>
      <c r="F39" s="891">
        <v>1207.24</v>
      </c>
      <c r="G39" s="103"/>
    </row>
    <row r="40" spans="1:7" x14ac:dyDescent="0.25">
      <c r="A40" s="861">
        <v>39</v>
      </c>
      <c r="B40" s="1155">
        <v>45518</v>
      </c>
      <c r="C40" s="802" t="s">
        <v>18446</v>
      </c>
      <c r="D40" s="110" t="s">
        <v>11561</v>
      </c>
      <c r="E40" s="802" t="s">
        <v>208</v>
      </c>
      <c r="F40" s="891">
        <v>18812.79</v>
      </c>
      <c r="G40" s="103"/>
    </row>
    <row r="41" spans="1:7" x14ac:dyDescent="0.25">
      <c r="A41" s="861">
        <v>40</v>
      </c>
      <c r="B41" s="1155">
        <v>45518</v>
      </c>
      <c r="C41" s="802" t="s">
        <v>16682</v>
      </c>
      <c r="D41" s="110" t="s">
        <v>11635</v>
      </c>
      <c r="E41" s="802" t="s">
        <v>208</v>
      </c>
      <c r="F41" s="891">
        <v>2493.52</v>
      </c>
      <c r="G41" s="103"/>
    </row>
    <row r="42" spans="1:7" x14ac:dyDescent="0.25">
      <c r="A42" s="727">
        <v>41</v>
      </c>
      <c r="B42" s="1143">
        <v>45518</v>
      </c>
      <c r="C42" s="85" t="s">
        <v>18325</v>
      </c>
      <c r="D42" s="5" t="s">
        <v>11557</v>
      </c>
      <c r="E42" s="85" t="s">
        <v>208</v>
      </c>
      <c r="F42" s="900">
        <v>7976.4</v>
      </c>
    </row>
    <row r="43" spans="1:7" x14ac:dyDescent="0.25">
      <c r="A43" s="727">
        <v>42</v>
      </c>
      <c r="B43" s="1143">
        <v>45519</v>
      </c>
      <c r="C43" s="85" t="s">
        <v>14155</v>
      </c>
      <c r="D43" s="5" t="s">
        <v>11609</v>
      </c>
      <c r="E43" s="85" t="s">
        <v>208</v>
      </c>
      <c r="F43" s="900">
        <v>1810.86</v>
      </c>
    </row>
    <row r="44" spans="1:7" x14ac:dyDescent="0.25">
      <c r="A44" s="727">
        <v>43</v>
      </c>
      <c r="B44" s="1143">
        <v>45519</v>
      </c>
      <c r="C44" s="85" t="s">
        <v>14023</v>
      </c>
      <c r="D44" s="5" t="s">
        <v>11593</v>
      </c>
      <c r="E44" s="85" t="s">
        <v>208</v>
      </c>
      <c r="F44" s="900">
        <v>6740.41</v>
      </c>
    </row>
    <row r="45" spans="1:7" x14ac:dyDescent="0.25">
      <c r="A45" s="727">
        <v>44</v>
      </c>
      <c r="B45" s="1143">
        <v>45519</v>
      </c>
      <c r="C45" s="85" t="s">
        <v>15794</v>
      </c>
      <c r="D45" s="5" t="s">
        <v>11632</v>
      </c>
      <c r="E45" s="85" t="s">
        <v>208</v>
      </c>
      <c r="F45" s="900">
        <v>2989.35</v>
      </c>
    </row>
    <row r="46" spans="1:7" x14ac:dyDescent="0.25">
      <c r="A46" s="727">
        <v>45</v>
      </c>
      <c r="B46" s="1143">
        <v>45519</v>
      </c>
      <c r="C46" s="85" t="s">
        <v>18294</v>
      </c>
      <c r="D46" s="5" t="s">
        <v>11554</v>
      </c>
      <c r="E46" s="85" t="s">
        <v>208</v>
      </c>
      <c r="F46" s="900">
        <v>804.83</v>
      </c>
    </row>
    <row r="47" spans="1:7" x14ac:dyDescent="0.25">
      <c r="A47" s="727">
        <v>46</v>
      </c>
      <c r="B47" s="1143">
        <v>45520</v>
      </c>
      <c r="C47" s="85" t="s">
        <v>18477</v>
      </c>
      <c r="D47" s="5" t="s">
        <v>11562</v>
      </c>
      <c r="E47" s="85" t="s">
        <v>208</v>
      </c>
      <c r="F47" s="900">
        <v>11368.16</v>
      </c>
    </row>
    <row r="48" spans="1:7" x14ac:dyDescent="0.25">
      <c r="A48" s="727">
        <v>47</v>
      </c>
      <c r="B48" s="1143">
        <v>45520</v>
      </c>
      <c r="C48" s="85" t="s">
        <v>13048</v>
      </c>
      <c r="D48" s="5" t="s">
        <v>11499</v>
      </c>
      <c r="E48" s="85" t="s">
        <v>208</v>
      </c>
      <c r="F48" s="900">
        <v>603.62</v>
      </c>
    </row>
    <row r="49" spans="1:6" x14ac:dyDescent="0.25">
      <c r="A49" s="727">
        <v>48</v>
      </c>
      <c r="B49" s="1143">
        <v>45520</v>
      </c>
      <c r="C49" s="85" t="s">
        <v>17744</v>
      </c>
      <c r="D49" s="5" t="s">
        <v>11538</v>
      </c>
      <c r="E49" s="85" t="s">
        <v>208</v>
      </c>
      <c r="F49" s="900">
        <v>3018.09</v>
      </c>
    </row>
    <row r="50" spans="1:6" x14ac:dyDescent="0.25">
      <c r="A50" s="727">
        <v>49</v>
      </c>
      <c r="B50" s="1143">
        <v>45520</v>
      </c>
      <c r="C50" s="85" t="s">
        <v>15096</v>
      </c>
      <c r="D50" s="5" t="s">
        <v>11618</v>
      </c>
      <c r="E50" s="85" t="s">
        <v>208</v>
      </c>
      <c r="F50" s="900">
        <v>905.43</v>
      </c>
    </row>
    <row r="51" spans="1:6" x14ac:dyDescent="0.25">
      <c r="A51" s="727">
        <v>50</v>
      </c>
      <c r="B51" s="1143">
        <v>45520</v>
      </c>
      <c r="C51" s="85" t="s">
        <v>18307</v>
      </c>
      <c r="D51" s="5" t="s">
        <v>11556</v>
      </c>
      <c r="E51" s="85" t="s">
        <v>208</v>
      </c>
      <c r="F51" s="900">
        <v>2263.5700000000002</v>
      </c>
    </row>
    <row r="52" spans="1:6" x14ac:dyDescent="0.25">
      <c r="A52" s="727">
        <v>51</v>
      </c>
      <c r="B52" s="1143">
        <v>45520</v>
      </c>
      <c r="C52" s="85" t="s">
        <v>18307</v>
      </c>
      <c r="D52" s="5" t="s">
        <v>11556</v>
      </c>
      <c r="E52" s="85" t="s">
        <v>208</v>
      </c>
      <c r="F52" s="900">
        <v>2263.5700000000002</v>
      </c>
    </row>
    <row r="53" spans="1:6" x14ac:dyDescent="0.25">
      <c r="A53" s="727">
        <v>52</v>
      </c>
      <c r="B53" s="1143">
        <v>45520</v>
      </c>
      <c r="C53" s="85" t="s">
        <v>15787</v>
      </c>
      <c r="D53" s="5" t="s">
        <v>11631</v>
      </c>
      <c r="E53" s="85" t="s">
        <v>208</v>
      </c>
      <c r="F53" s="900">
        <v>999.13</v>
      </c>
    </row>
    <row r="54" spans="1:6" x14ac:dyDescent="0.25">
      <c r="A54" s="727">
        <v>53</v>
      </c>
      <c r="B54" s="1143">
        <v>45520</v>
      </c>
      <c r="C54" s="85" t="s">
        <v>16700</v>
      </c>
      <c r="D54" s="5" t="s">
        <v>11503</v>
      </c>
      <c r="E54" s="85" t="s">
        <v>208</v>
      </c>
      <c r="F54" s="900">
        <v>11871.17</v>
      </c>
    </row>
    <row r="55" spans="1:6" x14ac:dyDescent="0.25">
      <c r="A55" s="727">
        <v>54</v>
      </c>
      <c r="B55" s="1143">
        <v>45520</v>
      </c>
      <c r="C55" s="85" t="s">
        <v>14129</v>
      </c>
      <c r="D55" s="5" t="s">
        <v>11604</v>
      </c>
      <c r="E55" s="85" t="s">
        <v>208</v>
      </c>
      <c r="F55" s="900">
        <v>3118.7</v>
      </c>
    </row>
    <row r="56" spans="1:6" x14ac:dyDescent="0.25">
      <c r="A56" s="727">
        <v>55</v>
      </c>
      <c r="B56" s="1143">
        <v>45520</v>
      </c>
      <c r="C56" s="85" t="s">
        <v>14124</v>
      </c>
      <c r="D56" s="5" t="s">
        <v>11603</v>
      </c>
      <c r="E56" s="85" t="s">
        <v>208</v>
      </c>
      <c r="F56" s="900">
        <v>3018.09</v>
      </c>
    </row>
    <row r="57" spans="1:6" x14ac:dyDescent="0.25">
      <c r="A57" s="727">
        <v>56</v>
      </c>
      <c r="B57" s="1143">
        <v>45523</v>
      </c>
      <c r="C57" s="85" t="s">
        <v>17422</v>
      </c>
      <c r="D57" s="5" t="s">
        <v>11530</v>
      </c>
      <c r="E57" s="85" t="s">
        <v>208</v>
      </c>
      <c r="F57" s="900">
        <v>5533.18</v>
      </c>
    </row>
    <row r="58" spans="1:6" x14ac:dyDescent="0.25">
      <c r="A58" s="727">
        <v>57</v>
      </c>
      <c r="B58" s="1143">
        <v>45525</v>
      </c>
      <c r="C58" s="85" t="s">
        <v>14011</v>
      </c>
      <c r="D58" s="5" t="s">
        <v>11592</v>
      </c>
      <c r="E58" s="85" t="s">
        <v>208</v>
      </c>
      <c r="F58" s="900">
        <v>2313.88</v>
      </c>
    </row>
    <row r="59" spans="1:6" x14ac:dyDescent="0.25">
      <c r="A59" s="727">
        <v>58</v>
      </c>
      <c r="B59" s="1143">
        <v>45526</v>
      </c>
      <c r="C59" s="85" t="s">
        <v>13948</v>
      </c>
      <c r="D59" s="5" t="s">
        <v>11588</v>
      </c>
      <c r="E59" s="85" t="s">
        <v>208</v>
      </c>
      <c r="F59" s="900">
        <v>503.02</v>
      </c>
    </row>
    <row r="60" spans="1:6" x14ac:dyDescent="0.25">
      <c r="A60" s="727">
        <v>59</v>
      </c>
      <c r="B60" s="1143">
        <v>45526</v>
      </c>
      <c r="C60" s="85" t="s">
        <v>12321</v>
      </c>
      <c r="D60" s="5" t="s">
        <v>11487</v>
      </c>
      <c r="E60" s="85" t="s">
        <v>208</v>
      </c>
      <c r="F60" s="900">
        <v>905.43</v>
      </c>
    </row>
    <row r="61" spans="1:6" x14ac:dyDescent="0.25">
      <c r="A61" s="727">
        <v>60</v>
      </c>
      <c r="B61" s="1143">
        <v>45527</v>
      </c>
      <c r="C61" s="85" t="s">
        <v>13531</v>
      </c>
      <c r="D61" s="5" t="s">
        <v>11543</v>
      </c>
      <c r="E61" s="85" t="s">
        <v>208</v>
      </c>
      <c r="F61" s="900">
        <v>5188.25</v>
      </c>
    </row>
    <row r="62" spans="1:6" x14ac:dyDescent="0.25">
      <c r="A62" s="727">
        <v>61</v>
      </c>
      <c r="B62" s="1143">
        <v>45527</v>
      </c>
      <c r="C62" s="85" t="s">
        <v>16927</v>
      </c>
      <c r="D62" s="5" t="s">
        <v>11524</v>
      </c>
      <c r="E62" s="85" t="s">
        <v>208</v>
      </c>
      <c r="F62" s="900">
        <v>2414.48</v>
      </c>
    </row>
    <row r="63" spans="1:6" x14ac:dyDescent="0.25">
      <c r="A63" s="727">
        <v>62</v>
      </c>
      <c r="B63" s="1143">
        <v>45532</v>
      </c>
      <c r="C63" s="85" t="s">
        <v>14175</v>
      </c>
      <c r="D63" s="5" t="s">
        <v>11613</v>
      </c>
      <c r="E63" s="85" t="s">
        <v>208</v>
      </c>
      <c r="F63" s="900">
        <v>1509.05</v>
      </c>
    </row>
    <row r="64" spans="1:6" x14ac:dyDescent="0.25">
      <c r="A64" s="727">
        <v>63</v>
      </c>
      <c r="B64" s="1143">
        <v>45532</v>
      </c>
      <c r="C64" s="85" t="s">
        <v>11452</v>
      </c>
      <c r="D64" s="5" t="s">
        <v>11520</v>
      </c>
      <c r="E64" s="85" t="s">
        <v>208</v>
      </c>
      <c r="F64" s="900">
        <v>201.1</v>
      </c>
    </row>
    <row r="65" spans="1:6" x14ac:dyDescent="0.25">
      <c r="A65" s="727">
        <v>64</v>
      </c>
      <c r="B65" s="1143">
        <v>45532</v>
      </c>
      <c r="C65" s="85" t="s">
        <v>16881</v>
      </c>
      <c r="D65" s="5" t="s">
        <v>11523</v>
      </c>
      <c r="E65" s="85" t="s">
        <v>208</v>
      </c>
      <c r="F65" s="900">
        <v>1307.8499999999999</v>
      </c>
    </row>
    <row r="66" spans="1:6" x14ac:dyDescent="0.25">
      <c r="A66" s="727">
        <v>65</v>
      </c>
      <c r="B66" s="1143">
        <v>45532</v>
      </c>
      <c r="C66" s="85" t="s">
        <v>18019</v>
      </c>
      <c r="D66" s="5" t="s">
        <v>11550</v>
      </c>
      <c r="E66" s="85" t="s">
        <v>208</v>
      </c>
      <c r="F66" s="900">
        <v>3621.71</v>
      </c>
    </row>
    <row r="67" spans="1:6" x14ac:dyDescent="0.25">
      <c r="A67" s="727">
        <v>66</v>
      </c>
      <c r="B67" s="1143">
        <v>45532</v>
      </c>
      <c r="C67" s="85" t="s">
        <v>18019</v>
      </c>
      <c r="D67" s="5" t="s">
        <v>11550</v>
      </c>
      <c r="E67" s="85" t="s">
        <v>208</v>
      </c>
      <c r="F67" s="900">
        <v>1106.6400000000001</v>
      </c>
    </row>
    <row r="68" spans="1:6" x14ac:dyDescent="0.25">
      <c r="A68" s="727">
        <v>67</v>
      </c>
      <c r="B68" s="1143">
        <v>45532</v>
      </c>
      <c r="C68" s="85" t="s">
        <v>18019</v>
      </c>
      <c r="D68" s="5" t="s">
        <v>11550</v>
      </c>
      <c r="E68" s="85" t="s">
        <v>208</v>
      </c>
      <c r="F68" s="900">
        <v>1106.6400000000001</v>
      </c>
    </row>
    <row r="69" spans="1:6" x14ac:dyDescent="0.25">
      <c r="A69" s="727">
        <v>68</v>
      </c>
      <c r="B69" s="1143">
        <v>45532</v>
      </c>
      <c r="C69" s="85" t="s">
        <v>18019</v>
      </c>
      <c r="D69" s="5" t="s">
        <v>11550</v>
      </c>
      <c r="E69" s="85" t="s">
        <v>208</v>
      </c>
      <c r="F69" s="900">
        <v>1106.6400000000001</v>
      </c>
    </row>
    <row r="70" spans="1:6" x14ac:dyDescent="0.25">
      <c r="A70" s="727">
        <v>69</v>
      </c>
      <c r="B70" s="1143">
        <v>45532</v>
      </c>
      <c r="C70" s="85" t="s">
        <v>18529</v>
      </c>
      <c r="D70" s="5" t="s">
        <v>11565</v>
      </c>
      <c r="E70" s="85" t="s">
        <v>208</v>
      </c>
      <c r="F70" s="900">
        <v>1106.6400000000001</v>
      </c>
    </row>
    <row r="71" spans="1:6" x14ac:dyDescent="0.25">
      <c r="A71" s="727">
        <v>70</v>
      </c>
      <c r="B71" s="1143">
        <v>45532</v>
      </c>
      <c r="C71" s="85" t="s">
        <v>13809</v>
      </c>
      <c r="D71" s="5" t="s">
        <v>11579</v>
      </c>
      <c r="E71" s="85" t="s">
        <v>208</v>
      </c>
      <c r="F71" s="900">
        <v>7000</v>
      </c>
    </row>
    <row r="72" spans="1:6" x14ac:dyDescent="0.25">
      <c r="A72" s="727">
        <v>71</v>
      </c>
      <c r="B72" s="1143">
        <v>45532</v>
      </c>
      <c r="C72" s="85" t="s">
        <v>16033</v>
      </c>
      <c r="D72" s="5" t="s">
        <v>11580</v>
      </c>
      <c r="E72" s="85" t="s">
        <v>208</v>
      </c>
      <c r="F72" s="900">
        <v>1609.65</v>
      </c>
    </row>
    <row r="73" spans="1:6" x14ac:dyDescent="0.25">
      <c r="A73" s="727">
        <v>72</v>
      </c>
      <c r="B73" s="1143">
        <v>45532</v>
      </c>
      <c r="C73" s="85" t="s">
        <v>13898</v>
      </c>
      <c r="D73" s="5" t="s">
        <v>11586</v>
      </c>
      <c r="E73" s="85" t="s">
        <v>208</v>
      </c>
      <c r="F73" s="900">
        <v>9586.0499999999993</v>
      </c>
    </row>
    <row r="74" spans="1:6" x14ac:dyDescent="0.25">
      <c r="F74" s="900"/>
    </row>
  </sheetData>
  <autoFilter ref="A1:G1" xr:uid="{282B1FB1-36C4-4216-B581-46C451E8FABD}"/>
  <conditionalFormatting sqref="A74:G74">
    <cfRule type="expression" dxfId="57" priority="44">
      <formula>AND($A74&lt;&gt;"",MOD(ROW(),2)=1)</formula>
    </cfRule>
  </conditionalFormatting>
  <conditionalFormatting sqref="A2:G73">
    <cfRule type="expression" dxfId="56" priority="1">
      <formula>AND($A2&lt;&gt;"",MOD(ROW(),2)=1)</formula>
    </cfRule>
  </conditionalFormatting>
  <pageMargins left="0.25" right="0.25" top="0.75" bottom="0.75" header="0.3" footer="0.3"/>
  <pageSetup fitToHeight="0" orientation="portrait" horizontalDpi="4294967293"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117A5-861A-4631-838D-9D0B08897C21}">
  <sheetPr codeName="wshENC_Saisie"/>
  <dimension ref="A1:M40"/>
  <sheetViews>
    <sheetView topLeftCell="C1" zoomScaleNormal="100" workbookViewId="0">
      <selection activeCell="F5" sqref="F5:H5"/>
    </sheetView>
  </sheetViews>
  <sheetFormatPr baseColWidth="10" defaultRowHeight="15" x14ac:dyDescent="0.25"/>
  <cols>
    <col min="1" max="1" width="21.28515625" hidden="1" customWidth="1"/>
    <col min="2" max="2" width="8.7109375" hidden="1" customWidth="1"/>
    <col min="3" max="3" width="4.7109375" customWidth="1"/>
    <col min="4" max="4" width="3.7109375" customWidth="1"/>
    <col min="5" max="5" width="13.7109375" customWidth="1"/>
    <col min="6" max="6" width="15.7109375" customWidth="1"/>
    <col min="7" max="7" width="16.7109375" customWidth="1"/>
    <col min="8" max="11" width="20.7109375" customWidth="1"/>
    <col min="12" max="12" width="3.7109375" customWidth="1"/>
    <col min="13" max="13" width="4.7109375" customWidth="1"/>
  </cols>
  <sheetData>
    <row r="1" spans="1:13" s="4" customFormat="1" ht="35.1" customHeight="1" thickBot="1" x14ac:dyDescent="0.3">
      <c r="A1" s="771"/>
      <c r="B1" s="772"/>
      <c r="C1" s="1289" t="s">
        <v>18225</v>
      </c>
      <c r="D1" s="1290"/>
      <c r="E1" s="1290"/>
      <c r="F1" s="1290"/>
      <c r="G1" s="1290"/>
      <c r="H1" s="1290"/>
      <c r="I1" s="1290"/>
      <c r="J1" s="1290"/>
      <c r="K1" s="1290"/>
      <c r="L1" s="1290"/>
      <c r="M1" s="1291"/>
    </row>
    <row r="2" spans="1:13" s="4" customFormat="1" ht="15" customHeight="1" thickBot="1" x14ac:dyDescent="0.3">
      <c r="A2" s="771"/>
      <c r="B2" s="772"/>
      <c r="C2" s="773"/>
      <c r="D2" s="773"/>
      <c r="E2" s="773"/>
      <c r="F2" s="773"/>
      <c r="G2" s="773"/>
      <c r="H2" s="773"/>
      <c r="I2" s="773"/>
      <c r="J2" s="773"/>
      <c r="K2" s="773"/>
      <c r="L2" s="773"/>
      <c r="M2" s="568"/>
    </row>
    <row r="3" spans="1:13" s="4" customFormat="1" ht="24.95" customHeight="1" x14ac:dyDescent="0.25">
      <c r="A3" s="771"/>
      <c r="B3" s="772"/>
      <c r="C3" s="773"/>
      <c r="D3" s="774"/>
      <c r="E3" s="775"/>
      <c r="F3" s="775"/>
      <c r="G3" s="775"/>
      <c r="H3" s="775"/>
      <c r="I3" s="775"/>
      <c r="J3" s="775"/>
      <c r="K3" s="775"/>
      <c r="L3" s="776"/>
      <c r="M3" s="568"/>
    </row>
    <row r="4" spans="1:13" s="4" customFormat="1" ht="24.95" customHeight="1" x14ac:dyDescent="0.25">
      <c r="A4" s="799" t="s">
        <v>207</v>
      </c>
      <c r="B4" s="796" t="b">
        <v>0</v>
      </c>
      <c r="C4" s="568"/>
      <c r="D4" s="778"/>
      <c r="E4" s="568"/>
      <c r="F4" s="762"/>
      <c r="G4" s="568"/>
      <c r="H4" s="568"/>
      <c r="I4" s="568"/>
      <c r="J4" s="568"/>
      <c r="K4" s="568"/>
      <c r="L4" s="779"/>
      <c r="M4" s="568"/>
    </row>
    <row r="5" spans="1:13" s="4" customFormat="1" ht="15.95" customHeight="1" x14ac:dyDescent="0.25">
      <c r="A5" s="799" t="s">
        <v>244</v>
      </c>
      <c r="B5" s="865"/>
      <c r="C5" s="568"/>
      <c r="D5" s="778"/>
      <c r="E5" s="573" t="s">
        <v>175</v>
      </c>
      <c r="F5" s="1292"/>
      <c r="G5" s="1293"/>
      <c r="H5" s="1294"/>
      <c r="I5" s="568"/>
      <c r="J5" s="573" t="s">
        <v>18223</v>
      </c>
      <c r="K5" s="1128"/>
      <c r="L5" s="779"/>
      <c r="M5" s="568"/>
    </row>
    <row r="6" spans="1:13" s="4" customFormat="1" ht="15" customHeight="1" x14ac:dyDescent="0.25">
      <c r="A6" s="799" t="s">
        <v>245</v>
      </c>
      <c r="B6" s="780" t="str">
        <f ca="1">IFERROR(MATCH(B5,Pay_ID,0)+3,"")</f>
        <v/>
      </c>
      <c r="C6" s="568"/>
      <c r="D6" s="778"/>
      <c r="E6" s="568"/>
      <c r="F6" s="762"/>
      <c r="G6" s="568"/>
      <c r="H6" s="568"/>
      <c r="I6" s="568"/>
      <c r="J6" s="676"/>
      <c r="K6" s="568"/>
      <c r="L6" s="779"/>
      <c r="M6" s="568"/>
    </row>
    <row r="7" spans="1:13" s="4" customFormat="1" ht="15" customHeight="1" x14ac:dyDescent="0.25">
      <c r="A7" s="799" t="s">
        <v>246</v>
      </c>
      <c r="B7" s="777">
        <f ca="1">IFERROR(MAX(Pay_ID)+1,1)</f>
        <v>1</v>
      </c>
      <c r="C7" s="568"/>
      <c r="D7" s="778"/>
      <c r="E7" s="573" t="s">
        <v>18221</v>
      </c>
      <c r="F7" s="1129" t="s">
        <v>208</v>
      </c>
      <c r="G7" s="573" t="s">
        <v>18231</v>
      </c>
      <c r="H7" s="683">
        <f>SUM(J12:J36)</f>
        <v>0</v>
      </c>
      <c r="I7" s="568"/>
      <c r="J7" s="573" t="s">
        <v>18224</v>
      </c>
      <c r="K7" s="888"/>
      <c r="L7" s="779"/>
      <c r="M7" s="568"/>
    </row>
    <row r="8" spans="1:13" s="4" customFormat="1" ht="15" customHeight="1" x14ac:dyDescent="0.25">
      <c r="A8" s="799" t="s">
        <v>18650</v>
      </c>
      <c r="B8" s="772">
        <v>1670</v>
      </c>
      <c r="C8" s="568"/>
      <c r="D8" s="778"/>
      <c r="E8" s="568"/>
      <c r="F8" s="762"/>
      <c r="G8" s="568"/>
      <c r="H8" s="568"/>
      <c r="I8" s="568"/>
      <c r="J8" s="568"/>
      <c r="K8" s="568"/>
      <c r="L8" s="779"/>
      <c r="M8" s="568"/>
    </row>
    <row r="9" spans="1:13" s="4" customFormat="1" ht="15" customHeight="1" x14ac:dyDescent="0.25">
      <c r="A9" s="799" t="s">
        <v>18649</v>
      </c>
      <c r="B9" s="798">
        <v>74</v>
      </c>
      <c r="C9" s="568"/>
      <c r="D9" s="778"/>
      <c r="E9" s="573" t="s">
        <v>18222</v>
      </c>
      <c r="F9" s="1292"/>
      <c r="G9" s="1293"/>
      <c r="H9" s="1293"/>
      <c r="I9" s="1294"/>
      <c r="J9" s="573" t="s">
        <v>18228</v>
      </c>
      <c r="K9" s="795">
        <f>K7-(SUMIF(B12:B36, TRUE, K12:K36))</f>
        <v>0</v>
      </c>
      <c r="L9" s="779"/>
      <c r="M9" s="568"/>
    </row>
    <row r="10" spans="1:13" s="4" customFormat="1" ht="15" customHeight="1" thickBot="1" x14ac:dyDescent="0.3">
      <c r="A10" s="799" t="s">
        <v>18652</v>
      </c>
      <c r="B10" s="772">
        <v>111</v>
      </c>
      <c r="C10" s="568"/>
      <c r="D10" s="778"/>
      <c r="E10" s="568"/>
      <c r="F10" s="762"/>
      <c r="G10" s="568"/>
      <c r="H10" s="568"/>
      <c r="I10" s="781"/>
      <c r="J10" s="568"/>
      <c r="K10" s="568"/>
      <c r="L10" s="779"/>
      <c r="M10" s="568"/>
    </row>
    <row r="11" spans="1:13" s="4" customFormat="1" ht="15" customHeight="1" thickBot="1" x14ac:dyDescent="0.3">
      <c r="A11" s="771"/>
      <c r="B11" s="772" t="s">
        <v>18230</v>
      </c>
      <c r="C11" s="568"/>
      <c r="D11" s="778"/>
      <c r="E11" s="866" t="s">
        <v>18229</v>
      </c>
      <c r="F11" s="867" t="s">
        <v>18227</v>
      </c>
      <c r="G11" s="867" t="s">
        <v>18226</v>
      </c>
      <c r="H11" s="868" t="s">
        <v>210</v>
      </c>
      <c r="I11" s="868" t="s">
        <v>211</v>
      </c>
      <c r="J11" s="868" t="s">
        <v>101</v>
      </c>
      <c r="K11" s="869" t="s">
        <v>212</v>
      </c>
      <c r="L11" s="779"/>
      <c r="M11" s="568"/>
    </row>
    <row r="12" spans="1:13" s="4" customFormat="1" ht="15" customHeight="1" x14ac:dyDescent="0.25">
      <c r="A12" s="771"/>
      <c r="B12" s="797"/>
      <c r="C12" s="568"/>
      <c r="D12" s="778"/>
      <c r="E12" s="870"/>
      <c r="F12" s="871"/>
      <c r="G12" s="872"/>
      <c r="H12" s="873"/>
      <c r="I12" s="873"/>
      <c r="J12" s="874"/>
      <c r="K12" s="875"/>
      <c r="L12" s="779"/>
      <c r="M12" s="568"/>
    </row>
    <row r="13" spans="1:13" s="4" customFormat="1" ht="15" customHeight="1" x14ac:dyDescent="0.25">
      <c r="A13" s="771"/>
      <c r="B13" s="797"/>
      <c r="C13" s="568"/>
      <c r="D13" s="778"/>
      <c r="E13" s="876"/>
      <c r="F13" s="877"/>
      <c r="G13" s="878"/>
      <c r="H13" s="879"/>
      <c r="I13" s="879"/>
      <c r="J13" s="880"/>
      <c r="K13" s="881"/>
      <c r="L13" s="779"/>
      <c r="M13" s="568"/>
    </row>
    <row r="14" spans="1:13" s="4" customFormat="1" ht="15" customHeight="1" x14ac:dyDescent="0.25">
      <c r="A14" s="771"/>
      <c r="B14" s="797"/>
      <c r="C14" s="568"/>
      <c r="D14" s="778"/>
      <c r="E14" s="876"/>
      <c r="F14" s="877"/>
      <c r="G14" s="878"/>
      <c r="H14" s="879"/>
      <c r="I14" s="879"/>
      <c r="J14" s="880"/>
      <c r="K14" s="881"/>
      <c r="L14" s="779"/>
      <c r="M14" s="568"/>
    </row>
    <row r="15" spans="1:13" s="4" customFormat="1" ht="15" customHeight="1" x14ac:dyDescent="0.25">
      <c r="A15" s="771"/>
      <c r="B15" s="797"/>
      <c r="C15" s="568"/>
      <c r="D15" s="778"/>
      <c r="E15" s="876"/>
      <c r="F15" s="877"/>
      <c r="G15" s="878"/>
      <c r="H15" s="879"/>
      <c r="I15" s="879"/>
      <c r="J15" s="880"/>
      <c r="K15" s="881"/>
      <c r="L15" s="779"/>
      <c r="M15" s="568"/>
    </row>
    <row r="16" spans="1:13" s="4" customFormat="1" ht="15" customHeight="1" x14ac:dyDescent="0.25">
      <c r="A16" s="771"/>
      <c r="B16" s="797"/>
      <c r="C16" s="568"/>
      <c r="D16" s="778"/>
      <c r="E16" s="876"/>
      <c r="F16" s="877"/>
      <c r="G16" s="878"/>
      <c r="H16" s="879"/>
      <c r="I16" s="879"/>
      <c r="J16" s="880"/>
      <c r="K16" s="881"/>
      <c r="L16" s="779"/>
      <c r="M16" s="568"/>
    </row>
    <row r="17" spans="1:13" s="4" customFormat="1" ht="15" customHeight="1" x14ac:dyDescent="0.25">
      <c r="A17" s="771"/>
      <c r="B17" s="797"/>
      <c r="C17" s="568"/>
      <c r="D17" s="778"/>
      <c r="E17" s="876"/>
      <c r="F17" s="877"/>
      <c r="G17" s="878"/>
      <c r="H17" s="879"/>
      <c r="I17" s="879"/>
      <c r="J17" s="880"/>
      <c r="K17" s="881"/>
      <c r="L17" s="779"/>
      <c r="M17" s="568"/>
    </row>
    <row r="18" spans="1:13" s="4" customFormat="1" ht="15" customHeight="1" x14ac:dyDescent="0.25">
      <c r="A18" s="771"/>
      <c r="B18" s="797"/>
      <c r="C18" s="568"/>
      <c r="D18" s="778"/>
      <c r="E18" s="876"/>
      <c r="F18" s="877"/>
      <c r="G18" s="878"/>
      <c r="H18" s="879"/>
      <c r="I18" s="879"/>
      <c r="J18" s="880"/>
      <c r="K18" s="881"/>
      <c r="L18" s="779"/>
      <c r="M18" s="568"/>
    </row>
    <row r="19" spans="1:13" s="4" customFormat="1" ht="15" customHeight="1" x14ac:dyDescent="0.25">
      <c r="A19" s="771"/>
      <c r="B19" s="797"/>
      <c r="C19" s="568"/>
      <c r="D19" s="778"/>
      <c r="E19" s="876"/>
      <c r="F19" s="877"/>
      <c r="G19" s="878"/>
      <c r="H19" s="879"/>
      <c r="I19" s="879"/>
      <c r="J19" s="880"/>
      <c r="K19" s="881"/>
      <c r="L19" s="779"/>
      <c r="M19" s="568"/>
    </row>
    <row r="20" spans="1:13" s="4" customFormat="1" ht="15" customHeight="1" x14ac:dyDescent="0.25">
      <c r="A20" s="771"/>
      <c r="B20" s="797"/>
      <c r="C20" s="568"/>
      <c r="D20" s="778"/>
      <c r="E20" s="876"/>
      <c r="F20" s="877"/>
      <c r="G20" s="878"/>
      <c r="H20" s="879"/>
      <c r="I20" s="879"/>
      <c r="J20" s="880"/>
      <c r="K20" s="881"/>
      <c r="L20" s="779"/>
      <c r="M20" s="568"/>
    </row>
    <row r="21" spans="1:13" s="4" customFormat="1" ht="15" customHeight="1" x14ac:dyDescent="0.25">
      <c r="A21" s="771"/>
      <c r="B21" s="797"/>
      <c r="C21" s="568"/>
      <c r="D21" s="778"/>
      <c r="E21" s="876"/>
      <c r="F21" s="877"/>
      <c r="G21" s="878"/>
      <c r="H21" s="879"/>
      <c r="I21" s="879"/>
      <c r="J21" s="880"/>
      <c r="K21" s="881"/>
      <c r="L21" s="779"/>
      <c r="M21" s="568"/>
    </row>
    <row r="22" spans="1:13" s="4" customFormat="1" ht="15" customHeight="1" x14ac:dyDescent="0.25">
      <c r="A22" s="771"/>
      <c r="B22" s="797"/>
      <c r="C22" s="568"/>
      <c r="D22" s="778"/>
      <c r="E22" s="876"/>
      <c r="F22" s="877"/>
      <c r="G22" s="878"/>
      <c r="H22" s="879"/>
      <c r="I22" s="879"/>
      <c r="J22" s="880"/>
      <c r="K22" s="881"/>
      <c r="L22" s="779"/>
      <c r="M22" s="568"/>
    </row>
    <row r="23" spans="1:13" s="4" customFormat="1" ht="15" customHeight="1" x14ac:dyDescent="0.25">
      <c r="A23" s="771"/>
      <c r="B23" s="797"/>
      <c r="C23" s="568"/>
      <c r="D23" s="778"/>
      <c r="E23" s="876"/>
      <c r="F23" s="877"/>
      <c r="G23" s="878"/>
      <c r="H23" s="879"/>
      <c r="I23" s="879"/>
      <c r="J23" s="880"/>
      <c r="K23" s="881"/>
      <c r="L23" s="779"/>
      <c r="M23" s="568"/>
    </row>
    <row r="24" spans="1:13" s="4" customFormat="1" ht="15" customHeight="1" x14ac:dyDescent="0.25">
      <c r="A24" s="771"/>
      <c r="B24" s="797"/>
      <c r="C24" s="568"/>
      <c r="D24" s="778"/>
      <c r="E24" s="876"/>
      <c r="F24" s="877"/>
      <c r="G24" s="878"/>
      <c r="H24" s="879"/>
      <c r="I24" s="879"/>
      <c r="J24" s="880"/>
      <c r="K24" s="881"/>
      <c r="L24" s="779"/>
      <c r="M24" s="568"/>
    </row>
    <row r="25" spans="1:13" s="4" customFormat="1" ht="15" customHeight="1" x14ac:dyDescent="0.25">
      <c r="A25" s="771"/>
      <c r="B25" s="797"/>
      <c r="C25" s="568"/>
      <c r="D25" s="778"/>
      <c r="E25" s="876"/>
      <c r="F25" s="877"/>
      <c r="G25" s="878"/>
      <c r="H25" s="879"/>
      <c r="I25" s="879"/>
      <c r="J25" s="880"/>
      <c r="K25" s="881"/>
      <c r="L25" s="779"/>
      <c r="M25" s="568"/>
    </row>
    <row r="26" spans="1:13" s="4" customFormat="1" ht="15" customHeight="1" x14ac:dyDescent="0.25">
      <c r="A26" s="771"/>
      <c r="B26" s="797"/>
      <c r="C26" s="568"/>
      <c r="D26" s="778"/>
      <c r="E26" s="876"/>
      <c r="F26" s="877"/>
      <c r="G26" s="878"/>
      <c r="H26" s="879"/>
      <c r="I26" s="879"/>
      <c r="J26" s="880"/>
      <c r="K26" s="881"/>
      <c r="L26" s="779"/>
      <c r="M26" s="568"/>
    </row>
    <row r="27" spans="1:13" s="4" customFormat="1" ht="15" customHeight="1" x14ac:dyDescent="0.25">
      <c r="A27" s="771"/>
      <c r="B27" s="797"/>
      <c r="C27" s="568"/>
      <c r="D27" s="778"/>
      <c r="E27" s="876"/>
      <c r="F27" s="877"/>
      <c r="G27" s="878"/>
      <c r="H27" s="879"/>
      <c r="I27" s="879"/>
      <c r="J27" s="880"/>
      <c r="K27" s="881"/>
      <c r="L27" s="779"/>
      <c r="M27" s="568"/>
    </row>
    <row r="28" spans="1:13" s="4" customFormat="1" ht="15" customHeight="1" x14ac:dyDescent="0.25">
      <c r="A28" s="771"/>
      <c r="B28" s="797"/>
      <c r="C28" s="568"/>
      <c r="D28" s="778"/>
      <c r="E28" s="876"/>
      <c r="F28" s="877"/>
      <c r="G28" s="878"/>
      <c r="H28" s="879"/>
      <c r="I28" s="879"/>
      <c r="J28" s="880"/>
      <c r="K28" s="881"/>
      <c r="L28" s="779"/>
      <c r="M28" s="568"/>
    </row>
    <row r="29" spans="1:13" s="4" customFormat="1" ht="15" customHeight="1" x14ac:dyDescent="0.25">
      <c r="A29" s="771"/>
      <c r="B29" s="797"/>
      <c r="C29" s="568"/>
      <c r="D29" s="778"/>
      <c r="E29" s="876"/>
      <c r="F29" s="877"/>
      <c r="G29" s="878"/>
      <c r="H29" s="879"/>
      <c r="I29" s="879"/>
      <c r="J29" s="880"/>
      <c r="K29" s="881"/>
      <c r="L29" s="779"/>
      <c r="M29" s="568"/>
    </row>
    <row r="30" spans="1:13" s="4" customFormat="1" ht="15" customHeight="1" x14ac:dyDescent="0.25">
      <c r="A30" s="771"/>
      <c r="B30" s="797"/>
      <c r="C30" s="568"/>
      <c r="D30" s="778"/>
      <c r="E30" s="876"/>
      <c r="F30" s="877"/>
      <c r="G30" s="878"/>
      <c r="H30" s="879"/>
      <c r="I30" s="879"/>
      <c r="J30" s="880"/>
      <c r="K30" s="881"/>
      <c r="L30" s="779"/>
      <c r="M30" s="568"/>
    </row>
    <row r="31" spans="1:13" s="4" customFormat="1" ht="15" customHeight="1" x14ac:dyDescent="0.25">
      <c r="A31" s="771"/>
      <c r="B31" s="797"/>
      <c r="C31" s="568"/>
      <c r="D31" s="778"/>
      <c r="E31" s="876"/>
      <c r="F31" s="877"/>
      <c r="G31" s="878"/>
      <c r="H31" s="879"/>
      <c r="I31" s="879"/>
      <c r="J31" s="880"/>
      <c r="K31" s="881"/>
      <c r="L31" s="779"/>
      <c r="M31" s="568"/>
    </row>
    <row r="32" spans="1:13" s="4" customFormat="1" ht="15" customHeight="1" x14ac:dyDescent="0.25">
      <c r="A32" s="771"/>
      <c r="B32" s="797"/>
      <c r="C32" s="568"/>
      <c r="D32" s="778"/>
      <c r="E32" s="876"/>
      <c r="F32" s="877"/>
      <c r="G32" s="878"/>
      <c r="H32" s="879"/>
      <c r="I32" s="879"/>
      <c r="J32" s="880"/>
      <c r="K32" s="881"/>
      <c r="L32" s="779"/>
      <c r="M32" s="568"/>
    </row>
    <row r="33" spans="1:13" s="4" customFormat="1" ht="15" customHeight="1" x14ac:dyDescent="0.25">
      <c r="A33" s="771"/>
      <c r="B33" s="797"/>
      <c r="C33" s="568"/>
      <c r="D33" s="778"/>
      <c r="E33" s="876"/>
      <c r="F33" s="877"/>
      <c r="G33" s="878"/>
      <c r="H33" s="879"/>
      <c r="I33" s="879"/>
      <c r="J33" s="880"/>
      <c r="K33" s="881"/>
      <c r="L33" s="779"/>
      <c r="M33" s="568"/>
    </row>
    <row r="34" spans="1:13" s="4" customFormat="1" ht="15" customHeight="1" x14ac:dyDescent="0.25">
      <c r="A34" s="771"/>
      <c r="B34" s="797"/>
      <c r="C34" s="568"/>
      <c r="D34" s="778"/>
      <c r="E34" s="876"/>
      <c r="F34" s="877"/>
      <c r="G34" s="878"/>
      <c r="H34" s="879"/>
      <c r="I34" s="879"/>
      <c r="J34" s="880"/>
      <c r="K34" s="881"/>
      <c r="L34" s="779"/>
      <c r="M34" s="568"/>
    </row>
    <row r="35" spans="1:13" s="4" customFormat="1" ht="15" customHeight="1" x14ac:dyDescent="0.25">
      <c r="A35" s="771"/>
      <c r="B35" s="797"/>
      <c r="C35" s="568"/>
      <c r="D35" s="778"/>
      <c r="E35" s="876"/>
      <c r="F35" s="877"/>
      <c r="G35" s="878"/>
      <c r="H35" s="879"/>
      <c r="I35" s="879"/>
      <c r="J35" s="880"/>
      <c r="K35" s="881"/>
      <c r="L35" s="779"/>
      <c r="M35" s="568"/>
    </row>
    <row r="36" spans="1:13" s="4" customFormat="1" ht="15" customHeight="1" thickBot="1" x14ac:dyDescent="0.3">
      <c r="A36" s="771"/>
      <c r="B36" s="797"/>
      <c r="C36" s="568"/>
      <c r="D36" s="778"/>
      <c r="E36" s="882"/>
      <c r="F36" s="883"/>
      <c r="G36" s="884"/>
      <c r="H36" s="885"/>
      <c r="I36" s="885"/>
      <c r="J36" s="886"/>
      <c r="K36" s="887"/>
      <c r="L36" s="779"/>
      <c r="M36" s="568"/>
    </row>
    <row r="37" spans="1:13" s="4" customFormat="1" ht="15" customHeight="1" thickBot="1" x14ac:dyDescent="0.3">
      <c r="A37" s="771"/>
      <c r="B37" s="816"/>
      <c r="C37" s="568"/>
      <c r="D37" s="782"/>
      <c r="E37" s="817"/>
      <c r="F37" s="818"/>
      <c r="G37" s="817"/>
      <c r="H37" s="819"/>
      <c r="I37" s="819"/>
      <c r="J37" s="820"/>
      <c r="K37" s="783"/>
      <c r="L37" s="784"/>
      <c r="M37" s="568"/>
    </row>
    <row r="38" spans="1:13" s="4" customFormat="1" ht="15" customHeight="1" x14ac:dyDescent="0.25">
      <c r="A38" s="771"/>
      <c r="B38" s="816"/>
      <c r="C38" s="568"/>
      <c r="D38" s="568"/>
      <c r="E38" s="821"/>
      <c r="F38" s="822"/>
      <c r="G38" s="823"/>
      <c r="H38" s="823"/>
      <c r="I38" s="823"/>
      <c r="J38" s="824"/>
      <c r="K38" s="785"/>
      <c r="L38" s="762"/>
      <c r="M38" s="568"/>
    </row>
    <row r="39" spans="1:13" s="4" customFormat="1" ht="15.95" customHeight="1" x14ac:dyDescent="0.25">
      <c r="A39" s="771"/>
      <c r="B39" s="816"/>
      <c r="C39" s="568"/>
      <c r="D39" s="568"/>
      <c r="E39" s="821"/>
      <c r="F39" s="822"/>
      <c r="G39" s="823"/>
      <c r="H39" s="823"/>
      <c r="I39" s="823"/>
      <c r="J39" s="824"/>
      <c r="K39" s="785"/>
      <c r="L39" s="762"/>
      <c r="M39" s="568"/>
    </row>
    <row r="40" spans="1:13" x14ac:dyDescent="0.25">
      <c r="B40" s="731"/>
      <c r="E40" s="731"/>
      <c r="F40" s="731"/>
      <c r="G40" s="767"/>
      <c r="H40" s="768"/>
      <c r="I40" s="768"/>
      <c r="J40" s="768"/>
    </row>
  </sheetData>
  <sheetProtection sheet="1" objects="1" scenarios="1" selectLockedCells="1"/>
  <mergeCells count="3">
    <mergeCell ref="C1:M1"/>
    <mergeCell ref="F5:H5"/>
    <mergeCell ref="F9:I9"/>
  </mergeCells>
  <conditionalFormatting sqref="K9">
    <cfRule type="expression" dxfId="55" priority="1">
      <formula>K9&lt;&gt;0</formula>
    </cfRule>
  </conditionalFormatting>
  <dataValidations count="2">
    <dataValidation type="list" allowBlank="1" showInputMessage="1" showErrorMessage="1" sqref="F7" xr:uid="{A2206F03-75D9-4BDB-8793-C10F45F8D397}">
      <formula1>PayTypes</formula1>
    </dataValidation>
    <dataValidation type="list" allowBlank="1" showInputMessage="1" showErrorMessage="1" sqref="F5:H5" xr:uid="{F0AFA7F5-22D5-4681-8367-D055A0D7BE67}">
      <formula1>dnrClients_Names_Only</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57349" r:id="rId4" name="chkBox - 12">
              <controlPr locked="0" defaultSize="0" autoFill="0" autoLine="0" autoPict="0" macro="[0]!chkBox_Apply_Click">
                <anchor moveWithCells="1">
                  <from>
                    <xdr:col>4</xdr:col>
                    <xdr:colOff>381000</xdr:colOff>
                    <xdr:row>11</xdr:row>
                    <xdr:rowOff>0</xdr:rowOff>
                  </from>
                  <to>
                    <xdr:col>5</xdr:col>
                    <xdr:colOff>381000</xdr:colOff>
                    <xdr:row>12</xdr:row>
                    <xdr:rowOff>19050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C797F-8E72-4DF4-8687-379E534B0067}">
  <sheetPr codeName="wshFAC_Brouillon">
    <pageSetUpPr autoPageBreaks="0" fitToPage="1"/>
  </sheetPr>
  <dimension ref="A1:W68"/>
  <sheetViews>
    <sheetView showGridLines="0" topLeftCell="C1" zoomScale="92" zoomScaleNormal="92" workbookViewId="0">
      <selection activeCell="L11" sqref="L11"/>
    </sheetView>
  </sheetViews>
  <sheetFormatPr baseColWidth="10" defaultColWidth="9.140625" defaultRowHeight="15" x14ac:dyDescent="0.25"/>
  <cols>
    <col min="1" max="1" width="19.7109375" hidden="1" customWidth="1"/>
    <col min="2" max="2" width="19.85546875" hidden="1" customWidth="1"/>
    <col min="3" max="3" width="5.7109375" style="269" customWidth="1"/>
    <col min="4" max="4" width="12" customWidth="1"/>
    <col min="5" max="5" width="5.7109375" customWidth="1"/>
    <col min="6" max="6" width="54" customWidth="1"/>
    <col min="7" max="7" width="12.5703125" customWidth="1"/>
    <col min="8" max="8" width="9.28515625" style="1" customWidth="1"/>
    <col min="9" max="9" width="4.7109375" style="270" customWidth="1"/>
    <col min="10" max="10" width="2.7109375" customWidth="1"/>
    <col min="11" max="11" width="3.7109375" customWidth="1"/>
    <col min="12" max="12" width="102" customWidth="1"/>
    <col min="13" max="13" width="7.42578125" customWidth="1"/>
    <col min="14" max="14" width="9.7109375" customWidth="1"/>
    <col min="15" max="15" width="13.28515625" bestFit="1" customWidth="1"/>
    <col min="16" max="16" width="2.7109375" customWidth="1"/>
    <col min="17" max="17" width="4.7109375" customWidth="1"/>
    <col min="18" max="18" width="7.7109375" customWidth="1"/>
    <col min="19" max="19" width="8.7109375" customWidth="1"/>
    <col min="20" max="20" width="11.28515625" bestFit="1" customWidth="1"/>
    <col min="21" max="21" width="11.7109375" customWidth="1"/>
    <col min="22" max="22" width="2.7109375" customWidth="1"/>
    <col min="23" max="23" width="5.7109375" customWidth="1"/>
  </cols>
  <sheetData>
    <row r="1" spans="1:23" s="4" customFormat="1" ht="30" customHeight="1" thickBot="1" x14ac:dyDescent="0.3">
      <c r="A1" s="271"/>
      <c r="B1" s="5"/>
      <c r="C1" s="1296" t="s">
        <v>106</v>
      </c>
      <c r="D1" s="1296"/>
      <c r="E1" s="1296"/>
      <c r="F1" s="1296"/>
      <c r="G1" s="1296"/>
      <c r="H1" s="1296"/>
      <c r="I1" s="1296"/>
      <c r="J1" s="1299" t="s">
        <v>513</v>
      </c>
      <c r="K1" s="1299"/>
      <c r="L1" s="1299"/>
      <c r="M1" s="1299"/>
      <c r="N1" s="1299"/>
      <c r="O1" s="1299"/>
      <c r="P1" s="1299"/>
      <c r="Q1" s="939"/>
      <c r="R1" s="939"/>
      <c r="S1" s="939"/>
      <c r="T1" s="939"/>
      <c r="U1" s="939"/>
      <c r="V1" s="939"/>
    </row>
    <row r="2" spans="1:23" s="4" customFormat="1" ht="15" customHeight="1" thickBot="1" x14ac:dyDescent="0.3">
      <c r="A2" s="272" t="s">
        <v>154</v>
      </c>
      <c r="B2" s="539">
        <v>15</v>
      </c>
      <c r="C2" s="921"/>
      <c r="D2" s="922"/>
      <c r="E2" s="923"/>
      <c r="F2" s="923"/>
      <c r="G2" s="924"/>
      <c r="H2" s="924"/>
      <c r="I2" s="925"/>
      <c r="J2" s="233"/>
      <c r="K2" s="234"/>
      <c r="L2" s="408"/>
      <c r="M2" s="234"/>
      <c r="N2" s="234"/>
      <c r="O2" s="235" t="s">
        <v>2</v>
      </c>
      <c r="P2" s="236"/>
      <c r="Q2" s="939"/>
      <c r="R2" s="939"/>
      <c r="S2" s="939"/>
      <c r="T2" s="939"/>
      <c r="U2" s="939"/>
      <c r="V2" s="939"/>
    </row>
    <row r="3" spans="1:23" s="4" customFormat="1" ht="15" customHeight="1" thickBot="1" x14ac:dyDescent="0.3">
      <c r="A3" s="272" t="s">
        <v>102</v>
      </c>
      <c r="B3" s="556" t="str">
        <f>IFERROR(MATCH(B2,BillEntry_ID,0)+3,"")</f>
        <v/>
      </c>
      <c r="C3" s="926"/>
      <c r="D3" s="927" t="s">
        <v>175</v>
      </c>
      <c r="E3" s="1297" t="s">
        <v>19695</v>
      </c>
      <c r="F3" s="1297"/>
      <c r="G3" s="928"/>
      <c r="H3" s="926"/>
      <c r="I3" s="929"/>
      <c r="J3" s="277"/>
      <c r="K3" s="238" t="s">
        <v>13071</v>
      </c>
      <c r="L3" s="294"/>
      <c r="M3" s="289"/>
      <c r="N3" s="288"/>
      <c r="O3" s="1158">
        <v>45537</v>
      </c>
      <c r="P3" s="278"/>
      <c r="Q3" s="939"/>
      <c r="R3" s="939"/>
      <c r="S3" s="939"/>
      <c r="T3" s="939"/>
      <c r="U3" s="939"/>
      <c r="V3" s="939"/>
    </row>
    <row r="4" spans="1:23" s="4" customFormat="1" ht="15" customHeight="1" x14ac:dyDescent="0.25">
      <c r="A4" s="272" t="s">
        <v>103</v>
      </c>
      <c r="B4" s="556">
        <f>IFERROR(MAX(BillEntry_ID)+1,1)</f>
        <v>1</v>
      </c>
      <c r="C4" s="926"/>
      <c r="D4" s="926"/>
      <c r="E4" s="930"/>
      <c r="F4" s="931"/>
      <c r="G4" s="928"/>
      <c r="H4" s="928"/>
      <c r="I4" s="929"/>
      <c r="J4" s="237"/>
      <c r="K4" s="238" t="s">
        <v>19695</v>
      </c>
      <c r="L4" s="294"/>
      <c r="M4" s="240"/>
      <c r="N4" s="241"/>
      <c r="O4" s="242"/>
      <c r="P4" s="243"/>
      <c r="Q4" s="939"/>
      <c r="R4" s="939"/>
      <c r="S4" s="939"/>
      <c r="T4" s="939"/>
      <c r="U4" s="939"/>
      <c r="V4" s="939"/>
    </row>
    <row r="5" spans="1:23" s="4" customFormat="1" ht="15" customHeight="1" x14ac:dyDescent="0.25">
      <c r="A5" s="272"/>
      <c r="B5" s="539"/>
      <c r="C5" s="1300" t="s">
        <v>781</v>
      </c>
      <c r="D5" s="1301"/>
      <c r="E5" s="1301"/>
      <c r="F5" s="1301"/>
      <c r="G5" s="1301"/>
      <c r="H5" s="1302"/>
      <c r="I5" s="929"/>
      <c r="J5" s="244"/>
      <c r="K5" s="239" t="s">
        <v>13073</v>
      </c>
      <c r="L5" s="294"/>
      <c r="M5" s="289"/>
      <c r="N5" s="241"/>
      <c r="O5" s="245"/>
      <c r="P5" s="246"/>
      <c r="Q5" s="939"/>
      <c r="R5" s="939"/>
      <c r="S5" s="939"/>
      <c r="T5" s="939"/>
      <c r="U5" s="939"/>
      <c r="V5" s="939"/>
    </row>
    <row r="6" spans="1:23" s="4" customFormat="1" ht="15" customHeight="1" x14ac:dyDescent="0.25">
      <c r="A6" s="272" t="s">
        <v>104</v>
      </c>
      <c r="B6" s="556" t="str">
        <f ca="1">IFERROR(MATCH(F3,Cust_Name,0)+3,"")</f>
        <v/>
      </c>
      <c r="C6" s="932"/>
      <c r="D6" s="933" t="s">
        <v>2</v>
      </c>
      <c r="E6" s="933" t="s">
        <v>8</v>
      </c>
      <c r="F6" s="933" t="s">
        <v>4</v>
      </c>
      <c r="G6" s="933" t="s">
        <v>10</v>
      </c>
      <c r="H6" s="933" t="s">
        <v>176</v>
      </c>
      <c r="I6" s="929"/>
      <c r="J6" s="244"/>
      <c r="K6" s="239" t="s">
        <v>20131</v>
      </c>
      <c r="L6" s="294"/>
      <c r="M6" s="1298"/>
      <c r="N6" s="1298"/>
      <c r="O6" s="415" t="s">
        <v>20132</v>
      </c>
      <c r="P6" s="247"/>
      <c r="Q6" s="939"/>
      <c r="R6" s="939"/>
      <c r="S6" s="939"/>
      <c r="T6" s="939"/>
      <c r="U6" s="939"/>
      <c r="V6" s="939"/>
    </row>
    <row r="7" spans="1:23" s="4" customFormat="1" ht="15" customHeight="1" thickBot="1" x14ac:dyDescent="0.3">
      <c r="A7" s="272" t="s">
        <v>155</v>
      </c>
      <c r="B7" s="557">
        <f ca="1">IFERROR(MAX(Cust_ID)+1,1)</f>
        <v>1</v>
      </c>
      <c r="C7" s="1157" t="b">
        <v>1</v>
      </c>
      <c r="D7" s="930">
        <v>45503</v>
      </c>
      <c r="E7" s="930" t="s">
        <v>5</v>
      </c>
      <c r="F7" s="934" t="s">
        <v>11826</v>
      </c>
      <c r="G7" s="935">
        <v>0.4</v>
      </c>
      <c r="H7" s="930" t="s">
        <v>9221</v>
      </c>
      <c r="I7" s="929">
        <v>723</v>
      </c>
      <c r="J7" s="248"/>
      <c r="K7" s="239" t="s">
        <v>11159</v>
      </c>
      <c r="L7" s="402"/>
      <c r="M7" s="249"/>
      <c r="N7" s="250"/>
      <c r="O7" s="249"/>
      <c r="P7" s="251"/>
      <c r="Q7" s="939"/>
      <c r="R7" s="939"/>
      <c r="S7" s="939"/>
      <c r="T7" s="939"/>
      <c r="U7" s="939"/>
      <c r="V7" s="939"/>
    </row>
    <row r="8" spans="1:23" s="4" customFormat="1" ht="15" customHeight="1" x14ac:dyDescent="0.25">
      <c r="A8" s="272"/>
      <c r="B8" s="539"/>
      <c r="C8" s="1157" t="b">
        <v>1</v>
      </c>
      <c r="D8" s="930">
        <v>45506</v>
      </c>
      <c r="E8" s="930" t="s">
        <v>133</v>
      </c>
      <c r="F8" s="934" t="s">
        <v>11896</v>
      </c>
      <c r="G8" s="935">
        <v>3.4</v>
      </c>
      <c r="H8" s="930" t="s">
        <v>9221</v>
      </c>
      <c r="I8" s="929">
        <v>728</v>
      </c>
      <c r="J8" s="1314"/>
      <c r="K8" s="1315"/>
      <c r="L8" s="1315"/>
      <c r="M8" s="1315"/>
      <c r="N8" s="1315"/>
      <c r="O8" s="1315"/>
      <c r="P8" s="1316"/>
      <c r="Q8" s="939"/>
      <c r="R8" s="939"/>
      <c r="S8" s="939"/>
      <c r="T8" s="939"/>
      <c r="U8" s="939"/>
      <c r="V8" s="939"/>
    </row>
    <row r="9" spans="1:23" s="4" customFormat="1" ht="15" customHeight="1" x14ac:dyDescent="0.25">
      <c r="A9" s="272" t="s">
        <v>11385</v>
      </c>
      <c r="B9" s="540" t="b">
        <v>0</v>
      </c>
      <c r="C9" s="1157" t="b">
        <v>1</v>
      </c>
      <c r="D9" s="930">
        <v>45509</v>
      </c>
      <c r="E9" s="930" t="s">
        <v>133</v>
      </c>
      <c r="F9" s="934" t="s">
        <v>16509</v>
      </c>
      <c r="G9" s="935">
        <v>1.7</v>
      </c>
      <c r="H9" s="930" t="s">
        <v>9221</v>
      </c>
      <c r="I9" s="929">
        <v>729</v>
      </c>
      <c r="J9" s="252"/>
      <c r="K9" s="249"/>
      <c r="L9" s="393"/>
      <c r="M9" s="253"/>
      <c r="N9" s="410" t="s">
        <v>11142</v>
      </c>
      <c r="O9" s="987" t="s">
        <v>11159</v>
      </c>
      <c r="P9" s="223"/>
      <c r="Q9" s="939"/>
      <c r="R9" s="939"/>
      <c r="S9" s="939"/>
      <c r="T9" s="939"/>
      <c r="U9" s="939"/>
      <c r="V9" s="939"/>
    </row>
    <row r="10" spans="1:23" s="4" customFormat="1" ht="15" customHeight="1" x14ac:dyDescent="0.25">
      <c r="A10" s="272"/>
      <c r="B10" s="539"/>
      <c r="C10" s="1157" t="b">
        <v>1</v>
      </c>
      <c r="D10" s="930">
        <v>45510</v>
      </c>
      <c r="E10" s="930" t="s">
        <v>5</v>
      </c>
      <c r="F10" s="934" t="s">
        <v>16459</v>
      </c>
      <c r="G10" s="935">
        <v>0.5</v>
      </c>
      <c r="H10" s="930" t="s">
        <v>9221</v>
      </c>
      <c r="I10" s="929">
        <v>724</v>
      </c>
      <c r="J10" s="248"/>
      <c r="K10" s="254"/>
      <c r="L10" s="407"/>
      <c r="M10" s="35"/>
      <c r="N10" s="409"/>
      <c r="O10" s="409"/>
      <c r="P10" s="224"/>
      <c r="Q10" s="939"/>
      <c r="R10" s="939"/>
      <c r="S10" s="939"/>
      <c r="T10" s="939"/>
      <c r="U10" s="939"/>
      <c r="V10" s="939"/>
    </row>
    <row r="11" spans="1:23" s="4" customFormat="1" ht="15" customHeight="1" x14ac:dyDescent="0.2">
      <c r="A11" s="272" t="s">
        <v>156</v>
      </c>
      <c r="B11" s="539">
        <v>128</v>
      </c>
      <c r="C11" s="1157" t="b">
        <v>1</v>
      </c>
      <c r="D11" s="930">
        <v>45510</v>
      </c>
      <c r="E11" s="930" t="s">
        <v>133</v>
      </c>
      <c r="F11" s="934" t="s">
        <v>16519</v>
      </c>
      <c r="G11" s="935">
        <v>2.1</v>
      </c>
      <c r="H11" s="930" t="s">
        <v>9221</v>
      </c>
      <c r="I11" s="929">
        <v>443</v>
      </c>
      <c r="J11" s="248"/>
      <c r="K11" s="254"/>
      <c r="L11" s="999"/>
      <c r="M11" s="1000"/>
      <c r="N11" s="1000"/>
      <c r="O11" s="225"/>
      <c r="P11" s="224"/>
      <c r="Q11" s="939"/>
      <c r="R11" s="939"/>
      <c r="S11" s="939"/>
      <c r="T11" s="939"/>
      <c r="U11" s="939"/>
      <c r="V11" s="939"/>
    </row>
    <row r="12" spans="1:23" s="4" customFormat="1" ht="15" customHeight="1" x14ac:dyDescent="0.2">
      <c r="A12" s="272" t="s">
        <v>107</v>
      </c>
      <c r="B12" s="556"/>
      <c r="C12" s="1157" t="b">
        <v>1</v>
      </c>
      <c r="D12" s="930">
        <v>45511</v>
      </c>
      <c r="E12" s="930" t="s">
        <v>5</v>
      </c>
      <c r="F12" s="934" t="s">
        <v>16478</v>
      </c>
      <c r="G12" s="935">
        <v>0.5</v>
      </c>
      <c r="H12" s="930" t="s">
        <v>9221</v>
      </c>
      <c r="I12" s="929">
        <v>725</v>
      </c>
      <c r="J12" s="248"/>
      <c r="K12" s="254"/>
      <c r="L12" s="1000"/>
      <c r="M12" s="1000"/>
      <c r="N12" s="1000"/>
      <c r="O12" s="225"/>
      <c r="P12" s="224"/>
      <c r="Q12" s="939"/>
      <c r="R12" s="939"/>
      <c r="S12" s="939"/>
      <c r="T12" s="939"/>
      <c r="U12" s="939"/>
      <c r="V12" s="939"/>
    </row>
    <row r="13" spans="1:23" s="4" customFormat="1" ht="15" customHeight="1" x14ac:dyDescent="0.2">
      <c r="A13" s="272" t="s">
        <v>157</v>
      </c>
      <c r="B13" s="557">
        <f>IFERROR(MAX(ServItem_ID)+1,1)</f>
        <v>1</v>
      </c>
      <c r="C13" s="1157" t="b">
        <v>1</v>
      </c>
      <c r="D13" s="930">
        <v>45511</v>
      </c>
      <c r="E13" s="930" t="s">
        <v>133</v>
      </c>
      <c r="F13" s="934" t="s">
        <v>16523</v>
      </c>
      <c r="G13" s="935">
        <v>0.9</v>
      </c>
      <c r="H13" s="930" t="s">
        <v>9221</v>
      </c>
      <c r="I13" s="929">
        <v>730</v>
      </c>
      <c r="J13" s="248"/>
      <c r="K13" s="254"/>
      <c r="L13" s="1000"/>
      <c r="M13" s="1000"/>
      <c r="N13" s="1000"/>
      <c r="O13" s="225"/>
      <c r="P13" s="224"/>
      <c r="Q13" s="939"/>
      <c r="R13" s="939"/>
      <c r="S13" s="939"/>
      <c r="T13" s="939"/>
      <c r="U13" s="939"/>
      <c r="V13" s="939"/>
      <c r="W13" s="399"/>
    </row>
    <row r="14" spans="1:23" s="4" customFormat="1" ht="15" customHeight="1" x14ac:dyDescent="0.2">
      <c r="A14" s="272" t="s">
        <v>109</v>
      </c>
      <c r="B14" s="556">
        <f>COUNTA(F3,#REF!,#REF!,#REF!)</f>
        <v>3</v>
      </c>
      <c r="C14" s="1157" t="b">
        <v>1</v>
      </c>
      <c r="D14" s="930">
        <v>45512</v>
      </c>
      <c r="E14" s="930" t="s">
        <v>5</v>
      </c>
      <c r="F14" s="934" t="s">
        <v>16489</v>
      </c>
      <c r="G14" s="935">
        <v>2.25</v>
      </c>
      <c r="H14" s="930" t="s">
        <v>9221</v>
      </c>
      <c r="I14" s="929">
        <v>726</v>
      </c>
      <c r="J14" s="248"/>
      <c r="K14" s="254"/>
      <c r="L14" s="1000"/>
      <c r="M14" s="1000"/>
      <c r="N14" s="1000"/>
      <c r="O14" s="403"/>
      <c r="P14" s="224"/>
      <c r="Q14" s="939"/>
      <c r="R14" s="939"/>
      <c r="S14" s="939"/>
      <c r="T14" s="939"/>
      <c r="U14" s="939"/>
      <c r="V14" s="939"/>
    </row>
    <row r="15" spans="1:23" s="4" customFormat="1" ht="15" customHeight="1" x14ac:dyDescent="0.2">
      <c r="A15" s="272" t="s">
        <v>110</v>
      </c>
      <c r="B15" s="540" t="b">
        <v>0</v>
      </c>
      <c r="C15" s="1157" t="b">
        <v>1</v>
      </c>
      <c r="D15" s="930">
        <v>45517</v>
      </c>
      <c r="E15" s="930" t="s">
        <v>5</v>
      </c>
      <c r="F15" s="934" t="s">
        <v>16413</v>
      </c>
      <c r="G15" s="935">
        <v>0.4</v>
      </c>
      <c r="H15" s="930" t="s">
        <v>9221</v>
      </c>
      <c r="I15" s="929">
        <v>727</v>
      </c>
      <c r="J15" s="248"/>
      <c r="K15" s="254"/>
      <c r="L15" s="1000"/>
      <c r="M15" s="1000"/>
      <c r="N15" s="1000"/>
      <c r="O15" s="225"/>
      <c r="P15" s="224"/>
      <c r="Q15" s="939"/>
      <c r="R15" s="939"/>
      <c r="S15" s="939"/>
      <c r="T15" s="939"/>
      <c r="U15" s="939"/>
      <c r="V15" s="939"/>
    </row>
    <row r="16" spans="1:23" s="4" customFormat="1" ht="15" customHeight="1" x14ac:dyDescent="0.2">
      <c r="A16" s="272" t="s">
        <v>9153</v>
      </c>
      <c r="B16" s="541" t="b">
        <v>0</v>
      </c>
      <c r="C16" s="1157" t="b">
        <v>1</v>
      </c>
      <c r="D16" s="930">
        <v>45530</v>
      </c>
      <c r="E16" s="930" t="s">
        <v>5</v>
      </c>
      <c r="F16" s="934" t="s">
        <v>18925</v>
      </c>
      <c r="G16" s="935">
        <v>1</v>
      </c>
      <c r="H16" s="930" t="s">
        <v>9221</v>
      </c>
      <c r="I16" s="929">
        <v>595</v>
      </c>
      <c r="J16" s="248"/>
      <c r="K16" s="254"/>
      <c r="L16" s="1000"/>
      <c r="M16" s="1000"/>
      <c r="N16" s="1000"/>
      <c r="O16" s="225"/>
      <c r="P16" s="224"/>
      <c r="Q16" s="939"/>
      <c r="R16" s="939"/>
      <c r="S16" s="939"/>
      <c r="T16" s="939"/>
      <c r="U16" s="939"/>
      <c r="V16" s="939"/>
    </row>
    <row r="17" spans="1:23" s="4" customFormat="1" ht="15" customHeight="1" x14ac:dyDescent="0.2">
      <c r="A17" s="272" t="s">
        <v>111</v>
      </c>
      <c r="B17" s="540"/>
      <c r="C17" s="1157" t="b">
        <v>1</v>
      </c>
      <c r="D17" s="930">
        <v>45532</v>
      </c>
      <c r="E17" s="930" t="s">
        <v>5</v>
      </c>
      <c r="F17" s="934" t="s">
        <v>19316</v>
      </c>
      <c r="G17" s="935">
        <v>2.5</v>
      </c>
      <c r="H17" s="930" t="s">
        <v>9221</v>
      </c>
      <c r="I17" s="929">
        <v>665</v>
      </c>
      <c r="J17" s="248"/>
      <c r="K17" s="254"/>
      <c r="L17" s="1000"/>
      <c r="M17" s="1000"/>
      <c r="N17" s="1000"/>
      <c r="O17" s="225"/>
      <c r="P17" s="224"/>
      <c r="Q17" s="939"/>
      <c r="R17" s="939"/>
      <c r="S17" s="939"/>
      <c r="T17" s="939"/>
      <c r="U17" s="939"/>
      <c r="V17" s="939"/>
    </row>
    <row r="18" spans="1:23" s="4" customFormat="1" ht="15" customHeight="1" x14ac:dyDescent="0.2">
      <c r="A18" s="272" t="s">
        <v>158</v>
      </c>
      <c r="B18" s="750" t="s">
        <v>13070</v>
      </c>
      <c r="C18" s="1157" t="b">
        <v>1</v>
      </c>
      <c r="D18" s="930">
        <v>45533</v>
      </c>
      <c r="E18" s="930" t="s">
        <v>5</v>
      </c>
      <c r="F18" s="934" t="s">
        <v>19330</v>
      </c>
      <c r="G18" s="935">
        <v>0.5</v>
      </c>
      <c r="H18" s="930" t="s">
        <v>9221</v>
      </c>
      <c r="I18" s="929">
        <v>676</v>
      </c>
      <c r="J18" s="248"/>
      <c r="K18" s="287"/>
      <c r="L18" s="1000"/>
      <c r="M18" s="1000"/>
      <c r="N18" s="1000"/>
      <c r="O18" s="225"/>
      <c r="P18" s="224"/>
      <c r="Q18" s="939"/>
      <c r="R18" s="939"/>
      <c r="S18" s="939"/>
      <c r="T18" s="939"/>
      <c r="U18" s="939"/>
      <c r="V18" s="939"/>
    </row>
    <row r="19" spans="1:23" s="4" customFormat="1" ht="15" customHeight="1" x14ac:dyDescent="0.2">
      <c r="A19" s="272" t="s">
        <v>792</v>
      </c>
      <c r="B19" s="556">
        <f>SUMIF(C7:C24,TRUE,G7:G24)</f>
        <v>16.649999999999999</v>
      </c>
      <c r="C19" s="1157" t="b">
        <v>1</v>
      </c>
      <c r="D19" s="930">
        <v>45533</v>
      </c>
      <c r="E19" s="930" t="s">
        <v>133</v>
      </c>
      <c r="F19" s="934" t="s">
        <v>19344</v>
      </c>
      <c r="G19" s="935">
        <v>0.5</v>
      </c>
      <c r="H19" s="930" t="s">
        <v>9221</v>
      </c>
      <c r="I19" s="929">
        <v>731</v>
      </c>
      <c r="J19" s="248"/>
      <c r="K19" s="254"/>
      <c r="L19" s="1000"/>
      <c r="M19" s="1000"/>
      <c r="N19" s="1000"/>
      <c r="O19" s="225"/>
      <c r="P19" s="224"/>
      <c r="Q19" s="939"/>
      <c r="R19" s="939"/>
      <c r="S19" s="939"/>
      <c r="T19" s="939"/>
      <c r="U19" s="939"/>
      <c r="V19" s="939"/>
    </row>
    <row r="20" spans="1:23" s="4" customFormat="1" ht="15" customHeight="1" x14ac:dyDescent="0.2">
      <c r="A20" s="272" t="s">
        <v>178</v>
      </c>
      <c r="B20" s="539"/>
      <c r="C20" s="926"/>
      <c r="D20" s="930"/>
      <c r="E20" s="930"/>
      <c r="F20" s="934"/>
      <c r="G20" s="935"/>
      <c r="H20" s="930"/>
      <c r="I20" s="929"/>
      <c r="J20" s="248"/>
      <c r="K20" s="254"/>
      <c r="L20" s="1000"/>
      <c r="M20" s="1000"/>
      <c r="N20" s="1000"/>
      <c r="O20" s="225"/>
      <c r="P20" s="224"/>
      <c r="Q20" s="939"/>
      <c r="R20" s="939"/>
      <c r="S20" s="939"/>
      <c r="T20" s="939"/>
      <c r="U20" s="939"/>
      <c r="V20" s="939"/>
    </row>
    <row r="21" spans="1:23" s="4" customFormat="1" ht="15" customHeight="1" x14ac:dyDescent="0.2">
      <c r="A21" s="272" t="s">
        <v>159</v>
      </c>
      <c r="B21" s="539">
        <v>24480</v>
      </c>
      <c r="C21" s="926"/>
      <c r="D21" s="936">
        <f>SUMIF(C7:C24,TRUE,G7:G24)</f>
        <v>16.649999999999999</v>
      </c>
      <c r="E21" s="930"/>
      <c r="F21" s="934"/>
      <c r="G21" s="935">
        <v>16.649999999999999</v>
      </c>
      <c r="H21" s="930"/>
      <c r="I21" s="929"/>
      <c r="J21" s="248"/>
      <c r="K21" s="254"/>
      <c r="L21" s="1000"/>
      <c r="M21" s="1000"/>
      <c r="N21" s="1000"/>
      <c r="O21" s="225"/>
      <c r="P21" s="224"/>
      <c r="Q21" s="939"/>
      <c r="R21" s="939"/>
      <c r="S21" s="939"/>
      <c r="T21" s="939"/>
      <c r="U21" s="939"/>
      <c r="V21" s="939"/>
    </row>
    <row r="22" spans="1:23" s="4" customFormat="1" ht="15" customHeight="1" x14ac:dyDescent="0.2">
      <c r="A22" s="272" t="s">
        <v>177</v>
      </c>
      <c r="B22" s="556" t="str">
        <f ca="1">IFERROR(MATCH(S2,dnrInv_ID,0)+3,"")</f>
        <v/>
      </c>
      <c r="C22" s="926"/>
      <c r="D22" s="930"/>
      <c r="E22" s="930"/>
      <c r="F22" s="934"/>
      <c r="G22" s="935"/>
      <c r="H22" s="930"/>
      <c r="I22" s="929"/>
      <c r="J22" s="248"/>
      <c r="K22" s="254"/>
      <c r="L22" s="1000"/>
      <c r="M22" s="1000"/>
      <c r="N22" s="1000"/>
      <c r="O22" s="225"/>
      <c r="P22" s="224"/>
      <c r="Q22" s="939"/>
      <c r="R22" s="939"/>
      <c r="S22" s="939"/>
      <c r="T22" s="939"/>
      <c r="U22" s="939"/>
      <c r="V22" s="939"/>
    </row>
    <row r="23" spans="1:23" s="4" customFormat="1" ht="15" customHeight="1" thickBot="1" x14ac:dyDescent="0.25">
      <c r="A23" s="272" t="s">
        <v>112</v>
      </c>
      <c r="B23" s="540" t="b">
        <v>0</v>
      </c>
      <c r="C23" s="926"/>
      <c r="D23" s="930"/>
      <c r="E23" s="930"/>
      <c r="F23" s="934"/>
      <c r="G23" s="935"/>
      <c r="H23" s="930"/>
      <c r="I23" s="929"/>
      <c r="J23" s="248"/>
      <c r="K23" s="254"/>
      <c r="L23" s="1000"/>
      <c r="M23" s="1000"/>
      <c r="N23" s="1000"/>
      <c r="O23" s="225"/>
      <c r="P23" s="224"/>
      <c r="Q23" s="939"/>
      <c r="R23" s="939"/>
      <c r="S23" s="939"/>
      <c r="T23" s="939"/>
      <c r="U23" s="940"/>
      <c r="V23" s="939"/>
    </row>
    <row r="24" spans="1:23" s="4" customFormat="1" ht="15" customHeight="1" x14ac:dyDescent="0.2">
      <c r="A24" s="272" t="s">
        <v>160</v>
      </c>
      <c r="B24" s="540" t="b">
        <v>0</v>
      </c>
      <c r="C24" s="926"/>
      <c r="D24" s="930"/>
      <c r="E24" s="930"/>
      <c r="F24" s="934"/>
      <c r="G24" s="935"/>
      <c r="H24" s="930"/>
      <c r="I24" s="929"/>
      <c r="J24" s="248"/>
      <c r="K24" s="254"/>
      <c r="L24" s="1000"/>
      <c r="M24" s="1000"/>
      <c r="N24" s="1000"/>
      <c r="O24" s="225"/>
      <c r="P24" s="224"/>
      <c r="Q24" s="939"/>
      <c r="R24" s="1310" t="s">
        <v>11143</v>
      </c>
      <c r="S24" s="1311"/>
      <c r="T24" s="1311"/>
      <c r="U24" s="1312"/>
      <c r="V24" s="941"/>
    </row>
    <row r="25" spans="1:23" s="4" customFormat="1" ht="15" customHeight="1" x14ac:dyDescent="0.2">
      <c r="A25" s="272" t="s">
        <v>161</v>
      </c>
      <c r="B25" s="546" t="b">
        <v>0</v>
      </c>
      <c r="C25" s="926"/>
      <c r="D25" s="930"/>
      <c r="E25" s="930"/>
      <c r="F25" s="934"/>
      <c r="G25" s="935"/>
      <c r="H25" s="930"/>
      <c r="I25" s="929"/>
      <c r="J25" s="248"/>
      <c r="K25" s="254"/>
      <c r="L25" s="1000"/>
      <c r="M25" s="1000"/>
      <c r="N25" s="1000"/>
      <c r="O25" s="225"/>
      <c r="P25" s="224"/>
      <c r="Q25" s="939"/>
      <c r="R25" s="995" t="s">
        <v>5</v>
      </c>
      <c r="S25" s="416">
        <f>SUMIFS(G7:G19, C7:C19, TRUE, E7:E19, R25)</f>
        <v>8.0500000000000007</v>
      </c>
      <c r="T25" s="549">
        <v>350</v>
      </c>
      <c r="U25" s="418">
        <f>S25*T25</f>
        <v>2817.5000000000005</v>
      </c>
      <c r="V25" s="941"/>
      <c r="W25" s="4">
        <v>1</v>
      </c>
    </row>
    <row r="26" spans="1:23" s="4" customFormat="1" ht="15" customHeight="1" x14ac:dyDescent="0.2">
      <c r="A26" s="273" t="s">
        <v>113</v>
      </c>
      <c r="B26" s="545" t="b">
        <v>0</v>
      </c>
      <c r="C26" s="926"/>
      <c r="D26" s="930"/>
      <c r="E26" s="930"/>
      <c r="F26" s="934"/>
      <c r="G26" s="935"/>
      <c r="H26" s="930"/>
      <c r="I26" s="929"/>
      <c r="J26" s="248"/>
      <c r="K26" s="254"/>
      <c r="L26" s="1000"/>
      <c r="M26" s="1000"/>
      <c r="N26" s="1000"/>
      <c r="O26" s="225"/>
      <c r="P26" s="224"/>
      <c r="Q26" s="939"/>
      <c r="R26" s="996" t="s">
        <v>133</v>
      </c>
      <c r="S26" s="416">
        <f>SUMIFS(G7:G19, C7:C19, TRUE, E7:E19, R26)</f>
        <v>8.6</v>
      </c>
      <c r="T26" s="417">
        <v>350</v>
      </c>
      <c r="U26" s="418">
        <f>S26*T26</f>
        <v>3010</v>
      </c>
      <c r="V26" s="939"/>
      <c r="W26" s="4">
        <v>2</v>
      </c>
    </row>
    <row r="27" spans="1:23" s="4" customFormat="1" ht="15" customHeight="1" x14ac:dyDescent="0.2">
      <c r="A27" s="276" t="s">
        <v>9220</v>
      </c>
      <c r="B27" s="545" t="b">
        <v>0</v>
      </c>
      <c r="C27" s="926"/>
      <c r="D27" s="930"/>
      <c r="E27" s="930"/>
      <c r="F27" s="934"/>
      <c r="G27" s="935"/>
      <c r="H27" s="937"/>
      <c r="I27" s="929"/>
      <c r="J27" s="248"/>
      <c r="K27" s="254"/>
      <c r="L27" s="1000"/>
      <c r="M27" s="1000"/>
      <c r="N27" s="1000"/>
      <c r="O27" s="225"/>
      <c r="P27" s="224"/>
      <c r="Q27" s="939"/>
      <c r="R27" s="996" t="s">
        <v>11640</v>
      </c>
      <c r="S27" s="416">
        <f>SUMIFS(G7:G19, C7:C19, TRUE, E7:E19, R27)</f>
        <v>0</v>
      </c>
      <c r="T27" s="417">
        <v>100</v>
      </c>
      <c r="U27" s="418">
        <f>S27*T27</f>
        <v>0</v>
      </c>
      <c r="V27" s="939"/>
      <c r="W27" s="4">
        <v>3</v>
      </c>
    </row>
    <row r="28" spans="1:23" s="4" customFormat="1" ht="15" customHeight="1" x14ac:dyDescent="0.2">
      <c r="A28" s="274" t="s">
        <v>114</v>
      </c>
      <c r="B28" s="547" t="s">
        <v>152</v>
      </c>
      <c r="C28" s="926"/>
      <c r="D28" s="930"/>
      <c r="E28" s="930"/>
      <c r="F28" s="934"/>
      <c r="G28" s="935"/>
      <c r="H28" s="930"/>
      <c r="I28" s="929"/>
      <c r="J28" s="248"/>
      <c r="K28" s="254"/>
      <c r="L28" s="1000"/>
      <c r="M28" s="1000"/>
      <c r="N28" s="1000"/>
      <c r="O28" s="225"/>
      <c r="P28" s="224"/>
      <c r="Q28" s="939"/>
      <c r="R28" s="996" t="s">
        <v>11641</v>
      </c>
      <c r="S28" s="416">
        <f>SUMIFS(G7:G19, C7:C19, TRUE, E7:E19, R28)</f>
        <v>0</v>
      </c>
      <c r="T28" s="417">
        <v>165</v>
      </c>
      <c r="U28" s="418">
        <f>S28*T28</f>
        <v>0</v>
      </c>
      <c r="V28" s="939"/>
      <c r="W28" s="4">
        <v>4</v>
      </c>
    </row>
    <row r="29" spans="1:23" s="4" customFormat="1" ht="15" customHeight="1" x14ac:dyDescent="0.2">
      <c r="A29" s="11" t="s">
        <v>171</v>
      </c>
      <c r="B29" s="542">
        <v>0.05</v>
      </c>
      <c r="C29" s="926"/>
      <c r="D29" s="930"/>
      <c r="E29" s="930"/>
      <c r="F29" s="934"/>
      <c r="G29" s="935"/>
      <c r="H29" s="937"/>
      <c r="I29" s="929"/>
      <c r="J29" s="248"/>
      <c r="K29" s="254"/>
      <c r="L29" s="1000"/>
      <c r="M29" s="1000"/>
      <c r="N29" s="1000"/>
      <c r="O29" s="225"/>
      <c r="P29" s="224"/>
      <c r="Q29" s="939"/>
      <c r="R29" s="996"/>
      <c r="S29" s="416"/>
      <c r="T29" s="417">
        <v>0</v>
      </c>
      <c r="U29" s="418"/>
      <c r="V29" s="939"/>
      <c r="W29" s="4">
        <v>5</v>
      </c>
    </row>
    <row r="30" spans="1:23" s="4" customFormat="1" ht="15" customHeight="1" x14ac:dyDescent="0.2">
      <c r="A30" s="11" t="s">
        <v>170</v>
      </c>
      <c r="B30" s="542">
        <v>9.9750000000000005E-2</v>
      </c>
      <c r="C30" s="926"/>
      <c r="D30" s="930"/>
      <c r="E30" s="930"/>
      <c r="F30" s="934"/>
      <c r="G30" s="935"/>
      <c r="H30" s="930"/>
      <c r="I30" s="929"/>
      <c r="J30" s="248"/>
      <c r="K30" s="254"/>
      <c r="L30" s="1000"/>
      <c r="M30" s="1000"/>
      <c r="N30" s="1000"/>
      <c r="O30" s="225"/>
      <c r="P30" s="224"/>
      <c r="Q30" s="939"/>
      <c r="R30" s="996"/>
      <c r="S30" s="416"/>
      <c r="T30" s="417"/>
      <c r="U30" s="418"/>
      <c r="V30" s="939"/>
    </row>
    <row r="31" spans="1:23" s="4" customFormat="1" ht="15" customHeight="1" x14ac:dyDescent="0.2">
      <c r="A31" s="11" t="s">
        <v>180</v>
      </c>
      <c r="B31" s="5">
        <v>1</v>
      </c>
      <c r="C31" s="926"/>
      <c r="D31" s="930"/>
      <c r="E31" s="930"/>
      <c r="F31" s="934"/>
      <c r="G31" s="935"/>
      <c r="H31" s="937"/>
      <c r="I31" s="929"/>
      <c r="J31" s="248"/>
      <c r="K31" s="254"/>
      <c r="L31" s="1000"/>
      <c r="M31" s="1000"/>
      <c r="N31" s="1000"/>
      <c r="O31" s="225"/>
      <c r="P31" s="224"/>
      <c r="Q31" s="939"/>
      <c r="R31" s="996"/>
      <c r="S31" s="416"/>
      <c r="T31" s="417"/>
      <c r="U31" s="418"/>
      <c r="V31" s="939"/>
    </row>
    <row r="32" spans="1:23" s="4" customFormat="1" ht="15" customHeight="1" x14ac:dyDescent="0.2">
      <c r="A32" s="1313" t="s">
        <v>547</v>
      </c>
      <c r="B32" s="1313"/>
      <c r="C32" s="926"/>
      <c r="D32" s="930"/>
      <c r="E32" s="930"/>
      <c r="F32" s="934"/>
      <c r="G32" s="935"/>
      <c r="H32" s="930"/>
      <c r="I32" s="929"/>
      <c r="J32" s="248"/>
      <c r="K32" s="254"/>
      <c r="L32" s="1000"/>
      <c r="M32" s="1000"/>
      <c r="N32" s="1000"/>
      <c r="O32" s="225"/>
      <c r="P32" s="224"/>
      <c r="Q32" s="939"/>
      <c r="R32" s="996"/>
      <c r="S32" s="416"/>
      <c r="T32" s="417"/>
      <c r="U32" s="418"/>
      <c r="V32" s="939"/>
    </row>
    <row r="33" spans="1:22" s="4" customFormat="1" ht="15" customHeight="1" x14ac:dyDescent="0.2">
      <c r="A33" s="536" t="s">
        <v>317</v>
      </c>
      <c r="B33" s="526">
        <v>2493.52</v>
      </c>
      <c r="C33" s="926"/>
      <c r="D33" s="930"/>
      <c r="E33" s="930"/>
      <c r="F33" s="934"/>
      <c r="G33" s="935"/>
      <c r="H33" s="937"/>
      <c r="I33" s="929"/>
      <c r="J33" s="248"/>
      <c r="K33" s="254"/>
      <c r="L33" s="1000"/>
      <c r="M33" s="1000"/>
      <c r="N33" s="1000"/>
      <c r="O33" s="225"/>
      <c r="P33" s="224"/>
      <c r="Q33" s="939"/>
      <c r="R33" s="996"/>
      <c r="S33" s="416"/>
      <c r="T33" s="417"/>
      <c r="U33" s="418"/>
      <c r="V33" s="939"/>
    </row>
    <row r="34" spans="1:22" s="4" customFormat="1" ht="15" customHeight="1" x14ac:dyDescent="0.2">
      <c r="A34" s="11" t="s">
        <v>318</v>
      </c>
      <c r="B34" s="526">
        <v>-2168.75</v>
      </c>
      <c r="C34" s="926"/>
      <c r="D34" s="936"/>
      <c r="E34" s="930"/>
      <c r="F34" s="934"/>
      <c r="G34" s="935"/>
      <c r="H34" s="930"/>
      <c r="I34" s="929"/>
      <c r="J34" s="248"/>
      <c r="K34" s="254"/>
      <c r="L34" s="1001"/>
      <c r="M34" s="1001"/>
      <c r="N34" s="1001"/>
      <c r="O34" s="225"/>
      <c r="P34" s="224"/>
      <c r="Q34" s="939"/>
      <c r="R34" s="996"/>
      <c r="S34" s="544"/>
      <c r="T34" s="417"/>
      <c r="U34" s="548"/>
      <c r="V34" s="939"/>
    </row>
    <row r="35" spans="1:22" s="4" customFormat="1" ht="15" customHeight="1" thickBot="1" x14ac:dyDescent="0.25">
      <c r="A35" s="11" t="s">
        <v>320</v>
      </c>
      <c r="B35" s="526">
        <v>0</v>
      </c>
      <c r="C35" s="926"/>
      <c r="D35" s="930"/>
      <c r="E35" s="930"/>
      <c r="F35" s="934"/>
      <c r="G35" s="935"/>
      <c r="H35" s="937"/>
      <c r="I35" s="929"/>
      <c r="J35" s="248"/>
      <c r="K35" s="254"/>
      <c r="L35" s="1001"/>
      <c r="M35" s="1001"/>
      <c r="N35" s="1001"/>
      <c r="O35" s="403"/>
      <c r="P35" s="224"/>
      <c r="Q35" s="939"/>
      <c r="R35" s="401" t="s">
        <v>11141</v>
      </c>
      <c r="S35" s="942">
        <f>SUM(S25:S34)</f>
        <v>16.649999999999999</v>
      </c>
      <c r="T35" s="400"/>
      <c r="U35" s="943">
        <f>SUM(U25:U34)</f>
        <v>5827.5</v>
      </c>
      <c r="V35" s="939"/>
    </row>
    <row r="36" spans="1:22" s="4" customFormat="1" ht="15" customHeight="1" x14ac:dyDescent="0.2">
      <c r="A36" s="11" t="s">
        <v>319</v>
      </c>
      <c r="B36" s="526">
        <v>0</v>
      </c>
      <c r="C36" s="926"/>
      <c r="D36" s="930"/>
      <c r="E36" s="930"/>
      <c r="F36" s="934"/>
      <c r="G36" s="935"/>
      <c r="H36" s="930"/>
      <c r="I36" s="929"/>
      <c r="J36" s="248"/>
      <c r="K36" s="254"/>
      <c r="L36" s="1001"/>
      <c r="M36" s="1001"/>
      <c r="N36" s="1001"/>
      <c r="O36" s="225"/>
      <c r="P36" s="224"/>
      <c r="Q36" s="939"/>
      <c r="R36" s="1309"/>
      <c r="S36" s="1309"/>
      <c r="T36" s="1309"/>
      <c r="U36" s="1309"/>
      <c r="V36" s="939"/>
    </row>
    <row r="37" spans="1:22" s="4" customFormat="1" ht="15" customHeight="1" x14ac:dyDescent="0.2">
      <c r="A37" s="11" t="s">
        <v>321</v>
      </c>
      <c r="B37" s="526">
        <v>0</v>
      </c>
      <c r="C37" s="926"/>
      <c r="D37" s="930"/>
      <c r="E37" s="930"/>
      <c r="F37" s="934"/>
      <c r="G37" s="935"/>
      <c r="H37" s="937"/>
      <c r="I37" s="929"/>
      <c r="J37" s="248"/>
      <c r="K37" s="254"/>
      <c r="L37" s="1001"/>
      <c r="M37" s="1001"/>
      <c r="N37" s="1001"/>
      <c r="O37" s="225"/>
      <c r="P37" s="224"/>
      <c r="Q37" s="939"/>
      <c r="R37" s="939"/>
      <c r="S37" s="939"/>
      <c r="T37" s="939"/>
      <c r="U37" s="939"/>
      <c r="V37" s="939"/>
    </row>
    <row r="38" spans="1:22" s="4" customFormat="1" ht="15" customHeight="1" x14ac:dyDescent="0.2">
      <c r="A38" s="11" t="s">
        <v>322</v>
      </c>
      <c r="B38" s="526">
        <v>-108.44</v>
      </c>
      <c r="C38" s="926"/>
      <c r="D38" s="936"/>
      <c r="E38" s="930"/>
      <c r="F38" s="934"/>
      <c r="G38" s="935"/>
      <c r="H38" s="930"/>
      <c r="I38" s="929"/>
      <c r="J38" s="248"/>
      <c r="K38" s="254"/>
      <c r="L38" s="1001"/>
      <c r="M38" s="1001"/>
      <c r="N38" s="1001"/>
      <c r="O38" s="225"/>
      <c r="P38" s="224"/>
      <c r="Q38" s="939"/>
      <c r="R38" s="939"/>
      <c r="S38" s="939"/>
      <c r="T38" s="939"/>
      <c r="U38" s="939"/>
      <c r="V38" s="939"/>
    </row>
    <row r="39" spans="1:22" s="4" customFormat="1" ht="15" customHeight="1" x14ac:dyDescent="0.2">
      <c r="A39" s="11" t="s">
        <v>323</v>
      </c>
      <c r="B39" s="526">
        <v>-216.33</v>
      </c>
      <c r="C39" s="926"/>
      <c r="D39" s="930"/>
      <c r="E39" s="930"/>
      <c r="F39" s="934"/>
      <c r="G39" s="935"/>
      <c r="H39" s="937"/>
      <c r="I39" s="929"/>
      <c r="J39" s="248"/>
      <c r="K39" s="254"/>
      <c r="L39" s="1001"/>
      <c r="M39" s="1001"/>
      <c r="N39" s="1001"/>
      <c r="O39" s="225"/>
      <c r="P39" s="224"/>
      <c r="Q39" s="939"/>
      <c r="R39" s="939"/>
      <c r="S39" s="939"/>
      <c r="T39" s="939"/>
      <c r="U39" s="939"/>
      <c r="V39" s="939"/>
    </row>
    <row r="40" spans="1:22" s="4" customFormat="1" ht="15" customHeight="1" x14ac:dyDescent="0.2">
      <c r="A40" s="11" t="s">
        <v>324</v>
      </c>
      <c r="B40" s="526">
        <v>0</v>
      </c>
      <c r="C40" s="926"/>
      <c r="D40" s="930"/>
      <c r="E40" s="930"/>
      <c r="F40" s="934"/>
      <c r="G40" s="935"/>
      <c r="H40" s="930"/>
      <c r="I40" s="929"/>
      <c r="J40" s="248"/>
      <c r="K40" s="254"/>
      <c r="L40" s="1001"/>
      <c r="M40" s="1001"/>
      <c r="N40" s="1001"/>
      <c r="O40" s="225"/>
      <c r="P40" s="224"/>
      <c r="Q40" s="939"/>
      <c r="R40" s="939"/>
      <c r="S40" s="939"/>
      <c r="T40" s="939"/>
      <c r="U40" s="939"/>
      <c r="V40" s="939"/>
    </row>
    <row r="41" spans="1:22" s="4" customFormat="1" ht="15" customHeight="1" thickBot="1" x14ac:dyDescent="0.25">
      <c r="A41" s="11" t="s">
        <v>548</v>
      </c>
      <c r="B41" s="5"/>
      <c r="C41" s="926"/>
      <c r="D41" s="930"/>
      <c r="E41" s="930"/>
      <c r="F41" s="934"/>
      <c r="G41" s="935"/>
      <c r="H41" s="937"/>
      <c r="I41" s="929"/>
      <c r="J41" s="248"/>
      <c r="K41" s="254"/>
      <c r="L41" s="1001"/>
      <c r="M41" s="1001"/>
      <c r="N41" s="1001"/>
      <c r="O41" s="225"/>
      <c r="P41" s="224"/>
      <c r="Q41" s="939"/>
      <c r="R41" s="939"/>
      <c r="S41" s="939"/>
      <c r="T41" s="939"/>
      <c r="U41" s="939"/>
      <c r="V41" s="939"/>
    </row>
    <row r="42" spans="1:22" s="4" customFormat="1" ht="15" customHeight="1" x14ac:dyDescent="0.25">
      <c r="A42" s="271"/>
      <c r="B42"/>
      <c r="C42" s="926"/>
      <c r="D42" s="930"/>
      <c r="E42" s="930"/>
      <c r="F42" s="934"/>
      <c r="G42" s="935"/>
      <c r="H42" s="930"/>
      <c r="I42" s="929"/>
      <c r="J42" s="248"/>
      <c r="K42" s="254"/>
      <c r="L42" s="1001"/>
      <c r="M42" s="1001"/>
      <c r="N42" s="1001"/>
      <c r="O42" s="225"/>
      <c r="P42" s="224"/>
      <c r="Q42" s="939"/>
      <c r="R42" s="1303" t="s">
        <v>11332</v>
      </c>
      <c r="S42" s="1304"/>
      <c r="T42" s="1304"/>
      <c r="U42" s="1305"/>
      <c r="V42" s="939"/>
    </row>
    <row r="43" spans="1:22" s="4" customFormat="1" ht="15" customHeight="1" x14ac:dyDescent="0.25">
      <c r="A43" s="271"/>
      <c r="B43"/>
      <c r="C43" s="926"/>
      <c r="D43" s="930"/>
      <c r="E43" s="930"/>
      <c r="F43" s="934"/>
      <c r="G43" s="935"/>
      <c r="H43" s="937"/>
      <c r="I43" s="929"/>
      <c r="J43" s="248"/>
      <c r="K43" s="254"/>
      <c r="L43" s="1001"/>
      <c r="M43" s="1001"/>
      <c r="N43" s="1001"/>
      <c r="O43" s="403"/>
      <c r="P43" s="224"/>
      <c r="Q43" s="939"/>
      <c r="R43" s="1306"/>
      <c r="S43" s="1307"/>
      <c r="T43" s="1307"/>
      <c r="U43" s="1308"/>
      <c r="V43" s="939"/>
    </row>
    <row r="44" spans="1:22" s="4" customFormat="1" ht="15" customHeight="1" x14ac:dyDescent="0.25">
      <c r="A44" s="271"/>
      <c r="B44"/>
      <c r="C44" s="926"/>
      <c r="D44" s="930"/>
      <c r="E44" s="930"/>
      <c r="F44" s="934"/>
      <c r="G44" s="935"/>
      <c r="H44" s="930"/>
      <c r="I44" s="929"/>
      <c r="J44" s="248"/>
      <c r="K44" s="254"/>
      <c r="L44" s="1001"/>
      <c r="M44" s="1001"/>
      <c r="N44" s="1001"/>
      <c r="O44" s="225"/>
      <c r="P44" s="224"/>
      <c r="Q44" s="939"/>
      <c r="R44" s="997" t="s">
        <v>133</v>
      </c>
      <c r="S44" s="604">
        <v>8.6</v>
      </c>
      <c r="T44" s="549">
        <v>350</v>
      </c>
      <c r="U44" s="418">
        <f>S44*T44</f>
        <v>3010</v>
      </c>
      <c r="V44" s="939"/>
    </row>
    <row r="45" spans="1:22" s="4" customFormat="1" ht="15" customHeight="1" x14ac:dyDescent="0.25">
      <c r="A45" s="271"/>
      <c r="B45"/>
      <c r="C45" s="926"/>
      <c r="D45" s="930"/>
      <c r="E45" s="930"/>
      <c r="F45" s="934"/>
      <c r="G45" s="935"/>
      <c r="H45" s="937"/>
      <c r="I45" s="929"/>
      <c r="J45" s="248"/>
      <c r="K45" s="254"/>
      <c r="L45" s="1001"/>
      <c r="M45" s="1001"/>
      <c r="N45" s="1001"/>
      <c r="O45" s="225"/>
      <c r="P45" s="224"/>
      <c r="Q45" s="939"/>
      <c r="R45" s="998" t="s">
        <v>5</v>
      </c>
      <c r="S45" s="605" t="s">
        <v>19859</v>
      </c>
      <c r="T45" s="417">
        <v>350</v>
      </c>
      <c r="U45" s="418">
        <f>S45*T45</f>
        <v>4812.5</v>
      </c>
      <c r="V45" s="939"/>
    </row>
    <row r="46" spans="1:22" s="4" customFormat="1" ht="15" customHeight="1" x14ac:dyDescent="0.25">
      <c r="A46" s="293"/>
      <c r="B46"/>
      <c r="C46" s="926"/>
      <c r="D46" s="930"/>
      <c r="E46" s="930"/>
      <c r="F46" s="934"/>
      <c r="G46" s="935"/>
      <c r="H46" s="930"/>
      <c r="I46" s="929"/>
      <c r="J46" s="248"/>
      <c r="K46" s="255"/>
      <c r="L46" s="255"/>
      <c r="M46" s="256"/>
      <c r="N46" s="412"/>
      <c r="O46" s="411"/>
      <c r="P46" s="227"/>
      <c r="Q46" s="939"/>
      <c r="R46" s="998"/>
      <c r="S46" s="605"/>
      <c r="T46" s="417"/>
      <c r="U46" s="418"/>
      <c r="V46" s="939"/>
    </row>
    <row r="47" spans="1:22" s="4" customFormat="1" ht="15" customHeight="1" x14ac:dyDescent="0.25">
      <c r="A47" s="293"/>
      <c r="B47"/>
      <c r="C47" s="926"/>
      <c r="D47" s="930"/>
      <c r="E47" s="930"/>
      <c r="F47" s="934"/>
      <c r="G47" s="935"/>
      <c r="H47" s="938"/>
      <c r="I47" s="929"/>
      <c r="J47" s="257"/>
      <c r="K47" s="258" t="s">
        <v>115</v>
      </c>
      <c r="L47" s="414"/>
      <c r="M47" s="256"/>
      <c r="N47" s="245"/>
      <c r="O47" s="920">
        <v>7822.5</v>
      </c>
      <c r="P47" s="227"/>
      <c r="Q47" s="939"/>
      <c r="R47" s="998"/>
      <c r="S47" s="605"/>
      <c r="T47" s="417"/>
      <c r="U47" s="418" t="str">
        <f>IF(R47&lt;&gt;"",S47*T47,"")</f>
        <v/>
      </c>
      <c r="V47" s="939"/>
    </row>
    <row r="48" spans="1:22" s="4" customFormat="1" ht="15" customHeight="1" x14ac:dyDescent="0.25">
      <c r="A48" s="271"/>
      <c r="B48"/>
      <c r="C48" s="926"/>
      <c r="D48" s="930"/>
      <c r="E48" s="930"/>
      <c r="F48" s="934"/>
      <c r="G48" s="935"/>
      <c r="H48" s="938"/>
      <c r="I48" s="929"/>
      <c r="J48" s="257"/>
      <c r="K48" s="259"/>
      <c r="L48" s="259"/>
      <c r="M48" s="275" t="s">
        <v>84</v>
      </c>
      <c r="N48" s="413"/>
      <c r="O48" s="306"/>
      <c r="P48" s="227"/>
      <c r="Q48" s="939"/>
      <c r="R48" s="998"/>
      <c r="S48" s="606"/>
      <c r="T48" s="417"/>
      <c r="U48" s="418" t="str">
        <f>IF(R48&lt;&gt;"",S48*T48,"")</f>
        <v/>
      </c>
      <c r="V48" s="939"/>
    </row>
    <row r="49" spans="1:22" s="4" customFormat="1" ht="15" customHeight="1" thickBot="1" x14ac:dyDescent="0.3">
      <c r="A49" s="399"/>
      <c r="B49"/>
      <c r="C49" s="926"/>
      <c r="D49" s="930"/>
      <c r="E49" s="930"/>
      <c r="F49" s="934"/>
      <c r="G49" s="935"/>
      <c r="H49" s="938"/>
      <c r="I49" s="929"/>
      <c r="J49" s="257"/>
      <c r="K49" s="259"/>
      <c r="L49" s="259"/>
      <c r="M49" s="307" t="s">
        <v>183</v>
      </c>
      <c r="N49" s="413"/>
      <c r="O49" s="306"/>
      <c r="P49" s="227"/>
      <c r="Q49" s="939"/>
      <c r="R49" s="401" t="s">
        <v>11141</v>
      </c>
      <c r="S49" s="1002">
        <f>SUM(S44:S48)</f>
        <v>8.6</v>
      </c>
      <c r="T49" s="419"/>
      <c r="U49" s="944">
        <f>SUM(U44:U48)</f>
        <v>7822.5</v>
      </c>
      <c r="V49" s="939"/>
    </row>
    <row r="50" spans="1:22" s="4" customFormat="1" ht="15" customHeight="1" x14ac:dyDescent="0.25">
      <c r="A50" s="1295" t="s">
        <v>11327</v>
      </c>
      <c r="B50" s="1295"/>
      <c r="C50" s="926"/>
      <c r="D50" s="936"/>
      <c r="E50" s="930"/>
      <c r="F50" s="934"/>
      <c r="G50" s="935"/>
      <c r="H50" s="938"/>
      <c r="I50" s="929"/>
      <c r="J50" s="257"/>
      <c r="K50" s="259"/>
      <c r="L50" s="259"/>
      <c r="M50" s="307" t="s">
        <v>165</v>
      </c>
      <c r="N50" s="260"/>
      <c r="O50" s="306"/>
      <c r="P50" s="227"/>
      <c r="Q50" s="939"/>
      <c r="R50" s="939"/>
      <c r="S50" s="939"/>
      <c r="T50" s="939"/>
      <c r="U50" s="939"/>
      <c r="V50" s="939"/>
    </row>
    <row r="51" spans="1:22" s="4" customFormat="1" ht="15" customHeight="1" x14ac:dyDescent="0.25">
      <c r="A51" s="538" t="s">
        <v>11330</v>
      </c>
      <c r="B51" s="989" t="s">
        <v>19695</v>
      </c>
      <c r="C51" s="926"/>
      <c r="D51" s="930"/>
      <c r="E51" s="930"/>
      <c r="F51" s="934"/>
      <c r="G51" s="935"/>
      <c r="H51" s="938"/>
      <c r="I51" s="929"/>
      <c r="J51" s="257"/>
      <c r="K51" s="258" t="s">
        <v>125</v>
      </c>
      <c r="L51" s="259"/>
      <c r="M51" s="259"/>
      <c r="N51" s="260"/>
      <c r="O51" s="696">
        <f>SUM(O47:O50)</f>
        <v>7822.5</v>
      </c>
      <c r="P51" s="228"/>
      <c r="Q51" s="939"/>
      <c r="R51" s="939"/>
      <c r="S51" s="939"/>
      <c r="T51" s="939"/>
      <c r="U51" s="939"/>
      <c r="V51" s="939"/>
    </row>
    <row r="52" spans="1:22" s="4" customFormat="1" ht="15" customHeight="1" x14ac:dyDescent="0.25">
      <c r="A52" s="538" t="s">
        <v>11331</v>
      </c>
      <c r="B52" s="537">
        <v>8</v>
      </c>
      <c r="C52" s="926"/>
      <c r="D52" s="930"/>
      <c r="E52" s="930"/>
      <c r="F52" s="934"/>
      <c r="G52" s="935"/>
      <c r="H52" s="938"/>
      <c r="I52" s="929"/>
      <c r="J52" s="257"/>
      <c r="K52" s="249" t="s">
        <v>126</v>
      </c>
      <c r="L52" s="259"/>
      <c r="M52" s="259"/>
      <c r="N52" s="229">
        <v>0.05</v>
      </c>
      <c r="O52" s="697">
        <f>ROUND(O51*N52,2)</f>
        <v>391.13</v>
      </c>
      <c r="P52" s="227"/>
      <c r="Q52" s="939"/>
      <c r="R52" s="939"/>
      <c r="S52" s="939"/>
      <c r="T52" s="939"/>
      <c r="U52" s="939"/>
      <c r="V52" s="939"/>
    </row>
    <row r="53" spans="1:22" s="4" customFormat="1" ht="15" customHeight="1" x14ac:dyDescent="0.25">
      <c r="A53" s="538" t="s">
        <v>11329</v>
      </c>
      <c r="B53" s="2">
        <v>45537</v>
      </c>
      <c r="C53" s="926"/>
      <c r="D53" s="930"/>
      <c r="E53" s="930"/>
      <c r="F53" s="934"/>
      <c r="G53" s="935"/>
      <c r="H53" s="938"/>
      <c r="I53" s="929"/>
      <c r="J53" s="257"/>
      <c r="K53" s="249" t="s">
        <v>127</v>
      </c>
      <c r="L53" s="240"/>
      <c r="M53" s="230"/>
      <c r="N53" s="231">
        <v>9.9750000000000005E-2</v>
      </c>
      <c r="O53" s="698">
        <f>ROUND(O51*N53,2)</f>
        <v>780.29</v>
      </c>
      <c r="P53" s="227"/>
      <c r="Q53" s="939"/>
      <c r="R53" s="939"/>
      <c r="S53" s="939"/>
      <c r="T53" s="939"/>
      <c r="U53" s="939"/>
      <c r="V53" s="939"/>
    </row>
    <row r="54" spans="1:22" s="4" customFormat="1" ht="15" customHeight="1" x14ac:dyDescent="0.25">
      <c r="A54" s="538" t="s">
        <v>11328</v>
      </c>
      <c r="B54" s="1">
        <v>7822.5</v>
      </c>
      <c r="C54" s="926"/>
      <c r="D54" s="930"/>
      <c r="E54" s="930"/>
      <c r="F54" s="934"/>
      <c r="G54" s="935"/>
      <c r="H54" s="938"/>
      <c r="I54" s="929"/>
      <c r="J54" s="257"/>
      <c r="K54" s="249"/>
      <c r="L54" s="240"/>
      <c r="M54" s="232"/>
      <c r="N54" s="260"/>
      <c r="O54" s="226"/>
      <c r="P54" s="227"/>
      <c r="Q54" s="939"/>
      <c r="R54" s="939"/>
      <c r="S54" s="939"/>
      <c r="T54" s="939"/>
      <c r="U54" s="939"/>
      <c r="V54" s="939"/>
    </row>
    <row r="55" spans="1:22" s="4" customFormat="1" ht="15" customHeight="1" thickBot="1" x14ac:dyDescent="0.3">
      <c r="B55"/>
      <c r="C55" s="926"/>
      <c r="D55" s="930"/>
      <c r="E55" s="930"/>
      <c r="F55" s="934"/>
      <c r="G55" s="935"/>
      <c r="H55" s="938"/>
      <c r="I55" s="929"/>
      <c r="J55" s="257"/>
      <c r="K55" s="258" t="s">
        <v>128</v>
      </c>
      <c r="L55" s="240"/>
      <c r="M55" s="232"/>
      <c r="N55" s="260"/>
      <c r="O55" s="699">
        <f>SUM(O51:O54)</f>
        <v>8993.9199999999983</v>
      </c>
      <c r="P55" s="227"/>
      <c r="Q55" s="939"/>
      <c r="R55" s="939"/>
      <c r="S55" s="939"/>
      <c r="T55" s="939"/>
      <c r="U55" s="939"/>
      <c r="V55" s="939"/>
    </row>
    <row r="56" spans="1:22" s="4" customFormat="1" ht="15" customHeight="1" thickTop="1" x14ac:dyDescent="0.25">
      <c r="B56"/>
      <c r="C56" s="926"/>
      <c r="D56" s="930"/>
      <c r="E56" s="930"/>
      <c r="F56" s="934"/>
      <c r="G56" s="935"/>
      <c r="H56" s="938"/>
      <c r="I56" s="929"/>
      <c r="J56" s="244"/>
      <c r="K56" s="35"/>
      <c r="L56" s="249"/>
      <c r="M56" s="249"/>
      <c r="N56" s="249"/>
      <c r="O56" s="226"/>
      <c r="P56" s="227"/>
      <c r="Q56" s="939"/>
      <c r="R56" s="939"/>
      <c r="S56" s="939"/>
      <c r="T56" s="939"/>
      <c r="U56" s="939"/>
      <c r="V56" s="939"/>
    </row>
    <row r="57" spans="1:22" s="4" customFormat="1" ht="15" customHeight="1" x14ac:dyDescent="0.25">
      <c r="B57"/>
      <c r="C57" s="926"/>
      <c r="D57" s="930"/>
      <c r="E57" s="930"/>
      <c r="F57" s="934"/>
      <c r="G57" s="935"/>
      <c r="H57" s="938"/>
      <c r="I57" s="929"/>
      <c r="J57" s="261"/>
      <c r="K57" s="35" t="s">
        <v>116</v>
      </c>
      <c r="L57" s="262"/>
      <c r="M57" s="262"/>
      <c r="N57" s="262"/>
      <c r="O57" s="306"/>
      <c r="P57" s="227"/>
      <c r="Q57" s="939"/>
      <c r="R57" s="939"/>
      <c r="S57" s="939"/>
      <c r="T57" s="939"/>
      <c r="U57" s="939"/>
      <c r="V57" s="939"/>
    </row>
    <row r="58" spans="1:22" s="4" customFormat="1" ht="15" customHeight="1" x14ac:dyDescent="0.25">
      <c r="B58"/>
      <c r="C58" s="926"/>
      <c r="D58" s="930"/>
      <c r="E58" s="930"/>
      <c r="F58" s="934"/>
      <c r="G58" s="935"/>
      <c r="H58" s="938"/>
      <c r="I58" s="929"/>
      <c r="J58" s="261"/>
      <c r="K58" s="35"/>
      <c r="L58" s="262"/>
      <c r="M58" s="262"/>
      <c r="N58" s="262"/>
      <c r="O58" s="226"/>
      <c r="P58" s="227"/>
      <c r="Q58" s="939"/>
      <c r="R58" s="939"/>
      <c r="S58" s="939"/>
      <c r="T58" s="939"/>
      <c r="U58" s="939"/>
      <c r="V58" s="939"/>
    </row>
    <row r="59" spans="1:22" s="4" customFormat="1" ht="15" customHeight="1" x14ac:dyDescent="0.25">
      <c r="A59" s="399"/>
      <c r="B59"/>
      <c r="C59" s="926"/>
      <c r="D59" s="930"/>
      <c r="E59" s="930"/>
      <c r="F59" s="934"/>
      <c r="G59" s="935"/>
      <c r="H59" s="938"/>
      <c r="I59" s="929"/>
      <c r="J59" s="261"/>
      <c r="K59" s="263" t="s">
        <v>129</v>
      </c>
      <c r="L59" s="264"/>
      <c r="M59" s="265"/>
      <c r="N59" s="265"/>
      <c r="O59" s="696">
        <f>O55-O57</f>
        <v>8993.9199999999983</v>
      </c>
      <c r="P59" s="227"/>
      <c r="Q59" s="939"/>
      <c r="R59" s="939"/>
      <c r="S59" s="939"/>
      <c r="T59" s="939"/>
      <c r="U59" s="939"/>
      <c r="V59" s="939"/>
    </row>
    <row r="60" spans="1:22" s="4" customFormat="1" ht="15" customHeight="1" thickBot="1" x14ac:dyDescent="0.3">
      <c r="B60"/>
      <c r="C60" s="926"/>
      <c r="D60" s="930"/>
      <c r="E60" s="930"/>
      <c r="F60" s="934"/>
      <c r="G60" s="935"/>
      <c r="H60" s="938"/>
      <c r="I60" s="929"/>
      <c r="J60" s="266"/>
      <c r="K60" s="267"/>
      <c r="L60" s="267"/>
      <c r="M60" s="267"/>
      <c r="N60" s="267"/>
      <c r="O60" s="267"/>
      <c r="P60" s="268"/>
      <c r="Q60" s="939"/>
      <c r="R60" s="939"/>
      <c r="S60" s="939"/>
      <c r="T60" s="939"/>
      <c r="U60" s="939"/>
      <c r="V60" s="939"/>
    </row>
    <row r="61" spans="1:22" x14ac:dyDescent="0.25">
      <c r="A61" s="4"/>
      <c r="C61" s="926"/>
      <c r="D61" s="930"/>
      <c r="E61" s="930"/>
      <c r="F61" s="934"/>
      <c r="G61" s="935"/>
      <c r="H61" s="938"/>
      <c r="I61" s="929"/>
      <c r="J61" s="939"/>
      <c r="K61" s="939"/>
      <c r="L61" s="939"/>
      <c r="M61" s="939"/>
      <c r="N61" s="939"/>
      <c r="O61" s="939"/>
      <c r="P61" s="939"/>
      <c r="Q61" s="939"/>
      <c r="R61" s="939"/>
      <c r="S61" s="939"/>
      <c r="T61" s="939"/>
      <c r="U61" s="939"/>
      <c r="V61" s="939"/>
    </row>
    <row r="62" spans="1:22" x14ac:dyDescent="0.25">
      <c r="C62" s="926"/>
      <c r="D62" s="936"/>
      <c r="E62" s="930"/>
      <c r="F62" s="934"/>
      <c r="G62" s="935"/>
      <c r="H62" s="938"/>
      <c r="I62" s="929"/>
      <c r="J62" s="939"/>
      <c r="K62" s="939"/>
      <c r="L62" s="939"/>
      <c r="M62" s="939"/>
      <c r="N62" s="939"/>
      <c r="O62" s="939"/>
      <c r="P62" s="939"/>
      <c r="Q62" s="939"/>
      <c r="R62" s="939"/>
      <c r="S62" s="939"/>
      <c r="T62" s="939"/>
      <c r="U62" s="939"/>
      <c r="V62" s="939"/>
    </row>
    <row r="68" spans="6:6" x14ac:dyDescent="0.25">
      <c r="F68" s="524"/>
    </row>
  </sheetData>
  <sheetProtection sheet="1" objects="1" scenarios="1" selectLockedCells="1"/>
  <dataConsolidate/>
  <mergeCells count="11">
    <mergeCell ref="R42:U43"/>
    <mergeCell ref="R36:U36"/>
    <mergeCell ref="R24:U24"/>
    <mergeCell ref="A32:B32"/>
    <mergeCell ref="J8:P8"/>
    <mergeCell ref="A50:B50"/>
    <mergeCell ref="C1:I1"/>
    <mergeCell ref="E3:F3"/>
    <mergeCell ref="M6:N6"/>
    <mergeCell ref="J1:P1"/>
    <mergeCell ref="C5:H5"/>
  </mergeCells>
  <dataValidations count="8">
    <dataValidation allowBlank="1" showInputMessage="1" showErrorMessage="1" sqref="K46" xr:uid="{FD17B941-0985-4F4A-A2B1-46F6ED9396AA}"/>
    <dataValidation type="decimal" operator="lessThan" allowBlank="1" showInputMessage="1" showErrorMessage="1" sqref="O57 N48:N50" xr:uid="{EF06DC64-587E-4730-8A6C-8623DF530D99}">
      <formula1>$O$47</formula1>
    </dataValidation>
    <dataValidation type="list" operator="lessThan" allowBlank="1" showInputMessage="1" showErrorMessage="1" sqref="E3:F3" xr:uid="{4C285004-8FAB-4EE6-A9FA-E93099F1C6DE}">
      <formula1>dnrClients_Names_Only</formula1>
    </dataValidation>
    <dataValidation operator="lessThan" allowBlank="1" showInputMessage="1" showErrorMessage="1" sqref="O3" xr:uid="{6FF1ADE2-127B-4235-8EFE-7B3AFDCBD4DA}"/>
    <dataValidation type="decimal" allowBlank="1" showInputMessage="1" showErrorMessage="1" sqref="M34:M46" xr:uid="{DEE35D1B-1DCC-4055-9BB0-2A366BAA504C}">
      <formula1>0</formula1>
      <formula2>99.99</formula2>
    </dataValidation>
    <dataValidation type="list" allowBlank="1" showInputMessage="1" showErrorMessage="1" sqref="M48:M50" xr:uid="{140343EE-E02F-4B72-B8FF-C67813BE8DF3}">
      <formula1>dnrAutresFrais</formula1>
    </dataValidation>
    <dataValidation type="decimal" allowBlank="1" showInputMessage="1" showErrorMessage="1" sqref="O48:O50" xr:uid="{04756AD7-73F5-42E7-BB1D-0FF2142999EA}">
      <formula1>0</formula1>
      <formula2>999.99</formula2>
    </dataValidation>
    <dataValidation type="list" operator="lessThan" allowBlank="1" showInputMessage="1" sqref="L46" xr:uid="{21948AB5-6F52-4429-9317-2C47416D2703}">
      <formula1>dnrServices</formula1>
    </dataValidation>
  </dataValidations>
  <printOptions horizontalCentered="1" verticalCentered="1"/>
  <pageMargins left="0.11811023622047245" right="0.11811023622047245" top="0.11811023622047245" bottom="0.11811023622047245" header="0" footer="0"/>
  <pageSetup scale="30" fitToHeight="0" orientation="portrait" horizontalDpi="4294967293" verticalDpi="200" r:id="rId1"/>
  <drawing r:id="rId2"/>
  <legacyDrawing r:id="rId3"/>
  <mc:AlternateContent xmlns:mc="http://schemas.openxmlformats.org/markup-compatibility/2006">
    <mc:Choice Requires="x14">
      <controls>
        <mc:AlternateContent xmlns:mc="http://schemas.openxmlformats.org/markup-compatibility/2006">
          <mc:Choice Requires="x14">
            <control shapeId="27649" r:id="rId4" name="Inclure_TEC_Factures">
              <controlPr locked="0" defaultSize="0" autoFill="0" autoLine="0" autoPict="0" macro="[0]!FAC_Brouillon_Inclure_TEC_Factures_Click" altText="Voir TEC facturés ?">
                <anchor moveWithCells="1">
                  <from>
                    <xdr:col>6</xdr:col>
                    <xdr:colOff>95250</xdr:colOff>
                    <xdr:row>1</xdr:row>
                    <xdr:rowOff>104775</xdr:rowOff>
                  </from>
                  <to>
                    <xdr:col>7</xdr:col>
                    <xdr:colOff>600075</xdr:colOff>
                    <xdr:row>3</xdr:row>
                    <xdr:rowOff>76200</xdr:rowOff>
                  </to>
                </anchor>
              </controlPr>
            </control>
          </mc:Choice>
        </mc:AlternateContent>
        <mc:AlternateContent xmlns:mc="http://schemas.openxmlformats.org/markup-compatibility/2006">
          <mc:Choice Requires="x14">
            <control shapeId="28162" r:id="rId5" name="chkBox - 7">
              <controlPr defaultSize="0" autoFill="0" autoLine="0" autoPict="0">
                <anchor moveWithCells="1">
                  <from>
                    <xdr:col>2</xdr:col>
                    <xdr:colOff>66675</xdr:colOff>
                    <xdr:row>6</xdr:row>
                    <xdr:rowOff>0</xdr:rowOff>
                  </from>
                  <to>
                    <xdr:col>3</xdr:col>
                    <xdr:colOff>66675</xdr:colOff>
                    <xdr:row>7</xdr:row>
                    <xdr:rowOff>19050</xdr:rowOff>
                  </to>
                </anchor>
              </controlPr>
            </control>
          </mc:Choice>
        </mc:AlternateContent>
        <mc:AlternateContent xmlns:mc="http://schemas.openxmlformats.org/markup-compatibility/2006">
          <mc:Choice Requires="x14">
            <control shapeId="28163" r:id="rId6" name="chkBox - 8">
              <controlPr defaultSize="0" autoFill="0" autoLine="0" autoPict="0">
                <anchor moveWithCells="1">
                  <from>
                    <xdr:col>2</xdr:col>
                    <xdr:colOff>66675</xdr:colOff>
                    <xdr:row>7</xdr:row>
                    <xdr:rowOff>0</xdr:rowOff>
                  </from>
                  <to>
                    <xdr:col>3</xdr:col>
                    <xdr:colOff>66675</xdr:colOff>
                    <xdr:row>8</xdr:row>
                    <xdr:rowOff>19050</xdr:rowOff>
                  </to>
                </anchor>
              </controlPr>
            </control>
          </mc:Choice>
        </mc:AlternateContent>
        <mc:AlternateContent xmlns:mc="http://schemas.openxmlformats.org/markup-compatibility/2006">
          <mc:Choice Requires="x14">
            <control shapeId="28164" r:id="rId7" name="chkBox - 9">
              <controlPr defaultSize="0" autoFill="0" autoLine="0" autoPict="0">
                <anchor moveWithCells="1">
                  <from>
                    <xdr:col>2</xdr:col>
                    <xdr:colOff>66675</xdr:colOff>
                    <xdr:row>8</xdr:row>
                    <xdr:rowOff>0</xdr:rowOff>
                  </from>
                  <to>
                    <xdr:col>3</xdr:col>
                    <xdr:colOff>66675</xdr:colOff>
                    <xdr:row>9</xdr:row>
                    <xdr:rowOff>19050</xdr:rowOff>
                  </to>
                </anchor>
              </controlPr>
            </control>
          </mc:Choice>
        </mc:AlternateContent>
        <mc:AlternateContent xmlns:mc="http://schemas.openxmlformats.org/markup-compatibility/2006">
          <mc:Choice Requires="x14">
            <control shapeId="28165" r:id="rId8" name="chkBox - 10">
              <controlPr defaultSize="0" autoFill="0" autoLine="0" autoPict="0">
                <anchor moveWithCells="1">
                  <from>
                    <xdr:col>2</xdr:col>
                    <xdr:colOff>66675</xdr:colOff>
                    <xdr:row>9</xdr:row>
                    <xdr:rowOff>0</xdr:rowOff>
                  </from>
                  <to>
                    <xdr:col>3</xdr:col>
                    <xdr:colOff>66675</xdr:colOff>
                    <xdr:row>10</xdr:row>
                    <xdr:rowOff>19050</xdr:rowOff>
                  </to>
                </anchor>
              </controlPr>
            </control>
          </mc:Choice>
        </mc:AlternateContent>
        <mc:AlternateContent xmlns:mc="http://schemas.openxmlformats.org/markup-compatibility/2006">
          <mc:Choice Requires="x14">
            <control shapeId="28166" r:id="rId9" name="chkBox - 11">
              <controlPr defaultSize="0" autoFill="0" autoLine="0" autoPict="0">
                <anchor moveWithCells="1">
                  <from>
                    <xdr:col>2</xdr:col>
                    <xdr:colOff>66675</xdr:colOff>
                    <xdr:row>10</xdr:row>
                    <xdr:rowOff>0</xdr:rowOff>
                  </from>
                  <to>
                    <xdr:col>3</xdr:col>
                    <xdr:colOff>66675</xdr:colOff>
                    <xdr:row>11</xdr:row>
                    <xdr:rowOff>19050</xdr:rowOff>
                  </to>
                </anchor>
              </controlPr>
            </control>
          </mc:Choice>
        </mc:AlternateContent>
        <mc:AlternateContent xmlns:mc="http://schemas.openxmlformats.org/markup-compatibility/2006">
          <mc:Choice Requires="x14">
            <control shapeId="28167" r:id="rId10" name="chkBox - 12">
              <controlPr defaultSize="0" autoFill="0" autoLine="0" autoPict="0">
                <anchor moveWithCells="1">
                  <from>
                    <xdr:col>2</xdr:col>
                    <xdr:colOff>66675</xdr:colOff>
                    <xdr:row>11</xdr:row>
                    <xdr:rowOff>0</xdr:rowOff>
                  </from>
                  <to>
                    <xdr:col>3</xdr:col>
                    <xdr:colOff>66675</xdr:colOff>
                    <xdr:row>12</xdr:row>
                    <xdr:rowOff>19050</xdr:rowOff>
                  </to>
                </anchor>
              </controlPr>
            </control>
          </mc:Choice>
        </mc:AlternateContent>
        <mc:AlternateContent xmlns:mc="http://schemas.openxmlformats.org/markup-compatibility/2006">
          <mc:Choice Requires="x14">
            <control shapeId="28168" r:id="rId11" name="chkBox - 13">
              <controlPr defaultSize="0" autoFill="0" autoLine="0" autoPict="0">
                <anchor moveWithCells="1">
                  <from>
                    <xdr:col>2</xdr:col>
                    <xdr:colOff>66675</xdr:colOff>
                    <xdr:row>12</xdr:row>
                    <xdr:rowOff>0</xdr:rowOff>
                  </from>
                  <to>
                    <xdr:col>3</xdr:col>
                    <xdr:colOff>66675</xdr:colOff>
                    <xdr:row>13</xdr:row>
                    <xdr:rowOff>19050</xdr:rowOff>
                  </to>
                </anchor>
              </controlPr>
            </control>
          </mc:Choice>
        </mc:AlternateContent>
        <mc:AlternateContent xmlns:mc="http://schemas.openxmlformats.org/markup-compatibility/2006">
          <mc:Choice Requires="x14">
            <control shapeId="28169" r:id="rId12" name="chkBox - 14">
              <controlPr defaultSize="0" autoFill="0" autoLine="0" autoPict="0">
                <anchor moveWithCells="1">
                  <from>
                    <xdr:col>2</xdr:col>
                    <xdr:colOff>66675</xdr:colOff>
                    <xdr:row>13</xdr:row>
                    <xdr:rowOff>0</xdr:rowOff>
                  </from>
                  <to>
                    <xdr:col>3</xdr:col>
                    <xdr:colOff>66675</xdr:colOff>
                    <xdr:row>14</xdr:row>
                    <xdr:rowOff>19050</xdr:rowOff>
                  </to>
                </anchor>
              </controlPr>
            </control>
          </mc:Choice>
        </mc:AlternateContent>
        <mc:AlternateContent xmlns:mc="http://schemas.openxmlformats.org/markup-compatibility/2006">
          <mc:Choice Requires="x14">
            <control shapeId="28170" r:id="rId13" name="chkBox - 15">
              <controlPr defaultSize="0" autoFill="0" autoLine="0" autoPict="0">
                <anchor moveWithCells="1">
                  <from>
                    <xdr:col>2</xdr:col>
                    <xdr:colOff>66675</xdr:colOff>
                    <xdr:row>14</xdr:row>
                    <xdr:rowOff>0</xdr:rowOff>
                  </from>
                  <to>
                    <xdr:col>3</xdr:col>
                    <xdr:colOff>66675</xdr:colOff>
                    <xdr:row>15</xdr:row>
                    <xdr:rowOff>19050</xdr:rowOff>
                  </to>
                </anchor>
              </controlPr>
            </control>
          </mc:Choice>
        </mc:AlternateContent>
        <mc:AlternateContent xmlns:mc="http://schemas.openxmlformats.org/markup-compatibility/2006">
          <mc:Choice Requires="x14">
            <control shapeId="28171" r:id="rId14" name="chkBox - 16">
              <controlPr defaultSize="0" autoFill="0" autoLine="0" autoPict="0">
                <anchor moveWithCells="1">
                  <from>
                    <xdr:col>2</xdr:col>
                    <xdr:colOff>66675</xdr:colOff>
                    <xdr:row>15</xdr:row>
                    <xdr:rowOff>0</xdr:rowOff>
                  </from>
                  <to>
                    <xdr:col>3</xdr:col>
                    <xdr:colOff>66675</xdr:colOff>
                    <xdr:row>16</xdr:row>
                    <xdr:rowOff>19050</xdr:rowOff>
                  </to>
                </anchor>
              </controlPr>
            </control>
          </mc:Choice>
        </mc:AlternateContent>
        <mc:AlternateContent xmlns:mc="http://schemas.openxmlformats.org/markup-compatibility/2006">
          <mc:Choice Requires="x14">
            <control shapeId="28172" r:id="rId15" name="chkBox - 17">
              <controlPr defaultSize="0" autoFill="0" autoLine="0" autoPict="0">
                <anchor moveWithCells="1">
                  <from>
                    <xdr:col>2</xdr:col>
                    <xdr:colOff>66675</xdr:colOff>
                    <xdr:row>16</xdr:row>
                    <xdr:rowOff>0</xdr:rowOff>
                  </from>
                  <to>
                    <xdr:col>3</xdr:col>
                    <xdr:colOff>66675</xdr:colOff>
                    <xdr:row>17</xdr:row>
                    <xdr:rowOff>19050</xdr:rowOff>
                  </to>
                </anchor>
              </controlPr>
            </control>
          </mc:Choice>
        </mc:AlternateContent>
        <mc:AlternateContent xmlns:mc="http://schemas.openxmlformats.org/markup-compatibility/2006">
          <mc:Choice Requires="x14">
            <control shapeId="28173" r:id="rId16" name="chkBox - 18">
              <controlPr defaultSize="0" autoFill="0" autoLine="0" autoPict="0">
                <anchor moveWithCells="1">
                  <from>
                    <xdr:col>2</xdr:col>
                    <xdr:colOff>66675</xdr:colOff>
                    <xdr:row>17</xdr:row>
                    <xdr:rowOff>0</xdr:rowOff>
                  </from>
                  <to>
                    <xdr:col>3</xdr:col>
                    <xdr:colOff>66675</xdr:colOff>
                    <xdr:row>18</xdr:row>
                    <xdr:rowOff>19050</xdr:rowOff>
                  </to>
                </anchor>
              </controlPr>
            </control>
          </mc:Choice>
        </mc:AlternateContent>
        <mc:AlternateContent xmlns:mc="http://schemas.openxmlformats.org/markup-compatibility/2006">
          <mc:Choice Requires="x14">
            <control shapeId="28174" r:id="rId17" name="chkBox - 19">
              <controlPr defaultSize="0" autoFill="0" autoLine="0" autoPict="0">
                <anchor moveWithCells="1">
                  <from>
                    <xdr:col>2</xdr:col>
                    <xdr:colOff>66675</xdr:colOff>
                    <xdr:row>18</xdr:row>
                    <xdr:rowOff>0</xdr:rowOff>
                  </from>
                  <to>
                    <xdr:col>3</xdr:col>
                    <xdr:colOff>66675</xdr:colOff>
                    <xdr:row>19</xdr:row>
                    <xdr:rowOff>19050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66E1DB46-DFBA-4DC9-85D5-6E634C76922E}">
          <x14:formula1>
            <xm:f>Admin!$Z$11:$Z$56</xm:f>
          </x14:formula1>
          <xm:sqref>L11:L17 L18:L45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7FBC0-593C-4942-AC96-4C816F512268}">
  <sheetPr codeName="wshFAC_Comptes_Clients">
    <pageSetUpPr fitToPage="1"/>
  </sheetPr>
  <dimension ref="A1:U136"/>
  <sheetViews>
    <sheetView workbookViewId="0">
      <pane ySplit="3" topLeftCell="A34" activePane="bottomLeft" state="frozen"/>
      <selection activeCell="M1" sqref="M1:M1048576"/>
      <selection pane="bottomLeft" activeCell="C42" sqref="C42"/>
    </sheetView>
  </sheetViews>
  <sheetFormatPr baseColWidth="10" defaultColWidth="9.140625" defaultRowHeight="15" x14ac:dyDescent="0.25"/>
  <cols>
    <col min="1" max="1" width="9.5703125" bestFit="1" customWidth="1"/>
    <col min="2" max="2" width="11" style="1088" bestFit="1" customWidth="1"/>
    <col min="3" max="3" width="58.28515625" bestFit="1" customWidth="1"/>
    <col min="4" max="4" width="9.85546875" style="9" bestFit="1" customWidth="1"/>
    <col min="5" max="5" width="7.28515625" bestFit="1" customWidth="1"/>
    <col min="6" max="6" width="6.7109375" bestFit="1" customWidth="1"/>
    <col min="7" max="7" width="10.42578125" style="1044" bestFit="1" customWidth="1"/>
    <col min="8" max="8" width="10.42578125" style="16" bestFit="1" customWidth="1"/>
    <col min="9" max="9" width="10.28515625" style="16" bestFit="1" customWidth="1"/>
    <col min="10" max="10" width="10.42578125" style="26" bestFit="1" customWidth="1"/>
    <col min="11" max="11" width="13.28515625" style="40" bestFit="1" customWidth="1"/>
    <col min="12" max="12" width="5.7109375" customWidth="1"/>
    <col min="13" max="13" width="10.85546875" style="9" bestFit="1" customWidth="1"/>
    <col min="14" max="14" width="12.42578125" bestFit="1" customWidth="1"/>
    <col min="15" max="15" width="5.7109375" customWidth="1"/>
    <col min="16" max="17" width="13.7109375" style="1" customWidth="1"/>
    <col min="18" max="18" width="10.7109375" customWidth="1"/>
    <col min="19" max="19" width="13.28515625" style="10" bestFit="1" customWidth="1"/>
    <col min="20" max="20" width="13.28515625" style="10" customWidth="1"/>
    <col min="21" max="21" width="12.85546875" style="10" customWidth="1"/>
    <col min="22" max="22" width="12.5703125" bestFit="1" customWidth="1"/>
    <col min="25" max="25" width="15" bestFit="1" customWidth="1"/>
    <col min="27" max="27" width="6.140625" bestFit="1" customWidth="1"/>
    <col min="28" max="28" width="9.42578125" bestFit="1" customWidth="1"/>
    <col min="29" max="29" width="8.140625" customWidth="1"/>
    <col min="30" max="30" width="10.140625" customWidth="1"/>
    <col min="31" max="31" width="9.42578125" bestFit="1" customWidth="1"/>
    <col min="32" max="32" width="8" bestFit="1" customWidth="1"/>
    <col min="33" max="33" width="9.140625" bestFit="1" customWidth="1"/>
    <col min="34" max="34" width="8" bestFit="1" customWidth="1"/>
    <col min="35" max="35" width="12.42578125" bestFit="1" customWidth="1"/>
    <col min="37" max="38" width="12.42578125" bestFit="1" customWidth="1"/>
  </cols>
  <sheetData>
    <row r="1" spans="1:21" ht="20.100000000000001" customHeight="1" thickBot="1" x14ac:dyDescent="0.4">
      <c r="A1" s="1318" t="s">
        <v>213</v>
      </c>
      <c r="B1" s="1319"/>
      <c r="C1" s="1319"/>
      <c r="D1" s="1319"/>
      <c r="E1" s="1319"/>
      <c r="F1" s="1319"/>
      <c r="G1" s="1319"/>
      <c r="H1" s="1319"/>
      <c r="I1" s="1319"/>
      <c r="J1" s="1319"/>
      <c r="K1" s="1319"/>
      <c r="M1" s="1317" t="s">
        <v>119</v>
      </c>
      <c r="N1" s="1317"/>
      <c r="P1" s="790" t="s">
        <v>214</v>
      </c>
      <c r="Q1" s="791"/>
      <c r="R1" s="791"/>
      <c r="S1" s="791"/>
      <c r="T1" s="794"/>
      <c r="U1" s="791"/>
    </row>
    <row r="2" spans="1:21" ht="15.75" thickBot="1" x14ac:dyDescent="0.3">
      <c r="A2" s="634" t="s">
        <v>381</v>
      </c>
      <c r="B2" s="1145" t="s">
        <v>250</v>
      </c>
      <c r="C2" s="723" t="s">
        <v>215</v>
      </c>
      <c r="D2" s="634" t="s">
        <v>12216</v>
      </c>
      <c r="E2" s="635" t="s">
        <v>217</v>
      </c>
      <c r="F2" s="635" t="s">
        <v>216</v>
      </c>
      <c r="G2" s="1145" t="s">
        <v>312</v>
      </c>
      <c r="H2" s="724" t="s">
        <v>218</v>
      </c>
      <c r="I2" s="725" t="s">
        <v>313</v>
      </c>
      <c r="J2" s="726" t="s">
        <v>219</v>
      </c>
      <c r="K2" s="636" t="s">
        <v>314</v>
      </c>
      <c r="M2" s="786" t="s">
        <v>12216</v>
      </c>
      <c r="N2" s="787" t="s">
        <v>219</v>
      </c>
      <c r="P2" s="634" t="s">
        <v>12216</v>
      </c>
      <c r="Q2" s="770" t="s">
        <v>381</v>
      </c>
      <c r="R2" s="634" t="s">
        <v>250</v>
      </c>
      <c r="S2" s="792" t="s">
        <v>218</v>
      </c>
      <c r="T2" s="792" t="s">
        <v>313</v>
      </c>
      <c r="U2" s="793" t="s">
        <v>219</v>
      </c>
    </row>
    <row r="3" spans="1:21" ht="16.5" thickBot="1" x14ac:dyDescent="0.3">
      <c r="A3" s="637" t="s">
        <v>12217</v>
      </c>
      <c r="B3" s="1146">
        <v>45269</v>
      </c>
      <c r="C3" s="638" t="s">
        <v>13755</v>
      </c>
      <c r="D3" s="637" t="s">
        <v>11575</v>
      </c>
      <c r="E3" s="639" t="s">
        <v>222</v>
      </c>
      <c r="F3" s="639" t="s">
        <v>220</v>
      </c>
      <c r="G3" s="1146">
        <v>45299</v>
      </c>
      <c r="H3" s="640">
        <v>4728.3500000000004</v>
      </c>
      <c r="I3" s="640">
        <v>0</v>
      </c>
      <c r="J3" s="640">
        <v>4728.3500000000004</v>
      </c>
      <c r="K3" s="641">
        <v>241</v>
      </c>
      <c r="M3" s="788" t="s">
        <v>13632</v>
      </c>
      <c r="N3" s="789"/>
      <c r="P3" s="637"/>
      <c r="Q3" s="637"/>
      <c r="R3" s="864"/>
      <c r="S3" s="640"/>
      <c r="T3" s="640"/>
      <c r="U3" s="640"/>
    </row>
    <row r="4" spans="1:21" x14ac:dyDescent="0.25">
      <c r="A4" s="637" t="s">
        <v>15852</v>
      </c>
      <c r="B4" s="1146">
        <v>45341</v>
      </c>
      <c r="C4" s="638" t="s">
        <v>13755</v>
      </c>
      <c r="D4" s="637" t="s">
        <v>11575</v>
      </c>
      <c r="E4" s="639" t="s">
        <v>222</v>
      </c>
      <c r="F4" s="639" t="s">
        <v>220</v>
      </c>
      <c r="G4" s="1146">
        <v>45371</v>
      </c>
      <c r="H4" s="640">
        <v>1408.44</v>
      </c>
      <c r="I4" s="640">
        <v>0</v>
      </c>
      <c r="J4" s="640">
        <v>1408.44</v>
      </c>
      <c r="K4" s="641">
        <v>169</v>
      </c>
      <c r="P4" s="637"/>
      <c r="Q4" s="637"/>
      <c r="R4" s="864"/>
      <c r="S4" s="640"/>
      <c r="T4" s="640"/>
      <c r="U4" s="640"/>
    </row>
    <row r="5" spans="1:21" x14ac:dyDescent="0.25">
      <c r="A5" s="637" t="s">
        <v>15853</v>
      </c>
      <c r="B5" s="1146">
        <v>45379</v>
      </c>
      <c r="C5" s="638" t="s">
        <v>13769</v>
      </c>
      <c r="D5" s="637" t="s">
        <v>11577</v>
      </c>
      <c r="E5" s="639" t="s">
        <v>222</v>
      </c>
      <c r="F5" s="639" t="s">
        <v>220</v>
      </c>
      <c r="G5" s="1146">
        <v>45409</v>
      </c>
      <c r="H5" s="640">
        <v>13983.84</v>
      </c>
      <c r="I5" s="640">
        <v>0</v>
      </c>
      <c r="J5" s="640">
        <v>13983.84</v>
      </c>
      <c r="K5" s="641">
        <v>131</v>
      </c>
      <c r="P5" s="637"/>
      <c r="Q5" s="637"/>
      <c r="R5" s="864"/>
      <c r="S5" s="640"/>
      <c r="T5" s="640"/>
      <c r="U5" s="640"/>
    </row>
    <row r="6" spans="1:21" x14ac:dyDescent="0.25">
      <c r="A6" s="637" t="s">
        <v>15854</v>
      </c>
      <c r="B6" s="1146">
        <v>45379</v>
      </c>
      <c r="C6" s="638" t="s">
        <v>13769</v>
      </c>
      <c r="D6" s="637" t="s">
        <v>11577</v>
      </c>
      <c r="E6" s="639" t="s">
        <v>222</v>
      </c>
      <c r="F6" s="639" t="s">
        <v>220</v>
      </c>
      <c r="G6" s="1146">
        <v>45409</v>
      </c>
      <c r="H6" s="640">
        <v>1609.65</v>
      </c>
      <c r="I6" s="640">
        <v>0</v>
      </c>
      <c r="J6" s="640">
        <v>1609.65</v>
      </c>
      <c r="K6" s="641">
        <v>131</v>
      </c>
      <c r="P6" s="637"/>
      <c r="Q6" s="637"/>
      <c r="R6" s="864"/>
      <c r="S6" s="640"/>
      <c r="T6" s="640"/>
      <c r="U6" s="640"/>
    </row>
    <row r="7" spans="1:21" x14ac:dyDescent="0.25">
      <c r="A7" s="637" t="s">
        <v>15855</v>
      </c>
      <c r="B7" s="1146">
        <v>45423</v>
      </c>
      <c r="C7" s="638" t="s">
        <v>13769</v>
      </c>
      <c r="D7" s="637" t="s">
        <v>11577</v>
      </c>
      <c r="E7" s="639" t="s">
        <v>222</v>
      </c>
      <c r="F7" s="639" t="s">
        <v>220</v>
      </c>
      <c r="G7" s="1146">
        <v>45453</v>
      </c>
      <c r="H7" s="640">
        <v>7631.47</v>
      </c>
      <c r="I7" s="640">
        <v>0</v>
      </c>
      <c r="J7" s="640">
        <v>7631.47</v>
      </c>
      <c r="K7" s="641">
        <v>87</v>
      </c>
      <c r="P7" s="637"/>
      <c r="Q7" s="637"/>
      <c r="R7" s="864"/>
      <c r="S7" s="640"/>
      <c r="T7" s="640"/>
      <c r="U7" s="640"/>
    </row>
    <row r="8" spans="1:21" x14ac:dyDescent="0.25">
      <c r="A8" s="637" t="s">
        <v>15856</v>
      </c>
      <c r="B8" s="1146">
        <v>45424</v>
      </c>
      <c r="C8" s="638" t="s">
        <v>14051</v>
      </c>
      <c r="D8" s="637" t="s">
        <v>11595</v>
      </c>
      <c r="E8" s="639" t="s">
        <v>222</v>
      </c>
      <c r="F8" s="639" t="s">
        <v>220</v>
      </c>
      <c r="G8" s="1146">
        <v>45454</v>
      </c>
      <c r="H8" s="640">
        <v>1207.24</v>
      </c>
      <c r="I8" s="640">
        <v>607.24</v>
      </c>
      <c r="J8" s="640">
        <v>600</v>
      </c>
      <c r="K8" s="641">
        <v>86</v>
      </c>
      <c r="P8" s="637"/>
      <c r="Q8" s="637"/>
      <c r="R8" s="864"/>
      <c r="S8" s="640"/>
      <c r="T8" s="640"/>
      <c r="U8" s="640"/>
    </row>
    <row r="9" spans="1:21" x14ac:dyDescent="0.25">
      <c r="A9" s="637" t="s">
        <v>15857</v>
      </c>
      <c r="B9" s="1146">
        <v>45438</v>
      </c>
      <c r="C9" s="638" t="s">
        <v>11462</v>
      </c>
      <c r="D9" s="637" t="s">
        <v>11556</v>
      </c>
      <c r="E9" s="639" t="s">
        <v>222</v>
      </c>
      <c r="F9" s="639" t="s">
        <v>220</v>
      </c>
      <c r="G9" s="1146">
        <v>45468</v>
      </c>
      <c r="H9" s="640">
        <v>9255.49</v>
      </c>
      <c r="I9" s="640">
        <v>0</v>
      </c>
      <c r="J9" s="640">
        <v>9255.49</v>
      </c>
      <c r="K9" s="641">
        <v>72</v>
      </c>
      <c r="P9" s="637"/>
      <c r="Q9" s="637"/>
      <c r="R9" s="864"/>
      <c r="S9" s="640"/>
      <c r="T9" s="640"/>
      <c r="U9" s="640"/>
    </row>
    <row r="10" spans="1:21" x14ac:dyDescent="0.25">
      <c r="A10" s="637" t="s">
        <v>15858</v>
      </c>
      <c r="B10" s="1146">
        <v>45444</v>
      </c>
      <c r="C10" s="638" t="s">
        <v>11454</v>
      </c>
      <c r="D10" s="637" t="s">
        <v>11528</v>
      </c>
      <c r="E10" s="639" t="s">
        <v>222</v>
      </c>
      <c r="F10" s="639" t="s">
        <v>220</v>
      </c>
      <c r="G10" s="1146">
        <v>45474</v>
      </c>
      <c r="H10" s="640">
        <v>201.21</v>
      </c>
      <c r="I10" s="640">
        <v>0</v>
      </c>
      <c r="J10" s="640">
        <v>201.21</v>
      </c>
      <c r="K10" s="641">
        <v>66</v>
      </c>
      <c r="P10" s="637"/>
      <c r="Q10" s="637"/>
      <c r="R10" s="864"/>
      <c r="S10" s="640"/>
      <c r="T10" s="640"/>
      <c r="U10" s="640"/>
    </row>
    <row r="11" spans="1:21" x14ac:dyDescent="0.25">
      <c r="A11" s="637" t="s">
        <v>15859</v>
      </c>
      <c r="B11" s="1146">
        <v>45460</v>
      </c>
      <c r="C11" s="638" t="s">
        <v>14087</v>
      </c>
      <c r="D11" s="637" t="s">
        <v>11599</v>
      </c>
      <c r="E11" s="639" t="s">
        <v>222</v>
      </c>
      <c r="F11" s="639" t="s">
        <v>220</v>
      </c>
      <c r="G11" s="1146">
        <v>45490</v>
      </c>
      <c r="H11" s="640">
        <v>1911.46</v>
      </c>
      <c r="I11" s="640">
        <v>0</v>
      </c>
      <c r="J11" s="640">
        <v>1911.46</v>
      </c>
      <c r="K11" s="641">
        <v>50</v>
      </c>
      <c r="P11" s="637"/>
      <c r="Q11" s="637"/>
      <c r="R11" s="864"/>
      <c r="S11" s="640"/>
      <c r="T11" s="640"/>
      <c r="U11" s="640"/>
    </row>
    <row r="12" spans="1:21" x14ac:dyDescent="0.25">
      <c r="A12" s="637" t="s">
        <v>15860</v>
      </c>
      <c r="B12" s="1146">
        <v>45467</v>
      </c>
      <c r="C12" s="638" t="s">
        <v>11460</v>
      </c>
      <c r="D12" s="637" t="s">
        <v>11550</v>
      </c>
      <c r="E12" s="639" t="s">
        <v>278</v>
      </c>
      <c r="F12" s="639" t="s">
        <v>220</v>
      </c>
      <c r="G12" s="1146">
        <v>45497</v>
      </c>
      <c r="H12" s="640">
        <v>1609.65</v>
      </c>
      <c r="I12" s="640">
        <v>1609.65</v>
      </c>
      <c r="J12" s="640">
        <v>0</v>
      </c>
      <c r="K12" s="641">
        <v>43</v>
      </c>
      <c r="P12" s="637"/>
      <c r="Q12" s="637"/>
      <c r="R12" s="864"/>
      <c r="S12" s="640"/>
      <c r="T12" s="640"/>
      <c r="U12" s="640"/>
    </row>
    <row r="13" spans="1:21" x14ac:dyDescent="0.25">
      <c r="A13" s="637" t="s">
        <v>15861</v>
      </c>
      <c r="B13" s="1146">
        <v>45467</v>
      </c>
      <c r="C13" s="638" t="s">
        <v>11460</v>
      </c>
      <c r="D13" s="637" t="s">
        <v>11550</v>
      </c>
      <c r="E13" s="639" t="s">
        <v>278</v>
      </c>
      <c r="F13" s="639" t="s">
        <v>220</v>
      </c>
      <c r="G13" s="1146">
        <v>45497</v>
      </c>
      <c r="H13" s="640">
        <v>1609.65</v>
      </c>
      <c r="I13" s="640">
        <v>1609.65</v>
      </c>
      <c r="J13" s="640">
        <v>0</v>
      </c>
      <c r="K13" s="641">
        <v>43</v>
      </c>
      <c r="P13" s="637"/>
      <c r="Q13" s="637"/>
      <c r="R13" s="864"/>
      <c r="S13" s="640"/>
      <c r="T13" s="640"/>
      <c r="U13" s="640"/>
    </row>
    <row r="14" spans="1:21" x14ac:dyDescent="0.25">
      <c r="A14" s="637" t="s">
        <v>15862</v>
      </c>
      <c r="B14" s="1146">
        <v>45467</v>
      </c>
      <c r="C14" s="638" t="s">
        <v>11460</v>
      </c>
      <c r="D14" s="637" t="s">
        <v>11550</v>
      </c>
      <c r="E14" s="639" t="s">
        <v>278</v>
      </c>
      <c r="F14" s="639" t="s">
        <v>220</v>
      </c>
      <c r="G14" s="1146">
        <v>45497</v>
      </c>
      <c r="H14" s="640">
        <v>1609.65</v>
      </c>
      <c r="I14" s="640">
        <v>1609.65</v>
      </c>
      <c r="J14" s="640">
        <v>0</v>
      </c>
      <c r="K14" s="641">
        <v>43</v>
      </c>
      <c r="P14" s="637"/>
      <c r="Q14" s="637"/>
      <c r="R14" s="864"/>
      <c r="S14" s="640"/>
      <c r="T14" s="640"/>
      <c r="U14" s="640"/>
    </row>
    <row r="15" spans="1:21" x14ac:dyDescent="0.25">
      <c r="A15" s="637" t="s">
        <v>15863</v>
      </c>
      <c r="B15" s="1146">
        <v>45467</v>
      </c>
      <c r="C15" s="638" t="s">
        <v>11460</v>
      </c>
      <c r="D15" s="637" t="s">
        <v>11550</v>
      </c>
      <c r="E15" s="639" t="s">
        <v>278</v>
      </c>
      <c r="F15" s="639" t="s">
        <v>220</v>
      </c>
      <c r="G15" s="1146">
        <v>45497</v>
      </c>
      <c r="H15" s="640">
        <v>1609.65</v>
      </c>
      <c r="I15" s="640">
        <v>1609.65</v>
      </c>
      <c r="J15" s="640">
        <v>0</v>
      </c>
      <c r="K15" s="641">
        <v>43</v>
      </c>
      <c r="P15" s="637"/>
      <c r="Q15" s="637"/>
      <c r="R15" s="864"/>
      <c r="S15" s="640"/>
      <c r="T15" s="640"/>
      <c r="U15" s="640"/>
    </row>
    <row r="16" spans="1:21" x14ac:dyDescent="0.25">
      <c r="A16" s="637" t="s">
        <v>15864</v>
      </c>
      <c r="B16" s="1146">
        <v>45467</v>
      </c>
      <c r="C16" s="638" t="s">
        <v>11460</v>
      </c>
      <c r="D16" s="637" t="s">
        <v>11550</v>
      </c>
      <c r="E16" s="639" t="s">
        <v>278</v>
      </c>
      <c r="F16" s="639" t="s">
        <v>220</v>
      </c>
      <c r="G16" s="1146">
        <v>45497</v>
      </c>
      <c r="H16" s="640">
        <v>1609.65</v>
      </c>
      <c r="I16" s="640">
        <v>1609.65</v>
      </c>
      <c r="J16" s="640">
        <v>0</v>
      </c>
      <c r="K16" s="641">
        <v>43</v>
      </c>
      <c r="P16" s="637"/>
      <c r="Q16" s="637"/>
      <c r="R16" s="864"/>
      <c r="S16" s="640"/>
      <c r="T16" s="640"/>
      <c r="U16" s="640"/>
    </row>
    <row r="17" spans="1:21" x14ac:dyDescent="0.25">
      <c r="A17" s="637" t="s">
        <v>15865</v>
      </c>
      <c r="B17" s="1146">
        <v>45467</v>
      </c>
      <c r="C17" s="638" t="s">
        <v>11460</v>
      </c>
      <c r="D17" s="637" t="s">
        <v>11550</v>
      </c>
      <c r="E17" s="639" t="s">
        <v>278</v>
      </c>
      <c r="F17" s="639" t="s">
        <v>220</v>
      </c>
      <c r="G17" s="1146">
        <v>45497</v>
      </c>
      <c r="H17" s="640">
        <v>1106.6400000000001</v>
      </c>
      <c r="I17" s="640">
        <v>1106.6400000000001</v>
      </c>
      <c r="J17" s="640">
        <v>0</v>
      </c>
      <c r="K17" s="641">
        <v>43</v>
      </c>
      <c r="P17" s="637"/>
      <c r="Q17" s="637"/>
      <c r="R17" s="864"/>
      <c r="S17" s="640"/>
      <c r="T17" s="640"/>
      <c r="U17" s="640"/>
    </row>
    <row r="18" spans="1:21" x14ac:dyDescent="0.25">
      <c r="A18" s="637" t="s">
        <v>15866</v>
      </c>
      <c r="B18" s="1146">
        <v>45467</v>
      </c>
      <c r="C18" s="638" t="s">
        <v>11460</v>
      </c>
      <c r="D18" s="637" t="s">
        <v>11550</v>
      </c>
      <c r="E18" s="639" t="s">
        <v>278</v>
      </c>
      <c r="F18" s="639" t="s">
        <v>220</v>
      </c>
      <c r="G18" s="1146">
        <v>45497</v>
      </c>
      <c r="H18" s="640">
        <v>1106.6400000000001</v>
      </c>
      <c r="I18" s="640">
        <v>1106.6400000000001</v>
      </c>
      <c r="J18" s="640">
        <v>0</v>
      </c>
      <c r="K18" s="641">
        <v>43</v>
      </c>
      <c r="P18" s="637"/>
      <c r="Q18" s="637"/>
      <c r="R18" s="864"/>
      <c r="S18" s="640"/>
      <c r="T18" s="640"/>
      <c r="U18" s="640"/>
    </row>
    <row r="19" spans="1:21" x14ac:dyDescent="0.25">
      <c r="A19" s="637" t="s">
        <v>15867</v>
      </c>
      <c r="B19" s="1146">
        <v>45467</v>
      </c>
      <c r="C19" s="638" t="s">
        <v>11460</v>
      </c>
      <c r="D19" s="637" t="s">
        <v>11550</v>
      </c>
      <c r="E19" s="639" t="s">
        <v>278</v>
      </c>
      <c r="F19" s="639" t="s">
        <v>220</v>
      </c>
      <c r="G19" s="1146">
        <v>45497</v>
      </c>
      <c r="H19" s="640">
        <v>1106.6400000000001</v>
      </c>
      <c r="I19" s="640">
        <v>1106.6400000000001</v>
      </c>
      <c r="J19" s="640">
        <v>0</v>
      </c>
      <c r="K19" s="641">
        <v>43</v>
      </c>
      <c r="P19" s="637"/>
      <c r="Q19" s="637"/>
      <c r="R19" s="864"/>
      <c r="S19" s="640"/>
      <c r="T19" s="640"/>
      <c r="U19" s="640"/>
    </row>
    <row r="20" spans="1:21" x14ac:dyDescent="0.25">
      <c r="A20" s="637" t="s">
        <v>15868</v>
      </c>
      <c r="B20" s="1146">
        <v>45467</v>
      </c>
      <c r="C20" s="638" t="s">
        <v>11460</v>
      </c>
      <c r="D20" s="637" t="s">
        <v>11550</v>
      </c>
      <c r="E20" s="639" t="s">
        <v>278</v>
      </c>
      <c r="F20" s="639" t="s">
        <v>220</v>
      </c>
      <c r="G20" s="1146">
        <v>45497</v>
      </c>
      <c r="H20" s="640">
        <v>1810.86</v>
      </c>
      <c r="I20" s="640">
        <v>1810.86</v>
      </c>
      <c r="J20" s="640">
        <v>0</v>
      </c>
      <c r="K20" s="641">
        <v>43</v>
      </c>
      <c r="P20" s="637"/>
      <c r="Q20" s="637"/>
      <c r="R20" s="864"/>
      <c r="S20" s="640"/>
      <c r="T20" s="640"/>
      <c r="U20" s="640"/>
    </row>
    <row r="21" spans="1:21" x14ac:dyDescent="0.25">
      <c r="A21" s="637" t="s">
        <v>15869</v>
      </c>
      <c r="B21" s="1146">
        <v>45467</v>
      </c>
      <c r="C21" s="638" t="s">
        <v>11460</v>
      </c>
      <c r="D21" s="637" t="s">
        <v>11550</v>
      </c>
      <c r="E21" s="639" t="s">
        <v>278</v>
      </c>
      <c r="F21" s="639" t="s">
        <v>220</v>
      </c>
      <c r="G21" s="1146">
        <v>45497</v>
      </c>
      <c r="H21" s="640">
        <v>1810.86</v>
      </c>
      <c r="I21" s="640">
        <v>1810.86</v>
      </c>
      <c r="J21" s="640">
        <v>0</v>
      </c>
      <c r="K21" s="641">
        <v>43</v>
      </c>
      <c r="P21" s="637"/>
      <c r="Q21" s="637"/>
      <c r="R21" s="864"/>
      <c r="S21" s="640"/>
      <c r="T21" s="640"/>
      <c r="U21" s="640"/>
    </row>
    <row r="22" spans="1:21" x14ac:dyDescent="0.25">
      <c r="A22" s="637" t="s">
        <v>15870</v>
      </c>
      <c r="B22" s="1146">
        <v>45467</v>
      </c>
      <c r="C22" s="638" t="s">
        <v>11460</v>
      </c>
      <c r="D22" s="637" t="s">
        <v>11550</v>
      </c>
      <c r="E22" s="639" t="s">
        <v>278</v>
      </c>
      <c r="F22" s="639" t="s">
        <v>220</v>
      </c>
      <c r="G22" s="1146">
        <v>45497</v>
      </c>
      <c r="H22" s="640">
        <v>1106.6400000000001</v>
      </c>
      <c r="I22" s="640">
        <v>1106.6400000000001</v>
      </c>
      <c r="J22" s="640">
        <v>0</v>
      </c>
      <c r="K22" s="641">
        <v>43</v>
      </c>
      <c r="P22" s="637"/>
      <c r="Q22" s="637"/>
      <c r="R22" s="864"/>
      <c r="S22" s="640"/>
      <c r="T22" s="640"/>
      <c r="U22" s="640"/>
    </row>
    <row r="23" spans="1:21" x14ac:dyDescent="0.25">
      <c r="A23" s="637" t="s">
        <v>15871</v>
      </c>
      <c r="B23" s="1146">
        <v>45467</v>
      </c>
      <c r="C23" s="638" t="s">
        <v>11460</v>
      </c>
      <c r="D23" s="637" t="s">
        <v>11550</v>
      </c>
      <c r="E23" s="639" t="s">
        <v>278</v>
      </c>
      <c r="F23" s="639" t="s">
        <v>220</v>
      </c>
      <c r="G23" s="1146">
        <v>45497</v>
      </c>
      <c r="H23" s="640">
        <v>1106.6400000000001</v>
      </c>
      <c r="I23" s="640">
        <v>1106.6400000000001</v>
      </c>
      <c r="J23" s="640">
        <v>0</v>
      </c>
      <c r="K23" s="641">
        <v>43</v>
      </c>
      <c r="P23" s="637"/>
      <c r="Q23" s="637"/>
      <c r="R23" s="864"/>
      <c r="S23" s="640"/>
      <c r="T23" s="640"/>
      <c r="U23" s="640"/>
    </row>
    <row r="24" spans="1:21" x14ac:dyDescent="0.25">
      <c r="A24" s="637" t="s">
        <v>15872</v>
      </c>
      <c r="B24" s="1146">
        <v>45467</v>
      </c>
      <c r="C24" s="638" t="s">
        <v>11460</v>
      </c>
      <c r="D24" s="637" t="s">
        <v>11550</v>
      </c>
      <c r="E24" s="639" t="s">
        <v>278</v>
      </c>
      <c r="F24" s="639" t="s">
        <v>220</v>
      </c>
      <c r="G24" s="1146">
        <v>45497</v>
      </c>
      <c r="H24" s="640">
        <v>1106.6400000000001</v>
      </c>
      <c r="I24" s="640">
        <v>1106.6400000000001</v>
      </c>
      <c r="J24" s="640">
        <v>0</v>
      </c>
      <c r="K24" s="641">
        <v>43</v>
      </c>
      <c r="P24" s="637"/>
      <c r="Q24" s="637"/>
      <c r="R24" s="864"/>
      <c r="S24" s="640"/>
      <c r="T24" s="640"/>
      <c r="U24" s="640"/>
    </row>
    <row r="25" spans="1:21" x14ac:dyDescent="0.25">
      <c r="A25" s="637" t="s">
        <v>15873</v>
      </c>
      <c r="B25" s="1146">
        <v>45467</v>
      </c>
      <c r="C25" s="638" t="s">
        <v>11460</v>
      </c>
      <c r="D25" s="637" t="s">
        <v>11550</v>
      </c>
      <c r="E25" s="639" t="s">
        <v>278</v>
      </c>
      <c r="F25" s="639" t="s">
        <v>220</v>
      </c>
      <c r="G25" s="1146">
        <v>45497</v>
      </c>
      <c r="H25" s="640">
        <v>1106.6400000000001</v>
      </c>
      <c r="I25" s="640">
        <v>1106.6400000000001</v>
      </c>
      <c r="J25" s="640">
        <v>0</v>
      </c>
      <c r="K25" s="641">
        <v>43</v>
      </c>
      <c r="P25" s="637"/>
      <c r="Q25" s="637"/>
      <c r="R25" s="864"/>
      <c r="S25" s="640"/>
      <c r="T25" s="640"/>
      <c r="U25" s="640"/>
    </row>
    <row r="26" spans="1:21" x14ac:dyDescent="0.25">
      <c r="A26" s="637" t="s">
        <v>15874</v>
      </c>
      <c r="B26" s="1146">
        <v>45467</v>
      </c>
      <c r="C26" s="638" t="s">
        <v>11460</v>
      </c>
      <c r="D26" s="637" t="s">
        <v>11550</v>
      </c>
      <c r="E26" s="639" t="s">
        <v>278</v>
      </c>
      <c r="F26" s="639" t="s">
        <v>220</v>
      </c>
      <c r="G26" s="1146">
        <v>45497</v>
      </c>
      <c r="H26" s="640">
        <v>1106.6400000000001</v>
      </c>
      <c r="I26" s="640">
        <v>1106.6400000000001</v>
      </c>
      <c r="J26" s="640">
        <v>0</v>
      </c>
      <c r="K26" s="641">
        <v>43</v>
      </c>
      <c r="P26" s="637"/>
      <c r="Q26" s="637"/>
      <c r="R26" s="864"/>
      <c r="S26" s="640"/>
      <c r="T26" s="640"/>
      <c r="U26" s="640"/>
    </row>
    <row r="27" spans="1:21" x14ac:dyDescent="0.25">
      <c r="A27" s="637" t="s">
        <v>15875</v>
      </c>
      <c r="B27" s="1146">
        <v>45467</v>
      </c>
      <c r="C27" s="638" t="s">
        <v>11460</v>
      </c>
      <c r="D27" s="637" t="s">
        <v>11550</v>
      </c>
      <c r="E27" s="639" t="s">
        <v>278</v>
      </c>
      <c r="F27" s="639" t="s">
        <v>220</v>
      </c>
      <c r="G27" s="1146">
        <v>45497</v>
      </c>
      <c r="H27" s="640">
        <v>1106.6400000000001</v>
      </c>
      <c r="I27" s="640">
        <v>1106.6400000000001</v>
      </c>
      <c r="J27" s="640">
        <v>0</v>
      </c>
      <c r="K27" s="641">
        <v>43</v>
      </c>
      <c r="P27" s="637"/>
      <c r="Q27" s="637"/>
      <c r="R27" s="864"/>
      <c r="S27" s="640"/>
      <c r="T27" s="640"/>
      <c r="U27" s="640"/>
    </row>
    <row r="28" spans="1:21" x14ac:dyDescent="0.25">
      <c r="A28" s="637" t="s">
        <v>15876</v>
      </c>
      <c r="B28" s="1146">
        <v>45467</v>
      </c>
      <c r="C28" s="638" t="s">
        <v>11460</v>
      </c>
      <c r="D28" s="637" t="s">
        <v>11550</v>
      </c>
      <c r="E28" s="639" t="s">
        <v>278</v>
      </c>
      <c r="F28" s="639" t="s">
        <v>220</v>
      </c>
      <c r="G28" s="1146">
        <v>45497</v>
      </c>
      <c r="H28" s="640">
        <v>1106.6400000000001</v>
      </c>
      <c r="I28" s="640">
        <v>1106.6400000000001</v>
      </c>
      <c r="J28" s="640">
        <v>0</v>
      </c>
      <c r="K28" s="641">
        <v>43</v>
      </c>
    </row>
    <row r="29" spans="1:21" x14ac:dyDescent="0.25">
      <c r="A29" s="637" t="s">
        <v>15877</v>
      </c>
      <c r="B29" s="1146">
        <v>45467</v>
      </c>
      <c r="C29" s="638" t="s">
        <v>11460</v>
      </c>
      <c r="D29" s="637" t="s">
        <v>11550</v>
      </c>
      <c r="E29" s="639" t="s">
        <v>278</v>
      </c>
      <c r="F29" s="639" t="s">
        <v>220</v>
      </c>
      <c r="G29" s="1146">
        <v>45497</v>
      </c>
      <c r="H29" s="640">
        <v>1106.6400000000001</v>
      </c>
      <c r="I29" s="640">
        <v>1106.6400000000001</v>
      </c>
      <c r="J29" s="640">
        <v>0</v>
      </c>
      <c r="K29" s="641">
        <v>43</v>
      </c>
    </row>
    <row r="30" spans="1:21" x14ac:dyDescent="0.25">
      <c r="A30" s="637" t="s">
        <v>15878</v>
      </c>
      <c r="B30" s="1146">
        <v>45467</v>
      </c>
      <c r="C30" s="638" t="s">
        <v>11460</v>
      </c>
      <c r="D30" s="637" t="s">
        <v>11550</v>
      </c>
      <c r="E30" s="639" t="s">
        <v>278</v>
      </c>
      <c r="F30" s="639" t="s">
        <v>220</v>
      </c>
      <c r="G30" s="1146">
        <v>45497</v>
      </c>
      <c r="H30" s="640">
        <v>1106.6400000000001</v>
      </c>
      <c r="I30" s="640">
        <v>1106.6400000000001</v>
      </c>
      <c r="J30" s="640">
        <v>0</v>
      </c>
      <c r="K30" s="641">
        <v>43</v>
      </c>
    </row>
    <row r="31" spans="1:21" x14ac:dyDescent="0.25">
      <c r="A31" s="637" t="s">
        <v>15879</v>
      </c>
      <c r="B31" s="1146">
        <v>45467</v>
      </c>
      <c r="C31" s="638" t="s">
        <v>11460</v>
      </c>
      <c r="D31" s="637" t="s">
        <v>11550</v>
      </c>
      <c r="E31" s="639" t="s">
        <v>278</v>
      </c>
      <c r="F31" s="639" t="s">
        <v>220</v>
      </c>
      <c r="G31" s="1146">
        <v>45497</v>
      </c>
      <c r="H31" s="640">
        <v>1106.6400000000001</v>
      </c>
      <c r="I31" s="640">
        <v>1106.6400000000001</v>
      </c>
      <c r="J31" s="640">
        <v>0</v>
      </c>
      <c r="K31" s="641">
        <v>43</v>
      </c>
    </row>
    <row r="32" spans="1:21" x14ac:dyDescent="0.25">
      <c r="A32" s="637" t="s">
        <v>15880</v>
      </c>
      <c r="B32" s="1146">
        <v>45467</v>
      </c>
      <c r="C32" s="638" t="s">
        <v>11460</v>
      </c>
      <c r="D32" s="637" t="s">
        <v>11550</v>
      </c>
      <c r="E32" s="639" t="s">
        <v>278</v>
      </c>
      <c r="F32" s="639" t="s">
        <v>220</v>
      </c>
      <c r="G32" s="1146">
        <v>45497</v>
      </c>
      <c r="H32" s="640">
        <v>5633.78</v>
      </c>
      <c r="I32" s="640">
        <v>5633.78</v>
      </c>
      <c r="J32" s="640">
        <v>0</v>
      </c>
      <c r="K32" s="641">
        <v>43</v>
      </c>
    </row>
    <row r="33" spans="1:11" x14ac:dyDescent="0.25">
      <c r="A33" s="637" t="s">
        <v>15881</v>
      </c>
      <c r="B33" s="1146">
        <v>45467</v>
      </c>
      <c r="C33" s="638" t="s">
        <v>14040</v>
      </c>
      <c r="D33" s="637" t="s">
        <v>11594</v>
      </c>
      <c r="E33" s="639" t="s">
        <v>222</v>
      </c>
      <c r="F33" s="639" t="s">
        <v>220</v>
      </c>
      <c r="G33" s="1146">
        <v>45497</v>
      </c>
      <c r="H33" s="640">
        <v>16700.12</v>
      </c>
      <c r="I33" s="640">
        <v>0</v>
      </c>
      <c r="J33" s="640">
        <v>16700.12</v>
      </c>
      <c r="K33" s="641">
        <v>43</v>
      </c>
    </row>
    <row r="34" spans="1:11" x14ac:dyDescent="0.25">
      <c r="A34" s="637" t="s">
        <v>15882</v>
      </c>
      <c r="B34" s="1146">
        <v>45467</v>
      </c>
      <c r="C34" s="638" t="s">
        <v>13480</v>
      </c>
      <c r="D34" s="637" t="s">
        <v>11534</v>
      </c>
      <c r="E34" s="639" t="s">
        <v>278</v>
      </c>
      <c r="F34" s="639" t="s">
        <v>220</v>
      </c>
      <c r="G34" s="1146">
        <v>45497</v>
      </c>
      <c r="H34" s="640">
        <v>8450.66</v>
      </c>
      <c r="I34" s="640">
        <v>8450.66</v>
      </c>
      <c r="J34" s="640">
        <v>0</v>
      </c>
      <c r="K34" s="641">
        <v>43</v>
      </c>
    </row>
    <row r="35" spans="1:11" x14ac:dyDescent="0.25">
      <c r="A35" s="637" t="s">
        <v>15883</v>
      </c>
      <c r="B35" s="1146">
        <v>45500</v>
      </c>
      <c r="C35" s="638" t="s">
        <v>11442</v>
      </c>
      <c r="D35" s="637" t="s">
        <v>11492</v>
      </c>
      <c r="E35" s="639" t="s">
        <v>222</v>
      </c>
      <c r="F35" s="639" t="s">
        <v>220</v>
      </c>
      <c r="G35" s="1146">
        <v>45530</v>
      </c>
      <c r="H35" s="640">
        <v>2515.08</v>
      </c>
      <c r="I35" s="640">
        <v>0</v>
      </c>
      <c r="J35" s="640">
        <v>2515.08</v>
      </c>
      <c r="K35" s="641">
        <v>10</v>
      </c>
    </row>
    <row r="36" spans="1:11" x14ac:dyDescent="0.25">
      <c r="A36" s="637" t="s">
        <v>15884</v>
      </c>
      <c r="B36" s="1146">
        <v>45500</v>
      </c>
      <c r="C36" s="638" t="s">
        <v>12885</v>
      </c>
      <c r="D36" s="637" t="s">
        <v>11497</v>
      </c>
      <c r="E36" s="639" t="s">
        <v>222</v>
      </c>
      <c r="F36" s="639" t="s">
        <v>220</v>
      </c>
      <c r="G36" s="1146">
        <v>45530</v>
      </c>
      <c r="H36" s="640">
        <v>402.41</v>
      </c>
      <c r="I36" s="640">
        <v>0</v>
      </c>
      <c r="J36" s="640">
        <v>402.41</v>
      </c>
      <c r="K36" s="641">
        <v>10</v>
      </c>
    </row>
    <row r="37" spans="1:11" x14ac:dyDescent="0.25">
      <c r="A37" s="637" t="s">
        <v>15885</v>
      </c>
      <c r="B37" s="1146">
        <v>45500</v>
      </c>
      <c r="C37" s="638" t="s">
        <v>13048</v>
      </c>
      <c r="D37" s="637" t="s">
        <v>11499</v>
      </c>
      <c r="E37" s="639" t="s">
        <v>278</v>
      </c>
      <c r="F37" s="639" t="s">
        <v>220</v>
      </c>
      <c r="G37" s="1146">
        <v>45530</v>
      </c>
      <c r="H37" s="640">
        <v>603.62</v>
      </c>
      <c r="I37" s="640">
        <v>603.62</v>
      </c>
      <c r="J37" s="640">
        <v>0</v>
      </c>
      <c r="K37" s="641">
        <v>10</v>
      </c>
    </row>
    <row r="38" spans="1:11" x14ac:dyDescent="0.25">
      <c r="A38" s="637" t="s">
        <v>15886</v>
      </c>
      <c r="B38" s="1146">
        <v>45500</v>
      </c>
      <c r="C38" s="638" t="s">
        <v>19883</v>
      </c>
      <c r="D38" s="637" t="s">
        <v>11503</v>
      </c>
      <c r="E38" s="639" t="s">
        <v>278</v>
      </c>
      <c r="F38" s="639" t="s">
        <v>220</v>
      </c>
      <c r="G38" s="1146">
        <v>45530</v>
      </c>
      <c r="H38" s="640">
        <v>11871.17</v>
      </c>
      <c r="I38" s="640">
        <v>11871.17</v>
      </c>
      <c r="J38" s="640">
        <v>0</v>
      </c>
      <c r="K38" s="641">
        <v>10</v>
      </c>
    </row>
    <row r="39" spans="1:11" x14ac:dyDescent="0.25">
      <c r="A39" s="637" t="s">
        <v>15887</v>
      </c>
      <c r="B39" s="1146">
        <v>45500</v>
      </c>
      <c r="C39" s="638" t="s">
        <v>11447</v>
      </c>
      <c r="D39" s="637" t="s">
        <v>11510</v>
      </c>
      <c r="E39" s="639" t="s">
        <v>222</v>
      </c>
      <c r="F39" s="639" t="s">
        <v>220</v>
      </c>
      <c r="G39" s="1146">
        <v>45530</v>
      </c>
      <c r="H39" s="640">
        <v>503.02</v>
      </c>
      <c r="I39" s="640">
        <v>0</v>
      </c>
      <c r="J39" s="640">
        <v>503.02</v>
      </c>
      <c r="K39" s="641">
        <v>10</v>
      </c>
    </row>
    <row r="40" spans="1:11" x14ac:dyDescent="0.25">
      <c r="A40" s="637" t="s">
        <v>15888</v>
      </c>
      <c r="B40" s="1146">
        <v>45500</v>
      </c>
      <c r="C40" s="638" t="s">
        <v>19884</v>
      </c>
      <c r="D40" s="637" t="s">
        <v>11507</v>
      </c>
      <c r="E40" s="639" t="s">
        <v>278</v>
      </c>
      <c r="F40" s="639" t="s">
        <v>220</v>
      </c>
      <c r="G40" s="1146">
        <v>45530</v>
      </c>
      <c r="H40" s="640">
        <v>2816.89</v>
      </c>
      <c r="I40" s="640">
        <v>2816.89</v>
      </c>
      <c r="J40" s="640">
        <v>0</v>
      </c>
      <c r="K40" s="641">
        <v>10</v>
      </c>
    </row>
    <row r="41" spans="1:11" x14ac:dyDescent="0.25">
      <c r="A41" s="637" t="s">
        <v>15889</v>
      </c>
      <c r="B41" s="1146">
        <v>45500</v>
      </c>
      <c r="C41" s="638" t="s">
        <v>19885</v>
      </c>
      <c r="D41" s="637" t="s">
        <v>11504</v>
      </c>
      <c r="E41" s="639" t="s">
        <v>278</v>
      </c>
      <c r="F41" s="639" t="s">
        <v>220</v>
      </c>
      <c r="G41" s="1146">
        <v>45530</v>
      </c>
      <c r="H41" s="640">
        <v>1192.8699999999999</v>
      </c>
      <c r="I41" s="640">
        <v>1192.8699999999999</v>
      </c>
      <c r="J41" s="640">
        <v>0</v>
      </c>
      <c r="K41" s="641">
        <v>10</v>
      </c>
    </row>
    <row r="42" spans="1:11" x14ac:dyDescent="0.25">
      <c r="A42" s="637" t="s">
        <v>15890</v>
      </c>
      <c r="B42" s="1146">
        <v>45500</v>
      </c>
      <c r="C42" s="638" t="s">
        <v>11448</v>
      </c>
      <c r="D42" s="637" t="s">
        <v>11511</v>
      </c>
      <c r="E42" s="639" t="s">
        <v>222</v>
      </c>
      <c r="F42" s="639" t="s">
        <v>220</v>
      </c>
      <c r="G42" s="1146">
        <v>45530</v>
      </c>
      <c r="H42" s="640">
        <v>201.21</v>
      </c>
      <c r="I42" s="640">
        <v>0</v>
      </c>
      <c r="J42" s="640">
        <v>201.21</v>
      </c>
      <c r="K42" s="641">
        <v>10</v>
      </c>
    </row>
    <row r="43" spans="1:11" x14ac:dyDescent="0.25">
      <c r="A43" s="637" t="s">
        <v>15891</v>
      </c>
      <c r="B43" s="1146">
        <v>45500</v>
      </c>
      <c r="C43" s="638" t="s">
        <v>11449</v>
      </c>
      <c r="D43" s="637" t="s">
        <v>11512</v>
      </c>
      <c r="E43" s="639" t="s">
        <v>222</v>
      </c>
      <c r="F43" s="639" t="s">
        <v>220</v>
      </c>
      <c r="G43" s="1146">
        <v>45530</v>
      </c>
      <c r="H43" s="640">
        <v>2112.67</v>
      </c>
      <c r="I43" s="640">
        <v>0</v>
      </c>
      <c r="J43" s="640">
        <v>2112.67</v>
      </c>
      <c r="K43" s="641">
        <v>10</v>
      </c>
    </row>
    <row r="44" spans="1:11" x14ac:dyDescent="0.25">
      <c r="A44" s="637" t="s">
        <v>15892</v>
      </c>
      <c r="B44" s="1146">
        <v>45500</v>
      </c>
      <c r="C44" s="638" t="s">
        <v>11452</v>
      </c>
      <c r="D44" s="637" t="s">
        <v>11520</v>
      </c>
      <c r="E44" s="639" t="s">
        <v>222</v>
      </c>
      <c r="F44" s="639" t="s">
        <v>220</v>
      </c>
      <c r="G44" s="1146">
        <v>45530</v>
      </c>
      <c r="H44" s="640">
        <v>201.21</v>
      </c>
      <c r="I44" s="640">
        <v>201.1</v>
      </c>
      <c r="J44" s="640">
        <v>0.11</v>
      </c>
      <c r="K44" s="641">
        <v>10</v>
      </c>
    </row>
    <row r="45" spans="1:11" x14ac:dyDescent="0.25">
      <c r="A45" s="637" t="s">
        <v>15893</v>
      </c>
      <c r="B45" s="1146">
        <v>45500</v>
      </c>
      <c r="C45" s="638" t="s">
        <v>11453</v>
      </c>
      <c r="D45" s="637" t="s">
        <v>11523</v>
      </c>
      <c r="E45" s="639" t="s">
        <v>278</v>
      </c>
      <c r="F45" s="639" t="s">
        <v>220</v>
      </c>
      <c r="G45" s="1146">
        <v>45530</v>
      </c>
      <c r="H45" s="640">
        <v>1307.8499999999999</v>
      </c>
      <c r="I45" s="640">
        <v>1307.8499999999999</v>
      </c>
      <c r="J45" s="640">
        <v>0</v>
      </c>
      <c r="K45" s="641">
        <v>10</v>
      </c>
    </row>
    <row r="46" spans="1:11" x14ac:dyDescent="0.25">
      <c r="A46" s="637" t="s">
        <v>15894</v>
      </c>
      <c r="B46" s="1146">
        <v>45500</v>
      </c>
      <c r="C46" s="638" t="s">
        <v>19886</v>
      </c>
      <c r="D46" s="637" t="s">
        <v>11525</v>
      </c>
      <c r="E46" s="639" t="s">
        <v>278</v>
      </c>
      <c r="F46" s="639" t="s">
        <v>220</v>
      </c>
      <c r="G46" s="1146">
        <v>45530</v>
      </c>
      <c r="H46" s="640">
        <v>15432.52</v>
      </c>
      <c r="I46" s="640">
        <v>15432.52</v>
      </c>
      <c r="J46" s="640">
        <v>0</v>
      </c>
      <c r="K46" s="641">
        <v>10</v>
      </c>
    </row>
    <row r="47" spans="1:11" x14ac:dyDescent="0.25">
      <c r="A47" s="637" t="s">
        <v>15895</v>
      </c>
      <c r="B47" s="1146">
        <v>45500</v>
      </c>
      <c r="C47" s="638" t="s">
        <v>19887</v>
      </c>
      <c r="D47" s="637" t="s">
        <v>11526</v>
      </c>
      <c r="E47" s="639" t="s">
        <v>278</v>
      </c>
      <c r="F47" s="639" t="s">
        <v>220</v>
      </c>
      <c r="G47" s="1146">
        <v>45530</v>
      </c>
      <c r="H47" s="640">
        <v>9959.7099999999991</v>
      </c>
      <c r="I47" s="640">
        <v>9959.7099999999991</v>
      </c>
      <c r="J47" s="640">
        <v>0</v>
      </c>
      <c r="K47" s="641">
        <v>10</v>
      </c>
    </row>
    <row r="48" spans="1:11" x14ac:dyDescent="0.25">
      <c r="A48" s="637" t="s">
        <v>15896</v>
      </c>
      <c r="B48" s="1146">
        <v>45500</v>
      </c>
      <c r="C48" s="638" t="s">
        <v>19888</v>
      </c>
      <c r="D48" s="637" t="s">
        <v>11530</v>
      </c>
      <c r="E48" s="639" t="s">
        <v>278</v>
      </c>
      <c r="F48" s="639" t="s">
        <v>220</v>
      </c>
      <c r="G48" s="1146">
        <v>45530</v>
      </c>
      <c r="H48" s="640">
        <v>5533.18</v>
      </c>
      <c r="I48" s="640">
        <v>5533.18</v>
      </c>
      <c r="J48" s="640">
        <v>0</v>
      </c>
      <c r="K48" s="641">
        <v>10</v>
      </c>
    </row>
    <row r="49" spans="1:11" x14ac:dyDescent="0.25">
      <c r="A49" s="637" t="s">
        <v>15897</v>
      </c>
      <c r="B49" s="1146">
        <v>45500</v>
      </c>
      <c r="C49" s="638" t="s">
        <v>11455</v>
      </c>
      <c r="D49" s="637" t="s">
        <v>11535</v>
      </c>
      <c r="E49" s="639" t="s">
        <v>222</v>
      </c>
      <c r="F49" s="639" t="s">
        <v>220</v>
      </c>
      <c r="G49" s="1146">
        <v>45530</v>
      </c>
      <c r="H49" s="640">
        <v>3018.09</v>
      </c>
      <c r="I49" s="640">
        <v>0</v>
      </c>
      <c r="J49" s="640">
        <v>3018.09</v>
      </c>
      <c r="K49" s="641">
        <v>10</v>
      </c>
    </row>
    <row r="50" spans="1:11" x14ac:dyDescent="0.25">
      <c r="A50" s="637" t="s">
        <v>15898</v>
      </c>
      <c r="B50" s="1146">
        <v>45501</v>
      </c>
      <c r="C50" s="638" t="s">
        <v>11456</v>
      </c>
      <c r="D50" s="637" t="s">
        <v>11536</v>
      </c>
      <c r="E50" s="639" t="s">
        <v>222</v>
      </c>
      <c r="F50" s="639" t="s">
        <v>220</v>
      </c>
      <c r="G50" s="1146">
        <v>45531</v>
      </c>
      <c r="H50" s="640">
        <v>201.21</v>
      </c>
      <c r="I50" s="640">
        <v>0</v>
      </c>
      <c r="J50" s="640">
        <v>201.21</v>
      </c>
      <c r="K50" s="641">
        <v>9</v>
      </c>
    </row>
    <row r="51" spans="1:11" x14ac:dyDescent="0.25">
      <c r="A51" s="637" t="s">
        <v>15899</v>
      </c>
      <c r="B51" s="1146">
        <v>45501</v>
      </c>
      <c r="C51" s="638" t="s">
        <v>13497</v>
      </c>
      <c r="D51" s="637" t="s">
        <v>11539</v>
      </c>
      <c r="E51" s="639" t="s">
        <v>222</v>
      </c>
      <c r="F51" s="639" t="s">
        <v>220</v>
      </c>
      <c r="G51" s="1146">
        <v>45531</v>
      </c>
      <c r="H51" s="640">
        <v>2313.88</v>
      </c>
      <c r="I51" s="640">
        <v>0</v>
      </c>
      <c r="J51" s="640">
        <v>2313.88</v>
      </c>
      <c r="K51" s="641">
        <v>9</v>
      </c>
    </row>
    <row r="52" spans="1:11" x14ac:dyDescent="0.25">
      <c r="A52" s="637" t="s">
        <v>15900</v>
      </c>
      <c r="B52" s="1146">
        <v>45501</v>
      </c>
      <c r="C52" s="638" t="s">
        <v>19889</v>
      </c>
      <c r="D52" s="637" t="s">
        <v>11541</v>
      </c>
      <c r="E52" s="639" t="s">
        <v>278</v>
      </c>
      <c r="F52" s="639" t="s">
        <v>220</v>
      </c>
      <c r="G52" s="1146">
        <v>45531</v>
      </c>
      <c r="H52" s="640">
        <v>201.21</v>
      </c>
      <c r="I52" s="640">
        <v>201.21</v>
      </c>
      <c r="J52" s="640">
        <v>0</v>
      </c>
      <c r="K52" s="641">
        <v>9</v>
      </c>
    </row>
    <row r="53" spans="1:11" x14ac:dyDescent="0.25">
      <c r="A53" s="637" t="s">
        <v>15901</v>
      </c>
      <c r="B53" s="1146">
        <v>45501</v>
      </c>
      <c r="C53" s="638" t="s">
        <v>11440</v>
      </c>
      <c r="D53" s="637" t="s">
        <v>11488</v>
      </c>
      <c r="E53" s="639" t="s">
        <v>222</v>
      </c>
      <c r="F53" s="639" t="s">
        <v>220</v>
      </c>
      <c r="G53" s="1146">
        <v>45531</v>
      </c>
      <c r="H53" s="640">
        <v>1810.86</v>
      </c>
      <c r="I53" s="640">
        <v>0</v>
      </c>
      <c r="J53" s="640">
        <v>1810.86</v>
      </c>
      <c r="K53" s="641">
        <v>9</v>
      </c>
    </row>
    <row r="54" spans="1:11" x14ac:dyDescent="0.25">
      <c r="A54" s="637" t="s">
        <v>15902</v>
      </c>
      <c r="B54" s="1146">
        <v>45501</v>
      </c>
      <c r="C54" s="638" t="s">
        <v>13531</v>
      </c>
      <c r="D54" s="637" t="s">
        <v>11543</v>
      </c>
      <c r="E54" s="639" t="s">
        <v>278</v>
      </c>
      <c r="F54" s="639" t="s">
        <v>220</v>
      </c>
      <c r="G54" s="1146">
        <v>45531</v>
      </c>
      <c r="H54" s="640">
        <v>5188.25</v>
      </c>
      <c r="I54" s="640">
        <v>5188.25</v>
      </c>
      <c r="J54" s="640">
        <v>0</v>
      </c>
      <c r="K54" s="641">
        <v>9</v>
      </c>
    </row>
    <row r="55" spans="1:11" x14ac:dyDescent="0.25">
      <c r="A55" s="637" t="s">
        <v>15903</v>
      </c>
      <c r="B55" s="1146">
        <v>45501</v>
      </c>
      <c r="C55" s="638" t="s">
        <v>11457</v>
      </c>
      <c r="D55" s="637" t="s">
        <v>11544</v>
      </c>
      <c r="E55" s="639" t="s">
        <v>222</v>
      </c>
      <c r="F55" s="639" t="s">
        <v>220</v>
      </c>
      <c r="G55" s="1146">
        <v>45531</v>
      </c>
      <c r="H55" s="640">
        <v>3822.92</v>
      </c>
      <c r="I55" s="640">
        <v>0</v>
      </c>
      <c r="J55" s="640">
        <v>3822.92</v>
      </c>
      <c r="K55" s="641">
        <v>9</v>
      </c>
    </row>
    <row r="56" spans="1:11" x14ac:dyDescent="0.25">
      <c r="A56" s="637" t="s">
        <v>15904</v>
      </c>
      <c r="B56" s="1146">
        <v>45501</v>
      </c>
      <c r="C56" s="638" t="s">
        <v>19890</v>
      </c>
      <c r="D56" s="637" t="s">
        <v>11546</v>
      </c>
      <c r="E56" s="639" t="s">
        <v>278</v>
      </c>
      <c r="F56" s="639" t="s">
        <v>220</v>
      </c>
      <c r="G56" s="1146">
        <v>45531</v>
      </c>
      <c r="H56" s="640">
        <v>1408.44</v>
      </c>
      <c r="I56" s="640">
        <v>1408.44</v>
      </c>
      <c r="J56" s="640">
        <v>0</v>
      </c>
      <c r="K56" s="641">
        <v>9</v>
      </c>
    </row>
    <row r="57" spans="1:11" x14ac:dyDescent="0.25">
      <c r="A57" s="637" t="s">
        <v>15905</v>
      </c>
      <c r="B57" s="1146">
        <v>45501</v>
      </c>
      <c r="C57" s="638" t="s">
        <v>11458</v>
      </c>
      <c r="D57" s="637" t="s">
        <v>11547</v>
      </c>
      <c r="E57" s="639" t="s">
        <v>222</v>
      </c>
      <c r="F57" s="639" t="s">
        <v>220</v>
      </c>
      <c r="G57" s="1146">
        <v>45531</v>
      </c>
      <c r="H57" s="640">
        <v>301.81</v>
      </c>
      <c r="I57" s="640">
        <v>0</v>
      </c>
      <c r="J57" s="640">
        <v>301.81</v>
      </c>
      <c r="K57" s="641">
        <v>9</v>
      </c>
    </row>
    <row r="58" spans="1:11" x14ac:dyDescent="0.25">
      <c r="A58" s="637" t="s">
        <v>15906</v>
      </c>
      <c r="B58" s="1146">
        <v>45501</v>
      </c>
      <c r="C58" s="638" t="s">
        <v>19891</v>
      </c>
      <c r="D58" s="637" t="s">
        <v>11548</v>
      </c>
      <c r="E58" s="639" t="s">
        <v>278</v>
      </c>
      <c r="F58" s="639" t="s">
        <v>220</v>
      </c>
      <c r="G58" s="1146">
        <v>45531</v>
      </c>
      <c r="H58" s="640">
        <v>301.81</v>
      </c>
      <c r="I58" s="640">
        <v>301.81</v>
      </c>
      <c r="J58" s="640">
        <v>0</v>
      </c>
      <c r="K58" s="641">
        <v>9</v>
      </c>
    </row>
    <row r="59" spans="1:11" x14ac:dyDescent="0.25">
      <c r="A59" s="637" t="s">
        <v>15907</v>
      </c>
      <c r="B59" s="1146">
        <v>45501</v>
      </c>
      <c r="C59" s="638" t="s">
        <v>11460</v>
      </c>
      <c r="D59" s="637" t="s">
        <v>11550</v>
      </c>
      <c r="E59" s="639" t="s">
        <v>278</v>
      </c>
      <c r="F59" s="639" t="s">
        <v>220</v>
      </c>
      <c r="G59" s="1146">
        <v>45531</v>
      </c>
      <c r="H59" s="640">
        <v>3621.71</v>
      </c>
      <c r="I59" s="640">
        <v>3621.71</v>
      </c>
      <c r="J59" s="640">
        <v>0</v>
      </c>
      <c r="K59" s="641">
        <v>9</v>
      </c>
    </row>
    <row r="60" spans="1:11" x14ac:dyDescent="0.25">
      <c r="A60" s="637" t="s">
        <v>15908</v>
      </c>
      <c r="B60" s="1146">
        <v>45501</v>
      </c>
      <c r="C60" s="638" t="s">
        <v>11460</v>
      </c>
      <c r="D60" s="637" t="s">
        <v>11550</v>
      </c>
      <c r="E60" s="639" t="s">
        <v>278</v>
      </c>
      <c r="F60" s="639" t="s">
        <v>220</v>
      </c>
      <c r="G60" s="1146">
        <v>45531</v>
      </c>
      <c r="H60" s="640">
        <v>1106.6400000000001</v>
      </c>
      <c r="I60" s="640">
        <v>1106.6400000000001</v>
      </c>
      <c r="J60" s="640">
        <v>0</v>
      </c>
      <c r="K60" s="641">
        <v>9</v>
      </c>
    </row>
    <row r="61" spans="1:11" x14ac:dyDescent="0.25">
      <c r="A61" s="637" t="s">
        <v>15909</v>
      </c>
      <c r="B61" s="1146">
        <v>45501</v>
      </c>
      <c r="C61" s="638" t="s">
        <v>11460</v>
      </c>
      <c r="D61" s="637" t="s">
        <v>11550</v>
      </c>
      <c r="E61" s="639" t="s">
        <v>278</v>
      </c>
      <c r="F61" s="639" t="s">
        <v>220</v>
      </c>
      <c r="G61" s="1146">
        <v>45531</v>
      </c>
      <c r="H61" s="640">
        <v>1106.6400000000001</v>
      </c>
      <c r="I61" s="640">
        <v>1106.6400000000001</v>
      </c>
      <c r="J61" s="640">
        <v>0</v>
      </c>
      <c r="K61" s="641">
        <v>9</v>
      </c>
    </row>
    <row r="62" spans="1:11" x14ac:dyDescent="0.25">
      <c r="A62" s="637" t="s">
        <v>15910</v>
      </c>
      <c r="B62" s="1146">
        <v>45501</v>
      </c>
      <c r="C62" s="638" t="s">
        <v>11460</v>
      </c>
      <c r="D62" s="637" t="s">
        <v>11550</v>
      </c>
      <c r="E62" s="639" t="s">
        <v>278</v>
      </c>
      <c r="F62" s="639" t="s">
        <v>220</v>
      </c>
      <c r="G62" s="1146">
        <v>45531</v>
      </c>
      <c r="H62" s="640">
        <v>1106.6400000000001</v>
      </c>
      <c r="I62" s="640">
        <v>1106.6400000000001</v>
      </c>
      <c r="J62" s="640">
        <v>0</v>
      </c>
      <c r="K62" s="641">
        <v>9</v>
      </c>
    </row>
    <row r="63" spans="1:11" x14ac:dyDescent="0.25">
      <c r="A63" s="637" t="s">
        <v>15911</v>
      </c>
      <c r="B63" s="1146">
        <v>45501</v>
      </c>
      <c r="C63" s="638" t="s">
        <v>19892</v>
      </c>
      <c r="D63" s="637" t="s">
        <v>11551</v>
      </c>
      <c r="E63" s="639" t="s">
        <v>278</v>
      </c>
      <c r="F63" s="639" t="s">
        <v>220</v>
      </c>
      <c r="G63" s="1146">
        <v>45531</v>
      </c>
      <c r="H63" s="640">
        <v>804.83</v>
      </c>
      <c r="I63" s="640">
        <v>804.83</v>
      </c>
      <c r="J63" s="640">
        <v>0</v>
      </c>
      <c r="K63" s="641">
        <v>9</v>
      </c>
    </row>
    <row r="64" spans="1:11" x14ac:dyDescent="0.25">
      <c r="A64" s="637" t="s">
        <v>15912</v>
      </c>
      <c r="B64" s="1146">
        <v>45501</v>
      </c>
      <c r="C64" s="638" t="s">
        <v>11461</v>
      </c>
      <c r="D64" s="637" t="s">
        <v>11552</v>
      </c>
      <c r="E64" s="639" t="s">
        <v>222</v>
      </c>
      <c r="F64" s="639" t="s">
        <v>220</v>
      </c>
      <c r="G64" s="1146">
        <v>45531</v>
      </c>
      <c r="H64" s="640">
        <v>4325.9399999999996</v>
      </c>
      <c r="I64" s="640">
        <v>0</v>
      </c>
      <c r="J64" s="640">
        <v>4325.9399999999996</v>
      </c>
      <c r="K64" s="641">
        <v>9</v>
      </c>
    </row>
    <row r="65" spans="1:11" x14ac:dyDescent="0.25">
      <c r="A65" s="637" t="s">
        <v>15913</v>
      </c>
      <c r="B65" s="1146">
        <v>45501</v>
      </c>
      <c r="C65" s="638" t="s">
        <v>19893</v>
      </c>
      <c r="D65" s="637" t="s">
        <v>11554</v>
      </c>
      <c r="E65" s="639" t="s">
        <v>278</v>
      </c>
      <c r="F65" s="639" t="s">
        <v>220</v>
      </c>
      <c r="G65" s="1146">
        <v>45531</v>
      </c>
      <c r="H65" s="640">
        <v>804.83</v>
      </c>
      <c r="I65" s="640">
        <v>804.83</v>
      </c>
      <c r="J65" s="640">
        <v>0</v>
      </c>
      <c r="K65" s="641">
        <v>9</v>
      </c>
    </row>
    <row r="66" spans="1:11" x14ac:dyDescent="0.25">
      <c r="A66" s="637" t="s">
        <v>15914</v>
      </c>
      <c r="B66" s="1146">
        <v>45501</v>
      </c>
      <c r="C66" s="638" t="s">
        <v>19894</v>
      </c>
      <c r="D66" s="637" t="s">
        <v>11555</v>
      </c>
      <c r="E66" s="639" t="s">
        <v>278</v>
      </c>
      <c r="F66" s="639" t="s">
        <v>220</v>
      </c>
      <c r="G66" s="1146">
        <v>45531</v>
      </c>
      <c r="H66" s="640">
        <v>3578.6</v>
      </c>
      <c r="I66" s="640">
        <v>3578.6</v>
      </c>
      <c r="J66" s="640">
        <v>0</v>
      </c>
      <c r="K66" s="641">
        <v>9</v>
      </c>
    </row>
    <row r="67" spans="1:11" x14ac:dyDescent="0.25">
      <c r="A67" s="637" t="s">
        <v>15915</v>
      </c>
      <c r="B67" s="1146">
        <v>45501</v>
      </c>
      <c r="C67" s="638" t="s">
        <v>11462</v>
      </c>
      <c r="D67" s="637" t="s">
        <v>11556</v>
      </c>
      <c r="E67" s="639" t="s">
        <v>278</v>
      </c>
      <c r="F67" s="639" t="s">
        <v>220</v>
      </c>
      <c r="G67" s="1146">
        <v>45531</v>
      </c>
      <c r="H67" s="640">
        <v>2263.5700000000002</v>
      </c>
      <c r="I67" s="640">
        <v>2263.5700000000002</v>
      </c>
      <c r="J67" s="640">
        <v>0</v>
      </c>
      <c r="K67" s="641">
        <v>9</v>
      </c>
    </row>
    <row r="68" spans="1:11" x14ac:dyDescent="0.25">
      <c r="A68" s="637" t="s">
        <v>15916</v>
      </c>
      <c r="B68" s="1146">
        <v>45501</v>
      </c>
      <c r="C68" s="638" t="s">
        <v>11462</v>
      </c>
      <c r="D68" s="637" t="s">
        <v>11556</v>
      </c>
      <c r="E68" s="639" t="s">
        <v>278</v>
      </c>
      <c r="F68" s="639" t="s">
        <v>220</v>
      </c>
      <c r="G68" s="1146">
        <v>45531</v>
      </c>
      <c r="H68" s="640">
        <v>2263.5700000000002</v>
      </c>
      <c r="I68" s="640">
        <v>2263.5700000000002</v>
      </c>
      <c r="J68" s="640">
        <v>0</v>
      </c>
      <c r="K68" s="641">
        <v>9</v>
      </c>
    </row>
    <row r="69" spans="1:11" x14ac:dyDescent="0.25">
      <c r="A69" s="637" t="s">
        <v>15917</v>
      </c>
      <c r="B69" s="1146">
        <v>45501</v>
      </c>
      <c r="C69" s="638" t="s">
        <v>19895</v>
      </c>
      <c r="D69" s="637" t="s">
        <v>11557</v>
      </c>
      <c r="E69" s="639" t="s">
        <v>278</v>
      </c>
      <c r="F69" s="639" t="s">
        <v>220</v>
      </c>
      <c r="G69" s="1146">
        <v>45531</v>
      </c>
      <c r="H69" s="640">
        <v>7976.4</v>
      </c>
      <c r="I69" s="640">
        <v>7976.4</v>
      </c>
      <c r="J69" s="640">
        <v>0</v>
      </c>
      <c r="K69" s="641">
        <v>9</v>
      </c>
    </row>
    <row r="70" spans="1:11" x14ac:dyDescent="0.25">
      <c r="A70" s="637" t="s">
        <v>15918</v>
      </c>
      <c r="B70" s="1146">
        <v>45501</v>
      </c>
      <c r="C70" s="638" t="s">
        <v>11463</v>
      </c>
      <c r="D70" s="637" t="s">
        <v>11558</v>
      </c>
      <c r="E70" s="639" t="s">
        <v>222</v>
      </c>
      <c r="F70" s="639" t="s">
        <v>220</v>
      </c>
      <c r="G70" s="1146">
        <v>45531</v>
      </c>
      <c r="H70" s="640">
        <v>5432.57</v>
      </c>
      <c r="I70" s="640">
        <v>0</v>
      </c>
      <c r="J70" s="640">
        <v>5432.57</v>
      </c>
      <c r="K70" s="641">
        <v>9</v>
      </c>
    </row>
    <row r="71" spans="1:11" x14ac:dyDescent="0.25">
      <c r="A71" s="637" t="s">
        <v>15919</v>
      </c>
      <c r="B71" s="1146">
        <v>45501</v>
      </c>
      <c r="C71" s="638" t="s">
        <v>11451</v>
      </c>
      <c r="D71" s="637" t="s">
        <v>11519</v>
      </c>
      <c r="E71" s="639" t="s">
        <v>222</v>
      </c>
      <c r="F71" s="639" t="s">
        <v>220</v>
      </c>
      <c r="G71" s="1146">
        <v>45531</v>
      </c>
      <c r="H71" s="640">
        <v>563.38</v>
      </c>
      <c r="I71" s="640">
        <v>0</v>
      </c>
      <c r="J71" s="640">
        <v>563.38</v>
      </c>
      <c r="K71" s="641">
        <v>9</v>
      </c>
    </row>
    <row r="72" spans="1:11" x14ac:dyDescent="0.25">
      <c r="A72" s="637" t="s">
        <v>15920</v>
      </c>
      <c r="B72" s="1146">
        <v>45501</v>
      </c>
      <c r="C72" s="638" t="s">
        <v>19896</v>
      </c>
      <c r="D72" s="637" t="s">
        <v>11560</v>
      </c>
      <c r="E72" s="639" t="s">
        <v>278</v>
      </c>
      <c r="F72" s="639" t="s">
        <v>220</v>
      </c>
      <c r="G72" s="1146">
        <v>45531</v>
      </c>
      <c r="H72" s="640">
        <v>201.21</v>
      </c>
      <c r="I72" s="640">
        <v>201.21</v>
      </c>
      <c r="J72" s="640">
        <v>0</v>
      </c>
      <c r="K72" s="641">
        <v>9</v>
      </c>
    </row>
    <row r="73" spans="1:11" x14ac:dyDescent="0.25">
      <c r="A73" s="637" t="s">
        <v>15921</v>
      </c>
      <c r="B73" s="1146">
        <v>45501</v>
      </c>
      <c r="C73" s="638" t="s">
        <v>19897</v>
      </c>
      <c r="D73" s="637" t="s">
        <v>11561</v>
      </c>
      <c r="E73" s="639" t="s">
        <v>278</v>
      </c>
      <c r="F73" s="639" t="s">
        <v>220</v>
      </c>
      <c r="G73" s="1146">
        <v>45531</v>
      </c>
      <c r="H73" s="640">
        <v>18812.79</v>
      </c>
      <c r="I73" s="640">
        <v>18812.79</v>
      </c>
      <c r="J73" s="640">
        <v>0</v>
      </c>
      <c r="K73" s="641">
        <v>9</v>
      </c>
    </row>
    <row r="74" spans="1:11" x14ac:dyDescent="0.25">
      <c r="A74" s="637" t="s">
        <v>15922</v>
      </c>
      <c r="B74" s="1146">
        <v>45501</v>
      </c>
      <c r="C74" s="638" t="s">
        <v>19898</v>
      </c>
      <c r="D74" s="637" t="s">
        <v>11562</v>
      </c>
      <c r="E74" s="639" t="s">
        <v>278</v>
      </c>
      <c r="F74" s="639" t="s">
        <v>220</v>
      </c>
      <c r="G74" s="1146">
        <v>45531</v>
      </c>
      <c r="H74" s="640">
        <v>11368.16</v>
      </c>
      <c r="I74" s="640">
        <v>11368.16</v>
      </c>
      <c r="J74" s="640">
        <v>0</v>
      </c>
      <c r="K74" s="641">
        <v>9</v>
      </c>
    </row>
    <row r="75" spans="1:11" x14ac:dyDescent="0.25">
      <c r="A75" s="637" t="s">
        <v>15923</v>
      </c>
      <c r="B75" s="1146">
        <v>45501</v>
      </c>
      <c r="C75" s="638" t="s">
        <v>19898</v>
      </c>
      <c r="D75" s="637" t="s">
        <v>11562</v>
      </c>
      <c r="E75" s="639" t="s">
        <v>278</v>
      </c>
      <c r="F75" s="639" t="s">
        <v>220</v>
      </c>
      <c r="G75" s="1146">
        <v>45531</v>
      </c>
      <c r="H75" s="640">
        <v>2213.27</v>
      </c>
      <c r="I75" s="640">
        <v>2213.27</v>
      </c>
      <c r="J75" s="640">
        <v>0</v>
      </c>
      <c r="K75" s="641">
        <v>9</v>
      </c>
    </row>
    <row r="76" spans="1:11" x14ac:dyDescent="0.25">
      <c r="A76" s="637" t="s">
        <v>15924</v>
      </c>
      <c r="B76" s="1146">
        <v>45501</v>
      </c>
      <c r="C76" s="638" t="s">
        <v>19899</v>
      </c>
      <c r="D76" s="637" t="s">
        <v>11564</v>
      </c>
      <c r="E76" s="639" t="s">
        <v>278</v>
      </c>
      <c r="F76" s="639" t="s">
        <v>220</v>
      </c>
      <c r="G76" s="1146">
        <v>45531</v>
      </c>
      <c r="H76" s="640">
        <v>15895.29</v>
      </c>
      <c r="I76" s="640">
        <v>15895.29</v>
      </c>
      <c r="J76" s="640">
        <v>0</v>
      </c>
      <c r="K76" s="641">
        <v>9</v>
      </c>
    </row>
    <row r="77" spans="1:11" x14ac:dyDescent="0.25">
      <c r="A77" s="637" t="s">
        <v>15925</v>
      </c>
      <c r="B77" s="1146">
        <v>45501</v>
      </c>
      <c r="C77" s="638" t="s">
        <v>13647</v>
      </c>
      <c r="D77" s="637" t="s">
        <v>11565</v>
      </c>
      <c r="E77" s="639" t="s">
        <v>278</v>
      </c>
      <c r="F77" s="639" t="s">
        <v>220</v>
      </c>
      <c r="G77" s="1146">
        <v>45531</v>
      </c>
      <c r="H77" s="640">
        <v>1106.6400000000001</v>
      </c>
      <c r="I77" s="640">
        <v>1106.6400000000001</v>
      </c>
      <c r="J77" s="640">
        <v>0</v>
      </c>
      <c r="K77" s="641">
        <v>9</v>
      </c>
    </row>
    <row r="78" spans="1:11" x14ac:dyDescent="0.25">
      <c r="A78" s="637" t="s">
        <v>15926</v>
      </c>
      <c r="B78" s="1146">
        <v>45501</v>
      </c>
      <c r="C78" s="638" t="s">
        <v>11464</v>
      </c>
      <c r="D78" s="637" t="s">
        <v>11566</v>
      </c>
      <c r="E78" s="639" t="s">
        <v>222</v>
      </c>
      <c r="F78" s="639" t="s">
        <v>220</v>
      </c>
      <c r="G78" s="1146">
        <v>45531</v>
      </c>
      <c r="H78" s="640">
        <v>603.62</v>
      </c>
      <c r="I78" s="640">
        <v>0</v>
      </c>
      <c r="J78" s="640">
        <v>603.62</v>
      </c>
      <c r="K78" s="641">
        <v>9</v>
      </c>
    </row>
    <row r="79" spans="1:11" x14ac:dyDescent="0.25">
      <c r="A79" s="637" t="s">
        <v>15927</v>
      </c>
      <c r="B79" s="1146">
        <v>45501</v>
      </c>
      <c r="C79" s="638" t="s">
        <v>19900</v>
      </c>
      <c r="D79" s="637" t="s">
        <v>11567</v>
      </c>
      <c r="E79" s="639" t="s">
        <v>278</v>
      </c>
      <c r="F79" s="639" t="s">
        <v>220</v>
      </c>
      <c r="G79" s="1146">
        <v>45531</v>
      </c>
      <c r="H79" s="640">
        <v>1207.24</v>
      </c>
      <c r="I79" s="640">
        <v>1207.24</v>
      </c>
      <c r="J79" s="640">
        <v>0</v>
      </c>
      <c r="K79" s="641">
        <v>9</v>
      </c>
    </row>
    <row r="80" spans="1:11" x14ac:dyDescent="0.25">
      <c r="A80" s="637" t="s">
        <v>15928</v>
      </c>
      <c r="B80" s="1146">
        <v>45501</v>
      </c>
      <c r="C80" s="638" t="s">
        <v>11465</v>
      </c>
      <c r="D80" s="637" t="s">
        <v>11568</v>
      </c>
      <c r="E80" s="639" t="s">
        <v>222</v>
      </c>
      <c r="F80" s="639" t="s">
        <v>220</v>
      </c>
      <c r="G80" s="1146">
        <v>45531</v>
      </c>
      <c r="H80" s="640">
        <v>1710.26</v>
      </c>
      <c r="I80" s="640">
        <v>0</v>
      </c>
      <c r="J80" s="640">
        <v>1710.26</v>
      </c>
      <c r="K80" s="641">
        <v>9</v>
      </c>
    </row>
    <row r="81" spans="1:11" x14ac:dyDescent="0.25">
      <c r="A81" s="637" t="s">
        <v>15929</v>
      </c>
      <c r="B81" s="1146">
        <v>45501</v>
      </c>
      <c r="C81" s="638" t="s">
        <v>19901</v>
      </c>
      <c r="D81" s="637" t="s">
        <v>11569</v>
      </c>
      <c r="E81" s="639" t="s">
        <v>278</v>
      </c>
      <c r="F81" s="639" t="s">
        <v>220</v>
      </c>
      <c r="G81" s="1146">
        <v>45531</v>
      </c>
      <c r="H81" s="640">
        <v>6338</v>
      </c>
      <c r="I81" s="640">
        <v>6338</v>
      </c>
      <c r="J81" s="640">
        <v>0</v>
      </c>
      <c r="K81" s="641">
        <v>9</v>
      </c>
    </row>
    <row r="82" spans="1:11" x14ac:dyDescent="0.25">
      <c r="A82" s="637" t="s">
        <v>15930</v>
      </c>
      <c r="B82" s="1146">
        <v>45501</v>
      </c>
      <c r="C82" s="638" t="s">
        <v>13809</v>
      </c>
      <c r="D82" s="637" t="s">
        <v>11579</v>
      </c>
      <c r="E82" s="639" t="s">
        <v>222</v>
      </c>
      <c r="F82" s="639" t="s">
        <v>220</v>
      </c>
      <c r="G82" s="1146">
        <v>45531</v>
      </c>
      <c r="H82" s="640">
        <v>11307.79</v>
      </c>
      <c r="I82" s="640">
        <v>7000</v>
      </c>
      <c r="J82" s="640">
        <v>4307.79</v>
      </c>
      <c r="K82" s="641">
        <v>9</v>
      </c>
    </row>
    <row r="83" spans="1:11" x14ac:dyDescent="0.25">
      <c r="A83" s="637" t="s">
        <v>15931</v>
      </c>
      <c r="B83" s="1146">
        <v>45501</v>
      </c>
      <c r="C83" s="638" t="s">
        <v>12508</v>
      </c>
      <c r="D83" s="637" t="s">
        <v>11489</v>
      </c>
      <c r="E83" s="639" t="s">
        <v>278</v>
      </c>
      <c r="F83" s="639" t="s">
        <v>220</v>
      </c>
      <c r="G83" s="1146">
        <v>45531</v>
      </c>
      <c r="H83" s="640">
        <v>2012.06</v>
      </c>
      <c r="I83" s="640">
        <v>2012.06</v>
      </c>
      <c r="J83" s="640">
        <v>0</v>
      </c>
      <c r="K83" s="641">
        <v>9</v>
      </c>
    </row>
    <row r="84" spans="1:11" x14ac:dyDescent="0.25">
      <c r="A84" s="637" t="s">
        <v>15932</v>
      </c>
      <c r="B84" s="1146">
        <v>45501</v>
      </c>
      <c r="C84" s="638" t="s">
        <v>16033</v>
      </c>
      <c r="D84" s="637" t="s">
        <v>11580</v>
      </c>
      <c r="E84" s="639" t="s">
        <v>278</v>
      </c>
      <c r="F84" s="639" t="s">
        <v>220</v>
      </c>
      <c r="G84" s="1146">
        <v>45531</v>
      </c>
      <c r="H84" s="640">
        <v>1609.65</v>
      </c>
      <c r="I84" s="640">
        <v>1609.65</v>
      </c>
      <c r="J84" s="640">
        <v>0</v>
      </c>
      <c r="K84" s="641">
        <v>9</v>
      </c>
    </row>
    <row r="85" spans="1:11" x14ac:dyDescent="0.25">
      <c r="A85" s="637" t="s">
        <v>15933</v>
      </c>
      <c r="B85" s="1146">
        <v>45501</v>
      </c>
      <c r="C85" s="638" t="s">
        <v>13848</v>
      </c>
      <c r="D85" s="637" t="s">
        <v>11581</v>
      </c>
      <c r="E85" s="639" t="s">
        <v>222</v>
      </c>
      <c r="F85" s="639" t="s">
        <v>220</v>
      </c>
      <c r="G85" s="1146">
        <v>45531</v>
      </c>
      <c r="H85" s="640">
        <v>9557.2999999999993</v>
      </c>
      <c r="I85" s="640">
        <v>0</v>
      </c>
      <c r="J85" s="640">
        <v>9557.2999999999993</v>
      </c>
      <c r="K85" s="641">
        <v>9</v>
      </c>
    </row>
    <row r="86" spans="1:11" x14ac:dyDescent="0.25">
      <c r="A86" s="637" t="s">
        <v>15934</v>
      </c>
      <c r="B86" s="1146">
        <v>45501</v>
      </c>
      <c r="C86" s="638" t="s">
        <v>11468</v>
      </c>
      <c r="D86" s="637" t="s">
        <v>11583</v>
      </c>
      <c r="E86" s="639" t="s">
        <v>278</v>
      </c>
      <c r="F86" s="639" t="s">
        <v>220</v>
      </c>
      <c r="G86" s="1146">
        <v>45531</v>
      </c>
      <c r="H86" s="640">
        <v>5030.16</v>
      </c>
      <c r="I86" s="640">
        <v>5030.16</v>
      </c>
      <c r="J86" s="640">
        <v>0</v>
      </c>
      <c r="K86" s="641">
        <v>9</v>
      </c>
    </row>
    <row r="87" spans="1:11" x14ac:dyDescent="0.25">
      <c r="A87" s="637" t="s">
        <v>15935</v>
      </c>
      <c r="B87" s="1146">
        <v>45501</v>
      </c>
      <c r="C87" s="638" t="s">
        <v>13884</v>
      </c>
      <c r="D87" s="637" t="s">
        <v>11584</v>
      </c>
      <c r="E87" s="639" t="s">
        <v>222</v>
      </c>
      <c r="F87" s="639" t="s">
        <v>220</v>
      </c>
      <c r="G87" s="1146">
        <v>45531</v>
      </c>
      <c r="H87" s="640">
        <v>5935.59</v>
      </c>
      <c r="I87" s="640">
        <v>0</v>
      </c>
      <c r="J87" s="640">
        <v>5935.59</v>
      </c>
      <c r="K87" s="641">
        <v>9</v>
      </c>
    </row>
    <row r="88" spans="1:11" x14ac:dyDescent="0.25">
      <c r="A88" s="637" t="s">
        <v>15936</v>
      </c>
      <c r="B88" s="1146">
        <v>45501</v>
      </c>
      <c r="C88" s="638" t="s">
        <v>13898</v>
      </c>
      <c r="D88" s="637" t="s">
        <v>11586</v>
      </c>
      <c r="E88" s="639" t="s">
        <v>278</v>
      </c>
      <c r="F88" s="639" t="s">
        <v>220</v>
      </c>
      <c r="G88" s="1146">
        <v>45531</v>
      </c>
      <c r="H88" s="640">
        <v>9586.0499999999993</v>
      </c>
      <c r="I88" s="640">
        <v>9586.0499999999993</v>
      </c>
      <c r="J88" s="640">
        <v>0</v>
      </c>
      <c r="K88" s="641">
        <v>9</v>
      </c>
    </row>
    <row r="89" spans="1:11" x14ac:dyDescent="0.25">
      <c r="A89" s="637" t="s">
        <v>15937</v>
      </c>
      <c r="B89" s="1146">
        <v>45501</v>
      </c>
      <c r="C89" s="638" t="s">
        <v>13911</v>
      </c>
      <c r="D89" s="637" t="s">
        <v>11587</v>
      </c>
      <c r="E89" s="639" t="s">
        <v>278</v>
      </c>
      <c r="F89" s="639" t="s">
        <v>220</v>
      </c>
      <c r="G89" s="1146">
        <v>45531</v>
      </c>
      <c r="H89" s="640">
        <v>905.43</v>
      </c>
      <c r="I89" s="640">
        <v>905.43</v>
      </c>
      <c r="J89" s="640">
        <v>0</v>
      </c>
      <c r="K89" s="641">
        <v>9</v>
      </c>
    </row>
    <row r="90" spans="1:11" x14ac:dyDescent="0.25">
      <c r="A90" s="637" t="s">
        <v>15938</v>
      </c>
      <c r="B90" s="1146">
        <v>45501</v>
      </c>
      <c r="C90" s="638" t="s">
        <v>13948</v>
      </c>
      <c r="D90" s="637" t="s">
        <v>11588</v>
      </c>
      <c r="E90" s="639" t="s">
        <v>278</v>
      </c>
      <c r="F90" s="639" t="s">
        <v>220</v>
      </c>
      <c r="G90" s="1146">
        <v>45531</v>
      </c>
      <c r="H90" s="640">
        <v>503.02</v>
      </c>
      <c r="I90" s="640">
        <v>503.02</v>
      </c>
      <c r="J90" s="640">
        <v>0</v>
      </c>
      <c r="K90" s="641">
        <v>9</v>
      </c>
    </row>
    <row r="91" spans="1:11" x14ac:dyDescent="0.25">
      <c r="A91" s="637" t="s">
        <v>15939</v>
      </c>
      <c r="B91" s="1146">
        <v>45501</v>
      </c>
      <c r="C91" s="638" t="s">
        <v>11469</v>
      </c>
      <c r="D91" s="637" t="s">
        <v>11589</v>
      </c>
      <c r="E91" s="639" t="s">
        <v>222</v>
      </c>
      <c r="F91" s="639" t="s">
        <v>220</v>
      </c>
      <c r="G91" s="1146">
        <v>45531</v>
      </c>
      <c r="H91" s="640">
        <v>1509.05</v>
      </c>
      <c r="I91" s="640">
        <v>0</v>
      </c>
      <c r="J91" s="640">
        <v>1509.05</v>
      </c>
      <c r="K91" s="641">
        <v>9</v>
      </c>
    </row>
    <row r="92" spans="1:11" x14ac:dyDescent="0.25">
      <c r="A92" s="637" t="s">
        <v>15940</v>
      </c>
      <c r="B92" s="1146">
        <v>45501</v>
      </c>
      <c r="C92" s="638" t="s">
        <v>13959</v>
      </c>
      <c r="D92" s="637" t="s">
        <v>11590</v>
      </c>
      <c r="E92" s="639" t="s">
        <v>222</v>
      </c>
      <c r="F92" s="639" t="s">
        <v>220</v>
      </c>
      <c r="G92" s="1146">
        <v>45531</v>
      </c>
      <c r="H92" s="640">
        <v>503.02</v>
      </c>
      <c r="I92" s="640">
        <v>0</v>
      </c>
      <c r="J92" s="640">
        <v>503.02</v>
      </c>
      <c r="K92" s="641">
        <v>9</v>
      </c>
    </row>
    <row r="93" spans="1:11" x14ac:dyDescent="0.25">
      <c r="A93" s="637" t="s">
        <v>15941</v>
      </c>
      <c r="B93" s="1146">
        <v>45501</v>
      </c>
      <c r="C93" s="638" t="s">
        <v>14006</v>
      </c>
      <c r="D93" s="637" t="s">
        <v>11591</v>
      </c>
      <c r="E93" s="639" t="s">
        <v>222</v>
      </c>
      <c r="F93" s="639" t="s">
        <v>220</v>
      </c>
      <c r="G93" s="1146">
        <v>45531</v>
      </c>
      <c r="H93" s="640">
        <v>301.81</v>
      </c>
      <c r="I93" s="640">
        <v>201.21</v>
      </c>
      <c r="J93" s="640">
        <v>100.6</v>
      </c>
      <c r="K93" s="641">
        <v>9</v>
      </c>
    </row>
    <row r="94" spans="1:11" x14ac:dyDescent="0.25">
      <c r="A94" s="637" t="s">
        <v>15942</v>
      </c>
      <c r="B94" s="1146">
        <v>45501</v>
      </c>
      <c r="C94" s="638" t="s">
        <v>14011</v>
      </c>
      <c r="D94" s="637" t="s">
        <v>11592</v>
      </c>
      <c r="E94" s="639" t="s">
        <v>278</v>
      </c>
      <c r="F94" s="639" t="s">
        <v>220</v>
      </c>
      <c r="G94" s="1146">
        <v>45531</v>
      </c>
      <c r="H94" s="640">
        <v>2313.88</v>
      </c>
      <c r="I94" s="640">
        <v>2313.88</v>
      </c>
      <c r="J94" s="640">
        <v>0</v>
      </c>
      <c r="K94" s="641">
        <v>9</v>
      </c>
    </row>
    <row r="95" spans="1:11" x14ac:dyDescent="0.25">
      <c r="A95" s="637" t="s">
        <v>15943</v>
      </c>
      <c r="B95" s="1146">
        <v>45501</v>
      </c>
      <c r="C95" s="638" t="s">
        <v>14060</v>
      </c>
      <c r="D95" s="637" t="s">
        <v>11596</v>
      </c>
      <c r="E95" s="639" t="s">
        <v>278</v>
      </c>
      <c r="F95" s="639" t="s">
        <v>220</v>
      </c>
      <c r="G95" s="1146">
        <v>45531</v>
      </c>
      <c r="H95" s="640">
        <v>1810.86</v>
      </c>
      <c r="I95" s="640">
        <v>1810.86</v>
      </c>
      <c r="J95" s="640">
        <v>0</v>
      </c>
      <c r="K95" s="641">
        <v>9</v>
      </c>
    </row>
    <row r="96" spans="1:11" x14ac:dyDescent="0.25">
      <c r="A96" s="637" t="s">
        <v>15944</v>
      </c>
      <c r="B96" s="1146">
        <v>45501</v>
      </c>
      <c r="C96" s="638" t="s">
        <v>14064</v>
      </c>
      <c r="D96" s="637" t="s">
        <v>11597</v>
      </c>
      <c r="E96" s="639" t="s">
        <v>278</v>
      </c>
      <c r="F96" s="639" t="s">
        <v>220</v>
      </c>
      <c r="G96" s="1146">
        <v>45531</v>
      </c>
      <c r="H96" s="640">
        <v>704.23</v>
      </c>
      <c r="I96" s="640">
        <v>704.23</v>
      </c>
      <c r="J96" s="640">
        <v>0</v>
      </c>
      <c r="K96" s="641">
        <v>9</v>
      </c>
    </row>
    <row r="97" spans="1:11" x14ac:dyDescent="0.25">
      <c r="A97" s="637" t="s">
        <v>15945</v>
      </c>
      <c r="B97" s="1146">
        <v>45501</v>
      </c>
      <c r="C97" s="638" t="s">
        <v>14094</v>
      </c>
      <c r="D97" s="637" t="s">
        <v>11600</v>
      </c>
      <c r="E97" s="639" t="s">
        <v>222</v>
      </c>
      <c r="F97" s="639" t="s">
        <v>220</v>
      </c>
      <c r="G97" s="1146">
        <v>45531</v>
      </c>
      <c r="H97" s="640">
        <v>2917.5</v>
      </c>
      <c r="I97" s="640">
        <v>0</v>
      </c>
      <c r="J97" s="640">
        <v>2917.5</v>
      </c>
      <c r="K97" s="641">
        <v>9</v>
      </c>
    </row>
    <row r="98" spans="1:11" x14ac:dyDescent="0.25">
      <c r="A98" s="637" t="s">
        <v>15946</v>
      </c>
      <c r="B98" s="1146">
        <v>45501</v>
      </c>
      <c r="C98" s="638" t="s">
        <v>14106</v>
      </c>
      <c r="D98" s="637" t="s">
        <v>11601</v>
      </c>
      <c r="E98" s="639" t="s">
        <v>222</v>
      </c>
      <c r="F98" s="639" t="s">
        <v>220</v>
      </c>
      <c r="G98" s="1146">
        <v>45531</v>
      </c>
      <c r="H98" s="640">
        <v>3420.51</v>
      </c>
      <c r="I98" s="640">
        <v>0</v>
      </c>
      <c r="J98" s="640">
        <v>3420.51</v>
      </c>
      <c r="K98" s="641">
        <v>9</v>
      </c>
    </row>
    <row r="99" spans="1:11" x14ac:dyDescent="0.25">
      <c r="A99" s="637" t="s">
        <v>15947</v>
      </c>
      <c r="B99" s="1146">
        <v>45501</v>
      </c>
      <c r="C99" s="638" t="s">
        <v>14124</v>
      </c>
      <c r="D99" s="637" t="s">
        <v>11603</v>
      </c>
      <c r="E99" s="639" t="s">
        <v>278</v>
      </c>
      <c r="F99" s="639" t="s">
        <v>220</v>
      </c>
      <c r="G99" s="1146">
        <v>45531</v>
      </c>
      <c r="H99" s="640">
        <v>3018.09</v>
      </c>
      <c r="I99" s="640">
        <v>3018.09</v>
      </c>
      <c r="J99" s="640">
        <v>0</v>
      </c>
      <c r="K99" s="641">
        <v>9</v>
      </c>
    </row>
    <row r="100" spans="1:11" x14ac:dyDescent="0.25">
      <c r="A100" s="637" t="s">
        <v>15948</v>
      </c>
      <c r="B100" s="1146">
        <v>45501</v>
      </c>
      <c r="C100" s="638" t="s">
        <v>14129</v>
      </c>
      <c r="D100" s="637" t="s">
        <v>11604</v>
      </c>
      <c r="E100" s="639" t="s">
        <v>278</v>
      </c>
      <c r="F100" s="639" t="s">
        <v>220</v>
      </c>
      <c r="G100" s="1146">
        <v>45531</v>
      </c>
      <c r="H100" s="640">
        <v>3118.7</v>
      </c>
      <c r="I100" s="640">
        <v>3118.7</v>
      </c>
      <c r="J100" s="640">
        <v>0</v>
      </c>
      <c r="K100" s="641">
        <v>9</v>
      </c>
    </row>
    <row r="101" spans="1:11" x14ac:dyDescent="0.25">
      <c r="A101" s="637" t="s">
        <v>15949</v>
      </c>
      <c r="B101" s="1146">
        <v>45501</v>
      </c>
      <c r="C101" s="638" t="s">
        <v>14140</v>
      </c>
      <c r="D101" s="637" t="s">
        <v>11607</v>
      </c>
      <c r="E101" s="639" t="s">
        <v>222</v>
      </c>
      <c r="F101" s="639" t="s">
        <v>220</v>
      </c>
      <c r="G101" s="1146">
        <v>45531</v>
      </c>
      <c r="H101" s="640">
        <v>704.23</v>
      </c>
      <c r="I101" s="640">
        <v>0</v>
      </c>
      <c r="J101" s="640">
        <v>704.23</v>
      </c>
      <c r="K101" s="641">
        <v>9</v>
      </c>
    </row>
    <row r="102" spans="1:11" x14ac:dyDescent="0.25">
      <c r="A102" s="637" t="s">
        <v>15950</v>
      </c>
      <c r="B102" s="1146">
        <v>45501</v>
      </c>
      <c r="C102" s="638" t="s">
        <v>14147</v>
      </c>
      <c r="D102" s="637" t="s">
        <v>11608</v>
      </c>
      <c r="E102" s="639" t="s">
        <v>222</v>
      </c>
      <c r="F102" s="639" t="s">
        <v>220</v>
      </c>
      <c r="G102" s="1146">
        <v>45531</v>
      </c>
      <c r="H102" s="640">
        <v>14688.06</v>
      </c>
      <c r="I102" s="640">
        <v>0</v>
      </c>
      <c r="J102" s="640">
        <v>14688.06</v>
      </c>
      <c r="K102" s="641">
        <v>9</v>
      </c>
    </row>
    <row r="103" spans="1:11" x14ac:dyDescent="0.25">
      <c r="A103" s="637" t="s">
        <v>15951</v>
      </c>
      <c r="B103" s="1146">
        <v>45502</v>
      </c>
      <c r="C103" s="638" t="s">
        <v>15524</v>
      </c>
      <c r="D103" s="637" t="s">
        <v>11620</v>
      </c>
      <c r="E103" s="639" t="s">
        <v>278</v>
      </c>
      <c r="F103" s="639" t="s">
        <v>220</v>
      </c>
      <c r="G103" s="1146">
        <v>45532</v>
      </c>
      <c r="H103" s="640">
        <v>2313.88</v>
      </c>
      <c r="I103" s="640">
        <v>2313.88</v>
      </c>
      <c r="J103" s="640">
        <v>0</v>
      </c>
      <c r="K103" s="641">
        <v>8</v>
      </c>
    </row>
    <row r="104" spans="1:11" x14ac:dyDescent="0.25">
      <c r="A104" s="637" t="s">
        <v>15952</v>
      </c>
      <c r="B104" s="1146">
        <v>45502</v>
      </c>
      <c r="C104" s="638" t="s">
        <v>15654</v>
      </c>
      <c r="D104" s="637" t="s">
        <v>11625</v>
      </c>
      <c r="E104" s="639" t="s">
        <v>278</v>
      </c>
      <c r="F104" s="639" t="s">
        <v>220</v>
      </c>
      <c r="G104" s="1146">
        <v>45532</v>
      </c>
      <c r="H104" s="640">
        <v>704.23</v>
      </c>
      <c r="I104" s="640">
        <v>704.23</v>
      </c>
      <c r="J104" s="640">
        <v>0</v>
      </c>
      <c r="K104" s="641">
        <v>8</v>
      </c>
    </row>
    <row r="105" spans="1:11" x14ac:dyDescent="0.25">
      <c r="A105" s="637" t="s">
        <v>15953</v>
      </c>
      <c r="B105" s="1146">
        <v>45502</v>
      </c>
      <c r="C105" s="638" t="s">
        <v>15706</v>
      </c>
      <c r="D105" s="637" t="s">
        <v>11626</v>
      </c>
      <c r="E105" s="639" t="s">
        <v>222</v>
      </c>
      <c r="F105" s="639" t="s">
        <v>220</v>
      </c>
      <c r="G105" s="1146">
        <v>45532</v>
      </c>
      <c r="H105" s="640">
        <v>2313.88</v>
      </c>
      <c r="I105" s="640">
        <v>0</v>
      </c>
      <c r="J105" s="640">
        <v>2313.88</v>
      </c>
      <c r="K105" s="641">
        <v>8</v>
      </c>
    </row>
    <row r="106" spans="1:11" x14ac:dyDescent="0.25">
      <c r="A106" s="637" t="s">
        <v>15954</v>
      </c>
      <c r="B106" s="1146">
        <v>45502</v>
      </c>
      <c r="C106" s="638" t="s">
        <v>11479</v>
      </c>
      <c r="D106" s="637" t="s">
        <v>11627</v>
      </c>
      <c r="E106" s="639" t="s">
        <v>278</v>
      </c>
      <c r="F106" s="639" t="s">
        <v>220</v>
      </c>
      <c r="G106" s="1146">
        <v>45532</v>
      </c>
      <c r="H106" s="640">
        <v>402.41</v>
      </c>
      <c r="I106" s="640">
        <v>402.41</v>
      </c>
      <c r="J106" s="640">
        <v>0</v>
      </c>
      <c r="K106" s="641">
        <v>8</v>
      </c>
    </row>
    <row r="107" spans="1:11" x14ac:dyDescent="0.25">
      <c r="A107" s="637" t="s">
        <v>15955</v>
      </c>
      <c r="B107" s="1146">
        <v>45502</v>
      </c>
      <c r="C107" s="638" t="s">
        <v>19902</v>
      </c>
      <c r="D107" s="637" t="s">
        <v>11524</v>
      </c>
      <c r="E107" s="639" t="s">
        <v>278</v>
      </c>
      <c r="F107" s="639" t="s">
        <v>220</v>
      </c>
      <c r="G107" s="1146">
        <v>45532</v>
      </c>
      <c r="H107" s="640">
        <v>2414.48</v>
      </c>
      <c r="I107" s="640">
        <v>2414.48</v>
      </c>
      <c r="J107" s="640">
        <v>0</v>
      </c>
      <c r="K107" s="641">
        <v>8</v>
      </c>
    </row>
    <row r="108" spans="1:11" x14ac:dyDescent="0.25">
      <c r="A108" s="637" t="s">
        <v>15956</v>
      </c>
      <c r="B108" s="1146">
        <v>45502</v>
      </c>
      <c r="C108" s="638" t="s">
        <v>19903</v>
      </c>
      <c r="D108" s="637" t="s">
        <v>11532</v>
      </c>
      <c r="E108" s="639" t="s">
        <v>278</v>
      </c>
      <c r="F108" s="639" t="s">
        <v>220</v>
      </c>
      <c r="G108" s="1146">
        <v>45532</v>
      </c>
      <c r="H108" s="640">
        <v>301.81</v>
      </c>
      <c r="I108" s="640">
        <v>301.81</v>
      </c>
      <c r="J108" s="640">
        <v>0</v>
      </c>
      <c r="K108" s="641">
        <v>8</v>
      </c>
    </row>
    <row r="109" spans="1:11" x14ac:dyDescent="0.25">
      <c r="A109" s="637" t="s">
        <v>15957</v>
      </c>
      <c r="B109" s="1146">
        <v>45502</v>
      </c>
      <c r="C109" s="638" t="s">
        <v>19904</v>
      </c>
      <c r="D109" s="637" t="s">
        <v>11538</v>
      </c>
      <c r="E109" s="639" t="s">
        <v>278</v>
      </c>
      <c r="F109" s="639" t="s">
        <v>220</v>
      </c>
      <c r="G109" s="1146">
        <v>45532</v>
      </c>
      <c r="H109" s="640">
        <v>3018.09</v>
      </c>
      <c r="I109" s="640">
        <v>3018.09</v>
      </c>
      <c r="J109" s="640">
        <v>0</v>
      </c>
      <c r="K109" s="641">
        <v>8</v>
      </c>
    </row>
    <row r="110" spans="1:11" x14ac:dyDescent="0.25">
      <c r="A110" s="637" t="s">
        <v>15958</v>
      </c>
      <c r="B110" s="1146">
        <v>45502</v>
      </c>
      <c r="C110" s="638" t="s">
        <v>14155</v>
      </c>
      <c r="D110" s="637" t="s">
        <v>11609</v>
      </c>
      <c r="E110" s="639" t="s">
        <v>278</v>
      </c>
      <c r="F110" s="639" t="s">
        <v>220</v>
      </c>
      <c r="G110" s="1146">
        <v>45532</v>
      </c>
      <c r="H110" s="640">
        <v>1810.86</v>
      </c>
      <c r="I110" s="640">
        <v>1810.86</v>
      </c>
      <c r="J110" s="640">
        <v>0</v>
      </c>
      <c r="K110" s="641">
        <v>8</v>
      </c>
    </row>
    <row r="111" spans="1:11" x14ac:dyDescent="0.25">
      <c r="A111" s="637" t="s">
        <v>15959</v>
      </c>
      <c r="B111" s="1146">
        <v>45502</v>
      </c>
      <c r="C111" s="638" t="s">
        <v>14160</v>
      </c>
      <c r="D111" s="637" t="s">
        <v>11610</v>
      </c>
      <c r="E111" s="639" t="s">
        <v>278</v>
      </c>
      <c r="F111" s="639" t="s">
        <v>220</v>
      </c>
      <c r="G111" s="1146">
        <v>45532</v>
      </c>
      <c r="H111" s="640">
        <v>1207.24</v>
      </c>
      <c r="I111" s="640">
        <v>1207.24</v>
      </c>
      <c r="J111" s="640">
        <v>0</v>
      </c>
      <c r="K111" s="641">
        <v>8</v>
      </c>
    </row>
    <row r="112" spans="1:11" x14ac:dyDescent="0.25">
      <c r="A112" s="637" t="s">
        <v>15960</v>
      </c>
      <c r="B112" s="1146">
        <v>45502</v>
      </c>
      <c r="C112" s="638" t="s">
        <v>11471</v>
      </c>
      <c r="D112" s="637" t="s">
        <v>11611</v>
      </c>
      <c r="E112" s="639" t="s">
        <v>278</v>
      </c>
      <c r="F112" s="639" t="s">
        <v>220</v>
      </c>
      <c r="G112" s="1146">
        <v>45532</v>
      </c>
      <c r="H112" s="640">
        <v>603.62</v>
      </c>
      <c r="I112" s="640">
        <v>603.62</v>
      </c>
      <c r="J112" s="640">
        <v>0</v>
      </c>
      <c r="K112" s="641">
        <v>8</v>
      </c>
    </row>
    <row r="113" spans="1:11" x14ac:dyDescent="0.25">
      <c r="A113" s="637" t="s">
        <v>15961</v>
      </c>
      <c r="B113" s="1146">
        <v>45502</v>
      </c>
      <c r="C113" s="638" t="s">
        <v>14169</v>
      </c>
      <c r="D113" s="637" t="s">
        <v>11612</v>
      </c>
      <c r="E113" s="639" t="s">
        <v>222</v>
      </c>
      <c r="F113" s="639" t="s">
        <v>220</v>
      </c>
      <c r="G113" s="1146">
        <v>45532</v>
      </c>
      <c r="H113" s="640">
        <v>503.02</v>
      </c>
      <c r="I113" s="640">
        <v>0</v>
      </c>
      <c r="J113" s="640">
        <v>503.02</v>
      </c>
      <c r="K113" s="641">
        <v>8</v>
      </c>
    </row>
    <row r="114" spans="1:11" x14ac:dyDescent="0.25">
      <c r="A114" s="637" t="s">
        <v>15962</v>
      </c>
      <c r="B114" s="1146">
        <v>45502</v>
      </c>
      <c r="C114" s="638" t="s">
        <v>12622</v>
      </c>
      <c r="D114" s="637" t="s">
        <v>11491</v>
      </c>
      <c r="E114" s="639" t="s">
        <v>278</v>
      </c>
      <c r="F114" s="639" t="s">
        <v>220</v>
      </c>
      <c r="G114" s="1146">
        <v>45532</v>
      </c>
      <c r="H114" s="640">
        <v>704.23</v>
      </c>
      <c r="I114" s="640">
        <v>704.23</v>
      </c>
      <c r="J114" s="640">
        <v>0</v>
      </c>
      <c r="K114" s="641">
        <v>8</v>
      </c>
    </row>
    <row r="115" spans="1:11" x14ac:dyDescent="0.25">
      <c r="A115" s="637" t="s">
        <v>15963</v>
      </c>
      <c r="B115" s="1146">
        <v>45502</v>
      </c>
      <c r="C115" s="638" t="s">
        <v>15096</v>
      </c>
      <c r="D115" s="637" t="s">
        <v>11618</v>
      </c>
      <c r="E115" s="639" t="s">
        <v>278</v>
      </c>
      <c r="F115" s="639" t="s">
        <v>220</v>
      </c>
      <c r="G115" s="1146">
        <v>45532</v>
      </c>
      <c r="H115" s="640">
        <v>905.43</v>
      </c>
      <c r="I115" s="640">
        <v>905.43</v>
      </c>
      <c r="J115" s="640">
        <v>0</v>
      </c>
      <c r="K115" s="641">
        <v>8</v>
      </c>
    </row>
    <row r="116" spans="1:11" x14ac:dyDescent="0.25">
      <c r="A116" s="637" t="s">
        <v>15964</v>
      </c>
      <c r="B116" s="1146">
        <v>45502</v>
      </c>
      <c r="C116" s="638" t="s">
        <v>15532</v>
      </c>
      <c r="D116" s="637" t="s">
        <v>11621</v>
      </c>
      <c r="E116" s="639" t="s">
        <v>222</v>
      </c>
      <c r="F116" s="639" t="s">
        <v>220</v>
      </c>
      <c r="G116" s="1146">
        <v>45532</v>
      </c>
      <c r="H116" s="640">
        <v>1408.44</v>
      </c>
      <c r="I116" s="640">
        <v>0</v>
      </c>
      <c r="J116" s="640">
        <v>1408.44</v>
      </c>
      <c r="K116" s="641">
        <v>8</v>
      </c>
    </row>
    <row r="117" spans="1:11" x14ac:dyDescent="0.25">
      <c r="A117" s="637" t="s">
        <v>15965</v>
      </c>
      <c r="B117" s="1146">
        <v>45502</v>
      </c>
      <c r="C117" s="638" t="s">
        <v>11477</v>
      </c>
      <c r="D117" s="637" t="s">
        <v>11622</v>
      </c>
      <c r="E117" s="639" t="s">
        <v>278</v>
      </c>
      <c r="F117" s="639" t="s">
        <v>220</v>
      </c>
      <c r="G117" s="1146">
        <v>45532</v>
      </c>
      <c r="H117" s="640">
        <v>12963.43</v>
      </c>
      <c r="I117" s="640">
        <v>12963.43</v>
      </c>
      <c r="J117" s="640">
        <v>0</v>
      </c>
      <c r="K117" s="641">
        <v>8</v>
      </c>
    </row>
    <row r="118" spans="1:11" x14ac:dyDescent="0.25">
      <c r="A118" s="637" t="s">
        <v>15966</v>
      </c>
      <c r="B118" s="1146">
        <v>45502</v>
      </c>
      <c r="C118" s="638" t="s">
        <v>14175</v>
      </c>
      <c r="D118" s="637" t="s">
        <v>11613</v>
      </c>
      <c r="E118" s="639" t="s">
        <v>278</v>
      </c>
      <c r="F118" s="639" t="s">
        <v>220</v>
      </c>
      <c r="G118" s="1146">
        <v>45532</v>
      </c>
      <c r="H118" s="640">
        <v>1509.05</v>
      </c>
      <c r="I118" s="640">
        <v>1509.05</v>
      </c>
      <c r="J118" s="640">
        <v>0</v>
      </c>
      <c r="K118" s="641">
        <v>8</v>
      </c>
    </row>
    <row r="119" spans="1:11" x14ac:dyDescent="0.25">
      <c r="A119" s="637" t="s">
        <v>15967</v>
      </c>
      <c r="B119" s="1146">
        <v>45503</v>
      </c>
      <c r="C119" s="638" t="s">
        <v>13865</v>
      </c>
      <c r="D119" s="637" t="s">
        <v>11582</v>
      </c>
      <c r="E119" s="639" t="s">
        <v>278</v>
      </c>
      <c r="F119" s="639" t="s">
        <v>220</v>
      </c>
      <c r="G119" s="1146">
        <v>45533</v>
      </c>
      <c r="H119" s="640">
        <v>13279.61</v>
      </c>
      <c r="I119" s="640">
        <v>13279.61</v>
      </c>
      <c r="J119" s="640">
        <v>0</v>
      </c>
      <c r="K119" s="641">
        <v>7</v>
      </c>
    </row>
    <row r="120" spans="1:11" x14ac:dyDescent="0.25">
      <c r="A120" s="637" t="s">
        <v>15968</v>
      </c>
      <c r="B120" s="1146">
        <v>45504</v>
      </c>
      <c r="C120" s="638" t="s">
        <v>14023</v>
      </c>
      <c r="D120" s="637" t="s">
        <v>11593</v>
      </c>
      <c r="E120" s="639" t="s">
        <v>278</v>
      </c>
      <c r="F120" s="639" t="s">
        <v>220</v>
      </c>
      <c r="G120" s="1146">
        <v>45534</v>
      </c>
      <c r="H120" s="640">
        <v>6740.41</v>
      </c>
      <c r="I120" s="640">
        <v>6740.41</v>
      </c>
      <c r="J120" s="640">
        <v>0</v>
      </c>
      <c r="K120" s="641">
        <v>6</v>
      </c>
    </row>
    <row r="121" spans="1:11" x14ac:dyDescent="0.25">
      <c r="A121" s="637" t="s">
        <v>15969</v>
      </c>
      <c r="B121" s="1146">
        <v>45504</v>
      </c>
      <c r="C121" s="638" t="s">
        <v>12321</v>
      </c>
      <c r="D121" s="637" t="s">
        <v>11487</v>
      </c>
      <c r="E121" s="639" t="s">
        <v>278</v>
      </c>
      <c r="F121" s="639" t="s">
        <v>220</v>
      </c>
      <c r="G121" s="1146">
        <v>45534</v>
      </c>
      <c r="H121" s="640">
        <v>905.43</v>
      </c>
      <c r="I121" s="640">
        <v>905.43</v>
      </c>
      <c r="J121" s="640">
        <v>0</v>
      </c>
      <c r="K121" s="641">
        <v>6</v>
      </c>
    </row>
    <row r="122" spans="1:11" x14ac:dyDescent="0.25">
      <c r="A122" s="637" t="s">
        <v>16686</v>
      </c>
      <c r="B122" s="1146">
        <v>45513</v>
      </c>
      <c r="C122" s="638" t="s">
        <v>19905</v>
      </c>
      <c r="D122" s="637" t="s">
        <v>11635</v>
      </c>
      <c r="E122" s="639" t="s">
        <v>278</v>
      </c>
      <c r="F122" s="639" t="s">
        <v>220</v>
      </c>
      <c r="G122" s="1146">
        <v>45543</v>
      </c>
      <c r="H122" s="640">
        <v>2493.52</v>
      </c>
      <c r="I122" s="640">
        <v>2493.52</v>
      </c>
      <c r="J122" s="640">
        <v>0</v>
      </c>
      <c r="K122" s="641">
        <v>-3</v>
      </c>
    </row>
    <row r="123" spans="1:11" x14ac:dyDescent="0.25">
      <c r="A123" s="637" t="s">
        <v>16993</v>
      </c>
      <c r="B123" s="1146">
        <v>45513</v>
      </c>
      <c r="C123" s="638" t="s">
        <v>16995</v>
      </c>
      <c r="D123" s="637" t="s">
        <v>11636</v>
      </c>
      <c r="E123" s="639" t="s">
        <v>278</v>
      </c>
      <c r="F123" s="639" t="s">
        <v>220</v>
      </c>
      <c r="G123" s="1146">
        <v>45543</v>
      </c>
      <c r="H123" s="640">
        <v>862.31</v>
      </c>
      <c r="I123" s="640">
        <v>862.31</v>
      </c>
      <c r="J123" s="640">
        <v>0</v>
      </c>
      <c r="K123" s="641">
        <v>-3</v>
      </c>
    </row>
    <row r="124" spans="1:11" x14ac:dyDescent="0.25">
      <c r="A124" s="637" t="s">
        <v>16990</v>
      </c>
      <c r="B124" s="1146">
        <v>45513</v>
      </c>
      <c r="C124" s="638" t="s">
        <v>19906</v>
      </c>
      <c r="D124" s="637" t="s">
        <v>11631</v>
      </c>
      <c r="E124" s="639" t="s">
        <v>278</v>
      </c>
      <c r="F124" s="639" t="s">
        <v>220</v>
      </c>
      <c r="G124" s="1146">
        <v>45543</v>
      </c>
      <c r="H124" s="640">
        <v>999.13</v>
      </c>
      <c r="I124" s="640">
        <v>999.13</v>
      </c>
      <c r="J124" s="640">
        <v>0</v>
      </c>
      <c r="K124" s="641">
        <v>-3</v>
      </c>
    </row>
    <row r="125" spans="1:11" x14ac:dyDescent="0.25">
      <c r="A125" s="637" t="s">
        <v>17009</v>
      </c>
      <c r="B125" s="1146">
        <v>45513</v>
      </c>
      <c r="C125" s="638" t="s">
        <v>17010</v>
      </c>
      <c r="D125" s="637" t="s">
        <v>11632</v>
      </c>
      <c r="E125" s="639" t="s">
        <v>278</v>
      </c>
      <c r="F125" s="639" t="s">
        <v>220</v>
      </c>
      <c r="G125" s="1146">
        <v>45543</v>
      </c>
      <c r="H125" s="640">
        <v>2989.35</v>
      </c>
      <c r="I125" s="640">
        <v>2989.35</v>
      </c>
      <c r="J125" s="640">
        <v>0</v>
      </c>
      <c r="K125" s="641">
        <v>-3</v>
      </c>
    </row>
    <row r="126" spans="1:11" x14ac:dyDescent="0.25">
      <c r="A126" s="637" t="s">
        <v>17021</v>
      </c>
      <c r="B126" s="1146">
        <v>45513</v>
      </c>
      <c r="C126" s="638" t="s">
        <v>17579</v>
      </c>
      <c r="D126" s="637" t="s">
        <v>13099</v>
      </c>
      <c r="E126" s="639" t="s">
        <v>222</v>
      </c>
      <c r="F126" s="639" t="s">
        <v>220</v>
      </c>
      <c r="G126" s="1146">
        <v>45543</v>
      </c>
      <c r="H126" s="640">
        <v>563.38</v>
      </c>
      <c r="I126" s="640">
        <v>0</v>
      </c>
      <c r="J126" s="640">
        <v>563.38</v>
      </c>
      <c r="K126" s="641">
        <v>-3</v>
      </c>
    </row>
    <row r="127" spans="1:11" x14ac:dyDescent="0.25">
      <c r="A127" s="637" t="s">
        <v>19852</v>
      </c>
      <c r="B127" s="1146">
        <v>45537</v>
      </c>
      <c r="C127" s="638" t="s">
        <v>19857</v>
      </c>
      <c r="D127" s="637" t="s">
        <v>11545</v>
      </c>
      <c r="E127" s="639" t="s">
        <v>222</v>
      </c>
      <c r="F127" s="639" t="s">
        <v>220</v>
      </c>
      <c r="G127" s="1146">
        <v>45567</v>
      </c>
      <c r="H127" s="640">
        <v>905.43</v>
      </c>
      <c r="I127" s="640">
        <v>0</v>
      </c>
      <c r="J127" s="640">
        <v>905.43</v>
      </c>
      <c r="K127" s="641">
        <v>-27</v>
      </c>
    </row>
    <row r="128" spans="1:11" x14ac:dyDescent="0.25">
      <c r="A128" s="637" t="s">
        <v>19907</v>
      </c>
      <c r="B128" s="1146">
        <v>45539</v>
      </c>
      <c r="C128" s="638" t="s">
        <v>19909</v>
      </c>
      <c r="D128" s="637" t="s">
        <v>11571</v>
      </c>
      <c r="E128" s="639" t="s">
        <v>222</v>
      </c>
      <c r="F128" s="639" t="s">
        <v>220</v>
      </c>
      <c r="G128" s="1146">
        <v>45569</v>
      </c>
      <c r="H128" s="640">
        <v>6783.53</v>
      </c>
      <c r="I128" s="640">
        <v>0</v>
      </c>
      <c r="J128" s="640">
        <v>6783.53</v>
      </c>
      <c r="K128" s="641">
        <v>-29</v>
      </c>
    </row>
    <row r="129" spans="1:11" x14ac:dyDescent="0.25">
      <c r="A129" s="1" t="s">
        <v>20081</v>
      </c>
      <c r="B129" s="1144">
        <v>45539</v>
      </c>
      <c r="C129" s="3" t="s">
        <v>20093</v>
      </c>
      <c r="D129" s="9" t="s">
        <v>11604</v>
      </c>
      <c r="E129" s="1" t="s">
        <v>222</v>
      </c>
      <c r="F129" s="1" t="s">
        <v>220</v>
      </c>
      <c r="G129" s="1144">
        <v>45569</v>
      </c>
      <c r="H129" s="26">
        <v>11267.55</v>
      </c>
      <c r="I129" s="26">
        <v>0</v>
      </c>
      <c r="J129" s="26">
        <v>11267.55</v>
      </c>
      <c r="K129" s="40">
        <v>-29</v>
      </c>
    </row>
    <row r="130" spans="1:11" x14ac:dyDescent="0.25">
      <c r="A130" s="1"/>
      <c r="B130" s="1044"/>
      <c r="C130" s="3"/>
      <c r="E130" s="1"/>
      <c r="F130" s="1"/>
      <c r="H130" s="26"/>
      <c r="I130" s="26"/>
    </row>
    <row r="131" spans="1:11" x14ac:dyDescent="0.25">
      <c r="A131" s="1"/>
      <c r="B131" s="1044"/>
      <c r="C131" s="3"/>
      <c r="E131" s="1"/>
      <c r="F131" s="1"/>
      <c r="H131" s="26"/>
      <c r="I131" s="26"/>
    </row>
    <row r="132" spans="1:11" x14ac:dyDescent="0.25">
      <c r="A132" s="1"/>
      <c r="B132" s="1044"/>
      <c r="C132" s="3"/>
      <c r="E132" s="1"/>
      <c r="F132" s="1"/>
      <c r="H132" s="26"/>
      <c r="I132" s="26"/>
    </row>
    <row r="133" spans="1:11" x14ac:dyDescent="0.25">
      <c r="A133" s="1"/>
      <c r="B133" s="1044"/>
      <c r="C133" s="3"/>
      <c r="E133" s="1"/>
      <c r="F133" s="1"/>
      <c r="H133" s="26"/>
      <c r="I133" s="26"/>
    </row>
    <row r="134" spans="1:11" x14ac:dyDescent="0.25">
      <c r="A134" s="1"/>
      <c r="B134" s="1044"/>
      <c r="C134" s="3"/>
      <c r="E134" s="1"/>
      <c r="F134" s="1"/>
      <c r="H134" s="26"/>
      <c r="I134" s="26"/>
    </row>
    <row r="135" spans="1:11" x14ac:dyDescent="0.25">
      <c r="A135" s="1"/>
      <c r="B135" s="1044"/>
      <c r="C135" s="3"/>
      <c r="E135" s="1"/>
      <c r="F135" s="1"/>
      <c r="H135" s="26"/>
      <c r="I135" s="26"/>
    </row>
    <row r="136" spans="1:11" x14ac:dyDescent="0.25">
      <c r="A136" s="1"/>
      <c r="B136" s="1044"/>
      <c r="C136" s="3"/>
      <c r="E136" s="1"/>
      <c r="F136" s="1"/>
      <c r="H136" s="26"/>
      <c r="I136" s="26"/>
    </row>
  </sheetData>
  <mergeCells count="2">
    <mergeCell ref="M1:N1"/>
    <mergeCell ref="A1:K1"/>
  </mergeCells>
  <conditionalFormatting sqref="R2">
    <cfRule type="expression" dxfId="54" priority="387">
      <formula>AND($A2&lt;&gt;"",MOD(ROW(),2)=1)</formula>
    </cfRule>
  </conditionalFormatting>
  <conditionalFormatting sqref="Q2">
    <cfRule type="expression" dxfId="53" priority="386">
      <formula>AND($A2&lt;&gt;"",MOD(ROW(),2)=1)</formula>
    </cfRule>
  </conditionalFormatting>
  <conditionalFormatting sqref="P2">
    <cfRule type="expression" dxfId="52" priority="385">
      <formula>AND($A2&lt;&gt;"",MOD(ROW(),2)=1)</formula>
    </cfRule>
  </conditionalFormatting>
  <conditionalFormatting sqref="A130:K136">
    <cfRule type="expression" dxfId="51" priority="83">
      <formula>AND($A130&lt;&gt;"",MOD(ROW(),2)=1)</formula>
    </cfRule>
  </conditionalFormatting>
  <conditionalFormatting sqref="A2:K129">
    <cfRule type="expression" dxfId="50" priority="1">
      <formula>AND($A2&lt;&gt;"",MOD(ROW(),2)=1)</formula>
    </cfRule>
  </conditionalFormatting>
  <printOptions horizontalCentered="1" verticalCentered="1"/>
  <pageMargins left="0.23622047244094491" right="0.23622047244094491" top="0.74803149606299213" bottom="0.74803149606299213" header="0.31496062992125984" footer="0.31496062992125984"/>
  <pageSetup scale="27" orientation="landscape" horizontalDpi="4294967293"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25FA8-F5C2-4DCE-B8CE-D6337B7BBE94}">
  <sheetPr codeName="wshFAC_Confirmation"/>
  <dimension ref="A1:Z30"/>
  <sheetViews>
    <sheetView topLeftCell="C1" zoomScale="95" zoomScaleNormal="95" workbookViewId="0">
      <selection activeCell="F5" sqref="F5"/>
    </sheetView>
  </sheetViews>
  <sheetFormatPr baseColWidth="10" defaultRowHeight="15" x14ac:dyDescent="0.25"/>
  <cols>
    <col min="1" max="1" width="0" hidden="1" customWidth="1"/>
    <col min="2" max="2" width="5.7109375" hidden="1" customWidth="1"/>
    <col min="3" max="3" width="5.7109375" customWidth="1"/>
    <col min="4" max="4" width="3.7109375" customWidth="1"/>
    <col min="5" max="5" width="16.85546875" customWidth="1"/>
    <col min="6" max="6" width="13.28515625" customWidth="1"/>
    <col min="7" max="7" width="9.7109375" customWidth="1"/>
    <col min="8" max="8" width="11.7109375" customWidth="1"/>
    <col min="9" max="9" width="13.7109375" customWidth="1"/>
    <col min="10" max="10" width="10.7109375" customWidth="1"/>
    <col min="11" max="11" width="15.7109375" customWidth="1"/>
    <col min="12" max="12" width="15" bestFit="1" customWidth="1"/>
    <col min="13" max="13" width="3.7109375" customWidth="1"/>
    <col min="14" max="15" width="5.7109375" customWidth="1"/>
    <col min="16" max="16" width="11.42578125" style="1"/>
    <col min="17" max="17" width="11.42578125" style="2"/>
    <col min="18" max="18" width="35.7109375" customWidth="1"/>
    <col min="19" max="20" width="12.7109375" style="10" customWidth="1"/>
    <col min="21" max="25" width="11.7109375" style="10" customWidth="1"/>
    <col min="26" max="26" width="12.7109375" style="10" customWidth="1"/>
  </cols>
  <sheetData>
    <row r="1" spans="1:26" ht="15.95" customHeight="1" thickTop="1" x14ac:dyDescent="0.25">
      <c r="C1" s="1320" t="s">
        <v>17011</v>
      </c>
      <c r="D1" s="1321"/>
      <c r="E1" s="1321"/>
      <c r="F1" s="1321"/>
      <c r="G1" s="1321"/>
      <c r="H1" s="1321"/>
      <c r="I1" s="1321"/>
      <c r="J1" s="1321"/>
      <c r="K1" s="1321"/>
      <c r="L1" s="1321"/>
      <c r="M1" s="1321"/>
      <c r="N1" s="1322"/>
      <c r="P1" s="1320" t="s">
        <v>17017</v>
      </c>
      <c r="Q1" s="1321"/>
      <c r="R1" s="1321"/>
      <c r="S1" s="1321"/>
      <c r="T1" s="1321"/>
      <c r="U1" s="1321"/>
      <c r="V1" s="1321"/>
      <c r="W1" s="1321"/>
      <c r="X1" s="1321"/>
      <c r="Y1" s="1321"/>
      <c r="Z1" s="1321"/>
    </row>
    <row r="2" spans="1:26" ht="15.95" customHeight="1" thickBot="1" x14ac:dyDescent="0.3">
      <c r="A2" s="704"/>
      <c r="B2" s="705"/>
      <c r="C2" s="1323"/>
      <c r="D2" s="1324"/>
      <c r="E2" s="1324"/>
      <c r="F2" s="1324"/>
      <c r="G2" s="1324"/>
      <c r="H2" s="1324"/>
      <c r="I2" s="1324"/>
      <c r="J2" s="1324"/>
      <c r="K2" s="1324"/>
      <c r="L2" s="1324"/>
      <c r="M2" s="1324"/>
      <c r="N2" s="1325"/>
      <c r="P2" s="1323"/>
      <c r="Q2" s="1324"/>
      <c r="R2" s="1324"/>
      <c r="S2" s="1324"/>
      <c r="T2" s="1324"/>
      <c r="U2" s="1324"/>
      <c r="V2" s="1324"/>
      <c r="W2" s="1324"/>
      <c r="X2" s="1324"/>
      <c r="Y2" s="1324"/>
      <c r="Z2" s="1324"/>
    </row>
    <row r="3" spans="1:26" ht="15.95" customHeight="1" thickTop="1" thickBot="1" x14ac:dyDescent="0.3">
      <c r="C3" s="706"/>
      <c r="D3" s="707"/>
      <c r="E3" s="707"/>
      <c r="F3" s="707"/>
      <c r="G3" s="707"/>
      <c r="H3" s="707"/>
      <c r="I3" s="707"/>
      <c r="J3" s="707"/>
      <c r="K3" s="707"/>
      <c r="L3" s="707"/>
      <c r="M3" s="707"/>
      <c r="N3" s="708"/>
      <c r="P3" s="747" t="s">
        <v>11042</v>
      </c>
      <c r="Q3" s="745" t="s">
        <v>2</v>
      </c>
      <c r="R3" s="745" t="s">
        <v>3</v>
      </c>
      <c r="S3" s="746" t="s">
        <v>218</v>
      </c>
      <c r="T3" s="746" t="s">
        <v>117</v>
      </c>
      <c r="U3" s="746" t="s">
        <v>17018</v>
      </c>
      <c r="V3" s="746" t="s">
        <v>17019</v>
      </c>
      <c r="W3" s="746" t="s">
        <v>17020</v>
      </c>
      <c r="X3" s="746" t="s">
        <v>9175</v>
      </c>
      <c r="Y3" s="746" t="s">
        <v>9176</v>
      </c>
      <c r="Z3" s="748" t="s">
        <v>527</v>
      </c>
    </row>
    <row r="4" spans="1:26" s="731" customFormat="1" ht="15.95" customHeight="1" x14ac:dyDescent="0.25">
      <c r="C4" s="732"/>
      <c r="D4" s="733"/>
      <c r="E4" s="734"/>
      <c r="F4" s="734"/>
      <c r="G4" s="734"/>
      <c r="H4" s="734"/>
      <c r="I4" s="734"/>
      <c r="J4" s="734"/>
      <c r="K4" s="734"/>
      <c r="L4" s="734"/>
      <c r="M4" s="735"/>
      <c r="N4" s="736"/>
      <c r="P4" s="537"/>
      <c r="Q4" s="737"/>
      <c r="S4" s="738"/>
      <c r="T4" s="738"/>
      <c r="U4" s="738"/>
      <c r="V4" s="738"/>
      <c r="W4" s="738"/>
      <c r="X4" s="738"/>
      <c r="Y4" s="738"/>
      <c r="Z4" s="738"/>
    </row>
    <row r="5" spans="1:26" s="731" customFormat="1" ht="20.100000000000001" customHeight="1" x14ac:dyDescent="0.25">
      <c r="C5" s="732"/>
      <c r="D5" s="739"/>
      <c r="E5" s="740" t="s">
        <v>11371</v>
      </c>
      <c r="F5" s="686"/>
      <c r="G5" s="741"/>
      <c r="H5" s="742"/>
      <c r="I5" s="741"/>
      <c r="J5" s="740"/>
      <c r="K5" s="740"/>
      <c r="L5" s="743"/>
      <c r="M5" s="744"/>
      <c r="N5" s="736"/>
      <c r="P5" s="537"/>
      <c r="Q5" s="737"/>
      <c r="S5" s="738"/>
      <c r="T5" s="738"/>
      <c r="U5" s="738"/>
      <c r="V5" s="738"/>
      <c r="W5" s="738"/>
      <c r="X5" s="738"/>
      <c r="Y5" s="738"/>
      <c r="Z5" s="738"/>
    </row>
    <row r="6" spans="1:26" s="731" customFormat="1" ht="15.95" customHeight="1" x14ac:dyDescent="0.25">
      <c r="C6" s="732"/>
      <c r="D6" s="739"/>
      <c r="E6" s="741"/>
      <c r="F6" s="741"/>
      <c r="G6" s="741"/>
      <c r="H6" s="741"/>
      <c r="I6" s="741"/>
      <c r="J6" s="741"/>
      <c r="K6" s="741"/>
      <c r="L6" s="741"/>
      <c r="M6" s="744"/>
      <c r="N6" s="736"/>
      <c r="P6" s="537"/>
      <c r="Q6" s="737"/>
      <c r="S6" s="738"/>
      <c r="T6" s="738"/>
      <c r="U6" s="738"/>
      <c r="V6" s="738"/>
      <c r="W6" s="738"/>
      <c r="X6" s="738"/>
      <c r="Y6" s="738"/>
      <c r="Z6" s="738"/>
    </row>
    <row r="7" spans="1:26" s="731" customFormat="1" ht="15.95" customHeight="1" x14ac:dyDescent="0.25">
      <c r="C7" s="732"/>
      <c r="D7" s="739"/>
      <c r="E7" s="740" t="s">
        <v>11376</v>
      </c>
      <c r="F7" s="751"/>
      <c r="G7" s="751"/>
      <c r="H7" s="751"/>
      <c r="I7" s="751"/>
      <c r="J7" s="752"/>
      <c r="K7" s="741"/>
      <c r="L7" s="741"/>
      <c r="M7" s="744"/>
      <c r="N7" s="736"/>
      <c r="P7" s="537"/>
      <c r="Q7" s="737"/>
      <c r="S7" s="738"/>
      <c r="T7" s="738"/>
      <c r="U7" s="738"/>
      <c r="V7" s="738"/>
      <c r="W7" s="738"/>
      <c r="X7" s="738"/>
      <c r="Y7" s="738"/>
      <c r="Z7" s="738"/>
    </row>
    <row r="8" spans="1:26" s="731" customFormat="1" ht="15.95" customHeight="1" x14ac:dyDescent="0.25">
      <c r="C8" s="732"/>
      <c r="D8" s="739"/>
      <c r="E8" s="740" t="s">
        <v>11372</v>
      </c>
      <c r="F8" s="751"/>
      <c r="G8" s="751"/>
      <c r="H8" s="751"/>
      <c r="I8" s="751"/>
      <c r="J8" s="752"/>
      <c r="K8" s="741"/>
      <c r="L8" s="741"/>
      <c r="M8" s="744"/>
      <c r="N8" s="736"/>
      <c r="P8" s="537"/>
      <c r="Q8" s="737"/>
      <c r="S8" s="738"/>
      <c r="T8" s="738"/>
      <c r="U8" s="738"/>
      <c r="V8" s="738"/>
      <c r="W8" s="738"/>
      <c r="X8" s="738"/>
      <c r="Y8" s="738"/>
      <c r="Z8" s="738"/>
    </row>
    <row r="9" spans="1:26" s="731" customFormat="1" ht="15.95" customHeight="1" x14ac:dyDescent="0.25">
      <c r="C9" s="732"/>
      <c r="D9" s="739"/>
      <c r="E9" s="741"/>
      <c r="F9" s="751"/>
      <c r="G9" s="751"/>
      <c r="H9" s="751"/>
      <c r="I9" s="751"/>
      <c r="J9" s="752"/>
      <c r="K9" s="741"/>
      <c r="L9" s="741"/>
      <c r="M9" s="744"/>
      <c r="N9" s="736"/>
      <c r="P9" s="537"/>
      <c r="Q9" s="737"/>
      <c r="S9" s="738"/>
      <c r="T9" s="738"/>
      <c r="U9" s="738"/>
      <c r="V9" s="738"/>
      <c r="W9" s="738"/>
      <c r="X9" s="738"/>
      <c r="Y9" s="738"/>
      <c r="Z9" s="738"/>
    </row>
    <row r="10" spans="1:26" s="731" customFormat="1" ht="15.95" customHeight="1" x14ac:dyDescent="0.25">
      <c r="C10" s="732"/>
      <c r="D10" s="739"/>
      <c r="E10" s="741"/>
      <c r="F10" s="751"/>
      <c r="G10" s="751"/>
      <c r="H10" s="751"/>
      <c r="I10" s="751"/>
      <c r="J10" s="752"/>
      <c r="K10" s="741"/>
      <c r="L10" s="741"/>
      <c r="M10" s="744"/>
      <c r="N10" s="736"/>
      <c r="P10" s="537"/>
      <c r="Q10" s="737"/>
      <c r="S10" s="738"/>
      <c r="T10" s="738"/>
      <c r="U10" s="738"/>
      <c r="V10" s="738"/>
      <c r="W10" s="738"/>
      <c r="X10" s="738"/>
      <c r="Y10" s="738"/>
      <c r="Z10" s="738"/>
    </row>
    <row r="11" spans="1:26" s="731" customFormat="1" ht="15.95" customHeight="1" x14ac:dyDescent="0.25">
      <c r="C11" s="732"/>
      <c r="D11" s="739"/>
      <c r="E11" s="741"/>
      <c r="F11" s="751"/>
      <c r="G11" s="751"/>
      <c r="H11" s="751"/>
      <c r="I11" s="751"/>
      <c r="J11" s="752"/>
      <c r="K11" s="741"/>
      <c r="L11" s="741"/>
      <c r="M11" s="744"/>
      <c r="N11" s="736"/>
      <c r="P11" s="537"/>
      <c r="Q11" s="737"/>
      <c r="S11" s="738"/>
      <c r="T11" s="738"/>
      <c r="U11" s="738"/>
      <c r="V11" s="738"/>
      <c r="W11" s="738"/>
      <c r="X11" s="738"/>
      <c r="Y11" s="738"/>
      <c r="Z11" s="738"/>
    </row>
    <row r="12" spans="1:26" s="731" customFormat="1" ht="15.95" customHeight="1" x14ac:dyDescent="0.25">
      <c r="C12" s="732"/>
      <c r="D12" s="739"/>
      <c r="E12" s="741"/>
      <c r="F12" s="741"/>
      <c r="G12" s="741"/>
      <c r="H12" s="741"/>
      <c r="I12" s="741"/>
      <c r="J12" s="741"/>
      <c r="K12" s="741"/>
      <c r="L12" s="741"/>
      <c r="M12" s="744"/>
      <c r="N12" s="736"/>
      <c r="P12" s="537"/>
      <c r="Q12" s="737"/>
      <c r="S12" s="738"/>
      <c r="T12" s="738"/>
      <c r="U12" s="738"/>
      <c r="V12" s="738"/>
      <c r="W12" s="738"/>
      <c r="X12" s="738"/>
      <c r="Y12" s="738"/>
      <c r="Z12" s="738"/>
    </row>
    <row r="13" spans="1:26" ht="15.95" customHeight="1" x14ac:dyDescent="0.25">
      <c r="C13" s="709"/>
      <c r="D13" s="711"/>
      <c r="E13" s="573" t="s">
        <v>11374</v>
      </c>
      <c r="F13" s="760"/>
      <c r="G13" s="756"/>
      <c r="H13" s="763"/>
      <c r="I13" s="719" t="str">
        <f>IF(F13&lt;&gt;"",G13*H13,"")</f>
        <v/>
      </c>
      <c r="J13" s="573"/>
      <c r="K13" s="573" t="s">
        <v>11373</v>
      </c>
      <c r="L13" s="566"/>
      <c r="M13" s="712"/>
      <c r="N13" s="710"/>
    </row>
    <row r="14" spans="1:26" ht="15.95" customHeight="1" x14ac:dyDescent="0.25">
      <c r="C14" s="709"/>
      <c r="D14" s="711"/>
      <c r="E14" s="568"/>
      <c r="F14" s="761"/>
      <c r="G14" s="757"/>
      <c r="H14" s="764"/>
      <c r="I14" s="720" t="str">
        <f>IF(F14&lt;&gt;"",G14*H14,"")</f>
        <v/>
      </c>
      <c r="J14" s="573"/>
      <c r="K14" s="573" t="s">
        <v>11377</v>
      </c>
      <c r="L14" s="566"/>
      <c r="M14" s="712"/>
      <c r="N14" s="710"/>
    </row>
    <row r="15" spans="1:26" ht="15.95" customHeight="1" x14ac:dyDescent="0.25">
      <c r="C15" s="709"/>
      <c r="D15" s="711"/>
      <c r="E15" s="568"/>
      <c r="F15" s="761"/>
      <c r="G15" s="757"/>
      <c r="H15" s="764"/>
      <c r="I15" s="720" t="str">
        <f>IF(F15&lt;&gt;"",G15*H15,"")</f>
        <v/>
      </c>
      <c r="J15" s="573"/>
      <c r="K15" s="573" t="s">
        <v>11378</v>
      </c>
      <c r="L15" s="566"/>
      <c r="M15" s="712"/>
      <c r="N15" s="710"/>
    </row>
    <row r="16" spans="1:26" ht="15.95" customHeight="1" x14ac:dyDescent="0.25">
      <c r="C16" s="709"/>
      <c r="D16" s="711"/>
      <c r="E16" s="568"/>
      <c r="F16" s="761"/>
      <c r="G16" s="757"/>
      <c r="H16" s="764"/>
      <c r="I16" s="720" t="str">
        <f>IF(F16&lt;&gt;"",G16*H16,"")</f>
        <v/>
      </c>
      <c r="J16" s="573"/>
      <c r="K16" s="573" t="s">
        <v>11379</v>
      </c>
      <c r="L16" s="566"/>
      <c r="M16" s="712"/>
      <c r="N16" s="710"/>
    </row>
    <row r="17" spans="3:14" ht="15.95" customHeight="1" x14ac:dyDescent="0.25">
      <c r="C17" s="709"/>
      <c r="D17" s="711"/>
      <c r="E17" s="568"/>
      <c r="F17" s="761"/>
      <c r="G17" s="758"/>
      <c r="H17" s="764"/>
      <c r="I17" s="720" t="str">
        <f>IF(F17&lt;&gt;"",G17*H17,"")</f>
        <v/>
      </c>
      <c r="J17" s="568"/>
      <c r="K17" s="573" t="s">
        <v>11380</v>
      </c>
      <c r="L17" s="565"/>
      <c r="M17" s="712"/>
      <c r="N17" s="710"/>
    </row>
    <row r="18" spans="3:14" ht="15.95" customHeight="1" x14ac:dyDescent="0.25">
      <c r="C18" s="709"/>
      <c r="D18" s="711"/>
      <c r="E18" s="568"/>
      <c r="F18" s="722" t="s">
        <v>209</v>
      </c>
      <c r="G18" s="759">
        <f>SUM(G13:G17)</f>
        <v>0</v>
      </c>
      <c r="H18" s="765"/>
      <c r="I18" s="721">
        <f>SUM(I13:I17)</f>
        <v>0</v>
      </c>
      <c r="J18" s="573"/>
      <c r="K18" s="573" t="s">
        <v>322</v>
      </c>
      <c r="L18" s="566"/>
      <c r="M18" s="712"/>
      <c r="N18" s="710"/>
    </row>
    <row r="19" spans="3:14" ht="15.95" customHeight="1" x14ac:dyDescent="0.25">
      <c r="C19" s="709"/>
      <c r="D19" s="711"/>
      <c r="E19" s="568"/>
      <c r="F19" s="762"/>
      <c r="G19" s="568"/>
      <c r="H19" s="568"/>
      <c r="I19" s="683"/>
      <c r="J19" s="573"/>
      <c r="K19" s="573" t="s">
        <v>323</v>
      </c>
      <c r="L19" s="560"/>
      <c r="M19" s="712"/>
      <c r="N19" s="710"/>
    </row>
    <row r="20" spans="3:14" ht="15.95" customHeight="1" x14ac:dyDescent="0.25">
      <c r="C20" s="709"/>
      <c r="D20" s="711"/>
      <c r="E20" s="573" t="s">
        <v>11375</v>
      </c>
      <c r="F20" s="760"/>
      <c r="G20" s="756"/>
      <c r="H20" s="763"/>
      <c r="I20" s="719" t="str">
        <f>IF(F20&lt;&gt;"",G20*H20,"")</f>
        <v/>
      </c>
      <c r="J20" s="568"/>
      <c r="K20" s="568"/>
      <c r="L20" s="683"/>
      <c r="M20" s="712"/>
      <c r="N20" s="710"/>
    </row>
    <row r="21" spans="3:14" ht="15.95" customHeight="1" thickBot="1" x14ac:dyDescent="0.3">
      <c r="C21" s="709"/>
      <c r="D21" s="711"/>
      <c r="E21" s="568"/>
      <c r="F21" s="761"/>
      <c r="G21" s="757"/>
      <c r="H21" s="764"/>
      <c r="I21" s="720" t="str">
        <f>IF(F21&lt;&gt;"",G21*H21,"")</f>
        <v/>
      </c>
      <c r="J21" s="573"/>
      <c r="K21" s="573" t="s">
        <v>11381</v>
      </c>
      <c r="L21" s="561"/>
      <c r="M21" s="712"/>
      <c r="N21" s="710"/>
    </row>
    <row r="22" spans="3:14" ht="15.95" customHeight="1" thickTop="1" x14ac:dyDescent="0.25">
      <c r="C22" s="709"/>
      <c r="D22" s="711"/>
      <c r="E22" s="568"/>
      <c r="F22" s="761"/>
      <c r="G22" s="757"/>
      <c r="H22" s="764"/>
      <c r="I22" s="720" t="str">
        <f>IF(F22&lt;&gt;"",G22*H22,"")</f>
        <v/>
      </c>
      <c r="J22" s="568"/>
      <c r="K22" s="568"/>
      <c r="L22" s="568"/>
      <c r="M22" s="712"/>
      <c r="N22" s="710"/>
    </row>
    <row r="23" spans="3:14" ht="15.95" customHeight="1" x14ac:dyDescent="0.25">
      <c r="C23" s="709"/>
      <c r="D23" s="711"/>
      <c r="E23" s="568"/>
      <c r="F23" s="761"/>
      <c r="G23" s="757"/>
      <c r="H23" s="764"/>
      <c r="I23" s="720" t="str">
        <f>IF(F23&lt;&gt;"",G23*H23,"")</f>
        <v/>
      </c>
      <c r="J23" s="573"/>
      <c r="K23" s="573" t="s">
        <v>11382</v>
      </c>
      <c r="L23" s="566"/>
      <c r="M23" s="712"/>
      <c r="N23" s="710"/>
    </row>
    <row r="24" spans="3:14" ht="15.95" customHeight="1" x14ac:dyDescent="0.25">
      <c r="C24" s="709"/>
      <c r="D24" s="711"/>
      <c r="E24" s="568"/>
      <c r="F24" s="761"/>
      <c r="G24" s="758"/>
      <c r="H24" s="764"/>
      <c r="I24" s="720" t="str">
        <f>IF(F24&lt;&gt;"",G24*H24,"")</f>
        <v/>
      </c>
      <c r="J24" s="573"/>
      <c r="K24" s="573"/>
      <c r="L24" s="683"/>
      <c r="M24" s="712"/>
      <c r="N24" s="710"/>
    </row>
    <row r="25" spans="3:14" ht="15.95" customHeight="1" x14ac:dyDescent="0.25">
      <c r="C25" s="709"/>
      <c r="D25" s="711"/>
      <c r="E25" s="568"/>
      <c r="F25" s="722" t="s">
        <v>209</v>
      </c>
      <c r="G25" s="759">
        <f>SUM(G20:G24)</f>
        <v>0</v>
      </c>
      <c r="H25" s="765"/>
      <c r="I25" s="721">
        <f>SUM(I20:I24)</f>
        <v>0</v>
      </c>
      <c r="J25" s="573"/>
      <c r="K25" s="573" t="s">
        <v>11383</v>
      </c>
      <c r="L25" s="565"/>
      <c r="M25" s="712"/>
      <c r="N25" s="710"/>
    </row>
    <row r="26" spans="3:14" ht="15.95" customHeight="1" thickBot="1" x14ac:dyDescent="0.3">
      <c r="C26" s="709"/>
      <c r="D26" s="713"/>
      <c r="E26" s="714"/>
      <c r="F26" s="714"/>
      <c r="G26" s="714"/>
      <c r="H26" s="714"/>
      <c r="I26" s="714"/>
      <c r="J26" s="714"/>
      <c r="K26" s="714"/>
      <c r="L26" s="714"/>
      <c r="M26" s="715"/>
      <c r="N26" s="710"/>
    </row>
    <row r="27" spans="3:14" ht="15.95" customHeight="1" x14ac:dyDescent="0.25">
      <c r="C27" s="709"/>
      <c r="D27" s="568"/>
      <c r="E27" s="568"/>
      <c r="F27" s="568"/>
      <c r="G27" s="568"/>
      <c r="H27" s="568"/>
      <c r="I27" s="568"/>
      <c r="J27" s="568"/>
      <c r="K27" s="568"/>
      <c r="L27" s="568"/>
      <c r="M27" s="568"/>
      <c r="N27" s="710"/>
    </row>
    <row r="28" spans="3:14" ht="15.95" customHeight="1" x14ac:dyDescent="0.25">
      <c r="C28" s="709"/>
      <c r="D28" s="568"/>
      <c r="E28" s="568"/>
      <c r="F28" s="568"/>
      <c r="G28" s="568"/>
      <c r="H28" s="568"/>
      <c r="I28" s="568"/>
      <c r="J28" s="568"/>
      <c r="K28" s="568"/>
      <c r="L28" s="568"/>
      <c r="M28" s="568"/>
      <c r="N28" s="710"/>
    </row>
    <row r="29" spans="3:14" ht="15.95" customHeight="1" thickBot="1" x14ac:dyDescent="0.3">
      <c r="C29" s="716"/>
      <c r="D29" s="717"/>
      <c r="E29" s="717"/>
      <c r="F29" s="717"/>
      <c r="G29" s="717"/>
      <c r="H29" s="717"/>
      <c r="I29" s="717"/>
      <c r="J29" s="717"/>
      <c r="K29" s="717"/>
      <c r="L29" s="717"/>
      <c r="M29" s="717"/>
      <c r="N29" s="718"/>
    </row>
    <row r="30" spans="3:14" ht="15.75" thickTop="1" x14ac:dyDescent="0.25"/>
  </sheetData>
  <sheetProtection selectLockedCells="1"/>
  <mergeCells count="2">
    <mergeCell ref="C1:N2"/>
    <mergeCell ref="P1:Z2"/>
  </mergeCells>
  <phoneticPr fontId="1" type="noConversion"/>
  <pageMargins left="0.7" right="0.7" top="0.75" bottom="0.75" header="0.3" footer="0.3"/>
  <pageSetup orientation="portrait" horizontalDpi="4294967293"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2CB69-5BB7-465E-9ACC-12692F81A41A}">
  <sheetPr codeName="wshFAC_Détails"/>
  <dimension ref="A1:T446"/>
  <sheetViews>
    <sheetView workbookViewId="0">
      <pane ySplit="4" topLeftCell="A5" activePane="bottomLeft" state="frozen"/>
      <selection activeCell="A2" sqref="A2:F2"/>
      <selection pane="bottomLeft" activeCell="B27" sqref="B27"/>
    </sheetView>
  </sheetViews>
  <sheetFormatPr baseColWidth="10" defaultColWidth="9.140625" defaultRowHeight="15" x14ac:dyDescent="0.25"/>
  <cols>
    <col min="1" max="1" width="8.7109375" style="1" bestFit="1" customWidth="1"/>
    <col min="2" max="2" width="107.7109375" bestFit="1" customWidth="1"/>
    <col min="3" max="3" width="7.5703125" style="17" bestFit="1" customWidth="1"/>
    <col min="4" max="4" width="8" style="26" bestFit="1" customWidth="1"/>
    <col min="5" max="5" width="11" style="12" bestFit="1" customWidth="1"/>
    <col min="6" max="6" width="8.42578125" style="1" bestFit="1" customWidth="1"/>
    <col min="7" max="7" width="5.7109375" customWidth="1"/>
    <col min="8" max="8" width="11.5703125" bestFit="1" customWidth="1"/>
    <col min="9" max="9" width="5.7109375" customWidth="1"/>
    <col min="10" max="10" width="93" bestFit="1" customWidth="1"/>
    <col min="11" max="11" width="7.28515625" bestFit="1" customWidth="1"/>
    <col min="12" max="12" width="8" bestFit="1" customWidth="1"/>
    <col min="13" max="13" width="10.7109375" bestFit="1" customWidth="1"/>
    <col min="14" max="14" width="7.5703125" bestFit="1" customWidth="1"/>
  </cols>
  <sheetData>
    <row r="1" spans="1:20" ht="20.100000000000001" customHeight="1" x14ac:dyDescent="0.25">
      <c r="A1" s="1327" t="s">
        <v>118</v>
      </c>
      <c r="B1" s="1327"/>
      <c r="C1" s="1327"/>
      <c r="D1" s="1327"/>
      <c r="E1" s="1327"/>
      <c r="F1" s="1327"/>
      <c r="H1" s="129" t="s">
        <v>119</v>
      </c>
      <c r="J1" s="1326" t="s">
        <v>526</v>
      </c>
      <c r="K1" s="1326"/>
      <c r="L1" s="1326"/>
      <c r="M1" s="1326"/>
      <c r="N1" s="1326"/>
    </row>
    <row r="2" spans="1:20" ht="14.45" customHeight="1" x14ac:dyDescent="0.25">
      <c r="A2" s="115" t="s">
        <v>243</v>
      </c>
      <c r="B2" s="114" t="s">
        <v>4</v>
      </c>
      <c r="C2" s="115" t="s">
        <v>10</v>
      </c>
      <c r="D2" s="116" t="s">
        <v>20</v>
      </c>
      <c r="E2" s="114" t="s">
        <v>117</v>
      </c>
      <c r="F2" s="115" t="s">
        <v>540</v>
      </c>
      <c r="H2" s="130" t="s">
        <v>162</v>
      </c>
      <c r="J2" s="14" t="s">
        <v>4</v>
      </c>
      <c r="K2" s="14" t="s">
        <v>10</v>
      </c>
      <c r="L2" s="14" t="s">
        <v>20</v>
      </c>
      <c r="M2" s="14" t="s">
        <v>117</v>
      </c>
      <c r="N2" s="15" t="s">
        <v>120</v>
      </c>
    </row>
    <row r="3" spans="1:20" x14ac:dyDescent="0.25">
      <c r="A3" s="9" t="s">
        <v>16686</v>
      </c>
      <c r="B3" t="s">
        <v>16683</v>
      </c>
      <c r="E3" s="10"/>
      <c r="F3" s="1" t="s">
        <v>351</v>
      </c>
      <c r="H3" s="24" t="s">
        <v>173</v>
      </c>
      <c r="J3" t="s">
        <v>124</v>
      </c>
      <c r="K3" s="17">
        <v>1</v>
      </c>
      <c r="L3" s="26">
        <v>300</v>
      </c>
      <c r="M3" s="12">
        <v>300</v>
      </c>
      <c r="N3" s="1">
        <v>11</v>
      </c>
    </row>
    <row r="4" spans="1:20" x14ac:dyDescent="0.25">
      <c r="A4" s="9" t="s">
        <v>16686</v>
      </c>
      <c r="B4" s="3" t="s">
        <v>16689</v>
      </c>
      <c r="F4" s="1" t="s">
        <v>351</v>
      </c>
      <c r="G4" s="39"/>
      <c r="H4" s="10"/>
      <c r="I4" s="10"/>
      <c r="J4" s="10"/>
      <c r="K4" s="39"/>
      <c r="L4" s="26"/>
      <c r="M4" s="12"/>
      <c r="N4" s="39"/>
      <c r="O4" s="183"/>
      <c r="P4" s="10"/>
      <c r="Q4" s="183"/>
      <c r="R4" s="10"/>
      <c r="S4" s="10"/>
      <c r="T4" s="10"/>
    </row>
    <row r="5" spans="1:20" x14ac:dyDescent="0.25">
      <c r="A5" s="9" t="s">
        <v>16686</v>
      </c>
      <c r="B5" s="3" t="s">
        <v>16690</v>
      </c>
      <c r="F5" s="1" t="s">
        <v>351</v>
      </c>
      <c r="G5" s="39"/>
      <c r="H5" s="10"/>
      <c r="I5" s="10"/>
      <c r="J5" s="10"/>
      <c r="K5" s="39"/>
      <c r="L5" s="26"/>
      <c r="M5" s="12"/>
      <c r="N5" s="39"/>
      <c r="O5" s="183"/>
      <c r="P5" s="10"/>
      <c r="Q5" s="183"/>
      <c r="R5" s="10"/>
      <c r="S5" s="10"/>
      <c r="T5" s="10"/>
    </row>
    <row r="6" spans="1:20" x14ac:dyDescent="0.25">
      <c r="A6" s="9" t="s">
        <v>16686</v>
      </c>
      <c r="B6" s="3" t="s">
        <v>16691</v>
      </c>
      <c r="F6" s="1" t="s">
        <v>351</v>
      </c>
      <c r="G6" s="39"/>
      <c r="H6" s="10"/>
      <c r="I6" s="10"/>
      <c r="J6" s="10"/>
      <c r="K6" s="39"/>
      <c r="L6" s="26"/>
      <c r="M6" s="12"/>
      <c r="N6" s="39"/>
      <c r="O6" s="183"/>
      <c r="P6" s="10"/>
      <c r="Q6" s="183"/>
      <c r="R6" s="10"/>
      <c r="S6" s="10"/>
      <c r="T6" s="10"/>
    </row>
    <row r="7" spans="1:20" x14ac:dyDescent="0.25">
      <c r="A7" s="9" t="s">
        <v>16686</v>
      </c>
      <c r="B7" s="3" t="s">
        <v>16692</v>
      </c>
      <c r="F7" s="1" t="s">
        <v>351</v>
      </c>
      <c r="G7" s="39"/>
      <c r="H7" s="10"/>
      <c r="I7" s="10"/>
      <c r="J7" s="10"/>
      <c r="K7" s="39"/>
      <c r="L7" s="26"/>
      <c r="M7" s="12"/>
      <c r="N7" s="39"/>
      <c r="O7" s="183"/>
      <c r="P7" s="10"/>
      <c r="Q7" s="183"/>
      <c r="R7" s="10"/>
      <c r="S7" s="10"/>
      <c r="T7" s="10"/>
    </row>
    <row r="8" spans="1:20" x14ac:dyDescent="0.25">
      <c r="A8" s="9" t="s">
        <v>16686</v>
      </c>
      <c r="B8" s="3" t="s">
        <v>16693</v>
      </c>
      <c r="F8" s="1" t="s">
        <v>351</v>
      </c>
      <c r="G8" s="39"/>
      <c r="H8" s="10"/>
      <c r="I8" s="10"/>
      <c r="J8" s="10"/>
      <c r="K8" s="39"/>
      <c r="L8" s="26"/>
      <c r="M8" s="12"/>
      <c r="N8" s="39"/>
      <c r="O8" s="183"/>
      <c r="P8" s="10"/>
      <c r="Q8" s="183"/>
      <c r="R8" s="10"/>
      <c r="S8" s="10"/>
      <c r="T8" s="10"/>
    </row>
    <row r="9" spans="1:20" x14ac:dyDescent="0.25">
      <c r="A9" s="9" t="s">
        <v>16686</v>
      </c>
      <c r="B9" s="3" t="s">
        <v>16694</v>
      </c>
      <c r="F9" s="1" t="s">
        <v>351</v>
      </c>
      <c r="G9" s="39"/>
      <c r="H9" s="10"/>
      <c r="I9" s="10"/>
      <c r="J9" s="10"/>
      <c r="K9" s="39"/>
      <c r="L9" s="26"/>
      <c r="M9" s="12"/>
      <c r="N9" s="39"/>
      <c r="O9" s="183"/>
      <c r="P9" s="10"/>
      <c r="Q9" s="183"/>
      <c r="R9" s="10"/>
      <c r="S9" s="10"/>
      <c r="T9" s="10"/>
    </row>
    <row r="10" spans="1:20" x14ac:dyDescent="0.25">
      <c r="A10" s="9" t="s">
        <v>16686</v>
      </c>
      <c r="B10" s="3" t="s">
        <v>16684</v>
      </c>
      <c r="F10" s="1" t="s">
        <v>351</v>
      </c>
      <c r="G10" s="39"/>
      <c r="H10" s="10"/>
      <c r="I10" s="10"/>
      <c r="J10" s="10"/>
      <c r="K10" s="10"/>
      <c r="L10" s="10"/>
      <c r="M10" s="39"/>
      <c r="N10" s="39"/>
      <c r="O10" s="183"/>
      <c r="P10" s="10"/>
      <c r="Q10" s="183"/>
      <c r="R10" s="10"/>
      <c r="S10" s="10"/>
      <c r="T10" s="10"/>
    </row>
    <row r="11" spans="1:20" x14ac:dyDescent="0.25">
      <c r="A11" s="9" t="s">
        <v>16686</v>
      </c>
      <c r="B11" s="3"/>
      <c r="F11" s="1" t="s">
        <v>351</v>
      </c>
      <c r="G11" s="39"/>
      <c r="H11" s="10"/>
      <c r="I11" s="10"/>
      <c r="J11" s="10"/>
      <c r="K11" s="10"/>
      <c r="L11" s="10"/>
      <c r="M11" s="39"/>
      <c r="N11" s="39"/>
      <c r="O11" s="183"/>
      <c r="P11" s="10"/>
      <c r="Q11" s="183"/>
      <c r="R11" s="10"/>
      <c r="S11" s="10"/>
      <c r="T11" s="10"/>
    </row>
    <row r="12" spans="1:20" x14ac:dyDescent="0.25">
      <c r="A12" s="9" t="s">
        <v>16686</v>
      </c>
      <c r="B12" s="3"/>
      <c r="F12" s="1" t="s">
        <v>351</v>
      </c>
      <c r="G12" s="39"/>
      <c r="H12" s="10"/>
      <c r="I12" s="10"/>
      <c r="J12" s="10"/>
      <c r="K12" s="10"/>
      <c r="L12" s="10"/>
      <c r="M12" s="39"/>
      <c r="N12" s="39"/>
      <c r="O12" s="183"/>
      <c r="P12" s="10"/>
      <c r="Q12" s="183"/>
      <c r="R12" s="10"/>
      <c r="S12" s="10"/>
      <c r="T12" s="10"/>
    </row>
    <row r="13" spans="1:20" x14ac:dyDescent="0.25">
      <c r="A13" s="9" t="s">
        <v>16686</v>
      </c>
      <c r="B13" s="3" t="s">
        <v>16685</v>
      </c>
      <c r="F13" s="1" t="s">
        <v>351</v>
      </c>
      <c r="G13" s="39"/>
      <c r="H13" s="10"/>
      <c r="I13" s="10"/>
      <c r="J13" s="10"/>
      <c r="K13" s="10"/>
      <c r="L13" s="10"/>
      <c r="M13" s="39"/>
      <c r="N13" s="39"/>
      <c r="O13" s="183"/>
      <c r="P13" s="10"/>
      <c r="Q13" s="183"/>
      <c r="R13" s="10"/>
      <c r="S13" s="10"/>
      <c r="T13" s="10"/>
    </row>
    <row r="14" spans="1:20" x14ac:dyDescent="0.25">
      <c r="A14" s="9" t="s">
        <v>16686</v>
      </c>
      <c r="B14" s="3" t="s">
        <v>16991</v>
      </c>
      <c r="C14" s="17">
        <v>16</v>
      </c>
      <c r="D14" s="26">
        <v>100</v>
      </c>
      <c r="E14" s="12">
        <v>1600</v>
      </c>
      <c r="F14" s="1" t="s">
        <v>351</v>
      </c>
      <c r="G14" s="39"/>
      <c r="H14" s="10"/>
      <c r="I14" s="10"/>
      <c r="J14" s="10"/>
      <c r="K14" s="10"/>
      <c r="L14" s="10"/>
      <c r="M14" s="39"/>
      <c r="N14" s="39"/>
      <c r="O14" s="183"/>
      <c r="P14" s="10"/>
      <c r="Q14" s="183"/>
      <c r="R14" s="10"/>
      <c r="S14" s="10"/>
      <c r="T14" s="10"/>
    </row>
    <row r="15" spans="1:20" x14ac:dyDescent="0.25">
      <c r="A15" s="9" t="s">
        <v>16993</v>
      </c>
      <c r="B15" s="3" t="s">
        <v>16996</v>
      </c>
      <c r="F15" s="1" t="s">
        <v>330</v>
      </c>
      <c r="G15" s="39"/>
      <c r="H15" s="10"/>
      <c r="I15" s="10"/>
      <c r="J15" s="10"/>
      <c r="K15" s="10"/>
      <c r="L15" s="10"/>
      <c r="M15" s="39"/>
      <c r="N15" s="39"/>
      <c r="O15" s="183"/>
      <c r="P15" s="10"/>
      <c r="Q15" s="183"/>
      <c r="R15" s="10"/>
      <c r="S15" s="10"/>
      <c r="T15" s="10"/>
    </row>
    <row r="16" spans="1:20" x14ac:dyDescent="0.25">
      <c r="A16" s="9" t="s">
        <v>16993</v>
      </c>
      <c r="B16" s="3" t="s">
        <v>16991</v>
      </c>
      <c r="C16" s="17">
        <v>0.25</v>
      </c>
      <c r="D16" s="26">
        <v>100</v>
      </c>
      <c r="E16" s="12">
        <v>25</v>
      </c>
      <c r="F16" s="1" t="s">
        <v>330</v>
      </c>
      <c r="G16" s="39"/>
      <c r="H16" s="10"/>
      <c r="I16" s="10"/>
      <c r="J16" s="10"/>
      <c r="K16" s="10"/>
      <c r="L16" s="10"/>
      <c r="M16" s="39"/>
      <c r="N16" s="39"/>
      <c r="O16" s="183"/>
      <c r="P16" s="10"/>
      <c r="Q16" s="183"/>
      <c r="R16" s="10"/>
      <c r="S16" s="10"/>
      <c r="T16" s="10"/>
    </row>
    <row r="17" spans="1:20" x14ac:dyDescent="0.25">
      <c r="A17" s="9" t="s">
        <v>16990</v>
      </c>
      <c r="B17" s="3" t="s">
        <v>16998</v>
      </c>
      <c r="F17" s="1" t="s">
        <v>11638</v>
      </c>
      <c r="G17" s="1"/>
      <c r="H17" s="10"/>
      <c r="J17" s="10"/>
      <c r="L17" s="10"/>
      <c r="N17" s="10"/>
      <c r="O17" s="183"/>
      <c r="P17" s="10"/>
      <c r="Q17" s="183"/>
      <c r="R17" s="10"/>
      <c r="S17" s="10"/>
      <c r="T17" s="10"/>
    </row>
    <row r="18" spans="1:20" x14ac:dyDescent="0.25">
      <c r="A18" s="9" t="s">
        <v>16990</v>
      </c>
      <c r="B18" s="3" t="s">
        <v>16991</v>
      </c>
      <c r="C18" s="17">
        <v>4.25</v>
      </c>
      <c r="D18" s="26">
        <v>100</v>
      </c>
      <c r="E18" s="12">
        <v>425</v>
      </c>
      <c r="F18" s="1" t="s">
        <v>11638</v>
      </c>
      <c r="G18" s="1"/>
      <c r="H18" s="10"/>
      <c r="J18" s="10"/>
      <c r="L18" s="10"/>
      <c r="N18" s="10"/>
      <c r="O18" s="183"/>
      <c r="P18" s="10"/>
      <c r="Q18" s="183"/>
      <c r="R18" s="10"/>
      <c r="S18" s="10"/>
      <c r="T18" s="10"/>
    </row>
    <row r="19" spans="1:20" x14ac:dyDescent="0.25">
      <c r="A19" s="9" t="s">
        <v>17009</v>
      </c>
      <c r="B19" s="3" t="s">
        <v>17572</v>
      </c>
      <c r="F19" s="1" t="s">
        <v>11639</v>
      </c>
      <c r="G19" s="1"/>
      <c r="H19" s="10"/>
      <c r="J19" s="10"/>
      <c r="L19" s="10"/>
      <c r="N19" s="10"/>
      <c r="O19" s="183"/>
      <c r="P19" s="10"/>
      <c r="Q19" s="183"/>
      <c r="R19" s="10"/>
      <c r="S19" s="10"/>
      <c r="T19" s="10"/>
    </row>
    <row r="20" spans="1:20" x14ac:dyDescent="0.25">
      <c r="A20" s="9" t="s">
        <v>17009</v>
      </c>
      <c r="B20" s="3"/>
      <c r="F20" s="1" t="s">
        <v>11639</v>
      </c>
      <c r="G20" s="1"/>
      <c r="H20" s="10"/>
      <c r="J20" s="10"/>
      <c r="L20" s="10"/>
      <c r="N20" s="10"/>
      <c r="O20" s="183"/>
      <c r="P20" s="10"/>
      <c r="Q20" s="183"/>
      <c r="R20" s="10"/>
      <c r="S20" s="10"/>
      <c r="T20" s="10"/>
    </row>
    <row r="21" spans="1:20" x14ac:dyDescent="0.25">
      <c r="A21" s="9" t="s">
        <v>17009</v>
      </c>
      <c r="B21" s="3" t="s">
        <v>17573</v>
      </c>
      <c r="F21" s="1" t="s">
        <v>11639</v>
      </c>
      <c r="G21" s="1"/>
      <c r="H21" s="10"/>
      <c r="J21" s="10"/>
      <c r="L21" s="10"/>
      <c r="N21" s="10"/>
      <c r="O21" s="183"/>
      <c r="P21" s="10"/>
      <c r="Q21" s="183"/>
      <c r="R21" s="10"/>
      <c r="S21" s="10"/>
      <c r="T21" s="10"/>
    </row>
    <row r="22" spans="1:20" x14ac:dyDescent="0.25">
      <c r="A22" s="9" t="s">
        <v>17009</v>
      </c>
      <c r="B22" s="3"/>
      <c r="F22" s="1" t="s">
        <v>11639</v>
      </c>
      <c r="G22" s="1"/>
      <c r="H22" s="10"/>
      <c r="J22" s="10"/>
      <c r="L22" s="10"/>
      <c r="N22" s="10"/>
      <c r="O22" s="183"/>
      <c r="P22" s="10"/>
      <c r="Q22" s="183"/>
      <c r="R22" s="10"/>
      <c r="S22" s="10"/>
      <c r="T22" s="10"/>
    </row>
    <row r="23" spans="1:20" x14ac:dyDescent="0.25">
      <c r="A23" s="9" t="s">
        <v>17009</v>
      </c>
      <c r="B23" s="3" t="s">
        <v>17574</v>
      </c>
      <c r="F23" s="1" t="s">
        <v>11639</v>
      </c>
      <c r="G23" s="1"/>
      <c r="H23" s="10"/>
      <c r="J23" s="10"/>
      <c r="L23" s="10"/>
      <c r="N23" s="10"/>
      <c r="O23" s="183"/>
      <c r="P23" s="10"/>
      <c r="Q23" s="183"/>
      <c r="R23" s="10"/>
      <c r="S23" s="10"/>
      <c r="T23" s="10"/>
    </row>
    <row r="24" spans="1:20" x14ac:dyDescent="0.25">
      <c r="A24" s="9" t="s">
        <v>17009</v>
      </c>
      <c r="B24" s="3"/>
      <c r="F24" s="1" t="s">
        <v>11639</v>
      </c>
      <c r="G24" s="1"/>
      <c r="H24" s="10"/>
      <c r="J24" s="10"/>
      <c r="L24" s="10"/>
      <c r="N24" s="10"/>
      <c r="O24" s="183"/>
      <c r="P24" s="10"/>
      <c r="Q24" s="183"/>
      <c r="R24" s="10"/>
      <c r="S24" s="10"/>
      <c r="T24" s="10"/>
    </row>
    <row r="25" spans="1:20" x14ac:dyDescent="0.25">
      <c r="A25" s="9" t="s">
        <v>17009</v>
      </c>
      <c r="B25" s="3" t="s">
        <v>17575</v>
      </c>
      <c r="F25" s="1" t="s">
        <v>11639</v>
      </c>
      <c r="G25" s="1"/>
      <c r="H25" s="10"/>
      <c r="J25" s="10"/>
      <c r="L25" s="10"/>
      <c r="N25" s="10"/>
      <c r="O25" s="183"/>
      <c r="P25" s="10"/>
      <c r="Q25" s="183"/>
      <c r="R25" s="10"/>
      <c r="S25" s="10"/>
      <c r="T25" s="10"/>
    </row>
    <row r="26" spans="1:20" x14ac:dyDescent="0.25">
      <c r="A26" s="9" t="s">
        <v>17009</v>
      </c>
      <c r="B26" s="3" t="s">
        <v>16991</v>
      </c>
      <c r="C26" s="17">
        <v>3.25</v>
      </c>
      <c r="D26" s="26">
        <v>100</v>
      </c>
      <c r="E26" s="12">
        <v>325</v>
      </c>
      <c r="F26" s="1" t="s">
        <v>11639</v>
      </c>
      <c r="G26" s="1"/>
      <c r="H26" s="10"/>
      <c r="J26" s="10"/>
      <c r="L26" s="10"/>
      <c r="N26" s="10"/>
      <c r="O26" s="183"/>
      <c r="P26" s="10"/>
      <c r="Q26" s="183"/>
      <c r="R26" s="10"/>
      <c r="S26" s="10"/>
      <c r="T26" s="10"/>
    </row>
    <row r="27" spans="1:20" x14ac:dyDescent="0.25">
      <c r="A27" s="9" t="s">
        <v>17021</v>
      </c>
      <c r="B27" s="3" t="s">
        <v>17576</v>
      </c>
      <c r="F27" s="1" t="s">
        <v>17577</v>
      </c>
      <c r="G27" s="1"/>
      <c r="H27" s="10"/>
      <c r="J27" s="10"/>
      <c r="L27" s="10"/>
      <c r="N27" s="10"/>
      <c r="O27" s="183"/>
      <c r="P27" s="10"/>
      <c r="Q27" s="183"/>
      <c r="R27" s="10"/>
      <c r="S27" s="10"/>
      <c r="T27" s="10"/>
    </row>
    <row r="28" spans="1:20" x14ac:dyDescent="0.25">
      <c r="A28" s="9" t="s">
        <v>17021</v>
      </c>
      <c r="B28" s="3" t="s">
        <v>16991</v>
      </c>
      <c r="C28" s="17">
        <v>12.75</v>
      </c>
      <c r="D28" s="26">
        <v>100</v>
      </c>
      <c r="E28" s="12">
        <v>1275</v>
      </c>
      <c r="F28" s="1" t="s">
        <v>17577</v>
      </c>
      <c r="G28" s="1"/>
      <c r="H28" s="10"/>
      <c r="J28" s="10"/>
      <c r="L28" s="10"/>
      <c r="N28" s="10"/>
      <c r="O28" s="183"/>
      <c r="P28" s="10"/>
      <c r="Q28" s="183"/>
      <c r="R28" s="10"/>
      <c r="S28" s="10"/>
      <c r="T28" s="10"/>
    </row>
    <row r="29" spans="1:20" x14ac:dyDescent="0.25">
      <c r="A29" s="9" t="s">
        <v>17021</v>
      </c>
      <c r="B29" s="3" t="s">
        <v>17578</v>
      </c>
      <c r="C29" s="17">
        <v>0.5</v>
      </c>
      <c r="D29" s="26">
        <v>100</v>
      </c>
      <c r="E29" s="12">
        <v>50</v>
      </c>
      <c r="F29" s="1" t="s">
        <v>17577</v>
      </c>
      <c r="G29" s="1"/>
      <c r="H29" s="10"/>
      <c r="J29" s="10"/>
      <c r="L29" s="10"/>
      <c r="N29" s="10"/>
      <c r="O29" s="183"/>
      <c r="P29" s="10"/>
      <c r="Q29" s="183"/>
      <c r="R29" s="10"/>
      <c r="S29" s="10"/>
      <c r="T29" s="10"/>
    </row>
    <row r="30" spans="1:20" x14ac:dyDescent="0.25">
      <c r="A30" s="9" t="s">
        <v>19852</v>
      </c>
      <c r="B30" s="3" t="s">
        <v>19853</v>
      </c>
      <c r="F30" s="1" t="s">
        <v>11487</v>
      </c>
      <c r="G30" s="1"/>
      <c r="H30" s="10"/>
      <c r="J30" s="10"/>
      <c r="L30" s="10"/>
      <c r="N30" s="10"/>
      <c r="O30" s="183"/>
      <c r="P30" s="10"/>
      <c r="Q30" s="183"/>
      <c r="R30" s="10"/>
      <c r="S30" s="10"/>
      <c r="T30" s="10"/>
    </row>
    <row r="31" spans="1:20" x14ac:dyDescent="0.25">
      <c r="A31" s="9" t="s">
        <v>19852</v>
      </c>
      <c r="B31" s="3"/>
      <c r="F31" s="1" t="s">
        <v>11487</v>
      </c>
      <c r="G31" s="1"/>
      <c r="H31" s="10"/>
      <c r="J31" s="10"/>
      <c r="L31" s="10"/>
      <c r="N31" s="10"/>
      <c r="O31" s="183"/>
      <c r="P31" s="10"/>
      <c r="Q31" s="183"/>
      <c r="R31" s="10"/>
      <c r="S31" s="10"/>
      <c r="T31" s="10"/>
    </row>
    <row r="32" spans="1:20" x14ac:dyDescent="0.25">
      <c r="A32" s="9" t="s">
        <v>19852</v>
      </c>
      <c r="B32" s="3" t="s">
        <v>19854</v>
      </c>
      <c r="F32" s="1" t="s">
        <v>11487</v>
      </c>
      <c r="G32" s="1"/>
      <c r="H32" s="10"/>
      <c r="J32" s="10"/>
      <c r="L32" s="10"/>
      <c r="N32" s="10"/>
      <c r="O32" s="183"/>
      <c r="P32" s="10"/>
      <c r="Q32" s="183"/>
      <c r="R32" s="10"/>
      <c r="S32" s="10"/>
      <c r="T32" s="10"/>
    </row>
    <row r="33" spans="1:20" x14ac:dyDescent="0.25">
      <c r="A33" s="9" t="s">
        <v>19852</v>
      </c>
      <c r="B33" s="3"/>
      <c r="F33" s="1" t="s">
        <v>11487</v>
      </c>
      <c r="G33" s="1"/>
      <c r="H33" s="10"/>
      <c r="J33" s="10"/>
      <c r="L33" s="10"/>
      <c r="N33" s="10"/>
      <c r="O33" s="183"/>
      <c r="P33" s="10"/>
      <c r="Q33" s="183"/>
      <c r="R33" s="10"/>
      <c r="S33" s="10"/>
      <c r="T33" s="10"/>
    </row>
    <row r="34" spans="1:20" x14ac:dyDescent="0.25">
      <c r="A34" s="9" t="s">
        <v>19852</v>
      </c>
      <c r="B34" s="3" t="s">
        <v>19855</v>
      </c>
      <c r="F34" s="1" t="s">
        <v>11487</v>
      </c>
      <c r="G34" s="1"/>
      <c r="H34" s="10"/>
      <c r="J34" s="10"/>
      <c r="L34" s="10"/>
      <c r="N34" s="10"/>
      <c r="O34" s="183"/>
      <c r="P34" s="10"/>
      <c r="Q34" s="183"/>
      <c r="R34" s="10"/>
      <c r="S34" s="10"/>
      <c r="T34" s="10"/>
    </row>
    <row r="35" spans="1:20" x14ac:dyDescent="0.25">
      <c r="A35" s="9" t="s">
        <v>19852</v>
      </c>
      <c r="B35" s="3" t="s">
        <v>19856</v>
      </c>
      <c r="C35" s="17">
        <v>1.65</v>
      </c>
      <c r="D35" s="26">
        <v>350</v>
      </c>
      <c r="E35" s="12">
        <v>577.5</v>
      </c>
      <c r="F35" s="1" t="s">
        <v>11487</v>
      </c>
      <c r="G35" s="1"/>
      <c r="H35" s="10"/>
      <c r="J35" s="10"/>
      <c r="L35" s="10"/>
      <c r="N35" s="10"/>
      <c r="O35" s="183"/>
      <c r="P35" s="10"/>
      <c r="Q35" s="183"/>
      <c r="R35" s="10"/>
      <c r="S35" s="10"/>
      <c r="T35" s="10"/>
    </row>
    <row r="36" spans="1:20" x14ac:dyDescent="0.25">
      <c r="A36" s="9" t="s">
        <v>19907</v>
      </c>
      <c r="B36" s="3" t="s">
        <v>20074</v>
      </c>
      <c r="F36" s="1" t="s">
        <v>12325</v>
      </c>
      <c r="G36" s="1"/>
      <c r="H36" s="10"/>
      <c r="J36" s="10"/>
      <c r="L36" s="10"/>
      <c r="N36" s="10"/>
      <c r="O36" s="183"/>
      <c r="P36" s="10"/>
      <c r="Q36" s="183"/>
      <c r="R36" s="10"/>
      <c r="S36" s="10"/>
      <c r="T36" s="10"/>
    </row>
    <row r="37" spans="1:20" x14ac:dyDescent="0.25">
      <c r="A37" s="9" t="s">
        <v>19907</v>
      </c>
      <c r="B37" s="3"/>
      <c r="F37" s="1" t="s">
        <v>12325</v>
      </c>
      <c r="G37" s="1"/>
      <c r="H37" s="10"/>
      <c r="J37" s="10"/>
      <c r="L37" s="10"/>
      <c r="N37" s="10"/>
      <c r="O37" s="183"/>
      <c r="P37" s="10"/>
      <c r="Q37" s="183"/>
      <c r="R37" s="10"/>
      <c r="S37" s="10"/>
      <c r="T37" s="10"/>
    </row>
    <row r="38" spans="1:20" x14ac:dyDescent="0.25">
      <c r="A38" s="9" t="s">
        <v>19907</v>
      </c>
      <c r="B38" s="3" t="s">
        <v>20075</v>
      </c>
      <c r="F38" s="1" t="s">
        <v>12325</v>
      </c>
      <c r="G38" s="1"/>
      <c r="H38" s="10"/>
      <c r="J38" s="10"/>
      <c r="L38" s="10"/>
      <c r="N38" s="10"/>
      <c r="O38" s="183"/>
      <c r="P38" s="10"/>
      <c r="Q38" s="183"/>
      <c r="R38" s="10"/>
      <c r="S38" s="10"/>
      <c r="T38" s="10"/>
    </row>
    <row r="39" spans="1:20" x14ac:dyDescent="0.25">
      <c r="A39" s="9" t="s">
        <v>19907</v>
      </c>
      <c r="B39" s="3"/>
      <c r="F39" s="1" t="s">
        <v>12325</v>
      </c>
      <c r="G39" s="1"/>
      <c r="H39" s="10"/>
      <c r="J39" s="10"/>
      <c r="L39" s="10"/>
      <c r="N39" s="10"/>
      <c r="O39" s="183"/>
      <c r="P39" s="10"/>
      <c r="Q39" s="183"/>
      <c r="R39" s="10"/>
      <c r="S39" s="10"/>
      <c r="T39" s="10"/>
    </row>
    <row r="40" spans="1:20" x14ac:dyDescent="0.25">
      <c r="A40" s="9" t="s">
        <v>19907</v>
      </c>
      <c r="B40" s="3" t="s">
        <v>20076</v>
      </c>
      <c r="F40" s="1" t="s">
        <v>12325</v>
      </c>
      <c r="G40" s="1"/>
      <c r="H40" s="10"/>
      <c r="J40" s="10"/>
      <c r="L40" s="10"/>
      <c r="N40" s="10"/>
      <c r="O40" s="183"/>
      <c r="P40" s="10"/>
      <c r="Q40" s="183"/>
      <c r="R40" s="10"/>
      <c r="S40" s="10"/>
      <c r="T40" s="10"/>
    </row>
    <row r="41" spans="1:20" x14ac:dyDescent="0.25">
      <c r="A41" s="9" t="s">
        <v>19907</v>
      </c>
      <c r="B41" s="3"/>
      <c r="F41" s="1" t="s">
        <v>12325</v>
      </c>
      <c r="G41" s="1"/>
      <c r="H41" s="10"/>
      <c r="J41" s="10"/>
      <c r="L41" s="10"/>
      <c r="N41" s="10"/>
      <c r="O41" s="183"/>
      <c r="P41" s="10"/>
      <c r="Q41" s="183"/>
      <c r="R41" s="10"/>
      <c r="S41" s="10"/>
      <c r="T41" s="10"/>
    </row>
    <row r="42" spans="1:20" x14ac:dyDescent="0.25">
      <c r="A42" s="9" t="s">
        <v>19907</v>
      </c>
      <c r="B42" s="3" t="s">
        <v>20077</v>
      </c>
      <c r="F42" s="1" t="s">
        <v>12325</v>
      </c>
      <c r="G42" s="1"/>
      <c r="H42" s="10"/>
      <c r="J42" s="10"/>
      <c r="L42" s="10"/>
      <c r="N42" s="10"/>
      <c r="O42" s="183"/>
      <c r="P42" s="10"/>
      <c r="Q42" s="183"/>
      <c r="R42" s="10"/>
      <c r="S42" s="10"/>
      <c r="T42" s="10"/>
    </row>
    <row r="43" spans="1:20" x14ac:dyDescent="0.25">
      <c r="A43" s="9" t="s">
        <v>19907</v>
      </c>
      <c r="B43" s="3"/>
      <c r="F43" s="1" t="s">
        <v>12325</v>
      </c>
      <c r="G43" s="1"/>
      <c r="H43" s="10"/>
      <c r="J43" s="10"/>
      <c r="L43" s="10"/>
      <c r="N43" s="10"/>
      <c r="O43" s="183"/>
      <c r="P43" s="10"/>
      <c r="Q43" s="183"/>
      <c r="R43" s="10"/>
      <c r="S43" s="10"/>
      <c r="T43" s="10"/>
    </row>
    <row r="44" spans="1:20" x14ac:dyDescent="0.25">
      <c r="A44" s="9" t="s">
        <v>19907</v>
      </c>
      <c r="B44" s="3" t="s">
        <v>20078</v>
      </c>
      <c r="F44" s="1" t="s">
        <v>12325</v>
      </c>
      <c r="G44" s="1"/>
      <c r="H44" s="10"/>
      <c r="J44" s="10"/>
      <c r="L44" s="10"/>
      <c r="N44" s="10"/>
      <c r="O44" s="183"/>
      <c r="P44" s="10"/>
      <c r="Q44" s="183"/>
      <c r="R44" s="10"/>
      <c r="S44" s="10"/>
      <c r="T44" s="10"/>
    </row>
    <row r="45" spans="1:20" x14ac:dyDescent="0.25">
      <c r="A45" s="9" t="s">
        <v>19907</v>
      </c>
      <c r="B45" s="3"/>
      <c r="F45" s="1" t="s">
        <v>12325</v>
      </c>
      <c r="G45" s="1"/>
      <c r="H45" s="10"/>
      <c r="J45" s="10"/>
      <c r="L45" s="10"/>
      <c r="N45" s="10"/>
      <c r="O45" s="183"/>
      <c r="P45" s="10"/>
      <c r="Q45" s="183"/>
      <c r="R45" s="10"/>
      <c r="S45" s="10"/>
      <c r="T45" s="10"/>
    </row>
    <row r="46" spans="1:20" x14ac:dyDescent="0.25">
      <c r="A46" s="9" t="s">
        <v>19907</v>
      </c>
      <c r="B46" s="3" t="s">
        <v>20079</v>
      </c>
      <c r="F46" s="1" t="s">
        <v>12325</v>
      </c>
      <c r="G46" s="1"/>
      <c r="H46" s="10"/>
      <c r="J46" s="10"/>
      <c r="L46" s="10"/>
      <c r="N46" s="10"/>
      <c r="O46" s="183"/>
      <c r="P46" s="10"/>
      <c r="Q46" s="183"/>
      <c r="R46" s="10"/>
      <c r="S46" s="10"/>
      <c r="T46" s="10"/>
    </row>
    <row r="47" spans="1:20" x14ac:dyDescent="0.25">
      <c r="A47" s="9" t="s">
        <v>19907</v>
      </c>
      <c r="B47" s="3" t="s">
        <v>19856</v>
      </c>
      <c r="C47" s="17">
        <v>5.55</v>
      </c>
      <c r="D47" s="26">
        <v>350</v>
      </c>
      <c r="E47" s="12">
        <v>1942.5</v>
      </c>
      <c r="F47" s="1" t="s">
        <v>12325</v>
      </c>
      <c r="G47" s="1"/>
      <c r="H47" s="10"/>
      <c r="J47" s="10"/>
      <c r="L47" s="10"/>
      <c r="N47" s="10"/>
      <c r="O47" s="183"/>
      <c r="P47" s="10"/>
      <c r="Q47" s="183"/>
      <c r="R47" s="10"/>
      <c r="S47" s="10"/>
      <c r="T47" s="10"/>
    </row>
    <row r="48" spans="1:20" x14ac:dyDescent="0.25">
      <c r="A48" s="9" t="s">
        <v>19907</v>
      </c>
      <c r="B48" s="3" t="s">
        <v>20080</v>
      </c>
      <c r="C48" s="17">
        <v>4.7</v>
      </c>
      <c r="D48" s="26">
        <v>350</v>
      </c>
      <c r="E48" s="12">
        <v>1645</v>
      </c>
      <c r="F48" s="1" t="s">
        <v>12325</v>
      </c>
      <c r="G48" s="1"/>
      <c r="H48" s="10"/>
      <c r="J48" s="10"/>
      <c r="L48" s="10"/>
      <c r="N48" s="10"/>
      <c r="O48" s="183"/>
      <c r="P48" s="10"/>
      <c r="Q48" s="183"/>
      <c r="R48" s="10"/>
      <c r="S48" s="10"/>
      <c r="T48" s="10"/>
    </row>
    <row r="49" spans="1:20" x14ac:dyDescent="0.25">
      <c r="A49" s="9" t="s">
        <v>20081</v>
      </c>
      <c r="B49" s="3" t="s">
        <v>20082</v>
      </c>
      <c r="F49" s="1" t="s">
        <v>12330</v>
      </c>
      <c r="G49" s="1"/>
      <c r="H49" s="10"/>
      <c r="J49" s="10"/>
      <c r="L49" s="10"/>
      <c r="N49" s="10"/>
      <c r="O49" s="183"/>
      <c r="P49" s="10"/>
      <c r="Q49" s="183"/>
      <c r="R49" s="10"/>
      <c r="S49" s="10"/>
      <c r="T49" s="10"/>
    </row>
    <row r="50" spans="1:20" x14ac:dyDescent="0.25">
      <c r="A50" s="9" t="s">
        <v>20081</v>
      </c>
      <c r="B50" s="3"/>
      <c r="F50" s="1" t="s">
        <v>12330</v>
      </c>
      <c r="G50" s="1"/>
      <c r="H50" s="10"/>
      <c r="J50" s="10"/>
      <c r="L50" s="10"/>
      <c r="N50" s="10"/>
      <c r="O50" s="183"/>
      <c r="P50" s="10"/>
      <c r="Q50" s="183"/>
      <c r="R50" s="10"/>
      <c r="S50" s="10"/>
      <c r="T50" s="10"/>
    </row>
    <row r="51" spans="1:20" x14ac:dyDescent="0.25">
      <c r="A51" s="9" t="s">
        <v>20081</v>
      </c>
      <c r="B51" s="3" t="s">
        <v>20083</v>
      </c>
      <c r="F51" s="1" t="s">
        <v>12330</v>
      </c>
      <c r="G51" s="1"/>
      <c r="H51" s="10"/>
      <c r="J51" s="10"/>
      <c r="L51" s="10"/>
      <c r="N51" s="10"/>
      <c r="O51" s="183"/>
      <c r="P51" s="10"/>
      <c r="Q51" s="183"/>
      <c r="R51" s="10"/>
      <c r="S51" s="10"/>
      <c r="T51" s="10"/>
    </row>
    <row r="52" spans="1:20" x14ac:dyDescent="0.25">
      <c r="A52" s="9" t="s">
        <v>20081</v>
      </c>
      <c r="B52" s="3"/>
      <c r="F52" s="1" t="s">
        <v>12330</v>
      </c>
      <c r="G52" s="1"/>
      <c r="H52" s="10"/>
      <c r="J52" s="10"/>
      <c r="L52" s="10"/>
      <c r="N52" s="10"/>
      <c r="O52" s="183"/>
      <c r="P52" s="10"/>
      <c r="Q52" s="183"/>
      <c r="R52" s="10"/>
      <c r="S52" s="10"/>
      <c r="T52" s="10"/>
    </row>
    <row r="53" spans="1:20" x14ac:dyDescent="0.25">
      <c r="A53" s="9" t="s">
        <v>20081</v>
      </c>
      <c r="B53" s="3" t="s">
        <v>20084</v>
      </c>
      <c r="F53" s="1" t="s">
        <v>12330</v>
      </c>
      <c r="G53" s="1"/>
      <c r="H53" s="10"/>
      <c r="J53" s="10"/>
      <c r="L53" s="10"/>
      <c r="N53" s="10"/>
      <c r="O53" s="183"/>
      <c r="P53" s="10"/>
      <c r="Q53" s="183"/>
      <c r="R53" s="10"/>
      <c r="S53" s="10"/>
      <c r="T53" s="10"/>
    </row>
    <row r="54" spans="1:20" x14ac:dyDescent="0.25">
      <c r="A54" s="9" t="s">
        <v>20081</v>
      </c>
      <c r="B54" s="3"/>
      <c r="F54" s="1" t="s">
        <v>12330</v>
      </c>
      <c r="G54" s="1"/>
      <c r="H54" s="10"/>
      <c r="J54" s="10"/>
      <c r="L54" s="10"/>
      <c r="N54" s="10"/>
      <c r="O54" s="183"/>
      <c r="P54" s="10"/>
      <c r="Q54" s="183"/>
      <c r="R54" s="10"/>
      <c r="S54" s="10"/>
      <c r="T54" s="10"/>
    </row>
    <row r="55" spans="1:20" x14ac:dyDescent="0.25">
      <c r="A55" s="9" t="s">
        <v>20081</v>
      </c>
      <c r="B55" s="3" t="s">
        <v>20085</v>
      </c>
      <c r="F55" s="1" t="s">
        <v>12330</v>
      </c>
      <c r="G55" s="1"/>
      <c r="H55" s="10"/>
      <c r="J55" s="10"/>
      <c r="L55" s="10"/>
      <c r="N55" s="10"/>
      <c r="O55" s="183"/>
      <c r="P55" s="10"/>
      <c r="Q55" s="183"/>
      <c r="R55" s="10"/>
      <c r="S55" s="10"/>
      <c r="T55" s="10"/>
    </row>
    <row r="56" spans="1:20" x14ac:dyDescent="0.25">
      <c r="A56" s="9" t="s">
        <v>20081</v>
      </c>
      <c r="B56" s="3"/>
      <c r="F56" s="1" t="s">
        <v>12330</v>
      </c>
      <c r="G56" s="1"/>
      <c r="H56" s="10"/>
      <c r="J56" s="10"/>
      <c r="L56" s="10"/>
      <c r="N56" s="10"/>
      <c r="O56" s="183"/>
      <c r="P56" s="10"/>
      <c r="Q56" s="183"/>
      <c r="R56" s="10"/>
      <c r="S56" s="10"/>
      <c r="T56" s="10"/>
    </row>
    <row r="57" spans="1:20" x14ac:dyDescent="0.25">
      <c r="A57" s="9" t="s">
        <v>20081</v>
      </c>
      <c r="B57" s="3" t="s">
        <v>20086</v>
      </c>
      <c r="F57" s="1" t="s">
        <v>12330</v>
      </c>
      <c r="G57" s="1"/>
      <c r="H57" s="10"/>
      <c r="J57" s="10"/>
      <c r="L57" s="10"/>
      <c r="N57" s="10"/>
      <c r="O57" s="183"/>
      <c r="P57" s="10"/>
      <c r="Q57" s="183"/>
      <c r="R57" s="10"/>
      <c r="S57" s="10"/>
      <c r="T57" s="10"/>
    </row>
    <row r="58" spans="1:20" x14ac:dyDescent="0.25">
      <c r="A58" s="9" t="s">
        <v>20081</v>
      </c>
      <c r="B58" s="6"/>
      <c r="F58" s="1" t="s">
        <v>12330</v>
      </c>
      <c r="G58" s="1"/>
      <c r="H58" s="10"/>
      <c r="J58" s="10"/>
      <c r="L58" s="10"/>
      <c r="N58" s="10"/>
      <c r="O58" s="183"/>
      <c r="P58" s="10"/>
      <c r="Q58" s="183"/>
      <c r="R58" s="10"/>
      <c r="S58" s="10"/>
      <c r="T58" s="10"/>
    </row>
    <row r="59" spans="1:20" x14ac:dyDescent="0.25">
      <c r="A59" s="9" t="s">
        <v>20081</v>
      </c>
      <c r="B59" s="3" t="s">
        <v>20087</v>
      </c>
      <c r="F59" s="1" t="s">
        <v>12330</v>
      </c>
      <c r="G59" s="1"/>
      <c r="H59" s="10"/>
      <c r="J59" s="10"/>
      <c r="L59" s="10"/>
      <c r="N59" s="10"/>
      <c r="O59" s="183"/>
      <c r="P59" s="10"/>
      <c r="Q59" s="183"/>
      <c r="R59" s="10"/>
      <c r="S59" s="10"/>
      <c r="T59" s="10"/>
    </row>
    <row r="60" spans="1:20" x14ac:dyDescent="0.25">
      <c r="A60" s="112" t="s">
        <v>20081</v>
      </c>
      <c r="B60" s="6"/>
      <c r="F60" s="1" t="s">
        <v>12330</v>
      </c>
      <c r="G60" s="1"/>
      <c r="H60" s="10"/>
      <c r="J60" s="10"/>
      <c r="L60" s="10"/>
      <c r="N60" s="10"/>
      <c r="O60" s="183"/>
      <c r="P60" s="10"/>
      <c r="Q60" s="183"/>
      <c r="R60" s="10"/>
      <c r="S60" s="10"/>
      <c r="T60" s="10"/>
    </row>
    <row r="61" spans="1:20" x14ac:dyDescent="0.25">
      <c r="A61" s="112" t="s">
        <v>20081</v>
      </c>
      <c r="B61" s="6" t="s">
        <v>20088</v>
      </c>
      <c r="F61" s="1" t="s">
        <v>12330</v>
      </c>
      <c r="G61" s="1"/>
      <c r="H61" s="10"/>
      <c r="J61" s="10"/>
      <c r="L61" s="10"/>
      <c r="N61" s="10"/>
      <c r="O61" s="183"/>
      <c r="P61" s="10"/>
      <c r="Q61" s="183"/>
      <c r="R61" s="10"/>
      <c r="S61" s="10"/>
      <c r="T61" s="10"/>
    </row>
    <row r="62" spans="1:20" x14ac:dyDescent="0.25">
      <c r="A62" s="112" t="s">
        <v>20081</v>
      </c>
      <c r="B62" s="6"/>
      <c r="F62" s="1" t="s">
        <v>12330</v>
      </c>
      <c r="G62" s="1"/>
      <c r="H62" s="10"/>
      <c r="J62" s="10"/>
      <c r="L62" s="10"/>
      <c r="N62" s="10"/>
      <c r="O62" s="183"/>
      <c r="P62" s="10"/>
      <c r="Q62" s="183"/>
      <c r="R62" s="10"/>
      <c r="S62" s="10"/>
      <c r="T62" s="10"/>
    </row>
    <row r="63" spans="1:20" x14ac:dyDescent="0.25">
      <c r="A63" s="112" t="s">
        <v>20081</v>
      </c>
      <c r="B63" s="6" t="s">
        <v>20089</v>
      </c>
      <c r="F63" s="1" t="s">
        <v>12330</v>
      </c>
      <c r="G63" s="1"/>
      <c r="H63" s="10"/>
      <c r="J63" s="10"/>
      <c r="L63" s="10"/>
      <c r="N63" s="10"/>
      <c r="O63" s="183"/>
      <c r="P63" s="10"/>
      <c r="Q63" s="183"/>
      <c r="R63" s="10"/>
      <c r="S63" s="10"/>
      <c r="T63" s="10"/>
    </row>
    <row r="64" spans="1:20" x14ac:dyDescent="0.25">
      <c r="A64" s="112" t="s">
        <v>20081</v>
      </c>
      <c r="B64" s="6"/>
      <c r="F64" s="1" t="s">
        <v>12330</v>
      </c>
      <c r="G64" s="1"/>
      <c r="H64" s="10"/>
      <c r="J64" s="10"/>
      <c r="L64" s="10"/>
      <c r="N64" s="10"/>
      <c r="O64" s="183"/>
      <c r="P64" s="10"/>
      <c r="Q64" s="183"/>
      <c r="R64" s="10"/>
      <c r="S64" s="10"/>
      <c r="T64" s="10"/>
    </row>
    <row r="65" spans="1:20" x14ac:dyDescent="0.25">
      <c r="A65" s="112" t="s">
        <v>20081</v>
      </c>
      <c r="B65" s="6" t="s">
        <v>20090</v>
      </c>
      <c r="F65" s="1" t="s">
        <v>12330</v>
      </c>
      <c r="G65" s="1"/>
      <c r="H65" s="10"/>
      <c r="J65" s="10"/>
      <c r="L65" s="10"/>
      <c r="N65" s="10"/>
      <c r="O65" s="183"/>
      <c r="P65" s="10"/>
      <c r="Q65" s="183"/>
      <c r="R65" s="10"/>
      <c r="S65" s="10"/>
      <c r="T65" s="10"/>
    </row>
    <row r="66" spans="1:20" x14ac:dyDescent="0.25">
      <c r="A66" s="112" t="s">
        <v>20081</v>
      </c>
      <c r="B66" s="6"/>
      <c r="F66" s="1" t="s">
        <v>12330</v>
      </c>
      <c r="G66" s="1"/>
      <c r="H66" s="10"/>
      <c r="J66" s="10"/>
      <c r="L66" s="10"/>
      <c r="N66" s="10"/>
      <c r="O66" s="183"/>
      <c r="P66" s="10"/>
      <c r="Q66" s="183"/>
      <c r="R66" s="10"/>
      <c r="S66" s="10"/>
      <c r="T66" s="10"/>
    </row>
    <row r="67" spans="1:20" x14ac:dyDescent="0.25">
      <c r="A67" s="112" t="s">
        <v>20081</v>
      </c>
      <c r="B67" s="6" t="s">
        <v>20091</v>
      </c>
      <c r="F67" s="1" t="s">
        <v>12330</v>
      </c>
      <c r="G67" s="1"/>
      <c r="H67" s="10"/>
      <c r="J67" s="10"/>
      <c r="L67" s="10"/>
      <c r="N67" s="10"/>
      <c r="O67" s="183"/>
      <c r="P67" s="10"/>
      <c r="Q67" s="183"/>
      <c r="R67" s="10"/>
      <c r="S67" s="10"/>
      <c r="T67" s="10"/>
    </row>
    <row r="68" spans="1:20" x14ac:dyDescent="0.25">
      <c r="A68" s="112" t="s">
        <v>20081</v>
      </c>
      <c r="B68" s="6"/>
      <c r="F68" s="1" t="s">
        <v>12330</v>
      </c>
      <c r="G68" s="1"/>
      <c r="H68" s="10"/>
      <c r="J68" s="10"/>
      <c r="L68" s="10"/>
      <c r="N68" s="10"/>
      <c r="O68" s="183"/>
      <c r="P68" s="10"/>
      <c r="Q68" s="183"/>
      <c r="R68" s="10"/>
      <c r="S68" s="10"/>
      <c r="T68" s="10"/>
    </row>
    <row r="69" spans="1:20" x14ac:dyDescent="0.25">
      <c r="A69" s="112" t="s">
        <v>20081</v>
      </c>
      <c r="B69" s="6" t="s">
        <v>20078</v>
      </c>
      <c r="F69" s="1" t="s">
        <v>12330</v>
      </c>
      <c r="G69" s="1"/>
      <c r="H69" s="10"/>
      <c r="J69" s="10"/>
      <c r="L69" s="10"/>
      <c r="N69" s="10"/>
      <c r="O69" s="183"/>
      <c r="P69" s="10"/>
      <c r="Q69" s="183"/>
      <c r="R69" s="10"/>
      <c r="S69" s="10"/>
      <c r="T69" s="10"/>
    </row>
    <row r="70" spans="1:20" x14ac:dyDescent="0.25">
      <c r="A70" s="112" t="s">
        <v>20081</v>
      </c>
      <c r="B70" s="6"/>
      <c r="F70" s="1" t="s">
        <v>12330</v>
      </c>
      <c r="G70" s="1"/>
      <c r="H70" s="10"/>
      <c r="J70" s="10"/>
      <c r="L70" s="10"/>
      <c r="N70" s="10"/>
      <c r="O70" s="183"/>
      <c r="P70" s="10"/>
      <c r="Q70" s="183"/>
      <c r="R70" s="10"/>
      <c r="S70" s="10"/>
      <c r="T70" s="10"/>
    </row>
    <row r="71" spans="1:20" x14ac:dyDescent="0.25">
      <c r="A71" s="112" t="s">
        <v>20081</v>
      </c>
      <c r="B71" s="6" t="s">
        <v>20079</v>
      </c>
      <c r="F71" s="1" t="s">
        <v>12330</v>
      </c>
      <c r="G71" s="1"/>
      <c r="H71" s="10"/>
      <c r="J71" s="10"/>
      <c r="L71" s="10"/>
      <c r="N71" s="10"/>
      <c r="O71" s="183"/>
      <c r="P71" s="10"/>
      <c r="Q71" s="183"/>
      <c r="R71" s="10"/>
      <c r="S71" s="10"/>
      <c r="T71" s="10"/>
    </row>
    <row r="72" spans="1:20" x14ac:dyDescent="0.25">
      <c r="A72" s="112" t="s">
        <v>20081</v>
      </c>
      <c r="B72" s="6" t="s">
        <v>19856</v>
      </c>
      <c r="C72" s="17">
        <v>58.6</v>
      </c>
      <c r="D72" s="26">
        <v>350</v>
      </c>
      <c r="E72" s="12">
        <v>20510</v>
      </c>
      <c r="F72" s="1" t="s">
        <v>12330</v>
      </c>
      <c r="G72" s="1"/>
      <c r="H72" s="10"/>
      <c r="J72" s="10"/>
      <c r="L72" s="10"/>
      <c r="N72" s="10"/>
      <c r="O72" s="183"/>
      <c r="P72" s="10"/>
      <c r="Q72" s="183"/>
      <c r="R72" s="10"/>
      <c r="S72" s="10"/>
      <c r="T72" s="10"/>
    </row>
    <row r="73" spans="1:20" x14ac:dyDescent="0.25">
      <c r="A73" s="112" t="s">
        <v>20081</v>
      </c>
      <c r="B73" s="6" t="s">
        <v>20080</v>
      </c>
      <c r="C73" s="17">
        <v>0.7</v>
      </c>
      <c r="D73" s="26">
        <v>350</v>
      </c>
      <c r="E73" s="12">
        <v>245</v>
      </c>
      <c r="F73" s="1" t="s">
        <v>12330</v>
      </c>
      <c r="G73" s="1"/>
      <c r="H73" s="10"/>
      <c r="J73" s="10"/>
      <c r="L73" s="10"/>
      <c r="N73" s="10"/>
      <c r="O73" s="183"/>
      <c r="P73" s="10"/>
      <c r="Q73" s="183"/>
      <c r="R73" s="10"/>
      <c r="S73" s="10"/>
      <c r="T73" s="10"/>
    </row>
    <row r="74" spans="1:20" x14ac:dyDescent="0.25">
      <c r="A74" s="112"/>
      <c r="B74" s="6"/>
      <c r="G74" s="1"/>
      <c r="H74" s="10"/>
      <c r="J74" s="10"/>
      <c r="L74" s="10"/>
      <c r="N74" s="10"/>
      <c r="O74" s="183"/>
      <c r="P74" s="10"/>
      <c r="Q74" s="183"/>
      <c r="R74" s="10"/>
      <c r="S74" s="10"/>
      <c r="T74" s="10"/>
    </row>
    <row r="75" spans="1:20" x14ac:dyDescent="0.25">
      <c r="A75" s="112"/>
      <c r="B75" s="6"/>
      <c r="G75" s="1"/>
      <c r="H75" s="10"/>
      <c r="J75" s="10"/>
      <c r="L75" s="10"/>
      <c r="N75" s="10"/>
      <c r="O75" s="183"/>
      <c r="P75" s="10"/>
      <c r="Q75" s="183"/>
      <c r="R75" s="10"/>
      <c r="S75" s="10"/>
      <c r="T75" s="10"/>
    </row>
    <row r="76" spans="1:20" x14ac:dyDescent="0.25">
      <c r="A76" s="112"/>
      <c r="B76" s="6"/>
      <c r="G76" s="1"/>
      <c r="H76" s="10"/>
      <c r="J76" s="10"/>
      <c r="L76" s="10"/>
      <c r="N76" s="10"/>
      <c r="O76" s="183"/>
      <c r="P76" s="10"/>
      <c r="Q76" s="183"/>
      <c r="R76" s="10"/>
      <c r="S76" s="10"/>
      <c r="T76" s="10"/>
    </row>
    <row r="77" spans="1:20" x14ac:dyDescent="0.25">
      <c r="A77" s="112"/>
      <c r="B77" s="6"/>
      <c r="G77" s="1"/>
      <c r="H77" s="10"/>
      <c r="J77" s="10"/>
      <c r="L77" s="10"/>
      <c r="N77" s="10"/>
      <c r="O77" s="183"/>
      <c r="P77" s="10"/>
      <c r="Q77" s="183"/>
      <c r="R77" s="10"/>
      <c r="S77" s="10"/>
      <c r="T77" s="10"/>
    </row>
    <row r="78" spans="1:20" x14ac:dyDescent="0.25">
      <c r="A78" s="112"/>
      <c r="B78" s="6"/>
      <c r="G78" s="1"/>
      <c r="H78" s="10"/>
      <c r="J78" s="10"/>
      <c r="L78" s="10"/>
      <c r="N78" s="10"/>
      <c r="O78" s="183"/>
      <c r="P78" s="10"/>
      <c r="Q78" s="183"/>
      <c r="R78" s="10"/>
      <c r="S78" s="10"/>
      <c r="T78" s="10"/>
    </row>
    <row r="79" spans="1:20" x14ac:dyDescent="0.25">
      <c r="A79" s="112"/>
      <c r="B79" s="6"/>
      <c r="G79" s="1"/>
      <c r="H79" s="10"/>
      <c r="J79" s="10"/>
      <c r="L79" s="10"/>
      <c r="N79" s="10"/>
      <c r="O79" s="183"/>
      <c r="P79" s="10"/>
      <c r="Q79" s="183"/>
      <c r="R79" s="10"/>
      <c r="S79" s="10"/>
      <c r="T79" s="10"/>
    </row>
    <row r="80" spans="1:20" x14ac:dyDescent="0.25">
      <c r="A80" s="112"/>
      <c r="B80" s="6"/>
      <c r="G80" s="1"/>
      <c r="H80" s="10"/>
      <c r="J80" s="10"/>
      <c r="L80" s="10"/>
      <c r="N80" s="10"/>
      <c r="O80" s="183"/>
      <c r="P80" s="10"/>
      <c r="Q80" s="183"/>
      <c r="R80" s="10"/>
      <c r="S80" s="10"/>
      <c r="T80" s="10"/>
    </row>
    <row r="81" spans="1:20" x14ac:dyDescent="0.25">
      <c r="A81" s="112"/>
      <c r="B81" s="6"/>
      <c r="G81" s="1"/>
      <c r="H81" s="10"/>
      <c r="J81" s="10"/>
      <c r="L81" s="10"/>
      <c r="N81" s="10"/>
      <c r="O81" s="183"/>
      <c r="P81" s="10"/>
      <c r="Q81" s="183"/>
      <c r="R81" s="10"/>
      <c r="S81" s="10"/>
      <c r="T81" s="10"/>
    </row>
    <row r="82" spans="1:20" x14ac:dyDescent="0.25">
      <c r="A82" s="112"/>
      <c r="B82" s="6"/>
      <c r="G82" s="1"/>
      <c r="H82" s="10"/>
      <c r="J82" s="10"/>
      <c r="L82" s="10"/>
      <c r="N82" s="10"/>
      <c r="O82" s="183"/>
      <c r="P82" s="10"/>
      <c r="Q82" s="183"/>
      <c r="R82" s="10"/>
      <c r="S82" s="10"/>
      <c r="T82" s="10"/>
    </row>
    <row r="83" spans="1:20" x14ac:dyDescent="0.25">
      <c r="A83" s="112"/>
      <c r="B83" s="6"/>
      <c r="G83" s="1"/>
      <c r="H83" s="10"/>
      <c r="J83" s="10"/>
      <c r="L83" s="10"/>
      <c r="N83" s="10"/>
      <c r="O83" s="183"/>
      <c r="P83" s="10"/>
      <c r="Q83" s="183"/>
      <c r="R83" s="10"/>
      <c r="S83" s="10"/>
      <c r="T83" s="10"/>
    </row>
    <row r="84" spans="1:20" x14ac:dyDescent="0.25">
      <c r="A84" s="112"/>
      <c r="B84" s="6"/>
      <c r="G84" s="1"/>
      <c r="H84" s="10"/>
      <c r="J84" s="10"/>
      <c r="L84" s="10"/>
      <c r="N84" s="10"/>
      <c r="O84" s="183"/>
      <c r="P84" s="10"/>
      <c r="Q84" s="183"/>
      <c r="R84" s="10"/>
      <c r="S84" s="10"/>
      <c r="T84" s="10"/>
    </row>
    <row r="85" spans="1:20" x14ac:dyDescent="0.25">
      <c r="A85" s="112"/>
      <c r="B85" s="6"/>
      <c r="G85" s="1"/>
      <c r="H85" s="10"/>
      <c r="J85" s="10"/>
      <c r="L85" s="10"/>
      <c r="N85" s="10"/>
      <c r="O85" s="183"/>
      <c r="P85" s="10"/>
      <c r="Q85" s="183"/>
      <c r="R85" s="10"/>
      <c r="S85" s="10"/>
      <c r="T85" s="10"/>
    </row>
    <row r="86" spans="1:20" x14ac:dyDescent="0.25">
      <c r="A86" s="112"/>
      <c r="B86" s="6"/>
      <c r="G86" s="1"/>
      <c r="H86" s="10"/>
      <c r="J86" s="10"/>
      <c r="L86" s="10"/>
      <c r="N86" s="10"/>
      <c r="O86" s="183"/>
      <c r="P86" s="10"/>
      <c r="Q86" s="183"/>
      <c r="R86" s="10"/>
      <c r="S86" s="10"/>
      <c r="T86" s="10"/>
    </row>
    <row r="87" spans="1:20" x14ac:dyDescent="0.25">
      <c r="A87" s="112"/>
      <c r="B87" s="6"/>
      <c r="G87" s="1"/>
      <c r="H87" s="10"/>
      <c r="J87" s="10"/>
      <c r="L87" s="10"/>
      <c r="N87" s="10"/>
      <c r="O87" s="183"/>
      <c r="P87" s="10"/>
      <c r="Q87" s="183"/>
      <c r="R87" s="10"/>
      <c r="S87" s="10"/>
      <c r="T87" s="10"/>
    </row>
    <row r="88" spans="1:20" x14ac:dyDescent="0.25">
      <c r="A88" s="112"/>
      <c r="B88" s="6"/>
      <c r="G88" s="1"/>
      <c r="H88" s="10"/>
      <c r="J88" s="10"/>
      <c r="L88" s="10"/>
      <c r="N88" s="10"/>
      <c r="O88" s="183"/>
      <c r="P88" s="10"/>
      <c r="Q88" s="183"/>
      <c r="R88" s="10"/>
      <c r="S88" s="10"/>
      <c r="T88" s="10"/>
    </row>
    <row r="89" spans="1:20" x14ac:dyDescent="0.25">
      <c r="A89" s="112"/>
      <c r="B89" s="6"/>
      <c r="G89" s="1"/>
      <c r="H89" s="10"/>
      <c r="J89" s="10"/>
      <c r="L89" s="10"/>
      <c r="N89" s="10"/>
      <c r="O89" s="183"/>
      <c r="P89" s="10"/>
      <c r="Q89" s="183"/>
      <c r="R89" s="10"/>
      <c r="S89" s="10"/>
      <c r="T89" s="10"/>
    </row>
    <row r="90" spans="1:20" x14ac:dyDescent="0.25">
      <c r="A90" s="112"/>
      <c r="B90" s="6"/>
      <c r="G90" s="1"/>
      <c r="H90" s="10"/>
      <c r="J90" s="10"/>
      <c r="L90" s="10"/>
      <c r="N90" s="10"/>
      <c r="O90" s="183"/>
      <c r="P90" s="10"/>
      <c r="Q90" s="183"/>
      <c r="R90" s="10"/>
      <c r="S90" s="10"/>
      <c r="T90" s="10"/>
    </row>
    <row r="91" spans="1:20" x14ac:dyDescent="0.25">
      <c r="A91" s="112"/>
      <c r="B91" s="6"/>
      <c r="G91" s="1"/>
      <c r="H91" s="10"/>
      <c r="J91" s="10"/>
      <c r="L91" s="10"/>
      <c r="N91" s="10"/>
      <c r="O91" s="183"/>
      <c r="P91" s="10"/>
      <c r="Q91" s="183"/>
      <c r="R91" s="10"/>
      <c r="S91" s="10"/>
      <c r="T91" s="10"/>
    </row>
    <row r="92" spans="1:20" x14ac:dyDescent="0.25">
      <c r="A92" s="112"/>
      <c r="B92" s="6"/>
      <c r="G92" s="1"/>
      <c r="H92" s="10"/>
      <c r="J92" s="10"/>
      <c r="L92" s="10"/>
      <c r="N92" s="10"/>
      <c r="O92" s="183"/>
      <c r="P92" s="10"/>
      <c r="Q92" s="183"/>
      <c r="R92" s="10"/>
      <c r="S92" s="10"/>
      <c r="T92" s="10"/>
    </row>
    <row r="93" spans="1:20" x14ac:dyDescent="0.25">
      <c r="A93" s="112"/>
      <c r="B93" s="6"/>
      <c r="G93" s="1"/>
      <c r="H93" s="10"/>
      <c r="J93" s="10"/>
      <c r="L93" s="10"/>
      <c r="N93" s="10"/>
      <c r="O93" s="183"/>
      <c r="P93" s="10"/>
      <c r="Q93" s="183"/>
      <c r="R93" s="10"/>
      <c r="S93" s="10"/>
      <c r="T93" s="10"/>
    </row>
    <row r="94" spans="1:20" x14ac:dyDescent="0.25">
      <c r="A94" s="112"/>
      <c r="B94" s="6"/>
      <c r="G94" s="1"/>
      <c r="H94" s="10"/>
      <c r="J94" s="10"/>
      <c r="L94" s="10"/>
      <c r="N94" s="10"/>
      <c r="O94" s="183"/>
      <c r="P94" s="10"/>
      <c r="Q94" s="183"/>
      <c r="R94" s="10"/>
      <c r="S94" s="10"/>
      <c r="T94" s="10"/>
    </row>
    <row r="95" spans="1:20" x14ac:dyDescent="0.25">
      <c r="A95" s="112"/>
      <c r="B95" s="6"/>
      <c r="G95" s="1"/>
      <c r="H95" s="10"/>
      <c r="J95" s="10"/>
      <c r="L95" s="10"/>
      <c r="N95" s="10"/>
      <c r="O95" s="183"/>
      <c r="P95" s="10"/>
      <c r="Q95" s="183"/>
      <c r="R95" s="10"/>
      <c r="S95" s="10"/>
      <c r="T95" s="10"/>
    </row>
    <row r="96" spans="1:20" x14ac:dyDescent="0.25">
      <c r="A96" s="112"/>
      <c r="B96" s="6"/>
      <c r="G96" s="1"/>
      <c r="H96" s="10"/>
      <c r="J96" s="10"/>
      <c r="L96" s="10"/>
      <c r="N96" s="10"/>
      <c r="O96" s="183"/>
      <c r="P96" s="10"/>
      <c r="Q96" s="183"/>
      <c r="R96" s="10"/>
      <c r="S96" s="10"/>
      <c r="T96" s="10"/>
    </row>
    <row r="97" spans="1:20" x14ac:dyDescent="0.25">
      <c r="A97" s="112"/>
      <c r="B97" s="6"/>
      <c r="G97" s="1"/>
      <c r="H97" s="10"/>
      <c r="J97" s="10"/>
      <c r="L97" s="10"/>
      <c r="N97" s="10"/>
      <c r="O97" s="183"/>
      <c r="P97" s="10"/>
      <c r="Q97" s="183"/>
      <c r="R97" s="10"/>
      <c r="S97" s="10"/>
      <c r="T97" s="10"/>
    </row>
    <row r="98" spans="1:20" x14ac:dyDescent="0.25">
      <c r="A98" s="112"/>
      <c r="B98" s="6"/>
      <c r="G98" s="1"/>
      <c r="H98" s="10"/>
      <c r="J98" s="10"/>
      <c r="L98" s="10"/>
      <c r="N98" s="10"/>
      <c r="O98" s="183"/>
      <c r="P98" s="10"/>
      <c r="Q98" s="183"/>
      <c r="R98" s="10"/>
      <c r="S98" s="10"/>
      <c r="T98" s="10"/>
    </row>
    <row r="99" spans="1:20" x14ac:dyDescent="0.25">
      <c r="A99" s="112"/>
      <c r="B99" s="6"/>
      <c r="G99" s="1"/>
      <c r="H99" s="10"/>
      <c r="J99" s="10"/>
      <c r="L99" s="10"/>
      <c r="N99" s="10"/>
      <c r="O99" s="183"/>
      <c r="P99" s="10"/>
      <c r="Q99" s="183"/>
      <c r="R99" s="10"/>
      <c r="S99" s="10"/>
      <c r="T99" s="10"/>
    </row>
    <row r="100" spans="1:20" x14ac:dyDescent="0.25">
      <c r="A100" s="112"/>
      <c r="B100" s="6"/>
      <c r="G100" s="1"/>
      <c r="H100" s="10"/>
      <c r="J100" s="10"/>
      <c r="L100" s="10"/>
      <c r="N100" s="10"/>
      <c r="O100" s="183"/>
      <c r="P100" s="10"/>
      <c r="Q100" s="183"/>
      <c r="R100" s="10"/>
      <c r="S100" s="10"/>
      <c r="T100" s="10"/>
    </row>
    <row r="101" spans="1:20" x14ac:dyDescent="0.25">
      <c r="A101" s="112"/>
      <c r="B101" s="6"/>
      <c r="G101" s="1"/>
      <c r="H101" s="10"/>
      <c r="J101" s="10"/>
      <c r="L101" s="10"/>
      <c r="N101" s="10"/>
      <c r="O101" s="183"/>
      <c r="P101" s="10"/>
      <c r="Q101" s="183"/>
      <c r="R101" s="10"/>
      <c r="S101" s="10"/>
      <c r="T101" s="10"/>
    </row>
    <row r="102" spans="1:20" x14ac:dyDescent="0.25">
      <c r="A102" s="112"/>
      <c r="B102" s="6"/>
      <c r="G102" s="1"/>
      <c r="H102" s="10"/>
      <c r="J102" s="10"/>
      <c r="L102" s="10"/>
      <c r="N102" s="10"/>
      <c r="O102" s="183"/>
      <c r="P102" s="10"/>
      <c r="Q102" s="183"/>
      <c r="R102" s="10"/>
      <c r="S102" s="10"/>
      <c r="T102" s="10"/>
    </row>
    <row r="103" spans="1:20" x14ac:dyDescent="0.25">
      <c r="A103" s="112"/>
      <c r="B103" s="6"/>
      <c r="G103" s="1"/>
      <c r="H103" s="10"/>
      <c r="J103" s="10"/>
      <c r="L103" s="10"/>
      <c r="N103" s="10"/>
      <c r="O103" s="183"/>
      <c r="P103" s="10"/>
      <c r="Q103" s="183"/>
      <c r="R103" s="10"/>
      <c r="S103" s="10"/>
      <c r="T103" s="10"/>
    </row>
    <row r="104" spans="1:20" x14ac:dyDescent="0.25">
      <c r="A104" s="112"/>
      <c r="B104" s="6"/>
      <c r="G104" s="1"/>
      <c r="H104" s="10"/>
      <c r="J104" s="10"/>
      <c r="L104" s="10"/>
      <c r="N104" s="10"/>
      <c r="O104" s="183"/>
      <c r="P104" s="10"/>
      <c r="Q104" s="183"/>
      <c r="R104" s="10"/>
      <c r="S104" s="10"/>
      <c r="T104" s="10"/>
    </row>
    <row r="105" spans="1:20" x14ac:dyDescent="0.25">
      <c r="A105" s="112"/>
      <c r="B105" s="6"/>
      <c r="G105" s="1"/>
      <c r="H105" s="10"/>
      <c r="J105" s="10"/>
      <c r="L105" s="10"/>
      <c r="N105" s="10"/>
      <c r="O105" s="183"/>
      <c r="P105" s="10"/>
      <c r="Q105" s="183"/>
      <c r="R105" s="10"/>
      <c r="S105" s="10"/>
      <c r="T105" s="10"/>
    </row>
    <row r="106" spans="1:20" x14ac:dyDescent="0.25">
      <c r="A106" s="112"/>
      <c r="B106" s="6"/>
      <c r="G106" s="1"/>
      <c r="H106" s="10"/>
      <c r="J106" s="10"/>
      <c r="L106" s="10"/>
      <c r="N106" s="10"/>
      <c r="O106" s="183"/>
      <c r="P106" s="10"/>
      <c r="Q106" s="183"/>
      <c r="R106" s="10"/>
      <c r="S106" s="10"/>
      <c r="T106" s="10"/>
    </row>
    <row r="107" spans="1:20" x14ac:dyDescent="0.25">
      <c r="A107" s="112"/>
      <c r="B107" s="6"/>
      <c r="G107" s="1"/>
      <c r="H107" s="10"/>
      <c r="J107" s="10"/>
      <c r="L107" s="10"/>
      <c r="N107" s="10"/>
      <c r="O107" s="183"/>
      <c r="P107" s="10"/>
      <c r="Q107" s="183"/>
      <c r="R107" s="10"/>
      <c r="S107" s="10"/>
      <c r="T107" s="10"/>
    </row>
    <row r="108" spans="1:20" x14ac:dyDescent="0.25">
      <c r="A108" s="112"/>
      <c r="B108" s="6"/>
      <c r="G108" s="1"/>
      <c r="H108" s="10"/>
      <c r="J108" s="10"/>
      <c r="L108" s="10"/>
      <c r="N108" s="10"/>
      <c r="O108" s="183"/>
      <c r="P108" s="10"/>
      <c r="Q108" s="183"/>
      <c r="R108" s="10"/>
      <c r="S108" s="10"/>
      <c r="T108" s="10"/>
    </row>
    <row r="109" spans="1:20" x14ac:dyDescent="0.25">
      <c r="A109" s="112"/>
      <c r="B109" s="6"/>
      <c r="G109" s="1"/>
      <c r="H109" s="10"/>
      <c r="J109" s="10"/>
      <c r="L109" s="10"/>
      <c r="N109" s="10"/>
      <c r="O109" s="183"/>
      <c r="P109" s="10"/>
      <c r="Q109" s="183"/>
      <c r="R109" s="10"/>
      <c r="S109" s="10"/>
      <c r="T109" s="10"/>
    </row>
    <row r="110" spans="1:20" x14ac:dyDescent="0.25">
      <c r="A110" s="112"/>
      <c r="B110" s="6"/>
      <c r="G110" s="1"/>
      <c r="H110" s="10"/>
      <c r="J110" s="10"/>
      <c r="L110" s="10"/>
      <c r="N110" s="10"/>
      <c r="O110" s="183"/>
      <c r="P110" s="10"/>
      <c r="Q110" s="183"/>
      <c r="R110" s="10"/>
      <c r="S110" s="10"/>
      <c r="T110" s="10"/>
    </row>
    <row r="111" spans="1:20" x14ac:dyDescent="0.25">
      <c r="A111" s="112"/>
      <c r="B111" s="6"/>
      <c r="G111" s="1"/>
      <c r="H111" s="10"/>
      <c r="J111" s="10"/>
      <c r="L111" s="10"/>
      <c r="N111" s="10"/>
      <c r="O111" s="183"/>
      <c r="P111" s="10"/>
      <c r="Q111" s="183"/>
      <c r="R111" s="10"/>
      <c r="S111" s="10"/>
      <c r="T111" s="10"/>
    </row>
    <row r="112" spans="1:20" x14ac:dyDescent="0.25">
      <c r="A112" s="112"/>
      <c r="B112" s="6"/>
      <c r="G112" s="1"/>
      <c r="H112" s="10"/>
      <c r="J112" s="10"/>
      <c r="L112" s="10"/>
      <c r="N112" s="10"/>
      <c r="O112" s="183"/>
      <c r="P112" s="10"/>
      <c r="Q112" s="183"/>
      <c r="R112" s="10"/>
      <c r="S112" s="10"/>
      <c r="T112" s="10"/>
    </row>
    <row r="113" spans="1:20" x14ac:dyDescent="0.25">
      <c r="A113" s="112"/>
      <c r="B113" s="6"/>
      <c r="G113" s="1"/>
      <c r="H113" s="10"/>
      <c r="J113" s="10"/>
      <c r="L113" s="10"/>
      <c r="N113" s="10"/>
      <c r="O113" s="183"/>
      <c r="P113" s="10"/>
      <c r="Q113" s="183"/>
      <c r="R113" s="10"/>
      <c r="S113" s="10"/>
      <c r="T113" s="10"/>
    </row>
    <row r="114" spans="1:20" x14ac:dyDescent="0.25">
      <c r="A114" s="112"/>
      <c r="B114" s="6"/>
      <c r="G114" s="1"/>
      <c r="H114" s="10"/>
      <c r="J114" s="10"/>
      <c r="L114" s="10"/>
      <c r="N114" s="10"/>
      <c r="O114" s="183"/>
      <c r="P114" s="10"/>
      <c r="Q114" s="183"/>
      <c r="R114" s="10"/>
      <c r="S114" s="10"/>
      <c r="T114" s="10"/>
    </row>
    <row r="115" spans="1:20" x14ac:dyDescent="0.25">
      <c r="A115" s="112"/>
      <c r="B115" s="6"/>
      <c r="G115" s="1"/>
      <c r="H115" s="10"/>
      <c r="J115" s="10"/>
      <c r="L115" s="10"/>
      <c r="N115" s="10"/>
      <c r="O115" s="183"/>
      <c r="P115" s="10"/>
      <c r="Q115" s="183"/>
      <c r="R115" s="10"/>
      <c r="S115" s="10"/>
      <c r="T115" s="10"/>
    </row>
    <row r="116" spans="1:20" x14ac:dyDescent="0.25">
      <c r="A116" s="112"/>
      <c r="B116" s="6"/>
      <c r="G116" s="1"/>
      <c r="H116" s="10"/>
      <c r="J116" s="10"/>
      <c r="L116" s="10"/>
      <c r="N116" s="10"/>
      <c r="O116" s="183"/>
      <c r="P116" s="10"/>
      <c r="Q116" s="183"/>
      <c r="R116" s="10"/>
      <c r="S116" s="10"/>
      <c r="T116" s="10"/>
    </row>
    <row r="117" spans="1:20" x14ac:dyDescent="0.25">
      <c r="A117" s="112"/>
      <c r="B117" s="6"/>
      <c r="G117" s="1"/>
      <c r="H117" s="10"/>
      <c r="J117" s="10"/>
      <c r="L117" s="10"/>
      <c r="N117" s="10"/>
      <c r="O117" s="183"/>
      <c r="P117" s="10"/>
      <c r="Q117" s="183"/>
      <c r="R117" s="10"/>
      <c r="S117" s="10"/>
      <c r="T117" s="10"/>
    </row>
    <row r="118" spans="1:20" x14ac:dyDescent="0.25">
      <c r="A118" s="112"/>
      <c r="B118" s="6"/>
      <c r="G118" s="1"/>
      <c r="H118" s="10"/>
      <c r="J118" s="10"/>
      <c r="L118" s="10"/>
      <c r="N118" s="10"/>
      <c r="O118" s="183"/>
      <c r="P118" s="10"/>
      <c r="Q118" s="183"/>
      <c r="R118" s="10"/>
      <c r="S118" s="10"/>
      <c r="T118" s="10"/>
    </row>
    <row r="119" spans="1:20" x14ac:dyDescent="0.25">
      <c r="A119" s="112"/>
      <c r="B119" s="6"/>
      <c r="G119" s="1"/>
      <c r="H119" s="10"/>
      <c r="J119" s="10"/>
      <c r="L119" s="10"/>
      <c r="N119" s="10"/>
      <c r="O119" s="183"/>
      <c r="P119" s="10"/>
      <c r="Q119" s="183"/>
      <c r="R119" s="10"/>
      <c r="S119" s="10"/>
      <c r="T119" s="10"/>
    </row>
    <row r="120" spans="1:20" x14ac:dyDescent="0.25">
      <c r="A120" s="112"/>
      <c r="B120" s="6"/>
      <c r="G120" s="1"/>
      <c r="H120" s="10"/>
      <c r="J120" s="10"/>
      <c r="L120" s="10"/>
      <c r="N120" s="10"/>
      <c r="O120" s="183"/>
      <c r="P120" s="10"/>
      <c r="Q120" s="183"/>
      <c r="R120" s="10"/>
      <c r="S120" s="10"/>
      <c r="T120" s="10"/>
    </row>
    <row r="121" spans="1:20" x14ac:dyDescent="0.25">
      <c r="A121" s="112"/>
      <c r="B121" s="6"/>
      <c r="G121" s="1"/>
      <c r="H121" s="10"/>
      <c r="J121" s="10"/>
      <c r="L121" s="10"/>
      <c r="N121" s="10"/>
      <c r="O121" s="183"/>
      <c r="P121" s="10"/>
      <c r="Q121" s="183"/>
      <c r="R121" s="10"/>
      <c r="S121" s="10"/>
      <c r="T121" s="10"/>
    </row>
    <row r="122" spans="1:20" x14ac:dyDescent="0.25">
      <c r="A122" s="112"/>
      <c r="B122" s="6"/>
      <c r="G122" s="1"/>
      <c r="H122" s="10"/>
      <c r="J122" s="10"/>
      <c r="L122" s="10"/>
      <c r="N122" s="10"/>
      <c r="O122" s="183"/>
      <c r="P122" s="10"/>
      <c r="Q122" s="183"/>
      <c r="R122" s="10"/>
      <c r="S122" s="10"/>
      <c r="T122" s="10"/>
    </row>
    <row r="123" spans="1:20" x14ac:dyDescent="0.25">
      <c r="A123" s="112"/>
      <c r="B123" s="6"/>
      <c r="G123" s="1"/>
      <c r="H123" s="10"/>
      <c r="J123" s="10"/>
      <c r="L123" s="10"/>
      <c r="N123" s="10"/>
      <c r="O123" s="183"/>
      <c r="P123" s="10"/>
      <c r="Q123" s="183"/>
      <c r="R123" s="10"/>
      <c r="S123" s="10"/>
      <c r="T123" s="10"/>
    </row>
    <row r="124" spans="1:20" x14ac:dyDescent="0.25">
      <c r="B124" s="3"/>
      <c r="G124" s="1"/>
      <c r="H124" s="10"/>
      <c r="J124" s="10"/>
      <c r="L124" s="10"/>
      <c r="N124" s="10"/>
      <c r="O124" s="183"/>
      <c r="P124" s="10"/>
      <c r="Q124" s="183"/>
      <c r="R124" s="10"/>
      <c r="S124" s="10"/>
      <c r="T124" s="10"/>
    </row>
    <row r="125" spans="1:20" x14ac:dyDescent="0.25">
      <c r="B125" s="3"/>
      <c r="G125" s="1"/>
      <c r="H125" s="10"/>
      <c r="J125" s="10"/>
      <c r="L125" s="10"/>
      <c r="N125" s="10"/>
      <c r="O125" s="183"/>
      <c r="P125" s="10"/>
      <c r="Q125" s="183"/>
      <c r="R125" s="10"/>
      <c r="S125" s="10"/>
      <c r="T125" s="10"/>
    </row>
    <row r="126" spans="1:20" x14ac:dyDescent="0.25">
      <c r="B126" s="3"/>
      <c r="G126" s="1"/>
      <c r="H126" s="10"/>
      <c r="J126" s="10"/>
      <c r="L126" s="10"/>
      <c r="N126" s="10"/>
      <c r="O126" s="183"/>
      <c r="P126" s="10"/>
      <c r="Q126" s="183"/>
      <c r="R126" s="10"/>
      <c r="S126" s="10"/>
      <c r="T126" s="10"/>
    </row>
    <row r="127" spans="1:20" x14ac:dyDescent="0.25">
      <c r="B127" s="3"/>
      <c r="G127" s="1"/>
      <c r="H127" s="10"/>
      <c r="J127" s="10"/>
      <c r="L127" s="10"/>
      <c r="N127" s="10"/>
      <c r="O127" s="183"/>
      <c r="P127" s="10"/>
      <c r="Q127" s="183"/>
      <c r="R127" s="10"/>
      <c r="S127" s="10"/>
      <c r="T127" s="10"/>
    </row>
    <row r="128" spans="1:20" x14ac:dyDescent="0.25">
      <c r="B128" s="3"/>
      <c r="G128" s="1"/>
      <c r="H128" s="10"/>
      <c r="J128" s="10"/>
      <c r="L128" s="10"/>
      <c r="N128" s="10"/>
      <c r="O128" s="183"/>
      <c r="P128" s="10"/>
      <c r="Q128" s="183"/>
      <c r="R128" s="10"/>
      <c r="S128" s="10"/>
      <c r="T128" s="10"/>
    </row>
    <row r="129" spans="2:20" x14ac:dyDescent="0.25">
      <c r="B129" s="3"/>
      <c r="G129" s="1"/>
      <c r="H129" s="10"/>
      <c r="J129" s="10"/>
      <c r="L129" s="10"/>
      <c r="N129" s="10"/>
      <c r="O129" s="183"/>
      <c r="P129" s="10"/>
      <c r="Q129" s="183"/>
      <c r="R129" s="10"/>
      <c r="S129" s="10"/>
      <c r="T129" s="10"/>
    </row>
    <row r="130" spans="2:20" x14ac:dyDescent="0.25">
      <c r="B130" s="3"/>
      <c r="G130" s="1"/>
      <c r="H130" s="10"/>
      <c r="J130" s="10"/>
      <c r="L130" s="10"/>
      <c r="N130" s="10"/>
      <c r="O130" s="183"/>
      <c r="P130" s="10"/>
      <c r="Q130" s="183"/>
      <c r="R130" s="10"/>
      <c r="S130" s="10"/>
      <c r="T130" s="10"/>
    </row>
    <row r="131" spans="2:20" x14ac:dyDescent="0.25">
      <c r="B131" s="3"/>
      <c r="G131" s="1"/>
      <c r="H131" s="10"/>
      <c r="J131" s="10"/>
      <c r="L131" s="10"/>
      <c r="N131" s="10"/>
      <c r="O131" s="183"/>
      <c r="P131" s="10"/>
      <c r="Q131" s="183"/>
      <c r="R131" s="10"/>
      <c r="S131" s="10"/>
      <c r="T131" s="10"/>
    </row>
    <row r="132" spans="2:20" x14ac:dyDescent="0.25">
      <c r="B132" s="3"/>
      <c r="G132" s="1"/>
      <c r="H132" s="10"/>
      <c r="J132" s="10"/>
      <c r="L132" s="10"/>
      <c r="N132" s="10"/>
      <c r="O132" s="183"/>
      <c r="P132" s="10"/>
      <c r="Q132" s="183"/>
      <c r="R132" s="10"/>
      <c r="S132" s="10"/>
      <c r="T132" s="10"/>
    </row>
    <row r="133" spans="2:20" x14ac:dyDescent="0.25">
      <c r="B133" s="3"/>
      <c r="G133" s="1"/>
      <c r="H133" s="10"/>
      <c r="J133" s="10"/>
      <c r="L133" s="10"/>
      <c r="N133" s="10"/>
      <c r="O133" s="183"/>
      <c r="P133" s="10"/>
      <c r="Q133" s="183"/>
      <c r="R133" s="10"/>
      <c r="S133" s="10"/>
      <c r="T133" s="10"/>
    </row>
    <row r="134" spans="2:20" x14ac:dyDescent="0.25">
      <c r="B134" s="3"/>
      <c r="G134" s="1"/>
      <c r="H134" s="10"/>
      <c r="J134" s="10"/>
      <c r="L134" s="10"/>
      <c r="N134" s="10"/>
      <c r="O134" s="183"/>
      <c r="P134" s="10"/>
      <c r="Q134" s="183"/>
      <c r="R134" s="10"/>
      <c r="S134" s="10"/>
      <c r="T134" s="10"/>
    </row>
    <row r="135" spans="2:20" x14ac:dyDescent="0.25">
      <c r="B135" s="3"/>
      <c r="G135" s="1"/>
      <c r="H135" s="10"/>
      <c r="J135" s="10"/>
      <c r="L135" s="10"/>
      <c r="N135" s="10"/>
      <c r="O135" s="183"/>
      <c r="P135" s="10"/>
      <c r="Q135" s="183"/>
      <c r="R135" s="10"/>
      <c r="S135" s="10"/>
      <c r="T135" s="10"/>
    </row>
    <row r="136" spans="2:20" x14ac:dyDescent="0.25">
      <c r="B136" s="3"/>
      <c r="G136" s="1"/>
      <c r="H136" s="10"/>
      <c r="J136" s="10"/>
      <c r="L136" s="10"/>
      <c r="N136" s="10"/>
      <c r="O136" s="183"/>
      <c r="P136" s="10"/>
      <c r="Q136" s="183"/>
      <c r="R136" s="10"/>
      <c r="S136" s="10"/>
      <c r="T136" s="10"/>
    </row>
    <row r="137" spans="2:20" x14ac:dyDescent="0.25">
      <c r="B137" s="3"/>
      <c r="G137" s="1"/>
      <c r="H137" s="10"/>
      <c r="J137" s="10"/>
      <c r="L137" s="10"/>
      <c r="N137" s="10"/>
      <c r="O137" s="183"/>
      <c r="P137" s="10"/>
      <c r="Q137" s="183"/>
      <c r="R137" s="10"/>
      <c r="S137" s="10"/>
      <c r="T137" s="10"/>
    </row>
    <row r="138" spans="2:20" x14ac:dyDescent="0.25">
      <c r="B138" s="3"/>
      <c r="G138" s="1"/>
      <c r="H138" s="10"/>
      <c r="J138" s="10"/>
      <c r="L138" s="10"/>
      <c r="N138" s="10"/>
      <c r="O138" s="183"/>
      <c r="P138" s="10"/>
      <c r="Q138" s="183"/>
      <c r="R138" s="10"/>
      <c r="S138" s="10"/>
      <c r="T138" s="10"/>
    </row>
    <row r="139" spans="2:20" x14ac:dyDescent="0.25">
      <c r="B139" s="3"/>
      <c r="G139" s="1"/>
      <c r="H139" s="10"/>
      <c r="J139" s="10"/>
      <c r="L139" s="10"/>
      <c r="N139" s="10"/>
      <c r="O139" s="183"/>
      <c r="P139" s="10"/>
      <c r="Q139" s="183"/>
      <c r="R139" s="10"/>
      <c r="S139" s="10"/>
      <c r="T139" s="10"/>
    </row>
    <row r="140" spans="2:20" x14ac:dyDescent="0.25">
      <c r="B140" s="3"/>
      <c r="G140" s="1"/>
      <c r="H140" s="10"/>
      <c r="J140" s="10"/>
      <c r="L140" s="10"/>
      <c r="N140" s="10"/>
      <c r="O140" s="183"/>
      <c r="P140" s="10"/>
      <c r="Q140" s="183"/>
      <c r="R140" s="10"/>
      <c r="S140" s="10"/>
      <c r="T140" s="10"/>
    </row>
    <row r="141" spans="2:20" x14ac:dyDescent="0.25">
      <c r="B141" s="3"/>
      <c r="G141" s="1"/>
      <c r="H141" s="10"/>
      <c r="J141" s="10"/>
      <c r="L141" s="10"/>
      <c r="N141" s="10"/>
      <c r="O141" s="183"/>
      <c r="P141" s="10"/>
      <c r="Q141" s="183"/>
      <c r="R141" s="10"/>
      <c r="S141" s="10"/>
      <c r="T141" s="10"/>
    </row>
    <row r="142" spans="2:20" x14ac:dyDescent="0.25">
      <c r="B142" s="3"/>
      <c r="G142" s="1"/>
      <c r="H142" s="10"/>
      <c r="J142" s="10"/>
      <c r="L142" s="10"/>
      <c r="N142" s="10"/>
      <c r="O142" s="183"/>
      <c r="P142" s="10"/>
      <c r="Q142" s="183"/>
      <c r="R142" s="10"/>
      <c r="S142" s="10"/>
      <c r="T142" s="10"/>
    </row>
    <row r="143" spans="2:20" x14ac:dyDescent="0.25">
      <c r="B143" s="3"/>
      <c r="G143" s="1"/>
      <c r="H143" s="10"/>
      <c r="J143" s="10"/>
      <c r="L143" s="10"/>
      <c r="N143" s="10"/>
      <c r="O143" s="183"/>
      <c r="P143" s="10"/>
      <c r="Q143" s="183"/>
      <c r="R143" s="10"/>
      <c r="S143" s="10"/>
      <c r="T143" s="10"/>
    </row>
    <row r="144" spans="2:20" x14ac:dyDescent="0.25">
      <c r="B144" s="3"/>
      <c r="G144" s="1"/>
      <c r="H144" s="10"/>
      <c r="J144" s="10"/>
      <c r="L144" s="10"/>
      <c r="N144" s="10"/>
      <c r="O144" s="183"/>
      <c r="P144" s="10"/>
      <c r="Q144" s="183"/>
      <c r="R144" s="10"/>
      <c r="S144" s="10"/>
      <c r="T144" s="10"/>
    </row>
    <row r="145" spans="2:20" x14ac:dyDescent="0.25">
      <c r="B145" s="3"/>
      <c r="G145" s="1"/>
      <c r="H145" s="10"/>
      <c r="J145" s="10"/>
      <c r="L145" s="10"/>
      <c r="N145" s="10"/>
      <c r="O145" s="183"/>
      <c r="P145" s="10"/>
      <c r="Q145" s="183"/>
      <c r="R145" s="10"/>
      <c r="S145" s="10"/>
      <c r="T145" s="10"/>
    </row>
    <row r="146" spans="2:20" x14ac:dyDescent="0.25">
      <c r="B146" s="3"/>
      <c r="G146" s="1"/>
      <c r="H146" s="10"/>
      <c r="J146" s="10"/>
      <c r="L146" s="10"/>
      <c r="N146" s="10"/>
      <c r="O146" s="183"/>
      <c r="P146" s="10"/>
      <c r="Q146" s="183"/>
      <c r="R146" s="10"/>
      <c r="S146" s="10"/>
      <c r="T146" s="10"/>
    </row>
    <row r="147" spans="2:20" x14ac:dyDescent="0.25">
      <c r="B147" s="3"/>
      <c r="G147" s="1"/>
      <c r="H147" s="10"/>
      <c r="J147" s="10"/>
      <c r="L147" s="10"/>
      <c r="N147" s="10"/>
      <c r="O147" s="183"/>
      <c r="P147" s="10"/>
      <c r="Q147" s="183"/>
      <c r="R147" s="10"/>
      <c r="S147" s="10"/>
      <c r="T147" s="10"/>
    </row>
    <row r="148" spans="2:20" x14ac:dyDescent="0.25">
      <c r="B148" s="3"/>
      <c r="G148" s="1"/>
      <c r="H148" s="10"/>
      <c r="J148" s="10"/>
      <c r="L148" s="10"/>
      <c r="N148" s="10"/>
      <c r="O148" s="183"/>
      <c r="P148" s="10"/>
      <c r="Q148" s="183"/>
      <c r="R148" s="10"/>
      <c r="S148" s="10"/>
      <c r="T148" s="10"/>
    </row>
    <row r="149" spans="2:20" x14ac:dyDescent="0.25">
      <c r="B149" s="3"/>
      <c r="G149" s="1"/>
      <c r="H149" s="10"/>
      <c r="J149" s="10"/>
      <c r="L149" s="10"/>
      <c r="N149" s="10"/>
      <c r="O149" s="183"/>
      <c r="P149" s="10"/>
      <c r="Q149" s="183"/>
      <c r="R149" s="10"/>
      <c r="S149" s="10"/>
      <c r="T149" s="10"/>
    </row>
    <row r="150" spans="2:20" x14ac:dyDescent="0.25">
      <c r="B150" s="3"/>
      <c r="G150" s="1"/>
      <c r="H150" s="10"/>
      <c r="J150" s="10"/>
      <c r="L150" s="10"/>
      <c r="N150" s="10"/>
      <c r="O150" s="183"/>
      <c r="P150" s="10"/>
      <c r="Q150" s="183"/>
      <c r="R150" s="10"/>
      <c r="S150" s="10"/>
      <c r="T150" s="10"/>
    </row>
    <row r="151" spans="2:20" x14ac:dyDescent="0.25">
      <c r="B151" s="3"/>
      <c r="G151" s="1"/>
      <c r="H151" s="10"/>
      <c r="J151" s="10"/>
      <c r="L151" s="10"/>
      <c r="N151" s="10"/>
      <c r="O151" s="183"/>
      <c r="P151" s="10"/>
      <c r="Q151" s="183"/>
      <c r="R151" s="10"/>
      <c r="S151" s="10"/>
      <c r="T151" s="10"/>
    </row>
    <row r="152" spans="2:20" x14ac:dyDescent="0.25">
      <c r="B152" s="3"/>
      <c r="G152" s="1"/>
      <c r="H152" s="10"/>
      <c r="J152" s="10"/>
      <c r="L152" s="10"/>
      <c r="N152" s="10"/>
      <c r="O152" s="183"/>
      <c r="P152" s="10"/>
      <c r="Q152" s="183"/>
      <c r="R152" s="10"/>
      <c r="S152" s="10"/>
      <c r="T152" s="10"/>
    </row>
    <row r="153" spans="2:20" x14ac:dyDescent="0.25">
      <c r="B153" s="3"/>
      <c r="G153" s="1"/>
      <c r="H153" s="10"/>
      <c r="J153" s="10"/>
      <c r="L153" s="10"/>
      <c r="N153" s="10"/>
      <c r="O153" s="183"/>
      <c r="P153" s="10"/>
      <c r="Q153" s="183"/>
      <c r="R153" s="10"/>
      <c r="S153" s="10"/>
      <c r="T153" s="10"/>
    </row>
    <row r="154" spans="2:20" x14ac:dyDescent="0.25">
      <c r="B154" s="3"/>
      <c r="G154" s="1"/>
      <c r="H154" s="10"/>
      <c r="J154" s="10"/>
      <c r="L154" s="10"/>
      <c r="N154" s="10"/>
      <c r="O154" s="183"/>
      <c r="P154" s="10"/>
      <c r="Q154" s="183"/>
      <c r="R154" s="10"/>
      <c r="S154" s="10"/>
      <c r="T154" s="10"/>
    </row>
    <row r="155" spans="2:20" x14ac:dyDescent="0.25">
      <c r="B155" s="3"/>
      <c r="G155" s="1"/>
      <c r="H155" s="10"/>
      <c r="J155" s="10"/>
      <c r="L155" s="10"/>
      <c r="N155" s="10"/>
      <c r="O155" s="183"/>
      <c r="P155" s="10"/>
      <c r="Q155" s="183"/>
      <c r="R155" s="10"/>
      <c r="S155" s="10"/>
      <c r="T155" s="10"/>
    </row>
    <row r="156" spans="2:20" x14ac:dyDescent="0.25">
      <c r="B156" s="3"/>
      <c r="G156" s="1"/>
      <c r="H156" s="10"/>
      <c r="J156" s="10"/>
      <c r="L156" s="10"/>
      <c r="N156" s="10"/>
      <c r="O156" s="183"/>
      <c r="P156" s="10"/>
      <c r="Q156" s="183"/>
      <c r="R156" s="10"/>
      <c r="S156" s="10"/>
      <c r="T156" s="10"/>
    </row>
    <row r="157" spans="2:20" x14ac:dyDescent="0.25">
      <c r="B157" s="3"/>
      <c r="G157" s="1"/>
      <c r="H157" s="10"/>
      <c r="J157" s="10"/>
      <c r="L157" s="10"/>
      <c r="N157" s="10"/>
      <c r="O157" s="183"/>
      <c r="P157" s="10"/>
      <c r="Q157" s="183"/>
      <c r="R157" s="10"/>
      <c r="S157" s="10"/>
      <c r="T157" s="10"/>
    </row>
    <row r="158" spans="2:20" x14ac:dyDescent="0.25">
      <c r="B158" s="3"/>
      <c r="G158" s="1"/>
      <c r="H158" s="10"/>
      <c r="J158" s="10"/>
      <c r="L158" s="10"/>
      <c r="N158" s="10"/>
      <c r="O158" s="183"/>
      <c r="P158" s="10"/>
      <c r="Q158" s="183"/>
      <c r="R158" s="10"/>
      <c r="S158" s="10"/>
      <c r="T158" s="10"/>
    </row>
    <row r="159" spans="2:20" x14ac:dyDescent="0.25">
      <c r="B159" s="3"/>
      <c r="G159" s="1"/>
      <c r="H159" s="10"/>
      <c r="J159" s="10"/>
      <c r="L159" s="10"/>
      <c r="N159" s="10"/>
      <c r="O159" s="183"/>
      <c r="P159" s="10"/>
      <c r="Q159" s="183"/>
      <c r="R159" s="10"/>
      <c r="S159" s="10"/>
      <c r="T159" s="10"/>
    </row>
    <row r="160" spans="2:20" x14ac:dyDescent="0.25">
      <c r="B160" s="3"/>
      <c r="G160" s="1"/>
      <c r="H160" s="10"/>
      <c r="J160" s="10"/>
      <c r="L160" s="10"/>
      <c r="N160" s="10"/>
      <c r="O160" s="183"/>
      <c r="P160" s="10"/>
      <c r="Q160" s="183"/>
      <c r="R160" s="10"/>
      <c r="S160" s="10"/>
      <c r="T160" s="10"/>
    </row>
    <row r="161" spans="2:20" x14ac:dyDescent="0.25">
      <c r="B161" s="3"/>
      <c r="G161" s="1"/>
      <c r="H161" s="10"/>
      <c r="J161" s="10"/>
      <c r="L161" s="10"/>
      <c r="N161" s="10"/>
      <c r="O161" s="183"/>
      <c r="P161" s="10"/>
      <c r="Q161" s="183"/>
      <c r="R161" s="10"/>
      <c r="S161" s="10"/>
      <c r="T161" s="10"/>
    </row>
    <row r="162" spans="2:20" x14ac:dyDescent="0.25">
      <c r="B162" s="3"/>
      <c r="G162" s="1"/>
      <c r="H162" s="10"/>
      <c r="J162" s="10"/>
      <c r="L162" s="10"/>
      <c r="N162" s="10"/>
      <c r="O162" s="183"/>
      <c r="P162" s="10"/>
      <c r="Q162" s="183"/>
      <c r="R162" s="10"/>
      <c r="S162" s="10"/>
      <c r="T162" s="10"/>
    </row>
    <row r="163" spans="2:20" x14ac:dyDescent="0.25">
      <c r="B163" s="3"/>
      <c r="G163" s="1"/>
      <c r="H163" s="10"/>
      <c r="J163" s="10"/>
      <c r="L163" s="10"/>
      <c r="N163" s="10"/>
      <c r="O163" s="183"/>
      <c r="P163" s="10"/>
      <c r="Q163" s="183"/>
      <c r="R163" s="10"/>
      <c r="S163" s="10"/>
      <c r="T163" s="10"/>
    </row>
    <row r="164" spans="2:20" x14ac:dyDescent="0.25">
      <c r="B164" s="3"/>
      <c r="G164" s="1"/>
      <c r="H164" s="10"/>
      <c r="J164" s="10"/>
      <c r="L164" s="10"/>
      <c r="N164" s="10"/>
      <c r="O164" s="183"/>
      <c r="P164" s="10"/>
      <c r="Q164" s="183"/>
      <c r="R164" s="10"/>
      <c r="S164" s="10"/>
      <c r="T164" s="10"/>
    </row>
    <row r="165" spans="2:20" x14ac:dyDescent="0.25">
      <c r="B165" s="3"/>
      <c r="G165" s="1"/>
      <c r="H165" s="10"/>
      <c r="J165" s="10"/>
      <c r="L165" s="10"/>
      <c r="N165" s="10"/>
      <c r="O165" s="183"/>
      <c r="P165" s="10"/>
      <c r="Q165" s="183"/>
      <c r="R165" s="10"/>
      <c r="S165" s="10"/>
      <c r="T165" s="10"/>
    </row>
    <row r="166" spans="2:20" x14ac:dyDescent="0.25">
      <c r="B166" s="3"/>
      <c r="G166" s="1"/>
      <c r="H166" s="10"/>
      <c r="J166" s="10"/>
      <c r="L166" s="10"/>
      <c r="N166" s="10"/>
      <c r="O166" s="183"/>
      <c r="P166" s="10"/>
      <c r="Q166" s="183"/>
      <c r="R166" s="10"/>
      <c r="S166" s="10"/>
      <c r="T166" s="10"/>
    </row>
    <row r="167" spans="2:20" x14ac:dyDescent="0.25">
      <c r="B167" s="3"/>
      <c r="G167" s="1"/>
      <c r="H167" s="10"/>
      <c r="J167" s="10"/>
      <c r="L167" s="10"/>
      <c r="N167" s="10"/>
      <c r="O167" s="183"/>
      <c r="P167" s="10"/>
      <c r="Q167" s="183"/>
      <c r="R167" s="10"/>
      <c r="S167" s="10"/>
      <c r="T167" s="10"/>
    </row>
    <row r="168" spans="2:20" x14ac:dyDescent="0.25">
      <c r="B168" s="3"/>
      <c r="G168" s="1"/>
      <c r="H168" s="10"/>
      <c r="J168" s="10"/>
      <c r="L168" s="10"/>
      <c r="N168" s="10"/>
      <c r="O168" s="183"/>
      <c r="P168" s="10"/>
      <c r="Q168" s="183"/>
      <c r="R168" s="10"/>
      <c r="S168" s="10"/>
      <c r="T168" s="10"/>
    </row>
    <row r="169" spans="2:20" x14ac:dyDescent="0.25">
      <c r="B169" s="3"/>
      <c r="G169" s="1"/>
      <c r="H169" s="10"/>
      <c r="J169" s="10"/>
      <c r="L169" s="10"/>
      <c r="N169" s="10"/>
      <c r="O169" s="183"/>
      <c r="P169" s="10"/>
      <c r="Q169" s="183"/>
      <c r="R169" s="10"/>
      <c r="S169" s="10"/>
      <c r="T169" s="10"/>
    </row>
    <row r="170" spans="2:20" x14ac:dyDescent="0.25">
      <c r="B170" s="3"/>
      <c r="G170" s="1"/>
      <c r="H170" s="10"/>
      <c r="J170" s="10"/>
      <c r="L170" s="10"/>
      <c r="N170" s="10"/>
      <c r="O170" s="183"/>
      <c r="P170" s="10"/>
      <c r="Q170" s="183"/>
      <c r="R170" s="10"/>
      <c r="S170" s="10"/>
      <c r="T170" s="10"/>
    </row>
    <row r="171" spans="2:20" x14ac:dyDescent="0.25">
      <c r="B171" s="3"/>
      <c r="G171" s="1"/>
      <c r="H171" s="10"/>
      <c r="J171" s="10"/>
      <c r="L171" s="10"/>
      <c r="N171" s="10"/>
      <c r="O171" s="183"/>
      <c r="P171" s="10"/>
      <c r="Q171" s="183"/>
      <c r="R171" s="10"/>
      <c r="S171" s="10"/>
      <c r="T171" s="10"/>
    </row>
    <row r="172" spans="2:20" x14ac:dyDescent="0.25">
      <c r="B172" s="3"/>
      <c r="G172" s="1"/>
      <c r="H172" s="10"/>
      <c r="J172" s="10"/>
      <c r="L172" s="10"/>
      <c r="N172" s="10"/>
      <c r="O172" s="183"/>
      <c r="P172" s="10"/>
      <c r="Q172" s="183"/>
      <c r="R172" s="10"/>
      <c r="S172" s="10"/>
      <c r="T172" s="10"/>
    </row>
    <row r="173" spans="2:20" x14ac:dyDescent="0.25">
      <c r="B173" s="3"/>
      <c r="G173" s="1"/>
      <c r="H173" s="10"/>
      <c r="J173" s="10"/>
      <c r="L173" s="10"/>
      <c r="N173" s="10"/>
      <c r="O173" s="183"/>
      <c r="P173" s="10"/>
      <c r="Q173" s="183"/>
      <c r="R173" s="10"/>
      <c r="S173" s="10"/>
      <c r="T173" s="10"/>
    </row>
    <row r="174" spans="2:20" x14ac:dyDescent="0.25">
      <c r="B174" s="3"/>
      <c r="G174" s="1"/>
      <c r="H174" s="10"/>
      <c r="J174" s="10"/>
      <c r="L174" s="10"/>
      <c r="N174" s="10"/>
      <c r="O174" s="183"/>
      <c r="P174" s="10"/>
      <c r="Q174" s="183"/>
      <c r="R174" s="10"/>
      <c r="S174" s="10"/>
      <c r="T174" s="10"/>
    </row>
    <row r="175" spans="2:20" x14ac:dyDescent="0.25">
      <c r="B175" s="3"/>
      <c r="G175" s="1"/>
      <c r="H175" s="10"/>
      <c r="J175" s="10"/>
      <c r="L175" s="10"/>
      <c r="N175" s="10"/>
      <c r="O175" s="183"/>
      <c r="P175" s="10"/>
      <c r="Q175" s="183"/>
      <c r="R175" s="10"/>
      <c r="S175" s="10"/>
      <c r="T175" s="10"/>
    </row>
    <row r="176" spans="2:20" x14ac:dyDescent="0.25">
      <c r="B176" s="3"/>
      <c r="G176" s="1"/>
      <c r="H176" s="10"/>
      <c r="J176" s="10"/>
      <c r="L176" s="10"/>
      <c r="N176" s="10"/>
      <c r="O176" s="183"/>
      <c r="P176" s="10"/>
      <c r="Q176" s="183"/>
      <c r="R176" s="10"/>
      <c r="S176" s="10"/>
      <c r="T176" s="10"/>
    </row>
    <row r="177" spans="2:20" x14ac:dyDescent="0.25">
      <c r="B177" s="3"/>
      <c r="G177" s="1"/>
      <c r="H177" s="10"/>
      <c r="J177" s="10"/>
      <c r="L177" s="10"/>
      <c r="N177" s="10"/>
      <c r="O177" s="183"/>
      <c r="P177" s="10"/>
      <c r="Q177" s="183"/>
      <c r="R177" s="10"/>
      <c r="S177" s="10"/>
      <c r="T177" s="10"/>
    </row>
    <row r="178" spans="2:20" x14ac:dyDescent="0.25">
      <c r="B178" s="3"/>
      <c r="G178" s="1"/>
      <c r="H178" s="10"/>
      <c r="J178" s="10"/>
      <c r="L178" s="10"/>
      <c r="N178" s="10"/>
      <c r="O178" s="183"/>
      <c r="P178" s="10"/>
      <c r="Q178" s="183"/>
      <c r="R178" s="10"/>
      <c r="S178" s="10"/>
      <c r="T178" s="10"/>
    </row>
    <row r="179" spans="2:20" x14ac:dyDescent="0.25">
      <c r="B179" s="3"/>
      <c r="G179" s="1"/>
      <c r="H179" s="10"/>
      <c r="J179" s="10"/>
      <c r="L179" s="10"/>
      <c r="N179" s="10"/>
      <c r="O179" s="183"/>
      <c r="P179" s="10"/>
      <c r="Q179" s="183"/>
      <c r="R179" s="10"/>
      <c r="S179" s="10"/>
      <c r="T179" s="10"/>
    </row>
    <row r="180" spans="2:20" x14ac:dyDescent="0.25">
      <c r="B180" s="3"/>
      <c r="G180" s="1"/>
      <c r="H180" s="10"/>
      <c r="J180" s="10"/>
      <c r="L180" s="10"/>
      <c r="N180" s="10"/>
      <c r="O180" s="183"/>
      <c r="P180" s="10"/>
      <c r="Q180" s="183"/>
      <c r="R180" s="10"/>
      <c r="S180" s="10"/>
      <c r="T180" s="10"/>
    </row>
    <row r="181" spans="2:20" x14ac:dyDescent="0.25">
      <c r="B181" s="3"/>
      <c r="G181" s="1"/>
      <c r="H181" s="10"/>
      <c r="J181" s="10"/>
      <c r="L181" s="10"/>
      <c r="N181" s="10"/>
      <c r="O181" s="183"/>
      <c r="P181" s="10"/>
      <c r="Q181" s="183"/>
      <c r="R181" s="10"/>
      <c r="S181" s="10"/>
      <c r="T181" s="10"/>
    </row>
    <row r="182" spans="2:20" x14ac:dyDescent="0.25">
      <c r="B182" s="3"/>
      <c r="G182" s="1"/>
      <c r="H182" s="10"/>
      <c r="J182" s="10"/>
      <c r="L182" s="10"/>
      <c r="N182" s="10"/>
      <c r="O182" s="183"/>
      <c r="P182" s="10"/>
      <c r="Q182" s="183"/>
      <c r="R182" s="10"/>
      <c r="S182" s="10"/>
      <c r="T182" s="10"/>
    </row>
    <row r="183" spans="2:20" x14ac:dyDescent="0.25">
      <c r="B183" s="3"/>
      <c r="G183" s="1"/>
      <c r="H183" s="10"/>
      <c r="J183" s="10"/>
      <c r="L183" s="10"/>
      <c r="N183" s="10"/>
      <c r="O183" s="183"/>
      <c r="P183" s="10"/>
      <c r="Q183" s="183"/>
      <c r="R183" s="10"/>
      <c r="S183" s="10"/>
      <c r="T183" s="10"/>
    </row>
    <row r="184" spans="2:20" x14ac:dyDescent="0.25">
      <c r="B184" s="3"/>
      <c r="G184" s="1"/>
      <c r="H184" s="10"/>
      <c r="J184" s="10"/>
      <c r="L184" s="10"/>
      <c r="N184" s="10"/>
      <c r="O184" s="183"/>
      <c r="P184" s="10"/>
      <c r="Q184" s="183"/>
      <c r="R184" s="10"/>
      <c r="S184" s="10"/>
      <c r="T184" s="10"/>
    </row>
    <row r="185" spans="2:20" x14ac:dyDescent="0.25">
      <c r="B185" s="3"/>
      <c r="G185" s="1"/>
      <c r="H185" s="10"/>
      <c r="J185" s="10"/>
      <c r="L185" s="10"/>
      <c r="N185" s="10"/>
      <c r="O185" s="183"/>
      <c r="P185" s="10"/>
      <c r="Q185" s="183"/>
      <c r="R185" s="10"/>
      <c r="S185" s="10"/>
      <c r="T185" s="10"/>
    </row>
    <row r="186" spans="2:20" x14ac:dyDescent="0.25">
      <c r="B186" s="3"/>
      <c r="G186" s="1"/>
      <c r="H186" s="10"/>
      <c r="J186" s="10"/>
      <c r="L186" s="10"/>
      <c r="N186" s="10"/>
      <c r="O186" s="183"/>
      <c r="P186" s="10"/>
      <c r="Q186" s="183"/>
      <c r="R186" s="10"/>
      <c r="S186" s="10"/>
      <c r="T186" s="10"/>
    </row>
    <row r="187" spans="2:20" x14ac:dyDescent="0.25">
      <c r="B187" s="3"/>
      <c r="G187" s="1"/>
      <c r="H187" s="10"/>
      <c r="J187" s="10"/>
      <c r="L187" s="10"/>
      <c r="N187" s="10"/>
      <c r="O187" s="183"/>
      <c r="P187" s="10"/>
      <c r="Q187" s="183"/>
      <c r="R187" s="10"/>
      <c r="S187" s="10"/>
      <c r="T187" s="10"/>
    </row>
    <row r="188" spans="2:20" x14ac:dyDescent="0.25">
      <c r="B188" s="3"/>
      <c r="G188" s="1"/>
      <c r="H188" s="10"/>
      <c r="J188" s="10"/>
      <c r="L188" s="10"/>
      <c r="N188" s="10"/>
      <c r="O188" s="183"/>
      <c r="P188" s="10"/>
      <c r="Q188" s="183"/>
      <c r="R188" s="10"/>
      <c r="S188" s="10"/>
      <c r="T188" s="10"/>
    </row>
    <row r="189" spans="2:20" x14ac:dyDescent="0.25">
      <c r="B189" s="3"/>
      <c r="G189" s="1"/>
      <c r="H189" s="10"/>
      <c r="J189" s="10"/>
      <c r="L189" s="10"/>
      <c r="N189" s="10"/>
      <c r="O189" s="183"/>
      <c r="P189" s="10"/>
      <c r="Q189" s="183"/>
      <c r="R189" s="10"/>
      <c r="S189" s="10"/>
      <c r="T189" s="10"/>
    </row>
    <row r="190" spans="2:20" x14ac:dyDescent="0.25">
      <c r="B190" s="3"/>
      <c r="G190" s="1"/>
      <c r="H190" s="10"/>
      <c r="J190" s="10"/>
      <c r="L190" s="10"/>
      <c r="N190" s="10"/>
      <c r="O190" s="183"/>
      <c r="P190" s="10"/>
      <c r="Q190" s="183"/>
      <c r="R190" s="10"/>
      <c r="S190" s="10"/>
      <c r="T190" s="10"/>
    </row>
    <row r="191" spans="2:20" x14ac:dyDescent="0.25">
      <c r="B191" s="3"/>
      <c r="G191" s="1"/>
      <c r="H191" s="10"/>
      <c r="J191" s="10"/>
      <c r="L191" s="10"/>
      <c r="N191" s="10"/>
      <c r="O191" s="183"/>
      <c r="P191" s="10"/>
      <c r="Q191" s="183"/>
      <c r="R191" s="10"/>
      <c r="S191" s="10"/>
      <c r="T191" s="10"/>
    </row>
    <row r="192" spans="2:20" x14ac:dyDescent="0.25">
      <c r="B192" s="3"/>
      <c r="G192" s="1"/>
      <c r="H192" s="10"/>
      <c r="J192" s="10"/>
      <c r="L192" s="10"/>
      <c r="N192" s="10"/>
      <c r="O192" s="183"/>
      <c r="P192" s="10"/>
      <c r="Q192" s="183"/>
      <c r="R192" s="10"/>
      <c r="S192" s="10"/>
      <c r="T192" s="10"/>
    </row>
    <row r="193" spans="2:20" x14ac:dyDescent="0.25">
      <c r="B193" s="3"/>
      <c r="G193" s="1"/>
      <c r="H193" s="10"/>
      <c r="J193" s="10"/>
      <c r="L193" s="10"/>
      <c r="N193" s="10"/>
      <c r="O193" s="183"/>
      <c r="P193" s="10"/>
      <c r="Q193" s="183"/>
      <c r="R193" s="10"/>
      <c r="S193" s="10"/>
      <c r="T193" s="10"/>
    </row>
    <row r="194" spans="2:20" x14ac:dyDescent="0.25">
      <c r="B194" s="3"/>
      <c r="G194" s="1"/>
      <c r="H194" s="10"/>
      <c r="J194" s="10"/>
      <c r="L194" s="10"/>
      <c r="N194" s="10"/>
      <c r="O194" s="183"/>
      <c r="P194" s="10"/>
      <c r="Q194" s="183"/>
      <c r="R194" s="10"/>
      <c r="S194" s="10"/>
      <c r="T194" s="10"/>
    </row>
    <row r="195" spans="2:20" x14ac:dyDescent="0.25">
      <c r="B195" s="3"/>
      <c r="G195" s="1"/>
      <c r="H195" s="10"/>
      <c r="J195" s="10"/>
      <c r="L195" s="10"/>
      <c r="N195" s="10"/>
      <c r="O195" s="183"/>
      <c r="P195" s="10"/>
      <c r="Q195" s="183"/>
      <c r="R195" s="10"/>
      <c r="S195" s="10"/>
      <c r="T195" s="10"/>
    </row>
    <row r="196" spans="2:20" x14ac:dyDescent="0.25">
      <c r="B196" s="3"/>
      <c r="G196" s="1"/>
      <c r="H196" s="10"/>
      <c r="J196" s="10"/>
      <c r="L196" s="10"/>
      <c r="N196" s="10"/>
      <c r="O196" s="183"/>
      <c r="P196" s="10"/>
      <c r="Q196" s="183"/>
      <c r="R196" s="10"/>
      <c r="S196" s="10"/>
      <c r="T196" s="10"/>
    </row>
    <row r="197" spans="2:20" x14ac:dyDescent="0.25">
      <c r="B197" s="3"/>
      <c r="G197" s="1"/>
      <c r="H197" s="10"/>
      <c r="J197" s="10"/>
      <c r="L197" s="10"/>
      <c r="N197" s="10"/>
      <c r="O197" s="183"/>
      <c r="P197" s="10"/>
      <c r="Q197" s="183"/>
      <c r="R197" s="10"/>
      <c r="S197" s="10"/>
      <c r="T197" s="10"/>
    </row>
    <row r="198" spans="2:20" x14ac:dyDescent="0.25">
      <c r="B198" s="3"/>
      <c r="G198" s="1"/>
      <c r="H198" s="10"/>
      <c r="J198" s="10"/>
      <c r="L198" s="10"/>
      <c r="N198" s="10"/>
      <c r="O198" s="183"/>
      <c r="P198" s="10"/>
      <c r="Q198" s="183"/>
      <c r="R198" s="10"/>
      <c r="S198" s="10"/>
      <c r="T198" s="10"/>
    </row>
    <row r="199" spans="2:20" x14ac:dyDescent="0.25">
      <c r="B199" s="3"/>
      <c r="G199" s="1"/>
      <c r="H199" s="10"/>
      <c r="J199" s="10"/>
      <c r="L199" s="10"/>
      <c r="N199" s="10"/>
      <c r="O199" s="183"/>
      <c r="P199" s="10"/>
      <c r="Q199" s="183"/>
      <c r="R199" s="10"/>
      <c r="S199" s="10"/>
      <c r="T199" s="10"/>
    </row>
    <row r="200" spans="2:20" x14ac:dyDescent="0.25">
      <c r="B200" s="3"/>
      <c r="G200" s="1"/>
      <c r="H200" s="10"/>
      <c r="J200" s="10"/>
      <c r="L200" s="10"/>
      <c r="N200" s="10"/>
      <c r="O200" s="183"/>
      <c r="P200" s="10"/>
      <c r="Q200" s="183"/>
      <c r="R200" s="10"/>
      <c r="S200" s="10"/>
      <c r="T200" s="10"/>
    </row>
    <row r="201" spans="2:20" x14ac:dyDescent="0.25">
      <c r="B201" s="3"/>
      <c r="G201" s="1"/>
      <c r="H201" s="10"/>
      <c r="J201" s="10"/>
      <c r="L201" s="10"/>
      <c r="N201" s="10"/>
      <c r="O201" s="183"/>
      <c r="P201" s="10"/>
      <c r="Q201" s="183"/>
      <c r="R201" s="10"/>
      <c r="S201" s="10"/>
      <c r="T201" s="10"/>
    </row>
    <row r="202" spans="2:20" x14ac:dyDescent="0.25">
      <c r="B202" s="3"/>
      <c r="G202" s="1"/>
      <c r="H202" s="10"/>
      <c r="J202" s="10"/>
      <c r="L202" s="10"/>
      <c r="N202" s="10"/>
      <c r="O202" s="183"/>
      <c r="P202" s="10"/>
      <c r="Q202" s="183"/>
      <c r="R202" s="10"/>
      <c r="S202" s="10"/>
      <c r="T202" s="10"/>
    </row>
    <row r="203" spans="2:20" x14ac:dyDescent="0.25">
      <c r="B203" s="3"/>
      <c r="G203" s="1"/>
      <c r="H203" s="10"/>
      <c r="J203" s="10"/>
      <c r="L203" s="10"/>
      <c r="N203" s="10"/>
      <c r="O203" s="183"/>
      <c r="P203" s="10"/>
      <c r="Q203" s="183"/>
      <c r="R203" s="10"/>
      <c r="S203" s="10"/>
      <c r="T203" s="10"/>
    </row>
    <row r="204" spans="2:20" x14ac:dyDescent="0.25">
      <c r="B204" s="3"/>
      <c r="G204" s="1"/>
      <c r="H204" s="10"/>
      <c r="J204" s="10"/>
      <c r="L204" s="10"/>
      <c r="N204" s="10"/>
      <c r="O204" s="183"/>
      <c r="P204" s="10"/>
      <c r="Q204" s="183"/>
      <c r="R204" s="10"/>
      <c r="S204" s="10"/>
      <c r="T204" s="10"/>
    </row>
    <row r="205" spans="2:20" x14ac:dyDescent="0.25">
      <c r="B205" s="3"/>
      <c r="G205" s="1"/>
      <c r="H205" s="10"/>
      <c r="J205" s="10"/>
      <c r="L205" s="10"/>
      <c r="N205" s="10"/>
      <c r="O205" s="183"/>
      <c r="P205" s="10"/>
      <c r="Q205" s="183"/>
      <c r="R205" s="10"/>
      <c r="S205" s="10"/>
      <c r="T205" s="10"/>
    </row>
    <row r="206" spans="2:20" x14ac:dyDescent="0.25">
      <c r="B206" s="3"/>
      <c r="G206" s="1"/>
      <c r="H206" s="10"/>
      <c r="J206" s="10"/>
      <c r="L206" s="10"/>
      <c r="N206" s="10"/>
      <c r="O206" s="183"/>
      <c r="P206" s="10"/>
      <c r="Q206" s="183"/>
      <c r="R206" s="10"/>
      <c r="S206" s="10"/>
      <c r="T206" s="10"/>
    </row>
    <row r="207" spans="2:20" x14ac:dyDescent="0.25">
      <c r="B207" s="3"/>
      <c r="G207" s="1"/>
      <c r="H207" s="10"/>
      <c r="J207" s="10"/>
      <c r="L207" s="10"/>
      <c r="N207" s="10"/>
      <c r="O207" s="183"/>
      <c r="P207" s="10"/>
      <c r="Q207" s="183"/>
      <c r="R207" s="10"/>
      <c r="S207" s="10"/>
      <c r="T207" s="10"/>
    </row>
    <row r="208" spans="2:20" x14ac:dyDescent="0.25">
      <c r="B208" s="3"/>
      <c r="G208" s="1"/>
      <c r="H208" s="10"/>
      <c r="J208" s="10"/>
      <c r="L208" s="10"/>
      <c r="N208" s="10"/>
      <c r="O208" s="183"/>
      <c r="P208" s="10"/>
      <c r="Q208" s="183"/>
      <c r="R208" s="10"/>
      <c r="S208" s="10"/>
      <c r="T208" s="10"/>
    </row>
    <row r="209" spans="2:20" x14ac:dyDescent="0.25">
      <c r="B209" s="3"/>
      <c r="G209" s="1"/>
      <c r="H209" s="10"/>
      <c r="J209" s="10"/>
      <c r="L209" s="10"/>
      <c r="N209" s="10"/>
      <c r="O209" s="183"/>
      <c r="P209" s="10"/>
      <c r="Q209" s="183"/>
      <c r="R209" s="10"/>
      <c r="S209" s="10"/>
      <c r="T209" s="10"/>
    </row>
    <row r="210" spans="2:20" x14ac:dyDescent="0.25">
      <c r="B210" s="3"/>
      <c r="G210" s="1"/>
      <c r="H210" s="10"/>
      <c r="J210" s="10"/>
      <c r="L210" s="10"/>
      <c r="N210" s="10"/>
      <c r="O210" s="183"/>
      <c r="P210" s="10"/>
      <c r="Q210" s="183"/>
      <c r="R210" s="10"/>
      <c r="S210" s="10"/>
      <c r="T210" s="10"/>
    </row>
    <row r="211" spans="2:20" x14ac:dyDescent="0.25">
      <c r="B211" s="3"/>
      <c r="G211" s="1"/>
      <c r="H211" s="10"/>
      <c r="J211" s="10"/>
      <c r="L211" s="10"/>
      <c r="N211" s="10"/>
      <c r="O211" s="183"/>
      <c r="P211" s="10"/>
      <c r="Q211" s="183"/>
      <c r="R211" s="10"/>
      <c r="S211" s="10"/>
      <c r="T211" s="10"/>
    </row>
    <row r="212" spans="2:20" x14ac:dyDescent="0.25">
      <c r="B212" s="3"/>
      <c r="G212" s="1"/>
      <c r="H212" s="10"/>
      <c r="J212" s="10"/>
      <c r="L212" s="10"/>
      <c r="N212" s="10"/>
      <c r="O212" s="183"/>
      <c r="P212" s="10"/>
      <c r="Q212" s="183"/>
      <c r="R212" s="10"/>
      <c r="S212" s="10"/>
      <c r="T212" s="10"/>
    </row>
    <row r="213" spans="2:20" x14ac:dyDescent="0.25">
      <c r="B213" s="3"/>
      <c r="G213" s="1"/>
      <c r="H213" s="10"/>
      <c r="J213" s="10"/>
      <c r="L213" s="10"/>
      <c r="N213" s="10"/>
      <c r="O213" s="183"/>
      <c r="P213" s="10"/>
      <c r="Q213" s="183"/>
      <c r="R213" s="10"/>
      <c r="S213" s="10"/>
      <c r="T213" s="10"/>
    </row>
    <row r="214" spans="2:20" x14ac:dyDescent="0.25">
      <c r="B214" s="3"/>
      <c r="G214" s="1"/>
      <c r="H214" s="10"/>
      <c r="J214" s="10"/>
      <c r="L214" s="10"/>
      <c r="N214" s="10"/>
      <c r="O214" s="183"/>
      <c r="P214" s="10"/>
      <c r="Q214" s="183"/>
      <c r="R214" s="10"/>
      <c r="S214" s="10"/>
      <c r="T214" s="10"/>
    </row>
    <row r="215" spans="2:20" x14ac:dyDescent="0.25">
      <c r="B215" s="3"/>
      <c r="G215" s="1"/>
      <c r="H215" s="10"/>
      <c r="J215" s="10"/>
      <c r="L215" s="10"/>
      <c r="N215" s="10"/>
      <c r="O215" s="183"/>
      <c r="P215" s="10"/>
      <c r="Q215" s="183"/>
      <c r="R215" s="10"/>
      <c r="S215" s="10"/>
      <c r="T215" s="10"/>
    </row>
    <row r="216" spans="2:20" x14ac:dyDescent="0.25">
      <c r="B216" s="3"/>
      <c r="G216" s="1"/>
      <c r="H216" s="10"/>
      <c r="J216" s="10"/>
      <c r="L216" s="10"/>
      <c r="N216" s="10"/>
      <c r="O216" s="183"/>
      <c r="P216" s="10"/>
      <c r="Q216" s="183"/>
      <c r="R216" s="10"/>
      <c r="S216" s="10"/>
      <c r="T216" s="10"/>
    </row>
    <row r="217" spans="2:20" x14ac:dyDescent="0.25">
      <c r="B217" s="3"/>
      <c r="G217" s="1"/>
      <c r="H217" s="10"/>
      <c r="J217" s="10"/>
      <c r="L217" s="10"/>
      <c r="N217" s="10"/>
      <c r="O217" s="183"/>
      <c r="P217" s="10"/>
      <c r="Q217" s="183"/>
      <c r="R217" s="10"/>
      <c r="S217" s="10"/>
      <c r="T217" s="10"/>
    </row>
    <row r="218" spans="2:20" x14ac:dyDescent="0.25">
      <c r="B218" s="3"/>
      <c r="G218" s="1"/>
      <c r="H218" s="10"/>
      <c r="J218" s="10"/>
      <c r="L218" s="10"/>
      <c r="N218" s="10"/>
      <c r="O218" s="183"/>
      <c r="P218" s="10"/>
      <c r="Q218" s="183"/>
      <c r="R218" s="10"/>
      <c r="S218" s="10"/>
      <c r="T218" s="10"/>
    </row>
    <row r="219" spans="2:20" x14ac:dyDescent="0.25">
      <c r="B219" s="3"/>
      <c r="G219" s="1"/>
      <c r="H219" s="10"/>
      <c r="J219" s="10"/>
      <c r="L219" s="10"/>
      <c r="N219" s="10"/>
      <c r="O219" s="183"/>
      <c r="P219" s="10"/>
      <c r="Q219" s="183"/>
      <c r="R219" s="10"/>
      <c r="S219" s="10"/>
      <c r="T219" s="10"/>
    </row>
    <row r="220" spans="2:20" x14ac:dyDescent="0.25">
      <c r="B220" s="3"/>
      <c r="G220" s="1"/>
      <c r="H220" s="10"/>
      <c r="J220" s="10"/>
      <c r="L220" s="10"/>
      <c r="N220" s="10"/>
      <c r="O220" s="183"/>
      <c r="P220" s="10"/>
      <c r="Q220" s="183"/>
      <c r="R220" s="10"/>
      <c r="S220" s="10"/>
      <c r="T220" s="10"/>
    </row>
    <row r="221" spans="2:20" x14ac:dyDescent="0.25">
      <c r="B221" s="3"/>
      <c r="G221" s="1"/>
      <c r="H221" s="10"/>
      <c r="J221" s="10"/>
      <c r="L221" s="10"/>
      <c r="N221" s="10"/>
      <c r="O221" s="183"/>
      <c r="P221" s="10"/>
      <c r="Q221" s="183"/>
      <c r="R221" s="10"/>
      <c r="S221" s="10"/>
      <c r="T221" s="10"/>
    </row>
    <row r="222" spans="2:20" x14ac:dyDescent="0.25">
      <c r="B222" s="3"/>
      <c r="G222" s="1"/>
      <c r="H222" s="10"/>
      <c r="J222" s="10"/>
      <c r="L222" s="10"/>
      <c r="N222" s="10"/>
      <c r="O222" s="183"/>
      <c r="P222" s="10"/>
      <c r="Q222" s="183"/>
      <c r="R222" s="10"/>
      <c r="S222" s="10"/>
      <c r="T222" s="10"/>
    </row>
    <row r="223" spans="2:20" x14ac:dyDescent="0.25">
      <c r="B223" s="3"/>
      <c r="G223" s="1"/>
      <c r="H223" s="10"/>
      <c r="J223" s="10"/>
      <c r="L223" s="10"/>
      <c r="N223" s="10"/>
      <c r="O223" s="183"/>
      <c r="P223" s="10"/>
      <c r="Q223" s="183"/>
      <c r="R223" s="10"/>
      <c r="S223" s="10"/>
      <c r="T223" s="10"/>
    </row>
    <row r="224" spans="2:20" x14ac:dyDescent="0.25">
      <c r="B224" s="3"/>
      <c r="G224" s="1"/>
      <c r="H224" s="10"/>
      <c r="J224" s="10"/>
      <c r="L224" s="10"/>
      <c r="N224" s="10"/>
      <c r="O224" s="183"/>
      <c r="P224" s="10"/>
      <c r="Q224" s="183"/>
      <c r="R224" s="10"/>
      <c r="S224" s="10"/>
      <c r="T224" s="10"/>
    </row>
    <row r="225" spans="2:20" x14ac:dyDescent="0.25">
      <c r="B225" s="3"/>
      <c r="G225" s="1"/>
      <c r="H225" s="10"/>
      <c r="J225" s="10"/>
      <c r="L225" s="10"/>
      <c r="N225" s="10"/>
      <c r="O225" s="183"/>
      <c r="P225" s="10"/>
      <c r="Q225" s="183"/>
      <c r="R225" s="10"/>
      <c r="S225" s="10"/>
      <c r="T225" s="10"/>
    </row>
    <row r="226" spans="2:20" x14ac:dyDescent="0.25">
      <c r="B226" s="3"/>
      <c r="G226" s="1"/>
      <c r="H226" s="10"/>
      <c r="J226" s="10"/>
      <c r="L226" s="10"/>
      <c r="N226" s="10"/>
      <c r="O226" s="183"/>
      <c r="P226" s="10"/>
      <c r="Q226" s="183"/>
      <c r="R226" s="10"/>
      <c r="S226" s="10"/>
      <c r="T226" s="10"/>
    </row>
    <row r="227" spans="2:20" x14ac:dyDescent="0.25">
      <c r="B227" s="3"/>
      <c r="G227" s="1"/>
      <c r="H227" s="10"/>
      <c r="J227" s="10"/>
      <c r="L227" s="10"/>
      <c r="N227" s="10"/>
      <c r="O227" s="183"/>
      <c r="P227" s="10"/>
      <c r="Q227" s="183"/>
      <c r="R227" s="10"/>
      <c r="S227" s="10"/>
      <c r="T227" s="10"/>
    </row>
    <row r="228" spans="2:20" x14ac:dyDescent="0.25">
      <c r="B228" s="3"/>
      <c r="G228" s="1"/>
      <c r="H228" s="10"/>
      <c r="J228" s="10"/>
      <c r="L228" s="10"/>
      <c r="N228" s="10"/>
      <c r="O228" s="183"/>
      <c r="P228" s="10"/>
      <c r="Q228" s="183"/>
      <c r="R228" s="10"/>
      <c r="S228" s="10"/>
      <c r="T228" s="10"/>
    </row>
    <row r="229" spans="2:20" x14ac:dyDescent="0.25">
      <c r="B229" s="3"/>
      <c r="G229" s="1"/>
      <c r="H229" s="10"/>
      <c r="J229" s="10"/>
      <c r="L229" s="10"/>
      <c r="N229" s="10"/>
      <c r="O229" s="183"/>
      <c r="P229" s="10"/>
      <c r="Q229" s="183"/>
      <c r="R229" s="10"/>
      <c r="S229" s="10"/>
      <c r="T229" s="10"/>
    </row>
    <row r="230" spans="2:20" x14ac:dyDescent="0.25">
      <c r="B230" s="3"/>
      <c r="G230" s="1"/>
      <c r="H230" s="10"/>
      <c r="J230" s="10"/>
      <c r="L230" s="10"/>
      <c r="N230" s="10"/>
      <c r="O230" s="183"/>
      <c r="P230" s="10"/>
      <c r="Q230" s="183"/>
      <c r="R230" s="10"/>
      <c r="S230" s="10"/>
      <c r="T230" s="10"/>
    </row>
    <row r="231" spans="2:20" x14ac:dyDescent="0.25">
      <c r="B231" s="3"/>
      <c r="G231" s="1"/>
      <c r="H231" s="10"/>
      <c r="J231" s="10"/>
      <c r="L231" s="10"/>
      <c r="N231" s="10"/>
      <c r="O231" s="183"/>
      <c r="P231" s="10"/>
      <c r="Q231" s="183"/>
      <c r="R231" s="10"/>
      <c r="S231" s="10"/>
      <c r="T231" s="10"/>
    </row>
    <row r="232" spans="2:20" x14ac:dyDescent="0.25">
      <c r="B232" s="3"/>
      <c r="G232" s="1"/>
      <c r="H232" s="10"/>
      <c r="J232" s="10"/>
      <c r="L232" s="10"/>
      <c r="N232" s="10"/>
      <c r="O232" s="183"/>
      <c r="P232" s="10"/>
      <c r="Q232" s="183"/>
      <c r="R232" s="10"/>
      <c r="S232" s="10"/>
      <c r="T232" s="10"/>
    </row>
    <row r="233" spans="2:20" x14ac:dyDescent="0.25">
      <c r="B233" s="3"/>
      <c r="G233" s="1"/>
      <c r="H233" s="10"/>
      <c r="J233" s="10"/>
      <c r="L233" s="10"/>
      <c r="N233" s="10"/>
      <c r="O233" s="183"/>
      <c r="P233" s="10"/>
      <c r="Q233" s="183"/>
      <c r="R233" s="10"/>
      <c r="S233" s="10"/>
      <c r="T233" s="10"/>
    </row>
    <row r="234" spans="2:20" x14ac:dyDescent="0.25">
      <c r="B234" s="3"/>
      <c r="G234" s="1"/>
      <c r="H234" s="10"/>
      <c r="J234" s="10"/>
      <c r="L234" s="10"/>
      <c r="N234" s="10"/>
      <c r="O234" s="183"/>
      <c r="P234" s="10"/>
      <c r="Q234" s="183"/>
      <c r="R234" s="10"/>
      <c r="S234" s="10"/>
      <c r="T234" s="10"/>
    </row>
    <row r="235" spans="2:20" x14ac:dyDescent="0.25">
      <c r="B235" s="3"/>
      <c r="G235" s="1"/>
      <c r="H235" s="10"/>
      <c r="J235" s="10"/>
      <c r="L235" s="10"/>
      <c r="N235" s="10"/>
      <c r="O235" s="183"/>
      <c r="P235" s="10"/>
      <c r="Q235" s="183"/>
      <c r="R235" s="10"/>
      <c r="S235" s="10"/>
      <c r="T235" s="10"/>
    </row>
    <row r="236" spans="2:20" x14ac:dyDescent="0.25">
      <c r="B236" s="3"/>
      <c r="G236" s="1"/>
      <c r="H236" s="10"/>
      <c r="J236" s="10"/>
      <c r="L236" s="10"/>
      <c r="N236" s="10"/>
      <c r="O236" s="183"/>
      <c r="P236" s="10"/>
      <c r="Q236" s="183"/>
      <c r="R236" s="10"/>
      <c r="S236" s="10"/>
      <c r="T236" s="10"/>
    </row>
    <row r="237" spans="2:20" x14ac:dyDescent="0.25">
      <c r="B237" s="3"/>
      <c r="G237" s="1"/>
      <c r="H237" s="10"/>
      <c r="J237" s="10"/>
      <c r="L237" s="10"/>
      <c r="N237" s="10"/>
      <c r="O237" s="183"/>
      <c r="P237" s="10"/>
      <c r="Q237" s="183"/>
      <c r="R237" s="10"/>
      <c r="S237" s="10"/>
      <c r="T237" s="10"/>
    </row>
    <row r="238" spans="2:20" x14ac:dyDescent="0.25">
      <c r="B238" s="3"/>
      <c r="G238" s="1"/>
      <c r="H238" s="10"/>
      <c r="J238" s="10"/>
      <c r="L238" s="10"/>
      <c r="N238" s="10"/>
      <c r="O238" s="183"/>
      <c r="P238" s="10"/>
      <c r="Q238" s="183"/>
      <c r="R238" s="10"/>
      <c r="S238" s="10"/>
      <c r="T238" s="10"/>
    </row>
    <row r="239" spans="2:20" x14ac:dyDescent="0.25">
      <c r="B239" s="3"/>
      <c r="G239" s="1"/>
      <c r="H239" s="10"/>
      <c r="J239" s="10"/>
      <c r="L239" s="10"/>
      <c r="N239" s="10"/>
      <c r="O239" s="183"/>
      <c r="P239" s="10"/>
      <c r="Q239" s="183"/>
      <c r="R239" s="10"/>
      <c r="S239" s="10"/>
      <c r="T239" s="10"/>
    </row>
    <row r="240" spans="2:20" x14ac:dyDescent="0.25">
      <c r="B240" s="3"/>
      <c r="G240" s="1"/>
      <c r="H240" s="10"/>
      <c r="J240" s="10"/>
      <c r="L240" s="10"/>
      <c r="N240" s="10"/>
      <c r="O240" s="183"/>
      <c r="P240" s="10"/>
      <c r="Q240" s="183"/>
      <c r="R240" s="10"/>
      <c r="S240" s="10"/>
      <c r="T240" s="10"/>
    </row>
    <row r="241" spans="2:20" x14ac:dyDescent="0.25">
      <c r="B241" s="3"/>
      <c r="G241" s="1"/>
      <c r="H241" s="10"/>
      <c r="J241" s="10"/>
      <c r="L241" s="10"/>
      <c r="N241" s="10"/>
      <c r="O241" s="183"/>
      <c r="P241" s="10"/>
      <c r="Q241" s="183"/>
      <c r="R241" s="10"/>
      <c r="S241" s="10"/>
      <c r="T241" s="10"/>
    </row>
    <row r="242" spans="2:20" x14ac:dyDescent="0.25">
      <c r="B242" s="3"/>
      <c r="G242" s="1"/>
      <c r="H242" s="10"/>
      <c r="J242" s="10"/>
      <c r="L242" s="10"/>
      <c r="N242" s="10"/>
      <c r="O242" s="183"/>
      <c r="P242" s="10"/>
      <c r="Q242" s="183"/>
      <c r="R242" s="10"/>
      <c r="S242" s="10"/>
      <c r="T242" s="10"/>
    </row>
    <row r="243" spans="2:20" x14ac:dyDescent="0.25">
      <c r="B243" s="3"/>
      <c r="G243" s="1"/>
      <c r="H243" s="10"/>
      <c r="J243" s="10"/>
      <c r="L243" s="10"/>
      <c r="N243" s="10"/>
      <c r="O243" s="183"/>
      <c r="P243" s="10"/>
      <c r="Q243" s="183"/>
      <c r="R243" s="10"/>
      <c r="S243" s="10"/>
      <c r="T243" s="10"/>
    </row>
    <row r="244" spans="2:20" x14ac:dyDescent="0.25">
      <c r="B244" s="3"/>
      <c r="G244" s="1"/>
      <c r="H244" s="10"/>
      <c r="J244" s="10"/>
      <c r="L244" s="10"/>
      <c r="N244" s="10"/>
      <c r="O244" s="183"/>
      <c r="P244" s="10"/>
      <c r="Q244" s="183"/>
      <c r="R244" s="10"/>
      <c r="S244" s="10"/>
      <c r="T244" s="10"/>
    </row>
    <row r="245" spans="2:20" x14ac:dyDescent="0.25">
      <c r="B245" s="3"/>
      <c r="G245" s="1"/>
      <c r="H245" s="10"/>
      <c r="J245" s="10"/>
      <c r="L245" s="10"/>
      <c r="N245" s="10"/>
      <c r="O245" s="183"/>
      <c r="P245" s="10"/>
      <c r="Q245" s="183"/>
      <c r="R245" s="10"/>
      <c r="S245" s="10"/>
      <c r="T245" s="10"/>
    </row>
    <row r="246" spans="2:20" x14ac:dyDescent="0.25">
      <c r="B246" s="3"/>
      <c r="G246" s="1"/>
      <c r="H246" s="10"/>
      <c r="J246" s="10"/>
      <c r="L246" s="10"/>
      <c r="N246" s="10"/>
      <c r="O246" s="183"/>
      <c r="P246" s="10"/>
      <c r="Q246" s="183"/>
      <c r="R246" s="10"/>
      <c r="S246" s="10"/>
      <c r="T246" s="10"/>
    </row>
    <row r="247" spans="2:20" x14ac:dyDescent="0.25">
      <c r="B247" s="3"/>
      <c r="G247" s="1"/>
      <c r="H247" s="10"/>
      <c r="J247" s="10"/>
      <c r="L247" s="10"/>
      <c r="N247" s="10"/>
      <c r="O247" s="183"/>
      <c r="P247" s="10"/>
      <c r="Q247" s="183"/>
      <c r="R247" s="10"/>
      <c r="S247" s="10"/>
      <c r="T247" s="10"/>
    </row>
    <row r="248" spans="2:20" x14ac:dyDescent="0.25">
      <c r="B248" s="3"/>
      <c r="G248" s="1"/>
      <c r="H248" s="10"/>
      <c r="J248" s="10"/>
      <c r="L248" s="10"/>
      <c r="N248" s="10"/>
      <c r="O248" s="183"/>
      <c r="P248" s="10"/>
      <c r="Q248" s="183"/>
      <c r="R248" s="10"/>
      <c r="S248" s="10"/>
      <c r="T248" s="10"/>
    </row>
    <row r="249" spans="2:20" x14ac:dyDescent="0.25">
      <c r="B249" s="3"/>
      <c r="G249" s="1"/>
      <c r="H249" s="10"/>
      <c r="J249" s="10"/>
      <c r="L249" s="10"/>
      <c r="N249" s="10"/>
      <c r="O249" s="183"/>
      <c r="P249" s="10"/>
      <c r="Q249" s="183"/>
      <c r="R249" s="10"/>
      <c r="S249" s="10"/>
      <c r="T249" s="10"/>
    </row>
    <row r="250" spans="2:20" x14ac:dyDescent="0.25">
      <c r="B250" s="3"/>
      <c r="G250" s="1"/>
      <c r="H250" s="10"/>
      <c r="J250" s="10"/>
      <c r="L250" s="10"/>
      <c r="N250" s="10"/>
      <c r="O250" s="183"/>
      <c r="P250" s="10"/>
      <c r="Q250" s="183"/>
      <c r="R250" s="10"/>
      <c r="S250" s="10"/>
      <c r="T250" s="10"/>
    </row>
    <row r="251" spans="2:20" x14ac:dyDescent="0.25">
      <c r="B251" s="3"/>
      <c r="G251" s="1"/>
      <c r="H251" s="10"/>
      <c r="J251" s="10"/>
      <c r="L251" s="10"/>
      <c r="N251" s="10"/>
      <c r="O251" s="183"/>
      <c r="P251" s="10"/>
      <c r="Q251" s="183"/>
      <c r="R251" s="10"/>
      <c r="S251" s="10"/>
      <c r="T251" s="10"/>
    </row>
    <row r="252" spans="2:20" x14ac:dyDescent="0.25">
      <c r="B252" s="3"/>
      <c r="G252" s="1"/>
      <c r="H252" s="10"/>
      <c r="J252" s="10"/>
      <c r="L252" s="10"/>
      <c r="N252" s="10"/>
      <c r="O252" s="183"/>
      <c r="P252" s="10"/>
      <c r="Q252" s="183"/>
      <c r="R252" s="10"/>
      <c r="S252" s="10"/>
      <c r="T252" s="10"/>
    </row>
    <row r="253" spans="2:20" x14ac:dyDescent="0.25">
      <c r="B253" s="3"/>
      <c r="G253" s="1"/>
      <c r="H253" s="10"/>
      <c r="J253" s="10"/>
      <c r="L253" s="10"/>
      <c r="N253" s="10"/>
      <c r="O253" s="183"/>
      <c r="P253" s="10"/>
      <c r="Q253" s="183"/>
      <c r="R253" s="10"/>
      <c r="S253" s="10"/>
      <c r="T253" s="10"/>
    </row>
    <row r="254" spans="2:20" x14ac:dyDescent="0.25">
      <c r="B254" s="3"/>
      <c r="G254" s="1"/>
      <c r="H254" s="10"/>
      <c r="J254" s="10"/>
      <c r="L254" s="10"/>
      <c r="N254" s="10"/>
      <c r="O254" s="183"/>
      <c r="P254" s="10"/>
      <c r="Q254" s="183"/>
      <c r="R254" s="10"/>
      <c r="S254" s="10"/>
      <c r="T254" s="10"/>
    </row>
    <row r="255" spans="2:20" x14ac:dyDescent="0.25">
      <c r="B255" s="3"/>
      <c r="G255" s="1"/>
      <c r="H255" s="10"/>
      <c r="J255" s="10"/>
      <c r="L255" s="10"/>
      <c r="N255" s="10"/>
      <c r="O255" s="183"/>
      <c r="P255" s="10"/>
      <c r="Q255" s="183"/>
      <c r="R255" s="10"/>
      <c r="S255" s="10"/>
      <c r="T255" s="10"/>
    </row>
    <row r="256" spans="2:20" x14ac:dyDescent="0.25">
      <c r="B256" s="3"/>
      <c r="G256" s="1"/>
      <c r="H256" s="10"/>
      <c r="J256" s="10"/>
      <c r="L256" s="10"/>
      <c r="N256" s="10"/>
      <c r="O256" s="183"/>
      <c r="P256" s="10"/>
      <c r="Q256" s="183"/>
      <c r="R256" s="10"/>
      <c r="S256" s="10"/>
      <c r="T256" s="10"/>
    </row>
    <row r="257" spans="2:20" x14ac:dyDescent="0.25">
      <c r="B257" s="3"/>
      <c r="G257" s="1"/>
      <c r="H257" s="10"/>
      <c r="J257" s="10"/>
      <c r="L257" s="10"/>
      <c r="N257" s="10"/>
      <c r="O257" s="183"/>
      <c r="P257" s="10"/>
      <c r="Q257" s="183"/>
      <c r="R257" s="10"/>
      <c r="S257" s="10"/>
      <c r="T257" s="10"/>
    </row>
    <row r="258" spans="2:20" x14ac:dyDescent="0.25">
      <c r="B258" s="3"/>
      <c r="G258" s="1"/>
      <c r="H258" s="10"/>
      <c r="J258" s="10"/>
      <c r="L258" s="10"/>
      <c r="N258" s="10"/>
      <c r="O258" s="183"/>
      <c r="P258" s="10"/>
      <c r="Q258" s="183"/>
      <c r="R258" s="10"/>
      <c r="S258" s="10"/>
      <c r="T258" s="10"/>
    </row>
    <row r="259" spans="2:20" x14ac:dyDescent="0.25">
      <c r="B259" s="3"/>
      <c r="G259" s="1"/>
      <c r="H259" s="10"/>
      <c r="J259" s="10"/>
      <c r="L259" s="10"/>
      <c r="N259" s="10"/>
      <c r="O259" s="183"/>
      <c r="P259" s="10"/>
      <c r="Q259" s="183"/>
      <c r="R259" s="10"/>
      <c r="S259" s="10"/>
      <c r="T259" s="10"/>
    </row>
    <row r="260" spans="2:20" x14ac:dyDescent="0.25">
      <c r="B260" s="3"/>
      <c r="G260" s="1"/>
      <c r="H260" s="10"/>
      <c r="J260" s="10"/>
      <c r="L260" s="10"/>
      <c r="N260" s="10"/>
      <c r="O260" s="183"/>
      <c r="P260" s="10"/>
      <c r="Q260" s="183"/>
      <c r="R260" s="10"/>
      <c r="S260" s="10"/>
      <c r="T260" s="10"/>
    </row>
    <row r="261" spans="2:20" x14ac:dyDescent="0.25">
      <c r="B261" s="3"/>
      <c r="G261" s="1"/>
      <c r="H261" s="10"/>
      <c r="J261" s="10"/>
      <c r="L261" s="10"/>
      <c r="N261" s="10"/>
      <c r="O261" s="183"/>
      <c r="P261" s="10"/>
      <c r="Q261" s="183"/>
      <c r="R261" s="10"/>
      <c r="S261" s="10"/>
      <c r="T261" s="10"/>
    </row>
    <row r="262" spans="2:20" x14ac:dyDescent="0.25">
      <c r="B262" s="3"/>
      <c r="G262" s="1"/>
      <c r="H262" s="10"/>
      <c r="J262" s="10"/>
      <c r="L262" s="10"/>
      <c r="N262" s="10"/>
      <c r="O262" s="183"/>
      <c r="P262" s="10"/>
      <c r="Q262" s="183"/>
      <c r="R262" s="10"/>
      <c r="S262" s="10"/>
      <c r="T262" s="10"/>
    </row>
    <row r="263" spans="2:20" x14ac:dyDescent="0.25">
      <c r="B263" s="3"/>
      <c r="G263" s="1"/>
      <c r="H263" s="10"/>
      <c r="J263" s="10"/>
      <c r="L263" s="10"/>
      <c r="N263" s="10"/>
      <c r="O263" s="183"/>
      <c r="P263" s="10"/>
      <c r="Q263" s="183"/>
      <c r="R263" s="10"/>
      <c r="S263" s="10"/>
      <c r="T263" s="10"/>
    </row>
    <row r="264" spans="2:20" x14ac:dyDescent="0.25">
      <c r="B264" s="3"/>
      <c r="G264" s="1"/>
      <c r="H264" s="10"/>
      <c r="J264" s="10"/>
      <c r="L264" s="10"/>
      <c r="N264" s="10"/>
      <c r="O264" s="183"/>
      <c r="P264" s="10"/>
      <c r="Q264" s="183"/>
      <c r="R264" s="10"/>
      <c r="S264" s="10"/>
      <c r="T264" s="10"/>
    </row>
    <row r="265" spans="2:20" x14ac:dyDescent="0.25">
      <c r="B265" s="3"/>
      <c r="G265" s="1"/>
      <c r="H265" s="10"/>
      <c r="J265" s="10"/>
      <c r="L265" s="10"/>
      <c r="N265" s="10"/>
      <c r="O265" s="183"/>
      <c r="P265" s="10"/>
      <c r="Q265" s="183"/>
      <c r="R265" s="10"/>
      <c r="S265" s="10"/>
      <c r="T265" s="10"/>
    </row>
    <row r="266" spans="2:20" x14ac:dyDescent="0.25">
      <c r="B266" s="3"/>
      <c r="G266" s="1"/>
      <c r="H266" s="10"/>
      <c r="J266" s="10"/>
      <c r="L266" s="10"/>
      <c r="N266" s="10"/>
      <c r="O266" s="183"/>
      <c r="P266" s="10"/>
      <c r="Q266" s="183"/>
      <c r="R266" s="10"/>
      <c r="S266" s="10"/>
      <c r="T266" s="10"/>
    </row>
    <row r="267" spans="2:20" x14ac:dyDescent="0.25">
      <c r="B267" s="3"/>
      <c r="G267" s="1"/>
      <c r="H267" s="10"/>
      <c r="J267" s="10"/>
      <c r="L267" s="10"/>
      <c r="N267" s="10"/>
      <c r="O267" s="183"/>
      <c r="P267" s="10"/>
      <c r="Q267" s="183"/>
      <c r="R267" s="10"/>
      <c r="S267" s="10"/>
      <c r="T267" s="10"/>
    </row>
    <row r="268" spans="2:20" x14ac:dyDescent="0.25">
      <c r="B268" s="3"/>
      <c r="G268" s="1"/>
      <c r="H268" s="10"/>
      <c r="J268" s="10"/>
      <c r="L268" s="10"/>
      <c r="N268" s="10"/>
      <c r="O268" s="183"/>
      <c r="P268" s="10"/>
      <c r="Q268" s="183"/>
      <c r="R268" s="10"/>
      <c r="S268" s="10"/>
      <c r="T268" s="10"/>
    </row>
    <row r="269" spans="2:20" x14ac:dyDescent="0.25">
      <c r="B269" s="3"/>
      <c r="G269" s="1"/>
      <c r="H269" s="10"/>
      <c r="J269" s="10"/>
      <c r="L269" s="10"/>
      <c r="N269" s="10"/>
      <c r="O269" s="183"/>
      <c r="P269" s="10"/>
      <c r="Q269" s="183"/>
      <c r="R269" s="10"/>
      <c r="S269" s="10"/>
      <c r="T269" s="10"/>
    </row>
    <row r="270" spans="2:20" x14ac:dyDescent="0.25">
      <c r="B270" s="3"/>
      <c r="G270" s="1"/>
      <c r="H270" s="10"/>
      <c r="J270" s="10"/>
      <c r="L270" s="10"/>
      <c r="N270" s="10"/>
      <c r="O270" s="183"/>
      <c r="P270" s="10"/>
      <c r="Q270" s="183"/>
      <c r="R270" s="10"/>
      <c r="S270" s="10"/>
      <c r="T270" s="10"/>
    </row>
    <row r="271" spans="2:20" x14ac:dyDescent="0.25">
      <c r="B271" s="3"/>
      <c r="G271" s="1"/>
      <c r="H271" s="10"/>
      <c r="J271" s="10"/>
      <c r="L271" s="10"/>
      <c r="N271" s="10"/>
      <c r="O271" s="183"/>
      <c r="P271" s="10"/>
      <c r="Q271" s="183"/>
      <c r="R271" s="10"/>
      <c r="S271" s="10"/>
      <c r="T271" s="10"/>
    </row>
    <row r="272" spans="2:20" x14ac:dyDescent="0.25">
      <c r="B272" s="3"/>
      <c r="G272" s="1"/>
      <c r="H272" s="10"/>
      <c r="J272" s="10"/>
      <c r="L272" s="10"/>
      <c r="N272" s="10"/>
      <c r="O272" s="183"/>
      <c r="P272" s="10"/>
      <c r="Q272" s="183"/>
      <c r="R272" s="10"/>
      <c r="S272" s="10"/>
      <c r="T272" s="10"/>
    </row>
    <row r="273" spans="2:20" x14ac:dyDescent="0.25">
      <c r="B273" s="3"/>
      <c r="G273" s="1"/>
      <c r="H273" s="10"/>
      <c r="J273" s="10"/>
      <c r="L273" s="10"/>
      <c r="N273" s="10"/>
      <c r="O273" s="183"/>
      <c r="P273" s="10"/>
      <c r="Q273" s="183"/>
      <c r="R273" s="10"/>
      <c r="S273" s="10"/>
      <c r="T273" s="10"/>
    </row>
    <row r="274" spans="2:20" x14ac:dyDescent="0.25">
      <c r="B274" s="3"/>
      <c r="G274" s="1"/>
      <c r="H274" s="10"/>
      <c r="J274" s="10"/>
      <c r="L274" s="10"/>
      <c r="N274" s="10"/>
      <c r="O274" s="183"/>
      <c r="P274" s="10"/>
      <c r="Q274" s="183"/>
      <c r="R274" s="10"/>
      <c r="S274" s="10"/>
      <c r="T274" s="10"/>
    </row>
    <row r="275" spans="2:20" x14ac:dyDescent="0.25">
      <c r="B275" s="3"/>
      <c r="G275" s="1"/>
      <c r="H275" s="10"/>
      <c r="J275" s="10"/>
      <c r="L275" s="10"/>
      <c r="N275" s="10"/>
      <c r="O275" s="183"/>
      <c r="P275" s="10"/>
      <c r="Q275" s="183"/>
      <c r="R275" s="10"/>
      <c r="S275" s="10"/>
      <c r="T275" s="10"/>
    </row>
    <row r="276" spans="2:20" x14ac:dyDescent="0.25">
      <c r="B276" s="3"/>
      <c r="G276" s="1"/>
      <c r="H276" s="10"/>
      <c r="J276" s="10"/>
      <c r="L276" s="10"/>
      <c r="N276" s="10"/>
      <c r="O276" s="183"/>
      <c r="P276" s="10"/>
      <c r="Q276" s="183"/>
      <c r="R276" s="10"/>
      <c r="S276" s="10"/>
      <c r="T276" s="10"/>
    </row>
    <row r="277" spans="2:20" x14ac:dyDescent="0.25">
      <c r="B277" s="3"/>
      <c r="G277" s="1"/>
      <c r="H277" s="10"/>
      <c r="J277" s="10"/>
      <c r="L277" s="10"/>
      <c r="N277" s="10"/>
      <c r="O277" s="183"/>
      <c r="P277" s="10"/>
      <c r="Q277" s="183"/>
      <c r="R277" s="10"/>
      <c r="S277" s="10"/>
      <c r="T277" s="10"/>
    </row>
    <row r="278" spans="2:20" x14ac:dyDescent="0.25">
      <c r="B278" s="3"/>
      <c r="G278" s="1"/>
      <c r="H278" s="10"/>
      <c r="J278" s="10"/>
      <c r="L278" s="10"/>
      <c r="N278" s="10"/>
      <c r="O278" s="183"/>
      <c r="P278" s="10"/>
      <c r="Q278" s="183"/>
      <c r="R278" s="10"/>
      <c r="S278" s="10"/>
      <c r="T278" s="10"/>
    </row>
    <row r="279" spans="2:20" x14ac:dyDescent="0.25">
      <c r="B279" s="3"/>
      <c r="G279" s="1"/>
      <c r="H279" s="10"/>
      <c r="J279" s="10"/>
      <c r="L279" s="10"/>
      <c r="N279" s="10"/>
      <c r="O279" s="183"/>
      <c r="P279" s="10"/>
      <c r="Q279" s="183"/>
      <c r="R279" s="10"/>
      <c r="S279" s="10"/>
      <c r="T279" s="10"/>
    </row>
    <row r="280" spans="2:20" x14ac:dyDescent="0.25">
      <c r="B280" s="3"/>
      <c r="G280" s="1"/>
      <c r="H280" s="10"/>
      <c r="J280" s="10"/>
      <c r="L280" s="10"/>
      <c r="N280" s="10"/>
      <c r="O280" s="183"/>
      <c r="P280" s="10"/>
      <c r="Q280" s="183"/>
      <c r="R280" s="10"/>
      <c r="S280" s="10"/>
      <c r="T280" s="10"/>
    </row>
    <row r="281" spans="2:20" x14ac:dyDescent="0.25">
      <c r="B281" s="3"/>
      <c r="G281" s="1"/>
      <c r="H281" s="10"/>
      <c r="J281" s="10"/>
      <c r="L281" s="10"/>
      <c r="N281" s="10"/>
      <c r="O281" s="183"/>
      <c r="P281" s="10"/>
      <c r="Q281" s="183"/>
      <c r="R281" s="10"/>
      <c r="S281" s="10"/>
      <c r="T281" s="10"/>
    </row>
    <row r="282" spans="2:20" x14ac:dyDescent="0.25">
      <c r="B282" s="3"/>
      <c r="G282" s="1"/>
      <c r="H282" s="10"/>
      <c r="J282" s="10"/>
      <c r="L282" s="10"/>
      <c r="N282" s="10"/>
      <c r="O282" s="183"/>
      <c r="P282" s="10"/>
      <c r="Q282" s="183"/>
      <c r="R282" s="10"/>
      <c r="S282" s="10"/>
      <c r="T282" s="10"/>
    </row>
    <row r="283" spans="2:20" x14ac:dyDescent="0.25">
      <c r="B283" s="3"/>
      <c r="G283" s="1"/>
      <c r="H283" s="10"/>
      <c r="J283" s="10"/>
      <c r="L283" s="10"/>
      <c r="N283" s="10"/>
      <c r="O283" s="183"/>
      <c r="P283" s="10"/>
      <c r="Q283" s="183"/>
      <c r="R283" s="10"/>
      <c r="S283" s="10"/>
      <c r="T283" s="10"/>
    </row>
    <row r="284" spans="2:20" x14ac:dyDescent="0.25">
      <c r="B284" s="3"/>
      <c r="G284" s="1"/>
      <c r="H284" s="10"/>
      <c r="J284" s="10"/>
      <c r="L284" s="10"/>
      <c r="N284" s="10"/>
      <c r="O284" s="183"/>
      <c r="P284" s="10"/>
      <c r="Q284" s="183"/>
      <c r="R284" s="10"/>
      <c r="S284" s="10"/>
      <c r="T284" s="10"/>
    </row>
    <row r="285" spans="2:20" x14ac:dyDescent="0.25">
      <c r="B285" s="3"/>
      <c r="G285" s="1"/>
      <c r="H285" s="10"/>
      <c r="J285" s="10"/>
      <c r="L285" s="10"/>
      <c r="N285" s="10"/>
      <c r="O285" s="183"/>
      <c r="P285" s="10"/>
      <c r="Q285" s="183"/>
      <c r="R285" s="10"/>
      <c r="S285" s="10"/>
      <c r="T285" s="10"/>
    </row>
    <row r="286" spans="2:20" x14ac:dyDescent="0.25">
      <c r="B286" s="3"/>
      <c r="G286" s="1"/>
      <c r="H286" s="10"/>
      <c r="J286" s="10"/>
      <c r="L286" s="10"/>
      <c r="N286" s="10"/>
      <c r="O286" s="183"/>
      <c r="P286" s="10"/>
      <c r="Q286" s="183"/>
      <c r="R286" s="10"/>
      <c r="S286" s="10"/>
      <c r="T286" s="10"/>
    </row>
    <row r="287" spans="2:20" x14ac:dyDescent="0.25">
      <c r="B287" s="3"/>
      <c r="G287" s="1"/>
      <c r="H287" s="10"/>
      <c r="J287" s="10"/>
      <c r="L287" s="10"/>
      <c r="N287" s="10"/>
      <c r="O287" s="183"/>
      <c r="P287" s="10"/>
      <c r="Q287" s="183"/>
      <c r="R287" s="10"/>
      <c r="S287" s="10"/>
      <c r="T287" s="10"/>
    </row>
    <row r="288" spans="2:20" x14ac:dyDescent="0.25">
      <c r="B288" s="3"/>
      <c r="G288" s="1"/>
      <c r="H288" s="10"/>
      <c r="J288" s="10"/>
      <c r="L288" s="10"/>
      <c r="N288" s="10"/>
      <c r="O288" s="183"/>
      <c r="P288" s="10"/>
      <c r="Q288" s="183"/>
      <c r="R288" s="10"/>
      <c r="S288" s="10"/>
      <c r="T288" s="10"/>
    </row>
    <row r="289" spans="2:20" x14ac:dyDescent="0.25">
      <c r="B289" s="3"/>
      <c r="G289" s="1"/>
      <c r="H289" s="10"/>
      <c r="J289" s="10"/>
      <c r="L289" s="10"/>
      <c r="N289" s="10"/>
      <c r="O289" s="183"/>
      <c r="P289" s="10"/>
      <c r="Q289" s="183"/>
      <c r="R289" s="10"/>
      <c r="S289" s="10"/>
      <c r="T289" s="10"/>
    </row>
    <row r="290" spans="2:20" x14ac:dyDescent="0.25">
      <c r="B290" s="3"/>
      <c r="G290" s="1"/>
      <c r="H290" s="10"/>
      <c r="J290" s="10"/>
      <c r="L290" s="10"/>
      <c r="N290" s="10"/>
      <c r="O290" s="183"/>
      <c r="P290" s="10"/>
      <c r="Q290" s="183"/>
      <c r="R290" s="10"/>
      <c r="S290" s="10"/>
      <c r="T290" s="10"/>
    </row>
    <row r="291" spans="2:20" x14ac:dyDescent="0.25">
      <c r="B291" s="3"/>
      <c r="G291" s="1"/>
      <c r="H291" s="10"/>
      <c r="J291" s="10"/>
      <c r="L291" s="10"/>
      <c r="N291" s="10"/>
      <c r="O291" s="183"/>
      <c r="P291" s="10"/>
      <c r="Q291" s="183"/>
      <c r="R291" s="10"/>
      <c r="S291" s="10"/>
      <c r="T291" s="10"/>
    </row>
    <row r="292" spans="2:20" x14ac:dyDescent="0.25">
      <c r="B292" s="3"/>
      <c r="G292" s="1"/>
      <c r="H292" s="10"/>
      <c r="J292" s="10"/>
      <c r="L292" s="10"/>
      <c r="N292" s="10"/>
      <c r="O292" s="183"/>
      <c r="P292" s="10"/>
      <c r="Q292" s="183"/>
      <c r="R292" s="10"/>
      <c r="S292" s="10"/>
      <c r="T292" s="10"/>
    </row>
    <row r="293" spans="2:20" x14ac:dyDescent="0.25">
      <c r="B293" s="3"/>
      <c r="G293" s="1"/>
      <c r="H293" s="10"/>
      <c r="J293" s="10"/>
      <c r="L293" s="10"/>
      <c r="N293" s="10"/>
      <c r="O293" s="183"/>
      <c r="P293" s="10"/>
      <c r="Q293" s="183"/>
      <c r="R293" s="10"/>
      <c r="S293" s="10"/>
      <c r="T293" s="10"/>
    </row>
    <row r="294" spans="2:20" x14ac:dyDescent="0.25">
      <c r="B294" s="3"/>
      <c r="G294" s="1"/>
      <c r="H294" s="10"/>
      <c r="J294" s="10"/>
      <c r="L294" s="10"/>
      <c r="N294" s="10"/>
      <c r="O294" s="183"/>
      <c r="P294" s="10"/>
      <c r="Q294" s="183"/>
      <c r="R294" s="10"/>
      <c r="S294" s="10"/>
      <c r="T294" s="10"/>
    </row>
    <row r="295" spans="2:20" x14ac:dyDescent="0.25">
      <c r="B295" s="3"/>
      <c r="G295" s="1"/>
      <c r="H295" s="10"/>
      <c r="J295" s="10"/>
      <c r="L295" s="10"/>
      <c r="N295" s="10"/>
      <c r="O295" s="183"/>
      <c r="P295" s="10"/>
      <c r="Q295" s="183"/>
      <c r="R295" s="10"/>
      <c r="S295" s="10"/>
      <c r="T295" s="10"/>
    </row>
    <row r="296" spans="2:20" x14ac:dyDescent="0.25">
      <c r="B296" s="3"/>
      <c r="G296" s="1"/>
      <c r="H296" s="10"/>
      <c r="J296" s="10"/>
      <c r="L296" s="10"/>
      <c r="N296" s="10"/>
      <c r="O296" s="183"/>
      <c r="P296" s="10"/>
      <c r="Q296" s="183"/>
      <c r="R296" s="10"/>
      <c r="S296" s="10"/>
      <c r="T296" s="10"/>
    </row>
    <row r="297" spans="2:20" x14ac:dyDescent="0.25">
      <c r="B297" s="3"/>
      <c r="G297" s="1"/>
      <c r="H297" s="10"/>
      <c r="J297" s="10"/>
      <c r="L297" s="10"/>
      <c r="N297" s="10"/>
      <c r="O297" s="183"/>
      <c r="P297" s="10"/>
      <c r="Q297" s="183"/>
      <c r="R297" s="10"/>
      <c r="S297" s="10"/>
      <c r="T297" s="10"/>
    </row>
    <row r="298" spans="2:20" x14ac:dyDescent="0.25">
      <c r="B298" s="3"/>
      <c r="G298" s="1"/>
      <c r="H298" s="10"/>
      <c r="J298" s="10"/>
      <c r="L298" s="10"/>
      <c r="N298" s="10"/>
      <c r="O298" s="183"/>
      <c r="P298" s="10"/>
      <c r="Q298" s="183"/>
      <c r="R298" s="10"/>
      <c r="S298" s="10"/>
      <c r="T298" s="10"/>
    </row>
    <row r="299" spans="2:20" x14ac:dyDescent="0.25">
      <c r="B299" s="3"/>
      <c r="G299" s="1"/>
      <c r="H299" s="10"/>
      <c r="J299" s="10"/>
      <c r="L299" s="10"/>
      <c r="N299" s="10"/>
      <c r="O299" s="183"/>
      <c r="P299" s="10"/>
      <c r="Q299" s="183"/>
      <c r="R299" s="10"/>
      <c r="S299" s="10"/>
      <c r="T299" s="10"/>
    </row>
    <row r="300" spans="2:20" x14ac:dyDescent="0.25">
      <c r="B300" s="3"/>
      <c r="G300" s="1"/>
      <c r="H300" s="10"/>
      <c r="J300" s="10"/>
      <c r="L300" s="10"/>
      <c r="N300" s="10"/>
      <c r="O300" s="183"/>
      <c r="P300" s="10"/>
      <c r="Q300" s="183"/>
      <c r="R300" s="10"/>
      <c r="S300" s="10"/>
      <c r="T300" s="10"/>
    </row>
    <row r="301" spans="2:20" x14ac:dyDescent="0.25">
      <c r="B301" s="3"/>
      <c r="G301" s="1"/>
      <c r="H301" s="10"/>
      <c r="J301" s="10"/>
      <c r="L301" s="10"/>
      <c r="N301" s="10"/>
      <c r="O301" s="183"/>
      <c r="P301" s="10"/>
      <c r="Q301" s="183"/>
      <c r="R301" s="10"/>
      <c r="S301" s="10"/>
      <c r="T301" s="10"/>
    </row>
    <row r="302" spans="2:20" x14ac:dyDescent="0.25">
      <c r="B302" s="3"/>
      <c r="G302" s="1"/>
      <c r="H302" s="10"/>
      <c r="J302" s="10"/>
      <c r="L302" s="10"/>
      <c r="N302" s="10"/>
      <c r="O302" s="183"/>
      <c r="P302" s="10"/>
      <c r="Q302" s="183"/>
      <c r="R302" s="10"/>
      <c r="S302" s="10"/>
      <c r="T302" s="10"/>
    </row>
    <row r="303" spans="2:20" x14ac:dyDescent="0.25">
      <c r="B303" s="3"/>
      <c r="G303" s="1"/>
      <c r="H303" s="10"/>
      <c r="J303" s="10"/>
      <c r="L303" s="10"/>
      <c r="N303" s="10"/>
      <c r="O303" s="183"/>
      <c r="P303" s="10"/>
      <c r="Q303" s="183"/>
      <c r="R303" s="10"/>
      <c r="S303" s="10"/>
      <c r="T303" s="10"/>
    </row>
    <row r="304" spans="2:20" x14ac:dyDescent="0.25">
      <c r="B304" s="3"/>
      <c r="G304" s="1"/>
      <c r="H304" s="10"/>
      <c r="J304" s="10"/>
      <c r="L304" s="10"/>
      <c r="N304" s="10"/>
      <c r="O304" s="183"/>
      <c r="P304" s="10"/>
      <c r="Q304" s="183"/>
      <c r="R304" s="10"/>
      <c r="S304" s="10"/>
      <c r="T304" s="10"/>
    </row>
    <row r="305" spans="2:20" x14ac:dyDescent="0.25">
      <c r="B305" s="3"/>
      <c r="G305" s="1"/>
      <c r="H305" s="10"/>
      <c r="J305" s="10"/>
      <c r="L305" s="10"/>
      <c r="N305" s="10"/>
      <c r="O305" s="183"/>
      <c r="P305" s="10"/>
      <c r="Q305" s="183"/>
      <c r="R305" s="10"/>
      <c r="S305" s="10"/>
      <c r="T305" s="10"/>
    </row>
    <row r="306" spans="2:20" x14ac:dyDescent="0.25">
      <c r="B306" s="3"/>
      <c r="G306" s="1"/>
      <c r="H306" s="10"/>
      <c r="J306" s="10"/>
      <c r="L306" s="10"/>
      <c r="N306" s="10"/>
      <c r="O306" s="183"/>
      <c r="P306" s="10"/>
      <c r="Q306" s="183"/>
      <c r="R306" s="10"/>
      <c r="S306" s="10"/>
      <c r="T306" s="10"/>
    </row>
    <row r="307" spans="2:20" x14ac:dyDescent="0.25">
      <c r="B307" s="3"/>
      <c r="G307" s="1"/>
      <c r="H307" s="10"/>
      <c r="J307" s="10"/>
      <c r="L307" s="10"/>
      <c r="N307" s="10"/>
      <c r="O307" s="183"/>
      <c r="P307" s="10"/>
      <c r="Q307" s="183"/>
      <c r="R307" s="10"/>
      <c r="S307" s="10"/>
      <c r="T307" s="10"/>
    </row>
    <row r="308" spans="2:20" x14ac:dyDescent="0.25">
      <c r="B308" s="3"/>
      <c r="G308" s="1"/>
      <c r="H308" s="10"/>
      <c r="J308" s="10"/>
      <c r="L308" s="10"/>
      <c r="N308" s="10"/>
      <c r="O308" s="183"/>
      <c r="P308" s="10"/>
      <c r="Q308" s="183"/>
      <c r="R308" s="10"/>
      <c r="S308" s="10"/>
      <c r="T308" s="10"/>
    </row>
    <row r="309" spans="2:20" x14ac:dyDescent="0.25">
      <c r="B309" s="3"/>
      <c r="G309" s="1"/>
      <c r="H309" s="10"/>
      <c r="J309" s="10"/>
      <c r="L309" s="10"/>
      <c r="N309" s="10"/>
      <c r="O309" s="183"/>
      <c r="P309" s="10"/>
      <c r="Q309" s="183"/>
      <c r="R309" s="10"/>
      <c r="S309" s="10"/>
      <c r="T309" s="10"/>
    </row>
    <row r="310" spans="2:20" x14ac:dyDescent="0.25">
      <c r="B310" s="3"/>
      <c r="G310" s="1"/>
      <c r="H310" s="10"/>
      <c r="J310" s="10"/>
      <c r="L310" s="10"/>
      <c r="N310" s="10"/>
      <c r="O310" s="183"/>
      <c r="P310" s="10"/>
      <c r="Q310" s="183"/>
      <c r="R310" s="10"/>
      <c r="S310" s="10"/>
      <c r="T310" s="10"/>
    </row>
    <row r="311" spans="2:20" x14ac:dyDescent="0.25">
      <c r="B311" s="3"/>
      <c r="G311" s="1"/>
      <c r="H311" s="10"/>
      <c r="J311" s="10"/>
      <c r="L311" s="10"/>
      <c r="N311" s="10"/>
      <c r="O311" s="183"/>
      <c r="P311" s="10"/>
      <c r="Q311" s="183"/>
      <c r="R311" s="10"/>
      <c r="S311" s="10"/>
      <c r="T311" s="10"/>
    </row>
    <row r="312" spans="2:20" x14ac:dyDescent="0.25">
      <c r="B312" s="3"/>
      <c r="G312" s="1"/>
      <c r="H312" s="10"/>
      <c r="J312" s="10"/>
      <c r="L312" s="10"/>
      <c r="N312" s="10"/>
      <c r="O312" s="183"/>
      <c r="P312" s="10"/>
      <c r="Q312" s="183"/>
      <c r="R312" s="10"/>
      <c r="S312" s="10"/>
      <c r="T312" s="10"/>
    </row>
    <row r="313" spans="2:20" x14ac:dyDescent="0.25">
      <c r="B313" s="3"/>
      <c r="G313" s="1"/>
      <c r="H313" s="10"/>
      <c r="J313" s="10"/>
      <c r="L313" s="10"/>
      <c r="N313" s="10"/>
      <c r="O313" s="183"/>
      <c r="P313" s="10"/>
      <c r="Q313" s="183"/>
      <c r="R313" s="10"/>
      <c r="S313" s="10"/>
      <c r="T313" s="10"/>
    </row>
    <row r="314" spans="2:20" x14ac:dyDescent="0.25">
      <c r="B314" s="3"/>
      <c r="G314" s="1"/>
      <c r="H314" s="10"/>
      <c r="J314" s="10"/>
      <c r="L314" s="10"/>
      <c r="N314" s="10"/>
      <c r="O314" s="183"/>
      <c r="P314" s="10"/>
      <c r="Q314" s="183"/>
      <c r="R314" s="10"/>
      <c r="S314" s="10"/>
      <c r="T314" s="10"/>
    </row>
    <row r="315" spans="2:20" x14ac:dyDescent="0.25">
      <c r="B315" s="3"/>
      <c r="G315" s="1"/>
      <c r="H315" s="10"/>
      <c r="J315" s="10"/>
      <c r="L315" s="10"/>
      <c r="N315" s="10"/>
      <c r="O315" s="183"/>
      <c r="P315" s="10"/>
      <c r="Q315" s="183"/>
      <c r="R315" s="10"/>
      <c r="S315" s="10"/>
      <c r="T315" s="10"/>
    </row>
    <row r="316" spans="2:20" x14ac:dyDescent="0.25">
      <c r="B316" s="3"/>
      <c r="G316" s="1"/>
      <c r="H316" s="10"/>
      <c r="J316" s="10"/>
      <c r="L316" s="10"/>
      <c r="N316" s="10"/>
      <c r="O316" s="183"/>
      <c r="P316" s="10"/>
      <c r="Q316" s="183"/>
      <c r="R316" s="10"/>
      <c r="S316" s="10"/>
      <c r="T316" s="10"/>
    </row>
    <row r="317" spans="2:20" x14ac:dyDescent="0.25">
      <c r="B317" s="3"/>
      <c r="G317" s="1"/>
      <c r="H317" s="10"/>
      <c r="J317" s="10"/>
      <c r="L317" s="10"/>
      <c r="N317" s="10"/>
      <c r="O317" s="183"/>
      <c r="P317" s="10"/>
      <c r="Q317" s="183"/>
      <c r="R317" s="10"/>
      <c r="S317" s="10"/>
      <c r="T317" s="10"/>
    </row>
    <row r="318" spans="2:20" x14ac:dyDescent="0.25">
      <c r="B318" s="3"/>
      <c r="G318" s="1"/>
      <c r="H318" s="10"/>
      <c r="J318" s="10"/>
      <c r="L318" s="10"/>
      <c r="N318" s="10"/>
      <c r="O318" s="183"/>
      <c r="P318" s="10"/>
      <c r="Q318" s="183"/>
      <c r="R318" s="10"/>
      <c r="S318" s="10"/>
      <c r="T318" s="10"/>
    </row>
    <row r="319" spans="2:20" x14ac:dyDescent="0.25">
      <c r="B319" s="3"/>
      <c r="G319" s="1"/>
      <c r="H319" s="10"/>
      <c r="J319" s="10"/>
      <c r="L319" s="10"/>
      <c r="N319" s="10"/>
      <c r="O319" s="183"/>
      <c r="P319" s="10"/>
      <c r="Q319" s="183"/>
      <c r="R319" s="10"/>
      <c r="S319" s="10"/>
      <c r="T319" s="10"/>
    </row>
    <row r="320" spans="2:20" x14ac:dyDescent="0.25">
      <c r="B320" s="3"/>
      <c r="G320" s="1"/>
      <c r="H320" s="10"/>
      <c r="J320" s="10"/>
      <c r="L320" s="10"/>
      <c r="N320" s="10"/>
      <c r="O320" s="183"/>
      <c r="P320" s="10"/>
      <c r="Q320" s="183"/>
      <c r="R320" s="10"/>
      <c r="S320" s="10"/>
      <c r="T320" s="10"/>
    </row>
    <row r="321" spans="2:20" x14ac:dyDescent="0.25">
      <c r="B321" s="3"/>
      <c r="G321" s="1"/>
      <c r="H321" s="10"/>
      <c r="J321" s="10"/>
      <c r="L321" s="10"/>
      <c r="N321" s="10"/>
      <c r="O321" s="183"/>
      <c r="P321" s="10"/>
      <c r="Q321" s="183"/>
      <c r="R321" s="10"/>
      <c r="S321" s="10"/>
      <c r="T321" s="10"/>
    </row>
    <row r="322" spans="2:20" x14ac:dyDescent="0.25">
      <c r="B322" s="3"/>
      <c r="G322" s="1"/>
      <c r="H322" s="10"/>
      <c r="J322" s="10"/>
      <c r="L322" s="10"/>
      <c r="N322" s="10"/>
      <c r="O322" s="183"/>
      <c r="P322" s="10"/>
      <c r="Q322" s="183"/>
      <c r="R322" s="10"/>
      <c r="S322" s="10"/>
      <c r="T322" s="10"/>
    </row>
    <row r="323" spans="2:20" x14ac:dyDescent="0.25">
      <c r="B323" s="3"/>
      <c r="G323" s="1"/>
      <c r="H323" s="10"/>
      <c r="J323" s="10"/>
      <c r="L323" s="10"/>
      <c r="N323" s="10"/>
      <c r="O323" s="183"/>
      <c r="P323" s="10"/>
      <c r="Q323" s="183"/>
      <c r="R323" s="10"/>
      <c r="S323" s="10"/>
      <c r="T323" s="10"/>
    </row>
    <row r="324" spans="2:20" x14ac:dyDescent="0.25">
      <c r="B324" s="3"/>
      <c r="G324" s="1"/>
      <c r="H324" s="10"/>
      <c r="J324" s="10"/>
      <c r="L324" s="10"/>
      <c r="N324" s="10"/>
      <c r="O324" s="183"/>
      <c r="P324" s="10"/>
      <c r="Q324" s="183"/>
      <c r="R324" s="10"/>
      <c r="S324" s="10"/>
      <c r="T324" s="10"/>
    </row>
    <row r="325" spans="2:20" x14ac:dyDescent="0.25">
      <c r="B325" s="3"/>
      <c r="G325" s="1"/>
      <c r="H325" s="10"/>
      <c r="J325" s="10"/>
      <c r="L325" s="10"/>
      <c r="N325" s="10"/>
      <c r="O325" s="183"/>
      <c r="P325" s="10"/>
      <c r="Q325" s="183"/>
      <c r="R325" s="10"/>
      <c r="S325" s="10"/>
      <c r="T325" s="10"/>
    </row>
    <row r="326" spans="2:20" x14ac:dyDescent="0.25">
      <c r="B326" s="3"/>
      <c r="G326" s="1"/>
      <c r="H326" s="10"/>
      <c r="J326" s="10"/>
      <c r="L326" s="10"/>
      <c r="N326" s="10"/>
      <c r="O326" s="183"/>
      <c r="P326" s="10"/>
      <c r="Q326" s="183"/>
      <c r="R326" s="10"/>
      <c r="S326" s="10"/>
      <c r="T326" s="10"/>
    </row>
    <row r="327" spans="2:20" x14ac:dyDescent="0.25">
      <c r="B327" s="3"/>
      <c r="G327" s="1"/>
      <c r="H327" s="10"/>
      <c r="J327" s="10"/>
      <c r="L327" s="10"/>
      <c r="N327" s="10"/>
      <c r="O327" s="183"/>
      <c r="P327" s="10"/>
      <c r="Q327" s="183"/>
      <c r="R327" s="10"/>
      <c r="S327" s="10"/>
      <c r="T327" s="10"/>
    </row>
    <row r="328" spans="2:20" x14ac:dyDescent="0.25">
      <c r="B328" s="3"/>
      <c r="G328" s="1"/>
      <c r="H328" s="10"/>
      <c r="J328" s="10"/>
      <c r="L328" s="10"/>
      <c r="N328" s="10"/>
      <c r="O328" s="183"/>
      <c r="P328" s="10"/>
      <c r="Q328" s="183"/>
      <c r="R328" s="10"/>
      <c r="S328" s="10"/>
      <c r="T328" s="10"/>
    </row>
    <row r="329" spans="2:20" x14ac:dyDescent="0.25">
      <c r="B329" s="3"/>
      <c r="G329" s="1"/>
      <c r="H329" s="10"/>
      <c r="J329" s="10"/>
      <c r="L329" s="10"/>
      <c r="N329" s="10"/>
      <c r="O329" s="183"/>
      <c r="P329" s="10"/>
      <c r="Q329" s="183"/>
      <c r="R329" s="10"/>
      <c r="S329" s="10"/>
      <c r="T329" s="10"/>
    </row>
    <row r="330" spans="2:20" x14ac:dyDescent="0.25">
      <c r="B330" s="3"/>
      <c r="G330" s="1"/>
      <c r="H330" s="10"/>
      <c r="J330" s="10"/>
      <c r="L330" s="10"/>
      <c r="N330" s="10"/>
      <c r="O330" s="183"/>
      <c r="P330" s="10"/>
      <c r="Q330" s="183"/>
      <c r="R330" s="10"/>
      <c r="S330" s="10"/>
      <c r="T330" s="10"/>
    </row>
    <row r="331" spans="2:20" x14ac:dyDescent="0.25">
      <c r="B331" s="3"/>
      <c r="G331" s="1"/>
      <c r="H331" s="10"/>
      <c r="J331" s="10"/>
      <c r="L331" s="10"/>
      <c r="N331" s="10"/>
      <c r="O331" s="183"/>
      <c r="P331" s="10"/>
      <c r="Q331" s="183"/>
      <c r="R331" s="10"/>
      <c r="S331" s="10"/>
      <c r="T331" s="10"/>
    </row>
    <row r="332" spans="2:20" x14ac:dyDescent="0.25">
      <c r="B332" s="3"/>
      <c r="G332" s="1"/>
      <c r="H332" s="10"/>
      <c r="J332" s="10"/>
      <c r="L332" s="10"/>
      <c r="N332" s="10"/>
      <c r="O332" s="183"/>
      <c r="P332" s="10"/>
      <c r="Q332" s="183"/>
      <c r="R332" s="10"/>
      <c r="S332" s="10"/>
      <c r="T332" s="10"/>
    </row>
    <row r="333" spans="2:20" x14ac:dyDescent="0.25">
      <c r="B333" s="3"/>
      <c r="G333" s="1"/>
      <c r="H333" s="10"/>
      <c r="J333" s="10"/>
      <c r="L333" s="10"/>
      <c r="N333" s="10"/>
      <c r="O333" s="183"/>
      <c r="P333" s="10"/>
      <c r="Q333" s="183"/>
      <c r="R333" s="10"/>
      <c r="S333" s="10"/>
      <c r="T333" s="10"/>
    </row>
    <row r="334" spans="2:20" x14ac:dyDescent="0.25">
      <c r="B334" s="3"/>
      <c r="G334" s="1"/>
      <c r="H334" s="10"/>
      <c r="J334" s="10"/>
      <c r="L334" s="10"/>
      <c r="N334" s="10"/>
      <c r="O334" s="183"/>
      <c r="P334" s="10"/>
      <c r="Q334" s="183"/>
      <c r="R334" s="10"/>
      <c r="S334" s="10"/>
      <c r="T334" s="10"/>
    </row>
    <row r="335" spans="2:20" x14ac:dyDescent="0.25">
      <c r="B335" s="3"/>
      <c r="G335" s="1"/>
      <c r="H335" s="10"/>
      <c r="J335" s="10"/>
      <c r="L335" s="10"/>
      <c r="N335" s="10"/>
      <c r="O335" s="183"/>
      <c r="P335" s="10"/>
      <c r="Q335" s="183"/>
      <c r="R335" s="10"/>
      <c r="S335" s="10"/>
      <c r="T335" s="10"/>
    </row>
    <row r="336" spans="2:20" x14ac:dyDescent="0.25">
      <c r="B336" s="3"/>
      <c r="G336" s="1"/>
      <c r="H336" s="10"/>
      <c r="J336" s="10"/>
      <c r="L336" s="10"/>
      <c r="N336" s="10"/>
      <c r="O336" s="183"/>
      <c r="P336" s="10"/>
      <c r="Q336" s="183"/>
      <c r="R336" s="10"/>
      <c r="S336" s="10"/>
      <c r="T336" s="10"/>
    </row>
    <row r="337" spans="2:20" x14ac:dyDescent="0.25">
      <c r="B337" s="3"/>
      <c r="G337" s="1"/>
      <c r="H337" s="10"/>
      <c r="J337" s="10"/>
      <c r="L337" s="10"/>
      <c r="N337" s="10"/>
      <c r="O337" s="183"/>
      <c r="P337" s="10"/>
      <c r="Q337" s="183"/>
      <c r="R337" s="10"/>
      <c r="S337" s="10"/>
      <c r="T337" s="10"/>
    </row>
    <row r="338" spans="2:20" x14ac:dyDescent="0.25">
      <c r="B338" s="3"/>
      <c r="G338" s="1"/>
      <c r="H338" s="10"/>
      <c r="J338" s="10"/>
      <c r="L338" s="10"/>
      <c r="N338" s="10"/>
      <c r="O338" s="183"/>
      <c r="P338" s="10"/>
      <c r="Q338" s="183"/>
      <c r="R338" s="10"/>
      <c r="S338" s="10"/>
      <c r="T338" s="10"/>
    </row>
    <row r="339" spans="2:20" x14ac:dyDescent="0.25">
      <c r="B339" s="3"/>
      <c r="G339" s="1"/>
      <c r="H339" s="10"/>
      <c r="J339" s="10"/>
      <c r="L339" s="10"/>
      <c r="N339" s="10"/>
      <c r="O339" s="183"/>
      <c r="P339" s="10"/>
      <c r="Q339" s="183"/>
      <c r="R339" s="10"/>
      <c r="S339" s="10"/>
      <c r="T339" s="10"/>
    </row>
    <row r="340" spans="2:20" x14ac:dyDescent="0.25">
      <c r="B340" s="3"/>
      <c r="G340" s="1"/>
      <c r="H340" s="10"/>
      <c r="J340" s="10"/>
      <c r="L340" s="10"/>
      <c r="N340" s="10"/>
      <c r="O340" s="183"/>
      <c r="P340" s="10"/>
      <c r="Q340" s="183"/>
      <c r="R340" s="10"/>
      <c r="S340" s="10"/>
      <c r="T340" s="10"/>
    </row>
    <row r="341" spans="2:20" x14ac:dyDescent="0.25">
      <c r="B341" s="3"/>
      <c r="G341" s="1"/>
      <c r="H341" s="10"/>
      <c r="J341" s="10"/>
      <c r="L341" s="10"/>
      <c r="N341" s="10"/>
      <c r="O341" s="183"/>
      <c r="P341" s="10"/>
      <c r="Q341" s="183"/>
      <c r="R341" s="10"/>
      <c r="S341" s="10"/>
      <c r="T341" s="10"/>
    </row>
    <row r="342" spans="2:20" x14ac:dyDescent="0.25">
      <c r="B342" s="3"/>
      <c r="G342" s="1"/>
      <c r="H342" s="10"/>
      <c r="J342" s="10"/>
      <c r="L342" s="10"/>
      <c r="N342" s="10"/>
      <c r="O342" s="183"/>
      <c r="P342" s="10"/>
      <c r="Q342" s="183"/>
      <c r="R342" s="10"/>
      <c r="S342" s="10"/>
      <c r="T342" s="10"/>
    </row>
    <row r="343" spans="2:20" x14ac:dyDescent="0.25">
      <c r="B343" s="3"/>
      <c r="G343" s="1"/>
      <c r="H343" s="10"/>
      <c r="J343" s="10"/>
      <c r="L343" s="10"/>
      <c r="N343" s="10"/>
      <c r="O343" s="183"/>
      <c r="P343" s="10"/>
      <c r="Q343" s="183"/>
      <c r="R343" s="10"/>
      <c r="S343" s="10"/>
      <c r="T343" s="10"/>
    </row>
    <row r="344" spans="2:20" x14ac:dyDescent="0.25">
      <c r="B344" s="3"/>
      <c r="G344" s="1"/>
      <c r="H344" s="10"/>
      <c r="J344" s="10"/>
      <c r="L344" s="10"/>
      <c r="N344" s="10"/>
      <c r="O344" s="183"/>
      <c r="P344" s="10"/>
      <c r="Q344" s="183"/>
      <c r="R344" s="10"/>
      <c r="S344" s="10"/>
      <c r="T344" s="10"/>
    </row>
    <row r="345" spans="2:20" x14ac:dyDescent="0.25">
      <c r="B345" s="3"/>
      <c r="G345" s="1"/>
      <c r="H345" s="10"/>
      <c r="J345" s="10"/>
      <c r="L345" s="10"/>
      <c r="N345" s="10"/>
      <c r="O345" s="183"/>
      <c r="P345" s="10"/>
      <c r="Q345" s="183"/>
      <c r="R345" s="10"/>
      <c r="S345" s="10"/>
      <c r="T345" s="10"/>
    </row>
    <row r="346" spans="2:20" x14ac:dyDescent="0.25">
      <c r="B346" s="3"/>
      <c r="G346" s="1"/>
      <c r="H346" s="10"/>
      <c r="J346" s="10"/>
      <c r="L346" s="10"/>
      <c r="N346" s="10"/>
      <c r="O346" s="183"/>
      <c r="P346" s="10"/>
      <c r="Q346" s="183"/>
      <c r="R346" s="10"/>
      <c r="S346" s="10"/>
      <c r="T346" s="10"/>
    </row>
    <row r="347" spans="2:20" x14ac:dyDescent="0.25">
      <c r="B347" s="3"/>
      <c r="G347" s="1"/>
      <c r="H347" s="10"/>
      <c r="J347" s="10"/>
      <c r="L347" s="10"/>
      <c r="N347" s="10"/>
      <c r="O347" s="183"/>
      <c r="P347" s="10"/>
      <c r="Q347" s="183"/>
      <c r="R347" s="10"/>
      <c r="S347" s="10"/>
      <c r="T347" s="10"/>
    </row>
    <row r="348" spans="2:20" x14ac:dyDescent="0.25">
      <c r="B348" s="3"/>
      <c r="G348" s="1"/>
      <c r="H348" s="10"/>
      <c r="J348" s="10"/>
      <c r="L348" s="10"/>
      <c r="N348" s="10"/>
      <c r="O348" s="183"/>
      <c r="P348" s="10"/>
      <c r="Q348" s="183"/>
      <c r="R348" s="10"/>
      <c r="S348" s="10"/>
      <c r="T348" s="10"/>
    </row>
    <row r="349" spans="2:20" x14ac:dyDescent="0.25">
      <c r="B349" s="3"/>
      <c r="G349" s="1"/>
      <c r="H349" s="10"/>
      <c r="J349" s="10"/>
      <c r="L349" s="10"/>
      <c r="N349" s="10"/>
      <c r="O349" s="183"/>
      <c r="P349" s="10"/>
      <c r="Q349" s="183"/>
      <c r="R349" s="10"/>
      <c r="S349" s="10"/>
      <c r="T349" s="10"/>
    </row>
    <row r="350" spans="2:20" x14ac:dyDescent="0.25">
      <c r="B350" s="3"/>
      <c r="G350" s="1"/>
      <c r="H350" s="10"/>
      <c r="J350" s="10"/>
      <c r="L350" s="10"/>
      <c r="N350" s="10"/>
      <c r="O350" s="183"/>
      <c r="P350" s="10"/>
      <c r="Q350" s="183"/>
      <c r="R350" s="10"/>
      <c r="S350" s="10"/>
      <c r="T350" s="10"/>
    </row>
    <row r="351" spans="2:20" x14ac:dyDescent="0.25">
      <c r="B351" s="3"/>
      <c r="G351" s="1"/>
      <c r="H351" s="10"/>
      <c r="J351" s="10"/>
      <c r="L351" s="10"/>
      <c r="N351" s="10"/>
      <c r="O351" s="183"/>
      <c r="P351" s="10"/>
      <c r="Q351" s="183"/>
      <c r="R351" s="10"/>
      <c r="S351" s="10"/>
      <c r="T351" s="10"/>
    </row>
    <row r="352" spans="2:20" x14ac:dyDescent="0.25">
      <c r="B352" s="3"/>
      <c r="G352" s="1"/>
      <c r="H352" s="10"/>
      <c r="J352" s="10"/>
      <c r="L352" s="10"/>
      <c r="N352" s="10"/>
      <c r="O352" s="183"/>
      <c r="P352" s="10"/>
      <c r="Q352" s="183"/>
      <c r="R352" s="10"/>
      <c r="S352" s="10"/>
      <c r="T352" s="10"/>
    </row>
    <row r="353" spans="2:20" x14ac:dyDescent="0.25">
      <c r="B353" s="3"/>
      <c r="G353" s="1"/>
      <c r="H353" s="10"/>
      <c r="J353" s="10"/>
      <c r="L353" s="10"/>
      <c r="N353" s="10"/>
      <c r="O353" s="183"/>
      <c r="P353" s="10"/>
      <c r="Q353" s="183"/>
      <c r="R353" s="10"/>
      <c r="S353" s="10"/>
      <c r="T353" s="10"/>
    </row>
    <row r="354" spans="2:20" x14ac:dyDescent="0.25">
      <c r="B354" s="3"/>
      <c r="G354" s="1"/>
      <c r="H354" s="10"/>
      <c r="J354" s="10"/>
      <c r="L354" s="10"/>
      <c r="N354" s="10"/>
      <c r="O354" s="183"/>
      <c r="P354" s="10"/>
      <c r="Q354" s="183"/>
      <c r="R354" s="10"/>
      <c r="S354" s="10"/>
      <c r="T354" s="10"/>
    </row>
    <row r="355" spans="2:20" x14ac:dyDescent="0.25">
      <c r="B355" s="3"/>
      <c r="G355" s="1"/>
      <c r="H355" s="10"/>
      <c r="J355" s="10"/>
      <c r="L355" s="10"/>
      <c r="N355" s="10"/>
      <c r="O355" s="183"/>
      <c r="P355" s="10"/>
      <c r="Q355" s="183"/>
      <c r="R355" s="10"/>
      <c r="S355" s="10"/>
      <c r="T355" s="10"/>
    </row>
    <row r="356" spans="2:20" x14ac:dyDescent="0.25">
      <c r="B356" s="3"/>
      <c r="G356" s="1"/>
      <c r="H356" s="10"/>
      <c r="J356" s="10"/>
      <c r="L356" s="10"/>
      <c r="N356" s="10"/>
      <c r="O356" s="183"/>
      <c r="P356" s="10"/>
      <c r="Q356" s="183"/>
      <c r="R356" s="10"/>
      <c r="S356" s="10"/>
      <c r="T356" s="10"/>
    </row>
    <row r="357" spans="2:20" x14ac:dyDescent="0.25">
      <c r="B357" s="3"/>
      <c r="G357" s="1"/>
      <c r="H357" s="10"/>
      <c r="J357" s="10"/>
      <c r="L357" s="10"/>
      <c r="N357" s="10"/>
      <c r="O357" s="183"/>
      <c r="P357" s="10"/>
      <c r="Q357" s="183"/>
      <c r="R357" s="10"/>
      <c r="S357" s="10"/>
      <c r="T357" s="10"/>
    </row>
    <row r="358" spans="2:20" x14ac:dyDescent="0.25">
      <c r="B358" s="3"/>
      <c r="G358" s="1"/>
      <c r="H358" s="10"/>
      <c r="J358" s="10"/>
      <c r="L358" s="10"/>
      <c r="N358" s="10"/>
      <c r="O358" s="183"/>
      <c r="P358" s="10"/>
      <c r="Q358" s="183"/>
      <c r="R358" s="10"/>
      <c r="S358" s="10"/>
      <c r="T358" s="10"/>
    </row>
    <row r="359" spans="2:20" x14ac:dyDescent="0.25">
      <c r="B359" s="3"/>
      <c r="G359" s="1"/>
      <c r="H359" s="10"/>
      <c r="J359" s="10"/>
      <c r="L359" s="10"/>
      <c r="N359" s="10"/>
      <c r="O359" s="183"/>
      <c r="P359" s="10"/>
      <c r="Q359" s="183"/>
      <c r="R359" s="10"/>
      <c r="S359" s="10"/>
      <c r="T359" s="10"/>
    </row>
    <row r="360" spans="2:20" x14ac:dyDescent="0.25">
      <c r="B360" s="3"/>
      <c r="G360" s="1"/>
      <c r="H360" s="10"/>
      <c r="J360" s="10"/>
      <c r="L360" s="10"/>
      <c r="N360" s="10"/>
      <c r="O360" s="183"/>
      <c r="P360" s="10"/>
      <c r="Q360" s="183"/>
      <c r="R360" s="10"/>
      <c r="S360" s="10"/>
      <c r="T360" s="10"/>
    </row>
    <row r="361" spans="2:20" x14ac:dyDescent="0.25">
      <c r="B361" s="3"/>
      <c r="G361" s="1"/>
      <c r="H361" s="10"/>
      <c r="J361" s="10"/>
      <c r="L361" s="10"/>
      <c r="N361" s="10"/>
      <c r="O361" s="183"/>
      <c r="P361" s="10"/>
      <c r="Q361" s="183"/>
      <c r="R361" s="10"/>
      <c r="S361" s="10"/>
      <c r="T361" s="10"/>
    </row>
    <row r="362" spans="2:20" x14ac:dyDescent="0.25">
      <c r="B362" s="3"/>
      <c r="G362" s="1"/>
      <c r="H362" s="10"/>
      <c r="J362" s="10"/>
      <c r="L362" s="10"/>
      <c r="N362" s="10"/>
      <c r="O362" s="183"/>
      <c r="P362" s="10"/>
      <c r="Q362" s="183"/>
      <c r="R362" s="10"/>
      <c r="S362" s="10"/>
      <c r="T362" s="10"/>
    </row>
    <row r="363" spans="2:20" x14ac:dyDescent="0.25">
      <c r="B363" s="3"/>
      <c r="G363" s="1"/>
      <c r="H363" s="10"/>
      <c r="J363" s="10"/>
      <c r="L363" s="10"/>
      <c r="N363" s="10"/>
      <c r="O363" s="183"/>
      <c r="P363" s="10"/>
      <c r="Q363" s="183"/>
      <c r="R363" s="10"/>
      <c r="S363" s="10"/>
      <c r="T363" s="10"/>
    </row>
    <row r="364" spans="2:20" x14ac:dyDescent="0.25">
      <c r="B364" s="3"/>
      <c r="G364" s="1"/>
      <c r="H364" s="10"/>
      <c r="J364" s="10"/>
      <c r="L364" s="10"/>
      <c r="N364" s="10"/>
      <c r="O364" s="183"/>
      <c r="P364" s="10"/>
      <c r="Q364" s="183"/>
      <c r="R364" s="10"/>
      <c r="S364" s="10"/>
      <c r="T364" s="10"/>
    </row>
    <row r="365" spans="2:20" x14ac:dyDescent="0.25">
      <c r="B365" s="3"/>
      <c r="G365" s="1"/>
      <c r="H365" s="10"/>
      <c r="J365" s="10"/>
      <c r="L365" s="10"/>
      <c r="N365" s="10"/>
      <c r="O365" s="183"/>
      <c r="P365" s="10"/>
      <c r="Q365" s="183"/>
      <c r="R365" s="10"/>
      <c r="S365" s="10"/>
      <c r="T365" s="10"/>
    </row>
    <row r="366" spans="2:20" x14ac:dyDescent="0.25">
      <c r="B366" s="3"/>
      <c r="G366" s="1"/>
      <c r="H366" s="10"/>
      <c r="J366" s="10"/>
      <c r="L366" s="10"/>
      <c r="N366" s="10"/>
      <c r="O366" s="183"/>
      <c r="P366" s="10"/>
      <c r="Q366" s="183"/>
      <c r="R366" s="10"/>
      <c r="S366" s="10"/>
      <c r="T366" s="10"/>
    </row>
    <row r="367" spans="2:20" x14ac:dyDescent="0.25">
      <c r="B367" s="3"/>
      <c r="G367" s="1"/>
      <c r="H367" s="10"/>
      <c r="J367" s="10"/>
      <c r="L367" s="10"/>
      <c r="N367" s="10"/>
      <c r="O367" s="183"/>
      <c r="P367" s="10"/>
      <c r="Q367" s="183"/>
      <c r="R367" s="10"/>
      <c r="S367" s="10"/>
      <c r="T367" s="10"/>
    </row>
    <row r="368" spans="2:20" x14ac:dyDescent="0.25">
      <c r="B368" s="3"/>
      <c r="G368" s="1"/>
      <c r="H368" s="10"/>
      <c r="J368" s="10"/>
      <c r="L368" s="10"/>
      <c r="N368" s="10"/>
      <c r="O368" s="183"/>
      <c r="P368" s="10"/>
      <c r="Q368" s="183"/>
      <c r="R368" s="10"/>
      <c r="S368" s="10"/>
      <c r="T368" s="10"/>
    </row>
    <row r="369" spans="2:20" x14ac:dyDescent="0.25">
      <c r="B369" s="3"/>
      <c r="G369" s="1"/>
      <c r="H369" s="10"/>
      <c r="J369" s="10"/>
      <c r="L369" s="10"/>
      <c r="N369" s="10"/>
      <c r="O369" s="183"/>
      <c r="P369" s="10"/>
      <c r="Q369" s="183"/>
      <c r="R369" s="10"/>
      <c r="S369" s="10"/>
      <c r="T369" s="10"/>
    </row>
    <row r="370" spans="2:20" x14ac:dyDescent="0.25">
      <c r="B370" s="3"/>
      <c r="G370" s="1"/>
      <c r="H370" s="10"/>
      <c r="J370" s="10"/>
      <c r="L370" s="10"/>
      <c r="N370" s="10"/>
      <c r="O370" s="183"/>
      <c r="P370" s="10"/>
      <c r="Q370" s="183"/>
      <c r="R370" s="10"/>
      <c r="S370" s="10"/>
      <c r="T370" s="10"/>
    </row>
    <row r="371" spans="2:20" x14ac:dyDescent="0.25">
      <c r="B371" s="3"/>
      <c r="G371" s="1"/>
      <c r="H371" s="10"/>
      <c r="J371" s="10"/>
      <c r="L371" s="10"/>
      <c r="N371" s="10"/>
      <c r="O371" s="183"/>
      <c r="P371" s="10"/>
      <c r="Q371" s="183"/>
      <c r="R371" s="10"/>
      <c r="S371" s="10"/>
      <c r="T371" s="10"/>
    </row>
    <row r="372" spans="2:20" x14ac:dyDescent="0.25">
      <c r="B372" s="3"/>
      <c r="G372" s="1"/>
      <c r="H372" s="10"/>
      <c r="J372" s="10"/>
      <c r="L372" s="10"/>
      <c r="N372" s="10"/>
      <c r="O372" s="183"/>
      <c r="P372" s="10"/>
      <c r="Q372" s="183"/>
      <c r="R372" s="10"/>
      <c r="S372" s="10"/>
      <c r="T372" s="10"/>
    </row>
    <row r="373" spans="2:20" x14ac:dyDescent="0.25">
      <c r="B373" s="3"/>
      <c r="G373" s="1"/>
      <c r="H373" s="10"/>
      <c r="J373" s="10"/>
      <c r="L373" s="10"/>
      <c r="N373" s="10"/>
      <c r="O373" s="183"/>
      <c r="P373" s="10"/>
      <c r="Q373" s="183"/>
      <c r="R373" s="10"/>
      <c r="S373" s="10"/>
      <c r="T373" s="10"/>
    </row>
    <row r="374" spans="2:20" x14ac:dyDescent="0.25">
      <c r="B374" s="3"/>
      <c r="G374" s="1"/>
      <c r="H374" s="10"/>
      <c r="J374" s="10"/>
      <c r="L374" s="10"/>
      <c r="N374" s="10"/>
      <c r="O374" s="183"/>
      <c r="P374" s="10"/>
      <c r="Q374" s="183"/>
      <c r="R374" s="10"/>
      <c r="S374" s="10"/>
      <c r="T374" s="10"/>
    </row>
    <row r="375" spans="2:20" x14ac:dyDescent="0.25">
      <c r="B375" s="3"/>
      <c r="G375" s="1"/>
      <c r="H375" s="10"/>
      <c r="J375" s="10"/>
      <c r="L375" s="10"/>
      <c r="N375" s="10"/>
      <c r="O375" s="183"/>
      <c r="P375" s="10"/>
      <c r="Q375" s="183"/>
      <c r="R375" s="10"/>
      <c r="S375" s="10"/>
      <c r="T375" s="10"/>
    </row>
    <row r="376" spans="2:20" x14ac:dyDescent="0.25">
      <c r="B376" s="3"/>
      <c r="G376" s="1"/>
      <c r="H376" s="10"/>
      <c r="J376" s="10"/>
      <c r="L376" s="10"/>
      <c r="N376" s="10"/>
      <c r="O376" s="183"/>
      <c r="P376" s="10"/>
      <c r="Q376" s="183"/>
      <c r="R376" s="10"/>
      <c r="S376" s="10"/>
      <c r="T376" s="10"/>
    </row>
    <row r="377" spans="2:20" x14ac:dyDescent="0.25">
      <c r="B377" s="3"/>
      <c r="G377" s="1"/>
      <c r="H377" s="10"/>
      <c r="J377" s="10"/>
      <c r="L377" s="10"/>
      <c r="N377" s="10"/>
      <c r="O377" s="183"/>
      <c r="P377" s="10"/>
      <c r="Q377" s="183"/>
      <c r="R377" s="10"/>
      <c r="S377" s="10"/>
      <c r="T377" s="10"/>
    </row>
    <row r="378" spans="2:20" x14ac:dyDescent="0.25">
      <c r="B378" s="3"/>
      <c r="G378" s="1"/>
      <c r="H378" s="10"/>
      <c r="J378" s="10"/>
      <c r="L378" s="10"/>
      <c r="N378" s="10"/>
      <c r="O378" s="183"/>
      <c r="P378" s="10"/>
      <c r="Q378" s="183"/>
      <c r="R378" s="10"/>
      <c r="S378" s="10"/>
      <c r="T378" s="10"/>
    </row>
    <row r="379" spans="2:20" x14ac:dyDescent="0.25">
      <c r="B379" s="3"/>
      <c r="G379" s="1"/>
      <c r="H379" s="10"/>
      <c r="J379" s="10"/>
      <c r="L379" s="10"/>
      <c r="N379" s="10"/>
      <c r="O379" s="183"/>
      <c r="P379" s="10"/>
      <c r="Q379" s="183"/>
      <c r="R379" s="10"/>
      <c r="S379" s="10"/>
      <c r="T379" s="10"/>
    </row>
    <row r="380" spans="2:20" x14ac:dyDescent="0.25">
      <c r="B380" s="3"/>
      <c r="G380" s="1"/>
      <c r="H380" s="10"/>
      <c r="J380" s="10"/>
      <c r="L380" s="10"/>
      <c r="N380" s="10"/>
      <c r="O380" s="183"/>
      <c r="P380" s="10"/>
      <c r="Q380" s="183"/>
      <c r="R380" s="10"/>
      <c r="S380" s="10"/>
      <c r="T380" s="10"/>
    </row>
    <row r="381" spans="2:20" x14ac:dyDescent="0.25">
      <c r="B381" s="3"/>
      <c r="G381" s="1"/>
      <c r="H381" s="10"/>
      <c r="J381" s="10"/>
      <c r="L381" s="10"/>
      <c r="N381" s="10"/>
      <c r="O381" s="183"/>
      <c r="P381" s="10"/>
      <c r="Q381" s="183"/>
      <c r="R381" s="10"/>
      <c r="S381" s="10"/>
      <c r="T381" s="10"/>
    </row>
    <row r="382" spans="2:20" x14ac:dyDescent="0.25">
      <c r="B382" s="3"/>
      <c r="G382" s="1"/>
      <c r="H382" s="10"/>
      <c r="J382" s="10"/>
      <c r="L382" s="10"/>
      <c r="N382" s="10"/>
      <c r="O382" s="183"/>
      <c r="P382" s="10"/>
      <c r="Q382" s="183"/>
      <c r="R382" s="10"/>
      <c r="S382" s="10"/>
      <c r="T382" s="10"/>
    </row>
    <row r="383" spans="2:20" x14ac:dyDescent="0.25">
      <c r="B383" s="3"/>
      <c r="G383" s="1"/>
      <c r="H383" s="10"/>
      <c r="J383" s="10"/>
      <c r="L383" s="10"/>
      <c r="N383" s="10"/>
      <c r="O383" s="183"/>
      <c r="P383" s="10"/>
      <c r="Q383" s="183"/>
      <c r="R383" s="10"/>
      <c r="S383" s="10"/>
      <c r="T383" s="10"/>
    </row>
    <row r="384" spans="2:20" x14ac:dyDescent="0.25">
      <c r="B384" s="3"/>
      <c r="G384" s="1"/>
      <c r="H384" s="10"/>
      <c r="J384" s="10"/>
      <c r="L384" s="10"/>
      <c r="N384" s="10"/>
      <c r="O384" s="183"/>
      <c r="P384" s="10"/>
      <c r="Q384" s="183"/>
      <c r="R384" s="10"/>
      <c r="S384" s="10"/>
      <c r="T384" s="10"/>
    </row>
    <row r="385" spans="2:20" x14ac:dyDescent="0.25">
      <c r="B385" s="3"/>
      <c r="G385" s="1"/>
      <c r="H385" s="10"/>
      <c r="J385" s="10"/>
      <c r="L385" s="10"/>
      <c r="N385" s="10"/>
      <c r="O385" s="183"/>
      <c r="P385" s="10"/>
      <c r="Q385" s="183"/>
      <c r="R385" s="10"/>
      <c r="S385" s="10"/>
      <c r="T385" s="10"/>
    </row>
    <row r="386" spans="2:20" x14ac:dyDescent="0.25">
      <c r="B386" s="3"/>
      <c r="G386" s="1"/>
      <c r="H386" s="10"/>
      <c r="J386" s="10"/>
      <c r="L386" s="10"/>
      <c r="N386" s="10"/>
      <c r="O386" s="183"/>
      <c r="P386" s="10"/>
      <c r="Q386" s="183"/>
      <c r="R386" s="10"/>
      <c r="S386" s="10"/>
      <c r="T386" s="10"/>
    </row>
    <row r="387" spans="2:20" x14ac:dyDescent="0.25">
      <c r="B387" s="3"/>
      <c r="G387" s="1"/>
      <c r="H387" s="10"/>
      <c r="J387" s="10"/>
      <c r="L387" s="10"/>
      <c r="N387" s="10"/>
      <c r="O387" s="183"/>
      <c r="P387" s="10"/>
      <c r="Q387" s="183"/>
      <c r="R387" s="10"/>
      <c r="S387" s="10"/>
      <c r="T387" s="10"/>
    </row>
    <row r="388" spans="2:20" x14ac:dyDescent="0.25">
      <c r="B388" s="3"/>
      <c r="G388" s="1"/>
      <c r="H388" s="10"/>
      <c r="J388" s="10"/>
      <c r="L388" s="10"/>
      <c r="N388" s="10"/>
      <c r="O388" s="183"/>
      <c r="P388" s="10"/>
      <c r="Q388" s="183"/>
      <c r="R388" s="10"/>
      <c r="S388" s="10"/>
      <c r="T388" s="10"/>
    </row>
    <row r="389" spans="2:20" x14ac:dyDescent="0.25">
      <c r="B389" s="3"/>
      <c r="G389" s="1"/>
      <c r="H389" s="10"/>
      <c r="J389" s="10"/>
      <c r="L389" s="10"/>
      <c r="N389" s="10"/>
      <c r="O389" s="183"/>
      <c r="P389" s="10"/>
      <c r="Q389" s="183"/>
      <c r="R389" s="10"/>
      <c r="S389" s="10"/>
      <c r="T389" s="10"/>
    </row>
    <row r="390" spans="2:20" x14ac:dyDescent="0.25">
      <c r="B390" s="3"/>
      <c r="G390" s="1"/>
      <c r="H390" s="10"/>
      <c r="J390" s="10"/>
      <c r="L390" s="10"/>
      <c r="N390" s="10"/>
      <c r="O390" s="183"/>
      <c r="P390" s="10"/>
      <c r="Q390" s="183"/>
      <c r="R390" s="10"/>
      <c r="S390" s="10"/>
      <c r="T390" s="10"/>
    </row>
    <row r="391" spans="2:20" x14ac:dyDescent="0.25">
      <c r="B391" s="3"/>
      <c r="G391" s="1"/>
      <c r="H391" s="10"/>
      <c r="J391" s="10"/>
      <c r="L391" s="10"/>
      <c r="N391" s="10"/>
      <c r="O391" s="183"/>
      <c r="P391" s="10"/>
      <c r="Q391" s="183"/>
      <c r="R391" s="10"/>
      <c r="S391" s="10"/>
      <c r="T391" s="10"/>
    </row>
    <row r="392" spans="2:20" x14ac:dyDescent="0.25">
      <c r="B392" s="3"/>
      <c r="G392" s="1"/>
      <c r="H392" s="10"/>
      <c r="J392" s="10"/>
      <c r="L392" s="10"/>
      <c r="N392" s="10"/>
      <c r="O392" s="183"/>
      <c r="P392" s="10"/>
      <c r="Q392" s="183"/>
      <c r="R392" s="10"/>
      <c r="S392" s="10"/>
      <c r="T392" s="10"/>
    </row>
    <row r="393" spans="2:20" x14ac:dyDescent="0.25">
      <c r="B393" s="3"/>
      <c r="G393" s="1"/>
      <c r="H393" s="10"/>
      <c r="J393" s="10"/>
      <c r="L393" s="10"/>
      <c r="N393" s="10"/>
      <c r="O393" s="183"/>
      <c r="P393" s="10"/>
      <c r="Q393" s="183"/>
      <c r="R393" s="10"/>
      <c r="S393" s="10"/>
      <c r="T393" s="10"/>
    </row>
    <row r="394" spans="2:20" x14ac:dyDescent="0.25">
      <c r="B394" s="3"/>
      <c r="G394" s="1"/>
      <c r="H394" s="10"/>
      <c r="J394" s="10"/>
      <c r="L394" s="10"/>
      <c r="N394" s="10"/>
      <c r="O394" s="183"/>
      <c r="P394" s="10"/>
      <c r="Q394" s="183"/>
      <c r="R394" s="10"/>
      <c r="S394" s="10"/>
      <c r="T394" s="10"/>
    </row>
    <row r="395" spans="2:20" x14ac:dyDescent="0.25">
      <c r="B395" s="3"/>
      <c r="G395" s="1"/>
      <c r="H395" s="10"/>
      <c r="J395" s="10"/>
      <c r="L395" s="10"/>
      <c r="N395" s="10"/>
      <c r="O395" s="183"/>
      <c r="P395" s="10"/>
      <c r="Q395" s="183"/>
      <c r="R395" s="10"/>
      <c r="S395" s="10"/>
      <c r="T395" s="10"/>
    </row>
    <row r="396" spans="2:20" x14ac:dyDescent="0.25">
      <c r="B396" s="3"/>
      <c r="G396" s="1"/>
      <c r="H396" s="10"/>
      <c r="J396" s="10"/>
      <c r="L396" s="10"/>
      <c r="N396" s="10"/>
      <c r="O396" s="183"/>
      <c r="P396" s="10"/>
      <c r="Q396" s="183"/>
      <c r="R396" s="10"/>
      <c r="S396" s="10"/>
      <c r="T396" s="10"/>
    </row>
    <row r="397" spans="2:20" x14ac:dyDescent="0.25">
      <c r="B397" s="3"/>
      <c r="G397" s="1"/>
      <c r="H397" s="10"/>
      <c r="J397" s="10"/>
      <c r="L397" s="10"/>
      <c r="N397" s="10"/>
      <c r="O397" s="183"/>
      <c r="P397" s="10"/>
      <c r="Q397" s="183"/>
      <c r="R397" s="10"/>
      <c r="S397" s="10"/>
      <c r="T397" s="10"/>
    </row>
    <row r="398" spans="2:20" x14ac:dyDescent="0.25">
      <c r="B398" s="3"/>
      <c r="G398" s="1"/>
      <c r="H398" s="10"/>
      <c r="J398" s="10"/>
      <c r="L398" s="10"/>
      <c r="N398" s="10"/>
      <c r="O398" s="183"/>
      <c r="P398" s="10"/>
      <c r="Q398" s="183"/>
      <c r="R398" s="10"/>
      <c r="S398" s="10"/>
      <c r="T398" s="10"/>
    </row>
    <row r="399" spans="2:20" x14ac:dyDescent="0.25">
      <c r="B399" s="3"/>
      <c r="G399" s="1"/>
      <c r="H399" s="10"/>
      <c r="J399" s="10"/>
      <c r="L399" s="10"/>
      <c r="N399" s="10"/>
      <c r="O399" s="183"/>
      <c r="P399" s="10"/>
      <c r="Q399" s="183"/>
      <c r="R399" s="10"/>
      <c r="S399" s="10"/>
      <c r="T399" s="10"/>
    </row>
    <row r="400" spans="2:20" x14ac:dyDescent="0.25">
      <c r="B400" s="3"/>
      <c r="G400" s="1"/>
      <c r="H400" s="10"/>
      <c r="J400" s="10"/>
      <c r="L400" s="10"/>
      <c r="N400" s="10"/>
      <c r="O400" s="183"/>
      <c r="P400" s="10"/>
      <c r="Q400" s="183"/>
      <c r="R400" s="10"/>
      <c r="S400" s="10"/>
      <c r="T400" s="10"/>
    </row>
    <row r="401" spans="2:20" x14ac:dyDescent="0.25">
      <c r="B401" s="3"/>
      <c r="G401" s="1"/>
      <c r="H401" s="10"/>
      <c r="J401" s="10"/>
      <c r="L401" s="10"/>
      <c r="N401" s="10"/>
      <c r="O401" s="183"/>
      <c r="P401" s="10"/>
      <c r="Q401" s="183"/>
      <c r="R401" s="10"/>
      <c r="S401" s="10"/>
      <c r="T401" s="10"/>
    </row>
    <row r="402" spans="2:20" x14ac:dyDescent="0.25">
      <c r="B402" s="3"/>
      <c r="G402" s="1"/>
      <c r="H402" s="10"/>
      <c r="J402" s="10"/>
      <c r="L402" s="10"/>
      <c r="N402" s="10"/>
      <c r="O402" s="183"/>
      <c r="P402" s="10"/>
      <c r="Q402" s="183"/>
      <c r="R402" s="10"/>
      <c r="S402" s="10"/>
      <c r="T402" s="10"/>
    </row>
    <row r="403" spans="2:20" x14ac:dyDescent="0.25">
      <c r="B403" s="3"/>
      <c r="G403" s="1"/>
      <c r="H403" s="10"/>
      <c r="J403" s="10"/>
      <c r="L403" s="10"/>
      <c r="N403" s="10"/>
      <c r="O403" s="183"/>
      <c r="P403" s="10"/>
      <c r="Q403" s="183"/>
      <c r="R403" s="10"/>
      <c r="S403" s="10"/>
      <c r="T403" s="10"/>
    </row>
    <row r="404" spans="2:20" x14ac:dyDescent="0.25">
      <c r="B404" s="3"/>
      <c r="G404" s="1"/>
      <c r="H404" s="10"/>
      <c r="J404" s="10"/>
      <c r="L404" s="10"/>
      <c r="N404" s="10"/>
      <c r="O404" s="183"/>
      <c r="P404" s="10"/>
      <c r="Q404" s="183"/>
      <c r="R404" s="10"/>
      <c r="S404" s="10"/>
      <c r="T404" s="10"/>
    </row>
    <row r="405" spans="2:20" x14ac:dyDescent="0.25">
      <c r="B405" s="3"/>
      <c r="G405" s="1"/>
      <c r="H405" s="10"/>
      <c r="J405" s="10"/>
      <c r="L405" s="10"/>
      <c r="N405" s="10"/>
      <c r="O405" s="183"/>
      <c r="P405" s="10"/>
      <c r="Q405" s="183"/>
      <c r="R405" s="10"/>
      <c r="S405" s="10"/>
      <c r="T405" s="10"/>
    </row>
    <row r="406" spans="2:20" x14ac:dyDescent="0.25">
      <c r="B406" s="3"/>
      <c r="G406" s="1"/>
      <c r="H406" s="10"/>
      <c r="J406" s="10"/>
      <c r="L406" s="10"/>
      <c r="N406" s="10"/>
      <c r="O406" s="183"/>
      <c r="P406" s="10"/>
      <c r="Q406" s="183"/>
      <c r="R406" s="10"/>
      <c r="S406" s="10"/>
      <c r="T406" s="10"/>
    </row>
    <row r="407" spans="2:20" x14ac:dyDescent="0.25">
      <c r="B407" s="3"/>
      <c r="G407" s="1"/>
      <c r="H407" s="10"/>
      <c r="J407" s="10"/>
      <c r="L407" s="10"/>
      <c r="N407" s="10"/>
      <c r="O407" s="183"/>
      <c r="P407" s="10"/>
      <c r="Q407" s="183"/>
      <c r="R407" s="10"/>
      <c r="S407" s="10"/>
      <c r="T407" s="10"/>
    </row>
    <row r="408" spans="2:20" x14ac:dyDescent="0.25">
      <c r="B408" s="3"/>
      <c r="G408" s="1"/>
      <c r="H408" s="10"/>
      <c r="J408" s="10"/>
      <c r="L408" s="10"/>
      <c r="N408" s="10"/>
      <c r="O408" s="183"/>
      <c r="P408" s="10"/>
      <c r="Q408" s="183"/>
      <c r="R408" s="10"/>
      <c r="S408" s="10"/>
      <c r="T408" s="10"/>
    </row>
    <row r="409" spans="2:20" x14ac:dyDescent="0.25">
      <c r="B409" s="3"/>
      <c r="G409" s="1"/>
      <c r="H409" s="10"/>
      <c r="J409" s="10"/>
      <c r="L409" s="10"/>
      <c r="N409" s="10"/>
      <c r="O409" s="183"/>
      <c r="P409" s="10"/>
      <c r="Q409" s="183"/>
      <c r="R409" s="10"/>
      <c r="S409" s="10"/>
      <c r="T409" s="10"/>
    </row>
    <row r="410" spans="2:20" x14ac:dyDescent="0.25">
      <c r="B410" s="3"/>
      <c r="G410" s="1"/>
      <c r="H410" s="10"/>
      <c r="J410" s="10"/>
      <c r="L410" s="10"/>
      <c r="N410" s="10"/>
      <c r="O410" s="183"/>
      <c r="P410" s="10"/>
      <c r="Q410" s="183"/>
      <c r="R410" s="10"/>
      <c r="S410" s="10"/>
      <c r="T410" s="10"/>
    </row>
    <row r="411" spans="2:20" x14ac:dyDescent="0.25">
      <c r="B411" s="3"/>
      <c r="G411" s="1"/>
      <c r="H411" s="10"/>
      <c r="J411" s="10"/>
      <c r="L411" s="10"/>
      <c r="N411" s="10"/>
      <c r="O411" s="183"/>
      <c r="P411" s="10"/>
      <c r="Q411" s="183"/>
      <c r="R411" s="10"/>
      <c r="S411" s="10"/>
      <c r="T411" s="10"/>
    </row>
    <row r="412" spans="2:20" x14ac:dyDescent="0.25">
      <c r="B412" s="3"/>
      <c r="G412" s="1"/>
      <c r="H412" s="10"/>
      <c r="J412" s="10"/>
      <c r="L412" s="10"/>
      <c r="N412" s="10"/>
      <c r="O412" s="183"/>
      <c r="P412" s="10"/>
      <c r="Q412" s="183"/>
      <c r="R412" s="10"/>
      <c r="S412" s="10"/>
      <c r="T412" s="10"/>
    </row>
    <row r="413" spans="2:20" x14ac:dyDescent="0.25">
      <c r="B413" s="3"/>
      <c r="G413" s="1"/>
      <c r="H413" s="10"/>
      <c r="J413" s="10"/>
      <c r="L413" s="10"/>
      <c r="N413" s="10"/>
      <c r="O413" s="183"/>
      <c r="P413" s="10"/>
      <c r="Q413" s="183"/>
      <c r="R413" s="10"/>
      <c r="S413" s="10"/>
      <c r="T413" s="10"/>
    </row>
    <row r="414" spans="2:20" x14ac:dyDescent="0.25">
      <c r="B414" s="3"/>
      <c r="G414" s="1"/>
      <c r="H414" s="10"/>
      <c r="J414" s="10"/>
      <c r="L414" s="10"/>
      <c r="N414" s="10"/>
      <c r="O414" s="183"/>
      <c r="P414" s="10"/>
      <c r="Q414" s="183"/>
      <c r="R414" s="10"/>
      <c r="S414" s="10"/>
      <c r="T414" s="10"/>
    </row>
    <row r="415" spans="2:20" x14ac:dyDescent="0.25">
      <c r="B415" s="3"/>
      <c r="G415" s="1"/>
      <c r="H415" s="10"/>
      <c r="J415" s="10"/>
      <c r="L415" s="10"/>
      <c r="N415" s="10"/>
      <c r="O415" s="183"/>
      <c r="P415" s="10"/>
      <c r="Q415" s="183"/>
      <c r="R415" s="10"/>
      <c r="S415" s="10"/>
      <c r="T415" s="10"/>
    </row>
    <row r="416" spans="2:20" x14ac:dyDescent="0.25">
      <c r="B416" s="3"/>
      <c r="G416" s="1"/>
      <c r="H416" s="10"/>
      <c r="J416" s="10"/>
      <c r="L416" s="10"/>
      <c r="N416" s="10"/>
      <c r="O416" s="183"/>
      <c r="P416" s="10"/>
      <c r="Q416" s="183"/>
      <c r="R416" s="10"/>
      <c r="S416" s="10"/>
      <c r="T416" s="10"/>
    </row>
    <row r="417" spans="2:20" x14ac:dyDescent="0.25">
      <c r="B417" s="3"/>
      <c r="G417" s="1"/>
      <c r="H417" s="10"/>
      <c r="J417" s="10"/>
      <c r="L417" s="10"/>
      <c r="N417" s="10"/>
      <c r="O417" s="183"/>
      <c r="P417" s="10"/>
      <c r="Q417" s="183"/>
      <c r="R417" s="10"/>
      <c r="S417" s="10"/>
      <c r="T417" s="10"/>
    </row>
    <row r="418" spans="2:20" x14ac:dyDescent="0.25">
      <c r="B418" s="3"/>
      <c r="G418" s="1"/>
      <c r="H418" s="10"/>
      <c r="J418" s="10"/>
      <c r="L418" s="10"/>
      <c r="N418" s="10"/>
      <c r="O418" s="183"/>
      <c r="P418" s="10"/>
      <c r="Q418" s="183"/>
      <c r="R418" s="10"/>
      <c r="S418" s="10"/>
      <c r="T418" s="10"/>
    </row>
    <row r="419" spans="2:20" x14ac:dyDescent="0.25">
      <c r="B419" s="3"/>
      <c r="G419" s="1"/>
      <c r="H419" s="10"/>
      <c r="J419" s="10"/>
      <c r="L419" s="10"/>
      <c r="N419" s="10"/>
      <c r="O419" s="183"/>
      <c r="P419" s="10"/>
      <c r="Q419" s="183"/>
      <c r="R419" s="10"/>
      <c r="S419" s="10"/>
      <c r="T419" s="10"/>
    </row>
    <row r="420" spans="2:20" x14ac:dyDescent="0.25">
      <c r="B420" s="3"/>
      <c r="G420" s="1"/>
      <c r="H420" s="10"/>
      <c r="J420" s="10"/>
      <c r="L420" s="10"/>
      <c r="N420" s="10"/>
      <c r="O420" s="183"/>
      <c r="P420" s="10"/>
      <c r="Q420" s="183"/>
      <c r="R420" s="10"/>
      <c r="S420" s="10"/>
      <c r="T420" s="10"/>
    </row>
    <row r="421" spans="2:20" x14ac:dyDescent="0.25">
      <c r="B421" s="3"/>
      <c r="G421" s="1"/>
      <c r="H421" s="10"/>
      <c r="J421" s="10"/>
      <c r="L421" s="10"/>
      <c r="N421" s="10"/>
      <c r="O421" s="183"/>
      <c r="P421" s="10"/>
      <c r="Q421" s="183"/>
      <c r="R421" s="10"/>
      <c r="S421" s="10"/>
      <c r="T421" s="10"/>
    </row>
    <row r="422" spans="2:20" x14ac:dyDescent="0.25">
      <c r="B422" s="3"/>
      <c r="G422" s="1"/>
      <c r="H422" s="10"/>
      <c r="J422" s="10"/>
      <c r="L422" s="10"/>
      <c r="N422" s="10"/>
      <c r="O422" s="183"/>
      <c r="P422" s="10"/>
      <c r="Q422" s="183"/>
      <c r="R422" s="10"/>
      <c r="S422" s="10"/>
      <c r="T422" s="10"/>
    </row>
    <row r="423" spans="2:20" x14ac:dyDescent="0.25">
      <c r="B423" s="3"/>
      <c r="G423" s="1"/>
      <c r="H423" s="10"/>
      <c r="J423" s="10"/>
      <c r="L423" s="10"/>
      <c r="N423" s="10"/>
      <c r="O423" s="183"/>
      <c r="P423" s="10"/>
      <c r="Q423" s="183"/>
      <c r="R423" s="10"/>
      <c r="S423" s="10"/>
      <c r="T423" s="10"/>
    </row>
    <row r="424" spans="2:20" x14ac:dyDescent="0.25">
      <c r="B424" s="3"/>
      <c r="G424" s="1"/>
      <c r="H424" s="10"/>
      <c r="J424" s="10"/>
      <c r="L424" s="10"/>
      <c r="N424" s="10"/>
      <c r="O424" s="183"/>
      <c r="P424" s="10"/>
      <c r="Q424" s="183"/>
      <c r="R424" s="10"/>
      <c r="S424" s="10"/>
      <c r="T424" s="10"/>
    </row>
    <row r="425" spans="2:20" x14ac:dyDescent="0.25">
      <c r="B425" s="3"/>
      <c r="G425" s="1"/>
      <c r="H425" s="10"/>
      <c r="J425" s="10"/>
      <c r="L425" s="10"/>
      <c r="N425" s="10"/>
      <c r="O425" s="183"/>
      <c r="P425" s="10"/>
      <c r="Q425" s="183"/>
      <c r="R425" s="10"/>
      <c r="S425" s="10"/>
      <c r="T425" s="10"/>
    </row>
    <row r="426" spans="2:20" x14ac:dyDescent="0.25">
      <c r="B426" s="3"/>
      <c r="G426" s="1"/>
      <c r="H426" s="10"/>
      <c r="J426" s="10"/>
      <c r="L426" s="10"/>
      <c r="N426" s="10"/>
      <c r="O426" s="183"/>
      <c r="P426" s="10"/>
      <c r="Q426" s="183"/>
      <c r="R426" s="10"/>
      <c r="S426" s="10"/>
      <c r="T426" s="10"/>
    </row>
    <row r="427" spans="2:20" x14ac:dyDescent="0.25">
      <c r="B427" s="3"/>
      <c r="G427" s="1"/>
      <c r="H427" s="10"/>
      <c r="J427" s="10"/>
      <c r="L427" s="10"/>
      <c r="N427" s="10"/>
      <c r="O427" s="183"/>
      <c r="P427" s="10"/>
      <c r="Q427" s="183"/>
      <c r="R427" s="10"/>
      <c r="S427" s="10"/>
      <c r="T427" s="10"/>
    </row>
    <row r="428" spans="2:20" x14ac:dyDescent="0.25">
      <c r="B428" s="3"/>
      <c r="G428" s="1"/>
      <c r="H428" s="10"/>
      <c r="J428" s="10"/>
      <c r="L428" s="10"/>
      <c r="N428" s="10"/>
      <c r="O428" s="183"/>
      <c r="P428" s="10"/>
      <c r="Q428" s="183"/>
      <c r="R428" s="10"/>
      <c r="S428" s="10"/>
      <c r="T428" s="10"/>
    </row>
    <row r="429" spans="2:20" x14ac:dyDescent="0.25">
      <c r="B429" s="3"/>
      <c r="G429" s="1"/>
      <c r="H429" s="10"/>
      <c r="J429" s="10"/>
      <c r="L429" s="10"/>
      <c r="N429" s="10"/>
      <c r="O429" s="183"/>
      <c r="P429" s="10"/>
      <c r="Q429" s="183"/>
      <c r="R429" s="10"/>
      <c r="S429" s="10"/>
      <c r="T429" s="10"/>
    </row>
    <row r="430" spans="2:20" x14ac:dyDescent="0.25">
      <c r="B430" s="3"/>
      <c r="G430" s="1"/>
      <c r="H430" s="10"/>
      <c r="J430" s="10"/>
      <c r="L430" s="10"/>
      <c r="N430" s="10"/>
      <c r="O430" s="183"/>
      <c r="P430" s="10"/>
      <c r="Q430" s="183"/>
      <c r="R430" s="10"/>
      <c r="S430" s="10"/>
      <c r="T430" s="10"/>
    </row>
    <row r="431" spans="2:20" x14ac:dyDescent="0.25">
      <c r="B431" s="3"/>
      <c r="G431" s="1"/>
      <c r="H431" s="10"/>
      <c r="J431" s="10"/>
      <c r="L431" s="10"/>
      <c r="N431" s="10"/>
      <c r="O431" s="183"/>
      <c r="P431" s="10"/>
      <c r="Q431" s="183"/>
      <c r="R431" s="10"/>
      <c r="S431" s="10"/>
      <c r="T431" s="10"/>
    </row>
    <row r="432" spans="2:20" x14ac:dyDescent="0.25">
      <c r="B432" s="3"/>
      <c r="G432" s="1"/>
      <c r="H432" s="10"/>
      <c r="J432" s="10"/>
      <c r="L432" s="10"/>
      <c r="N432" s="10"/>
      <c r="O432" s="183"/>
      <c r="P432" s="10"/>
      <c r="Q432" s="183"/>
      <c r="R432" s="10"/>
      <c r="S432" s="10"/>
      <c r="T432" s="10"/>
    </row>
    <row r="433" spans="2:20" x14ac:dyDescent="0.25">
      <c r="B433" s="3"/>
      <c r="G433" s="1"/>
      <c r="H433" s="10"/>
      <c r="J433" s="10"/>
      <c r="L433" s="10"/>
      <c r="N433" s="10"/>
      <c r="O433" s="183"/>
      <c r="P433" s="10"/>
      <c r="Q433" s="183"/>
      <c r="R433" s="10"/>
      <c r="S433" s="10"/>
      <c r="T433" s="10"/>
    </row>
    <row r="434" spans="2:20" x14ac:dyDescent="0.25">
      <c r="B434" s="3"/>
      <c r="G434" s="1"/>
      <c r="H434" s="10"/>
      <c r="J434" s="10"/>
      <c r="L434" s="10"/>
      <c r="N434" s="10"/>
      <c r="O434" s="183"/>
      <c r="P434" s="10"/>
      <c r="Q434" s="183"/>
      <c r="R434" s="10"/>
      <c r="S434" s="10"/>
      <c r="T434" s="10"/>
    </row>
    <row r="435" spans="2:20" x14ac:dyDescent="0.25">
      <c r="B435" s="3"/>
      <c r="G435" s="1"/>
      <c r="H435" s="10"/>
      <c r="J435" s="10"/>
      <c r="L435" s="10"/>
      <c r="N435" s="10"/>
      <c r="O435" s="183"/>
      <c r="P435" s="10"/>
      <c r="Q435" s="183"/>
      <c r="R435" s="10"/>
      <c r="S435" s="10"/>
      <c r="T435" s="10"/>
    </row>
    <row r="436" spans="2:20" x14ac:dyDescent="0.25">
      <c r="B436" s="3"/>
      <c r="G436" s="1"/>
      <c r="H436" s="10"/>
      <c r="J436" s="10"/>
      <c r="L436" s="10"/>
      <c r="N436" s="10"/>
      <c r="O436" s="183"/>
      <c r="P436" s="10"/>
      <c r="Q436" s="183"/>
      <c r="R436" s="10"/>
      <c r="S436" s="10"/>
      <c r="T436" s="10"/>
    </row>
    <row r="437" spans="2:20" x14ac:dyDescent="0.25">
      <c r="B437" s="3"/>
      <c r="G437" s="1"/>
      <c r="H437" s="10"/>
      <c r="J437" s="10"/>
      <c r="L437" s="10"/>
      <c r="N437" s="10"/>
      <c r="O437" s="183"/>
      <c r="P437" s="10"/>
      <c r="Q437" s="183"/>
      <c r="R437" s="10"/>
      <c r="S437" s="10"/>
      <c r="T437" s="10"/>
    </row>
    <row r="438" spans="2:20" x14ac:dyDescent="0.25">
      <c r="B438" s="3"/>
      <c r="G438" s="1"/>
      <c r="H438" s="10"/>
      <c r="J438" s="10"/>
      <c r="L438" s="10"/>
      <c r="N438" s="10"/>
      <c r="O438" s="183"/>
      <c r="P438" s="10"/>
      <c r="Q438" s="183"/>
      <c r="R438" s="10"/>
      <c r="S438" s="10"/>
      <c r="T438" s="10"/>
    </row>
    <row r="439" spans="2:20" x14ac:dyDescent="0.25">
      <c r="B439" s="3"/>
      <c r="G439" s="1"/>
      <c r="H439" s="10"/>
      <c r="J439" s="10"/>
      <c r="L439" s="10"/>
      <c r="N439" s="10"/>
      <c r="O439" s="183"/>
      <c r="P439" s="10"/>
      <c r="Q439" s="183"/>
      <c r="R439" s="10"/>
      <c r="S439" s="10"/>
      <c r="T439" s="10"/>
    </row>
    <row r="440" spans="2:20" x14ac:dyDescent="0.25">
      <c r="B440" s="3"/>
      <c r="G440" s="1"/>
      <c r="H440" s="10"/>
      <c r="J440" s="10"/>
      <c r="L440" s="10"/>
      <c r="N440" s="10"/>
      <c r="O440" s="183"/>
      <c r="P440" s="10"/>
      <c r="Q440" s="183"/>
      <c r="R440" s="10"/>
      <c r="S440" s="10"/>
      <c r="T440" s="10"/>
    </row>
    <row r="441" spans="2:20" x14ac:dyDescent="0.25">
      <c r="B441" s="3"/>
      <c r="G441" s="1"/>
      <c r="H441" s="10"/>
      <c r="J441" s="10"/>
      <c r="L441" s="10"/>
      <c r="N441" s="10"/>
      <c r="O441" s="183"/>
      <c r="P441" s="10"/>
      <c r="Q441" s="183"/>
      <c r="R441" s="10"/>
      <c r="S441" s="10"/>
      <c r="T441" s="10"/>
    </row>
    <row r="442" spans="2:20" x14ac:dyDescent="0.25">
      <c r="B442" s="3"/>
      <c r="G442" s="1"/>
      <c r="H442" s="10"/>
      <c r="J442" s="10"/>
      <c r="L442" s="10"/>
      <c r="N442" s="10"/>
      <c r="O442" s="183"/>
      <c r="P442" s="10"/>
      <c r="Q442" s="183"/>
      <c r="R442" s="10"/>
      <c r="S442" s="10"/>
      <c r="T442" s="10"/>
    </row>
    <row r="443" spans="2:20" x14ac:dyDescent="0.25">
      <c r="B443" s="3"/>
      <c r="G443" s="1"/>
      <c r="H443" s="10"/>
      <c r="J443" s="10"/>
      <c r="L443" s="10"/>
      <c r="N443" s="10"/>
      <c r="O443" s="183"/>
      <c r="P443" s="10"/>
      <c r="Q443" s="183"/>
      <c r="R443" s="10"/>
      <c r="S443" s="10"/>
      <c r="T443" s="10"/>
    </row>
    <row r="444" spans="2:20" x14ac:dyDescent="0.25">
      <c r="B444" s="3"/>
      <c r="G444" s="1"/>
      <c r="H444" s="10"/>
      <c r="J444" s="10"/>
      <c r="L444" s="10"/>
      <c r="N444" s="10"/>
      <c r="O444" s="183"/>
      <c r="P444" s="10"/>
      <c r="Q444" s="183"/>
      <c r="R444" s="10"/>
      <c r="S444" s="10"/>
      <c r="T444" s="10"/>
    </row>
    <row r="445" spans="2:20" x14ac:dyDescent="0.25">
      <c r="B445" s="3"/>
      <c r="G445" s="1"/>
      <c r="H445" s="10"/>
      <c r="J445" s="10"/>
      <c r="L445" s="10"/>
      <c r="N445" s="10"/>
      <c r="O445" s="183"/>
      <c r="P445" s="10"/>
      <c r="Q445" s="183"/>
      <c r="R445" s="10"/>
      <c r="S445" s="10"/>
      <c r="T445" s="10"/>
    </row>
    <row r="446" spans="2:20" x14ac:dyDescent="0.25">
      <c r="B446" s="3"/>
      <c r="G446" s="1"/>
      <c r="H446" s="10"/>
      <c r="J446" s="10"/>
      <c r="L446" s="10"/>
      <c r="N446" s="10"/>
      <c r="O446" s="183"/>
      <c r="P446" s="10"/>
      <c r="Q446" s="183"/>
      <c r="R446" s="10"/>
      <c r="S446" s="10"/>
      <c r="T446" s="10"/>
    </row>
  </sheetData>
  <mergeCells count="2">
    <mergeCell ref="J1:N1"/>
    <mergeCell ref="A1:F1"/>
  </mergeCells>
  <conditionalFormatting sqref="A74:F444">
    <cfRule type="expression" dxfId="49" priority="595">
      <formula>AND($A73&lt;&gt;"",MOD(ROW(),2)=1)</formula>
    </cfRule>
  </conditionalFormatting>
  <conditionalFormatting sqref="A3:F73">
    <cfRule type="expression" dxfId="48" priority="1">
      <formula>AND($A2&lt;&gt;"",MOD(ROW(),2)=1)</formula>
    </cfRule>
  </conditionalFormatting>
  <pageMargins left="0.7" right="0.7" top="0.75" bottom="0.75" header="0.3" footer="0.3"/>
  <pageSetup orientation="portrait" horizontalDpi="4294967293"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28DD9-2BB3-4348-988D-4EDD238CF7D9}">
  <sheetPr codeName="wshFAC_Entête"/>
  <dimension ref="A1:BP173"/>
  <sheetViews>
    <sheetView zoomScale="80" zoomScaleNormal="80" workbookViewId="0">
      <pane ySplit="840" topLeftCell="A40" activePane="bottomLeft"/>
      <selection activeCell="B1" sqref="B1:B1048576"/>
      <selection pane="bottomLeft" activeCell="F41" sqref="F41"/>
    </sheetView>
  </sheetViews>
  <sheetFormatPr baseColWidth="10" defaultColWidth="9.140625" defaultRowHeight="15" x14ac:dyDescent="0.25"/>
  <cols>
    <col min="1" max="1" width="9.42578125" style="9" bestFit="1" customWidth="1"/>
    <col min="2" max="2" width="12.42578125" style="1044" bestFit="1" customWidth="1"/>
    <col min="3" max="3" width="6.28515625" style="2" bestFit="1" customWidth="1"/>
    <col min="4" max="4" width="8.140625" style="1" bestFit="1" customWidth="1"/>
    <col min="5" max="5" width="18.5703125" style="3" bestFit="1" customWidth="1"/>
    <col min="6" max="6" width="77" style="3" bestFit="1" customWidth="1"/>
    <col min="7" max="7" width="27.85546875" style="3" bestFit="1" customWidth="1"/>
    <col min="8" max="8" width="33.5703125" style="3" bestFit="1" customWidth="1"/>
    <col min="9" max="9" width="22.140625" style="3" bestFit="1" customWidth="1"/>
    <col min="10" max="10" width="11.42578125" style="12" bestFit="1" customWidth="1"/>
    <col min="11" max="11" width="15.140625" style="3" bestFit="1" customWidth="1"/>
    <col min="12" max="12" width="13" style="12" bestFit="1" customWidth="1"/>
    <col min="13" max="13" width="23.5703125" style="3" bestFit="1" customWidth="1"/>
    <col min="14" max="14" width="13" style="12" bestFit="1" customWidth="1"/>
    <col min="15" max="15" width="12.42578125" style="3" bestFit="1" customWidth="1"/>
    <col min="16" max="16" width="13" style="550" bestFit="1" customWidth="1"/>
    <col min="17" max="17" width="9.42578125" style="627" bestFit="1" customWidth="1"/>
    <col min="18" max="18" width="8.7109375" style="628" bestFit="1" customWidth="1"/>
    <col min="19" max="19" width="9.5703125" style="627" bestFit="1" customWidth="1"/>
    <col min="20" max="20" width="10.28515625" style="10" bestFit="1" customWidth="1"/>
    <col min="21" max="21" width="11.42578125" style="12" bestFit="1" customWidth="1"/>
    <col min="22" max="22" width="7" style="12" bestFit="1" customWidth="1"/>
    <col min="23" max="23" width="5.7109375" customWidth="1"/>
    <col min="24" max="24" width="21.42578125" bestFit="1" customWidth="1"/>
    <col min="25" max="25" width="5.7109375" customWidth="1"/>
    <col min="26" max="26" width="9.5703125" bestFit="1" customWidth="1"/>
    <col min="27" max="27" width="11.7109375" bestFit="1" customWidth="1"/>
    <col min="28" max="28" width="9.140625" customWidth="1"/>
    <col min="29" max="29" width="7.28515625" bestFit="1" customWidth="1"/>
    <col min="30" max="30" width="28" bestFit="1" customWidth="1"/>
    <col min="31" max="31" width="19.7109375" bestFit="1" customWidth="1"/>
    <col min="32" max="32" width="26" bestFit="1" customWidth="1"/>
    <col min="33" max="33" width="11.140625" bestFit="1" customWidth="1"/>
    <col min="34" max="34" width="23.140625" bestFit="1" customWidth="1"/>
    <col min="35" max="35" width="11.42578125" bestFit="1" customWidth="1"/>
    <col min="36" max="36" width="19.85546875" bestFit="1" customWidth="1"/>
    <col min="37" max="37" width="11.5703125" bestFit="1" customWidth="1"/>
    <col min="38" max="38" width="21" bestFit="1" customWidth="1"/>
    <col min="39" max="39" width="11.5703125" bestFit="1" customWidth="1"/>
    <col min="40" max="40" width="11.28515625" bestFit="1" customWidth="1"/>
    <col min="41" max="41" width="11.5703125" bestFit="1" customWidth="1"/>
    <col min="42" max="42" width="8.140625" bestFit="1" customWidth="1"/>
    <col min="43" max="43" width="8.7109375" bestFit="1" customWidth="1"/>
    <col min="44" max="44" width="8.42578125" bestFit="1" customWidth="1"/>
    <col min="45" max="45" width="10.28515625" bestFit="1" customWidth="1"/>
    <col min="46" max="46" width="11.42578125" bestFit="1" customWidth="1"/>
    <col min="47" max="47" width="10.28515625" bestFit="1" customWidth="1"/>
    <col min="48" max="48" width="5.7109375" customWidth="1"/>
    <col min="49" max="49" width="21.42578125" bestFit="1" customWidth="1"/>
    <col min="50" max="50" width="5.7109375" customWidth="1"/>
    <col min="51" max="51" width="9.5703125" bestFit="1" customWidth="1"/>
    <col min="52" max="52" width="12.85546875" bestFit="1" customWidth="1"/>
    <col min="53" max="53" width="6.7109375" customWidth="1"/>
    <col min="54" max="54" width="8.7109375" customWidth="1"/>
    <col min="55" max="55" width="39.85546875" customWidth="1"/>
    <col min="56" max="56" width="12.7109375" customWidth="1"/>
    <col min="57" max="57" width="18.7109375" customWidth="1"/>
    <col min="58" max="58" width="11.7109375" customWidth="1"/>
    <col min="59" max="59" width="18.7109375" customWidth="1"/>
    <col min="60" max="60" width="11.7109375" customWidth="1"/>
    <col min="61" max="61" width="18.7109375" customWidth="1"/>
    <col min="62" max="62" width="11.7109375" customWidth="1"/>
    <col min="64" max="64" width="11.7109375" customWidth="1"/>
    <col min="66" max="68" width="11.7109375" customWidth="1"/>
  </cols>
  <sheetData>
    <row r="1" spans="1:68" ht="23.25" x14ac:dyDescent="0.25">
      <c r="A1" s="694" t="s">
        <v>11240</v>
      </c>
      <c r="B1" s="1089"/>
      <c r="C1" s="695"/>
      <c r="D1" s="694"/>
      <c r="E1" s="694"/>
      <c r="F1" s="694"/>
      <c r="G1" s="694"/>
      <c r="H1" s="694"/>
      <c r="I1" s="694"/>
      <c r="J1" s="694"/>
      <c r="K1" s="694"/>
      <c r="L1" s="694"/>
      <c r="M1" s="694"/>
      <c r="N1" s="694"/>
      <c r="O1" s="694"/>
      <c r="P1" s="694"/>
      <c r="Q1" s="694"/>
      <c r="R1" s="694"/>
      <c r="S1" s="694"/>
      <c r="T1" s="694"/>
      <c r="U1" s="694"/>
      <c r="V1" s="694"/>
      <c r="X1" s="387" t="s">
        <v>179</v>
      </c>
      <c r="Z1" s="1328" t="s">
        <v>17014</v>
      </c>
      <c r="AA1" s="1329"/>
      <c r="AB1" s="1329"/>
      <c r="AC1" s="1329"/>
      <c r="AD1" s="1329"/>
      <c r="AE1" s="1329"/>
      <c r="AF1" s="1329"/>
      <c r="AG1" s="1329"/>
      <c r="AH1" s="1329"/>
      <c r="AI1" s="1329"/>
      <c r="AJ1" s="1329"/>
      <c r="AK1" s="1329"/>
      <c r="AL1" s="1329"/>
      <c r="AM1" s="1329"/>
      <c r="AN1" s="1329"/>
      <c r="AO1" s="1329"/>
      <c r="AP1" s="1329"/>
      <c r="AQ1" s="1329"/>
      <c r="AR1" s="1329"/>
      <c r="AS1" s="1329"/>
      <c r="AT1" s="1329"/>
      <c r="AU1" s="1329"/>
      <c r="AW1" s="387" t="s">
        <v>179</v>
      </c>
      <c r="AY1" s="1328" t="s">
        <v>17016</v>
      </c>
      <c r="AZ1" s="1329"/>
      <c r="BA1" s="1329"/>
      <c r="BB1" s="1329"/>
      <c r="BC1" s="1329"/>
      <c r="BD1" s="1329"/>
      <c r="BE1" s="1329"/>
      <c r="BF1" s="1329"/>
      <c r="BG1" s="1329"/>
      <c r="BH1" s="1329"/>
      <c r="BI1" s="1329"/>
      <c r="BJ1" s="1329"/>
      <c r="BK1" s="1329"/>
      <c r="BL1" s="1329"/>
      <c r="BM1" s="1329"/>
      <c r="BN1" s="1329"/>
      <c r="BO1" s="1329"/>
      <c r="BP1" s="1329"/>
    </row>
    <row r="2" spans="1:68" ht="14.45" customHeight="1" x14ac:dyDescent="0.25">
      <c r="A2" s="558" t="s">
        <v>243</v>
      </c>
      <c r="B2" s="1142" t="s">
        <v>538</v>
      </c>
      <c r="C2" s="205" t="s">
        <v>17015</v>
      </c>
      <c r="D2" s="205" t="s">
        <v>181</v>
      </c>
      <c r="E2" s="907" t="s">
        <v>163</v>
      </c>
      <c r="F2" s="907" t="s">
        <v>539</v>
      </c>
      <c r="G2" s="907" t="s">
        <v>550</v>
      </c>
      <c r="H2" s="907" t="s">
        <v>551</v>
      </c>
      <c r="I2" s="907" t="s">
        <v>552</v>
      </c>
      <c r="J2" s="909" t="s">
        <v>117</v>
      </c>
      <c r="K2" s="907" t="s">
        <v>528</v>
      </c>
      <c r="L2" s="909" t="s">
        <v>529</v>
      </c>
      <c r="M2" s="907" t="s">
        <v>530</v>
      </c>
      <c r="N2" s="909" t="s">
        <v>531</v>
      </c>
      <c r="O2" s="907" t="s">
        <v>532</v>
      </c>
      <c r="P2" s="909" t="s">
        <v>533</v>
      </c>
      <c r="Q2" s="1115" t="s">
        <v>534</v>
      </c>
      <c r="R2" s="909" t="s">
        <v>535</v>
      </c>
      <c r="S2" s="1115" t="s">
        <v>536</v>
      </c>
      <c r="T2" s="909" t="s">
        <v>537</v>
      </c>
      <c r="U2" s="909" t="s">
        <v>316</v>
      </c>
      <c r="V2" s="909" t="s">
        <v>527</v>
      </c>
      <c r="W2" s="128"/>
      <c r="X2" s="388" t="s">
        <v>181</v>
      </c>
      <c r="Z2" s="389" t="s">
        <v>243</v>
      </c>
      <c r="AA2" s="389" t="s">
        <v>538</v>
      </c>
      <c r="AB2" s="389" t="s">
        <v>17015</v>
      </c>
      <c r="AC2" s="389" t="s">
        <v>181</v>
      </c>
      <c r="AD2" s="389" t="s">
        <v>163</v>
      </c>
      <c r="AE2" s="389" t="s">
        <v>539</v>
      </c>
      <c r="AF2" s="389" t="s">
        <v>550</v>
      </c>
      <c r="AG2" s="389" t="s">
        <v>551</v>
      </c>
      <c r="AH2" s="389" t="s">
        <v>552</v>
      </c>
      <c r="AI2" s="389" t="s">
        <v>117</v>
      </c>
      <c r="AJ2" s="389" t="s">
        <v>528</v>
      </c>
      <c r="AK2" s="389" t="s">
        <v>529</v>
      </c>
      <c r="AL2" s="389" t="s">
        <v>530</v>
      </c>
      <c r="AM2" s="389" t="s">
        <v>531</v>
      </c>
      <c r="AN2" s="389" t="s">
        <v>532</v>
      </c>
      <c r="AO2" s="389" t="s">
        <v>533</v>
      </c>
      <c r="AP2" s="389" t="s">
        <v>534</v>
      </c>
      <c r="AQ2" s="389" t="s">
        <v>535</v>
      </c>
      <c r="AR2" s="389" t="s">
        <v>536</v>
      </c>
      <c r="AS2" s="389" t="s">
        <v>537</v>
      </c>
      <c r="AT2" s="389" t="s">
        <v>316</v>
      </c>
      <c r="AU2" s="389" t="s">
        <v>527</v>
      </c>
      <c r="AW2" s="388" t="s">
        <v>17015</v>
      </c>
      <c r="AY2" s="389" t="s">
        <v>243</v>
      </c>
      <c r="AZ2" s="389" t="s">
        <v>538</v>
      </c>
      <c r="BA2" s="389" t="s">
        <v>17015</v>
      </c>
      <c r="BB2" s="389" t="s">
        <v>181</v>
      </c>
      <c r="BC2" s="389" t="s">
        <v>539</v>
      </c>
      <c r="BD2" s="389" t="s">
        <v>117</v>
      </c>
      <c r="BE2" s="389" t="s">
        <v>528</v>
      </c>
      <c r="BF2" s="389" t="s">
        <v>529</v>
      </c>
      <c r="BG2" s="389" t="s">
        <v>530</v>
      </c>
      <c r="BH2" s="389" t="s">
        <v>531</v>
      </c>
      <c r="BI2" s="389" t="s">
        <v>532</v>
      </c>
      <c r="BJ2" s="389" t="s">
        <v>533</v>
      </c>
      <c r="BK2" s="389" t="s">
        <v>534</v>
      </c>
      <c r="BL2" s="389" t="s">
        <v>535</v>
      </c>
      <c r="BM2" s="389" t="s">
        <v>536</v>
      </c>
      <c r="BN2" s="389" t="s">
        <v>537</v>
      </c>
      <c r="BO2" s="389" t="s">
        <v>316</v>
      </c>
      <c r="BP2" s="389" t="s">
        <v>527</v>
      </c>
    </row>
    <row r="3" spans="1:68" s="4" customFormat="1" ht="18.75" x14ac:dyDescent="0.25">
      <c r="A3" s="563" t="s">
        <v>15852</v>
      </c>
      <c r="B3" s="1143">
        <v>45341</v>
      </c>
      <c r="C3" s="467" t="s">
        <v>388</v>
      </c>
      <c r="D3" s="727" t="s">
        <v>11575</v>
      </c>
      <c r="E3" s="333"/>
      <c r="F3" s="333" t="s">
        <v>13755</v>
      </c>
      <c r="G3" s="333"/>
      <c r="H3" s="333"/>
      <c r="I3" s="333"/>
      <c r="J3" s="526">
        <v>1225</v>
      </c>
      <c r="K3" s="728" t="s">
        <v>84</v>
      </c>
      <c r="L3" s="729">
        <v>0</v>
      </c>
      <c r="M3" s="333" t="s">
        <v>183</v>
      </c>
      <c r="N3" s="526">
        <v>0</v>
      </c>
      <c r="O3" s="333" t="s">
        <v>165</v>
      </c>
      <c r="P3" s="526">
        <v>0</v>
      </c>
      <c r="Q3" s="903">
        <v>0.05</v>
      </c>
      <c r="R3" s="526">
        <v>61.25</v>
      </c>
      <c r="S3" s="903">
        <v>9.9750000000000005E-2</v>
      </c>
      <c r="T3" s="526">
        <v>122.19</v>
      </c>
      <c r="U3" s="526">
        <v>1408.44</v>
      </c>
      <c r="V3" s="526">
        <v>0</v>
      </c>
      <c r="W3" s="127"/>
      <c r="X3" s="730" t="s">
        <v>11631</v>
      </c>
      <c r="Z3" s="9" t="s">
        <v>16990</v>
      </c>
      <c r="AA3" s="2">
        <v>45513</v>
      </c>
      <c r="AB3" s="2" t="s">
        <v>388</v>
      </c>
      <c r="AC3" s="132" t="s">
        <v>11631</v>
      </c>
      <c r="AD3" s="118" t="s">
        <v>16999</v>
      </c>
      <c r="AE3" s="118" t="s">
        <v>17012</v>
      </c>
      <c r="AF3" s="118" t="s">
        <v>15790</v>
      </c>
      <c r="AG3" s="118" t="s">
        <v>16997</v>
      </c>
      <c r="AH3" s="118"/>
      <c r="AI3" s="12">
        <v>869</v>
      </c>
      <c r="AJ3" s="25" t="s">
        <v>84</v>
      </c>
      <c r="AK3" s="26">
        <v>0</v>
      </c>
      <c r="AL3" s="118" t="s">
        <v>183</v>
      </c>
      <c r="AM3" s="12">
        <v>0</v>
      </c>
      <c r="AN3" s="118" t="s">
        <v>165</v>
      </c>
      <c r="AO3" s="12">
        <v>0</v>
      </c>
      <c r="AP3" s="126">
        <v>0.05</v>
      </c>
      <c r="AQ3" s="12">
        <v>43.45</v>
      </c>
      <c r="AR3" s="126">
        <v>9.9750000000000005E-2</v>
      </c>
      <c r="AS3" s="12">
        <v>86.68</v>
      </c>
      <c r="AT3" s="12">
        <v>999.13</v>
      </c>
      <c r="AU3" s="12">
        <v>0</v>
      </c>
      <c r="AW3" s="730" t="s">
        <v>16989</v>
      </c>
      <c r="AY3" s="559"/>
      <c r="AZ3" s="2"/>
      <c r="BA3" s="2"/>
      <c r="BB3" s="132"/>
      <c r="BC3" s="133"/>
      <c r="BD3" s="12"/>
      <c r="BE3" s="6"/>
      <c r="BF3" s="26"/>
      <c r="BG3" s="118"/>
      <c r="BH3" s="12"/>
      <c r="BI3" s="118"/>
      <c r="BJ3" s="12"/>
      <c r="BK3" s="903"/>
      <c r="BL3" s="12"/>
      <c r="BM3" s="903"/>
      <c r="BN3" s="12"/>
      <c r="BO3" s="26"/>
      <c r="BP3" s="12"/>
    </row>
    <row r="4" spans="1:68" x14ac:dyDescent="0.25">
      <c r="A4" s="9" t="s">
        <v>15853</v>
      </c>
      <c r="B4" s="1144">
        <v>45379</v>
      </c>
      <c r="C4" s="2" t="s">
        <v>388</v>
      </c>
      <c r="D4" s="132" t="s">
        <v>11577</v>
      </c>
      <c r="E4" s="118"/>
      <c r="F4" s="118" t="s">
        <v>13769</v>
      </c>
      <c r="G4" s="118"/>
      <c r="H4" s="118"/>
      <c r="I4" s="118"/>
      <c r="J4" s="12">
        <v>12162.5</v>
      </c>
      <c r="K4" s="25" t="s">
        <v>84</v>
      </c>
      <c r="L4" s="26">
        <v>0</v>
      </c>
      <c r="M4" s="118" t="s">
        <v>183</v>
      </c>
      <c r="N4" s="12">
        <v>0</v>
      </c>
      <c r="O4" s="118" t="s">
        <v>165</v>
      </c>
      <c r="P4" s="12">
        <v>0</v>
      </c>
      <c r="Q4" s="903">
        <v>0.05</v>
      </c>
      <c r="R4" s="12">
        <v>608.13</v>
      </c>
      <c r="S4" s="903">
        <v>9.9750000000000005E-2</v>
      </c>
      <c r="T4" s="12">
        <v>1213.21</v>
      </c>
      <c r="U4" s="12">
        <v>13983.84</v>
      </c>
      <c r="V4" s="12">
        <v>0</v>
      </c>
      <c r="W4" s="12"/>
      <c r="Z4" s="9"/>
      <c r="AA4" s="2"/>
      <c r="AB4" s="2"/>
      <c r="AC4" s="132"/>
      <c r="AD4" s="118"/>
      <c r="AE4" s="118"/>
      <c r="AF4" s="118"/>
      <c r="AG4" s="118"/>
      <c r="AH4" s="118"/>
      <c r="AI4" s="12"/>
      <c r="AJ4" s="25"/>
      <c r="AK4" s="26"/>
      <c r="AL4" s="118"/>
      <c r="AM4" s="12"/>
      <c r="AN4" s="118"/>
      <c r="AO4" s="12"/>
      <c r="AP4" s="126"/>
      <c r="AQ4" s="12"/>
      <c r="AR4" s="126"/>
      <c r="AS4" s="12"/>
      <c r="AT4" s="12"/>
      <c r="AU4" s="12"/>
      <c r="AY4" s="559"/>
      <c r="AZ4" s="2"/>
      <c r="BA4" s="2"/>
      <c r="BB4" s="132"/>
      <c r="BC4" s="133"/>
      <c r="BD4" s="12"/>
      <c r="BE4" s="6"/>
      <c r="BF4" s="26"/>
      <c r="BG4" s="118"/>
      <c r="BH4" s="12"/>
      <c r="BI4" s="118"/>
      <c r="BJ4" s="12"/>
      <c r="BK4" s="126"/>
      <c r="BL4" s="12"/>
      <c r="BM4" s="126"/>
      <c r="BN4" s="12"/>
      <c r="BO4" s="26"/>
      <c r="BP4" s="12"/>
    </row>
    <row r="5" spans="1:68" x14ac:dyDescent="0.25">
      <c r="A5" s="9" t="s">
        <v>15854</v>
      </c>
      <c r="B5" s="1144">
        <v>45379</v>
      </c>
      <c r="C5" s="2" t="s">
        <v>388</v>
      </c>
      <c r="D5" s="132" t="s">
        <v>11577</v>
      </c>
      <c r="E5" s="118"/>
      <c r="F5" s="118" t="s">
        <v>13769</v>
      </c>
      <c r="G5" s="118"/>
      <c r="H5" s="118"/>
      <c r="I5" s="118"/>
      <c r="J5" s="12">
        <v>1400</v>
      </c>
      <c r="K5" s="25" t="s">
        <v>84</v>
      </c>
      <c r="L5" s="26">
        <v>0</v>
      </c>
      <c r="M5" s="118" t="s">
        <v>183</v>
      </c>
      <c r="N5" s="12">
        <v>0</v>
      </c>
      <c r="O5" s="118" t="s">
        <v>165</v>
      </c>
      <c r="P5" s="12">
        <v>0</v>
      </c>
      <c r="Q5" s="903">
        <v>0.05</v>
      </c>
      <c r="R5" s="12">
        <v>70</v>
      </c>
      <c r="S5" s="903">
        <v>9.9750000000000005E-2</v>
      </c>
      <c r="T5" s="12">
        <v>139.65</v>
      </c>
      <c r="U5" s="12">
        <v>1609.65</v>
      </c>
      <c r="V5" s="12">
        <v>0</v>
      </c>
      <c r="W5" s="12"/>
      <c r="Z5" s="9"/>
      <c r="AA5" s="2"/>
      <c r="AB5" s="2"/>
      <c r="AC5" s="132"/>
      <c r="AD5" s="118"/>
      <c r="AE5" s="118"/>
      <c r="AF5" s="118"/>
      <c r="AG5" s="118"/>
      <c r="AH5" s="118"/>
      <c r="AI5" s="12"/>
      <c r="AJ5" s="25"/>
      <c r="AK5" s="26"/>
      <c r="AL5" s="118"/>
      <c r="AM5" s="12"/>
      <c r="AN5" s="118"/>
      <c r="AO5" s="12"/>
      <c r="AP5" s="126"/>
      <c r="AQ5" s="12"/>
      <c r="AR5" s="126"/>
      <c r="AS5" s="12"/>
      <c r="AT5" s="12"/>
      <c r="AU5" s="12"/>
      <c r="AY5" s="559"/>
      <c r="AZ5" s="2"/>
      <c r="BA5" s="2"/>
      <c r="BB5" s="132"/>
      <c r="BC5" s="133"/>
      <c r="BD5" s="12"/>
      <c r="BE5" s="6"/>
      <c r="BF5" s="26"/>
      <c r="BG5" s="118"/>
      <c r="BH5" s="12"/>
      <c r="BI5" s="118"/>
      <c r="BJ5" s="12"/>
      <c r="BK5" s="126"/>
      <c r="BL5" s="12"/>
      <c r="BM5" s="126"/>
      <c r="BN5" s="12"/>
      <c r="BO5" s="26"/>
      <c r="BP5" s="12"/>
    </row>
    <row r="6" spans="1:68" x14ac:dyDescent="0.25">
      <c r="A6" s="9" t="s">
        <v>15855</v>
      </c>
      <c r="B6" s="1144">
        <v>45423</v>
      </c>
      <c r="C6" s="2" t="s">
        <v>388</v>
      </c>
      <c r="D6" s="132" t="s">
        <v>11577</v>
      </c>
      <c r="E6" s="118"/>
      <c r="F6" s="118" t="s">
        <v>13769</v>
      </c>
      <c r="G6" s="118"/>
      <c r="H6" s="118"/>
      <c r="I6" s="118"/>
      <c r="J6" s="12">
        <v>6562.5</v>
      </c>
      <c r="K6" s="25" t="s">
        <v>84</v>
      </c>
      <c r="L6" s="26">
        <v>75</v>
      </c>
      <c r="M6" s="118" t="s">
        <v>183</v>
      </c>
      <c r="N6" s="12">
        <v>0</v>
      </c>
      <c r="O6" s="118" t="s">
        <v>165</v>
      </c>
      <c r="P6" s="12">
        <v>0</v>
      </c>
      <c r="Q6" s="903">
        <v>0.05</v>
      </c>
      <c r="R6" s="12">
        <v>331.88</v>
      </c>
      <c r="S6" s="903">
        <v>9.9750000000000005E-2</v>
      </c>
      <c r="T6" s="12">
        <v>662.09</v>
      </c>
      <c r="U6" s="12">
        <v>7631.47</v>
      </c>
      <c r="V6" s="12">
        <v>0</v>
      </c>
      <c r="W6" s="12"/>
      <c r="Z6" s="9"/>
      <c r="AA6" s="2"/>
      <c r="AB6" s="2"/>
      <c r="AC6" s="132"/>
      <c r="AD6" s="118"/>
      <c r="AE6" s="118"/>
      <c r="AF6" s="118"/>
      <c r="AG6" s="118"/>
      <c r="AH6" s="118"/>
      <c r="AI6" s="12"/>
      <c r="AJ6" s="25"/>
      <c r="AK6" s="26"/>
      <c r="AL6" s="118"/>
      <c r="AM6" s="12"/>
      <c r="AN6" s="118"/>
      <c r="AO6" s="12"/>
      <c r="AP6" s="126"/>
      <c r="AQ6" s="12"/>
      <c r="AR6" s="126"/>
      <c r="AS6" s="12"/>
      <c r="AT6" s="12"/>
      <c r="AU6" s="12"/>
      <c r="AY6" s="559"/>
      <c r="AZ6" s="2"/>
      <c r="BA6" s="2"/>
      <c r="BB6" s="132"/>
      <c r="BC6" s="133"/>
      <c r="BD6" s="12"/>
      <c r="BE6" s="6"/>
      <c r="BF6" s="26"/>
      <c r="BG6" s="118"/>
      <c r="BH6" s="12"/>
      <c r="BI6" s="118"/>
      <c r="BJ6" s="12"/>
      <c r="BK6" s="126"/>
      <c r="BL6" s="12"/>
      <c r="BM6" s="126"/>
      <c r="BN6" s="12"/>
      <c r="BO6" s="26"/>
      <c r="BP6" s="12"/>
    </row>
    <row r="7" spans="1:68" x14ac:dyDescent="0.25">
      <c r="A7" s="9" t="s">
        <v>15856</v>
      </c>
      <c r="B7" s="1144">
        <v>45424</v>
      </c>
      <c r="C7" s="2" t="s">
        <v>388</v>
      </c>
      <c r="D7" s="132" t="s">
        <v>11595</v>
      </c>
      <c r="E7" s="118"/>
      <c r="F7" s="118" t="s">
        <v>14051</v>
      </c>
      <c r="G7" s="118"/>
      <c r="H7" s="118"/>
      <c r="I7" s="118"/>
      <c r="J7" s="12">
        <v>1050</v>
      </c>
      <c r="K7" s="25" t="s">
        <v>84</v>
      </c>
      <c r="L7" s="26">
        <v>0</v>
      </c>
      <c r="M7" s="118" t="s">
        <v>183</v>
      </c>
      <c r="N7" s="12">
        <v>0</v>
      </c>
      <c r="O7" s="118" t="s">
        <v>165</v>
      </c>
      <c r="P7" s="12">
        <v>0</v>
      </c>
      <c r="Q7" s="903">
        <v>0.05</v>
      </c>
      <c r="R7" s="12">
        <v>52.5</v>
      </c>
      <c r="S7" s="903">
        <v>9.9750000000000005E-2</v>
      </c>
      <c r="T7" s="12">
        <v>104.74</v>
      </c>
      <c r="U7" s="12">
        <v>1207.24</v>
      </c>
      <c r="V7" s="12">
        <v>0</v>
      </c>
      <c r="W7" s="12"/>
      <c r="Z7" s="9"/>
      <c r="AA7" s="2"/>
      <c r="AB7" s="2"/>
      <c r="AC7" s="132"/>
      <c r="AD7" s="118"/>
      <c r="AE7" s="118"/>
      <c r="AF7" s="118"/>
      <c r="AG7" s="118"/>
      <c r="AH7" s="118"/>
      <c r="AI7" s="12"/>
      <c r="AJ7" s="25"/>
      <c r="AK7" s="26"/>
      <c r="AL7" s="118"/>
      <c r="AM7" s="12"/>
      <c r="AN7" s="118"/>
      <c r="AO7" s="12"/>
      <c r="AP7" s="126"/>
      <c r="AQ7" s="12"/>
      <c r="AR7" s="126"/>
      <c r="AS7" s="12"/>
      <c r="AT7" s="12"/>
      <c r="AU7" s="12"/>
      <c r="AY7" s="559"/>
      <c r="AZ7" s="2"/>
      <c r="BA7" s="2"/>
      <c r="BB7" s="132"/>
      <c r="BC7" s="133"/>
      <c r="BD7" s="12"/>
      <c r="BE7" s="6"/>
      <c r="BF7" s="26"/>
      <c r="BG7" s="118"/>
      <c r="BH7" s="12"/>
      <c r="BI7" s="118"/>
      <c r="BJ7" s="12"/>
      <c r="BK7" s="126"/>
      <c r="BL7" s="12"/>
      <c r="BM7" s="126"/>
      <c r="BN7" s="12"/>
      <c r="BO7" s="26"/>
      <c r="BP7" s="12"/>
    </row>
    <row r="8" spans="1:68" x14ac:dyDescent="0.25">
      <c r="A8" s="9" t="s">
        <v>15857</v>
      </c>
      <c r="B8" s="1144">
        <v>45438</v>
      </c>
      <c r="C8" s="2" t="s">
        <v>388</v>
      </c>
      <c r="D8" s="132" t="s">
        <v>11556</v>
      </c>
      <c r="E8" s="118"/>
      <c r="F8" s="118" t="s">
        <v>11462</v>
      </c>
      <c r="G8" s="118"/>
      <c r="H8" s="118"/>
      <c r="I8" s="118"/>
      <c r="J8" s="12">
        <v>8050</v>
      </c>
      <c r="K8" s="25" t="s">
        <v>84</v>
      </c>
      <c r="L8" s="26">
        <v>0</v>
      </c>
      <c r="M8" s="118" t="s">
        <v>183</v>
      </c>
      <c r="N8" s="12">
        <v>0</v>
      </c>
      <c r="O8" s="118" t="s">
        <v>165</v>
      </c>
      <c r="P8" s="12">
        <v>0</v>
      </c>
      <c r="Q8" s="903">
        <v>0.05</v>
      </c>
      <c r="R8" s="12">
        <v>402.5</v>
      </c>
      <c r="S8" s="903">
        <v>9.9750000000000005E-2</v>
      </c>
      <c r="T8" s="12">
        <v>802.99</v>
      </c>
      <c r="U8" s="12">
        <v>9255.49</v>
      </c>
      <c r="V8" s="12">
        <v>0</v>
      </c>
      <c r="W8" s="12"/>
      <c r="Z8" s="9"/>
      <c r="AA8" s="2"/>
      <c r="AB8" s="2"/>
      <c r="AC8" s="132"/>
      <c r="AD8" s="118"/>
      <c r="AE8" s="118"/>
      <c r="AF8" s="118"/>
      <c r="AG8" s="118"/>
      <c r="AH8" s="118"/>
      <c r="AI8" s="12"/>
      <c r="AJ8" s="25"/>
      <c r="AK8" s="26"/>
      <c r="AL8" s="118"/>
      <c r="AM8" s="12"/>
      <c r="AN8" s="118"/>
      <c r="AO8" s="12"/>
      <c r="AP8" s="126"/>
      <c r="AQ8" s="12"/>
      <c r="AR8" s="126"/>
      <c r="AS8" s="12"/>
      <c r="AT8" s="12"/>
      <c r="AU8" s="12"/>
      <c r="AY8" s="559"/>
      <c r="AZ8" s="2"/>
      <c r="BA8" s="2"/>
      <c r="BB8" s="132"/>
      <c r="BC8" s="133"/>
      <c r="BD8" s="12"/>
      <c r="BE8" s="6"/>
      <c r="BF8" s="26"/>
      <c r="BG8" s="118"/>
      <c r="BH8" s="12"/>
      <c r="BI8" s="118"/>
      <c r="BJ8" s="12"/>
      <c r="BK8" s="126"/>
      <c r="BL8" s="12"/>
      <c r="BM8" s="126"/>
      <c r="BN8" s="12"/>
      <c r="BO8" s="26"/>
      <c r="BP8" s="12"/>
    </row>
    <row r="9" spans="1:68" x14ac:dyDescent="0.25">
      <c r="A9" s="9" t="s">
        <v>15858</v>
      </c>
      <c r="B9" s="1144">
        <v>45444</v>
      </c>
      <c r="C9" s="2" t="s">
        <v>388</v>
      </c>
      <c r="D9" s="132" t="s">
        <v>11528</v>
      </c>
      <c r="E9" s="118"/>
      <c r="F9" s="118" t="s">
        <v>11454</v>
      </c>
      <c r="G9" s="118"/>
      <c r="H9" s="118"/>
      <c r="I9" s="118"/>
      <c r="J9" s="12">
        <v>175</v>
      </c>
      <c r="K9" s="25" t="s">
        <v>84</v>
      </c>
      <c r="L9" s="26">
        <v>0</v>
      </c>
      <c r="M9" s="118" t="s">
        <v>183</v>
      </c>
      <c r="N9" s="12">
        <v>0</v>
      </c>
      <c r="O9" s="118" t="s">
        <v>165</v>
      </c>
      <c r="P9" s="12">
        <v>0</v>
      </c>
      <c r="Q9" s="903">
        <v>0.05</v>
      </c>
      <c r="R9" s="12">
        <v>8.75</v>
      </c>
      <c r="S9" s="903">
        <v>9.9750000000000005E-2</v>
      </c>
      <c r="T9" s="12">
        <v>17.46</v>
      </c>
      <c r="U9" s="12">
        <v>201.21</v>
      </c>
      <c r="V9" s="12">
        <v>0</v>
      </c>
      <c r="W9" s="12"/>
      <c r="Z9" s="9"/>
      <c r="AA9" s="2"/>
      <c r="AB9" s="2"/>
      <c r="AC9" s="132"/>
      <c r="AD9" s="118"/>
      <c r="AE9" s="118"/>
      <c r="AF9" s="118"/>
      <c r="AG9" s="118"/>
      <c r="AH9" s="118"/>
      <c r="AI9" s="12"/>
      <c r="AJ9" s="25"/>
      <c r="AK9" s="26"/>
      <c r="AL9" s="118"/>
      <c r="AM9" s="12"/>
      <c r="AN9" s="118"/>
      <c r="AO9" s="12"/>
      <c r="AP9" s="126"/>
      <c r="AQ9" s="12"/>
      <c r="AR9" s="126"/>
      <c r="AS9" s="12"/>
      <c r="AT9" s="12"/>
      <c r="AU9" s="12"/>
      <c r="AY9" s="559"/>
      <c r="AZ9" s="2"/>
      <c r="BA9" s="2"/>
      <c r="BB9" s="132"/>
      <c r="BC9" s="133"/>
      <c r="BD9" s="12"/>
      <c r="BE9" s="6"/>
      <c r="BF9" s="26"/>
      <c r="BG9" s="118"/>
      <c r="BH9" s="12"/>
      <c r="BI9" s="118"/>
      <c r="BJ9" s="12"/>
      <c r="BK9" s="126"/>
      <c r="BL9" s="12"/>
      <c r="BM9" s="126"/>
      <c r="BN9" s="12"/>
      <c r="BO9" s="26"/>
      <c r="BP9" s="12"/>
    </row>
    <row r="10" spans="1:68" x14ac:dyDescent="0.25">
      <c r="A10" s="9" t="s">
        <v>15859</v>
      </c>
      <c r="B10" s="1144">
        <v>45460</v>
      </c>
      <c r="C10" s="2" t="s">
        <v>388</v>
      </c>
      <c r="D10" s="132" t="s">
        <v>11599</v>
      </c>
      <c r="E10" s="118"/>
      <c r="F10" s="118" t="s">
        <v>14087</v>
      </c>
      <c r="G10" s="118"/>
      <c r="H10" s="118"/>
      <c r="I10" s="118"/>
      <c r="J10" s="12">
        <v>1662.5</v>
      </c>
      <c r="K10" s="25" t="s">
        <v>84</v>
      </c>
      <c r="L10" s="26">
        <v>0</v>
      </c>
      <c r="M10" s="118" t="s">
        <v>183</v>
      </c>
      <c r="N10" s="12">
        <v>0</v>
      </c>
      <c r="O10" s="118" t="s">
        <v>165</v>
      </c>
      <c r="P10" s="12">
        <v>0</v>
      </c>
      <c r="Q10" s="903">
        <v>0.05</v>
      </c>
      <c r="R10" s="12">
        <v>83.13</v>
      </c>
      <c r="S10" s="903">
        <v>9.9750000000000005E-2</v>
      </c>
      <c r="T10" s="12">
        <v>165.83</v>
      </c>
      <c r="U10" s="12">
        <v>1911.46</v>
      </c>
      <c r="V10" s="12">
        <v>0</v>
      </c>
      <c r="W10" s="12"/>
      <c r="Z10" s="9"/>
      <c r="AA10" s="2"/>
      <c r="AB10" s="2"/>
      <c r="AC10" s="132"/>
      <c r="AD10" s="118"/>
      <c r="AE10" s="118"/>
      <c r="AF10" s="118"/>
      <c r="AG10" s="118"/>
      <c r="AH10" s="118"/>
      <c r="AI10" s="12"/>
      <c r="AJ10" s="25"/>
      <c r="AK10" s="26"/>
      <c r="AL10" s="118"/>
      <c r="AM10" s="12"/>
      <c r="AN10" s="118"/>
      <c r="AO10" s="12"/>
      <c r="AP10" s="126"/>
      <c r="AQ10" s="12"/>
      <c r="AR10" s="126"/>
      <c r="AS10" s="12"/>
      <c r="AT10" s="12"/>
      <c r="AU10" s="12"/>
      <c r="AY10" s="559"/>
      <c r="AZ10" s="2"/>
      <c r="BA10" s="2"/>
      <c r="BB10" s="132"/>
      <c r="BC10" s="133"/>
      <c r="BD10" s="12"/>
      <c r="BE10" s="6"/>
      <c r="BF10" s="26"/>
      <c r="BG10" s="118"/>
      <c r="BH10" s="12"/>
      <c r="BI10" s="118"/>
      <c r="BJ10" s="12"/>
      <c r="BK10" s="126"/>
      <c r="BL10" s="12"/>
      <c r="BM10" s="126"/>
      <c r="BN10" s="12"/>
      <c r="BO10" s="26"/>
      <c r="BP10" s="12"/>
    </row>
    <row r="11" spans="1:68" x14ac:dyDescent="0.25">
      <c r="A11" s="9" t="s">
        <v>15860</v>
      </c>
      <c r="B11" s="1144">
        <v>45467</v>
      </c>
      <c r="C11" s="2" t="s">
        <v>388</v>
      </c>
      <c r="D11" s="132" t="s">
        <v>11550</v>
      </c>
      <c r="E11" s="118"/>
      <c r="F11" s="118" t="s">
        <v>11460</v>
      </c>
      <c r="G11" s="118"/>
      <c r="H11" s="118"/>
      <c r="I11" s="118"/>
      <c r="J11" s="12">
        <v>1400</v>
      </c>
      <c r="K11" s="25" t="s">
        <v>84</v>
      </c>
      <c r="L11" s="26">
        <v>0</v>
      </c>
      <c r="M11" s="118" t="s">
        <v>183</v>
      </c>
      <c r="N11" s="12">
        <v>0</v>
      </c>
      <c r="O11" s="118" t="s">
        <v>165</v>
      </c>
      <c r="P11" s="12">
        <v>0</v>
      </c>
      <c r="Q11" s="903">
        <v>0.05</v>
      </c>
      <c r="R11" s="12">
        <v>70</v>
      </c>
      <c r="S11" s="903">
        <v>9.9750000000000005E-2</v>
      </c>
      <c r="T11" s="12">
        <v>139.65</v>
      </c>
      <c r="U11" s="26">
        <v>1609.65</v>
      </c>
      <c r="V11" s="12">
        <v>0</v>
      </c>
      <c r="W11" s="12"/>
      <c r="Z11" s="9"/>
      <c r="AA11" s="2"/>
      <c r="AB11" s="2"/>
      <c r="AC11" s="132"/>
      <c r="AD11" s="118"/>
      <c r="AE11" s="118"/>
      <c r="AF11" s="118"/>
      <c r="AG11" s="118"/>
      <c r="AH11" s="118"/>
      <c r="AI11" s="12"/>
      <c r="AJ11" s="25"/>
      <c r="AK11" s="26"/>
      <c r="AL11" s="118"/>
      <c r="AM11" s="12"/>
      <c r="AN11" s="118"/>
      <c r="AO11" s="12"/>
      <c r="AP11" s="126"/>
      <c r="AQ11" s="12"/>
      <c r="AR11" s="126"/>
      <c r="AS11" s="12"/>
      <c r="AT11" s="26"/>
      <c r="AU11" s="12"/>
      <c r="AY11" s="559"/>
      <c r="AZ11" s="2"/>
      <c r="BA11" s="2"/>
      <c r="BB11" s="132"/>
      <c r="BC11" s="133"/>
      <c r="BD11" s="12"/>
      <c r="BE11" s="6"/>
      <c r="BF11" s="26"/>
      <c r="BG11" s="118"/>
      <c r="BH11" s="12"/>
      <c r="BI11" s="118"/>
      <c r="BJ11" s="12"/>
      <c r="BK11" s="126"/>
      <c r="BL11" s="12"/>
      <c r="BM11" s="126"/>
      <c r="BN11" s="12"/>
      <c r="BO11" s="26"/>
      <c r="BP11" s="12"/>
    </row>
    <row r="12" spans="1:68" x14ac:dyDescent="0.25">
      <c r="A12" s="9" t="s">
        <v>15861</v>
      </c>
      <c r="B12" s="1144">
        <v>45467</v>
      </c>
      <c r="C12" s="2" t="s">
        <v>388</v>
      </c>
      <c r="D12" s="132" t="s">
        <v>11550</v>
      </c>
      <c r="E12" s="118"/>
      <c r="F12" s="118" t="s">
        <v>11460</v>
      </c>
      <c r="G12" s="118"/>
      <c r="H12" s="118"/>
      <c r="I12" s="118"/>
      <c r="J12" s="12">
        <v>1400</v>
      </c>
      <c r="K12" s="25" t="s">
        <v>84</v>
      </c>
      <c r="L12" s="26">
        <v>0</v>
      </c>
      <c r="M12" s="118" t="s">
        <v>183</v>
      </c>
      <c r="N12" s="12">
        <v>0</v>
      </c>
      <c r="O12" s="118" t="s">
        <v>165</v>
      </c>
      <c r="P12" s="12">
        <v>0</v>
      </c>
      <c r="Q12" s="903">
        <v>0.05</v>
      </c>
      <c r="R12" s="12">
        <v>70</v>
      </c>
      <c r="S12" s="903">
        <v>9.9750000000000005E-2</v>
      </c>
      <c r="T12" s="12">
        <v>139.65</v>
      </c>
      <c r="U12" s="26">
        <v>1609.65</v>
      </c>
      <c r="V12" s="12">
        <v>0</v>
      </c>
      <c r="W12" s="12"/>
      <c r="X12" s="4"/>
      <c r="Z12" s="9"/>
      <c r="AA12" s="2"/>
      <c r="AB12" s="2"/>
      <c r="AC12" s="132"/>
      <c r="AD12" s="118"/>
      <c r="AE12" s="118"/>
      <c r="AF12" s="118"/>
      <c r="AG12" s="118"/>
      <c r="AH12" s="118"/>
      <c r="AI12" s="12"/>
      <c r="AJ12" s="25"/>
      <c r="AK12" s="26"/>
      <c r="AL12" s="118"/>
      <c r="AM12" s="12"/>
      <c r="AN12" s="118"/>
      <c r="AO12" s="12"/>
      <c r="AP12" s="126"/>
      <c r="AQ12" s="12"/>
      <c r="AR12" s="126"/>
      <c r="AS12" s="12"/>
      <c r="AT12" s="26"/>
      <c r="AU12" s="12"/>
      <c r="AW12" s="4"/>
    </row>
    <row r="13" spans="1:68" x14ac:dyDescent="0.25">
      <c r="A13" s="9" t="s">
        <v>15862</v>
      </c>
      <c r="B13" s="1144">
        <v>45467</v>
      </c>
      <c r="C13" s="2" t="s">
        <v>388</v>
      </c>
      <c r="D13" s="132" t="s">
        <v>11550</v>
      </c>
      <c r="E13" s="118"/>
      <c r="F13" s="118" t="s">
        <v>11460</v>
      </c>
      <c r="G13" s="118"/>
      <c r="H13" s="118"/>
      <c r="I13" s="118"/>
      <c r="J13" s="12">
        <v>1400</v>
      </c>
      <c r="K13" s="25" t="s">
        <v>84</v>
      </c>
      <c r="L13" s="26">
        <v>0</v>
      </c>
      <c r="M13" s="118" t="s">
        <v>183</v>
      </c>
      <c r="N13" s="12">
        <v>0</v>
      </c>
      <c r="O13" s="118" t="s">
        <v>165</v>
      </c>
      <c r="P13" s="12">
        <v>0</v>
      </c>
      <c r="Q13" s="903">
        <v>0.05</v>
      </c>
      <c r="R13" s="12">
        <v>70</v>
      </c>
      <c r="S13" s="903">
        <v>9.9750000000000005E-2</v>
      </c>
      <c r="T13" s="12">
        <v>139.65</v>
      </c>
      <c r="U13" s="26">
        <v>1609.65</v>
      </c>
      <c r="V13" s="12">
        <v>0</v>
      </c>
      <c r="W13" s="12"/>
      <c r="Z13" s="9"/>
      <c r="AA13" s="2"/>
      <c r="AB13" s="2"/>
      <c r="AC13" s="132"/>
      <c r="AD13" s="118"/>
      <c r="AE13" s="118"/>
      <c r="AF13" s="118"/>
      <c r="AG13" s="118"/>
      <c r="AH13" s="118"/>
      <c r="AI13" s="12"/>
      <c r="AJ13" s="25"/>
      <c r="AK13" s="26"/>
      <c r="AL13" s="118"/>
      <c r="AM13" s="12"/>
      <c r="AN13" s="118"/>
      <c r="AO13" s="12"/>
      <c r="AP13" s="126"/>
      <c r="AQ13" s="12"/>
      <c r="AR13" s="126"/>
      <c r="AS13" s="12"/>
      <c r="AT13" s="26"/>
      <c r="AU13" s="12"/>
    </row>
    <row r="14" spans="1:68" x14ac:dyDescent="0.25">
      <c r="A14" s="9" t="s">
        <v>15863</v>
      </c>
      <c r="B14" s="1144">
        <v>45467</v>
      </c>
      <c r="C14" s="2" t="s">
        <v>388</v>
      </c>
      <c r="D14" s="132" t="s">
        <v>11550</v>
      </c>
      <c r="E14" s="118"/>
      <c r="F14" s="118" t="s">
        <v>11460</v>
      </c>
      <c r="G14" s="118"/>
      <c r="H14" s="118"/>
      <c r="I14" s="118"/>
      <c r="J14" s="12">
        <v>1400</v>
      </c>
      <c r="K14" s="25" t="s">
        <v>84</v>
      </c>
      <c r="L14" s="26">
        <v>0</v>
      </c>
      <c r="M14" s="118" t="s">
        <v>183</v>
      </c>
      <c r="N14" s="12">
        <v>0</v>
      </c>
      <c r="O14" s="118" t="s">
        <v>165</v>
      </c>
      <c r="P14" s="12">
        <v>0</v>
      </c>
      <c r="Q14" s="903">
        <v>0.05</v>
      </c>
      <c r="R14" s="12">
        <v>70</v>
      </c>
      <c r="S14" s="903">
        <v>9.9750000000000005E-2</v>
      </c>
      <c r="T14" s="12">
        <v>139.65</v>
      </c>
      <c r="U14" s="26">
        <v>1609.65</v>
      </c>
      <c r="V14" s="12">
        <v>0</v>
      </c>
      <c r="W14" s="12"/>
      <c r="Z14" s="9"/>
      <c r="AA14" s="2"/>
      <c r="AB14" s="2"/>
      <c r="AC14" s="132"/>
      <c r="AD14" s="118"/>
      <c r="AE14" s="118"/>
      <c r="AF14" s="118"/>
      <c r="AG14" s="118"/>
      <c r="AH14" s="118"/>
      <c r="AI14" s="12"/>
      <c r="AJ14" s="25"/>
      <c r="AK14" s="26"/>
      <c r="AL14" s="118"/>
      <c r="AM14" s="12"/>
      <c r="AN14" s="118"/>
      <c r="AO14" s="12"/>
      <c r="AP14" s="126"/>
      <c r="AQ14" s="12"/>
      <c r="AR14" s="126"/>
      <c r="AS14" s="12"/>
      <c r="AT14" s="26"/>
      <c r="AU14" s="12"/>
    </row>
    <row r="15" spans="1:68" x14ac:dyDescent="0.25">
      <c r="A15" s="9" t="s">
        <v>15864</v>
      </c>
      <c r="B15" s="1144">
        <v>45467</v>
      </c>
      <c r="C15" s="2" t="s">
        <v>388</v>
      </c>
      <c r="D15" s="132" t="s">
        <v>11550</v>
      </c>
      <c r="E15" s="118"/>
      <c r="F15" s="118" t="s">
        <v>11460</v>
      </c>
      <c r="G15" s="118"/>
      <c r="H15" s="118"/>
      <c r="I15" s="118"/>
      <c r="J15" s="12">
        <v>1400</v>
      </c>
      <c r="K15" s="25" t="s">
        <v>84</v>
      </c>
      <c r="L15" s="26">
        <v>0</v>
      </c>
      <c r="M15" s="118" t="s">
        <v>183</v>
      </c>
      <c r="N15" s="12">
        <v>0</v>
      </c>
      <c r="O15" s="118" t="s">
        <v>165</v>
      </c>
      <c r="P15" s="12">
        <v>0</v>
      </c>
      <c r="Q15" s="903">
        <v>0.05</v>
      </c>
      <c r="R15" s="12">
        <v>70</v>
      </c>
      <c r="S15" s="903">
        <v>9.9750000000000005E-2</v>
      </c>
      <c r="T15" s="12">
        <v>139.65</v>
      </c>
      <c r="U15" s="26">
        <v>1609.65</v>
      </c>
      <c r="V15" s="12">
        <v>0</v>
      </c>
      <c r="Z15" s="9"/>
      <c r="AA15" s="2"/>
      <c r="AB15" s="2"/>
      <c r="AC15" s="132"/>
      <c r="AD15" s="118"/>
      <c r="AE15" s="118"/>
      <c r="AF15" s="118"/>
      <c r="AG15" s="118"/>
      <c r="AH15" s="118"/>
      <c r="AI15" s="12"/>
      <c r="AJ15" s="25"/>
      <c r="AK15" s="26"/>
      <c r="AL15" s="118"/>
      <c r="AM15" s="12"/>
      <c r="AN15" s="118"/>
      <c r="AO15" s="12"/>
      <c r="AP15" s="126"/>
      <c r="AQ15" s="12"/>
      <c r="AR15" s="126"/>
      <c r="AS15" s="12"/>
      <c r="AT15" s="26"/>
      <c r="AU15" s="12"/>
    </row>
    <row r="16" spans="1:68" x14ac:dyDescent="0.25">
      <c r="A16" s="9" t="s">
        <v>15865</v>
      </c>
      <c r="B16" s="1144">
        <v>45467</v>
      </c>
      <c r="C16" s="2" t="s">
        <v>388</v>
      </c>
      <c r="D16" s="132" t="s">
        <v>11550</v>
      </c>
      <c r="E16" s="118"/>
      <c r="F16" s="118" t="s">
        <v>11460</v>
      </c>
      <c r="G16" s="118"/>
      <c r="H16" s="118"/>
      <c r="I16" s="118"/>
      <c r="J16" s="12">
        <v>962.5</v>
      </c>
      <c r="K16" s="3" t="s">
        <v>84</v>
      </c>
      <c r="L16" s="26">
        <v>0</v>
      </c>
      <c r="M16" s="118" t="s">
        <v>183</v>
      </c>
      <c r="N16" s="12">
        <v>0</v>
      </c>
      <c r="O16" s="118" t="s">
        <v>165</v>
      </c>
      <c r="P16" s="12">
        <v>0</v>
      </c>
      <c r="Q16" s="903">
        <v>0.05</v>
      </c>
      <c r="R16" s="12">
        <v>48.13</v>
      </c>
      <c r="S16" s="903">
        <v>9.9750000000000005E-2</v>
      </c>
      <c r="T16" s="12">
        <v>96.01</v>
      </c>
      <c r="U16" s="12">
        <v>1106.6400000000001</v>
      </c>
      <c r="V16" s="12">
        <v>0</v>
      </c>
      <c r="Z16" s="9"/>
      <c r="AA16" s="2"/>
      <c r="AB16" s="2"/>
      <c r="AC16" s="132"/>
      <c r="AD16" s="118"/>
      <c r="AE16" s="118"/>
      <c r="AF16" s="118"/>
      <c r="AG16" s="118"/>
      <c r="AH16" s="118"/>
      <c r="AI16" s="12"/>
      <c r="AJ16" s="3"/>
      <c r="AK16" s="26"/>
      <c r="AL16" s="118"/>
      <c r="AM16" s="12"/>
      <c r="AN16" s="118"/>
      <c r="AO16" s="12"/>
      <c r="AP16" s="126"/>
      <c r="AQ16" s="12"/>
      <c r="AR16" s="126"/>
      <c r="AS16" s="12"/>
      <c r="AT16" s="12"/>
      <c r="AU16" s="12"/>
    </row>
    <row r="17" spans="1:47" x14ac:dyDescent="0.25">
      <c r="A17" s="9" t="s">
        <v>15866</v>
      </c>
      <c r="B17" s="1144">
        <v>45467</v>
      </c>
      <c r="C17" s="2" t="s">
        <v>388</v>
      </c>
      <c r="D17" s="132" t="s">
        <v>11550</v>
      </c>
      <c r="E17" s="118"/>
      <c r="F17" s="118" t="s">
        <v>11460</v>
      </c>
      <c r="G17" s="118"/>
      <c r="H17" s="118"/>
      <c r="I17" s="118"/>
      <c r="J17" s="12">
        <v>962.5</v>
      </c>
      <c r="K17" s="25" t="s">
        <v>84</v>
      </c>
      <c r="L17" s="26">
        <v>0</v>
      </c>
      <c r="M17" s="118" t="s">
        <v>183</v>
      </c>
      <c r="N17" s="12">
        <v>0</v>
      </c>
      <c r="O17" s="118" t="s">
        <v>165</v>
      </c>
      <c r="P17" s="12">
        <v>0</v>
      </c>
      <c r="Q17" s="903">
        <v>0.05</v>
      </c>
      <c r="R17" s="12">
        <v>48.13</v>
      </c>
      <c r="S17" s="903">
        <v>9.9750000000000005E-2</v>
      </c>
      <c r="T17" s="12">
        <v>96.01</v>
      </c>
      <c r="U17" s="26">
        <v>1106.6400000000001</v>
      </c>
      <c r="V17" s="12">
        <v>0</v>
      </c>
      <c r="Z17" s="9"/>
      <c r="AA17" s="2"/>
      <c r="AB17" s="2"/>
      <c r="AC17" s="132"/>
      <c r="AD17" s="118"/>
      <c r="AE17" s="118"/>
      <c r="AF17" s="118"/>
      <c r="AG17" s="118"/>
      <c r="AH17" s="118"/>
      <c r="AI17" s="12"/>
      <c r="AJ17" s="25"/>
      <c r="AK17" s="26"/>
      <c r="AL17" s="118"/>
      <c r="AM17" s="12"/>
      <c r="AN17" s="118"/>
      <c r="AO17" s="12"/>
      <c r="AP17" s="126"/>
      <c r="AQ17" s="12"/>
      <c r="AR17" s="126"/>
      <c r="AS17" s="12"/>
      <c r="AT17" s="26"/>
      <c r="AU17" s="12"/>
    </row>
    <row r="18" spans="1:47" x14ac:dyDescent="0.25">
      <c r="A18" s="559" t="s">
        <v>15867</v>
      </c>
      <c r="B18" s="1144">
        <v>45467</v>
      </c>
      <c r="C18" s="2" t="s">
        <v>388</v>
      </c>
      <c r="D18" s="132" t="s">
        <v>11550</v>
      </c>
      <c r="E18" s="118"/>
      <c r="F18" s="118" t="s">
        <v>11460</v>
      </c>
      <c r="G18" s="118"/>
      <c r="H18" s="118"/>
      <c r="I18" s="118"/>
      <c r="J18" s="12">
        <v>962.5</v>
      </c>
      <c r="K18" s="25" t="s">
        <v>84</v>
      </c>
      <c r="L18" s="26">
        <v>0</v>
      </c>
      <c r="M18" s="118" t="s">
        <v>183</v>
      </c>
      <c r="N18" s="12">
        <v>0</v>
      </c>
      <c r="O18" s="118" t="s">
        <v>165</v>
      </c>
      <c r="P18" s="12">
        <v>0</v>
      </c>
      <c r="Q18" s="903">
        <v>0.05</v>
      </c>
      <c r="R18" s="12">
        <v>48.13</v>
      </c>
      <c r="S18" s="903">
        <v>9.9750000000000005E-2</v>
      </c>
      <c r="T18" s="12">
        <v>96.01</v>
      </c>
      <c r="U18" s="26">
        <v>1106.6400000000001</v>
      </c>
      <c r="V18" s="12">
        <v>0</v>
      </c>
      <c r="Z18" s="559"/>
      <c r="AA18" s="2"/>
      <c r="AB18" s="2"/>
      <c r="AC18" s="132"/>
      <c r="AD18" s="118"/>
      <c r="AE18" s="118"/>
      <c r="AF18" s="118"/>
      <c r="AG18" s="118"/>
      <c r="AH18" s="118"/>
      <c r="AI18" s="12"/>
      <c r="AJ18" s="25"/>
      <c r="AK18" s="26"/>
      <c r="AL18" s="118"/>
      <c r="AM18" s="12"/>
      <c r="AN18" s="118"/>
      <c r="AO18" s="12"/>
      <c r="AP18" s="126"/>
      <c r="AQ18" s="12"/>
      <c r="AR18" s="126"/>
      <c r="AS18" s="12"/>
      <c r="AT18" s="26"/>
      <c r="AU18" s="12"/>
    </row>
    <row r="19" spans="1:47" x14ac:dyDescent="0.25">
      <c r="A19" s="559" t="s">
        <v>15868</v>
      </c>
      <c r="B19" s="1144">
        <v>45467</v>
      </c>
      <c r="C19" s="2" t="s">
        <v>388</v>
      </c>
      <c r="D19" s="132" t="s">
        <v>11550</v>
      </c>
      <c r="E19" s="133"/>
      <c r="F19" s="133" t="s">
        <v>11460</v>
      </c>
      <c r="G19" s="133"/>
      <c r="H19" s="133"/>
      <c r="I19" s="133"/>
      <c r="J19" s="12">
        <v>1575</v>
      </c>
      <c r="K19" s="6" t="s">
        <v>84</v>
      </c>
      <c r="L19" s="26">
        <v>0</v>
      </c>
      <c r="M19" s="118" t="s">
        <v>183</v>
      </c>
      <c r="N19" s="12">
        <v>0</v>
      </c>
      <c r="O19" s="118" t="s">
        <v>165</v>
      </c>
      <c r="P19" s="12">
        <v>0</v>
      </c>
      <c r="Q19" s="903">
        <v>0.05</v>
      </c>
      <c r="R19" s="12">
        <v>78.75</v>
      </c>
      <c r="S19" s="903">
        <v>9.9750000000000005E-2</v>
      </c>
      <c r="T19" s="12">
        <v>157.11000000000001</v>
      </c>
      <c r="U19" s="26">
        <v>1810.86</v>
      </c>
      <c r="V19" s="12">
        <v>0</v>
      </c>
      <c r="Z19" s="559"/>
      <c r="AA19" s="2"/>
      <c r="AB19" s="2"/>
      <c r="AC19" s="132"/>
      <c r="AD19" s="133"/>
      <c r="AE19" s="133"/>
      <c r="AF19" s="133"/>
      <c r="AG19" s="133"/>
      <c r="AH19" s="133"/>
      <c r="AI19" s="12"/>
      <c r="AJ19" s="6"/>
      <c r="AK19" s="26"/>
      <c r="AL19" s="118"/>
      <c r="AM19" s="12"/>
      <c r="AN19" s="118"/>
      <c r="AO19" s="12"/>
      <c r="AP19" s="126"/>
      <c r="AQ19" s="12"/>
      <c r="AR19" s="126"/>
      <c r="AS19" s="12"/>
      <c r="AT19" s="26"/>
      <c r="AU19" s="12"/>
    </row>
    <row r="20" spans="1:47" x14ac:dyDescent="0.25">
      <c r="A20" s="559" t="s">
        <v>15869</v>
      </c>
      <c r="B20" s="1144">
        <v>45467</v>
      </c>
      <c r="C20" s="2" t="s">
        <v>388</v>
      </c>
      <c r="D20" s="132" t="s">
        <v>11550</v>
      </c>
      <c r="E20" s="133"/>
      <c r="F20" s="133" t="s">
        <v>11460</v>
      </c>
      <c r="G20" s="133"/>
      <c r="H20" s="133"/>
      <c r="I20" s="133"/>
      <c r="J20" s="12">
        <v>1575</v>
      </c>
      <c r="K20" s="6" t="s">
        <v>84</v>
      </c>
      <c r="L20" s="26">
        <v>0</v>
      </c>
      <c r="M20" s="118" t="s">
        <v>183</v>
      </c>
      <c r="N20" s="12">
        <v>0</v>
      </c>
      <c r="O20" s="118" t="s">
        <v>165</v>
      </c>
      <c r="P20" s="12">
        <v>0</v>
      </c>
      <c r="Q20" s="903">
        <v>0.05</v>
      </c>
      <c r="R20" s="12">
        <v>78.75</v>
      </c>
      <c r="S20" s="903">
        <v>9.9750000000000005E-2</v>
      </c>
      <c r="T20" s="12">
        <v>157.11000000000001</v>
      </c>
      <c r="U20" s="26">
        <v>1810.86</v>
      </c>
      <c r="V20" s="12">
        <v>0</v>
      </c>
      <c r="Z20" s="559"/>
      <c r="AA20" s="2"/>
      <c r="AB20" s="2"/>
      <c r="AC20" s="132"/>
      <c r="AD20" s="133"/>
      <c r="AE20" s="133"/>
      <c r="AF20" s="133"/>
      <c r="AG20" s="133"/>
      <c r="AH20" s="133"/>
      <c r="AI20" s="12"/>
      <c r="AJ20" s="6"/>
      <c r="AK20" s="26"/>
      <c r="AL20" s="118"/>
      <c r="AM20" s="12"/>
      <c r="AN20" s="118"/>
      <c r="AO20" s="12"/>
      <c r="AP20" s="126"/>
      <c r="AQ20" s="12"/>
      <c r="AR20" s="126"/>
      <c r="AS20" s="12"/>
      <c r="AT20" s="26"/>
      <c r="AU20" s="12"/>
    </row>
    <row r="21" spans="1:47" x14ac:dyDescent="0.25">
      <c r="A21" s="559" t="s">
        <v>15870</v>
      </c>
      <c r="B21" s="1144">
        <v>45467</v>
      </c>
      <c r="C21" s="2" t="s">
        <v>388</v>
      </c>
      <c r="D21" s="132" t="s">
        <v>11550</v>
      </c>
      <c r="E21" s="133"/>
      <c r="F21" s="133" t="s">
        <v>11460</v>
      </c>
      <c r="G21" s="133"/>
      <c r="H21" s="133"/>
      <c r="I21" s="133"/>
      <c r="J21" s="12">
        <v>962.5</v>
      </c>
      <c r="K21" s="6" t="s">
        <v>84</v>
      </c>
      <c r="L21" s="26">
        <v>0</v>
      </c>
      <c r="M21" s="118" t="s">
        <v>183</v>
      </c>
      <c r="N21" s="12">
        <v>0</v>
      </c>
      <c r="O21" s="118" t="s">
        <v>165</v>
      </c>
      <c r="P21" s="12">
        <v>0</v>
      </c>
      <c r="Q21" s="903">
        <v>0.05</v>
      </c>
      <c r="R21" s="12">
        <v>48.13</v>
      </c>
      <c r="S21" s="903">
        <v>9.9750000000000005E-2</v>
      </c>
      <c r="T21" s="12">
        <v>96.01</v>
      </c>
      <c r="U21" s="26">
        <v>1106.6400000000001</v>
      </c>
      <c r="V21" s="12">
        <v>0</v>
      </c>
      <c r="Z21" s="559"/>
      <c r="AA21" s="2"/>
      <c r="AB21" s="2"/>
      <c r="AC21" s="132"/>
      <c r="AD21" s="133"/>
      <c r="AE21" s="133"/>
      <c r="AF21" s="133"/>
      <c r="AG21" s="133"/>
      <c r="AH21" s="133"/>
      <c r="AI21" s="12"/>
      <c r="AJ21" s="6"/>
      <c r="AK21" s="26"/>
      <c r="AL21" s="118"/>
      <c r="AM21" s="12"/>
      <c r="AN21" s="118"/>
      <c r="AO21" s="12"/>
      <c r="AP21" s="126"/>
      <c r="AQ21" s="12"/>
      <c r="AR21" s="126"/>
      <c r="AS21" s="12"/>
      <c r="AT21" s="26"/>
      <c r="AU21" s="12"/>
    </row>
    <row r="22" spans="1:47" x14ac:dyDescent="0.25">
      <c r="A22" s="559" t="s">
        <v>15871</v>
      </c>
      <c r="B22" s="1144">
        <v>45467</v>
      </c>
      <c r="C22" s="2" t="s">
        <v>388</v>
      </c>
      <c r="D22" s="132" t="s">
        <v>11550</v>
      </c>
      <c r="E22" s="133"/>
      <c r="F22" s="133" t="s">
        <v>11460</v>
      </c>
      <c r="G22" s="133"/>
      <c r="H22" s="133"/>
      <c r="I22" s="133"/>
      <c r="J22" s="12">
        <v>962.5</v>
      </c>
      <c r="K22" s="6" t="s">
        <v>84</v>
      </c>
      <c r="L22" s="26">
        <v>0</v>
      </c>
      <c r="M22" s="118" t="s">
        <v>183</v>
      </c>
      <c r="N22" s="12">
        <v>0</v>
      </c>
      <c r="O22" s="118" t="s">
        <v>165</v>
      </c>
      <c r="P22" s="12">
        <v>0</v>
      </c>
      <c r="Q22" s="903">
        <v>0.05</v>
      </c>
      <c r="R22" s="12">
        <v>48.13</v>
      </c>
      <c r="S22" s="903">
        <v>9.9750000000000005E-2</v>
      </c>
      <c r="T22" s="12">
        <v>96.01</v>
      </c>
      <c r="U22" s="26">
        <v>1106.6400000000001</v>
      </c>
      <c r="V22" s="12">
        <v>0</v>
      </c>
      <c r="Z22" s="559"/>
      <c r="AA22" s="2"/>
      <c r="AB22" s="2"/>
      <c r="AC22" s="132"/>
      <c r="AD22" s="133"/>
      <c r="AE22" s="133"/>
      <c r="AF22" s="133"/>
      <c r="AG22" s="133"/>
      <c r="AH22" s="133"/>
      <c r="AI22" s="12"/>
      <c r="AJ22" s="6"/>
      <c r="AK22" s="26"/>
      <c r="AL22" s="118"/>
      <c r="AM22" s="12"/>
      <c r="AN22" s="118"/>
      <c r="AO22" s="12"/>
      <c r="AP22" s="126"/>
      <c r="AQ22" s="12"/>
      <c r="AR22" s="126"/>
      <c r="AS22" s="12"/>
      <c r="AT22" s="26"/>
      <c r="AU22" s="12"/>
    </row>
    <row r="23" spans="1:47" x14ac:dyDescent="0.25">
      <c r="A23" s="559" t="s">
        <v>15872</v>
      </c>
      <c r="B23" s="1144">
        <v>45467</v>
      </c>
      <c r="C23" s="2" t="s">
        <v>388</v>
      </c>
      <c r="D23" s="132" t="s">
        <v>11550</v>
      </c>
      <c r="E23" s="133"/>
      <c r="F23" s="133" t="s">
        <v>11460</v>
      </c>
      <c r="G23" s="133"/>
      <c r="H23" s="133"/>
      <c r="I23" s="133"/>
      <c r="J23" s="12">
        <v>962.5</v>
      </c>
      <c r="K23" s="6" t="s">
        <v>84</v>
      </c>
      <c r="L23" s="26">
        <v>0</v>
      </c>
      <c r="M23" s="118" t="s">
        <v>183</v>
      </c>
      <c r="N23" s="12">
        <v>0</v>
      </c>
      <c r="O23" s="118" t="s">
        <v>165</v>
      </c>
      <c r="P23" s="12">
        <v>0</v>
      </c>
      <c r="Q23" s="903">
        <v>0.05</v>
      </c>
      <c r="R23" s="12">
        <v>48.13</v>
      </c>
      <c r="S23" s="903">
        <v>9.9750000000000005E-2</v>
      </c>
      <c r="T23" s="12">
        <v>96.01</v>
      </c>
      <c r="U23" s="26">
        <v>1106.6400000000001</v>
      </c>
      <c r="V23" s="12">
        <v>0</v>
      </c>
      <c r="Z23" s="559"/>
      <c r="AA23" s="2"/>
      <c r="AB23" s="2"/>
      <c r="AC23" s="132"/>
      <c r="AD23" s="133"/>
      <c r="AE23" s="133"/>
      <c r="AF23" s="133"/>
      <c r="AG23" s="133"/>
      <c r="AH23" s="133"/>
      <c r="AI23" s="12"/>
      <c r="AJ23" s="6"/>
      <c r="AK23" s="26"/>
      <c r="AL23" s="118"/>
      <c r="AM23" s="12"/>
      <c r="AN23" s="118"/>
      <c r="AO23" s="12"/>
      <c r="AP23" s="126"/>
      <c r="AQ23" s="12"/>
      <c r="AR23" s="126"/>
      <c r="AS23" s="12"/>
      <c r="AT23" s="26"/>
      <c r="AU23" s="12"/>
    </row>
    <row r="24" spans="1:47" x14ac:dyDescent="0.25">
      <c r="A24" s="559" t="s">
        <v>15873</v>
      </c>
      <c r="B24" s="1144">
        <v>45467</v>
      </c>
      <c r="C24" s="2" t="s">
        <v>388</v>
      </c>
      <c r="D24" s="132" t="s">
        <v>11550</v>
      </c>
      <c r="E24" s="133"/>
      <c r="F24" s="133" t="s">
        <v>11460</v>
      </c>
      <c r="G24" s="133"/>
      <c r="H24" s="133"/>
      <c r="I24" s="133"/>
      <c r="J24" s="12">
        <v>962.5</v>
      </c>
      <c r="K24" s="6" t="s">
        <v>84</v>
      </c>
      <c r="L24" s="26">
        <v>0</v>
      </c>
      <c r="M24" s="118" t="s">
        <v>183</v>
      </c>
      <c r="N24" s="12">
        <v>0</v>
      </c>
      <c r="O24" s="118" t="s">
        <v>165</v>
      </c>
      <c r="P24" s="12">
        <v>0</v>
      </c>
      <c r="Q24" s="903">
        <v>0.05</v>
      </c>
      <c r="R24" s="12">
        <v>48.13</v>
      </c>
      <c r="S24" s="903">
        <v>9.9750000000000005E-2</v>
      </c>
      <c r="T24" s="12">
        <v>96.01</v>
      </c>
      <c r="U24" s="26">
        <v>1106.6400000000001</v>
      </c>
      <c r="V24" s="12">
        <v>0</v>
      </c>
      <c r="Z24" s="559"/>
      <c r="AA24" s="2"/>
      <c r="AB24" s="2"/>
      <c r="AC24" s="132"/>
      <c r="AD24" s="133"/>
      <c r="AE24" s="133"/>
      <c r="AF24" s="133"/>
      <c r="AG24" s="133"/>
      <c r="AH24" s="133"/>
      <c r="AI24" s="12"/>
      <c r="AJ24" s="6"/>
      <c r="AK24" s="26"/>
      <c r="AL24" s="118"/>
      <c r="AM24" s="12"/>
      <c r="AN24" s="118"/>
      <c r="AO24" s="12"/>
      <c r="AP24" s="126"/>
      <c r="AQ24" s="12"/>
      <c r="AR24" s="126"/>
      <c r="AS24" s="12"/>
      <c r="AT24" s="26"/>
      <c r="AU24" s="12"/>
    </row>
    <row r="25" spans="1:47" x14ac:dyDescent="0.25">
      <c r="A25" s="559" t="s">
        <v>15874</v>
      </c>
      <c r="B25" s="1144">
        <v>45467</v>
      </c>
      <c r="C25" s="2" t="s">
        <v>388</v>
      </c>
      <c r="D25" s="132" t="s">
        <v>11550</v>
      </c>
      <c r="E25" s="133"/>
      <c r="F25" s="133" t="s">
        <v>11460</v>
      </c>
      <c r="G25" s="133"/>
      <c r="H25" s="133"/>
      <c r="I25" s="133"/>
      <c r="J25" s="12">
        <v>962.5</v>
      </c>
      <c r="K25" s="6" t="s">
        <v>84</v>
      </c>
      <c r="L25" s="26">
        <v>0</v>
      </c>
      <c r="M25" s="118" t="s">
        <v>183</v>
      </c>
      <c r="N25" s="12">
        <v>0</v>
      </c>
      <c r="O25" s="118" t="s">
        <v>165</v>
      </c>
      <c r="P25" s="12">
        <v>0</v>
      </c>
      <c r="Q25" s="903">
        <v>0.05</v>
      </c>
      <c r="R25" s="12">
        <v>48.13</v>
      </c>
      <c r="S25" s="903">
        <v>9.9750000000000005E-2</v>
      </c>
      <c r="T25" s="12">
        <v>96.01</v>
      </c>
      <c r="U25" s="26">
        <v>1106.6400000000001</v>
      </c>
      <c r="V25" s="12">
        <v>0</v>
      </c>
      <c r="Z25" s="559"/>
      <c r="AA25" s="2"/>
      <c r="AB25" s="2"/>
      <c r="AC25" s="132"/>
      <c r="AD25" s="133"/>
      <c r="AE25" s="133"/>
      <c r="AF25" s="133"/>
      <c r="AG25" s="133"/>
      <c r="AH25" s="133"/>
      <c r="AI25" s="12"/>
      <c r="AJ25" s="6"/>
      <c r="AK25" s="26"/>
      <c r="AL25" s="118"/>
      <c r="AM25" s="12"/>
      <c r="AN25" s="118"/>
      <c r="AO25" s="12"/>
      <c r="AP25" s="126"/>
      <c r="AQ25" s="12"/>
      <c r="AR25" s="126"/>
      <c r="AS25" s="12"/>
      <c r="AT25" s="26"/>
      <c r="AU25" s="12"/>
    </row>
    <row r="26" spans="1:47" x14ac:dyDescent="0.25">
      <c r="A26" s="559" t="s">
        <v>15875</v>
      </c>
      <c r="B26" s="1144">
        <v>45467</v>
      </c>
      <c r="C26" s="2" t="s">
        <v>388</v>
      </c>
      <c r="D26" s="132" t="s">
        <v>11550</v>
      </c>
      <c r="E26" s="133"/>
      <c r="F26" s="133" t="s">
        <v>11460</v>
      </c>
      <c r="G26" s="133"/>
      <c r="H26" s="133"/>
      <c r="I26" s="133"/>
      <c r="J26" s="12">
        <v>962.5</v>
      </c>
      <c r="K26" s="6" t="s">
        <v>84</v>
      </c>
      <c r="L26" s="26">
        <v>0</v>
      </c>
      <c r="M26" s="118" t="s">
        <v>183</v>
      </c>
      <c r="N26" s="12">
        <v>0</v>
      </c>
      <c r="O26" s="118" t="s">
        <v>165</v>
      </c>
      <c r="P26" s="12">
        <v>0</v>
      </c>
      <c r="Q26" s="903">
        <v>0.05</v>
      </c>
      <c r="R26" s="12">
        <v>48.13</v>
      </c>
      <c r="S26" s="903">
        <v>9.9750000000000005E-2</v>
      </c>
      <c r="T26" s="12">
        <v>96.01</v>
      </c>
      <c r="U26" s="26">
        <v>1106.6400000000001</v>
      </c>
      <c r="V26" s="12">
        <v>0</v>
      </c>
      <c r="Z26" s="559"/>
      <c r="AA26" s="2"/>
      <c r="AB26" s="2"/>
      <c r="AC26" s="132"/>
      <c r="AD26" s="133"/>
      <c r="AE26" s="133"/>
      <c r="AF26" s="133"/>
      <c r="AG26" s="133"/>
      <c r="AH26" s="133"/>
      <c r="AI26" s="12"/>
      <c r="AJ26" s="6"/>
      <c r="AK26" s="26"/>
      <c r="AL26" s="118"/>
      <c r="AM26" s="12"/>
      <c r="AN26" s="118"/>
      <c r="AO26" s="12"/>
      <c r="AP26" s="126"/>
      <c r="AQ26" s="12"/>
      <c r="AR26" s="126"/>
      <c r="AS26" s="12"/>
      <c r="AT26" s="26"/>
      <c r="AU26" s="12"/>
    </row>
    <row r="27" spans="1:47" x14ac:dyDescent="0.25">
      <c r="A27" s="559" t="s">
        <v>15876</v>
      </c>
      <c r="B27" s="1144">
        <v>45467</v>
      </c>
      <c r="C27" s="2" t="s">
        <v>388</v>
      </c>
      <c r="D27" s="132" t="s">
        <v>11550</v>
      </c>
      <c r="E27" s="133"/>
      <c r="F27" s="133" t="s">
        <v>11460</v>
      </c>
      <c r="G27" s="133"/>
      <c r="H27" s="133"/>
      <c r="I27" s="133"/>
      <c r="J27" s="12">
        <v>962.5</v>
      </c>
      <c r="K27" s="6" t="s">
        <v>84</v>
      </c>
      <c r="L27" s="26">
        <v>0</v>
      </c>
      <c r="M27" s="118" t="s">
        <v>183</v>
      </c>
      <c r="N27" s="12">
        <v>0</v>
      </c>
      <c r="O27" s="118" t="s">
        <v>165</v>
      </c>
      <c r="P27" s="12">
        <v>0</v>
      </c>
      <c r="Q27" s="903">
        <v>0.05</v>
      </c>
      <c r="R27" s="12">
        <v>48.13</v>
      </c>
      <c r="S27" s="903">
        <v>9.9750000000000005E-2</v>
      </c>
      <c r="T27" s="12">
        <v>96.01</v>
      </c>
      <c r="U27" s="26">
        <v>1106.6400000000001</v>
      </c>
      <c r="V27" s="12">
        <v>0</v>
      </c>
      <c r="Z27" s="559"/>
      <c r="AA27" s="2"/>
      <c r="AB27" s="2"/>
      <c r="AC27" s="132"/>
      <c r="AD27" s="133"/>
      <c r="AE27" s="133"/>
      <c r="AF27" s="133"/>
      <c r="AG27" s="133"/>
      <c r="AH27" s="133"/>
      <c r="AI27" s="12"/>
      <c r="AJ27" s="6"/>
      <c r="AK27" s="26"/>
      <c r="AL27" s="118"/>
      <c r="AM27" s="12"/>
      <c r="AN27" s="118"/>
      <c r="AO27" s="12"/>
      <c r="AP27" s="126"/>
      <c r="AQ27" s="12"/>
      <c r="AR27" s="126"/>
      <c r="AS27" s="12"/>
      <c r="AT27" s="26"/>
      <c r="AU27" s="12"/>
    </row>
    <row r="28" spans="1:47" x14ac:dyDescent="0.25">
      <c r="A28" s="559" t="s">
        <v>15877</v>
      </c>
      <c r="B28" s="1144">
        <v>45467</v>
      </c>
      <c r="C28" s="2" t="s">
        <v>388</v>
      </c>
      <c r="D28" s="132" t="s">
        <v>11550</v>
      </c>
      <c r="E28" s="133"/>
      <c r="F28" s="133" t="s">
        <v>11460</v>
      </c>
      <c r="G28" s="133"/>
      <c r="H28" s="133"/>
      <c r="I28" s="133"/>
      <c r="J28" s="12">
        <v>962.5</v>
      </c>
      <c r="K28" s="6" t="s">
        <v>84</v>
      </c>
      <c r="L28" s="26">
        <v>0</v>
      </c>
      <c r="M28" s="118" t="s">
        <v>183</v>
      </c>
      <c r="N28" s="12">
        <v>0</v>
      </c>
      <c r="O28" s="118" t="s">
        <v>165</v>
      </c>
      <c r="P28" s="12">
        <v>0</v>
      </c>
      <c r="Q28" s="903">
        <v>0.05</v>
      </c>
      <c r="R28" s="12">
        <v>48.13</v>
      </c>
      <c r="S28" s="903">
        <v>9.9750000000000005E-2</v>
      </c>
      <c r="T28" s="12">
        <v>96.01</v>
      </c>
      <c r="U28" s="26">
        <v>1106.6400000000001</v>
      </c>
      <c r="V28" s="12">
        <v>0</v>
      </c>
      <c r="Z28" s="559"/>
      <c r="AA28" s="2"/>
      <c r="AB28" s="2"/>
      <c r="AC28" s="132"/>
      <c r="AD28" s="133"/>
      <c r="AE28" s="133"/>
      <c r="AF28" s="133"/>
      <c r="AG28" s="133"/>
      <c r="AH28" s="133"/>
      <c r="AI28" s="12"/>
      <c r="AJ28" s="6"/>
      <c r="AK28" s="26"/>
      <c r="AL28" s="118"/>
      <c r="AM28" s="12"/>
      <c r="AN28" s="118"/>
      <c r="AO28" s="12"/>
      <c r="AP28" s="126"/>
      <c r="AQ28" s="12"/>
      <c r="AR28" s="126"/>
      <c r="AS28" s="12"/>
      <c r="AT28" s="26"/>
      <c r="AU28" s="12"/>
    </row>
    <row r="29" spans="1:47" x14ac:dyDescent="0.25">
      <c r="A29" s="559" t="s">
        <v>15878</v>
      </c>
      <c r="B29" s="1144">
        <v>45467</v>
      </c>
      <c r="C29" s="2" t="s">
        <v>388</v>
      </c>
      <c r="D29" s="132" t="s">
        <v>11550</v>
      </c>
      <c r="E29" s="133"/>
      <c r="F29" s="133" t="s">
        <v>11460</v>
      </c>
      <c r="G29" s="133"/>
      <c r="H29" s="133"/>
      <c r="I29" s="133"/>
      <c r="J29" s="12">
        <v>962.5</v>
      </c>
      <c r="K29" s="6" t="s">
        <v>84</v>
      </c>
      <c r="L29" s="26">
        <v>0</v>
      </c>
      <c r="M29" s="118" t="s">
        <v>183</v>
      </c>
      <c r="N29" s="12">
        <v>0</v>
      </c>
      <c r="O29" s="118" t="s">
        <v>165</v>
      </c>
      <c r="P29" s="12">
        <v>0</v>
      </c>
      <c r="Q29" s="903">
        <v>0.05</v>
      </c>
      <c r="R29" s="12">
        <v>48.13</v>
      </c>
      <c r="S29" s="903">
        <v>9.9750000000000005E-2</v>
      </c>
      <c r="T29" s="12">
        <v>96.01</v>
      </c>
      <c r="U29" s="26">
        <v>1106.6400000000001</v>
      </c>
      <c r="V29" s="12">
        <v>0</v>
      </c>
      <c r="Z29" s="559"/>
      <c r="AA29" s="2"/>
      <c r="AB29" s="2"/>
      <c r="AC29" s="132"/>
      <c r="AD29" s="133"/>
      <c r="AE29" s="133"/>
      <c r="AF29" s="133"/>
      <c r="AG29" s="133"/>
      <c r="AH29" s="133"/>
      <c r="AI29" s="12"/>
      <c r="AJ29" s="6"/>
      <c r="AK29" s="26"/>
      <c r="AL29" s="118"/>
      <c r="AM29" s="12"/>
      <c r="AN29" s="118"/>
      <c r="AO29" s="12"/>
      <c r="AP29" s="126"/>
      <c r="AQ29" s="12"/>
      <c r="AR29" s="126"/>
      <c r="AS29" s="12"/>
      <c r="AT29" s="26"/>
      <c r="AU29" s="12"/>
    </row>
    <row r="30" spans="1:47" x14ac:dyDescent="0.25">
      <c r="A30" s="559" t="s">
        <v>15879</v>
      </c>
      <c r="B30" s="1144">
        <v>45467</v>
      </c>
      <c r="C30" s="2" t="s">
        <v>388</v>
      </c>
      <c r="D30" s="132" t="s">
        <v>11550</v>
      </c>
      <c r="E30" s="133"/>
      <c r="F30" s="133" t="s">
        <v>11460</v>
      </c>
      <c r="G30" s="133"/>
      <c r="H30" s="133"/>
      <c r="I30" s="133"/>
      <c r="J30" s="12">
        <v>962.5</v>
      </c>
      <c r="K30" s="6" t="s">
        <v>84</v>
      </c>
      <c r="L30" s="26">
        <v>0</v>
      </c>
      <c r="M30" s="118" t="s">
        <v>183</v>
      </c>
      <c r="N30" s="12">
        <v>0</v>
      </c>
      <c r="O30" s="118" t="s">
        <v>165</v>
      </c>
      <c r="P30" s="12">
        <v>0</v>
      </c>
      <c r="Q30" s="903">
        <v>0.05</v>
      </c>
      <c r="R30" s="12">
        <v>48.13</v>
      </c>
      <c r="S30" s="903">
        <v>9.9750000000000005E-2</v>
      </c>
      <c r="T30" s="12">
        <v>96.01</v>
      </c>
      <c r="U30" s="26">
        <v>1106.6400000000001</v>
      </c>
      <c r="V30" s="12">
        <v>0</v>
      </c>
      <c r="Z30" s="559"/>
      <c r="AA30" s="2"/>
      <c r="AB30" s="2"/>
      <c r="AC30" s="132"/>
      <c r="AD30" s="133"/>
      <c r="AE30" s="133"/>
      <c r="AF30" s="133"/>
      <c r="AG30" s="133"/>
      <c r="AH30" s="133"/>
      <c r="AI30" s="12"/>
      <c r="AJ30" s="6"/>
      <c r="AK30" s="26"/>
      <c r="AL30" s="118"/>
      <c r="AM30" s="12"/>
      <c r="AN30" s="118"/>
      <c r="AO30" s="12"/>
      <c r="AP30" s="126"/>
      <c r="AQ30" s="12"/>
      <c r="AR30" s="126"/>
      <c r="AS30" s="12"/>
      <c r="AT30" s="26"/>
      <c r="AU30" s="12"/>
    </row>
    <row r="31" spans="1:47" x14ac:dyDescent="0.25">
      <c r="A31" s="559" t="s">
        <v>15880</v>
      </c>
      <c r="B31" s="1144">
        <v>45467</v>
      </c>
      <c r="C31" s="2" t="s">
        <v>388</v>
      </c>
      <c r="D31" s="132" t="s">
        <v>11550</v>
      </c>
      <c r="E31" s="133"/>
      <c r="F31" s="133" t="s">
        <v>11460</v>
      </c>
      <c r="G31" s="133"/>
      <c r="H31" s="133"/>
      <c r="I31" s="133"/>
      <c r="J31" s="12">
        <v>4900</v>
      </c>
      <c r="K31" s="6" t="s">
        <v>84</v>
      </c>
      <c r="L31" s="26">
        <v>0</v>
      </c>
      <c r="M31" s="118" t="s">
        <v>183</v>
      </c>
      <c r="N31" s="12">
        <v>0</v>
      </c>
      <c r="O31" s="118" t="s">
        <v>165</v>
      </c>
      <c r="P31" s="12">
        <v>0</v>
      </c>
      <c r="Q31" s="903">
        <v>0.05</v>
      </c>
      <c r="R31" s="12">
        <v>245</v>
      </c>
      <c r="S31" s="903">
        <v>9.9750000000000005E-2</v>
      </c>
      <c r="T31" s="12">
        <v>488.78</v>
      </c>
      <c r="U31" s="26">
        <v>5633.78</v>
      </c>
      <c r="V31" s="12">
        <v>0</v>
      </c>
      <c r="Z31" s="559"/>
      <c r="AA31" s="2"/>
      <c r="AB31" s="2"/>
      <c r="AC31" s="132"/>
      <c r="AD31" s="133"/>
      <c r="AE31" s="133"/>
      <c r="AF31" s="133"/>
      <c r="AG31" s="133"/>
      <c r="AH31" s="133"/>
      <c r="AI31" s="12"/>
      <c r="AJ31" s="6"/>
      <c r="AK31" s="26"/>
      <c r="AL31" s="118"/>
      <c r="AM31" s="12"/>
      <c r="AN31" s="118"/>
      <c r="AO31" s="12"/>
      <c r="AP31" s="126"/>
      <c r="AQ31" s="12"/>
      <c r="AR31" s="126"/>
      <c r="AS31" s="12"/>
      <c r="AT31" s="26"/>
      <c r="AU31" s="12"/>
    </row>
    <row r="32" spans="1:47" x14ac:dyDescent="0.25">
      <c r="A32" s="559" t="s">
        <v>15881</v>
      </c>
      <c r="B32" s="1144">
        <v>45467</v>
      </c>
      <c r="C32" s="2" t="s">
        <v>388</v>
      </c>
      <c r="D32" s="132" t="s">
        <v>11594</v>
      </c>
      <c r="E32" s="133"/>
      <c r="F32" s="133" t="s">
        <v>14040</v>
      </c>
      <c r="G32" s="133"/>
      <c r="H32" s="133"/>
      <c r="I32" s="133"/>
      <c r="J32" s="12">
        <v>14525</v>
      </c>
      <c r="K32" s="6" t="s">
        <v>84</v>
      </c>
      <c r="L32" s="26">
        <v>0</v>
      </c>
      <c r="M32" s="118" t="s">
        <v>183</v>
      </c>
      <c r="N32" s="12">
        <v>0</v>
      </c>
      <c r="O32" s="118" t="s">
        <v>165</v>
      </c>
      <c r="P32" s="12">
        <v>0</v>
      </c>
      <c r="Q32" s="903">
        <v>0.05</v>
      </c>
      <c r="R32" s="12">
        <v>726.25</v>
      </c>
      <c r="S32" s="903">
        <v>9.9750000000000005E-2</v>
      </c>
      <c r="T32" s="12">
        <v>1448.87</v>
      </c>
      <c r="U32" s="26">
        <v>16700.12</v>
      </c>
      <c r="V32" s="12">
        <v>0</v>
      </c>
      <c r="Z32" s="559"/>
      <c r="AA32" s="2"/>
      <c r="AB32" s="2"/>
      <c r="AC32" s="132"/>
      <c r="AD32" s="133"/>
      <c r="AE32" s="133"/>
      <c r="AF32" s="133"/>
      <c r="AG32" s="133"/>
      <c r="AH32" s="133"/>
      <c r="AI32" s="12"/>
      <c r="AJ32" s="6"/>
      <c r="AK32" s="26"/>
      <c r="AL32" s="118"/>
      <c r="AM32" s="12"/>
      <c r="AN32" s="118"/>
      <c r="AO32" s="12"/>
      <c r="AP32" s="126"/>
      <c r="AQ32" s="12"/>
      <c r="AR32" s="126"/>
      <c r="AS32" s="12"/>
      <c r="AT32" s="26"/>
      <c r="AU32" s="12"/>
    </row>
    <row r="33" spans="1:47" x14ac:dyDescent="0.25">
      <c r="A33" s="559" t="s">
        <v>15882</v>
      </c>
      <c r="B33" s="1144">
        <v>45467</v>
      </c>
      <c r="C33" s="2" t="s">
        <v>388</v>
      </c>
      <c r="D33" s="132" t="s">
        <v>11534</v>
      </c>
      <c r="E33" s="133"/>
      <c r="F33" s="133" t="s">
        <v>13480</v>
      </c>
      <c r="G33" s="133"/>
      <c r="H33" s="133"/>
      <c r="I33" s="133"/>
      <c r="J33" s="12">
        <v>7000</v>
      </c>
      <c r="K33" s="6" t="s">
        <v>84</v>
      </c>
      <c r="L33" s="26">
        <v>0</v>
      </c>
      <c r="M33" s="118" t="s">
        <v>183</v>
      </c>
      <c r="N33" s="12">
        <v>350</v>
      </c>
      <c r="O33" s="118" t="s">
        <v>165</v>
      </c>
      <c r="P33" s="12">
        <v>0</v>
      </c>
      <c r="Q33" s="903">
        <v>0.05</v>
      </c>
      <c r="R33" s="12">
        <v>367.5</v>
      </c>
      <c r="S33" s="903">
        <v>9.9750000000000005E-2</v>
      </c>
      <c r="T33" s="12">
        <v>733.16</v>
      </c>
      <c r="U33" s="26">
        <v>8450.66</v>
      </c>
      <c r="V33" s="12">
        <v>0</v>
      </c>
      <c r="Z33" s="559"/>
      <c r="AA33" s="2"/>
      <c r="AB33" s="2"/>
      <c r="AC33" s="132"/>
      <c r="AD33" s="133"/>
      <c r="AE33" s="133"/>
      <c r="AF33" s="133"/>
      <c r="AG33" s="133"/>
      <c r="AH33" s="133"/>
      <c r="AI33" s="12"/>
      <c r="AJ33" s="6"/>
      <c r="AK33" s="26"/>
      <c r="AL33" s="118"/>
      <c r="AM33" s="12"/>
      <c r="AN33" s="118"/>
      <c r="AO33" s="12"/>
      <c r="AP33" s="126"/>
      <c r="AQ33" s="12"/>
      <c r="AR33" s="126"/>
      <c r="AS33" s="12"/>
      <c r="AT33" s="26"/>
      <c r="AU33" s="12"/>
    </row>
    <row r="34" spans="1:47" x14ac:dyDescent="0.25">
      <c r="A34" s="559" t="s">
        <v>15883</v>
      </c>
      <c r="B34" s="1144">
        <v>45500</v>
      </c>
      <c r="C34" s="2" t="s">
        <v>388</v>
      </c>
      <c r="D34" s="132" t="s">
        <v>11492</v>
      </c>
      <c r="E34" s="133"/>
      <c r="F34" s="133" t="s">
        <v>11442</v>
      </c>
      <c r="G34" s="133"/>
      <c r="H34" s="133"/>
      <c r="I34" s="133"/>
      <c r="J34" s="12">
        <v>2187.5</v>
      </c>
      <c r="K34" s="6" t="s">
        <v>84</v>
      </c>
      <c r="L34" s="26">
        <v>0</v>
      </c>
      <c r="M34" s="118" t="s">
        <v>183</v>
      </c>
      <c r="N34" s="12">
        <v>0</v>
      </c>
      <c r="O34" s="118" t="s">
        <v>165</v>
      </c>
      <c r="P34" s="12">
        <v>0</v>
      </c>
      <c r="Q34" s="903">
        <v>0.05</v>
      </c>
      <c r="R34" s="12">
        <v>109.38</v>
      </c>
      <c r="S34" s="903">
        <v>9.9750000000000005E-2</v>
      </c>
      <c r="T34" s="12">
        <v>218.2</v>
      </c>
      <c r="U34" s="26">
        <v>2515.08</v>
      </c>
      <c r="V34" s="12">
        <v>0</v>
      </c>
      <c r="Z34" s="559"/>
      <c r="AA34" s="2"/>
      <c r="AB34" s="2"/>
      <c r="AC34" s="132"/>
      <c r="AD34" s="133"/>
      <c r="AE34" s="133"/>
      <c r="AF34" s="133"/>
      <c r="AG34" s="133"/>
      <c r="AH34" s="133"/>
      <c r="AI34" s="12"/>
      <c r="AJ34" s="6"/>
      <c r="AK34" s="26"/>
      <c r="AL34" s="118"/>
      <c r="AM34" s="12"/>
      <c r="AN34" s="118"/>
      <c r="AO34" s="12"/>
      <c r="AP34" s="126"/>
      <c r="AQ34" s="12"/>
      <c r="AR34" s="126"/>
      <c r="AS34" s="12"/>
      <c r="AT34" s="26"/>
      <c r="AU34" s="12"/>
    </row>
    <row r="35" spans="1:47" x14ac:dyDescent="0.25">
      <c r="A35" s="559" t="s">
        <v>15884</v>
      </c>
      <c r="B35" s="1144">
        <v>45500</v>
      </c>
      <c r="C35" s="2" t="s">
        <v>388</v>
      </c>
      <c r="D35" s="132" t="s">
        <v>11497</v>
      </c>
      <c r="E35" s="133"/>
      <c r="F35" s="133" t="s">
        <v>12885</v>
      </c>
      <c r="G35" s="133"/>
      <c r="H35" s="133"/>
      <c r="I35" s="133"/>
      <c r="J35" s="12">
        <v>350</v>
      </c>
      <c r="K35" s="6" t="s">
        <v>84</v>
      </c>
      <c r="L35" s="26">
        <v>0</v>
      </c>
      <c r="M35" s="118" t="s">
        <v>183</v>
      </c>
      <c r="N35" s="12">
        <v>0</v>
      </c>
      <c r="O35" s="118" t="s">
        <v>165</v>
      </c>
      <c r="P35" s="12">
        <v>0</v>
      </c>
      <c r="Q35" s="903">
        <v>0.05</v>
      </c>
      <c r="R35" s="12">
        <v>17.5</v>
      </c>
      <c r="S35" s="903">
        <v>9.9750000000000005E-2</v>
      </c>
      <c r="T35" s="12">
        <v>34.909999999999997</v>
      </c>
      <c r="U35" s="26">
        <v>402.41</v>
      </c>
      <c r="V35" s="12">
        <v>0</v>
      </c>
      <c r="Z35" s="559"/>
      <c r="AA35" s="2"/>
      <c r="AB35" s="2"/>
      <c r="AC35" s="132"/>
      <c r="AD35" s="133"/>
      <c r="AE35" s="133"/>
      <c r="AF35" s="133"/>
      <c r="AG35" s="133"/>
      <c r="AH35" s="133"/>
      <c r="AI35" s="12"/>
      <c r="AJ35" s="6"/>
      <c r="AK35" s="26"/>
      <c r="AL35" s="118"/>
      <c r="AM35" s="12"/>
      <c r="AN35" s="118"/>
      <c r="AO35" s="12"/>
      <c r="AP35" s="126"/>
      <c r="AQ35" s="12"/>
      <c r="AR35" s="126"/>
      <c r="AS35" s="12"/>
      <c r="AT35" s="26"/>
      <c r="AU35" s="12"/>
    </row>
    <row r="36" spans="1:47" x14ac:dyDescent="0.25">
      <c r="A36" s="559" t="s">
        <v>15885</v>
      </c>
      <c r="B36" s="1144">
        <v>45500</v>
      </c>
      <c r="C36" s="2" t="s">
        <v>388</v>
      </c>
      <c r="D36" s="132" t="s">
        <v>11499</v>
      </c>
      <c r="E36" s="133"/>
      <c r="F36" s="133" t="s">
        <v>13048</v>
      </c>
      <c r="G36" s="133"/>
      <c r="H36" s="133"/>
      <c r="I36" s="133"/>
      <c r="J36" s="12">
        <v>525</v>
      </c>
      <c r="K36" s="6" t="s">
        <v>84</v>
      </c>
      <c r="L36" s="26">
        <v>0</v>
      </c>
      <c r="M36" s="118" t="s">
        <v>183</v>
      </c>
      <c r="N36" s="12">
        <v>0</v>
      </c>
      <c r="O36" s="118" t="s">
        <v>165</v>
      </c>
      <c r="P36" s="12">
        <v>0</v>
      </c>
      <c r="Q36" s="903">
        <v>0.05</v>
      </c>
      <c r="R36" s="12">
        <v>26.25</v>
      </c>
      <c r="S36" s="903">
        <v>9.9750000000000005E-2</v>
      </c>
      <c r="T36" s="12">
        <v>52.37</v>
      </c>
      <c r="U36" s="26">
        <v>603.62</v>
      </c>
      <c r="V36" s="12">
        <v>0</v>
      </c>
      <c r="Z36" s="559"/>
      <c r="AA36" s="2"/>
      <c r="AB36" s="2"/>
      <c r="AC36" s="132"/>
      <c r="AD36" s="133"/>
      <c r="AE36" s="133"/>
      <c r="AF36" s="133"/>
      <c r="AG36" s="133"/>
      <c r="AH36" s="133"/>
      <c r="AI36" s="12"/>
      <c r="AJ36" s="6"/>
      <c r="AK36" s="26"/>
      <c r="AL36" s="118"/>
      <c r="AM36" s="12"/>
      <c r="AN36" s="118"/>
      <c r="AO36" s="12"/>
      <c r="AP36" s="126"/>
      <c r="AQ36" s="12"/>
      <c r="AR36" s="126"/>
      <c r="AS36" s="12"/>
      <c r="AT36" s="26"/>
      <c r="AU36" s="12"/>
    </row>
    <row r="37" spans="1:47" x14ac:dyDescent="0.25">
      <c r="A37" s="559" t="s">
        <v>15886</v>
      </c>
      <c r="B37" s="1144">
        <v>45500</v>
      </c>
      <c r="C37" s="2" t="s">
        <v>388</v>
      </c>
      <c r="D37" s="132" t="s">
        <v>11503</v>
      </c>
      <c r="E37" s="133"/>
      <c r="F37" s="133" t="s">
        <v>19883</v>
      </c>
      <c r="G37" s="133"/>
      <c r="H37" s="133"/>
      <c r="I37" s="133"/>
      <c r="J37" s="12">
        <v>10325</v>
      </c>
      <c r="K37" s="6" t="s">
        <v>84</v>
      </c>
      <c r="L37" s="26">
        <v>0</v>
      </c>
      <c r="M37" s="118" t="s">
        <v>183</v>
      </c>
      <c r="N37" s="12">
        <v>0</v>
      </c>
      <c r="O37" s="118" t="s">
        <v>165</v>
      </c>
      <c r="P37" s="12">
        <v>0</v>
      </c>
      <c r="Q37" s="903">
        <v>0.05</v>
      </c>
      <c r="R37" s="12">
        <v>516.25</v>
      </c>
      <c r="S37" s="903">
        <v>9.9750000000000005E-2</v>
      </c>
      <c r="T37" s="12">
        <v>1029.92</v>
      </c>
      <c r="U37" s="26">
        <v>11871.17</v>
      </c>
      <c r="V37" s="12">
        <v>0</v>
      </c>
      <c r="Z37" s="559"/>
      <c r="AA37" s="2"/>
      <c r="AB37" s="2"/>
      <c r="AC37" s="132"/>
      <c r="AD37" s="133"/>
      <c r="AE37" s="133"/>
      <c r="AF37" s="133"/>
      <c r="AG37" s="133"/>
      <c r="AH37" s="133"/>
      <c r="AI37" s="12"/>
      <c r="AJ37" s="6"/>
      <c r="AK37" s="26"/>
      <c r="AL37" s="118"/>
      <c r="AM37" s="12"/>
      <c r="AN37" s="118"/>
      <c r="AO37" s="12"/>
      <c r="AP37" s="126"/>
      <c r="AQ37" s="12"/>
      <c r="AR37" s="126"/>
      <c r="AS37" s="12"/>
      <c r="AT37" s="26"/>
      <c r="AU37" s="12"/>
    </row>
    <row r="38" spans="1:47" x14ac:dyDescent="0.25">
      <c r="A38" s="559" t="s">
        <v>15887</v>
      </c>
      <c r="B38" s="1144">
        <v>45500</v>
      </c>
      <c r="C38" s="2" t="s">
        <v>388</v>
      </c>
      <c r="D38" s="132" t="s">
        <v>11510</v>
      </c>
      <c r="E38" s="133"/>
      <c r="F38" s="133" t="s">
        <v>11447</v>
      </c>
      <c r="G38" s="133"/>
      <c r="H38" s="133"/>
      <c r="I38" s="133"/>
      <c r="J38" s="12">
        <v>437.5</v>
      </c>
      <c r="K38" s="6" t="s">
        <v>84</v>
      </c>
      <c r="L38" s="26">
        <v>0</v>
      </c>
      <c r="M38" s="118" t="s">
        <v>183</v>
      </c>
      <c r="N38" s="12">
        <v>0</v>
      </c>
      <c r="O38" s="118" t="s">
        <v>165</v>
      </c>
      <c r="P38" s="12">
        <v>0</v>
      </c>
      <c r="Q38" s="903">
        <v>0.05</v>
      </c>
      <c r="R38" s="12">
        <v>21.88</v>
      </c>
      <c r="S38" s="903">
        <v>9.9750000000000005E-2</v>
      </c>
      <c r="T38" s="12">
        <v>43.64</v>
      </c>
      <c r="U38" s="26">
        <v>503.02</v>
      </c>
      <c r="V38" s="12">
        <v>0</v>
      </c>
      <c r="Z38" s="559"/>
      <c r="AA38" s="2"/>
      <c r="AB38" s="2"/>
      <c r="AC38" s="132"/>
      <c r="AD38" s="133"/>
      <c r="AE38" s="133"/>
      <c r="AF38" s="133"/>
      <c r="AG38" s="133"/>
      <c r="AH38" s="133"/>
      <c r="AI38" s="12"/>
      <c r="AJ38" s="6"/>
      <c r="AK38" s="26"/>
      <c r="AL38" s="118"/>
      <c r="AM38" s="12"/>
      <c r="AN38" s="118"/>
      <c r="AO38" s="12"/>
      <c r="AP38" s="126"/>
      <c r="AQ38" s="12"/>
      <c r="AR38" s="126"/>
      <c r="AS38" s="12"/>
      <c r="AT38" s="26"/>
      <c r="AU38" s="12"/>
    </row>
    <row r="39" spans="1:47" x14ac:dyDescent="0.25">
      <c r="A39" s="559" t="s">
        <v>15888</v>
      </c>
      <c r="B39" s="1144">
        <v>45500</v>
      </c>
      <c r="C39" s="2" t="s">
        <v>388</v>
      </c>
      <c r="D39" s="132" t="s">
        <v>11507</v>
      </c>
      <c r="E39" s="133"/>
      <c r="F39" s="133" t="s">
        <v>19884</v>
      </c>
      <c r="G39" s="133"/>
      <c r="H39" s="133"/>
      <c r="I39" s="133"/>
      <c r="J39" s="12">
        <v>2450</v>
      </c>
      <c r="K39" s="6" t="s">
        <v>84</v>
      </c>
      <c r="L39" s="26">
        <v>0</v>
      </c>
      <c r="M39" s="118" t="s">
        <v>183</v>
      </c>
      <c r="N39" s="12">
        <v>0</v>
      </c>
      <c r="O39" s="118" t="s">
        <v>165</v>
      </c>
      <c r="P39" s="12">
        <v>0</v>
      </c>
      <c r="Q39" s="903">
        <v>0.05</v>
      </c>
      <c r="R39" s="12">
        <v>122.5</v>
      </c>
      <c r="S39" s="903">
        <v>9.9750000000000005E-2</v>
      </c>
      <c r="T39" s="12">
        <v>244.39</v>
      </c>
      <c r="U39" s="26">
        <v>2816.89</v>
      </c>
      <c r="V39" s="12">
        <v>0</v>
      </c>
      <c r="Z39" s="559"/>
      <c r="AA39" s="2"/>
      <c r="AB39" s="2"/>
      <c r="AC39" s="132"/>
      <c r="AD39" s="133"/>
      <c r="AE39" s="133"/>
      <c r="AF39" s="133"/>
      <c r="AG39" s="133"/>
      <c r="AH39" s="133"/>
      <c r="AI39" s="12"/>
      <c r="AJ39" s="6"/>
      <c r="AK39" s="26"/>
      <c r="AL39" s="118"/>
      <c r="AM39" s="12"/>
      <c r="AN39" s="118"/>
      <c r="AO39" s="12"/>
      <c r="AP39" s="126"/>
      <c r="AQ39" s="12"/>
      <c r="AR39" s="126"/>
      <c r="AS39" s="12"/>
      <c r="AT39" s="26"/>
      <c r="AU39" s="12"/>
    </row>
    <row r="40" spans="1:47" x14ac:dyDescent="0.25">
      <c r="A40" s="559" t="s">
        <v>15889</v>
      </c>
      <c r="B40" s="1144">
        <v>45500</v>
      </c>
      <c r="C40" s="2" t="s">
        <v>388</v>
      </c>
      <c r="D40" s="132" t="s">
        <v>11504</v>
      </c>
      <c r="E40" s="133"/>
      <c r="F40" s="133" t="s">
        <v>19885</v>
      </c>
      <c r="G40" s="133"/>
      <c r="H40" s="133"/>
      <c r="I40" s="133"/>
      <c r="J40" s="12">
        <v>1037.5</v>
      </c>
      <c r="K40" s="6" t="s">
        <v>84</v>
      </c>
      <c r="L40" s="26">
        <v>0</v>
      </c>
      <c r="M40" s="118" t="s">
        <v>183</v>
      </c>
      <c r="N40" s="12">
        <v>0</v>
      </c>
      <c r="O40" s="118" t="s">
        <v>165</v>
      </c>
      <c r="P40" s="12">
        <v>0</v>
      </c>
      <c r="Q40" s="903">
        <v>0.05</v>
      </c>
      <c r="R40" s="12">
        <v>51.88</v>
      </c>
      <c r="S40" s="903">
        <v>9.9750000000000005E-2</v>
      </c>
      <c r="T40" s="12">
        <v>103.49</v>
      </c>
      <c r="U40" s="26">
        <v>1192.8699999999999</v>
      </c>
      <c r="V40" s="12">
        <v>0</v>
      </c>
      <c r="Z40" s="559"/>
      <c r="AA40" s="2"/>
      <c r="AB40" s="2"/>
      <c r="AC40" s="132"/>
      <c r="AD40" s="133"/>
      <c r="AE40" s="133"/>
      <c r="AF40" s="133"/>
      <c r="AG40" s="133"/>
      <c r="AH40" s="133"/>
      <c r="AI40" s="12"/>
      <c r="AJ40" s="6"/>
      <c r="AK40" s="26"/>
      <c r="AL40" s="118"/>
      <c r="AM40" s="12"/>
      <c r="AN40" s="118"/>
      <c r="AO40" s="12"/>
      <c r="AP40" s="126"/>
      <c r="AQ40" s="12"/>
      <c r="AR40" s="126"/>
      <c r="AS40" s="12"/>
      <c r="AT40" s="26"/>
      <c r="AU40" s="12"/>
    </row>
    <row r="41" spans="1:47" x14ac:dyDescent="0.25">
      <c r="A41" s="559" t="s">
        <v>15890</v>
      </c>
      <c r="B41" s="1144">
        <v>45500</v>
      </c>
      <c r="C41" s="2" t="s">
        <v>388</v>
      </c>
      <c r="D41" s="132" t="s">
        <v>11511</v>
      </c>
      <c r="E41" s="133"/>
      <c r="F41" s="133" t="s">
        <v>11448</v>
      </c>
      <c r="G41" s="133"/>
      <c r="H41" s="133"/>
      <c r="I41" s="133"/>
      <c r="J41" s="12">
        <v>175</v>
      </c>
      <c r="K41" s="6" t="s">
        <v>84</v>
      </c>
      <c r="L41" s="26">
        <v>0</v>
      </c>
      <c r="M41" s="118" t="s">
        <v>183</v>
      </c>
      <c r="N41" s="12">
        <v>0</v>
      </c>
      <c r="O41" s="118" t="s">
        <v>165</v>
      </c>
      <c r="P41" s="12">
        <v>0</v>
      </c>
      <c r="Q41" s="903">
        <v>0.05</v>
      </c>
      <c r="R41" s="12">
        <v>8.75</v>
      </c>
      <c r="S41" s="903">
        <v>9.9750000000000005E-2</v>
      </c>
      <c r="T41" s="12">
        <v>17.46</v>
      </c>
      <c r="U41" s="26">
        <v>201.21</v>
      </c>
      <c r="V41" s="12">
        <v>0</v>
      </c>
      <c r="Z41" s="559"/>
      <c r="AA41" s="2"/>
      <c r="AB41" s="2"/>
      <c r="AC41" s="132"/>
      <c r="AD41" s="133"/>
      <c r="AE41" s="133"/>
      <c r="AF41" s="133"/>
      <c r="AG41" s="133"/>
      <c r="AH41" s="133"/>
      <c r="AI41" s="12"/>
      <c r="AJ41" s="6"/>
      <c r="AK41" s="26"/>
      <c r="AL41" s="118"/>
      <c r="AM41" s="12"/>
      <c r="AN41" s="118"/>
      <c r="AO41" s="12"/>
      <c r="AP41" s="126"/>
      <c r="AQ41" s="12"/>
      <c r="AR41" s="126"/>
      <c r="AS41" s="12"/>
      <c r="AT41" s="26"/>
      <c r="AU41" s="12"/>
    </row>
    <row r="42" spans="1:47" x14ac:dyDescent="0.25">
      <c r="A42" s="559" t="s">
        <v>15891</v>
      </c>
      <c r="B42" s="1144">
        <v>45500</v>
      </c>
      <c r="C42" s="2" t="s">
        <v>388</v>
      </c>
      <c r="D42" s="132" t="s">
        <v>11512</v>
      </c>
      <c r="E42" s="133"/>
      <c r="F42" s="133" t="s">
        <v>11449</v>
      </c>
      <c r="G42" s="133"/>
      <c r="H42" s="133"/>
      <c r="I42" s="133"/>
      <c r="J42" s="12">
        <v>1837.5</v>
      </c>
      <c r="K42" s="6" t="s">
        <v>84</v>
      </c>
      <c r="L42" s="26">
        <v>0</v>
      </c>
      <c r="M42" s="118" t="s">
        <v>183</v>
      </c>
      <c r="N42" s="12">
        <v>0</v>
      </c>
      <c r="O42" s="118" t="s">
        <v>165</v>
      </c>
      <c r="P42" s="12">
        <v>0</v>
      </c>
      <c r="Q42" s="903">
        <v>0.05</v>
      </c>
      <c r="R42" s="12">
        <v>91.88</v>
      </c>
      <c r="S42" s="903">
        <v>9.9750000000000005E-2</v>
      </c>
      <c r="T42" s="12">
        <v>183.29</v>
      </c>
      <c r="U42" s="26">
        <v>2112.67</v>
      </c>
      <c r="V42" s="12">
        <v>0</v>
      </c>
      <c r="Z42" s="559"/>
      <c r="AA42" s="2"/>
      <c r="AB42" s="2"/>
      <c r="AC42" s="132"/>
      <c r="AD42" s="133"/>
      <c r="AE42" s="133"/>
      <c r="AF42" s="133"/>
      <c r="AG42" s="133"/>
      <c r="AH42" s="133"/>
      <c r="AI42" s="12"/>
      <c r="AJ42" s="6"/>
      <c r="AK42" s="26"/>
      <c r="AL42" s="118"/>
      <c r="AM42" s="12"/>
      <c r="AN42" s="118"/>
      <c r="AO42" s="12"/>
      <c r="AP42" s="126"/>
      <c r="AQ42" s="12"/>
      <c r="AR42" s="126"/>
      <c r="AS42" s="12"/>
      <c r="AT42" s="26"/>
      <c r="AU42" s="12"/>
    </row>
    <row r="43" spans="1:47" x14ac:dyDescent="0.25">
      <c r="A43" s="559" t="s">
        <v>15892</v>
      </c>
      <c r="B43" s="1144">
        <v>45500</v>
      </c>
      <c r="C43" s="2" t="s">
        <v>388</v>
      </c>
      <c r="D43" s="132" t="s">
        <v>11520</v>
      </c>
      <c r="E43" s="133"/>
      <c r="F43" s="133" t="s">
        <v>11452</v>
      </c>
      <c r="G43" s="133"/>
      <c r="H43" s="133"/>
      <c r="I43" s="133"/>
      <c r="J43" s="12">
        <v>175</v>
      </c>
      <c r="K43" s="6" t="s">
        <v>84</v>
      </c>
      <c r="L43" s="26">
        <v>0</v>
      </c>
      <c r="M43" s="118" t="s">
        <v>183</v>
      </c>
      <c r="N43" s="12">
        <v>0</v>
      </c>
      <c r="O43" s="118" t="s">
        <v>165</v>
      </c>
      <c r="P43" s="12">
        <v>0</v>
      </c>
      <c r="Q43" s="903">
        <v>0.05</v>
      </c>
      <c r="R43" s="12">
        <v>8.75</v>
      </c>
      <c r="S43" s="903">
        <v>9.9750000000000005E-2</v>
      </c>
      <c r="T43" s="12">
        <v>17.46</v>
      </c>
      <c r="U43" s="26">
        <v>201.21</v>
      </c>
      <c r="V43" s="12">
        <v>0</v>
      </c>
      <c r="Z43" s="559"/>
      <c r="AA43" s="2"/>
      <c r="AB43" s="2"/>
      <c r="AC43" s="132"/>
      <c r="AD43" s="133"/>
      <c r="AE43" s="133"/>
      <c r="AF43" s="133"/>
      <c r="AG43" s="133"/>
      <c r="AH43" s="133"/>
      <c r="AI43" s="12"/>
      <c r="AJ43" s="6"/>
      <c r="AK43" s="26"/>
      <c r="AL43" s="118"/>
      <c r="AM43" s="12"/>
      <c r="AN43" s="118"/>
      <c r="AO43" s="12"/>
      <c r="AP43" s="126"/>
      <c r="AQ43" s="12"/>
      <c r="AR43" s="126"/>
      <c r="AS43" s="12"/>
      <c r="AT43" s="26"/>
      <c r="AU43" s="12"/>
    </row>
    <row r="44" spans="1:47" x14ac:dyDescent="0.25">
      <c r="A44" s="559" t="s">
        <v>15893</v>
      </c>
      <c r="B44" s="1144">
        <v>45500</v>
      </c>
      <c r="C44" s="2" t="s">
        <v>388</v>
      </c>
      <c r="D44" s="132" t="s">
        <v>11523</v>
      </c>
      <c r="E44" s="133"/>
      <c r="F44" s="133" t="s">
        <v>11453</v>
      </c>
      <c r="G44" s="133"/>
      <c r="H44" s="133"/>
      <c r="I44" s="133"/>
      <c r="J44" s="12">
        <v>1137.5</v>
      </c>
      <c r="K44" s="6" t="s">
        <v>84</v>
      </c>
      <c r="L44" s="26">
        <v>0</v>
      </c>
      <c r="M44" s="118" t="s">
        <v>183</v>
      </c>
      <c r="N44" s="12">
        <v>0</v>
      </c>
      <c r="O44" s="118" t="s">
        <v>165</v>
      </c>
      <c r="P44" s="12">
        <v>0</v>
      </c>
      <c r="Q44" s="903">
        <v>0.05</v>
      </c>
      <c r="R44" s="12">
        <v>56.88</v>
      </c>
      <c r="S44" s="903">
        <v>9.9750000000000005E-2</v>
      </c>
      <c r="T44" s="12">
        <v>113.47</v>
      </c>
      <c r="U44" s="26">
        <v>1307.8499999999999</v>
      </c>
      <c r="V44" s="12">
        <v>0</v>
      </c>
      <c r="Z44" s="559"/>
      <c r="AA44" s="2"/>
      <c r="AB44" s="2"/>
      <c r="AC44" s="132"/>
      <c r="AD44" s="133"/>
      <c r="AE44" s="133"/>
      <c r="AF44" s="133"/>
      <c r="AG44" s="133"/>
      <c r="AH44" s="133"/>
      <c r="AI44" s="12"/>
      <c r="AJ44" s="6"/>
      <c r="AK44" s="26"/>
      <c r="AL44" s="118"/>
      <c r="AM44" s="12"/>
      <c r="AN44" s="118"/>
      <c r="AO44" s="12"/>
      <c r="AP44" s="126"/>
      <c r="AQ44" s="12"/>
      <c r="AR44" s="126"/>
      <c r="AS44" s="12"/>
      <c r="AT44" s="26"/>
      <c r="AU44" s="12"/>
    </row>
    <row r="45" spans="1:47" x14ac:dyDescent="0.25">
      <c r="A45" s="559" t="s">
        <v>15894</v>
      </c>
      <c r="B45" s="1144">
        <v>45500</v>
      </c>
      <c r="C45" s="2" t="s">
        <v>388</v>
      </c>
      <c r="D45" s="132" t="s">
        <v>11525</v>
      </c>
      <c r="E45" s="133"/>
      <c r="F45" s="133" t="s">
        <v>19886</v>
      </c>
      <c r="G45" s="133"/>
      <c r="H45" s="133"/>
      <c r="I45" s="133"/>
      <c r="J45" s="12">
        <v>13422.5</v>
      </c>
      <c r="K45" s="6" t="s">
        <v>84</v>
      </c>
      <c r="L45" s="26">
        <v>0</v>
      </c>
      <c r="M45" s="118" t="s">
        <v>183</v>
      </c>
      <c r="N45" s="12">
        <v>0</v>
      </c>
      <c r="O45" s="118" t="s">
        <v>165</v>
      </c>
      <c r="P45" s="12">
        <v>0</v>
      </c>
      <c r="Q45" s="903">
        <v>0.05</v>
      </c>
      <c r="R45" s="12">
        <v>671.13</v>
      </c>
      <c r="S45" s="903">
        <v>9.9750000000000005E-2</v>
      </c>
      <c r="T45" s="12">
        <v>1338.89</v>
      </c>
      <c r="U45" s="26">
        <v>15432.52</v>
      </c>
      <c r="V45" s="12">
        <v>0</v>
      </c>
      <c r="Z45" s="559"/>
      <c r="AA45" s="2"/>
      <c r="AB45" s="2"/>
      <c r="AC45" s="132"/>
      <c r="AD45" s="133"/>
      <c r="AE45" s="133"/>
      <c r="AF45" s="133"/>
      <c r="AG45" s="133"/>
      <c r="AH45" s="133"/>
      <c r="AI45" s="12"/>
      <c r="AJ45" s="6"/>
      <c r="AK45" s="26"/>
      <c r="AL45" s="118"/>
      <c r="AM45" s="12"/>
      <c r="AN45" s="118"/>
      <c r="AO45" s="12"/>
      <c r="AP45" s="126"/>
      <c r="AQ45" s="12"/>
      <c r="AR45" s="126"/>
      <c r="AS45" s="12"/>
      <c r="AT45" s="26"/>
      <c r="AU45" s="12"/>
    </row>
    <row r="46" spans="1:47" x14ac:dyDescent="0.25">
      <c r="A46" s="559" t="s">
        <v>15895</v>
      </c>
      <c r="B46" s="1144">
        <v>45500</v>
      </c>
      <c r="C46" s="2" t="s">
        <v>388</v>
      </c>
      <c r="D46" s="132" t="s">
        <v>11526</v>
      </c>
      <c r="E46" s="133"/>
      <c r="F46" s="133" t="s">
        <v>19887</v>
      </c>
      <c r="G46" s="133"/>
      <c r="H46" s="133"/>
      <c r="I46" s="133"/>
      <c r="J46" s="12">
        <v>8662.5</v>
      </c>
      <c r="K46" s="6" t="s">
        <v>84</v>
      </c>
      <c r="L46" s="26">
        <v>0</v>
      </c>
      <c r="M46" s="118" t="s">
        <v>183</v>
      </c>
      <c r="N46" s="12">
        <v>0</v>
      </c>
      <c r="O46" s="118" t="s">
        <v>165</v>
      </c>
      <c r="P46" s="12">
        <v>0</v>
      </c>
      <c r="Q46" s="903">
        <v>0.05</v>
      </c>
      <c r="R46" s="12">
        <v>433.13</v>
      </c>
      <c r="S46" s="903">
        <v>9.9750000000000005E-2</v>
      </c>
      <c r="T46" s="12">
        <v>864.08</v>
      </c>
      <c r="U46" s="26">
        <v>9959.7099999999991</v>
      </c>
      <c r="V46" s="12">
        <v>0</v>
      </c>
      <c r="Z46" s="559"/>
      <c r="AA46" s="2"/>
      <c r="AB46" s="2"/>
      <c r="AC46" s="132"/>
      <c r="AD46" s="133"/>
      <c r="AE46" s="133"/>
      <c r="AF46" s="133"/>
      <c r="AG46" s="133"/>
      <c r="AH46" s="133"/>
      <c r="AI46" s="12"/>
      <c r="AJ46" s="6"/>
      <c r="AK46" s="26"/>
      <c r="AL46" s="118"/>
      <c r="AM46" s="12"/>
      <c r="AN46" s="118"/>
      <c r="AO46" s="12"/>
      <c r="AP46" s="126"/>
      <c r="AQ46" s="12"/>
      <c r="AR46" s="126"/>
      <c r="AS46" s="12"/>
      <c r="AT46" s="26"/>
      <c r="AU46" s="12"/>
    </row>
    <row r="47" spans="1:47" x14ac:dyDescent="0.25">
      <c r="A47" s="559" t="s">
        <v>15896</v>
      </c>
      <c r="B47" s="1144">
        <v>45500</v>
      </c>
      <c r="C47" s="2" t="s">
        <v>388</v>
      </c>
      <c r="D47" s="132" t="s">
        <v>11530</v>
      </c>
      <c r="E47" s="133"/>
      <c r="F47" s="133" t="s">
        <v>19888</v>
      </c>
      <c r="G47" s="133"/>
      <c r="H47" s="133"/>
      <c r="I47" s="133"/>
      <c r="J47" s="12">
        <v>4812.5</v>
      </c>
      <c r="K47" s="6" t="s">
        <v>84</v>
      </c>
      <c r="L47" s="26">
        <v>0</v>
      </c>
      <c r="M47" s="118" t="s">
        <v>183</v>
      </c>
      <c r="N47" s="12">
        <v>0</v>
      </c>
      <c r="O47" s="118" t="s">
        <v>165</v>
      </c>
      <c r="P47" s="12">
        <v>0</v>
      </c>
      <c r="Q47" s="903">
        <v>0.05</v>
      </c>
      <c r="R47" s="12">
        <v>240.63</v>
      </c>
      <c r="S47" s="903">
        <v>9.9750000000000005E-2</v>
      </c>
      <c r="T47" s="12">
        <v>480.05</v>
      </c>
      <c r="U47" s="26">
        <v>5533.18</v>
      </c>
      <c r="V47" s="12">
        <v>0</v>
      </c>
      <c r="Z47" s="559"/>
      <c r="AA47" s="2"/>
      <c r="AB47" s="2"/>
      <c r="AC47" s="132"/>
      <c r="AD47" s="133"/>
      <c r="AE47" s="133"/>
      <c r="AF47" s="133"/>
      <c r="AG47" s="133"/>
      <c r="AH47" s="133"/>
      <c r="AI47" s="12"/>
      <c r="AJ47" s="6"/>
      <c r="AK47" s="26"/>
      <c r="AL47" s="118"/>
      <c r="AM47" s="12"/>
      <c r="AN47" s="118"/>
      <c r="AO47" s="12"/>
      <c r="AP47" s="126"/>
      <c r="AQ47" s="12"/>
      <c r="AR47" s="126"/>
      <c r="AS47" s="12"/>
      <c r="AT47" s="26"/>
      <c r="AU47" s="12"/>
    </row>
    <row r="48" spans="1:47" x14ac:dyDescent="0.25">
      <c r="A48" s="559" t="s">
        <v>15897</v>
      </c>
      <c r="B48" s="1144">
        <v>45500</v>
      </c>
      <c r="C48" s="2" t="s">
        <v>388</v>
      </c>
      <c r="D48" s="132" t="s">
        <v>11535</v>
      </c>
      <c r="E48" s="133"/>
      <c r="F48" s="133" t="s">
        <v>11455</v>
      </c>
      <c r="G48" s="133"/>
      <c r="H48" s="133"/>
      <c r="I48" s="133"/>
      <c r="J48" s="12">
        <v>2625</v>
      </c>
      <c r="K48" s="6" t="s">
        <v>84</v>
      </c>
      <c r="L48" s="26">
        <v>0</v>
      </c>
      <c r="M48" s="118" t="s">
        <v>183</v>
      </c>
      <c r="N48" s="12">
        <v>0</v>
      </c>
      <c r="O48" s="118" t="s">
        <v>165</v>
      </c>
      <c r="P48" s="12">
        <v>0</v>
      </c>
      <c r="Q48" s="903">
        <v>0.05</v>
      </c>
      <c r="R48" s="12">
        <v>131.25</v>
      </c>
      <c r="S48" s="903">
        <v>9.9750000000000005E-2</v>
      </c>
      <c r="T48" s="12">
        <v>261.83999999999997</v>
      </c>
      <c r="U48" s="26">
        <v>3018.09</v>
      </c>
      <c r="V48" s="12">
        <v>0</v>
      </c>
      <c r="Z48" s="559"/>
      <c r="AA48" s="2"/>
      <c r="AB48" s="2"/>
      <c r="AC48" s="132"/>
      <c r="AD48" s="133"/>
      <c r="AE48" s="133"/>
      <c r="AF48" s="133"/>
      <c r="AG48" s="133"/>
      <c r="AH48" s="133"/>
      <c r="AI48" s="12"/>
      <c r="AJ48" s="6"/>
      <c r="AK48" s="26"/>
      <c r="AL48" s="118"/>
      <c r="AM48" s="12"/>
      <c r="AN48" s="118"/>
      <c r="AO48" s="12"/>
      <c r="AP48" s="126"/>
      <c r="AQ48" s="12"/>
      <c r="AR48" s="126"/>
      <c r="AS48" s="12"/>
      <c r="AT48" s="26"/>
      <c r="AU48" s="12"/>
    </row>
    <row r="49" spans="1:47" x14ac:dyDescent="0.25">
      <c r="A49" s="559" t="s">
        <v>15898</v>
      </c>
      <c r="B49" s="1144">
        <v>45501</v>
      </c>
      <c r="C49" s="2" t="s">
        <v>388</v>
      </c>
      <c r="D49" s="132" t="s">
        <v>11536</v>
      </c>
      <c r="E49" s="133"/>
      <c r="F49" s="133" t="s">
        <v>11456</v>
      </c>
      <c r="G49" s="133"/>
      <c r="H49" s="133"/>
      <c r="I49" s="133"/>
      <c r="J49" s="12">
        <v>175</v>
      </c>
      <c r="K49" s="6" t="s">
        <v>84</v>
      </c>
      <c r="L49" s="26">
        <v>0</v>
      </c>
      <c r="M49" s="118" t="s">
        <v>183</v>
      </c>
      <c r="N49" s="12">
        <v>0</v>
      </c>
      <c r="O49" s="118" t="s">
        <v>165</v>
      </c>
      <c r="P49" s="12">
        <v>0</v>
      </c>
      <c r="Q49" s="903">
        <v>0.05</v>
      </c>
      <c r="R49" s="12">
        <v>8.75</v>
      </c>
      <c r="S49" s="903">
        <v>9.9750000000000005E-2</v>
      </c>
      <c r="T49" s="12">
        <v>17.46</v>
      </c>
      <c r="U49" s="26">
        <v>201.21</v>
      </c>
      <c r="V49" s="12">
        <v>0</v>
      </c>
      <c r="Z49" s="559"/>
      <c r="AA49" s="2"/>
      <c r="AB49" s="2"/>
      <c r="AC49" s="132"/>
      <c r="AD49" s="133"/>
      <c r="AE49" s="133"/>
      <c r="AF49" s="133"/>
      <c r="AG49" s="133"/>
      <c r="AH49" s="133"/>
      <c r="AI49" s="12"/>
      <c r="AJ49" s="6"/>
      <c r="AK49" s="26"/>
      <c r="AL49" s="118"/>
      <c r="AM49" s="12"/>
      <c r="AN49" s="118"/>
      <c r="AO49" s="12"/>
      <c r="AP49" s="126"/>
      <c r="AQ49" s="12"/>
      <c r="AR49" s="126"/>
      <c r="AS49" s="12"/>
      <c r="AT49" s="26"/>
      <c r="AU49" s="12"/>
    </row>
    <row r="50" spans="1:47" x14ac:dyDescent="0.25">
      <c r="A50" s="559" t="s">
        <v>15899</v>
      </c>
      <c r="B50" s="1144">
        <v>45501</v>
      </c>
      <c r="C50" s="2" t="s">
        <v>388</v>
      </c>
      <c r="D50" s="132" t="s">
        <v>11539</v>
      </c>
      <c r="E50" s="133"/>
      <c r="F50" s="133" t="s">
        <v>13497</v>
      </c>
      <c r="G50" s="133"/>
      <c r="H50" s="133"/>
      <c r="I50" s="133"/>
      <c r="J50" s="12">
        <v>2012.5</v>
      </c>
      <c r="K50" s="6" t="s">
        <v>84</v>
      </c>
      <c r="L50" s="26">
        <v>0</v>
      </c>
      <c r="M50" s="118" t="s">
        <v>183</v>
      </c>
      <c r="N50" s="12">
        <v>0</v>
      </c>
      <c r="O50" s="118" t="s">
        <v>165</v>
      </c>
      <c r="P50" s="12">
        <v>0</v>
      </c>
      <c r="Q50" s="903">
        <v>0.05</v>
      </c>
      <c r="R50" s="12">
        <v>100.63</v>
      </c>
      <c r="S50" s="903">
        <v>9.9750000000000005E-2</v>
      </c>
      <c r="T50" s="12">
        <v>200.75</v>
      </c>
      <c r="U50" s="26">
        <v>2313.88</v>
      </c>
      <c r="V50" s="12">
        <v>0</v>
      </c>
      <c r="Z50" s="559"/>
      <c r="AA50" s="2"/>
      <c r="AB50" s="2"/>
      <c r="AC50" s="132"/>
      <c r="AD50" s="133"/>
      <c r="AE50" s="133"/>
      <c r="AF50" s="133"/>
      <c r="AG50" s="133"/>
      <c r="AH50" s="133"/>
      <c r="AI50" s="12"/>
      <c r="AJ50" s="6"/>
      <c r="AK50" s="26"/>
      <c r="AL50" s="118"/>
      <c r="AM50" s="12"/>
      <c r="AN50" s="118"/>
      <c r="AO50" s="12"/>
      <c r="AP50" s="126"/>
      <c r="AQ50" s="12"/>
      <c r="AR50" s="126"/>
      <c r="AS50" s="12"/>
      <c r="AT50" s="26"/>
      <c r="AU50" s="12"/>
    </row>
    <row r="51" spans="1:47" x14ac:dyDescent="0.25">
      <c r="A51" s="559" t="s">
        <v>15900</v>
      </c>
      <c r="B51" s="1144">
        <v>45501</v>
      </c>
      <c r="C51" s="2" t="s">
        <v>388</v>
      </c>
      <c r="D51" s="132" t="s">
        <v>11541</v>
      </c>
      <c r="E51" s="133"/>
      <c r="F51" s="133" t="s">
        <v>19889</v>
      </c>
      <c r="G51" s="133"/>
      <c r="H51" s="133"/>
      <c r="I51" s="133"/>
      <c r="J51" s="12">
        <v>175</v>
      </c>
      <c r="K51" s="6" t="s">
        <v>84</v>
      </c>
      <c r="L51" s="26">
        <v>0</v>
      </c>
      <c r="M51" s="118" t="s">
        <v>183</v>
      </c>
      <c r="N51" s="12">
        <v>0</v>
      </c>
      <c r="O51" s="118" t="s">
        <v>165</v>
      </c>
      <c r="P51" s="12">
        <v>0</v>
      </c>
      <c r="Q51" s="903">
        <v>0.05</v>
      </c>
      <c r="R51" s="12">
        <v>8.75</v>
      </c>
      <c r="S51" s="903">
        <v>9.9750000000000005E-2</v>
      </c>
      <c r="T51" s="12">
        <v>17.46</v>
      </c>
      <c r="U51" s="26">
        <v>201.21</v>
      </c>
      <c r="V51" s="12">
        <v>0</v>
      </c>
      <c r="Z51" s="559"/>
      <c r="AA51" s="2"/>
      <c r="AB51" s="2"/>
      <c r="AC51" s="132"/>
      <c r="AD51" s="133"/>
      <c r="AE51" s="133"/>
      <c r="AF51" s="133"/>
      <c r="AG51" s="133"/>
      <c r="AH51" s="133"/>
      <c r="AI51" s="12"/>
      <c r="AJ51" s="6"/>
      <c r="AK51" s="26"/>
      <c r="AL51" s="118"/>
      <c r="AM51" s="12"/>
      <c r="AN51" s="118"/>
      <c r="AO51" s="12"/>
      <c r="AP51" s="126"/>
      <c r="AQ51" s="12"/>
      <c r="AR51" s="126"/>
      <c r="AS51" s="12"/>
      <c r="AT51" s="26"/>
      <c r="AU51" s="12"/>
    </row>
    <row r="52" spans="1:47" x14ac:dyDescent="0.25">
      <c r="A52" s="559" t="s">
        <v>15901</v>
      </c>
      <c r="B52" s="1144">
        <v>45501</v>
      </c>
      <c r="C52" s="2" t="s">
        <v>388</v>
      </c>
      <c r="D52" s="132" t="s">
        <v>11488</v>
      </c>
      <c r="E52" s="133"/>
      <c r="F52" s="133" t="s">
        <v>11440</v>
      </c>
      <c r="G52" s="133"/>
      <c r="H52" s="133"/>
      <c r="I52" s="133"/>
      <c r="J52" s="12">
        <v>1575</v>
      </c>
      <c r="K52" s="6" t="s">
        <v>84</v>
      </c>
      <c r="L52" s="26">
        <v>0</v>
      </c>
      <c r="M52" s="118" t="s">
        <v>183</v>
      </c>
      <c r="N52" s="12">
        <v>0</v>
      </c>
      <c r="O52" s="118" t="s">
        <v>165</v>
      </c>
      <c r="P52" s="12">
        <v>0</v>
      </c>
      <c r="Q52" s="903">
        <v>0.05</v>
      </c>
      <c r="R52" s="12">
        <v>78.75</v>
      </c>
      <c r="S52" s="903">
        <v>9.9750000000000005E-2</v>
      </c>
      <c r="T52" s="12">
        <v>157.11000000000001</v>
      </c>
      <c r="U52" s="26">
        <v>1810.86</v>
      </c>
      <c r="V52" s="12">
        <v>0</v>
      </c>
      <c r="Z52" s="559"/>
      <c r="AA52" s="2"/>
      <c r="AB52" s="2"/>
      <c r="AC52" s="132"/>
      <c r="AD52" s="133"/>
      <c r="AE52" s="133"/>
      <c r="AF52" s="133"/>
      <c r="AG52" s="133"/>
      <c r="AH52" s="133"/>
      <c r="AI52" s="12"/>
      <c r="AJ52" s="6"/>
      <c r="AK52" s="26"/>
      <c r="AL52" s="118"/>
      <c r="AM52" s="12"/>
      <c r="AN52" s="118"/>
      <c r="AO52" s="12"/>
      <c r="AP52" s="126"/>
      <c r="AQ52" s="12"/>
      <c r="AR52" s="126"/>
      <c r="AS52" s="12"/>
      <c r="AT52" s="26"/>
      <c r="AU52" s="12"/>
    </row>
    <row r="53" spans="1:47" x14ac:dyDescent="0.25">
      <c r="A53" s="559" t="s">
        <v>15902</v>
      </c>
      <c r="B53" s="1144">
        <v>45501</v>
      </c>
      <c r="C53" s="2" t="s">
        <v>388</v>
      </c>
      <c r="D53" s="132" t="s">
        <v>11543</v>
      </c>
      <c r="E53" s="133"/>
      <c r="F53" s="133" t="s">
        <v>13531</v>
      </c>
      <c r="G53" s="133"/>
      <c r="H53" s="133"/>
      <c r="I53" s="133"/>
      <c r="J53" s="12">
        <v>4112.5</v>
      </c>
      <c r="K53" s="6" t="s">
        <v>84</v>
      </c>
      <c r="L53" s="26">
        <v>50</v>
      </c>
      <c r="M53" s="118" t="s">
        <v>183</v>
      </c>
      <c r="N53" s="12">
        <v>350</v>
      </c>
      <c r="O53" s="118" t="s">
        <v>165</v>
      </c>
      <c r="P53" s="12">
        <v>0</v>
      </c>
      <c r="Q53" s="903">
        <v>0.05</v>
      </c>
      <c r="R53" s="12">
        <v>225.63</v>
      </c>
      <c r="S53" s="903">
        <v>9.9750000000000005E-2</v>
      </c>
      <c r="T53" s="12">
        <v>450.12</v>
      </c>
      <c r="U53" s="26">
        <v>5188.25</v>
      </c>
      <c r="V53" s="12">
        <v>0</v>
      </c>
      <c r="Z53" s="559"/>
      <c r="AA53" s="2"/>
      <c r="AB53" s="2"/>
      <c r="AC53" s="132"/>
      <c r="AD53" s="133"/>
      <c r="AE53" s="133"/>
      <c r="AF53" s="133"/>
      <c r="AG53" s="133"/>
      <c r="AH53" s="133"/>
      <c r="AI53" s="12"/>
      <c r="AJ53" s="6"/>
      <c r="AK53" s="26"/>
      <c r="AL53" s="118"/>
      <c r="AM53" s="12"/>
      <c r="AN53" s="118"/>
      <c r="AO53" s="12"/>
      <c r="AP53" s="126"/>
      <c r="AQ53" s="12"/>
      <c r="AR53" s="126"/>
      <c r="AS53" s="12"/>
      <c r="AT53" s="26"/>
      <c r="AU53" s="12"/>
    </row>
    <row r="54" spans="1:47" x14ac:dyDescent="0.25">
      <c r="A54" s="559" t="s">
        <v>15903</v>
      </c>
      <c r="B54" s="1144">
        <v>45501</v>
      </c>
      <c r="C54" s="2" t="s">
        <v>388</v>
      </c>
      <c r="D54" s="132" t="s">
        <v>11544</v>
      </c>
      <c r="E54" s="133"/>
      <c r="F54" s="133" t="s">
        <v>11457</v>
      </c>
      <c r="G54" s="133"/>
      <c r="H54" s="133"/>
      <c r="I54" s="133"/>
      <c r="J54" s="12">
        <v>3325</v>
      </c>
      <c r="K54" s="6" t="s">
        <v>84</v>
      </c>
      <c r="L54" s="26">
        <v>0</v>
      </c>
      <c r="M54" s="118" t="s">
        <v>183</v>
      </c>
      <c r="N54" s="12">
        <v>0</v>
      </c>
      <c r="O54" s="118" t="s">
        <v>165</v>
      </c>
      <c r="P54" s="12">
        <v>0</v>
      </c>
      <c r="Q54" s="903">
        <v>0.05</v>
      </c>
      <c r="R54" s="12">
        <v>166.25</v>
      </c>
      <c r="S54" s="903">
        <v>9.9750000000000005E-2</v>
      </c>
      <c r="T54" s="12">
        <v>331.67</v>
      </c>
      <c r="U54" s="26">
        <v>3822.92</v>
      </c>
      <c r="V54" s="12">
        <v>0</v>
      </c>
      <c r="Z54" s="559"/>
      <c r="AA54" s="2"/>
      <c r="AB54" s="2"/>
      <c r="AC54" s="132"/>
      <c r="AD54" s="133"/>
      <c r="AE54" s="133"/>
      <c r="AF54" s="133"/>
      <c r="AG54" s="133"/>
      <c r="AH54" s="133"/>
      <c r="AI54" s="12"/>
      <c r="AJ54" s="6"/>
      <c r="AK54" s="26"/>
      <c r="AL54" s="118"/>
      <c r="AM54" s="12"/>
      <c r="AN54" s="118"/>
      <c r="AO54" s="12"/>
      <c r="AP54" s="126"/>
      <c r="AQ54" s="12"/>
      <c r="AR54" s="126"/>
      <c r="AS54" s="12"/>
      <c r="AT54" s="26"/>
      <c r="AU54" s="12"/>
    </row>
    <row r="55" spans="1:47" x14ac:dyDescent="0.25">
      <c r="A55" s="559" t="s">
        <v>15904</v>
      </c>
      <c r="B55" s="1144">
        <v>45501</v>
      </c>
      <c r="C55" s="2" t="s">
        <v>388</v>
      </c>
      <c r="D55" s="132" t="s">
        <v>11546</v>
      </c>
      <c r="E55" s="133"/>
      <c r="F55" s="133" t="s">
        <v>19890</v>
      </c>
      <c r="G55" s="133"/>
      <c r="H55" s="133"/>
      <c r="I55" s="133"/>
      <c r="J55" s="12">
        <v>1225</v>
      </c>
      <c r="K55" s="6" t="s">
        <v>84</v>
      </c>
      <c r="L55" s="26">
        <v>0</v>
      </c>
      <c r="M55" s="118" t="s">
        <v>183</v>
      </c>
      <c r="N55" s="12">
        <v>0</v>
      </c>
      <c r="O55" s="118" t="s">
        <v>165</v>
      </c>
      <c r="P55" s="12">
        <v>0</v>
      </c>
      <c r="Q55" s="903">
        <v>0.05</v>
      </c>
      <c r="R55" s="12">
        <v>61.25</v>
      </c>
      <c r="S55" s="903">
        <v>9.9750000000000005E-2</v>
      </c>
      <c r="T55" s="12">
        <v>122.19</v>
      </c>
      <c r="U55" s="26">
        <v>1408.44</v>
      </c>
      <c r="V55" s="12">
        <v>0</v>
      </c>
      <c r="Z55" s="559"/>
      <c r="AA55" s="2"/>
      <c r="AB55" s="2"/>
      <c r="AC55" s="132"/>
      <c r="AD55" s="133"/>
      <c r="AE55" s="133"/>
      <c r="AF55" s="133"/>
      <c r="AG55" s="133"/>
      <c r="AH55" s="133"/>
      <c r="AI55" s="12"/>
      <c r="AJ55" s="6"/>
      <c r="AK55" s="26"/>
      <c r="AL55" s="118"/>
      <c r="AM55" s="12"/>
      <c r="AN55" s="118"/>
      <c r="AO55" s="12"/>
      <c r="AP55" s="126"/>
      <c r="AQ55" s="12"/>
      <c r="AR55" s="126"/>
      <c r="AS55" s="12"/>
      <c r="AT55" s="26"/>
      <c r="AU55" s="12"/>
    </row>
    <row r="56" spans="1:47" x14ac:dyDescent="0.25">
      <c r="A56" s="559" t="s">
        <v>15905</v>
      </c>
      <c r="B56" s="1144">
        <v>45501</v>
      </c>
      <c r="C56" s="2" t="s">
        <v>388</v>
      </c>
      <c r="D56" s="132" t="s">
        <v>11547</v>
      </c>
      <c r="E56" s="133"/>
      <c r="F56" s="133" t="s">
        <v>11458</v>
      </c>
      <c r="G56" s="133"/>
      <c r="H56" s="133"/>
      <c r="I56" s="133"/>
      <c r="J56" s="12">
        <v>262.5</v>
      </c>
      <c r="K56" s="6" t="s">
        <v>84</v>
      </c>
      <c r="L56" s="26">
        <v>0</v>
      </c>
      <c r="M56" s="118" t="s">
        <v>183</v>
      </c>
      <c r="N56" s="12">
        <v>0</v>
      </c>
      <c r="O56" s="118" t="s">
        <v>165</v>
      </c>
      <c r="P56" s="12">
        <v>0</v>
      </c>
      <c r="Q56" s="903">
        <v>0.05</v>
      </c>
      <c r="R56" s="12">
        <v>13.13</v>
      </c>
      <c r="S56" s="903">
        <v>9.9750000000000005E-2</v>
      </c>
      <c r="T56" s="12">
        <v>26.18</v>
      </c>
      <c r="U56" s="26">
        <v>301.81</v>
      </c>
      <c r="V56" s="12">
        <v>0</v>
      </c>
      <c r="Z56" s="559"/>
      <c r="AA56" s="2"/>
      <c r="AB56" s="2"/>
      <c r="AC56" s="132"/>
      <c r="AD56" s="133"/>
      <c r="AE56" s="133"/>
      <c r="AF56" s="133"/>
      <c r="AG56" s="133"/>
      <c r="AH56" s="133"/>
      <c r="AI56" s="12"/>
      <c r="AJ56" s="6"/>
      <c r="AK56" s="26"/>
      <c r="AL56" s="118"/>
      <c r="AM56" s="12"/>
      <c r="AN56" s="118"/>
      <c r="AO56" s="12"/>
      <c r="AP56" s="126"/>
      <c r="AQ56" s="12"/>
      <c r="AR56" s="126"/>
      <c r="AS56" s="12"/>
      <c r="AT56" s="26"/>
      <c r="AU56" s="12"/>
    </row>
    <row r="57" spans="1:47" x14ac:dyDescent="0.25">
      <c r="A57" s="559" t="s">
        <v>15906</v>
      </c>
      <c r="B57" s="1144">
        <v>45501</v>
      </c>
      <c r="C57" s="2" t="s">
        <v>388</v>
      </c>
      <c r="D57" s="132" t="s">
        <v>11548</v>
      </c>
      <c r="E57" s="133"/>
      <c r="F57" s="133" t="s">
        <v>19891</v>
      </c>
      <c r="G57" s="133"/>
      <c r="H57" s="133"/>
      <c r="I57" s="133"/>
      <c r="J57" s="12">
        <v>262.5</v>
      </c>
      <c r="K57" s="6" t="s">
        <v>84</v>
      </c>
      <c r="L57" s="26">
        <v>0</v>
      </c>
      <c r="M57" s="118" t="s">
        <v>183</v>
      </c>
      <c r="N57" s="12">
        <v>0</v>
      </c>
      <c r="O57" s="118" t="s">
        <v>165</v>
      </c>
      <c r="P57" s="12">
        <v>0</v>
      </c>
      <c r="Q57" s="903">
        <v>0.05</v>
      </c>
      <c r="R57" s="12">
        <v>13.13</v>
      </c>
      <c r="S57" s="903">
        <v>9.9750000000000005E-2</v>
      </c>
      <c r="T57" s="12">
        <v>26.18</v>
      </c>
      <c r="U57" s="26">
        <v>301.81</v>
      </c>
      <c r="V57" s="12">
        <v>0</v>
      </c>
      <c r="Z57" s="559"/>
      <c r="AA57" s="2"/>
      <c r="AB57" s="2"/>
      <c r="AC57" s="132"/>
      <c r="AD57" s="133"/>
      <c r="AE57" s="133"/>
      <c r="AF57" s="133"/>
      <c r="AG57" s="133"/>
      <c r="AH57" s="133"/>
      <c r="AI57" s="12"/>
      <c r="AJ57" s="6"/>
      <c r="AK57" s="26"/>
      <c r="AL57" s="118"/>
      <c r="AM57" s="12"/>
      <c r="AN57" s="118"/>
      <c r="AO57" s="12"/>
      <c r="AP57" s="126"/>
      <c r="AQ57" s="12"/>
      <c r="AR57" s="126"/>
      <c r="AS57" s="12"/>
      <c r="AT57" s="26"/>
      <c r="AU57" s="12"/>
    </row>
    <row r="58" spans="1:47" x14ac:dyDescent="0.25">
      <c r="A58" s="559" t="s">
        <v>15907</v>
      </c>
      <c r="B58" s="1144">
        <v>45501</v>
      </c>
      <c r="C58" s="2" t="s">
        <v>388</v>
      </c>
      <c r="D58" s="132" t="s">
        <v>11550</v>
      </c>
      <c r="E58" s="133"/>
      <c r="F58" s="133" t="s">
        <v>11460</v>
      </c>
      <c r="G58" s="133"/>
      <c r="H58" s="133"/>
      <c r="I58" s="133"/>
      <c r="J58" s="12">
        <v>3150</v>
      </c>
      <c r="K58" s="6" t="s">
        <v>84</v>
      </c>
      <c r="L58" s="26">
        <v>0</v>
      </c>
      <c r="M58" s="118" t="s">
        <v>183</v>
      </c>
      <c r="N58" s="12">
        <v>0</v>
      </c>
      <c r="O58" s="118" t="s">
        <v>165</v>
      </c>
      <c r="P58" s="12">
        <v>0</v>
      </c>
      <c r="Q58" s="903">
        <v>0.05</v>
      </c>
      <c r="R58" s="12">
        <v>157.5</v>
      </c>
      <c r="S58" s="903">
        <v>9.9750000000000005E-2</v>
      </c>
      <c r="T58" s="12">
        <v>314.20999999999998</v>
      </c>
      <c r="U58" s="26">
        <v>3621.71</v>
      </c>
      <c r="V58" s="12">
        <v>0</v>
      </c>
      <c r="Z58" s="559"/>
      <c r="AA58" s="2"/>
      <c r="AB58" s="2"/>
      <c r="AC58" s="132"/>
      <c r="AD58" s="133"/>
      <c r="AE58" s="133"/>
      <c r="AF58" s="133"/>
      <c r="AG58" s="133"/>
      <c r="AH58" s="133"/>
      <c r="AI58" s="12"/>
      <c r="AJ58" s="6"/>
      <c r="AK58" s="26"/>
      <c r="AL58" s="118"/>
      <c r="AM58" s="12"/>
      <c r="AN58" s="118"/>
      <c r="AO58" s="12"/>
      <c r="AP58" s="126"/>
      <c r="AQ58" s="12"/>
      <c r="AR58" s="126"/>
      <c r="AS58" s="12"/>
      <c r="AT58" s="26"/>
      <c r="AU58" s="12"/>
    </row>
    <row r="59" spans="1:47" x14ac:dyDescent="0.25">
      <c r="A59" s="559" t="s">
        <v>15908</v>
      </c>
      <c r="B59" s="1144">
        <v>45501</v>
      </c>
      <c r="C59" s="2" t="s">
        <v>388</v>
      </c>
      <c r="D59" s="132" t="s">
        <v>11550</v>
      </c>
      <c r="E59" s="133"/>
      <c r="F59" s="133" t="s">
        <v>11460</v>
      </c>
      <c r="G59" s="133"/>
      <c r="H59" s="133"/>
      <c r="I59" s="133"/>
      <c r="J59" s="12">
        <v>962.5</v>
      </c>
      <c r="K59" s="6" t="s">
        <v>84</v>
      </c>
      <c r="L59" s="26">
        <v>0</v>
      </c>
      <c r="M59" s="118" t="s">
        <v>183</v>
      </c>
      <c r="N59" s="12">
        <v>0</v>
      </c>
      <c r="O59" s="118" t="s">
        <v>165</v>
      </c>
      <c r="P59" s="12">
        <v>0</v>
      </c>
      <c r="Q59" s="903">
        <v>0.05</v>
      </c>
      <c r="R59" s="12">
        <v>48.13</v>
      </c>
      <c r="S59" s="903">
        <v>9.9750000000000005E-2</v>
      </c>
      <c r="T59" s="12">
        <v>96.01</v>
      </c>
      <c r="U59" s="26">
        <v>1106.6400000000001</v>
      </c>
      <c r="V59" s="12">
        <v>0</v>
      </c>
      <c r="Z59" s="559"/>
      <c r="AA59" s="2"/>
      <c r="AB59" s="2"/>
      <c r="AC59" s="132"/>
      <c r="AD59" s="133"/>
      <c r="AE59" s="133"/>
      <c r="AF59" s="133"/>
      <c r="AG59" s="133"/>
      <c r="AH59" s="133"/>
      <c r="AI59" s="12"/>
      <c r="AJ59" s="6"/>
      <c r="AK59" s="26"/>
      <c r="AL59" s="118"/>
      <c r="AM59" s="12"/>
      <c r="AN59" s="118"/>
      <c r="AO59" s="12"/>
      <c r="AP59" s="126"/>
      <c r="AQ59" s="12"/>
      <c r="AR59" s="126"/>
      <c r="AS59" s="12"/>
      <c r="AT59" s="26"/>
      <c r="AU59" s="12"/>
    </row>
    <row r="60" spans="1:47" x14ac:dyDescent="0.25">
      <c r="A60" s="559" t="s">
        <v>15909</v>
      </c>
      <c r="B60" s="1144">
        <v>45501</v>
      </c>
      <c r="C60" s="2" t="s">
        <v>388</v>
      </c>
      <c r="D60" s="132" t="s">
        <v>11550</v>
      </c>
      <c r="E60" s="133"/>
      <c r="F60" s="133" t="s">
        <v>11460</v>
      </c>
      <c r="G60" s="133"/>
      <c r="H60" s="133"/>
      <c r="I60" s="133"/>
      <c r="J60" s="12">
        <v>962.5</v>
      </c>
      <c r="K60" s="6" t="s">
        <v>84</v>
      </c>
      <c r="L60" s="26">
        <v>0</v>
      </c>
      <c r="M60" s="118" t="s">
        <v>183</v>
      </c>
      <c r="N60" s="12">
        <v>0</v>
      </c>
      <c r="O60" s="118" t="s">
        <v>165</v>
      </c>
      <c r="P60" s="12">
        <v>0</v>
      </c>
      <c r="Q60" s="903">
        <v>0.05</v>
      </c>
      <c r="R60" s="12">
        <v>48.13</v>
      </c>
      <c r="S60" s="903">
        <v>9.9750000000000005E-2</v>
      </c>
      <c r="T60" s="12">
        <v>96.01</v>
      </c>
      <c r="U60" s="26">
        <v>1106.6400000000001</v>
      </c>
      <c r="V60" s="12">
        <v>0</v>
      </c>
      <c r="Z60" s="559"/>
      <c r="AA60" s="2"/>
      <c r="AB60" s="2"/>
      <c r="AC60" s="132"/>
      <c r="AD60" s="133"/>
      <c r="AE60" s="133"/>
      <c r="AF60" s="133"/>
      <c r="AG60" s="133"/>
      <c r="AH60" s="133"/>
      <c r="AI60" s="12"/>
      <c r="AJ60" s="6"/>
      <c r="AK60" s="26"/>
      <c r="AL60" s="118"/>
      <c r="AM60" s="12"/>
      <c r="AN60" s="118"/>
      <c r="AO60" s="12"/>
      <c r="AP60" s="126"/>
      <c r="AQ60" s="12"/>
      <c r="AR60" s="126"/>
      <c r="AS60" s="12"/>
      <c r="AT60" s="26"/>
      <c r="AU60" s="12"/>
    </row>
    <row r="61" spans="1:47" x14ac:dyDescent="0.25">
      <c r="A61" s="559" t="s">
        <v>15910</v>
      </c>
      <c r="B61" s="1144">
        <v>45501</v>
      </c>
      <c r="C61" s="2" t="s">
        <v>388</v>
      </c>
      <c r="D61" s="132" t="s">
        <v>11550</v>
      </c>
      <c r="E61" s="133"/>
      <c r="F61" s="133" t="s">
        <v>11460</v>
      </c>
      <c r="G61" s="133"/>
      <c r="H61" s="133"/>
      <c r="I61" s="133"/>
      <c r="J61" s="12">
        <v>962.5</v>
      </c>
      <c r="K61" s="6" t="s">
        <v>84</v>
      </c>
      <c r="L61" s="26">
        <v>0</v>
      </c>
      <c r="M61" s="118" t="s">
        <v>183</v>
      </c>
      <c r="N61" s="12">
        <v>0</v>
      </c>
      <c r="O61" s="118" t="s">
        <v>165</v>
      </c>
      <c r="P61" s="12">
        <v>0</v>
      </c>
      <c r="Q61" s="903">
        <v>0.05</v>
      </c>
      <c r="R61" s="12">
        <v>48.13</v>
      </c>
      <c r="S61" s="903">
        <v>9.9750000000000005E-2</v>
      </c>
      <c r="T61" s="12">
        <v>96.01</v>
      </c>
      <c r="U61" s="26">
        <v>1106.6400000000001</v>
      </c>
      <c r="V61" s="12">
        <v>0</v>
      </c>
      <c r="Z61" s="559"/>
      <c r="AA61" s="2"/>
      <c r="AB61" s="2"/>
      <c r="AC61" s="132"/>
      <c r="AD61" s="133"/>
      <c r="AE61" s="133"/>
      <c r="AF61" s="133"/>
      <c r="AG61" s="133"/>
      <c r="AH61" s="133"/>
      <c r="AI61" s="12"/>
      <c r="AJ61" s="6"/>
      <c r="AK61" s="26"/>
      <c r="AL61" s="118"/>
      <c r="AM61" s="12"/>
      <c r="AN61" s="118"/>
      <c r="AO61" s="12"/>
      <c r="AP61" s="126"/>
      <c r="AQ61" s="12"/>
      <c r="AR61" s="126"/>
      <c r="AS61" s="12"/>
      <c r="AT61" s="26"/>
      <c r="AU61" s="12"/>
    </row>
    <row r="62" spans="1:47" x14ac:dyDescent="0.25">
      <c r="A62" s="559" t="s">
        <v>15911</v>
      </c>
      <c r="B62" s="1144">
        <v>45501</v>
      </c>
      <c r="C62" s="2" t="s">
        <v>388</v>
      </c>
      <c r="D62" s="132" t="s">
        <v>11551</v>
      </c>
      <c r="E62" s="133"/>
      <c r="F62" s="133" t="s">
        <v>19892</v>
      </c>
      <c r="G62" s="133"/>
      <c r="H62" s="133"/>
      <c r="I62" s="133"/>
      <c r="J62" s="12">
        <v>700</v>
      </c>
      <c r="K62" s="6" t="s">
        <v>84</v>
      </c>
      <c r="L62" s="26">
        <v>0</v>
      </c>
      <c r="M62" s="118" t="s">
        <v>183</v>
      </c>
      <c r="N62" s="12">
        <v>0</v>
      </c>
      <c r="O62" s="118" t="s">
        <v>165</v>
      </c>
      <c r="P62" s="12">
        <v>0</v>
      </c>
      <c r="Q62" s="903">
        <v>0.05</v>
      </c>
      <c r="R62" s="12">
        <v>35</v>
      </c>
      <c r="S62" s="903">
        <v>9.9750000000000005E-2</v>
      </c>
      <c r="T62" s="12">
        <v>69.83</v>
      </c>
      <c r="U62" s="26">
        <v>804.83</v>
      </c>
      <c r="V62" s="12">
        <v>0</v>
      </c>
      <c r="Z62" s="559"/>
      <c r="AA62" s="2"/>
      <c r="AB62" s="2"/>
      <c r="AC62" s="132"/>
      <c r="AD62" s="133"/>
      <c r="AE62" s="133"/>
      <c r="AF62" s="133"/>
      <c r="AG62" s="133"/>
      <c r="AH62" s="133"/>
      <c r="AI62" s="12"/>
      <c r="AJ62" s="6"/>
      <c r="AK62" s="26"/>
      <c r="AL62" s="118"/>
      <c r="AM62" s="12"/>
      <c r="AN62" s="118"/>
      <c r="AO62" s="12"/>
      <c r="AP62" s="126"/>
      <c r="AQ62" s="12"/>
      <c r="AR62" s="126"/>
      <c r="AS62" s="12"/>
      <c r="AT62" s="26"/>
      <c r="AU62" s="12"/>
    </row>
    <row r="63" spans="1:47" x14ac:dyDescent="0.25">
      <c r="A63" s="559" t="s">
        <v>15912</v>
      </c>
      <c r="B63" s="1144">
        <v>45501</v>
      </c>
      <c r="C63" s="2" t="s">
        <v>388</v>
      </c>
      <c r="D63" s="132" t="s">
        <v>11552</v>
      </c>
      <c r="E63" s="133"/>
      <c r="F63" s="133" t="s">
        <v>11461</v>
      </c>
      <c r="G63" s="133"/>
      <c r="H63" s="133"/>
      <c r="I63" s="133"/>
      <c r="J63" s="12">
        <v>3762.5</v>
      </c>
      <c r="K63" s="6" t="s">
        <v>84</v>
      </c>
      <c r="L63" s="26">
        <v>0</v>
      </c>
      <c r="M63" s="118" t="s">
        <v>183</v>
      </c>
      <c r="N63" s="12">
        <v>0</v>
      </c>
      <c r="O63" s="118" t="s">
        <v>165</v>
      </c>
      <c r="P63" s="12">
        <v>0</v>
      </c>
      <c r="Q63" s="903">
        <v>0.05</v>
      </c>
      <c r="R63" s="12">
        <v>188.13</v>
      </c>
      <c r="S63" s="903">
        <v>9.9750000000000005E-2</v>
      </c>
      <c r="T63" s="12">
        <v>375.31</v>
      </c>
      <c r="U63" s="26">
        <v>4325.9399999999996</v>
      </c>
      <c r="V63" s="12">
        <v>0</v>
      </c>
      <c r="Z63" s="559"/>
      <c r="AA63" s="2"/>
      <c r="AB63" s="2"/>
      <c r="AC63" s="132"/>
      <c r="AD63" s="133"/>
      <c r="AE63" s="133"/>
      <c r="AF63" s="133"/>
      <c r="AG63" s="133"/>
      <c r="AH63" s="133"/>
      <c r="AI63" s="12"/>
      <c r="AJ63" s="6"/>
      <c r="AK63" s="26"/>
      <c r="AL63" s="118"/>
      <c r="AM63" s="12"/>
      <c r="AN63" s="118"/>
      <c r="AO63" s="12"/>
      <c r="AP63" s="126"/>
      <c r="AQ63" s="12"/>
      <c r="AR63" s="126"/>
      <c r="AS63" s="12"/>
      <c r="AT63" s="26"/>
      <c r="AU63" s="12"/>
    </row>
    <row r="64" spans="1:47" x14ac:dyDescent="0.25">
      <c r="A64" s="559" t="s">
        <v>15913</v>
      </c>
      <c r="B64" s="1144">
        <v>45501</v>
      </c>
      <c r="C64" s="2" t="s">
        <v>388</v>
      </c>
      <c r="D64" s="132" t="s">
        <v>11554</v>
      </c>
      <c r="E64" s="133"/>
      <c r="F64" s="133" t="s">
        <v>19893</v>
      </c>
      <c r="G64" s="133"/>
      <c r="H64" s="133"/>
      <c r="I64" s="133"/>
      <c r="J64" s="12">
        <v>700</v>
      </c>
      <c r="K64" s="6" t="s">
        <v>84</v>
      </c>
      <c r="L64" s="26">
        <v>0</v>
      </c>
      <c r="M64" s="118" t="s">
        <v>183</v>
      </c>
      <c r="N64" s="12">
        <v>0</v>
      </c>
      <c r="O64" s="118" t="s">
        <v>165</v>
      </c>
      <c r="P64" s="12">
        <v>0</v>
      </c>
      <c r="Q64" s="903">
        <v>0.05</v>
      </c>
      <c r="R64" s="12">
        <v>35</v>
      </c>
      <c r="S64" s="903">
        <v>9.9750000000000005E-2</v>
      </c>
      <c r="T64" s="12">
        <v>69.83</v>
      </c>
      <c r="U64" s="26">
        <v>804.83</v>
      </c>
      <c r="V64" s="12">
        <v>0</v>
      </c>
      <c r="Z64" s="559"/>
      <c r="AA64" s="2"/>
      <c r="AB64" s="2"/>
      <c r="AC64" s="132"/>
      <c r="AD64" s="133"/>
      <c r="AE64" s="133"/>
      <c r="AF64" s="133"/>
      <c r="AG64" s="133"/>
      <c r="AH64" s="133"/>
      <c r="AI64" s="12"/>
      <c r="AJ64" s="6"/>
      <c r="AK64" s="26"/>
      <c r="AL64" s="118"/>
      <c r="AM64" s="12"/>
      <c r="AN64" s="118"/>
      <c r="AO64" s="12"/>
      <c r="AP64" s="126"/>
      <c r="AQ64" s="12"/>
      <c r="AR64" s="126"/>
      <c r="AS64" s="12"/>
      <c r="AT64" s="26"/>
      <c r="AU64" s="12"/>
    </row>
    <row r="65" spans="1:47" x14ac:dyDescent="0.25">
      <c r="A65" s="559" t="s">
        <v>15914</v>
      </c>
      <c r="B65" s="1144">
        <v>45501</v>
      </c>
      <c r="C65" s="2" t="s">
        <v>388</v>
      </c>
      <c r="D65" s="132" t="s">
        <v>11555</v>
      </c>
      <c r="E65" s="133"/>
      <c r="F65" s="133" t="s">
        <v>19894</v>
      </c>
      <c r="G65" s="133"/>
      <c r="H65" s="133"/>
      <c r="I65" s="133"/>
      <c r="J65" s="12">
        <v>3062.5</v>
      </c>
      <c r="K65" s="6" t="s">
        <v>84</v>
      </c>
      <c r="L65" s="26">
        <v>50</v>
      </c>
      <c r="M65" s="118" t="s">
        <v>183</v>
      </c>
      <c r="N65" s="12">
        <v>0</v>
      </c>
      <c r="O65" s="118" t="s">
        <v>165</v>
      </c>
      <c r="P65" s="12">
        <v>0</v>
      </c>
      <c r="Q65" s="903">
        <v>0.05</v>
      </c>
      <c r="R65" s="12">
        <v>155.63</v>
      </c>
      <c r="S65" s="903">
        <v>9.9750000000000005E-2</v>
      </c>
      <c r="T65" s="12">
        <v>310.47000000000003</v>
      </c>
      <c r="U65" s="26">
        <v>3578.6</v>
      </c>
      <c r="V65" s="12">
        <v>0</v>
      </c>
      <c r="Z65" s="559"/>
      <c r="AA65" s="2"/>
      <c r="AB65" s="2"/>
      <c r="AC65" s="132"/>
      <c r="AD65" s="133"/>
      <c r="AE65" s="133"/>
      <c r="AF65" s="133"/>
      <c r="AG65" s="133"/>
      <c r="AH65" s="133"/>
      <c r="AI65" s="12"/>
      <c r="AJ65" s="6"/>
      <c r="AK65" s="26"/>
      <c r="AL65" s="118"/>
      <c r="AM65" s="12"/>
      <c r="AN65" s="118"/>
      <c r="AO65" s="12"/>
      <c r="AP65" s="126"/>
      <c r="AQ65" s="12"/>
      <c r="AR65" s="126"/>
      <c r="AS65" s="12"/>
      <c r="AT65" s="26"/>
      <c r="AU65" s="12"/>
    </row>
    <row r="66" spans="1:47" x14ac:dyDescent="0.25">
      <c r="A66" s="559" t="s">
        <v>15915</v>
      </c>
      <c r="B66" s="1144">
        <v>45501</v>
      </c>
      <c r="C66" s="2" t="s">
        <v>388</v>
      </c>
      <c r="D66" s="132" t="s">
        <v>11556</v>
      </c>
      <c r="E66" s="133"/>
      <c r="F66" s="133" t="s">
        <v>11462</v>
      </c>
      <c r="G66" s="133"/>
      <c r="H66" s="133"/>
      <c r="I66" s="133"/>
      <c r="J66" s="12">
        <v>1968.75</v>
      </c>
      <c r="K66" s="6" t="s">
        <v>84</v>
      </c>
      <c r="L66" s="26">
        <v>0</v>
      </c>
      <c r="M66" s="118" t="s">
        <v>183</v>
      </c>
      <c r="N66" s="12">
        <v>0</v>
      </c>
      <c r="O66" s="118" t="s">
        <v>165</v>
      </c>
      <c r="P66" s="12">
        <v>0</v>
      </c>
      <c r="Q66" s="903">
        <v>0.05</v>
      </c>
      <c r="R66" s="12">
        <v>98.44</v>
      </c>
      <c r="S66" s="903">
        <v>9.9750000000000005E-2</v>
      </c>
      <c r="T66" s="12">
        <v>196.38</v>
      </c>
      <c r="U66" s="26">
        <v>2263.5700000000002</v>
      </c>
      <c r="V66" s="12">
        <v>0</v>
      </c>
      <c r="Z66" s="559"/>
      <c r="AA66" s="2"/>
      <c r="AB66" s="2"/>
      <c r="AC66" s="132"/>
      <c r="AD66" s="133"/>
      <c r="AE66" s="133"/>
      <c r="AF66" s="133"/>
      <c r="AG66" s="133"/>
      <c r="AH66" s="133"/>
      <c r="AI66" s="12"/>
      <c r="AJ66" s="6"/>
      <c r="AK66" s="26"/>
      <c r="AL66" s="118"/>
      <c r="AM66" s="12"/>
      <c r="AN66" s="118"/>
      <c r="AO66" s="12"/>
      <c r="AP66" s="126"/>
      <c r="AQ66" s="12"/>
      <c r="AR66" s="126"/>
      <c r="AS66" s="12"/>
      <c r="AT66" s="26"/>
      <c r="AU66" s="12"/>
    </row>
    <row r="67" spans="1:47" x14ac:dyDescent="0.25">
      <c r="A67" s="559" t="s">
        <v>15916</v>
      </c>
      <c r="B67" s="1144">
        <v>45501</v>
      </c>
      <c r="C67" s="2" t="s">
        <v>388</v>
      </c>
      <c r="D67" s="132" t="s">
        <v>11556</v>
      </c>
      <c r="E67" s="133"/>
      <c r="F67" s="133" t="s">
        <v>11462</v>
      </c>
      <c r="G67" s="133"/>
      <c r="H67" s="133"/>
      <c r="I67" s="133"/>
      <c r="J67" s="12">
        <v>1968.75</v>
      </c>
      <c r="K67" s="6" t="s">
        <v>84</v>
      </c>
      <c r="L67" s="26">
        <v>0</v>
      </c>
      <c r="M67" s="118" t="s">
        <v>183</v>
      </c>
      <c r="N67" s="12">
        <v>0</v>
      </c>
      <c r="O67" s="118" t="s">
        <v>165</v>
      </c>
      <c r="P67" s="12">
        <v>0</v>
      </c>
      <c r="Q67" s="903">
        <v>0.05</v>
      </c>
      <c r="R67" s="12">
        <v>98.44</v>
      </c>
      <c r="S67" s="903">
        <v>9.9750000000000005E-2</v>
      </c>
      <c r="T67" s="12">
        <v>196.38</v>
      </c>
      <c r="U67" s="26">
        <v>2263.5700000000002</v>
      </c>
      <c r="V67" s="12">
        <v>0</v>
      </c>
      <c r="Z67" s="559"/>
      <c r="AA67" s="2"/>
      <c r="AB67" s="2"/>
      <c r="AC67" s="132"/>
      <c r="AD67" s="133"/>
      <c r="AE67" s="133"/>
      <c r="AF67" s="133"/>
      <c r="AG67" s="133"/>
      <c r="AH67" s="133"/>
      <c r="AI67" s="12"/>
      <c r="AJ67" s="6"/>
      <c r="AK67" s="26"/>
      <c r="AL67" s="118"/>
      <c r="AM67" s="12"/>
      <c r="AN67" s="118"/>
      <c r="AO67" s="12"/>
      <c r="AP67" s="126"/>
      <c r="AQ67" s="12"/>
      <c r="AR67" s="126"/>
      <c r="AS67" s="12"/>
      <c r="AT67" s="26"/>
      <c r="AU67" s="12"/>
    </row>
    <row r="68" spans="1:47" x14ac:dyDescent="0.25">
      <c r="A68" s="559" t="s">
        <v>15917</v>
      </c>
      <c r="B68" s="1144">
        <v>45501</v>
      </c>
      <c r="C68" s="2" t="s">
        <v>388</v>
      </c>
      <c r="D68" s="132" t="s">
        <v>11557</v>
      </c>
      <c r="E68" s="133"/>
      <c r="F68" s="133" t="s">
        <v>19895</v>
      </c>
      <c r="G68" s="133"/>
      <c r="H68" s="133"/>
      <c r="I68" s="133"/>
      <c r="J68" s="12">
        <v>6912.5</v>
      </c>
      <c r="K68" s="6" t="s">
        <v>84</v>
      </c>
      <c r="L68" s="26">
        <v>25</v>
      </c>
      <c r="M68" s="118" t="s">
        <v>183</v>
      </c>
      <c r="N68" s="12">
        <v>0</v>
      </c>
      <c r="O68" s="118" t="s">
        <v>165</v>
      </c>
      <c r="P68" s="12">
        <v>0</v>
      </c>
      <c r="Q68" s="903">
        <v>0.05</v>
      </c>
      <c r="R68" s="12">
        <v>346.88</v>
      </c>
      <c r="S68" s="903">
        <v>9.9750000000000005E-2</v>
      </c>
      <c r="T68" s="12">
        <v>692.02</v>
      </c>
      <c r="U68" s="26">
        <v>7976.4</v>
      </c>
      <c r="V68" s="12">
        <v>0</v>
      </c>
      <c r="Z68" s="559"/>
      <c r="AA68" s="2"/>
      <c r="AB68" s="2"/>
      <c r="AC68" s="132"/>
      <c r="AD68" s="133"/>
      <c r="AE68" s="133"/>
      <c r="AF68" s="133"/>
      <c r="AG68" s="133"/>
      <c r="AH68" s="133"/>
      <c r="AI68" s="12"/>
      <c r="AJ68" s="6"/>
      <c r="AK68" s="26"/>
      <c r="AL68" s="118"/>
      <c r="AM68" s="12"/>
      <c r="AN68" s="118"/>
      <c r="AO68" s="12"/>
      <c r="AP68" s="126"/>
      <c r="AQ68" s="12"/>
      <c r="AR68" s="126"/>
      <c r="AS68" s="12"/>
      <c r="AT68" s="26"/>
      <c r="AU68" s="12"/>
    </row>
    <row r="69" spans="1:47" x14ac:dyDescent="0.25">
      <c r="A69" s="559" t="s">
        <v>15918</v>
      </c>
      <c r="B69" s="1144">
        <v>45501</v>
      </c>
      <c r="C69" s="2" t="s">
        <v>388</v>
      </c>
      <c r="D69" s="132" t="s">
        <v>11558</v>
      </c>
      <c r="E69" s="133"/>
      <c r="F69" s="133" t="s">
        <v>11463</v>
      </c>
      <c r="G69" s="133"/>
      <c r="H69" s="133"/>
      <c r="I69" s="133"/>
      <c r="J69" s="12">
        <v>4725</v>
      </c>
      <c r="K69" s="6" t="s">
        <v>84</v>
      </c>
      <c r="L69" s="26">
        <v>0</v>
      </c>
      <c r="M69" s="118" t="s">
        <v>183</v>
      </c>
      <c r="N69" s="12">
        <v>0</v>
      </c>
      <c r="O69" s="118" t="s">
        <v>165</v>
      </c>
      <c r="P69" s="12">
        <v>0</v>
      </c>
      <c r="Q69" s="903">
        <v>0.05</v>
      </c>
      <c r="R69" s="12">
        <v>236.25</v>
      </c>
      <c r="S69" s="903">
        <v>9.9750000000000005E-2</v>
      </c>
      <c r="T69" s="12">
        <v>471.32</v>
      </c>
      <c r="U69" s="26">
        <v>5432.57</v>
      </c>
      <c r="V69" s="12">
        <v>0</v>
      </c>
      <c r="Z69" s="559"/>
      <c r="AA69" s="2"/>
      <c r="AB69" s="2"/>
      <c r="AC69" s="132"/>
      <c r="AD69" s="133"/>
      <c r="AE69" s="133"/>
      <c r="AF69" s="133"/>
      <c r="AG69" s="133"/>
      <c r="AH69" s="133"/>
      <c r="AI69" s="12"/>
      <c r="AJ69" s="6"/>
      <c r="AK69" s="26"/>
      <c r="AL69" s="118"/>
      <c r="AM69" s="12"/>
      <c r="AN69" s="118"/>
      <c r="AO69" s="12"/>
      <c r="AP69" s="126"/>
      <c r="AQ69" s="12"/>
      <c r="AR69" s="126"/>
      <c r="AS69" s="12"/>
      <c r="AT69" s="26"/>
      <c r="AU69" s="12"/>
    </row>
    <row r="70" spans="1:47" x14ac:dyDescent="0.25">
      <c r="A70" s="559" t="s">
        <v>15919</v>
      </c>
      <c r="B70" s="1144">
        <v>45501</v>
      </c>
      <c r="C70" s="2" t="s">
        <v>388</v>
      </c>
      <c r="D70" s="132" t="s">
        <v>11519</v>
      </c>
      <c r="E70" s="133"/>
      <c r="F70" s="133" t="s">
        <v>11451</v>
      </c>
      <c r="G70" s="133"/>
      <c r="H70" s="133"/>
      <c r="I70" s="133"/>
      <c r="J70" s="12">
        <v>490</v>
      </c>
      <c r="K70" s="6" t="s">
        <v>84</v>
      </c>
      <c r="L70" s="26">
        <v>0</v>
      </c>
      <c r="M70" s="118" t="s">
        <v>183</v>
      </c>
      <c r="N70" s="12">
        <v>0</v>
      </c>
      <c r="O70" s="118" t="s">
        <v>165</v>
      </c>
      <c r="P70" s="12">
        <v>0</v>
      </c>
      <c r="Q70" s="903">
        <v>0.05</v>
      </c>
      <c r="R70" s="12">
        <v>24.5</v>
      </c>
      <c r="S70" s="903">
        <v>9.9750000000000005E-2</v>
      </c>
      <c r="T70" s="12">
        <v>48.88</v>
      </c>
      <c r="U70" s="26">
        <v>563.38</v>
      </c>
      <c r="V70" s="12">
        <v>0</v>
      </c>
      <c r="Z70" s="559"/>
      <c r="AA70" s="2"/>
      <c r="AB70" s="2"/>
      <c r="AC70" s="132"/>
      <c r="AD70" s="133"/>
      <c r="AE70" s="133"/>
      <c r="AF70" s="133"/>
      <c r="AG70" s="133"/>
      <c r="AH70" s="133"/>
      <c r="AI70" s="12"/>
      <c r="AJ70" s="6"/>
      <c r="AK70" s="26"/>
      <c r="AL70" s="118"/>
      <c r="AM70" s="12"/>
      <c r="AN70" s="118"/>
      <c r="AO70" s="12"/>
      <c r="AP70" s="126"/>
      <c r="AQ70" s="12"/>
      <c r="AR70" s="126"/>
      <c r="AS70" s="12"/>
      <c r="AT70" s="26"/>
      <c r="AU70" s="12"/>
    </row>
    <row r="71" spans="1:47" x14ac:dyDescent="0.25">
      <c r="A71" s="559" t="s">
        <v>15920</v>
      </c>
      <c r="B71" s="1144">
        <v>45501</v>
      </c>
      <c r="C71" s="2" t="s">
        <v>388</v>
      </c>
      <c r="D71" s="132" t="s">
        <v>11560</v>
      </c>
      <c r="E71" s="133"/>
      <c r="F71" s="133" t="s">
        <v>19896</v>
      </c>
      <c r="G71" s="133"/>
      <c r="H71" s="133"/>
      <c r="I71" s="133"/>
      <c r="J71" s="12">
        <v>175</v>
      </c>
      <c r="K71" s="6" t="s">
        <v>84</v>
      </c>
      <c r="L71" s="26">
        <v>0</v>
      </c>
      <c r="M71" s="118" t="s">
        <v>183</v>
      </c>
      <c r="N71" s="12">
        <v>0</v>
      </c>
      <c r="O71" s="118" t="s">
        <v>165</v>
      </c>
      <c r="P71" s="12">
        <v>0</v>
      </c>
      <c r="Q71" s="903">
        <v>0.05</v>
      </c>
      <c r="R71" s="12">
        <v>8.75</v>
      </c>
      <c r="S71" s="903">
        <v>9.9750000000000005E-2</v>
      </c>
      <c r="T71" s="12">
        <v>17.46</v>
      </c>
      <c r="U71" s="26">
        <v>201.21</v>
      </c>
      <c r="V71" s="12">
        <v>0</v>
      </c>
      <c r="Z71" s="559"/>
      <c r="AA71" s="2"/>
      <c r="AB71" s="2"/>
      <c r="AC71" s="132"/>
      <c r="AD71" s="133"/>
      <c r="AE71" s="133"/>
      <c r="AF71" s="133"/>
      <c r="AG71" s="133"/>
      <c r="AH71" s="133"/>
      <c r="AI71" s="12"/>
      <c r="AJ71" s="6"/>
      <c r="AK71" s="26"/>
      <c r="AL71" s="118"/>
      <c r="AM71" s="12"/>
      <c r="AN71" s="118"/>
      <c r="AO71" s="12"/>
      <c r="AP71" s="126"/>
      <c r="AQ71" s="12"/>
      <c r="AR71" s="126"/>
      <c r="AS71" s="12"/>
      <c r="AT71" s="26"/>
      <c r="AU71" s="12"/>
    </row>
    <row r="72" spans="1:47" x14ac:dyDescent="0.25">
      <c r="A72" s="559" t="s">
        <v>15921</v>
      </c>
      <c r="B72" s="1144">
        <v>45501</v>
      </c>
      <c r="C72" s="2" t="s">
        <v>388</v>
      </c>
      <c r="D72" s="132" t="s">
        <v>11561</v>
      </c>
      <c r="E72" s="133"/>
      <c r="F72" s="133" t="s">
        <v>19897</v>
      </c>
      <c r="G72" s="133"/>
      <c r="H72" s="133"/>
      <c r="I72" s="133"/>
      <c r="J72" s="12">
        <v>16362.5</v>
      </c>
      <c r="K72" s="6" t="s">
        <v>84</v>
      </c>
      <c r="L72" s="26">
        <v>0</v>
      </c>
      <c r="M72" s="118" t="s">
        <v>183</v>
      </c>
      <c r="N72" s="12">
        <v>0</v>
      </c>
      <c r="O72" s="118" t="s">
        <v>165</v>
      </c>
      <c r="P72" s="12">
        <v>0</v>
      </c>
      <c r="Q72" s="903">
        <v>0.05</v>
      </c>
      <c r="R72" s="12">
        <v>818.13</v>
      </c>
      <c r="S72" s="903">
        <v>9.9750000000000005E-2</v>
      </c>
      <c r="T72" s="12">
        <v>1632.16</v>
      </c>
      <c r="U72" s="26">
        <v>18812.79</v>
      </c>
      <c r="V72" s="12">
        <v>0</v>
      </c>
      <c r="Z72" s="559"/>
      <c r="AA72" s="2"/>
      <c r="AB72" s="2"/>
      <c r="AC72" s="132"/>
      <c r="AD72" s="133"/>
      <c r="AE72" s="133"/>
      <c r="AF72" s="133"/>
      <c r="AG72" s="133"/>
      <c r="AH72" s="133"/>
      <c r="AI72" s="12"/>
      <c r="AJ72" s="6"/>
      <c r="AK72" s="26"/>
      <c r="AL72" s="118"/>
      <c r="AM72" s="12"/>
      <c r="AN72" s="118"/>
      <c r="AO72" s="12"/>
      <c r="AP72" s="126"/>
      <c r="AQ72" s="12"/>
      <c r="AR72" s="126"/>
      <c r="AS72" s="12"/>
      <c r="AT72" s="26"/>
      <c r="AU72" s="12"/>
    </row>
    <row r="73" spans="1:47" x14ac:dyDescent="0.25">
      <c r="A73" s="559" t="s">
        <v>15922</v>
      </c>
      <c r="B73" s="1144">
        <v>45501</v>
      </c>
      <c r="C73" s="2" t="s">
        <v>388</v>
      </c>
      <c r="D73" s="132" t="s">
        <v>11562</v>
      </c>
      <c r="E73" s="133"/>
      <c r="F73" s="133" t="s">
        <v>19898</v>
      </c>
      <c r="G73" s="133"/>
      <c r="H73" s="133"/>
      <c r="I73" s="133"/>
      <c r="J73" s="12">
        <v>9887.5</v>
      </c>
      <c r="K73" s="6" t="s">
        <v>84</v>
      </c>
      <c r="L73" s="26">
        <v>0</v>
      </c>
      <c r="M73" s="118" t="s">
        <v>183</v>
      </c>
      <c r="N73" s="12">
        <v>0</v>
      </c>
      <c r="O73" s="118" t="s">
        <v>165</v>
      </c>
      <c r="P73" s="12">
        <v>0</v>
      </c>
      <c r="Q73" s="903">
        <v>0.05</v>
      </c>
      <c r="R73" s="12">
        <v>494.38</v>
      </c>
      <c r="S73" s="903">
        <v>9.9750000000000005E-2</v>
      </c>
      <c r="T73" s="12">
        <v>986.28</v>
      </c>
      <c r="U73" s="26">
        <v>11368.16</v>
      </c>
      <c r="V73" s="12">
        <v>0</v>
      </c>
      <c r="Z73" s="559"/>
      <c r="AA73" s="2"/>
      <c r="AB73" s="2"/>
      <c r="AC73" s="132"/>
      <c r="AD73" s="133"/>
      <c r="AE73" s="133"/>
      <c r="AF73" s="133"/>
      <c r="AG73" s="133"/>
      <c r="AH73" s="133"/>
      <c r="AI73" s="12"/>
      <c r="AJ73" s="6"/>
      <c r="AK73" s="26"/>
      <c r="AL73" s="118"/>
      <c r="AM73" s="12"/>
      <c r="AN73" s="118"/>
      <c r="AO73" s="12"/>
      <c r="AP73" s="126"/>
      <c r="AQ73" s="12"/>
      <c r="AR73" s="126"/>
      <c r="AS73" s="12"/>
      <c r="AT73" s="26"/>
      <c r="AU73" s="12"/>
    </row>
    <row r="74" spans="1:47" x14ac:dyDescent="0.25">
      <c r="A74" s="559" t="s">
        <v>15923</v>
      </c>
      <c r="B74" s="1144">
        <v>45501</v>
      </c>
      <c r="C74" s="2" t="s">
        <v>388</v>
      </c>
      <c r="D74" s="132" t="s">
        <v>11562</v>
      </c>
      <c r="E74" s="133"/>
      <c r="F74" s="133" t="s">
        <v>19898</v>
      </c>
      <c r="G74" s="133"/>
      <c r="H74" s="133"/>
      <c r="I74" s="133"/>
      <c r="J74" s="12">
        <v>1925</v>
      </c>
      <c r="K74" s="6" t="s">
        <v>84</v>
      </c>
      <c r="L74" s="26">
        <v>0</v>
      </c>
      <c r="M74" s="118" t="s">
        <v>183</v>
      </c>
      <c r="N74" s="12">
        <v>0</v>
      </c>
      <c r="O74" s="118" t="s">
        <v>165</v>
      </c>
      <c r="P74" s="12">
        <v>0</v>
      </c>
      <c r="Q74" s="903">
        <v>0.05</v>
      </c>
      <c r="R74" s="12">
        <v>96.25</v>
      </c>
      <c r="S74" s="903">
        <v>9.9750000000000005E-2</v>
      </c>
      <c r="T74" s="12">
        <v>192.02</v>
      </c>
      <c r="U74" s="26">
        <v>2213.27</v>
      </c>
      <c r="V74" s="12">
        <v>0</v>
      </c>
      <c r="Z74" s="559"/>
      <c r="AA74" s="2"/>
      <c r="AB74" s="2"/>
      <c r="AC74" s="132"/>
      <c r="AD74" s="133"/>
      <c r="AE74" s="133"/>
      <c r="AF74" s="133"/>
      <c r="AG74" s="133"/>
      <c r="AH74" s="133"/>
      <c r="AI74" s="12"/>
      <c r="AJ74" s="6"/>
      <c r="AK74" s="26"/>
      <c r="AL74" s="118"/>
      <c r="AM74" s="12"/>
      <c r="AN74" s="118"/>
      <c r="AO74" s="12"/>
      <c r="AP74" s="126"/>
      <c r="AQ74" s="12"/>
      <c r="AR74" s="126"/>
      <c r="AS74" s="12"/>
      <c r="AT74" s="26"/>
      <c r="AU74" s="12"/>
    </row>
    <row r="75" spans="1:47" x14ac:dyDescent="0.25">
      <c r="A75" s="559" t="s">
        <v>15924</v>
      </c>
      <c r="B75" s="1144">
        <v>45501</v>
      </c>
      <c r="C75" s="2" t="s">
        <v>388</v>
      </c>
      <c r="D75" s="132" t="s">
        <v>11564</v>
      </c>
      <c r="E75" s="133"/>
      <c r="F75" s="133" t="s">
        <v>19899</v>
      </c>
      <c r="G75" s="133"/>
      <c r="H75" s="133"/>
      <c r="I75" s="133"/>
      <c r="J75" s="12">
        <v>13825</v>
      </c>
      <c r="K75" s="6" t="s">
        <v>84</v>
      </c>
      <c r="L75" s="26">
        <v>0</v>
      </c>
      <c r="M75" s="118" t="s">
        <v>183</v>
      </c>
      <c r="N75" s="12">
        <v>0</v>
      </c>
      <c r="O75" s="118" t="s">
        <v>165</v>
      </c>
      <c r="P75" s="12">
        <v>0</v>
      </c>
      <c r="Q75" s="903">
        <v>0.05</v>
      </c>
      <c r="R75" s="12">
        <v>691.25</v>
      </c>
      <c r="S75" s="903">
        <v>9.9750000000000005E-2</v>
      </c>
      <c r="T75" s="12">
        <v>1379.04</v>
      </c>
      <c r="U75" s="26">
        <v>15895.29</v>
      </c>
      <c r="V75" s="12">
        <v>0</v>
      </c>
      <c r="Z75" s="559"/>
      <c r="AA75" s="2"/>
      <c r="AB75" s="2"/>
      <c r="AC75" s="132"/>
      <c r="AD75" s="133"/>
      <c r="AE75" s="133"/>
      <c r="AF75" s="133"/>
      <c r="AG75" s="133"/>
      <c r="AH75" s="133"/>
      <c r="AI75" s="12"/>
      <c r="AJ75" s="6"/>
      <c r="AK75" s="26"/>
      <c r="AL75" s="118"/>
      <c r="AM75" s="12"/>
      <c r="AN75" s="118"/>
      <c r="AO75" s="12"/>
      <c r="AP75" s="126"/>
      <c r="AQ75" s="12"/>
      <c r="AR75" s="126"/>
      <c r="AS75" s="12"/>
      <c r="AT75" s="26"/>
      <c r="AU75" s="12"/>
    </row>
    <row r="76" spans="1:47" x14ac:dyDescent="0.25">
      <c r="A76" s="559" t="s">
        <v>15925</v>
      </c>
      <c r="B76" s="1144">
        <v>45501</v>
      </c>
      <c r="C76" s="2" t="s">
        <v>388</v>
      </c>
      <c r="D76" s="132" t="s">
        <v>11565</v>
      </c>
      <c r="E76" s="133"/>
      <c r="F76" s="133" t="s">
        <v>13647</v>
      </c>
      <c r="G76" s="133"/>
      <c r="H76" s="133"/>
      <c r="I76" s="133"/>
      <c r="J76" s="12">
        <v>962.5</v>
      </c>
      <c r="K76" s="6" t="s">
        <v>84</v>
      </c>
      <c r="L76" s="26">
        <v>0</v>
      </c>
      <c r="M76" s="118" t="s">
        <v>183</v>
      </c>
      <c r="N76" s="12">
        <v>0</v>
      </c>
      <c r="O76" s="118" t="s">
        <v>165</v>
      </c>
      <c r="P76" s="12">
        <v>0</v>
      </c>
      <c r="Q76" s="903">
        <v>0.05</v>
      </c>
      <c r="R76" s="12">
        <v>48.13</v>
      </c>
      <c r="S76" s="903">
        <v>9.9750000000000005E-2</v>
      </c>
      <c r="T76" s="12">
        <v>96.01</v>
      </c>
      <c r="U76" s="26">
        <v>1106.6400000000001</v>
      </c>
      <c r="V76" s="12">
        <v>0</v>
      </c>
      <c r="Z76" s="559"/>
      <c r="AA76" s="2"/>
      <c r="AB76" s="2"/>
      <c r="AC76" s="132"/>
      <c r="AD76" s="133"/>
      <c r="AE76" s="133"/>
      <c r="AF76" s="133"/>
      <c r="AG76" s="133"/>
      <c r="AH76" s="133"/>
      <c r="AI76" s="12"/>
      <c r="AJ76" s="6"/>
      <c r="AK76" s="26"/>
      <c r="AL76" s="118"/>
      <c r="AM76" s="12"/>
      <c r="AN76" s="118"/>
      <c r="AO76" s="12"/>
      <c r="AP76" s="126"/>
      <c r="AQ76" s="12"/>
      <c r="AR76" s="126"/>
      <c r="AS76" s="12"/>
      <c r="AT76" s="26"/>
      <c r="AU76" s="12"/>
    </row>
    <row r="77" spans="1:47" x14ac:dyDescent="0.25">
      <c r="A77" s="559" t="s">
        <v>15926</v>
      </c>
      <c r="B77" s="1144">
        <v>45501</v>
      </c>
      <c r="C77" s="2" t="s">
        <v>388</v>
      </c>
      <c r="D77" s="132" t="s">
        <v>11566</v>
      </c>
      <c r="E77" s="133"/>
      <c r="F77" s="133" t="s">
        <v>11464</v>
      </c>
      <c r="G77" s="133"/>
      <c r="H77" s="133"/>
      <c r="I77" s="133"/>
      <c r="J77" s="12">
        <v>525</v>
      </c>
      <c r="K77" s="6" t="s">
        <v>84</v>
      </c>
      <c r="L77" s="26">
        <v>0</v>
      </c>
      <c r="M77" s="118" t="s">
        <v>183</v>
      </c>
      <c r="N77" s="12">
        <v>0</v>
      </c>
      <c r="O77" s="118" t="s">
        <v>165</v>
      </c>
      <c r="P77" s="12">
        <v>0</v>
      </c>
      <c r="Q77" s="903">
        <v>0.05</v>
      </c>
      <c r="R77" s="12">
        <v>26.25</v>
      </c>
      <c r="S77" s="903">
        <v>9.9750000000000005E-2</v>
      </c>
      <c r="T77" s="12">
        <v>52.37</v>
      </c>
      <c r="U77" s="26">
        <v>603.62</v>
      </c>
      <c r="V77" s="12">
        <v>0</v>
      </c>
      <c r="Z77" s="559"/>
      <c r="AA77" s="2"/>
      <c r="AB77" s="2"/>
      <c r="AC77" s="132"/>
      <c r="AD77" s="133"/>
      <c r="AE77" s="133"/>
      <c r="AF77" s="133"/>
      <c r="AG77" s="133"/>
      <c r="AH77" s="133"/>
      <c r="AI77" s="12"/>
      <c r="AJ77" s="6"/>
      <c r="AK77" s="26"/>
      <c r="AL77" s="118"/>
      <c r="AM77" s="12"/>
      <c r="AN77" s="118"/>
      <c r="AO77" s="12"/>
      <c r="AP77" s="126"/>
      <c r="AQ77" s="12"/>
      <c r="AR77" s="126"/>
      <c r="AS77" s="12"/>
      <c r="AT77" s="26"/>
      <c r="AU77" s="12"/>
    </row>
    <row r="78" spans="1:47" x14ac:dyDescent="0.25">
      <c r="A78" s="559" t="s">
        <v>15927</v>
      </c>
      <c r="B78" s="1144">
        <v>45501</v>
      </c>
      <c r="C78" s="2" t="s">
        <v>388</v>
      </c>
      <c r="D78" s="132" t="s">
        <v>11567</v>
      </c>
      <c r="E78" s="133"/>
      <c r="F78" s="133" t="s">
        <v>19900</v>
      </c>
      <c r="G78" s="133"/>
      <c r="H78" s="133"/>
      <c r="I78" s="133"/>
      <c r="J78" s="12">
        <v>1050</v>
      </c>
      <c r="K78" s="6" t="s">
        <v>84</v>
      </c>
      <c r="L78" s="26">
        <v>0</v>
      </c>
      <c r="M78" s="118" t="s">
        <v>183</v>
      </c>
      <c r="N78" s="12">
        <v>0</v>
      </c>
      <c r="O78" s="118" t="s">
        <v>165</v>
      </c>
      <c r="P78" s="12">
        <v>0</v>
      </c>
      <c r="Q78" s="903">
        <v>0.05</v>
      </c>
      <c r="R78" s="12">
        <v>52.5</v>
      </c>
      <c r="S78" s="903">
        <v>9.9750000000000005E-2</v>
      </c>
      <c r="T78" s="12">
        <v>104.74</v>
      </c>
      <c r="U78" s="26">
        <v>1207.24</v>
      </c>
      <c r="V78" s="12">
        <v>0</v>
      </c>
      <c r="Z78" s="559"/>
      <c r="AA78" s="2"/>
      <c r="AB78" s="2"/>
      <c r="AC78" s="132"/>
      <c r="AD78" s="133"/>
      <c r="AE78" s="133"/>
      <c r="AF78" s="133"/>
      <c r="AG78" s="133"/>
      <c r="AH78" s="133"/>
      <c r="AI78" s="12"/>
      <c r="AJ78" s="6"/>
      <c r="AK78" s="26"/>
      <c r="AL78" s="118"/>
      <c r="AM78" s="12"/>
      <c r="AN78" s="118"/>
      <c r="AO78" s="12"/>
      <c r="AP78" s="126"/>
      <c r="AQ78" s="12"/>
      <c r="AR78" s="126"/>
      <c r="AS78" s="12"/>
      <c r="AT78" s="26"/>
      <c r="AU78" s="12"/>
    </row>
    <row r="79" spans="1:47" x14ac:dyDescent="0.25">
      <c r="A79" s="559" t="s">
        <v>15928</v>
      </c>
      <c r="B79" s="1144">
        <v>45501</v>
      </c>
      <c r="C79" s="2" t="s">
        <v>388</v>
      </c>
      <c r="D79" s="132" t="s">
        <v>11568</v>
      </c>
      <c r="E79" s="133"/>
      <c r="F79" s="133" t="s">
        <v>11465</v>
      </c>
      <c r="G79" s="133"/>
      <c r="H79" s="133"/>
      <c r="I79" s="133"/>
      <c r="J79" s="12">
        <v>1487.5</v>
      </c>
      <c r="K79" s="6" t="s">
        <v>84</v>
      </c>
      <c r="L79" s="26">
        <v>0</v>
      </c>
      <c r="M79" s="118" t="s">
        <v>183</v>
      </c>
      <c r="N79" s="12">
        <v>0</v>
      </c>
      <c r="O79" s="118" t="s">
        <v>165</v>
      </c>
      <c r="P79" s="12">
        <v>0</v>
      </c>
      <c r="Q79" s="903">
        <v>0.05</v>
      </c>
      <c r="R79" s="12">
        <v>74.38</v>
      </c>
      <c r="S79" s="903">
        <v>9.9750000000000005E-2</v>
      </c>
      <c r="T79" s="12">
        <v>148.38</v>
      </c>
      <c r="U79" s="26">
        <v>1710.26</v>
      </c>
      <c r="V79" s="12">
        <v>0</v>
      </c>
      <c r="Z79" s="559"/>
      <c r="AA79" s="2"/>
      <c r="AB79" s="2"/>
      <c r="AC79" s="132"/>
      <c r="AD79" s="133"/>
      <c r="AE79" s="133"/>
      <c r="AF79" s="133"/>
      <c r="AG79" s="133"/>
      <c r="AH79" s="133"/>
      <c r="AI79" s="12"/>
      <c r="AJ79" s="6"/>
      <c r="AK79" s="26"/>
      <c r="AL79" s="118"/>
      <c r="AM79" s="12"/>
      <c r="AN79" s="118"/>
      <c r="AO79" s="12"/>
      <c r="AP79" s="126"/>
      <c r="AQ79" s="12"/>
      <c r="AR79" s="126"/>
      <c r="AS79" s="12"/>
      <c r="AT79" s="26"/>
      <c r="AU79" s="12"/>
    </row>
    <row r="80" spans="1:47" x14ac:dyDescent="0.25">
      <c r="A80" s="559" t="s">
        <v>15929</v>
      </c>
      <c r="B80" s="1144">
        <v>45501</v>
      </c>
      <c r="C80" s="2" t="s">
        <v>388</v>
      </c>
      <c r="D80" s="132" t="s">
        <v>11569</v>
      </c>
      <c r="E80" s="133"/>
      <c r="F80" s="133" t="s">
        <v>19901</v>
      </c>
      <c r="G80" s="133"/>
      <c r="H80" s="133"/>
      <c r="I80" s="133"/>
      <c r="J80" s="12">
        <v>5512.5</v>
      </c>
      <c r="K80" s="6" t="s">
        <v>84</v>
      </c>
      <c r="L80" s="26">
        <v>0</v>
      </c>
      <c r="M80" s="118" t="s">
        <v>183</v>
      </c>
      <c r="N80" s="12">
        <v>0</v>
      </c>
      <c r="O80" s="118" t="s">
        <v>165</v>
      </c>
      <c r="P80" s="12">
        <v>0</v>
      </c>
      <c r="Q80" s="903">
        <v>0.05</v>
      </c>
      <c r="R80" s="12">
        <v>275.63</v>
      </c>
      <c r="S80" s="903">
        <v>9.9750000000000005E-2</v>
      </c>
      <c r="T80" s="12">
        <v>549.87</v>
      </c>
      <c r="U80" s="26">
        <v>6338</v>
      </c>
      <c r="V80" s="12">
        <v>0</v>
      </c>
      <c r="Z80" s="559"/>
      <c r="AA80" s="2"/>
      <c r="AB80" s="2"/>
      <c r="AC80" s="132"/>
      <c r="AD80" s="133"/>
      <c r="AE80" s="133"/>
      <c r="AF80" s="133"/>
      <c r="AG80" s="133"/>
      <c r="AH80" s="133"/>
      <c r="AI80" s="12"/>
      <c r="AJ80" s="6"/>
      <c r="AK80" s="26"/>
      <c r="AL80" s="118"/>
      <c r="AM80" s="12"/>
      <c r="AN80" s="118"/>
      <c r="AO80" s="12"/>
      <c r="AP80" s="126"/>
      <c r="AQ80" s="12"/>
      <c r="AR80" s="126"/>
      <c r="AS80" s="12"/>
      <c r="AT80" s="26"/>
      <c r="AU80" s="12"/>
    </row>
    <row r="81" spans="1:47" x14ac:dyDescent="0.25">
      <c r="A81" s="559" t="s">
        <v>15930</v>
      </c>
      <c r="B81" s="1144">
        <v>45501</v>
      </c>
      <c r="C81" s="2" t="s">
        <v>388</v>
      </c>
      <c r="D81" s="132" t="s">
        <v>11579</v>
      </c>
      <c r="E81" s="133"/>
      <c r="F81" s="133" t="s">
        <v>13809</v>
      </c>
      <c r="G81" s="133"/>
      <c r="H81" s="133"/>
      <c r="I81" s="133"/>
      <c r="J81" s="12">
        <v>9625</v>
      </c>
      <c r="K81" s="6" t="s">
        <v>84</v>
      </c>
      <c r="L81" s="26">
        <v>210</v>
      </c>
      <c r="M81" s="118" t="s">
        <v>183</v>
      </c>
      <c r="N81" s="12">
        <v>0</v>
      </c>
      <c r="O81" s="118" t="s">
        <v>165</v>
      </c>
      <c r="P81" s="12">
        <v>0</v>
      </c>
      <c r="Q81" s="903">
        <v>0.05</v>
      </c>
      <c r="R81" s="12">
        <v>491.75</v>
      </c>
      <c r="S81" s="903">
        <v>9.9750000000000005E-2</v>
      </c>
      <c r="T81" s="12">
        <v>981.04</v>
      </c>
      <c r="U81" s="26">
        <v>11307.79</v>
      </c>
      <c r="V81" s="12">
        <v>0</v>
      </c>
      <c r="Z81" s="559"/>
      <c r="AA81" s="2"/>
      <c r="AB81" s="2"/>
      <c r="AC81" s="132"/>
      <c r="AD81" s="133"/>
      <c r="AE81" s="133"/>
      <c r="AF81" s="133"/>
      <c r="AG81" s="133"/>
      <c r="AH81" s="133"/>
      <c r="AI81" s="12"/>
      <c r="AJ81" s="6"/>
      <c r="AK81" s="26"/>
      <c r="AL81" s="118"/>
      <c r="AM81" s="12"/>
      <c r="AN81" s="118"/>
      <c r="AO81" s="12"/>
      <c r="AP81" s="126"/>
      <c r="AQ81" s="12"/>
      <c r="AR81" s="126"/>
      <c r="AS81" s="12"/>
      <c r="AT81" s="26"/>
      <c r="AU81" s="12"/>
    </row>
    <row r="82" spans="1:47" x14ac:dyDescent="0.25">
      <c r="A82" s="559" t="s">
        <v>15931</v>
      </c>
      <c r="B82" s="1144">
        <v>45501</v>
      </c>
      <c r="C82" s="2" t="s">
        <v>388</v>
      </c>
      <c r="D82" s="132" t="s">
        <v>11489</v>
      </c>
      <c r="E82" s="133"/>
      <c r="F82" s="133" t="s">
        <v>12508</v>
      </c>
      <c r="G82" s="133"/>
      <c r="H82" s="133"/>
      <c r="I82" s="133"/>
      <c r="J82" s="12">
        <v>1750</v>
      </c>
      <c r="K82" s="6" t="s">
        <v>84</v>
      </c>
      <c r="L82" s="26">
        <v>0</v>
      </c>
      <c r="M82" s="118" t="s">
        <v>183</v>
      </c>
      <c r="N82" s="12">
        <v>0</v>
      </c>
      <c r="O82" s="118" t="s">
        <v>165</v>
      </c>
      <c r="P82" s="12">
        <v>0</v>
      </c>
      <c r="Q82" s="903">
        <v>0.05</v>
      </c>
      <c r="R82" s="12">
        <v>87.5</v>
      </c>
      <c r="S82" s="903">
        <v>9.9750000000000005E-2</v>
      </c>
      <c r="T82" s="12">
        <v>174.56</v>
      </c>
      <c r="U82" s="26">
        <v>2012.06</v>
      </c>
      <c r="V82" s="12">
        <v>0</v>
      </c>
      <c r="Z82" s="559"/>
      <c r="AA82" s="2"/>
      <c r="AB82" s="2"/>
      <c r="AC82" s="132"/>
      <c r="AD82" s="133"/>
      <c r="AE82" s="133"/>
      <c r="AF82" s="133"/>
      <c r="AG82" s="133"/>
      <c r="AH82" s="133"/>
      <c r="AI82" s="12"/>
      <c r="AJ82" s="6"/>
      <c r="AK82" s="26"/>
      <c r="AL82" s="118"/>
      <c r="AM82" s="12"/>
      <c r="AN82" s="118"/>
      <c r="AO82" s="12"/>
      <c r="AP82" s="126"/>
      <c r="AQ82" s="12"/>
      <c r="AR82" s="126"/>
      <c r="AS82" s="12"/>
      <c r="AT82" s="26"/>
      <c r="AU82" s="12"/>
    </row>
    <row r="83" spans="1:47" x14ac:dyDescent="0.25">
      <c r="A83" s="559" t="s">
        <v>15932</v>
      </c>
      <c r="B83" s="1144">
        <v>45501</v>
      </c>
      <c r="C83" s="2" t="s">
        <v>388</v>
      </c>
      <c r="D83" s="132" t="s">
        <v>11580</v>
      </c>
      <c r="E83" s="133"/>
      <c r="F83" s="133" t="s">
        <v>16033</v>
      </c>
      <c r="G83" s="133"/>
      <c r="H83" s="133"/>
      <c r="I83" s="133"/>
      <c r="J83" s="12">
        <v>1400</v>
      </c>
      <c r="K83" s="6" t="s">
        <v>84</v>
      </c>
      <c r="L83" s="26">
        <v>0</v>
      </c>
      <c r="M83" s="118" t="s">
        <v>183</v>
      </c>
      <c r="N83" s="12">
        <v>0</v>
      </c>
      <c r="O83" s="118" t="s">
        <v>165</v>
      </c>
      <c r="P83" s="12">
        <v>0</v>
      </c>
      <c r="Q83" s="903">
        <v>0.05</v>
      </c>
      <c r="R83" s="12">
        <v>70</v>
      </c>
      <c r="S83" s="903">
        <v>9.9750000000000005E-2</v>
      </c>
      <c r="T83" s="12">
        <v>139.65</v>
      </c>
      <c r="U83" s="26">
        <v>1609.65</v>
      </c>
      <c r="V83" s="12">
        <v>0</v>
      </c>
      <c r="Z83" s="559"/>
      <c r="AA83" s="2"/>
      <c r="AB83" s="2"/>
      <c r="AC83" s="132"/>
      <c r="AD83" s="133"/>
      <c r="AE83" s="133"/>
      <c r="AF83" s="133"/>
      <c r="AG83" s="133"/>
      <c r="AH83" s="133"/>
      <c r="AI83" s="12"/>
      <c r="AJ83" s="6"/>
      <c r="AK83" s="26"/>
      <c r="AL83" s="118"/>
      <c r="AM83" s="12"/>
      <c r="AN83" s="118"/>
      <c r="AO83" s="12"/>
      <c r="AP83" s="126"/>
      <c r="AQ83" s="12"/>
      <c r="AR83" s="126"/>
      <c r="AS83" s="12"/>
      <c r="AT83" s="26"/>
      <c r="AU83" s="12"/>
    </row>
    <row r="84" spans="1:47" x14ac:dyDescent="0.25">
      <c r="A84" s="559" t="s">
        <v>15933</v>
      </c>
      <c r="B84" s="1144">
        <v>45501</v>
      </c>
      <c r="C84" s="2" t="s">
        <v>388</v>
      </c>
      <c r="D84" s="132" t="s">
        <v>11581</v>
      </c>
      <c r="E84" s="133"/>
      <c r="F84" s="133" t="s">
        <v>13848</v>
      </c>
      <c r="G84" s="133"/>
      <c r="H84" s="133"/>
      <c r="I84" s="133"/>
      <c r="J84" s="12">
        <v>8312.5</v>
      </c>
      <c r="K84" s="6" t="s">
        <v>84</v>
      </c>
      <c r="L84" s="26">
        <v>0</v>
      </c>
      <c r="M84" s="118" t="s">
        <v>183</v>
      </c>
      <c r="N84" s="12">
        <v>0</v>
      </c>
      <c r="O84" s="118" t="s">
        <v>165</v>
      </c>
      <c r="P84" s="12">
        <v>0</v>
      </c>
      <c r="Q84" s="903">
        <v>0.05</v>
      </c>
      <c r="R84" s="12">
        <v>415.63</v>
      </c>
      <c r="S84" s="903">
        <v>9.9750000000000005E-2</v>
      </c>
      <c r="T84" s="12">
        <v>829.17</v>
      </c>
      <c r="U84" s="26">
        <v>9557.2999999999993</v>
      </c>
      <c r="V84" s="12">
        <v>0</v>
      </c>
      <c r="Z84" s="559"/>
      <c r="AA84" s="2"/>
      <c r="AB84" s="2"/>
      <c r="AC84" s="132"/>
      <c r="AD84" s="133"/>
      <c r="AE84" s="133"/>
      <c r="AF84" s="133"/>
      <c r="AG84" s="133"/>
      <c r="AH84" s="133"/>
      <c r="AI84" s="12"/>
      <c r="AJ84" s="6"/>
      <c r="AK84" s="26"/>
      <c r="AL84" s="118"/>
      <c r="AM84" s="12"/>
      <c r="AN84" s="118"/>
      <c r="AO84" s="12"/>
      <c r="AP84" s="126"/>
      <c r="AQ84" s="12"/>
      <c r="AR84" s="126"/>
      <c r="AS84" s="12"/>
      <c r="AT84" s="26"/>
      <c r="AU84" s="12"/>
    </row>
    <row r="85" spans="1:47" x14ac:dyDescent="0.25">
      <c r="A85" s="559" t="s">
        <v>15934</v>
      </c>
      <c r="B85" s="1144">
        <v>45501</v>
      </c>
      <c r="C85" s="2" t="s">
        <v>388</v>
      </c>
      <c r="D85" s="132" t="s">
        <v>11583</v>
      </c>
      <c r="E85" s="133"/>
      <c r="F85" s="133" t="s">
        <v>11468</v>
      </c>
      <c r="G85" s="133"/>
      <c r="H85" s="133"/>
      <c r="I85" s="133"/>
      <c r="J85" s="12">
        <v>4375</v>
      </c>
      <c r="K85" s="6" t="s">
        <v>84</v>
      </c>
      <c r="L85" s="26">
        <v>0</v>
      </c>
      <c r="M85" s="118" t="s">
        <v>183</v>
      </c>
      <c r="N85" s="12">
        <v>0</v>
      </c>
      <c r="O85" s="118" t="s">
        <v>165</v>
      </c>
      <c r="P85" s="12">
        <v>0</v>
      </c>
      <c r="Q85" s="903">
        <v>0.05</v>
      </c>
      <c r="R85" s="12">
        <v>218.75</v>
      </c>
      <c r="S85" s="903">
        <v>9.9750000000000005E-2</v>
      </c>
      <c r="T85" s="12">
        <v>436.41</v>
      </c>
      <c r="U85" s="26">
        <v>5030.16</v>
      </c>
      <c r="V85" s="12">
        <v>0</v>
      </c>
      <c r="Z85" s="559"/>
      <c r="AA85" s="2"/>
      <c r="AB85" s="2"/>
      <c r="AC85" s="132"/>
      <c r="AD85" s="133"/>
      <c r="AE85" s="133"/>
      <c r="AF85" s="133"/>
      <c r="AG85" s="133"/>
      <c r="AH85" s="133"/>
      <c r="AI85" s="12"/>
      <c r="AJ85" s="6"/>
      <c r="AK85" s="26"/>
      <c r="AL85" s="118"/>
      <c r="AM85" s="12"/>
      <c r="AN85" s="118"/>
      <c r="AO85" s="12"/>
      <c r="AP85" s="126"/>
      <c r="AQ85" s="12"/>
      <c r="AR85" s="126"/>
      <c r="AS85" s="12"/>
      <c r="AT85" s="26"/>
      <c r="AU85" s="12"/>
    </row>
    <row r="86" spans="1:47" x14ac:dyDescent="0.25">
      <c r="A86" s="559" t="s">
        <v>15935</v>
      </c>
      <c r="B86" s="1144">
        <v>45501</v>
      </c>
      <c r="C86" s="2" t="s">
        <v>388</v>
      </c>
      <c r="D86" s="132" t="s">
        <v>11584</v>
      </c>
      <c r="E86" s="133"/>
      <c r="F86" s="133" t="s">
        <v>13884</v>
      </c>
      <c r="G86" s="133"/>
      <c r="H86" s="133"/>
      <c r="I86" s="133"/>
      <c r="J86" s="12">
        <v>5162.5</v>
      </c>
      <c r="K86" s="6" t="s">
        <v>84</v>
      </c>
      <c r="L86" s="26">
        <v>0</v>
      </c>
      <c r="M86" s="118" t="s">
        <v>183</v>
      </c>
      <c r="N86" s="12">
        <v>0</v>
      </c>
      <c r="O86" s="118" t="s">
        <v>165</v>
      </c>
      <c r="P86" s="12">
        <v>0</v>
      </c>
      <c r="Q86" s="903">
        <v>0.05</v>
      </c>
      <c r="R86" s="12">
        <v>258.13</v>
      </c>
      <c r="S86" s="903">
        <v>9.9750000000000005E-2</v>
      </c>
      <c r="T86" s="12">
        <v>514.96</v>
      </c>
      <c r="U86" s="26">
        <v>5935.59</v>
      </c>
      <c r="V86" s="12">
        <v>0</v>
      </c>
      <c r="Z86" s="559"/>
      <c r="AA86" s="2"/>
      <c r="AB86" s="2"/>
      <c r="AC86" s="132"/>
      <c r="AD86" s="133"/>
      <c r="AE86" s="133"/>
      <c r="AF86" s="133"/>
      <c r="AG86" s="133"/>
      <c r="AH86" s="133"/>
      <c r="AI86" s="12"/>
      <c r="AJ86" s="6"/>
      <c r="AK86" s="26"/>
      <c r="AL86" s="118"/>
      <c r="AM86" s="12"/>
      <c r="AN86" s="118"/>
      <c r="AO86" s="12"/>
      <c r="AP86" s="126"/>
      <c r="AQ86" s="12"/>
      <c r="AR86" s="126"/>
      <c r="AS86" s="12"/>
      <c r="AT86" s="26"/>
      <c r="AU86" s="12"/>
    </row>
    <row r="87" spans="1:47" x14ac:dyDescent="0.25">
      <c r="A87" s="559" t="s">
        <v>15936</v>
      </c>
      <c r="B87" s="1144">
        <v>45501</v>
      </c>
      <c r="C87" s="2" t="s">
        <v>388</v>
      </c>
      <c r="D87" s="132" t="s">
        <v>11586</v>
      </c>
      <c r="E87" s="133"/>
      <c r="F87" s="133" t="s">
        <v>13898</v>
      </c>
      <c r="G87" s="133"/>
      <c r="H87" s="133"/>
      <c r="I87" s="133"/>
      <c r="J87" s="12">
        <v>8312.5</v>
      </c>
      <c r="K87" s="6" t="s">
        <v>84</v>
      </c>
      <c r="L87" s="26">
        <v>25</v>
      </c>
      <c r="M87" s="118" t="s">
        <v>183</v>
      </c>
      <c r="N87" s="12">
        <v>0</v>
      </c>
      <c r="O87" s="118" t="s">
        <v>165</v>
      </c>
      <c r="P87" s="12">
        <v>0</v>
      </c>
      <c r="Q87" s="903">
        <v>0.05</v>
      </c>
      <c r="R87" s="12">
        <v>416.88</v>
      </c>
      <c r="S87" s="903">
        <v>9.9750000000000005E-2</v>
      </c>
      <c r="T87" s="12">
        <v>831.67</v>
      </c>
      <c r="U87" s="26">
        <v>9586.0499999999993</v>
      </c>
      <c r="V87" s="12">
        <v>0</v>
      </c>
      <c r="Z87" s="559"/>
      <c r="AA87" s="2"/>
      <c r="AB87" s="2"/>
      <c r="AC87" s="132"/>
      <c r="AD87" s="133"/>
      <c r="AE87" s="133"/>
      <c r="AF87" s="133"/>
      <c r="AG87" s="133"/>
      <c r="AH87" s="133"/>
      <c r="AI87" s="12"/>
      <c r="AJ87" s="6"/>
      <c r="AK87" s="26"/>
      <c r="AL87" s="118"/>
      <c r="AM87" s="12"/>
      <c r="AN87" s="118"/>
      <c r="AO87" s="12"/>
      <c r="AP87" s="126"/>
      <c r="AQ87" s="12"/>
      <c r="AR87" s="126"/>
      <c r="AS87" s="12"/>
      <c r="AT87" s="26"/>
      <c r="AU87" s="12"/>
    </row>
    <row r="88" spans="1:47" x14ac:dyDescent="0.25">
      <c r="A88" s="559" t="s">
        <v>15937</v>
      </c>
      <c r="B88" s="1144">
        <v>45501</v>
      </c>
      <c r="C88" s="2" t="s">
        <v>388</v>
      </c>
      <c r="D88" s="132" t="s">
        <v>11587</v>
      </c>
      <c r="E88" s="133"/>
      <c r="F88" s="133" t="s">
        <v>13911</v>
      </c>
      <c r="G88" s="133"/>
      <c r="H88" s="133"/>
      <c r="I88" s="133"/>
      <c r="J88" s="12">
        <v>787.5</v>
      </c>
      <c r="K88" s="6" t="s">
        <v>84</v>
      </c>
      <c r="L88" s="26">
        <v>0</v>
      </c>
      <c r="M88" s="118" t="s">
        <v>183</v>
      </c>
      <c r="N88" s="12">
        <v>0</v>
      </c>
      <c r="O88" s="118" t="s">
        <v>165</v>
      </c>
      <c r="P88" s="12">
        <v>0</v>
      </c>
      <c r="Q88" s="903">
        <v>0.05</v>
      </c>
      <c r="R88" s="12">
        <v>39.380000000000003</v>
      </c>
      <c r="S88" s="903">
        <v>9.9750000000000005E-2</v>
      </c>
      <c r="T88" s="12">
        <v>78.55</v>
      </c>
      <c r="U88" s="26">
        <v>905.43</v>
      </c>
      <c r="V88" s="12">
        <v>0</v>
      </c>
      <c r="Z88" s="559"/>
      <c r="AA88" s="2"/>
      <c r="AB88" s="2"/>
      <c r="AC88" s="132"/>
      <c r="AD88" s="133"/>
      <c r="AE88" s="133"/>
      <c r="AF88" s="133"/>
      <c r="AG88" s="133"/>
      <c r="AH88" s="133"/>
      <c r="AI88" s="12"/>
      <c r="AJ88" s="6"/>
      <c r="AK88" s="26"/>
      <c r="AL88" s="118"/>
      <c r="AM88" s="12"/>
      <c r="AN88" s="118"/>
      <c r="AO88" s="12"/>
      <c r="AP88" s="126"/>
      <c r="AQ88" s="12"/>
      <c r="AR88" s="126"/>
      <c r="AS88" s="12"/>
      <c r="AT88" s="26"/>
      <c r="AU88" s="12"/>
    </row>
    <row r="89" spans="1:47" x14ac:dyDescent="0.25">
      <c r="A89" s="559" t="s">
        <v>15938</v>
      </c>
      <c r="B89" s="1144">
        <v>45501</v>
      </c>
      <c r="C89" s="2" t="s">
        <v>388</v>
      </c>
      <c r="D89" s="132" t="s">
        <v>11588</v>
      </c>
      <c r="E89" s="133"/>
      <c r="F89" s="133" t="s">
        <v>13948</v>
      </c>
      <c r="G89" s="133"/>
      <c r="H89" s="133"/>
      <c r="I89" s="133"/>
      <c r="J89" s="12">
        <v>437.5</v>
      </c>
      <c r="K89" s="6" t="s">
        <v>84</v>
      </c>
      <c r="L89" s="26">
        <v>0</v>
      </c>
      <c r="M89" s="118" t="s">
        <v>183</v>
      </c>
      <c r="N89" s="12">
        <v>0</v>
      </c>
      <c r="O89" s="118" t="s">
        <v>165</v>
      </c>
      <c r="P89" s="12">
        <v>0</v>
      </c>
      <c r="Q89" s="903">
        <v>0.05</v>
      </c>
      <c r="R89" s="12">
        <v>21.88</v>
      </c>
      <c r="S89" s="903">
        <v>9.9750000000000005E-2</v>
      </c>
      <c r="T89" s="12">
        <v>43.64</v>
      </c>
      <c r="U89" s="26">
        <v>503.02</v>
      </c>
      <c r="V89" s="12">
        <v>0</v>
      </c>
      <c r="Z89" s="559"/>
      <c r="AA89" s="2"/>
      <c r="AB89" s="2"/>
      <c r="AC89" s="132"/>
      <c r="AD89" s="133"/>
      <c r="AE89" s="133"/>
      <c r="AF89" s="133"/>
      <c r="AG89" s="133"/>
      <c r="AH89" s="133"/>
      <c r="AI89" s="12"/>
      <c r="AJ89" s="6"/>
      <c r="AK89" s="26"/>
      <c r="AL89" s="118"/>
      <c r="AM89" s="12"/>
      <c r="AN89" s="118"/>
      <c r="AO89" s="12"/>
      <c r="AP89" s="126"/>
      <c r="AQ89" s="12"/>
      <c r="AR89" s="126"/>
      <c r="AS89" s="12"/>
      <c r="AT89" s="26"/>
      <c r="AU89" s="12"/>
    </row>
    <row r="90" spans="1:47" x14ac:dyDescent="0.25">
      <c r="A90" s="559" t="s">
        <v>15939</v>
      </c>
      <c r="B90" s="1144">
        <v>45501</v>
      </c>
      <c r="C90" s="2" t="s">
        <v>388</v>
      </c>
      <c r="D90" s="132" t="s">
        <v>11589</v>
      </c>
      <c r="E90" s="133"/>
      <c r="F90" s="133" t="s">
        <v>11469</v>
      </c>
      <c r="G90" s="133"/>
      <c r="H90" s="133"/>
      <c r="I90" s="133"/>
      <c r="J90" s="12">
        <v>1312.5</v>
      </c>
      <c r="K90" s="6" t="s">
        <v>84</v>
      </c>
      <c r="L90" s="26">
        <v>0</v>
      </c>
      <c r="M90" s="118" t="s">
        <v>183</v>
      </c>
      <c r="N90" s="12">
        <v>0</v>
      </c>
      <c r="O90" s="118" t="s">
        <v>165</v>
      </c>
      <c r="P90" s="12">
        <v>0</v>
      </c>
      <c r="Q90" s="903">
        <v>0.05</v>
      </c>
      <c r="R90" s="12">
        <v>65.63</v>
      </c>
      <c r="S90" s="903">
        <v>9.9750000000000005E-2</v>
      </c>
      <c r="T90" s="12">
        <v>130.91999999999999</v>
      </c>
      <c r="U90" s="26">
        <v>1509.05</v>
      </c>
      <c r="V90" s="12">
        <v>0</v>
      </c>
      <c r="Z90" s="559"/>
      <c r="AA90" s="2"/>
      <c r="AB90" s="2"/>
      <c r="AC90" s="132"/>
      <c r="AD90" s="133"/>
      <c r="AE90" s="133"/>
      <c r="AF90" s="133"/>
      <c r="AG90" s="133"/>
      <c r="AH90" s="133"/>
      <c r="AI90" s="12"/>
      <c r="AJ90" s="6"/>
      <c r="AK90" s="26"/>
      <c r="AL90" s="118"/>
      <c r="AM90" s="12"/>
      <c r="AN90" s="118"/>
      <c r="AO90" s="12"/>
      <c r="AP90" s="126"/>
      <c r="AQ90" s="12"/>
      <c r="AR90" s="126"/>
      <c r="AS90" s="12"/>
      <c r="AT90" s="26"/>
      <c r="AU90" s="12"/>
    </row>
    <row r="91" spans="1:47" x14ac:dyDescent="0.25">
      <c r="A91" s="559" t="s">
        <v>15940</v>
      </c>
      <c r="B91" s="1144">
        <v>45501</v>
      </c>
      <c r="C91" s="2" t="s">
        <v>388</v>
      </c>
      <c r="D91" s="132" t="s">
        <v>11590</v>
      </c>
      <c r="E91" s="133"/>
      <c r="F91" s="133" t="s">
        <v>13959</v>
      </c>
      <c r="G91" s="133"/>
      <c r="H91" s="133"/>
      <c r="I91" s="133"/>
      <c r="J91" s="12">
        <v>437.5</v>
      </c>
      <c r="K91" s="6" t="s">
        <v>84</v>
      </c>
      <c r="L91" s="26">
        <v>0</v>
      </c>
      <c r="M91" s="118" t="s">
        <v>183</v>
      </c>
      <c r="N91" s="12">
        <v>0</v>
      </c>
      <c r="O91" s="118" t="s">
        <v>165</v>
      </c>
      <c r="P91" s="12">
        <v>0</v>
      </c>
      <c r="Q91" s="903">
        <v>0.05</v>
      </c>
      <c r="R91" s="12">
        <v>21.88</v>
      </c>
      <c r="S91" s="903">
        <v>9.9750000000000005E-2</v>
      </c>
      <c r="T91" s="12">
        <v>43.64</v>
      </c>
      <c r="U91" s="26">
        <v>503.02</v>
      </c>
      <c r="V91" s="12">
        <v>0</v>
      </c>
      <c r="Z91" s="559"/>
      <c r="AA91" s="2"/>
      <c r="AB91" s="2"/>
      <c r="AC91" s="132"/>
      <c r="AD91" s="133"/>
      <c r="AE91" s="133"/>
      <c r="AF91" s="133"/>
      <c r="AG91" s="133"/>
      <c r="AH91" s="133"/>
      <c r="AI91" s="12"/>
      <c r="AJ91" s="6"/>
      <c r="AK91" s="26"/>
      <c r="AL91" s="118"/>
      <c r="AM91" s="12"/>
      <c r="AN91" s="118"/>
      <c r="AO91" s="12"/>
      <c r="AP91" s="126"/>
      <c r="AQ91" s="12"/>
      <c r="AR91" s="126"/>
      <c r="AS91" s="12"/>
      <c r="AT91" s="26"/>
      <c r="AU91" s="12"/>
    </row>
    <row r="92" spans="1:47" x14ac:dyDescent="0.25">
      <c r="A92" s="559" t="s">
        <v>15941</v>
      </c>
      <c r="B92" s="1144">
        <v>45501</v>
      </c>
      <c r="C92" s="2" t="s">
        <v>388</v>
      </c>
      <c r="D92" s="132" t="s">
        <v>11591</v>
      </c>
      <c r="E92" s="133"/>
      <c r="F92" s="133" t="s">
        <v>14006</v>
      </c>
      <c r="G92" s="133"/>
      <c r="H92" s="133"/>
      <c r="I92" s="133"/>
      <c r="J92" s="12">
        <v>262.5</v>
      </c>
      <c r="K92" s="6" t="s">
        <v>84</v>
      </c>
      <c r="L92" s="26">
        <v>0</v>
      </c>
      <c r="M92" s="118" t="s">
        <v>183</v>
      </c>
      <c r="N92" s="12">
        <v>0</v>
      </c>
      <c r="O92" s="118" t="s">
        <v>165</v>
      </c>
      <c r="P92" s="12">
        <v>0</v>
      </c>
      <c r="Q92" s="903">
        <v>0.05</v>
      </c>
      <c r="R92" s="12">
        <v>13.13</v>
      </c>
      <c r="S92" s="903">
        <v>9.9750000000000005E-2</v>
      </c>
      <c r="T92" s="12">
        <v>26.18</v>
      </c>
      <c r="U92" s="26">
        <v>301.81</v>
      </c>
      <c r="V92" s="12">
        <v>0</v>
      </c>
      <c r="Z92" s="559"/>
      <c r="AA92" s="2"/>
      <c r="AB92" s="2"/>
      <c r="AC92" s="132"/>
      <c r="AD92" s="133"/>
      <c r="AE92" s="133"/>
      <c r="AF92" s="133"/>
      <c r="AG92" s="133"/>
      <c r="AH92" s="133"/>
      <c r="AI92" s="12"/>
      <c r="AJ92" s="6"/>
      <c r="AK92" s="26"/>
      <c r="AL92" s="118"/>
      <c r="AM92" s="12"/>
      <c r="AN92" s="118"/>
      <c r="AO92" s="12"/>
      <c r="AP92" s="126"/>
      <c r="AQ92" s="12"/>
      <c r="AR92" s="126"/>
      <c r="AS92" s="12"/>
      <c r="AT92" s="26"/>
      <c r="AU92" s="12"/>
    </row>
    <row r="93" spans="1:47" x14ac:dyDescent="0.25">
      <c r="A93" s="559" t="s">
        <v>15942</v>
      </c>
      <c r="B93" s="1144">
        <v>45501</v>
      </c>
      <c r="C93" s="2" t="s">
        <v>388</v>
      </c>
      <c r="D93" s="132" t="s">
        <v>11592</v>
      </c>
      <c r="E93" s="133"/>
      <c r="F93" s="133" t="s">
        <v>14011</v>
      </c>
      <c r="G93" s="133"/>
      <c r="H93" s="133"/>
      <c r="I93" s="133"/>
      <c r="J93" s="12">
        <v>2012.5</v>
      </c>
      <c r="K93" s="6" t="s">
        <v>84</v>
      </c>
      <c r="L93" s="26">
        <v>0</v>
      </c>
      <c r="M93" s="118" t="s">
        <v>183</v>
      </c>
      <c r="N93" s="12">
        <v>0</v>
      </c>
      <c r="O93" s="118" t="s">
        <v>165</v>
      </c>
      <c r="P93" s="12">
        <v>0</v>
      </c>
      <c r="Q93" s="903">
        <v>0.05</v>
      </c>
      <c r="R93" s="12">
        <v>100.63</v>
      </c>
      <c r="S93" s="903">
        <v>9.9750000000000005E-2</v>
      </c>
      <c r="T93" s="12">
        <v>200.75</v>
      </c>
      <c r="U93" s="26">
        <v>2313.88</v>
      </c>
      <c r="V93" s="12">
        <v>0</v>
      </c>
      <c r="Z93" s="559"/>
      <c r="AA93" s="2"/>
      <c r="AB93" s="2"/>
      <c r="AC93" s="132"/>
      <c r="AD93" s="133"/>
      <c r="AE93" s="133"/>
      <c r="AF93" s="133"/>
      <c r="AG93" s="133"/>
      <c r="AH93" s="133"/>
      <c r="AI93" s="12"/>
      <c r="AJ93" s="6"/>
      <c r="AK93" s="26"/>
      <c r="AL93" s="118"/>
      <c r="AM93" s="12"/>
      <c r="AN93" s="118"/>
      <c r="AO93" s="12"/>
      <c r="AP93" s="126"/>
      <c r="AQ93" s="12"/>
      <c r="AR93" s="126"/>
      <c r="AS93" s="12"/>
      <c r="AT93" s="26"/>
      <c r="AU93" s="12"/>
    </row>
    <row r="94" spans="1:47" x14ac:dyDescent="0.25">
      <c r="A94" s="559" t="s">
        <v>15943</v>
      </c>
      <c r="B94" s="1144">
        <v>45501</v>
      </c>
      <c r="C94" s="2" t="s">
        <v>388</v>
      </c>
      <c r="D94" s="132" t="s">
        <v>11596</v>
      </c>
      <c r="E94" s="133"/>
      <c r="F94" s="133" t="s">
        <v>14060</v>
      </c>
      <c r="G94" s="133"/>
      <c r="H94" s="133"/>
      <c r="I94" s="133"/>
      <c r="J94" s="12">
        <v>1810.86</v>
      </c>
      <c r="K94" s="6" t="s">
        <v>84</v>
      </c>
      <c r="L94" s="26">
        <v>0</v>
      </c>
      <c r="M94" s="118" t="s">
        <v>183</v>
      </c>
      <c r="N94" s="12">
        <v>0</v>
      </c>
      <c r="O94" s="118" t="s">
        <v>165</v>
      </c>
      <c r="P94" s="12">
        <v>0</v>
      </c>
      <c r="Q94" s="903">
        <v>0.05</v>
      </c>
      <c r="R94" s="12">
        <v>0</v>
      </c>
      <c r="S94" s="903">
        <v>9.9750000000000005E-2</v>
      </c>
      <c r="T94" s="12">
        <v>0</v>
      </c>
      <c r="U94" s="26">
        <v>1810.86</v>
      </c>
      <c r="V94" s="12">
        <v>0</v>
      </c>
      <c r="Z94" s="559"/>
      <c r="AA94" s="2"/>
      <c r="AB94" s="2"/>
      <c r="AC94" s="132"/>
      <c r="AD94" s="133"/>
      <c r="AE94" s="133"/>
      <c r="AF94" s="133"/>
      <c r="AG94" s="133"/>
      <c r="AH94" s="133"/>
      <c r="AI94" s="12"/>
      <c r="AJ94" s="6"/>
      <c r="AK94" s="26"/>
      <c r="AL94" s="118"/>
      <c r="AM94" s="12"/>
      <c r="AN94" s="118"/>
      <c r="AO94" s="12"/>
      <c r="AP94" s="126"/>
      <c r="AQ94" s="12"/>
      <c r="AR94" s="126"/>
      <c r="AS94" s="12"/>
      <c r="AT94" s="26"/>
      <c r="AU94" s="12"/>
    </row>
    <row r="95" spans="1:47" x14ac:dyDescent="0.25">
      <c r="A95" s="559" t="s">
        <v>15944</v>
      </c>
      <c r="B95" s="1144">
        <v>45501</v>
      </c>
      <c r="C95" s="2" t="s">
        <v>388</v>
      </c>
      <c r="D95" s="132" t="s">
        <v>11597</v>
      </c>
      <c r="E95" s="133"/>
      <c r="F95" s="133" t="s">
        <v>14064</v>
      </c>
      <c r="G95" s="133"/>
      <c r="H95" s="133"/>
      <c r="I95" s="133"/>
      <c r="J95" s="12">
        <v>612.5</v>
      </c>
      <c r="K95" s="6" t="s">
        <v>84</v>
      </c>
      <c r="L95" s="26">
        <v>0</v>
      </c>
      <c r="M95" s="118" t="s">
        <v>183</v>
      </c>
      <c r="N95" s="12">
        <v>0</v>
      </c>
      <c r="O95" s="118" t="s">
        <v>165</v>
      </c>
      <c r="P95" s="12">
        <v>0</v>
      </c>
      <c r="Q95" s="903">
        <v>0.05</v>
      </c>
      <c r="R95" s="12">
        <v>30.63</v>
      </c>
      <c r="S95" s="903">
        <v>9.9750000000000005E-2</v>
      </c>
      <c r="T95" s="12">
        <v>61.1</v>
      </c>
      <c r="U95" s="26">
        <v>704.23</v>
      </c>
      <c r="V95" s="12">
        <v>0</v>
      </c>
      <c r="Z95" s="559"/>
      <c r="AA95" s="2"/>
      <c r="AB95" s="2"/>
      <c r="AC95" s="132"/>
      <c r="AD95" s="133"/>
      <c r="AE95" s="133"/>
      <c r="AF95" s="133"/>
      <c r="AG95" s="133"/>
      <c r="AH95" s="133"/>
      <c r="AI95" s="12"/>
      <c r="AJ95" s="6"/>
      <c r="AK95" s="26"/>
      <c r="AL95" s="118"/>
      <c r="AM95" s="12"/>
      <c r="AN95" s="118"/>
      <c r="AO95" s="12"/>
      <c r="AP95" s="126"/>
      <c r="AQ95" s="12"/>
      <c r="AR95" s="126"/>
      <c r="AS95" s="12"/>
      <c r="AT95" s="26"/>
      <c r="AU95" s="12"/>
    </row>
    <row r="96" spans="1:47" x14ac:dyDescent="0.25">
      <c r="A96" s="559" t="s">
        <v>15945</v>
      </c>
      <c r="B96" s="1144">
        <v>45501</v>
      </c>
      <c r="C96" s="2" t="s">
        <v>388</v>
      </c>
      <c r="D96" s="132" t="s">
        <v>11600</v>
      </c>
      <c r="E96" s="133"/>
      <c r="F96" s="133" t="s">
        <v>14094</v>
      </c>
      <c r="G96" s="133"/>
      <c r="H96" s="133"/>
      <c r="I96" s="133"/>
      <c r="J96" s="12">
        <v>2537.5</v>
      </c>
      <c r="K96" s="6" t="s">
        <v>84</v>
      </c>
      <c r="L96" s="26">
        <v>0</v>
      </c>
      <c r="M96" s="118" t="s">
        <v>183</v>
      </c>
      <c r="N96" s="12">
        <v>0</v>
      </c>
      <c r="O96" s="118" t="s">
        <v>165</v>
      </c>
      <c r="P96" s="12">
        <v>0</v>
      </c>
      <c r="Q96" s="903">
        <v>0.05</v>
      </c>
      <c r="R96" s="12">
        <v>126.88</v>
      </c>
      <c r="S96" s="903">
        <v>9.9750000000000005E-2</v>
      </c>
      <c r="T96" s="12">
        <v>253.12</v>
      </c>
      <c r="U96" s="26">
        <v>2917.5</v>
      </c>
      <c r="V96" s="12">
        <v>0</v>
      </c>
      <c r="Z96" s="559"/>
      <c r="AA96" s="2"/>
      <c r="AB96" s="2"/>
      <c r="AC96" s="132"/>
      <c r="AD96" s="133"/>
      <c r="AE96" s="133"/>
      <c r="AF96" s="133"/>
      <c r="AG96" s="133"/>
      <c r="AH96" s="133"/>
      <c r="AI96" s="12"/>
      <c r="AJ96" s="6"/>
      <c r="AK96" s="26"/>
      <c r="AL96" s="118"/>
      <c r="AM96" s="12"/>
      <c r="AN96" s="118"/>
      <c r="AO96" s="12"/>
      <c r="AP96" s="126"/>
      <c r="AQ96" s="12"/>
      <c r="AR96" s="126"/>
      <c r="AS96" s="12"/>
      <c r="AT96" s="26"/>
      <c r="AU96" s="12"/>
    </row>
    <row r="97" spans="1:47" x14ac:dyDescent="0.25">
      <c r="A97" s="559" t="s">
        <v>15946</v>
      </c>
      <c r="B97" s="1144">
        <v>45501</v>
      </c>
      <c r="C97" s="2" t="s">
        <v>388</v>
      </c>
      <c r="D97" s="132" t="s">
        <v>11601</v>
      </c>
      <c r="E97" s="133"/>
      <c r="F97" s="133" t="s">
        <v>14106</v>
      </c>
      <c r="G97" s="133"/>
      <c r="H97" s="133"/>
      <c r="I97" s="133"/>
      <c r="J97" s="12">
        <v>2975</v>
      </c>
      <c r="K97" s="6" t="s">
        <v>84</v>
      </c>
      <c r="L97" s="26">
        <v>0</v>
      </c>
      <c r="M97" s="118" t="s">
        <v>183</v>
      </c>
      <c r="N97" s="12">
        <v>0</v>
      </c>
      <c r="O97" s="118" t="s">
        <v>165</v>
      </c>
      <c r="P97" s="12">
        <v>0</v>
      </c>
      <c r="Q97" s="903">
        <v>0.05</v>
      </c>
      <c r="R97" s="12">
        <v>148.75</v>
      </c>
      <c r="S97" s="903">
        <v>9.9750000000000005E-2</v>
      </c>
      <c r="T97" s="12">
        <v>296.76</v>
      </c>
      <c r="U97" s="26">
        <v>3420.51</v>
      </c>
      <c r="V97" s="12">
        <v>0</v>
      </c>
      <c r="Z97" s="559"/>
      <c r="AA97" s="2"/>
      <c r="AB97" s="2"/>
      <c r="AC97" s="132"/>
      <c r="AD97" s="133"/>
      <c r="AE97" s="133"/>
      <c r="AF97" s="133"/>
      <c r="AG97" s="133"/>
      <c r="AH97" s="133"/>
      <c r="AI97" s="12"/>
      <c r="AJ97" s="6"/>
      <c r="AK97" s="26"/>
      <c r="AL97" s="118"/>
      <c r="AM97" s="12"/>
      <c r="AN97" s="118"/>
      <c r="AO97" s="12"/>
      <c r="AP97" s="126"/>
      <c r="AQ97" s="12"/>
      <c r="AR97" s="126"/>
      <c r="AS97" s="12"/>
      <c r="AT97" s="26"/>
      <c r="AU97" s="12"/>
    </row>
    <row r="98" spans="1:47" x14ac:dyDescent="0.25">
      <c r="A98" s="559" t="s">
        <v>15947</v>
      </c>
      <c r="B98" s="1144">
        <v>45501</v>
      </c>
      <c r="C98" s="2" t="s">
        <v>388</v>
      </c>
      <c r="D98" s="132" t="s">
        <v>11603</v>
      </c>
      <c r="E98" s="133"/>
      <c r="F98" s="133" t="s">
        <v>14124</v>
      </c>
      <c r="G98" s="133"/>
      <c r="H98" s="133"/>
      <c r="I98" s="133"/>
      <c r="J98" s="12">
        <v>2625</v>
      </c>
      <c r="K98" s="6" t="s">
        <v>84</v>
      </c>
      <c r="L98" s="26">
        <v>0</v>
      </c>
      <c r="M98" s="118" t="s">
        <v>183</v>
      </c>
      <c r="N98" s="12">
        <v>0</v>
      </c>
      <c r="O98" s="118" t="s">
        <v>165</v>
      </c>
      <c r="P98" s="12">
        <v>0</v>
      </c>
      <c r="Q98" s="903">
        <v>0.05</v>
      </c>
      <c r="R98" s="12">
        <v>131.25</v>
      </c>
      <c r="S98" s="903">
        <v>9.9750000000000005E-2</v>
      </c>
      <c r="T98" s="12">
        <v>261.83999999999997</v>
      </c>
      <c r="U98" s="26">
        <v>3018.09</v>
      </c>
      <c r="V98" s="12">
        <v>0</v>
      </c>
      <c r="Z98" s="559"/>
      <c r="AA98" s="2"/>
      <c r="AB98" s="2"/>
      <c r="AC98" s="132"/>
      <c r="AD98" s="133"/>
      <c r="AE98" s="133"/>
      <c r="AF98" s="133"/>
      <c r="AG98" s="133"/>
      <c r="AH98" s="133"/>
      <c r="AI98" s="12"/>
      <c r="AJ98" s="6"/>
      <c r="AK98" s="26"/>
      <c r="AL98" s="118"/>
      <c r="AM98" s="12"/>
      <c r="AN98" s="118"/>
      <c r="AO98" s="12"/>
      <c r="AP98" s="126"/>
      <c r="AQ98" s="12"/>
      <c r="AR98" s="126"/>
      <c r="AS98" s="12"/>
      <c r="AT98" s="26"/>
      <c r="AU98" s="12"/>
    </row>
    <row r="99" spans="1:47" x14ac:dyDescent="0.25">
      <c r="A99" s="559" t="s">
        <v>15948</v>
      </c>
      <c r="B99" s="1144">
        <v>45501</v>
      </c>
      <c r="C99" s="2" t="s">
        <v>388</v>
      </c>
      <c r="D99" s="132" t="s">
        <v>11604</v>
      </c>
      <c r="E99" s="133"/>
      <c r="F99" s="133" t="s">
        <v>14129</v>
      </c>
      <c r="G99" s="133"/>
      <c r="H99" s="133"/>
      <c r="I99" s="133"/>
      <c r="J99" s="12">
        <v>2712.5</v>
      </c>
      <c r="K99" s="6" t="s">
        <v>84</v>
      </c>
      <c r="L99" s="26">
        <v>0</v>
      </c>
      <c r="M99" s="118" t="s">
        <v>183</v>
      </c>
      <c r="N99" s="12">
        <v>0</v>
      </c>
      <c r="O99" s="118" t="s">
        <v>165</v>
      </c>
      <c r="P99" s="12">
        <v>0</v>
      </c>
      <c r="Q99" s="903">
        <v>0.05</v>
      </c>
      <c r="R99" s="12">
        <v>135.63</v>
      </c>
      <c r="S99" s="903">
        <v>9.9750000000000005E-2</v>
      </c>
      <c r="T99" s="12">
        <v>270.57</v>
      </c>
      <c r="U99" s="26">
        <v>3118.7</v>
      </c>
      <c r="V99" s="12">
        <v>0</v>
      </c>
      <c r="Z99" s="559"/>
      <c r="AA99" s="2"/>
      <c r="AB99" s="2"/>
      <c r="AC99" s="132"/>
      <c r="AD99" s="133"/>
      <c r="AE99" s="133"/>
      <c r="AF99" s="133"/>
      <c r="AG99" s="133"/>
      <c r="AH99" s="133"/>
      <c r="AI99" s="12"/>
      <c r="AJ99" s="6"/>
      <c r="AK99" s="26"/>
      <c r="AL99" s="118"/>
      <c r="AM99" s="12"/>
      <c r="AN99" s="118"/>
      <c r="AO99" s="12"/>
      <c r="AP99" s="126"/>
      <c r="AQ99" s="12"/>
      <c r="AR99" s="126"/>
      <c r="AS99" s="12"/>
      <c r="AT99" s="26"/>
      <c r="AU99" s="12"/>
    </row>
    <row r="100" spans="1:47" x14ac:dyDescent="0.25">
      <c r="A100" s="559" t="s">
        <v>15949</v>
      </c>
      <c r="B100" s="1144">
        <v>45501</v>
      </c>
      <c r="C100" s="2" t="s">
        <v>388</v>
      </c>
      <c r="D100" s="132" t="s">
        <v>11607</v>
      </c>
      <c r="E100" s="133"/>
      <c r="F100" s="133" t="s">
        <v>14140</v>
      </c>
      <c r="G100" s="133"/>
      <c r="H100" s="133"/>
      <c r="I100" s="133"/>
      <c r="J100" s="12">
        <v>612.5</v>
      </c>
      <c r="K100" s="6" t="s">
        <v>84</v>
      </c>
      <c r="L100" s="26">
        <v>0</v>
      </c>
      <c r="M100" s="118" t="s">
        <v>183</v>
      </c>
      <c r="N100" s="12">
        <v>0</v>
      </c>
      <c r="O100" s="118" t="s">
        <v>165</v>
      </c>
      <c r="P100" s="12">
        <v>0</v>
      </c>
      <c r="Q100" s="903">
        <v>0.05</v>
      </c>
      <c r="R100" s="12">
        <v>30.63</v>
      </c>
      <c r="S100" s="903">
        <v>9.9750000000000005E-2</v>
      </c>
      <c r="T100" s="12">
        <v>61.1</v>
      </c>
      <c r="U100" s="26">
        <v>704.23</v>
      </c>
      <c r="V100" s="12">
        <v>0</v>
      </c>
      <c r="Z100" s="559"/>
      <c r="AA100" s="2"/>
      <c r="AB100" s="2"/>
      <c r="AC100" s="132"/>
      <c r="AD100" s="133"/>
      <c r="AE100" s="133"/>
      <c r="AF100" s="133"/>
      <c r="AG100" s="133"/>
      <c r="AH100" s="133"/>
      <c r="AI100" s="12"/>
      <c r="AJ100" s="6"/>
      <c r="AK100" s="26"/>
      <c r="AL100" s="118"/>
      <c r="AM100" s="12"/>
      <c r="AN100" s="118"/>
      <c r="AO100" s="12"/>
      <c r="AP100" s="126"/>
      <c r="AQ100" s="12"/>
      <c r="AR100" s="126"/>
      <c r="AS100" s="12"/>
      <c r="AT100" s="26"/>
      <c r="AU100" s="12"/>
    </row>
    <row r="101" spans="1:47" x14ac:dyDescent="0.25">
      <c r="A101" s="559" t="s">
        <v>15950</v>
      </c>
      <c r="B101" s="1144">
        <v>45501</v>
      </c>
      <c r="C101" s="2" t="s">
        <v>388</v>
      </c>
      <c r="D101" s="132" t="s">
        <v>11608</v>
      </c>
      <c r="E101" s="133"/>
      <c r="F101" s="133" t="s">
        <v>14147</v>
      </c>
      <c r="G101" s="133"/>
      <c r="H101" s="133"/>
      <c r="I101" s="133"/>
      <c r="J101" s="12">
        <v>12775</v>
      </c>
      <c r="K101" s="6" t="s">
        <v>84</v>
      </c>
      <c r="L101" s="26">
        <v>0</v>
      </c>
      <c r="M101" s="118" t="s">
        <v>183</v>
      </c>
      <c r="N101" s="12">
        <v>0</v>
      </c>
      <c r="O101" s="118" t="s">
        <v>165</v>
      </c>
      <c r="P101" s="12">
        <v>0</v>
      </c>
      <c r="Q101" s="903">
        <v>0.05</v>
      </c>
      <c r="R101" s="12">
        <v>638.75</v>
      </c>
      <c r="S101" s="903">
        <v>9.9750000000000005E-2</v>
      </c>
      <c r="T101" s="12">
        <v>1274.31</v>
      </c>
      <c r="U101" s="26">
        <v>14688.06</v>
      </c>
      <c r="V101" s="12">
        <v>0</v>
      </c>
      <c r="Z101" s="559"/>
      <c r="AA101" s="2"/>
      <c r="AB101" s="2"/>
      <c r="AC101" s="132"/>
      <c r="AD101" s="133"/>
      <c r="AE101" s="133"/>
      <c r="AF101" s="133"/>
      <c r="AG101" s="133"/>
      <c r="AH101" s="133"/>
      <c r="AI101" s="12"/>
      <c r="AJ101" s="6"/>
      <c r="AK101" s="26"/>
      <c r="AL101" s="118"/>
      <c r="AM101" s="12"/>
      <c r="AN101" s="118"/>
      <c r="AO101" s="12"/>
      <c r="AP101" s="126"/>
      <c r="AQ101" s="12"/>
      <c r="AR101" s="126"/>
      <c r="AS101" s="12"/>
      <c r="AT101" s="26"/>
      <c r="AU101" s="12"/>
    </row>
    <row r="102" spans="1:47" x14ac:dyDescent="0.25">
      <c r="A102" s="559" t="s">
        <v>15951</v>
      </c>
      <c r="B102" s="1144">
        <v>45502</v>
      </c>
      <c r="C102" s="2" t="s">
        <v>388</v>
      </c>
      <c r="D102" s="132" t="s">
        <v>11620</v>
      </c>
      <c r="E102" s="133"/>
      <c r="F102" s="133" t="s">
        <v>15524</v>
      </c>
      <c r="G102" s="133"/>
      <c r="H102" s="133"/>
      <c r="I102" s="133"/>
      <c r="J102" s="12">
        <v>2012.5</v>
      </c>
      <c r="K102" s="6" t="s">
        <v>84</v>
      </c>
      <c r="L102" s="26">
        <v>0</v>
      </c>
      <c r="M102" s="118" t="s">
        <v>183</v>
      </c>
      <c r="N102" s="12">
        <v>0</v>
      </c>
      <c r="O102" s="118" t="s">
        <v>165</v>
      </c>
      <c r="P102" s="12">
        <v>0</v>
      </c>
      <c r="Q102" s="903">
        <v>0.05</v>
      </c>
      <c r="R102" s="12">
        <v>100.63</v>
      </c>
      <c r="S102" s="903">
        <v>9.9750000000000005E-2</v>
      </c>
      <c r="T102" s="12">
        <v>200.75</v>
      </c>
      <c r="U102" s="26">
        <v>2313.88</v>
      </c>
      <c r="V102" s="12">
        <v>0</v>
      </c>
      <c r="Z102" s="559"/>
      <c r="AA102" s="2"/>
      <c r="AB102" s="2"/>
      <c r="AC102" s="132"/>
      <c r="AD102" s="133"/>
      <c r="AE102" s="133"/>
      <c r="AF102" s="133"/>
      <c r="AG102" s="133"/>
      <c r="AH102" s="133"/>
      <c r="AI102" s="12"/>
      <c r="AJ102" s="6"/>
      <c r="AK102" s="26"/>
      <c r="AL102" s="118"/>
      <c r="AM102" s="12"/>
      <c r="AN102" s="118"/>
      <c r="AO102" s="12"/>
      <c r="AP102" s="126"/>
      <c r="AQ102" s="12"/>
      <c r="AR102" s="126"/>
      <c r="AS102" s="12"/>
      <c r="AT102" s="26"/>
      <c r="AU102" s="12"/>
    </row>
    <row r="103" spans="1:47" x14ac:dyDescent="0.25">
      <c r="A103" s="559" t="s">
        <v>15952</v>
      </c>
      <c r="B103" s="1144">
        <v>45502</v>
      </c>
      <c r="C103" s="2" t="s">
        <v>388</v>
      </c>
      <c r="D103" s="132" t="s">
        <v>11625</v>
      </c>
      <c r="E103" s="133"/>
      <c r="F103" s="133" t="s">
        <v>15654</v>
      </c>
      <c r="G103" s="133"/>
      <c r="H103" s="133"/>
      <c r="I103" s="133"/>
      <c r="J103" s="12">
        <v>612.5</v>
      </c>
      <c r="K103" s="6" t="s">
        <v>84</v>
      </c>
      <c r="L103" s="26">
        <v>0</v>
      </c>
      <c r="M103" s="118" t="s">
        <v>183</v>
      </c>
      <c r="N103" s="12">
        <v>0</v>
      </c>
      <c r="O103" s="118" t="s">
        <v>165</v>
      </c>
      <c r="P103" s="12">
        <v>0</v>
      </c>
      <c r="Q103" s="903">
        <v>0.05</v>
      </c>
      <c r="R103" s="12">
        <v>30.63</v>
      </c>
      <c r="S103" s="903">
        <v>9.9750000000000005E-2</v>
      </c>
      <c r="T103" s="12">
        <v>61.1</v>
      </c>
      <c r="U103" s="26">
        <v>704.23</v>
      </c>
      <c r="V103" s="12">
        <v>0</v>
      </c>
      <c r="Z103" s="559"/>
      <c r="AA103" s="2"/>
      <c r="AB103" s="2"/>
      <c r="AC103" s="132"/>
      <c r="AD103" s="133"/>
      <c r="AE103" s="133"/>
      <c r="AF103" s="133"/>
      <c r="AG103" s="133"/>
      <c r="AH103" s="133"/>
      <c r="AI103" s="12"/>
      <c r="AJ103" s="6"/>
      <c r="AK103" s="26"/>
      <c r="AL103" s="118"/>
      <c r="AM103" s="12"/>
      <c r="AN103" s="118"/>
      <c r="AO103" s="12"/>
      <c r="AP103" s="126"/>
      <c r="AQ103" s="12"/>
      <c r="AR103" s="126"/>
      <c r="AS103" s="12"/>
      <c r="AT103" s="26"/>
      <c r="AU103" s="12"/>
    </row>
    <row r="104" spans="1:47" x14ac:dyDescent="0.25">
      <c r="A104" s="559" t="s">
        <v>15953</v>
      </c>
      <c r="B104" s="1144">
        <v>45502</v>
      </c>
      <c r="C104" s="2" t="s">
        <v>388</v>
      </c>
      <c r="D104" s="132" t="s">
        <v>11626</v>
      </c>
      <c r="E104" s="133"/>
      <c r="F104" s="133" t="s">
        <v>15706</v>
      </c>
      <c r="G104" s="133"/>
      <c r="H104" s="133"/>
      <c r="I104" s="133"/>
      <c r="J104" s="12">
        <v>2012.5</v>
      </c>
      <c r="K104" s="6" t="s">
        <v>84</v>
      </c>
      <c r="L104" s="26">
        <v>0</v>
      </c>
      <c r="M104" s="118" t="s">
        <v>183</v>
      </c>
      <c r="N104" s="12">
        <v>0</v>
      </c>
      <c r="O104" s="118" t="s">
        <v>165</v>
      </c>
      <c r="P104" s="12">
        <v>0</v>
      </c>
      <c r="Q104" s="903">
        <v>0.05</v>
      </c>
      <c r="R104" s="12">
        <v>100.63</v>
      </c>
      <c r="S104" s="903">
        <v>9.9750000000000005E-2</v>
      </c>
      <c r="T104" s="12">
        <v>200.75</v>
      </c>
      <c r="U104" s="26">
        <v>2313.88</v>
      </c>
      <c r="V104" s="12">
        <v>0</v>
      </c>
      <c r="Z104" s="559"/>
      <c r="AA104" s="2"/>
      <c r="AB104" s="2"/>
      <c r="AC104" s="132"/>
      <c r="AD104" s="133"/>
      <c r="AE104" s="133"/>
      <c r="AF104" s="133"/>
      <c r="AG104" s="133"/>
      <c r="AH104" s="133"/>
      <c r="AI104" s="12"/>
      <c r="AJ104" s="6"/>
      <c r="AK104" s="26"/>
      <c r="AL104" s="118"/>
      <c r="AM104" s="12"/>
      <c r="AN104" s="118"/>
      <c r="AO104" s="12"/>
      <c r="AP104" s="126"/>
      <c r="AQ104" s="12"/>
      <c r="AR104" s="126"/>
      <c r="AS104" s="12"/>
      <c r="AT104" s="26"/>
      <c r="AU104" s="12"/>
    </row>
    <row r="105" spans="1:47" x14ac:dyDescent="0.25">
      <c r="A105" s="559" t="s">
        <v>15954</v>
      </c>
      <c r="B105" s="1144">
        <v>45502</v>
      </c>
      <c r="C105" s="2" t="s">
        <v>388</v>
      </c>
      <c r="D105" s="132" t="s">
        <v>11627</v>
      </c>
      <c r="E105" s="133"/>
      <c r="F105" s="133" t="s">
        <v>11479</v>
      </c>
      <c r="G105" s="133"/>
      <c r="H105" s="133"/>
      <c r="I105" s="133"/>
      <c r="J105" s="12">
        <v>350</v>
      </c>
      <c r="K105" s="6" t="s">
        <v>84</v>
      </c>
      <c r="L105" s="26">
        <v>0</v>
      </c>
      <c r="M105" s="118" t="s">
        <v>183</v>
      </c>
      <c r="N105" s="12">
        <v>0</v>
      </c>
      <c r="O105" s="118" t="s">
        <v>165</v>
      </c>
      <c r="P105" s="12">
        <v>0</v>
      </c>
      <c r="Q105" s="903">
        <v>0.05</v>
      </c>
      <c r="R105" s="12">
        <v>17.5</v>
      </c>
      <c r="S105" s="903">
        <v>9.9750000000000005E-2</v>
      </c>
      <c r="T105" s="12">
        <v>34.909999999999997</v>
      </c>
      <c r="U105" s="26">
        <v>402.41</v>
      </c>
      <c r="V105" s="12">
        <v>0</v>
      </c>
      <c r="Z105" s="559"/>
      <c r="AA105" s="2"/>
      <c r="AB105" s="2"/>
      <c r="AC105" s="132"/>
      <c r="AD105" s="133"/>
      <c r="AE105" s="133"/>
      <c r="AF105" s="133"/>
      <c r="AG105" s="133"/>
      <c r="AH105" s="133"/>
      <c r="AI105" s="12"/>
      <c r="AJ105" s="6"/>
      <c r="AK105" s="26"/>
      <c r="AL105" s="118"/>
      <c r="AM105" s="12"/>
      <c r="AN105" s="118"/>
      <c r="AO105" s="12"/>
      <c r="AP105" s="126"/>
      <c r="AQ105" s="12"/>
      <c r="AR105" s="126"/>
      <c r="AS105" s="12"/>
      <c r="AT105" s="26"/>
      <c r="AU105" s="12"/>
    </row>
    <row r="106" spans="1:47" x14ac:dyDescent="0.25">
      <c r="A106" s="559" t="s">
        <v>15955</v>
      </c>
      <c r="B106" s="1144">
        <v>45502</v>
      </c>
      <c r="C106" s="2" t="s">
        <v>388</v>
      </c>
      <c r="D106" s="132" t="s">
        <v>11524</v>
      </c>
      <c r="E106" s="133"/>
      <c r="F106" s="133" t="s">
        <v>19902</v>
      </c>
      <c r="G106" s="133"/>
      <c r="H106" s="133"/>
      <c r="I106" s="133"/>
      <c r="J106" s="12">
        <v>2100</v>
      </c>
      <c r="K106" s="6" t="s">
        <v>84</v>
      </c>
      <c r="L106" s="26">
        <v>0</v>
      </c>
      <c r="M106" s="118" t="s">
        <v>183</v>
      </c>
      <c r="N106" s="12">
        <v>0</v>
      </c>
      <c r="O106" s="118" t="s">
        <v>165</v>
      </c>
      <c r="P106" s="12">
        <v>0</v>
      </c>
      <c r="Q106" s="903">
        <v>0.05</v>
      </c>
      <c r="R106" s="12">
        <v>105</v>
      </c>
      <c r="S106" s="903">
        <v>9.9750000000000005E-2</v>
      </c>
      <c r="T106" s="12">
        <v>209.48</v>
      </c>
      <c r="U106" s="26">
        <v>2414.48</v>
      </c>
      <c r="V106" s="12">
        <v>0</v>
      </c>
      <c r="Z106" s="559"/>
      <c r="AA106" s="2"/>
      <c r="AB106" s="2"/>
      <c r="AC106" s="132"/>
      <c r="AD106" s="133"/>
      <c r="AE106" s="133"/>
      <c r="AF106" s="133"/>
      <c r="AG106" s="133"/>
      <c r="AH106" s="133"/>
      <c r="AI106" s="12"/>
      <c r="AJ106" s="6"/>
      <c r="AK106" s="26"/>
      <c r="AL106" s="118"/>
      <c r="AM106" s="12"/>
      <c r="AN106" s="118"/>
      <c r="AO106" s="12"/>
      <c r="AP106" s="126"/>
      <c r="AQ106" s="12"/>
      <c r="AR106" s="126"/>
      <c r="AS106" s="12"/>
      <c r="AT106" s="26"/>
      <c r="AU106" s="12"/>
    </row>
    <row r="107" spans="1:47" x14ac:dyDescent="0.25">
      <c r="A107" s="559" t="s">
        <v>15956</v>
      </c>
      <c r="B107" s="1144">
        <v>45502</v>
      </c>
      <c r="C107" s="2" t="s">
        <v>388</v>
      </c>
      <c r="D107" s="132" t="s">
        <v>11532</v>
      </c>
      <c r="E107" s="133"/>
      <c r="F107" s="133" t="s">
        <v>19903</v>
      </c>
      <c r="G107" s="133"/>
      <c r="H107" s="133"/>
      <c r="I107" s="133"/>
      <c r="J107" s="12">
        <v>262.5</v>
      </c>
      <c r="K107" s="6" t="s">
        <v>84</v>
      </c>
      <c r="L107" s="26">
        <v>0</v>
      </c>
      <c r="M107" s="118" t="s">
        <v>183</v>
      </c>
      <c r="N107" s="12">
        <v>0</v>
      </c>
      <c r="O107" s="118" t="s">
        <v>165</v>
      </c>
      <c r="P107" s="12">
        <v>0</v>
      </c>
      <c r="Q107" s="903">
        <v>0.05</v>
      </c>
      <c r="R107" s="12">
        <v>13.13</v>
      </c>
      <c r="S107" s="903">
        <v>9.9750000000000005E-2</v>
      </c>
      <c r="T107" s="12">
        <v>26.18</v>
      </c>
      <c r="U107" s="26">
        <v>301.81</v>
      </c>
      <c r="V107" s="12">
        <v>0</v>
      </c>
      <c r="Z107" s="559"/>
      <c r="AA107" s="2"/>
      <c r="AB107" s="2"/>
      <c r="AC107" s="132"/>
      <c r="AD107" s="133"/>
      <c r="AE107" s="133"/>
      <c r="AF107" s="133"/>
      <c r="AG107" s="133"/>
      <c r="AH107" s="133"/>
      <c r="AI107" s="12"/>
      <c r="AJ107" s="6"/>
      <c r="AK107" s="26"/>
      <c r="AL107" s="118"/>
      <c r="AM107" s="12"/>
      <c r="AN107" s="118"/>
      <c r="AO107" s="12"/>
      <c r="AP107" s="126"/>
      <c r="AQ107" s="12"/>
      <c r="AR107" s="126"/>
      <c r="AS107" s="12"/>
      <c r="AT107" s="26"/>
      <c r="AU107" s="12"/>
    </row>
    <row r="108" spans="1:47" x14ac:dyDescent="0.25">
      <c r="A108" s="559" t="s">
        <v>15957</v>
      </c>
      <c r="B108" s="1144">
        <v>45502</v>
      </c>
      <c r="C108" s="2" t="s">
        <v>388</v>
      </c>
      <c r="D108" s="132" t="s">
        <v>11538</v>
      </c>
      <c r="E108" s="133"/>
      <c r="F108" s="133" t="s">
        <v>19904</v>
      </c>
      <c r="G108" s="133"/>
      <c r="H108" s="133"/>
      <c r="I108" s="133"/>
      <c r="J108" s="12">
        <v>2625</v>
      </c>
      <c r="K108" s="6" t="s">
        <v>84</v>
      </c>
      <c r="L108" s="26">
        <v>0</v>
      </c>
      <c r="M108" s="118" t="s">
        <v>183</v>
      </c>
      <c r="N108" s="12">
        <v>0</v>
      </c>
      <c r="O108" s="118" t="s">
        <v>165</v>
      </c>
      <c r="P108" s="12">
        <v>0</v>
      </c>
      <c r="Q108" s="903">
        <v>0.05</v>
      </c>
      <c r="R108" s="12">
        <v>131.25</v>
      </c>
      <c r="S108" s="903">
        <v>9.9750000000000005E-2</v>
      </c>
      <c r="T108" s="12">
        <v>261.83999999999997</v>
      </c>
      <c r="U108" s="26">
        <v>3018.09</v>
      </c>
      <c r="V108" s="12">
        <v>0</v>
      </c>
      <c r="Z108" s="559"/>
      <c r="AA108" s="2"/>
      <c r="AB108" s="2"/>
      <c r="AC108" s="132"/>
      <c r="AD108" s="133"/>
      <c r="AE108" s="133"/>
      <c r="AF108" s="133"/>
      <c r="AG108" s="133"/>
      <c r="AH108" s="133"/>
      <c r="AI108" s="12"/>
      <c r="AJ108" s="6"/>
      <c r="AK108" s="26"/>
      <c r="AL108" s="118"/>
      <c r="AM108" s="12"/>
      <c r="AN108" s="118"/>
      <c r="AO108" s="12"/>
      <c r="AP108" s="126"/>
      <c r="AQ108" s="12"/>
      <c r="AR108" s="126"/>
      <c r="AS108" s="12"/>
      <c r="AT108" s="26"/>
      <c r="AU108" s="12"/>
    </row>
    <row r="109" spans="1:47" x14ac:dyDescent="0.25">
      <c r="A109" s="559" t="s">
        <v>15958</v>
      </c>
      <c r="B109" s="1144">
        <v>45502</v>
      </c>
      <c r="C109" s="2" t="s">
        <v>388</v>
      </c>
      <c r="D109" s="132" t="s">
        <v>11609</v>
      </c>
      <c r="E109" s="133"/>
      <c r="F109" s="133" t="s">
        <v>14155</v>
      </c>
      <c r="G109" s="133"/>
      <c r="H109" s="133"/>
      <c r="I109" s="133"/>
      <c r="J109" s="12">
        <v>1575</v>
      </c>
      <c r="K109" s="6" t="s">
        <v>84</v>
      </c>
      <c r="L109" s="26">
        <v>0</v>
      </c>
      <c r="M109" s="118" t="s">
        <v>183</v>
      </c>
      <c r="N109" s="12">
        <v>0</v>
      </c>
      <c r="O109" s="118" t="s">
        <v>165</v>
      </c>
      <c r="P109" s="12">
        <v>0</v>
      </c>
      <c r="Q109" s="903">
        <v>0.05</v>
      </c>
      <c r="R109" s="12">
        <v>78.75</v>
      </c>
      <c r="S109" s="903">
        <v>9.9750000000000005E-2</v>
      </c>
      <c r="T109" s="12">
        <v>157.11000000000001</v>
      </c>
      <c r="U109" s="26">
        <v>1810.86</v>
      </c>
      <c r="V109" s="12">
        <v>0</v>
      </c>
      <c r="Z109" s="559"/>
      <c r="AA109" s="2"/>
      <c r="AB109" s="2"/>
      <c r="AC109" s="132"/>
      <c r="AD109" s="133"/>
      <c r="AE109" s="133"/>
      <c r="AF109" s="133"/>
      <c r="AG109" s="133"/>
      <c r="AH109" s="133"/>
      <c r="AI109" s="12"/>
      <c r="AJ109" s="6"/>
      <c r="AK109" s="26"/>
      <c r="AL109" s="118"/>
      <c r="AM109" s="12"/>
      <c r="AN109" s="118"/>
      <c r="AO109" s="12"/>
      <c r="AP109" s="126"/>
      <c r="AQ109" s="12"/>
      <c r="AR109" s="126"/>
      <c r="AS109" s="12"/>
      <c r="AT109" s="26"/>
      <c r="AU109" s="12"/>
    </row>
    <row r="110" spans="1:47" x14ac:dyDescent="0.25">
      <c r="A110" s="559" t="s">
        <v>15959</v>
      </c>
      <c r="B110" s="1144">
        <v>45502</v>
      </c>
      <c r="C110" s="2" t="s">
        <v>388</v>
      </c>
      <c r="D110" s="132" t="s">
        <v>11610</v>
      </c>
      <c r="E110" s="133"/>
      <c r="F110" s="133" t="s">
        <v>14160</v>
      </c>
      <c r="G110" s="133"/>
      <c r="H110" s="133"/>
      <c r="I110" s="133"/>
      <c r="J110" s="12">
        <v>1050</v>
      </c>
      <c r="K110" s="6" t="s">
        <v>84</v>
      </c>
      <c r="L110" s="26">
        <v>0</v>
      </c>
      <c r="M110" s="118" t="s">
        <v>183</v>
      </c>
      <c r="N110" s="12">
        <v>0</v>
      </c>
      <c r="O110" s="118" t="s">
        <v>165</v>
      </c>
      <c r="P110" s="12">
        <v>0</v>
      </c>
      <c r="Q110" s="903">
        <v>0.05</v>
      </c>
      <c r="R110" s="12">
        <v>52.5</v>
      </c>
      <c r="S110" s="903">
        <v>9.9750000000000005E-2</v>
      </c>
      <c r="T110" s="12">
        <v>104.74</v>
      </c>
      <c r="U110" s="26">
        <v>1207.24</v>
      </c>
      <c r="V110" s="12">
        <v>0</v>
      </c>
      <c r="Z110" s="559"/>
      <c r="AA110" s="2"/>
      <c r="AB110" s="2"/>
      <c r="AC110" s="132"/>
      <c r="AD110" s="133"/>
      <c r="AE110" s="133"/>
      <c r="AF110" s="133"/>
      <c r="AG110" s="133"/>
      <c r="AH110" s="133"/>
      <c r="AI110" s="12"/>
      <c r="AJ110" s="6"/>
      <c r="AK110" s="26"/>
      <c r="AL110" s="118"/>
      <c r="AM110" s="12"/>
      <c r="AN110" s="118"/>
      <c r="AO110" s="12"/>
      <c r="AP110" s="126"/>
      <c r="AQ110" s="12"/>
      <c r="AR110" s="126"/>
      <c r="AS110" s="12"/>
      <c r="AT110" s="26"/>
      <c r="AU110" s="12"/>
    </row>
    <row r="111" spans="1:47" x14ac:dyDescent="0.25">
      <c r="A111" s="559" t="s">
        <v>15960</v>
      </c>
      <c r="B111" s="1144">
        <v>45502</v>
      </c>
      <c r="C111" s="2" t="s">
        <v>388</v>
      </c>
      <c r="D111" s="132" t="s">
        <v>11611</v>
      </c>
      <c r="E111" s="133"/>
      <c r="F111" s="133" t="s">
        <v>11471</v>
      </c>
      <c r="G111" s="133"/>
      <c r="H111" s="133"/>
      <c r="I111" s="133"/>
      <c r="J111" s="12">
        <v>525</v>
      </c>
      <c r="K111" s="6" t="s">
        <v>84</v>
      </c>
      <c r="L111" s="26">
        <v>0</v>
      </c>
      <c r="M111" s="118" t="s">
        <v>183</v>
      </c>
      <c r="N111" s="12">
        <v>0</v>
      </c>
      <c r="O111" s="118" t="s">
        <v>165</v>
      </c>
      <c r="P111" s="12">
        <v>0</v>
      </c>
      <c r="Q111" s="903">
        <v>0.05</v>
      </c>
      <c r="R111" s="12">
        <v>26.25</v>
      </c>
      <c r="S111" s="903">
        <v>9.9750000000000005E-2</v>
      </c>
      <c r="T111" s="12">
        <v>52.37</v>
      </c>
      <c r="U111" s="26">
        <v>603.62</v>
      </c>
      <c r="V111" s="12">
        <v>0</v>
      </c>
      <c r="Z111" s="559"/>
      <c r="AA111" s="2"/>
      <c r="AB111" s="2"/>
      <c r="AC111" s="132"/>
      <c r="AD111" s="133"/>
      <c r="AE111" s="133"/>
      <c r="AF111" s="133"/>
      <c r="AG111" s="133"/>
      <c r="AH111" s="133"/>
      <c r="AI111" s="12"/>
      <c r="AJ111" s="6"/>
      <c r="AK111" s="26"/>
      <c r="AL111" s="118"/>
      <c r="AM111" s="12"/>
      <c r="AN111" s="118"/>
      <c r="AO111" s="12"/>
      <c r="AP111" s="126"/>
      <c r="AQ111" s="12"/>
      <c r="AR111" s="126"/>
      <c r="AS111" s="12"/>
      <c r="AT111" s="26"/>
      <c r="AU111" s="12"/>
    </row>
    <row r="112" spans="1:47" x14ac:dyDescent="0.25">
      <c r="A112" s="559" t="s">
        <v>15961</v>
      </c>
      <c r="B112" s="1144">
        <v>45502</v>
      </c>
      <c r="C112" s="2" t="s">
        <v>388</v>
      </c>
      <c r="D112" s="132" t="s">
        <v>11612</v>
      </c>
      <c r="E112" s="133"/>
      <c r="F112" s="133" t="s">
        <v>14169</v>
      </c>
      <c r="G112" s="133"/>
      <c r="H112" s="133"/>
      <c r="I112" s="133"/>
      <c r="J112" s="12">
        <v>437.5</v>
      </c>
      <c r="K112" s="6" t="s">
        <v>84</v>
      </c>
      <c r="L112" s="26">
        <v>0</v>
      </c>
      <c r="M112" s="118" t="s">
        <v>183</v>
      </c>
      <c r="N112" s="12">
        <v>0</v>
      </c>
      <c r="O112" s="118" t="s">
        <v>165</v>
      </c>
      <c r="P112" s="12">
        <v>0</v>
      </c>
      <c r="Q112" s="903">
        <v>0.05</v>
      </c>
      <c r="R112" s="12">
        <v>21.88</v>
      </c>
      <c r="S112" s="903">
        <v>9.9750000000000005E-2</v>
      </c>
      <c r="T112" s="12">
        <v>43.64</v>
      </c>
      <c r="U112" s="26">
        <v>503.02</v>
      </c>
      <c r="V112" s="12">
        <v>0</v>
      </c>
      <c r="Z112" s="559"/>
      <c r="AA112" s="2"/>
      <c r="AB112" s="2"/>
      <c r="AC112" s="132"/>
      <c r="AD112" s="133"/>
      <c r="AE112" s="133"/>
      <c r="AF112" s="133"/>
      <c r="AG112" s="133"/>
      <c r="AH112" s="133"/>
      <c r="AI112" s="12"/>
      <c r="AJ112" s="6"/>
      <c r="AK112" s="26"/>
      <c r="AL112" s="118"/>
      <c r="AM112" s="12"/>
      <c r="AN112" s="118"/>
      <c r="AO112" s="12"/>
      <c r="AP112" s="126"/>
      <c r="AQ112" s="12"/>
      <c r="AR112" s="126"/>
      <c r="AS112" s="12"/>
      <c r="AT112" s="26"/>
      <c r="AU112" s="12"/>
    </row>
    <row r="113" spans="1:47" x14ac:dyDescent="0.25">
      <c r="A113" s="559" t="s">
        <v>15962</v>
      </c>
      <c r="B113" s="1144">
        <v>45502</v>
      </c>
      <c r="C113" s="2" t="s">
        <v>388</v>
      </c>
      <c r="D113" s="132" t="s">
        <v>11491</v>
      </c>
      <c r="E113" s="133"/>
      <c r="F113" s="133" t="s">
        <v>12622</v>
      </c>
      <c r="G113" s="133"/>
      <c r="H113" s="133"/>
      <c r="I113" s="133"/>
      <c r="J113" s="12">
        <v>612.5</v>
      </c>
      <c r="K113" s="6" t="s">
        <v>84</v>
      </c>
      <c r="L113" s="26">
        <v>0</v>
      </c>
      <c r="M113" s="118" t="s">
        <v>183</v>
      </c>
      <c r="N113" s="12">
        <v>0</v>
      </c>
      <c r="O113" s="118" t="s">
        <v>165</v>
      </c>
      <c r="P113" s="12">
        <v>0</v>
      </c>
      <c r="Q113" s="903">
        <v>0.05</v>
      </c>
      <c r="R113" s="12">
        <v>30.63</v>
      </c>
      <c r="S113" s="903">
        <v>9.9750000000000005E-2</v>
      </c>
      <c r="T113" s="12">
        <v>61.1</v>
      </c>
      <c r="U113" s="26">
        <v>704.23</v>
      </c>
      <c r="V113" s="12">
        <v>0</v>
      </c>
      <c r="Z113" s="559"/>
      <c r="AA113" s="2"/>
      <c r="AB113" s="2"/>
      <c r="AC113" s="132"/>
      <c r="AD113" s="133"/>
      <c r="AE113" s="133"/>
      <c r="AF113" s="133"/>
      <c r="AG113" s="133"/>
      <c r="AH113" s="133"/>
      <c r="AI113" s="12"/>
      <c r="AJ113" s="6"/>
      <c r="AK113" s="26"/>
      <c r="AL113" s="118"/>
      <c r="AM113" s="12"/>
      <c r="AN113" s="118"/>
      <c r="AO113" s="12"/>
      <c r="AP113" s="126"/>
      <c r="AQ113" s="12"/>
      <c r="AR113" s="126"/>
      <c r="AS113" s="12"/>
      <c r="AT113" s="26"/>
      <c r="AU113" s="12"/>
    </row>
    <row r="114" spans="1:47" x14ac:dyDescent="0.25">
      <c r="A114" s="559" t="s">
        <v>15963</v>
      </c>
      <c r="B114" s="1144">
        <v>45502</v>
      </c>
      <c r="C114" s="2" t="s">
        <v>388</v>
      </c>
      <c r="D114" s="132" t="s">
        <v>11618</v>
      </c>
      <c r="E114" s="133"/>
      <c r="F114" s="133" t="s">
        <v>15096</v>
      </c>
      <c r="G114" s="133"/>
      <c r="H114" s="133"/>
      <c r="I114" s="133"/>
      <c r="J114" s="12">
        <v>787.5</v>
      </c>
      <c r="K114" s="6" t="s">
        <v>84</v>
      </c>
      <c r="L114" s="26">
        <v>0</v>
      </c>
      <c r="M114" s="118" t="s">
        <v>183</v>
      </c>
      <c r="N114" s="12">
        <v>0</v>
      </c>
      <c r="O114" s="118" t="s">
        <v>165</v>
      </c>
      <c r="P114" s="12">
        <v>0</v>
      </c>
      <c r="Q114" s="903">
        <v>0.05</v>
      </c>
      <c r="R114" s="12">
        <v>39.380000000000003</v>
      </c>
      <c r="S114" s="903">
        <v>9.9750000000000005E-2</v>
      </c>
      <c r="T114" s="12">
        <v>78.55</v>
      </c>
      <c r="U114" s="26">
        <v>905.43</v>
      </c>
      <c r="V114" s="12">
        <v>0</v>
      </c>
      <c r="Z114" s="559"/>
      <c r="AA114" s="2"/>
      <c r="AB114" s="2"/>
      <c r="AC114" s="132"/>
      <c r="AD114" s="133"/>
      <c r="AE114" s="133"/>
      <c r="AF114" s="133"/>
      <c r="AG114" s="133"/>
      <c r="AH114" s="133"/>
      <c r="AI114" s="12"/>
      <c r="AJ114" s="6"/>
      <c r="AK114" s="26"/>
      <c r="AL114" s="118"/>
      <c r="AM114" s="12"/>
      <c r="AN114" s="118"/>
      <c r="AO114" s="12"/>
      <c r="AP114" s="126"/>
      <c r="AQ114" s="12"/>
      <c r="AR114" s="126"/>
      <c r="AS114" s="12"/>
      <c r="AT114" s="26"/>
      <c r="AU114" s="12"/>
    </row>
    <row r="115" spans="1:47" x14ac:dyDescent="0.25">
      <c r="A115" s="559" t="s">
        <v>15964</v>
      </c>
      <c r="B115" s="1144">
        <v>45502</v>
      </c>
      <c r="C115" s="2" t="s">
        <v>388</v>
      </c>
      <c r="D115" s="132" t="s">
        <v>11621</v>
      </c>
      <c r="E115" s="133"/>
      <c r="F115" s="133" t="s">
        <v>15532</v>
      </c>
      <c r="G115" s="133"/>
      <c r="H115" s="133"/>
      <c r="I115" s="133"/>
      <c r="J115" s="12">
        <v>1225</v>
      </c>
      <c r="K115" s="6" t="s">
        <v>84</v>
      </c>
      <c r="L115" s="26">
        <v>0</v>
      </c>
      <c r="M115" s="118" t="s">
        <v>183</v>
      </c>
      <c r="N115" s="12">
        <v>0</v>
      </c>
      <c r="O115" s="118" t="s">
        <v>165</v>
      </c>
      <c r="P115" s="12">
        <v>0</v>
      </c>
      <c r="Q115" s="903">
        <v>0.05</v>
      </c>
      <c r="R115" s="12">
        <v>61.25</v>
      </c>
      <c r="S115" s="903">
        <v>9.9750000000000005E-2</v>
      </c>
      <c r="T115" s="12">
        <v>122.19</v>
      </c>
      <c r="U115" s="26">
        <v>1408.44</v>
      </c>
      <c r="V115" s="12">
        <v>0</v>
      </c>
      <c r="Z115" s="559"/>
      <c r="AA115" s="2"/>
      <c r="AB115" s="2"/>
      <c r="AC115" s="132"/>
      <c r="AD115" s="133"/>
      <c r="AE115" s="133"/>
      <c r="AF115" s="133"/>
      <c r="AG115" s="133"/>
      <c r="AH115" s="133"/>
      <c r="AI115" s="12"/>
      <c r="AJ115" s="6"/>
      <c r="AK115" s="26"/>
      <c r="AL115" s="118"/>
      <c r="AM115" s="12"/>
      <c r="AN115" s="118"/>
      <c r="AO115" s="12"/>
      <c r="AP115" s="126"/>
      <c r="AQ115" s="12"/>
      <c r="AR115" s="126"/>
      <c r="AS115" s="12"/>
      <c r="AT115" s="26"/>
      <c r="AU115" s="12"/>
    </row>
    <row r="116" spans="1:47" x14ac:dyDescent="0.25">
      <c r="A116" s="559" t="s">
        <v>15965</v>
      </c>
      <c r="B116" s="1144">
        <v>45502</v>
      </c>
      <c r="C116" s="2" t="s">
        <v>388</v>
      </c>
      <c r="D116" s="132" t="s">
        <v>11622</v>
      </c>
      <c r="E116" s="133"/>
      <c r="F116" s="133" t="s">
        <v>11477</v>
      </c>
      <c r="G116" s="133"/>
      <c r="H116" s="133"/>
      <c r="I116" s="133"/>
      <c r="J116" s="12">
        <v>8575</v>
      </c>
      <c r="K116" s="6" t="s">
        <v>84</v>
      </c>
      <c r="L116" s="26">
        <v>0</v>
      </c>
      <c r="M116" s="118" t="s">
        <v>183</v>
      </c>
      <c r="N116" s="12">
        <v>0</v>
      </c>
      <c r="O116" s="118" t="s">
        <v>165</v>
      </c>
      <c r="P116" s="12">
        <v>2700</v>
      </c>
      <c r="Q116" s="903">
        <v>0.05</v>
      </c>
      <c r="R116" s="12">
        <v>563.75</v>
      </c>
      <c r="S116" s="903">
        <v>9.9750000000000005E-2</v>
      </c>
      <c r="T116" s="12">
        <v>1124.68</v>
      </c>
      <c r="U116" s="26">
        <v>12963.43</v>
      </c>
      <c r="V116" s="12">
        <v>0</v>
      </c>
      <c r="Z116" s="559"/>
      <c r="AA116" s="2"/>
      <c r="AB116" s="2"/>
      <c r="AC116" s="132"/>
      <c r="AD116" s="133"/>
      <c r="AE116" s="133"/>
      <c r="AF116" s="133"/>
      <c r="AG116" s="133"/>
      <c r="AH116" s="133"/>
      <c r="AI116" s="12"/>
      <c r="AJ116" s="6"/>
      <c r="AK116" s="26"/>
      <c r="AL116" s="118"/>
      <c r="AM116" s="12"/>
      <c r="AN116" s="118"/>
      <c r="AO116" s="12"/>
      <c r="AP116" s="126"/>
      <c r="AQ116" s="12"/>
      <c r="AR116" s="126"/>
      <c r="AS116" s="12"/>
      <c r="AT116" s="26"/>
      <c r="AU116" s="12"/>
    </row>
    <row r="117" spans="1:47" x14ac:dyDescent="0.25">
      <c r="A117" s="559" t="s">
        <v>15966</v>
      </c>
      <c r="B117" s="1144">
        <v>45502</v>
      </c>
      <c r="C117" s="2" t="s">
        <v>388</v>
      </c>
      <c r="D117" s="132" t="s">
        <v>11613</v>
      </c>
      <c r="E117" s="133"/>
      <c r="F117" s="133" t="s">
        <v>14175</v>
      </c>
      <c r="G117" s="133"/>
      <c r="H117" s="133"/>
      <c r="I117" s="133"/>
      <c r="J117" s="12">
        <v>1312.5</v>
      </c>
      <c r="K117" s="6" t="s">
        <v>84</v>
      </c>
      <c r="L117" s="26">
        <v>0</v>
      </c>
      <c r="M117" s="118" t="s">
        <v>183</v>
      </c>
      <c r="N117" s="12">
        <v>0</v>
      </c>
      <c r="O117" s="118" t="s">
        <v>165</v>
      </c>
      <c r="P117" s="12">
        <v>0</v>
      </c>
      <c r="Q117" s="903">
        <v>0.05</v>
      </c>
      <c r="R117" s="12">
        <v>65.63</v>
      </c>
      <c r="S117" s="903">
        <v>9.9750000000000005E-2</v>
      </c>
      <c r="T117" s="12">
        <v>130.91999999999999</v>
      </c>
      <c r="U117" s="26">
        <v>1509.05</v>
      </c>
      <c r="V117" s="12">
        <v>0</v>
      </c>
      <c r="Z117" s="559"/>
      <c r="AA117" s="2"/>
      <c r="AB117" s="2"/>
      <c r="AC117" s="132"/>
      <c r="AD117" s="133"/>
      <c r="AE117" s="133"/>
      <c r="AF117" s="133"/>
      <c r="AG117" s="133"/>
      <c r="AH117" s="133"/>
      <c r="AI117" s="12"/>
      <c r="AJ117" s="6"/>
      <c r="AK117" s="26"/>
      <c r="AL117" s="118"/>
      <c r="AM117" s="12"/>
      <c r="AN117" s="118"/>
      <c r="AO117" s="12"/>
      <c r="AP117" s="126"/>
      <c r="AQ117" s="12"/>
      <c r="AR117" s="126"/>
      <c r="AS117" s="12"/>
      <c r="AT117" s="26"/>
      <c r="AU117" s="12"/>
    </row>
    <row r="118" spans="1:47" x14ac:dyDescent="0.25">
      <c r="A118" s="559" t="s">
        <v>15967</v>
      </c>
      <c r="B118" s="1144">
        <v>45503</v>
      </c>
      <c r="C118" s="2" t="s">
        <v>388</v>
      </c>
      <c r="D118" s="132" t="s">
        <v>11582</v>
      </c>
      <c r="E118" s="133"/>
      <c r="F118" s="133" t="s">
        <v>13865</v>
      </c>
      <c r="G118" s="133"/>
      <c r="H118" s="133"/>
      <c r="I118" s="133"/>
      <c r="J118" s="12">
        <v>11550</v>
      </c>
      <c r="K118" s="6" t="s">
        <v>84</v>
      </c>
      <c r="L118" s="26">
        <v>0</v>
      </c>
      <c r="M118" s="118" t="s">
        <v>183</v>
      </c>
      <c r="N118" s="12">
        <v>0</v>
      </c>
      <c r="O118" s="118" t="s">
        <v>165</v>
      </c>
      <c r="P118" s="12">
        <v>0</v>
      </c>
      <c r="Q118" s="903">
        <v>0.05</v>
      </c>
      <c r="R118" s="12">
        <v>577.5</v>
      </c>
      <c r="S118" s="903">
        <v>9.9750000000000005E-2</v>
      </c>
      <c r="T118" s="12">
        <v>1152.1099999999999</v>
      </c>
      <c r="U118" s="26">
        <v>13279.61</v>
      </c>
      <c r="V118" s="12">
        <v>0</v>
      </c>
      <c r="Z118" s="559"/>
      <c r="AA118" s="2"/>
      <c r="AB118" s="2"/>
      <c r="AC118" s="132"/>
      <c r="AD118" s="133"/>
      <c r="AE118" s="133"/>
      <c r="AF118" s="133"/>
      <c r="AG118" s="133"/>
      <c r="AH118" s="133"/>
      <c r="AI118" s="12"/>
      <c r="AJ118" s="6"/>
      <c r="AK118" s="26"/>
      <c r="AL118" s="118"/>
      <c r="AM118" s="12"/>
      <c r="AN118" s="118"/>
      <c r="AO118" s="12"/>
      <c r="AP118" s="126"/>
      <c r="AQ118" s="12"/>
      <c r="AR118" s="126"/>
      <c r="AS118" s="12"/>
      <c r="AT118" s="26"/>
      <c r="AU118" s="12"/>
    </row>
    <row r="119" spans="1:47" x14ac:dyDescent="0.25">
      <c r="A119" s="559" t="s">
        <v>15968</v>
      </c>
      <c r="B119" s="1144">
        <v>45504</v>
      </c>
      <c r="C119" s="2" t="s">
        <v>388</v>
      </c>
      <c r="D119" s="132" t="s">
        <v>11593</v>
      </c>
      <c r="E119" s="133"/>
      <c r="F119" s="133" t="s">
        <v>14023</v>
      </c>
      <c r="G119" s="133"/>
      <c r="H119" s="133"/>
      <c r="I119" s="133"/>
      <c r="J119" s="12">
        <v>5862.5</v>
      </c>
      <c r="K119" s="6" t="s">
        <v>84</v>
      </c>
      <c r="L119" s="26">
        <v>0</v>
      </c>
      <c r="M119" s="118" t="s">
        <v>183</v>
      </c>
      <c r="N119" s="12">
        <v>0</v>
      </c>
      <c r="O119" s="118" t="s">
        <v>165</v>
      </c>
      <c r="P119" s="12">
        <v>0</v>
      </c>
      <c r="Q119" s="903">
        <v>0.05</v>
      </c>
      <c r="R119" s="12">
        <v>293.13</v>
      </c>
      <c r="S119" s="903">
        <v>9.9750000000000005E-2</v>
      </c>
      <c r="T119" s="12">
        <v>584.78</v>
      </c>
      <c r="U119" s="26">
        <v>6740.41</v>
      </c>
      <c r="V119" s="12">
        <v>0</v>
      </c>
      <c r="Z119" s="559"/>
      <c r="AA119" s="2"/>
      <c r="AB119" s="2"/>
      <c r="AC119" s="132"/>
      <c r="AD119" s="133"/>
      <c r="AE119" s="133"/>
      <c r="AF119" s="133"/>
      <c r="AG119" s="133"/>
      <c r="AH119" s="133"/>
      <c r="AI119" s="12"/>
      <c r="AJ119" s="6"/>
      <c r="AK119" s="26"/>
      <c r="AL119" s="118"/>
      <c r="AM119" s="12"/>
      <c r="AN119" s="118"/>
      <c r="AO119" s="12"/>
      <c r="AP119" s="126"/>
      <c r="AQ119" s="12"/>
      <c r="AR119" s="126"/>
      <c r="AS119" s="12"/>
      <c r="AT119" s="26"/>
      <c r="AU119" s="12"/>
    </row>
    <row r="120" spans="1:47" x14ac:dyDescent="0.25">
      <c r="A120" s="559" t="s">
        <v>15969</v>
      </c>
      <c r="B120" s="1144">
        <v>45504</v>
      </c>
      <c r="C120" s="2" t="s">
        <v>388</v>
      </c>
      <c r="D120" s="132" t="s">
        <v>11487</v>
      </c>
      <c r="E120" s="133"/>
      <c r="F120" s="133" t="s">
        <v>12321</v>
      </c>
      <c r="G120" s="133"/>
      <c r="H120" s="133"/>
      <c r="I120" s="133"/>
      <c r="J120" s="12">
        <v>787.5</v>
      </c>
      <c r="K120" s="6" t="s">
        <v>84</v>
      </c>
      <c r="L120" s="26">
        <v>0</v>
      </c>
      <c r="M120" s="118" t="s">
        <v>183</v>
      </c>
      <c r="N120" s="12">
        <v>0</v>
      </c>
      <c r="O120" s="118" t="s">
        <v>165</v>
      </c>
      <c r="P120" s="12">
        <v>0</v>
      </c>
      <c r="Q120" s="903">
        <v>0.05</v>
      </c>
      <c r="R120" s="12">
        <v>39.380000000000003</v>
      </c>
      <c r="S120" s="903">
        <v>9.9750000000000005E-2</v>
      </c>
      <c r="T120" s="12">
        <v>78.55</v>
      </c>
      <c r="U120" s="26">
        <v>905.43</v>
      </c>
      <c r="V120" s="12">
        <v>0</v>
      </c>
      <c r="Z120" s="559"/>
      <c r="AA120" s="2"/>
      <c r="AB120" s="2"/>
      <c r="AC120" s="132"/>
      <c r="AD120" s="133"/>
      <c r="AE120" s="133"/>
      <c r="AF120" s="133"/>
      <c r="AG120" s="133"/>
      <c r="AH120" s="133"/>
      <c r="AI120" s="12"/>
      <c r="AJ120" s="6"/>
      <c r="AK120" s="26"/>
      <c r="AL120" s="118"/>
      <c r="AM120" s="12"/>
      <c r="AN120" s="118"/>
      <c r="AO120" s="12"/>
      <c r="AP120" s="126"/>
      <c r="AQ120" s="12"/>
      <c r="AR120" s="126"/>
      <c r="AS120" s="12"/>
      <c r="AT120" s="26"/>
      <c r="AU120" s="12"/>
    </row>
    <row r="121" spans="1:47" x14ac:dyDescent="0.25">
      <c r="A121" s="559" t="s">
        <v>12217</v>
      </c>
      <c r="B121" s="1144">
        <v>45269</v>
      </c>
      <c r="C121" s="2" t="s">
        <v>388</v>
      </c>
      <c r="D121" s="132" t="s">
        <v>11575</v>
      </c>
      <c r="E121" s="133"/>
      <c r="F121" s="133" t="s">
        <v>13755</v>
      </c>
      <c r="G121" s="133"/>
      <c r="H121" s="133"/>
      <c r="I121" s="133"/>
      <c r="J121" s="12">
        <v>4112.5</v>
      </c>
      <c r="K121" s="6" t="s">
        <v>84</v>
      </c>
      <c r="L121" s="26">
        <v>0</v>
      </c>
      <c r="M121" s="118" t="s">
        <v>183</v>
      </c>
      <c r="N121" s="12">
        <v>0</v>
      </c>
      <c r="O121" s="118" t="s">
        <v>165</v>
      </c>
      <c r="P121" s="12">
        <v>0</v>
      </c>
      <c r="Q121" s="903">
        <v>0.05</v>
      </c>
      <c r="R121" s="12">
        <v>205.63</v>
      </c>
      <c r="S121" s="903">
        <v>9.9750000000000005E-2</v>
      </c>
      <c r="T121" s="12">
        <v>410.22</v>
      </c>
      <c r="U121" s="26">
        <v>4728.3500000000004</v>
      </c>
      <c r="V121" s="12">
        <v>0</v>
      </c>
      <c r="Z121" s="559"/>
      <c r="AA121" s="2"/>
      <c r="AB121" s="2"/>
      <c r="AC121" s="132"/>
      <c r="AD121" s="133"/>
      <c r="AE121" s="133"/>
      <c r="AF121" s="133"/>
      <c r="AG121" s="133"/>
      <c r="AH121" s="133"/>
      <c r="AI121" s="12"/>
      <c r="AJ121" s="6"/>
      <c r="AK121" s="26"/>
      <c r="AL121" s="118"/>
      <c r="AM121" s="12"/>
      <c r="AN121" s="118"/>
      <c r="AO121" s="12"/>
      <c r="AP121" s="126"/>
      <c r="AQ121" s="12"/>
      <c r="AR121" s="126"/>
      <c r="AS121" s="12"/>
      <c r="AT121" s="26"/>
      <c r="AU121" s="12"/>
    </row>
    <row r="122" spans="1:47" x14ac:dyDescent="0.25">
      <c r="A122" s="559" t="s">
        <v>16686</v>
      </c>
      <c r="B122" s="1144">
        <v>45513</v>
      </c>
      <c r="C122" s="2" t="s">
        <v>388</v>
      </c>
      <c r="D122" s="132" t="s">
        <v>11635</v>
      </c>
      <c r="E122" s="133" t="s">
        <v>16687</v>
      </c>
      <c r="F122" s="133" t="s">
        <v>16682</v>
      </c>
      <c r="G122" s="133" t="s">
        <v>15809</v>
      </c>
      <c r="H122" s="133" t="s">
        <v>16688</v>
      </c>
      <c r="I122" s="133"/>
      <c r="J122" s="12">
        <v>2168.75</v>
      </c>
      <c r="K122" s="6" t="s">
        <v>84</v>
      </c>
      <c r="L122" s="26">
        <v>0</v>
      </c>
      <c r="M122" s="118" t="s">
        <v>183</v>
      </c>
      <c r="N122" s="12">
        <v>0</v>
      </c>
      <c r="O122" s="118" t="s">
        <v>165</v>
      </c>
      <c r="P122" s="12">
        <v>0</v>
      </c>
      <c r="Q122" s="903">
        <v>0.05</v>
      </c>
      <c r="R122" s="12">
        <v>108.44</v>
      </c>
      <c r="S122" s="903">
        <v>9.9750000000000005E-2</v>
      </c>
      <c r="T122" s="12">
        <v>216.33</v>
      </c>
      <c r="U122" s="26">
        <v>2493.52</v>
      </c>
      <c r="V122" s="12">
        <v>0</v>
      </c>
      <c r="Z122" s="559"/>
      <c r="AA122" s="2"/>
      <c r="AB122" s="2"/>
      <c r="AC122" s="132"/>
      <c r="AD122" s="133"/>
      <c r="AE122" s="133"/>
      <c r="AF122" s="133"/>
      <c r="AG122" s="133"/>
      <c r="AH122" s="133"/>
      <c r="AI122" s="12"/>
      <c r="AJ122" s="6"/>
      <c r="AK122" s="26"/>
      <c r="AL122" s="118"/>
      <c r="AM122" s="12"/>
      <c r="AN122" s="118"/>
      <c r="AO122" s="12"/>
      <c r="AP122" s="126"/>
      <c r="AQ122" s="12"/>
      <c r="AR122" s="126"/>
      <c r="AS122" s="12"/>
      <c r="AT122" s="26"/>
      <c r="AU122" s="12"/>
    </row>
    <row r="123" spans="1:47" x14ac:dyDescent="0.25">
      <c r="A123" s="559" t="s">
        <v>16993</v>
      </c>
      <c r="B123" s="1144">
        <v>45513</v>
      </c>
      <c r="C123" s="2" t="s">
        <v>388</v>
      </c>
      <c r="D123" s="132" t="s">
        <v>11636</v>
      </c>
      <c r="E123" s="133" t="s">
        <v>16994</v>
      </c>
      <c r="F123" s="133" t="s">
        <v>16995</v>
      </c>
      <c r="G123" s="133" t="s">
        <v>15824</v>
      </c>
      <c r="H123" s="133" t="s">
        <v>15825</v>
      </c>
      <c r="I123" s="133" t="s">
        <v>16992</v>
      </c>
      <c r="J123" s="12">
        <v>750</v>
      </c>
      <c r="K123" s="6" t="s">
        <v>84</v>
      </c>
      <c r="L123" s="26">
        <v>0</v>
      </c>
      <c r="M123" s="118" t="s">
        <v>183</v>
      </c>
      <c r="N123" s="12">
        <v>0</v>
      </c>
      <c r="O123" s="118" t="s">
        <v>165</v>
      </c>
      <c r="P123" s="12">
        <v>0</v>
      </c>
      <c r="Q123" s="903">
        <v>0.05</v>
      </c>
      <c r="R123" s="12">
        <v>37.5</v>
      </c>
      <c r="S123" s="903">
        <v>9.9750000000000005E-2</v>
      </c>
      <c r="T123" s="12">
        <v>74.81</v>
      </c>
      <c r="U123" s="26">
        <v>862.31</v>
      </c>
      <c r="V123" s="12">
        <v>0</v>
      </c>
      <c r="Z123" s="559"/>
      <c r="AA123" s="2"/>
      <c r="AB123" s="2"/>
      <c r="AC123" s="132"/>
      <c r="AD123" s="133"/>
      <c r="AE123" s="133"/>
      <c r="AF123" s="133"/>
      <c r="AG123" s="133"/>
      <c r="AH123" s="133"/>
      <c r="AI123" s="12"/>
      <c r="AJ123" s="6"/>
      <c r="AK123" s="26"/>
      <c r="AL123" s="118"/>
      <c r="AM123" s="12"/>
      <c r="AN123" s="118"/>
      <c r="AO123" s="12"/>
      <c r="AP123" s="126"/>
      <c r="AQ123" s="12"/>
      <c r="AR123" s="126"/>
      <c r="AS123" s="12"/>
      <c r="AT123" s="26"/>
      <c r="AU123" s="12"/>
    </row>
    <row r="124" spans="1:47" x14ac:dyDescent="0.25">
      <c r="A124" s="559" t="s">
        <v>16990</v>
      </c>
      <c r="B124" s="1144">
        <v>45513</v>
      </c>
      <c r="C124" s="2" t="s">
        <v>388</v>
      </c>
      <c r="D124" s="132" t="s">
        <v>11631</v>
      </c>
      <c r="E124" s="133" t="s">
        <v>16999</v>
      </c>
      <c r="F124" s="133" t="s">
        <v>15787</v>
      </c>
      <c r="G124" s="133" t="s">
        <v>15790</v>
      </c>
      <c r="H124" s="133" t="s">
        <v>16997</v>
      </c>
      <c r="I124" s="133"/>
      <c r="J124" s="12">
        <v>869</v>
      </c>
      <c r="K124" s="6" t="s">
        <v>84</v>
      </c>
      <c r="L124" s="26">
        <v>0</v>
      </c>
      <c r="M124" s="118" t="s">
        <v>183</v>
      </c>
      <c r="N124" s="12">
        <v>0</v>
      </c>
      <c r="O124" s="118" t="s">
        <v>165</v>
      </c>
      <c r="P124" s="12">
        <v>0</v>
      </c>
      <c r="Q124" s="903">
        <v>0.05</v>
      </c>
      <c r="R124" s="12">
        <v>43.45</v>
      </c>
      <c r="S124" s="903">
        <v>9.9750000000000005E-2</v>
      </c>
      <c r="T124" s="12">
        <v>86.68</v>
      </c>
      <c r="U124" s="26">
        <v>999.13</v>
      </c>
      <c r="V124" s="12">
        <v>0</v>
      </c>
      <c r="Z124" s="559"/>
      <c r="AA124" s="2"/>
      <c r="AB124" s="2"/>
      <c r="AC124" s="132"/>
      <c r="AD124" s="133"/>
      <c r="AE124" s="133"/>
      <c r="AF124" s="133"/>
      <c r="AG124" s="133"/>
      <c r="AH124" s="133"/>
      <c r="AI124" s="12"/>
      <c r="AJ124" s="6"/>
      <c r="AK124" s="26"/>
      <c r="AL124" s="118"/>
      <c r="AM124" s="12"/>
      <c r="AN124" s="118"/>
      <c r="AO124" s="12"/>
      <c r="AP124" s="126"/>
      <c r="AQ124" s="12"/>
      <c r="AR124" s="126"/>
      <c r="AS124" s="12"/>
      <c r="AT124" s="26"/>
      <c r="AU124" s="12"/>
    </row>
    <row r="125" spans="1:47" x14ac:dyDescent="0.25">
      <c r="A125" s="559" t="s">
        <v>17009</v>
      </c>
      <c r="B125" s="1144">
        <v>45513</v>
      </c>
      <c r="C125" s="2" t="s">
        <v>388</v>
      </c>
      <c r="D125" s="132" t="s">
        <v>11632</v>
      </c>
      <c r="E125" s="133" t="s">
        <v>15795</v>
      </c>
      <c r="F125" s="133" t="s">
        <v>17010</v>
      </c>
      <c r="G125" s="133" t="s">
        <v>15797</v>
      </c>
      <c r="H125" s="133" t="s">
        <v>17008</v>
      </c>
      <c r="I125" s="133"/>
      <c r="J125" s="12">
        <v>2600</v>
      </c>
      <c r="K125" s="6" t="s">
        <v>84</v>
      </c>
      <c r="L125" s="26">
        <v>0</v>
      </c>
      <c r="M125" s="118" t="s">
        <v>183</v>
      </c>
      <c r="N125" s="12">
        <v>0</v>
      </c>
      <c r="O125" s="118" t="s">
        <v>165</v>
      </c>
      <c r="P125" s="12">
        <v>0</v>
      </c>
      <c r="Q125" s="903">
        <v>0.05</v>
      </c>
      <c r="R125" s="12">
        <v>130</v>
      </c>
      <c r="S125" s="903">
        <v>9.9750000000000005E-2</v>
      </c>
      <c r="T125" s="12">
        <v>259.35000000000002</v>
      </c>
      <c r="U125" s="26">
        <v>2989.35</v>
      </c>
      <c r="V125" s="12">
        <v>0</v>
      </c>
      <c r="Z125" s="559"/>
      <c r="AA125" s="2"/>
      <c r="AB125" s="2"/>
      <c r="AC125" s="132"/>
      <c r="AD125" s="133"/>
      <c r="AE125" s="133"/>
      <c r="AF125" s="133"/>
      <c r="AG125" s="133"/>
      <c r="AH125" s="133"/>
      <c r="AI125" s="12"/>
      <c r="AJ125" s="6"/>
      <c r="AK125" s="26"/>
      <c r="AL125" s="118"/>
      <c r="AM125" s="12"/>
      <c r="AN125" s="118"/>
      <c r="AO125" s="12"/>
      <c r="AP125" s="126"/>
      <c r="AQ125" s="12"/>
      <c r="AR125" s="126"/>
      <c r="AS125" s="12"/>
      <c r="AT125" s="26"/>
      <c r="AU125" s="12"/>
    </row>
    <row r="126" spans="1:47" x14ac:dyDescent="0.25">
      <c r="A126" s="559" t="s">
        <v>17021</v>
      </c>
      <c r="B126" s="1144">
        <v>45513</v>
      </c>
      <c r="C126" s="2" t="s">
        <v>388</v>
      </c>
      <c r="D126" s="132" t="s">
        <v>13099</v>
      </c>
      <c r="E126" s="133" t="s">
        <v>15742</v>
      </c>
      <c r="F126" s="133" t="s">
        <v>17579</v>
      </c>
      <c r="G126" s="133" t="s">
        <v>15744</v>
      </c>
      <c r="H126" s="133" t="s">
        <v>17571</v>
      </c>
      <c r="I126" s="133"/>
      <c r="J126" s="12">
        <v>490</v>
      </c>
      <c r="K126" s="6" t="s">
        <v>84</v>
      </c>
      <c r="L126" s="26">
        <v>0</v>
      </c>
      <c r="M126" s="118" t="s">
        <v>183</v>
      </c>
      <c r="N126" s="12">
        <v>0</v>
      </c>
      <c r="O126" s="118" t="s">
        <v>165</v>
      </c>
      <c r="P126" s="12">
        <v>0</v>
      </c>
      <c r="Q126" s="903">
        <v>0.05</v>
      </c>
      <c r="R126" s="12">
        <v>24.5</v>
      </c>
      <c r="S126" s="903">
        <v>9.9750000000000005E-2</v>
      </c>
      <c r="T126" s="12">
        <v>48.88</v>
      </c>
      <c r="U126" s="26">
        <v>563.38</v>
      </c>
      <c r="V126" s="12">
        <v>0</v>
      </c>
      <c r="Z126" s="559"/>
      <c r="AA126" s="2"/>
      <c r="AB126" s="2"/>
      <c r="AC126" s="132"/>
      <c r="AD126" s="133"/>
      <c r="AE126" s="133"/>
      <c r="AF126" s="133"/>
      <c r="AG126" s="133"/>
      <c r="AH126" s="133"/>
      <c r="AI126" s="12"/>
      <c r="AJ126" s="6"/>
      <c r="AK126" s="26"/>
      <c r="AL126" s="118"/>
      <c r="AM126" s="12"/>
      <c r="AN126" s="118"/>
      <c r="AO126" s="12"/>
      <c r="AP126" s="126"/>
      <c r="AQ126" s="12"/>
      <c r="AR126" s="126"/>
      <c r="AS126" s="12"/>
      <c r="AT126" s="26"/>
      <c r="AU126" s="12"/>
    </row>
    <row r="127" spans="1:47" x14ac:dyDescent="0.25">
      <c r="A127" s="559" t="s">
        <v>19852</v>
      </c>
      <c r="B127" s="1144">
        <v>45537</v>
      </c>
      <c r="C127" s="2" t="s">
        <v>388</v>
      </c>
      <c r="D127" s="132" t="s">
        <v>11545</v>
      </c>
      <c r="E127" s="133" t="s">
        <v>17897</v>
      </c>
      <c r="F127" s="133" t="s">
        <v>19857</v>
      </c>
      <c r="G127" s="133" t="s">
        <v>17580</v>
      </c>
      <c r="H127" s="133" t="s">
        <v>19858</v>
      </c>
      <c r="I127" s="133"/>
      <c r="J127" s="12">
        <v>787.5</v>
      </c>
      <c r="K127" s="6" t="s">
        <v>84</v>
      </c>
      <c r="L127" s="26">
        <v>0</v>
      </c>
      <c r="M127" s="118" t="s">
        <v>183</v>
      </c>
      <c r="N127" s="12">
        <v>0</v>
      </c>
      <c r="O127" s="118" t="s">
        <v>165</v>
      </c>
      <c r="P127" s="12">
        <v>0</v>
      </c>
      <c r="Q127" s="903">
        <v>0.05</v>
      </c>
      <c r="R127" s="12">
        <v>39.380000000000003</v>
      </c>
      <c r="S127" s="903">
        <v>9.98E-2</v>
      </c>
      <c r="T127" s="12">
        <v>78.55</v>
      </c>
      <c r="U127" s="26">
        <v>905.43</v>
      </c>
      <c r="V127" s="12">
        <v>0</v>
      </c>
      <c r="Z127" s="559"/>
      <c r="AA127" s="2"/>
      <c r="AB127" s="2"/>
      <c r="AC127" s="132"/>
      <c r="AD127" s="133"/>
      <c r="AE127" s="133"/>
      <c r="AF127" s="133"/>
      <c r="AG127" s="133"/>
      <c r="AH127" s="133"/>
      <c r="AI127" s="12"/>
      <c r="AJ127" s="6"/>
      <c r="AK127" s="26"/>
      <c r="AL127" s="118"/>
      <c r="AM127" s="12"/>
      <c r="AN127" s="118"/>
      <c r="AO127" s="12"/>
      <c r="AP127" s="126"/>
      <c r="AQ127" s="12"/>
      <c r="AR127" s="126"/>
      <c r="AS127" s="12"/>
      <c r="AT127" s="26"/>
      <c r="AU127" s="12"/>
    </row>
    <row r="128" spans="1:47" x14ac:dyDescent="0.25">
      <c r="A128" s="559" t="s">
        <v>19907</v>
      </c>
      <c r="B128" s="1144">
        <v>45539</v>
      </c>
      <c r="C128" s="2" t="s">
        <v>16989</v>
      </c>
      <c r="D128" s="132" t="s">
        <v>11571</v>
      </c>
      <c r="E128" s="133" t="s">
        <v>18607</v>
      </c>
      <c r="F128" s="133" t="s">
        <v>19909</v>
      </c>
      <c r="G128" s="133" t="s">
        <v>17581</v>
      </c>
      <c r="H128" s="133" t="s">
        <v>20092</v>
      </c>
      <c r="I128" s="133"/>
      <c r="J128" s="12">
        <v>5775</v>
      </c>
      <c r="K128" s="6" t="s">
        <v>84</v>
      </c>
      <c r="L128" s="26">
        <v>125</v>
      </c>
      <c r="M128" s="118" t="s">
        <v>183</v>
      </c>
      <c r="N128" s="12">
        <v>0</v>
      </c>
      <c r="O128" s="118" t="s">
        <v>165</v>
      </c>
      <c r="P128" s="12">
        <v>0</v>
      </c>
      <c r="Q128" s="903">
        <v>0.05</v>
      </c>
      <c r="R128" s="12">
        <v>295</v>
      </c>
      <c r="S128" s="903">
        <v>9.98E-2</v>
      </c>
      <c r="T128" s="12">
        <v>588.53</v>
      </c>
      <c r="U128" s="26">
        <v>6783.53</v>
      </c>
      <c r="V128" s="12">
        <v>0</v>
      </c>
      <c r="Z128" s="559"/>
      <c r="AA128" s="2"/>
      <c r="AB128" s="2"/>
      <c r="AC128" s="132"/>
      <c r="AD128" s="133"/>
      <c r="AE128" s="133"/>
      <c r="AF128" s="133"/>
      <c r="AG128" s="133"/>
      <c r="AH128" s="133"/>
      <c r="AI128" s="12"/>
      <c r="AJ128" s="6"/>
      <c r="AK128" s="26"/>
      <c r="AL128" s="118"/>
      <c r="AM128" s="12"/>
      <c r="AN128" s="118"/>
      <c r="AO128" s="12"/>
      <c r="AP128" s="126"/>
      <c r="AQ128" s="12"/>
      <c r="AR128" s="126"/>
      <c r="AS128" s="12"/>
      <c r="AT128" s="26"/>
      <c r="AU128" s="12"/>
    </row>
    <row r="129" spans="1:47" x14ac:dyDescent="0.25">
      <c r="A129" s="559" t="s">
        <v>20081</v>
      </c>
      <c r="B129" s="1144">
        <v>45539</v>
      </c>
      <c r="C129" s="2" t="s">
        <v>16989</v>
      </c>
      <c r="D129" s="132" t="s">
        <v>11604</v>
      </c>
      <c r="E129" s="133" t="s">
        <v>14130</v>
      </c>
      <c r="F129" s="133" t="s">
        <v>20093</v>
      </c>
      <c r="G129" s="133" t="s">
        <v>14131</v>
      </c>
      <c r="H129" s="133" t="s">
        <v>20094</v>
      </c>
      <c r="I129" s="133"/>
      <c r="J129" s="12">
        <v>9800</v>
      </c>
      <c r="K129" s="6" t="s">
        <v>84</v>
      </c>
      <c r="L129" s="26">
        <v>0</v>
      </c>
      <c r="M129" s="118" t="s">
        <v>183</v>
      </c>
      <c r="N129" s="12">
        <v>0</v>
      </c>
      <c r="O129" s="118" t="s">
        <v>165</v>
      </c>
      <c r="P129" s="12">
        <v>0</v>
      </c>
      <c r="Q129" s="126">
        <v>0.05</v>
      </c>
      <c r="R129" s="12">
        <v>490</v>
      </c>
      <c r="S129" s="126">
        <v>9.98E-2</v>
      </c>
      <c r="T129" s="12">
        <v>977.55</v>
      </c>
      <c r="U129" s="26">
        <v>11267.55</v>
      </c>
      <c r="V129" s="12">
        <v>0</v>
      </c>
      <c r="Z129" s="559"/>
      <c r="AA129" s="2"/>
      <c r="AB129" s="2"/>
      <c r="AC129" s="132"/>
      <c r="AD129" s="133"/>
      <c r="AE129" s="133"/>
      <c r="AF129" s="133"/>
      <c r="AG129" s="133"/>
      <c r="AH129" s="133"/>
      <c r="AI129" s="12"/>
      <c r="AJ129" s="6"/>
      <c r="AK129" s="26"/>
      <c r="AL129" s="118"/>
      <c r="AM129" s="12"/>
      <c r="AN129" s="118"/>
      <c r="AO129" s="12"/>
      <c r="AP129" s="126"/>
      <c r="AQ129" s="12"/>
      <c r="AR129" s="126"/>
      <c r="AS129" s="12"/>
      <c r="AT129" s="26"/>
      <c r="AU129" s="12"/>
    </row>
    <row r="130" spans="1:47" x14ac:dyDescent="0.25">
      <c r="A130" s="559"/>
      <c r="D130" s="132"/>
      <c r="E130" s="133"/>
      <c r="F130" s="133"/>
      <c r="G130" s="133"/>
      <c r="H130" s="133"/>
      <c r="I130" s="133"/>
      <c r="K130" s="6"/>
      <c r="L130" s="26"/>
      <c r="M130" s="118"/>
      <c r="O130" s="118"/>
      <c r="P130" s="12"/>
      <c r="Q130" s="126"/>
      <c r="R130" s="12"/>
      <c r="S130" s="126"/>
      <c r="T130" s="12"/>
      <c r="U130" s="26"/>
      <c r="Z130" s="559"/>
      <c r="AA130" s="2"/>
      <c r="AB130" s="2"/>
      <c r="AC130" s="132"/>
      <c r="AD130" s="133"/>
      <c r="AE130" s="133"/>
      <c r="AF130" s="133"/>
      <c r="AG130" s="133"/>
      <c r="AH130" s="133"/>
      <c r="AI130" s="12"/>
      <c r="AJ130" s="6"/>
      <c r="AK130" s="26"/>
      <c r="AL130" s="118"/>
      <c r="AM130" s="12"/>
      <c r="AN130" s="118"/>
      <c r="AO130" s="12"/>
      <c r="AP130" s="126"/>
      <c r="AQ130" s="12"/>
      <c r="AR130" s="126"/>
      <c r="AS130" s="12"/>
      <c r="AT130" s="26"/>
      <c r="AU130" s="12"/>
    </row>
    <row r="131" spans="1:47" x14ac:dyDescent="0.25">
      <c r="A131" s="559"/>
      <c r="D131" s="132"/>
      <c r="E131" s="133"/>
      <c r="F131" s="133"/>
      <c r="G131" s="133"/>
      <c r="H131" s="133"/>
      <c r="I131" s="133"/>
      <c r="K131" s="6"/>
      <c r="L131" s="26"/>
      <c r="M131" s="118"/>
      <c r="O131" s="118"/>
      <c r="P131" s="12"/>
      <c r="Q131" s="126"/>
      <c r="R131" s="12"/>
      <c r="S131" s="126"/>
      <c r="T131" s="12"/>
      <c r="U131" s="26"/>
      <c r="Z131" s="559"/>
      <c r="AA131" s="2"/>
      <c r="AB131" s="2"/>
      <c r="AC131" s="132"/>
      <c r="AD131" s="133"/>
      <c r="AE131" s="133"/>
      <c r="AF131" s="133"/>
      <c r="AG131" s="133"/>
      <c r="AH131" s="133"/>
      <c r="AI131" s="12"/>
      <c r="AJ131" s="6"/>
      <c r="AK131" s="26"/>
      <c r="AL131" s="118"/>
      <c r="AM131" s="12"/>
      <c r="AN131" s="118"/>
      <c r="AO131" s="12"/>
      <c r="AP131" s="126"/>
      <c r="AQ131" s="12"/>
      <c r="AR131" s="126"/>
      <c r="AS131" s="12"/>
      <c r="AT131" s="26"/>
      <c r="AU131" s="12"/>
    </row>
    <row r="132" spans="1:47" x14ac:dyDescent="0.25">
      <c r="A132" s="559"/>
      <c r="D132" s="132"/>
      <c r="E132" s="133"/>
      <c r="F132" s="133"/>
      <c r="G132" s="133"/>
      <c r="H132" s="133"/>
      <c r="I132" s="133"/>
      <c r="K132" s="6"/>
      <c r="L132" s="26"/>
      <c r="M132" s="118"/>
      <c r="O132" s="118"/>
      <c r="P132" s="12"/>
      <c r="Q132" s="126"/>
      <c r="R132" s="12"/>
      <c r="S132" s="126"/>
      <c r="T132" s="12"/>
      <c r="U132" s="26"/>
      <c r="Z132" s="559"/>
      <c r="AA132" s="2"/>
      <c r="AB132" s="2"/>
      <c r="AC132" s="132"/>
      <c r="AD132" s="133"/>
      <c r="AE132" s="133"/>
      <c r="AF132" s="133"/>
      <c r="AG132" s="133"/>
      <c r="AH132" s="133"/>
      <c r="AI132" s="12"/>
      <c r="AJ132" s="6"/>
      <c r="AK132" s="26"/>
      <c r="AL132" s="118"/>
      <c r="AM132" s="12"/>
      <c r="AN132" s="118"/>
      <c r="AO132" s="12"/>
      <c r="AP132" s="126"/>
      <c r="AQ132" s="12"/>
      <c r="AR132" s="126"/>
      <c r="AS132" s="12"/>
      <c r="AT132" s="26"/>
      <c r="AU132" s="12"/>
    </row>
    <row r="133" spans="1:47" x14ac:dyDescent="0.25">
      <c r="A133" s="559"/>
      <c r="D133" s="132"/>
      <c r="E133" s="133"/>
      <c r="F133" s="133"/>
      <c r="G133" s="133"/>
      <c r="H133" s="133"/>
      <c r="I133" s="133"/>
      <c r="K133" s="6"/>
      <c r="L133" s="26"/>
      <c r="M133" s="118"/>
      <c r="O133" s="118"/>
      <c r="P133" s="12"/>
      <c r="Q133" s="126"/>
      <c r="R133" s="12"/>
      <c r="S133" s="126"/>
      <c r="T133" s="12"/>
      <c r="U133" s="26"/>
      <c r="Z133" s="559"/>
      <c r="AA133" s="2"/>
      <c r="AB133" s="2"/>
      <c r="AC133" s="132"/>
      <c r="AD133" s="133"/>
      <c r="AE133" s="133"/>
      <c r="AF133" s="133"/>
      <c r="AG133" s="133"/>
      <c r="AH133" s="133"/>
      <c r="AI133" s="12"/>
      <c r="AJ133" s="6"/>
      <c r="AK133" s="26"/>
      <c r="AL133" s="118"/>
      <c r="AM133" s="12"/>
      <c r="AN133" s="118"/>
      <c r="AO133" s="12"/>
      <c r="AP133" s="126"/>
      <c r="AQ133" s="12"/>
      <c r="AR133" s="126"/>
      <c r="AS133" s="12"/>
      <c r="AT133" s="26"/>
      <c r="AU133" s="12"/>
    </row>
    <row r="134" spans="1:47" x14ac:dyDescent="0.25">
      <c r="A134" s="559"/>
      <c r="D134" s="132"/>
      <c r="E134" s="133"/>
      <c r="F134" s="133"/>
      <c r="G134" s="133"/>
      <c r="H134" s="133"/>
      <c r="I134" s="133"/>
      <c r="K134" s="6"/>
      <c r="L134" s="26"/>
      <c r="M134" s="118"/>
      <c r="O134" s="118"/>
      <c r="P134" s="12"/>
      <c r="Q134" s="126"/>
      <c r="R134" s="12"/>
      <c r="S134" s="126"/>
      <c r="T134" s="12"/>
      <c r="U134" s="26"/>
      <c r="Z134" s="559"/>
      <c r="AA134" s="2"/>
      <c r="AB134" s="2"/>
      <c r="AC134" s="132"/>
      <c r="AD134" s="133"/>
      <c r="AE134" s="133"/>
      <c r="AF134" s="133"/>
      <c r="AG134" s="133"/>
      <c r="AH134" s="133"/>
      <c r="AI134" s="12"/>
      <c r="AJ134" s="6"/>
      <c r="AK134" s="26"/>
      <c r="AL134" s="118"/>
      <c r="AM134" s="12"/>
      <c r="AN134" s="118"/>
      <c r="AO134" s="12"/>
      <c r="AP134" s="126"/>
      <c r="AQ134" s="12"/>
      <c r="AR134" s="126"/>
      <c r="AS134" s="12"/>
      <c r="AT134" s="26"/>
      <c r="AU134" s="12"/>
    </row>
    <row r="135" spans="1:47" x14ac:dyDescent="0.25">
      <c r="A135" s="559"/>
      <c r="D135" s="132"/>
      <c r="E135" s="133"/>
      <c r="F135" s="133"/>
      <c r="G135" s="133"/>
      <c r="H135" s="133"/>
      <c r="I135" s="133"/>
      <c r="K135" s="6"/>
      <c r="L135" s="26"/>
      <c r="M135" s="118"/>
      <c r="O135" s="118"/>
      <c r="P135" s="12"/>
      <c r="Q135" s="126"/>
      <c r="R135" s="12"/>
      <c r="S135" s="126"/>
      <c r="T135" s="12"/>
      <c r="U135" s="26"/>
      <c r="Z135" s="559"/>
      <c r="AA135" s="2"/>
      <c r="AB135" s="2"/>
      <c r="AC135" s="132"/>
      <c r="AD135" s="133"/>
      <c r="AE135" s="133"/>
      <c r="AF135" s="133"/>
      <c r="AG135" s="133"/>
      <c r="AH135" s="133"/>
      <c r="AI135" s="12"/>
      <c r="AJ135" s="6"/>
      <c r="AK135" s="26"/>
      <c r="AL135" s="118"/>
      <c r="AM135" s="12"/>
      <c r="AN135" s="118"/>
      <c r="AO135" s="12"/>
      <c r="AP135" s="126"/>
      <c r="AQ135" s="12"/>
      <c r="AR135" s="126"/>
      <c r="AS135" s="12"/>
      <c r="AT135" s="26"/>
      <c r="AU135" s="12"/>
    </row>
    <row r="136" spans="1:47" x14ac:dyDescent="0.25">
      <c r="A136" s="559"/>
      <c r="D136" s="132"/>
      <c r="E136" s="133"/>
      <c r="F136" s="133"/>
      <c r="G136" s="133"/>
      <c r="H136" s="133"/>
      <c r="I136" s="133"/>
      <c r="K136" s="6"/>
      <c r="L136" s="26"/>
      <c r="M136" s="118"/>
      <c r="O136" s="118"/>
      <c r="P136" s="12"/>
      <c r="Q136" s="126"/>
      <c r="R136" s="12"/>
      <c r="S136" s="126"/>
      <c r="T136" s="12"/>
      <c r="U136" s="26"/>
      <c r="Z136" s="559"/>
      <c r="AA136" s="2"/>
      <c r="AB136" s="2"/>
      <c r="AC136" s="132"/>
      <c r="AD136" s="133"/>
      <c r="AE136" s="133"/>
      <c r="AF136" s="133"/>
      <c r="AG136" s="133"/>
      <c r="AH136" s="133"/>
      <c r="AI136" s="12"/>
      <c r="AJ136" s="6"/>
      <c r="AK136" s="26"/>
      <c r="AL136" s="118"/>
      <c r="AM136" s="12"/>
      <c r="AN136" s="118"/>
      <c r="AO136" s="12"/>
      <c r="AP136" s="126"/>
      <c r="AQ136" s="12"/>
      <c r="AR136" s="126"/>
      <c r="AS136" s="12"/>
      <c r="AT136" s="26"/>
      <c r="AU136" s="12"/>
    </row>
    <row r="137" spans="1:47" x14ac:dyDescent="0.25">
      <c r="A137" s="559"/>
      <c r="D137" s="132"/>
      <c r="E137" s="133"/>
      <c r="F137" s="133"/>
      <c r="G137" s="133"/>
      <c r="H137" s="133"/>
      <c r="I137" s="133"/>
      <c r="K137" s="6"/>
      <c r="L137" s="26"/>
      <c r="M137" s="118"/>
      <c r="O137" s="118"/>
      <c r="P137" s="12"/>
      <c r="R137" s="12"/>
      <c r="T137" s="12"/>
      <c r="U137" s="26"/>
      <c r="Z137" s="559"/>
      <c r="AA137" s="2"/>
      <c r="AB137" s="2"/>
      <c r="AC137" s="132"/>
      <c r="AD137" s="133"/>
      <c r="AE137" s="133"/>
      <c r="AF137" s="133"/>
      <c r="AG137" s="133"/>
      <c r="AH137" s="133"/>
      <c r="AI137" s="12"/>
      <c r="AJ137" s="6"/>
      <c r="AK137" s="26"/>
      <c r="AL137" s="118"/>
      <c r="AM137" s="12"/>
      <c r="AN137" s="118"/>
      <c r="AO137" s="12"/>
      <c r="AP137" s="126"/>
      <c r="AQ137" s="12"/>
      <c r="AR137" s="126"/>
      <c r="AS137" s="12"/>
      <c r="AT137" s="26"/>
      <c r="AU137" s="12"/>
    </row>
    <row r="138" spans="1:47" x14ac:dyDescent="0.25">
      <c r="A138" s="559"/>
      <c r="D138" s="132"/>
      <c r="E138" s="133"/>
      <c r="F138" s="133"/>
      <c r="G138" s="133"/>
      <c r="H138" s="133"/>
      <c r="I138" s="133"/>
      <c r="K138" s="6"/>
      <c r="L138" s="26"/>
      <c r="M138" s="118"/>
      <c r="O138" s="118"/>
      <c r="P138" s="12"/>
      <c r="R138" s="12"/>
      <c r="T138" s="12"/>
      <c r="U138" s="26"/>
      <c r="Z138" s="559"/>
      <c r="AA138" s="2"/>
      <c r="AB138" s="2"/>
      <c r="AC138" s="132"/>
      <c r="AD138" s="133"/>
      <c r="AE138" s="133"/>
      <c r="AF138" s="133"/>
      <c r="AG138" s="133"/>
      <c r="AH138" s="133"/>
      <c r="AI138" s="12"/>
      <c r="AJ138" s="6"/>
      <c r="AK138" s="26"/>
      <c r="AL138" s="118"/>
      <c r="AM138" s="12"/>
      <c r="AN138" s="118"/>
      <c r="AO138" s="12"/>
      <c r="AP138" s="126"/>
      <c r="AQ138" s="12"/>
      <c r="AR138" s="126"/>
      <c r="AS138" s="12"/>
      <c r="AT138" s="26"/>
      <c r="AU138" s="12"/>
    </row>
    <row r="139" spans="1:47" x14ac:dyDescent="0.25">
      <c r="A139" s="559"/>
      <c r="D139" s="132"/>
      <c r="E139" s="133"/>
      <c r="F139" s="133"/>
      <c r="G139" s="133"/>
      <c r="H139" s="133"/>
      <c r="I139" s="133"/>
      <c r="K139" s="6"/>
      <c r="L139" s="26"/>
      <c r="M139" s="118"/>
      <c r="O139" s="118"/>
      <c r="P139" s="12"/>
      <c r="R139" s="12"/>
      <c r="T139" s="12"/>
      <c r="U139" s="26"/>
      <c r="Z139" s="559"/>
      <c r="AA139" s="2"/>
      <c r="AB139" s="2"/>
      <c r="AC139" s="132"/>
      <c r="AD139" s="133"/>
      <c r="AE139" s="133"/>
      <c r="AF139" s="133"/>
      <c r="AG139" s="133"/>
      <c r="AH139" s="133"/>
      <c r="AI139" s="12"/>
      <c r="AJ139" s="6"/>
      <c r="AK139" s="26"/>
      <c r="AL139" s="118"/>
      <c r="AM139" s="12"/>
      <c r="AN139" s="118"/>
      <c r="AO139" s="12"/>
      <c r="AP139" s="126"/>
      <c r="AQ139" s="12"/>
      <c r="AR139" s="126"/>
      <c r="AS139" s="12"/>
      <c r="AT139" s="26"/>
      <c r="AU139" s="12"/>
    </row>
    <row r="140" spans="1:47" x14ac:dyDescent="0.25">
      <c r="A140" s="559"/>
      <c r="D140" s="132"/>
      <c r="E140" s="133"/>
      <c r="F140" s="133"/>
      <c r="G140" s="133"/>
      <c r="H140" s="133"/>
      <c r="I140" s="133"/>
      <c r="K140" s="6"/>
      <c r="L140" s="26"/>
      <c r="M140" s="118"/>
      <c r="O140" s="118"/>
      <c r="P140" s="12"/>
      <c r="R140" s="12"/>
      <c r="T140" s="12"/>
      <c r="U140" s="26"/>
      <c r="Z140" s="559"/>
      <c r="AA140" s="2"/>
      <c r="AB140" s="2"/>
      <c r="AC140" s="132"/>
      <c r="AD140" s="133"/>
      <c r="AE140" s="133"/>
      <c r="AF140" s="133"/>
      <c r="AG140" s="133"/>
      <c r="AH140" s="133"/>
      <c r="AI140" s="12"/>
      <c r="AJ140" s="6"/>
      <c r="AK140" s="26"/>
      <c r="AL140" s="118"/>
      <c r="AM140" s="12"/>
      <c r="AN140" s="118"/>
      <c r="AO140" s="12"/>
      <c r="AP140" s="126"/>
      <c r="AQ140" s="12"/>
      <c r="AR140" s="126"/>
      <c r="AS140" s="12"/>
      <c r="AT140" s="26"/>
      <c r="AU140" s="12"/>
    </row>
    <row r="141" spans="1:47" x14ac:dyDescent="0.25">
      <c r="A141" s="559"/>
      <c r="D141" s="132"/>
      <c r="E141" s="133"/>
      <c r="F141" s="133"/>
      <c r="G141" s="133"/>
      <c r="H141" s="133"/>
      <c r="I141" s="133"/>
      <c r="K141" s="6"/>
      <c r="L141" s="26"/>
      <c r="M141" s="118"/>
      <c r="O141" s="118"/>
      <c r="P141" s="12"/>
      <c r="R141" s="12"/>
      <c r="T141" s="12"/>
      <c r="U141" s="26"/>
      <c r="Z141" s="559"/>
      <c r="AA141" s="2"/>
      <c r="AB141" s="2"/>
      <c r="AC141" s="132"/>
      <c r="AD141" s="133"/>
      <c r="AE141" s="133"/>
      <c r="AF141" s="133"/>
      <c r="AG141" s="133"/>
      <c r="AH141" s="133"/>
      <c r="AI141" s="12"/>
      <c r="AJ141" s="6"/>
      <c r="AK141" s="26"/>
      <c r="AL141" s="118"/>
      <c r="AM141" s="12"/>
      <c r="AN141" s="118"/>
      <c r="AO141" s="12"/>
      <c r="AP141" s="126"/>
      <c r="AQ141" s="12"/>
      <c r="AR141" s="126"/>
      <c r="AS141" s="12"/>
      <c r="AT141" s="26"/>
      <c r="AU141" s="12"/>
    </row>
    <row r="142" spans="1:47" x14ac:dyDescent="0.25">
      <c r="A142" s="559"/>
      <c r="D142" s="132"/>
      <c r="E142" s="133"/>
      <c r="F142" s="133"/>
      <c r="G142" s="133"/>
      <c r="H142" s="133"/>
      <c r="I142" s="133"/>
      <c r="K142" s="6"/>
      <c r="L142" s="26"/>
      <c r="M142" s="118"/>
      <c r="O142" s="118"/>
      <c r="P142" s="12"/>
      <c r="R142" s="12"/>
      <c r="T142" s="12"/>
      <c r="U142" s="26"/>
      <c r="Z142" s="559"/>
      <c r="AA142" s="2"/>
      <c r="AB142" s="2"/>
      <c r="AC142" s="132"/>
      <c r="AD142" s="133"/>
      <c r="AE142" s="133"/>
      <c r="AF142" s="133"/>
      <c r="AG142" s="133"/>
      <c r="AH142" s="133"/>
      <c r="AI142" s="12"/>
      <c r="AJ142" s="6"/>
      <c r="AK142" s="26"/>
      <c r="AL142" s="118"/>
      <c r="AM142" s="12"/>
      <c r="AN142" s="118"/>
      <c r="AO142" s="12"/>
      <c r="AP142" s="126"/>
      <c r="AQ142" s="12"/>
      <c r="AR142" s="126"/>
      <c r="AS142" s="12"/>
      <c r="AT142" s="26"/>
      <c r="AU142" s="12"/>
    </row>
    <row r="143" spans="1:47" x14ac:dyDescent="0.25">
      <c r="A143" s="559"/>
      <c r="D143" s="132"/>
      <c r="E143" s="133"/>
      <c r="F143" s="133"/>
      <c r="G143" s="133"/>
      <c r="H143" s="133"/>
      <c r="I143" s="133"/>
      <c r="K143" s="6"/>
      <c r="L143" s="26"/>
      <c r="M143" s="118"/>
      <c r="O143" s="118"/>
      <c r="P143" s="12"/>
      <c r="R143" s="12"/>
      <c r="T143" s="12"/>
      <c r="U143" s="26"/>
      <c r="Z143" s="559"/>
      <c r="AA143" s="2"/>
      <c r="AB143" s="2"/>
      <c r="AC143" s="132"/>
      <c r="AD143" s="133"/>
      <c r="AE143" s="133"/>
      <c r="AF143" s="133"/>
      <c r="AG143" s="133"/>
      <c r="AH143" s="133"/>
      <c r="AI143" s="12"/>
      <c r="AJ143" s="6"/>
      <c r="AK143" s="26"/>
      <c r="AL143" s="118"/>
      <c r="AM143" s="12"/>
      <c r="AN143" s="118"/>
      <c r="AO143" s="12"/>
      <c r="AP143" s="126"/>
      <c r="AQ143" s="12"/>
      <c r="AR143" s="126"/>
      <c r="AS143" s="12"/>
      <c r="AT143" s="26"/>
      <c r="AU143" s="12"/>
    </row>
    <row r="144" spans="1:47" x14ac:dyDescent="0.25">
      <c r="A144" s="559"/>
      <c r="D144" s="132"/>
      <c r="E144" s="133"/>
      <c r="F144" s="133"/>
      <c r="G144" s="133"/>
      <c r="H144" s="133"/>
      <c r="I144" s="133"/>
      <c r="K144" s="6"/>
      <c r="L144" s="26"/>
      <c r="M144" s="118"/>
      <c r="O144" s="118"/>
      <c r="P144" s="12"/>
      <c r="R144" s="12"/>
      <c r="T144" s="12"/>
      <c r="U144" s="26"/>
      <c r="Z144" s="559"/>
      <c r="AA144" s="2"/>
      <c r="AB144" s="2"/>
      <c r="AC144" s="132"/>
      <c r="AD144" s="133"/>
      <c r="AE144" s="133"/>
      <c r="AF144" s="133"/>
      <c r="AG144" s="133"/>
      <c r="AH144" s="133"/>
      <c r="AI144" s="12"/>
      <c r="AJ144" s="6"/>
      <c r="AK144" s="26"/>
      <c r="AL144" s="118"/>
      <c r="AM144" s="12"/>
      <c r="AN144" s="118"/>
      <c r="AO144" s="12"/>
      <c r="AP144" s="126"/>
      <c r="AQ144" s="12"/>
      <c r="AR144" s="126"/>
      <c r="AS144" s="12"/>
      <c r="AT144" s="26"/>
      <c r="AU144" s="12"/>
    </row>
    <row r="145" spans="1:47" x14ac:dyDescent="0.25">
      <c r="A145" s="559"/>
      <c r="D145" s="132"/>
      <c r="E145" s="133"/>
      <c r="F145" s="133"/>
      <c r="G145" s="133"/>
      <c r="H145" s="133"/>
      <c r="I145" s="133"/>
      <c r="K145" s="6"/>
      <c r="L145" s="26"/>
      <c r="M145" s="118"/>
      <c r="O145" s="118"/>
      <c r="P145" s="12"/>
      <c r="R145" s="12"/>
      <c r="T145" s="12"/>
      <c r="U145" s="26"/>
      <c r="Z145" s="559"/>
      <c r="AA145" s="2"/>
      <c r="AB145" s="2"/>
      <c r="AC145" s="132"/>
      <c r="AD145" s="133"/>
      <c r="AE145" s="133"/>
      <c r="AF145" s="133"/>
      <c r="AG145" s="133"/>
      <c r="AH145" s="133"/>
      <c r="AI145" s="12"/>
      <c r="AJ145" s="6"/>
      <c r="AK145" s="26"/>
      <c r="AL145" s="118"/>
      <c r="AM145" s="12"/>
      <c r="AN145" s="118"/>
      <c r="AO145" s="12"/>
      <c r="AP145" s="126"/>
      <c r="AQ145" s="12"/>
      <c r="AR145" s="126"/>
      <c r="AS145" s="12"/>
      <c r="AT145" s="26"/>
      <c r="AU145" s="12"/>
    </row>
    <row r="146" spans="1:47" x14ac:dyDescent="0.25">
      <c r="A146" s="559"/>
      <c r="D146" s="132"/>
      <c r="E146" s="133"/>
      <c r="F146" s="133"/>
      <c r="G146" s="133"/>
      <c r="H146" s="133"/>
      <c r="I146" s="133"/>
      <c r="K146" s="6"/>
      <c r="L146" s="26"/>
      <c r="M146" s="118"/>
      <c r="O146" s="118"/>
      <c r="P146" s="12"/>
      <c r="R146" s="12"/>
      <c r="T146" s="12"/>
      <c r="U146" s="26"/>
      <c r="Z146" s="559"/>
      <c r="AA146" s="2"/>
      <c r="AB146" s="2"/>
      <c r="AC146" s="132"/>
      <c r="AD146" s="133"/>
      <c r="AE146" s="133"/>
      <c r="AF146" s="133"/>
      <c r="AG146" s="133"/>
      <c r="AH146" s="133"/>
      <c r="AI146" s="12"/>
      <c r="AJ146" s="6"/>
      <c r="AK146" s="26"/>
      <c r="AL146" s="118"/>
      <c r="AM146" s="12"/>
      <c r="AN146" s="118"/>
      <c r="AO146" s="12"/>
      <c r="AP146" s="126"/>
      <c r="AQ146" s="12"/>
      <c r="AR146" s="126"/>
      <c r="AS146" s="12"/>
      <c r="AT146" s="26"/>
      <c r="AU146" s="12"/>
    </row>
    <row r="147" spans="1:47" x14ac:dyDescent="0.25">
      <c r="A147" s="559"/>
      <c r="D147" s="132"/>
      <c r="E147" s="133"/>
      <c r="F147" s="133"/>
      <c r="G147" s="133"/>
      <c r="H147" s="133"/>
      <c r="I147" s="133"/>
      <c r="K147" s="6"/>
      <c r="L147" s="26"/>
      <c r="M147" s="118"/>
      <c r="O147" s="118"/>
      <c r="P147" s="12"/>
      <c r="R147" s="12"/>
      <c r="T147" s="12"/>
      <c r="U147" s="26"/>
      <c r="Z147" s="559"/>
      <c r="AA147" s="2"/>
      <c r="AB147" s="2"/>
      <c r="AC147" s="132"/>
      <c r="AD147" s="133"/>
      <c r="AE147" s="133"/>
      <c r="AF147" s="133"/>
      <c r="AG147" s="133"/>
      <c r="AH147" s="133"/>
      <c r="AI147" s="12"/>
      <c r="AJ147" s="6"/>
      <c r="AK147" s="26"/>
      <c r="AL147" s="118"/>
      <c r="AM147" s="12"/>
      <c r="AN147" s="118"/>
      <c r="AO147" s="12"/>
      <c r="AP147" s="126"/>
      <c r="AQ147" s="12"/>
      <c r="AR147" s="126"/>
      <c r="AS147" s="12"/>
      <c r="AT147" s="26"/>
      <c r="AU147" s="12"/>
    </row>
    <row r="148" spans="1:47" x14ac:dyDescent="0.25">
      <c r="A148" s="559"/>
      <c r="D148" s="132"/>
      <c r="E148" s="133"/>
      <c r="F148" s="133"/>
      <c r="G148" s="133"/>
      <c r="H148" s="133"/>
      <c r="I148" s="133"/>
      <c r="K148" s="6"/>
      <c r="L148" s="26"/>
      <c r="M148" s="118"/>
      <c r="O148" s="118"/>
      <c r="P148" s="12"/>
      <c r="R148" s="12"/>
      <c r="T148" s="12"/>
      <c r="U148" s="26"/>
      <c r="Z148" s="559"/>
      <c r="AA148" s="2"/>
      <c r="AB148" s="2"/>
      <c r="AC148" s="132"/>
      <c r="AD148" s="133"/>
      <c r="AE148" s="133"/>
      <c r="AF148" s="133"/>
      <c r="AG148" s="133"/>
      <c r="AH148" s="133"/>
      <c r="AI148" s="12"/>
      <c r="AJ148" s="6"/>
      <c r="AK148" s="26"/>
      <c r="AL148" s="118"/>
      <c r="AM148" s="12"/>
      <c r="AN148" s="118"/>
      <c r="AO148" s="12"/>
      <c r="AP148" s="126"/>
      <c r="AQ148" s="12"/>
      <c r="AR148" s="126"/>
      <c r="AS148" s="12"/>
      <c r="AT148" s="26"/>
      <c r="AU148" s="12"/>
    </row>
    <row r="149" spans="1:47" x14ac:dyDescent="0.25">
      <c r="A149" s="559"/>
      <c r="D149" s="132"/>
      <c r="E149" s="133"/>
      <c r="F149" s="133"/>
      <c r="G149" s="133"/>
      <c r="H149" s="133"/>
      <c r="I149" s="133"/>
      <c r="K149" s="6"/>
      <c r="L149" s="26"/>
      <c r="M149" s="118"/>
      <c r="O149" s="118"/>
      <c r="P149" s="12"/>
      <c r="R149" s="12"/>
      <c r="T149" s="12"/>
      <c r="U149" s="26"/>
      <c r="Z149" s="559"/>
      <c r="AA149" s="2"/>
      <c r="AB149" s="2"/>
      <c r="AC149" s="132"/>
      <c r="AD149" s="133"/>
      <c r="AE149" s="133"/>
      <c r="AF149" s="133"/>
      <c r="AG149" s="133"/>
      <c r="AH149" s="133"/>
      <c r="AI149" s="12"/>
      <c r="AJ149" s="6"/>
      <c r="AK149" s="26"/>
      <c r="AL149" s="118"/>
      <c r="AM149" s="12"/>
      <c r="AN149" s="118"/>
      <c r="AO149" s="12"/>
      <c r="AP149" s="126"/>
      <c r="AQ149" s="12"/>
      <c r="AR149" s="126"/>
      <c r="AS149" s="12"/>
      <c r="AT149" s="26"/>
      <c r="AU149" s="12"/>
    </row>
    <row r="150" spans="1:47" x14ac:dyDescent="0.25">
      <c r="A150" s="559"/>
      <c r="D150" s="132"/>
      <c r="E150" s="133"/>
      <c r="F150" s="133"/>
      <c r="G150" s="133"/>
      <c r="H150" s="133"/>
      <c r="I150" s="133"/>
      <c r="K150" s="6"/>
      <c r="L150" s="26"/>
      <c r="M150" s="118"/>
      <c r="O150" s="118"/>
      <c r="P150" s="12"/>
      <c r="R150" s="12"/>
      <c r="T150" s="12"/>
      <c r="U150" s="26"/>
      <c r="Z150" s="559"/>
      <c r="AA150" s="2"/>
      <c r="AB150" s="2"/>
      <c r="AC150" s="132"/>
      <c r="AD150" s="133"/>
      <c r="AE150" s="133"/>
      <c r="AF150" s="133"/>
      <c r="AG150" s="133"/>
      <c r="AH150" s="133"/>
      <c r="AI150" s="12"/>
      <c r="AJ150" s="6"/>
      <c r="AK150" s="26"/>
      <c r="AL150" s="118"/>
      <c r="AM150" s="12"/>
      <c r="AN150" s="118"/>
      <c r="AO150" s="12"/>
      <c r="AP150" s="126"/>
      <c r="AQ150" s="12"/>
      <c r="AR150" s="126"/>
      <c r="AS150" s="12"/>
      <c r="AT150" s="26"/>
      <c r="AU150" s="12"/>
    </row>
    <row r="151" spans="1:47" x14ac:dyDescent="0.25">
      <c r="A151" s="559"/>
      <c r="D151" s="132"/>
      <c r="E151" s="133"/>
      <c r="F151" s="133"/>
      <c r="G151" s="133"/>
      <c r="H151" s="133"/>
      <c r="I151" s="133"/>
      <c r="K151" s="6"/>
      <c r="L151" s="26"/>
      <c r="M151" s="118"/>
      <c r="O151" s="118"/>
      <c r="P151" s="12"/>
      <c r="R151" s="12"/>
      <c r="T151" s="12"/>
      <c r="U151" s="26"/>
      <c r="Z151" s="559"/>
      <c r="AA151" s="2"/>
      <c r="AB151" s="2"/>
      <c r="AC151" s="132"/>
      <c r="AD151" s="133"/>
      <c r="AE151" s="133"/>
      <c r="AF151" s="133"/>
      <c r="AG151" s="133"/>
      <c r="AH151" s="133"/>
      <c r="AI151" s="12"/>
      <c r="AJ151" s="6"/>
      <c r="AK151" s="26"/>
      <c r="AL151" s="118"/>
      <c r="AM151" s="12"/>
      <c r="AN151" s="118"/>
      <c r="AO151" s="12"/>
      <c r="AP151" s="126"/>
      <c r="AQ151" s="12"/>
      <c r="AR151" s="126"/>
      <c r="AS151" s="12"/>
      <c r="AT151" s="26"/>
      <c r="AU151" s="12"/>
    </row>
    <row r="152" spans="1:47" x14ac:dyDescent="0.25">
      <c r="A152" s="559"/>
      <c r="D152" s="132"/>
      <c r="E152" s="133"/>
      <c r="F152" s="133"/>
      <c r="G152" s="133"/>
      <c r="H152" s="133"/>
      <c r="I152" s="133"/>
      <c r="K152" s="6"/>
      <c r="L152" s="26"/>
      <c r="M152" s="118"/>
      <c r="O152" s="118"/>
      <c r="P152" s="12"/>
      <c r="R152" s="12"/>
      <c r="T152" s="12"/>
      <c r="U152" s="26"/>
      <c r="Z152" s="559"/>
      <c r="AA152" s="2"/>
      <c r="AB152" s="2"/>
      <c r="AC152" s="132"/>
      <c r="AD152" s="133"/>
      <c r="AE152" s="133"/>
      <c r="AF152" s="133"/>
      <c r="AG152" s="133"/>
      <c r="AH152" s="133"/>
      <c r="AI152" s="12"/>
      <c r="AJ152" s="6"/>
      <c r="AK152" s="26"/>
      <c r="AL152" s="118"/>
      <c r="AM152" s="12"/>
      <c r="AN152" s="118"/>
      <c r="AO152" s="12"/>
      <c r="AP152" s="126"/>
      <c r="AQ152" s="12"/>
      <c r="AR152" s="126"/>
      <c r="AS152" s="12"/>
      <c r="AT152" s="26"/>
      <c r="AU152" s="12"/>
    </row>
    <row r="153" spans="1:47" x14ac:dyDescent="0.25">
      <c r="A153" s="559"/>
      <c r="D153" s="132"/>
      <c r="E153" s="133"/>
      <c r="F153" s="133"/>
      <c r="G153" s="133"/>
      <c r="H153" s="133"/>
      <c r="I153" s="133"/>
      <c r="K153" s="6"/>
      <c r="L153" s="26"/>
      <c r="M153" s="118"/>
      <c r="O153" s="118"/>
      <c r="P153" s="12"/>
      <c r="R153" s="12"/>
      <c r="T153" s="12"/>
      <c r="U153" s="26"/>
      <c r="Z153" s="559"/>
      <c r="AA153" s="2"/>
      <c r="AB153" s="2"/>
      <c r="AC153" s="132"/>
      <c r="AD153" s="133"/>
      <c r="AE153" s="133"/>
      <c r="AF153" s="133"/>
      <c r="AG153" s="133"/>
      <c r="AH153" s="133"/>
      <c r="AI153" s="12"/>
      <c r="AJ153" s="6"/>
      <c r="AK153" s="26"/>
      <c r="AL153" s="118"/>
      <c r="AM153" s="12"/>
      <c r="AN153" s="118"/>
      <c r="AO153" s="12"/>
      <c r="AP153" s="126"/>
      <c r="AQ153" s="12"/>
      <c r="AR153" s="126"/>
      <c r="AS153" s="12"/>
      <c r="AT153" s="26"/>
      <c r="AU153" s="12"/>
    </row>
    <row r="154" spans="1:47" x14ac:dyDescent="0.25">
      <c r="A154" s="559"/>
      <c r="D154" s="132"/>
      <c r="E154" s="133"/>
      <c r="F154" s="133"/>
      <c r="G154" s="133"/>
      <c r="H154" s="133"/>
      <c r="I154" s="133"/>
      <c r="K154" s="6"/>
      <c r="L154" s="26"/>
      <c r="M154" s="118"/>
      <c r="O154" s="118"/>
      <c r="P154" s="12"/>
      <c r="R154" s="12"/>
      <c r="T154" s="12"/>
      <c r="U154" s="26"/>
      <c r="Z154" s="559"/>
      <c r="AA154" s="2"/>
      <c r="AB154" s="2"/>
      <c r="AC154" s="132"/>
      <c r="AD154" s="133"/>
      <c r="AE154" s="133"/>
      <c r="AF154" s="133"/>
      <c r="AG154" s="133"/>
      <c r="AH154" s="133"/>
      <c r="AI154" s="12"/>
      <c r="AJ154" s="6"/>
      <c r="AK154" s="26"/>
      <c r="AL154" s="118"/>
      <c r="AM154" s="12"/>
      <c r="AN154" s="118"/>
      <c r="AO154" s="12"/>
      <c r="AP154" s="126"/>
      <c r="AQ154" s="12"/>
      <c r="AR154" s="126"/>
      <c r="AS154" s="12"/>
      <c r="AT154" s="26"/>
      <c r="AU154" s="12"/>
    </row>
    <row r="155" spans="1:47" x14ac:dyDescent="0.25">
      <c r="A155" s="559"/>
      <c r="D155" s="132"/>
      <c r="E155" s="133"/>
      <c r="F155" s="133"/>
      <c r="G155" s="133"/>
      <c r="H155" s="133"/>
      <c r="I155" s="133"/>
      <c r="K155" s="6"/>
      <c r="L155" s="26"/>
      <c r="M155" s="118"/>
      <c r="O155" s="118"/>
      <c r="P155" s="12"/>
      <c r="R155" s="12"/>
      <c r="T155" s="12"/>
      <c r="U155" s="26"/>
      <c r="Z155" s="559"/>
      <c r="AA155" s="2"/>
      <c r="AB155" s="2"/>
      <c r="AC155" s="132"/>
      <c r="AD155" s="133"/>
      <c r="AE155" s="133"/>
      <c r="AF155" s="133"/>
      <c r="AG155" s="133"/>
      <c r="AH155" s="133"/>
      <c r="AI155" s="12"/>
      <c r="AJ155" s="6"/>
      <c r="AK155" s="26"/>
      <c r="AL155" s="118"/>
      <c r="AM155" s="12"/>
      <c r="AN155" s="118"/>
      <c r="AO155" s="12"/>
      <c r="AP155" s="126"/>
      <c r="AQ155" s="12"/>
      <c r="AR155" s="126"/>
      <c r="AS155" s="12"/>
      <c r="AT155" s="26"/>
      <c r="AU155" s="12"/>
    </row>
    <row r="156" spans="1:47" x14ac:dyDescent="0.25">
      <c r="A156" s="559"/>
      <c r="D156" s="132"/>
      <c r="E156" s="133"/>
      <c r="F156" s="133"/>
      <c r="G156" s="133"/>
      <c r="H156" s="133"/>
      <c r="I156" s="133"/>
      <c r="K156" s="6"/>
      <c r="L156" s="26"/>
      <c r="M156" s="118"/>
      <c r="O156" s="118"/>
      <c r="P156" s="12"/>
      <c r="R156" s="12"/>
      <c r="T156" s="12"/>
      <c r="U156" s="26"/>
      <c r="Z156" s="559"/>
      <c r="AA156" s="2"/>
      <c r="AB156" s="2"/>
      <c r="AC156" s="132"/>
      <c r="AD156" s="133"/>
      <c r="AE156" s="133"/>
      <c r="AF156" s="133"/>
      <c r="AG156" s="133"/>
      <c r="AH156" s="133"/>
      <c r="AI156" s="12"/>
      <c r="AJ156" s="6"/>
      <c r="AK156" s="26"/>
      <c r="AL156" s="118"/>
      <c r="AM156" s="12"/>
      <c r="AN156" s="118"/>
      <c r="AO156" s="12"/>
      <c r="AP156" s="126"/>
      <c r="AQ156" s="12"/>
      <c r="AR156" s="126"/>
      <c r="AS156" s="12"/>
      <c r="AT156" s="26"/>
      <c r="AU156" s="12"/>
    </row>
    <row r="157" spans="1:47" x14ac:dyDescent="0.25">
      <c r="A157" s="559"/>
      <c r="D157" s="132"/>
      <c r="E157" s="133"/>
      <c r="F157" s="133"/>
      <c r="G157" s="133"/>
      <c r="H157" s="133"/>
      <c r="I157" s="133"/>
      <c r="K157" s="6"/>
      <c r="L157" s="26"/>
      <c r="M157" s="118"/>
      <c r="O157" s="118"/>
      <c r="P157" s="12"/>
      <c r="R157" s="12"/>
      <c r="T157" s="12"/>
      <c r="U157" s="26"/>
      <c r="Z157" s="559"/>
      <c r="AA157" s="2"/>
      <c r="AB157" s="2"/>
      <c r="AC157" s="132"/>
      <c r="AD157" s="133"/>
      <c r="AE157" s="133"/>
      <c r="AF157" s="133"/>
      <c r="AG157" s="133"/>
      <c r="AH157" s="133"/>
      <c r="AI157" s="12"/>
      <c r="AJ157" s="6"/>
      <c r="AK157" s="26"/>
      <c r="AL157" s="118"/>
      <c r="AM157" s="12"/>
      <c r="AN157" s="118"/>
      <c r="AO157" s="12"/>
      <c r="AP157" s="126"/>
      <c r="AQ157" s="12"/>
      <c r="AR157" s="126"/>
      <c r="AS157" s="12"/>
      <c r="AT157" s="26"/>
      <c r="AU157" s="12"/>
    </row>
    <row r="158" spans="1:47" x14ac:dyDescent="0.25">
      <c r="A158" s="559"/>
      <c r="D158" s="132"/>
      <c r="E158" s="133"/>
      <c r="F158" s="133"/>
      <c r="G158" s="133"/>
      <c r="H158" s="133"/>
      <c r="I158" s="133"/>
      <c r="K158" s="6"/>
      <c r="L158" s="26"/>
      <c r="M158" s="118"/>
      <c r="O158" s="118"/>
      <c r="P158" s="12"/>
      <c r="R158" s="12"/>
      <c r="T158" s="12"/>
      <c r="U158" s="26"/>
      <c r="Z158" s="559"/>
      <c r="AA158" s="2"/>
      <c r="AB158" s="2"/>
      <c r="AC158" s="132"/>
      <c r="AD158" s="133"/>
      <c r="AE158" s="133"/>
      <c r="AF158" s="133"/>
      <c r="AG158" s="133"/>
      <c r="AH158" s="133"/>
      <c r="AI158" s="12"/>
      <c r="AJ158" s="6"/>
      <c r="AK158" s="26"/>
      <c r="AL158" s="118"/>
      <c r="AM158" s="12"/>
      <c r="AN158" s="118"/>
      <c r="AO158" s="12"/>
      <c r="AP158" s="126"/>
      <c r="AQ158" s="12"/>
      <c r="AR158" s="126"/>
      <c r="AS158" s="12"/>
      <c r="AT158" s="26"/>
      <c r="AU158" s="12"/>
    </row>
    <row r="159" spans="1:47" x14ac:dyDescent="0.25">
      <c r="A159" s="559"/>
      <c r="D159" s="132"/>
      <c r="E159" s="133"/>
      <c r="F159" s="133"/>
      <c r="G159" s="133"/>
      <c r="H159" s="133"/>
      <c r="I159" s="133"/>
      <c r="K159" s="6"/>
      <c r="L159" s="26"/>
      <c r="M159" s="118"/>
      <c r="O159" s="118"/>
      <c r="P159" s="12"/>
      <c r="R159" s="12"/>
      <c r="T159" s="12"/>
      <c r="U159" s="26"/>
      <c r="Z159" s="559"/>
      <c r="AA159" s="2"/>
      <c r="AB159" s="2"/>
      <c r="AC159" s="132"/>
      <c r="AD159" s="133"/>
      <c r="AE159" s="133"/>
      <c r="AF159" s="133"/>
      <c r="AG159" s="133"/>
      <c r="AH159" s="133"/>
      <c r="AI159" s="12"/>
      <c r="AJ159" s="6"/>
      <c r="AK159" s="26"/>
      <c r="AL159" s="118"/>
      <c r="AM159" s="12"/>
      <c r="AN159" s="118"/>
      <c r="AO159" s="12"/>
      <c r="AP159" s="126"/>
      <c r="AQ159" s="12"/>
      <c r="AR159" s="126"/>
      <c r="AS159" s="12"/>
      <c r="AT159" s="26"/>
      <c r="AU159" s="12"/>
    </row>
    <row r="160" spans="1:47" x14ac:dyDescent="0.25">
      <c r="R160" s="550"/>
      <c r="T160" s="12"/>
      <c r="Z160" s="9"/>
      <c r="AA160" s="2"/>
      <c r="AB160" s="2"/>
      <c r="AC160" s="1"/>
      <c r="AD160" s="3"/>
      <c r="AE160" s="3"/>
      <c r="AF160" s="3"/>
      <c r="AG160" s="3"/>
      <c r="AH160" s="3"/>
      <c r="AI160" s="12"/>
      <c r="AJ160" s="3"/>
      <c r="AK160" s="12"/>
      <c r="AL160" s="3"/>
      <c r="AM160" s="12"/>
      <c r="AN160" s="3"/>
      <c r="AO160" s="550"/>
      <c r="AP160" s="308"/>
      <c r="AQ160" s="550"/>
      <c r="AR160" s="308"/>
      <c r="AS160" s="12"/>
      <c r="AT160" s="12"/>
      <c r="AU160" s="12"/>
    </row>
    <row r="161" spans="18:47" x14ac:dyDescent="0.25">
      <c r="R161" s="550"/>
      <c r="T161" s="12"/>
      <c r="Z161" s="9"/>
      <c r="AA161" s="2"/>
      <c r="AB161" s="2"/>
      <c r="AC161" s="1"/>
      <c r="AD161" s="3"/>
      <c r="AE161" s="3"/>
      <c r="AF161" s="3"/>
      <c r="AG161" s="3"/>
      <c r="AH161" s="3"/>
      <c r="AI161" s="12"/>
      <c r="AJ161" s="3"/>
      <c r="AK161" s="12"/>
      <c r="AL161" s="3"/>
      <c r="AM161" s="12"/>
      <c r="AN161" s="3"/>
      <c r="AO161" s="550"/>
      <c r="AP161" s="308"/>
      <c r="AQ161" s="550"/>
      <c r="AR161" s="308"/>
      <c r="AS161" s="12"/>
      <c r="AT161" s="12"/>
      <c r="AU161" s="12"/>
    </row>
    <row r="162" spans="18:47" x14ac:dyDescent="0.25">
      <c r="R162" s="550"/>
      <c r="T162" s="12"/>
      <c r="Z162" s="9"/>
      <c r="AA162" s="2"/>
      <c r="AB162" s="2"/>
      <c r="AC162" s="1"/>
      <c r="AD162" s="3"/>
      <c r="AE162" s="3"/>
      <c r="AF162" s="3"/>
      <c r="AG162" s="3"/>
      <c r="AH162" s="3"/>
      <c r="AI162" s="12"/>
      <c r="AJ162" s="3"/>
      <c r="AK162" s="12"/>
      <c r="AL162" s="3"/>
      <c r="AM162" s="12"/>
      <c r="AN162" s="3"/>
      <c r="AO162" s="550"/>
      <c r="AP162" s="308"/>
      <c r="AQ162" s="550"/>
      <c r="AR162" s="308"/>
      <c r="AS162" s="12"/>
      <c r="AT162" s="12"/>
      <c r="AU162" s="12"/>
    </row>
    <row r="163" spans="18:47" x14ac:dyDescent="0.25">
      <c r="R163" s="550"/>
      <c r="T163" s="12"/>
      <c r="Z163" s="9"/>
      <c r="AA163" s="2"/>
      <c r="AB163" s="2"/>
      <c r="AC163" s="1"/>
      <c r="AD163" s="3"/>
      <c r="AE163" s="3"/>
      <c r="AF163" s="3"/>
      <c r="AG163" s="3"/>
      <c r="AH163" s="3"/>
      <c r="AI163" s="12"/>
      <c r="AJ163" s="3"/>
      <c r="AK163" s="12"/>
      <c r="AL163" s="3"/>
      <c r="AM163" s="12"/>
      <c r="AN163" s="3"/>
      <c r="AO163" s="550"/>
      <c r="AP163" s="308"/>
      <c r="AQ163" s="550"/>
      <c r="AR163" s="308"/>
      <c r="AS163" s="12"/>
      <c r="AT163" s="12"/>
      <c r="AU163" s="12"/>
    </row>
    <row r="164" spans="18:47" x14ac:dyDescent="0.25">
      <c r="R164" s="550"/>
      <c r="T164" s="12"/>
      <c r="Z164" s="9"/>
      <c r="AA164" s="2"/>
      <c r="AB164" s="2"/>
      <c r="AC164" s="1"/>
      <c r="AD164" s="3"/>
      <c r="AE164" s="3"/>
      <c r="AF164" s="3"/>
      <c r="AG164" s="3"/>
      <c r="AH164" s="3"/>
      <c r="AI164" s="12"/>
      <c r="AJ164" s="3"/>
      <c r="AK164" s="12"/>
      <c r="AL164" s="3"/>
      <c r="AM164" s="12"/>
      <c r="AN164" s="3"/>
      <c r="AO164" s="550"/>
      <c r="AP164" s="308"/>
      <c r="AQ164" s="550"/>
      <c r="AR164" s="308"/>
      <c r="AS164" s="12"/>
      <c r="AT164" s="12"/>
      <c r="AU164" s="12"/>
    </row>
    <row r="165" spans="18:47" x14ac:dyDescent="0.25">
      <c r="R165" s="550"/>
      <c r="T165" s="12"/>
      <c r="Z165" s="9"/>
      <c r="AA165" s="2"/>
      <c r="AB165" s="2"/>
      <c r="AC165" s="1"/>
      <c r="AD165" s="3"/>
      <c r="AE165" s="3"/>
      <c r="AF165" s="3"/>
      <c r="AG165" s="3"/>
      <c r="AH165" s="3"/>
      <c r="AI165" s="12"/>
      <c r="AJ165" s="3"/>
      <c r="AK165" s="12"/>
      <c r="AL165" s="3"/>
      <c r="AM165" s="12"/>
      <c r="AN165" s="3"/>
      <c r="AO165" s="550"/>
      <c r="AP165" s="308"/>
      <c r="AQ165" s="550"/>
      <c r="AR165" s="308"/>
      <c r="AS165" s="12"/>
      <c r="AT165" s="12"/>
      <c r="AU165" s="12"/>
    </row>
    <row r="166" spans="18:47" x14ac:dyDescent="0.25">
      <c r="R166" s="550"/>
      <c r="T166" s="12"/>
      <c r="Z166" s="9"/>
      <c r="AA166" s="2"/>
      <c r="AB166" s="2"/>
      <c r="AC166" s="1"/>
      <c r="AD166" s="3"/>
      <c r="AE166" s="3"/>
      <c r="AF166" s="3"/>
      <c r="AG166" s="3"/>
      <c r="AH166" s="3"/>
      <c r="AI166" s="12"/>
      <c r="AJ166" s="3"/>
      <c r="AK166" s="12"/>
      <c r="AL166" s="3"/>
      <c r="AM166" s="12"/>
      <c r="AN166" s="3"/>
      <c r="AO166" s="550"/>
      <c r="AP166" s="308"/>
      <c r="AQ166" s="550"/>
      <c r="AR166" s="308"/>
      <c r="AS166" s="12"/>
      <c r="AT166" s="12"/>
      <c r="AU166" s="12"/>
    </row>
    <row r="167" spans="18:47" x14ac:dyDescent="0.25">
      <c r="R167" s="550"/>
      <c r="T167" s="12"/>
      <c r="Z167" s="9"/>
      <c r="AA167" s="2"/>
      <c r="AB167" s="2"/>
      <c r="AC167" s="1"/>
      <c r="AD167" s="3"/>
      <c r="AE167" s="3"/>
      <c r="AF167" s="3"/>
      <c r="AG167" s="3"/>
      <c r="AH167" s="3"/>
      <c r="AI167" s="12"/>
      <c r="AJ167" s="3"/>
      <c r="AK167" s="12"/>
      <c r="AL167" s="3"/>
      <c r="AM167" s="12"/>
      <c r="AN167" s="3"/>
      <c r="AO167" s="550"/>
      <c r="AP167" s="308"/>
      <c r="AQ167" s="550"/>
      <c r="AR167" s="308"/>
      <c r="AS167" s="12"/>
      <c r="AT167" s="12"/>
      <c r="AU167" s="12"/>
    </row>
    <row r="168" spans="18:47" x14ac:dyDescent="0.25">
      <c r="R168" s="550"/>
      <c r="T168" s="12"/>
      <c r="Z168" s="9"/>
      <c r="AA168" s="2"/>
      <c r="AB168" s="2"/>
      <c r="AC168" s="1"/>
      <c r="AD168" s="3"/>
      <c r="AE168" s="3"/>
      <c r="AF168" s="3"/>
      <c r="AG168" s="3"/>
      <c r="AH168" s="3"/>
      <c r="AI168" s="12"/>
      <c r="AJ168" s="3"/>
      <c r="AK168" s="12"/>
      <c r="AL168" s="3"/>
      <c r="AM168" s="12"/>
      <c r="AN168" s="3"/>
      <c r="AO168" s="550"/>
      <c r="AP168" s="308"/>
      <c r="AQ168" s="550"/>
      <c r="AR168" s="308"/>
      <c r="AS168" s="12"/>
      <c r="AT168" s="12"/>
      <c r="AU168" s="12"/>
    </row>
    <row r="169" spans="18:47" x14ac:dyDescent="0.25">
      <c r="R169" s="550"/>
      <c r="T169" s="12"/>
      <c r="Z169" s="9"/>
      <c r="AA169" s="2"/>
      <c r="AB169" s="2"/>
      <c r="AC169" s="1"/>
      <c r="AD169" s="3"/>
      <c r="AE169" s="3"/>
      <c r="AF169" s="3"/>
      <c r="AG169" s="3"/>
      <c r="AH169" s="3"/>
      <c r="AI169" s="12"/>
      <c r="AJ169" s="3"/>
      <c r="AK169" s="12"/>
      <c r="AL169" s="3"/>
      <c r="AM169" s="12"/>
      <c r="AN169" s="3"/>
      <c r="AO169" s="550"/>
      <c r="AP169" s="308"/>
      <c r="AQ169" s="550"/>
      <c r="AR169" s="308"/>
      <c r="AS169" s="12"/>
      <c r="AT169" s="12"/>
      <c r="AU169" s="12"/>
    </row>
    <row r="170" spans="18:47" x14ac:dyDescent="0.25">
      <c r="R170" s="550"/>
      <c r="T170" s="12"/>
      <c r="Z170" s="9"/>
      <c r="AA170" s="2"/>
      <c r="AB170" s="2"/>
      <c r="AC170" s="1"/>
      <c r="AD170" s="3"/>
      <c r="AE170" s="3"/>
      <c r="AF170" s="3"/>
      <c r="AG170" s="3"/>
      <c r="AH170" s="3"/>
      <c r="AI170" s="12"/>
      <c r="AJ170" s="3"/>
      <c r="AK170" s="12"/>
      <c r="AL170" s="3"/>
      <c r="AM170" s="12"/>
      <c r="AN170" s="3"/>
      <c r="AO170" s="550"/>
      <c r="AP170" s="308"/>
      <c r="AQ170" s="550"/>
      <c r="AR170" s="308"/>
      <c r="AS170" s="12"/>
      <c r="AT170" s="12"/>
      <c r="AU170" s="12"/>
    </row>
    <row r="171" spans="18:47" x14ac:dyDescent="0.25">
      <c r="R171" s="550"/>
      <c r="T171" s="12"/>
      <c r="Z171" s="9"/>
      <c r="AA171" s="2"/>
      <c r="AB171" s="2"/>
      <c r="AC171" s="1"/>
      <c r="AD171" s="3"/>
      <c r="AE171" s="3"/>
      <c r="AF171" s="3"/>
      <c r="AG171" s="3"/>
      <c r="AH171" s="3"/>
      <c r="AI171" s="12"/>
      <c r="AJ171" s="3"/>
      <c r="AK171" s="12"/>
      <c r="AL171" s="3"/>
      <c r="AM171" s="12"/>
      <c r="AN171" s="3"/>
      <c r="AO171" s="550"/>
      <c r="AP171" s="308"/>
      <c r="AQ171" s="550"/>
      <c r="AR171" s="308"/>
      <c r="AS171" s="12"/>
      <c r="AT171" s="12"/>
      <c r="AU171" s="12"/>
    </row>
    <row r="172" spans="18:47" x14ac:dyDescent="0.25">
      <c r="R172" s="550"/>
      <c r="T172" s="12"/>
      <c r="Z172" s="9"/>
      <c r="AA172" s="2"/>
      <c r="AB172" s="2"/>
      <c r="AC172" s="1"/>
      <c r="AD172" s="3"/>
      <c r="AE172" s="3"/>
      <c r="AF172" s="3"/>
      <c r="AG172" s="3"/>
      <c r="AH172" s="3"/>
      <c r="AI172" s="12"/>
      <c r="AJ172" s="3"/>
      <c r="AK172" s="12"/>
      <c r="AL172" s="3"/>
      <c r="AM172" s="12"/>
      <c r="AN172" s="3"/>
      <c r="AO172" s="550"/>
      <c r="AP172" s="308"/>
      <c r="AQ172" s="550"/>
      <c r="AR172" s="308"/>
      <c r="AS172" s="12"/>
      <c r="AT172" s="12"/>
      <c r="AU172" s="12"/>
    </row>
    <row r="173" spans="18:47" x14ac:dyDescent="0.25">
      <c r="R173" s="550"/>
      <c r="T173" s="12"/>
    </row>
  </sheetData>
  <sortState xmlns:xlrd2="http://schemas.microsoft.com/office/spreadsheetml/2017/richdata2" ref="AY3:BP5">
    <sortCondition ref="AY3"/>
  </sortState>
  <mergeCells count="2">
    <mergeCell ref="Z1:AU1"/>
    <mergeCell ref="AY1:BP1"/>
  </mergeCells>
  <conditionalFormatting sqref="A130:V9999">
    <cfRule type="expression" dxfId="47" priority="79">
      <formula>AND($A130&lt;&gt;"",MOD(ROW(),2)=1)</formula>
    </cfRule>
  </conditionalFormatting>
  <conditionalFormatting sqref="A3:V129">
    <cfRule type="expression" dxfId="46" priority="1">
      <formula>AND($A2&lt;&gt;"",MOD(ROW(),2)=1)</formula>
    </cfRule>
  </conditionalFormatting>
  <pageMargins left="0.7" right="0.7" top="0.75" bottom="0.75" header="0.3" footer="0.3"/>
  <pageSetup orientation="portrait" horizontalDpi="4294967293"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46885-CA73-4CF0-A7B0-3356EEFFF6C0}">
  <sheetPr codeName="wshFAC_Finale">
    <pageSetUpPr fitToPage="1"/>
  </sheetPr>
  <dimension ref="A1:Q89"/>
  <sheetViews>
    <sheetView topLeftCell="A38" zoomScale="75" zoomScaleNormal="75" zoomScaleSheetLayoutView="100" workbookViewId="0">
      <selection activeCell="I50" sqref="I50"/>
    </sheetView>
  </sheetViews>
  <sheetFormatPr baseColWidth="10" defaultColWidth="11.42578125" defaultRowHeight="12.75" x14ac:dyDescent="0.2"/>
  <cols>
    <col min="1" max="1" width="5.140625" style="18" customWidth="1"/>
    <col min="2" max="2" width="120" style="18" customWidth="1"/>
    <col min="3" max="3" width="11.5703125" style="18" customWidth="1"/>
    <col min="4" max="4" width="17.5703125" style="27" customWidth="1"/>
    <col min="5" max="5" width="17.7109375" style="28" customWidth="1"/>
    <col min="6" max="6" width="10.5703125" style="28" customWidth="1"/>
    <col min="7" max="10" width="11.42578125" style="18"/>
    <col min="11" max="11" width="15.7109375" style="18" customWidth="1"/>
    <col min="12" max="16384" width="11.42578125" style="18"/>
  </cols>
  <sheetData>
    <row r="1" spans="1:6" ht="12.75" customHeight="1" x14ac:dyDescent="0.2">
      <c r="A1" s="22"/>
      <c r="B1" s="22"/>
      <c r="C1" s="22"/>
      <c r="D1" s="142"/>
      <c r="E1" s="143"/>
      <c r="F1" s="143"/>
    </row>
    <row r="2" spans="1:6" ht="12.75" customHeight="1" x14ac:dyDescent="0.2">
      <c r="A2" s="22"/>
      <c r="B2" s="22"/>
      <c r="C2" s="22"/>
      <c r="D2" s="142"/>
      <c r="E2" s="143"/>
      <c r="F2" s="143"/>
    </row>
    <row r="3" spans="1:6" ht="12.75" customHeight="1" x14ac:dyDescent="0.2">
      <c r="A3" s="22"/>
      <c r="B3" s="22"/>
      <c r="C3" s="22"/>
      <c r="D3" s="142"/>
      <c r="E3" s="143"/>
      <c r="F3" s="143"/>
    </row>
    <row r="4" spans="1:6" ht="12.75" customHeight="1" x14ac:dyDescent="0.2">
      <c r="A4" s="22"/>
      <c r="B4" s="22"/>
      <c r="C4" s="22"/>
      <c r="D4" s="142"/>
      <c r="E4" s="143"/>
      <c r="F4" s="143"/>
    </row>
    <row r="5" spans="1:6" ht="12.75" customHeight="1" x14ac:dyDescent="0.2">
      <c r="A5" s="22"/>
      <c r="B5" s="22"/>
      <c r="C5" s="22"/>
      <c r="D5" s="142"/>
      <c r="E5" s="143"/>
      <c r="F5" s="143"/>
    </row>
    <row r="6" spans="1:6" ht="12.75" customHeight="1" x14ac:dyDescent="0.2">
      <c r="A6" s="22"/>
      <c r="B6" s="22"/>
      <c r="C6" s="22"/>
      <c r="D6" s="142"/>
      <c r="E6" s="143"/>
      <c r="F6" s="143"/>
    </row>
    <row r="7" spans="1:6" ht="12.75" customHeight="1" x14ac:dyDescent="0.2">
      <c r="A7" s="22"/>
      <c r="B7" s="22"/>
      <c r="C7" s="22"/>
      <c r="D7" s="142"/>
      <c r="E7" s="143"/>
      <c r="F7" s="143"/>
    </row>
    <row r="8" spans="1:6" ht="12.75" customHeight="1" x14ac:dyDescent="0.2">
      <c r="A8" s="22"/>
      <c r="B8" s="22"/>
      <c r="C8" s="22"/>
      <c r="D8" s="142"/>
      <c r="E8" s="143"/>
      <c r="F8" s="143"/>
    </row>
    <row r="9" spans="1:6" ht="12.75" customHeight="1" x14ac:dyDescent="0.2">
      <c r="A9" s="22"/>
      <c r="B9" s="22"/>
      <c r="C9" s="22"/>
      <c r="D9" s="142"/>
      <c r="E9" s="143"/>
      <c r="F9" s="143"/>
    </row>
    <row r="10" spans="1:6" ht="12.75" customHeight="1" x14ac:dyDescent="0.2">
      <c r="A10" s="22"/>
      <c r="B10" s="22"/>
      <c r="C10" s="22"/>
      <c r="D10" s="142"/>
      <c r="E10" s="143"/>
      <c r="F10" s="143"/>
    </row>
    <row r="11" spans="1:6" ht="12.75" customHeight="1" x14ac:dyDescent="0.2">
      <c r="A11" s="22"/>
      <c r="B11" s="22"/>
      <c r="C11" s="22"/>
      <c r="D11" s="142"/>
      <c r="E11" s="143"/>
      <c r="F11" s="143"/>
    </row>
    <row r="12" spans="1:6" ht="12.75" customHeight="1" x14ac:dyDescent="0.2">
      <c r="A12" s="22"/>
      <c r="B12" s="144"/>
      <c r="C12" s="144"/>
      <c r="D12" s="142"/>
      <c r="E12" s="143"/>
      <c r="F12" s="143"/>
    </row>
    <row r="13" spans="1:6" ht="12.75" customHeight="1" x14ac:dyDescent="0.2">
      <c r="A13" s="22"/>
      <c r="B13" s="144"/>
      <c r="C13" s="144"/>
      <c r="D13" s="142"/>
      <c r="E13" s="143"/>
      <c r="F13" s="143"/>
    </row>
    <row r="14" spans="1:6" ht="12.75" customHeight="1" x14ac:dyDescent="0.2">
      <c r="A14" s="22"/>
      <c r="B14" s="144"/>
      <c r="C14" s="144"/>
      <c r="D14" s="142"/>
      <c r="E14" s="143"/>
      <c r="F14" s="143"/>
    </row>
    <row r="15" spans="1:6" ht="12.75" customHeight="1" x14ac:dyDescent="0.2">
      <c r="A15" s="22"/>
      <c r="B15" s="144"/>
      <c r="C15" s="144"/>
      <c r="D15" s="142"/>
      <c r="E15" s="143"/>
      <c r="F15" s="143"/>
    </row>
    <row r="16" spans="1:6" ht="12.75" customHeight="1" x14ac:dyDescent="0.2">
      <c r="A16" s="22"/>
      <c r="B16" s="144"/>
      <c r="C16" s="144"/>
      <c r="D16" s="142"/>
      <c r="E16" s="143"/>
      <c r="F16" s="143"/>
    </row>
    <row r="17" spans="1:6" ht="12.75" customHeight="1" x14ac:dyDescent="0.2">
      <c r="A17" s="22"/>
      <c r="B17" s="144"/>
      <c r="C17" s="144"/>
      <c r="D17" s="142"/>
      <c r="E17" s="143"/>
      <c r="F17" s="143"/>
    </row>
    <row r="18" spans="1:6" ht="12.75" customHeight="1" x14ac:dyDescent="0.2">
      <c r="A18" s="22"/>
      <c r="B18" s="144"/>
      <c r="C18" s="144"/>
      <c r="D18" s="142"/>
      <c r="E18" s="143"/>
      <c r="F18" s="143"/>
    </row>
    <row r="19" spans="1:6" ht="12.75" customHeight="1" x14ac:dyDescent="0.2">
      <c r="A19" s="22"/>
      <c r="B19" s="144"/>
      <c r="C19" s="144"/>
      <c r="D19" s="142"/>
      <c r="E19" s="143"/>
      <c r="F19" s="143"/>
    </row>
    <row r="20" spans="1:6" ht="12.75" customHeight="1" x14ac:dyDescent="0.2">
      <c r="A20" s="22"/>
      <c r="B20" s="144"/>
      <c r="C20" s="144"/>
      <c r="D20" s="142"/>
      <c r="E20" s="143"/>
      <c r="F20" s="143"/>
    </row>
    <row r="21" spans="1:6" ht="15" customHeight="1" x14ac:dyDescent="0.2">
      <c r="A21" s="148"/>
      <c r="B21" s="124" t="str">
        <f xml:space="preserve"> "Le " &amp; DAY(FAC_Brouillon!O3) &amp; " " &amp; UPPER(TEXT(FAC_Brouillon!O3, "mmmm")) &amp; " " &amp; YEAR(FAC_Brouillon!O3)</f>
        <v>Le 2 SEPTEMBRE 2024</v>
      </c>
      <c r="C21" s="124"/>
      <c r="D21" s="149"/>
      <c r="E21" s="150"/>
      <c r="F21" s="150"/>
    </row>
    <row r="22" spans="1:6" ht="15" customHeight="1" x14ac:dyDescent="0.2">
      <c r="A22" s="148"/>
      <c r="B22" s="123"/>
      <c r="C22" s="123"/>
      <c r="D22" s="149"/>
      <c r="E22" s="150"/>
      <c r="F22" s="150"/>
    </row>
    <row r="23" spans="1:6" ht="15" customHeight="1" x14ac:dyDescent="0.2">
      <c r="A23" s="148"/>
      <c r="B23" s="124" t="s">
        <v>13071</v>
      </c>
      <c r="C23" s="124"/>
      <c r="D23" s="149"/>
      <c r="E23" s="150"/>
      <c r="F23" s="150"/>
    </row>
    <row r="24" spans="1:6" ht="15" customHeight="1" x14ac:dyDescent="0.2">
      <c r="A24" s="148"/>
      <c r="B24" s="141" t="s">
        <v>19695</v>
      </c>
      <c r="C24" s="123"/>
      <c r="D24" s="149"/>
      <c r="E24" s="150"/>
      <c r="F24" s="150"/>
    </row>
    <row r="25" spans="1:6" ht="15" customHeight="1" x14ac:dyDescent="0.2">
      <c r="A25" s="148"/>
      <c r="B25" s="123" t="s">
        <v>13073</v>
      </c>
      <c r="C25" s="123"/>
      <c r="D25" s="149"/>
      <c r="E25" s="150"/>
      <c r="F25" s="150"/>
    </row>
    <row r="26" spans="1:6" ht="15" customHeight="1" x14ac:dyDescent="0.2">
      <c r="A26" s="148"/>
      <c r="B26" s="123" t="s">
        <v>20131</v>
      </c>
      <c r="C26" s="123"/>
      <c r="D26" s="149"/>
      <c r="E26" s="150"/>
      <c r="F26" s="150"/>
    </row>
    <row r="27" spans="1:6" ht="15" customHeight="1" x14ac:dyDescent="0.2">
      <c r="A27" s="151"/>
      <c r="B27" s="123"/>
      <c r="C27" s="123"/>
      <c r="D27" s="152"/>
      <c r="E27" s="153"/>
      <c r="F27" s="153"/>
    </row>
    <row r="28" spans="1:6" ht="15.95" customHeight="1" x14ac:dyDescent="0.2">
      <c r="A28" s="148"/>
      <c r="B28" s="124"/>
      <c r="C28" s="124"/>
      <c r="D28" s="153" t="s">
        <v>172</v>
      </c>
      <c r="E28" s="125" t="s">
        <v>20132</v>
      </c>
      <c r="F28" s="125"/>
    </row>
    <row r="29" spans="1:6" ht="13.5" customHeight="1" thickBot="1" x14ac:dyDescent="0.25">
      <c r="A29" s="154"/>
      <c r="B29" s="154"/>
      <c r="C29" s="154"/>
      <c r="D29" s="155"/>
      <c r="E29" s="156"/>
      <c r="F29" s="156"/>
    </row>
    <row r="30" spans="1:6" s="131" customFormat="1" ht="21.75" customHeight="1" x14ac:dyDescent="0.25">
      <c r="A30" s="1335" t="s">
        <v>105</v>
      </c>
      <c r="B30" s="1335"/>
      <c r="C30" s="1335"/>
      <c r="D30" s="1335"/>
      <c r="E30" s="1335"/>
    </row>
    <row r="31" spans="1:6" s="131" customFormat="1" ht="14.25" customHeight="1" x14ac:dyDescent="0.25">
      <c r="A31" s="147"/>
      <c r="B31" s="147"/>
      <c r="C31" s="147"/>
      <c r="D31" s="147"/>
      <c r="E31" s="147"/>
      <c r="F31" s="147"/>
    </row>
    <row r="32" spans="1:6" s="19" customFormat="1" ht="14.25" customHeight="1" x14ac:dyDescent="0.2">
      <c r="A32" s="145"/>
      <c r="B32" s="693" t="s">
        <v>541</v>
      </c>
      <c r="C32" s="146"/>
      <c r="D32" s="172"/>
      <c r="E32" s="173"/>
      <c r="F32" s="173"/>
    </row>
    <row r="33" spans="1:6" s="19" customFormat="1" ht="14.25" customHeight="1" x14ac:dyDescent="0.25">
      <c r="A33" s="20"/>
      <c r="B33" s="51"/>
      <c r="C33" s="20"/>
      <c r="D33" s="172"/>
      <c r="E33" s="173"/>
      <c r="F33" s="173"/>
    </row>
    <row r="34" spans="1:6" s="19" customFormat="1" ht="14.25" customHeight="1" x14ac:dyDescent="0.2">
      <c r="A34" s="20"/>
      <c r="B34" s="753"/>
      <c r="C34" s="406"/>
      <c r="D34" s="404"/>
      <c r="E34" s="404"/>
      <c r="F34" s="174"/>
    </row>
    <row r="35" spans="1:6" s="19" customFormat="1" ht="14.25" customHeight="1" x14ac:dyDescent="0.2">
      <c r="A35" s="20"/>
      <c r="B35" s="753"/>
      <c r="C35" s="405"/>
      <c r="D35" s="404"/>
      <c r="E35" s="404"/>
      <c r="F35" s="174"/>
    </row>
    <row r="36" spans="1:6" s="19" customFormat="1" ht="14.25" customHeight="1" x14ac:dyDescent="0.2">
      <c r="A36" s="20"/>
      <c r="B36" s="753"/>
      <c r="C36" s="406"/>
      <c r="D36" s="404"/>
      <c r="E36" s="404"/>
      <c r="F36" s="174"/>
    </row>
    <row r="37" spans="1:6" s="19" customFormat="1" ht="14.25" customHeight="1" x14ac:dyDescent="0.2">
      <c r="A37" s="20"/>
      <c r="B37" s="753"/>
      <c r="C37" s="406"/>
      <c r="D37" s="404"/>
      <c r="E37" s="404"/>
      <c r="F37" s="174"/>
    </row>
    <row r="38" spans="1:6" s="19" customFormat="1" ht="14.25" customHeight="1" x14ac:dyDescent="0.2">
      <c r="A38" s="20"/>
      <c r="B38" s="753"/>
      <c r="C38" s="406"/>
      <c r="D38" s="404"/>
      <c r="E38" s="404"/>
      <c r="F38" s="174"/>
    </row>
    <row r="39" spans="1:6" s="19" customFormat="1" ht="14.25" customHeight="1" x14ac:dyDescent="0.2">
      <c r="A39" s="20"/>
      <c r="B39" s="753"/>
      <c r="C39" s="406"/>
      <c r="D39" s="404"/>
      <c r="E39" s="404"/>
      <c r="F39" s="174"/>
    </row>
    <row r="40" spans="1:6" s="19" customFormat="1" ht="14.25" customHeight="1" x14ac:dyDescent="0.2">
      <c r="A40" s="20"/>
      <c r="B40" s="753"/>
      <c r="C40" s="405"/>
      <c r="D40" s="404"/>
      <c r="E40" s="404"/>
      <c r="F40" s="174"/>
    </row>
    <row r="41" spans="1:6" s="19" customFormat="1" ht="14.25" customHeight="1" x14ac:dyDescent="0.2">
      <c r="A41" s="20"/>
      <c r="B41" s="753"/>
      <c r="C41" s="406"/>
      <c r="D41" s="404"/>
      <c r="E41" s="404"/>
      <c r="F41" s="174"/>
    </row>
    <row r="42" spans="1:6" s="19" customFormat="1" ht="14.25" customHeight="1" x14ac:dyDescent="0.2">
      <c r="A42" s="20"/>
      <c r="B42" s="753"/>
      <c r="C42" s="406"/>
      <c r="D42" s="404"/>
      <c r="E42" s="404"/>
      <c r="F42" s="174"/>
    </row>
    <row r="43" spans="1:6" s="19" customFormat="1" ht="14.25" customHeight="1" x14ac:dyDescent="0.2">
      <c r="A43" s="20"/>
      <c r="B43" s="753"/>
      <c r="C43" s="406"/>
      <c r="D43" s="404"/>
      <c r="E43" s="404"/>
      <c r="F43" s="174"/>
    </row>
    <row r="44" spans="1:6" s="19" customFormat="1" ht="14.25" customHeight="1" x14ac:dyDescent="0.2">
      <c r="A44" s="20"/>
      <c r="B44" s="753"/>
      <c r="C44" s="406"/>
      <c r="D44" s="404"/>
      <c r="E44" s="404"/>
      <c r="F44" s="174"/>
    </row>
    <row r="45" spans="1:6" s="19" customFormat="1" ht="14.25" customHeight="1" x14ac:dyDescent="0.2">
      <c r="A45" s="20"/>
      <c r="B45" s="753"/>
      <c r="C45" s="406"/>
      <c r="D45" s="404"/>
      <c r="E45" s="404"/>
      <c r="F45" s="174"/>
    </row>
    <row r="46" spans="1:6" s="19" customFormat="1" ht="14.25" customHeight="1" x14ac:dyDescent="0.2">
      <c r="A46" s="20"/>
      <c r="B46" s="753"/>
      <c r="C46" s="406"/>
      <c r="D46" s="404"/>
      <c r="E46" s="404"/>
      <c r="F46" s="174"/>
    </row>
    <row r="47" spans="1:6" s="19" customFormat="1" ht="14.25" customHeight="1" x14ac:dyDescent="0.2">
      <c r="A47" s="20"/>
      <c r="B47" s="753"/>
      <c r="C47" s="406"/>
      <c r="D47" s="404"/>
      <c r="E47" s="404"/>
      <c r="F47" s="174"/>
    </row>
    <row r="48" spans="1:6" s="19" customFormat="1" ht="14.25" customHeight="1" x14ac:dyDescent="0.2">
      <c r="A48" s="20"/>
      <c r="B48" s="753"/>
      <c r="C48" s="406"/>
      <c r="D48" s="404"/>
      <c r="E48" s="404"/>
      <c r="F48" s="174"/>
    </row>
    <row r="49" spans="1:6" s="19" customFormat="1" ht="14.25" customHeight="1" x14ac:dyDescent="0.2">
      <c r="A49" s="20"/>
      <c r="B49" s="753"/>
      <c r="C49" s="406"/>
      <c r="D49" s="404"/>
      <c r="E49" s="404"/>
      <c r="F49" s="174"/>
    </row>
    <row r="50" spans="1:6" s="19" customFormat="1" ht="14.25" customHeight="1" x14ac:dyDescent="0.2">
      <c r="A50" s="20"/>
      <c r="B50" s="753"/>
      <c r="C50" s="755"/>
      <c r="D50" s="755"/>
      <c r="E50" s="404"/>
      <c r="F50" s="174"/>
    </row>
    <row r="51" spans="1:6" s="19" customFormat="1" ht="14.25" customHeight="1" x14ac:dyDescent="0.2">
      <c r="A51" s="20"/>
      <c r="B51" s="753"/>
      <c r="C51" s="406"/>
      <c r="D51" s="404"/>
      <c r="E51" s="404"/>
      <c r="F51" s="174"/>
    </row>
    <row r="52" spans="1:6" s="19" customFormat="1" ht="14.25" customHeight="1" x14ac:dyDescent="0.2">
      <c r="A52" s="20"/>
      <c r="B52" s="753"/>
      <c r="C52" s="406"/>
      <c r="D52" s="404"/>
      <c r="E52" s="404"/>
      <c r="F52" s="174"/>
    </row>
    <row r="53" spans="1:6" s="19" customFormat="1" ht="14.25" customHeight="1" x14ac:dyDescent="0.2">
      <c r="A53" s="20"/>
      <c r="B53" s="753"/>
      <c r="C53" s="406"/>
      <c r="D53" s="404"/>
      <c r="E53" s="404"/>
      <c r="F53" s="174"/>
    </row>
    <row r="54" spans="1:6" s="19" customFormat="1" ht="14.25" customHeight="1" x14ac:dyDescent="0.2">
      <c r="A54" s="20"/>
      <c r="B54" s="753"/>
      <c r="C54" s="406"/>
      <c r="D54" s="404"/>
      <c r="E54" s="404"/>
      <c r="F54" s="174"/>
    </row>
    <row r="55" spans="1:6" s="19" customFormat="1" ht="14.25" customHeight="1" x14ac:dyDescent="0.2">
      <c r="A55" s="20"/>
      <c r="B55" s="753"/>
      <c r="C55" s="406"/>
      <c r="D55" s="404"/>
      <c r="E55" s="404"/>
      <c r="F55" s="174"/>
    </row>
    <row r="56" spans="1:6" s="19" customFormat="1" ht="14.25" customHeight="1" x14ac:dyDescent="0.2">
      <c r="A56" s="20"/>
      <c r="B56" s="753"/>
      <c r="C56" s="406"/>
      <c r="D56" s="404"/>
      <c r="E56" s="404"/>
      <c r="F56" s="174"/>
    </row>
    <row r="57" spans="1:6" s="19" customFormat="1" ht="14.25" customHeight="1" x14ac:dyDescent="0.2">
      <c r="A57" s="20"/>
      <c r="B57" s="753"/>
      <c r="C57" s="406"/>
      <c r="D57" s="404"/>
      <c r="E57" s="404"/>
      <c r="F57" s="174"/>
    </row>
    <row r="58" spans="1:6" s="19" customFormat="1" ht="14.25" customHeight="1" x14ac:dyDescent="0.25">
      <c r="A58" s="20"/>
      <c r="B58" s="700"/>
      <c r="C58" s="406"/>
      <c r="D58" s="404"/>
      <c r="E58" s="404"/>
      <c r="F58" s="174"/>
    </row>
    <row r="59" spans="1:6" s="19" customFormat="1" ht="14.25" customHeight="1" x14ac:dyDescent="0.25">
      <c r="A59" s="20"/>
      <c r="B59" s="700"/>
      <c r="C59" s="406"/>
      <c r="D59" s="404"/>
      <c r="E59" s="404"/>
      <c r="F59" s="174"/>
    </row>
    <row r="60" spans="1:6" s="19" customFormat="1" ht="14.25" customHeight="1" x14ac:dyDescent="0.25">
      <c r="A60" s="20"/>
      <c r="B60" s="700"/>
      <c r="C60" s="406"/>
      <c r="D60" s="404"/>
      <c r="E60" s="404"/>
      <c r="F60" s="174"/>
    </row>
    <row r="61" spans="1:6" s="19" customFormat="1" ht="14.25" customHeight="1" x14ac:dyDescent="0.25">
      <c r="A61" s="20"/>
      <c r="B61" s="700"/>
      <c r="C61" s="406"/>
      <c r="D61" s="404"/>
      <c r="E61" s="404"/>
      <c r="F61" s="174"/>
    </row>
    <row r="62" spans="1:6" s="19" customFormat="1" ht="14.25" customHeight="1" x14ac:dyDescent="0.25">
      <c r="A62" s="20"/>
      <c r="B62" s="700"/>
      <c r="C62" s="406"/>
      <c r="D62" s="404"/>
      <c r="E62" s="404"/>
      <c r="F62" s="174"/>
    </row>
    <row r="63" spans="1:6" s="19" customFormat="1" ht="14.25" customHeight="1" x14ac:dyDescent="0.2">
      <c r="A63" s="20"/>
      <c r="B63" s="701"/>
      <c r="C63" s="553"/>
      <c r="D63" s="554"/>
      <c r="E63" s="404"/>
      <c r="F63" s="174"/>
    </row>
    <row r="64" spans="1:6" s="19" customFormat="1" ht="14.25" customHeight="1" x14ac:dyDescent="0.25">
      <c r="A64" s="20"/>
      <c r="B64" s="701"/>
      <c r="C64" s="990"/>
      <c r="D64" s="991"/>
      <c r="E64" s="174"/>
      <c r="F64" s="174"/>
    </row>
    <row r="65" spans="1:12" s="19" customFormat="1" ht="14.25" customHeight="1" x14ac:dyDescent="0.25">
      <c r="A65" s="20"/>
      <c r="B65" s="700"/>
      <c r="C65" s="1004"/>
      <c r="D65" s="1005"/>
      <c r="E65" s="174"/>
      <c r="F65" s="174"/>
    </row>
    <row r="66" spans="1:12" s="23" customFormat="1" ht="14.25" customHeight="1" x14ac:dyDescent="0.25">
      <c r="A66" s="20"/>
      <c r="B66" s="702"/>
      <c r="C66" s="1153"/>
      <c r="D66" s="1154"/>
      <c r="E66" s="175"/>
      <c r="F66" s="175"/>
    </row>
    <row r="67" spans="1:12" s="23" customFormat="1" ht="14.25" customHeight="1" x14ac:dyDescent="0.25">
      <c r="A67" s="51"/>
      <c r="B67" s="701"/>
      <c r="E67" s="174"/>
      <c r="F67" s="174"/>
    </row>
    <row r="68" spans="1:12" s="23" customFormat="1" ht="13.5" customHeight="1" x14ac:dyDescent="0.25">
      <c r="A68" s="51"/>
      <c r="B68" s="703"/>
      <c r="C68" s="552"/>
      <c r="D68" s="552"/>
      <c r="E68" s="552"/>
      <c r="F68" s="51"/>
    </row>
    <row r="69" spans="1:12" s="22" customFormat="1" ht="15.95" customHeight="1" x14ac:dyDescent="0.2">
      <c r="A69" s="157"/>
      <c r="B69" s="976" t="s">
        <v>115</v>
      </c>
      <c r="C69" s="976"/>
      <c r="D69" s="149"/>
      <c r="E69" s="977">
        <f>FAC_Brouillon!O47</f>
        <v>7822.5</v>
      </c>
      <c r="F69" s="176"/>
    </row>
    <row r="70" spans="1:12" s="22" customFormat="1" ht="15.95" customHeight="1" x14ac:dyDescent="0.2">
      <c r="A70" s="157"/>
      <c r="B70" s="978" t="str">
        <f>FAC_Brouillon!M48</f>
        <v>Frais de poste</v>
      </c>
      <c r="C70" s="979"/>
      <c r="D70" s="149"/>
      <c r="E70" s="165">
        <f>FAC_Brouillon!O48</f>
        <v>0</v>
      </c>
      <c r="F70" s="165"/>
    </row>
    <row r="71" spans="1:12" s="22" customFormat="1" ht="15.95" customHeight="1" x14ac:dyDescent="0.2">
      <c r="A71" s="157"/>
      <c r="B71" s="980" t="str">
        <f>FAC_Brouillon!M49</f>
        <v>Frais d'expert en taxes</v>
      </c>
      <c r="C71" s="979"/>
      <c r="D71" s="149"/>
      <c r="E71" s="165">
        <f>FAC_Brouillon!O49</f>
        <v>0</v>
      </c>
      <c r="F71" s="165"/>
    </row>
    <row r="72" spans="1:12" s="22" customFormat="1" ht="15.95" customHeight="1" x14ac:dyDescent="0.2">
      <c r="A72" s="157"/>
      <c r="B72" s="980" t="str">
        <f>FAC_Brouillon!M50</f>
        <v>Autres frais</v>
      </c>
      <c r="C72" s="979"/>
      <c r="D72" s="149"/>
      <c r="E72" s="165">
        <f>FAC_Brouillon!O50</f>
        <v>0</v>
      </c>
      <c r="F72" s="165"/>
    </row>
    <row r="73" spans="1:12" s="22" customFormat="1" ht="15.95" customHeight="1" x14ac:dyDescent="0.2">
      <c r="A73" s="157"/>
      <c r="B73" s="124" t="s">
        <v>125</v>
      </c>
      <c r="C73" s="976"/>
      <c r="D73" s="149"/>
      <c r="E73" s="167">
        <f>SUM(E69:E72)</f>
        <v>7822.5</v>
      </c>
      <c r="F73" s="167"/>
    </row>
    <row r="74" spans="1:12" s="22" customFormat="1" ht="15.95" customHeight="1" x14ac:dyDescent="0.2">
      <c r="A74" s="157"/>
      <c r="B74" s="979" t="s">
        <v>126</v>
      </c>
      <c r="C74" s="981">
        <f>FAC_Brouillon!N52</f>
        <v>0.05</v>
      </c>
      <c r="D74" s="979"/>
      <c r="E74" s="168">
        <f>ROUND(E73*C74,2)</f>
        <v>391.13</v>
      </c>
      <c r="F74" s="168"/>
    </row>
    <row r="75" spans="1:12" s="22" customFormat="1" ht="15.95" customHeight="1" x14ac:dyDescent="0.2">
      <c r="A75" s="157"/>
      <c r="B75" s="982" t="s">
        <v>127</v>
      </c>
      <c r="C75" s="983">
        <f>FAC_Brouillon!N53</f>
        <v>9.9750000000000005E-2</v>
      </c>
      <c r="D75" s="979"/>
      <c r="E75" s="166">
        <f>ROUND(E73*C75,2)</f>
        <v>780.29</v>
      </c>
      <c r="F75" s="168"/>
    </row>
    <row r="76" spans="1:12" s="22" customFormat="1" ht="15.95" customHeight="1" x14ac:dyDescent="0.2">
      <c r="A76" s="157"/>
      <c r="B76" s="984"/>
      <c r="C76" s="123"/>
      <c r="D76" s="149"/>
      <c r="E76" s="150"/>
      <c r="F76" s="159"/>
    </row>
    <row r="77" spans="1:12" s="22" customFormat="1" ht="15.95" customHeight="1" thickBot="1" x14ac:dyDescent="0.25">
      <c r="A77" s="157"/>
      <c r="B77" s="985" t="s">
        <v>128</v>
      </c>
      <c r="C77" s="976"/>
      <c r="D77" s="169"/>
      <c r="E77" s="178">
        <f>SUM(E73:E75)</f>
        <v>8993.9199999999983</v>
      </c>
      <c r="F77" s="177"/>
    </row>
    <row r="78" spans="1:12" s="22" customFormat="1" ht="15.95" customHeight="1" thickTop="1" x14ac:dyDescent="0.2">
      <c r="A78" s="157"/>
      <c r="B78" s="982"/>
      <c r="C78" s="982"/>
      <c r="D78" s="982"/>
      <c r="E78" s="986"/>
      <c r="F78" s="160"/>
    </row>
    <row r="79" spans="1:12" s="22" customFormat="1" ht="15.95" customHeight="1" x14ac:dyDescent="0.2">
      <c r="A79" s="157"/>
      <c r="B79" s="984" t="s">
        <v>116</v>
      </c>
      <c r="C79" s="982"/>
      <c r="D79" s="149"/>
      <c r="E79" s="150">
        <f>FAC_Brouillon!O57</f>
        <v>0</v>
      </c>
      <c r="F79" s="159"/>
      <c r="K79" s="994" t="s">
        <v>19908</v>
      </c>
      <c r="L79" s="993"/>
    </row>
    <row r="80" spans="1:12" s="22" customFormat="1" ht="15.95" customHeight="1" x14ac:dyDescent="0.2">
      <c r="A80" s="157"/>
      <c r="B80" s="158"/>
      <c r="C80" s="160"/>
      <c r="D80" s="161"/>
      <c r="E80" s="179"/>
      <c r="F80" s="161"/>
    </row>
    <row r="81" spans="1:17" s="22" customFormat="1" ht="15.95" customHeight="1" x14ac:dyDescent="0.2">
      <c r="A81" s="123"/>
      <c r="B81" s="1332" t="s">
        <v>129</v>
      </c>
      <c r="C81" s="1333"/>
      <c r="D81" s="162"/>
      <c r="E81" s="180">
        <f>E77-E79</f>
        <v>8993.9199999999983</v>
      </c>
      <c r="F81" s="164"/>
      <c r="K81" s="994" t="s">
        <v>175</v>
      </c>
      <c r="L81" s="992"/>
      <c r="M81" s="988"/>
      <c r="N81" s="988"/>
      <c r="O81" s="988"/>
      <c r="P81" s="988"/>
      <c r="Q81" s="988"/>
    </row>
    <row r="82" spans="1:17" ht="15.95" customHeight="1" x14ac:dyDescent="0.2">
      <c r="A82" s="123"/>
      <c r="B82" s="123"/>
      <c r="C82" s="123"/>
      <c r="D82" s="163"/>
      <c r="E82" s="164"/>
      <c r="F82" s="164"/>
    </row>
    <row r="83" spans="1:17" s="171" customFormat="1" ht="15.95" customHeight="1" x14ac:dyDescent="0.15">
      <c r="A83" s="170"/>
      <c r="B83" s="1336"/>
      <c r="C83" s="1337"/>
      <c r="D83" s="1338"/>
      <c r="E83" s="1338"/>
    </row>
    <row r="84" spans="1:17" s="22" customFormat="1" ht="15.95" customHeight="1" x14ac:dyDescent="0.2">
      <c r="A84" s="1339" t="s">
        <v>130</v>
      </c>
      <c r="B84" s="1339"/>
      <c r="C84" s="1339"/>
      <c r="D84" s="1340"/>
      <c r="E84" s="1340"/>
    </row>
    <row r="85" spans="1:17" ht="15.95" customHeight="1" x14ac:dyDescent="0.2">
      <c r="A85" s="1341" t="s">
        <v>131</v>
      </c>
      <c r="B85" s="1341"/>
      <c r="C85" s="1341"/>
      <c r="D85" s="1342"/>
      <c r="E85" s="1342"/>
      <c r="F85" s="18"/>
    </row>
    <row r="86" spans="1:17" ht="15.95" customHeight="1" x14ac:dyDescent="0.2">
      <c r="A86" s="139"/>
      <c r="B86" s="139"/>
      <c r="C86" s="139"/>
      <c r="D86" s="140"/>
      <c r="E86" s="140"/>
      <c r="F86" s="18"/>
    </row>
    <row r="87" spans="1:17" ht="15.95" customHeight="1" x14ac:dyDescent="0.2">
      <c r="A87" s="139"/>
      <c r="B87" s="139"/>
      <c r="C87" s="139"/>
      <c r="D87" s="140"/>
      <c r="E87" s="140"/>
      <c r="F87" s="18"/>
    </row>
    <row r="88" spans="1:17" ht="15.95" customHeight="1" x14ac:dyDescent="0.2">
      <c r="A88" s="1334" t="s">
        <v>132</v>
      </c>
      <c r="B88" s="1334"/>
      <c r="C88" s="1334"/>
      <c r="D88" s="1334"/>
      <c r="E88" s="1334"/>
      <c r="F88" s="1334"/>
    </row>
    <row r="89" spans="1:17" ht="15.95" customHeight="1" x14ac:dyDescent="0.2">
      <c r="A89" s="123"/>
      <c r="B89" s="1330"/>
      <c r="C89" s="1330"/>
      <c r="D89" s="1331"/>
      <c r="E89" s="1331"/>
      <c r="F89" s="18"/>
    </row>
  </sheetData>
  <mergeCells count="7">
    <mergeCell ref="B89:E89"/>
    <mergeCell ref="B81:C81"/>
    <mergeCell ref="A88:F88"/>
    <mergeCell ref="A30:E30"/>
    <mergeCell ref="B83:E83"/>
    <mergeCell ref="A84:E84"/>
    <mergeCell ref="A85:E85"/>
  </mergeCells>
  <dataValidations count="2">
    <dataValidation type="list" allowBlank="1" showInputMessage="1" showErrorMessage="1" sqref="B80:C80 B12:C20 B78:C78" xr:uid="{B0090AC7-D32F-4A21-9FE7-E1B7D17D77F4}">
      <formula1>Liste_Activités</formula1>
    </dataValidation>
    <dataValidation type="list" operator="lessThan" allowBlank="1" showInputMessage="1" sqref="B34 B36 B38" xr:uid="{08ACF7A8-2268-4AD6-B91D-01C0EF78D9B5}">
      <formula1>dnrServices</formula1>
    </dataValidation>
  </dataValidations>
  <printOptions horizontalCentered="1"/>
  <pageMargins left="0" right="0" top="0" bottom="0" header="0" footer="0"/>
  <pageSetup scale="55" orientation="portrait" r:id="rId1"/>
  <headerFooter scaleWithDoc="0"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FDF17-FDFC-4A45-B121-4BE680568B1E}">
  <sheetPr codeName="wshFAC_Historique"/>
  <dimension ref="A1:R180"/>
  <sheetViews>
    <sheetView zoomScale="95" zoomScaleNormal="95" workbookViewId="0">
      <selection activeCell="D4" sqref="D4:H4"/>
    </sheetView>
  </sheetViews>
  <sheetFormatPr baseColWidth="10" defaultRowHeight="15" customHeight="1" x14ac:dyDescent="0.25"/>
  <cols>
    <col min="1" max="2" width="5.7109375" style="4" customWidth="1"/>
    <col min="3" max="3" width="9.7109375" style="4" customWidth="1"/>
    <col min="4" max="4" width="12.7109375" style="4" customWidth="1"/>
    <col min="5" max="5" width="11.7109375" style="555" customWidth="1"/>
    <col min="6" max="6" width="12.7109375" style="4" customWidth="1"/>
    <col min="7" max="7" width="11.7109375" style="4" customWidth="1"/>
    <col min="8" max="16" width="12.7109375" style="4" customWidth="1"/>
    <col min="17" max="18" width="5.7109375" style="4" customWidth="1"/>
    <col min="19" max="20" width="4.7109375" style="4" customWidth="1"/>
    <col min="21" max="16384" width="11.42578125" style="4"/>
  </cols>
  <sheetData>
    <row r="1" spans="1:18" ht="30" customHeight="1" thickBot="1" x14ac:dyDescent="0.3">
      <c r="A1" s="1343" t="s">
        <v>11035</v>
      </c>
      <c r="B1" s="1344"/>
      <c r="C1" s="1344"/>
      <c r="D1" s="1344"/>
      <c r="E1" s="1344"/>
      <c r="F1" s="1344"/>
      <c r="G1" s="1344"/>
      <c r="H1" s="1344"/>
      <c r="I1" s="1344"/>
      <c r="J1" s="1344"/>
      <c r="K1" s="1344"/>
      <c r="L1" s="1344"/>
      <c r="M1" s="1344"/>
      <c r="N1" s="1344"/>
      <c r="O1" s="1344"/>
      <c r="P1" s="1344"/>
      <c r="Q1" s="1344"/>
      <c r="R1" s="1345"/>
    </row>
    <row r="2" spans="1:18" ht="15" customHeight="1" x14ac:dyDescent="0.25">
      <c r="A2" s="568"/>
      <c r="B2" s="568"/>
      <c r="C2" s="568"/>
      <c r="D2" s="568"/>
      <c r="E2" s="676"/>
      <c r="F2" s="568"/>
      <c r="G2" s="568"/>
      <c r="H2" s="568"/>
      <c r="I2" s="568"/>
      <c r="J2" s="568"/>
      <c r="K2" s="568"/>
      <c r="L2" s="568"/>
      <c r="M2" s="568"/>
      <c r="N2" s="568"/>
      <c r="O2" s="568"/>
      <c r="P2" s="568"/>
      <c r="Q2" s="568"/>
      <c r="R2" s="568"/>
    </row>
    <row r="3" spans="1:18" ht="15" customHeight="1" thickBot="1" x14ac:dyDescent="0.3">
      <c r="A3" s="568"/>
      <c r="B3" s="569"/>
      <c r="C3" s="570"/>
      <c r="D3" s="570"/>
      <c r="E3" s="677"/>
      <c r="F3" s="570"/>
      <c r="G3" s="570"/>
      <c r="H3" s="570"/>
      <c r="I3" s="570"/>
      <c r="J3" s="570"/>
      <c r="K3" s="570"/>
      <c r="L3" s="570"/>
      <c r="M3" s="570"/>
      <c r="N3" s="570"/>
      <c r="O3" s="570"/>
      <c r="P3" s="570"/>
      <c r="Q3" s="571"/>
      <c r="R3" s="568"/>
    </row>
    <row r="4" spans="1:18" ht="15" customHeight="1" thickBot="1" x14ac:dyDescent="0.3">
      <c r="A4" s="568"/>
      <c r="B4" s="572"/>
      <c r="C4" s="573" t="s">
        <v>11036</v>
      </c>
      <c r="D4" s="1346"/>
      <c r="E4" s="1347"/>
      <c r="F4" s="1347"/>
      <c r="G4" s="1347"/>
      <c r="H4" s="1348"/>
      <c r="I4" s="574"/>
      <c r="J4" s="574"/>
      <c r="K4" s="574"/>
      <c r="L4" s="568"/>
      <c r="M4" s="568"/>
      <c r="N4" s="568"/>
      <c r="O4" s="568"/>
      <c r="P4" s="568"/>
      <c r="Q4" s="575"/>
      <c r="R4" s="568"/>
    </row>
    <row r="5" spans="1:18" ht="15" customHeight="1" thickBot="1" x14ac:dyDescent="0.3">
      <c r="A5" s="568"/>
      <c r="B5" s="572"/>
      <c r="C5" s="568"/>
      <c r="D5" s="574"/>
      <c r="E5" s="676"/>
      <c r="F5" s="574"/>
      <c r="G5" s="574"/>
      <c r="H5" s="574"/>
      <c r="I5" s="574"/>
      <c r="J5" s="568"/>
      <c r="K5" s="568"/>
      <c r="L5" s="568"/>
      <c r="M5" s="568"/>
      <c r="N5" s="568"/>
      <c r="O5" s="568"/>
      <c r="P5" s="568"/>
      <c r="Q5" s="575"/>
      <c r="R5" s="568"/>
    </row>
    <row r="6" spans="1:18" ht="15" customHeight="1" thickBot="1" x14ac:dyDescent="0.3">
      <c r="A6" s="568"/>
      <c r="B6" s="572"/>
      <c r="C6" s="573" t="s">
        <v>11037</v>
      </c>
      <c r="D6" s="1349"/>
      <c r="E6" s="1350"/>
      <c r="F6" s="1351"/>
      <c r="G6" s="574"/>
      <c r="H6" s="574"/>
      <c r="I6" s="574"/>
      <c r="J6" s="574"/>
      <c r="K6" s="574"/>
      <c r="L6" s="574"/>
      <c r="M6" s="573" t="s">
        <v>11048</v>
      </c>
      <c r="N6" s="692">
        <v>45534</v>
      </c>
      <c r="O6" s="684">
        <v>45534</v>
      </c>
      <c r="P6" s="685">
        <v>45534</v>
      </c>
      <c r="Q6" s="575"/>
      <c r="R6" s="568"/>
    </row>
    <row r="7" spans="1:18" ht="15" customHeight="1" thickBot="1" x14ac:dyDescent="0.3">
      <c r="A7" s="568"/>
      <c r="B7" s="572"/>
      <c r="C7" s="568"/>
      <c r="D7" s="568"/>
      <c r="E7" s="676"/>
      <c r="F7" s="568"/>
      <c r="G7" s="568"/>
      <c r="H7" s="568"/>
      <c r="I7" s="568"/>
      <c r="J7" s="568"/>
      <c r="K7" s="568"/>
      <c r="L7" s="568"/>
      <c r="M7" s="568"/>
      <c r="N7" s="568"/>
      <c r="O7" s="568"/>
      <c r="P7" s="568"/>
      <c r="Q7" s="575"/>
      <c r="R7" s="568"/>
    </row>
    <row r="8" spans="1:18" ht="26.25" thickTop="1" x14ac:dyDescent="0.25">
      <c r="A8" s="568"/>
      <c r="B8" s="572"/>
      <c r="C8" s="594" t="s">
        <v>11042</v>
      </c>
      <c r="D8" s="595" t="s">
        <v>11043</v>
      </c>
      <c r="E8" s="595" t="s">
        <v>11044</v>
      </c>
      <c r="F8" s="595" t="s">
        <v>117</v>
      </c>
      <c r="G8" s="595" t="s">
        <v>106</v>
      </c>
      <c r="H8" s="596" t="s">
        <v>11045</v>
      </c>
      <c r="I8" s="596" t="s">
        <v>11046</v>
      </c>
      <c r="J8" s="596" t="s">
        <v>11047</v>
      </c>
      <c r="K8" s="596" t="s">
        <v>9175</v>
      </c>
      <c r="L8" s="596" t="s">
        <v>9176</v>
      </c>
      <c r="M8" s="596" t="s">
        <v>527</v>
      </c>
      <c r="N8" s="595" t="s">
        <v>11040</v>
      </c>
      <c r="O8" s="595" t="s">
        <v>11038</v>
      </c>
      <c r="P8" s="597" t="s">
        <v>11039</v>
      </c>
      <c r="Q8" s="575"/>
      <c r="R8" s="568"/>
    </row>
    <row r="9" spans="1:18" ht="15" customHeight="1" x14ac:dyDescent="0.25">
      <c r="A9" s="568"/>
      <c r="B9" s="572"/>
      <c r="C9" s="576"/>
      <c r="D9" s="577"/>
      <c r="E9" s="678"/>
      <c r="F9" s="578"/>
      <c r="G9" s="578"/>
      <c r="H9" s="578"/>
      <c r="I9" s="578"/>
      <c r="J9" s="578"/>
      <c r="K9" s="578"/>
      <c r="L9" s="578"/>
      <c r="M9" s="578"/>
      <c r="N9" s="578"/>
      <c r="O9" s="579"/>
      <c r="P9" s="580"/>
      <c r="Q9" s="575"/>
      <c r="R9" s="568"/>
    </row>
    <row r="10" spans="1:18" ht="15" customHeight="1" x14ac:dyDescent="0.25">
      <c r="A10" s="568"/>
      <c r="B10" s="572"/>
      <c r="C10" s="581"/>
      <c r="D10" s="577"/>
      <c r="E10" s="679"/>
      <c r="F10" s="582"/>
      <c r="G10" s="582"/>
      <c r="H10" s="582"/>
      <c r="I10" s="582"/>
      <c r="J10" s="582"/>
      <c r="K10" s="582"/>
      <c r="L10" s="582"/>
      <c r="M10" s="582"/>
      <c r="N10" s="582"/>
      <c r="O10" s="583"/>
      <c r="P10" s="584"/>
      <c r="Q10" s="575"/>
      <c r="R10" s="568"/>
    </row>
    <row r="11" spans="1:18" ht="15" customHeight="1" x14ac:dyDescent="0.25">
      <c r="A11" s="568"/>
      <c r="B11" s="572"/>
      <c r="C11" s="581"/>
      <c r="D11" s="577"/>
      <c r="E11" s="679"/>
      <c r="F11" s="582"/>
      <c r="G11" s="582"/>
      <c r="H11" s="582"/>
      <c r="I11" s="582"/>
      <c r="J11" s="582"/>
      <c r="K11" s="582"/>
      <c r="L11" s="582"/>
      <c r="M11" s="582"/>
      <c r="N11" s="582"/>
      <c r="O11" s="583"/>
      <c r="P11" s="584"/>
      <c r="Q11" s="575"/>
      <c r="R11" s="568"/>
    </row>
    <row r="12" spans="1:18" ht="15" customHeight="1" x14ac:dyDescent="0.25">
      <c r="A12" s="568"/>
      <c r="B12" s="572"/>
      <c r="C12" s="581"/>
      <c r="D12" s="577"/>
      <c r="E12" s="679"/>
      <c r="F12" s="582"/>
      <c r="G12" s="582"/>
      <c r="H12" s="582"/>
      <c r="I12" s="582"/>
      <c r="J12" s="582"/>
      <c r="K12" s="582"/>
      <c r="L12" s="582"/>
      <c r="M12" s="582"/>
      <c r="N12" s="582"/>
      <c r="O12" s="583"/>
      <c r="P12" s="584"/>
      <c r="Q12" s="575"/>
      <c r="R12" s="568"/>
    </row>
    <row r="13" spans="1:18" ht="15" customHeight="1" x14ac:dyDescent="0.25">
      <c r="A13" s="568"/>
      <c r="B13" s="572"/>
      <c r="C13" s="581"/>
      <c r="D13" s="577"/>
      <c r="E13" s="679"/>
      <c r="F13" s="582"/>
      <c r="G13" s="582"/>
      <c r="H13" s="582"/>
      <c r="I13" s="582"/>
      <c r="J13" s="582"/>
      <c r="K13" s="582"/>
      <c r="L13" s="582"/>
      <c r="M13" s="582"/>
      <c r="N13" s="582"/>
      <c r="O13" s="583"/>
      <c r="P13" s="584"/>
      <c r="Q13" s="575"/>
      <c r="R13" s="568"/>
    </row>
    <row r="14" spans="1:18" ht="15" customHeight="1" x14ac:dyDescent="0.25">
      <c r="A14" s="568"/>
      <c r="B14" s="572"/>
      <c r="C14" s="581"/>
      <c r="D14" s="577"/>
      <c r="E14" s="679"/>
      <c r="F14" s="582"/>
      <c r="G14" s="582"/>
      <c r="H14" s="582"/>
      <c r="I14" s="582"/>
      <c r="J14" s="582"/>
      <c r="K14" s="582"/>
      <c r="L14" s="582"/>
      <c r="M14" s="582"/>
      <c r="N14" s="582"/>
      <c r="O14" s="583"/>
      <c r="P14" s="584"/>
      <c r="Q14" s="575"/>
      <c r="R14" s="568"/>
    </row>
    <row r="15" spans="1:18" ht="15" customHeight="1" x14ac:dyDescent="0.25">
      <c r="A15" s="568"/>
      <c r="B15" s="572"/>
      <c r="C15" s="581"/>
      <c r="D15" s="577"/>
      <c r="E15" s="679"/>
      <c r="F15" s="582"/>
      <c r="G15" s="582"/>
      <c r="H15" s="582"/>
      <c r="I15" s="582"/>
      <c r="J15" s="582"/>
      <c r="K15" s="582"/>
      <c r="L15" s="582"/>
      <c r="M15" s="582"/>
      <c r="N15" s="582"/>
      <c r="O15" s="583"/>
      <c r="P15" s="584"/>
      <c r="Q15" s="575"/>
      <c r="R15" s="568"/>
    </row>
    <row r="16" spans="1:18" ht="15" customHeight="1" x14ac:dyDescent="0.25">
      <c r="A16" s="568"/>
      <c r="B16" s="572"/>
      <c r="C16" s="581"/>
      <c r="D16" s="577"/>
      <c r="E16" s="679"/>
      <c r="F16" s="582"/>
      <c r="G16" s="582"/>
      <c r="H16" s="582"/>
      <c r="I16" s="582"/>
      <c r="J16" s="582"/>
      <c r="K16" s="582"/>
      <c r="L16" s="582"/>
      <c r="M16" s="582"/>
      <c r="N16" s="582"/>
      <c r="O16" s="583"/>
      <c r="P16" s="584"/>
      <c r="Q16" s="575"/>
      <c r="R16" s="568"/>
    </row>
    <row r="17" spans="1:18" ht="15" customHeight="1" x14ac:dyDescent="0.25">
      <c r="A17" s="568"/>
      <c r="B17" s="572"/>
      <c r="C17" s="581"/>
      <c r="D17" s="577"/>
      <c r="E17" s="679"/>
      <c r="F17" s="582"/>
      <c r="G17" s="582"/>
      <c r="H17" s="582"/>
      <c r="I17" s="582"/>
      <c r="J17" s="582"/>
      <c r="K17" s="582"/>
      <c r="L17" s="582"/>
      <c r="M17" s="582"/>
      <c r="N17" s="582"/>
      <c r="O17" s="583"/>
      <c r="P17" s="584"/>
      <c r="Q17" s="575"/>
      <c r="R17" s="568"/>
    </row>
    <row r="18" spans="1:18" ht="15" customHeight="1" x14ac:dyDescent="0.25">
      <c r="A18" s="568"/>
      <c r="B18" s="572"/>
      <c r="C18" s="581"/>
      <c r="D18" s="577"/>
      <c r="E18" s="679"/>
      <c r="F18" s="582"/>
      <c r="G18" s="582"/>
      <c r="H18" s="582"/>
      <c r="I18" s="582"/>
      <c r="J18" s="582"/>
      <c r="K18" s="582"/>
      <c r="L18" s="582"/>
      <c r="M18" s="582"/>
      <c r="N18" s="582"/>
      <c r="O18" s="583"/>
      <c r="P18" s="584"/>
      <c r="Q18" s="575"/>
      <c r="R18" s="568"/>
    </row>
    <row r="19" spans="1:18" ht="15" customHeight="1" x14ac:dyDescent="0.25">
      <c r="A19" s="568"/>
      <c r="B19" s="572"/>
      <c r="C19" s="581"/>
      <c r="D19" s="577"/>
      <c r="E19" s="679"/>
      <c r="F19" s="582"/>
      <c r="G19" s="582"/>
      <c r="H19" s="582"/>
      <c r="I19" s="582"/>
      <c r="J19" s="582"/>
      <c r="K19" s="582"/>
      <c r="L19" s="582"/>
      <c r="M19" s="582"/>
      <c r="N19" s="582"/>
      <c r="O19" s="583"/>
      <c r="P19" s="584"/>
      <c r="Q19" s="575"/>
      <c r="R19" s="568"/>
    </row>
    <row r="20" spans="1:18" ht="15" customHeight="1" x14ac:dyDescent="0.25">
      <c r="A20" s="568"/>
      <c r="B20" s="572"/>
      <c r="C20" s="581"/>
      <c r="D20" s="577"/>
      <c r="E20" s="679"/>
      <c r="F20" s="582"/>
      <c r="G20" s="582"/>
      <c r="H20" s="582"/>
      <c r="I20" s="582"/>
      <c r="J20" s="582"/>
      <c r="K20" s="582"/>
      <c r="L20" s="582"/>
      <c r="M20" s="582"/>
      <c r="N20" s="582"/>
      <c r="O20" s="583"/>
      <c r="P20" s="584"/>
      <c r="Q20" s="575"/>
      <c r="R20" s="568"/>
    </row>
    <row r="21" spans="1:18" ht="15" customHeight="1" x14ac:dyDescent="0.25">
      <c r="A21" s="568"/>
      <c r="B21" s="572"/>
      <c r="C21" s="581"/>
      <c r="D21" s="577"/>
      <c r="E21" s="679"/>
      <c r="F21" s="582"/>
      <c r="G21" s="582"/>
      <c r="H21" s="582"/>
      <c r="I21" s="582"/>
      <c r="J21" s="582"/>
      <c r="K21" s="582"/>
      <c r="L21" s="582"/>
      <c r="M21" s="582"/>
      <c r="N21" s="582"/>
      <c r="O21" s="583"/>
      <c r="P21" s="584"/>
      <c r="Q21" s="575"/>
      <c r="R21" s="568"/>
    </row>
    <row r="22" spans="1:18" ht="15" customHeight="1" x14ac:dyDescent="0.25">
      <c r="A22" s="568"/>
      <c r="B22" s="572"/>
      <c r="C22" s="581"/>
      <c r="D22" s="577"/>
      <c r="E22" s="679"/>
      <c r="F22" s="582"/>
      <c r="G22" s="582"/>
      <c r="H22" s="582"/>
      <c r="I22" s="582"/>
      <c r="J22" s="582"/>
      <c r="K22" s="582"/>
      <c r="L22" s="582"/>
      <c r="M22" s="582"/>
      <c r="N22" s="582"/>
      <c r="O22" s="583"/>
      <c r="P22" s="584"/>
      <c r="Q22" s="575"/>
      <c r="R22" s="568"/>
    </row>
    <row r="23" spans="1:18" ht="15" customHeight="1" x14ac:dyDescent="0.25">
      <c r="A23" s="568"/>
      <c r="B23" s="572"/>
      <c r="C23" s="581"/>
      <c r="D23" s="577"/>
      <c r="E23" s="679"/>
      <c r="F23" s="582"/>
      <c r="G23" s="582"/>
      <c r="H23" s="582"/>
      <c r="I23" s="582"/>
      <c r="J23" s="582"/>
      <c r="K23" s="582"/>
      <c r="L23" s="582"/>
      <c r="M23" s="582"/>
      <c r="N23" s="582"/>
      <c r="O23" s="583"/>
      <c r="P23" s="584"/>
      <c r="Q23" s="575"/>
      <c r="R23" s="568"/>
    </row>
    <row r="24" spans="1:18" ht="15" customHeight="1" x14ac:dyDescent="0.25">
      <c r="A24" s="568"/>
      <c r="B24" s="572"/>
      <c r="C24" s="581"/>
      <c r="D24" s="577"/>
      <c r="E24" s="679"/>
      <c r="F24" s="582"/>
      <c r="G24" s="582"/>
      <c r="H24" s="582"/>
      <c r="I24" s="582"/>
      <c r="J24" s="582"/>
      <c r="K24" s="582"/>
      <c r="L24" s="582"/>
      <c r="M24" s="582"/>
      <c r="N24" s="582"/>
      <c r="O24" s="583"/>
      <c r="P24" s="584"/>
      <c r="Q24" s="575"/>
      <c r="R24" s="568"/>
    </row>
    <row r="25" spans="1:18" ht="15" customHeight="1" x14ac:dyDescent="0.25">
      <c r="A25" s="568"/>
      <c r="B25" s="572"/>
      <c r="C25" s="581"/>
      <c r="D25" s="577"/>
      <c r="E25" s="679"/>
      <c r="F25" s="582"/>
      <c r="G25" s="582"/>
      <c r="H25" s="582"/>
      <c r="I25" s="582"/>
      <c r="J25" s="582"/>
      <c r="K25" s="582"/>
      <c r="L25" s="582"/>
      <c r="M25" s="582"/>
      <c r="N25" s="582"/>
      <c r="O25" s="583"/>
      <c r="P25" s="584"/>
      <c r="Q25" s="575"/>
      <c r="R25" s="568"/>
    </row>
    <row r="26" spans="1:18" ht="15" customHeight="1" x14ac:dyDescent="0.25">
      <c r="A26" s="568"/>
      <c r="B26" s="572"/>
      <c r="C26" s="581"/>
      <c r="D26" s="577"/>
      <c r="E26" s="679"/>
      <c r="F26" s="582"/>
      <c r="G26" s="582"/>
      <c r="H26" s="582"/>
      <c r="I26" s="582"/>
      <c r="J26" s="582"/>
      <c r="K26" s="582"/>
      <c r="L26" s="582"/>
      <c r="M26" s="582"/>
      <c r="N26" s="582"/>
      <c r="O26" s="583"/>
      <c r="P26" s="584"/>
      <c r="Q26" s="575"/>
      <c r="R26" s="568"/>
    </row>
    <row r="27" spans="1:18" ht="15" customHeight="1" x14ac:dyDescent="0.25">
      <c r="A27" s="568"/>
      <c r="B27" s="572"/>
      <c r="C27" s="581"/>
      <c r="D27" s="577"/>
      <c r="E27" s="679"/>
      <c r="F27" s="582"/>
      <c r="G27" s="582"/>
      <c r="H27" s="582"/>
      <c r="I27" s="582"/>
      <c r="J27" s="582"/>
      <c r="K27" s="582"/>
      <c r="L27" s="582"/>
      <c r="M27" s="582"/>
      <c r="N27" s="582"/>
      <c r="O27" s="583"/>
      <c r="P27" s="584"/>
      <c r="Q27" s="575"/>
      <c r="R27" s="568"/>
    </row>
    <row r="28" spans="1:18" ht="15" customHeight="1" x14ac:dyDescent="0.25">
      <c r="A28" s="568"/>
      <c r="B28" s="572"/>
      <c r="C28" s="581"/>
      <c r="D28" s="577"/>
      <c r="E28" s="679"/>
      <c r="F28" s="582"/>
      <c r="G28" s="582"/>
      <c r="H28" s="582"/>
      <c r="I28" s="582"/>
      <c r="J28" s="582"/>
      <c r="K28" s="582"/>
      <c r="L28" s="582"/>
      <c r="M28" s="582"/>
      <c r="N28" s="582"/>
      <c r="O28" s="583"/>
      <c r="P28" s="584"/>
      <c r="Q28" s="575"/>
      <c r="R28" s="568"/>
    </row>
    <row r="29" spans="1:18" ht="15" customHeight="1" x14ac:dyDescent="0.25">
      <c r="A29" s="568"/>
      <c r="B29" s="572"/>
      <c r="C29" s="581"/>
      <c r="D29" s="577"/>
      <c r="E29" s="679"/>
      <c r="F29" s="582"/>
      <c r="G29" s="582"/>
      <c r="H29" s="582"/>
      <c r="I29" s="582"/>
      <c r="J29" s="582"/>
      <c r="K29" s="582"/>
      <c r="L29" s="582"/>
      <c r="M29" s="582"/>
      <c r="N29" s="582"/>
      <c r="O29" s="583"/>
      <c r="P29" s="584"/>
      <c r="Q29" s="575"/>
      <c r="R29" s="568"/>
    </row>
    <row r="30" spans="1:18" ht="15" customHeight="1" x14ac:dyDescent="0.25">
      <c r="A30" s="568"/>
      <c r="B30" s="572"/>
      <c r="C30" s="581"/>
      <c r="D30" s="577"/>
      <c r="E30" s="679"/>
      <c r="F30" s="582"/>
      <c r="G30" s="582"/>
      <c r="H30" s="582"/>
      <c r="I30" s="582"/>
      <c r="J30" s="582"/>
      <c r="K30" s="582"/>
      <c r="L30" s="582"/>
      <c r="M30" s="582"/>
      <c r="N30" s="582"/>
      <c r="O30" s="583"/>
      <c r="P30" s="584"/>
      <c r="Q30" s="575"/>
      <c r="R30" s="568"/>
    </row>
    <row r="31" spans="1:18" ht="15" customHeight="1" x14ac:dyDescent="0.25">
      <c r="A31" s="568"/>
      <c r="B31" s="572"/>
      <c r="C31" s="581"/>
      <c r="D31" s="577"/>
      <c r="E31" s="679"/>
      <c r="F31" s="582"/>
      <c r="G31" s="582"/>
      <c r="H31" s="582"/>
      <c r="I31" s="582"/>
      <c r="J31" s="582"/>
      <c r="K31" s="582"/>
      <c r="L31" s="582"/>
      <c r="M31" s="582"/>
      <c r="N31" s="582"/>
      <c r="O31" s="583"/>
      <c r="P31" s="584"/>
      <c r="Q31" s="575"/>
      <c r="R31" s="568"/>
    </row>
    <row r="32" spans="1:18" ht="15" customHeight="1" x14ac:dyDescent="0.25">
      <c r="A32" s="568"/>
      <c r="B32" s="572"/>
      <c r="C32" s="581"/>
      <c r="D32" s="577"/>
      <c r="E32" s="679"/>
      <c r="F32" s="582"/>
      <c r="G32" s="582"/>
      <c r="H32" s="582"/>
      <c r="I32" s="582"/>
      <c r="J32" s="582"/>
      <c r="K32" s="582"/>
      <c r="L32" s="582"/>
      <c r="M32" s="582"/>
      <c r="N32" s="582"/>
      <c r="O32" s="583"/>
      <c r="P32" s="584"/>
      <c r="Q32" s="575"/>
      <c r="R32" s="568"/>
    </row>
    <row r="33" spans="1:18" ht="15" customHeight="1" x14ac:dyDescent="0.25">
      <c r="A33" s="568"/>
      <c r="B33" s="572"/>
      <c r="C33" s="581"/>
      <c r="D33" s="577"/>
      <c r="E33" s="679"/>
      <c r="F33" s="582"/>
      <c r="G33" s="582"/>
      <c r="H33" s="582"/>
      <c r="I33" s="582"/>
      <c r="J33" s="582"/>
      <c r="K33" s="582"/>
      <c r="L33" s="582"/>
      <c r="M33" s="582"/>
      <c r="N33" s="582"/>
      <c r="O33" s="583"/>
      <c r="P33" s="584"/>
      <c r="Q33" s="575"/>
      <c r="R33" s="568"/>
    </row>
    <row r="34" spans="1:18" ht="15" customHeight="1" thickBot="1" x14ac:dyDescent="0.3">
      <c r="A34" s="568"/>
      <c r="B34" s="572"/>
      <c r="C34" s="585"/>
      <c r="D34" s="586"/>
      <c r="E34" s="680"/>
      <c r="F34" s="587"/>
      <c r="G34" s="587"/>
      <c r="H34" s="587"/>
      <c r="I34" s="587"/>
      <c r="J34" s="587"/>
      <c r="K34" s="587"/>
      <c r="L34" s="587"/>
      <c r="M34" s="587"/>
      <c r="N34" s="587"/>
      <c r="O34" s="588"/>
      <c r="P34" s="589"/>
      <c r="Q34" s="575"/>
      <c r="R34" s="568"/>
    </row>
    <row r="35" spans="1:18" ht="15" customHeight="1" thickTop="1" thickBot="1" x14ac:dyDescent="0.3">
      <c r="A35" s="568"/>
      <c r="B35" s="572"/>
      <c r="C35" s="568"/>
      <c r="D35" s="590"/>
      <c r="E35" s="676"/>
      <c r="F35" s="591"/>
      <c r="G35" s="568"/>
      <c r="H35" s="591"/>
      <c r="I35" s="591"/>
      <c r="J35" s="591"/>
      <c r="K35" s="591"/>
      <c r="L35" s="591"/>
      <c r="M35" s="591"/>
      <c r="N35" s="591"/>
      <c r="O35" s="568"/>
      <c r="P35" s="591"/>
      <c r="Q35" s="575"/>
      <c r="R35" s="568"/>
    </row>
    <row r="36" spans="1:18" ht="15" customHeight="1" thickBot="1" x14ac:dyDescent="0.3">
      <c r="A36" s="568"/>
      <c r="B36" s="572"/>
      <c r="C36" s="682"/>
      <c r="D36" s="683"/>
      <c r="E36" s="647" t="s">
        <v>209</v>
      </c>
      <c r="F36" s="645">
        <f>SUM(F9:F34)</f>
        <v>0</v>
      </c>
      <c r="G36" s="645">
        <f t="shared" ref="G36:N36" si="0">SUM(G9:G34)</f>
        <v>0</v>
      </c>
      <c r="H36" s="645">
        <f t="shared" si="0"/>
        <v>0</v>
      </c>
      <c r="I36" s="645">
        <f t="shared" si="0"/>
        <v>0</v>
      </c>
      <c r="J36" s="645">
        <f t="shared" si="0"/>
        <v>0</v>
      </c>
      <c r="K36" s="645">
        <f t="shared" si="0"/>
        <v>0</v>
      </c>
      <c r="L36" s="645">
        <f t="shared" si="0"/>
        <v>0</v>
      </c>
      <c r="M36" s="645">
        <f t="shared" si="0"/>
        <v>0</v>
      </c>
      <c r="N36" s="649">
        <f t="shared" si="0"/>
        <v>0</v>
      </c>
      <c r="O36" s="650"/>
      <c r="P36" s="646">
        <f>SUM(P9:P34)</f>
        <v>0</v>
      </c>
      <c r="Q36" s="575"/>
      <c r="R36" s="568"/>
    </row>
    <row r="37" spans="1:18" ht="15" customHeight="1" x14ac:dyDescent="0.25">
      <c r="A37" s="568"/>
      <c r="B37" s="592"/>
      <c r="C37" s="568"/>
      <c r="D37" s="593"/>
      <c r="E37" s="676"/>
      <c r="F37" s="568"/>
      <c r="G37" s="568"/>
      <c r="H37" s="568"/>
      <c r="I37" s="568"/>
      <c r="J37" s="568"/>
      <c r="K37" s="568"/>
      <c r="L37" s="568"/>
      <c r="M37" s="568"/>
      <c r="N37" s="568"/>
      <c r="O37" s="568"/>
      <c r="P37" s="568"/>
      <c r="Q37" s="651"/>
      <c r="R37" s="568"/>
    </row>
    <row r="38" spans="1:18" ht="20.100000000000001" customHeight="1" x14ac:dyDescent="0.25">
      <c r="A38" s="568"/>
      <c r="B38" s="568"/>
      <c r="C38" s="648"/>
      <c r="D38" s="568"/>
      <c r="E38" s="681"/>
      <c r="F38" s="648"/>
      <c r="G38" s="648"/>
      <c r="H38" s="648"/>
      <c r="I38" s="648"/>
      <c r="J38" s="648"/>
      <c r="K38" s="648"/>
      <c r="L38" s="648"/>
      <c r="M38" s="648"/>
      <c r="N38" s="648"/>
      <c r="O38" s="648"/>
      <c r="P38" s="648"/>
      <c r="Q38" s="648"/>
      <c r="R38" s="568"/>
    </row>
    <row r="39" spans="1:18" ht="15" customHeight="1" x14ac:dyDescent="0.25">
      <c r="D39" s="206"/>
      <c r="F39" s="644"/>
      <c r="H39" s="644"/>
      <c r="I39" s="644"/>
      <c r="J39" s="644"/>
      <c r="K39" s="644"/>
      <c r="L39" s="644"/>
      <c r="M39" s="644"/>
      <c r="N39" s="644"/>
      <c r="P39" s="644"/>
    </row>
    <row r="40" spans="1:18" ht="15" customHeight="1" x14ac:dyDescent="0.25">
      <c r="D40" s="206"/>
      <c r="F40" s="644"/>
      <c r="H40" s="644"/>
      <c r="I40" s="644"/>
      <c r="J40" s="644"/>
      <c r="K40" s="644"/>
      <c r="L40" s="644"/>
      <c r="M40" s="644"/>
      <c r="N40" s="644"/>
      <c r="P40" s="644"/>
    </row>
    <row r="41" spans="1:18" ht="15" customHeight="1" x14ac:dyDescent="0.25">
      <c r="D41" s="206"/>
      <c r="F41" s="644"/>
      <c r="H41" s="644"/>
      <c r="I41" s="644"/>
      <c r="J41" s="644"/>
      <c r="K41" s="644"/>
      <c r="L41" s="644"/>
      <c r="M41" s="644"/>
      <c r="N41" s="644"/>
      <c r="P41" s="644"/>
    </row>
    <row r="42" spans="1:18" ht="15" customHeight="1" x14ac:dyDescent="0.25">
      <c r="D42" s="206"/>
      <c r="F42" s="644"/>
      <c r="H42" s="644"/>
      <c r="I42" s="644"/>
      <c r="J42" s="644"/>
      <c r="K42" s="644"/>
      <c r="L42" s="644"/>
      <c r="M42" s="644"/>
      <c r="N42" s="644"/>
      <c r="P42" s="644"/>
    </row>
    <row r="43" spans="1:18" ht="15" customHeight="1" x14ac:dyDescent="0.25">
      <c r="D43" s="206"/>
      <c r="F43" s="644"/>
      <c r="H43" s="644"/>
      <c r="I43" s="644"/>
      <c r="J43" s="644"/>
      <c r="K43" s="644"/>
      <c r="L43" s="644"/>
      <c r="M43" s="644"/>
      <c r="N43" s="644"/>
      <c r="P43" s="644"/>
    </row>
    <row r="44" spans="1:18" ht="15" customHeight="1" x14ac:dyDescent="0.25">
      <c r="D44" s="206"/>
      <c r="F44" s="644"/>
      <c r="H44" s="644"/>
      <c r="I44" s="644"/>
      <c r="J44" s="644"/>
      <c r="K44" s="644"/>
      <c r="L44" s="644"/>
      <c r="M44" s="644"/>
      <c r="N44" s="644"/>
      <c r="P44" s="644"/>
    </row>
    <row r="45" spans="1:18" ht="15" customHeight="1" x14ac:dyDescent="0.25">
      <c r="D45" s="206"/>
      <c r="F45" s="644"/>
      <c r="H45" s="644"/>
      <c r="I45" s="644"/>
      <c r="J45" s="644"/>
      <c r="K45" s="644"/>
      <c r="L45" s="644"/>
      <c r="M45" s="644"/>
      <c r="N45" s="644"/>
      <c r="P45" s="644"/>
    </row>
    <row r="46" spans="1:18" ht="15" customHeight="1" x14ac:dyDescent="0.25">
      <c r="D46" s="206"/>
      <c r="F46" s="644"/>
      <c r="H46" s="644"/>
      <c r="I46" s="644"/>
      <c r="J46" s="644"/>
      <c r="K46" s="644"/>
      <c r="L46" s="644"/>
      <c r="M46" s="644"/>
      <c r="N46" s="644"/>
      <c r="P46" s="644"/>
    </row>
    <row r="47" spans="1:18" ht="15" customHeight="1" x14ac:dyDescent="0.25">
      <c r="D47" s="206"/>
      <c r="F47" s="644"/>
      <c r="H47" s="644"/>
      <c r="I47" s="644"/>
      <c r="J47" s="644"/>
      <c r="K47" s="644"/>
      <c r="L47" s="644"/>
      <c r="M47" s="644"/>
      <c r="N47" s="644"/>
      <c r="P47" s="644"/>
    </row>
    <row r="48" spans="1:18" ht="15" customHeight="1" x14ac:dyDescent="0.25">
      <c r="D48" s="206"/>
      <c r="F48" s="644"/>
      <c r="H48" s="644"/>
      <c r="I48" s="644"/>
      <c r="J48" s="644"/>
      <c r="K48" s="644"/>
      <c r="L48" s="644"/>
      <c r="M48" s="644"/>
      <c r="N48" s="644"/>
      <c r="P48" s="644"/>
    </row>
    <row r="49" spans="4:16" ht="15" customHeight="1" x14ac:dyDescent="0.25">
      <c r="D49" s="206"/>
      <c r="F49" s="644"/>
      <c r="H49" s="644"/>
      <c r="I49" s="644"/>
      <c r="J49" s="644"/>
      <c r="K49" s="644"/>
      <c r="L49" s="644"/>
      <c r="M49" s="644"/>
      <c r="N49" s="644"/>
      <c r="P49" s="644"/>
    </row>
    <row r="50" spans="4:16" ht="15" customHeight="1" x14ac:dyDescent="0.25">
      <c r="D50" s="206"/>
      <c r="F50" s="644"/>
      <c r="H50" s="644"/>
      <c r="I50" s="644"/>
      <c r="J50" s="644"/>
      <c r="K50" s="644"/>
      <c r="L50" s="644"/>
      <c r="M50" s="644"/>
      <c r="N50" s="644"/>
      <c r="P50" s="644"/>
    </row>
    <row r="51" spans="4:16" ht="15" customHeight="1" x14ac:dyDescent="0.25">
      <c r="D51" s="206"/>
      <c r="F51" s="644"/>
      <c r="H51" s="644"/>
      <c r="I51" s="644"/>
      <c r="J51" s="644"/>
      <c r="K51" s="644"/>
      <c r="L51" s="644"/>
      <c r="M51" s="644"/>
      <c r="N51" s="644"/>
      <c r="P51" s="644"/>
    </row>
    <row r="52" spans="4:16" ht="15" customHeight="1" x14ac:dyDescent="0.25">
      <c r="D52" s="206"/>
      <c r="F52" s="644"/>
      <c r="H52" s="644"/>
      <c r="I52" s="644"/>
      <c r="J52" s="644"/>
      <c r="K52" s="644"/>
      <c r="L52" s="644"/>
      <c r="M52" s="644"/>
      <c r="N52" s="644"/>
      <c r="P52" s="644"/>
    </row>
    <row r="53" spans="4:16" ht="15" customHeight="1" x14ac:dyDescent="0.25">
      <c r="D53" s="206"/>
      <c r="F53" s="644"/>
      <c r="H53" s="644"/>
      <c r="I53" s="644"/>
      <c r="J53" s="644"/>
      <c r="K53" s="644"/>
      <c r="L53" s="644"/>
      <c r="M53" s="644"/>
      <c r="N53" s="644"/>
      <c r="P53" s="644"/>
    </row>
    <row r="54" spans="4:16" ht="15" customHeight="1" x14ac:dyDescent="0.25">
      <c r="D54" s="206"/>
      <c r="F54" s="644"/>
      <c r="H54" s="644"/>
      <c r="I54" s="644"/>
      <c r="J54" s="644"/>
      <c r="K54" s="644"/>
      <c r="L54" s="644"/>
      <c r="M54" s="644"/>
      <c r="N54" s="644"/>
      <c r="P54" s="644"/>
    </row>
    <row r="55" spans="4:16" ht="15" customHeight="1" x14ac:dyDescent="0.25">
      <c r="D55" s="206"/>
      <c r="F55" s="644"/>
      <c r="H55" s="644"/>
      <c r="I55" s="644"/>
      <c r="J55" s="644"/>
      <c r="K55" s="644"/>
      <c r="L55" s="644"/>
      <c r="M55" s="644"/>
      <c r="N55" s="644"/>
      <c r="P55" s="644"/>
    </row>
    <row r="56" spans="4:16" ht="15" customHeight="1" x14ac:dyDescent="0.25">
      <c r="D56" s="206"/>
      <c r="F56" s="644"/>
      <c r="H56" s="644"/>
      <c r="I56" s="644"/>
      <c r="J56" s="644"/>
      <c r="K56" s="644"/>
      <c r="L56" s="644"/>
      <c r="M56" s="644"/>
      <c r="N56" s="644"/>
      <c r="P56" s="644"/>
    </row>
    <row r="57" spans="4:16" ht="15" customHeight="1" x14ac:dyDescent="0.25">
      <c r="D57" s="206"/>
      <c r="F57" s="644"/>
      <c r="H57" s="644"/>
      <c r="I57" s="644"/>
      <c r="J57" s="644"/>
      <c r="K57" s="644"/>
      <c r="L57" s="644"/>
      <c r="M57" s="644"/>
      <c r="N57" s="644"/>
      <c r="P57" s="644"/>
    </row>
    <row r="58" spans="4:16" ht="15" customHeight="1" x14ac:dyDescent="0.25">
      <c r="D58" s="206"/>
      <c r="F58" s="644"/>
      <c r="H58" s="644"/>
      <c r="I58" s="644"/>
      <c r="J58" s="644"/>
      <c r="K58" s="644"/>
      <c r="L58" s="644"/>
      <c r="M58" s="644"/>
      <c r="N58" s="644"/>
      <c r="P58" s="644"/>
    </row>
    <row r="59" spans="4:16" ht="15" customHeight="1" x14ac:dyDescent="0.25">
      <c r="D59" s="206"/>
      <c r="F59" s="644"/>
      <c r="H59" s="644"/>
      <c r="I59" s="644"/>
      <c r="J59" s="644"/>
      <c r="K59" s="644"/>
      <c r="L59" s="644"/>
      <c r="M59" s="644"/>
      <c r="N59" s="644"/>
      <c r="P59" s="644"/>
    </row>
    <row r="60" spans="4:16" ht="15" customHeight="1" x14ac:dyDescent="0.25">
      <c r="D60" s="206"/>
      <c r="F60" s="644"/>
      <c r="H60" s="644"/>
      <c r="I60" s="644"/>
      <c r="J60" s="644"/>
      <c r="K60" s="644"/>
      <c r="L60" s="644"/>
      <c r="M60" s="644"/>
      <c r="N60" s="644"/>
      <c r="P60" s="644"/>
    </row>
    <row r="61" spans="4:16" ht="15" customHeight="1" x14ac:dyDescent="0.25">
      <c r="D61" s="206"/>
      <c r="F61" s="644"/>
      <c r="H61" s="644"/>
      <c r="I61" s="644"/>
      <c r="J61" s="644"/>
      <c r="K61" s="644"/>
      <c r="L61" s="644"/>
      <c r="M61" s="644"/>
      <c r="N61" s="644"/>
      <c r="P61" s="644"/>
    </row>
    <row r="62" spans="4:16" ht="15" customHeight="1" x14ac:dyDescent="0.25">
      <c r="D62" s="206"/>
      <c r="F62" s="644"/>
      <c r="H62" s="644"/>
      <c r="I62" s="644"/>
      <c r="J62" s="644"/>
      <c r="K62" s="644"/>
      <c r="L62" s="644"/>
      <c r="M62" s="644"/>
      <c r="N62" s="644"/>
      <c r="P62" s="644"/>
    </row>
    <row r="63" spans="4:16" ht="15" customHeight="1" x14ac:dyDescent="0.25">
      <c r="D63" s="206"/>
      <c r="F63" s="644"/>
      <c r="H63" s="644"/>
      <c r="I63" s="644"/>
      <c r="J63" s="644"/>
      <c r="K63" s="644"/>
      <c r="L63" s="644"/>
      <c r="M63" s="644"/>
      <c r="N63" s="644"/>
      <c r="P63" s="644"/>
    </row>
    <row r="64" spans="4:16" ht="15" customHeight="1" x14ac:dyDescent="0.25">
      <c r="D64" s="206"/>
      <c r="F64" s="644"/>
      <c r="H64" s="644"/>
      <c r="I64" s="644"/>
      <c r="J64" s="644"/>
      <c r="K64" s="644"/>
      <c r="L64" s="644"/>
      <c r="M64" s="644"/>
      <c r="N64" s="644"/>
      <c r="P64" s="644"/>
    </row>
    <row r="65" spans="4:16" ht="15" customHeight="1" x14ac:dyDescent="0.25">
      <c r="D65" s="206"/>
      <c r="F65" s="644"/>
      <c r="H65" s="644"/>
      <c r="I65" s="644"/>
      <c r="J65" s="644"/>
      <c r="K65" s="644"/>
      <c r="L65" s="644"/>
      <c r="M65" s="644"/>
      <c r="N65" s="644"/>
      <c r="P65" s="644"/>
    </row>
    <row r="66" spans="4:16" ht="15" customHeight="1" x14ac:dyDescent="0.25">
      <c r="D66" s="206"/>
      <c r="F66" s="644"/>
      <c r="H66" s="644"/>
      <c r="I66" s="644"/>
      <c r="J66" s="644"/>
      <c r="K66" s="644"/>
      <c r="L66" s="644"/>
      <c r="M66" s="644"/>
      <c r="N66" s="644"/>
      <c r="P66" s="644"/>
    </row>
    <row r="67" spans="4:16" ht="15" customHeight="1" x14ac:dyDescent="0.25">
      <c r="D67" s="206"/>
      <c r="F67" s="644"/>
      <c r="H67" s="644"/>
      <c r="I67" s="644"/>
      <c r="J67" s="644"/>
      <c r="K67" s="644"/>
      <c r="L67" s="644"/>
      <c r="M67" s="644"/>
      <c r="N67" s="644"/>
      <c r="P67" s="644"/>
    </row>
    <row r="68" spans="4:16" ht="15" customHeight="1" x14ac:dyDescent="0.25">
      <c r="D68" s="206"/>
      <c r="F68" s="644"/>
      <c r="H68" s="644"/>
      <c r="I68" s="644"/>
      <c r="J68" s="644"/>
      <c r="K68" s="644"/>
      <c r="L68" s="644"/>
      <c r="M68" s="644"/>
      <c r="N68" s="644"/>
      <c r="P68" s="644"/>
    </row>
    <row r="69" spans="4:16" ht="15" customHeight="1" x14ac:dyDescent="0.25">
      <c r="D69" s="206"/>
      <c r="F69" s="644"/>
      <c r="H69" s="644"/>
      <c r="I69" s="644"/>
      <c r="J69" s="644"/>
      <c r="K69" s="644"/>
      <c r="L69" s="644"/>
      <c r="M69" s="644"/>
      <c r="N69" s="644"/>
      <c r="P69" s="644"/>
    </row>
    <row r="70" spans="4:16" ht="15" customHeight="1" x14ac:dyDescent="0.25">
      <c r="D70" s="206"/>
      <c r="F70" s="644"/>
      <c r="H70" s="644"/>
      <c r="I70" s="644"/>
      <c r="J70" s="644"/>
      <c r="K70" s="644"/>
      <c r="L70" s="644"/>
      <c r="M70" s="644"/>
      <c r="N70" s="644"/>
      <c r="P70" s="644"/>
    </row>
    <row r="71" spans="4:16" ht="15" customHeight="1" x14ac:dyDescent="0.25">
      <c r="D71" s="206"/>
      <c r="F71" s="644"/>
      <c r="H71" s="644"/>
      <c r="I71" s="644"/>
      <c r="J71" s="644"/>
      <c r="K71" s="644"/>
      <c r="L71" s="644"/>
      <c r="M71" s="644"/>
      <c r="N71" s="644"/>
      <c r="P71" s="644"/>
    </row>
    <row r="72" spans="4:16" ht="15" customHeight="1" x14ac:dyDescent="0.25">
      <c r="D72" s="206"/>
      <c r="F72" s="644"/>
      <c r="H72" s="644"/>
      <c r="I72" s="644"/>
      <c r="J72" s="644"/>
      <c r="K72" s="644"/>
      <c r="L72" s="644"/>
      <c r="M72" s="644"/>
      <c r="N72" s="644"/>
      <c r="P72" s="644"/>
    </row>
    <row r="73" spans="4:16" ht="15" customHeight="1" x14ac:dyDescent="0.25">
      <c r="D73" s="206"/>
      <c r="F73" s="644"/>
      <c r="H73" s="644"/>
      <c r="I73" s="644"/>
      <c r="J73" s="644"/>
      <c r="K73" s="644"/>
      <c r="L73" s="644"/>
      <c r="M73" s="644"/>
      <c r="N73" s="644"/>
      <c r="P73" s="644"/>
    </row>
    <row r="74" spans="4:16" ht="15" customHeight="1" x14ac:dyDescent="0.25">
      <c r="D74" s="206"/>
      <c r="F74" s="644"/>
      <c r="H74" s="644"/>
      <c r="I74" s="644"/>
      <c r="J74" s="644"/>
      <c r="K74" s="644"/>
      <c r="L74" s="644"/>
      <c r="M74" s="644"/>
      <c r="N74" s="644"/>
      <c r="P74" s="644"/>
    </row>
    <row r="75" spans="4:16" ht="15" customHeight="1" x14ac:dyDescent="0.25">
      <c r="D75" s="206"/>
      <c r="F75" s="644"/>
      <c r="H75" s="644"/>
      <c r="I75" s="644"/>
      <c r="J75" s="644"/>
      <c r="K75" s="644"/>
      <c r="L75" s="644"/>
      <c r="M75" s="644"/>
      <c r="N75" s="644"/>
      <c r="P75" s="644"/>
    </row>
    <row r="76" spans="4:16" ht="15" customHeight="1" x14ac:dyDescent="0.25">
      <c r="D76" s="206"/>
      <c r="F76" s="644"/>
      <c r="H76" s="644"/>
      <c r="I76" s="644"/>
      <c r="J76" s="644"/>
      <c r="K76" s="644"/>
      <c r="L76" s="644"/>
      <c r="M76" s="644"/>
      <c r="N76" s="644"/>
      <c r="P76" s="644"/>
    </row>
    <row r="77" spans="4:16" ht="15" customHeight="1" x14ac:dyDescent="0.25">
      <c r="D77" s="206"/>
      <c r="F77" s="644"/>
      <c r="H77" s="644"/>
      <c r="I77" s="644"/>
      <c r="J77" s="644"/>
      <c r="K77" s="644"/>
      <c r="L77" s="644"/>
      <c r="M77" s="644"/>
      <c r="N77" s="644"/>
      <c r="P77" s="644"/>
    </row>
    <row r="78" spans="4:16" ht="15" customHeight="1" x14ac:dyDescent="0.25">
      <c r="D78" s="206"/>
      <c r="F78" s="644"/>
      <c r="H78" s="644"/>
      <c r="I78" s="644"/>
      <c r="J78" s="644"/>
      <c r="K78" s="644"/>
      <c r="L78" s="644"/>
      <c r="M78" s="644"/>
      <c r="N78" s="644"/>
      <c r="P78" s="644"/>
    </row>
    <row r="79" spans="4:16" ht="15" customHeight="1" x14ac:dyDescent="0.25">
      <c r="D79" s="206"/>
      <c r="F79" s="644"/>
      <c r="H79" s="644"/>
      <c r="I79" s="644"/>
      <c r="J79" s="644"/>
      <c r="K79" s="644"/>
      <c r="L79" s="644"/>
      <c r="M79" s="644"/>
      <c r="N79" s="644"/>
      <c r="P79" s="644"/>
    </row>
    <row r="80" spans="4:16" ht="15" customHeight="1" x14ac:dyDescent="0.25">
      <c r="D80" s="206"/>
      <c r="F80" s="644"/>
      <c r="H80" s="644"/>
      <c r="I80" s="644"/>
      <c r="J80" s="644"/>
      <c r="K80" s="644"/>
      <c r="L80" s="644"/>
      <c r="M80" s="644"/>
      <c r="N80" s="644"/>
      <c r="P80" s="644"/>
    </row>
    <row r="81" spans="4:16" ht="15" customHeight="1" x14ac:dyDescent="0.25">
      <c r="D81" s="206"/>
      <c r="F81" s="644"/>
      <c r="H81" s="644"/>
      <c r="I81" s="644"/>
      <c r="J81" s="644"/>
      <c r="K81" s="644"/>
      <c r="L81" s="644"/>
      <c r="M81" s="644"/>
      <c r="N81" s="644"/>
      <c r="P81" s="644"/>
    </row>
    <row r="82" spans="4:16" ht="15" customHeight="1" x14ac:dyDescent="0.25">
      <c r="D82" s="206"/>
      <c r="F82" s="644"/>
      <c r="H82" s="644"/>
      <c r="I82" s="644"/>
      <c r="J82" s="644"/>
      <c r="K82" s="644"/>
      <c r="L82" s="644"/>
      <c r="M82" s="644"/>
      <c r="N82" s="644"/>
      <c r="P82" s="644"/>
    </row>
    <row r="83" spans="4:16" ht="15" customHeight="1" x14ac:dyDescent="0.25">
      <c r="D83" s="206"/>
      <c r="F83" s="644"/>
      <c r="H83" s="644"/>
      <c r="I83" s="644"/>
      <c r="J83" s="644"/>
      <c r="K83" s="644"/>
      <c r="L83" s="644"/>
      <c r="M83" s="644"/>
      <c r="N83" s="644"/>
      <c r="P83" s="644"/>
    </row>
    <row r="84" spans="4:16" ht="15" customHeight="1" x14ac:dyDescent="0.25">
      <c r="D84" s="206"/>
      <c r="F84" s="644"/>
      <c r="H84" s="644"/>
      <c r="I84" s="644"/>
      <c r="J84" s="644"/>
      <c r="K84" s="644"/>
      <c r="L84" s="644"/>
      <c r="M84" s="644"/>
      <c r="N84" s="644"/>
      <c r="P84" s="644"/>
    </row>
    <row r="85" spans="4:16" ht="15" customHeight="1" x14ac:dyDescent="0.25">
      <c r="D85" s="206"/>
      <c r="F85" s="644"/>
      <c r="H85" s="644"/>
      <c r="I85" s="644"/>
      <c r="J85" s="644"/>
      <c r="K85" s="644"/>
      <c r="L85" s="644"/>
      <c r="M85" s="644"/>
      <c r="N85" s="644"/>
      <c r="P85" s="644"/>
    </row>
    <row r="86" spans="4:16" ht="15" customHeight="1" x14ac:dyDescent="0.25">
      <c r="D86" s="206"/>
      <c r="F86" s="644"/>
      <c r="H86" s="644"/>
      <c r="I86" s="644"/>
      <c r="J86" s="644"/>
      <c r="K86" s="644"/>
      <c r="L86" s="644"/>
      <c r="M86" s="644"/>
      <c r="N86" s="644"/>
      <c r="P86" s="644"/>
    </row>
    <row r="87" spans="4:16" ht="15" customHeight="1" x14ac:dyDescent="0.25">
      <c r="D87" s="206"/>
      <c r="F87" s="644"/>
      <c r="H87" s="644"/>
      <c r="I87" s="644"/>
      <c r="J87" s="644"/>
      <c r="K87" s="644"/>
      <c r="L87" s="644"/>
      <c r="M87" s="644"/>
      <c r="N87" s="644"/>
      <c r="P87" s="644"/>
    </row>
    <row r="88" spans="4:16" ht="15" customHeight="1" x14ac:dyDescent="0.25">
      <c r="D88" s="206"/>
      <c r="F88" s="644"/>
      <c r="H88" s="644"/>
      <c r="I88" s="644"/>
      <c r="J88" s="644"/>
      <c r="K88" s="644"/>
      <c r="L88" s="644"/>
      <c r="M88" s="644"/>
      <c r="N88" s="644"/>
      <c r="P88" s="644"/>
    </row>
    <row r="89" spans="4:16" ht="15" customHeight="1" x14ac:dyDescent="0.25">
      <c r="D89" s="206"/>
      <c r="F89" s="644"/>
      <c r="H89" s="644"/>
      <c r="I89" s="644"/>
      <c r="J89" s="644"/>
      <c r="K89" s="644"/>
      <c r="L89" s="644"/>
      <c r="M89" s="644"/>
      <c r="N89" s="644"/>
      <c r="P89" s="644"/>
    </row>
    <row r="90" spans="4:16" ht="15" customHeight="1" x14ac:dyDescent="0.25">
      <c r="D90" s="206"/>
      <c r="F90" s="644"/>
      <c r="H90" s="644"/>
      <c r="I90" s="644"/>
      <c r="J90" s="644"/>
      <c r="K90" s="644"/>
      <c r="L90" s="644"/>
      <c r="M90" s="644"/>
      <c r="N90" s="644"/>
      <c r="P90" s="644"/>
    </row>
    <row r="91" spans="4:16" ht="15" customHeight="1" x14ac:dyDescent="0.25">
      <c r="D91" s="206"/>
      <c r="F91" s="644"/>
      <c r="H91" s="644"/>
      <c r="I91" s="644"/>
      <c r="J91" s="644"/>
      <c r="K91" s="644"/>
      <c r="L91" s="644"/>
      <c r="M91" s="644"/>
      <c r="N91" s="644"/>
      <c r="P91" s="644"/>
    </row>
    <row r="92" spans="4:16" ht="15" customHeight="1" x14ac:dyDescent="0.25">
      <c r="D92" s="206"/>
      <c r="F92" s="644"/>
      <c r="H92" s="644"/>
      <c r="I92" s="644"/>
      <c r="J92" s="644"/>
      <c r="K92" s="644"/>
      <c r="L92" s="644"/>
      <c r="M92" s="644"/>
      <c r="N92" s="644"/>
      <c r="P92" s="644"/>
    </row>
    <row r="93" spans="4:16" ht="15" customHeight="1" x14ac:dyDescent="0.25">
      <c r="D93" s="206"/>
      <c r="F93" s="644"/>
      <c r="H93" s="644"/>
      <c r="I93" s="644"/>
      <c r="J93" s="644"/>
      <c r="K93" s="644"/>
      <c r="L93" s="644"/>
      <c r="M93" s="644"/>
      <c r="N93" s="644"/>
      <c r="P93" s="644"/>
    </row>
    <row r="94" spans="4:16" ht="15" customHeight="1" x14ac:dyDescent="0.25">
      <c r="D94" s="206"/>
      <c r="F94" s="644"/>
      <c r="H94" s="644"/>
      <c r="I94" s="644"/>
      <c r="J94" s="644"/>
      <c r="K94" s="644"/>
      <c r="L94" s="644"/>
      <c r="M94" s="644"/>
      <c r="N94" s="644"/>
      <c r="P94" s="644"/>
    </row>
    <row r="95" spans="4:16" ht="15" customHeight="1" x14ac:dyDescent="0.25">
      <c r="D95" s="206"/>
      <c r="F95" s="644"/>
      <c r="H95" s="644"/>
      <c r="I95" s="644"/>
      <c r="J95" s="644"/>
      <c r="K95" s="644"/>
      <c r="L95" s="644"/>
      <c r="M95" s="644"/>
      <c r="N95" s="644"/>
      <c r="P95" s="644"/>
    </row>
    <row r="96" spans="4:16" ht="15" customHeight="1" x14ac:dyDescent="0.25">
      <c r="D96" s="206"/>
      <c r="F96" s="644"/>
      <c r="H96" s="644"/>
      <c r="I96" s="644"/>
      <c r="J96" s="644"/>
      <c r="K96" s="644"/>
      <c r="L96" s="644"/>
      <c r="M96" s="644"/>
      <c r="N96" s="644"/>
      <c r="P96" s="644"/>
    </row>
    <row r="97" spans="4:16" ht="15" customHeight="1" x14ac:dyDescent="0.25">
      <c r="D97" s="206"/>
      <c r="F97" s="644"/>
      <c r="H97" s="644"/>
      <c r="I97" s="644"/>
      <c r="J97" s="644"/>
      <c r="K97" s="644"/>
      <c r="L97" s="644"/>
      <c r="M97" s="644"/>
      <c r="N97" s="644"/>
      <c r="P97" s="644"/>
    </row>
    <row r="98" spans="4:16" ht="15" customHeight="1" x14ac:dyDescent="0.25">
      <c r="D98" s="206"/>
      <c r="F98" s="644"/>
      <c r="H98" s="644"/>
      <c r="I98" s="644"/>
      <c r="J98" s="644"/>
      <c r="K98" s="644"/>
      <c r="L98" s="644"/>
      <c r="M98" s="644"/>
      <c r="N98" s="644"/>
      <c r="P98" s="644"/>
    </row>
    <row r="99" spans="4:16" ht="15" customHeight="1" x14ac:dyDescent="0.25">
      <c r="D99" s="206"/>
      <c r="F99" s="644"/>
      <c r="H99" s="644"/>
      <c r="I99" s="644"/>
      <c r="J99" s="644"/>
      <c r="K99" s="644"/>
      <c r="L99" s="644"/>
      <c r="M99" s="644"/>
      <c r="N99" s="644"/>
      <c r="P99" s="644"/>
    </row>
    <row r="100" spans="4:16" ht="15" customHeight="1" x14ac:dyDescent="0.25">
      <c r="D100" s="206"/>
      <c r="F100" s="644"/>
      <c r="H100" s="644"/>
      <c r="I100" s="644"/>
      <c r="J100" s="644"/>
      <c r="K100" s="644"/>
      <c r="L100" s="644"/>
      <c r="M100" s="644"/>
      <c r="N100" s="644"/>
      <c r="P100" s="644"/>
    </row>
    <row r="101" spans="4:16" ht="15" customHeight="1" x14ac:dyDescent="0.25">
      <c r="D101" s="206"/>
      <c r="F101" s="644"/>
      <c r="H101" s="644"/>
      <c r="I101" s="644"/>
      <c r="J101" s="644"/>
      <c r="K101" s="644"/>
      <c r="L101" s="644"/>
      <c r="M101" s="644"/>
      <c r="N101" s="644"/>
      <c r="P101" s="644"/>
    </row>
    <row r="102" spans="4:16" ht="15" customHeight="1" x14ac:dyDescent="0.25">
      <c r="D102" s="206"/>
      <c r="F102" s="644"/>
      <c r="H102" s="644"/>
      <c r="I102" s="644"/>
      <c r="J102" s="644"/>
      <c r="K102" s="644"/>
      <c r="L102" s="644"/>
      <c r="M102" s="644"/>
      <c r="N102" s="644"/>
      <c r="P102" s="644"/>
    </row>
    <row r="103" spans="4:16" ht="15" customHeight="1" x14ac:dyDescent="0.25">
      <c r="D103" s="206"/>
      <c r="F103" s="644"/>
      <c r="H103" s="644"/>
      <c r="I103" s="644"/>
      <c r="J103" s="644"/>
      <c r="K103" s="644"/>
      <c r="L103" s="644"/>
      <c r="M103" s="644"/>
      <c r="N103" s="644"/>
      <c r="P103" s="644"/>
    </row>
    <row r="104" spans="4:16" ht="15" customHeight="1" x14ac:dyDescent="0.25">
      <c r="D104" s="206"/>
      <c r="F104" s="644"/>
      <c r="H104" s="644"/>
      <c r="I104" s="644"/>
      <c r="J104" s="644"/>
      <c r="K104" s="644"/>
      <c r="L104" s="644"/>
      <c r="M104" s="644"/>
      <c r="N104" s="644"/>
      <c r="P104" s="644"/>
    </row>
    <row r="105" spans="4:16" ht="15" customHeight="1" x14ac:dyDescent="0.25">
      <c r="D105" s="206"/>
      <c r="F105" s="644"/>
      <c r="H105" s="644"/>
      <c r="I105" s="644"/>
      <c r="J105" s="644"/>
      <c r="K105" s="644"/>
      <c r="L105" s="644"/>
      <c r="M105" s="644"/>
      <c r="N105" s="644"/>
      <c r="P105" s="644"/>
    </row>
    <row r="106" spans="4:16" ht="15" customHeight="1" x14ac:dyDescent="0.25">
      <c r="D106" s="206"/>
      <c r="F106" s="644"/>
      <c r="H106" s="644"/>
      <c r="I106" s="644"/>
      <c r="J106" s="644"/>
      <c r="K106" s="644"/>
      <c r="L106" s="644"/>
      <c r="M106" s="644"/>
      <c r="N106" s="644"/>
      <c r="P106" s="644"/>
    </row>
    <row r="107" spans="4:16" ht="15" customHeight="1" x14ac:dyDescent="0.25">
      <c r="D107" s="206"/>
      <c r="F107" s="644"/>
      <c r="H107" s="644"/>
      <c r="I107" s="644"/>
      <c r="J107" s="644"/>
      <c r="K107" s="644"/>
      <c r="L107" s="644"/>
      <c r="M107" s="644"/>
      <c r="N107" s="644"/>
      <c r="P107" s="644"/>
    </row>
    <row r="108" spans="4:16" ht="15" customHeight="1" x14ac:dyDescent="0.25">
      <c r="D108" s="206"/>
      <c r="F108" s="644"/>
      <c r="H108" s="644"/>
      <c r="I108" s="644"/>
      <c r="J108" s="644"/>
      <c r="K108" s="644"/>
      <c r="L108" s="644"/>
      <c r="M108" s="644"/>
      <c r="N108" s="644"/>
      <c r="P108" s="644"/>
    </row>
    <row r="109" spans="4:16" ht="15" customHeight="1" x14ac:dyDescent="0.25">
      <c r="D109" s="206"/>
      <c r="F109" s="644"/>
      <c r="H109" s="644"/>
      <c r="I109" s="644"/>
      <c r="J109" s="644"/>
      <c r="K109" s="644"/>
      <c r="L109" s="644"/>
      <c r="M109" s="644"/>
      <c r="N109" s="644"/>
      <c r="P109" s="644"/>
    </row>
    <row r="110" spans="4:16" ht="15" customHeight="1" x14ac:dyDescent="0.25">
      <c r="D110" s="206"/>
      <c r="F110" s="644"/>
      <c r="H110" s="644"/>
      <c r="I110" s="644"/>
      <c r="J110" s="644"/>
      <c r="K110" s="644"/>
      <c r="L110" s="644"/>
      <c r="M110" s="644"/>
      <c r="N110" s="644"/>
      <c r="P110" s="644"/>
    </row>
    <row r="111" spans="4:16" ht="15" customHeight="1" x14ac:dyDescent="0.25">
      <c r="D111" s="206"/>
      <c r="F111" s="644"/>
      <c r="H111" s="644"/>
      <c r="I111" s="644"/>
      <c r="J111" s="644"/>
      <c r="K111" s="644"/>
      <c r="L111" s="644"/>
      <c r="M111" s="644"/>
      <c r="N111" s="644"/>
      <c r="P111" s="644"/>
    </row>
    <row r="112" spans="4:16" ht="15" customHeight="1" x14ac:dyDescent="0.25">
      <c r="D112" s="206"/>
      <c r="F112" s="644"/>
      <c r="H112" s="644"/>
      <c r="I112" s="644"/>
      <c r="J112" s="644"/>
      <c r="K112" s="644"/>
      <c r="L112" s="644"/>
      <c r="M112" s="644"/>
      <c r="N112" s="644"/>
      <c r="P112" s="644"/>
    </row>
    <row r="113" spans="4:16" ht="15" customHeight="1" x14ac:dyDescent="0.25">
      <c r="D113" s="206"/>
      <c r="F113" s="644"/>
      <c r="H113" s="644"/>
      <c r="I113" s="644"/>
      <c r="J113" s="644"/>
      <c r="K113" s="644"/>
      <c r="L113" s="644"/>
      <c r="M113" s="644"/>
      <c r="N113" s="644"/>
      <c r="P113" s="644"/>
    </row>
    <row r="114" spans="4:16" ht="15" customHeight="1" x14ac:dyDescent="0.25">
      <c r="D114" s="206"/>
      <c r="F114" s="644"/>
      <c r="H114" s="644"/>
      <c r="I114" s="644"/>
      <c r="J114" s="644"/>
      <c r="K114" s="644"/>
      <c r="L114" s="644"/>
      <c r="M114" s="644"/>
      <c r="N114" s="644"/>
      <c r="P114" s="644"/>
    </row>
    <row r="115" spans="4:16" ht="15" customHeight="1" x14ac:dyDescent="0.25">
      <c r="D115" s="206"/>
      <c r="F115" s="644"/>
      <c r="H115" s="644"/>
      <c r="I115" s="644"/>
      <c r="J115" s="644"/>
      <c r="K115" s="644"/>
      <c r="L115" s="644"/>
      <c r="M115" s="644"/>
      <c r="N115" s="644"/>
      <c r="P115" s="644"/>
    </row>
    <row r="116" spans="4:16" ht="15" customHeight="1" x14ac:dyDescent="0.25">
      <c r="D116" s="206"/>
      <c r="F116" s="644"/>
      <c r="H116" s="644"/>
      <c r="I116" s="644"/>
      <c r="J116" s="644"/>
      <c r="K116" s="644"/>
      <c r="L116" s="644"/>
      <c r="M116" s="644"/>
      <c r="N116" s="644"/>
      <c r="P116" s="644"/>
    </row>
    <row r="117" spans="4:16" ht="15" customHeight="1" x14ac:dyDescent="0.25">
      <c r="D117" s="206"/>
      <c r="F117" s="644"/>
      <c r="H117" s="644"/>
      <c r="I117" s="644"/>
      <c r="J117" s="644"/>
      <c r="K117" s="644"/>
      <c r="L117" s="644"/>
      <c r="M117" s="644"/>
      <c r="N117" s="644"/>
      <c r="P117" s="644"/>
    </row>
    <row r="118" spans="4:16" ht="15" customHeight="1" x14ac:dyDescent="0.25">
      <c r="D118" s="206"/>
      <c r="F118" s="644"/>
      <c r="H118" s="644"/>
      <c r="I118" s="644"/>
      <c r="J118" s="644"/>
      <c r="K118" s="644"/>
      <c r="L118" s="644"/>
      <c r="M118" s="644"/>
      <c r="N118" s="644"/>
      <c r="P118" s="644"/>
    </row>
    <row r="119" spans="4:16" ht="15" customHeight="1" x14ac:dyDescent="0.25">
      <c r="D119" s="206"/>
      <c r="F119" s="644"/>
      <c r="H119" s="644"/>
      <c r="I119" s="644"/>
      <c r="J119" s="644"/>
      <c r="K119" s="644"/>
      <c r="L119" s="644"/>
      <c r="M119" s="644"/>
      <c r="N119" s="644"/>
      <c r="P119" s="644"/>
    </row>
    <row r="120" spans="4:16" ht="15" customHeight="1" x14ac:dyDescent="0.25">
      <c r="D120" s="206"/>
      <c r="F120" s="644"/>
      <c r="H120" s="644"/>
      <c r="I120" s="644"/>
      <c r="J120" s="644"/>
      <c r="K120" s="644"/>
      <c r="L120" s="644"/>
      <c r="M120" s="644"/>
      <c r="N120" s="644"/>
      <c r="P120" s="644"/>
    </row>
    <row r="121" spans="4:16" ht="15" customHeight="1" x14ac:dyDescent="0.25">
      <c r="D121" s="206"/>
      <c r="F121" s="644"/>
      <c r="H121" s="644"/>
      <c r="I121" s="644"/>
      <c r="J121" s="644"/>
      <c r="K121" s="644"/>
      <c r="L121" s="644"/>
      <c r="M121" s="644"/>
      <c r="N121" s="644"/>
      <c r="P121" s="644"/>
    </row>
    <row r="122" spans="4:16" ht="15" customHeight="1" x14ac:dyDescent="0.25">
      <c r="D122" s="206"/>
      <c r="F122" s="644"/>
      <c r="H122" s="644"/>
      <c r="I122" s="644"/>
      <c r="J122" s="644"/>
      <c r="K122" s="644"/>
      <c r="L122" s="644"/>
      <c r="M122" s="644"/>
      <c r="N122" s="644"/>
      <c r="P122" s="644"/>
    </row>
    <row r="123" spans="4:16" ht="15" customHeight="1" x14ac:dyDescent="0.25">
      <c r="D123" s="206"/>
      <c r="F123" s="644"/>
      <c r="H123" s="644"/>
      <c r="I123" s="644"/>
      <c r="J123" s="644"/>
      <c r="K123" s="644"/>
      <c r="L123" s="644"/>
      <c r="M123" s="644"/>
      <c r="N123" s="644"/>
      <c r="P123" s="644"/>
    </row>
    <row r="124" spans="4:16" ht="15" customHeight="1" x14ac:dyDescent="0.25">
      <c r="D124" s="206"/>
      <c r="F124" s="644"/>
      <c r="H124" s="644"/>
      <c r="I124" s="644"/>
      <c r="J124" s="644"/>
      <c r="K124" s="644"/>
      <c r="L124" s="644"/>
      <c r="M124" s="644"/>
      <c r="N124" s="644"/>
      <c r="P124" s="644"/>
    </row>
    <row r="125" spans="4:16" ht="15" customHeight="1" x14ac:dyDescent="0.25">
      <c r="D125" s="206"/>
      <c r="F125" s="644"/>
      <c r="H125" s="644"/>
      <c r="I125" s="644"/>
      <c r="J125" s="644"/>
      <c r="K125" s="644"/>
      <c r="L125" s="644"/>
      <c r="M125" s="644"/>
      <c r="N125" s="644"/>
      <c r="P125" s="644"/>
    </row>
    <row r="126" spans="4:16" ht="15" customHeight="1" x14ac:dyDescent="0.25">
      <c r="D126" s="206"/>
      <c r="F126" s="644"/>
      <c r="H126" s="644"/>
      <c r="I126" s="644"/>
      <c r="J126" s="644"/>
      <c r="K126" s="644"/>
      <c r="L126" s="644"/>
      <c r="M126" s="644"/>
      <c r="N126" s="644"/>
      <c r="P126" s="644"/>
    </row>
    <row r="127" spans="4:16" ht="15" customHeight="1" x14ac:dyDescent="0.25">
      <c r="D127" s="206"/>
      <c r="F127" s="644"/>
      <c r="H127" s="644"/>
      <c r="I127" s="644"/>
      <c r="J127" s="644"/>
      <c r="K127" s="644"/>
      <c r="L127" s="644"/>
      <c r="M127" s="644"/>
      <c r="N127" s="644"/>
      <c r="P127" s="644"/>
    </row>
    <row r="128" spans="4:16" ht="15" customHeight="1" x14ac:dyDescent="0.25">
      <c r="D128" s="206"/>
      <c r="F128" s="644"/>
      <c r="H128" s="644"/>
      <c r="I128" s="644"/>
      <c r="J128" s="644"/>
      <c r="K128" s="644"/>
      <c r="L128" s="644"/>
      <c r="M128" s="644"/>
      <c r="N128" s="644"/>
      <c r="P128" s="644"/>
    </row>
    <row r="129" spans="4:16" ht="15" customHeight="1" x14ac:dyDescent="0.25">
      <c r="D129" s="206"/>
      <c r="F129" s="644"/>
      <c r="H129" s="644"/>
      <c r="I129" s="644"/>
      <c r="J129" s="644"/>
      <c r="K129" s="644"/>
      <c r="L129" s="644"/>
      <c r="M129" s="644"/>
      <c r="N129" s="644"/>
      <c r="P129" s="644"/>
    </row>
    <row r="130" spans="4:16" ht="15" customHeight="1" x14ac:dyDescent="0.25">
      <c r="D130" s="206"/>
      <c r="F130" s="644"/>
      <c r="H130" s="644"/>
      <c r="I130" s="644"/>
      <c r="J130" s="644"/>
      <c r="K130" s="644"/>
      <c r="L130" s="644"/>
      <c r="M130" s="644"/>
      <c r="N130" s="644"/>
      <c r="P130" s="644"/>
    </row>
    <row r="131" spans="4:16" ht="15" customHeight="1" x14ac:dyDescent="0.25">
      <c r="D131" s="206"/>
      <c r="F131" s="644"/>
      <c r="H131" s="644"/>
      <c r="I131" s="644"/>
      <c r="J131" s="644"/>
      <c r="K131" s="644"/>
      <c r="L131" s="644"/>
      <c r="M131" s="644"/>
      <c r="N131" s="644"/>
      <c r="P131" s="644"/>
    </row>
    <row r="132" spans="4:16" ht="15" customHeight="1" x14ac:dyDescent="0.25">
      <c r="D132" s="206"/>
      <c r="F132" s="644"/>
      <c r="H132" s="644"/>
      <c r="I132" s="644"/>
      <c r="J132" s="644"/>
      <c r="K132" s="644"/>
      <c r="L132" s="644"/>
      <c r="M132" s="644"/>
      <c r="N132" s="644"/>
      <c r="P132" s="644"/>
    </row>
    <row r="133" spans="4:16" ht="15" customHeight="1" x14ac:dyDescent="0.25">
      <c r="D133" s="206"/>
      <c r="F133" s="644"/>
      <c r="H133" s="644"/>
      <c r="I133" s="644"/>
      <c r="J133" s="644"/>
      <c r="K133" s="644"/>
      <c r="L133" s="644"/>
      <c r="M133" s="644"/>
      <c r="N133" s="644"/>
      <c r="P133" s="644"/>
    </row>
    <row r="134" spans="4:16" ht="15" customHeight="1" x14ac:dyDescent="0.25">
      <c r="D134" s="206"/>
      <c r="F134" s="644"/>
      <c r="H134" s="644"/>
      <c r="I134" s="644"/>
      <c r="J134" s="644"/>
      <c r="K134" s="644"/>
      <c r="L134" s="644"/>
      <c r="M134" s="644"/>
      <c r="N134" s="644"/>
      <c r="P134" s="644"/>
    </row>
    <row r="135" spans="4:16" ht="15" customHeight="1" x14ac:dyDescent="0.25">
      <c r="D135" s="206"/>
      <c r="F135" s="644"/>
      <c r="H135" s="644"/>
      <c r="I135" s="644"/>
      <c r="J135" s="644"/>
      <c r="K135" s="644"/>
      <c r="L135" s="644"/>
      <c r="M135" s="644"/>
      <c r="N135" s="644"/>
      <c r="P135" s="644"/>
    </row>
    <row r="136" spans="4:16" ht="15" customHeight="1" x14ac:dyDescent="0.25">
      <c r="D136" s="206"/>
      <c r="F136" s="644"/>
      <c r="H136" s="644"/>
      <c r="I136" s="644"/>
      <c r="J136" s="644"/>
      <c r="K136" s="644"/>
      <c r="L136" s="644"/>
      <c r="M136" s="644"/>
      <c r="N136" s="644"/>
      <c r="P136" s="644"/>
    </row>
    <row r="137" spans="4:16" ht="15" customHeight="1" x14ac:dyDescent="0.25">
      <c r="D137" s="206"/>
      <c r="F137" s="644"/>
      <c r="H137" s="644"/>
      <c r="I137" s="644"/>
      <c r="J137" s="644"/>
      <c r="K137" s="644"/>
      <c r="L137" s="644"/>
      <c r="M137" s="644"/>
      <c r="N137" s="644"/>
      <c r="P137" s="644"/>
    </row>
    <row r="138" spans="4:16" ht="15" customHeight="1" x14ac:dyDescent="0.25">
      <c r="D138" s="206"/>
      <c r="F138" s="644"/>
      <c r="H138" s="644"/>
      <c r="I138" s="644"/>
      <c r="J138" s="644"/>
      <c r="K138" s="644"/>
      <c r="L138" s="644"/>
      <c r="M138" s="644"/>
      <c r="N138" s="644"/>
      <c r="P138" s="644"/>
    </row>
    <row r="139" spans="4:16" ht="15" customHeight="1" x14ac:dyDescent="0.25">
      <c r="D139" s="206"/>
      <c r="F139" s="644"/>
      <c r="H139" s="644"/>
      <c r="I139" s="644"/>
      <c r="J139" s="644"/>
      <c r="K139" s="644"/>
      <c r="L139" s="644"/>
      <c r="M139" s="644"/>
      <c r="N139" s="644"/>
      <c r="P139" s="644"/>
    </row>
    <row r="140" spans="4:16" ht="15" customHeight="1" x14ac:dyDescent="0.25">
      <c r="D140" s="206"/>
      <c r="F140" s="644"/>
      <c r="H140" s="644"/>
      <c r="I140" s="644"/>
      <c r="J140" s="644"/>
      <c r="K140" s="644"/>
      <c r="L140" s="644"/>
      <c r="M140" s="644"/>
      <c r="N140" s="644"/>
      <c r="P140" s="644"/>
    </row>
    <row r="141" spans="4:16" ht="15" customHeight="1" x14ac:dyDescent="0.25">
      <c r="D141" s="206"/>
      <c r="F141" s="644"/>
      <c r="H141" s="644"/>
      <c r="I141" s="644"/>
      <c r="J141" s="644"/>
      <c r="K141" s="644"/>
      <c r="L141" s="644"/>
      <c r="M141" s="644"/>
      <c r="N141" s="644"/>
      <c r="P141" s="644"/>
    </row>
    <row r="142" spans="4:16" ht="15" customHeight="1" x14ac:dyDescent="0.25">
      <c r="D142" s="206"/>
      <c r="F142" s="644"/>
      <c r="H142" s="644"/>
      <c r="I142" s="644"/>
      <c r="J142" s="644"/>
      <c r="K142" s="644"/>
      <c r="L142" s="644"/>
      <c r="M142" s="644"/>
      <c r="N142" s="644"/>
      <c r="P142" s="644"/>
    </row>
    <row r="143" spans="4:16" ht="15" customHeight="1" x14ac:dyDescent="0.25">
      <c r="D143" s="206"/>
      <c r="F143" s="644"/>
      <c r="H143" s="644"/>
      <c r="I143" s="644"/>
      <c r="J143" s="644"/>
      <c r="K143" s="644"/>
      <c r="L143" s="644"/>
      <c r="M143" s="644"/>
      <c r="N143" s="644"/>
      <c r="P143" s="644"/>
    </row>
    <row r="144" spans="4:16" ht="15" customHeight="1" x14ac:dyDescent="0.25">
      <c r="D144" s="206"/>
      <c r="F144" s="644"/>
      <c r="H144" s="644"/>
      <c r="I144" s="644"/>
      <c r="J144" s="644"/>
      <c r="K144" s="644"/>
      <c r="L144" s="644"/>
      <c r="M144" s="644"/>
      <c r="N144" s="644"/>
      <c r="P144" s="644"/>
    </row>
    <row r="145" spans="4:16" ht="15" customHeight="1" x14ac:dyDescent="0.25">
      <c r="D145" s="206"/>
      <c r="F145" s="644"/>
      <c r="H145" s="644"/>
      <c r="I145" s="644"/>
      <c r="J145" s="644"/>
      <c r="K145" s="644"/>
      <c r="L145" s="644"/>
      <c r="M145" s="644"/>
      <c r="N145" s="644"/>
      <c r="P145" s="644"/>
    </row>
    <row r="146" spans="4:16" ht="15" customHeight="1" x14ac:dyDescent="0.25">
      <c r="D146" s="206"/>
      <c r="F146" s="644"/>
      <c r="H146" s="644"/>
      <c r="I146" s="644"/>
      <c r="J146" s="644"/>
      <c r="K146" s="644"/>
      <c r="L146" s="644"/>
      <c r="M146" s="644"/>
      <c r="N146" s="644"/>
      <c r="P146" s="644"/>
    </row>
    <row r="147" spans="4:16" ht="15" customHeight="1" x14ac:dyDescent="0.25">
      <c r="D147" s="206"/>
      <c r="F147" s="644"/>
      <c r="H147" s="644"/>
      <c r="I147" s="644"/>
      <c r="J147" s="644"/>
      <c r="K147" s="644"/>
      <c r="L147" s="644"/>
      <c r="M147" s="644"/>
      <c r="N147" s="644"/>
      <c r="P147" s="644"/>
    </row>
    <row r="148" spans="4:16" ht="15" customHeight="1" x14ac:dyDescent="0.25">
      <c r="D148" s="206"/>
      <c r="F148" s="644"/>
      <c r="H148" s="644"/>
      <c r="I148" s="644"/>
      <c r="J148" s="644"/>
      <c r="K148" s="644"/>
      <c r="L148" s="644"/>
      <c r="M148" s="644"/>
      <c r="N148" s="644"/>
      <c r="P148" s="644"/>
    </row>
    <row r="149" spans="4:16" ht="15" customHeight="1" x14ac:dyDescent="0.25">
      <c r="D149" s="206"/>
      <c r="F149" s="644"/>
      <c r="H149" s="644"/>
      <c r="I149" s="644"/>
      <c r="J149" s="644"/>
      <c r="K149" s="644"/>
      <c r="L149" s="644"/>
      <c r="M149" s="644"/>
      <c r="N149" s="644"/>
      <c r="P149" s="644"/>
    </row>
    <row r="150" spans="4:16" ht="15" customHeight="1" x14ac:dyDescent="0.25">
      <c r="D150" s="206"/>
      <c r="F150" s="644"/>
      <c r="H150" s="644"/>
      <c r="I150" s="644"/>
      <c r="J150" s="644"/>
      <c r="K150" s="644"/>
      <c r="L150" s="644"/>
      <c r="M150" s="644"/>
      <c r="N150" s="644"/>
      <c r="P150" s="644"/>
    </row>
    <row r="151" spans="4:16" ht="15" customHeight="1" x14ac:dyDescent="0.25">
      <c r="D151" s="206"/>
      <c r="F151" s="644"/>
      <c r="H151" s="644"/>
      <c r="I151" s="644"/>
      <c r="J151" s="644"/>
      <c r="K151" s="644"/>
      <c r="L151" s="644"/>
      <c r="M151" s="644"/>
      <c r="N151" s="644"/>
      <c r="P151" s="644"/>
    </row>
    <row r="152" spans="4:16" ht="15" customHeight="1" x14ac:dyDescent="0.25">
      <c r="D152" s="206"/>
      <c r="F152" s="644"/>
      <c r="H152" s="644"/>
      <c r="I152" s="644"/>
      <c r="J152" s="644"/>
      <c r="K152" s="644"/>
      <c r="L152" s="644"/>
      <c r="M152" s="644"/>
      <c r="N152" s="644"/>
      <c r="P152" s="644"/>
    </row>
    <row r="153" spans="4:16" ht="15" customHeight="1" x14ac:dyDescent="0.25">
      <c r="D153" s="206"/>
      <c r="F153" s="644"/>
      <c r="H153" s="644"/>
      <c r="I153" s="644"/>
      <c r="J153" s="644"/>
      <c r="K153" s="644"/>
      <c r="L153" s="644"/>
      <c r="M153" s="644"/>
      <c r="N153" s="644"/>
      <c r="P153" s="644"/>
    </row>
    <row r="154" spans="4:16" ht="15" customHeight="1" x14ac:dyDescent="0.25">
      <c r="D154" s="206"/>
      <c r="F154" s="644"/>
      <c r="H154" s="644"/>
      <c r="I154" s="644"/>
      <c r="J154" s="644"/>
      <c r="K154" s="644"/>
      <c r="L154" s="644"/>
      <c r="M154" s="644"/>
      <c r="N154" s="644"/>
      <c r="P154" s="644"/>
    </row>
    <row r="155" spans="4:16" ht="15" customHeight="1" x14ac:dyDescent="0.25">
      <c r="D155" s="206"/>
      <c r="F155" s="644"/>
      <c r="H155" s="644"/>
      <c r="I155" s="644"/>
      <c r="J155" s="644"/>
      <c r="K155" s="644"/>
      <c r="L155" s="644"/>
      <c r="M155" s="644"/>
      <c r="N155" s="644"/>
      <c r="P155" s="644"/>
    </row>
    <row r="156" spans="4:16" ht="15" customHeight="1" x14ac:dyDescent="0.25">
      <c r="D156" s="206"/>
      <c r="F156" s="644"/>
      <c r="H156" s="644"/>
      <c r="I156" s="644"/>
      <c r="J156" s="644"/>
      <c r="K156" s="644"/>
      <c r="L156" s="644"/>
      <c r="M156" s="644"/>
      <c r="N156" s="644"/>
      <c r="P156" s="644"/>
    </row>
    <row r="157" spans="4:16" ht="15" customHeight="1" x14ac:dyDescent="0.25">
      <c r="D157" s="206"/>
      <c r="F157" s="644"/>
      <c r="H157" s="644"/>
      <c r="I157" s="644"/>
      <c r="J157" s="644"/>
      <c r="K157" s="644"/>
      <c r="L157" s="644"/>
      <c r="M157" s="644"/>
      <c r="N157" s="644"/>
      <c r="P157" s="644"/>
    </row>
    <row r="158" spans="4:16" ht="15" customHeight="1" x14ac:dyDescent="0.25">
      <c r="D158" s="206"/>
      <c r="F158" s="644"/>
      <c r="H158" s="644"/>
      <c r="I158" s="644"/>
      <c r="J158" s="644"/>
      <c r="K158" s="644"/>
      <c r="L158" s="644"/>
      <c r="M158" s="644"/>
      <c r="N158" s="644"/>
      <c r="P158" s="644"/>
    </row>
    <row r="159" spans="4:16" ht="15" customHeight="1" x14ac:dyDescent="0.25">
      <c r="D159" s="206"/>
      <c r="F159" s="644"/>
      <c r="H159" s="644"/>
      <c r="I159" s="644"/>
      <c r="J159" s="644"/>
      <c r="K159" s="644"/>
      <c r="L159" s="644"/>
      <c r="M159" s="644"/>
      <c r="N159" s="644"/>
      <c r="P159" s="644"/>
    </row>
    <row r="160" spans="4:16" ht="15" customHeight="1" x14ac:dyDescent="0.25">
      <c r="D160" s="206"/>
      <c r="F160" s="644"/>
      <c r="H160" s="644"/>
      <c r="I160" s="644"/>
      <c r="J160" s="644"/>
      <c r="K160" s="644"/>
      <c r="L160" s="644"/>
      <c r="M160" s="644"/>
      <c r="N160" s="644"/>
      <c r="P160" s="644"/>
    </row>
    <row r="161" spans="4:16" ht="15" customHeight="1" x14ac:dyDescent="0.25">
      <c r="D161" s="206"/>
      <c r="F161" s="644"/>
      <c r="H161" s="644"/>
      <c r="I161" s="644"/>
      <c r="J161" s="644"/>
      <c r="K161" s="644"/>
      <c r="L161" s="644"/>
      <c r="M161" s="644"/>
      <c r="N161" s="644"/>
      <c r="P161" s="644"/>
    </row>
    <row r="162" spans="4:16" ht="15" customHeight="1" x14ac:dyDescent="0.25">
      <c r="D162" s="206"/>
      <c r="F162" s="644"/>
      <c r="H162" s="644"/>
      <c r="I162" s="644"/>
      <c r="J162" s="644"/>
      <c r="K162" s="644"/>
      <c r="L162" s="644"/>
      <c r="M162" s="644"/>
      <c r="N162" s="644"/>
      <c r="P162" s="644"/>
    </row>
    <row r="163" spans="4:16" ht="15" customHeight="1" x14ac:dyDescent="0.25">
      <c r="D163" s="206"/>
      <c r="F163" s="644"/>
      <c r="H163" s="644"/>
      <c r="I163" s="644"/>
      <c r="J163" s="644"/>
      <c r="K163" s="644"/>
      <c r="L163" s="644"/>
      <c r="M163" s="644"/>
      <c r="N163" s="644"/>
      <c r="P163" s="644"/>
    </row>
    <row r="164" spans="4:16" ht="15" customHeight="1" x14ac:dyDescent="0.25">
      <c r="D164" s="206"/>
      <c r="F164" s="644"/>
      <c r="H164" s="644"/>
      <c r="I164" s="644"/>
      <c r="J164" s="644"/>
      <c r="K164" s="644"/>
      <c r="L164" s="644"/>
      <c r="M164" s="644"/>
      <c r="N164" s="644"/>
      <c r="P164" s="644"/>
    </row>
    <row r="165" spans="4:16" ht="15" customHeight="1" x14ac:dyDescent="0.25">
      <c r="D165" s="206"/>
      <c r="F165" s="644"/>
      <c r="H165" s="644"/>
      <c r="I165" s="644"/>
      <c r="J165" s="644"/>
      <c r="K165" s="644"/>
      <c r="L165" s="644"/>
      <c r="M165" s="644"/>
      <c r="N165" s="644"/>
      <c r="P165" s="644"/>
    </row>
    <row r="166" spans="4:16" ht="15" customHeight="1" x14ac:dyDescent="0.25">
      <c r="D166" s="206"/>
      <c r="F166" s="644"/>
      <c r="H166" s="644"/>
      <c r="I166" s="644"/>
      <c r="J166" s="644"/>
      <c r="K166" s="644"/>
      <c r="L166" s="644"/>
      <c r="M166" s="644"/>
      <c r="N166" s="644"/>
      <c r="P166" s="644"/>
    </row>
    <row r="167" spans="4:16" ht="15" customHeight="1" x14ac:dyDescent="0.25">
      <c r="D167" s="206"/>
      <c r="F167" s="644"/>
      <c r="H167" s="644"/>
      <c r="I167" s="644"/>
      <c r="J167" s="644"/>
      <c r="K167" s="644"/>
      <c r="L167" s="644"/>
      <c r="M167" s="644"/>
      <c r="N167" s="644"/>
      <c r="P167" s="644"/>
    </row>
    <row r="168" spans="4:16" ht="15" customHeight="1" x14ac:dyDescent="0.25">
      <c r="D168" s="206"/>
      <c r="F168" s="644"/>
      <c r="H168" s="644"/>
      <c r="I168" s="644"/>
      <c r="J168" s="644"/>
      <c r="K168" s="644"/>
      <c r="L168" s="644"/>
      <c r="M168" s="644"/>
      <c r="N168" s="644"/>
      <c r="P168" s="644"/>
    </row>
    <row r="169" spans="4:16" ht="15" customHeight="1" x14ac:dyDescent="0.25">
      <c r="D169" s="206"/>
      <c r="F169" s="644"/>
      <c r="H169" s="644"/>
      <c r="I169" s="644"/>
      <c r="J169" s="644"/>
      <c r="K169" s="644"/>
      <c r="L169" s="644"/>
      <c r="M169" s="644"/>
      <c r="N169" s="644"/>
      <c r="P169" s="644"/>
    </row>
    <row r="170" spans="4:16" ht="15" customHeight="1" x14ac:dyDescent="0.25">
      <c r="D170" s="206"/>
      <c r="F170" s="644"/>
      <c r="H170" s="644"/>
      <c r="I170" s="644"/>
      <c r="J170" s="644"/>
      <c r="K170" s="644"/>
      <c r="L170" s="644"/>
      <c r="M170" s="644"/>
      <c r="N170" s="644"/>
      <c r="P170" s="644"/>
    </row>
    <row r="171" spans="4:16" ht="15" customHeight="1" x14ac:dyDescent="0.25">
      <c r="D171" s="206"/>
      <c r="F171" s="644"/>
      <c r="H171" s="644"/>
      <c r="I171" s="644"/>
      <c r="J171" s="644"/>
      <c r="K171" s="644"/>
      <c r="L171" s="644"/>
      <c r="M171" s="644"/>
      <c r="N171" s="644"/>
      <c r="P171" s="644"/>
    </row>
    <row r="172" spans="4:16" ht="15" customHeight="1" x14ac:dyDescent="0.25">
      <c r="D172" s="206"/>
      <c r="F172" s="644"/>
      <c r="H172" s="644"/>
      <c r="I172" s="644"/>
      <c r="J172" s="644"/>
      <c r="K172" s="644"/>
      <c r="L172" s="644"/>
      <c r="M172" s="644"/>
      <c r="N172" s="644"/>
      <c r="P172" s="644"/>
    </row>
    <row r="173" spans="4:16" ht="15" customHeight="1" x14ac:dyDescent="0.25">
      <c r="D173" s="206"/>
      <c r="F173" s="644"/>
      <c r="H173" s="644"/>
      <c r="I173" s="644"/>
      <c r="J173" s="644"/>
      <c r="K173" s="644"/>
      <c r="L173" s="644"/>
      <c r="M173" s="644"/>
      <c r="N173" s="644"/>
      <c r="P173" s="644"/>
    </row>
    <row r="174" spans="4:16" ht="15" customHeight="1" x14ac:dyDescent="0.25">
      <c r="D174" s="206"/>
      <c r="F174" s="644"/>
      <c r="H174" s="644"/>
      <c r="I174" s="644"/>
      <c r="J174" s="644"/>
      <c r="K174" s="644"/>
      <c r="L174" s="644"/>
      <c r="M174" s="644"/>
      <c r="N174" s="644"/>
      <c r="P174" s="644"/>
    </row>
    <row r="175" spans="4:16" ht="15" customHeight="1" x14ac:dyDescent="0.25">
      <c r="D175" s="206"/>
      <c r="F175" s="644"/>
      <c r="H175" s="644"/>
      <c r="I175" s="644"/>
      <c r="J175" s="644"/>
      <c r="K175" s="644"/>
      <c r="L175" s="644"/>
      <c r="M175" s="644"/>
      <c r="N175" s="644"/>
      <c r="P175" s="644"/>
    </row>
    <row r="176" spans="4:16" ht="15" customHeight="1" x14ac:dyDescent="0.25">
      <c r="D176" s="206"/>
      <c r="F176" s="644"/>
      <c r="H176" s="644"/>
      <c r="I176" s="644"/>
      <c r="J176" s="644"/>
      <c r="K176" s="644"/>
      <c r="L176" s="644"/>
      <c r="M176" s="644"/>
      <c r="N176" s="644"/>
      <c r="P176" s="644"/>
    </row>
    <row r="177" spans="4:16" ht="15" customHeight="1" x14ac:dyDescent="0.25">
      <c r="D177" s="206"/>
      <c r="F177" s="644"/>
      <c r="H177" s="644"/>
      <c r="I177" s="644"/>
      <c r="J177" s="644"/>
      <c r="K177" s="644"/>
      <c r="L177" s="644"/>
      <c r="M177" s="644"/>
      <c r="N177" s="644"/>
      <c r="P177" s="644"/>
    </row>
    <row r="178" spans="4:16" ht="15" customHeight="1" x14ac:dyDescent="0.25">
      <c r="D178" s="206"/>
      <c r="F178" s="644"/>
      <c r="H178" s="644"/>
      <c r="I178" s="644"/>
      <c r="J178" s="644"/>
      <c r="K178" s="644"/>
      <c r="L178" s="644"/>
      <c r="M178" s="644"/>
      <c r="N178" s="644"/>
      <c r="P178" s="644"/>
    </row>
    <row r="179" spans="4:16" ht="15" customHeight="1" x14ac:dyDescent="0.25">
      <c r="D179" s="206"/>
      <c r="F179" s="644"/>
      <c r="H179" s="644"/>
      <c r="I179" s="644"/>
      <c r="J179" s="644"/>
      <c r="K179" s="644"/>
      <c r="L179" s="644"/>
      <c r="M179" s="644"/>
      <c r="N179" s="644"/>
      <c r="P179" s="644"/>
    </row>
    <row r="180" spans="4:16" ht="15" customHeight="1" x14ac:dyDescent="0.25">
      <c r="D180" s="206"/>
      <c r="F180" s="644"/>
      <c r="H180" s="644"/>
      <c r="I180" s="644"/>
      <c r="J180" s="644"/>
      <c r="K180" s="644"/>
      <c r="L180" s="644"/>
      <c r="M180" s="644"/>
      <c r="N180" s="644"/>
      <c r="P180" s="644"/>
    </row>
  </sheetData>
  <sheetProtection sheet="1" objects="1" scenarios="1" selectLockedCells="1"/>
  <mergeCells count="3">
    <mergeCell ref="A1:R1"/>
    <mergeCell ref="D4:H4"/>
    <mergeCell ref="D6:F6"/>
  </mergeCells>
  <dataValidations count="2">
    <dataValidation type="list" allowBlank="1" showInputMessage="1" showErrorMessage="1" sqref="D4" xr:uid="{9D6844D9-4594-4EEF-9522-8398601914E9}">
      <formula1>dnrClients_Names_Only</formula1>
    </dataValidation>
    <dataValidation type="list" allowBlank="1" showInputMessage="1" showErrorMessage="1" sqref="D6" xr:uid="{75A70A10-CA32-4219-AA8D-0EBBECB90AEA}">
      <formula1>dnrDateRange</formula1>
    </dataValidation>
  </dataValidations>
  <pageMargins left="0.7" right="0.7" top="0.75" bottom="0.75" header="0.3" footer="0.3"/>
  <pageSetup orientation="portrait" horizontalDpi="4294967293"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7900-ABB6-4051-8909-F82E2DE579B7}">
  <sheetPr codeName="wshFAC_Projets_Détails"/>
  <dimension ref="A1:J143"/>
  <sheetViews>
    <sheetView topLeftCell="A16" workbookViewId="0">
      <selection activeCell="K11" sqref="K11"/>
    </sheetView>
  </sheetViews>
  <sheetFormatPr baseColWidth="10" defaultRowHeight="15" x14ac:dyDescent="0.25"/>
  <cols>
    <col min="1" max="1" width="7.5703125" style="132" bestFit="1" customWidth="1"/>
    <col min="2" max="2" width="56" style="3" bestFit="1" customWidth="1"/>
    <col min="3" max="3" width="7.42578125" style="1" bestFit="1" customWidth="1"/>
    <col min="4" max="4" width="5.85546875" style="1" bestFit="1" customWidth="1"/>
    <col min="5" max="5" width="6.28515625" style="1" bestFit="1" customWidth="1"/>
    <col min="6" max="6" width="18.140625" style="1068" bestFit="1" customWidth="1"/>
    <col min="7" max="7" width="4.7109375" style="1" bestFit="1" customWidth="1"/>
    <col min="8" max="8" width="6.7109375" style="338" bestFit="1" customWidth="1"/>
    <col min="9" max="9" width="9.7109375" style="119" bestFit="1" customWidth="1"/>
    <col min="10" max="10" width="18.140625" style="1071" bestFit="1" customWidth="1"/>
  </cols>
  <sheetData>
    <row r="1" spans="1:10" x14ac:dyDescent="0.25">
      <c r="A1" s="626" t="s">
        <v>11304</v>
      </c>
      <c r="B1" s="533" t="s">
        <v>149</v>
      </c>
      <c r="C1" s="532" t="s">
        <v>11302</v>
      </c>
      <c r="D1" s="532" t="s">
        <v>11303</v>
      </c>
      <c r="E1" s="532" t="s">
        <v>11301</v>
      </c>
      <c r="F1" s="1091" t="s">
        <v>2</v>
      </c>
      <c r="G1" s="532" t="s">
        <v>138</v>
      </c>
      <c r="H1" s="532" t="s">
        <v>10</v>
      </c>
      <c r="I1" s="1092" t="s">
        <v>20017</v>
      </c>
      <c r="J1" s="1091" t="s">
        <v>290</v>
      </c>
    </row>
    <row r="2" spans="1:10" x14ac:dyDescent="0.25">
      <c r="A2" s="132">
        <v>7</v>
      </c>
      <c r="B2" s="3" t="s">
        <v>16031</v>
      </c>
      <c r="C2" s="1" t="s">
        <v>11533</v>
      </c>
      <c r="D2" s="1" t="s">
        <v>12267</v>
      </c>
      <c r="E2" s="1" t="s">
        <v>315</v>
      </c>
      <c r="F2" s="1144">
        <v>45468</v>
      </c>
      <c r="G2" s="1" t="s">
        <v>5</v>
      </c>
      <c r="H2" s="338">
        <v>0.4</v>
      </c>
      <c r="I2" s="9" t="b">
        <v>0</v>
      </c>
      <c r="J2" s="2">
        <v>45537.743125000001</v>
      </c>
    </row>
    <row r="3" spans="1:10" x14ac:dyDescent="0.25">
      <c r="A3" s="132">
        <v>7</v>
      </c>
      <c r="B3" s="3" t="s">
        <v>16031</v>
      </c>
      <c r="C3" s="1" t="s">
        <v>11533</v>
      </c>
      <c r="D3" s="1" t="s">
        <v>12605</v>
      </c>
      <c r="E3" s="1" t="s">
        <v>315</v>
      </c>
      <c r="F3" s="1144">
        <v>45503</v>
      </c>
      <c r="G3" s="1" t="s">
        <v>5</v>
      </c>
      <c r="H3" s="338">
        <v>1</v>
      </c>
      <c r="I3" s="9" t="b">
        <v>0</v>
      </c>
      <c r="J3" s="2">
        <v>45537.743125000001</v>
      </c>
    </row>
    <row r="4" spans="1:10" x14ac:dyDescent="0.25">
      <c r="A4" s="132">
        <v>7</v>
      </c>
      <c r="B4" s="3" t="s">
        <v>16031</v>
      </c>
      <c r="C4" s="1" t="s">
        <v>11533</v>
      </c>
      <c r="D4" s="1" t="s">
        <v>12654</v>
      </c>
      <c r="E4" s="1" t="s">
        <v>315</v>
      </c>
      <c r="F4" s="1144">
        <v>45504</v>
      </c>
      <c r="G4" s="1" t="s">
        <v>5</v>
      </c>
      <c r="H4" s="338">
        <v>1</v>
      </c>
      <c r="I4" s="9" t="b">
        <v>0</v>
      </c>
      <c r="J4" s="2">
        <v>45537.743125000001</v>
      </c>
    </row>
    <row r="5" spans="1:10" x14ac:dyDescent="0.25">
      <c r="A5" s="132">
        <v>7</v>
      </c>
      <c r="B5" s="3" t="s">
        <v>16031</v>
      </c>
      <c r="C5" s="1" t="s">
        <v>11533</v>
      </c>
      <c r="D5" s="1" t="s">
        <v>14221</v>
      </c>
      <c r="E5" s="1" t="s">
        <v>315</v>
      </c>
      <c r="F5" s="1144">
        <v>45506</v>
      </c>
      <c r="G5" s="1" t="s">
        <v>5</v>
      </c>
      <c r="H5" s="338">
        <v>1.25</v>
      </c>
      <c r="I5" s="9" t="b">
        <v>0</v>
      </c>
      <c r="J5" s="2">
        <v>45537.743125000001</v>
      </c>
    </row>
    <row r="6" spans="1:10" x14ac:dyDescent="0.25">
      <c r="A6" s="132">
        <v>7</v>
      </c>
      <c r="B6" s="3" t="s">
        <v>16031</v>
      </c>
      <c r="C6" s="1" t="s">
        <v>11533</v>
      </c>
      <c r="D6" s="1" t="s">
        <v>14969</v>
      </c>
      <c r="E6" s="1" t="s">
        <v>315</v>
      </c>
      <c r="F6" s="1144">
        <v>45510</v>
      </c>
      <c r="G6" s="1" t="s">
        <v>5</v>
      </c>
      <c r="H6" s="338">
        <v>4</v>
      </c>
      <c r="I6" s="9" t="b">
        <v>0</v>
      </c>
      <c r="J6" s="2">
        <v>45537.743125000001</v>
      </c>
    </row>
    <row r="7" spans="1:10" x14ac:dyDescent="0.25">
      <c r="A7" s="132">
        <v>7</v>
      </c>
      <c r="B7" s="3" t="s">
        <v>16031</v>
      </c>
      <c r="C7" s="1" t="s">
        <v>11533</v>
      </c>
      <c r="D7" s="1" t="s">
        <v>15103</v>
      </c>
      <c r="E7" s="1" t="s">
        <v>315</v>
      </c>
      <c r="F7" s="1144">
        <v>45511</v>
      </c>
      <c r="G7" s="1" t="s">
        <v>5</v>
      </c>
      <c r="H7" s="338">
        <v>6</v>
      </c>
      <c r="I7" s="9" t="b">
        <v>0</v>
      </c>
      <c r="J7" s="2">
        <v>45537.743125000001</v>
      </c>
    </row>
    <row r="8" spans="1:10" x14ac:dyDescent="0.25">
      <c r="A8" s="132">
        <v>7</v>
      </c>
      <c r="B8" s="3" t="s">
        <v>16031</v>
      </c>
      <c r="C8" s="1" t="s">
        <v>11533</v>
      </c>
      <c r="D8" s="1" t="s">
        <v>15127</v>
      </c>
      <c r="E8" s="1" t="s">
        <v>315</v>
      </c>
      <c r="F8" s="1144">
        <v>45512</v>
      </c>
      <c r="G8" s="1" t="s">
        <v>5</v>
      </c>
      <c r="H8" s="338">
        <v>2</v>
      </c>
      <c r="I8" s="9" t="b">
        <v>0</v>
      </c>
      <c r="J8" s="2">
        <v>45537.743125000001</v>
      </c>
    </row>
    <row r="9" spans="1:10" x14ac:dyDescent="0.25">
      <c r="A9" s="132">
        <v>7</v>
      </c>
      <c r="B9" s="3" t="s">
        <v>16031</v>
      </c>
      <c r="C9" s="1" t="s">
        <v>11533</v>
      </c>
      <c r="D9" s="1" t="s">
        <v>19941</v>
      </c>
      <c r="E9" s="1" t="s">
        <v>315</v>
      </c>
      <c r="F9" s="1144">
        <v>45530</v>
      </c>
      <c r="G9" s="1" t="s">
        <v>5</v>
      </c>
      <c r="H9" s="338">
        <v>0.4</v>
      </c>
      <c r="I9" s="9" t="b">
        <v>0</v>
      </c>
      <c r="J9" s="2">
        <v>45537.743125000001</v>
      </c>
    </row>
    <row r="10" spans="1:10" x14ac:dyDescent="0.25">
      <c r="A10" s="132">
        <v>7</v>
      </c>
      <c r="B10" s="3" t="s">
        <v>16031</v>
      </c>
      <c r="C10" s="1" t="s">
        <v>11533</v>
      </c>
      <c r="D10" s="1" t="s">
        <v>19942</v>
      </c>
      <c r="E10" s="1" t="s">
        <v>315</v>
      </c>
      <c r="F10" s="1144">
        <v>45531</v>
      </c>
      <c r="G10" s="1" t="s">
        <v>5</v>
      </c>
      <c r="H10" s="338">
        <v>0.5</v>
      </c>
      <c r="I10" s="9" t="b">
        <v>0</v>
      </c>
      <c r="J10" s="2">
        <v>45537.743125000001</v>
      </c>
    </row>
    <row r="11" spans="1:10" x14ac:dyDescent="0.25">
      <c r="A11" s="132">
        <v>8</v>
      </c>
      <c r="B11" s="3" t="s">
        <v>19695</v>
      </c>
      <c r="C11" s="1" t="s">
        <v>13070</v>
      </c>
      <c r="D11" s="1" t="s">
        <v>19943</v>
      </c>
      <c r="E11" s="1" t="s">
        <v>315</v>
      </c>
      <c r="F11" s="1144">
        <v>45503</v>
      </c>
      <c r="G11" s="1" t="s">
        <v>5</v>
      </c>
      <c r="H11" s="338">
        <v>0.4</v>
      </c>
      <c r="I11" s="9" t="b">
        <v>0</v>
      </c>
      <c r="J11" s="2">
        <v>45537.743773148097</v>
      </c>
    </row>
    <row r="12" spans="1:10" x14ac:dyDescent="0.25">
      <c r="A12" s="132">
        <v>8</v>
      </c>
      <c r="B12" s="3" t="s">
        <v>19695</v>
      </c>
      <c r="C12" s="1" t="s">
        <v>13070</v>
      </c>
      <c r="D12" s="1" t="s">
        <v>19944</v>
      </c>
      <c r="E12" s="1" t="s">
        <v>11637</v>
      </c>
      <c r="F12" s="1144">
        <v>45506</v>
      </c>
      <c r="G12" s="1" t="s">
        <v>133</v>
      </c>
      <c r="H12" s="338">
        <v>3.4</v>
      </c>
      <c r="I12" s="9" t="b">
        <v>0</v>
      </c>
      <c r="J12" s="2">
        <v>45537.743773148097</v>
      </c>
    </row>
    <row r="13" spans="1:10" x14ac:dyDescent="0.25">
      <c r="A13" s="132">
        <v>8</v>
      </c>
      <c r="B13" s="3" t="s">
        <v>19695</v>
      </c>
      <c r="C13" s="1" t="s">
        <v>13070</v>
      </c>
      <c r="D13" s="1" t="s">
        <v>19945</v>
      </c>
      <c r="E13" s="1" t="s">
        <v>11637</v>
      </c>
      <c r="F13" s="1144">
        <v>45509</v>
      </c>
      <c r="G13" s="1" t="s">
        <v>133</v>
      </c>
      <c r="H13" s="338">
        <v>1.7</v>
      </c>
      <c r="I13" s="9" t="b">
        <v>0</v>
      </c>
      <c r="J13" s="2">
        <v>45537.743773148097</v>
      </c>
    </row>
    <row r="14" spans="1:10" x14ac:dyDescent="0.25">
      <c r="A14" s="132">
        <v>8</v>
      </c>
      <c r="B14" s="3" t="s">
        <v>19695</v>
      </c>
      <c r="C14" s="1" t="s">
        <v>13070</v>
      </c>
      <c r="D14" s="1" t="s">
        <v>19946</v>
      </c>
      <c r="E14" s="1" t="s">
        <v>315</v>
      </c>
      <c r="F14" s="1144">
        <v>45510</v>
      </c>
      <c r="G14" s="1" t="s">
        <v>5</v>
      </c>
      <c r="H14" s="338">
        <v>0.5</v>
      </c>
      <c r="I14" s="9" t="b">
        <v>0</v>
      </c>
      <c r="J14" s="2">
        <v>45537.743773148097</v>
      </c>
    </row>
    <row r="15" spans="1:10" x14ac:dyDescent="0.25">
      <c r="A15" s="132">
        <v>8</v>
      </c>
      <c r="B15" s="3" t="s">
        <v>19695</v>
      </c>
      <c r="C15" s="1" t="s">
        <v>13070</v>
      </c>
      <c r="D15" s="1" t="s">
        <v>15261</v>
      </c>
      <c r="E15" s="1" t="s">
        <v>11637</v>
      </c>
      <c r="F15" s="1144">
        <v>45510</v>
      </c>
      <c r="G15" s="1" t="s">
        <v>133</v>
      </c>
      <c r="H15" s="338">
        <v>2.1</v>
      </c>
      <c r="I15" s="9" t="b">
        <v>0</v>
      </c>
      <c r="J15" s="2">
        <v>45537.743773148097</v>
      </c>
    </row>
    <row r="16" spans="1:10" x14ac:dyDescent="0.25">
      <c r="A16" s="132">
        <v>8</v>
      </c>
      <c r="B16" s="3" t="s">
        <v>19695</v>
      </c>
      <c r="C16" s="1" t="s">
        <v>13070</v>
      </c>
      <c r="D16" s="1" t="s">
        <v>19947</v>
      </c>
      <c r="E16" s="1" t="s">
        <v>315</v>
      </c>
      <c r="F16" s="1144">
        <v>45511</v>
      </c>
      <c r="G16" s="1" t="s">
        <v>5</v>
      </c>
      <c r="H16" s="338">
        <v>0.5</v>
      </c>
      <c r="I16" s="9" t="b">
        <v>0</v>
      </c>
      <c r="J16" s="2">
        <v>45537.743773148097</v>
      </c>
    </row>
    <row r="17" spans="1:10" x14ac:dyDescent="0.25">
      <c r="A17" s="132">
        <v>8</v>
      </c>
      <c r="B17" s="3" t="s">
        <v>19695</v>
      </c>
      <c r="C17" s="1" t="s">
        <v>13070</v>
      </c>
      <c r="D17" s="1" t="s">
        <v>19948</v>
      </c>
      <c r="E17" s="1" t="s">
        <v>11637</v>
      </c>
      <c r="F17" s="1144">
        <v>45511</v>
      </c>
      <c r="G17" s="1" t="s">
        <v>133</v>
      </c>
      <c r="H17" s="338">
        <v>0.9</v>
      </c>
      <c r="I17" s="9" t="b">
        <v>0</v>
      </c>
      <c r="J17" s="2">
        <v>45537.743773148097</v>
      </c>
    </row>
    <row r="18" spans="1:10" x14ac:dyDescent="0.25">
      <c r="A18" s="132">
        <v>8</v>
      </c>
      <c r="B18" s="3" t="s">
        <v>19695</v>
      </c>
      <c r="C18" s="1" t="s">
        <v>13070</v>
      </c>
      <c r="D18" s="1" t="s">
        <v>19949</v>
      </c>
      <c r="E18" s="1" t="s">
        <v>315</v>
      </c>
      <c r="F18" s="1144">
        <v>45512</v>
      </c>
      <c r="G18" s="1" t="s">
        <v>5</v>
      </c>
      <c r="H18" s="338">
        <v>2.25</v>
      </c>
      <c r="I18" s="9" t="b">
        <v>0</v>
      </c>
      <c r="J18" s="2">
        <v>45537.743773148097</v>
      </c>
    </row>
    <row r="19" spans="1:10" x14ac:dyDescent="0.25">
      <c r="A19" s="132">
        <v>8</v>
      </c>
      <c r="B19" s="3" t="s">
        <v>19695</v>
      </c>
      <c r="C19" s="1" t="s">
        <v>13070</v>
      </c>
      <c r="D19" s="1" t="s">
        <v>19950</v>
      </c>
      <c r="E19" s="1" t="s">
        <v>315</v>
      </c>
      <c r="F19" s="1144">
        <v>45517</v>
      </c>
      <c r="G19" s="1" t="s">
        <v>5</v>
      </c>
      <c r="H19" s="338">
        <v>0.4</v>
      </c>
      <c r="I19" s="9" t="b">
        <v>0</v>
      </c>
      <c r="J19" s="2">
        <v>45537.743773148097</v>
      </c>
    </row>
    <row r="20" spans="1:10" x14ac:dyDescent="0.25">
      <c r="A20" s="132">
        <v>8</v>
      </c>
      <c r="B20" s="3" t="s">
        <v>19695</v>
      </c>
      <c r="C20" s="1" t="s">
        <v>13070</v>
      </c>
      <c r="D20" s="1" t="s">
        <v>19951</v>
      </c>
      <c r="E20" s="1" t="s">
        <v>315</v>
      </c>
      <c r="F20" s="1144">
        <v>45530</v>
      </c>
      <c r="G20" s="1" t="s">
        <v>5</v>
      </c>
      <c r="H20" s="338">
        <v>1</v>
      </c>
      <c r="I20" s="9" t="b">
        <v>0</v>
      </c>
      <c r="J20" s="2">
        <v>45537.743773148097</v>
      </c>
    </row>
    <row r="21" spans="1:10" x14ac:dyDescent="0.25">
      <c r="A21" s="132">
        <v>8</v>
      </c>
      <c r="B21" s="3" t="s">
        <v>19695</v>
      </c>
      <c r="C21" s="1" t="s">
        <v>13070</v>
      </c>
      <c r="D21" s="1" t="s">
        <v>19952</v>
      </c>
      <c r="E21" s="1" t="s">
        <v>315</v>
      </c>
      <c r="F21" s="1144">
        <v>45532</v>
      </c>
      <c r="G21" s="1" t="s">
        <v>5</v>
      </c>
      <c r="H21" s="338">
        <v>2.5</v>
      </c>
      <c r="I21" s="9" t="b">
        <v>0</v>
      </c>
      <c r="J21" s="2">
        <v>45537.743773148097</v>
      </c>
    </row>
    <row r="22" spans="1:10" x14ac:dyDescent="0.25">
      <c r="A22" s="132">
        <v>8</v>
      </c>
      <c r="B22" s="3" t="s">
        <v>19695</v>
      </c>
      <c r="C22" s="1" t="s">
        <v>13070</v>
      </c>
      <c r="D22" s="1" t="s">
        <v>19953</v>
      </c>
      <c r="E22" s="1" t="s">
        <v>315</v>
      </c>
      <c r="F22" s="1144">
        <v>45533</v>
      </c>
      <c r="G22" s="1" t="s">
        <v>5</v>
      </c>
      <c r="H22" s="338">
        <v>0.5</v>
      </c>
      <c r="I22" s="9" t="b">
        <v>0</v>
      </c>
      <c r="J22" s="2">
        <v>45537.743773148097</v>
      </c>
    </row>
    <row r="23" spans="1:10" x14ac:dyDescent="0.25">
      <c r="A23" s="132">
        <v>8</v>
      </c>
      <c r="B23" s="3" t="s">
        <v>19695</v>
      </c>
      <c r="C23" s="1" t="s">
        <v>13070</v>
      </c>
      <c r="D23" s="1" t="s">
        <v>19954</v>
      </c>
      <c r="E23" s="1" t="s">
        <v>11637</v>
      </c>
      <c r="F23" s="1144">
        <v>45533</v>
      </c>
      <c r="G23" s="1" t="s">
        <v>133</v>
      </c>
      <c r="H23" s="338">
        <v>0.5</v>
      </c>
      <c r="I23" s="9" t="b">
        <v>0</v>
      </c>
      <c r="J23" s="2">
        <v>45537.743773148097</v>
      </c>
    </row>
    <row r="24" spans="1:10" x14ac:dyDescent="0.25">
      <c r="A24" s="132">
        <v>9</v>
      </c>
      <c r="B24" s="3" t="s">
        <v>18497</v>
      </c>
      <c r="C24" s="1" t="s">
        <v>11564</v>
      </c>
      <c r="D24" s="1" t="s">
        <v>12560</v>
      </c>
      <c r="E24" s="1" t="s">
        <v>315</v>
      </c>
      <c r="F24" s="1144">
        <v>45502</v>
      </c>
      <c r="G24" s="1" t="s">
        <v>5</v>
      </c>
      <c r="H24" s="338">
        <v>1.75</v>
      </c>
      <c r="I24" s="9" t="b">
        <v>0</v>
      </c>
      <c r="J24" s="2">
        <v>45537.744513888902</v>
      </c>
    </row>
    <row r="25" spans="1:10" x14ac:dyDescent="0.25">
      <c r="A25" s="132">
        <v>9</v>
      </c>
      <c r="B25" s="3" t="s">
        <v>18497</v>
      </c>
      <c r="C25" s="1" t="s">
        <v>11564</v>
      </c>
      <c r="D25" s="1" t="s">
        <v>12566</v>
      </c>
      <c r="E25" s="1" t="s">
        <v>315</v>
      </c>
      <c r="F25" s="1144">
        <v>45502</v>
      </c>
      <c r="G25" s="1" t="s">
        <v>5</v>
      </c>
      <c r="H25" s="338">
        <v>0.5</v>
      </c>
      <c r="I25" s="9" t="b">
        <v>0</v>
      </c>
      <c r="J25" s="2">
        <v>45537.744513888902</v>
      </c>
    </row>
    <row r="26" spans="1:10" x14ac:dyDescent="0.25">
      <c r="A26" s="132">
        <v>9</v>
      </c>
      <c r="B26" s="3" t="s">
        <v>18497</v>
      </c>
      <c r="C26" s="1" t="s">
        <v>11564</v>
      </c>
      <c r="D26" s="1" t="s">
        <v>14394</v>
      </c>
      <c r="E26" s="1" t="s">
        <v>11637</v>
      </c>
      <c r="F26" s="1144">
        <v>45502</v>
      </c>
      <c r="G26" s="1" t="s">
        <v>133</v>
      </c>
      <c r="H26" s="338">
        <v>5.3</v>
      </c>
      <c r="I26" s="9" t="b">
        <v>0</v>
      </c>
      <c r="J26" s="2">
        <v>45537.744513888902</v>
      </c>
    </row>
    <row r="27" spans="1:10" x14ac:dyDescent="0.25">
      <c r="A27" s="132">
        <v>9</v>
      </c>
      <c r="B27" s="3" t="s">
        <v>18497</v>
      </c>
      <c r="C27" s="1" t="s">
        <v>11564</v>
      </c>
      <c r="D27" s="1" t="s">
        <v>19955</v>
      </c>
      <c r="E27" s="1" t="s">
        <v>315</v>
      </c>
      <c r="F27" s="1144">
        <v>45503</v>
      </c>
      <c r="G27" s="1" t="s">
        <v>5</v>
      </c>
      <c r="H27" s="338">
        <v>1</v>
      </c>
      <c r="I27" s="9" t="b">
        <v>0</v>
      </c>
      <c r="J27" s="2">
        <v>45537.744513888902</v>
      </c>
    </row>
    <row r="28" spans="1:10" x14ac:dyDescent="0.25">
      <c r="A28" s="132">
        <v>9</v>
      </c>
      <c r="B28" s="3" t="s">
        <v>18497</v>
      </c>
      <c r="C28" s="1" t="s">
        <v>11564</v>
      </c>
      <c r="D28" s="1" t="s">
        <v>14403</v>
      </c>
      <c r="E28" s="1" t="s">
        <v>11637</v>
      </c>
      <c r="F28" s="1144">
        <v>45503</v>
      </c>
      <c r="G28" s="1" t="s">
        <v>133</v>
      </c>
      <c r="H28" s="338">
        <v>6.1</v>
      </c>
      <c r="I28" s="9" t="b">
        <v>0</v>
      </c>
      <c r="J28" s="2">
        <v>45537.744513888902</v>
      </c>
    </row>
    <row r="29" spans="1:10" x14ac:dyDescent="0.25">
      <c r="A29" s="132">
        <v>9</v>
      </c>
      <c r="B29" s="3" t="s">
        <v>18497</v>
      </c>
      <c r="C29" s="1" t="s">
        <v>11564</v>
      </c>
      <c r="D29" s="1" t="s">
        <v>14409</v>
      </c>
      <c r="E29" s="1" t="s">
        <v>11637</v>
      </c>
      <c r="F29" s="1144">
        <v>45504</v>
      </c>
      <c r="G29" s="1" t="s">
        <v>133</v>
      </c>
      <c r="H29" s="338">
        <v>6.9</v>
      </c>
      <c r="I29" s="9" t="b">
        <v>0</v>
      </c>
      <c r="J29" s="2">
        <v>45537.744513888902</v>
      </c>
    </row>
    <row r="30" spans="1:10" x14ac:dyDescent="0.25">
      <c r="A30" s="132">
        <v>9</v>
      </c>
      <c r="B30" s="3" t="s">
        <v>18497</v>
      </c>
      <c r="C30" s="1" t="s">
        <v>11564</v>
      </c>
      <c r="D30" s="1" t="s">
        <v>19956</v>
      </c>
      <c r="E30" s="1" t="s">
        <v>315</v>
      </c>
      <c r="F30" s="1144">
        <v>45505</v>
      </c>
      <c r="G30" s="1" t="s">
        <v>5</v>
      </c>
      <c r="H30" s="338">
        <v>0.5</v>
      </c>
      <c r="I30" s="9" t="b">
        <v>0</v>
      </c>
      <c r="J30" s="2">
        <v>45537.744513888902</v>
      </c>
    </row>
    <row r="31" spans="1:10" x14ac:dyDescent="0.25">
      <c r="A31" s="132">
        <v>9</v>
      </c>
      <c r="B31" s="3" t="s">
        <v>18497</v>
      </c>
      <c r="C31" s="1" t="s">
        <v>11564</v>
      </c>
      <c r="D31" s="1" t="s">
        <v>14418</v>
      </c>
      <c r="E31" s="1" t="s">
        <v>11637</v>
      </c>
      <c r="F31" s="1144">
        <v>45505</v>
      </c>
      <c r="G31" s="1" t="s">
        <v>133</v>
      </c>
      <c r="H31" s="338">
        <v>2.2000000000000002</v>
      </c>
      <c r="I31" s="9" t="b">
        <v>0</v>
      </c>
      <c r="J31" s="2">
        <v>45537.744513888902</v>
      </c>
    </row>
    <row r="32" spans="1:10" x14ac:dyDescent="0.25">
      <c r="A32" s="132">
        <v>9</v>
      </c>
      <c r="B32" s="3" t="s">
        <v>18497</v>
      </c>
      <c r="C32" s="1" t="s">
        <v>11564</v>
      </c>
      <c r="D32" s="1" t="s">
        <v>14436</v>
      </c>
      <c r="E32" s="1" t="s">
        <v>11637</v>
      </c>
      <c r="F32" s="1144">
        <v>45506</v>
      </c>
      <c r="G32" s="1" t="s">
        <v>133</v>
      </c>
      <c r="H32" s="338">
        <v>3.2</v>
      </c>
      <c r="I32" s="9" t="b">
        <v>0</v>
      </c>
      <c r="J32" s="2">
        <v>45537.744513888902</v>
      </c>
    </row>
    <row r="33" spans="1:10" x14ac:dyDescent="0.25">
      <c r="A33" s="132">
        <v>9</v>
      </c>
      <c r="B33" s="3" t="s">
        <v>18497</v>
      </c>
      <c r="C33" s="1" t="s">
        <v>11564</v>
      </c>
      <c r="D33" s="1" t="s">
        <v>14896</v>
      </c>
      <c r="E33" s="1" t="s">
        <v>315</v>
      </c>
      <c r="F33" s="1144">
        <v>45509</v>
      </c>
      <c r="G33" s="1" t="s">
        <v>5</v>
      </c>
      <c r="H33" s="338">
        <v>2</v>
      </c>
      <c r="I33" s="9" t="b">
        <v>0</v>
      </c>
      <c r="J33" s="2">
        <v>45537.744513888902</v>
      </c>
    </row>
    <row r="34" spans="1:10" x14ac:dyDescent="0.25">
      <c r="A34" s="132">
        <v>9</v>
      </c>
      <c r="B34" s="3" t="s">
        <v>18497</v>
      </c>
      <c r="C34" s="1" t="s">
        <v>11564</v>
      </c>
      <c r="D34" s="1" t="s">
        <v>15231</v>
      </c>
      <c r="E34" s="1" t="s">
        <v>11637</v>
      </c>
      <c r="F34" s="1144">
        <v>45509</v>
      </c>
      <c r="G34" s="1" t="s">
        <v>133</v>
      </c>
      <c r="H34" s="338">
        <v>6.2</v>
      </c>
      <c r="I34" s="9" t="b">
        <v>0</v>
      </c>
      <c r="J34" s="2">
        <v>45537.744513888902</v>
      </c>
    </row>
    <row r="35" spans="1:10" x14ac:dyDescent="0.25">
      <c r="A35" s="132">
        <v>9</v>
      </c>
      <c r="B35" s="3" t="s">
        <v>18497</v>
      </c>
      <c r="C35" s="1" t="s">
        <v>11564</v>
      </c>
      <c r="D35" s="1" t="s">
        <v>11617</v>
      </c>
      <c r="E35" s="1" t="s">
        <v>315</v>
      </c>
      <c r="F35" s="1144">
        <v>45510</v>
      </c>
      <c r="G35" s="1" t="s">
        <v>5</v>
      </c>
      <c r="H35" s="338">
        <v>0.75</v>
      </c>
      <c r="I35" s="9" t="b">
        <v>0</v>
      </c>
      <c r="J35" s="2">
        <v>45537.744513888902</v>
      </c>
    </row>
    <row r="36" spans="1:10" x14ac:dyDescent="0.25">
      <c r="A36" s="132">
        <v>9</v>
      </c>
      <c r="B36" s="3" t="s">
        <v>18497</v>
      </c>
      <c r="C36" s="1" t="s">
        <v>11564</v>
      </c>
      <c r="D36" s="1" t="s">
        <v>15255</v>
      </c>
      <c r="E36" s="1" t="s">
        <v>11637</v>
      </c>
      <c r="F36" s="1144">
        <v>45510</v>
      </c>
      <c r="G36" s="1" t="s">
        <v>133</v>
      </c>
      <c r="H36" s="338">
        <v>2.4</v>
      </c>
      <c r="I36" s="9" t="b">
        <v>0</v>
      </c>
      <c r="J36" s="2">
        <v>45537.744513888902</v>
      </c>
    </row>
    <row r="37" spans="1:10" x14ac:dyDescent="0.25">
      <c r="A37" s="132">
        <v>9</v>
      </c>
      <c r="B37" s="3" t="s">
        <v>18497</v>
      </c>
      <c r="C37" s="1" t="s">
        <v>11564</v>
      </c>
      <c r="D37" s="1" t="s">
        <v>15059</v>
      </c>
      <c r="E37" s="1" t="s">
        <v>315</v>
      </c>
      <c r="F37" s="1144">
        <v>45511</v>
      </c>
      <c r="G37" s="1" t="s">
        <v>5</v>
      </c>
      <c r="H37" s="338">
        <v>0.4</v>
      </c>
      <c r="I37" s="9" t="b">
        <v>0</v>
      </c>
      <c r="J37" s="2">
        <v>45537.744513888902</v>
      </c>
    </row>
    <row r="38" spans="1:10" x14ac:dyDescent="0.25">
      <c r="A38" s="132">
        <v>9</v>
      </c>
      <c r="B38" s="3" t="s">
        <v>18497</v>
      </c>
      <c r="C38" s="1" t="s">
        <v>11564</v>
      </c>
      <c r="D38" s="1" t="s">
        <v>14695</v>
      </c>
      <c r="E38" s="1" t="s">
        <v>315</v>
      </c>
      <c r="F38" s="1144">
        <v>45516</v>
      </c>
      <c r="G38" s="1" t="s">
        <v>5</v>
      </c>
      <c r="H38" s="338">
        <v>0.4</v>
      </c>
      <c r="I38" s="9" t="b">
        <v>0</v>
      </c>
      <c r="J38" s="2">
        <v>45537.744513888902</v>
      </c>
    </row>
    <row r="39" spans="1:10" x14ac:dyDescent="0.25">
      <c r="A39" s="132">
        <v>9</v>
      </c>
      <c r="B39" s="3" t="s">
        <v>18497</v>
      </c>
      <c r="C39" s="1" t="s">
        <v>11564</v>
      </c>
      <c r="D39" s="1" t="s">
        <v>19957</v>
      </c>
      <c r="E39" s="1" t="s">
        <v>315</v>
      </c>
      <c r="F39" s="1144">
        <v>45517</v>
      </c>
      <c r="G39" s="1" t="s">
        <v>5</v>
      </c>
      <c r="H39" s="338">
        <v>0.75</v>
      </c>
      <c r="I39" s="9" t="b">
        <v>0</v>
      </c>
      <c r="J39" s="2">
        <v>45537.744513888902</v>
      </c>
    </row>
    <row r="40" spans="1:10" x14ac:dyDescent="0.25">
      <c r="A40" s="132">
        <v>9</v>
      </c>
      <c r="B40" s="3" t="s">
        <v>18497</v>
      </c>
      <c r="C40" s="1" t="s">
        <v>11564</v>
      </c>
      <c r="D40" s="1" t="s">
        <v>14769</v>
      </c>
      <c r="E40" s="1" t="s">
        <v>315</v>
      </c>
      <c r="F40" s="1144">
        <v>45517</v>
      </c>
      <c r="G40" s="1" t="s">
        <v>5</v>
      </c>
      <c r="H40" s="338">
        <v>4</v>
      </c>
      <c r="I40" s="9" t="b">
        <v>0</v>
      </c>
      <c r="J40" s="2">
        <v>45537.744513888902</v>
      </c>
    </row>
    <row r="41" spans="1:10" x14ac:dyDescent="0.25">
      <c r="A41" s="132">
        <v>9</v>
      </c>
      <c r="B41" s="3" t="s">
        <v>18497</v>
      </c>
      <c r="C41" s="1" t="s">
        <v>11564</v>
      </c>
      <c r="D41" s="1" t="s">
        <v>19958</v>
      </c>
      <c r="E41" s="1" t="s">
        <v>315</v>
      </c>
      <c r="F41" s="1144">
        <v>45519</v>
      </c>
      <c r="G41" s="1" t="s">
        <v>5</v>
      </c>
      <c r="H41" s="338">
        <v>7</v>
      </c>
      <c r="I41" s="9" t="b">
        <v>0</v>
      </c>
      <c r="J41" s="2">
        <v>45537.744513888902</v>
      </c>
    </row>
    <row r="42" spans="1:10" x14ac:dyDescent="0.25">
      <c r="A42" s="132">
        <v>9</v>
      </c>
      <c r="B42" s="3" t="s">
        <v>18497</v>
      </c>
      <c r="C42" s="1" t="s">
        <v>11564</v>
      </c>
      <c r="D42" s="1" t="s">
        <v>15500</v>
      </c>
      <c r="E42" s="1" t="s">
        <v>315</v>
      </c>
      <c r="F42" s="1144">
        <v>45520</v>
      </c>
      <c r="G42" s="1" t="s">
        <v>5</v>
      </c>
      <c r="H42" s="338">
        <v>20</v>
      </c>
      <c r="I42" s="9" t="b">
        <v>0</v>
      </c>
      <c r="J42" s="2">
        <v>45537.744513888902</v>
      </c>
    </row>
    <row r="43" spans="1:10" x14ac:dyDescent="0.25">
      <c r="A43" s="132">
        <v>9</v>
      </c>
      <c r="B43" s="3" t="s">
        <v>18497</v>
      </c>
      <c r="C43" s="1" t="s">
        <v>11564</v>
      </c>
      <c r="D43" s="1" t="s">
        <v>11620</v>
      </c>
      <c r="E43" s="1" t="s">
        <v>315</v>
      </c>
      <c r="F43" s="1144">
        <v>45522</v>
      </c>
      <c r="G43" s="1" t="s">
        <v>5</v>
      </c>
      <c r="H43" s="338">
        <v>0.4</v>
      </c>
      <c r="I43" s="9" t="b">
        <v>0</v>
      </c>
      <c r="J43" s="2">
        <v>45537.744513888902</v>
      </c>
    </row>
    <row r="44" spans="1:10" x14ac:dyDescent="0.25">
      <c r="A44" s="132">
        <v>9</v>
      </c>
      <c r="B44" s="3" t="s">
        <v>18497</v>
      </c>
      <c r="C44" s="1" t="s">
        <v>11564</v>
      </c>
      <c r="D44" s="1" t="s">
        <v>15643</v>
      </c>
      <c r="E44" s="1" t="s">
        <v>11637</v>
      </c>
      <c r="F44" s="1144">
        <v>45524</v>
      </c>
      <c r="G44" s="1" t="s">
        <v>133</v>
      </c>
      <c r="H44" s="338">
        <v>0.4</v>
      </c>
      <c r="I44" s="9" t="b">
        <v>0</v>
      </c>
      <c r="J44" s="2">
        <v>45537.744513888902</v>
      </c>
    </row>
    <row r="45" spans="1:10" x14ac:dyDescent="0.25">
      <c r="A45" s="132">
        <v>9</v>
      </c>
      <c r="B45" s="3" t="s">
        <v>18497</v>
      </c>
      <c r="C45" s="1" t="s">
        <v>11564</v>
      </c>
      <c r="D45" s="1" t="s">
        <v>15628</v>
      </c>
      <c r="E45" s="1" t="s">
        <v>315</v>
      </c>
      <c r="F45" s="1144">
        <v>45525</v>
      </c>
      <c r="G45" s="1" t="s">
        <v>5</v>
      </c>
      <c r="H45" s="338">
        <v>0.75</v>
      </c>
      <c r="I45" s="9" t="b">
        <v>0</v>
      </c>
      <c r="J45" s="2">
        <v>45537.744513888902</v>
      </c>
    </row>
    <row r="46" spans="1:10" x14ac:dyDescent="0.25">
      <c r="A46" s="132">
        <v>9</v>
      </c>
      <c r="B46" s="3" t="s">
        <v>18497</v>
      </c>
      <c r="C46" s="1" t="s">
        <v>11564</v>
      </c>
      <c r="D46" s="1" t="s">
        <v>15685</v>
      </c>
      <c r="E46" s="1" t="s">
        <v>11637</v>
      </c>
      <c r="F46" s="1144">
        <v>45525</v>
      </c>
      <c r="G46" s="1" t="s">
        <v>133</v>
      </c>
      <c r="H46" s="338">
        <v>0.3</v>
      </c>
      <c r="I46" s="9" t="b">
        <v>0</v>
      </c>
      <c r="J46" s="2">
        <v>45537.744513888902</v>
      </c>
    </row>
    <row r="47" spans="1:10" x14ac:dyDescent="0.25">
      <c r="A47" s="132">
        <v>9</v>
      </c>
      <c r="B47" s="3" t="s">
        <v>18497</v>
      </c>
      <c r="C47" s="1" t="s">
        <v>11564</v>
      </c>
      <c r="D47" s="1" t="s">
        <v>19959</v>
      </c>
      <c r="E47" s="1" t="s">
        <v>315</v>
      </c>
      <c r="F47" s="1144">
        <v>45527</v>
      </c>
      <c r="G47" s="1" t="s">
        <v>5</v>
      </c>
      <c r="H47" s="338">
        <v>0.4</v>
      </c>
      <c r="I47" s="9" t="b">
        <v>0</v>
      </c>
      <c r="J47" s="2">
        <v>45537.744513888902</v>
      </c>
    </row>
    <row r="48" spans="1:10" x14ac:dyDescent="0.25">
      <c r="A48" s="132">
        <v>9</v>
      </c>
      <c r="B48" s="3" t="s">
        <v>18497</v>
      </c>
      <c r="C48" s="1" t="s">
        <v>11564</v>
      </c>
      <c r="D48" s="1" t="s">
        <v>19960</v>
      </c>
      <c r="E48" s="1" t="s">
        <v>315</v>
      </c>
      <c r="F48" s="1144">
        <v>45531</v>
      </c>
      <c r="G48" s="1" t="s">
        <v>5</v>
      </c>
      <c r="H48" s="338">
        <v>1</v>
      </c>
      <c r="I48" s="9" t="b">
        <v>0</v>
      </c>
      <c r="J48" s="2">
        <v>45537.744513888902</v>
      </c>
    </row>
    <row r="49" spans="1:10" x14ac:dyDescent="0.25">
      <c r="A49" s="132">
        <v>9</v>
      </c>
      <c r="B49" s="3" t="s">
        <v>18497</v>
      </c>
      <c r="C49" s="1" t="s">
        <v>11564</v>
      </c>
      <c r="D49" s="1" t="s">
        <v>19961</v>
      </c>
      <c r="E49" s="1" t="s">
        <v>315</v>
      </c>
      <c r="F49" s="1144">
        <v>45533</v>
      </c>
      <c r="G49" s="1" t="s">
        <v>5</v>
      </c>
      <c r="H49" s="338">
        <v>0.5</v>
      </c>
      <c r="I49" s="9" t="b">
        <v>0</v>
      </c>
      <c r="J49" s="2">
        <v>45537.744513888902</v>
      </c>
    </row>
    <row r="50" spans="1:10" x14ac:dyDescent="0.25">
      <c r="A50" s="132">
        <v>10</v>
      </c>
      <c r="B50" s="3" t="s">
        <v>17330</v>
      </c>
      <c r="C50" s="1" t="s">
        <v>11526</v>
      </c>
      <c r="D50" s="1" t="s">
        <v>12600</v>
      </c>
      <c r="E50" s="1" t="s">
        <v>315</v>
      </c>
      <c r="F50" s="1144">
        <v>45503</v>
      </c>
      <c r="G50" s="1" t="s">
        <v>5</v>
      </c>
      <c r="H50" s="338">
        <v>0.4</v>
      </c>
      <c r="I50" s="9" t="b">
        <v>0</v>
      </c>
      <c r="J50" s="2">
        <v>45537.744895833297</v>
      </c>
    </row>
    <row r="51" spans="1:10" x14ac:dyDescent="0.25">
      <c r="A51" s="132">
        <v>10</v>
      </c>
      <c r="B51" s="3" t="s">
        <v>17330</v>
      </c>
      <c r="C51" s="1" t="s">
        <v>11526</v>
      </c>
      <c r="D51" s="1" t="s">
        <v>19962</v>
      </c>
      <c r="E51" s="1" t="s">
        <v>315</v>
      </c>
      <c r="F51" s="1144">
        <v>45506</v>
      </c>
      <c r="G51" s="1" t="s">
        <v>5</v>
      </c>
      <c r="H51" s="338">
        <v>2</v>
      </c>
      <c r="I51" s="9" t="b">
        <v>0</v>
      </c>
      <c r="J51" s="2">
        <v>45537.744895833297</v>
      </c>
    </row>
    <row r="52" spans="1:10" x14ac:dyDescent="0.25">
      <c r="A52" s="132">
        <v>10</v>
      </c>
      <c r="B52" s="3" t="s">
        <v>17330</v>
      </c>
      <c r="C52" s="1" t="s">
        <v>11526</v>
      </c>
      <c r="D52" s="1" t="s">
        <v>19963</v>
      </c>
      <c r="E52" s="1" t="s">
        <v>315</v>
      </c>
      <c r="F52" s="1144">
        <v>45506</v>
      </c>
      <c r="G52" s="1" t="s">
        <v>5</v>
      </c>
      <c r="H52" s="338">
        <v>0.5</v>
      </c>
      <c r="I52" s="9" t="b">
        <v>0</v>
      </c>
      <c r="J52" s="1068">
        <v>45537.744895833297</v>
      </c>
    </row>
    <row r="53" spans="1:10" x14ac:dyDescent="0.25">
      <c r="A53" s="132">
        <v>10</v>
      </c>
      <c r="B53" s="3" t="s">
        <v>17330</v>
      </c>
      <c r="C53" s="1" t="s">
        <v>11526</v>
      </c>
      <c r="D53" s="1" t="s">
        <v>14911</v>
      </c>
      <c r="E53" s="1" t="s">
        <v>315</v>
      </c>
      <c r="F53" s="1144">
        <v>45509</v>
      </c>
      <c r="G53" s="1" t="s">
        <v>5</v>
      </c>
      <c r="H53" s="338">
        <v>1</v>
      </c>
      <c r="I53" s="9" t="b">
        <v>0</v>
      </c>
      <c r="J53" s="1068">
        <v>45537.744895833297</v>
      </c>
    </row>
    <row r="54" spans="1:10" x14ac:dyDescent="0.25">
      <c r="A54" s="132">
        <v>10</v>
      </c>
      <c r="B54" s="3" t="s">
        <v>17330</v>
      </c>
      <c r="C54" s="1" t="s">
        <v>11526</v>
      </c>
      <c r="D54" s="1" t="s">
        <v>19964</v>
      </c>
      <c r="E54" s="1" t="s">
        <v>11637</v>
      </c>
      <c r="F54" s="1144">
        <v>45510</v>
      </c>
      <c r="G54" s="1" t="s">
        <v>133</v>
      </c>
      <c r="H54" s="338">
        <v>1.3</v>
      </c>
      <c r="I54" s="9" t="b">
        <v>0</v>
      </c>
      <c r="J54" s="1068">
        <v>45537.744895833297</v>
      </c>
    </row>
    <row r="55" spans="1:10" x14ac:dyDescent="0.25">
      <c r="A55" s="132">
        <v>10</v>
      </c>
      <c r="B55" s="3" t="s">
        <v>17330</v>
      </c>
      <c r="C55" s="1" t="s">
        <v>11526</v>
      </c>
      <c r="D55" s="1" t="s">
        <v>15098</v>
      </c>
      <c r="E55" s="1" t="s">
        <v>315</v>
      </c>
      <c r="F55" s="1144">
        <v>45511</v>
      </c>
      <c r="G55" s="1" t="s">
        <v>5</v>
      </c>
      <c r="H55" s="338">
        <v>1.25</v>
      </c>
      <c r="I55" s="9" t="b">
        <v>0</v>
      </c>
      <c r="J55" s="1068">
        <v>45537.744895833297</v>
      </c>
    </row>
    <row r="56" spans="1:10" x14ac:dyDescent="0.25">
      <c r="A56" s="132">
        <v>10</v>
      </c>
      <c r="B56" s="3" t="s">
        <v>17330</v>
      </c>
      <c r="C56" s="1" t="s">
        <v>11526</v>
      </c>
      <c r="D56" s="1" t="s">
        <v>15289</v>
      </c>
      <c r="E56" s="1" t="s">
        <v>11637</v>
      </c>
      <c r="F56" s="1144">
        <v>45511</v>
      </c>
      <c r="G56" s="1" t="s">
        <v>133</v>
      </c>
      <c r="H56" s="338">
        <v>2.8</v>
      </c>
      <c r="I56" s="9" t="b">
        <v>0</v>
      </c>
      <c r="J56" s="1068">
        <v>45537.744895833297</v>
      </c>
    </row>
    <row r="57" spans="1:10" x14ac:dyDescent="0.25">
      <c r="A57" s="132">
        <v>10</v>
      </c>
      <c r="B57" s="3" t="s">
        <v>17330</v>
      </c>
      <c r="C57" s="1" t="s">
        <v>11526</v>
      </c>
      <c r="D57" s="1" t="s">
        <v>19965</v>
      </c>
      <c r="E57" s="1" t="s">
        <v>315</v>
      </c>
      <c r="F57" s="1144">
        <v>45513</v>
      </c>
      <c r="G57" s="1" t="s">
        <v>5</v>
      </c>
      <c r="H57" s="338">
        <v>2.25</v>
      </c>
      <c r="I57" s="9" t="b">
        <v>0</v>
      </c>
      <c r="J57" s="1068">
        <v>45537.744895833297</v>
      </c>
    </row>
    <row r="58" spans="1:10" x14ac:dyDescent="0.25">
      <c r="A58" s="132">
        <v>10</v>
      </c>
      <c r="B58" s="3" t="s">
        <v>17330</v>
      </c>
      <c r="C58" s="1" t="s">
        <v>11526</v>
      </c>
      <c r="D58" s="1" t="s">
        <v>14756</v>
      </c>
      <c r="E58" s="1" t="s">
        <v>315</v>
      </c>
      <c r="F58" s="1144">
        <v>45517</v>
      </c>
      <c r="G58" s="1" t="s">
        <v>5</v>
      </c>
      <c r="H58" s="338">
        <v>6</v>
      </c>
      <c r="I58" s="9" t="b">
        <v>0</v>
      </c>
      <c r="J58" s="1068">
        <v>45537.744895833297</v>
      </c>
    </row>
    <row r="59" spans="1:10" x14ac:dyDescent="0.25">
      <c r="A59" s="132">
        <v>10</v>
      </c>
      <c r="B59" s="3" t="s">
        <v>17330</v>
      </c>
      <c r="C59" s="1" t="s">
        <v>11526</v>
      </c>
      <c r="D59" s="1" t="s">
        <v>19966</v>
      </c>
      <c r="E59" s="1" t="s">
        <v>315</v>
      </c>
      <c r="F59" s="1144">
        <v>45518</v>
      </c>
      <c r="G59" s="1" t="s">
        <v>5</v>
      </c>
      <c r="H59" s="338">
        <v>3</v>
      </c>
      <c r="I59" s="9" t="b">
        <v>0</v>
      </c>
      <c r="J59" s="1068">
        <v>45537.744895833297</v>
      </c>
    </row>
    <row r="60" spans="1:10" x14ac:dyDescent="0.25">
      <c r="A60" s="132">
        <v>10</v>
      </c>
      <c r="B60" s="3" t="s">
        <v>17330</v>
      </c>
      <c r="C60" s="1" t="s">
        <v>11526</v>
      </c>
      <c r="D60" s="1" t="s">
        <v>15343</v>
      </c>
      <c r="E60" s="1" t="s">
        <v>315</v>
      </c>
      <c r="F60" s="1144">
        <v>45519</v>
      </c>
      <c r="G60" s="1" t="s">
        <v>5</v>
      </c>
      <c r="H60" s="338">
        <v>3.25</v>
      </c>
      <c r="I60" s="9" t="b">
        <v>0</v>
      </c>
      <c r="J60" s="1068">
        <v>45537.744895833297</v>
      </c>
    </row>
    <row r="61" spans="1:10" x14ac:dyDescent="0.25">
      <c r="A61" s="132">
        <v>10</v>
      </c>
      <c r="B61" s="3" t="s">
        <v>17330</v>
      </c>
      <c r="C61" s="1" t="s">
        <v>11526</v>
      </c>
      <c r="D61" s="1" t="s">
        <v>15517</v>
      </c>
      <c r="E61" s="1" t="s">
        <v>315</v>
      </c>
      <c r="F61" s="1144">
        <v>45520</v>
      </c>
      <c r="G61" s="1" t="s">
        <v>5</v>
      </c>
      <c r="H61" s="338">
        <v>0.4</v>
      </c>
      <c r="I61" s="9" t="b">
        <v>0</v>
      </c>
      <c r="J61" s="1068">
        <v>45537.744895833297</v>
      </c>
    </row>
    <row r="62" spans="1:10" x14ac:dyDescent="0.25">
      <c r="A62" s="132">
        <v>10</v>
      </c>
      <c r="B62" s="3" t="s">
        <v>17330</v>
      </c>
      <c r="C62" s="1" t="s">
        <v>11526</v>
      </c>
      <c r="D62" s="1" t="s">
        <v>11623</v>
      </c>
      <c r="E62" s="1" t="s">
        <v>315</v>
      </c>
      <c r="F62" s="1144">
        <v>45524</v>
      </c>
      <c r="G62" s="1" t="s">
        <v>5</v>
      </c>
      <c r="H62" s="338">
        <v>1</v>
      </c>
      <c r="I62" s="9" t="b">
        <v>0</v>
      </c>
      <c r="J62" s="1068">
        <v>45537.744895833297</v>
      </c>
    </row>
    <row r="63" spans="1:10" x14ac:dyDescent="0.25">
      <c r="A63" s="132">
        <v>10</v>
      </c>
      <c r="B63" s="3" t="s">
        <v>17330</v>
      </c>
      <c r="C63" s="1" t="s">
        <v>11526</v>
      </c>
      <c r="D63" s="1" t="s">
        <v>19967</v>
      </c>
      <c r="E63" s="1" t="s">
        <v>315</v>
      </c>
      <c r="F63" s="1144">
        <v>45528</v>
      </c>
      <c r="G63" s="1" t="s">
        <v>5</v>
      </c>
      <c r="H63" s="338">
        <v>1.5</v>
      </c>
      <c r="I63" s="9" t="b">
        <v>0</v>
      </c>
      <c r="J63" s="1068">
        <v>45537.744895833297</v>
      </c>
    </row>
    <row r="64" spans="1:10" x14ac:dyDescent="0.25">
      <c r="A64" s="132">
        <v>10</v>
      </c>
      <c r="B64" s="3" t="s">
        <v>17330</v>
      </c>
      <c r="C64" s="1" t="s">
        <v>11526</v>
      </c>
      <c r="D64" s="1" t="s">
        <v>19968</v>
      </c>
      <c r="E64" s="1" t="s">
        <v>315</v>
      </c>
      <c r="F64" s="1144">
        <v>45530</v>
      </c>
      <c r="G64" s="1" t="s">
        <v>5</v>
      </c>
      <c r="H64" s="338">
        <v>0.75</v>
      </c>
      <c r="I64" s="9" t="b">
        <v>0</v>
      </c>
      <c r="J64" s="1068">
        <v>45537.744895833297</v>
      </c>
    </row>
    <row r="65" spans="1:10" x14ac:dyDescent="0.25">
      <c r="A65" s="132">
        <v>10</v>
      </c>
      <c r="B65" s="3" t="s">
        <v>17330</v>
      </c>
      <c r="C65" s="1" t="s">
        <v>11526</v>
      </c>
      <c r="D65" s="1" t="s">
        <v>19969</v>
      </c>
      <c r="E65" s="1" t="s">
        <v>315</v>
      </c>
      <c r="F65" s="1144">
        <v>45531</v>
      </c>
      <c r="G65" s="1" t="s">
        <v>5</v>
      </c>
      <c r="H65" s="338">
        <v>2</v>
      </c>
      <c r="I65" s="9" t="b">
        <v>0</v>
      </c>
      <c r="J65" s="1068">
        <v>45537.744895833297</v>
      </c>
    </row>
    <row r="66" spans="1:10" x14ac:dyDescent="0.25">
      <c r="A66" s="132">
        <v>10</v>
      </c>
      <c r="B66" s="3" t="s">
        <v>17330</v>
      </c>
      <c r="C66" s="1" t="s">
        <v>11526</v>
      </c>
      <c r="D66" s="1" t="s">
        <v>19970</v>
      </c>
      <c r="E66" s="1" t="s">
        <v>315</v>
      </c>
      <c r="F66" s="1144">
        <v>45532</v>
      </c>
      <c r="G66" s="1" t="s">
        <v>5</v>
      </c>
      <c r="H66" s="338">
        <v>1.5</v>
      </c>
      <c r="I66" s="9" t="b">
        <v>0</v>
      </c>
      <c r="J66" s="1068">
        <v>45537.744895833297</v>
      </c>
    </row>
    <row r="67" spans="1:10" x14ac:dyDescent="0.25">
      <c r="A67" s="132">
        <v>11</v>
      </c>
      <c r="B67" s="3" t="s">
        <v>19813</v>
      </c>
      <c r="C67" s="1" t="s">
        <v>11561</v>
      </c>
      <c r="D67" s="1" t="s">
        <v>12556</v>
      </c>
      <c r="E67" s="1" t="s">
        <v>315</v>
      </c>
      <c r="F67" s="1144">
        <v>45502</v>
      </c>
      <c r="G67" s="1" t="s">
        <v>5</v>
      </c>
      <c r="H67" s="338">
        <v>0.75</v>
      </c>
      <c r="I67" s="9" t="b">
        <v>0</v>
      </c>
      <c r="J67" s="1068">
        <v>45537.745300925897</v>
      </c>
    </row>
    <row r="68" spans="1:10" x14ac:dyDescent="0.25">
      <c r="A68" s="132">
        <v>11</v>
      </c>
      <c r="B68" s="3" t="s">
        <v>19813</v>
      </c>
      <c r="C68" s="1" t="s">
        <v>11561</v>
      </c>
      <c r="D68" s="1" t="s">
        <v>12612</v>
      </c>
      <c r="E68" s="1" t="s">
        <v>315</v>
      </c>
      <c r="F68" s="1144">
        <v>45503</v>
      </c>
      <c r="G68" s="1" t="s">
        <v>5</v>
      </c>
      <c r="H68" s="338">
        <v>0.5</v>
      </c>
      <c r="I68" s="9" t="b">
        <v>0</v>
      </c>
      <c r="J68" s="1068">
        <v>45537.745300925897</v>
      </c>
    </row>
    <row r="69" spans="1:10" x14ac:dyDescent="0.25">
      <c r="A69" s="132">
        <v>11</v>
      </c>
      <c r="B69" s="3" t="s">
        <v>19813</v>
      </c>
      <c r="C69" s="1" t="s">
        <v>11561</v>
      </c>
      <c r="D69" s="1" t="s">
        <v>14964</v>
      </c>
      <c r="E69" s="1" t="s">
        <v>315</v>
      </c>
      <c r="F69" s="1144">
        <v>45510</v>
      </c>
      <c r="G69" s="1" t="s">
        <v>5</v>
      </c>
      <c r="H69" s="338">
        <v>1.5</v>
      </c>
      <c r="I69" s="9" t="b">
        <v>0</v>
      </c>
      <c r="J69" s="1068">
        <v>45537.745300925897</v>
      </c>
    </row>
    <row r="70" spans="1:10" x14ac:dyDescent="0.25">
      <c r="A70" s="132">
        <v>11</v>
      </c>
      <c r="B70" s="3" t="s">
        <v>19813</v>
      </c>
      <c r="C70" s="1" t="s">
        <v>11561</v>
      </c>
      <c r="D70" s="1" t="s">
        <v>14582</v>
      </c>
      <c r="E70" s="1" t="s">
        <v>330</v>
      </c>
      <c r="F70" s="1144">
        <v>45510</v>
      </c>
      <c r="G70" s="1" t="s">
        <v>11641</v>
      </c>
      <c r="H70" s="338">
        <v>1.5</v>
      </c>
      <c r="I70" s="9" t="b">
        <v>0</v>
      </c>
      <c r="J70" s="1068">
        <v>45537.745300925897</v>
      </c>
    </row>
    <row r="71" spans="1:10" x14ac:dyDescent="0.25">
      <c r="A71" s="132">
        <v>11</v>
      </c>
      <c r="B71" s="3" t="s">
        <v>19813</v>
      </c>
      <c r="C71" s="1" t="s">
        <v>11561</v>
      </c>
      <c r="D71" s="1" t="s">
        <v>15049</v>
      </c>
      <c r="E71" s="1" t="s">
        <v>315</v>
      </c>
      <c r="F71" s="1144">
        <v>45511</v>
      </c>
      <c r="G71" s="1" t="s">
        <v>5</v>
      </c>
      <c r="H71" s="338">
        <v>2</v>
      </c>
      <c r="I71" s="9" t="b">
        <v>0</v>
      </c>
      <c r="J71" s="1068">
        <v>45537.745300925897</v>
      </c>
    </row>
    <row r="72" spans="1:10" x14ac:dyDescent="0.25">
      <c r="A72" s="132">
        <v>11</v>
      </c>
      <c r="B72" s="3" t="s">
        <v>19813</v>
      </c>
      <c r="C72" s="1" t="s">
        <v>11561</v>
      </c>
      <c r="D72" s="1" t="s">
        <v>15169</v>
      </c>
      <c r="E72" s="1" t="s">
        <v>315</v>
      </c>
      <c r="F72" s="1144">
        <v>45513</v>
      </c>
      <c r="G72" s="1" t="s">
        <v>5</v>
      </c>
      <c r="H72" s="338">
        <v>0.5</v>
      </c>
      <c r="I72" s="9" t="b">
        <v>0</v>
      </c>
      <c r="J72" s="1068">
        <v>45537.745300925897</v>
      </c>
    </row>
    <row r="73" spans="1:10" x14ac:dyDescent="0.25">
      <c r="A73" s="132">
        <v>11</v>
      </c>
      <c r="B73" s="3" t="s">
        <v>19813</v>
      </c>
      <c r="C73" s="1" t="s">
        <v>11561</v>
      </c>
      <c r="D73" s="1" t="s">
        <v>14700</v>
      </c>
      <c r="E73" s="1" t="s">
        <v>315</v>
      </c>
      <c r="F73" s="1144">
        <v>45516</v>
      </c>
      <c r="G73" s="1" t="s">
        <v>5</v>
      </c>
      <c r="H73" s="338">
        <v>0.5</v>
      </c>
      <c r="I73" s="9" t="b">
        <v>0</v>
      </c>
      <c r="J73" s="1068">
        <v>45537.745300925897</v>
      </c>
    </row>
    <row r="74" spans="1:10" x14ac:dyDescent="0.25">
      <c r="A74" s="132">
        <v>11</v>
      </c>
      <c r="B74" s="3" t="s">
        <v>19813</v>
      </c>
      <c r="C74" s="1" t="s">
        <v>11561</v>
      </c>
      <c r="D74" s="1" t="s">
        <v>19971</v>
      </c>
      <c r="E74" s="1" t="s">
        <v>315</v>
      </c>
      <c r="F74" s="1144">
        <v>45517</v>
      </c>
      <c r="G74" s="1" t="s">
        <v>5</v>
      </c>
      <c r="H74" s="338">
        <v>4.5</v>
      </c>
      <c r="I74" s="9" t="b">
        <v>0</v>
      </c>
      <c r="J74" s="1068">
        <v>45537.745300925897</v>
      </c>
    </row>
    <row r="75" spans="1:10" x14ac:dyDescent="0.25">
      <c r="A75" s="132">
        <v>11</v>
      </c>
      <c r="B75" s="3" t="s">
        <v>19813</v>
      </c>
      <c r="C75" s="1" t="s">
        <v>11561</v>
      </c>
      <c r="D75" s="1" t="s">
        <v>15296</v>
      </c>
      <c r="E75" s="1" t="s">
        <v>315</v>
      </c>
      <c r="F75" s="1144">
        <v>45518</v>
      </c>
      <c r="G75" s="1" t="s">
        <v>5</v>
      </c>
      <c r="H75" s="338">
        <v>4.5</v>
      </c>
      <c r="I75" s="9" t="b">
        <v>0</v>
      </c>
      <c r="J75" s="1068">
        <v>45537.745300925897</v>
      </c>
    </row>
    <row r="76" spans="1:10" x14ac:dyDescent="0.25">
      <c r="A76" s="132">
        <v>11</v>
      </c>
      <c r="B76" s="3" t="s">
        <v>19813</v>
      </c>
      <c r="C76" s="1" t="s">
        <v>11561</v>
      </c>
      <c r="D76" s="1" t="s">
        <v>15348</v>
      </c>
      <c r="E76" s="1" t="s">
        <v>315</v>
      </c>
      <c r="F76" s="1144">
        <v>45519</v>
      </c>
      <c r="G76" s="1" t="s">
        <v>5</v>
      </c>
      <c r="H76" s="338">
        <v>2.25</v>
      </c>
      <c r="I76" s="9" t="b">
        <v>0</v>
      </c>
      <c r="J76" s="1068">
        <v>45537.745300925897</v>
      </c>
    </row>
    <row r="77" spans="1:10" x14ac:dyDescent="0.25">
      <c r="A77" s="132">
        <v>11</v>
      </c>
      <c r="B77" s="3" t="s">
        <v>19813</v>
      </c>
      <c r="C77" s="1" t="s">
        <v>11561</v>
      </c>
      <c r="D77" s="1" t="s">
        <v>15486</v>
      </c>
      <c r="E77" s="1" t="s">
        <v>315</v>
      </c>
      <c r="F77" s="1144">
        <v>45520</v>
      </c>
      <c r="G77" s="1" t="s">
        <v>5</v>
      </c>
      <c r="H77" s="338">
        <v>2.5</v>
      </c>
      <c r="I77" s="9" t="b">
        <v>0</v>
      </c>
      <c r="J77" s="1068">
        <v>45537.745300925897</v>
      </c>
    </row>
    <row r="78" spans="1:10" x14ac:dyDescent="0.25">
      <c r="A78" s="132">
        <v>11</v>
      </c>
      <c r="B78" s="3" t="s">
        <v>19813</v>
      </c>
      <c r="C78" s="1" t="s">
        <v>11561</v>
      </c>
      <c r="D78" s="1" t="s">
        <v>19972</v>
      </c>
      <c r="E78" s="1" t="s">
        <v>315</v>
      </c>
      <c r="F78" s="1144">
        <v>45522</v>
      </c>
      <c r="G78" s="1" t="s">
        <v>5</v>
      </c>
      <c r="H78" s="338">
        <v>0.5</v>
      </c>
      <c r="I78" s="9" t="b">
        <v>0</v>
      </c>
      <c r="J78" s="1068">
        <v>45537.745300925897</v>
      </c>
    </row>
    <row r="79" spans="1:10" x14ac:dyDescent="0.25">
      <c r="A79" s="132">
        <v>11</v>
      </c>
      <c r="B79" s="3" t="s">
        <v>19813</v>
      </c>
      <c r="C79" s="1" t="s">
        <v>11561</v>
      </c>
      <c r="D79" s="1" t="s">
        <v>11624</v>
      </c>
      <c r="E79" s="1" t="s">
        <v>315</v>
      </c>
      <c r="F79" s="1144">
        <v>45524</v>
      </c>
      <c r="G79" s="1" t="s">
        <v>5</v>
      </c>
      <c r="H79" s="338">
        <v>1.5</v>
      </c>
      <c r="I79" s="9" t="b">
        <v>0</v>
      </c>
      <c r="J79" s="1068">
        <v>45537.745300925897</v>
      </c>
    </row>
    <row r="80" spans="1:10" x14ac:dyDescent="0.25">
      <c r="A80" s="132">
        <v>11</v>
      </c>
      <c r="B80" s="3" t="s">
        <v>19813</v>
      </c>
      <c r="C80" s="1" t="s">
        <v>11561</v>
      </c>
      <c r="D80" s="1" t="s">
        <v>15659</v>
      </c>
      <c r="E80" s="1" t="s">
        <v>11637</v>
      </c>
      <c r="F80" s="1144">
        <v>45524</v>
      </c>
      <c r="G80" s="1" t="s">
        <v>133</v>
      </c>
      <c r="H80" s="338">
        <v>0.4</v>
      </c>
      <c r="I80" s="9" t="b">
        <v>0</v>
      </c>
      <c r="J80" s="1068">
        <v>45537.745300925897</v>
      </c>
    </row>
    <row r="81" spans="1:10" x14ac:dyDescent="0.25">
      <c r="A81" s="132">
        <v>11</v>
      </c>
      <c r="B81" s="3" t="s">
        <v>19813</v>
      </c>
      <c r="C81" s="1" t="s">
        <v>11561</v>
      </c>
      <c r="D81" s="1" t="s">
        <v>15625</v>
      </c>
      <c r="E81" s="1" t="s">
        <v>315</v>
      </c>
      <c r="F81" s="1144">
        <v>45525</v>
      </c>
      <c r="G81" s="1" t="s">
        <v>5</v>
      </c>
      <c r="H81" s="338">
        <v>0.75</v>
      </c>
      <c r="I81" s="9" t="b">
        <v>0</v>
      </c>
      <c r="J81" s="1068">
        <v>45537.745300925897</v>
      </c>
    </row>
    <row r="82" spans="1:10" x14ac:dyDescent="0.25">
      <c r="A82" s="132">
        <v>11</v>
      </c>
      <c r="B82" s="3" t="s">
        <v>19813</v>
      </c>
      <c r="C82" s="1" t="s">
        <v>11561</v>
      </c>
      <c r="D82" s="1" t="s">
        <v>11626</v>
      </c>
      <c r="E82" s="1" t="s">
        <v>11637</v>
      </c>
      <c r="F82" s="1144">
        <v>45525</v>
      </c>
      <c r="G82" s="1" t="s">
        <v>133</v>
      </c>
      <c r="H82" s="338">
        <v>0.7</v>
      </c>
      <c r="I82" s="9" t="b">
        <v>0</v>
      </c>
      <c r="J82" s="1068">
        <v>45537.745300925897</v>
      </c>
    </row>
    <row r="83" spans="1:10" x14ac:dyDescent="0.25">
      <c r="A83" s="132">
        <v>11</v>
      </c>
      <c r="B83" s="3" t="s">
        <v>19813</v>
      </c>
      <c r="C83" s="1" t="s">
        <v>11561</v>
      </c>
      <c r="D83" s="1" t="s">
        <v>19973</v>
      </c>
      <c r="E83" s="1" t="s">
        <v>11637</v>
      </c>
      <c r="F83" s="1144">
        <v>45525</v>
      </c>
      <c r="G83" s="1" t="s">
        <v>133</v>
      </c>
      <c r="H83" s="338">
        <v>1.1000000000000001</v>
      </c>
      <c r="I83" s="9" t="b">
        <v>0</v>
      </c>
      <c r="J83" s="1068">
        <v>45537.745300925897</v>
      </c>
    </row>
    <row r="84" spans="1:10" x14ac:dyDescent="0.25">
      <c r="A84" s="132">
        <v>11</v>
      </c>
      <c r="B84" s="3" t="s">
        <v>19813</v>
      </c>
      <c r="C84" s="1" t="s">
        <v>11561</v>
      </c>
      <c r="D84" s="1" t="s">
        <v>19379</v>
      </c>
      <c r="E84" s="1" t="s">
        <v>330</v>
      </c>
      <c r="F84" s="1144">
        <v>45525</v>
      </c>
      <c r="G84" s="1" t="s">
        <v>11641</v>
      </c>
      <c r="H84" s="338">
        <v>3.5</v>
      </c>
      <c r="I84" s="9" t="b">
        <v>0</v>
      </c>
      <c r="J84" s="1068">
        <v>45537.745300925897</v>
      </c>
    </row>
    <row r="85" spans="1:10" x14ac:dyDescent="0.25">
      <c r="A85" s="132">
        <v>11</v>
      </c>
      <c r="B85" s="3" t="s">
        <v>19813</v>
      </c>
      <c r="C85" s="1" t="s">
        <v>11561</v>
      </c>
      <c r="D85" s="1" t="s">
        <v>19974</v>
      </c>
      <c r="E85" s="1" t="s">
        <v>330</v>
      </c>
      <c r="F85" s="1144">
        <v>45526</v>
      </c>
      <c r="G85" s="1" t="s">
        <v>11641</v>
      </c>
      <c r="H85" s="338">
        <v>1.5</v>
      </c>
      <c r="I85" s="9" t="b">
        <v>0</v>
      </c>
      <c r="J85" s="1068">
        <v>45537.745300925897</v>
      </c>
    </row>
    <row r="86" spans="1:10" x14ac:dyDescent="0.25">
      <c r="A86" s="132">
        <v>11</v>
      </c>
      <c r="B86" s="3" t="s">
        <v>19813</v>
      </c>
      <c r="C86" s="1" t="s">
        <v>11561</v>
      </c>
      <c r="D86" s="1" t="s">
        <v>19975</v>
      </c>
      <c r="E86" s="1" t="s">
        <v>330</v>
      </c>
      <c r="F86" s="1144">
        <v>45527</v>
      </c>
      <c r="G86" s="1" t="s">
        <v>11641</v>
      </c>
      <c r="H86" s="338">
        <v>0.75</v>
      </c>
      <c r="I86" s="9" t="b">
        <v>0</v>
      </c>
      <c r="J86" s="1068">
        <v>45537.745300925897</v>
      </c>
    </row>
    <row r="87" spans="1:10" x14ac:dyDescent="0.25">
      <c r="A87" s="132">
        <v>11</v>
      </c>
      <c r="B87" s="3" t="s">
        <v>19813</v>
      </c>
      <c r="C87" s="1" t="s">
        <v>11561</v>
      </c>
      <c r="D87" s="1" t="s">
        <v>19976</v>
      </c>
      <c r="E87" s="1" t="s">
        <v>330</v>
      </c>
      <c r="F87" s="1144">
        <v>45527</v>
      </c>
      <c r="G87" s="1" t="s">
        <v>11641</v>
      </c>
      <c r="H87" s="338">
        <v>3</v>
      </c>
      <c r="I87" s="9" t="b">
        <v>0</v>
      </c>
      <c r="J87" s="1068">
        <v>45537.745300925897</v>
      </c>
    </row>
    <row r="88" spans="1:10" x14ac:dyDescent="0.25">
      <c r="A88" s="132">
        <v>11</v>
      </c>
      <c r="B88" s="3" t="s">
        <v>19813</v>
      </c>
      <c r="C88" s="1" t="s">
        <v>11561</v>
      </c>
      <c r="D88" s="1" t="s">
        <v>19977</v>
      </c>
      <c r="E88" s="1" t="s">
        <v>330</v>
      </c>
      <c r="F88" s="1144">
        <v>45527</v>
      </c>
      <c r="G88" s="1" t="s">
        <v>11641</v>
      </c>
      <c r="H88" s="338">
        <v>0.5</v>
      </c>
      <c r="I88" s="9" t="b">
        <v>0</v>
      </c>
      <c r="J88" s="1068">
        <v>45537.745300925897</v>
      </c>
    </row>
    <row r="89" spans="1:10" x14ac:dyDescent="0.25">
      <c r="A89" s="132">
        <v>11</v>
      </c>
      <c r="B89" s="3" t="s">
        <v>19813</v>
      </c>
      <c r="C89" s="1" t="s">
        <v>11561</v>
      </c>
      <c r="D89" s="1" t="s">
        <v>19978</v>
      </c>
      <c r="E89" s="1" t="s">
        <v>315</v>
      </c>
      <c r="F89" s="1144">
        <v>45528</v>
      </c>
      <c r="G89" s="1" t="s">
        <v>5</v>
      </c>
      <c r="H89" s="338">
        <v>0.5</v>
      </c>
      <c r="I89" s="9" t="b">
        <v>0</v>
      </c>
      <c r="J89" s="1068">
        <v>45537.745300925897</v>
      </c>
    </row>
    <row r="90" spans="1:10" x14ac:dyDescent="0.25">
      <c r="A90" s="132">
        <v>11</v>
      </c>
      <c r="B90" s="3" t="s">
        <v>19813</v>
      </c>
      <c r="C90" s="1" t="s">
        <v>11561</v>
      </c>
      <c r="D90" s="1" t="s">
        <v>19979</v>
      </c>
      <c r="E90" s="1" t="s">
        <v>315</v>
      </c>
      <c r="F90" s="1144">
        <v>45530</v>
      </c>
      <c r="G90" s="1" t="s">
        <v>5</v>
      </c>
      <c r="H90" s="338">
        <v>2.25</v>
      </c>
      <c r="I90" s="9" t="b">
        <v>0</v>
      </c>
      <c r="J90" s="1068">
        <v>45537.745300925897</v>
      </c>
    </row>
    <row r="91" spans="1:10" x14ac:dyDescent="0.25">
      <c r="A91" s="132">
        <v>11</v>
      </c>
      <c r="B91" s="3" t="s">
        <v>19813</v>
      </c>
      <c r="C91" s="1" t="s">
        <v>11561</v>
      </c>
      <c r="D91" s="1" t="s">
        <v>19980</v>
      </c>
      <c r="E91" s="1" t="s">
        <v>315</v>
      </c>
      <c r="F91" s="1144">
        <v>45531</v>
      </c>
      <c r="G91" s="1" t="s">
        <v>5</v>
      </c>
      <c r="H91" s="338">
        <v>1.5</v>
      </c>
      <c r="I91" s="9" t="b">
        <v>0</v>
      </c>
      <c r="J91" s="1068">
        <v>45537.745300925897</v>
      </c>
    </row>
    <row r="92" spans="1:10" x14ac:dyDescent="0.25">
      <c r="A92" s="132">
        <v>11</v>
      </c>
      <c r="B92" s="3" t="s">
        <v>19813</v>
      </c>
      <c r="C92" s="1" t="s">
        <v>11561</v>
      </c>
      <c r="D92" s="1" t="s">
        <v>19981</v>
      </c>
      <c r="E92" s="1" t="s">
        <v>315</v>
      </c>
      <c r="F92" s="1144">
        <v>45532</v>
      </c>
      <c r="G92" s="1" t="s">
        <v>5</v>
      </c>
      <c r="H92" s="338">
        <v>5.25</v>
      </c>
      <c r="I92" s="9" t="b">
        <v>0</v>
      </c>
      <c r="J92" s="1068">
        <v>45537.745300925897</v>
      </c>
    </row>
    <row r="93" spans="1:10" x14ac:dyDescent="0.25">
      <c r="A93" s="132">
        <v>11</v>
      </c>
      <c r="B93" s="3" t="s">
        <v>19813</v>
      </c>
      <c r="C93" s="1" t="s">
        <v>11561</v>
      </c>
      <c r="D93" s="1" t="s">
        <v>19982</v>
      </c>
      <c r="E93" s="1" t="s">
        <v>330</v>
      </c>
      <c r="F93" s="1144">
        <v>45532</v>
      </c>
      <c r="G93" s="1" t="s">
        <v>11641</v>
      </c>
      <c r="H93" s="338">
        <v>0.25</v>
      </c>
      <c r="I93" s="9" t="b">
        <v>0</v>
      </c>
      <c r="J93" s="1068">
        <v>45537.745300925897</v>
      </c>
    </row>
    <row r="94" spans="1:10" x14ac:dyDescent="0.25">
      <c r="A94" s="132">
        <v>11</v>
      </c>
      <c r="B94" s="3" t="s">
        <v>19813</v>
      </c>
      <c r="C94" s="1" t="s">
        <v>11561</v>
      </c>
      <c r="D94" s="1" t="s">
        <v>19983</v>
      </c>
      <c r="E94" s="1" t="s">
        <v>315</v>
      </c>
      <c r="F94" s="1144">
        <v>45533</v>
      </c>
      <c r="G94" s="1" t="s">
        <v>5</v>
      </c>
      <c r="H94" s="338">
        <v>0.75</v>
      </c>
      <c r="I94" s="9" t="b">
        <v>0</v>
      </c>
      <c r="J94" s="1068">
        <v>45537.745300925897</v>
      </c>
    </row>
    <row r="95" spans="1:10" x14ac:dyDescent="0.25">
      <c r="A95" s="132">
        <v>11</v>
      </c>
      <c r="B95" s="3" t="s">
        <v>19813</v>
      </c>
      <c r="C95" s="1" t="s">
        <v>11561</v>
      </c>
      <c r="D95" s="1" t="s">
        <v>19984</v>
      </c>
      <c r="E95" s="1" t="s">
        <v>315</v>
      </c>
      <c r="F95" s="1144">
        <v>45533</v>
      </c>
      <c r="G95" s="1" t="s">
        <v>5</v>
      </c>
      <c r="H95" s="338">
        <v>5</v>
      </c>
      <c r="I95" s="9" t="b">
        <v>0</v>
      </c>
      <c r="J95" s="1068">
        <v>45537.745300925897</v>
      </c>
    </row>
    <row r="96" spans="1:10" x14ac:dyDescent="0.25">
      <c r="A96" s="132">
        <v>11</v>
      </c>
      <c r="B96" s="3" t="s">
        <v>19813</v>
      </c>
      <c r="C96" s="1" t="s">
        <v>11561</v>
      </c>
      <c r="D96" s="1" t="s">
        <v>19985</v>
      </c>
      <c r="E96" s="1" t="s">
        <v>315</v>
      </c>
      <c r="F96" s="1144">
        <v>45533</v>
      </c>
      <c r="G96" s="1" t="s">
        <v>5</v>
      </c>
      <c r="H96" s="338">
        <v>1.5</v>
      </c>
      <c r="I96" s="9" t="b">
        <v>0</v>
      </c>
      <c r="J96" s="1068">
        <v>45537.745300925897</v>
      </c>
    </row>
    <row r="97" spans="1:10" x14ac:dyDescent="0.25">
      <c r="A97" s="132">
        <v>12</v>
      </c>
      <c r="B97" s="3" t="s">
        <v>19818</v>
      </c>
      <c r="C97" s="1" t="s">
        <v>11570</v>
      </c>
      <c r="D97" s="1" t="s">
        <v>19986</v>
      </c>
      <c r="E97" s="1" t="s">
        <v>11637</v>
      </c>
      <c r="F97" s="1144">
        <v>45462</v>
      </c>
      <c r="G97" s="1" t="s">
        <v>133</v>
      </c>
      <c r="H97" s="338">
        <v>1.1000000000000001</v>
      </c>
      <c r="I97" s="9" t="b">
        <v>0</v>
      </c>
      <c r="J97" s="1068">
        <v>45537.745798611097</v>
      </c>
    </row>
    <row r="98" spans="1:10" x14ac:dyDescent="0.25">
      <c r="A98" s="132">
        <v>12</v>
      </c>
      <c r="B98" s="3" t="s">
        <v>19818</v>
      </c>
      <c r="C98" s="1" t="s">
        <v>11570</v>
      </c>
      <c r="D98" s="1" t="s">
        <v>19987</v>
      </c>
      <c r="E98" s="1" t="s">
        <v>11637</v>
      </c>
      <c r="F98" s="1144">
        <v>45464</v>
      </c>
      <c r="G98" s="1" t="s">
        <v>133</v>
      </c>
      <c r="H98" s="338">
        <v>0.8</v>
      </c>
      <c r="I98" s="9" t="b">
        <v>0</v>
      </c>
      <c r="J98" s="1068">
        <v>45537.745798611097</v>
      </c>
    </row>
    <row r="99" spans="1:10" x14ac:dyDescent="0.25">
      <c r="A99" s="132">
        <v>12</v>
      </c>
      <c r="B99" s="3" t="s">
        <v>19818</v>
      </c>
      <c r="C99" s="1" t="s">
        <v>11570</v>
      </c>
      <c r="D99" s="1" t="s">
        <v>14270</v>
      </c>
      <c r="E99" s="1" t="s">
        <v>11637</v>
      </c>
      <c r="F99" s="1144">
        <v>45476</v>
      </c>
      <c r="G99" s="1" t="s">
        <v>133</v>
      </c>
      <c r="H99" s="338">
        <v>2.8</v>
      </c>
      <c r="I99" s="9" t="b">
        <v>0</v>
      </c>
      <c r="J99" s="1068">
        <v>45537.745798611097</v>
      </c>
    </row>
    <row r="100" spans="1:10" x14ac:dyDescent="0.25">
      <c r="A100" s="132">
        <v>12</v>
      </c>
      <c r="B100" s="3" t="s">
        <v>19818</v>
      </c>
      <c r="C100" s="1" t="s">
        <v>11570</v>
      </c>
      <c r="D100" s="1" t="s">
        <v>12312</v>
      </c>
      <c r="E100" s="1" t="s">
        <v>315</v>
      </c>
      <c r="F100" s="1144">
        <v>45477</v>
      </c>
      <c r="G100" s="1" t="s">
        <v>5</v>
      </c>
      <c r="H100" s="338">
        <v>0.5</v>
      </c>
      <c r="I100" s="9" t="b">
        <v>0</v>
      </c>
      <c r="J100" s="1068">
        <v>45537.745798611097</v>
      </c>
    </row>
    <row r="101" spans="1:10" x14ac:dyDescent="0.25">
      <c r="A101" s="132">
        <v>12</v>
      </c>
      <c r="B101" s="3" t="s">
        <v>19818</v>
      </c>
      <c r="C101" s="1" t="s">
        <v>11570</v>
      </c>
      <c r="D101" s="1" t="s">
        <v>14278</v>
      </c>
      <c r="E101" s="1" t="s">
        <v>11637</v>
      </c>
      <c r="F101" s="1144">
        <v>45477</v>
      </c>
      <c r="G101" s="1" t="s">
        <v>133</v>
      </c>
      <c r="H101" s="338">
        <v>7.1</v>
      </c>
      <c r="I101" s="9" t="b">
        <v>0</v>
      </c>
      <c r="J101" s="1068">
        <v>45537.745798611097</v>
      </c>
    </row>
    <row r="102" spans="1:10" x14ac:dyDescent="0.25">
      <c r="A102" s="132">
        <v>12</v>
      </c>
      <c r="B102" s="3" t="s">
        <v>19818</v>
      </c>
      <c r="C102" s="1" t="s">
        <v>11570</v>
      </c>
      <c r="D102" s="1" t="s">
        <v>14281</v>
      </c>
      <c r="E102" s="1" t="s">
        <v>11637</v>
      </c>
      <c r="F102" s="1144">
        <v>45478</v>
      </c>
      <c r="G102" s="1" t="s">
        <v>133</v>
      </c>
      <c r="H102" s="338">
        <v>0.7</v>
      </c>
      <c r="I102" s="9" t="b">
        <v>0</v>
      </c>
      <c r="J102" s="1068">
        <v>45537.745798611097</v>
      </c>
    </row>
    <row r="103" spans="1:10" x14ac:dyDescent="0.25">
      <c r="A103" s="132">
        <v>12</v>
      </c>
      <c r="B103" s="3" t="s">
        <v>19818</v>
      </c>
      <c r="C103" s="1" t="s">
        <v>11570</v>
      </c>
      <c r="D103" s="1" t="s">
        <v>14287</v>
      </c>
      <c r="E103" s="1" t="s">
        <v>11637</v>
      </c>
      <c r="F103" s="1144">
        <v>45482</v>
      </c>
      <c r="G103" s="1" t="s">
        <v>133</v>
      </c>
      <c r="H103" s="338">
        <v>2.5</v>
      </c>
      <c r="I103" s="9" t="b">
        <v>0</v>
      </c>
      <c r="J103" s="1068">
        <v>45537.745798611097</v>
      </c>
    </row>
    <row r="104" spans="1:10" x14ac:dyDescent="0.25">
      <c r="A104" s="132">
        <v>12</v>
      </c>
      <c r="B104" s="3" t="s">
        <v>19818</v>
      </c>
      <c r="C104" s="1" t="s">
        <v>11570</v>
      </c>
      <c r="D104" s="1" t="s">
        <v>14294</v>
      </c>
      <c r="E104" s="1" t="s">
        <v>11637</v>
      </c>
      <c r="F104" s="1144">
        <v>45483</v>
      </c>
      <c r="G104" s="1" t="s">
        <v>133</v>
      </c>
      <c r="H104" s="338">
        <v>3.4</v>
      </c>
      <c r="I104" s="9" t="b">
        <v>0</v>
      </c>
      <c r="J104" s="1068">
        <v>45537.745798611097</v>
      </c>
    </row>
    <row r="105" spans="1:10" x14ac:dyDescent="0.25">
      <c r="A105" s="132">
        <v>12</v>
      </c>
      <c r="B105" s="3" t="s">
        <v>19818</v>
      </c>
      <c r="C105" s="1" t="s">
        <v>11570</v>
      </c>
      <c r="D105" s="1" t="s">
        <v>12402</v>
      </c>
      <c r="E105" s="1" t="s">
        <v>315</v>
      </c>
      <c r="F105" s="1144">
        <v>45484</v>
      </c>
      <c r="G105" s="1" t="s">
        <v>5</v>
      </c>
      <c r="H105" s="338">
        <v>0.4</v>
      </c>
      <c r="I105" s="9" t="b">
        <v>0</v>
      </c>
      <c r="J105" s="1068">
        <v>45537.745798611097</v>
      </c>
    </row>
    <row r="106" spans="1:10" x14ac:dyDescent="0.25">
      <c r="A106" s="132">
        <v>12</v>
      </c>
      <c r="B106" s="3" t="s">
        <v>19818</v>
      </c>
      <c r="C106" s="1" t="s">
        <v>11570</v>
      </c>
      <c r="D106" s="1" t="s">
        <v>14300</v>
      </c>
      <c r="E106" s="1" t="s">
        <v>11637</v>
      </c>
      <c r="F106" s="1144">
        <v>45484</v>
      </c>
      <c r="G106" s="1" t="s">
        <v>133</v>
      </c>
      <c r="H106" s="338">
        <v>0.2</v>
      </c>
      <c r="I106" s="9" t="b">
        <v>0</v>
      </c>
      <c r="J106" s="1068">
        <v>45537.745798611097</v>
      </c>
    </row>
    <row r="107" spans="1:10" x14ac:dyDescent="0.25">
      <c r="A107" s="132">
        <v>12</v>
      </c>
      <c r="B107" s="3" t="s">
        <v>19818</v>
      </c>
      <c r="C107" s="1" t="s">
        <v>11570</v>
      </c>
      <c r="D107" s="1" t="s">
        <v>12493</v>
      </c>
      <c r="E107" s="1" t="s">
        <v>315</v>
      </c>
      <c r="F107" s="1144">
        <v>45496</v>
      </c>
      <c r="G107" s="1" t="s">
        <v>5</v>
      </c>
      <c r="H107" s="338">
        <v>0.25</v>
      </c>
      <c r="I107" s="9" t="b">
        <v>0</v>
      </c>
      <c r="J107" s="1068">
        <v>45537.745798611097</v>
      </c>
    </row>
    <row r="108" spans="1:10" x14ac:dyDescent="0.25">
      <c r="A108" s="132">
        <v>12</v>
      </c>
      <c r="B108" s="3" t="s">
        <v>19818</v>
      </c>
      <c r="C108" s="1" t="s">
        <v>11570</v>
      </c>
      <c r="D108" s="1" t="s">
        <v>14347</v>
      </c>
      <c r="E108" s="1" t="s">
        <v>11637</v>
      </c>
      <c r="F108" s="1144">
        <v>45496</v>
      </c>
      <c r="G108" s="1" t="s">
        <v>133</v>
      </c>
      <c r="H108" s="338">
        <v>0.1</v>
      </c>
      <c r="I108" s="9" t="b">
        <v>0</v>
      </c>
      <c r="J108" s="1068">
        <v>45537.745798611097</v>
      </c>
    </row>
    <row r="109" spans="1:10" x14ac:dyDescent="0.25">
      <c r="A109" s="132">
        <v>12</v>
      </c>
      <c r="B109" s="3" t="s">
        <v>19818</v>
      </c>
      <c r="C109" s="1" t="s">
        <v>11570</v>
      </c>
      <c r="D109" s="1" t="s">
        <v>14383</v>
      </c>
      <c r="E109" s="1" t="s">
        <v>11637</v>
      </c>
      <c r="F109" s="1144">
        <v>45498</v>
      </c>
      <c r="G109" s="1" t="s">
        <v>133</v>
      </c>
      <c r="H109" s="338">
        <v>0.3</v>
      </c>
      <c r="I109" s="9" t="b">
        <v>0</v>
      </c>
      <c r="J109" s="1068">
        <v>45537.745798611097</v>
      </c>
    </row>
    <row r="110" spans="1:10" x14ac:dyDescent="0.25">
      <c r="A110" s="132">
        <v>12</v>
      </c>
      <c r="B110" s="3" t="s">
        <v>19818</v>
      </c>
      <c r="C110" s="1" t="s">
        <v>11570</v>
      </c>
      <c r="D110" s="1" t="s">
        <v>12527</v>
      </c>
      <c r="E110" s="1" t="s">
        <v>315</v>
      </c>
      <c r="F110" s="1144">
        <v>45499</v>
      </c>
      <c r="G110" s="1" t="s">
        <v>5</v>
      </c>
      <c r="H110" s="338">
        <v>0.4</v>
      </c>
      <c r="I110" s="9" t="b">
        <v>0</v>
      </c>
      <c r="J110" s="1068">
        <v>45537.745798611097</v>
      </c>
    </row>
    <row r="111" spans="1:10" x14ac:dyDescent="0.25">
      <c r="A111" s="132">
        <v>12</v>
      </c>
      <c r="B111" s="3" t="s">
        <v>19818</v>
      </c>
      <c r="C111" s="1" t="s">
        <v>11570</v>
      </c>
      <c r="D111" s="1" t="s">
        <v>14389</v>
      </c>
      <c r="E111" s="1" t="s">
        <v>11637</v>
      </c>
      <c r="F111" s="1144">
        <v>45499</v>
      </c>
      <c r="G111" s="1" t="s">
        <v>133</v>
      </c>
      <c r="H111" s="338">
        <v>0.6</v>
      </c>
      <c r="I111" s="9" t="b">
        <v>0</v>
      </c>
      <c r="J111" s="1068">
        <v>45537.745798611097</v>
      </c>
    </row>
    <row r="112" spans="1:10" x14ac:dyDescent="0.25">
      <c r="A112" s="132">
        <v>12</v>
      </c>
      <c r="B112" s="3" t="s">
        <v>19818</v>
      </c>
      <c r="C112" s="1" t="s">
        <v>11570</v>
      </c>
      <c r="D112" s="1" t="s">
        <v>14193</v>
      </c>
      <c r="E112" s="1" t="s">
        <v>315</v>
      </c>
      <c r="F112" s="1144">
        <v>45504</v>
      </c>
      <c r="G112" s="1" t="s">
        <v>5</v>
      </c>
      <c r="H112" s="338">
        <v>7.5</v>
      </c>
      <c r="I112" s="9" t="b">
        <v>0</v>
      </c>
      <c r="J112" s="1068">
        <v>45537.745798611097</v>
      </c>
    </row>
    <row r="113" spans="1:10" x14ac:dyDescent="0.25">
      <c r="A113" s="132">
        <v>12</v>
      </c>
      <c r="B113" s="3" t="s">
        <v>19818</v>
      </c>
      <c r="C113" s="1" t="s">
        <v>11570</v>
      </c>
      <c r="D113" s="1" t="s">
        <v>14241</v>
      </c>
      <c r="E113" s="1" t="s">
        <v>315</v>
      </c>
      <c r="F113" s="1144">
        <v>45506</v>
      </c>
      <c r="G113" s="1" t="s">
        <v>5</v>
      </c>
      <c r="H113" s="338">
        <v>0.5</v>
      </c>
      <c r="I113" s="9" t="b">
        <v>0</v>
      </c>
      <c r="J113" s="1068">
        <v>45537.745798611097</v>
      </c>
    </row>
    <row r="114" spans="1:10" x14ac:dyDescent="0.25">
      <c r="A114" s="132">
        <v>12</v>
      </c>
      <c r="B114" s="3" t="s">
        <v>19818</v>
      </c>
      <c r="C114" s="1" t="s">
        <v>11570</v>
      </c>
      <c r="D114" s="1" t="s">
        <v>14247</v>
      </c>
      <c r="E114" s="1" t="s">
        <v>315</v>
      </c>
      <c r="F114" s="1144">
        <v>45506</v>
      </c>
      <c r="G114" s="1" t="s">
        <v>5</v>
      </c>
      <c r="H114" s="338">
        <v>1.75</v>
      </c>
      <c r="I114" s="9" t="b">
        <v>0</v>
      </c>
      <c r="J114" s="1068">
        <v>45537.745798611097</v>
      </c>
    </row>
    <row r="115" spans="1:10" x14ac:dyDescent="0.25">
      <c r="A115" s="132">
        <v>12</v>
      </c>
      <c r="B115" s="3" t="s">
        <v>19818</v>
      </c>
      <c r="C115" s="1" t="s">
        <v>11570</v>
      </c>
      <c r="D115" s="1" t="s">
        <v>15013</v>
      </c>
      <c r="E115" s="1" t="s">
        <v>315</v>
      </c>
      <c r="F115" s="1144">
        <v>45510</v>
      </c>
      <c r="G115" s="1" t="s">
        <v>5</v>
      </c>
      <c r="H115" s="338">
        <v>3.5</v>
      </c>
      <c r="I115" s="9" t="b">
        <v>0</v>
      </c>
      <c r="J115" s="1068">
        <v>45537.745798611097</v>
      </c>
    </row>
    <row r="116" spans="1:10" x14ac:dyDescent="0.25">
      <c r="A116" s="132">
        <v>12</v>
      </c>
      <c r="B116" s="3" t="s">
        <v>19818</v>
      </c>
      <c r="C116" s="1" t="s">
        <v>11570</v>
      </c>
      <c r="D116" s="1" t="s">
        <v>15041</v>
      </c>
      <c r="E116" s="1" t="s">
        <v>315</v>
      </c>
      <c r="F116" s="1144">
        <v>45511</v>
      </c>
      <c r="G116" s="1" t="s">
        <v>5</v>
      </c>
      <c r="H116" s="338">
        <v>1.25</v>
      </c>
      <c r="I116" s="9" t="b">
        <v>0</v>
      </c>
      <c r="J116" s="1068">
        <v>45537.745798611097</v>
      </c>
    </row>
    <row r="117" spans="1:10" x14ac:dyDescent="0.25">
      <c r="A117" s="132">
        <v>12</v>
      </c>
      <c r="B117" s="3" t="s">
        <v>19818</v>
      </c>
      <c r="C117" s="1" t="s">
        <v>11570</v>
      </c>
      <c r="D117" s="1" t="s">
        <v>15137</v>
      </c>
      <c r="E117" s="1" t="s">
        <v>315</v>
      </c>
      <c r="F117" s="1144">
        <v>45512</v>
      </c>
      <c r="G117" s="1" t="s">
        <v>5</v>
      </c>
      <c r="H117" s="338">
        <v>0.75</v>
      </c>
      <c r="I117" s="9" t="b">
        <v>0</v>
      </c>
      <c r="J117" s="1068">
        <v>45537.745798611097</v>
      </c>
    </row>
    <row r="118" spans="1:10" x14ac:dyDescent="0.25">
      <c r="A118" s="132">
        <v>12</v>
      </c>
      <c r="B118" s="3" t="s">
        <v>19818</v>
      </c>
      <c r="C118" s="1" t="s">
        <v>11570</v>
      </c>
      <c r="D118" s="1" t="s">
        <v>14684</v>
      </c>
      <c r="E118" s="1" t="s">
        <v>315</v>
      </c>
      <c r="F118" s="1144">
        <v>45516</v>
      </c>
      <c r="G118" s="1" t="s">
        <v>5</v>
      </c>
      <c r="H118" s="338">
        <v>0.5</v>
      </c>
      <c r="I118" s="9" t="b">
        <v>0</v>
      </c>
      <c r="J118" s="1068">
        <v>45537.745798611097</v>
      </c>
    </row>
    <row r="119" spans="1:10" x14ac:dyDescent="0.25">
      <c r="A119" s="132">
        <v>12</v>
      </c>
      <c r="B119" s="3" t="s">
        <v>19818</v>
      </c>
      <c r="C119" s="1" t="s">
        <v>11570</v>
      </c>
      <c r="D119" s="1" t="s">
        <v>19988</v>
      </c>
      <c r="E119" s="1" t="s">
        <v>315</v>
      </c>
      <c r="F119" s="1144">
        <v>45517</v>
      </c>
      <c r="G119" s="1" t="s">
        <v>5</v>
      </c>
      <c r="H119" s="338">
        <v>0.4</v>
      </c>
      <c r="I119" s="9" t="b">
        <v>0</v>
      </c>
      <c r="J119" s="1068">
        <v>45537.745798611097</v>
      </c>
    </row>
    <row r="120" spans="1:10" x14ac:dyDescent="0.25">
      <c r="A120" s="132">
        <v>12</v>
      </c>
      <c r="B120" s="3" t="s">
        <v>19818</v>
      </c>
      <c r="C120" s="1" t="s">
        <v>11570</v>
      </c>
      <c r="D120" s="1" t="s">
        <v>15453</v>
      </c>
      <c r="E120" s="1" t="s">
        <v>315</v>
      </c>
      <c r="F120" s="1144">
        <v>45519</v>
      </c>
      <c r="G120" s="1" t="s">
        <v>5</v>
      </c>
      <c r="H120" s="338">
        <v>0.5</v>
      </c>
      <c r="I120" s="9" t="b">
        <v>0</v>
      </c>
      <c r="J120" s="1068">
        <v>45537.745798611097</v>
      </c>
    </row>
    <row r="121" spans="1:10" x14ac:dyDescent="0.25">
      <c r="A121" s="132">
        <v>12</v>
      </c>
      <c r="B121" s="3" t="s">
        <v>19818</v>
      </c>
      <c r="C121" s="1" t="s">
        <v>11570</v>
      </c>
      <c r="D121" s="1" t="s">
        <v>15585</v>
      </c>
      <c r="E121" s="1" t="s">
        <v>315</v>
      </c>
      <c r="F121" s="1144">
        <v>45524</v>
      </c>
      <c r="G121" s="1" t="s">
        <v>5</v>
      </c>
      <c r="H121" s="338">
        <v>0.4</v>
      </c>
      <c r="I121" s="9" t="b">
        <v>0</v>
      </c>
      <c r="J121" s="1068">
        <v>45537.745798611097</v>
      </c>
    </row>
    <row r="122" spans="1:10" x14ac:dyDescent="0.25">
      <c r="A122" s="132">
        <v>12</v>
      </c>
      <c r="B122" s="3" t="s">
        <v>19818</v>
      </c>
      <c r="C122" s="1" t="s">
        <v>11570</v>
      </c>
      <c r="D122" s="1" t="s">
        <v>19989</v>
      </c>
      <c r="E122" s="1" t="s">
        <v>315</v>
      </c>
      <c r="F122" s="1144">
        <v>45527</v>
      </c>
      <c r="G122" s="1" t="s">
        <v>5</v>
      </c>
      <c r="H122" s="338">
        <v>0.4</v>
      </c>
      <c r="I122" s="9" t="b">
        <v>0</v>
      </c>
      <c r="J122" s="1068">
        <v>45537.745798611097</v>
      </c>
    </row>
    <row r="123" spans="1:10" x14ac:dyDescent="0.25">
      <c r="A123" s="132">
        <v>12</v>
      </c>
      <c r="B123" s="3" t="s">
        <v>19818</v>
      </c>
      <c r="C123" s="1" t="s">
        <v>11570</v>
      </c>
      <c r="D123" s="1" t="s">
        <v>19990</v>
      </c>
      <c r="E123" s="1" t="s">
        <v>315</v>
      </c>
      <c r="F123" s="1144">
        <v>45528</v>
      </c>
      <c r="G123" s="1" t="s">
        <v>5</v>
      </c>
      <c r="H123" s="338">
        <v>0.4</v>
      </c>
      <c r="I123" s="9" t="b">
        <v>0</v>
      </c>
      <c r="J123" s="1068">
        <v>45537.745798611097</v>
      </c>
    </row>
    <row r="124" spans="1:10" x14ac:dyDescent="0.25">
      <c r="A124" s="132">
        <v>12</v>
      </c>
      <c r="B124" s="3" t="s">
        <v>19818</v>
      </c>
      <c r="C124" s="1" t="s">
        <v>11570</v>
      </c>
      <c r="D124" s="1" t="s">
        <v>19991</v>
      </c>
      <c r="E124" s="1" t="s">
        <v>315</v>
      </c>
      <c r="F124" s="1144">
        <v>45531</v>
      </c>
      <c r="G124" s="1" t="s">
        <v>5</v>
      </c>
      <c r="H124" s="338">
        <v>0.75</v>
      </c>
      <c r="I124" s="9" t="b">
        <v>0</v>
      </c>
      <c r="J124" s="1068">
        <v>45537.745798611097</v>
      </c>
    </row>
    <row r="125" spans="1:10" x14ac:dyDescent="0.25">
      <c r="A125" s="132">
        <v>12</v>
      </c>
      <c r="B125" s="3" t="s">
        <v>19818</v>
      </c>
      <c r="C125" s="1" t="s">
        <v>11570</v>
      </c>
      <c r="D125" s="1" t="s">
        <v>19992</v>
      </c>
      <c r="E125" s="1" t="s">
        <v>315</v>
      </c>
      <c r="F125" s="1144">
        <v>45533</v>
      </c>
      <c r="G125" s="1" t="s">
        <v>5</v>
      </c>
      <c r="H125" s="338">
        <v>1</v>
      </c>
      <c r="I125" s="9" t="b">
        <v>0</v>
      </c>
      <c r="J125" s="1068">
        <v>45537.745798611097</v>
      </c>
    </row>
    <row r="126" spans="1:10" x14ac:dyDescent="0.25">
      <c r="A126" s="132">
        <v>12</v>
      </c>
      <c r="B126" s="3" t="s">
        <v>19818</v>
      </c>
      <c r="C126" s="1" t="s">
        <v>11570</v>
      </c>
      <c r="D126" s="1" t="s">
        <v>19993</v>
      </c>
      <c r="E126" s="1" t="s">
        <v>315</v>
      </c>
      <c r="F126" s="1144">
        <v>45535</v>
      </c>
      <c r="G126" s="1" t="s">
        <v>5</v>
      </c>
      <c r="H126" s="338">
        <v>1.5</v>
      </c>
      <c r="I126" s="9" t="b">
        <v>0</v>
      </c>
      <c r="J126" s="1068">
        <v>45537.745798611097</v>
      </c>
    </row>
    <row r="127" spans="1:10" x14ac:dyDescent="0.25">
      <c r="A127" s="132">
        <v>13</v>
      </c>
      <c r="B127" s="3" t="s">
        <v>17798</v>
      </c>
      <c r="C127" s="1" t="s">
        <v>11540</v>
      </c>
      <c r="D127" s="1" t="s">
        <v>19994</v>
      </c>
      <c r="E127" s="1" t="s">
        <v>315</v>
      </c>
      <c r="F127" s="1144">
        <v>45440</v>
      </c>
      <c r="G127" s="1" t="s">
        <v>5</v>
      </c>
      <c r="H127" s="338">
        <v>1</v>
      </c>
      <c r="I127" s="9" t="b">
        <v>0</v>
      </c>
      <c r="J127" s="1068">
        <v>45537.746099536998</v>
      </c>
    </row>
    <row r="128" spans="1:10" x14ac:dyDescent="0.25">
      <c r="A128" s="132">
        <v>13</v>
      </c>
      <c r="B128" s="3" t="s">
        <v>17798</v>
      </c>
      <c r="C128" s="1" t="s">
        <v>11540</v>
      </c>
      <c r="D128" s="1" t="s">
        <v>19995</v>
      </c>
      <c r="E128" s="1" t="s">
        <v>315</v>
      </c>
      <c r="F128" s="1144">
        <v>45441</v>
      </c>
      <c r="G128" s="1" t="s">
        <v>5</v>
      </c>
      <c r="H128" s="338">
        <v>0.5</v>
      </c>
      <c r="I128" s="9" t="b">
        <v>0</v>
      </c>
      <c r="J128" s="1068">
        <v>45537.746099536998</v>
      </c>
    </row>
    <row r="129" spans="1:10" x14ac:dyDescent="0.25">
      <c r="A129" s="132">
        <v>13</v>
      </c>
      <c r="B129" s="3" t="s">
        <v>17798</v>
      </c>
      <c r="C129" s="1" t="s">
        <v>11540</v>
      </c>
      <c r="D129" s="1" t="s">
        <v>19996</v>
      </c>
      <c r="E129" s="1" t="s">
        <v>315</v>
      </c>
      <c r="F129" s="1144">
        <v>45449</v>
      </c>
      <c r="G129" s="1" t="s">
        <v>5</v>
      </c>
      <c r="H129" s="338">
        <v>0.75</v>
      </c>
      <c r="I129" s="9" t="b">
        <v>0</v>
      </c>
      <c r="J129" s="1068">
        <v>45537.746099536998</v>
      </c>
    </row>
    <row r="130" spans="1:10" x14ac:dyDescent="0.25">
      <c r="A130" s="132">
        <v>13</v>
      </c>
      <c r="B130" s="3" t="s">
        <v>17798</v>
      </c>
      <c r="C130" s="1" t="s">
        <v>11540</v>
      </c>
      <c r="D130" s="1" t="s">
        <v>19997</v>
      </c>
      <c r="E130" s="1" t="s">
        <v>315</v>
      </c>
      <c r="F130" s="1144">
        <v>45450</v>
      </c>
      <c r="G130" s="1" t="s">
        <v>5</v>
      </c>
      <c r="H130" s="338">
        <v>0.4</v>
      </c>
      <c r="I130" s="9" t="b">
        <v>0</v>
      </c>
      <c r="J130" s="1068">
        <v>45537.746099536998</v>
      </c>
    </row>
    <row r="131" spans="1:10" x14ac:dyDescent="0.25">
      <c r="A131" s="132">
        <v>13</v>
      </c>
      <c r="B131" s="3" t="s">
        <v>17798</v>
      </c>
      <c r="C131" s="1" t="s">
        <v>11540</v>
      </c>
      <c r="D131" s="1" t="s">
        <v>12219</v>
      </c>
      <c r="E131" s="1" t="s">
        <v>315</v>
      </c>
      <c r="F131" s="1144">
        <v>45460</v>
      </c>
      <c r="G131" s="1" t="s">
        <v>5</v>
      </c>
      <c r="H131" s="338">
        <v>0.25</v>
      </c>
      <c r="I131" s="9" t="b">
        <v>0</v>
      </c>
      <c r="J131" s="1068">
        <v>45537.746099536998</v>
      </c>
    </row>
    <row r="132" spans="1:10" x14ac:dyDescent="0.25">
      <c r="A132" s="132">
        <v>13</v>
      </c>
      <c r="B132" s="3" t="s">
        <v>17798</v>
      </c>
      <c r="C132" s="1" t="s">
        <v>11540</v>
      </c>
      <c r="D132" s="1" t="s">
        <v>12355</v>
      </c>
      <c r="E132" s="1" t="s">
        <v>315</v>
      </c>
      <c r="F132" s="1144">
        <v>45482</v>
      </c>
      <c r="G132" s="1" t="s">
        <v>5</v>
      </c>
      <c r="H132" s="338">
        <v>0.5</v>
      </c>
      <c r="I132" s="9" t="b">
        <v>0</v>
      </c>
      <c r="J132" s="1068">
        <v>45537.746099536998</v>
      </c>
    </row>
    <row r="133" spans="1:10" x14ac:dyDescent="0.25">
      <c r="A133" s="132">
        <v>13</v>
      </c>
      <c r="B133" s="3" t="s">
        <v>17798</v>
      </c>
      <c r="C133" s="1" t="s">
        <v>11540</v>
      </c>
      <c r="D133" s="1" t="s">
        <v>14884</v>
      </c>
      <c r="E133" s="1" t="s">
        <v>315</v>
      </c>
      <c r="F133" s="1144">
        <v>45508</v>
      </c>
      <c r="G133" s="1" t="s">
        <v>5</v>
      </c>
      <c r="H133" s="338">
        <v>4</v>
      </c>
      <c r="I133" s="9" t="b">
        <v>0</v>
      </c>
      <c r="J133" s="1068">
        <v>45537.746099536998</v>
      </c>
    </row>
    <row r="134" spans="1:10" x14ac:dyDescent="0.25">
      <c r="A134" s="132">
        <v>13</v>
      </c>
      <c r="B134" s="3" t="s">
        <v>17798</v>
      </c>
      <c r="C134" s="1" t="s">
        <v>11540</v>
      </c>
      <c r="D134" s="1" t="s">
        <v>14892</v>
      </c>
      <c r="E134" s="1" t="s">
        <v>315</v>
      </c>
      <c r="F134" s="1144">
        <v>45509</v>
      </c>
      <c r="G134" s="1" t="s">
        <v>5</v>
      </c>
      <c r="H134" s="338">
        <v>3.5</v>
      </c>
      <c r="I134" s="9" t="b">
        <v>0</v>
      </c>
      <c r="J134" s="1068">
        <v>45537.746099536998</v>
      </c>
    </row>
    <row r="135" spans="1:10" x14ac:dyDescent="0.25">
      <c r="A135" s="132">
        <v>13</v>
      </c>
      <c r="B135" s="3" t="s">
        <v>17798</v>
      </c>
      <c r="C135" s="1" t="s">
        <v>11540</v>
      </c>
      <c r="D135" s="1" t="s">
        <v>15004</v>
      </c>
      <c r="E135" s="1" t="s">
        <v>315</v>
      </c>
      <c r="F135" s="1144">
        <v>45510</v>
      </c>
      <c r="G135" s="1" t="s">
        <v>5</v>
      </c>
      <c r="H135" s="338">
        <v>0.75</v>
      </c>
      <c r="I135" s="9" t="b">
        <v>0</v>
      </c>
      <c r="J135" s="1068">
        <v>45537.746099536998</v>
      </c>
    </row>
    <row r="136" spans="1:10" x14ac:dyDescent="0.25">
      <c r="A136" s="132">
        <v>13</v>
      </c>
      <c r="B136" s="3" t="s">
        <v>17798</v>
      </c>
      <c r="C136" s="1" t="s">
        <v>11540</v>
      </c>
      <c r="D136" s="1" t="s">
        <v>15123</v>
      </c>
      <c r="E136" s="1" t="s">
        <v>315</v>
      </c>
      <c r="F136" s="1144">
        <v>45512</v>
      </c>
      <c r="G136" s="1" t="s">
        <v>5</v>
      </c>
      <c r="H136" s="338">
        <v>8.5</v>
      </c>
      <c r="I136" s="9" t="b">
        <v>0</v>
      </c>
      <c r="J136" s="1068">
        <v>45537.746099536998</v>
      </c>
    </row>
    <row r="137" spans="1:10" x14ac:dyDescent="0.25">
      <c r="A137" s="132">
        <v>13</v>
      </c>
      <c r="B137" s="3" t="s">
        <v>17798</v>
      </c>
      <c r="C137" s="1" t="s">
        <v>11540</v>
      </c>
      <c r="D137" s="1" t="s">
        <v>14514</v>
      </c>
      <c r="E137" s="1" t="s">
        <v>315</v>
      </c>
      <c r="F137" s="1144">
        <v>45516</v>
      </c>
      <c r="G137" s="1" t="s">
        <v>5</v>
      </c>
      <c r="H137" s="338">
        <v>2</v>
      </c>
      <c r="I137" s="9" t="b">
        <v>0</v>
      </c>
      <c r="J137" s="1068">
        <v>45537.746099536998</v>
      </c>
    </row>
    <row r="138" spans="1:10" x14ac:dyDescent="0.25">
      <c r="A138" s="132">
        <v>13</v>
      </c>
      <c r="B138" s="3" t="s">
        <v>17798</v>
      </c>
      <c r="C138" s="1" t="s">
        <v>11540</v>
      </c>
      <c r="D138" s="1" t="s">
        <v>15323</v>
      </c>
      <c r="E138" s="1" t="s">
        <v>315</v>
      </c>
      <c r="F138" s="1144">
        <v>45518</v>
      </c>
      <c r="G138" s="1" t="s">
        <v>5</v>
      </c>
      <c r="H138" s="338">
        <v>1</v>
      </c>
      <c r="I138" s="9" t="b">
        <v>0</v>
      </c>
      <c r="J138" s="1068">
        <v>45537.746099536998</v>
      </c>
    </row>
    <row r="139" spans="1:10" x14ac:dyDescent="0.25">
      <c r="A139" s="132">
        <v>13</v>
      </c>
      <c r="B139" s="3" t="s">
        <v>17798</v>
      </c>
      <c r="C139" s="1" t="s">
        <v>11540</v>
      </c>
      <c r="D139" s="1" t="s">
        <v>15447</v>
      </c>
      <c r="E139" s="1" t="s">
        <v>315</v>
      </c>
      <c r="F139" s="1144">
        <v>45519</v>
      </c>
      <c r="G139" s="1" t="s">
        <v>5</v>
      </c>
      <c r="H139" s="338">
        <v>2</v>
      </c>
      <c r="I139" s="9" t="b">
        <v>0</v>
      </c>
      <c r="J139" s="1068">
        <v>45537.746099536998</v>
      </c>
    </row>
    <row r="140" spans="1:10" x14ac:dyDescent="0.25">
      <c r="A140" s="132">
        <v>13</v>
      </c>
      <c r="B140" s="3" t="s">
        <v>17798</v>
      </c>
      <c r="C140" s="1" t="s">
        <v>11540</v>
      </c>
      <c r="D140" s="1" t="s">
        <v>19998</v>
      </c>
      <c r="E140" s="1" t="s">
        <v>315</v>
      </c>
      <c r="F140" s="1144">
        <v>45528</v>
      </c>
      <c r="G140" s="1" t="s">
        <v>5</v>
      </c>
      <c r="H140" s="338">
        <v>0.4</v>
      </c>
      <c r="I140" s="9" t="b">
        <v>0</v>
      </c>
      <c r="J140" s="1068">
        <v>45537.746099536998</v>
      </c>
    </row>
    <row r="141" spans="1:10" x14ac:dyDescent="0.25">
      <c r="A141" s="132">
        <v>13</v>
      </c>
      <c r="B141" s="3" t="s">
        <v>17798</v>
      </c>
      <c r="C141" s="1" t="s">
        <v>11540</v>
      </c>
      <c r="D141" s="1" t="s">
        <v>19999</v>
      </c>
      <c r="E141" s="1" t="s">
        <v>315</v>
      </c>
      <c r="F141" s="1144">
        <v>45531</v>
      </c>
      <c r="G141" s="1" t="s">
        <v>5</v>
      </c>
      <c r="H141" s="338">
        <v>0.5</v>
      </c>
      <c r="I141" s="9" t="b">
        <v>0</v>
      </c>
      <c r="J141" s="1068">
        <v>45537.746099536998</v>
      </c>
    </row>
    <row r="142" spans="1:10" x14ac:dyDescent="0.25">
      <c r="A142" s="132">
        <v>13</v>
      </c>
      <c r="B142" s="3" t="s">
        <v>17798</v>
      </c>
      <c r="C142" s="1" t="s">
        <v>11540</v>
      </c>
      <c r="D142" s="1" t="s">
        <v>20000</v>
      </c>
      <c r="E142" s="1" t="s">
        <v>315</v>
      </c>
      <c r="F142" s="1144">
        <v>45532</v>
      </c>
      <c r="G142" s="1" t="s">
        <v>5</v>
      </c>
      <c r="H142" s="338">
        <v>2</v>
      </c>
      <c r="I142" s="9" t="b">
        <v>0</v>
      </c>
      <c r="J142" s="1068">
        <v>45537.746099536998</v>
      </c>
    </row>
    <row r="143" spans="1:10" x14ac:dyDescent="0.25">
      <c r="A143" s="132">
        <v>13</v>
      </c>
      <c r="B143" s="3" t="s">
        <v>17798</v>
      </c>
      <c r="C143" s="1" t="s">
        <v>11540</v>
      </c>
      <c r="D143" s="1" t="s">
        <v>20001</v>
      </c>
      <c r="E143" s="1" t="s">
        <v>11637</v>
      </c>
      <c r="F143" s="1144">
        <v>45532</v>
      </c>
      <c r="G143" s="1" t="s">
        <v>133</v>
      </c>
      <c r="H143" s="338">
        <v>2.4</v>
      </c>
      <c r="I143" s="9" t="b">
        <v>0</v>
      </c>
      <c r="J143" s="1068">
        <v>45537.746099536998</v>
      </c>
    </row>
  </sheetData>
  <conditionalFormatting sqref="H144:H1048576">
    <cfRule type="expression" dxfId="45" priority="401">
      <formula>AND($A144&lt;&gt;"",MOD(ROW(),2)=1)</formula>
    </cfRule>
  </conditionalFormatting>
  <conditionalFormatting sqref="A2:J143">
    <cfRule type="expression" dxfId="44" priority="1">
      <formula>AND($A2&lt;&gt;"",MOD(ROW(),2)=1)</formula>
    </cfRule>
  </conditionalFormatting>
  <pageMargins left="0.7" right="0.7" top="0.75" bottom="0.75" header="0.3" footer="0.3"/>
  <pageSetup orientation="portrait" horizontalDpi="4294967293"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11781-63E7-46CF-80EE-D63821F7BADF}">
  <sheetPr codeName="wshFAC_Projets_Entête"/>
  <dimension ref="A1:AA8"/>
  <sheetViews>
    <sheetView zoomScale="92" zoomScaleNormal="92" workbookViewId="0">
      <selection activeCell="D1" sqref="D1:D1048576"/>
    </sheetView>
  </sheetViews>
  <sheetFormatPr baseColWidth="10" defaultRowHeight="15" x14ac:dyDescent="0.25"/>
  <cols>
    <col min="1" max="1" width="7.85546875" style="132" bestFit="1" customWidth="1"/>
    <col min="2" max="2" width="56" style="119" bestFit="1" customWidth="1"/>
    <col min="3" max="3" width="7.7109375" style="1" bestFit="1" customWidth="1"/>
    <col min="4" max="4" width="11" style="1088" bestFit="1" customWidth="1"/>
    <col min="5" max="5" width="11.140625" style="10" bestFit="1" customWidth="1"/>
    <col min="6" max="6" width="5.85546875" style="1" bestFit="1" customWidth="1"/>
    <col min="7" max="7" width="6.140625" style="338" bestFit="1" customWidth="1"/>
    <col min="8" max="8" width="8.5703125" style="12" bestFit="1" customWidth="1"/>
    <col min="9" max="9" width="11.140625" style="12" bestFit="1" customWidth="1"/>
    <col min="10" max="10" width="5.85546875" style="1" bestFit="1" customWidth="1"/>
    <col min="11" max="11" width="6.140625" style="338" bestFit="1" customWidth="1"/>
    <col min="12" max="12" width="8.5703125" style="12" bestFit="1" customWidth="1"/>
    <col min="13" max="13" width="11.140625" style="12" bestFit="1" customWidth="1"/>
    <col min="14" max="14" width="5.85546875" style="1" bestFit="1" customWidth="1"/>
    <col min="15" max="15" width="6.140625" style="338" bestFit="1" customWidth="1"/>
    <col min="16" max="17" width="8.5703125" style="12" bestFit="1" customWidth="1"/>
    <col min="18" max="18" width="5.85546875" style="1" bestFit="1" customWidth="1"/>
    <col min="19" max="19" width="6.140625" style="338" bestFit="1" customWidth="1"/>
    <col min="20" max="20" width="7.5703125" style="12" bestFit="1" customWidth="1"/>
    <col min="21" max="21" width="6.7109375" style="12" bestFit="1" customWidth="1"/>
    <col min="22" max="22" width="5.85546875" style="1" bestFit="1" customWidth="1"/>
    <col min="23" max="23" width="6.140625" style="338" bestFit="1" customWidth="1"/>
    <col min="24" max="24" width="7.5703125" style="12" bestFit="1" customWidth="1"/>
    <col min="25" max="25" width="6.7109375" style="12" bestFit="1" customWidth="1"/>
    <col min="26" max="26" width="10.42578125" style="9" bestFit="1" customWidth="1"/>
    <col min="27" max="27" width="19.140625" style="1" bestFit="1" customWidth="1"/>
  </cols>
  <sheetData>
    <row r="1" spans="1:27" s="5" customFormat="1" x14ac:dyDescent="0.25">
      <c r="A1" s="603" t="s">
        <v>11304</v>
      </c>
      <c r="B1" s="754" t="s">
        <v>149</v>
      </c>
      <c r="C1" s="530" t="s">
        <v>11302</v>
      </c>
      <c r="D1" s="1093" t="s">
        <v>2</v>
      </c>
      <c r="E1" s="918" t="s">
        <v>11325</v>
      </c>
      <c r="F1" s="531" t="s">
        <v>11315</v>
      </c>
      <c r="G1" s="531" t="s">
        <v>11305</v>
      </c>
      <c r="H1" s="918" t="s">
        <v>11316</v>
      </c>
      <c r="I1" s="918" t="s">
        <v>11306</v>
      </c>
      <c r="J1" s="531" t="s">
        <v>11317</v>
      </c>
      <c r="K1" s="531" t="s">
        <v>11307</v>
      </c>
      <c r="L1" s="918" t="s">
        <v>11318</v>
      </c>
      <c r="M1" s="918" t="s">
        <v>11308</v>
      </c>
      <c r="N1" s="531" t="s">
        <v>11319</v>
      </c>
      <c r="O1" s="531" t="s">
        <v>11309</v>
      </c>
      <c r="P1" s="918" t="s">
        <v>11320</v>
      </c>
      <c r="Q1" s="918" t="s">
        <v>11310</v>
      </c>
      <c r="R1" s="531" t="s">
        <v>11321</v>
      </c>
      <c r="S1" s="531" t="s">
        <v>11311</v>
      </c>
      <c r="T1" s="918" t="s">
        <v>11322</v>
      </c>
      <c r="U1" s="918" t="s">
        <v>11312</v>
      </c>
      <c r="V1" s="531" t="s">
        <v>11323</v>
      </c>
      <c r="W1" s="531" t="s">
        <v>11313</v>
      </c>
      <c r="X1" s="918" t="s">
        <v>11324</v>
      </c>
      <c r="Y1" s="918" t="s">
        <v>11314</v>
      </c>
      <c r="Z1" s="754" t="s">
        <v>20017</v>
      </c>
      <c r="AA1" s="530" t="s">
        <v>290</v>
      </c>
    </row>
    <row r="2" spans="1:27" x14ac:dyDescent="0.25">
      <c r="A2" s="132">
        <v>7</v>
      </c>
      <c r="B2" s="118" t="s">
        <v>16031</v>
      </c>
      <c r="C2" s="1" t="s">
        <v>11533</v>
      </c>
      <c r="D2" s="1044">
        <v>45537</v>
      </c>
      <c r="E2" s="10">
        <v>8837.5</v>
      </c>
      <c r="F2" s="1" t="s">
        <v>5</v>
      </c>
      <c r="G2" s="338">
        <v>25.25</v>
      </c>
      <c r="H2" s="338">
        <v>350</v>
      </c>
      <c r="I2" s="12">
        <v>8837.5</v>
      </c>
      <c r="Z2" s="9" t="s">
        <v>289</v>
      </c>
      <c r="AA2" s="1" t="s">
        <v>19928</v>
      </c>
    </row>
    <row r="3" spans="1:27" x14ac:dyDescent="0.25">
      <c r="A3" s="132">
        <v>8</v>
      </c>
      <c r="B3" s="118" t="s">
        <v>19695</v>
      </c>
      <c r="C3" s="1" t="s">
        <v>13070</v>
      </c>
      <c r="D3" s="1044">
        <v>45537</v>
      </c>
      <c r="E3" s="10">
        <v>7822.5</v>
      </c>
      <c r="F3" s="1" t="s">
        <v>133</v>
      </c>
      <c r="G3" s="338">
        <v>8.6</v>
      </c>
      <c r="H3" s="338">
        <v>350</v>
      </c>
      <c r="I3" s="12">
        <v>3010</v>
      </c>
      <c r="J3" s="1" t="s">
        <v>5</v>
      </c>
      <c r="K3" s="338" t="s">
        <v>19859</v>
      </c>
      <c r="L3" s="12">
        <v>350</v>
      </c>
      <c r="M3" s="12">
        <v>4812.5</v>
      </c>
      <c r="Z3" s="9" t="s">
        <v>289</v>
      </c>
      <c r="AA3" s="1" t="s">
        <v>19929</v>
      </c>
    </row>
    <row r="4" spans="1:27" x14ac:dyDescent="0.25">
      <c r="A4" s="132">
        <v>9</v>
      </c>
      <c r="B4" s="118" t="s">
        <v>18497</v>
      </c>
      <c r="C4" s="1" t="s">
        <v>11564</v>
      </c>
      <c r="D4" s="1044">
        <v>45537</v>
      </c>
      <c r="E4" s="10">
        <v>34037.5</v>
      </c>
      <c r="F4" s="1" t="s">
        <v>5</v>
      </c>
      <c r="G4" s="338">
        <v>64.25</v>
      </c>
      <c r="H4" s="338">
        <v>350</v>
      </c>
      <c r="I4" s="12">
        <v>22487.5</v>
      </c>
      <c r="J4" s="1" t="s">
        <v>133</v>
      </c>
      <c r="K4" s="338" t="s">
        <v>19930</v>
      </c>
      <c r="L4" s="12">
        <v>350</v>
      </c>
      <c r="M4" s="12">
        <v>11550</v>
      </c>
      <c r="Z4" s="9" t="s">
        <v>289</v>
      </c>
      <c r="AA4" s="1" t="s">
        <v>19931</v>
      </c>
    </row>
    <row r="5" spans="1:27" x14ac:dyDescent="0.25">
      <c r="A5" s="132">
        <v>10</v>
      </c>
      <c r="B5" s="118" t="s">
        <v>17330</v>
      </c>
      <c r="C5" s="1" t="s">
        <v>11526</v>
      </c>
      <c r="D5" s="1044">
        <v>45537</v>
      </c>
      <c r="E5" s="10">
        <v>15872.5</v>
      </c>
      <c r="F5" s="1" t="s">
        <v>5</v>
      </c>
      <c r="G5" s="338">
        <v>41.25</v>
      </c>
      <c r="H5" s="338">
        <v>350</v>
      </c>
      <c r="I5" s="12">
        <v>14437.5</v>
      </c>
      <c r="J5" s="1" t="s">
        <v>133</v>
      </c>
      <c r="K5" s="338" t="s">
        <v>19932</v>
      </c>
      <c r="L5" s="12">
        <v>350</v>
      </c>
      <c r="M5" s="12">
        <v>1435</v>
      </c>
      <c r="Z5" s="9" t="s">
        <v>289</v>
      </c>
      <c r="AA5" s="1" t="s">
        <v>19933</v>
      </c>
    </row>
    <row r="6" spans="1:27" x14ac:dyDescent="0.25">
      <c r="A6" s="132">
        <v>11</v>
      </c>
      <c r="B6" s="118" t="s">
        <v>19813</v>
      </c>
      <c r="C6" s="1" t="s">
        <v>11561</v>
      </c>
      <c r="D6" s="1044">
        <v>45537</v>
      </c>
      <c r="E6" s="10">
        <v>24810</v>
      </c>
      <c r="F6" s="1" t="s">
        <v>5</v>
      </c>
      <c r="G6" s="338">
        <v>63.5</v>
      </c>
      <c r="H6" s="338">
        <v>350</v>
      </c>
      <c r="I6" s="12">
        <v>22225</v>
      </c>
      <c r="J6" s="1" t="s">
        <v>11641</v>
      </c>
      <c r="K6" s="338" t="s">
        <v>19934</v>
      </c>
      <c r="L6" s="12">
        <v>165</v>
      </c>
      <c r="M6" s="12">
        <v>1815</v>
      </c>
      <c r="N6" s="1" t="s">
        <v>133</v>
      </c>
      <c r="O6" s="338" t="s">
        <v>19935</v>
      </c>
      <c r="P6" s="12">
        <v>350</v>
      </c>
      <c r="Q6" s="12">
        <v>770</v>
      </c>
      <c r="Z6" s="9" t="s">
        <v>289</v>
      </c>
      <c r="AA6" s="1" t="s">
        <v>19936</v>
      </c>
    </row>
    <row r="7" spans="1:27" x14ac:dyDescent="0.25">
      <c r="A7" s="132">
        <v>12</v>
      </c>
      <c r="B7" s="118" t="s">
        <v>19818</v>
      </c>
      <c r="C7" s="1" t="s">
        <v>11570</v>
      </c>
      <c r="D7" s="1044">
        <v>45537</v>
      </c>
      <c r="E7" s="10">
        <v>19022.5</v>
      </c>
      <c r="F7" s="1" t="s">
        <v>5</v>
      </c>
      <c r="G7" s="338">
        <v>34.75</v>
      </c>
      <c r="H7" s="338">
        <v>350</v>
      </c>
      <c r="I7" s="12">
        <v>12162.5</v>
      </c>
      <c r="J7" s="1" t="s">
        <v>133</v>
      </c>
      <c r="K7" s="338" t="s">
        <v>19937</v>
      </c>
      <c r="L7" s="12">
        <v>350</v>
      </c>
      <c r="M7" s="12">
        <v>6860</v>
      </c>
      <c r="Z7" s="9" t="s">
        <v>289</v>
      </c>
      <c r="AA7" s="1" t="s">
        <v>19938</v>
      </c>
    </row>
    <row r="8" spans="1:27" x14ac:dyDescent="0.25">
      <c r="A8" s="132">
        <v>13</v>
      </c>
      <c r="B8" s="118" t="s">
        <v>17798</v>
      </c>
      <c r="C8" s="1" t="s">
        <v>11540</v>
      </c>
      <c r="D8" s="1044">
        <v>45537</v>
      </c>
      <c r="E8" s="10">
        <v>16677.5</v>
      </c>
      <c r="F8" s="1" t="s">
        <v>5</v>
      </c>
      <c r="G8" s="338">
        <v>45.25</v>
      </c>
      <c r="H8" s="338">
        <v>350</v>
      </c>
      <c r="I8" s="12">
        <v>15837.5</v>
      </c>
      <c r="J8" s="1" t="s">
        <v>133</v>
      </c>
      <c r="K8" s="338" t="s">
        <v>19939</v>
      </c>
      <c r="L8" s="12">
        <v>350</v>
      </c>
      <c r="M8" s="12">
        <v>840</v>
      </c>
      <c r="Z8" s="9" t="s">
        <v>289</v>
      </c>
      <c r="AA8" s="1" t="s">
        <v>19940</v>
      </c>
    </row>
  </sheetData>
  <conditionalFormatting sqref="A9:AA8670">
    <cfRule type="expression" dxfId="43" priority="433">
      <formula>AND($A9&lt;&gt;"",MOD(ROW(),2)=1)</formula>
    </cfRule>
  </conditionalFormatting>
  <conditionalFormatting sqref="A2:AA8">
    <cfRule type="expression" dxfId="42" priority="1">
      <formula>AND($A2&lt;&gt;"",MOD(ROW(),2)=1)</formula>
    </cfRule>
  </conditionalFormatting>
  <pageMargins left="0.7" right="0.7" top="0.75" bottom="0.75" header="0.3" footer="0.3"/>
  <pageSetup orientation="portrait" horizontalDpi="4294967293"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0543B-7628-4752-A20C-4655E5710FF3}">
  <sheetPr codeName="wshFAC_Sommaire_Taux"/>
  <dimension ref="A1:E21"/>
  <sheetViews>
    <sheetView workbookViewId="0">
      <selection activeCell="F7" sqref="F7"/>
    </sheetView>
  </sheetViews>
  <sheetFormatPr baseColWidth="10" defaultRowHeight="15" x14ac:dyDescent="0.25"/>
  <cols>
    <col min="1" max="1" width="8.7109375" style="563" bestFit="1" customWidth="1"/>
    <col min="2" max="2" width="9.85546875" style="380" bestFit="1" customWidth="1"/>
    <col min="3" max="3" width="5.28515625" style="563" bestFit="1" customWidth="1"/>
    <col min="4" max="4" width="7.5703125" style="394" bestFit="1" customWidth="1"/>
    <col min="5" max="5" width="9.5703125" style="526" bestFit="1" customWidth="1"/>
    <col min="6" max="16384" width="11.42578125" style="4"/>
  </cols>
  <sheetData>
    <row r="1" spans="1:5" x14ac:dyDescent="0.25">
      <c r="A1" s="1094" t="s">
        <v>243</v>
      </c>
      <c r="B1" s="1095" t="s">
        <v>11384</v>
      </c>
      <c r="C1" s="1094" t="s">
        <v>138</v>
      </c>
      <c r="D1" s="1096" t="s">
        <v>10</v>
      </c>
      <c r="E1" s="1097" t="s">
        <v>20</v>
      </c>
    </row>
    <row r="2" spans="1:5" x14ac:dyDescent="0.25">
      <c r="A2" s="563" t="s">
        <v>19852</v>
      </c>
      <c r="B2" s="380" t="s">
        <v>289</v>
      </c>
      <c r="C2" s="563" t="s">
        <v>5</v>
      </c>
      <c r="D2" s="394">
        <v>2.25</v>
      </c>
      <c r="E2" s="526">
        <v>350</v>
      </c>
    </row>
    <row r="3" spans="1:5" x14ac:dyDescent="0.25">
      <c r="A3" s="563" t="s">
        <v>19907</v>
      </c>
      <c r="B3" s="380" t="s">
        <v>289</v>
      </c>
      <c r="C3" s="563" t="s">
        <v>5</v>
      </c>
      <c r="D3" s="394">
        <v>11.8</v>
      </c>
      <c r="E3" s="526">
        <v>350</v>
      </c>
    </row>
    <row r="4" spans="1:5" x14ac:dyDescent="0.25">
      <c r="A4" s="563" t="s">
        <v>19907</v>
      </c>
      <c r="B4" s="380" t="s">
        <v>315</v>
      </c>
      <c r="C4" s="563" t="s">
        <v>133</v>
      </c>
      <c r="D4" s="394">
        <v>4.7</v>
      </c>
      <c r="E4" s="526">
        <v>350</v>
      </c>
    </row>
    <row r="20" spans="5:5" x14ac:dyDescent="0.25">
      <c r="E20" s="394"/>
    </row>
    <row r="21" spans="5:5" x14ac:dyDescent="0.25">
      <c r="E21" s="394"/>
    </row>
  </sheetData>
  <autoFilter ref="A1:E1" xr:uid="{5120543B-7628-4752-A20C-4655E5710FF3}"/>
  <conditionalFormatting sqref="A20:E9982">
    <cfRule type="expression" dxfId="41" priority="7">
      <formula>AND($A20&lt;&gt;"",MOD(ROW(),2)=1)</formula>
    </cfRule>
  </conditionalFormatting>
  <conditionalFormatting sqref="A5:E19">
    <cfRule type="expression" dxfId="40" priority="2">
      <formula>AND($A5&lt;&gt;"",MOD(ROW(),2)=1)</formula>
    </cfRule>
  </conditionalFormatting>
  <conditionalFormatting sqref="A2:E4">
    <cfRule type="expression" dxfId="39" priority="1">
      <formula>AND($A2&lt;&gt;"",MOD(ROW(),2)=1)</formula>
    </cfRule>
  </conditionalFormatting>
  <pageMargins left="0.7" right="0.7" top="0.75" bottom="0.75" header="0.3" footer="0.3"/>
  <pageSetup orientation="portrait" horizontalDpi="4294967293"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38D58-44CD-45D4-A6E2-C801EE514768}">
  <sheetPr codeName="wshGL_BV">
    <pageSetUpPr fitToPage="1"/>
  </sheetPr>
  <dimension ref="A1:T99999"/>
  <sheetViews>
    <sheetView topLeftCell="C1" zoomScale="95" zoomScaleNormal="95" workbookViewId="0">
      <pane ySplit="3" topLeftCell="A4" activePane="bottomLeft" state="frozen"/>
      <selection activeCell="A2" sqref="A2:F2"/>
      <selection pane="bottomLeft" activeCell="D4" sqref="D4"/>
    </sheetView>
  </sheetViews>
  <sheetFormatPr baseColWidth="10" defaultRowHeight="15" x14ac:dyDescent="0.25"/>
  <cols>
    <col min="1" max="1" width="16.7109375" customWidth="1"/>
    <col min="2" max="2" width="40.42578125" style="1" customWidth="1"/>
    <col min="3" max="3" width="5.7109375" customWidth="1"/>
    <col min="4" max="4" width="9.7109375" customWidth="1"/>
    <col min="5" max="5" width="37.42578125" bestFit="1" customWidth="1"/>
    <col min="6" max="7" width="15.7109375" customWidth="1"/>
    <col min="8" max="8" width="5.7109375" customWidth="1"/>
    <col min="9" max="9" width="9.7109375" customWidth="1"/>
    <col min="10" max="10" width="11.7109375" customWidth="1"/>
    <col min="11" max="11" width="4.7109375" customWidth="1"/>
    <col min="12" max="12" width="5.7109375" customWidth="1"/>
    <col min="13" max="13" width="9.7109375" style="1" customWidth="1"/>
    <col min="14" max="14" width="6.7109375" customWidth="1"/>
    <col min="15" max="15" width="40.7109375" customWidth="1"/>
    <col min="16" max="19" width="14.7109375" customWidth="1"/>
    <col min="20" max="20" width="35.7109375" customWidth="1"/>
    <col min="21" max="21" width="5.7109375" customWidth="1"/>
  </cols>
  <sheetData>
    <row r="1" spans="1:20" ht="20.100000000000001" customHeight="1" x14ac:dyDescent="0.3">
      <c r="A1" s="1357" t="s">
        <v>99</v>
      </c>
      <c r="B1" s="1357"/>
      <c r="C1" s="1353" t="s">
        <v>99</v>
      </c>
      <c r="D1" s="1353"/>
      <c r="E1" s="1353"/>
      <c r="F1" s="1353"/>
      <c r="G1" s="1353"/>
      <c r="H1" s="1353"/>
      <c r="I1" s="11" t="s">
        <v>188</v>
      </c>
      <c r="J1" s="1006">
        <v>45538</v>
      </c>
      <c r="K1" s="195"/>
      <c r="L1" s="1354" t="s">
        <v>100</v>
      </c>
      <c r="M1" s="1354"/>
      <c r="N1" s="1354"/>
      <c r="O1" s="1354"/>
      <c r="P1" s="1354"/>
      <c r="Q1" s="1354"/>
      <c r="R1" s="1354"/>
      <c r="S1" s="1354"/>
      <c r="T1" s="1354"/>
    </row>
    <row r="2" spans="1:20" ht="20.100000000000001" customHeight="1" x14ac:dyDescent="0.35">
      <c r="A2" s="192" t="s">
        <v>192</v>
      </c>
      <c r="B2" s="370">
        <v>42</v>
      </c>
      <c r="C2" s="1355" t="s">
        <v>20005</v>
      </c>
      <c r="D2" s="1355"/>
      <c r="E2" s="1355"/>
      <c r="F2" s="1355"/>
      <c r="G2" s="1355"/>
      <c r="H2" s="1355"/>
      <c r="I2" s="196"/>
      <c r="J2" s="196"/>
      <c r="K2" s="195"/>
      <c r="L2" s="1356" t="s">
        <v>20016</v>
      </c>
      <c r="M2" s="1356"/>
      <c r="N2" s="1356"/>
      <c r="O2" s="1356"/>
      <c r="P2" s="1356"/>
      <c r="Q2" s="1356"/>
      <c r="R2" s="1356"/>
      <c r="S2" s="1356"/>
      <c r="T2" s="1356"/>
    </row>
    <row r="3" spans="1:20" ht="36" x14ac:dyDescent="0.35">
      <c r="A3" s="192" t="s">
        <v>193</v>
      </c>
      <c r="B3" s="371" t="s">
        <v>11386</v>
      </c>
      <c r="C3" s="197"/>
      <c r="D3" s="897" t="s">
        <v>484</v>
      </c>
      <c r="E3" s="898" t="s">
        <v>4</v>
      </c>
      <c r="F3" s="899" t="s">
        <v>92</v>
      </c>
      <c r="G3" s="899" t="s">
        <v>93</v>
      </c>
      <c r="H3" s="197"/>
      <c r="K3" s="5"/>
      <c r="L3" s="198"/>
      <c r="M3" s="199" t="s">
        <v>2</v>
      </c>
      <c r="N3" s="200" t="s">
        <v>185</v>
      </c>
      <c r="O3" s="201" t="s">
        <v>4</v>
      </c>
      <c r="P3" s="201" t="s">
        <v>95</v>
      </c>
      <c r="Q3" s="202" t="s">
        <v>92</v>
      </c>
      <c r="R3" s="202" t="s">
        <v>93</v>
      </c>
      <c r="S3" s="202" t="s">
        <v>101</v>
      </c>
      <c r="T3" s="203" t="s">
        <v>186</v>
      </c>
    </row>
    <row r="4" spans="1:20" x14ac:dyDescent="0.25">
      <c r="A4" s="193" t="s">
        <v>194</v>
      </c>
      <c r="B4" s="372">
        <f>J1</f>
        <v>45538</v>
      </c>
      <c r="C4" s="204"/>
      <c r="D4" s="537">
        <v>1000</v>
      </c>
      <c r="E4" s="731" t="s">
        <v>43</v>
      </c>
      <c r="F4" s="766" t="s">
        <v>20007</v>
      </c>
      <c r="G4" s="766"/>
      <c r="H4" s="204"/>
      <c r="J4" s="13"/>
      <c r="L4" s="769"/>
      <c r="M4" s="731"/>
      <c r="N4" s="731"/>
      <c r="O4" s="731"/>
      <c r="P4" s="731"/>
      <c r="Q4" s="731"/>
      <c r="R4" s="731"/>
      <c r="S4" s="1098"/>
      <c r="T4" s="731"/>
    </row>
    <row r="5" spans="1:20" x14ac:dyDescent="0.25">
      <c r="A5" s="1352" t="s">
        <v>191</v>
      </c>
      <c r="B5" s="1352"/>
      <c r="C5" s="204"/>
      <c r="D5" s="537">
        <v>1100</v>
      </c>
      <c r="E5" s="731" t="s">
        <v>11393</v>
      </c>
      <c r="F5" s="766" t="s">
        <v>20008</v>
      </c>
      <c r="G5" s="766"/>
      <c r="H5" s="204"/>
      <c r="L5" s="731"/>
      <c r="M5" s="896"/>
      <c r="N5" s="895"/>
      <c r="O5" s="894"/>
      <c r="P5" s="894"/>
      <c r="Q5" s="1007"/>
      <c r="R5" s="894"/>
      <c r="S5" s="1007"/>
      <c r="T5" s="894"/>
    </row>
    <row r="6" spans="1:20" x14ac:dyDescent="0.25">
      <c r="A6" s="193" t="s">
        <v>189</v>
      </c>
      <c r="B6" s="373">
        <v>1100</v>
      </c>
      <c r="C6" s="204"/>
      <c r="D6" s="537">
        <v>1200</v>
      </c>
      <c r="E6" s="731" t="s">
        <v>11395</v>
      </c>
      <c r="F6" s="766" t="s">
        <v>20009</v>
      </c>
      <c r="G6" s="766"/>
      <c r="H6" s="204"/>
      <c r="L6" s="731"/>
      <c r="M6" s="896"/>
      <c r="N6" s="895"/>
      <c r="O6" s="894"/>
      <c r="P6" s="894"/>
      <c r="Q6" s="894"/>
      <c r="R6" s="1007"/>
      <c r="S6" s="1007"/>
      <c r="T6" s="894"/>
    </row>
    <row r="7" spans="1:20" x14ac:dyDescent="0.25">
      <c r="A7" s="193" t="s">
        <v>190</v>
      </c>
      <c r="B7" s="373" t="s">
        <v>11393</v>
      </c>
      <c r="C7" s="204"/>
      <c r="D7" s="537">
        <v>1201</v>
      </c>
      <c r="E7" s="731" t="s">
        <v>11396</v>
      </c>
      <c r="F7" s="766" t="s">
        <v>20010</v>
      </c>
      <c r="G7" s="766"/>
      <c r="H7" s="204"/>
      <c r="L7" s="731"/>
      <c r="M7" s="896"/>
      <c r="N7" s="895"/>
      <c r="O7" s="894"/>
      <c r="P7" s="894"/>
      <c r="Q7" s="894"/>
      <c r="R7" s="1007"/>
      <c r="S7" s="1007"/>
      <c r="T7" s="894"/>
    </row>
    <row r="8" spans="1:20" x14ac:dyDescent="0.25">
      <c r="A8" s="193" t="s">
        <v>193</v>
      </c>
      <c r="B8" s="374">
        <v>44927</v>
      </c>
      <c r="C8" s="204"/>
      <c r="D8" s="537">
        <v>1202</v>
      </c>
      <c r="E8" s="731" t="s">
        <v>11397</v>
      </c>
      <c r="F8" s="766"/>
      <c r="G8" s="766" t="s">
        <v>20011</v>
      </c>
      <c r="H8" s="204"/>
      <c r="L8" s="731"/>
      <c r="M8" s="896"/>
      <c r="N8" s="895"/>
      <c r="O8" s="894"/>
      <c r="P8" s="894"/>
      <c r="Q8" s="894"/>
      <c r="R8" s="1007"/>
      <c r="S8" s="1007"/>
      <c r="T8" s="894"/>
    </row>
    <row r="9" spans="1:20" x14ac:dyDescent="0.25">
      <c r="A9" s="193" t="s">
        <v>194</v>
      </c>
      <c r="B9" s="374">
        <v>45538</v>
      </c>
      <c r="C9" s="204"/>
      <c r="D9" s="537">
        <v>1203</v>
      </c>
      <c r="E9" s="731" t="s">
        <v>11398</v>
      </c>
      <c r="F9" s="766"/>
      <c r="G9" s="766" t="s">
        <v>20012</v>
      </c>
      <c r="H9" s="204"/>
      <c r="L9" s="731"/>
      <c r="M9" s="896"/>
      <c r="N9" s="895"/>
      <c r="O9" s="894"/>
      <c r="P9" s="894"/>
      <c r="Q9" s="894"/>
      <c r="R9" s="1007"/>
      <c r="S9" s="1007"/>
      <c r="T9" s="894"/>
    </row>
    <row r="10" spans="1:20" x14ac:dyDescent="0.25">
      <c r="A10" s="193" t="s">
        <v>488</v>
      </c>
      <c r="B10" s="375">
        <v>0</v>
      </c>
      <c r="C10" s="204"/>
      <c r="D10" s="537">
        <v>1204</v>
      </c>
      <c r="E10" s="731" t="s">
        <v>11399</v>
      </c>
      <c r="F10" s="766" t="s">
        <v>18704</v>
      </c>
      <c r="G10" s="766"/>
      <c r="H10" s="204"/>
      <c r="L10" s="731"/>
      <c r="M10" s="896"/>
      <c r="N10" s="895"/>
      <c r="O10" s="894"/>
      <c r="P10" s="894"/>
      <c r="Q10" s="894"/>
      <c r="R10" s="1007"/>
      <c r="S10" s="1007"/>
      <c r="T10" s="894"/>
    </row>
    <row r="11" spans="1:20" x14ac:dyDescent="0.25">
      <c r="A11" s="194"/>
      <c r="B11" s="33"/>
      <c r="C11" s="204"/>
      <c r="D11" s="537">
        <v>1205</v>
      </c>
      <c r="E11" s="731" t="s">
        <v>11400</v>
      </c>
      <c r="F11" s="766" t="s">
        <v>18704</v>
      </c>
      <c r="G11" s="766"/>
      <c r="H11" s="204"/>
      <c r="L11" s="731"/>
      <c r="M11" s="896"/>
      <c r="N11" s="895"/>
      <c r="O11" s="894"/>
      <c r="P11" s="894"/>
      <c r="Q11" s="894"/>
      <c r="R11" s="1007"/>
      <c r="S11" s="1007"/>
      <c r="T11" s="894"/>
    </row>
    <row r="12" spans="1:20" x14ac:dyDescent="0.25">
      <c r="A12" s="193"/>
      <c r="B12" s="33"/>
      <c r="C12" s="204"/>
      <c r="D12" s="537">
        <v>1210</v>
      </c>
      <c r="E12" s="731" t="s">
        <v>47</v>
      </c>
      <c r="F12" s="766" t="s">
        <v>12206</v>
      </c>
      <c r="G12" s="766"/>
      <c r="H12" s="204"/>
      <c r="L12" s="731"/>
      <c r="M12" s="896"/>
      <c r="N12" s="895"/>
      <c r="O12" s="894"/>
      <c r="P12" s="894"/>
      <c r="Q12" s="894"/>
      <c r="R12" s="1007"/>
      <c r="S12" s="1007"/>
      <c r="T12" s="894"/>
    </row>
    <row r="13" spans="1:20" x14ac:dyDescent="0.25">
      <c r="A13" s="194"/>
      <c r="B13" s="29"/>
      <c r="C13" s="204"/>
      <c r="D13" s="537">
        <v>1220</v>
      </c>
      <c r="E13" s="731" t="s">
        <v>48</v>
      </c>
      <c r="F13" s="766" t="s">
        <v>12207</v>
      </c>
      <c r="G13" s="766"/>
      <c r="H13" s="204"/>
      <c r="L13" s="731"/>
      <c r="M13" s="896"/>
      <c r="N13" s="895"/>
      <c r="O13" s="894"/>
      <c r="P13" s="894"/>
      <c r="Q13" s="894"/>
      <c r="R13" s="1007"/>
      <c r="S13" s="1007"/>
      <c r="T13" s="894"/>
    </row>
    <row r="14" spans="1:20" x14ac:dyDescent="0.25">
      <c r="A14" s="194"/>
      <c r="B14" s="29"/>
      <c r="C14" s="204"/>
      <c r="D14" s="537">
        <v>1300</v>
      </c>
      <c r="E14" s="731" t="s">
        <v>49</v>
      </c>
      <c r="F14" s="766" t="s">
        <v>12208</v>
      </c>
      <c r="G14" s="766"/>
      <c r="H14" s="204"/>
      <c r="L14" s="731"/>
      <c r="M14" s="896"/>
      <c r="N14" s="895"/>
      <c r="O14" s="894"/>
      <c r="P14" s="894"/>
      <c r="Q14" s="894"/>
      <c r="R14" s="1007"/>
      <c r="S14" s="1007"/>
      <c r="T14" s="894"/>
    </row>
    <row r="15" spans="1:20" x14ac:dyDescent="0.25">
      <c r="A15" s="194"/>
      <c r="B15" s="29"/>
      <c r="C15" s="204"/>
      <c r="D15" s="537">
        <v>1301</v>
      </c>
      <c r="E15" s="731" t="s">
        <v>50</v>
      </c>
      <c r="F15" s="766"/>
      <c r="G15" s="766" t="s">
        <v>12209</v>
      </c>
      <c r="H15" s="204"/>
      <c r="L15" s="731"/>
      <c r="M15" s="896"/>
      <c r="N15" s="895"/>
      <c r="O15" s="894"/>
      <c r="P15" s="894"/>
      <c r="Q15" s="894"/>
      <c r="R15" s="1007"/>
      <c r="S15" s="1007"/>
      <c r="T15" s="894"/>
    </row>
    <row r="16" spans="1:20" x14ac:dyDescent="0.25">
      <c r="A16" s="194"/>
      <c r="B16" s="29"/>
      <c r="C16" s="204"/>
      <c r="D16" s="537">
        <v>1310</v>
      </c>
      <c r="E16" s="731" t="s">
        <v>51</v>
      </c>
      <c r="F16" s="766" t="s">
        <v>12210</v>
      </c>
      <c r="G16" s="766"/>
      <c r="H16" s="204"/>
      <c r="L16" s="731"/>
      <c r="M16" s="896"/>
      <c r="N16" s="895"/>
      <c r="O16" s="894"/>
      <c r="P16" s="894"/>
      <c r="Q16" s="894"/>
      <c r="R16" s="1007"/>
      <c r="S16" s="1007"/>
      <c r="T16" s="894"/>
    </row>
    <row r="17" spans="1:20" x14ac:dyDescent="0.25">
      <c r="A17" s="194"/>
      <c r="B17" s="29"/>
      <c r="C17" s="204"/>
      <c r="D17" s="537">
        <v>1311</v>
      </c>
      <c r="E17" s="731" t="s">
        <v>52</v>
      </c>
      <c r="F17" s="766"/>
      <c r="G17" s="766" t="s">
        <v>12211</v>
      </c>
      <c r="H17" s="204"/>
      <c r="L17" s="731"/>
      <c r="M17" s="896"/>
      <c r="N17" s="895"/>
      <c r="O17" s="894"/>
      <c r="P17" s="894"/>
      <c r="Q17" s="894"/>
      <c r="R17" s="1007"/>
      <c r="S17" s="1007"/>
      <c r="T17" s="894"/>
    </row>
    <row r="18" spans="1:20" x14ac:dyDescent="0.25">
      <c r="A18" s="194"/>
      <c r="B18" s="29"/>
      <c r="C18" s="204"/>
      <c r="D18" s="537">
        <v>2010</v>
      </c>
      <c r="E18" s="731" t="s">
        <v>11402</v>
      </c>
      <c r="F18" s="766" t="s">
        <v>18802</v>
      </c>
      <c r="G18" s="766"/>
      <c r="H18" s="204"/>
      <c r="L18" s="731"/>
      <c r="M18" s="896"/>
      <c r="N18" s="895"/>
      <c r="O18" s="894"/>
      <c r="P18" s="894"/>
      <c r="Q18" s="894"/>
      <c r="R18" s="1007"/>
      <c r="S18" s="1007"/>
      <c r="T18" s="894"/>
    </row>
    <row r="19" spans="1:20" x14ac:dyDescent="0.25">
      <c r="A19" s="194"/>
      <c r="B19" s="29"/>
      <c r="C19" s="204"/>
      <c r="D19" s="537">
        <v>2105</v>
      </c>
      <c r="E19" s="731" t="s">
        <v>11404</v>
      </c>
      <c r="F19" s="766"/>
      <c r="G19" s="766" t="s">
        <v>12212</v>
      </c>
      <c r="H19" s="204"/>
      <c r="L19" s="731"/>
      <c r="M19" s="896"/>
      <c r="N19" s="895"/>
      <c r="O19" s="894"/>
      <c r="P19" s="894"/>
      <c r="Q19" s="894"/>
      <c r="R19" s="1007"/>
      <c r="S19" s="1007"/>
      <c r="T19" s="894"/>
    </row>
    <row r="20" spans="1:20" x14ac:dyDescent="0.25">
      <c r="A20" s="194"/>
      <c r="B20" s="29"/>
      <c r="C20" s="204"/>
      <c r="D20" s="537">
        <v>2120</v>
      </c>
      <c r="E20" s="731" t="s">
        <v>11406</v>
      </c>
      <c r="F20" s="766"/>
      <c r="G20" s="766" t="s">
        <v>18962</v>
      </c>
      <c r="H20" s="204"/>
      <c r="L20" s="731"/>
      <c r="M20" s="896"/>
      <c r="N20" s="895"/>
      <c r="O20" s="894"/>
      <c r="P20" s="894"/>
      <c r="Q20" s="894"/>
      <c r="R20" s="1007"/>
      <c r="S20" s="1007"/>
      <c r="T20" s="894"/>
    </row>
    <row r="21" spans="1:20" x14ac:dyDescent="0.25">
      <c r="A21" s="194"/>
      <c r="B21" s="29"/>
      <c r="C21" s="204"/>
      <c r="D21" s="537">
        <v>2125</v>
      </c>
      <c r="E21" s="731" t="s">
        <v>18824</v>
      </c>
      <c r="F21" s="766" t="s">
        <v>18963</v>
      </c>
      <c r="G21" s="766"/>
      <c r="H21" s="204"/>
      <c r="L21" s="731"/>
      <c r="M21" s="896"/>
      <c r="N21" s="895"/>
      <c r="O21" s="894"/>
      <c r="P21" s="894"/>
      <c r="Q21" s="894"/>
      <c r="R21" s="1007"/>
      <c r="S21" s="1007"/>
      <c r="T21" s="894"/>
    </row>
    <row r="22" spans="1:20" x14ac:dyDescent="0.25">
      <c r="A22" s="194"/>
      <c r="B22" s="29"/>
      <c r="C22" s="204"/>
      <c r="D22" s="537">
        <v>2210</v>
      </c>
      <c r="E22" s="731" t="s">
        <v>59</v>
      </c>
      <c r="F22" s="766" t="s">
        <v>18843</v>
      </c>
      <c r="G22" s="766"/>
      <c r="H22" s="204"/>
      <c r="L22" s="731"/>
      <c r="M22" s="896"/>
      <c r="N22" s="895"/>
      <c r="O22" s="894"/>
      <c r="P22" s="894"/>
      <c r="Q22" s="894"/>
      <c r="R22" s="1007"/>
      <c r="S22" s="1007"/>
      <c r="T22" s="894"/>
    </row>
    <row r="23" spans="1:20" x14ac:dyDescent="0.25">
      <c r="A23" s="194"/>
      <c r="B23" s="29"/>
      <c r="C23" s="204"/>
      <c r="D23" s="537">
        <v>2320</v>
      </c>
      <c r="E23" s="731" t="s">
        <v>63</v>
      </c>
      <c r="F23" s="766" t="s">
        <v>18705</v>
      </c>
      <c r="G23" s="766"/>
      <c r="H23" s="204"/>
      <c r="L23" s="731"/>
      <c r="M23" s="896"/>
      <c r="N23" s="895"/>
      <c r="O23" s="894"/>
      <c r="P23" s="894"/>
      <c r="Q23" s="894"/>
      <c r="R23" s="1007"/>
      <c r="S23" s="1007"/>
      <c r="T23" s="894"/>
    </row>
    <row r="24" spans="1:20" x14ac:dyDescent="0.25">
      <c r="A24" s="194"/>
      <c r="B24" s="29"/>
      <c r="C24" s="204"/>
      <c r="D24" s="537">
        <v>2330</v>
      </c>
      <c r="E24" s="731" t="s">
        <v>64</v>
      </c>
      <c r="F24" s="766" t="s">
        <v>18706</v>
      </c>
      <c r="G24" s="766"/>
      <c r="H24" s="204"/>
      <c r="L24" s="731"/>
      <c r="M24" s="896"/>
      <c r="N24" s="895"/>
      <c r="O24" s="894"/>
      <c r="P24" s="894"/>
      <c r="Q24" s="894"/>
      <c r="R24" s="1007"/>
      <c r="S24" s="1007"/>
      <c r="T24" s="894"/>
    </row>
    <row r="25" spans="1:20" x14ac:dyDescent="0.25">
      <c r="A25" s="194"/>
      <c r="B25" s="29"/>
      <c r="C25" s="204"/>
      <c r="D25" s="537">
        <v>2400</v>
      </c>
      <c r="E25" s="731" t="s">
        <v>65</v>
      </c>
      <c r="F25" s="766"/>
      <c r="G25" s="766" t="s">
        <v>18964</v>
      </c>
      <c r="H25" s="204"/>
      <c r="L25" s="731"/>
      <c r="M25" s="896"/>
      <c r="N25" s="895"/>
      <c r="O25" s="894"/>
      <c r="P25" s="894"/>
      <c r="Q25" s="894"/>
      <c r="R25" s="1007"/>
      <c r="S25" s="1007"/>
      <c r="T25" s="894"/>
    </row>
    <row r="26" spans="1:20" x14ac:dyDescent="0.25">
      <c r="A26" s="194"/>
      <c r="B26" s="29"/>
      <c r="C26" s="204"/>
      <c r="D26" s="537">
        <v>3000</v>
      </c>
      <c r="E26" s="731" t="s">
        <v>67</v>
      </c>
      <c r="F26" s="766"/>
      <c r="G26" s="766" t="s">
        <v>12213</v>
      </c>
      <c r="H26" s="204"/>
      <c r="L26" s="731"/>
      <c r="M26" s="896"/>
      <c r="N26" s="895"/>
      <c r="O26" s="894"/>
      <c r="P26" s="894"/>
      <c r="Q26" s="894"/>
      <c r="R26" s="1007"/>
      <c r="S26" s="1007"/>
      <c r="T26" s="894"/>
    </row>
    <row r="27" spans="1:20" x14ac:dyDescent="0.25">
      <c r="A27" s="194"/>
      <c r="B27" s="29"/>
      <c r="C27" s="204"/>
      <c r="D27" s="537">
        <v>3010</v>
      </c>
      <c r="E27" s="731" t="s">
        <v>68</v>
      </c>
      <c r="F27" s="766"/>
      <c r="G27" s="766" t="s">
        <v>12214</v>
      </c>
      <c r="H27" s="204"/>
      <c r="L27" s="731"/>
      <c r="M27" s="896"/>
      <c r="N27" s="895"/>
      <c r="O27" s="894"/>
      <c r="P27" s="894"/>
      <c r="Q27" s="894"/>
      <c r="R27" s="1007"/>
      <c r="S27" s="1007"/>
      <c r="T27" s="894"/>
    </row>
    <row r="28" spans="1:20" x14ac:dyDescent="0.25">
      <c r="A28" s="194"/>
      <c r="B28" s="29"/>
      <c r="C28" s="204"/>
      <c r="D28" s="537">
        <v>3100</v>
      </c>
      <c r="E28" s="731" t="s">
        <v>11408</v>
      </c>
      <c r="F28" s="766"/>
      <c r="G28" s="766" t="s">
        <v>12215</v>
      </c>
      <c r="H28" s="204"/>
      <c r="L28" s="731"/>
      <c r="M28" s="896"/>
      <c r="N28" s="895"/>
      <c r="O28" s="894"/>
      <c r="P28" s="894"/>
      <c r="Q28" s="894"/>
      <c r="R28" s="1007"/>
      <c r="S28" s="1007"/>
      <c r="T28" s="894"/>
    </row>
    <row r="29" spans="1:20" x14ac:dyDescent="0.25">
      <c r="A29" s="194"/>
      <c r="B29" s="29"/>
      <c r="C29" s="204"/>
      <c r="D29" s="537">
        <v>4000</v>
      </c>
      <c r="E29" s="731" t="s">
        <v>71</v>
      </c>
      <c r="F29" s="766"/>
      <c r="G29" s="766" t="s">
        <v>20013</v>
      </c>
      <c r="H29" s="204"/>
      <c r="L29" s="731"/>
      <c r="M29" s="896"/>
      <c r="N29" s="895"/>
      <c r="O29" s="894"/>
      <c r="P29" s="894"/>
      <c r="Q29" s="894"/>
      <c r="R29" s="1007"/>
      <c r="S29" s="1007"/>
      <c r="T29" s="894"/>
    </row>
    <row r="30" spans="1:20" x14ac:dyDescent="0.25">
      <c r="A30" s="194"/>
      <c r="B30" s="29"/>
      <c r="C30" s="204"/>
      <c r="D30" s="537">
        <v>5000</v>
      </c>
      <c r="E30" s="731" t="s">
        <v>11387</v>
      </c>
      <c r="F30" s="766" t="s">
        <v>18965</v>
      </c>
      <c r="G30" s="766"/>
      <c r="H30" s="204"/>
      <c r="L30" s="731"/>
      <c r="M30" s="896"/>
      <c r="N30" s="895"/>
      <c r="O30" s="894"/>
      <c r="P30" s="894"/>
      <c r="Q30" s="894"/>
      <c r="R30" s="1007"/>
      <c r="S30" s="1007"/>
      <c r="T30" s="894"/>
    </row>
    <row r="31" spans="1:20" x14ac:dyDescent="0.25">
      <c r="A31" s="194"/>
      <c r="B31" s="29"/>
      <c r="C31" s="204"/>
      <c r="D31" s="537">
        <v>5020</v>
      </c>
      <c r="E31" s="731" t="s">
        <v>80</v>
      </c>
      <c r="F31" s="766" t="s">
        <v>18841</v>
      </c>
      <c r="G31" s="766"/>
      <c r="H31" s="204"/>
      <c r="L31" s="731"/>
      <c r="M31" s="896"/>
      <c r="N31" s="895"/>
      <c r="O31" s="894"/>
      <c r="P31" s="894"/>
      <c r="Q31" s="894"/>
      <c r="R31" s="1007"/>
      <c r="S31" s="1007"/>
      <c r="T31" s="894"/>
    </row>
    <row r="32" spans="1:20" x14ac:dyDescent="0.25">
      <c r="A32" s="194"/>
      <c r="B32" s="29"/>
      <c r="C32" s="204"/>
      <c r="D32" s="537">
        <v>5040</v>
      </c>
      <c r="E32" s="731" t="s">
        <v>11390</v>
      </c>
      <c r="F32" s="766" t="s">
        <v>18966</v>
      </c>
      <c r="G32" s="766"/>
      <c r="H32" s="204"/>
      <c r="L32" s="731"/>
      <c r="M32" s="896"/>
      <c r="N32" s="895"/>
      <c r="O32" s="894"/>
      <c r="P32" s="894"/>
      <c r="Q32" s="894"/>
      <c r="R32" s="1007"/>
      <c r="S32" s="1007"/>
      <c r="T32" s="894"/>
    </row>
    <row r="33" spans="1:20" x14ac:dyDescent="0.25">
      <c r="A33" s="194"/>
      <c r="B33" s="29"/>
      <c r="C33" s="204"/>
      <c r="D33" s="537">
        <v>5050</v>
      </c>
      <c r="E33" s="731" t="s">
        <v>11391</v>
      </c>
      <c r="F33" s="766" t="s">
        <v>18842</v>
      </c>
      <c r="G33" s="766"/>
      <c r="H33" s="204"/>
      <c r="L33" s="731"/>
      <c r="M33" s="896"/>
      <c r="N33" s="895"/>
      <c r="O33" s="894"/>
      <c r="P33" s="894"/>
      <c r="Q33" s="894"/>
      <c r="R33" s="1007"/>
      <c r="S33" s="1007"/>
      <c r="T33" s="894"/>
    </row>
    <row r="34" spans="1:20" x14ac:dyDescent="0.25">
      <c r="A34" s="194"/>
      <c r="B34" s="29"/>
      <c r="C34" s="204"/>
      <c r="D34" s="537">
        <v>5060</v>
      </c>
      <c r="E34" s="731" t="s">
        <v>82</v>
      </c>
      <c r="F34" s="766" t="s">
        <v>18772</v>
      </c>
      <c r="G34" s="766"/>
      <c r="H34" s="204"/>
      <c r="L34" s="731"/>
      <c r="M34" s="896"/>
      <c r="N34" s="895"/>
      <c r="O34" s="894"/>
      <c r="P34" s="894"/>
      <c r="Q34" s="894"/>
      <c r="R34" s="1007"/>
      <c r="S34" s="1007"/>
      <c r="T34" s="894"/>
    </row>
    <row r="35" spans="1:20" x14ac:dyDescent="0.25">
      <c r="A35" s="194"/>
      <c r="B35" s="29"/>
      <c r="C35" s="204"/>
      <c r="D35" s="537">
        <v>5070</v>
      </c>
      <c r="E35" s="731" t="s">
        <v>83</v>
      </c>
      <c r="F35" s="766" t="s">
        <v>20014</v>
      </c>
      <c r="G35" s="766"/>
      <c r="H35" s="204"/>
      <c r="L35" s="731"/>
      <c r="M35" s="896"/>
      <c r="N35" s="895"/>
      <c r="O35" s="894"/>
      <c r="P35" s="894"/>
      <c r="Q35" s="894"/>
      <c r="R35" s="1007"/>
      <c r="S35" s="1007"/>
      <c r="T35" s="894"/>
    </row>
    <row r="36" spans="1:20" x14ac:dyDescent="0.25">
      <c r="C36" s="204"/>
      <c r="D36" s="537">
        <v>5090</v>
      </c>
      <c r="E36" s="731" t="s">
        <v>81</v>
      </c>
      <c r="F36" s="766" t="s">
        <v>18773</v>
      </c>
      <c r="G36" s="766"/>
      <c r="H36" s="204"/>
      <c r="L36" s="731"/>
      <c r="M36" s="896"/>
      <c r="N36" s="895"/>
      <c r="O36" s="894"/>
      <c r="P36" s="894"/>
      <c r="Q36" s="894"/>
      <c r="R36" s="1007"/>
      <c r="S36" s="1007"/>
      <c r="T36" s="894"/>
    </row>
    <row r="37" spans="1:20" x14ac:dyDescent="0.25">
      <c r="C37" s="204"/>
      <c r="D37" s="537">
        <v>5100</v>
      </c>
      <c r="E37" s="731" t="s">
        <v>78</v>
      </c>
      <c r="F37" s="766" t="s">
        <v>18774</v>
      </c>
      <c r="G37" s="766"/>
      <c r="H37" s="204"/>
      <c r="L37" s="731"/>
      <c r="M37" s="896"/>
      <c r="N37" s="895"/>
      <c r="O37" s="894"/>
      <c r="P37" s="894"/>
      <c r="Q37" s="894"/>
      <c r="R37" s="1007"/>
      <c r="S37" s="1007"/>
      <c r="T37" s="894"/>
    </row>
    <row r="38" spans="1:20" x14ac:dyDescent="0.25">
      <c r="C38" s="204"/>
      <c r="D38" s="537">
        <v>5120</v>
      </c>
      <c r="E38" s="731" t="s">
        <v>84</v>
      </c>
      <c r="F38" s="766" t="s">
        <v>18775</v>
      </c>
      <c r="G38" s="766"/>
      <c r="H38" s="204"/>
      <c r="L38" s="731"/>
      <c r="M38" s="896"/>
      <c r="N38" s="895"/>
      <c r="O38" s="894"/>
      <c r="P38" s="894"/>
      <c r="Q38" s="894"/>
      <c r="R38" s="1007"/>
      <c r="S38" s="1007"/>
      <c r="T38" s="894"/>
    </row>
    <row r="39" spans="1:20" x14ac:dyDescent="0.25">
      <c r="C39" s="204"/>
      <c r="D39" s="537">
        <v>5130</v>
      </c>
      <c r="E39" s="731" t="s">
        <v>77</v>
      </c>
      <c r="F39" s="766" t="s">
        <v>20015</v>
      </c>
      <c r="G39" s="766"/>
      <c r="H39" s="204"/>
      <c r="L39" s="731"/>
      <c r="M39" s="896"/>
      <c r="N39" s="895"/>
      <c r="O39" s="894"/>
      <c r="P39" s="894"/>
      <c r="Q39" s="1007"/>
      <c r="R39" s="894"/>
      <c r="S39" s="1007"/>
      <c r="T39" s="894"/>
    </row>
    <row r="40" spans="1:20" x14ac:dyDescent="0.25">
      <c r="C40" s="204"/>
      <c r="D40" s="537">
        <v>5140</v>
      </c>
      <c r="E40" s="731" t="s">
        <v>85</v>
      </c>
      <c r="F40" s="766" t="s">
        <v>18803</v>
      </c>
      <c r="G40" s="766"/>
      <c r="H40" s="204"/>
      <c r="L40" s="731"/>
      <c r="M40" s="896"/>
      <c r="N40" s="895"/>
      <c r="O40" s="894"/>
      <c r="P40" s="894"/>
      <c r="Q40" s="1007"/>
      <c r="R40" s="894"/>
      <c r="S40" s="1007"/>
      <c r="T40" s="894"/>
    </row>
    <row r="41" spans="1:20" x14ac:dyDescent="0.25">
      <c r="C41" s="204"/>
      <c r="D41" s="1"/>
      <c r="F41" s="21"/>
      <c r="G41" s="21"/>
      <c r="H41" s="204"/>
      <c r="L41" s="731"/>
      <c r="M41" s="896"/>
      <c r="N41" s="895"/>
      <c r="O41" s="894"/>
      <c r="P41" s="894"/>
      <c r="Q41" s="1007"/>
      <c r="R41" s="894"/>
      <c r="S41" s="1007"/>
      <c r="T41" s="894"/>
    </row>
    <row r="42" spans="1:20" ht="15.75" thickBot="1" x14ac:dyDescent="0.3">
      <c r="C42" s="204"/>
      <c r="D42" s="1"/>
      <c r="F42" s="190">
        <v>666486.63</v>
      </c>
      <c r="G42" s="190">
        <v>666361.63</v>
      </c>
      <c r="H42" s="204"/>
      <c r="L42" s="731"/>
      <c r="M42" s="896"/>
      <c r="N42" s="895"/>
      <c r="O42" s="894"/>
      <c r="P42" s="894"/>
      <c r="Q42" s="1007"/>
      <c r="R42" s="894"/>
      <c r="S42" s="1007"/>
      <c r="T42" s="894"/>
    </row>
    <row r="43" spans="1:20" ht="15.75" thickTop="1" x14ac:dyDescent="0.25">
      <c r="C43" s="204"/>
      <c r="D43" s="1"/>
      <c r="F43" s="21"/>
      <c r="G43" s="21"/>
      <c r="H43" s="204"/>
      <c r="L43" s="731"/>
      <c r="M43" s="896"/>
      <c r="N43" s="895"/>
      <c r="O43" s="894"/>
      <c r="P43" s="894"/>
      <c r="Q43" s="1007"/>
      <c r="R43" s="894"/>
      <c r="S43" s="1007"/>
      <c r="T43" s="894"/>
    </row>
    <row r="44" spans="1:20" x14ac:dyDescent="0.25">
      <c r="C44" s="204"/>
      <c r="D44" s="1"/>
      <c r="F44" s="21"/>
      <c r="G44" s="21"/>
      <c r="H44" s="204"/>
      <c r="L44" s="731"/>
      <c r="M44" s="896"/>
      <c r="N44" s="895"/>
      <c r="O44" s="894"/>
      <c r="P44" s="894"/>
      <c r="Q44" s="894"/>
      <c r="R44" s="1007"/>
      <c r="S44" s="1007"/>
      <c r="T44" s="894"/>
    </row>
    <row r="45" spans="1:20" x14ac:dyDescent="0.25">
      <c r="C45" s="204"/>
      <c r="D45" s="1"/>
      <c r="F45" s="21"/>
      <c r="G45" s="21"/>
      <c r="H45" s="204"/>
      <c r="L45" s="731"/>
      <c r="M45" s="896"/>
      <c r="N45" s="895"/>
      <c r="O45" s="894"/>
      <c r="P45" s="894"/>
      <c r="Q45" s="894"/>
      <c r="R45" s="1007"/>
      <c r="S45" s="1007"/>
      <c r="T45" s="894"/>
    </row>
    <row r="46" spans="1:20" x14ac:dyDescent="0.25">
      <c r="C46" s="204"/>
      <c r="D46" s="1"/>
      <c r="F46" s="21"/>
      <c r="G46" s="21"/>
      <c r="H46" s="204"/>
      <c r="L46" s="731"/>
      <c r="M46" s="896"/>
      <c r="N46" s="895"/>
      <c r="O46" s="894"/>
      <c r="P46" s="894"/>
      <c r="Q46" s="894"/>
      <c r="R46" s="1007"/>
      <c r="S46" s="1007"/>
      <c r="T46" s="894"/>
    </row>
    <row r="47" spans="1:20" x14ac:dyDescent="0.25">
      <c r="C47" s="204"/>
      <c r="D47" s="1"/>
      <c r="F47" s="21"/>
      <c r="G47" s="21"/>
      <c r="H47" s="204"/>
      <c r="L47" s="731"/>
      <c r="M47" s="896"/>
      <c r="N47" s="895"/>
      <c r="O47" s="894"/>
      <c r="P47" s="894"/>
      <c r="Q47" s="894"/>
      <c r="R47" s="1007"/>
      <c r="S47" s="1007"/>
      <c r="T47" s="894"/>
    </row>
    <row r="48" spans="1:20" x14ac:dyDescent="0.25">
      <c r="C48" s="204"/>
      <c r="D48" s="1"/>
      <c r="F48" s="21"/>
      <c r="G48" s="21"/>
      <c r="H48" s="204"/>
      <c r="L48" s="731"/>
      <c r="M48" s="896"/>
      <c r="N48" s="895"/>
      <c r="O48" s="894"/>
      <c r="P48" s="894"/>
      <c r="Q48" s="894"/>
      <c r="R48" s="1007"/>
      <c r="S48" s="1007"/>
      <c r="T48" s="894"/>
    </row>
    <row r="49" spans="3:20" x14ac:dyDescent="0.25">
      <c r="C49" s="204"/>
      <c r="D49" s="1"/>
      <c r="F49" s="21"/>
      <c r="G49" s="21"/>
      <c r="H49" s="204"/>
      <c r="L49" s="731"/>
      <c r="M49" s="896"/>
      <c r="N49" s="895"/>
      <c r="O49" s="894"/>
      <c r="P49" s="894"/>
      <c r="Q49" s="894"/>
      <c r="R49" s="1007"/>
      <c r="S49" s="1007"/>
      <c r="T49" s="894"/>
    </row>
    <row r="50" spans="3:20" x14ac:dyDescent="0.25">
      <c r="C50" s="204"/>
      <c r="D50" s="1"/>
      <c r="F50" s="21"/>
      <c r="G50" s="21"/>
      <c r="H50" s="204"/>
      <c r="L50" s="731"/>
      <c r="M50" s="896"/>
      <c r="N50" s="895"/>
      <c r="O50" s="894"/>
      <c r="P50" s="894"/>
      <c r="Q50" s="894"/>
      <c r="R50" s="1007"/>
      <c r="S50" s="1007"/>
      <c r="T50" s="894"/>
    </row>
    <row r="51" spans="3:20" x14ac:dyDescent="0.25">
      <c r="C51" s="204"/>
      <c r="D51" s="1"/>
      <c r="F51" s="21"/>
      <c r="G51" s="21"/>
      <c r="H51" s="204"/>
      <c r="L51" s="731"/>
      <c r="M51" s="896"/>
      <c r="N51" s="895"/>
      <c r="O51" s="894"/>
      <c r="P51" s="894"/>
      <c r="Q51" s="894"/>
      <c r="R51" s="1007"/>
      <c r="S51" s="1007"/>
      <c r="T51" s="894"/>
    </row>
    <row r="52" spans="3:20" x14ac:dyDescent="0.25">
      <c r="C52" s="204"/>
      <c r="D52" s="1"/>
      <c r="F52" s="21"/>
      <c r="G52" s="21"/>
      <c r="H52" s="204"/>
      <c r="L52" s="731"/>
      <c r="M52" s="896"/>
      <c r="N52" s="895"/>
      <c r="O52" s="894"/>
      <c r="P52" s="894"/>
      <c r="Q52" s="894"/>
      <c r="R52" s="1007"/>
      <c r="S52" s="1007"/>
      <c r="T52" s="894"/>
    </row>
    <row r="53" spans="3:20" x14ac:dyDescent="0.25">
      <c r="C53" s="204"/>
      <c r="D53" s="1"/>
      <c r="F53" s="21"/>
      <c r="G53" s="21"/>
      <c r="H53" s="204"/>
      <c r="L53" s="731"/>
      <c r="M53" s="896"/>
      <c r="N53" s="895"/>
      <c r="O53" s="894"/>
      <c r="P53" s="894"/>
      <c r="Q53" s="894"/>
      <c r="R53" s="1007"/>
      <c r="S53" s="1007"/>
      <c r="T53" s="894"/>
    </row>
    <row r="54" spans="3:20" x14ac:dyDescent="0.25">
      <c r="C54" s="204"/>
      <c r="D54" s="1"/>
      <c r="F54" s="21"/>
      <c r="G54" s="21"/>
      <c r="H54" s="204"/>
      <c r="L54" s="731"/>
      <c r="M54" s="896"/>
      <c r="N54" s="895"/>
      <c r="O54" s="894"/>
      <c r="P54" s="894"/>
      <c r="Q54" s="894"/>
      <c r="R54" s="1007"/>
      <c r="S54" s="1007"/>
      <c r="T54" s="894"/>
    </row>
    <row r="55" spans="3:20" x14ac:dyDescent="0.25">
      <c r="C55" s="204"/>
      <c r="D55" s="1"/>
      <c r="F55" s="21"/>
      <c r="G55" s="21"/>
      <c r="H55" s="204"/>
      <c r="L55" s="731"/>
      <c r="M55" s="896"/>
      <c r="N55" s="895"/>
      <c r="O55" s="894"/>
      <c r="P55" s="894"/>
      <c r="Q55" s="894"/>
      <c r="R55" s="1007"/>
      <c r="S55" s="1007"/>
      <c r="T55" s="894"/>
    </row>
    <row r="56" spans="3:20" x14ac:dyDescent="0.25">
      <c r="C56" s="204"/>
      <c r="D56" s="1"/>
      <c r="F56" s="21"/>
      <c r="G56" s="21"/>
      <c r="H56" s="204"/>
      <c r="L56" s="731"/>
      <c r="M56" s="896"/>
      <c r="N56" s="895"/>
      <c r="O56" s="894"/>
      <c r="P56" s="894"/>
      <c r="Q56" s="894"/>
      <c r="R56" s="1007"/>
      <c r="S56" s="1007"/>
      <c r="T56" s="894"/>
    </row>
    <row r="57" spans="3:20" x14ac:dyDescent="0.25">
      <c r="C57" s="204"/>
      <c r="D57" s="1"/>
      <c r="F57" s="21"/>
      <c r="G57" s="21"/>
      <c r="H57" s="204"/>
      <c r="L57" s="731"/>
      <c r="M57" s="896"/>
      <c r="N57" s="895"/>
      <c r="O57" s="894"/>
      <c r="P57" s="894"/>
      <c r="Q57" s="894"/>
      <c r="R57" s="1007"/>
      <c r="S57" s="1007"/>
      <c r="T57" s="894"/>
    </row>
    <row r="58" spans="3:20" x14ac:dyDescent="0.25">
      <c r="C58" s="204"/>
      <c r="D58" s="1"/>
      <c r="F58" s="21"/>
      <c r="G58" s="21"/>
      <c r="H58" s="204"/>
      <c r="L58" s="731"/>
      <c r="M58" s="896"/>
      <c r="N58" s="895"/>
      <c r="O58" s="894"/>
      <c r="P58" s="894"/>
      <c r="Q58" s="894"/>
      <c r="R58" s="1007"/>
      <c r="S58" s="1007"/>
      <c r="T58" s="894"/>
    </row>
    <row r="59" spans="3:20" x14ac:dyDescent="0.25">
      <c r="C59" s="204"/>
      <c r="D59" s="1"/>
      <c r="F59" s="21"/>
      <c r="G59" s="21"/>
      <c r="H59" s="204"/>
      <c r="L59" s="731"/>
      <c r="M59" s="896"/>
      <c r="N59" s="895"/>
      <c r="O59" s="894"/>
      <c r="P59" s="894"/>
      <c r="Q59" s="894"/>
      <c r="R59" s="1007"/>
      <c r="S59" s="1007"/>
      <c r="T59" s="894"/>
    </row>
    <row r="60" spans="3:20" x14ac:dyDescent="0.25">
      <c r="C60" s="204"/>
      <c r="D60" s="1"/>
      <c r="F60" s="21"/>
      <c r="G60" s="21"/>
      <c r="H60" s="204"/>
      <c r="L60" s="731"/>
      <c r="M60" s="896"/>
      <c r="N60" s="895"/>
      <c r="O60" s="894"/>
      <c r="P60" s="894"/>
      <c r="Q60" s="894"/>
      <c r="R60" s="1007"/>
      <c r="S60" s="1007"/>
      <c r="T60" s="894"/>
    </row>
    <row r="61" spans="3:20" x14ac:dyDescent="0.25">
      <c r="C61" s="204"/>
      <c r="D61" s="1"/>
      <c r="F61" s="21"/>
      <c r="G61" s="21"/>
      <c r="H61" s="204"/>
      <c r="L61" s="731"/>
      <c r="M61" s="896"/>
      <c r="N61" s="895"/>
      <c r="O61" s="894"/>
      <c r="P61" s="894"/>
      <c r="Q61" s="894"/>
      <c r="R61" s="1007"/>
      <c r="S61" s="1007"/>
      <c r="T61" s="894"/>
    </row>
    <row r="62" spans="3:20" x14ac:dyDescent="0.25">
      <c r="C62" s="204"/>
      <c r="D62" s="1"/>
      <c r="F62" s="21"/>
      <c r="G62" s="21"/>
      <c r="H62" s="204"/>
      <c r="L62" s="731"/>
      <c r="M62" s="896"/>
      <c r="N62" s="895"/>
      <c r="O62" s="894"/>
      <c r="P62" s="894"/>
      <c r="Q62" s="894"/>
      <c r="R62" s="1007"/>
      <c r="S62" s="1007"/>
      <c r="T62" s="894"/>
    </row>
    <row r="63" spans="3:20" x14ac:dyDescent="0.25">
      <c r="C63" s="204"/>
      <c r="D63" s="1"/>
      <c r="F63" s="21"/>
      <c r="G63" s="21"/>
      <c r="H63" s="204"/>
      <c r="L63" s="731"/>
      <c r="M63" s="896"/>
      <c r="N63" s="895"/>
      <c r="O63" s="894"/>
      <c r="P63" s="894"/>
      <c r="Q63" s="894"/>
      <c r="R63" s="1007"/>
      <c r="S63" s="1007"/>
      <c r="T63" s="894"/>
    </row>
    <row r="64" spans="3:20" x14ac:dyDescent="0.25">
      <c r="C64" s="204"/>
      <c r="D64" s="1"/>
      <c r="F64" s="21"/>
      <c r="G64" s="21"/>
      <c r="H64" s="204"/>
      <c r="L64" s="731"/>
      <c r="M64" s="896"/>
      <c r="N64" s="895"/>
      <c r="O64" s="894"/>
      <c r="P64" s="894"/>
      <c r="Q64" s="894"/>
      <c r="R64" s="1007"/>
      <c r="S64" s="1007"/>
      <c r="T64" s="894"/>
    </row>
    <row r="65" spans="3:20" x14ac:dyDescent="0.25">
      <c r="C65" s="204"/>
      <c r="D65" s="1"/>
      <c r="F65" s="21"/>
      <c r="G65" s="21"/>
      <c r="H65" s="204"/>
      <c r="L65" s="731"/>
      <c r="M65" s="896"/>
      <c r="N65" s="895"/>
      <c r="O65" s="894"/>
      <c r="P65" s="894"/>
      <c r="Q65" s="894"/>
      <c r="R65" s="1007"/>
      <c r="S65" s="1007"/>
      <c r="T65" s="894"/>
    </row>
    <row r="66" spans="3:20" x14ac:dyDescent="0.25">
      <c r="C66" s="204"/>
      <c r="D66" s="1"/>
      <c r="F66" s="21"/>
      <c r="G66" s="21"/>
      <c r="H66" s="204"/>
      <c r="L66" s="731"/>
      <c r="M66" s="896"/>
      <c r="N66" s="895"/>
      <c r="O66" s="894"/>
      <c r="P66" s="894"/>
      <c r="Q66" s="894"/>
      <c r="R66" s="1007"/>
      <c r="S66" s="1007"/>
      <c r="T66" s="894"/>
    </row>
    <row r="67" spans="3:20" x14ac:dyDescent="0.25">
      <c r="C67" s="204"/>
      <c r="F67" s="21"/>
      <c r="G67" s="21"/>
      <c r="H67" s="204"/>
      <c r="L67" s="731"/>
      <c r="M67" s="896"/>
      <c r="N67" s="895"/>
      <c r="O67" s="894"/>
      <c r="P67" s="894"/>
      <c r="Q67" s="894"/>
      <c r="R67" s="1007"/>
      <c r="S67" s="1007"/>
      <c r="T67" s="894"/>
    </row>
    <row r="68" spans="3:20" x14ac:dyDescent="0.25">
      <c r="C68" s="204"/>
      <c r="F68" s="21"/>
      <c r="G68" s="21"/>
      <c r="H68" s="204"/>
      <c r="L68" s="731"/>
      <c r="M68" s="896"/>
      <c r="N68" s="895"/>
      <c r="O68" s="894"/>
      <c r="P68" s="894"/>
      <c r="Q68" s="894"/>
      <c r="R68" s="1007"/>
      <c r="S68" s="1007"/>
      <c r="T68" s="894"/>
    </row>
    <row r="69" spans="3:20" x14ac:dyDescent="0.25">
      <c r="C69" s="204"/>
      <c r="F69" s="21"/>
      <c r="G69" s="21"/>
      <c r="H69" s="204"/>
      <c r="L69" s="731"/>
      <c r="M69" s="896"/>
      <c r="N69" s="895"/>
      <c r="O69" s="894"/>
      <c r="P69" s="894"/>
      <c r="Q69" s="894"/>
      <c r="R69" s="1007"/>
      <c r="S69" s="1007"/>
      <c r="T69" s="894"/>
    </row>
    <row r="70" spans="3:20" x14ac:dyDescent="0.25">
      <c r="C70" s="204"/>
      <c r="H70" s="204"/>
      <c r="L70" s="731"/>
      <c r="M70" s="896"/>
      <c r="N70" s="895"/>
      <c r="O70" s="894"/>
      <c r="P70" s="894"/>
      <c r="Q70" s="894"/>
      <c r="R70" s="1007"/>
      <c r="S70" s="1007"/>
      <c r="T70" s="894"/>
    </row>
    <row r="71" spans="3:20" x14ac:dyDescent="0.25">
      <c r="C71" s="204"/>
      <c r="H71" s="204"/>
      <c r="L71" s="731"/>
      <c r="M71" s="896"/>
      <c r="N71" s="895"/>
      <c r="O71" s="894"/>
      <c r="P71" s="894"/>
      <c r="Q71" s="894"/>
      <c r="R71" s="1007"/>
      <c r="S71" s="1007"/>
      <c r="T71" s="894"/>
    </row>
    <row r="72" spans="3:20" x14ac:dyDescent="0.25">
      <c r="C72" s="204"/>
      <c r="H72" s="204"/>
      <c r="L72" s="731"/>
      <c r="M72" s="896"/>
      <c r="N72" s="895"/>
      <c r="O72" s="894"/>
      <c r="P72" s="894"/>
      <c r="Q72" s="894"/>
      <c r="R72" s="1007"/>
      <c r="S72" s="1007"/>
      <c r="T72" s="894"/>
    </row>
    <row r="73" spans="3:20" x14ac:dyDescent="0.25">
      <c r="C73" s="204"/>
      <c r="H73" s="204"/>
      <c r="L73" s="731"/>
      <c r="M73" s="896"/>
      <c r="N73" s="895"/>
      <c r="O73" s="894"/>
      <c r="P73" s="894"/>
      <c r="Q73" s="894"/>
      <c r="R73" s="1007"/>
      <c r="S73" s="1007"/>
      <c r="T73" s="894"/>
    </row>
    <row r="74" spans="3:20" x14ac:dyDescent="0.25">
      <c r="C74" s="204"/>
      <c r="H74" s="204"/>
      <c r="L74" s="731"/>
      <c r="M74" s="896"/>
      <c r="N74" s="895"/>
      <c r="O74" s="894"/>
      <c r="P74" s="894"/>
      <c r="Q74" s="894"/>
      <c r="R74" s="1007"/>
      <c r="S74" s="1007"/>
      <c r="T74" s="894"/>
    </row>
    <row r="75" spans="3:20" x14ac:dyDescent="0.25">
      <c r="C75" s="204"/>
      <c r="H75" s="204"/>
      <c r="L75" s="731"/>
      <c r="M75" s="896"/>
      <c r="N75" s="895"/>
      <c r="O75" s="894"/>
      <c r="P75" s="894"/>
      <c r="Q75" s="894"/>
      <c r="R75" s="1007"/>
      <c r="S75" s="1007"/>
      <c r="T75" s="894"/>
    </row>
    <row r="76" spans="3:20" x14ac:dyDescent="0.25">
      <c r="C76" s="204"/>
      <c r="H76" s="204"/>
      <c r="L76" s="731"/>
      <c r="M76" s="896"/>
      <c r="N76" s="895"/>
      <c r="O76" s="894"/>
      <c r="P76" s="894"/>
      <c r="Q76" s="894"/>
      <c r="R76" s="1007"/>
      <c r="S76" s="1007"/>
      <c r="T76" s="894"/>
    </row>
    <row r="77" spans="3:20" x14ac:dyDescent="0.25">
      <c r="C77" s="204"/>
      <c r="H77" s="204"/>
      <c r="L77" s="731"/>
      <c r="M77" s="896"/>
      <c r="N77" s="895"/>
      <c r="O77" s="894"/>
      <c r="P77" s="894"/>
      <c r="Q77" s="894"/>
      <c r="R77" s="1007"/>
      <c r="S77" s="1007"/>
      <c r="T77" s="894"/>
    </row>
    <row r="78" spans="3:20" x14ac:dyDescent="0.25">
      <c r="C78" s="204"/>
      <c r="H78" s="204"/>
      <c r="L78" s="731"/>
      <c r="M78" s="896"/>
      <c r="N78" s="895"/>
      <c r="O78" s="894"/>
      <c r="P78" s="894"/>
      <c r="Q78" s="894"/>
      <c r="R78" s="1007"/>
      <c r="S78" s="1007"/>
      <c r="T78" s="894"/>
    </row>
    <row r="79" spans="3:20" x14ac:dyDescent="0.25">
      <c r="L79" s="731"/>
      <c r="M79" s="896"/>
      <c r="N79" s="895"/>
      <c r="O79" s="894"/>
      <c r="P79" s="894"/>
      <c r="Q79" s="894"/>
      <c r="R79" s="1007"/>
      <c r="S79" s="1007"/>
      <c r="T79" s="894"/>
    </row>
    <row r="80" spans="3:20" x14ac:dyDescent="0.25">
      <c r="L80" s="731"/>
      <c r="M80" s="896"/>
      <c r="N80" s="895"/>
      <c r="O80" s="894"/>
      <c r="P80" s="894"/>
      <c r="Q80" s="894"/>
      <c r="R80" s="1007"/>
      <c r="S80" s="1007"/>
      <c r="T80" s="894"/>
    </row>
    <row r="81" spans="12:20" x14ac:dyDescent="0.25">
      <c r="L81" s="731"/>
      <c r="M81" s="896"/>
      <c r="N81" s="895"/>
      <c r="O81" s="894"/>
      <c r="P81" s="894"/>
      <c r="Q81" s="894"/>
      <c r="R81" s="1007"/>
      <c r="S81" s="1007"/>
      <c r="T81" s="894"/>
    </row>
    <row r="82" spans="12:20" x14ac:dyDescent="0.25">
      <c r="L82" s="731"/>
      <c r="M82" s="896"/>
      <c r="N82" s="895"/>
      <c r="O82" s="894"/>
      <c r="P82" s="894"/>
      <c r="Q82" s="1007"/>
      <c r="R82" s="894"/>
      <c r="S82" s="1007"/>
      <c r="T82" s="894"/>
    </row>
    <row r="83" spans="12:20" x14ac:dyDescent="0.25">
      <c r="L83" s="731"/>
      <c r="M83" s="896"/>
      <c r="N83" s="895"/>
      <c r="O83" s="894"/>
      <c r="P83" s="894"/>
      <c r="Q83" s="1007"/>
      <c r="R83" s="894"/>
      <c r="S83" s="1099"/>
      <c r="T83" s="894"/>
    </row>
    <row r="84" spans="12:20" x14ac:dyDescent="0.25">
      <c r="M84"/>
    </row>
    <row r="85" spans="12:20" x14ac:dyDescent="0.25">
      <c r="M85"/>
    </row>
    <row r="86" spans="12:20" x14ac:dyDescent="0.25">
      <c r="M86"/>
    </row>
    <row r="87" spans="12:20" x14ac:dyDescent="0.25">
      <c r="M87"/>
    </row>
    <row r="88" spans="12:20" x14ac:dyDescent="0.25">
      <c r="M88"/>
    </row>
    <row r="89" spans="12:20" x14ac:dyDescent="0.25">
      <c r="M89"/>
    </row>
    <row r="90" spans="12:20" x14ac:dyDescent="0.25">
      <c r="M90"/>
    </row>
    <row r="91" spans="12:20" x14ac:dyDescent="0.25">
      <c r="M91"/>
    </row>
    <row r="92" spans="12:20" x14ac:dyDescent="0.25">
      <c r="M92"/>
    </row>
    <row r="93" spans="12:20" x14ac:dyDescent="0.25">
      <c r="M93"/>
    </row>
    <row r="94" spans="12:20" x14ac:dyDescent="0.25">
      <c r="M94"/>
    </row>
    <row r="95" spans="12:20" x14ac:dyDescent="0.25">
      <c r="M95"/>
    </row>
    <row r="96" spans="12:20" x14ac:dyDescent="0.25">
      <c r="M96"/>
    </row>
    <row r="97" spans="13:13" x14ac:dyDescent="0.25">
      <c r="M97"/>
    </row>
    <row r="98" spans="13:13" x14ac:dyDescent="0.25">
      <c r="M98"/>
    </row>
    <row r="99" spans="13:13" x14ac:dyDescent="0.25">
      <c r="M99"/>
    </row>
    <row r="100" spans="13:13" x14ac:dyDescent="0.25">
      <c r="M100"/>
    </row>
    <row r="101" spans="13:13" x14ac:dyDescent="0.25">
      <c r="M101"/>
    </row>
    <row r="102" spans="13:13" x14ac:dyDescent="0.25">
      <c r="M102"/>
    </row>
    <row r="103" spans="13:13" x14ac:dyDescent="0.25">
      <c r="M103"/>
    </row>
    <row r="104" spans="13:13" x14ac:dyDescent="0.25">
      <c r="M104"/>
    </row>
    <row r="105" spans="13:13" x14ac:dyDescent="0.25">
      <c r="M105"/>
    </row>
    <row r="106" spans="13:13" x14ac:dyDescent="0.25">
      <c r="M106"/>
    </row>
    <row r="107" spans="13:13" x14ac:dyDescent="0.25">
      <c r="M107"/>
    </row>
    <row r="108" spans="13:13" x14ac:dyDescent="0.25">
      <c r="M108"/>
    </row>
    <row r="109" spans="13:13" x14ac:dyDescent="0.25">
      <c r="M109"/>
    </row>
    <row r="110" spans="13:13" x14ac:dyDescent="0.25">
      <c r="M110"/>
    </row>
    <row r="111" spans="13:13" x14ac:dyDescent="0.25">
      <c r="M111"/>
    </row>
    <row r="112" spans="13:13" x14ac:dyDescent="0.25">
      <c r="M112"/>
    </row>
    <row r="113" spans="13:13" x14ac:dyDescent="0.25">
      <c r="M113"/>
    </row>
    <row r="114" spans="13:13" x14ac:dyDescent="0.25">
      <c r="M114"/>
    </row>
    <row r="115" spans="13:13" x14ac:dyDescent="0.25">
      <c r="M115"/>
    </row>
    <row r="116" spans="13:13" x14ac:dyDescent="0.25">
      <c r="M116"/>
    </row>
    <row r="117" spans="13:13" x14ac:dyDescent="0.25">
      <c r="M117"/>
    </row>
    <row r="118" spans="13:13" x14ac:dyDescent="0.25">
      <c r="M118"/>
    </row>
    <row r="119" spans="13:13" x14ac:dyDescent="0.25">
      <c r="M119"/>
    </row>
    <row r="120" spans="13:13" x14ac:dyDescent="0.25">
      <c r="M120"/>
    </row>
    <row r="121" spans="13:13" x14ac:dyDescent="0.25">
      <c r="M121"/>
    </row>
    <row r="122" spans="13:13" x14ac:dyDescent="0.25">
      <c r="M122"/>
    </row>
    <row r="123" spans="13:13" x14ac:dyDescent="0.25">
      <c r="M123"/>
    </row>
    <row r="124" spans="13:13" x14ac:dyDescent="0.25">
      <c r="M124"/>
    </row>
    <row r="125" spans="13:13" x14ac:dyDescent="0.25">
      <c r="M125"/>
    </row>
    <row r="126" spans="13:13" x14ac:dyDescent="0.25">
      <c r="M126"/>
    </row>
    <row r="127" spans="13:13" x14ac:dyDescent="0.25">
      <c r="M127"/>
    </row>
    <row r="128" spans="13:13" x14ac:dyDescent="0.25">
      <c r="M128"/>
    </row>
    <row r="129" spans="13:13" x14ac:dyDescent="0.25">
      <c r="M129"/>
    </row>
    <row r="130" spans="13:13" x14ac:dyDescent="0.25">
      <c r="M130"/>
    </row>
    <row r="131" spans="13:13" x14ac:dyDescent="0.25">
      <c r="M131"/>
    </row>
    <row r="132" spans="13:13" x14ac:dyDescent="0.25">
      <c r="M132"/>
    </row>
    <row r="133" spans="13:13" x14ac:dyDescent="0.25">
      <c r="M133"/>
    </row>
    <row r="134" spans="13:13" x14ac:dyDescent="0.25">
      <c r="M134"/>
    </row>
    <row r="135" spans="13:13" x14ac:dyDescent="0.25">
      <c r="M135"/>
    </row>
    <row r="136" spans="13:13" x14ac:dyDescent="0.25">
      <c r="M136"/>
    </row>
    <row r="137" spans="13:13" x14ac:dyDescent="0.25">
      <c r="M137"/>
    </row>
    <row r="138" spans="13:13" x14ac:dyDescent="0.25">
      <c r="M138"/>
    </row>
    <row r="139" spans="13:13" x14ac:dyDescent="0.25">
      <c r="M139"/>
    </row>
    <row r="140" spans="13:13" x14ac:dyDescent="0.25">
      <c r="M140"/>
    </row>
    <row r="141" spans="13:13" x14ac:dyDescent="0.25">
      <c r="M141"/>
    </row>
    <row r="142" spans="13:13" x14ac:dyDescent="0.25">
      <c r="M142"/>
    </row>
    <row r="143" spans="13:13" x14ac:dyDescent="0.25">
      <c r="M143"/>
    </row>
    <row r="144" spans="13:13" x14ac:dyDescent="0.25">
      <c r="M144"/>
    </row>
    <row r="145" spans="13:13" x14ac:dyDescent="0.25">
      <c r="M145"/>
    </row>
    <row r="146" spans="13:13" x14ac:dyDescent="0.25">
      <c r="M146"/>
    </row>
    <row r="147" spans="13:13" x14ac:dyDescent="0.25">
      <c r="M147"/>
    </row>
    <row r="148" spans="13:13" x14ac:dyDescent="0.25">
      <c r="M148"/>
    </row>
    <row r="149" spans="13:13" x14ac:dyDescent="0.25">
      <c r="M149"/>
    </row>
    <row r="150" spans="13:13" x14ac:dyDescent="0.25">
      <c r="M150"/>
    </row>
    <row r="151" spans="13:13" x14ac:dyDescent="0.25">
      <c r="M151"/>
    </row>
    <row r="152" spans="13:13" x14ac:dyDescent="0.25">
      <c r="M152"/>
    </row>
    <row r="153" spans="13:13" x14ac:dyDescent="0.25">
      <c r="M153"/>
    </row>
    <row r="154" spans="13:13" x14ac:dyDescent="0.25">
      <c r="M154"/>
    </row>
    <row r="155" spans="13:13" x14ac:dyDescent="0.25">
      <c r="M155"/>
    </row>
    <row r="156" spans="13:13" x14ac:dyDescent="0.25">
      <c r="M156"/>
    </row>
    <row r="157" spans="13:13" x14ac:dyDescent="0.25">
      <c r="M157"/>
    </row>
    <row r="158" spans="13:13" x14ac:dyDescent="0.25">
      <c r="M158"/>
    </row>
    <row r="159" spans="13:13" x14ac:dyDescent="0.25">
      <c r="M159"/>
    </row>
    <row r="160" spans="13:13" x14ac:dyDescent="0.25">
      <c r="M160"/>
    </row>
    <row r="161" spans="13:13" x14ac:dyDescent="0.25">
      <c r="M161"/>
    </row>
    <row r="162" spans="13:13" x14ac:dyDescent="0.25">
      <c r="M162"/>
    </row>
    <row r="163" spans="13:13" x14ac:dyDescent="0.25">
      <c r="M163"/>
    </row>
    <row r="164" spans="13:13" x14ac:dyDescent="0.25">
      <c r="M164"/>
    </row>
    <row r="165" spans="13:13" x14ac:dyDescent="0.25">
      <c r="M165"/>
    </row>
    <row r="166" spans="13:13" x14ac:dyDescent="0.25">
      <c r="M166"/>
    </row>
    <row r="167" spans="13:13" x14ac:dyDescent="0.25">
      <c r="M167"/>
    </row>
    <row r="168" spans="13:13" x14ac:dyDescent="0.25">
      <c r="M168"/>
    </row>
    <row r="169" spans="13:13" x14ac:dyDescent="0.25">
      <c r="M169"/>
    </row>
    <row r="170" spans="13:13" x14ac:dyDescent="0.25">
      <c r="M170"/>
    </row>
    <row r="171" spans="13:13" x14ac:dyDescent="0.25">
      <c r="M171"/>
    </row>
    <row r="172" spans="13:13" x14ac:dyDescent="0.25">
      <c r="M172"/>
    </row>
    <row r="173" spans="13:13" x14ac:dyDescent="0.25">
      <c r="M173"/>
    </row>
    <row r="174" spans="13:13" x14ac:dyDescent="0.25">
      <c r="M174"/>
    </row>
    <row r="175" spans="13:13" x14ac:dyDescent="0.25">
      <c r="M175"/>
    </row>
    <row r="176" spans="13:13" x14ac:dyDescent="0.25">
      <c r="M176"/>
    </row>
    <row r="177" spans="13:13" x14ac:dyDescent="0.25">
      <c r="M177"/>
    </row>
    <row r="178" spans="13:13" x14ac:dyDescent="0.25">
      <c r="M178"/>
    </row>
    <row r="179" spans="13:13" x14ac:dyDescent="0.25">
      <c r="M179"/>
    </row>
    <row r="180" spans="13:13" x14ac:dyDescent="0.25">
      <c r="M180"/>
    </row>
    <row r="181" spans="13:13" x14ac:dyDescent="0.25">
      <c r="M181"/>
    </row>
    <row r="182" spans="13:13" x14ac:dyDescent="0.25">
      <c r="M182"/>
    </row>
    <row r="183" spans="13:13" x14ac:dyDescent="0.25">
      <c r="M183"/>
    </row>
    <row r="184" spans="13:13" x14ac:dyDescent="0.25">
      <c r="M184"/>
    </row>
    <row r="185" spans="13:13" x14ac:dyDescent="0.25">
      <c r="M185"/>
    </row>
    <row r="186" spans="13:13" x14ac:dyDescent="0.25">
      <c r="M186"/>
    </row>
    <row r="187" spans="13:13" x14ac:dyDescent="0.25">
      <c r="M187"/>
    </row>
    <row r="188" spans="13:13" x14ac:dyDescent="0.25">
      <c r="M188"/>
    </row>
    <row r="189" spans="13:13" x14ac:dyDescent="0.25">
      <c r="M189"/>
    </row>
    <row r="190" spans="13:13" x14ac:dyDescent="0.25">
      <c r="M190"/>
    </row>
    <row r="191" spans="13:13" x14ac:dyDescent="0.25">
      <c r="M191"/>
    </row>
    <row r="192" spans="13:13" x14ac:dyDescent="0.25">
      <c r="M192"/>
    </row>
    <row r="193" spans="13:13" x14ac:dyDescent="0.25">
      <c r="M193"/>
    </row>
    <row r="194" spans="13:13" x14ac:dyDescent="0.25">
      <c r="M194"/>
    </row>
    <row r="195" spans="13:13" x14ac:dyDescent="0.25">
      <c r="M195"/>
    </row>
    <row r="196" spans="13:13" x14ac:dyDescent="0.25">
      <c r="M196"/>
    </row>
    <row r="197" spans="13:13" x14ac:dyDescent="0.25">
      <c r="M197"/>
    </row>
    <row r="198" spans="13:13" x14ac:dyDescent="0.25">
      <c r="M198"/>
    </row>
    <row r="199" spans="13:13" x14ac:dyDescent="0.25">
      <c r="M199"/>
    </row>
    <row r="200" spans="13:13" x14ac:dyDescent="0.25">
      <c r="M200"/>
    </row>
    <row r="201" spans="13:13" x14ac:dyDescent="0.25">
      <c r="M201"/>
    </row>
    <row r="202" spans="13:13" x14ac:dyDescent="0.25">
      <c r="M202"/>
    </row>
    <row r="203" spans="13:13" x14ac:dyDescent="0.25">
      <c r="M203"/>
    </row>
    <row r="204" spans="13:13" x14ac:dyDescent="0.25">
      <c r="M204"/>
    </row>
    <row r="205" spans="13:13" x14ac:dyDescent="0.25">
      <c r="M205"/>
    </row>
    <row r="206" spans="13:13" x14ac:dyDescent="0.25">
      <c r="M206"/>
    </row>
    <row r="207" spans="13:13" x14ac:dyDescent="0.25">
      <c r="M207"/>
    </row>
    <row r="208" spans="13:13" x14ac:dyDescent="0.25">
      <c r="M208"/>
    </row>
    <row r="209" spans="13:13" x14ac:dyDescent="0.25">
      <c r="M209"/>
    </row>
    <row r="210" spans="13:13" x14ac:dyDescent="0.25">
      <c r="M210"/>
    </row>
    <row r="211" spans="13:13" x14ac:dyDescent="0.25">
      <c r="M211"/>
    </row>
    <row r="212" spans="13:13" x14ac:dyDescent="0.25">
      <c r="M212"/>
    </row>
    <row r="213" spans="13:13" x14ac:dyDescent="0.25">
      <c r="M213"/>
    </row>
    <row r="214" spans="13:13" x14ac:dyDescent="0.25">
      <c r="M214"/>
    </row>
    <row r="215" spans="13:13" x14ac:dyDescent="0.25">
      <c r="M215"/>
    </row>
    <row r="216" spans="13:13" x14ac:dyDescent="0.25">
      <c r="M216"/>
    </row>
    <row r="217" spans="13:13" x14ac:dyDescent="0.25">
      <c r="M217"/>
    </row>
    <row r="218" spans="13:13" x14ac:dyDescent="0.25">
      <c r="M218"/>
    </row>
    <row r="219" spans="13:13" x14ac:dyDescent="0.25">
      <c r="M219"/>
    </row>
    <row r="220" spans="13:13" x14ac:dyDescent="0.25">
      <c r="M220"/>
    </row>
    <row r="221" spans="13:13" x14ac:dyDescent="0.25">
      <c r="M221"/>
    </row>
    <row r="222" spans="13:13" x14ac:dyDescent="0.25">
      <c r="M222"/>
    </row>
    <row r="223" spans="13:13" x14ac:dyDescent="0.25">
      <c r="M223"/>
    </row>
    <row r="224" spans="13:13" x14ac:dyDescent="0.25">
      <c r="M224"/>
    </row>
    <row r="225" spans="13:13" x14ac:dyDescent="0.25">
      <c r="M225"/>
    </row>
    <row r="226" spans="13:13" x14ac:dyDescent="0.25">
      <c r="M226"/>
    </row>
    <row r="227" spans="13:13" x14ac:dyDescent="0.25">
      <c r="M227"/>
    </row>
    <row r="228" spans="13:13" x14ac:dyDescent="0.25">
      <c r="M228"/>
    </row>
    <row r="229" spans="13:13" x14ac:dyDescent="0.25">
      <c r="M229"/>
    </row>
    <row r="230" spans="13:13" x14ac:dyDescent="0.25">
      <c r="M230"/>
    </row>
    <row r="231" spans="13:13" x14ac:dyDescent="0.25">
      <c r="M231"/>
    </row>
    <row r="232" spans="13:13" x14ac:dyDescent="0.25">
      <c r="M232"/>
    </row>
    <row r="233" spans="13:13" x14ac:dyDescent="0.25">
      <c r="M233"/>
    </row>
    <row r="234" spans="13:13" x14ac:dyDescent="0.25">
      <c r="M234"/>
    </row>
    <row r="235" spans="13:13" x14ac:dyDescent="0.25">
      <c r="M235"/>
    </row>
    <row r="236" spans="13:13" x14ac:dyDescent="0.25">
      <c r="M236"/>
    </row>
    <row r="237" spans="13:13" x14ac:dyDescent="0.25">
      <c r="M237"/>
    </row>
    <row r="238" spans="13:13" x14ac:dyDescent="0.25">
      <c r="M238"/>
    </row>
    <row r="239" spans="13:13" x14ac:dyDescent="0.25">
      <c r="M239"/>
    </row>
    <row r="240" spans="13:13" x14ac:dyDescent="0.25">
      <c r="M240"/>
    </row>
    <row r="241" spans="13:13" x14ac:dyDescent="0.25">
      <c r="M241"/>
    </row>
    <row r="242" spans="13:13" x14ac:dyDescent="0.25">
      <c r="M242"/>
    </row>
    <row r="243" spans="13:13" x14ac:dyDescent="0.25">
      <c r="M243"/>
    </row>
    <row r="244" spans="13:13" x14ac:dyDescent="0.25">
      <c r="M244"/>
    </row>
    <row r="245" spans="13:13" x14ac:dyDescent="0.25">
      <c r="M245"/>
    </row>
    <row r="246" spans="13:13" x14ac:dyDescent="0.25">
      <c r="M246"/>
    </row>
    <row r="247" spans="13:13" x14ac:dyDescent="0.25">
      <c r="M247"/>
    </row>
    <row r="248" spans="13:13" x14ac:dyDescent="0.25">
      <c r="M248"/>
    </row>
    <row r="249" spans="13:13" x14ac:dyDescent="0.25">
      <c r="M249"/>
    </row>
    <row r="250" spans="13:13" x14ac:dyDescent="0.25">
      <c r="M250"/>
    </row>
    <row r="251" spans="13:13" x14ac:dyDescent="0.25">
      <c r="M251"/>
    </row>
    <row r="252" spans="13:13" x14ac:dyDescent="0.25">
      <c r="M252"/>
    </row>
    <row r="253" spans="13:13" x14ac:dyDescent="0.25">
      <c r="M253"/>
    </row>
    <row r="254" spans="13:13" x14ac:dyDescent="0.25">
      <c r="M254"/>
    </row>
    <row r="255" spans="13:13" x14ac:dyDescent="0.25">
      <c r="M255"/>
    </row>
    <row r="256" spans="13:13" x14ac:dyDescent="0.25">
      <c r="M256"/>
    </row>
    <row r="257" spans="13:13" x14ac:dyDescent="0.25">
      <c r="M257"/>
    </row>
    <row r="258" spans="13:13" x14ac:dyDescent="0.25">
      <c r="M258"/>
    </row>
    <row r="259" spans="13:13" x14ac:dyDescent="0.25">
      <c r="M259"/>
    </row>
    <row r="260" spans="13:13" x14ac:dyDescent="0.25">
      <c r="M260"/>
    </row>
    <row r="261" spans="13:13" x14ac:dyDescent="0.25">
      <c r="M261"/>
    </row>
    <row r="262" spans="13:13" x14ac:dyDescent="0.25">
      <c r="M262"/>
    </row>
    <row r="263" spans="13:13" x14ac:dyDescent="0.25">
      <c r="M263"/>
    </row>
    <row r="264" spans="13:13" x14ac:dyDescent="0.25">
      <c r="M264"/>
    </row>
    <row r="265" spans="13:13" x14ac:dyDescent="0.25">
      <c r="M265"/>
    </row>
    <row r="266" spans="13:13" x14ac:dyDescent="0.25">
      <c r="M266"/>
    </row>
    <row r="267" spans="13:13" x14ac:dyDescent="0.25">
      <c r="M267"/>
    </row>
    <row r="268" spans="13:13" x14ac:dyDescent="0.25">
      <c r="M268"/>
    </row>
    <row r="269" spans="13:13" x14ac:dyDescent="0.25">
      <c r="M269"/>
    </row>
    <row r="270" spans="13:13" x14ac:dyDescent="0.25">
      <c r="M270"/>
    </row>
    <row r="271" spans="13:13" x14ac:dyDescent="0.25">
      <c r="M271"/>
    </row>
    <row r="272" spans="13:13" x14ac:dyDescent="0.25">
      <c r="M272"/>
    </row>
    <row r="273" spans="13:13" x14ac:dyDescent="0.25">
      <c r="M273"/>
    </row>
    <row r="274" spans="13:13" x14ac:dyDescent="0.25">
      <c r="M274"/>
    </row>
    <row r="275" spans="13:13" x14ac:dyDescent="0.25">
      <c r="M275"/>
    </row>
    <row r="276" spans="13:13" x14ac:dyDescent="0.25">
      <c r="M276"/>
    </row>
    <row r="277" spans="13:13" x14ac:dyDescent="0.25">
      <c r="M277"/>
    </row>
    <row r="278" spans="13:13" x14ac:dyDescent="0.25">
      <c r="M278"/>
    </row>
    <row r="279" spans="13:13" x14ac:dyDescent="0.25">
      <c r="M279"/>
    </row>
    <row r="280" spans="13:13" x14ac:dyDescent="0.25">
      <c r="M280"/>
    </row>
    <row r="281" spans="13:13" x14ac:dyDescent="0.25">
      <c r="M281"/>
    </row>
    <row r="282" spans="13:13" x14ac:dyDescent="0.25">
      <c r="M282"/>
    </row>
    <row r="283" spans="13:13" x14ac:dyDescent="0.25">
      <c r="M283"/>
    </row>
    <row r="284" spans="13:13" x14ac:dyDescent="0.25">
      <c r="M284"/>
    </row>
    <row r="285" spans="13:13" x14ac:dyDescent="0.25">
      <c r="M285"/>
    </row>
    <row r="286" spans="13:13" x14ac:dyDescent="0.25">
      <c r="M286"/>
    </row>
    <row r="287" spans="13:13" x14ac:dyDescent="0.25">
      <c r="M287"/>
    </row>
    <row r="288" spans="13:13" x14ac:dyDescent="0.25">
      <c r="M288"/>
    </row>
    <row r="289" spans="13:13" x14ac:dyDescent="0.25">
      <c r="M289"/>
    </row>
    <row r="290" spans="13:13" x14ac:dyDescent="0.25">
      <c r="M290"/>
    </row>
    <row r="291" spans="13:13" x14ac:dyDescent="0.25">
      <c r="M291"/>
    </row>
    <row r="292" spans="13:13" x14ac:dyDescent="0.25">
      <c r="M292"/>
    </row>
    <row r="293" spans="13:13" x14ac:dyDescent="0.25">
      <c r="M293"/>
    </row>
    <row r="294" spans="13:13" x14ac:dyDescent="0.25">
      <c r="M294"/>
    </row>
    <row r="295" spans="13:13" x14ac:dyDescent="0.25">
      <c r="M295"/>
    </row>
    <row r="296" spans="13:13" x14ac:dyDescent="0.25">
      <c r="M296"/>
    </row>
    <row r="297" spans="13:13" x14ac:dyDescent="0.25">
      <c r="M297"/>
    </row>
    <row r="298" spans="13:13" x14ac:dyDescent="0.25">
      <c r="M298"/>
    </row>
    <row r="299" spans="13:13" x14ac:dyDescent="0.25">
      <c r="M299"/>
    </row>
    <row r="300" spans="13:13" x14ac:dyDescent="0.25">
      <c r="M300"/>
    </row>
    <row r="301" spans="13:13" x14ac:dyDescent="0.25">
      <c r="M301"/>
    </row>
    <row r="302" spans="13:13" x14ac:dyDescent="0.25">
      <c r="M302"/>
    </row>
    <row r="303" spans="13:13" x14ac:dyDescent="0.25">
      <c r="M303"/>
    </row>
    <row r="304" spans="13:13" x14ac:dyDescent="0.25">
      <c r="M304"/>
    </row>
    <row r="305" spans="13:13" x14ac:dyDescent="0.25">
      <c r="M305"/>
    </row>
    <row r="306" spans="13:13" x14ac:dyDescent="0.25">
      <c r="M306"/>
    </row>
    <row r="307" spans="13:13" x14ac:dyDescent="0.25">
      <c r="M307"/>
    </row>
    <row r="308" spans="13:13" x14ac:dyDescent="0.25">
      <c r="M308"/>
    </row>
    <row r="309" spans="13:13" x14ac:dyDescent="0.25">
      <c r="M309"/>
    </row>
    <row r="310" spans="13:13" x14ac:dyDescent="0.25">
      <c r="M310"/>
    </row>
    <row r="311" spans="13:13" x14ac:dyDescent="0.25">
      <c r="M311"/>
    </row>
    <row r="312" spans="13:13" x14ac:dyDescent="0.25">
      <c r="M312"/>
    </row>
    <row r="313" spans="13:13" x14ac:dyDescent="0.25">
      <c r="M313"/>
    </row>
    <row r="314" spans="13:13" x14ac:dyDescent="0.25">
      <c r="M314"/>
    </row>
    <row r="315" spans="13:13" x14ac:dyDescent="0.25">
      <c r="M315"/>
    </row>
    <row r="316" spans="13:13" x14ac:dyDescent="0.25">
      <c r="M316"/>
    </row>
    <row r="317" spans="13:13" x14ac:dyDescent="0.25">
      <c r="M317"/>
    </row>
    <row r="318" spans="13:13" x14ac:dyDescent="0.25">
      <c r="M318"/>
    </row>
    <row r="319" spans="13:13" x14ac:dyDescent="0.25">
      <c r="M319"/>
    </row>
    <row r="320" spans="13:13" x14ac:dyDescent="0.25">
      <c r="M320"/>
    </row>
    <row r="321" spans="13:13" x14ac:dyDescent="0.25">
      <c r="M321"/>
    </row>
    <row r="322" spans="13:13" x14ac:dyDescent="0.25">
      <c r="M322"/>
    </row>
    <row r="323" spans="13:13" x14ac:dyDescent="0.25">
      <c r="M323"/>
    </row>
    <row r="324" spans="13:13" x14ac:dyDescent="0.25">
      <c r="M324"/>
    </row>
    <row r="325" spans="13:13" x14ac:dyDescent="0.25">
      <c r="M325"/>
    </row>
    <row r="326" spans="13:13" x14ac:dyDescent="0.25">
      <c r="M326"/>
    </row>
    <row r="327" spans="13:13" x14ac:dyDescent="0.25">
      <c r="M327"/>
    </row>
    <row r="328" spans="13:13" x14ac:dyDescent="0.25">
      <c r="M328"/>
    </row>
    <row r="329" spans="13:13" x14ac:dyDescent="0.25">
      <c r="M329"/>
    </row>
    <row r="330" spans="13:13" x14ac:dyDescent="0.25">
      <c r="M330"/>
    </row>
    <row r="331" spans="13:13" x14ac:dyDescent="0.25">
      <c r="M331"/>
    </row>
    <row r="332" spans="13:13" x14ac:dyDescent="0.25">
      <c r="M332"/>
    </row>
    <row r="333" spans="13:13" x14ac:dyDescent="0.25">
      <c r="M333"/>
    </row>
    <row r="334" spans="13:13" x14ac:dyDescent="0.25">
      <c r="M334"/>
    </row>
    <row r="335" spans="13:13" x14ac:dyDescent="0.25">
      <c r="M335"/>
    </row>
    <row r="336" spans="13:13" x14ac:dyDescent="0.25">
      <c r="M336"/>
    </row>
    <row r="337" spans="13:13" x14ac:dyDescent="0.25">
      <c r="M337"/>
    </row>
    <row r="338" spans="13:13" x14ac:dyDescent="0.25">
      <c r="M338"/>
    </row>
    <row r="339" spans="13:13" x14ac:dyDescent="0.25">
      <c r="M339"/>
    </row>
    <row r="340" spans="13:13" x14ac:dyDescent="0.25">
      <c r="M340"/>
    </row>
    <row r="341" spans="13:13" x14ac:dyDescent="0.25">
      <c r="M341"/>
    </row>
    <row r="342" spans="13:13" x14ac:dyDescent="0.25">
      <c r="M342"/>
    </row>
    <row r="343" spans="13:13" x14ac:dyDescent="0.25">
      <c r="M343"/>
    </row>
    <row r="344" spans="13:13" x14ac:dyDescent="0.25">
      <c r="M344"/>
    </row>
    <row r="345" spans="13:13" x14ac:dyDescent="0.25">
      <c r="M345"/>
    </row>
    <row r="346" spans="13:13" x14ac:dyDescent="0.25">
      <c r="M346"/>
    </row>
    <row r="347" spans="13:13" x14ac:dyDescent="0.25">
      <c r="M347"/>
    </row>
    <row r="348" spans="13:13" x14ac:dyDescent="0.25">
      <c r="M348"/>
    </row>
    <row r="349" spans="13:13" x14ac:dyDescent="0.25">
      <c r="M349"/>
    </row>
    <row r="350" spans="13:13" x14ac:dyDescent="0.25">
      <c r="M350"/>
    </row>
    <row r="351" spans="13:13" x14ac:dyDescent="0.25">
      <c r="M351"/>
    </row>
    <row r="352" spans="13:13" x14ac:dyDescent="0.25">
      <c r="M352"/>
    </row>
    <row r="353" spans="13:13" x14ac:dyDescent="0.25">
      <c r="M353"/>
    </row>
    <row r="354" spans="13:13" x14ac:dyDescent="0.25">
      <c r="M354"/>
    </row>
    <row r="355" spans="13:13" x14ac:dyDescent="0.25">
      <c r="M355"/>
    </row>
    <row r="356" spans="13:13" x14ac:dyDescent="0.25">
      <c r="M356"/>
    </row>
    <row r="357" spans="13:13" x14ac:dyDescent="0.25">
      <c r="M357"/>
    </row>
    <row r="358" spans="13:13" x14ac:dyDescent="0.25">
      <c r="M358"/>
    </row>
    <row r="359" spans="13:13" x14ac:dyDescent="0.25">
      <c r="M359"/>
    </row>
    <row r="360" spans="13:13" x14ac:dyDescent="0.25">
      <c r="M360"/>
    </row>
    <row r="361" spans="13:13" x14ac:dyDescent="0.25">
      <c r="M361"/>
    </row>
    <row r="362" spans="13:13" x14ac:dyDescent="0.25">
      <c r="M362"/>
    </row>
    <row r="363" spans="13:13" x14ac:dyDescent="0.25">
      <c r="M363"/>
    </row>
    <row r="364" spans="13:13" x14ac:dyDescent="0.25">
      <c r="M364"/>
    </row>
    <row r="365" spans="13:13" x14ac:dyDescent="0.25">
      <c r="M365"/>
    </row>
    <row r="366" spans="13:13" x14ac:dyDescent="0.25">
      <c r="M366"/>
    </row>
    <row r="367" spans="13:13" x14ac:dyDescent="0.25">
      <c r="M367"/>
    </row>
    <row r="368" spans="13:13" x14ac:dyDescent="0.25">
      <c r="M368"/>
    </row>
    <row r="369" spans="13:13" x14ac:dyDescent="0.25">
      <c r="M369"/>
    </row>
    <row r="370" spans="13:13" x14ac:dyDescent="0.25">
      <c r="M370"/>
    </row>
    <row r="371" spans="13:13" x14ac:dyDescent="0.25">
      <c r="M371"/>
    </row>
    <row r="372" spans="13:13" x14ac:dyDescent="0.25">
      <c r="M372"/>
    </row>
    <row r="373" spans="13:13" x14ac:dyDescent="0.25">
      <c r="M373"/>
    </row>
    <row r="374" spans="13:13" x14ac:dyDescent="0.25">
      <c r="M374"/>
    </row>
    <row r="375" spans="13:13" x14ac:dyDescent="0.25">
      <c r="M375"/>
    </row>
    <row r="376" spans="13:13" x14ac:dyDescent="0.25">
      <c r="M376"/>
    </row>
    <row r="377" spans="13:13" x14ac:dyDescent="0.25">
      <c r="M377"/>
    </row>
    <row r="378" spans="13:13" x14ac:dyDescent="0.25">
      <c r="M378"/>
    </row>
    <row r="379" spans="13:13" x14ac:dyDescent="0.25">
      <c r="M379"/>
    </row>
    <row r="380" spans="13:13" x14ac:dyDescent="0.25">
      <c r="M380"/>
    </row>
    <row r="381" spans="13:13" x14ac:dyDescent="0.25">
      <c r="M381"/>
    </row>
    <row r="382" spans="13:13" x14ac:dyDescent="0.25">
      <c r="M382"/>
    </row>
    <row r="383" spans="13:13" x14ac:dyDescent="0.25">
      <c r="M383"/>
    </row>
    <row r="384" spans="13:13" x14ac:dyDescent="0.25">
      <c r="M384"/>
    </row>
    <row r="385" spans="13:13" x14ac:dyDescent="0.25">
      <c r="M385"/>
    </row>
    <row r="386" spans="13:13" x14ac:dyDescent="0.25">
      <c r="M386"/>
    </row>
    <row r="387" spans="13:13" x14ac:dyDescent="0.25">
      <c r="M387"/>
    </row>
    <row r="388" spans="13:13" x14ac:dyDescent="0.25">
      <c r="M388"/>
    </row>
    <row r="389" spans="13:13" x14ac:dyDescent="0.25">
      <c r="M389"/>
    </row>
    <row r="390" spans="13:13" x14ac:dyDescent="0.25">
      <c r="M390"/>
    </row>
    <row r="391" spans="13:13" x14ac:dyDescent="0.25">
      <c r="M391"/>
    </row>
    <row r="392" spans="13:13" x14ac:dyDescent="0.25">
      <c r="M392"/>
    </row>
    <row r="393" spans="13:13" x14ac:dyDescent="0.25">
      <c r="M393"/>
    </row>
    <row r="394" spans="13:13" x14ac:dyDescent="0.25">
      <c r="M394"/>
    </row>
    <row r="395" spans="13:13" x14ac:dyDescent="0.25">
      <c r="M395"/>
    </row>
    <row r="396" spans="13:13" x14ac:dyDescent="0.25">
      <c r="M396"/>
    </row>
    <row r="397" spans="13:13" x14ac:dyDescent="0.25">
      <c r="M397"/>
    </row>
    <row r="398" spans="13:13" x14ac:dyDescent="0.25">
      <c r="M398"/>
    </row>
    <row r="399" spans="13:13" x14ac:dyDescent="0.25">
      <c r="M399"/>
    </row>
    <row r="400" spans="13:13" x14ac:dyDescent="0.25">
      <c r="M400"/>
    </row>
    <row r="401" spans="13:13" x14ac:dyDescent="0.25">
      <c r="M401"/>
    </row>
    <row r="402" spans="13:13" x14ac:dyDescent="0.25">
      <c r="M402"/>
    </row>
    <row r="403" spans="13:13" x14ac:dyDescent="0.25">
      <c r="M403"/>
    </row>
    <row r="404" spans="13:13" x14ac:dyDescent="0.25">
      <c r="M404"/>
    </row>
    <row r="405" spans="13:13" x14ac:dyDescent="0.25">
      <c r="M405"/>
    </row>
    <row r="406" spans="13:13" x14ac:dyDescent="0.25">
      <c r="M406"/>
    </row>
    <row r="407" spans="13:13" x14ac:dyDescent="0.25">
      <c r="M407"/>
    </row>
    <row r="408" spans="13:13" x14ac:dyDescent="0.25">
      <c r="M408"/>
    </row>
    <row r="409" spans="13:13" x14ac:dyDescent="0.25">
      <c r="M409"/>
    </row>
    <row r="410" spans="13:13" x14ac:dyDescent="0.25">
      <c r="M410"/>
    </row>
    <row r="411" spans="13:13" x14ac:dyDescent="0.25">
      <c r="M411"/>
    </row>
    <row r="412" spans="13:13" x14ac:dyDescent="0.25">
      <c r="M412"/>
    </row>
    <row r="413" spans="13:13" x14ac:dyDescent="0.25">
      <c r="M413"/>
    </row>
    <row r="414" spans="13:13" x14ac:dyDescent="0.25">
      <c r="M414"/>
    </row>
    <row r="415" spans="13:13" x14ac:dyDescent="0.25">
      <c r="M415"/>
    </row>
    <row r="416" spans="13:13" x14ac:dyDescent="0.25">
      <c r="M416"/>
    </row>
    <row r="417" spans="13:13" x14ac:dyDescent="0.25">
      <c r="M417"/>
    </row>
    <row r="418" spans="13:13" x14ac:dyDescent="0.25">
      <c r="M418"/>
    </row>
    <row r="419" spans="13:13" x14ac:dyDescent="0.25">
      <c r="M419"/>
    </row>
    <row r="420" spans="13:13" x14ac:dyDescent="0.25">
      <c r="M420"/>
    </row>
    <row r="421" spans="13:13" x14ac:dyDescent="0.25">
      <c r="M421"/>
    </row>
    <row r="422" spans="13:13" x14ac:dyDescent="0.25">
      <c r="M422"/>
    </row>
    <row r="423" spans="13:13" x14ac:dyDescent="0.25">
      <c r="M423"/>
    </row>
    <row r="424" spans="13:13" x14ac:dyDescent="0.25">
      <c r="M424"/>
    </row>
    <row r="425" spans="13:13" x14ac:dyDescent="0.25">
      <c r="M425"/>
    </row>
    <row r="426" spans="13:13" x14ac:dyDescent="0.25">
      <c r="M426"/>
    </row>
    <row r="427" spans="13:13" x14ac:dyDescent="0.25">
      <c r="M427"/>
    </row>
    <row r="428" spans="13:13" x14ac:dyDescent="0.25">
      <c r="M428"/>
    </row>
    <row r="429" spans="13:13" x14ac:dyDescent="0.25">
      <c r="M429"/>
    </row>
    <row r="430" spans="13:13" x14ac:dyDescent="0.25">
      <c r="M430"/>
    </row>
    <row r="431" spans="13:13" x14ac:dyDescent="0.25">
      <c r="M431"/>
    </row>
    <row r="432" spans="13:13" x14ac:dyDescent="0.25">
      <c r="M432"/>
    </row>
    <row r="433" spans="13:13" x14ac:dyDescent="0.25">
      <c r="M433"/>
    </row>
    <row r="434" spans="13:13" x14ac:dyDescent="0.25">
      <c r="M434"/>
    </row>
    <row r="435" spans="13:13" x14ac:dyDescent="0.25">
      <c r="M435"/>
    </row>
    <row r="436" spans="13:13" x14ac:dyDescent="0.25">
      <c r="M436"/>
    </row>
    <row r="437" spans="13:13" x14ac:dyDescent="0.25">
      <c r="M437"/>
    </row>
    <row r="438" spans="13:13" x14ac:dyDescent="0.25">
      <c r="M438"/>
    </row>
    <row r="439" spans="13:13" x14ac:dyDescent="0.25">
      <c r="M439"/>
    </row>
    <row r="440" spans="13:13" x14ac:dyDescent="0.25">
      <c r="M440"/>
    </row>
    <row r="441" spans="13:13" x14ac:dyDescent="0.25">
      <c r="M441"/>
    </row>
    <row r="442" spans="13:13" x14ac:dyDescent="0.25">
      <c r="M442"/>
    </row>
    <row r="443" spans="13:13" x14ac:dyDescent="0.25">
      <c r="M443"/>
    </row>
    <row r="444" spans="13:13" x14ac:dyDescent="0.25">
      <c r="M444"/>
    </row>
    <row r="445" spans="13:13" x14ac:dyDescent="0.25">
      <c r="M445"/>
    </row>
    <row r="446" spans="13:13" x14ac:dyDescent="0.25">
      <c r="M446"/>
    </row>
    <row r="447" spans="13:13" x14ac:dyDescent="0.25">
      <c r="M447"/>
    </row>
    <row r="448" spans="13:13" x14ac:dyDescent="0.25">
      <c r="M448"/>
    </row>
    <row r="449" spans="13:13" x14ac:dyDescent="0.25">
      <c r="M449"/>
    </row>
    <row r="450" spans="13:13" x14ac:dyDescent="0.25">
      <c r="M450"/>
    </row>
    <row r="451" spans="13:13" x14ac:dyDescent="0.25">
      <c r="M451"/>
    </row>
    <row r="452" spans="13:13" x14ac:dyDescent="0.25">
      <c r="M452"/>
    </row>
    <row r="453" spans="13:13" x14ac:dyDescent="0.25">
      <c r="M453"/>
    </row>
    <row r="454" spans="13:13" x14ac:dyDescent="0.25">
      <c r="M454"/>
    </row>
    <row r="455" spans="13:13" x14ac:dyDescent="0.25">
      <c r="M455"/>
    </row>
    <row r="456" spans="13:13" x14ac:dyDescent="0.25">
      <c r="M456"/>
    </row>
    <row r="457" spans="13:13" x14ac:dyDescent="0.25">
      <c r="M457"/>
    </row>
    <row r="458" spans="13:13" x14ac:dyDescent="0.25">
      <c r="M458"/>
    </row>
    <row r="459" spans="13:13" x14ac:dyDescent="0.25">
      <c r="M459"/>
    </row>
    <row r="460" spans="13:13" x14ac:dyDescent="0.25">
      <c r="M460"/>
    </row>
    <row r="461" spans="13:13" x14ac:dyDescent="0.25">
      <c r="M461"/>
    </row>
    <row r="462" spans="13:13" x14ac:dyDescent="0.25">
      <c r="M462"/>
    </row>
    <row r="463" spans="13:13" x14ac:dyDescent="0.25">
      <c r="M463"/>
    </row>
    <row r="464" spans="13:13" x14ac:dyDescent="0.25">
      <c r="M464"/>
    </row>
    <row r="465" spans="13:13" x14ac:dyDescent="0.25">
      <c r="M465"/>
    </row>
    <row r="466" spans="13:13" x14ac:dyDescent="0.25">
      <c r="M466"/>
    </row>
    <row r="467" spans="13:13" x14ac:dyDescent="0.25">
      <c r="M467"/>
    </row>
    <row r="468" spans="13:13" x14ac:dyDescent="0.25">
      <c r="M468"/>
    </row>
    <row r="469" spans="13:13" x14ac:dyDescent="0.25">
      <c r="M469"/>
    </row>
    <row r="470" spans="13:13" x14ac:dyDescent="0.25">
      <c r="M470"/>
    </row>
    <row r="471" spans="13:13" x14ac:dyDescent="0.25">
      <c r="M471"/>
    </row>
    <row r="472" spans="13:13" x14ac:dyDescent="0.25">
      <c r="M472"/>
    </row>
    <row r="473" spans="13:13" x14ac:dyDescent="0.25">
      <c r="M473"/>
    </row>
    <row r="474" spans="13:13" x14ac:dyDescent="0.25">
      <c r="M474"/>
    </row>
    <row r="475" spans="13:13" x14ac:dyDescent="0.25">
      <c r="M475"/>
    </row>
    <row r="476" spans="13:13" x14ac:dyDescent="0.25">
      <c r="M476"/>
    </row>
    <row r="477" spans="13:13" x14ac:dyDescent="0.25">
      <c r="M477"/>
    </row>
    <row r="478" spans="13:13" x14ac:dyDescent="0.25">
      <c r="M478"/>
    </row>
    <row r="479" spans="13:13" x14ac:dyDescent="0.25">
      <c r="M479"/>
    </row>
    <row r="480" spans="13:13" x14ac:dyDescent="0.25">
      <c r="M480"/>
    </row>
    <row r="481" spans="13:13" x14ac:dyDescent="0.25">
      <c r="M481"/>
    </row>
    <row r="482" spans="13:13" x14ac:dyDescent="0.25">
      <c r="M482"/>
    </row>
    <row r="483" spans="13:13" x14ac:dyDescent="0.25">
      <c r="M483"/>
    </row>
    <row r="484" spans="13:13" x14ac:dyDescent="0.25">
      <c r="M484"/>
    </row>
    <row r="485" spans="13:13" x14ac:dyDescent="0.25">
      <c r="M485"/>
    </row>
    <row r="486" spans="13:13" x14ac:dyDescent="0.25">
      <c r="M486"/>
    </row>
    <row r="487" spans="13:13" x14ac:dyDescent="0.25">
      <c r="M487"/>
    </row>
    <row r="488" spans="13:13" x14ac:dyDescent="0.25">
      <c r="M488"/>
    </row>
    <row r="489" spans="13:13" x14ac:dyDescent="0.25">
      <c r="M489"/>
    </row>
    <row r="490" spans="13:13" x14ac:dyDescent="0.25">
      <c r="M490"/>
    </row>
    <row r="491" spans="13:13" x14ac:dyDescent="0.25">
      <c r="M491"/>
    </row>
    <row r="492" spans="13:13" x14ac:dyDescent="0.25">
      <c r="M492"/>
    </row>
    <row r="493" spans="13:13" x14ac:dyDescent="0.25">
      <c r="M493"/>
    </row>
    <row r="494" spans="13:13" x14ac:dyDescent="0.25">
      <c r="M494"/>
    </row>
    <row r="495" spans="13:13" x14ac:dyDescent="0.25">
      <c r="M495"/>
    </row>
    <row r="496" spans="13:13" x14ac:dyDescent="0.25">
      <c r="M496"/>
    </row>
    <row r="497" spans="13:13" x14ac:dyDescent="0.25">
      <c r="M497"/>
    </row>
    <row r="498" spans="13:13" x14ac:dyDescent="0.25">
      <c r="M498"/>
    </row>
    <row r="499" spans="13:13" x14ac:dyDescent="0.25">
      <c r="M499"/>
    </row>
    <row r="500" spans="13:13" x14ac:dyDescent="0.25">
      <c r="M500"/>
    </row>
    <row r="501" spans="13:13" x14ac:dyDescent="0.25">
      <c r="M501"/>
    </row>
    <row r="502" spans="13:13" x14ac:dyDescent="0.25">
      <c r="M502"/>
    </row>
    <row r="503" spans="13:13" x14ac:dyDescent="0.25">
      <c r="M503"/>
    </row>
    <row r="504" spans="13:13" x14ac:dyDescent="0.25">
      <c r="M504"/>
    </row>
    <row r="505" spans="13:13" x14ac:dyDescent="0.25">
      <c r="M505"/>
    </row>
    <row r="506" spans="13:13" x14ac:dyDescent="0.25">
      <c r="M506"/>
    </row>
    <row r="507" spans="13:13" x14ac:dyDescent="0.25">
      <c r="M507"/>
    </row>
    <row r="508" spans="13:13" x14ac:dyDescent="0.25">
      <c r="M508"/>
    </row>
    <row r="509" spans="13:13" x14ac:dyDescent="0.25">
      <c r="M509"/>
    </row>
    <row r="510" spans="13:13" x14ac:dyDescent="0.25">
      <c r="M510"/>
    </row>
    <row r="511" spans="13:13" x14ac:dyDescent="0.25">
      <c r="M511"/>
    </row>
    <row r="512" spans="13:13" x14ac:dyDescent="0.25">
      <c r="M512"/>
    </row>
    <row r="513" spans="13:13" x14ac:dyDescent="0.25">
      <c r="M513"/>
    </row>
    <row r="514" spans="13:13" x14ac:dyDescent="0.25">
      <c r="M514"/>
    </row>
    <row r="515" spans="13:13" x14ac:dyDescent="0.25">
      <c r="M515"/>
    </row>
    <row r="516" spans="13:13" x14ac:dyDescent="0.25">
      <c r="M516"/>
    </row>
    <row r="517" spans="13:13" x14ac:dyDescent="0.25">
      <c r="M517"/>
    </row>
    <row r="518" spans="13:13" x14ac:dyDescent="0.25">
      <c r="M518"/>
    </row>
    <row r="519" spans="13:13" x14ac:dyDescent="0.25">
      <c r="M519"/>
    </row>
    <row r="520" spans="13:13" x14ac:dyDescent="0.25">
      <c r="M520"/>
    </row>
    <row r="521" spans="13:13" x14ac:dyDescent="0.25">
      <c r="M521"/>
    </row>
    <row r="522" spans="13:13" x14ac:dyDescent="0.25">
      <c r="M522"/>
    </row>
    <row r="523" spans="13:13" x14ac:dyDescent="0.25">
      <c r="M523"/>
    </row>
    <row r="524" spans="13:13" x14ac:dyDescent="0.25">
      <c r="M524"/>
    </row>
    <row r="525" spans="13:13" x14ac:dyDescent="0.25">
      <c r="M525"/>
    </row>
    <row r="526" spans="13:13" x14ac:dyDescent="0.25">
      <c r="M526"/>
    </row>
    <row r="527" spans="13:13" x14ac:dyDescent="0.25">
      <c r="M527"/>
    </row>
    <row r="528" spans="13:13" x14ac:dyDescent="0.25">
      <c r="M528"/>
    </row>
    <row r="529" spans="13:13" x14ac:dyDescent="0.25">
      <c r="M529"/>
    </row>
    <row r="530" spans="13:13" x14ac:dyDescent="0.25">
      <c r="M530"/>
    </row>
    <row r="531" spans="13:13" x14ac:dyDescent="0.25">
      <c r="M531"/>
    </row>
    <row r="532" spans="13:13" x14ac:dyDescent="0.25">
      <c r="M532"/>
    </row>
    <row r="533" spans="13:13" x14ac:dyDescent="0.25">
      <c r="M533"/>
    </row>
    <row r="534" spans="13:13" x14ac:dyDescent="0.25">
      <c r="M534"/>
    </row>
    <row r="535" spans="13:13" x14ac:dyDescent="0.25">
      <c r="M535"/>
    </row>
    <row r="536" spans="13:13" x14ac:dyDescent="0.25">
      <c r="M536"/>
    </row>
    <row r="537" spans="13:13" x14ac:dyDescent="0.25">
      <c r="M537"/>
    </row>
    <row r="538" spans="13:13" x14ac:dyDescent="0.25">
      <c r="M538"/>
    </row>
    <row r="539" spans="13:13" x14ac:dyDescent="0.25">
      <c r="M539"/>
    </row>
    <row r="540" spans="13:13" x14ac:dyDescent="0.25">
      <c r="M540"/>
    </row>
    <row r="541" spans="13:13" x14ac:dyDescent="0.25">
      <c r="M541"/>
    </row>
    <row r="542" spans="13:13" x14ac:dyDescent="0.25">
      <c r="M542"/>
    </row>
    <row r="543" spans="13:13" x14ac:dyDescent="0.25">
      <c r="M543"/>
    </row>
    <row r="544" spans="13:13" x14ac:dyDescent="0.25">
      <c r="M544"/>
    </row>
    <row r="545" spans="13:13" x14ac:dyDescent="0.25">
      <c r="M545"/>
    </row>
    <row r="546" spans="13:13" x14ac:dyDescent="0.25">
      <c r="M546"/>
    </row>
    <row r="547" spans="13:13" x14ac:dyDescent="0.25">
      <c r="M547"/>
    </row>
    <row r="548" spans="13:13" x14ac:dyDescent="0.25">
      <c r="M548"/>
    </row>
    <row r="549" spans="13:13" x14ac:dyDescent="0.25">
      <c r="M549"/>
    </row>
    <row r="550" spans="13:13" x14ac:dyDescent="0.25">
      <c r="M550"/>
    </row>
    <row r="551" spans="13:13" x14ac:dyDescent="0.25">
      <c r="M551"/>
    </row>
    <row r="552" spans="13:13" x14ac:dyDescent="0.25">
      <c r="M552"/>
    </row>
    <row r="553" spans="13:13" x14ac:dyDescent="0.25">
      <c r="M553"/>
    </row>
    <row r="554" spans="13:13" x14ac:dyDescent="0.25">
      <c r="M554"/>
    </row>
    <row r="555" spans="13:13" x14ac:dyDescent="0.25">
      <c r="M555"/>
    </row>
    <row r="556" spans="13:13" x14ac:dyDescent="0.25">
      <c r="M556"/>
    </row>
    <row r="557" spans="13:13" x14ac:dyDescent="0.25">
      <c r="M557"/>
    </row>
    <row r="558" spans="13:13" x14ac:dyDescent="0.25">
      <c r="M558"/>
    </row>
    <row r="559" spans="13:13" x14ac:dyDescent="0.25">
      <c r="M559"/>
    </row>
    <row r="560" spans="13:13" x14ac:dyDescent="0.25">
      <c r="M560"/>
    </row>
    <row r="561" spans="13:13" x14ac:dyDescent="0.25">
      <c r="M561"/>
    </row>
    <row r="562" spans="13:13" x14ac:dyDescent="0.25">
      <c r="M562"/>
    </row>
    <row r="563" spans="13:13" x14ac:dyDescent="0.25">
      <c r="M563"/>
    </row>
    <row r="564" spans="13:13" x14ac:dyDescent="0.25">
      <c r="M564"/>
    </row>
    <row r="565" spans="13:13" x14ac:dyDescent="0.25">
      <c r="M565"/>
    </row>
    <row r="566" spans="13:13" x14ac:dyDescent="0.25">
      <c r="M566"/>
    </row>
    <row r="567" spans="13:13" x14ac:dyDescent="0.25">
      <c r="M567"/>
    </row>
    <row r="568" spans="13:13" x14ac:dyDescent="0.25">
      <c r="M568"/>
    </row>
    <row r="569" spans="13:13" x14ac:dyDescent="0.25">
      <c r="M569"/>
    </row>
    <row r="570" spans="13:13" x14ac:dyDescent="0.25">
      <c r="M570"/>
    </row>
    <row r="571" spans="13:13" x14ac:dyDescent="0.25">
      <c r="M571"/>
    </row>
    <row r="572" spans="13:13" x14ac:dyDescent="0.25">
      <c r="M572"/>
    </row>
    <row r="573" spans="13:13" x14ac:dyDescent="0.25">
      <c r="M573"/>
    </row>
    <row r="574" spans="13:13" x14ac:dyDescent="0.25">
      <c r="M574"/>
    </row>
    <row r="575" spans="13:13" x14ac:dyDescent="0.25">
      <c r="M575"/>
    </row>
    <row r="576" spans="13:13" x14ac:dyDescent="0.25">
      <c r="M576"/>
    </row>
    <row r="577" spans="13:13" x14ac:dyDescent="0.25">
      <c r="M577"/>
    </row>
    <row r="578" spans="13:13" x14ac:dyDescent="0.25">
      <c r="M578"/>
    </row>
    <row r="579" spans="13:13" x14ac:dyDescent="0.25">
      <c r="M579"/>
    </row>
    <row r="580" spans="13:13" x14ac:dyDescent="0.25">
      <c r="M580"/>
    </row>
    <row r="581" spans="13:13" x14ac:dyDescent="0.25">
      <c r="M581"/>
    </row>
    <row r="582" spans="13:13" x14ac:dyDescent="0.25">
      <c r="M582"/>
    </row>
    <row r="583" spans="13:13" x14ac:dyDescent="0.25">
      <c r="M583"/>
    </row>
    <row r="584" spans="13:13" x14ac:dyDescent="0.25">
      <c r="M584"/>
    </row>
    <row r="585" spans="13:13" x14ac:dyDescent="0.25">
      <c r="M585"/>
    </row>
    <row r="586" spans="13:13" x14ac:dyDescent="0.25">
      <c r="M586"/>
    </row>
    <row r="587" spans="13:13" x14ac:dyDescent="0.25">
      <c r="M587"/>
    </row>
    <row r="588" spans="13:13" x14ac:dyDescent="0.25">
      <c r="M588"/>
    </row>
    <row r="589" spans="13:13" x14ac:dyDescent="0.25">
      <c r="M589"/>
    </row>
    <row r="590" spans="13:13" x14ac:dyDescent="0.25">
      <c r="M590"/>
    </row>
    <row r="591" spans="13:13" x14ac:dyDescent="0.25">
      <c r="M591"/>
    </row>
    <row r="592" spans="13:13" x14ac:dyDescent="0.25">
      <c r="M592"/>
    </row>
    <row r="593" spans="13:13" x14ac:dyDescent="0.25">
      <c r="M593"/>
    </row>
    <row r="594" spans="13:13" x14ac:dyDescent="0.25">
      <c r="M594"/>
    </row>
    <row r="595" spans="13:13" x14ac:dyDescent="0.25">
      <c r="M595"/>
    </row>
    <row r="596" spans="13:13" x14ac:dyDescent="0.25">
      <c r="M596"/>
    </row>
    <row r="597" spans="13:13" x14ac:dyDescent="0.25">
      <c r="M597"/>
    </row>
    <row r="598" spans="13:13" x14ac:dyDescent="0.25">
      <c r="M598"/>
    </row>
    <row r="599" spans="13:13" x14ac:dyDescent="0.25">
      <c r="M599"/>
    </row>
    <row r="600" spans="13:13" x14ac:dyDescent="0.25">
      <c r="M600"/>
    </row>
    <row r="601" spans="13:13" x14ac:dyDescent="0.25">
      <c r="M601"/>
    </row>
    <row r="602" spans="13:13" x14ac:dyDescent="0.25">
      <c r="M602"/>
    </row>
    <row r="603" spans="13:13" x14ac:dyDescent="0.25">
      <c r="M603"/>
    </row>
    <row r="604" spans="13:13" x14ac:dyDescent="0.25">
      <c r="M604"/>
    </row>
    <row r="605" spans="13:13" x14ac:dyDescent="0.25">
      <c r="M605"/>
    </row>
    <row r="606" spans="13:13" x14ac:dyDescent="0.25">
      <c r="M606"/>
    </row>
    <row r="607" spans="13:13" x14ac:dyDescent="0.25">
      <c r="M607"/>
    </row>
    <row r="608" spans="13:13" x14ac:dyDescent="0.25">
      <c r="M608"/>
    </row>
    <row r="609" spans="13:13" x14ac:dyDescent="0.25">
      <c r="M609"/>
    </row>
    <row r="610" spans="13:13" x14ac:dyDescent="0.25">
      <c r="M610"/>
    </row>
    <row r="611" spans="13:13" x14ac:dyDescent="0.25">
      <c r="M611"/>
    </row>
    <row r="612" spans="13:13" x14ac:dyDescent="0.25">
      <c r="M612"/>
    </row>
    <row r="613" spans="13:13" x14ac:dyDescent="0.25">
      <c r="M613"/>
    </row>
    <row r="614" spans="13:13" x14ac:dyDescent="0.25">
      <c r="M614"/>
    </row>
    <row r="615" spans="13:13" x14ac:dyDescent="0.25">
      <c r="M615"/>
    </row>
    <row r="616" spans="13:13" x14ac:dyDescent="0.25">
      <c r="M616"/>
    </row>
    <row r="617" spans="13:13" x14ac:dyDescent="0.25">
      <c r="M617"/>
    </row>
    <row r="618" spans="13:13" x14ac:dyDescent="0.25">
      <c r="M618"/>
    </row>
    <row r="619" spans="13:13" x14ac:dyDescent="0.25">
      <c r="M619"/>
    </row>
    <row r="620" spans="13:13" x14ac:dyDescent="0.25">
      <c r="M620"/>
    </row>
    <row r="621" spans="13:13" x14ac:dyDescent="0.25">
      <c r="M621"/>
    </row>
    <row r="622" spans="13:13" x14ac:dyDescent="0.25">
      <c r="M622"/>
    </row>
    <row r="623" spans="13:13" x14ac:dyDescent="0.25">
      <c r="M623"/>
    </row>
    <row r="624" spans="13:13" x14ac:dyDescent="0.25">
      <c r="M624"/>
    </row>
    <row r="625" spans="13:13" x14ac:dyDescent="0.25">
      <c r="M625"/>
    </row>
    <row r="626" spans="13:13" x14ac:dyDescent="0.25">
      <c r="M626"/>
    </row>
    <row r="627" spans="13:13" x14ac:dyDescent="0.25">
      <c r="M627"/>
    </row>
    <row r="628" spans="13:13" x14ac:dyDescent="0.25">
      <c r="M628"/>
    </row>
    <row r="629" spans="13:13" x14ac:dyDescent="0.25">
      <c r="M629"/>
    </row>
    <row r="630" spans="13:13" x14ac:dyDescent="0.25">
      <c r="M630"/>
    </row>
    <row r="631" spans="13:13" x14ac:dyDescent="0.25">
      <c r="M631"/>
    </row>
    <row r="632" spans="13:13" x14ac:dyDescent="0.25">
      <c r="M632"/>
    </row>
    <row r="633" spans="13:13" x14ac:dyDescent="0.25">
      <c r="M633"/>
    </row>
    <row r="634" spans="13:13" x14ac:dyDescent="0.25">
      <c r="M634"/>
    </row>
    <row r="635" spans="13:13" x14ac:dyDescent="0.25">
      <c r="M635"/>
    </row>
    <row r="636" spans="13:13" x14ac:dyDescent="0.25">
      <c r="M636"/>
    </row>
    <row r="637" spans="13:13" x14ac:dyDescent="0.25">
      <c r="M637"/>
    </row>
    <row r="638" spans="13:13" x14ac:dyDescent="0.25">
      <c r="M638"/>
    </row>
    <row r="639" spans="13:13" x14ac:dyDescent="0.25">
      <c r="M639"/>
    </row>
    <row r="640" spans="13:13" x14ac:dyDescent="0.25">
      <c r="M640"/>
    </row>
    <row r="641" spans="13:13" x14ac:dyDescent="0.25">
      <c r="M641"/>
    </row>
    <row r="642" spans="13:13" x14ac:dyDescent="0.25">
      <c r="M642"/>
    </row>
    <row r="643" spans="13:13" x14ac:dyDescent="0.25">
      <c r="M643"/>
    </row>
    <row r="644" spans="13:13" x14ac:dyDescent="0.25">
      <c r="M644"/>
    </row>
    <row r="645" spans="13:13" x14ac:dyDescent="0.25">
      <c r="M645"/>
    </row>
    <row r="646" spans="13:13" x14ac:dyDescent="0.25">
      <c r="M646"/>
    </row>
    <row r="647" spans="13:13" x14ac:dyDescent="0.25">
      <c r="M647"/>
    </row>
    <row r="648" spans="13:13" x14ac:dyDescent="0.25">
      <c r="M648"/>
    </row>
    <row r="649" spans="13:13" x14ac:dyDescent="0.25">
      <c r="M649"/>
    </row>
    <row r="650" spans="13:13" x14ac:dyDescent="0.25">
      <c r="M650"/>
    </row>
    <row r="651" spans="13:13" x14ac:dyDescent="0.25">
      <c r="M651"/>
    </row>
    <row r="652" spans="13:13" x14ac:dyDescent="0.25">
      <c r="M652"/>
    </row>
    <row r="653" spans="13:13" x14ac:dyDescent="0.25">
      <c r="M653"/>
    </row>
    <row r="654" spans="13:13" x14ac:dyDescent="0.25">
      <c r="M654"/>
    </row>
    <row r="655" spans="13:13" x14ac:dyDescent="0.25">
      <c r="M655"/>
    </row>
    <row r="656" spans="13:13" x14ac:dyDescent="0.25">
      <c r="M656"/>
    </row>
    <row r="657" spans="13:13" x14ac:dyDescent="0.25">
      <c r="M657"/>
    </row>
    <row r="658" spans="13:13" x14ac:dyDescent="0.25">
      <c r="M658"/>
    </row>
    <row r="659" spans="13:13" x14ac:dyDescent="0.25">
      <c r="M659"/>
    </row>
    <row r="660" spans="13:13" x14ac:dyDescent="0.25">
      <c r="M660"/>
    </row>
    <row r="661" spans="13:13" x14ac:dyDescent="0.25">
      <c r="M661"/>
    </row>
    <row r="662" spans="13:13" x14ac:dyDescent="0.25">
      <c r="M662"/>
    </row>
    <row r="663" spans="13:13" x14ac:dyDescent="0.25">
      <c r="M663"/>
    </row>
    <row r="664" spans="13:13" x14ac:dyDescent="0.25">
      <c r="M664"/>
    </row>
    <row r="665" spans="13:13" x14ac:dyDescent="0.25">
      <c r="M665"/>
    </row>
    <row r="666" spans="13:13" x14ac:dyDescent="0.25">
      <c r="M666"/>
    </row>
    <row r="667" spans="13:13" x14ac:dyDescent="0.25">
      <c r="M667"/>
    </row>
    <row r="668" spans="13:13" x14ac:dyDescent="0.25">
      <c r="M668"/>
    </row>
    <row r="669" spans="13:13" x14ac:dyDescent="0.25">
      <c r="M669"/>
    </row>
    <row r="670" spans="13:13" x14ac:dyDescent="0.25">
      <c r="M670"/>
    </row>
    <row r="671" spans="13:13" x14ac:dyDescent="0.25">
      <c r="M671"/>
    </row>
    <row r="672" spans="13:13" x14ac:dyDescent="0.25">
      <c r="M672"/>
    </row>
    <row r="673" spans="13:13" x14ac:dyDescent="0.25">
      <c r="M673"/>
    </row>
    <row r="674" spans="13:13" x14ac:dyDescent="0.25">
      <c r="M674"/>
    </row>
    <row r="675" spans="13:13" x14ac:dyDescent="0.25">
      <c r="M675"/>
    </row>
    <row r="676" spans="13:13" x14ac:dyDescent="0.25">
      <c r="M676"/>
    </row>
    <row r="677" spans="13:13" x14ac:dyDescent="0.25">
      <c r="M677"/>
    </row>
    <row r="678" spans="13:13" x14ac:dyDescent="0.25">
      <c r="M678"/>
    </row>
    <row r="679" spans="13:13" x14ac:dyDescent="0.25">
      <c r="M679"/>
    </row>
    <row r="680" spans="13:13" x14ac:dyDescent="0.25">
      <c r="M680"/>
    </row>
    <row r="681" spans="13:13" x14ac:dyDescent="0.25">
      <c r="M681"/>
    </row>
    <row r="682" spans="13:13" x14ac:dyDescent="0.25">
      <c r="M682"/>
    </row>
    <row r="683" spans="13:13" x14ac:dyDescent="0.25">
      <c r="M683"/>
    </row>
    <row r="684" spans="13:13" x14ac:dyDescent="0.25">
      <c r="M684"/>
    </row>
    <row r="685" spans="13:13" x14ac:dyDescent="0.25">
      <c r="M685"/>
    </row>
    <row r="686" spans="13:13" x14ac:dyDescent="0.25">
      <c r="M686"/>
    </row>
    <row r="687" spans="13:13" x14ac:dyDescent="0.25">
      <c r="M687"/>
    </row>
    <row r="688" spans="13:13" x14ac:dyDescent="0.25">
      <c r="M688"/>
    </row>
    <row r="689" spans="13:13" x14ac:dyDescent="0.25">
      <c r="M689"/>
    </row>
    <row r="690" spans="13:13" x14ac:dyDescent="0.25">
      <c r="M690"/>
    </row>
    <row r="691" spans="13:13" x14ac:dyDescent="0.25">
      <c r="M691"/>
    </row>
    <row r="692" spans="13:13" x14ac:dyDescent="0.25">
      <c r="M692"/>
    </row>
    <row r="693" spans="13:13" x14ac:dyDescent="0.25">
      <c r="M693"/>
    </row>
    <row r="694" spans="13:13" x14ac:dyDescent="0.25">
      <c r="M694"/>
    </row>
    <row r="695" spans="13:13" x14ac:dyDescent="0.25">
      <c r="M695"/>
    </row>
    <row r="696" spans="13:13" x14ac:dyDescent="0.25">
      <c r="M696"/>
    </row>
    <row r="697" spans="13:13" x14ac:dyDescent="0.25">
      <c r="M697"/>
    </row>
    <row r="698" spans="13:13" x14ac:dyDescent="0.25">
      <c r="M698"/>
    </row>
    <row r="699" spans="13:13" x14ac:dyDescent="0.25">
      <c r="M699"/>
    </row>
    <row r="700" spans="13:13" x14ac:dyDescent="0.25">
      <c r="M700"/>
    </row>
    <row r="701" spans="13:13" x14ac:dyDescent="0.25">
      <c r="M701"/>
    </row>
    <row r="702" spans="13:13" x14ac:dyDescent="0.25">
      <c r="M702"/>
    </row>
    <row r="703" spans="13:13" x14ac:dyDescent="0.25">
      <c r="M703"/>
    </row>
    <row r="704" spans="13:13" x14ac:dyDescent="0.25">
      <c r="M704"/>
    </row>
    <row r="705" spans="13:13" x14ac:dyDescent="0.25">
      <c r="M705"/>
    </row>
    <row r="706" spans="13:13" x14ac:dyDescent="0.25">
      <c r="M706"/>
    </row>
    <row r="707" spans="13:13" x14ac:dyDescent="0.25">
      <c r="M707"/>
    </row>
    <row r="708" spans="13:13" x14ac:dyDescent="0.25">
      <c r="M708"/>
    </row>
    <row r="709" spans="13:13" x14ac:dyDescent="0.25">
      <c r="M709"/>
    </row>
    <row r="710" spans="13:13" x14ac:dyDescent="0.25">
      <c r="M710"/>
    </row>
    <row r="711" spans="13:13" x14ac:dyDescent="0.25">
      <c r="M711"/>
    </row>
    <row r="712" spans="13:13" x14ac:dyDescent="0.25">
      <c r="M712"/>
    </row>
    <row r="713" spans="13:13" x14ac:dyDescent="0.25">
      <c r="M713"/>
    </row>
    <row r="714" spans="13:13" x14ac:dyDescent="0.25">
      <c r="M714"/>
    </row>
    <row r="715" spans="13:13" x14ac:dyDescent="0.25">
      <c r="M715"/>
    </row>
    <row r="716" spans="13:13" x14ac:dyDescent="0.25">
      <c r="M716"/>
    </row>
    <row r="717" spans="13:13" x14ac:dyDescent="0.25">
      <c r="M717"/>
    </row>
    <row r="718" spans="13:13" x14ac:dyDescent="0.25">
      <c r="M718"/>
    </row>
    <row r="719" spans="13:13" x14ac:dyDescent="0.25">
      <c r="M719"/>
    </row>
    <row r="720" spans="13:13" x14ac:dyDescent="0.25">
      <c r="M720"/>
    </row>
    <row r="721" spans="13:13" x14ac:dyDescent="0.25">
      <c r="M721"/>
    </row>
    <row r="722" spans="13:13" x14ac:dyDescent="0.25">
      <c r="M722"/>
    </row>
    <row r="723" spans="13:13" x14ac:dyDescent="0.25">
      <c r="M723"/>
    </row>
    <row r="724" spans="13:13" x14ac:dyDescent="0.25">
      <c r="M724"/>
    </row>
    <row r="725" spans="13:13" x14ac:dyDescent="0.25">
      <c r="M725"/>
    </row>
    <row r="726" spans="13:13" x14ac:dyDescent="0.25">
      <c r="M726"/>
    </row>
    <row r="727" spans="13:13" x14ac:dyDescent="0.25">
      <c r="M727"/>
    </row>
    <row r="728" spans="13:13" x14ac:dyDescent="0.25">
      <c r="M728"/>
    </row>
    <row r="729" spans="13:13" x14ac:dyDescent="0.25">
      <c r="M729"/>
    </row>
    <row r="730" spans="13:13" x14ac:dyDescent="0.25">
      <c r="M730"/>
    </row>
    <row r="731" spans="13:13" x14ac:dyDescent="0.25">
      <c r="M731"/>
    </row>
    <row r="732" spans="13:13" x14ac:dyDescent="0.25">
      <c r="M732"/>
    </row>
    <row r="733" spans="13:13" x14ac:dyDescent="0.25">
      <c r="M733"/>
    </row>
    <row r="734" spans="13:13" x14ac:dyDescent="0.25">
      <c r="M734"/>
    </row>
    <row r="735" spans="13:13" x14ac:dyDescent="0.25">
      <c r="M735"/>
    </row>
    <row r="736" spans="13:13" x14ac:dyDescent="0.25">
      <c r="M736"/>
    </row>
    <row r="737" spans="13:13" x14ac:dyDescent="0.25">
      <c r="M737"/>
    </row>
    <row r="738" spans="13:13" x14ac:dyDescent="0.25">
      <c r="M738"/>
    </row>
    <row r="739" spans="13:13" x14ac:dyDescent="0.25">
      <c r="M739"/>
    </row>
    <row r="740" spans="13:13" x14ac:dyDescent="0.25">
      <c r="M740"/>
    </row>
    <row r="741" spans="13:13" x14ac:dyDescent="0.25">
      <c r="M741"/>
    </row>
    <row r="742" spans="13:13" x14ac:dyDescent="0.25">
      <c r="M742"/>
    </row>
    <row r="743" spans="13:13" x14ac:dyDescent="0.25">
      <c r="M743"/>
    </row>
    <row r="744" spans="13:13" x14ac:dyDescent="0.25">
      <c r="M744"/>
    </row>
    <row r="745" spans="13:13" x14ac:dyDescent="0.25">
      <c r="M745"/>
    </row>
    <row r="746" spans="13:13" x14ac:dyDescent="0.25">
      <c r="M746"/>
    </row>
    <row r="747" spans="13:13" x14ac:dyDescent="0.25">
      <c r="M747"/>
    </row>
    <row r="748" spans="13:13" x14ac:dyDescent="0.25">
      <c r="M748"/>
    </row>
    <row r="749" spans="13:13" x14ac:dyDescent="0.25">
      <c r="M749"/>
    </row>
    <row r="750" spans="13:13" x14ac:dyDescent="0.25">
      <c r="M750"/>
    </row>
    <row r="751" spans="13:13" x14ac:dyDescent="0.25">
      <c r="M751"/>
    </row>
    <row r="752" spans="13:13" x14ac:dyDescent="0.25">
      <c r="M752"/>
    </row>
    <row r="753" spans="13:13" x14ac:dyDescent="0.25">
      <c r="M753"/>
    </row>
    <row r="754" spans="13:13" x14ac:dyDescent="0.25">
      <c r="M754"/>
    </row>
    <row r="755" spans="13:13" x14ac:dyDescent="0.25">
      <c r="M755"/>
    </row>
    <row r="756" spans="13:13" x14ac:dyDescent="0.25">
      <c r="M756"/>
    </row>
    <row r="757" spans="13:13" x14ac:dyDescent="0.25">
      <c r="M757"/>
    </row>
    <row r="758" spans="13:13" x14ac:dyDescent="0.25">
      <c r="M758"/>
    </row>
    <row r="759" spans="13:13" x14ac:dyDescent="0.25">
      <c r="M759"/>
    </row>
    <row r="760" spans="13:13" x14ac:dyDescent="0.25">
      <c r="M760"/>
    </row>
    <row r="761" spans="13:13" x14ac:dyDescent="0.25">
      <c r="M761"/>
    </row>
    <row r="762" spans="13:13" x14ac:dyDescent="0.25">
      <c r="M762"/>
    </row>
    <row r="763" spans="13:13" x14ac:dyDescent="0.25">
      <c r="M763"/>
    </row>
    <row r="764" spans="13:13" x14ac:dyDescent="0.25">
      <c r="M764"/>
    </row>
    <row r="765" spans="13:13" x14ac:dyDescent="0.25">
      <c r="M765"/>
    </row>
    <row r="766" spans="13:13" x14ac:dyDescent="0.25">
      <c r="M766"/>
    </row>
    <row r="767" spans="13:13" x14ac:dyDescent="0.25">
      <c r="M767"/>
    </row>
    <row r="768" spans="13:13" x14ac:dyDescent="0.25">
      <c r="M768"/>
    </row>
    <row r="769" spans="13:13" x14ac:dyDescent="0.25">
      <c r="M769"/>
    </row>
    <row r="770" spans="13:13" x14ac:dyDescent="0.25">
      <c r="M770"/>
    </row>
    <row r="771" spans="13:13" x14ac:dyDescent="0.25">
      <c r="M771"/>
    </row>
    <row r="772" spans="13:13" x14ac:dyDescent="0.25">
      <c r="M772"/>
    </row>
    <row r="773" spans="13:13" x14ac:dyDescent="0.25">
      <c r="M773"/>
    </row>
    <row r="774" spans="13:13" x14ac:dyDescent="0.25">
      <c r="M774"/>
    </row>
    <row r="775" spans="13:13" x14ac:dyDescent="0.25">
      <c r="M775"/>
    </row>
    <row r="776" spans="13:13" x14ac:dyDescent="0.25">
      <c r="M776"/>
    </row>
    <row r="777" spans="13:13" x14ac:dyDescent="0.25">
      <c r="M777"/>
    </row>
    <row r="778" spans="13:13" x14ac:dyDescent="0.25">
      <c r="M778"/>
    </row>
    <row r="779" spans="13:13" x14ac:dyDescent="0.25">
      <c r="M779"/>
    </row>
    <row r="780" spans="13:13" x14ac:dyDescent="0.25">
      <c r="M780"/>
    </row>
    <row r="781" spans="13:13" x14ac:dyDescent="0.25">
      <c r="M781"/>
    </row>
    <row r="782" spans="13:13" x14ac:dyDescent="0.25">
      <c r="M782"/>
    </row>
    <row r="783" spans="13:13" x14ac:dyDescent="0.25">
      <c r="M783"/>
    </row>
    <row r="784" spans="13:13" x14ac:dyDescent="0.25">
      <c r="M784"/>
    </row>
    <row r="785" spans="13:13" x14ac:dyDescent="0.25">
      <c r="M785"/>
    </row>
    <row r="786" spans="13:13" x14ac:dyDescent="0.25">
      <c r="M786"/>
    </row>
    <row r="787" spans="13:13" x14ac:dyDescent="0.25">
      <c r="M787"/>
    </row>
    <row r="788" spans="13:13" x14ac:dyDescent="0.25">
      <c r="M788"/>
    </row>
    <row r="789" spans="13:13" x14ac:dyDescent="0.25">
      <c r="M789"/>
    </row>
    <row r="790" spans="13:13" x14ac:dyDescent="0.25">
      <c r="M790"/>
    </row>
    <row r="791" spans="13:13" x14ac:dyDescent="0.25">
      <c r="M791"/>
    </row>
    <row r="792" spans="13:13" x14ac:dyDescent="0.25">
      <c r="M792"/>
    </row>
    <row r="793" spans="13:13" x14ac:dyDescent="0.25">
      <c r="M793"/>
    </row>
    <row r="794" spans="13:13" x14ac:dyDescent="0.25">
      <c r="M794"/>
    </row>
    <row r="795" spans="13:13" x14ac:dyDescent="0.25">
      <c r="M795"/>
    </row>
    <row r="796" spans="13:13" x14ac:dyDescent="0.25">
      <c r="M796"/>
    </row>
    <row r="797" spans="13:13" x14ac:dyDescent="0.25">
      <c r="M797"/>
    </row>
    <row r="798" spans="13:13" x14ac:dyDescent="0.25">
      <c r="M798"/>
    </row>
    <row r="799" spans="13:13" x14ac:dyDescent="0.25">
      <c r="M799"/>
    </row>
    <row r="800" spans="13:13" x14ac:dyDescent="0.25">
      <c r="M800"/>
    </row>
    <row r="801" spans="13:13" x14ac:dyDescent="0.25">
      <c r="M801"/>
    </row>
    <row r="802" spans="13:13" x14ac:dyDescent="0.25">
      <c r="M802"/>
    </row>
    <row r="803" spans="13:13" x14ac:dyDescent="0.25">
      <c r="M803"/>
    </row>
    <row r="804" spans="13:13" x14ac:dyDescent="0.25">
      <c r="M804"/>
    </row>
    <row r="805" spans="13:13" x14ac:dyDescent="0.25">
      <c r="M805"/>
    </row>
    <row r="806" spans="13:13" x14ac:dyDescent="0.25">
      <c r="M806"/>
    </row>
    <row r="807" spans="13:13" x14ac:dyDescent="0.25">
      <c r="M807"/>
    </row>
    <row r="808" spans="13:13" x14ac:dyDescent="0.25">
      <c r="M808"/>
    </row>
    <row r="809" spans="13:13" x14ac:dyDescent="0.25">
      <c r="M809"/>
    </row>
    <row r="810" spans="13:13" x14ac:dyDescent="0.25">
      <c r="M810"/>
    </row>
    <row r="811" spans="13:13" x14ac:dyDescent="0.25">
      <c r="M811"/>
    </row>
    <row r="812" spans="13:13" x14ac:dyDescent="0.25">
      <c r="M812"/>
    </row>
    <row r="813" spans="13:13" x14ac:dyDescent="0.25">
      <c r="M813"/>
    </row>
    <row r="814" spans="13:13" x14ac:dyDescent="0.25">
      <c r="M814"/>
    </row>
    <row r="815" spans="13:13" x14ac:dyDescent="0.25">
      <c r="M815"/>
    </row>
    <row r="816" spans="13:13" x14ac:dyDescent="0.25">
      <c r="M816"/>
    </row>
    <row r="817" spans="13:13" x14ac:dyDescent="0.25">
      <c r="M817"/>
    </row>
    <row r="818" spans="13:13" x14ac:dyDescent="0.25">
      <c r="M818"/>
    </row>
    <row r="819" spans="13:13" x14ac:dyDescent="0.25">
      <c r="M819"/>
    </row>
    <row r="820" spans="13:13" x14ac:dyDescent="0.25">
      <c r="M820"/>
    </row>
    <row r="821" spans="13:13" x14ac:dyDescent="0.25">
      <c r="M821"/>
    </row>
    <row r="822" spans="13:13" x14ac:dyDescent="0.25">
      <c r="M822"/>
    </row>
    <row r="823" spans="13:13" x14ac:dyDescent="0.25">
      <c r="M823"/>
    </row>
    <row r="824" spans="13:13" x14ac:dyDescent="0.25">
      <c r="M824"/>
    </row>
    <row r="825" spans="13:13" x14ac:dyDescent="0.25">
      <c r="M825"/>
    </row>
    <row r="826" spans="13:13" x14ac:dyDescent="0.25">
      <c r="M826"/>
    </row>
    <row r="827" spans="13:13" x14ac:dyDescent="0.25">
      <c r="M827"/>
    </row>
    <row r="828" spans="13:13" x14ac:dyDescent="0.25">
      <c r="M828"/>
    </row>
    <row r="829" spans="13:13" x14ac:dyDescent="0.25">
      <c r="M829"/>
    </row>
    <row r="830" spans="13:13" x14ac:dyDescent="0.25">
      <c r="M830"/>
    </row>
    <row r="831" spans="13:13" x14ac:dyDescent="0.25">
      <c r="M831"/>
    </row>
    <row r="832" spans="13:13" x14ac:dyDescent="0.25">
      <c r="M832"/>
    </row>
    <row r="833" spans="13:13" x14ac:dyDescent="0.25">
      <c r="M833"/>
    </row>
    <row r="834" spans="13:13" x14ac:dyDescent="0.25">
      <c r="M834"/>
    </row>
    <row r="835" spans="13:13" x14ac:dyDescent="0.25">
      <c r="M835"/>
    </row>
    <row r="836" spans="13:13" x14ac:dyDescent="0.25">
      <c r="M836"/>
    </row>
    <row r="837" spans="13:13" x14ac:dyDescent="0.25">
      <c r="M837"/>
    </row>
    <row r="838" spans="13:13" x14ac:dyDescent="0.25">
      <c r="M838"/>
    </row>
    <row r="839" spans="13:13" x14ac:dyDescent="0.25">
      <c r="M839"/>
    </row>
    <row r="840" spans="13:13" x14ac:dyDescent="0.25">
      <c r="M840"/>
    </row>
    <row r="841" spans="13:13" x14ac:dyDescent="0.25">
      <c r="M841"/>
    </row>
    <row r="842" spans="13:13" x14ac:dyDescent="0.25">
      <c r="M842"/>
    </row>
    <row r="843" spans="13:13" x14ac:dyDescent="0.25">
      <c r="M843"/>
    </row>
    <row r="844" spans="13:13" x14ac:dyDescent="0.25">
      <c r="M844"/>
    </row>
    <row r="845" spans="13:13" x14ac:dyDescent="0.25">
      <c r="M845"/>
    </row>
    <row r="846" spans="13:13" x14ac:dyDescent="0.25">
      <c r="M846"/>
    </row>
    <row r="847" spans="13:13" x14ac:dyDescent="0.25">
      <c r="M847"/>
    </row>
    <row r="848" spans="13:13" x14ac:dyDescent="0.25">
      <c r="M848"/>
    </row>
    <row r="849" spans="13:13" x14ac:dyDescent="0.25">
      <c r="M849"/>
    </row>
    <row r="850" spans="13:13" x14ac:dyDescent="0.25">
      <c r="M850"/>
    </row>
    <row r="851" spans="13:13" x14ac:dyDescent="0.25">
      <c r="M851"/>
    </row>
    <row r="852" spans="13:13" x14ac:dyDescent="0.25">
      <c r="M852"/>
    </row>
    <row r="853" spans="13:13" x14ac:dyDescent="0.25">
      <c r="M853"/>
    </row>
    <row r="854" spans="13:13" x14ac:dyDescent="0.25">
      <c r="M854"/>
    </row>
    <row r="855" spans="13:13" x14ac:dyDescent="0.25">
      <c r="M855"/>
    </row>
    <row r="856" spans="13:13" x14ac:dyDescent="0.25">
      <c r="M856"/>
    </row>
    <row r="857" spans="13:13" x14ac:dyDescent="0.25">
      <c r="M857"/>
    </row>
    <row r="858" spans="13:13" x14ac:dyDescent="0.25">
      <c r="M858"/>
    </row>
    <row r="859" spans="13:13" x14ac:dyDescent="0.25">
      <c r="M859"/>
    </row>
    <row r="860" spans="13:13" x14ac:dyDescent="0.25">
      <c r="M860"/>
    </row>
    <row r="861" spans="13:13" x14ac:dyDescent="0.25">
      <c r="M861"/>
    </row>
    <row r="862" spans="13:13" x14ac:dyDescent="0.25">
      <c r="M862"/>
    </row>
    <row r="863" spans="13:13" x14ac:dyDescent="0.25">
      <c r="M863"/>
    </row>
    <row r="864" spans="13:13" x14ac:dyDescent="0.25">
      <c r="M864"/>
    </row>
    <row r="865" spans="13:13" x14ac:dyDescent="0.25">
      <c r="M865"/>
    </row>
    <row r="866" spans="13:13" x14ac:dyDescent="0.25">
      <c r="M866"/>
    </row>
    <row r="867" spans="13:13" x14ac:dyDescent="0.25">
      <c r="M867"/>
    </row>
    <row r="868" spans="13:13" x14ac:dyDescent="0.25">
      <c r="M868"/>
    </row>
    <row r="869" spans="13:13" x14ac:dyDescent="0.25">
      <c r="M869"/>
    </row>
    <row r="870" spans="13:13" x14ac:dyDescent="0.25">
      <c r="M870"/>
    </row>
    <row r="871" spans="13:13" x14ac:dyDescent="0.25">
      <c r="M871"/>
    </row>
    <row r="872" spans="13:13" x14ac:dyDescent="0.25">
      <c r="M872"/>
    </row>
    <row r="873" spans="13:13" x14ac:dyDescent="0.25">
      <c r="M873"/>
    </row>
    <row r="874" spans="13:13" x14ac:dyDescent="0.25">
      <c r="M874"/>
    </row>
    <row r="875" spans="13:13" x14ac:dyDescent="0.25">
      <c r="M875"/>
    </row>
    <row r="876" spans="13:13" x14ac:dyDescent="0.25">
      <c r="M876"/>
    </row>
    <row r="877" spans="13:13" x14ac:dyDescent="0.25">
      <c r="M877"/>
    </row>
    <row r="878" spans="13:13" x14ac:dyDescent="0.25">
      <c r="M878"/>
    </row>
    <row r="879" spans="13:13" x14ac:dyDescent="0.25">
      <c r="M879"/>
    </row>
    <row r="880" spans="13:13" x14ac:dyDescent="0.25">
      <c r="M880"/>
    </row>
    <row r="881" spans="13:13" x14ac:dyDescent="0.25">
      <c r="M881"/>
    </row>
    <row r="882" spans="13:13" x14ac:dyDescent="0.25">
      <c r="M882"/>
    </row>
    <row r="883" spans="13:13" x14ac:dyDescent="0.25">
      <c r="M883"/>
    </row>
    <row r="884" spans="13:13" x14ac:dyDescent="0.25">
      <c r="M884"/>
    </row>
    <row r="885" spans="13:13" x14ac:dyDescent="0.25">
      <c r="M885"/>
    </row>
    <row r="886" spans="13:13" x14ac:dyDescent="0.25">
      <c r="M886"/>
    </row>
    <row r="887" spans="13:13" x14ac:dyDescent="0.25">
      <c r="M887"/>
    </row>
    <row r="888" spans="13:13" x14ac:dyDescent="0.25">
      <c r="M888"/>
    </row>
    <row r="889" spans="13:13" x14ac:dyDescent="0.25">
      <c r="M889"/>
    </row>
    <row r="890" spans="13:13" x14ac:dyDescent="0.25">
      <c r="M890"/>
    </row>
    <row r="891" spans="13:13" x14ac:dyDescent="0.25">
      <c r="M891"/>
    </row>
    <row r="892" spans="13:13" x14ac:dyDescent="0.25">
      <c r="M892"/>
    </row>
    <row r="893" spans="13:13" x14ac:dyDescent="0.25">
      <c r="M893"/>
    </row>
    <row r="894" spans="13:13" x14ac:dyDescent="0.25">
      <c r="M894"/>
    </row>
    <row r="895" spans="13:13" x14ac:dyDescent="0.25">
      <c r="M895"/>
    </row>
    <row r="896" spans="13:13" x14ac:dyDescent="0.25">
      <c r="M896"/>
    </row>
    <row r="897" spans="13:13" x14ac:dyDescent="0.25">
      <c r="M897"/>
    </row>
    <row r="898" spans="13:13" x14ac:dyDescent="0.25">
      <c r="M898"/>
    </row>
    <row r="899" spans="13:13" x14ac:dyDescent="0.25">
      <c r="M899"/>
    </row>
    <row r="900" spans="13:13" x14ac:dyDescent="0.25">
      <c r="M900"/>
    </row>
    <row r="901" spans="13:13" x14ac:dyDescent="0.25">
      <c r="M901"/>
    </row>
    <row r="902" spans="13:13" x14ac:dyDescent="0.25">
      <c r="M902"/>
    </row>
    <row r="903" spans="13:13" x14ac:dyDescent="0.25">
      <c r="M903"/>
    </row>
    <row r="904" spans="13:13" x14ac:dyDescent="0.25">
      <c r="M904"/>
    </row>
    <row r="905" spans="13:13" x14ac:dyDescent="0.25">
      <c r="M905"/>
    </row>
    <row r="906" spans="13:13" x14ac:dyDescent="0.25">
      <c r="M906"/>
    </row>
    <row r="907" spans="13:13" x14ac:dyDescent="0.25">
      <c r="M907"/>
    </row>
    <row r="908" spans="13:13" x14ac:dyDescent="0.25">
      <c r="M908"/>
    </row>
    <row r="909" spans="13:13" x14ac:dyDescent="0.25">
      <c r="M909"/>
    </row>
    <row r="910" spans="13:13" x14ac:dyDescent="0.25">
      <c r="M910"/>
    </row>
    <row r="911" spans="13:13" x14ac:dyDescent="0.25">
      <c r="M911"/>
    </row>
    <row r="912" spans="13:13" x14ac:dyDescent="0.25">
      <c r="M912"/>
    </row>
    <row r="913" spans="13:13" x14ac:dyDescent="0.25">
      <c r="M913"/>
    </row>
    <row r="914" spans="13:13" x14ac:dyDescent="0.25">
      <c r="M914"/>
    </row>
    <row r="915" spans="13:13" x14ac:dyDescent="0.25">
      <c r="M915"/>
    </row>
    <row r="916" spans="13:13" x14ac:dyDescent="0.25">
      <c r="M916"/>
    </row>
    <row r="917" spans="13:13" x14ac:dyDescent="0.25">
      <c r="M917"/>
    </row>
    <row r="918" spans="13:13" x14ac:dyDescent="0.25">
      <c r="M918"/>
    </row>
    <row r="919" spans="13:13" x14ac:dyDescent="0.25">
      <c r="M919"/>
    </row>
    <row r="920" spans="13:13" x14ac:dyDescent="0.25">
      <c r="M920"/>
    </row>
    <row r="921" spans="13:13" x14ac:dyDescent="0.25">
      <c r="M921"/>
    </row>
    <row r="922" spans="13:13" x14ac:dyDescent="0.25">
      <c r="M922"/>
    </row>
    <row r="923" spans="13:13" x14ac:dyDescent="0.25">
      <c r="M923"/>
    </row>
    <row r="924" spans="13:13" x14ac:dyDescent="0.25">
      <c r="M924"/>
    </row>
    <row r="925" spans="13:13" x14ac:dyDescent="0.25">
      <c r="M925"/>
    </row>
    <row r="926" spans="13:13" x14ac:dyDescent="0.25">
      <c r="M926"/>
    </row>
    <row r="927" spans="13:13" x14ac:dyDescent="0.25">
      <c r="M927"/>
    </row>
    <row r="928" spans="13:13" x14ac:dyDescent="0.25">
      <c r="M928"/>
    </row>
    <row r="929" spans="13:13" x14ac:dyDescent="0.25">
      <c r="M929"/>
    </row>
    <row r="930" spans="13:13" x14ac:dyDescent="0.25">
      <c r="M930"/>
    </row>
    <row r="931" spans="13:13" x14ac:dyDescent="0.25">
      <c r="M931"/>
    </row>
    <row r="932" spans="13:13" x14ac:dyDescent="0.25">
      <c r="M932"/>
    </row>
    <row r="933" spans="13:13" x14ac:dyDescent="0.25">
      <c r="M933"/>
    </row>
    <row r="934" spans="13:13" x14ac:dyDescent="0.25">
      <c r="M934"/>
    </row>
    <row r="935" spans="13:13" x14ac:dyDescent="0.25">
      <c r="M935"/>
    </row>
    <row r="936" spans="13:13" x14ac:dyDescent="0.25">
      <c r="M936"/>
    </row>
    <row r="937" spans="13:13" x14ac:dyDescent="0.25">
      <c r="M937"/>
    </row>
    <row r="938" spans="13:13" x14ac:dyDescent="0.25">
      <c r="M938"/>
    </row>
    <row r="939" spans="13:13" x14ac:dyDescent="0.25">
      <c r="M939"/>
    </row>
    <row r="940" spans="13:13" x14ac:dyDescent="0.25">
      <c r="M940"/>
    </row>
    <row r="941" spans="13:13" x14ac:dyDescent="0.25">
      <c r="M941"/>
    </row>
    <row r="942" spans="13:13" x14ac:dyDescent="0.25">
      <c r="M942"/>
    </row>
    <row r="943" spans="13:13" x14ac:dyDescent="0.25">
      <c r="M943"/>
    </row>
    <row r="944" spans="13:13" x14ac:dyDescent="0.25">
      <c r="M944"/>
    </row>
    <row r="945" spans="13:13" x14ac:dyDescent="0.25">
      <c r="M945"/>
    </row>
    <row r="946" spans="13:13" x14ac:dyDescent="0.25">
      <c r="M946"/>
    </row>
    <row r="947" spans="13:13" x14ac:dyDescent="0.25">
      <c r="M947"/>
    </row>
    <row r="948" spans="13:13" x14ac:dyDescent="0.25">
      <c r="M948"/>
    </row>
    <row r="949" spans="13:13" x14ac:dyDescent="0.25">
      <c r="M949"/>
    </row>
    <row r="950" spans="13:13" x14ac:dyDescent="0.25">
      <c r="M950"/>
    </row>
    <row r="951" spans="13:13" x14ac:dyDescent="0.25">
      <c r="M951"/>
    </row>
    <row r="952" spans="13:13" x14ac:dyDescent="0.25">
      <c r="M952"/>
    </row>
    <row r="953" spans="13:13" x14ac:dyDescent="0.25">
      <c r="M953"/>
    </row>
    <row r="954" spans="13:13" x14ac:dyDescent="0.25">
      <c r="M954"/>
    </row>
    <row r="955" spans="13:13" x14ac:dyDescent="0.25">
      <c r="M955"/>
    </row>
    <row r="956" spans="13:13" x14ac:dyDescent="0.25">
      <c r="M956"/>
    </row>
    <row r="957" spans="13:13" x14ac:dyDescent="0.25">
      <c r="M957"/>
    </row>
    <row r="958" spans="13:13" x14ac:dyDescent="0.25">
      <c r="M958"/>
    </row>
    <row r="959" spans="13:13" x14ac:dyDescent="0.25">
      <c r="M959"/>
    </row>
    <row r="960" spans="13:13" x14ac:dyDescent="0.25">
      <c r="M960"/>
    </row>
    <row r="961" spans="13:13" x14ac:dyDescent="0.25">
      <c r="M961"/>
    </row>
    <row r="962" spans="13:13" x14ac:dyDescent="0.25">
      <c r="M962"/>
    </row>
    <row r="963" spans="13:13" x14ac:dyDescent="0.25">
      <c r="M963"/>
    </row>
    <row r="964" spans="13:13" x14ac:dyDescent="0.25">
      <c r="M964"/>
    </row>
    <row r="965" spans="13:13" x14ac:dyDescent="0.25">
      <c r="M965"/>
    </row>
    <row r="966" spans="13:13" x14ac:dyDescent="0.25">
      <c r="M966"/>
    </row>
    <row r="967" spans="13:13" x14ac:dyDescent="0.25">
      <c r="M967"/>
    </row>
    <row r="968" spans="13:13" x14ac:dyDescent="0.25">
      <c r="M968"/>
    </row>
    <row r="969" spans="13:13" x14ac:dyDescent="0.25">
      <c r="M969"/>
    </row>
    <row r="970" spans="13:13" x14ac:dyDescent="0.25">
      <c r="M970"/>
    </row>
    <row r="971" spans="13:13" x14ac:dyDescent="0.25">
      <c r="M971"/>
    </row>
    <row r="972" spans="13:13" x14ac:dyDescent="0.25">
      <c r="M972"/>
    </row>
    <row r="973" spans="13:13" x14ac:dyDescent="0.25">
      <c r="M973"/>
    </row>
    <row r="974" spans="13:13" x14ac:dyDescent="0.25">
      <c r="M974"/>
    </row>
    <row r="975" spans="13:13" x14ac:dyDescent="0.25">
      <c r="M975"/>
    </row>
    <row r="976" spans="13:13" x14ac:dyDescent="0.25">
      <c r="M976"/>
    </row>
    <row r="977" spans="13:13" x14ac:dyDescent="0.25">
      <c r="M977"/>
    </row>
    <row r="978" spans="13:13" x14ac:dyDescent="0.25">
      <c r="M978"/>
    </row>
    <row r="979" spans="13:13" x14ac:dyDescent="0.25">
      <c r="M979"/>
    </row>
    <row r="980" spans="13:13" x14ac:dyDescent="0.25">
      <c r="M980"/>
    </row>
    <row r="981" spans="13:13" x14ac:dyDescent="0.25">
      <c r="M981"/>
    </row>
    <row r="982" spans="13:13" x14ac:dyDescent="0.25">
      <c r="M982"/>
    </row>
    <row r="983" spans="13:13" x14ac:dyDescent="0.25">
      <c r="M983"/>
    </row>
    <row r="984" spans="13:13" x14ac:dyDescent="0.25">
      <c r="M984"/>
    </row>
    <row r="985" spans="13:13" x14ac:dyDescent="0.25">
      <c r="M985"/>
    </row>
    <row r="986" spans="13:13" x14ac:dyDescent="0.25">
      <c r="M986"/>
    </row>
    <row r="987" spans="13:13" x14ac:dyDescent="0.25">
      <c r="M987"/>
    </row>
    <row r="988" spans="13:13" x14ac:dyDescent="0.25">
      <c r="M988"/>
    </row>
    <row r="989" spans="13:13" x14ac:dyDescent="0.25">
      <c r="M989"/>
    </row>
    <row r="990" spans="13:13" x14ac:dyDescent="0.25">
      <c r="M990"/>
    </row>
    <row r="991" spans="13:13" x14ac:dyDescent="0.25">
      <c r="M991"/>
    </row>
    <row r="992" spans="13:13" x14ac:dyDescent="0.25">
      <c r="M992"/>
    </row>
    <row r="993" spans="13:13" x14ac:dyDescent="0.25">
      <c r="M993"/>
    </row>
    <row r="994" spans="13:13" x14ac:dyDescent="0.25">
      <c r="M994"/>
    </row>
    <row r="995" spans="13:13" x14ac:dyDescent="0.25">
      <c r="M995"/>
    </row>
    <row r="996" spans="13:13" x14ac:dyDescent="0.25">
      <c r="M996"/>
    </row>
    <row r="997" spans="13:13" x14ac:dyDescent="0.25">
      <c r="M997"/>
    </row>
    <row r="998" spans="13:13" x14ac:dyDescent="0.25">
      <c r="M998"/>
    </row>
    <row r="999" spans="13:13" x14ac:dyDescent="0.25">
      <c r="M999"/>
    </row>
    <row r="1000" spans="13:13" x14ac:dyDescent="0.25">
      <c r="M1000"/>
    </row>
    <row r="1001" spans="13:13" x14ac:dyDescent="0.25">
      <c r="M1001"/>
    </row>
    <row r="1002" spans="13:13" x14ac:dyDescent="0.25">
      <c r="M1002"/>
    </row>
    <row r="1003" spans="13:13" x14ac:dyDescent="0.25">
      <c r="M1003"/>
    </row>
    <row r="1004" spans="13:13" x14ac:dyDescent="0.25">
      <c r="M1004"/>
    </row>
    <row r="1005" spans="13:13" x14ac:dyDescent="0.25">
      <c r="M1005"/>
    </row>
    <row r="1006" spans="13:13" x14ac:dyDescent="0.25">
      <c r="M1006"/>
    </row>
    <row r="1007" spans="13:13" x14ac:dyDescent="0.25">
      <c r="M1007"/>
    </row>
    <row r="1008" spans="13:13" x14ac:dyDescent="0.25">
      <c r="M1008"/>
    </row>
    <row r="1009" spans="13:13" x14ac:dyDescent="0.25">
      <c r="M1009"/>
    </row>
    <row r="1010" spans="13:13" x14ac:dyDescent="0.25">
      <c r="M1010"/>
    </row>
    <row r="1011" spans="13:13" x14ac:dyDescent="0.25">
      <c r="M1011"/>
    </row>
    <row r="1012" spans="13:13" x14ac:dyDescent="0.25">
      <c r="M1012"/>
    </row>
    <row r="1013" spans="13:13" x14ac:dyDescent="0.25">
      <c r="M1013"/>
    </row>
    <row r="1014" spans="13:13" x14ac:dyDescent="0.25">
      <c r="M1014"/>
    </row>
    <row r="1015" spans="13:13" x14ac:dyDescent="0.25">
      <c r="M1015"/>
    </row>
    <row r="1016" spans="13:13" x14ac:dyDescent="0.25">
      <c r="M1016"/>
    </row>
    <row r="1017" spans="13:13" x14ac:dyDescent="0.25">
      <c r="M1017"/>
    </row>
    <row r="1018" spans="13:13" x14ac:dyDescent="0.25">
      <c r="M1018"/>
    </row>
    <row r="1019" spans="13:13" x14ac:dyDescent="0.25">
      <c r="M1019"/>
    </row>
    <row r="1020" spans="13:13" x14ac:dyDescent="0.25">
      <c r="M1020"/>
    </row>
    <row r="1021" spans="13:13" x14ac:dyDescent="0.25">
      <c r="M1021"/>
    </row>
    <row r="1022" spans="13:13" x14ac:dyDescent="0.25">
      <c r="M1022"/>
    </row>
    <row r="1023" spans="13:13" x14ac:dyDescent="0.25">
      <c r="M1023"/>
    </row>
    <row r="1024" spans="13:13" x14ac:dyDescent="0.25">
      <c r="M1024"/>
    </row>
    <row r="1025" spans="13:13" x14ac:dyDescent="0.25">
      <c r="M1025"/>
    </row>
    <row r="1026" spans="13:13" x14ac:dyDescent="0.25">
      <c r="M1026"/>
    </row>
    <row r="1027" spans="13:13" x14ac:dyDescent="0.25">
      <c r="M1027"/>
    </row>
    <row r="1028" spans="13:13" x14ac:dyDescent="0.25">
      <c r="M1028"/>
    </row>
    <row r="1029" spans="13:13" x14ac:dyDescent="0.25">
      <c r="M1029"/>
    </row>
    <row r="1030" spans="13:13" x14ac:dyDescent="0.25">
      <c r="M1030"/>
    </row>
    <row r="1031" spans="13:13" x14ac:dyDescent="0.25">
      <c r="M1031"/>
    </row>
    <row r="1032" spans="13:13" x14ac:dyDescent="0.25">
      <c r="M1032"/>
    </row>
    <row r="1033" spans="13:13" x14ac:dyDescent="0.25">
      <c r="M1033"/>
    </row>
    <row r="1034" spans="13:13" x14ac:dyDescent="0.25">
      <c r="M1034"/>
    </row>
    <row r="1035" spans="13:13" x14ac:dyDescent="0.25">
      <c r="M1035"/>
    </row>
    <row r="1036" spans="13:13" x14ac:dyDescent="0.25">
      <c r="M1036"/>
    </row>
    <row r="1037" spans="13:13" x14ac:dyDescent="0.25">
      <c r="M1037"/>
    </row>
    <row r="1038" spans="13:13" x14ac:dyDescent="0.25">
      <c r="M1038"/>
    </row>
    <row r="1039" spans="13:13" x14ac:dyDescent="0.25">
      <c r="M1039"/>
    </row>
    <row r="1040" spans="13:13" x14ac:dyDescent="0.25">
      <c r="M1040"/>
    </row>
    <row r="1041" spans="13:13" x14ac:dyDescent="0.25">
      <c r="M1041"/>
    </row>
    <row r="1042" spans="13:13" x14ac:dyDescent="0.25">
      <c r="M1042"/>
    </row>
    <row r="1043" spans="13:13" x14ac:dyDescent="0.25">
      <c r="M1043"/>
    </row>
    <row r="1044" spans="13:13" x14ac:dyDescent="0.25">
      <c r="M1044"/>
    </row>
    <row r="1045" spans="13:13" x14ac:dyDescent="0.25">
      <c r="M1045"/>
    </row>
    <row r="1046" spans="13:13" x14ac:dyDescent="0.25">
      <c r="M1046"/>
    </row>
    <row r="1047" spans="13:13" x14ac:dyDescent="0.25">
      <c r="M1047"/>
    </row>
    <row r="1048" spans="13:13" x14ac:dyDescent="0.25">
      <c r="M1048"/>
    </row>
    <row r="1049" spans="13:13" x14ac:dyDescent="0.25">
      <c r="M1049"/>
    </row>
    <row r="1050" spans="13:13" x14ac:dyDescent="0.25">
      <c r="M1050"/>
    </row>
    <row r="1051" spans="13:13" x14ac:dyDescent="0.25">
      <c r="M1051"/>
    </row>
    <row r="1052" spans="13:13" x14ac:dyDescent="0.25">
      <c r="M1052"/>
    </row>
    <row r="1053" spans="13:13" x14ac:dyDescent="0.25">
      <c r="M1053"/>
    </row>
    <row r="1054" spans="13:13" x14ac:dyDescent="0.25">
      <c r="M1054"/>
    </row>
    <row r="1055" spans="13:13" x14ac:dyDescent="0.25">
      <c r="M1055"/>
    </row>
    <row r="1056" spans="13:13" x14ac:dyDescent="0.25">
      <c r="M1056"/>
    </row>
    <row r="1057" spans="13:13" x14ac:dyDescent="0.25">
      <c r="M1057"/>
    </row>
    <row r="1058" spans="13:13" x14ac:dyDescent="0.25">
      <c r="M1058"/>
    </row>
    <row r="1059" spans="13:13" x14ac:dyDescent="0.25">
      <c r="M1059"/>
    </row>
    <row r="1060" spans="13:13" x14ac:dyDescent="0.25">
      <c r="M1060"/>
    </row>
    <row r="1061" spans="13:13" x14ac:dyDescent="0.25">
      <c r="M1061"/>
    </row>
    <row r="1062" spans="13:13" x14ac:dyDescent="0.25">
      <c r="M1062"/>
    </row>
    <row r="1063" spans="13:13" x14ac:dyDescent="0.25">
      <c r="M1063"/>
    </row>
    <row r="1064" spans="13:13" x14ac:dyDescent="0.25">
      <c r="M1064"/>
    </row>
    <row r="1065" spans="13:13" x14ac:dyDescent="0.25">
      <c r="M1065"/>
    </row>
    <row r="1066" spans="13:13" x14ac:dyDescent="0.25">
      <c r="M1066"/>
    </row>
    <row r="1067" spans="13:13" x14ac:dyDescent="0.25">
      <c r="M1067"/>
    </row>
    <row r="1068" spans="13:13" x14ac:dyDescent="0.25">
      <c r="M1068"/>
    </row>
    <row r="1069" spans="13:13" x14ac:dyDescent="0.25">
      <c r="M1069"/>
    </row>
    <row r="1070" spans="13:13" x14ac:dyDescent="0.25">
      <c r="M1070"/>
    </row>
    <row r="1071" spans="13:13" x14ac:dyDescent="0.25">
      <c r="M1071"/>
    </row>
    <row r="1072" spans="13:13" x14ac:dyDescent="0.25">
      <c r="M1072"/>
    </row>
    <row r="1073" spans="13:13" x14ac:dyDescent="0.25">
      <c r="M1073"/>
    </row>
    <row r="1074" spans="13:13" x14ac:dyDescent="0.25">
      <c r="M1074"/>
    </row>
    <row r="1075" spans="13:13" x14ac:dyDescent="0.25">
      <c r="M1075"/>
    </row>
    <row r="1076" spans="13:13" x14ac:dyDescent="0.25">
      <c r="M1076"/>
    </row>
    <row r="1077" spans="13:13" x14ac:dyDescent="0.25">
      <c r="M1077"/>
    </row>
    <row r="1078" spans="13:13" x14ac:dyDescent="0.25">
      <c r="M1078"/>
    </row>
    <row r="1079" spans="13:13" x14ac:dyDescent="0.25">
      <c r="M1079"/>
    </row>
    <row r="1080" spans="13:13" x14ac:dyDescent="0.25">
      <c r="M1080"/>
    </row>
    <row r="1081" spans="13:13" x14ac:dyDescent="0.25">
      <c r="M1081"/>
    </row>
    <row r="1082" spans="13:13" x14ac:dyDescent="0.25">
      <c r="M1082"/>
    </row>
    <row r="1083" spans="13:13" x14ac:dyDescent="0.25">
      <c r="M1083"/>
    </row>
    <row r="1084" spans="13:13" x14ac:dyDescent="0.25">
      <c r="M1084"/>
    </row>
    <row r="1085" spans="13:13" x14ac:dyDescent="0.25">
      <c r="M1085"/>
    </row>
    <row r="1086" spans="13:13" x14ac:dyDescent="0.25">
      <c r="M1086"/>
    </row>
    <row r="1087" spans="13:13" x14ac:dyDescent="0.25">
      <c r="M1087"/>
    </row>
    <row r="1088" spans="13:13" x14ac:dyDescent="0.25">
      <c r="M1088"/>
    </row>
    <row r="1089" spans="13:13" x14ac:dyDescent="0.25">
      <c r="M1089"/>
    </row>
    <row r="1090" spans="13:13" x14ac:dyDescent="0.25">
      <c r="M1090"/>
    </row>
    <row r="1091" spans="13:13" x14ac:dyDescent="0.25">
      <c r="M1091"/>
    </row>
    <row r="1092" spans="13:13" x14ac:dyDescent="0.25">
      <c r="M1092"/>
    </row>
    <row r="1093" spans="13:13" x14ac:dyDescent="0.25">
      <c r="M1093"/>
    </row>
    <row r="1094" spans="13:13" x14ac:dyDescent="0.25">
      <c r="M1094"/>
    </row>
    <row r="1095" spans="13:13" x14ac:dyDescent="0.25">
      <c r="M1095"/>
    </row>
    <row r="1096" spans="13:13" x14ac:dyDescent="0.25">
      <c r="M1096"/>
    </row>
    <row r="1097" spans="13:13" x14ac:dyDescent="0.25">
      <c r="M1097"/>
    </row>
    <row r="1098" spans="13:13" x14ac:dyDescent="0.25">
      <c r="M1098"/>
    </row>
    <row r="1099" spans="13:13" x14ac:dyDescent="0.25">
      <c r="M1099"/>
    </row>
    <row r="1100" spans="13:13" x14ac:dyDescent="0.25">
      <c r="M1100"/>
    </row>
    <row r="1101" spans="13:13" x14ac:dyDescent="0.25">
      <c r="M1101"/>
    </row>
    <row r="1102" spans="13:13" x14ac:dyDescent="0.25">
      <c r="M1102"/>
    </row>
    <row r="1103" spans="13:13" x14ac:dyDescent="0.25">
      <c r="M1103"/>
    </row>
    <row r="1104" spans="13:13" x14ac:dyDescent="0.25">
      <c r="M1104"/>
    </row>
    <row r="1105" spans="13:13" x14ac:dyDescent="0.25">
      <c r="M1105"/>
    </row>
    <row r="1106" spans="13:13" x14ac:dyDescent="0.25">
      <c r="M1106"/>
    </row>
    <row r="1107" spans="13:13" x14ac:dyDescent="0.25">
      <c r="M1107"/>
    </row>
    <row r="1108" spans="13:13" x14ac:dyDescent="0.25">
      <c r="M1108"/>
    </row>
    <row r="1109" spans="13:13" x14ac:dyDescent="0.25">
      <c r="M1109"/>
    </row>
    <row r="1110" spans="13:13" x14ac:dyDescent="0.25">
      <c r="M1110"/>
    </row>
    <row r="1111" spans="13:13" x14ac:dyDescent="0.25">
      <c r="M1111"/>
    </row>
    <row r="1112" spans="13:13" x14ac:dyDescent="0.25">
      <c r="M1112"/>
    </row>
    <row r="1113" spans="13:13" x14ac:dyDescent="0.25">
      <c r="M1113"/>
    </row>
    <row r="1114" spans="13:13" x14ac:dyDescent="0.25">
      <c r="M1114"/>
    </row>
    <row r="1115" spans="13:13" x14ac:dyDescent="0.25">
      <c r="M1115"/>
    </row>
    <row r="1116" spans="13:13" x14ac:dyDescent="0.25">
      <c r="M1116"/>
    </row>
    <row r="1117" spans="13:13" x14ac:dyDescent="0.25">
      <c r="M1117"/>
    </row>
    <row r="1118" spans="13:13" x14ac:dyDescent="0.25">
      <c r="M1118"/>
    </row>
    <row r="1119" spans="13:13" x14ac:dyDescent="0.25">
      <c r="M1119"/>
    </row>
    <row r="1120" spans="13:13" x14ac:dyDescent="0.25">
      <c r="M1120"/>
    </row>
    <row r="1121" spans="13:13" x14ac:dyDescent="0.25">
      <c r="M1121"/>
    </row>
    <row r="1122" spans="13:13" x14ac:dyDescent="0.25">
      <c r="M1122"/>
    </row>
    <row r="1123" spans="13:13" x14ac:dyDescent="0.25">
      <c r="M1123"/>
    </row>
    <row r="1124" spans="13:13" x14ac:dyDescent="0.25">
      <c r="M1124"/>
    </row>
    <row r="1125" spans="13:13" x14ac:dyDescent="0.25">
      <c r="M1125"/>
    </row>
    <row r="1126" spans="13:13" x14ac:dyDescent="0.25">
      <c r="M1126"/>
    </row>
    <row r="1127" spans="13:13" x14ac:dyDescent="0.25">
      <c r="M1127"/>
    </row>
    <row r="1128" spans="13:13" x14ac:dyDescent="0.25">
      <c r="M1128"/>
    </row>
    <row r="1129" spans="13:13" x14ac:dyDescent="0.25">
      <c r="M1129"/>
    </row>
    <row r="1130" spans="13:13" x14ac:dyDescent="0.25">
      <c r="M1130"/>
    </row>
    <row r="1131" spans="13:13" x14ac:dyDescent="0.25">
      <c r="M1131"/>
    </row>
    <row r="1132" spans="13:13" x14ac:dyDescent="0.25">
      <c r="M1132"/>
    </row>
    <row r="1133" spans="13:13" x14ac:dyDescent="0.25">
      <c r="M1133"/>
    </row>
    <row r="1134" spans="13:13" x14ac:dyDescent="0.25">
      <c r="M1134"/>
    </row>
    <row r="1135" spans="13:13" x14ac:dyDescent="0.25">
      <c r="M1135"/>
    </row>
    <row r="1136" spans="13:13" x14ac:dyDescent="0.25">
      <c r="M1136"/>
    </row>
    <row r="1137" spans="13:13" x14ac:dyDescent="0.25">
      <c r="M1137"/>
    </row>
    <row r="1138" spans="13:13" x14ac:dyDescent="0.25">
      <c r="M1138"/>
    </row>
    <row r="1139" spans="13:13" x14ac:dyDescent="0.25">
      <c r="M1139"/>
    </row>
    <row r="1140" spans="13:13" x14ac:dyDescent="0.25">
      <c r="M1140"/>
    </row>
    <row r="1141" spans="13:13" x14ac:dyDescent="0.25">
      <c r="M1141"/>
    </row>
    <row r="1142" spans="13:13" x14ac:dyDescent="0.25">
      <c r="M1142"/>
    </row>
    <row r="1143" spans="13:13" x14ac:dyDescent="0.25">
      <c r="M1143"/>
    </row>
    <row r="1144" spans="13:13" x14ac:dyDescent="0.25">
      <c r="M1144"/>
    </row>
    <row r="1145" spans="13:13" x14ac:dyDescent="0.25">
      <c r="M1145"/>
    </row>
    <row r="1146" spans="13:13" x14ac:dyDescent="0.25">
      <c r="M1146"/>
    </row>
    <row r="1147" spans="13:13" x14ac:dyDescent="0.25">
      <c r="M1147"/>
    </row>
    <row r="1148" spans="13:13" x14ac:dyDescent="0.25">
      <c r="M1148"/>
    </row>
    <row r="1149" spans="13:13" x14ac:dyDescent="0.25">
      <c r="M1149"/>
    </row>
    <row r="1150" spans="13:13" x14ac:dyDescent="0.25">
      <c r="M1150"/>
    </row>
    <row r="1151" spans="13:13" x14ac:dyDescent="0.25">
      <c r="M1151"/>
    </row>
    <row r="1152" spans="13:13" x14ac:dyDescent="0.25">
      <c r="M1152"/>
    </row>
    <row r="1153" spans="13:13" x14ac:dyDescent="0.25">
      <c r="M1153"/>
    </row>
    <row r="1154" spans="13:13" x14ac:dyDescent="0.25">
      <c r="M1154"/>
    </row>
    <row r="1155" spans="13:13" x14ac:dyDescent="0.25">
      <c r="M1155"/>
    </row>
    <row r="1156" spans="13:13" x14ac:dyDescent="0.25">
      <c r="M1156"/>
    </row>
    <row r="1157" spans="13:13" x14ac:dyDescent="0.25">
      <c r="M1157"/>
    </row>
    <row r="1158" spans="13:13" x14ac:dyDescent="0.25">
      <c r="M1158"/>
    </row>
    <row r="1159" spans="13:13" x14ac:dyDescent="0.25">
      <c r="M1159"/>
    </row>
    <row r="1160" spans="13:13" x14ac:dyDescent="0.25">
      <c r="M1160"/>
    </row>
    <row r="1161" spans="13:13" x14ac:dyDescent="0.25">
      <c r="M1161"/>
    </row>
    <row r="1162" spans="13:13" x14ac:dyDescent="0.25">
      <c r="M1162"/>
    </row>
    <row r="1163" spans="13:13" x14ac:dyDescent="0.25">
      <c r="M1163"/>
    </row>
    <row r="1164" spans="13:13" x14ac:dyDescent="0.25">
      <c r="M1164"/>
    </row>
    <row r="1165" spans="13:13" x14ac:dyDescent="0.25">
      <c r="M1165"/>
    </row>
    <row r="1166" spans="13:13" x14ac:dyDescent="0.25">
      <c r="M1166"/>
    </row>
    <row r="1167" spans="13:13" x14ac:dyDescent="0.25">
      <c r="M1167"/>
    </row>
    <row r="1168" spans="13:13" x14ac:dyDescent="0.25">
      <c r="M1168"/>
    </row>
    <row r="1169" spans="13:13" x14ac:dyDescent="0.25">
      <c r="M1169"/>
    </row>
    <row r="1170" spans="13:13" x14ac:dyDescent="0.25">
      <c r="M1170"/>
    </row>
    <row r="1171" spans="13:13" x14ac:dyDescent="0.25">
      <c r="M1171"/>
    </row>
    <row r="1172" spans="13:13" x14ac:dyDescent="0.25">
      <c r="M1172"/>
    </row>
    <row r="1173" spans="13:13" x14ac:dyDescent="0.25">
      <c r="M1173"/>
    </row>
    <row r="1174" spans="13:13" x14ac:dyDescent="0.25">
      <c r="M1174"/>
    </row>
    <row r="1175" spans="13:13" x14ac:dyDescent="0.25">
      <c r="M1175"/>
    </row>
    <row r="1176" spans="13:13" x14ac:dyDescent="0.25">
      <c r="M1176"/>
    </row>
    <row r="1177" spans="13:13" x14ac:dyDescent="0.25">
      <c r="M1177"/>
    </row>
    <row r="1178" spans="13:13" x14ac:dyDescent="0.25">
      <c r="M1178"/>
    </row>
    <row r="1179" spans="13:13" x14ac:dyDescent="0.25">
      <c r="M1179"/>
    </row>
    <row r="1180" spans="13:13" x14ac:dyDescent="0.25">
      <c r="M1180"/>
    </row>
    <row r="1181" spans="13:13" x14ac:dyDescent="0.25">
      <c r="M1181"/>
    </row>
    <row r="1182" spans="13:13" x14ac:dyDescent="0.25">
      <c r="M1182"/>
    </row>
    <row r="1183" spans="13:13" x14ac:dyDescent="0.25">
      <c r="M1183"/>
    </row>
    <row r="1184" spans="13:13" x14ac:dyDescent="0.25">
      <c r="M1184"/>
    </row>
    <row r="1185" spans="13:13" x14ac:dyDescent="0.25">
      <c r="M1185"/>
    </row>
    <row r="1186" spans="13:13" x14ac:dyDescent="0.25">
      <c r="M1186"/>
    </row>
    <row r="1187" spans="13:13" x14ac:dyDescent="0.25">
      <c r="M1187"/>
    </row>
    <row r="1188" spans="13:13" x14ac:dyDescent="0.25">
      <c r="M1188"/>
    </row>
    <row r="1189" spans="13:13" x14ac:dyDescent="0.25">
      <c r="M1189"/>
    </row>
    <row r="1190" spans="13:13" x14ac:dyDescent="0.25">
      <c r="M1190"/>
    </row>
    <row r="1191" spans="13:13" x14ac:dyDescent="0.25">
      <c r="M1191"/>
    </row>
    <row r="1192" spans="13:13" x14ac:dyDescent="0.25">
      <c r="M1192"/>
    </row>
    <row r="1193" spans="13:13" x14ac:dyDescent="0.25">
      <c r="M1193"/>
    </row>
    <row r="1194" spans="13:13" x14ac:dyDescent="0.25">
      <c r="M1194"/>
    </row>
    <row r="1195" spans="13:13" x14ac:dyDescent="0.25">
      <c r="M1195"/>
    </row>
    <row r="1196" spans="13:13" x14ac:dyDescent="0.25">
      <c r="M1196"/>
    </row>
    <row r="1197" spans="13:13" x14ac:dyDescent="0.25">
      <c r="M1197"/>
    </row>
    <row r="1198" spans="13:13" x14ac:dyDescent="0.25">
      <c r="M1198"/>
    </row>
    <row r="1199" spans="13:13" x14ac:dyDescent="0.25">
      <c r="M1199"/>
    </row>
    <row r="1200" spans="13:13" x14ac:dyDescent="0.25">
      <c r="M1200"/>
    </row>
    <row r="1201" spans="13:13" x14ac:dyDescent="0.25">
      <c r="M1201"/>
    </row>
    <row r="1202" spans="13:13" x14ac:dyDescent="0.25">
      <c r="M1202"/>
    </row>
    <row r="1203" spans="13:13" x14ac:dyDescent="0.25">
      <c r="M1203"/>
    </row>
    <row r="1204" spans="13:13" x14ac:dyDescent="0.25">
      <c r="M1204"/>
    </row>
    <row r="1205" spans="13:13" x14ac:dyDescent="0.25">
      <c r="M1205"/>
    </row>
    <row r="1206" spans="13:13" x14ac:dyDescent="0.25">
      <c r="M1206"/>
    </row>
    <row r="1207" spans="13:13" x14ac:dyDescent="0.25">
      <c r="M1207"/>
    </row>
    <row r="1208" spans="13:13" x14ac:dyDescent="0.25">
      <c r="M1208"/>
    </row>
    <row r="1209" spans="13:13" x14ac:dyDescent="0.25">
      <c r="M1209"/>
    </row>
    <row r="1210" spans="13:13" x14ac:dyDescent="0.25">
      <c r="M1210"/>
    </row>
    <row r="1211" spans="13:13" x14ac:dyDescent="0.25">
      <c r="M1211"/>
    </row>
    <row r="1212" spans="13:13" x14ac:dyDescent="0.25">
      <c r="M1212"/>
    </row>
    <row r="1213" spans="13:13" x14ac:dyDescent="0.25">
      <c r="M1213"/>
    </row>
    <row r="1214" spans="13:13" x14ac:dyDescent="0.25">
      <c r="M1214"/>
    </row>
    <row r="1215" spans="13:13" x14ac:dyDescent="0.25">
      <c r="M1215"/>
    </row>
    <row r="1216" spans="13:13" x14ac:dyDescent="0.25">
      <c r="M1216"/>
    </row>
    <row r="1217" spans="13:13" x14ac:dyDescent="0.25">
      <c r="M1217"/>
    </row>
    <row r="1218" spans="13:13" x14ac:dyDescent="0.25">
      <c r="M1218"/>
    </row>
    <row r="1219" spans="13:13" x14ac:dyDescent="0.25">
      <c r="M1219"/>
    </row>
    <row r="1220" spans="13:13" x14ac:dyDescent="0.25">
      <c r="M1220"/>
    </row>
    <row r="1221" spans="13:13" x14ac:dyDescent="0.25">
      <c r="M1221"/>
    </row>
    <row r="1222" spans="13:13" x14ac:dyDescent="0.25">
      <c r="M1222"/>
    </row>
    <row r="1223" spans="13:13" x14ac:dyDescent="0.25">
      <c r="M1223"/>
    </row>
    <row r="1224" spans="13:13" x14ac:dyDescent="0.25">
      <c r="M1224"/>
    </row>
    <row r="1225" spans="13:13" x14ac:dyDescent="0.25">
      <c r="M1225"/>
    </row>
    <row r="1226" spans="13:13" x14ac:dyDescent="0.25">
      <c r="M1226"/>
    </row>
    <row r="1227" spans="13:13" x14ac:dyDescent="0.25">
      <c r="M1227"/>
    </row>
    <row r="1228" spans="13:13" x14ac:dyDescent="0.25">
      <c r="M1228"/>
    </row>
    <row r="1229" spans="13:13" x14ac:dyDescent="0.25">
      <c r="M1229"/>
    </row>
    <row r="1230" spans="13:13" x14ac:dyDescent="0.25">
      <c r="M1230"/>
    </row>
    <row r="1231" spans="13:13" x14ac:dyDescent="0.25">
      <c r="M1231"/>
    </row>
    <row r="1232" spans="13:13" x14ac:dyDescent="0.25">
      <c r="M1232"/>
    </row>
    <row r="1233" spans="13:13" x14ac:dyDescent="0.25">
      <c r="M1233"/>
    </row>
    <row r="1234" spans="13:13" x14ac:dyDescent="0.25">
      <c r="M1234"/>
    </row>
    <row r="1235" spans="13:13" x14ac:dyDescent="0.25">
      <c r="M1235"/>
    </row>
    <row r="1236" spans="13:13" x14ac:dyDescent="0.25">
      <c r="M1236"/>
    </row>
    <row r="1237" spans="13:13" x14ac:dyDescent="0.25">
      <c r="M1237"/>
    </row>
    <row r="1238" spans="13:13" x14ac:dyDescent="0.25">
      <c r="M1238"/>
    </row>
    <row r="1239" spans="13:13" x14ac:dyDescent="0.25">
      <c r="M1239"/>
    </row>
    <row r="1240" spans="13:13" x14ac:dyDescent="0.25">
      <c r="M1240"/>
    </row>
    <row r="1241" spans="13:13" x14ac:dyDescent="0.25">
      <c r="M1241"/>
    </row>
    <row r="1242" spans="13:13" x14ac:dyDescent="0.25">
      <c r="M1242"/>
    </row>
    <row r="1243" spans="13:13" x14ac:dyDescent="0.25">
      <c r="M1243"/>
    </row>
    <row r="1244" spans="13:13" x14ac:dyDescent="0.25">
      <c r="M1244"/>
    </row>
    <row r="1245" spans="13:13" x14ac:dyDescent="0.25">
      <c r="M1245"/>
    </row>
    <row r="1246" spans="13:13" x14ac:dyDescent="0.25">
      <c r="M1246"/>
    </row>
    <row r="1247" spans="13:13" x14ac:dyDescent="0.25">
      <c r="M1247"/>
    </row>
    <row r="1248" spans="13:13" x14ac:dyDescent="0.25">
      <c r="M1248"/>
    </row>
    <row r="1249" spans="13:13" x14ac:dyDescent="0.25">
      <c r="M1249"/>
    </row>
    <row r="1250" spans="13:13" x14ac:dyDescent="0.25">
      <c r="M1250"/>
    </row>
    <row r="1251" spans="13:13" x14ac:dyDescent="0.25">
      <c r="M1251"/>
    </row>
    <row r="1252" spans="13:13" x14ac:dyDescent="0.25">
      <c r="M1252"/>
    </row>
    <row r="1253" spans="13:13" x14ac:dyDescent="0.25">
      <c r="M1253"/>
    </row>
    <row r="1254" spans="13:13" x14ac:dyDescent="0.25">
      <c r="M1254"/>
    </row>
    <row r="1255" spans="13:13" x14ac:dyDescent="0.25">
      <c r="M1255"/>
    </row>
    <row r="1256" spans="13:13" x14ac:dyDescent="0.25">
      <c r="M1256"/>
    </row>
    <row r="1257" spans="13:13" x14ac:dyDescent="0.25">
      <c r="M1257"/>
    </row>
    <row r="1258" spans="13:13" x14ac:dyDescent="0.25">
      <c r="M1258"/>
    </row>
    <row r="1259" spans="13:13" x14ac:dyDescent="0.25">
      <c r="M1259"/>
    </row>
    <row r="1260" spans="13:13" x14ac:dyDescent="0.25">
      <c r="M1260"/>
    </row>
    <row r="1261" spans="13:13" x14ac:dyDescent="0.25">
      <c r="M1261"/>
    </row>
    <row r="1262" spans="13:13" x14ac:dyDescent="0.25">
      <c r="M1262"/>
    </row>
    <row r="1263" spans="13:13" x14ac:dyDescent="0.25">
      <c r="M1263"/>
    </row>
    <row r="1264" spans="13:13" x14ac:dyDescent="0.25">
      <c r="M1264"/>
    </row>
    <row r="1265" spans="13:13" x14ac:dyDescent="0.25">
      <c r="M1265"/>
    </row>
    <row r="1266" spans="13:13" x14ac:dyDescent="0.25">
      <c r="M1266"/>
    </row>
    <row r="1267" spans="13:13" x14ac:dyDescent="0.25">
      <c r="M1267"/>
    </row>
    <row r="1268" spans="13:13" x14ac:dyDescent="0.25">
      <c r="M1268"/>
    </row>
    <row r="1269" spans="13:13" x14ac:dyDescent="0.25">
      <c r="M1269"/>
    </row>
    <row r="1270" spans="13:13" x14ac:dyDescent="0.25">
      <c r="M1270"/>
    </row>
    <row r="1271" spans="13:13" x14ac:dyDescent="0.25">
      <c r="M1271"/>
    </row>
    <row r="1272" spans="13:13" x14ac:dyDescent="0.25">
      <c r="M1272"/>
    </row>
    <row r="1273" spans="13:13" x14ac:dyDescent="0.25">
      <c r="M1273"/>
    </row>
    <row r="1274" spans="13:13" x14ac:dyDescent="0.25">
      <c r="M1274"/>
    </row>
    <row r="1275" spans="13:13" x14ac:dyDescent="0.25">
      <c r="M1275"/>
    </row>
    <row r="1276" spans="13:13" x14ac:dyDescent="0.25">
      <c r="M1276"/>
    </row>
    <row r="1277" spans="13:13" x14ac:dyDescent="0.25">
      <c r="M1277"/>
    </row>
    <row r="1278" spans="13:13" x14ac:dyDescent="0.25">
      <c r="M1278"/>
    </row>
    <row r="1279" spans="13:13" x14ac:dyDescent="0.25">
      <c r="M1279"/>
    </row>
    <row r="1280" spans="13:13" x14ac:dyDescent="0.25">
      <c r="M1280"/>
    </row>
    <row r="1281" spans="13:13" x14ac:dyDescent="0.25">
      <c r="M1281"/>
    </row>
    <row r="1282" spans="13:13" x14ac:dyDescent="0.25">
      <c r="M1282"/>
    </row>
    <row r="1283" spans="13:13" x14ac:dyDescent="0.25">
      <c r="M1283"/>
    </row>
    <row r="1284" spans="13:13" x14ac:dyDescent="0.25">
      <c r="M1284"/>
    </row>
    <row r="1285" spans="13:13" x14ac:dyDescent="0.25">
      <c r="M1285"/>
    </row>
    <row r="1286" spans="13:13" x14ac:dyDescent="0.25">
      <c r="M1286"/>
    </row>
    <row r="1287" spans="13:13" x14ac:dyDescent="0.25">
      <c r="M1287"/>
    </row>
    <row r="1288" spans="13:13" x14ac:dyDescent="0.25">
      <c r="M1288"/>
    </row>
    <row r="1289" spans="13:13" x14ac:dyDescent="0.25">
      <c r="M1289"/>
    </row>
    <row r="1290" spans="13:13" x14ac:dyDescent="0.25">
      <c r="M1290"/>
    </row>
    <row r="1291" spans="13:13" x14ac:dyDescent="0.25">
      <c r="M1291"/>
    </row>
    <row r="1292" spans="13:13" x14ac:dyDescent="0.25">
      <c r="M1292"/>
    </row>
    <row r="1293" spans="13:13" x14ac:dyDescent="0.25">
      <c r="M1293"/>
    </row>
    <row r="1294" spans="13:13" x14ac:dyDescent="0.25">
      <c r="M1294"/>
    </row>
    <row r="1295" spans="13:13" x14ac:dyDescent="0.25">
      <c r="M1295"/>
    </row>
    <row r="1296" spans="13:13" x14ac:dyDescent="0.25">
      <c r="M1296"/>
    </row>
    <row r="1297" spans="13:13" x14ac:dyDescent="0.25">
      <c r="M1297"/>
    </row>
    <row r="1298" spans="13:13" x14ac:dyDescent="0.25">
      <c r="M1298"/>
    </row>
    <row r="1299" spans="13:13" x14ac:dyDescent="0.25">
      <c r="M1299"/>
    </row>
    <row r="1300" spans="13:13" x14ac:dyDescent="0.25">
      <c r="M1300"/>
    </row>
    <row r="1301" spans="13:13" x14ac:dyDescent="0.25">
      <c r="M1301"/>
    </row>
    <row r="1302" spans="13:13" x14ac:dyDescent="0.25">
      <c r="M1302"/>
    </row>
    <row r="1303" spans="13:13" x14ac:dyDescent="0.25">
      <c r="M1303"/>
    </row>
    <row r="1304" spans="13:13" x14ac:dyDescent="0.25">
      <c r="M1304"/>
    </row>
    <row r="1305" spans="13:13" x14ac:dyDescent="0.25">
      <c r="M1305"/>
    </row>
    <row r="1306" spans="13:13" x14ac:dyDescent="0.25">
      <c r="M1306"/>
    </row>
    <row r="1307" spans="13:13" x14ac:dyDescent="0.25">
      <c r="M1307"/>
    </row>
    <row r="1308" spans="13:13" x14ac:dyDescent="0.25">
      <c r="M1308"/>
    </row>
    <row r="1309" spans="13:13" x14ac:dyDescent="0.25">
      <c r="M1309"/>
    </row>
    <row r="1310" spans="13:13" x14ac:dyDescent="0.25">
      <c r="M1310"/>
    </row>
    <row r="1311" spans="13:13" x14ac:dyDescent="0.25">
      <c r="M1311"/>
    </row>
    <row r="1312" spans="13:13" x14ac:dyDescent="0.25">
      <c r="M1312"/>
    </row>
    <row r="1313" spans="13:13" x14ac:dyDescent="0.25">
      <c r="M1313"/>
    </row>
    <row r="1314" spans="13:13" x14ac:dyDescent="0.25">
      <c r="M1314"/>
    </row>
    <row r="1315" spans="13:13" x14ac:dyDescent="0.25">
      <c r="M1315"/>
    </row>
    <row r="1316" spans="13:13" x14ac:dyDescent="0.25">
      <c r="M1316"/>
    </row>
    <row r="1317" spans="13:13" x14ac:dyDescent="0.25">
      <c r="M1317"/>
    </row>
    <row r="1318" spans="13:13" x14ac:dyDescent="0.25">
      <c r="M1318"/>
    </row>
    <row r="1319" spans="13:13" x14ac:dyDescent="0.25">
      <c r="M1319"/>
    </row>
    <row r="1320" spans="13:13" x14ac:dyDescent="0.25">
      <c r="M1320"/>
    </row>
    <row r="1321" spans="13:13" x14ac:dyDescent="0.25">
      <c r="M1321"/>
    </row>
    <row r="1322" spans="13:13" x14ac:dyDescent="0.25">
      <c r="M1322"/>
    </row>
    <row r="1323" spans="13:13" x14ac:dyDescent="0.25">
      <c r="M1323"/>
    </row>
    <row r="1324" spans="13:13" x14ac:dyDescent="0.25">
      <c r="M1324"/>
    </row>
    <row r="1325" spans="13:13" x14ac:dyDescent="0.25">
      <c r="M1325"/>
    </row>
    <row r="1326" spans="13:13" x14ac:dyDescent="0.25">
      <c r="M1326"/>
    </row>
    <row r="1327" spans="13:13" x14ac:dyDescent="0.25">
      <c r="M1327"/>
    </row>
    <row r="1328" spans="13:13" x14ac:dyDescent="0.25">
      <c r="M1328"/>
    </row>
    <row r="1329" spans="13:13" x14ac:dyDescent="0.25">
      <c r="M1329"/>
    </row>
    <row r="1330" spans="13:13" x14ac:dyDescent="0.25">
      <c r="M1330"/>
    </row>
    <row r="1331" spans="13:13" x14ac:dyDescent="0.25">
      <c r="M1331"/>
    </row>
    <row r="1332" spans="13:13" x14ac:dyDescent="0.25">
      <c r="M1332"/>
    </row>
    <row r="1333" spans="13:13" x14ac:dyDescent="0.25">
      <c r="M1333"/>
    </row>
    <row r="1334" spans="13:13" x14ac:dyDescent="0.25">
      <c r="M1334"/>
    </row>
    <row r="1335" spans="13:13" x14ac:dyDescent="0.25">
      <c r="M1335"/>
    </row>
    <row r="1336" spans="13:13" x14ac:dyDescent="0.25">
      <c r="M1336"/>
    </row>
    <row r="1337" spans="13:13" x14ac:dyDescent="0.25">
      <c r="M1337"/>
    </row>
    <row r="1338" spans="13:13" x14ac:dyDescent="0.25">
      <c r="M1338"/>
    </row>
    <row r="1339" spans="13:13" x14ac:dyDescent="0.25">
      <c r="M1339"/>
    </row>
    <row r="1340" spans="13:13" x14ac:dyDescent="0.25">
      <c r="M1340"/>
    </row>
    <row r="1341" spans="13:13" x14ac:dyDescent="0.25">
      <c r="M1341"/>
    </row>
    <row r="1342" spans="13:13" x14ac:dyDescent="0.25">
      <c r="M1342"/>
    </row>
    <row r="1343" spans="13:13" x14ac:dyDescent="0.25">
      <c r="M1343"/>
    </row>
    <row r="1344" spans="13:13" x14ac:dyDescent="0.25">
      <c r="M1344"/>
    </row>
    <row r="1345" spans="13:13" x14ac:dyDescent="0.25">
      <c r="M1345"/>
    </row>
    <row r="1346" spans="13:13" x14ac:dyDescent="0.25">
      <c r="M1346"/>
    </row>
    <row r="1347" spans="13:13" x14ac:dyDescent="0.25">
      <c r="M1347"/>
    </row>
    <row r="1348" spans="13:13" x14ac:dyDescent="0.25">
      <c r="M1348"/>
    </row>
    <row r="1349" spans="13:13" x14ac:dyDescent="0.25">
      <c r="M1349"/>
    </row>
    <row r="1350" spans="13:13" x14ac:dyDescent="0.25">
      <c r="M1350"/>
    </row>
    <row r="1351" spans="13:13" x14ac:dyDescent="0.25">
      <c r="M1351"/>
    </row>
    <row r="1352" spans="13:13" x14ac:dyDescent="0.25">
      <c r="M1352"/>
    </row>
    <row r="1353" spans="13:13" x14ac:dyDescent="0.25">
      <c r="M1353"/>
    </row>
    <row r="1354" spans="13:13" x14ac:dyDescent="0.25">
      <c r="M1354"/>
    </row>
    <row r="1355" spans="13:13" x14ac:dyDescent="0.25">
      <c r="M1355"/>
    </row>
    <row r="1356" spans="13:13" x14ac:dyDescent="0.25">
      <c r="M1356"/>
    </row>
    <row r="1357" spans="13:13" x14ac:dyDescent="0.25">
      <c r="M1357"/>
    </row>
    <row r="1358" spans="13:13" x14ac:dyDescent="0.25">
      <c r="M1358"/>
    </row>
    <row r="1359" spans="13:13" x14ac:dyDescent="0.25">
      <c r="M1359"/>
    </row>
    <row r="1360" spans="13:13" x14ac:dyDescent="0.25">
      <c r="M1360"/>
    </row>
    <row r="1361" spans="13:13" x14ac:dyDescent="0.25">
      <c r="M1361"/>
    </row>
    <row r="1362" spans="13:13" x14ac:dyDescent="0.25">
      <c r="M1362"/>
    </row>
    <row r="1363" spans="13:13" x14ac:dyDescent="0.25">
      <c r="M1363"/>
    </row>
    <row r="1364" spans="13:13" x14ac:dyDescent="0.25">
      <c r="M1364"/>
    </row>
    <row r="1365" spans="13:13" x14ac:dyDescent="0.25">
      <c r="M1365"/>
    </row>
    <row r="1366" spans="13:13" x14ac:dyDescent="0.25">
      <c r="M1366"/>
    </row>
    <row r="1367" spans="13:13" x14ac:dyDescent="0.25">
      <c r="M1367"/>
    </row>
    <row r="1368" spans="13:13" x14ac:dyDescent="0.25">
      <c r="M1368"/>
    </row>
    <row r="1369" spans="13:13" x14ac:dyDescent="0.25">
      <c r="M1369"/>
    </row>
    <row r="1370" spans="13:13" x14ac:dyDescent="0.25">
      <c r="M1370"/>
    </row>
    <row r="1371" spans="13:13" x14ac:dyDescent="0.25">
      <c r="M1371"/>
    </row>
    <row r="1372" spans="13:13" x14ac:dyDescent="0.25">
      <c r="M1372"/>
    </row>
    <row r="1373" spans="13:13" x14ac:dyDescent="0.25">
      <c r="M1373"/>
    </row>
    <row r="1374" spans="13:13" x14ac:dyDescent="0.25">
      <c r="M1374"/>
    </row>
    <row r="1375" spans="13:13" x14ac:dyDescent="0.25">
      <c r="M1375"/>
    </row>
    <row r="1376" spans="13:13" x14ac:dyDescent="0.25">
      <c r="M1376"/>
    </row>
    <row r="1377" spans="13:13" x14ac:dyDescent="0.25">
      <c r="M1377"/>
    </row>
    <row r="1378" spans="13:13" x14ac:dyDescent="0.25">
      <c r="M1378"/>
    </row>
    <row r="1379" spans="13:13" x14ac:dyDescent="0.25">
      <c r="M1379"/>
    </row>
    <row r="1380" spans="13:13" x14ac:dyDescent="0.25">
      <c r="M1380"/>
    </row>
    <row r="1381" spans="13:13" x14ac:dyDescent="0.25">
      <c r="M1381"/>
    </row>
    <row r="1382" spans="13:13" x14ac:dyDescent="0.25">
      <c r="M1382"/>
    </row>
    <row r="1383" spans="13:13" x14ac:dyDescent="0.25">
      <c r="M1383"/>
    </row>
    <row r="1384" spans="13:13" x14ac:dyDescent="0.25">
      <c r="M1384"/>
    </row>
    <row r="1385" spans="13:13" x14ac:dyDescent="0.25">
      <c r="M1385"/>
    </row>
    <row r="1386" spans="13:13" x14ac:dyDescent="0.25">
      <c r="M1386"/>
    </row>
    <row r="1387" spans="13:13" x14ac:dyDescent="0.25">
      <c r="M1387"/>
    </row>
    <row r="1388" spans="13:13" x14ac:dyDescent="0.25">
      <c r="M1388"/>
    </row>
    <row r="1389" spans="13:13" x14ac:dyDescent="0.25">
      <c r="M1389"/>
    </row>
    <row r="1390" spans="13:13" x14ac:dyDescent="0.25">
      <c r="M1390"/>
    </row>
    <row r="1391" spans="13:13" x14ac:dyDescent="0.25">
      <c r="M1391"/>
    </row>
    <row r="1392" spans="13:13" x14ac:dyDescent="0.25">
      <c r="M1392"/>
    </row>
    <row r="1393" spans="13:13" x14ac:dyDescent="0.25">
      <c r="M1393"/>
    </row>
    <row r="1394" spans="13:13" x14ac:dyDescent="0.25">
      <c r="M1394"/>
    </row>
    <row r="1395" spans="13:13" x14ac:dyDescent="0.25">
      <c r="M1395"/>
    </row>
    <row r="1396" spans="13:13" x14ac:dyDescent="0.25">
      <c r="M1396"/>
    </row>
    <row r="1397" spans="13:13" x14ac:dyDescent="0.25">
      <c r="M1397"/>
    </row>
    <row r="1398" spans="13:13" x14ac:dyDescent="0.25">
      <c r="M1398"/>
    </row>
    <row r="1399" spans="13:13" x14ac:dyDescent="0.25">
      <c r="M1399"/>
    </row>
    <row r="1400" spans="13:13" x14ac:dyDescent="0.25">
      <c r="M1400"/>
    </row>
    <row r="1401" spans="13:13" x14ac:dyDescent="0.25">
      <c r="M1401"/>
    </row>
    <row r="1402" spans="13:13" x14ac:dyDescent="0.25">
      <c r="M1402"/>
    </row>
    <row r="1403" spans="13:13" x14ac:dyDescent="0.25">
      <c r="M1403"/>
    </row>
    <row r="1404" spans="13:13" x14ac:dyDescent="0.25">
      <c r="M1404"/>
    </row>
    <row r="1405" spans="13:13" x14ac:dyDescent="0.25">
      <c r="M1405"/>
    </row>
    <row r="1406" spans="13:13" x14ac:dyDescent="0.25">
      <c r="M1406"/>
    </row>
    <row r="1407" spans="13:13" x14ac:dyDescent="0.25">
      <c r="M1407"/>
    </row>
    <row r="1408" spans="13:13" x14ac:dyDescent="0.25">
      <c r="M1408"/>
    </row>
    <row r="1409" spans="13:13" x14ac:dyDescent="0.25">
      <c r="M1409"/>
    </row>
    <row r="1410" spans="13:13" x14ac:dyDescent="0.25">
      <c r="M1410"/>
    </row>
    <row r="1411" spans="13:13" x14ac:dyDescent="0.25">
      <c r="M1411"/>
    </row>
    <row r="1412" spans="13:13" x14ac:dyDescent="0.25">
      <c r="M1412"/>
    </row>
    <row r="1413" spans="13:13" x14ac:dyDescent="0.25">
      <c r="M1413"/>
    </row>
    <row r="1414" spans="13:13" x14ac:dyDescent="0.25">
      <c r="M1414"/>
    </row>
    <row r="1415" spans="13:13" x14ac:dyDescent="0.25">
      <c r="M1415"/>
    </row>
    <row r="1416" spans="13:13" x14ac:dyDescent="0.25">
      <c r="M1416"/>
    </row>
    <row r="1417" spans="13:13" x14ac:dyDescent="0.25">
      <c r="M1417"/>
    </row>
    <row r="1418" spans="13:13" x14ac:dyDescent="0.25">
      <c r="M1418"/>
    </row>
    <row r="1419" spans="13:13" x14ac:dyDescent="0.25">
      <c r="M1419"/>
    </row>
    <row r="1420" spans="13:13" x14ac:dyDescent="0.25">
      <c r="M1420"/>
    </row>
    <row r="1421" spans="13:13" x14ac:dyDescent="0.25">
      <c r="M1421"/>
    </row>
    <row r="1422" spans="13:13" x14ac:dyDescent="0.25">
      <c r="M1422"/>
    </row>
    <row r="1423" spans="13:13" x14ac:dyDescent="0.25">
      <c r="M1423"/>
    </row>
    <row r="1424" spans="13:13" x14ac:dyDescent="0.25">
      <c r="M1424"/>
    </row>
    <row r="1425" spans="13:13" x14ac:dyDescent="0.25">
      <c r="M1425"/>
    </row>
    <row r="1426" spans="13:13" x14ac:dyDescent="0.25">
      <c r="M1426"/>
    </row>
    <row r="1427" spans="13:13" x14ac:dyDescent="0.25">
      <c r="M1427"/>
    </row>
    <row r="1428" spans="13:13" x14ac:dyDescent="0.25">
      <c r="M1428"/>
    </row>
    <row r="1429" spans="13:13" x14ac:dyDescent="0.25">
      <c r="M1429"/>
    </row>
    <row r="1430" spans="13:13" x14ac:dyDescent="0.25">
      <c r="M1430"/>
    </row>
    <row r="1431" spans="13:13" x14ac:dyDescent="0.25">
      <c r="M1431"/>
    </row>
    <row r="1432" spans="13:13" x14ac:dyDescent="0.25">
      <c r="M1432"/>
    </row>
    <row r="1433" spans="13:13" x14ac:dyDescent="0.25">
      <c r="M1433"/>
    </row>
    <row r="1434" spans="13:13" x14ac:dyDescent="0.25">
      <c r="M1434"/>
    </row>
    <row r="1435" spans="13:13" x14ac:dyDescent="0.25">
      <c r="M1435"/>
    </row>
    <row r="1436" spans="13:13" x14ac:dyDescent="0.25">
      <c r="M1436"/>
    </row>
    <row r="1437" spans="13:13" x14ac:dyDescent="0.25">
      <c r="M1437"/>
    </row>
    <row r="1438" spans="13:13" x14ac:dyDescent="0.25">
      <c r="M1438"/>
    </row>
    <row r="1439" spans="13:13" x14ac:dyDescent="0.25">
      <c r="M1439"/>
    </row>
    <row r="1440" spans="13:13" x14ac:dyDescent="0.25">
      <c r="M1440"/>
    </row>
    <row r="1441" spans="13:13" x14ac:dyDescent="0.25">
      <c r="M1441"/>
    </row>
    <row r="1442" spans="13:13" x14ac:dyDescent="0.25">
      <c r="M1442"/>
    </row>
    <row r="1443" spans="13:13" x14ac:dyDescent="0.25">
      <c r="M1443"/>
    </row>
    <row r="1444" spans="13:13" x14ac:dyDescent="0.25">
      <c r="M1444"/>
    </row>
    <row r="1445" spans="13:13" x14ac:dyDescent="0.25">
      <c r="M1445"/>
    </row>
    <row r="1446" spans="13:13" x14ac:dyDescent="0.25">
      <c r="M1446"/>
    </row>
    <row r="1447" spans="13:13" x14ac:dyDescent="0.25">
      <c r="M1447"/>
    </row>
    <row r="1448" spans="13:13" x14ac:dyDescent="0.25">
      <c r="M1448"/>
    </row>
    <row r="1449" spans="13:13" x14ac:dyDescent="0.25">
      <c r="M1449"/>
    </row>
    <row r="1450" spans="13:13" x14ac:dyDescent="0.25">
      <c r="M1450"/>
    </row>
    <row r="1451" spans="13:13" x14ac:dyDescent="0.25">
      <c r="M1451"/>
    </row>
    <row r="1452" spans="13:13" x14ac:dyDescent="0.25">
      <c r="M1452"/>
    </row>
    <row r="1453" spans="13:13" x14ac:dyDescent="0.25">
      <c r="M1453"/>
    </row>
    <row r="1454" spans="13:13" x14ac:dyDescent="0.25">
      <c r="M1454"/>
    </row>
    <row r="1455" spans="13:13" x14ac:dyDescent="0.25">
      <c r="M1455"/>
    </row>
    <row r="1456" spans="13:13" x14ac:dyDescent="0.25">
      <c r="M1456"/>
    </row>
    <row r="1457" spans="13:13" x14ac:dyDescent="0.25">
      <c r="M1457"/>
    </row>
    <row r="1458" spans="13:13" x14ac:dyDescent="0.25">
      <c r="M1458"/>
    </row>
    <row r="1459" spans="13:13" x14ac:dyDescent="0.25">
      <c r="M1459"/>
    </row>
    <row r="1460" spans="13:13" x14ac:dyDescent="0.25">
      <c r="M1460"/>
    </row>
    <row r="1461" spans="13:13" x14ac:dyDescent="0.25">
      <c r="M1461"/>
    </row>
    <row r="1462" spans="13:13" x14ac:dyDescent="0.25">
      <c r="M1462"/>
    </row>
    <row r="1463" spans="13:13" x14ac:dyDescent="0.25">
      <c r="M1463"/>
    </row>
    <row r="1464" spans="13:13" x14ac:dyDescent="0.25">
      <c r="M1464"/>
    </row>
    <row r="1465" spans="13:13" x14ac:dyDescent="0.25">
      <c r="M1465"/>
    </row>
    <row r="1466" spans="13:13" x14ac:dyDescent="0.25">
      <c r="M1466"/>
    </row>
    <row r="1467" spans="13:13" x14ac:dyDescent="0.25">
      <c r="M1467"/>
    </row>
    <row r="1468" spans="13:13" x14ac:dyDescent="0.25">
      <c r="M1468"/>
    </row>
    <row r="1469" spans="13:13" x14ac:dyDescent="0.25">
      <c r="M1469"/>
    </row>
    <row r="1470" spans="13:13" x14ac:dyDescent="0.25">
      <c r="M1470"/>
    </row>
    <row r="1471" spans="13:13" x14ac:dyDescent="0.25">
      <c r="M1471"/>
    </row>
    <row r="1472" spans="13:13" x14ac:dyDescent="0.25">
      <c r="M1472"/>
    </row>
    <row r="1473" spans="13:13" x14ac:dyDescent="0.25">
      <c r="M1473"/>
    </row>
    <row r="1474" spans="13:13" x14ac:dyDescent="0.25">
      <c r="M1474"/>
    </row>
    <row r="1475" spans="13:13" x14ac:dyDescent="0.25">
      <c r="M1475"/>
    </row>
    <row r="1476" spans="13:13" x14ac:dyDescent="0.25">
      <c r="M1476"/>
    </row>
    <row r="1477" spans="13:13" x14ac:dyDescent="0.25">
      <c r="M1477"/>
    </row>
    <row r="1478" spans="13:13" x14ac:dyDescent="0.25">
      <c r="M1478"/>
    </row>
    <row r="1479" spans="13:13" x14ac:dyDescent="0.25">
      <c r="M1479"/>
    </row>
    <row r="1480" spans="13:13" x14ac:dyDescent="0.25">
      <c r="M1480"/>
    </row>
    <row r="1481" spans="13:13" x14ac:dyDescent="0.25">
      <c r="M1481"/>
    </row>
    <row r="1482" spans="13:13" x14ac:dyDescent="0.25">
      <c r="M1482"/>
    </row>
    <row r="1483" spans="13:13" x14ac:dyDescent="0.25">
      <c r="M1483"/>
    </row>
    <row r="1484" spans="13:13" x14ac:dyDescent="0.25">
      <c r="M1484"/>
    </row>
    <row r="1485" spans="13:13" x14ac:dyDescent="0.25">
      <c r="M1485"/>
    </row>
    <row r="1486" spans="13:13" x14ac:dyDescent="0.25">
      <c r="M1486"/>
    </row>
    <row r="1487" spans="13:13" x14ac:dyDescent="0.25">
      <c r="M1487"/>
    </row>
    <row r="1488" spans="13:13" x14ac:dyDescent="0.25">
      <c r="M1488"/>
    </row>
    <row r="1489" spans="13:13" x14ac:dyDescent="0.25">
      <c r="M1489"/>
    </row>
    <row r="1490" spans="13:13" x14ac:dyDescent="0.25">
      <c r="M1490"/>
    </row>
    <row r="1491" spans="13:13" x14ac:dyDescent="0.25">
      <c r="M1491"/>
    </row>
    <row r="1492" spans="13:13" x14ac:dyDescent="0.25">
      <c r="M1492"/>
    </row>
    <row r="1493" spans="13:13" x14ac:dyDescent="0.25">
      <c r="M1493"/>
    </row>
    <row r="1494" spans="13:13" x14ac:dyDescent="0.25">
      <c r="M1494"/>
    </row>
    <row r="1495" spans="13:13" x14ac:dyDescent="0.25">
      <c r="M1495"/>
    </row>
    <row r="1496" spans="13:13" x14ac:dyDescent="0.25">
      <c r="M1496"/>
    </row>
    <row r="1497" spans="13:13" x14ac:dyDescent="0.25">
      <c r="M1497"/>
    </row>
    <row r="1498" spans="13:13" x14ac:dyDescent="0.25">
      <c r="M1498"/>
    </row>
    <row r="1499" spans="13:13" x14ac:dyDescent="0.25">
      <c r="M1499"/>
    </row>
    <row r="1500" spans="13:13" x14ac:dyDescent="0.25">
      <c r="M1500"/>
    </row>
    <row r="1501" spans="13:13" x14ac:dyDescent="0.25">
      <c r="M1501"/>
    </row>
    <row r="1502" spans="13:13" x14ac:dyDescent="0.25">
      <c r="M1502"/>
    </row>
    <row r="1503" spans="13:13" x14ac:dyDescent="0.25">
      <c r="M1503"/>
    </row>
    <row r="1504" spans="13:13" x14ac:dyDescent="0.25">
      <c r="M1504"/>
    </row>
    <row r="1505" spans="13:13" x14ac:dyDescent="0.25">
      <c r="M1505"/>
    </row>
    <row r="1506" spans="13:13" x14ac:dyDescent="0.25">
      <c r="M1506"/>
    </row>
    <row r="1507" spans="13:13" x14ac:dyDescent="0.25">
      <c r="M1507"/>
    </row>
    <row r="1508" spans="13:13" x14ac:dyDescent="0.25">
      <c r="M1508"/>
    </row>
    <row r="1509" spans="13:13" x14ac:dyDescent="0.25">
      <c r="M1509"/>
    </row>
    <row r="1510" spans="13:13" x14ac:dyDescent="0.25">
      <c r="M1510"/>
    </row>
    <row r="1511" spans="13:13" x14ac:dyDescent="0.25">
      <c r="M1511"/>
    </row>
    <row r="1512" spans="13:13" x14ac:dyDescent="0.25">
      <c r="M1512"/>
    </row>
    <row r="1513" spans="13:13" x14ac:dyDescent="0.25">
      <c r="M1513"/>
    </row>
    <row r="1514" spans="13:13" x14ac:dyDescent="0.25">
      <c r="M1514"/>
    </row>
    <row r="1515" spans="13:13" x14ac:dyDescent="0.25">
      <c r="M1515"/>
    </row>
    <row r="1516" spans="13:13" x14ac:dyDescent="0.25">
      <c r="M1516"/>
    </row>
    <row r="1517" spans="13:13" x14ac:dyDescent="0.25">
      <c r="M1517"/>
    </row>
    <row r="1518" spans="13:13" x14ac:dyDescent="0.25">
      <c r="M1518"/>
    </row>
    <row r="1519" spans="13:13" x14ac:dyDescent="0.25">
      <c r="M1519"/>
    </row>
    <row r="1520" spans="13:13" x14ac:dyDescent="0.25">
      <c r="M1520"/>
    </row>
    <row r="1521" spans="13:13" x14ac:dyDescent="0.25">
      <c r="M1521"/>
    </row>
    <row r="1522" spans="13:13" x14ac:dyDescent="0.25">
      <c r="M1522"/>
    </row>
    <row r="1523" spans="13:13" x14ac:dyDescent="0.25">
      <c r="M1523"/>
    </row>
    <row r="1524" spans="13:13" x14ac:dyDescent="0.25">
      <c r="M1524"/>
    </row>
    <row r="1525" spans="13:13" x14ac:dyDescent="0.25">
      <c r="M1525"/>
    </row>
    <row r="1526" spans="13:13" x14ac:dyDescent="0.25">
      <c r="M1526"/>
    </row>
    <row r="1527" spans="13:13" x14ac:dyDescent="0.25">
      <c r="M1527"/>
    </row>
    <row r="1528" spans="13:13" x14ac:dyDescent="0.25">
      <c r="M1528"/>
    </row>
    <row r="1529" spans="13:13" x14ac:dyDescent="0.25">
      <c r="M1529"/>
    </row>
    <row r="1530" spans="13:13" x14ac:dyDescent="0.25">
      <c r="M1530"/>
    </row>
    <row r="1531" spans="13:13" x14ac:dyDescent="0.25">
      <c r="M1531"/>
    </row>
    <row r="1532" spans="13:13" x14ac:dyDescent="0.25">
      <c r="M1532"/>
    </row>
    <row r="1533" spans="13:13" x14ac:dyDescent="0.25">
      <c r="M1533"/>
    </row>
    <row r="1534" spans="13:13" x14ac:dyDescent="0.25">
      <c r="M1534"/>
    </row>
    <row r="1535" spans="13:13" x14ac:dyDescent="0.25">
      <c r="M1535"/>
    </row>
    <row r="1536" spans="13:13" x14ac:dyDescent="0.25">
      <c r="M1536"/>
    </row>
    <row r="1537" spans="13:13" x14ac:dyDescent="0.25">
      <c r="M1537"/>
    </row>
    <row r="1538" spans="13:13" x14ac:dyDescent="0.25">
      <c r="M1538"/>
    </row>
    <row r="1539" spans="13:13" x14ac:dyDescent="0.25">
      <c r="M1539"/>
    </row>
    <row r="1540" spans="13:13" x14ac:dyDescent="0.25">
      <c r="M1540"/>
    </row>
    <row r="1541" spans="13:13" x14ac:dyDescent="0.25">
      <c r="M1541"/>
    </row>
    <row r="1542" spans="13:13" x14ac:dyDescent="0.25">
      <c r="M1542"/>
    </row>
    <row r="1543" spans="13:13" x14ac:dyDescent="0.25">
      <c r="M1543"/>
    </row>
    <row r="1544" spans="13:13" x14ac:dyDescent="0.25">
      <c r="M1544"/>
    </row>
    <row r="1545" spans="13:13" x14ac:dyDescent="0.25">
      <c r="M1545"/>
    </row>
    <row r="1546" spans="13:13" x14ac:dyDescent="0.25">
      <c r="M1546"/>
    </row>
    <row r="1547" spans="13:13" x14ac:dyDescent="0.25">
      <c r="M1547"/>
    </row>
    <row r="1548" spans="13:13" x14ac:dyDescent="0.25">
      <c r="M1548"/>
    </row>
    <row r="1549" spans="13:13" x14ac:dyDescent="0.25">
      <c r="M1549"/>
    </row>
    <row r="1550" spans="13:13" x14ac:dyDescent="0.25">
      <c r="M1550"/>
    </row>
    <row r="1551" spans="13:13" x14ac:dyDescent="0.25">
      <c r="M1551"/>
    </row>
    <row r="1552" spans="13:13" x14ac:dyDescent="0.25">
      <c r="M1552"/>
    </row>
    <row r="1553" spans="13:13" x14ac:dyDescent="0.25">
      <c r="M1553"/>
    </row>
    <row r="1554" spans="13:13" x14ac:dyDescent="0.25">
      <c r="M1554"/>
    </row>
    <row r="1555" spans="13:13" x14ac:dyDescent="0.25">
      <c r="M1555"/>
    </row>
    <row r="1556" spans="13:13" x14ac:dyDescent="0.25">
      <c r="M1556"/>
    </row>
    <row r="1557" spans="13:13" x14ac:dyDescent="0.25">
      <c r="M1557"/>
    </row>
    <row r="1558" spans="13:13" x14ac:dyDescent="0.25">
      <c r="M1558"/>
    </row>
    <row r="1559" spans="13:13" x14ac:dyDescent="0.25">
      <c r="M1559"/>
    </row>
    <row r="1560" spans="13:13" x14ac:dyDescent="0.25">
      <c r="M1560"/>
    </row>
    <row r="1561" spans="13:13" x14ac:dyDescent="0.25">
      <c r="M1561"/>
    </row>
    <row r="1562" spans="13:13" x14ac:dyDescent="0.25">
      <c r="M1562"/>
    </row>
    <row r="1563" spans="13:13" x14ac:dyDescent="0.25">
      <c r="M1563"/>
    </row>
    <row r="1564" spans="13:13" x14ac:dyDescent="0.25">
      <c r="M1564"/>
    </row>
    <row r="1565" spans="13:13" x14ac:dyDescent="0.25">
      <c r="M1565"/>
    </row>
    <row r="1566" spans="13:13" x14ac:dyDescent="0.25">
      <c r="M1566"/>
    </row>
    <row r="1567" spans="13:13" x14ac:dyDescent="0.25">
      <c r="M1567"/>
    </row>
    <row r="1568" spans="13:13" x14ac:dyDescent="0.25">
      <c r="M1568"/>
    </row>
    <row r="1569" spans="13:13" x14ac:dyDescent="0.25">
      <c r="M1569"/>
    </row>
    <row r="1570" spans="13:13" x14ac:dyDescent="0.25">
      <c r="M1570"/>
    </row>
    <row r="1571" spans="13:13" x14ac:dyDescent="0.25">
      <c r="M1571"/>
    </row>
    <row r="1572" spans="13:13" x14ac:dyDescent="0.25">
      <c r="M1572"/>
    </row>
    <row r="1573" spans="13:13" x14ac:dyDescent="0.25">
      <c r="M1573"/>
    </row>
    <row r="1574" spans="13:13" x14ac:dyDescent="0.25">
      <c r="M1574"/>
    </row>
    <row r="1575" spans="13:13" x14ac:dyDescent="0.25">
      <c r="M1575"/>
    </row>
    <row r="1576" spans="13:13" x14ac:dyDescent="0.25">
      <c r="M1576"/>
    </row>
    <row r="1577" spans="13:13" x14ac:dyDescent="0.25">
      <c r="M1577"/>
    </row>
    <row r="1578" spans="13:13" x14ac:dyDescent="0.25">
      <c r="M1578"/>
    </row>
    <row r="1579" spans="13:13" x14ac:dyDescent="0.25">
      <c r="M1579"/>
    </row>
    <row r="1580" spans="13:13" x14ac:dyDescent="0.25">
      <c r="M1580"/>
    </row>
    <row r="1581" spans="13:13" x14ac:dyDescent="0.25">
      <c r="M1581"/>
    </row>
    <row r="1582" spans="13:13" x14ac:dyDescent="0.25">
      <c r="M1582"/>
    </row>
    <row r="1583" spans="13:13" x14ac:dyDescent="0.25">
      <c r="M1583"/>
    </row>
    <row r="1584" spans="13:13" x14ac:dyDescent="0.25">
      <c r="M1584"/>
    </row>
    <row r="1585" spans="13:13" x14ac:dyDescent="0.25">
      <c r="M1585"/>
    </row>
    <row r="1586" spans="13:13" x14ac:dyDescent="0.25">
      <c r="M1586"/>
    </row>
    <row r="1587" spans="13:13" x14ac:dyDescent="0.25">
      <c r="M1587"/>
    </row>
    <row r="1588" spans="13:13" x14ac:dyDescent="0.25">
      <c r="M1588"/>
    </row>
    <row r="1589" spans="13:13" x14ac:dyDescent="0.25">
      <c r="M1589"/>
    </row>
    <row r="1590" spans="13:13" x14ac:dyDescent="0.25">
      <c r="M1590"/>
    </row>
    <row r="1591" spans="13:13" x14ac:dyDescent="0.25">
      <c r="M1591"/>
    </row>
    <row r="1592" spans="13:13" x14ac:dyDescent="0.25">
      <c r="M1592"/>
    </row>
    <row r="1593" spans="13:13" x14ac:dyDescent="0.25">
      <c r="M1593"/>
    </row>
    <row r="1594" spans="13:13" x14ac:dyDescent="0.25">
      <c r="M1594"/>
    </row>
    <row r="1595" spans="13:13" x14ac:dyDescent="0.25">
      <c r="M1595"/>
    </row>
    <row r="1596" spans="13:13" x14ac:dyDescent="0.25">
      <c r="M1596"/>
    </row>
    <row r="1597" spans="13:13" x14ac:dyDescent="0.25">
      <c r="M1597"/>
    </row>
    <row r="1598" spans="13:13" x14ac:dyDescent="0.25">
      <c r="M1598"/>
    </row>
    <row r="1599" spans="13:13" x14ac:dyDescent="0.25">
      <c r="M1599"/>
    </row>
    <row r="1600" spans="13:13" x14ac:dyDescent="0.25">
      <c r="M1600"/>
    </row>
    <row r="1601" spans="13:13" x14ac:dyDescent="0.25">
      <c r="M1601"/>
    </row>
    <row r="1602" spans="13:13" x14ac:dyDescent="0.25">
      <c r="M1602"/>
    </row>
    <row r="1603" spans="13:13" x14ac:dyDescent="0.25">
      <c r="M1603"/>
    </row>
    <row r="1604" spans="13:13" x14ac:dyDescent="0.25">
      <c r="M1604"/>
    </row>
    <row r="1605" spans="13:13" x14ac:dyDescent="0.25">
      <c r="M1605"/>
    </row>
    <row r="1606" spans="13:13" x14ac:dyDescent="0.25">
      <c r="M1606"/>
    </row>
    <row r="1607" spans="13:13" x14ac:dyDescent="0.25">
      <c r="M1607"/>
    </row>
    <row r="1608" spans="13:13" x14ac:dyDescent="0.25">
      <c r="M1608"/>
    </row>
    <row r="1609" spans="13:13" x14ac:dyDescent="0.25">
      <c r="M1609"/>
    </row>
    <row r="1610" spans="13:13" x14ac:dyDescent="0.25">
      <c r="M1610"/>
    </row>
    <row r="1611" spans="13:13" x14ac:dyDescent="0.25">
      <c r="M1611"/>
    </row>
    <row r="1612" spans="13:13" x14ac:dyDescent="0.25">
      <c r="M1612"/>
    </row>
    <row r="1613" spans="13:13" x14ac:dyDescent="0.25">
      <c r="M1613"/>
    </row>
    <row r="1614" spans="13:13" x14ac:dyDescent="0.25">
      <c r="M1614"/>
    </row>
    <row r="1615" spans="13:13" x14ac:dyDescent="0.25">
      <c r="M1615"/>
    </row>
    <row r="1616" spans="13:13" x14ac:dyDescent="0.25">
      <c r="M1616"/>
    </row>
    <row r="1617" spans="13:13" x14ac:dyDescent="0.25">
      <c r="M1617"/>
    </row>
    <row r="1618" spans="13:13" x14ac:dyDescent="0.25">
      <c r="M1618"/>
    </row>
    <row r="1619" spans="13:13" x14ac:dyDescent="0.25">
      <c r="M1619"/>
    </row>
    <row r="1620" spans="13:13" x14ac:dyDescent="0.25">
      <c r="M1620"/>
    </row>
    <row r="1621" spans="13:13" x14ac:dyDescent="0.25">
      <c r="M1621"/>
    </row>
    <row r="1622" spans="13:13" x14ac:dyDescent="0.25">
      <c r="M1622"/>
    </row>
    <row r="1623" spans="13:13" x14ac:dyDescent="0.25">
      <c r="M1623"/>
    </row>
    <row r="1624" spans="13:13" x14ac:dyDescent="0.25">
      <c r="M1624"/>
    </row>
    <row r="1625" spans="13:13" x14ac:dyDescent="0.25">
      <c r="M1625"/>
    </row>
    <row r="1626" spans="13:13" x14ac:dyDescent="0.25">
      <c r="M1626"/>
    </row>
    <row r="1627" spans="13:13" x14ac:dyDescent="0.25">
      <c r="M1627"/>
    </row>
    <row r="1628" spans="13:13" x14ac:dyDescent="0.25">
      <c r="M1628"/>
    </row>
    <row r="1629" spans="13:13" x14ac:dyDescent="0.25">
      <c r="M1629"/>
    </row>
    <row r="1630" spans="13:13" x14ac:dyDescent="0.25">
      <c r="M1630"/>
    </row>
    <row r="1631" spans="13:13" x14ac:dyDescent="0.25">
      <c r="M1631"/>
    </row>
    <row r="1632" spans="13:13" x14ac:dyDescent="0.25">
      <c r="M1632"/>
    </row>
    <row r="1633" spans="13:13" x14ac:dyDescent="0.25">
      <c r="M1633"/>
    </row>
    <row r="1634" spans="13:13" x14ac:dyDescent="0.25">
      <c r="M1634"/>
    </row>
    <row r="1635" spans="13:13" x14ac:dyDescent="0.25">
      <c r="M1635"/>
    </row>
    <row r="1636" spans="13:13" x14ac:dyDescent="0.25">
      <c r="M1636"/>
    </row>
    <row r="1637" spans="13:13" x14ac:dyDescent="0.25">
      <c r="M1637"/>
    </row>
    <row r="1638" spans="13:13" x14ac:dyDescent="0.25">
      <c r="M1638"/>
    </row>
    <row r="1639" spans="13:13" x14ac:dyDescent="0.25">
      <c r="M1639"/>
    </row>
    <row r="1640" spans="13:13" x14ac:dyDescent="0.25">
      <c r="M1640"/>
    </row>
    <row r="1641" spans="13:13" x14ac:dyDescent="0.25">
      <c r="M1641"/>
    </row>
    <row r="1642" spans="13:13" x14ac:dyDescent="0.25">
      <c r="M1642"/>
    </row>
    <row r="1643" spans="13:13" x14ac:dyDescent="0.25">
      <c r="M1643"/>
    </row>
    <row r="1644" spans="13:13" x14ac:dyDescent="0.25">
      <c r="M1644"/>
    </row>
    <row r="1645" spans="13:13" x14ac:dyDescent="0.25">
      <c r="M1645"/>
    </row>
    <row r="1646" spans="13:13" x14ac:dyDescent="0.25">
      <c r="M1646"/>
    </row>
    <row r="1647" spans="13:13" x14ac:dyDescent="0.25">
      <c r="M1647"/>
    </row>
    <row r="1648" spans="13:13" x14ac:dyDescent="0.25">
      <c r="M1648"/>
    </row>
    <row r="1649" spans="13:13" x14ac:dyDescent="0.25">
      <c r="M1649"/>
    </row>
    <row r="1650" spans="13:13" x14ac:dyDescent="0.25">
      <c r="M1650"/>
    </row>
    <row r="1651" spans="13:13" x14ac:dyDescent="0.25">
      <c r="M1651"/>
    </row>
    <row r="1652" spans="13:13" x14ac:dyDescent="0.25">
      <c r="M1652"/>
    </row>
    <row r="1653" spans="13:13" x14ac:dyDescent="0.25">
      <c r="M1653"/>
    </row>
    <row r="1654" spans="13:13" x14ac:dyDescent="0.25">
      <c r="M1654"/>
    </row>
    <row r="1655" spans="13:13" x14ac:dyDescent="0.25">
      <c r="M1655"/>
    </row>
    <row r="1656" spans="13:13" x14ac:dyDescent="0.25">
      <c r="M1656"/>
    </row>
    <row r="1657" spans="13:13" x14ac:dyDescent="0.25">
      <c r="M1657"/>
    </row>
    <row r="1658" spans="13:13" x14ac:dyDescent="0.25">
      <c r="M1658"/>
    </row>
    <row r="1659" spans="13:13" x14ac:dyDescent="0.25">
      <c r="M1659"/>
    </row>
    <row r="1660" spans="13:13" x14ac:dyDescent="0.25">
      <c r="M1660"/>
    </row>
    <row r="1661" spans="13:13" x14ac:dyDescent="0.25">
      <c r="M1661"/>
    </row>
    <row r="1662" spans="13:13" x14ac:dyDescent="0.25">
      <c r="M1662"/>
    </row>
    <row r="1663" spans="13:13" x14ac:dyDescent="0.25">
      <c r="M1663"/>
    </row>
    <row r="1664" spans="13:13" x14ac:dyDescent="0.25">
      <c r="M1664"/>
    </row>
    <row r="1665" spans="13:13" x14ac:dyDescent="0.25">
      <c r="M1665"/>
    </row>
    <row r="1666" spans="13:13" x14ac:dyDescent="0.25">
      <c r="M1666"/>
    </row>
    <row r="1667" spans="13:13" x14ac:dyDescent="0.25">
      <c r="M1667"/>
    </row>
    <row r="1668" spans="13:13" x14ac:dyDescent="0.25">
      <c r="M1668"/>
    </row>
    <row r="1669" spans="13:13" x14ac:dyDescent="0.25">
      <c r="M1669"/>
    </row>
    <row r="1670" spans="13:13" x14ac:dyDescent="0.25">
      <c r="M1670"/>
    </row>
    <row r="1671" spans="13:13" x14ac:dyDescent="0.25">
      <c r="M1671"/>
    </row>
    <row r="1672" spans="13:13" x14ac:dyDescent="0.25">
      <c r="M1672"/>
    </row>
    <row r="1673" spans="13:13" x14ac:dyDescent="0.25">
      <c r="M1673"/>
    </row>
    <row r="1674" spans="13:13" x14ac:dyDescent="0.25">
      <c r="M1674"/>
    </row>
    <row r="1675" spans="13:13" x14ac:dyDescent="0.25">
      <c r="M1675"/>
    </row>
    <row r="1676" spans="13:13" x14ac:dyDescent="0.25">
      <c r="M1676"/>
    </row>
    <row r="1677" spans="13:13" x14ac:dyDescent="0.25">
      <c r="M1677"/>
    </row>
    <row r="1678" spans="13:13" x14ac:dyDescent="0.25">
      <c r="M1678"/>
    </row>
    <row r="1679" spans="13:13" x14ac:dyDescent="0.25">
      <c r="M1679"/>
    </row>
    <row r="1680" spans="13:13" x14ac:dyDescent="0.25">
      <c r="M1680"/>
    </row>
    <row r="1681" spans="13:13" x14ac:dyDescent="0.25">
      <c r="M1681"/>
    </row>
    <row r="1682" spans="13:13" x14ac:dyDescent="0.25">
      <c r="M1682"/>
    </row>
    <row r="1683" spans="13:13" x14ac:dyDescent="0.25">
      <c r="M1683"/>
    </row>
    <row r="1684" spans="13:13" x14ac:dyDescent="0.25">
      <c r="M1684"/>
    </row>
    <row r="1685" spans="13:13" x14ac:dyDescent="0.25">
      <c r="M1685"/>
    </row>
    <row r="1686" spans="13:13" x14ac:dyDescent="0.25">
      <c r="M1686"/>
    </row>
    <row r="1687" spans="13:13" x14ac:dyDescent="0.25">
      <c r="M1687"/>
    </row>
    <row r="1688" spans="13:13" x14ac:dyDescent="0.25">
      <c r="M1688"/>
    </row>
    <row r="1689" spans="13:13" x14ac:dyDescent="0.25">
      <c r="M1689"/>
    </row>
    <row r="1690" spans="13:13" x14ac:dyDescent="0.25">
      <c r="M1690"/>
    </row>
    <row r="1691" spans="13:13" x14ac:dyDescent="0.25">
      <c r="M1691"/>
    </row>
    <row r="1692" spans="13:13" x14ac:dyDescent="0.25">
      <c r="M1692"/>
    </row>
    <row r="1693" spans="13:13" x14ac:dyDescent="0.25">
      <c r="M1693"/>
    </row>
    <row r="1694" spans="13:13" x14ac:dyDescent="0.25">
      <c r="M1694"/>
    </row>
    <row r="1695" spans="13:13" x14ac:dyDescent="0.25">
      <c r="M1695"/>
    </row>
    <row r="1696" spans="13:13" x14ac:dyDescent="0.25">
      <c r="M1696"/>
    </row>
    <row r="1697" spans="13:13" x14ac:dyDescent="0.25">
      <c r="M1697"/>
    </row>
    <row r="1698" spans="13:13" x14ac:dyDescent="0.25">
      <c r="M1698"/>
    </row>
    <row r="1699" spans="13:13" x14ac:dyDescent="0.25">
      <c r="M1699"/>
    </row>
    <row r="1700" spans="13:13" x14ac:dyDescent="0.25">
      <c r="M1700"/>
    </row>
    <row r="1701" spans="13:13" x14ac:dyDescent="0.25">
      <c r="M1701"/>
    </row>
    <row r="1702" spans="13:13" x14ac:dyDescent="0.25">
      <c r="M1702"/>
    </row>
    <row r="1703" spans="13:13" x14ac:dyDescent="0.25">
      <c r="M1703"/>
    </row>
    <row r="1704" spans="13:13" x14ac:dyDescent="0.25">
      <c r="M1704"/>
    </row>
    <row r="1705" spans="13:13" x14ac:dyDescent="0.25">
      <c r="M1705"/>
    </row>
    <row r="1706" spans="13:13" x14ac:dyDescent="0.25">
      <c r="M1706"/>
    </row>
    <row r="1707" spans="13:13" x14ac:dyDescent="0.25">
      <c r="M1707"/>
    </row>
    <row r="1708" spans="13:13" x14ac:dyDescent="0.25">
      <c r="M1708"/>
    </row>
    <row r="1709" spans="13:13" x14ac:dyDescent="0.25">
      <c r="M1709"/>
    </row>
    <row r="1710" spans="13:13" x14ac:dyDescent="0.25">
      <c r="M1710"/>
    </row>
    <row r="1711" spans="13:13" x14ac:dyDescent="0.25">
      <c r="M1711"/>
    </row>
    <row r="1712" spans="13:13" x14ac:dyDescent="0.25">
      <c r="M1712"/>
    </row>
    <row r="1713" spans="13:13" x14ac:dyDescent="0.25">
      <c r="M1713"/>
    </row>
    <row r="1714" spans="13:13" x14ac:dyDescent="0.25">
      <c r="M1714"/>
    </row>
    <row r="1715" spans="13:13" x14ac:dyDescent="0.25">
      <c r="M1715"/>
    </row>
    <row r="1716" spans="13:13" x14ac:dyDescent="0.25">
      <c r="M1716"/>
    </row>
    <row r="1717" spans="13:13" x14ac:dyDescent="0.25">
      <c r="M1717"/>
    </row>
    <row r="1718" spans="13:13" x14ac:dyDescent="0.25">
      <c r="M1718"/>
    </row>
    <row r="1719" spans="13:13" x14ac:dyDescent="0.25">
      <c r="M1719"/>
    </row>
    <row r="1720" spans="13:13" x14ac:dyDescent="0.25">
      <c r="M1720"/>
    </row>
    <row r="1721" spans="13:13" x14ac:dyDescent="0.25">
      <c r="M1721"/>
    </row>
    <row r="1722" spans="13:13" x14ac:dyDescent="0.25">
      <c r="M1722"/>
    </row>
    <row r="1723" spans="13:13" x14ac:dyDescent="0.25">
      <c r="M1723"/>
    </row>
    <row r="1724" spans="13:13" x14ac:dyDescent="0.25">
      <c r="M1724"/>
    </row>
    <row r="1725" spans="13:13" x14ac:dyDescent="0.25">
      <c r="M1725"/>
    </row>
    <row r="1726" spans="13:13" x14ac:dyDescent="0.25">
      <c r="M1726"/>
    </row>
    <row r="1727" spans="13:13" x14ac:dyDescent="0.25">
      <c r="M1727"/>
    </row>
    <row r="1728" spans="13:13" x14ac:dyDescent="0.25">
      <c r="M1728"/>
    </row>
    <row r="1729" spans="13:13" x14ac:dyDescent="0.25">
      <c r="M1729"/>
    </row>
    <row r="1730" spans="13:13" x14ac:dyDescent="0.25">
      <c r="M1730"/>
    </row>
    <row r="1731" spans="13:13" x14ac:dyDescent="0.25">
      <c r="M1731"/>
    </row>
    <row r="1732" spans="13:13" x14ac:dyDescent="0.25">
      <c r="M1732"/>
    </row>
    <row r="1733" spans="13:13" x14ac:dyDescent="0.25">
      <c r="M1733"/>
    </row>
    <row r="1734" spans="13:13" x14ac:dyDescent="0.25">
      <c r="M1734"/>
    </row>
    <row r="1735" spans="13:13" x14ac:dyDescent="0.25">
      <c r="M1735"/>
    </row>
    <row r="1736" spans="13:13" x14ac:dyDescent="0.25">
      <c r="M1736"/>
    </row>
    <row r="1737" spans="13:13" x14ac:dyDescent="0.25">
      <c r="M1737"/>
    </row>
    <row r="1738" spans="13:13" x14ac:dyDescent="0.25">
      <c r="M1738"/>
    </row>
    <row r="1739" spans="13:13" x14ac:dyDescent="0.25">
      <c r="M1739"/>
    </row>
    <row r="1740" spans="13:13" x14ac:dyDescent="0.25">
      <c r="M1740"/>
    </row>
    <row r="1741" spans="13:13" x14ac:dyDescent="0.25">
      <c r="M1741"/>
    </row>
    <row r="1742" spans="13:13" x14ac:dyDescent="0.25">
      <c r="M1742"/>
    </row>
    <row r="1743" spans="13:13" x14ac:dyDescent="0.25">
      <c r="M1743"/>
    </row>
    <row r="1744" spans="13:13" x14ac:dyDescent="0.25">
      <c r="M1744"/>
    </row>
    <row r="1745" spans="13:13" x14ac:dyDescent="0.25">
      <c r="M1745"/>
    </row>
    <row r="1746" spans="13:13" x14ac:dyDescent="0.25">
      <c r="M1746"/>
    </row>
    <row r="1747" spans="13:13" x14ac:dyDescent="0.25">
      <c r="M1747"/>
    </row>
    <row r="1748" spans="13:13" x14ac:dyDescent="0.25">
      <c r="M1748"/>
    </row>
    <row r="1749" spans="13:13" x14ac:dyDescent="0.25">
      <c r="M1749"/>
    </row>
    <row r="1750" spans="13:13" x14ac:dyDescent="0.25">
      <c r="M1750"/>
    </row>
    <row r="1751" spans="13:13" x14ac:dyDescent="0.25">
      <c r="M1751"/>
    </row>
    <row r="1752" spans="13:13" x14ac:dyDescent="0.25">
      <c r="M1752"/>
    </row>
    <row r="1753" spans="13:13" x14ac:dyDescent="0.25">
      <c r="M1753"/>
    </row>
    <row r="1754" spans="13:13" x14ac:dyDescent="0.25">
      <c r="M1754"/>
    </row>
    <row r="1755" spans="13:13" x14ac:dyDescent="0.25">
      <c r="M1755"/>
    </row>
    <row r="1756" spans="13:13" x14ac:dyDescent="0.25">
      <c r="M1756"/>
    </row>
    <row r="1757" spans="13:13" x14ac:dyDescent="0.25">
      <c r="M1757"/>
    </row>
    <row r="1758" spans="13:13" x14ac:dyDescent="0.25">
      <c r="M1758"/>
    </row>
    <row r="1759" spans="13:13" x14ac:dyDescent="0.25">
      <c r="M1759"/>
    </row>
    <row r="1760" spans="13:13" x14ac:dyDescent="0.25">
      <c r="M1760"/>
    </row>
    <row r="1761" spans="13:13" x14ac:dyDescent="0.25">
      <c r="M1761"/>
    </row>
    <row r="1762" spans="13:13" x14ac:dyDescent="0.25">
      <c r="M1762"/>
    </row>
    <row r="1763" spans="13:13" x14ac:dyDescent="0.25">
      <c r="M1763"/>
    </row>
    <row r="1764" spans="13:13" x14ac:dyDescent="0.25">
      <c r="M1764"/>
    </row>
    <row r="1765" spans="13:13" x14ac:dyDescent="0.25">
      <c r="M1765"/>
    </row>
    <row r="1766" spans="13:13" x14ac:dyDescent="0.25">
      <c r="M1766"/>
    </row>
    <row r="1767" spans="13:13" x14ac:dyDescent="0.25">
      <c r="M1767"/>
    </row>
    <row r="1768" spans="13:13" x14ac:dyDescent="0.25">
      <c r="M1768"/>
    </row>
    <row r="1769" spans="13:13" x14ac:dyDescent="0.25">
      <c r="M1769"/>
    </row>
    <row r="1770" spans="13:13" x14ac:dyDescent="0.25">
      <c r="M1770"/>
    </row>
    <row r="1771" spans="13:13" x14ac:dyDescent="0.25">
      <c r="M1771"/>
    </row>
    <row r="1772" spans="13:13" x14ac:dyDescent="0.25">
      <c r="M1772"/>
    </row>
    <row r="1773" spans="13:13" x14ac:dyDescent="0.25">
      <c r="M1773"/>
    </row>
    <row r="1774" spans="13:13" x14ac:dyDescent="0.25">
      <c r="M1774"/>
    </row>
    <row r="1775" spans="13:13" x14ac:dyDescent="0.25">
      <c r="M1775"/>
    </row>
    <row r="1776" spans="13:13" x14ac:dyDescent="0.25">
      <c r="M1776"/>
    </row>
    <row r="1777" spans="13:13" x14ac:dyDescent="0.25">
      <c r="M1777"/>
    </row>
    <row r="1778" spans="13:13" x14ac:dyDescent="0.25">
      <c r="M1778"/>
    </row>
    <row r="1779" spans="13:13" x14ac:dyDescent="0.25">
      <c r="M1779"/>
    </row>
    <row r="1780" spans="13:13" x14ac:dyDescent="0.25">
      <c r="M1780"/>
    </row>
    <row r="1781" spans="13:13" x14ac:dyDescent="0.25">
      <c r="M1781"/>
    </row>
    <row r="1782" spans="13:13" x14ac:dyDescent="0.25">
      <c r="M1782"/>
    </row>
    <row r="1783" spans="13:13" x14ac:dyDescent="0.25">
      <c r="M1783"/>
    </row>
    <row r="1784" spans="13:13" x14ac:dyDescent="0.25">
      <c r="M1784"/>
    </row>
    <row r="1785" spans="13:13" x14ac:dyDescent="0.25">
      <c r="M1785"/>
    </row>
    <row r="1786" spans="13:13" x14ac:dyDescent="0.25">
      <c r="M1786"/>
    </row>
    <row r="1787" spans="13:13" x14ac:dyDescent="0.25">
      <c r="M1787"/>
    </row>
    <row r="1788" spans="13:13" x14ac:dyDescent="0.25">
      <c r="M1788"/>
    </row>
    <row r="1789" spans="13:13" x14ac:dyDescent="0.25">
      <c r="M1789"/>
    </row>
    <row r="1790" spans="13:13" x14ac:dyDescent="0.25">
      <c r="M1790"/>
    </row>
    <row r="1791" spans="13:13" x14ac:dyDescent="0.25">
      <c r="M1791"/>
    </row>
    <row r="1792" spans="13:13" x14ac:dyDescent="0.25">
      <c r="M1792"/>
    </row>
    <row r="1793" spans="13:13" x14ac:dyDescent="0.25">
      <c r="M1793"/>
    </row>
    <row r="1794" spans="13:13" x14ac:dyDescent="0.25">
      <c r="M1794"/>
    </row>
    <row r="1795" spans="13:13" x14ac:dyDescent="0.25">
      <c r="M1795"/>
    </row>
    <row r="1796" spans="13:13" x14ac:dyDescent="0.25">
      <c r="M1796"/>
    </row>
    <row r="1797" spans="13:13" x14ac:dyDescent="0.25">
      <c r="M1797"/>
    </row>
    <row r="1798" spans="13:13" x14ac:dyDescent="0.25">
      <c r="M1798"/>
    </row>
    <row r="1799" spans="13:13" x14ac:dyDescent="0.25">
      <c r="M1799"/>
    </row>
    <row r="1800" spans="13:13" x14ac:dyDescent="0.25">
      <c r="M1800"/>
    </row>
    <row r="1801" spans="13:13" x14ac:dyDescent="0.25">
      <c r="M1801"/>
    </row>
    <row r="1802" spans="13:13" x14ac:dyDescent="0.25">
      <c r="M1802"/>
    </row>
    <row r="1803" spans="13:13" x14ac:dyDescent="0.25">
      <c r="M1803"/>
    </row>
    <row r="1804" spans="13:13" x14ac:dyDescent="0.25">
      <c r="M1804"/>
    </row>
    <row r="1805" spans="13:13" x14ac:dyDescent="0.25">
      <c r="M1805"/>
    </row>
    <row r="1806" spans="13:13" x14ac:dyDescent="0.25">
      <c r="M1806"/>
    </row>
    <row r="1807" spans="13:13" x14ac:dyDescent="0.25">
      <c r="M1807"/>
    </row>
    <row r="1808" spans="13:13" x14ac:dyDescent="0.25">
      <c r="M1808"/>
    </row>
    <row r="1809" spans="13:13" x14ac:dyDescent="0.25">
      <c r="M1809"/>
    </row>
    <row r="1810" spans="13:13" x14ac:dyDescent="0.25">
      <c r="M1810"/>
    </row>
    <row r="1811" spans="13:13" x14ac:dyDescent="0.25">
      <c r="M1811"/>
    </row>
    <row r="1812" spans="13:13" x14ac:dyDescent="0.25">
      <c r="M1812"/>
    </row>
    <row r="1813" spans="13:13" x14ac:dyDescent="0.25">
      <c r="M1813"/>
    </row>
    <row r="1814" spans="13:13" x14ac:dyDescent="0.25">
      <c r="M1814"/>
    </row>
    <row r="1815" spans="13:13" x14ac:dyDescent="0.25">
      <c r="M1815"/>
    </row>
    <row r="1816" spans="13:13" x14ac:dyDescent="0.25">
      <c r="M1816"/>
    </row>
    <row r="1817" spans="13:13" x14ac:dyDescent="0.25">
      <c r="M1817"/>
    </row>
    <row r="1818" spans="13:13" x14ac:dyDescent="0.25">
      <c r="M1818"/>
    </row>
    <row r="1819" spans="13:13" x14ac:dyDescent="0.25">
      <c r="M1819"/>
    </row>
    <row r="1820" spans="13:13" x14ac:dyDescent="0.25">
      <c r="M1820"/>
    </row>
    <row r="1821" spans="13:13" x14ac:dyDescent="0.25">
      <c r="M1821"/>
    </row>
    <row r="1822" spans="13:13" x14ac:dyDescent="0.25">
      <c r="M1822"/>
    </row>
    <row r="1823" spans="13:13" x14ac:dyDescent="0.25">
      <c r="M1823"/>
    </row>
    <row r="1824" spans="13:13" x14ac:dyDescent="0.25">
      <c r="M1824"/>
    </row>
    <row r="1825" spans="13:13" x14ac:dyDescent="0.25">
      <c r="M1825"/>
    </row>
    <row r="1826" spans="13:13" x14ac:dyDescent="0.25">
      <c r="M1826"/>
    </row>
    <row r="1827" spans="13:13" x14ac:dyDescent="0.25">
      <c r="M1827"/>
    </row>
    <row r="1828" spans="13:13" x14ac:dyDescent="0.25">
      <c r="M1828"/>
    </row>
    <row r="1829" spans="13:13" x14ac:dyDescent="0.25">
      <c r="M1829"/>
    </row>
    <row r="1830" spans="13:13" x14ac:dyDescent="0.25">
      <c r="M1830"/>
    </row>
    <row r="1831" spans="13:13" x14ac:dyDescent="0.25">
      <c r="M1831"/>
    </row>
    <row r="1832" spans="13:13" x14ac:dyDescent="0.25">
      <c r="M1832"/>
    </row>
    <row r="1833" spans="13:13" x14ac:dyDescent="0.25">
      <c r="M1833"/>
    </row>
    <row r="1834" spans="13:13" x14ac:dyDescent="0.25">
      <c r="M1834"/>
    </row>
    <row r="1835" spans="13:13" x14ac:dyDescent="0.25">
      <c r="M1835"/>
    </row>
    <row r="1836" spans="13:13" x14ac:dyDescent="0.25">
      <c r="M1836"/>
    </row>
    <row r="1837" spans="13:13" x14ac:dyDescent="0.25">
      <c r="M1837"/>
    </row>
    <row r="1838" spans="13:13" x14ac:dyDescent="0.25">
      <c r="M1838"/>
    </row>
    <row r="1839" spans="13:13" x14ac:dyDescent="0.25">
      <c r="M1839"/>
    </row>
    <row r="1840" spans="13:13" x14ac:dyDescent="0.25">
      <c r="M1840"/>
    </row>
    <row r="1841" spans="13:13" x14ac:dyDescent="0.25">
      <c r="M1841"/>
    </row>
    <row r="1842" spans="13:13" x14ac:dyDescent="0.25">
      <c r="M1842"/>
    </row>
    <row r="1843" spans="13:13" x14ac:dyDescent="0.25">
      <c r="M1843"/>
    </row>
    <row r="1844" spans="13:13" x14ac:dyDescent="0.25">
      <c r="M1844"/>
    </row>
    <row r="1845" spans="13:13" x14ac:dyDescent="0.25">
      <c r="M1845"/>
    </row>
    <row r="1846" spans="13:13" x14ac:dyDescent="0.25">
      <c r="M1846"/>
    </row>
    <row r="1847" spans="13:13" x14ac:dyDescent="0.25">
      <c r="M1847"/>
    </row>
    <row r="1848" spans="13:13" x14ac:dyDescent="0.25">
      <c r="M1848"/>
    </row>
    <row r="1849" spans="13:13" x14ac:dyDescent="0.25">
      <c r="M1849"/>
    </row>
    <row r="1850" spans="13:13" x14ac:dyDescent="0.25">
      <c r="M1850"/>
    </row>
    <row r="1851" spans="13:13" x14ac:dyDescent="0.25">
      <c r="M1851"/>
    </row>
    <row r="1852" spans="13:13" x14ac:dyDescent="0.25">
      <c r="M1852"/>
    </row>
    <row r="1853" spans="13:13" x14ac:dyDescent="0.25">
      <c r="M1853"/>
    </row>
    <row r="1854" spans="13:13" x14ac:dyDescent="0.25">
      <c r="M1854"/>
    </row>
    <row r="1855" spans="13:13" x14ac:dyDescent="0.25">
      <c r="M1855"/>
    </row>
    <row r="1856" spans="13:13" x14ac:dyDescent="0.25">
      <c r="M1856"/>
    </row>
    <row r="1857" spans="13:13" x14ac:dyDescent="0.25">
      <c r="M1857"/>
    </row>
    <row r="1858" spans="13:13" x14ac:dyDescent="0.25">
      <c r="M1858"/>
    </row>
    <row r="1859" spans="13:13" x14ac:dyDescent="0.25">
      <c r="M1859"/>
    </row>
    <row r="1860" spans="13:13" x14ac:dyDescent="0.25">
      <c r="M1860"/>
    </row>
    <row r="1861" spans="13:13" x14ac:dyDescent="0.25">
      <c r="M1861"/>
    </row>
    <row r="1862" spans="13:13" x14ac:dyDescent="0.25">
      <c r="M1862"/>
    </row>
    <row r="1863" spans="13:13" x14ac:dyDescent="0.25">
      <c r="M1863"/>
    </row>
    <row r="1864" spans="13:13" x14ac:dyDescent="0.25">
      <c r="M1864"/>
    </row>
    <row r="1865" spans="13:13" x14ac:dyDescent="0.25">
      <c r="M1865"/>
    </row>
    <row r="1866" spans="13:13" x14ac:dyDescent="0.25">
      <c r="M1866"/>
    </row>
    <row r="1867" spans="13:13" x14ac:dyDescent="0.25">
      <c r="M1867"/>
    </row>
    <row r="1868" spans="13:13" x14ac:dyDescent="0.25">
      <c r="M1868"/>
    </row>
    <row r="1869" spans="13:13" x14ac:dyDescent="0.25">
      <c r="M1869"/>
    </row>
    <row r="1870" spans="13:13" x14ac:dyDescent="0.25">
      <c r="M1870"/>
    </row>
    <row r="1871" spans="13:13" x14ac:dyDescent="0.25">
      <c r="M1871"/>
    </row>
    <row r="1872" spans="13:13" x14ac:dyDescent="0.25">
      <c r="M1872"/>
    </row>
    <row r="1873" spans="13:13" x14ac:dyDescent="0.25">
      <c r="M1873"/>
    </row>
    <row r="1874" spans="13:13" x14ac:dyDescent="0.25">
      <c r="M1874"/>
    </row>
    <row r="1875" spans="13:13" x14ac:dyDescent="0.25">
      <c r="M1875"/>
    </row>
    <row r="1876" spans="13:13" x14ac:dyDescent="0.25">
      <c r="M1876"/>
    </row>
    <row r="1877" spans="13:13" x14ac:dyDescent="0.25">
      <c r="M1877"/>
    </row>
    <row r="1878" spans="13:13" x14ac:dyDescent="0.25">
      <c r="M1878"/>
    </row>
    <row r="1879" spans="13:13" x14ac:dyDescent="0.25">
      <c r="M1879"/>
    </row>
    <row r="1880" spans="13:13" x14ac:dyDescent="0.25">
      <c r="M1880"/>
    </row>
    <row r="1881" spans="13:13" x14ac:dyDescent="0.25">
      <c r="M1881"/>
    </row>
    <row r="1882" spans="13:13" x14ac:dyDescent="0.25">
      <c r="M1882"/>
    </row>
    <row r="1883" spans="13:13" x14ac:dyDescent="0.25">
      <c r="M1883"/>
    </row>
    <row r="1884" spans="13:13" x14ac:dyDescent="0.25">
      <c r="M1884"/>
    </row>
    <row r="1885" spans="13:13" x14ac:dyDescent="0.25">
      <c r="M1885"/>
    </row>
    <row r="1886" spans="13:13" x14ac:dyDescent="0.25">
      <c r="M1886"/>
    </row>
    <row r="1887" spans="13:13" x14ac:dyDescent="0.25">
      <c r="M1887"/>
    </row>
    <row r="1888" spans="13:13" x14ac:dyDescent="0.25">
      <c r="M1888"/>
    </row>
    <row r="1889" spans="13:13" x14ac:dyDescent="0.25">
      <c r="M1889"/>
    </row>
    <row r="1890" spans="13:13" x14ac:dyDescent="0.25">
      <c r="M1890"/>
    </row>
    <row r="1891" spans="13:13" x14ac:dyDescent="0.25">
      <c r="M1891"/>
    </row>
    <row r="1892" spans="13:13" x14ac:dyDescent="0.25">
      <c r="M1892"/>
    </row>
    <row r="1893" spans="13:13" x14ac:dyDescent="0.25">
      <c r="M1893"/>
    </row>
    <row r="1894" spans="13:13" x14ac:dyDescent="0.25">
      <c r="M1894"/>
    </row>
    <row r="1895" spans="13:13" x14ac:dyDescent="0.25">
      <c r="M1895"/>
    </row>
    <row r="1896" spans="13:13" x14ac:dyDescent="0.25">
      <c r="M1896"/>
    </row>
    <row r="1897" spans="13:13" x14ac:dyDescent="0.25">
      <c r="M1897"/>
    </row>
    <row r="1898" spans="13:13" x14ac:dyDescent="0.25">
      <c r="M1898"/>
    </row>
    <row r="1899" spans="13:13" x14ac:dyDescent="0.25">
      <c r="M1899"/>
    </row>
    <row r="1900" spans="13:13" x14ac:dyDescent="0.25">
      <c r="M1900"/>
    </row>
    <row r="1901" spans="13:13" x14ac:dyDescent="0.25">
      <c r="M1901"/>
    </row>
    <row r="1902" spans="13:13" x14ac:dyDescent="0.25">
      <c r="M1902"/>
    </row>
    <row r="1903" spans="13:13" x14ac:dyDescent="0.25">
      <c r="M1903"/>
    </row>
    <row r="1904" spans="13:13" x14ac:dyDescent="0.25">
      <c r="M1904"/>
    </row>
    <row r="1905" spans="13:13" x14ac:dyDescent="0.25">
      <c r="M1905"/>
    </row>
    <row r="1906" spans="13:13" x14ac:dyDescent="0.25">
      <c r="M1906"/>
    </row>
    <row r="1907" spans="13:13" x14ac:dyDescent="0.25">
      <c r="M1907"/>
    </row>
    <row r="1908" spans="13:13" x14ac:dyDescent="0.25">
      <c r="M1908"/>
    </row>
    <row r="1909" spans="13:13" x14ac:dyDescent="0.25">
      <c r="M1909"/>
    </row>
    <row r="1910" spans="13:13" x14ac:dyDescent="0.25">
      <c r="M1910"/>
    </row>
    <row r="1911" spans="13:13" x14ac:dyDescent="0.25">
      <c r="M1911"/>
    </row>
    <row r="1912" spans="13:13" x14ac:dyDescent="0.25">
      <c r="M1912"/>
    </row>
    <row r="1913" spans="13:13" x14ac:dyDescent="0.25">
      <c r="M1913"/>
    </row>
    <row r="1914" spans="13:13" x14ac:dyDescent="0.25">
      <c r="M1914"/>
    </row>
    <row r="1915" spans="13:13" x14ac:dyDescent="0.25">
      <c r="M1915"/>
    </row>
    <row r="1916" spans="13:13" x14ac:dyDescent="0.25">
      <c r="M1916"/>
    </row>
    <row r="1917" spans="13:13" x14ac:dyDescent="0.25">
      <c r="M1917"/>
    </row>
    <row r="1918" spans="13:13" x14ac:dyDescent="0.25">
      <c r="M1918"/>
    </row>
    <row r="1919" spans="13:13" x14ac:dyDescent="0.25">
      <c r="M1919"/>
    </row>
    <row r="1920" spans="13:13" x14ac:dyDescent="0.25">
      <c r="M1920"/>
    </row>
    <row r="1921" spans="13:13" x14ac:dyDescent="0.25">
      <c r="M1921"/>
    </row>
    <row r="1922" spans="13:13" x14ac:dyDescent="0.25">
      <c r="M1922"/>
    </row>
    <row r="1923" spans="13:13" x14ac:dyDescent="0.25">
      <c r="M1923"/>
    </row>
    <row r="1924" spans="13:13" x14ac:dyDescent="0.25">
      <c r="M1924"/>
    </row>
    <row r="1925" spans="13:13" x14ac:dyDescent="0.25">
      <c r="M1925"/>
    </row>
    <row r="1926" spans="13:13" x14ac:dyDescent="0.25">
      <c r="M1926"/>
    </row>
    <row r="1927" spans="13:13" x14ac:dyDescent="0.25">
      <c r="M1927"/>
    </row>
    <row r="1928" spans="13:13" x14ac:dyDescent="0.25">
      <c r="M1928"/>
    </row>
    <row r="1929" spans="13:13" x14ac:dyDescent="0.25">
      <c r="M1929"/>
    </row>
    <row r="1930" spans="13:13" x14ac:dyDescent="0.25">
      <c r="M1930"/>
    </row>
    <row r="1931" spans="13:13" x14ac:dyDescent="0.25">
      <c r="M1931"/>
    </row>
    <row r="1932" spans="13:13" x14ac:dyDescent="0.25">
      <c r="M1932"/>
    </row>
    <row r="1933" spans="13:13" x14ac:dyDescent="0.25">
      <c r="M1933"/>
    </row>
    <row r="1934" spans="13:13" x14ac:dyDescent="0.25">
      <c r="M1934"/>
    </row>
    <row r="1935" spans="13:13" x14ac:dyDescent="0.25">
      <c r="M1935"/>
    </row>
    <row r="1936" spans="13:13" x14ac:dyDescent="0.25">
      <c r="M1936"/>
    </row>
    <row r="1937" spans="13:13" x14ac:dyDescent="0.25">
      <c r="M1937"/>
    </row>
    <row r="1938" spans="13:13" x14ac:dyDescent="0.25">
      <c r="M1938"/>
    </row>
    <row r="1939" spans="13:13" x14ac:dyDescent="0.25">
      <c r="M1939"/>
    </row>
    <row r="1940" spans="13:13" x14ac:dyDescent="0.25">
      <c r="M1940"/>
    </row>
    <row r="1941" spans="13:13" x14ac:dyDescent="0.25">
      <c r="M1941"/>
    </row>
    <row r="1942" spans="13:13" x14ac:dyDescent="0.25">
      <c r="M1942"/>
    </row>
    <row r="1943" spans="13:13" x14ac:dyDescent="0.25">
      <c r="M1943"/>
    </row>
    <row r="1944" spans="13:13" x14ac:dyDescent="0.25">
      <c r="M1944"/>
    </row>
    <row r="1945" spans="13:13" x14ac:dyDescent="0.25">
      <c r="M1945"/>
    </row>
    <row r="1946" spans="13:13" x14ac:dyDescent="0.25">
      <c r="M1946"/>
    </row>
    <row r="1947" spans="13:13" x14ac:dyDescent="0.25">
      <c r="M1947"/>
    </row>
    <row r="1948" spans="13:13" x14ac:dyDescent="0.25">
      <c r="M1948"/>
    </row>
    <row r="1949" spans="13:13" x14ac:dyDescent="0.25">
      <c r="M1949"/>
    </row>
    <row r="1950" spans="13:13" x14ac:dyDescent="0.25">
      <c r="M1950"/>
    </row>
    <row r="1951" spans="13:13" x14ac:dyDescent="0.25">
      <c r="M1951"/>
    </row>
    <row r="1952" spans="13:13" x14ac:dyDescent="0.25">
      <c r="M1952"/>
    </row>
    <row r="1953" spans="13:13" x14ac:dyDescent="0.25">
      <c r="M1953"/>
    </row>
    <row r="1954" spans="13:13" x14ac:dyDescent="0.25">
      <c r="M1954"/>
    </row>
    <row r="1955" spans="13:13" x14ac:dyDescent="0.25">
      <c r="M1955"/>
    </row>
    <row r="1956" spans="13:13" x14ac:dyDescent="0.25">
      <c r="M1956"/>
    </row>
    <row r="1957" spans="13:13" x14ac:dyDescent="0.25">
      <c r="M1957"/>
    </row>
    <row r="1958" spans="13:13" x14ac:dyDescent="0.25">
      <c r="M1958"/>
    </row>
    <row r="1959" spans="13:13" x14ac:dyDescent="0.25">
      <c r="M1959"/>
    </row>
    <row r="1960" spans="13:13" x14ac:dyDescent="0.25">
      <c r="M1960"/>
    </row>
    <row r="1961" spans="13:13" x14ac:dyDescent="0.25">
      <c r="M1961"/>
    </row>
    <row r="1962" spans="13:13" x14ac:dyDescent="0.25">
      <c r="M1962"/>
    </row>
    <row r="1963" spans="13:13" x14ac:dyDescent="0.25">
      <c r="M1963"/>
    </row>
    <row r="1964" spans="13:13" x14ac:dyDescent="0.25">
      <c r="M1964"/>
    </row>
    <row r="1965" spans="13:13" x14ac:dyDescent="0.25">
      <c r="M1965"/>
    </row>
    <row r="1966" spans="13:13" x14ac:dyDescent="0.25">
      <c r="M1966"/>
    </row>
    <row r="1967" spans="13:13" x14ac:dyDescent="0.25">
      <c r="M1967"/>
    </row>
    <row r="1968" spans="13:13" x14ac:dyDescent="0.25">
      <c r="M1968"/>
    </row>
    <row r="1969" spans="13:13" x14ac:dyDescent="0.25">
      <c r="M1969"/>
    </row>
    <row r="1970" spans="13:13" x14ac:dyDescent="0.25">
      <c r="M1970"/>
    </row>
    <row r="1971" spans="13:13" x14ac:dyDescent="0.25">
      <c r="M1971"/>
    </row>
    <row r="1972" spans="13:13" x14ac:dyDescent="0.25">
      <c r="M1972"/>
    </row>
    <row r="1973" spans="13:13" x14ac:dyDescent="0.25">
      <c r="M1973"/>
    </row>
    <row r="1974" spans="13:13" x14ac:dyDescent="0.25">
      <c r="M1974"/>
    </row>
    <row r="1975" spans="13:13" x14ac:dyDescent="0.25">
      <c r="M1975"/>
    </row>
    <row r="1976" spans="13:13" x14ac:dyDescent="0.25">
      <c r="M1976"/>
    </row>
    <row r="1977" spans="13:13" x14ac:dyDescent="0.25">
      <c r="M1977"/>
    </row>
    <row r="1978" spans="13:13" x14ac:dyDescent="0.25">
      <c r="M1978"/>
    </row>
    <row r="1979" spans="13:13" x14ac:dyDescent="0.25">
      <c r="M1979"/>
    </row>
    <row r="1980" spans="13:13" x14ac:dyDescent="0.25">
      <c r="M1980"/>
    </row>
    <row r="1981" spans="13:13" x14ac:dyDescent="0.25">
      <c r="M1981"/>
    </row>
    <row r="1982" spans="13:13" x14ac:dyDescent="0.25">
      <c r="M1982"/>
    </row>
    <row r="1983" spans="13:13" x14ac:dyDescent="0.25">
      <c r="M1983"/>
    </row>
    <row r="1984" spans="13:13" x14ac:dyDescent="0.25">
      <c r="M1984"/>
    </row>
    <row r="1985" spans="13:13" x14ac:dyDescent="0.25">
      <c r="M1985"/>
    </row>
    <row r="1986" spans="13:13" x14ac:dyDescent="0.25">
      <c r="M1986"/>
    </row>
    <row r="1987" spans="13:13" x14ac:dyDescent="0.25">
      <c r="M1987"/>
    </row>
    <row r="1988" spans="13:13" x14ac:dyDescent="0.25">
      <c r="M1988"/>
    </row>
    <row r="1989" spans="13:13" x14ac:dyDescent="0.25">
      <c r="M1989"/>
    </row>
    <row r="1990" spans="13:13" x14ac:dyDescent="0.25">
      <c r="M1990"/>
    </row>
    <row r="1991" spans="13:13" x14ac:dyDescent="0.25">
      <c r="M1991"/>
    </row>
    <row r="1992" spans="13:13" x14ac:dyDescent="0.25">
      <c r="M1992"/>
    </row>
    <row r="1993" spans="13:13" x14ac:dyDescent="0.25">
      <c r="M1993"/>
    </row>
    <row r="1994" spans="13:13" x14ac:dyDescent="0.25">
      <c r="M1994"/>
    </row>
    <row r="1995" spans="13:13" x14ac:dyDescent="0.25">
      <c r="M1995"/>
    </row>
    <row r="1996" spans="13:13" x14ac:dyDescent="0.25">
      <c r="M1996"/>
    </row>
    <row r="1997" spans="13:13" x14ac:dyDescent="0.25">
      <c r="M1997"/>
    </row>
    <row r="1998" spans="13:13" x14ac:dyDescent="0.25">
      <c r="M1998"/>
    </row>
    <row r="1999" spans="13:13" x14ac:dyDescent="0.25">
      <c r="M1999"/>
    </row>
    <row r="2000" spans="13:13" x14ac:dyDescent="0.25">
      <c r="M2000"/>
    </row>
    <row r="2001" spans="13:13" x14ac:dyDescent="0.25">
      <c r="M2001"/>
    </row>
    <row r="2002" spans="13:13" x14ac:dyDescent="0.25">
      <c r="M2002"/>
    </row>
    <row r="2003" spans="13:13" x14ac:dyDescent="0.25">
      <c r="M2003"/>
    </row>
    <row r="2004" spans="13:13" x14ac:dyDescent="0.25">
      <c r="M2004"/>
    </row>
    <row r="2005" spans="13:13" x14ac:dyDescent="0.25">
      <c r="M2005"/>
    </row>
    <row r="2006" spans="13:13" x14ac:dyDescent="0.25">
      <c r="M2006"/>
    </row>
    <row r="2007" spans="13:13" x14ac:dyDescent="0.25">
      <c r="M2007"/>
    </row>
    <row r="2008" spans="13:13" x14ac:dyDescent="0.25">
      <c r="M2008"/>
    </row>
    <row r="2009" spans="13:13" x14ac:dyDescent="0.25">
      <c r="M2009"/>
    </row>
    <row r="2010" spans="13:13" x14ac:dyDescent="0.25">
      <c r="M2010"/>
    </row>
    <row r="2011" spans="13:13" x14ac:dyDescent="0.25">
      <c r="M2011"/>
    </row>
    <row r="2012" spans="13:13" x14ac:dyDescent="0.25">
      <c r="M2012"/>
    </row>
    <row r="2013" spans="13:13" x14ac:dyDescent="0.25">
      <c r="M2013"/>
    </row>
    <row r="2014" spans="13:13" x14ac:dyDescent="0.25">
      <c r="M2014"/>
    </row>
    <row r="2015" spans="13:13" x14ac:dyDescent="0.25">
      <c r="M2015"/>
    </row>
    <row r="2016" spans="13:13" x14ac:dyDescent="0.25">
      <c r="M2016"/>
    </row>
    <row r="2017" spans="13:13" x14ac:dyDescent="0.25">
      <c r="M2017"/>
    </row>
    <row r="2018" spans="13:13" x14ac:dyDescent="0.25">
      <c r="M2018"/>
    </row>
    <row r="2019" spans="13:13" x14ac:dyDescent="0.25">
      <c r="M2019"/>
    </row>
    <row r="2020" spans="13:13" x14ac:dyDescent="0.25">
      <c r="M2020"/>
    </row>
    <row r="2021" spans="13:13" x14ac:dyDescent="0.25">
      <c r="M2021"/>
    </row>
    <row r="2022" spans="13:13" x14ac:dyDescent="0.25">
      <c r="M2022"/>
    </row>
    <row r="2023" spans="13:13" x14ac:dyDescent="0.25">
      <c r="M2023"/>
    </row>
    <row r="2024" spans="13:13" x14ac:dyDescent="0.25">
      <c r="M2024"/>
    </row>
    <row r="2025" spans="13:13" x14ac:dyDescent="0.25">
      <c r="M2025"/>
    </row>
    <row r="2026" spans="13:13" x14ac:dyDescent="0.25">
      <c r="M2026"/>
    </row>
    <row r="2027" spans="13:13" x14ac:dyDescent="0.25">
      <c r="M2027"/>
    </row>
    <row r="2028" spans="13:13" x14ac:dyDescent="0.25">
      <c r="M2028"/>
    </row>
    <row r="2029" spans="13:13" x14ac:dyDescent="0.25">
      <c r="M2029"/>
    </row>
    <row r="2030" spans="13:13" x14ac:dyDescent="0.25">
      <c r="M2030"/>
    </row>
    <row r="2031" spans="13:13" x14ac:dyDescent="0.25">
      <c r="M2031"/>
    </row>
    <row r="2032" spans="13:13" x14ac:dyDescent="0.25">
      <c r="M2032"/>
    </row>
    <row r="2033" spans="13:13" x14ac:dyDescent="0.25">
      <c r="M2033"/>
    </row>
    <row r="2034" spans="13:13" x14ac:dyDescent="0.25">
      <c r="M2034"/>
    </row>
    <row r="2035" spans="13:13" x14ac:dyDescent="0.25">
      <c r="M2035"/>
    </row>
    <row r="2036" spans="13:13" x14ac:dyDescent="0.25">
      <c r="M2036"/>
    </row>
    <row r="2037" spans="13:13" x14ac:dyDescent="0.25">
      <c r="M2037"/>
    </row>
    <row r="2038" spans="13:13" x14ac:dyDescent="0.25">
      <c r="M2038"/>
    </row>
    <row r="2039" spans="13:13" x14ac:dyDescent="0.25">
      <c r="M2039"/>
    </row>
    <row r="2040" spans="13:13" x14ac:dyDescent="0.25">
      <c r="M2040"/>
    </row>
    <row r="2041" spans="13:13" x14ac:dyDescent="0.25">
      <c r="M2041"/>
    </row>
    <row r="2042" spans="13:13" x14ac:dyDescent="0.25">
      <c r="M2042"/>
    </row>
    <row r="2043" spans="13:13" x14ac:dyDescent="0.25">
      <c r="M2043"/>
    </row>
    <row r="2044" spans="13:13" x14ac:dyDescent="0.25">
      <c r="M2044"/>
    </row>
    <row r="2045" spans="13:13" x14ac:dyDescent="0.25">
      <c r="M2045"/>
    </row>
    <row r="2046" spans="13:13" x14ac:dyDescent="0.25">
      <c r="M2046"/>
    </row>
    <row r="2047" spans="13:13" x14ac:dyDescent="0.25">
      <c r="M2047"/>
    </row>
    <row r="2048" spans="13:13" x14ac:dyDescent="0.25">
      <c r="M2048"/>
    </row>
    <row r="2049" spans="13:13" x14ac:dyDescent="0.25">
      <c r="M2049"/>
    </row>
    <row r="2050" spans="13:13" x14ac:dyDescent="0.25">
      <c r="M2050"/>
    </row>
    <row r="2051" spans="13:13" x14ac:dyDescent="0.25">
      <c r="M2051"/>
    </row>
    <row r="2052" spans="13:13" x14ac:dyDescent="0.25">
      <c r="M2052"/>
    </row>
    <row r="2053" spans="13:13" x14ac:dyDescent="0.25">
      <c r="M2053"/>
    </row>
    <row r="2054" spans="13:13" x14ac:dyDescent="0.25">
      <c r="M2054"/>
    </row>
    <row r="2055" spans="13:13" x14ac:dyDescent="0.25">
      <c r="M2055"/>
    </row>
    <row r="2056" spans="13:13" x14ac:dyDescent="0.25">
      <c r="M2056"/>
    </row>
    <row r="2057" spans="13:13" x14ac:dyDescent="0.25">
      <c r="M2057"/>
    </row>
    <row r="2058" spans="13:13" x14ac:dyDescent="0.25">
      <c r="M2058"/>
    </row>
    <row r="2059" spans="13:13" x14ac:dyDescent="0.25">
      <c r="M2059"/>
    </row>
    <row r="2060" spans="13:13" x14ac:dyDescent="0.25">
      <c r="M2060"/>
    </row>
    <row r="2061" spans="13:13" x14ac:dyDescent="0.25">
      <c r="M2061"/>
    </row>
    <row r="2062" spans="13:13" x14ac:dyDescent="0.25">
      <c r="M2062"/>
    </row>
    <row r="2063" spans="13:13" x14ac:dyDescent="0.25">
      <c r="M2063"/>
    </row>
    <row r="2064" spans="13:13" x14ac:dyDescent="0.25">
      <c r="M2064"/>
    </row>
    <row r="2065" spans="13:13" x14ac:dyDescent="0.25">
      <c r="M2065"/>
    </row>
    <row r="2066" spans="13:13" x14ac:dyDescent="0.25">
      <c r="M2066"/>
    </row>
    <row r="2067" spans="13:13" x14ac:dyDescent="0.25">
      <c r="M2067"/>
    </row>
    <row r="2068" spans="13:13" x14ac:dyDescent="0.25">
      <c r="M2068"/>
    </row>
    <row r="2069" spans="13:13" x14ac:dyDescent="0.25">
      <c r="M2069"/>
    </row>
    <row r="2070" spans="13:13" x14ac:dyDescent="0.25">
      <c r="M2070"/>
    </row>
    <row r="2071" spans="13:13" x14ac:dyDescent="0.25">
      <c r="M2071"/>
    </row>
    <row r="2072" spans="13:13" x14ac:dyDescent="0.25">
      <c r="M2072"/>
    </row>
    <row r="2073" spans="13:13" x14ac:dyDescent="0.25">
      <c r="M2073"/>
    </row>
    <row r="2074" spans="13:13" x14ac:dyDescent="0.25">
      <c r="M2074"/>
    </row>
    <row r="2075" spans="13:13" x14ac:dyDescent="0.25">
      <c r="M2075"/>
    </row>
    <row r="2076" spans="13:13" x14ac:dyDescent="0.25">
      <c r="M2076"/>
    </row>
    <row r="2077" spans="13:13" x14ac:dyDescent="0.25">
      <c r="M2077"/>
    </row>
    <row r="2078" spans="13:13" x14ac:dyDescent="0.25">
      <c r="M2078"/>
    </row>
    <row r="2079" spans="13:13" x14ac:dyDescent="0.25">
      <c r="M2079"/>
    </row>
    <row r="2080" spans="13:13" x14ac:dyDescent="0.25">
      <c r="M2080"/>
    </row>
    <row r="2081" spans="13:13" x14ac:dyDescent="0.25">
      <c r="M2081"/>
    </row>
    <row r="2082" spans="13:13" x14ac:dyDescent="0.25">
      <c r="M2082"/>
    </row>
    <row r="2083" spans="13:13" x14ac:dyDescent="0.25">
      <c r="M2083"/>
    </row>
    <row r="2084" spans="13:13" x14ac:dyDescent="0.25">
      <c r="M2084"/>
    </row>
    <row r="2085" spans="13:13" x14ac:dyDescent="0.25">
      <c r="M2085"/>
    </row>
    <row r="2086" spans="13:13" x14ac:dyDescent="0.25">
      <c r="M2086"/>
    </row>
    <row r="2087" spans="13:13" x14ac:dyDescent="0.25">
      <c r="M2087"/>
    </row>
    <row r="2088" spans="13:13" x14ac:dyDescent="0.25">
      <c r="M2088"/>
    </row>
    <row r="2089" spans="13:13" x14ac:dyDescent="0.25">
      <c r="M2089"/>
    </row>
    <row r="2090" spans="13:13" x14ac:dyDescent="0.25">
      <c r="M2090"/>
    </row>
    <row r="2091" spans="13:13" x14ac:dyDescent="0.25">
      <c r="M2091"/>
    </row>
    <row r="2092" spans="13:13" x14ac:dyDescent="0.25">
      <c r="M2092"/>
    </row>
    <row r="2093" spans="13:13" x14ac:dyDescent="0.25">
      <c r="M2093"/>
    </row>
    <row r="2094" spans="13:13" x14ac:dyDescent="0.25">
      <c r="M2094"/>
    </row>
    <row r="2095" spans="13:13" x14ac:dyDescent="0.25">
      <c r="M2095"/>
    </row>
    <row r="2096" spans="13:13" x14ac:dyDescent="0.25">
      <c r="M2096"/>
    </row>
    <row r="2097" spans="13:13" x14ac:dyDescent="0.25">
      <c r="M2097"/>
    </row>
    <row r="2098" spans="13:13" x14ac:dyDescent="0.25">
      <c r="M2098"/>
    </row>
    <row r="2099" spans="13:13" x14ac:dyDescent="0.25">
      <c r="M2099"/>
    </row>
    <row r="2100" spans="13:13" x14ac:dyDescent="0.25">
      <c r="M2100"/>
    </row>
    <row r="2101" spans="13:13" x14ac:dyDescent="0.25">
      <c r="M2101"/>
    </row>
    <row r="2102" spans="13:13" x14ac:dyDescent="0.25">
      <c r="M2102"/>
    </row>
    <row r="2103" spans="13:13" x14ac:dyDescent="0.25">
      <c r="M2103"/>
    </row>
    <row r="2104" spans="13:13" x14ac:dyDescent="0.25">
      <c r="M2104"/>
    </row>
    <row r="2105" spans="13:13" x14ac:dyDescent="0.25">
      <c r="M2105"/>
    </row>
    <row r="2106" spans="13:13" x14ac:dyDescent="0.25">
      <c r="M2106"/>
    </row>
    <row r="2107" spans="13:13" x14ac:dyDescent="0.25">
      <c r="M2107"/>
    </row>
    <row r="2108" spans="13:13" x14ac:dyDescent="0.25">
      <c r="M2108"/>
    </row>
    <row r="2109" spans="13:13" x14ac:dyDescent="0.25">
      <c r="M2109"/>
    </row>
    <row r="2110" spans="13:13" x14ac:dyDescent="0.25">
      <c r="M2110"/>
    </row>
    <row r="2111" spans="13:13" x14ac:dyDescent="0.25">
      <c r="M2111"/>
    </row>
    <row r="2112" spans="13:13" x14ac:dyDescent="0.25">
      <c r="M2112"/>
    </row>
    <row r="2113" spans="13:13" x14ac:dyDescent="0.25">
      <c r="M2113"/>
    </row>
    <row r="2114" spans="13:13" x14ac:dyDescent="0.25">
      <c r="M2114"/>
    </row>
    <row r="2115" spans="13:13" x14ac:dyDescent="0.25">
      <c r="M2115"/>
    </row>
    <row r="2116" spans="13:13" x14ac:dyDescent="0.25">
      <c r="M2116"/>
    </row>
    <row r="2117" spans="13:13" x14ac:dyDescent="0.25">
      <c r="M2117"/>
    </row>
    <row r="2118" spans="13:13" x14ac:dyDescent="0.25">
      <c r="M2118"/>
    </row>
    <row r="2119" spans="13:13" x14ac:dyDescent="0.25">
      <c r="M2119"/>
    </row>
    <row r="2120" spans="13:13" x14ac:dyDescent="0.25">
      <c r="M2120"/>
    </row>
    <row r="2121" spans="13:13" x14ac:dyDescent="0.25">
      <c r="M2121"/>
    </row>
    <row r="2122" spans="13:13" x14ac:dyDescent="0.25">
      <c r="M2122"/>
    </row>
    <row r="2123" spans="13:13" x14ac:dyDescent="0.25">
      <c r="M2123"/>
    </row>
    <row r="2124" spans="13:13" x14ac:dyDescent="0.25">
      <c r="M2124"/>
    </row>
    <row r="2125" spans="13:13" x14ac:dyDescent="0.25">
      <c r="M2125"/>
    </row>
    <row r="2126" spans="13:13" x14ac:dyDescent="0.25">
      <c r="M2126"/>
    </row>
    <row r="2127" spans="13:13" x14ac:dyDescent="0.25">
      <c r="M2127"/>
    </row>
    <row r="2128" spans="13:13" x14ac:dyDescent="0.25">
      <c r="M2128"/>
    </row>
    <row r="2129" spans="13:13" x14ac:dyDescent="0.25">
      <c r="M2129"/>
    </row>
    <row r="2130" spans="13:13" x14ac:dyDescent="0.25">
      <c r="M2130"/>
    </row>
    <row r="2131" spans="13:13" x14ac:dyDescent="0.25">
      <c r="M2131"/>
    </row>
    <row r="2132" spans="13:13" x14ac:dyDescent="0.25">
      <c r="M2132"/>
    </row>
    <row r="2133" spans="13:13" x14ac:dyDescent="0.25">
      <c r="M2133"/>
    </row>
    <row r="2134" spans="13:13" x14ac:dyDescent="0.25">
      <c r="M2134"/>
    </row>
    <row r="2135" spans="13:13" x14ac:dyDescent="0.25">
      <c r="M2135"/>
    </row>
    <row r="2136" spans="13:13" x14ac:dyDescent="0.25">
      <c r="M2136"/>
    </row>
    <row r="2137" spans="13:13" x14ac:dyDescent="0.25">
      <c r="M2137"/>
    </row>
    <row r="2138" spans="13:13" x14ac:dyDescent="0.25">
      <c r="M2138"/>
    </row>
    <row r="2139" spans="13:13" x14ac:dyDescent="0.25">
      <c r="M2139"/>
    </row>
    <row r="2140" spans="13:13" x14ac:dyDescent="0.25">
      <c r="M2140"/>
    </row>
    <row r="2141" spans="13:13" x14ac:dyDescent="0.25">
      <c r="M2141"/>
    </row>
    <row r="2142" spans="13:13" x14ac:dyDescent="0.25">
      <c r="M2142"/>
    </row>
    <row r="2143" spans="13:13" x14ac:dyDescent="0.25">
      <c r="M2143"/>
    </row>
    <row r="2144" spans="13:13" x14ac:dyDescent="0.25">
      <c r="M2144"/>
    </row>
    <row r="2145" spans="13:13" x14ac:dyDescent="0.25">
      <c r="M2145"/>
    </row>
    <row r="2146" spans="13:13" x14ac:dyDescent="0.25">
      <c r="M2146"/>
    </row>
    <row r="2147" spans="13:13" x14ac:dyDescent="0.25">
      <c r="M2147"/>
    </row>
    <row r="2148" spans="13:13" x14ac:dyDescent="0.25">
      <c r="M2148"/>
    </row>
    <row r="2149" spans="13:13" x14ac:dyDescent="0.25">
      <c r="M2149"/>
    </row>
    <row r="2150" spans="13:13" x14ac:dyDescent="0.25">
      <c r="M2150"/>
    </row>
    <row r="2151" spans="13:13" x14ac:dyDescent="0.25">
      <c r="M2151"/>
    </row>
    <row r="2152" spans="13:13" x14ac:dyDescent="0.25">
      <c r="M2152"/>
    </row>
    <row r="2153" spans="13:13" x14ac:dyDescent="0.25">
      <c r="M2153"/>
    </row>
    <row r="2154" spans="13:13" x14ac:dyDescent="0.25">
      <c r="M2154"/>
    </row>
    <row r="2155" spans="13:13" x14ac:dyDescent="0.25">
      <c r="M2155"/>
    </row>
    <row r="2156" spans="13:13" x14ac:dyDescent="0.25">
      <c r="M2156"/>
    </row>
    <row r="2157" spans="13:13" x14ac:dyDescent="0.25">
      <c r="M2157"/>
    </row>
    <row r="2158" spans="13:13" x14ac:dyDescent="0.25">
      <c r="M2158"/>
    </row>
    <row r="2159" spans="13:13" x14ac:dyDescent="0.25">
      <c r="M2159"/>
    </row>
    <row r="2160" spans="13:13" x14ac:dyDescent="0.25">
      <c r="M2160"/>
    </row>
    <row r="2161" spans="13:13" x14ac:dyDescent="0.25">
      <c r="M2161"/>
    </row>
    <row r="2162" spans="13:13" x14ac:dyDescent="0.25">
      <c r="M2162"/>
    </row>
    <row r="2163" spans="13:13" x14ac:dyDescent="0.25">
      <c r="M2163"/>
    </row>
    <row r="2164" spans="13:13" x14ac:dyDescent="0.25">
      <c r="M2164"/>
    </row>
    <row r="2165" spans="13:13" x14ac:dyDescent="0.25">
      <c r="M2165"/>
    </row>
    <row r="2166" spans="13:13" x14ac:dyDescent="0.25">
      <c r="M2166"/>
    </row>
    <row r="2167" spans="13:13" x14ac:dyDescent="0.25">
      <c r="M2167"/>
    </row>
    <row r="2168" spans="13:13" x14ac:dyDescent="0.25">
      <c r="M2168"/>
    </row>
    <row r="2169" spans="13:13" x14ac:dyDescent="0.25">
      <c r="M2169"/>
    </row>
    <row r="2170" spans="13:13" x14ac:dyDescent="0.25">
      <c r="M2170"/>
    </row>
    <row r="2171" spans="13:13" x14ac:dyDescent="0.25">
      <c r="M2171"/>
    </row>
    <row r="2172" spans="13:13" x14ac:dyDescent="0.25">
      <c r="M2172"/>
    </row>
    <row r="2173" spans="13:13" x14ac:dyDescent="0.25">
      <c r="M2173"/>
    </row>
    <row r="2174" spans="13:13" x14ac:dyDescent="0.25">
      <c r="M2174"/>
    </row>
    <row r="2175" spans="13:13" x14ac:dyDescent="0.25">
      <c r="M2175"/>
    </row>
    <row r="2176" spans="13:13" x14ac:dyDescent="0.25">
      <c r="M2176"/>
    </row>
    <row r="2177" spans="13:13" x14ac:dyDescent="0.25">
      <c r="M2177"/>
    </row>
    <row r="2178" spans="13:13" x14ac:dyDescent="0.25">
      <c r="M2178"/>
    </row>
    <row r="2179" spans="13:13" x14ac:dyDescent="0.25">
      <c r="M2179"/>
    </row>
    <row r="2180" spans="13:13" x14ac:dyDescent="0.25">
      <c r="M2180"/>
    </row>
    <row r="2181" spans="13:13" x14ac:dyDescent="0.25">
      <c r="M2181"/>
    </row>
    <row r="2182" spans="13:13" x14ac:dyDescent="0.25">
      <c r="M2182"/>
    </row>
    <row r="2183" spans="13:13" x14ac:dyDescent="0.25">
      <c r="M2183"/>
    </row>
    <row r="2184" spans="13:13" x14ac:dyDescent="0.25">
      <c r="M2184"/>
    </row>
    <row r="2185" spans="13:13" x14ac:dyDescent="0.25">
      <c r="M2185"/>
    </row>
    <row r="2186" spans="13:13" x14ac:dyDescent="0.25">
      <c r="M2186"/>
    </row>
    <row r="2187" spans="13:13" x14ac:dyDescent="0.25">
      <c r="M2187"/>
    </row>
    <row r="2188" spans="13:13" x14ac:dyDescent="0.25">
      <c r="M2188"/>
    </row>
    <row r="2189" spans="13:13" x14ac:dyDescent="0.25">
      <c r="M2189"/>
    </row>
    <row r="2190" spans="13:13" x14ac:dyDescent="0.25">
      <c r="M2190"/>
    </row>
    <row r="2191" spans="13:13" x14ac:dyDescent="0.25">
      <c r="M2191"/>
    </row>
    <row r="2192" spans="13:13" x14ac:dyDescent="0.25">
      <c r="M2192"/>
    </row>
    <row r="2193" spans="13:13" x14ac:dyDescent="0.25">
      <c r="M2193"/>
    </row>
    <row r="2194" spans="13:13" x14ac:dyDescent="0.25">
      <c r="M2194"/>
    </row>
    <row r="2195" spans="13:13" x14ac:dyDescent="0.25">
      <c r="M2195"/>
    </row>
    <row r="2196" spans="13:13" x14ac:dyDescent="0.25">
      <c r="M2196"/>
    </row>
    <row r="2197" spans="13:13" x14ac:dyDescent="0.25">
      <c r="M2197"/>
    </row>
    <row r="2198" spans="13:13" x14ac:dyDescent="0.25">
      <c r="M2198"/>
    </row>
    <row r="2199" spans="13:13" x14ac:dyDescent="0.25">
      <c r="M2199"/>
    </row>
    <row r="2200" spans="13:13" x14ac:dyDescent="0.25">
      <c r="M2200"/>
    </row>
    <row r="2201" spans="13:13" x14ac:dyDescent="0.25">
      <c r="M2201"/>
    </row>
    <row r="2202" spans="13:13" x14ac:dyDescent="0.25">
      <c r="M2202"/>
    </row>
    <row r="2203" spans="13:13" x14ac:dyDescent="0.25">
      <c r="M2203"/>
    </row>
    <row r="2204" spans="13:13" x14ac:dyDescent="0.25">
      <c r="M2204"/>
    </row>
    <row r="2205" spans="13:13" x14ac:dyDescent="0.25">
      <c r="M2205"/>
    </row>
    <row r="2206" spans="13:13" x14ac:dyDescent="0.25">
      <c r="M2206"/>
    </row>
    <row r="2207" spans="13:13" x14ac:dyDescent="0.25">
      <c r="M2207"/>
    </row>
    <row r="2208" spans="13:13" x14ac:dyDescent="0.25">
      <c r="M2208"/>
    </row>
    <row r="2209" spans="13:13" x14ac:dyDescent="0.25">
      <c r="M2209"/>
    </row>
    <row r="2210" spans="13:13" x14ac:dyDescent="0.25">
      <c r="M2210"/>
    </row>
    <row r="2211" spans="13:13" x14ac:dyDescent="0.25">
      <c r="M2211"/>
    </row>
    <row r="2212" spans="13:13" x14ac:dyDescent="0.25">
      <c r="M2212"/>
    </row>
    <row r="2213" spans="13:13" x14ac:dyDescent="0.25">
      <c r="M2213"/>
    </row>
    <row r="2214" spans="13:13" x14ac:dyDescent="0.25">
      <c r="M2214"/>
    </row>
    <row r="2215" spans="13:13" x14ac:dyDescent="0.25">
      <c r="M2215"/>
    </row>
    <row r="2216" spans="13:13" x14ac:dyDescent="0.25">
      <c r="M2216"/>
    </row>
    <row r="2217" spans="13:13" x14ac:dyDescent="0.25">
      <c r="M2217"/>
    </row>
    <row r="2218" spans="13:13" x14ac:dyDescent="0.25">
      <c r="M2218"/>
    </row>
    <row r="2219" spans="13:13" x14ac:dyDescent="0.25">
      <c r="M2219"/>
    </row>
    <row r="2220" spans="13:13" x14ac:dyDescent="0.25">
      <c r="M2220"/>
    </row>
    <row r="2221" spans="13:13" x14ac:dyDescent="0.25">
      <c r="M2221"/>
    </row>
    <row r="2222" spans="13:13" x14ac:dyDescent="0.25">
      <c r="M2222"/>
    </row>
    <row r="2223" spans="13:13" x14ac:dyDescent="0.25">
      <c r="M2223"/>
    </row>
    <row r="2224" spans="13:13" x14ac:dyDescent="0.25">
      <c r="M2224"/>
    </row>
    <row r="2225" spans="13:13" x14ac:dyDescent="0.25">
      <c r="M2225"/>
    </row>
    <row r="2226" spans="13:13" x14ac:dyDescent="0.25">
      <c r="M2226"/>
    </row>
    <row r="2227" spans="13:13" x14ac:dyDescent="0.25">
      <c r="M2227"/>
    </row>
    <row r="2228" spans="13:13" x14ac:dyDescent="0.25">
      <c r="M2228"/>
    </row>
    <row r="2229" spans="13:13" x14ac:dyDescent="0.25">
      <c r="M2229"/>
    </row>
    <row r="2230" spans="13:13" x14ac:dyDescent="0.25">
      <c r="M2230"/>
    </row>
    <row r="2231" spans="13:13" x14ac:dyDescent="0.25">
      <c r="M2231"/>
    </row>
    <row r="2232" spans="13:13" x14ac:dyDescent="0.25">
      <c r="M2232"/>
    </row>
    <row r="2233" spans="13:13" x14ac:dyDescent="0.25">
      <c r="M2233"/>
    </row>
    <row r="2234" spans="13:13" x14ac:dyDescent="0.25">
      <c r="M2234"/>
    </row>
    <row r="2235" spans="13:13" x14ac:dyDescent="0.25">
      <c r="M2235"/>
    </row>
    <row r="2236" spans="13:13" x14ac:dyDescent="0.25">
      <c r="M2236"/>
    </row>
    <row r="2237" spans="13:13" x14ac:dyDescent="0.25">
      <c r="M2237"/>
    </row>
    <row r="2238" spans="13:13" x14ac:dyDescent="0.25">
      <c r="M2238"/>
    </row>
    <row r="2239" spans="13:13" x14ac:dyDescent="0.25">
      <c r="M2239"/>
    </row>
    <row r="2240" spans="13:13" x14ac:dyDescent="0.25">
      <c r="M2240"/>
    </row>
    <row r="2241" spans="13:13" x14ac:dyDescent="0.25">
      <c r="M2241"/>
    </row>
    <row r="2242" spans="13:13" x14ac:dyDescent="0.25">
      <c r="M2242"/>
    </row>
    <row r="2243" spans="13:13" x14ac:dyDescent="0.25">
      <c r="M2243"/>
    </row>
    <row r="2244" spans="13:13" x14ac:dyDescent="0.25">
      <c r="M2244"/>
    </row>
    <row r="2245" spans="13:13" x14ac:dyDescent="0.25">
      <c r="M2245"/>
    </row>
    <row r="2246" spans="13:13" x14ac:dyDescent="0.25">
      <c r="M2246"/>
    </row>
    <row r="2247" spans="13:13" x14ac:dyDescent="0.25">
      <c r="M2247"/>
    </row>
    <row r="2248" spans="13:13" x14ac:dyDescent="0.25">
      <c r="M2248"/>
    </row>
    <row r="2249" spans="13:13" x14ac:dyDescent="0.25">
      <c r="M2249"/>
    </row>
    <row r="2250" spans="13:13" x14ac:dyDescent="0.25">
      <c r="M2250"/>
    </row>
    <row r="2251" spans="13:13" x14ac:dyDescent="0.25">
      <c r="M2251"/>
    </row>
    <row r="2252" spans="13:13" x14ac:dyDescent="0.25">
      <c r="M2252"/>
    </row>
    <row r="2253" spans="13:13" x14ac:dyDescent="0.25">
      <c r="M2253"/>
    </row>
    <row r="2254" spans="13:13" x14ac:dyDescent="0.25">
      <c r="M2254"/>
    </row>
    <row r="2255" spans="13:13" x14ac:dyDescent="0.25">
      <c r="M2255"/>
    </row>
    <row r="2256" spans="13:13" x14ac:dyDescent="0.25">
      <c r="M2256"/>
    </row>
    <row r="2257" spans="13:13" x14ac:dyDescent="0.25">
      <c r="M2257"/>
    </row>
    <row r="2258" spans="13:13" x14ac:dyDescent="0.25">
      <c r="M2258"/>
    </row>
    <row r="2259" spans="13:13" x14ac:dyDescent="0.25">
      <c r="M2259"/>
    </row>
    <row r="2260" spans="13:13" x14ac:dyDescent="0.25">
      <c r="M2260"/>
    </row>
    <row r="2261" spans="13:13" x14ac:dyDescent="0.25">
      <c r="M2261"/>
    </row>
    <row r="2262" spans="13:13" x14ac:dyDescent="0.25">
      <c r="M2262"/>
    </row>
    <row r="2263" spans="13:13" x14ac:dyDescent="0.25">
      <c r="M2263"/>
    </row>
    <row r="2264" spans="13:13" x14ac:dyDescent="0.25">
      <c r="M2264"/>
    </row>
    <row r="2265" spans="13:13" x14ac:dyDescent="0.25">
      <c r="M2265"/>
    </row>
    <row r="2266" spans="13:13" x14ac:dyDescent="0.25">
      <c r="M2266"/>
    </row>
    <row r="2267" spans="13:13" x14ac:dyDescent="0.25">
      <c r="M2267"/>
    </row>
    <row r="2268" spans="13:13" x14ac:dyDescent="0.25">
      <c r="M2268"/>
    </row>
    <row r="2269" spans="13:13" x14ac:dyDescent="0.25">
      <c r="M2269"/>
    </row>
    <row r="2270" spans="13:13" x14ac:dyDescent="0.25">
      <c r="M2270"/>
    </row>
    <row r="2271" spans="13:13" x14ac:dyDescent="0.25">
      <c r="M2271"/>
    </row>
    <row r="2272" spans="13:13" x14ac:dyDescent="0.25">
      <c r="M2272"/>
    </row>
    <row r="2273" spans="13:13" x14ac:dyDescent="0.25">
      <c r="M2273"/>
    </row>
    <row r="2274" spans="13:13" x14ac:dyDescent="0.25">
      <c r="M2274"/>
    </row>
    <row r="2275" spans="13:13" x14ac:dyDescent="0.25">
      <c r="M2275"/>
    </row>
    <row r="2276" spans="13:13" x14ac:dyDescent="0.25">
      <c r="M2276"/>
    </row>
    <row r="2277" spans="13:13" x14ac:dyDescent="0.25">
      <c r="M2277"/>
    </row>
    <row r="2278" spans="13:13" x14ac:dyDescent="0.25">
      <c r="M2278"/>
    </row>
    <row r="2279" spans="13:13" x14ac:dyDescent="0.25">
      <c r="M2279"/>
    </row>
    <row r="2280" spans="13:13" x14ac:dyDescent="0.25">
      <c r="M2280"/>
    </row>
    <row r="2281" spans="13:13" x14ac:dyDescent="0.25">
      <c r="M2281"/>
    </row>
    <row r="2282" spans="13:13" x14ac:dyDescent="0.25">
      <c r="M2282"/>
    </row>
    <row r="2283" spans="13:13" x14ac:dyDescent="0.25">
      <c r="M2283"/>
    </row>
    <row r="2284" spans="13:13" x14ac:dyDescent="0.25">
      <c r="M2284"/>
    </row>
    <row r="2285" spans="13:13" x14ac:dyDescent="0.25">
      <c r="M2285"/>
    </row>
    <row r="2286" spans="13:13" x14ac:dyDescent="0.25">
      <c r="M2286"/>
    </row>
    <row r="2287" spans="13:13" x14ac:dyDescent="0.25">
      <c r="M2287"/>
    </row>
    <row r="2288" spans="13:13" x14ac:dyDescent="0.25">
      <c r="M2288"/>
    </row>
    <row r="2289" spans="13:13" x14ac:dyDescent="0.25">
      <c r="M2289"/>
    </row>
    <row r="2290" spans="13:13" x14ac:dyDescent="0.25">
      <c r="M2290"/>
    </row>
    <row r="2291" spans="13:13" x14ac:dyDescent="0.25">
      <c r="M2291"/>
    </row>
    <row r="2292" spans="13:13" x14ac:dyDescent="0.25">
      <c r="M2292"/>
    </row>
    <row r="2293" spans="13:13" x14ac:dyDescent="0.25">
      <c r="M2293"/>
    </row>
    <row r="2294" spans="13:13" x14ac:dyDescent="0.25">
      <c r="M2294"/>
    </row>
    <row r="2295" spans="13:13" x14ac:dyDescent="0.25">
      <c r="M2295"/>
    </row>
    <row r="2296" spans="13:13" x14ac:dyDescent="0.25">
      <c r="M2296"/>
    </row>
    <row r="2297" spans="13:13" x14ac:dyDescent="0.25">
      <c r="M2297"/>
    </row>
    <row r="2298" spans="13:13" x14ac:dyDescent="0.25">
      <c r="M2298"/>
    </row>
    <row r="2299" spans="13:13" x14ac:dyDescent="0.25">
      <c r="M2299"/>
    </row>
    <row r="2300" spans="13:13" x14ac:dyDescent="0.25">
      <c r="M2300"/>
    </row>
    <row r="2301" spans="13:13" x14ac:dyDescent="0.25">
      <c r="M2301"/>
    </row>
    <row r="2302" spans="13:13" x14ac:dyDescent="0.25">
      <c r="M2302"/>
    </row>
    <row r="2303" spans="13:13" x14ac:dyDescent="0.25">
      <c r="M2303"/>
    </row>
    <row r="2304" spans="13:13" x14ac:dyDescent="0.25">
      <c r="M2304"/>
    </row>
    <row r="2305" spans="13:13" x14ac:dyDescent="0.25">
      <c r="M2305"/>
    </row>
    <row r="2306" spans="13:13" x14ac:dyDescent="0.25">
      <c r="M2306"/>
    </row>
    <row r="2307" spans="13:13" x14ac:dyDescent="0.25">
      <c r="M2307"/>
    </row>
    <row r="2308" spans="13:13" x14ac:dyDescent="0.25">
      <c r="M2308"/>
    </row>
    <row r="2309" spans="13:13" x14ac:dyDescent="0.25">
      <c r="M2309"/>
    </row>
    <row r="2310" spans="13:13" x14ac:dyDescent="0.25">
      <c r="M2310"/>
    </row>
    <row r="2311" spans="13:13" x14ac:dyDescent="0.25">
      <c r="M2311"/>
    </row>
    <row r="2312" spans="13:13" x14ac:dyDescent="0.25">
      <c r="M2312"/>
    </row>
    <row r="2313" spans="13:13" x14ac:dyDescent="0.25">
      <c r="M2313"/>
    </row>
    <row r="2314" spans="13:13" x14ac:dyDescent="0.25">
      <c r="M2314"/>
    </row>
    <row r="2315" spans="13:13" x14ac:dyDescent="0.25">
      <c r="M2315"/>
    </row>
    <row r="2316" spans="13:13" x14ac:dyDescent="0.25">
      <c r="M2316"/>
    </row>
    <row r="2317" spans="13:13" x14ac:dyDescent="0.25">
      <c r="M2317"/>
    </row>
    <row r="2318" spans="13:13" x14ac:dyDescent="0.25">
      <c r="M2318"/>
    </row>
    <row r="2319" spans="13:13" x14ac:dyDescent="0.25">
      <c r="M2319"/>
    </row>
    <row r="2320" spans="13:13" x14ac:dyDescent="0.25">
      <c r="M2320"/>
    </row>
    <row r="2321" spans="13:13" x14ac:dyDescent="0.25">
      <c r="M2321"/>
    </row>
    <row r="2322" spans="13:13" x14ac:dyDescent="0.25">
      <c r="M2322"/>
    </row>
    <row r="2323" spans="13:13" x14ac:dyDescent="0.25">
      <c r="M2323"/>
    </row>
    <row r="2324" spans="13:13" x14ac:dyDescent="0.25">
      <c r="M2324"/>
    </row>
    <row r="2325" spans="13:13" x14ac:dyDescent="0.25">
      <c r="M2325"/>
    </row>
    <row r="2326" spans="13:13" x14ac:dyDescent="0.25">
      <c r="M2326"/>
    </row>
    <row r="2327" spans="13:13" x14ac:dyDescent="0.25">
      <c r="M2327"/>
    </row>
    <row r="2328" spans="13:13" x14ac:dyDescent="0.25">
      <c r="M2328"/>
    </row>
    <row r="2329" spans="13:13" x14ac:dyDescent="0.25">
      <c r="M2329"/>
    </row>
    <row r="2330" spans="13:13" x14ac:dyDescent="0.25">
      <c r="M2330"/>
    </row>
    <row r="2331" spans="13:13" x14ac:dyDescent="0.25">
      <c r="M2331"/>
    </row>
    <row r="2332" spans="13:13" x14ac:dyDescent="0.25">
      <c r="M2332"/>
    </row>
    <row r="2333" spans="13:13" x14ac:dyDescent="0.25">
      <c r="M2333"/>
    </row>
    <row r="2334" spans="13:13" x14ac:dyDescent="0.25">
      <c r="M2334"/>
    </row>
    <row r="2335" spans="13:13" x14ac:dyDescent="0.25">
      <c r="M2335"/>
    </row>
    <row r="2336" spans="13:13" x14ac:dyDescent="0.25">
      <c r="M2336"/>
    </row>
    <row r="2337" spans="13:13" x14ac:dyDescent="0.25">
      <c r="M2337"/>
    </row>
    <row r="2338" spans="13:13" x14ac:dyDescent="0.25">
      <c r="M2338"/>
    </row>
    <row r="2339" spans="13:13" x14ac:dyDescent="0.25">
      <c r="M2339"/>
    </row>
    <row r="2340" spans="13:13" x14ac:dyDescent="0.25">
      <c r="M2340"/>
    </row>
    <row r="2341" spans="13:13" x14ac:dyDescent="0.25">
      <c r="M2341"/>
    </row>
    <row r="2342" spans="13:13" x14ac:dyDescent="0.25">
      <c r="M2342"/>
    </row>
    <row r="2343" spans="13:13" x14ac:dyDescent="0.25">
      <c r="M2343"/>
    </row>
    <row r="2344" spans="13:13" x14ac:dyDescent="0.25">
      <c r="M2344"/>
    </row>
    <row r="2345" spans="13:13" x14ac:dyDescent="0.25">
      <c r="M2345"/>
    </row>
    <row r="2346" spans="13:13" x14ac:dyDescent="0.25">
      <c r="M2346"/>
    </row>
    <row r="2347" spans="13:13" x14ac:dyDescent="0.25">
      <c r="M2347"/>
    </row>
    <row r="2348" spans="13:13" x14ac:dyDescent="0.25">
      <c r="M2348"/>
    </row>
    <row r="2349" spans="13:13" x14ac:dyDescent="0.25">
      <c r="M2349"/>
    </row>
    <row r="2350" spans="13:13" x14ac:dyDescent="0.25">
      <c r="M2350"/>
    </row>
    <row r="2351" spans="13:13" x14ac:dyDescent="0.25">
      <c r="M2351"/>
    </row>
    <row r="2352" spans="13:13" x14ac:dyDescent="0.25">
      <c r="M2352"/>
    </row>
    <row r="2353" spans="13:13" x14ac:dyDescent="0.25">
      <c r="M2353"/>
    </row>
    <row r="2354" spans="13:13" x14ac:dyDescent="0.25">
      <c r="M2354"/>
    </row>
    <row r="2355" spans="13:13" x14ac:dyDescent="0.25">
      <c r="M2355"/>
    </row>
    <row r="2356" spans="13:13" x14ac:dyDescent="0.25">
      <c r="M2356"/>
    </row>
    <row r="2357" spans="13:13" x14ac:dyDescent="0.25">
      <c r="M2357"/>
    </row>
    <row r="2358" spans="13:13" x14ac:dyDescent="0.25">
      <c r="M2358"/>
    </row>
    <row r="2359" spans="13:13" x14ac:dyDescent="0.25">
      <c r="M2359"/>
    </row>
    <row r="2360" spans="13:13" x14ac:dyDescent="0.25">
      <c r="M2360"/>
    </row>
    <row r="2361" spans="13:13" x14ac:dyDescent="0.25">
      <c r="M2361"/>
    </row>
    <row r="2362" spans="13:13" x14ac:dyDescent="0.25">
      <c r="M2362"/>
    </row>
    <row r="2363" spans="13:13" x14ac:dyDescent="0.25">
      <c r="M2363"/>
    </row>
    <row r="2364" spans="13:13" x14ac:dyDescent="0.25">
      <c r="M2364"/>
    </row>
    <row r="2365" spans="13:13" x14ac:dyDescent="0.25">
      <c r="M2365"/>
    </row>
    <row r="2366" spans="13:13" x14ac:dyDescent="0.25">
      <c r="M2366"/>
    </row>
    <row r="2367" spans="13:13" x14ac:dyDescent="0.25">
      <c r="M2367"/>
    </row>
    <row r="2368" spans="13:13" x14ac:dyDescent="0.25">
      <c r="M2368"/>
    </row>
    <row r="2369" spans="13:13" x14ac:dyDescent="0.25">
      <c r="M2369"/>
    </row>
    <row r="2370" spans="13:13" x14ac:dyDescent="0.25">
      <c r="M2370"/>
    </row>
    <row r="2371" spans="13:13" x14ac:dyDescent="0.25">
      <c r="M2371"/>
    </row>
    <row r="2372" spans="13:13" x14ac:dyDescent="0.25">
      <c r="M2372"/>
    </row>
    <row r="2373" spans="13:13" x14ac:dyDescent="0.25">
      <c r="M2373"/>
    </row>
    <row r="2374" spans="13:13" x14ac:dyDescent="0.25">
      <c r="M2374"/>
    </row>
    <row r="2375" spans="13:13" x14ac:dyDescent="0.25">
      <c r="M2375"/>
    </row>
    <row r="2376" spans="13:13" x14ac:dyDescent="0.25">
      <c r="M2376"/>
    </row>
    <row r="2377" spans="13:13" x14ac:dyDescent="0.25">
      <c r="M2377"/>
    </row>
    <row r="2378" spans="13:13" x14ac:dyDescent="0.25">
      <c r="M2378"/>
    </row>
    <row r="2379" spans="13:13" x14ac:dyDescent="0.25">
      <c r="M2379"/>
    </row>
    <row r="2380" spans="13:13" x14ac:dyDescent="0.25">
      <c r="M2380"/>
    </row>
    <row r="2381" spans="13:13" x14ac:dyDescent="0.25">
      <c r="M2381"/>
    </row>
    <row r="2382" spans="13:13" x14ac:dyDescent="0.25">
      <c r="M2382"/>
    </row>
    <row r="2383" spans="13:13" x14ac:dyDescent="0.25">
      <c r="M2383"/>
    </row>
    <row r="2384" spans="13:13" x14ac:dyDescent="0.25">
      <c r="M2384"/>
    </row>
    <row r="2385" spans="13:13" x14ac:dyDescent="0.25">
      <c r="M2385"/>
    </row>
    <row r="2386" spans="13:13" x14ac:dyDescent="0.25">
      <c r="M2386"/>
    </row>
    <row r="2387" spans="13:13" x14ac:dyDescent="0.25">
      <c r="M2387"/>
    </row>
    <row r="2388" spans="13:13" x14ac:dyDescent="0.25">
      <c r="M2388"/>
    </row>
    <row r="2389" spans="13:13" x14ac:dyDescent="0.25">
      <c r="M2389"/>
    </row>
    <row r="2390" spans="13:13" x14ac:dyDescent="0.25">
      <c r="M2390"/>
    </row>
    <row r="2391" spans="13:13" x14ac:dyDescent="0.25">
      <c r="M2391"/>
    </row>
    <row r="2392" spans="13:13" x14ac:dyDescent="0.25">
      <c r="M2392"/>
    </row>
    <row r="2393" spans="13:13" x14ac:dyDescent="0.25">
      <c r="M2393"/>
    </row>
    <row r="2394" spans="13:13" x14ac:dyDescent="0.25">
      <c r="M2394"/>
    </row>
    <row r="2395" spans="13:13" x14ac:dyDescent="0.25">
      <c r="M2395"/>
    </row>
    <row r="2396" spans="13:13" x14ac:dyDescent="0.25">
      <c r="M2396"/>
    </row>
    <row r="2397" spans="13:13" x14ac:dyDescent="0.25">
      <c r="M2397"/>
    </row>
    <row r="2398" spans="13:13" x14ac:dyDescent="0.25">
      <c r="M2398"/>
    </row>
    <row r="2399" spans="13:13" x14ac:dyDescent="0.25">
      <c r="M2399"/>
    </row>
    <row r="2400" spans="13:13" x14ac:dyDescent="0.25">
      <c r="M2400"/>
    </row>
    <row r="2401" spans="13:13" x14ac:dyDescent="0.25">
      <c r="M2401"/>
    </row>
    <row r="2402" spans="13:13" x14ac:dyDescent="0.25">
      <c r="M2402"/>
    </row>
    <row r="2403" spans="13:13" x14ac:dyDescent="0.25">
      <c r="M2403"/>
    </row>
    <row r="2404" spans="13:13" x14ac:dyDescent="0.25">
      <c r="M2404"/>
    </row>
    <row r="2405" spans="13:13" x14ac:dyDescent="0.25">
      <c r="M2405"/>
    </row>
    <row r="2406" spans="13:13" x14ac:dyDescent="0.25">
      <c r="M2406"/>
    </row>
    <row r="2407" spans="13:13" x14ac:dyDescent="0.25">
      <c r="M2407"/>
    </row>
    <row r="2408" spans="13:13" x14ac:dyDescent="0.25">
      <c r="M2408"/>
    </row>
    <row r="2409" spans="13:13" x14ac:dyDescent="0.25">
      <c r="M2409"/>
    </row>
    <row r="2410" spans="13:13" x14ac:dyDescent="0.25">
      <c r="M2410"/>
    </row>
    <row r="2411" spans="13:13" x14ac:dyDescent="0.25">
      <c r="M2411"/>
    </row>
    <row r="2412" spans="13:13" x14ac:dyDescent="0.25">
      <c r="M2412"/>
    </row>
    <row r="2413" spans="13:13" x14ac:dyDescent="0.25">
      <c r="M2413"/>
    </row>
    <row r="2414" spans="13:13" x14ac:dyDescent="0.25">
      <c r="M2414"/>
    </row>
    <row r="2415" spans="13:13" x14ac:dyDescent="0.25">
      <c r="M2415"/>
    </row>
    <row r="2416" spans="13:13" x14ac:dyDescent="0.25">
      <c r="M2416"/>
    </row>
    <row r="2417" spans="13:13" x14ac:dyDescent="0.25">
      <c r="M2417"/>
    </row>
    <row r="2418" spans="13:13" x14ac:dyDescent="0.25">
      <c r="M2418"/>
    </row>
    <row r="2419" spans="13:13" x14ac:dyDescent="0.25">
      <c r="M2419"/>
    </row>
    <row r="2420" spans="13:13" x14ac:dyDescent="0.25">
      <c r="M2420"/>
    </row>
    <row r="2421" spans="13:13" x14ac:dyDescent="0.25">
      <c r="M2421"/>
    </row>
    <row r="2422" spans="13:13" x14ac:dyDescent="0.25">
      <c r="M2422"/>
    </row>
    <row r="2423" spans="13:13" x14ac:dyDescent="0.25">
      <c r="M2423"/>
    </row>
    <row r="2424" spans="13:13" x14ac:dyDescent="0.25">
      <c r="M2424"/>
    </row>
    <row r="2425" spans="13:13" x14ac:dyDescent="0.25">
      <c r="M2425"/>
    </row>
    <row r="2426" spans="13:13" x14ac:dyDescent="0.25">
      <c r="M2426"/>
    </row>
    <row r="2427" spans="13:13" x14ac:dyDescent="0.25">
      <c r="M2427"/>
    </row>
    <row r="2428" spans="13:13" x14ac:dyDescent="0.25">
      <c r="M2428"/>
    </row>
    <row r="2429" spans="13:13" x14ac:dyDescent="0.25">
      <c r="M2429"/>
    </row>
    <row r="2430" spans="13:13" x14ac:dyDescent="0.25">
      <c r="M2430"/>
    </row>
    <row r="2431" spans="13:13" x14ac:dyDescent="0.25">
      <c r="M2431"/>
    </row>
    <row r="2432" spans="13:13" x14ac:dyDescent="0.25">
      <c r="M2432"/>
    </row>
    <row r="2433" spans="13:13" x14ac:dyDescent="0.25">
      <c r="M2433"/>
    </row>
    <row r="2434" spans="13:13" x14ac:dyDescent="0.25">
      <c r="M2434"/>
    </row>
    <row r="2435" spans="13:13" x14ac:dyDescent="0.25">
      <c r="M2435"/>
    </row>
    <row r="2436" spans="13:13" x14ac:dyDescent="0.25">
      <c r="M2436"/>
    </row>
    <row r="2437" spans="13:13" x14ac:dyDescent="0.25">
      <c r="M2437"/>
    </row>
    <row r="2438" spans="13:13" x14ac:dyDescent="0.25">
      <c r="M2438"/>
    </row>
    <row r="2439" spans="13:13" x14ac:dyDescent="0.25">
      <c r="M2439"/>
    </row>
    <row r="2440" spans="13:13" x14ac:dyDescent="0.25">
      <c r="M2440"/>
    </row>
    <row r="2441" spans="13:13" x14ac:dyDescent="0.25">
      <c r="M2441"/>
    </row>
    <row r="2442" spans="13:13" x14ac:dyDescent="0.25">
      <c r="M2442"/>
    </row>
    <row r="2443" spans="13:13" x14ac:dyDescent="0.25">
      <c r="M2443"/>
    </row>
    <row r="2444" spans="13:13" x14ac:dyDescent="0.25">
      <c r="M2444"/>
    </row>
    <row r="2445" spans="13:13" x14ac:dyDescent="0.25">
      <c r="M2445"/>
    </row>
    <row r="2446" spans="13:13" x14ac:dyDescent="0.25">
      <c r="M2446"/>
    </row>
    <row r="2447" spans="13:13" x14ac:dyDescent="0.25">
      <c r="M2447"/>
    </row>
    <row r="2448" spans="13:13" x14ac:dyDescent="0.25">
      <c r="M2448"/>
    </row>
    <row r="2449" spans="13:13" x14ac:dyDescent="0.25">
      <c r="M2449"/>
    </row>
    <row r="2450" spans="13:13" x14ac:dyDescent="0.25">
      <c r="M2450"/>
    </row>
    <row r="2451" spans="13:13" x14ac:dyDescent="0.25">
      <c r="M2451"/>
    </row>
    <row r="2452" spans="13:13" x14ac:dyDescent="0.25">
      <c r="M2452"/>
    </row>
    <row r="2453" spans="13:13" x14ac:dyDescent="0.25">
      <c r="M2453"/>
    </row>
    <row r="2454" spans="13:13" x14ac:dyDescent="0.25">
      <c r="M2454"/>
    </row>
    <row r="2455" spans="13:13" x14ac:dyDescent="0.25">
      <c r="M2455"/>
    </row>
    <row r="2456" spans="13:13" x14ac:dyDescent="0.25">
      <c r="M2456"/>
    </row>
    <row r="2457" spans="13:13" x14ac:dyDescent="0.25">
      <c r="M2457"/>
    </row>
    <row r="2458" spans="13:13" x14ac:dyDescent="0.25">
      <c r="M2458"/>
    </row>
    <row r="2459" spans="13:13" x14ac:dyDescent="0.25">
      <c r="M2459"/>
    </row>
    <row r="2460" spans="13:13" x14ac:dyDescent="0.25">
      <c r="M2460"/>
    </row>
    <row r="2461" spans="13:13" x14ac:dyDescent="0.25">
      <c r="M2461"/>
    </row>
    <row r="2462" spans="13:13" x14ac:dyDescent="0.25">
      <c r="M2462"/>
    </row>
    <row r="2463" spans="13:13" x14ac:dyDescent="0.25">
      <c r="M2463"/>
    </row>
    <row r="2464" spans="13:13" x14ac:dyDescent="0.25">
      <c r="M2464"/>
    </row>
    <row r="2465" spans="13:13" x14ac:dyDescent="0.25">
      <c r="M2465"/>
    </row>
    <row r="2466" spans="13:13" x14ac:dyDescent="0.25">
      <c r="M2466"/>
    </row>
    <row r="2467" spans="13:13" x14ac:dyDescent="0.25">
      <c r="M2467"/>
    </row>
    <row r="2468" spans="13:13" x14ac:dyDescent="0.25">
      <c r="M2468"/>
    </row>
    <row r="2469" spans="13:13" x14ac:dyDescent="0.25">
      <c r="M2469"/>
    </row>
    <row r="2470" spans="13:13" x14ac:dyDescent="0.25">
      <c r="M2470"/>
    </row>
    <row r="2471" spans="13:13" x14ac:dyDescent="0.25">
      <c r="M2471"/>
    </row>
    <row r="2472" spans="13:13" x14ac:dyDescent="0.25">
      <c r="M2472"/>
    </row>
    <row r="2473" spans="13:13" x14ac:dyDescent="0.25">
      <c r="M2473"/>
    </row>
    <row r="2474" spans="13:13" x14ac:dyDescent="0.25">
      <c r="M2474"/>
    </row>
    <row r="2475" spans="13:13" x14ac:dyDescent="0.25">
      <c r="M2475"/>
    </row>
    <row r="2476" spans="13:13" x14ac:dyDescent="0.25">
      <c r="M2476"/>
    </row>
    <row r="2477" spans="13:13" x14ac:dyDescent="0.25">
      <c r="M2477"/>
    </row>
    <row r="2478" spans="13:13" x14ac:dyDescent="0.25">
      <c r="M2478"/>
    </row>
    <row r="2479" spans="13:13" x14ac:dyDescent="0.25">
      <c r="M2479"/>
    </row>
    <row r="2480" spans="13:13" x14ac:dyDescent="0.25">
      <c r="M2480"/>
    </row>
    <row r="2481" spans="13:13" x14ac:dyDescent="0.25">
      <c r="M2481"/>
    </row>
    <row r="2482" spans="13:13" x14ac:dyDescent="0.25">
      <c r="M2482"/>
    </row>
    <row r="2483" spans="13:13" x14ac:dyDescent="0.25">
      <c r="M2483"/>
    </row>
    <row r="2484" spans="13:13" x14ac:dyDescent="0.25">
      <c r="M2484"/>
    </row>
    <row r="2485" spans="13:13" x14ac:dyDescent="0.25">
      <c r="M2485"/>
    </row>
    <row r="2486" spans="13:13" x14ac:dyDescent="0.25">
      <c r="M2486"/>
    </row>
    <row r="2487" spans="13:13" x14ac:dyDescent="0.25">
      <c r="M2487"/>
    </row>
    <row r="2488" spans="13:13" x14ac:dyDescent="0.25">
      <c r="M2488"/>
    </row>
    <row r="2489" spans="13:13" x14ac:dyDescent="0.25">
      <c r="M2489"/>
    </row>
    <row r="2490" spans="13:13" x14ac:dyDescent="0.25">
      <c r="M2490"/>
    </row>
    <row r="2491" spans="13:13" x14ac:dyDescent="0.25">
      <c r="M2491"/>
    </row>
    <row r="2492" spans="13:13" x14ac:dyDescent="0.25">
      <c r="M2492"/>
    </row>
    <row r="2493" spans="13:13" x14ac:dyDescent="0.25">
      <c r="M2493"/>
    </row>
    <row r="2494" spans="13:13" x14ac:dyDescent="0.25">
      <c r="M2494"/>
    </row>
    <row r="2495" spans="13:13" x14ac:dyDescent="0.25">
      <c r="M2495"/>
    </row>
    <row r="2496" spans="13:13" x14ac:dyDescent="0.25">
      <c r="M2496"/>
    </row>
    <row r="2497" spans="13:13" x14ac:dyDescent="0.25">
      <c r="M2497"/>
    </row>
    <row r="2498" spans="13:13" x14ac:dyDescent="0.25">
      <c r="M2498"/>
    </row>
    <row r="2499" spans="13:13" x14ac:dyDescent="0.25">
      <c r="M2499"/>
    </row>
    <row r="2500" spans="13:13" x14ac:dyDescent="0.25">
      <c r="M2500"/>
    </row>
    <row r="2501" spans="13:13" x14ac:dyDescent="0.25">
      <c r="M2501"/>
    </row>
    <row r="2502" spans="13:13" x14ac:dyDescent="0.25">
      <c r="M2502"/>
    </row>
    <row r="2503" spans="13:13" x14ac:dyDescent="0.25">
      <c r="M2503"/>
    </row>
    <row r="2504" spans="13:13" x14ac:dyDescent="0.25">
      <c r="M2504"/>
    </row>
    <row r="2505" spans="13:13" x14ac:dyDescent="0.25">
      <c r="M2505"/>
    </row>
    <row r="2506" spans="13:13" x14ac:dyDescent="0.25">
      <c r="M2506"/>
    </row>
    <row r="2507" spans="13:13" x14ac:dyDescent="0.25">
      <c r="M2507"/>
    </row>
    <row r="2508" spans="13:13" x14ac:dyDescent="0.25">
      <c r="M2508"/>
    </row>
    <row r="2509" spans="13:13" x14ac:dyDescent="0.25">
      <c r="M2509"/>
    </row>
    <row r="2510" spans="13:13" x14ac:dyDescent="0.25">
      <c r="M2510"/>
    </row>
    <row r="2511" spans="13:13" x14ac:dyDescent="0.25">
      <c r="M2511"/>
    </row>
    <row r="2512" spans="13:13" x14ac:dyDescent="0.25">
      <c r="M2512"/>
    </row>
    <row r="2513" spans="13:13" x14ac:dyDescent="0.25">
      <c r="M2513"/>
    </row>
    <row r="2514" spans="13:13" x14ac:dyDescent="0.25">
      <c r="M2514"/>
    </row>
    <row r="2515" spans="13:13" x14ac:dyDescent="0.25">
      <c r="M2515"/>
    </row>
    <row r="2516" spans="13:13" x14ac:dyDescent="0.25">
      <c r="M2516"/>
    </row>
    <row r="2517" spans="13:13" x14ac:dyDescent="0.25">
      <c r="M2517"/>
    </row>
    <row r="2518" spans="13:13" x14ac:dyDescent="0.25">
      <c r="M2518"/>
    </row>
    <row r="2519" spans="13:13" x14ac:dyDescent="0.25">
      <c r="M2519"/>
    </row>
    <row r="2520" spans="13:13" x14ac:dyDescent="0.25">
      <c r="M2520"/>
    </row>
    <row r="2521" spans="13:13" x14ac:dyDescent="0.25">
      <c r="M2521"/>
    </row>
    <row r="2522" spans="13:13" x14ac:dyDescent="0.25">
      <c r="M2522"/>
    </row>
    <row r="2523" spans="13:13" x14ac:dyDescent="0.25">
      <c r="M2523"/>
    </row>
    <row r="2524" spans="13:13" x14ac:dyDescent="0.25">
      <c r="M2524"/>
    </row>
    <row r="2525" spans="13:13" x14ac:dyDescent="0.25">
      <c r="M2525"/>
    </row>
    <row r="2526" spans="13:13" x14ac:dyDescent="0.25">
      <c r="M2526"/>
    </row>
    <row r="2527" spans="13:13" x14ac:dyDescent="0.25">
      <c r="M2527"/>
    </row>
    <row r="2528" spans="13:13" x14ac:dyDescent="0.25">
      <c r="M2528"/>
    </row>
    <row r="2529" spans="13:13" x14ac:dyDescent="0.25">
      <c r="M2529"/>
    </row>
    <row r="2530" spans="13:13" x14ac:dyDescent="0.25">
      <c r="M2530"/>
    </row>
    <row r="2531" spans="13:13" x14ac:dyDescent="0.25">
      <c r="M2531"/>
    </row>
    <row r="2532" spans="13:13" x14ac:dyDescent="0.25">
      <c r="M2532"/>
    </row>
    <row r="2533" spans="13:13" x14ac:dyDescent="0.25">
      <c r="M2533"/>
    </row>
    <row r="2534" spans="13:13" x14ac:dyDescent="0.25">
      <c r="M2534"/>
    </row>
    <row r="2535" spans="13:13" x14ac:dyDescent="0.25">
      <c r="M2535"/>
    </row>
    <row r="2536" spans="13:13" x14ac:dyDescent="0.25">
      <c r="M2536"/>
    </row>
    <row r="2537" spans="13:13" x14ac:dyDescent="0.25">
      <c r="M2537"/>
    </row>
    <row r="2538" spans="13:13" x14ac:dyDescent="0.25">
      <c r="M2538"/>
    </row>
    <row r="2539" spans="13:13" x14ac:dyDescent="0.25">
      <c r="M2539"/>
    </row>
    <row r="2540" spans="13:13" x14ac:dyDescent="0.25">
      <c r="M2540"/>
    </row>
    <row r="2541" spans="13:13" x14ac:dyDescent="0.25">
      <c r="M2541"/>
    </row>
    <row r="2542" spans="13:13" x14ac:dyDescent="0.25">
      <c r="M2542"/>
    </row>
    <row r="2543" spans="13:13" x14ac:dyDescent="0.25">
      <c r="M2543"/>
    </row>
    <row r="2544" spans="13:13" x14ac:dyDescent="0.25">
      <c r="M2544"/>
    </row>
    <row r="2545" spans="13:13" x14ac:dyDescent="0.25">
      <c r="M2545"/>
    </row>
    <row r="2546" spans="13:13" x14ac:dyDescent="0.25">
      <c r="M2546"/>
    </row>
    <row r="2547" spans="13:13" x14ac:dyDescent="0.25">
      <c r="M2547"/>
    </row>
    <row r="2548" spans="13:13" x14ac:dyDescent="0.25">
      <c r="M2548"/>
    </row>
    <row r="2549" spans="13:13" x14ac:dyDescent="0.25">
      <c r="M2549"/>
    </row>
    <row r="2550" spans="13:13" x14ac:dyDescent="0.25">
      <c r="M2550"/>
    </row>
    <row r="2551" spans="13:13" x14ac:dyDescent="0.25">
      <c r="M2551"/>
    </row>
    <row r="2552" spans="13:13" x14ac:dyDescent="0.25">
      <c r="M2552"/>
    </row>
    <row r="2553" spans="13:13" x14ac:dyDescent="0.25">
      <c r="M2553"/>
    </row>
    <row r="2554" spans="13:13" x14ac:dyDescent="0.25">
      <c r="M2554"/>
    </row>
    <row r="2555" spans="13:13" x14ac:dyDescent="0.25">
      <c r="M2555"/>
    </row>
    <row r="2556" spans="13:13" x14ac:dyDescent="0.25">
      <c r="M2556"/>
    </row>
    <row r="2557" spans="13:13" x14ac:dyDescent="0.25">
      <c r="M2557"/>
    </row>
    <row r="2558" spans="13:13" x14ac:dyDescent="0.25">
      <c r="M2558"/>
    </row>
    <row r="2559" spans="13:13" x14ac:dyDescent="0.25">
      <c r="M2559"/>
    </row>
    <row r="2560" spans="13:13" x14ac:dyDescent="0.25">
      <c r="M2560"/>
    </row>
    <row r="2561" spans="13:13" x14ac:dyDescent="0.25">
      <c r="M2561"/>
    </row>
    <row r="2562" spans="13:13" x14ac:dyDescent="0.25">
      <c r="M2562"/>
    </row>
    <row r="2563" spans="13:13" x14ac:dyDescent="0.25">
      <c r="M2563"/>
    </row>
    <row r="2564" spans="13:13" x14ac:dyDescent="0.25">
      <c r="M2564"/>
    </row>
    <row r="2565" spans="13:13" x14ac:dyDescent="0.25">
      <c r="M2565"/>
    </row>
    <row r="2566" spans="13:13" x14ac:dyDescent="0.25">
      <c r="M2566"/>
    </row>
    <row r="2567" spans="13:13" x14ac:dyDescent="0.25">
      <c r="M2567"/>
    </row>
    <row r="2568" spans="13:13" x14ac:dyDescent="0.25">
      <c r="M2568"/>
    </row>
    <row r="2569" spans="13:13" x14ac:dyDescent="0.25">
      <c r="M2569"/>
    </row>
    <row r="2570" spans="13:13" x14ac:dyDescent="0.25">
      <c r="M2570"/>
    </row>
    <row r="2571" spans="13:13" x14ac:dyDescent="0.25">
      <c r="M2571"/>
    </row>
    <row r="2572" spans="13:13" x14ac:dyDescent="0.25">
      <c r="M2572"/>
    </row>
    <row r="2573" spans="13:13" x14ac:dyDescent="0.25">
      <c r="M2573"/>
    </row>
    <row r="2574" spans="13:13" x14ac:dyDescent="0.25">
      <c r="M2574"/>
    </row>
    <row r="2575" spans="13:13" x14ac:dyDescent="0.25">
      <c r="M2575"/>
    </row>
    <row r="2576" spans="13:13" x14ac:dyDescent="0.25">
      <c r="M2576"/>
    </row>
    <row r="2577" spans="13:13" x14ac:dyDescent="0.25">
      <c r="M2577"/>
    </row>
    <row r="2578" spans="13:13" x14ac:dyDescent="0.25">
      <c r="M2578"/>
    </row>
    <row r="2579" spans="13:13" x14ac:dyDescent="0.25">
      <c r="M2579"/>
    </row>
    <row r="2580" spans="13:13" x14ac:dyDescent="0.25">
      <c r="M2580"/>
    </row>
    <row r="2581" spans="13:13" x14ac:dyDescent="0.25">
      <c r="M2581"/>
    </row>
    <row r="2582" spans="13:13" x14ac:dyDescent="0.25">
      <c r="M2582"/>
    </row>
    <row r="2583" spans="13:13" x14ac:dyDescent="0.25">
      <c r="M2583"/>
    </row>
    <row r="2584" spans="13:13" x14ac:dyDescent="0.25">
      <c r="M2584"/>
    </row>
    <row r="2585" spans="13:13" x14ac:dyDescent="0.25">
      <c r="M2585"/>
    </row>
    <row r="2586" spans="13:13" x14ac:dyDescent="0.25">
      <c r="M2586"/>
    </row>
    <row r="2587" spans="13:13" x14ac:dyDescent="0.25">
      <c r="M2587"/>
    </row>
    <row r="2588" spans="13:13" x14ac:dyDescent="0.25">
      <c r="M2588"/>
    </row>
    <row r="2589" spans="13:13" x14ac:dyDescent="0.25">
      <c r="M2589"/>
    </row>
    <row r="2590" spans="13:13" x14ac:dyDescent="0.25">
      <c r="M2590"/>
    </row>
    <row r="2591" spans="13:13" x14ac:dyDescent="0.25">
      <c r="M2591"/>
    </row>
    <row r="2592" spans="13:13" x14ac:dyDescent="0.25">
      <c r="M2592"/>
    </row>
    <row r="2593" spans="13:13" x14ac:dyDescent="0.25">
      <c r="M2593"/>
    </row>
    <row r="2594" spans="13:13" x14ac:dyDescent="0.25">
      <c r="M2594"/>
    </row>
    <row r="2595" spans="13:13" x14ac:dyDescent="0.25">
      <c r="M2595"/>
    </row>
    <row r="2596" spans="13:13" x14ac:dyDescent="0.25">
      <c r="M2596"/>
    </row>
    <row r="2597" spans="13:13" x14ac:dyDescent="0.25">
      <c r="M2597"/>
    </row>
    <row r="2598" spans="13:13" x14ac:dyDescent="0.25">
      <c r="M2598"/>
    </row>
    <row r="2599" spans="13:13" x14ac:dyDescent="0.25">
      <c r="M2599"/>
    </row>
    <row r="2600" spans="13:13" x14ac:dyDescent="0.25">
      <c r="M2600"/>
    </row>
    <row r="2601" spans="13:13" x14ac:dyDescent="0.25">
      <c r="M2601"/>
    </row>
    <row r="2602" spans="13:13" x14ac:dyDescent="0.25">
      <c r="M2602"/>
    </row>
    <row r="2603" spans="13:13" x14ac:dyDescent="0.25">
      <c r="M2603"/>
    </row>
    <row r="2604" spans="13:13" x14ac:dyDescent="0.25">
      <c r="M2604"/>
    </row>
    <row r="2605" spans="13:13" x14ac:dyDescent="0.25">
      <c r="M2605"/>
    </row>
    <row r="2606" spans="13:13" x14ac:dyDescent="0.25">
      <c r="M2606"/>
    </row>
    <row r="2607" spans="13:13" x14ac:dyDescent="0.25">
      <c r="M2607"/>
    </row>
    <row r="2608" spans="13:13" x14ac:dyDescent="0.25">
      <c r="M2608"/>
    </row>
    <row r="2609" spans="13:13" x14ac:dyDescent="0.25">
      <c r="M2609"/>
    </row>
    <row r="2610" spans="13:13" x14ac:dyDescent="0.25">
      <c r="M2610"/>
    </row>
    <row r="2611" spans="13:13" x14ac:dyDescent="0.25">
      <c r="M2611"/>
    </row>
    <row r="2612" spans="13:13" x14ac:dyDescent="0.25">
      <c r="M2612"/>
    </row>
    <row r="2613" spans="13:13" x14ac:dyDescent="0.25">
      <c r="M2613"/>
    </row>
    <row r="2614" spans="13:13" x14ac:dyDescent="0.25">
      <c r="M2614"/>
    </row>
    <row r="2615" spans="13:13" x14ac:dyDescent="0.25">
      <c r="M2615"/>
    </row>
    <row r="2616" spans="13:13" x14ac:dyDescent="0.25">
      <c r="M2616"/>
    </row>
    <row r="2617" spans="13:13" x14ac:dyDescent="0.25">
      <c r="M2617"/>
    </row>
    <row r="2618" spans="13:13" x14ac:dyDescent="0.25">
      <c r="M2618"/>
    </row>
    <row r="2619" spans="13:13" x14ac:dyDescent="0.25">
      <c r="M2619"/>
    </row>
    <row r="2620" spans="13:13" x14ac:dyDescent="0.25">
      <c r="M2620"/>
    </row>
    <row r="2621" spans="13:13" x14ac:dyDescent="0.25">
      <c r="M2621"/>
    </row>
    <row r="2622" spans="13:13" x14ac:dyDescent="0.25">
      <c r="M2622"/>
    </row>
    <row r="2623" spans="13:13" x14ac:dyDescent="0.25">
      <c r="M2623"/>
    </row>
    <row r="2624" spans="13:13" x14ac:dyDescent="0.25">
      <c r="M2624"/>
    </row>
    <row r="2625" spans="13:13" x14ac:dyDescent="0.25">
      <c r="M2625"/>
    </row>
    <row r="2626" spans="13:13" x14ac:dyDescent="0.25">
      <c r="M2626"/>
    </row>
    <row r="2627" spans="13:13" x14ac:dyDescent="0.25">
      <c r="M2627"/>
    </row>
    <row r="2628" spans="13:13" x14ac:dyDescent="0.25">
      <c r="M2628"/>
    </row>
    <row r="2629" spans="13:13" x14ac:dyDescent="0.25">
      <c r="M2629"/>
    </row>
    <row r="2630" spans="13:13" x14ac:dyDescent="0.25">
      <c r="M2630"/>
    </row>
    <row r="2631" spans="13:13" x14ac:dyDescent="0.25">
      <c r="M2631"/>
    </row>
    <row r="2632" spans="13:13" x14ac:dyDescent="0.25">
      <c r="M2632"/>
    </row>
    <row r="2633" spans="13:13" x14ac:dyDescent="0.25">
      <c r="M2633"/>
    </row>
    <row r="2634" spans="13:13" x14ac:dyDescent="0.25">
      <c r="M2634"/>
    </row>
    <row r="2635" spans="13:13" x14ac:dyDescent="0.25">
      <c r="M2635"/>
    </row>
    <row r="2636" spans="13:13" x14ac:dyDescent="0.25">
      <c r="M2636"/>
    </row>
    <row r="2637" spans="13:13" x14ac:dyDescent="0.25">
      <c r="M2637"/>
    </row>
    <row r="2638" spans="13:13" x14ac:dyDescent="0.25">
      <c r="M2638"/>
    </row>
    <row r="2639" spans="13:13" x14ac:dyDescent="0.25">
      <c r="M2639"/>
    </row>
    <row r="2640" spans="13:13" x14ac:dyDescent="0.25">
      <c r="M2640"/>
    </row>
    <row r="2641" spans="13:13" x14ac:dyDescent="0.25">
      <c r="M2641"/>
    </row>
    <row r="2642" spans="13:13" x14ac:dyDescent="0.25">
      <c r="M2642"/>
    </row>
    <row r="2643" spans="13:13" x14ac:dyDescent="0.25">
      <c r="M2643"/>
    </row>
    <row r="2644" spans="13:13" x14ac:dyDescent="0.25">
      <c r="M2644"/>
    </row>
    <row r="2645" spans="13:13" x14ac:dyDescent="0.25">
      <c r="M2645"/>
    </row>
    <row r="2646" spans="13:13" x14ac:dyDescent="0.25">
      <c r="M2646"/>
    </row>
    <row r="2647" spans="13:13" x14ac:dyDescent="0.25">
      <c r="M2647"/>
    </row>
    <row r="2648" spans="13:13" x14ac:dyDescent="0.25">
      <c r="M2648"/>
    </row>
    <row r="2649" spans="13:13" x14ac:dyDescent="0.25">
      <c r="M2649"/>
    </row>
    <row r="2650" spans="13:13" x14ac:dyDescent="0.25">
      <c r="M2650"/>
    </row>
    <row r="2651" spans="13:13" x14ac:dyDescent="0.25">
      <c r="M2651"/>
    </row>
    <row r="2652" spans="13:13" x14ac:dyDescent="0.25">
      <c r="M2652"/>
    </row>
    <row r="2653" spans="13:13" x14ac:dyDescent="0.25">
      <c r="M2653"/>
    </row>
    <row r="2654" spans="13:13" x14ac:dyDescent="0.25">
      <c r="M2654"/>
    </row>
    <row r="2655" spans="13:13" x14ac:dyDescent="0.25">
      <c r="M2655"/>
    </row>
    <row r="2656" spans="13:13" x14ac:dyDescent="0.25">
      <c r="M2656"/>
    </row>
    <row r="2657" spans="13:13" x14ac:dyDescent="0.25">
      <c r="M2657"/>
    </row>
    <row r="2658" spans="13:13" x14ac:dyDescent="0.25">
      <c r="M2658"/>
    </row>
    <row r="2659" spans="13:13" x14ac:dyDescent="0.25">
      <c r="M2659"/>
    </row>
    <row r="2660" spans="13:13" x14ac:dyDescent="0.25">
      <c r="M2660"/>
    </row>
    <row r="2661" spans="13:13" x14ac:dyDescent="0.25">
      <c r="M2661"/>
    </row>
    <row r="2662" spans="13:13" x14ac:dyDescent="0.25">
      <c r="M2662"/>
    </row>
    <row r="2663" spans="13:13" x14ac:dyDescent="0.25">
      <c r="M2663"/>
    </row>
    <row r="2664" spans="13:13" x14ac:dyDescent="0.25">
      <c r="M2664"/>
    </row>
    <row r="2665" spans="13:13" x14ac:dyDescent="0.25">
      <c r="M2665"/>
    </row>
    <row r="2666" spans="13:13" x14ac:dyDescent="0.25">
      <c r="M2666"/>
    </row>
    <row r="2667" spans="13:13" x14ac:dyDescent="0.25">
      <c r="M2667"/>
    </row>
    <row r="2668" spans="13:13" x14ac:dyDescent="0.25">
      <c r="M2668"/>
    </row>
    <row r="2669" spans="13:13" x14ac:dyDescent="0.25">
      <c r="M2669"/>
    </row>
    <row r="2670" spans="13:13" x14ac:dyDescent="0.25">
      <c r="M2670"/>
    </row>
    <row r="2671" spans="13:13" x14ac:dyDescent="0.25">
      <c r="M2671"/>
    </row>
    <row r="2672" spans="13:13" x14ac:dyDescent="0.25">
      <c r="M2672"/>
    </row>
    <row r="2673" spans="13:13" x14ac:dyDescent="0.25">
      <c r="M2673"/>
    </row>
    <row r="2674" spans="13:13" x14ac:dyDescent="0.25">
      <c r="M2674"/>
    </row>
    <row r="2675" spans="13:13" x14ac:dyDescent="0.25">
      <c r="M2675"/>
    </row>
    <row r="2676" spans="13:13" x14ac:dyDescent="0.25">
      <c r="M2676"/>
    </row>
    <row r="2677" spans="13:13" x14ac:dyDescent="0.25">
      <c r="M2677"/>
    </row>
    <row r="2678" spans="13:13" x14ac:dyDescent="0.25">
      <c r="M2678"/>
    </row>
    <row r="2679" spans="13:13" x14ac:dyDescent="0.25">
      <c r="M2679"/>
    </row>
    <row r="2680" spans="13:13" x14ac:dyDescent="0.25">
      <c r="M2680"/>
    </row>
    <row r="2681" spans="13:13" x14ac:dyDescent="0.25">
      <c r="M2681"/>
    </row>
    <row r="2682" spans="13:13" x14ac:dyDescent="0.25">
      <c r="M2682"/>
    </row>
    <row r="2683" spans="13:13" x14ac:dyDescent="0.25">
      <c r="M2683"/>
    </row>
    <row r="2684" spans="13:13" x14ac:dyDescent="0.25">
      <c r="M2684"/>
    </row>
    <row r="2685" spans="13:13" x14ac:dyDescent="0.25">
      <c r="M2685"/>
    </row>
    <row r="2686" spans="13:13" x14ac:dyDescent="0.25">
      <c r="M2686"/>
    </row>
    <row r="2687" spans="13:13" x14ac:dyDescent="0.25">
      <c r="M2687"/>
    </row>
    <row r="2688" spans="13:13" x14ac:dyDescent="0.25">
      <c r="M2688"/>
    </row>
    <row r="2689" spans="13:13" x14ac:dyDescent="0.25">
      <c r="M2689"/>
    </row>
    <row r="2690" spans="13:13" x14ac:dyDescent="0.25">
      <c r="M2690"/>
    </row>
    <row r="2691" spans="13:13" x14ac:dyDescent="0.25">
      <c r="M2691"/>
    </row>
    <row r="2692" spans="13:13" x14ac:dyDescent="0.25">
      <c r="M2692"/>
    </row>
    <row r="2693" spans="13:13" x14ac:dyDescent="0.25">
      <c r="M2693"/>
    </row>
    <row r="2694" spans="13:13" x14ac:dyDescent="0.25">
      <c r="M2694"/>
    </row>
    <row r="2695" spans="13:13" x14ac:dyDescent="0.25">
      <c r="M2695"/>
    </row>
    <row r="2696" spans="13:13" x14ac:dyDescent="0.25">
      <c r="M2696"/>
    </row>
    <row r="2697" spans="13:13" x14ac:dyDescent="0.25">
      <c r="M2697"/>
    </row>
    <row r="2698" spans="13:13" x14ac:dyDescent="0.25">
      <c r="M2698"/>
    </row>
    <row r="2699" spans="13:13" x14ac:dyDescent="0.25">
      <c r="M2699"/>
    </row>
    <row r="2700" spans="13:13" x14ac:dyDescent="0.25">
      <c r="M2700"/>
    </row>
    <row r="2701" spans="13:13" x14ac:dyDescent="0.25">
      <c r="M2701"/>
    </row>
    <row r="2702" spans="13:13" x14ac:dyDescent="0.25">
      <c r="M2702"/>
    </row>
    <row r="2703" spans="13:13" x14ac:dyDescent="0.25">
      <c r="M2703"/>
    </row>
    <row r="2704" spans="13:13" x14ac:dyDescent="0.25">
      <c r="M2704"/>
    </row>
    <row r="2705" spans="13:13" x14ac:dyDescent="0.25">
      <c r="M2705"/>
    </row>
    <row r="2706" spans="13:13" x14ac:dyDescent="0.25">
      <c r="M2706"/>
    </row>
    <row r="2707" spans="13:13" x14ac:dyDescent="0.25">
      <c r="M2707"/>
    </row>
    <row r="2708" spans="13:13" x14ac:dyDescent="0.25">
      <c r="M2708"/>
    </row>
    <row r="2709" spans="13:13" x14ac:dyDescent="0.25">
      <c r="M2709"/>
    </row>
    <row r="2710" spans="13:13" x14ac:dyDescent="0.25">
      <c r="M2710"/>
    </row>
    <row r="2711" spans="13:13" x14ac:dyDescent="0.25">
      <c r="M2711"/>
    </row>
    <row r="2712" spans="13:13" x14ac:dyDescent="0.25">
      <c r="M2712"/>
    </row>
    <row r="2713" spans="13:13" x14ac:dyDescent="0.25">
      <c r="M2713"/>
    </row>
    <row r="2714" spans="13:13" x14ac:dyDescent="0.25">
      <c r="M2714"/>
    </row>
    <row r="2715" spans="13:13" x14ac:dyDescent="0.25">
      <c r="M2715"/>
    </row>
    <row r="2716" spans="13:13" x14ac:dyDescent="0.25">
      <c r="M2716"/>
    </row>
    <row r="2717" spans="13:13" x14ac:dyDescent="0.25">
      <c r="M2717"/>
    </row>
    <row r="2718" spans="13:13" x14ac:dyDescent="0.25">
      <c r="M2718"/>
    </row>
    <row r="2719" spans="13:13" x14ac:dyDescent="0.25">
      <c r="M2719"/>
    </row>
    <row r="2720" spans="13:13" x14ac:dyDescent="0.25">
      <c r="M2720"/>
    </row>
    <row r="2721" spans="13:13" x14ac:dyDescent="0.25">
      <c r="M2721"/>
    </row>
    <row r="2722" spans="13:13" x14ac:dyDescent="0.25">
      <c r="M2722"/>
    </row>
    <row r="2723" spans="13:13" x14ac:dyDescent="0.25">
      <c r="M2723"/>
    </row>
    <row r="2724" spans="13:13" x14ac:dyDescent="0.25">
      <c r="M2724"/>
    </row>
    <row r="2725" spans="13:13" x14ac:dyDescent="0.25">
      <c r="M2725"/>
    </row>
    <row r="2726" spans="13:13" x14ac:dyDescent="0.25">
      <c r="M2726"/>
    </row>
    <row r="2727" spans="13:13" x14ac:dyDescent="0.25">
      <c r="M2727"/>
    </row>
    <row r="2728" spans="13:13" x14ac:dyDescent="0.25">
      <c r="M2728"/>
    </row>
    <row r="2729" spans="13:13" x14ac:dyDescent="0.25">
      <c r="M2729"/>
    </row>
    <row r="2730" spans="13:13" x14ac:dyDescent="0.25">
      <c r="M2730"/>
    </row>
    <row r="2731" spans="13:13" x14ac:dyDescent="0.25">
      <c r="M2731"/>
    </row>
    <row r="2732" spans="13:13" x14ac:dyDescent="0.25">
      <c r="M2732"/>
    </row>
    <row r="2733" spans="13:13" x14ac:dyDescent="0.25">
      <c r="M2733"/>
    </row>
    <row r="2734" spans="13:13" x14ac:dyDescent="0.25">
      <c r="M2734"/>
    </row>
    <row r="2735" spans="13:13" x14ac:dyDescent="0.25">
      <c r="M2735"/>
    </row>
    <row r="2736" spans="13:13" x14ac:dyDescent="0.25">
      <c r="M2736"/>
    </row>
    <row r="2737" spans="13:13" x14ac:dyDescent="0.25">
      <c r="M2737"/>
    </row>
    <row r="2738" spans="13:13" x14ac:dyDescent="0.25">
      <c r="M2738"/>
    </row>
    <row r="2739" spans="13:13" x14ac:dyDescent="0.25">
      <c r="M2739"/>
    </row>
    <row r="2740" spans="13:13" x14ac:dyDescent="0.25">
      <c r="M2740"/>
    </row>
    <row r="2741" spans="13:13" x14ac:dyDescent="0.25">
      <c r="M2741"/>
    </row>
    <row r="2742" spans="13:13" x14ac:dyDescent="0.25">
      <c r="M2742"/>
    </row>
    <row r="2743" spans="13:13" x14ac:dyDescent="0.25">
      <c r="M2743"/>
    </row>
    <row r="2744" spans="13:13" x14ac:dyDescent="0.25">
      <c r="M2744"/>
    </row>
    <row r="2745" spans="13:13" x14ac:dyDescent="0.25">
      <c r="M2745"/>
    </row>
    <row r="2746" spans="13:13" x14ac:dyDescent="0.25">
      <c r="M2746"/>
    </row>
    <row r="2747" spans="13:13" x14ac:dyDescent="0.25">
      <c r="M2747"/>
    </row>
    <row r="2748" spans="13:13" x14ac:dyDescent="0.25">
      <c r="M2748"/>
    </row>
    <row r="2749" spans="13:13" x14ac:dyDescent="0.25">
      <c r="M2749"/>
    </row>
    <row r="2750" spans="13:13" x14ac:dyDescent="0.25">
      <c r="M2750"/>
    </row>
    <row r="2751" spans="13:13" x14ac:dyDescent="0.25">
      <c r="M2751"/>
    </row>
    <row r="2752" spans="13:13" x14ac:dyDescent="0.25">
      <c r="M2752"/>
    </row>
    <row r="2753" spans="13:13" x14ac:dyDescent="0.25">
      <c r="M2753"/>
    </row>
    <row r="2754" spans="13:13" x14ac:dyDescent="0.25">
      <c r="M2754"/>
    </row>
    <row r="2755" spans="13:13" x14ac:dyDescent="0.25">
      <c r="M2755"/>
    </row>
    <row r="2756" spans="13:13" x14ac:dyDescent="0.25">
      <c r="M2756"/>
    </row>
    <row r="2757" spans="13:13" x14ac:dyDescent="0.25">
      <c r="M2757"/>
    </row>
    <row r="2758" spans="13:13" x14ac:dyDescent="0.25">
      <c r="M2758"/>
    </row>
    <row r="2759" spans="13:13" x14ac:dyDescent="0.25">
      <c r="M2759"/>
    </row>
    <row r="2760" spans="13:13" x14ac:dyDescent="0.25">
      <c r="M2760"/>
    </row>
    <row r="2761" spans="13:13" x14ac:dyDescent="0.25">
      <c r="M2761"/>
    </row>
    <row r="2762" spans="13:13" x14ac:dyDescent="0.25">
      <c r="M2762"/>
    </row>
    <row r="2763" spans="13:13" x14ac:dyDescent="0.25">
      <c r="M2763"/>
    </row>
    <row r="2764" spans="13:13" x14ac:dyDescent="0.25">
      <c r="M2764"/>
    </row>
    <row r="2765" spans="13:13" x14ac:dyDescent="0.25">
      <c r="M2765"/>
    </row>
    <row r="2766" spans="13:13" x14ac:dyDescent="0.25">
      <c r="M2766"/>
    </row>
    <row r="2767" spans="13:13" x14ac:dyDescent="0.25">
      <c r="M2767"/>
    </row>
    <row r="2768" spans="13:13" x14ac:dyDescent="0.25">
      <c r="M2768"/>
    </row>
    <row r="2769" spans="13:13" x14ac:dyDescent="0.25">
      <c r="M2769"/>
    </row>
    <row r="2770" spans="13:13" x14ac:dyDescent="0.25">
      <c r="M2770"/>
    </row>
    <row r="2771" spans="13:13" x14ac:dyDescent="0.25">
      <c r="M2771"/>
    </row>
    <row r="2772" spans="13:13" x14ac:dyDescent="0.25">
      <c r="M2772"/>
    </row>
    <row r="2773" spans="13:13" x14ac:dyDescent="0.25">
      <c r="M2773"/>
    </row>
    <row r="2774" spans="13:13" x14ac:dyDescent="0.25">
      <c r="M2774"/>
    </row>
    <row r="2775" spans="13:13" x14ac:dyDescent="0.25">
      <c r="M2775"/>
    </row>
    <row r="2776" spans="13:13" x14ac:dyDescent="0.25">
      <c r="M2776"/>
    </row>
    <row r="2777" spans="13:13" x14ac:dyDescent="0.25">
      <c r="M2777"/>
    </row>
    <row r="2778" spans="13:13" x14ac:dyDescent="0.25">
      <c r="M2778"/>
    </row>
    <row r="2779" spans="13:13" x14ac:dyDescent="0.25">
      <c r="M2779"/>
    </row>
    <row r="2780" spans="13:13" x14ac:dyDescent="0.25">
      <c r="M2780"/>
    </row>
    <row r="2781" spans="13:13" x14ac:dyDescent="0.25">
      <c r="M2781"/>
    </row>
    <row r="2782" spans="13:13" x14ac:dyDescent="0.25">
      <c r="M2782"/>
    </row>
    <row r="2783" spans="13:13" x14ac:dyDescent="0.25">
      <c r="M2783"/>
    </row>
    <row r="2784" spans="13:13" x14ac:dyDescent="0.25">
      <c r="M2784"/>
    </row>
    <row r="2785" spans="13:13" x14ac:dyDescent="0.25">
      <c r="M2785"/>
    </row>
    <row r="2786" spans="13:13" x14ac:dyDescent="0.25">
      <c r="M2786"/>
    </row>
    <row r="2787" spans="13:13" x14ac:dyDescent="0.25">
      <c r="M2787"/>
    </row>
    <row r="2788" spans="13:13" x14ac:dyDescent="0.25">
      <c r="M2788"/>
    </row>
    <row r="2789" spans="13:13" x14ac:dyDescent="0.25">
      <c r="M2789"/>
    </row>
    <row r="2790" spans="13:13" x14ac:dyDescent="0.25">
      <c r="M2790"/>
    </row>
    <row r="2791" spans="13:13" x14ac:dyDescent="0.25">
      <c r="M2791"/>
    </row>
    <row r="2792" spans="13:13" x14ac:dyDescent="0.25">
      <c r="M2792"/>
    </row>
    <row r="2793" spans="13:13" x14ac:dyDescent="0.25">
      <c r="M2793"/>
    </row>
    <row r="2794" spans="13:13" x14ac:dyDescent="0.25">
      <c r="M2794"/>
    </row>
    <row r="2795" spans="13:13" x14ac:dyDescent="0.25">
      <c r="M2795"/>
    </row>
    <row r="2796" spans="13:13" x14ac:dyDescent="0.25">
      <c r="M2796"/>
    </row>
    <row r="2797" spans="13:13" x14ac:dyDescent="0.25">
      <c r="M2797"/>
    </row>
    <row r="2798" spans="13:13" x14ac:dyDescent="0.25">
      <c r="M2798"/>
    </row>
    <row r="2799" spans="13:13" x14ac:dyDescent="0.25">
      <c r="M2799"/>
    </row>
    <row r="2800" spans="13:13" x14ac:dyDescent="0.25">
      <c r="M2800"/>
    </row>
    <row r="2801" spans="13:13" x14ac:dyDescent="0.25">
      <c r="M2801"/>
    </row>
    <row r="2802" spans="13:13" x14ac:dyDescent="0.25">
      <c r="M2802"/>
    </row>
    <row r="2803" spans="13:13" x14ac:dyDescent="0.25">
      <c r="M2803"/>
    </row>
    <row r="2804" spans="13:13" x14ac:dyDescent="0.25">
      <c r="M2804"/>
    </row>
    <row r="2805" spans="13:13" x14ac:dyDescent="0.25">
      <c r="M2805"/>
    </row>
    <row r="2806" spans="13:13" x14ac:dyDescent="0.25">
      <c r="M2806"/>
    </row>
    <row r="2807" spans="13:13" x14ac:dyDescent="0.25">
      <c r="M2807"/>
    </row>
    <row r="2808" spans="13:13" x14ac:dyDescent="0.25">
      <c r="M2808"/>
    </row>
    <row r="2809" spans="13:13" x14ac:dyDescent="0.25">
      <c r="M2809"/>
    </row>
    <row r="2810" spans="13:13" x14ac:dyDescent="0.25">
      <c r="M2810"/>
    </row>
    <row r="2811" spans="13:13" x14ac:dyDescent="0.25">
      <c r="M2811"/>
    </row>
    <row r="2812" spans="13:13" x14ac:dyDescent="0.25">
      <c r="M2812"/>
    </row>
    <row r="2813" spans="13:13" x14ac:dyDescent="0.25">
      <c r="M2813"/>
    </row>
    <row r="2814" spans="13:13" x14ac:dyDescent="0.25">
      <c r="M2814"/>
    </row>
    <row r="2815" spans="13:13" x14ac:dyDescent="0.25">
      <c r="M2815"/>
    </row>
    <row r="2816" spans="13:13" x14ac:dyDescent="0.25">
      <c r="M2816"/>
    </row>
    <row r="2817" spans="13:13" x14ac:dyDescent="0.25">
      <c r="M2817"/>
    </row>
    <row r="2818" spans="13:13" x14ac:dyDescent="0.25">
      <c r="M2818"/>
    </row>
    <row r="2819" spans="13:13" x14ac:dyDescent="0.25">
      <c r="M2819"/>
    </row>
    <row r="2820" spans="13:13" x14ac:dyDescent="0.25">
      <c r="M2820"/>
    </row>
    <row r="2821" spans="13:13" x14ac:dyDescent="0.25">
      <c r="M2821"/>
    </row>
    <row r="2822" spans="13:13" x14ac:dyDescent="0.25">
      <c r="M2822"/>
    </row>
    <row r="2823" spans="13:13" x14ac:dyDescent="0.25">
      <c r="M2823"/>
    </row>
    <row r="2824" spans="13:13" x14ac:dyDescent="0.25">
      <c r="M2824"/>
    </row>
    <row r="2825" spans="13:13" x14ac:dyDescent="0.25">
      <c r="M2825"/>
    </row>
    <row r="2826" spans="13:13" x14ac:dyDescent="0.25">
      <c r="M2826"/>
    </row>
    <row r="2827" spans="13:13" x14ac:dyDescent="0.25">
      <c r="M2827"/>
    </row>
    <row r="2828" spans="13:13" x14ac:dyDescent="0.25">
      <c r="M2828"/>
    </row>
    <row r="2829" spans="13:13" x14ac:dyDescent="0.25">
      <c r="M2829"/>
    </row>
    <row r="2830" spans="13:13" x14ac:dyDescent="0.25">
      <c r="M2830"/>
    </row>
    <row r="2831" spans="13:13" x14ac:dyDescent="0.25">
      <c r="M2831"/>
    </row>
    <row r="2832" spans="13:13" x14ac:dyDescent="0.25">
      <c r="M2832"/>
    </row>
    <row r="2833" spans="13:13" x14ac:dyDescent="0.25">
      <c r="M2833"/>
    </row>
    <row r="2834" spans="13:13" x14ac:dyDescent="0.25">
      <c r="M2834"/>
    </row>
    <row r="2835" spans="13:13" x14ac:dyDescent="0.25">
      <c r="M2835"/>
    </row>
    <row r="2836" spans="13:13" x14ac:dyDescent="0.25">
      <c r="M2836"/>
    </row>
    <row r="2837" spans="13:13" x14ac:dyDescent="0.25">
      <c r="M2837"/>
    </row>
    <row r="2838" spans="13:13" x14ac:dyDescent="0.25">
      <c r="M2838"/>
    </row>
    <row r="2839" spans="13:13" x14ac:dyDescent="0.25">
      <c r="M2839"/>
    </row>
    <row r="2840" spans="13:13" x14ac:dyDescent="0.25">
      <c r="M2840"/>
    </row>
    <row r="2841" spans="13:13" x14ac:dyDescent="0.25">
      <c r="M2841"/>
    </row>
    <row r="2842" spans="13:13" x14ac:dyDescent="0.25">
      <c r="M2842"/>
    </row>
    <row r="2843" spans="13:13" x14ac:dyDescent="0.25">
      <c r="M2843"/>
    </row>
    <row r="2844" spans="13:13" x14ac:dyDescent="0.25">
      <c r="M2844"/>
    </row>
    <row r="2845" spans="13:13" x14ac:dyDescent="0.25">
      <c r="M2845"/>
    </row>
    <row r="2846" spans="13:13" x14ac:dyDescent="0.25">
      <c r="M2846"/>
    </row>
    <row r="2847" spans="13:13" x14ac:dyDescent="0.25">
      <c r="M2847"/>
    </row>
    <row r="2848" spans="13:13" x14ac:dyDescent="0.25">
      <c r="M2848"/>
    </row>
    <row r="2849" spans="13:13" x14ac:dyDescent="0.25">
      <c r="M2849"/>
    </row>
    <row r="2850" spans="13:13" x14ac:dyDescent="0.25">
      <c r="M2850"/>
    </row>
    <row r="2851" spans="13:13" x14ac:dyDescent="0.25">
      <c r="M2851"/>
    </row>
    <row r="2852" spans="13:13" x14ac:dyDescent="0.25">
      <c r="M2852"/>
    </row>
    <row r="2853" spans="13:13" x14ac:dyDescent="0.25">
      <c r="M2853"/>
    </row>
    <row r="2854" spans="13:13" x14ac:dyDescent="0.25">
      <c r="M2854"/>
    </row>
    <row r="2855" spans="13:13" x14ac:dyDescent="0.25">
      <c r="M2855"/>
    </row>
    <row r="2856" spans="13:13" x14ac:dyDescent="0.25">
      <c r="M2856"/>
    </row>
    <row r="2857" spans="13:13" x14ac:dyDescent="0.25">
      <c r="M2857"/>
    </row>
    <row r="2858" spans="13:13" x14ac:dyDescent="0.25">
      <c r="M2858"/>
    </row>
    <row r="2859" spans="13:13" x14ac:dyDescent="0.25">
      <c r="M2859"/>
    </row>
    <row r="2860" spans="13:13" x14ac:dyDescent="0.25">
      <c r="M2860"/>
    </row>
    <row r="2861" spans="13:13" x14ac:dyDescent="0.25">
      <c r="M2861"/>
    </row>
    <row r="2862" spans="13:13" x14ac:dyDescent="0.25">
      <c r="M2862"/>
    </row>
    <row r="2863" spans="13:13" x14ac:dyDescent="0.25">
      <c r="M2863"/>
    </row>
    <row r="2864" spans="13:13" x14ac:dyDescent="0.25">
      <c r="M2864"/>
    </row>
    <row r="2865" spans="13:13" x14ac:dyDescent="0.25">
      <c r="M2865"/>
    </row>
    <row r="2866" spans="13:13" x14ac:dyDescent="0.25">
      <c r="M2866"/>
    </row>
    <row r="2867" spans="13:13" x14ac:dyDescent="0.25">
      <c r="M2867"/>
    </row>
    <row r="2868" spans="13:13" x14ac:dyDescent="0.25">
      <c r="M2868"/>
    </row>
    <row r="2869" spans="13:13" x14ac:dyDescent="0.25">
      <c r="M2869"/>
    </row>
    <row r="2870" spans="13:13" x14ac:dyDescent="0.25">
      <c r="M2870"/>
    </row>
    <row r="2871" spans="13:13" x14ac:dyDescent="0.25">
      <c r="M2871"/>
    </row>
    <row r="2872" spans="13:13" x14ac:dyDescent="0.25">
      <c r="M2872"/>
    </row>
    <row r="2873" spans="13:13" x14ac:dyDescent="0.25">
      <c r="M2873"/>
    </row>
    <row r="2874" spans="13:13" x14ac:dyDescent="0.25">
      <c r="M2874"/>
    </row>
    <row r="2875" spans="13:13" x14ac:dyDescent="0.25">
      <c r="M2875"/>
    </row>
    <row r="2876" spans="13:13" x14ac:dyDescent="0.25">
      <c r="M2876"/>
    </row>
    <row r="2877" spans="13:13" x14ac:dyDescent="0.25">
      <c r="M2877"/>
    </row>
    <row r="2878" spans="13:13" x14ac:dyDescent="0.25">
      <c r="M2878"/>
    </row>
    <row r="2879" spans="13:13" x14ac:dyDescent="0.25">
      <c r="M2879"/>
    </row>
    <row r="2880" spans="13:13" x14ac:dyDescent="0.25">
      <c r="M2880"/>
    </row>
    <row r="2881" spans="13:13" x14ac:dyDescent="0.25">
      <c r="M2881"/>
    </row>
    <row r="2882" spans="13:13" x14ac:dyDescent="0.25">
      <c r="M2882"/>
    </row>
    <row r="2883" spans="13:13" x14ac:dyDescent="0.25">
      <c r="M2883"/>
    </row>
    <row r="2884" spans="13:13" x14ac:dyDescent="0.25">
      <c r="M2884"/>
    </row>
    <row r="2885" spans="13:13" x14ac:dyDescent="0.25">
      <c r="M2885"/>
    </row>
    <row r="2886" spans="13:13" x14ac:dyDescent="0.25">
      <c r="M2886"/>
    </row>
    <row r="2887" spans="13:13" x14ac:dyDescent="0.25">
      <c r="M2887"/>
    </row>
    <row r="2888" spans="13:13" x14ac:dyDescent="0.25">
      <c r="M2888"/>
    </row>
    <row r="2889" spans="13:13" x14ac:dyDescent="0.25">
      <c r="M2889"/>
    </row>
    <row r="2890" spans="13:13" x14ac:dyDescent="0.25">
      <c r="M2890"/>
    </row>
    <row r="2891" spans="13:13" x14ac:dyDescent="0.25">
      <c r="M2891"/>
    </row>
    <row r="2892" spans="13:13" x14ac:dyDescent="0.25">
      <c r="M2892"/>
    </row>
    <row r="2893" spans="13:13" x14ac:dyDescent="0.25">
      <c r="M2893"/>
    </row>
    <row r="2894" spans="13:13" x14ac:dyDescent="0.25">
      <c r="M2894"/>
    </row>
    <row r="2895" spans="13:13" x14ac:dyDescent="0.25">
      <c r="M2895"/>
    </row>
    <row r="2896" spans="13:13" x14ac:dyDescent="0.25">
      <c r="M2896"/>
    </row>
    <row r="2897" spans="13:13" x14ac:dyDescent="0.25">
      <c r="M2897"/>
    </row>
    <row r="2898" spans="13:13" x14ac:dyDescent="0.25">
      <c r="M2898"/>
    </row>
    <row r="2899" spans="13:13" x14ac:dyDescent="0.25">
      <c r="M2899"/>
    </row>
    <row r="2900" spans="13:13" x14ac:dyDescent="0.25">
      <c r="M2900"/>
    </row>
    <row r="2901" spans="13:13" x14ac:dyDescent="0.25">
      <c r="M2901"/>
    </row>
    <row r="2902" spans="13:13" x14ac:dyDescent="0.25">
      <c r="M2902"/>
    </row>
    <row r="2903" spans="13:13" x14ac:dyDescent="0.25">
      <c r="M2903"/>
    </row>
    <row r="2904" spans="13:13" x14ac:dyDescent="0.25">
      <c r="M2904"/>
    </row>
    <row r="2905" spans="13:13" x14ac:dyDescent="0.25">
      <c r="M2905"/>
    </row>
    <row r="2906" spans="13:13" x14ac:dyDescent="0.25">
      <c r="M2906"/>
    </row>
    <row r="2907" spans="13:13" x14ac:dyDescent="0.25">
      <c r="M2907"/>
    </row>
    <row r="2908" spans="13:13" x14ac:dyDescent="0.25">
      <c r="M2908"/>
    </row>
    <row r="2909" spans="13:13" x14ac:dyDescent="0.25">
      <c r="M2909"/>
    </row>
    <row r="2910" spans="13:13" x14ac:dyDescent="0.25">
      <c r="M2910"/>
    </row>
    <row r="2911" spans="13:13" x14ac:dyDescent="0.25">
      <c r="M2911"/>
    </row>
    <row r="2912" spans="13:13" x14ac:dyDescent="0.25">
      <c r="M2912"/>
    </row>
    <row r="2913" spans="13:13" x14ac:dyDescent="0.25">
      <c r="M2913"/>
    </row>
    <row r="2914" spans="13:13" x14ac:dyDescent="0.25">
      <c r="M2914"/>
    </row>
    <row r="2915" spans="13:13" x14ac:dyDescent="0.25">
      <c r="M2915"/>
    </row>
    <row r="2916" spans="13:13" x14ac:dyDescent="0.25">
      <c r="M2916"/>
    </row>
    <row r="2917" spans="13:13" x14ac:dyDescent="0.25">
      <c r="M2917"/>
    </row>
    <row r="2918" spans="13:13" x14ac:dyDescent="0.25">
      <c r="M2918"/>
    </row>
    <row r="2919" spans="13:13" x14ac:dyDescent="0.25">
      <c r="M2919"/>
    </row>
    <row r="2920" spans="13:13" x14ac:dyDescent="0.25">
      <c r="M2920"/>
    </row>
    <row r="2921" spans="13:13" x14ac:dyDescent="0.25">
      <c r="M2921"/>
    </row>
    <row r="2922" spans="13:13" x14ac:dyDescent="0.25">
      <c r="M2922"/>
    </row>
    <row r="2923" spans="13:13" x14ac:dyDescent="0.25">
      <c r="M2923"/>
    </row>
    <row r="2924" spans="13:13" x14ac:dyDescent="0.25">
      <c r="M2924"/>
    </row>
    <row r="2925" spans="13:13" x14ac:dyDescent="0.25">
      <c r="M2925"/>
    </row>
    <row r="2926" spans="13:13" x14ac:dyDescent="0.25">
      <c r="M2926"/>
    </row>
    <row r="2927" spans="13:13" x14ac:dyDescent="0.25">
      <c r="M2927"/>
    </row>
    <row r="2928" spans="13:13" x14ac:dyDescent="0.25">
      <c r="M2928"/>
    </row>
    <row r="2929" spans="13:13" x14ac:dyDescent="0.25">
      <c r="M2929"/>
    </row>
    <row r="2930" spans="13:13" x14ac:dyDescent="0.25">
      <c r="M2930"/>
    </row>
    <row r="2931" spans="13:13" x14ac:dyDescent="0.25">
      <c r="M2931"/>
    </row>
    <row r="2932" spans="13:13" x14ac:dyDescent="0.25">
      <c r="M2932"/>
    </row>
    <row r="2933" spans="13:13" x14ac:dyDescent="0.25">
      <c r="M2933"/>
    </row>
    <row r="2934" spans="13:13" x14ac:dyDescent="0.25">
      <c r="M2934"/>
    </row>
    <row r="2935" spans="13:13" x14ac:dyDescent="0.25">
      <c r="M2935"/>
    </row>
    <row r="2936" spans="13:13" x14ac:dyDescent="0.25">
      <c r="M2936"/>
    </row>
    <row r="2937" spans="13:13" x14ac:dyDescent="0.25">
      <c r="M2937"/>
    </row>
    <row r="2938" spans="13:13" x14ac:dyDescent="0.25">
      <c r="M2938"/>
    </row>
    <row r="2939" spans="13:13" x14ac:dyDescent="0.25">
      <c r="M2939"/>
    </row>
    <row r="2940" spans="13:13" x14ac:dyDescent="0.25">
      <c r="M2940"/>
    </row>
    <row r="2941" spans="13:13" x14ac:dyDescent="0.25">
      <c r="M2941"/>
    </row>
    <row r="2942" spans="13:13" x14ac:dyDescent="0.25">
      <c r="M2942"/>
    </row>
    <row r="2943" spans="13:13" x14ac:dyDescent="0.25">
      <c r="M2943"/>
    </row>
    <row r="2944" spans="13:13" x14ac:dyDescent="0.25">
      <c r="M2944"/>
    </row>
    <row r="2945" spans="13:13" x14ac:dyDescent="0.25">
      <c r="M2945"/>
    </row>
    <row r="2946" spans="13:13" x14ac:dyDescent="0.25">
      <c r="M2946"/>
    </row>
    <row r="2947" spans="13:13" x14ac:dyDescent="0.25">
      <c r="M2947"/>
    </row>
    <row r="2948" spans="13:13" x14ac:dyDescent="0.25">
      <c r="M2948"/>
    </row>
    <row r="2949" spans="13:13" x14ac:dyDescent="0.25">
      <c r="M2949"/>
    </row>
    <row r="2950" spans="13:13" x14ac:dyDescent="0.25">
      <c r="M2950"/>
    </row>
    <row r="2951" spans="13:13" x14ac:dyDescent="0.25">
      <c r="M2951"/>
    </row>
    <row r="2952" spans="13:13" x14ac:dyDescent="0.25">
      <c r="M2952"/>
    </row>
    <row r="2953" spans="13:13" x14ac:dyDescent="0.25">
      <c r="M2953"/>
    </row>
    <row r="2954" spans="13:13" x14ac:dyDescent="0.25">
      <c r="M2954"/>
    </row>
    <row r="2955" spans="13:13" x14ac:dyDescent="0.25">
      <c r="M2955"/>
    </row>
    <row r="2956" spans="13:13" x14ac:dyDescent="0.25">
      <c r="M2956"/>
    </row>
    <row r="2957" spans="13:13" x14ac:dyDescent="0.25">
      <c r="M2957"/>
    </row>
    <row r="2958" spans="13:13" x14ac:dyDescent="0.25">
      <c r="M2958"/>
    </row>
    <row r="2959" spans="13:13" x14ac:dyDescent="0.25">
      <c r="M2959"/>
    </row>
    <row r="2960" spans="13:13" x14ac:dyDescent="0.25">
      <c r="M2960"/>
    </row>
    <row r="2961" spans="13:13" x14ac:dyDescent="0.25">
      <c r="M2961"/>
    </row>
    <row r="2962" spans="13:13" x14ac:dyDescent="0.25">
      <c r="M2962"/>
    </row>
    <row r="2963" spans="13:13" x14ac:dyDescent="0.25">
      <c r="M2963"/>
    </row>
    <row r="2964" spans="13:13" x14ac:dyDescent="0.25">
      <c r="M2964"/>
    </row>
    <row r="2965" spans="13:13" x14ac:dyDescent="0.25">
      <c r="M2965"/>
    </row>
    <row r="2966" spans="13:13" x14ac:dyDescent="0.25">
      <c r="M2966"/>
    </row>
    <row r="2967" spans="13:13" x14ac:dyDescent="0.25">
      <c r="M2967"/>
    </row>
    <row r="2968" spans="13:13" x14ac:dyDescent="0.25">
      <c r="M2968"/>
    </row>
    <row r="2969" spans="13:13" x14ac:dyDescent="0.25">
      <c r="M2969"/>
    </row>
    <row r="2970" spans="13:13" x14ac:dyDescent="0.25">
      <c r="M2970"/>
    </row>
    <row r="2971" spans="13:13" x14ac:dyDescent="0.25">
      <c r="M2971"/>
    </row>
    <row r="2972" spans="13:13" x14ac:dyDescent="0.25">
      <c r="M2972"/>
    </row>
    <row r="2973" spans="13:13" x14ac:dyDescent="0.25">
      <c r="M2973"/>
    </row>
    <row r="2974" spans="13:13" x14ac:dyDescent="0.25">
      <c r="M2974"/>
    </row>
    <row r="2975" spans="13:13" x14ac:dyDescent="0.25">
      <c r="M2975"/>
    </row>
    <row r="2976" spans="13:13" x14ac:dyDescent="0.25">
      <c r="M2976"/>
    </row>
    <row r="2977" spans="13:13" x14ac:dyDescent="0.25">
      <c r="M2977"/>
    </row>
    <row r="2978" spans="13:13" x14ac:dyDescent="0.25">
      <c r="M2978"/>
    </row>
    <row r="2979" spans="13:13" x14ac:dyDescent="0.25">
      <c r="M2979"/>
    </row>
    <row r="2980" spans="13:13" x14ac:dyDescent="0.25">
      <c r="M2980"/>
    </row>
    <row r="2981" spans="13:13" x14ac:dyDescent="0.25">
      <c r="M2981"/>
    </row>
    <row r="2982" spans="13:13" x14ac:dyDescent="0.25">
      <c r="M2982"/>
    </row>
    <row r="2983" spans="13:13" x14ac:dyDescent="0.25">
      <c r="M2983"/>
    </row>
    <row r="2984" spans="13:13" x14ac:dyDescent="0.25">
      <c r="M2984"/>
    </row>
    <row r="2985" spans="13:13" x14ac:dyDescent="0.25">
      <c r="M2985"/>
    </row>
    <row r="2986" spans="13:13" x14ac:dyDescent="0.25">
      <c r="M2986"/>
    </row>
    <row r="2987" spans="13:13" x14ac:dyDescent="0.25">
      <c r="M2987"/>
    </row>
    <row r="2988" spans="13:13" x14ac:dyDescent="0.25">
      <c r="M2988"/>
    </row>
    <row r="2989" spans="13:13" x14ac:dyDescent="0.25">
      <c r="M2989"/>
    </row>
    <row r="2990" spans="13:13" x14ac:dyDescent="0.25">
      <c r="M2990"/>
    </row>
    <row r="2991" spans="13:13" x14ac:dyDescent="0.25">
      <c r="M2991"/>
    </row>
    <row r="2992" spans="13:13" x14ac:dyDescent="0.25">
      <c r="M2992"/>
    </row>
    <row r="2993" spans="13:13" x14ac:dyDescent="0.25">
      <c r="M2993"/>
    </row>
    <row r="2994" spans="13:13" x14ac:dyDescent="0.25">
      <c r="M2994"/>
    </row>
    <row r="2995" spans="13:13" x14ac:dyDescent="0.25">
      <c r="M2995"/>
    </row>
    <row r="2996" spans="13:13" x14ac:dyDescent="0.25">
      <c r="M2996"/>
    </row>
    <row r="2997" spans="13:13" x14ac:dyDescent="0.25">
      <c r="M2997"/>
    </row>
    <row r="2998" spans="13:13" x14ac:dyDescent="0.25">
      <c r="M2998"/>
    </row>
    <row r="2999" spans="13:13" x14ac:dyDescent="0.25">
      <c r="M2999"/>
    </row>
    <row r="3000" spans="13:13" x14ac:dyDescent="0.25">
      <c r="M3000"/>
    </row>
    <row r="3001" spans="13:13" x14ac:dyDescent="0.25">
      <c r="M3001"/>
    </row>
    <row r="3002" spans="13:13" x14ac:dyDescent="0.25">
      <c r="M3002"/>
    </row>
    <row r="3003" spans="13:13" x14ac:dyDescent="0.25">
      <c r="M3003"/>
    </row>
    <row r="3004" spans="13:13" x14ac:dyDescent="0.25">
      <c r="M3004"/>
    </row>
    <row r="3005" spans="13:13" x14ac:dyDescent="0.25">
      <c r="M3005"/>
    </row>
    <row r="3006" spans="13:13" x14ac:dyDescent="0.25">
      <c r="M3006"/>
    </row>
    <row r="3007" spans="13:13" x14ac:dyDescent="0.25">
      <c r="M3007"/>
    </row>
    <row r="3008" spans="13:13" x14ac:dyDescent="0.25">
      <c r="M3008"/>
    </row>
    <row r="3009" spans="13:13" x14ac:dyDescent="0.25">
      <c r="M3009"/>
    </row>
    <row r="3010" spans="13:13" x14ac:dyDescent="0.25">
      <c r="M3010"/>
    </row>
    <row r="3011" spans="13:13" x14ac:dyDescent="0.25">
      <c r="M3011"/>
    </row>
    <row r="3012" spans="13:13" x14ac:dyDescent="0.25">
      <c r="M3012"/>
    </row>
    <row r="3013" spans="13:13" x14ac:dyDescent="0.25">
      <c r="M3013"/>
    </row>
    <row r="3014" spans="13:13" x14ac:dyDescent="0.25">
      <c r="M3014"/>
    </row>
    <row r="3015" spans="13:13" x14ac:dyDescent="0.25">
      <c r="M3015"/>
    </row>
    <row r="3016" spans="13:13" x14ac:dyDescent="0.25">
      <c r="M3016"/>
    </row>
    <row r="3017" spans="13:13" x14ac:dyDescent="0.25">
      <c r="M3017"/>
    </row>
    <row r="3018" spans="13:13" x14ac:dyDescent="0.25">
      <c r="M3018"/>
    </row>
    <row r="3019" spans="13:13" x14ac:dyDescent="0.25">
      <c r="M3019"/>
    </row>
    <row r="3020" spans="13:13" x14ac:dyDescent="0.25">
      <c r="M3020"/>
    </row>
    <row r="3021" spans="13:13" x14ac:dyDescent="0.25">
      <c r="M3021"/>
    </row>
    <row r="3022" spans="13:13" x14ac:dyDescent="0.25">
      <c r="M3022"/>
    </row>
    <row r="3023" spans="13:13" x14ac:dyDescent="0.25">
      <c r="M3023"/>
    </row>
    <row r="3024" spans="13:13" x14ac:dyDescent="0.25">
      <c r="M3024"/>
    </row>
    <row r="3025" spans="13:13" x14ac:dyDescent="0.25">
      <c r="M3025"/>
    </row>
    <row r="3026" spans="13:13" x14ac:dyDescent="0.25">
      <c r="M3026"/>
    </row>
    <row r="3027" spans="13:13" x14ac:dyDescent="0.25">
      <c r="M3027"/>
    </row>
    <row r="3028" spans="13:13" x14ac:dyDescent="0.25">
      <c r="M3028"/>
    </row>
    <row r="3029" spans="13:13" x14ac:dyDescent="0.25">
      <c r="M3029"/>
    </row>
    <row r="3030" spans="13:13" x14ac:dyDescent="0.25">
      <c r="M3030"/>
    </row>
    <row r="3031" spans="13:13" x14ac:dyDescent="0.25">
      <c r="M3031"/>
    </row>
    <row r="3032" spans="13:13" x14ac:dyDescent="0.25">
      <c r="M3032"/>
    </row>
    <row r="3033" spans="13:13" x14ac:dyDescent="0.25">
      <c r="M3033"/>
    </row>
    <row r="3034" spans="13:13" x14ac:dyDescent="0.25">
      <c r="M3034"/>
    </row>
    <row r="3035" spans="13:13" x14ac:dyDescent="0.25">
      <c r="M3035"/>
    </row>
    <row r="3036" spans="13:13" x14ac:dyDescent="0.25">
      <c r="M3036"/>
    </row>
    <row r="3037" spans="13:13" x14ac:dyDescent="0.25">
      <c r="M3037"/>
    </row>
    <row r="3038" spans="13:13" x14ac:dyDescent="0.25">
      <c r="M3038"/>
    </row>
    <row r="3039" spans="13:13" x14ac:dyDescent="0.25">
      <c r="M3039"/>
    </row>
    <row r="3040" spans="13:13" x14ac:dyDescent="0.25">
      <c r="M3040"/>
    </row>
    <row r="3041" spans="13:13" x14ac:dyDescent="0.25">
      <c r="M3041"/>
    </row>
    <row r="3042" spans="13:13" x14ac:dyDescent="0.25">
      <c r="M3042"/>
    </row>
    <row r="3043" spans="13:13" x14ac:dyDescent="0.25">
      <c r="M3043"/>
    </row>
    <row r="3044" spans="13:13" x14ac:dyDescent="0.25">
      <c r="M3044"/>
    </row>
    <row r="3045" spans="13:13" x14ac:dyDescent="0.25">
      <c r="M3045"/>
    </row>
    <row r="3046" spans="13:13" x14ac:dyDescent="0.25">
      <c r="M3046"/>
    </row>
    <row r="3047" spans="13:13" x14ac:dyDescent="0.25">
      <c r="M3047"/>
    </row>
    <row r="3048" spans="13:13" x14ac:dyDescent="0.25">
      <c r="M3048"/>
    </row>
    <row r="3049" spans="13:13" x14ac:dyDescent="0.25">
      <c r="M3049"/>
    </row>
    <row r="3050" spans="13:13" x14ac:dyDescent="0.25">
      <c r="M3050"/>
    </row>
    <row r="3051" spans="13:13" x14ac:dyDescent="0.25">
      <c r="M3051"/>
    </row>
    <row r="3052" spans="13:13" x14ac:dyDescent="0.25">
      <c r="M3052"/>
    </row>
    <row r="3053" spans="13:13" x14ac:dyDescent="0.25">
      <c r="M3053"/>
    </row>
    <row r="3054" spans="13:13" x14ac:dyDescent="0.25">
      <c r="M3054"/>
    </row>
    <row r="3055" spans="13:13" x14ac:dyDescent="0.25">
      <c r="M3055"/>
    </row>
    <row r="3056" spans="13:13" x14ac:dyDescent="0.25">
      <c r="M3056"/>
    </row>
    <row r="3057" spans="13:13" x14ac:dyDescent="0.25">
      <c r="M3057"/>
    </row>
    <row r="3058" spans="13:13" x14ac:dyDescent="0.25">
      <c r="M3058"/>
    </row>
    <row r="3059" spans="13:13" x14ac:dyDescent="0.25">
      <c r="M3059"/>
    </row>
    <row r="3060" spans="13:13" x14ac:dyDescent="0.25">
      <c r="M3060"/>
    </row>
    <row r="3061" spans="13:13" x14ac:dyDescent="0.25">
      <c r="M3061"/>
    </row>
    <row r="3062" spans="13:13" x14ac:dyDescent="0.25">
      <c r="M3062"/>
    </row>
    <row r="3063" spans="13:13" x14ac:dyDescent="0.25">
      <c r="M3063"/>
    </row>
    <row r="3064" spans="13:13" x14ac:dyDescent="0.25">
      <c r="M3064"/>
    </row>
    <row r="3065" spans="13:13" x14ac:dyDescent="0.25">
      <c r="M3065"/>
    </row>
    <row r="3066" spans="13:13" x14ac:dyDescent="0.25">
      <c r="M3066"/>
    </row>
    <row r="3067" spans="13:13" x14ac:dyDescent="0.25">
      <c r="M3067"/>
    </row>
    <row r="3068" spans="13:13" x14ac:dyDescent="0.25">
      <c r="M3068"/>
    </row>
    <row r="3069" spans="13:13" x14ac:dyDescent="0.25">
      <c r="M3069"/>
    </row>
    <row r="3070" spans="13:13" x14ac:dyDescent="0.25">
      <c r="M3070"/>
    </row>
    <row r="3071" spans="13:13" x14ac:dyDescent="0.25">
      <c r="M3071"/>
    </row>
    <row r="3072" spans="13:13" x14ac:dyDescent="0.25">
      <c r="M3072"/>
    </row>
    <row r="3073" spans="13:13" x14ac:dyDescent="0.25">
      <c r="M3073"/>
    </row>
    <row r="3074" spans="13:13" x14ac:dyDescent="0.25">
      <c r="M3074"/>
    </row>
    <row r="3075" spans="13:13" x14ac:dyDescent="0.25">
      <c r="M3075"/>
    </row>
    <row r="3076" spans="13:13" x14ac:dyDescent="0.25">
      <c r="M3076"/>
    </row>
    <row r="3077" spans="13:13" x14ac:dyDescent="0.25">
      <c r="M3077"/>
    </row>
    <row r="3078" spans="13:13" x14ac:dyDescent="0.25">
      <c r="M3078"/>
    </row>
    <row r="3079" spans="13:13" x14ac:dyDescent="0.25">
      <c r="M3079"/>
    </row>
    <row r="3080" spans="13:13" x14ac:dyDescent="0.25">
      <c r="M3080"/>
    </row>
    <row r="3081" spans="13:13" x14ac:dyDescent="0.25">
      <c r="M3081"/>
    </row>
    <row r="3082" spans="13:13" x14ac:dyDescent="0.25">
      <c r="M3082"/>
    </row>
    <row r="3083" spans="13:13" x14ac:dyDescent="0.25">
      <c r="M3083"/>
    </row>
    <row r="3084" spans="13:13" x14ac:dyDescent="0.25">
      <c r="M3084"/>
    </row>
    <row r="3085" spans="13:13" x14ac:dyDescent="0.25">
      <c r="M3085"/>
    </row>
    <row r="3086" spans="13:13" x14ac:dyDescent="0.25">
      <c r="M3086"/>
    </row>
    <row r="3087" spans="13:13" x14ac:dyDescent="0.25">
      <c r="M3087"/>
    </row>
    <row r="3088" spans="13:13" x14ac:dyDescent="0.25">
      <c r="M3088"/>
    </row>
    <row r="3089" spans="13:13" x14ac:dyDescent="0.25">
      <c r="M3089"/>
    </row>
    <row r="3090" spans="13:13" x14ac:dyDescent="0.25">
      <c r="M3090"/>
    </row>
    <row r="3091" spans="13:13" x14ac:dyDescent="0.25">
      <c r="M3091"/>
    </row>
    <row r="3092" spans="13:13" x14ac:dyDescent="0.25">
      <c r="M3092"/>
    </row>
    <row r="3093" spans="13:13" x14ac:dyDescent="0.25">
      <c r="M3093"/>
    </row>
    <row r="3094" spans="13:13" x14ac:dyDescent="0.25">
      <c r="M3094"/>
    </row>
    <row r="3095" spans="13:13" x14ac:dyDescent="0.25">
      <c r="M3095"/>
    </row>
    <row r="3096" spans="13:13" x14ac:dyDescent="0.25">
      <c r="M3096"/>
    </row>
    <row r="3097" spans="13:13" x14ac:dyDescent="0.25">
      <c r="M3097"/>
    </row>
    <row r="3098" spans="13:13" x14ac:dyDescent="0.25">
      <c r="M3098"/>
    </row>
    <row r="3099" spans="13:13" x14ac:dyDescent="0.25">
      <c r="M3099"/>
    </row>
    <row r="3100" spans="13:13" x14ac:dyDescent="0.25">
      <c r="M3100"/>
    </row>
    <row r="3101" spans="13:13" x14ac:dyDescent="0.25">
      <c r="M3101"/>
    </row>
    <row r="3102" spans="13:13" x14ac:dyDescent="0.25">
      <c r="M3102"/>
    </row>
    <row r="3103" spans="13:13" x14ac:dyDescent="0.25">
      <c r="M3103"/>
    </row>
    <row r="3104" spans="13:13" x14ac:dyDescent="0.25">
      <c r="M3104"/>
    </row>
    <row r="3105" spans="13:13" x14ac:dyDescent="0.25">
      <c r="M3105"/>
    </row>
    <row r="3106" spans="13:13" x14ac:dyDescent="0.25">
      <c r="M3106"/>
    </row>
    <row r="3107" spans="13:13" x14ac:dyDescent="0.25">
      <c r="M3107"/>
    </row>
    <row r="3108" spans="13:13" x14ac:dyDescent="0.25">
      <c r="M3108"/>
    </row>
    <row r="3109" spans="13:13" x14ac:dyDescent="0.25">
      <c r="M3109"/>
    </row>
    <row r="3110" spans="13:13" x14ac:dyDescent="0.25">
      <c r="M3110"/>
    </row>
    <row r="3111" spans="13:13" x14ac:dyDescent="0.25">
      <c r="M3111"/>
    </row>
    <row r="3112" spans="13:13" x14ac:dyDescent="0.25">
      <c r="M3112"/>
    </row>
    <row r="3113" spans="13:13" x14ac:dyDescent="0.25">
      <c r="M3113"/>
    </row>
    <row r="3114" spans="13:13" x14ac:dyDescent="0.25">
      <c r="M3114"/>
    </row>
    <row r="3115" spans="13:13" x14ac:dyDescent="0.25">
      <c r="M3115"/>
    </row>
    <row r="3116" spans="13:13" x14ac:dyDescent="0.25">
      <c r="M3116"/>
    </row>
    <row r="3117" spans="13:13" x14ac:dyDescent="0.25">
      <c r="M3117"/>
    </row>
    <row r="3118" spans="13:13" x14ac:dyDescent="0.25">
      <c r="M3118"/>
    </row>
    <row r="3119" spans="13:13" x14ac:dyDescent="0.25">
      <c r="M3119"/>
    </row>
    <row r="3120" spans="13:13" x14ac:dyDescent="0.25">
      <c r="M3120"/>
    </row>
    <row r="3121" spans="13:13" x14ac:dyDescent="0.25">
      <c r="M3121"/>
    </row>
    <row r="3122" spans="13:13" x14ac:dyDescent="0.25">
      <c r="M3122"/>
    </row>
    <row r="3123" spans="13:13" x14ac:dyDescent="0.25">
      <c r="M3123"/>
    </row>
    <row r="3124" spans="13:13" x14ac:dyDescent="0.25">
      <c r="M3124"/>
    </row>
    <row r="3125" spans="13:13" x14ac:dyDescent="0.25">
      <c r="M3125"/>
    </row>
    <row r="3126" spans="13:13" x14ac:dyDescent="0.25">
      <c r="M3126"/>
    </row>
    <row r="3127" spans="13:13" x14ac:dyDescent="0.25">
      <c r="M3127"/>
    </row>
    <row r="3128" spans="13:13" x14ac:dyDescent="0.25">
      <c r="M3128"/>
    </row>
    <row r="3129" spans="13:13" x14ac:dyDescent="0.25">
      <c r="M3129"/>
    </row>
    <row r="3130" spans="13:13" x14ac:dyDescent="0.25">
      <c r="M3130"/>
    </row>
    <row r="3131" spans="13:13" x14ac:dyDescent="0.25">
      <c r="M3131"/>
    </row>
    <row r="3132" spans="13:13" x14ac:dyDescent="0.25">
      <c r="M3132"/>
    </row>
    <row r="3133" spans="13:13" x14ac:dyDescent="0.25">
      <c r="M3133"/>
    </row>
    <row r="3134" spans="13:13" x14ac:dyDescent="0.25">
      <c r="M3134"/>
    </row>
    <row r="3135" spans="13:13" x14ac:dyDescent="0.25">
      <c r="M3135"/>
    </row>
    <row r="3136" spans="13:13" x14ac:dyDescent="0.25">
      <c r="M3136"/>
    </row>
    <row r="3137" spans="13:13" x14ac:dyDescent="0.25">
      <c r="M3137"/>
    </row>
    <row r="3138" spans="13:13" x14ac:dyDescent="0.25">
      <c r="M3138"/>
    </row>
    <row r="3139" spans="13:13" x14ac:dyDescent="0.25">
      <c r="M3139"/>
    </row>
    <row r="3140" spans="13:13" x14ac:dyDescent="0.25">
      <c r="M3140"/>
    </row>
    <row r="3141" spans="13:13" x14ac:dyDescent="0.25">
      <c r="M3141"/>
    </row>
    <row r="3142" spans="13:13" x14ac:dyDescent="0.25">
      <c r="M3142"/>
    </row>
    <row r="3143" spans="13:13" x14ac:dyDescent="0.25">
      <c r="M3143"/>
    </row>
    <row r="3144" spans="13:13" x14ac:dyDescent="0.25">
      <c r="M3144"/>
    </row>
    <row r="3145" spans="13:13" x14ac:dyDescent="0.25">
      <c r="M3145"/>
    </row>
    <row r="3146" spans="13:13" x14ac:dyDescent="0.25">
      <c r="M3146"/>
    </row>
    <row r="3147" spans="13:13" x14ac:dyDescent="0.25">
      <c r="M3147"/>
    </row>
    <row r="3148" spans="13:13" x14ac:dyDescent="0.25">
      <c r="M3148"/>
    </row>
    <row r="3149" spans="13:13" x14ac:dyDescent="0.25">
      <c r="M3149"/>
    </row>
    <row r="3150" spans="13:13" x14ac:dyDescent="0.25">
      <c r="M3150"/>
    </row>
    <row r="3151" spans="13:13" x14ac:dyDescent="0.25">
      <c r="M3151"/>
    </row>
    <row r="3152" spans="13:13" x14ac:dyDescent="0.25">
      <c r="M3152"/>
    </row>
    <row r="3153" spans="13:13" x14ac:dyDescent="0.25">
      <c r="M3153"/>
    </row>
    <row r="3154" spans="13:13" x14ac:dyDescent="0.25">
      <c r="M3154"/>
    </row>
    <row r="3155" spans="13:13" x14ac:dyDescent="0.25">
      <c r="M3155"/>
    </row>
    <row r="3156" spans="13:13" x14ac:dyDescent="0.25">
      <c r="M3156"/>
    </row>
    <row r="3157" spans="13:13" x14ac:dyDescent="0.25">
      <c r="M3157"/>
    </row>
    <row r="3158" spans="13:13" x14ac:dyDescent="0.25">
      <c r="M3158"/>
    </row>
    <row r="3159" spans="13:13" x14ac:dyDescent="0.25">
      <c r="M3159"/>
    </row>
    <row r="3160" spans="13:13" x14ac:dyDescent="0.25">
      <c r="M3160"/>
    </row>
    <row r="3161" spans="13:13" x14ac:dyDescent="0.25">
      <c r="M3161"/>
    </row>
    <row r="3162" spans="13:13" x14ac:dyDescent="0.25">
      <c r="M3162"/>
    </row>
    <row r="3163" spans="13:13" x14ac:dyDescent="0.25">
      <c r="M3163"/>
    </row>
    <row r="3164" spans="13:13" x14ac:dyDescent="0.25">
      <c r="M3164"/>
    </row>
    <row r="3165" spans="13:13" x14ac:dyDescent="0.25">
      <c r="M3165"/>
    </row>
    <row r="3166" spans="13:13" x14ac:dyDescent="0.25">
      <c r="M3166"/>
    </row>
    <row r="3167" spans="13:13" x14ac:dyDescent="0.25">
      <c r="M3167"/>
    </row>
    <row r="3168" spans="13:13" x14ac:dyDescent="0.25">
      <c r="M3168"/>
    </row>
    <row r="3169" spans="13:13" x14ac:dyDescent="0.25">
      <c r="M3169"/>
    </row>
    <row r="3170" spans="13:13" x14ac:dyDescent="0.25">
      <c r="M3170"/>
    </row>
    <row r="3171" spans="13:13" x14ac:dyDescent="0.25">
      <c r="M3171"/>
    </row>
    <row r="3172" spans="13:13" x14ac:dyDescent="0.25">
      <c r="M3172"/>
    </row>
    <row r="3173" spans="13:13" x14ac:dyDescent="0.25">
      <c r="M3173"/>
    </row>
    <row r="3174" spans="13:13" x14ac:dyDescent="0.25">
      <c r="M3174"/>
    </row>
    <row r="3175" spans="13:13" x14ac:dyDescent="0.25">
      <c r="M3175"/>
    </row>
    <row r="3176" spans="13:13" x14ac:dyDescent="0.25">
      <c r="M3176"/>
    </row>
    <row r="3177" spans="13:13" x14ac:dyDescent="0.25">
      <c r="M3177"/>
    </row>
    <row r="3178" spans="13:13" x14ac:dyDescent="0.25">
      <c r="M3178"/>
    </row>
    <row r="3179" spans="13:13" x14ac:dyDescent="0.25">
      <c r="M3179"/>
    </row>
    <row r="3180" spans="13:13" x14ac:dyDescent="0.25">
      <c r="M3180"/>
    </row>
    <row r="3181" spans="13:13" x14ac:dyDescent="0.25">
      <c r="M3181"/>
    </row>
    <row r="3182" spans="13:13" x14ac:dyDescent="0.25">
      <c r="M3182"/>
    </row>
    <row r="3183" spans="13:13" x14ac:dyDescent="0.25">
      <c r="M3183"/>
    </row>
    <row r="3184" spans="13:13" x14ac:dyDescent="0.25">
      <c r="M3184"/>
    </row>
    <row r="3185" spans="13:13" x14ac:dyDescent="0.25">
      <c r="M3185"/>
    </row>
    <row r="3186" spans="13:13" x14ac:dyDescent="0.25">
      <c r="M3186"/>
    </row>
    <row r="3187" spans="13:13" x14ac:dyDescent="0.25">
      <c r="M3187"/>
    </row>
    <row r="3188" spans="13:13" x14ac:dyDescent="0.25">
      <c r="M3188"/>
    </row>
    <row r="3189" spans="13:13" x14ac:dyDescent="0.25">
      <c r="M3189"/>
    </row>
    <row r="3190" spans="13:13" x14ac:dyDescent="0.25">
      <c r="M3190"/>
    </row>
    <row r="3191" spans="13:13" x14ac:dyDescent="0.25">
      <c r="M3191"/>
    </row>
    <row r="3192" spans="13:13" x14ac:dyDescent="0.25">
      <c r="M3192"/>
    </row>
    <row r="3193" spans="13:13" x14ac:dyDescent="0.25">
      <c r="M3193"/>
    </row>
    <row r="3194" spans="13:13" x14ac:dyDescent="0.25">
      <c r="M3194"/>
    </row>
    <row r="3195" spans="13:13" x14ac:dyDescent="0.25">
      <c r="M3195"/>
    </row>
    <row r="3196" spans="13:13" x14ac:dyDescent="0.25">
      <c r="M3196"/>
    </row>
    <row r="3197" spans="13:13" x14ac:dyDescent="0.25">
      <c r="M3197"/>
    </row>
    <row r="3198" spans="13:13" x14ac:dyDescent="0.25">
      <c r="M3198"/>
    </row>
    <row r="3199" spans="13:13" x14ac:dyDescent="0.25">
      <c r="M3199"/>
    </row>
    <row r="3200" spans="13:13" x14ac:dyDescent="0.25">
      <c r="M3200"/>
    </row>
    <row r="3201" spans="13:13" x14ac:dyDescent="0.25">
      <c r="M3201"/>
    </row>
    <row r="3202" spans="13:13" x14ac:dyDescent="0.25">
      <c r="M3202"/>
    </row>
    <row r="3203" spans="13:13" x14ac:dyDescent="0.25">
      <c r="M3203"/>
    </row>
    <row r="3204" spans="13:13" x14ac:dyDescent="0.25">
      <c r="M3204"/>
    </row>
    <row r="3205" spans="13:13" x14ac:dyDescent="0.25">
      <c r="M3205"/>
    </row>
    <row r="3206" spans="13:13" x14ac:dyDescent="0.25">
      <c r="M3206"/>
    </row>
    <row r="3207" spans="13:13" x14ac:dyDescent="0.25">
      <c r="M3207"/>
    </row>
    <row r="3208" spans="13:13" x14ac:dyDescent="0.25">
      <c r="M3208"/>
    </row>
    <row r="3209" spans="13:13" x14ac:dyDescent="0.25">
      <c r="M3209"/>
    </row>
    <row r="3210" spans="13:13" x14ac:dyDescent="0.25">
      <c r="M3210"/>
    </row>
    <row r="3211" spans="13:13" x14ac:dyDescent="0.25">
      <c r="M3211"/>
    </row>
    <row r="3212" spans="13:13" x14ac:dyDescent="0.25">
      <c r="M3212"/>
    </row>
    <row r="3213" spans="13:13" x14ac:dyDescent="0.25">
      <c r="M3213"/>
    </row>
    <row r="3214" spans="13:13" x14ac:dyDescent="0.25">
      <c r="M3214"/>
    </row>
    <row r="3215" spans="13:13" x14ac:dyDescent="0.25">
      <c r="M3215"/>
    </row>
    <row r="3216" spans="13:13" x14ac:dyDescent="0.25">
      <c r="M3216"/>
    </row>
    <row r="3217" spans="13:13" x14ac:dyDescent="0.25">
      <c r="M3217"/>
    </row>
    <row r="3218" spans="13:13" x14ac:dyDescent="0.25">
      <c r="M3218"/>
    </row>
    <row r="3219" spans="13:13" x14ac:dyDescent="0.25">
      <c r="M3219"/>
    </row>
    <row r="3220" spans="13:13" x14ac:dyDescent="0.25">
      <c r="M3220"/>
    </row>
    <row r="3221" spans="13:13" x14ac:dyDescent="0.25">
      <c r="M3221"/>
    </row>
    <row r="3222" spans="13:13" x14ac:dyDescent="0.25">
      <c r="M3222"/>
    </row>
    <row r="3223" spans="13:13" x14ac:dyDescent="0.25">
      <c r="M3223"/>
    </row>
    <row r="3224" spans="13:13" x14ac:dyDescent="0.25">
      <c r="M3224"/>
    </row>
    <row r="3225" spans="13:13" x14ac:dyDescent="0.25">
      <c r="M3225"/>
    </row>
    <row r="3226" spans="13:13" x14ac:dyDescent="0.25">
      <c r="M3226"/>
    </row>
    <row r="3227" spans="13:13" x14ac:dyDescent="0.25">
      <c r="M3227"/>
    </row>
    <row r="3228" spans="13:13" x14ac:dyDescent="0.25">
      <c r="M3228"/>
    </row>
    <row r="3229" spans="13:13" x14ac:dyDescent="0.25">
      <c r="M3229"/>
    </row>
    <row r="3230" spans="13:13" x14ac:dyDescent="0.25">
      <c r="M3230"/>
    </row>
    <row r="3231" spans="13:13" x14ac:dyDescent="0.25">
      <c r="M3231"/>
    </row>
    <row r="3232" spans="13:13" x14ac:dyDescent="0.25">
      <c r="M3232"/>
    </row>
    <row r="3233" spans="13:13" x14ac:dyDescent="0.25">
      <c r="M3233"/>
    </row>
    <row r="3234" spans="13:13" x14ac:dyDescent="0.25">
      <c r="M3234"/>
    </row>
    <row r="3235" spans="13:13" x14ac:dyDescent="0.25">
      <c r="M3235"/>
    </row>
    <row r="3236" spans="13:13" x14ac:dyDescent="0.25">
      <c r="M3236"/>
    </row>
    <row r="3237" spans="13:13" x14ac:dyDescent="0.25">
      <c r="M3237"/>
    </row>
    <row r="3238" spans="13:13" x14ac:dyDescent="0.25">
      <c r="M3238"/>
    </row>
    <row r="3239" spans="13:13" x14ac:dyDescent="0.25">
      <c r="M3239"/>
    </row>
    <row r="3240" spans="13:13" x14ac:dyDescent="0.25">
      <c r="M3240"/>
    </row>
    <row r="3241" spans="13:13" x14ac:dyDescent="0.25">
      <c r="M3241"/>
    </row>
    <row r="3242" spans="13:13" x14ac:dyDescent="0.25">
      <c r="M3242"/>
    </row>
    <row r="3243" spans="13:13" x14ac:dyDescent="0.25">
      <c r="M3243"/>
    </row>
    <row r="3244" spans="13:13" x14ac:dyDescent="0.25">
      <c r="M3244"/>
    </row>
    <row r="3245" spans="13:13" x14ac:dyDescent="0.25">
      <c r="M3245"/>
    </row>
    <row r="3246" spans="13:13" x14ac:dyDescent="0.25">
      <c r="M3246"/>
    </row>
    <row r="3247" spans="13:13" x14ac:dyDescent="0.25">
      <c r="M3247"/>
    </row>
    <row r="3248" spans="13:13" x14ac:dyDescent="0.25">
      <c r="M3248"/>
    </row>
    <row r="3249" spans="13:13" x14ac:dyDescent="0.25">
      <c r="M3249"/>
    </row>
    <row r="3250" spans="13:13" x14ac:dyDescent="0.25">
      <c r="M3250"/>
    </row>
    <row r="3251" spans="13:13" x14ac:dyDescent="0.25">
      <c r="M3251"/>
    </row>
    <row r="3252" spans="13:13" x14ac:dyDescent="0.25">
      <c r="M3252"/>
    </row>
    <row r="3253" spans="13:13" x14ac:dyDescent="0.25">
      <c r="M3253"/>
    </row>
    <row r="3254" spans="13:13" x14ac:dyDescent="0.25">
      <c r="M3254"/>
    </row>
    <row r="3255" spans="13:13" x14ac:dyDescent="0.25">
      <c r="M3255"/>
    </row>
    <row r="3256" spans="13:13" x14ac:dyDescent="0.25">
      <c r="M3256"/>
    </row>
    <row r="3257" spans="13:13" x14ac:dyDescent="0.25">
      <c r="M3257"/>
    </row>
    <row r="3258" spans="13:13" x14ac:dyDescent="0.25">
      <c r="M3258"/>
    </row>
    <row r="3259" spans="13:13" x14ac:dyDescent="0.25">
      <c r="M3259"/>
    </row>
    <row r="3260" spans="13:13" x14ac:dyDescent="0.25">
      <c r="M3260"/>
    </row>
    <row r="3261" spans="13:13" x14ac:dyDescent="0.25">
      <c r="M3261"/>
    </row>
    <row r="3262" spans="13:13" x14ac:dyDescent="0.25">
      <c r="M3262"/>
    </row>
    <row r="3263" spans="13:13" x14ac:dyDescent="0.25">
      <c r="M3263"/>
    </row>
    <row r="3264" spans="13:13" x14ac:dyDescent="0.25">
      <c r="M3264"/>
    </row>
    <row r="3265" spans="13:13" x14ac:dyDescent="0.25">
      <c r="M3265"/>
    </row>
    <row r="3266" spans="13:13" x14ac:dyDescent="0.25">
      <c r="M3266"/>
    </row>
    <row r="3267" spans="13:13" x14ac:dyDescent="0.25">
      <c r="M3267"/>
    </row>
    <row r="3268" spans="13:13" x14ac:dyDescent="0.25">
      <c r="M3268"/>
    </row>
    <row r="3269" spans="13:13" x14ac:dyDescent="0.25">
      <c r="M3269"/>
    </row>
    <row r="3270" spans="13:13" x14ac:dyDescent="0.25">
      <c r="M3270"/>
    </row>
    <row r="3271" spans="13:13" x14ac:dyDescent="0.25">
      <c r="M3271"/>
    </row>
    <row r="3272" spans="13:13" x14ac:dyDescent="0.25">
      <c r="M3272"/>
    </row>
    <row r="3273" spans="13:13" x14ac:dyDescent="0.25">
      <c r="M3273"/>
    </row>
    <row r="3274" spans="13:13" x14ac:dyDescent="0.25">
      <c r="M3274"/>
    </row>
    <row r="3275" spans="13:13" x14ac:dyDescent="0.25">
      <c r="M3275"/>
    </row>
    <row r="3276" spans="13:13" x14ac:dyDescent="0.25">
      <c r="M3276"/>
    </row>
    <row r="3277" spans="13:13" x14ac:dyDescent="0.25">
      <c r="M3277"/>
    </row>
    <row r="3278" spans="13:13" x14ac:dyDescent="0.25">
      <c r="M3278"/>
    </row>
    <row r="3279" spans="13:13" x14ac:dyDescent="0.25">
      <c r="M3279"/>
    </row>
    <row r="3280" spans="13:13" x14ac:dyDescent="0.25">
      <c r="M3280"/>
    </row>
    <row r="3281" spans="13:13" x14ac:dyDescent="0.25">
      <c r="M3281"/>
    </row>
    <row r="3282" spans="13:13" x14ac:dyDescent="0.25">
      <c r="M3282"/>
    </row>
    <row r="3283" spans="13:13" x14ac:dyDescent="0.25">
      <c r="M3283"/>
    </row>
    <row r="3284" spans="13:13" x14ac:dyDescent="0.25">
      <c r="M3284"/>
    </row>
    <row r="3285" spans="13:13" x14ac:dyDescent="0.25">
      <c r="M3285"/>
    </row>
    <row r="3286" spans="13:13" x14ac:dyDescent="0.25">
      <c r="M3286"/>
    </row>
    <row r="3287" spans="13:13" x14ac:dyDescent="0.25">
      <c r="M3287"/>
    </row>
    <row r="3288" spans="13:13" x14ac:dyDescent="0.25">
      <c r="M3288"/>
    </row>
    <row r="3289" spans="13:13" x14ac:dyDescent="0.25">
      <c r="M3289"/>
    </row>
    <row r="3290" spans="13:13" x14ac:dyDescent="0.25">
      <c r="M3290"/>
    </row>
    <row r="3291" spans="13:13" x14ac:dyDescent="0.25">
      <c r="M3291"/>
    </row>
    <row r="3292" spans="13:13" x14ac:dyDescent="0.25">
      <c r="M3292"/>
    </row>
    <row r="3293" spans="13:13" x14ac:dyDescent="0.25">
      <c r="M3293"/>
    </row>
    <row r="3294" spans="13:13" x14ac:dyDescent="0.25">
      <c r="M3294"/>
    </row>
    <row r="3295" spans="13:13" x14ac:dyDescent="0.25">
      <c r="M3295"/>
    </row>
    <row r="3296" spans="13:13" x14ac:dyDescent="0.25">
      <c r="M3296"/>
    </row>
    <row r="3297" spans="13:13" x14ac:dyDescent="0.25">
      <c r="M3297"/>
    </row>
    <row r="3298" spans="13:13" x14ac:dyDescent="0.25">
      <c r="M3298"/>
    </row>
    <row r="3299" spans="13:13" x14ac:dyDescent="0.25">
      <c r="M3299"/>
    </row>
    <row r="3300" spans="13:13" x14ac:dyDescent="0.25">
      <c r="M3300"/>
    </row>
    <row r="3301" spans="13:13" x14ac:dyDescent="0.25">
      <c r="M3301"/>
    </row>
    <row r="3302" spans="13:13" x14ac:dyDescent="0.25">
      <c r="M3302"/>
    </row>
    <row r="3303" spans="13:13" x14ac:dyDescent="0.25">
      <c r="M3303"/>
    </row>
    <row r="3304" spans="13:13" x14ac:dyDescent="0.25">
      <c r="M3304"/>
    </row>
    <row r="3305" spans="13:13" x14ac:dyDescent="0.25">
      <c r="M3305"/>
    </row>
    <row r="3306" spans="13:13" x14ac:dyDescent="0.25">
      <c r="M3306"/>
    </row>
    <row r="3307" spans="13:13" x14ac:dyDescent="0.25">
      <c r="M3307"/>
    </row>
    <row r="3308" spans="13:13" x14ac:dyDescent="0.25">
      <c r="M3308"/>
    </row>
    <row r="3309" spans="13:13" x14ac:dyDescent="0.25">
      <c r="M3309"/>
    </row>
    <row r="3310" spans="13:13" x14ac:dyDescent="0.25">
      <c r="M3310"/>
    </row>
    <row r="3311" spans="13:13" x14ac:dyDescent="0.25">
      <c r="M3311"/>
    </row>
    <row r="3312" spans="13:13" x14ac:dyDescent="0.25">
      <c r="M3312"/>
    </row>
    <row r="3313" spans="13:13" x14ac:dyDescent="0.25">
      <c r="M3313"/>
    </row>
    <row r="3314" spans="13:13" x14ac:dyDescent="0.25">
      <c r="M3314"/>
    </row>
    <row r="3315" spans="13:13" x14ac:dyDescent="0.25">
      <c r="M3315"/>
    </row>
    <row r="3316" spans="13:13" x14ac:dyDescent="0.25">
      <c r="M3316"/>
    </row>
    <row r="3317" spans="13:13" x14ac:dyDescent="0.25">
      <c r="M3317"/>
    </row>
    <row r="3318" spans="13:13" x14ac:dyDescent="0.25">
      <c r="M3318"/>
    </row>
    <row r="3319" spans="13:13" x14ac:dyDescent="0.25">
      <c r="M3319"/>
    </row>
    <row r="3320" spans="13:13" x14ac:dyDescent="0.25">
      <c r="M3320"/>
    </row>
    <row r="3321" spans="13:13" x14ac:dyDescent="0.25">
      <c r="M3321"/>
    </row>
    <row r="3322" spans="13:13" x14ac:dyDescent="0.25">
      <c r="M3322"/>
    </row>
    <row r="3323" spans="13:13" x14ac:dyDescent="0.25">
      <c r="M3323"/>
    </row>
    <row r="3324" spans="13:13" x14ac:dyDescent="0.25">
      <c r="M3324"/>
    </row>
    <row r="3325" spans="13:13" x14ac:dyDescent="0.25">
      <c r="M3325"/>
    </row>
    <row r="3326" spans="13:13" x14ac:dyDescent="0.25">
      <c r="M3326"/>
    </row>
    <row r="3327" spans="13:13" x14ac:dyDescent="0.25">
      <c r="M3327"/>
    </row>
    <row r="3328" spans="13:13" x14ac:dyDescent="0.25">
      <c r="M3328"/>
    </row>
    <row r="3329" spans="13:13" x14ac:dyDescent="0.25">
      <c r="M3329"/>
    </row>
    <row r="3330" spans="13:13" x14ac:dyDescent="0.25">
      <c r="M3330"/>
    </row>
    <row r="3331" spans="13:13" x14ac:dyDescent="0.25">
      <c r="M3331"/>
    </row>
    <row r="3332" spans="13:13" x14ac:dyDescent="0.25">
      <c r="M3332"/>
    </row>
    <row r="3333" spans="13:13" x14ac:dyDescent="0.25">
      <c r="M3333"/>
    </row>
    <row r="3334" spans="13:13" x14ac:dyDescent="0.25">
      <c r="M3334"/>
    </row>
    <row r="3335" spans="13:13" x14ac:dyDescent="0.25">
      <c r="M3335"/>
    </row>
    <row r="3336" spans="13:13" x14ac:dyDescent="0.25">
      <c r="M3336"/>
    </row>
    <row r="3337" spans="13:13" x14ac:dyDescent="0.25">
      <c r="M3337"/>
    </row>
    <row r="3338" spans="13:13" x14ac:dyDescent="0.25">
      <c r="M3338"/>
    </row>
    <row r="3339" spans="13:13" x14ac:dyDescent="0.25">
      <c r="M3339"/>
    </row>
    <row r="3340" spans="13:13" x14ac:dyDescent="0.25">
      <c r="M3340"/>
    </row>
    <row r="3341" spans="13:13" x14ac:dyDescent="0.25">
      <c r="M3341"/>
    </row>
    <row r="3342" spans="13:13" x14ac:dyDescent="0.25">
      <c r="M3342"/>
    </row>
    <row r="3343" spans="13:13" x14ac:dyDescent="0.25">
      <c r="M3343"/>
    </row>
    <row r="3344" spans="13:13" x14ac:dyDescent="0.25">
      <c r="M3344"/>
    </row>
    <row r="3345" spans="13:13" x14ac:dyDescent="0.25">
      <c r="M3345"/>
    </row>
    <row r="3346" spans="13:13" x14ac:dyDescent="0.25">
      <c r="M3346"/>
    </row>
    <row r="3347" spans="13:13" x14ac:dyDescent="0.25">
      <c r="M3347"/>
    </row>
    <row r="3348" spans="13:13" x14ac:dyDescent="0.25">
      <c r="M3348"/>
    </row>
    <row r="3349" spans="13:13" x14ac:dyDescent="0.25">
      <c r="M3349"/>
    </row>
    <row r="3350" spans="13:13" x14ac:dyDescent="0.25">
      <c r="M3350"/>
    </row>
    <row r="3351" spans="13:13" x14ac:dyDescent="0.25">
      <c r="M3351"/>
    </row>
    <row r="3352" spans="13:13" x14ac:dyDescent="0.25">
      <c r="M3352"/>
    </row>
    <row r="3353" spans="13:13" x14ac:dyDescent="0.25">
      <c r="M3353"/>
    </row>
    <row r="3354" spans="13:13" x14ac:dyDescent="0.25">
      <c r="M3354"/>
    </row>
    <row r="3355" spans="13:13" x14ac:dyDescent="0.25">
      <c r="M3355"/>
    </row>
    <row r="3356" spans="13:13" x14ac:dyDescent="0.25">
      <c r="M3356"/>
    </row>
    <row r="3357" spans="13:13" x14ac:dyDescent="0.25">
      <c r="M3357"/>
    </row>
    <row r="3358" spans="13:13" x14ac:dyDescent="0.25">
      <c r="M3358"/>
    </row>
    <row r="3359" spans="13:13" x14ac:dyDescent="0.25">
      <c r="M3359"/>
    </row>
    <row r="3360" spans="13:13" x14ac:dyDescent="0.25">
      <c r="M3360"/>
    </row>
    <row r="3361" spans="13:13" x14ac:dyDescent="0.25">
      <c r="M3361"/>
    </row>
    <row r="3362" spans="13:13" x14ac:dyDescent="0.25">
      <c r="M3362"/>
    </row>
    <row r="3363" spans="13:13" x14ac:dyDescent="0.25">
      <c r="M3363"/>
    </row>
    <row r="3364" spans="13:13" x14ac:dyDescent="0.25">
      <c r="M3364"/>
    </row>
    <row r="3365" spans="13:13" x14ac:dyDescent="0.25">
      <c r="M3365"/>
    </row>
    <row r="3366" spans="13:13" x14ac:dyDescent="0.25">
      <c r="M3366"/>
    </row>
    <row r="3367" spans="13:13" x14ac:dyDescent="0.25">
      <c r="M3367"/>
    </row>
    <row r="3368" spans="13:13" x14ac:dyDescent="0.25">
      <c r="M3368"/>
    </row>
    <row r="3369" spans="13:13" x14ac:dyDescent="0.25">
      <c r="M3369"/>
    </row>
    <row r="3370" spans="13:13" x14ac:dyDescent="0.25">
      <c r="M3370"/>
    </row>
    <row r="3371" spans="13:13" x14ac:dyDescent="0.25">
      <c r="M3371"/>
    </row>
    <row r="3372" spans="13:13" x14ac:dyDescent="0.25">
      <c r="M3372"/>
    </row>
    <row r="3373" spans="13:13" x14ac:dyDescent="0.25">
      <c r="M3373"/>
    </row>
    <row r="3374" spans="13:13" x14ac:dyDescent="0.25">
      <c r="M3374"/>
    </row>
    <row r="3375" spans="13:13" x14ac:dyDescent="0.25">
      <c r="M3375"/>
    </row>
    <row r="3376" spans="13:13" x14ac:dyDescent="0.25">
      <c r="M3376"/>
    </row>
    <row r="3377" spans="13:13" x14ac:dyDescent="0.25">
      <c r="M3377"/>
    </row>
    <row r="3378" spans="13:13" x14ac:dyDescent="0.25">
      <c r="M3378"/>
    </row>
    <row r="3379" spans="13:13" x14ac:dyDescent="0.25">
      <c r="M3379"/>
    </row>
    <row r="3380" spans="13:13" x14ac:dyDescent="0.25">
      <c r="M3380"/>
    </row>
    <row r="3381" spans="13:13" x14ac:dyDescent="0.25">
      <c r="M3381"/>
    </row>
    <row r="3382" spans="13:13" x14ac:dyDescent="0.25">
      <c r="M3382"/>
    </row>
    <row r="3383" spans="13:13" x14ac:dyDescent="0.25">
      <c r="M3383"/>
    </row>
    <row r="3384" spans="13:13" x14ac:dyDescent="0.25">
      <c r="M3384"/>
    </row>
    <row r="3385" spans="13:13" x14ac:dyDescent="0.25">
      <c r="M3385"/>
    </row>
    <row r="3386" spans="13:13" x14ac:dyDescent="0.25">
      <c r="M3386"/>
    </row>
    <row r="3387" spans="13:13" x14ac:dyDescent="0.25">
      <c r="M3387"/>
    </row>
    <row r="3388" spans="13:13" x14ac:dyDescent="0.25">
      <c r="M3388"/>
    </row>
    <row r="3389" spans="13:13" x14ac:dyDescent="0.25">
      <c r="M3389"/>
    </row>
    <row r="3390" spans="13:13" x14ac:dyDescent="0.25">
      <c r="M3390"/>
    </row>
    <row r="3391" spans="13:13" x14ac:dyDescent="0.25">
      <c r="M3391"/>
    </row>
    <row r="3392" spans="13:13" x14ac:dyDescent="0.25">
      <c r="M3392"/>
    </row>
    <row r="3393" spans="13:13" x14ac:dyDescent="0.25">
      <c r="M3393"/>
    </row>
    <row r="3394" spans="13:13" x14ac:dyDescent="0.25">
      <c r="M3394"/>
    </row>
    <row r="3395" spans="13:13" x14ac:dyDescent="0.25">
      <c r="M3395"/>
    </row>
    <row r="3396" spans="13:13" x14ac:dyDescent="0.25">
      <c r="M3396"/>
    </row>
    <row r="3397" spans="13:13" x14ac:dyDescent="0.25">
      <c r="M3397"/>
    </row>
    <row r="3398" spans="13:13" x14ac:dyDescent="0.25">
      <c r="M3398"/>
    </row>
    <row r="3399" spans="13:13" x14ac:dyDescent="0.25">
      <c r="M3399"/>
    </row>
    <row r="3400" spans="13:13" x14ac:dyDescent="0.25">
      <c r="M3400"/>
    </row>
    <row r="3401" spans="13:13" x14ac:dyDescent="0.25">
      <c r="M3401"/>
    </row>
    <row r="3402" spans="13:13" x14ac:dyDescent="0.25">
      <c r="M3402"/>
    </row>
    <row r="3403" spans="13:13" x14ac:dyDescent="0.25">
      <c r="M3403"/>
    </row>
    <row r="3404" spans="13:13" x14ac:dyDescent="0.25">
      <c r="M3404"/>
    </row>
    <row r="3405" spans="13:13" x14ac:dyDescent="0.25">
      <c r="M3405"/>
    </row>
    <row r="3406" spans="13:13" x14ac:dyDescent="0.25">
      <c r="M3406"/>
    </row>
    <row r="3407" spans="13:13" x14ac:dyDescent="0.25">
      <c r="M3407"/>
    </row>
    <row r="3408" spans="13:13" x14ac:dyDescent="0.25">
      <c r="M3408"/>
    </row>
    <row r="3409" spans="13:13" x14ac:dyDescent="0.25">
      <c r="M3409"/>
    </row>
    <row r="3410" spans="13:13" x14ac:dyDescent="0.25">
      <c r="M3410"/>
    </row>
    <row r="3411" spans="13:13" x14ac:dyDescent="0.25">
      <c r="M3411"/>
    </row>
    <row r="3412" spans="13:13" x14ac:dyDescent="0.25">
      <c r="M3412"/>
    </row>
    <row r="3413" spans="13:13" x14ac:dyDescent="0.25">
      <c r="M3413"/>
    </row>
    <row r="3414" spans="13:13" x14ac:dyDescent="0.25">
      <c r="M3414"/>
    </row>
    <row r="3415" spans="13:13" x14ac:dyDescent="0.25">
      <c r="M3415"/>
    </row>
    <row r="3416" spans="13:13" x14ac:dyDescent="0.25">
      <c r="M3416"/>
    </row>
    <row r="3417" spans="13:13" x14ac:dyDescent="0.25">
      <c r="M3417"/>
    </row>
    <row r="3418" spans="13:13" x14ac:dyDescent="0.25">
      <c r="M3418"/>
    </row>
    <row r="3419" spans="13:13" x14ac:dyDescent="0.25">
      <c r="M3419"/>
    </row>
    <row r="3420" spans="13:13" x14ac:dyDescent="0.25">
      <c r="M3420"/>
    </row>
    <row r="3421" spans="13:13" x14ac:dyDescent="0.25">
      <c r="M3421"/>
    </row>
    <row r="3422" spans="13:13" x14ac:dyDescent="0.25">
      <c r="M3422"/>
    </row>
    <row r="3423" spans="13:13" x14ac:dyDescent="0.25">
      <c r="M3423"/>
    </row>
    <row r="3424" spans="13:13" x14ac:dyDescent="0.25">
      <c r="M3424"/>
    </row>
    <row r="3425" spans="13:13" x14ac:dyDescent="0.25">
      <c r="M3425"/>
    </row>
    <row r="3426" spans="13:13" x14ac:dyDescent="0.25">
      <c r="M3426"/>
    </row>
    <row r="3427" spans="13:13" x14ac:dyDescent="0.25">
      <c r="M3427"/>
    </row>
    <row r="3428" spans="13:13" x14ac:dyDescent="0.25">
      <c r="M3428"/>
    </row>
    <row r="3429" spans="13:13" x14ac:dyDescent="0.25">
      <c r="M3429"/>
    </row>
    <row r="3430" spans="13:13" x14ac:dyDescent="0.25">
      <c r="M3430"/>
    </row>
    <row r="3431" spans="13:13" x14ac:dyDescent="0.25">
      <c r="M3431"/>
    </row>
    <row r="3432" spans="13:13" x14ac:dyDescent="0.25">
      <c r="M3432"/>
    </row>
    <row r="3433" spans="13:13" x14ac:dyDescent="0.25">
      <c r="M3433"/>
    </row>
    <row r="3434" spans="13:13" x14ac:dyDescent="0.25">
      <c r="M3434"/>
    </row>
    <row r="3435" spans="13:13" x14ac:dyDescent="0.25">
      <c r="M3435"/>
    </row>
    <row r="3436" spans="13:13" x14ac:dyDescent="0.25">
      <c r="M3436"/>
    </row>
    <row r="3437" spans="13:13" x14ac:dyDescent="0.25">
      <c r="M3437"/>
    </row>
    <row r="3438" spans="13:13" x14ac:dyDescent="0.25">
      <c r="M3438"/>
    </row>
    <row r="3439" spans="13:13" x14ac:dyDescent="0.25">
      <c r="M3439"/>
    </row>
    <row r="3440" spans="13:13" x14ac:dyDescent="0.25">
      <c r="M3440"/>
    </row>
    <row r="3441" spans="13:13" x14ac:dyDescent="0.25">
      <c r="M3441"/>
    </row>
    <row r="3442" spans="13:13" x14ac:dyDescent="0.25">
      <c r="M3442"/>
    </row>
    <row r="3443" spans="13:13" x14ac:dyDescent="0.25">
      <c r="M3443"/>
    </row>
    <row r="3444" spans="13:13" x14ac:dyDescent="0.25">
      <c r="M3444"/>
    </row>
    <row r="3445" spans="13:13" x14ac:dyDescent="0.25">
      <c r="M3445"/>
    </row>
    <row r="3446" spans="13:13" x14ac:dyDescent="0.25">
      <c r="M3446"/>
    </row>
    <row r="3447" spans="13:13" x14ac:dyDescent="0.25">
      <c r="M3447"/>
    </row>
    <row r="3448" spans="13:13" x14ac:dyDescent="0.25">
      <c r="M3448"/>
    </row>
    <row r="3449" spans="13:13" x14ac:dyDescent="0.25">
      <c r="M3449"/>
    </row>
    <row r="3450" spans="13:13" x14ac:dyDescent="0.25">
      <c r="M3450"/>
    </row>
    <row r="3451" spans="13:13" x14ac:dyDescent="0.25">
      <c r="M3451"/>
    </row>
    <row r="3452" spans="13:13" x14ac:dyDescent="0.25">
      <c r="M3452"/>
    </row>
    <row r="3453" spans="13:13" x14ac:dyDescent="0.25">
      <c r="M3453"/>
    </row>
    <row r="3454" spans="13:13" x14ac:dyDescent="0.25">
      <c r="M3454"/>
    </row>
    <row r="3455" spans="13:13" x14ac:dyDescent="0.25">
      <c r="M3455"/>
    </row>
    <row r="3456" spans="13:13" x14ac:dyDescent="0.25">
      <c r="M3456"/>
    </row>
    <row r="3457" spans="13:13" x14ac:dyDescent="0.25">
      <c r="M3457"/>
    </row>
    <row r="3458" spans="13:13" x14ac:dyDescent="0.25">
      <c r="M3458"/>
    </row>
    <row r="3459" spans="13:13" x14ac:dyDescent="0.25">
      <c r="M3459"/>
    </row>
    <row r="3460" spans="13:13" x14ac:dyDescent="0.25">
      <c r="M3460"/>
    </row>
    <row r="3461" spans="13:13" x14ac:dyDescent="0.25">
      <c r="M3461"/>
    </row>
    <row r="3462" spans="13:13" x14ac:dyDescent="0.25">
      <c r="M3462"/>
    </row>
    <row r="3463" spans="13:13" x14ac:dyDescent="0.25">
      <c r="M3463"/>
    </row>
    <row r="3464" spans="13:13" x14ac:dyDescent="0.25">
      <c r="M3464"/>
    </row>
    <row r="3465" spans="13:13" x14ac:dyDescent="0.25">
      <c r="M3465"/>
    </row>
    <row r="3466" spans="13:13" x14ac:dyDescent="0.25">
      <c r="M3466"/>
    </row>
    <row r="3467" spans="13:13" x14ac:dyDescent="0.25">
      <c r="M3467"/>
    </row>
    <row r="3468" spans="13:13" x14ac:dyDescent="0.25">
      <c r="M3468"/>
    </row>
    <row r="3469" spans="13:13" x14ac:dyDescent="0.25">
      <c r="M3469"/>
    </row>
    <row r="3470" spans="13:13" x14ac:dyDescent="0.25">
      <c r="M3470"/>
    </row>
    <row r="3471" spans="13:13" x14ac:dyDescent="0.25">
      <c r="M3471"/>
    </row>
    <row r="3472" spans="13:13" x14ac:dyDescent="0.25">
      <c r="M3472"/>
    </row>
    <row r="3473" spans="13:13" x14ac:dyDescent="0.25">
      <c r="M3473"/>
    </row>
    <row r="3474" spans="13:13" x14ac:dyDescent="0.25">
      <c r="M3474"/>
    </row>
    <row r="3475" spans="13:13" x14ac:dyDescent="0.25">
      <c r="M3475"/>
    </row>
    <row r="3476" spans="13:13" x14ac:dyDescent="0.25">
      <c r="M3476"/>
    </row>
    <row r="3477" spans="13:13" x14ac:dyDescent="0.25">
      <c r="M3477"/>
    </row>
    <row r="3478" spans="13:13" x14ac:dyDescent="0.25">
      <c r="M3478"/>
    </row>
    <row r="3479" spans="13:13" x14ac:dyDescent="0.25">
      <c r="M3479"/>
    </row>
    <row r="3480" spans="13:13" x14ac:dyDescent="0.25">
      <c r="M3480"/>
    </row>
    <row r="3481" spans="13:13" x14ac:dyDescent="0.25">
      <c r="M3481"/>
    </row>
    <row r="3482" spans="13:13" x14ac:dyDescent="0.25">
      <c r="M3482"/>
    </row>
    <row r="3483" spans="13:13" x14ac:dyDescent="0.25">
      <c r="M3483"/>
    </row>
    <row r="3484" spans="13:13" x14ac:dyDescent="0.25">
      <c r="M3484"/>
    </row>
    <row r="3485" spans="13:13" x14ac:dyDescent="0.25">
      <c r="M3485"/>
    </row>
    <row r="3486" spans="13:13" x14ac:dyDescent="0.25">
      <c r="M3486"/>
    </row>
    <row r="3487" spans="13:13" x14ac:dyDescent="0.25">
      <c r="M3487"/>
    </row>
    <row r="3488" spans="13:13" x14ac:dyDescent="0.25">
      <c r="M3488"/>
    </row>
    <row r="3489" spans="13:13" x14ac:dyDescent="0.25">
      <c r="M3489"/>
    </row>
    <row r="3490" spans="13:13" x14ac:dyDescent="0.25">
      <c r="M3490"/>
    </row>
    <row r="3491" spans="13:13" x14ac:dyDescent="0.25">
      <c r="M3491"/>
    </row>
    <row r="3492" spans="13:13" x14ac:dyDescent="0.25">
      <c r="M3492"/>
    </row>
    <row r="3493" spans="13:13" x14ac:dyDescent="0.25">
      <c r="M3493"/>
    </row>
    <row r="3494" spans="13:13" x14ac:dyDescent="0.25">
      <c r="M3494"/>
    </row>
    <row r="3495" spans="13:13" x14ac:dyDescent="0.25">
      <c r="M3495"/>
    </row>
    <row r="3496" spans="13:13" x14ac:dyDescent="0.25">
      <c r="M3496"/>
    </row>
    <row r="3497" spans="13:13" x14ac:dyDescent="0.25">
      <c r="M3497"/>
    </row>
    <row r="3498" spans="13:13" x14ac:dyDescent="0.25">
      <c r="M3498"/>
    </row>
    <row r="3499" spans="13:13" x14ac:dyDescent="0.25">
      <c r="M3499"/>
    </row>
    <row r="3500" spans="13:13" x14ac:dyDescent="0.25">
      <c r="M3500"/>
    </row>
    <row r="3501" spans="13:13" x14ac:dyDescent="0.25">
      <c r="M3501"/>
    </row>
    <row r="3502" spans="13:13" x14ac:dyDescent="0.25">
      <c r="M3502"/>
    </row>
    <row r="3503" spans="13:13" x14ac:dyDescent="0.25">
      <c r="M3503"/>
    </row>
    <row r="3504" spans="13:13" x14ac:dyDescent="0.25">
      <c r="M3504"/>
    </row>
    <row r="3505" spans="13:13" x14ac:dyDescent="0.25">
      <c r="M3505"/>
    </row>
    <row r="3506" spans="13:13" x14ac:dyDescent="0.25">
      <c r="M3506"/>
    </row>
    <row r="3507" spans="13:13" x14ac:dyDescent="0.25">
      <c r="M3507"/>
    </row>
    <row r="3508" spans="13:13" x14ac:dyDescent="0.25">
      <c r="M3508"/>
    </row>
    <row r="3509" spans="13:13" x14ac:dyDescent="0.25">
      <c r="M3509"/>
    </row>
    <row r="3510" spans="13:13" x14ac:dyDescent="0.25">
      <c r="M3510"/>
    </row>
    <row r="3511" spans="13:13" x14ac:dyDescent="0.25">
      <c r="M3511"/>
    </row>
    <row r="3512" spans="13:13" x14ac:dyDescent="0.25">
      <c r="M3512"/>
    </row>
    <row r="3513" spans="13:13" x14ac:dyDescent="0.25">
      <c r="M3513"/>
    </row>
    <row r="3514" spans="13:13" x14ac:dyDescent="0.25">
      <c r="M3514"/>
    </row>
    <row r="3515" spans="13:13" x14ac:dyDescent="0.25">
      <c r="M3515"/>
    </row>
    <row r="3516" spans="13:13" x14ac:dyDescent="0.25">
      <c r="M3516"/>
    </row>
    <row r="3517" spans="13:13" x14ac:dyDescent="0.25">
      <c r="M3517"/>
    </row>
    <row r="3518" spans="13:13" x14ac:dyDescent="0.25">
      <c r="M3518"/>
    </row>
    <row r="3519" spans="13:13" x14ac:dyDescent="0.25">
      <c r="M3519"/>
    </row>
    <row r="3520" spans="13:13" x14ac:dyDescent="0.25">
      <c r="M3520"/>
    </row>
    <row r="3521" spans="13:13" x14ac:dyDescent="0.25">
      <c r="M3521"/>
    </row>
    <row r="3522" spans="13:13" x14ac:dyDescent="0.25">
      <c r="M3522"/>
    </row>
    <row r="3523" spans="13:13" x14ac:dyDescent="0.25">
      <c r="M3523"/>
    </row>
    <row r="3524" spans="13:13" x14ac:dyDescent="0.25">
      <c r="M3524"/>
    </row>
    <row r="3525" spans="13:13" x14ac:dyDescent="0.25">
      <c r="M3525"/>
    </row>
    <row r="3526" spans="13:13" x14ac:dyDescent="0.25">
      <c r="M3526"/>
    </row>
    <row r="3527" spans="13:13" x14ac:dyDescent="0.25">
      <c r="M3527"/>
    </row>
    <row r="3528" spans="13:13" x14ac:dyDescent="0.25">
      <c r="M3528"/>
    </row>
    <row r="3529" spans="13:13" x14ac:dyDescent="0.25">
      <c r="M3529"/>
    </row>
    <row r="3530" spans="13:13" x14ac:dyDescent="0.25">
      <c r="M3530"/>
    </row>
    <row r="3531" spans="13:13" x14ac:dyDescent="0.25">
      <c r="M3531"/>
    </row>
    <row r="3532" spans="13:13" x14ac:dyDescent="0.25">
      <c r="M3532"/>
    </row>
    <row r="3533" spans="13:13" x14ac:dyDescent="0.25">
      <c r="M3533"/>
    </row>
    <row r="3534" spans="13:13" x14ac:dyDescent="0.25">
      <c r="M3534"/>
    </row>
    <row r="3535" spans="13:13" x14ac:dyDescent="0.25">
      <c r="M3535"/>
    </row>
    <row r="3536" spans="13:13" x14ac:dyDescent="0.25">
      <c r="M3536"/>
    </row>
    <row r="3537" spans="13:13" x14ac:dyDescent="0.25">
      <c r="M3537"/>
    </row>
    <row r="3538" spans="13:13" x14ac:dyDescent="0.25">
      <c r="M3538"/>
    </row>
    <row r="3539" spans="13:13" x14ac:dyDescent="0.25">
      <c r="M3539"/>
    </row>
    <row r="3540" spans="13:13" x14ac:dyDescent="0.25">
      <c r="M3540"/>
    </row>
    <row r="3541" spans="13:13" x14ac:dyDescent="0.25">
      <c r="M3541"/>
    </row>
    <row r="3542" spans="13:13" x14ac:dyDescent="0.25">
      <c r="M3542"/>
    </row>
    <row r="3543" spans="13:13" x14ac:dyDescent="0.25">
      <c r="M3543"/>
    </row>
    <row r="3544" spans="13:13" x14ac:dyDescent="0.25">
      <c r="M3544"/>
    </row>
    <row r="3545" spans="13:13" x14ac:dyDescent="0.25">
      <c r="M3545"/>
    </row>
    <row r="3546" spans="13:13" x14ac:dyDescent="0.25">
      <c r="M3546"/>
    </row>
    <row r="3547" spans="13:13" x14ac:dyDescent="0.25">
      <c r="M3547"/>
    </row>
    <row r="3548" spans="13:13" x14ac:dyDescent="0.25">
      <c r="M3548"/>
    </row>
    <row r="3549" spans="13:13" x14ac:dyDescent="0.25">
      <c r="M3549"/>
    </row>
    <row r="3550" spans="13:13" x14ac:dyDescent="0.25">
      <c r="M3550"/>
    </row>
    <row r="3551" spans="13:13" x14ac:dyDescent="0.25">
      <c r="M3551"/>
    </row>
    <row r="3552" spans="13:13" x14ac:dyDescent="0.25">
      <c r="M3552"/>
    </row>
    <row r="3553" spans="13:13" x14ac:dyDescent="0.25">
      <c r="M3553"/>
    </row>
    <row r="3554" spans="13:13" x14ac:dyDescent="0.25">
      <c r="M3554"/>
    </row>
    <row r="3555" spans="13:13" x14ac:dyDescent="0.25">
      <c r="M3555"/>
    </row>
    <row r="3556" spans="13:13" x14ac:dyDescent="0.25">
      <c r="M3556"/>
    </row>
    <row r="3557" spans="13:13" x14ac:dyDescent="0.25">
      <c r="M3557"/>
    </row>
    <row r="3558" spans="13:13" x14ac:dyDescent="0.25">
      <c r="M3558"/>
    </row>
    <row r="3559" spans="13:13" x14ac:dyDescent="0.25">
      <c r="M3559"/>
    </row>
    <row r="3560" spans="13:13" x14ac:dyDescent="0.25">
      <c r="M3560"/>
    </row>
    <row r="3561" spans="13:13" x14ac:dyDescent="0.25">
      <c r="M3561"/>
    </row>
    <row r="3562" spans="13:13" x14ac:dyDescent="0.25">
      <c r="M3562"/>
    </row>
    <row r="3563" spans="13:13" x14ac:dyDescent="0.25">
      <c r="M3563"/>
    </row>
    <row r="3564" spans="13:13" x14ac:dyDescent="0.25">
      <c r="M3564"/>
    </row>
    <row r="3565" spans="13:13" x14ac:dyDescent="0.25">
      <c r="M3565"/>
    </row>
    <row r="3566" spans="13:13" x14ac:dyDescent="0.25">
      <c r="M3566"/>
    </row>
    <row r="3567" spans="13:13" x14ac:dyDescent="0.25">
      <c r="M3567"/>
    </row>
    <row r="3568" spans="13:13" x14ac:dyDescent="0.25">
      <c r="M3568"/>
    </row>
    <row r="3569" spans="13:13" x14ac:dyDescent="0.25">
      <c r="M3569"/>
    </row>
    <row r="3570" spans="13:13" x14ac:dyDescent="0.25">
      <c r="M3570"/>
    </row>
    <row r="3571" spans="13:13" x14ac:dyDescent="0.25">
      <c r="M3571"/>
    </row>
    <row r="3572" spans="13:13" x14ac:dyDescent="0.25">
      <c r="M3572"/>
    </row>
    <row r="3573" spans="13:13" x14ac:dyDescent="0.25">
      <c r="M3573"/>
    </row>
    <row r="3574" spans="13:13" x14ac:dyDescent="0.25">
      <c r="M3574"/>
    </row>
    <row r="3575" spans="13:13" x14ac:dyDescent="0.25">
      <c r="M3575"/>
    </row>
    <row r="3576" spans="13:13" x14ac:dyDescent="0.25">
      <c r="M3576"/>
    </row>
    <row r="3577" spans="13:13" x14ac:dyDescent="0.25">
      <c r="M3577"/>
    </row>
    <row r="3578" spans="13:13" x14ac:dyDescent="0.25">
      <c r="M3578"/>
    </row>
    <row r="3579" spans="13:13" x14ac:dyDescent="0.25">
      <c r="M3579"/>
    </row>
    <row r="3580" spans="13:13" x14ac:dyDescent="0.25">
      <c r="M3580"/>
    </row>
    <row r="3581" spans="13:13" x14ac:dyDescent="0.25">
      <c r="M3581"/>
    </row>
    <row r="3582" spans="13:13" x14ac:dyDescent="0.25">
      <c r="M3582"/>
    </row>
    <row r="3583" spans="13:13" x14ac:dyDescent="0.25">
      <c r="M3583"/>
    </row>
    <row r="3584" spans="13:13" x14ac:dyDescent="0.25">
      <c r="M3584"/>
    </row>
    <row r="3585" spans="13:13" x14ac:dyDescent="0.25">
      <c r="M3585"/>
    </row>
    <row r="3586" spans="13:13" x14ac:dyDescent="0.25">
      <c r="M3586"/>
    </row>
    <row r="3587" spans="13:13" x14ac:dyDescent="0.25">
      <c r="M3587"/>
    </row>
    <row r="3588" spans="13:13" x14ac:dyDescent="0.25">
      <c r="M3588"/>
    </row>
    <row r="3589" spans="13:13" x14ac:dyDescent="0.25">
      <c r="M3589"/>
    </row>
    <row r="3590" spans="13:13" x14ac:dyDescent="0.25">
      <c r="M3590"/>
    </row>
    <row r="3591" spans="13:13" x14ac:dyDescent="0.25">
      <c r="M3591"/>
    </row>
    <row r="3592" spans="13:13" x14ac:dyDescent="0.25">
      <c r="M3592"/>
    </row>
    <row r="3593" spans="13:13" x14ac:dyDescent="0.25">
      <c r="M3593"/>
    </row>
    <row r="3594" spans="13:13" x14ac:dyDescent="0.25">
      <c r="M3594"/>
    </row>
    <row r="3595" spans="13:13" x14ac:dyDescent="0.25">
      <c r="M3595"/>
    </row>
    <row r="3596" spans="13:13" x14ac:dyDescent="0.25">
      <c r="M3596"/>
    </row>
    <row r="3597" spans="13:13" x14ac:dyDescent="0.25">
      <c r="M3597"/>
    </row>
    <row r="3598" spans="13:13" x14ac:dyDescent="0.25">
      <c r="M3598"/>
    </row>
    <row r="3599" spans="13:13" x14ac:dyDescent="0.25">
      <c r="M3599"/>
    </row>
    <row r="3600" spans="13:13" x14ac:dyDescent="0.25">
      <c r="M3600"/>
    </row>
    <row r="3601" spans="13:13" x14ac:dyDescent="0.25">
      <c r="M3601"/>
    </row>
    <row r="3602" spans="13:13" x14ac:dyDescent="0.25">
      <c r="M3602"/>
    </row>
    <row r="3603" spans="13:13" x14ac:dyDescent="0.25">
      <c r="M3603"/>
    </row>
    <row r="3604" spans="13:13" x14ac:dyDescent="0.25">
      <c r="M3604"/>
    </row>
    <row r="3605" spans="13:13" x14ac:dyDescent="0.25">
      <c r="M3605"/>
    </row>
    <row r="3606" spans="13:13" x14ac:dyDescent="0.25">
      <c r="M3606"/>
    </row>
    <row r="3607" spans="13:13" x14ac:dyDescent="0.25">
      <c r="M3607"/>
    </row>
    <row r="3608" spans="13:13" x14ac:dyDescent="0.25">
      <c r="M3608"/>
    </row>
    <row r="3609" spans="13:13" x14ac:dyDescent="0.25">
      <c r="M3609"/>
    </row>
    <row r="3610" spans="13:13" x14ac:dyDescent="0.25">
      <c r="M3610"/>
    </row>
    <row r="3611" spans="13:13" x14ac:dyDescent="0.25">
      <c r="M3611"/>
    </row>
    <row r="3612" spans="13:13" x14ac:dyDescent="0.25">
      <c r="M3612"/>
    </row>
    <row r="3613" spans="13:13" x14ac:dyDescent="0.25">
      <c r="M3613"/>
    </row>
    <row r="3614" spans="13:13" x14ac:dyDescent="0.25">
      <c r="M3614"/>
    </row>
    <row r="3615" spans="13:13" x14ac:dyDescent="0.25">
      <c r="M3615"/>
    </row>
    <row r="3616" spans="13:13" x14ac:dyDescent="0.25">
      <c r="M3616"/>
    </row>
    <row r="3617" spans="13:13" x14ac:dyDescent="0.25">
      <c r="M3617"/>
    </row>
    <row r="3618" spans="13:13" x14ac:dyDescent="0.25">
      <c r="M3618"/>
    </row>
    <row r="3619" spans="13:13" x14ac:dyDescent="0.25">
      <c r="M3619"/>
    </row>
    <row r="3620" spans="13:13" x14ac:dyDescent="0.25">
      <c r="M3620"/>
    </row>
    <row r="3621" spans="13:13" x14ac:dyDescent="0.25">
      <c r="M3621"/>
    </row>
    <row r="3622" spans="13:13" x14ac:dyDescent="0.25">
      <c r="M3622"/>
    </row>
    <row r="3623" spans="13:13" x14ac:dyDescent="0.25">
      <c r="M3623"/>
    </row>
    <row r="3624" spans="13:13" x14ac:dyDescent="0.25">
      <c r="M3624"/>
    </row>
    <row r="3625" spans="13:13" x14ac:dyDescent="0.25">
      <c r="M3625"/>
    </row>
    <row r="3626" spans="13:13" x14ac:dyDescent="0.25">
      <c r="M3626"/>
    </row>
    <row r="3627" spans="13:13" x14ac:dyDescent="0.25">
      <c r="M3627"/>
    </row>
    <row r="3628" spans="13:13" x14ac:dyDescent="0.25">
      <c r="M3628"/>
    </row>
    <row r="3629" spans="13:13" x14ac:dyDescent="0.25">
      <c r="M3629"/>
    </row>
    <row r="3630" spans="13:13" x14ac:dyDescent="0.25">
      <c r="M3630"/>
    </row>
    <row r="3631" spans="13:13" x14ac:dyDescent="0.25">
      <c r="M3631"/>
    </row>
    <row r="3632" spans="13:13" x14ac:dyDescent="0.25">
      <c r="M3632"/>
    </row>
    <row r="3633" spans="13:13" x14ac:dyDescent="0.25">
      <c r="M3633"/>
    </row>
    <row r="3634" spans="13:13" x14ac:dyDescent="0.25">
      <c r="M3634"/>
    </row>
    <row r="3635" spans="13:13" x14ac:dyDescent="0.25">
      <c r="M3635"/>
    </row>
    <row r="3636" spans="13:13" x14ac:dyDescent="0.25">
      <c r="M3636"/>
    </row>
    <row r="3637" spans="13:13" x14ac:dyDescent="0.25">
      <c r="M3637"/>
    </row>
    <row r="3638" spans="13:13" x14ac:dyDescent="0.25">
      <c r="M3638"/>
    </row>
    <row r="3639" spans="13:13" x14ac:dyDescent="0.25">
      <c r="M3639"/>
    </row>
    <row r="3640" spans="13:13" x14ac:dyDescent="0.25">
      <c r="M3640"/>
    </row>
    <row r="3641" spans="13:13" x14ac:dyDescent="0.25">
      <c r="M3641"/>
    </row>
    <row r="3642" spans="13:13" x14ac:dyDescent="0.25">
      <c r="M3642"/>
    </row>
    <row r="3643" spans="13:13" x14ac:dyDescent="0.25">
      <c r="M3643"/>
    </row>
    <row r="3644" spans="13:13" x14ac:dyDescent="0.25">
      <c r="M3644"/>
    </row>
    <row r="3645" spans="13:13" x14ac:dyDescent="0.25">
      <c r="M3645"/>
    </row>
    <row r="3646" spans="13:13" x14ac:dyDescent="0.25">
      <c r="M3646"/>
    </row>
    <row r="3647" spans="13:13" x14ac:dyDescent="0.25">
      <c r="M3647"/>
    </row>
    <row r="3648" spans="13:13" x14ac:dyDescent="0.25">
      <c r="M3648"/>
    </row>
    <row r="3649" spans="13:13" x14ac:dyDescent="0.25">
      <c r="M3649"/>
    </row>
    <row r="3650" spans="13:13" x14ac:dyDescent="0.25">
      <c r="M3650"/>
    </row>
    <row r="3651" spans="13:13" x14ac:dyDescent="0.25">
      <c r="M3651"/>
    </row>
    <row r="3652" spans="13:13" x14ac:dyDescent="0.25">
      <c r="M3652"/>
    </row>
    <row r="3653" spans="13:13" x14ac:dyDescent="0.25">
      <c r="M3653"/>
    </row>
    <row r="3654" spans="13:13" x14ac:dyDescent="0.25">
      <c r="M3654"/>
    </row>
    <row r="3655" spans="13:13" x14ac:dyDescent="0.25">
      <c r="M3655"/>
    </row>
    <row r="3656" spans="13:13" x14ac:dyDescent="0.25">
      <c r="M3656"/>
    </row>
    <row r="3657" spans="13:13" x14ac:dyDescent="0.25">
      <c r="M3657"/>
    </row>
    <row r="3658" spans="13:13" x14ac:dyDescent="0.25">
      <c r="M3658"/>
    </row>
    <row r="3659" spans="13:13" x14ac:dyDescent="0.25">
      <c r="M3659"/>
    </row>
    <row r="3660" spans="13:13" x14ac:dyDescent="0.25">
      <c r="M3660"/>
    </row>
    <row r="3661" spans="13:13" x14ac:dyDescent="0.25">
      <c r="M3661"/>
    </row>
    <row r="3662" spans="13:13" x14ac:dyDescent="0.25">
      <c r="M3662"/>
    </row>
    <row r="3663" spans="13:13" x14ac:dyDescent="0.25">
      <c r="M3663"/>
    </row>
    <row r="3664" spans="13:13" x14ac:dyDescent="0.25">
      <c r="M3664"/>
    </row>
    <row r="3665" spans="13:13" x14ac:dyDescent="0.25">
      <c r="M3665"/>
    </row>
    <row r="3666" spans="13:13" x14ac:dyDescent="0.25">
      <c r="M3666"/>
    </row>
    <row r="3667" spans="13:13" x14ac:dyDescent="0.25">
      <c r="M3667"/>
    </row>
    <row r="3668" spans="13:13" x14ac:dyDescent="0.25">
      <c r="M3668"/>
    </row>
    <row r="3669" spans="13:13" x14ac:dyDescent="0.25">
      <c r="M3669"/>
    </row>
    <row r="3670" spans="13:13" x14ac:dyDescent="0.25">
      <c r="M3670"/>
    </row>
    <row r="3671" spans="13:13" x14ac:dyDescent="0.25">
      <c r="M3671"/>
    </row>
    <row r="3672" spans="13:13" x14ac:dyDescent="0.25">
      <c r="M3672"/>
    </row>
    <row r="3673" spans="13:13" x14ac:dyDescent="0.25">
      <c r="M3673"/>
    </row>
    <row r="3674" spans="13:13" x14ac:dyDescent="0.25">
      <c r="M3674"/>
    </row>
    <row r="3675" spans="13:13" x14ac:dyDescent="0.25">
      <c r="M3675"/>
    </row>
    <row r="3676" spans="13:13" x14ac:dyDescent="0.25">
      <c r="M3676"/>
    </row>
    <row r="3677" spans="13:13" x14ac:dyDescent="0.25">
      <c r="M3677"/>
    </row>
    <row r="3678" spans="13:13" x14ac:dyDescent="0.25">
      <c r="M3678"/>
    </row>
    <row r="3679" spans="13:13" x14ac:dyDescent="0.25">
      <c r="M3679"/>
    </row>
    <row r="3680" spans="13:13" x14ac:dyDescent="0.25">
      <c r="M3680"/>
    </row>
    <row r="3681" spans="13:13" x14ac:dyDescent="0.25">
      <c r="M3681"/>
    </row>
    <row r="3682" spans="13:13" x14ac:dyDescent="0.25">
      <c r="M3682"/>
    </row>
    <row r="3683" spans="13:13" x14ac:dyDescent="0.25">
      <c r="M3683"/>
    </row>
    <row r="3684" spans="13:13" x14ac:dyDescent="0.25">
      <c r="M3684"/>
    </row>
    <row r="3685" spans="13:13" x14ac:dyDescent="0.25">
      <c r="M3685"/>
    </row>
    <row r="3686" spans="13:13" x14ac:dyDescent="0.25">
      <c r="M3686"/>
    </row>
    <row r="3687" spans="13:13" x14ac:dyDescent="0.25">
      <c r="M3687"/>
    </row>
    <row r="3688" spans="13:13" x14ac:dyDescent="0.25">
      <c r="M3688"/>
    </row>
    <row r="3689" spans="13:13" x14ac:dyDescent="0.25">
      <c r="M3689"/>
    </row>
    <row r="3690" spans="13:13" x14ac:dyDescent="0.25">
      <c r="M3690"/>
    </row>
    <row r="3691" spans="13:13" x14ac:dyDescent="0.25">
      <c r="M3691"/>
    </row>
    <row r="3692" spans="13:13" x14ac:dyDescent="0.25">
      <c r="M3692"/>
    </row>
    <row r="3693" spans="13:13" x14ac:dyDescent="0.25">
      <c r="M3693"/>
    </row>
    <row r="3694" spans="13:13" x14ac:dyDescent="0.25">
      <c r="M3694"/>
    </row>
    <row r="3695" spans="13:13" x14ac:dyDescent="0.25">
      <c r="M3695"/>
    </row>
    <row r="3696" spans="13:13" x14ac:dyDescent="0.25">
      <c r="M3696"/>
    </row>
    <row r="3697" spans="13:13" x14ac:dyDescent="0.25">
      <c r="M3697"/>
    </row>
    <row r="3698" spans="13:13" x14ac:dyDescent="0.25">
      <c r="M3698"/>
    </row>
    <row r="3699" spans="13:13" x14ac:dyDescent="0.25">
      <c r="M3699"/>
    </row>
    <row r="3700" spans="13:13" x14ac:dyDescent="0.25">
      <c r="M3700"/>
    </row>
    <row r="3701" spans="13:13" x14ac:dyDescent="0.25">
      <c r="M3701"/>
    </row>
    <row r="3702" spans="13:13" x14ac:dyDescent="0.25">
      <c r="M3702"/>
    </row>
    <row r="3703" spans="13:13" x14ac:dyDescent="0.25">
      <c r="M3703"/>
    </row>
    <row r="3704" spans="13:13" x14ac:dyDescent="0.25">
      <c r="M3704"/>
    </row>
    <row r="3705" spans="13:13" x14ac:dyDescent="0.25">
      <c r="M3705"/>
    </row>
    <row r="3706" spans="13:13" x14ac:dyDescent="0.25">
      <c r="M3706"/>
    </row>
    <row r="3707" spans="13:13" x14ac:dyDescent="0.25">
      <c r="M3707"/>
    </row>
    <row r="3708" spans="13:13" x14ac:dyDescent="0.25">
      <c r="M3708"/>
    </row>
    <row r="3709" spans="13:13" x14ac:dyDescent="0.25">
      <c r="M3709"/>
    </row>
    <row r="3710" spans="13:13" x14ac:dyDescent="0.25">
      <c r="M3710"/>
    </row>
    <row r="3711" spans="13:13" x14ac:dyDescent="0.25">
      <c r="M3711"/>
    </row>
    <row r="3712" spans="13:13" x14ac:dyDescent="0.25">
      <c r="M3712"/>
    </row>
    <row r="3713" spans="13:13" x14ac:dyDescent="0.25">
      <c r="M3713"/>
    </row>
    <row r="3714" spans="13:13" x14ac:dyDescent="0.25">
      <c r="M3714"/>
    </row>
    <row r="3715" spans="13:13" x14ac:dyDescent="0.25">
      <c r="M3715"/>
    </row>
    <row r="3716" spans="13:13" x14ac:dyDescent="0.25">
      <c r="M3716"/>
    </row>
    <row r="3717" spans="13:13" x14ac:dyDescent="0.25">
      <c r="M3717"/>
    </row>
    <row r="3718" spans="13:13" x14ac:dyDescent="0.25">
      <c r="M3718"/>
    </row>
    <row r="3719" spans="13:13" x14ac:dyDescent="0.25">
      <c r="M3719"/>
    </row>
    <row r="3720" spans="13:13" x14ac:dyDescent="0.25">
      <c r="M3720"/>
    </row>
    <row r="3721" spans="13:13" x14ac:dyDescent="0.25">
      <c r="M3721"/>
    </row>
    <row r="3722" spans="13:13" x14ac:dyDescent="0.25">
      <c r="M3722"/>
    </row>
    <row r="3723" spans="13:13" x14ac:dyDescent="0.25">
      <c r="M3723"/>
    </row>
    <row r="3724" spans="13:13" x14ac:dyDescent="0.25">
      <c r="M3724"/>
    </row>
    <row r="3725" spans="13:13" x14ac:dyDescent="0.25">
      <c r="M3725"/>
    </row>
    <row r="3726" spans="13:13" x14ac:dyDescent="0.25">
      <c r="M3726"/>
    </row>
    <row r="3727" spans="13:13" x14ac:dyDescent="0.25">
      <c r="M3727"/>
    </row>
    <row r="3728" spans="13:13" x14ac:dyDescent="0.25">
      <c r="M3728"/>
    </row>
    <row r="3729" spans="13:13" x14ac:dyDescent="0.25">
      <c r="M3729"/>
    </row>
    <row r="3730" spans="13:13" x14ac:dyDescent="0.25">
      <c r="M3730"/>
    </row>
    <row r="3731" spans="13:13" x14ac:dyDescent="0.25">
      <c r="M3731"/>
    </row>
    <row r="3732" spans="13:13" x14ac:dyDescent="0.25">
      <c r="M3732"/>
    </row>
    <row r="3733" spans="13:13" x14ac:dyDescent="0.25">
      <c r="M3733"/>
    </row>
    <row r="3734" spans="13:13" x14ac:dyDescent="0.25">
      <c r="M3734"/>
    </row>
    <row r="3735" spans="13:13" x14ac:dyDescent="0.25">
      <c r="M3735"/>
    </row>
    <row r="3736" spans="13:13" x14ac:dyDescent="0.25">
      <c r="M3736"/>
    </row>
    <row r="3737" spans="13:13" x14ac:dyDescent="0.25">
      <c r="M3737"/>
    </row>
    <row r="3738" spans="13:13" x14ac:dyDescent="0.25">
      <c r="M3738"/>
    </row>
    <row r="3739" spans="13:13" x14ac:dyDescent="0.25">
      <c r="M3739"/>
    </row>
    <row r="3740" spans="13:13" x14ac:dyDescent="0.25">
      <c r="M3740"/>
    </row>
    <row r="3741" spans="13:13" x14ac:dyDescent="0.25">
      <c r="M3741"/>
    </row>
    <row r="3742" spans="13:13" x14ac:dyDescent="0.25">
      <c r="M3742"/>
    </row>
    <row r="3743" spans="13:13" x14ac:dyDescent="0.25">
      <c r="M3743"/>
    </row>
    <row r="3744" spans="13:13" x14ac:dyDescent="0.25">
      <c r="M3744"/>
    </row>
    <row r="3745" spans="13:13" x14ac:dyDescent="0.25">
      <c r="M3745"/>
    </row>
    <row r="3746" spans="13:13" x14ac:dyDescent="0.25">
      <c r="M3746"/>
    </row>
    <row r="3747" spans="13:13" x14ac:dyDescent="0.25">
      <c r="M3747"/>
    </row>
    <row r="3748" spans="13:13" x14ac:dyDescent="0.25">
      <c r="M3748"/>
    </row>
    <row r="3749" spans="13:13" x14ac:dyDescent="0.25">
      <c r="M3749"/>
    </row>
    <row r="3750" spans="13:13" x14ac:dyDescent="0.25">
      <c r="M3750"/>
    </row>
    <row r="3751" spans="13:13" x14ac:dyDescent="0.25">
      <c r="M3751"/>
    </row>
    <row r="3752" spans="13:13" x14ac:dyDescent="0.25">
      <c r="M3752"/>
    </row>
    <row r="3753" spans="13:13" x14ac:dyDescent="0.25">
      <c r="M3753"/>
    </row>
    <row r="3754" spans="13:13" x14ac:dyDescent="0.25">
      <c r="M3754"/>
    </row>
    <row r="3755" spans="13:13" x14ac:dyDescent="0.25">
      <c r="M3755"/>
    </row>
    <row r="3756" spans="13:13" x14ac:dyDescent="0.25">
      <c r="M3756"/>
    </row>
    <row r="3757" spans="13:13" x14ac:dyDescent="0.25">
      <c r="M3757"/>
    </row>
    <row r="3758" spans="13:13" x14ac:dyDescent="0.25">
      <c r="M3758"/>
    </row>
    <row r="3759" spans="13:13" x14ac:dyDescent="0.25">
      <c r="M3759"/>
    </row>
    <row r="3760" spans="13:13" x14ac:dyDescent="0.25">
      <c r="M3760"/>
    </row>
    <row r="3761" spans="13:13" x14ac:dyDescent="0.25">
      <c r="M3761"/>
    </row>
    <row r="3762" spans="13:13" x14ac:dyDescent="0.25">
      <c r="M3762"/>
    </row>
    <row r="3763" spans="13:13" x14ac:dyDescent="0.25">
      <c r="M3763"/>
    </row>
    <row r="3764" spans="13:13" x14ac:dyDescent="0.25">
      <c r="M3764"/>
    </row>
    <row r="3765" spans="13:13" x14ac:dyDescent="0.25">
      <c r="M3765"/>
    </row>
    <row r="3766" spans="13:13" x14ac:dyDescent="0.25">
      <c r="M3766"/>
    </row>
    <row r="3767" spans="13:13" x14ac:dyDescent="0.25">
      <c r="M3767"/>
    </row>
    <row r="3768" spans="13:13" x14ac:dyDescent="0.25">
      <c r="M3768"/>
    </row>
    <row r="3769" spans="13:13" x14ac:dyDescent="0.25">
      <c r="M3769"/>
    </row>
    <row r="3770" spans="13:13" x14ac:dyDescent="0.25">
      <c r="M3770"/>
    </row>
    <row r="3771" spans="13:13" x14ac:dyDescent="0.25">
      <c r="M3771"/>
    </row>
    <row r="3772" spans="13:13" x14ac:dyDescent="0.25">
      <c r="M3772"/>
    </row>
    <row r="3773" spans="13:13" x14ac:dyDescent="0.25">
      <c r="M3773"/>
    </row>
    <row r="3774" spans="13:13" x14ac:dyDescent="0.25">
      <c r="M3774"/>
    </row>
    <row r="3775" spans="13:13" x14ac:dyDescent="0.25">
      <c r="M3775"/>
    </row>
    <row r="3776" spans="13:13" x14ac:dyDescent="0.25">
      <c r="M3776"/>
    </row>
    <row r="3777" spans="13:13" x14ac:dyDescent="0.25">
      <c r="M3777"/>
    </row>
    <row r="3778" spans="13:13" x14ac:dyDescent="0.25">
      <c r="M3778"/>
    </row>
    <row r="3779" spans="13:13" x14ac:dyDescent="0.25">
      <c r="M3779"/>
    </row>
    <row r="3780" spans="13:13" x14ac:dyDescent="0.25">
      <c r="M3780"/>
    </row>
    <row r="3781" spans="13:13" x14ac:dyDescent="0.25">
      <c r="M3781"/>
    </row>
    <row r="3782" spans="13:13" x14ac:dyDescent="0.25">
      <c r="M3782"/>
    </row>
    <row r="3783" spans="13:13" x14ac:dyDescent="0.25">
      <c r="M3783"/>
    </row>
    <row r="3784" spans="13:13" x14ac:dyDescent="0.25">
      <c r="M3784"/>
    </row>
    <row r="3785" spans="13:13" x14ac:dyDescent="0.25">
      <c r="M3785"/>
    </row>
    <row r="3786" spans="13:13" x14ac:dyDescent="0.25">
      <c r="M3786"/>
    </row>
    <row r="3787" spans="13:13" x14ac:dyDescent="0.25">
      <c r="M3787"/>
    </row>
    <row r="3788" spans="13:13" x14ac:dyDescent="0.25">
      <c r="M3788"/>
    </row>
    <row r="3789" spans="13:13" x14ac:dyDescent="0.25">
      <c r="M3789"/>
    </row>
    <row r="3790" spans="13:13" x14ac:dyDescent="0.25">
      <c r="M3790"/>
    </row>
    <row r="3791" spans="13:13" x14ac:dyDescent="0.25">
      <c r="M3791"/>
    </row>
    <row r="3792" spans="13:13" x14ac:dyDescent="0.25">
      <c r="M3792"/>
    </row>
    <row r="3793" spans="13:13" x14ac:dyDescent="0.25">
      <c r="M3793"/>
    </row>
    <row r="3794" spans="13:13" x14ac:dyDescent="0.25">
      <c r="M3794"/>
    </row>
    <row r="3795" spans="13:13" x14ac:dyDescent="0.25">
      <c r="M3795"/>
    </row>
    <row r="3796" spans="13:13" x14ac:dyDescent="0.25">
      <c r="M3796"/>
    </row>
    <row r="3797" spans="13:13" x14ac:dyDescent="0.25">
      <c r="M3797"/>
    </row>
    <row r="3798" spans="13:13" x14ac:dyDescent="0.25">
      <c r="M3798"/>
    </row>
    <row r="3799" spans="13:13" x14ac:dyDescent="0.25">
      <c r="M3799"/>
    </row>
    <row r="3800" spans="13:13" x14ac:dyDescent="0.25">
      <c r="M3800"/>
    </row>
    <row r="3801" spans="13:13" x14ac:dyDescent="0.25">
      <c r="M3801"/>
    </row>
    <row r="3802" spans="13:13" x14ac:dyDescent="0.25">
      <c r="M3802"/>
    </row>
    <row r="3803" spans="13:13" x14ac:dyDescent="0.25">
      <c r="M3803"/>
    </row>
    <row r="3804" spans="13:13" x14ac:dyDescent="0.25">
      <c r="M3804"/>
    </row>
    <row r="3805" spans="13:13" x14ac:dyDescent="0.25">
      <c r="M3805"/>
    </row>
    <row r="3806" spans="13:13" x14ac:dyDescent="0.25">
      <c r="M3806"/>
    </row>
    <row r="3807" spans="13:13" x14ac:dyDescent="0.25">
      <c r="M3807"/>
    </row>
    <row r="3808" spans="13:13" x14ac:dyDescent="0.25">
      <c r="M3808"/>
    </row>
    <row r="3809" spans="13:13" x14ac:dyDescent="0.25">
      <c r="M3809"/>
    </row>
    <row r="3810" spans="13:13" x14ac:dyDescent="0.25">
      <c r="M3810"/>
    </row>
    <row r="3811" spans="13:13" x14ac:dyDescent="0.25">
      <c r="M3811"/>
    </row>
    <row r="3812" spans="13:13" x14ac:dyDescent="0.25">
      <c r="M3812"/>
    </row>
    <row r="3813" spans="13:13" x14ac:dyDescent="0.25">
      <c r="M3813"/>
    </row>
    <row r="3814" spans="13:13" x14ac:dyDescent="0.25">
      <c r="M3814"/>
    </row>
    <row r="3815" spans="13:13" x14ac:dyDescent="0.25">
      <c r="M3815"/>
    </row>
    <row r="3816" spans="13:13" x14ac:dyDescent="0.25">
      <c r="M3816"/>
    </row>
    <row r="3817" spans="13:13" x14ac:dyDescent="0.25">
      <c r="M3817"/>
    </row>
    <row r="3818" spans="13:13" x14ac:dyDescent="0.25">
      <c r="M3818"/>
    </row>
    <row r="3819" spans="13:13" x14ac:dyDescent="0.25">
      <c r="M3819"/>
    </row>
    <row r="3820" spans="13:13" x14ac:dyDescent="0.25">
      <c r="M3820"/>
    </row>
    <row r="3821" spans="13:13" x14ac:dyDescent="0.25">
      <c r="M3821"/>
    </row>
    <row r="3822" spans="13:13" x14ac:dyDescent="0.25">
      <c r="M3822"/>
    </row>
    <row r="3823" spans="13:13" x14ac:dyDescent="0.25">
      <c r="M3823"/>
    </row>
    <row r="3824" spans="13:13" x14ac:dyDescent="0.25">
      <c r="M3824"/>
    </row>
    <row r="3825" spans="13:13" x14ac:dyDescent="0.25">
      <c r="M3825"/>
    </row>
    <row r="3826" spans="13:13" x14ac:dyDescent="0.25">
      <c r="M3826"/>
    </row>
    <row r="3827" spans="13:13" x14ac:dyDescent="0.25">
      <c r="M3827"/>
    </row>
    <row r="3828" spans="13:13" x14ac:dyDescent="0.25">
      <c r="M3828"/>
    </row>
    <row r="3829" spans="13:13" x14ac:dyDescent="0.25">
      <c r="M3829"/>
    </row>
    <row r="3830" spans="13:13" x14ac:dyDescent="0.25">
      <c r="M3830"/>
    </row>
    <row r="3831" spans="13:13" x14ac:dyDescent="0.25">
      <c r="M3831"/>
    </row>
    <row r="3832" spans="13:13" x14ac:dyDescent="0.25">
      <c r="M3832"/>
    </row>
    <row r="3833" spans="13:13" x14ac:dyDescent="0.25">
      <c r="M3833"/>
    </row>
    <row r="3834" spans="13:13" x14ac:dyDescent="0.25">
      <c r="M3834"/>
    </row>
    <row r="3835" spans="13:13" x14ac:dyDescent="0.25">
      <c r="M3835"/>
    </row>
    <row r="3836" spans="13:13" x14ac:dyDescent="0.25">
      <c r="M3836"/>
    </row>
    <row r="3837" spans="13:13" x14ac:dyDescent="0.25">
      <c r="M3837"/>
    </row>
    <row r="3838" spans="13:13" x14ac:dyDescent="0.25">
      <c r="M3838"/>
    </row>
    <row r="3839" spans="13:13" x14ac:dyDescent="0.25">
      <c r="M3839"/>
    </row>
    <row r="3840" spans="13:13" x14ac:dyDescent="0.25">
      <c r="M3840"/>
    </row>
    <row r="3841" spans="13:13" x14ac:dyDescent="0.25">
      <c r="M3841"/>
    </row>
    <row r="3842" spans="13:13" x14ac:dyDescent="0.25">
      <c r="M3842"/>
    </row>
    <row r="3843" spans="13:13" x14ac:dyDescent="0.25">
      <c r="M3843"/>
    </row>
    <row r="3844" spans="13:13" x14ac:dyDescent="0.25">
      <c r="M3844"/>
    </row>
    <row r="3845" spans="13:13" x14ac:dyDescent="0.25">
      <c r="M3845"/>
    </row>
    <row r="3846" spans="13:13" x14ac:dyDescent="0.25">
      <c r="M3846"/>
    </row>
    <row r="3847" spans="13:13" x14ac:dyDescent="0.25">
      <c r="M3847"/>
    </row>
    <row r="3848" spans="13:13" x14ac:dyDescent="0.25">
      <c r="M3848"/>
    </row>
    <row r="3849" spans="13:13" x14ac:dyDescent="0.25">
      <c r="M3849"/>
    </row>
    <row r="3850" spans="13:13" x14ac:dyDescent="0.25">
      <c r="M3850"/>
    </row>
    <row r="3851" spans="13:13" x14ac:dyDescent="0.25">
      <c r="M3851"/>
    </row>
    <row r="3852" spans="13:13" x14ac:dyDescent="0.25">
      <c r="M3852"/>
    </row>
    <row r="3853" spans="13:13" x14ac:dyDescent="0.25">
      <c r="M3853"/>
    </row>
    <row r="3854" spans="13:13" x14ac:dyDescent="0.25">
      <c r="M3854"/>
    </row>
    <row r="3855" spans="13:13" x14ac:dyDescent="0.25">
      <c r="M3855"/>
    </row>
    <row r="3856" spans="13:13" x14ac:dyDescent="0.25">
      <c r="M3856"/>
    </row>
    <row r="3857" spans="13:13" x14ac:dyDescent="0.25">
      <c r="M3857"/>
    </row>
    <row r="3858" spans="13:13" x14ac:dyDescent="0.25">
      <c r="M3858"/>
    </row>
    <row r="3859" spans="13:13" x14ac:dyDescent="0.25">
      <c r="M3859"/>
    </row>
    <row r="3860" spans="13:13" x14ac:dyDescent="0.25">
      <c r="M3860"/>
    </row>
    <row r="3861" spans="13:13" x14ac:dyDescent="0.25">
      <c r="M3861"/>
    </row>
    <row r="3862" spans="13:13" x14ac:dyDescent="0.25">
      <c r="M3862"/>
    </row>
    <row r="3863" spans="13:13" x14ac:dyDescent="0.25">
      <c r="M3863"/>
    </row>
    <row r="3864" spans="13:13" x14ac:dyDescent="0.25">
      <c r="M3864"/>
    </row>
    <row r="3865" spans="13:13" x14ac:dyDescent="0.25">
      <c r="M3865"/>
    </row>
    <row r="3866" spans="13:13" x14ac:dyDescent="0.25">
      <c r="M3866"/>
    </row>
    <row r="3867" spans="13:13" x14ac:dyDescent="0.25">
      <c r="M3867"/>
    </row>
    <row r="3868" spans="13:13" x14ac:dyDescent="0.25">
      <c r="M3868"/>
    </row>
    <row r="3869" spans="13:13" x14ac:dyDescent="0.25">
      <c r="M3869"/>
    </row>
    <row r="3870" spans="13:13" x14ac:dyDescent="0.25">
      <c r="M3870"/>
    </row>
    <row r="3871" spans="13:13" x14ac:dyDescent="0.25">
      <c r="M3871"/>
    </row>
    <row r="3872" spans="13:13" x14ac:dyDescent="0.25">
      <c r="M3872"/>
    </row>
    <row r="3873" spans="13:13" x14ac:dyDescent="0.25">
      <c r="M3873"/>
    </row>
    <row r="3874" spans="13:13" x14ac:dyDescent="0.25">
      <c r="M3874"/>
    </row>
    <row r="3875" spans="13:13" x14ac:dyDescent="0.25">
      <c r="M3875"/>
    </row>
    <row r="3876" spans="13:13" x14ac:dyDescent="0.25">
      <c r="M3876"/>
    </row>
    <row r="3877" spans="13:13" x14ac:dyDescent="0.25">
      <c r="M3877"/>
    </row>
    <row r="3878" spans="13:13" x14ac:dyDescent="0.25">
      <c r="M3878"/>
    </row>
    <row r="3879" spans="13:13" x14ac:dyDescent="0.25">
      <c r="M3879"/>
    </row>
    <row r="3880" spans="13:13" x14ac:dyDescent="0.25">
      <c r="M3880"/>
    </row>
    <row r="3881" spans="13:13" x14ac:dyDescent="0.25">
      <c r="M3881"/>
    </row>
    <row r="3882" spans="13:13" x14ac:dyDescent="0.25">
      <c r="M3882"/>
    </row>
    <row r="3883" spans="13:13" x14ac:dyDescent="0.25">
      <c r="M3883"/>
    </row>
    <row r="3884" spans="13:13" x14ac:dyDescent="0.25">
      <c r="M3884"/>
    </row>
    <row r="3885" spans="13:13" x14ac:dyDescent="0.25">
      <c r="M3885"/>
    </row>
    <row r="3886" spans="13:13" x14ac:dyDescent="0.25">
      <c r="M3886"/>
    </row>
    <row r="3887" spans="13:13" x14ac:dyDescent="0.25">
      <c r="M3887"/>
    </row>
    <row r="3888" spans="13:13" x14ac:dyDescent="0.25">
      <c r="M3888"/>
    </row>
    <row r="3889" spans="13:13" x14ac:dyDescent="0.25">
      <c r="M3889"/>
    </row>
    <row r="3890" spans="13:13" x14ac:dyDescent="0.25">
      <c r="M3890"/>
    </row>
    <row r="3891" spans="13:13" x14ac:dyDescent="0.25">
      <c r="M3891"/>
    </row>
    <row r="3892" spans="13:13" x14ac:dyDescent="0.25">
      <c r="M3892"/>
    </row>
    <row r="3893" spans="13:13" x14ac:dyDescent="0.25">
      <c r="M3893"/>
    </row>
    <row r="3894" spans="13:13" x14ac:dyDescent="0.25">
      <c r="M3894"/>
    </row>
    <row r="3895" spans="13:13" x14ac:dyDescent="0.25">
      <c r="M3895"/>
    </row>
    <row r="3896" spans="13:13" x14ac:dyDescent="0.25">
      <c r="M3896"/>
    </row>
    <row r="3897" spans="13:13" x14ac:dyDescent="0.25">
      <c r="M3897"/>
    </row>
    <row r="3898" spans="13:13" x14ac:dyDescent="0.25">
      <c r="M3898"/>
    </row>
    <row r="3899" spans="13:13" x14ac:dyDescent="0.25">
      <c r="M3899"/>
    </row>
    <row r="3900" spans="13:13" x14ac:dyDescent="0.25">
      <c r="M3900"/>
    </row>
    <row r="3901" spans="13:13" x14ac:dyDescent="0.25">
      <c r="M3901"/>
    </row>
    <row r="3902" spans="13:13" x14ac:dyDescent="0.25">
      <c r="M3902"/>
    </row>
    <row r="3903" spans="13:13" x14ac:dyDescent="0.25">
      <c r="M3903"/>
    </row>
    <row r="3904" spans="13:13" x14ac:dyDescent="0.25">
      <c r="M3904"/>
    </row>
    <row r="3905" spans="13:13" x14ac:dyDescent="0.25">
      <c r="M3905"/>
    </row>
    <row r="3906" spans="13:13" x14ac:dyDescent="0.25">
      <c r="M3906"/>
    </row>
    <row r="3907" spans="13:13" x14ac:dyDescent="0.25">
      <c r="M3907"/>
    </row>
    <row r="3908" spans="13:13" x14ac:dyDescent="0.25">
      <c r="M3908"/>
    </row>
    <row r="3909" spans="13:13" x14ac:dyDescent="0.25">
      <c r="M3909"/>
    </row>
    <row r="3910" spans="13:13" x14ac:dyDescent="0.25">
      <c r="M3910"/>
    </row>
    <row r="3911" spans="13:13" x14ac:dyDescent="0.25">
      <c r="M3911"/>
    </row>
    <row r="3912" spans="13:13" x14ac:dyDescent="0.25">
      <c r="M3912"/>
    </row>
    <row r="3913" spans="13:13" x14ac:dyDescent="0.25">
      <c r="M3913"/>
    </row>
    <row r="3914" spans="13:13" x14ac:dyDescent="0.25">
      <c r="M3914"/>
    </row>
    <row r="3915" spans="13:13" x14ac:dyDescent="0.25">
      <c r="M3915"/>
    </row>
    <row r="3916" spans="13:13" x14ac:dyDescent="0.25">
      <c r="M3916"/>
    </row>
    <row r="3917" spans="13:13" x14ac:dyDescent="0.25">
      <c r="M3917"/>
    </row>
    <row r="3918" spans="13:13" x14ac:dyDescent="0.25">
      <c r="M3918"/>
    </row>
    <row r="3919" spans="13:13" x14ac:dyDescent="0.25">
      <c r="M3919"/>
    </row>
    <row r="3920" spans="13:13" x14ac:dyDescent="0.25">
      <c r="M3920"/>
    </row>
    <row r="3921" spans="13:13" x14ac:dyDescent="0.25">
      <c r="M3921"/>
    </row>
    <row r="3922" spans="13:13" x14ac:dyDescent="0.25">
      <c r="M3922"/>
    </row>
    <row r="3923" spans="13:13" x14ac:dyDescent="0.25">
      <c r="M3923"/>
    </row>
    <row r="3924" spans="13:13" x14ac:dyDescent="0.25">
      <c r="M3924"/>
    </row>
    <row r="3925" spans="13:13" x14ac:dyDescent="0.25">
      <c r="M3925"/>
    </row>
    <row r="3926" spans="13:13" x14ac:dyDescent="0.25">
      <c r="M3926"/>
    </row>
    <row r="3927" spans="13:13" x14ac:dyDescent="0.25">
      <c r="M3927"/>
    </row>
    <row r="3928" spans="13:13" x14ac:dyDescent="0.25">
      <c r="M3928"/>
    </row>
    <row r="3929" spans="13:13" x14ac:dyDescent="0.25">
      <c r="M3929"/>
    </row>
    <row r="3930" spans="13:13" x14ac:dyDescent="0.25">
      <c r="M3930"/>
    </row>
    <row r="3931" spans="13:13" x14ac:dyDescent="0.25">
      <c r="M3931"/>
    </row>
    <row r="3932" spans="13:13" x14ac:dyDescent="0.25">
      <c r="M3932"/>
    </row>
    <row r="3933" spans="13:13" x14ac:dyDescent="0.25">
      <c r="M3933"/>
    </row>
    <row r="3934" spans="13:13" x14ac:dyDescent="0.25">
      <c r="M3934"/>
    </row>
    <row r="3935" spans="13:13" x14ac:dyDescent="0.25">
      <c r="M3935"/>
    </row>
    <row r="3936" spans="13:13" x14ac:dyDescent="0.25">
      <c r="M3936"/>
    </row>
    <row r="3937" spans="13:13" x14ac:dyDescent="0.25">
      <c r="M3937"/>
    </row>
    <row r="3938" spans="13:13" x14ac:dyDescent="0.25">
      <c r="M3938"/>
    </row>
    <row r="3939" spans="13:13" x14ac:dyDescent="0.25">
      <c r="M3939"/>
    </row>
    <row r="3940" spans="13:13" x14ac:dyDescent="0.25">
      <c r="M3940"/>
    </row>
    <row r="3941" spans="13:13" x14ac:dyDescent="0.25">
      <c r="M3941"/>
    </row>
    <row r="3942" spans="13:13" x14ac:dyDescent="0.25">
      <c r="M3942"/>
    </row>
    <row r="3943" spans="13:13" x14ac:dyDescent="0.25">
      <c r="M3943"/>
    </row>
    <row r="3944" spans="13:13" x14ac:dyDescent="0.25">
      <c r="M3944"/>
    </row>
    <row r="3945" spans="13:13" x14ac:dyDescent="0.25">
      <c r="M3945"/>
    </row>
    <row r="3946" spans="13:13" x14ac:dyDescent="0.25">
      <c r="M3946"/>
    </row>
    <row r="3947" spans="13:13" x14ac:dyDescent="0.25">
      <c r="M3947"/>
    </row>
    <row r="3948" spans="13:13" x14ac:dyDescent="0.25">
      <c r="M3948"/>
    </row>
    <row r="3949" spans="13:13" x14ac:dyDescent="0.25">
      <c r="M3949"/>
    </row>
    <row r="3950" spans="13:13" x14ac:dyDescent="0.25">
      <c r="M3950"/>
    </row>
    <row r="3951" spans="13:13" x14ac:dyDescent="0.25">
      <c r="M3951"/>
    </row>
    <row r="3952" spans="13:13" x14ac:dyDescent="0.25">
      <c r="M3952"/>
    </row>
    <row r="3953" spans="13:13" x14ac:dyDescent="0.25">
      <c r="M3953"/>
    </row>
    <row r="3954" spans="13:13" x14ac:dyDescent="0.25">
      <c r="M3954"/>
    </row>
    <row r="3955" spans="13:13" x14ac:dyDescent="0.25">
      <c r="M3955"/>
    </row>
    <row r="3956" spans="13:13" x14ac:dyDescent="0.25">
      <c r="M3956"/>
    </row>
    <row r="3957" spans="13:13" x14ac:dyDescent="0.25">
      <c r="M3957"/>
    </row>
    <row r="3958" spans="13:13" x14ac:dyDescent="0.25">
      <c r="M3958"/>
    </row>
    <row r="3959" spans="13:13" x14ac:dyDescent="0.25">
      <c r="M3959"/>
    </row>
    <row r="3960" spans="13:13" x14ac:dyDescent="0.25">
      <c r="M3960"/>
    </row>
    <row r="3961" spans="13:13" x14ac:dyDescent="0.25">
      <c r="M3961"/>
    </row>
    <row r="3962" spans="13:13" x14ac:dyDescent="0.25">
      <c r="M3962"/>
    </row>
    <row r="3963" spans="13:13" x14ac:dyDescent="0.25">
      <c r="M3963"/>
    </row>
    <row r="3964" spans="13:13" x14ac:dyDescent="0.25">
      <c r="M3964"/>
    </row>
    <row r="3965" spans="13:13" x14ac:dyDescent="0.25">
      <c r="M3965"/>
    </row>
    <row r="3966" spans="13:13" x14ac:dyDescent="0.25">
      <c r="M3966"/>
    </row>
    <row r="3967" spans="13:13" x14ac:dyDescent="0.25">
      <c r="M3967"/>
    </row>
    <row r="3968" spans="13:13" x14ac:dyDescent="0.25">
      <c r="M3968"/>
    </row>
    <row r="3969" spans="13:13" x14ac:dyDescent="0.25">
      <c r="M3969"/>
    </row>
    <row r="3970" spans="13:13" x14ac:dyDescent="0.25">
      <c r="M3970"/>
    </row>
    <row r="3971" spans="13:13" x14ac:dyDescent="0.25">
      <c r="M3971"/>
    </row>
    <row r="3972" spans="13:13" x14ac:dyDescent="0.25">
      <c r="M3972"/>
    </row>
    <row r="3973" spans="13:13" x14ac:dyDescent="0.25">
      <c r="M3973"/>
    </row>
    <row r="3974" spans="13:13" x14ac:dyDescent="0.25">
      <c r="M3974"/>
    </row>
    <row r="3975" spans="13:13" x14ac:dyDescent="0.25">
      <c r="M3975"/>
    </row>
    <row r="3976" spans="13:13" x14ac:dyDescent="0.25">
      <c r="M3976"/>
    </row>
    <row r="3977" spans="13:13" x14ac:dyDescent="0.25">
      <c r="M3977"/>
    </row>
    <row r="3978" spans="13:13" x14ac:dyDescent="0.25">
      <c r="M3978"/>
    </row>
    <row r="3979" spans="13:13" x14ac:dyDescent="0.25">
      <c r="M3979"/>
    </row>
    <row r="3980" spans="13:13" x14ac:dyDescent="0.25">
      <c r="M3980"/>
    </row>
    <row r="3981" spans="13:13" x14ac:dyDescent="0.25">
      <c r="M3981"/>
    </row>
    <row r="3982" spans="13:13" x14ac:dyDescent="0.25">
      <c r="M3982"/>
    </row>
    <row r="3983" spans="13:13" x14ac:dyDescent="0.25">
      <c r="M3983"/>
    </row>
    <row r="3984" spans="13:13" x14ac:dyDescent="0.25">
      <c r="M3984"/>
    </row>
    <row r="3985" spans="13:13" x14ac:dyDescent="0.25">
      <c r="M3985"/>
    </row>
    <row r="3986" spans="13:13" x14ac:dyDescent="0.25">
      <c r="M3986"/>
    </row>
    <row r="3987" spans="13:13" x14ac:dyDescent="0.25">
      <c r="M3987"/>
    </row>
    <row r="3988" spans="13:13" x14ac:dyDescent="0.25">
      <c r="M3988"/>
    </row>
    <row r="3989" spans="13:13" x14ac:dyDescent="0.25">
      <c r="M3989"/>
    </row>
    <row r="3990" spans="13:13" x14ac:dyDescent="0.25">
      <c r="M3990"/>
    </row>
    <row r="3991" spans="13:13" x14ac:dyDescent="0.25">
      <c r="M3991"/>
    </row>
    <row r="3992" spans="13:13" x14ac:dyDescent="0.25">
      <c r="M3992"/>
    </row>
    <row r="3993" spans="13:13" x14ac:dyDescent="0.25">
      <c r="M3993"/>
    </row>
    <row r="3994" spans="13:13" x14ac:dyDescent="0.25">
      <c r="M3994"/>
    </row>
    <row r="3995" spans="13:13" x14ac:dyDescent="0.25">
      <c r="M3995"/>
    </row>
    <row r="3996" spans="13:13" x14ac:dyDescent="0.25">
      <c r="M3996"/>
    </row>
    <row r="3997" spans="13:13" x14ac:dyDescent="0.25">
      <c r="M3997"/>
    </row>
    <row r="3998" spans="13:13" x14ac:dyDescent="0.25">
      <c r="M3998"/>
    </row>
    <row r="3999" spans="13:13" x14ac:dyDescent="0.25">
      <c r="M3999"/>
    </row>
    <row r="4000" spans="13:13" x14ac:dyDescent="0.25">
      <c r="M4000"/>
    </row>
    <row r="4001" spans="13:13" x14ac:dyDescent="0.25">
      <c r="M4001"/>
    </row>
    <row r="4002" spans="13:13" x14ac:dyDescent="0.25">
      <c r="M4002"/>
    </row>
    <row r="4003" spans="13:13" x14ac:dyDescent="0.25">
      <c r="M4003"/>
    </row>
    <row r="4004" spans="13:13" x14ac:dyDescent="0.25">
      <c r="M4004"/>
    </row>
    <row r="4005" spans="13:13" x14ac:dyDescent="0.25">
      <c r="M4005"/>
    </row>
    <row r="4006" spans="13:13" x14ac:dyDescent="0.25">
      <c r="M4006"/>
    </row>
    <row r="4007" spans="13:13" x14ac:dyDescent="0.25">
      <c r="M4007"/>
    </row>
    <row r="4008" spans="13:13" x14ac:dyDescent="0.25">
      <c r="M4008"/>
    </row>
    <row r="4009" spans="13:13" x14ac:dyDescent="0.25">
      <c r="M4009"/>
    </row>
    <row r="4010" spans="13:13" x14ac:dyDescent="0.25">
      <c r="M4010"/>
    </row>
    <row r="4011" spans="13:13" x14ac:dyDescent="0.25">
      <c r="M4011"/>
    </row>
    <row r="4012" spans="13:13" x14ac:dyDescent="0.25">
      <c r="M4012"/>
    </row>
    <row r="4013" spans="13:13" x14ac:dyDescent="0.25">
      <c r="M4013"/>
    </row>
    <row r="4014" spans="13:13" x14ac:dyDescent="0.25">
      <c r="M4014"/>
    </row>
    <row r="4015" spans="13:13" x14ac:dyDescent="0.25">
      <c r="M4015"/>
    </row>
    <row r="4016" spans="13:13" x14ac:dyDescent="0.25">
      <c r="M4016"/>
    </row>
    <row r="4017" spans="13:13" x14ac:dyDescent="0.25">
      <c r="M4017"/>
    </row>
    <row r="4018" spans="13:13" x14ac:dyDescent="0.25">
      <c r="M4018"/>
    </row>
    <row r="4019" spans="13:13" x14ac:dyDescent="0.25">
      <c r="M4019"/>
    </row>
    <row r="4020" spans="13:13" x14ac:dyDescent="0.25">
      <c r="M4020"/>
    </row>
    <row r="4021" spans="13:13" x14ac:dyDescent="0.25">
      <c r="M4021"/>
    </row>
    <row r="4022" spans="13:13" x14ac:dyDescent="0.25">
      <c r="M4022"/>
    </row>
    <row r="4023" spans="13:13" x14ac:dyDescent="0.25">
      <c r="M4023"/>
    </row>
    <row r="4024" spans="13:13" x14ac:dyDescent="0.25">
      <c r="M4024"/>
    </row>
    <row r="4025" spans="13:13" x14ac:dyDescent="0.25">
      <c r="M4025"/>
    </row>
    <row r="4026" spans="13:13" x14ac:dyDescent="0.25">
      <c r="M4026"/>
    </row>
    <row r="4027" spans="13:13" x14ac:dyDescent="0.25">
      <c r="M4027"/>
    </row>
    <row r="4028" spans="13:13" x14ac:dyDescent="0.25">
      <c r="M4028"/>
    </row>
    <row r="4029" spans="13:13" x14ac:dyDescent="0.25">
      <c r="M4029"/>
    </row>
    <row r="4030" spans="13:13" x14ac:dyDescent="0.25">
      <c r="M4030"/>
    </row>
    <row r="4031" spans="13:13" x14ac:dyDescent="0.25">
      <c r="M4031"/>
    </row>
    <row r="4032" spans="13:13" x14ac:dyDescent="0.25">
      <c r="M4032"/>
    </row>
    <row r="4033" spans="13:13" x14ac:dyDescent="0.25">
      <c r="M4033"/>
    </row>
    <row r="4034" spans="13:13" x14ac:dyDescent="0.25">
      <c r="M4034"/>
    </row>
    <row r="4035" spans="13:13" x14ac:dyDescent="0.25">
      <c r="M4035"/>
    </row>
    <row r="4036" spans="13:13" x14ac:dyDescent="0.25">
      <c r="M4036"/>
    </row>
    <row r="4037" spans="13:13" x14ac:dyDescent="0.25">
      <c r="M4037"/>
    </row>
    <row r="4038" spans="13:13" x14ac:dyDescent="0.25">
      <c r="M4038"/>
    </row>
    <row r="4039" spans="13:13" x14ac:dyDescent="0.25">
      <c r="M4039"/>
    </row>
    <row r="4040" spans="13:13" x14ac:dyDescent="0.25">
      <c r="M4040"/>
    </row>
    <row r="4041" spans="13:13" x14ac:dyDescent="0.25">
      <c r="M4041"/>
    </row>
    <row r="4042" spans="13:13" x14ac:dyDescent="0.25">
      <c r="M4042"/>
    </row>
    <row r="4043" spans="13:13" x14ac:dyDescent="0.25">
      <c r="M4043"/>
    </row>
    <row r="4044" spans="13:13" x14ac:dyDescent="0.25">
      <c r="M4044"/>
    </row>
    <row r="4045" spans="13:13" x14ac:dyDescent="0.25">
      <c r="M4045"/>
    </row>
    <row r="4046" spans="13:13" x14ac:dyDescent="0.25">
      <c r="M4046"/>
    </row>
    <row r="4047" spans="13:13" x14ac:dyDescent="0.25">
      <c r="M4047"/>
    </row>
    <row r="4048" spans="13:13" x14ac:dyDescent="0.25">
      <c r="M4048"/>
    </row>
    <row r="4049" spans="13:13" x14ac:dyDescent="0.25">
      <c r="M4049"/>
    </row>
    <row r="4050" spans="13:13" x14ac:dyDescent="0.25">
      <c r="M4050"/>
    </row>
    <row r="4051" spans="13:13" x14ac:dyDescent="0.25">
      <c r="M4051"/>
    </row>
    <row r="4052" spans="13:13" x14ac:dyDescent="0.25">
      <c r="M4052"/>
    </row>
    <row r="4053" spans="13:13" x14ac:dyDescent="0.25">
      <c r="M4053"/>
    </row>
    <row r="4054" spans="13:13" x14ac:dyDescent="0.25">
      <c r="M4054"/>
    </row>
    <row r="4055" spans="13:13" x14ac:dyDescent="0.25">
      <c r="M4055"/>
    </row>
    <row r="4056" spans="13:13" x14ac:dyDescent="0.25">
      <c r="M4056"/>
    </row>
    <row r="4057" spans="13:13" x14ac:dyDescent="0.25">
      <c r="M4057"/>
    </row>
    <row r="4058" spans="13:13" x14ac:dyDescent="0.25">
      <c r="M4058"/>
    </row>
    <row r="4059" spans="13:13" x14ac:dyDescent="0.25">
      <c r="M4059"/>
    </row>
    <row r="4060" spans="13:13" x14ac:dyDescent="0.25">
      <c r="M4060"/>
    </row>
    <row r="4061" spans="13:13" x14ac:dyDescent="0.25">
      <c r="M4061"/>
    </row>
    <row r="4062" spans="13:13" x14ac:dyDescent="0.25">
      <c r="M4062"/>
    </row>
    <row r="4063" spans="13:13" x14ac:dyDescent="0.25">
      <c r="M4063"/>
    </row>
    <row r="4064" spans="13:13" x14ac:dyDescent="0.25">
      <c r="M4064"/>
    </row>
    <row r="4065" spans="13:13" x14ac:dyDescent="0.25">
      <c r="M4065"/>
    </row>
    <row r="4066" spans="13:13" x14ac:dyDescent="0.25">
      <c r="M4066"/>
    </row>
    <row r="4067" spans="13:13" x14ac:dyDescent="0.25">
      <c r="M4067"/>
    </row>
    <row r="4068" spans="13:13" x14ac:dyDescent="0.25">
      <c r="M4068"/>
    </row>
    <row r="4069" spans="13:13" x14ac:dyDescent="0.25">
      <c r="M4069"/>
    </row>
    <row r="4070" spans="13:13" x14ac:dyDescent="0.25">
      <c r="M4070"/>
    </row>
    <row r="4071" spans="13:13" x14ac:dyDescent="0.25">
      <c r="M4071"/>
    </row>
    <row r="4072" spans="13:13" x14ac:dyDescent="0.25">
      <c r="M4072"/>
    </row>
    <row r="4073" spans="13:13" x14ac:dyDescent="0.25">
      <c r="M4073"/>
    </row>
    <row r="4074" spans="13:13" x14ac:dyDescent="0.25">
      <c r="M4074"/>
    </row>
    <row r="4075" spans="13:13" x14ac:dyDescent="0.25">
      <c r="M4075"/>
    </row>
    <row r="4076" spans="13:13" x14ac:dyDescent="0.25">
      <c r="M4076"/>
    </row>
    <row r="4077" spans="13:13" x14ac:dyDescent="0.25">
      <c r="M4077"/>
    </row>
    <row r="4078" spans="13:13" x14ac:dyDescent="0.25">
      <c r="M4078"/>
    </row>
    <row r="4079" spans="13:13" x14ac:dyDescent="0.25">
      <c r="M4079"/>
    </row>
    <row r="4080" spans="13:13" x14ac:dyDescent="0.25">
      <c r="M4080"/>
    </row>
    <row r="4081" spans="13:13" x14ac:dyDescent="0.25">
      <c r="M4081"/>
    </row>
    <row r="4082" spans="13:13" x14ac:dyDescent="0.25">
      <c r="M4082"/>
    </row>
    <row r="4083" spans="13:13" x14ac:dyDescent="0.25">
      <c r="M4083"/>
    </row>
    <row r="4084" spans="13:13" x14ac:dyDescent="0.25">
      <c r="M4084"/>
    </row>
    <row r="4085" spans="13:13" x14ac:dyDescent="0.25">
      <c r="M4085"/>
    </row>
    <row r="4086" spans="13:13" x14ac:dyDescent="0.25">
      <c r="M4086"/>
    </row>
    <row r="4087" spans="13:13" x14ac:dyDescent="0.25">
      <c r="M4087"/>
    </row>
    <row r="4088" spans="13:13" x14ac:dyDescent="0.25">
      <c r="M4088"/>
    </row>
    <row r="4089" spans="13:13" x14ac:dyDescent="0.25">
      <c r="M4089"/>
    </row>
    <row r="4090" spans="13:13" x14ac:dyDescent="0.25">
      <c r="M4090"/>
    </row>
    <row r="4091" spans="13:13" x14ac:dyDescent="0.25">
      <c r="M4091"/>
    </row>
    <row r="4092" spans="13:13" x14ac:dyDescent="0.25">
      <c r="M4092"/>
    </row>
    <row r="4093" spans="13:13" x14ac:dyDescent="0.25">
      <c r="M4093"/>
    </row>
    <row r="4094" spans="13:13" x14ac:dyDescent="0.25">
      <c r="M4094"/>
    </row>
    <row r="4095" spans="13:13" x14ac:dyDescent="0.25">
      <c r="M4095"/>
    </row>
    <row r="4096" spans="13:13" x14ac:dyDescent="0.25">
      <c r="M4096"/>
    </row>
    <row r="4097" spans="13:13" x14ac:dyDescent="0.25">
      <c r="M4097"/>
    </row>
    <row r="4098" spans="13:13" x14ac:dyDescent="0.25">
      <c r="M4098"/>
    </row>
    <row r="4099" spans="13:13" x14ac:dyDescent="0.25">
      <c r="M4099"/>
    </row>
    <row r="4100" spans="13:13" x14ac:dyDescent="0.25">
      <c r="M4100"/>
    </row>
    <row r="4101" spans="13:13" x14ac:dyDescent="0.25">
      <c r="M4101"/>
    </row>
    <row r="4102" spans="13:13" x14ac:dyDescent="0.25">
      <c r="M4102"/>
    </row>
    <row r="4103" spans="13:13" x14ac:dyDescent="0.25">
      <c r="M4103"/>
    </row>
    <row r="4104" spans="13:13" x14ac:dyDescent="0.25">
      <c r="M4104"/>
    </row>
    <row r="4105" spans="13:13" x14ac:dyDescent="0.25">
      <c r="M4105"/>
    </row>
    <row r="4106" spans="13:13" x14ac:dyDescent="0.25">
      <c r="M4106"/>
    </row>
    <row r="4107" spans="13:13" x14ac:dyDescent="0.25">
      <c r="M4107"/>
    </row>
    <row r="4108" spans="13:13" x14ac:dyDescent="0.25">
      <c r="M4108"/>
    </row>
    <row r="4109" spans="13:13" x14ac:dyDescent="0.25">
      <c r="M4109"/>
    </row>
    <row r="4110" spans="13:13" x14ac:dyDescent="0.25">
      <c r="M4110"/>
    </row>
    <row r="4111" spans="13:13" x14ac:dyDescent="0.25">
      <c r="M4111"/>
    </row>
    <row r="4112" spans="13:13" x14ac:dyDescent="0.25">
      <c r="M4112"/>
    </row>
    <row r="4113" spans="13:13" x14ac:dyDescent="0.25">
      <c r="M4113"/>
    </row>
    <row r="4114" spans="13:13" x14ac:dyDescent="0.25">
      <c r="M4114"/>
    </row>
    <row r="4115" spans="13:13" x14ac:dyDescent="0.25">
      <c r="M4115"/>
    </row>
    <row r="4116" spans="13:13" x14ac:dyDescent="0.25">
      <c r="M4116"/>
    </row>
    <row r="4117" spans="13:13" x14ac:dyDescent="0.25">
      <c r="M4117"/>
    </row>
    <row r="4118" spans="13:13" x14ac:dyDescent="0.25">
      <c r="M4118"/>
    </row>
    <row r="4119" spans="13:13" x14ac:dyDescent="0.25">
      <c r="M4119"/>
    </row>
    <row r="4120" spans="13:13" x14ac:dyDescent="0.25">
      <c r="M4120"/>
    </row>
    <row r="4121" spans="13:13" x14ac:dyDescent="0.25">
      <c r="M4121"/>
    </row>
    <row r="4122" spans="13:13" x14ac:dyDescent="0.25">
      <c r="M4122"/>
    </row>
    <row r="4123" spans="13:13" x14ac:dyDescent="0.25">
      <c r="M4123"/>
    </row>
    <row r="4124" spans="13:13" x14ac:dyDescent="0.25">
      <c r="M4124"/>
    </row>
    <row r="4125" spans="13:13" x14ac:dyDescent="0.25">
      <c r="M4125"/>
    </row>
    <row r="4126" spans="13:13" x14ac:dyDescent="0.25">
      <c r="M4126"/>
    </row>
    <row r="4127" spans="13:13" x14ac:dyDescent="0.25">
      <c r="M4127"/>
    </row>
    <row r="4128" spans="13:13" x14ac:dyDescent="0.25">
      <c r="M4128"/>
    </row>
    <row r="4129" spans="13:13" x14ac:dyDescent="0.25">
      <c r="M4129"/>
    </row>
    <row r="4130" spans="13:13" x14ac:dyDescent="0.25">
      <c r="M4130"/>
    </row>
    <row r="4131" spans="13:13" x14ac:dyDescent="0.25">
      <c r="M4131"/>
    </row>
    <row r="4132" spans="13:13" x14ac:dyDescent="0.25">
      <c r="M4132"/>
    </row>
    <row r="4133" spans="13:13" x14ac:dyDescent="0.25">
      <c r="M4133"/>
    </row>
    <row r="4134" spans="13:13" x14ac:dyDescent="0.25">
      <c r="M4134"/>
    </row>
    <row r="4135" spans="13:13" x14ac:dyDescent="0.25">
      <c r="M4135"/>
    </row>
    <row r="4136" spans="13:13" x14ac:dyDescent="0.25">
      <c r="M4136"/>
    </row>
    <row r="4137" spans="13:13" x14ac:dyDescent="0.25">
      <c r="M4137"/>
    </row>
    <row r="4138" spans="13:13" x14ac:dyDescent="0.25">
      <c r="M4138"/>
    </row>
    <row r="4139" spans="13:13" x14ac:dyDescent="0.25">
      <c r="M4139"/>
    </row>
    <row r="4140" spans="13:13" x14ac:dyDescent="0.25">
      <c r="M4140"/>
    </row>
    <row r="4141" spans="13:13" x14ac:dyDescent="0.25">
      <c r="M4141"/>
    </row>
    <row r="4142" spans="13:13" x14ac:dyDescent="0.25">
      <c r="M4142"/>
    </row>
    <row r="4143" spans="13:13" x14ac:dyDescent="0.25">
      <c r="M4143"/>
    </row>
    <row r="4144" spans="13:13" x14ac:dyDescent="0.25">
      <c r="M4144"/>
    </row>
    <row r="4145" spans="13:13" x14ac:dyDescent="0.25">
      <c r="M4145"/>
    </row>
    <row r="4146" spans="13:13" x14ac:dyDescent="0.25">
      <c r="M4146"/>
    </row>
    <row r="4147" spans="13:13" x14ac:dyDescent="0.25">
      <c r="M4147"/>
    </row>
    <row r="4148" spans="13:13" x14ac:dyDescent="0.25">
      <c r="M4148"/>
    </row>
    <row r="4149" spans="13:13" x14ac:dyDescent="0.25">
      <c r="M4149"/>
    </row>
    <row r="4150" spans="13:13" x14ac:dyDescent="0.25">
      <c r="M4150"/>
    </row>
    <row r="4151" spans="13:13" x14ac:dyDescent="0.25">
      <c r="M4151"/>
    </row>
    <row r="4152" spans="13:13" x14ac:dyDescent="0.25">
      <c r="M4152"/>
    </row>
    <row r="4153" spans="13:13" x14ac:dyDescent="0.25">
      <c r="M4153"/>
    </row>
    <row r="4154" spans="13:13" x14ac:dyDescent="0.25">
      <c r="M4154"/>
    </row>
    <row r="4155" spans="13:13" x14ac:dyDescent="0.25">
      <c r="M4155"/>
    </row>
    <row r="4156" spans="13:13" x14ac:dyDescent="0.25">
      <c r="M4156"/>
    </row>
    <row r="4157" spans="13:13" x14ac:dyDescent="0.25">
      <c r="M4157"/>
    </row>
    <row r="4158" spans="13:13" x14ac:dyDescent="0.25">
      <c r="M4158"/>
    </row>
    <row r="4159" spans="13:13" x14ac:dyDescent="0.25">
      <c r="M4159"/>
    </row>
    <row r="4160" spans="13:13" x14ac:dyDescent="0.25">
      <c r="M4160"/>
    </row>
    <row r="4161" spans="13:13" x14ac:dyDescent="0.25">
      <c r="M4161"/>
    </row>
    <row r="4162" spans="13:13" x14ac:dyDescent="0.25">
      <c r="M4162"/>
    </row>
    <row r="4163" spans="13:13" x14ac:dyDescent="0.25">
      <c r="M4163"/>
    </row>
    <row r="4164" spans="13:13" x14ac:dyDescent="0.25">
      <c r="M4164"/>
    </row>
    <row r="4165" spans="13:13" x14ac:dyDescent="0.25">
      <c r="M4165"/>
    </row>
    <row r="4166" spans="13:13" x14ac:dyDescent="0.25">
      <c r="M4166"/>
    </row>
    <row r="4167" spans="13:13" x14ac:dyDescent="0.25">
      <c r="M4167"/>
    </row>
    <row r="4168" spans="13:13" x14ac:dyDescent="0.25">
      <c r="M4168"/>
    </row>
    <row r="4169" spans="13:13" x14ac:dyDescent="0.25">
      <c r="M4169"/>
    </row>
    <row r="4170" spans="13:13" x14ac:dyDescent="0.25">
      <c r="M4170"/>
    </row>
    <row r="4171" spans="13:13" x14ac:dyDescent="0.25">
      <c r="M4171"/>
    </row>
    <row r="4172" spans="13:13" x14ac:dyDescent="0.25">
      <c r="M4172"/>
    </row>
    <row r="4173" spans="13:13" x14ac:dyDescent="0.25">
      <c r="M4173"/>
    </row>
    <row r="4174" spans="13:13" x14ac:dyDescent="0.25">
      <c r="M4174"/>
    </row>
    <row r="4175" spans="13:13" x14ac:dyDescent="0.25">
      <c r="M4175"/>
    </row>
    <row r="4176" spans="13:13" x14ac:dyDescent="0.25">
      <c r="M4176"/>
    </row>
    <row r="4177" spans="13:13" x14ac:dyDescent="0.25">
      <c r="M4177"/>
    </row>
    <row r="4178" spans="13:13" x14ac:dyDescent="0.25">
      <c r="M4178"/>
    </row>
    <row r="4179" spans="13:13" x14ac:dyDescent="0.25">
      <c r="M4179"/>
    </row>
    <row r="4180" spans="13:13" x14ac:dyDescent="0.25">
      <c r="M4180"/>
    </row>
    <row r="4181" spans="13:13" x14ac:dyDescent="0.25">
      <c r="M4181"/>
    </row>
    <row r="4182" spans="13:13" x14ac:dyDescent="0.25">
      <c r="M4182"/>
    </row>
    <row r="4183" spans="13:13" x14ac:dyDescent="0.25">
      <c r="M4183"/>
    </row>
    <row r="4184" spans="13:13" x14ac:dyDescent="0.25">
      <c r="M4184"/>
    </row>
    <row r="4185" spans="13:13" x14ac:dyDescent="0.25">
      <c r="M4185"/>
    </row>
    <row r="4186" spans="13:13" x14ac:dyDescent="0.25">
      <c r="M4186"/>
    </row>
    <row r="4187" spans="13:13" x14ac:dyDescent="0.25">
      <c r="M4187"/>
    </row>
    <row r="4188" spans="13:13" x14ac:dyDescent="0.25">
      <c r="M4188"/>
    </row>
    <row r="4189" spans="13:13" x14ac:dyDescent="0.25">
      <c r="M4189"/>
    </row>
    <row r="4190" spans="13:13" x14ac:dyDescent="0.25">
      <c r="M4190"/>
    </row>
    <row r="4191" spans="13:13" x14ac:dyDescent="0.25">
      <c r="M4191"/>
    </row>
    <row r="4192" spans="13:13" x14ac:dyDescent="0.25">
      <c r="M4192"/>
    </row>
    <row r="4193" spans="13:13" x14ac:dyDescent="0.25">
      <c r="M4193"/>
    </row>
    <row r="4194" spans="13:13" x14ac:dyDescent="0.25">
      <c r="M4194"/>
    </row>
    <row r="4195" spans="13:13" x14ac:dyDescent="0.25">
      <c r="M4195"/>
    </row>
    <row r="4196" spans="13:13" x14ac:dyDescent="0.25">
      <c r="M4196"/>
    </row>
    <row r="4197" spans="13:13" x14ac:dyDescent="0.25">
      <c r="M4197"/>
    </row>
    <row r="4198" spans="13:13" x14ac:dyDescent="0.25">
      <c r="M4198"/>
    </row>
    <row r="4199" spans="13:13" x14ac:dyDescent="0.25">
      <c r="M4199"/>
    </row>
    <row r="4200" spans="13:13" x14ac:dyDescent="0.25">
      <c r="M4200"/>
    </row>
    <row r="4201" spans="13:13" x14ac:dyDescent="0.25">
      <c r="M4201"/>
    </row>
    <row r="4202" spans="13:13" x14ac:dyDescent="0.25">
      <c r="M4202"/>
    </row>
    <row r="4203" spans="13:13" x14ac:dyDescent="0.25">
      <c r="M4203"/>
    </row>
    <row r="4204" spans="13:13" x14ac:dyDescent="0.25">
      <c r="M4204"/>
    </row>
    <row r="4205" spans="13:13" x14ac:dyDescent="0.25">
      <c r="M4205"/>
    </row>
    <row r="4206" spans="13:13" x14ac:dyDescent="0.25">
      <c r="M4206"/>
    </row>
    <row r="4207" spans="13:13" x14ac:dyDescent="0.25">
      <c r="M4207"/>
    </row>
    <row r="4208" spans="13:13" x14ac:dyDescent="0.25">
      <c r="M4208"/>
    </row>
    <row r="4209" spans="13:13" x14ac:dyDescent="0.25">
      <c r="M4209"/>
    </row>
    <row r="4210" spans="13:13" x14ac:dyDescent="0.25">
      <c r="M4210"/>
    </row>
    <row r="4211" spans="13:13" x14ac:dyDescent="0.25">
      <c r="M4211"/>
    </row>
    <row r="4212" spans="13:13" x14ac:dyDescent="0.25">
      <c r="M4212"/>
    </row>
    <row r="4213" spans="13:13" x14ac:dyDescent="0.25">
      <c r="M4213"/>
    </row>
    <row r="4214" spans="13:13" x14ac:dyDescent="0.25">
      <c r="M4214"/>
    </row>
    <row r="4215" spans="13:13" x14ac:dyDescent="0.25">
      <c r="M4215"/>
    </row>
    <row r="4216" spans="13:13" x14ac:dyDescent="0.25">
      <c r="M4216"/>
    </row>
    <row r="4217" spans="13:13" x14ac:dyDescent="0.25">
      <c r="M4217"/>
    </row>
    <row r="4218" spans="13:13" x14ac:dyDescent="0.25">
      <c r="M4218"/>
    </row>
    <row r="4219" spans="13:13" x14ac:dyDescent="0.25">
      <c r="M4219"/>
    </row>
    <row r="4220" spans="13:13" x14ac:dyDescent="0.25">
      <c r="M4220"/>
    </row>
    <row r="4221" spans="13:13" x14ac:dyDescent="0.25">
      <c r="M4221"/>
    </row>
    <row r="4222" spans="13:13" x14ac:dyDescent="0.25">
      <c r="M4222"/>
    </row>
    <row r="4223" spans="13:13" x14ac:dyDescent="0.25">
      <c r="M4223"/>
    </row>
    <row r="4224" spans="13:13" x14ac:dyDescent="0.25">
      <c r="M4224"/>
    </row>
    <row r="4225" spans="13:13" x14ac:dyDescent="0.25">
      <c r="M4225"/>
    </row>
    <row r="4226" spans="13:13" x14ac:dyDescent="0.25">
      <c r="M4226"/>
    </row>
    <row r="4227" spans="13:13" x14ac:dyDescent="0.25">
      <c r="M4227"/>
    </row>
    <row r="4228" spans="13:13" x14ac:dyDescent="0.25">
      <c r="M4228"/>
    </row>
    <row r="4229" spans="13:13" x14ac:dyDescent="0.25">
      <c r="M4229"/>
    </row>
    <row r="4230" spans="13:13" x14ac:dyDescent="0.25">
      <c r="M4230"/>
    </row>
    <row r="4231" spans="13:13" x14ac:dyDescent="0.25">
      <c r="M4231"/>
    </row>
    <row r="4232" spans="13:13" x14ac:dyDescent="0.25">
      <c r="M4232"/>
    </row>
    <row r="4233" spans="13:13" x14ac:dyDescent="0.25">
      <c r="M4233"/>
    </row>
    <row r="4234" spans="13:13" x14ac:dyDescent="0.25">
      <c r="M4234"/>
    </row>
    <row r="4235" spans="13:13" x14ac:dyDescent="0.25">
      <c r="M4235"/>
    </row>
    <row r="4236" spans="13:13" x14ac:dyDescent="0.25">
      <c r="M4236"/>
    </row>
    <row r="4237" spans="13:13" x14ac:dyDescent="0.25">
      <c r="M4237"/>
    </row>
    <row r="4238" spans="13:13" x14ac:dyDescent="0.25">
      <c r="M4238"/>
    </row>
    <row r="4239" spans="13:13" x14ac:dyDescent="0.25">
      <c r="M4239"/>
    </row>
    <row r="4240" spans="13:13" x14ac:dyDescent="0.25">
      <c r="M4240"/>
    </row>
    <row r="4241" spans="13:13" x14ac:dyDescent="0.25">
      <c r="M4241"/>
    </row>
    <row r="4242" spans="13:13" x14ac:dyDescent="0.25">
      <c r="M4242"/>
    </row>
    <row r="4243" spans="13:13" x14ac:dyDescent="0.25">
      <c r="M4243"/>
    </row>
    <row r="4244" spans="13:13" x14ac:dyDescent="0.25">
      <c r="M4244"/>
    </row>
    <row r="4245" spans="13:13" x14ac:dyDescent="0.25">
      <c r="M4245"/>
    </row>
    <row r="4246" spans="13:13" x14ac:dyDescent="0.25">
      <c r="M4246"/>
    </row>
    <row r="4247" spans="13:13" x14ac:dyDescent="0.25">
      <c r="M4247"/>
    </row>
    <row r="4248" spans="13:13" x14ac:dyDescent="0.25">
      <c r="M4248"/>
    </row>
    <row r="4249" spans="13:13" x14ac:dyDescent="0.25">
      <c r="M4249"/>
    </row>
    <row r="4250" spans="13:13" x14ac:dyDescent="0.25">
      <c r="M4250"/>
    </row>
    <row r="4251" spans="13:13" x14ac:dyDescent="0.25">
      <c r="M4251"/>
    </row>
    <row r="4252" spans="13:13" x14ac:dyDescent="0.25">
      <c r="M4252"/>
    </row>
    <row r="4253" spans="13:13" x14ac:dyDescent="0.25">
      <c r="M4253"/>
    </row>
    <row r="4254" spans="13:13" x14ac:dyDescent="0.25">
      <c r="M4254"/>
    </row>
    <row r="4255" spans="13:13" x14ac:dyDescent="0.25">
      <c r="M4255"/>
    </row>
    <row r="4256" spans="13:13" x14ac:dyDescent="0.25">
      <c r="M4256"/>
    </row>
    <row r="4257" spans="13:13" x14ac:dyDescent="0.25">
      <c r="M4257"/>
    </row>
    <row r="4258" spans="13:13" x14ac:dyDescent="0.25">
      <c r="M4258"/>
    </row>
    <row r="4259" spans="13:13" x14ac:dyDescent="0.25">
      <c r="M4259"/>
    </row>
    <row r="4260" spans="13:13" x14ac:dyDescent="0.25">
      <c r="M4260"/>
    </row>
    <row r="4261" spans="13:13" x14ac:dyDescent="0.25">
      <c r="M4261"/>
    </row>
    <row r="4262" spans="13:13" x14ac:dyDescent="0.25">
      <c r="M4262"/>
    </row>
    <row r="4263" spans="13:13" x14ac:dyDescent="0.25">
      <c r="M4263"/>
    </row>
    <row r="4264" spans="13:13" x14ac:dyDescent="0.25">
      <c r="M4264"/>
    </row>
    <row r="4265" spans="13:13" x14ac:dyDescent="0.25">
      <c r="M4265"/>
    </row>
    <row r="4266" spans="13:13" x14ac:dyDescent="0.25">
      <c r="M4266"/>
    </row>
    <row r="4267" spans="13:13" x14ac:dyDescent="0.25">
      <c r="M4267"/>
    </row>
    <row r="4268" spans="13:13" x14ac:dyDescent="0.25">
      <c r="M4268"/>
    </row>
    <row r="4269" spans="13:13" x14ac:dyDescent="0.25">
      <c r="M4269"/>
    </row>
    <row r="4270" spans="13:13" x14ac:dyDescent="0.25">
      <c r="M4270"/>
    </row>
    <row r="4271" spans="13:13" x14ac:dyDescent="0.25">
      <c r="M4271"/>
    </row>
    <row r="4272" spans="13:13" x14ac:dyDescent="0.25">
      <c r="M4272"/>
    </row>
    <row r="4273" spans="13:13" x14ac:dyDescent="0.25">
      <c r="M4273"/>
    </row>
    <row r="4274" spans="13:13" x14ac:dyDescent="0.25">
      <c r="M4274"/>
    </row>
    <row r="4275" spans="13:13" x14ac:dyDescent="0.25">
      <c r="M4275"/>
    </row>
    <row r="4276" spans="13:13" x14ac:dyDescent="0.25">
      <c r="M4276"/>
    </row>
    <row r="4277" spans="13:13" x14ac:dyDescent="0.25">
      <c r="M4277"/>
    </row>
    <row r="4278" spans="13:13" x14ac:dyDescent="0.25">
      <c r="M4278"/>
    </row>
    <row r="4279" spans="13:13" x14ac:dyDescent="0.25">
      <c r="M4279"/>
    </row>
    <row r="4280" spans="13:13" x14ac:dyDescent="0.25">
      <c r="M4280"/>
    </row>
    <row r="4281" spans="13:13" x14ac:dyDescent="0.25">
      <c r="M4281"/>
    </row>
    <row r="4282" spans="13:13" x14ac:dyDescent="0.25">
      <c r="M4282"/>
    </row>
    <row r="4283" spans="13:13" x14ac:dyDescent="0.25">
      <c r="M4283"/>
    </row>
    <row r="4284" spans="13:13" x14ac:dyDescent="0.25">
      <c r="M4284"/>
    </row>
    <row r="4285" spans="13:13" x14ac:dyDescent="0.25">
      <c r="M4285"/>
    </row>
    <row r="4286" spans="13:13" x14ac:dyDescent="0.25">
      <c r="M4286"/>
    </row>
    <row r="4287" spans="13:13" x14ac:dyDescent="0.25">
      <c r="M4287"/>
    </row>
    <row r="4288" spans="13:13" x14ac:dyDescent="0.25">
      <c r="M4288"/>
    </row>
    <row r="4289" spans="13:13" x14ac:dyDescent="0.25">
      <c r="M4289"/>
    </row>
    <row r="4290" spans="13:13" x14ac:dyDescent="0.25">
      <c r="M4290"/>
    </row>
    <row r="4291" spans="13:13" x14ac:dyDescent="0.25">
      <c r="M4291"/>
    </row>
    <row r="4292" spans="13:13" x14ac:dyDescent="0.25">
      <c r="M4292"/>
    </row>
    <row r="4293" spans="13:13" x14ac:dyDescent="0.25">
      <c r="M4293"/>
    </row>
    <row r="4294" spans="13:13" x14ac:dyDescent="0.25">
      <c r="M4294"/>
    </row>
    <row r="4295" spans="13:13" x14ac:dyDescent="0.25">
      <c r="M4295"/>
    </row>
    <row r="4296" spans="13:13" x14ac:dyDescent="0.25">
      <c r="M4296"/>
    </row>
    <row r="4297" spans="13:13" x14ac:dyDescent="0.25">
      <c r="M4297"/>
    </row>
    <row r="4298" spans="13:13" x14ac:dyDescent="0.25">
      <c r="M4298"/>
    </row>
    <row r="4299" spans="13:13" x14ac:dyDescent="0.25">
      <c r="M4299"/>
    </row>
    <row r="4300" spans="13:13" x14ac:dyDescent="0.25">
      <c r="M4300"/>
    </row>
    <row r="4301" spans="13:13" x14ac:dyDescent="0.25">
      <c r="M4301"/>
    </row>
    <row r="4302" spans="13:13" x14ac:dyDescent="0.25">
      <c r="M4302"/>
    </row>
    <row r="4303" spans="13:13" x14ac:dyDescent="0.25">
      <c r="M4303"/>
    </row>
    <row r="4304" spans="13:13" x14ac:dyDescent="0.25">
      <c r="M4304"/>
    </row>
    <row r="4305" spans="13:13" x14ac:dyDescent="0.25">
      <c r="M4305"/>
    </row>
    <row r="4306" spans="13:13" x14ac:dyDescent="0.25">
      <c r="M4306"/>
    </row>
    <row r="4307" spans="13:13" x14ac:dyDescent="0.25">
      <c r="M4307"/>
    </row>
    <row r="4308" spans="13:13" x14ac:dyDescent="0.25">
      <c r="M4308"/>
    </row>
    <row r="4309" spans="13:13" x14ac:dyDescent="0.25">
      <c r="M4309"/>
    </row>
    <row r="4310" spans="13:13" x14ac:dyDescent="0.25">
      <c r="M4310"/>
    </row>
    <row r="4311" spans="13:13" x14ac:dyDescent="0.25">
      <c r="M4311"/>
    </row>
    <row r="4312" spans="13:13" x14ac:dyDescent="0.25">
      <c r="M4312"/>
    </row>
    <row r="4313" spans="13:13" x14ac:dyDescent="0.25">
      <c r="M4313"/>
    </row>
    <row r="4314" spans="13:13" x14ac:dyDescent="0.25">
      <c r="M4314"/>
    </row>
    <row r="4315" spans="13:13" x14ac:dyDescent="0.25">
      <c r="M4315"/>
    </row>
    <row r="4316" spans="13:13" x14ac:dyDescent="0.25">
      <c r="M4316"/>
    </row>
    <row r="4317" spans="13:13" x14ac:dyDescent="0.25">
      <c r="M4317"/>
    </row>
    <row r="4318" spans="13:13" x14ac:dyDescent="0.25">
      <c r="M4318"/>
    </row>
    <row r="4319" spans="13:13" x14ac:dyDescent="0.25">
      <c r="M4319"/>
    </row>
    <row r="4320" spans="13:13" x14ac:dyDescent="0.25">
      <c r="M4320"/>
    </row>
    <row r="4321" spans="13:13" x14ac:dyDescent="0.25">
      <c r="M4321"/>
    </row>
    <row r="4322" spans="13:13" x14ac:dyDescent="0.25">
      <c r="M4322"/>
    </row>
    <row r="4323" spans="13:13" x14ac:dyDescent="0.25">
      <c r="M4323"/>
    </row>
    <row r="4324" spans="13:13" x14ac:dyDescent="0.25">
      <c r="M4324"/>
    </row>
    <row r="4325" spans="13:13" x14ac:dyDescent="0.25">
      <c r="M4325"/>
    </row>
    <row r="4326" spans="13:13" x14ac:dyDescent="0.25">
      <c r="M4326"/>
    </row>
    <row r="4327" spans="13:13" x14ac:dyDescent="0.25">
      <c r="M4327"/>
    </row>
    <row r="4328" spans="13:13" x14ac:dyDescent="0.25">
      <c r="M4328"/>
    </row>
    <row r="4329" spans="13:13" x14ac:dyDescent="0.25">
      <c r="M4329"/>
    </row>
    <row r="4330" spans="13:13" x14ac:dyDescent="0.25">
      <c r="M4330"/>
    </row>
    <row r="4331" spans="13:13" x14ac:dyDescent="0.25">
      <c r="M4331"/>
    </row>
    <row r="4332" spans="13:13" x14ac:dyDescent="0.25">
      <c r="M4332"/>
    </row>
    <row r="4333" spans="13:13" x14ac:dyDescent="0.25">
      <c r="M4333"/>
    </row>
    <row r="4334" spans="13:13" x14ac:dyDescent="0.25">
      <c r="M4334"/>
    </row>
    <row r="4335" spans="13:13" x14ac:dyDescent="0.25">
      <c r="M4335"/>
    </row>
    <row r="4336" spans="13:13" x14ac:dyDescent="0.25">
      <c r="M4336"/>
    </row>
    <row r="4337" spans="13:13" x14ac:dyDescent="0.25">
      <c r="M4337"/>
    </row>
    <row r="4338" spans="13:13" x14ac:dyDescent="0.25">
      <c r="M4338"/>
    </row>
    <row r="4339" spans="13:13" x14ac:dyDescent="0.25">
      <c r="M4339"/>
    </row>
    <row r="4340" spans="13:13" x14ac:dyDescent="0.25">
      <c r="M4340"/>
    </row>
    <row r="4341" spans="13:13" x14ac:dyDescent="0.25">
      <c r="M4341"/>
    </row>
    <row r="4342" spans="13:13" x14ac:dyDescent="0.25">
      <c r="M4342"/>
    </row>
    <row r="4343" spans="13:13" x14ac:dyDescent="0.25">
      <c r="M4343"/>
    </row>
    <row r="4344" spans="13:13" x14ac:dyDescent="0.25">
      <c r="M4344"/>
    </row>
    <row r="4345" spans="13:13" x14ac:dyDescent="0.25">
      <c r="M4345"/>
    </row>
    <row r="4346" spans="13:13" x14ac:dyDescent="0.25">
      <c r="M4346"/>
    </row>
    <row r="4347" spans="13:13" x14ac:dyDescent="0.25">
      <c r="M4347"/>
    </row>
    <row r="4348" spans="13:13" x14ac:dyDescent="0.25">
      <c r="M4348"/>
    </row>
    <row r="4349" spans="13:13" x14ac:dyDescent="0.25">
      <c r="M4349"/>
    </row>
    <row r="4350" spans="13:13" x14ac:dyDescent="0.25">
      <c r="M4350"/>
    </row>
    <row r="4351" spans="13:13" x14ac:dyDescent="0.25">
      <c r="M4351"/>
    </row>
    <row r="4352" spans="13:13" x14ac:dyDescent="0.25">
      <c r="M4352"/>
    </row>
    <row r="4353" spans="13:13" x14ac:dyDescent="0.25">
      <c r="M4353"/>
    </row>
    <row r="4354" spans="13:13" x14ac:dyDescent="0.25">
      <c r="M4354"/>
    </row>
    <row r="4355" spans="13:13" x14ac:dyDescent="0.25">
      <c r="M4355"/>
    </row>
    <row r="4356" spans="13:13" x14ac:dyDescent="0.25">
      <c r="M4356"/>
    </row>
    <row r="4357" spans="13:13" x14ac:dyDescent="0.25">
      <c r="M4357"/>
    </row>
    <row r="4358" spans="13:13" x14ac:dyDescent="0.25">
      <c r="M4358"/>
    </row>
    <row r="4359" spans="13:13" x14ac:dyDescent="0.25">
      <c r="M4359"/>
    </row>
    <row r="4360" spans="13:13" x14ac:dyDescent="0.25">
      <c r="M4360"/>
    </row>
    <row r="4361" spans="13:13" x14ac:dyDescent="0.25">
      <c r="M4361"/>
    </row>
    <row r="4362" spans="13:13" x14ac:dyDescent="0.25">
      <c r="M4362"/>
    </row>
    <row r="4363" spans="13:13" x14ac:dyDescent="0.25">
      <c r="M4363"/>
    </row>
    <row r="4364" spans="13:13" x14ac:dyDescent="0.25">
      <c r="M4364"/>
    </row>
    <row r="4365" spans="13:13" x14ac:dyDescent="0.25">
      <c r="M4365"/>
    </row>
    <row r="4366" spans="13:13" x14ac:dyDescent="0.25">
      <c r="M4366"/>
    </row>
    <row r="4367" spans="13:13" x14ac:dyDescent="0.25">
      <c r="M4367"/>
    </row>
    <row r="4368" spans="13:13" x14ac:dyDescent="0.25">
      <c r="M4368"/>
    </row>
    <row r="4369" spans="13:13" x14ac:dyDescent="0.25">
      <c r="M4369"/>
    </row>
    <row r="4370" spans="13:13" x14ac:dyDescent="0.25">
      <c r="M4370"/>
    </row>
    <row r="4371" spans="13:13" x14ac:dyDescent="0.25">
      <c r="M4371"/>
    </row>
    <row r="4372" spans="13:13" x14ac:dyDescent="0.25">
      <c r="M4372"/>
    </row>
    <row r="4373" spans="13:13" x14ac:dyDescent="0.25">
      <c r="M4373"/>
    </row>
    <row r="4374" spans="13:13" x14ac:dyDescent="0.25">
      <c r="M4374"/>
    </row>
    <row r="4375" spans="13:13" x14ac:dyDescent="0.25">
      <c r="M4375"/>
    </row>
    <row r="4376" spans="13:13" x14ac:dyDescent="0.25">
      <c r="M4376"/>
    </row>
    <row r="4377" spans="13:13" x14ac:dyDescent="0.25">
      <c r="M4377"/>
    </row>
    <row r="4378" spans="13:13" x14ac:dyDescent="0.25">
      <c r="M4378"/>
    </row>
    <row r="4379" spans="13:13" x14ac:dyDescent="0.25">
      <c r="M4379"/>
    </row>
    <row r="4380" spans="13:13" x14ac:dyDescent="0.25">
      <c r="M4380"/>
    </row>
    <row r="4381" spans="13:13" x14ac:dyDescent="0.25">
      <c r="M4381"/>
    </row>
    <row r="4382" spans="13:13" x14ac:dyDescent="0.25">
      <c r="M4382"/>
    </row>
    <row r="4383" spans="13:13" x14ac:dyDescent="0.25">
      <c r="M4383"/>
    </row>
    <row r="4384" spans="13:13" x14ac:dyDescent="0.25">
      <c r="M4384"/>
    </row>
    <row r="4385" spans="13:13" x14ac:dyDescent="0.25">
      <c r="M4385"/>
    </row>
    <row r="4386" spans="13:13" x14ac:dyDescent="0.25">
      <c r="M4386"/>
    </row>
    <row r="4387" spans="13:13" x14ac:dyDescent="0.25">
      <c r="M4387"/>
    </row>
    <row r="4388" spans="13:13" x14ac:dyDescent="0.25">
      <c r="M4388"/>
    </row>
    <row r="4389" spans="13:13" x14ac:dyDescent="0.25">
      <c r="M4389"/>
    </row>
    <row r="4390" spans="13:13" x14ac:dyDescent="0.25">
      <c r="M4390"/>
    </row>
    <row r="4391" spans="13:13" x14ac:dyDescent="0.25">
      <c r="M4391"/>
    </row>
    <row r="4392" spans="13:13" x14ac:dyDescent="0.25">
      <c r="M4392"/>
    </row>
    <row r="4393" spans="13:13" x14ac:dyDescent="0.25">
      <c r="M4393"/>
    </row>
    <row r="4394" spans="13:13" x14ac:dyDescent="0.25">
      <c r="M4394"/>
    </row>
    <row r="4395" spans="13:13" x14ac:dyDescent="0.25">
      <c r="M4395"/>
    </row>
    <row r="4396" spans="13:13" x14ac:dyDescent="0.25">
      <c r="M4396"/>
    </row>
    <row r="4397" spans="13:13" x14ac:dyDescent="0.25">
      <c r="M4397"/>
    </row>
    <row r="4398" spans="13:13" x14ac:dyDescent="0.25">
      <c r="M4398"/>
    </row>
    <row r="4399" spans="13:13" x14ac:dyDescent="0.25">
      <c r="M4399"/>
    </row>
    <row r="4400" spans="13:13" x14ac:dyDescent="0.25">
      <c r="M4400"/>
    </row>
    <row r="4401" spans="13:13" x14ac:dyDescent="0.25">
      <c r="M4401"/>
    </row>
    <row r="4402" spans="13:13" x14ac:dyDescent="0.25">
      <c r="M4402"/>
    </row>
    <row r="4403" spans="13:13" x14ac:dyDescent="0.25">
      <c r="M4403"/>
    </row>
    <row r="4404" spans="13:13" x14ac:dyDescent="0.25">
      <c r="M4404"/>
    </row>
    <row r="4405" spans="13:13" x14ac:dyDescent="0.25">
      <c r="M4405"/>
    </row>
    <row r="4406" spans="13:13" x14ac:dyDescent="0.25">
      <c r="M4406"/>
    </row>
    <row r="4407" spans="13:13" x14ac:dyDescent="0.25">
      <c r="M4407"/>
    </row>
    <row r="4408" spans="13:13" x14ac:dyDescent="0.25">
      <c r="M4408"/>
    </row>
    <row r="4409" spans="13:13" x14ac:dyDescent="0.25">
      <c r="M4409"/>
    </row>
    <row r="4410" spans="13:13" x14ac:dyDescent="0.25">
      <c r="M4410"/>
    </row>
    <row r="4411" spans="13:13" x14ac:dyDescent="0.25">
      <c r="M4411"/>
    </row>
    <row r="4412" spans="13:13" x14ac:dyDescent="0.25">
      <c r="M4412"/>
    </row>
    <row r="4413" spans="13:13" x14ac:dyDescent="0.25">
      <c r="M4413"/>
    </row>
    <row r="4414" spans="13:13" x14ac:dyDescent="0.25">
      <c r="M4414"/>
    </row>
    <row r="4415" spans="13:13" x14ac:dyDescent="0.25">
      <c r="M4415"/>
    </row>
    <row r="4416" spans="13:13" x14ac:dyDescent="0.25">
      <c r="M4416"/>
    </row>
    <row r="4417" spans="13:13" x14ac:dyDescent="0.25">
      <c r="M4417"/>
    </row>
    <row r="4418" spans="13:13" x14ac:dyDescent="0.25">
      <c r="M4418"/>
    </row>
    <row r="4419" spans="13:13" x14ac:dyDescent="0.25">
      <c r="M4419"/>
    </row>
    <row r="4420" spans="13:13" x14ac:dyDescent="0.25">
      <c r="M4420"/>
    </row>
    <row r="4421" spans="13:13" x14ac:dyDescent="0.25">
      <c r="M4421"/>
    </row>
    <row r="4422" spans="13:13" x14ac:dyDescent="0.25">
      <c r="M4422"/>
    </row>
    <row r="4423" spans="13:13" x14ac:dyDescent="0.25">
      <c r="M4423"/>
    </row>
    <row r="4424" spans="13:13" x14ac:dyDescent="0.25">
      <c r="M4424"/>
    </row>
    <row r="4425" spans="13:13" x14ac:dyDescent="0.25">
      <c r="M4425"/>
    </row>
    <row r="4426" spans="13:13" x14ac:dyDescent="0.25">
      <c r="M4426"/>
    </row>
    <row r="4427" spans="13:13" x14ac:dyDescent="0.25">
      <c r="M4427"/>
    </row>
    <row r="4428" spans="13:13" x14ac:dyDescent="0.25">
      <c r="M4428"/>
    </row>
    <row r="4429" spans="13:13" x14ac:dyDescent="0.25">
      <c r="M4429"/>
    </row>
    <row r="4430" spans="13:13" x14ac:dyDescent="0.25">
      <c r="M4430"/>
    </row>
    <row r="4431" spans="13:13" x14ac:dyDescent="0.25">
      <c r="M4431"/>
    </row>
    <row r="4432" spans="13:13" x14ac:dyDescent="0.25">
      <c r="M4432"/>
    </row>
    <row r="4433" spans="13:13" x14ac:dyDescent="0.25">
      <c r="M4433"/>
    </row>
    <row r="4434" spans="13:13" x14ac:dyDescent="0.25">
      <c r="M4434"/>
    </row>
    <row r="4435" spans="13:13" x14ac:dyDescent="0.25">
      <c r="M4435"/>
    </row>
    <row r="4436" spans="13:13" x14ac:dyDescent="0.25">
      <c r="M4436"/>
    </row>
    <row r="4437" spans="13:13" x14ac:dyDescent="0.25">
      <c r="M4437"/>
    </row>
    <row r="4438" spans="13:13" x14ac:dyDescent="0.25">
      <c r="M4438"/>
    </row>
    <row r="4439" spans="13:13" x14ac:dyDescent="0.25">
      <c r="M4439"/>
    </row>
    <row r="4440" spans="13:13" x14ac:dyDescent="0.25">
      <c r="M4440"/>
    </row>
    <row r="4441" spans="13:13" x14ac:dyDescent="0.25">
      <c r="M4441"/>
    </row>
    <row r="4442" spans="13:13" x14ac:dyDescent="0.25">
      <c r="M4442"/>
    </row>
    <row r="4443" spans="13:13" x14ac:dyDescent="0.25">
      <c r="M4443"/>
    </row>
    <row r="4444" spans="13:13" x14ac:dyDescent="0.25">
      <c r="M4444"/>
    </row>
    <row r="4445" spans="13:13" x14ac:dyDescent="0.25">
      <c r="M4445"/>
    </row>
    <row r="4446" spans="13:13" x14ac:dyDescent="0.25">
      <c r="M4446"/>
    </row>
    <row r="4447" spans="13:13" x14ac:dyDescent="0.25">
      <c r="M4447"/>
    </row>
    <row r="4448" spans="13:13" x14ac:dyDescent="0.25">
      <c r="M4448"/>
    </row>
    <row r="4449" spans="13:13" x14ac:dyDescent="0.25">
      <c r="M4449"/>
    </row>
    <row r="4450" spans="13:13" x14ac:dyDescent="0.25">
      <c r="M4450"/>
    </row>
    <row r="4451" spans="13:13" x14ac:dyDescent="0.25">
      <c r="M4451"/>
    </row>
    <row r="4452" spans="13:13" x14ac:dyDescent="0.25">
      <c r="M4452"/>
    </row>
    <row r="4453" spans="13:13" x14ac:dyDescent="0.25">
      <c r="M4453"/>
    </row>
    <row r="4454" spans="13:13" x14ac:dyDescent="0.25">
      <c r="M4454"/>
    </row>
    <row r="4455" spans="13:13" x14ac:dyDescent="0.25">
      <c r="M4455"/>
    </row>
    <row r="4456" spans="13:13" x14ac:dyDescent="0.25">
      <c r="M4456"/>
    </row>
    <row r="4457" spans="13:13" x14ac:dyDescent="0.25">
      <c r="M4457"/>
    </row>
    <row r="4458" spans="13:13" x14ac:dyDescent="0.25">
      <c r="M4458"/>
    </row>
    <row r="4459" spans="13:13" x14ac:dyDescent="0.25">
      <c r="M4459"/>
    </row>
    <row r="4460" spans="13:13" x14ac:dyDescent="0.25">
      <c r="M4460"/>
    </row>
    <row r="4461" spans="13:13" x14ac:dyDescent="0.25">
      <c r="M4461"/>
    </row>
    <row r="4462" spans="13:13" x14ac:dyDescent="0.25">
      <c r="M4462"/>
    </row>
    <row r="4463" spans="13:13" x14ac:dyDescent="0.25">
      <c r="M4463"/>
    </row>
    <row r="4464" spans="13:13" x14ac:dyDescent="0.25">
      <c r="M4464"/>
    </row>
    <row r="4465" spans="13:13" x14ac:dyDescent="0.25">
      <c r="M4465"/>
    </row>
    <row r="4466" spans="13:13" x14ac:dyDescent="0.25">
      <c r="M4466"/>
    </row>
    <row r="4467" spans="13:13" x14ac:dyDescent="0.25">
      <c r="M4467"/>
    </row>
    <row r="4468" spans="13:13" x14ac:dyDescent="0.25">
      <c r="M4468"/>
    </row>
    <row r="4469" spans="13:13" x14ac:dyDescent="0.25">
      <c r="M4469"/>
    </row>
    <row r="4470" spans="13:13" x14ac:dyDescent="0.25">
      <c r="M4470"/>
    </row>
    <row r="4471" spans="13:13" x14ac:dyDescent="0.25">
      <c r="M4471"/>
    </row>
    <row r="4472" spans="13:13" x14ac:dyDescent="0.25">
      <c r="M4472"/>
    </row>
    <row r="4473" spans="13:13" x14ac:dyDescent="0.25">
      <c r="M4473"/>
    </row>
    <row r="4474" spans="13:13" x14ac:dyDescent="0.25">
      <c r="M4474"/>
    </row>
    <row r="4475" spans="13:13" x14ac:dyDescent="0.25">
      <c r="M4475"/>
    </row>
    <row r="4476" spans="13:13" x14ac:dyDescent="0.25">
      <c r="M4476"/>
    </row>
    <row r="4477" spans="13:13" x14ac:dyDescent="0.25">
      <c r="M4477"/>
    </row>
    <row r="4478" spans="13:13" x14ac:dyDescent="0.25">
      <c r="M4478"/>
    </row>
    <row r="4479" spans="13:13" x14ac:dyDescent="0.25">
      <c r="M4479"/>
    </row>
    <row r="4480" spans="13:13" x14ac:dyDescent="0.25">
      <c r="M4480"/>
    </row>
    <row r="4481" spans="13:13" x14ac:dyDescent="0.25">
      <c r="M4481"/>
    </row>
    <row r="4482" spans="13:13" x14ac:dyDescent="0.25">
      <c r="M4482"/>
    </row>
    <row r="4483" spans="13:13" x14ac:dyDescent="0.25">
      <c r="M4483"/>
    </row>
    <row r="4484" spans="13:13" x14ac:dyDescent="0.25">
      <c r="M4484"/>
    </row>
    <row r="4485" spans="13:13" x14ac:dyDescent="0.25">
      <c r="M4485"/>
    </row>
    <row r="4486" spans="13:13" x14ac:dyDescent="0.25">
      <c r="M4486"/>
    </row>
    <row r="4487" spans="13:13" x14ac:dyDescent="0.25">
      <c r="M4487"/>
    </row>
    <row r="4488" spans="13:13" x14ac:dyDescent="0.25">
      <c r="M4488"/>
    </row>
    <row r="4489" spans="13:13" x14ac:dyDescent="0.25">
      <c r="M4489"/>
    </row>
    <row r="4490" spans="13:13" x14ac:dyDescent="0.25">
      <c r="M4490"/>
    </row>
    <row r="4491" spans="13:13" x14ac:dyDescent="0.25">
      <c r="M4491"/>
    </row>
    <row r="4492" spans="13:13" x14ac:dyDescent="0.25">
      <c r="M4492"/>
    </row>
    <row r="4493" spans="13:13" x14ac:dyDescent="0.25">
      <c r="M4493"/>
    </row>
    <row r="4494" spans="13:13" x14ac:dyDescent="0.25">
      <c r="M4494"/>
    </row>
    <row r="4495" spans="13:13" x14ac:dyDescent="0.25">
      <c r="M4495"/>
    </row>
    <row r="4496" spans="13:13" x14ac:dyDescent="0.25">
      <c r="M4496"/>
    </row>
    <row r="4497" spans="13:13" x14ac:dyDescent="0.25">
      <c r="M4497"/>
    </row>
    <row r="4498" spans="13:13" x14ac:dyDescent="0.25">
      <c r="M4498"/>
    </row>
    <row r="4499" spans="13:13" x14ac:dyDescent="0.25">
      <c r="M4499"/>
    </row>
    <row r="4500" spans="13:13" x14ac:dyDescent="0.25">
      <c r="M4500"/>
    </row>
    <row r="4501" spans="13:13" x14ac:dyDescent="0.25">
      <c r="M4501"/>
    </row>
    <row r="4502" spans="13:13" x14ac:dyDescent="0.25">
      <c r="M4502"/>
    </row>
    <row r="4503" spans="13:13" x14ac:dyDescent="0.25">
      <c r="M4503"/>
    </row>
    <row r="4504" spans="13:13" x14ac:dyDescent="0.25">
      <c r="M4504"/>
    </row>
    <row r="4505" spans="13:13" x14ac:dyDescent="0.25">
      <c r="M4505"/>
    </row>
    <row r="4506" spans="13:13" x14ac:dyDescent="0.25">
      <c r="M4506"/>
    </row>
    <row r="4507" spans="13:13" x14ac:dyDescent="0.25">
      <c r="M4507"/>
    </row>
    <row r="4508" spans="13:13" x14ac:dyDescent="0.25">
      <c r="M4508"/>
    </row>
    <row r="4509" spans="13:13" x14ac:dyDescent="0.25">
      <c r="M4509"/>
    </row>
    <row r="4510" spans="13:13" x14ac:dyDescent="0.25">
      <c r="M4510"/>
    </row>
    <row r="4511" spans="13:13" x14ac:dyDescent="0.25">
      <c r="M4511"/>
    </row>
    <row r="4512" spans="13:13" x14ac:dyDescent="0.25">
      <c r="M4512"/>
    </row>
    <row r="4513" spans="13:13" x14ac:dyDescent="0.25">
      <c r="M4513"/>
    </row>
    <row r="4514" spans="13:13" x14ac:dyDescent="0.25">
      <c r="M4514"/>
    </row>
    <row r="4515" spans="13:13" x14ac:dyDescent="0.25">
      <c r="M4515"/>
    </row>
    <row r="4516" spans="13:13" x14ac:dyDescent="0.25">
      <c r="M4516"/>
    </row>
    <row r="4517" spans="13:13" x14ac:dyDescent="0.25">
      <c r="M4517"/>
    </row>
    <row r="4518" spans="13:13" x14ac:dyDescent="0.25">
      <c r="M4518"/>
    </row>
    <row r="4519" spans="13:13" x14ac:dyDescent="0.25">
      <c r="M4519"/>
    </row>
    <row r="4520" spans="13:13" x14ac:dyDescent="0.25">
      <c r="M4520"/>
    </row>
    <row r="4521" spans="13:13" x14ac:dyDescent="0.25">
      <c r="M4521"/>
    </row>
    <row r="4522" spans="13:13" x14ac:dyDescent="0.25">
      <c r="M4522"/>
    </row>
    <row r="4523" spans="13:13" x14ac:dyDescent="0.25">
      <c r="M4523"/>
    </row>
    <row r="4524" spans="13:13" x14ac:dyDescent="0.25">
      <c r="M4524"/>
    </row>
    <row r="4525" spans="13:13" x14ac:dyDescent="0.25">
      <c r="M4525"/>
    </row>
    <row r="4526" spans="13:13" x14ac:dyDescent="0.25">
      <c r="M4526"/>
    </row>
    <row r="4527" spans="13:13" x14ac:dyDescent="0.25">
      <c r="M4527"/>
    </row>
    <row r="4528" spans="13:13" x14ac:dyDescent="0.25">
      <c r="M4528"/>
    </row>
    <row r="4529" spans="13:13" x14ac:dyDescent="0.25">
      <c r="M4529"/>
    </row>
    <row r="4530" spans="13:13" x14ac:dyDescent="0.25">
      <c r="M4530"/>
    </row>
    <row r="4531" spans="13:13" x14ac:dyDescent="0.25">
      <c r="M4531"/>
    </row>
    <row r="4532" spans="13:13" x14ac:dyDescent="0.25">
      <c r="M4532"/>
    </row>
    <row r="4533" spans="13:13" x14ac:dyDescent="0.25">
      <c r="M4533"/>
    </row>
    <row r="4534" spans="13:13" x14ac:dyDescent="0.25">
      <c r="M4534"/>
    </row>
    <row r="4535" spans="13:13" x14ac:dyDescent="0.25">
      <c r="M4535"/>
    </row>
    <row r="4536" spans="13:13" x14ac:dyDescent="0.25">
      <c r="M4536"/>
    </row>
    <row r="4537" spans="13:13" x14ac:dyDescent="0.25">
      <c r="M4537"/>
    </row>
    <row r="4538" spans="13:13" x14ac:dyDescent="0.25">
      <c r="M4538"/>
    </row>
    <row r="4539" spans="13:13" x14ac:dyDescent="0.25">
      <c r="M4539"/>
    </row>
    <row r="4540" spans="13:13" x14ac:dyDescent="0.25">
      <c r="M4540"/>
    </row>
    <row r="4541" spans="13:13" x14ac:dyDescent="0.25">
      <c r="M4541"/>
    </row>
    <row r="4542" spans="13:13" x14ac:dyDescent="0.25">
      <c r="M4542"/>
    </row>
    <row r="4543" spans="13:13" x14ac:dyDescent="0.25">
      <c r="M4543"/>
    </row>
    <row r="4544" spans="13:13" x14ac:dyDescent="0.25">
      <c r="M4544"/>
    </row>
    <row r="4545" spans="13:13" x14ac:dyDescent="0.25">
      <c r="M4545"/>
    </row>
    <row r="4546" spans="13:13" x14ac:dyDescent="0.25">
      <c r="M4546"/>
    </row>
    <row r="4547" spans="13:13" x14ac:dyDescent="0.25">
      <c r="M4547"/>
    </row>
    <row r="4548" spans="13:13" x14ac:dyDescent="0.25">
      <c r="M4548"/>
    </row>
    <row r="4549" spans="13:13" x14ac:dyDescent="0.25">
      <c r="M4549"/>
    </row>
    <row r="4550" spans="13:13" x14ac:dyDescent="0.25">
      <c r="M4550"/>
    </row>
    <row r="4551" spans="13:13" x14ac:dyDescent="0.25">
      <c r="M4551"/>
    </row>
    <row r="4552" spans="13:13" x14ac:dyDescent="0.25">
      <c r="M4552"/>
    </row>
    <row r="4553" spans="13:13" x14ac:dyDescent="0.25">
      <c r="M4553"/>
    </row>
    <row r="4554" spans="13:13" x14ac:dyDescent="0.25">
      <c r="M4554"/>
    </row>
    <row r="4555" spans="13:13" x14ac:dyDescent="0.25">
      <c r="M4555"/>
    </row>
    <row r="4556" spans="13:13" x14ac:dyDescent="0.25">
      <c r="M4556"/>
    </row>
    <row r="4557" spans="13:13" x14ac:dyDescent="0.25">
      <c r="M4557"/>
    </row>
    <row r="4558" spans="13:13" x14ac:dyDescent="0.25">
      <c r="M4558"/>
    </row>
    <row r="4559" spans="13:13" x14ac:dyDescent="0.25">
      <c r="M4559"/>
    </row>
    <row r="4560" spans="13:13" x14ac:dyDescent="0.25">
      <c r="M4560"/>
    </row>
    <row r="4561" spans="13:13" x14ac:dyDescent="0.25">
      <c r="M4561"/>
    </row>
    <row r="4562" spans="13:13" x14ac:dyDescent="0.25">
      <c r="M4562"/>
    </row>
    <row r="4563" spans="13:13" x14ac:dyDescent="0.25">
      <c r="M4563"/>
    </row>
    <row r="4564" spans="13:13" x14ac:dyDescent="0.25">
      <c r="M4564"/>
    </row>
    <row r="4565" spans="13:13" x14ac:dyDescent="0.25">
      <c r="M4565"/>
    </row>
    <row r="4566" spans="13:13" x14ac:dyDescent="0.25">
      <c r="M4566"/>
    </row>
    <row r="4567" spans="13:13" x14ac:dyDescent="0.25">
      <c r="M4567"/>
    </row>
    <row r="4568" spans="13:13" x14ac:dyDescent="0.25">
      <c r="M4568"/>
    </row>
    <row r="4569" spans="13:13" x14ac:dyDescent="0.25">
      <c r="M4569"/>
    </row>
    <row r="4570" spans="13:13" x14ac:dyDescent="0.25">
      <c r="M4570"/>
    </row>
    <row r="4571" spans="13:13" x14ac:dyDescent="0.25">
      <c r="M4571"/>
    </row>
    <row r="4572" spans="13:13" x14ac:dyDescent="0.25">
      <c r="M4572"/>
    </row>
    <row r="4573" spans="13:13" x14ac:dyDescent="0.25">
      <c r="M4573"/>
    </row>
    <row r="4574" spans="13:13" x14ac:dyDescent="0.25">
      <c r="M4574"/>
    </row>
    <row r="4575" spans="13:13" x14ac:dyDescent="0.25">
      <c r="M4575"/>
    </row>
    <row r="4576" spans="13:13" x14ac:dyDescent="0.25">
      <c r="M4576"/>
    </row>
    <row r="4577" spans="13:13" x14ac:dyDescent="0.25">
      <c r="M4577"/>
    </row>
    <row r="4578" spans="13:13" x14ac:dyDescent="0.25">
      <c r="M4578"/>
    </row>
    <row r="4579" spans="13:13" x14ac:dyDescent="0.25">
      <c r="M4579"/>
    </row>
    <row r="4580" spans="13:13" x14ac:dyDescent="0.25">
      <c r="M4580"/>
    </row>
    <row r="4581" spans="13:13" x14ac:dyDescent="0.25">
      <c r="M4581"/>
    </row>
    <row r="4582" spans="13:13" x14ac:dyDescent="0.25">
      <c r="M4582"/>
    </row>
    <row r="4583" spans="13:13" x14ac:dyDescent="0.25">
      <c r="M4583"/>
    </row>
    <row r="4584" spans="13:13" x14ac:dyDescent="0.25">
      <c r="M4584"/>
    </row>
    <row r="4585" spans="13:13" x14ac:dyDescent="0.25">
      <c r="M4585"/>
    </row>
    <row r="4586" spans="13:13" x14ac:dyDescent="0.25">
      <c r="M4586"/>
    </row>
    <row r="4587" spans="13:13" x14ac:dyDescent="0.25">
      <c r="M4587"/>
    </row>
    <row r="4588" spans="13:13" x14ac:dyDescent="0.25">
      <c r="M4588"/>
    </row>
    <row r="4589" spans="13:13" x14ac:dyDescent="0.25">
      <c r="M4589"/>
    </row>
    <row r="4590" spans="13:13" x14ac:dyDescent="0.25">
      <c r="M4590"/>
    </row>
    <row r="4591" spans="13:13" x14ac:dyDescent="0.25">
      <c r="M4591"/>
    </row>
    <row r="4592" spans="13:13" x14ac:dyDescent="0.25">
      <c r="M4592"/>
    </row>
    <row r="4593" spans="13:13" x14ac:dyDescent="0.25">
      <c r="M4593"/>
    </row>
    <row r="4594" spans="13:13" x14ac:dyDescent="0.25">
      <c r="M4594"/>
    </row>
    <row r="4595" spans="13:13" x14ac:dyDescent="0.25">
      <c r="M4595"/>
    </row>
    <row r="4596" spans="13:13" x14ac:dyDescent="0.25">
      <c r="M4596"/>
    </row>
    <row r="4597" spans="13:13" x14ac:dyDescent="0.25">
      <c r="M4597"/>
    </row>
    <row r="4598" spans="13:13" x14ac:dyDescent="0.25">
      <c r="M4598"/>
    </row>
    <row r="4599" spans="13:13" x14ac:dyDescent="0.25">
      <c r="M4599"/>
    </row>
    <row r="4600" spans="13:13" x14ac:dyDescent="0.25">
      <c r="M4600"/>
    </row>
    <row r="4601" spans="13:13" x14ac:dyDescent="0.25">
      <c r="M4601"/>
    </row>
    <row r="4602" spans="13:13" x14ac:dyDescent="0.25">
      <c r="M4602"/>
    </row>
    <row r="4603" spans="13:13" x14ac:dyDescent="0.25">
      <c r="M4603"/>
    </row>
    <row r="4604" spans="13:13" x14ac:dyDescent="0.25">
      <c r="M4604"/>
    </row>
    <row r="4605" spans="13:13" x14ac:dyDescent="0.25">
      <c r="M4605"/>
    </row>
    <row r="4606" spans="13:13" x14ac:dyDescent="0.25">
      <c r="M4606"/>
    </row>
    <row r="4607" spans="13:13" x14ac:dyDescent="0.25">
      <c r="M4607"/>
    </row>
    <row r="4608" spans="13:13" x14ac:dyDescent="0.25">
      <c r="M4608"/>
    </row>
    <row r="4609" spans="13:13" x14ac:dyDescent="0.25">
      <c r="M4609"/>
    </row>
    <row r="4610" spans="13:13" x14ac:dyDescent="0.25">
      <c r="M4610"/>
    </row>
    <row r="4611" spans="13:13" x14ac:dyDescent="0.25">
      <c r="M4611"/>
    </row>
    <row r="4612" spans="13:13" x14ac:dyDescent="0.25">
      <c r="M4612"/>
    </row>
    <row r="4613" spans="13:13" x14ac:dyDescent="0.25">
      <c r="M4613"/>
    </row>
    <row r="4614" spans="13:13" x14ac:dyDescent="0.25">
      <c r="M4614"/>
    </row>
    <row r="4615" spans="13:13" x14ac:dyDescent="0.25">
      <c r="M4615"/>
    </row>
    <row r="4616" spans="13:13" x14ac:dyDescent="0.25">
      <c r="M4616"/>
    </row>
    <row r="4617" spans="13:13" x14ac:dyDescent="0.25">
      <c r="M4617"/>
    </row>
    <row r="4618" spans="13:13" x14ac:dyDescent="0.25">
      <c r="M4618"/>
    </row>
    <row r="4619" spans="13:13" x14ac:dyDescent="0.25">
      <c r="M4619"/>
    </row>
    <row r="4620" spans="13:13" x14ac:dyDescent="0.25">
      <c r="M4620"/>
    </row>
    <row r="4621" spans="13:13" x14ac:dyDescent="0.25">
      <c r="M4621"/>
    </row>
    <row r="4622" spans="13:13" x14ac:dyDescent="0.25">
      <c r="M4622"/>
    </row>
    <row r="4623" spans="13:13" x14ac:dyDescent="0.25">
      <c r="M4623"/>
    </row>
    <row r="4624" spans="13:13" x14ac:dyDescent="0.25">
      <c r="M4624"/>
    </row>
    <row r="4625" spans="13:13" x14ac:dyDescent="0.25">
      <c r="M4625"/>
    </row>
    <row r="4626" spans="13:13" x14ac:dyDescent="0.25">
      <c r="M4626"/>
    </row>
    <row r="4627" spans="13:13" x14ac:dyDescent="0.25">
      <c r="M4627"/>
    </row>
    <row r="4628" spans="13:13" x14ac:dyDescent="0.25">
      <c r="M4628"/>
    </row>
    <row r="4629" spans="13:13" x14ac:dyDescent="0.25">
      <c r="M4629"/>
    </row>
    <row r="4630" spans="13:13" x14ac:dyDescent="0.25">
      <c r="M4630"/>
    </row>
    <row r="4631" spans="13:13" x14ac:dyDescent="0.25">
      <c r="M4631"/>
    </row>
    <row r="4632" spans="13:13" x14ac:dyDescent="0.25">
      <c r="M4632"/>
    </row>
    <row r="4633" spans="13:13" x14ac:dyDescent="0.25">
      <c r="M4633"/>
    </row>
    <row r="4634" spans="13:13" x14ac:dyDescent="0.25">
      <c r="M4634"/>
    </row>
    <row r="4635" spans="13:13" x14ac:dyDescent="0.25">
      <c r="M4635"/>
    </row>
    <row r="4636" spans="13:13" x14ac:dyDescent="0.25">
      <c r="M4636"/>
    </row>
    <row r="4637" spans="13:13" x14ac:dyDescent="0.25">
      <c r="M4637"/>
    </row>
    <row r="4638" spans="13:13" x14ac:dyDescent="0.25">
      <c r="M4638"/>
    </row>
    <row r="4639" spans="13:13" x14ac:dyDescent="0.25">
      <c r="M4639"/>
    </row>
    <row r="4640" spans="13:13" x14ac:dyDescent="0.25">
      <c r="M4640"/>
    </row>
    <row r="4641" spans="13:13" x14ac:dyDescent="0.25">
      <c r="M4641"/>
    </row>
    <row r="4642" spans="13:13" x14ac:dyDescent="0.25">
      <c r="M4642"/>
    </row>
    <row r="4643" spans="13:13" x14ac:dyDescent="0.25">
      <c r="M4643"/>
    </row>
    <row r="4644" spans="13:13" x14ac:dyDescent="0.25">
      <c r="M4644"/>
    </row>
    <row r="4645" spans="13:13" x14ac:dyDescent="0.25">
      <c r="M4645"/>
    </row>
    <row r="4646" spans="13:13" x14ac:dyDescent="0.25">
      <c r="M4646"/>
    </row>
    <row r="4647" spans="13:13" x14ac:dyDescent="0.25">
      <c r="M4647"/>
    </row>
    <row r="4648" spans="13:13" x14ac:dyDescent="0.25">
      <c r="M4648"/>
    </row>
    <row r="4649" spans="13:13" x14ac:dyDescent="0.25">
      <c r="M4649"/>
    </row>
    <row r="4650" spans="13:13" x14ac:dyDescent="0.25">
      <c r="M4650"/>
    </row>
    <row r="4651" spans="13:13" x14ac:dyDescent="0.25">
      <c r="M4651"/>
    </row>
    <row r="4652" spans="13:13" x14ac:dyDescent="0.25">
      <c r="M4652"/>
    </row>
    <row r="4653" spans="13:13" x14ac:dyDescent="0.25">
      <c r="M4653"/>
    </row>
    <row r="4654" spans="13:13" x14ac:dyDescent="0.25">
      <c r="M4654"/>
    </row>
    <row r="4655" spans="13:13" x14ac:dyDescent="0.25">
      <c r="M4655"/>
    </row>
    <row r="4656" spans="13:13" x14ac:dyDescent="0.25">
      <c r="M4656"/>
    </row>
    <row r="4657" spans="13:13" x14ac:dyDescent="0.25">
      <c r="M4657"/>
    </row>
    <row r="4658" spans="13:13" x14ac:dyDescent="0.25">
      <c r="M4658"/>
    </row>
    <row r="4659" spans="13:13" x14ac:dyDescent="0.25">
      <c r="M4659"/>
    </row>
    <row r="4660" spans="13:13" x14ac:dyDescent="0.25">
      <c r="M4660"/>
    </row>
    <row r="4661" spans="13:13" x14ac:dyDescent="0.25">
      <c r="M4661"/>
    </row>
    <row r="4662" spans="13:13" x14ac:dyDescent="0.25">
      <c r="M4662"/>
    </row>
    <row r="4663" spans="13:13" x14ac:dyDescent="0.25">
      <c r="M4663"/>
    </row>
    <row r="4664" spans="13:13" x14ac:dyDescent="0.25">
      <c r="M4664"/>
    </row>
    <row r="4665" spans="13:13" x14ac:dyDescent="0.25">
      <c r="M4665"/>
    </row>
    <row r="4666" spans="13:13" x14ac:dyDescent="0.25">
      <c r="M4666"/>
    </row>
    <row r="4667" spans="13:13" x14ac:dyDescent="0.25">
      <c r="M4667"/>
    </row>
    <row r="4668" spans="13:13" x14ac:dyDescent="0.25">
      <c r="M4668"/>
    </row>
    <row r="4669" spans="13:13" x14ac:dyDescent="0.25">
      <c r="M4669"/>
    </row>
    <row r="4670" spans="13:13" x14ac:dyDescent="0.25">
      <c r="M4670"/>
    </row>
    <row r="4671" spans="13:13" x14ac:dyDescent="0.25">
      <c r="M4671"/>
    </row>
    <row r="4672" spans="13:13" x14ac:dyDescent="0.25">
      <c r="M4672"/>
    </row>
    <row r="4673" spans="13:13" x14ac:dyDescent="0.25">
      <c r="M4673"/>
    </row>
    <row r="4674" spans="13:13" x14ac:dyDescent="0.25">
      <c r="M4674"/>
    </row>
    <row r="4675" spans="13:13" x14ac:dyDescent="0.25">
      <c r="M4675"/>
    </row>
    <row r="4676" spans="13:13" x14ac:dyDescent="0.25">
      <c r="M4676"/>
    </row>
    <row r="4677" spans="13:13" x14ac:dyDescent="0.25">
      <c r="M4677"/>
    </row>
    <row r="4678" spans="13:13" x14ac:dyDescent="0.25">
      <c r="M4678"/>
    </row>
    <row r="4679" spans="13:13" x14ac:dyDescent="0.25">
      <c r="M4679"/>
    </row>
    <row r="4680" spans="13:13" x14ac:dyDescent="0.25">
      <c r="M4680"/>
    </row>
    <row r="4681" spans="13:13" x14ac:dyDescent="0.25">
      <c r="M4681"/>
    </row>
    <row r="4682" spans="13:13" x14ac:dyDescent="0.25">
      <c r="M4682"/>
    </row>
    <row r="4683" spans="13:13" x14ac:dyDescent="0.25">
      <c r="M4683"/>
    </row>
    <row r="4684" spans="13:13" x14ac:dyDescent="0.25">
      <c r="M4684"/>
    </row>
    <row r="4685" spans="13:13" x14ac:dyDescent="0.25">
      <c r="M4685"/>
    </row>
    <row r="4686" spans="13:13" x14ac:dyDescent="0.25">
      <c r="M4686"/>
    </row>
    <row r="4687" spans="13:13" x14ac:dyDescent="0.25">
      <c r="M4687"/>
    </row>
    <row r="4688" spans="13:13" x14ac:dyDescent="0.25">
      <c r="M4688"/>
    </row>
    <row r="4689" spans="13:13" x14ac:dyDescent="0.25">
      <c r="M4689"/>
    </row>
    <row r="4690" spans="13:13" x14ac:dyDescent="0.25">
      <c r="M4690"/>
    </row>
    <row r="4691" spans="13:13" x14ac:dyDescent="0.25">
      <c r="M4691"/>
    </row>
    <row r="4692" spans="13:13" x14ac:dyDescent="0.25">
      <c r="M4692"/>
    </row>
    <row r="4693" spans="13:13" x14ac:dyDescent="0.25">
      <c r="M4693"/>
    </row>
    <row r="4694" spans="13:13" x14ac:dyDescent="0.25">
      <c r="M4694"/>
    </row>
    <row r="4695" spans="13:13" x14ac:dyDescent="0.25">
      <c r="M4695"/>
    </row>
    <row r="4696" spans="13:13" x14ac:dyDescent="0.25">
      <c r="M4696"/>
    </row>
    <row r="4697" spans="13:13" x14ac:dyDescent="0.25">
      <c r="M4697"/>
    </row>
    <row r="4698" spans="13:13" x14ac:dyDescent="0.25">
      <c r="M4698"/>
    </row>
    <row r="4699" spans="13:13" x14ac:dyDescent="0.25">
      <c r="M4699"/>
    </row>
    <row r="4700" spans="13:13" x14ac:dyDescent="0.25">
      <c r="M4700"/>
    </row>
    <row r="4701" spans="13:13" x14ac:dyDescent="0.25">
      <c r="M4701"/>
    </row>
    <row r="4702" spans="13:13" x14ac:dyDescent="0.25">
      <c r="M4702"/>
    </row>
    <row r="4703" spans="13:13" x14ac:dyDescent="0.25">
      <c r="M4703"/>
    </row>
    <row r="4704" spans="13:13" x14ac:dyDescent="0.25">
      <c r="M4704"/>
    </row>
    <row r="4705" spans="13:13" x14ac:dyDescent="0.25">
      <c r="M4705"/>
    </row>
    <row r="4706" spans="13:13" x14ac:dyDescent="0.25">
      <c r="M4706"/>
    </row>
    <row r="4707" spans="13:13" x14ac:dyDescent="0.25">
      <c r="M4707"/>
    </row>
    <row r="4708" spans="13:13" x14ac:dyDescent="0.25">
      <c r="M4708"/>
    </row>
    <row r="4709" spans="13:13" x14ac:dyDescent="0.25">
      <c r="M4709"/>
    </row>
    <row r="4710" spans="13:13" x14ac:dyDescent="0.25">
      <c r="M4710"/>
    </row>
    <row r="4711" spans="13:13" x14ac:dyDescent="0.25">
      <c r="M4711"/>
    </row>
    <row r="4712" spans="13:13" x14ac:dyDescent="0.25">
      <c r="M4712"/>
    </row>
    <row r="4713" spans="13:13" x14ac:dyDescent="0.25">
      <c r="M4713"/>
    </row>
    <row r="4714" spans="13:13" x14ac:dyDescent="0.25">
      <c r="M4714"/>
    </row>
    <row r="4715" spans="13:13" x14ac:dyDescent="0.25">
      <c r="M4715"/>
    </row>
    <row r="4716" spans="13:13" x14ac:dyDescent="0.25">
      <c r="M4716"/>
    </row>
    <row r="4717" spans="13:13" x14ac:dyDescent="0.25">
      <c r="M4717"/>
    </row>
    <row r="4718" spans="13:13" x14ac:dyDescent="0.25">
      <c r="M4718"/>
    </row>
    <row r="4719" spans="13:13" x14ac:dyDescent="0.25">
      <c r="M4719"/>
    </row>
    <row r="4720" spans="13:13" x14ac:dyDescent="0.25">
      <c r="M4720"/>
    </row>
    <row r="4721" spans="13:13" x14ac:dyDescent="0.25">
      <c r="M4721"/>
    </row>
    <row r="4722" spans="13:13" x14ac:dyDescent="0.25">
      <c r="M4722"/>
    </row>
    <row r="4723" spans="13:13" x14ac:dyDescent="0.25">
      <c r="M4723"/>
    </row>
    <row r="4724" spans="13:13" x14ac:dyDescent="0.25">
      <c r="M4724"/>
    </row>
    <row r="4725" spans="13:13" x14ac:dyDescent="0.25">
      <c r="M4725"/>
    </row>
    <row r="4726" spans="13:13" x14ac:dyDescent="0.25">
      <c r="M4726"/>
    </row>
    <row r="4727" spans="13:13" x14ac:dyDescent="0.25">
      <c r="M4727"/>
    </row>
    <row r="4728" spans="13:13" x14ac:dyDescent="0.25">
      <c r="M4728"/>
    </row>
    <row r="4729" spans="13:13" x14ac:dyDescent="0.25">
      <c r="M4729"/>
    </row>
    <row r="4730" spans="13:13" x14ac:dyDescent="0.25">
      <c r="M4730"/>
    </row>
    <row r="4731" spans="13:13" x14ac:dyDescent="0.25">
      <c r="M4731"/>
    </row>
    <row r="4732" spans="13:13" x14ac:dyDescent="0.25">
      <c r="M4732"/>
    </row>
    <row r="4733" spans="13:13" x14ac:dyDescent="0.25">
      <c r="M4733"/>
    </row>
    <row r="4734" spans="13:13" x14ac:dyDescent="0.25">
      <c r="M4734"/>
    </row>
    <row r="4735" spans="13:13" x14ac:dyDescent="0.25">
      <c r="M4735"/>
    </row>
    <row r="4736" spans="13:13" x14ac:dyDescent="0.25">
      <c r="M4736"/>
    </row>
    <row r="4737" spans="13:13" x14ac:dyDescent="0.25">
      <c r="M4737"/>
    </row>
    <row r="4738" spans="13:13" x14ac:dyDescent="0.25">
      <c r="M4738"/>
    </row>
    <row r="4739" spans="13:13" x14ac:dyDescent="0.25">
      <c r="M4739"/>
    </row>
    <row r="4740" spans="13:13" x14ac:dyDescent="0.25">
      <c r="M4740"/>
    </row>
    <row r="4741" spans="13:13" x14ac:dyDescent="0.25">
      <c r="M4741"/>
    </row>
    <row r="4742" spans="13:13" x14ac:dyDescent="0.25">
      <c r="M4742"/>
    </row>
    <row r="4743" spans="13:13" x14ac:dyDescent="0.25">
      <c r="M4743"/>
    </row>
    <row r="4744" spans="13:13" x14ac:dyDescent="0.25">
      <c r="M4744"/>
    </row>
    <row r="4745" spans="13:13" x14ac:dyDescent="0.25">
      <c r="M4745"/>
    </row>
    <row r="4746" spans="13:13" x14ac:dyDescent="0.25">
      <c r="M4746"/>
    </row>
    <row r="4747" spans="13:13" x14ac:dyDescent="0.25">
      <c r="M4747"/>
    </row>
    <row r="4748" spans="13:13" x14ac:dyDescent="0.25">
      <c r="M4748"/>
    </row>
    <row r="4749" spans="13:13" x14ac:dyDescent="0.25">
      <c r="M4749"/>
    </row>
    <row r="4750" spans="13:13" x14ac:dyDescent="0.25">
      <c r="M4750"/>
    </row>
    <row r="4751" spans="13:13" x14ac:dyDescent="0.25">
      <c r="M4751"/>
    </row>
    <row r="4752" spans="13:13" x14ac:dyDescent="0.25">
      <c r="M4752"/>
    </row>
    <row r="4753" spans="13:13" x14ac:dyDescent="0.25">
      <c r="M4753"/>
    </row>
    <row r="4754" spans="13:13" x14ac:dyDescent="0.25">
      <c r="M4754"/>
    </row>
    <row r="4755" spans="13:13" x14ac:dyDescent="0.25">
      <c r="M4755"/>
    </row>
    <row r="4756" spans="13:13" x14ac:dyDescent="0.25">
      <c r="M4756"/>
    </row>
    <row r="4757" spans="13:13" x14ac:dyDescent="0.25">
      <c r="M4757"/>
    </row>
    <row r="4758" spans="13:13" x14ac:dyDescent="0.25">
      <c r="M4758"/>
    </row>
    <row r="4759" spans="13:13" x14ac:dyDescent="0.25">
      <c r="M4759"/>
    </row>
    <row r="4760" spans="13:13" x14ac:dyDescent="0.25">
      <c r="M4760"/>
    </row>
    <row r="4761" spans="13:13" x14ac:dyDescent="0.25">
      <c r="M4761"/>
    </row>
    <row r="4762" spans="13:13" x14ac:dyDescent="0.25">
      <c r="M4762"/>
    </row>
    <row r="4763" spans="13:13" x14ac:dyDescent="0.25">
      <c r="M4763"/>
    </row>
    <row r="4764" spans="13:13" x14ac:dyDescent="0.25">
      <c r="M4764"/>
    </row>
    <row r="4765" spans="13:13" x14ac:dyDescent="0.25">
      <c r="M4765"/>
    </row>
    <row r="4766" spans="13:13" x14ac:dyDescent="0.25">
      <c r="M4766"/>
    </row>
    <row r="4767" spans="13:13" x14ac:dyDescent="0.25">
      <c r="M4767"/>
    </row>
    <row r="4768" spans="13:13" x14ac:dyDescent="0.25">
      <c r="M4768"/>
    </row>
    <row r="4769" spans="13:13" x14ac:dyDescent="0.25">
      <c r="M4769"/>
    </row>
    <row r="4770" spans="13:13" x14ac:dyDescent="0.25">
      <c r="M4770"/>
    </row>
    <row r="4771" spans="13:13" x14ac:dyDescent="0.25">
      <c r="M4771"/>
    </row>
    <row r="4772" spans="13:13" x14ac:dyDescent="0.25">
      <c r="M4772"/>
    </row>
    <row r="4773" spans="13:13" x14ac:dyDescent="0.25">
      <c r="M4773"/>
    </row>
    <row r="4774" spans="13:13" x14ac:dyDescent="0.25">
      <c r="M4774"/>
    </row>
    <row r="4775" spans="13:13" x14ac:dyDescent="0.25">
      <c r="M4775"/>
    </row>
    <row r="4776" spans="13:13" x14ac:dyDescent="0.25">
      <c r="M4776"/>
    </row>
    <row r="4777" spans="13:13" x14ac:dyDescent="0.25">
      <c r="M4777"/>
    </row>
    <row r="4778" spans="13:13" x14ac:dyDescent="0.25">
      <c r="M4778"/>
    </row>
    <row r="4779" spans="13:13" x14ac:dyDescent="0.25">
      <c r="M4779"/>
    </row>
    <row r="4780" spans="13:13" x14ac:dyDescent="0.25">
      <c r="M4780"/>
    </row>
    <row r="4781" spans="13:13" x14ac:dyDescent="0.25">
      <c r="M4781"/>
    </row>
    <row r="4782" spans="13:13" x14ac:dyDescent="0.25">
      <c r="M4782"/>
    </row>
    <row r="4783" spans="13:13" x14ac:dyDescent="0.25">
      <c r="M4783"/>
    </row>
    <row r="4784" spans="13:13" x14ac:dyDescent="0.25">
      <c r="M4784"/>
    </row>
    <row r="4785" spans="13:13" x14ac:dyDescent="0.25">
      <c r="M4785"/>
    </row>
    <row r="4786" spans="13:13" x14ac:dyDescent="0.25">
      <c r="M4786"/>
    </row>
    <row r="4787" spans="13:13" x14ac:dyDescent="0.25">
      <c r="M4787"/>
    </row>
    <row r="4788" spans="13:13" x14ac:dyDescent="0.25">
      <c r="M4788"/>
    </row>
    <row r="4789" spans="13:13" x14ac:dyDescent="0.25">
      <c r="M4789"/>
    </row>
    <row r="4790" spans="13:13" x14ac:dyDescent="0.25">
      <c r="M4790"/>
    </row>
    <row r="4791" spans="13:13" x14ac:dyDescent="0.25">
      <c r="M4791"/>
    </row>
    <row r="4792" spans="13:13" x14ac:dyDescent="0.25">
      <c r="M4792"/>
    </row>
    <row r="4793" spans="13:13" x14ac:dyDescent="0.25">
      <c r="M4793"/>
    </row>
    <row r="4794" spans="13:13" x14ac:dyDescent="0.25">
      <c r="M4794"/>
    </row>
    <row r="4795" spans="13:13" x14ac:dyDescent="0.25">
      <c r="M4795"/>
    </row>
    <row r="4796" spans="13:13" x14ac:dyDescent="0.25">
      <c r="M4796"/>
    </row>
    <row r="4797" spans="13:13" x14ac:dyDescent="0.25">
      <c r="M4797"/>
    </row>
    <row r="4798" spans="13:13" x14ac:dyDescent="0.25">
      <c r="M4798"/>
    </row>
    <row r="4799" spans="13:13" x14ac:dyDescent="0.25">
      <c r="M4799"/>
    </row>
    <row r="4800" spans="13:13" x14ac:dyDescent="0.25">
      <c r="M4800"/>
    </row>
    <row r="4801" spans="13:13" x14ac:dyDescent="0.25">
      <c r="M4801"/>
    </row>
    <row r="4802" spans="13:13" x14ac:dyDescent="0.25">
      <c r="M4802"/>
    </row>
    <row r="4803" spans="13:13" x14ac:dyDescent="0.25">
      <c r="M4803"/>
    </row>
    <row r="4804" spans="13:13" x14ac:dyDescent="0.25">
      <c r="M4804"/>
    </row>
    <row r="4805" spans="13:13" x14ac:dyDescent="0.25">
      <c r="M4805"/>
    </row>
    <row r="4806" spans="13:13" x14ac:dyDescent="0.25">
      <c r="M4806"/>
    </row>
    <row r="4807" spans="13:13" x14ac:dyDescent="0.25">
      <c r="M4807"/>
    </row>
    <row r="4808" spans="13:13" x14ac:dyDescent="0.25">
      <c r="M4808"/>
    </row>
    <row r="4809" spans="13:13" x14ac:dyDescent="0.25">
      <c r="M4809"/>
    </row>
    <row r="4810" spans="13:13" x14ac:dyDescent="0.25">
      <c r="M4810"/>
    </row>
    <row r="4811" spans="13:13" x14ac:dyDescent="0.25">
      <c r="M4811"/>
    </row>
    <row r="4812" spans="13:13" x14ac:dyDescent="0.25">
      <c r="M4812"/>
    </row>
    <row r="4813" spans="13:13" x14ac:dyDescent="0.25">
      <c r="M4813"/>
    </row>
    <row r="4814" spans="13:13" x14ac:dyDescent="0.25">
      <c r="M4814"/>
    </row>
    <row r="4815" spans="13:13" x14ac:dyDescent="0.25">
      <c r="M4815"/>
    </row>
    <row r="4816" spans="13:13" x14ac:dyDescent="0.25">
      <c r="M4816"/>
    </row>
    <row r="4817" spans="13:13" x14ac:dyDescent="0.25">
      <c r="M4817"/>
    </row>
    <row r="4818" spans="13:13" x14ac:dyDescent="0.25">
      <c r="M4818"/>
    </row>
    <row r="4819" spans="13:13" x14ac:dyDescent="0.25">
      <c r="M4819"/>
    </row>
    <row r="4820" spans="13:13" x14ac:dyDescent="0.25">
      <c r="M4820"/>
    </row>
    <row r="4821" spans="13:13" x14ac:dyDescent="0.25">
      <c r="M4821"/>
    </row>
    <row r="4822" spans="13:13" x14ac:dyDescent="0.25">
      <c r="M4822"/>
    </row>
    <row r="4823" spans="13:13" x14ac:dyDescent="0.25">
      <c r="M4823"/>
    </row>
    <row r="4824" spans="13:13" x14ac:dyDescent="0.25">
      <c r="M4824"/>
    </row>
    <row r="4825" spans="13:13" x14ac:dyDescent="0.25">
      <c r="M4825"/>
    </row>
    <row r="4826" spans="13:13" x14ac:dyDescent="0.25">
      <c r="M4826"/>
    </row>
    <row r="4827" spans="13:13" x14ac:dyDescent="0.25">
      <c r="M4827"/>
    </row>
    <row r="4828" spans="13:13" x14ac:dyDescent="0.25">
      <c r="M4828"/>
    </row>
    <row r="4829" spans="13:13" x14ac:dyDescent="0.25">
      <c r="M4829"/>
    </row>
    <row r="4830" spans="13:13" x14ac:dyDescent="0.25">
      <c r="M4830"/>
    </row>
    <row r="4831" spans="13:13" x14ac:dyDescent="0.25">
      <c r="M4831"/>
    </row>
    <row r="4832" spans="13:13" x14ac:dyDescent="0.25">
      <c r="M4832"/>
    </row>
    <row r="4833" spans="13:13" x14ac:dyDescent="0.25">
      <c r="M4833"/>
    </row>
    <row r="4834" spans="13:13" x14ac:dyDescent="0.25">
      <c r="M4834"/>
    </row>
    <row r="4835" spans="13:13" x14ac:dyDescent="0.25">
      <c r="M4835"/>
    </row>
    <row r="4836" spans="13:13" x14ac:dyDescent="0.25">
      <c r="M4836"/>
    </row>
    <row r="4837" spans="13:13" x14ac:dyDescent="0.25">
      <c r="M4837"/>
    </row>
    <row r="4838" spans="13:13" x14ac:dyDescent="0.25">
      <c r="M4838"/>
    </row>
    <row r="4839" spans="13:13" x14ac:dyDescent="0.25">
      <c r="M4839"/>
    </row>
    <row r="4840" spans="13:13" x14ac:dyDescent="0.25">
      <c r="M4840"/>
    </row>
    <row r="4841" spans="13:13" x14ac:dyDescent="0.25">
      <c r="M4841"/>
    </row>
    <row r="4842" spans="13:13" x14ac:dyDescent="0.25">
      <c r="M4842"/>
    </row>
    <row r="4843" spans="13:13" x14ac:dyDescent="0.25">
      <c r="M4843"/>
    </row>
    <row r="4844" spans="13:13" x14ac:dyDescent="0.25">
      <c r="M4844"/>
    </row>
    <row r="4845" spans="13:13" x14ac:dyDescent="0.25">
      <c r="M4845"/>
    </row>
    <row r="4846" spans="13:13" x14ac:dyDescent="0.25">
      <c r="M4846"/>
    </row>
    <row r="4847" spans="13:13" x14ac:dyDescent="0.25">
      <c r="M4847"/>
    </row>
    <row r="4848" spans="13:13" x14ac:dyDescent="0.25">
      <c r="M4848"/>
    </row>
    <row r="4849" spans="13:13" x14ac:dyDescent="0.25">
      <c r="M4849"/>
    </row>
    <row r="4850" spans="13:13" x14ac:dyDescent="0.25">
      <c r="M4850"/>
    </row>
    <row r="4851" spans="13:13" x14ac:dyDescent="0.25">
      <c r="M4851"/>
    </row>
    <row r="4852" spans="13:13" x14ac:dyDescent="0.25">
      <c r="M4852"/>
    </row>
    <row r="4853" spans="13:13" x14ac:dyDescent="0.25">
      <c r="M4853"/>
    </row>
    <row r="4854" spans="13:13" x14ac:dyDescent="0.25">
      <c r="M4854"/>
    </row>
    <row r="4855" spans="13:13" x14ac:dyDescent="0.25">
      <c r="M4855"/>
    </row>
    <row r="4856" spans="13:13" x14ac:dyDescent="0.25">
      <c r="M4856"/>
    </row>
    <row r="4857" spans="13:13" x14ac:dyDescent="0.25">
      <c r="M4857"/>
    </row>
    <row r="4858" spans="13:13" x14ac:dyDescent="0.25">
      <c r="M4858"/>
    </row>
    <row r="4859" spans="13:13" x14ac:dyDescent="0.25">
      <c r="M4859"/>
    </row>
    <row r="4860" spans="13:13" x14ac:dyDescent="0.25">
      <c r="M4860"/>
    </row>
    <row r="4861" spans="13:13" x14ac:dyDescent="0.25">
      <c r="M4861"/>
    </row>
    <row r="4862" spans="13:13" x14ac:dyDescent="0.25">
      <c r="M4862"/>
    </row>
    <row r="4863" spans="13:13" x14ac:dyDescent="0.25">
      <c r="M4863"/>
    </row>
    <row r="4864" spans="13:13" x14ac:dyDescent="0.25">
      <c r="M4864"/>
    </row>
    <row r="4865" spans="13:13" x14ac:dyDescent="0.25">
      <c r="M4865"/>
    </row>
    <row r="4866" spans="13:13" x14ac:dyDescent="0.25">
      <c r="M4866"/>
    </row>
    <row r="4867" spans="13:13" x14ac:dyDescent="0.25">
      <c r="M4867"/>
    </row>
    <row r="4868" spans="13:13" x14ac:dyDescent="0.25">
      <c r="M4868"/>
    </row>
    <row r="4869" spans="13:13" x14ac:dyDescent="0.25">
      <c r="M4869"/>
    </row>
    <row r="4870" spans="13:13" x14ac:dyDescent="0.25">
      <c r="M4870"/>
    </row>
    <row r="4871" spans="13:13" x14ac:dyDescent="0.25">
      <c r="M4871"/>
    </row>
    <row r="4872" spans="13:13" x14ac:dyDescent="0.25">
      <c r="M4872"/>
    </row>
    <row r="4873" spans="13:13" x14ac:dyDescent="0.25">
      <c r="M4873"/>
    </row>
    <row r="4874" spans="13:13" x14ac:dyDescent="0.25">
      <c r="M4874"/>
    </row>
    <row r="4875" spans="13:13" x14ac:dyDescent="0.25">
      <c r="M4875"/>
    </row>
    <row r="4876" spans="13:13" x14ac:dyDescent="0.25">
      <c r="M4876"/>
    </row>
    <row r="4877" spans="13:13" x14ac:dyDescent="0.25">
      <c r="M4877"/>
    </row>
    <row r="4878" spans="13:13" x14ac:dyDescent="0.25">
      <c r="M4878"/>
    </row>
    <row r="4879" spans="13:13" x14ac:dyDescent="0.25">
      <c r="M4879"/>
    </row>
    <row r="4880" spans="13:13" x14ac:dyDescent="0.25">
      <c r="M4880"/>
    </row>
    <row r="4881" spans="13:13" x14ac:dyDescent="0.25">
      <c r="M4881"/>
    </row>
    <row r="4882" spans="13:13" x14ac:dyDescent="0.25">
      <c r="M4882"/>
    </row>
    <row r="4883" spans="13:13" x14ac:dyDescent="0.25">
      <c r="M4883"/>
    </row>
    <row r="4884" spans="13:13" x14ac:dyDescent="0.25">
      <c r="M4884"/>
    </row>
    <row r="4885" spans="13:13" x14ac:dyDescent="0.25">
      <c r="M4885"/>
    </row>
    <row r="4886" spans="13:13" x14ac:dyDescent="0.25">
      <c r="M4886"/>
    </row>
    <row r="4887" spans="13:13" x14ac:dyDescent="0.25">
      <c r="M4887"/>
    </row>
    <row r="4888" spans="13:13" x14ac:dyDescent="0.25">
      <c r="M4888"/>
    </row>
    <row r="4889" spans="13:13" x14ac:dyDescent="0.25">
      <c r="M4889"/>
    </row>
    <row r="4890" spans="13:13" x14ac:dyDescent="0.25">
      <c r="M4890"/>
    </row>
    <row r="4891" spans="13:13" x14ac:dyDescent="0.25">
      <c r="M4891"/>
    </row>
    <row r="4892" spans="13:13" x14ac:dyDescent="0.25">
      <c r="M4892"/>
    </row>
    <row r="4893" spans="13:13" x14ac:dyDescent="0.25">
      <c r="M4893"/>
    </row>
    <row r="4894" spans="13:13" x14ac:dyDescent="0.25">
      <c r="M4894"/>
    </row>
    <row r="4895" spans="13:13" x14ac:dyDescent="0.25">
      <c r="M4895"/>
    </row>
    <row r="4896" spans="13:13" x14ac:dyDescent="0.25">
      <c r="M4896"/>
    </row>
    <row r="4897" spans="13:13" x14ac:dyDescent="0.25">
      <c r="M4897"/>
    </row>
    <row r="4898" spans="13:13" x14ac:dyDescent="0.25">
      <c r="M4898"/>
    </row>
    <row r="4899" spans="13:13" x14ac:dyDescent="0.25">
      <c r="M4899"/>
    </row>
    <row r="4900" spans="13:13" x14ac:dyDescent="0.25">
      <c r="M4900"/>
    </row>
    <row r="4901" spans="13:13" x14ac:dyDescent="0.25">
      <c r="M4901"/>
    </row>
    <row r="4902" spans="13:13" x14ac:dyDescent="0.25">
      <c r="M4902"/>
    </row>
    <row r="4903" spans="13:13" x14ac:dyDescent="0.25">
      <c r="M4903"/>
    </row>
    <row r="4904" spans="13:13" x14ac:dyDescent="0.25">
      <c r="M4904"/>
    </row>
    <row r="4905" spans="13:13" x14ac:dyDescent="0.25">
      <c r="M4905"/>
    </row>
    <row r="4906" spans="13:13" x14ac:dyDescent="0.25">
      <c r="M4906"/>
    </row>
    <row r="4907" spans="13:13" x14ac:dyDescent="0.25">
      <c r="M4907"/>
    </row>
    <row r="4908" spans="13:13" x14ac:dyDescent="0.25">
      <c r="M4908"/>
    </row>
    <row r="4909" spans="13:13" x14ac:dyDescent="0.25">
      <c r="M4909"/>
    </row>
    <row r="4910" spans="13:13" x14ac:dyDescent="0.25">
      <c r="M4910"/>
    </row>
    <row r="4911" spans="13:13" x14ac:dyDescent="0.25">
      <c r="M4911"/>
    </row>
    <row r="4912" spans="13:13" x14ac:dyDescent="0.25">
      <c r="M4912"/>
    </row>
    <row r="4913" spans="13:13" x14ac:dyDescent="0.25">
      <c r="M4913"/>
    </row>
    <row r="4914" spans="13:13" x14ac:dyDescent="0.25">
      <c r="M4914"/>
    </row>
    <row r="4915" spans="13:13" x14ac:dyDescent="0.25">
      <c r="M4915"/>
    </row>
    <row r="4916" spans="13:13" x14ac:dyDescent="0.25">
      <c r="M4916"/>
    </row>
    <row r="4917" spans="13:13" x14ac:dyDescent="0.25">
      <c r="M4917"/>
    </row>
    <row r="4918" spans="13:13" x14ac:dyDescent="0.25">
      <c r="M4918"/>
    </row>
    <row r="4919" spans="13:13" x14ac:dyDescent="0.25">
      <c r="M4919"/>
    </row>
    <row r="4920" spans="13:13" x14ac:dyDescent="0.25">
      <c r="M4920"/>
    </row>
    <row r="4921" spans="13:13" x14ac:dyDescent="0.25">
      <c r="M4921"/>
    </row>
    <row r="4922" spans="13:13" x14ac:dyDescent="0.25">
      <c r="M4922"/>
    </row>
    <row r="4923" spans="13:13" x14ac:dyDescent="0.25">
      <c r="M4923"/>
    </row>
    <row r="4924" spans="13:13" x14ac:dyDescent="0.25">
      <c r="M4924"/>
    </row>
    <row r="4925" spans="13:13" x14ac:dyDescent="0.25">
      <c r="M4925"/>
    </row>
    <row r="4926" spans="13:13" x14ac:dyDescent="0.25">
      <c r="M4926"/>
    </row>
    <row r="4927" spans="13:13" x14ac:dyDescent="0.25">
      <c r="M4927"/>
    </row>
    <row r="4928" spans="13:13" x14ac:dyDescent="0.25">
      <c r="M4928"/>
    </row>
    <row r="4929" spans="13:13" x14ac:dyDescent="0.25">
      <c r="M4929"/>
    </row>
    <row r="4930" spans="13:13" x14ac:dyDescent="0.25">
      <c r="M4930"/>
    </row>
    <row r="4931" spans="13:13" x14ac:dyDescent="0.25">
      <c r="M4931"/>
    </row>
    <row r="4932" spans="13:13" x14ac:dyDescent="0.25">
      <c r="M4932"/>
    </row>
    <row r="4933" spans="13:13" x14ac:dyDescent="0.25">
      <c r="M4933"/>
    </row>
    <row r="4934" spans="13:13" x14ac:dyDescent="0.25">
      <c r="M4934"/>
    </row>
    <row r="4935" spans="13:13" x14ac:dyDescent="0.25">
      <c r="M4935"/>
    </row>
    <row r="4936" spans="13:13" x14ac:dyDescent="0.25">
      <c r="M4936"/>
    </row>
    <row r="4937" spans="13:13" x14ac:dyDescent="0.25">
      <c r="M4937"/>
    </row>
    <row r="4938" spans="13:13" x14ac:dyDescent="0.25">
      <c r="M4938"/>
    </row>
    <row r="4939" spans="13:13" x14ac:dyDescent="0.25">
      <c r="M4939"/>
    </row>
    <row r="4940" spans="13:13" x14ac:dyDescent="0.25">
      <c r="M4940"/>
    </row>
    <row r="4941" spans="13:13" x14ac:dyDescent="0.25">
      <c r="M4941"/>
    </row>
    <row r="4942" spans="13:13" x14ac:dyDescent="0.25">
      <c r="M4942"/>
    </row>
    <row r="4943" spans="13:13" x14ac:dyDescent="0.25">
      <c r="M4943"/>
    </row>
    <row r="4944" spans="13:13" x14ac:dyDescent="0.25">
      <c r="M4944"/>
    </row>
    <row r="4945" spans="13:13" x14ac:dyDescent="0.25">
      <c r="M4945"/>
    </row>
    <row r="4946" spans="13:13" x14ac:dyDescent="0.25">
      <c r="M4946"/>
    </row>
    <row r="4947" spans="13:13" x14ac:dyDescent="0.25">
      <c r="M4947"/>
    </row>
    <row r="4948" spans="13:13" x14ac:dyDescent="0.25">
      <c r="M4948"/>
    </row>
    <row r="4949" spans="13:13" x14ac:dyDescent="0.25">
      <c r="M4949"/>
    </row>
    <row r="4950" spans="13:13" x14ac:dyDescent="0.25">
      <c r="M4950"/>
    </row>
    <row r="4951" spans="13:13" x14ac:dyDescent="0.25">
      <c r="M4951"/>
    </row>
    <row r="4952" spans="13:13" x14ac:dyDescent="0.25">
      <c r="M4952"/>
    </row>
    <row r="4953" spans="13:13" x14ac:dyDescent="0.25">
      <c r="M4953"/>
    </row>
    <row r="4954" spans="13:13" x14ac:dyDescent="0.25">
      <c r="M4954"/>
    </row>
    <row r="4955" spans="13:13" x14ac:dyDescent="0.25">
      <c r="M4955"/>
    </row>
    <row r="4956" spans="13:13" x14ac:dyDescent="0.25">
      <c r="M4956"/>
    </row>
    <row r="4957" spans="13:13" x14ac:dyDescent="0.25">
      <c r="M4957"/>
    </row>
    <row r="4958" spans="13:13" x14ac:dyDescent="0.25">
      <c r="M4958"/>
    </row>
    <row r="4959" spans="13:13" x14ac:dyDescent="0.25">
      <c r="M4959"/>
    </row>
    <row r="4960" spans="13:13" x14ac:dyDescent="0.25">
      <c r="M4960"/>
    </row>
    <row r="4961" spans="13:13" x14ac:dyDescent="0.25">
      <c r="M4961"/>
    </row>
    <row r="4962" spans="13:13" x14ac:dyDescent="0.25">
      <c r="M4962"/>
    </row>
    <row r="4963" spans="13:13" x14ac:dyDescent="0.25">
      <c r="M4963"/>
    </row>
    <row r="4964" spans="13:13" x14ac:dyDescent="0.25">
      <c r="M4964"/>
    </row>
    <row r="4965" spans="13:13" x14ac:dyDescent="0.25">
      <c r="M4965"/>
    </row>
    <row r="4966" spans="13:13" x14ac:dyDescent="0.25">
      <c r="M4966"/>
    </row>
    <row r="4967" spans="13:13" x14ac:dyDescent="0.25">
      <c r="M4967"/>
    </row>
    <row r="4968" spans="13:13" x14ac:dyDescent="0.25">
      <c r="M4968"/>
    </row>
    <row r="4969" spans="13:13" x14ac:dyDescent="0.25">
      <c r="M4969"/>
    </row>
    <row r="4970" spans="13:13" x14ac:dyDescent="0.25">
      <c r="M4970"/>
    </row>
    <row r="4971" spans="13:13" x14ac:dyDescent="0.25">
      <c r="M4971"/>
    </row>
    <row r="4972" spans="13:13" x14ac:dyDescent="0.25">
      <c r="M4972"/>
    </row>
    <row r="4973" spans="13:13" x14ac:dyDescent="0.25">
      <c r="M4973"/>
    </row>
    <row r="4974" spans="13:13" x14ac:dyDescent="0.25">
      <c r="M4974"/>
    </row>
    <row r="4975" spans="13:13" x14ac:dyDescent="0.25">
      <c r="M4975"/>
    </row>
    <row r="4976" spans="13:13" x14ac:dyDescent="0.25">
      <c r="M4976"/>
    </row>
    <row r="4977" spans="13:13" x14ac:dyDescent="0.25">
      <c r="M4977"/>
    </row>
    <row r="4978" spans="13:13" x14ac:dyDescent="0.25">
      <c r="M4978"/>
    </row>
    <row r="4979" spans="13:13" x14ac:dyDescent="0.25">
      <c r="M4979"/>
    </row>
    <row r="4980" spans="13:13" x14ac:dyDescent="0.25">
      <c r="M4980"/>
    </row>
    <row r="4981" spans="13:13" x14ac:dyDescent="0.25">
      <c r="M4981"/>
    </row>
    <row r="4982" spans="13:13" x14ac:dyDescent="0.25">
      <c r="M4982"/>
    </row>
    <row r="4983" spans="13:13" x14ac:dyDescent="0.25">
      <c r="M4983"/>
    </row>
    <row r="4984" spans="13:13" x14ac:dyDescent="0.25">
      <c r="M4984"/>
    </row>
    <row r="4985" spans="13:13" x14ac:dyDescent="0.25">
      <c r="M4985"/>
    </row>
    <row r="4986" spans="13:13" x14ac:dyDescent="0.25">
      <c r="M4986"/>
    </row>
    <row r="4987" spans="13:13" x14ac:dyDescent="0.25">
      <c r="M4987"/>
    </row>
    <row r="4988" spans="13:13" x14ac:dyDescent="0.25">
      <c r="M4988"/>
    </row>
    <row r="4989" spans="13:13" x14ac:dyDescent="0.25">
      <c r="M4989"/>
    </row>
    <row r="4990" spans="13:13" x14ac:dyDescent="0.25">
      <c r="M4990"/>
    </row>
    <row r="4991" spans="13:13" x14ac:dyDescent="0.25">
      <c r="M4991"/>
    </row>
    <row r="4992" spans="13:13" x14ac:dyDescent="0.25">
      <c r="M4992"/>
    </row>
    <row r="4993" spans="13:13" x14ac:dyDescent="0.25">
      <c r="M4993"/>
    </row>
    <row r="4994" spans="13:13" x14ac:dyDescent="0.25">
      <c r="M4994"/>
    </row>
    <row r="4995" spans="13:13" x14ac:dyDescent="0.25">
      <c r="M4995"/>
    </row>
    <row r="4996" spans="13:13" x14ac:dyDescent="0.25">
      <c r="M4996"/>
    </row>
    <row r="4997" spans="13:13" x14ac:dyDescent="0.25">
      <c r="M4997"/>
    </row>
    <row r="4998" spans="13:13" x14ac:dyDescent="0.25">
      <c r="M4998"/>
    </row>
    <row r="4999" spans="13:13" x14ac:dyDescent="0.25">
      <c r="M4999"/>
    </row>
    <row r="5000" spans="13:13" x14ac:dyDescent="0.25">
      <c r="M5000"/>
    </row>
    <row r="5001" spans="13:13" x14ac:dyDescent="0.25">
      <c r="M5001"/>
    </row>
    <row r="5002" spans="13:13" x14ac:dyDescent="0.25">
      <c r="M5002"/>
    </row>
    <row r="5003" spans="13:13" x14ac:dyDescent="0.25">
      <c r="M5003"/>
    </row>
    <row r="5004" spans="13:13" x14ac:dyDescent="0.25">
      <c r="M5004"/>
    </row>
    <row r="5005" spans="13:13" x14ac:dyDescent="0.25">
      <c r="M5005"/>
    </row>
    <row r="5006" spans="13:13" x14ac:dyDescent="0.25">
      <c r="M5006"/>
    </row>
    <row r="5007" spans="13:13" x14ac:dyDescent="0.25">
      <c r="M5007"/>
    </row>
    <row r="5008" spans="13:13" x14ac:dyDescent="0.25">
      <c r="M5008"/>
    </row>
    <row r="5009" spans="13:13" x14ac:dyDescent="0.25">
      <c r="M5009"/>
    </row>
    <row r="5010" spans="13:13" x14ac:dyDescent="0.25">
      <c r="M5010"/>
    </row>
    <row r="5011" spans="13:13" x14ac:dyDescent="0.25">
      <c r="M5011"/>
    </row>
    <row r="5012" spans="13:13" x14ac:dyDescent="0.25">
      <c r="M5012"/>
    </row>
    <row r="5013" spans="13:13" x14ac:dyDescent="0.25">
      <c r="M5013"/>
    </row>
    <row r="5014" spans="13:13" x14ac:dyDescent="0.25">
      <c r="M5014"/>
    </row>
    <row r="5015" spans="13:13" x14ac:dyDescent="0.25">
      <c r="M5015"/>
    </row>
    <row r="5016" spans="13:13" x14ac:dyDescent="0.25">
      <c r="M5016"/>
    </row>
    <row r="5017" spans="13:13" x14ac:dyDescent="0.25">
      <c r="M5017"/>
    </row>
    <row r="5018" spans="13:13" x14ac:dyDescent="0.25">
      <c r="M5018"/>
    </row>
    <row r="5019" spans="13:13" x14ac:dyDescent="0.25">
      <c r="M5019"/>
    </row>
    <row r="5020" spans="13:13" x14ac:dyDescent="0.25">
      <c r="M5020"/>
    </row>
    <row r="5021" spans="13:13" x14ac:dyDescent="0.25">
      <c r="M5021"/>
    </row>
    <row r="5022" spans="13:13" x14ac:dyDescent="0.25">
      <c r="M5022"/>
    </row>
    <row r="5023" spans="13:13" x14ac:dyDescent="0.25">
      <c r="M5023"/>
    </row>
    <row r="5024" spans="13:13" x14ac:dyDescent="0.25">
      <c r="M5024"/>
    </row>
    <row r="5025" spans="13:13" x14ac:dyDescent="0.25">
      <c r="M5025"/>
    </row>
    <row r="5026" spans="13:13" x14ac:dyDescent="0.25">
      <c r="M5026"/>
    </row>
    <row r="5027" spans="13:13" x14ac:dyDescent="0.25">
      <c r="M5027"/>
    </row>
    <row r="5028" spans="13:13" x14ac:dyDescent="0.25">
      <c r="M5028"/>
    </row>
    <row r="5029" spans="13:13" x14ac:dyDescent="0.25">
      <c r="M5029"/>
    </row>
    <row r="5030" spans="13:13" x14ac:dyDescent="0.25">
      <c r="M5030"/>
    </row>
    <row r="5031" spans="13:13" x14ac:dyDescent="0.25">
      <c r="M5031"/>
    </row>
    <row r="5032" spans="13:13" x14ac:dyDescent="0.25">
      <c r="M5032"/>
    </row>
    <row r="5033" spans="13:13" x14ac:dyDescent="0.25">
      <c r="M5033"/>
    </row>
    <row r="5034" spans="13:13" x14ac:dyDescent="0.25">
      <c r="M5034"/>
    </row>
    <row r="5035" spans="13:13" x14ac:dyDescent="0.25">
      <c r="M5035"/>
    </row>
    <row r="5036" spans="13:13" x14ac:dyDescent="0.25">
      <c r="M5036"/>
    </row>
    <row r="5037" spans="13:13" x14ac:dyDescent="0.25">
      <c r="M5037"/>
    </row>
    <row r="5038" spans="13:13" x14ac:dyDescent="0.25">
      <c r="M5038"/>
    </row>
    <row r="5039" spans="13:13" x14ac:dyDescent="0.25">
      <c r="M5039"/>
    </row>
    <row r="5040" spans="13:13" x14ac:dyDescent="0.25">
      <c r="M5040"/>
    </row>
    <row r="5041" spans="13:13" x14ac:dyDescent="0.25">
      <c r="M5041"/>
    </row>
    <row r="5042" spans="13:13" x14ac:dyDescent="0.25">
      <c r="M5042"/>
    </row>
    <row r="5043" spans="13:13" x14ac:dyDescent="0.25">
      <c r="M5043"/>
    </row>
    <row r="5044" spans="13:13" x14ac:dyDescent="0.25">
      <c r="M5044"/>
    </row>
    <row r="5045" spans="13:13" x14ac:dyDescent="0.25">
      <c r="M5045"/>
    </row>
    <row r="5046" spans="13:13" x14ac:dyDescent="0.25">
      <c r="M5046"/>
    </row>
    <row r="5047" spans="13:13" x14ac:dyDescent="0.25">
      <c r="M5047"/>
    </row>
    <row r="5048" spans="13:13" x14ac:dyDescent="0.25">
      <c r="M5048"/>
    </row>
    <row r="5049" spans="13:13" x14ac:dyDescent="0.25">
      <c r="M5049"/>
    </row>
    <row r="5050" spans="13:13" x14ac:dyDescent="0.25">
      <c r="M5050"/>
    </row>
    <row r="5051" spans="13:13" x14ac:dyDescent="0.25">
      <c r="M5051"/>
    </row>
    <row r="5052" spans="13:13" x14ac:dyDescent="0.25">
      <c r="M5052"/>
    </row>
    <row r="5053" spans="13:13" x14ac:dyDescent="0.25">
      <c r="M5053"/>
    </row>
    <row r="5054" spans="13:13" x14ac:dyDescent="0.25">
      <c r="M5054"/>
    </row>
    <row r="5055" spans="13:13" x14ac:dyDescent="0.25">
      <c r="M5055"/>
    </row>
    <row r="5056" spans="13:13" x14ac:dyDescent="0.25">
      <c r="M5056"/>
    </row>
    <row r="5057" spans="13:13" x14ac:dyDescent="0.25">
      <c r="M5057"/>
    </row>
    <row r="5058" spans="13:13" x14ac:dyDescent="0.25">
      <c r="M5058"/>
    </row>
    <row r="5059" spans="13:13" x14ac:dyDescent="0.25">
      <c r="M5059"/>
    </row>
    <row r="5060" spans="13:13" x14ac:dyDescent="0.25">
      <c r="M5060"/>
    </row>
    <row r="5061" spans="13:13" x14ac:dyDescent="0.25">
      <c r="M5061"/>
    </row>
    <row r="5062" spans="13:13" x14ac:dyDescent="0.25">
      <c r="M5062"/>
    </row>
    <row r="5063" spans="13:13" x14ac:dyDescent="0.25">
      <c r="M5063"/>
    </row>
    <row r="5064" spans="13:13" x14ac:dyDescent="0.25">
      <c r="M5064"/>
    </row>
    <row r="5065" spans="13:13" x14ac:dyDescent="0.25">
      <c r="M5065"/>
    </row>
    <row r="5066" spans="13:13" x14ac:dyDescent="0.25">
      <c r="M5066"/>
    </row>
    <row r="5067" spans="13:13" x14ac:dyDescent="0.25">
      <c r="M5067"/>
    </row>
    <row r="5068" spans="13:13" x14ac:dyDescent="0.25">
      <c r="M5068"/>
    </row>
    <row r="5069" spans="13:13" x14ac:dyDescent="0.25">
      <c r="M5069"/>
    </row>
    <row r="5070" spans="13:13" x14ac:dyDescent="0.25">
      <c r="M5070"/>
    </row>
    <row r="5071" spans="13:13" x14ac:dyDescent="0.25">
      <c r="M5071"/>
    </row>
    <row r="5072" spans="13:13" x14ac:dyDescent="0.25">
      <c r="M5072"/>
    </row>
    <row r="5073" spans="13:13" x14ac:dyDescent="0.25">
      <c r="M5073"/>
    </row>
    <row r="5074" spans="13:13" x14ac:dyDescent="0.25">
      <c r="M5074"/>
    </row>
    <row r="5075" spans="13:13" x14ac:dyDescent="0.25">
      <c r="M5075"/>
    </row>
    <row r="5076" spans="13:13" x14ac:dyDescent="0.25">
      <c r="M5076"/>
    </row>
    <row r="5077" spans="13:13" x14ac:dyDescent="0.25">
      <c r="M5077"/>
    </row>
    <row r="5078" spans="13:13" x14ac:dyDescent="0.25">
      <c r="M5078"/>
    </row>
    <row r="5079" spans="13:13" x14ac:dyDescent="0.25">
      <c r="M5079"/>
    </row>
    <row r="5080" spans="13:13" x14ac:dyDescent="0.25">
      <c r="M5080"/>
    </row>
    <row r="5081" spans="13:13" x14ac:dyDescent="0.25">
      <c r="M5081"/>
    </row>
    <row r="5082" spans="13:13" x14ac:dyDescent="0.25">
      <c r="M5082"/>
    </row>
    <row r="5083" spans="13:13" x14ac:dyDescent="0.25">
      <c r="M5083"/>
    </row>
    <row r="5084" spans="13:13" x14ac:dyDescent="0.25">
      <c r="M5084"/>
    </row>
    <row r="5085" spans="13:13" x14ac:dyDescent="0.25">
      <c r="M5085"/>
    </row>
    <row r="5086" spans="13:13" x14ac:dyDescent="0.25">
      <c r="M5086"/>
    </row>
    <row r="5087" spans="13:13" x14ac:dyDescent="0.25">
      <c r="M5087"/>
    </row>
    <row r="5088" spans="13:13" x14ac:dyDescent="0.25">
      <c r="M5088"/>
    </row>
    <row r="5089" spans="13:13" x14ac:dyDescent="0.25">
      <c r="M5089"/>
    </row>
    <row r="5090" spans="13:13" x14ac:dyDescent="0.25">
      <c r="M5090"/>
    </row>
    <row r="5091" spans="13:13" x14ac:dyDescent="0.25">
      <c r="M5091"/>
    </row>
    <row r="5092" spans="13:13" x14ac:dyDescent="0.25">
      <c r="M5092"/>
    </row>
    <row r="5093" spans="13:13" x14ac:dyDescent="0.25">
      <c r="M5093"/>
    </row>
    <row r="5094" spans="13:13" x14ac:dyDescent="0.25">
      <c r="M5094"/>
    </row>
    <row r="5095" spans="13:13" x14ac:dyDescent="0.25">
      <c r="M5095"/>
    </row>
    <row r="5096" spans="13:13" x14ac:dyDescent="0.25">
      <c r="M5096"/>
    </row>
    <row r="5097" spans="13:13" x14ac:dyDescent="0.25">
      <c r="M5097"/>
    </row>
    <row r="5098" spans="13:13" x14ac:dyDescent="0.25">
      <c r="M5098"/>
    </row>
    <row r="5099" spans="13:13" x14ac:dyDescent="0.25">
      <c r="M5099"/>
    </row>
    <row r="5100" spans="13:13" x14ac:dyDescent="0.25">
      <c r="M5100"/>
    </row>
    <row r="5101" spans="13:13" x14ac:dyDescent="0.25">
      <c r="M5101"/>
    </row>
    <row r="5102" spans="13:13" x14ac:dyDescent="0.25">
      <c r="M5102"/>
    </row>
    <row r="5103" spans="13:13" x14ac:dyDescent="0.25">
      <c r="M5103"/>
    </row>
    <row r="5104" spans="13:13" x14ac:dyDescent="0.25">
      <c r="M5104"/>
    </row>
    <row r="5105" spans="13:13" x14ac:dyDescent="0.25">
      <c r="M5105"/>
    </row>
    <row r="5106" spans="13:13" x14ac:dyDescent="0.25">
      <c r="M5106"/>
    </row>
    <row r="5107" spans="13:13" x14ac:dyDescent="0.25">
      <c r="M5107"/>
    </row>
    <row r="5108" spans="13:13" x14ac:dyDescent="0.25">
      <c r="M5108"/>
    </row>
    <row r="5109" spans="13:13" x14ac:dyDescent="0.25">
      <c r="M5109"/>
    </row>
    <row r="5110" spans="13:13" x14ac:dyDescent="0.25">
      <c r="M5110"/>
    </row>
    <row r="5111" spans="13:13" x14ac:dyDescent="0.25">
      <c r="M5111"/>
    </row>
    <row r="5112" spans="13:13" x14ac:dyDescent="0.25">
      <c r="M5112"/>
    </row>
    <row r="5113" spans="13:13" x14ac:dyDescent="0.25">
      <c r="M5113"/>
    </row>
    <row r="5114" spans="13:13" x14ac:dyDescent="0.25">
      <c r="M5114"/>
    </row>
    <row r="5115" spans="13:13" x14ac:dyDescent="0.25">
      <c r="M5115"/>
    </row>
    <row r="5116" spans="13:13" x14ac:dyDescent="0.25">
      <c r="M5116"/>
    </row>
    <row r="5117" spans="13:13" x14ac:dyDescent="0.25">
      <c r="M5117"/>
    </row>
    <row r="5118" spans="13:13" x14ac:dyDescent="0.25">
      <c r="M5118"/>
    </row>
    <row r="5119" spans="13:13" x14ac:dyDescent="0.25">
      <c r="M5119"/>
    </row>
    <row r="5120" spans="13:13" x14ac:dyDescent="0.25">
      <c r="M5120"/>
    </row>
    <row r="5121" spans="13:13" x14ac:dyDescent="0.25">
      <c r="M5121"/>
    </row>
    <row r="5122" spans="13:13" x14ac:dyDescent="0.25">
      <c r="M5122"/>
    </row>
    <row r="5123" spans="13:13" x14ac:dyDescent="0.25">
      <c r="M5123"/>
    </row>
    <row r="5124" spans="13:13" x14ac:dyDescent="0.25">
      <c r="M5124"/>
    </row>
    <row r="5125" spans="13:13" x14ac:dyDescent="0.25">
      <c r="M5125"/>
    </row>
    <row r="5126" spans="13:13" x14ac:dyDescent="0.25">
      <c r="M5126"/>
    </row>
    <row r="5127" spans="13:13" x14ac:dyDescent="0.25">
      <c r="M5127"/>
    </row>
    <row r="5128" spans="13:13" x14ac:dyDescent="0.25">
      <c r="M5128"/>
    </row>
    <row r="5129" spans="13:13" x14ac:dyDescent="0.25">
      <c r="M5129"/>
    </row>
    <row r="5130" spans="13:13" x14ac:dyDescent="0.25">
      <c r="M5130"/>
    </row>
    <row r="5131" spans="13:13" x14ac:dyDescent="0.25">
      <c r="M5131"/>
    </row>
    <row r="5132" spans="13:13" x14ac:dyDescent="0.25">
      <c r="M5132"/>
    </row>
    <row r="5133" spans="13:13" x14ac:dyDescent="0.25">
      <c r="M5133"/>
    </row>
    <row r="5134" spans="13:13" x14ac:dyDescent="0.25">
      <c r="M5134"/>
    </row>
    <row r="5135" spans="13:13" x14ac:dyDescent="0.25">
      <c r="M5135"/>
    </row>
    <row r="5136" spans="13:13" x14ac:dyDescent="0.25">
      <c r="M5136"/>
    </row>
    <row r="5137" spans="13:13" x14ac:dyDescent="0.25">
      <c r="M5137"/>
    </row>
    <row r="5138" spans="13:13" x14ac:dyDescent="0.25">
      <c r="M5138"/>
    </row>
    <row r="5139" spans="13:13" x14ac:dyDescent="0.25">
      <c r="M5139"/>
    </row>
    <row r="5140" spans="13:13" x14ac:dyDescent="0.25">
      <c r="M5140"/>
    </row>
    <row r="5141" spans="13:13" x14ac:dyDescent="0.25">
      <c r="M5141"/>
    </row>
    <row r="5142" spans="13:13" x14ac:dyDescent="0.25">
      <c r="M5142"/>
    </row>
    <row r="5143" spans="13:13" x14ac:dyDescent="0.25">
      <c r="M5143"/>
    </row>
    <row r="5144" spans="13:13" x14ac:dyDescent="0.25">
      <c r="M5144"/>
    </row>
    <row r="5145" spans="13:13" x14ac:dyDescent="0.25">
      <c r="M5145"/>
    </row>
    <row r="5146" spans="13:13" x14ac:dyDescent="0.25">
      <c r="M5146"/>
    </row>
    <row r="5147" spans="13:13" x14ac:dyDescent="0.25">
      <c r="M5147"/>
    </row>
    <row r="5148" spans="13:13" x14ac:dyDescent="0.25">
      <c r="M5148"/>
    </row>
    <row r="5149" spans="13:13" x14ac:dyDescent="0.25">
      <c r="M5149"/>
    </row>
    <row r="5150" spans="13:13" x14ac:dyDescent="0.25">
      <c r="M5150"/>
    </row>
    <row r="5151" spans="13:13" x14ac:dyDescent="0.25">
      <c r="M5151"/>
    </row>
    <row r="5152" spans="13:13" x14ac:dyDescent="0.25">
      <c r="M5152"/>
    </row>
    <row r="5153" spans="13:13" x14ac:dyDescent="0.25">
      <c r="M5153"/>
    </row>
    <row r="5154" spans="13:13" x14ac:dyDescent="0.25">
      <c r="M5154"/>
    </row>
    <row r="5155" spans="13:13" x14ac:dyDescent="0.25">
      <c r="M5155"/>
    </row>
    <row r="5156" spans="13:13" x14ac:dyDescent="0.25">
      <c r="M5156"/>
    </row>
    <row r="5157" spans="13:13" x14ac:dyDescent="0.25">
      <c r="M5157"/>
    </row>
    <row r="5158" spans="13:13" x14ac:dyDescent="0.25">
      <c r="M5158"/>
    </row>
    <row r="5159" spans="13:13" x14ac:dyDescent="0.25">
      <c r="M5159"/>
    </row>
    <row r="5160" spans="13:13" x14ac:dyDescent="0.25">
      <c r="M5160"/>
    </row>
    <row r="5161" spans="13:13" x14ac:dyDescent="0.25">
      <c r="M5161"/>
    </row>
    <row r="5162" spans="13:13" x14ac:dyDescent="0.25">
      <c r="M5162"/>
    </row>
    <row r="5163" spans="13:13" x14ac:dyDescent="0.25">
      <c r="M5163"/>
    </row>
    <row r="5164" spans="13:13" x14ac:dyDescent="0.25">
      <c r="M5164"/>
    </row>
    <row r="5165" spans="13:13" x14ac:dyDescent="0.25">
      <c r="M5165"/>
    </row>
    <row r="5166" spans="13:13" x14ac:dyDescent="0.25">
      <c r="M5166"/>
    </row>
    <row r="5167" spans="13:13" x14ac:dyDescent="0.25">
      <c r="M5167"/>
    </row>
    <row r="5168" spans="13:13" x14ac:dyDescent="0.25">
      <c r="M5168"/>
    </row>
    <row r="5169" spans="13:13" x14ac:dyDescent="0.25">
      <c r="M5169"/>
    </row>
    <row r="5170" spans="13:13" x14ac:dyDescent="0.25">
      <c r="M5170"/>
    </row>
    <row r="5171" spans="13:13" x14ac:dyDescent="0.25">
      <c r="M5171"/>
    </row>
    <row r="5172" spans="13:13" x14ac:dyDescent="0.25">
      <c r="M5172"/>
    </row>
    <row r="5173" spans="13:13" x14ac:dyDescent="0.25">
      <c r="M5173"/>
    </row>
    <row r="5174" spans="13:13" x14ac:dyDescent="0.25">
      <c r="M5174"/>
    </row>
    <row r="5175" spans="13:13" x14ac:dyDescent="0.25">
      <c r="M5175"/>
    </row>
    <row r="5176" spans="13:13" x14ac:dyDescent="0.25">
      <c r="M5176"/>
    </row>
    <row r="5177" spans="13:13" x14ac:dyDescent="0.25">
      <c r="M5177"/>
    </row>
    <row r="5178" spans="13:13" x14ac:dyDescent="0.25">
      <c r="M5178"/>
    </row>
    <row r="5179" spans="13:13" x14ac:dyDescent="0.25">
      <c r="M5179"/>
    </row>
    <row r="5180" spans="13:13" x14ac:dyDescent="0.25">
      <c r="M5180"/>
    </row>
    <row r="5181" spans="13:13" x14ac:dyDescent="0.25">
      <c r="M5181"/>
    </row>
    <row r="5182" spans="13:13" x14ac:dyDescent="0.25">
      <c r="M5182"/>
    </row>
    <row r="5183" spans="13:13" x14ac:dyDescent="0.25">
      <c r="M5183"/>
    </row>
    <row r="5184" spans="13:13" x14ac:dyDescent="0.25">
      <c r="M5184"/>
    </row>
    <row r="5185" spans="13:13" x14ac:dyDescent="0.25">
      <c r="M5185"/>
    </row>
    <row r="5186" spans="13:13" x14ac:dyDescent="0.25">
      <c r="M5186"/>
    </row>
    <row r="5187" spans="13:13" x14ac:dyDescent="0.25">
      <c r="M5187"/>
    </row>
    <row r="5188" spans="13:13" x14ac:dyDescent="0.25">
      <c r="M5188"/>
    </row>
    <row r="5189" spans="13:13" x14ac:dyDescent="0.25">
      <c r="M5189"/>
    </row>
    <row r="5190" spans="13:13" x14ac:dyDescent="0.25">
      <c r="M5190"/>
    </row>
    <row r="5191" spans="13:13" x14ac:dyDescent="0.25">
      <c r="M5191"/>
    </row>
    <row r="5192" spans="13:13" x14ac:dyDescent="0.25">
      <c r="M5192"/>
    </row>
    <row r="5193" spans="13:13" x14ac:dyDescent="0.25">
      <c r="M5193"/>
    </row>
    <row r="5194" spans="13:13" x14ac:dyDescent="0.25">
      <c r="M5194"/>
    </row>
    <row r="5195" spans="13:13" x14ac:dyDescent="0.25">
      <c r="M5195"/>
    </row>
    <row r="5196" spans="13:13" x14ac:dyDescent="0.25">
      <c r="M5196"/>
    </row>
    <row r="5197" spans="13:13" x14ac:dyDescent="0.25">
      <c r="M5197"/>
    </row>
    <row r="5198" spans="13:13" x14ac:dyDescent="0.25">
      <c r="M5198"/>
    </row>
    <row r="5199" spans="13:13" x14ac:dyDescent="0.25">
      <c r="M5199"/>
    </row>
    <row r="5200" spans="13:13" x14ac:dyDescent="0.25">
      <c r="M5200"/>
    </row>
    <row r="5201" spans="13:13" x14ac:dyDescent="0.25">
      <c r="M5201"/>
    </row>
    <row r="5202" spans="13:13" x14ac:dyDescent="0.25">
      <c r="M5202"/>
    </row>
    <row r="5203" spans="13:13" x14ac:dyDescent="0.25">
      <c r="M5203"/>
    </row>
    <row r="5204" spans="13:13" x14ac:dyDescent="0.25">
      <c r="M5204"/>
    </row>
    <row r="5205" spans="13:13" x14ac:dyDescent="0.25">
      <c r="M5205"/>
    </row>
    <row r="5206" spans="13:13" x14ac:dyDescent="0.25">
      <c r="M5206"/>
    </row>
    <row r="5207" spans="13:13" x14ac:dyDescent="0.25">
      <c r="M5207"/>
    </row>
    <row r="5208" spans="13:13" x14ac:dyDescent="0.25">
      <c r="M5208"/>
    </row>
    <row r="5209" spans="13:13" x14ac:dyDescent="0.25">
      <c r="M5209"/>
    </row>
    <row r="5210" spans="13:13" x14ac:dyDescent="0.25">
      <c r="M5210"/>
    </row>
    <row r="5211" spans="13:13" x14ac:dyDescent="0.25">
      <c r="M5211"/>
    </row>
    <row r="5212" spans="13:13" x14ac:dyDescent="0.25">
      <c r="M5212"/>
    </row>
    <row r="5213" spans="13:13" x14ac:dyDescent="0.25">
      <c r="M5213"/>
    </row>
    <row r="5214" spans="13:13" x14ac:dyDescent="0.25">
      <c r="M5214"/>
    </row>
    <row r="5215" spans="13:13" x14ac:dyDescent="0.25">
      <c r="M5215"/>
    </row>
    <row r="5216" spans="13:13" x14ac:dyDescent="0.25">
      <c r="M5216"/>
    </row>
    <row r="5217" spans="13:13" x14ac:dyDescent="0.25">
      <c r="M5217"/>
    </row>
    <row r="5218" spans="13:13" x14ac:dyDescent="0.25">
      <c r="M5218"/>
    </row>
    <row r="5219" spans="13:13" x14ac:dyDescent="0.25">
      <c r="M5219"/>
    </row>
    <row r="5220" spans="13:13" x14ac:dyDescent="0.25">
      <c r="M5220"/>
    </row>
    <row r="5221" spans="13:13" x14ac:dyDescent="0.25">
      <c r="M5221"/>
    </row>
    <row r="5222" spans="13:13" x14ac:dyDescent="0.25">
      <c r="M5222"/>
    </row>
    <row r="5223" spans="13:13" x14ac:dyDescent="0.25">
      <c r="M5223"/>
    </row>
    <row r="5224" spans="13:13" x14ac:dyDescent="0.25">
      <c r="M5224"/>
    </row>
    <row r="5225" spans="13:13" x14ac:dyDescent="0.25">
      <c r="M5225"/>
    </row>
    <row r="5226" spans="13:13" x14ac:dyDescent="0.25">
      <c r="M5226"/>
    </row>
    <row r="5227" spans="13:13" x14ac:dyDescent="0.25">
      <c r="M5227"/>
    </row>
    <row r="5228" spans="13:13" x14ac:dyDescent="0.25">
      <c r="M5228"/>
    </row>
    <row r="5229" spans="13:13" x14ac:dyDescent="0.25">
      <c r="M5229"/>
    </row>
    <row r="5230" spans="13:13" x14ac:dyDescent="0.25">
      <c r="M5230"/>
    </row>
    <row r="5231" spans="13:13" x14ac:dyDescent="0.25">
      <c r="M5231"/>
    </row>
    <row r="5232" spans="13:13" x14ac:dyDescent="0.25">
      <c r="M5232"/>
    </row>
    <row r="5233" spans="13:13" x14ac:dyDescent="0.25">
      <c r="M5233"/>
    </row>
    <row r="5234" spans="13:13" x14ac:dyDescent="0.25">
      <c r="M5234"/>
    </row>
    <row r="5235" spans="13:13" x14ac:dyDescent="0.25">
      <c r="M5235"/>
    </row>
    <row r="5236" spans="13:13" x14ac:dyDescent="0.25">
      <c r="M5236"/>
    </row>
    <row r="5237" spans="13:13" x14ac:dyDescent="0.25">
      <c r="M5237"/>
    </row>
    <row r="5238" spans="13:13" x14ac:dyDescent="0.25">
      <c r="M5238"/>
    </row>
    <row r="5239" spans="13:13" x14ac:dyDescent="0.25">
      <c r="M5239"/>
    </row>
    <row r="5240" spans="13:13" x14ac:dyDescent="0.25">
      <c r="M5240"/>
    </row>
    <row r="5241" spans="13:13" x14ac:dyDescent="0.25">
      <c r="M5241"/>
    </row>
    <row r="5242" spans="13:13" x14ac:dyDescent="0.25">
      <c r="M5242"/>
    </row>
    <row r="5243" spans="13:13" x14ac:dyDescent="0.25">
      <c r="M5243"/>
    </row>
    <row r="5244" spans="13:13" x14ac:dyDescent="0.25">
      <c r="M5244"/>
    </row>
    <row r="5245" spans="13:13" x14ac:dyDescent="0.25">
      <c r="M5245"/>
    </row>
    <row r="5246" spans="13:13" x14ac:dyDescent="0.25">
      <c r="M5246"/>
    </row>
    <row r="5247" spans="13:13" x14ac:dyDescent="0.25">
      <c r="M5247"/>
    </row>
    <row r="5248" spans="13:13" x14ac:dyDescent="0.25">
      <c r="M5248"/>
    </row>
    <row r="5249" spans="13:13" x14ac:dyDescent="0.25">
      <c r="M5249"/>
    </row>
    <row r="5250" spans="13:13" x14ac:dyDescent="0.25">
      <c r="M5250"/>
    </row>
    <row r="5251" spans="13:13" x14ac:dyDescent="0.25">
      <c r="M5251"/>
    </row>
    <row r="5252" spans="13:13" x14ac:dyDescent="0.25">
      <c r="M5252"/>
    </row>
    <row r="5253" spans="13:13" x14ac:dyDescent="0.25">
      <c r="M5253"/>
    </row>
    <row r="5254" spans="13:13" x14ac:dyDescent="0.25">
      <c r="M5254"/>
    </row>
    <row r="5255" spans="13:13" x14ac:dyDescent="0.25">
      <c r="M5255"/>
    </row>
    <row r="5256" spans="13:13" x14ac:dyDescent="0.25">
      <c r="M5256"/>
    </row>
    <row r="5257" spans="13:13" x14ac:dyDescent="0.25">
      <c r="M5257"/>
    </row>
    <row r="5258" spans="13:13" x14ac:dyDescent="0.25">
      <c r="M5258"/>
    </row>
    <row r="5259" spans="13:13" x14ac:dyDescent="0.25">
      <c r="M5259"/>
    </row>
    <row r="5260" spans="13:13" x14ac:dyDescent="0.25">
      <c r="M5260"/>
    </row>
    <row r="5261" spans="13:13" x14ac:dyDescent="0.25">
      <c r="M5261"/>
    </row>
    <row r="5262" spans="13:13" x14ac:dyDescent="0.25">
      <c r="M5262"/>
    </row>
    <row r="5263" spans="13:13" x14ac:dyDescent="0.25">
      <c r="M5263"/>
    </row>
    <row r="5264" spans="13:13" x14ac:dyDescent="0.25">
      <c r="M5264"/>
    </row>
    <row r="5265" spans="13:13" x14ac:dyDescent="0.25">
      <c r="M5265"/>
    </row>
    <row r="5266" spans="13:13" x14ac:dyDescent="0.25">
      <c r="M5266"/>
    </row>
    <row r="5267" spans="13:13" x14ac:dyDescent="0.25">
      <c r="M5267"/>
    </row>
    <row r="5268" spans="13:13" x14ac:dyDescent="0.25">
      <c r="M5268"/>
    </row>
    <row r="5269" spans="13:13" x14ac:dyDescent="0.25">
      <c r="M5269"/>
    </row>
    <row r="5270" spans="13:13" x14ac:dyDescent="0.25">
      <c r="M5270"/>
    </row>
    <row r="5271" spans="13:13" x14ac:dyDescent="0.25">
      <c r="M5271"/>
    </row>
    <row r="5272" spans="13:13" x14ac:dyDescent="0.25">
      <c r="M5272"/>
    </row>
    <row r="5273" spans="13:13" x14ac:dyDescent="0.25">
      <c r="M5273"/>
    </row>
    <row r="5274" spans="13:13" x14ac:dyDescent="0.25">
      <c r="M5274"/>
    </row>
    <row r="5275" spans="13:13" x14ac:dyDescent="0.25">
      <c r="M5275"/>
    </row>
    <row r="5276" spans="13:13" x14ac:dyDescent="0.25">
      <c r="M5276"/>
    </row>
    <row r="5277" spans="13:13" x14ac:dyDescent="0.25">
      <c r="M5277"/>
    </row>
    <row r="5278" spans="13:13" x14ac:dyDescent="0.25">
      <c r="M5278"/>
    </row>
    <row r="5279" spans="13:13" x14ac:dyDescent="0.25">
      <c r="M5279"/>
    </row>
    <row r="5280" spans="13:13" x14ac:dyDescent="0.25">
      <c r="M5280"/>
    </row>
    <row r="5281" spans="13:13" x14ac:dyDescent="0.25">
      <c r="M5281"/>
    </row>
    <row r="5282" spans="13:13" x14ac:dyDescent="0.25">
      <c r="M5282"/>
    </row>
    <row r="5283" spans="13:13" x14ac:dyDescent="0.25">
      <c r="M5283"/>
    </row>
    <row r="5284" spans="13:13" x14ac:dyDescent="0.25">
      <c r="M5284"/>
    </row>
    <row r="5285" spans="13:13" x14ac:dyDescent="0.25">
      <c r="M5285"/>
    </row>
    <row r="5286" spans="13:13" x14ac:dyDescent="0.25">
      <c r="M5286"/>
    </row>
    <row r="5287" spans="13:13" x14ac:dyDescent="0.25">
      <c r="M5287"/>
    </row>
    <row r="5288" spans="13:13" x14ac:dyDescent="0.25">
      <c r="M5288"/>
    </row>
    <row r="5289" spans="13:13" x14ac:dyDescent="0.25">
      <c r="M5289"/>
    </row>
    <row r="5290" spans="13:13" x14ac:dyDescent="0.25">
      <c r="M5290"/>
    </row>
    <row r="5291" spans="13:13" x14ac:dyDescent="0.25">
      <c r="M5291"/>
    </row>
    <row r="5292" spans="13:13" x14ac:dyDescent="0.25">
      <c r="M5292"/>
    </row>
    <row r="5293" spans="13:13" x14ac:dyDescent="0.25">
      <c r="M5293"/>
    </row>
    <row r="5294" spans="13:13" x14ac:dyDescent="0.25">
      <c r="M5294"/>
    </row>
    <row r="5295" spans="13:13" x14ac:dyDescent="0.25">
      <c r="M5295"/>
    </row>
    <row r="5296" spans="13:13" x14ac:dyDescent="0.25">
      <c r="M5296"/>
    </row>
    <row r="5297" spans="13:13" x14ac:dyDescent="0.25">
      <c r="M5297"/>
    </row>
    <row r="5298" spans="13:13" x14ac:dyDescent="0.25">
      <c r="M5298"/>
    </row>
    <row r="5299" spans="13:13" x14ac:dyDescent="0.25">
      <c r="M5299"/>
    </row>
    <row r="5300" spans="13:13" x14ac:dyDescent="0.25">
      <c r="M5300"/>
    </row>
    <row r="5301" spans="13:13" x14ac:dyDescent="0.25">
      <c r="M5301"/>
    </row>
    <row r="5302" spans="13:13" x14ac:dyDescent="0.25">
      <c r="M5302"/>
    </row>
    <row r="5303" spans="13:13" x14ac:dyDescent="0.25">
      <c r="M5303"/>
    </row>
    <row r="5304" spans="13:13" x14ac:dyDescent="0.25">
      <c r="M5304"/>
    </row>
    <row r="5305" spans="13:13" x14ac:dyDescent="0.25">
      <c r="M5305"/>
    </row>
    <row r="5306" spans="13:13" x14ac:dyDescent="0.25">
      <c r="M5306"/>
    </row>
    <row r="5307" spans="13:13" x14ac:dyDescent="0.25">
      <c r="M5307"/>
    </row>
    <row r="5308" spans="13:13" x14ac:dyDescent="0.25">
      <c r="M5308"/>
    </row>
    <row r="5309" spans="13:13" x14ac:dyDescent="0.25">
      <c r="M5309"/>
    </row>
    <row r="5310" spans="13:13" x14ac:dyDescent="0.25">
      <c r="M5310"/>
    </row>
    <row r="5311" spans="13:13" x14ac:dyDescent="0.25">
      <c r="M5311"/>
    </row>
    <row r="5312" spans="13:13" x14ac:dyDescent="0.25">
      <c r="M5312"/>
    </row>
    <row r="5313" spans="13:13" x14ac:dyDescent="0.25">
      <c r="M5313"/>
    </row>
    <row r="5314" spans="13:13" x14ac:dyDescent="0.25">
      <c r="M5314"/>
    </row>
    <row r="5315" spans="13:13" x14ac:dyDescent="0.25">
      <c r="M5315"/>
    </row>
    <row r="5316" spans="13:13" x14ac:dyDescent="0.25">
      <c r="M5316"/>
    </row>
    <row r="5317" spans="13:13" x14ac:dyDescent="0.25">
      <c r="M5317"/>
    </row>
    <row r="5318" spans="13:13" x14ac:dyDescent="0.25">
      <c r="M5318"/>
    </row>
    <row r="5319" spans="13:13" x14ac:dyDescent="0.25">
      <c r="M5319"/>
    </row>
    <row r="5320" spans="13:13" x14ac:dyDescent="0.25">
      <c r="M5320"/>
    </row>
    <row r="5321" spans="13:13" x14ac:dyDescent="0.25">
      <c r="M5321"/>
    </row>
    <row r="5322" spans="13:13" x14ac:dyDescent="0.25">
      <c r="M5322"/>
    </row>
    <row r="5323" spans="13:13" x14ac:dyDescent="0.25">
      <c r="M5323"/>
    </row>
    <row r="5324" spans="13:13" x14ac:dyDescent="0.25">
      <c r="M5324"/>
    </row>
    <row r="5325" spans="13:13" x14ac:dyDescent="0.25">
      <c r="M5325"/>
    </row>
    <row r="5326" spans="13:13" x14ac:dyDescent="0.25">
      <c r="M5326"/>
    </row>
    <row r="5327" spans="13:13" x14ac:dyDescent="0.25">
      <c r="M5327"/>
    </row>
    <row r="5328" spans="13:13" x14ac:dyDescent="0.25">
      <c r="M5328"/>
    </row>
    <row r="5329" spans="13:13" x14ac:dyDescent="0.25">
      <c r="M5329"/>
    </row>
    <row r="5330" spans="13:13" x14ac:dyDescent="0.25">
      <c r="M5330"/>
    </row>
    <row r="5331" spans="13:13" x14ac:dyDescent="0.25">
      <c r="M5331"/>
    </row>
    <row r="5332" spans="13:13" x14ac:dyDescent="0.25">
      <c r="M5332"/>
    </row>
    <row r="5333" spans="13:13" x14ac:dyDescent="0.25">
      <c r="M5333"/>
    </row>
    <row r="5334" spans="13:13" x14ac:dyDescent="0.25">
      <c r="M5334"/>
    </row>
    <row r="5335" spans="13:13" x14ac:dyDescent="0.25">
      <c r="M5335"/>
    </row>
    <row r="5336" spans="13:13" x14ac:dyDescent="0.25">
      <c r="M5336"/>
    </row>
    <row r="5337" spans="13:13" x14ac:dyDescent="0.25">
      <c r="M5337"/>
    </row>
    <row r="5338" spans="13:13" x14ac:dyDescent="0.25">
      <c r="M5338"/>
    </row>
    <row r="5339" spans="13:13" x14ac:dyDescent="0.25">
      <c r="M5339"/>
    </row>
    <row r="5340" spans="13:13" x14ac:dyDescent="0.25">
      <c r="M5340"/>
    </row>
    <row r="5341" spans="13:13" x14ac:dyDescent="0.25">
      <c r="M5341"/>
    </row>
    <row r="5342" spans="13:13" x14ac:dyDescent="0.25">
      <c r="M5342"/>
    </row>
    <row r="5343" spans="13:13" x14ac:dyDescent="0.25">
      <c r="M5343"/>
    </row>
    <row r="5344" spans="13:13" x14ac:dyDescent="0.25">
      <c r="M5344"/>
    </row>
    <row r="5345" spans="13:13" x14ac:dyDescent="0.25">
      <c r="M5345"/>
    </row>
    <row r="5346" spans="13:13" x14ac:dyDescent="0.25">
      <c r="M5346"/>
    </row>
    <row r="5347" spans="13:13" x14ac:dyDescent="0.25">
      <c r="M5347"/>
    </row>
    <row r="5348" spans="13:13" x14ac:dyDescent="0.25">
      <c r="M5348"/>
    </row>
    <row r="5349" spans="13:13" x14ac:dyDescent="0.25">
      <c r="M5349"/>
    </row>
    <row r="5350" spans="13:13" x14ac:dyDescent="0.25">
      <c r="M5350"/>
    </row>
    <row r="5351" spans="13:13" x14ac:dyDescent="0.25">
      <c r="M5351"/>
    </row>
    <row r="5352" spans="13:13" x14ac:dyDescent="0.25">
      <c r="M5352"/>
    </row>
    <row r="5353" spans="13:13" x14ac:dyDescent="0.25">
      <c r="M5353"/>
    </row>
    <row r="5354" spans="13:13" x14ac:dyDescent="0.25">
      <c r="M5354"/>
    </row>
    <row r="5355" spans="13:13" x14ac:dyDescent="0.25">
      <c r="M5355"/>
    </row>
    <row r="5356" spans="13:13" x14ac:dyDescent="0.25">
      <c r="M5356"/>
    </row>
    <row r="5357" spans="13:13" x14ac:dyDescent="0.25">
      <c r="M5357"/>
    </row>
    <row r="5358" spans="13:13" x14ac:dyDescent="0.25">
      <c r="M5358"/>
    </row>
    <row r="5359" spans="13:13" x14ac:dyDescent="0.25">
      <c r="M5359"/>
    </row>
    <row r="5360" spans="13:13" x14ac:dyDescent="0.25">
      <c r="M5360"/>
    </row>
    <row r="5361" spans="13:13" x14ac:dyDescent="0.25">
      <c r="M5361"/>
    </row>
    <row r="5362" spans="13:13" x14ac:dyDescent="0.25">
      <c r="M5362"/>
    </row>
    <row r="5363" spans="13:13" x14ac:dyDescent="0.25">
      <c r="M5363"/>
    </row>
    <row r="5364" spans="13:13" x14ac:dyDescent="0.25">
      <c r="M5364"/>
    </row>
    <row r="5365" spans="13:13" x14ac:dyDescent="0.25">
      <c r="M5365"/>
    </row>
    <row r="5366" spans="13:13" x14ac:dyDescent="0.25">
      <c r="M5366"/>
    </row>
    <row r="5367" spans="13:13" x14ac:dyDescent="0.25">
      <c r="M5367"/>
    </row>
    <row r="5368" spans="13:13" x14ac:dyDescent="0.25">
      <c r="M5368"/>
    </row>
    <row r="5369" spans="13:13" x14ac:dyDescent="0.25">
      <c r="M5369"/>
    </row>
    <row r="5370" spans="13:13" x14ac:dyDescent="0.25">
      <c r="M5370"/>
    </row>
    <row r="5371" spans="13:13" x14ac:dyDescent="0.25">
      <c r="M5371"/>
    </row>
    <row r="5372" spans="13:13" x14ac:dyDescent="0.25">
      <c r="M5372"/>
    </row>
    <row r="5373" spans="13:13" x14ac:dyDescent="0.25">
      <c r="M5373"/>
    </row>
    <row r="5374" spans="13:13" x14ac:dyDescent="0.25">
      <c r="M5374"/>
    </row>
    <row r="5375" spans="13:13" x14ac:dyDescent="0.25">
      <c r="M5375"/>
    </row>
    <row r="5376" spans="13:13" x14ac:dyDescent="0.25">
      <c r="M5376"/>
    </row>
    <row r="5377" spans="13:13" x14ac:dyDescent="0.25">
      <c r="M5377"/>
    </row>
    <row r="5378" spans="13:13" x14ac:dyDescent="0.25">
      <c r="M5378"/>
    </row>
    <row r="5379" spans="13:13" x14ac:dyDescent="0.25">
      <c r="M5379"/>
    </row>
    <row r="5380" spans="13:13" x14ac:dyDescent="0.25">
      <c r="M5380"/>
    </row>
    <row r="5381" spans="13:13" x14ac:dyDescent="0.25">
      <c r="M5381"/>
    </row>
    <row r="5382" spans="13:13" x14ac:dyDescent="0.25">
      <c r="M5382"/>
    </row>
    <row r="5383" spans="13:13" x14ac:dyDescent="0.25">
      <c r="M5383"/>
    </row>
    <row r="5384" spans="13:13" x14ac:dyDescent="0.25">
      <c r="M5384"/>
    </row>
    <row r="5385" spans="13:13" x14ac:dyDescent="0.25">
      <c r="M5385"/>
    </row>
    <row r="5386" spans="13:13" x14ac:dyDescent="0.25">
      <c r="M5386"/>
    </row>
    <row r="5387" spans="13:13" x14ac:dyDescent="0.25">
      <c r="M5387"/>
    </row>
    <row r="5388" spans="13:13" x14ac:dyDescent="0.25">
      <c r="M5388"/>
    </row>
    <row r="5389" spans="13:13" x14ac:dyDescent="0.25">
      <c r="M5389"/>
    </row>
    <row r="5390" spans="13:13" x14ac:dyDescent="0.25">
      <c r="M5390"/>
    </row>
    <row r="5391" spans="13:13" x14ac:dyDescent="0.25">
      <c r="M5391"/>
    </row>
    <row r="5392" spans="13:13" x14ac:dyDescent="0.25">
      <c r="M5392"/>
    </row>
    <row r="5393" spans="13:13" x14ac:dyDescent="0.25">
      <c r="M5393"/>
    </row>
    <row r="5394" spans="13:13" x14ac:dyDescent="0.25">
      <c r="M5394"/>
    </row>
    <row r="5395" spans="13:13" x14ac:dyDescent="0.25">
      <c r="M5395"/>
    </row>
    <row r="5396" spans="13:13" x14ac:dyDescent="0.25">
      <c r="M5396"/>
    </row>
    <row r="5397" spans="13:13" x14ac:dyDescent="0.25">
      <c r="M5397"/>
    </row>
    <row r="5398" spans="13:13" x14ac:dyDescent="0.25">
      <c r="M5398"/>
    </row>
    <row r="5399" spans="13:13" x14ac:dyDescent="0.25">
      <c r="M5399"/>
    </row>
    <row r="5400" spans="13:13" x14ac:dyDescent="0.25">
      <c r="M5400"/>
    </row>
    <row r="5401" spans="13:13" x14ac:dyDescent="0.25">
      <c r="M5401"/>
    </row>
    <row r="5402" spans="13:13" x14ac:dyDescent="0.25">
      <c r="M5402"/>
    </row>
    <row r="5403" spans="13:13" x14ac:dyDescent="0.25">
      <c r="M5403"/>
    </row>
    <row r="5404" spans="13:13" x14ac:dyDescent="0.25">
      <c r="M5404"/>
    </row>
    <row r="5405" spans="13:13" x14ac:dyDescent="0.25">
      <c r="M5405"/>
    </row>
    <row r="5406" spans="13:13" x14ac:dyDescent="0.25">
      <c r="M5406"/>
    </row>
    <row r="5407" spans="13:13" x14ac:dyDescent="0.25">
      <c r="M5407"/>
    </row>
    <row r="5408" spans="13:13" x14ac:dyDescent="0.25">
      <c r="M5408"/>
    </row>
    <row r="5409" spans="13:13" x14ac:dyDescent="0.25">
      <c r="M5409"/>
    </row>
    <row r="5410" spans="13:13" x14ac:dyDescent="0.25">
      <c r="M5410"/>
    </row>
    <row r="5411" spans="13:13" x14ac:dyDescent="0.25">
      <c r="M5411"/>
    </row>
    <row r="5412" spans="13:13" x14ac:dyDescent="0.25">
      <c r="M5412"/>
    </row>
    <row r="5413" spans="13:13" x14ac:dyDescent="0.25">
      <c r="M5413"/>
    </row>
    <row r="5414" spans="13:13" x14ac:dyDescent="0.25">
      <c r="M5414"/>
    </row>
    <row r="5415" spans="13:13" x14ac:dyDescent="0.25">
      <c r="M5415"/>
    </row>
    <row r="5416" spans="13:13" x14ac:dyDescent="0.25">
      <c r="M5416"/>
    </row>
    <row r="5417" spans="13:13" x14ac:dyDescent="0.25">
      <c r="M5417"/>
    </row>
    <row r="5418" spans="13:13" x14ac:dyDescent="0.25">
      <c r="M5418"/>
    </row>
    <row r="5419" spans="13:13" x14ac:dyDescent="0.25">
      <c r="M5419"/>
    </row>
    <row r="5420" spans="13:13" x14ac:dyDescent="0.25">
      <c r="M5420"/>
    </row>
    <row r="5421" spans="13:13" x14ac:dyDescent="0.25">
      <c r="M5421"/>
    </row>
    <row r="5422" spans="13:13" x14ac:dyDescent="0.25">
      <c r="M5422"/>
    </row>
    <row r="5423" spans="13:13" x14ac:dyDescent="0.25">
      <c r="M5423"/>
    </row>
    <row r="5424" spans="13:13" x14ac:dyDescent="0.25">
      <c r="M5424"/>
    </row>
    <row r="5425" spans="13:13" x14ac:dyDescent="0.25">
      <c r="M5425"/>
    </row>
    <row r="5426" spans="13:13" x14ac:dyDescent="0.25">
      <c r="M5426"/>
    </row>
    <row r="5427" spans="13:13" x14ac:dyDescent="0.25">
      <c r="M5427"/>
    </row>
    <row r="5428" spans="13:13" x14ac:dyDescent="0.25">
      <c r="M5428"/>
    </row>
    <row r="5429" spans="13:13" x14ac:dyDescent="0.25">
      <c r="M5429"/>
    </row>
    <row r="5430" spans="13:13" x14ac:dyDescent="0.25">
      <c r="M5430"/>
    </row>
    <row r="5431" spans="13:13" x14ac:dyDescent="0.25">
      <c r="M5431"/>
    </row>
    <row r="5432" spans="13:13" x14ac:dyDescent="0.25">
      <c r="M5432"/>
    </row>
    <row r="5433" spans="13:13" x14ac:dyDescent="0.25">
      <c r="M5433"/>
    </row>
    <row r="5434" spans="13:13" x14ac:dyDescent="0.25">
      <c r="M5434"/>
    </row>
    <row r="5435" spans="13:13" x14ac:dyDescent="0.25">
      <c r="M5435"/>
    </row>
    <row r="5436" spans="13:13" x14ac:dyDescent="0.25">
      <c r="M5436"/>
    </row>
    <row r="5437" spans="13:13" x14ac:dyDescent="0.25">
      <c r="M5437"/>
    </row>
    <row r="5438" spans="13:13" x14ac:dyDescent="0.25">
      <c r="M5438"/>
    </row>
    <row r="5439" spans="13:13" x14ac:dyDescent="0.25">
      <c r="M5439"/>
    </row>
    <row r="5440" spans="13:13" x14ac:dyDescent="0.25">
      <c r="M5440"/>
    </row>
    <row r="5441" spans="13:13" x14ac:dyDescent="0.25">
      <c r="M5441"/>
    </row>
    <row r="5442" spans="13:13" x14ac:dyDescent="0.25">
      <c r="M5442"/>
    </row>
    <row r="5443" spans="13:13" x14ac:dyDescent="0.25">
      <c r="M5443"/>
    </row>
    <row r="5444" spans="13:13" x14ac:dyDescent="0.25">
      <c r="M5444"/>
    </row>
    <row r="5445" spans="13:13" x14ac:dyDescent="0.25">
      <c r="M5445"/>
    </row>
    <row r="5446" spans="13:13" x14ac:dyDescent="0.25">
      <c r="M5446"/>
    </row>
    <row r="5447" spans="13:13" x14ac:dyDescent="0.25">
      <c r="M5447"/>
    </row>
    <row r="5448" spans="13:13" x14ac:dyDescent="0.25">
      <c r="M5448"/>
    </row>
    <row r="5449" spans="13:13" x14ac:dyDescent="0.25">
      <c r="M5449"/>
    </row>
    <row r="5450" spans="13:13" x14ac:dyDescent="0.25">
      <c r="M5450"/>
    </row>
    <row r="5451" spans="13:13" x14ac:dyDescent="0.25">
      <c r="M5451"/>
    </row>
    <row r="5452" spans="13:13" x14ac:dyDescent="0.25">
      <c r="M5452"/>
    </row>
    <row r="5453" spans="13:13" x14ac:dyDescent="0.25">
      <c r="M5453"/>
    </row>
    <row r="5454" spans="13:13" x14ac:dyDescent="0.25">
      <c r="M5454"/>
    </row>
    <row r="5455" spans="13:13" x14ac:dyDescent="0.25">
      <c r="M5455"/>
    </row>
    <row r="5456" spans="13:13" x14ac:dyDescent="0.25">
      <c r="M5456"/>
    </row>
    <row r="5457" spans="13:13" x14ac:dyDescent="0.25">
      <c r="M5457"/>
    </row>
    <row r="5458" spans="13:13" x14ac:dyDescent="0.25">
      <c r="M5458"/>
    </row>
    <row r="5459" spans="13:13" x14ac:dyDescent="0.25">
      <c r="M5459"/>
    </row>
    <row r="5460" spans="13:13" x14ac:dyDescent="0.25">
      <c r="M5460"/>
    </row>
    <row r="5461" spans="13:13" x14ac:dyDescent="0.25">
      <c r="M5461"/>
    </row>
    <row r="5462" spans="13:13" x14ac:dyDescent="0.25">
      <c r="M5462"/>
    </row>
    <row r="5463" spans="13:13" x14ac:dyDescent="0.25">
      <c r="M5463"/>
    </row>
    <row r="5464" spans="13:13" x14ac:dyDescent="0.25">
      <c r="M5464"/>
    </row>
    <row r="5465" spans="13:13" x14ac:dyDescent="0.25">
      <c r="M5465"/>
    </row>
    <row r="5466" spans="13:13" x14ac:dyDescent="0.25">
      <c r="M5466"/>
    </row>
    <row r="5467" spans="13:13" x14ac:dyDescent="0.25">
      <c r="M5467"/>
    </row>
    <row r="5468" spans="13:13" x14ac:dyDescent="0.25">
      <c r="M5468"/>
    </row>
    <row r="5469" spans="13:13" x14ac:dyDescent="0.25">
      <c r="M5469"/>
    </row>
    <row r="5470" spans="13:13" x14ac:dyDescent="0.25">
      <c r="M5470"/>
    </row>
    <row r="5471" spans="13:13" x14ac:dyDescent="0.25">
      <c r="M5471"/>
    </row>
    <row r="5472" spans="13:13" x14ac:dyDescent="0.25">
      <c r="M5472"/>
    </row>
    <row r="5473" spans="13:13" x14ac:dyDescent="0.25">
      <c r="M5473"/>
    </row>
    <row r="5474" spans="13:13" x14ac:dyDescent="0.25">
      <c r="M5474"/>
    </row>
    <row r="5475" spans="13:13" x14ac:dyDescent="0.25">
      <c r="M5475"/>
    </row>
    <row r="5476" spans="13:13" x14ac:dyDescent="0.25">
      <c r="M5476"/>
    </row>
    <row r="5477" spans="13:13" x14ac:dyDescent="0.25">
      <c r="M5477"/>
    </row>
    <row r="5478" spans="13:13" x14ac:dyDescent="0.25">
      <c r="M5478"/>
    </row>
    <row r="5479" spans="13:13" x14ac:dyDescent="0.25">
      <c r="M5479"/>
    </row>
    <row r="5480" spans="13:13" x14ac:dyDescent="0.25">
      <c r="M5480"/>
    </row>
    <row r="5481" spans="13:13" x14ac:dyDescent="0.25">
      <c r="M5481"/>
    </row>
    <row r="5482" spans="13:13" x14ac:dyDescent="0.25">
      <c r="M5482"/>
    </row>
    <row r="5483" spans="13:13" x14ac:dyDescent="0.25">
      <c r="M5483"/>
    </row>
    <row r="5484" spans="13:13" x14ac:dyDescent="0.25">
      <c r="M5484"/>
    </row>
    <row r="5485" spans="13:13" x14ac:dyDescent="0.25">
      <c r="M5485"/>
    </row>
    <row r="5486" spans="13:13" x14ac:dyDescent="0.25">
      <c r="M5486"/>
    </row>
    <row r="5487" spans="13:13" x14ac:dyDescent="0.25">
      <c r="M5487"/>
    </row>
    <row r="5488" spans="13:13" x14ac:dyDescent="0.25">
      <c r="M5488"/>
    </row>
    <row r="5489" spans="13:13" x14ac:dyDescent="0.25">
      <c r="M5489"/>
    </row>
    <row r="5490" spans="13:13" x14ac:dyDescent="0.25">
      <c r="M5490"/>
    </row>
    <row r="5491" spans="13:13" x14ac:dyDescent="0.25">
      <c r="M5491"/>
    </row>
    <row r="5492" spans="13:13" x14ac:dyDescent="0.25">
      <c r="M5492"/>
    </row>
    <row r="5493" spans="13:13" x14ac:dyDescent="0.25">
      <c r="M5493"/>
    </row>
    <row r="5494" spans="13:13" x14ac:dyDescent="0.25">
      <c r="M5494"/>
    </row>
    <row r="5495" spans="13:13" x14ac:dyDescent="0.25">
      <c r="M5495"/>
    </row>
    <row r="5496" spans="13:13" x14ac:dyDescent="0.25">
      <c r="M5496"/>
    </row>
    <row r="5497" spans="13:13" x14ac:dyDescent="0.25">
      <c r="M5497"/>
    </row>
    <row r="5498" spans="13:13" x14ac:dyDescent="0.25">
      <c r="M5498"/>
    </row>
    <row r="5499" spans="13:13" x14ac:dyDescent="0.25">
      <c r="M5499"/>
    </row>
    <row r="5500" spans="13:13" x14ac:dyDescent="0.25">
      <c r="M5500"/>
    </row>
    <row r="5501" spans="13:13" x14ac:dyDescent="0.25">
      <c r="M5501"/>
    </row>
    <row r="5502" spans="13:13" x14ac:dyDescent="0.25">
      <c r="M5502"/>
    </row>
    <row r="5503" spans="13:13" x14ac:dyDescent="0.25">
      <c r="M5503"/>
    </row>
    <row r="5504" spans="13:13" x14ac:dyDescent="0.25">
      <c r="M5504"/>
    </row>
    <row r="5505" spans="13:13" x14ac:dyDescent="0.25">
      <c r="M5505"/>
    </row>
    <row r="5506" spans="13:13" x14ac:dyDescent="0.25">
      <c r="M5506"/>
    </row>
    <row r="5507" spans="13:13" x14ac:dyDescent="0.25">
      <c r="M5507"/>
    </row>
    <row r="5508" spans="13:13" x14ac:dyDescent="0.25">
      <c r="M5508"/>
    </row>
    <row r="5509" spans="13:13" x14ac:dyDescent="0.25">
      <c r="M5509"/>
    </row>
    <row r="5510" spans="13:13" x14ac:dyDescent="0.25">
      <c r="M5510"/>
    </row>
    <row r="5511" spans="13:13" x14ac:dyDescent="0.25">
      <c r="M5511"/>
    </row>
    <row r="5512" spans="13:13" x14ac:dyDescent="0.25">
      <c r="M5512"/>
    </row>
    <row r="5513" spans="13:13" x14ac:dyDescent="0.25">
      <c r="M5513"/>
    </row>
    <row r="5514" spans="13:13" x14ac:dyDescent="0.25">
      <c r="M5514"/>
    </row>
    <row r="5515" spans="13:13" x14ac:dyDescent="0.25">
      <c r="M5515"/>
    </row>
    <row r="5516" spans="13:13" x14ac:dyDescent="0.25">
      <c r="M5516"/>
    </row>
    <row r="5517" spans="13:13" x14ac:dyDescent="0.25">
      <c r="M5517"/>
    </row>
    <row r="5518" spans="13:13" x14ac:dyDescent="0.25">
      <c r="M5518"/>
    </row>
    <row r="5519" spans="13:13" x14ac:dyDescent="0.25">
      <c r="M5519"/>
    </row>
    <row r="5520" spans="13:13" x14ac:dyDescent="0.25">
      <c r="M5520"/>
    </row>
    <row r="5521" spans="13:13" x14ac:dyDescent="0.25">
      <c r="M5521"/>
    </row>
    <row r="5522" spans="13:13" x14ac:dyDescent="0.25">
      <c r="M5522"/>
    </row>
    <row r="5523" spans="13:13" x14ac:dyDescent="0.25">
      <c r="M5523"/>
    </row>
    <row r="5524" spans="13:13" x14ac:dyDescent="0.25">
      <c r="M5524"/>
    </row>
    <row r="5525" spans="13:13" x14ac:dyDescent="0.25">
      <c r="M5525"/>
    </row>
    <row r="5526" spans="13:13" x14ac:dyDescent="0.25">
      <c r="M5526"/>
    </row>
    <row r="5527" spans="13:13" x14ac:dyDescent="0.25">
      <c r="M5527"/>
    </row>
    <row r="5528" spans="13:13" x14ac:dyDescent="0.25">
      <c r="M5528"/>
    </row>
    <row r="5529" spans="13:13" x14ac:dyDescent="0.25">
      <c r="M5529"/>
    </row>
    <row r="5530" spans="13:13" x14ac:dyDescent="0.25">
      <c r="M5530"/>
    </row>
    <row r="5531" spans="13:13" x14ac:dyDescent="0.25">
      <c r="M5531"/>
    </row>
    <row r="5532" spans="13:13" x14ac:dyDescent="0.25">
      <c r="M5532"/>
    </row>
    <row r="5533" spans="13:13" x14ac:dyDescent="0.25">
      <c r="M5533"/>
    </row>
    <row r="5534" spans="13:13" x14ac:dyDescent="0.25">
      <c r="M5534"/>
    </row>
    <row r="5535" spans="13:13" x14ac:dyDescent="0.25">
      <c r="M5535"/>
    </row>
    <row r="5536" spans="13:13" x14ac:dyDescent="0.25">
      <c r="M5536"/>
    </row>
    <row r="5537" spans="13:13" x14ac:dyDescent="0.25">
      <c r="M5537"/>
    </row>
    <row r="5538" spans="13:13" x14ac:dyDescent="0.25">
      <c r="M5538"/>
    </row>
    <row r="5539" spans="13:13" x14ac:dyDescent="0.25">
      <c r="M5539"/>
    </row>
    <row r="5540" spans="13:13" x14ac:dyDescent="0.25">
      <c r="M5540"/>
    </row>
    <row r="5541" spans="13:13" x14ac:dyDescent="0.25">
      <c r="M5541"/>
    </row>
    <row r="5542" spans="13:13" x14ac:dyDescent="0.25">
      <c r="M5542"/>
    </row>
    <row r="5543" spans="13:13" x14ac:dyDescent="0.25">
      <c r="M5543"/>
    </row>
    <row r="5544" spans="13:13" x14ac:dyDescent="0.25">
      <c r="M5544"/>
    </row>
    <row r="5545" spans="13:13" x14ac:dyDescent="0.25">
      <c r="M5545"/>
    </row>
    <row r="5546" spans="13:13" x14ac:dyDescent="0.25">
      <c r="M5546"/>
    </row>
    <row r="5547" spans="13:13" x14ac:dyDescent="0.25">
      <c r="M5547"/>
    </row>
    <row r="5548" spans="13:13" x14ac:dyDescent="0.25">
      <c r="M5548"/>
    </row>
    <row r="5549" spans="13:13" x14ac:dyDescent="0.25">
      <c r="M5549"/>
    </row>
    <row r="5550" spans="13:13" x14ac:dyDescent="0.25">
      <c r="M5550"/>
    </row>
    <row r="5551" spans="13:13" x14ac:dyDescent="0.25">
      <c r="M5551"/>
    </row>
    <row r="5552" spans="13:13" x14ac:dyDescent="0.25">
      <c r="M5552"/>
    </row>
    <row r="5553" spans="13:13" x14ac:dyDescent="0.25">
      <c r="M5553"/>
    </row>
    <row r="5554" spans="13:13" x14ac:dyDescent="0.25">
      <c r="M5554"/>
    </row>
    <row r="5555" spans="13:13" x14ac:dyDescent="0.25">
      <c r="M5555"/>
    </row>
    <row r="5556" spans="13:13" x14ac:dyDescent="0.25">
      <c r="M5556"/>
    </row>
    <row r="5557" spans="13:13" x14ac:dyDescent="0.25">
      <c r="M5557"/>
    </row>
    <row r="5558" spans="13:13" x14ac:dyDescent="0.25">
      <c r="M5558"/>
    </row>
    <row r="5559" spans="13:13" x14ac:dyDescent="0.25">
      <c r="M5559"/>
    </row>
    <row r="5560" spans="13:13" x14ac:dyDescent="0.25">
      <c r="M5560"/>
    </row>
    <row r="5561" spans="13:13" x14ac:dyDescent="0.25">
      <c r="M5561"/>
    </row>
    <row r="5562" spans="13:13" x14ac:dyDescent="0.25">
      <c r="M5562"/>
    </row>
    <row r="5563" spans="13:13" x14ac:dyDescent="0.25">
      <c r="M5563"/>
    </row>
    <row r="5564" spans="13:13" x14ac:dyDescent="0.25">
      <c r="M5564"/>
    </row>
    <row r="5565" spans="13:13" x14ac:dyDescent="0.25">
      <c r="M5565"/>
    </row>
    <row r="5566" spans="13:13" x14ac:dyDescent="0.25">
      <c r="M5566"/>
    </row>
    <row r="5567" spans="13:13" x14ac:dyDescent="0.25">
      <c r="M5567"/>
    </row>
    <row r="5568" spans="13:13" x14ac:dyDescent="0.25">
      <c r="M5568"/>
    </row>
    <row r="5569" spans="13:13" x14ac:dyDescent="0.25">
      <c r="M5569"/>
    </row>
    <row r="5570" spans="13:13" x14ac:dyDescent="0.25">
      <c r="M5570"/>
    </row>
    <row r="5571" spans="13:13" x14ac:dyDescent="0.25">
      <c r="M5571"/>
    </row>
    <row r="5572" spans="13:13" x14ac:dyDescent="0.25">
      <c r="M5572"/>
    </row>
    <row r="5573" spans="13:13" x14ac:dyDescent="0.25">
      <c r="M5573"/>
    </row>
    <row r="5574" spans="13:13" x14ac:dyDescent="0.25">
      <c r="M5574"/>
    </row>
    <row r="5575" spans="13:13" x14ac:dyDescent="0.25">
      <c r="M5575"/>
    </row>
    <row r="5576" spans="13:13" x14ac:dyDescent="0.25">
      <c r="M5576"/>
    </row>
    <row r="5577" spans="13:13" x14ac:dyDescent="0.25">
      <c r="M5577"/>
    </row>
    <row r="5578" spans="13:13" x14ac:dyDescent="0.25">
      <c r="M5578"/>
    </row>
    <row r="5579" spans="13:13" x14ac:dyDescent="0.25">
      <c r="M5579"/>
    </row>
    <row r="5580" spans="13:13" x14ac:dyDescent="0.25">
      <c r="M5580"/>
    </row>
    <row r="5581" spans="13:13" x14ac:dyDescent="0.25">
      <c r="M5581"/>
    </row>
    <row r="5582" spans="13:13" x14ac:dyDescent="0.25">
      <c r="M5582"/>
    </row>
    <row r="5583" spans="13:13" x14ac:dyDescent="0.25">
      <c r="M5583"/>
    </row>
    <row r="5584" spans="13:13" x14ac:dyDescent="0.25">
      <c r="M5584"/>
    </row>
    <row r="5585" spans="13:13" x14ac:dyDescent="0.25">
      <c r="M5585"/>
    </row>
    <row r="5586" spans="13:13" x14ac:dyDescent="0.25">
      <c r="M5586"/>
    </row>
    <row r="5587" spans="13:13" x14ac:dyDescent="0.25">
      <c r="M5587"/>
    </row>
    <row r="5588" spans="13:13" x14ac:dyDescent="0.25">
      <c r="M5588"/>
    </row>
    <row r="5589" spans="13:13" x14ac:dyDescent="0.25">
      <c r="M5589"/>
    </row>
    <row r="5590" spans="13:13" x14ac:dyDescent="0.25">
      <c r="M5590"/>
    </row>
    <row r="5591" spans="13:13" x14ac:dyDescent="0.25">
      <c r="M5591"/>
    </row>
    <row r="5592" spans="13:13" x14ac:dyDescent="0.25">
      <c r="M5592"/>
    </row>
    <row r="5593" spans="13:13" x14ac:dyDescent="0.25">
      <c r="M5593"/>
    </row>
    <row r="5594" spans="13:13" x14ac:dyDescent="0.25">
      <c r="M5594"/>
    </row>
    <row r="5595" spans="13:13" x14ac:dyDescent="0.25">
      <c r="M5595"/>
    </row>
    <row r="5596" spans="13:13" x14ac:dyDescent="0.25">
      <c r="M5596"/>
    </row>
    <row r="5597" spans="13:13" x14ac:dyDescent="0.25">
      <c r="M5597"/>
    </row>
    <row r="5598" spans="13:13" x14ac:dyDescent="0.25">
      <c r="M5598"/>
    </row>
    <row r="5599" spans="13:13" x14ac:dyDescent="0.25">
      <c r="M5599"/>
    </row>
    <row r="5600" spans="13:13" x14ac:dyDescent="0.25">
      <c r="M5600"/>
    </row>
    <row r="5601" spans="13:13" x14ac:dyDescent="0.25">
      <c r="M5601"/>
    </row>
    <row r="5602" spans="13:13" x14ac:dyDescent="0.25">
      <c r="M5602"/>
    </row>
    <row r="5603" spans="13:13" x14ac:dyDescent="0.25">
      <c r="M5603"/>
    </row>
    <row r="5604" spans="13:13" x14ac:dyDescent="0.25">
      <c r="M5604"/>
    </row>
    <row r="5605" spans="13:13" x14ac:dyDescent="0.25">
      <c r="M5605"/>
    </row>
    <row r="5606" spans="13:13" x14ac:dyDescent="0.25">
      <c r="M5606"/>
    </row>
    <row r="5607" spans="13:13" x14ac:dyDescent="0.25">
      <c r="M5607"/>
    </row>
    <row r="5608" spans="13:13" x14ac:dyDescent="0.25">
      <c r="M5608"/>
    </row>
    <row r="5609" spans="13:13" x14ac:dyDescent="0.25">
      <c r="M5609"/>
    </row>
    <row r="5610" spans="13:13" x14ac:dyDescent="0.25">
      <c r="M5610"/>
    </row>
    <row r="5611" spans="13:13" x14ac:dyDescent="0.25">
      <c r="M5611"/>
    </row>
    <row r="5612" spans="13:13" x14ac:dyDescent="0.25">
      <c r="M5612"/>
    </row>
    <row r="5613" spans="13:13" x14ac:dyDescent="0.25">
      <c r="M5613"/>
    </row>
    <row r="5614" spans="13:13" x14ac:dyDescent="0.25">
      <c r="M5614"/>
    </row>
    <row r="5615" spans="13:13" x14ac:dyDescent="0.25">
      <c r="M5615"/>
    </row>
    <row r="5616" spans="13:13" x14ac:dyDescent="0.25">
      <c r="M5616"/>
    </row>
    <row r="5617" spans="13:13" x14ac:dyDescent="0.25">
      <c r="M5617"/>
    </row>
    <row r="5618" spans="13:13" x14ac:dyDescent="0.25">
      <c r="M5618"/>
    </row>
    <row r="5619" spans="13:13" x14ac:dyDescent="0.25">
      <c r="M5619"/>
    </row>
    <row r="5620" spans="13:13" x14ac:dyDescent="0.25">
      <c r="M5620"/>
    </row>
    <row r="5621" spans="13:13" x14ac:dyDescent="0.25">
      <c r="M5621"/>
    </row>
    <row r="5622" spans="13:13" x14ac:dyDescent="0.25">
      <c r="M5622"/>
    </row>
    <row r="5623" spans="13:13" x14ac:dyDescent="0.25">
      <c r="M5623"/>
    </row>
    <row r="5624" spans="13:13" x14ac:dyDescent="0.25">
      <c r="M5624"/>
    </row>
    <row r="5625" spans="13:13" x14ac:dyDescent="0.25">
      <c r="M5625"/>
    </row>
    <row r="5626" spans="13:13" x14ac:dyDescent="0.25">
      <c r="M5626"/>
    </row>
    <row r="5627" spans="13:13" x14ac:dyDescent="0.25">
      <c r="M5627"/>
    </row>
    <row r="5628" spans="13:13" x14ac:dyDescent="0.25">
      <c r="M5628"/>
    </row>
    <row r="5629" spans="13:13" x14ac:dyDescent="0.25">
      <c r="M5629"/>
    </row>
    <row r="5630" spans="13:13" x14ac:dyDescent="0.25">
      <c r="M5630"/>
    </row>
    <row r="5631" spans="13:13" x14ac:dyDescent="0.25">
      <c r="M5631"/>
    </row>
    <row r="5632" spans="13:13" x14ac:dyDescent="0.25">
      <c r="M5632"/>
    </row>
    <row r="5633" spans="13:13" x14ac:dyDescent="0.25">
      <c r="M5633"/>
    </row>
    <row r="5634" spans="13:13" x14ac:dyDescent="0.25">
      <c r="M5634"/>
    </row>
    <row r="5635" spans="13:13" x14ac:dyDescent="0.25">
      <c r="M5635"/>
    </row>
    <row r="5636" spans="13:13" x14ac:dyDescent="0.25">
      <c r="M5636"/>
    </row>
    <row r="5637" spans="13:13" x14ac:dyDescent="0.25">
      <c r="M5637"/>
    </row>
    <row r="5638" spans="13:13" x14ac:dyDescent="0.25">
      <c r="M5638"/>
    </row>
    <row r="5639" spans="13:13" x14ac:dyDescent="0.25">
      <c r="M5639"/>
    </row>
    <row r="5640" spans="13:13" x14ac:dyDescent="0.25">
      <c r="M5640"/>
    </row>
    <row r="5641" spans="13:13" x14ac:dyDescent="0.25">
      <c r="M5641"/>
    </row>
    <row r="5642" spans="13:13" x14ac:dyDescent="0.25">
      <c r="M5642"/>
    </row>
    <row r="5643" spans="13:13" x14ac:dyDescent="0.25">
      <c r="M5643"/>
    </row>
    <row r="5644" spans="13:13" x14ac:dyDescent="0.25">
      <c r="M5644"/>
    </row>
    <row r="5645" spans="13:13" x14ac:dyDescent="0.25">
      <c r="M5645"/>
    </row>
    <row r="5646" spans="13:13" x14ac:dyDescent="0.25">
      <c r="M5646"/>
    </row>
    <row r="5647" spans="13:13" x14ac:dyDescent="0.25">
      <c r="M5647"/>
    </row>
    <row r="5648" spans="13:13" x14ac:dyDescent="0.25">
      <c r="M5648"/>
    </row>
    <row r="5649" spans="13:13" x14ac:dyDescent="0.25">
      <c r="M5649"/>
    </row>
    <row r="5650" spans="13:13" x14ac:dyDescent="0.25">
      <c r="M5650"/>
    </row>
    <row r="5651" spans="13:13" x14ac:dyDescent="0.25">
      <c r="M5651"/>
    </row>
    <row r="5652" spans="13:13" x14ac:dyDescent="0.25">
      <c r="M5652"/>
    </row>
    <row r="5653" spans="13:13" x14ac:dyDescent="0.25">
      <c r="M5653"/>
    </row>
    <row r="5654" spans="13:13" x14ac:dyDescent="0.25">
      <c r="M5654"/>
    </row>
    <row r="5655" spans="13:13" x14ac:dyDescent="0.25">
      <c r="M5655"/>
    </row>
    <row r="5656" spans="13:13" x14ac:dyDescent="0.25">
      <c r="M5656"/>
    </row>
    <row r="5657" spans="13:13" x14ac:dyDescent="0.25">
      <c r="M5657"/>
    </row>
    <row r="5658" spans="13:13" x14ac:dyDescent="0.25">
      <c r="M5658"/>
    </row>
    <row r="5659" spans="13:13" x14ac:dyDescent="0.25">
      <c r="M5659"/>
    </row>
    <row r="5660" spans="13:13" x14ac:dyDescent="0.25">
      <c r="M5660"/>
    </row>
    <row r="5661" spans="13:13" x14ac:dyDescent="0.25">
      <c r="M5661"/>
    </row>
    <row r="5662" spans="13:13" x14ac:dyDescent="0.25">
      <c r="M5662"/>
    </row>
    <row r="5663" spans="13:13" x14ac:dyDescent="0.25">
      <c r="M5663"/>
    </row>
    <row r="5664" spans="13:13" x14ac:dyDescent="0.25">
      <c r="M5664"/>
    </row>
    <row r="5665" spans="13:13" x14ac:dyDescent="0.25">
      <c r="M5665"/>
    </row>
    <row r="5666" spans="13:13" x14ac:dyDescent="0.25">
      <c r="M5666"/>
    </row>
    <row r="5667" spans="13:13" x14ac:dyDescent="0.25">
      <c r="M5667"/>
    </row>
    <row r="5668" spans="13:13" x14ac:dyDescent="0.25">
      <c r="M5668"/>
    </row>
    <row r="5669" spans="13:13" x14ac:dyDescent="0.25">
      <c r="M5669"/>
    </row>
    <row r="5670" spans="13:13" x14ac:dyDescent="0.25">
      <c r="M5670"/>
    </row>
    <row r="5671" spans="13:13" x14ac:dyDescent="0.25">
      <c r="M5671"/>
    </row>
    <row r="5672" spans="13:13" x14ac:dyDescent="0.25">
      <c r="M5672"/>
    </row>
    <row r="5673" spans="13:13" x14ac:dyDescent="0.25">
      <c r="M5673"/>
    </row>
    <row r="5674" spans="13:13" x14ac:dyDescent="0.25">
      <c r="M5674"/>
    </row>
    <row r="5675" spans="13:13" x14ac:dyDescent="0.25">
      <c r="M5675"/>
    </row>
    <row r="5676" spans="13:13" x14ac:dyDescent="0.25">
      <c r="M5676"/>
    </row>
    <row r="5677" spans="13:13" x14ac:dyDescent="0.25">
      <c r="M5677"/>
    </row>
    <row r="5678" spans="13:13" x14ac:dyDescent="0.25">
      <c r="M5678"/>
    </row>
    <row r="5679" spans="13:13" x14ac:dyDescent="0.25">
      <c r="M5679"/>
    </row>
    <row r="5680" spans="13:13" x14ac:dyDescent="0.25">
      <c r="M5680"/>
    </row>
    <row r="5681" spans="13:13" x14ac:dyDescent="0.25">
      <c r="M5681"/>
    </row>
    <row r="5682" spans="13:13" x14ac:dyDescent="0.25">
      <c r="M5682"/>
    </row>
    <row r="5683" spans="13:13" x14ac:dyDescent="0.25">
      <c r="M5683"/>
    </row>
    <row r="5684" spans="13:13" x14ac:dyDescent="0.25">
      <c r="M5684"/>
    </row>
    <row r="5685" spans="13:13" x14ac:dyDescent="0.25">
      <c r="M5685"/>
    </row>
    <row r="5686" spans="13:13" x14ac:dyDescent="0.25">
      <c r="M5686"/>
    </row>
    <row r="5687" spans="13:13" x14ac:dyDescent="0.25">
      <c r="M5687"/>
    </row>
    <row r="5688" spans="13:13" x14ac:dyDescent="0.25">
      <c r="M5688"/>
    </row>
    <row r="5689" spans="13:13" x14ac:dyDescent="0.25">
      <c r="M5689"/>
    </row>
    <row r="5690" spans="13:13" x14ac:dyDescent="0.25">
      <c r="M5690"/>
    </row>
    <row r="5691" spans="13:13" x14ac:dyDescent="0.25">
      <c r="M5691"/>
    </row>
    <row r="5692" spans="13:13" x14ac:dyDescent="0.25">
      <c r="M5692"/>
    </row>
    <row r="5693" spans="13:13" x14ac:dyDescent="0.25">
      <c r="M5693"/>
    </row>
    <row r="5694" spans="13:13" x14ac:dyDescent="0.25">
      <c r="M5694"/>
    </row>
    <row r="5695" spans="13:13" x14ac:dyDescent="0.25">
      <c r="M5695"/>
    </row>
    <row r="5696" spans="13:13" x14ac:dyDescent="0.25">
      <c r="M5696"/>
    </row>
    <row r="5697" spans="13:13" x14ac:dyDescent="0.25">
      <c r="M5697"/>
    </row>
    <row r="5698" spans="13:13" x14ac:dyDescent="0.25">
      <c r="M5698"/>
    </row>
    <row r="5699" spans="13:13" x14ac:dyDescent="0.25">
      <c r="M5699"/>
    </row>
    <row r="5700" spans="13:13" x14ac:dyDescent="0.25">
      <c r="M5700"/>
    </row>
    <row r="5701" spans="13:13" x14ac:dyDescent="0.25">
      <c r="M5701"/>
    </row>
    <row r="5702" spans="13:13" x14ac:dyDescent="0.25">
      <c r="M5702"/>
    </row>
    <row r="5703" spans="13:13" x14ac:dyDescent="0.25">
      <c r="M5703"/>
    </row>
    <row r="5704" spans="13:13" x14ac:dyDescent="0.25">
      <c r="M5704"/>
    </row>
    <row r="5705" spans="13:13" x14ac:dyDescent="0.25">
      <c r="M5705"/>
    </row>
    <row r="5706" spans="13:13" x14ac:dyDescent="0.25">
      <c r="M5706"/>
    </row>
    <row r="5707" spans="13:13" x14ac:dyDescent="0.25">
      <c r="M5707"/>
    </row>
    <row r="5708" spans="13:13" x14ac:dyDescent="0.25">
      <c r="M5708"/>
    </row>
    <row r="5709" spans="13:13" x14ac:dyDescent="0.25">
      <c r="M5709"/>
    </row>
    <row r="5710" spans="13:13" x14ac:dyDescent="0.25">
      <c r="M5710"/>
    </row>
    <row r="5711" spans="13:13" x14ac:dyDescent="0.25">
      <c r="M5711"/>
    </row>
    <row r="5712" spans="13:13" x14ac:dyDescent="0.25">
      <c r="M5712"/>
    </row>
    <row r="5713" spans="13:13" x14ac:dyDescent="0.25">
      <c r="M5713"/>
    </row>
    <row r="5714" spans="13:13" x14ac:dyDescent="0.25">
      <c r="M5714"/>
    </row>
    <row r="5715" spans="13:13" x14ac:dyDescent="0.25">
      <c r="M5715"/>
    </row>
    <row r="5716" spans="13:13" x14ac:dyDescent="0.25">
      <c r="M5716"/>
    </row>
    <row r="5717" spans="13:13" x14ac:dyDescent="0.25">
      <c r="M5717"/>
    </row>
    <row r="5718" spans="13:13" x14ac:dyDescent="0.25">
      <c r="M5718"/>
    </row>
    <row r="5719" spans="13:13" x14ac:dyDescent="0.25">
      <c r="M5719"/>
    </row>
    <row r="5720" spans="13:13" x14ac:dyDescent="0.25">
      <c r="M5720"/>
    </row>
    <row r="5721" spans="13:13" x14ac:dyDescent="0.25">
      <c r="M5721"/>
    </row>
    <row r="5722" spans="13:13" x14ac:dyDescent="0.25">
      <c r="M5722"/>
    </row>
    <row r="5723" spans="13:13" x14ac:dyDescent="0.25">
      <c r="M5723"/>
    </row>
    <row r="5724" spans="13:13" x14ac:dyDescent="0.25">
      <c r="M5724"/>
    </row>
    <row r="5725" spans="13:13" x14ac:dyDescent="0.25">
      <c r="M5725"/>
    </row>
    <row r="5726" spans="13:13" x14ac:dyDescent="0.25">
      <c r="M5726"/>
    </row>
    <row r="5727" spans="13:13" x14ac:dyDescent="0.25">
      <c r="M5727"/>
    </row>
    <row r="5728" spans="13:13" x14ac:dyDescent="0.25">
      <c r="M5728"/>
    </row>
    <row r="5729" spans="13:13" x14ac:dyDescent="0.25">
      <c r="M5729"/>
    </row>
    <row r="5730" spans="13:13" x14ac:dyDescent="0.25">
      <c r="M5730"/>
    </row>
    <row r="5731" spans="13:13" x14ac:dyDescent="0.25">
      <c r="M5731"/>
    </row>
    <row r="5732" spans="13:13" x14ac:dyDescent="0.25">
      <c r="M5732"/>
    </row>
    <row r="5733" spans="13:13" x14ac:dyDescent="0.25">
      <c r="M5733"/>
    </row>
    <row r="5734" spans="13:13" x14ac:dyDescent="0.25">
      <c r="M5734"/>
    </row>
    <row r="5735" spans="13:13" x14ac:dyDescent="0.25">
      <c r="M5735"/>
    </row>
    <row r="5736" spans="13:13" x14ac:dyDescent="0.25">
      <c r="M5736"/>
    </row>
    <row r="5737" spans="13:13" x14ac:dyDescent="0.25">
      <c r="M5737"/>
    </row>
    <row r="5738" spans="13:13" x14ac:dyDescent="0.25">
      <c r="M5738"/>
    </row>
    <row r="5739" spans="13:13" x14ac:dyDescent="0.25">
      <c r="M5739"/>
    </row>
    <row r="5740" spans="13:13" x14ac:dyDescent="0.25">
      <c r="M5740"/>
    </row>
    <row r="5741" spans="13:13" x14ac:dyDescent="0.25">
      <c r="M5741"/>
    </row>
    <row r="5742" spans="13:13" x14ac:dyDescent="0.25">
      <c r="M5742"/>
    </row>
    <row r="5743" spans="13:13" x14ac:dyDescent="0.25">
      <c r="M5743"/>
    </row>
    <row r="5744" spans="13:13" x14ac:dyDescent="0.25">
      <c r="M5744"/>
    </row>
    <row r="5745" spans="13:13" x14ac:dyDescent="0.25">
      <c r="M5745"/>
    </row>
    <row r="5746" spans="13:13" x14ac:dyDescent="0.25">
      <c r="M5746"/>
    </row>
    <row r="5747" spans="13:13" x14ac:dyDescent="0.25">
      <c r="M5747"/>
    </row>
    <row r="5748" spans="13:13" x14ac:dyDescent="0.25">
      <c r="M5748"/>
    </row>
    <row r="5749" spans="13:13" x14ac:dyDescent="0.25">
      <c r="M5749"/>
    </row>
    <row r="5750" spans="13:13" x14ac:dyDescent="0.25">
      <c r="M5750"/>
    </row>
    <row r="5751" spans="13:13" x14ac:dyDescent="0.25">
      <c r="M5751"/>
    </row>
    <row r="5752" spans="13:13" x14ac:dyDescent="0.25">
      <c r="M5752"/>
    </row>
    <row r="5753" spans="13:13" x14ac:dyDescent="0.25">
      <c r="M5753"/>
    </row>
    <row r="5754" spans="13:13" x14ac:dyDescent="0.25">
      <c r="M5754"/>
    </row>
    <row r="5755" spans="13:13" x14ac:dyDescent="0.25">
      <c r="M5755"/>
    </row>
    <row r="5756" spans="13:13" x14ac:dyDescent="0.25">
      <c r="M5756"/>
    </row>
    <row r="5757" spans="13:13" x14ac:dyDescent="0.25">
      <c r="M5757"/>
    </row>
    <row r="5758" spans="13:13" x14ac:dyDescent="0.25">
      <c r="M5758"/>
    </row>
    <row r="5759" spans="13:13" x14ac:dyDescent="0.25">
      <c r="M5759"/>
    </row>
    <row r="5760" spans="13:13" x14ac:dyDescent="0.25">
      <c r="M5760"/>
    </row>
    <row r="5761" spans="13:13" x14ac:dyDescent="0.25">
      <c r="M5761"/>
    </row>
    <row r="5762" spans="13:13" x14ac:dyDescent="0.25">
      <c r="M5762"/>
    </row>
    <row r="5763" spans="13:13" x14ac:dyDescent="0.25">
      <c r="M5763"/>
    </row>
    <row r="5764" spans="13:13" x14ac:dyDescent="0.25">
      <c r="M5764"/>
    </row>
    <row r="5765" spans="13:13" x14ac:dyDescent="0.25">
      <c r="M5765"/>
    </row>
    <row r="5766" spans="13:13" x14ac:dyDescent="0.25">
      <c r="M5766"/>
    </row>
    <row r="5767" spans="13:13" x14ac:dyDescent="0.25">
      <c r="M5767"/>
    </row>
    <row r="5768" spans="13:13" x14ac:dyDescent="0.25">
      <c r="M5768"/>
    </row>
    <row r="5769" spans="13:13" x14ac:dyDescent="0.25">
      <c r="M5769"/>
    </row>
    <row r="5770" spans="13:13" x14ac:dyDescent="0.25">
      <c r="M5770"/>
    </row>
    <row r="5771" spans="13:13" x14ac:dyDescent="0.25">
      <c r="M5771"/>
    </row>
    <row r="5772" spans="13:13" x14ac:dyDescent="0.25">
      <c r="M5772"/>
    </row>
    <row r="5773" spans="13:13" x14ac:dyDescent="0.25">
      <c r="M5773"/>
    </row>
    <row r="5774" spans="13:13" x14ac:dyDescent="0.25">
      <c r="M5774"/>
    </row>
    <row r="5775" spans="13:13" x14ac:dyDescent="0.25">
      <c r="M5775"/>
    </row>
    <row r="5776" spans="13:13" x14ac:dyDescent="0.25">
      <c r="M5776"/>
    </row>
    <row r="5777" spans="13:13" x14ac:dyDescent="0.25">
      <c r="M5777"/>
    </row>
    <row r="5778" spans="13:13" x14ac:dyDescent="0.25">
      <c r="M5778"/>
    </row>
    <row r="5779" spans="13:13" x14ac:dyDescent="0.25">
      <c r="M5779"/>
    </row>
    <row r="5780" spans="13:13" x14ac:dyDescent="0.25">
      <c r="M5780"/>
    </row>
    <row r="5781" spans="13:13" x14ac:dyDescent="0.25">
      <c r="M5781"/>
    </row>
    <row r="5782" spans="13:13" x14ac:dyDescent="0.25">
      <c r="M5782"/>
    </row>
    <row r="5783" spans="13:13" x14ac:dyDescent="0.25">
      <c r="M5783"/>
    </row>
    <row r="5784" spans="13:13" x14ac:dyDescent="0.25">
      <c r="M5784"/>
    </row>
    <row r="5785" spans="13:13" x14ac:dyDescent="0.25">
      <c r="M5785"/>
    </row>
    <row r="5786" spans="13:13" x14ac:dyDescent="0.25">
      <c r="M5786"/>
    </row>
    <row r="5787" spans="13:13" x14ac:dyDescent="0.25">
      <c r="M5787"/>
    </row>
    <row r="5788" spans="13:13" x14ac:dyDescent="0.25">
      <c r="M5788"/>
    </row>
    <row r="5789" spans="13:13" x14ac:dyDescent="0.25">
      <c r="M5789"/>
    </row>
    <row r="5790" spans="13:13" x14ac:dyDescent="0.25">
      <c r="M5790"/>
    </row>
    <row r="5791" spans="13:13" x14ac:dyDescent="0.25">
      <c r="M5791"/>
    </row>
    <row r="5792" spans="13:13" x14ac:dyDescent="0.25">
      <c r="M5792"/>
    </row>
    <row r="5793" spans="13:13" x14ac:dyDescent="0.25">
      <c r="M5793"/>
    </row>
    <row r="5794" spans="13:13" x14ac:dyDescent="0.25">
      <c r="M5794"/>
    </row>
    <row r="5795" spans="13:13" x14ac:dyDescent="0.25">
      <c r="M5795"/>
    </row>
    <row r="5796" spans="13:13" x14ac:dyDescent="0.25">
      <c r="M5796"/>
    </row>
    <row r="5797" spans="13:13" x14ac:dyDescent="0.25">
      <c r="M5797"/>
    </row>
    <row r="5798" spans="13:13" x14ac:dyDescent="0.25">
      <c r="M5798"/>
    </row>
    <row r="5799" spans="13:13" x14ac:dyDescent="0.25">
      <c r="M5799"/>
    </row>
    <row r="5800" spans="13:13" x14ac:dyDescent="0.25">
      <c r="M5800"/>
    </row>
    <row r="5801" spans="13:13" x14ac:dyDescent="0.25">
      <c r="M5801"/>
    </row>
    <row r="5802" spans="13:13" x14ac:dyDescent="0.25">
      <c r="M5802"/>
    </row>
    <row r="5803" spans="13:13" x14ac:dyDescent="0.25">
      <c r="M5803"/>
    </row>
    <row r="5804" spans="13:13" x14ac:dyDescent="0.25">
      <c r="M5804"/>
    </row>
    <row r="5805" spans="13:13" x14ac:dyDescent="0.25">
      <c r="M5805"/>
    </row>
    <row r="5806" spans="13:13" x14ac:dyDescent="0.25">
      <c r="M5806"/>
    </row>
    <row r="5807" spans="13:13" x14ac:dyDescent="0.25">
      <c r="M5807"/>
    </row>
    <row r="5808" spans="13:13" x14ac:dyDescent="0.25">
      <c r="M5808"/>
    </row>
    <row r="5809" spans="13:13" x14ac:dyDescent="0.25">
      <c r="M5809"/>
    </row>
    <row r="5810" spans="13:13" x14ac:dyDescent="0.25">
      <c r="M5810"/>
    </row>
    <row r="5811" spans="13:13" x14ac:dyDescent="0.25">
      <c r="M5811"/>
    </row>
    <row r="5812" spans="13:13" x14ac:dyDescent="0.25">
      <c r="M5812"/>
    </row>
    <row r="5813" spans="13:13" x14ac:dyDescent="0.25">
      <c r="M5813"/>
    </row>
    <row r="5814" spans="13:13" x14ac:dyDescent="0.25">
      <c r="M5814"/>
    </row>
    <row r="5815" spans="13:13" x14ac:dyDescent="0.25">
      <c r="M5815"/>
    </row>
    <row r="5816" spans="13:13" x14ac:dyDescent="0.25">
      <c r="M5816"/>
    </row>
    <row r="5817" spans="13:13" x14ac:dyDescent="0.25">
      <c r="M5817"/>
    </row>
    <row r="5818" spans="13:13" x14ac:dyDescent="0.25">
      <c r="M5818"/>
    </row>
    <row r="5819" spans="13:13" x14ac:dyDescent="0.25">
      <c r="M5819"/>
    </row>
    <row r="5820" spans="13:13" x14ac:dyDescent="0.25">
      <c r="M5820"/>
    </row>
    <row r="5821" spans="13:13" x14ac:dyDescent="0.25">
      <c r="M5821"/>
    </row>
    <row r="5822" spans="13:13" x14ac:dyDescent="0.25">
      <c r="M5822"/>
    </row>
    <row r="5823" spans="13:13" x14ac:dyDescent="0.25">
      <c r="M5823"/>
    </row>
    <row r="5824" spans="13:13" x14ac:dyDescent="0.25">
      <c r="M5824"/>
    </row>
    <row r="5825" spans="13:13" x14ac:dyDescent="0.25">
      <c r="M5825"/>
    </row>
    <row r="5826" spans="13:13" x14ac:dyDescent="0.25">
      <c r="M5826"/>
    </row>
    <row r="5827" spans="13:13" x14ac:dyDescent="0.25">
      <c r="M5827"/>
    </row>
    <row r="5828" spans="13:13" x14ac:dyDescent="0.25">
      <c r="M5828"/>
    </row>
    <row r="5829" spans="13:13" x14ac:dyDescent="0.25">
      <c r="M5829"/>
    </row>
    <row r="5830" spans="13:13" x14ac:dyDescent="0.25">
      <c r="M5830"/>
    </row>
    <row r="5831" spans="13:13" x14ac:dyDescent="0.25">
      <c r="M5831"/>
    </row>
    <row r="5832" spans="13:13" x14ac:dyDescent="0.25">
      <c r="M5832"/>
    </row>
    <row r="5833" spans="13:13" x14ac:dyDescent="0.25">
      <c r="M5833"/>
    </row>
    <row r="5834" spans="13:13" x14ac:dyDescent="0.25">
      <c r="M5834"/>
    </row>
    <row r="5835" spans="13:13" x14ac:dyDescent="0.25">
      <c r="M5835"/>
    </row>
    <row r="5836" spans="13:13" x14ac:dyDescent="0.25">
      <c r="M5836"/>
    </row>
    <row r="5837" spans="13:13" x14ac:dyDescent="0.25">
      <c r="M5837"/>
    </row>
    <row r="5838" spans="13:13" x14ac:dyDescent="0.25">
      <c r="M5838"/>
    </row>
    <row r="5839" spans="13:13" x14ac:dyDescent="0.25">
      <c r="M5839"/>
    </row>
    <row r="5840" spans="13:13" x14ac:dyDescent="0.25">
      <c r="M5840"/>
    </row>
    <row r="5841" spans="13:13" x14ac:dyDescent="0.25">
      <c r="M5841"/>
    </row>
    <row r="5842" spans="13:13" x14ac:dyDescent="0.25">
      <c r="M5842"/>
    </row>
    <row r="5843" spans="13:13" x14ac:dyDescent="0.25">
      <c r="M5843"/>
    </row>
    <row r="5844" spans="13:13" x14ac:dyDescent="0.25">
      <c r="M5844"/>
    </row>
    <row r="5845" spans="13:13" x14ac:dyDescent="0.25">
      <c r="M5845"/>
    </row>
    <row r="5846" spans="13:13" x14ac:dyDescent="0.25">
      <c r="M5846"/>
    </row>
    <row r="5847" spans="13:13" x14ac:dyDescent="0.25">
      <c r="M5847"/>
    </row>
    <row r="5848" spans="13:13" x14ac:dyDescent="0.25">
      <c r="M5848"/>
    </row>
    <row r="5849" spans="13:13" x14ac:dyDescent="0.25">
      <c r="M5849"/>
    </row>
    <row r="5850" spans="13:13" x14ac:dyDescent="0.25">
      <c r="M5850"/>
    </row>
    <row r="5851" spans="13:13" x14ac:dyDescent="0.25">
      <c r="M5851"/>
    </row>
    <row r="5852" spans="13:13" x14ac:dyDescent="0.25">
      <c r="M5852"/>
    </row>
    <row r="5853" spans="13:13" x14ac:dyDescent="0.25">
      <c r="M5853"/>
    </row>
    <row r="5854" spans="13:13" x14ac:dyDescent="0.25">
      <c r="M5854"/>
    </row>
    <row r="5855" spans="13:13" x14ac:dyDescent="0.25">
      <c r="M5855"/>
    </row>
    <row r="5856" spans="13:13" x14ac:dyDescent="0.25">
      <c r="M5856"/>
    </row>
    <row r="5857" spans="13:13" x14ac:dyDescent="0.25">
      <c r="M5857"/>
    </row>
    <row r="5858" spans="13:13" x14ac:dyDescent="0.25">
      <c r="M5858"/>
    </row>
    <row r="5859" spans="13:13" x14ac:dyDescent="0.25">
      <c r="M5859"/>
    </row>
    <row r="5860" spans="13:13" x14ac:dyDescent="0.25">
      <c r="M5860"/>
    </row>
    <row r="5861" spans="13:13" x14ac:dyDescent="0.25">
      <c r="M5861"/>
    </row>
    <row r="5862" spans="13:13" x14ac:dyDescent="0.25">
      <c r="M5862"/>
    </row>
    <row r="5863" spans="13:13" x14ac:dyDescent="0.25">
      <c r="M5863"/>
    </row>
    <row r="5864" spans="13:13" x14ac:dyDescent="0.25">
      <c r="M5864"/>
    </row>
    <row r="5865" spans="13:13" x14ac:dyDescent="0.25">
      <c r="M5865"/>
    </row>
    <row r="5866" spans="13:13" x14ac:dyDescent="0.25">
      <c r="M5866"/>
    </row>
    <row r="5867" spans="13:13" x14ac:dyDescent="0.25">
      <c r="M5867"/>
    </row>
    <row r="5868" spans="13:13" x14ac:dyDescent="0.25">
      <c r="M5868"/>
    </row>
    <row r="5869" spans="13:13" x14ac:dyDescent="0.25">
      <c r="M5869"/>
    </row>
    <row r="5870" spans="13:13" x14ac:dyDescent="0.25">
      <c r="M5870"/>
    </row>
    <row r="5871" spans="13:13" x14ac:dyDescent="0.25">
      <c r="M5871"/>
    </row>
    <row r="5872" spans="13:13" x14ac:dyDescent="0.25">
      <c r="M5872"/>
    </row>
    <row r="5873" spans="13:13" x14ac:dyDescent="0.25">
      <c r="M5873"/>
    </row>
    <row r="5874" spans="13:13" x14ac:dyDescent="0.25">
      <c r="M5874"/>
    </row>
    <row r="5875" spans="13:13" x14ac:dyDescent="0.25">
      <c r="M5875"/>
    </row>
    <row r="5876" spans="13:13" x14ac:dyDescent="0.25">
      <c r="M5876"/>
    </row>
    <row r="5877" spans="13:13" x14ac:dyDescent="0.25">
      <c r="M5877"/>
    </row>
    <row r="5878" spans="13:13" x14ac:dyDescent="0.25">
      <c r="M5878"/>
    </row>
    <row r="5879" spans="13:13" x14ac:dyDescent="0.25">
      <c r="M5879"/>
    </row>
    <row r="5880" spans="13:13" x14ac:dyDescent="0.25">
      <c r="M5880"/>
    </row>
    <row r="5881" spans="13:13" x14ac:dyDescent="0.25">
      <c r="M5881"/>
    </row>
    <row r="5882" spans="13:13" x14ac:dyDescent="0.25">
      <c r="M5882"/>
    </row>
    <row r="5883" spans="13:13" x14ac:dyDescent="0.25">
      <c r="M5883"/>
    </row>
    <row r="5884" spans="13:13" x14ac:dyDescent="0.25">
      <c r="M5884"/>
    </row>
    <row r="5885" spans="13:13" x14ac:dyDescent="0.25">
      <c r="M5885"/>
    </row>
    <row r="5886" spans="13:13" x14ac:dyDescent="0.25">
      <c r="M5886"/>
    </row>
    <row r="5887" spans="13:13" x14ac:dyDescent="0.25">
      <c r="M5887"/>
    </row>
    <row r="5888" spans="13:13" x14ac:dyDescent="0.25">
      <c r="M5888"/>
    </row>
    <row r="5889" spans="13:13" x14ac:dyDescent="0.25">
      <c r="M5889"/>
    </row>
    <row r="5890" spans="13:13" x14ac:dyDescent="0.25">
      <c r="M5890"/>
    </row>
    <row r="5891" spans="13:13" x14ac:dyDescent="0.25">
      <c r="M5891"/>
    </row>
    <row r="5892" spans="13:13" x14ac:dyDescent="0.25">
      <c r="M5892"/>
    </row>
    <row r="5893" spans="13:13" x14ac:dyDescent="0.25">
      <c r="M5893"/>
    </row>
    <row r="5894" spans="13:13" x14ac:dyDescent="0.25">
      <c r="M5894"/>
    </row>
    <row r="5895" spans="13:13" x14ac:dyDescent="0.25">
      <c r="M5895"/>
    </row>
    <row r="5896" spans="13:13" x14ac:dyDescent="0.25">
      <c r="M5896"/>
    </row>
    <row r="5897" spans="13:13" x14ac:dyDescent="0.25">
      <c r="M5897"/>
    </row>
    <row r="5898" spans="13:13" x14ac:dyDescent="0.25">
      <c r="M5898"/>
    </row>
    <row r="5899" spans="13:13" x14ac:dyDescent="0.25">
      <c r="M5899"/>
    </row>
    <row r="5900" spans="13:13" x14ac:dyDescent="0.25">
      <c r="M5900"/>
    </row>
    <row r="5901" spans="13:13" x14ac:dyDescent="0.25">
      <c r="M5901"/>
    </row>
    <row r="5902" spans="13:13" x14ac:dyDescent="0.25">
      <c r="M5902"/>
    </row>
    <row r="5903" spans="13:13" x14ac:dyDescent="0.25">
      <c r="M5903"/>
    </row>
    <row r="5904" spans="13:13" x14ac:dyDescent="0.25">
      <c r="M5904"/>
    </row>
    <row r="5905" spans="13:13" x14ac:dyDescent="0.25">
      <c r="M5905"/>
    </row>
    <row r="5906" spans="13:13" x14ac:dyDescent="0.25">
      <c r="M5906"/>
    </row>
    <row r="5907" spans="13:13" x14ac:dyDescent="0.25">
      <c r="M5907"/>
    </row>
    <row r="5908" spans="13:13" x14ac:dyDescent="0.25">
      <c r="M5908"/>
    </row>
    <row r="5909" spans="13:13" x14ac:dyDescent="0.25">
      <c r="M5909"/>
    </row>
    <row r="5910" spans="13:13" x14ac:dyDescent="0.25">
      <c r="M5910"/>
    </row>
    <row r="5911" spans="13:13" x14ac:dyDescent="0.25">
      <c r="M5911"/>
    </row>
    <row r="5912" spans="13:13" x14ac:dyDescent="0.25">
      <c r="M5912"/>
    </row>
    <row r="5913" spans="13:13" x14ac:dyDescent="0.25">
      <c r="M5913"/>
    </row>
    <row r="5914" spans="13:13" x14ac:dyDescent="0.25">
      <c r="M5914"/>
    </row>
    <row r="5915" spans="13:13" x14ac:dyDescent="0.25">
      <c r="M5915"/>
    </row>
    <row r="5916" spans="13:13" x14ac:dyDescent="0.25">
      <c r="M5916"/>
    </row>
    <row r="5917" spans="13:13" x14ac:dyDescent="0.25">
      <c r="M5917"/>
    </row>
    <row r="5918" spans="13:13" x14ac:dyDescent="0.25">
      <c r="M5918"/>
    </row>
    <row r="5919" spans="13:13" x14ac:dyDescent="0.25">
      <c r="M5919"/>
    </row>
    <row r="5920" spans="13:13" x14ac:dyDescent="0.25">
      <c r="M5920"/>
    </row>
    <row r="5921" spans="13:13" x14ac:dyDescent="0.25">
      <c r="M5921"/>
    </row>
    <row r="5922" spans="13:13" x14ac:dyDescent="0.25">
      <c r="M5922"/>
    </row>
    <row r="5923" spans="13:13" x14ac:dyDescent="0.25">
      <c r="M5923"/>
    </row>
    <row r="5924" spans="13:13" x14ac:dyDescent="0.25">
      <c r="M5924"/>
    </row>
    <row r="5925" spans="13:13" x14ac:dyDescent="0.25">
      <c r="M5925"/>
    </row>
    <row r="5926" spans="13:13" x14ac:dyDescent="0.25">
      <c r="M5926"/>
    </row>
    <row r="5927" spans="13:13" x14ac:dyDescent="0.25">
      <c r="M5927"/>
    </row>
    <row r="5928" spans="13:13" x14ac:dyDescent="0.25">
      <c r="M5928"/>
    </row>
    <row r="5929" spans="13:13" x14ac:dyDescent="0.25">
      <c r="M5929"/>
    </row>
    <row r="5930" spans="13:13" x14ac:dyDescent="0.25">
      <c r="M5930"/>
    </row>
    <row r="5931" spans="13:13" x14ac:dyDescent="0.25">
      <c r="M5931"/>
    </row>
    <row r="5932" spans="13:13" x14ac:dyDescent="0.25">
      <c r="M5932"/>
    </row>
    <row r="5933" spans="13:13" x14ac:dyDescent="0.25">
      <c r="M5933"/>
    </row>
    <row r="5934" spans="13:13" x14ac:dyDescent="0.25">
      <c r="M5934"/>
    </row>
    <row r="5935" spans="13:13" x14ac:dyDescent="0.25">
      <c r="M5935"/>
    </row>
    <row r="5936" spans="13:13" x14ac:dyDescent="0.25">
      <c r="M5936"/>
    </row>
    <row r="5937" spans="13:13" x14ac:dyDescent="0.25">
      <c r="M5937"/>
    </row>
    <row r="5938" spans="13:13" x14ac:dyDescent="0.25">
      <c r="M5938"/>
    </row>
    <row r="5939" spans="13:13" x14ac:dyDescent="0.25">
      <c r="M5939"/>
    </row>
    <row r="5940" spans="13:13" x14ac:dyDescent="0.25">
      <c r="M5940"/>
    </row>
    <row r="5941" spans="13:13" x14ac:dyDescent="0.25">
      <c r="M5941"/>
    </row>
    <row r="5942" spans="13:13" x14ac:dyDescent="0.25">
      <c r="M5942"/>
    </row>
    <row r="5943" spans="13:13" x14ac:dyDescent="0.25">
      <c r="M5943"/>
    </row>
    <row r="5944" spans="13:13" x14ac:dyDescent="0.25">
      <c r="M5944"/>
    </row>
    <row r="5945" spans="13:13" x14ac:dyDescent="0.25">
      <c r="M5945"/>
    </row>
    <row r="5946" spans="13:13" x14ac:dyDescent="0.25">
      <c r="M5946"/>
    </row>
    <row r="5947" spans="13:13" x14ac:dyDescent="0.25">
      <c r="M5947"/>
    </row>
    <row r="5948" spans="13:13" x14ac:dyDescent="0.25">
      <c r="M5948"/>
    </row>
    <row r="5949" spans="13:13" x14ac:dyDescent="0.25">
      <c r="M5949"/>
    </row>
    <row r="5950" spans="13:13" x14ac:dyDescent="0.25">
      <c r="M5950"/>
    </row>
    <row r="5951" spans="13:13" x14ac:dyDescent="0.25">
      <c r="M5951"/>
    </row>
    <row r="5952" spans="13:13" x14ac:dyDescent="0.25">
      <c r="M5952"/>
    </row>
    <row r="5953" spans="13:13" x14ac:dyDescent="0.25">
      <c r="M5953"/>
    </row>
    <row r="5954" spans="13:13" x14ac:dyDescent="0.25">
      <c r="M5954"/>
    </row>
    <row r="5955" spans="13:13" x14ac:dyDescent="0.25">
      <c r="M5955"/>
    </row>
    <row r="5956" spans="13:13" x14ac:dyDescent="0.25">
      <c r="M5956"/>
    </row>
    <row r="5957" spans="13:13" x14ac:dyDescent="0.25">
      <c r="M5957"/>
    </row>
    <row r="5958" spans="13:13" x14ac:dyDescent="0.25">
      <c r="M5958"/>
    </row>
    <row r="5959" spans="13:13" x14ac:dyDescent="0.25">
      <c r="M5959"/>
    </row>
    <row r="5960" spans="13:13" x14ac:dyDescent="0.25">
      <c r="M5960"/>
    </row>
    <row r="5961" spans="13:13" x14ac:dyDescent="0.25">
      <c r="M5961"/>
    </row>
    <row r="5962" spans="13:13" x14ac:dyDescent="0.25">
      <c r="M5962"/>
    </row>
    <row r="5963" spans="13:13" x14ac:dyDescent="0.25">
      <c r="M5963"/>
    </row>
    <row r="5964" spans="13:13" x14ac:dyDescent="0.25">
      <c r="M5964"/>
    </row>
    <row r="5965" spans="13:13" x14ac:dyDescent="0.25">
      <c r="M5965"/>
    </row>
    <row r="5966" spans="13:13" x14ac:dyDescent="0.25">
      <c r="M5966"/>
    </row>
    <row r="5967" spans="13:13" x14ac:dyDescent="0.25">
      <c r="M5967"/>
    </row>
    <row r="5968" spans="13:13" x14ac:dyDescent="0.25">
      <c r="M5968"/>
    </row>
    <row r="5969" spans="13:13" x14ac:dyDescent="0.25">
      <c r="M5969"/>
    </row>
    <row r="5970" spans="13:13" x14ac:dyDescent="0.25">
      <c r="M5970"/>
    </row>
    <row r="5971" spans="13:13" x14ac:dyDescent="0.25">
      <c r="M5971"/>
    </row>
    <row r="5972" spans="13:13" x14ac:dyDescent="0.25">
      <c r="M5972"/>
    </row>
    <row r="5973" spans="13:13" x14ac:dyDescent="0.25">
      <c r="M5973"/>
    </row>
    <row r="5974" spans="13:13" x14ac:dyDescent="0.25">
      <c r="M5974"/>
    </row>
    <row r="5975" spans="13:13" x14ac:dyDescent="0.25">
      <c r="M5975"/>
    </row>
    <row r="5976" spans="13:13" x14ac:dyDescent="0.25">
      <c r="M5976"/>
    </row>
    <row r="5977" spans="13:13" x14ac:dyDescent="0.25">
      <c r="M5977"/>
    </row>
    <row r="5978" spans="13:13" x14ac:dyDescent="0.25">
      <c r="M5978"/>
    </row>
    <row r="5979" spans="13:13" x14ac:dyDescent="0.25">
      <c r="M5979"/>
    </row>
    <row r="5980" spans="13:13" x14ac:dyDescent="0.25">
      <c r="M5980"/>
    </row>
    <row r="5981" spans="13:13" x14ac:dyDescent="0.25">
      <c r="M5981"/>
    </row>
    <row r="5982" spans="13:13" x14ac:dyDescent="0.25">
      <c r="M5982"/>
    </row>
    <row r="5983" spans="13:13" x14ac:dyDescent="0.25">
      <c r="M5983"/>
    </row>
    <row r="5984" spans="13:13" x14ac:dyDescent="0.25">
      <c r="M5984"/>
    </row>
    <row r="5985" spans="13:13" x14ac:dyDescent="0.25">
      <c r="M5985"/>
    </row>
    <row r="5986" spans="13:13" x14ac:dyDescent="0.25">
      <c r="M5986"/>
    </row>
    <row r="5987" spans="13:13" x14ac:dyDescent="0.25">
      <c r="M5987"/>
    </row>
    <row r="5988" spans="13:13" x14ac:dyDescent="0.25">
      <c r="M5988"/>
    </row>
    <row r="5989" spans="13:13" x14ac:dyDescent="0.25">
      <c r="M5989"/>
    </row>
    <row r="5990" spans="13:13" x14ac:dyDescent="0.25">
      <c r="M5990"/>
    </row>
    <row r="5991" spans="13:13" x14ac:dyDescent="0.25">
      <c r="M5991"/>
    </row>
    <row r="5992" spans="13:13" x14ac:dyDescent="0.25">
      <c r="M5992"/>
    </row>
    <row r="5993" spans="13:13" x14ac:dyDescent="0.25">
      <c r="M5993"/>
    </row>
    <row r="5994" spans="13:13" x14ac:dyDescent="0.25">
      <c r="M5994"/>
    </row>
    <row r="5995" spans="13:13" x14ac:dyDescent="0.25">
      <c r="M5995"/>
    </row>
    <row r="5996" spans="13:13" x14ac:dyDescent="0.25">
      <c r="M5996"/>
    </row>
    <row r="5997" spans="13:13" x14ac:dyDescent="0.25">
      <c r="M5997"/>
    </row>
    <row r="5998" spans="13:13" x14ac:dyDescent="0.25">
      <c r="M5998"/>
    </row>
    <row r="5999" spans="13:13" x14ac:dyDescent="0.25">
      <c r="M5999"/>
    </row>
    <row r="6000" spans="13:13" x14ac:dyDescent="0.25">
      <c r="M6000"/>
    </row>
    <row r="6001" spans="13:13" x14ac:dyDescent="0.25">
      <c r="M6001"/>
    </row>
    <row r="6002" spans="13:13" x14ac:dyDescent="0.25">
      <c r="M6002"/>
    </row>
    <row r="6003" spans="13:13" x14ac:dyDescent="0.25">
      <c r="M6003"/>
    </row>
    <row r="6004" spans="13:13" x14ac:dyDescent="0.25">
      <c r="M6004"/>
    </row>
    <row r="6005" spans="13:13" x14ac:dyDescent="0.25">
      <c r="M6005"/>
    </row>
    <row r="6006" spans="13:13" x14ac:dyDescent="0.25">
      <c r="M6006"/>
    </row>
    <row r="6007" spans="13:13" x14ac:dyDescent="0.25">
      <c r="M6007"/>
    </row>
    <row r="6008" spans="13:13" x14ac:dyDescent="0.25">
      <c r="M6008"/>
    </row>
    <row r="6009" spans="13:13" x14ac:dyDescent="0.25">
      <c r="M6009"/>
    </row>
    <row r="6010" spans="13:13" x14ac:dyDescent="0.25">
      <c r="M6010"/>
    </row>
    <row r="6011" spans="13:13" x14ac:dyDescent="0.25">
      <c r="M6011"/>
    </row>
    <row r="6012" spans="13:13" x14ac:dyDescent="0.25">
      <c r="M6012"/>
    </row>
    <row r="6013" spans="13:13" x14ac:dyDescent="0.25">
      <c r="M6013"/>
    </row>
    <row r="6014" spans="13:13" x14ac:dyDescent="0.25">
      <c r="M6014"/>
    </row>
    <row r="6015" spans="13:13" x14ac:dyDescent="0.25">
      <c r="M6015"/>
    </row>
    <row r="6016" spans="13:13" x14ac:dyDescent="0.25">
      <c r="M6016"/>
    </row>
    <row r="6017" spans="13:13" x14ac:dyDescent="0.25">
      <c r="M6017"/>
    </row>
    <row r="6018" spans="13:13" x14ac:dyDescent="0.25">
      <c r="M6018"/>
    </row>
    <row r="6019" spans="13:13" x14ac:dyDescent="0.25">
      <c r="M6019"/>
    </row>
    <row r="6020" spans="13:13" x14ac:dyDescent="0.25">
      <c r="M6020"/>
    </row>
    <row r="6021" spans="13:13" x14ac:dyDescent="0.25">
      <c r="M6021"/>
    </row>
    <row r="6022" spans="13:13" x14ac:dyDescent="0.25">
      <c r="M6022"/>
    </row>
    <row r="6023" spans="13:13" x14ac:dyDescent="0.25">
      <c r="M6023"/>
    </row>
    <row r="6024" spans="13:13" x14ac:dyDescent="0.25">
      <c r="M6024"/>
    </row>
    <row r="6025" spans="13:13" x14ac:dyDescent="0.25">
      <c r="M6025"/>
    </row>
    <row r="6026" spans="13:13" x14ac:dyDescent="0.25">
      <c r="M6026"/>
    </row>
    <row r="6027" spans="13:13" x14ac:dyDescent="0.25">
      <c r="M6027"/>
    </row>
    <row r="6028" spans="13:13" x14ac:dyDescent="0.25">
      <c r="M6028"/>
    </row>
    <row r="6029" spans="13:13" x14ac:dyDescent="0.25">
      <c r="M6029"/>
    </row>
    <row r="6030" spans="13:13" x14ac:dyDescent="0.25">
      <c r="M6030"/>
    </row>
    <row r="6031" spans="13:13" x14ac:dyDescent="0.25">
      <c r="M6031"/>
    </row>
    <row r="6032" spans="13:13" x14ac:dyDescent="0.25">
      <c r="M6032"/>
    </row>
    <row r="6033" spans="13:13" x14ac:dyDescent="0.25">
      <c r="M6033"/>
    </row>
    <row r="6034" spans="13:13" x14ac:dyDescent="0.25">
      <c r="M6034"/>
    </row>
    <row r="6035" spans="13:13" x14ac:dyDescent="0.25">
      <c r="M6035"/>
    </row>
    <row r="6036" spans="13:13" x14ac:dyDescent="0.25">
      <c r="M6036"/>
    </row>
    <row r="6037" spans="13:13" x14ac:dyDescent="0.25">
      <c r="M6037"/>
    </row>
    <row r="6038" spans="13:13" x14ac:dyDescent="0.25">
      <c r="M6038"/>
    </row>
    <row r="6039" spans="13:13" x14ac:dyDescent="0.25">
      <c r="M6039"/>
    </row>
    <row r="6040" spans="13:13" x14ac:dyDescent="0.25">
      <c r="M6040"/>
    </row>
    <row r="6041" spans="13:13" x14ac:dyDescent="0.25">
      <c r="M6041"/>
    </row>
    <row r="6042" spans="13:13" x14ac:dyDescent="0.25">
      <c r="M6042"/>
    </row>
    <row r="6043" spans="13:13" x14ac:dyDescent="0.25">
      <c r="M6043"/>
    </row>
    <row r="6044" spans="13:13" x14ac:dyDescent="0.25">
      <c r="M6044"/>
    </row>
    <row r="6045" spans="13:13" x14ac:dyDescent="0.25">
      <c r="M6045"/>
    </row>
    <row r="6046" spans="13:13" x14ac:dyDescent="0.25">
      <c r="M6046"/>
    </row>
    <row r="6047" spans="13:13" x14ac:dyDescent="0.25">
      <c r="M6047"/>
    </row>
    <row r="6048" spans="13:13" x14ac:dyDescent="0.25">
      <c r="M6048"/>
    </row>
    <row r="6049" spans="13:13" x14ac:dyDescent="0.25">
      <c r="M6049"/>
    </row>
    <row r="6050" spans="13:13" x14ac:dyDescent="0.25">
      <c r="M6050"/>
    </row>
    <row r="6051" spans="13:13" x14ac:dyDescent="0.25">
      <c r="M6051"/>
    </row>
    <row r="6052" spans="13:13" x14ac:dyDescent="0.25">
      <c r="M6052"/>
    </row>
    <row r="6053" spans="13:13" x14ac:dyDescent="0.25">
      <c r="M6053"/>
    </row>
    <row r="6054" spans="13:13" x14ac:dyDescent="0.25">
      <c r="M6054"/>
    </row>
    <row r="6055" spans="13:13" x14ac:dyDescent="0.25">
      <c r="M6055"/>
    </row>
    <row r="6056" spans="13:13" x14ac:dyDescent="0.25">
      <c r="M6056"/>
    </row>
    <row r="6057" spans="13:13" x14ac:dyDescent="0.25">
      <c r="M6057"/>
    </row>
    <row r="6058" spans="13:13" x14ac:dyDescent="0.25">
      <c r="M6058"/>
    </row>
    <row r="6059" spans="13:13" x14ac:dyDescent="0.25">
      <c r="M6059"/>
    </row>
    <row r="6060" spans="13:13" x14ac:dyDescent="0.25">
      <c r="M6060"/>
    </row>
    <row r="6061" spans="13:13" x14ac:dyDescent="0.25">
      <c r="M6061"/>
    </row>
    <row r="6062" spans="13:13" x14ac:dyDescent="0.25">
      <c r="M6062"/>
    </row>
    <row r="6063" spans="13:13" x14ac:dyDescent="0.25">
      <c r="M6063"/>
    </row>
    <row r="6064" spans="13:13" x14ac:dyDescent="0.25">
      <c r="M6064"/>
    </row>
    <row r="6065" spans="13:13" x14ac:dyDescent="0.25">
      <c r="M6065"/>
    </row>
    <row r="6066" spans="13:13" x14ac:dyDescent="0.25">
      <c r="M6066"/>
    </row>
    <row r="6067" spans="13:13" x14ac:dyDescent="0.25">
      <c r="M6067"/>
    </row>
    <row r="6068" spans="13:13" x14ac:dyDescent="0.25">
      <c r="M6068"/>
    </row>
    <row r="6069" spans="13:13" x14ac:dyDescent="0.25">
      <c r="M6069"/>
    </row>
    <row r="6070" spans="13:13" x14ac:dyDescent="0.25">
      <c r="M6070"/>
    </row>
    <row r="6071" spans="13:13" x14ac:dyDescent="0.25">
      <c r="M6071"/>
    </row>
    <row r="6072" spans="13:13" x14ac:dyDescent="0.25">
      <c r="M6072"/>
    </row>
    <row r="6073" spans="13:13" x14ac:dyDescent="0.25">
      <c r="M6073"/>
    </row>
    <row r="6074" spans="13:13" x14ac:dyDescent="0.25">
      <c r="M6074"/>
    </row>
    <row r="6075" spans="13:13" x14ac:dyDescent="0.25">
      <c r="M6075"/>
    </row>
    <row r="6076" spans="13:13" x14ac:dyDescent="0.25">
      <c r="M6076"/>
    </row>
    <row r="6077" spans="13:13" x14ac:dyDescent="0.25">
      <c r="M6077"/>
    </row>
    <row r="6078" spans="13:13" x14ac:dyDescent="0.25">
      <c r="M6078"/>
    </row>
    <row r="6079" spans="13:13" x14ac:dyDescent="0.25">
      <c r="M6079"/>
    </row>
    <row r="6080" spans="13:13" x14ac:dyDescent="0.25">
      <c r="M6080"/>
    </row>
    <row r="6081" spans="13:13" x14ac:dyDescent="0.25">
      <c r="M6081"/>
    </row>
    <row r="6082" spans="13:13" x14ac:dyDescent="0.25">
      <c r="M6082"/>
    </row>
    <row r="6083" spans="13:13" x14ac:dyDescent="0.25">
      <c r="M6083"/>
    </row>
    <row r="6084" spans="13:13" x14ac:dyDescent="0.25">
      <c r="M6084"/>
    </row>
    <row r="6085" spans="13:13" x14ac:dyDescent="0.25">
      <c r="M6085"/>
    </row>
    <row r="6086" spans="13:13" x14ac:dyDescent="0.25">
      <c r="M6086"/>
    </row>
    <row r="6087" spans="13:13" x14ac:dyDescent="0.25">
      <c r="M6087"/>
    </row>
    <row r="6088" spans="13:13" x14ac:dyDescent="0.25">
      <c r="M6088"/>
    </row>
    <row r="6089" spans="13:13" x14ac:dyDescent="0.25">
      <c r="M6089"/>
    </row>
    <row r="6090" spans="13:13" x14ac:dyDescent="0.25">
      <c r="M6090"/>
    </row>
    <row r="6091" spans="13:13" x14ac:dyDescent="0.25">
      <c r="M6091"/>
    </row>
    <row r="6092" spans="13:13" x14ac:dyDescent="0.25">
      <c r="M6092"/>
    </row>
    <row r="6093" spans="13:13" x14ac:dyDescent="0.25">
      <c r="M6093"/>
    </row>
    <row r="6094" spans="13:13" x14ac:dyDescent="0.25">
      <c r="M6094"/>
    </row>
    <row r="6095" spans="13:13" x14ac:dyDescent="0.25">
      <c r="M6095"/>
    </row>
    <row r="6096" spans="13:13" x14ac:dyDescent="0.25">
      <c r="M6096"/>
    </row>
    <row r="6097" spans="13:13" x14ac:dyDescent="0.25">
      <c r="M6097"/>
    </row>
    <row r="6098" spans="13:13" x14ac:dyDescent="0.25">
      <c r="M6098"/>
    </row>
    <row r="6099" spans="13:13" x14ac:dyDescent="0.25">
      <c r="M6099"/>
    </row>
    <row r="6100" spans="13:13" x14ac:dyDescent="0.25">
      <c r="M6100"/>
    </row>
    <row r="6101" spans="13:13" x14ac:dyDescent="0.25">
      <c r="M6101"/>
    </row>
    <row r="6102" spans="13:13" x14ac:dyDescent="0.25">
      <c r="M6102"/>
    </row>
    <row r="6103" spans="13:13" x14ac:dyDescent="0.25">
      <c r="M6103"/>
    </row>
    <row r="6104" spans="13:13" x14ac:dyDescent="0.25">
      <c r="M6104"/>
    </row>
    <row r="6105" spans="13:13" x14ac:dyDescent="0.25">
      <c r="M6105"/>
    </row>
    <row r="6106" spans="13:13" x14ac:dyDescent="0.25">
      <c r="M6106"/>
    </row>
    <row r="6107" spans="13:13" x14ac:dyDescent="0.25">
      <c r="M6107"/>
    </row>
    <row r="6108" spans="13:13" x14ac:dyDescent="0.25">
      <c r="M6108"/>
    </row>
    <row r="6109" spans="13:13" x14ac:dyDescent="0.25">
      <c r="M6109"/>
    </row>
    <row r="6110" spans="13:13" x14ac:dyDescent="0.25">
      <c r="M6110"/>
    </row>
    <row r="6111" spans="13:13" x14ac:dyDescent="0.25">
      <c r="M6111"/>
    </row>
    <row r="6112" spans="13:13" x14ac:dyDescent="0.25">
      <c r="M6112"/>
    </row>
    <row r="6113" spans="13:13" x14ac:dyDescent="0.25">
      <c r="M6113"/>
    </row>
    <row r="6114" spans="13:13" x14ac:dyDescent="0.25">
      <c r="M6114"/>
    </row>
    <row r="6115" spans="13:13" x14ac:dyDescent="0.25">
      <c r="M6115"/>
    </row>
    <row r="6116" spans="13:13" x14ac:dyDescent="0.25">
      <c r="M6116"/>
    </row>
    <row r="6117" spans="13:13" x14ac:dyDescent="0.25">
      <c r="M6117"/>
    </row>
    <row r="6118" spans="13:13" x14ac:dyDescent="0.25">
      <c r="M6118"/>
    </row>
    <row r="6119" spans="13:13" x14ac:dyDescent="0.25">
      <c r="M6119"/>
    </row>
    <row r="6120" spans="13:13" x14ac:dyDescent="0.25">
      <c r="M6120"/>
    </row>
    <row r="6121" spans="13:13" x14ac:dyDescent="0.25">
      <c r="M6121"/>
    </row>
    <row r="6122" spans="13:13" x14ac:dyDescent="0.25">
      <c r="M6122"/>
    </row>
    <row r="6123" spans="13:13" x14ac:dyDescent="0.25">
      <c r="M6123"/>
    </row>
    <row r="6124" spans="13:13" x14ac:dyDescent="0.25">
      <c r="M6124"/>
    </row>
    <row r="6125" spans="13:13" x14ac:dyDescent="0.25">
      <c r="M6125"/>
    </row>
    <row r="6126" spans="13:13" x14ac:dyDescent="0.25">
      <c r="M6126"/>
    </row>
    <row r="6127" spans="13:13" x14ac:dyDescent="0.25">
      <c r="M6127"/>
    </row>
    <row r="6128" spans="13:13" x14ac:dyDescent="0.25">
      <c r="M6128"/>
    </row>
    <row r="6129" spans="13:13" x14ac:dyDescent="0.25">
      <c r="M6129"/>
    </row>
    <row r="6130" spans="13:13" x14ac:dyDescent="0.25">
      <c r="M6130"/>
    </row>
    <row r="6131" spans="13:13" x14ac:dyDescent="0.25">
      <c r="M6131"/>
    </row>
    <row r="6132" spans="13:13" x14ac:dyDescent="0.25">
      <c r="M6132"/>
    </row>
    <row r="6133" spans="13:13" x14ac:dyDescent="0.25">
      <c r="M6133"/>
    </row>
    <row r="6134" spans="13:13" x14ac:dyDescent="0.25">
      <c r="M6134"/>
    </row>
    <row r="6135" spans="13:13" x14ac:dyDescent="0.25">
      <c r="M6135"/>
    </row>
    <row r="6136" spans="13:13" x14ac:dyDescent="0.25">
      <c r="M6136"/>
    </row>
    <row r="6137" spans="13:13" x14ac:dyDescent="0.25">
      <c r="M6137"/>
    </row>
    <row r="6138" spans="13:13" x14ac:dyDescent="0.25">
      <c r="M6138"/>
    </row>
    <row r="6139" spans="13:13" x14ac:dyDescent="0.25">
      <c r="M6139"/>
    </row>
    <row r="6140" spans="13:13" x14ac:dyDescent="0.25">
      <c r="M6140"/>
    </row>
    <row r="6141" spans="13:13" x14ac:dyDescent="0.25">
      <c r="M6141"/>
    </row>
    <row r="6142" spans="13:13" x14ac:dyDescent="0.25">
      <c r="M6142"/>
    </row>
    <row r="6143" spans="13:13" x14ac:dyDescent="0.25">
      <c r="M6143"/>
    </row>
    <row r="6144" spans="13:13" x14ac:dyDescent="0.25">
      <c r="M6144"/>
    </row>
    <row r="6145" spans="13:13" x14ac:dyDescent="0.25">
      <c r="M6145"/>
    </row>
    <row r="6146" spans="13:13" x14ac:dyDescent="0.25">
      <c r="M6146"/>
    </row>
    <row r="6147" spans="13:13" x14ac:dyDescent="0.25">
      <c r="M6147"/>
    </row>
    <row r="6148" spans="13:13" x14ac:dyDescent="0.25">
      <c r="M6148"/>
    </row>
    <row r="6149" spans="13:13" x14ac:dyDescent="0.25">
      <c r="M6149"/>
    </row>
    <row r="6150" spans="13:13" x14ac:dyDescent="0.25">
      <c r="M6150"/>
    </row>
    <row r="6151" spans="13:13" x14ac:dyDescent="0.25">
      <c r="M6151"/>
    </row>
    <row r="6152" spans="13:13" x14ac:dyDescent="0.25">
      <c r="M6152"/>
    </row>
    <row r="6153" spans="13:13" x14ac:dyDescent="0.25">
      <c r="M6153"/>
    </row>
    <row r="6154" spans="13:13" x14ac:dyDescent="0.25">
      <c r="M6154"/>
    </row>
    <row r="6155" spans="13:13" x14ac:dyDescent="0.25">
      <c r="M6155"/>
    </row>
    <row r="6156" spans="13:13" x14ac:dyDescent="0.25">
      <c r="M6156"/>
    </row>
    <row r="6157" spans="13:13" x14ac:dyDescent="0.25">
      <c r="M6157"/>
    </row>
    <row r="6158" spans="13:13" x14ac:dyDescent="0.25">
      <c r="M6158"/>
    </row>
    <row r="6159" spans="13:13" x14ac:dyDescent="0.25">
      <c r="M6159"/>
    </row>
    <row r="6160" spans="13:13" x14ac:dyDescent="0.25">
      <c r="M6160"/>
    </row>
    <row r="6161" spans="13:13" x14ac:dyDescent="0.25">
      <c r="M6161"/>
    </row>
    <row r="6162" spans="13:13" x14ac:dyDescent="0.25">
      <c r="M6162"/>
    </row>
    <row r="6163" spans="13:13" x14ac:dyDescent="0.25">
      <c r="M6163"/>
    </row>
    <row r="6164" spans="13:13" x14ac:dyDescent="0.25">
      <c r="M6164"/>
    </row>
    <row r="6165" spans="13:13" x14ac:dyDescent="0.25">
      <c r="M6165"/>
    </row>
    <row r="6166" spans="13:13" x14ac:dyDescent="0.25">
      <c r="M6166"/>
    </row>
    <row r="6167" spans="13:13" x14ac:dyDescent="0.25">
      <c r="M6167"/>
    </row>
    <row r="6168" spans="13:13" x14ac:dyDescent="0.25">
      <c r="M6168"/>
    </row>
    <row r="6169" spans="13:13" x14ac:dyDescent="0.25">
      <c r="M6169"/>
    </row>
    <row r="6170" spans="13:13" x14ac:dyDescent="0.25">
      <c r="M6170"/>
    </row>
    <row r="6171" spans="13:13" x14ac:dyDescent="0.25">
      <c r="M6171"/>
    </row>
    <row r="6172" spans="13:13" x14ac:dyDescent="0.25">
      <c r="M6172"/>
    </row>
    <row r="6173" spans="13:13" x14ac:dyDescent="0.25">
      <c r="M6173"/>
    </row>
    <row r="6174" spans="13:13" x14ac:dyDescent="0.25">
      <c r="M6174"/>
    </row>
    <row r="6175" spans="13:13" x14ac:dyDescent="0.25">
      <c r="M6175"/>
    </row>
    <row r="6176" spans="13:13" x14ac:dyDescent="0.25">
      <c r="M6176"/>
    </row>
    <row r="6177" spans="13:13" x14ac:dyDescent="0.25">
      <c r="M6177"/>
    </row>
    <row r="6178" spans="13:13" x14ac:dyDescent="0.25">
      <c r="M6178"/>
    </row>
    <row r="6179" spans="13:13" x14ac:dyDescent="0.25">
      <c r="M6179"/>
    </row>
    <row r="6180" spans="13:13" x14ac:dyDescent="0.25">
      <c r="M6180"/>
    </row>
    <row r="6181" spans="13:13" x14ac:dyDescent="0.25">
      <c r="M6181"/>
    </row>
    <row r="6182" spans="13:13" x14ac:dyDescent="0.25">
      <c r="M6182"/>
    </row>
    <row r="6183" spans="13:13" x14ac:dyDescent="0.25">
      <c r="M6183"/>
    </row>
    <row r="6184" spans="13:13" x14ac:dyDescent="0.25">
      <c r="M6184"/>
    </row>
    <row r="6185" spans="13:13" x14ac:dyDescent="0.25">
      <c r="M6185"/>
    </row>
    <row r="6186" spans="13:13" x14ac:dyDescent="0.25">
      <c r="M6186"/>
    </row>
    <row r="6187" spans="13:13" x14ac:dyDescent="0.25">
      <c r="M6187"/>
    </row>
    <row r="6188" spans="13:13" x14ac:dyDescent="0.25">
      <c r="M6188"/>
    </row>
    <row r="6189" spans="13:13" x14ac:dyDescent="0.25">
      <c r="M6189"/>
    </row>
    <row r="6190" spans="13:13" x14ac:dyDescent="0.25">
      <c r="M6190"/>
    </row>
    <row r="6191" spans="13:13" x14ac:dyDescent="0.25">
      <c r="M6191"/>
    </row>
    <row r="6192" spans="13:13" x14ac:dyDescent="0.25">
      <c r="M6192"/>
    </row>
    <row r="6193" spans="13:13" x14ac:dyDescent="0.25">
      <c r="M6193"/>
    </row>
    <row r="6194" spans="13:13" x14ac:dyDescent="0.25">
      <c r="M6194"/>
    </row>
    <row r="6195" spans="13:13" x14ac:dyDescent="0.25">
      <c r="M6195"/>
    </row>
    <row r="6196" spans="13:13" x14ac:dyDescent="0.25">
      <c r="M6196"/>
    </row>
    <row r="6197" spans="13:13" x14ac:dyDescent="0.25">
      <c r="M6197"/>
    </row>
    <row r="6198" spans="13:13" x14ac:dyDescent="0.25">
      <c r="M6198"/>
    </row>
    <row r="6199" spans="13:13" x14ac:dyDescent="0.25">
      <c r="M6199"/>
    </row>
    <row r="6200" spans="13:13" x14ac:dyDescent="0.25">
      <c r="M6200"/>
    </row>
    <row r="6201" spans="13:13" x14ac:dyDescent="0.25">
      <c r="M6201"/>
    </row>
    <row r="6202" spans="13:13" x14ac:dyDescent="0.25">
      <c r="M6202"/>
    </row>
    <row r="6203" spans="13:13" x14ac:dyDescent="0.25">
      <c r="M6203"/>
    </row>
    <row r="6204" spans="13:13" x14ac:dyDescent="0.25">
      <c r="M6204"/>
    </row>
    <row r="6205" spans="13:13" x14ac:dyDescent="0.25">
      <c r="M6205"/>
    </row>
    <row r="6206" spans="13:13" x14ac:dyDescent="0.25">
      <c r="M6206"/>
    </row>
    <row r="6207" spans="13:13" x14ac:dyDescent="0.25">
      <c r="M6207"/>
    </row>
    <row r="6208" spans="13:13" x14ac:dyDescent="0.25">
      <c r="M6208"/>
    </row>
    <row r="6209" spans="13:13" x14ac:dyDescent="0.25">
      <c r="M6209"/>
    </row>
    <row r="6210" spans="13:13" x14ac:dyDescent="0.25">
      <c r="M6210"/>
    </row>
    <row r="6211" spans="13:13" x14ac:dyDescent="0.25">
      <c r="M6211"/>
    </row>
    <row r="6212" spans="13:13" x14ac:dyDescent="0.25">
      <c r="M6212"/>
    </row>
    <row r="6213" spans="13:13" x14ac:dyDescent="0.25">
      <c r="M6213"/>
    </row>
    <row r="6214" spans="13:13" x14ac:dyDescent="0.25">
      <c r="M6214"/>
    </row>
    <row r="6215" spans="13:13" x14ac:dyDescent="0.25">
      <c r="M6215"/>
    </row>
    <row r="6216" spans="13:13" x14ac:dyDescent="0.25">
      <c r="M6216"/>
    </row>
    <row r="6217" spans="13:13" x14ac:dyDescent="0.25">
      <c r="M6217"/>
    </row>
    <row r="6218" spans="13:13" x14ac:dyDescent="0.25">
      <c r="M6218"/>
    </row>
    <row r="6219" spans="13:13" x14ac:dyDescent="0.25">
      <c r="M6219"/>
    </row>
    <row r="6220" spans="13:13" x14ac:dyDescent="0.25">
      <c r="M6220"/>
    </row>
    <row r="6221" spans="13:13" x14ac:dyDescent="0.25">
      <c r="M6221"/>
    </row>
    <row r="6222" spans="13:13" x14ac:dyDescent="0.25">
      <c r="M6222"/>
    </row>
    <row r="6223" spans="13:13" x14ac:dyDescent="0.25">
      <c r="M6223"/>
    </row>
    <row r="6224" spans="13:13" x14ac:dyDescent="0.25">
      <c r="M6224"/>
    </row>
    <row r="6225" spans="13:13" x14ac:dyDescent="0.25">
      <c r="M6225"/>
    </row>
    <row r="6226" spans="13:13" x14ac:dyDescent="0.25">
      <c r="M6226"/>
    </row>
    <row r="6227" spans="13:13" x14ac:dyDescent="0.25">
      <c r="M6227"/>
    </row>
    <row r="6228" spans="13:13" x14ac:dyDescent="0.25">
      <c r="M6228"/>
    </row>
    <row r="6229" spans="13:13" x14ac:dyDescent="0.25">
      <c r="M6229"/>
    </row>
    <row r="6230" spans="13:13" x14ac:dyDescent="0.25">
      <c r="M6230"/>
    </row>
    <row r="6231" spans="13:13" x14ac:dyDescent="0.25">
      <c r="M6231"/>
    </row>
    <row r="6232" spans="13:13" x14ac:dyDescent="0.25">
      <c r="M6232"/>
    </row>
    <row r="6233" spans="13:13" x14ac:dyDescent="0.25">
      <c r="M6233"/>
    </row>
    <row r="6234" spans="13:13" x14ac:dyDescent="0.25">
      <c r="M6234"/>
    </row>
    <row r="6235" spans="13:13" x14ac:dyDescent="0.25">
      <c r="M6235"/>
    </row>
    <row r="6236" spans="13:13" x14ac:dyDescent="0.25">
      <c r="M6236"/>
    </row>
    <row r="6237" spans="13:13" x14ac:dyDescent="0.25">
      <c r="M6237"/>
    </row>
    <row r="6238" spans="13:13" x14ac:dyDescent="0.25">
      <c r="M6238"/>
    </row>
    <row r="6239" spans="13:13" x14ac:dyDescent="0.25">
      <c r="M6239"/>
    </row>
    <row r="6240" spans="13:13" x14ac:dyDescent="0.25">
      <c r="M6240"/>
    </row>
    <row r="6241" spans="13:13" x14ac:dyDescent="0.25">
      <c r="M6241"/>
    </row>
    <row r="6242" spans="13:13" x14ac:dyDescent="0.25">
      <c r="M6242"/>
    </row>
    <row r="6243" spans="13:13" x14ac:dyDescent="0.25">
      <c r="M6243"/>
    </row>
    <row r="6244" spans="13:13" x14ac:dyDescent="0.25">
      <c r="M6244"/>
    </row>
    <row r="6245" spans="13:13" x14ac:dyDescent="0.25">
      <c r="M6245"/>
    </row>
    <row r="6246" spans="13:13" x14ac:dyDescent="0.25">
      <c r="M6246"/>
    </row>
    <row r="6247" spans="13:13" x14ac:dyDescent="0.25">
      <c r="M6247"/>
    </row>
    <row r="6248" spans="13:13" x14ac:dyDescent="0.25">
      <c r="M6248"/>
    </row>
    <row r="6249" spans="13:13" x14ac:dyDescent="0.25">
      <c r="M6249"/>
    </row>
    <row r="6250" spans="13:13" x14ac:dyDescent="0.25">
      <c r="M6250"/>
    </row>
    <row r="6251" spans="13:13" x14ac:dyDescent="0.25">
      <c r="M6251"/>
    </row>
    <row r="6252" spans="13:13" x14ac:dyDescent="0.25">
      <c r="M6252"/>
    </row>
    <row r="6253" spans="13:13" x14ac:dyDescent="0.25">
      <c r="M6253"/>
    </row>
    <row r="6254" spans="13:13" x14ac:dyDescent="0.25">
      <c r="M6254"/>
    </row>
    <row r="6255" spans="13:13" x14ac:dyDescent="0.25">
      <c r="M6255"/>
    </row>
    <row r="6256" spans="13:13" x14ac:dyDescent="0.25">
      <c r="M6256"/>
    </row>
    <row r="6257" spans="13:13" x14ac:dyDescent="0.25">
      <c r="M6257"/>
    </row>
    <row r="6258" spans="13:13" x14ac:dyDescent="0.25">
      <c r="M6258"/>
    </row>
    <row r="6259" spans="13:13" x14ac:dyDescent="0.25">
      <c r="M6259"/>
    </row>
    <row r="6260" spans="13:13" x14ac:dyDescent="0.25">
      <c r="M6260"/>
    </row>
    <row r="6261" spans="13:13" x14ac:dyDescent="0.25">
      <c r="M6261"/>
    </row>
    <row r="6262" spans="13:13" x14ac:dyDescent="0.25">
      <c r="M6262"/>
    </row>
    <row r="6263" spans="13:13" x14ac:dyDescent="0.25">
      <c r="M6263"/>
    </row>
    <row r="6264" spans="13:13" x14ac:dyDescent="0.25">
      <c r="M6264"/>
    </row>
    <row r="6265" spans="13:13" x14ac:dyDescent="0.25">
      <c r="M6265"/>
    </row>
    <row r="6266" spans="13:13" x14ac:dyDescent="0.25">
      <c r="M6266"/>
    </row>
    <row r="6267" spans="13:13" x14ac:dyDescent="0.25">
      <c r="M6267"/>
    </row>
    <row r="6268" spans="13:13" x14ac:dyDescent="0.25">
      <c r="M6268"/>
    </row>
    <row r="6269" spans="13:13" x14ac:dyDescent="0.25">
      <c r="M6269"/>
    </row>
    <row r="6270" spans="13:13" x14ac:dyDescent="0.25">
      <c r="M6270"/>
    </row>
    <row r="6271" spans="13:13" x14ac:dyDescent="0.25">
      <c r="M6271"/>
    </row>
    <row r="6272" spans="13:13" x14ac:dyDescent="0.25">
      <c r="M6272"/>
    </row>
    <row r="6273" spans="13:13" x14ac:dyDescent="0.25">
      <c r="M6273"/>
    </row>
    <row r="6274" spans="13:13" x14ac:dyDescent="0.25">
      <c r="M6274"/>
    </row>
    <row r="6275" spans="13:13" x14ac:dyDescent="0.25">
      <c r="M6275"/>
    </row>
    <row r="6276" spans="13:13" x14ac:dyDescent="0.25">
      <c r="M6276"/>
    </row>
    <row r="6277" spans="13:13" x14ac:dyDescent="0.25">
      <c r="M6277"/>
    </row>
    <row r="6278" spans="13:13" x14ac:dyDescent="0.25">
      <c r="M6278"/>
    </row>
    <row r="6279" spans="13:13" x14ac:dyDescent="0.25">
      <c r="M6279"/>
    </row>
    <row r="6280" spans="13:13" x14ac:dyDescent="0.25">
      <c r="M6280"/>
    </row>
    <row r="6281" spans="13:13" x14ac:dyDescent="0.25">
      <c r="M6281"/>
    </row>
    <row r="6282" spans="13:13" x14ac:dyDescent="0.25">
      <c r="M6282"/>
    </row>
    <row r="6283" spans="13:13" x14ac:dyDescent="0.25">
      <c r="M6283"/>
    </row>
    <row r="6284" spans="13:13" x14ac:dyDescent="0.25">
      <c r="M6284"/>
    </row>
    <row r="6285" spans="13:13" x14ac:dyDescent="0.25">
      <c r="M6285"/>
    </row>
    <row r="6286" spans="13:13" x14ac:dyDescent="0.25">
      <c r="M6286"/>
    </row>
    <row r="6287" spans="13:13" x14ac:dyDescent="0.25">
      <c r="M6287"/>
    </row>
    <row r="6288" spans="13:13" x14ac:dyDescent="0.25">
      <c r="M6288"/>
    </row>
    <row r="6289" spans="13:13" x14ac:dyDescent="0.25">
      <c r="M6289"/>
    </row>
    <row r="6290" spans="13:13" x14ac:dyDescent="0.25">
      <c r="M6290"/>
    </row>
    <row r="6291" spans="13:13" x14ac:dyDescent="0.25">
      <c r="M6291"/>
    </row>
    <row r="6292" spans="13:13" x14ac:dyDescent="0.25">
      <c r="M6292"/>
    </row>
    <row r="6293" spans="13:13" x14ac:dyDescent="0.25">
      <c r="M6293"/>
    </row>
    <row r="6294" spans="13:13" x14ac:dyDescent="0.25">
      <c r="M6294"/>
    </row>
    <row r="6295" spans="13:13" x14ac:dyDescent="0.25">
      <c r="M6295"/>
    </row>
    <row r="6296" spans="13:13" x14ac:dyDescent="0.25">
      <c r="M6296"/>
    </row>
    <row r="6297" spans="13:13" x14ac:dyDescent="0.25">
      <c r="M6297"/>
    </row>
    <row r="6298" spans="13:13" x14ac:dyDescent="0.25">
      <c r="M6298"/>
    </row>
    <row r="6299" spans="13:13" x14ac:dyDescent="0.25">
      <c r="M6299"/>
    </row>
    <row r="6300" spans="13:13" x14ac:dyDescent="0.25">
      <c r="M6300"/>
    </row>
    <row r="6301" spans="13:13" x14ac:dyDescent="0.25">
      <c r="M6301"/>
    </row>
    <row r="6302" spans="13:13" x14ac:dyDescent="0.25">
      <c r="M6302"/>
    </row>
    <row r="6303" spans="13:13" x14ac:dyDescent="0.25">
      <c r="M6303"/>
    </row>
    <row r="6304" spans="13:13" x14ac:dyDescent="0.25">
      <c r="M6304"/>
    </row>
    <row r="6305" spans="13:13" x14ac:dyDescent="0.25">
      <c r="M6305"/>
    </row>
    <row r="6306" spans="13:13" x14ac:dyDescent="0.25">
      <c r="M6306"/>
    </row>
    <row r="6307" spans="13:13" x14ac:dyDescent="0.25">
      <c r="M6307"/>
    </row>
    <row r="6308" spans="13:13" x14ac:dyDescent="0.25">
      <c r="M6308"/>
    </row>
    <row r="6309" spans="13:13" x14ac:dyDescent="0.25">
      <c r="M6309"/>
    </row>
    <row r="6310" spans="13:13" x14ac:dyDescent="0.25">
      <c r="M6310"/>
    </row>
    <row r="6311" spans="13:13" x14ac:dyDescent="0.25">
      <c r="M6311"/>
    </row>
    <row r="6312" spans="13:13" x14ac:dyDescent="0.25">
      <c r="M6312"/>
    </row>
    <row r="6313" spans="13:13" x14ac:dyDescent="0.25">
      <c r="M6313"/>
    </row>
    <row r="6314" spans="13:13" x14ac:dyDescent="0.25">
      <c r="M6314"/>
    </row>
    <row r="6315" spans="13:13" x14ac:dyDescent="0.25">
      <c r="M6315"/>
    </row>
    <row r="6316" spans="13:13" x14ac:dyDescent="0.25">
      <c r="M6316"/>
    </row>
    <row r="6317" spans="13:13" x14ac:dyDescent="0.25">
      <c r="M6317"/>
    </row>
    <row r="6318" spans="13:13" x14ac:dyDescent="0.25">
      <c r="M6318"/>
    </row>
    <row r="6319" spans="13:13" x14ac:dyDescent="0.25">
      <c r="M6319"/>
    </row>
    <row r="6320" spans="13:13" x14ac:dyDescent="0.25">
      <c r="M6320"/>
    </row>
    <row r="6321" spans="13:13" x14ac:dyDescent="0.25">
      <c r="M6321"/>
    </row>
    <row r="6322" spans="13:13" x14ac:dyDescent="0.25">
      <c r="M6322"/>
    </row>
    <row r="6323" spans="13:13" x14ac:dyDescent="0.25">
      <c r="M6323"/>
    </row>
    <row r="6324" spans="13:13" x14ac:dyDescent="0.25">
      <c r="M6324"/>
    </row>
    <row r="6325" spans="13:13" x14ac:dyDescent="0.25">
      <c r="M6325"/>
    </row>
    <row r="6326" spans="13:13" x14ac:dyDescent="0.25">
      <c r="M6326"/>
    </row>
    <row r="6327" spans="13:13" x14ac:dyDescent="0.25">
      <c r="M6327"/>
    </row>
    <row r="6328" spans="13:13" x14ac:dyDescent="0.25">
      <c r="M6328"/>
    </row>
    <row r="6329" spans="13:13" x14ac:dyDescent="0.25">
      <c r="M6329"/>
    </row>
    <row r="6330" spans="13:13" x14ac:dyDescent="0.25">
      <c r="M6330"/>
    </row>
    <row r="6331" spans="13:13" x14ac:dyDescent="0.25">
      <c r="M6331"/>
    </row>
    <row r="6332" spans="13:13" x14ac:dyDescent="0.25">
      <c r="M6332"/>
    </row>
    <row r="6333" spans="13:13" x14ac:dyDescent="0.25">
      <c r="M6333"/>
    </row>
    <row r="6334" spans="13:13" x14ac:dyDescent="0.25">
      <c r="M6334"/>
    </row>
    <row r="6335" spans="13:13" x14ac:dyDescent="0.25">
      <c r="M6335"/>
    </row>
    <row r="6336" spans="13:13" x14ac:dyDescent="0.25">
      <c r="M6336"/>
    </row>
    <row r="6337" spans="13:13" x14ac:dyDescent="0.25">
      <c r="M6337"/>
    </row>
    <row r="6338" spans="13:13" x14ac:dyDescent="0.25">
      <c r="M6338"/>
    </row>
    <row r="6339" spans="13:13" x14ac:dyDescent="0.25">
      <c r="M6339"/>
    </row>
    <row r="6340" spans="13:13" x14ac:dyDescent="0.25">
      <c r="M6340"/>
    </row>
    <row r="6341" spans="13:13" x14ac:dyDescent="0.25">
      <c r="M6341"/>
    </row>
    <row r="6342" spans="13:13" x14ac:dyDescent="0.25">
      <c r="M6342"/>
    </row>
    <row r="6343" spans="13:13" x14ac:dyDescent="0.25">
      <c r="M6343"/>
    </row>
    <row r="6344" spans="13:13" x14ac:dyDescent="0.25">
      <c r="M6344"/>
    </row>
    <row r="6345" spans="13:13" x14ac:dyDescent="0.25">
      <c r="M6345"/>
    </row>
    <row r="6346" spans="13:13" x14ac:dyDescent="0.25">
      <c r="M6346"/>
    </row>
    <row r="6347" spans="13:13" x14ac:dyDescent="0.25">
      <c r="M6347"/>
    </row>
    <row r="6348" spans="13:13" x14ac:dyDescent="0.25">
      <c r="M6348"/>
    </row>
    <row r="6349" spans="13:13" x14ac:dyDescent="0.25">
      <c r="M6349"/>
    </row>
    <row r="6350" spans="13:13" x14ac:dyDescent="0.25">
      <c r="M6350"/>
    </row>
    <row r="6351" spans="13:13" x14ac:dyDescent="0.25">
      <c r="M6351"/>
    </row>
    <row r="6352" spans="13:13" x14ac:dyDescent="0.25">
      <c r="M6352"/>
    </row>
    <row r="6353" spans="13:13" x14ac:dyDescent="0.25">
      <c r="M6353"/>
    </row>
    <row r="6354" spans="13:13" x14ac:dyDescent="0.25">
      <c r="M6354"/>
    </row>
    <row r="6355" spans="13:13" x14ac:dyDescent="0.25">
      <c r="M6355"/>
    </row>
    <row r="6356" spans="13:13" x14ac:dyDescent="0.25">
      <c r="M6356"/>
    </row>
    <row r="6357" spans="13:13" x14ac:dyDescent="0.25">
      <c r="M6357"/>
    </row>
    <row r="6358" spans="13:13" x14ac:dyDescent="0.25">
      <c r="M6358"/>
    </row>
    <row r="6359" spans="13:13" x14ac:dyDescent="0.25">
      <c r="M6359"/>
    </row>
    <row r="6360" spans="13:13" x14ac:dyDescent="0.25">
      <c r="M6360"/>
    </row>
    <row r="6361" spans="13:13" x14ac:dyDescent="0.25">
      <c r="M6361"/>
    </row>
    <row r="6362" spans="13:13" x14ac:dyDescent="0.25">
      <c r="M6362"/>
    </row>
    <row r="6363" spans="13:13" x14ac:dyDescent="0.25">
      <c r="M6363"/>
    </row>
    <row r="6364" spans="13:13" x14ac:dyDescent="0.25">
      <c r="M6364"/>
    </row>
    <row r="6365" spans="13:13" x14ac:dyDescent="0.25">
      <c r="M6365"/>
    </row>
    <row r="6366" spans="13:13" x14ac:dyDescent="0.25">
      <c r="M6366"/>
    </row>
    <row r="6367" spans="13:13" x14ac:dyDescent="0.25">
      <c r="M6367"/>
    </row>
    <row r="6368" spans="13:13" x14ac:dyDescent="0.25">
      <c r="M6368"/>
    </row>
    <row r="6369" spans="13:13" x14ac:dyDescent="0.25">
      <c r="M6369"/>
    </row>
    <row r="6370" spans="13:13" x14ac:dyDescent="0.25">
      <c r="M6370"/>
    </row>
    <row r="6371" spans="13:13" x14ac:dyDescent="0.25">
      <c r="M6371"/>
    </row>
    <row r="6372" spans="13:13" x14ac:dyDescent="0.25">
      <c r="M6372"/>
    </row>
    <row r="6373" spans="13:13" x14ac:dyDescent="0.25">
      <c r="M6373"/>
    </row>
    <row r="6374" spans="13:13" x14ac:dyDescent="0.25">
      <c r="M6374"/>
    </row>
    <row r="6375" spans="13:13" x14ac:dyDescent="0.25">
      <c r="M6375"/>
    </row>
    <row r="6376" spans="13:13" x14ac:dyDescent="0.25">
      <c r="M6376"/>
    </row>
    <row r="6377" spans="13:13" x14ac:dyDescent="0.25">
      <c r="M6377"/>
    </row>
    <row r="6378" spans="13:13" x14ac:dyDescent="0.25">
      <c r="M6378"/>
    </row>
    <row r="6379" spans="13:13" x14ac:dyDescent="0.25">
      <c r="M6379"/>
    </row>
    <row r="6380" spans="13:13" x14ac:dyDescent="0.25">
      <c r="M6380"/>
    </row>
    <row r="6381" spans="13:13" x14ac:dyDescent="0.25">
      <c r="M6381"/>
    </row>
    <row r="6382" spans="13:13" x14ac:dyDescent="0.25">
      <c r="M6382"/>
    </row>
    <row r="6383" spans="13:13" x14ac:dyDescent="0.25">
      <c r="M6383"/>
    </row>
    <row r="6384" spans="13:13" x14ac:dyDescent="0.25">
      <c r="M6384"/>
    </row>
    <row r="6385" spans="13:13" x14ac:dyDescent="0.25">
      <c r="M6385"/>
    </row>
    <row r="6386" spans="13:13" x14ac:dyDescent="0.25">
      <c r="M6386"/>
    </row>
    <row r="6387" spans="13:13" x14ac:dyDescent="0.25">
      <c r="M6387"/>
    </row>
    <row r="6388" spans="13:13" x14ac:dyDescent="0.25">
      <c r="M6388"/>
    </row>
    <row r="6389" spans="13:13" x14ac:dyDescent="0.25">
      <c r="M6389"/>
    </row>
    <row r="6390" spans="13:13" x14ac:dyDescent="0.25">
      <c r="M6390"/>
    </row>
    <row r="6391" spans="13:13" x14ac:dyDescent="0.25">
      <c r="M6391"/>
    </row>
    <row r="6392" spans="13:13" x14ac:dyDescent="0.25">
      <c r="M6392"/>
    </row>
    <row r="6393" spans="13:13" x14ac:dyDescent="0.25">
      <c r="M6393"/>
    </row>
    <row r="6394" spans="13:13" x14ac:dyDescent="0.25">
      <c r="M6394"/>
    </row>
    <row r="6395" spans="13:13" x14ac:dyDescent="0.25">
      <c r="M6395"/>
    </row>
    <row r="6396" spans="13:13" x14ac:dyDescent="0.25">
      <c r="M6396"/>
    </row>
    <row r="6397" spans="13:13" x14ac:dyDescent="0.25">
      <c r="M6397"/>
    </row>
    <row r="6398" spans="13:13" x14ac:dyDescent="0.25">
      <c r="M6398"/>
    </row>
    <row r="6399" spans="13:13" x14ac:dyDescent="0.25">
      <c r="M6399"/>
    </row>
    <row r="6400" spans="13:13" x14ac:dyDescent="0.25">
      <c r="M6400"/>
    </row>
    <row r="6401" spans="13:13" x14ac:dyDescent="0.25">
      <c r="M6401"/>
    </row>
    <row r="6402" spans="13:13" x14ac:dyDescent="0.25">
      <c r="M6402"/>
    </row>
    <row r="6403" spans="13:13" x14ac:dyDescent="0.25">
      <c r="M6403"/>
    </row>
    <row r="6404" spans="13:13" x14ac:dyDescent="0.25">
      <c r="M6404"/>
    </row>
    <row r="6405" spans="13:13" x14ac:dyDescent="0.25">
      <c r="M6405"/>
    </row>
    <row r="6406" spans="13:13" x14ac:dyDescent="0.25">
      <c r="M6406"/>
    </row>
    <row r="6407" spans="13:13" x14ac:dyDescent="0.25">
      <c r="M6407"/>
    </row>
    <row r="6408" spans="13:13" x14ac:dyDescent="0.25">
      <c r="M6408"/>
    </row>
    <row r="6409" spans="13:13" x14ac:dyDescent="0.25">
      <c r="M6409"/>
    </row>
    <row r="6410" spans="13:13" x14ac:dyDescent="0.25">
      <c r="M6410"/>
    </row>
    <row r="6411" spans="13:13" x14ac:dyDescent="0.25">
      <c r="M6411"/>
    </row>
    <row r="6412" spans="13:13" x14ac:dyDescent="0.25">
      <c r="M6412"/>
    </row>
    <row r="6413" spans="13:13" x14ac:dyDescent="0.25">
      <c r="M6413"/>
    </row>
    <row r="6414" spans="13:13" x14ac:dyDescent="0.25">
      <c r="M6414"/>
    </row>
    <row r="6415" spans="13:13" x14ac:dyDescent="0.25">
      <c r="M6415"/>
    </row>
    <row r="6416" spans="13:13" x14ac:dyDescent="0.25">
      <c r="M6416"/>
    </row>
    <row r="6417" spans="13:13" x14ac:dyDescent="0.25">
      <c r="M6417"/>
    </row>
    <row r="6418" spans="13:13" x14ac:dyDescent="0.25">
      <c r="M6418"/>
    </row>
    <row r="6419" spans="13:13" x14ac:dyDescent="0.25">
      <c r="M6419"/>
    </row>
    <row r="6420" spans="13:13" x14ac:dyDescent="0.25">
      <c r="M6420"/>
    </row>
    <row r="6421" spans="13:13" x14ac:dyDescent="0.25">
      <c r="M6421"/>
    </row>
    <row r="6422" spans="13:13" x14ac:dyDescent="0.25">
      <c r="M6422"/>
    </row>
    <row r="6423" spans="13:13" x14ac:dyDescent="0.25">
      <c r="M6423"/>
    </row>
    <row r="6424" spans="13:13" x14ac:dyDescent="0.25">
      <c r="M6424"/>
    </row>
    <row r="6425" spans="13:13" x14ac:dyDescent="0.25">
      <c r="M6425"/>
    </row>
    <row r="6426" spans="13:13" x14ac:dyDescent="0.25">
      <c r="M6426"/>
    </row>
    <row r="6427" spans="13:13" x14ac:dyDescent="0.25">
      <c r="M6427"/>
    </row>
    <row r="6428" spans="13:13" x14ac:dyDescent="0.25">
      <c r="M6428"/>
    </row>
    <row r="6429" spans="13:13" x14ac:dyDescent="0.25">
      <c r="M6429"/>
    </row>
    <row r="6430" spans="13:13" x14ac:dyDescent="0.25">
      <c r="M6430"/>
    </row>
    <row r="6431" spans="13:13" x14ac:dyDescent="0.25">
      <c r="M6431"/>
    </row>
    <row r="6432" spans="13:13" x14ac:dyDescent="0.25">
      <c r="M6432"/>
    </row>
    <row r="6433" spans="13:13" x14ac:dyDescent="0.25">
      <c r="M6433"/>
    </row>
    <row r="6434" spans="13:13" x14ac:dyDescent="0.25">
      <c r="M6434"/>
    </row>
    <row r="6435" spans="13:13" x14ac:dyDescent="0.25">
      <c r="M6435"/>
    </row>
    <row r="6436" spans="13:13" x14ac:dyDescent="0.25">
      <c r="M6436"/>
    </row>
    <row r="6437" spans="13:13" x14ac:dyDescent="0.25">
      <c r="M6437"/>
    </row>
    <row r="6438" spans="13:13" x14ac:dyDescent="0.25">
      <c r="M6438"/>
    </row>
    <row r="6439" spans="13:13" x14ac:dyDescent="0.25">
      <c r="M6439"/>
    </row>
    <row r="6440" spans="13:13" x14ac:dyDescent="0.25">
      <c r="M6440"/>
    </row>
    <row r="6441" spans="13:13" x14ac:dyDescent="0.25">
      <c r="M6441"/>
    </row>
    <row r="6442" spans="13:13" x14ac:dyDescent="0.25">
      <c r="M6442"/>
    </row>
    <row r="6443" spans="13:13" x14ac:dyDescent="0.25">
      <c r="M6443"/>
    </row>
    <row r="6444" spans="13:13" x14ac:dyDescent="0.25">
      <c r="M6444"/>
    </row>
    <row r="6445" spans="13:13" x14ac:dyDescent="0.25">
      <c r="M6445"/>
    </row>
    <row r="6446" spans="13:13" x14ac:dyDescent="0.25">
      <c r="M6446"/>
    </row>
    <row r="6447" spans="13:13" x14ac:dyDescent="0.25">
      <c r="M6447"/>
    </row>
    <row r="6448" spans="13:13" x14ac:dyDescent="0.25">
      <c r="M6448"/>
    </row>
    <row r="6449" spans="13:13" x14ac:dyDescent="0.25">
      <c r="M6449"/>
    </row>
    <row r="6450" spans="13:13" x14ac:dyDescent="0.25">
      <c r="M6450"/>
    </row>
    <row r="6451" spans="13:13" x14ac:dyDescent="0.25">
      <c r="M6451"/>
    </row>
    <row r="6452" spans="13:13" x14ac:dyDescent="0.25">
      <c r="M6452"/>
    </row>
    <row r="6453" spans="13:13" x14ac:dyDescent="0.25">
      <c r="M6453"/>
    </row>
    <row r="6454" spans="13:13" x14ac:dyDescent="0.25">
      <c r="M6454"/>
    </row>
    <row r="6455" spans="13:13" x14ac:dyDescent="0.25">
      <c r="M6455"/>
    </row>
    <row r="6456" spans="13:13" x14ac:dyDescent="0.25">
      <c r="M6456"/>
    </row>
    <row r="6457" spans="13:13" x14ac:dyDescent="0.25">
      <c r="M6457"/>
    </row>
    <row r="6458" spans="13:13" x14ac:dyDescent="0.25">
      <c r="M6458"/>
    </row>
    <row r="6459" spans="13:13" x14ac:dyDescent="0.25">
      <c r="M6459"/>
    </row>
    <row r="6460" spans="13:13" x14ac:dyDescent="0.25">
      <c r="M6460"/>
    </row>
    <row r="6461" spans="13:13" x14ac:dyDescent="0.25">
      <c r="M6461"/>
    </row>
    <row r="6462" spans="13:13" x14ac:dyDescent="0.25">
      <c r="M6462"/>
    </row>
    <row r="6463" spans="13:13" x14ac:dyDescent="0.25">
      <c r="M6463"/>
    </row>
    <row r="6464" spans="13:13" x14ac:dyDescent="0.25">
      <c r="M6464"/>
    </row>
    <row r="6465" spans="13:13" x14ac:dyDescent="0.25">
      <c r="M6465"/>
    </row>
    <row r="6466" spans="13:13" x14ac:dyDescent="0.25">
      <c r="M6466"/>
    </row>
    <row r="6467" spans="13:13" x14ac:dyDescent="0.25">
      <c r="M6467"/>
    </row>
    <row r="6468" spans="13:13" x14ac:dyDescent="0.25">
      <c r="M6468"/>
    </row>
    <row r="6469" spans="13:13" x14ac:dyDescent="0.25">
      <c r="M6469"/>
    </row>
    <row r="6470" spans="13:13" x14ac:dyDescent="0.25">
      <c r="M6470"/>
    </row>
    <row r="6471" spans="13:13" x14ac:dyDescent="0.25">
      <c r="M6471"/>
    </row>
    <row r="6472" spans="13:13" x14ac:dyDescent="0.25">
      <c r="M6472"/>
    </row>
    <row r="6473" spans="13:13" x14ac:dyDescent="0.25">
      <c r="M6473"/>
    </row>
    <row r="6474" spans="13:13" x14ac:dyDescent="0.25">
      <c r="M6474"/>
    </row>
    <row r="6475" spans="13:13" x14ac:dyDescent="0.25">
      <c r="M6475"/>
    </row>
    <row r="6476" spans="13:13" x14ac:dyDescent="0.25">
      <c r="M6476"/>
    </row>
    <row r="6477" spans="13:13" x14ac:dyDescent="0.25">
      <c r="M6477"/>
    </row>
    <row r="6478" spans="13:13" x14ac:dyDescent="0.25">
      <c r="M6478"/>
    </row>
    <row r="6479" spans="13:13" x14ac:dyDescent="0.25">
      <c r="M6479"/>
    </row>
    <row r="6480" spans="13:13" x14ac:dyDescent="0.25">
      <c r="M6480"/>
    </row>
    <row r="6481" spans="13:13" x14ac:dyDescent="0.25">
      <c r="M6481"/>
    </row>
    <row r="6482" spans="13:13" x14ac:dyDescent="0.25">
      <c r="M6482"/>
    </row>
    <row r="6483" spans="13:13" x14ac:dyDescent="0.25">
      <c r="M6483"/>
    </row>
    <row r="6484" spans="13:13" x14ac:dyDescent="0.25">
      <c r="M6484"/>
    </row>
    <row r="6485" spans="13:13" x14ac:dyDescent="0.25">
      <c r="M6485"/>
    </row>
    <row r="6486" spans="13:13" x14ac:dyDescent="0.25">
      <c r="M6486"/>
    </row>
    <row r="6487" spans="13:13" x14ac:dyDescent="0.25">
      <c r="M6487"/>
    </row>
    <row r="6488" spans="13:13" x14ac:dyDescent="0.25">
      <c r="M6488"/>
    </row>
    <row r="6489" spans="13:13" x14ac:dyDescent="0.25">
      <c r="M6489"/>
    </row>
    <row r="6490" spans="13:13" x14ac:dyDescent="0.25">
      <c r="M6490"/>
    </row>
    <row r="6491" spans="13:13" x14ac:dyDescent="0.25">
      <c r="M6491"/>
    </row>
    <row r="6492" spans="13:13" x14ac:dyDescent="0.25">
      <c r="M6492"/>
    </row>
    <row r="6493" spans="13:13" x14ac:dyDescent="0.25">
      <c r="M6493"/>
    </row>
    <row r="6494" spans="13:13" x14ac:dyDescent="0.25">
      <c r="M6494"/>
    </row>
    <row r="6495" spans="13:13" x14ac:dyDescent="0.25">
      <c r="M6495"/>
    </row>
    <row r="6496" spans="13:13" x14ac:dyDescent="0.25">
      <c r="M6496"/>
    </row>
    <row r="6497" spans="13:13" x14ac:dyDescent="0.25">
      <c r="M6497"/>
    </row>
    <row r="6498" spans="13:13" x14ac:dyDescent="0.25">
      <c r="M6498"/>
    </row>
    <row r="6499" spans="13:13" x14ac:dyDescent="0.25">
      <c r="M6499"/>
    </row>
    <row r="6500" spans="13:13" x14ac:dyDescent="0.25">
      <c r="M6500"/>
    </row>
    <row r="6501" spans="13:13" x14ac:dyDescent="0.25">
      <c r="M6501"/>
    </row>
    <row r="6502" spans="13:13" x14ac:dyDescent="0.25">
      <c r="M6502"/>
    </row>
    <row r="6503" spans="13:13" x14ac:dyDescent="0.25">
      <c r="M6503"/>
    </row>
    <row r="6504" spans="13:13" x14ac:dyDescent="0.25">
      <c r="M6504"/>
    </row>
    <row r="6505" spans="13:13" x14ac:dyDescent="0.25">
      <c r="M6505"/>
    </row>
    <row r="6506" spans="13:13" x14ac:dyDescent="0.25">
      <c r="M6506"/>
    </row>
    <row r="6507" spans="13:13" x14ac:dyDescent="0.25">
      <c r="M6507"/>
    </row>
    <row r="6508" spans="13:13" x14ac:dyDescent="0.25">
      <c r="M6508"/>
    </row>
    <row r="6509" spans="13:13" x14ac:dyDescent="0.25">
      <c r="M6509"/>
    </row>
    <row r="6510" spans="13:13" x14ac:dyDescent="0.25">
      <c r="M6510"/>
    </row>
    <row r="6511" spans="13:13" x14ac:dyDescent="0.25">
      <c r="M6511"/>
    </row>
    <row r="6512" spans="13:13" x14ac:dyDescent="0.25">
      <c r="M6512"/>
    </row>
    <row r="6513" spans="13:13" x14ac:dyDescent="0.25">
      <c r="M6513"/>
    </row>
    <row r="6514" spans="13:13" x14ac:dyDescent="0.25">
      <c r="M6514"/>
    </row>
    <row r="6515" spans="13:13" x14ac:dyDescent="0.25">
      <c r="M6515"/>
    </row>
    <row r="6516" spans="13:13" x14ac:dyDescent="0.25">
      <c r="M6516"/>
    </row>
    <row r="6517" spans="13:13" x14ac:dyDescent="0.25">
      <c r="M6517"/>
    </row>
    <row r="6518" spans="13:13" x14ac:dyDescent="0.25">
      <c r="M6518"/>
    </row>
    <row r="6519" spans="13:13" x14ac:dyDescent="0.25">
      <c r="M6519"/>
    </row>
    <row r="6520" spans="13:13" x14ac:dyDescent="0.25">
      <c r="M6520"/>
    </row>
    <row r="6521" spans="13:13" x14ac:dyDescent="0.25">
      <c r="M6521"/>
    </row>
    <row r="6522" spans="13:13" x14ac:dyDescent="0.25">
      <c r="M6522"/>
    </row>
    <row r="6523" spans="13:13" x14ac:dyDescent="0.25">
      <c r="M6523"/>
    </row>
    <row r="6524" spans="13:13" x14ac:dyDescent="0.25">
      <c r="M6524"/>
    </row>
    <row r="6525" spans="13:13" x14ac:dyDescent="0.25">
      <c r="M6525"/>
    </row>
    <row r="6526" spans="13:13" x14ac:dyDescent="0.25">
      <c r="M6526"/>
    </row>
    <row r="6527" spans="13:13" x14ac:dyDescent="0.25">
      <c r="M6527"/>
    </row>
    <row r="6528" spans="13:13" x14ac:dyDescent="0.25">
      <c r="M6528"/>
    </row>
    <row r="6529" spans="13:13" x14ac:dyDescent="0.25">
      <c r="M6529"/>
    </row>
    <row r="6530" spans="13:13" x14ac:dyDescent="0.25">
      <c r="M6530"/>
    </row>
    <row r="6531" spans="13:13" x14ac:dyDescent="0.25">
      <c r="M6531"/>
    </row>
    <row r="6532" spans="13:13" x14ac:dyDescent="0.25">
      <c r="M6532"/>
    </row>
    <row r="6533" spans="13:13" x14ac:dyDescent="0.25">
      <c r="M6533"/>
    </row>
    <row r="6534" spans="13:13" x14ac:dyDescent="0.25">
      <c r="M6534"/>
    </row>
    <row r="6535" spans="13:13" x14ac:dyDescent="0.25">
      <c r="M6535"/>
    </row>
    <row r="6536" spans="13:13" x14ac:dyDescent="0.25">
      <c r="M6536"/>
    </row>
    <row r="6537" spans="13:13" x14ac:dyDescent="0.25">
      <c r="M6537"/>
    </row>
    <row r="6538" spans="13:13" x14ac:dyDescent="0.25">
      <c r="M6538"/>
    </row>
    <row r="6539" spans="13:13" x14ac:dyDescent="0.25">
      <c r="M6539"/>
    </row>
    <row r="6540" spans="13:13" x14ac:dyDescent="0.25">
      <c r="M6540"/>
    </row>
    <row r="6541" spans="13:13" x14ac:dyDescent="0.25">
      <c r="M6541"/>
    </row>
    <row r="6542" spans="13:13" x14ac:dyDescent="0.25">
      <c r="M6542"/>
    </row>
    <row r="6543" spans="13:13" x14ac:dyDescent="0.25">
      <c r="M6543"/>
    </row>
    <row r="6544" spans="13:13" x14ac:dyDescent="0.25">
      <c r="M6544"/>
    </row>
    <row r="6545" spans="13:13" x14ac:dyDescent="0.25">
      <c r="M6545"/>
    </row>
    <row r="6546" spans="13:13" x14ac:dyDescent="0.25">
      <c r="M6546"/>
    </row>
    <row r="6547" spans="13:13" x14ac:dyDescent="0.25">
      <c r="M6547"/>
    </row>
    <row r="6548" spans="13:13" x14ac:dyDescent="0.25">
      <c r="M6548"/>
    </row>
    <row r="6549" spans="13:13" x14ac:dyDescent="0.25">
      <c r="M6549"/>
    </row>
    <row r="6550" spans="13:13" x14ac:dyDescent="0.25">
      <c r="M6550"/>
    </row>
    <row r="6551" spans="13:13" x14ac:dyDescent="0.25">
      <c r="M6551"/>
    </row>
    <row r="6552" spans="13:13" x14ac:dyDescent="0.25">
      <c r="M6552"/>
    </row>
    <row r="6553" spans="13:13" x14ac:dyDescent="0.25">
      <c r="M6553"/>
    </row>
    <row r="6554" spans="13:13" x14ac:dyDescent="0.25">
      <c r="M6554"/>
    </row>
    <row r="6555" spans="13:13" x14ac:dyDescent="0.25">
      <c r="M6555"/>
    </row>
    <row r="6556" spans="13:13" x14ac:dyDescent="0.25">
      <c r="M6556"/>
    </row>
    <row r="6557" spans="13:13" x14ac:dyDescent="0.25">
      <c r="M6557"/>
    </row>
    <row r="6558" spans="13:13" x14ac:dyDescent="0.25">
      <c r="M6558"/>
    </row>
    <row r="6559" spans="13:13" x14ac:dyDescent="0.25">
      <c r="M6559"/>
    </row>
    <row r="6560" spans="13:13" x14ac:dyDescent="0.25">
      <c r="M6560"/>
    </row>
    <row r="6561" spans="13:13" x14ac:dyDescent="0.25">
      <c r="M6561"/>
    </row>
    <row r="6562" spans="13:13" x14ac:dyDescent="0.25">
      <c r="M6562"/>
    </row>
    <row r="6563" spans="13:13" x14ac:dyDescent="0.25">
      <c r="M6563"/>
    </row>
    <row r="6564" spans="13:13" x14ac:dyDescent="0.25">
      <c r="M6564"/>
    </row>
    <row r="6565" spans="13:13" x14ac:dyDescent="0.25">
      <c r="M6565"/>
    </row>
    <row r="6566" spans="13:13" x14ac:dyDescent="0.25">
      <c r="M6566"/>
    </row>
    <row r="6567" spans="13:13" x14ac:dyDescent="0.25">
      <c r="M6567"/>
    </row>
    <row r="6568" spans="13:13" x14ac:dyDescent="0.25">
      <c r="M6568"/>
    </row>
    <row r="6569" spans="13:13" x14ac:dyDescent="0.25">
      <c r="M6569"/>
    </row>
    <row r="6570" spans="13:13" x14ac:dyDescent="0.25">
      <c r="M6570"/>
    </row>
    <row r="6571" spans="13:13" x14ac:dyDescent="0.25">
      <c r="M6571"/>
    </row>
    <row r="6572" spans="13:13" x14ac:dyDescent="0.25">
      <c r="M6572"/>
    </row>
    <row r="6573" spans="13:13" x14ac:dyDescent="0.25">
      <c r="M6573"/>
    </row>
    <row r="6574" spans="13:13" x14ac:dyDescent="0.25">
      <c r="M6574"/>
    </row>
    <row r="6575" spans="13:13" x14ac:dyDescent="0.25">
      <c r="M6575"/>
    </row>
    <row r="6576" spans="13:13" x14ac:dyDescent="0.25">
      <c r="M6576"/>
    </row>
    <row r="6577" spans="13:13" x14ac:dyDescent="0.25">
      <c r="M6577"/>
    </row>
    <row r="6578" spans="13:13" x14ac:dyDescent="0.25">
      <c r="M6578"/>
    </row>
    <row r="6579" spans="13:13" x14ac:dyDescent="0.25">
      <c r="M6579"/>
    </row>
    <row r="6580" spans="13:13" x14ac:dyDescent="0.25">
      <c r="M6580"/>
    </row>
    <row r="6581" spans="13:13" x14ac:dyDescent="0.25">
      <c r="M6581"/>
    </row>
    <row r="6582" spans="13:13" x14ac:dyDescent="0.25">
      <c r="M6582"/>
    </row>
    <row r="6583" spans="13:13" x14ac:dyDescent="0.25">
      <c r="M6583"/>
    </row>
    <row r="6584" spans="13:13" x14ac:dyDescent="0.25">
      <c r="M6584"/>
    </row>
    <row r="6585" spans="13:13" x14ac:dyDescent="0.25">
      <c r="M6585"/>
    </row>
    <row r="6586" spans="13:13" x14ac:dyDescent="0.25">
      <c r="M6586"/>
    </row>
    <row r="6587" spans="13:13" x14ac:dyDescent="0.25">
      <c r="M6587"/>
    </row>
    <row r="6588" spans="13:13" x14ac:dyDescent="0.25">
      <c r="M6588"/>
    </row>
    <row r="6589" spans="13:13" x14ac:dyDescent="0.25">
      <c r="M6589"/>
    </row>
    <row r="6590" spans="13:13" x14ac:dyDescent="0.25">
      <c r="M6590"/>
    </row>
    <row r="6591" spans="13:13" x14ac:dyDescent="0.25">
      <c r="M6591"/>
    </row>
    <row r="6592" spans="13:13" x14ac:dyDescent="0.25">
      <c r="M6592"/>
    </row>
    <row r="6593" spans="13:13" x14ac:dyDescent="0.25">
      <c r="M6593"/>
    </row>
    <row r="6594" spans="13:13" x14ac:dyDescent="0.25">
      <c r="M6594"/>
    </row>
    <row r="6595" spans="13:13" x14ac:dyDescent="0.25">
      <c r="M6595"/>
    </row>
    <row r="6596" spans="13:13" x14ac:dyDescent="0.25">
      <c r="M6596"/>
    </row>
    <row r="6597" spans="13:13" x14ac:dyDescent="0.25">
      <c r="M6597"/>
    </row>
    <row r="6598" spans="13:13" x14ac:dyDescent="0.25">
      <c r="M6598"/>
    </row>
    <row r="6599" spans="13:13" x14ac:dyDescent="0.25">
      <c r="M6599"/>
    </row>
    <row r="6600" spans="13:13" x14ac:dyDescent="0.25">
      <c r="M6600"/>
    </row>
    <row r="6601" spans="13:13" x14ac:dyDescent="0.25">
      <c r="M6601"/>
    </row>
    <row r="6602" spans="13:13" x14ac:dyDescent="0.25">
      <c r="M6602"/>
    </row>
    <row r="6603" spans="13:13" x14ac:dyDescent="0.25">
      <c r="M6603"/>
    </row>
    <row r="6604" spans="13:13" x14ac:dyDescent="0.25">
      <c r="M6604"/>
    </row>
    <row r="6605" spans="13:13" x14ac:dyDescent="0.25">
      <c r="M6605"/>
    </row>
    <row r="6606" spans="13:13" x14ac:dyDescent="0.25">
      <c r="M6606"/>
    </row>
    <row r="6607" spans="13:13" x14ac:dyDescent="0.25">
      <c r="M6607"/>
    </row>
    <row r="6608" spans="13:13" x14ac:dyDescent="0.25">
      <c r="M6608"/>
    </row>
    <row r="6609" spans="13:13" x14ac:dyDescent="0.25">
      <c r="M6609"/>
    </row>
    <row r="6610" spans="13:13" x14ac:dyDescent="0.25">
      <c r="M6610"/>
    </row>
    <row r="6611" spans="13:13" x14ac:dyDescent="0.25">
      <c r="M6611"/>
    </row>
    <row r="6612" spans="13:13" x14ac:dyDescent="0.25">
      <c r="M6612"/>
    </row>
    <row r="6613" spans="13:13" x14ac:dyDescent="0.25">
      <c r="M6613"/>
    </row>
    <row r="6614" spans="13:13" x14ac:dyDescent="0.25">
      <c r="M6614"/>
    </row>
    <row r="6615" spans="13:13" x14ac:dyDescent="0.25">
      <c r="M6615"/>
    </row>
    <row r="6616" spans="13:13" x14ac:dyDescent="0.25">
      <c r="M6616"/>
    </row>
    <row r="6617" spans="13:13" x14ac:dyDescent="0.25">
      <c r="M6617"/>
    </row>
    <row r="6618" spans="13:13" x14ac:dyDescent="0.25">
      <c r="M6618"/>
    </row>
    <row r="6619" spans="13:13" x14ac:dyDescent="0.25">
      <c r="M6619"/>
    </row>
    <row r="6620" spans="13:13" x14ac:dyDescent="0.25">
      <c r="M6620"/>
    </row>
    <row r="6621" spans="13:13" x14ac:dyDescent="0.25">
      <c r="M6621"/>
    </row>
    <row r="6622" spans="13:13" x14ac:dyDescent="0.25">
      <c r="M6622"/>
    </row>
    <row r="6623" spans="13:13" x14ac:dyDescent="0.25">
      <c r="M6623"/>
    </row>
    <row r="6624" spans="13:13" x14ac:dyDescent="0.25">
      <c r="M6624"/>
    </row>
    <row r="6625" spans="13:13" x14ac:dyDescent="0.25">
      <c r="M6625"/>
    </row>
    <row r="6626" spans="13:13" x14ac:dyDescent="0.25">
      <c r="M6626"/>
    </row>
    <row r="6627" spans="13:13" x14ac:dyDescent="0.25">
      <c r="M6627"/>
    </row>
    <row r="6628" spans="13:13" x14ac:dyDescent="0.25">
      <c r="M6628"/>
    </row>
    <row r="6629" spans="13:13" x14ac:dyDescent="0.25">
      <c r="M6629"/>
    </row>
    <row r="6630" spans="13:13" x14ac:dyDescent="0.25">
      <c r="M6630"/>
    </row>
    <row r="6631" spans="13:13" x14ac:dyDescent="0.25">
      <c r="M6631"/>
    </row>
    <row r="6632" spans="13:13" x14ac:dyDescent="0.25">
      <c r="M6632"/>
    </row>
    <row r="6633" spans="13:13" x14ac:dyDescent="0.25">
      <c r="M6633"/>
    </row>
    <row r="6634" spans="13:13" x14ac:dyDescent="0.25">
      <c r="M6634"/>
    </row>
    <row r="6635" spans="13:13" x14ac:dyDescent="0.25">
      <c r="M6635"/>
    </row>
    <row r="6636" spans="13:13" x14ac:dyDescent="0.25">
      <c r="M6636"/>
    </row>
    <row r="6637" spans="13:13" x14ac:dyDescent="0.25">
      <c r="M6637"/>
    </row>
    <row r="6638" spans="13:13" x14ac:dyDescent="0.25">
      <c r="M6638"/>
    </row>
    <row r="6639" spans="13:13" x14ac:dyDescent="0.25">
      <c r="M6639"/>
    </row>
    <row r="6640" spans="13:13" x14ac:dyDescent="0.25">
      <c r="M6640"/>
    </row>
    <row r="6641" spans="13:13" x14ac:dyDescent="0.25">
      <c r="M6641"/>
    </row>
    <row r="6642" spans="13:13" x14ac:dyDescent="0.25">
      <c r="M6642"/>
    </row>
    <row r="6643" spans="13:13" x14ac:dyDescent="0.25">
      <c r="M6643"/>
    </row>
    <row r="6644" spans="13:13" x14ac:dyDescent="0.25">
      <c r="M6644"/>
    </row>
    <row r="6645" spans="13:13" x14ac:dyDescent="0.25">
      <c r="M6645"/>
    </row>
    <row r="6646" spans="13:13" x14ac:dyDescent="0.25">
      <c r="M6646"/>
    </row>
    <row r="6647" spans="13:13" x14ac:dyDescent="0.25">
      <c r="M6647"/>
    </row>
    <row r="6648" spans="13:13" x14ac:dyDescent="0.25">
      <c r="M6648"/>
    </row>
    <row r="6649" spans="13:13" x14ac:dyDescent="0.25">
      <c r="M6649"/>
    </row>
    <row r="6650" spans="13:13" x14ac:dyDescent="0.25">
      <c r="M6650"/>
    </row>
    <row r="6651" spans="13:13" x14ac:dyDescent="0.25">
      <c r="M6651"/>
    </row>
    <row r="6652" spans="13:13" x14ac:dyDescent="0.25">
      <c r="M6652"/>
    </row>
    <row r="6653" spans="13:13" x14ac:dyDescent="0.25">
      <c r="M6653"/>
    </row>
    <row r="6654" spans="13:13" x14ac:dyDescent="0.25">
      <c r="M6654"/>
    </row>
    <row r="6655" spans="13:13" x14ac:dyDescent="0.25">
      <c r="M6655"/>
    </row>
    <row r="6656" spans="13:13" x14ac:dyDescent="0.25">
      <c r="M6656"/>
    </row>
    <row r="6657" spans="13:13" x14ac:dyDescent="0.25">
      <c r="M6657"/>
    </row>
    <row r="6658" spans="13:13" x14ac:dyDescent="0.25">
      <c r="M6658"/>
    </row>
    <row r="6659" spans="13:13" x14ac:dyDescent="0.25">
      <c r="M6659"/>
    </row>
    <row r="6660" spans="13:13" x14ac:dyDescent="0.25">
      <c r="M6660"/>
    </row>
    <row r="6661" spans="13:13" x14ac:dyDescent="0.25">
      <c r="M6661"/>
    </row>
    <row r="6662" spans="13:13" x14ac:dyDescent="0.25">
      <c r="M6662"/>
    </row>
    <row r="6663" spans="13:13" x14ac:dyDescent="0.25">
      <c r="M6663"/>
    </row>
    <row r="6664" spans="13:13" x14ac:dyDescent="0.25">
      <c r="M6664"/>
    </row>
    <row r="6665" spans="13:13" x14ac:dyDescent="0.25">
      <c r="M6665"/>
    </row>
    <row r="6666" spans="13:13" x14ac:dyDescent="0.25">
      <c r="M6666"/>
    </row>
    <row r="6667" spans="13:13" x14ac:dyDescent="0.25">
      <c r="M6667"/>
    </row>
    <row r="6668" spans="13:13" x14ac:dyDescent="0.25">
      <c r="M6668"/>
    </row>
    <row r="6669" spans="13:13" x14ac:dyDescent="0.25">
      <c r="M6669"/>
    </row>
    <row r="6670" spans="13:13" x14ac:dyDescent="0.25">
      <c r="M6670"/>
    </row>
    <row r="6671" spans="13:13" x14ac:dyDescent="0.25">
      <c r="M6671"/>
    </row>
    <row r="6672" spans="13:13" x14ac:dyDescent="0.25">
      <c r="M6672"/>
    </row>
    <row r="6673" spans="13:13" x14ac:dyDescent="0.25">
      <c r="M6673"/>
    </row>
    <row r="6674" spans="13:13" x14ac:dyDescent="0.25">
      <c r="M6674"/>
    </row>
    <row r="6675" spans="13:13" x14ac:dyDescent="0.25">
      <c r="M6675"/>
    </row>
    <row r="6676" spans="13:13" x14ac:dyDescent="0.25">
      <c r="M6676"/>
    </row>
    <row r="6677" spans="13:13" x14ac:dyDescent="0.25">
      <c r="M6677"/>
    </row>
    <row r="6678" spans="13:13" x14ac:dyDescent="0.25">
      <c r="M6678"/>
    </row>
    <row r="6679" spans="13:13" x14ac:dyDescent="0.25">
      <c r="M6679"/>
    </row>
    <row r="6680" spans="13:13" x14ac:dyDescent="0.25">
      <c r="M6680"/>
    </row>
    <row r="6681" spans="13:13" x14ac:dyDescent="0.25">
      <c r="M6681"/>
    </row>
    <row r="6682" spans="13:13" x14ac:dyDescent="0.25">
      <c r="M6682"/>
    </row>
    <row r="6683" spans="13:13" x14ac:dyDescent="0.25">
      <c r="M6683"/>
    </row>
    <row r="6684" spans="13:13" x14ac:dyDescent="0.25">
      <c r="M6684"/>
    </row>
    <row r="6685" spans="13:13" x14ac:dyDescent="0.25">
      <c r="M6685"/>
    </row>
    <row r="6686" spans="13:13" x14ac:dyDescent="0.25">
      <c r="M6686"/>
    </row>
    <row r="6687" spans="13:13" x14ac:dyDescent="0.25">
      <c r="M6687"/>
    </row>
    <row r="6688" spans="13:13" x14ac:dyDescent="0.25">
      <c r="M6688"/>
    </row>
    <row r="6689" spans="13:13" x14ac:dyDescent="0.25">
      <c r="M6689"/>
    </row>
    <row r="6690" spans="13:13" x14ac:dyDescent="0.25">
      <c r="M6690"/>
    </row>
    <row r="6691" spans="13:13" x14ac:dyDescent="0.25">
      <c r="M6691"/>
    </row>
    <row r="6692" spans="13:13" x14ac:dyDescent="0.25">
      <c r="M6692"/>
    </row>
    <row r="6693" spans="13:13" x14ac:dyDescent="0.25">
      <c r="M6693"/>
    </row>
    <row r="6694" spans="13:13" x14ac:dyDescent="0.25">
      <c r="M6694"/>
    </row>
    <row r="6695" spans="13:13" x14ac:dyDescent="0.25">
      <c r="M6695"/>
    </row>
    <row r="6696" spans="13:13" x14ac:dyDescent="0.25">
      <c r="M6696"/>
    </row>
    <row r="6697" spans="13:13" x14ac:dyDescent="0.25">
      <c r="M6697"/>
    </row>
    <row r="6698" spans="13:13" x14ac:dyDescent="0.25">
      <c r="M6698"/>
    </row>
    <row r="6699" spans="13:13" x14ac:dyDescent="0.25">
      <c r="M6699"/>
    </row>
    <row r="6700" spans="13:13" x14ac:dyDescent="0.25">
      <c r="M6700"/>
    </row>
    <row r="6701" spans="13:13" x14ac:dyDescent="0.25">
      <c r="M6701"/>
    </row>
    <row r="6702" spans="13:13" x14ac:dyDescent="0.25">
      <c r="M6702"/>
    </row>
    <row r="6703" spans="13:13" x14ac:dyDescent="0.25">
      <c r="M6703"/>
    </row>
    <row r="6704" spans="13:13" x14ac:dyDescent="0.25">
      <c r="M6704"/>
    </row>
    <row r="6705" spans="13:13" x14ac:dyDescent="0.25">
      <c r="M6705"/>
    </row>
    <row r="6706" spans="13:13" x14ac:dyDescent="0.25">
      <c r="M6706"/>
    </row>
    <row r="6707" spans="13:13" x14ac:dyDescent="0.25">
      <c r="M6707"/>
    </row>
    <row r="6708" spans="13:13" x14ac:dyDescent="0.25">
      <c r="M6708"/>
    </row>
    <row r="6709" spans="13:13" x14ac:dyDescent="0.25">
      <c r="M6709"/>
    </row>
    <row r="6710" spans="13:13" x14ac:dyDescent="0.25">
      <c r="M6710"/>
    </row>
    <row r="6711" spans="13:13" x14ac:dyDescent="0.25">
      <c r="M6711"/>
    </row>
    <row r="6712" spans="13:13" x14ac:dyDescent="0.25">
      <c r="M6712"/>
    </row>
    <row r="6713" spans="13:13" x14ac:dyDescent="0.25">
      <c r="M6713"/>
    </row>
    <row r="6714" spans="13:13" x14ac:dyDescent="0.25">
      <c r="M6714"/>
    </row>
    <row r="6715" spans="13:13" x14ac:dyDescent="0.25">
      <c r="M6715"/>
    </row>
    <row r="6716" spans="13:13" x14ac:dyDescent="0.25">
      <c r="M6716"/>
    </row>
    <row r="6717" spans="13:13" x14ac:dyDescent="0.25">
      <c r="M6717"/>
    </row>
    <row r="6718" spans="13:13" x14ac:dyDescent="0.25">
      <c r="M6718"/>
    </row>
    <row r="6719" spans="13:13" x14ac:dyDescent="0.25">
      <c r="M6719"/>
    </row>
    <row r="6720" spans="13:13" x14ac:dyDescent="0.25">
      <c r="M6720"/>
    </row>
    <row r="6721" spans="13:13" x14ac:dyDescent="0.25">
      <c r="M6721"/>
    </row>
    <row r="6722" spans="13:13" x14ac:dyDescent="0.25">
      <c r="M6722"/>
    </row>
    <row r="6723" spans="13:13" x14ac:dyDescent="0.25">
      <c r="M6723"/>
    </row>
    <row r="6724" spans="13:13" x14ac:dyDescent="0.25">
      <c r="M6724"/>
    </row>
    <row r="6725" spans="13:13" x14ac:dyDescent="0.25">
      <c r="M6725"/>
    </row>
    <row r="6726" spans="13:13" x14ac:dyDescent="0.25">
      <c r="M6726"/>
    </row>
    <row r="6727" spans="13:13" x14ac:dyDescent="0.25">
      <c r="M6727"/>
    </row>
    <row r="6728" spans="13:13" x14ac:dyDescent="0.25">
      <c r="M6728"/>
    </row>
    <row r="6729" spans="13:13" x14ac:dyDescent="0.25">
      <c r="M6729"/>
    </row>
    <row r="6730" spans="13:13" x14ac:dyDescent="0.25">
      <c r="M6730"/>
    </row>
    <row r="6731" spans="13:13" x14ac:dyDescent="0.25">
      <c r="M6731"/>
    </row>
    <row r="6732" spans="13:13" x14ac:dyDescent="0.25">
      <c r="M6732"/>
    </row>
    <row r="6733" spans="13:13" x14ac:dyDescent="0.25">
      <c r="M6733"/>
    </row>
    <row r="6734" spans="13:13" x14ac:dyDescent="0.25">
      <c r="M6734"/>
    </row>
    <row r="6735" spans="13:13" x14ac:dyDescent="0.25">
      <c r="M6735"/>
    </row>
    <row r="6736" spans="13:13" x14ac:dyDescent="0.25">
      <c r="M6736"/>
    </row>
    <row r="6737" spans="13:13" x14ac:dyDescent="0.25">
      <c r="M6737"/>
    </row>
    <row r="6738" spans="13:13" x14ac:dyDescent="0.25">
      <c r="M6738"/>
    </row>
    <row r="6739" spans="13:13" x14ac:dyDescent="0.25">
      <c r="M6739"/>
    </row>
    <row r="6740" spans="13:13" x14ac:dyDescent="0.25">
      <c r="M6740"/>
    </row>
    <row r="6741" spans="13:13" x14ac:dyDescent="0.25">
      <c r="M6741"/>
    </row>
    <row r="6742" spans="13:13" x14ac:dyDescent="0.25">
      <c r="M6742"/>
    </row>
    <row r="6743" spans="13:13" x14ac:dyDescent="0.25">
      <c r="M6743"/>
    </row>
    <row r="6744" spans="13:13" x14ac:dyDescent="0.25">
      <c r="M6744"/>
    </row>
    <row r="6745" spans="13:13" x14ac:dyDescent="0.25">
      <c r="M6745"/>
    </row>
    <row r="6746" spans="13:13" x14ac:dyDescent="0.25">
      <c r="M6746"/>
    </row>
    <row r="6747" spans="13:13" x14ac:dyDescent="0.25">
      <c r="M6747"/>
    </row>
    <row r="6748" spans="13:13" x14ac:dyDescent="0.25">
      <c r="M6748"/>
    </row>
    <row r="6749" spans="13:13" x14ac:dyDescent="0.25">
      <c r="M6749"/>
    </row>
    <row r="6750" spans="13:13" x14ac:dyDescent="0.25">
      <c r="M6750"/>
    </row>
    <row r="6751" spans="13:13" x14ac:dyDescent="0.25">
      <c r="M6751"/>
    </row>
    <row r="6752" spans="13:13" x14ac:dyDescent="0.25">
      <c r="M6752"/>
    </row>
    <row r="6753" spans="13:13" x14ac:dyDescent="0.25">
      <c r="M6753"/>
    </row>
    <row r="6754" spans="13:13" x14ac:dyDescent="0.25">
      <c r="M6754"/>
    </row>
    <row r="6755" spans="13:13" x14ac:dyDescent="0.25">
      <c r="M6755"/>
    </row>
    <row r="6756" spans="13:13" x14ac:dyDescent="0.25">
      <c r="M6756"/>
    </row>
    <row r="6757" spans="13:13" x14ac:dyDescent="0.25">
      <c r="M6757"/>
    </row>
    <row r="6758" spans="13:13" x14ac:dyDescent="0.25">
      <c r="M6758"/>
    </row>
    <row r="6759" spans="13:13" x14ac:dyDescent="0.25">
      <c r="M6759"/>
    </row>
    <row r="6760" spans="13:13" x14ac:dyDescent="0.25">
      <c r="M6760"/>
    </row>
    <row r="6761" spans="13:13" x14ac:dyDescent="0.25">
      <c r="M6761"/>
    </row>
    <row r="6762" spans="13:13" x14ac:dyDescent="0.25">
      <c r="M6762"/>
    </row>
    <row r="6763" spans="13:13" x14ac:dyDescent="0.25">
      <c r="M6763"/>
    </row>
    <row r="6764" spans="13:13" x14ac:dyDescent="0.25">
      <c r="M6764"/>
    </row>
    <row r="6765" spans="13:13" x14ac:dyDescent="0.25">
      <c r="M6765"/>
    </row>
    <row r="6766" spans="13:13" x14ac:dyDescent="0.25">
      <c r="M6766"/>
    </row>
    <row r="6767" spans="13:13" x14ac:dyDescent="0.25">
      <c r="M6767"/>
    </row>
    <row r="6768" spans="13:13" x14ac:dyDescent="0.25">
      <c r="M6768"/>
    </row>
    <row r="6769" spans="13:13" x14ac:dyDescent="0.25">
      <c r="M6769"/>
    </row>
    <row r="6770" spans="13:13" x14ac:dyDescent="0.25">
      <c r="M6770"/>
    </row>
    <row r="6771" spans="13:13" x14ac:dyDescent="0.25">
      <c r="M6771"/>
    </row>
    <row r="6772" spans="13:13" x14ac:dyDescent="0.25">
      <c r="M6772"/>
    </row>
    <row r="6773" spans="13:13" x14ac:dyDescent="0.25">
      <c r="M6773"/>
    </row>
    <row r="6774" spans="13:13" x14ac:dyDescent="0.25">
      <c r="M6774"/>
    </row>
    <row r="6775" spans="13:13" x14ac:dyDescent="0.25">
      <c r="M6775"/>
    </row>
    <row r="6776" spans="13:13" x14ac:dyDescent="0.25">
      <c r="M6776"/>
    </row>
    <row r="6777" spans="13:13" x14ac:dyDescent="0.25">
      <c r="M6777"/>
    </row>
    <row r="6778" spans="13:13" x14ac:dyDescent="0.25">
      <c r="M6778"/>
    </row>
    <row r="6779" spans="13:13" x14ac:dyDescent="0.25">
      <c r="M6779"/>
    </row>
    <row r="6780" spans="13:13" x14ac:dyDescent="0.25">
      <c r="M6780"/>
    </row>
    <row r="6781" spans="13:13" x14ac:dyDescent="0.25">
      <c r="M6781"/>
    </row>
    <row r="6782" spans="13:13" x14ac:dyDescent="0.25">
      <c r="M6782"/>
    </row>
    <row r="6783" spans="13:13" x14ac:dyDescent="0.25">
      <c r="M6783"/>
    </row>
    <row r="6784" spans="13:13" x14ac:dyDescent="0.25">
      <c r="M6784"/>
    </row>
    <row r="6785" spans="13:13" x14ac:dyDescent="0.25">
      <c r="M6785"/>
    </row>
    <row r="6786" spans="13:13" x14ac:dyDescent="0.25">
      <c r="M6786"/>
    </row>
    <row r="6787" spans="13:13" x14ac:dyDescent="0.25">
      <c r="M6787"/>
    </row>
    <row r="6788" spans="13:13" x14ac:dyDescent="0.25">
      <c r="M6788"/>
    </row>
    <row r="6789" spans="13:13" x14ac:dyDescent="0.25">
      <c r="M6789"/>
    </row>
    <row r="6790" spans="13:13" x14ac:dyDescent="0.25">
      <c r="M6790"/>
    </row>
    <row r="6791" spans="13:13" x14ac:dyDescent="0.25">
      <c r="M6791"/>
    </row>
    <row r="6792" spans="13:13" x14ac:dyDescent="0.25">
      <c r="M6792"/>
    </row>
    <row r="6793" spans="13:13" x14ac:dyDescent="0.25">
      <c r="M6793"/>
    </row>
    <row r="6794" spans="13:13" x14ac:dyDescent="0.25">
      <c r="M6794"/>
    </row>
    <row r="6795" spans="13:13" x14ac:dyDescent="0.25">
      <c r="M6795"/>
    </row>
    <row r="6796" spans="13:13" x14ac:dyDescent="0.25">
      <c r="M6796"/>
    </row>
    <row r="6797" spans="13:13" x14ac:dyDescent="0.25">
      <c r="M6797"/>
    </row>
    <row r="6798" spans="13:13" x14ac:dyDescent="0.25">
      <c r="M6798"/>
    </row>
    <row r="6799" spans="13:13" x14ac:dyDescent="0.25">
      <c r="M6799"/>
    </row>
    <row r="6800" spans="13:13" x14ac:dyDescent="0.25">
      <c r="M6800"/>
    </row>
    <row r="6801" spans="13:13" x14ac:dyDescent="0.25">
      <c r="M6801"/>
    </row>
    <row r="6802" spans="13:13" x14ac:dyDescent="0.25">
      <c r="M6802"/>
    </row>
    <row r="6803" spans="13:13" x14ac:dyDescent="0.25">
      <c r="M6803"/>
    </row>
    <row r="6804" spans="13:13" x14ac:dyDescent="0.25">
      <c r="M6804"/>
    </row>
    <row r="6805" spans="13:13" x14ac:dyDescent="0.25">
      <c r="M6805"/>
    </row>
    <row r="6806" spans="13:13" x14ac:dyDescent="0.25">
      <c r="M6806"/>
    </row>
    <row r="6807" spans="13:13" x14ac:dyDescent="0.25">
      <c r="M6807"/>
    </row>
    <row r="6808" spans="13:13" x14ac:dyDescent="0.25">
      <c r="M6808"/>
    </row>
    <row r="6809" spans="13:13" x14ac:dyDescent="0.25">
      <c r="M6809"/>
    </row>
    <row r="6810" spans="13:13" x14ac:dyDescent="0.25">
      <c r="M6810"/>
    </row>
    <row r="6811" spans="13:13" x14ac:dyDescent="0.25">
      <c r="M6811"/>
    </row>
    <row r="6812" spans="13:13" x14ac:dyDescent="0.25">
      <c r="M6812"/>
    </row>
    <row r="6813" spans="13:13" x14ac:dyDescent="0.25">
      <c r="M6813"/>
    </row>
    <row r="6814" spans="13:13" x14ac:dyDescent="0.25">
      <c r="M6814"/>
    </row>
    <row r="6815" spans="13:13" x14ac:dyDescent="0.25">
      <c r="M6815"/>
    </row>
    <row r="6816" spans="13:13" x14ac:dyDescent="0.25">
      <c r="M6816"/>
    </row>
    <row r="6817" spans="13:13" x14ac:dyDescent="0.25">
      <c r="M6817"/>
    </row>
    <row r="6818" spans="13:13" x14ac:dyDescent="0.25">
      <c r="M6818"/>
    </row>
    <row r="6819" spans="13:13" x14ac:dyDescent="0.25">
      <c r="M6819"/>
    </row>
    <row r="6820" spans="13:13" x14ac:dyDescent="0.25">
      <c r="M6820"/>
    </row>
    <row r="6821" spans="13:13" x14ac:dyDescent="0.25">
      <c r="M6821"/>
    </row>
    <row r="6822" spans="13:13" x14ac:dyDescent="0.25">
      <c r="M6822"/>
    </row>
    <row r="6823" spans="13:13" x14ac:dyDescent="0.25">
      <c r="M6823"/>
    </row>
    <row r="6824" spans="13:13" x14ac:dyDescent="0.25">
      <c r="M6824"/>
    </row>
    <row r="6825" spans="13:13" x14ac:dyDescent="0.25">
      <c r="M6825"/>
    </row>
    <row r="6826" spans="13:13" x14ac:dyDescent="0.25">
      <c r="M6826"/>
    </row>
    <row r="6827" spans="13:13" x14ac:dyDescent="0.25">
      <c r="M6827"/>
    </row>
    <row r="6828" spans="13:13" x14ac:dyDescent="0.25">
      <c r="M6828"/>
    </row>
    <row r="6829" spans="13:13" x14ac:dyDescent="0.25">
      <c r="M6829"/>
    </row>
    <row r="6830" spans="13:13" x14ac:dyDescent="0.25">
      <c r="M6830"/>
    </row>
    <row r="6831" spans="13:13" x14ac:dyDescent="0.25">
      <c r="M6831"/>
    </row>
    <row r="6832" spans="13:13" x14ac:dyDescent="0.25">
      <c r="M6832"/>
    </row>
    <row r="6833" spans="13:13" x14ac:dyDescent="0.25">
      <c r="M6833"/>
    </row>
    <row r="6834" spans="13:13" x14ac:dyDescent="0.25">
      <c r="M6834"/>
    </row>
    <row r="6835" spans="13:13" x14ac:dyDescent="0.25">
      <c r="M6835"/>
    </row>
    <row r="6836" spans="13:13" x14ac:dyDescent="0.25">
      <c r="M6836"/>
    </row>
    <row r="6837" spans="13:13" x14ac:dyDescent="0.25">
      <c r="M6837"/>
    </row>
    <row r="6838" spans="13:13" x14ac:dyDescent="0.25">
      <c r="M6838"/>
    </row>
    <row r="6839" spans="13:13" x14ac:dyDescent="0.25">
      <c r="M6839"/>
    </row>
    <row r="6840" spans="13:13" x14ac:dyDescent="0.25">
      <c r="M6840"/>
    </row>
    <row r="6841" spans="13:13" x14ac:dyDescent="0.25">
      <c r="M6841"/>
    </row>
    <row r="6842" spans="13:13" x14ac:dyDescent="0.25">
      <c r="M6842"/>
    </row>
    <row r="6843" spans="13:13" x14ac:dyDescent="0.25">
      <c r="M6843"/>
    </row>
    <row r="6844" spans="13:13" x14ac:dyDescent="0.25">
      <c r="M6844"/>
    </row>
    <row r="6845" spans="13:13" x14ac:dyDescent="0.25">
      <c r="M6845"/>
    </row>
    <row r="6846" spans="13:13" x14ac:dyDescent="0.25">
      <c r="M6846"/>
    </row>
    <row r="6847" spans="13:13" x14ac:dyDescent="0.25">
      <c r="M6847"/>
    </row>
    <row r="6848" spans="13:13" x14ac:dyDescent="0.25">
      <c r="M6848"/>
    </row>
    <row r="6849" spans="13:13" x14ac:dyDescent="0.25">
      <c r="M6849"/>
    </row>
    <row r="6850" spans="13:13" x14ac:dyDescent="0.25">
      <c r="M6850"/>
    </row>
    <row r="6851" spans="13:13" x14ac:dyDescent="0.25">
      <c r="M6851"/>
    </row>
    <row r="6852" spans="13:13" x14ac:dyDescent="0.25">
      <c r="M6852"/>
    </row>
    <row r="6853" spans="13:13" x14ac:dyDescent="0.25">
      <c r="M6853"/>
    </row>
    <row r="6854" spans="13:13" x14ac:dyDescent="0.25">
      <c r="M6854"/>
    </row>
    <row r="6855" spans="13:13" x14ac:dyDescent="0.25">
      <c r="M6855"/>
    </row>
    <row r="6856" spans="13:13" x14ac:dyDescent="0.25">
      <c r="M6856"/>
    </row>
    <row r="6857" spans="13:13" x14ac:dyDescent="0.25">
      <c r="M6857"/>
    </row>
    <row r="6858" spans="13:13" x14ac:dyDescent="0.25">
      <c r="M6858"/>
    </row>
    <row r="6859" spans="13:13" x14ac:dyDescent="0.25">
      <c r="M6859"/>
    </row>
    <row r="6860" spans="13:13" x14ac:dyDescent="0.25">
      <c r="M6860"/>
    </row>
    <row r="6861" spans="13:13" x14ac:dyDescent="0.25">
      <c r="M6861"/>
    </row>
    <row r="6862" spans="13:13" x14ac:dyDescent="0.25">
      <c r="M6862"/>
    </row>
    <row r="6863" spans="13:13" x14ac:dyDescent="0.25">
      <c r="M6863"/>
    </row>
    <row r="6864" spans="13:13" x14ac:dyDescent="0.25">
      <c r="M6864"/>
    </row>
    <row r="6865" spans="13:13" x14ac:dyDescent="0.25">
      <c r="M6865"/>
    </row>
    <row r="6866" spans="13:13" x14ac:dyDescent="0.25">
      <c r="M6866"/>
    </row>
    <row r="6867" spans="13:13" x14ac:dyDescent="0.25">
      <c r="M6867"/>
    </row>
    <row r="6868" spans="13:13" x14ac:dyDescent="0.25">
      <c r="M6868"/>
    </row>
    <row r="6869" spans="13:13" x14ac:dyDescent="0.25">
      <c r="M6869"/>
    </row>
    <row r="6870" spans="13:13" x14ac:dyDescent="0.25">
      <c r="M6870"/>
    </row>
    <row r="6871" spans="13:13" x14ac:dyDescent="0.25">
      <c r="M6871"/>
    </row>
    <row r="6872" spans="13:13" x14ac:dyDescent="0.25">
      <c r="M6872"/>
    </row>
    <row r="6873" spans="13:13" x14ac:dyDescent="0.25">
      <c r="M6873"/>
    </row>
    <row r="6874" spans="13:13" x14ac:dyDescent="0.25">
      <c r="M6874"/>
    </row>
    <row r="6875" spans="13:13" x14ac:dyDescent="0.25">
      <c r="M6875"/>
    </row>
    <row r="6876" spans="13:13" x14ac:dyDescent="0.25">
      <c r="M6876"/>
    </row>
    <row r="6877" spans="13:13" x14ac:dyDescent="0.25">
      <c r="M6877"/>
    </row>
    <row r="6878" spans="13:13" x14ac:dyDescent="0.25">
      <c r="M6878"/>
    </row>
    <row r="6879" spans="13:13" x14ac:dyDescent="0.25">
      <c r="M6879"/>
    </row>
    <row r="6880" spans="13:13" x14ac:dyDescent="0.25">
      <c r="M6880"/>
    </row>
    <row r="6881" spans="13:13" x14ac:dyDescent="0.25">
      <c r="M6881"/>
    </row>
    <row r="6882" spans="13:13" x14ac:dyDescent="0.25">
      <c r="M6882"/>
    </row>
    <row r="6883" spans="13:13" x14ac:dyDescent="0.25">
      <c r="M6883"/>
    </row>
    <row r="6884" spans="13:13" x14ac:dyDescent="0.25">
      <c r="M6884"/>
    </row>
    <row r="6885" spans="13:13" x14ac:dyDescent="0.25">
      <c r="M6885"/>
    </row>
    <row r="6886" spans="13:13" x14ac:dyDescent="0.25">
      <c r="M6886"/>
    </row>
    <row r="6887" spans="13:13" x14ac:dyDescent="0.25">
      <c r="M6887"/>
    </row>
    <row r="6888" spans="13:13" x14ac:dyDescent="0.25">
      <c r="M6888"/>
    </row>
    <row r="6889" spans="13:13" x14ac:dyDescent="0.25">
      <c r="M6889"/>
    </row>
    <row r="6890" spans="13:13" x14ac:dyDescent="0.25">
      <c r="M6890"/>
    </row>
    <row r="6891" spans="13:13" x14ac:dyDescent="0.25">
      <c r="M6891"/>
    </row>
    <row r="6892" spans="13:13" x14ac:dyDescent="0.25">
      <c r="M6892"/>
    </row>
    <row r="6893" spans="13:13" x14ac:dyDescent="0.25">
      <c r="M6893"/>
    </row>
    <row r="6894" spans="13:13" x14ac:dyDescent="0.25">
      <c r="M6894"/>
    </row>
    <row r="6895" spans="13:13" x14ac:dyDescent="0.25">
      <c r="M6895"/>
    </row>
    <row r="6896" spans="13:13" x14ac:dyDescent="0.25">
      <c r="M6896"/>
    </row>
    <row r="6897" spans="13:13" x14ac:dyDescent="0.25">
      <c r="M6897"/>
    </row>
    <row r="6898" spans="13:13" x14ac:dyDescent="0.25">
      <c r="M6898"/>
    </row>
    <row r="6899" spans="13:13" x14ac:dyDescent="0.25">
      <c r="M6899"/>
    </row>
    <row r="6900" spans="13:13" x14ac:dyDescent="0.25">
      <c r="M6900"/>
    </row>
    <row r="6901" spans="13:13" x14ac:dyDescent="0.25">
      <c r="M6901"/>
    </row>
    <row r="6902" spans="13:13" x14ac:dyDescent="0.25">
      <c r="M6902"/>
    </row>
    <row r="6903" spans="13:13" x14ac:dyDescent="0.25">
      <c r="M6903"/>
    </row>
    <row r="6904" spans="13:13" x14ac:dyDescent="0.25">
      <c r="M6904"/>
    </row>
    <row r="6905" spans="13:13" x14ac:dyDescent="0.25">
      <c r="M6905"/>
    </row>
    <row r="6906" spans="13:13" x14ac:dyDescent="0.25">
      <c r="M6906"/>
    </row>
    <row r="6907" spans="13:13" x14ac:dyDescent="0.25">
      <c r="M6907"/>
    </row>
    <row r="6908" spans="13:13" x14ac:dyDescent="0.25">
      <c r="M6908"/>
    </row>
    <row r="6909" spans="13:13" x14ac:dyDescent="0.25">
      <c r="M6909"/>
    </row>
    <row r="6910" spans="13:13" x14ac:dyDescent="0.25">
      <c r="M6910"/>
    </row>
    <row r="6911" spans="13:13" x14ac:dyDescent="0.25">
      <c r="M6911"/>
    </row>
    <row r="6912" spans="13:13" x14ac:dyDescent="0.25">
      <c r="M6912"/>
    </row>
    <row r="6913" spans="13:13" x14ac:dyDescent="0.25">
      <c r="M6913"/>
    </row>
    <row r="6914" spans="13:13" x14ac:dyDescent="0.25">
      <c r="M6914"/>
    </row>
    <row r="6915" spans="13:13" x14ac:dyDescent="0.25">
      <c r="M6915"/>
    </row>
    <row r="6916" spans="13:13" x14ac:dyDescent="0.25">
      <c r="M6916"/>
    </row>
    <row r="6917" spans="13:13" x14ac:dyDescent="0.25">
      <c r="M6917"/>
    </row>
    <row r="6918" spans="13:13" x14ac:dyDescent="0.25">
      <c r="M6918"/>
    </row>
    <row r="6919" spans="13:13" x14ac:dyDescent="0.25">
      <c r="M6919"/>
    </row>
    <row r="6920" spans="13:13" x14ac:dyDescent="0.25">
      <c r="M6920"/>
    </row>
    <row r="6921" spans="13:13" x14ac:dyDescent="0.25">
      <c r="M6921"/>
    </row>
    <row r="6922" spans="13:13" x14ac:dyDescent="0.25">
      <c r="M6922"/>
    </row>
    <row r="6923" spans="13:13" x14ac:dyDescent="0.25">
      <c r="M6923"/>
    </row>
    <row r="6924" spans="13:13" x14ac:dyDescent="0.25">
      <c r="M6924"/>
    </row>
    <row r="6925" spans="13:13" x14ac:dyDescent="0.25">
      <c r="M6925"/>
    </row>
    <row r="6926" spans="13:13" x14ac:dyDescent="0.25">
      <c r="M6926"/>
    </row>
    <row r="6927" spans="13:13" x14ac:dyDescent="0.25">
      <c r="M6927"/>
    </row>
    <row r="6928" spans="13:13" x14ac:dyDescent="0.25">
      <c r="M6928"/>
    </row>
    <row r="6929" spans="13:13" x14ac:dyDescent="0.25">
      <c r="M6929"/>
    </row>
    <row r="6930" spans="13:13" x14ac:dyDescent="0.25">
      <c r="M6930"/>
    </row>
    <row r="6931" spans="13:13" x14ac:dyDescent="0.25">
      <c r="M6931"/>
    </row>
    <row r="6932" spans="13:13" x14ac:dyDescent="0.25">
      <c r="M6932"/>
    </row>
    <row r="6933" spans="13:13" x14ac:dyDescent="0.25">
      <c r="M6933"/>
    </row>
    <row r="6934" spans="13:13" x14ac:dyDescent="0.25">
      <c r="M6934"/>
    </row>
    <row r="6935" spans="13:13" x14ac:dyDescent="0.25">
      <c r="M6935"/>
    </row>
    <row r="6936" spans="13:13" x14ac:dyDescent="0.25">
      <c r="M6936"/>
    </row>
    <row r="6937" spans="13:13" x14ac:dyDescent="0.25">
      <c r="M6937"/>
    </row>
    <row r="6938" spans="13:13" x14ac:dyDescent="0.25">
      <c r="M6938"/>
    </row>
    <row r="6939" spans="13:13" x14ac:dyDescent="0.25">
      <c r="M6939"/>
    </row>
    <row r="6940" spans="13:13" x14ac:dyDescent="0.25">
      <c r="M6940"/>
    </row>
    <row r="6941" spans="13:13" x14ac:dyDescent="0.25">
      <c r="M6941"/>
    </row>
    <row r="6942" spans="13:13" x14ac:dyDescent="0.25">
      <c r="M6942"/>
    </row>
    <row r="6943" spans="13:13" x14ac:dyDescent="0.25">
      <c r="M6943"/>
    </row>
    <row r="6944" spans="13:13" x14ac:dyDescent="0.25">
      <c r="M6944"/>
    </row>
    <row r="6945" spans="13:13" x14ac:dyDescent="0.25">
      <c r="M6945"/>
    </row>
    <row r="6946" spans="13:13" x14ac:dyDescent="0.25">
      <c r="M6946"/>
    </row>
    <row r="6947" spans="13:13" x14ac:dyDescent="0.25">
      <c r="M6947"/>
    </row>
    <row r="6948" spans="13:13" x14ac:dyDescent="0.25">
      <c r="M6948"/>
    </row>
    <row r="6949" spans="13:13" x14ac:dyDescent="0.25">
      <c r="M6949"/>
    </row>
    <row r="6950" spans="13:13" x14ac:dyDescent="0.25">
      <c r="M6950"/>
    </row>
    <row r="6951" spans="13:13" x14ac:dyDescent="0.25">
      <c r="M6951"/>
    </row>
    <row r="6952" spans="13:13" x14ac:dyDescent="0.25">
      <c r="M6952"/>
    </row>
    <row r="6953" spans="13:13" x14ac:dyDescent="0.25">
      <c r="M6953"/>
    </row>
    <row r="6954" spans="13:13" x14ac:dyDescent="0.25">
      <c r="M6954"/>
    </row>
    <row r="6955" spans="13:13" x14ac:dyDescent="0.25">
      <c r="M6955"/>
    </row>
    <row r="6956" spans="13:13" x14ac:dyDescent="0.25">
      <c r="M6956"/>
    </row>
    <row r="6957" spans="13:13" x14ac:dyDescent="0.25">
      <c r="M6957"/>
    </row>
    <row r="6958" spans="13:13" x14ac:dyDescent="0.25">
      <c r="M6958"/>
    </row>
    <row r="6959" spans="13:13" x14ac:dyDescent="0.25">
      <c r="M6959"/>
    </row>
    <row r="6960" spans="13:13" x14ac:dyDescent="0.25">
      <c r="M6960"/>
    </row>
    <row r="6961" spans="13:13" x14ac:dyDescent="0.25">
      <c r="M6961"/>
    </row>
    <row r="6962" spans="13:13" x14ac:dyDescent="0.25">
      <c r="M6962"/>
    </row>
    <row r="6963" spans="13:13" x14ac:dyDescent="0.25">
      <c r="M6963"/>
    </row>
    <row r="6964" spans="13:13" x14ac:dyDescent="0.25">
      <c r="M6964"/>
    </row>
    <row r="6965" spans="13:13" x14ac:dyDescent="0.25">
      <c r="M6965"/>
    </row>
    <row r="6966" spans="13:13" x14ac:dyDescent="0.25">
      <c r="M6966"/>
    </row>
    <row r="6967" spans="13:13" x14ac:dyDescent="0.25">
      <c r="M6967"/>
    </row>
    <row r="6968" spans="13:13" x14ac:dyDescent="0.25">
      <c r="M6968"/>
    </row>
    <row r="6969" spans="13:13" x14ac:dyDescent="0.25">
      <c r="M6969"/>
    </row>
    <row r="6970" spans="13:13" x14ac:dyDescent="0.25">
      <c r="M6970"/>
    </row>
    <row r="6971" spans="13:13" x14ac:dyDescent="0.25">
      <c r="M6971"/>
    </row>
    <row r="6972" spans="13:13" x14ac:dyDescent="0.25">
      <c r="M6972"/>
    </row>
    <row r="6973" spans="13:13" x14ac:dyDescent="0.25">
      <c r="M6973"/>
    </row>
    <row r="6974" spans="13:13" x14ac:dyDescent="0.25">
      <c r="M6974"/>
    </row>
    <row r="6975" spans="13:13" x14ac:dyDescent="0.25">
      <c r="M6975"/>
    </row>
    <row r="6976" spans="13:13" x14ac:dyDescent="0.25">
      <c r="M6976"/>
    </row>
    <row r="6977" spans="13:13" x14ac:dyDescent="0.25">
      <c r="M6977"/>
    </row>
    <row r="6978" spans="13:13" x14ac:dyDescent="0.25">
      <c r="M6978"/>
    </row>
    <row r="6979" spans="13:13" x14ac:dyDescent="0.25">
      <c r="M6979"/>
    </row>
    <row r="6980" spans="13:13" x14ac:dyDescent="0.25">
      <c r="M6980"/>
    </row>
    <row r="6981" spans="13:13" x14ac:dyDescent="0.25">
      <c r="M6981"/>
    </row>
    <row r="6982" spans="13:13" x14ac:dyDescent="0.25">
      <c r="M6982"/>
    </row>
    <row r="6983" spans="13:13" x14ac:dyDescent="0.25">
      <c r="M6983"/>
    </row>
    <row r="6984" spans="13:13" x14ac:dyDescent="0.25">
      <c r="M6984"/>
    </row>
    <row r="6985" spans="13:13" x14ac:dyDescent="0.25">
      <c r="M6985"/>
    </row>
    <row r="6986" spans="13:13" x14ac:dyDescent="0.25">
      <c r="M6986"/>
    </row>
    <row r="6987" spans="13:13" x14ac:dyDescent="0.25">
      <c r="M6987"/>
    </row>
    <row r="6988" spans="13:13" x14ac:dyDescent="0.25">
      <c r="M6988"/>
    </row>
    <row r="6989" spans="13:13" x14ac:dyDescent="0.25">
      <c r="M6989"/>
    </row>
    <row r="6990" spans="13:13" x14ac:dyDescent="0.25">
      <c r="M6990"/>
    </row>
    <row r="6991" spans="13:13" x14ac:dyDescent="0.25">
      <c r="M6991"/>
    </row>
    <row r="6992" spans="13:13" x14ac:dyDescent="0.25">
      <c r="M6992"/>
    </row>
    <row r="6993" spans="13:13" x14ac:dyDescent="0.25">
      <c r="M6993"/>
    </row>
    <row r="6994" spans="13:13" x14ac:dyDescent="0.25">
      <c r="M6994"/>
    </row>
    <row r="6995" spans="13:13" x14ac:dyDescent="0.25">
      <c r="M6995"/>
    </row>
    <row r="6996" spans="13:13" x14ac:dyDescent="0.25">
      <c r="M6996"/>
    </row>
    <row r="6997" spans="13:13" x14ac:dyDescent="0.25">
      <c r="M6997"/>
    </row>
    <row r="6998" spans="13:13" x14ac:dyDescent="0.25">
      <c r="M6998"/>
    </row>
    <row r="6999" spans="13:13" x14ac:dyDescent="0.25">
      <c r="M6999"/>
    </row>
    <row r="7000" spans="13:13" x14ac:dyDescent="0.25">
      <c r="M7000"/>
    </row>
    <row r="7001" spans="13:13" x14ac:dyDescent="0.25">
      <c r="M7001"/>
    </row>
    <row r="7002" spans="13:13" x14ac:dyDescent="0.25">
      <c r="M7002"/>
    </row>
    <row r="7003" spans="13:13" x14ac:dyDescent="0.25">
      <c r="M7003"/>
    </row>
    <row r="7004" spans="13:13" x14ac:dyDescent="0.25">
      <c r="M7004"/>
    </row>
    <row r="7005" spans="13:13" x14ac:dyDescent="0.25">
      <c r="M7005"/>
    </row>
    <row r="7006" spans="13:13" x14ac:dyDescent="0.25">
      <c r="M7006"/>
    </row>
    <row r="7007" spans="13:13" x14ac:dyDescent="0.25">
      <c r="M7007"/>
    </row>
    <row r="7008" spans="13:13" x14ac:dyDescent="0.25">
      <c r="M7008"/>
    </row>
    <row r="7009" spans="13:13" x14ac:dyDescent="0.25">
      <c r="M7009"/>
    </row>
    <row r="7010" spans="13:13" x14ac:dyDescent="0.25">
      <c r="M7010"/>
    </row>
    <row r="7011" spans="13:13" x14ac:dyDescent="0.25">
      <c r="M7011"/>
    </row>
    <row r="7012" spans="13:13" x14ac:dyDescent="0.25">
      <c r="M7012"/>
    </row>
    <row r="7013" spans="13:13" x14ac:dyDescent="0.25">
      <c r="M7013"/>
    </row>
    <row r="7014" spans="13:13" x14ac:dyDescent="0.25">
      <c r="M7014"/>
    </row>
    <row r="7015" spans="13:13" x14ac:dyDescent="0.25">
      <c r="M7015"/>
    </row>
    <row r="7016" spans="13:13" x14ac:dyDescent="0.25">
      <c r="M7016"/>
    </row>
    <row r="7017" spans="13:13" x14ac:dyDescent="0.25">
      <c r="M7017"/>
    </row>
    <row r="7018" spans="13:13" x14ac:dyDescent="0.25">
      <c r="M7018"/>
    </row>
    <row r="7019" spans="13:13" x14ac:dyDescent="0.25">
      <c r="M7019"/>
    </row>
    <row r="7020" spans="13:13" x14ac:dyDescent="0.25">
      <c r="M7020"/>
    </row>
    <row r="7021" spans="13:13" x14ac:dyDescent="0.25">
      <c r="M7021"/>
    </row>
    <row r="7022" spans="13:13" x14ac:dyDescent="0.25">
      <c r="M7022"/>
    </row>
    <row r="7023" spans="13:13" x14ac:dyDescent="0.25">
      <c r="M7023"/>
    </row>
    <row r="7024" spans="13:13" x14ac:dyDescent="0.25">
      <c r="M7024"/>
    </row>
    <row r="7025" spans="13:13" x14ac:dyDescent="0.25">
      <c r="M7025"/>
    </row>
    <row r="7026" spans="13:13" x14ac:dyDescent="0.25">
      <c r="M7026"/>
    </row>
    <row r="7027" spans="13:13" x14ac:dyDescent="0.25">
      <c r="M7027"/>
    </row>
    <row r="7028" spans="13:13" x14ac:dyDescent="0.25">
      <c r="M7028"/>
    </row>
    <row r="7029" spans="13:13" x14ac:dyDescent="0.25">
      <c r="M7029"/>
    </row>
    <row r="7030" spans="13:13" x14ac:dyDescent="0.25">
      <c r="M7030"/>
    </row>
    <row r="7031" spans="13:13" x14ac:dyDescent="0.25">
      <c r="M7031"/>
    </row>
    <row r="7032" spans="13:13" x14ac:dyDescent="0.25">
      <c r="M7032"/>
    </row>
    <row r="7033" spans="13:13" x14ac:dyDescent="0.25">
      <c r="M7033"/>
    </row>
    <row r="7034" spans="13:13" x14ac:dyDescent="0.25">
      <c r="M7034"/>
    </row>
    <row r="7035" spans="13:13" x14ac:dyDescent="0.25">
      <c r="M7035"/>
    </row>
    <row r="7036" spans="13:13" x14ac:dyDescent="0.25">
      <c r="M7036"/>
    </row>
    <row r="7037" spans="13:13" x14ac:dyDescent="0.25">
      <c r="M7037"/>
    </row>
    <row r="7038" spans="13:13" x14ac:dyDescent="0.25">
      <c r="M7038"/>
    </row>
    <row r="7039" spans="13:13" x14ac:dyDescent="0.25">
      <c r="M7039"/>
    </row>
    <row r="7040" spans="13:13" x14ac:dyDescent="0.25">
      <c r="M7040"/>
    </row>
    <row r="7041" spans="13:13" x14ac:dyDescent="0.25">
      <c r="M7041"/>
    </row>
    <row r="7042" spans="13:13" x14ac:dyDescent="0.25">
      <c r="M7042"/>
    </row>
    <row r="7043" spans="13:13" x14ac:dyDescent="0.25">
      <c r="M7043"/>
    </row>
    <row r="7044" spans="13:13" x14ac:dyDescent="0.25">
      <c r="M7044"/>
    </row>
    <row r="7045" spans="13:13" x14ac:dyDescent="0.25">
      <c r="M7045"/>
    </row>
    <row r="7046" spans="13:13" x14ac:dyDescent="0.25">
      <c r="M7046"/>
    </row>
    <row r="7047" spans="13:13" x14ac:dyDescent="0.25">
      <c r="M7047"/>
    </row>
    <row r="7048" spans="13:13" x14ac:dyDescent="0.25">
      <c r="M7048"/>
    </row>
    <row r="7049" spans="13:13" x14ac:dyDescent="0.25">
      <c r="M7049"/>
    </row>
    <row r="7050" spans="13:13" x14ac:dyDescent="0.25">
      <c r="M7050"/>
    </row>
    <row r="7051" spans="13:13" x14ac:dyDescent="0.25">
      <c r="M7051"/>
    </row>
    <row r="7052" spans="13:13" x14ac:dyDescent="0.25">
      <c r="M7052"/>
    </row>
    <row r="7053" spans="13:13" x14ac:dyDescent="0.25">
      <c r="M7053"/>
    </row>
    <row r="7054" spans="13:13" x14ac:dyDescent="0.25">
      <c r="M7054"/>
    </row>
    <row r="7055" spans="13:13" x14ac:dyDescent="0.25">
      <c r="M7055"/>
    </row>
    <row r="7056" spans="13:13" x14ac:dyDescent="0.25">
      <c r="M7056"/>
    </row>
    <row r="7057" spans="13:13" x14ac:dyDescent="0.25">
      <c r="M7057"/>
    </row>
    <row r="7058" spans="13:13" x14ac:dyDescent="0.25">
      <c r="M7058"/>
    </row>
    <row r="7059" spans="13:13" x14ac:dyDescent="0.25">
      <c r="M7059"/>
    </row>
    <row r="7060" spans="13:13" x14ac:dyDescent="0.25">
      <c r="M7060"/>
    </row>
    <row r="7061" spans="13:13" x14ac:dyDescent="0.25">
      <c r="M7061"/>
    </row>
    <row r="7062" spans="13:13" x14ac:dyDescent="0.25">
      <c r="M7062"/>
    </row>
    <row r="7063" spans="13:13" x14ac:dyDescent="0.25">
      <c r="M7063"/>
    </row>
    <row r="7064" spans="13:13" x14ac:dyDescent="0.25">
      <c r="M7064"/>
    </row>
    <row r="7065" spans="13:13" x14ac:dyDescent="0.25">
      <c r="M7065"/>
    </row>
    <row r="7066" spans="13:13" x14ac:dyDescent="0.25">
      <c r="M7066"/>
    </row>
    <row r="7067" spans="13:13" x14ac:dyDescent="0.25">
      <c r="M7067"/>
    </row>
    <row r="7068" spans="13:13" x14ac:dyDescent="0.25">
      <c r="M7068"/>
    </row>
    <row r="7069" spans="13:13" x14ac:dyDescent="0.25">
      <c r="M7069"/>
    </row>
    <row r="7070" spans="13:13" x14ac:dyDescent="0.25">
      <c r="M7070"/>
    </row>
    <row r="7071" spans="13:13" x14ac:dyDescent="0.25">
      <c r="M7071"/>
    </row>
    <row r="7072" spans="13:13" x14ac:dyDescent="0.25">
      <c r="M7072"/>
    </row>
    <row r="7073" spans="13:13" x14ac:dyDescent="0.25">
      <c r="M7073"/>
    </row>
    <row r="7074" spans="13:13" x14ac:dyDescent="0.25">
      <c r="M7074"/>
    </row>
    <row r="7075" spans="13:13" x14ac:dyDescent="0.25">
      <c r="M7075"/>
    </row>
    <row r="7076" spans="13:13" x14ac:dyDescent="0.25">
      <c r="M7076"/>
    </row>
    <row r="7077" spans="13:13" x14ac:dyDescent="0.25">
      <c r="M7077"/>
    </row>
    <row r="7078" spans="13:13" x14ac:dyDescent="0.25">
      <c r="M7078"/>
    </row>
    <row r="7079" spans="13:13" x14ac:dyDescent="0.25">
      <c r="M7079"/>
    </row>
    <row r="7080" spans="13:13" x14ac:dyDescent="0.25">
      <c r="M7080"/>
    </row>
    <row r="7081" spans="13:13" x14ac:dyDescent="0.25">
      <c r="M7081"/>
    </row>
    <row r="7082" spans="13:13" x14ac:dyDescent="0.25">
      <c r="M7082"/>
    </row>
    <row r="7083" spans="13:13" x14ac:dyDescent="0.25">
      <c r="M7083"/>
    </row>
    <row r="7084" spans="13:13" x14ac:dyDescent="0.25">
      <c r="M7084"/>
    </row>
    <row r="7085" spans="13:13" x14ac:dyDescent="0.25">
      <c r="M7085"/>
    </row>
    <row r="7086" spans="13:13" x14ac:dyDescent="0.25">
      <c r="M7086"/>
    </row>
    <row r="7087" spans="13:13" x14ac:dyDescent="0.25">
      <c r="M7087"/>
    </row>
    <row r="7088" spans="13:13" x14ac:dyDescent="0.25">
      <c r="M7088"/>
    </row>
    <row r="7089" spans="13:13" x14ac:dyDescent="0.25">
      <c r="M7089"/>
    </row>
    <row r="7090" spans="13:13" x14ac:dyDescent="0.25">
      <c r="M7090"/>
    </row>
    <row r="7091" spans="13:13" x14ac:dyDescent="0.25">
      <c r="M7091"/>
    </row>
    <row r="7092" spans="13:13" x14ac:dyDescent="0.25">
      <c r="M7092"/>
    </row>
    <row r="7093" spans="13:13" x14ac:dyDescent="0.25">
      <c r="M7093"/>
    </row>
    <row r="7094" spans="13:13" x14ac:dyDescent="0.25">
      <c r="M7094"/>
    </row>
    <row r="7095" spans="13:13" x14ac:dyDescent="0.25">
      <c r="M7095"/>
    </row>
    <row r="7096" spans="13:13" x14ac:dyDescent="0.25">
      <c r="M7096"/>
    </row>
    <row r="7097" spans="13:13" x14ac:dyDescent="0.25">
      <c r="M7097"/>
    </row>
    <row r="7098" spans="13:13" x14ac:dyDescent="0.25">
      <c r="M7098"/>
    </row>
    <row r="7099" spans="13:13" x14ac:dyDescent="0.25">
      <c r="M7099"/>
    </row>
    <row r="7100" spans="13:13" x14ac:dyDescent="0.25">
      <c r="M7100"/>
    </row>
    <row r="7101" spans="13:13" x14ac:dyDescent="0.25">
      <c r="M7101"/>
    </row>
    <row r="7102" spans="13:13" x14ac:dyDescent="0.25">
      <c r="M7102"/>
    </row>
    <row r="7103" spans="13:13" x14ac:dyDescent="0.25">
      <c r="M7103"/>
    </row>
    <row r="7104" spans="13:13" x14ac:dyDescent="0.25">
      <c r="M7104"/>
    </row>
    <row r="7105" spans="13:13" x14ac:dyDescent="0.25">
      <c r="M7105"/>
    </row>
    <row r="7106" spans="13:13" x14ac:dyDescent="0.25">
      <c r="M7106"/>
    </row>
    <row r="7107" spans="13:13" x14ac:dyDescent="0.25">
      <c r="M7107"/>
    </row>
    <row r="7108" spans="13:13" x14ac:dyDescent="0.25">
      <c r="M7108"/>
    </row>
    <row r="7109" spans="13:13" x14ac:dyDescent="0.25">
      <c r="M7109"/>
    </row>
    <row r="7110" spans="13:13" x14ac:dyDescent="0.25">
      <c r="M7110"/>
    </row>
    <row r="7111" spans="13:13" x14ac:dyDescent="0.25">
      <c r="M7111"/>
    </row>
    <row r="7112" spans="13:13" x14ac:dyDescent="0.25">
      <c r="M7112"/>
    </row>
    <row r="7113" spans="13:13" x14ac:dyDescent="0.25">
      <c r="M7113"/>
    </row>
    <row r="7114" spans="13:13" x14ac:dyDescent="0.25">
      <c r="M7114"/>
    </row>
    <row r="7115" spans="13:13" x14ac:dyDescent="0.25">
      <c r="M7115"/>
    </row>
    <row r="7116" spans="13:13" x14ac:dyDescent="0.25">
      <c r="M7116"/>
    </row>
    <row r="7117" spans="13:13" x14ac:dyDescent="0.25">
      <c r="M7117"/>
    </row>
    <row r="7118" spans="13:13" x14ac:dyDescent="0.25">
      <c r="M7118"/>
    </row>
    <row r="7119" spans="13:13" x14ac:dyDescent="0.25">
      <c r="M7119"/>
    </row>
    <row r="7120" spans="13:13" x14ac:dyDescent="0.25">
      <c r="M7120"/>
    </row>
    <row r="7121" spans="13:13" x14ac:dyDescent="0.25">
      <c r="M7121"/>
    </row>
    <row r="7122" spans="13:13" x14ac:dyDescent="0.25">
      <c r="M7122"/>
    </row>
    <row r="7123" spans="13:13" x14ac:dyDescent="0.25">
      <c r="M7123"/>
    </row>
    <row r="7124" spans="13:13" x14ac:dyDescent="0.25">
      <c r="M7124"/>
    </row>
    <row r="7125" spans="13:13" x14ac:dyDescent="0.25">
      <c r="M7125"/>
    </row>
    <row r="7126" spans="13:13" x14ac:dyDescent="0.25">
      <c r="M7126"/>
    </row>
    <row r="7127" spans="13:13" x14ac:dyDescent="0.25">
      <c r="M7127"/>
    </row>
    <row r="7128" spans="13:13" x14ac:dyDescent="0.25">
      <c r="M7128"/>
    </row>
    <row r="7129" spans="13:13" x14ac:dyDescent="0.25">
      <c r="M7129"/>
    </row>
    <row r="7130" spans="13:13" x14ac:dyDescent="0.25">
      <c r="M7130"/>
    </row>
    <row r="7131" spans="13:13" x14ac:dyDescent="0.25">
      <c r="M7131"/>
    </row>
    <row r="7132" spans="13:13" x14ac:dyDescent="0.25">
      <c r="M7132"/>
    </row>
    <row r="7133" spans="13:13" x14ac:dyDescent="0.25">
      <c r="M7133"/>
    </row>
    <row r="7134" spans="13:13" x14ac:dyDescent="0.25">
      <c r="M7134"/>
    </row>
    <row r="7135" spans="13:13" x14ac:dyDescent="0.25">
      <c r="M7135"/>
    </row>
    <row r="7136" spans="13:13" x14ac:dyDescent="0.25">
      <c r="M7136"/>
    </row>
    <row r="7137" spans="13:13" x14ac:dyDescent="0.25">
      <c r="M7137"/>
    </row>
    <row r="7138" spans="13:13" x14ac:dyDescent="0.25">
      <c r="M7138"/>
    </row>
    <row r="7139" spans="13:13" x14ac:dyDescent="0.25">
      <c r="M7139"/>
    </row>
    <row r="7140" spans="13:13" x14ac:dyDescent="0.25">
      <c r="M7140"/>
    </row>
    <row r="7141" spans="13:13" x14ac:dyDescent="0.25">
      <c r="M7141"/>
    </row>
    <row r="7142" spans="13:13" x14ac:dyDescent="0.25">
      <c r="M7142"/>
    </row>
    <row r="7143" spans="13:13" x14ac:dyDescent="0.25">
      <c r="M7143"/>
    </row>
    <row r="7144" spans="13:13" x14ac:dyDescent="0.25">
      <c r="M7144"/>
    </row>
    <row r="7145" spans="13:13" x14ac:dyDescent="0.25">
      <c r="M7145"/>
    </row>
    <row r="7146" spans="13:13" x14ac:dyDescent="0.25">
      <c r="M7146"/>
    </row>
    <row r="7147" spans="13:13" x14ac:dyDescent="0.25">
      <c r="M7147"/>
    </row>
    <row r="7148" spans="13:13" x14ac:dyDescent="0.25">
      <c r="M7148"/>
    </row>
    <row r="7149" spans="13:13" x14ac:dyDescent="0.25">
      <c r="M7149"/>
    </row>
    <row r="7150" spans="13:13" x14ac:dyDescent="0.25">
      <c r="M7150"/>
    </row>
    <row r="7151" spans="13:13" x14ac:dyDescent="0.25">
      <c r="M7151"/>
    </row>
    <row r="7152" spans="13:13" x14ac:dyDescent="0.25">
      <c r="M7152"/>
    </row>
    <row r="7153" spans="13:13" x14ac:dyDescent="0.25">
      <c r="M7153"/>
    </row>
    <row r="7154" spans="13:13" x14ac:dyDescent="0.25">
      <c r="M7154"/>
    </row>
    <row r="7155" spans="13:13" x14ac:dyDescent="0.25">
      <c r="M7155"/>
    </row>
    <row r="7156" spans="13:13" x14ac:dyDescent="0.25">
      <c r="M7156"/>
    </row>
    <row r="7157" spans="13:13" x14ac:dyDescent="0.25">
      <c r="M7157"/>
    </row>
    <row r="7158" spans="13:13" x14ac:dyDescent="0.25">
      <c r="M7158"/>
    </row>
    <row r="7159" spans="13:13" x14ac:dyDescent="0.25">
      <c r="M7159"/>
    </row>
    <row r="7160" spans="13:13" x14ac:dyDescent="0.25">
      <c r="M7160"/>
    </row>
    <row r="7161" spans="13:13" x14ac:dyDescent="0.25">
      <c r="M7161"/>
    </row>
    <row r="7162" spans="13:13" x14ac:dyDescent="0.25">
      <c r="M7162"/>
    </row>
    <row r="7163" spans="13:13" x14ac:dyDescent="0.25">
      <c r="M7163"/>
    </row>
    <row r="7164" spans="13:13" x14ac:dyDescent="0.25">
      <c r="M7164"/>
    </row>
    <row r="7165" spans="13:13" x14ac:dyDescent="0.25">
      <c r="M7165"/>
    </row>
    <row r="7166" spans="13:13" x14ac:dyDescent="0.25">
      <c r="M7166"/>
    </row>
    <row r="7167" spans="13:13" x14ac:dyDescent="0.25">
      <c r="M7167"/>
    </row>
    <row r="7168" spans="13:13" x14ac:dyDescent="0.25">
      <c r="M7168"/>
    </row>
    <row r="7169" spans="13:13" x14ac:dyDescent="0.25">
      <c r="M7169"/>
    </row>
    <row r="7170" spans="13:13" x14ac:dyDescent="0.25">
      <c r="M7170"/>
    </row>
    <row r="7171" spans="13:13" x14ac:dyDescent="0.25">
      <c r="M7171"/>
    </row>
    <row r="7172" spans="13:13" x14ac:dyDescent="0.25">
      <c r="M7172"/>
    </row>
    <row r="7173" spans="13:13" x14ac:dyDescent="0.25">
      <c r="M7173"/>
    </row>
    <row r="7174" spans="13:13" x14ac:dyDescent="0.25">
      <c r="M7174"/>
    </row>
    <row r="7175" spans="13:13" x14ac:dyDescent="0.25">
      <c r="M7175"/>
    </row>
    <row r="7176" spans="13:13" x14ac:dyDescent="0.25">
      <c r="M7176"/>
    </row>
    <row r="7177" spans="13:13" x14ac:dyDescent="0.25">
      <c r="M7177"/>
    </row>
    <row r="7178" spans="13:13" x14ac:dyDescent="0.25">
      <c r="M7178"/>
    </row>
    <row r="7179" spans="13:13" x14ac:dyDescent="0.25">
      <c r="M7179"/>
    </row>
    <row r="7180" spans="13:13" x14ac:dyDescent="0.25">
      <c r="M7180"/>
    </row>
    <row r="7181" spans="13:13" x14ac:dyDescent="0.25">
      <c r="M7181"/>
    </row>
    <row r="7182" spans="13:13" x14ac:dyDescent="0.25">
      <c r="M7182"/>
    </row>
    <row r="7183" spans="13:13" x14ac:dyDescent="0.25">
      <c r="M7183"/>
    </row>
    <row r="7184" spans="13:13" x14ac:dyDescent="0.25">
      <c r="M7184"/>
    </row>
    <row r="7185" spans="13:13" x14ac:dyDescent="0.25">
      <c r="M7185"/>
    </row>
    <row r="7186" spans="13:13" x14ac:dyDescent="0.25">
      <c r="M7186"/>
    </row>
    <row r="7187" spans="13:13" x14ac:dyDescent="0.25">
      <c r="M7187"/>
    </row>
    <row r="7188" spans="13:13" x14ac:dyDescent="0.25">
      <c r="M7188"/>
    </row>
    <row r="7189" spans="13:13" x14ac:dyDescent="0.25">
      <c r="M7189"/>
    </row>
    <row r="7190" spans="13:13" x14ac:dyDescent="0.25">
      <c r="M7190"/>
    </row>
    <row r="7191" spans="13:13" x14ac:dyDescent="0.25">
      <c r="M7191"/>
    </row>
    <row r="7192" spans="13:13" x14ac:dyDescent="0.25">
      <c r="M7192"/>
    </row>
    <row r="7193" spans="13:13" x14ac:dyDescent="0.25">
      <c r="M7193"/>
    </row>
    <row r="7194" spans="13:13" x14ac:dyDescent="0.25">
      <c r="M7194"/>
    </row>
    <row r="7195" spans="13:13" x14ac:dyDescent="0.25">
      <c r="M7195"/>
    </row>
    <row r="7196" spans="13:13" x14ac:dyDescent="0.25">
      <c r="M7196"/>
    </row>
    <row r="7197" spans="13:13" x14ac:dyDescent="0.25">
      <c r="M7197"/>
    </row>
    <row r="7198" spans="13:13" x14ac:dyDescent="0.25">
      <c r="M7198"/>
    </row>
    <row r="7199" spans="13:13" x14ac:dyDescent="0.25">
      <c r="M7199"/>
    </row>
    <row r="7200" spans="13:13" x14ac:dyDescent="0.25">
      <c r="M7200"/>
    </row>
    <row r="7201" spans="13:13" x14ac:dyDescent="0.25">
      <c r="M7201"/>
    </row>
    <row r="7202" spans="13:13" x14ac:dyDescent="0.25">
      <c r="M7202"/>
    </row>
    <row r="7203" spans="13:13" x14ac:dyDescent="0.25">
      <c r="M7203"/>
    </row>
    <row r="7204" spans="13:13" x14ac:dyDescent="0.25">
      <c r="M7204"/>
    </row>
    <row r="7205" spans="13:13" x14ac:dyDescent="0.25">
      <c r="M7205"/>
    </row>
    <row r="7206" spans="13:13" x14ac:dyDescent="0.25">
      <c r="M7206"/>
    </row>
    <row r="7207" spans="13:13" x14ac:dyDescent="0.25">
      <c r="M7207"/>
    </row>
    <row r="7208" spans="13:13" x14ac:dyDescent="0.25">
      <c r="M7208"/>
    </row>
    <row r="7209" spans="13:13" x14ac:dyDescent="0.25">
      <c r="M7209"/>
    </row>
    <row r="7210" spans="13:13" x14ac:dyDescent="0.25">
      <c r="M7210"/>
    </row>
    <row r="7211" spans="13:13" x14ac:dyDescent="0.25">
      <c r="M7211"/>
    </row>
    <row r="7212" spans="13:13" x14ac:dyDescent="0.25">
      <c r="M7212"/>
    </row>
    <row r="7213" spans="13:13" x14ac:dyDescent="0.25">
      <c r="M7213"/>
    </row>
    <row r="7214" spans="13:13" x14ac:dyDescent="0.25">
      <c r="M7214"/>
    </row>
    <row r="7215" spans="13:13" x14ac:dyDescent="0.25">
      <c r="M7215"/>
    </row>
    <row r="7216" spans="13:13" x14ac:dyDescent="0.25">
      <c r="M7216"/>
    </row>
    <row r="7217" spans="13:13" x14ac:dyDescent="0.25">
      <c r="M7217"/>
    </row>
    <row r="7218" spans="13:13" x14ac:dyDescent="0.25">
      <c r="M7218"/>
    </row>
    <row r="7219" spans="13:13" x14ac:dyDescent="0.25">
      <c r="M7219"/>
    </row>
    <row r="7220" spans="13:13" x14ac:dyDescent="0.25">
      <c r="M7220"/>
    </row>
    <row r="7221" spans="13:13" x14ac:dyDescent="0.25">
      <c r="M7221"/>
    </row>
    <row r="7222" spans="13:13" x14ac:dyDescent="0.25">
      <c r="M7222"/>
    </row>
    <row r="7223" spans="13:13" x14ac:dyDescent="0.25">
      <c r="M7223"/>
    </row>
    <row r="7224" spans="13:13" x14ac:dyDescent="0.25">
      <c r="M7224"/>
    </row>
    <row r="7225" spans="13:13" x14ac:dyDescent="0.25">
      <c r="M7225"/>
    </row>
    <row r="7226" spans="13:13" x14ac:dyDescent="0.25">
      <c r="M7226"/>
    </row>
    <row r="7227" spans="13:13" x14ac:dyDescent="0.25">
      <c r="M7227"/>
    </row>
    <row r="7228" spans="13:13" x14ac:dyDescent="0.25">
      <c r="M7228"/>
    </row>
    <row r="7229" spans="13:13" x14ac:dyDescent="0.25">
      <c r="M7229"/>
    </row>
    <row r="7230" spans="13:13" x14ac:dyDescent="0.25">
      <c r="M7230"/>
    </row>
    <row r="7231" spans="13:13" x14ac:dyDescent="0.25">
      <c r="M7231"/>
    </row>
    <row r="7232" spans="13:13" x14ac:dyDescent="0.25">
      <c r="M7232"/>
    </row>
    <row r="7233" spans="13:13" x14ac:dyDescent="0.25">
      <c r="M7233"/>
    </row>
    <row r="7234" spans="13:13" x14ac:dyDescent="0.25">
      <c r="M7234"/>
    </row>
    <row r="7235" spans="13:13" x14ac:dyDescent="0.25">
      <c r="M7235"/>
    </row>
    <row r="7236" spans="13:13" x14ac:dyDescent="0.25">
      <c r="M7236"/>
    </row>
    <row r="7237" spans="13:13" x14ac:dyDescent="0.25">
      <c r="M7237"/>
    </row>
    <row r="7238" spans="13:13" x14ac:dyDescent="0.25">
      <c r="M7238"/>
    </row>
    <row r="7239" spans="13:13" x14ac:dyDescent="0.25">
      <c r="M7239"/>
    </row>
    <row r="7240" spans="13:13" x14ac:dyDescent="0.25">
      <c r="M7240"/>
    </row>
    <row r="7241" spans="13:13" x14ac:dyDescent="0.25">
      <c r="M7241"/>
    </row>
    <row r="7242" spans="13:13" x14ac:dyDescent="0.25">
      <c r="M7242"/>
    </row>
    <row r="7243" spans="13:13" x14ac:dyDescent="0.25">
      <c r="M7243"/>
    </row>
    <row r="7244" spans="13:13" x14ac:dyDescent="0.25">
      <c r="M7244"/>
    </row>
    <row r="7245" spans="13:13" x14ac:dyDescent="0.25">
      <c r="M7245"/>
    </row>
    <row r="7246" spans="13:13" x14ac:dyDescent="0.25">
      <c r="M7246"/>
    </row>
    <row r="7247" spans="13:13" x14ac:dyDescent="0.25">
      <c r="M7247"/>
    </row>
    <row r="7248" spans="13:13" x14ac:dyDescent="0.25">
      <c r="M7248"/>
    </row>
    <row r="7249" spans="13:13" x14ac:dyDescent="0.25">
      <c r="M7249"/>
    </row>
    <row r="7250" spans="13:13" x14ac:dyDescent="0.25">
      <c r="M7250"/>
    </row>
    <row r="7251" spans="13:13" x14ac:dyDescent="0.25">
      <c r="M7251"/>
    </row>
    <row r="7252" spans="13:13" x14ac:dyDescent="0.25">
      <c r="M7252"/>
    </row>
    <row r="7253" spans="13:13" x14ac:dyDescent="0.25">
      <c r="M7253"/>
    </row>
    <row r="7254" spans="13:13" x14ac:dyDescent="0.25">
      <c r="M7254"/>
    </row>
    <row r="7255" spans="13:13" x14ac:dyDescent="0.25">
      <c r="M7255"/>
    </row>
    <row r="7256" spans="13:13" x14ac:dyDescent="0.25">
      <c r="M7256"/>
    </row>
    <row r="7257" spans="13:13" x14ac:dyDescent="0.25">
      <c r="M7257"/>
    </row>
    <row r="7258" spans="13:13" x14ac:dyDescent="0.25">
      <c r="M7258"/>
    </row>
    <row r="7259" spans="13:13" x14ac:dyDescent="0.25">
      <c r="M7259"/>
    </row>
    <row r="7260" spans="13:13" x14ac:dyDescent="0.25">
      <c r="M7260"/>
    </row>
    <row r="7261" spans="13:13" x14ac:dyDescent="0.25">
      <c r="M7261"/>
    </row>
    <row r="7262" spans="13:13" x14ac:dyDescent="0.25">
      <c r="M7262"/>
    </row>
    <row r="7263" spans="13:13" x14ac:dyDescent="0.25">
      <c r="M7263"/>
    </row>
    <row r="7264" spans="13:13" x14ac:dyDescent="0.25">
      <c r="M7264"/>
    </row>
    <row r="7265" spans="13:13" x14ac:dyDescent="0.25">
      <c r="M7265"/>
    </row>
    <row r="7266" spans="13:13" x14ac:dyDescent="0.25">
      <c r="M7266"/>
    </row>
    <row r="7267" spans="13:13" x14ac:dyDescent="0.25">
      <c r="M7267"/>
    </row>
    <row r="7268" spans="13:13" x14ac:dyDescent="0.25">
      <c r="M7268"/>
    </row>
    <row r="7269" spans="13:13" x14ac:dyDescent="0.25">
      <c r="M7269"/>
    </row>
    <row r="7270" spans="13:13" x14ac:dyDescent="0.25">
      <c r="M7270"/>
    </row>
    <row r="7271" spans="13:13" x14ac:dyDescent="0.25">
      <c r="M7271"/>
    </row>
    <row r="7272" spans="13:13" x14ac:dyDescent="0.25">
      <c r="M7272"/>
    </row>
    <row r="7273" spans="13:13" x14ac:dyDescent="0.25">
      <c r="M7273"/>
    </row>
    <row r="7274" spans="13:13" x14ac:dyDescent="0.25">
      <c r="M7274"/>
    </row>
    <row r="7275" spans="13:13" x14ac:dyDescent="0.25">
      <c r="M7275"/>
    </row>
    <row r="7276" spans="13:13" x14ac:dyDescent="0.25">
      <c r="M7276"/>
    </row>
    <row r="7277" spans="13:13" x14ac:dyDescent="0.25">
      <c r="M7277"/>
    </row>
    <row r="7278" spans="13:13" x14ac:dyDescent="0.25">
      <c r="M7278"/>
    </row>
    <row r="7279" spans="13:13" x14ac:dyDescent="0.25">
      <c r="M7279"/>
    </row>
    <row r="7280" spans="13:13" x14ac:dyDescent="0.25">
      <c r="M7280"/>
    </row>
    <row r="7281" spans="13:13" x14ac:dyDescent="0.25">
      <c r="M7281"/>
    </row>
    <row r="7282" spans="13:13" x14ac:dyDescent="0.25">
      <c r="M7282"/>
    </row>
    <row r="7283" spans="13:13" x14ac:dyDescent="0.25">
      <c r="M7283"/>
    </row>
    <row r="7284" spans="13:13" x14ac:dyDescent="0.25">
      <c r="M7284"/>
    </row>
    <row r="7285" spans="13:13" x14ac:dyDescent="0.25">
      <c r="M7285"/>
    </row>
    <row r="7286" spans="13:13" x14ac:dyDescent="0.25">
      <c r="M7286"/>
    </row>
    <row r="7287" spans="13:13" x14ac:dyDescent="0.25">
      <c r="M7287"/>
    </row>
    <row r="7288" spans="13:13" x14ac:dyDescent="0.25">
      <c r="M7288"/>
    </row>
    <row r="7289" spans="13:13" x14ac:dyDescent="0.25">
      <c r="M7289"/>
    </row>
    <row r="7290" spans="13:13" x14ac:dyDescent="0.25">
      <c r="M7290"/>
    </row>
    <row r="7291" spans="13:13" x14ac:dyDescent="0.25">
      <c r="M7291"/>
    </row>
    <row r="7292" spans="13:13" x14ac:dyDescent="0.25">
      <c r="M7292"/>
    </row>
    <row r="7293" spans="13:13" x14ac:dyDescent="0.25">
      <c r="M7293"/>
    </row>
    <row r="7294" spans="13:13" x14ac:dyDescent="0.25">
      <c r="M7294"/>
    </row>
    <row r="7295" spans="13:13" x14ac:dyDescent="0.25">
      <c r="M7295"/>
    </row>
    <row r="7296" spans="13:13" x14ac:dyDescent="0.25">
      <c r="M7296"/>
    </row>
    <row r="7297" spans="13:13" x14ac:dyDescent="0.25">
      <c r="M7297"/>
    </row>
    <row r="7298" spans="13:13" x14ac:dyDescent="0.25">
      <c r="M7298"/>
    </row>
    <row r="7299" spans="13:13" x14ac:dyDescent="0.25">
      <c r="M7299"/>
    </row>
    <row r="7300" spans="13:13" x14ac:dyDescent="0.25">
      <c r="M7300"/>
    </row>
    <row r="7301" spans="13:13" x14ac:dyDescent="0.25">
      <c r="M7301"/>
    </row>
    <row r="7302" spans="13:13" x14ac:dyDescent="0.25">
      <c r="M7302"/>
    </row>
    <row r="7303" spans="13:13" x14ac:dyDescent="0.25">
      <c r="M7303"/>
    </row>
    <row r="7304" spans="13:13" x14ac:dyDescent="0.25">
      <c r="M7304"/>
    </row>
    <row r="7305" spans="13:13" x14ac:dyDescent="0.25">
      <c r="M7305"/>
    </row>
    <row r="7306" spans="13:13" x14ac:dyDescent="0.25">
      <c r="M7306"/>
    </row>
    <row r="7307" spans="13:13" x14ac:dyDescent="0.25">
      <c r="M7307"/>
    </row>
    <row r="7308" spans="13:13" x14ac:dyDescent="0.25">
      <c r="M7308"/>
    </row>
    <row r="7309" spans="13:13" x14ac:dyDescent="0.25">
      <c r="M7309"/>
    </row>
    <row r="7310" spans="13:13" x14ac:dyDescent="0.25">
      <c r="M7310"/>
    </row>
    <row r="7311" spans="13:13" x14ac:dyDescent="0.25">
      <c r="M7311"/>
    </row>
    <row r="7312" spans="13:13" x14ac:dyDescent="0.25">
      <c r="M7312"/>
    </row>
    <row r="7313" spans="13:13" x14ac:dyDescent="0.25">
      <c r="M7313"/>
    </row>
    <row r="7314" spans="13:13" x14ac:dyDescent="0.25">
      <c r="M7314"/>
    </row>
    <row r="7315" spans="13:13" x14ac:dyDescent="0.25">
      <c r="M7315"/>
    </row>
    <row r="7316" spans="13:13" x14ac:dyDescent="0.25">
      <c r="M7316"/>
    </row>
    <row r="7317" spans="13:13" x14ac:dyDescent="0.25">
      <c r="M7317"/>
    </row>
    <row r="7318" spans="13:13" x14ac:dyDescent="0.25">
      <c r="M7318"/>
    </row>
    <row r="7319" spans="13:13" x14ac:dyDescent="0.25">
      <c r="M7319"/>
    </row>
    <row r="7320" spans="13:13" x14ac:dyDescent="0.25">
      <c r="M7320"/>
    </row>
    <row r="7321" spans="13:13" x14ac:dyDescent="0.25">
      <c r="M7321"/>
    </row>
    <row r="7322" spans="13:13" x14ac:dyDescent="0.25">
      <c r="M7322"/>
    </row>
    <row r="7323" spans="13:13" x14ac:dyDescent="0.25">
      <c r="M7323"/>
    </row>
    <row r="7324" spans="13:13" x14ac:dyDescent="0.25">
      <c r="M7324"/>
    </row>
    <row r="7325" spans="13:13" x14ac:dyDescent="0.25">
      <c r="M7325"/>
    </row>
    <row r="7326" spans="13:13" x14ac:dyDescent="0.25">
      <c r="M7326"/>
    </row>
    <row r="7327" spans="13:13" x14ac:dyDescent="0.25">
      <c r="M7327"/>
    </row>
    <row r="7328" spans="13:13" x14ac:dyDescent="0.25">
      <c r="M7328"/>
    </row>
    <row r="7329" spans="13:13" x14ac:dyDescent="0.25">
      <c r="M7329"/>
    </row>
    <row r="7330" spans="13:13" x14ac:dyDescent="0.25">
      <c r="M7330"/>
    </row>
    <row r="7331" spans="13:13" x14ac:dyDescent="0.25">
      <c r="M7331"/>
    </row>
    <row r="7332" spans="13:13" x14ac:dyDescent="0.25">
      <c r="M7332"/>
    </row>
    <row r="7333" spans="13:13" x14ac:dyDescent="0.25">
      <c r="M7333"/>
    </row>
    <row r="7334" spans="13:13" x14ac:dyDescent="0.25">
      <c r="M7334"/>
    </row>
    <row r="7335" spans="13:13" x14ac:dyDescent="0.25">
      <c r="M7335"/>
    </row>
    <row r="7336" spans="13:13" x14ac:dyDescent="0.25">
      <c r="M7336"/>
    </row>
    <row r="7337" spans="13:13" x14ac:dyDescent="0.25">
      <c r="M7337"/>
    </row>
    <row r="7338" spans="13:13" x14ac:dyDescent="0.25">
      <c r="M7338"/>
    </row>
    <row r="7339" spans="13:13" x14ac:dyDescent="0.25">
      <c r="M7339"/>
    </row>
    <row r="7340" spans="13:13" x14ac:dyDescent="0.25">
      <c r="M7340"/>
    </row>
    <row r="7341" spans="13:13" x14ac:dyDescent="0.25">
      <c r="M7341"/>
    </row>
    <row r="7342" spans="13:13" x14ac:dyDescent="0.25">
      <c r="M7342"/>
    </row>
    <row r="7343" spans="13:13" x14ac:dyDescent="0.25">
      <c r="M7343"/>
    </row>
    <row r="7344" spans="13:13" x14ac:dyDescent="0.25">
      <c r="M7344"/>
    </row>
    <row r="7345" spans="13:13" x14ac:dyDescent="0.25">
      <c r="M7345"/>
    </row>
    <row r="7346" spans="13:13" x14ac:dyDescent="0.25">
      <c r="M7346"/>
    </row>
    <row r="7347" spans="13:13" x14ac:dyDescent="0.25">
      <c r="M7347"/>
    </row>
    <row r="7348" spans="13:13" x14ac:dyDescent="0.25">
      <c r="M7348"/>
    </row>
    <row r="7349" spans="13:13" x14ac:dyDescent="0.25">
      <c r="M7349"/>
    </row>
    <row r="7350" spans="13:13" x14ac:dyDescent="0.25">
      <c r="M7350"/>
    </row>
    <row r="7351" spans="13:13" x14ac:dyDescent="0.25">
      <c r="M7351"/>
    </row>
    <row r="7352" spans="13:13" x14ac:dyDescent="0.25">
      <c r="M7352"/>
    </row>
    <row r="7353" spans="13:13" x14ac:dyDescent="0.25">
      <c r="M7353"/>
    </row>
    <row r="7354" spans="13:13" x14ac:dyDescent="0.25">
      <c r="M7354"/>
    </row>
    <row r="7355" spans="13:13" x14ac:dyDescent="0.25">
      <c r="M7355"/>
    </row>
    <row r="7356" spans="13:13" x14ac:dyDescent="0.25">
      <c r="M7356"/>
    </row>
    <row r="7357" spans="13:13" x14ac:dyDescent="0.25">
      <c r="M7357"/>
    </row>
    <row r="7358" spans="13:13" x14ac:dyDescent="0.25">
      <c r="M7358"/>
    </row>
    <row r="7359" spans="13:13" x14ac:dyDescent="0.25">
      <c r="M7359"/>
    </row>
    <row r="7360" spans="13:13" x14ac:dyDescent="0.25">
      <c r="M7360"/>
    </row>
    <row r="7361" spans="13:13" x14ac:dyDescent="0.25">
      <c r="M7361"/>
    </row>
    <row r="7362" spans="13:13" x14ac:dyDescent="0.25">
      <c r="M7362"/>
    </row>
    <row r="7363" spans="13:13" x14ac:dyDescent="0.25">
      <c r="M7363"/>
    </row>
    <row r="7364" spans="13:13" x14ac:dyDescent="0.25">
      <c r="M7364"/>
    </row>
    <row r="7365" spans="13:13" x14ac:dyDescent="0.25">
      <c r="M7365"/>
    </row>
    <row r="7366" spans="13:13" x14ac:dyDescent="0.25">
      <c r="M7366"/>
    </row>
    <row r="7367" spans="13:13" x14ac:dyDescent="0.25">
      <c r="M7367"/>
    </row>
    <row r="7368" spans="13:13" x14ac:dyDescent="0.25">
      <c r="M7368"/>
    </row>
    <row r="7369" spans="13:13" x14ac:dyDescent="0.25">
      <c r="M7369"/>
    </row>
    <row r="7370" spans="13:13" x14ac:dyDescent="0.25">
      <c r="M7370"/>
    </row>
    <row r="7371" spans="13:13" x14ac:dyDescent="0.25">
      <c r="M7371"/>
    </row>
    <row r="7372" spans="13:13" x14ac:dyDescent="0.25">
      <c r="M7372"/>
    </row>
    <row r="7373" spans="13:13" x14ac:dyDescent="0.25">
      <c r="M7373"/>
    </row>
    <row r="7374" spans="13:13" x14ac:dyDescent="0.25">
      <c r="M7374"/>
    </row>
    <row r="7375" spans="13:13" x14ac:dyDescent="0.25">
      <c r="M7375"/>
    </row>
    <row r="7376" spans="13:13" x14ac:dyDescent="0.25">
      <c r="M7376"/>
    </row>
    <row r="7377" spans="13:13" x14ac:dyDescent="0.25">
      <c r="M7377"/>
    </row>
    <row r="7378" spans="13:13" x14ac:dyDescent="0.25">
      <c r="M7378"/>
    </row>
    <row r="7379" spans="13:13" x14ac:dyDescent="0.25">
      <c r="M7379"/>
    </row>
    <row r="7380" spans="13:13" x14ac:dyDescent="0.25">
      <c r="M7380"/>
    </row>
    <row r="7381" spans="13:13" x14ac:dyDescent="0.25">
      <c r="M7381"/>
    </row>
    <row r="7382" spans="13:13" x14ac:dyDescent="0.25">
      <c r="M7382"/>
    </row>
    <row r="7383" spans="13:13" x14ac:dyDescent="0.25">
      <c r="M7383"/>
    </row>
    <row r="7384" spans="13:13" x14ac:dyDescent="0.25">
      <c r="M7384"/>
    </row>
    <row r="7385" spans="13:13" x14ac:dyDescent="0.25">
      <c r="M7385"/>
    </row>
    <row r="7386" spans="13:13" x14ac:dyDescent="0.25">
      <c r="M7386"/>
    </row>
    <row r="7387" spans="13:13" x14ac:dyDescent="0.25">
      <c r="M7387"/>
    </row>
    <row r="7388" spans="13:13" x14ac:dyDescent="0.25">
      <c r="M7388"/>
    </row>
    <row r="7389" spans="13:13" x14ac:dyDescent="0.25">
      <c r="M7389"/>
    </row>
    <row r="7390" spans="13:13" x14ac:dyDescent="0.25">
      <c r="M7390"/>
    </row>
    <row r="7391" spans="13:13" x14ac:dyDescent="0.25">
      <c r="M7391"/>
    </row>
    <row r="7392" spans="13:13" x14ac:dyDescent="0.25">
      <c r="M7392"/>
    </row>
    <row r="7393" spans="13:13" x14ac:dyDescent="0.25">
      <c r="M7393"/>
    </row>
    <row r="7394" spans="13:13" x14ac:dyDescent="0.25">
      <c r="M7394"/>
    </row>
    <row r="7395" spans="13:13" x14ac:dyDescent="0.25">
      <c r="M7395"/>
    </row>
    <row r="7396" spans="13:13" x14ac:dyDescent="0.25">
      <c r="M7396"/>
    </row>
    <row r="7397" spans="13:13" x14ac:dyDescent="0.25">
      <c r="M7397"/>
    </row>
    <row r="7398" spans="13:13" x14ac:dyDescent="0.25">
      <c r="M7398"/>
    </row>
    <row r="7399" spans="13:13" x14ac:dyDescent="0.25">
      <c r="M7399"/>
    </row>
    <row r="7400" spans="13:13" x14ac:dyDescent="0.25">
      <c r="M7400"/>
    </row>
    <row r="7401" spans="13:13" x14ac:dyDescent="0.25">
      <c r="M7401"/>
    </row>
    <row r="7402" spans="13:13" x14ac:dyDescent="0.25">
      <c r="M7402"/>
    </row>
    <row r="7403" spans="13:13" x14ac:dyDescent="0.25">
      <c r="M7403"/>
    </row>
    <row r="7404" spans="13:13" x14ac:dyDescent="0.25">
      <c r="M7404"/>
    </row>
    <row r="7405" spans="13:13" x14ac:dyDescent="0.25">
      <c r="M7405"/>
    </row>
    <row r="7406" spans="13:13" x14ac:dyDescent="0.25">
      <c r="M7406"/>
    </row>
    <row r="7407" spans="13:13" x14ac:dyDescent="0.25">
      <c r="M7407"/>
    </row>
    <row r="7408" spans="13:13" x14ac:dyDescent="0.25">
      <c r="M7408"/>
    </row>
    <row r="7409" spans="13:13" x14ac:dyDescent="0.25">
      <c r="M7409"/>
    </row>
    <row r="7410" spans="13:13" x14ac:dyDescent="0.25">
      <c r="M7410"/>
    </row>
    <row r="7411" spans="13:13" x14ac:dyDescent="0.25">
      <c r="M7411"/>
    </row>
    <row r="7412" spans="13:13" x14ac:dyDescent="0.25">
      <c r="M7412"/>
    </row>
    <row r="7413" spans="13:13" x14ac:dyDescent="0.25">
      <c r="M7413"/>
    </row>
    <row r="7414" spans="13:13" x14ac:dyDescent="0.25">
      <c r="M7414"/>
    </row>
    <row r="7415" spans="13:13" x14ac:dyDescent="0.25">
      <c r="M7415"/>
    </row>
    <row r="7416" spans="13:13" x14ac:dyDescent="0.25">
      <c r="M7416"/>
    </row>
    <row r="7417" spans="13:13" x14ac:dyDescent="0.25">
      <c r="M7417"/>
    </row>
    <row r="7418" spans="13:13" x14ac:dyDescent="0.25">
      <c r="M7418"/>
    </row>
    <row r="7419" spans="13:13" x14ac:dyDescent="0.25">
      <c r="M7419"/>
    </row>
    <row r="7420" spans="13:13" x14ac:dyDescent="0.25">
      <c r="M7420"/>
    </row>
    <row r="7421" spans="13:13" x14ac:dyDescent="0.25">
      <c r="M7421"/>
    </row>
    <row r="7422" spans="13:13" x14ac:dyDescent="0.25">
      <c r="M7422"/>
    </row>
    <row r="7423" spans="13:13" x14ac:dyDescent="0.25">
      <c r="M7423"/>
    </row>
    <row r="7424" spans="13:13" x14ac:dyDescent="0.25">
      <c r="M7424"/>
    </row>
    <row r="7425" spans="13:13" x14ac:dyDescent="0.25">
      <c r="M7425"/>
    </row>
    <row r="7426" spans="13:13" x14ac:dyDescent="0.25">
      <c r="M7426"/>
    </row>
    <row r="7427" spans="13:13" x14ac:dyDescent="0.25">
      <c r="M7427"/>
    </row>
    <row r="7428" spans="13:13" x14ac:dyDescent="0.25">
      <c r="M7428"/>
    </row>
    <row r="7429" spans="13:13" x14ac:dyDescent="0.25">
      <c r="M7429"/>
    </row>
    <row r="7430" spans="13:13" x14ac:dyDescent="0.25">
      <c r="M7430"/>
    </row>
    <row r="7431" spans="13:13" x14ac:dyDescent="0.25">
      <c r="M7431"/>
    </row>
    <row r="7432" spans="13:13" x14ac:dyDescent="0.25">
      <c r="M7432"/>
    </row>
    <row r="7433" spans="13:13" x14ac:dyDescent="0.25">
      <c r="M7433"/>
    </row>
    <row r="7434" spans="13:13" x14ac:dyDescent="0.25">
      <c r="M7434"/>
    </row>
    <row r="7435" spans="13:13" x14ac:dyDescent="0.25">
      <c r="M7435"/>
    </row>
    <row r="7436" spans="13:13" x14ac:dyDescent="0.25">
      <c r="M7436"/>
    </row>
    <row r="7437" spans="13:13" x14ac:dyDescent="0.25">
      <c r="M7437"/>
    </row>
    <row r="7438" spans="13:13" x14ac:dyDescent="0.25">
      <c r="M7438"/>
    </row>
    <row r="7439" spans="13:13" x14ac:dyDescent="0.25">
      <c r="M7439"/>
    </row>
    <row r="7440" spans="13:13" x14ac:dyDescent="0.25">
      <c r="M7440"/>
    </row>
    <row r="7441" spans="13:13" x14ac:dyDescent="0.25">
      <c r="M7441"/>
    </row>
    <row r="7442" spans="13:13" x14ac:dyDescent="0.25">
      <c r="M7442"/>
    </row>
    <row r="7443" spans="13:13" x14ac:dyDescent="0.25">
      <c r="M7443"/>
    </row>
    <row r="7444" spans="13:13" x14ac:dyDescent="0.25">
      <c r="M7444"/>
    </row>
    <row r="7445" spans="13:13" x14ac:dyDescent="0.25">
      <c r="M7445"/>
    </row>
    <row r="7446" spans="13:13" x14ac:dyDescent="0.25">
      <c r="M7446"/>
    </row>
    <row r="7447" spans="13:13" x14ac:dyDescent="0.25">
      <c r="M7447"/>
    </row>
    <row r="7448" spans="13:13" x14ac:dyDescent="0.25">
      <c r="M7448"/>
    </row>
    <row r="7449" spans="13:13" x14ac:dyDescent="0.25">
      <c r="M7449"/>
    </row>
    <row r="7450" spans="13:13" x14ac:dyDescent="0.25">
      <c r="M7450"/>
    </row>
    <row r="7451" spans="13:13" x14ac:dyDescent="0.25">
      <c r="M7451"/>
    </row>
    <row r="7452" spans="13:13" x14ac:dyDescent="0.25">
      <c r="M7452"/>
    </row>
    <row r="7453" spans="13:13" x14ac:dyDescent="0.25">
      <c r="M7453"/>
    </row>
    <row r="7454" spans="13:13" x14ac:dyDescent="0.25">
      <c r="M7454"/>
    </row>
    <row r="7455" spans="13:13" x14ac:dyDescent="0.25">
      <c r="M7455"/>
    </row>
    <row r="7456" spans="13:13" x14ac:dyDescent="0.25">
      <c r="M7456"/>
    </row>
    <row r="7457" spans="13:13" x14ac:dyDescent="0.25">
      <c r="M7457"/>
    </row>
    <row r="7458" spans="13:13" x14ac:dyDescent="0.25">
      <c r="M7458"/>
    </row>
    <row r="7459" spans="13:13" x14ac:dyDescent="0.25">
      <c r="M7459"/>
    </row>
    <row r="7460" spans="13:13" x14ac:dyDescent="0.25">
      <c r="M7460"/>
    </row>
    <row r="7461" spans="13:13" x14ac:dyDescent="0.25">
      <c r="M7461"/>
    </row>
    <row r="7462" spans="13:13" x14ac:dyDescent="0.25">
      <c r="M7462"/>
    </row>
    <row r="7463" spans="13:13" x14ac:dyDescent="0.25">
      <c r="M7463"/>
    </row>
    <row r="7464" spans="13:13" x14ac:dyDescent="0.25">
      <c r="M7464"/>
    </row>
    <row r="7465" spans="13:13" x14ac:dyDescent="0.25">
      <c r="M7465"/>
    </row>
    <row r="7466" spans="13:13" x14ac:dyDescent="0.25">
      <c r="M7466"/>
    </row>
    <row r="7467" spans="13:13" x14ac:dyDescent="0.25">
      <c r="M7467"/>
    </row>
    <row r="7468" spans="13:13" x14ac:dyDescent="0.25">
      <c r="M7468"/>
    </row>
    <row r="7469" spans="13:13" x14ac:dyDescent="0.25">
      <c r="M7469"/>
    </row>
    <row r="7470" spans="13:13" x14ac:dyDescent="0.25">
      <c r="M7470"/>
    </row>
    <row r="7471" spans="13:13" x14ac:dyDescent="0.25">
      <c r="M7471"/>
    </row>
    <row r="7472" spans="13:13" x14ac:dyDescent="0.25">
      <c r="M7472"/>
    </row>
    <row r="7473" spans="13:13" x14ac:dyDescent="0.25">
      <c r="M7473"/>
    </row>
    <row r="7474" spans="13:13" x14ac:dyDescent="0.25">
      <c r="M7474"/>
    </row>
    <row r="7475" spans="13:13" x14ac:dyDescent="0.25">
      <c r="M7475"/>
    </row>
    <row r="7476" spans="13:13" x14ac:dyDescent="0.25">
      <c r="M7476"/>
    </row>
    <row r="7477" spans="13:13" x14ac:dyDescent="0.25">
      <c r="M7477"/>
    </row>
    <row r="7478" spans="13:13" x14ac:dyDescent="0.25">
      <c r="M7478"/>
    </row>
    <row r="7479" spans="13:13" x14ac:dyDescent="0.25">
      <c r="M7479"/>
    </row>
    <row r="7480" spans="13:13" x14ac:dyDescent="0.25">
      <c r="M7480"/>
    </row>
    <row r="7481" spans="13:13" x14ac:dyDescent="0.25">
      <c r="M7481"/>
    </row>
    <row r="7482" spans="13:13" x14ac:dyDescent="0.25">
      <c r="M7482"/>
    </row>
    <row r="7483" spans="13:13" x14ac:dyDescent="0.25">
      <c r="M7483"/>
    </row>
    <row r="7484" spans="13:13" x14ac:dyDescent="0.25">
      <c r="M7484"/>
    </row>
    <row r="7485" spans="13:13" x14ac:dyDescent="0.25">
      <c r="M7485"/>
    </row>
    <row r="7486" spans="13:13" x14ac:dyDescent="0.25">
      <c r="M7486"/>
    </row>
    <row r="7487" spans="13:13" x14ac:dyDescent="0.25">
      <c r="M7487"/>
    </row>
    <row r="7488" spans="13:13" x14ac:dyDescent="0.25">
      <c r="M7488"/>
    </row>
    <row r="7489" spans="13:13" x14ac:dyDescent="0.25">
      <c r="M7489"/>
    </row>
    <row r="7490" spans="13:13" x14ac:dyDescent="0.25">
      <c r="M7490"/>
    </row>
    <row r="7491" spans="13:13" x14ac:dyDescent="0.25">
      <c r="M7491"/>
    </row>
    <row r="7492" spans="13:13" x14ac:dyDescent="0.25">
      <c r="M7492"/>
    </row>
    <row r="7493" spans="13:13" x14ac:dyDescent="0.25">
      <c r="M7493"/>
    </row>
    <row r="7494" spans="13:13" x14ac:dyDescent="0.25">
      <c r="M7494"/>
    </row>
    <row r="7495" spans="13:13" x14ac:dyDescent="0.25">
      <c r="M7495"/>
    </row>
    <row r="7496" spans="13:13" x14ac:dyDescent="0.25">
      <c r="M7496"/>
    </row>
    <row r="7497" spans="13:13" x14ac:dyDescent="0.25">
      <c r="M7497"/>
    </row>
    <row r="7498" spans="13:13" x14ac:dyDescent="0.25">
      <c r="M7498"/>
    </row>
    <row r="7499" spans="13:13" x14ac:dyDescent="0.25">
      <c r="M7499"/>
    </row>
    <row r="7500" spans="13:13" x14ac:dyDescent="0.25">
      <c r="M7500"/>
    </row>
    <row r="7501" spans="13:13" x14ac:dyDescent="0.25">
      <c r="M7501"/>
    </row>
    <row r="7502" spans="13:13" x14ac:dyDescent="0.25">
      <c r="M7502"/>
    </row>
    <row r="7503" spans="13:13" x14ac:dyDescent="0.25">
      <c r="M7503"/>
    </row>
    <row r="7504" spans="13:13" x14ac:dyDescent="0.25">
      <c r="M7504"/>
    </row>
    <row r="7505" spans="13:13" x14ac:dyDescent="0.25">
      <c r="M7505"/>
    </row>
    <row r="7506" spans="13:13" x14ac:dyDescent="0.25">
      <c r="M7506"/>
    </row>
    <row r="7507" spans="13:13" x14ac:dyDescent="0.25">
      <c r="M7507"/>
    </row>
    <row r="7508" spans="13:13" x14ac:dyDescent="0.25">
      <c r="M7508"/>
    </row>
    <row r="7509" spans="13:13" x14ac:dyDescent="0.25">
      <c r="M7509"/>
    </row>
    <row r="7510" spans="13:13" x14ac:dyDescent="0.25">
      <c r="M7510"/>
    </row>
    <row r="7511" spans="13:13" x14ac:dyDescent="0.25">
      <c r="M7511"/>
    </row>
    <row r="7512" spans="13:13" x14ac:dyDescent="0.25">
      <c r="M7512"/>
    </row>
    <row r="7513" spans="13:13" x14ac:dyDescent="0.25">
      <c r="M7513"/>
    </row>
    <row r="7514" spans="13:13" x14ac:dyDescent="0.25">
      <c r="M7514"/>
    </row>
    <row r="7515" spans="13:13" x14ac:dyDescent="0.25">
      <c r="M7515"/>
    </row>
    <row r="7516" spans="13:13" x14ac:dyDescent="0.25">
      <c r="M7516"/>
    </row>
    <row r="7517" spans="13:13" x14ac:dyDescent="0.25">
      <c r="M7517"/>
    </row>
    <row r="7518" spans="13:13" x14ac:dyDescent="0.25">
      <c r="M7518"/>
    </row>
    <row r="7519" spans="13:13" x14ac:dyDescent="0.25">
      <c r="M7519"/>
    </row>
    <row r="7520" spans="13:13" x14ac:dyDescent="0.25">
      <c r="M7520"/>
    </row>
    <row r="7521" spans="13:13" x14ac:dyDescent="0.25">
      <c r="M7521"/>
    </row>
    <row r="7522" spans="13:13" x14ac:dyDescent="0.25">
      <c r="M7522"/>
    </row>
    <row r="7523" spans="13:13" x14ac:dyDescent="0.25">
      <c r="M7523"/>
    </row>
    <row r="7524" spans="13:13" x14ac:dyDescent="0.25">
      <c r="M7524"/>
    </row>
    <row r="7525" spans="13:13" x14ac:dyDescent="0.25">
      <c r="M7525"/>
    </row>
    <row r="7526" spans="13:13" x14ac:dyDescent="0.25">
      <c r="M7526"/>
    </row>
    <row r="7527" spans="13:13" x14ac:dyDescent="0.25">
      <c r="M7527"/>
    </row>
    <row r="7528" spans="13:13" x14ac:dyDescent="0.25">
      <c r="M7528"/>
    </row>
    <row r="7529" spans="13:13" x14ac:dyDescent="0.25">
      <c r="M7529"/>
    </row>
    <row r="7530" spans="13:13" x14ac:dyDescent="0.25">
      <c r="M7530"/>
    </row>
    <row r="7531" spans="13:13" x14ac:dyDescent="0.25">
      <c r="M7531"/>
    </row>
    <row r="7532" spans="13:13" x14ac:dyDescent="0.25">
      <c r="M7532"/>
    </row>
    <row r="7533" spans="13:13" x14ac:dyDescent="0.25">
      <c r="M7533"/>
    </row>
    <row r="7534" spans="13:13" x14ac:dyDescent="0.25">
      <c r="M7534"/>
    </row>
    <row r="7535" spans="13:13" x14ac:dyDescent="0.25">
      <c r="M7535"/>
    </row>
    <row r="7536" spans="13:13" x14ac:dyDescent="0.25">
      <c r="M7536"/>
    </row>
    <row r="7537" spans="13:13" x14ac:dyDescent="0.25">
      <c r="M7537"/>
    </row>
    <row r="7538" spans="13:13" x14ac:dyDescent="0.25">
      <c r="M7538"/>
    </row>
    <row r="7539" spans="13:13" x14ac:dyDescent="0.25">
      <c r="M7539"/>
    </row>
    <row r="7540" spans="13:13" x14ac:dyDescent="0.25">
      <c r="M7540"/>
    </row>
    <row r="7541" spans="13:13" x14ac:dyDescent="0.25">
      <c r="M7541"/>
    </row>
    <row r="7542" spans="13:13" x14ac:dyDescent="0.25">
      <c r="M7542"/>
    </row>
    <row r="7543" spans="13:13" x14ac:dyDescent="0.25">
      <c r="M7543"/>
    </row>
    <row r="7544" spans="13:13" x14ac:dyDescent="0.25">
      <c r="M7544"/>
    </row>
    <row r="7545" spans="13:13" x14ac:dyDescent="0.25">
      <c r="M7545"/>
    </row>
    <row r="7546" spans="13:13" x14ac:dyDescent="0.25">
      <c r="M7546"/>
    </row>
    <row r="7547" spans="13:13" x14ac:dyDescent="0.25">
      <c r="M7547"/>
    </row>
    <row r="7548" spans="13:13" x14ac:dyDescent="0.25">
      <c r="M7548"/>
    </row>
    <row r="7549" spans="13:13" x14ac:dyDescent="0.25">
      <c r="M7549"/>
    </row>
    <row r="7550" spans="13:13" x14ac:dyDescent="0.25">
      <c r="M7550"/>
    </row>
    <row r="7551" spans="13:13" x14ac:dyDescent="0.25">
      <c r="M7551"/>
    </row>
    <row r="7552" spans="13:13" x14ac:dyDescent="0.25">
      <c r="M7552"/>
    </row>
    <row r="7553" spans="13:13" x14ac:dyDescent="0.25">
      <c r="M7553"/>
    </row>
    <row r="7554" spans="13:13" x14ac:dyDescent="0.25">
      <c r="M7554"/>
    </row>
    <row r="7555" spans="13:13" x14ac:dyDescent="0.25">
      <c r="M7555"/>
    </row>
    <row r="7556" spans="13:13" x14ac:dyDescent="0.25">
      <c r="M7556"/>
    </row>
    <row r="7557" spans="13:13" x14ac:dyDescent="0.25">
      <c r="M7557"/>
    </row>
    <row r="7558" spans="13:13" x14ac:dyDescent="0.25">
      <c r="M7558"/>
    </row>
    <row r="7559" spans="13:13" x14ac:dyDescent="0.25">
      <c r="M7559"/>
    </row>
    <row r="7560" spans="13:13" x14ac:dyDescent="0.25">
      <c r="M7560"/>
    </row>
    <row r="7561" spans="13:13" x14ac:dyDescent="0.25">
      <c r="M7561"/>
    </row>
    <row r="7562" spans="13:13" x14ac:dyDescent="0.25">
      <c r="M7562"/>
    </row>
    <row r="7563" spans="13:13" x14ac:dyDescent="0.25">
      <c r="M7563"/>
    </row>
    <row r="7564" spans="13:13" x14ac:dyDescent="0.25">
      <c r="M7564"/>
    </row>
    <row r="7565" spans="13:13" x14ac:dyDescent="0.25">
      <c r="M7565"/>
    </row>
    <row r="7566" spans="13:13" x14ac:dyDescent="0.25">
      <c r="M7566"/>
    </row>
    <row r="7567" spans="13:13" x14ac:dyDescent="0.25">
      <c r="M7567"/>
    </row>
    <row r="7568" spans="13:13" x14ac:dyDescent="0.25">
      <c r="M7568"/>
    </row>
    <row r="7569" spans="13:13" x14ac:dyDescent="0.25">
      <c r="M7569"/>
    </row>
    <row r="7570" spans="13:13" x14ac:dyDescent="0.25">
      <c r="M7570"/>
    </row>
    <row r="7571" spans="13:13" x14ac:dyDescent="0.25">
      <c r="M7571"/>
    </row>
    <row r="7572" spans="13:13" x14ac:dyDescent="0.25">
      <c r="M7572"/>
    </row>
    <row r="7573" spans="13:13" x14ac:dyDescent="0.25">
      <c r="M7573"/>
    </row>
    <row r="7574" spans="13:13" x14ac:dyDescent="0.25">
      <c r="M7574"/>
    </row>
    <row r="7575" spans="13:13" x14ac:dyDescent="0.25">
      <c r="M7575"/>
    </row>
    <row r="7576" spans="13:13" x14ac:dyDescent="0.25">
      <c r="M7576"/>
    </row>
    <row r="7577" spans="13:13" x14ac:dyDescent="0.25">
      <c r="M7577"/>
    </row>
    <row r="7578" spans="13:13" x14ac:dyDescent="0.25">
      <c r="M7578"/>
    </row>
    <row r="7579" spans="13:13" x14ac:dyDescent="0.25">
      <c r="M7579"/>
    </row>
    <row r="7580" spans="13:13" x14ac:dyDescent="0.25">
      <c r="M7580"/>
    </row>
    <row r="7581" spans="13:13" x14ac:dyDescent="0.25">
      <c r="M7581"/>
    </row>
    <row r="7582" spans="13:13" x14ac:dyDescent="0.25">
      <c r="M7582"/>
    </row>
    <row r="7583" spans="13:13" x14ac:dyDescent="0.25">
      <c r="M7583"/>
    </row>
    <row r="7584" spans="13:13" x14ac:dyDescent="0.25">
      <c r="M7584"/>
    </row>
    <row r="7585" spans="13:13" x14ac:dyDescent="0.25">
      <c r="M7585"/>
    </row>
    <row r="7586" spans="13:13" x14ac:dyDescent="0.25">
      <c r="M7586"/>
    </row>
    <row r="7587" spans="13:13" x14ac:dyDescent="0.25">
      <c r="M7587"/>
    </row>
    <row r="7588" spans="13:13" x14ac:dyDescent="0.25">
      <c r="M7588"/>
    </row>
    <row r="7589" spans="13:13" x14ac:dyDescent="0.25">
      <c r="M7589"/>
    </row>
    <row r="7590" spans="13:13" x14ac:dyDescent="0.25">
      <c r="M7590"/>
    </row>
    <row r="7591" spans="13:13" x14ac:dyDescent="0.25">
      <c r="M7591"/>
    </row>
    <row r="7592" spans="13:13" x14ac:dyDescent="0.25">
      <c r="M7592"/>
    </row>
    <row r="7593" spans="13:13" x14ac:dyDescent="0.25">
      <c r="M7593"/>
    </row>
    <row r="7594" spans="13:13" x14ac:dyDescent="0.25">
      <c r="M7594"/>
    </row>
    <row r="7595" spans="13:13" x14ac:dyDescent="0.25">
      <c r="M7595"/>
    </row>
    <row r="7596" spans="13:13" x14ac:dyDescent="0.25">
      <c r="M7596"/>
    </row>
    <row r="7597" spans="13:13" x14ac:dyDescent="0.25">
      <c r="M7597"/>
    </row>
    <row r="7598" spans="13:13" x14ac:dyDescent="0.25">
      <c r="M7598"/>
    </row>
    <row r="7599" spans="13:13" x14ac:dyDescent="0.25">
      <c r="M7599"/>
    </row>
    <row r="7600" spans="13:13" x14ac:dyDescent="0.25">
      <c r="M7600"/>
    </row>
    <row r="7601" spans="13:13" x14ac:dyDescent="0.25">
      <c r="M7601"/>
    </row>
    <row r="7602" spans="13:13" x14ac:dyDescent="0.25">
      <c r="M7602"/>
    </row>
    <row r="7603" spans="13:13" x14ac:dyDescent="0.25">
      <c r="M7603"/>
    </row>
    <row r="7604" spans="13:13" x14ac:dyDescent="0.25">
      <c r="M7604"/>
    </row>
    <row r="7605" spans="13:13" x14ac:dyDescent="0.25">
      <c r="M7605"/>
    </row>
    <row r="7606" spans="13:13" x14ac:dyDescent="0.25">
      <c r="M7606"/>
    </row>
    <row r="7607" spans="13:13" x14ac:dyDescent="0.25">
      <c r="M7607"/>
    </row>
    <row r="7608" spans="13:13" x14ac:dyDescent="0.25">
      <c r="M7608"/>
    </row>
    <row r="7609" spans="13:13" x14ac:dyDescent="0.25">
      <c r="M7609"/>
    </row>
    <row r="7610" spans="13:13" x14ac:dyDescent="0.25">
      <c r="M7610"/>
    </row>
    <row r="7611" spans="13:13" x14ac:dyDescent="0.25">
      <c r="M7611"/>
    </row>
    <row r="7612" spans="13:13" x14ac:dyDescent="0.25">
      <c r="M7612"/>
    </row>
    <row r="7613" spans="13:13" x14ac:dyDescent="0.25">
      <c r="M7613"/>
    </row>
    <row r="7614" spans="13:13" x14ac:dyDescent="0.25">
      <c r="M7614"/>
    </row>
    <row r="7615" spans="13:13" x14ac:dyDescent="0.25">
      <c r="M7615"/>
    </row>
    <row r="7616" spans="13:13" x14ac:dyDescent="0.25">
      <c r="M7616"/>
    </row>
    <row r="7617" spans="13:13" x14ac:dyDescent="0.25">
      <c r="M7617"/>
    </row>
    <row r="7618" spans="13:13" x14ac:dyDescent="0.25">
      <c r="M7618"/>
    </row>
    <row r="7619" spans="13:13" x14ac:dyDescent="0.25">
      <c r="M7619"/>
    </row>
    <row r="7620" spans="13:13" x14ac:dyDescent="0.25">
      <c r="M7620"/>
    </row>
    <row r="7621" spans="13:13" x14ac:dyDescent="0.25">
      <c r="M7621"/>
    </row>
    <row r="7622" spans="13:13" x14ac:dyDescent="0.25">
      <c r="M7622"/>
    </row>
    <row r="7623" spans="13:13" x14ac:dyDescent="0.25">
      <c r="M7623"/>
    </row>
    <row r="7624" spans="13:13" x14ac:dyDescent="0.25">
      <c r="M7624"/>
    </row>
    <row r="7625" spans="13:13" x14ac:dyDescent="0.25">
      <c r="M7625"/>
    </row>
    <row r="7626" spans="13:13" x14ac:dyDescent="0.25">
      <c r="M7626"/>
    </row>
    <row r="7627" spans="13:13" x14ac:dyDescent="0.25">
      <c r="M7627"/>
    </row>
    <row r="7628" spans="13:13" x14ac:dyDescent="0.25">
      <c r="M7628"/>
    </row>
    <row r="7629" spans="13:13" x14ac:dyDescent="0.25">
      <c r="M7629"/>
    </row>
    <row r="7630" spans="13:13" x14ac:dyDescent="0.25">
      <c r="M7630"/>
    </row>
    <row r="7631" spans="13:13" x14ac:dyDescent="0.25">
      <c r="M7631"/>
    </row>
    <row r="7632" spans="13:13" x14ac:dyDescent="0.25">
      <c r="M7632"/>
    </row>
    <row r="7633" spans="13:13" x14ac:dyDescent="0.25">
      <c r="M7633"/>
    </row>
    <row r="7634" spans="13:13" x14ac:dyDescent="0.25">
      <c r="M7634"/>
    </row>
    <row r="7635" spans="13:13" x14ac:dyDescent="0.25">
      <c r="M7635"/>
    </row>
    <row r="7636" spans="13:13" x14ac:dyDescent="0.25">
      <c r="M7636"/>
    </row>
    <row r="7637" spans="13:13" x14ac:dyDescent="0.25">
      <c r="M7637"/>
    </row>
    <row r="7638" spans="13:13" x14ac:dyDescent="0.25">
      <c r="M7638"/>
    </row>
    <row r="7639" spans="13:13" x14ac:dyDescent="0.25">
      <c r="M7639"/>
    </row>
    <row r="7640" spans="13:13" x14ac:dyDescent="0.25">
      <c r="M7640"/>
    </row>
    <row r="7641" spans="13:13" x14ac:dyDescent="0.25">
      <c r="M7641"/>
    </row>
    <row r="7642" spans="13:13" x14ac:dyDescent="0.25">
      <c r="M7642"/>
    </row>
    <row r="7643" spans="13:13" x14ac:dyDescent="0.25">
      <c r="M7643"/>
    </row>
    <row r="7644" spans="13:13" x14ac:dyDescent="0.25">
      <c r="M7644"/>
    </row>
    <row r="7645" spans="13:13" x14ac:dyDescent="0.25">
      <c r="M7645"/>
    </row>
    <row r="7646" spans="13:13" x14ac:dyDescent="0.25">
      <c r="M7646"/>
    </row>
    <row r="7647" spans="13:13" x14ac:dyDescent="0.25">
      <c r="M7647"/>
    </row>
    <row r="7648" spans="13:13" x14ac:dyDescent="0.25">
      <c r="M7648"/>
    </row>
    <row r="7649" spans="13:13" x14ac:dyDescent="0.25">
      <c r="M7649"/>
    </row>
    <row r="7650" spans="13:13" x14ac:dyDescent="0.25">
      <c r="M7650"/>
    </row>
    <row r="7651" spans="13:13" x14ac:dyDescent="0.25">
      <c r="M7651"/>
    </row>
    <row r="7652" spans="13:13" x14ac:dyDescent="0.25">
      <c r="M7652"/>
    </row>
    <row r="7653" spans="13:13" x14ac:dyDescent="0.25">
      <c r="M7653"/>
    </row>
    <row r="7654" spans="13:13" x14ac:dyDescent="0.25">
      <c r="M7654"/>
    </row>
    <row r="7655" spans="13:13" x14ac:dyDescent="0.25">
      <c r="M7655"/>
    </row>
    <row r="7656" spans="13:13" x14ac:dyDescent="0.25">
      <c r="M7656"/>
    </row>
    <row r="7657" spans="13:13" x14ac:dyDescent="0.25">
      <c r="M7657"/>
    </row>
    <row r="7658" spans="13:13" x14ac:dyDescent="0.25">
      <c r="M7658"/>
    </row>
    <row r="7659" spans="13:13" x14ac:dyDescent="0.25">
      <c r="M7659"/>
    </row>
    <row r="7660" spans="13:13" x14ac:dyDescent="0.25">
      <c r="M7660"/>
    </row>
    <row r="7661" spans="13:13" x14ac:dyDescent="0.25">
      <c r="M7661"/>
    </row>
    <row r="7662" spans="13:13" x14ac:dyDescent="0.25">
      <c r="M7662"/>
    </row>
    <row r="7663" spans="13:13" x14ac:dyDescent="0.25">
      <c r="M7663"/>
    </row>
    <row r="7664" spans="13:13" x14ac:dyDescent="0.25">
      <c r="M7664"/>
    </row>
    <row r="7665" spans="13:13" x14ac:dyDescent="0.25">
      <c r="M7665"/>
    </row>
    <row r="7666" spans="13:13" x14ac:dyDescent="0.25">
      <c r="M7666"/>
    </row>
    <row r="7667" spans="13:13" x14ac:dyDescent="0.25">
      <c r="M7667"/>
    </row>
    <row r="7668" spans="13:13" x14ac:dyDescent="0.25">
      <c r="M7668"/>
    </row>
    <row r="7669" spans="13:13" x14ac:dyDescent="0.25">
      <c r="M7669"/>
    </row>
    <row r="7670" spans="13:13" x14ac:dyDescent="0.25">
      <c r="M7670"/>
    </row>
    <row r="7671" spans="13:13" x14ac:dyDescent="0.25">
      <c r="M7671"/>
    </row>
    <row r="7672" spans="13:13" x14ac:dyDescent="0.25">
      <c r="M7672"/>
    </row>
    <row r="7673" spans="13:13" x14ac:dyDescent="0.25">
      <c r="M7673"/>
    </row>
    <row r="7674" spans="13:13" x14ac:dyDescent="0.25">
      <c r="M7674"/>
    </row>
    <row r="7675" spans="13:13" x14ac:dyDescent="0.25">
      <c r="M7675"/>
    </row>
    <row r="7676" spans="13:13" x14ac:dyDescent="0.25">
      <c r="M7676"/>
    </row>
    <row r="7677" spans="13:13" x14ac:dyDescent="0.25">
      <c r="M7677"/>
    </row>
    <row r="7678" spans="13:13" x14ac:dyDescent="0.25">
      <c r="M7678"/>
    </row>
    <row r="7679" spans="13:13" x14ac:dyDescent="0.25">
      <c r="M7679"/>
    </row>
    <row r="7680" spans="13:13" x14ac:dyDescent="0.25">
      <c r="M7680"/>
    </row>
    <row r="7681" spans="13:13" x14ac:dyDescent="0.25">
      <c r="M7681"/>
    </row>
    <row r="7682" spans="13:13" x14ac:dyDescent="0.25">
      <c r="M7682"/>
    </row>
    <row r="7683" spans="13:13" x14ac:dyDescent="0.25">
      <c r="M7683"/>
    </row>
    <row r="7684" spans="13:13" x14ac:dyDescent="0.25">
      <c r="M7684"/>
    </row>
    <row r="7685" spans="13:13" x14ac:dyDescent="0.25">
      <c r="M7685"/>
    </row>
    <row r="7686" spans="13:13" x14ac:dyDescent="0.25">
      <c r="M7686"/>
    </row>
    <row r="7687" spans="13:13" x14ac:dyDescent="0.25">
      <c r="M7687"/>
    </row>
    <row r="7688" spans="13:13" x14ac:dyDescent="0.25">
      <c r="M7688"/>
    </row>
    <row r="7689" spans="13:13" x14ac:dyDescent="0.25">
      <c r="M7689"/>
    </row>
    <row r="7690" spans="13:13" x14ac:dyDescent="0.25">
      <c r="M7690"/>
    </row>
    <row r="7691" spans="13:13" x14ac:dyDescent="0.25">
      <c r="M7691"/>
    </row>
    <row r="7692" spans="13:13" x14ac:dyDescent="0.25">
      <c r="M7692"/>
    </row>
    <row r="7693" spans="13:13" x14ac:dyDescent="0.25">
      <c r="M7693"/>
    </row>
    <row r="7694" spans="13:13" x14ac:dyDescent="0.25">
      <c r="M7694"/>
    </row>
    <row r="7695" spans="13:13" x14ac:dyDescent="0.25">
      <c r="M7695"/>
    </row>
    <row r="7696" spans="13:13" x14ac:dyDescent="0.25">
      <c r="M7696"/>
    </row>
    <row r="7697" spans="13:13" x14ac:dyDescent="0.25">
      <c r="M7697"/>
    </row>
    <row r="7698" spans="13:13" x14ac:dyDescent="0.25">
      <c r="M7698"/>
    </row>
    <row r="7699" spans="13:13" x14ac:dyDescent="0.25">
      <c r="M7699"/>
    </row>
    <row r="7700" spans="13:13" x14ac:dyDescent="0.25">
      <c r="M7700"/>
    </row>
    <row r="7701" spans="13:13" x14ac:dyDescent="0.25">
      <c r="M7701"/>
    </row>
    <row r="7702" spans="13:13" x14ac:dyDescent="0.25">
      <c r="M7702"/>
    </row>
    <row r="7703" spans="13:13" x14ac:dyDescent="0.25">
      <c r="M7703"/>
    </row>
    <row r="7704" spans="13:13" x14ac:dyDescent="0.25">
      <c r="M7704"/>
    </row>
    <row r="7705" spans="13:13" x14ac:dyDescent="0.25">
      <c r="M7705"/>
    </row>
    <row r="7706" spans="13:13" x14ac:dyDescent="0.25">
      <c r="M7706"/>
    </row>
    <row r="7707" spans="13:13" x14ac:dyDescent="0.25">
      <c r="M7707"/>
    </row>
    <row r="7708" spans="13:13" x14ac:dyDescent="0.25">
      <c r="M7708"/>
    </row>
    <row r="7709" spans="13:13" x14ac:dyDescent="0.25">
      <c r="M7709"/>
    </row>
    <row r="7710" spans="13:13" x14ac:dyDescent="0.25">
      <c r="M7710"/>
    </row>
    <row r="7711" spans="13:13" x14ac:dyDescent="0.25">
      <c r="M7711"/>
    </row>
    <row r="7712" spans="13:13" x14ac:dyDescent="0.25">
      <c r="M7712"/>
    </row>
    <row r="7713" spans="13:13" x14ac:dyDescent="0.25">
      <c r="M7713"/>
    </row>
    <row r="7714" spans="13:13" x14ac:dyDescent="0.25">
      <c r="M7714"/>
    </row>
    <row r="7715" spans="13:13" x14ac:dyDescent="0.25">
      <c r="M7715"/>
    </row>
    <row r="7716" spans="13:13" x14ac:dyDescent="0.25">
      <c r="M7716"/>
    </row>
    <row r="7717" spans="13:13" x14ac:dyDescent="0.25">
      <c r="M7717"/>
    </row>
    <row r="7718" spans="13:13" x14ac:dyDescent="0.25">
      <c r="M7718"/>
    </row>
    <row r="7719" spans="13:13" x14ac:dyDescent="0.25">
      <c r="M7719"/>
    </row>
    <row r="7720" spans="13:13" x14ac:dyDescent="0.25">
      <c r="M7720"/>
    </row>
    <row r="7721" spans="13:13" x14ac:dyDescent="0.25">
      <c r="M7721"/>
    </row>
    <row r="7722" spans="13:13" x14ac:dyDescent="0.25">
      <c r="M7722"/>
    </row>
    <row r="7723" spans="13:13" x14ac:dyDescent="0.25">
      <c r="M7723"/>
    </row>
    <row r="7724" spans="13:13" x14ac:dyDescent="0.25">
      <c r="M7724"/>
    </row>
    <row r="7725" spans="13:13" x14ac:dyDescent="0.25">
      <c r="M7725"/>
    </row>
    <row r="7726" spans="13:13" x14ac:dyDescent="0.25">
      <c r="M7726"/>
    </row>
    <row r="7727" spans="13:13" x14ac:dyDescent="0.25">
      <c r="M7727"/>
    </row>
    <row r="7728" spans="13:13" x14ac:dyDescent="0.25">
      <c r="M7728"/>
    </row>
    <row r="7729" spans="13:13" x14ac:dyDescent="0.25">
      <c r="M7729"/>
    </row>
    <row r="7730" spans="13:13" x14ac:dyDescent="0.25">
      <c r="M7730"/>
    </row>
    <row r="7731" spans="13:13" x14ac:dyDescent="0.25">
      <c r="M7731"/>
    </row>
    <row r="7732" spans="13:13" x14ac:dyDescent="0.25">
      <c r="M7732"/>
    </row>
    <row r="7733" spans="13:13" x14ac:dyDescent="0.25">
      <c r="M7733"/>
    </row>
    <row r="7734" spans="13:13" x14ac:dyDescent="0.25">
      <c r="M7734"/>
    </row>
    <row r="7735" spans="13:13" x14ac:dyDescent="0.25">
      <c r="M7735"/>
    </row>
    <row r="7736" spans="13:13" x14ac:dyDescent="0.25">
      <c r="M7736"/>
    </row>
    <row r="7737" spans="13:13" x14ac:dyDescent="0.25">
      <c r="M7737"/>
    </row>
    <row r="7738" spans="13:13" x14ac:dyDescent="0.25">
      <c r="M7738"/>
    </row>
    <row r="7739" spans="13:13" x14ac:dyDescent="0.25">
      <c r="M7739"/>
    </row>
    <row r="7740" spans="13:13" x14ac:dyDescent="0.25">
      <c r="M7740"/>
    </row>
    <row r="7741" spans="13:13" x14ac:dyDescent="0.25">
      <c r="M7741"/>
    </row>
    <row r="7742" spans="13:13" x14ac:dyDescent="0.25">
      <c r="M7742"/>
    </row>
    <row r="7743" spans="13:13" x14ac:dyDescent="0.25">
      <c r="M7743"/>
    </row>
    <row r="7744" spans="13:13" x14ac:dyDescent="0.25">
      <c r="M7744"/>
    </row>
    <row r="7745" spans="13:13" x14ac:dyDescent="0.25">
      <c r="M7745"/>
    </row>
    <row r="7746" spans="13:13" x14ac:dyDescent="0.25">
      <c r="M7746"/>
    </row>
    <row r="7747" spans="13:13" x14ac:dyDescent="0.25">
      <c r="M7747"/>
    </row>
    <row r="7748" spans="13:13" x14ac:dyDescent="0.25">
      <c r="M7748"/>
    </row>
    <row r="7749" spans="13:13" x14ac:dyDescent="0.25">
      <c r="M7749"/>
    </row>
    <row r="7750" spans="13:13" x14ac:dyDescent="0.25">
      <c r="M7750"/>
    </row>
    <row r="7751" spans="13:13" x14ac:dyDescent="0.25">
      <c r="M7751"/>
    </row>
    <row r="7752" spans="13:13" x14ac:dyDescent="0.25">
      <c r="M7752"/>
    </row>
    <row r="7753" spans="13:13" x14ac:dyDescent="0.25">
      <c r="M7753"/>
    </row>
    <row r="7754" spans="13:13" x14ac:dyDescent="0.25">
      <c r="M7754"/>
    </row>
    <row r="7755" spans="13:13" x14ac:dyDescent="0.25">
      <c r="M7755"/>
    </row>
    <row r="7756" spans="13:13" x14ac:dyDescent="0.25">
      <c r="M7756"/>
    </row>
    <row r="7757" spans="13:13" x14ac:dyDescent="0.25">
      <c r="M7757"/>
    </row>
    <row r="7758" spans="13:13" x14ac:dyDescent="0.25">
      <c r="M7758"/>
    </row>
    <row r="7759" spans="13:13" x14ac:dyDescent="0.25">
      <c r="M7759"/>
    </row>
    <row r="7760" spans="13:13" x14ac:dyDescent="0.25">
      <c r="M7760"/>
    </row>
    <row r="7761" spans="13:13" x14ac:dyDescent="0.25">
      <c r="M7761"/>
    </row>
    <row r="7762" spans="13:13" x14ac:dyDescent="0.25">
      <c r="M7762"/>
    </row>
    <row r="7763" spans="13:13" x14ac:dyDescent="0.25">
      <c r="M7763"/>
    </row>
    <row r="7764" spans="13:13" x14ac:dyDescent="0.25">
      <c r="M7764"/>
    </row>
    <row r="7765" spans="13:13" x14ac:dyDescent="0.25">
      <c r="M7765"/>
    </row>
    <row r="7766" spans="13:13" x14ac:dyDescent="0.25">
      <c r="M7766"/>
    </row>
    <row r="7767" spans="13:13" x14ac:dyDescent="0.25">
      <c r="M7767"/>
    </row>
    <row r="7768" spans="13:13" x14ac:dyDescent="0.25">
      <c r="M7768"/>
    </row>
    <row r="7769" spans="13:13" x14ac:dyDescent="0.25">
      <c r="M7769"/>
    </row>
    <row r="7770" spans="13:13" x14ac:dyDescent="0.25">
      <c r="M7770"/>
    </row>
    <row r="7771" spans="13:13" x14ac:dyDescent="0.25">
      <c r="M7771"/>
    </row>
    <row r="7772" spans="13:13" x14ac:dyDescent="0.25">
      <c r="M7772"/>
    </row>
    <row r="7773" spans="13:13" x14ac:dyDescent="0.25">
      <c r="M7773"/>
    </row>
    <row r="7774" spans="13:13" x14ac:dyDescent="0.25">
      <c r="M7774"/>
    </row>
    <row r="7775" spans="13:13" x14ac:dyDescent="0.25">
      <c r="M7775"/>
    </row>
    <row r="7776" spans="13:13" x14ac:dyDescent="0.25">
      <c r="M7776"/>
    </row>
    <row r="7777" spans="13:13" x14ac:dyDescent="0.25">
      <c r="M7777"/>
    </row>
    <row r="7778" spans="13:13" x14ac:dyDescent="0.25">
      <c r="M7778"/>
    </row>
    <row r="7779" spans="13:13" x14ac:dyDescent="0.25">
      <c r="M7779"/>
    </row>
    <row r="7780" spans="13:13" x14ac:dyDescent="0.25">
      <c r="M7780"/>
    </row>
    <row r="7781" spans="13:13" x14ac:dyDescent="0.25">
      <c r="M7781"/>
    </row>
    <row r="7782" spans="13:13" x14ac:dyDescent="0.25">
      <c r="M7782"/>
    </row>
    <row r="7783" spans="13:13" x14ac:dyDescent="0.25">
      <c r="M7783"/>
    </row>
    <row r="7784" spans="13:13" x14ac:dyDescent="0.25">
      <c r="M7784"/>
    </row>
    <row r="7785" spans="13:13" x14ac:dyDescent="0.25">
      <c r="M7785"/>
    </row>
    <row r="7786" spans="13:13" x14ac:dyDescent="0.25">
      <c r="M7786"/>
    </row>
    <row r="7787" spans="13:13" x14ac:dyDescent="0.25">
      <c r="M7787"/>
    </row>
    <row r="7788" spans="13:13" x14ac:dyDescent="0.25">
      <c r="M7788"/>
    </row>
    <row r="7789" spans="13:13" x14ac:dyDescent="0.25">
      <c r="M7789"/>
    </row>
    <row r="7790" spans="13:13" x14ac:dyDescent="0.25">
      <c r="M7790"/>
    </row>
    <row r="7791" spans="13:13" x14ac:dyDescent="0.25">
      <c r="M7791"/>
    </row>
    <row r="7792" spans="13:13" x14ac:dyDescent="0.25">
      <c r="M7792"/>
    </row>
    <row r="7793" spans="13:13" x14ac:dyDescent="0.25">
      <c r="M7793"/>
    </row>
    <row r="7794" spans="13:13" x14ac:dyDescent="0.25">
      <c r="M7794"/>
    </row>
    <row r="7795" spans="13:13" x14ac:dyDescent="0.25">
      <c r="M7795"/>
    </row>
    <row r="7796" spans="13:13" x14ac:dyDescent="0.25">
      <c r="M7796"/>
    </row>
    <row r="7797" spans="13:13" x14ac:dyDescent="0.25">
      <c r="M7797"/>
    </row>
    <row r="7798" spans="13:13" x14ac:dyDescent="0.25">
      <c r="M7798"/>
    </row>
    <row r="7799" spans="13:13" x14ac:dyDescent="0.25">
      <c r="M7799"/>
    </row>
    <row r="7800" spans="13:13" x14ac:dyDescent="0.25">
      <c r="M7800"/>
    </row>
    <row r="7801" spans="13:13" x14ac:dyDescent="0.25">
      <c r="M7801"/>
    </row>
    <row r="7802" spans="13:13" x14ac:dyDescent="0.25">
      <c r="M7802"/>
    </row>
    <row r="7803" spans="13:13" x14ac:dyDescent="0.25">
      <c r="M7803"/>
    </row>
    <row r="7804" spans="13:13" x14ac:dyDescent="0.25">
      <c r="M7804"/>
    </row>
    <row r="7805" spans="13:13" x14ac:dyDescent="0.25">
      <c r="M7805"/>
    </row>
    <row r="7806" spans="13:13" x14ac:dyDescent="0.25">
      <c r="M7806"/>
    </row>
    <row r="7807" spans="13:13" x14ac:dyDescent="0.25">
      <c r="M7807"/>
    </row>
    <row r="7808" spans="13:13" x14ac:dyDescent="0.25">
      <c r="M7808"/>
    </row>
    <row r="7809" spans="13:13" x14ac:dyDescent="0.25">
      <c r="M7809"/>
    </row>
    <row r="7810" spans="13:13" x14ac:dyDescent="0.25">
      <c r="M7810"/>
    </row>
    <row r="7811" spans="13:13" x14ac:dyDescent="0.25">
      <c r="M7811"/>
    </row>
    <row r="7812" spans="13:13" x14ac:dyDescent="0.25">
      <c r="M7812"/>
    </row>
    <row r="7813" spans="13:13" x14ac:dyDescent="0.25">
      <c r="M7813"/>
    </row>
    <row r="7814" spans="13:13" x14ac:dyDescent="0.25">
      <c r="M7814"/>
    </row>
    <row r="7815" spans="13:13" x14ac:dyDescent="0.25">
      <c r="M7815"/>
    </row>
    <row r="7816" spans="13:13" x14ac:dyDescent="0.25">
      <c r="M7816"/>
    </row>
    <row r="7817" spans="13:13" x14ac:dyDescent="0.25">
      <c r="M7817"/>
    </row>
    <row r="7818" spans="13:13" x14ac:dyDescent="0.25">
      <c r="M7818"/>
    </row>
    <row r="7819" spans="13:13" x14ac:dyDescent="0.25">
      <c r="M7819"/>
    </row>
    <row r="7820" spans="13:13" x14ac:dyDescent="0.25">
      <c r="M7820"/>
    </row>
    <row r="7821" spans="13:13" x14ac:dyDescent="0.25">
      <c r="M7821"/>
    </row>
    <row r="7822" spans="13:13" x14ac:dyDescent="0.25">
      <c r="M7822"/>
    </row>
    <row r="7823" spans="13:13" x14ac:dyDescent="0.25">
      <c r="M7823"/>
    </row>
    <row r="7824" spans="13:13" x14ac:dyDescent="0.25">
      <c r="M7824"/>
    </row>
    <row r="7825" spans="13:13" x14ac:dyDescent="0.25">
      <c r="M7825"/>
    </row>
    <row r="7826" spans="13:13" x14ac:dyDescent="0.25">
      <c r="M7826"/>
    </row>
    <row r="7827" spans="13:13" x14ac:dyDescent="0.25">
      <c r="M7827"/>
    </row>
    <row r="7828" spans="13:13" x14ac:dyDescent="0.25">
      <c r="M7828"/>
    </row>
    <row r="7829" spans="13:13" x14ac:dyDescent="0.25">
      <c r="M7829"/>
    </row>
    <row r="7830" spans="13:13" x14ac:dyDescent="0.25">
      <c r="M7830"/>
    </row>
    <row r="7831" spans="13:13" x14ac:dyDescent="0.25">
      <c r="M7831"/>
    </row>
    <row r="7832" spans="13:13" x14ac:dyDescent="0.25">
      <c r="M7832"/>
    </row>
    <row r="7833" spans="13:13" x14ac:dyDescent="0.25">
      <c r="M7833"/>
    </row>
    <row r="7834" spans="13:13" x14ac:dyDescent="0.25">
      <c r="M7834"/>
    </row>
    <row r="7835" spans="13:13" x14ac:dyDescent="0.25">
      <c r="M7835"/>
    </row>
    <row r="7836" spans="13:13" x14ac:dyDescent="0.25">
      <c r="M7836"/>
    </row>
    <row r="7837" spans="13:13" x14ac:dyDescent="0.25">
      <c r="M7837"/>
    </row>
    <row r="7838" spans="13:13" x14ac:dyDescent="0.25">
      <c r="M7838"/>
    </row>
    <row r="7839" spans="13:13" x14ac:dyDescent="0.25">
      <c r="M7839"/>
    </row>
    <row r="7840" spans="13:13" x14ac:dyDescent="0.25">
      <c r="M7840"/>
    </row>
    <row r="7841" spans="13:13" x14ac:dyDescent="0.25">
      <c r="M7841"/>
    </row>
    <row r="7842" spans="13:13" x14ac:dyDescent="0.25">
      <c r="M7842"/>
    </row>
    <row r="7843" spans="13:13" x14ac:dyDescent="0.25">
      <c r="M7843"/>
    </row>
    <row r="7844" spans="13:13" x14ac:dyDescent="0.25">
      <c r="M7844"/>
    </row>
    <row r="7845" spans="13:13" x14ac:dyDescent="0.25">
      <c r="M7845"/>
    </row>
    <row r="7846" spans="13:13" x14ac:dyDescent="0.25">
      <c r="M7846"/>
    </row>
    <row r="7847" spans="13:13" x14ac:dyDescent="0.25">
      <c r="M7847"/>
    </row>
    <row r="7848" spans="13:13" x14ac:dyDescent="0.25">
      <c r="M7848"/>
    </row>
    <row r="7849" spans="13:13" x14ac:dyDescent="0.25">
      <c r="M7849"/>
    </row>
    <row r="7850" spans="13:13" x14ac:dyDescent="0.25">
      <c r="M7850"/>
    </row>
    <row r="7851" spans="13:13" x14ac:dyDescent="0.25">
      <c r="M7851"/>
    </row>
    <row r="7852" spans="13:13" x14ac:dyDescent="0.25">
      <c r="M7852"/>
    </row>
    <row r="7853" spans="13:13" x14ac:dyDescent="0.25">
      <c r="M7853"/>
    </row>
    <row r="7854" spans="13:13" x14ac:dyDescent="0.25">
      <c r="M7854"/>
    </row>
    <row r="7855" spans="13:13" x14ac:dyDescent="0.25">
      <c r="M7855"/>
    </row>
    <row r="7856" spans="13:13" x14ac:dyDescent="0.25">
      <c r="M7856"/>
    </row>
    <row r="7857" spans="13:13" x14ac:dyDescent="0.25">
      <c r="M7857"/>
    </row>
    <row r="7858" spans="13:13" x14ac:dyDescent="0.25">
      <c r="M7858"/>
    </row>
    <row r="7859" spans="13:13" x14ac:dyDescent="0.25">
      <c r="M7859"/>
    </row>
    <row r="7860" spans="13:13" x14ac:dyDescent="0.25">
      <c r="M7860"/>
    </row>
    <row r="7861" spans="13:13" x14ac:dyDescent="0.25">
      <c r="M7861"/>
    </row>
    <row r="7862" spans="13:13" x14ac:dyDescent="0.25">
      <c r="M7862"/>
    </row>
    <row r="7863" spans="13:13" x14ac:dyDescent="0.25">
      <c r="M7863"/>
    </row>
    <row r="7864" spans="13:13" x14ac:dyDescent="0.25">
      <c r="M7864"/>
    </row>
    <row r="7865" spans="13:13" x14ac:dyDescent="0.25">
      <c r="M7865"/>
    </row>
    <row r="7866" spans="13:13" x14ac:dyDescent="0.25">
      <c r="M7866"/>
    </row>
    <row r="7867" spans="13:13" x14ac:dyDescent="0.25">
      <c r="M7867"/>
    </row>
    <row r="7868" spans="13:13" x14ac:dyDescent="0.25">
      <c r="M7868"/>
    </row>
    <row r="7869" spans="13:13" x14ac:dyDescent="0.25">
      <c r="M7869"/>
    </row>
    <row r="7870" spans="13:13" x14ac:dyDescent="0.25">
      <c r="M7870"/>
    </row>
    <row r="7871" spans="13:13" x14ac:dyDescent="0.25">
      <c r="M7871"/>
    </row>
    <row r="7872" spans="13:13" x14ac:dyDescent="0.25">
      <c r="M7872"/>
    </row>
    <row r="7873" spans="13:13" x14ac:dyDescent="0.25">
      <c r="M7873"/>
    </row>
    <row r="7874" spans="13:13" x14ac:dyDescent="0.25">
      <c r="M7874"/>
    </row>
    <row r="7875" spans="13:13" x14ac:dyDescent="0.25">
      <c r="M7875"/>
    </row>
    <row r="7876" spans="13:13" x14ac:dyDescent="0.25">
      <c r="M7876"/>
    </row>
    <row r="7877" spans="13:13" x14ac:dyDescent="0.25">
      <c r="M7877"/>
    </row>
    <row r="7878" spans="13:13" x14ac:dyDescent="0.25">
      <c r="M7878"/>
    </row>
    <row r="7879" spans="13:13" x14ac:dyDescent="0.25">
      <c r="M7879"/>
    </row>
    <row r="7880" spans="13:13" x14ac:dyDescent="0.25">
      <c r="M7880"/>
    </row>
    <row r="7881" spans="13:13" x14ac:dyDescent="0.25">
      <c r="M7881"/>
    </row>
    <row r="7882" spans="13:13" x14ac:dyDescent="0.25">
      <c r="M7882"/>
    </row>
    <row r="7883" spans="13:13" x14ac:dyDescent="0.25">
      <c r="M7883"/>
    </row>
    <row r="7884" spans="13:13" x14ac:dyDescent="0.25">
      <c r="M7884"/>
    </row>
    <row r="7885" spans="13:13" x14ac:dyDescent="0.25">
      <c r="M7885"/>
    </row>
    <row r="7886" spans="13:13" x14ac:dyDescent="0.25">
      <c r="M7886"/>
    </row>
    <row r="7887" spans="13:13" x14ac:dyDescent="0.25">
      <c r="M7887"/>
    </row>
    <row r="7888" spans="13:13" x14ac:dyDescent="0.25">
      <c r="M7888"/>
    </row>
    <row r="7889" spans="13:13" x14ac:dyDescent="0.25">
      <c r="M7889"/>
    </row>
    <row r="7890" spans="13:13" x14ac:dyDescent="0.25">
      <c r="M7890"/>
    </row>
    <row r="7891" spans="13:13" x14ac:dyDescent="0.25">
      <c r="M7891"/>
    </row>
    <row r="7892" spans="13:13" x14ac:dyDescent="0.25">
      <c r="M7892"/>
    </row>
    <row r="7893" spans="13:13" x14ac:dyDescent="0.25">
      <c r="M7893"/>
    </row>
    <row r="7894" spans="13:13" x14ac:dyDescent="0.25">
      <c r="M7894"/>
    </row>
    <row r="7895" spans="13:13" x14ac:dyDescent="0.25">
      <c r="M7895"/>
    </row>
    <row r="7896" spans="13:13" x14ac:dyDescent="0.25">
      <c r="M7896"/>
    </row>
    <row r="7897" spans="13:13" x14ac:dyDescent="0.25">
      <c r="M7897"/>
    </row>
    <row r="7898" spans="13:13" x14ac:dyDescent="0.25">
      <c r="M7898"/>
    </row>
    <row r="7899" spans="13:13" x14ac:dyDescent="0.25">
      <c r="M7899"/>
    </row>
    <row r="7900" spans="13:13" x14ac:dyDescent="0.25">
      <c r="M7900"/>
    </row>
    <row r="7901" spans="13:13" x14ac:dyDescent="0.25">
      <c r="M7901"/>
    </row>
    <row r="7902" spans="13:13" x14ac:dyDescent="0.25">
      <c r="M7902"/>
    </row>
    <row r="7903" spans="13:13" x14ac:dyDescent="0.25">
      <c r="M7903"/>
    </row>
    <row r="7904" spans="13:13" x14ac:dyDescent="0.25">
      <c r="M7904"/>
    </row>
    <row r="7905" spans="13:13" x14ac:dyDescent="0.25">
      <c r="M7905"/>
    </row>
    <row r="7906" spans="13:13" x14ac:dyDescent="0.25">
      <c r="M7906"/>
    </row>
    <row r="7907" spans="13:13" x14ac:dyDescent="0.25">
      <c r="M7907"/>
    </row>
    <row r="7908" spans="13:13" x14ac:dyDescent="0.25">
      <c r="M7908"/>
    </row>
    <row r="7909" spans="13:13" x14ac:dyDescent="0.25">
      <c r="M7909"/>
    </row>
    <row r="7910" spans="13:13" x14ac:dyDescent="0.25">
      <c r="M7910"/>
    </row>
    <row r="7911" spans="13:13" x14ac:dyDescent="0.25">
      <c r="M7911"/>
    </row>
    <row r="7912" spans="13:13" x14ac:dyDescent="0.25">
      <c r="M7912"/>
    </row>
    <row r="7913" spans="13:13" x14ac:dyDescent="0.25">
      <c r="M7913"/>
    </row>
    <row r="7914" spans="13:13" x14ac:dyDescent="0.25">
      <c r="M7914"/>
    </row>
    <row r="7915" spans="13:13" x14ac:dyDescent="0.25">
      <c r="M7915"/>
    </row>
    <row r="7916" spans="13:13" x14ac:dyDescent="0.25">
      <c r="M7916"/>
    </row>
    <row r="7917" spans="13:13" x14ac:dyDescent="0.25">
      <c r="M7917"/>
    </row>
    <row r="7918" spans="13:13" x14ac:dyDescent="0.25">
      <c r="M7918"/>
    </row>
    <row r="7919" spans="13:13" x14ac:dyDescent="0.25">
      <c r="M7919"/>
    </row>
    <row r="7920" spans="13:13" x14ac:dyDescent="0.25">
      <c r="M7920"/>
    </row>
    <row r="7921" spans="13:13" x14ac:dyDescent="0.25">
      <c r="M7921"/>
    </row>
    <row r="7922" spans="13:13" x14ac:dyDescent="0.25">
      <c r="M7922"/>
    </row>
    <row r="7923" spans="13:13" x14ac:dyDescent="0.25">
      <c r="M7923"/>
    </row>
    <row r="7924" spans="13:13" x14ac:dyDescent="0.25">
      <c r="M7924"/>
    </row>
    <row r="7925" spans="13:13" x14ac:dyDescent="0.25">
      <c r="M7925"/>
    </row>
    <row r="7926" spans="13:13" x14ac:dyDescent="0.25">
      <c r="M7926"/>
    </row>
    <row r="7927" spans="13:13" x14ac:dyDescent="0.25">
      <c r="M7927"/>
    </row>
    <row r="7928" spans="13:13" x14ac:dyDescent="0.25">
      <c r="M7928"/>
    </row>
    <row r="7929" spans="13:13" x14ac:dyDescent="0.25">
      <c r="M7929"/>
    </row>
    <row r="7930" spans="13:13" x14ac:dyDescent="0.25">
      <c r="M7930"/>
    </row>
    <row r="7931" spans="13:13" x14ac:dyDescent="0.25">
      <c r="M7931"/>
    </row>
    <row r="7932" spans="13:13" x14ac:dyDescent="0.25">
      <c r="M7932"/>
    </row>
    <row r="7933" spans="13:13" x14ac:dyDescent="0.25">
      <c r="M7933"/>
    </row>
    <row r="7934" spans="13:13" x14ac:dyDescent="0.25">
      <c r="M7934"/>
    </row>
    <row r="7935" spans="13:13" x14ac:dyDescent="0.25">
      <c r="M7935"/>
    </row>
    <row r="7936" spans="13:13" x14ac:dyDescent="0.25">
      <c r="M7936"/>
    </row>
    <row r="7937" spans="13:13" x14ac:dyDescent="0.25">
      <c r="M7937"/>
    </row>
    <row r="7938" spans="13:13" x14ac:dyDescent="0.25">
      <c r="M7938"/>
    </row>
    <row r="7939" spans="13:13" x14ac:dyDescent="0.25">
      <c r="M7939"/>
    </row>
    <row r="7940" spans="13:13" x14ac:dyDescent="0.25">
      <c r="M7940"/>
    </row>
    <row r="7941" spans="13:13" x14ac:dyDescent="0.25">
      <c r="M7941"/>
    </row>
    <row r="7942" spans="13:13" x14ac:dyDescent="0.25">
      <c r="M7942"/>
    </row>
    <row r="7943" spans="13:13" x14ac:dyDescent="0.25">
      <c r="M7943"/>
    </row>
    <row r="7944" spans="13:13" x14ac:dyDescent="0.25">
      <c r="M7944"/>
    </row>
    <row r="7945" spans="13:13" x14ac:dyDescent="0.25">
      <c r="M7945"/>
    </row>
    <row r="7946" spans="13:13" x14ac:dyDescent="0.25">
      <c r="M7946"/>
    </row>
    <row r="7947" spans="13:13" x14ac:dyDescent="0.25">
      <c r="M7947"/>
    </row>
    <row r="7948" spans="13:13" x14ac:dyDescent="0.25">
      <c r="M7948"/>
    </row>
    <row r="7949" spans="13:13" x14ac:dyDescent="0.25">
      <c r="M7949"/>
    </row>
    <row r="7950" spans="13:13" x14ac:dyDescent="0.25">
      <c r="M7950"/>
    </row>
    <row r="7951" spans="13:13" x14ac:dyDescent="0.25">
      <c r="M7951"/>
    </row>
    <row r="7952" spans="13:13" x14ac:dyDescent="0.25">
      <c r="M7952"/>
    </row>
    <row r="7953" spans="13:13" x14ac:dyDescent="0.25">
      <c r="M7953"/>
    </row>
    <row r="7954" spans="13:13" x14ac:dyDescent="0.25">
      <c r="M7954"/>
    </row>
    <row r="7955" spans="13:13" x14ac:dyDescent="0.25">
      <c r="M7955"/>
    </row>
    <row r="7956" spans="13:13" x14ac:dyDescent="0.25">
      <c r="M7956"/>
    </row>
    <row r="7957" spans="13:13" x14ac:dyDescent="0.25">
      <c r="M7957"/>
    </row>
    <row r="7958" spans="13:13" x14ac:dyDescent="0.25">
      <c r="M7958"/>
    </row>
    <row r="7959" spans="13:13" x14ac:dyDescent="0.25">
      <c r="M7959"/>
    </row>
    <row r="7960" spans="13:13" x14ac:dyDescent="0.25">
      <c r="M7960"/>
    </row>
    <row r="7961" spans="13:13" x14ac:dyDescent="0.25">
      <c r="M7961"/>
    </row>
    <row r="7962" spans="13:13" x14ac:dyDescent="0.25">
      <c r="M7962"/>
    </row>
    <row r="7963" spans="13:13" x14ac:dyDescent="0.25">
      <c r="M7963"/>
    </row>
    <row r="7964" spans="13:13" x14ac:dyDescent="0.25">
      <c r="M7964"/>
    </row>
    <row r="7965" spans="13:13" x14ac:dyDescent="0.25">
      <c r="M7965"/>
    </row>
    <row r="7966" spans="13:13" x14ac:dyDescent="0.25">
      <c r="M7966"/>
    </row>
    <row r="7967" spans="13:13" x14ac:dyDescent="0.25">
      <c r="M7967"/>
    </row>
    <row r="7968" spans="13:13" x14ac:dyDescent="0.25">
      <c r="M7968"/>
    </row>
    <row r="7969" spans="13:13" x14ac:dyDescent="0.25">
      <c r="M7969"/>
    </row>
    <row r="7970" spans="13:13" x14ac:dyDescent="0.25">
      <c r="M7970"/>
    </row>
    <row r="7971" spans="13:13" x14ac:dyDescent="0.25">
      <c r="M7971"/>
    </row>
    <row r="7972" spans="13:13" x14ac:dyDescent="0.25">
      <c r="M7972"/>
    </row>
    <row r="7973" spans="13:13" x14ac:dyDescent="0.25">
      <c r="M7973"/>
    </row>
    <row r="7974" spans="13:13" x14ac:dyDescent="0.25">
      <c r="M7974"/>
    </row>
    <row r="7975" spans="13:13" x14ac:dyDescent="0.25">
      <c r="M7975"/>
    </row>
    <row r="7976" spans="13:13" x14ac:dyDescent="0.25">
      <c r="M7976"/>
    </row>
    <row r="7977" spans="13:13" x14ac:dyDescent="0.25">
      <c r="M7977"/>
    </row>
    <row r="7978" spans="13:13" x14ac:dyDescent="0.25">
      <c r="M7978"/>
    </row>
    <row r="7979" spans="13:13" x14ac:dyDescent="0.25">
      <c r="M7979"/>
    </row>
    <row r="7980" spans="13:13" x14ac:dyDescent="0.25">
      <c r="M7980"/>
    </row>
    <row r="7981" spans="13:13" x14ac:dyDescent="0.25">
      <c r="M7981"/>
    </row>
    <row r="7982" spans="13:13" x14ac:dyDescent="0.25">
      <c r="M7982"/>
    </row>
    <row r="7983" spans="13:13" x14ac:dyDescent="0.25">
      <c r="M7983"/>
    </row>
    <row r="7984" spans="13:13" x14ac:dyDescent="0.25">
      <c r="M7984"/>
    </row>
    <row r="7985" spans="13:13" x14ac:dyDescent="0.25">
      <c r="M7985"/>
    </row>
    <row r="7986" spans="13:13" x14ac:dyDescent="0.25">
      <c r="M7986"/>
    </row>
    <row r="7987" spans="13:13" x14ac:dyDescent="0.25">
      <c r="M7987"/>
    </row>
    <row r="7988" spans="13:13" x14ac:dyDescent="0.25">
      <c r="M7988"/>
    </row>
    <row r="7989" spans="13:13" x14ac:dyDescent="0.25">
      <c r="M7989"/>
    </row>
    <row r="7990" spans="13:13" x14ac:dyDescent="0.25">
      <c r="M7990"/>
    </row>
    <row r="7991" spans="13:13" x14ac:dyDescent="0.25">
      <c r="M7991"/>
    </row>
    <row r="7992" spans="13:13" x14ac:dyDescent="0.25">
      <c r="M7992"/>
    </row>
    <row r="7993" spans="13:13" x14ac:dyDescent="0.25">
      <c r="M7993"/>
    </row>
    <row r="7994" spans="13:13" x14ac:dyDescent="0.25">
      <c r="M7994"/>
    </row>
    <row r="7995" spans="13:13" x14ac:dyDescent="0.25">
      <c r="M7995"/>
    </row>
    <row r="7996" spans="13:13" x14ac:dyDescent="0.25">
      <c r="M7996"/>
    </row>
    <row r="7997" spans="13:13" x14ac:dyDescent="0.25">
      <c r="M7997"/>
    </row>
    <row r="7998" spans="13:13" x14ac:dyDescent="0.25">
      <c r="M7998"/>
    </row>
    <row r="7999" spans="13:13" x14ac:dyDescent="0.25">
      <c r="M7999"/>
    </row>
    <row r="8000" spans="13:13" x14ac:dyDescent="0.25">
      <c r="M8000"/>
    </row>
    <row r="8001" spans="13:13" x14ac:dyDescent="0.25">
      <c r="M8001"/>
    </row>
    <row r="8002" spans="13:13" x14ac:dyDescent="0.25">
      <c r="M8002"/>
    </row>
    <row r="8003" spans="13:13" x14ac:dyDescent="0.25">
      <c r="M8003"/>
    </row>
    <row r="8004" spans="13:13" x14ac:dyDescent="0.25">
      <c r="M8004"/>
    </row>
    <row r="8005" spans="13:13" x14ac:dyDescent="0.25">
      <c r="M8005"/>
    </row>
    <row r="8006" spans="13:13" x14ac:dyDescent="0.25">
      <c r="M8006"/>
    </row>
    <row r="8007" spans="13:13" x14ac:dyDescent="0.25">
      <c r="M8007"/>
    </row>
    <row r="8008" spans="13:13" x14ac:dyDescent="0.25">
      <c r="M8008"/>
    </row>
    <row r="8009" spans="13:13" x14ac:dyDescent="0.25">
      <c r="M8009"/>
    </row>
    <row r="8010" spans="13:13" x14ac:dyDescent="0.25">
      <c r="M8010"/>
    </row>
    <row r="8011" spans="13:13" x14ac:dyDescent="0.25">
      <c r="M8011"/>
    </row>
    <row r="8012" spans="13:13" x14ac:dyDescent="0.25">
      <c r="M8012"/>
    </row>
    <row r="8013" spans="13:13" x14ac:dyDescent="0.25">
      <c r="M8013"/>
    </row>
    <row r="8014" spans="13:13" x14ac:dyDescent="0.25">
      <c r="M8014"/>
    </row>
    <row r="8015" spans="13:13" x14ac:dyDescent="0.25">
      <c r="M8015"/>
    </row>
    <row r="8016" spans="13:13" x14ac:dyDescent="0.25">
      <c r="M8016"/>
    </row>
    <row r="8017" spans="13:13" x14ac:dyDescent="0.25">
      <c r="M8017"/>
    </row>
    <row r="8018" spans="13:13" x14ac:dyDescent="0.25">
      <c r="M8018"/>
    </row>
    <row r="8019" spans="13:13" x14ac:dyDescent="0.25">
      <c r="M8019"/>
    </row>
    <row r="8020" spans="13:13" x14ac:dyDescent="0.25">
      <c r="M8020"/>
    </row>
    <row r="8021" spans="13:13" x14ac:dyDescent="0.25">
      <c r="M8021"/>
    </row>
    <row r="8022" spans="13:13" x14ac:dyDescent="0.25">
      <c r="M8022"/>
    </row>
    <row r="8023" spans="13:13" x14ac:dyDescent="0.25">
      <c r="M8023"/>
    </row>
    <row r="8024" spans="13:13" x14ac:dyDescent="0.25">
      <c r="M8024"/>
    </row>
    <row r="8025" spans="13:13" x14ac:dyDescent="0.25">
      <c r="M8025"/>
    </row>
    <row r="8026" spans="13:13" x14ac:dyDescent="0.25">
      <c r="M8026"/>
    </row>
    <row r="8027" spans="13:13" x14ac:dyDescent="0.25">
      <c r="M8027"/>
    </row>
    <row r="8028" spans="13:13" x14ac:dyDescent="0.25">
      <c r="M8028"/>
    </row>
    <row r="8029" spans="13:13" x14ac:dyDescent="0.25">
      <c r="M8029"/>
    </row>
    <row r="8030" spans="13:13" x14ac:dyDescent="0.25">
      <c r="M8030"/>
    </row>
    <row r="8031" spans="13:13" x14ac:dyDescent="0.25">
      <c r="M8031"/>
    </row>
    <row r="8032" spans="13:13" x14ac:dyDescent="0.25">
      <c r="M8032"/>
    </row>
    <row r="8033" spans="13:13" x14ac:dyDescent="0.25">
      <c r="M8033"/>
    </row>
    <row r="8034" spans="13:13" x14ac:dyDescent="0.25">
      <c r="M8034"/>
    </row>
    <row r="8035" spans="13:13" x14ac:dyDescent="0.25">
      <c r="M8035"/>
    </row>
    <row r="8036" spans="13:13" x14ac:dyDescent="0.25">
      <c r="M8036"/>
    </row>
    <row r="8037" spans="13:13" x14ac:dyDescent="0.25">
      <c r="M8037"/>
    </row>
    <row r="8038" spans="13:13" x14ac:dyDescent="0.25">
      <c r="M8038"/>
    </row>
    <row r="8039" spans="13:13" x14ac:dyDescent="0.25">
      <c r="M8039"/>
    </row>
    <row r="8040" spans="13:13" x14ac:dyDescent="0.25">
      <c r="M8040"/>
    </row>
    <row r="8041" spans="13:13" x14ac:dyDescent="0.25">
      <c r="M8041"/>
    </row>
    <row r="8042" spans="13:13" x14ac:dyDescent="0.25">
      <c r="M8042"/>
    </row>
    <row r="8043" spans="13:13" x14ac:dyDescent="0.25">
      <c r="M8043"/>
    </row>
    <row r="8044" spans="13:13" x14ac:dyDescent="0.25">
      <c r="M8044"/>
    </row>
    <row r="8045" spans="13:13" x14ac:dyDescent="0.25">
      <c r="M8045"/>
    </row>
    <row r="8046" spans="13:13" x14ac:dyDescent="0.25">
      <c r="M8046"/>
    </row>
    <row r="8047" spans="13:13" x14ac:dyDescent="0.25">
      <c r="M8047"/>
    </row>
    <row r="8048" spans="13:13" x14ac:dyDescent="0.25">
      <c r="M8048"/>
    </row>
    <row r="8049" spans="13:13" x14ac:dyDescent="0.25">
      <c r="M8049"/>
    </row>
    <row r="8050" spans="13:13" x14ac:dyDescent="0.25">
      <c r="M8050"/>
    </row>
    <row r="8051" spans="13:13" x14ac:dyDescent="0.25">
      <c r="M8051"/>
    </row>
    <row r="8052" spans="13:13" x14ac:dyDescent="0.25">
      <c r="M8052"/>
    </row>
    <row r="8053" spans="13:13" x14ac:dyDescent="0.25">
      <c r="M8053"/>
    </row>
    <row r="8054" spans="13:13" x14ac:dyDescent="0.25">
      <c r="M8054"/>
    </row>
    <row r="8055" spans="13:13" x14ac:dyDescent="0.25">
      <c r="M8055"/>
    </row>
    <row r="8056" spans="13:13" x14ac:dyDescent="0.25">
      <c r="M8056"/>
    </row>
    <row r="8057" spans="13:13" x14ac:dyDescent="0.25">
      <c r="M8057"/>
    </row>
    <row r="8058" spans="13:13" x14ac:dyDescent="0.25">
      <c r="M8058"/>
    </row>
    <row r="8059" spans="13:13" x14ac:dyDescent="0.25">
      <c r="M8059"/>
    </row>
    <row r="8060" spans="13:13" x14ac:dyDescent="0.25">
      <c r="M8060"/>
    </row>
    <row r="8061" spans="13:13" x14ac:dyDescent="0.25">
      <c r="M8061"/>
    </row>
    <row r="8062" spans="13:13" x14ac:dyDescent="0.25">
      <c r="M8062"/>
    </row>
    <row r="8063" spans="13:13" x14ac:dyDescent="0.25">
      <c r="M8063"/>
    </row>
    <row r="8064" spans="13:13" x14ac:dyDescent="0.25">
      <c r="M8064"/>
    </row>
    <row r="8065" spans="13:13" x14ac:dyDescent="0.25">
      <c r="M8065"/>
    </row>
    <row r="8066" spans="13:13" x14ac:dyDescent="0.25">
      <c r="M8066"/>
    </row>
    <row r="8067" spans="13:13" x14ac:dyDescent="0.25">
      <c r="M8067"/>
    </row>
    <row r="8068" spans="13:13" x14ac:dyDescent="0.25">
      <c r="M8068"/>
    </row>
    <row r="8069" spans="13:13" x14ac:dyDescent="0.25">
      <c r="M8069"/>
    </row>
    <row r="8070" spans="13:13" x14ac:dyDescent="0.25">
      <c r="M8070"/>
    </row>
    <row r="8071" spans="13:13" x14ac:dyDescent="0.25">
      <c r="M8071"/>
    </row>
    <row r="8072" spans="13:13" x14ac:dyDescent="0.25">
      <c r="M8072"/>
    </row>
    <row r="8073" spans="13:13" x14ac:dyDescent="0.25">
      <c r="M8073"/>
    </row>
    <row r="8074" spans="13:13" x14ac:dyDescent="0.25">
      <c r="M8074"/>
    </row>
    <row r="8075" spans="13:13" x14ac:dyDescent="0.25">
      <c r="M8075"/>
    </row>
    <row r="8076" spans="13:13" x14ac:dyDescent="0.25">
      <c r="M8076"/>
    </row>
    <row r="8077" spans="13:13" x14ac:dyDescent="0.25">
      <c r="M8077"/>
    </row>
    <row r="8078" spans="13:13" x14ac:dyDescent="0.25">
      <c r="M8078"/>
    </row>
    <row r="8079" spans="13:13" x14ac:dyDescent="0.25">
      <c r="M8079"/>
    </row>
    <row r="8080" spans="13:13" x14ac:dyDescent="0.25">
      <c r="M8080"/>
    </row>
    <row r="8081" spans="13:13" x14ac:dyDescent="0.25">
      <c r="M8081"/>
    </row>
    <row r="8082" spans="13:13" x14ac:dyDescent="0.25">
      <c r="M8082"/>
    </row>
    <row r="8083" spans="13:13" x14ac:dyDescent="0.25">
      <c r="M8083"/>
    </row>
    <row r="8084" spans="13:13" x14ac:dyDescent="0.25">
      <c r="M8084"/>
    </row>
    <row r="8085" spans="13:13" x14ac:dyDescent="0.25">
      <c r="M8085"/>
    </row>
    <row r="8086" spans="13:13" x14ac:dyDescent="0.25">
      <c r="M8086"/>
    </row>
    <row r="8087" spans="13:13" x14ac:dyDescent="0.25">
      <c r="M8087"/>
    </row>
    <row r="8088" spans="13:13" x14ac:dyDescent="0.25">
      <c r="M8088"/>
    </row>
    <row r="8089" spans="13:13" x14ac:dyDescent="0.25">
      <c r="M8089"/>
    </row>
    <row r="8090" spans="13:13" x14ac:dyDescent="0.25">
      <c r="M8090"/>
    </row>
    <row r="8091" spans="13:13" x14ac:dyDescent="0.25">
      <c r="M8091"/>
    </row>
    <row r="8092" spans="13:13" x14ac:dyDescent="0.25">
      <c r="M8092"/>
    </row>
    <row r="8093" spans="13:13" x14ac:dyDescent="0.25">
      <c r="M8093"/>
    </row>
    <row r="8094" spans="13:13" x14ac:dyDescent="0.25">
      <c r="M8094"/>
    </row>
    <row r="8095" spans="13:13" x14ac:dyDescent="0.25">
      <c r="M8095"/>
    </row>
    <row r="8096" spans="13:13" x14ac:dyDescent="0.25">
      <c r="M8096"/>
    </row>
    <row r="8097" spans="13:13" x14ac:dyDescent="0.25">
      <c r="M8097"/>
    </row>
    <row r="8098" spans="13:13" x14ac:dyDescent="0.25">
      <c r="M8098"/>
    </row>
    <row r="8099" spans="13:13" x14ac:dyDescent="0.25">
      <c r="M8099"/>
    </row>
    <row r="8100" spans="13:13" x14ac:dyDescent="0.25">
      <c r="M8100"/>
    </row>
    <row r="8101" spans="13:13" x14ac:dyDescent="0.25">
      <c r="M8101"/>
    </row>
    <row r="8102" spans="13:13" x14ac:dyDescent="0.25">
      <c r="M8102"/>
    </row>
    <row r="8103" spans="13:13" x14ac:dyDescent="0.25">
      <c r="M8103"/>
    </row>
    <row r="8104" spans="13:13" x14ac:dyDescent="0.25">
      <c r="M8104"/>
    </row>
    <row r="8105" spans="13:13" x14ac:dyDescent="0.25">
      <c r="M8105"/>
    </row>
    <row r="8106" spans="13:13" x14ac:dyDescent="0.25">
      <c r="M8106"/>
    </row>
    <row r="8107" spans="13:13" x14ac:dyDescent="0.25">
      <c r="M8107"/>
    </row>
    <row r="8108" spans="13:13" x14ac:dyDescent="0.25">
      <c r="M8108"/>
    </row>
    <row r="8109" spans="13:13" x14ac:dyDescent="0.25">
      <c r="M8109"/>
    </row>
    <row r="8110" spans="13:13" x14ac:dyDescent="0.25">
      <c r="M8110"/>
    </row>
    <row r="8111" spans="13:13" x14ac:dyDescent="0.25">
      <c r="M8111"/>
    </row>
    <row r="8112" spans="13:13" x14ac:dyDescent="0.25">
      <c r="M8112"/>
    </row>
    <row r="8113" spans="13:13" x14ac:dyDescent="0.25">
      <c r="M8113"/>
    </row>
    <row r="8114" spans="13:13" x14ac:dyDescent="0.25">
      <c r="M8114"/>
    </row>
    <row r="8115" spans="13:13" x14ac:dyDescent="0.25">
      <c r="M8115"/>
    </row>
    <row r="8116" spans="13:13" x14ac:dyDescent="0.25">
      <c r="M8116"/>
    </row>
    <row r="8117" spans="13:13" x14ac:dyDescent="0.25">
      <c r="M8117"/>
    </row>
    <row r="8118" spans="13:13" x14ac:dyDescent="0.25">
      <c r="M8118"/>
    </row>
    <row r="8119" spans="13:13" x14ac:dyDescent="0.25">
      <c r="M8119"/>
    </row>
    <row r="8120" spans="13:13" x14ac:dyDescent="0.25">
      <c r="M8120"/>
    </row>
    <row r="8121" spans="13:13" x14ac:dyDescent="0.25">
      <c r="M8121"/>
    </row>
    <row r="8122" spans="13:13" x14ac:dyDescent="0.25">
      <c r="M8122"/>
    </row>
    <row r="8123" spans="13:13" x14ac:dyDescent="0.25">
      <c r="M8123"/>
    </row>
    <row r="8124" spans="13:13" x14ac:dyDescent="0.25">
      <c r="M8124"/>
    </row>
    <row r="8125" spans="13:13" x14ac:dyDescent="0.25">
      <c r="M8125"/>
    </row>
    <row r="8126" spans="13:13" x14ac:dyDescent="0.25">
      <c r="M8126"/>
    </row>
    <row r="8127" spans="13:13" x14ac:dyDescent="0.25">
      <c r="M8127"/>
    </row>
    <row r="8128" spans="13:13" x14ac:dyDescent="0.25">
      <c r="M8128"/>
    </row>
    <row r="8129" spans="13:13" x14ac:dyDescent="0.25">
      <c r="M8129"/>
    </row>
    <row r="8130" spans="13:13" x14ac:dyDescent="0.25">
      <c r="M8130"/>
    </row>
    <row r="8131" spans="13:13" x14ac:dyDescent="0.25">
      <c r="M8131"/>
    </row>
    <row r="8132" spans="13:13" x14ac:dyDescent="0.25">
      <c r="M8132"/>
    </row>
    <row r="8133" spans="13:13" x14ac:dyDescent="0.25">
      <c r="M8133"/>
    </row>
    <row r="8134" spans="13:13" x14ac:dyDescent="0.25">
      <c r="M8134"/>
    </row>
    <row r="8135" spans="13:13" x14ac:dyDescent="0.25">
      <c r="M8135"/>
    </row>
    <row r="8136" spans="13:13" x14ac:dyDescent="0.25">
      <c r="M8136"/>
    </row>
    <row r="8137" spans="13:13" x14ac:dyDescent="0.25">
      <c r="M8137"/>
    </row>
    <row r="8138" spans="13:13" x14ac:dyDescent="0.25">
      <c r="M8138"/>
    </row>
    <row r="8139" spans="13:13" x14ac:dyDescent="0.25">
      <c r="M8139"/>
    </row>
    <row r="8140" spans="13:13" x14ac:dyDescent="0.25">
      <c r="M8140"/>
    </row>
    <row r="8141" spans="13:13" x14ac:dyDescent="0.25">
      <c r="M8141"/>
    </row>
    <row r="8142" spans="13:13" x14ac:dyDescent="0.25">
      <c r="M8142"/>
    </row>
    <row r="8143" spans="13:13" x14ac:dyDescent="0.25">
      <c r="M8143"/>
    </row>
    <row r="8144" spans="13:13" x14ac:dyDescent="0.25">
      <c r="M8144"/>
    </row>
    <row r="8145" spans="13:13" x14ac:dyDescent="0.25">
      <c r="M8145"/>
    </row>
    <row r="8146" spans="13:13" x14ac:dyDescent="0.25">
      <c r="M8146"/>
    </row>
    <row r="8147" spans="13:13" x14ac:dyDescent="0.25">
      <c r="M8147"/>
    </row>
    <row r="8148" spans="13:13" x14ac:dyDescent="0.25">
      <c r="M8148"/>
    </row>
    <row r="8149" spans="13:13" x14ac:dyDescent="0.25">
      <c r="M8149"/>
    </row>
    <row r="8150" spans="13:13" x14ac:dyDescent="0.25">
      <c r="M8150"/>
    </row>
    <row r="8151" spans="13:13" x14ac:dyDescent="0.25">
      <c r="M8151"/>
    </row>
    <row r="8152" spans="13:13" x14ac:dyDescent="0.25">
      <c r="M8152"/>
    </row>
    <row r="8153" spans="13:13" x14ac:dyDescent="0.25">
      <c r="M8153"/>
    </row>
    <row r="8154" spans="13:13" x14ac:dyDescent="0.25">
      <c r="M8154"/>
    </row>
    <row r="8155" spans="13:13" x14ac:dyDescent="0.25">
      <c r="M8155"/>
    </row>
    <row r="8156" spans="13:13" x14ac:dyDescent="0.25">
      <c r="M8156"/>
    </row>
    <row r="8157" spans="13:13" x14ac:dyDescent="0.25">
      <c r="M8157"/>
    </row>
    <row r="8158" spans="13:13" x14ac:dyDescent="0.25">
      <c r="M8158"/>
    </row>
    <row r="8159" spans="13:13" x14ac:dyDescent="0.25">
      <c r="M8159"/>
    </row>
    <row r="8160" spans="13:13" x14ac:dyDescent="0.25">
      <c r="M8160"/>
    </row>
    <row r="8161" spans="13:13" x14ac:dyDescent="0.25">
      <c r="M8161"/>
    </row>
    <row r="8162" spans="13:13" x14ac:dyDescent="0.25">
      <c r="M8162"/>
    </row>
    <row r="8163" spans="13:13" x14ac:dyDescent="0.25">
      <c r="M8163"/>
    </row>
    <row r="8164" spans="13:13" x14ac:dyDescent="0.25">
      <c r="M8164"/>
    </row>
    <row r="8165" spans="13:13" x14ac:dyDescent="0.25">
      <c r="M8165"/>
    </row>
    <row r="8166" spans="13:13" x14ac:dyDescent="0.25">
      <c r="M8166"/>
    </row>
    <row r="8167" spans="13:13" x14ac:dyDescent="0.25">
      <c r="M8167"/>
    </row>
    <row r="8168" spans="13:13" x14ac:dyDescent="0.25">
      <c r="M8168"/>
    </row>
    <row r="8169" spans="13:13" x14ac:dyDescent="0.25">
      <c r="M8169"/>
    </row>
    <row r="8170" spans="13:13" x14ac:dyDescent="0.25">
      <c r="M8170"/>
    </row>
    <row r="8171" spans="13:13" x14ac:dyDescent="0.25">
      <c r="M8171"/>
    </row>
    <row r="8172" spans="13:13" x14ac:dyDescent="0.25">
      <c r="M8172"/>
    </row>
    <row r="8173" spans="13:13" x14ac:dyDescent="0.25">
      <c r="M8173"/>
    </row>
    <row r="8174" spans="13:13" x14ac:dyDescent="0.25">
      <c r="M8174"/>
    </row>
    <row r="8175" spans="13:13" x14ac:dyDescent="0.25">
      <c r="M8175"/>
    </row>
    <row r="8176" spans="13:13" x14ac:dyDescent="0.25">
      <c r="M8176"/>
    </row>
    <row r="8177" spans="13:13" x14ac:dyDescent="0.25">
      <c r="M8177"/>
    </row>
    <row r="8178" spans="13:13" x14ac:dyDescent="0.25">
      <c r="M8178"/>
    </row>
    <row r="8179" spans="13:13" x14ac:dyDescent="0.25">
      <c r="M8179"/>
    </row>
    <row r="8180" spans="13:13" x14ac:dyDescent="0.25">
      <c r="M8180"/>
    </row>
    <row r="8181" spans="13:13" x14ac:dyDescent="0.25">
      <c r="M8181"/>
    </row>
    <row r="8182" spans="13:13" x14ac:dyDescent="0.25">
      <c r="M8182"/>
    </row>
    <row r="8183" spans="13:13" x14ac:dyDescent="0.25">
      <c r="M8183"/>
    </row>
    <row r="8184" spans="13:13" x14ac:dyDescent="0.25">
      <c r="M8184"/>
    </row>
    <row r="8185" spans="13:13" x14ac:dyDescent="0.25">
      <c r="M8185"/>
    </row>
    <row r="8186" spans="13:13" x14ac:dyDescent="0.25">
      <c r="M8186"/>
    </row>
    <row r="8187" spans="13:13" x14ac:dyDescent="0.25">
      <c r="M8187"/>
    </row>
    <row r="8188" spans="13:13" x14ac:dyDescent="0.25">
      <c r="M8188"/>
    </row>
    <row r="8189" spans="13:13" x14ac:dyDescent="0.25">
      <c r="M8189"/>
    </row>
    <row r="8190" spans="13:13" x14ac:dyDescent="0.25">
      <c r="M8190"/>
    </row>
    <row r="8191" spans="13:13" x14ac:dyDescent="0.25">
      <c r="M8191"/>
    </row>
    <row r="8192" spans="13:13" x14ac:dyDescent="0.25">
      <c r="M8192"/>
    </row>
    <row r="8193" spans="13:13" x14ac:dyDescent="0.25">
      <c r="M8193"/>
    </row>
    <row r="8194" spans="13:13" x14ac:dyDescent="0.25">
      <c r="M8194"/>
    </row>
    <row r="8195" spans="13:13" x14ac:dyDescent="0.25">
      <c r="M8195"/>
    </row>
    <row r="8196" spans="13:13" x14ac:dyDescent="0.25">
      <c r="M8196"/>
    </row>
    <row r="8197" spans="13:13" x14ac:dyDescent="0.25">
      <c r="M8197"/>
    </row>
    <row r="8198" spans="13:13" x14ac:dyDescent="0.25">
      <c r="M8198"/>
    </row>
    <row r="8199" spans="13:13" x14ac:dyDescent="0.25">
      <c r="M8199"/>
    </row>
    <row r="8200" spans="13:13" x14ac:dyDescent="0.25">
      <c r="M8200"/>
    </row>
    <row r="8201" spans="13:13" x14ac:dyDescent="0.25">
      <c r="M8201"/>
    </row>
    <row r="8202" spans="13:13" x14ac:dyDescent="0.25">
      <c r="M8202"/>
    </row>
    <row r="8203" spans="13:13" x14ac:dyDescent="0.25">
      <c r="M8203"/>
    </row>
    <row r="8204" spans="13:13" x14ac:dyDescent="0.25">
      <c r="M8204"/>
    </row>
    <row r="8205" spans="13:13" x14ac:dyDescent="0.25">
      <c r="M8205"/>
    </row>
    <row r="8206" spans="13:13" x14ac:dyDescent="0.25">
      <c r="M8206"/>
    </row>
    <row r="8207" spans="13:13" x14ac:dyDescent="0.25">
      <c r="M8207"/>
    </row>
    <row r="8208" spans="13:13" x14ac:dyDescent="0.25">
      <c r="M8208"/>
    </row>
    <row r="8209" spans="13:13" x14ac:dyDescent="0.25">
      <c r="M8209"/>
    </row>
    <row r="8210" spans="13:13" x14ac:dyDescent="0.25">
      <c r="M8210"/>
    </row>
    <row r="8211" spans="13:13" x14ac:dyDescent="0.25">
      <c r="M8211"/>
    </row>
    <row r="8212" spans="13:13" x14ac:dyDescent="0.25">
      <c r="M8212"/>
    </row>
    <row r="8213" spans="13:13" x14ac:dyDescent="0.25">
      <c r="M8213"/>
    </row>
    <row r="8214" spans="13:13" x14ac:dyDescent="0.25">
      <c r="M8214"/>
    </row>
    <row r="8215" spans="13:13" x14ac:dyDescent="0.25">
      <c r="M8215"/>
    </row>
    <row r="8216" spans="13:13" x14ac:dyDescent="0.25">
      <c r="M8216"/>
    </row>
    <row r="8217" spans="13:13" x14ac:dyDescent="0.25">
      <c r="M8217"/>
    </row>
    <row r="8218" spans="13:13" x14ac:dyDescent="0.25">
      <c r="M8218"/>
    </row>
    <row r="8219" spans="13:13" x14ac:dyDescent="0.25">
      <c r="M8219"/>
    </row>
    <row r="8220" spans="13:13" x14ac:dyDescent="0.25">
      <c r="M8220"/>
    </row>
    <row r="8221" spans="13:13" x14ac:dyDescent="0.25">
      <c r="M8221"/>
    </row>
    <row r="8222" spans="13:13" x14ac:dyDescent="0.25">
      <c r="M8222"/>
    </row>
    <row r="8223" spans="13:13" x14ac:dyDescent="0.25">
      <c r="M8223"/>
    </row>
    <row r="8224" spans="13:13" x14ac:dyDescent="0.25">
      <c r="M8224"/>
    </row>
    <row r="8225" spans="13:13" x14ac:dyDescent="0.25">
      <c r="M8225"/>
    </row>
    <row r="8226" spans="13:13" x14ac:dyDescent="0.25">
      <c r="M8226"/>
    </row>
    <row r="8227" spans="13:13" x14ac:dyDescent="0.25">
      <c r="M8227"/>
    </row>
    <row r="8228" spans="13:13" x14ac:dyDescent="0.25">
      <c r="M8228"/>
    </row>
    <row r="8229" spans="13:13" x14ac:dyDescent="0.25">
      <c r="M8229"/>
    </row>
    <row r="8230" spans="13:13" x14ac:dyDescent="0.25">
      <c r="M8230"/>
    </row>
    <row r="8231" spans="13:13" x14ac:dyDescent="0.25">
      <c r="M8231"/>
    </row>
    <row r="8232" spans="13:13" x14ac:dyDescent="0.25">
      <c r="M8232"/>
    </row>
    <row r="8233" spans="13:13" x14ac:dyDescent="0.25">
      <c r="M8233"/>
    </row>
    <row r="8234" spans="13:13" x14ac:dyDescent="0.25">
      <c r="M8234"/>
    </row>
    <row r="8235" spans="13:13" x14ac:dyDescent="0.25">
      <c r="M8235"/>
    </row>
    <row r="8236" spans="13:13" x14ac:dyDescent="0.25">
      <c r="M8236"/>
    </row>
    <row r="8237" spans="13:13" x14ac:dyDescent="0.25">
      <c r="M8237"/>
    </row>
    <row r="8238" spans="13:13" x14ac:dyDescent="0.25">
      <c r="M8238"/>
    </row>
    <row r="8239" spans="13:13" x14ac:dyDescent="0.25">
      <c r="M8239"/>
    </row>
    <row r="8240" spans="13:13" x14ac:dyDescent="0.25">
      <c r="M8240"/>
    </row>
    <row r="8241" spans="13:13" x14ac:dyDescent="0.25">
      <c r="M8241"/>
    </row>
    <row r="8242" spans="13:13" x14ac:dyDescent="0.25">
      <c r="M8242"/>
    </row>
    <row r="8243" spans="13:13" x14ac:dyDescent="0.25">
      <c r="M8243"/>
    </row>
    <row r="8244" spans="13:13" x14ac:dyDescent="0.25">
      <c r="M8244"/>
    </row>
    <row r="8245" spans="13:13" x14ac:dyDescent="0.25">
      <c r="M8245"/>
    </row>
    <row r="8246" spans="13:13" x14ac:dyDescent="0.25">
      <c r="M8246"/>
    </row>
    <row r="8247" spans="13:13" x14ac:dyDescent="0.25">
      <c r="M8247"/>
    </row>
    <row r="8248" spans="13:13" x14ac:dyDescent="0.25">
      <c r="M8248"/>
    </row>
    <row r="8249" spans="13:13" x14ac:dyDescent="0.25">
      <c r="M8249"/>
    </row>
    <row r="8250" spans="13:13" x14ac:dyDescent="0.25">
      <c r="M8250"/>
    </row>
    <row r="8251" spans="13:13" x14ac:dyDescent="0.25">
      <c r="M8251"/>
    </row>
    <row r="8252" spans="13:13" x14ac:dyDescent="0.25">
      <c r="M8252"/>
    </row>
    <row r="8253" spans="13:13" x14ac:dyDescent="0.25">
      <c r="M8253"/>
    </row>
    <row r="8254" spans="13:13" x14ac:dyDescent="0.25">
      <c r="M8254"/>
    </row>
    <row r="8255" spans="13:13" x14ac:dyDescent="0.25">
      <c r="M8255"/>
    </row>
    <row r="8256" spans="13:13" x14ac:dyDescent="0.25">
      <c r="M8256"/>
    </row>
    <row r="8257" spans="13:13" x14ac:dyDescent="0.25">
      <c r="M8257"/>
    </row>
    <row r="8258" spans="13:13" x14ac:dyDescent="0.25">
      <c r="M8258"/>
    </row>
    <row r="8259" spans="13:13" x14ac:dyDescent="0.25">
      <c r="M8259"/>
    </row>
    <row r="8260" spans="13:13" x14ac:dyDescent="0.25">
      <c r="M8260"/>
    </row>
    <row r="8261" spans="13:13" x14ac:dyDescent="0.25">
      <c r="M8261"/>
    </row>
    <row r="8262" spans="13:13" x14ac:dyDescent="0.25">
      <c r="M8262"/>
    </row>
    <row r="8263" spans="13:13" x14ac:dyDescent="0.25">
      <c r="M8263"/>
    </row>
    <row r="8264" spans="13:13" x14ac:dyDescent="0.25">
      <c r="M8264"/>
    </row>
    <row r="8265" spans="13:13" x14ac:dyDescent="0.25">
      <c r="M8265"/>
    </row>
    <row r="8266" spans="13:13" x14ac:dyDescent="0.25">
      <c r="M8266"/>
    </row>
    <row r="8267" spans="13:13" x14ac:dyDescent="0.25">
      <c r="M8267"/>
    </row>
    <row r="8268" spans="13:13" x14ac:dyDescent="0.25">
      <c r="M8268"/>
    </row>
    <row r="8269" spans="13:13" x14ac:dyDescent="0.25">
      <c r="M8269"/>
    </row>
    <row r="8270" spans="13:13" x14ac:dyDescent="0.25">
      <c r="M8270"/>
    </row>
    <row r="8271" spans="13:13" x14ac:dyDescent="0.25">
      <c r="M8271"/>
    </row>
    <row r="8272" spans="13:13" x14ac:dyDescent="0.25">
      <c r="M8272"/>
    </row>
    <row r="8273" spans="13:13" x14ac:dyDescent="0.25">
      <c r="M8273"/>
    </row>
    <row r="8274" spans="13:13" x14ac:dyDescent="0.25">
      <c r="M8274"/>
    </row>
    <row r="8275" spans="13:13" x14ac:dyDescent="0.25">
      <c r="M8275"/>
    </row>
    <row r="8276" spans="13:13" x14ac:dyDescent="0.25">
      <c r="M8276"/>
    </row>
    <row r="8277" spans="13:13" x14ac:dyDescent="0.25">
      <c r="M8277"/>
    </row>
    <row r="8278" spans="13:13" x14ac:dyDescent="0.25">
      <c r="M8278"/>
    </row>
    <row r="8279" spans="13:13" x14ac:dyDescent="0.25">
      <c r="M8279"/>
    </row>
    <row r="8280" spans="13:13" x14ac:dyDescent="0.25">
      <c r="M8280"/>
    </row>
    <row r="8281" spans="13:13" x14ac:dyDescent="0.25">
      <c r="M8281"/>
    </row>
    <row r="8282" spans="13:13" x14ac:dyDescent="0.25">
      <c r="M8282"/>
    </row>
    <row r="8283" spans="13:13" x14ac:dyDescent="0.25">
      <c r="M8283"/>
    </row>
    <row r="8284" spans="13:13" x14ac:dyDescent="0.25">
      <c r="M8284"/>
    </row>
    <row r="8285" spans="13:13" x14ac:dyDescent="0.25">
      <c r="M8285"/>
    </row>
    <row r="8286" spans="13:13" x14ac:dyDescent="0.25">
      <c r="M8286"/>
    </row>
    <row r="8287" spans="13:13" x14ac:dyDescent="0.25">
      <c r="M8287"/>
    </row>
    <row r="8288" spans="13:13" x14ac:dyDescent="0.25">
      <c r="M8288"/>
    </row>
    <row r="8289" spans="13:13" x14ac:dyDescent="0.25">
      <c r="M8289"/>
    </row>
    <row r="8290" spans="13:13" x14ac:dyDescent="0.25">
      <c r="M8290"/>
    </row>
    <row r="8291" spans="13:13" x14ac:dyDescent="0.25">
      <c r="M8291"/>
    </row>
    <row r="8292" spans="13:13" x14ac:dyDescent="0.25">
      <c r="M8292"/>
    </row>
    <row r="8293" spans="13:13" x14ac:dyDescent="0.25">
      <c r="M8293"/>
    </row>
    <row r="8294" spans="13:13" x14ac:dyDescent="0.25">
      <c r="M8294"/>
    </row>
    <row r="8295" spans="13:13" x14ac:dyDescent="0.25">
      <c r="M8295"/>
    </row>
    <row r="8296" spans="13:13" x14ac:dyDescent="0.25">
      <c r="M8296"/>
    </row>
    <row r="8297" spans="13:13" x14ac:dyDescent="0.25">
      <c r="M8297"/>
    </row>
    <row r="8298" spans="13:13" x14ac:dyDescent="0.25">
      <c r="M8298"/>
    </row>
    <row r="8299" spans="13:13" x14ac:dyDescent="0.25">
      <c r="M8299"/>
    </row>
    <row r="8300" spans="13:13" x14ac:dyDescent="0.25">
      <c r="M8300"/>
    </row>
    <row r="8301" spans="13:13" x14ac:dyDescent="0.25">
      <c r="M8301"/>
    </row>
    <row r="8302" spans="13:13" x14ac:dyDescent="0.25">
      <c r="M8302"/>
    </row>
    <row r="8303" spans="13:13" x14ac:dyDescent="0.25">
      <c r="M8303"/>
    </row>
    <row r="8304" spans="13:13" x14ac:dyDescent="0.25">
      <c r="M8304"/>
    </row>
    <row r="8305" spans="13:13" x14ac:dyDescent="0.25">
      <c r="M8305"/>
    </row>
    <row r="8306" spans="13:13" x14ac:dyDescent="0.25">
      <c r="M8306"/>
    </row>
    <row r="8307" spans="13:13" x14ac:dyDescent="0.25">
      <c r="M8307"/>
    </row>
    <row r="8308" spans="13:13" x14ac:dyDescent="0.25">
      <c r="M8308"/>
    </row>
    <row r="8309" spans="13:13" x14ac:dyDescent="0.25">
      <c r="M8309"/>
    </row>
    <row r="8310" spans="13:13" x14ac:dyDescent="0.25">
      <c r="M8310"/>
    </row>
    <row r="8311" spans="13:13" x14ac:dyDescent="0.25">
      <c r="M8311"/>
    </row>
    <row r="8312" spans="13:13" x14ac:dyDescent="0.25">
      <c r="M8312"/>
    </row>
    <row r="8313" spans="13:13" x14ac:dyDescent="0.25">
      <c r="M8313"/>
    </row>
    <row r="8314" spans="13:13" x14ac:dyDescent="0.25">
      <c r="M8314"/>
    </row>
    <row r="8315" spans="13:13" x14ac:dyDescent="0.25">
      <c r="M8315"/>
    </row>
    <row r="8316" spans="13:13" x14ac:dyDescent="0.25">
      <c r="M8316"/>
    </row>
    <row r="8317" spans="13:13" x14ac:dyDescent="0.25">
      <c r="M8317"/>
    </row>
    <row r="8318" spans="13:13" x14ac:dyDescent="0.25">
      <c r="M8318"/>
    </row>
    <row r="8319" spans="13:13" x14ac:dyDescent="0.25">
      <c r="M8319"/>
    </row>
    <row r="8320" spans="13:13" x14ac:dyDescent="0.25">
      <c r="M8320"/>
    </row>
    <row r="8321" spans="13:13" x14ac:dyDescent="0.25">
      <c r="M8321"/>
    </row>
    <row r="8322" spans="13:13" x14ac:dyDescent="0.25">
      <c r="M8322"/>
    </row>
    <row r="8323" spans="13:13" x14ac:dyDescent="0.25">
      <c r="M8323"/>
    </row>
    <row r="8324" spans="13:13" x14ac:dyDescent="0.25">
      <c r="M8324"/>
    </row>
    <row r="8325" spans="13:13" x14ac:dyDescent="0.25">
      <c r="M8325"/>
    </row>
    <row r="8326" spans="13:13" x14ac:dyDescent="0.25">
      <c r="M8326"/>
    </row>
    <row r="8327" spans="13:13" x14ac:dyDescent="0.25">
      <c r="M8327"/>
    </row>
    <row r="8328" spans="13:13" x14ac:dyDescent="0.25">
      <c r="M8328"/>
    </row>
    <row r="8329" spans="13:13" x14ac:dyDescent="0.25">
      <c r="M8329"/>
    </row>
    <row r="8330" spans="13:13" x14ac:dyDescent="0.25">
      <c r="M8330"/>
    </row>
    <row r="8331" spans="13:13" x14ac:dyDescent="0.25">
      <c r="M8331"/>
    </row>
    <row r="8332" spans="13:13" x14ac:dyDescent="0.25">
      <c r="M8332"/>
    </row>
    <row r="8333" spans="13:13" x14ac:dyDescent="0.25">
      <c r="M8333"/>
    </row>
    <row r="8334" spans="13:13" x14ac:dyDescent="0.25">
      <c r="M8334"/>
    </row>
    <row r="8335" spans="13:13" x14ac:dyDescent="0.25">
      <c r="M8335"/>
    </row>
    <row r="8336" spans="13:13" x14ac:dyDescent="0.25">
      <c r="M8336"/>
    </row>
    <row r="8337" spans="13:13" x14ac:dyDescent="0.25">
      <c r="M8337"/>
    </row>
    <row r="8338" spans="13:13" x14ac:dyDescent="0.25">
      <c r="M8338"/>
    </row>
    <row r="8339" spans="13:13" x14ac:dyDescent="0.25">
      <c r="M8339"/>
    </row>
    <row r="8340" spans="13:13" x14ac:dyDescent="0.25">
      <c r="M8340"/>
    </row>
    <row r="8341" spans="13:13" x14ac:dyDescent="0.25">
      <c r="M8341"/>
    </row>
    <row r="8342" spans="13:13" x14ac:dyDescent="0.25">
      <c r="M8342"/>
    </row>
    <row r="8343" spans="13:13" x14ac:dyDescent="0.25">
      <c r="M8343"/>
    </row>
    <row r="8344" spans="13:13" x14ac:dyDescent="0.25">
      <c r="M8344"/>
    </row>
    <row r="8345" spans="13:13" x14ac:dyDescent="0.25">
      <c r="M8345"/>
    </row>
    <row r="8346" spans="13:13" x14ac:dyDescent="0.25">
      <c r="M8346"/>
    </row>
    <row r="8347" spans="13:13" x14ac:dyDescent="0.25">
      <c r="M8347"/>
    </row>
    <row r="8348" spans="13:13" x14ac:dyDescent="0.25">
      <c r="M8348"/>
    </row>
    <row r="8349" spans="13:13" x14ac:dyDescent="0.25">
      <c r="M8349"/>
    </row>
    <row r="8350" spans="13:13" x14ac:dyDescent="0.25">
      <c r="M8350"/>
    </row>
    <row r="8351" spans="13:13" x14ac:dyDescent="0.25">
      <c r="M8351"/>
    </row>
    <row r="8352" spans="13:13" x14ac:dyDescent="0.25">
      <c r="M8352"/>
    </row>
    <row r="8353" spans="13:13" x14ac:dyDescent="0.25">
      <c r="M8353"/>
    </row>
    <row r="8354" spans="13:13" x14ac:dyDescent="0.25">
      <c r="M8354"/>
    </row>
    <row r="8355" spans="13:13" x14ac:dyDescent="0.25">
      <c r="M8355"/>
    </row>
    <row r="8356" spans="13:13" x14ac:dyDescent="0.25">
      <c r="M8356"/>
    </row>
    <row r="8357" spans="13:13" x14ac:dyDescent="0.25">
      <c r="M8357"/>
    </row>
    <row r="8358" spans="13:13" x14ac:dyDescent="0.25">
      <c r="M8358"/>
    </row>
    <row r="8359" spans="13:13" x14ac:dyDescent="0.25">
      <c r="M8359"/>
    </row>
    <row r="8360" spans="13:13" x14ac:dyDescent="0.25">
      <c r="M8360"/>
    </row>
    <row r="8361" spans="13:13" x14ac:dyDescent="0.25">
      <c r="M8361"/>
    </row>
    <row r="8362" spans="13:13" x14ac:dyDescent="0.25">
      <c r="M8362"/>
    </row>
    <row r="8363" spans="13:13" x14ac:dyDescent="0.25">
      <c r="M8363"/>
    </row>
    <row r="8364" spans="13:13" x14ac:dyDescent="0.25">
      <c r="M8364"/>
    </row>
    <row r="8365" spans="13:13" x14ac:dyDescent="0.25">
      <c r="M8365"/>
    </row>
    <row r="8366" spans="13:13" x14ac:dyDescent="0.25">
      <c r="M8366"/>
    </row>
    <row r="8367" spans="13:13" x14ac:dyDescent="0.25">
      <c r="M8367"/>
    </row>
    <row r="8368" spans="13:13" x14ac:dyDescent="0.25">
      <c r="M8368"/>
    </row>
    <row r="8369" spans="13:13" x14ac:dyDescent="0.25">
      <c r="M8369"/>
    </row>
    <row r="8370" spans="13:13" x14ac:dyDescent="0.25">
      <c r="M8370"/>
    </row>
    <row r="8371" spans="13:13" x14ac:dyDescent="0.25">
      <c r="M8371"/>
    </row>
    <row r="8372" spans="13:13" x14ac:dyDescent="0.25">
      <c r="M8372"/>
    </row>
    <row r="8373" spans="13:13" x14ac:dyDescent="0.25">
      <c r="M8373"/>
    </row>
    <row r="8374" spans="13:13" x14ac:dyDescent="0.25">
      <c r="M8374"/>
    </row>
    <row r="8375" spans="13:13" x14ac:dyDescent="0.25">
      <c r="M8375"/>
    </row>
    <row r="8376" spans="13:13" x14ac:dyDescent="0.25">
      <c r="M8376"/>
    </row>
    <row r="8377" spans="13:13" x14ac:dyDescent="0.25">
      <c r="M8377"/>
    </row>
    <row r="8378" spans="13:13" x14ac:dyDescent="0.25">
      <c r="M8378"/>
    </row>
    <row r="8379" spans="13:13" x14ac:dyDescent="0.25">
      <c r="M8379"/>
    </row>
    <row r="8380" spans="13:13" x14ac:dyDescent="0.25">
      <c r="M8380"/>
    </row>
    <row r="8381" spans="13:13" x14ac:dyDescent="0.25">
      <c r="M8381"/>
    </row>
    <row r="8382" spans="13:13" x14ac:dyDescent="0.25">
      <c r="M8382"/>
    </row>
    <row r="8383" spans="13:13" x14ac:dyDescent="0.25">
      <c r="M8383"/>
    </row>
    <row r="8384" spans="13:13" x14ac:dyDescent="0.25">
      <c r="M8384"/>
    </row>
    <row r="8385" spans="13:13" x14ac:dyDescent="0.25">
      <c r="M8385"/>
    </row>
    <row r="8386" spans="13:13" x14ac:dyDescent="0.25">
      <c r="M8386"/>
    </row>
    <row r="8387" spans="13:13" x14ac:dyDescent="0.25">
      <c r="M8387"/>
    </row>
    <row r="8388" spans="13:13" x14ac:dyDescent="0.25">
      <c r="M8388"/>
    </row>
    <row r="8389" spans="13:13" x14ac:dyDescent="0.25">
      <c r="M8389"/>
    </row>
    <row r="8390" spans="13:13" x14ac:dyDescent="0.25">
      <c r="M8390"/>
    </row>
    <row r="8391" spans="13:13" x14ac:dyDescent="0.25">
      <c r="M8391"/>
    </row>
    <row r="8392" spans="13:13" x14ac:dyDescent="0.25">
      <c r="M8392"/>
    </row>
    <row r="8393" spans="13:13" x14ac:dyDescent="0.25">
      <c r="M8393"/>
    </row>
    <row r="8394" spans="13:13" x14ac:dyDescent="0.25">
      <c r="M8394"/>
    </row>
    <row r="8395" spans="13:13" x14ac:dyDescent="0.25">
      <c r="M8395"/>
    </row>
    <row r="8396" spans="13:13" x14ac:dyDescent="0.25">
      <c r="M8396"/>
    </row>
    <row r="8397" spans="13:13" x14ac:dyDescent="0.25">
      <c r="M8397"/>
    </row>
    <row r="8398" spans="13:13" x14ac:dyDescent="0.25">
      <c r="M8398"/>
    </row>
    <row r="8399" spans="13:13" x14ac:dyDescent="0.25">
      <c r="M8399"/>
    </row>
    <row r="8400" spans="13:13" x14ac:dyDescent="0.25">
      <c r="M8400"/>
    </row>
    <row r="8401" spans="13:13" x14ac:dyDescent="0.25">
      <c r="M8401"/>
    </row>
    <row r="8402" spans="13:13" x14ac:dyDescent="0.25">
      <c r="M8402"/>
    </row>
    <row r="8403" spans="13:13" x14ac:dyDescent="0.25">
      <c r="M8403"/>
    </row>
    <row r="8404" spans="13:13" x14ac:dyDescent="0.25">
      <c r="M8404"/>
    </row>
    <row r="8405" spans="13:13" x14ac:dyDescent="0.25">
      <c r="M8405"/>
    </row>
    <row r="8406" spans="13:13" x14ac:dyDescent="0.25">
      <c r="M8406"/>
    </row>
    <row r="8407" spans="13:13" x14ac:dyDescent="0.25">
      <c r="M8407"/>
    </row>
    <row r="8408" spans="13:13" x14ac:dyDescent="0.25">
      <c r="M8408"/>
    </row>
    <row r="8409" spans="13:13" x14ac:dyDescent="0.25">
      <c r="M8409"/>
    </row>
    <row r="8410" spans="13:13" x14ac:dyDescent="0.25">
      <c r="M8410"/>
    </row>
    <row r="8411" spans="13:13" x14ac:dyDescent="0.25">
      <c r="M8411"/>
    </row>
    <row r="8412" spans="13:13" x14ac:dyDescent="0.25">
      <c r="M8412"/>
    </row>
    <row r="8413" spans="13:13" x14ac:dyDescent="0.25">
      <c r="M8413"/>
    </row>
    <row r="8414" spans="13:13" x14ac:dyDescent="0.25">
      <c r="M8414"/>
    </row>
    <row r="8415" spans="13:13" x14ac:dyDescent="0.25">
      <c r="M8415"/>
    </row>
    <row r="8416" spans="13:13" x14ac:dyDescent="0.25">
      <c r="M8416"/>
    </row>
    <row r="8417" spans="13:13" x14ac:dyDescent="0.25">
      <c r="M8417"/>
    </row>
    <row r="8418" spans="13:13" x14ac:dyDescent="0.25">
      <c r="M8418"/>
    </row>
    <row r="8419" spans="13:13" x14ac:dyDescent="0.25">
      <c r="M8419"/>
    </row>
    <row r="8420" spans="13:13" x14ac:dyDescent="0.25">
      <c r="M8420"/>
    </row>
    <row r="8421" spans="13:13" x14ac:dyDescent="0.25">
      <c r="M8421"/>
    </row>
    <row r="8422" spans="13:13" x14ac:dyDescent="0.25">
      <c r="M8422"/>
    </row>
    <row r="8423" spans="13:13" x14ac:dyDescent="0.25">
      <c r="M8423"/>
    </row>
    <row r="8424" spans="13:13" x14ac:dyDescent="0.25">
      <c r="M8424"/>
    </row>
    <row r="8425" spans="13:13" x14ac:dyDescent="0.25">
      <c r="M8425"/>
    </row>
    <row r="8426" spans="13:13" x14ac:dyDescent="0.25">
      <c r="M8426"/>
    </row>
    <row r="8427" spans="13:13" x14ac:dyDescent="0.25">
      <c r="M8427"/>
    </row>
    <row r="8428" spans="13:13" x14ac:dyDescent="0.25">
      <c r="M8428"/>
    </row>
    <row r="8429" spans="13:13" x14ac:dyDescent="0.25">
      <c r="M8429"/>
    </row>
    <row r="8430" spans="13:13" x14ac:dyDescent="0.25">
      <c r="M8430"/>
    </row>
    <row r="8431" spans="13:13" x14ac:dyDescent="0.25">
      <c r="M8431"/>
    </row>
    <row r="8432" spans="13:13" x14ac:dyDescent="0.25">
      <c r="M8432"/>
    </row>
    <row r="8433" spans="13:13" x14ac:dyDescent="0.25">
      <c r="M8433"/>
    </row>
    <row r="8434" spans="13:13" x14ac:dyDescent="0.25">
      <c r="M8434"/>
    </row>
    <row r="8435" spans="13:13" x14ac:dyDescent="0.25">
      <c r="M8435"/>
    </row>
    <row r="8436" spans="13:13" x14ac:dyDescent="0.25">
      <c r="M8436"/>
    </row>
    <row r="8437" spans="13:13" x14ac:dyDescent="0.25">
      <c r="M8437"/>
    </row>
    <row r="8438" spans="13:13" x14ac:dyDescent="0.25">
      <c r="M8438"/>
    </row>
    <row r="8439" spans="13:13" x14ac:dyDescent="0.25">
      <c r="M8439"/>
    </row>
    <row r="8440" spans="13:13" x14ac:dyDescent="0.25">
      <c r="M8440"/>
    </row>
    <row r="8441" spans="13:13" x14ac:dyDescent="0.25">
      <c r="M8441"/>
    </row>
    <row r="8442" spans="13:13" x14ac:dyDescent="0.25">
      <c r="M8442"/>
    </row>
    <row r="8443" spans="13:13" x14ac:dyDescent="0.25">
      <c r="M8443"/>
    </row>
    <row r="8444" spans="13:13" x14ac:dyDescent="0.25">
      <c r="M8444"/>
    </row>
    <row r="8445" spans="13:13" x14ac:dyDescent="0.25">
      <c r="M8445"/>
    </row>
    <row r="8446" spans="13:13" x14ac:dyDescent="0.25">
      <c r="M8446"/>
    </row>
    <row r="8447" spans="13:13" x14ac:dyDescent="0.25">
      <c r="M8447"/>
    </row>
    <row r="8448" spans="13:13" x14ac:dyDescent="0.25">
      <c r="M8448"/>
    </row>
    <row r="8449" spans="13:13" x14ac:dyDescent="0.25">
      <c r="M8449"/>
    </row>
    <row r="8450" spans="13:13" x14ac:dyDescent="0.25">
      <c r="M8450"/>
    </row>
    <row r="8451" spans="13:13" x14ac:dyDescent="0.25">
      <c r="M8451"/>
    </row>
    <row r="8452" spans="13:13" x14ac:dyDescent="0.25">
      <c r="M8452"/>
    </row>
    <row r="8453" spans="13:13" x14ac:dyDescent="0.25">
      <c r="M8453"/>
    </row>
    <row r="8454" spans="13:13" x14ac:dyDescent="0.25">
      <c r="M8454"/>
    </row>
    <row r="8455" spans="13:13" x14ac:dyDescent="0.25">
      <c r="M8455"/>
    </row>
    <row r="8456" spans="13:13" x14ac:dyDescent="0.25">
      <c r="M8456"/>
    </row>
    <row r="8457" spans="13:13" x14ac:dyDescent="0.25">
      <c r="M8457"/>
    </row>
    <row r="8458" spans="13:13" x14ac:dyDescent="0.25">
      <c r="M8458"/>
    </row>
    <row r="8459" spans="13:13" x14ac:dyDescent="0.25">
      <c r="M8459"/>
    </row>
    <row r="8460" spans="13:13" x14ac:dyDescent="0.25">
      <c r="M8460"/>
    </row>
    <row r="8461" spans="13:13" x14ac:dyDescent="0.25">
      <c r="M8461"/>
    </row>
    <row r="8462" spans="13:13" x14ac:dyDescent="0.25">
      <c r="M8462"/>
    </row>
    <row r="8463" spans="13:13" x14ac:dyDescent="0.25">
      <c r="M8463"/>
    </row>
    <row r="8464" spans="13:13" x14ac:dyDescent="0.25">
      <c r="M8464"/>
    </row>
    <row r="8465" spans="13:13" x14ac:dyDescent="0.25">
      <c r="M8465"/>
    </row>
    <row r="8466" spans="13:13" x14ac:dyDescent="0.25">
      <c r="M8466"/>
    </row>
    <row r="8467" spans="13:13" x14ac:dyDescent="0.25">
      <c r="M8467"/>
    </row>
    <row r="8468" spans="13:13" x14ac:dyDescent="0.25">
      <c r="M8468"/>
    </row>
    <row r="8469" spans="13:13" x14ac:dyDescent="0.25">
      <c r="M8469"/>
    </row>
    <row r="8470" spans="13:13" x14ac:dyDescent="0.25">
      <c r="M8470"/>
    </row>
    <row r="8471" spans="13:13" x14ac:dyDescent="0.25">
      <c r="M8471"/>
    </row>
    <row r="8472" spans="13:13" x14ac:dyDescent="0.25">
      <c r="M8472"/>
    </row>
    <row r="8473" spans="13:13" x14ac:dyDescent="0.25">
      <c r="M8473"/>
    </row>
    <row r="8474" spans="13:13" x14ac:dyDescent="0.25">
      <c r="M8474"/>
    </row>
    <row r="8475" spans="13:13" x14ac:dyDescent="0.25">
      <c r="M8475"/>
    </row>
    <row r="8476" spans="13:13" x14ac:dyDescent="0.25">
      <c r="M8476"/>
    </row>
    <row r="8477" spans="13:13" x14ac:dyDescent="0.25">
      <c r="M8477"/>
    </row>
    <row r="8478" spans="13:13" x14ac:dyDescent="0.25">
      <c r="M8478"/>
    </row>
    <row r="8479" spans="13:13" x14ac:dyDescent="0.25">
      <c r="M8479"/>
    </row>
    <row r="8480" spans="13:13" x14ac:dyDescent="0.25">
      <c r="M8480"/>
    </row>
    <row r="8481" spans="13:13" x14ac:dyDescent="0.25">
      <c r="M8481"/>
    </row>
    <row r="8482" spans="13:13" x14ac:dyDescent="0.25">
      <c r="M8482"/>
    </row>
    <row r="8483" spans="13:13" x14ac:dyDescent="0.25">
      <c r="M8483"/>
    </row>
    <row r="8484" spans="13:13" x14ac:dyDescent="0.25">
      <c r="M8484"/>
    </row>
    <row r="8485" spans="13:13" x14ac:dyDescent="0.25">
      <c r="M8485"/>
    </row>
    <row r="8486" spans="13:13" x14ac:dyDescent="0.25">
      <c r="M8486"/>
    </row>
    <row r="8487" spans="13:13" x14ac:dyDescent="0.25">
      <c r="M8487"/>
    </row>
    <row r="8488" spans="13:13" x14ac:dyDescent="0.25">
      <c r="M8488"/>
    </row>
    <row r="8489" spans="13:13" x14ac:dyDescent="0.25">
      <c r="M8489"/>
    </row>
    <row r="8490" spans="13:13" x14ac:dyDescent="0.25">
      <c r="M8490"/>
    </row>
    <row r="8491" spans="13:13" x14ac:dyDescent="0.25">
      <c r="M8491"/>
    </row>
    <row r="8492" spans="13:13" x14ac:dyDescent="0.25">
      <c r="M8492"/>
    </row>
    <row r="8493" spans="13:13" x14ac:dyDescent="0.25">
      <c r="M8493"/>
    </row>
    <row r="8494" spans="13:13" x14ac:dyDescent="0.25">
      <c r="M8494"/>
    </row>
    <row r="8495" spans="13:13" x14ac:dyDescent="0.25">
      <c r="M8495"/>
    </row>
    <row r="8496" spans="13:13" x14ac:dyDescent="0.25">
      <c r="M8496"/>
    </row>
    <row r="8497" spans="13:13" x14ac:dyDescent="0.25">
      <c r="M8497"/>
    </row>
    <row r="8498" spans="13:13" x14ac:dyDescent="0.25">
      <c r="M8498"/>
    </row>
    <row r="8499" spans="13:13" x14ac:dyDescent="0.25">
      <c r="M8499"/>
    </row>
    <row r="8500" spans="13:13" x14ac:dyDescent="0.25">
      <c r="M8500"/>
    </row>
    <row r="8501" spans="13:13" x14ac:dyDescent="0.25">
      <c r="M8501"/>
    </row>
    <row r="8502" spans="13:13" x14ac:dyDescent="0.25">
      <c r="M8502"/>
    </row>
    <row r="8503" spans="13:13" x14ac:dyDescent="0.25">
      <c r="M8503"/>
    </row>
    <row r="8504" spans="13:13" x14ac:dyDescent="0.25">
      <c r="M8504"/>
    </row>
    <row r="8505" spans="13:13" x14ac:dyDescent="0.25">
      <c r="M8505"/>
    </row>
    <row r="8506" spans="13:13" x14ac:dyDescent="0.25">
      <c r="M8506"/>
    </row>
    <row r="8507" spans="13:13" x14ac:dyDescent="0.25">
      <c r="M8507"/>
    </row>
    <row r="8508" spans="13:13" x14ac:dyDescent="0.25">
      <c r="M8508"/>
    </row>
    <row r="8509" spans="13:13" x14ac:dyDescent="0.25">
      <c r="M8509"/>
    </row>
    <row r="8510" spans="13:13" x14ac:dyDescent="0.25">
      <c r="M8510"/>
    </row>
    <row r="8511" spans="13:13" x14ac:dyDescent="0.25">
      <c r="M8511"/>
    </row>
    <row r="8512" spans="13:13" x14ac:dyDescent="0.25">
      <c r="M8512"/>
    </row>
    <row r="8513" spans="13:13" x14ac:dyDescent="0.25">
      <c r="M8513"/>
    </row>
    <row r="8514" spans="13:13" x14ac:dyDescent="0.25">
      <c r="M8514"/>
    </row>
    <row r="8515" spans="13:13" x14ac:dyDescent="0.25">
      <c r="M8515"/>
    </row>
    <row r="8516" spans="13:13" x14ac:dyDescent="0.25">
      <c r="M8516"/>
    </row>
    <row r="8517" spans="13:13" x14ac:dyDescent="0.25">
      <c r="M8517"/>
    </row>
    <row r="8518" spans="13:13" x14ac:dyDescent="0.25">
      <c r="M8518"/>
    </row>
    <row r="8519" spans="13:13" x14ac:dyDescent="0.25">
      <c r="M8519"/>
    </row>
    <row r="8520" spans="13:13" x14ac:dyDescent="0.25">
      <c r="M8520"/>
    </row>
    <row r="8521" spans="13:13" x14ac:dyDescent="0.25">
      <c r="M8521"/>
    </row>
    <row r="8522" spans="13:13" x14ac:dyDescent="0.25">
      <c r="M8522"/>
    </row>
    <row r="8523" spans="13:13" x14ac:dyDescent="0.25">
      <c r="M8523"/>
    </row>
    <row r="8524" spans="13:13" x14ac:dyDescent="0.25">
      <c r="M8524"/>
    </row>
    <row r="8525" spans="13:13" x14ac:dyDescent="0.25">
      <c r="M8525"/>
    </row>
    <row r="8526" spans="13:13" x14ac:dyDescent="0.25">
      <c r="M8526"/>
    </row>
    <row r="8527" spans="13:13" x14ac:dyDescent="0.25">
      <c r="M8527"/>
    </row>
    <row r="8528" spans="13:13" x14ac:dyDescent="0.25">
      <c r="M8528"/>
    </row>
    <row r="8529" spans="13:13" x14ac:dyDescent="0.25">
      <c r="M8529"/>
    </row>
    <row r="8530" spans="13:13" x14ac:dyDescent="0.25">
      <c r="M8530"/>
    </row>
    <row r="8531" spans="13:13" x14ac:dyDescent="0.25">
      <c r="M8531"/>
    </row>
    <row r="8532" spans="13:13" x14ac:dyDescent="0.25">
      <c r="M8532"/>
    </row>
    <row r="8533" spans="13:13" x14ac:dyDescent="0.25">
      <c r="M8533"/>
    </row>
    <row r="8534" spans="13:13" x14ac:dyDescent="0.25">
      <c r="M8534"/>
    </row>
    <row r="8535" spans="13:13" x14ac:dyDescent="0.25">
      <c r="M8535"/>
    </row>
    <row r="8536" spans="13:13" x14ac:dyDescent="0.25">
      <c r="M8536"/>
    </row>
    <row r="8537" spans="13:13" x14ac:dyDescent="0.25">
      <c r="M8537"/>
    </row>
    <row r="8538" spans="13:13" x14ac:dyDescent="0.25">
      <c r="M8538"/>
    </row>
    <row r="8539" spans="13:13" x14ac:dyDescent="0.25">
      <c r="M8539"/>
    </row>
    <row r="8540" spans="13:13" x14ac:dyDescent="0.25">
      <c r="M8540"/>
    </row>
    <row r="8541" spans="13:13" x14ac:dyDescent="0.25">
      <c r="M8541"/>
    </row>
    <row r="8542" spans="13:13" x14ac:dyDescent="0.25">
      <c r="M8542"/>
    </row>
    <row r="8543" spans="13:13" x14ac:dyDescent="0.25">
      <c r="M8543"/>
    </row>
    <row r="8544" spans="13:13" x14ac:dyDescent="0.25">
      <c r="M8544"/>
    </row>
    <row r="8545" spans="13:13" x14ac:dyDescent="0.25">
      <c r="M8545"/>
    </row>
    <row r="8546" spans="13:13" x14ac:dyDescent="0.25">
      <c r="M8546"/>
    </row>
    <row r="8547" spans="13:13" x14ac:dyDescent="0.25">
      <c r="M8547"/>
    </row>
    <row r="8548" spans="13:13" x14ac:dyDescent="0.25">
      <c r="M8548"/>
    </row>
    <row r="8549" spans="13:13" x14ac:dyDescent="0.25">
      <c r="M8549"/>
    </row>
    <row r="8550" spans="13:13" x14ac:dyDescent="0.25">
      <c r="M8550"/>
    </row>
    <row r="8551" spans="13:13" x14ac:dyDescent="0.25">
      <c r="M8551"/>
    </row>
    <row r="8552" spans="13:13" x14ac:dyDescent="0.25">
      <c r="M8552"/>
    </row>
    <row r="8553" spans="13:13" x14ac:dyDescent="0.25">
      <c r="M8553"/>
    </row>
    <row r="8554" spans="13:13" x14ac:dyDescent="0.25">
      <c r="M8554"/>
    </row>
    <row r="8555" spans="13:13" x14ac:dyDescent="0.25">
      <c r="M8555"/>
    </row>
    <row r="8556" spans="13:13" x14ac:dyDescent="0.25">
      <c r="M8556"/>
    </row>
    <row r="8557" spans="13:13" x14ac:dyDescent="0.25">
      <c r="M8557"/>
    </row>
    <row r="8558" spans="13:13" x14ac:dyDescent="0.25">
      <c r="M8558"/>
    </row>
    <row r="8559" spans="13:13" x14ac:dyDescent="0.25">
      <c r="M8559"/>
    </row>
    <row r="8560" spans="13:13" x14ac:dyDescent="0.25">
      <c r="M8560"/>
    </row>
    <row r="8561" spans="13:13" x14ac:dyDescent="0.25">
      <c r="M8561"/>
    </row>
    <row r="8562" spans="13:13" x14ac:dyDescent="0.25">
      <c r="M8562"/>
    </row>
    <row r="8563" spans="13:13" x14ac:dyDescent="0.25">
      <c r="M8563"/>
    </row>
    <row r="8564" spans="13:13" x14ac:dyDescent="0.25">
      <c r="M8564"/>
    </row>
    <row r="8565" spans="13:13" x14ac:dyDescent="0.25">
      <c r="M8565"/>
    </row>
    <row r="8566" spans="13:13" x14ac:dyDescent="0.25">
      <c r="M8566"/>
    </row>
    <row r="8567" spans="13:13" x14ac:dyDescent="0.25">
      <c r="M8567"/>
    </row>
    <row r="8568" spans="13:13" x14ac:dyDescent="0.25">
      <c r="M8568"/>
    </row>
    <row r="8569" spans="13:13" x14ac:dyDescent="0.25">
      <c r="M8569"/>
    </row>
    <row r="8570" spans="13:13" x14ac:dyDescent="0.25">
      <c r="M8570"/>
    </row>
    <row r="8571" spans="13:13" x14ac:dyDescent="0.25">
      <c r="M8571"/>
    </row>
    <row r="8572" spans="13:13" x14ac:dyDescent="0.25">
      <c r="M8572"/>
    </row>
    <row r="8573" spans="13:13" x14ac:dyDescent="0.25">
      <c r="M8573"/>
    </row>
    <row r="8574" spans="13:13" x14ac:dyDescent="0.25">
      <c r="M8574"/>
    </row>
    <row r="8575" spans="13:13" x14ac:dyDescent="0.25">
      <c r="M8575"/>
    </row>
    <row r="8576" spans="13:13" x14ac:dyDescent="0.25">
      <c r="M8576"/>
    </row>
    <row r="8577" spans="13:13" x14ac:dyDescent="0.25">
      <c r="M8577"/>
    </row>
    <row r="8578" spans="13:13" x14ac:dyDescent="0.25">
      <c r="M8578"/>
    </row>
    <row r="8579" spans="13:13" x14ac:dyDescent="0.25">
      <c r="M8579"/>
    </row>
    <row r="8580" spans="13:13" x14ac:dyDescent="0.25">
      <c r="M8580"/>
    </row>
    <row r="8581" spans="13:13" x14ac:dyDescent="0.25">
      <c r="M8581"/>
    </row>
    <row r="8582" spans="13:13" x14ac:dyDescent="0.25">
      <c r="M8582"/>
    </row>
    <row r="8583" spans="13:13" x14ac:dyDescent="0.25">
      <c r="M8583"/>
    </row>
    <row r="8584" spans="13:13" x14ac:dyDescent="0.25">
      <c r="M8584"/>
    </row>
    <row r="8585" spans="13:13" x14ac:dyDescent="0.25">
      <c r="M8585"/>
    </row>
    <row r="8586" spans="13:13" x14ac:dyDescent="0.25">
      <c r="M8586"/>
    </row>
    <row r="8587" spans="13:13" x14ac:dyDescent="0.25">
      <c r="M8587"/>
    </row>
    <row r="8588" spans="13:13" x14ac:dyDescent="0.25">
      <c r="M8588"/>
    </row>
    <row r="8589" spans="13:13" x14ac:dyDescent="0.25">
      <c r="M8589"/>
    </row>
    <row r="8590" spans="13:13" x14ac:dyDescent="0.25">
      <c r="M8590"/>
    </row>
    <row r="8591" spans="13:13" x14ac:dyDescent="0.25">
      <c r="M8591"/>
    </row>
    <row r="8592" spans="13:13" x14ac:dyDescent="0.25">
      <c r="M8592"/>
    </row>
    <row r="8593" spans="13:13" x14ac:dyDescent="0.25">
      <c r="M8593"/>
    </row>
    <row r="8594" spans="13:13" x14ac:dyDescent="0.25">
      <c r="M8594"/>
    </row>
    <row r="8595" spans="13:13" x14ac:dyDescent="0.25">
      <c r="M8595"/>
    </row>
    <row r="8596" spans="13:13" x14ac:dyDescent="0.25">
      <c r="M8596"/>
    </row>
    <row r="8597" spans="13:13" x14ac:dyDescent="0.25">
      <c r="M8597"/>
    </row>
    <row r="8598" spans="13:13" x14ac:dyDescent="0.25">
      <c r="M8598"/>
    </row>
    <row r="8599" spans="13:13" x14ac:dyDescent="0.25">
      <c r="M8599"/>
    </row>
    <row r="8600" spans="13:13" x14ac:dyDescent="0.25">
      <c r="M8600"/>
    </row>
    <row r="8601" spans="13:13" x14ac:dyDescent="0.25">
      <c r="M8601"/>
    </row>
    <row r="8602" spans="13:13" x14ac:dyDescent="0.25">
      <c r="M8602"/>
    </row>
    <row r="8603" spans="13:13" x14ac:dyDescent="0.25">
      <c r="M8603"/>
    </row>
    <row r="8604" spans="13:13" x14ac:dyDescent="0.25">
      <c r="M8604"/>
    </row>
    <row r="8605" spans="13:13" x14ac:dyDescent="0.25">
      <c r="M8605"/>
    </row>
    <row r="8606" spans="13:13" x14ac:dyDescent="0.25">
      <c r="M8606"/>
    </row>
    <row r="8607" spans="13:13" x14ac:dyDescent="0.25">
      <c r="M8607"/>
    </row>
    <row r="8608" spans="13:13" x14ac:dyDescent="0.25">
      <c r="M8608"/>
    </row>
    <row r="8609" spans="13:13" x14ac:dyDescent="0.25">
      <c r="M8609"/>
    </row>
    <row r="8610" spans="13:13" x14ac:dyDescent="0.25">
      <c r="M8610"/>
    </row>
    <row r="8611" spans="13:13" x14ac:dyDescent="0.25">
      <c r="M8611"/>
    </row>
    <row r="8612" spans="13:13" x14ac:dyDescent="0.25">
      <c r="M8612"/>
    </row>
    <row r="8613" spans="13:13" x14ac:dyDescent="0.25">
      <c r="M8613"/>
    </row>
    <row r="8614" spans="13:13" x14ac:dyDescent="0.25">
      <c r="M8614"/>
    </row>
    <row r="8615" spans="13:13" x14ac:dyDescent="0.25">
      <c r="M8615"/>
    </row>
    <row r="8616" spans="13:13" x14ac:dyDescent="0.25">
      <c r="M8616"/>
    </row>
    <row r="8617" spans="13:13" x14ac:dyDescent="0.25">
      <c r="M8617"/>
    </row>
    <row r="8618" spans="13:13" x14ac:dyDescent="0.25">
      <c r="M8618"/>
    </row>
    <row r="8619" spans="13:13" x14ac:dyDescent="0.25">
      <c r="M8619"/>
    </row>
    <row r="8620" spans="13:13" x14ac:dyDescent="0.25">
      <c r="M8620"/>
    </row>
    <row r="8621" spans="13:13" x14ac:dyDescent="0.25">
      <c r="M8621"/>
    </row>
    <row r="8622" spans="13:13" x14ac:dyDescent="0.25">
      <c r="M8622"/>
    </row>
    <row r="8623" spans="13:13" x14ac:dyDescent="0.25">
      <c r="M8623"/>
    </row>
    <row r="8624" spans="13:13" x14ac:dyDescent="0.25">
      <c r="M8624"/>
    </row>
    <row r="8625" spans="13:13" x14ac:dyDescent="0.25">
      <c r="M8625"/>
    </row>
    <row r="8626" spans="13:13" x14ac:dyDescent="0.25">
      <c r="M8626"/>
    </row>
    <row r="8627" spans="13:13" x14ac:dyDescent="0.25">
      <c r="M8627"/>
    </row>
    <row r="8628" spans="13:13" x14ac:dyDescent="0.25">
      <c r="M8628"/>
    </row>
    <row r="8629" spans="13:13" x14ac:dyDescent="0.25">
      <c r="M8629"/>
    </row>
    <row r="8630" spans="13:13" x14ac:dyDescent="0.25">
      <c r="M8630"/>
    </row>
    <row r="8631" spans="13:13" x14ac:dyDescent="0.25">
      <c r="M8631"/>
    </row>
    <row r="8632" spans="13:13" x14ac:dyDescent="0.25">
      <c r="M8632"/>
    </row>
    <row r="8633" spans="13:13" x14ac:dyDescent="0.25">
      <c r="M8633"/>
    </row>
    <row r="8634" spans="13:13" x14ac:dyDescent="0.25">
      <c r="M8634"/>
    </row>
    <row r="8635" spans="13:13" x14ac:dyDescent="0.25">
      <c r="M8635"/>
    </row>
    <row r="8636" spans="13:13" x14ac:dyDescent="0.25">
      <c r="M8636"/>
    </row>
    <row r="8637" spans="13:13" x14ac:dyDescent="0.25">
      <c r="M8637"/>
    </row>
    <row r="8638" spans="13:13" x14ac:dyDescent="0.25">
      <c r="M8638"/>
    </row>
    <row r="8639" spans="13:13" x14ac:dyDescent="0.25">
      <c r="M8639"/>
    </row>
    <row r="8640" spans="13:13" x14ac:dyDescent="0.25">
      <c r="M8640"/>
    </row>
    <row r="8641" spans="13:13" x14ac:dyDescent="0.25">
      <c r="M8641"/>
    </row>
    <row r="8642" spans="13:13" x14ac:dyDescent="0.25">
      <c r="M8642"/>
    </row>
    <row r="8643" spans="13:13" x14ac:dyDescent="0.25">
      <c r="M8643"/>
    </row>
    <row r="8644" spans="13:13" x14ac:dyDescent="0.25">
      <c r="M8644"/>
    </row>
    <row r="8645" spans="13:13" x14ac:dyDescent="0.25">
      <c r="M8645"/>
    </row>
    <row r="8646" spans="13:13" x14ac:dyDescent="0.25">
      <c r="M8646"/>
    </row>
    <row r="8647" spans="13:13" x14ac:dyDescent="0.25">
      <c r="M8647"/>
    </row>
    <row r="8648" spans="13:13" x14ac:dyDescent="0.25">
      <c r="M8648"/>
    </row>
    <row r="8649" spans="13:13" x14ac:dyDescent="0.25">
      <c r="M8649"/>
    </row>
    <row r="8650" spans="13:13" x14ac:dyDescent="0.25">
      <c r="M8650"/>
    </row>
    <row r="8651" spans="13:13" x14ac:dyDescent="0.25">
      <c r="M8651"/>
    </row>
    <row r="8652" spans="13:13" x14ac:dyDescent="0.25">
      <c r="M8652"/>
    </row>
    <row r="8653" spans="13:13" x14ac:dyDescent="0.25">
      <c r="M8653"/>
    </row>
    <row r="8654" spans="13:13" x14ac:dyDescent="0.25">
      <c r="M8654"/>
    </row>
    <row r="8655" spans="13:13" x14ac:dyDescent="0.25">
      <c r="M8655"/>
    </row>
    <row r="8656" spans="13:13" x14ac:dyDescent="0.25">
      <c r="M8656"/>
    </row>
    <row r="8657" spans="13:13" x14ac:dyDescent="0.25">
      <c r="M8657"/>
    </row>
    <row r="8658" spans="13:13" x14ac:dyDescent="0.25">
      <c r="M8658"/>
    </row>
    <row r="8659" spans="13:13" x14ac:dyDescent="0.25">
      <c r="M8659"/>
    </row>
    <row r="8660" spans="13:13" x14ac:dyDescent="0.25">
      <c r="M8660"/>
    </row>
    <row r="8661" spans="13:13" x14ac:dyDescent="0.25">
      <c r="M8661"/>
    </row>
    <row r="8662" spans="13:13" x14ac:dyDescent="0.25">
      <c r="M8662"/>
    </row>
    <row r="8663" spans="13:13" x14ac:dyDescent="0.25">
      <c r="M8663"/>
    </row>
    <row r="8664" spans="13:13" x14ac:dyDescent="0.25">
      <c r="M8664"/>
    </row>
    <row r="8665" spans="13:13" x14ac:dyDescent="0.25">
      <c r="M8665"/>
    </row>
    <row r="8666" spans="13:13" x14ac:dyDescent="0.25">
      <c r="M8666"/>
    </row>
    <row r="8667" spans="13:13" x14ac:dyDescent="0.25">
      <c r="M8667"/>
    </row>
    <row r="8668" spans="13:13" x14ac:dyDescent="0.25">
      <c r="M8668"/>
    </row>
    <row r="8669" spans="13:13" x14ac:dyDescent="0.25">
      <c r="M8669"/>
    </row>
    <row r="8670" spans="13:13" x14ac:dyDescent="0.25">
      <c r="M8670"/>
    </row>
    <row r="8671" spans="13:13" x14ac:dyDescent="0.25">
      <c r="M8671"/>
    </row>
    <row r="8672" spans="13:13" x14ac:dyDescent="0.25">
      <c r="M8672"/>
    </row>
    <row r="8673" spans="13:13" x14ac:dyDescent="0.25">
      <c r="M8673"/>
    </row>
    <row r="8674" spans="13:13" x14ac:dyDescent="0.25">
      <c r="M8674"/>
    </row>
    <row r="8675" spans="13:13" x14ac:dyDescent="0.25">
      <c r="M8675"/>
    </row>
    <row r="8676" spans="13:13" x14ac:dyDescent="0.25">
      <c r="M8676"/>
    </row>
    <row r="8677" spans="13:13" x14ac:dyDescent="0.25">
      <c r="M8677"/>
    </row>
    <row r="8678" spans="13:13" x14ac:dyDescent="0.25">
      <c r="M8678"/>
    </row>
    <row r="8679" spans="13:13" x14ac:dyDescent="0.25">
      <c r="M8679"/>
    </row>
    <row r="8680" spans="13:13" x14ac:dyDescent="0.25">
      <c r="M8680"/>
    </row>
    <row r="8681" spans="13:13" x14ac:dyDescent="0.25">
      <c r="M8681"/>
    </row>
    <row r="8682" spans="13:13" x14ac:dyDescent="0.25">
      <c r="M8682"/>
    </row>
    <row r="8683" spans="13:13" x14ac:dyDescent="0.25">
      <c r="M8683"/>
    </row>
    <row r="8684" spans="13:13" x14ac:dyDescent="0.25">
      <c r="M8684"/>
    </row>
    <row r="8685" spans="13:13" x14ac:dyDescent="0.25">
      <c r="M8685"/>
    </row>
    <row r="8686" spans="13:13" x14ac:dyDescent="0.25">
      <c r="M8686"/>
    </row>
    <row r="8687" spans="13:13" x14ac:dyDescent="0.25">
      <c r="M8687"/>
    </row>
    <row r="8688" spans="13:13" x14ac:dyDescent="0.25">
      <c r="M8688"/>
    </row>
    <row r="8689" spans="13:13" x14ac:dyDescent="0.25">
      <c r="M8689"/>
    </row>
    <row r="8690" spans="13:13" x14ac:dyDescent="0.25">
      <c r="M8690"/>
    </row>
    <row r="8691" spans="13:13" x14ac:dyDescent="0.25">
      <c r="M8691"/>
    </row>
    <row r="8692" spans="13:13" x14ac:dyDescent="0.25">
      <c r="M8692"/>
    </row>
    <row r="8693" spans="13:13" x14ac:dyDescent="0.25">
      <c r="M8693"/>
    </row>
    <row r="8694" spans="13:13" x14ac:dyDescent="0.25">
      <c r="M8694"/>
    </row>
    <row r="8695" spans="13:13" x14ac:dyDescent="0.25">
      <c r="M8695"/>
    </row>
    <row r="8696" spans="13:13" x14ac:dyDescent="0.25">
      <c r="M8696"/>
    </row>
    <row r="8697" spans="13:13" x14ac:dyDescent="0.25">
      <c r="M8697"/>
    </row>
    <row r="8698" spans="13:13" x14ac:dyDescent="0.25">
      <c r="M8698"/>
    </row>
    <row r="8699" spans="13:13" x14ac:dyDescent="0.25">
      <c r="M8699"/>
    </row>
    <row r="8700" spans="13:13" x14ac:dyDescent="0.25">
      <c r="M8700"/>
    </row>
    <row r="8701" spans="13:13" x14ac:dyDescent="0.25">
      <c r="M8701"/>
    </row>
    <row r="8702" spans="13:13" x14ac:dyDescent="0.25">
      <c r="M8702"/>
    </row>
    <row r="8703" spans="13:13" x14ac:dyDescent="0.25">
      <c r="M8703"/>
    </row>
    <row r="8704" spans="13:13" x14ac:dyDescent="0.25">
      <c r="M8704"/>
    </row>
    <row r="8705" spans="13:13" x14ac:dyDescent="0.25">
      <c r="M8705"/>
    </row>
    <row r="8706" spans="13:13" x14ac:dyDescent="0.25">
      <c r="M8706"/>
    </row>
    <row r="8707" spans="13:13" x14ac:dyDescent="0.25">
      <c r="M8707"/>
    </row>
    <row r="8708" spans="13:13" x14ac:dyDescent="0.25">
      <c r="M8708"/>
    </row>
    <row r="8709" spans="13:13" x14ac:dyDescent="0.25">
      <c r="M8709"/>
    </row>
    <row r="8710" spans="13:13" x14ac:dyDescent="0.25">
      <c r="M8710"/>
    </row>
    <row r="8711" spans="13:13" x14ac:dyDescent="0.25">
      <c r="M8711"/>
    </row>
    <row r="8712" spans="13:13" x14ac:dyDescent="0.25">
      <c r="M8712"/>
    </row>
    <row r="8713" spans="13:13" x14ac:dyDescent="0.25">
      <c r="M8713"/>
    </row>
    <row r="8714" spans="13:13" x14ac:dyDescent="0.25">
      <c r="M8714"/>
    </row>
    <row r="8715" spans="13:13" x14ac:dyDescent="0.25">
      <c r="M8715"/>
    </row>
    <row r="8716" spans="13:13" x14ac:dyDescent="0.25">
      <c r="M8716"/>
    </row>
    <row r="8717" spans="13:13" x14ac:dyDescent="0.25">
      <c r="M8717"/>
    </row>
    <row r="8718" spans="13:13" x14ac:dyDescent="0.25">
      <c r="M8718"/>
    </row>
    <row r="8719" spans="13:13" x14ac:dyDescent="0.25">
      <c r="M8719"/>
    </row>
    <row r="8720" spans="13:13" x14ac:dyDescent="0.25">
      <c r="M8720"/>
    </row>
    <row r="8721" spans="13:13" x14ac:dyDescent="0.25">
      <c r="M8721"/>
    </row>
    <row r="8722" spans="13:13" x14ac:dyDescent="0.25">
      <c r="M8722"/>
    </row>
    <row r="8723" spans="13:13" x14ac:dyDescent="0.25">
      <c r="M8723"/>
    </row>
    <row r="8724" spans="13:13" x14ac:dyDescent="0.25">
      <c r="M8724"/>
    </row>
    <row r="8725" spans="13:13" x14ac:dyDescent="0.25">
      <c r="M8725"/>
    </row>
    <row r="8726" spans="13:13" x14ac:dyDescent="0.25">
      <c r="M8726"/>
    </row>
    <row r="8727" spans="13:13" x14ac:dyDescent="0.25">
      <c r="M8727"/>
    </row>
    <row r="8728" spans="13:13" x14ac:dyDescent="0.25">
      <c r="M8728"/>
    </row>
    <row r="8729" spans="13:13" x14ac:dyDescent="0.25">
      <c r="M8729"/>
    </row>
    <row r="8730" spans="13:13" x14ac:dyDescent="0.25">
      <c r="M8730"/>
    </row>
    <row r="8731" spans="13:13" x14ac:dyDescent="0.25">
      <c r="M8731"/>
    </row>
    <row r="8732" spans="13:13" x14ac:dyDescent="0.25">
      <c r="M8732"/>
    </row>
    <row r="8733" spans="13:13" x14ac:dyDescent="0.25">
      <c r="M8733"/>
    </row>
    <row r="8734" spans="13:13" x14ac:dyDescent="0.25">
      <c r="M8734"/>
    </row>
    <row r="8735" spans="13:13" x14ac:dyDescent="0.25">
      <c r="M8735"/>
    </row>
    <row r="8736" spans="13:13" x14ac:dyDescent="0.25">
      <c r="M8736"/>
    </row>
    <row r="8737" spans="13:13" x14ac:dyDescent="0.25">
      <c r="M8737"/>
    </row>
    <row r="8738" spans="13:13" x14ac:dyDescent="0.25">
      <c r="M8738"/>
    </row>
    <row r="8739" spans="13:13" x14ac:dyDescent="0.25">
      <c r="M8739"/>
    </row>
    <row r="8740" spans="13:13" x14ac:dyDescent="0.25">
      <c r="M8740"/>
    </row>
    <row r="8741" spans="13:13" x14ac:dyDescent="0.25">
      <c r="M8741"/>
    </row>
    <row r="8742" spans="13:13" x14ac:dyDescent="0.25">
      <c r="M8742"/>
    </row>
    <row r="8743" spans="13:13" x14ac:dyDescent="0.25">
      <c r="M8743"/>
    </row>
    <row r="8744" spans="13:13" x14ac:dyDescent="0.25">
      <c r="M8744"/>
    </row>
    <row r="8745" spans="13:13" x14ac:dyDescent="0.25">
      <c r="M8745"/>
    </row>
    <row r="8746" spans="13:13" x14ac:dyDescent="0.25">
      <c r="M8746"/>
    </row>
    <row r="8747" spans="13:13" x14ac:dyDescent="0.25">
      <c r="M8747"/>
    </row>
    <row r="8748" spans="13:13" x14ac:dyDescent="0.25">
      <c r="M8748"/>
    </row>
    <row r="8749" spans="13:13" x14ac:dyDescent="0.25">
      <c r="M8749"/>
    </row>
    <row r="8750" spans="13:13" x14ac:dyDescent="0.25">
      <c r="M8750"/>
    </row>
    <row r="8751" spans="13:13" x14ac:dyDescent="0.25">
      <c r="M8751"/>
    </row>
    <row r="8752" spans="13:13" x14ac:dyDescent="0.25">
      <c r="M8752"/>
    </row>
    <row r="8753" spans="13:13" x14ac:dyDescent="0.25">
      <c r="M8753"/>
    </row>
    <row r="8754" spans="13:13" x14ac:dyDescent="0.25">
      <c r="M8754"/>
    </row>
    <row r="8755" spans="13:13" x14ac:dyDescent="0.25">
      <c r="M8755"/>
    </row>
    <row r="8756" spans="13:13" x14ac:dyDescent="0.25">
      <c r="M8756"/>
    </row>
    <row r="8757" spans="13:13" x14ac:dyDescent="0.25">
      <c r="M8757"/>
    </row>
    <row r="8758" spans="13:13" x14ac:dyDescent="0.25">
      <c r="M8758"/>
    </row>
    <row r="8759" spans="13:13" x14ac:dyDescent="0.25">
      <c r="M8759"/>
    </row>
    <row r="8760" spans="13:13" x14ac:dyDescent="0.25">
      <c r="M8760"/>
    </row>
    <row r="8761" spans="13:13" x14ac:dyDescent="0.25">
      <c r="M8761"/>
    </row>
    <row r="8762" spans="13:13" x14ac:dyDescent="0.25">
      <c r="M8762"/>
    </row>
    <row r="8763" spans="13:13" x14ac:dyDescent="0.25">
      <c r="M8763"/>
    </row>
    <row r="8764" spans="13:13" x14ac:dyDescent="0.25">
      <c r="M8764"/>
    </row>
    <row r="8765" spans="13:13" x14ac:dyDescent="0.25">
      <c r="M8765"/>
    </row>
    <row r="8766" spans="13:13" x14ac:dyDescent="0.25">
      <c r="M8766"/>
    </row>
    <row r="8767" spans="13:13" x14ac:dyDescent="0.25">
      <c r="M8767"/>
    </row>
    <row r="8768" spans="13:13" x14ac:dyDescent="0.25">
      <c r="M8768"/>
    </row>
    <row r="8769" spans="13:13" x14ac:dyDescent="0.25">
      <c r="M8769"/>
    </row>
    <row r="8770" spans="13:13" x14ac:dyDescent="0.25">
      <c r="M8770"/>
    </row>
    <row r="8771" spans="13:13" x14ac:dyDescent="0.25">
      <c r="M8771"/>
    </row>
    <row r="8772" spans="13:13" x14ac:dyDescent="0.25">
      <c r="M8772"/>
    </row>
    <row r="8773" spans="13:13" x14ac:dyDescent="0.25">
      <c r="M8773"/>
    </row>
    <row r="8774" spans="13:13" x14ac:dyDescent="0.25">
      <c r="M8774"/>
    </row>
    <row r="8775" spans="13:13" x14ac:dyDescent="0.25">
      <c r="M8775"/>
    </row>
    <row r="8776" spans="13:13" x14ac:dyDescent="0.25">
      <c r="M8776"/>
    </row>
    <row r="8777" spans="13:13" x14ac:dyDescent="0.25">
      <c r="M8777"/>
    </row>
    <row r="8778" spans="13:13" x14ac:dyDescent="0.25">
      <c r="M8778"/>
    </row>
    <row r="8779" spans="13:13" x14ac:dyDescent="0.25">
      <c r="M8779"/>
    </row>
    <row r="8780" spans="13:13" x14ac:dyDescent="0.25">
      <c r="M8780"/>
    </row>
    <row r="8781" spans="13:13" x14ac:dyDescent="0.25">
      <c r="M8781"/>
    </row>
    <row r="8782" spans="13:13" x14ac:dyDescent="0.25">
      <c r="M8782"/>
    </row>
    <row r="8783" spans="13:13" x14ac:dyDescent="0.25">
      <c r="M8783"/>
    </row>
    <row r="8784" spans="13:13" x14ac:dyDescent="0.25">
      <c r="M8784"/>
    </row>
    <row r="8785" spans="13:13" x14ac:dyDescent="0.25">
      <c r="M8785"/>
    </row>
    <row r="8786" spans="13:13" x14ac:dyDescent="0.25">
      <c r="M8786"/>
    </row>
    <row r="8787" spans="13:13" x14ac:dyDescent="0.25">
      <c r="M8787"/>
    </row>
    <row r="8788" spans="13:13" x14ac:dyDescent="0.25">
      <c r="M8788"/>
    </row>
    <row r="8789" spans="13:13" x14ac:dyDescent="0.25">
      <c r="M8789"/>
    </row>
    <row r="8790" spans="13:13" x14ac:dyDescent="0.25">
      <c r="M8790"/>
    </row>
    <row r="8791" spans="13:13" x14ac:dyDescent="0.25">
      <c r="M8791"/>
    </row>
    <row r="8792" spans="13:13" x14ac:dyDescent="0.25">
      <c r="M8792"/>
    </row>
    <row r="8793" spans="13:13" x14ac:dyDescent="0.25">
      <c r="M8793"/>
    </row>
    <row r="8794" spans="13:13" x14ac:dyDescent="0.25">
      <c r="M8794"/>
    </row>
    <row r="8795" spans="13:13" x14ac:dyDescent="0.25">
      <c r="M8795"/>
    </row>
    <row r="8796" spans="13:13" x14ac:dyDescent="0.25">
      <c r="M8796"/>
    </row>
    <row r="8797" spans="13:13" x14ac:dyDescent="0.25">
      <c r="M8797"/>
    </row>
    <row r="8798" spans="13:13" x14ac:dyDescent="0.25">
      <c r="M8798"/>
    </row>
    <row r="8799" spans="13:13" x14ac:dyDescent="0.25">
      <c r="M8799"/>
    </row>
    <row r="8800" spans="13:13" x14ac:dyDescent="0.25">
      <c r="M8800"/>
    </row>
    <row r="8801" spans="13:13" x14ac:dyDescent="0.25">
      <c r="M8801"/>
    </row>
    <row r="8802" spans="13:13" x14ac:dyDescent="0.25">
      <c r="M8802"/>
    </row>
    <row r="8803" spans="13:13" x14ac:dyDescent="0.25">
      <c r="M8803"/>
    </row>
    <row r="8804" spans="13:13" x14ac:dyDescent="0.25">
      <c r="M8804"/>
    </row>
    <row r="8805" spans="13:13" x14ac:dyDescent="0.25">
      <c r="M8805"/>
    </row>
    <row r="8806" spans="13:13" x14ac:dyDescent="0.25">
      <c r="M8806"/>
    </row>
    <row r="8807" spans="13:13" x14ac:dyDescent="0.25">
      <c r="M8807"/>
    </row>
    <row r="8808" spans="13:13" x14ac:dyDescent="0.25">
      <c r="M8808"/>
    </row>
    <row r="8809" spans="13:13" x14ac:dyDescent="0.25">
      <c r="M8809"/>
    </row>
    <row r="8810" spans="13:13" x14ac:dyDescent="0.25">
      <c r="M8810"/>
    </row>
    <row r="8811" spans="13:13" x14ac:dyDescent="0.25">
      <c r="M8811"/>
    </row>
    <row r="8812" spans="13:13" x14ac:dyDescent="0.25">
      <c r="M8812"/>
    </row>
    <row r="8813" spans="13:13" x14ac:dyDescent="0.25">
      <c r="M8813"/>
    </row>
    <row r="8814" spans="13:13" x14ac:dyDescent="0.25">
      <c r="M8814"/>
    </row>
    <row r="8815" spans="13:13" x14ac:dyDescent="0.25">
      <c r="M8815"/>
    </row>
    <row r="8816" spans="13:13" x14ac:dyDescent="0.25">
      <c r="M8816"/>
    </row>
    <row r="8817" spans="13:13" x14ac:dyDescent="0.25">
      <c r="M8817"/>
    </row>
    <row r="8818" spans="13:13" x14ac:dyDescent="0.25">
      <c r="M8818"/>
    </row>
    <row r="8819" spans="13:13" x14ac:dyDescent="0.25">
      <c r="M8819"/>
    </row>
    <row r="8820" spans="13:13" x14ac:dyDescent="0.25">
      <c r="M8820"/>
    </row>
    <row r="8821" spans="13:13" x14ac:dyDescent="0.25">
      <c r="M8821"/>
    </row>
    <row r="8822" spans="13:13" x14ac:dyDescent="0.25">
      <c r="M8822"/>
    </row>
    <row r="8823" spans="13:13" x14ac:dyDescent="0.25">
      <c r="M8823"/>
    </row>
    <row r="8824" spans="13:13" x14ac:dyDescent="0.25">
      <c r="M8824"/>
    </row>
    <row r="8825" spans="13:13" x14ac:dyDescent="0.25">
      <c r="M8825"/>
    </row>
    <row r="8826" spans="13:13" x14ac:dyDescent="0.25">
      <c r="M8826"/>
    </row>
    <row r="8827" spans="13:13" x14ac:dyDescent="0.25">
      <c r="M8827"/>
    </row>
    <row r="8828" spans="13:13" x14ac:dyDescent="0.25">
      <c r="M8828"/>
    </row>
    <row r="8829" spans="13:13" x14ac:dyDescent="0.25">
      <c r="M8829"/>
    </row>
    <row r="8830" spans="13:13" x14ac:dyDescent="0.25">
      <c r="M8830"/>
    </row>
    <row r="8831" spans="13:13" x14ac:dyDescent="0.25">
      <c r="M8831"/>
    </row>
    <row r="8832" spans="13:13" x14ac:dyDescent="0.25">
      <c r="M8832"/>
    </row>
    <row r="8833" spans="13:13" x14ac:dyDescent="0.25">
      <c r="M8833"/>
    </row>
    <row r="8834" spans="13:13" x14ac:dyDescent="0.25">
      <c r="M8834"/>
    </row>
    <row r="8835" spans="13:13" x14ac:dyDescent="0.25">
      <c r="M8835"/>
    </row>
    <row r="8836" spans="13:13" x14ac:dyDescent="0.25">
      <c r="M8836"/>
    </row>
    <row r="8837" spans="13:13" x14ac:dyDescent="0.25">
      <c r="M8837"/>
    </row>
    <row r="8838" spans="13:13" x14ac:dyDescent="0.25">
      <c r="M8838"/>
    </row>
    <row r="8839" spans="13:13" x14ac:dyDescent="0.25">
      <c r="M8839"/>
    </row>
    <row r="8840" spans="13:13" x14ac:dyDescent="0.25">
      <c r="M8840"/>
    </row>
    <row r="8841" spans="13:13" x14ac:dyDescent="0.25">
      <c r="M8841"/>
    </row>
    <row r="8842" spans="13:13" x14ac:dyDescent="0.25">
      <c r="M8842"/>
    </row>
    <row r="8843" spans="13:13" x14ac:dyDescent="0.25">
      <c r="M8843"/>
    </row>
    <row r="8844" spans="13:13" x14ac:dyDescent="0.25">
      <c r="M8844"/>
    </row>
    <row r="8845" spans="13:13" x14ac:dyDescent="0.25">
      <c r="M8845"/>
    </row>
    <row r="8846" spans="13:13" x14ac:dyDescent="0.25">
      <c r="M8846"/>
    </row>
    <row r="8847" spans="13:13" x14ac:dyDescent="0.25">
      <c r="M8847"/>
    </row>
    <row r="8848" spans="13:13" x14ac:dyDescent="0.25">
      <c r="M8848"/>
    </row>
    <row r="8849" spans="13:13" x14ac:dyDescent="0.25">
      <c r="M8849"/>
    </row>
    <row r="8850" spans="13:13" x14ac:dyDescent="0.25">
      <c r="M8850"/>
    </row>
    <row r="8851" spans="13:13" x14ac:dyDescent="0.25">
      <c r="M8851"/>
    </row>
    <row r="8852" spans="13:13" x14ac:dyDescent="0.25">
      <c r="M8852"/>
    </row>
    <row r="8853" spans="13:13" x14ac:dyDescent="0.25">
      <c r="M8853"/>
    </row>
    <row r="8854" spans="13:13" x14ac:dyDescent="0.25">
      <c r="M8854"/>
    </row>
    <row r="8855" spans="13:13" x14ac:dyDescent="0.25">
      <c r="M8855"/>
    </row>
    <row r="8856" spans="13:13" x14ac:dyDescent="0.25">
      <c r="M8856"/>
    </row>
    <row r="8857" spans="13:13" x14ac:dyDescent="0.25">
      <c r="M8857"/>
    </row>
    <row r="8858" spans="13:13" x14ac:dyDescent="0.25">
      <c r="M8858"/>
    </row>
    <row r="8859" spans="13:13" x14ac:dyDescent="0.25">
      <c r="M8859"/>
    </row>
    <row r="8860" spans="13:13" x14ac:dyDescent="0.25">
      <c r="M8860"/>
    </row>
    <row r="8861" spans="13:13" x14ac:dyDescent="0.25">
      <c r="M8861"/>
    </row>
    <row r="8862" spans="13:13" x14ac:dyDescent="0.25">
      <c r="M8862"/>
    </row>
    <row r="8863" spans="13:13" x14ac:dyDescent="0.25">
      <c r="M8863"/>
    </row>
    <row r="8864" spans="13:13" x14ac:dyDescent="0.25">
      <c r="M8864"/>
    </row>
    <row r="8865" spans="13:13" x14ac:dyDescent="0.25">
      <c r="M8865"/>
    </row>
    <row r="8866" spans="13:13" x14ac:dyDescent="0.25">
      <c r="M8866"/>
    </row>
    <row r="8867" spans="13:13" x14ac:dyDescent="0.25">
      <c r="M8867"/>
    </row>
    <row r="8868" spans="13:13" x14ac:dyDescent="0.25">
      <c r="M8868"/>
    </row>
    <row r="8869" spans="13:13" x14ac:dyDescent="0.25">
      <c r="M8869"/>
    </row>
    <row r="8870" spans="13:13" x14ac:dyDescent="0.25">
      <c r="M8870"/>
    </row>
    <row r="8871" spans="13:13" x14ac:dyDescent="0.25">
      <c r="M8871"/>
    </row>
    <row r="8872" spans="13:13" x14ac:dyDescent="0.25">
      <c r="M8872"/>
    </row>
    <row r="8873" spans="13:13" x14ac:dyDescent="0.25">
      <c r="M8873"/>
    </row>
    <row r="8874" spans="13:13" x14ac:dyDescent="0.25">
      <c r="M8874"/>
    </row>
    <row r="8875" spans="13:13" x14ac:dyDescent="0.25">
      <c r="M8875"/>
    </row>
    <row r="8876" spans="13:13" x14ac:dyDescent="0.25">
      <c r="M8876"/>
    </row>
    <row r="8877" spans="13:13" x14ac:dyDescent="0.25">
      <c r="M8877"/>
    </row>
    <row r="8878" spans="13:13" x14ac:dyDescent="0.25">
      <c r="M8878"/>
    </row>
    <row r="8879" spans="13:13" x14ac:dyDescent="0.25">
      <c r="M8879"/>
    </row>
    <row r="8880" spans="13:13" x14ac:dyDescent="0.25">
      <c r="M8880"/>
    </row>
    <row r="8881" spans="13:13" x14ac:dyDescent="0.25">
      <c r="M8881"/>
    </row>
    <row r="8882" spans="13:13" x14ac:dyDescent="0.25">
      <c r="M8882"/>
    </row>
    <row r="8883" spans="13:13" x14ac:dyDescent="0.25">
      <c r="M8883"/>
    </row>
    <row r="8884" spans="13:13" x14ac:dyDescent="0.25">
      <c r="M8884"/>
    </row>
    <row r="8885" spans="13:13" x14ac:dyDescent="0.25">
      <c r="M8885"/>
    </row>
    <row r="8886" spans="13:13" x14ac:dyDescent="0.25">
      <c r="M8886"/>
    </row>
    <row r="8887" spans="13:13" x14ac:dyDescent="0.25">
      <c r="M8887"/>
    </row>
    <row r="8888" spans="13:13" x14ac:dyDescent="0.25">
      <c r="M8888"/>
    </row>
    <row r="8889" spans="13:13" x14ac:dyDescent="0.25">
      <c r="M8889"/>
    </row>
    <row r="8890" spans="13:13" x14ac:dyDescent="0.25">
      <c r="M8890"/>
    </row>
    <row r="8891" spans="13:13" x14ac:dyDescent="0.25">
      <c r="M8891"/>
    </row>
    <row r="8892" spans="13:13" x14ac:dyDescent="0.25">
      <c r="M8892"/>
    </row>
    <row r="8893" spans="13:13" x14ac:dyDescent="0.25">
      <c r="M8893"/>
    </row>
    <row r="8894" spans="13:13" x14ac:dyDescent="0.25">
      <c r="M8894"/>
    </row>
    <row r="8895" spans="13:13" x14ac:dyDescent="0.25">
      <c r="M8895"/>
    </row>
    <row r="8896" spans="13:13" x14ac:dyDescent="0.25">
      <c r="M8896"/>
    </row>
    <row r="8897" spans="13:13" x14ac:dyDescent="0.25">
      <c r="M8897"/>
    </row>
    <row r="8898" spans="13:13" x14ac:dyDescent="0.25">
      <c r="M8898"/>
    </row>
    <row r="8899" spans="13:13" x14ac:dyDescent="0.25">
      <c r="M8899"/>
    </row>
    <row r="8900" spans="13:13" x14ac:dyDescent="0.25">
      <c r="M8900"/>
    </row>
    <row r="8901" spans="13:13" x14ac:dyDescent="0.25">
      <c r="M8901"/>
    </row>
    <row r="8902" spans="13:13" x14ac:dyDescent="0.25">
      <c r="M8902"/>
    </row>
    <row r="8903" spans="13:13" x14ac:dyDescent="0.25">
      <c r="M8903"/>
    </row>
    <row r="8904" spans="13:13" x14ac:dyDescent="0.25">
      <c r="M8904"/>
    </row>
    <row r="8905" spans="13:13" x14ac:dyDescent="0.25">
      <c r="M8905"/>
    </row>
    <row r="8906" spans="13:13" x14ac:dyDescent="0.25">
      <c r="M8906"/>
    </row>
    <row r="8907" spans="13:13" x14ac:dyDescent="0.25">
      <c r="M8907"/>
    </row>
    <row r="8908" spans="13:13" x14ac:dyDescent="0.25">
      <c r="M8908"/>
    </row>
    <row r="8909" spans="13:13" x14ac:dyDescent="0.25">
      <c r="M8909"/>
    </row>
    <row r="8910" spans="13:13" x14ac:dyDescent="0.25">
      <c r="M8910"/>
    </row>
    <row r="8911" spans="13:13" x14ac:dyDescent="0.25">
      <c r="M8911"/>
    </row>
    <row r="8912" spans="13:13" x14ac:dyDescent="0.25">
      <c r="M8912"/>
    </row>
    <row r="8913" spans="13:13" x14ac:dyDescent="0.25">
      <c r="M8913"/>
    </row>
    <row r="8914" spans="13:13" x14ac:dyDescent="0.25">
      <c r="M8914"/>
    </row>
    <row r="8915" spans="13:13" x14ac:dyDescent="0.25">
      <c r="M8915"/>
    </row>
    <row r="8916" spans="13:13" x14ac:dyDescent="0.25">
      <c r="M8916"/>
    </row>
    <row r="8917" spans="13:13" x14ac:dyDescent="0.25">
      <c r="M8917"/>
    </row>
    <row r="8918" spans="13:13" x14ac:dyDescent="0.25">
      <c r="M8918"/>
    </row>
    <row r="8919" spans="13:13" x14ac:dyDescent="0.25">
      <c r="M8919"/>
    </row>
    <row r="8920" spans="13:13" x14ac:dyDescent="0.25">
      <c r="M8920"/>
    </row>
    <row r="8921" spans="13:13" x14ac:dyDescent="0.25">
      <c r="M8921"/>
    </row>
    <row r="8922" spans="13:13" x14ac:dyDescent="0.25">
      <c r="M8922"/>
    </row>
    <row r="8923" spans="13:13" x14ac:dyDescent="0.25">
      <c r="M8923"/>
    </row>
    <row r="8924" spans="13:13" x14ac:dyDescent="0.25">
      <c r="M8924"/>
    </row>
    <row r="8925" spans="13:13" x14ac:dyDescent="0.25">
      <c r="M8925"/>
    </row>
    <row r="8926" spans="13:13" x14ac:dyDescent="0.25">
      <c r="M8926"/>
    </row>
    <row r="8927" spans="13:13" x14ac:dyDescent="0.25">
      <c r="M8927"/>
    </row>
    <row r="8928" spans="13:13" x14ac:dyDescent="0.25">
      <c r="M8928"/>
    </row>
    <row r="8929" spans="13:13" x14ac:dyDescent="0.25">
      <c r="M8929"/>
    </row>
    <row r="8930" spans="13:13" x14ac:dyDescent="0.25">
      <c r="M8930"/>
    </row>
    <row r="8931" spans="13:13" x14ac:dyDescent="0.25">
      <c r="M8931"/>
    </row>
    <row r="8932" spans="13:13" x14ac:dyDescent="0.25">
      <c r="M8932"/>
    </row>
    <row r="8933" spans="13:13" x14ac:dyDescent="0.25">
      <c r="M8933"/>
    </row>
    <row r="8934" spans="13:13" x14ac:dyDescent="0.25">
      <c r="M8934"/>
    </row>
    <row r="8935" spans="13:13" x14ac:dyDescent="0.25">
      <c r="M8935"/>
    </row>
    <row r="8936" spans="13:13" x14ac:dyDescent="0.25">
      <c r="M8936"/>
    </row>
    <row r="8937" spans="13:13" x14ac:dyDescent="0.25">
      <c r="M8937"/>
    </row>
    <row r="8938" spans="13:13" x14ac:dyDescent="0.25">
      <c r="M8938"/>
    </row>
    <row r="8939" spans="13:13" x14ac:dyDescent="0.25">
      <c r="M8939"/>
    </row>
    <row r="8940" spans="13:13" x14ac:dyDescent="0.25">
      <c r="M8940"/>
    </row>
    <row r="8941" spans="13:13" x14ac:dyDescent="0.25">
      <c r="M8941"/>
    </row>
    <row r="8942" spans="13:13" x14ac:dyDescent="0.25">
      <c r="M8942"/>
    </row>
    <row r="8943" spans="13:13" x14ac:dyDescent="0.25">
      <c r="M8943"/>
    </row>
    <row r="8944" spans="13:13" x14ac:dyDescent="0.25">
      <c r="M8944"/>
    </row>
    <row r="8945" spans="13:13" x14ac:dyDescent="0.25">
      <c r="M8945"/>
    </row>
    <row r="8946" spans="13:13" x14ac:dyDescent="0.25">
      <c r="M8946"/>
    </row>
    <row r="8947" spans="13:13" x14ac:dyDescent="0.25">
      <c r="M8947"/>
    </row>
    <row r="8948" spans="13:13" x14ac:dyDescent="0.25">
      <c r="M8948"/>
    </row>
    <row r="8949" spans="13:13" x14ac:dyDescent="0.25">
      <c r="M8949"/>
    </row>
    <row r="8950" spans="13:13" x14ac:dyDescent="0.25">
      <c r="M8950"/>
    </row>
    <row r="8951" spans="13:13" x14ac:dyDescent="0.25">
      <c r="M8951"/>
    </row>
    <row r="8952" spans="13:13" x14ac:dyDescent="0.25">
      <c r="M8952"/>
    </row>
    <row r="8953" spans="13:13" x14ac:dyDescent="0.25">
      <c r="M8953"/>
    </row>
    <row r="8954" spans="13:13" x14ac:dyDescent="0.25">
      <c r="M8954"/>
    </row>
    <row r="8955" spans="13:13" x14ac:dyDescent="0.25">
      <c r="M8955"/>
    </row>
    <row r="8956" spans="13:13" x14ac:dyDescent="0.25">
      <c r="M8956"/>
    </row>
    <row r="8957" spans="13:13" x14ac:dyDescent="0.25">
      <c r="M8957"/>
    </row>
    <row r="8958" spans="13:13" x14ac:dyDescent="0.25">
      <c r="M8958"/>
    </row>
    <row r="8959" spans="13:13" x14ac:dyDescent="0.25">
      <c r="M8959"/>
    </row>
    <row r="8960" spans="13:13" x14ac:dyDescent="0.25">
      <c r="M8960"/>
    </row>
    <row r="8961" spans="13:13" x14ac:dyDescent="0.25">
      <c r="M8961"/>
    </row>
    <row r="8962" spans="13:13" x14ac:dyDescent="0.25">
      <c r="M8962"/>
    </row>
    <row r="8963" spans="13:13" x14ac:dyDescent="0.25">
      <c r="M8963"/>
    </row>
    <row r="8964" spans="13:13" x14ac:dyDescent="0.25">
      <c r="M8964"/>
    </row>
    <row r="8965" spans="13:13" x14ac:dyDescent="0.25">
      <c r="M8965"/>
    </row>
    <row r="8966" spans="13:13" x14ac:dyDescent="0.25">
      <c r="M8966"/>
    </row>
    <row r="8967" spans="13:13" x14ac:dyDescent="0.25">
      <c r="M8967"/>
    </row>
    <row r="8968" spans="13:13" x14ac:dyDescent="0.25">
      <c r="M8968"/>
    </row>
    <row r="8969" spans="13:13" x14ac:dyDescent="0.25">
      <c r="M8969"/>
    </row>
    <row r="8970" spans="13:13" x14ac:dyDescent="0.25">
      <c r="M8970"/>
    </row>
    <row r="8971" spans="13:13" x14ac:dyDescent="0.25">
      <c r="M8971"/>
    </row>
    <row r="8972" spans="13:13" x14ac:dyDescent="0.25">
      <c r="M8972"/>
    </row>
    <row r="8973" spans="13:13" x14ac:dyDescent="0.25">
      <c r="M8973"/>
    </row>
    <row r="8974" spans="13:13" x14ac:dyDescent="0.25">
      <c r="M8974"/>
    </row>
    <row r="8975" spans="13:13" x14ac:dyDescent="0.25">
      <c r="M8975"/>
    </row>
    <row r="8976" spans="13:13" x14ac:dyDescent="0.25">
      <c r="M8976"/>
    </row>
    <row r="8977" spans="13:13" x14ac:dyDescent="0.25">
      <c r="M8977"/>
    </row>
    <row r="8978" spans="13:13" x14ac:dyDescent="0.25">
      <c r="M8978"/>
    </row>
    <row r="8979" spans="13:13" x14ac:dyDescent="0.25">
      <c r="M8979"/>
    </row>
    <row r="8980" spans="13:13" x14ac:dyDescent="0.25">
      <c r="M8980"/>
    </row>
    <row r="8981" spans="13:13" x14ac:dyDescent="0.25">
      <c r="M8981"/>
    </row>
    <row r="8982" spans="13:13" x14ac:dyDescent="0.25">
      <c r="M8982"/>
    </row>
    <row r="8983" spans="13:13" x14ac:dyDescent="0.25">
      <c r="M8983"/>
    </row>
    <row r="8984" spans="13:13" x14ac:dyDescent="0.25">
      <c r="M8984"/>
    </row>
    <row r="8985" spans="13:13" x14ac:dyDescent="0.25">
      <c r="M8985"/>
    </row>
    <row r="8986" spans="13:13" x14ac:dyDescent="0.25">
      <c r="M8986"/>
    </row>
    <row r="8987" spans="13:13" x14ac:dyDescent="0.25">
      <c r="M8987"/>
    </row>
    <row r="8988" spans="13:13" x14ac:dyDescent="0.25">
      <c r="M8988"/>
    </row>
    <row r="8989" spans="13:13" x14ac:dyDescent="0.25">
      <c r="M8989"/>
    </row>
    <row r="8990" spans="13:13" x14ac:dyDescent="0.25">
      <c r="M8990"/>
    </row>
    <row r="8991" spans="13:13" x14ac:dyDescent="0.25">
      <c r="M8991"/>
    </row>
    <row r="8992" spans="13:13" x14ac:dyDescent="0.25">
      <c r="M8992"/>
    </row>
    <row r="8993" spans="13:13" x14ac:dyDescent="0.25">
      <c r="M8993"/>
    </row>
    <row r="8994" spans="13:13" x14ac:dyDescent="0.25">
      <c r="M8994"/>
    </row>
    <row r="8995" spans="13:13" x14ac:dyDescent="0.25">
      <c r="M8995"/>
    </row>
    <row r="8996" spans="13:13" x14ac:dyDescent="0.25">
      <c r="M8996"/>
    </row>
    <row r="8997" spans="13:13" x14ac:dyDescent="0.25">
      <c r="M8997"/>
    </row>
    <row r="8998" spans="13:13" x14ac:dyDescent="0.25">
      <c r="M8998"/>
    </row>
    <row r="8999" spans="13:13" x14ac:dyDescent="0.25">
      <c r="M8999"/>
    </row>
    <row r="9000" spans="13:13" x14ac:dyDescent="0.25">
      <c r="M9000"/>
    </row>
    <row r="9001" spans="13:13" x14ac:dyDescent="0.25">
      <c r="M9001"/>
    </row>
    <row r="9002" spans="13:13" x14ac:dyDescent="0.25">
      <c r="M9002"/>
    </row>
    <row r="9003" spans="13:13" x14ac:dyDescent="0.25">
      <c r="M9003"/>
    </row>
    <row r="9004" spans="13:13" x14ac:dyDescent="0.25">
      <c r="M9004"/>
    </row>
    <row r="9005" spans="13:13" x14ac:dyDescent="0.25">
      <c r="M9005"/>
    </row>
    <row r="9006" spans="13:13" x14ac:dyDescent="0.25">
      <c r="M9006"/>
    </row>
    <row r="9007" spans="13:13" x14ac:dyDescent="0.25">
      <c r="M9007"/>
    </row>
    <row r="9008" spans="13:13" x14ac:dyDescent="0.25">
      <c r="M9008"/>
    </row>
    <row r="9009" spans="13:13" x14ac:dyDescent="0.25">
      <c r="M9009"/>
    </row>
    <row r="9010" spans="13:13" x14ac:dyDescent="0.25">
      <c r="M9010"/>
    </row>
    <row r="9011" spans="13:13" x14ac:dyDescent="0.25">
      <c r="M9011"/>
    </row>
    <row r="9012" spans="13:13" x14ac:dyDescent="0.25">
      <c r="M9012"/>
    </row>
    <row r="9013" spans="13:13" x14ac:dyDescent="0.25">
      <c r="M9013"/>
    </row>
    <row r="9014" spans="13:13" x14ac:dyDescent="0.25">
      <c r="M9014"/>
    </row>
    <row r="9015" spans="13:13" x14ac:dyDescent="0.25">
      <c r="M9015"/>
    </row>
    <row r="9016" spans="13:13" x14ac:dyDescent="0.25">
      <c r="M9016"/>
    </row>
    <row r="9017" spans="13:13" x14ac:dyDescent="0.25">
      <c r="M9017"/>
    </row>
    <row r="9018" spans="13:13" x14ac:dyDescent="0.25">
      <c r="M9018"/>
    </row>
    <row r="9019" spans="13:13" x14ac:dyDescent="0.25">
      <c r="M9019"/>
    </row>
    <row r="9020" spans="13:13" x14ac:dyDescent="0.25">
      <c r="M9020"/>
    </row>
    <row r="9021" spans="13:13" x14ac:dyDescent="0.25">
      <c r="M9021"/>
    </row>
    <row r="9022" spans="13:13" x14ac:dyDescent="0.25">
      <c r="M9022"/>
    </row>
    <row r="9023" spans="13:13" x14ac:dyDescent="0.25">
      <c r="M9023"/>
    </row>
    <row r="9024" spans="13:13" x14ac:dyDescent="0.25">
      <c r="M9024"/>
    </row>
    <row r="9025" spans="13:13" x14ac:dyDescent="0.25">
      <c r="M9025"/>
    </row>
    <row r="9026" spans="13:13" x14ac:dyDescent="0.25">
      <c r="M9026"/>
    </row>
    <row r="9027" spans="13:13" x14ac:dyDescent="0.25">
      <c r="M9027"/>
    </row>
    <row r="9028" spans="13:13" x14ac:dyDescent="0.25">
      <c r="M9028"/>
    </row>
    <row r="9029" spans="13:13" x14ac:dyDescent="0.25">
      <c r="M9029"/>
    </row>
    <row r="9030" spans="13:13" x14ac:dyDescent="0.25">
      <c r="M9030"/>
    </row>
    <row r="9031" spans="13:13" x14ac:dyDescent="0.25">
      <c r="M9031"/>
    </row>
    <row r="9032" spans="13:13" x14ac:dyDescent="0.25">
      <c r="M9032"/>
    </row>
    <row r="9033" spans="13:13" x14ac:dyDescent="0.25">
      <c r="M9033"/>
    </row>
    <row r="9034" spans="13:13" x14ac:dyDescent="0.25">
      <c r="M9034"/>
    </row>
    <row r="9035" spans="13:13" x14ac:dyDescent="0.25">
      <c r="M9035"/>
    </row>
    <row r="9036" spans="13:13" x14ac:dyDescent="0.25">
      <c r="M9036"/>
    </row>
    <row r="9037" spans="13:13" x14ac:dyDescent="0.25">
      <c r="M9037"/>
    </row>
    <row r="9038" spans="13:13" x14ac:dyDescent="0.25">
      <c r="M9038"/>
    </row>
    <row r="9039" spans="13:13" x14ac:dyDescent="0.25">
      <c r="M9039"/>
    </row>
    <row r="9040" spans="13:13" x14ac:dyDescent="0.25">
      <c r="M9040"/>
    </row>
    <row r="9041" spans="13:13" x14ac:dyDescent="0.25">
      <c r="M9041"/>
    </row>
    <row r="9042" spans="13:13" x14ac:dyDescent="0.25">
      <c r="M9042"/>
    </row>
    <row r="9043" spans="13:13" x14ac:dyDescent="0.25">
      <c r="M9043"/>
    </row>
    <row r="9044" spans="13:13" x14ac:dyDescent="0.25">
      <c r="M9044"/>
    </row>
    <row r="9045" spans="13:13" x14ac:dyDescent="0.25">
      <c r="M9045"/>
    </row>
    <row r="9046" spans="13:13" x14ac:dyDescent="0.25">
      <c r="M9046"/>
    </row>
    <row r="9047" spans="13:13" x14ac:dyDescent="0.25">
      <c r="M9047"/>
    </row>
    <row r="9048" spans="13:13" x14ac:dyDescent="0.25">
      <c r="M9048"/>
    </row>
    <row r="9049" spans="13:13" x14ac:dyDescent="0.25">
      <c r="M9049"/>
    </row>
    <row r="9050" spans="13:13" x14ac:dyDescent="0.25">
      <c r="M9050"/>
    </row>
    <row r="9051" spans="13:13" x14ac:dyDescent="0.25">
      <c r="M9051"/>
    </row>
    <row r="9052" spans="13:13" x14ac:dyDescent="0.25">
      <c r="M9052"/>
    </row>
    <row r="9053" spans="13:13" x14ac:dyDescent="0.25">
      <c r="M9053"/>
    </row>
    <row r="9054" spans="13:13" x14ac:dyDescent="0.25">
      <c r="M9054"/>
    </row>
    <row r="9055" spans="13:13" x14ac:dyDescent="0.25">
      <c r="M9055"/>
    </row>
    <row r="9056" spans="13:13" x14ac:dyDescent="0.25">
      <c r="M9056"/>
    </row>
    <row r="9057" spans="13:13" x14ac:dyDescent="0.25">
      <c r="M9057"/>
    </row>
    <row r="9058" spans="13:13" x14ac:dyDescent="0.25">
      <c r="M9058"/>
    </row>
    <row r="9059" spans="13:13" x14ac:dyDescent="0.25">
      <c r="M9059"/>
    </row>
    <row r="9060" spans="13:13" x14ac:dyDescent="0.25">
      <c r="M9060"/>
    </row>
    <row r="9061" spans="13:13" x14ac:dyDescent="0.25">
      <c r="M9061"/>
    </row>
    <row r="9062" spans="13:13" x14ac:dyDescent="0.25">
      <c r="M9062"/>
    </row>
    <row r="9063" spans="13:13" x14ac:dyDescent="0.25">
      <c r="M9063"/>
    </row>
    <row r="9064" spans="13:13" x14ac:dyDescent="0.25">
      <c r="M9064"/>
    </row>
    <row r="9065" spans="13:13" x14ac:dyDescent="0.25">
      <c r="M9065"/>
    </row>
    <row r="9066" spans="13:13" x14ac:dyDescent="0.25">
      <c r="M9066"/>
    </row>
    <row r="9067" spans="13:13" x14ac:dyDescent="0.25">
      <c r="M9067"/>
    </row>
    <row r="9068" spans="13:13" x14ac:dyDescent="0.25">
      <c r="M9068"/>
    </row>
    <row r="9069" spans="13:13" x14ac:dyDescent="0.25">
      <c r="M9069"/>
    </row>
    <row r="9070" spans="13:13" x14ac:dyDescent="0.25">
      <c r="M9070"/>
    </row>
    <row r="9071" spans="13:13" x14ac:dyDescent="0.25">
      <c r="M9071"/>
    </row>
    <row r="9072" spans="13:13" x14ac:dyDescent="0.25">
      <c r="M9072"/>
    </row>
    <row r="9073" spans="13:13" x14ac:dyDescent="0.25">
      <c r="M9073"/>
    </row>
    <row r="9074" spans="13:13" x14ac:dyDescent="0.25">
      <c r="M9074"/>
    </row>
    <row r="9075" spans="13:13" x14ac:dyDescent="0.25">
      <c r="M9075"/>
    </row>
    <row r="9076" spans="13:13" x14ac:dyDescent="0.25">
      <c r="M9076"/>
    </row>
    <row r="9077" spans="13:13" x14ac:dyDescent="0.25">
      <c r="M9077"/>
    </row>
    <row r="9078" spans="13:13" x14ac:dyDescent="0.25">
      <c r="M9078"/>
    </row>
    <row r="9079" spans="13:13" x14ac:dyDescent="0.25">
      <c r="M9079"/>
    </row>
    <row r="9080" spans="13:13" x14ac:dyDescent="0.25">
      <c r="M9080"/>
    </row>
    <row r="9081" spans="13:13" x14ac:dyDescent="0.25">
      <c r="M9081"/>
    </row>
    <row r="9082" spans="13:13" x14ac:dyDescent="0.25">
      <c r="M9082"/>
    </row>
    <row r="9083" spans="13:13" x14ac:dyDescent="0.25">
      <c r="M9083"/>
    </row>
    <row r="9084" spans="13:13" x14ac:dyDescent="0.25">
      <c r="M9084"/>
    </row>
    <row r="9085" spans="13:13" x14ac:dyDescent="0.25">
      <c r="M9085"/>
    </row>
    <row r="9086" spans="13:13" x14ac:dyDescent="0.25">
      <c r="M9086"/>
    </row>
    <row r="9087" spans="13:13" x14ac:dyDescent="0.25">
      <c r="M9087"/>
    </row>
    <row r="9088" spans="13:13" x14ac:dyDescent="0.25">
      <c r="M9088"/>
    </row>
    <row r="9089" spans="13:13" x14ac:dyDescent="0.25">
      <c r="M9089"/>
    </row>
    <row r="9090" spans="13:13" x14ac:dyDescent="0.25">
      <c r="M9090"/>
    </row>
    <row r="9091" spans="13:13" x14ac:dyDescent="0.25">
      <c r="M9091"/>
    </row>
    <row r="9092" spans="13:13" x14ac:dyDescent="0.25">
      <c r="M9092"/>
    </row>
    <row r="9093" spans="13:13" x14ac:dyDescent="0.25">
      <c r="M9093"/>
    </row>
    <row r="9094" spans="13:13" x14ac:dyDescent="0.25">
      <c r="M9094"/>
    </row>
    <row r="9095" spans="13:13" x14ac:dyDescent="0.25">
      <c r="M9095"/>
    </row>
    <row r="9096" spans="13:13" x14ac:dyDescent="0.25">
      <c r="M9096"/>
    </row>
    <row r="9097" spans="13:13" x14ac:dyDescent="0.25">
      <c r="M9097"/>
    </row>
    <row r="9098" spans="13:13" x14ac:dyDescent="0.25">
      <c r="M9098"/>
    </row>
    <row r="9099" spans="13:13" x14ac:dyDescent="0.25">
      <c r="M9099"/>
    </row>
    <row r="9100" spans="13:13" x14ac:dyDescent="0.25">
      <c r="M9100"/>
    </row>
    <row r="9101" spans="13:13" x14ac:dyDescent="0.25">
      <c r="M9101"/>
    </row>
    <row r="9102" spans="13:13" x14ac:dyDescent="0.25">
      <c r="M9102"/>
    </row>
    <row r="9103" spans="13:13" x14ac:dyDescent="0.25">
      <c r="M9103"/>
    </row>
    <row r="9104" spans="13:13" x14ac:dyDescent="0.25">
      <c r="M9104"/>
    </row>
    <row r="9105" spans="13:13" x14ac:dyDescent="0.25">
      <c r="M9105"/>
    </row>
    <row r="9106" spans="13:13" x14ac:dyDescent="0.25">
      <c r="M9106"/>
    </row>
    <row r="9107" spans="13:13" x14ac:dyDescent="0.25">
      <c r="M9107"/>
    </row>
    <row r="9108" spans="13:13" x14ac:dyDescent="0.25">
      <c r="M9108"/>
    </row>
    <row r="9109" spans="13:13" x14ac:dyDescent="0.25">
      <c r="M9109"/>
    </row>
    <row r="9110" spans="13:13" x14ac:dyDescent="0.25">
      <c r="M9110"/>
    </row>
    <row r="9111" spans="13:13" x14ac:dyDescent="0.25">
      <c r="M9111"/>
    </row>
    <row r="9112" spans="13:13" x14ac:dyDescent="0.25">
      <c r="M9112"/>
    </row>
    <row r="9113" spans="13:13" x14ac:dyDescent="0.25">
      <c r="M9113"/>
    </row>
    <row r="9114" spans="13:13" x14ac:dyDescent="0.25">
      <c r="M9114"/>
    </row>
    <row r="9115" spans="13:13" x14ac:dyDescent="0.25">
      <c r="M9115"/>
    </row>
    <row r="9116" spans="13:13" x14ac:dyDescent="0.25">
      <c r="M9116"/>
    </row>
    <row r="9117" spans="13:13" x14ac:dyDescent="0.25">
      <c r="M9117"/>
    </row>
    <row r="9118" spans="13:13" x14ac:dyDescent="0.25">
      <c r="M9118"/>
    </row>
    <row r="9119" spans="13:13" x14ac:dyDescent="0.25">
      <c r="M9119"/>
    </row>
    <row r="9120" spans="13:13" x14ac:dyDescent="0.25">
      <c r="M9120"/>
    </row>
    <row r="9121" spans="13:13" x14ac:dyDescent="0.25">
      <c r="M9121"/>
    </row>
    <row r="9122" spans="13:13" x14ac:dyDescent="0.25">
      <c r="M9122"/>
    </row>
    <row r="9123" spans="13:13" x14ac:dyDescent="0.25">
      <c r="M9123"/>
    </row>
    <row r="9124" spans="13:13" x14ac:dyDescent="0.25">
      <c r="M9124"/>
    </row>
    <row r="9125" spans="13:13" x14ac:dyDescent="0.25">
      <c r="M9125"/>
    </row>
    <row r="9126" spans="13:13" x14ac:dyDescent="0.25">
      <c r="M9126"/>
    </row>
    <row r="9127" spans="13:13" x14ac:dyDescent="0.25">
      <c r="M9127"/>
    </row>
    <row r="9128" spans="13:13" x14ac:dyDescent="0.25">
      <c r="M9128"/>
    </row>
    <row r="9129" spans="13:13" x14ac:dyDescent="0.25">
      <c r="M9129"/>
    </row>
    <row r="9130" spans="13:13" x14ac:dyDescent="0.25">
      <c r="M9130"/>
    </row>
    <row r="9131" spans="13:13" x14ac:dyDescent="0.25">
      <c r="M9131"/>
    </row>
    <row r="9132" spans="13:13" x14ac:dyDescent="0.25">
      <c r="M9132"/>
    </row>
    <row r="9133" spans="13:13" x14ac:dyDescent="0.25">
      <c r="M9133"/>
    </row>
    <row r="9134" spans="13:13" x14ac:dyDescent="0.25">
      <c r="M9134"/>
    </row>
    <row r="9135" spans="13:13" x14ac:dyDescent="0.25">
      <c r="M9135"/>
    </row>
    <row r="9136" spans="13:13" x14ac:dyDescent="0.25">
      <c r="M9136"/>
    </row>
    <row r="9137" spans="13:13" x14ac:dyDescent="0.25">
      <c r="M9137"/>
    </row>
    <row r="9138" spans="13:13" x14ac:dyDescent="0.25">
      <c r="M9138"/>
    </row>
    <row r="9139" spans="13:13" x14ac:dyDescent="0.25">
      <c r="M9139"/>
    </row>
    <row r="9140" spans="13:13" x14ac:dyDescent="0.25">
      <c r="M9140"/>
    </row>
    <row r="9141" spans="13:13" x14ac:dyDescent="0.25">
      <c r="M9141"/>
    </row>
    <row r="9142" spans="13:13" x14ac:dyDescent="0.25">
      <c r="M9142"/>
    </row>
    <row r="9143" spans="13:13" x14ac:dyDescent="0.25">
      <c r="M9143"/>
    </row>
    <row r="9144" spans="13:13" x14ac:dyDescent="0.25">
      <c r="M9144"/>
    </row>
    <row r="9145" spans="13:13" x14ac:dyDescent="0.25">
      <c r="M9145"/>
    </row>
    <row r="9146" spans="13:13" x14ac:dyDescent="0.25">
      <c r="M9146"/>
    </row>
    <row r="9147" spans="13:13" x14ac:dyDescent="0.25">
      <c r="M9147"/>
    </row>
    <row r="9148" spans="13:13" x14ac:dyDescent="0.25">
      <c r="M9148"/>
    </row>
    <row r="9149" spans="13:13" x14ac:dyDescent="0.25">
      <c r="M9149"/>
    </row>
    <row r="9150" spans="13:13" x14ac:dyDescent="0.25">
      <c r="M9150"/>
    </row>
    <row r="9151" spans="13:13" x14ac:dyDescent="0.25">
      <c r="M9151"/>
    </row>
    <row r="9152" spans="13:13" x14ac:dyDescent="0.25">
      <c r="M9152"/>
    </row>
    <row r="9153" spans="13:13" x14ac:dyDescent="0.25">
      <c r="M9153"/>
    </row>
    <row r="9154" spans="13:13" x14ac:dyDescent="0.25">
      <c r="M9154"/>
    </row>
    <row r="9155" spans="13:13" x14ac:dyDescent="0.25">
      <c r="M9155"/>
    </row>
    <row r="9156" spans="13:13" x14ac:dyDescent="0.25">
      <c r="M9156"/>
    </row>
    <row r="9157" spans="13:13" x14ac:dyDescent="0.25">
      <c r="M9157"/>
    </row>
    <row r="9158" spans="13:13" x14ac:dyDescent="0.25">
      <c r="M9158"/>
    </row>
    <row r="9159" spans="13:13" x14ac:dyDescent="0.25">
      <c r="M9159"/>
    </row>
    <row r="9160" spans="13:13" x14ac:dyDescent="0.25">
      <c r="M9160"/>
    </row>
    <row r="9161" spans="13:13" x14ac:dyDescent="0.25">
      <c r="M9161"/>
    </row>
    <row r="9162" spans="13:13" x14ac:dyDescent="0.25">
      <c r="M9162"/>
    </row>
    <row r="9163" spans="13:13" x14ac:dyDescent="0.25">
      <c r="M9163"/>
    </row>
    <row r="9164" spans="13:13" x14ac:dyDescent="0.25">
      <c r="M9164"/>
    </row>
    <row r="9165" spans="13:13" x14ac:dyDescent="0.25">
      <c r="M9165"/>
    </row>
    <row r="9166" spans="13:13" x14ac:dyDescent="0.25">
      <c r="M9166"/>
    </row>
    <row r="9167" spans="13:13" x14ac:dyDescent="0.25">
      <c r="M9167"/>
    </row>
    <row r="9168" spans="13:13" x14ac:dyDescent="0.25">
      <c r="M9168"/>
    </row>
    <row r="9169" spans="13:13" x14ac:dyDescent="0.25">
      <c r="M9169"/>
    </row>
    <row r="9170" spans="13:13" x14ac:dyDescent="0.25">
      <c r="M9170"/>
    </row>
    <row r="9171" spans="13:13" x14ac:dyDescent="0.25">
      <c r="M9171"/>
    </row>
    <row r="9172" spans="13:13" x14ac:dyDescent="0.25">
      <c r="M9172"/>
    </row>
    <row r="9173" spans="13:13" x14ac:dyDescent="0.25">
      <c r="M9173"/>
    </row>
    <row r="9174" spans="13:13" x14ac:dyDescent="0.25">
      <c r="M9174"/>
    </row>
    <row r="9175" spans="13:13" x14ac:dyDescent="0.25">
      <c r="M9175"/>
    </row>
    <row r="9176" spans="13:13" x14ac:dyDescent="0.25">
      <c r="M9176"/>
    </row>
    <row r="9177" spans="13:13" x14ac:dyDescent="0.25">
      <c r="M9177"/>
    </row>
    <row r="9178" spans="13:13" x14ac:dyDescent="0.25">
      <c r="M9178"/>
    </row>
    <row r="9179" spans="13:13" x14ac:dyDescent="0.25">
      <c r="M9179"/>
    </row>
    <row r="9180" spans="13:13" x14ac:dyDescent="0.25">
      <c r="M9180"/>
    </row>
    <row r="9181" spans="13:13" x14ac:dyDescent="0.25">
      <c r="M9181"/>
    </row>
    <row r="9182" spans="13:13" x14ac:dyDescent="0.25">
      <c r="M9182"/>
    </row>
    <row r="9183" spans="13:13" x14ac:dyDescent="0.25">
      <c r="M9183"/>
    </row>
    <row r="9184" spans="13:13" x14ac:dyDescent="0.25">
      <c r="M9184"/>
    </row>
    <row r="9185" spans="13:13" x14ac:dyDescent="0.25">
      <c r="M9185"/>
    </row>
    <row r="9186" spans="13:13" x14ac:dyDescent="0.25">
      <c r="M9186"/>
    </row>
    <row r="9187" spans="13:13" x14ac:dyDescent="0.25">
      <c r="M9187"/>
    </row>
    <row r="9188" spans="13:13" x14ac:dyDescent="0.25">
      <c r="M9188"/>
    </row>
    <row r="9189" spans="13:13" x14ac:dyDescent="0.25">
      <c r="M9189"/>
    </row>
    <row r="9190" spans="13:13" x14ac:dyDescent="0.25">
      <c r="M9190"/>
    </row>
    <row r="9191" spans="13:13" x14ac:dyDescent="0.25">
      <c r="M9191"/>
    </row>
    <row r="9192" spans="13:13" x14ac:dyDescent="0.25">
      <c r="M9192"/>
    </row>
    <row r="9193" spans="13:13" x14ac:dyDescent="0.25">
      <c r="M9193"/>
    </row>
    <row r="9194" spans="13:13" x14ac:dyDescent="0.25">
      <c r="M9194"/>
    </row>
    <row r="9195" spans="13:13" x14ac:dyDescent="0.25">
      <c r="M9195"/>
    </row>
    <row r="9196" spans="13:13" x14ac:dyDescent="0.25">
      <c r="M9196"/>
    </row>
    <row r="9197" spans="13:13" x14ac:dyDescent="0.25">
      <c r="M9197"/>
    </row>
    <row r="9198" spans="13:13" x14ac:dyDescent="0.25">
      <c r="M9198"/>
    </row>
    <row r="9199" spans="13:13" x14ac:dyDescent="0.25">
      <c r="M9199"/>
    </row>
    <row r="9200" spans="13:13" x14ac:dyDescent="0.25">
      <c r="M9200"/>
    </row>
    <row r="9201" spans="13:13" x14ac:dyDescent="0.25">
      <c r="M9201"/>
    </row>
    <row r="9202" spans="13:13" x14ac:dyDescent="0.25">
      <c r="M9202"/>
    </row>
    <row r="9203" spans="13:13" x14ac:dyDescent="0.25">
      <c r="M9203"/>
    </row>
    <row r="9204" spans="13:13" x14ac:dyDescent="0.25">
      <c r="M9204"/>
    </row>
    <row r="9205" spans="13:13" x14ac:dyDescent="0.25">
      <c r="M9205"/>
    </row>
    <row r="9206" spans="13:13" x14ac:dyDescent="0.25">
      <c r="M9206"/>
    </row>
    <row r="9207" spans="13:13" x14ac:dyDescent="0.25">
      <c r="M9207"/>
    </row>
    <row r="9208" spans="13:13" x14ac:dyDescent="0.25">
      <c r="M9208"/>
    </row>
    <row r="9209" spans="13:13" x14ac:dyDescent="0.25">
      <c r="M9209"/>
    </row>
    <row r="9210" spans="13:13" x14ac:dyDescent="0.25">
      <c r="M9210"/>
    </row>
    <row r="9211" spans="13:13" x14ac:dyDescent="0.25">
      <c r="M9211"/>
    </row>
    <row r="9212" spans="13:13" x14ac:dyDescent="0.25">
      <c r="M9212"/>
    </row>
    <row r="9213" spans="13:13" x14ac:dyDescent="0.25">
      <c r="M9213"/>
    </row>
    <row r="9214" spans="13:13" x14ac:dyDescent="0.25">
      <c r="M9214"/>
    </row>
    <row r="9215" spans="13:13" x14ac:dyDescent="0.25">
      <c r="M9215"/>
    </row>
    <row r="9216" spans="13:13" x14ac:dyDescent="0.25">
      <c r="M9216"/>
    </row>
    <row r="9217" spans="13:13" x14ac:dyDescent="0.25">
      <c r="M9217"/>
    </row>
    <row r="9218" spans="13:13" x14ac:dyDescent="0.25">
      <c r="M9218"/>
    </row>
    <row r="9219" spans="13:13" x14ac:dyDescent="0.25">
      <c r="M9219"/>
    </row>
    <row r="9220" spans="13:13" x14ac:dyDescent="0.25">
      <c r="M9220"/>
    </row>
    <row r="9221" spans="13:13" x14ac:dyDescent="0.25">
      <c r="M9221"/>
    </row>
    <row r="9222" spans="13:13" x14ac:dyDescent="0.25">
      <c r="M9222"/>
    </row>
    <row r="9223" spans="13:13" x14ac:dyDescent="0.25">
      <c r="M9223"/>
    </row>
    <row r="9224" spans="13:13" x14ac:dyDescent="0.25">
      <c r="M9224"/>
    </row>
    <row r="9225" spans="13:13" x14ac:dyDescent="0.25">
      <c r="M9225"/>
    </row>
    <row r="9226" spans="13:13" x14ac:dyDescent="0.25">
      <c r="M9226"/>
    </row>
    <row r="9227" spans="13:13" x14ac:dyDescent="0.25">
      <c r="M9227"/>
    </row>
    <row r="9228" spans="13:13" x14ac:dyDescent="0.25">
      <c r="M9228"/>
    </row>
    <row r="9229" spans="13:13" x14ac:dyDescent="0.25">
      <c r="M9229"/>
    </row>
    <row r="9230" spans="13:13" x14ac:dyDescent="0.25">
      <c r="M9230"/>
    </row>
    <row r="9231" spans="13:13" x14ac:dyDescent="0.25">
      <c r="M9231"/>
    </row>
    <row r="9232" spans="13:13" x14ac:dyDescent="0.25">
      <c r="M9232"/>
    </row>
    <row r="9233" spans="13:13" x14ac:dyDescent="0.25">
      <c r="M9233"/>
    </row>
    <row r="9234" spans="13:13" x14ac:dyDescent="0.25">
      <c r="M9234"/>
    </row>
    <row r="9235" spans="13:13" x14ac:dyDescent="0.25">
      <c r="M9235"/>
    </row>
    <row r="9236" spans="13:13" x14ac:dyDescent="0.25">
      <c r="M9236"/>
    </row>
    <row r="9237" spans="13:13" x14ac:dyDescent="0.25">
      <c r="M9237"/>
    </row>
    <row r="9238" spans="13:13" x14ac:dyDescent="0.25">
      <c r="M9238"/>
    </row>
    <row r="9239" spans="13:13" x14ac:dyDescent="0.25">
      <c r="M9239"/>
    </row>
    <row r="9240" spans="13:13" x14ac:dyDescent="0.25">
      <c r="M9240"/>
    </row>
    <row r="9241" spans="13:13" x14ac:dyDescent="0.25">
      <c r="M9241"/>
    </row>
    <row r="9242" spans="13:13" x14ac:dyDescent="0.25">
      <c r="M9242"/>
    </row>
    <row r="9243" spans="13:13" x14ac:dyDescent="0.25">
      <c r="M9243"/>
    </row>
    <row r="9244" spans="13:13" x14ac:dyDescent="0.25">
      <c r="M9244"/>
    </row>
    <row r="9245" spans="13:13" x14ac:dyDescent="0.25">
      <c r="M9245"/>
    </row>
    <row r="9246" spans="13:13" x14ac:dyDescent="0.25">
      <c r="M9246"/>
    </row>
    <row r="9247" spans="13:13" x14ac:dyDescent="0.25">
      <c r="M9247"/>
    </row>
    <row r="9248" spans="13:13" x14ac:dyDescent="0.25">
      <c r="M9248"/>
    </row>
    <row r="9249" spans="13:13" x14ac:dyDescent="0.25">
      <c r="M9249"/>
    </row>
    <row r="9250" spans="13:13" x14ac:dyDescent="0.25">
      <c r="M9250"/>
    </row>
    <row r="9251" spans="13:13" x14ac:dyDescent="0.25">
      <c r="M9251"/>
    </row>
    <row r="9252" spans="13:13" x14ac:dyDescent="0.25">
      <c r="M9252"/>
    </row>
    <row r="9253" spans="13:13" x14ac:dyDescent="0.25">
      <c r="M9253"/>
    </row>
    <row r="9254" spans="13:13" x14ac:dyDescent="0.25">
      <c r="M9254"/>
    </row>
    <row r="9255" spans="13:13" x14ac:dyDescent="0.25">
      <c r="M9255"/>
    </row>
    <row r="9256" spans="13:13" x14ac:dyDescent="0.25">
      <c r="M9256"/>
    </row>
    <row r="9257" spans="13:13" x14ac:dyDescent="0.25">
      <c r="M9257"/>
    </row>
    <row r="9258" spans="13:13" x14ac:dyDescent="0.25">
      <c r="M9258"/>
    </row>
    <row r="9259" spans="13:13" x14ac:dyDescent="0.25">
      <c r="M9259"/>
    </row>
    <row r="9260" spans="13:13" x14ac:dyDescent="0.25">
      <c r="M9260"/>
    </row>
    <row r="9261" spans="13:13" x14ac:dyDescent="0.25">
      <c r="M9261"/>
    </row>
    <row r="9262" spans="13:13" x14ac:dyDescent="0.25">
      <c r="M9262"/>
    </row>
    <row r="9263" spans="13:13" x14ac:dyDescent="0.25">
      <c r="M9263"/>
    </row>
    <row r="9264" spans="13:13" x14ac:dyDescent="0.25">
      <c r="M9264"/>
    </row>
    <row r="9265" spans="13:13" x14ac:dyDescent="0.25">
      <c r="M9265"/>
    </row>
    <row r="9266" spans="13:13" x14ac:dyDescent="0.25">
      <c r="M9266"/>
    </row>
    <row r="9267" spans="13:13" x14ac:dyDescent="0.25">
      <c r="M9267"/>
    </row>
    <row r="9268" spans="13:13" x14ac:dyDescent="0.25">
      <c r="M9268"/>
    </row>
    <row r="9269" spans="13:13" x14ac:dyDescent="0.25">
      <c r="M9269"/>
    </row>
    <row r="9270" spans="13:13" x14ac:dyDescent="0.25">
      <c r="M9270"/>
    </row>
    <row r="9271" spans="13:13" x14ac:dyDescent="0.25">
      <c r="M9271"/>
    </row>
    <row r="9272" spans="13:13" x14ac:dyDescent="0.25">
      <c r="M9272"/>
    </row>
    <row r="9273" spans="13:13" x14ac:dyDescent="0.25">
      <c r="M9273"/>
    </row>
    <row r="9274" spans="13:13" x14ac:dyDescent="0.25">
      <c r="M9274"/>
    </row>
    <row r="9275" spans="13:13" x14ac:dyDescent="0.25">
      <c r="M9275"/>
    </row>
    <row r="9276" spans="13:13" x14ac:dyDescent="0.25">
      <c r="M9276"/>
    </row>
    <row r="9277" spans="13:13" x14ac:dyDescent="0.25">
      <c r="M9277"/>
    </row>
    <row r="9278" spans="13:13" x14ac:dyDescent="0.25">
      <c r="M9278"/>
    </row>
    <row r="9279" spans="13:13" x14ac:dyDescent="0.25">
      <c r="M9279"/>
    </row>
    <row r="9280" spans="13:13" x14ac:dyDescent="0.25">
      <c r="M9280"/>
    </row>
    <row r="9281" spans="13:13" x14ac:dyDescent="0.25">
      <c r="M9281"/>
    </row>
    <row r="9282" spans="13:13" x14ac:dyDescent="0.25">
      <c r="M9282"/>
    </row>
    <row r="9283" spans="13:13" x14ac:dyDescent="0.25">
      <c r="M9283"/>
    </row>
    <row r="9284" spans="13:13" x14ac:dyDescent="0.25">
      <c r="M9284"/>
    </row>
    <row r="9285" spans="13:13" x14ac:dyDescent="0.25">
      <c r="M9285"/>
    </row>
    <row r="9286" spans="13:13" x14ac:dyDescent="0.25">
      <c r="M9286"/>
    </row>
    <row r="9287" spans="13:13" x14ac:dyDescent="0.25">
      <c r="M9287"/>
    </row>
    <row r="9288" spans="13:13" x14ac:dyDescent="0.25">
      <c r="M9288"/>
    </row>
    <row r="9289" spans="13:13" x14ac:dyDescent="0.25">
      <c r="M9289"/>
    </row>
    <row r="9290" spans="13:13" x14ac:dyDescent="0.25">
      <c r="M9290"/>
    </row>
    <row r="9291" spans="13:13" x14ac:dyDescent="0.25">
      <c r="M9291"/>
    </row>
    <row r="9292" spans="13:13" x14ac:dyDescent="0.25">
      <c r="M9292"/>
    </row>
    <row r="9293" spans="13:13" x14ac:dyDescent="0.25">
      <c r="M9293"/>
    </row>
    <row r="9294" spans="13:13" x14ac:dyDescent="0.25">
      <c r="M9294"/>
    </row>
    <row r="9295" spans="13:13" x14ac:dyDescent="0.25">
      <c r="M9295"/>
    </row>
    <row r="9296" spans="13:13" x14ac:dyDescent="0.25">
      <c r="M9296"/>
    </row>
    <row r="9297" spans="13:13" x14ac:dyDescent="0.25">
      <c r="M9297"/>
    </row>
    <row r="9298" spans="13:13" x14ac:dyDescent="0.25">
      <c r="M9298"/>
    </row>
    <row r="9299" spans="13:13" x14ac:dyDescent="0.25">
      <c r="M9299"/>
    </row>
    <row r="9300" spans="13:13" x14ac:dyDescent="0.25">
      <c r="M9300"/>
    </row>
    <row r="9301" spans="13:13" x14ac:dyDescent="0.25">
      <c r="M9301"/>
    </row>
    <row r="9302" spans="13:13" x14ac:dyDescent="0.25">
      <c r="M9302"/>
    </row>
    <row r="9303" spans="13:13" x14ac:dyDescent="0.25">
      <c r="M9303"/>
    </row>
    <row r="9304" spans="13:13" x14ac:dyDescent="0.25">
      <c r="M9304"/>
    </row>
    <row r="9305" spans="13:13" x14ac:dyDescent="0.25">
      <c r="M9305"/>
    </row>
    <row r="9306" spans="13:13" x14ac:dyDescent="0.25">
      <c r="M9306"/>
    </row>
    <row r="9307" spans="13:13" x14ac:dyDescent="0.25">
      <c r="M9307"/>
    </row>
    <row r="9308" spans="13:13" x14ac:dyDescent="0.25">
      <c r="M9308"/>
    </row>
    <row r="9309" spans="13:13" x14ac:dyDescent="0.25">
      <c r="M9309"/>
    </row>
    <row r="9310" spans="13:13" x14ac:dyDescent="0.25">
      <c r="M9310"/>
    </row>
    <row r="9311" spans="13:13" x14ac:dyDescent="0.25">
      <c r="M9311"/>
    </row>
    <row r="9312" spans="13:13" x14ac:dyDescent="0.25">
      <c r="M9312"/>
    </row>
    <row r="9313" spans="13:13" x14ac:dyDescent="0.25">
      <c r="M9313"/>
    </row>
    <row r="9314" spans="13:13" x14ac:dyDescent="0.25">
      <c r="M9314"/>
    </row>
    <row r="9315" spans="13:13" x14ac:dyDescent="0.25">
      <c r="M9315"/>
    </row>
    <row r="9316" spans="13:13" x14ac:dyDescent="0.25">
      <c r="M9316"/>
    </row>
    <row r="9317" spans="13:13" x14ac:dyDescent="0.25">
      <c r="M9317"/>
    </row>
    <row r="9318" spans="13:13" x14ac:dyDescent="0.25">
      <c r="M9318"/>
    </row>
    <row r="9319" spans="13:13" x14ac:dyDescent="0.25">
      <c r="M9319"/>
    </row>
    <row r="9320" spans="13:13" x14ac:dyDescent="0.25">
      <c r="M9320"/>
    </row>
    <row r="9321" spans="13:13" x14ac:dyDescent="0.25">
      <c r="M9321"/>
    </row>
    <row r="9322" spans="13:13" x14ac:dyDescent="0.25">
      <c r="M9322"/>
    </row>
    <row r="9323" spans="13:13" x14ac:dyDescent="0.25">
      <c r="M9323"/>
    </row>
    <row r="9324" spans="13:13" x14ac:dyDescent="0.25">
      <c r="M9324"/>
    </row>
    <row r="9325" spans="13:13" x14ac:dyDescent="0.25">
      <c r="M9325"/>
    </row>
    <row r="9326" spans="13:13" x14ac:dyDescent="0.25">
      <c r="M9326"/>
    </row>
    <row r="9327" spans="13:13" x14ac:dyDescent="0.25">
      <c r="M9327"/>
    </row>
    <row r="9328" spans="13:13" x14ac:dyDescent="0.25">
      <c r="M9328"/>
    </row>
    <row r="9329" spans="13:13" x14ac:dyDescent="0.25">
      <c r="M9329"/>
    </row>
    <row r="9330" spans="13:13" x14ac:dyDescent="0.25">
      <c r="M9330"/>
    </row>
    <row r="9331" spans="13:13" x14ac:dyDescent="0.25">
      <c r="M9331"/>
    </row>
    <row r="9332" spans="13:13" x14ac:dyDescent="0.25">
      <c r="M9332"/>
    </row>
    <row r="9333" spans="13:13" x14ac:dyDescent="0.25">
      <c r="M9333"/>
    </row>
    <row r="9334" spans="13:13" x14ac:dyDescent="0.25">
      <c r="M9334"/>
    </row>
    <row r="9335" spans="13:13" x14ac:dyDescent="0.25">
      <c r="M9335"/>
    </row>
    <row r="9336" spans="13:13" x14ac:dyDescent="0.25">
      <c r="M9336"/>
    </row>
    <row r="9337" spans="13:13" x14ac:dyDescent="0.25">
      <c r="M9337"/>
    </row>
    <row r="9338" spans="13:13" x14ac:dyDescent="0.25">
      <c r="M9338"/>
    </row>
    <row r="9339" spans="13:13" x14ac:dyDescent="0.25">
      <c r="M9339"/>
    </row>
    <row r="9340" spans="13:13" x14ac:dyDescent="0.25">
      <c r="M9340"/>
    </row>
    <row r="9341" spans="13:13" x14ac:dyDescent="0.25">
      <c r="M9341"/>
    </row>
    <row r="9342" spans="13:13" x14ac:dyDescent="0.25">
      <c r="M9342"/>
    </row>
    <row r="9343" spans="13:13" x14ac:dyDescent="0.25">
      <c r="M9343"/>
    </row>
    <row r="9344" spans="13:13" x14ac:dyDescent="0.25">
      <c r="M9344"/>
    </row>
    <row r="9345" spans="13:13" x14ac:dyDescent="0.25">
      <c r="M9345"/>
    </row>
    <row r="9346" spans="13:13" x14ac:dyDescent="0.25">
      <c r="M9346"/>
    </row>
    <row r="9347" spans="13:13" x14ac:dyDescent="0.25">
      <c r="M9347"/>
    </row>
    <row r="9348" spans="13:13" x14ac:dyDescent="0.25">
      <c r="M9348"/>
    </row>
    <row r="9349" spans="13:13" x14ac:dyDescent="0.25">
      <c r="M9349"/>
    </row>
    <row r="9350" spans="13:13" x14ac:dyDescent="0.25">
      <c r="M9350"/>
    </row>
    <row r="9351" spans="13:13" x14ac:dyDescent="0.25">
      <c r="M9351"/>
    </row>
    <row r="9352" spans="13:13" x14ac:dyDescent="0.25">
      <c r="M9352"/>
    </row>
    <row r="9353" spans="13:13" x14ac:dyDescent="0.25">
      <c r="M9353"/>
    </row>
    <row r="9354" spans="13:13" x14ac:dyDescent="0.25">
      <c r="M9354"/>
    </row>
    <row r="9355" spans="13:13" x14ac:dyDescent="0.25">
      <c r="M9355"/>
    </row>
    <row r="9356" spans="13:13" x14ac:dyDescent="0.25">
      <c r="M9356"/>
    </row>
    <row r="9357" spans="13:13" x14ac:dyDescent="0.25">
      <c r="M9357"/>
    </row>
    <row r="9358" spans="13:13" x14ac:dyDescent="0.25">
      <c r="M9358"/>
    </row>
    <row r="9359" spans="13:13" x14ac:dyDescent="0.25">
      <c r="M9359"/>
    </row>
    <row r="9360" spans="13:13" x14ac:dyDescent="0.25">
      <c r="M9360"/>
    </row>
    <row r="9361" spans="13:13" x14ac:dyDescent="0.25">
      <c r="M9361"/>
    </row>
    <row r="9362" spans="13:13" x14ac:dyDescent="0.25">
      <c r="M9362"/>
    </row>
    <row r="9363" spans="13:13" x14ac:dyDescent="0.25">
      <c r="M9363"/>
    </row>
    <row r="9364" spans="13:13" x14ac:dyDescent="0.25">
      <c r="M9364"/>
    </row>
    <row r="9365" spans="13:13" x14ac:dyDescent="0.25">
      <c r="M9365"/>
    </row>
    <row r="9366" spans="13:13" x14ac:dyDescent="0.25">
      <c r="M9366"/>
    </row>
    <row r="9367" spans="13:13" x14ac:dyDescent="0.25">
      <c r="M9367"/>
    </row>
    <row r="9368" spans="13:13" x14ac:dyDescent="0.25">
      <c r="M9368"/>
    </row>
    <row r="9369" spans="13:13" x14ac:dyDescent="0.25">
      <c r="M9369"/>
    </row>
    <row r="9370" spans="13:13" x14ac:dyDescent="0.25">
      <c r="M9370"/>
    </row>
    <row r="9371" spans="13:13" x14ac:dyDescent="0.25">
      <c r="M9371"/>
    </row>
    <row r="9372" spans="13:13" x14ac:dyDescent="0.25">
      <c r="M9372"/>
    </row>
    <row r="9373" spans="13:13" x14ac:dyDescent="0.25">
      <c r="M9373"/>
    </row>
    <row r="9374" spans="13:13" x14ac:dyDescent="0.25">
      <c r="M9374"/>
    </row>
    <row r="9375" spans="13:13" x14ac:dyDescent="0.25">
      <c r="M9375"/>
    </row>
    <row r="9376" spans="13:13" x14ac:dyDescent="0.25">
      <c r="M9376"/>
    </row>
    <row r="9377" spans="13:13" x14ac:dyDescent="0.25">
      <c r="M9377"/>
    </row>
    <row r="9378" spans="13:13" x14ac:dyDescent="0.25">
      <c r="M9378"/>
    </row>
    <row r="9379" spans="13:13" x14ac:dyDescent="0.25">
      <c r="M9379"/>
    </row>
    <row r="9380" spans="13:13" x14ac:dyDescent="0.25">
      <c r="M9380"/>
    </row>
    <row r="9381" spans="13:13" x14ac:dyDescent="0.25">
      <c r="M9381"/>
    </row>
    <row r="9382" spans="13:13" x14ac:dyDescent="0.25">
      <c r="M9382"/>
    </row>
    <row r="9383" spans="13:13" x14ac:dyDescent="0.25">
      <c r="M9383"/>
    </row>
    <row r="9384" spans="13:13" x14ac:dyDescent="0.25">
      <c r="M9384"/>
    </row>
    <row r="9385" spans="13:13" x14ac:dyDescent="0.25">
      <c r="M9385"/>
    </row>
    <row r="9386" spans="13:13" x14ac:dyDescent="0.25">
      <c r="M9386"/>
    </row>
    <row r="9387" spans="13:13" x14ac:dyDescent="0.25">
      <c r="M9387"/>
    </row>
    <row r="9388" spans="13:13" x14ac:dyDescent="0.25">
      <c r="M9388"/>
    </row>
    <row r="9389" spans="13:13" x14ac:dyDescent="0.25">
      <c r="M9389"/>
    </row>
    <row r="9390" spans="13:13" x14ac:dyDescent="0.25">
      <c r="M9390"/>
    </row>
    <row r="9391" spans="13:13" x14ac:dyDescent="0.25">
      <c r="M9391"/>
    </row>
    <row r="9392" spans="13:13" x14ac:dyDescent="0.25">
      <c r="M9392"/>
    </row>
    <row r="9393" spans="13:13" x14ac:dyDescent="0.25">
      <c r="M9393"/>
    </row>
    <row r="9394" spans="13:13" x14ac:dyDescent="0.25">
      <c r="M9394"/>
    </row>
    <row r="9395" spans="13:13" x14ac:dyDescent="0.25">
      <c r="M9395"/>
    </row>
    <row r="9396" spans="13:13" x14ac:dyDescent="0.25">
      <c r="M9396"/>
    </row>
    <row r="9397" spans="13:13" x14ac:dyDescent="0.25">
      <c r="M9397"/>
    </row>
    <row r="9398" spans="13:13" x14ac:dyDescent="0.25">
      <c r="M9398"/>
    </row>
    <row r="9399" spans="13:13" x14ac:dyDescent="0.25">
      <c r="M9399"/>
    </row>
    <row r="9400" spans="13:13" x14ac:dyDescent="0.25">
      <c r="M9400"/>
    </row>
    <row r="9401" spans="13:13" x14ac:dyDescent="0.25">
      <c r="M9401"/>
    </row>
    <row r="9402" spans="13:13" x14ac:dyDescent="0.25">
      <c r="M9402"/>
    </row>
    <row r="9403" spans="13:13" x14ac:dyDescent="0.25">
      <c r="M9403"/>
    </row>
    <row r="9404" spans="13:13" x14ac:dyDescent="0.25">
      <c r="M9404"/>
    </row>
    <row r="9405" spans="13:13" x14ac:dyDescent="0.25">
      <c r="M9405"/>
    </row>
    <row r="9406" spans="13:13" x14ac:dyDescent="0.25">
      <c r="M9406"/>
    </row>
    <row r="9407" spans="13:13" x14ac:dyDescent="0.25">
      <c r="M9407"/>
    </row>
    <row r="9408" spans="13:13" x14ac:dyDescent="0.25">
      <c r="M9408"/>
    </row>
    <row r="9409" spans="13:13" x14ac:dyDescent="0.25">
      <c r="M9409"/>
    </row>
    <row r="9410" spans="13:13" x14ac:dyDescent="0.25">
      <c r="M9410"/>
    </row>
    <row r="9411" spans="13:13" x14ac:dyDescent="0.25">
      <c r="M9411"/>
    </row>
    <row r="9412" spans="13:13" x14ac:dyDescent="0.25">
      <c r="M9412"/>
    </row>
    <row r="9413" spans="13:13" x14ac:dyDescent="0.25">
      <c r="M9413"/>
    </row>
    <row r="9414" spans="13:13" x14ac:dyDescent="0.25">
      <c r="M9414"/>
    </row>
    <row r="9415" spans="13:13" x14ac:dyDescent="0.25">
      <c r="M9415"/>
    </row>
    <row r="9416" spans="13:13" x14ac:dyDescent="0.25">
      <c r="M9416"/>
    </row>
    <row r="9417" spans="13:13" x14ac:dyDescent="0.25">
      <c r="M9417"/>
    </row>
    <row r="9418" spans="13:13" x14ac:dyDescent="0.25">
      <c r="M9418"/>
    </row>
    <row r="9419" spans="13:13" x14ac:dyDescent="0.25">
      <c r="M9419"/>
    </row>
    <row r="9420" spans="13:13" x14ac:dyDescent="0.25">
      <c r="M9420"/>
    </row>
    <row r="9421" spans="13:13" x14ac:dyDescent="0.25">
      <c r="M9421"/>
    </row>
    <row r="9422" spans="13:13" x14ac:dyDescent="0.25">
      <c r="M9422"/>
    </row>
    <row r="9423" spans="13:13" x14ac:dyDescent="0.25">
      <c r="M9423"/>
    </row>
    <row r="9424" spans="13:13" x14ac:dyDescent="0.25">
      <c r="M9424"/>
    </row>
    <row r="9425" spans="13:13" x14ac:dyDescent="0.25">
      <c r="M9425"/>
    </row>
    <row r="9426" spans="13:13" x14ac:dyDescent="0.25">
      <c r="M9426"/>
    </row>
    <row r="9427" spans="13:13" x14ac:dyDescent="0.25">
      <c r="M9427"/>
    </row>
    <row r="9428" spans="13:13" x14ac:dyDescent="0.25">
      <c r="M9428"/>
    </row>
    <row r="9429" spans="13:13" x14ac:dyDescent="0.25">
      <c r="M9429"/>
    </row>
    <row r="9430" spans="13:13" x14ac:dyDescent="0.25">
      <c r="M9430"/>
    </row>
    <row r="9431" spans="13:13" x14ac:dyDescent="0.25">
      <c r="M9431"/>
    </row>
    <row r="9432" spans="13:13" x14ac:dyDescent="0.25">
      <c r="M9432"/>
    </row>
    <row r="9433" spans="13:13" x14ac:dyDescent="0.25">
      <c r="M9433"/>
    </row>
    <row r="9434" spans="13:13" x14ac:dyDescent="0.25">
      <c r="M9434"/>
    </row>
    <row r="9435" spans="13:13" x14ac:dyDescent="0.25">
      <c r="M9435"/>
    </row>
    <row r="9436" spans="13:13" x14ac:dyDescent="0.25">
      <c r="M9436"/>
    </row>
    <row r="9437" spans="13:13" x14ac:dyDescent="0.25">
      <c r="M9437"/>
    </row>
    <row r="9438" spans="13:13" x14ac:dyDescent="0.25">
      <c r="M9438"/>
    </row>
    <row r="9439" spans="13:13" x14ac:dyDescent="0.25">
      <c r="M9439"/>
    </row>
    <row r="9440" spans="13:13" x14ac:dyDescent="0.25">
      <c r="M9440"/>
    </row>
    <row r="9441" spans="13:13" x14ac:dyDescent="0.25">
      <c r="M9441"/>
    </row>
    <row r="9442" spans="13:13" x14ac:dyDescent="0.25">
      <c r="M9442"/>
    </row>
    <row r="9443" spans="13:13" x14ac:dyDescent="0.25">
      <c r="M9443"/>
    </row>
    <row r="9444" spans="13:13" x14ac:dyDescent="0.25">
      <c r="M9444"/>
    </row>
    <row r="9445" spans="13:13" x14ac:dyDescent="0.25">
      <c r="M9445"/>
    </row>
    <row r="9446" spans="13:13" x14ac:dyDescent="0.25">
      <c r="M9446"/>
    </row>
    <row r="9447" spans="13:13" x14ac:dyDescent="0.25">
      <c r="M9447"/>
    </row>
    <row r="9448" spans="13:13" x14ac:dyDescent="0.25">
      <c r="M9448"/>
    </row>
    <row r="9449" spans="13:13" x14ac:dyDescent="0.25">
      <c r="M9449"/>
    </row>
    <row r="9450" spans="13:13" x14ac:dyDescent="0.25">
      <c r="M9450"/>
    </row>
    <row r="9451" spans="13:13" x14ac:dyDescent="0.25">
      <c r="M9451"/>
    </row>
    <row r="9452" spans="13:13" x14ac:dyDescent="0.25">
      <c r="M9452"/>
    </row>
    <row r="9453" spans="13:13" x14ac:dyDescent="0.25">
      <c r="M9453"/>
    </row>
    <row r="9454" spans="13:13" x14ac:dyDescent="0.25">
      <c r="M9454"/>
    </row>
    <row r="9455" spans="13:13" x14ac:dyDescent="0.25">
      <c r="M9455"/>
    </row>
    <row r="9456" spans="13:13" x14ac:dyDescent="0.25">
      <c r="M9456"/>
    </row>
    <row r="9457" spans="13:13" x14ac:dyDescent="0.25">
      <c r="M9457"/>
    </row>
    <row r="9458" spans="13:13" x14ac:dyDescent="0.25">
      <c r="M9458"/>
    </row>
    <row r="9459" spans="13:13" x14ac:dyDescent="0.25">
      <c r="M9459"/>
    </row>
    <row r="9460" spans="13:13" x14ac:dyDescent="0.25">
      <c r="M9460"/>
    </row>
    <row r="9461" spans="13:13" x14ac:dyDescent="0.25">
      <c r="M9461"/>
    </row>
    <row r="9462" spans="13:13" x14ac:dyDescent="0.25">
      <c r="M9462"/>
    </row>
    <row r="9463" spans="13:13" x14ac:dyDescent="0.25">
      <c r="M9463"/>
    </row>
    <row r="9464" spans="13:13" x14ac:dyDescent="0.25">
      <c r="M9464"/>
    </row>
    <row r="9465" spans="13:13" x14ac:dyDescent="0.25">
      <c r="M9465"/>
    </row>
    <row r="9466" spans="13:13" x14ac:dyDescent="0.25">
      <c r="M9466"/>
    </row>
    <row r="9467" spans="13:13" x14ac:dyDescent="0.25">
      <c r="M9467"/>
    </row>
    <row r="9468" spans="13:13" x14ac:dyDescent="0.25">
      <c r="M9468"/>
    </row>
    <row r="9469" spans="13:13" x14ac:dyDescent="0.25">
      <c r="M9469"/>
    </row>
    <row r="9470" spans="13:13" x14ac:dyDescent="0.25">
      <c r="M9470"/>
    </row>
    <row r="9471" spans="13:13" x14ac:dyDescent="0.25">
      <c r="M9471"/>
    </row>
    <row r="9472" spans="13:13" x14ac:dyDescent="0.25">
      <c r="M9472"/>
    </row>
    <row r="9473" spans="13:13" x14ac:dyDescent="0.25">
      <c r="M9473"/>
    </row>
    <row r="9474" spans="13:13" x14ac:dyDescent="0.25">
      <c r="M9474"/>
    </row>
    <row r="9475" spans="13:13" x14ac:dyDescent="0.25">
      <c r="M9475"/>
    </row>
    <row r="9476" spans="13:13" x14ac:dyDescent="0.25">
      <c r="M9476"/>
    </row>
    <row r="9477" spans="13:13" x14ac:dyDescent="0.25">
      <c r="M9477"/>
    </row>
    <row r="9478" spans="13:13" x14ac:dyDescent="0.25">
      <c r="M9478"/>
    </row>
    <row r="9479" spans="13:13" x14ac:dyDescent="0.25">
      <c r="M9479"/>
    </row>
    <row r="9480" spans="13:13" x14ac:dyDescent="0.25">
      <c r="M9480"/>
    </row>
    <row r="9481" spans="13:13" x14ac:dyDescent="0.25">
      <c r="M9481"/>
    </row>
    <row r="9482" spans="13:13" x14ac:dyDescent="0.25">
      <c r="M9482"/>
    </row>
    <row r="9483" spans="13:13" x14ac:dyDescent="0.25">
      <c r="M9483"/>
    </row>
    <row r="9484" spans="13:13" x14ac:dyDescent="0.25">
      <c r="M9484"/>
    </row>
    <row r="9485" spans="13:13" x14ac:dyDescent="0.25">
      <c r="M9485"/>
    </row>
    <row r="9486" spans="13:13" x14ac:dyDescent="0.25">
      <c r="M9486"/>
    </row>
    <row r="9487" spans="13:13" x14ac:dyDescent="0.25">
      <c r="M9487"/>
    </row>
    <row r="9488" spans="13:13" x14ac:dyDescent="0.25">
      <c r="M9488"/>
    </row>
    <row r="9489" spans="13:13" x14ac:dyDescent="0.25">
      <c r="M9489"/>
    </row>
    <row r="9490" spans="13:13" x14ac:dyDescent="0.25">
      <c r="M9490"/>
    </row>
    <row r="9491" spans="13:13" x14ac:dyDescent="0.25">
      <c r="M9491"/>
    </row>
    <row r="9492" spans="13:13" x14ac:dyDescent="0.25">
      <c r="M9492"/>
    </row>
    <row r="9493" spans="13:13" x14ac:dyDescent="0.25">
      <c r="M9493"/>
    </row>
    <row r="9494" spans="13:13" x14ac:dyDescent="0.25">
      <c r="M9494"/>
    </row>
    <row r="9495" spans="13:13" x14ac:dyDescent="0.25">
      <c r="M9495"/>
    </row>
    <row r="9496" spans="13:13" x14ac:dyDescent="0.25">
      <c r="M9496"/>
    </row>
    <row r="9497" spans="13:13" x14ac:dyDescent="0.25">
      <c r="M9497"/>
    </row>
    <row r="9498" spans="13:13" x14ac:dyDescent="0.25">
      <c r="M9498"/>
    </row>
    <row r="9499" spans="13:13" x14ac:dyDescent="0.25">
      <c r="M9499"/>
    </row>
    <row r="9500" spans="13:13" x14ac:dyDescent="0.25">
      <c r="M9500"/>
    </row>
    <row r="9501" spans="13:13" x14ac:dyDescent="0.25">
      <c r="M9501"/>
    </row>
    <row r="9502" spans="13:13" x14ac:dyDescent="0.25">
      <c r="M9502"/>
    </row>
    <row r="9503" spans="13:13" x14ac:dyDescent="0.25">
      <c r="M9503"/>
    </row>
    <row r="9504" spans="13:13" x14ac:dyDescent="0.25">
      <c r="M9504"/>
    </row>
    <row r="9505" spans="13:13" x14ac:dyDescent="0.25">
      <c r="M9505"/>
    </row>
    <row r="9506" spans="13:13" x14ac:dyDescent="0.25">
      <c r="M9506"/>
    </row>
    <row r="9507" spans="13:13" x14ac:dyDescent="0.25">
      <c r="M9507"/>
    </row>
    <row r="9508" spans="13:13" x14ac:dyDescent="0.25">
      <c r="M9508"/>
    </row>
    <row r="9509" spans="13:13" x14ac:dyDescent="0.25">
      <c r="M9509"/>
    </row>
    <row r="9510" spans="13:13" x14ac:dyDescent="0.25">
      <c r="M9510"/>
    </row>
    <row r="9511" spans="13:13" x14ac:dyDescent="0.25">
      <c r="M9511"/>
    </row>
    <row r="9512" spans="13:13" x14ac:dyDescent="0.25">
      <c r="M9512"/>
    </row>
    <row r="9513" spans="13:13" x14ac:dyDescent="0.25">
      <c r="M9513"/>
    </row>
    <row r="9514" spans="13:13" x14ac:dyDescent="0.25">
      <c r="M9514"/>
    </row>
    <row r="9515" spans="13:13" x14ac:dyDescent="0.25">
      <c r="M9515"/>
    </row>
    <row r="9516" spans="13:13" x14ac:dyDescent="0.25">
      <c r="M9516"/>
    </row>
    <row r="9517" spans="13:13" x14ac:dyDescent="0.25">
      <c r="M9517"/>
    </row>
    <row r="9518" spans="13:13" x14ac:dyDescent="0.25">
      <c r="M9518"/>
    </row>
    <row r="9519" spans="13:13" x14ac:dyDescent="0.25">
      <c r="M9519"/>
    </row>
    <row r="9520" spans="13:13" x14ac:dyDescent="0.25">
      <c r="M9520"/>
    </row>
    <row r="9521" spans="13:13" x14ac:dyDescent="0.25">
      <c r="M9521"/>
    </row>
    <row r="9522" spans="13:13" x14ac:dyDescent="0.25">
      <c r="M9522"/>
    </row>
    <row r="9523" spans="13:13" x14ac:dyDescent="0.25">
      <c r="M9523"/>
    </row>
    <row r="9524" spans="13:13" x14ac:dyDescent="0.25">
      <c r="M9524"/>
    </row>
    <row r="9525" spans="13:13" x14ac:dyDescent="0.25">
      <c r="M9525"/>
    </row>
    <row r="9526" spans="13:13" x14ac:dyDescent="0.25">
      <c r="M9526"/>
    </row>
    <row r="9527" spans="13:13" x14ac:dyDescent="0.25">
      <c r="M9527"/>
    </row>
    <row r="9528" spans="13:13" x14ac:dyDescent="0.25">
      <c r="M9528"/>
    </row>
    <row r="9529" spans="13:13" x14ac:dyDescent="0.25">
      <c r="M9529"/>
    </row>
    <row r="9530" spans="13:13" x14ac:dyDescent="0.25">
      <c r="M9530"/>
    </row>
    <row r="9531" spans="13:13" x14ac:dyDescent="0.25">
      <c r="M9531"/>
    </row>
    <row r="9532" spans="13:13" x14ac:dyDescent="0.25">
      <c r="M9532"/>
    </row>
    <row r="9533" spans="13:13" x14ac:dyDescent="0.25">
      <c r="M9533"/>
    </row>
    <row r="9534" spans="13:13" x14ac:dyDescent="0.25">
      <c r="M9534"/>
    </row>
    <row r="9535" spans="13:13" x14ac:dyDescent="0.25">
      <c r="M9535"/>
    </row>
    <row r="9536" spans="13:13" x14ac:dyDescent="0.25">
      <c r="M9536"/>
    </row>
    <row r="9537" spans="13:13" x14ac:dyDescent="0.25">
      <c r="M9537"/>
    </row>
    <row r="9538" spans="13:13" x14ac:dyDescent="0.25">
      <c r="M9538"/>
    </row>
    <row r="9539" spans="13:13" x14ac:dyDescent="0.25">
      <c r="M9539"/>
    </row>
    <row r="9540" spans="13:13" x14ac:dyDescent="0.25">
      <c r="M9540"/>
    </row>
    <row r="9541" spans="13:13" x14ac:dyDescent="0.25">
      <c r="M9541"/>
    </row>
    <row r="9542" spans="13:13" x14ac:dyDescent="0.25">
      <c r="M9542"/>
    </row>
    <row r="9543" spans="13:13" x14ac:dyDescent="0.25">
      <c r="M9543"/>
    </row>
    <row r="9544" spans="13:13" x14ac:dyDescent="0.25">
      <c r="M9544"/>
    </row>
    <row r="9545" spans="13:13" x14ac:dyDescent="0.25">
      <c r="M9545"/>
    </row>
    <row r="9546" spans="13:13" x14ac:dyDescent="0.25">
      <c r="M9546"/>
    </row>
    <row r="9547" spans="13:13" x14ac:dyDescent="0.25">
      <c r="M9547"/>
    </row>
    <row r="9548" spans="13:13" x14ac:dyDescent="0.25">
      <c r="M9548"/>
    </row>
    <row r="9549" spans="13:13" x14ac:dyDescent="0.25">
      <c r="M9549"/>
    </row>
    <row r="9550" spans="13:13" x14ac:dyDescent="0.25">
      <c r="M9550"/>
    </row>
    <row r="9551" spans="13:13" x14ac:dyDescent="0.25">
      <c r="M9551"/>
    </row>
    <row r="9552" spans="13:13" x14ac:dyDescent="0.25">
      <c r="M9552"/>
    </row>
    <row r="9553" spans="13:13" x14ac:dyDescent="0.25">
      <c r="M9553"/>
    </row>
    <row r="9554" spans="13:13" x14ac:dyDescent="0.25">
      <c r="M9554"/>
    </row>
    <row r="9555" spans="13:13" x14ac:dyDescent="0.25">
      <c r="M9555"/>
    </row>
    <row r="9556" spans="13:13" x14ac:dyDescent="0.25">
      <c r="M9556"/>
    </row>
    <row r="9557" spans="13:13" x14ac:dyDescent="0.25">
      <c r="M9557"/>
    </row>
    <row r="9558" spans="13:13" x14ac:dyDescent="0.25">
      <c r="M9558"/>
    </row>
    <row r="9559" spans="13:13" x14ac:dyDescent="0.25">
      <c r="M9559"/>
    </row>
    <row r="9560" spans="13:13" x14ac:dyDescent="0.25">
      <c r="M9560"/>
    </row>
    <row r="9561" spans="13:13" x14ac:dyDescent="0.25">
      <c r="M9561"/>
    </row>
    <row r="9562" spans="13:13" x14ac:dyDescent="0.25">
      <c r="M9562"/>
    </row>
    <row r="9563" spans="13:13" x14ac:dyDescent="0.25">
      <c r="M9563"/>
    </row>
    <row r="9564" spans="13:13" x14ac:dyDescent="0.25">
      <c r="M9564"/>
    </row>
    <row r="9565" spans="13:13" x14ac:dyDescent="0.25">
      <c r="M9565"/>
    </row>
    <row r="9566" spans="13:13" x14ac:dyDescent="0.25">
      <c r="M9566"/>
    </row>
    <row r="9567" spans="13:13" x14ac:dyDescent="0.25">
      <c r="M9567"/>
    </row>
    <row r="9568" spans="13:13" x14ac:dyDescent="0.25">
      <c r="M9568"/>
    </row>
    <row r="9569" spans="13:13" x14ac:dyDescent="0.25">
      <c r="M9569"/>
    </row>
    <row r="9570" spans="13:13" x14ac:dyDescent="0.25">
      <c r="M9570"/>
    </row>
    <row r="9571" spans="13:13" x14ac:dyDescent="0.25">
      <c r="M9571"/>
    </row>
    <row r="9572" spans="13:13" x14ac:dyDescent="0.25">
      <c r="M9572"/>
    </row>
    <row r="9573" spans="13:13" x14ac:dyDescent="0.25">
      <c r="M9573"/>
    </row>
    <row r="9574" spans="13:13" x14ac:dyDescent="0.25">
      <c r="M9574"/>
    </row>
    <row r="9575" spans="13:13" x14ac:dyDescent="0.25">
      <c r="M9575"/>
    </row>
    <row r="9576" spans="13:13" x14ac:dyDescent="0.25">
      <c r="M9576"/>
    </row>
    <row r="9577" spans="13:13" x14ac:dyDescent="0.25">
      <c r="M9577"/>
    </row>
    <row r="9578" spans="13:13" x14ac:dyDescent="0.25">
      <c r="M9578"/>
    </row>
    <row r="9579" spans="13:13" x14ac:dyDescent="0.25">
      <c r="M9579"/>
    </row>
    <row r="9580" spans="13:13" x14ac:dyDescent="0.25">
      <c r="M9580"/>
    </row>
    <row r="9581" spans="13:13" x14ac:dyDescent="0.25">
      <c r="M9581"/>
    </row>
    <row r="9582" spans="13:13" x14ac:dyDescent="0.25">
      <c r="M9582"/>
    </row>
    <row r="9583" spans="13:13" x14ac:dyDescent="0.25">
      <c r="M9583"/>
    </row>
    <row r="9584" spans="13:13" x14ac:dyDescent="0.25">
      <c r="M9584"/>
    </row>
    <row r="9585" spans="13:13" x14ac:dyDescent="0.25">
      <c r="M9585"/>
    </row>
    <row r="9586" spans="13:13" x14ac:dyDescent="0.25">
      <c r="M9586"/>
    </row>
    <row r="9587" spans="13:13" x14ac:dyDescent="0.25">
      <c r="M9587"/>
    </row>
    <row r="9588" spans="13:13" x14ac:dyDescent="0.25">
      <c r="M9588"/>
    </row>
    <row r="9589" spans="13:13" x14ac:dyDescent="0.25">
      <c r="M9589"/>
    </row>
    <row r="9590" spans="13:13" x14ac:dyDescent="0.25">
      <c r="M9590"/>
    </row>
    <row r="9591" spans="13:13" x14ac:dyDescent="0.25">
      <c r="M9591"/>
    </row>
    <row r="9592" spans="13:13" x14ac:dyDescent="0.25">
      <c r="M9592"/>
    </row>
    <row r="9593" spans="13:13" x14ac:dyDescent="0.25">
      <c r="M9593"/>
    </row>
    <row r="9594" spans="13:13" x14ac:dyDescent="0.25">
      <c r="M9594"/>
    </row>
    <row r="9595" spans="13:13" x14ac:dyDescent="0.25">
      <c r="M9595"/>
    </row>
    <row r="9596" spans="13:13" x14ac:dyDescent="0.25">
      <c r="M9596"/>
    </row>
    <row r="9597" spans="13:13" x14ac:dyDescent="0.25">
      <c r="M9597"/>
    </row>
    <row r="9598" spans="13:13" x14ac:dyDescent="0.25">
      <c r="M9598"/>
    </row>
    <row r="9599" spans="13:13" x14ac:dyDescent="0.25">
      <c r="M9599"/>
    </row>
    <row r="9600" spans="13:13" x14ac:dyDescent="0.25">
      <c r="M9600"/>
    </row>
    <row r="9601" spans="13:13" x14ac:dyDescent="0.25">
      <c r="M9601"/>
    </row>
    <row r="9602" spans="13:13" x14ac:dyDescent="0.25">
      <c r="M9602"/>
    </row>
    <row r="9603" spans="13:13" x14ac:dyDescent="0.25">
      <c r="M9603"/>
    </row>
    <row r="9604" spans="13:13" x14ac:dyDescent="0.25">
      <c r="M9604"/>
    </row>
    <row r="9605" spans="13:13" x14ac:dyDescent="0.25">
      <c r="M9605"/>
    </row>
    <row r="9606" spans="13:13" x14ac:dyDescent="0.25">
      <c r="M9606"/>
    </row>
    <row r="9607" spans="13:13" x14ac:dyDescent="0.25">
      <c r="M9607"/>
    </row>
    <row r="9608" spans="13:13" x14ac:dyDescent="0.25">
      <c r="M9608"/>
    </row>
    <row r="9609" spans="13:13" x14ac:dyDescent="0.25">
      <c r="M9609"/>
    </row>
    <row r="9610" spans="13:13" x14ac:dyDescent="0.25">
      <c r="M9610"/>
    </row>
    <row r="9611" spans="13:13" x14ac:dyDescent="0.25">
      <c r="M9611"/>
    </row>
    <row r="9612" spans="13:13" x14ac:dyDescent="0.25">
      <c r="M9612"/>
    </row>
    <row r="9613" spans="13:13" x14ac:dyDescent="0.25">
      <c r="M9613"/>
    </row>
    <row r="9614" spans="13:13" x14ac:dyDescent="0.25">
      <c r="M9614"/>
    </row>
    <row r="9615" spans="13:13" x14ac:dyDescent="0.25">
      <c r="M9615"/>
    </row>
    <row r="9616" spans="13:13" x14ac:dyDescent="0.25">
      <c r="M9616"/>
    </row>
    <row r="9617" spans="13:13" x14ac:dyDescent="0.25">
      <c r="M9617"/>
    </row>
    <row r="9618" spans="13:13" x14ac:dyDescent="0.25">
      <c r="M9618"/>
    </row>
    <row r="9619" spans="13:13" x14ac:dyDescent="0.25">
      <c r="M9619"/>
    </row>
    <row r="9620" spans="13:13" x14ac:dyDescent="0.25">
      <c r="M9620"/>
    </row>
    <row r="9621" spans="13:13" x14ac:dyDescent="0.25">
      <c r="M9621"/>
    </row>
    <row r="9622" spans="13:13" x14ac:dyDescent="0.25">
      <c r="M9622"/>
    </row>
    <row r="9623" spans="13:13" x14ac:dyDescent="0.25">
      <c r="M9623"/>
    </row>
    <row r="9624" spans="13:13" x14ac:dyDescent="0.25">
      <c r="M9624"/>
    </row>
    <row r="9625" spans="13:13" x14ac:dyDescent="0.25">
      <c r="M9625"/>
    </row>
    <row r="9626" spans="13:13" x14ac:dyDescent="0.25">
      <c r="M9626"/>
    </row>
    <row r="9627" spans="13:13" x14ac:dyDescent="0.25">
      <c r="M9627"/>
    </row>
    <row r="9628" spans="13:13" x14ac:dyDescent="0.25">
      <c r="M9628"/>
    </row>
    <row r="9629" spans="13:13" x14ac:dyDescent="0.25">
      <c r="M9629"/>
    </row>
    <row r="9630" spans="13:13" x14ac:dyDescent="0.25">
      <c r="M9630"/>
    </row>
    <row r="9631" spans="13:13" x14ac:dyDescent="0.25">
      <c r="M9631"/>
    </row>
    <row r="9632" spans="13:13" x14ac:dyDescent="0.25">
      <c r="M9632"/>
    </row>
    <row r="9633" spans="13:13" x14ac:dyDescent="0.25">
      <c r="M9633"/>
    </row>
    <row r="9634" spans="13:13" x14ac:dyDescent="0.25">
      <c r="M9634"/>
    </row>
    <row r="9635" spans="13:13" x14ac:dyDescent="0.25">
      <c r="M9635"/>
    </row>
    <row r="9636" spans="13:13" x14ac:dyDescent="0.25">
      <c r="M9636"/>
    </row>
    <row r="9637" spans="13:13" x14ac:dyDescent="0.25">
      <c r="M9637"/>
    </row>
    <row r="9638" spans="13:13" x14ac:dyDescent="0.25">
      <c r="M9638"/>
    </row>
    <row r="9639" spans="13:13" x14ac:dyDescent="0.25">
      <c r="M9639"/>
    </row>
    <row r="9640" spans="13:13" x14ac:dyDescent="0.25">
      <c r="M9640"/>
    </row>
    <row r="9641" spans="13:13" x14ac:dyDescent="0.25">
      <c r="M9641"/>
    </row>
    <row r="9642" spans="13:13" x14ac:dyDescent="0.25">
      <c r="M9642"/>
    </row>
    <row r="9643" spans="13:13" x14ac:dyDescent="0.25">
      <c r="M9643"/>
    </row>
    <row r="9644" spans="13:13" x14ac:dyDescent="0.25">
      <c r="M9644"/>
    </row>
    <row r="9645" spans="13:13" x14ac:dyDescent="0.25">
      <c r="M9645"/>
    </row>
    <row r="9646" spans="13:13" x14ac:dyDescent="0.25">
      <c r="M9646"/>
    </row>
    <row r="9647" spans="13:13" x14ac:dyDescent="0.25">
      <c r="M9647"/>
    </row>
    <row r="9648" spans="13:13" x14ac:dyDescent="0.25">
      <c r="M9648"/>
    </row>
    <row r="9649" spans="13:13" x14ac:dyDescent="0.25">
      <c r="M9649"/>
    </row>
    <row r="9650" spans="13:13" x14ac:dyDescent="0.25">
      <c r="M9650"/>
    </row>
    <row r="9651" spans="13:13" x14ac:dyDescent="0.25">
      <c r="M9651"/>
    </row>
    <row r="9652" spans="13:13" x14ac:dyDescent="0.25">
      <c r="M9652"/>
    </row>
    <row r="9653" spans="13:13" x14ac:dyDescent="0.25">
      <c r="M9653"/>
    </row>
    <row r="9654" spans="13:13" x14ac:dyDescent="0.25">
      <c r="M9654"/>
    </row>
    <row r="9655" spans="13:13" x14ac:dyDescent="0.25">
      <c r="M9655"/>
    </row>
    <row r="9656" spans="13:13" x14ac:dyDescent="0.25">
      <c r="M9656"/>
    </row>
    <row r="9657" spans="13:13" x14ac:dyDescent="0.25">
      <c r="M9657"/>
    </row>
    <row r="9658" spans="13:13" x14ac:dyDescent="0.25">
      <c r="M9658"/>
    </row>
    <row r="9659" spans="13:13" x14ac:dyDescent="0.25">
      <c r="M9659"/>
    </row>
    <row r="9660" spans="13:13" x14ac:dyDescent="0.25">
      <c r="M9660"/>
    </row>
    <row r="9661" spans="13:13" x14ac:dyDescent="0.25">
      <c r="M9661"/>
    </row>
    <row r="9662" spans="13:13" x14ac:dyDescent="0.25">
      <c r="M9662"/>
    </row>
    <row r="9663" spans="13:13" x14ac:dyDescent="0.25">
      <c r="M9663"/>
    </row>
    <row r="9664" spans="13:13" x14ac:dyDescent="0.25">
      <c r="M9664"/>
    </row>
    <row r="9665" spans="13:13" x14ac:dyDescent="0.25">
      <c r="M9665"/>
    </row>
    <row r="9666" spans="13:13" x14ac:dyDescent="0.25">
      <c r="M9666"/>
    </row>
    <row r="9667" spans="13:13" x14ac:dyDescent="0.25">
      <c r="M9667"/>
    </row>
    <row r="9668" spans="13:13" x14ac:dyDescent="0.25">
      <c r="M9668"/>
    </row>
    <row r="9669" spans="13:13" x14ac:dyDescent="0.25">
      <c r="M9669"/>
    </row>
    <row r="9670" spans="13:13" x14ac:dyDescent="0.25">
      <c r="M9670"/>
    </row>
    <row r="9671" spans="13:13" x14ac:dyDescent="0.25">
      <c r="M9671"/>
    </row>
    <row r="9672" spans="13:13" x14ac:dyDescent="0.25">
      <c r="M9672"/>
    </row>
    <row r="9673" spans="13:13" x14ac:dyDescent="0.25">
      <c r="M9673"/>
    </row>
    <row r="9674" spans="13:13" x14ac:dyDescent="0.25">
      <c r="M9674"/>
    </row>
    <row r="9675" spans="13:13" x14ac:dyDescent="0.25">
      <c r="M9675"/>
    </row>
    <row r="9676" spans="13:13" x14ac:dyDescent="0.25">
      <c r="M9676"/>
    </row>
    <row r="9677" spans="13:13" x14ac:dyDescent="0.25">
      <c r="M9677"/>
    </row>
    <row r="9678" spans="13:13" x14ac:dyDescent="0.25">
      <c r="M9678"/>
    </row>
    <row r="9679" spans="13:13" x14ac:dyDescent="0.25">
      <c r="M9679"/>
    </row>
    <row r="9680" spans="13:13" x14ac:dyDescent="0.25">
      <c r="M9680"/>
    </row>
    <row r="9681" spans="13:13" x14ac:dyDescent="0.25">
      <c r="M9681"/>
    </row>
    <row r="9682" spans="13:13" x14ac:dyDescent="0.25">
      <c r="M9682"/>
    </row>
    <row r="9683" spans="13:13" x14ac:dyDescent="0.25">
      <c r="M9683"/>
    </row>
    <row r="9684" spans="13:13" x14ac:dyDescent="0.25">
      <c r="M9684"/>
    </row>
    <row r="9685" spans="13:13" x14ac:dyDescent="0.25">
      <c r="M9685"/>
    </row>
    <row r="9686" spans="13:13" x14ac:dyDescent="0.25">
      <c r="M9686"/>
    </row>
    <row r="9687" spans="13:13" x14ac:dyDescent="0.25">
      <c r="M9687"/>
    </row>
    <row r="9688" spans="13:13" x14ac:dyDescent="0.25">
      <c r="M9688"/>
    </row>
    <row r="9689" spans="13:13" x14ac:dyDescent="0.25">
      <c r="M9689"/>
    </row>
    <row r="9690" spans="13:13" x14ac:dyDescent="0.25">
      <c r="M9690"/>
    </row>
    <row r="9691" spans="13:13" x14ac:dyDescent="0.25">
      <c r="M9691"/>
    </row>
    <row r="9692" spans="13:13" x14ac:dyDescent="0.25">
      <c r="M9692"/>
    </row>
    <row r="9693" spans="13:13" x14ac:dyDescent="0.25">
      <c r="M9693"/>
    </row>
    <row r="9694" spans="13:13" x14ac:dyDescent="0.25">
      <c r="M9694"/>
    </row>
    <row r="9695" spans="13:13" x14ac:dyDescent="0.25">
      <c r="M9695"/>
    </row>
    <row r="9696" spans="13:13" x14ac:dyDescent="0.25">
      <c r="M9696"/>
    </row>
    <row r="9697" spans="13:13" x14ac:dyDescent="0.25">
      <c r="M9697"/>
    </row>
    <row r="9698" spans="13:13" x14ac:dyDescent="0.25">
      <c r="M9698"/>
    </row>
    <row r="9699" spans="13:13" x14ac:dyDescent="0.25">
      <c r="M9699"/>
    </row>
    <row r="9700" spans="13:13" x14ac:dyDescent="0.25">
      <c r="M9700"/>
    </row>
    <row r="9701" spans="13:13" x14ac:dyDescent="0.25">
      <c r="M9701"/>
    </row>
    <row r="9702" spans="13:13" x14ac:dyDescent="0.25">
      <c r="M9702"/>
    </row>
    <row r="9703" spans="13:13" x14ac:dyDescent="0.25">
      <c r="M9703"/>
    </row>
    <row r="9704" spans="13:13" x14ac:dyDescent="0.25">
      <c r="M9704"/>
    </row>
    <row r="9705" spans="13:13" x14ac:dyDescent="0.25">
      <c r="M9705"/>
    </row>
    <row r="9706" spans="13:13" x14ac:dyDescent="0.25">
      <c r="M9706"/>
    </row>
    <row r="9707" spans="13:13" x14ac:dyDescent="0.25">
      <c r="M9707"/>
    </row>
    <row r="9708" spans="13:13" x14ac:dyDescent="0.25">
      <c r="M9708"/>
    </row>
    <row r="9709" spans="13:13" x14ac:dyDescent="0.25">
      <c r="M9709"/>
    </row>
    <row r="9710" spans="13:13" x14ac:dyDescent="0.25">
      <c r="M9710"/>
    </row>
    <row r="9711" spans="13:13" x14ac:dyDescent="0.25">
      <c r="M9711"/>
    </row>
    <row r="9712" spans="13:13" x14ac:dyDescent="0.25">
      <c r="M9712"/>
    </row>
    <row r="9713" spans="13:13" x14ac:dyDescent="0.25">
      <c r="M9713"/>
    </row>
    <row r="9714" spans="13:13" x14ac:dyDescent="0.25">
      <c r="M9714"/>
    </row>
    <row r="9715" spans="13:13" x14ac:dyDescent="0.25">
      <c r="M9715"/>
    </row>
    <row r="9716" spans="13:13" x14ac:dyDescent="0.25">
      <c r="M9716"/>
    </row>
    <row r="9717" spans="13:13" x14ac:dyDescent="0.25">
      <c r="M9717"/>
    </row>
    <row r="9718" spans="13:13" x14ac:dyDescent="0.25">
      <c r="M9718"/>
    </row>
    <row r="9719" spans="13:13" x14ac:dyDescent="0.25">
      <c r="M9719"/>
    </row>
    <row r="9720" spans="13:13" x14ac:dyDescent="0.25">
      <c r="M9720"/>
    </row>
    <row r="9721" spans="13:13" x14ac:dyDescent="0.25">
      <c r="M9721"/>
    </row>
    <row r="9722" spans="13:13" x14ac:dyDescent="0.25">
      <c r="M9722"/>
    </row>
    <row r="9723" spans="13:13" x14ac:dyDescent="0.25">
      <c r="M9723"/>
    </row>
    <row r="9724" spans="13:13" x14ac:dyDescent="0.25">
      <c r="M9724"/>
    </row>
    <row r="9725" spans="13:13" x14ac:dyDescent="0.25">
      <c r="M9725"/>
    </row>
    <row r="9726" spans="13:13" x14ac:dyDescent="0.25">
      <c r="M9726"/>
    </row>
    <row r="9727" spans="13:13" x14ac:dyDescent="0.25">
      <c r="M9727"/>
    </row>
    <row r="9728" spans="13:13" x14ac:dyDescent="0.25">
      <c r="M9728"/>
    </row>
    <row r="9729" spans="13:13" x14ac:dyDescent="0.25">
      <c r="M9729"/>
    </row>
    <row r="9730" spans="13:13" x14ac:dyDescent="0.25">
      <c r="M9730"/>
    </row>
    <row r="9731" spans="13:13" x14ac:dyDescent="0.25">
      <c r="M9731"/>
    </row>
    <row r="9732" spans="13:13" x14ac:dyDescent="0.25">
      <c r="M9732"/>
    </row>
    <row r="9733" spans="13:13" x14ac:dyDescent="0.25">
      <c r="M9733"/>
    </row>
    <row r="9734" spans="13:13" x14ac:dyDescent="0.25">
      <c r="M9734"/>
    </row>
    <row r="9735" spans="13:13" x14ac:dyDescent="0.25">
      <c r="M9735"/>
    </row>
    <row r="9736" spans="13:13" x14ac:dyDescent="0.25">
      <c r="M9736"/>
    </row>
    <row r="9737" spans="13:13" x14ac:dyDescent="0.25">
      <c r="M9737"/>
    </row>
    <row r="9738" spans="13:13" x14ac:dyDescent="0.25">
      <c r="M9738"/>
    </row>
    <row r="9739" spans="13:13" x14ac:dyDescent="0.25">
      <c r="M9739"/>
    </row>
    <row r="9740" spans="13:13" x14ac:dyDescent="0.25">
      <c r="M9740"/>
    </row>
    <row r="9741" spans="13:13" x14ac:dyDescent="0.25">
      <c r="M9741"/>
    </row>
    <row r="9742" spans="13:13" x14ac:dyDescent="0.25">
      <c r="M9742"/>
    </row>
    <row r="9743" spans="13:13" x14ac:dyDescent="0.25">
      <c r="M9743"/>
    </row>
    <row r="9744" spans="13:13" x14ac:dyDescent="0.25">
      <c r="M9744"/>
    </row>
    <row r="9745" spans="13:13" x14ac:dyDescent="0.25">
      <c r="M9745"/>
    </row>
    <row r="9746" spans="13:13" x14ac:dyDescent="0.25">
      <c r="M9746"/>
    </row>
    <row r="9747" spans="13:13" x14ac:dyDescent="0.25">
      <c r="M9747"/>
    </row>
    <row r="9748" spans="13:13" x14ac:dyDescent="0.25">
      <c r="M9748"/>
    </row>
    <row r="9749" spans="13:13" x14ac:dyDescent="0.25">
      <c r="M9749"/>
    </row>
    <row r="9750" spans="13:13" x14ac:dyDescent="0.25">
      <c r="M9750"/>
    </row>
    <row r="9751" spans="13:13" x14ac:dyDescent="0.25">
      <c r="M9751"/>
    </row>
    <row r="9752" spans="13:13" x14ac:dyDescent="0.25">
      <c r="M9752"/>
    </row>
    <row r="9753" spans="13:13" x14ac:dyDescent="0.25">
      <c r="M9753"/>
    </row>
    <row r="9754" spans="13:13" x14ac:dyDescent="0.25">
      <c r="M9754"/>
    </row>
    <row r="9755" spans="13:13" x14ac:dyDescent="0.25">
      <c r="M9755"/>
    </row>
    <row r="9756" spans="13:13" x14ac:dyDescent="0.25">
      <c r="M9756"/>
    </row>
    <row r="9757" spans="13:13" x14ac:dyDescent="0.25">
      <c r="M9757"/>
    </row>
    <row r="9758" spans="13:13" x14ac:dyDescent="0.25">
      <c r="M9758"/>
    </row>
    <row r="9759" spans="13:13" x14ac:dyDescent="0.25">
      <c r="M9759"/>
    </row>
    <row r="9760" spans="13:13" x14ac:dyDescent="0.25">
      <c r="M9760"/>
    </row>
    <row r="9761" spans="13:13" x14ac:dyDescent="0.25">
      <c r="M9761"/>
    </row>
    <row r="9762" spans="13:13" x14ac:dyDescent="0.25">
      <c r="M9762"/>
    </row>
    <row r="9763" spans="13:13" x14ac:dyDescent="0.25">
      <c r="M9763"/>
    </row>
    <row r="9764" spans="13:13" x14ac:dyDescent="0.25">
      <c r="M9764"/>
    </row>
    <row r="9765" spans="13:13" x14ac:dyDescent="0.25">
      <c r="M9765"/>
    </row>
    <row r="9766" spans="13:13" x14ac:dyDescent="0.25">
      <c r="M9766"/>
    </row>
    <row r="9767" spans="13:13" x14ac:dyDescent="0.25">
      <c r="M9767"/>
    </row>
    <row r="9768" spans="13:13" x14ac:dyDescent="0.25">
      <c r="M9768"/>
    </row>
    <row r="9769" spans="13:13" x14ac:dyDescent="0.25">
      <c r="M9769"/>
    </row>
    <row r="9770" spans="13:13" x14ac:dyDescent="0.25">
      <c r="M9770"/>
    </row>
    <row r="9771" spans="13:13" x14ac:dyDescent="0.25">
      <c r="M9771"/>
    </row>
    <row r="9772" spans="13:13" x14ac:dyDescent="0.25">
      <c r="M9772"/>
    </row>
    <row r="9773" spans="13:13" x14ac:dyDescent="0.25">
      <c r="M9773"/>
    </row>
    <row r="9774" spans="13:13" x14ac:dyDescent="0.25">
      <c r="M9774"/>
    </row>
    <row r="9775" spans="13:13" x14ac:dyDescent="0.25">
      <c r="M9775"/>
    </row>
    <row r="9776" spans="13:13" x14ac:dyDescent="0.25">
      <c r="M9776"/>
    </row>
    <row r="9777" spans="13:13" x14ac:dyDescent="0.25">
      <c r="M9777"/>
    </row>
    <row r="9778" spans="13:13" x14ac:dyDescent="0.25">
      <c r="M9778"/>
    </row>
    <row r="9779" spans="13:13" x14ac:dyDescent="0.25">
      <c r="M9779"/>
    </row>
    <row r="9780" spans="13:13" x14ac:dyDescent="0.25">
      <c r="M9780"/>
    </row>
    <row r="9781" spans="13:13" x14ac:dyDescent="0.25">
      <c r="M9781"/>
    </row>
    <row r="9782" spans="13:13" x14ac:dyDescent="0.25">
      <c r="M9782"/>
    </row>
    <row r="9783" spans="13:13" x14ac:dyDescent="0.25">
      <c r="M9783"/>
    </row>
    <row r="9784" spans="13:13" x14ac:dyDescent="0.25">
      <c r="M9784"/>
    </row>
    <row r="9785" spans="13:13" x14ac:dyDescent="0.25">
      <c r="M9785"/>
    </row>
    <row r="9786" spans="13:13" x14ac:dyDescent="0.25">
      <c r="M9786"/>
    </row>
    <row r="9787" spans="13:13" x14ac:dyDescent="0.25">
      <c r="M9787"/>
    </row>
    <row r="9788" spans="13:13" x14ac:dyDescent="0.25">
      <c r="M9788"/>
    </row>
    <row r="9789" spans="13:13" x14ac:dyDescent="0.25">
      <c r="M9789"/>
    </row>
    <row r="9790" spans="13:13" x14ac:dyDescent="0.25">
      <c r="M9790"/>
    </row>
    <row r="9791" spans="13:13" x14ac:dyDescent="0.25">
      <c r="M9791"/>
    </row>
    <row r="9792" spans="13:13" x14ac:dyDescent="0.25">
      <c r="M9792"/>
    </row>
    <row r="9793" spans="13:13" x14ac:dyDescent="0.25">
      <c r="M9793"/>
    </row>
    <row r="9794" spans="13:13" x14ac:dyDescent="0.25">
      <c r="M9794"/>
    </row>
    <row r="9795" spans="13:13" x14ac:dyDescent="0.25">
      <c r="M9795"/>
    </row>
    <row r="9796" spans="13:13" x14ac:dyDescent="0.25">
      <c r="M9796"/>
    </row>
    <row r="9797" spans="13:13" x14ac:dyDescent="0.25">
      <c r="M9797"/>
    </row>
    <row r="9798" spans="13:13" x14ac:dyDescent="0.25">
      <c r="M9798"/>
    </row>
    <row r="9799" spans="13:13" x14ac:dyDescent="0.25">
      <c r="M9799"/>
    </row>
    <row r="9800" spans="13:13" x14ac:dyDescent="0.25">
      <c r="M9800"/>
    </row>
    <row r="9801" spans="13:13" x14ac:dyDescent="0.25">
      <c r="M9801"/>
    </row>
    <row r="9802" spans="13:13" x14ac:dyDescent="0.25">
      <c r="M9802"/>
    </row>
    <row r="9803" spans="13:13" x14ac:dyDescent="0.25">
      <c r="M9803"/>
    </row>
    <row r="9804" spans="13:13" x14ac:dyDescent="0.25">
      <c r="M9804"/>
    </row>
    <row r="9805" spans="13:13" x14ac:dyDescent="0.25">
      <c r="M9805"/>
    </row>
    <row r="9806" spans="13:13" x14ac:dyDescent="0.25">
      <c r="M9806"/>
    </row>
    <row r="9807" spans="13:13" x14ac:dyDescent="0.25">
      <c r="M9807"/>
    </row>
    <row r="9808" spans="13:13" x14ac:dyDescent="0.25">
      <c r="M9808"/>
    </row>
    <row r="9809" spans="13:13" x14ac:dyDescent="0.25">
      <c r="M9809"/>
    </row>
    <row r="9810" spans="13:13" x14ac:dyDescent="0.25">
      <c r="M9810"/>
    </row>
    <row r="9811" spans="13:13" x14ac:dyDescent="0.25">
      <c r="M9811"/>
    </row>
    <row r="9812" spans="13:13" x14ac:dyDescent="0.25">
      <c r="M9812"/>
    </row>
    <row r="9813" spans="13:13" x14ac:dyDescent="0.25">
      <c r="M9813"/>
    </row>
    <row r="9814" spans="13:13" x14ac:dyDescent="0.25">
      <c r="M9814"/>
    </row>
    <row r="9815" spans="13:13" x14ac:dyDescent="0.25">
      <c r="M9815"/>
    </row>
    <row r="9816" spans="13:13" x14ac:dyDescent="0.25">
      <c r="M9816"/>
    </row>
    <row r="9817" spans="13:13" x14ac:dyDescent="0.25">
      <c r="M9817"/>
    </row>
    <row r="9818" spans="13:13" x14ac:dyDescent="0.25">
      <c r="M9818"/>
    </row>
    <row r="9819" spans="13:13" x14ac:dyDescent="0.25">
      <c r="M9819"/>
    </row>
    <row r="9820" spans="13:13" x14ac:dyDescent="0.25">
      <c r="M9820"/>
    </row>
    <row r="9821" spans="13:13" x14ac:dyDescent="0.25">
      <c r="M9821"/>
    </row>
    <row r="9822" spans="13:13" x14ac:dyDescent="0.25">
      <c r="M9822"/>
    </row>
    <row r="9823" spans="13:13" x14ac:dyDescent="0.25">
      <c r="M9823"/>
    </row>
    <row r="9824" spans="13:13" x14ac:dyDescent="0.25">
      <c r="M9824"/>
    </row>
    <row r="9825" spans="13:13" x14ac:dyDescent="0.25">
      <c r="M9825"/>
    </row>
    <row r="9826" spans="13:13" x14ac:dyDescent="0.25">
      <c r="M9826"/>
    </row>
    <row r="9827" spans="13:13" x14ac:dyDescent="0.25">
      <c r="M9827"/>
    </row>
    <row r="9828" spans="13:13" x14ac:dyDescent="0.25">
      <c r="M9828"/>
    </row>
    <row r="9829" spans="13:13" x14ac:dyDescent="0.25">
      <c r="M9829"/>
    </row>
    <row r="9830" spans="13:13" x14ac:dyDescent="0.25">
      <c r="M9830"/>
    </row>
    <row r="9831" spans="13:13" x14ac:dyDescent="0.25">
      <c r="M9831"/>
    </row>
    <row r="9832" spans="13:13" x14ac:dyDescent="0.25">
      <c r="M9832"/>
    </row>
    <row r="9833" spans="13:13" x14ac:dyDescent="0.25">
      <c r="M9833"/>
    </row>
    <row r="9834" spans="13:13" x14ac:dyDescent="0.25">
      <c r="M9834"/>
    </row>
    <row r="9835" spans="13:13" x14ac:dyDescent="0.25">
      <c r="M9835"/>
    </row>
    <row r="9836" spans="13:13" x14ac:dyDescent="0.25">
      <c r="M9836"/>
    </row>
    <row r="9837" spans="13:13" x14ac:dyDescent="0.25">
      <c r="M9837"/>
    </row>
    <row r="9838" spans="13:13" x14ac:dyDescent="0.25">
      <c r="M9838"/>
    </row>
    <row r="9839" spans="13:13" x14ac:dyDescent="0.25">
      <c r="M9839"/>
    </row>
    <row r="9840" spans="13:13" x14ac:dyDescent="0.25">
      <c r="M9840"/>
    </row>
    <row r="9841" spans="13:13" x14ac:dyDescent="0.25">
      <c r="M9841"/>
    </row>
    <row r="9842" spans="13:13" x14ac:dyDescent="0.25">
      <c r="M9842"/>
    </row>
    <row r="9843" spans="13:13" x14ac:dyDescent="0.25">
      <c r="M9843"/>
    </row>
    <row r="9844" spans="13:13" x14ac:dyDescent="0.25">
      <c r="M9844"/>
    </row>
    <row r="9845" spans="13:13" x14ac:dyDescent="0.25">
      <c r="M9845"/>
    </row>
    <row r="9846" spans="13:13" x14ac:dyDescent="0.25">
      <c r="M9846"/>
    </row>
    <row r="9847" spans="13:13" x14ac:dyDescent="0.25">
      <c r="M9847"/>
    </row>
    <row r="9848" spans="13:13" x14ac:dyDescent="0.25">
      <c r="M9848"/>
    </row>
    <row r="9849" spans="13:13" x14ac:dyDescent="0.25">
      <c r="M9849"/>
    </row>
    <row r="9850" spans="13:13" x14ac:dyDescent="0.25">
      <c r="M9850"/>
    </row>
    <row r="9851" spans="13:13" x14ac:dyDescent="0.25">
      <c r="M9851"/>
    </row>
    <row r="9852" spans="13:13" x14ac:dyDescent="0.25">
      <c r="M9852"/>
    </row>
    <row r="9853" spans="13:13" x14ac:dyDescent="0.25">
      <c r="M9853"/>
    </row>
    <row r="9854" spans="13:13" x14ac:dyDescent="0.25">
      <c r="M9854"/>
    </row>
    <row r="9855" spans="13:13" x14ac:dyDescent="0.25">
      <c r="M9855"/>
    </row>
    <row r="9856" spans="13:13" x14ac:dyDescent="0.25">
      <c r="M9856"/>
    </row>
    <row r="9857" spans="13:13" x14ac:dyDescent="0.25">
      <c r="M9857"/>
    </row>
    <row r="9858" spans="13:13" x14ac:dyDescent="0.25">
      <c r="M9858"/>
    </row>
    <row r="9859" spans="13:13" x14ac:dyDescent="0.25">
      <c r="M9859"/>
    </row>
    <row r="9860" spans="13:13" x14ac:dyDescent="0.25">
      <c r="M9860"/>
    </row>
    <row r="9861" spans="13:13" x14ac:dyDescent="0.25">
      <c r="M9861"/>
    </row>
    <row r="9862" spans="13:13" x14ac:dyDescent="0.25">
      <c r="M9862"/>
    </row>
    <row r="9863" spans="13:13" x14ac:dyDescent="0.25">
      <c r="M9863"/>
    </row>
    <row r="9864" spans="13:13" x14ac:dyDescent="0.25">
      <c r="M9864"/>
    </row>
    <row r="9865" spans="13:13" x14ac:dyDescent="0.25">
      <c r="M9865"/>
    </row>
    <row r="9866" spans="13:13" x14ac:dyDescent="0.25">
      <c r="M9866"/>
    </row>
    <row r="9867" spans="13:13" x14ac:dyDescent="0.25">
      <c r="M9867"/>
    </row>
    <row r="9868" spans="13:13" x14ac:dyDescent="0.25">
      <c r="M9868"/>
    </row>
    <row r="9869" spans="13:13" x14ac:dyDescent="0.25">
      <c r="M9869"/>
    </row>
    <row r="9870" spans="13:13" x14ac:dyDescent="0.25">
      <c r="M9870"/>
    </row>
    <row r="9871" spans="13:13" x14ac:dyDescent="0.25">
      <c r="M9871"/>
    </row>
    <row r="9872" spans="13:13" x14ac:dyDescent="0.25">
      <c r="M9872"/>
    </row>
    <row r="9873" spans="13:13" x14ac:dyDescent="0.25">
      <c r="M9873"/>
    </row>
    <row r="9874" spans="13:13" x14ac:dyDescent="0.25">
      <c r="M9874"/>
    </row>
    <row r="9875" spans="13:13" x14ac:dyDescent="0.25">
      <c r="M9875"/>
    </row>
    <row r="9876" spans="13:13" x14ac:dyDescent="0.25">
      <c r="M9876"/>
    </row>
    <row r="9877" spans="13:13" x14ac:dyDescent="0.25">
      <c r="M9877"/>
    </row>
    <row r="9878" spans="13:13" x14ac:dyDescent="0.25">
      <c r="M9878"/>
    </row>
    <row r="9879" spans="13:13" x14ac:dyDescent="0.25">
      <c r="M9879"/>
    </row>
    <row r="9880" spans="13:13" x14ac:dyDescent="0.25">
      <c r="M9880"/>
    </row>
    <row r="9881" spans="13:13" x14ac:dyDescent="0.25">
      <c r="M9881"/>
    </row>
    <row r="9882" spans="13:13" x14ac:dyDescent="0.25">
      <c r="M9882"/>
    </row>
    <row r="9883" spans="13:13" x14ac:dyDescent="0.25">
      <c r="M9883"/>
    </row>
    <row r="9884" spans="13:13" x14ac:dyDescent="0.25">
      <c r="M9884"/>
    </row>
    <row r="9885" spans="13:13" x14ac:dyDescent="0.25">
      <c r="M9885"/>
    </row>
    <row r="9886" spans="13:13" x14ac:dyDescent="0.25">
      <c r="M9886"/>
    </row>
    <row r="9887" spans="13:13" x14ac:dyDescent="0.25">
      <c r="M9887"/>
    </row>
    <row r="9888" spans="13:13" x14ac:dyDescent="0.25">
      <c r="M9888"/>
    </row>
    <row r="9889" spans="13:13" x14ac:dyDescent="0.25">
      <c r="M9889"/>
    </row>
    <row r="9890" spans="13:13" x14ac:dyDescent="0.25">
      <c r="M9890"/>
    </row>
    <row r="9891" spans="13:13" x14ac:dyDescent="0.25">
      <c r="M9891"/>
    </row>
    <row r="9892" spans="13:13" x14ac:dyDescent="0.25">
      <c r="M9892"/>
    </row>
    <row r="9893" spans="13:13" x14ac:dyDescent="0.25">
      <c r="M9893"/>
    </row>
    <row r="9894" spans="13:13" x14ac:dyDescent="0.25">
      <c r="M9894"/>
    </row>
    <row r="9895" spans="13:13" x14ac:dyDescent="0.25">
      <c r="M9895"/>
    </row>
    <row r="9896" spans="13:13" x14ac:dyDescent="0.25">
      <c r="M9896"/>
    </row>
    <row r="9897" spans="13:13" x14ac:dyDescent="0.25">
      <c r="M9897"/>
    </row>
    <row r="9898" spans="13:13" x14ac:dyDescent="0.25">
      <c r="M9898"/>
    </row>
    <row r="9899" spans="13:13" x14ac:dyDescent="0.25">
      <c r="M9899"/>
    </row>
    <row r="9900" spans="13:13" x14ac:dyDescent="0.25">
      <c r="M9900"/>
    </row>
    <row r="9901" spans="13:13" x14ac:dyDescent="0.25">
      <c r="M9901"/>
    </row>
    <row r="9902" spans="13:13" x14ac:dyDescent="0.25">
      <c r="M9902"/>
    </row>
    <row r="9903" spans="13:13" x14ac:dyDescent="0.25">
      <c r="M9903"/>
    </row>
    <row r="9904" spans="13:13" x14ac:dyDescent="0.25">
      <c r="M9904"/>
    </row>
    <row r="9905" spans="13:13" x14ac:dyDescent="0.25">
      <c r="M9905"/>
    </row>
    <row r="9906" spans="13:13" x14ac:dyDescent="0.25">
      <c r="M9906"/>
    </row>
    <row r="9907" spans="13:13" x14ac:dyDescent="0.25">
      <c r="M9907"/>
    </row>
    <row r="9908" spans="13:13" x14ac:dyDescent="0.25">
      <c r="M9908"/>
    </row>
    <row r="9909" spans="13:13" x14ac:dyDescent="0.25">
      <c r="M9909"/>
    </row>
    <row r="9910" spans="13:13" x14ac:dyDescent="0.25">
      <c r="M9910"/>
    </row>
    <row r="9911" spans="13:13" x14ac:dyDescent="0.25">
      <c r="M9911"/>
    </row>
    <row r="9912" spans="13:13" x14ac:dyDescent="0.25">
      <c r="M9912"/>
    </row>
    <row r="9913" spans="13:13" x14ac:dyDescent="0.25">
      <c r="M9913"/>
    </row>
    <row r="9914" spans="13:13" x14ac:dyDescent="0.25">
      <c r="M9914"/>
    </row>
    <row r="9915" spans="13:13" x14ac:dyDescent="0.25">
      <c r="M9915"/>
    </row>
    <row r="9916" spans="13:13" x14ac:dyDescent="0.25">
      <c r="M9916"/>
    </row>
    <row r="9917" spans="13:13" x14ac:dyDescent="0.25">
      <c r="M9917"/>
    </row>
    <row r="9918" spans="13:13" x14ac:dyDescent="0.25">
      <c r="M9918"/>
    </row>
    <row r="9919" spans="13:13" x14ac:dyDescent="0.25">
      <c r="M9919"/>
    </row>
    <row r="9920" spans="13:13" x14ac:dyDescent="0.25">
      <c r="M9920"/>
    </row>
    <row r="9921" spans="13:13" x14ac:dyDescent="0.25">
      <c r="M9921"/>
    </row>
    <row r="9922" spans="13:13" x14ac:dyDescent="0.25">
      <c r="M9922"/>
    </row>
    <row r="9923" spans="13:13" x14ac:dyDescent="0.25">
      <c r="M9923"/>
    </row>
    <row r="9924" spans="13:13" x14ac:dyDescent="0.25">
      <c r="M9924"/>
    </row>
    <row r="9925" spans="13:13" x14ac:dyDescent="0.25">
      <c r="M9925"/>
    </row>
    <row r="9926" spans="13:13" x14ac:dyDescent="0.25">
      <c r="M9926"/>
    </row>
    <row r="9927" spans="13:13" x14ac:dyDescent="0.25">
      <c r="M9927"/>
    </row>
    <row r="9928" spans="13:13" x14ac:dyDescent="0.25">
      <c r="M9928"/>
    </row>
    <row r="9929" spans="13:13" x14ac:dyDescent="0.25">
      <c r="M9929"/>
    </row>
    <row r="9930" spans="13:13" x14ac:dyDescent="0.25">
      <c r="M9930"/>
    </row>
    <row r="9931" spans="13:13" x14ac:dyDescent="0.25">
      <c r="M9931"/>
    </row>
    <row r="9932" spans="13:13" x14ac:dyDescent="0.25">
      <c r="M9932"/>
    </row>
    <row r="9933" spans="13:13" x14ac:dyDescent="0.25">
      <c r="M9933"/>
    </row>
    <row r="9934" spans="13:13" x14ac:dyDescent="0.25">
      <c r="M9934"/>
    </row>
    <row r="9935" spans="13:13" x14ac:dyDescent="0.25">
      <c r="M9935"/>
    </row>
    <row r="9936" spans="13:13" x14ac:dyDescent="0.25">
      <c r="M9936"/>
    </row>
    <row r="9937" spans="13:13" x14ac:dyDescent="0.25">
      <c r="M9937"/>
    </row>
    <row r="9938" spans="13:13" x14ac:dyDescent="0.25">
      <c r="M9938"/>
    </row>
    <row r="9939" spans="13:13" x14ac:dyDescent="0.25">
      <c r="M9939"/>
    </row>
    <row r="9940" spans="13:13" x14ac:dyDescent="0.25">
      <c r="M9940"/>
    </row>
    <row r="9941" spans="13:13" x14ac:dyDescent="0.25">
      <c r="M9941"/>
    </row>
    <row r="9942" spans="13:13" x14ac:dyDescent="0.25">
      <c r="M9942"/>
    </row>
    <row r="9943" spans="13:13" x14ac:dyDescent="0.25">
      <c r="M9943"/>
    </row>
    <row r="9944" spans="13:13" x14ac:dyDescent="0.25">
      <c r="M9944"/>
    </row>
    <row r="9945" spans="13:13" x14ac:dyDescent="0.25">
      <c r="M9945"/>
    </row>
    <row r="9946" spans="13:13" x14ac:dyDescent="0.25">
      <c r="M9946"/>
    </row>
    <row r="9947" spans="13:13" x14ac:dyDescent="0.25">
      <c r="M9947"/>
    </row>
    <row r="9948" spans="13:13" x14ac:dyDescent="0.25">
      <c r="M9948"/>
    </row>
    <row r="9949" spans="13:13" x14ac:dyDescent="0.25">
      <c r="M9949"/>
    </row>
    <row r="9950" spans="13:13" x14ac:dyDescent="0.25">
      <c r="M9950"/>
    </row>
    <row r="9951" spans="13:13" x14ac:dyDescent="0.25">
      <c r="M9951"/>
    </row>
    <row r="9952" spans="13:13" x14ac:dyDescent="0.25">
      <c r="M9952"/>
    </row>
    <row r="9953" spans="13:13" x14ac:dyDescent="0.25">
      <c r="M9953"/>
    </row>
    <row r="9954" spans="13:13" x14ac:dyDescent="0.25">
      <c r="M9954"/>
    </row>
    <row r="9955" spans="13:13" x14ac:dyDescent="0.25">
      <c r="M9955"/>
    </row>
    <row r="9956" spans="13:13" x14ac:dyDescent="0.25">
      <c r="M9956"/>
    </row>
    <row r="9957" spans="13:13" x14ac:dyDescent="0.25">
      <c r="M9957"/>
    </row>
    <row r="9958" spans="13:13" x14ac:dyDescent="0.25">
      <c r="M9958"/>
    </row>
    <row r="9959" spans="13:13" x14ac:dyDescent="0.25">
      <c r="M9959"/>
    </row>
    <row r="9960" spans="13:13" x14ac:dyDescent="0.25">
      <c r="M9960"/>
    </row>
    <row r="9961" spans="13:13" x14ac:dyDescent="0.25">
      <c r="M9961"/>
    </row>
    <row r="9962" spans="13:13" x14ac:dyDescent="0.25">
      <c r="M9962"/>
    </row>
    <row r="9963" spans="13:13" x14ac:dyDescent="0.25">
      <c r="M9963"/>
    </row>
    <row r="9964" spans="13:13" x14ac:dyDescent="0.25">
      <c r="M9964"/>
    </row>
    <row r="9965" spans="13:13" x14ac:dyDescent="0.25">
      <c r="M9965"/>
    </row>
    <row r="9966" spans="13:13" x14ac:dyDescent="0.25">
      <c r="M9966"/>
    </row>
    <row r="9967" spans="13:13" x14ac:dyDescent="0.25">
      <c r="M9967"/>
    </row>
    <row r="9968" spans="13:13" x14ac:dyDescent="0.25">
      <c r="M9968"/>
    </row>
    <row r="9969" spans="13:13" x14ac:dyDescent="0.25">
      <c r="M9969"/>
    </row>
    <row r="9970" spans="13:13" x14ac:dyDescent="0.25">
      <c r="M9970"/>
    </row>
    <row r="9971" spans="13:13" x14ac:dyDescent="0.25">
      <c r="M9971"/>
    </row>
    <row r="9972" spans="13:13" x14ac:dyDescent="0.25">
      <c r="M9972"/>
    </row>
    <row r="9973" spans="13:13" x14ac:dyDescent="0.25">
      <c r="M9973"/>
    </row>
    <row r="9974" spans="13:13" x14ac:dyDescent="0.25">
      <c r="M9974"/>
    </row>
    <row r="9975" spans="13:13" x14ac:dyDescent="0.25">
      <c r="M9975"/>
    </row>
    <row r="9976" spans="13:13" x14ac:dyDescent="0.25">
      <c r="M9976"/>
    </row>
    <row r="9977" spans="13:13" x14ac:dyDescent="0.25">
      <c r="M9977"/>
    </row>
    <row r="9978" spans="13:13" x14ac:dyDescent="0.25">
      <c r="M9978"/>
    </row>
    <row r="9979" spans="13:13" x14ac:dyDescent="0.25">
      <c r="M9979"/>
    </row>
    <row r="9980" spans="13:13" x14ac:dyDescent="0.25">
      <c r="M9980"/>
    </row>
    <row r="9981" spans="13:13" x14ac:dyDescent="0.25">
      <c r="M9981"/>
    </row>
    <row r="9982" spans="13:13" x14ac:dyDescent="0.25">
      <c r="M9982"/>
    </row>
    <row r="9983" spans="13:13" x14ac:dyDescent="0.25">
      <c r="M9983"/>
    </row>
    <row r="9984" spans="13:13" x14ac:dyDescent="0.25">
      <c r="M9984"/>
    </row>
    <row r="9985" spans="13:13" x14ac:dyDescent="0.25">
      <c r="M9985"/>
    </row>
    <row r="9986" spans="13:13" x14ac:dyDescent="0.25">
      <c r="M9986"/>
    </row>
    <row r="9987" spans="13:13" x14ac:dyDescent="0.25">
      <c r="M9987"/>
    </row>
    <row r="9988" spans="13:13" x14ac:dyDescent="0.25">
      <c r="M9988"/>
    </row>
    <row r="9989" spans="13:13" x14ac:dyDescent="0.25">
      <c r="M9989"/>
    </row>
    <row r="9990" spans="13:13" x14ac:dyDescent="0.25">
      <c r="M9990"/>
    </row>
    <row r="9991" spans="13:13" x14ac:dyDescent="0.25">
      <c r="M9991"/>
    </row>
    <row r="9992" spans="13:13" x14ac:dyDescent="0.25">
      <c r="M9992"/>
    </row>
    <row r="9993" spans="13:13" x14ac:dyDescent="0.25">
      <c r="M9993"/>
    </row>
    <row r="9994" spans="13:13" x14ac:dyDescent="0.25">
      <c r="M9994"/>
    </row>
    <row r="9995" spans="13:13" x14ac:dyDescent="0.25">
      <c r="M9995"/>
    </row>
    <row r="9996" spans="13:13" x14ac:dyDescent="0.25">
      <c r="M9996"/>
    </row>
    <row r="9997" spans="13:13" x14ac:dyDescent="0.25">
      <c r="M9997"/>
    </row>
    <row r="9998" spans="13:13" x14ac:dyDescent="0.25">
      <c r="M9998"/>
    </row>
    <row r="9999" spans="13:13" x14ac:dyDescent="0.25">
      <c r="M9999"/>
    </row>
    <row r="10000" spans="13:13" x14ac:dyDescent="0.25">
      <c r="M10000"/>
    </row>
    <row r="10001" spans="13:13" x14ac:dyDescent="0.25">
      <c r="M10001"/>
    </row>
    <row r="10002" spans="13:13" x14ac:dyDescent="0.25">
      <c r="M10002"/>
    </row>
    <row r="10003" spans="13:13" x14ac:dyDescent="0.25">
      <c r="M10003"/>
    </row>
    <row r="10004" spans="13:13" x14ac:dyDescent="0.25">
      <c r="M10004"/>
    </row>
    <row r="10005" spans="13:13" x14ac:dyDescent="0.25">
      <c r="M10005"/>
    </row>
    <row r="10006" spans="13:13" x14ac:dyDescent="0.25">
      <c r="M10006"/>
    </row>
    <row r="10007" spans="13:13" x14ac:dyDescent="0.25">
      <c r="M10007"/>
    </row>
    <row r="10008" spans="13:13" x14ac:dyDescent="0.25">
      <c r="M10008"/>
    </row>
    <row r="10009" spans="13:13" x14ac:dyDescent="0.25">
      <c r="M10009"/>
    </row>
    <row r="10010" spans="13:13" x14ac:dyDescent="0.25">
      <c r="M10010"/>
    </row>
    <row r="10011" spans="13:13" x14ac:dyDescent="0.25">
      <c r="M10011"/>
    </row>
    <row r="10012" spans="13:13" x14ac:dyDescent="0.25">
      <c r="M10012"/>
    </row>
    <row r="10013" spans="13:13" x14ac:dyDescent="0.25">
      <c r="M10013"/>
    </row>
    <row r="10014" spans="13:13" x14ac:dyDescent="0.25">
      <c r="M10014"/>
    </row>
    <row r="10015" spans="13:13" x14ac:dyDescent="0.25">
      <c r="M10015"/>
    </row>
    <row r="10016" spans="13:13" x14ac:dyDescent="0.25">
      <c r="M10016"/>
    </row>
    <row r="10017" spans="13:13" x14ac:dyDescent="0.25">
      <c r="M10017"/>
    </row>
    <row r="10018" spans="13:13" x14ac:dyDescent="0.25">
      <c r="M10018"/>
    </row>
    <row r="10019" spans="13:13" x14ac:dyDescent="0.25">
      <c r="M10019"/>
    </row>
    <row r="10020" spans="13:13" x14ac:dyDescent="0.25">
      <c r="M10020"/>
    </row>
    <row r="10021" spans="13:13" x14ac:dyDescent="0.25">
      <c r="M10021"/>
    </row>
    <row r="10022" spans="13:13" x14ac:dyDescent="0.25">
      <c r="M10022"/>
    </row>
    <row r="10023" spans="13:13" x14ac:dyDescent="0.25">
      <c r="M10023"/>
    </row>
    <row r="10024" spans="13:13" x14ac:dyDescent="0.25">
      <c r="M10024"/>
    </row>
    <row r="10025" spans="13:13" x14ac:dyDescent="0.25">
      <c r="M10025"/>
    </row>
    <row r="10026" spans="13:13" x14ac:dyDescent="0.25">
      <c r="M10026"/>
    </row>
    <row r="10027" spans="13:13" x14ac:dyDescent="0.25">
      <c r="M10027"/>
    </row>
    <row r="10028" spans="13:13" x14ac:dyDescent="0.25">
      <c r="M10028"/>
    </row>
    <row r="10029" spans="13:13" x14ac:dyDescent="0.25">
      <c r="M10029"/>
    </row>
    <row r="10030" spans="13:13" x14ac:dyDescent="0.25">
      <c r="M10030"/>
    </row>
    <row r="10031" spans="13:13" x14ac:dyDescent="0.25">
      <c r="M10031"/>
    </row>
    <row r="10032" spans="13:13" x14ac:dyDescent="0.25">
      <c r="M10032"/>
    </row>
    <row r="10033" spans="13:13" x14ac:dyDescent="0.25">
      <c r="M10033"/>
    </row>
    <row r="10034" spans="13:13" x14ac:dyDescent="0.25">
      <c r="M10034"/>
    </row>
    <row r="10035" spans="13:13" x14ac:dyDescent="0.25">
      <c r="M10035"/>
    </row>
    <row r="10036" spans="13:13" x14ac:dyDescent="0.25">
      <c r="M10036"/>
    </row>
    <row r="10037" spans="13:13" x14ac:dyDescent="0.25">
      <c r="M10037"/>
    </row>
    <row r="10038" spans="13:13" x14ac:dyDescent="0.25">
      <c r="M10038"/>
    </row>
    <row r="10039" spans="13:13" x14ac:dyDescent="0.25">
      <c r="M10039"/>
    </row>
    <row r="10040" spans="13:13" x14ac:dyDescent="0.25">
      <c r="M10040"/>
    </row>
    <row r="10041" spans="13:13" x14ac:dyDescent="0.25">
      <c r="M10041"/>
    </row>
    <row r="10042" spans="13:13" x14ac:dyDescent="0.25">
      <c r="M10042"/>
    </row>
    <row r="10043" spans="13:13" x14ac:dyDescent="0.25">
      <c r="M10043"/>
    </row>
    <row r="10044" spans="13:13" x14ac:dyDescent="0.25">
      <c r="M10044"/>
    </row>
    <row r="10045" spans="13:13" x14ac:dyDescent="0.25">
      <c r="M10045"/>
    </row>
    <row r="10046" spans="13:13" x14ac:dyDescent="0.25">
      <c r="M10046"/>
    </row>
    <row r="10047" spans="13:13" x14ac:dyDescent="0.25">
      <c r="M10047"/>
    </row>
    <row r="10048" spans="13:13" x14ac:dyDescent="0.25">
      <c r="M10048"/>
    </row>
    <row r="10049" spans="13:13" x14ac:dyDescent="0.25">
      <c r="M10049"/>
    </row>
    <row r="10050" spans="13:13" x14ac:dyDescent="0.25">
      <c r="M10050"/>
    </row>
    <row r="10051" spans="13:13" x14ac:dyDescent="0.25">
      <c r="M10051"/>
    </row>
    <row r="10052" spans="13:13" x14ac:dyDescent="0.25">
      <c r="M10052"/>
    </row>
    <row r="10053" spans="13:13" x14ac:dyDescent="0.25">
      <c r="M10053"/>
    </row>
    <row r="10054" spans="13:13" x14ac:dyDescent="0.25">
      <c r="M10054"/>
    </row>
    <row r="10055" spans="13:13" x14ac:dyDescent="0.25">
      <c r="M10055"/>
    </row>
    <row r="10056" spans="13:13" x14ac:dyDescent="0.25">
      <c r="M10056"/>
    </row>
    <row r="10057" spans="13:13" x14ac:dyDescent="0.25">
      <c r="M10057"/>
    </row>
    <row r="10058" spans="13:13" x14ac:dyDescent="0.25">
      <c r="M10058"/>
    </row>
    <row r="10059" spans="13:13" x14ac:dyDescent="0.25">
      <c r="M10059"/>
    </row>
    <row r="10060" spans="13:13" x14ac:dyDescent="0.25">
      <c r="M10060"/>
    </row>
    <row r="10061" spans="13:13" x14ac:dyDescent="0.25">
      <c r="M10061"/>
    </row>
    <row r="10062" spans="13:13" x14ac:dyDescent="0.25">
      <c r="M10062"/>
    </row>
    <row r="10063" spans="13:13" x14ac:dyDescent="0.25">
      <c r="M10063"/>
    </row>
    <row r="10064" spans="13:13" x14ac:dyDescent="0.25">
      <c r="M10064"/>
    </row>
    <row r="10065" spans="13:13" x14ac:dyDescent="0.25">
      <c r="M10065"/>
    </row>
    <row r="10066" spans="13:13" x14ac:dyDescent="0.25">
      <c r="M10066"/>
    </row>
    <row r="10067" spans="13:13" x14ac:dyDescent="0.25">
      <c r="M10067"/>
    </row>
    <row r="10068" spans="13:13" x14ac:dyDescent="0.25">
      <c r="M10068"/>
    </row>
    <row r="10069" spans="13:13" x14ac:dyDescent="0.25">
      <c r="M10069"/>
    </row>
    <row r="10070" spans="13:13" x14ac:dyDescent="0.25">
      <c r="M10070"/>
    </row>
    <row r="10071" spans="13:13" x14ac:dyDescent="0.25">
      <c r="M10071"/>
    </row>
    <row r="10072" spans="13:13" x14ac:dyDescent="0.25">
      <c r="M10072"/>
    </row>
    <row r="10073" spans="13:13" x14ac:dyDescent="0.25">
      <c r="M10073"/>
    </row>
    <row r="10074" spans="13:13" x14ac:dyDescent="0.25">
      <c r="M10074"/>
    </row>
    <row r="10075" spans="13:13" x14ac:dyDescent="0.25">
      <c r="M10075"/>
    </row>
    <row r="10076" spans="13:13" x14ac:dyDescent="0.25">
      <c r="M10076"/>
    </row>
    <row r="10077" spans="13:13" x14ac:dyDescent="0.25">
      <c r="M10077"/>
    </row>
    <row r="10078" spans="13:13" x14ac:dyDescent="0.25">
      <c r="M10078"/>
    </row>
    <row r="10079" spans="13:13" x14ac:dyDescent="0.25">
      <c r="M10079"/>
    </row>
    <row r="10080" spans="13:13" x14ac:dyDescent="0.25">
      <c r="M10080"/>
    </row>
    <row r="10081" spans="13:13" x14ac:dyDescent="0.25">
      <c r="M10081"/>
    </row>
    <row r="10082" spans="13:13" x14ac:dyDescent="0.25">
      <c r="M10082"/>
    </row>
    <row r="10083" spans="13:13" x14ac:dyDescent="0.25">
      <c r="M10083"/>
    </row>
    <row r="10084" spans="13:13" x14ac:dyDescent="0.25">
      <c r="M10084"/>
    </row>
    <row r="10085" spans="13:13" x14ac:dyDescent="0.25">
      <c r="M10085"/>
    </row>
    <row r="10086" spans="13:13" x14ac:dyDescent="0.25">
      <c r="M10086"/>
    </row>
    <row r="10087" spans="13:13" x14ac:dyDescent="0.25">
      <c r="M10087"/>
    </row>
    <row r="10088" spans="13:13" x14ac:dyDescent="0.25">
      <c r="M10088"/>
    </row>
    <row r="10089" spans="13:13" x14ac:dyDescent="0.25">
      <c r="M10089"/>
    </row>
    <row r="10090" spans="13:13" x14ac:dyDescent="0.25">
      <c r="M10090"/>
    </row>
    <row r="10091" spans="13:13" x14ac:dyDescent="0.25">
      <c r="M10091"/>
    </row>
    <row r="10092" spans="13:13" x14ac:dyDescent="0.25">
      <c r="M10092"/>
    </row>
    <row r="10093" spans="13:13" x14ac:dyDescent="0.25">
      <c r="M10093"/>
    </row>
    <row r="10094" spans="13:13" x14ac:dyDescent="0.25">
      <c r="M10094"/>
    </row>
    <row r="10095" spans="13:13" x14ac:dyDescent="0.25">
      <c r="M10095"/>
    </row>
    <row r="10096" spans="13:13" x14ac:dyDescent="0.25">
      <c r="M10096"/>
    </row>
    <row r="10097" spans="13:13" x14ac:dyDescent="0.25">
      <c r="M10097"/>
    </row>
    <row r="10098" spans="13:13" x14ac:dyDescent="0.25">
      <c r="M10098"/>
    </row>
    <row r="10099" spans="13:13" x14ac:dyDescent="0.25">
      <c r="M10099"/>
    </row>
    <row r="10100" spans="13:13" x14ac:dyDescent="0.25">
      <c r="M10100"/>
    </row>
    <row r="10101" spans="13:13" x14ac:dyDescent="0.25">
      <c r="M10101"/>
    </row>
    <row r="10102" spans="13:13" x14ac:dyDescent="0.25">
      <c r="M10102"/>
    </row>
    <row r="10103" spans="13:13" x14ac:dyDescent="0.25">
      <c r="M10103"/>
    </row>
    <row r="10104" spans="13:13" x14ac:dyDescent="0.25">
      <c r="M10104"/>
    </row>
    <row r="10105" spans="13:13" x14ac:dyDescent="0.25">
      <c r="M10105"/>
    </row>
    <row r="10106" spans="13:13" x14ac:dyDescent="0.25">
      <c r="M10106"/>
    </row>
    <row r="10107" spans="13:13" x14ac:dyDescent="0.25">
      <c r="M10107"/>
    </row>
    <row r="10108" spans="13:13" x14ac:dyDescent="0.25">
      <c r="M10108"/>
    </row>
    <row r="10109" spans="13:13" x14ac:dyDescent="0.25">
      <c r="M10109"/>
    </row>
    <row r="10110" spans="13:13" x14ac:dyDescent="0.25">
      <c r="M10110"/>
    </row>
    <row r="10111" spans="13:13" x14ac:dyDescent="0.25">
      <c r="M10111"/>
    </row>
    <row r="10112" spans="13:13" x14ac:dyDescent="0.25">
      <c r="M10112"/>
    </row>
    <row r="10113" spans="13:13" x14ac:dyDescent="0.25">
      <c r="M10113"/>
    </row>
    <row r="10114" spans="13:13" x14ac:dyDescent="0.25">
      <c r="M10114"/>
    </row>
    <row r="10115" spans="13:13" x14ac:dyDescent="0.25">
      <c r="M10115"/>
    </row>
    <row r="10116" spans="13:13" x14ac:dyDescent="0.25">
      <c r="M10116"/>
    </row>
    <row r="10117" spans="13:13" x14ac:dyDescent="0.25">
      <c r="M10117"/>
    </row>
    <row r="10118" spans="13:13" x14ac:dyDescent="0.25">
      <c r="M10118"/>
    </row>
    <row r="10119" spans="13:13" x14ac:dyDescent="0.25">
      <c r="M10119"/>
    </row>
    <row r="10120" spans="13:13" x14ac:dyDescent="0.25">
      <c r="M10120"/>
    </row>
    <row r="10121" spans="13:13" x14ac:dyDescent="0.25">
      <c r="M10121"/>
    </row>
    <row r="10122" spans="13:13" x14ac:dyDescent="0.25">
      <c r="M10122"/>
    </row>
    <row r="10123" spans="13:13" x14ac:dyDescent="0.25">
      <c r="M10123"/>
    </row>
    <row r="10124" spans="13:13" x14ac:dyDescent="0.25">
      <c r="M10124"/>
    </row>
    <row r="10125" spans="13:13" x14ac:dyDescent="0.25">
      <c r="M10125"/>
    </row>
    <row r="10126" spans="13:13" x14ac:dyDescent="0.25">
      <c r="M10126"/>
    </row>
    <row r="10127" spans="13:13" x14ac:dyDescent="0.25">
      <c r="M10127"/>
    </row>
    <row r="10128" spans="13:13" x14ac:dyDescent="0.25">
      <c r="M10128"/>
    </row>
    <row r="10129" spans="13:13" x14ac:dyDescent="0.25">
      <c r="M10129"/>
    </row>
    <row r="10130" spans="13:13" x14ac:dyDescent="0.25">
      <c r="M10130"/>
    </row>
    <row r="10131" spans="13:13" x14ac:dyDescent="0.25">
      <c r="M10131"/>
    </row>
    <row r="10132" spans="13:13" x14ac:dyDescent="0.25">
      <c r="M10132"/>
    </row>
    <row r="10133" spans="13:13" x14ac:dyDescent="0.25">
      <c r="M10133"/>
    </row>
    <row r="10134" spans="13:13" x14ac:dyDescent="0.25">
      <c r="M10134"/>
    </row>
    <row r="10135" spans="13:13" x14ac:dyDescent="0.25">
      <c r="M10135"/>
    </row>
    <row r="10136" spans="13:13" x14ac:dyDescent="0.25">
      <c r="M10136"/>
    </row>
    <row r="10137" spans="13:13" x14ac:dyDescent="0.25">
      <c r="M10137"/>
    </row>
    <row r="10138" spans="13:13" x14ac:dyDescent="0.25">
      <c r="M10138"/>
    </row>
    <row r="10139" spans="13:13" x14ac:dyDescent="0.25">
      <c r="M10139"/>
    </row>
    <row r="10140" spans="13:13" x14ac:dyDescent="0.25">
      <c r="M10140"/>
    </row>
    <row r="10141" spans="13:13" x14ac:dyDescent="0.25">
      <c r="M10141"/>
    </row>
    <row r="10142" spans="13:13" x14ac:dyDescent="0.25">
      <c r="M10142"/>
    </row>
    <row r="10143" spans="13:13" x14ac:dyDescent="0.25">
      <c r="M10143"/>
    </row>
    <row r="10144" spans="13:13" x14ac:dyDescent="0.25">
      <c r="M10144"/>
    </row>
    <row r="10145" spans="13:13" x14ac:dyDescent="0.25">
      <c r="M10145"/>
    </row>
    <row r="10146" spans="13:13" x14ac:dyDescent="0.25">
      <c r="M10146"/>
    </row>
    <row r="10147" spans="13:13" x14ac:dyDescent="0.25">
      <c r="M10147"/>
    </row>
    <row r="10148" spans="13:13" x14ac:dyDescent="0.25">
      <c r="M10148"/>
    </row>
    <row r="10149" spans="13:13" x14ac:dyDescent="0.25">
      <c r="M10149"/>
    </row>
    <row r="10150" spans="13:13" x14ac:dyDescent="0.25">
      <c r="M10150"/>
    </row>
    <row r="10151" spans="13:13" x14ac:dyDescent="0.25">
      <c r="M10151"/>
    </row>
    <row r="10152" spans="13:13" x14ac:dyDescent="0.25">
      <c r="M10152"/>
    </row>
    <row r="10153" spans="13:13" x14ac:dyDescent="0.25">
      <c r="M10153"/>
    </row>
    <row r="10154" spans="13:13" x14ac:dyDescent="0.25">
      <c r="M10154"/>
    </row>
    <row r="10155" spans="13:13" x14ac:dyDescent="0.25">
      <c r="M10155"/>
    </row>
    <row r="10156" spans="13:13" x14ac:dyDescent="0.25">
      <c r="M10156"/>
    </row>
    <row r="10157" spans="13:13" x14ac:dyDescent="0.25">
      <c r="M10157"/>
    </row>
    <row r="10158" spans="13:13" x14ac:dyDescent="0.25">
      <c r="M10158"/>
    </row>
    <row r="10159" spans="13:13" x14ac:dyDescent="0.25">
      <c r="M10159"/>
    </row>
    <row r="10160" spans="13:13" x14ac:dyDescent="0.25">
      <c r="M10160"/>
    </row>
    <row r="10161" spans="13:13" x14ac:dyDescent="0.25">
      <c r="M10161"/>
    </row>
    <row r="10162" spans="13:13" x14ac:dyDescent="0.25">
      <c r="M10162"/>
    </row>
    <row r="10163" spans="13:13" x14ac:dyDescent="0.25">
      <c r="M10163"/>
    </row>
    <row r="10164" spans="13:13" x14ac:dyDescent="0.25">
      <c r="M10164"/>
    </row>
    <row r="10165" spans="13:13" x14ac:dyDescent="0.25">
      <c r="M10165"/>
    </row>
    <row r="10166" spans="13:13" x14ac:dyDescent="0.25">
      <c r="M10166"/>
    </row>
    <row r="10167" spans="13:13" x14ac:dyDescent="0.25">
      <c r="M10167"/>
    </row>
    <row r="10168" spans="13:13" x14ac:dyDescent="0.25">
      <c r="M10168"/>
    </row>
    <row r="10169" spans="13:13" x14ac:dyDescent="0.25">
      <c r="M10169"/>
    </row>
    <row r="10170" spans="13:13" x14ac:dyDescent="0.25">
      <c r="M10170"/>
    </row>
    <row r="10171" spans="13:13" x14ac:dyDescent="0.25">
      <c r="M10171"/>
    </row>
    <row r="10172" spans="13:13" x14ac:dyDescent="0.25">
      <c r="M10172"/>
    </row>
    <row r="10173" spans="13:13" x14ac:dyDescent="0.25">
      <c r="M10173"/>
    </row>
    <row r="10174" spans="13:13" x14ac:dyDescent="0.25">
      <c r="M10174"/>
    </row>
    <row r="10175" spans="13:13" x14ac:dyDescent="0.25">
      <c r="M10175"/>
    </row>
    <row r="10176" spans="13:13" x14ac:dyDescent="0.25">
      <c r="M10176"/>
    </row>
    <row r="10177" spans="13:13" x14ac:dyDescent="0.25">
      <c r="M10177"/>
    </row>
    <row r="10178" spans="13:13" x14ac:dyDescent="0.25">
      <c r="M10178"/>
    </row>
    <row r="10179" spans="13:13" x14ac:dyDescent="0.25">
      <c r="M10179"/>
    </row>
    <row r="10180" spans="13:13" x14ac:dyDescent="0.25">
      <c r="M10180"/>
    </row>
    <row r="10181" spans="13:13" x14ac:dyDescent="0.25">
      <c r="M10181"/>
    </row>
    <row r="10182" spans="13:13" x14ac:dyDescent="0.25">
      <c r="M10182"/>
    </row>
    <row r="10183" spans="13:13" x14ac:dyDescent="0.25">
      <c r="M10183"/>
    </row>
    <row r="10184" spans="13:13" x14ac:dyDescent="0.25">
      <c r="M10184"/>
    </row>
    <row r="10185" spans="13:13" x14ac:dyDescent="0.25">
      <c r="M10185"/>
    </row>
    <row r="10186" spans="13:13" x14ac:dyDescent="0.25">
      <c r="M10186"/>
    </row>
    <row r="10187" spans="13:13" x14ac:dyDescent="0.25">
      <c r="M10187"/>
    </row>
    <row r="10188" spans="13:13" x14ac:dyDescent="0.25">
      <c r="M10188"/>
    </row>
    <row r="10189" spans="13:13" x14ac:dyDescent="0.25">
      <c r="M10189"/>
    </row>
    <row r="10190" spans="13:13" x14ac:dyDescent="0.25">
      <c r="M10190"/>
    </row>
    <row r="10191" spans="13:13" x14ac:dyDescent="0.25">
      <c r="M10191"/>
    </row>
    <row r="10192" spans="13:13" x14ac:dyDescent="0.25">
      <c r="M10192"/>
    </row>
    <row r="10193" spans="13:13" x14ac:dyDescent="0.25">
      <c r="M10193"/>
    </row>
    <row r="10194" spans="13:13" x14ac:dyDescent="0.25">
      <c r="M10194"/>
    </row>
    <row r="10195" spans="13:13" x14ac:dyDescent="0.25">
      <c r="M10195"/>
    </row>
    <row r="10196" spans="13:13" x14ac:dyDescent="0.25">
      <c r="M10196"/>
    </row>
    <row r="10197" spans="13:13" x14ac:dyDescent="0.25">
      <c r="M10197"/>
    </row>
    <row r="10198" spans="13:13" x14ac:dyDescent="0.25">
      <c r="M10198"/>
    </row>
    <row r="10199" spans="13:13" x14ac:dyDescent="0.25">
      <c r="M10199"/>
    </row>
    <row r="10200" spans="13:13" x14ac:dyDescent="0.25">
      <c r="M10200"/>
    </row>
    <row r="10201" spans="13:13" x14ac:dyDescent="0.25">
      <c r="M10201"/>
    </row>
    <row r="10202" spans="13:13" x14ac:dyDescent="0.25">
      <c r="M10202"/>
    </row>
    <row r="10203" spans="13:13" x14ac:dyDescent="0.25">
      <c r="M10203"/>
    </row>
    <row r="10204" spans="13:13" x14ac:dyDescent="0.25">
      <c r="M10204"/>
    </row>
    <row r="10205" spans="13:13" x14ac:dyDescent="0.25">
      <c r="M10205"/>
    </row>
    <row r="10206" spans="13:13" x14ac:dyDescent="0.25">
      <c r="M10206"/>
    </row>
    <row r="10207" spans="13:13" x14ac:dyDescent="0.25">
      <c r="M10207"/>
    </row>
    <row r="10208" spans="13:13" x14ac:dyDescent="0.25">
      <c r="M10208"/>
    </row>
    <row r="10209" spans="13:13" x14ac:dyDescent="0.25">
      <c r="M10209"/>
    </row>
    <row r="10210" spans="13:13" x14ac:dyDescent="0.25">
      <c r="M10210"/>
    </row>
    <row r="10211" spans="13:13" x14ac:dyDescent="0.25">
      <c r="M10211"/>
    </row>
    <row r="10212" spans="13:13" x14ac:dyDescent="0.25">
      <c r="M10212"/>
    </row>
    <row r="10213" spans="13:13" x14ac:dyDescent="0.25">
      <c r="M10213"/>
    </row>
    <row r="10214" spans="13:13" x14ac:dyDescent="0.25">
      <c r="M10214"/>
    </row>
    <row r="10215" spans="13:13" x14ac:dyDescent="0.25">
      <c r="M10215"/>
    </row>
    <row r="10216" spans="13:13" x14ac:dyDescent="0.25">
      <c r="M10216"/>
    </row>
    <row r="10217" spans="13:13" x14ac:dyDescent="0.25">
      <c r="M10217"/>
    </row>
    <row r="10218" spans="13:13" x14ac:dyDescent="0.25">
      <c r="M10218"/>
    </row>
    <row r="10219" spans="13:13" x14ac:dyDescent="0.25">
      <c r="M10219"/>
    </row>
    <row r="10220" spans="13:13" x14ac:dyDescent="0.25">
      <c r="M10220"/>
    </row>
    <row r="10221" spans="13:13" x14ac:dyDescent="0.25">
      <c r="M10221"/>
    </row>
    <row r="10222" spans="13:13" x14ac:dyDescent="0.25">
      <c r="M10222"/>
    </row>
    <row r="10223" spans="13:13" x14ac:dyDescent="0.25">
      <c r="M10223"/>
    </row>
    <row r="10224" spans="13:13" x14ac:dyDescent="0.25">
      <c r="M10224"/>
    </row>
    <row r="10225" spans="13:13" x14ac:dyDescent="0.25">
      <c r="M10225"/>
    </row>
    <row r="10226" spans="13:13" x14ac:dyDescent="0.25">
      <c r="M10226"/>
    </row>
    <row r="10227" spans="13:13" x14ac:dyDescent="0.25">
      <c r="M10227"/>
    </row>
    <row r="10228" spans="13:13" x14ac:dyDescent="0.25">
      <c r="M10228"/>
    </row>
    <row r="10229" spans="13:13" x14ac:dyDescent="0.25">
      <c r="M10229"/>
    </row>
    <row r="10230" spans="13:13" x14ac:dyDescent="0.25">
      <c r="M10230"/>
    </row>
    <row r="10231" spans="13:13" x14ac:dyDescent="0.25">
      <c r="M10231"/>
    </row>
    <row r="10232" spans="13:13" x14ac:dyDescent="0.25">
      <c r="M10232"/>
    </row>
    <row r="10233" spans="13:13" x14ac:dyDescent="0.25">
      <c r="M10233"/>
    </row>
    <row r="10234" spans="13:13" x14ac:dyDescent="0.25">
      <c r="M10234"/>
    </row>
    <row r="10235" spans="13:13" x14ac:dyDescent="0.25">
      <c r="M10235"/>
    </row>
    <row r="10236" spans="13:13" x14ac:dyDescent="0.25">
      <c r="M10236"/>
    </row>
    <row r="10237" spans="13:13" x14ac:dyDescent="0.25">
      <c r="M10237"/>
    </row>
    <row r="10238" spans="13:13" x14ac:dyDescent="0.25">
      <c r="M10238"/>
    </row>
    <row r="10239" spans="13:13" x14ac:dyDescent="0.25">
      <c r="M10239"/>
    </row>
    <row r="10240" spans="13:13" x14ac:dyDescent="0.25">
      <c r="M10240"/>
    </row>
    <row r="10241" spans="13:13" x14ac:dyDescent="0.25">
      <c r="M10241"/>
    </row>
    <row r="10242" spans="13:13" x14ac:dyDescent="0.25">
      <c r="M10242"/>
    </row>
    <row r="10243" spans="13:13" x14ac:dyDescent="0.25">
      <c r="M10243"/>
    </row>
    <row r="10244" spans="13:13" x14ac:dyDescent="0.25">
      <c r="M10244"/>
    </row>
    <row r="10245" spans="13:13" x14ac:dyDescent="0.25">
      <c r="M10245"/>
    </row>
    <row r="10246" spans="13:13" x14ac:dyDescent="0.25">
      <c r="M10246"/>
    </row>
    <row r="10247" spans="13:13" x14ac:dyDescent="0.25">
      <c r="M10247"/>
    </row>
    <row r="10248" spans="13:13" x14ac:dyDescent="0.25">
      <c r="M10248"/>
    </row>
    <row r="10249" spans="13:13" x14ac:dyDescent="0.25">
      <c r="M10249"/>
    </row>
    <row r="10250" spans="13:13" x14ac:dyDescent="0.25">
      <c r="M10250"/>
    </row>
    <row r="10251" spans="13:13" x14ac:dyDescent="0.25">
      <c r="M10251"/>
    </row>
    <row r="10252" spans="13:13" x14ac:dyDescent="0.25">
      <c r="M10252"/>
    </row>
    <row r="10253" spans="13:13" x14ac:dyDescent="0.25">
      <c r="M10253"/>
    </row>
    <row r="10254" spans="13:13" x14ac:dyDescent="0.25">
      <c r="M10254"/>
    </row>
    <row r="10255" spans="13:13" x14ac:dyDescent="0.25">
      <c r="M10255"/>
    </row>
    <row r="10256" spans="13:13" x14ac:dyDescent="0.25">
      <c r="M10256"/>
    </row>
    <row r="10257" spans="13:13" x14ac:dyDescent="0.25">
      <c r="M10257"/>
    </row>
    <row r="10258" spans="13:13" x14ac:dyDescent="0.25">
      <c r="M10258"/>
    </row>
    <row r="10259" spans="13:13" x14ac:dyDescent="0.25">
      <c r="M10259"/>
    </row>
    <row r="10260" spans="13:13" x14ac:dyDescent="0.25">
      <c r="M10260"/>
    </row>
    <row r="10261" spans="13:13" x14ac:dyDescent="0.25">
      <c r="M10261"/>
    </row>
    <row r="10262" spans="13:13" x14ac:dyDescent="0.25">
      <c r="M10262"/>
    </row>
    <row r="10263" spans="13:13" x14ac:dyDescent="0.25">
      <c r="M10263"/>
    </row>
    <row r="10264" spans="13:13" x14ac:dyDescent="0.25">
      <c r="M10264"/>
    </row>
    <row r="10265" spans="13:13" x14ac:dyDescent="0.25">
      <c r="M10265"/>
    </row>
    <row r="10266" spans="13:13" x14ac:dyDescent="0.25">
      <c r="M10266"/>
    </row>
    <row r="10267" spans="13:13" x14ac:dyDescent="0.25">
      <c r="M10267"/>
    </row>
    <row r="10268" spans="13:13" x14ac:dyDescent="0.25">
      <c r="M10268"/>
    </row>
    <row r="10269" spans="13:13" x14ac:dyDescent="0.25">
      <c r="M10269"/>
    </row>
    <row r="10270" spans="13:13" x14ac:dyDescent="0.25">
      <c r="M10270"/>
    </row>
    <row r="10271" spans="13:13" x14ac:dyDescent="0.25">
      <c r="M10271"/>
    </row>
    <row r="10272" spans="13:13" x14ac:dyDescent="0.25">
      <c r="M10272"/>
    </row>
    <row r="10273" spans="13:13" x14ac:dyDescent="0.25">
      <c r="M10273"/>
    </row>
    <row r="10274" spans="13:13" x14ac:dyDescent="0.25">
      <c r="M10274"/>
    </row>
    <row r="10275" spans="13:13" x14ac:dyDescent="0.25">
      <c r="M10275"/>
    </row>
    <row r="10276" spans="13:13" x14ac:dyDescent="0.25">
      <c r="M10276"/>
    </row>
    <row r="10277" spans="13:13" x14ac:dyDescent="0.25">
      <c r="M10277"/>
    </row>
    <row r="10278" spans="13:13" x14ac:dyDescent="0.25">
      <c r="M10278"/>
    </row>
    <row r="10279" spans="13:13" x14ac:dyDescent="0.25">
      <c r="M10279"/>
    </row>
    <row r="10280" spans="13:13" x14ac:dyDescent="0.25">
      <c r="M10280"/>
    </row>
    <row r="10281" spans="13:13" x14ac:dyDescent="0.25">
      <c r="M10281"/>
    </row>
    <row r="10282" spans="13:13" x14ac:dyDescent="0.25">
      <c r="M10282"/>
    </row>
    <row r="10283" spans="13:13" x14ac:dyDescent="0.25">
      <c r="M10283"/>
    </row>
    <row r="10284" spans="13:13" x14ac:dyDescent="0.25">
      <c r="M10284"/>
    </row>
    <row r="10285" spans="13:13" x14ac:dyDescent="0.25">
      <c r="M10285"/>
    </row>
    <row r="10286" spans="13:13" x14ac:dyDescent="0.25">
      <c r="M10286"/>
    </row>
    <row r="10287" spans="13:13" x14ac:dyDescent="0.25">
      <c r="M10287"/>
    </row>
    <row r="10288" spans="13:13" x14ac:dyDescent="0.25">
      <c r="M10288"/>
    </row>
    <row r="10289" spans="13:13" x14ac:dyDescent="0.25">
      <c r="M10289"/>
    </row>
    <row r="10290" spans="13:13" x14ac:dyDescent="0.25">
      <c r="M10290"/>
    </row>
    <row r="10291" spans="13:13" x14ac:dyDescent="0.25">
      <c r="M10291"/>
    </row>
    <row r="10292" spans="13:13" x14ac:dyDescent="0.25">
      <c r="M10292"/>
    </row>
    <row r="10293" spans="13:13" x14ac:dyDescent="0.25">
      <c r="M10293"/>
    </row>
    <row r="10294" spans="13:13" x14ac:dyDescent="0.25">
      <c r="M10294"/>
    </row>
    <row r="10295" spans="13:13" x14ac:dyDescent="0.25">
      <c r="M10295"/>
    </row>
    <row r="10296" spans="13:13" x14ac:dyDescent="0.25">
      <c r="M10296"/>
    </row>
    <row r="10297" spans="13:13" x14ac:dyDescent="0.25">
      <c r="M10297"/>
    </row>
    <row r="10298" spans="13:13" x14ac:dyDescent="0.25">
      <c r="M10298"/>
    </row>
    <row r="10299" spans="13:13" x14ac:dyDescent="0.25">
      <c r="M10299"/>
    </row>
    <row r="10300" spans="13:13" x14ac:dyDescent="0.25">
      <c r="M10300"/>
    </row>
    <row r="10301" spans="13:13" x14ac:dyDescent="0.25">
      <c r="M10301"/>
    </row>
    <row r="10302" spans="13:13" x14ac:dyDescent="0.25">
      <c r="M10302"/>
    </row>
    <row r="10303" spans="13:13" x14ac:dyDescent="0.25">
      <c r="M10303"/>
    </row>
    <row r="10304" spans="13:13" x14ac:dyDescent="0.25">
      <c r="M10304"/>
    </row>
    <row r="10305" spans="13:13" x14ac:dyDescent="0.25">
      <c r="M10305"/>
    </row>
    <row r="10306" spans="13:13" x14ac:dyDescent="0.25">
      <c r="M10306"/>
    </row>
    <row r="10307" spans="13:13" x14ac:dyDescent="0.25">
      <c r="M10307"/>
    </row>
    <row r="10308" spans="13:13" x14ac:dyDescent="0.25">
      <c r="M10308"/>
    </row>
    <row r="10309" spans="13:13" x14ac:dyDescent="0.25">
      <c r="M10309"/>
    </row>
    <row r="10310" spans="13:13" x14ac:dyDescent="0.25">
      <c r="M10310"/>
    </row>
    <row r="10311" spans="13:13" x14ac:dyDescent="0.25">
      <c r="M10311"/>
    </row>
    <row r="10312" spans="13:13" x14ac:dyDescent="0.25">
      <c r="M10312"/>
    </row>
    <row r="10313" spans="13:13" x14ac:dyDescent="0.25">
      <c r="M10313"/>
    </row>
    <row r="10314" spans="13:13" x14ac:dyDescent="0.25">
      <c r="M10314"/>
    </row>
    <row r="10315" spans="13:13" x14ac:dyDescent="0.25">
      <c r="M10315"/>
    </row>
    <row r="10316" spans="13:13" x14ac:dyDescent="0.25">
      <c r="M10316"/>
    </row>
    <row r="10317" spans="13:13" x14ac:dyDescent="0.25">
      <c r="M10317"/>
    </row>
    <row r="10318" spans="13:13" x14ac:dyDescent="0.25">
      <c r="M10318"/>
    </row>
    <row r="10319" spans="13:13" x14ac:dyDescent="0.25">
      <c r="M10319"/>
    </row>
    <row r="10320" spans="13:13" x14ac:dyDescent="0.25">
      <c r="M10320"/>
    </row>
    <row r="10321" spans="13:13" x14ac:dyDescent="0.25">
      <c r="M10321"/>
    </row>
    <row r="10322" spans="13:13" x14ac:dyDescent="0.25">
      <c r="M10322"/>
    </row>
    <row r="10323" spans="13:13" x14ac:dyDescent="0.25">
      <c r="M10323"/>
    </row>
    <row r="10324" spans="13:13" x14ac:dyDescent="0.25">
      <c r="M10324"/>
    </row>
    <row r="10325" spans="13:13" x14ac:dyDescent="0.25">
      <c r="M10325"/>
    </row>
    <row r="10326" spans="13:13" x14ac:dyDescent="0.25">
      <c r="M10326"/>
    </row>
    <row r="10327" spans="13:13" x14ac:dyDescent="0.25">
      <c r="M10327"/>
    </row>
    <row r="10328" spans="13:13" x14ac:dyDescent="0.25">
      <c r="M10328"/>
    </row>
    <row r="10329" spans="13:13" x14ac:dyDescent="0.25">
      <c r="M10329"/>
    </row>
    <row r="10330" spans="13:13" x14ac:dyDescent="0.25">
      <c r="M10330"/>
    </row>
    <row r="10331" spans="13:13" x14ac:dyDescent="0.25">
      <c r="M10331"/>
    </row>
    <row r="10332" spans="13:13" x14ac:dyDescent="0.25">
      <c r="M10332"/>
    </row>
    <row r="10333" spans="13:13" x14ac:dyDescent="0.25">
      <c r="M10333"/>
    </row>
    <row r="10334" spans="13:13" x14ac:dyDescent="0.25">
      <c r="M10334"/>
    </row>
    <row r="10335" spans="13:13" x14ac:dyDescent="0.25">
      <c r="M10335"/>
    </row>
    <row r="10336" spans="13:13" x14ac:dyDescent="0.25">
      <c r="M10336"/>
    </row>
    <row r="10337" spans="13:13" x14ac:dyDescent="0.25">
      <c r="M10337"/>
    </row>
    <row r="10338" spans="13:13" x14ac:dyDescent="0.25">
      <c r="M10338"/>
    </row>
    <row r="10339" spans="13:13" x14ac:dyDescent="0.25">
      <c r="M10339"/>
    </row>
    <row r="10340" spans="13:13" x14ac:dyDescent="0.25">
      <c r="M10340"/>
    </row>
    <row r="10341" spans="13:13" x14ac:dyDescent="0.25">
      <c r="M10341"/>
    </row>
    <row r="10342" spans="13:13" x14ac:dyDescent="0.25">
      <c r="M10342"/>
    </row>
    <row r="10343" spans="13:13" x14ac:dyDescent="0.25">
      <c r="M10343"/>
    </row>
    <row r="10344" spans="13:13" x14ac:dyDescent="0.25">
      <c r="M10344"/>
    </row>
    <row r="10345" spans="13:13" x14ac:dyDescent="0.25">
      <c r="M10345"/>
    </row>
    <row r="10346" spans="13:13" x14ac:dyDescent="0.25">
      <c r="M10346"/>
    </row>
    <row r="10347" spans="13:13" x14ac:dyDescent="0.25">
      <c r="M10347"/>
    </row>
    <row r="10348" spans="13:13" x14ac:dyDescent="0.25">
      <c r="M10348"/>
    </row>
    <row r="10349" spans="13:13" x14ac:dyDescent="0.25">
      <c r="M10349"/>
    </row>
    <row r="10350" spans="13:13" x14ac:dyDescent="0.25">
      <c r="M10350"/>
    </row>
    <row r="10351" spans="13:13" x14ac:dyDescent="0.25">
      <c r="M10351"/>
    </row>
    <row r="10352" spans="13:13" x14ac:dyDescent="0.25">
      <c r="M10352"/>
    </row>
    <row r="10353" spans="13:13" x14ac:dyDescent="0.25">
      <c r="M10353"/>
    </row>
    <row r="10354" spans="13:13" x14ac:dyDescent="0.25">
      <c r="M10354"/>
    </row>
    <row r="10355" spans="13:13" x14ac:dyDescent="0.25">
      <c r="M10355"/>
    </row>
    <row r="10356" spans="13:13" x14ac:dyDescent="0.25">
      <c r="M10356"/>
    </row>
    <row r="10357" spans="13:13" x14ac:dyDescent="0.25">
      <c r="M10357"/>
    </row>
    <row r="10358" spans="13:13" x14ac:dyDescent="0.25">
      <c r="M10358"/>
    </row>
    <row r="10359" spans="13:13" x14ac:dyDescent="0.25">
      <c r="M10359"/>
    </row>
    <row r="10360" spans="13:13" x14ac:dyDescent="0.25">
      <c r="M10360"/>
    </row>
    <row r="10361" spans="13:13" x14ac:dyDescent="0.25">
      <c r="M10361"/>
    </row>
    <row r="10362" spans="13:13" x14ac:dyDescent="0.25">
      <c r="M10362"/>
    </row>
    <row r="10363" spans="13:13" x14ac:dyDescent="0.25">
      <c r="M10363"/>
    </row>
    <row r="10364" spans="13:13" x14ac:dyDescent="0.25">
      <c r="M10364"/>
    </row>
    <row r="10365" spans="13:13" x14ac:dyDescent="0.25">
      <c r="M10365"/>
    </row>
    <row r="10366" spans="13:13" x14ac:dyDescent="0.25">
      <c r="M10366"/>
    </row>
    <row r="10367" spans="13:13" x14ac:dyDescent="0.25">
      <c r="M10367"/>
    </row>
    <row r="10368" spans="13:13" x14ac:dyDescent="0.25">
      <c r="M10368"/>
    </row>
    <row r="10369" spans="13:13" x14ac:dyDescent="0.25">
      <c r="M10369"/>
    </row>
    <row r="10370" spans="13:13" x14ac:dyDescent="0.25">
      <c r="M10370"/>
    </row>
    <row r="10371" spans="13:13" x14ac:dyDescent="0.25">
      <c r="M10371"/>
    </row>
    <row r="10372" spans="13:13" x14ac:dyDescent="0.25">
      <c r="M10372"/>
    </row>
    <row r="10373" spans="13:13" x14ac:dyDescent="0.25">
      <c r="M10373"/>
    </row>
    <row r="10374" spans="13:13" x14ac:dyDescent="0.25">
      <c r="M10374"/>
    </row>
    <row r="10375" spans="13:13" x14ac:dyDescent="0.25">
      <c r="M10375"/>
    </row>
    <row r="10376" spans="13:13" x14ac:dyDescent="0.25">
      <c r="M10376"/>
    </row>
    <row r="10377" spans="13:13" x14ac:dyDescent="0.25">
      <c r="M10377"/>
    </row>
    <row r="10378" spans="13:13" x14ac:dyDescent="0.25">
      <c r="M10378"/>
    </row>
    <row r="10379" spans="13:13" x14ac:dyDescent="0.25">
      <c r="M10379"/>
    </row>
    <row r="10380" spans="13:13" x14ac:dyDescent="0.25">
      <c r="M10380"/>
    </row>
    <row r="10381" spans="13:13" x14ac:dyDescent="0.25">
      <c r="M10381"/>
    </row>
    <row r="10382" spans="13:13" x14ac:dyDescent="0.25">
      <c r="M10382"/>
    </row>
    <row r="10383" spans="13:13" x14ac:dyDescent="0.25">
      <c r="M10383"/>
    </row>
    <row r="10384" spans="13:13" x14ac:dyDescent="0.25">
      <c r="M10384"/>
    </row>
    <row r="10385" spans="13:13" x14ac:dyDescent="0.25">
      <c r="M10385"/>
    </row>
    <row r="10386" spans="13:13" x14ac:dyDescent="0.25">
      <c r="M10386"/>
    </row>
    <row r="10387" spans="13:13" x14ac:dyDescent="0.25">
      <c r="M10387"/>
    </row>
    <row r="10388" spans="13:13" x14ac:dyDescent="0.25">
      <c r="M10388"/>
    </row>
    <row r="10389" spans="13:13" x14ac:dyDescent="0.25">
      <c r="M10389"/>
    </row>
    <row r="10390" spans="13:13" x14ac:dyDescent="0.25">
      <c r="M10390"/>
    </row>
    <row r="10391" spans="13:13" x14ac:dyDescent="0.25">
      <c r="M10391"/>
    </row>
    <row r="10392" spans="13:13" x14ac:dyDescent="0.25">
      <c r="M10392"/>
    </row>
    <row r="10393" spans="13:13" x14ac:dyDescent="0.25">
      <c r="M10393"/>
    </row>
    <row r="10394" spans="13:13" x14ac:dyDescent="0.25">
      <c r="M10394"/>
    </row>
    <row r="10395" spans="13:13" x14ac:dyDescent="0.25">
      <c r="M10395"/>
    </row>
    <row r="10396" spans="13:13" x14ac:dyDescent="0.25">
      <c r="M10396"/>
    </row>
    <row r="10397" spans="13:13" x14ac:dyDescent="0.25">
      <c r="M10397"/>
    </row>
    <row r="10398" spans="13:13" x14ac:dyDescent="0.25">
      <c r="M10398"/>
    </row>
    <row r="10399" spans="13:13" x14ac:dyDescent="0.25">
      <c r="M10399"/>
    </row>
    <row r="10400" spans="13:13" x14ac:dyDescent="0.25">
      <c r="M10400"/>
    </row>
    <row r="10401" spans="13:13" x14ac:dyDescent="0.25">
      <c r="M10401"/>
    </row>
    <row r="10402" spans="13:13" x14ac:dyDescent="0.25">
      <c r="M10402"/>
    </row>
    <row r="10403" spans="13:13" x14ac:dyDescent="0.25">
      <c r="M10403"/>
    </row>
    <row r="10404" spans="13:13" x14ac:dyDescent="0.25">
      <c r="M10404"/>
    </row>
    <row r="10405" spans="13:13" x14ac:dyDescent="0.25">
      <c r="M10405"/>
    </row>
    <row r="10406" spans="13:13" x14ac:dyDescent="0.25">
      <c r="M10406"/>
    </row>
    <row r="10407" spans="13:13" x14ac:dyDescent="0.25">
      <c r="M10407"/>
    </row>
    <row r="10408" spans="13:13" x14ac:dyDescent="0.25">
      <c r="M10408"/>
    </row>
    <row r="10409" spans="13:13" x14ac:dyDescent="0.25">
      <c r="M10409"/>
    </row>
    <row r="10410" spans="13:13" x14ac:dyDescent="0.25">
      <c r="M10410"/>
    </row>
    <row r="10411" spans="13:13" x14ac:dyDescent="0.25">
      <c r="M10411"/>
    </row>
    <row r="10412" spans="13:13" x14ac:dyDescent="0.25">
      <c r="M10412"/>
    </row>
    <row r="10413" spans="13:13" x14ac:dyDescent="0.25">
      <c r="M10413"/>
    </row>
    <row r="10414" spans="13:13" x14ac:dyDescent="0.25">
      <c r="M10414"/>
    </row>
    <row r="10415" spans="13:13" x14ac:dyDescent="0.25">
      <c r="M10415"/>
    </row>
    <row r="10416" spans="13:13" x14ac:dyDescent="0.25">
      <c r="M10416"/>
    </row>
    <row r="10417" spans="13:13" x14ac:dyDescent="0.25">
      <c r="M10417"/>
    </row>
    <row r="10418" spans="13:13" x14ac:dyDescent="0.25">
      <c r="M10418"/>
    </row>
    <row r="10419" spans="13:13" x14ac:dyDescent="0.25">
      <c r="M10419"/>
    </row>
    <row r="10420" spans="13:13" x14ac:dyDescent="0.25">
      <c r="M10420"/>
    </row>
    <row r="10421" spans="13:13" x14ac:dyDescent="0.25">
      <c r="M10421"/>
    </row>
    <row r="10422" spans="13:13" x14ac:dyDescent="0.25">
      <c r="M10422"/>
    </row>
    <row r="10423" spans="13:13" x14ac:dyDescent="0.25">
      <c r="M10423"/>
    </row>
    <row r="10424" spans="13:13" x14ac:dyDescent="0.25">
      <c r="M10424"/>
    </row>
    <row r="10425" spans="13:13" x14ac:dyDescent="0.25">
      <c r="M10425"/>
    </row>
    <row r="10426" spans="13:13" x14ac:dyDescent="0.25">
      <c r="M10426"/>
    </row>
    <row r="10427" spans="13:13" x14ac:dyDescent="0.25">
      <c r="M10427"/>
    </row>
    <row r="10428" spans="13:13" x14ac:dyDescent="0.25">
      <c r="M10428"/>
    </row>
    <row r="10429" spans="13:13" x14ac:dyDescent="0.25">
      <c r="M10429"/>
    </row>
    <row r="10430" spans="13:13" x14ac:dyDescent="0.25">
      <c r="M10430"/>
    </row>
    <row r="10431" spans="13:13" x14ac:dyDescent="0.25">
      <c r="M10431"/>
    </row>
    <row r="10432" spans="13:13" x14ac:dyDescent="0.25">
      <c r="M10432"/>
    </row>
    <row r="10433" spans="13:13" x14ac:dyDescent="0.25">
      <c r="M10433"/>
    </row>
    <row r="10434" spans="13:13" x14ac:dyDescent="0.25">
      <c r="M10434"/>
    </row>
    <row r="10435" spans="13:13" x14ac:dyDescent="0.25">
      <c r="M10435"/>
    </row>
    <row r="10436" spans="13:13" x14ac:dyDescent="0.25">
      <c r="M10436"/>
    </row>
    <row r="10437" spans="13:13" x14ac:dyDescent="0.25">
      <c r="M10437"/>
    </row>
    <row r="10438" spans="13:13" x14ac:dyDescent="0.25">
      <c r="M10438"/>
    </row>
    <row r="10439" spans="13:13" x14ac:dyDescent="0.25">
      <c r="M10439"/>
    </row>
    <row r="10440" spans="13:13" x14ac:dyDescent="0.25">
      <c r="M10440"/>
    </row>
    <row r="10441" spans="13:13" x14ac:dyDescent="0.25">
      <c r="M10441"/>
    </row>
    <row r="10442" spans="13:13" x14ac:dyDescent="0.25">
      <c r="M10442"/>
    </row>
    <row r="10443" spans="13:13" x14ac:dyDescent="0.25">
      <c r="M10443"/>
    </row>
    <row r="10444" spans="13:13" x14ac:dyDescent="0.25">
      <c r="M10444"/>
    </row>
    <row r="10445" spans="13:13" x14ac:dyDescent="0.25">
      <c r="M10445"/>
    </row>
    <row r="10446" spans="13:13" x14ac:dyDescent="0.25">
      <c r="M10446"/>
    </row>
    <row r="10447" spans="13:13" x14ac:dyDescent="0.25">
      <c r="M10447"/>
    </row>
    <row r="10448" spans="13:13" x14ac:dyDescent="0.25">
      <c r="M10448"/>
    </row>
    <row r="10449" spans="13:13" x14ac:dyDescent="0.25">
      <c r="M10449"/>
    </row>
    <row r="10450" spans="13:13" x14ac:dyDescent="0.25">
      <c r="M10450"/>
    </row>
    <row r="10451" spans="13:13" x14ac:dyDescent="0.25">
      <c r="M10451"/>
    </row>
    <row r="10452" spans="13:13" x14ac:dyDescent="0.25">
      <c r="M10452"/>
    </row>
    <row r="10453" spans="13:13" x14ac:dyDescent="0.25">
      <c r="M10453"/>
    </row>
    <row r="10454" spans="13:13" x14ac:dyDescent="0.25">
      <c r="M10454"/>
    </row>
    <row r="10455" spans="13:13" x14ac:dyDescent="0.25">
      <c r="M10455"/>
    </row>
    <row r="10456" spans="13:13" x14ac:dyDescent="0.25">
      <c r="M10456"/>
    </row>
    <row r="10457" spans="13:13" x14ac:dyDescent="0.25">
      <c r="M10457"/>
    </row>
    <row r="10458" spans="13:13" x14ac:dyDescent="0.25">
      <c r="M10458"/>
    </row>
    <row r="10459" spans="13:13" x14ac:dyDescent="0.25">
      <c r="M10459"/>
    </row>
    <row r="10460" spans="13:13" x14ac:dyDescent="0.25">
      <c r="M10460"/>
    </row>
    <row r="10461" spans="13:13" x14ac:dyDescent="0.25">
      <c r="M10461"/>
    </row>
    <row r="10462" spans="13:13" x14ac:dyDescent="0.25">
      <c r="M10462"/>
    </row>
    <row r="10463" spans="13:13" x14ac:dyDescent="0.25">
      <c r="M10463"/>
    </row>
    <row r="10464" spans="13:13" x14ac:dyDescent="0.25">
      <c r="M10464"/>
    </row>
    <row r="10465" spans="13:13" x14ac:dyDescent="0.25">
      <c r="M10465"/>
    </row>
    <row r="10466" spans="13:13" x14ac:dyDescent="0.25">
      <c r="M10466"/>
    </row>
    <row r="10467" spans="13:13" x14ac:dyDescent="0.25">
      <c r="M10467"/>
    </row>
    <row r="10468" spans="13:13" x14ac:dyDescent="0.25">
      <c r="M10468"/>
    </row>
    <row r="10469" spans="13:13" x14ac:dyDescent="0.25">
      <c r="M10469"/>
    </row>
    <row r="10470" spans="13:13" x14ac:dyDescent="0.25">
      <c r="M10470"/>
    </row>
    <row r="10471" spans="13:13" x14ac:dyDescent="0.25">
      <c r="M10471"/>
    </row>
    <row r="10472" spans="13:13" x14ac:dyDescent="0.25">
      <c r="M10472"/>
    </row>
    <row r="10473" spans="13:13" x14ac:dyDescent="0.25">
      <c r="M10473"/>
    </row>
    <row r="10474" spans="13:13" x14ac:dyDescent="0.25">
      <c r="M10474"/>
    </row>
    <row r="10475" spans="13:13" x14ac:dyDescent="0.25">
      <c r="M10475"/>
    </row>
    <row r="10476" spans="13:13" x14ac:dyDescent="0.25">
      <c r="M10476"/>
    </row>
    <row r="10477" spans="13:13" x14ac:dyDescent="0.25">
      <c r="M10477"/>
    </row>
    <row r="10478" spans="13:13" x14ac:dyDescent="0.25">
      <c r="M10478"/>
    </row>
    <row r="10479" spans="13:13" x14ac:dyDescent="0.25">
      <c r="M10479"/>
    </row>
    <row r="10480" spans="13:13" x14ac:dyDescent="0.25">
      <c r="M10480"/>
    </row>
    <row r="10481" spans="13:13" x14ac:dyDescent="0.25">
      <c r="M10481"/>
    </row>
    <row r="10482" spans="13:13" x14ac:dyDescent="0.25">
      <c r="M10482"/>
    </row>
    <row r="10483" spans="13:13" x14ac:dyDescent="0.25">
      <c r="M10483"/>
    </row>
    <row r="10484" spans="13:13" x14ac:dyDescent="0.25">
      <c r="M10484"/>
    </row>
    <row r="10485" spans="13:13" x14ac:dyDescent="0.25">
      <c r="M10485"/>
    </row>
    <row r="10486" spans="13:13" x14ac:dyDescent="0.25">
      <c r="M10486"/>
    </row>
    <row r="10487" spans="13:13" x14ac:dyDescent="0.25">
      <c r="M10487"/>
    </row>
    <row r="10488" spans="13:13" x14ac:dyDescent="0.25">
      <c r="M10488"/>
    </row>
    <row r="10489" spans="13:13" x14ac:dyDescent="0.25">
      <c r="M10489"/>
    </row>
    <row r="10490" spans="13:13" x14ac:dyDescent="0.25">
      <c r="M10490"/>
    </row>
    <row r="10491" spans="13:13" x14ac:dyDescent="0.25">
      <c r="M10491"/>
    </row>
    <row r="10492" spans="13:13" x14ac:dyDescent="0.25">
      <c r="M10492"/>
    </row>
    <row r="10493" spans="13:13" x14ac:dyDescent="0.25">
      <c r="M10493"/>
    </row>
    <row r="10494" spans="13:13" x14ac:dyDescent="0.25">
      <c r="M10494"/>
    </row>
    <row r="10495" spans="13:13" x14ac:dyDescent="0.25">
      <c r="M10495"/>
    </row>
    <row r="10496" spans="13:13" x14ac:dyDescent="0.25">
      <c r="M10496"/>
    </row>
    <row r="10497" spans="13:13" x14ac:dyDescent="0.25">
      <c r="M10497"/>
    </row>
    <row r="10498" spans="13:13" x14ac:dyDescent="0.25">
      <c r="M10498"/>
    </row>
    <row r="10499" spans="13:13" x14ac:dyDescent="0.25">
      <c r="M10499"/>
    </row>
    <row r="10500" spans="13:13" x14ac:dyDescent="0.25">
      <c r="M10500"/>
    </row>
    <row r="10501" spans="13:13" x14ac:dyDescent="0.25">
      <c r="M10501"/>
    </row>
    <row r="10502" spans="13:13" x14ac:dyDescent="0.25">
      <c r="M10502"/>
    </row>
    <row r="10503" spans="13:13" x14ac:dyDescent="0.25">
      <c r="M10503"/>
    </row>
    <row r="10504" spans="13:13" x14ac:dyDescent="0.25">
      <c r="M10504"/>
    </row>
    <row r="10505" spans="13:13" x14ac:dyDescent="0.25">
      <c r="M10505"/>
    </row>
    <row r="10506" spans="13:13" x14ac:dyDescent="0.25">
      <c r="M10506"/>
    </row>
    <row r="10507" spans="13:13" x14ac:dyDescent="0.25">
      <c r="M10507"/>
    </row>
    <row r="10508" spans="13:13" x14ac:dyDescent="0.25">
      <c r="M10508"/>
    </row>
    <row r="10509" spans="13:13" x14ac:dyDescent="0.25">
      <c r="M10509"/>
    </row>
    <row r="10510" spans="13:13" x14ac:dyDescent="0.25">
      <c r="M10510"/>
    </row>
    <row r="10511" spans="13:13" x14ac:dyDescent="0.25">
      <c r="M10511"/>
    </row>
    <row r="10512" spans="13:13" x14ac:dyDescent="0.25">
      <c r="M10512"/>
    </row>
    <row r="10513" spans="13:13" x14ac:dyDescent="0.25">
      <c r="M10513"/>
    </row>
    <row r="10514" spans="13:13" x14ac:dyDescent="0.25">
      <c r="M10514"/>
    </row>
    <row r="10515" spans="13:13" x14ac:dyDescent="0.25">
      <c r="M10515"/>
    </row>
    <row r="10516" spans="13:13" x14ac:dyDescent="0.25">
      <c r="M10516"/>
    </row>
    <row r="10517" spans="13:13" x14ac:dyDescent="0.25">
      <c r="M10517"/>
    </row>
    <row r="10518" spans="13:13" x14ac:dyDescent="0.25">
      <c r="M10518"/>
    </row>
    <row r="10519" spans="13:13" x14ac:dyDescent="0.25">
      <c r="M10519"/>
    </row>
    <row r="10520" spans="13:13" x14ac:dyDescent="0.25">
      <c r="M10520"/>
    </row>
    <row r="10521" spans="13:13" x14ac:dyDescent="0.25">
      <c r="M10521"/>
    </row>
    <row r="10522" spans="13:13" x14ac:dyDescent="0.25">
      <c r="M10522"/>
    </row>
    <row r="10523" spans="13:13" x14ac:dyDescent="0.25">
      <c r="M10523"/>
    </row>
    <row r="10524" spans="13:13" x14ac:dyDescent="0.25">
      <c r="M10524"/>
    </row>
    <row r="10525" spans="13:13" x14ac:dyDescent="0.25">
      <c r="M10525"/>
    </row>
    <row r="10526" spans="13:13" x14ac:dyDescent="0.25">
      <c r="M10526"/>
    </row>
    <row r="10527" spans="13:13" x14ac:dyDescent="0.25">
      <c r="M10527"/>
    </row>
    <row r="10528" spans="13:13" x14ac:dyDescent="0.25">
      <c r="M10528"/>
    </row>
    <row r="10529" spans="13:13" x14ac:dyDescent="0.25">
      <c r="M10529"/>
    </row>
    <row r="10530" spans="13:13" x14ac:dyDescent="0.25">
      <c r="M10530"/>
    </row>
    <row r="10531" spans="13:13" x14ac:dyDescent="0.25">
      <c r="M10531"/>
    </row>
    <row r="10532" spans="13:13" x14ac:dyDescent="0.25">
      <c r="M10532"/>
    </row>
    <row r="10533" spans="13:13" x14ac:dyDescent="0.25">
      <c r="M10533"/>
    </row>
    <row r="10534" spans="13:13" x14ac:dyDescent="0.25">
      <c r="M10534"/>
    </row>
    <row r="10535" spans="13:13" x14ac:dyDescent="0.25">
      <c r="M10535"/>
    </row>
    <row r="10536" spans="13:13" x14ac:dyDescent="0.25">
      <c r="M10536"/>
    </row>
    <row r="10537" spans="13:13" x14ac:dyDescent="0.25">
      <c r="M10537"/>
    </row>
    <row r="10538" spans="13:13" x14ac:dyDescent="0.25">
      <c r="M10538"/>
    </row>
    <row r="10539" spans="13:13" x14ac:dyDescent="0.25">
      <c r="M10539"/>
    </row>
    <row r="10540" spans="13:13" x14ac:dyDescent="0.25">
      <c r="M10540"/>
    </row>
    <row r="10541" spans="13:13" x14ac:dyDescent="0.25">
      <c r="M10541"/>
    </row>
    <row r="10542" spans="13:13" x14ac:dyDescent="0.25">
      <c r="M10542"/>
    </row>
    <row r="10543" spans="13:13" x14ac:dyDescent="0.25">
      <c r="M10543"/>
    </row>
    <row r="10544" spans="13:13" x14ac:dyDescent="0.25">
      <c r="M10544"/>
    </row>
    <row r="10545" spans="13:13" x14ac:dyDescent="0.25">
      <c r="M10545"/>
    </row>
    <row r="10546" spans="13:13" x14ac:dyDescent="0.25">
      <c r="M10546"/>
    </row>
    <row r="10547" spans="13:13" x14ac:dyDescent="0.25">
      <c r="M10547"/>
    </row>
    <row r="10548" spans="13:13" x14ac:dyDescent="0.25">
      <c r="M10548"/>
    </row>
    <row r="10549" spans="13:13" x14ac:dyDescent="0.25">
      <c r="M10549"/>
    </row>
    <row r="10550" spans="13:13" x14ac:dyDescent="0.25">
      <c r="M10550"/>
    </row>
    <row r="10551" spans="13:13" x14ac:dyDescent="0.25">
      <c r="M10551"/>
    </row>
    <row r="10552" spans="13:13" x14ac:dyDescent="0.25">
      <c r="M10552"/>
    </row>
    <row r="10553" spans="13:13" x14ac:dyDescent="0.25">
      <c r="M10553"/>
    </row>
    <row r="10554" spans="13:13" x14ac:dyDescent="0.25">
      <c r="M10554"/>
    </row>
    <row r="10555" spans="13:13" x14ac:dyDescent="0.25">
      <c r="M10555"/>
    </row>
    <row r="10556" spans="13:13" x14ac:dyDescent="0.25">
      <c r="M10556"/>
    </row>
    <row r="10557" spans="13:13" x14ac:dyDescent="0.25">
      <c r="M10557"/>
    </row>
    <row r="10558" spans="13:13" x14ac:dyDescent="0.25">
      <c r="M10558"/>
    </row>
    <row r="10559" spans="13:13" x14ac:dyDescent="0.25">
      <c r="M10559"/>
    </row>
    <row r="10560" spans="13:13" x14ac:dyDescent="0.25">
      <c r="M10560"/>
    </row>
    <row r="10561" spans="13:13" x14ac:dyDescent="0.25">
      <c r="M10561"/>
    </row>
    <row r="10562" spans="13:13" x14ac:dyDescent="0.25">
      <c r="M10562"/>
    </row>
    <row r="10563" spans="13:13" x14ac:dyDescent="0.25">
      <c r="M10563"/>
    </row>
    <row r="10564" spans="13:13" x14ac:dyDescent="0.25">
      <c r="M10564"/>
    </row>
    <row r="10565" spans="13:13" x14ac:dyDescent="0.25">
      <c r="M10565"/>
    </row>
    <row r="10566" spans="13:13" x14ac:dyDescent="0.25">
      <c r="M10566"/>
    </row>
    <row r="10567" spans="13:13" x14ac:dyDescent="0.25">
      <c r="M10567"/>
    </row>
    <row r="10568" spans="13:13" x14ac:dyDescent="0.25">
      <c r="M10568"/>
    </row>
    <row r="10569" spans="13:13" x14ac:dyDescent="0.25">
      <c r="M10569"/>
    </row>
    <row r="10570" spans="13:13" x14ac:dyDescent="0.25">
      <c r="M10570"/>
    </row>
    <row r="10571" spans="13:13" x14ac:dyDescent="0.25">
      <c r="M10571"/>
    </row>
    <row r="10572" spans="13:13" x14ac:dyDescent="0.25">
      <c r="M10572"/>
    </row>
    <row r="10573" spans="13:13" x14ac:dyDescent="0.25">
      <c r="M10573"/>
    </row>
    <row r="10574" spans="13:13" x14ac:dyDescent="0.25">
      <c r="M10574"/>
    </row>
    <row r="10575" spans="13:13" x14ac:dyDescent="0.25">
      <c r="M10575"/>
    </row>
    <row r="10576" spans="13:13" x14ac:dyDescent="0.25">
      <c r="M10576"/>
    </row>
    <row r="10577" spans="13:13" x14ac:dyDescent="0.25">
      <c r="M10577"/>
    </row>
    <row r="10578" spans="13:13" x14ac:dyDescent="0.25">
      <c r="M10578"/>
    </row>
    <row r="10579" spans="13:13" x14ac:dyDescent="0.25">
      <c r="M10579"/>
    </row>
    <row r="10580" spans="13:13" x14ac:dyDescent="0.25">
      <c r="M10580"/>
    </row>
    <row r="10581" spans="13:13" x14ac:dyDescent="0.25">
      <c r="M10581"/>
    </row>
    <row r="10582" spans="13:13" x14ac:dyDescent="0.25">
      <c r="M10582"/>
    </row>
    <row r="10583" spans="13:13" x14ac:dyDescent="0.25">
      <c r="M10583"/>
    </row>
    <row r="10584" spans="13:13" x14ac:dyDescent="0.25">
      <c r="M10584"/>
    </row>
    <row r="10585" spans="13:13" x14ac:dyDescent="0.25">
      <c r="M10585"/>
    </row>
    <row r="10586" spans="13:13" x14ac:dyDescent="0.25">
      <c r="M10586"/>
    </row>
    <row r="10587" spans="13:13" x14ac:dyDescent="0.25">
      <c r="M10587"/>
    </row>
    <row r="10588" spans="13:13" x14ac:dyDescent="0.25">
      <c r="M10588"/>
    </row>
    <row r="10589" spans="13:13" x14ac:dyDescent="0.25">
      <c r="M10589"/>
    </row>
    <row r="10590" spans="13:13" x14ac:dyDescent="0.25">
      <c r="M10590"/>
    </row>
    <row r="10591" spans="13:13" x14ac:dyDescent="0.25">
      <c r="M10591"/>
    </row>
    <row r="10592" spans="13:13" x14ac:dyDescent="0.25">
      <c r="M10592"/>
    </row>
    <row r="10593" spans="13:13" x14ac:dyDescent="0.25">
      <c r="M10593"/>
    </row>
    <row r="10594" spans="13:13" x14ac:dyDescent="0.25">
      <c r="M10594"/>
    </row>
    <row r="10595" spans="13:13" x14ac:dyDescent="0.25">
      <c r="M10595"/>
    </row>
    <row r="10596" spans="13:13" x14ac:dyDescent="0.25">
      <c r="M10596"/>
    </row>
    <row r="10597" spans="13:13" x14ac:dyDescent="0.25">
      <c r="M10597"/>
    </row>
    <row r="10598" spans="13:13" x14ac:dyDescent="0.25">
      <c r="M10598"/>
    </row>
    <row r="10599" spans="13:13" x14ac:dyDescent="0.25">
      <c r="M10599"/>
    </row>
    <row r="10600" spans="13:13" x14ac:dyDescent="0.25">
      <c r="M10600"/>
    </row>
    <row r="10601" spans="13:13" x14ac:dyDescent="0.25">
      <c r="M10601"/>
    </row>
    <row r="10602" spans="13:13" x14ac:dyDescent="0.25">
      <c r="M10602"/>
    </row>
    <row r="10603" spans="13:13" x14ac:dyDescent="0.25">
      <c r="M10603"/>
    </row>
    <row r="10604" spans="13:13" x14ac:dyDescent="0.25">
      <c r="M10604"/>
    </row>
    <row r="10605" spans="13:13" x14ac:dyDescent="0.25">
      <c r="M10605"/>
    </row>
    <row r="10606" spans="13:13" x14ac:dyDescent="0.25">
      <c r="M10606"/>
    </row>
    <row r="10607" spans="13:13" x14ac:dyDescent="0.25">
      <c r="M10607"/>
    </row>
    <row r="10608" spans="13:13" x14ac:dyDescent="0.25">
      <c r="M10608"/>
    </row>
    <row r="10609" spans="13:13" x14ac:dyDescent="0.25">
      <c r="M10609"/>
    </row>
    <row r="10610" spans="13:13" x14ac:dyDescent="0.25">
      <c r="M10610"/>
    </row>
    <row r="10611" spans="13:13" x14ac:dyDescent="0.25">
      <c r="M10611"/>
    </row>
    <row r="10612" spans="13:13" x14ac:dyDescent="0.25">
      <c r="M10612"/>
    </row>
    <row r="10613" spans="13:13" x14ac:dyDescent="0.25">
      <c r="M10613"/>
    </row>
    <row r="10614" spans="13:13" x14ac:dyDescent="0.25">
      <c r="M10614"/>
    </row>
    <row r="10615" spans="13:13" x14ac:dyDescent="0.25">
      <c r="M10615"/>
    </row>
    <row r="10616" spans="13:13" x14ac:dyDescent="0.25">
      <c r="M10616"/>
    </row>
    <row r="10617" spans="13:13" x14ac:dyDescent="0.25">
      <c r="M10617"/>
    </row>
    <row r="10618" spans="13:13" x14ac:dyDescent="0.25">
      <c r="M10618"/>
    </row>
    <row r="10619" spans="13:13" x14ac:dyDescent="0.25">
      <c r="M10619"/>
    </row>
    <row r="10620" spans="13:13" x14ac:dyDescent="0.25">
      <c r="M10620"/>
    </row>
    <row r="10621" spans="13:13" x14ac:dyDescent="0.25">
      <c r="M10621"/>
    </row>
    <row r="10622" spans="13:13" x14ac:dyDescent="0.25">
      <c r="M10622"/>
    </row>
    <row r="10623" spans="13:13" x14ac:dyDescent="0.25">
      <c r="M10623"/>
    </row>
    <row r="10624" spans="13:13" x14ac:dyDescent="0.25">
      <c r="M10624"/>
    </row>
    <row r="10625" spans="13:13" x14ac:dyDescent="0.25">
      <c r="M10625"/>
    </row>
    <row r="10626" spans="13:13" x14ac:dyDescent="0.25">
      <c r="M10626"/>
    </row>
    <row r="10627" spans="13:13" x14ac:dyDescent="0.25">
      <c r="M10627"/>
    </row>
    <row r="10628" spans="13:13" x14ac:dyDescent="0.25">
      <c r="M10628"/>
    </row>
    <row r="10629" spans="13:13" x14ac:dyDescent="0.25">
      <c r="M10629"/>
    </row>
    <row r="10630" spans="13:13" x14ac:dyDescent="0.25">
      <c r="M10630"/>
    </row>
    <row r="10631" spans="13:13" x14ac:dyDescent="0.25">
      <c r="M10631"/>
    </row>
    <row r="10632" spans="13:13" x14ac:dyDescent="0.25">
      <c r="M10632"/>
    </row>
    <row r="10633" spans="13:13" x14ac:dyDescent="0.25">
      <c r="M10633"/>
    </row>
    <row r="10634" spans="13:13" x14ac:dyDescent="0.25">
      <c r="M10634"/>
    </row>
    <row r="10635" spans="13:13" x14ac:dyDescent="0.25">
      <c r="M10635"/>
    </row>
    <row r="10636" spans="13:13" x14ac:dyDescent="0.25">
      <c r="M10636"/>
    </row>
    <row r="10637" spans="13:13" x14ac:dyDescent="0.25">
      <c r="M10637"/>
    </row>
    <row r="10638" spans="13:13" x14ac:dyDescent="0.25">
      <c r="M10638"/>
    </row>
    <row r="10639" spans="13:13" x14ac:dyDescent="0.25">
      <c r="M10639"/>
    </row>
    <row r="10640" spans="13:13" x14ac:dyDescent="0.25">
      <c r="M10640"/>
    </row>
    <row r="10641" spans="13:13" x14ac:dyDescent="0.25">
      <c r="M10641"/>
    </row>
    <row r="10642" spans="13:13" x14ac:dyDescent="0.25">
      <c r="M10642"/>
    </row>
    <row r="10643" spans="13:13" x14ac:dyDescent="0.25">
      <c r="M10643"/>
    </row>
    <row r="10644" spans="13:13" x14ac:dyDescent="0.25">
      <c r="M10644"/>
    </row>
    <row r="10645" spans="13:13" x14ac:dyDescent="0.25">
      <c r="M10645"/>
    </row>
    <row r="10646" spans="13:13" x14ac:dyDescent="0.25">
      <c r="M10646"/>
    </row>
    <row r="10647" spans="13:13" x14ac:dyDescent="0.25">
      <c r="M10647"/>
    </row>
    <row r="10648" spans="13:13" x14ac:dyDescent="0.25">
      <c r="M10648"/>
    </row>
    <row r="10649" spans="13:13" x14ac:dyDescent="0.25">
      <c r="M10649"/>
    </row>
    <row r="10650" spans="13:13" x14ac:dyDescent="0.25">
      <c r="M10650"/>
    </row>
    <row r="10651" spans="13:13" x14ac:dyDescent="0.25">
      <c r="M10651"/>
    </row>
    <row r="10652" spans="13:13" x14ac:dyDescent="0.25">
      <c r="M10652"/>
    </row>
    <row r="10653" spans="13:13" x14ac:dyDescent="0.25">
      <c r="M10653"/>
    </row>
    <row r="10654" spans="13:13" x14ac:dyDescent="0.25">
      <c r="M10654"/>
    </row>
    <row r="10655" spans="13:13" x14ac:dyDescent="0.25">
      <c r="M10655"/>
    </row>
    <row r="10656" spans="13:13" x14ac:dyDescent="0.25">
      <c r="M10656"/>
    </row>
    <row r="10657" spans="13:13" x14ac:dyDescent="0.25">
      <c r="M10657"/>
    </row>
    <row r="10658" spans="13:13" x14ac:dyDescent="0.25">
      <c r="M10658"/>
    </row>
    <row r="10659" spans="13:13" x14ac:dyDescent="0.25">
      <c r="M10659"/>
    </row>
    <row r="10660" spans="13:13" x14ac:dyDescent="0.25">
      <c r="M10660"/>
    </row>
    <row r="10661" spans="13:13" x14ac:dyDescent="0.25">
      <c r="M10661"/>
    </row>
    <row r="10662" spans="13:13" x14ac:dyDescent="0.25">
      <c r="M10662"/>
    </row>
    <row r="10663" spans="13:13" x14ac:dyDescent="0.25">
      <c r="M10663"/>
    </row>
    <row r="10664" spans="13:13" x14ac:dyDescent="0.25">
      <c r="M10664"/>
    </row>
    <row r="10665" spans="13:13" x14ac:dyDescent="0.25">
      <c r="M10665"/>
    </row>
    <row r="10666" spans="13:13" x14ac:dyDescent="0.25">
      <c r="M10666"/>
    </row>
    <row r="10667" spans="13:13" x14ac:dyDescent="0.25">
      <c r="M10667"/>
    </row>
    <row r="10668" spans="13:13" x14ac:dyDescent="0.25">
      <c r="M10668"/>
    </row>
    <row r="10669" spans="13:13" x14ac:dyDescent="0.25">
      <c r="M10669"/>
    </row>
    <row r="10670" spans="13:13" x14ac:dyDescent="0.25">
      <c r="M10670"/>
    </row>
    <row r="10671" spans="13:13" x14ac:dyDescent="0.25">
      <c r="M10671"/>
    </row>
    <row r="10672" spans="13:13" x14ac:dyDescent="0.25">
      <c r="M10672"/>
    </row>
    <row r="10673" spans="13:13" x14ac:dyDescent="0.25">
      <c r="M10673"/>
    </row>
    <row r="10674" spans="13:13" x14ac:dyDescent="0.25">
      <c r="M10674"/>
    </row>
    <row r="10675" spans="13:13" x14ac:dyDescent="0.25">
      <c r="M10675"/>
    </row>
    <row r="10676" spans="13:13" x14ac:dyDescent="0.25">
      <c r="M10676"/>
    </row>
    <row r="10677" spans="13:13" x14ac:dyDescent="0.25">
      <c r="M10677"/>
    </row>
    <row r="10678" spans="13:13" x14ac:dyDescent="0.25">
      <c r="M10678"/>
    </row>
    <row r="10679" spans="13:13" x14ac:dyDescent="0.25">
      <c r="M10679"/>
    </row>
    <row r="10680" spans="13:13" x14ac:dyDescent="0.25">
      <c r="M10680"/>
    </row>
    <row r="10681" spans="13:13" x14ac:dyDescent="0.25">
      <c r="M10681"/>
    </row>
    <row r="10682" spans="13:13" x14ac:dyDescent="0.25">
      <c r="M10682"/>
    </row>
    <row r="10683" spans="13:13" x14ac:dyDescent="0.25">
      <c r="M10683"/>
    </row>
    <row r="10684" spans="13:13" x14ac:dyDescent="0.25">
      <c r="M10684"/>
    </row>
    <row r="10685" spans="13:13" x14ac:dyDescent="0.25">
      <c r="M10685"/>
    </row>
    <row r="10686" spans="13:13" x14ac:dyDescent="0.25">
      <c r="M10686"/>
    </row>
    <row r="10687" spans="13:13" x14ac:dyDescent="0.25">
      <c r="M10687"/>
    </row>
    <row r="10688" spans="13:13" x14ac:dyDescent="0.25">
      <c r="M10688"/>
    </row>
    <row r="10689" spans="13:13" x14ac:dyDescent="0.25">
      <c r="M10689"/>
    </row>
    <row r="10690" spans="13:13" x14ac:dyDescent="0.25">
      <c r="M10690"/>
    </row>
    <row r="10691" spans="13:13" x14ac:dyDescent="0.25">
      <c r="M10691"/>
    </row>
    <row r="10692" spans="13:13" x14ac:dyDescent="0.25">
      <c r="M10692"/>
    </row>
    <row r="10693" spans="13:13" x14ac:dyDescent="0.25">
      <c r="M10693"/>
    </row>
    <row r="10694" spans="13:13" x14ac:dyDescent="0.25">
      <c r="M10694"/>
    </row>
    <row r="10695" spans="13:13" x14ac:dyDescent="0.25">
      <c r="M10695"/>
    </row>
    <row r="10696" spans="13:13" x14ac:dyDescent="0.25">
      <c r="M10696"/>
    </row>
    <row r="10697" spans="13:13" x14ac:dyDescent="0.25">
      <c r="M10697"/>
    </row>
    <row r="10698" spans="13:13" x14ac:dyDescent="0.25">
      <c r="M10698"/>
    </row>
    <row r="10699" spans="13:13" x14ac:dyDescent="0.25">
      <c r="M10699"/>
    </row>
    <row r="10700" spans="13:13" x14ac:dyDescent="0.25">
      <c r="M10700"/>
    </row>
    <row r="10701" spans="13:13" x14ac:dyDescent="0.25">
      <c r="M10701"/>
    </row>
    <row r="10702" spans="13:13" x14ac:dyDescent="0.25">
      <c r="M10702"/>
    </row>
    <row r="10703" spans="13:13" x14ac:dyDescent="0.25">
      <c r="M10703"/>
    </row>
    <row r="10704" spans="13:13" x14ac:dyDescent="0.25">
      <c r="M10704"/>
    </row>
    <row r="10705" spans="13:13" x14ac:dyDescent="0.25">
      <c r="M10705"/>
    </row>
    <row r="10706" spans="13:13" x14ac:dyDescent="0.25">
      <c r="M10706"/>
    </row>
    <row r="10707" spans="13:13" x14ac:dyDescent="0.25">
      <c r="M10707"/>
    </row>
    <row r="10708" spans="13:13" x14ac:dyDescent="0.25">
      <c r="M10708"/>
    </row>
    <row r="10709" spans="13:13" x14ac:dyDescent="0.25">
      <c r="M10709"/>
    </row>
    <row r="10710" spans="13:13" x14ac:dyDescent="0.25">
      <c r="M10710"/>
    </row>
    <row r="10711" spans="13:13" x14ac:dyDescent="0.25">
      <c r="M10711"/>
    </row>
    <row r="10712" spans="13:13" x14ac:dyDescent="0.25">
      <c r="M10712"/>
    </row>
    <row r="10713" spans="13:13" x14ac:dyDescent="0.25">
      <c r="M10713"/>
    </row>
    <row r="10714" spans="13:13" x14ac:dyDescent="0.25">
      <c r="M10714"/>
    </row>
    <row r="10715" spans="13:13" x14ac:dyDescent="0.25">
      <c r="M10715"/>
    </row>
    <row r="10716" spans="13:13" x14ac:dyDescent="0.25">
      <c r="M10716"/>
    </row>
    <row r="10717" spans="13:13" x14ac:dyDescent="0.25">
      <c r="M10717"/>
    </row>
    <row r="10718" spans="13:13" x14ac:dyDescent="0.25">
      <c r="M10718"/>
    </row>
    <row r="10719" spans="13:13" x14ac:dyDescent="0.25">
      <c r="M10719"/>
    </row>
    <row r="10720" spans="13:13" x14ac:dyDescent="0.25">
      <c r="M10720"/>
    </row>
    <row r="10721" spans="13:13" x14ac:dyDescent="0.25">
      <c r="M10721"/>
    </row>
    <row r="10722" spans="13:13" x14ac:dyDescent="0.25">
      <c r="M10722"/>
    </row>
    <row r="10723" spans="13:13" x14ac:dyDescent="0.25">
      <c r="M10723"/>
    </row>
    <row r="10724" spans="13:13" x14ac:dyDescent="0.25">
      <c r="M10724"/>
    </row>
    <row r="10725" spans="13:13" x14ac:dyDescent="0.25">
      <c r="M10725"/>
    </row>
    <row r="10726" spans="13:13" x14ac:dyDescent="0.25">
      <c r="M10726"/>
    </row>
    <row r="10727" spans="13:13" x14ac:dyDescent="0.25">
      <c r="M10727"/>
    </row>
    <row r="10728" spans="13:13" x14ac:dyDescent="0.25">
      <c r="M10728"/>
    </row>
    <row r="10729" spans="13:13" x14ac:dyDescent="0.25">
      <c r="M10729"/>
    </row>
    <row r="10730" spans="13:13" x14ac:dyDescent="0.25">
      <c r="M10730"/>
    </row>
    <row r="10731" spans="13:13" x14ac:dyDescent="0.25">
      <c r="M10731"/>
    </row>
    <row r="10732" spans="13:13" x14ac:dyDescent="0.25">
      <c r="M10732"/>
    </row>
    <row r="10733" spans="13:13" x14ac:dyDescent="0.25">
      <c r="M10733"/>
    </row>
    <row r="10734" spans="13:13" x14ac:dyDescent="0.25">
      <c r="M10734"/>
    </row>
    <row r="10735" spans="13:13" x14ac:dyDescent="0.25">
      <c r="M10735"/>
    </row>
    <row r="10736" spans="13:13" x14ac:dyDescent="0.25">
      <c r="M10736"/>
    </row>
    <row r="10737" spans="13:13" x14ac:dyDescent="0.25">
      <c r="M10737"/>
    </row>
    <row r="10738" spans="13:13" x14ac:dyDescent="0.25">
      <c r="M10738"/>
    </row>
    <row r="10739" spans="13:13" x14ac:dyDescent="0.25">
      <c r="M10739"/>
    </row>
    <row r="10740" spans="13:13" x14ac:dyDescent="0.25">
      <c r="M10740"/>
    </row>
    <row r="10741" spans="13:13" x14ac:dyDescent="0.25">
      <c r="M10741"/>
    </row>
    <row r="10742" spans="13:13" x14ac:dyDescent="0.25">
      <c r="M10742"/>
    </row>
    <row r="10743" spans="13:13" x14ac:dyDescent="0.25">
      <c r="M10743"/>
    </row>
    <row r="10744" spans="13:13" x14ac:dyDescent="0.25">
      <c r="M10744"/>
    </row>
    <row r="10745" spans="13:13" x14ac:dyDescent="0.25">
      <c r="M10745"/>
    </row>
    <row r="10746" spans="13:13" x14ac:dyDescent="0.25">
      <c r="M10746"/>
    </row>
    <row r="10747" spans="13:13" x14ac:dyDescent="0.25">
      <c r="M10747"/>
    </row>
    <row r="10748" spans="13:13" x14ac:dyDescent="0.25">
      <c r="M10748"/>
    </row>
    <row r="10749" spans="13:13" x14ac:dyDescent="0.25">
      <c r="M10749"/>
    </row>
    <row r="10750" spans="13:13" x14ac:dyDescent="0.25">
      <c r="M10750"/>
    </row>
    <row r="10751" spans="13:13" x14ac:dyDescent="0.25">
      <c r="M10751"/>
    </row>
    <row r="10752" spans="13:13" x14ac:dyDescent="0.25">
      <c r="M10752"/>
    </row>
    <row r="10753" spans="13:13" x14ac:dyDescent="0.25">
      <c r="M10753"/>
    </row>
    <row r="10754" spans="13:13" x14ac:dyDescent="0.25">
      <c r="M10754"/>
    </row>
    <row r="10755" spans="13:13" x14ac:dyDescent="0.25">
      <c r="M10755"/>
    </row>
    <row r="10756" spans="13:13" x14ac:dyDescent="0.25">
      <c r="M10756"/>
    </row>
    <row r="10757" spans="13:13" x14ac:dyDescent="0.25">
      <c r="M10757"/>
    </row>
    <row r="10758" spans="13:13" x14ac:dyDescent="0.25">
      <c r="M10758"/>
    </row>
    <row r="10759" spans="13:13" x14ac:dyDescent="0.25">
      <c r="M10759"/>
    </row>
    <row r="10760" spans="13:13" x14ac:dyDescent="0.25">
      <c r="M10760"/>
    </row>
    <row r="10761" spans="13:13" x14ac:dyDescent="0.25">
      <c r="M10761"/>
    </row>
    <row r="10762" spans="13:13" x14ac:dyDescent="0.25">
      <c r="M10762"/>
    </row>
    <row r="10763" spans="13:13" x14ac:dyDescent="0.25">
      <c r="M10763"/>
    </row>
    <row r="10764" spans="13:13" x14ac:dyDescent="0.25">
      <c r="M10764"/>
    </row>
    <row r="10765" spans="13:13" x14ac:dyDescent="0.25">
      <c r="M10765"/>
    </row>
    <row r="10766" spans="13:13" x14ac:dyDescent="0.25">
      <c r="M10766"/>
    </row>
    <row r="10767" spans="13:13" x14ac:dyDescent="0.25">
      <c r="M10767"/>
    </row>
    <row r="10768" spans="13:13" x14ac:dyDescent="0.25">
      <c r="M10768"/>
    </row>
    <row r="10769" spans="13:13" x14ac:dyDescent="0.25">
      <c r="M10769"/>
    </row>
    <row r="10770" spans="13:13" x14ac:dyDescent="0.25">
      <c r="M10770"/>
    </row>
    <row r="10771" spans="13:13" x14ac:dyDescent="0.25">
      <c r="M10771"/>
    </row>
    <row r="10772" spans="13:13" x14ac:dyDescent="0.25">
      <c r="M10772"/>
    </row>
    <row r="10773" spans="13:13" x14ac:dyDescent="0.25">
      <c r="M10773"/>
    </row>
    <row r="10774" spans="13:13" x14ac:dyDescent="0.25">
      <c r="M10774"/>
    </row>
    <row r="10775" spans="13:13" x14ac:dyDescent="0.25">
      <c r="M10775"/>
    </row>
    <row r="10776" spans="13:13" x14ac:dyDescent="0.25">
      <c r="M10776"/>
    </row>
    <row r="10777" spans="13:13" x14ac:dyDescent="0.25">
      <c r="M10777"/>
    </row>
    <row r="10778" spans="13:13" x14ac:dyDescent="0.25">
      <c r="M10778"/>
    </row>
    <row r="10779" spans="13:13" x14ac:dyDescent="0.25">
      <c r="M10779"/>
    </row>
    <row r="10780" spans="13:13" x14ac:dyDescent="0.25">
      <c r="M10780"/>
    </row>
    <row r="10781" spans="13:13" x14ac:dyDescent="0.25">
      <c r="M10781"/>
    </row>
    <row r="10782" spans="13:13" x14ac:dyDescent="0.25">
      <c r="M10782"/>
    </row>
    <row r="10783" spans="13:13" x14ac:dyDescent="0.25">
      <c r="M10783"/>
    </row>
    <row r="10784" spans="13:13" x14ac:dyDescent="0.25">
      <c r="M10784"/>
    </row>
    <row r="10785" spans="13:13" x14ac:dyDescent="0.25">
      <c r="M10785"/>
    </row>
    <row r="10786" spans="13:13" x14ac:dyDescent="0.25">
      <c r="M10786"/>
    </row>
    <row r="10787" spans="13:13" x14ac:dyDescent="0.25">
      <c r="M10787"/>
    </row>
    <row r="10788" spans="13:13" x14ac:dyDescent="0.25">
      <c r="M10788"/>
    </row>
    <row r="10789" spans="13:13" x14ac:dyDescent="0.25">
      <c r="M10789"/>
    </row>
    <row r="10790" spans="13:13" x14ac:dyDescent="0.25">
      <c r="M10790"/>
    </row>
    <row r="10791" spans="13:13" x14ac:dyDescent="0.25">
      <c r="M10791"/>
    </row>
    <row r="10792" spans="13:13" x14ac:dyDescent="0.25">
      <c r="M10792"/>
    </row>
    <row r="10793" spans="13:13" x14ac:dyDescent="0.25">
      <c r="M10793"/>
    </row>
    <row r="10794" spans="13:13" x14ac:dyDescent="0.25">
      <c r="M10794"/>
    </row>
    <row r="10795" spans="13:13" x14ac:dyDescent="0.25">
      <c r="M10795"/>
    </row>
    <row r="10796" spans="13:13" x14ac:dyDescent="0.25">
      <c r="M10796"/>
    </row>
    <row r="10797" spans="13:13" x14ac:dyDescent="0.25">
      <c r="M10797"/>
    </row>
    <row r="10798" spans="13:13" x14ac:dyDescent="0.25">
      <c r="M10798"/>
    </row>
    <row r="10799" spans="13:13" x14ac:dyDescent="0.25">
      <c r="M10799"/>
    </row>
    <row r="10800" spans="13:13" x14ac:dyDescent="0.25">
      <c r="M10800"/>
    </row>
    <row r="10801" spans="13:13" x14ac:dyDescent="0.25">
      <c r="M10801"/>
    </row>
    <row r="10802" spans="13:13" x14ac:dyDescent="0.25">
      <c r="M10802"/>
    </row>
    <row r="10803" spans="13:13" x14ac:dyDescent="0.25">
      <c r="M10803"/>
    </row>
    <row r="10804" spans="13:13" x14ac:dyDescent="0.25">
      <c r="M10804"/>
    </row>
    <row r="10805" spans="13:13" x14ac:dyDescent="0.25">
      <c r="M10805"/>
    </row>
    <row r="10806" spans="13:13" x14ac:dyDescent="0.25">
      <c r="M10806"/>
    </row>
    <row r="10807" spans="13:13" x14ac:dyDescent="0.25">
      <c r="M10807"/>
    </row>
    <row r="10808" spans="13:13" x14ac:dyDescent="0.25">
      <c r="M10808"/>
    </row>
    <row r="10809" spans="13:13" x14ac:dyDescent="0.25">
      <c r="M10809"/>
    </row>
    <row r="10810" spans="13:13" x14ac:dyDescent="0.25">
      <c r="M10810"/>
    </row>
    <row r="10811" spans="13:13" x14ac:dyDescent="0.25">
      <c r="M10811"/>
    </row>
    <row r="10812" spans="13:13" x14ac:dyDescent="0.25">
      <c r="M10812"/>
    </row>
    <row r="10813" spans="13:13" x14ac:dyDescent="0.25">
      <c r="M10813"/>
    </row>
    <row r="10814" spans="13:13" x14ac:dyDescent="0.25">
      <c r="M10814"/>
    </row>
    <row r="10815" spans="13:13" x14ac:dyDescent="0.25">
      <c r="M10815"/>
    </row>
    <row r="10816" spans="13:13" x14ac:dyDescent="0.25">
      <c r="M10816"/>
    </row>
    <row r="10817" spans="13:13" x14ac:dyDescent="0.25">
      <c r="M10817"/>
    </row>
    <row r="10818" spans="13:13" x14ac:dyDescent="0.25">
      <c r="M10818"/>
    </row>
    <row r="10819" spans="13:13" x14ac:dyDescent="0.25">
      <c r="M10819"/>
    </row>
    <row r="10820" spans="13:13" x14ac:dyDescent="0.25">
      <c r="M10820"/>
    </row>
    <row r="10821" spans="13:13" x14ac:dyDescent="0.25">
      <c r="M10821"/>
    </row>
    <row r="10822" spans="13:13" x14ac:dyDescent="0.25">
      <c r="M10822"/>
    </row>
    <row r="10823" spans="13:13" x14ac:dyDescent="0.25">
      <c r="M10823"/>
    </row>
    <row r="10824" spans="13:13" x14ac:dyDescent="0.25">
      <c r="M10824"/>
    </row>
    <row r="10825" spans="13:13" x14ac:dyDescent="0.25">
      <c r="M10825"/>
    </row>
    <row r="10826" spans="13:13" x14ac:dyDescent="0.25">
      <c r="M10826"/>
    </row>
    <row r="10827" spans="13:13" x14ac:dyDescent="0.25">
      <c r="M10827"/>
    </row>
    <row r="10828" spans="13:13" x14ac:dyDescent="0.25">
      <c r="M10828"/>
    </row>
    <row r="10829" spans="13:13" x14ac:dyDescent="0.25">
      <c r="M10829"/>
    </row>
    <row r="10830" spans="13:13" x14ac:dyDescent="0.25">
      <c r="M10830"/>
    </row>
    <row r="10831" spans="13:13" x14ac:dyDescent="0.25">
      <c r="M10831"/>
    </row>
    <row r="10832" spans="13:13" x14ac:dyDescent="0.25">
      <c r="M10832"/>
    </row>
    <row r="10833" spans="13:13" x14ac:dyDescent="0.25">
      <c r="M10833"/>
    </row>
    <row r="10834" spans="13:13" x14ac:dyDescent="0.25">
      <c r="M10834"/>
    </row>
    <row r="10835" spans="13:13" x14ac:dyDescent="0.25">
      <c r="M10835"/>
    </row>
    <row r="10836" spans="13:13" x14ac:dyDescent="0.25">
      <c r="M10836"/>
    </row>
    <row r="10837" spans="13:13" x14ac:dyDescent="0.25">
      <c r="M10837"/>
    </row>
    <row r="10838" spans="13:13" x14ac:dyDescent="0.25">
      <c r="M10838"/>
    </row>
    <row r="10839" spans="13:13" x14ac:dyDescent="0.25">
      <c r="M10839"/>
    </row>
    <row r="10840" spans="13:13" x14ac:dyDescent="0.25">
      <c r="M10840"/>
    </row>
    <row r="10841" spans="13:13" x14ac:dyDescent="0.25">
      <c r="M10841"/>
    </row>
    <row r="10842" spans="13:13" x14ac:dyDescent="0.25">
      <c r="M10842"/>
    </row>
    <row r="10843" spans="13:13" x14ac:dyDescent="0.25">
      <c r="M10843"/>
    </row>
    <row r="10844" spans="13:13" x14ac:dyDescent="0.25">
      <c r="M10844"/>
    </row>
    <row r="10845" spans="13:13" x14ac:dyDescent="0.25">
      <c r="M10845"/>
    </row>
    <row r="10846" spans="13:13" x14ac:dyDescent="0.25">
      <c r="M10846"/>
    </row>
    <row r="10847" spans="13:13" x14ac:dyDescent="0.25">
      <c r="M10847"/>
    </row>
    <row r="10848" spans="13:13" x14ac:dyDescent="0.25">
      <c r="M10848"/>
    </row>
    <row r="10849" spans="13:13" x14ac:dyDescent="0.25">
      <c r="M10849"/>
    </row>
    <row r="10850" spans="13:13" x14ac:dyDescent="0.25">
      <c r="M10850"/>
    </row>
    <row r="10851" spans="13:13" x14ac:dyDescent="0.25">
      <c r="M10851"/>
    </row>
    <row r="10852" spans="13:13" x14ac:dyDescent="0.25">
      <c r="M10852"/>
    </row>
    <row r="10853" spans="13:13" x14ac:dyDescent="0.25">
      <c r="M10853"/>
    </row>
    <row r="10854" spans="13:13" x14ac:dyDescent="0.25">
      <c r="M10854"/>
    </row>
    <row r="10855" spans="13:13" x14ac:dyDescent="0.25">
      <c r="M10855"/>
    </row>
    <row r="10856" spans="13:13" x14ac:dyDescent="0.25">
      <c r="M10856"/>
    </row>
    <row r="10857" spans="13:13" x14ac:dyDescent="0.25">
      <c r="M10857"/>
    </row>
    <row r="10858" spans="13:13" x14ac:dyDescent="0.25">
      <c r="M10858"/>
    </row>
    <row r="10859" spans="13:13" x14ac:dyDescent="0.25">
      <c r="M10859"/>
    </row>
    <row r="10860" spans="13:13" x14ac:dyDescent="0.25">
      <c r="M10860"/>
    </row>
    <row r="10861" spans="13:13" x14ac:dyDescent="0.25">
      <c r="M10861"/>
    </row>
    <row r="10862" spans="13:13" x14ac:dyDescent="0.25">
      <c r="M10862"/>
    </row>
    <row r="10863" spans="13:13" x14ac:dyDescent="0.25">
      <c r="M10863"/>
    </row>
    <row r="10864" spans="13:13" x14ac:dyDescent="0.25">
      <c r="M10864"/>
    </row>
    <row r="10865" spans="13:13" x14ac:dyDescent="0.25">
      <c r="M10865"/>
    </row>
    <row r="10866" spans="13:13" x14ac:dyDescent="0.25">
      <c r="M10866"/>
    </row>
    <row r="10867" spans="13:13" x14ac:dyDescent="0.25">
      <c r="M10867"/>
    </row>
    <row r="10868" spans="13:13" x14ac:dyDescent="0.25">
      <c r="M10868"/>
    </row>
    <row r="10869" spans="13:13" x14ac:dyDescent="0.25">
      <c r="M10869"/>
    </row>
    <row r="10870" spans="13:13" x14ac:dyDescent="0.25">
      <c r="M10870"/>
    </row>
    <row r="10871" spans="13:13" x14ac:dyDescent="0.25">
      <c r="M10871"/>
    </row>
    <row r="10872" spans="13:13" x14ac:dyDescent="0.25">
      <c r="M10872"/>
    </row>
    <row r="10873" spans="13:13" x14ac:dyDescent="0.25">
      <c r="M10873"/>
    </row>
    <row r="10874" spans="13:13" x14ac:dyDescent="0.25">
      <c r="M10874"/>
    </row>
    <row r="10875" spans="13:13" x14ac:dyDescent="0.25">
      <c r="M10875"/>
    </row>
    <row r="10876" spans="13:13" x14ac:dyDescent="0.25">
      <c r="M10876"/>
    </row>
    <row r="10877" spans="13:13" x14ac:dyDescent="0.25">
      <c r="M10877"/>
    </row>
    <row r="10878" spans="13:13" x14ac:dyDescent="0.25">
      <c r="M10878"/>
    </row>
    <row r="10879" spans="13:13" x14ac:dyDescent="0.25">
      <c r="M10879"/>
    </row>
    <row r="10880" spans="13:13" x14ac:dyDescent="0.25">
      <c r="M10880"/>
    </row>
    <row r="10881" spans="13:13" x14ac:dyDescent="0.25">
      <c r="M10881"/>
    </row>
    <row r="10882" spans="13:13" x14ac:dyDescent="0.25">
      <c r="M10882"/>
    </row>
    <row r="10883" spans="13:13" x14ac:dyDescent="0.25">
      <c r="M10883"/>
    </row>
    <row r="10884" spans="13:13" x14ac:dyDescent="0.25">
      <c r="M10884"/>
    </row>
    <row r="10885" spans="13:13" x14ac:dyDescent="0.25">
      <c r="M10885"/>
    </row>
    <row r="10886" spans="13:13" x14ac:dyDescent="0.25">
      <c r="M10886"/>
    </row>
    <row r="10887" spans="13:13" x14ac:dyDescent="0.25">
      <c r="M10887"/>
    </row>
    <row r="10888" spans="13:13" x14ac:dyDescent="0.25">
      <c r="M10888"/>
    </row>
    <row r="10889" spans="13:13" x14ac:dyDescent="0.25">
      <c r="M10889"/>
    </row>
    <row r="10890" spans="13:13" x14ac:dyDescent="0.25">
      <c r="M10890"/>
    </row>
    <row r="10891" spans="13:13" x14ac:dyDescent="0.25">
      <c r="M10891"/>
    </row>
    <row r="10892" spans="13:13" x14ac:dyDescent="0.25">
      <c r="M10892"/>
    </row>
    <row r="10893" spans="13:13" x14ac:dyDescent="0.25">
      <c r="M10893"/>
    </row>
    <row r="10894" spans="13:13" x14ac:dyDescent="0.25">
      <c r="M10894"/>
    </row>
    <row r="10895" spans="13:13" x14ac:dyDescent="0.25">
      <c r="M10895"/>
    </row>
    <row r="10896" spans="13:13" x14ac:dyDescent="0.25">
      <c r="M10896"/>
    </row>
    <row r="10897" spans="13:13" x14ac:dyDescent="0.25">
      <c r="M10897"/>
    </row>
    <row r="10898" spans="13:13" x14ac:dyDescent="0.25">
      <c r="M10898"/>
    </row>
    <row r="10899" spans="13:13" x14ac:dyDescent="0.25">
      <c r="M10899"/>
    </row>
    <row r="10900" spans="13:13" x14ac:dyDescent="0.25">
      <c r="M10900"/>
    </row>
    <row r="10901" spans="13:13" x14ac:dyDescent="0.25">
      <c r="M10901"/>
    </row>
    <row r="10902" spans="13:13" x14ac:dyDescent="0.25">
      <c r="M10902"/>
    </row>
    <row r="10903" spans="13:13" x14ac:dyDescent="0.25">
      <c r="M10903"/>
    </row>
    <row r="10904" spans="13:13" x14ac:dyDescent="0.25">
      <c r="M10904"/>
    </row>
    <row r="10905" spans="13:13" x14ac:dyDescent="0.25">
      <c r="M10905"/>
    </row>
    <row r="10906" spans="13:13" x14ac:dyDescent="0.25">
      <c r="M10906"/>
    </row>
    <row r="10907" spans="13:13" x14ac:dyDescent="0.25">
      <c r="M10907"/>
    </row>
    <row r="10908" spans="13:13" x14ac:dyDescent="0.25">
      <c r="M10908"/>
    </row>
    <row r="10909" spans="13:13" x14ac:dyDescent="0.25">
      <c r="M10909"/>
    </row>
    <row r="10910" spans="13:13" x14ac:dyDescent="0.25">
      <c r="M10910"/>
    </row>
    <row r="10911" spans="13:13" x14ac:dyDescent="0.25">
      <c r="M10911"/>
    </row>
    <row r="10912" spans="13:13" x14ac:dyDescent="0.25">
      <c r="M10912"/>
    </row>
    <row r="10913" spans="13:13" x14ac:dyDescent="0.25">
      <c r="M10913"/>
    </row>
    <row r="10914" spans="13:13" x14ac:dyDescent="0.25">
      <c r="M10914"/>
    </row>
    <row r="10915" spans="13:13" x14ac:dyDescent="0.25">
      <c r="M10915"/>
    </row>
    <row r="10916" spans="13:13" x14ac:dyDescent="0.25">
      <c r="M10916"/>
    </row>
    <row r="10917" spans="13:13" x14ac:dyDescent="0.25">
      <c r="M10917"/>
    </row>
    <row r="10918" spans="13:13" x14ac:dyDescent="0.25">
      <c r="M10918"/>
    </row>
    <row r="10919" spans="13:13" x14ac:dyDescent="0.25">
      <c r="M10919"/>
    </row>
    <row r="10920" spans="13:13" x14ac:dyDescent="0.25">
      <c r="M10920"/>
    </row>
    <row r="10921" spans="13:13" x14ac:dyDescent="0.25">
      <c r="M10921"/>
    </row>
    <row r="10922" spans="13:13" x14ac:dyDescent="0.25">
      <c r="M10922"/>
    </row>
    <row r="10923" spans="13:13" x14ac:dyDescent="0.25">
      <c r="M10923"/>
    </row>
    <row r="10924" spans="13:13" x14ac:dyDescent="0.25">
      <c r="M10924"/>
    </row>
    <row r="10925" spans="13:13" x14ac:dyDescent="0.25">
      <c r="M10925"/>
    </row>
    <row r="10926" spans="13:13" x14ac:dyDescent="0.25">
      <c r="M10926"/>
    </row>
    <row r="10927" spans="13:13" x14ac:dyDescent="0.25">
      <c r="M10927"/>
    </row>
    <row r="10928" spans="13:13" x14ac:dyDescent="0.25">
      <c r="M10928"/>
    </row>
    <row r="10929" spans="13:13" x14ac:dyDescent="0.25">
      <c r="M10929"/>
    </row>
    <row r="10930" spans="13:13" x14ac:dyDescent="0.25">
      <c r="M10930"/>
    </row>
    <row r="10931" spans="13:13" x14ac:dyDescent="0.25">
      <c r="M10931"/>
    </row>
    <row r="10932" spans="13:13" x14ac:dyDescent="0.25">
      <c r="M10932"/>
    </row>
    <row r="10933" spans="13:13" x14ac:dyDescent="0.25">
      <c r="M10933"/>
    </row>
    <row r="10934" spans="13:13" x14ac:dyDescent="0.25">
      <c r="M10934"/>
    </row>
    <row r="10935" spans="13:13" x14ac:dyDescent="0.25">
      <c r="M10935"/>
    </row>
    <row r="10936" spans="13:13" x14ac:dyDescent="0.25">
      <c r="M10936"/>
    </row>
    <row r="10937" spans="13:13" x14ac:dyDescent="0.25">
      <c r="M10937"/>
    </row>
    <row r="10938" spans="13:13" x14ac:dyDescent="0.25">
      <c r="M10938"/>
    </row>
    <row r="10939" spans="13:13" x14ac:dyDescent="0.25">
      <c r="M10939"/>
    </row>
    <row r="10940" spans="13:13" x14ac:dyDescent="0.25">
      <c r="M10940"/>
    </row>
    <row r="10941" spans="13:13" x14ac:dyDescent="0.25">
      <c r="M10941"/>
    </row>
    <row r="10942" spans="13:13" x14ac:dyDescent="0.25">
      <c r="M10942"/>
    </row>
    <row r="10943" spans="13:13" x14ac:dyDescent="0.25">
      <c r="M10943"/>
    </row>
    <row r="10944" spans="13:13" x14ac:dyDescent="0.25">
      <c r="M10944"/>
    </row>
    <row r="10945" spans="13:13" x14ac:dyDescent="0.25">
      <c r="M10945"/>
    </row>
    <row r="10946" spans="13:13" x14ac:dyDescent="0.25">
      <c r="M10946"/>
    </row>
    <row r="10947" spans="13:13" x14ac:dyDescent="0.25">
      <c r="M10947"/>
    </row>
    <row r="10948" spans="13:13" x14ac:dyDescent="0.25">
      <c r="M10948"/>
    </row>
    <row r="10949" spans="13:13" x14ac:dyDescent="0.25">
      <c r="M10949"/>
    </row>
    <row r="10950" spans="13:13" x14ac:dyDescent="0.25">
      <c r="M10950"/>
    </row>
    <row r="10951" spans="13:13" x14ac:dyDescent="0.25">
      <c r="M10951"/>
    </row>
    <row r="10952" spans="13:13" x14ac:dyDescent="0.25">
      <c r="M10952"/>
    </row>
    <row r="10953" spans="13:13" x14ac:dyDescent="0.25">
      <c r="M10953"/>
    </row>
    <row r="10954" spans="13:13" x14ac:dyDescent="0.25">
      <c r="M10954"/>
    </row>
    <row r="10955" spans="13:13" x14ac:dyDescent="0.25">
      <c r="M10955"/>
    </row>
    <row r="10956" spans="13:13" x14ac:dyDescent="0.25">
      <c r="M10956"/>
    </row>
    <row r="10957" spans="13:13" x14ac:dyDescent="0.25">
      <c r="M10957"/>
    </row>
    <row r="10958" spans="13:13" x14ac:dyDescent="0.25">
      <c r="M10958"/>
    </row>
    <row r="10959" spans="13:13" x14ac:dyDescent="0.25">
      <c r="M10959"/>
    </row>
    <row r="10960" spans="13:13" x14ac:dyDescent="0.25">
      <c r="M10960"/>
    </row>
    <row r="10961" spans="13:13" x14ac:dyDescent="0.25">
      <c r="M10961"/>
    </row>
    <row r="10962" spans="13:13" x14ac:dyDescent="0.25">
      <c r="M10962"/>
    </row>
    <row r="10963" spans="13:13" x14ac:dyDescent="0.25">
      <c r="M10963"/>
    </row>
    <row r="10964" spans="13:13" x14ac:dyDescent="0.25">
      <c r="M10964"/>
    </row>
    <row r="10965" spans="13:13" x14ac:dyDescent="0.25">
      <c r="M10965"/>
    </row>
    <row r="10966" spans="13:13" x14ac:dyDescent="0.25">
      <c r="M10966"/>
    </row>
    <row r="10967" spans="13:13" x14ac:dyDescent="0.25">
      <c r="M10967"/>
    </row>
    <row r="10968" spans="13:13" x14ac:dyDescent="0.25">
      <c r="M10968"/>
    </row>
    <row r="10969" spans="13:13" x14ac:dyDescent="0.25">
      <c r="M10969"/>
    </row>
    <row r="10970" spans="13:13" x14ac:dyDescent="0.25">
      <c r="M10970"/>
    </row>
    <row r="10971" spans="13:13" x14ac:dyDescent="0.25">
      <c r="M10971"/>
    </row>
    <row r="10972" spans="13:13" x14ac:dyDescent="0.25">
      <c r="M10972"/>
    </row>
    <row r="10973" spans="13:13" x14ac:dyDescent="0.25">
      <c r="M10973"/>
    </row>
    <row r="10974" spans="13:13" x14ac:dyDescent="0.25">
      <c r="M10974"/>
    </row>
    <row r="10975" spans="13:13" x14ac:dyDescent="0.25">
      <c r="M10975"/>
    </row>
    <row r="10976" spans="13:13" x14ac:dyDescent="0.25">
      <c r="M10976"/>
    </row>
    <row r="10977" spans="13:13" x14ac:dyDescent="0.25">
      <c r="M10977"/>
    </row>
    <row r="10978" spans="13:13" x14ac:dyDescent="0.25">
      <c r="M10978"/>
    </row>
    <row r="10979" spans="13:13" x14ac:dyDescent="0.25">
      <c r="M10979"/>
    </row>
    <row r="10980" spans="13:13" x14ac:dyDescent="0.25">
      <c r="M10980"/>
    </row>
    <row r="10981" spans="13:13" x14ac:dyDescent="0.25">
      <c r="M10981"/>
    </row>
    <row r="10982" spans="13:13" x14ac:dyDescent="0.25">
      <c r="M10982"/>
    </row>
    <row r="10983" spans="13:13" x14ac:dyDescent="0.25">
      <c r="M10983"/>
    </row>
    <row r="10984" spans="13:13" x14ac:dyDescent="0.25">
      <c r="M10984"/>
    </row>
    <row r="10985" spans="13:13" x14ac:dyDescent="0.25">
      <c r="M10985"/>
    </row>
    <row r="10986" spans="13:13" x14ac:dyDescent="0.25">
      <c r="M10986"/>
    </row>
    <row r="10987" spans="13:13" x14ac:dyDescent="0.25">
      <c r="M10987"/>
    </row>
    <row r="10988" spans="13:13" x14ac:dyDescent="0.25">
      <c r="M10988"/>
    </row>
    <row r="10989" spans="13:13" x14ac:dyDescent="0.25">
      <c r="M10989"/>
    </row>
    <row r="10990" spans="13:13" x14ac:dyDescent="0.25">
      <c r="M10990"/>
    </row>
    <row r="10991" spans="13:13" x14ac:dyDescent="0.25">
      <c r="M10991"/>
    </row>
    <row r="10992" spans="13:13" x14ac:dyDescent="0.25">
      <c r="M10992"/>
    </row>
    <row r="10993" spans="13:13" x14ac:dyDescent="0.25">
      <c r="M10993"/>
    </row>
    <row r="10994" spans="13:13" x14ac:dyDescent="0.25">
      <c r="M10994"/>
    </row>
    <row r="10995" spans="13:13" x14ac:dyDescent="0.25">
      <c r="M10995"/>
    </row>
    <row r="10996" spans="13:13" x14ac:dyDescent="0.25">
      <c r="M10996"/>
    </row>
    <row r="10997" spans="13:13" x14ac:dyDescent="0.25">
      <c r="M10997"/>
    </row>
    <row r="10998" spans="13:13" x14ac:dyDescent="0.25">
      <c r="M10998"/>
    </row>
    <row r="10999" spans="13:13" x14ac:dyDescent="0.25">
      <c r="M10999"/>
    </row>
    <row r="11000" spans="13:13" x14ac:dyDescent="0.25">
      <c r="M11000"/>
    </row>
    <row r="11001" spans="13:13" x14ac:dyDescent="0.25">
      <c r="M11001"/>
    </row>
    <row r="11002" spans="13:13" x14ac:dyDescent="0.25">
      <c r="M11002"/>
    </row>
    <row r="11003" spans="13:13" x14ac:dyDescent="0.25">
      <c r="M11003"/>
    </row>
    <row r="11004" spans="13:13" x14ac:dyDescent="0.25">
      <c r="M11004"/>
    </row>
    <row r="11005" spans="13:13" x14ac:dyDescent="0.25">
      <c r="M11005"/>
    </row>
    <row r="11006" spans="13:13" x14ac:dyDescent="0.25">
      <c r="M11006"/>
    </row>
    <row r="11007" spans="13:13" x14ac:dyDescent="0.25">
      <c r="M11007"/>
    </row>
    <row r="11008" spans="13:13" x14ac:dyDescent="0.25">
      <c r="M11008"/>
    </row>
    <row r="11009" spans="13:13" x14ac:dyDescent="0.25">
      <c r="M11009"/>
    </row>
    <row r="11010" spans="13:13" x14ac:dyDescent="0.25">
      <c r="M11010"/>
    </row>
    <row r="11011" spans="13:13" x14ac:dyDescent="0.25">
      <c r="M11011"/>
    </row>
    <row r="11012" spans="13:13" x14ac:dyDescent="0.25">
      <c r="M11012"/>
    </row>
    <row r="11013" spans="13:13" x14ac:dyDescent="0.25">
      <c r="M11013"/>
    </row>
    <row r="11014" spans="13:13" x14ac:dyDescent="0.25">
      <c r="M11014"/>
    </row>
    <row r="11015" spans="13:13" x14ac:dyDescent="0.25">
      <c r="M11015"/>
    </row>
    <row r="11016" spans="13:13" x14ac:dyDescent="0.25">
      <c r="M11016"/>
    </row>
    <row r="11017" spans="13:13" x14ac:dyDescent="0.25">
      <c r="M11017"/>
    </row>
    <row r="11018" spans="13:13" x14ac:dyDescent="0.25">
      <c r="M11018"/>
    </row>
    <row r="11019" spans="13:13" x14ac:dyDescent="0.25">
      <c r="M11019"/>
    </row>
    <row r="11020" spans="13:13" x14ac:dyDescent="0.25">
      <c r="M11020"/>
    </row>
    <row r="11021" spans="13:13" x14ac:dyDescent="0.25">
      <c r="M11021"/>
    </row>
    <row r="11022" spans="13:13" x14ac:dyDescent="0.25">
      <c r="M11022"/>
    </row>
    <row r="11023" spans="13:13" x14ac:dyDescent="0.25">
      <c r="M11023"/>
    </row>
    <row r="11024" spans="13:13" x14ac:dyDescent="0.25">
      <c r="M11024"/>
    </row>
    <row r="11025" spans="13:13" x14ac:dyDescent="0.25">
      <c r="M11025"/>
    </row>
    <row r="11026" spans="13:13" x14ac:dyDescent="0.25">
      <c r="M11026"/>
    </row>
    <row r="11027" spans="13:13" x14ac:dyDescent="0.25">
      <c r="M11027"/>
    </row>
    <row r="11028" spans="13:13" x14ac:dyDescent="0.25">
      <c r="M11028"/>
    </row>
    <row r="11029" spans="13:13" x14ac:dyDescent="0.25">
      <c r="M11029"/>
    </row>
    <row r="11030" spans="13:13" x14ac:dyDescent="0.25">
      <c r="M11030"/>
    </row>
    <row r="11031" spans="13:13" x14ac:dyDescent="0.25">
      <c r="M11031"/>
    </row>
    <row r="11032" spans="13:13" x14ac:dyDescent="0.25">
      <c r="M11032"/>
    </row>
    <row r="11033" spans="13:13" x14ac:dyDescent="0.25">
      <c r="M11033"/>
    </row>
    <row r="11034" spans="13:13" x14ac:dyDescent="0.25">
      <c r="M11034"/>
    </row>
    <row r="11035" spans="13:13" x14ac:dyDescent="0.25">
      <c r="M11035"/>
    </row>
    <row r="11036" spans="13:13" x14ac:dyDescent="0.25">
      <c r="M11036"/>
    </row>
    <row r="11037" spans="13:13" x14ac:dyDescent="0.25">
      <c r="M11037"/>
    </row>
    <row r="11038" spans="13:13" x14ac:dyDescent="0.25">
      <c r="M11038"/>
    </row>
    <row r="11039" spans="13:13" x14ac:dyDescent="0.25">
      <c r="M11039"/>
    </row>
    <row r="11040" spans="13:13" x14ac:dyDescent="0.25">
      <c r="M11040"/>
    </row>
    <row r="11041" spans="13:13" x14ac:dyDescent="0.25">
      <c r="M11041"/>
    </row>
    <row r="11042" spans="13:13" x14ac:dyDescent="0.25">
      <c r="M11042"/>
    </row>
    <row r="11043" spans="13:13" x14ac:dyDescent="0.25">
      <c r="M11043"/>
    </row>
    <row r="11044" spans="13:13" x14ac:dyDescent="0.25">
      <c r="M11044"/>
    </row>
    <row r="11045" spans="13:13" x14ac:dyDescent="0.25">
      <c r="M11045"/>
    </row>
    <row r="11046" spans="13:13" x14ac:dyDescent="0.25">
      <c r="M11046"/>
    </row>
    <row r="11047" spans="13:13" x14ac:dyDescent="0.25">
      <c r="M11047"/>
    </row>
    <row r="11048" spans="13:13" x14ac:dyDescent="0.25">
      <c r="M11048"/>
    </row>
    <row r="11049" spans="13:13" x14ac:dyDescent="0.25">
      <c r="M11049"/>
    </row>
    <row r="11050" spans="13:13" x14ac:dyDescent="0.25">
      <c r="M11050"/>
    </row>
    <row r="11051" spans="13:13" x14ac:dyDescent="0.25">
      <c r="M11051"/>
    </row>
    <row r="11052" spans="13:13" x14ac:dyDescent="0.25">
      <c r="M11052"/>
    </row>
    <row r="11053" spans="13:13" x14ac:dyDescent="0.25">
      <c r="M11053"/>
    </row>
    <row r="11054" spans="13:13" x14ac:dyDescent="0.25">
      <c r="M11054"/>
    </row>
    <row r="11055" spans="13:13" x14ac:dyDescent="0.25">
      <c r="M11055"/>
    </row>
    <row r="11056" spans="13:13" x14ac:dyDescent="0.25">
      <c r="M11056"/>
    </row>
    <row r="11057" spans="13:13" x14ac:dyDescent="0.25">
      <c r="M11057"/>
    </row>
    <row r="11058" spans="13:13" x14ac:dyDescent="0.25">
      <c r="M11058"/>
    </row>
    <row r="11059" spans="13:13" x14ac:dyDescent="0.25">
      <c r="M11059"/>
    </row>
    <row r="11060" spans="13:13" x14ac:dyDescent="0.25">
      <c r="M11060"/>
    </row>
    <row r="11061" spans="13:13" x14ac:dyDescent="0.25">
      <c r="M11061"/>
    </row>
    <row r="11062" spans="13:13" x14ac:dyDescent="0.25">
      <c r="M11062"/>
    </row>
    <row r="11063" spans="13:13" x14ac:dyDescent="0.25">
      <c r="M11063"/>
    </row>
    <row r="11064" spans="13:13" x14ac:dyDescent="0.25">
      <c r="M11064"/>
    </row>
    <row r="11065" spans="13:13" x14ac:dyDescent="0.25">
      <c r="M11065"/>
    </row>
    <row r="11066" spans="13:13" x14ac:dyDescent="0.25">
      <c r="M11066"/>
    </row>
    <row r="11067" spans="13:13" x14ac:dyDescent="0.25">
      <c r="M11067"/>
    </row>
    <row r="11068" spans="13:13" x14ac:dyDescent="0.25">
      <c r="M11068"/>
    </row>
    <row r="11069" spans="13:13" x14ac:dyDescent="0.25">
      <c r="M11069"/>
    </row>
    <row r="11070" spans="13:13" x14ac:dyDescent="0.25">
      <c r="M11070"/>
    </row>
    <row r="11071" spans="13:13" x14ac:dyDescent="0.25">
      <c r="M11071"/>
    </row>
    <row r="11072" spans="13:13" x14ac:dyDescent="0.25">
      <c r="M11072"/>
    </row>
    <row r="11073" spans="13:13" x14ac:dyDescent="0.25">
      <c r="M11073"/>
    </row>
    <row r="11074" spans="13:13" x14ac:dyDescent="0.25">
      <c r="M11074"/>
    </row>
    <row r="11075" spans="13:13" x14ac:dyDescent="0.25">
      <c r="M11075"/>
    </row>
    <row r="11076" spans="13:13" x14ac:dyDescent="0.25">
      <c r="M11076"/>
    </row>
    <row r="11077" spans="13:13" x14ac:dyDescent="0.25">
      <c r="M11077"/>
    </row>
    <row r="11078" spans="13:13" x14ac:dyDescent="0.25">
      <c r="M11078"/>
    </row>
    <row r="11079" spans="13:13" x14ac:dyDescent="0.25">
      <c r="M11079"/>
    </row>
    <row r="11080" spans="13:13" x14ac:dyDescent="0.25">
      <c r="M11080"/>
    </row>
    <row r="11081" spans="13:13" x14ac:dyDescent="0.25">
      <c r="M11081"/>
    </row>
    <row r="11082" spans="13:13" x14ac:dyDescent="0.25">
      <c r="M11082"/>
    </row>
    <row r="11083" spans="13:13" x14ac:dyDescent="0.25">
      <c r="M11083"/>
    </row>
    <row r="11084" spans="13:13" x14ac:dyDescent="0.25">
      <c r="M11084"/>
    </row>
    <row r="11085" spans="13:13" x14ac:dyDescent="0.25">
      <c r="M11085"/>
    </row>
    <row r="11086" spans="13:13" x14ac:dyDescent="0.25">
      <c r="M11086"/>
    </row>
    <row r="11087" spans="13:13" x14ac:dyDescent="0.25">
      <c r="M11087"/>
    </row>
    <row r="11088" spans="13:13" x14ac:dyDescent="0.25">
      <c r="M11088"/>
    </row>
    <row r="11089" spans="13:13" x14ac:dyDescent="0.25">
      <c r="M11089"/>
    </row>
    <row r="11090" spans="13:13" x14ac:dyDescent="0.25">
      <c r="M11090"/>
    </row>
    <row r="11091" spans="13:13" x14ac:dyDescent="0.25">
      <c r="M11091"/>
    </row>
    <row r="11092" spans="13:13" x14ac:dyDescent="0.25">
      <c r="M11092"/>
    </row>
    <row r="11093" spans="13:13" x14ac:dyDescent="0.25">
      <c r="M11093"/>
    </row>
    <row r="11094" spans="13:13" x14ac:dyDescent="0.25">
      <c r="M11094"/>
    </row>
    <row r="11095" spans="13:13" x14ac:dyDescent="0.25">
      <c r="M11095"/>
    </row>
    <row r="11096" spans="13:13" x14ac:dyDescent="0.25">
      <c r="M11096"/>
    </row>
    <row r="11097" spans="13:13" x14ac:dyDescent="0.25">
      <c r="M11097"/>
    </row>
    <row r="11098" spans="13:13" x14ac:dyDescent="0.25">
      <c r="M11098"/>
    </row>
    <row r="11099" spans="13:13" x14ac:dyDescent="0.25">
      <c r="M11099"/>
    </row>
    <row r="11100" spans="13:13" x14ac:dyDescent="0.25">
      <c r="M11100"/>
    </row>
    <row r="11101" spans="13:13" x14ac:dyDescent="0.25">
      <c r="M11101"/>
    </row>
    <row r="11102" spans="13:13" x14ac:dyDescent="0.25">
      <c r="M11102"/>
    </row>
    <row r="11103" spans="13:13" x14ac:dyDescent="0.25">
      <c r="M11103"/>
    </row>
    <row r="11104" spans="13:13" x14ac:dyDescent="0.25">
      <c r="M11104"/>
    </row>
    <row r="11105" spans="13:13" x14ac:dyDescent="0.25">
      <c r="M11105"/>
    </row>
    <row r="11106" spans="13:13" x14ac:dyDescent="0.25">
      <c r="M11106"/>
    </row>
    <row r="11107" spans="13:13" x14ac:dyDescent="0.25">
      <c r="M11107"/>
    </row>
    <row r="11108" spans="13:13" x14ac:dyDescent="0.25">
      <c r="M11108"/>
    </row>
    <row r="11109" spans="13:13" x14ac:dyDescent="0.25">
      <c r="M11109"/>
    </row>
    <row r="11110" spans="13:13" x14ac:dyDescent="0.25">
      <c r="M11110"/>
    </row>
    <row r="11111" spans="13:13" x14ac:dyDescent="0.25">
      <c r="M11111"/>
    </row>
    <row r="11112" spans="13:13" x14ac:dyDescent="0.25">
      <c r="M11112"/>
    </row>
    <row r="11113" spans="13:13" x14ac:dyDescent="0.25">
      <c r="M11113"/>
    </row>
    <row r="11114" spans="13:13" x14ac:dyDescent="0.25">
      <c r="M11114"/>
    </row>
    <row r="11115" spans="13:13" x14ac:dyDescent="0.25">
      <c r="M11115"/>
    </row>
    <row r="11116" spans="13:13" x14ac:dyDescent="0.25">
      <c r="M11116"/>
    </row>
    <row r="11117" spans="13:13" x14ac:dyDescent="0.25">
      <c r="M11117"/>
    </row>
    <row r="11118" spans="13:13" x14ac:dyDescent="0.25">
      <c r="M11118"/>
    </row>
    <row r="11119" spans="13:13" x14ac:dyDescent="0.25">
      <c r="M11119"/>
    </row>
    <row r="11120" spans="13:13" x14ac:dyDescent="0.25">
      <c r="M11120"/>
    </row>
    <row r="11121" spans="13:13" x14ac:dyDescent="0.25">
      <c r="M11121"/>
    </row>
    <row r="11122" spans="13:13" x14ac:dyDescent="0.25">
      <c r="M11122"/>
    </row>
    <row r="11123" spans="13:13" x14ac:dyDescent="0.25">
      <c r="M11123"/>
    </row>
    <row r="11124" spans="13:13" x14ac:dyDescent="0.25">
      <c r="M11124"/>
    </row>
    <row r="11125" spans="13:13" x14ac:dyDescent="0.25">
      <c r="M11125"/>
    </row>
    <row r="11126" spans="13:13" x14ac:dyDescent="0.25">
      <c r="M11126"/>
    </row>
    <row r="11127" spans="13:13" x14ac:dyDescent="0.25">
      <c r="M11127"/>
    </row>
    <row r="11128" spans="13:13" x14ac:dyDescent="0.25">
      <c r="M11128"/>
    </row>
    <row r="11129" spans="13:13" x14ac:dyDescent="0.25">
      <c r="M11129"/>
    </row>
    <row r="11130" spans="13:13" x14ac:dyDescent="0.25">
      <c r="M11130"/>
    </row>
    <row r="11131" spans="13:13" x14ac:dyDescent="0.25">
      <c r="M11131"/>
    </row>
    <row r="11132" spans="13:13" x14ac:dyDescent="0.25">
      <c r="M11132"/>
    </row>
    <row r="11133" spans="13:13" x14ac:dyDescent="0.25">
      <c r="M11133"/>
    </row>
    <row r="11134" spans="13:13" x14ac:dyDescent="0.25">
      <c r="M11134"/>
    </row>
    <row r="11135" spans="13:13" x14ac:dyDescent="0.25">
      <c r="M11135"/>
    </row>
    <row r="11136" spans="13:13" x14ac:dyDescent="0.25">
      <c r="M11136"/>
    </row>
    <row r="11137" spans="13:13" x14ac:dyDescent="0.25">
      <c r="M11137"/>
    </row>
    <row r="11138" spans="13:13" x14ac:dyDescent="0.25">
      <c r="M11138"/>
    </row>
    <row r="11139" spans="13:13" x14ac:dyDescent="0.25">
      <c r="M11139"/>
    </row>
    <row r="11140" spans="13:13" x14ac:dyDescent="0.25">
      <c r="M11140"/>
    </row>
    <row r="11141" spans="13:13" x14ac:dyDescent="0.25">
      <c r="M11141"/>
    </row>
    <row r="11142" spans="13:13" x14ac:dyDescent="0.25">
      <c r="M11142"/>
    </row>
    <row r="11143" spans="13:13" x14ac:dyDescent="0.25">
      <c r="M11143"/>
    </row>
    <row r="11144" spans="13:13" x14ac:dyDescent="0.25">
      <c r="M11144"/>
    </row>
    <row r="11145" spans="13:13" x14ac:dyDescent="0.25">
      <c r="M11145"/>
    </row>
    <row r="11146" spans="13:13" x14ac:dyDescent="0.25">
      <c r="M11146"/>
    </row>
    <row r="11147" spans="13:13" x14ac:dyDescent="0.25">
      <c r="M11147"/>
    </row>
    <row r="11148" spans="13:13" x14ac:dyDescent="0.25">
      <c r="M11148"/>
    </row>
    <row r="11149" spans="13:13" x14ac:dyDescent="0.25">
      <c r="M11149"/>
    </row>
    <row r="11150" spans="13:13" x14ac:dyDescent="0.25">
      <c r="M11150"/>
    </row>
    <row r="11151" spans="13:13" x14ac:dyDescent="0.25">
      <c r="M11151"/>
    </row>
    <row r="11152" spans="13:13" x14ac:dyDescent="0.25">
      <c r="M11152"/>
    </row>
    <row r="11153" spans="13:13" x14ac:dyDescent="0.25">
      <c r="M11153"/>
    </row>
    <row r="11154" spans="13:13" x14ac:dyDescent="0.25">
      <c r="M11154"/>
    </row>
    <row r="11155" spans="13:13" x14ac:dyDescent="0.25">
      <c r="M11155"/>
    </row>
    <row r="11156" spans="13:13" x14ac:dyDescent="0.25">
      <c r="M11156"/>
    </row>
    <row r="11157" spans="13:13" x14ac:dyDescent="0.25">
      <c r="M11157"/>
    </row>
    <row r="11158" spans="13:13" x14ac:dyDescent="0.25">
      <c r="M11158"/>
    </row>
    <row r="11159" spans="13:13" x14ac:dyDescent="0.25">
      <c r="M11159"/>
    </row>
    <row r="11160" spans="13:13" x14ac:dyDescent="0.25">
      <c r="M11160"/>
    </row>
    <row r="11161" spans="13:13" x14ac:dyDescent="0.25">
      <c r="M11161"/>
    </row>
    <row r="11162" spans="13:13" x14ac:dyDescent="0.25">
      <c r="M11162"/>
    </row>
    <row r="11163" spans="13:13" x14ac:dyDescent="0.25">
      <c r="M11163"/>
    </row>
    <row r="11164" spans="13:13" x14ac:dyDescent="0.25">
      <c r="M11164"/>
    </row>
    <row r="11165" spans="13:13" x14ac:dyDescent="0.25">
      <c r="M11165"/>
    </row>
    <row r="11166" spans="13:13" x14ac:dyDescent="0.25">
      <c r="M11166"/>
    </row>
    <row r="11167" spans="13:13" x14ac:dyDescent="0.25">
      <c r="M11167"/>
    </row>
    <row r="11168" spans="13:13" x14ac:dyDescent="0.25">
      <c r="M11168"/>
    </row>
    <row r="11169" spans="13:13" x14ac:dyDescent="0.25">
      <c r="M11169"/>
    </row>
    <row r="11170" spans="13:13" x14ac:dyDescent="0.25">
      <c r="M11170"/>
    </row>
    <row r="11171" spans="13:13" x14ac:dyDescent="0.25">
      <c r="M11171"/>
    </row>
    <row r="11172" spans="13:13" x14ac:dyDescent="0.25">
      <c r="M11172"/>
    </row>
    <row r="11173" spans="13:13" x14ac:dyDescent="0.25">
      <c r="M11173"/>
    </row>
    <row r="11174" spans="13:13" x14ac:dyDescent="0.25">
      <c r="M11174"/>
    </row>
    <row r="11175" spans="13:13" x14ac:dyDescent="0.25">
      <c r="M11175"/>
    </row>
    <row r="11176" spans="13:13" x14ac:dyDescent="0.25">
      <c r="M11176"/>
    </row>
    <row r="11177" spans="13:13" x14ac:dyDescent="0.25">
      <c r="M11177"/>
    </row>
    <row r="11178" spans="13:13" x14ac:dyDescent="0.25">
      <c r="M11178"/>
    </row>
    <row r="11179" spans="13:13" x14ac:dyDescent="0.25">
      <c r="M11179"/>
    </row>
    <row r="11180" spans="13:13" x14ac:dyDescent="0.25">
      <c r="M11180"/>
    </row>
    <row r="11181" spans="13:13" x14ac:dyDescent="0.25">
      <c r="M11181"/>
    </row>
    <row r="11182" spans="13:13" x14ac:dyDescent="0.25">
      <c r="M11182"/>
    </row>
    <row r="11183" spans="13:13" x14ac:dyDescent="0.25">
      <c r="M11183"/>
    </row>
    <row r="11184" spans="13:13" x14ac:dyDescent="0.25">
      <c r="M11184"/>
    </row>
    <row r="11185" spans="13:13" x14ac:dyDescent="0.25">
      <c r="M11185"/>
    </row>
    <row r="11186" spans="13:13" x14ac:dyDescent="0.25">
      <c r="M11186"/>
    </row>
    <row r="11187" spans="13:13" x14ac:dyDescent="0.25">
      <c r="M11187"/>
    </row>
    <row r="11188" spans="13:13" x14ac:dyDescent="0.25">
      <c r="M11188"/>
    </row>
    <row r="11189" spans="13:13" x14ac:dyDescent="0.25">
      <c r="M11189"/>
    </row>
    <row r="11190" spans="13:13" x14ac:dyDescent="0.25">
      <c r="M11190"/>
    </row>
    <row r="11191" spans="13:13" x14ac:dyDescent="0.25">
      <c r="M11191"/>
    </row>
    <row r="11192" spans="13:13" x14ac:dyDescent="0.25">
      <c r="M11192"/>
    </row>
    <row r="11193" spans="13:13" x14ac:dyDescent="0.25">
      <c r="M11193"/>
    </row>
    <row r="11194" spans="13:13" x14ac:dyDescent="0.25">
      <c r="M11194"/>
    </row>
    <row r="11195" spans="13:13" x14ac:dyDescent="0.25">
      <c r="M11195"/>
    </row>
    <row r="11196" spans="13:13" x14ac:dyDescent="0.25">
      <c r="M11196"/>
    </row>
    <row r="11197" spans="13:13" x14ac:dyDescent="0.25">
      <c r="M11197"/>
    </row>
    <row r="11198" spans="13:13" x14ac:dyDescent="0.25">
      <c r="M11198"/>
    </row>
    <row r="11199" spans="13:13" x14ac:dyDescent="0.25">
      <c r="M11199"/>
    </row>
    <row r="11200" spans="13:13" x14ac:dyDescent="0.25">
      <c r="M11200"/>
    </row>
    <row r="11201" spans="13:13" x14ac:dyDescent="0.25">
      <c r="M11201"/>
    </row>
    <row r="11202" spans="13:13" x14ac:dyDescent="0.25">
      <c r="M11202"/>
    </row>
    <row r="11203" spans="13:13" x14ac:dyDescent="0.25">
      <c r="M11203"/>
    </row>
    <row r="11204" spans="13:13" x14ac:dyDescent="0.25">
      <c r="M11204"/>
    </row>
    <row r="11205" spans="13:13" x14ac:dyDescent="0.25">
      <c r="M11205"/>
    </row>
    <row r="11206" spans="13:13" x14ac:dyDescent="0.25">
      <c r="M11206"/>
    </row>
    <row r="11207" spans="13:13" x14ac:dyDescent="0.25">
      <c r="M11207"/>
    </row>
    <row r="11208" spans="13:13" x14ac:dyDescent="0.25">
      <c r="M11208"/>
    </row>
    <row r="11209" spans="13:13" x14ac:dyDescent="0.25">
      <c r="M11209"/>
    </row>
    <row r="11210" spans="13:13" x14ac:dyDescent="0.25">
      <c r="M11210"/>
    </row>
    <row r="11211" spans="13:13" x14ac:dyDescent="0.25">
      <c r="M11211"/>
    </row>
    <row r="11212" spans="13:13" x14ac:dyDescent="0.25">
      <c r="M11212"/>
    </row>
    <row r="11213" spans="13:13" x14ac:dyDescent="0.25">
      <c r="M11213"/>
    </row>
    <row r="11214" spans="13:13" x14ac:dyDescent="0.25">
      <c r="M11214"/>
    </row>
    <row r="11215" spans="13:13" x14ac:dyDescent="0.25">
      <c r="M11215"/>
    </row>
    <row r="11216" spans="13:13" x14ac:dyDescent="0.25">
      <c r="M11216"/>
    </row>
    <row r="11217" spans="13:13" x14ac:dyDescent="0.25">
      <c r="M11217"/>
    </row>
    <row r="11218" spans="13:13" x14ac:dyDescent="0.25">
      <c r="M11218"/>
    </row>
    <row r="11219" spans="13:13" x14ac:dyDescent="0.25">
      <c r="M11219"/>
    </row>
    <row r="11220" spans="13:13" x14ac:dyDescent="0.25">
      <c r="M11220"/>
    </row>
    <row r="11221" spans="13:13" x14ac:dyDescent="0.25">
      <c r="M11221"/>
    </row>
    <row r="11222" spans="13:13" x14ac:dyDescent="0.25">
      <c r="M11222"/>
    </row>
    <row r="11223" spans="13:13" x14ac:dyDescent="0.25">
      <c r="M11223"/>
    </row>
    <row r="11224" spans="13:13" x14ac:dyDescent="0.25">
      <c r="M11224"/>
    </row>
    <row r="11225" spans="13:13" x14ac:dyDescent="0.25">
      <c r="M11225"/>
    </row>
    <row r="11226" spans="13:13" x14ac:dyDescent="0.25">
      <c r="M11226"/>
    </row>
    <row r="11227" spans="13:13" x14ac:dyDescent="0.25">
      <c r="M11227"/>
    </row>
    <row r="11228" spans="13:13" x14ac:dyDescent="0.25">
      <c r="M11228"/>
    </row>
    <row r="11229" spans="13:13" x14ac:dyDescent="0.25">
      <c r="M11229"/>
    </row>
    <row r="11230" spans="13:13" x14ac:dyDescent="0.25">
      <c r="M11230"/>
    </row>
    <row r="11231" spans="13:13" x14ac:dyDescent="0.25">
      <c r="M11231"/>
    </row>
    <row r="11232" spans="13:13" x14ac:dyDescent="0.25">
      <c r="M11232"/>
    </row>
    <row r="11233" spans="13:13" x14ac:dyDescent="0.25">
      <c r="M11233"/>
    </row>
    <row r="11234" spans="13:13" x14ac:dyDescent="0.25">
      <c r="M11234"/>
    </row>
    <row r="11235" spans="13:13" x14ac:dyDescent="0.25">
      <c r="M11235"/>
    </row>
    <row r="11236" spans="13:13" x14ac:dyDescent="0.25">
      <c r="M11236"/>
    </row>
    <row r="11237" spans="13:13" x14ac:dyDescent="0.25">
      <c r="M11237"/>
    </row>
    <row r="11238" spans="13:13" x14ac:dyDescent="0.25">
      <c r="M11238"/>
    </row>
    <row r="11239" spans="13:13" x14ac:dyDescent="0.25">
      <c r="M11239"/>
    </row>
    <row r="11240" spans="13:13" x14ac:dyDescent="0.25">
      <c r="M11240"/>
    </row>
    <row r="11241" spans="13:13" x14ac:dyDescent="0.25">
      <c r="M11241"/>
    </row>
    <row r="11242" spans="13:13" x14ac:dyDescent="0.25">
      <c r="M11242"/>
    </row>
    <row r="11243" spans="13:13" x14ac:dyDescent="0.25">
      <c r="M11243"/>
    </row>
    <row r="11244" spans="13:13" x14ac:dyDescent="0.25">
      <c r="M11244"/>
    </row>
    <row r="11245" spans="13:13" x14ac:dyDescent="0.25">
      <c r="M11245"/>
    </row>
    <row r="11246" spans="13:13" x14ac:dyDescent="0.25">
      <c r="M11246"/>
    </row>
    <row r="11247" spans="13:13" x14ac:dyDescent="0.25">
      <c r="M11247"/>
    </row>
    <row r="11248" spans="13:13" x14ac:dyDescent="0.25">
      <c r="M11248"/>
    </row>
    <row r="11249" spans="13:13" x14ac:dyDescent="0.25">
      <c r="M11249"/>
    </row>
    <row r="11250" spans="13:13" x14ac:dyDescent="0.25">
      <c r="M11250"/>
    </row>
    <row r="11251" spans="13:13" x14ac:dyDescent="0.25">
      <c r="M11251"/>
    </row>
    <row r="11252" spans="13:13" x14ac:dyDescent="0.25">
      <c r="M11252"/>
    </row>
    <row r="11253" spans="13:13" x14ac:dyDescent="0.25">
      <c r="M11253"/>
    </row>
    <row r="11254" spans="13:13" x14ac:dyDescent="0.25">
      <c r="M11254"/>
    </row>
    <row r="11255" spans="13:13" x14ac:dyDescent="0.25">
      <c r="M11255"/>
    </row>
    <row r="11256" spans="13:13" x14ac:dyDescent="0.25">
      <c r="M11256"/>
    </row>
    <row r="11257" spans="13:13" x14ac:dyDescent="0.25">
      <c r="M11257"/>
    </row>
    <row r="11258" spans="13:13" x14ac:dyDescent="0.25">
      <c r="M11258"/>
    </row>
    <row r="11259" spans="13:13" x14ac:dyDescent="0.25">
      <c r="M11259"/>
    </row>
    <row r="11260" spans="13:13" x14ac:dyDescent="0.25">
      <c r="M11260"/>
    </row>
    <row r="11261" spans="13:13" x14ac:dyDescent="0.25">
      <c r="M11261"/>
    </row>
    <row r="11262" spans="13:13" x14ac:dyDescent="0.25">
      <c r="M11262"/>
    </row>
    <row r="11263" spans="13:13" x14ac:dyDescent="0.25">
      <c r="M11263"/>
    </row>
    <row r="11264" spans="13:13" x14ac:dyDescent="0.25">
      <c r="M11264"/>
    </row>
    <row r="11265" spans="13:13" x14ac:dyDescent="0.25">
      <c r="M11265"/>
    </row>
    <row r="11266" spans="13:13" x14ac:dyDescent="0.25">
      <c r="M11266"/>
    </row>
    <row r="11267" spans="13:13" x14ac:dyDescent="0.25">
      <c r="M11267"/>
    </row>
    <row r="11268" spans="13:13" x14ac:dyDescent="0.25">
      <c r="M11268"/>
    </row>
    <row r="11269" spans="13:13" x14ac:dyDescent="0.25">
      <c r="M11269"/>
    </row>
    <row r="11270" spans="13:13" x14ac:dyDescent="0.25">
      <c r="M11270"/>
    </row>
    <row r="11271" spans="13:13" x14ac:dyDescent="0.25">
      <c r="M11271"/>
    </row>
    <row r="11272" spans="13:13" x14ac:dyDescent="0.25">
      <c r="M11272"/>
    </row>
    <row r="11273" spans="13:13" x14ac:dyDescent="0.25">
      <c r="M11273"/>
    </row>
    <row r="11274" spans="13:13" x14ac:dyDescent="0.25">
      <c r="M11274"/>
    </row>
    <row r="11275" spans="13:13" x14ac:dyDescent="0.25">
      <c r="M11275"/>
    </row>
    <row r="11276" spans="13:13" x14ac:dyDescent="0.25">
      <c r="M11276"/>
    </row>
    <row r="11277" spans="13:13" x14ac:dyDescent="0.25">
      <c r="M11277"/>
    </row>
    <row r="11278" spans="13:13" x14ac:dyDescent="0.25">
      <c r="M11278"/>
    </row>
    <row r="11279" spans="13:13" x14ac:dyDescent="0.25">
      <c r="M11279"/>
    </row>
    <row r="11280" spans="13:13" x14ac:dyDescent="0.25">
      <c r="M11280"/>
    </row>
    <row r="11281" spans="13:13" x14ac:dyDescent="0.25">
      <c r="M11281"/>
    </row>
    <row r="11282" spans="13:13" x14ac:dyDescent="0.25">
      <c r="M11282"/>
    </row>
    <row r="11283" spans="13:13" x14ac:dyDescent="0.25">
      <c r="M11283"/>
    </row>
    <row r="11284" spans="13:13" x14ac:dyDescent="0.25">
      <c r="M11284"/>
    </row>
    <row r="11285" spans="13:13" x14ac:dyDescent="0.25">
      <c r="M11285"/>
    </row>
    <row r="11286" spans="13:13" x14ac:dyDescent="0.25">
      <c r="M11286"/>
    </row>
    <row r="11287" spans="13:13" x14ac:dyDescent="0.25">
      <c r="M11287"/>
    </row>
    <row r="11288" spans="13:13" x14ac:dyDescent="0.25">
      <c r="M11288"/>
    </row>
    <row r="11289" spans="13:13" x14ac:dyDescent="0.25">
      <c r="M11289"/>
    </row>
    <row r="11290" spans="13:13" x14ac:dyDescent="0.25">
      <c r="M11290"/>
    </row>
    <row r="11291" spans="13:13" x14ac:dyDescent="0.25">
      <c r="M11291"/>
    </row>
    <row r="11292" spans="13:13" x14ac:dyDescent="0.25">
      <c r="M11292"/>
    </row>
    <row r="11293" spans="13:13" x14ac:dyDescent="0.25">
      <c r="M11293"/>
    </row>
    <row r="11294" spans="13:13" x14ac:dyDescent="0.25">
      <c r="M11294"/>
    </row>
    <row r="11295" spans="13:13" x14ac:dyDescent="0.25">
      <c r="M11295"/>
    </row>
    <row r="11296" spans="13:13" x14ac:dyDescent="0.25">
      <c r="M11296"/>
    </row>
    <row r="11297" spans="13:13" x14ac:dyDescent="0.25">
      <c r="M11297"/>
    </row>
    <row r="11298" spans="13:13" x14ac:dyDescent="0.25">
      <c r="M11298"/>
    </row>
    <row r="11299" spans="13:13" x14ac:dyDescent="0.25">
      <c r="M11299"/>
    </row>
    <row r="11300" spans="13:13" x14ac:dyDescent="0.25">
      <c r="M11300"/>
    </row>
    <row r="11301" spans="13:13" x14ac:dyDescent="0.25">
      <c r="M11301"/>
    </row>
    <row r="11302" spans="13:13" x14ac:dyDescent="0.25">
      <c r="M11302"/>
    </row>
    <row r="11303" spans="13:13" x14ac:dyDescent="0.25">
      <c r="M11303"/>
    </row>
    <row r="11304" spans="13:13" x14ac:dyDescent="0.25">
      <c r="M11304"/>
    </row>
    <row r="11305" spans="13:13" x14ac:dyDescent="0.25">
      <c r="M11305"/>
    </row>
    <row r="11306" spans="13:13" x14ac:dyDescent="0.25">
      <c r="M11306"/>
    </row>
    <row r="11307" spans="13:13" x14ac:dyDescent="0.25">
      <c r="M11307"/>
    </row>
    <row r="11308" spans="13:13" x14ac:dyDescent="0.25">
      <c r="M11308"/>
    </row>
    <row r="11309" spans="13:13" x14ac:dyDescent="0.25">
      <c r="M11309"/>
    </row>
    <row r="11310" spans="13:13" x14ac:dyDescent="0.25">
      <c r="M11310"/>
    </row>
    <row r="11311" spans="13:13" x14ac:dyDescent="0.25">
      <c r="M11311"/>
    </row>
    <row r="11312" spans="13:13" x14ac:dyDescent="0.25">
      <c r="M11312"/>
    </row>
    <row r="11313" spans="13:13" x14ac:dyDescent="0.25">
      <c r="M11313"/>
    </row>
    <row r="11314" spans="13:13" x14ac:dyDescent="0.25">
      <c r="M11314"/>
    </row>
    <row r="11315" spans="13:13" x14ac:dyDescent="0.25">
      <c r="M11315"/>
    </row>
    <row r="11316" spans="13:13" x14ac:dyDescent="0.25">
      <c r="M11316"/>
    </row>
    <row r="11317" spans="13:13" x14ac:dyDescent="0.25">
      <c r="M11317"/>
    </row>
    <row r="11318" spans="13:13" x14ac:dyDescent="0.25">
      <c r="M11318"/>
    </row>
    <row r="11319" spans="13:13" x14ac:dyDescent="0.25">
      <c r="M11319"/>
    </row>
    <row r="11320" spans="13:13" x14ac:dyDescent="0.25">
      <c r="M11320"/>
    </row>
    <row r="11321" spans="13:13" x14ac:dyDescent="0.25">
      <c r="M11321"/>
    </row>
    <row r="11322" spans="13:13" x14ac:dyDescent="0.25">
      <c r="M11322"/>
    </row>
    <row r="11323" spans="13:13" x14ac:dyDescent="0.25">
      <c r="M11323"/>
    </row>
    <row r="11324" spans="13:13" x14ac:dyDescent="0.25">
      <c r="M11324"/>
    </row>
    <row r="11325" spans="13:13" x14ac:dyDescent="0.25">
      <c r="M11325"/>
    </row>
    <row r="11326" spans="13:13" x14ac:dyDescent="0.25">
      <c r="M11326"/>
    </row>
    <row r="11327" spans="13:13" x14ac:dyDescent="0.25">
      <c r="M11327"/>
    </row>
    <row r="11328" spans="13:13" x14ac:dyDescent="0.25">
      <c r="M11328"/>
    </row>
    <row r="11329" spans="13:13" x14ac:dyDescent="0.25">
      <c r="M11329"/>
    </row>
    <row r="11330" spans="13:13" x14ac:dyDescent="0.25">
      <c r="M11330"/>
    </row>
    <row r="11331" spans="13:13" x14ac:dyDescent="0.25">
      <c r="M11331"/>
    </row>
    <row r="11332" spans="13:13" x14ac:dyDescent="0.25">
      <c r="M11332"/>
    </row>
    <row r="11333" spans="13:13" x14ac:dyDescent="0.25">
      <c r="M11333"/>
    </row>
    <row r="11334" spans="13:13" x14ac:dyDescent="0.25">
      <c r="M11334"/>
    </row>
    <row r="11335" spans="13:13" x14ac:dyDescent="0.25">
      <c r="M11335"/>
    </row>
    <row r="11336" spans="13:13" x14ac:dyDescent="0.25">
      <c r="M11336"/>
    </row>
    <row r="11337" spans="13:13" x14ac:dyDescent="0.25">
      <c r="M11337"/>
    </row>
    <row r="11338" spans="13:13" x14ac:dyDescent="0.25">
      <c r="M11338"/>
    </row>
    <row r="11339" spans="13:13" x14ac:dyDescent="0.25">
      <c r="M11339"/>
    </row>
    <row r="11340" spans="13:13" x14ac:dyDescent="0.25">
      <c r="M11340"/>
    </row>
    <row r="11341" spans="13:13" x14ac:dyDescent="0.25">
      <c r="M11341"/>
    </row>
    <row r="11342" spans="13:13" x14ac:dyDescent="0.25">
      <c r="M11342"/>
    </row>
    <row r="11343" spans="13:13" x14ac:dyDescent="0.25">
      <c r="M11343"/>
    </row>
    <row r="11344" spans="13:13" x14ac:dyDescent="0.25">
      <c r="M11344"/>
    </row>
    <row r="11345" spans="13:13" x14ac:dyDescent="0.25">
      <c r="M11345"/>
    </row>
    <row r="11346" spans="13:13" x14ac:dyDescent="0.25">
      <c r="M11346"/>
    </row>
    <row r="11347" spans="13:13" x14ac:dyDescent="0.25">
      <c r="M11347"/>
    </row>
    <row r="11348" spans="13:13" x14ac:dyDescent="0.25">
      <c r="M11348"/>
    </row>
    <row r="11349" spans="13:13" x14ac:dyDescent="0.25">
      <c r="M11349"/>
    </row>
    <row r="11350" spans="13:13" x14ac:dyDescent="0.25">
      <c r="M11350"/>
    </row>
    <row r="11351" spans="13:13" x14ac:dyDescent="0.25">
      <c r="M11351"/>
    </row>
    <row r="11352" spans="13:13" x14ac:dyDescent="0.25">
      <c r="M11352"/>
    </row>
    <row r="11353" spans="13:13" x14ac:dyDescent="0.25">
      <c r="M11353"/>
    </row>
    <row r="11354" spans="13:13" x14ac:dyDescent="0.25">
      <c r="M11354"/>
    </row>
    <row r="11355" spans="13:13" x14ac:dyDescent="0.25">
      <c r="M11355"/>
    </row>
    <row r="11356" spans="13:13" x14ac:dyDescent="0.25">
      <c r="M11356"/>
    </row>
    <row r="11357" spans="13:13" x14ac:dyDescent="0.25">
      <c r="M11357"/>
    </row>
    <row r="11358" spans="13:13" x14ac:dyDescent="0.25">
      <c r="M11358"/>
    </row>
    <row r="11359" spans="13:13" x14ac:dyDescent="0.25">
      <c r="M11359"/>
    </row>
    <row r="11360" spans="13:13" x14ac:dyDescent="0.25">
      <c r="M11360"/>
    </row>
    <row r="11361" spans="13:13" x14ac:dyDescent="0.25">
      <c r="M11361"/>
    </row>
    <row r="11362" spans="13:13" x14ac:dyDescent="0.25">
      <c r="M11362"/>
    </row>
    <row r="11363" spans="13:13" x14ac:dyDescent="0.25">
      <c r="M11363"/>
    </row>
    <row r="11364" spans="13:13" x14ac:dyDescent="0.25">
      <c r="M11364"/>
    </row>
    <row r="11365" spans="13:13" x14ac:dyDescent="0.25">
      <c r="M11365"/>
    </row>
    <row r="11366" spans="13:13" x14ac:dyDescent="0.25">
      <c r="M11366"/>
    </row>
    <row r="11367" spans="13:13" x14ac:dyDescent="0.25">
      <c r="M11367"/>
    </row>
    <row r="11368" spans="13:13" x14ac:dyDescent="0.25">
      <c r="M11368"/>
    </row>
    <row r="11369" spans="13:13" x14ac:dyDescent="0.25">
      <c r="M11369"/>
    </row>
    <row r="11370" spans="13:13" x14ac:dyDescent="0.25">
      <c r="M11370"/>
    </row>
    <row r="11371" spans="13:13" x14ac:dyDescent="0.25">
      <c r="M11371"/>
    </row>
    <row r="11372" spans="13:13" x14ac:dyDescent="0.25">
      <c r="M11372"/>
    </row>
    <row r="11373" spans="13:13" x14ac:dyDescent="0.25">
      <c r="M11373"/>
    </row>
    <row r="11374" spans="13:13" x14ac:dyDescent="0.25">
      <c r="M11374"/>
    </row>
    <row r="11375" spans="13:13" x14ac:dyDescent="0.25">
      <c r="M11375"/>
    </row>
    <row r="11376" spans="13:13" x14ac:dyDescent="0.25">
      <c r="M11376"/>
    </row>
    <row r="11377" spans="13:13" x14ac:dyDescent="0.25">
      <c r="M11377"/>
    </row>
    <row r="11378" spans="13:13" x14ac:dyDescent="0.25">
      <c r="M11378"/>
    </row>
    <row r="11379" spans="13:13" x14ac:dyDescent="0.25">
      <c r="M11379"/>
    </row>
    <row r="11380" spans="13:13" x14ac:dyDescent="0.25">
      <c r="M11380"/>
    </row>
    <row r="11381" spans="13:13" x14ac:dyDescent="0.25">
      <c r="M11381"/>
    </row>
    <row r="11382" spans="13:13" x14ac:dyDescent="0.25">
      <c r="M11382"/>
    </row>
    <row r="11383" spans="13:13" x14ac:dyDescent="0.25">
      <c r="M11383"/>
    </row>
    <row r="11384" spans="13:13" x14ac:dyDescent="0.25">
      <c r="M11384"/>
    </row>
    <row r="11385" spans="13:13" x14ac:dyDescent="0.25">
      <c r="M11385"/>
    </row>
    <row r="11386" spans="13:13" x14ac:dyDescent="0.25">
      <c r="M11386"/>
    </row>
    <row r="11387" spans="13:13" x14ac:dyDescent="0.25">
      <c r="M11387"/>
    </row>
    <row r="11388" spans="13:13" x14ac:dyDescent="0.25">
      <c r="M11388"/>
    </row>
    <row r="11389" spans="13:13" x14ac:dyDescent="0.25">
      <c r="M11389"/>
    </row>
    <row r="11390" spans="13:13" x14ac:dyDescent="0.25">
      <c r="M11390"/>
    </row>
    <row r="11391" spans="13:13" x14ac:dyDescent="0.25">
      <c r="M11391"/>
    </row>
    <row r="11392" spans="13:13" x14ac:dyDescent="0.25">
      <c r="M11392"/>
    </row>
    <row r="11393" spans="13:13" x14ac:dyDescent="0.25">
      <c r="M11393"/>
    </row>
    <row r="11394" spans="13:13" x14ac:dyDescent="0.25">
      <c r="M11394"/>
    </row>
    <row r="11395" spans="13:13" x14ac:dyDescent="0.25">
      <c r="M11395"/>
    </row>
    <row r="11396" spans="13:13" x14ac:dyDescent="0.25">
      <c r="M11396"/>
    </row>
    <row r="11397" spans="13:13" x14ac:dyDescent="0.25">
      <c r="M11397"/>
    </row>
    <row r="11398" spans="13:13" x14ac:dyDescent="0.25">
      <c r="M11398"/>
    </row>
    <row r="11399" spans="13:13" x14ac:dyDescent="0.25">
      <c r="M11399"/>
    </row>
    <row r="11400" spans="13:13" x14ac:dyDescent="0.25">
      <c r="M11400"/>
    </row>
    <row r="11401" spans="13:13" x14ac:dyDescent="0.25">
      <c r="M11401"/>
    </row>
    <row r="11402" spans="13:13" x14ac:dyDescent="0.25">
      <c r="M11402"/>
    </row>
    <row r="11403" spans="13:13" x14ac:dyDescent="0.25">
      <c r="M11403"/>
    </row>
    <row r="11404" spans="13:13" x14ac:dyDescent="0.25">
      <c r="M11404"/>
    </row>
    <row r="11405" spans="13:13" x14ac:dyDescent="0.25">
      <c r="M11405"/>
    </row>
    <row r="11406" spans="13:13" x14ac:dyDescent="0.25">
      <c r="M11406"/>
    </row>
    <row r="11407" spans="13:13" x14ac:dyDescent="0.25">
      <c r="M11407"/>
    </row>
    <row r="11408" spans="13:13" x14ac:dyDescent="0.25">
      <c r="M11408"/>
    </row>
    <row r="11409" spans="13:13" x14ac:dyDescent="0.25">
      <c r="M11409"/>
    </row>
    <row r="11410" spans="13:13" x14ac:dyDescent="0.25">
      <c r="M11410"/>
    </row>
    <row r="11411" spans="13:13" x14ac:dyDescent="0.25">
      <c r="M11411"/>
    </row>
    <row r="11412" spans="13:13" x14ac:dyDescent="0.25">
      <c r="M11412"/>
    </row>
    <row r="11413" spans="13:13" x14ac:dyDescent="0.25">
      <c r="M11413"/>
    </row>
    <row r="11414" spans="13:13" x14ac:dyDescent="0.25">
      <c r="M11414"/>
    </row>
    <row r="11415" spans="13:13" x14ac:dyDescent="0.25">
      <c r="M11415"/>
    </row>
    <row r="11416" spans="13:13" x14ac:dyDescent="0.25">
      <c r="M11416"/>
    </row>
    <row r="11417" spans="13:13" x14ac:dyDescent="0.25">
      <c r="M11417"/>
    </row>
    <row r="11418" spans="13:13" x14ac:dyDescent="0.25">
      <c r="M11418"/>
    </row>
    <row r="11419" spans="13:13" x14ac:dyDescent="0.25">
      <c r="M11419"/>
    </row>
    <row r="11420" spans="13:13" x14ac:dyDescent="0.25">
      <c r="M11420"/>
    </row>
    <row r="11421" spans="13:13" x14ac:dyDescent="0.25">
      <c r="M11421"/>
    </row>
    <row r="11422" spans="13:13" x14ac:dyDescent="0.25">
      <c r="M11422"/>
    </row>
    <row r="11423" spans="13:13" x14ac:dyDescent="0.25">
      <c r="M11423"/>
    </row>
    <row r="11424" spans="13:13" x14ac:dyDescent="0.25">
      <c r="M11424"/>
    </row>
    <row r="11425" spans="13:13" x14ac:dyDescent="0.25">
      <c r="M11425"/>
    </row>
    <row r="11426" spans="13:13" x14ac:dyDescent="0.25">
      <c r="M11426"/>
    </row>
    <row r="11427" spans="13:13" x14ac:dyDescent="0.25">
      <c r="M11427"/>
    </row>
    <row r="11428" spans="13:13" x14ac:dyDescent="0.25">
      <c r="M11428"/>
    </row>
    <row r="11429" spans="13:13" x14ac:dyDescent="0.25">
      <c r="M11429"/>
    </row>
    <row r="11430" spans="13:13" x14ac:dyDescent="0.25">
      <c r="M11430"/>
    </row>
    <row r="11431" spans="13:13" x14ac:dyDescent="0.25">
      <c r="M11431"/>
    </row>
    <row r="11432" spans="13:13" x14ac:dyDescent="0.25">
      <c r="M11432"/>
    </row>
    <row r="11433" spans="13:13" x14ac:dyDescent="0.25">
      <c r="M11433"/>
    </row>
    <row r="11434" spans="13:13" x14ac:dyDescent="0.25">
      <c r="M11434"/>
    </row>
    <row r="11435" spans="13:13" x14ac:dyDescent="0.25">
      <c r="M11435"/>
    </row>
    <row r="11436" spans="13:13" x14ac:dyDescent="0.25">
      <c r="M11436"/>
    </row>
    <row r="11437" spans="13:13" x14ac:dyDescent="0.25">
      <c r="M11437"/>
    </row>
    <row r="11438" spans="13:13" x14ac:dyDescent="0.25">
      <c r="M11438"/>
    </row>
    <row r="11439" spans="13:13" x14ac:dyDescent="0.25">
      <c r="M11439"/>
    </row>
    <row r="11440" spans="13:13" x14ac:dyDescent="0.25">
      <c r="M11440"/>
    </row>
    <row r="11441" spans="13:13" x14ac:dyDescent="0.25">
      <c r="M11441"/>
    </row>
    <row r="11442" spans="13:13" x14ac:dyDescent="0.25">
      <c r="M11442"/>
    </row>
    <row r="11443" spans="13:13" x14ac:dyDescent="0.25">
      <c r="M11443"/>
    </row>
    <row r="11444" spans="13:13" x14ac:dyDescent="0.25">
      <c r="M11444"/>
    </row>
    <row r="11445" spans="13:13" x14ac:dyDescent="0.25">
      <c r="M11445"/>
    </row>
    <row r="11446" spans="13:13" x14ac:dyDescent="0.25">
      <c r="M11446"/>
    </row>
    <row r="11447" spans="13:13" x14ac:dyDescent="0.25">
      <c r="M11447"/>
    </row>
    <row r="11448" spans="13:13" x14ac:dyDescent="0.25">
      <c r="M11448"/>
    </row>
    <row r="11449" spans="13:13" x14ac:dyDescent="0.25">
      <c r="M11449"/>
    </row>
    <row r="11450" spans="13:13" x14ac:dyDescent="0.25">
      <c r="M11450"/>
    </row>
    <row r="11451" spans="13:13" x14ac:dyDescent="0.25">
      <c r="M11451"/>
    </row>
    <row r="11452" spans="13:13" x14ac:dyDescent="0.25">
      <c r="M11452"/>
    </row>
    <row r="11453" spans="13:13" x14ac:dyDescent="0.25">
      <c r="M11453"/>
    </row>
    <row r="11454" spans="13:13" x14ac:dyDescent="0.25">
      <c r="M11454"/>
    </row>
    <row r="11455" spans="13:13" x14ac:dyDescent="0.25">
      <c r="M11455"/>
    </row>
    <row r="11456" spans="13:13" x14ac:dyDescent="0.25">
      <c r="M11456"/>
    </row>
    <row r="11457" spans="13:13" x14ac:dyDescent="0.25">
      <c r="M11457"/>
    </row>
    <row r="11458" spans="13:13" x14ac:dyDescent="0.25">
      <c r="M11458"/>
    </row>
    <row r="11459" spans="13:13" x14ac:dyDescent="0.25">
      <c r="M11459"/>
    </row>
    <row r="11460" spans="13:13" x14ac:dyDescent="0.25">
      <c r="M11460"/>
    </row>
    <row r="11461" spans="13:13" x14ac:dyDescent="0.25">
      <c r="M11461"/>
    </row>
    <row r="11462" spans="13:13" x14ac:dyDescent="0.25">
      <c r="M11462"/>
    </row>
    <row r="11463" spans="13:13" x14ac:dyDescent="0.25">
      <c r="M11463"/>
    </row>
    <row r="11464" spans="13:13" x14ac:dyDescent="0.25">
      <c r="M11464"/>
    </row>
    <row r="11465" spans="13:13" x14ac:dyDescent="0.25">
      <c r="M11465"/>
    </row>
    <row r="11466" spans="13:13" x14ac:dyDescent="0.25">
      <c r="M11466"/>
    </row>
    <row r="11467" spans="13:13" x14ac:dyDescent="0.25">
      <c r="M11467"/>
    </row>
    <row r="11468" spans="13:13" x14ac:dyDescent="0.25">
      <c r="M11468"/>
    </row>
    <row r="11469" spans="13:13" x14ac:dyDescent="0.25">
      <c r="M11469"/>
    </row>
    <row r="11470" spans="13:13" x14ac:dyDescent="0.25">
      <c r="M11470"/>
    </row>
    <row r="11471" spans="13:13" x14ac:dyDescent="0.25">
      <c r="M11471"/>
    </row>
    <row r="11472" spans="13:13" x14ac:dyDescent="0.25">
      <c r="M11472"/>
    </row>
    <row r="11473" spans="13:13" x14ac:dyDescent="0.25">
      <c r="M11473"/>
    </row>
    <row r="11474" spans="13:13" x14ac:dyDescent="0.25">
      <c r="M11474"/>
    </row>
    <row r="11475" spans="13:13" x14ac:dyDescent="0.25">
      <c r="M11475"/>
    </row>
    <row r="11476" spans="13:13" x14ac:dyDescent="0.25">
      <c r="M11476"/>
    </row>
    <row r="11477" spans="13:13" x14ac:dyDescent="0.25">
      <c r="M11477"/>
    </row>
    <row r="11478" spans="13:13" x14ac:dyDescent="0.25">
      <c r="M11478"/>
    </row>
    <row r="11479" spans="13:13" x14ac:dyDescent="0.25">
      <c r="M11479"/>
    </row>
    <row r="11480" spans="13:13" x14ac:dyDescent="0.25">
      <c r="M11480"/>
    </row>
    <row r="11481" spans="13:13" x14ac:dyDescent="0.25">
      <c r="M11481"/>
    </row>
    <row r="11482" spans="13:13" x14ac:dyDescent="0.25">
      <c r="M11482"/>
    </row>
    <row r="11483" spans="13:13" x14ac:dyDescent="0.25">
      <c r="M11483"/>
    </row>
    <row r="11484" spans="13:13" x14ac:dyDescent="0.25">
      <c r="M11484"/>
    </row>
    <row r="11485" spans="13:13" x14ac:dyDescent="0.25">
      <c r="M11485"/>
    </row>
    <row r="11486" spans="13:13" x14ac:dyDescent="0.25">
      <c r="M11486"/>
    </row>
    <row r="11487" spans="13:13" x14ac:dyDescent="0.25">
      <c r="M11487"/>
    </row>
    <row r="11488" spans="13:13" x14ac:dyDescent="0.25">
      <c r="M11488"/>
    </row>
    <row r="11489" spans="13:13" x14ac:dyDescent="0.25">
      <c r="M11489"/>
    </row>
    <row r="11490" spans="13:13" x14ac:dyDescent="0.25">
      <c r="M11490"/>
    </row>
    <row r="11491" spans="13:13" x14ac:dyDescent="0.25">
      <c r="M11491"/>
    </row>
    <row r="11492" spans="13:13" x14ac:dyDescent="0.25">
      <c r="M11492"/>
    </row>
    <row r="11493" spans="13:13" x14ac:dyDescent="0.25">
      <c r="M11493"/>
    </row>
    <row r="11494" spans="13:13" x14ac:dyDescent="0.25">
      <c r="M11494"/>
    </row>
    <row r="11495" spans="13:13" x14ac:dyDescent="0.25">
      <c r="M11495"/>
    </row>
    <row r="11496" spans="13:13" x14ac:dyDescent="0.25">
      <c r="M11496"/>
    </row>
    <row r="11497" spans="13:13" x14ac:dyDescent="0.25">
      <c r="M11497"/>
    </row>
    <row r="11498" spans="13:13" x14ac:dyDescent="0.25">
      <c r="M11498"/>
    </row>
    <row r="11499" spans="13:13" x14ac:dyDescent="0.25">
      <c r="M11499"/>
    </row>
    <row r="11500" spans="13:13" x14ac:dyDescent="0.25">
      <c r="M11500"/>
    </row>
    <row r="11501" spans="13:13" x14ac:dyDescent="0.25">
      <c r="M11501"/>
    </row>
    <row r="11502" spans="13:13" x14ac:dyDescent="0.25">
      <c r="M11502"/>
    </row>
    <row r="11503" spans="13:13" x14ac:dyDescent="0.25">
      <c r="M11503"/>
    </row>
    <row r="11504" spans="13:13" x14ac:dyDescent="0.25">
      <c r="M11504"/>
    </row>
    <row r="11505" spans="13:13" x14ac:dyDescent="0.25">
      <c r="M11505"/>
    </row>
    <row r="11506" spans="13:13" x14ac:dyDescent="0.25">
      <c r="M11506"/>
    </row>
    <row r="11507" spans="13:13" x14ac:dyDescent="0.25">
      <c r="M11507"/>
    </row>
    <row r="11508" spans="13:13" x14ac:dyDescent="0.25">
      <c r="M11508"/>
    </row>
    <row r="11509" spans="13:13" x14ac:dyDescent="0.25">
      <c r="M11509"/>
    </row>
    <row r="11510" spans="13:13" x14ac:dyDescent="0.25">
      <c r="M11510"/>
    </row>
    <row r="11511" spans="13:13" x14ac:dyDescent="0.25">
      <c r="M11511"/>
    </row>
    <row r="11512" spans="13:13" x14ac:dyDescent="0.25">
      <c r="M11512"/>
    </row>
    <row r="11513" spans="13:13" x14ac:dyDescent="0.25">
      <c r="M11513"/>
    </row>
    <row r="11514" spans="13:13" x14ac:dyDescent="0.25">
      <c r="M11514"/>
    </row>
    <row r="11515" spans="13:13" x14ac:dyDescent="0.25">
      <c r="M11515"/>
    </row>
    <row r="11516" spans="13:13" x14ac:dyDescent="0.25">
      <c r="M11516"/>
    </row>
    <row r="11517" spans="13:13" x14ac:dyDescent="0.25">
      <c r="M11517"/>
    </row>
    <row r="11518" spans="13:13" x14ac:dyDescent="0.25">
      <c r="M11518"/>
    </row>
    <row r="11519" spans="13:13" x14ac:dyDescent="0.25">
      <c r="M11519"/>
    </row>
    <row r="11520" spans="13:13" x14ac:dyDescent="0.25">
      <c r="M11520"/>
    </row>
    <row r="11521" spans="13:13" x14ac:dyDescent="0.25">
      <c r="M11521"/>
    </row>
    <row r="11522" spans="13:13" x14ac:dyDescent="0.25">
      <c r="M11522"/>
    </row>
    <row r="11523" spans="13:13" x14ac:dyDescent="0.25">
      <c r="M11523"/>
    </row>
    <row r="11524" spans="13:13" x14ac:dyDescent="0.25">
      <c r="M11524"/>
    </row>
    <row r="11525" spans="13:13" x14ac:dyDescent="0.25">
      <c r="M11525"/>
    </row>
    <row r="11526" spans="13:13" x14ac:dyDescent="0.25">
      <c r="M11526"/>
    </row>
    <row r="11527" spans="13:13" x14ac:dyDescent="0.25">
      <c r="M11527"/>
    </row>
    <row r="11528" spans="13:13" x14ac:dyDescent="0.25">
      <c r="M11528"/>
    </row>
    <row r="11529" spans="13:13" x14ac:dyDescent="0.25">
      <c r="M11529"/>
    </row>
    <row r="11530" spans="13:13" x14ac:dyDescent="0.25">
      <c r="M11530"/>
    </row>
    <row r="11531" spans="13:13" x14ac:dyDescent="0.25">
      <c r="M11531"/>
    </row>
    <row r="11532" spans="13:13" x14ac:dyDescent="0.25">
      <c r="M11532"/>
    </row>
    <row r="11533" spans="13:13" x14ac:dyDescent="0.25">
      <c r="M11533"/>
    </row>
    <row r="11534" spans="13:13" x14ac:dyDescent="0.25">
      <c r="M11534"/>
    </row>
    <row r="11535" spans="13:13" x14ac:dyDescent="0.25">
      <c r="M11535"/>
    </row>
    <row r="11536" spans="13:13" x14ac:dyDescent="0.25">
      <c r="M11536"/>
    </row>
    <row r="11537" spans="13:13" x14ac:dyDescent="0.25">
      <c r="M11537"/>
    </row>
    <row r="11538" spans="13:13" x14ac:dyDescent="0.25">
      <c r="M11538"/>
    </row>
    <row r="11539" spans="13:13" x14ac:dyDescent="0.25">
      <c r="M11539"/>
    </row>
    <row r="11540" spans="13:13" x14ac:dyDescent="0.25">
      <c r="M11540"/>
    </row>
    <row r="11541" spans="13:13" x14ac:dyDescent="0.25">
      <c r="M11541"/>
    </row>
    <row r="11542" spans="13:13" x14ac:dyDescent="0.25">
      <c r="M11542"/>
    </row>
    <row r="11543" spans="13:13" x14ac:dyDescent="0.25">
      <c r="M11543"/>
    </row>
    <row r="11544" spans="13:13" x14ac:dyDescent="0.25">
      <c r="M11544"/>
    </row>
    <row r="11545" spans="13:13" x14ac:dyDescent="0.25">
      <c r="M11545"/>
    </row>
    <row r="11546" spans="13:13" x14ac:dyDescent="0.25">
      <c r="M11546"/>
    </row>
    <row r="11547" spans="13:13" x14ac:dyDescent="0.25">
      <c r="M11547"/>
    </row>
    <row r="11548" spans="13:13" x14ac:dyDescent="0.25">
      <c r="M11548"/>
    </row>
    <row r="11549" spans="13:13" x14ac:dyDescent="0.25">
      <c r="M11549"/>
    </row>
    <row r="11550" spans="13:13" x14ac:dyDescent="0.25">
      <c r="M11550"/>
    </row>
    <row r="11551" spans="13:13" x14ac:dyDescent="0.25">
      <c r="M11551"/>
    </row>
    <row r="11552" spans="13:13" x14ac:dyDescent="0.25">
      <c r="M11552"/>
    </row>
    <row r="11553" spans="13:13" x14ac:dyDescent="0.25">
      <c r="M11553"/>
    </row>
    <row r="11554" spans="13:13" x14ac:dyDescent="0.25">
      <c r="M11554"/>
    </row>
    <row r="11555" spans="13:13" x14ac:dyDescent="0.25">
      <c r="M11555"/>
    </row>
    <row r="11556" spans="13:13" x14ac:dyDescent="0.25">
      <c r="M11556"/>
    </row>
    <row r="11557" spans="13:13" x14ac:dyDescent="0.25">
      <c r="M11557"/>
    </row>
    <row r="11558" spans="13:13" x14ac:dyDescent="0.25">
      <c r="M11558"/>
    </row>
    <row r="11559" spans="13:13" x14ac:dyDescent="0.25">
      <c r="M11559"/>
    </row>
    <row r="11560" spans="13:13" x14ac:dyDescent="0.25">
      <c r="M11560"/>
    </row>
    <row r="11561" spans="13:13" x14ac:dyDescent="0.25">
      <c r="M11561"/>
    </row>
    <row r="11562" spans="13:13" x14ac:dyDescent="0.25">
      <c r="M11562"/>
    </row>
    <row r="11563" spans="13:13" x14ac:dyDescent="0.25">
      <c r="M11563"/>
    </row>
    <row r="11564" spans="13:13" x14ac:dyDescent="0.25">
      <c r="M11564"/>
    </row>
    <row r="11565" spans="13:13" x14ac:dyDescent="0.25">
      <c r="M11565"/>
    </row>
    <row r="11566" spans="13:13" x14ac:dyDescent="0.25">
      <c r="M11566"/>
    </row>
    <row r="11567" spans="13:13" x14ac:dyDescent="0.25">
      <c r="M11567"/>
    </row>
    <row r="11568" spans="13:13" x14ac:dyDescent="0.25">
      <c r="M11568"/>
    </row>
    <row r="11569" spans="13:13" x14ac:dyDescent="0.25">
      <c r="M11569"/>
    </row>
    <row r="11570" spans="13:13" x14ac:dyDescent="0.25">
      <c r="M11570"/>
    </row>
    <row r="11571" spans="13:13" x14ac:dyDescent="0.25">
      <c r="M11571"/>
    </row>
    <row r="11572" spans="13:13" x14ac:dyDescent="0.25">
      <c r="M11572"/>
    </row>
    <row r="11573" spans="13:13" x14ac:dyDescent="0.25">
      <c r="M11573"/>
    </row>
    <row r="11574" spans="13:13" x14ac:dyDescent="0.25">
      <c r="M11574"/>
    </row>
    <row r="11575" spans="13:13" x14ac:dyDescent="0.25">
      <c r="M11575"/>
    </row>
    <row r="11576" spans="13:13" x14ac:dyDescent="0.25">
      <c r="M11576"/>
    </row>
    <row r="11577" spans="13:13" x14ac:dyDescent="0.25">
      <c r="M11577"/>
    </row>
    <row r="11578" spans="13:13" x14ac:dyDescent="0.25">
      <c r="M11578"/>
    </row>
    <row r="11579" spans="13:13" x14ac:dyDescent="0.25">
      <c r="M11579"/>
    </row>
    <row r="11580" spans="13:13" x14ac:dyDescent="0.25">
      <c r="M11580"/>
    </row>
    <row r="11581" spans="13:13" x14ac:dyDescent="0.25">
      <c r="M11581"/>
    </row>
    <row r="11582" spans="13:13" x14ac:dyDescent="0.25">
      <c r="M11582"/>
    </row>
    <row r="11583" spans="13:13" x14ac:dyDescent="0.25">
      <c r="M11583"/>
    </row>
    <row r="11584" spans="13:13" x14ac:dyDescent="0.25">
      <c r="M11584"/>
    </row>
    <row r="11585" spans="13:13" x14ac:dyDescent="0.25">
      <c r="M11585"/>
    </row>
    <row r="11586" spans="13:13" x14ac:dyDescent="0.25">
      <c r="M11586"/>
    </row>
    <row r="11587" spans="13:13" x14ac:dyDescent="0.25">
      <c r="M11587"/>
    </row>
    <row r="11588" spans="13:13" x14ac:dyDescent="0.25">
      <c r="M11588"/>
    </row>
    <row r="11589" spans="13:13" x14ac:dyDescent="0.25">
      <c r="M11589"/>
    </row>
    <row r="11590" spans="13:13" x14ac:dyDescent="0.25">
      <c r="M11590"/>
    </row>
    <row r="11591" spans="13:13" x14ac:dyDescent="0.25">
      <c r="M11591"/>
    </row>
    <row r="11592" spans="13:13" x14ac:dyDescent="0.25">
      <c r="M11592"/>
    </row>
    <row r="11593" spans="13:13" x14ac:dyDescent="0.25">
      <c r="M11593"/>
    </row>
    <row r="11594" spans="13:13" x14ac:dyDescent="0.25">
      <c r="M11594"/>
    </row>
    <row r="11595" spans="13:13" x14ac:dyDescent="0.25">
      <c r="M11595"/>
    </row>
    <row r="11596" spans="13:13" x14ac:dyDescent="0.25">
      <c r="M11596"/>
    </row>
    <row r="11597" spans="13:13" x14ac:dyDescent="0.25">
      <c r="M11597"/>
    </row>
    <row r="11598" spans="13:13" x14ac:dyDescent="0.25">
      <c r="M11598"/>
    </row>
    <row r="11599" spans="13:13" x14ac:dyDescent="0.25">
      <c r="M11599"/>
    </row>
    <row r="11600" spans="13:13" x14ac:dyDescent="0.25">
      <c r="M11600"/>
    </row>
    <row r="11601" spans="13:13" x14ac:dyDescent="0.25">
      <c r="M11601"/>
    </row>
    <row r="11602" spans="13:13" x14ac:dyDescent="0.25">
      <c r="M11602"/>
    </row>
    <row r="11603" spans="13:13" x14ac:dyDescent="0.25">
      <c r="M11603"/>
    </row>
    <row r="11604" spans="13:13" x14ac:dyDescent="0.25">
      <c r="M11604"/>
    </row>
    <row r="11605" spans="13:13" x14ac:dyDescent="0.25">
      <c r="M11605"/>
    </row>
    <row r="11606" spans="13:13" x14ac:dyDescent="0.25">
      <c r="M11606"/>
    </row>
    <row r="11607" spans="13:13" x14ac:dyDescent="0.25">
      <c r="M11607"/>
    </row>
    <row r="11608" spans="13:13" x14ac:dyDescent="0.25">
      <c r="M11608"/>
    </row>
    <row r="11609" spans="13:13" x14ac:dyDescent="0.25">
      <c r="M11609"/>
    </row>
    <row r="11610" spans="13:13" x14ac:dyDescent="0.25">
      <c r="M11610"/>
    </row>
    <row r="11611" spans="13:13" x14ac:dyDescent="0.25">
      <c r="M11611"/>
    </row>
    <row r="11612" spans="13:13" x14ac:dyDescent="0.25">
      <c r="M11612"/>
    </row>
    <row r="11613" spans="13:13" x14ac:dyDescent="0.25">
      <c r="M11613"/>
    </row>
    <row r="11614" spans="13:13" x14ac:dyDescent="0.25">
      <c r="M11614"/>
    </row>
    <row r="11615" spans="13:13" x14ac:dyDescent="0.25">
      <c r="M11615"/>
    </row>
    <row r="11616" spans="13:13" x14ac:dyDescent="0.25">
      <c r="M11616"/>
    </row>
    <row r="11617" spans="13:13" x14ac:dyDescent="0.25">
      <c r="M11617"/>
    </row>
    <row r="11618" spans="13:13" x14ac:dyDescent="0.25">
      <c r="M11618"/>
    </row>
    <row r="11619" spans="13:13" x14ac:dyDescent="0.25">
      <c r="M11619"/>
    </row>
    <row r="11620" spans="13:13" x14ac:dyDescent="0.25">
      <c r="M11620"/>
    </row>
    <row r="11621" spans="13:13" x14ac:dyDescent="0.25">
      <c r="M11621"/>
    </row>
    <row r="11622" spans="13:13" x14ac:dyDescent="0.25">
      <c r="M11622"/>
    </row>
    <row r="11623" spans="13:13" x14ac:dyDescent="0.25">
      <c r="M11623"/>
    </row>
    <row r="11624" spans="13:13" x14ac:dyDescent="0.25">
      <c r="M11624"/>
    </row>
    <row r="11625" spans="13:13" x14ac:dyDescent="0.25">
      <c r="M11625"/>
    </row>
    <row r="11626" spans="13:13" x14ac:dyDescent="0.25">
      <c r="M11626"/>
    </row>
    <row r="11627" spans="13:13" x14ac:dyDescent="0.25">
      <c r="M11627"/>
    </row>
    <row r="11628" spans="13:13" x14ac:dyDescent="0.25">
      <c r="M11628"/>
    </row>
    <row r="11629" spans="13:13" x14ac:dyDescent="0.25">
      <c r="M11629"/>
    </row>
    <row r="11630" spans="13:13" x14ac:dyDescent="0.25">
      <c r="M11630"/>
    </row>
    <row r="11631" spans="13:13" x14ac:dyDescent="0.25">
      <c r="M11631"/>
    </row>
    <row r="11632" spans="13:13" x14ac:dyDescent="0.25">
      <c r="M11632"/>
    </row>
    <row r="11633" spans="13:13" x14ac:dyDescent="0.25">
      <c r="M11633"/>
    </row>
    <row r="11634" spans="13:13" x14ac:dyDescent="0.25">
      <c r="M11634"/>
    </row>
    <row r="11635" spans="13:13" x14ac:dyDescent="0.25">
      <c r="M11635"/>
    </row>
    <row r="11636" spans="13:13" x14ac:dyDescent="0.25">
      <c r="M11636"/>
    </row>
    <row r="11637" spans="13:13" x14ac:dyDescent="0.25">
      <c r="M11637"/>
    </row>
    <row r="11638" spans="13:13" x14ac:dyDescent="0.25">
      <c r="M11638"/>
    </row>
    <row r="11639" spans="13:13" x14ac:dyDescent="0.25">
      <c r="M11639"/>
    </row>
    <row r="11640" spans="13:13" x14ac:dyDescent="0.25">
      <c r="M11640"/>
    </row>
    <row r="11641" spans="13:13" x14ac:dyDescent="0.25">
      <c r="M11641"/>
    </row>
    <row r="11642" spans="13:13" x14ac:dyDescent="0.25">
      <c r="M11642"/>
    </row>
    <row r="11643" spans="13:13" x14ac:dyDescent="0.25">
      <c r="M11643"/>
    </row>
    <row r="11644" spans="13:13" x14ac:dyDescent="0.25">
      <c r="M11644"/>
    </row>
    <row r="11645" spans="13:13" x14ac:dyDescent="0.25">
      <c r="M11645"/>
    </row>
    <row r="11646" spans="13:13" x14ac:dyDescent="0.25">
      <c r="M11646"/>
    </row>
    <row r="11647" spans="13:13" x14ac:dyDescent="0.25">
      <c r="M11647"/>
    </row>
    <row r="11648" spans="13:13" x14ac:dyDescent="0.25">
      <c r="M11648"/>
    </row>
    <row r="11649" spans="13:13" x14ac:dyDescent="0.25">
      <c r="M11649"/>
    </row>
    <row r="11650" spans="13:13" x14ac:dyDescent="0.25">
      <c r="M11650"/>
    </row>
    <row r="11651" spans="13:13" x14ac:dyDescent="0.25">
      <c r="M11651"/>
    </row>
    <row r="11652" spans="13:13" x14ac:dyDescent="0.25">
      <c r="M11652"/>
    </row>
    <row r="11653" spans="13:13" x14ac:dyDescent="0.25">
      <c r="M11653"/>
    </row>
    <row r="11654" spans="13:13" x14ac:dyDescent="0.25">
      <c r="M11654"/>
    </row>
    <row r="11655" spans="13:13" x14ac:dyDescent="0.25">
      <c r="M11655"/>
    </row>
    <row r="11656" spans="13:13" x14ac:dyDescent="0.25">
      <c r="M11656"/>
    </row>
    <row r="11657" spans="13:13" x14ac:dyDescent="0.25">
      <c r="M11657"/>
    </row>
    <row r="11658" spans="13:13" x14ac:dyDescent="0.25">
      <c r="M11658"/>
    </row>
    <row r="11659" spans="13:13" x14ac:dyDescent="0.25">
      <c r="M11659"/>
    </row>
    <row r="11660" spans="13:13" x14ac:dyDescent="0.25">
      <c r="M11660"/>
    </row>
    <row r="11661" spans="13:13" x14ac:dyDescent="0.25">
      <c r="M11661"/>
    </row>
    <row r="11662" spans="13:13" x14ac:dyDescent="0.25">
      <c r="M11662"/>
    </row>
    <row r="11663" spans="13:13" x14ac:dyDescent="0.25">
      <c r="M11663"/>
    </row>
    <row r="11664" spans="13:13" x14ac:dyDescent="0.25">
      <c r="M11664"/>
    </row>
    <row r="11665" spans="13:13" x14ac:dyDescent="0.25">
      <c r="M11665"/>
    </row>
    <row r="11666" spans="13:13" x14ac:dyDescent="0.25">
      <c r="M11666"/>
    </row>
    <row r="11667" spans="13:13" x14ac:dyDescent="0.25">
      <c r="M11667"/>
    </row>
    <row r="11668" spans="13:13" x14ac:dyDescent="0.25">
      <c r="M11668"/>
    </row>
    <row r="11669" spans="13:13" x14ac:dyDescent="0.25">
      <c r="M11669"/>
    </row>
    <row r="11670" spans="13:13" x14ac:dyDescent="0.25">
      <c r="M11670"/>
    </row>
    <row r="11671" spans="13:13" x14ac:dyDescent="0.25">
      <c r="M11671"/>
    </row>
    <row r="11672" spans="13:13" x14ac:dyDescent="0.25">
      <c r="M11672"/>
    </row>
    <row r="11673" spans="13:13" x14ac:dyDescent="0.25">
      <c r="M11673"/>
    </row>
    <row r="11674" spans="13:13" x14ac:dyDescent="0.25">
      <c r="M11674"/>
    </row>
    <row r="11675" spans="13:13" x14ac:dyDescent="0.25">
      <c r="M11675"/>
    </row>
    <row r="11676" spans="13:13" x14ac:dyDescent="0.25">
      <c r="M11676"/>
    </row>
    <row r="11677" spans="13:13" x14ac:dyDescent="0.25">
      <c r="M11677"/>
    </row>
    <row r="11678" spans="13:13" x14ac:dyDescent="0.25">
      <c r="M11678"/>
    </row>
    <row r="11679" spans="13:13" x14ac:dyDescent="0.25">
      <c r="M11679"/>
    </row>
    <row r="11680" spans="13:13" x14ac:dyDescent="0.25">
      <c r="M11680"/>
    </row>
    <row r="11681" spans="13:13" x14ac:dyDescent="0.25">
      <c r="M11681"/>
    </row>
    <row r="11682" spans="13:13" x14ac:dyDescent="0.25">
      <c r="M11682"/>
    </row>
    <row r="11683" spans="13:13" x14ac:dyDescent="0.25">
      <c r="M11683"/>
    </row>
    <row r="11684" spans="13:13" x14ac:dyDescent="0.25">
      <c r="M11684"/>
    </row>
    <row r="11685" spans="13:13" x14ac:dyDescent="0.25">
      <c r="M11685"/>
    </row>
    <row r="11686" spans="13:13" x14ac:dyDescent="0.25">
      <c r="M11686"/>
    </row>
    <row r="11687" spans="13:13" x14ac:dyDescent="0.25">
      <c r="M11687"/>
    </row>
    <row r="11688" spans="13:13" x14ac:dyDescent="0.25">
      <c r="M11688"/>
    </row>
    <row r="11689" spans="13:13" x14ac:dyDescent="0.25">
      <c r="M11689"/>
    </row>
    <row r="11690" spans="13:13" x14ac:dyDescent="0.25">
      <c r="M11690"/>
    </row>
    <row r="11691" spans="13:13" x14ac:dyDescent="0.25">
      <c r="M11691"/>
    </row>
    <row r="11692" spans="13:13" x14ac:dyDescent="0.25">
      <c r="M11692"/>
    </row>
    <row r="11693" spans="13:13" x14ac:dyDescent="0.25">
      <c r="M11693"/>
    </row>
    <row r="11694" spans="13:13" x14ac:dyDescent="0.25">
      <c r="M11694"/>
    </row>
    <row r="11695" spans="13:13" x14ac:dyDescent="0.25">
      <c r="M11695"/>
    </row>
    <row r="11696" spans="13:13" x14ac:dyDescent="0.25">
      <c r="M11696"/>
    </row>
    <row r="11697" spans="13:13" x14ac:dyDescent="0.25">
      <c r="M11697"/>
    </row>
    <row r="11698" spans="13:13" x14ac:dyDescent="0.25">
      <c r="M11698"/>
    </row>
    <row r="11699" spans="13:13" x14ac:dyDescent="0.25">
      <c r="M11699"/>
    </row>
    <row r="11700" spans="13:13" x14ac:dyDescent="0.25">
      <c r="M11700"/>
    </row>
    <row r="11701" spans="13:13" x14ac:dyDescent="0.25">
      <c r="M11701"/>
    </row>
    <row r="11702" spans="13:13" x14ac:dyDescent="0.25">
      <c r="M11702"/>
    </row>
    <row r="11703" spans="13:13" x14ac:dyDescent="0.25">
      <c r="M11703"/>
    </row>
    <row r="11704" spans="13:13" x14ac:dyDescent="0.25">
      <c r="M11704"/>
    </row>
    <row r="11705" spans="13:13" x14ac:dyDescent="0.25">
      <c r="M11705"/>
    </row>
    <row r="11706" spans="13:13" x14ac:dyDescent="0.25">
      <c r="M11706"/>
    </row>
    <row r="11707" spans="13:13" x14ac:dyDescent="0.25">
      <c r="M11707"/>
    </row>
    <row r="11708" spans="13:13" x14ac:dyDescent="0.25">
      <c r="M11708"/>
    </row>
    <row r="11709" spans="13:13" x14ac:dyDescent="0.25">
      <c r="M11709"/>
    </row>
    <row r="11710" spans="13:13" x14ac:dyDescent="0.25">
      <c r="M11710"/>
    </row>
    <row r="11711" spans="13:13" x14ac:dyDescent="0.25">
      <c r="M11711"/>
    </row>
    <row r="11712" spans="13:13" x14ac:dyDescent="0.25">
      <c r="M11712"/>
    </row>
    <row r="11713" spans="13:13" x14ac:dyDescent="0.25">
      <c r="M11713"/>
    </row>
    <row r="11714" spans="13:13" x14ac:dyDescent="0.25">
      <c r="M11714"/>
    </row>
    <row r="11715" spans="13:13" x14ac:dyDescent="0.25">
      <c r="M11715"/>
    </row>
    <row r="11716" spans="13:13" x14ac:dyDescent="0.25">
      <c r="M11716"/>
    </row>
    <row r="11717" spans="13:13" x14ac:dyDescent="0.25">
      <c r="M11717"/>
    </row>
    <row r="11718" spans="13:13" x14ac:dyDescent="0.25">
      <c r="M11718"/>
    </row>
    <row r="11719" spans="13:13" x14ac:dyDescent="0.25">
      <c r="M11719"/>
    </row>
    <row r="11720" spans="13:13" x14ac:dyDescent="0.25">
      <c r="M11720"/>
    </row>
    <row r="11721" spans="13:13" x14ac:dyDescent="0.25">
      <c r="M11721"/>
    </row>
    <row r="11722" spans="13:13" x14ac:dyDescent="0.25">
      <c r="M11722"/>
    </row>
    <row r="11723" spans="13:13" x14ac:dyDescent="0.25">
      <c r="M11723"/>
    </row>
    <row r="11724" spans="13:13" x14ac:dyDescent="0.25">
      <c r="M11724"/>
    </row>
    <row r="11725" spans="13:13" x14ac:dyDescent="0.25">
      <c r="M11725"/>
    </row>
    <row r="11726" spans="13:13" x14ac:dyDescent="0.25">
      <c r="M11726"/>
    </row>
    <row r="11727" spans="13:13" x14ac:dyDescent="0.25">
      <c r="M11727"/>
    </row>
    <row r="11728" spans="13:13" x14ac:dyDescent="0.25">
      <c r="M11728"/>
    </row>
    <row r="11729" spans="13:13" x14ac:dyDescent="0.25">
      <c r="M11729"/>
    </row>
    <row r="11730" spans="13:13" x14ac:dyDescent="0.25">
      <c r="M11730"/>
    </row>
    <row r="11731" spans="13:13" x14ac:dyDescent="0.25">
      <c r="M11731"/>
    </row>
    <row r="11732" spans="13:13" x14ac:dyDescent="0.25">
      <c r="M11732"/>
    </row>
    <row r="11733" spans="13:13" x14ac:dyDescent="0.25">
      <c r="M11733"/>
    </row>
    <row r="11734" spans="13:13" x14ac:dyDescent="0.25">
      <c r="M11734"/>
    </row>
    <row r="11735" spans="13:13" x14ac:dyDescent="0.25">
      <c r="M11735"/>
    </row>
    <row r="11736" spans="13:13" x14ac:dyDescent="0.25">
      <c r="M11736"/>
    </row>
    <row r="11737" spans="13:13" x14ac:dyDescent="0.25">
      <c r="M11737"/>
    </row>
    <row r="11738" spans="13:13" x14ac:dyDescent="0.25">
      <c r="M11738"/>
    </row>
    <row r="11739" spans="13:13" x14ac:dyDescent="0.25">
      <c r="M11739"/>
    </row>
    <row r="11740" spans="13:13" x14ac:dyDescent="0.25">
      <c r="M11740"/>
    </row>
    <row r="11741" spans="13:13" x14ac:dyDescent="0.25">
      <c r="M11741"/>
    </row>
    <row r="11742" spans="13:13" x14ac:dyDescent="0.25">
      <c r="M11742"/>
    </row>
    <row r="11743" spans="13:13" x14ac:dyDescent="0.25">
      <c r="M11743"/>
    </row>
    <row r="11744" spans="13:13" x14ac:dyDescent="0.25">
      <c r="M11744"/>
    </row>
    <row r="11745" spans="13:13" x14ac:dyDescent="0.25">
      <c r="M11745"/>
    </row>
    <row r="11746" spans="13:13" x14ac:dyDescent="0.25">
      <c r="M11746"/>
    </row>
    <row r="11747" spans="13:13" x14ac:dyDescent="0.25">
      <c r="M11747"/>
    </row>
    <row r="11748" spans="13:13" x14ac:dyDescent="0.25">
      <c r="M11748"/>
    </row>
    <row r="11749" spans="13:13" x14ac:dyDescent="0.25">
      <c r="M11749"/>
    </row>
    <row r="11750" spans="13:13" x14ac:dyDescent="0.25">
      <c r="M11750"/>
    </row>
    <row r="11751" spans="13:13" x14ac:dyDescent="0.25">
      <c r="M11751"/>
    </row>
    <row r="11752" spans="13:13" x14ac:dyDescent="0.25">
      <c r="M11752"/>
    </row>
    <row r="11753" spans="13:13" x14ac:dyDescent="0.25">
      <c r="M11753"/>
    </row>
    <row r="11754" spans="13:13" x14ac:dyDescent="0.25">
      <c r="M11754"/>
    </row>
    <row r="11755" spans="13:13" x14ac:dyDescent="0.25">
      <c r="M11755"/>
    </row>
    <row r="11756" spans="13:13" x14ac:dyDescent="0.25">
      <c r="M11756"/>
    </row>
    <row r="11757" spans="13:13" x14ac:dyDescent="0.25">
      <c r="M11757"/>
    </row>
    <row r="11758" spans="13:13" x14ac:dyDescent="0.25">
      <c r="M11758"/>
    </row>
    <row r="11759" spans="13:13" x14ac:dyDescent="0.25">
      <c r="M11759"/>
    </row>
    <row r="11760" spans="13:13" x14ac:dyDescent="0.25">
      <c r="M11760"/>
    </row>
    <row r="11761" spans="13:13" x14ac:dyDescent="0.25">
      <c r="M11761"/>
    </row>
    <row r="11762" spans="13:13" x14ac:dyDescent="0.25">
      <c r="M11762"/>
    </row>
    <row r="11763" spans="13:13" x14ac:dyDescent="0.25">
      <c r="M11763"/>
    </row>
    <row r="11764" spans="13:13" x14ac:dyDescent="0.25">
      <c r="M11764"/>
    </row>
    <row r="11765" spans="13:13" x14ac:dyDescent="0.25">
      <c r="M11765"/>
    </row>
    <row r="11766" spans="13:13" x14ac:dyDescent="0.25">
      <c r="M11766"/>
    </row>
    <row r="11767" spans="13:13" x14ac:dyDescent="0.25">
      <c r="M11767"/>
    </row>
    <row r="11768" spans="13:13" x14ac:dyDescent="0.25">
      <c r="M11768"/>
    </row>
    <row r="11769" spans="13:13" x14ac:dyDescent="0.25">
      <c r="M11769"/>
    </row>
    <row r="11770" spans="13:13" x14ac:dyDescent="0.25">
      <c r="M11770"/>
    </row>
    <row r="11771" spans="13:13" x14ac:dyDescent="0.25">
      <c r="M11771"/>
    </row>
    <row r="11772" spans="13:13" x14ac:dyDescent="0.25">
      <c r="M11772"/>
    </row>
    <row r="11773" spans="13:13" x14ac:dyDescent="0.25">
      <c r="M11773"/>
    </row>
    <row r="11774" spans="13:13" x14ac:dyDescent="0.25">
      <c r="M11774"/>
    </row>
    <row r="11775" spans="13:13" x14ac:dyDescent="0.25">
      <c r="M11775"/>
    </row>
    <row r="11776" spans="13:13" x14ac:dyDescent="0.25">
      <c r="M11776"/>
    </row>
    <row r="11777" spans="13:13" x14ac:dyDescent="0.25">
      <c r="M11777"/>
    </row>
    <row r="11778" spans="13:13" x14ac:dyDescent="0.25">
      <c r="M11778"/>
    </row>
    <row r="11779" spans="13:13" x14ac:dyDescent="0.25">
      <c r="M11779"/>
    </row>
    <row r="11780" spans="13:13" x14ac:dyDescent="0.25">
      <c r="M11780"/>
    </row>
    <row r="11781" spans="13:13" x14ac:dyDescent="0.25">
      <c r="M11781"/>
    </row>
    <row r="11782" spans="13:13" x14ac:dyDescent="0.25">
      <c r="M11782"/>
    </row>
    <row r="11783" spans="13:13" x14ac:dyDescent="0.25">
      <c r="M11783"/>
    </row>
    <row r="11784" spans="13:13" x14ac:dyDescent="0.25">
      <c r="M11784"/>
    </row>
    <row r="11785" spans="13:13" x14ac:dyDescent="0.25">
      <c r="M11785"/>
    </row>
    <row r="11786" spans="13:13" x14ac:dyDescent="0.25">
      <c r="M11786"/>
    </row>
    <row r="11787" spans="13:13" x14ac:dyDescent="0.25">
      <c r="M11787"/>
    </row>
    <row r="11788" spans="13:13" x14ac:dyDescent="0.25">
      <c r="M11788"/>
    </row>
    <row r="11789" spans="13:13" x14ac:dyDescent="0.25">
      <c r="M11789"/>
    </row>
    <row r="11790" spans="13:13" x14ac:dyDescent="0.25">
      <c r="M11790"/>
    </row>
    <row r="11791" spans="13:13" x14ac:dyDescent="0.25">
      <c r="M11791"/>
    </row>
    <row r="11792" spans="13:13" x14ac:dyDescent="0.25">
      <c r="M11792"/>
    </row>
    <row r="11793" spans="13:13" x14ac:dyDescent="0.25">
      <c r="M11793"/>
    </row>
    <row r="11794" spans="13:13" x14ac:dyDescent="0.25">
      <c r="M11794"/>
    </row>
    <row r="11795" spans="13:13" x14ac:dyDescent="0.25">
      <c r="M11795"/>
    </row>
    <row r="11796" spans="13:13" x14ac:dyDescent="0.25">
      <c r="M11796"/>
    </row>
    <row r="11797" spans="13:13" x14ac:dyDescent="0.25">
      <c r="M11797"/>
    </row>
    <row r="11798" spans="13:13" x14ac:dyDescent="0.25">
      <c r="M11798"/>
    </row>
    <row r="11799" spans="13:13" x14ac:dyDescent="0.25">
      <c r="M11799"/>
    </row>
    <row r="11800" spans="13:13" x14ac:dyDescent="0.25">
      <c r="M11800"/>
    </row>
    <row r="11801" spans="13:13" x14ac:dyDescent="0.25">
      <c r="M11801"/>
    </row>
    <row r="11802" spans="13:13" x14ac:dyDescent="0.25">
      <c r="M11802"/>
    </row>
    <row r="11803" spans="13:13" x14ac:dyDescent="0.25">
      <c r="M11803"/>
    </row>
    <row r="11804" spans="13:13" x14ac:dyDescent="0.25">
      <c r="M11804"/>
    </row>
    <row r="11805" spans="13:13" x14ac:dyDescent="0.25">
      <c r="M11805"/>
    </row>
    <row r="11806" spans="13:13" x14ac:dyDescent="0.25">
      <c r="M11806"/>
    </row>
    <row r="11807" spans="13:13" x14ac:dyDescent="0.25">
      <c r="M11807"/>
    </row>
    <row r="11808" spans="13:13" x14ac:dyDescent="0.25">
      <c r="M11808"/>
    </row>
    <row r="11809" spans="13:13" x14ac:dyDescent="0.25">
      <c r="M11809"/>
    </row>
    <row r="11810" spans="13:13" x14ac:dyDescent="0.25">
      <c r="M11810"/>
    </row>
    <row r="11811" spans="13:13" x14ac:dyDescent="0.25">
      <c r="M11811"/>
    </row>
    <row r="11812" spans="13:13" x14ac:dyDescent="0.25">
      <c r="M11812"/>
    </row>
    <row r="11813" spans="13:13" x14ac:dyDescent="0.25">
      <c r="M11813"/>
    </row>
    <row r="11814" spans="13:13" x14ac:dyDescent="0.25">
      <c r="M11814"/>
    </row>
    <row r="11815" spans="13:13" x14ac:dyDescent="0.25">
      <c r="M11815"/>
    </row>
    <row r="11816" spans="13:13" x14ac:dyDescent="0.25">
      <c r="M11816"/>
    </row>
    <row r="11817" spans="13:13" x14ac:dyDescent="0.25">
      <c r="M11817"/>
    </row>
    <row r="11818" spans="13:13" x14ac:dyDescent="0.25">
      <c r="M11818"/>
    </row>
    <row r="11819" spans="13:13" x14ac:dyDescent="0.25">
      <c r="M11819"/>
    </row>
    <row r="11820" spans="13:13" x14ac:dyDescent="0.25">
      <c r="M11820"/>
    </row>
    <row r="11821" spans="13:13" x14ac:dyDescent="0.25">
      <c r="M11821"/>
    </row>
    <row r="11822" spans="13:13" x14ac:dyDescent="0.25">
      <c r="M11822"/>
    </row>
    <row r="11823" spans="13:13" x14ac:dyDescent="0.25">
      <c r="M11823"/>
    </row>
    <row r="11824" spans="13:13" x14ac:dyDescent="0.25">
      <c r="M11824"/>
    </row>
    <row r="11825" spans="13:13" x14ac:dyDescent="0.25">
      <c r="M11825"/>
    </row>
    <row r="11826" spans="13:13" x14ac:dyDescent="0.25">
      <c r="M11826"/>
    </row>
    <row r="11827" spans="13:13" x14ac:dyDescent="0.25">
      <c r="M11827"/>
    </row>
    <row r="11828" spans="13:13" x14ac:dyDescent="0.25">
      <c r="M11828"/>
    </row>
    <row r="11829" spans="13:13" x14ac:dyDescent="0.25">
      <c r="M11829"/>
    </row>
    <row r="11830" spans="13:13" x14ac:dyDescent="0.25">
      <c r="M11830"/>
    </row>
    <row r="11831" spans="13:13" x14ac:dyDescent="0.25">
      <c r="M11831"/>
    </row>
    <row r="11832" spans="13:13" x14ac:dyDescent="0.25">
      <c r="M11832"/>
    </row>
    <row r="11833" spans="13:13" x14ac:dyDescent="0.25">
      <c r="M11833"/>
    </row>
    <row r="11834" spans="13:13" x14ac:dyDescent="0.25">
      <c r="M11834"/>
    </row>
    <row r="11835" spans="13:13" x14ac:dyDescent="0.25">
      <c r="M11835"/>
    </row>
    <row r="11836" spans="13:13" x14ac:dyDescent="0.25">
      <c r="M11836"/>
    </row>
    <row r="11837" spans="13:13" x14ac:dyDescent="0.25">
      <c r="M11837"/>
    </row>
    <row r="11838" spans="13:13" x14ac:dyDescent="0.25">
      <c r="M11838"/>
    </row>
    <row r="11839" spans="13:13" x14ac:dyDescent="0.25">
      <c r="M11839"/>
    </row>
    <row r="11840" spans="13:13" x14ac:dyDescent="0.25">
      <c r="M11840"/>
    </row>
    <row r="11841" spans="13:13" x14ac:dyDescent="0.25">
      <c r="M11841"/>
    </row>
    <row r="11842" spans="13:13" x14ac:dyDescent="0.25">
      <c r="M11842"/>
    </row>
    <row r="11843" spans="13:13" x14ac:dyDescent="0.25">
      <c r="M11843"/>
    </row>
    <row r="11844" spans="13:13" x14ac:dyDescent="0.25">
      <c r="M11844"/>
    </row>
    <row r="11845" spans="13:13" x14ac:dyDescent="0.25">
      <c r="M11845"/>
    </row>
    <row r="11846" spans="13:13" x14ac:dyDescent="0.25">
      <c r="M11846"/>
    </row>
    <row r="11847" spans="13:13" x14ac:dyDescent="0.25">
      <c r="M11847"/>
    </row>
    <row r="11848" spans="13:13" x14ac:dyDescent="0.25">
      <c r="M11848"/>
    </row>
    <row r="11849" spans="13:13" x14ac:dyDescent="0.25">
      <c r="M11849"/>
    </row>
    <row r="11850" spans="13:13" x14ac:dyDescent="0.25">
      <c r="M11850"/>
    </row>
    <row r="11851" spans="13:13" x14ac:dyDescent="0.25">
      <c r="M11851"/>
    </row>
    <row r="11852" spans="13:13" x14ac:dyDescent="0.25">
      <c r="M11852"/>
    </row>
    <row r="11853" spans="13:13" x14ac:dyDescent="0.25">
      <c r="M11853"/>
    </row>
    <row r="11854" spans="13:13" x14ac:dyDescent="0.25">
      <c r="M11854"/>
    </row>
    <row r="11855" spans="13:13" x14ac:dyDescent="0.25">
      <c r="M11855"/>
    </row>
    <row r="11856" spans="13:13" x14ac:dyDescent="0.25">
      <c r="M11856"/>
    </row>
    <row r="11857" spans="13:13" x14ac:dyDescent="0.25">
      <c r="M11857"/>
    </row>
    <row r="11858" spans="13:13" x14ac:dyDescent="0.25">
      <c r="M11858"/>
    </row>
    <row r="11859" spans="13:13" x14ac:dyDescent="0.25">
      <c r="M11859"/>
    </row>
    <row r="11860" spans="13:13" x14ac:dyDescent="0.25">
      <c r="M11860"/>
    </row>
    <row r="11861" spans="13:13" x14ac:dyDescent="0.25">
      <c r="M11861"/>
    </row>
    <row r="11862" spans="13:13" x14ac:dyDescent="0.25">
      <c r="M11862"/>
    </row>
    <row r="11863" spans="13:13" x14ac:dyDescent="0.25">
      <c r="M11863"/>
    </row>
    <row r="11864" spans="13:13" x14ac:dyDescent="0.25">
      <c r="M11864"/>
    </row>
    <row r="11865" spans="13:13" x14ac:dyDescent="0.25">
      <c r="M11865"/>
    </row>
    <row r="11866" spans="13:13" x14ac:dyDescent="0.25">
      <c r="M11866"/>
    </row>
    <row r="11867" spans="13:13" x14ac:dyDescent="0.25">
      <c r="M11867"/>
    </row>
    <row r="11868" spans="13:13" x14ac:dyDescent="0.25">
      <c r="M11868"/>
    </row>
    <row r="11869" spans="13:13" x14ac:dyDescent="0.25">
      <c r="M11869"/>
    </row>
    <row r="11870" spans="13:13" x14ac:dyDescent="0.25">
      <c r="M11870"/>
    </row>
    <row r="11871" spans="13:13" x14ac:dyDescent="0.25">
      <c r="M11871"/>
    </row>
    <row r="11872" spans="13:13" x14ac:dyDescent="0.25">
      <c r="M11872"/>
    </row>
    <row r="11873" spans="13:13" x14ac:dyDescent="0.25">
      <c r="M11873"/>
    </row>
    <row r="11874" spans="13:13" x14ac:dyDescent="0.25">
      <c r="M11874"/>
    </row>
    <row r="11875" spans="13:13" x14ac:dyDescent="0.25">
      <c r="M11875"/>
    </row>
    <row r="11876" spans="13:13" x14ac:dyDescent="0.25">
      <c r="M11876"/>
    </row>
    <row r="11877" spans="13:13" x14ac:dyDescent="0.25">
      <c r="M11877"/>
    </row>
    <row r="11878" spans="13:13" x14ac:dyDescent="0.25">
      <c r="M11878"/>
    </row>
    <row r="11879" spans="13:13" x14ac:dyDescent="0.25">
      <c r="M11879"/>
    </row>
    <row r="11880" spans="13:13" x14ac:dyDescent="0.25">
      <c r="M11880"/>
    </row>
    <row r="11881" spans="13:13" x14ac:dyDescent="0.25">
      <c r="M11881"/>
    </row>
    <row r="11882" spans="13:13" x14ac:dyDescent="0.25">
      <c r="M11882"/>
    </row>
    <row r="11883" spans="13:13" x14ac:dyDescent="0.25">
      <c r="M11883"/>
    </row>
    <row r="11884" spans="13:13" x14ac:dyDescent="0.25">
      <c r="M11884"/>
    </row>
    <row r="11885" spans="13:13" x14ac:dyDescent="0.25">
      <c r="M11885"/>
    </row>
    <row r="11886" spans="13:13" x14ac:dyDescent="0.25">
      <c r="M11886"/>
    </row>
    <row r="11887" spans="13:13" x14ac:dyDescent="0.25">
      <c r="M11887"/>
    </row>
    <row r="11888" spans="13:13" x14ac:dyDescent="0.25">
      <c r="M11888"/>
    </row>
    <row r="11889" spans="13:13" x14ac:dyDescent="0.25">
      <c r="M11889"/>
    </row>
    <row r="11890" spans="13:13" x14ac:dyDescent="0.25">
      <c r="M11890"/>
    </row>
    <row r="11891" spans="13:13" x14ac:dyDescent="0.25">
      <c r="M11891"/>
    </row>
    <row r="11892" spans="13:13" x14ac:dyDescent="0.25">
      <c r="M11892"/>
    </row>
    <row r="11893" spans="13:13" x14ac:dyDescent="0.25">
      <c r="M11893"/>
    </row>
    <row r="11894" spans="13:13" x14ac:dyDescent="0.25">
      <c r="M11894"/>
    </row>
    <row r="11895" spans="13:13" x14ac:dyDescent="0.25">
      <c r="M11895"/>
    </row>
    <row r="11896" spans="13:13" x14ac:dyDescent="0.25">
      <c r="M11896"/>
    </row>
    <row r="11897" spans="13:13" x14ac:dyDescent="0.25">
      <c r="M11897"/>
    </row>
    <row r="11898" spans="13:13" x14ac:dyDescent="0.25">
      <c r="M11898"/>
    </row>
    <row r="11899" spans="13:13" x14ac:dyDescent="0.25">
      <c r="M11899"/>
    </row>
    <row r="11900" spans="13:13" x14ac:dyDescent="0.25">
      <c r="M11900"/>
    </row>
    <row r="11901" spans="13:13" x14ac:dyDescent="0.25">
      <c r="M11901"/>
    </row>
    <row r="11902" spans="13:13" x14ac:dyDescent="0.25">
      <c r="M11902"/>
    </row>
    <row r="11903" spans="13:13" x14ac:dyDescent="0.25">
      <c r="M11903"/>
    </row>
    <row r="11904" spans="13:13" x14ac:dyDescent="0.25">
      <c r="M11904"/>
    </row>
    <row r="11905" spans="13:13" x14ac:dyDescent="0.25">
      <c r="M11905"/>
    </row>
    <row r="11906" spans="13:13" x14ac:dyDescent="0.25">
      <c r="M11906"/>
    </row>
    <row r="11907" spans="13:13" x14ac:dyDescent="0.25">
      <c r="M11907"/>
    </row>
    <row r="11908" spans="13:13" x14ac:dyDescent="0.25">
      <c r="M11908"/>
    </row>
    <row r="11909" spans="13:13" x14ac:dyDescent="0.25">
      <c r="M11909"/>
    </row>
    <row r="11910" spans="13:13" x14ac:dyDescent="0.25">
      <c r="M11910"/>
    </row>
    <row r="11911" spans="13:13" x14ac:dyDescent="0.25">
      <c r="M11911"/>
    </row>
    <row r="11912" spans="13:13" x14ac:dyDescent="0.25">
      <c r="M11912"/>
    </row>
    <row r="11913" spans="13:13" x14ac:dyDescent="0.25">
      <c r="M11913"/>
    </row>
    <row r="11914" spans="13:13" x14ac:dyDescent="0.25">
      <c r="M11914"/>
    </row>
    <row r="11915" spans="13:13" x14ac:dyDescent="0.25">
      <c r="M11915"/>
    </row>
    <row r="11916" spans="13:13" x14ac:dyDescent="0.25">
      <c r="M11916"/>
    </row>
    <row r="11917" spans="13:13" x14ac:dyDescent="0.25">
      <c r="M11917"/>
    </row>
    <row r="11918" spans="13:13" x14ac:dyDescent="0.25">
      <c r="M11918"/>
    </row>
    <row r="11919" spans="13:13" x14ac:dyDescent="0.25">
      <c r="M11919"/>
    </row>
    <row r="11920" spans="13:13" x14ac:dyDescent="0.25">
      <c r="M11920"/>
    </row>
    <row r="11921" spans="13:13" x14ac:dyDescent="0.25">
      <c r="M11921"/>
    </row>
    <row r="11922" spans="13:13" x14ac:dyDescent="0.25">
      <c r="M11922"/>
    </row>
    <row r="11923" spans="13:13" x14ac:dyDescent="0.25">
      <c r="M11923"/>
    </row>
    <row r="11924" spans="13:13" x14ac:dyDescent="0.25">
      <c r="M11924"/>
    </row>
    <row r="11925" spans="13:13" x14ac:dyDescent="0.25">
      <c r="M11925"/>
    </row>
    <row r="11926" spans="13:13" x14ac:dyDescent="0.25">
      <c r="M11926"/>
    </row>
    <row r="11927" spans="13:13" x14ac:dyDescent="0.25">
      <c r="M11927"/>
    </row>
    <row r="11928" spans="13:13" x14ac:dyDescent="0.25">
      <c r="M11928"/>
    </row>
    <row r="11929" spans="13:13" x14ac:dyDescent="0.25">
      <c r="M11929"/>
    </row>
    <row r="11930" spans="13:13" x14ac:dyDescent="0.25">
      <c r="M11930"/>
    </row>
    <row r="11931" spans="13:13" x14ac:dyDescent="0.25">
      <c r="M11931"/>
    </row>
    <row r="11932" spans="13:13" x14ac:dyDescent="0.25">
      <c r="M11932"/>
    </row>
    <row r="11933" spans="13:13" x14ac:dyDescent="0.25">
      <c r="M11933"/>
    </row>
    <row r="11934" spans="13:13" x14ac:dyDescent="0.25">
      <c r="M11934"/>
    </row>
    <row r="11935" spans="13:13" x14ac:dyDescent="0.25">
      <c r="M11935"/>
    </row>
    <row r="11936" spans="13:13" x14ac:dyDescent="0.25">
      <c r="M11936"/>
    </row>
    <row r="11937" spans="13:13" x14ac:dyDescent="0.25">
      <c r="M11937"/>
    </row>
    <row r="11938" spans="13:13" x14ac:dyDescent="0.25">
      <c r="M11938"/>
    </row>
    <row r="11939" spans="13:13" x14ac:dyDescent="0.25">
      <c r="M11939"/>
    </row>
    <row r="11940" spans="13:13" x14ac:dyDescent="0.25">
      <c r="M11940"/>
    </row>
    <row r="11941" spans="13:13" x14ac:dyDescent="0.25">
      <c r="M11941"/>
    </row>
    <row r="11942" spans="13:13" x14ac:dyDescent="0.25">
      <c r="M11942"/>
    </row>
    <row r="11943" spans="13:13" x14ac:dyDescent="0.25">
      <c r="M11943"/>
    </row>
    <row r="11944" spans="13:13" x14ac:dyDescent="0.25">
      <c r="M11944"/>
    </row>
    <row r="11945" spans="13:13" x14ac:dyDescent="0.25">
      <c r="M11945"/>
    </row>
    <row r="11946" spans="13:13" x14ac:dyDescent="0.25">
      <c r="M11946"/>
    </row>
    <row r="11947" spans="13:13" x14ac:dyDescent="0.25">
      <c r="M11947"/>
    </row>
    <row r="11948" spans="13:13" x14ac:dyDescent="0.25">
      <c r="M11948"/>
    </row>
    <row r="11949" spans="13:13" x14ac:dyDescent="0.25">
      <c r="M11949"/>
    </row>
    <row r="11950" spans="13:13" x14ac:dyDescent="0.25">
      <c r="M11950"/>
    </row>
    <row r="11951" spans="13:13" x14ac:dyDescent="0.25">
      <c r="M11951"/>
    </row>
    <row r="11952" spans="13:13" x14ac:dyDescent="0.25">
      <c r="M11952"/>
    </row>
    <row r="11953" spans="13:13" x14ac:dyDescent="0.25">
      <c r="M11953"/>
    </row>
    <row r="11954" spans="13:13" x14ac:dyDescent="0.25">
      <c r="M11954"/>
    </row>
    <row r="11955" spans="13:13" x14ac:dyDescent="0.25">
      <c r="M11955"/>
    </row>
    <row r="11956" spans="13:13" x14ac:dyDescent="0.25">
      <c r="M11956"/>
    </row>
    <row r="11957" spans="13:13" x14ac:dyDescent="0.25">
      <c r="M11957"/>
    </row>
    <row r="11958" spans="13:13" x14ac:dyDescent="0.25">
      <c r="M11958"/>
    </row>
    <row r="11959" spans="13:13" x14ac:dyDescent="0.25">
      <c r="M11959"/>
    </row>
    <row r="11960" spans="13:13" x14ac:dyDescent="0.25">
      <c r="M11960"/>
    </row>
    <row r="11961" spans="13:13" x14ac:dyDescent="0.25">
      <c r="M11961"/>
    </row>
    <row r="11962" spans="13:13" x14ac:dyDescent="0.25">
      <c r="M11962"/>
    </row>
    <row r="11963" spans="13:13" x14ac:dyDescent="0.25">
      <c r="M11963"/>
    </row>
    <row r="11964" spans="13:13" x14ac:dyDescent="0.25">
      <c r="M11964"/>
    </row>
    <row r="11965" spans="13:13" x14ac:dyDescent="0.25">
      <c r="M11965"/>
    </row>
    <row r="11966" spans="13:13" x14ac:dyDescent="0.25">
      <c r="M11966"/>
    </row>
    <row r="11967" spans="13:13" x14ac:dyDescent="0.25">
      <c r="M11967"/>
    </row>
    <row r="11968" spans="13:13" x14ac:dyDescent="0.25">
      <c r="M11968"/>
    </row>
    <row r="11969" spans="13:13" x14ac:dyDescent="0.25">
      <c r="M11969"/>
    </row>
    <row r="11970" spans="13:13" x14ac:dyDescent="0.25">
      <c r="M11970"/>
    </row>
    <row r="11971" spans="13:13" x14ac:dyDescent="0.25">
      <c r="M11971"/>
    </row>
    <row r="11972" spans="13:13" x14ac:dyDescent="0.25">
      <c r="M11972"/>
    </row>
    <row r="11973" spans="13:13" x14ac:dyDescent="0.25">
      <c r="M11973"/>
    </row>
    <row r="11974" spans="13:13" x14ac:dyDescent="0.25">
      <c r="M11974"/>
    </row>
    <row r="11975" spans="13:13" x14ac:dyDescent="0.25">
      <c r="M11975"/>
    </row>
    <row r="11976" spans="13:13" x14ac:dyDescent="0.25">
      <c r="M11976"/>
    </row>
    <row r="11977" spans="13:13" x14ac:dyDescent="0.25">
      <c r="M11977"/>
    </row>
    <row r="11978" spans="13:13" x14ac:dyDescent="0.25">
      <c r="M11978"/>
    </row>
    <row r="11979" spans="13:13" x14ac:dyDescent="0.25">
      <c r="M11979"/>
    </row>
    <row r="11980" spans="13:13" x14ac:dyDescent="0.25">
      <c r="M11980"/>
    </row>
    <row r="11981" spans="13:13" x14ac:dyDescent="0.25">
      <c r="M11981"/>
    </row>
    <row r="11982" spans="13:13" x14ac:dyDescent="0.25">
      <c r="M11982"/>
    </row>
    <row r="11983" spans="13:13" x14ac:dyDescent="0.25">
      <c r="M11983"/>
    </row>
    <row r="11984" spans="13:13" x14ac:dyDescent="0.25">
      <c r="M11984"/>
    </row>
    <row r="11985" spans="13:13" x14ac:dyDescent="0.25">
      <c r="M11985"/>
    </row>
    <row r="11986" spans="13:13" x14ac:dyDescent="0.25">
      <c r="M11986"/>
    </row>
    <row r="11987" spans="13:13" x14ac:dyDescent="0.25">
      <c r="M11987"/>
    </row>
    <row r="11988" spans="13:13" x14ac:dyDescent="0.25">
      <c r="M11988"/>
    </row>
    <row r="11989" spans="13:13" x14ac:dyDescent="0.25">
      <c r="M11989"/>
    </row>
    <row r="11990" spans="13:13" x14ac:dyDescent="0.25">
      <c r="M11990"/>
    </row>
    <row r="11991" spans="13:13" x14ac:dyDescent="0.25">
      <c r="M11991"/>
    </row>
    <row r="11992" spans="13:13" x14ac:dyDescent="0.25">
      <c r="M11992"/>
    </row>
    <row r="11993" spans="13:13" x14ac:dyDescent="0.25">
      <c r="M11993"/>
    </row>
    <row r="11994" spans="13:13" x14ac:dyDescent="0.25">
      <c r="M11994"/>
    </row>
    <row r="11995" spans="13:13" x14ac:dyDescent="0.25">
      <c r="M11995"/>
    </row>
    <row r="11996" spans="13:13" x14ac:dyDescent="0.25">
      <c r="M11996"/>
    </row>
    <row r="11997" spans="13:13" x14ac:dyDescent="0.25">
      <c r="M11997"/>
    </row>
    <row r="11998" spans="13:13" x14ac:dyDescent="0.25">
      <c r="M11998"/>
    </row>
    <row r="11999" spans="13:13" x14ac:dyDescent="0.25">
      <c r="M11999"/>
    </row>
    <row r="12000" spans="13:13" x14ac:dyDescent="0.25">
      <c r="M12000"/>
    </row>
    <row r="12001" spans="13:13" x14ac:dyDescent="0.25">
      <c r="M12001"/>
    </row>
    <row r="12002" spans="13:13" x14ac:dyDescent="0.25">
      <c r="M12002"/>
    </row>
    <row r="12003" spans="13:13" x14ac:dyDescent="0.25">
      <c r="M12003"/>
    </row>
    <row r="12004" spans="13:13" x14ac:dyDescent="0.25">
      <c r="M12004"/>
    </row>
    <row r="12005" spans="13:13" x14ac:dyDescent="0.25">
      <c r="M12005"/>
    </row>
    <row r="12006" spans="13:13" x14ac:dyDescent="0.25">
      <c r="M12006"/>
    </row>
    <row r="12007" spans="13:13" x14ac:dyDescent="0.25">
      <c r="M12007"/>
    </row>
    <row r="12008" spans="13:13" x14ac:dyDescent="0.25">
      <c r="M12008"/>
    </row>
    <row r="12009" spans="13:13" x14ac:dyDescent="0.25">
      <c r="M12009"/>
    </row>
    <row r="12010" spans="13:13" x14ac:dyDescent="0.25">
      <c r="M12010"/>
    </row>
    <row r="12011" spans="13:13" x14ac:dyDescent="0.25">
      <c r="M12011"/>
    </row>
    <row r="12012" spans="13:13" x14ac:dyDescent="0.25">
      <c r="M12012"/>
    </row>
    <row r="12013" spans="13:13" x14ac:dyDescent="0.25">
      <c r="M12013"/>
    </row>
    <row r="12014" spans="13:13" x14ac:dyDescent="0.25">
      <c r="M12014"/>
    </row>
    <row r="12015" spans="13:13" x14ac:dyDescent="0.25">
      <c r="M12015"/>
    </row>
    <row r="12016" spans="13:13" x14ac:dyDescent="0.25">
      <c r="M12016"/>
    </row>
    <row r="12017" spans="13:13" x14ac:dyDescent="0.25">
      <c r="M12017"/>
    </row>
    <row r="12018" spans="13:13" x14ac:dyDescent="0.25">
      <c r="M12018"/>
    </row>
    <row r="12019" spans="13:13" x14ac:dyDescent="0.25">
      <c r="M12019"/>
    </row>
    <row r="12020" spans="13:13" x14ac:dyDescent="0.25">
      <c r="M12020"/>
    </row>
    <row r="12021" spans="13:13" x14ac:dyDescent="0.25">
      <c r="M12021"/>
    </row>
    <row r="12022" spans="13:13" x14ac:dyDescent="0.25">
      <c r="M12022"/>
    </row>
    <row r="12023" spans="13:13" x14ac:dyDescent="0.25">
      <c r="M12023"/>
    </row>
    <row r="12024" spans="13:13" x14ac:dyDescent="0.25">
      <c r="M12024"/>
    </row>
    <row r="12025" spans="13:13" x14ac:dyDescent="0.25">
      <c r="M12025"/>
    </row>
    <row r="12026" spans="13:13" x14ac:dyDescent="0.25">
      <c r="M12026"/>
    </row>
    <row r="12027" spans="13:13" x14ac:dyDescent="0.25">
      <c r="M12027"/>
    </row>
    <row r="12028" spans="13:13" x14ac:dyDescent="0.25">
      <c r="M12028"/>
    </row>
    <row r="12029" spans="13:13" x14ac:dyDescent="0.25">
      <c r="M12029"/>
    </row>
    <row r="12030" spans="13:13" x14ac:dyDescent="0.25">
      <c r="M12030"/>
    </row>
    <row r="12031" spans="13:13" x14ac:dyDescent="0.25">
      <c r="M12031"/>
    </row>
    <row r="12032" spans="13:13" x14ac:dyDescent="0.25">
      <c r="M12032"/>
    </row>
    <row r="12033" spans="13:13" x14ac:dyDescent="0.25">
      <c r="M12033"/>
    </row>
    <row r="12034" spans="13:13" x14ac:dyDescent="0.25">
      <c r="M12034"/>
    </row>
    <row r="12035" spans="13:13" x14ac:dyDescent="0.25">
      <c r="M12035"/>
    </row>
    <row r="12036" spans="13:13" x14ac:dyDescent="0.25">
      <c r="M12036"/>
    </row>
    <row r="12037" spans="13:13" x14ac:dyDescent="0.25">
      <c r="M12037"/>
    </row>
    <row r="12038" spans="13:13" x14ac:dyDescent="0.25">
      <c r="M12038"/>
    </row>
    <row r="12039" spans="13:13" x14ac:dyDescent="0.25">
      <c r="M12039"/>
    </row>
    <row r="12040" spans="13:13" x14ac:dyDescent="0.25">
      <c r="M12040"/>
    </row>
    <row r="12041" spans="13:13" x14ac:dyDescent="0.25">
      <c r="M12041"/>
    </row>
    <row r="12042" spans="13:13" x14ac:dyDescent="0.25">
      <c r="M12042"/>
    </row>
    <row r="12043" spans="13:13" x14ac:dyDescent="0.25">
      <c r="M12043"/>
    </row>
    <row r="12044" spans="13:13" x14ac:dyDescent="0.25">
      <c r="M12044"/>
    </row>
    <row r="12045" spans="13:13" x14ac:dyDescent="0.25">
      <c r="M12045"/>
    </row>
    <row r="12046" spans="13:13" x14ac:dyDescent="0.25">
      <c r="M12046"/>
    </row>
    <row r="12047" spans="13:13" x14ac:dyDescent="0.25">
      <c r="M12047"/>
    </row>
    <row r="12048" spans="13:13" x14ac:dyDescent="0.25">
      <c r="M12048"/>
    </row>
    <row r="12049" spans="13:13" x14ac:dyDescent="0.25">
      <c r="M12049"/>
    </row>
    <row r="12050" spans="13:13" x14ac:dyDescent="0.25">
      <c r="M12050"/>
    </row>
    <row r="12051" spans="13:13" x14ac:dyDescent="0.25">
      <c r="M12051"/>
    </row>
    <row r="12052" spans="13:13" x14ac:dyDescent="0.25">
      <c r="M12052"/>
    </row>
    <row r="12053" spans="13:13" x14ac:dyDescent="0.25">
      <c r="M12053"/>
    </row>
    <row r="12054" spans="13:13" x14ac:dyDescent="0.25">
      <c r="M12054"/>
    </row>
    <row r="12055" spans="13:13" x14ac:dyDescent="0.25">
      <c r="M12055"/>
    </row>
    <row r="12056" spans="13:13" x14ac:dyDescent="0.25">
      <c r="M12056"/>
    </row>
    <row r="12057" spans="13:13" x14ac:dyDescent="0.25">
      <c r="M12057"/>
    </row>
    <row r="12058" spans="13:13" x14ac:dyDescent="0.25">
      <c r="M12058"/>
    </row>
    <row r="12059" spans="13:13" x14ac:dyDescent="0.25">
      <c r="M12059"/>
    </row>
    <row r="12060" spans="13:13" x14ac:dyDescent="0.25">
      <c r="M12060"/>
    </row>
    <row r="12061" spans="13:13" x14ac:dyDescent="0.25">
      <c r="M12061"/>
    </row>
    <row r="12062" spans="13:13" x14ac:dyDescent="0.25">
      <c r="M12062"/>
    </row>
    <row r="12063" spans="13:13" x14ac:dyDescent="0.25">
      <c r="M12063"/>
    </row>
    <row r="12064" spans="13:13" x14ac:dyDescent="0.25">
      <c r="M12064"/>
    </row>
    <row r="12065" spans="13:13" x14ac:dyDescent="0.25">
      <c r="M12065"/>
    </row>
    <row r="12066" spans="13:13" x14ac:dyDescent="0.25">
      <c r="M12066"/>
    </row>
    <row r="12067" spans="13:13" x14ac:dyDescent="0.25">
      <c r="M12067"/>
    </row>
    <row r="12068" spans="13:13" x14ac:dyDescent="0.25">
      <c r="M12068"/>
    </row>
    <row r="12069" spans="13:13" x14ac:dyDescent="0.25">
      <c r="M12069"/>
    </row>
    <row r="12070" spans="13:13" x14ac:dyDescent="0.25">
      <c r="M12070"/>
    </row>
    <row r="12071" spans="13:13" x14ac:dyDescent="0.25">
      <c r="M12071"/>
    </row>
    <row r="12072" spans="13:13" x14ac:dyDescent="0.25">
      <c r="M12072"/>
    </row>
    <row r="12073" spans="13:13" x14ac:dyDescent="0.25">
      <c r="M12073"/>
    </row>
    <row r="12074" spans="13:13" x14ac:dyDescent="0.25">
      <c r="M12074"/>
    </row>
    <row r="12075" spans="13:13" x14ac:dyDescent="0.25">
      <c r="M12075"/>
    </row>
    <row r="12076" spans="13:13" x14ac:dyDescent="0.25">
      <c r="M12076"/>
    </row>
    <row r="12077" spans="13:13" x14ac:dyDescent="0.25">
      <c r="M12077"/>
    </row>
    <row r="12078" spans="13:13" x14ac:dyDescent="0.25">
      <c r="M12078"/>
    </row>
    <row r="12079" spans="13:13" x14ac:dyDescent="0.25">
      <c r="M12079"/>
    </row>
    <row r="12080" spans="13:13" x14ac:dyDescent="0.25">
      <c r="M12080"/>
    </row>
    <row r="12081" spans="13:13" x14ac:dyDescent="0.25">
      <c r="M12081"/>
    </row>
    <row r="12082" spans="13:13" x14ac:dyDescent="0.25">
      <c r="M12082"/>
    </row>
    <row r="12083" spans="13:13" x14ac:dyDescent="0.25">
      <c r="M12083"/>
    </row>
    <row r="12084" spans="13:13" x14ac:dyDescent="0.25">
      <c r="M12084"/>
    </row>
    <row r="12085" spans="13:13" x14ac:dyDescent="0.25">
      <c r="M12085"/>
    </row>
    <row r="12086" spans="13:13" x14ac:dyDescent="0.25">
      <c r="M12086"/>
    </row>
    <row r="12087" spans="13:13" x14ac:dyDescent="0.25">
      <c r="M12087"/>
    </row>
    <row r="12088" spans="13:13" x14ac:dyDescent="0.25">
      <c r="M12088"/>
    </row>
    <row r="12089" spans="13:13" x14ac:dyDescent="0.25">
      <c r="M12089"/>
    </row>
    <row r="12090" spans="13:13" x14ac:dyDescent="0.25">
      <c r="M12090"/>
    </row>
    <row r="12091" spans="13:13" x14ac:dyDescent="0.25">
      <c r="M12091"/>
    </row>
    <row r="12092" spans="13:13" x14ac:dyDescent="0.25">
      <c r="M12092"/>
    </row>
    <row r="12093" spans="13:13" x14ac:dyDescent="0.25">
      <c r="M12093"/>
    </row>
    <row r="12094" spans="13:13" x14ac:dyDescent="0.25">
      <c r="M12094"/>
    </row>
    <row r="12095" spans="13:13" x14ac:dyDescent="0.25">
      <c r="M12095"/>
    </row>
    <row r="12096" spans="13:13" x14ac:dyDescent="0.25">
      <c r="M12096"/>
    </row>
    <row r="12097" spans="13:13" x14ac:dyDescent="0.25">
      <c r="M12097"/>
    </row>
    <row r="12098" spans="13:13" x14ac:dyDescent="0.25">
      <c r="M12098"/>
    </row>
    <row r="12099" spans="13:13" x14ac:dyDescent="0.25">
      <c r="M12099"/>
    </row>
    <row r="12100" spans="13:13" x14ac:dyDescent="0.25">
      <c r="M12100"/>
    </row>
    <row r="12101" spans="13:13" x14ac:dyDescent="0.25">
      <c r="M12101"/>
    </row>
    <row r="12102" spans="13:13" x14ac:dyDescent="0.25">
      <c r="M12102"/>
    </row>
    <row r="12103" spans="13:13" x14ac:dyDescent="0.25">
      <c r="M12103"/>
    </row>
    <row r="12104" spans="13:13" x14ac:dyDescent="0.25">
      <c r="M12104"/>
    </row>
    <row r="12105" spans="13:13" x14ac:dyDescent="0.25">
      <c r="M12105"/>
    </row>
    <row r="12106" spans="13:13" x14ac:dyDescent="0.25">
      <c r="M12106"/>
    </row>
    <row r="12107" spans="13:13" x14ac:dyDescent="0.25">
      <c r="M12107"/>
    </row>
    <row r="12108" spans="13:13" x14ac:dyDescent="0.25">
      <c r="M12108"/>
    </row>
    <row r="12109" spans="13:13" x14ac:dyDescent="0.25">
      <c r="M12109"/>
    </row>
    <row r="12110" spans="13:13" x14ac:dyDescent="0.25">
      <c r="M12110"/>
    </row>
    <row r="12111" spans="13:13" x14ac:dyDescent="0.25">
      <c r="M12111"/>
    </row>
    <row r="12112" spans="13:13" x14ac:dyDescent="0.25">
      <c r="M12112"/>
    </row>
    <row r="12113" spans="13:13" x14ac:dyDescent="0.25">
      <c r="M12113"/>
    </row>
    <row r="12114" spans="13:13" x14ac:dyDescent="0.25">
      <c r="M12114"/>
    </row>
    <row r="12115" spans="13:13" x14ac:dyDescent="0.25">
      <c r="M12115"/>
    </row>
    <row r="12116" spans="13:13" x14ac:dyDescent="0.25">
      <c r="M12116"/>
    </row>
    <row r="12117" spans="13:13" x14ac:dyDescent="0.25">
      <c r="M12117"/>
    </row>
    <row r="12118" spans="13:13" x14ac:dyDescent="0.25">
      <c r="M12118"/>
    </row>
    <row r="12119" spans="13:13" x14ac:dyDescent="0.25">
      <c r="M12119"/>
    </row>
    <row r="12120" spans="13:13" x14ac:dyDescent="0.25">
      <c r="M12120"/>
    </row>
    <row r="12121" spans="13:13" x14ac:dyDescent="0.25">
      <c r="M12121"/>
    </row>
    <row r="12122" spans="13:13" x14ac:dyDescent="0.25">
      <c r="M12122"/>
    </row>
    <row r="12123" spans="13:13" x14ac:dyDescent="0.25">
      <c r="M12123"/>
    </row>
    <row r="12124" spans="13:13" x14ac:dyDescent="0.25">
      <c r="M12124"/>
    </row>
    <row r="12125" spans="13:13" x14ac:dyDescent="0.25">
      <c r="M12125"/>
    </row>
    <row r="12126" spans="13:13" x14ac:dyDescent="0.25">
      <c r="M12126"/>
    </row>
    <row r="12127" spans="13:13" x14ac:dyDescent="0.25">
      <c r="M12127"/>
    </row>
    <row r="12128" spans="13:13" x14ac:dyDescent="0.25">
      <c r="M12128"/>
    </row>
    <row r="12129" spans="13:13" x14ac:dyDescent="0.25">
      <c r="M12129"/>
    </row>
    <row r="12130" spans="13:13" x14ac:dyDescent="0.25">
      <c r="M12130"/>
    </row>
    <row r="12131" spans="13:13" x14ac:dyDescent="0.25">
      <c r="M12131"/>
    </row>
    <row r="12132" spans="13:13" x14ac:dyDescent="0.25">
      <c r="M12132"/>
    </row>
    <row r="12133" spans="13:13" x14ac:dyDescent="0.25">
      <c r="M12133"/>
    </row>
    <row r="12134" spans="13:13" x14ac:dyDescent="0.25">
      <c r="M12134"/>
    </row>
    <row r="12135" spans="13:13" x14ac:dyDescent="0.25">
      <c r="M12135"/>
    </row>
    <row r="12136" spans="13:13" x14ac:dyDescent="0.25">
      <c r="M12136"/>
    </row>
    <row r="12137" spans="13:13" x14ac:dyDescent="0.25">
      <c r="M12137"/>
    </row>
    <row r="12138" spans="13:13" x14ac:dyDescent="0.25">
      <c r="M12138"/>
    </row>
    <row r="12139" spans="13:13" x14ac:dyDescent="0.25">
      <c r="M12139"/>
    </row>
    <row r="12140" spans="13:13" x14ac:dyDescent="0.25">
      <c r="M12140"/>
    </row>
    <row r="12141" spans="13:13" x14ac:dyDescent="0.25">
      <c r="M12141"/>
    </row>
    <row r="12142" spans="13:13" x14ac:dyDescent="0.25">
      <c r="M12142"/>
    </row>
    <row r="12143" spans="13:13" x14ac:dyDescent="0.25">
      <c r="M12143"/>
    </row>
    <row r="12144" spans="13:13" x14ac:dyDescent="0.25">
      <c r="M12144"/>
    </row>
    <row r="12145" spans="13:13" x14ac:dyDescent="0.25">
      <c r="M12145"/>
    </row>
    <row r="12146" spans="13:13" x14ac:dyDescent="0.25">
      <c r="M12146"/>
    </row>
    <row r="12147" spans="13:13" x14ac:dyDescent="0.25">
      <c r="M12147"/>
    </row>
    <row r="12148" spans="13:13" x14ac:dyDescent="0.25">
      <c r="M12148"/>
    </row>
    <row r="12149" spans="13:13" x14ac:dyDescent="0.25">
      <c r="M12149"/>
    </row>
    <row r="12150" spans="13:13" x14ac:dyDescent="0.25">
      <c r="M12150"/>
    </row>
    <row r="12151" spans="13:13" x14ac:dyDescent="0.25">
      <c r="M12151"/>
    </row>
    <row r="12152" spans="13:13" x14ac:dyDescent="0.25">
      <c r="M12152"/>
    </row>
    <row r="12153" spans="13:13" x14ac:dyDescent="0.25">
      <c r="M12153"/>
    </row>
    <row r="12154" spans="13:13" x14ac:dyDescent="0.25">
      <c r="M12154"/>
    </row>
    <row r="12155" spans="13:13" x14ac:dyDescent="0.25">
      <c r="M12155"/>
    </row>
    <row r="12156" spans="13:13" x14ac:dyDescent="0.25">
      <c r="M12156"/>
    </row>
    <row r="12157" spans="13:13" x14ac:dyDescent="0.25">
      <c r="M12157"/>
    </row>
    <row r="12158" spans="13:13" x14ac:dyDescent="0.25">
      <c r="M12158"/>
    </row>
    <row r="12159" spans="13:13" x14ac:dyDescent="0.25">
      <c r="M12159"/>
    </row>
    <row r="12160" spans="13:13" x14ac:dyDescent="0.25">
      <c r="M12160"/>
    </row>
    <row r="12161" spans="13:13" x14ac:dyDescent="0.25">
      <c r="M12161"/>
    </row>
    <row r="12162" spans="13:13" x14ac:dyDescent="0.25">
      <c r="M12162"/>
    </row>
    <row r="12163" spans="13:13" x14ac:dyDescent="0.25">
      <c r="M12163"/>
    </row>
    <row r="12164" spans="13:13" x14ac:dyDescent="0.25">
      <c r="M12164"/>
    </row>
    <row r="12165" spans="13:13" x14ac:dyDescent="0.25">
      <c r="M12165"/>
    </row>
    <row r="12166" spans="13:13" x14ac:dyDescent="0.25">
      <c r="M12166"/>
    </row>
    <row r="12167" spans="13:13" x14ac:dyDescent="0.25">
      <c r="M12167"/>
    </row>
    <row r="12168" spans="13:13" x14ac:dyDescent="0.25">
      <c r="M12168"/>
    </row>
    <row r="12169" spans="13:13" x14ac:dyDescent="0.25">
      <c r="M12169"/>
    </row>
    <row r="12170" spans="13:13" x14ac:dyDescent="0.25">
      <c r="M12170"/>
    </row>
    <row r="12171" spans="13:13" x14ac:dyDescent="0.25">
      <c r="M12171"/>
    </row>
    <row r="12172" spans="13:13" x14ac:dyDescent="0.25">
      <c r="M12172"/>
    </row>
    <row r="12173" spans="13:13" x14ac:dyDescent="0.25">
      <c r="M12173"/>
    </row>
    <row r="12174" spans="13:13" x14ac:dyDescent="0.25">
      <c r="M12174"/>
    </row>
    <row r="12175" spans="13:13" x14ac:dyDescent="0.25">
      <c r="M12175"/>
    </row>
    <row r="12176" spans="13:13" x14ac:dyDescent="0.25">
      <c r="M12176"/>
    </row>
    <row r="12177" spans="13:13" x14ac:dyDescent="0.25">
      <c r="M12177"/>
    </row>
    <row r="12178" spans="13:13" x14ac:dyDescent="0.25">
      <c r="M12178"/>
    </row>
    <row r="12179" spans="13:13" x14ac:dyDescent="0.25">
      <c r="M12179"/>
    </row>
    <row r="12180" spans="13:13" x14ac:dyDescent="0.25">
      <c r="M12180"/>
    </row>
    <row r="12181" spans="13:13" x14ac:dyDescent="0.25">
      <c r="M12181"/>
    </row>
    <row r="12182" spans="13:13" x14ac:dyDescent="0.25">
      <c r="M12182"/>
    </row>
    <row r="12183" spans="13:13" x14ac:dyDescent="0.25">
      <c r="M12183"/>
    </row>
    <row r="12184" spans="13:13" x14ac:dyDescent="0.25">
      <c r="M12184"/>
    </row>
    <row r="12185" spans="13:13" x14ac:dyDescent="0.25">
      <c r="M12185"/>
    </row>
    <row r="12186" spans="13:13" x14ac:dyDescent="0.25">
      <c r="M12186"/>
    </row>
    <row r="12187" spans="13:13" x14ac:dyDescent="0.25">
      <c r="M12187"/>
    </row>
    <row r="12188" spans="13:13" x14ac:dyDescent="0.25">
      <c r="M12188"/>
    </row>
    <row r="12189" spans="13:13" x14ac:dyDescent="0.25">
      <c r="M12189"/>
    </row>
    <row r="12190" spans="13:13" x14ac:dyDescent="0.25">
      <c r="M12190"/>
    </row>
    <row r="12191" spans="13:13" x14ac:dyDescent="0.25">
      <c r="M12191"/>
    </row>
    <row r="12192" spans="13:13" x14ac:dyDescent="0.25">
      <c r="M12192"/>
    </row>
    <row r="12193" spans="13:13" x14ac:dyDescent="0.25">
      <c r="M12193"/>
    </row>
    <row r="12194" spans="13:13" x14ac:dyDescent="0.25">
      <c r="M12194"/>
    </row>
    <row r="12195" spans="13:13" x14ac:dyDescent="0.25">
      <c r="M12195"/>
    </row>
    <row r="12196" spans="13:13" x14ac:dyDescent="0.25">
      <c r="M12196"/>
    </row>
    <row r="12197" spans="13:13" x14ac:dyDescent="0.25">
      <c r="M12197"/>
    </row>
    <row r="12198" spans="13:13" x14ac:dyDescent="0.25">
      <c r="M12198"/>
    </row>
    <row r="12199" spans="13:13" x14ac:dyDescent="0.25">
      <c r="M12199"/>
    </row>
    <row r="12200" spans="13:13" x14ac:dyDescent="0.25">
      <c r="M12200"/>
    </row>
    <row r="12201" spans="13:13" x14ac:dyDescent="0.25">
      <c r="M12201"/>
    </row>
    <row r="12202" spans="13:13" x14ac:dyDescent="0.25">
      <c r="M12202"/>
    </row>
    <row r="12203" spans="13:13" x14ac:dyDescent="0.25">
      <c r="M12203"/>
    </row>
    <row r="12204" spans="13:13" x14ac:dyDescent="0.25">
      <c r="M12204"/>
    </row>
    <row r="12205" spans="13:13" x14ac:dyDescent="0.25">
      <c r="M12205"/>
    </row>
    <row r="12206" spans="13:13" x14ac:dyDescent="0.25">
      <c r="M12206"/>
    </row>
    <row r="12207" spans="13:13" x14ac:dyDescent="0.25">
      <c r="M12207"/>
    </row>
    <row r="12208" spans="13:13" x14ac:dyDescent="0.25">
      <c r="M12208"/>
    </row>
    <row r="12209" spans="13:13" x14ac:dyDescent="0.25">
      <c r="M12209"/>
    </row>
    <row r="12210" spans="13:13" x14ac:dyDescent="0.25">
      <c r="M12210"/>
    </row>
    <row r="12211" spans="13:13" x14ac:dyDescent="0.25">
      <c r="M12211"/>
    </row>
    <row r="12212" spans="13:13" x14ac:dyDescent="0.25">
      <c r="M12212"/>
    </row>
    <row r="12213" spans="13:13" x14ac:dyDescent="0.25">
      <c r="M12213"/>
    </row>
    <row r="12214" spans="13:13" x14ac:dyDescent="0.25">
      <c r="M12214"/>
    </row>
    <row r="12215" spans="13:13" x14ac:dyDescent="0.25">
      <c r="M12215"/>
    </row>
    <row r="12216" spans="13:13" x14ac:dyDescent="0.25">
      <c r="M12216"/>
    </row>
    <row r="12217" spans="13:13" x14ac:dyDescent="0.25">
      <c r="M12217"/>
    </row>
    <row r="12218" spans="13:13" x14ac:dyDescent="0.25">
      <c r="M12218"/>
    </row>
    <row r="12219" spans="13:13" x14ac:dyDescent="0.25">
      <c r="M12219"/>
    </row>
    <row r="12220" spans="13:13" x14ac:dyDescent="0.25">
      <c r="M12220"/>
    </row>
    <row r="12221" spans="13:13" x14ac:dyDescent="0.25">
      <c r="M12221"/>
    </row>
    <row r="12222" spans="13:13" x14ac:dyDescent="0.25">
      <c r="M12222"/>
    </row>
    <row r="12223" spans="13:13" x14ac:dyDescent="0.25">
      <c r="M12223"/>
    </row>
    <row r="12224" spans="13:13" x14ac:dyDescent="0.25">
      <c r="M12224"/>
    </row>
    <row r="12225" spans="13:13" x14ac:dyDescent="0.25">
      <c r="M12225"/>
    </row>
    <row r="12226" spans="13:13" x14ac:dyDescent="0.25">
      <c r="M12226"/>
    </row>
    <row r="12227" spans="13:13" x14ac:dyDescent="0.25">
      <c r="M12227"/>
    </row>
    <row r="12228" spans="13:13" x14ac:dyDescent="0.25">
      <c r="M12228"/>
    </row>
    <row r="12229" spans="13:13" x14ac:dyDescent="0.25">
      <c r="M12229"/>
    </row>
    <row r="12230" spans="13:13" x14ac:dyDescent="0.25">
      <c r="M12230"/>
    </row>
    <row r="12231" spans="13:13" x14ac:dyDescent="0.25">
      <c r="M12231"/>
    </row>
    <row r="12232" spans="13:13" x14ac:dyDescent="0.25">
      <c r="M12232"/>
    </row>
    <row r="12233" spans="13:13" x14ac:dyDescent="0.25">
      <c r="M12233"/>
    </row>
    <row r="12234" spans="13:13" x14ac:dyDescent="0.25">
      <c r="M12234"/>
    </row>
    <row r="12235" spans="13:13" x14ac:dyDescent="0.25">
      <c r="M12235"/>
    </row>
    <row r="12236" spans="13:13" x14ac:dyDescent="0.25">
      <c r="M12236"/>
    </row>
    <row r="12237" spans="13:13" x14ac:dyDescent="0.25">
      <c r="M12237"/>
    </row>
    <row r="12238" spans="13:13" x14ac:dyDescent="0.25">
      <c r="M12238"/>
    </row>
    <row r="12239" spans="13:13" x14ac:dyDescent="0.25">
      <c r="M12239"/>
    </row>
    <row r="12240" spans="13:13" x14ac:dyDescent="0.25">
      <c r="M12240"/>
    </row>
    <row r="12241" spans="13:13" x14ac:dyDescent="0.25">
      <c r="M12241"/>
    </row>
    <row r="12242" spans="13:13" x14ac:dyDescent="0.25">
      <c r="M12242"/>
    </row>
    <row r="12243" spans="13:13" x14ac:dyDescent="0.25">
      <c r="M12243"/>
    </row>
    <row r="12244" spans="13:13" x14ac:dyDescent="0.25">
      <c r="M12244"/>
    </row>
    <row r="12245" spans="13:13" x14ac:dyDescent="0.25">
      <c r="M12245"/>
    </row>
    <row r="12246" spans="13:13" x14ac:dyDescent="0.25">
      <c r="M12246"/>
    </row>
    <row r="12247" spans="13:13" x14ac:dyDescent="0.25">
      <c r="M12247"/>
    </row>
    <row r="12248" spans="13:13" x14ac:dyDescent="0.25">
      <c r="M12248"/>
    </row>
    <row r="12249" spans="13:13" x14ac:dyDescent="0.25">
      <c r="M12249"/>
    </row>
    <row r="12250" spans="13:13" x14ac:dyDescent="0.25">
      <c r="M12250"/>
    </row>
    <row r="12251" spans="13:13" x14ac:dyDescent="0.25">
      <c r="M12251"/>
    </row>
    <row r="12252" spans="13:13" x14ac:dyDescent="0.25">
      <c r="M12252"/>
    </row>
    <row r="12253" spans="13:13" x14ac:dyDescent="0.25">
      <c r="M12253"/>
    </row>
    <row r="12254" spans="13:13" x14ac:dyDescent="0.25">
      <c r="M12254"/>
    </row>
    <row r="12255" spans="13:13" x14ac:dyDescent="0.25">
      <c r="M12255"/>
    </row>
    <row r="12256" spans="13:13" x14ac:dyDescent="0.25">
      <c r="M12256"/>
    </row>
    <row r="12257" spans="13:13" x14ac:dyDescent="0.25">
      <c r="M12257"/>
    </row>
    <row r="12258" spans="13:13" x14ac:dyDescent="0.25">
      <c r="M12258"/>
    </row>
    <row r="12259" spans="13:13" x14ac:dyDescent="0.25">
      <c r="M12259"/>
    </row>
    <row r="12260" spans="13:13" x14ac:dyDescent="0.25">
      <c r="M12260"/>
    </row>
    <row r="12261" spans="13:13" x14ac:dyDescent="0.25">
      <c r="M12261"/>
    </row>
    <row r="12262" spans="13:13" x14ac:dyDescent="0.25">
      <c r="M12262"/>
    </row>
    <row r="12263" spans="13:13" x14ac:dyDescent="0.25">
      <c r="M12263"/>
    </row>
    <row r="12264" spans="13:13" x14ac:dyDescent="0.25">
      <c r="M12264"/>
    </row>
    <row r="12265" spans="13:13" x14ac:dyDescent="0.25">
      <c r="M12265"/>
    </row>
    <row r="12266" spans="13:13" x14ac:dyDescent="0.25">
      <c r="M12266"/>
    </row>
    <row r="12267" spans="13:13" x14ac:dyDescent="0.25">
      <c r="M12267"/>
    </row>
    <row r="12268" spans="13:13" x14ac:dyDescent="0.25">
      <c r="M12268"/>
    </row>
    <row r="12269" spans="13:13" x14ac:dyDescent="0.25">
      <c r="M12269"/>
    </row>
    <row r="12270" spans="13:13" x14ac:dyDescent="0.25">
      <c r="M12270"/>
    </row>
    <row r="12271" spans="13:13" x14ac:dyDescent="0.25">
      <c r="M12271"/>
    </row>
    <row r="12272" spans="13:13" x14ac:dyDescent="0.25">
      <c r="M12272"/>
    </row>
    <row r="12273" spans="13:13" x14ac:dyDescent="0.25">
      <c r="M12273"/>
    </row>
    <row r="12274" spans="13:13" x14ac:dyDescent="0.25">
      <c r="M12274"/>
    </row>
    <row r="12275" spans="13:13" x14ac:dyDescent="0.25">
      <c r="M12275"/>
    </row>
    <row r="12276" spans="13:13" x14ac:dyDescent="0.25">
      <c r="M12276"/>
    </row>
    <row r="12277" spans="13:13" x14ac:dyDescent="0.25">
      <c r="M12277"/>
    </row>
    <row r="12278" spans="13:13" x14ac:dyDescent="0.25">
      <c r="M12278"/>
    </row>
    <row r="12279" spans="13:13" x14ac:dyDescent="0.25">
      <c r="M12279"/>
    </row>
    <row r="12280" spans="13:13" x14ac:dyDescent="0.25">
      <c r="M12280"/>
    </row>
    <row r="12281" spans="13:13" x14ac:dyDescent="0.25">
      <c r="M12281"/>
    </row>
    <row r="12282" spans="13:13" x14ac:dyDescent="0.25">
      <c r="M12282"/>
    </row>
    <row r="12283" spans="13:13" x14ac:dyDescent="0.25">
      <c r="M12283"/>
    </row>
    <row r="12284" spans="13:13" x14ac:dyDescent="0.25">
      <c r="M12284"/>
    </row>
    <row r="12285" spans="13:13" x14ac:dyDescent="0.25">
      <c r="M12285"/>
    </row>
    <row r="12286" spans="13:13" x14ac:dyDescent="0.25">
      <c r="M12286"/>
    </row>
    <row r="12287" spans="13:13" x14ac:dyDescent="0.25">
      <c r="M12287"/>
    </row>
    <row r="12288" spans="13:13" x14ac:dyDescent="0.25">
      <c r="M12288"/>
    </row>
    <row r="12289" spans="13:13" x14ac:dyDescent="0.25">
      <c r="M12289"/>
    </row>
    <row r="12290" spans="13:13" x14ac:dyDescent="0.25">
      <c r="M12290"/>
    </row>
    <row r="12291" spans="13:13" x14ac:dyDescent="0.25">
      <c r="M12291"/>
    </row>
    <row r="12292" spans="13:13" x14ac:dyDescent="0.25">
      <c r="M12292"/>
    </row>
    <row r="12293" spans="13:13" x14ac:dyDescent="0.25">
      <c r="M12293"/>
    </row>
    <row r="12294" spans="13:13" x14ac:dyDescent="0.25">
      <c r="M12294"/>
    </row>
    <row r="12295" spans="13:13" x14ac:dyDescent="0.25">
      <c r="M12295"/>
    </row>
    <row r="12296" spans="13:13" x14ac:dyDescent="0.25">
      <c r="M12296"/>
    </row>
    <row r="12297" spans="13:13" x14ac:dyDescent="0.25">
      <c r="M12297"/>
    </row>
    <row r="12298" spans="13:13" x14ac:dyDescent="0.25">
      <c r="M12298"/>
    </row>
    <row r="12299" spans="13:13" x14ac:dyDescent="0.25">
      <c r="M12299"/>
    </row>
    <row r="12300" spans="13:13" x14ac:dyDescent="0.25">
      <c r="M12300"/>
    </row>
    <row r="12301" spans="13:13" x14ac:dyDescent="0.25">
      <c r="M12301"/>
    </row>
    <row r="12302" spans="13:13" x14ac:dyDescent="0.25">
      <c r="M12302"/>
    </row>
    <row r="12303" spans="13:13" x14ac:dyDescent="0.25">
      <c r="M12303"/>
    </row>
    <row r="12304" spans="13:13" x14ac:dyDescent="0.25">
      <c r="M12304"/>
    </row>
    <row r="12305" spans="13:13" x14ac:dyDescent="0.25">
      <c r="M12305"/>
    </row>
    <row r="12306" spans="13:13" x14ac:dyDescent="0.25">
      <c r="M12306"/>
    </row>
    <row r="12307" spans="13:13" x14ac:dyDescent="0.25">
      <c r="M12307"/>
    </row>
    <row r="12308" spans="13:13" x14ac:dyDescent="0.25">
      <c r="M12308"/>
    </row>
    <row r="12309" spans="13:13" x14ac:dyDescent="0.25">
      <c r="M12309"/>
    </row>
    <row r="12310" spans="13:13" x14ac:dyDescent="0.25">
      <c r="M12310"/>
    </row>
    <row r="12311" spans="13:13" x14ac:dyDescent="0.25">
      <c r="M12311"/>
    </row>
    <row r="12312" spans="13:13" x14ac:dyDescent="0.25">
      <c r="M12312"/>
    </row>
    <row r="12313" spans="13:13" x14ac:dyDescent="0.25">
      <c r="M12313"/>
    </row>
    <row r="12314" spans="13:13" x14ac:dyDescent="0.25">
      <c r="M12314"/>
    </row>
    <row r="12315" spans="13:13" x14ac:dyDescent="0.25">
      <c r="M12315"/>
    </row>
    <row r="12316" spans="13:13" x14ac:dyDescent="0.25">
      <c r="M12316"/>
    </row>
    <row r="12317" spans="13:13" x14ac:dyDescent="0.25">
      <c r="M12317"/>
    </row>
    <row r="12318" spans="13:13" x14ac:dyDescent="0.25">
      <c r="M12318"/>
    </row>
    <row r="12319" spans="13:13" x14ac:dyDescent="0.25">
      <c r="M12319"/>
    </row>
    <row r="12320" spans="13:13" x14ac:dyDescent="0.25">
      <c r="M12320"/>
    </row>
    <row r="12321" spans="13:13" x14ac:dyDescent="0.25">
      <c r="M12321"/>
    </row>
    <row r="12322" spans="13:13" x14ac:dyDescent="0.25">
      <c r="M12322"/>
    </row>
    <row r="12323" spans="13:13" x14ac:dyDescent="0.25">
      <c r="M12323"/>
    </row>
    <row r="12324" spans="13:13" x14ac:dyDescent="0.25">
      <c r="M12324"/>
    </row>
    <row r="12325" spans="13:13" x14ac:dyDescent="0.25">
      <c r="M12325"/>
    </row>
    <row r="12326" spans="13:13" x14ac:dyDescent="0.25">
      <c r="M12326"/>
    </row>
    <row r="12327" spans="13:13" x14ac:dyDescent="0.25">
      <c r="M12327"/>
    </row>
    <row r="12328" spans="13:13" x14ac:dyDescent="0.25">
      <c r="M12328"/>
    </row>
    <row r="12329" spans="13:13" x14ac:dyDescent="0.25">
      <c r="M12329"/>
    </row>
    <row r="12330" spans="13:13" x14ac:dyDescent="0.25">
      <c r="M12330"/>
    </row>
    <row r="12331" spans="13:13" x14ac:dyDescent="0.25">
      <c r="M12331"/>
    </row>
    <row r="12332" spans="13:13" x14ac:dyDescent="0.25">
      <c r="M12332"/>
    </row>
    <row r="12333" spans="13:13" x14ac:dyDescent="0.25">
      <c r="M12333"/>
    </row>
    <row r="12334" spans="13:13" x14ac:dyDescent="0.25">
      <c r="M12334"/>
    </row>
    <row r="12335" spans="13:13" x14ac:dyDescent="0.25">
      <c r="M12335"/>
    </row>
    <row r="12336" spans="13:13" x14ac:dyDescent="0.25">
      <c r="M12336"/>
    </row>
    <row r="12337" spans="13:13" x14ac:dyDescent="0.25">
      <c r="M12337"/>
    </row>
    <row r="12338" spans="13:13" x14ac:dyDescent="0.25">
      <c r="M12338"/>
    </row>
    <row r="12339" spans="13:13" x14ac:dyDescent="0.25">
      <c r="M12339"/>
    </row>
    <row r="12340" spans="13:13" x14ac:dyDescent="0.25">
      <c r="M12340"/>
    </row>
    <row r="12341" spans="13:13" x14ac:dyDescent="0.25">
      <c r="M12341"/>
    </row>
    <row r="12342" spans="13:13" x14ac:dyDescent="0.25">
      <c r="M12342"/>
    </row>
    <row r="12343" spans="13:13" x14ac:dyDescent="0.25">
      <c r="M12343"/>
    </row>
    <row r="12344" spans="13:13" x14ac:dyDescent="0.25">
      <c r="M12344"/>
    </row>
    <row r="12345" spans="13:13" x14ac:dyDescent="0.25">
      <c r="M12345"/>
    </row>
    <row r="12346" spans="13:13" x14ac:dyDescent="0.25">
      <c r="M12346"/>
    </row>
    <row r="12347" spans="13:13" x14ac:dyDescent="0.25">
      <c r="M12347"/>
    </row>
    <row r="12348" spans="13:13" x14ac:dyDescent="0.25">
      <c r="M12348"/>
    </row>
    <row r="12349" spans="13:13" x14ac:dyDescent="0.25">
      <c r="M12349"/>
    </row>
    <row r="12350" spans="13:13" x14ac:dyDescent="0.25">
      <c r="M12350"/>
    </row>
    <row r="12351" spans="13:13" x14ac:dyDescent="0.25">
      <c r="M12351"/>
    </row>
    <row r="12352" spans="13:13" x14ac:dyDescent="0.25">
      <c r="M12352"/>
    </row>
    <row r="12353" spans="13:13" x14ac:dyDescent="0.25">
      <c r="M12353"/>
    </row>
    <row r="12354" spans="13:13" x14ac:dyDescent="0.25">
      <c r="M12354"/>
    </row>
    <row r="12355" spans="13:13" x14ac:dyDescent="0.25">
      <c r="M12355"/>
    </row>
    <row r="12356" spans="13:13" x14ac:dyDescent="0.25">
      <c r="M12356"/>
    </row>
    <row r="12357" spans="13:13" x14ac:dyDescent="0.25">
      <c r="M12357"/>
    </row>
    <row r="12358" spans="13:13" x14ac:dyDescent="0.25">
      <c r="M12358"/>
    </row>
    <row r="12359" spans="13:13" x14ac:dyDescent="0.25">
      <c r="M12359"/>
    </row>
    <row r="12360" spans="13:13" x14ac:dyDescent="0.25">
      <c r="M12360"/>
    </row>
    <row r="12361" spans="13:13" x14ac:dyDescent="0.25">
      <c r="M12361"/>
    </row>
    <row r="12362" spans="13:13" x14ac:dyDescent="0.25">
      <c r="M12362"/>
    </row>
    <row r="12363" spans="13:13" x14ac:dyDescent="0.25">
      <c r="M12363"/>
    </row>
    <row r="12364" spans="13:13" x14ac:dyDescent="0.25">
      <c r="M12364"/>
    </row>
    <row r="12365" spans="13:13" x14ac:dyDescent="0.25">
      <c r="M12365"/>
    </row>
    <row r="12366" spans="13:13" x14ac:dyDescent="0.25">
      <c r="M12366"/>
    </row>
    <row r="12367" spans="13:13" x14ac:dyDescent="0.25">
      <c r="M12367"/>
    </row>
    <row r="12368" spans="13:13" x14ac:dyDescent="0.25">
      <c r="M12368"/>
    </row>
    <row r="12369" spans="13:13" x14ac:dyDescent="0.25">
      <c r="M12369"/>
    </row>
    <row r="12370" spans="13:13" x14ac:dyDescent="0.25">
      <c r="M12370"/>
    </row>
    <row r="12371" spans="13:13" x14ac:dyDescent="0.25">
      <c r="M12371"/>
    </row>
    <row r="12372" spans="13:13" x14ac:dyDescent="0.25">
      <c r="M12372"/>
    </row>
    <row r="12373" spans="13:13" x14ac:dyDescent="0.25">
      <c r="M12373"/>
    </row>
    <row r="12374" spans="13:13" x14ac:dyDescent="0.25">
      <c r="M12374"/>
    </row>
    <row r="12375" spans="13:13" x14ac:dyDescent="0.25">
      <c r="M12375"/>
    </row>
    <row r="12376" spans="13:13" x14ac:dyDescent="0.25">
      <c r="M12376"/>
    </row>
    <row r="12377" spans="13:13" x14ac:dyDescent="0.25">
      <c r="M12377"/>
    </row>
    <row r="12378" spans="13:13" x14ac:dyDescent="0.25">
      <c r="M12378"/>
    </row>
    <row r="12379" spans="13:13" x14ac:dyDescent="0.25">
      <c r="M12379"/>
    </row>
    <row r="12380" spans="13:13" x14ac:dyDescent="0.25">
      <c r="M12380"/>
    </row>
    <row r="12381" spans="13:13" x14ac:dyDescent="0.25">
      <c r="M12381"/>
    </row>
    <row r="12382" spans="13:13" x14ac:dyDescent="0.25">
      <c r="M12382"/>
    </row>
    <row r="12383" spans="13:13" x14ac:dyDescent="0.25">
      <c r="M12383"/>
    </row>
    <row r="12384" spans="13:13" x14ac:dyDescent="0.25">
      <c r="M12384"/>
    </row>
    <row r="12385" spans="13:13" x14ac:dyDescent="0.25">
      <c r="M12385"/>
    </row>
    <row r="12386" spans="13:13" x14ac:dyDescent="0.25">
      <c r="M12386"/>
    </row>
    <row r="12387" spans="13:13" x14ac:dyDescent="0.25">
      <c r="M12387"/>
    </row>
    <row r="12388" spans="13:13" x14ac:dyDescent="0.25">
      <c r="M12388"/>
    </row>
    <row r="12389" spans="13:13" x14ac:dyDescent="0.25">
      <c r="M12389"/>
    </row>
    <row r="12390" spans="13:13" x14ac:dyDescent="0.25">
      <c r="M12390"/>
    </row>
    <row r="12391" spans="13:13" x14ac:dyDescent="0.25">
      <c r="M12391"/>
    </row>
    <row r="12392" spans="13:13" x14ac:dyDescent="0.25">
      <c r="M12392"/>
    </row>
    <row r="12393" spans="13:13" x14ac:dyDescent="0.25">
      <c r="M12393"/>
    </row>
    <row r="12394" spans="13:13" x14ac:dyDescent="0.25">
      <c r="M12394"/>
    </row>
    <row r="12395" spans="13:13" x14ac:dyDescent="0.25">
      <c r="M12395"/>
    </row>
    <row r="12396" spans="13:13" x14ac:dyDescent="0.25">
      <c r="M12396"/>
    </row>
    <row r="12397" spans="13:13" x14ac:dyDescent="0.25">
      <c r="M12397"/>
    </row>
    <row r="12398" spans="13:13" x14ac:dyDescent="0.25">
      <c r="M12398"/>
    </row>
    <row r="12399" spans="13:13" x14ac:dyDescent="0.25">
      <c r="M12399"/>
    </row>
    <row r="12400" spans="13:13" x14ac:dyDescent="0.25">
      <c r="M12400"/>
    </row>
    <row r="12401" spans="13:13" x14ac:dyDescent="0.25">
      <c r="M12401"/>
    </row>
    <row r="12402" spans="13:13" x14ac:dyDescent="0.25">
      <c r="M12402"/>
    </row>
    <row r="12403" spans="13:13" x14ac:dyDescent="0.25">
      <c r="M12403"/>
    </row>
    <row r="12404" spans="13:13" x14ac:dyDescent="0.25">
      <c r="M12404"/>
    </row>
    <row r="12405" spans="13:13" x14ac:dyDescent="0.25">
      <c r="M12405"/>
    </row>
    <row r="12406" spans="13:13" x14ac:dyDescent="0.25">
      <c r="M12406"/>
    </row>
    <row r="12407" spans="13:13" x14ac:dyDescent="0.25">
      <c r="M12407"/>
    </row>
    <row r="12408" spans="13:13" x14ac:dyDescent="0.25">
      <c r="M12408"/>
    </row>
    <row r="12409" spans="13:13" x14ac:dyDescent="0.25">
      <c r="M12409"/>
    </row>
    <row r="12410" spans="13:13" x14ac:dyDescent="0.25">
      <c r="M12410"/>
    </row>
    <row r="12411" spans="13:13" x14ac:dyDescent="0.25">
      <c r="M12411"/>
    </row>
    <row r="12412" spans="13:13" x14ac:dyDescent="0.25">
      <c r="M12412"/>
    </row>
    <row r="12413" spans="13:13" x14ac:dyDescent="0.25">
      <c r="M12413"/>
    </row>
    <row r="12414" spans="13:13" x14ac:dyDescent="0.25">
      <c r="M12414"/>
    </row>
    <row r="12415" spans="13:13" x14ac:dyDescent="0.25">
      <c r="M12415"/>
    </row>
    <row r="12416" spans="13:13" x14ac:dyDescent="0.25">
      <c r="M12416"/>
    </row>
    <row r="12417" spans="13:13" x14ac:dyDescent="0.25">
      <c r="M12417"/>
    </row>
    <row r="12418" spans="13:13" x14ac:dyDescent="0.25">
      <c r="M12418"/>
    </row>
    <row r="12419" spans="13:13" x14ac:dyDescent="0.25">
      <c r="M12419"/>
    </row>
    <row r="12420" spans="13:13" x14ac:dyDescent="0.25">
      <c r="M12420"/>
    </row>
    <row r="12421" spans="13:13" x14ac:dyDescent="0.25">
      <c r="M12421"/>
    </row>
    <row r="12422" spans="13:13" x14ac:dyDescent="0.25">
      <c r="M12422"/>
    </row>
    <row r="12423" spans="13:13" x14ac:dyDescent="0.25">
      <c r="M12423"/>
    </row>
    <row r="12424" spans="13:13" x14ac:dyDescent="0.25">
      <c r="M12424"/>
    </row>
    <row r="12425" spans="13:13" x14ac:dyDescent="0.25">
      <c r="M12425"/>
    </row>
    <row r="12426" spans="13:13" x14ac:dyDescent="0.25">
      <c r="M12426"/>
    </row>
    <row r="12427" spans="13:13" x14ac:dyDescent="0.25">
      <c r="M12427"/>
    </row>
    <row r="12428" spans="13:13" x14ac:dyDescent="0.25">
      <c r="M12428"/>
    </row>
    <row r="12429" spans="13:13" x14ac:dyDescent="0.25">
      <c r="M12429"/>
    </row>
    <row r="12430" spans="13:13" x14ac:dyDescent="0.25">
      <c r="M12430"/>
    </row>
    <row r="12431" spans="13:13" x14ac:dyDescent="0.25">
      <c r="M12431"/>
    </row>
    <row r="12432" spans="13:13" x14ac:dyDescent="0.25">
      <c r="M12432"/>
    </row>
    <row r="12433" spans="13:13" x14ac:dyDescent="0.25">
      <c r="M12433"/>
    </row>
    <row r="12434" spans="13:13" x14ac:dyDescent="0.25">
      <c r="M12434"/>
    </row>
    <row r="12435" spans="13:13" x14ac:dyDescent="0.25">
      <c r="M12435"/>
    </row>
    <row r="12436" spans="13:13" x14ac:dyDescent="0.25">
      <c r="M12436"/>
    </row>
    <row r="12437" spans="13:13" x14ac:dyDescent="0.25">
      <c r="M12437"/>
    </row>
    <row r="12438" spans="13:13" x14ac:dyDescent="0.25">
      <c r="M12438"/>
    </row>
    <row r="12439" spans="13:13" x14ac:dyDescent="0.25">
      <c r="M12439"/>
    </row>
    <row r="12440" spans="13:13" x14ac:dyDescent="0.25">
      <c r="M12440"/>
    </row>
    <row r="12441" spans="13:13" x14ac:dyDescent="0.25">
      <c r="M12441"/>
    </row>
    <row r="12442" spans="13:13" x14ac:dyDescent="0.25">
      <c r="M12442"/>
    </row>
    <row r="12443" spans="13:13" x14ac:dyDescent="0.25">
      <c r="M12443"/>
    </row>
    <row r="12444" spans="13:13" x14ac:dyDescent="0.25">
      <c r="M12444"/>
    </row>
    <row r="12445" spans="13:13" x14ac:dyDescent="0.25">
      <c r="M12445"/>
    </row>
    <row r="12446" spans="13:13" x14ac:dyDescent="0.25">
      <c r="M12446"/>
    </row>
    <row r="12447" spans="13:13" x14ac:dyDescent="0.25">
      <c r="M12447"/>
    </row>
    <row r="12448" spans="13:13" x14ac:dyDescent="0.25">
      <c r="M12448"/>
    </row>
    <row r="12449" spans="13:13" x14ac:dyDescent="0.25">
      <c r="M12449"/>
    </row>
    <row r="12450" spans="13:13" x14ac:dyDescent="0.25">
      <c r="M12450"/>
    </row>
    <row r="12451" spans="13:13" x14ac:dyDescent="0.25">
      <c r="M12451"/>
    </row>
    <row r="12452" spans="13:13" x14ac:dyDescent="0.25">
      <c r="M12452"/>
    </row>
    <row r="12453" spans="13:13" x14ac:dyDescent="0.25">
      <c r="M12453"/>
    </row>
    <row r="12454" spans="13:13" x14ac:dyDescent="0.25">
      <c r="M12454"/>
    </row>
    <row r="12455" spans="13:13" x14ac:dyDescent="0.25">
      <c r="M12455"/>
    </row>
    <row r="12456" spans="13:13" x14ac:dyDescent="0.25">
      <c r="M12456"/>
    </row>
    <row r="12457" spans="13:13" x14ac:dyDescent="0.25">
      <c r="M12457"/>
    </row>
    <row r="12458" spans="13:13" x14ac:dyDescent="0.25">
      <c r="M12458"/>
    </row>
    <row r="12459" spans="13:13" x14ac:dyDescent="0.25">
      <c r="M12459"/>
    </row>
    <row r="12460" spans="13:13" x14ac:dyDescent="0.25">
      <c r="M12460"/>
    </row>
    <row r="12461" spans="13:13" x14ac:dyDescent="0.25">
      <c r="M12461"/>
    </row>
    <row r="12462" spans="13:13" x14ac:dyDescent="0.25">
      <c r="M12462"/>
    </row>
    <row r="12463" spans="13:13" x14ac:dyDescent="0.25">
      <c r="M12463"/>
    </row>
    <row r="12464" spans="13:13" x14ac:dyDescent="0.25">
      <c r="M12464"/>
    </row>
    <row r="12465" spans="13:13" x14ac:dyDescent="0.25">
      <c r="M12465"/>
    </row>
    <row r="12466" spans="13:13" x14ac:dyDescent="0.25">
      <c r="M12466"/>
    </row>
    <row r="12467" spans="13:13" x14ac:dyDescent="0.25">
      <c r="M12467"/>
    </row>
    <row r="12468" spans="13:13" x14ac:dyDescent="0.25">
      <c r="M12468"/>
    </row>
    <row r="12469" spans="13:13" x14ac:dyDescent="0.25">
      <c r="M12469"/>
    </row>
    <row r="12470" spans="13:13" x14ac:dyDescent="0.25">
      <c r="M12470"/>
    </row>
    <row r="12471" spans="13:13" x14ac:dyDescent="0.25">
      <c r="M12471"/>
    </row>
    <row r="12472" spans="13:13" x14ac:dyDescent="0.25">
      <c r="M12472"/>
    </row>
    <row r="12473" spans="13:13" x14ac:dyDescent="0.25">
      <c r="M12473"/>
    </row>
    <row r="12474" spans="13:13" x14ac:dyDescent="0.25">
      <c r="M12474"/>
    </row>
    <row r="12475" spans="13:13" x14ac:dyDescent="0.25">
      <c r="M12475"/>
    </row>
    <row r="12476" spans="13:13" x14ac:dyDescent="0.25">
      <c r="M12476"/>
    </row>
    <row r="12477" spans="13:13" x14ac:dyDescent="0.25">
      <c r="M12477"/>
    </row>
    <row r="12478" spans="13:13" x14ac:dyDescent="0.25">
      <c r="M12478"/>
    </row>
    <row r="12479" spans="13:13" x14ac:dyDescent="0.25">
      <c r="M12479"/>
    </row>
    <row r="12480" spans="13:13" x14ac:dyDescent="0.25">
      <c r="M12480"/>
    </row>
    <row r="12481" spans="13:13" x14ac:dyDescent="0.25">
      <c r="M12481"/>
    </row>
    <row r="12482" spans="13:13" x14ac:dyDescent="0.25">
      <c r="M12482"/>
    </row>
    <row r="12483" spans="13:13" x14ac:dyDescent="0.25">
      <c r="M12483"/>
    </row>
    <row r="12484" spans="13:13" x14ac:dyDescent="0.25">
      <c r="M12484"/>
    </row>
    <row r="12485" spans="13:13" x14ac:dyDescent="0.25">
      <c r="M12485"/>
    </row>
    <row r="12486" spans="13:13" x14ac:dyDescent="0.25">
      <c r="M12486"/>
    </row>
    <row r="12487" spans="13:13" x14ac:dyDescent="0.25">
      <c r="M12487"/>
    </row>
    <row r="12488" spans="13:13" x14ac:dyDescent="0.25">
      <c r="M12488"/>
    </row>
    <row r="12489" spans="13:13" x14ac:dyDescent="0.25">
      <c r="M12489"/>
    </row>
    <row r="12490" spans="13:13" x14ac:dyDescent="0.25">
      <c r="M12490"/>
    </row>
    <row r="12491" spans="13:13" x14ac:dyDescent="0.25">
      <c r="M12491"/>
    </row>
    <row r="12492" spans="13:13" x14ac:dyDescent="0.25">
      <c r="M12492"/>
    </row>
    <row r="12493" spans="13:13" x14ac:dyDescent="0.25">
      <c r="M12493"/>
    </row>
    <row r="12494" spans="13:13" x14ac:dyDescent="0.25">
      <c r="M12494"/>
    </row>
    <row r="12495" spans="13:13" x14ac:dyDescent="0.25">
      <c r="M12495"/>
    </row>
    <row r="12496" spans="13:13" x14ac:dyDescent="0.25">
      <c r="M12496"/>
    </row>
    <row r="12497" spans="13:13" x14ac:dyDescent="0.25">
      <c r="M12497"/>
    </row>
    <row r="12498" spans="13:13" x14ac:dyDescent="0.25">
      <c r="M12498"/>
    </row>
    <row r="12499" spans="13:13" x14ac:dyDescent="0.25">
      <c r="M12499"/>
    </row>
    <row r="12500" spans="13:13" x14ac:dyDescent="0.25">
      <c r="M12500"/>
    </row>
    <row r="12501" spans="13:13" x14ac:dyDescent="0.25">
      <c r="M12501"/>
    </row>
    <row r="12502" spans="13:13" x14ac:dyDescent="0.25">
      <c r="M12502"/>
    </row>
    <row r="12503" spans="13:13" x14ac:dyDescent="0.25">
      <c r="M12503"/>
    </row>
    <row r="12504" spans="13:13" x14ac:dyDescent="0.25">
      <c r="M12504"/>
    </row>
    <row r="12505" spans="13:13" x14ac:dyDescent="0.25">
      <c r="M12505"/>
    </row>
    <row r="12506" spans="13:13" x14ac:dyDescent="0.25">
      <c r="M12506"/>
    </row>
    <row r="12507" spans="13:13" x14ac:dyDescent="0.25">
      <c r="M12507"/>
    </row>
    <row r="12508" spans="13:13" x14ac:dyDescent="0.25">
      <c r="M12508"/>
    </row>
    <row r="12509" spans="13:13" x14ac:dyDescent="0.25">
      <c r="M12509"/>
    </row>
    <row r="12510" spans="13:13" x14ac:dyDescent="0.25">
      <c r="M12510"/>
    </row>
    <row r="12511" spans="13:13" x14ac:dyDescent="0.25">
      <c r="M12511"/>
    </row>
    <row r="12512" spans="13:13" x14ac:dyDescent="0.25">
      <c r="M12512"/>
    </row>
    <row r="12513" spans="13:13" x14ac:dyDescent="0.25">
      <c r="M12513"/>
    </row>
    <row r="12514" spans="13:13" x14ac:dyDescent="0.25">
      <c r="M12514"/>
    </row>
    <row r="12515" spans="13:13" x14ac:dyDescent="0.25">
      <c r="M12515"/>
    </row>
    <row r="12516" spans="13:13" x14ac:dyDescent="0.25">
      <c r="M12516"/>
    </row>
    <row r="12517" spans="13:13" x14ac:dyDescent="0.25">
      <c r="M12517"/>
    </row>
    <row r="12518" spans="13:13" x14ac:dyDescent="0.25">
      <c r="M12518"/>
    </row>
    <row r="12519" spans="13:13" x14ac:dyDescent="0.25">
      <c r="M12519"/>
    </row>
    <row r="12520" spans="13:13" x14ac:dyDescent="0.25">
      <c r="M12520"/>
    </row>
    <row r="12521" spans="13:13" x14ac:dyDescent="0.25">
      <c r="M12521"/>
    </row>
    <row r="12522" spans="13:13" x14ac:dyDescent="0.25">
      <c r="M12522"/>
    </row>
    <row r="12523" spans="13:13" x14ac:dyDescent="0.25">
      <c r="M12523"/>
    </row>
    <row r="12524" spans="13:13" x14ac:dyDescent="0.25">
      <c r="M12524"/>
    </row>
    <row r="12525" spans="13:13" x14ac:dyDescent="0.25">
      <c r="M12525"/>
    </row>
    <row r="12526" spans="13:13" x14ac:dyDescent="0.25">
      <c r="M12526"/>
    </row>
    <row r="12527" spans="13:13" x14ac:dyDescent="0.25">
      <c r="M12527"/>
    </row>
    <row r="12528" spans="13:13" x14ac:dyDescent="0.25">
      <c r="M12528"/>
    </row>
    <row r="12529" spans="13:13" x14ac:dyDescent="0.25">
      <c r="M12529"/>
    </row>
    <row r="12530" spans="13:13" x14ac:dyDescent="0.25">
      <c r="M12530"/>
    </row>
    <row r="12531" spans="13:13" x14ac:dyDescent="0.25">
      <c r="M12531"/>
    </row>
    <row r="12532" spans="13:13" x14ac:dyDescent="0.25">
      <c r="M12532"/>
    </row>
    <row r="12533" spans="13:13" x14ac:dyDescent="0.25">
      <c r="M12533"/>
    </row>
    <row r="12534" spans="13:13" x14ac:dyDescent="0.25">
      <c r="M12534"/>
    </row>
    <row r="12535" spans="13:13" x14ac:dyDescent="0.25">
      <c r="M12535"/>
    </row>
    <row r="12536" spans="13:13" x14ac:dyDescent="0.25">
      <c r="M12536"/>
    </row>
    <row r="12537" spans="13:13" x14ac:dyDescent="0.25">
      <c r="M12537"/>
    </row>
    <row r="12538" spans="13:13" x14ac:dyDescent="0.25">
      <c r="M12538"/>
    </row>
    <row r="12539" spans="13:13" x14ac:dyDescent="0.25">
      <c r="M12539"/>
    </row>
    <row r="12540" spans="13:13" x14ac:dyDescent="0.25">
      <c r="M12540"/>
    </row>
    <row r="12541" spans="13:13" x14ac:dyDescent="0.25">
      <c r="M12541"/>
    </row>
    <row r="12542" spans="13:13" x14ac:dyDescent="0.25">
      <c r="M12542"/>
    </row>
    <row r="12543" spans="13:13" x14ac:dyDescent="0.25">
      <c r="M12543"/>
    </row>
    <row r="12544" spans="13:13" x14ac:dyDescent="0.25">
      <c r="M12544"/>
    </row>
    <row r="12545" spans="13:13" x14ac:dyDescent="0.25">
      <c r="M12545"/>
    </row>
    <row r="12546" spans="13:13" x14ac:dyDescent="0.25">
      <c r="M12546"/>
    </row>
    <row r="12547" spans="13:13" x14ac:dyDescent="0.25">
      <c r="M12547"/>
    </row>
    <row r="12548" spans="13:13" x14ac:dyDescent="0.25">
      <c r="M12548"/>
    </row>
    <row r="12549" spans="13:13" x14ac:dyDescent="0.25">
      <c r="M12549"/>
    </row>
    <row r="12550" spans="13:13" x14ac:dyDescent="0.25">
      <c r="M12550"/>
    </row>
    <row r="12551" spans="13:13" x14ac:dyDescent="0.25">
      <c r="M12551"/>
    </row>
    <row r="12552" spans="13:13" x14ac:dyDescent="0.25">
      <c r="M12552"/>
    </row>
    <row r="12553" spans="13:13" x14ac:dyDescent="0.25">
      <c r="M12553"/>
    </row>
    <row r="12554" spans="13:13" x14ac:dyDescent="0.25">
      <c r="M12554"/>
    </row>
    <row r="12555" spans="13:13" x14ac:dyDescent="0.25">
      <c r="M12555"/>
    </row>
    <row r="12556" spans="13:13" x14ac:dyDescent="0.25">
      <c r="M12556"/>
    </row>
    <row r="12557" spans="13:13" x14ac:dyDescent="0.25">
      <c r="M12557"/>
    </row>
    <row r="12558" spans="13:13" x14ac:dyDescent="0.25">
      <c r="M12558"/>
    </row>
    <row r="12559" spans="13:13" x14ac:dyDescent="0.25">
      <c r="M12559"/>
    </row>
    <row r="12560" spans="13:13" x14ac:dyDescent="0.25">
      <c r="M12560"/>
    </row>
    <row r="12561" spans="13:13" x14ac:dyDescent="0.25">
      <c r="M12561"/>
    </row>
    <row r="12562" spans="13:13" x14ac:dyDescent="0.25">
      <c r="M12562"/>
    </row>
    <row r="12563" spans="13:13" x14ac:dyDescent="0.25">
      <c r="M12563"/>
    </row>
    <row r="12564" spans="13:13" x14ac:dyDescent="0.25">
      <c r="M12564"/>
    </row>
    <row r="12565" spans="13:13" x14ac:dyDescent="0.25">
      <c r="M12565"/>
    </row>
    <row r="12566" spans="13:13" x14ac:dyDescent="0.25">
      <c r="M12566"/>
    </row>
    <row r="12567" spans="13:13" x14ac:dyDescent="0.25">
      <c r="M12567"/>
    </row>
    <row r="12568" spans="13:13" x14ac:dyDescent="0.25">
      <c r="M12568"/>
    </row>
    <row r="12569" spans="13:13" x14ac:dyDescent="0.25">
      <c r="M12569"/>
    </row>
    <row r="12570" spans="13:13" x14ac:dyDescent="0.25">
      <c r="M12570"/>
    </row>
    <row r="12571" spans="13:13" x14ac:dyDescent="0.25">
      <c r="M12571"/>
    </row>
    <row r="12572" spans="13:13" x14ac:dyDescent="0.25">
      <c r="M12572"/>
    </row>
    <row r="12573" spans="13:13" x14ac:dyDescent="0.25">
      <c r="M12573"/>
    </row>
    <row r="12574" spans="13:13" x14ac:dyDescent="0.25">
      <c r="M12574"/>
    </row>
    <row r="12575" spans="13:13" x14ac:dyDescent="0.25">
      <c r="M12575"/>
    </row>
    <row r="12576" spans="13:13" x14ac:dyDescent="0.25">
      <c r="M12576"/>
    </row>
    <row r="12577" spans="13:13" x14ac:dyDescent="0.25">
      <c r="M12577"/>
    </row>
    <row r="12578" spans="13:13" x14ac:dyDescent="0.25">
      <c r="M12578"/>
    </row>
    <row r="12579" spans="13:13" x14ac:dyDescent="0.25">
      <c r="M12579"/>
    </row>
    <row r="12580" spans="13:13" x14ac:dyDescent="0.25">
      <c r="M12580"/>
    </row>
    <row r="12581" spans="13:13" x14ac:dyDescent="0.25">
      <c r="M12581"/>
    </row>
    <row r="12582" spans="13:13" x14ac:dyDescent="0.25">
      <c r="M12582"/>
    </row>
    <row r="12583" spans="13:13" x14ac:dyDescent="0.25">
      <c r="M12583"/>
    </row>
    <row r="12584" spans="13:13" x14ac:dyDescent="0.25">
      <c r="M12584"/>
    </row>
    <row r="12585" spans="13:13" x14ac:dyDescent="0.25">
      <c r="M12585"/>
    </row>
    <row r="12586" spans="13:13" x14ac:dyDescent="0.25">
      <c r="M12586"/>
    </row>
    <row r="12587" spans="13:13" x14ac:dyDescent="0.25">
      <c r="M12587"/>
    </row>
    <row r="12588" spans="13:13" x14ac:dyDescent="0.25">
      <c r="M12588"/>
    </row>
    <row r="12589" spans="13:13" x14ac:dyDescent="0.25">
      <c r="M12589"/>
    </row>
    <row r="12590" spans="13:13" x14ac:dyDescent="0.25">
      <c r="M12590"/>
    </row>
    <row r="12591" spans="13:13" x14ac:dyDescent="0.25">
      <c r="M12591"/>
    </row>
    <row r="12592" spans="13:13" x14ac:dyDescent="0.25">
      <c r="M12592"/>
    </row>
    <row r="12593" spans="13:13" x14ac:dyDescent="0.25">
      <c r="M12593"/>
    </row>
    <row r="12594" spans="13:13" x14ac:dyDescent="0.25">
      <c r="M12594"/>
    </row>
    <row r="12595" spans="13:13" x14ac:dyDescent="0.25">
      <c r="M12595"/>
    </row>
    <row r="12596" spans="13:13" x14ac:dyDescent="0.25">
      <c r="M12596"/>
    </row>
    <row r="12597" spans="13:13" x14ac:dyDescent="0.25">
      <c r="M12597"/>
    </row>
    <row r="12598" spans="13:13" x14ac:dyDescent="0.25">
      <c r="M12598"/>
    </row>
    <row r="12599" spans="13:13" x14ac:dyDescent="0.25">
      <c r="M12599"/>
    </row>
    <row r="12600" spans="13:13" x14ac:dyDescent="0.25">
      <c r="M12600"/>
    </row>
    <row r="12601" spans="13:13" x14ac:dyDescent="0.25">
      <c r="M12601"/>
    </row>
    <row r="12602" spans="13:13" x14ac:dyDescent="0.25">
      <c r="M12602"/>
    </row>
    <row r="12603" spans="13:13" x14ac:dyDescent="0.25">
      <c r="M12603"/>
    </row>
    <row r="12604" spans="13:13" x14ac:dyDescent="0.25">
      <c r="M12604"/>
    </row>
    <row r="12605" spans="13:13" x14ac:dyDescent="0.25">
      <c r="M12605"/>
    </row>
    <row r="12606" spans="13:13" x14ac:dyDescent="0.25">
      <c r="M12606"/>
    </row>
    <row r="12607" spans="13:13" x14ac:dyDescent="0.25">
      <c r="M12607"/>
    </row>
    <row r="12608" spans="13:13" x14ac:dyDescent="0.25">
      <c r="M12608"/>
    </row>
    <row r="12609" spans="13:13" x14ac:dyDescent="0.25">
      <c r="M12609"/>
    </row>
    <row r="12610" spans="13:13" x14ac:dyDescent="0.25">
      <c r="M12610"/>
    </row>
    <row r="12611" spans="13:13" x14ac:dyDescent="0.25">
      <c r="M12611"/>
    </row>
    <row r="12612" spans="13:13" x14ac:dyDescent="0.25">
      <c r="M12612"/>
    </row>
    <row r="12613" spans="13:13" x14ac:dyDescent="0.25">
      <c r="M12613"/>
    </row>
    <row r="12614" spans="13:13" x14ac:dyDescent="0.25">
      <c r="M12614"/>
    </row>
    <row r="12615" spans="13:13" x14ac:dyDescent="0.25">
      <c r="M12615"/>
    </row>
    <row r="12616" spans="13:13" x14ac:dyDescent="0.25">
      <c r="M12616"/>
    </row>
    <row r="12617" spans="13:13" x14ac:dyDescent="0.25">
      <c r="M12617"/>
    </row>
    <row r="12618" spans="13:13" x14ac:dyDescent="0.25">
      <c r="M12618"/>
    </row>
    <row r="12619" spans="13:13" x14ac:dyDescent="0.25">
      <c r="M12619"/>
    </row>
    <row r="12620" spans="13:13" x14ac:dyDescent="0.25">
      <c r="M12620"/>
    </row>
    <row r="12621" spans="13:13" x14ac:dyDescent="0.25">
      <c r="M12621"/>
    </row>
    <row r="12622" spans="13:13" x14ac:dyDescent="0.25">
      <c r="M12622"/>
    </row>
    <row r="12623" spans="13:13" x14ac:dyDescent="0.25">
      <c r="M12623"/>
    </row>
    <row r="12624" spans="13:13" x14ac:dyDescent="0.25">
      <c r="M12624"/>
    </row>
    <row r="12625" spans="13:13" x14ac:dyDescent="0.25">
      <c r="M12625"/>
    </row>
    <row r="12626" spans="13:13" x14ac:dyDescent="0.25">
      <c r="M12626"/>
    </row>
    <row r="12627" spans="13:13" x14ac:dyDescent="0.25">
      <c r="M12627"/>
    </row>
    <row r="12628" spans="13:13" x14ac:dyDescent="0.25">
      <c r="M12628"/>
    </row>
    <row r="12629" spans="13:13" x14ac:dyDescent="0.25">
      <c r="M12629"/>
    </row>
    <row r="12630" spans="13:13" x14ac:dyDescent="0.25">
      <c r="M12630"/>
    </row>
    <row r="12631" spans="13:13" x14ac:dyDescent="0.25">
      <c r="M12631"/>
    </row>
    <row r="12632" spans="13:13" x14ac:dyDescent="0.25">
      <c r="M12632"/>
    </row>
    <row r="12633" spans="13:13" x14ac:dyDescent="0.25">
      <c r="M12633"/>
    </row>
    <row r="12634" spans="13:13" x14ac:dyDescent="0.25">
      <c r="M12634"/>
    </row>
    <row r="12635" spans="13:13" x14ac:dyDescent="0.25">
      <c r="M12635"/>
    </row>
    <row r="12636" spans="13:13" x14ac:dyDescent="0.25">
      <c r="M12636"/>
    </row>
    <row r="12637" spans="13:13" x14ac:dyDescent="0.25">
      <c r="M12637"/>
    </row>
    <row r="12638" spans="13:13" x14ac:dyDescent="0.25">
      <c r="M12638"/>
    </row>
    <row r="12639" spans="13:13" x14ac:dyDescent="0.25">
      <c r="M12639"/>
    </row>
    <row r="12640" spans="13:13" x14ac:dyDescent="0.25">
      <c r="M12640"/>
    </row>
    <row r="12641" spans="13:13" x14ac:dyDescent="0.25">
      <c r="M12641"/>
    </row>
    <row r="12642" spans="13:13" x14ac:dyDescent="0.25">
      <c r="M12642"/>
    </row>
    <row r="12643" spans="13:13" x14ac:dyDescent="0.25">
      <c r="M12643"/>
    </row>
    <row r="12644" spans="13:13" x14ac:dyDescent="0.25">
      <c r="M12644"/>
    </row>
    <row r="12645" spans="13:13" x14ac:dyDescent="0.25">
      <c r="M12645"/>
    </row>
    <row r="12646" spans="13:13" x14ac:dyDescent="0.25">
      <c r="M12646"/>
    </row>
    <row r="12647" spans="13:13" x14ac:dyDescent="0.25">
      <c r="M12647"/>
    </row>
    <row r="12648" spans="13:13" x14ac:dyDescent="0.25">
      <c r="M12648"/>
    </row>
    <row r="12649" spans="13:13" x14ac:dyDescent="0.25">
      <c r="M12649"/>
    </row>
    <row r="12650" spans="13:13" x14ac:dyDescent="0.25">
      <c r="M12650"/>
    </row>
    <row r="12651" spans="13:13" x14ac:dyDescent="0.25">
      <c r="M12651"/>
    </row>
    <row r="12652" spans="13:13" x14ac:dyDescent="0.25">
      <c r="M12652"/>
    </row>
    <row r="12653" spans="13:13" x14ac:dyDescent="0.25">
      <c r="M12653"/>
    </row>
    <row r="12654" spans="13:13" x14ac:dyDescent="0.25">
      <c r="M12654"/>
    </row>
    <row r="12655" spans="13:13" x14ac:dyDescent="0.25">
      <c r="M12655"/>
    </row>
    <row r="12656" spans="13:13" x14ac:dyDescent="0.25">
      <c r="M12656"/>
    </row>
    <row r="12657" spans="13:13" x14ac:dyDescent="0.25">
      <c r="M12657"/>
    </row>
    <row r="12658" spans="13:13" x14ac:dyDescent="0.25">
      <c r="M12658"/>
    </row>
    <row r="12659" spans="13:13" x14ac:dyDescent="0.25">
      <c r="M12659"/>
    </row>
    <row r="12660" spans="13:13" x14ac:dyDescent="0.25">
      <c r="M12660"/>
    </row>
    <row r="12661" spans="13:13" x14ac:dyDescent="0.25">
      <c r="M12661"/>
    </row>
    <row r="12662" spans="13:13" x14ac:dyDescent="0.25">
      <c r="M12662"/>
    </row>
    <row r="12663" spans="13:13" x14ac:dyDescent="0.25">
      <c r="M12663"/>
    </row>
    <row r="12664" spans="13:13" x14ac:dyDescent="0.25">
      <c r="M12664"/>
    </row>
    <row r="12665" spans="13:13" x14ac:dyDescent="0.25">
      <c r="M12665"/>
    </row>
    <row r="12666" spans="13:13" x14ac:dyDescent="0.25">
      <c r="M12666"/>
    </row>
    <row r="12667" spans="13:13" x14ac:dyDescent="0.25">
      <c r="M12667"/>
    </row>
    <row r="12668" spans="13:13" x14ac:dyDescent="0.25">
      <c r="M12668"/>
    </row>
    <row r="12669" spans="13:13" x14ac:dyDescent="0.25">
      <c r="M12669"/>
    </row>
    <row r="12670" spans="13:13" x14ac:dyDescent="0.25">
      <c r="M12670"/>
    </row>
    <row r="12671" spans="13:13" x14ac:dyDescent="0.25">
      <c r="M12671"/>
    </row>
    <row r="12672" spans="13:13" x14ac:dyDescent="0.25">
      <c r="M12672"/>
    </row>
    <row r="12673" spans="13:13" x14ac:dyDescent="0.25">
      <c r="M12673"/>
    </row>
    <row r="12674" spans="13:13" x14ac:dyDescent="0.25">
      <c r="M12674"/>
    </row>
    <row r="12675" spans="13:13" x14ac:dyDescent="0.25">
      <c r="M12675"/>
    </row>
    <row r="12676" spans="13:13" x14ac:dyDescent="0.25">
      <c r="M12676"/>
    </row>
    <row r="12677" spans="13:13" x14ac:dyDescent="0.25">
      <c r="M12677"/>
    </row>
    <row r="12678" spans="13:13" x14ac:dyDescent="0.25">
      <c r="M12678"/>
    </row>
    <row r="12679" spans="13:13" x14ac:dyDescent="0.25">
      <c r="M12679"/>
    </row>
    <row r="12680" spans="13:13" x14ac:dyDescent="0.25">
      <c r="M12680"/>
    </row>
    <row r="12681" spans="13:13" x14ac:dyDescent="0.25">
      <c r="M12681"/>
    </row>
    <row r="12682" spans="13:13" x14ac:dyDescent="0.25">
      <c r="M12682"/>
    </row>
    <row r="12683" spans="13:13" x14ac:dyDescent="0.25">
      <c r="M12683"/>
    </row>
    <row r="12684" spans="13:13" x14ac:dyDescent="0.25">
      <c r="M12684"/>
    </row>
    <row r="12685" spans="13:13" x14ac:dyDescent="0.25">
      <c r="M12685"/>
    </row>
    <row r="12686" spans="13:13" x14ac:dyDescent="0.25">
      <c r="M12686"/>
    </row>
    <row r="12687" spans="13:13" x14ac:dyDescent="0.25">
      <c r="M12687"/>
    </row>
    <row r="12688" spans="13:13" x14ac:dyDescent="0.25">
      <c r="M12688"/>
    </row>
    <row r="12689" spans="13:13" x14ac:dyDescent="0.25">
      <c r="M12689"/>
    </row>
    <row r="12690" spans="13:13" x14ac:dyDescent="0.25">
      <c r="M12690"/>
    </row>
    <row r="12691" spans="13:13" x14ac:dyDescent="0.25">
      <c r="M12691"/>
    </row>
    <row r="12692" spans="13:13" x14ac:dyDescent="0.25">
      <c r="M12692"/>
    </row>
    <row r="12693" spans="13:13" x14ac:dyDescent="0.25">
      <c r="M12693"/>
    </row>
    <row r="12694" spans="13:13" x14ac:dyDescent="0.25">
      <c r="M12694"/>
    </row>
    <row r="12695" spans="13:13" x14ac:dyDescent="0.25">
      <c r="M12695"/>
    </row>
    <row r="12696" spans="13:13" x14ac:dyDescent="0.25">
      <c r="M12696"/>
    </row>
    <row r="12697" spans="13:13" x14ac:dyDescent="0.25">
      <c r="M12697"/>
    </row>
    <row r="12698" spans="13:13" x14ac:dyDescent="0.25">
      <c r="M12698"/>
    </row>
    <row r="12699" spans="13:13" x14ac:dyDescent="0.25">
      <c r="M12699"/>
    </row>
    <row r="12700" spans="13:13" x14ac:dyDescent="0.25">
      <c r="M12700"/>
    </row>
    <row r="12701" spans="13:13" x14ac:dyDescent="0.25">
      <c r="M12701"/>
    </row>
    <row r="12702" spans="13:13" x14ac:dyDescent="0.25">
      <c r="M12702"/>
    </row>
    <row r="12703" spans="13:13" x14ac:dyDescent="0.25">
      <c r="M12703"/>
    </row>
    <row r="12704" spans="13:13" x14ac:dyDescent="0.25">
      <c r="M12704"/>
    </row>
    <row r="12705" spans="13:13" x14ac:dyDescent="0.25">
      <c r="M12705"/>
    </row>
    <row r="12706" spans="13:13" x14ac:dyDescent="0.25">
      <c r="M12706"/>
    </row>
    <row r="12707" spans="13:13" x14ac:dyDescent="0.25">
      <c r="M12707"/>
    </row>
    <row r="12708" spans="13:13" x14ac:dyDescent="0.25">
      <c r="M12708"/>
    </row>
    <row r="12709" spans="13:13" x14ac:dyDescent="0.25">
      <c r="M12709"/>
    </row>
    <row r="12710" spans="13:13" x14ac:dyDescent="0.25">
      <c r="M12710"/>
    </row>
    <row r="12711" spans="13:13" x14ac:dyDescent="0.25">
      <c r="M12711"/>
    </row>
    <row r="12712" spans="13:13" x14ac:dyDescent="0.25">
      <c r="M12712"/>
    </row>
    <row r="12713" spans="13:13" x14ac:dyDescent="0.25">
      <c r="M12713"/>
    </row>
    <row r="12714" spans="13:13" x14ac:dyDescent="0.25">
      <c r="M12714"/>
    </row>
    <row r="12715" spans="13:13" x14ac:dyDescent="0.25">
      <c r="M12715"/>
    </row>
    <row r="12716" spans="13:13" x14ac:dyDescent="0.25">
      <c r="M12716"/>
    </row>
    <row r="12717" spans="13:13" x14ac:dyDescent="0.25">
      <c r="M12717"/>
    </row>
    <row r="12718" spans="13:13" x14ac:dyDescent="0.25">
      <c r="M12718"/>
    </row>
    <row r="12719" spans="13:13" x14ac:dyDescent="0.25">
      <c r="M12719"/>
    </row>
    <row r="12720" spans="13:13" x14ac:dyDescent="0.25">
      <c r="M12720"/>
    </row>
    <row r="12721" spans="13:13" x14ac:dyDescent="0.25">
      <c r="M12721"/>
    </row>
    <row r="12722" spans="13:13" x14ac:dyDescent="0.25">
      <c r="M12722"/>
    </row>
    <row r="12723" spans="13:13" x14ac:dyDescent="0.25">
      <c r="M12723"/>
    </row>
    <row r="12724" spans="13:13" x14ac:dyDescent="0.25">
      <c r="M12724"/>
    </row>
    <row r="12725" spans="13:13" x14ac:dyDescent="0.25">
      <c r="M12725"/>
    </row>
    <row r="12726" spans="13:13" x14ac:dyDescent="0.25">
      <c r="M12726"/>
    </row>
    <row r="12727" spans="13:13" x14ac:dyDescent="0.25">
      <c r="M12727"/>
    </row>
    <row r="12728" spans="13:13" x14ac:dyDescent="0.25">
      <c r="M12728"/>
    </row>
    <row r="12729" spans="13:13" x14ac:dyDescent="0.25">
      <c r="M12729"/>
    </row>
    <row r="12730" spans="13:13" x14ac:dyDescent="0.25">
      <c r="M12730"/>
    </row>
    <row r="12731" spans="13:13" x14ac:dyDescent="0.25">
      <c r="M12731"/>
    </row>
    <row r="12732" spans="13:13" x14ac:dyDescent="0.25">
      <c r="M12732"/>
    </row>
    <row r="12733" spans="13:13" x14ac:dyDescent="0.25">
      <c r="M12733"/>
    </row>
    <row r="12734" spans="13:13" x14ac:dyDescent="0.25">
      <c r="M12734"/>
    </row>
    <row r="12735" spans="13:13" x14ac:dyDescent="0.25">
      <c r="M12735"/>
    </row>
    <row r="12736" spans="13:13" x14ac:dyDescent="0.25">
      <c r="M12736"/>
    </row>
    <row r="12737" spans="13:13" x14ac:dyDescent="0.25">
      <c r="M12737"/>
    </row>
    <row r="12738" spans="13:13" x14ac:dyDescent="0.25">
      <c r="M12738"/>
    </row>
    <row r="12739" spans="13:13" x14ac:dyDescent="0.25">
      <c r="M12739"/>
    </row>
    <row r="12740" spans="13:13" x14ac:dyDescent="0.25">
      <c r="M12740"/>
    </row>
    <row r="12741" spans="13:13" x14ac:dyDescent="0.25">
      <c r="M12741"/>
    </row>
    <row r="12742" spans="13:13" x14ac:dyDescent="0.25">
      <c r="M12742"/>
    </row>
    <row r="12743" spans="13:13" x14ac:dyDescent="0.25">
      <c r="M12743"/>
    </row>
    <row r="12744" spans="13:13" x14ac:dyDescent="0.25">
      <c r="M12744"/>
    </row>
    <row r="12745" spans="13:13" x14ac:dyDescent="0.25">
      <c r="M12745"/>
    </row>
    <row r="12746" spans="13:13" x14ac:dyDescent="0.25">
      <c r="M12746"/>
    </row>
    <row r="12747" spans="13:13" x14ac:dyDescent="0.25">
      <c r="M12747"/>
    </row>
    <row r="12748" spans="13:13" x14ac:dyDescent="0.25">
      <c r="M12748"/>
    </row>
    <row r="12749" spans="13:13" x14ac:dyDescent="0.25">
      <c r="M12749"/>
    </row>
    <row r="12750" spans="13:13" x14ac:dyDescent="0.25">
      <c r="M12750"/>
    </row>
    <row r="12751" spans="13:13" x14ac:dyDescent="0.25">
      <c r="M12751"/>
    </row>
    <row r="12752" spans="13:13" x14ac:dyDescent="0.25">
      <c r="M12752"/>
    </row>
    <row r="12753" spans="13:13" x14ac:dyDescent="0.25">
      <c r="M12753"/>
    </row>
    <row r="12754" spans="13:13" x14ac:dyDescent="0.25">
      <c r="M12754"/>
    </row>
    <row r="12755" spans="13:13" x14ac:dyDescent="0.25">
      <c r="M12755"/>
    </row>
    <row r="12756" spans="13:13" x14ac:dyDescent="0.25">
      <c r="M12756"/>
    </row>
    <row r="12757" spans="13:13" x14ac:dyDescent="0.25">
      <c r="M12757"/>
    </row>
    <row r="12758" spans="13:13" x14ac:dyDescent="0.25">
      <c r="M12758"/>
    </row>
    <row r="12759" spans="13:13" x14ac:dyDescent="0.25">
      <c r="M12759"/>
    </row>
    <row r="12760" spans="13:13" x14ac:dyDescent="0.25">
      <c r="M12760"/>
    </row>
    <row r="12761" spans="13:13" x14ac:dyDescent="0.25">
      <c r="M12761"/>
    </row>
    <row r="12762" spans="13:13" x14ac:dyDescent="0.25">
      <c r="M12762"/>
    </row>
    <row r="12763" spans="13:13" x14ac:dyDescent="0.25">
      <c r="M12763"/>
    </row>
    <row r="12764" spans="13:13" x14ac:dyDescent="0.25">
      <c r="M12764"/>
    </row>
    <row r="12765" spans="13:13" x14ac:dyDescent="0.25">
      <c r="M12765"/>
    </row>
    <row r="12766" spans="13:13" x14ac:dyDescent="0.25">
      <c r="M12766"/>
    </row>
    <row r="12767" spans="13:13" x14ac:dyDescent="0.25">
      <c r="M12767"/>
    </row>
    <row r="12768" spans="13:13" x14ac:dyDescent="0.25">
      <c r="M12768"/>
    </row>
    <row r="12769" spans="13:13" x14ac:dyDescent="0.25">
      <c r="M12769"/>
    </row>
    <row r="12770" spans="13:13" x14ac:dyDescent="0.25">
      <c r="M12770"/>
    </row>
    <row r="12771" spans="13:13" x14ac:dyDescent="0.25">
      <c r="M12771"/>
    </row>
    <row r="12772" spans="13:13" x14ac:dyDescent="0.25">
      <c r="M12772"/>
    </row>
    <row r="12773" spans="13:13" x14ac:dyDescent="0.25">
      <c r="M12773"/>
    </row>
    <row r="12774" spans="13:13" x14ac:dyDescent="0.25">
      <c r="M12774"/>
    </row>
    <row r="12775" spans="13:13" x14ac:dyDescent="0.25">
      <c r="M12775"/>
    </row>
    <row r="12776" spans="13:13" x14ac:dyDescent="0.25">
      <c r="M12776"/>
    </row>
    <row r="12777" spans="13:13" x14ac:dyDescent="0.25">
      <c r="M12777"/>
    </row>
    <row r="12778" spans="13:13" x14ac:dyDescent="0.25">
      <c r="M12778"/>
    </row>
    <row r="12779" spans="13:13" x14ac:dyDescent="0.25">
      <c r="M12779"/>
    </row>
    <row r="12780" spans="13:13" x14ac:dyDescent="0.25">
      <c r="M12780"/>
    </row>
    <row r="12781" spans="13:13" x14ac:dyDescent="0.25">
      <c r="M12781"/>
    </row>
    <row r="12782" spans="13:13" x14ac:dyDescent="0.25">
      <c r="M12782"/>
    </row>
    <row r="12783" spans="13:13" x14ac:dyDescent="0.25">
      <c r="M12783"/>
    </row>
    <row r="12784" spans="13:13" x14ac:dyDescent="0.25">
      <c r="M12784"/>
    </row>
    <row r="12785" spans="13:13" x14ac:dyDescent="0.25">
      <c r="M12785"/>
    </row>
    <row r="12786" spans="13:13" x14ac:dyDescent="0.25">
      <c r="M12786"/>
    </row>
    <row r="12787" spans="13:13" x14ac:dyDescent="0.25">
      <c r="M12787"/>
    </row>
    <row r="12788" spans="13:13" x14ac:dyDescent="0.25">
      <c r="M12788"/>
    </row>
    <row r="12789" spans="13:13" x14ac:dyDescent="0.25">
      <c r="M12789"/>
    </row>
    <row r="12790" spans="13:13" x14ac:dyDescent="0.25">
      <c r="M12790"/>
    </row>
    <row r="12791" spans="13:13" x14ac:dyDescent="0.25">
      <c r="M12791"/>
    </row>
    <row r="12792" spans="13:13" x14ac:dyDescent="0.25">
      <c r="M12792"/>
    </row>
    <row r="12793" spans="13:13" x14ac:dyDescent="0.25">
      <c r="M12793"/>
    </row>
    <row r="12794" spans="13:13" x14ac:dyDescent="0.25">
      <c r="M12794"/>
    </row>
    <row r="12795" spans="13:13" x14ac:dyDescent="0.25">
      <c r="M12795"/>
    </row>
    <row r="12796" spans="13:13" x14ac:dyDescent="0.25">
      <c r="M12796"/>
    </row>
    <row r="12797" spans="13:13" x14ac:dyDescent="0.25">
      <c r="M12797"/>
    </row>
    <row r="12798" spans="13:13" x14ac:dyDescent="0.25">
      <c r="M12798"/>
    </row>
    <row r="12799" spans="13:13" x14ac:dyDescent="0.25">
      <c r="M12799"/>
    </row>
    <row r="12800" spans="13:13" x14ac:dyDescent="0.25">
      <c r="M12800"/>
    </row>
    <row r="12801" spans="13:13" x14ac:dyDescent="0.25">
      <c r="M12801"/>
    </row>
    <row r="12802" spans="13:13" x14ac:dyDescent="0.25">
      <c r="M12802"/>
    </row>
    <row r="12803" spans="13:13" x14ac:dyDescent="0.25">
      <c r="M12803"/>
    </row>
    <row r="12804" spans="13:13" x14ac:dyDescent="0.25">
      <c r="M12804"/>
    </row>
    <row r="12805" spans="13:13" x14ac:dyDescent="0.25">
      <c r="M12805"/>
    </row>
    <row r="12806" spans="13:13" x14ac:dyDescent="0.25">
      <c r="M12806"/>
    </row>
    <row r="12807" spans="13:13" x14ac:dyDescent="0.25">
      <c r="M12807"/>
    </row>
    <row r="12808" spans="13:13" x14ac:dyDescent="0.25">
      <c r="M12808"/>
    </row>
    <row r="12809" spans="13:13" x14ac:dyDescent="0.25">
      <c r="M12809"/>
    </row>
    <row r="12810" spans="13:13" x14ac:dyDescent="0.25">
      <c r="M12810"/>
    </row>
    <row r="12811" spans="13:13" x14ac:dyDescent="0.25">
      <c r="M12811"/>
    </row>
    <row r="12812" spans="13:13" x14ac:dyDescent="0.25">
      <c r="M12812"/>
    </row>
    <row r="12813" spans="13:13" x14ac:dyDescent="0.25">
      <c r="M12813"/>
    </row>
    <row r="12814" spans="13:13" x14ac:dyDescent="0.25">
      <c r="M12814"/>
    </row>
    <row r="12815" spans="13:13" x14ac:dyDescent="0.25">
      <c r="M12815"/>
    </row>
    <row r="12816" spans="13:13" x14ac:dyDescent="0.25">
      <c r="M12816"/>
    </row>
    <row r="12817" spans="13:13" x14ac:dyDescent="0.25">
      <c r="M12817"/>
    </row>
    <row r="12818" spans="13:13" x14ac:dyDescent="0.25">
      <c r="M12818"/>
    </row>
    <row r="12819" spans="13:13" x14ac:dyDescent="0.25">
      <c r="M12819"/>
    </row>
    <row r="12820" spans="13:13" x14ac:dyDescent="0.25">
      <c r="M12820"/>
    </row>
    <row r="12821" spans="13:13" x14ac:dyDescent="0.25">
      <c r="M12821"/>
    </row>
    <row r="12822" spans="13:13" x14ac:dyDescent="0.25">
      <c r="M12822"/>
    </row>
    <row r="12823" spans="13:13" x14ac:dyDescent="0.25">
      <c r="M12823"/>
    </row>
    <row r="12824" spans="13:13" x14ac:dyDescent="0.25">
      <c r="M12824"/>
    </row>
    <row r="12825" spans="13:13" x14ac:dyDescent="0.25">
      <c r="M12825"/>
    </row>
    <row r="12826" spans="13:13" x14ac:dyDescent="0.25">
      <c r="M12826"/>
    </row>
    <row r="12827" spans="13:13" x14ac:dyDescent="0.25">
      <c r="M12827"/>
    </row>
    <row r="12828" spans="13:13" x14ac:dyDescent="0.25">
      <c r="M12828"/>
    </row>
    <row r="12829" spans="13:13" x14ac:dyDescent="0.25">
      <c r="M12829"/>
    </row>
    <row r="12830" spans="13:13" x14ac:dyDescent="0.25">
      <c r="M12830"/>
    </row>
    <row r="12831" spans="13:13" x14ac:dyDescent="0.25">
      <c r="M12831"/>
    </row>
    <row r="12832" spans="13:13" x14ac:dyDescent="0.25">
      <c r="M12832"/>
    </row>
    <row r="12833" spans="13:13" x14ac:dyDescent="0.25">
      <c r="M12833"/>
    </row>
    <row r="12834" spans="13:13" x14ac:dyDescent="0.25">
      <c r="M12834"/>
    </row>
    <row r="12835" spans="13:13" x14ac:dyDescent="0.25">
      <c r="M12835"/>
    </row>
    <row r="12836" spans="13:13" x14ac:dyDescent="0.25">
      <c r="M12836"/>
    </row>
    <row r="12837" spans="13:13" x14ac:dyDescent="0.25">
      <c r="M12837"/>
    </row>
    <row r="12838" spans="13:13" x14ac:dyDescent="0.25">
      <c r="M12838"/>
    </row>
    <row r="12839" spans="13:13" x14ac:dyDescent="0.25">
      <c r="M12839"/>
    </row>
    <row r="12840" spans="13:13" x14ac:dyDescent="0.25">
      <c r="M12840"/>
    </row>
    <row r="12841" spans="13:13" x14ac:dyDescent="0.25">
      <c r="M12841"/>
    </row>
    <row r="12842" spans="13:13" x14ac:dyDescent="0.25">
      <c r="M12842"/>
    </row>
    <row r="12843" spans="13:13" x14ac:dyDescent="0.25">
      <c r="M12843"/>
    </row>
    <row r="12844" spans="13:13" x14ac:dyDescent="0.25">
      <c r="M12844"/>
    </row>
    <row r="12845" spans="13:13" x14ac:dyDescent="0.25">
      <c r="M12845"/>
    </row>
    <row r="12846" spans="13:13" x14ac:dyDescent="0.25">
      <c r="M12846"/>
    </row>
    <row r="12847" spans="13:13" x14ac:dyDescent="0.25">
      <c r="M12847"/>
    </row>
    <row r="12848" spans="13:13" x14ac:dyDescent="0.25">
      <c r="M12848"/>
    </row>
    <row r="12849" spans="13:13" x14ac:dyDescent="0.25">
      <c r="M12849"/>
    </row>
    <row r="12850" spans="13:13" x14ac:dyDescent="0.25">
      <c r="M12850"/>
    </row>
    <row r="12851" spans="13:13" x14ac:dyDescent="0.25">
      <c r="M12851"/>
    </row>
    <row r="12852" spans="13:13" x14ac:dyDescent="0.25">
      <c r="M12852"/>
    </row>
    <row r="12853" spans="13:13" x14ac:dyDescent="0.25">
      <c r="M12853"/>
    </row>
    <row r="12854" spans="13:13" x14ac:dyDescent="0.25">
      <c r="M12854"/>
    </row>
    <row r="12855" spans="13:13" x14ac:dyDescent="0.25">
      <c r="M12855"/>
    </row>
    <row r="12856" spans="13:13" x14ac:dyDescent="0.25">
      <c r="M12856"/>
    </row>
    <row r="12857" spans="13:13" x14ac:dyDescent="0.25">
      <c r="M12857"/>
    </row>
    <row r="12858" spans="13:13" x14ac:dyDescent="0.25">
      <c r="M12858"/>
    </row>
    <row r="12859" spans="13:13" x14ac:dyDescent="0.25">
      <c r="M12859"/>
    </row>
    <row r="12860" spans="13:13" x14ac:dyDescent="0.25">
      <c r="M12860"/>
    </row>
    <row r="12861" spans="13:13" x14ac:dyDescent="0.25">
      <c r="M12861"/>
    </row>
    <row r="12862" spans="13:13" x14ac:dyDescent="0.25">
      <c r="M12862"/>
    </row>
    <row r="12863" spans="13:13" x14ac:dyDescent="0.25">
      <c r="M12863"/>
    </row>
    <row r="12864" spans="13:13" x14ac:dyDescent="0.25">
      <c r="M12864"/>
    </row>
    <row r="12865" spans="13:13" x14ac:dyDescent="0.25">
      <c r="M12865"/>
    </row>
    <row r="12866" spans="13:13" x14ac:dyDescent="0.25">
      <c r="M12866"/>
    </row>
    <row r="12867" spans="13:13" x14ac:dyDescent="0.25">
      <c r="M12867"/>
    </row>
    <row r="12868" spans="13:13" x14ac:dyDescent="0.25">
      <c r="M12868"/>
    </row>
    <row r="12869" spans="13:13" x14ac:dyDescent="0.25">
      <c r="M12869"/>
    </row>
    <row r="12870" spans="13:13" x14ac:dyDescent="0.25">
      <c r="M12870"/>
    </row>
    <row r="12871" spans="13:13" x14ac:dyDescent="0.25">
      <c r="M12871"/>
    </row>
    <row r="12872" spans="13:13" x14ac:dyDescent="0.25">
      <c r="M12872"/>
    </row>
    <row r="12873" spans="13:13" x14ac:dyDescent="0.25">
      <c r="M12873"/>
    </row>
    <row r="12874" spans="13:13" x14ac:dyDescent="0.25">
      <c r="M12874"/>
    </row>
    <row r="12875" spans="13:13" x14ac:dyDescent="0.25">
      <c r="M12875"/>
    </row>
    <row r="12876" spans="13:13" x14ac:dyDescent="0.25">
      <c r="M12876"/>
    </row>
    <row r="12877" spans="13:13" x14ac:dyDescent="0.25">
      <c r="M12877"/>
    </row>
    <row r="12878" spans="13:13" x14ac:dyDescent="0.25">
      <c r="M12878"/>
    </row>
    <row r="12879" spans="13:13" x14ac:dyDescent="0.25">
      <c r="M12879"/>
    </row>
    <row r="12880" spans="13:13" x14ac:dyDescent="0.25">
      <c r="M12880"/>
    </row>
    <row r="12881" spans="13:13" x14ac:dyDescent="0.25">
      <c r="M12881"/>
    </row>
    <row r="12882" spans="13:13" x14ac:dyDescent="0.25">
      <c r="M12882"/>
    </row>
    <row r="12883" spans="13:13" x14ac:dyDescent="0.25">
      <c r="M12883"/>
    </row>
    <row r="12884" spans="13:13" x14ac:dyDescent="0.25">
      <c r="M12884"/>
    </row>
    <row r="12885" spans="13:13" x14ac:dyDescent="0.25">
      <c r="M12885"/>
    </row>
    <row r="12886" spans="13:13" x14ac:dyDescent="0.25">
      <c r="M12886"/>
    </row>
    <row r="12887" spans="13:13" x14ac:dyDescent="0.25">
      <c r="M12887"/>
    </row>
    <row r="12888" spans="13:13" x14ac:dyDescent="0.25">
      <c r="M12888"/>
    </row>
    <row r="12889" spans="13:13" x14ac:dyDescent="0.25">
      <c r="M12889"/>
    </row>
    <row r="12890" spans="13:13" x14ac:dyDescent="0.25">
      <c r="M12890"/>
    </row>
    <row r="12891" spans="13:13" x14ac:dyDescent="0.25">
      <c r="M12891"/>
    </row>
    <row r="12892" spans="13:13" x14ac:dyDescent="0.25">
      <c r="M12892"/>
    </row>
    <row r="12893" spans="13:13" x14ac:dyDescent="0.25">
      <c r="M12893"/>
    </row>
    <row r="12894" spans="13:13" x14ac:dyDescent="0.25">
      <c r="M12894"/>
    </row>
    <row r="12895" spans="13:13" x14ac:dyDescent="0.25">
      <c r="M12895"/>
    </row>
    <row r="12896" spans="13:13" x14ac:dyDescent="0.25">
      <c r="M12896"/>
    </row>
    <row r="12897" spans="13:13" x14ac:dyDescent="0.25">
      <c r="M12897"/>
    </row>
    <row r="12898" spans="13:13" x14ac:dyDescent="0.25">
      <c r="M12898"/>
    </row>
    <row r="12899" spans="13:13" x14ac:dyDescent="0.25">
      <c r="M12899"/>
    </row>
    <row r="12900" spans="13:13" x14ac:dyDescent="0.25">
      <c r="M12900"/>
    </row>
    <row r="12901" spans="13:13" x14ac:dyDescent="0.25">
      <c r="M12901"/>
    </row>
    <row r="12902" spans="13:13" x14ac:dyDescent="0.25">
      <c r="M12902"/>
    </row>
    <row r="12903" spans="13:13" x14ac:dyDescent="0.25">
      <c r="M12903"/>
    </row>
    <row r="12904" spans="13:13" x14ac:dyDescent="0.25">
      <c r="M12904"/>
    </row>
    <row r="12905" spans="13:13" x14ac:dyDescent="0.25">
      <c r="M12905"/>
    </row>
    <row r="12906" spans="13:13" x14ac:dyDescent="0.25">
      <c r="M12906"/>
    </row>
    <row r="12907" spans="13:13" x14ac:dyDescent="0.25">
      <c r="M12907"/>
    </row>
    <row r="12908" spans="13:13" x14ac:dyDescent="0.25">
      <c r="M12908"/>
    </row>
    <row r="12909" spans="13:13" x14ac:dyDescent="0.25">
      <c r="M12909"/>
    </row>
    <row r="12910" spans="13:13" x14ac:dyDescent="0.25">
      <c r="M12910"/>
    </row>
    <row r="12911" spans="13:13" x14ac:dyDescent="0.25">
      <c r="M12911"/>
    </row>
    <row r="12912" spans="13:13" x14ac:dyDescent="0.25">
      <c r="M12912"/>
    </row>
    <row r="12913" spans="13:13" x14ac:dyDescent="0.25">
      <c r="M12913"/>
    </row>
    <row r="12914" spans="13:13" x14ac:dyDescent="0.25">
      <c r="M12914"/>
    </row>
    <row r="12915" spans="13:13" x14ac:dyDescent="0.25">
      <c r="M12915"/>
    </row>
    <row r="12916" spans="13:13" x14ac:dyDescent="0.25">
      <c r="M12916"/>
    </row>
    <row r="12917" spans="13:13" x14ac:dyDescent="0.25">
      <c r="M12917"/>
    </row>
    <row r="12918" spans="13:13" x14ac:dyDescent="0.25">
      <c r="M12918"/>
    </row>
    <row r="12919" spans="13:13" x14ac:dyDescent="0.25">
      <c r="M12919"/>
    </row>
    <row r="12920" spans="13:13" x14ac:dyDescent="0.25">
      <c r="M12920"/>
    </row>
    <row r="12921" spans="13:13" x14ac:dyDescent="0.25">
      <c r="M12921"/>
    </row>
    <row r="12922" spans="13:13" x14ac:dyDescent="0.25">
      <c r="M12922"/>
    </row>
    <row r="12923" spans="13:13" x14ac:dyDescent="0.25">
      <c r="M12923"/>
    </row>
    <row r="12924" spans="13:13" x14ac:dyDescent="0.25">
      <c r="M12924"/>
    </row>
    <row r="12925" spans="13:13" x14ac:dyDescent="0.25">
      <c r="M12925"/>
    </row>
    <row r="12926" spans="13:13" x14ac:dyDescent="0.25">
      <c r="M12926"/>
    </row>
    <row r="12927" spans="13:13" x14ac:dyDescent="0.25">
      <c r="M12927"/>
    </row>
    <row r="12928" spans="13:13" x14ac:dyDescent="0.25">
      <c r="M12928"/>
    </row>
    <row r="12929" spans="13:13" x14ac:dyDescent="0.25">
      <c r="M12929"/>
    </row>
    <row r="12930" spans="13:13" x14ac:dyDescent="0.25">
      <c r="M12930"/>
    </row>
    <row r="12931" spans="13:13" x14ac:dyDescent="0.25">
      <c r="M12931"/>
    </row>
    <row r="12932" spans="13:13" x14ac:dyDescent="0.25">
      <c r="M12932"/>
    </row>
    <row r="12933" spans="13:13" x14ac:dyDescent="0.25">
      <c r="M12933"/>
    </row>
    <row r="12934" spans="13:13" x14ac:dyDescent="0.25">
      <c r="M12934"/>
    </row>
    <row r="12935" spans="13:13" x14ac:dyDescent="0.25">
      <c r="M12935"/>
    </row>
    <row r="12936" spans="13:13" x14ac:dyDescent="0.25">
      <c r="M12936"/>
    </row>
    <row r="12937" spans="13:13" x14ac:dyDescent="0.25">
      <c r="M12937"/>
    </row>
    <row r="12938" spans="13:13" x14ac:dyDescent="0.25">
      <c r="M12938"/>
    </row>
    <row r="12939" spans="13:13" x14ac:dyDescent="0.25">
      <c r="M12939"/>
    </row>
    <row r="12940" spans="13:13" x14ac:dyDescent="0.25">
      <c r="M12940"/>
    </row>
    <row r="12941" spans="13:13" x14ac:dyDescent="0.25">
      <c r="M12941"/>
    </row>
    <row r="12942" spans="13:13" x14ac:dyDescent="0.25">
      <c r="M12942"/>
    </row>
    <row r="12943" spans="13:13" x14ac:dyDescent="0.25">
      <c r="M12943"/>
    </row>
    <row r="12944" spans="13:13" x14ac:dyDescent="0.25">
      <c r="M12944"/>
    </row>
    <row r="12945" spans="13:13" x14ac:dyDescent="0.25">
      <c r="M12945"/>
    </row>
    <row r="12946" spans="13:13" x14ac:dyDescent="0.25">
      <c r="M12946"/>
    </row>
    <row r="12947" spans="13:13" x14ac:dyDescent="0.25">
      <c r="M12947"/>
    </row>
    <row r="12948" spans="13:13" x14ac:dyDescent="0.25">
      <c r="M12948"/>
    </row>
    <row r="12949" spans="13:13" x14ac:dyDescent="0.25">
      <c r="M12949"/>
    </row>
    <row r="12950" spans="13:13" x14ac:dyDescent="0.25">
      <c r="M12950"/>
    </row>
    <row r="12951" spans="13:13" x14ac:dyDescent="0.25">
      <c r="M12951"/>
    </row>
    <row r="12952" spans="13:13" x14ac:dyDescent="0.25">
      <c r="M12952"/>
    </row>
    <row r="12953" spans="13:13" x14ac:dyDescent="0.25">
      <c r="M12953"/>
    </row>
    <row r="12954" spans="13:13" x14ac:dyDescent="0.25">
      <c r="M12954"/>
    </row>
    <row r="12955" spans="13:13" x14ac:dyDescent="0.25">
      <c r="M12955"/>
    </row>
    <row r="12956" spans="13:13" x14ac:dyDescent="0.25">
      <c r="M12956"/>
    </row>
    <row r="12957" spans="13:13" x14ac:dyDescent="0.25">
      <c r="M12957"/>
    </row>
    <row r="12958" spans="13:13" x14ac:dyDescent="0.25">
      <c r="M12958"/>
    </row>
    <row r="12959" spans="13:13" x14ac:dyDescent="0.25">
      <c r="M12959"/>
    </row>
    <row r="12960" spans="13:13" x14ac:dyDescent="0.25">
      <c r="M12960"/>
    </row>
    <row r="12961" spans="13:13" x14ac:dyDescent="0.25">
      <c r="M12961"/>
    </row>
    <row r="12962" spans="13:13" x14ac:dyDescent="0.25">
      <c r="M12962"/>
    </row>
    <row r="12963" spans="13:13" x14ac:dyDescent="0.25">
      <c r="M12963"/>
    </row>
    <row r="12964" spans="13:13" x14ac:dyDescent="0.25">
      <c r="M12964"/>
    </row>
    <row r="12965" spans="13:13" x14ac:dyDescent="0.25">
      <c r="M12965"/>
    </row>
    <row r="12966" spans="13:13" x14ac:dyDescent="0.25">
      <c r="M12966"/>
    </row>
    <row r="12967" spans="13:13" x14ac:dyDescent="0.25">
      <c r="M12967"/>
    </row>
    <row r="12968" spans="13:13" x14ac:dyDescent="0.25">
      <c r="M12968"/>
    </row>
    <row r="12969" spans="13:13" x14ac:dyDescent="0.25">
      <c r="M12969"/>
    </row>
    <row r="12970" spans="13:13" x14ac:dyDescent="0.25">
      <c r="M12970"/>
    </row>
    <row r="12971" spans="13:13" x14ac:dyDescent="0.25">
      <c r="M12971"/>
    </row>
    <row r="12972" spans="13:13" x14ac:dyDescent="0.25">
      <c r="M12972"/>
    </row>
    <row r="12973" spans="13:13" x14ac:dyDescent="0.25">
      <c r="M12973"/>
    </row>
    <row r="12974" spans="13:13" x14ac:dyDescent="0.25">
      <c r="M12974"/>
    </row>
    <row r="12975" spans="13:13" x14ac:dyDescent="0.25">
      <c r="M12975"/>
    </row>
    <row r="12976" spans="13:13" x14ac:dyDescent="0.25">
      <c r="M12976"/>
    </row>
    <row r="12977" spans="13:13" x14ac:dyDescent="0.25">
      <c r="M12977"/>
    </row>
    <row r="12978" spans="13:13" x14ac:dyDescent="0.25">
      <c r="M12978"/>
    </row>
    <row r="12979" spans="13:13" x14ac:dyDescent="0.25">
      <c r="M12979"/>
    </row>
    <row r="12980" spans="13:13" x14ac:dyDescent="0.25">
      <c r="M12980"/>
    </row>
    <row r="12981" spans="13:13" x14ac:dyDescent="0.25">
      <c r="M12981"/>
    </row>
    <row r="12982" spans="13:13" x14ac:dyDescent="0.25">
      <c r="M12982"/>
    </row>
    <row r="12983" spans="13:13" x14ac:dyDescent="0.25">
      <c r="M12983"/>
    </row>
    <row r="12984" spans="13:13" x14ac:dyDescent="0.25">
      <c r="M12984"/>
    </row>
    <row r="12985" spans="13:13" x14ac:dyDescent="0.25">
      <c r="M12985"/>
    </row>
    <row r="12986" spans="13:13" x14ac:dyDescent="0.25">
      <c r="M12986"/>
    </row>
    <row r="12987" spans="13:13" x14ac:dyDescent="0.25">
      <c r="M12987"/>
    </row>
    <row r="12988" spans="13:13" x14ac:dyDescent="0.25">
      <c r="M12988"/>
    </row>
    <row r="12989" spans="13:13" x14ac:dyDescent="0.25">
      <c r="M12989"/>
    </row>
    <row r="12990" spans="13:13" x14ac:dyDescent="0.25">
      <c r="M12990"/>
    </row>
    <row r="12991" spans="13:13" x14ac:dyDescent="0.25">
      <c r="M12991"/>
    </row>
    <row r="12992" spans="13:13" x14ac:dyDescent="0.25">
      <c r="M12992"/>
    </row>
    <row r="12993" spans="13:13" x14ac:dyDescent="0.25">
      <c r="M12993"/>
    </row>
    <row r="12994" spans="13:13" x14ac:dyDescent="0.25">
      <c r="M12994"/>
    </row>
    <row r="12995" spans="13:13" x14ac:dyDescent="0.25">
      <c r="M12995"/>
    </row>
    <row r="12996" spans="13:13" x14ac:dyDescent="0.25">
      <c r="M12996"/>
    </row>
    <row r="12997" spans="13:13" x14ac:dyDescent="0.25">
      <c r="M12997"/>
    </row>
    <row r="12998" spans="13:13" x14ac:dyDescent="0.25">
      <c r="M12998"/>
    </row>
    <row r="12999" spans="13:13" x14ac:dyDescent="0.25">
      <c r="M12999"/>
    </row>
    <row r="13000" spans="13:13" x14ac:dyDescent="0.25">
      <c r="M13000"/>
    </row>
    <row r="13001" spans="13:13" x14ac:dyDescent="0.25">
      <c r="M13001"/>
    </row>
    <row r="13002" spans="13:13" x14ac:dyDescent="0.25">
      <c r="M13002"/>
    </row>
    <row r="13003" spans="13:13" x14ac:dyDescent="0.25">
      <c r="M13003"/>
    </row>
    <row r="13004" spans="13:13" x14ac:dyDescent="0.25">
      <c r="M13004"/>
    </row>
    <row r="13005" spans="13:13" x14ac:dyDescent="0.25">
      <c r="M13005"/>
    </row>
    <row r="13006" spans="13:13" x14ac:dyDescent="0.25">
      <c r="M13006"/>
    </row>
    <row r="13007" spans="13:13" x14ac:dyDescent="0.25">
      <c r="M13007"/>
    </row>
    <row r="13008" spans="13:13" x14ac:dyDescent="0.25">
      <c r="M13008"/>
    </row>
    <row r="13009" spans="13:13" x14ac:dyDescent="0.25">
      <c r="M13009"/>
    </row>
    <row r="13010" spans="13:13" x14ac:dyDescent="0.25">
      <c r="M13010"/>
    </row>
    <row r="13011" spans="13:13" x14ac:dyDescent="0.25">
      <c r="M13011"/>
    </row>
    <row r="13012" spans="13:13" x14ac:dyDescent="0.25">
      <c r="M13012"/>
    </row>
    <row r="13013" spans="13:13" x14ac:dyDescent="0.25">
      <c r="M13013"/>
    </row>
    <row r="13014" spans="13:13" x14ac:dyDescent="0.25">
      <c r="M13014"/>
    </row>
    <row r="13015" spans="13:13" x14ac:dyDescent="0.25">
      <c r="M13015"/>
    </row>
    <row r="13016" spans="13:13" x14ac:dyDescent="0.25">
      <c r="M13016"/>
    </row>
    <row r="13017" spans="13:13" x14ac:dyDescent="0.25">
      <c r="M13017"/>
    </row>
    <row r="13018" spans="13:13" x14ac:dyDescent="0.25">
      <c r="M13018"/>
    </row>
    <row r="13019" spans="13:13" x14ac:dyDescent="0.25">
      <c r="M13019"/>
    </row>
    <row r="13020" spans="13:13" x14ac:dyDescent="0.25">
      <c r="M13020"/>
    </row>
    <row r="13021" spans="13:13" x14ac:dyDescent="0.25">
      <c r="M13021"/>
    </row>
    <row r="13022" spans="13:13" x14ac:dyDescent="0.25">
      <c r="M13022"/>
    </row>
    <row r="13023" spans="13:13" x14ac:dyDescent="0.25">
      <c r="M13023"/>
    </row>
    <row r="13024" spans="13:13" x14ac:dyDescent="0.25">
      <c r="M13024"/>
    </row>
    <row r="13025" spans="13:13" x14ac:dyDescent="0.25">
      <c r="M13025"/>
    </row>
    <row r="13026" spans="13:13" x14ac:dyDescent="0.25">
      <c r="M13026"/>
    </row>
    <row r="13027" spans="13:13" x14ac:dyDescent="0.25">
      <c r="M13027"/>
    </row>
    <row r="13028" spans="13:13" x14ac:dyDescent="0.25">
      <c r="M13028"/>
    </row>
    <row r="13029" spans="13:13" x14ac:dyDescent="0.25">
      <c r="M13029"/>
    </row>
    <row r="13030" spans="13:13" x14ac:dyDescent="0.25">
      <c r="M13030"/>
    </row>
    <row r="13031" spans="13:13" x14ac:dyDescent="0.25">
      <c r="M13031"/>
    </row>
    <row r="13032" spans="13:13" x14ac:dyDescent="0.25">
      <c r="M13032"/>
    </row>
    <row r="13033" spans="13:13" x14ac:dyDescent="0.25">
      <c r="M13033"/>
    </row>
    <row r="13034" spans="13:13" x14ac:dyDescent="0.25">
      <c r="M13034"/>
    </row>
    <row r="13035" spans="13:13" x14ac:dyDescent="0.25">
      <c r="M13035"/>
    </row>
    <row r="13036" spans="13:13" x14ac:dyDescent="0.25">
      <c r="M13036"/>
    </row>
    <row r="13037" spans="13:13" x14ac:dyDescent="0.25">
      <c r="M13037"/>
    </row>
    <row r="13038" spans="13:13" x14ac:dyDescent="0.25">
      <c r="M13038"/>
    </row>
    <row r="13039" spans="13:13" x14ac:dyDescent="0.25">
      <c r="M13039"/>
    </row>
    <row r="13040" spans="13:13" x14ac:dyDescent="0.25">
      <c r="M13040"/>
    </row>
    <row r="13041" spans="13:13" x14ac:dyDescent="0.25">
      <c r="M13041"/>
    </row>
    <row r="13042" spans="13:13" x14ac:dyDescent="0.25">
      <c r="M13042"/>
    </row>
    <row r="13043" spans="13:13" x14ac:dyDescent="0.25">
      <c r="M13043"/>
    </row>
    <row r="13044" spans="13:13" x14ac:dyDescent="0.25">
      <c r="M13044"/>
    </row>
    <row r="13045" spans="13:13" x14ac:dyDescent="0.25">
      <c r="M13045"/>
    </row>
    <row r="13046" spans="13:13" x14ac:dyDescent="0.25">
      <c r="M13046"/>
    </row>
    <row r="13047" spans="13:13" x14ac:dyDescent="0.25">
      <c r="M13047"/>
    </row>
    <row r="13048" spans="13:13" x14ac:dyDescent="0.25">
      <c r="M13048"/>
    </row>
    <row r="13049" spans="13:13" x14ac:dyDescent="0.25">
      <c r="M13049"/>
    </row>
    <row r="13050" spans="13:13" x14ac:dyDescent="0.25">
      <c r="M13050"/>
    </row>
    <row r="13051" spans="13:13" x14ac:dyDescent="0.25">
      <c r="M13051"/>
    </row>
    <row r="13052" spans="13:13" x14ac:dyDescent="0.25">
      <c r="M13052"/>
    </row>
    <row r="13053" spans="13:13" x14ac:dyDescent="0.25">
      <c r="M13053"/>
    </row>
    <row r="13054" spans="13:13" x14ac:dyDescent="0.25">
      <c r="M13054"/>
    </row>
    <row r="13055" spans="13:13" x14ac:dyDescent="0.25">
      <c r="M13055"/>
    </row>
    <row r="13056" spans="13:13" x14ac:dyDescent="0.25">
      <c r="M13056"/>
    </row>
    <row r="13057" spans="13:13" x14ac:dyDescent="0.25">
      <c r="M13057"/>
    </row>
    <row r="13058" spans="13:13" x14ac:dyDescent="0.25">
      <c r="M13058"/>
    </row>
    <row r="13059" spans="13:13" x14ac:dyDescent="0.25">
      <c r="M13059"/>
    </row>
    <row r="13060" spans="13:13" x14ac:dyDescent="0.25">
      <c r="M13060"/>
    </row>
    <row r="13061" spans="13:13" x14ac:dyDescent="0.25">
      <c r="M13061"/>
    </row>
    <row r="13062" spans="13:13" x14ac:dyDescent="0.25">
      <c r="M13062"/>
    </row>
    <row r="13063" spans="13:13" x14ac:dyDescent="0.25">
      <c r="M13063"/>
    </row>
    <row r="13064" spans="13:13" x14ac:dyDescent="0.25">
      <c r="M13064"/>
    </row>
    <row r="13065" spans="13:13" x14ac:dyDescent="0.25">
      <c r="M13065"/>
    </row>
    <row r="13066" spans="13:13" x14ac:dyDescent="0.25">
      <c r="M13066"/>
    </row>
    <row r="13067" spans="13:13" x14ac:dyDescent="0.25">
      <c r="M13067"/>
    </row>
    <row r="13068" spans="13:13" x14ac:dyDescent="0.25">
      <c r="M13068"/>
    </row>
    <row r="13069" spans="13:13" x14ac:dyDescent="0.25">
      <c r="M13069"/>
    </row>
    <row r="13070" spans="13:13" x14ac:dyDescent="0.25">
      <c r="M13070"/>
    </row>
    <row r="13071" spans="13:13" x14ac:dyDescent="0.25">
      <c r="M13071"/>
    </row>
    <row r="13072" spans="13:13" x14ac:dyDescent="0.25">
      <c r="M13072"/>
    </row>
    <row r="13073" spans="13:13" x14ac:dyDescent="0.25">
      <c r="M13073"/>
    </row>
    <row r="13074" spans="13:13" x14ac:dyDescent="0.25">
      <c r="M13074"/>
    </row>
    <row r="13075" spans="13:13" x14ac:dyDescent="0.25">
      <c r="M13075"/>
    </row>
    <row r="13076" spans="13:13" x14ac:dyDescent="0.25">
      <c r="M13076"/>
    </row>
    <row r="13077" spans="13:13" x14ac:dyDescent="0.25">
      <c r="M13077"/>
    </row>
    <row r="13078" spans="13:13" x14ac:dyDescent="0.25">
      <c r="M13078"/>
    </row>
    <row r="13079" spans="13:13" x14ac:dyDescent="0.25">
      <c r="M13079"/>
    </row>
    <row r="13080" spans="13:13" x14ac:dyDescent="0.25">
      <c r="M13080"/>
    </row>
    <row r="13081" spans="13:13" x14ac:dyDescent="0.25">
      <c r="M13081"/>
    </row>
    <row r="13082" spans="13:13" x14ac:dyDescent="0.25">
      <c r="M13082"/>
    </row>
    <row r="13083" spans="13:13" x14ac:dyDescent="0.25">
      <c r="M13083"/>
    </row>
    <row r="13084" spans="13:13" x14ac:dyDescent="0.25">
      <c r="M13084"/>
    </row>
    <row r="13085" spans="13:13" x14ac:dyDescent="0.25">
      <c r="M13085"/>
    </row>
    <row r="13086" spans="13:13" x14ac:dyDescent="0.25">
      <c r="M13086"/>
    </row>
    <row r="13087" spans="13:13" x14ac:dyDescent="0.25">
      <c r="M13087"/>
    </row>
    <row r="13088" spans="13:13" x14ac:dyDescent="0.25">
      <c r="M13088"/>
    </row>
    <row r="13089" spans="13:13" x14ac:dyDescent="0.25">
      <c r="M13089"/>
    </row>
    <row r="13090" spans="13:13" x14ac:dyDescent="0.25">
      <c r="M13090"/>
    </row>
    <row r="13091" spans="13:13" x14ac:dyDescent="0.25">
      <c r="M13091"/>
    </row>
    <row r="13092" spans="13:13" x14ac:dyDescent="0.25">
      <c r="M13092"/>
    </row>
    <row r="13093" spans="13:13" x14ac:dyDescent="0.25">
      <c r="M13093"/>
    </row>
    <row r="13094" spans="13:13" x14ac:dyDescent="0.25">
      <c r="M13094"/>
    </row>
    <row r="13095" spans="13:13" x14ac:dyDescent="0.25">
      <c r="M13095"/>
    </row>
    <row r="13096" spans="13:13" x14ac:dyDescent="0.25">
      <c r="M13096"/>
    </row>
    <row r="13097" spans="13:13" x14ac:dyDescent="0.25">
      <c r="M13097"/>
    </row>
    <row r="13098" spans="13:13" x14ac:dyDescent="0.25">
      <c r="M13098"/>
    </row>
    <row r="13099" spans="13:13" x14ac:dyDescent="0.25">
      <c r="M13099"/>
    </row>
    <row r="13100" spans="13:13" x14ac:dyDescent="0.25">
      <c r="M13100"/>
    </row>
    <row r="13101" spans="13:13" x14ac:dyDescent="0.25">
      <c r="M13101"/>
    </row>
    <row r="13102" spans="13:13" x14ac:dyDescent="0.25">
      <c r="M13102"/>
    </row>
    <row r="13103" spans="13:13" x14ac:dyDescent="0.25">
      <c r="M13103"/>
    </row>
    <row r="13104" spans="13:13" x14ac:dyDescent="0.25">
      <c r="M13104"/>
    </row>
    <row r="13105" spans="13:13" x14ac:dyDescent="0.25">
      <c r="M13105"/>
    </row>
    <row r="13106" spans="13:13" x14ac:dyDescent="0.25">
      <c r="M13106"/>
    </row>
    <row r="13107" spans="13:13" x14ac:dyDescent="0.25">
      <c r="M13107"/>
    </row>
    <row r="13108" spans="13:13" x14ac:dyDescent="0.25">
      <c r="M13108"/>
    </row>
    <row r="13109" spans="13:13" x14ac:dyDescent="0.25">
      <c r="M13109"/>
    </row>
    <row r="13110" spans="13:13" x14ac:dyDescent="0.25">
      <c r="M13110"/>
    </row>
    <row r="13111" spans="13:13" x14ac:dyDescent="0.25">
      <c r="M13111"/>
    </row>
    <row r="13112" spans="13:13" x14ac:dyDescent="0.25">
      <c r="M13112"/>
    </row>
    <row r="13113" spans="13:13" x14ac:dyDescent="0.25">
      <c r="M13113"/>
    </row>
    <row r="13114" spans="13:13" x14ac:dyDescent="0.25">
      <c r="M13114"/>
    </row>
    <row r="13115" spans="13:13" x14ac:dyDescent="0.25">
      <c r="M13115"/>
    </row>
    <row r="13116" spans="13:13" x14ac:dyDescent="0.25">
      <c r="M13116"/>
    </row>
    <row r="13117" spans="13:13" x14ac:dyDescent="0.25">
      <c r="M13117"/>
    </row>
    <row r="13118" spans="13:13" x14ac:dyDescent="0.25">
      <c r="M13118"/>
    </row>
    <row r="13119" spans="13:13" x14ac:dyDescent="0.25">
      <c r="M13119"/>
    </row>
    <row r="13120" spans="13:13" x14ac:dyDescent="0.25">
      <c r="M13120"/>
    </row>
    <row r="13121" spans="13:13" x14ac:dyDescent="0.25">
      <c r="M13121"/>
    </row>
    <row r="13122" spans="13:13" x14ac:dyDescent="0.25">
      <c r="M13122"/>
    </row>
    <row r="13123" spans="13:13" x14ac:dyDescent="0.25">
      <c r="M13123"/>
    </row>
    <row r="13124" spans="13:13" x14ac:dyDescent="0.25">
      <c r="M13124"/>
    </row>
    <row r="13125" spans="13:13" x14ac:dyDescent="0.25">
      <c r="M13125"/>
    </row>
    <row r="13126" spans="13:13" x14ac:dyDescent="0.25">
      <c r="M13126"/>
    </row>
    <row r="13127" spans="13:13" x14ac:dyDescent="0.25">
      <c r="M13127"/>
    </row>
    <row r="13128" spans="13:13" x14ac:dyDescent="0.25">
      <c r="M13128"/>
    </row>
    <row r="13129" spans="13:13" x14ac:dyDescent="0.25">
      <c r="M13129"/>
    </row>
    <row r="13130" spans="13:13" x14ac:dyDescent="0.25">
      <c r="M13130"/>
    </row>
    <row r="13131" spans="13:13" x14ac:dyDescent="0.25">
      <c r="M13131"/>
    </row>
    <row r="13132" spans="13:13" x14ac:dyDescent="0.25">
      <c r="M13132"/>
    </row>
    <row r="13133" spans="13:13" x14ac:dyDescent="0.25">
      <c r="M13133"/>
    </row>
    <row r="13134" spans="13:13" x14ac:dyDescent="0.25">
      <c r="M13134"/>
    </row>
    <row r="13135" spans="13:13" x14ac:dyDescent="0.25">
      <c r="M13135"/>
    </row>
    <row r="13136" spans="13:13" x14ac:dyDescent="0.25">
      <c r="M13136"/>
    </row>
    <row r="13137" spans="13:13" x14ac:dyDescent="0.25">
      <c r="M13137"/>
    </row>
    <row r="13138" spans="13:13" x14ac:dyDescent="0.25">
      <c r="M13138"/>
    </row>
    <row r="13139" spans="13:13" x14ac:dyDescent="0.25">
      <c r="M13139"/>
    </row>
    <row r="13140" spans="13:13" x14ac:dyDescent="0.25">
      <c r="M13140"/>
    </row>
    <row r="13141" spans="13:13" x14ac:dyDescent="0.25">
      <c r="M13141"/>
    </row>
    <row r="13142" spans="13:13" x14ac:dyDescent="0.25">
      <c r="M13142"/>
    </row>
    <row r="13143" spans="13:13" x14ac:dyDescent="0.25">
      <c r="M13143"/>
    </row>
    <row r="13144" spans="13:13" x14ac:dyDescent="0.25">
      <c r="M13144"/>
    </row>
    <row r="13145" spans="13:13" x14ac:dyDescent="0.25">
      <c r="M13145"/>
    </row>
    <row r="13146" spans="13:13" x14ac:dyDescent="0.25">
      <c r="M13146"/>
    </row>
    <row r="13147" spans="13:13" x14ac:dyDescent="0.25">
      <c r="M13147"/>
    </row>
    <row r="13148" spans="13:13" x14ac:dyDescent="0.25">
      <c r="M13148"/>
    </row>
    <row r="13149" spans="13:13" x14ac:dyDescent="0.25">
      <c r="M13149"/>
    </row>
    <row r="13150" spans="13:13" x14ac:dyDescent="0.25">
      <c r="M13150"/>
    </row>
    <row r="13151" spans="13:13" x14ac:dyDescent="0.25">
      <c r="M13151"/>
    </row>
    <row r="13152" spans="13:13" x14ac:dyDescent="0.25">
      <c r="M13152"/>
    </row>
    <row r="13153" spans="13:13" x14ac:dyDescent="0.25">
      <c r="M13153"/>
    </row>
    <row r="13154" spans="13:13" x14ac:dyDescent="0.25">
      <c r="M13154"/>
    </row>
    <row r="13155" spans="13:13" x14ac:dyDescent="0.25">
      <c r="M13155"/>
    </row>
    <row r="13156" spans="13:13" x14ac:dyDescent="0.25">
      <c r="M13156"/>
    </row>
    <row r="13157" spans="13:13" x14ac:dyDescent="0.25">
      <c r="M13157"/>
    </row>
    <row r="13158" spans="13:13" x14ac:dyDescent="0.25">
      <c r="M13158"/>
    </row>
    <row r="13159" spans="13:13" x14ac:dyDescent="0.25">
      <c r="M13159"/>
    </row>
    <row r="13160" spans="13:13" x14ac:dyDescent="0.25">
      <c r="M13160"/>
    </row>
    <row r="13161" spans="13:13" x14ac:dyDescent="0.25">
      <c r="M13161"/>
    </row>
    <row r="13162" spans="13:13" x14ac:dyDescent="0.25">
      <c r="M13162"/>
    </row>
    <row r="13163" spans="13:13" x14ac:dyDescent="0.25">
      <c r="M13163"/>
    </row>
    <row r="13164" spans="13:13" x14ac:dyDescent="0.25">
      <c r="M13164"/>
    </row>
    <row r="13165" spans="13:13" x14ac:dyDescent="0.25">
      <c r="M13165"/>
    </row>
    <row r="13166" spans="13:13" x14ac:dyDescent="0.25">
      <c r="M13166"/>
    </row>
    <row r="13167" spans="13:13" x14ac:dyDescent="0.25">
      <c r="M13167"/>
    </row>
    <row r="13168" spans="13:13" x14ac:dyDescent="0.25">
      <c r="M13168"/>
    </row>
    <row r="13169" spans="13:13" x14ac:dyDescent="0.25">
      <c r="M13169"/>
    </row>
    <row r="13170" spans="13:13" x14ac:dyDescent="0.25">
      <c r="M13170"/>
    </row>
    <row r="13171" spans="13:13" x14ac:dyDescent="0.25">
      <c r="M13171"/>
    </row>
    <row r="13172" spans="13:13" x14ac:dyDescent="0.25">
      <c r="M13172"/>
    </row>
    <row r="13173" spans="13:13" x14ac:dyDescent="0.25">
      <c r="M13173"/>
    </row>
    <row r="13174" spans="13:13" x14ac:dyDescent="0.25">
      <c r="M13174"/>
    </row>
    <row r="13175" spans="13:13" x14ac:dyDescent="0.25">
      <c r="M13175"/>
    </row>
    <row r="13176" spans="13:13" x14ac:dyDescent="0.25">
      <c r="M13176"/>
    </row>
    <row r="13177" spans="13:13" x14ac:dyDescent="0.25">
      <c r="M13177"/>
    </row>
    <row r="13178" spans="13:13" x14ac:dyDescent="0.25">
      <c r="M13178"/>
    </row>
    <row r="13179" spans="13:13" x14ac:dyDescent="0.25">
      <c r="M13179"/>
    </row>
    <row r="13180" spans="13:13" x14ac:dyDescent="0.25">
      <c r="M13180"/>
    </row>
    <row r="13181" spans="13:13" x14ac:dyDescent="0.25">
      <c r="M13181"/>
    </row>
    <row r="13182" spans="13:13" x14ac:dyDescent="0.25">
      <c r="M13182"/>
    </row>
    <row r="13183" spans="13:13" x14ac:dyDescent="0.25">
      <c r="M13183"/>
    </row>
    <row r="13184" spans="13:13" x14ac:dyDescent="0.25">
      <c r="M13184"/>
    </row>
    <row r="13185" spans="13:13" x14ac:dyDescent="0.25">
      <c r="M13185"/>
    </row>
    <row r="13186" spans="13:13" x14ac:dyDescent="0.25">
      <c r="M13186"/>
    </row>
    <row r="13187" spans="13:13" x14ac:dyDescent="0.25">
      <c r="M13187"/>
    </row>
    <row r="13188" spans="13:13" x14ac:dyDescent="0.25">
      <c r="M13188"/>
    </row>
    <row r="13189" spans="13:13" x14ac:dyDescent="0.25">
      <c r="M13189"/>
    </row>
    <row r="13190" spans="13:13" x14ac:dyDescent="0.25">
      <c r="M13190"/>
    </row>
    <row r="13191" spans="13:13" x14ac:dyDescent="0.25">
      <c r="M13191"/>
    </row>
    <row r="13192" spans="13:13" x14ac:dyDescent="0.25">
      <c r="M13192"/>
    </row>
    <row r="13193" spans="13:13" x14ac:dyDescent="0.25">
      <c r="M13193"/>
    </row>
    <row r="13194" spans="13:13" x14ac:dyDescent="0.25">
      <c r="M13194"/>
    </row>
    <row r="13195" spans="13:13" x14ac:dyDescent="0.25">
      <c r="M13195"/>
    </row>
    <row r="13196" spans="13:13" x14ac:dyDescent="0.25">
      <c r="M13196"/>
    </row>
    <row r="13197" spans="13:13" x14ac:dyDescent="0.25">
      <c r="M13197"/>
    </row>
    <row r="13198" spans="13:13" x14ac:dyDescent="0.25">
      <c r="M13198"/>
    </row>
    <row r="13199" spans="13:13" x14ac:dyDescent="0.25">
      <c r="M13199"/>
    </row>
    <row r="13200" spans="13:13" x14ac:dyDescent="0.25">
      <c r="M13200"/>
    </row>
    <row r="13201" spans="13:13" x14ac:dyDescent="0.25">
      <c r="M13201"/>
    </row>
    <row r="13202" spans="13:13" x14ac:dyDescent="0.25">
      <c r="M13202"/>
    </row>
    <row r="13203" spans="13:13" x14ac:dyDescent="0.25">
      <c r="M13203"/>
    </row>
    <row r="13204" spans="13:13" x14ac:dyDescent="0.25">
      <c r="M13204"/>
    </row>
    <row r="13205" spans="13:13" x14ac:dyDescent="0.25">
      <c r="M13205"/>
    </row>
    <row r="13206" spans="13:13" x14ac:dyDescent="0.25">
      <c r="M13206"/>
    </row>
    <row r="13207" spans="13:13" x14ac:dyDescent="0.25">
      <c r="M13207"/>
    </row>
    <row r="13208" spans="13:13" x14ac:dyDescent="0.25">
      <c r="M13208"/>
    </row>
    <row r="13209" spans="13:13" x14ac:dyDescent="0.25">
      <c r="M13209"/>
    </row>
    <row r="13210" spans="13:13" x14ac:dyDescent="0.25">
      <c r="M13210"/>
    </row>
    <row r="13211" spans="13:13" x14ac:dyDescent="0.25">
      <c r="M13211"/>
    </row>
    <row r="13212" spans="13:13" x14ac:dyDescent="0.25">
      <c r="M13212"/>
    </row>
    <row r="13213" spans="13:13" x14ac:dyDescent="0.25">
      <c r="M13213"/>
    </row>
    <row r="13214" spans="13:13" x14ac:dyDescent="0.25">
      <c r="M13214"/>
    </row>
    <row r="13215" spans="13:13" x14ac:dyDescent="0.25">
      <c r="M13215"/>
    </row>
    <row r="13216" spans="13:13" x14ac:dyDescent="0.25">
      <c r="M13216"/>
    </row>
    <row r="13217" spans="13:13" x14ac:dyDescent="0.25">
      <c r="M13217"/>
    </row>
    <row r="13218" spans="13:13" x14ac:dyDescent="0.25">
      <c r="M13218"/>
    </row>
    <row r="13219" spans="13:13" x14ac:dyDescent="0.25">
      <c r="M13219"/>
    </row>
    <row r="13220" spans="13:13" x14ac:dyDescent="0.25">
      <c r="M13220"/>
    </row>
    <row r="13221" spans="13:13" x14ac:dyDescent="0.25">
      <c r="M13221"/>
    </row>
    <row r="13222" spans="13:13" x14ac:dyDescent="0.25">
      <c r="M13222"/>
    </row>
    <row r="13223" spans="13:13" x14ac:dyDescent="0.25">
      <c r="M13223"/>
    </row>
    <row r="13224" spans="13:13" x14ac:dyDescent="0.25">
      <c r="M13224"/>
    </row>
    <row r="13225" spans="13:13" x14ac:dyDescent="0.25">
      <c r="M13225"/>
    </row>
    <row r="13226" spans="13:13" x14ac:dyDescent="0.25">
      <c r="M13226"/>
    </row>
    <row r="13227" spans="13:13" x14ac:dyDescent="0.25">
      <c r="M13227"/>
    </row>
    <row r="13228" spans="13:13" x14ac:dyDescent="0.25">
      <c r="M13228"/>
    </row>
    <row r="13229" spans="13:13" x14ac:dyDescent="0.25">
      <c r="M13229"/>
    </row>
    <row r="13230" spans="13:13" x14ac:dyDescent="0.25">
      <c r="M13230"/>
    </row>
    <row r="13231" spans="13:13" x14ac:dyDescent="0.25">
      <c r="M13231"/>
    </row>
    <row r="13232" spans="13:13" x14ac:dyDescent="0.25">
      <c r="M13232"/>
    </row>
    <row r="13233" spans="13:13" x14ac:dyDescent="0.25">
      <c r="M13233"/>
    </row>
    <row r="13234" spans="13:13" x14ac:dyDescent="0.25">
      <c r="M13234"/>
    </row>
    <row r="13235" spans="13:13" x14ac:dyDescent="0.25">
      <c r="M13235"/>
    </row>
    <row r="13236" spans="13:13" x14ac:dyDescent="0.25">
      <c r="M13236"/>
    </row>
    <row r="13237" spans="13:13" x14ac:dyDescent="0.25">
      <c r="M13237"/>
    </row>
    <row r="13238" spans="13:13" x14ac:dyDescent="0.25">
      <c r="M13238"/>
    </row>
    <row r="13239" spans="13:13" x14ac:dyDescent="0.25">
      <c r="M13239"/>
    </row>
    <row r="13240" spans="13:13" x14ac:dyDescent="0.25">
      <c r="M13240"/>
    </row>
    <row r="13241" spans="13:13" x14ac:dyDescent="0.25">
      <c r="M13241"/>
    </row>
    <row r="13242" spans="13:13" x14ac:dyDescent="0.25">
      <c r="M13242"/>
    </row>
    <row r="13243" spans="13:13" x14ac:dyDescent="0.25">
      <c r="M13243"/>
    </row>
    <row r="13244" spans="13:13" x14ac:dyDescent="0.25">
      <c r="M13244"/>
    </row>
    <row r="13245" spans="13:13" x14ac:dyDescent="0.25">
      <c r="M13245"/>
    </row>
    <row r="13246" spans="13:13" x14ac:dyDescent="0.25">
      <c r="M13246"/>
    </row>
    <row r="13247" spans="13:13" x14ac:dyDescent="0.25">
      <c r="M13247"/>
    </row>
    <row r="13248" spans="13:13" x14ac:dyDescent="0.25">
      <c r="M13248"/>
    </row>
    <row r="13249" spans="13:13" x14ac:dyDescent="0.25">
      <c r="M13249"/>
    </row>
    <row r="13250" spans="13:13" x14ac:dyDescent="0.25">
      <c r="M13250"/>
    </row>
    <row r="13251" spans="13:13" x14ac:dyDescent="0.25">
      <c r="M13251"/>
    </row>
    <row r="13252" spans="13:13" x14ac:dyDescent="0.25">
      <c r="M13252"/>
    </row>
    <row r="13253" spans="13:13" x14ac:dyDescent="0.25">
      <c r="M13253"/>
    </row>
    <row r="13254" spans="13:13" x14ac:dyDescent="0.25">
      <c r="M13254"/>
    </row>
    <row r="13255" spans="13:13" x14ac:dyDescent="0.25">
      <c r="M13255"/>
    </row>
    <row r="13256" spans="13:13" x14ac:dyDescent="0.25">
      <c r="M13256"/>
    </row>
    <row r="13257" spans="13:13" x14ac:dyDescent="0.25">
      <c r="M13257"/>
    </row>
    <row r="13258" spans="13:13" x14ac:dyDescent="0.25">
      <c r="M13258"/>
    </row>
    <row r="13259" spans="13:13" x14ac:dyDescent="0.25">
      <c r="M13259"/>
    </row>
    <row r="13260" spans="13:13" x14ac:dyDescent="0.25">
      <c r="M13260"/>
    </row>
    <row r="13261" spans="13:13" x14ac:dyDescent="0.25">
      <c r="M13261"/>
    </row>
    <row r="13262" spans="13:13" x14ac:dyDescent="0.25">
      <c r="M13262"/>
    </row>
    <row r="13263" spans="13:13" x14ac:dyDescent="0.25">
      <c r="M13263"/>
    </row>
    <row r="13264" spans="13:13" x14ac:dyDescent="0.25">
      <c r="M13264"/>
    </row>
    <row r="13265" spans="13:13" x14ac:dyDescent="0.25">
      <c r="M13265"/>
    </row>
    <row r="13266" spans="13:13" x14ac:dyDescent="0.25">
      <c r="M13266"/>
    </row>
    <row r="13267" spans="13:13" x14ac:dyDescent="0.25">
      <c r="M13267"/>
    </row>
    <row r="13268" spans="13:13" x14ac:dyDescent="0.25">
      <c r="M13268"/>
    </row>
    <row r="13269" spans="13:13" x14ac:dyDescent="0.25">
      <c r="M13269"/>
    </row>
    <row r="13270" spans="13:13" x14ac:dyDescent="0.25">
      <c r="M13270"/>
    </row>
    <row r="13271" spans="13:13" x14ac:dyDescent="0.25">
      <c r="M13271"/>
    </row>
    <row r="13272" spans="13:13" x14ac:dyDescent="0.25">
      <c r="M13272"/>
    </row>
    <row r="13273" spans="13:13" x14ac:dyDescent="0.25">
      <c r="M13273"/>
    </row>
    <row r="13274" spans="13:13" x14ac:dyDescent="0.25">
      <c r="M13274"/>
    </row>
    <row r="13275" spans="13:13" x14ac:dyDescent="0.25">
      <c r="M13275"/>
    </row>
    <row r="13276" spans="13:13" x14ac:dyDescent="0.25">
      <c r="M13276"/>
    </row>
    <row r="13277" spans="13:13" x14ac:dyDescent="0.25">
      <c r="M13277"/>
    </row>
    <row r="13278" spans="13:13" x14ac:dyDescent="0.25">
      <c r="M13278"/>
    </row>
    <row r="13279" spans="13:13" x14ac:dyDescent="0.25">
      <c r="M13279"/>
    </row>
    <row r="13280" spans="13:13" x14ac:dyDescent="0.25">
      <c r="M13280"/>
    </row>
    <row r="13281" spans="13:13" x14ac:dyDescent="0.25">
      <c r="M13281"/>
    </row>
    <row r="13282" spans="13:13" x14ac:dyDescent="0.25">
      <c r="M13282"/>
    </row>
    <row r="13283" spans="13:13" x14ac:dyDescent="0.25">
      <c r="M13283"/>
    </row>
    <row r="13284" spans="13:13" x14ac:dyDescent="0.25">
      <c r="M13284"/>
    </row>
    <row r="13285" spans="13:13" x14ac:dyDescent="0.25">
      <c r="M13285"/>
    </row>
    <row r="13286" spans="13:13" x14ac:dyDescent="0.25">
      <c r="M13286"/>
    </row>
    <row r="13287" spans="13:13" x14ac:dyDescent="0.25">
      <c r="M13287"/>
    </row>
    <row r="13288" spans="13:13" x14ac:dyDescent="0.25">
      <c r="M13288"/>
    </row>
    <row r="13289" spans="13:13" x14ac:dyDescent="0.25">
      <c r="M13289"/>
    </row>
    <row r="13290" spans="13:13" x14ac:dyDescent="0.25">
      <c r="M13290"/>
    </row>
    <row r="13291" spans="13:13" x14ac:dyDescent="0.25">
      <c r="M13291"/>
    </row>
    <row r="13292" spans="13:13" x14ac:dyDescent="0.25">
      <c r="M13292"/>
    </row>
    <row r="13293" spans="13:13" x14ac:dyDescent="0.25">
      <c r="M13293"/>
    </row>
    <row r="13294" spans="13:13" x14ac:dyDescent="0.25">
      <c r="M13294"/>
    </row>
    <row r="13295" spans="13:13" x14ac:dyDescent="0.25">
      <c r="M13295"/>
    </row>
    <row r="13296" spans="13:13" x14ac:dyDescent="0.25">
      <c r="M13296"/>
    </row>
    <row r="13297" spans="13:13" x14ac:dyDescent="0.25">
      <c r="M13297"/>
    </row>
    <row r="13298" spans="13:13" x14ac:dyDescent="0.25">
      <c r="M13298"/>
    </row>
    <row r="13299" spans="13:13" x14ac:dyDescent="0.25">
      <c r="M13299"/>
    </row>
    <row r="13300" spans="13:13" x14ac:dyDescent="0.25">
      <c r="M13300"/>
    </row>
    <row r="13301" spans="13:13" x14ac:dyDescent="0.25">
      <c r="M13301"/>
    </row>
    <row r="13302" spans="13:13" x14ac:dyDescent="0.25">
      <c r="M13302"/>
    </row>
    <row r="13303" spans="13:13" x14ac:dyDescent="0.25">
      <c r="M13303"/>
    </row>
    <row r="13304" spans="13:13" x14ac:dyDescent="0.25">
      <c r="M13304"/>
    </row>
    <row r="13305" spans="13:13" x14ac:dyDescent="0.25">
      <c r="M13305"/>
    </row>
    <row r="13306" spans="13:13" x14ac:dyDescent="0.25">
      <c r="M13306"/>
    </row>
    <row r="13307" spans="13:13" x14ac:dyDescent="0.25">
      <c r="M13307"/>
    </row>
    <row r="13308" spans="13:13" x14ac:dyDescent="0.25">
      <c r="M13308"/>
    </row>
    <row r="13309" spans="13:13" x14ac:dyDescent="0.25">
      <c r="M13309"/>
    </row>
    <row r="13310" spans="13:13" x14ac:dyDescent="0.25">
      <c r="M13310"/>
    </row>
    <row r="13311" spans="13:13" x14ac:dyDescent="0.25">
      <c r="M13311"/>
    </row>
    <row r="13312" spans="13:13" x14ac:dyDescent="0.25">
      <c r="M13312"/>
    </row>
    <row r="13313" spans="13:13" x14ac:dyDescent="0.25">
      <c r="M13313"/>
    </row>
    <row r="13314" spans="13:13" x14ac:dyDescent="0.25">
      <c r="M13314"/>
    </row>
    <row r="13315" spans="13:13" x14ac:dyDescent="0.25">
      <c r="M13315"/>
    </row>
    <row r="13316" spans="13:13" x14ac:dyDescent="0.25">
      <c r="M13316"/>
    </row>
    <row r="13317" spans="13:13" x14ac:dyDescent="0.25">
      <c r="M13317"/>
    </row>
    <row r="13318" spans="13:13" x14ac:dyDescent="0.25">
      <c r="M13318"/>
    </row>
    <row r="13319" spans="13:13" x14ac:dyDescent="0.25">
      <c r="M13319"/>
    </row>
    <row r="13320" spans="13:13" x14ac:dyDescent="0.25">
      <c r="M13320"/>
    </row>
    <row r="13321" spans="13:13" x14ac:dyDescent="0.25">
      <c r="M13321"/>
    </row>
    <row r="13322" spans="13:13" x14ac:dyDescent="0.25">
      <c r="M13322"/>
    </row>
    <row r="13323" spans="13:13" x14ac:dyDescent="0.25">
      <c r="M13323"/>
    </row>
    <row r="13324" spans="13:13" x14ac:dyDescent="0.25">
      <c r="M13324"/>
    </row>
    <row r="13325" spans="13:13" x14ac:dyDescent="0.25">
      <c r="M13325"/>
    </row>
    <row r="13326" spans="13:13" x14ac:dyDescent="0.25">
      <c r="M13326"/>
    </row>
    <row r="13327" spans="13:13" x14ac:dyDescent="0.25">
      <c r="M13327"/>
    </row>
    <row r="13328" spans="13:13" x14ac:dyDescent="0.25">
      <c r="M13328"/>
    </row>
    <row r="13329" spans="13:13" x14ac:dyDescent="0.25">
      <c r="M13329"/>
    </row>
    <row r="13330" spans="13:13" x14ac:dyDescent="0.25">
      <c r="M13330"/>
    </row>
    <row r="13331" spans="13:13" x14ac:dyDescent="0.25">
      <c r="M13331"/>
    </row>
    <row r="13332" spans="13:13" x14ac:dyDescent="0.25">
      <c r="M13332"/>
    </row>
    <row r="13333" spans="13:13" x14ac:dyDescent="0.25">
      <c r="M13333"/>
    </row>
    <row r="13334" spans="13:13" x14ac:dyDescent="0.25">
      <c r="M13334"/>
    </row>
    <row r="13335" spans="13:13" x14ac:dyDescent="0.25">
      <c r="M13335"/>
    </row>
    <row r="13336" spans="13:13" x14ac:dyDescent="0.25">
      <c r="M13336"/>
    </row>
    <row r="13337" spans="13:13" x14ac:dyDescent="0.25">
      <c r="M13337"/>
    </row>
    <row r="13338" spans="13:13" x14ac:dyDescent="0.25">
      <c r="M13338"/>
    </row>
    <row r="13339" spans="13:13" x14ac:dyDescent="0.25">
      <c r="M13339"/>
    </row>
    <row r="13340" spans="13:13" x14ac:dyDescent="0.25">
      <c r="M13340"/>
    </row>
    <row r="13341" spans="13:13" x14ac:dyDescent="0.25">
      <c r="M13341"/>
    </row>
    <row r="13342" spans="13:13" x14ac:dyDescent="0.25">
      <c r="M13342"/>
    </row>
    <row r="13343" spans="13:13" x14ac:dyDescent="0.25">
      <c r="M13343"/>
    </row>
    <row r="13344" spans="13:13" x14ac:dyDescent="0.25">
      <c r="M13344"/>
    </row>
    <row r="13345" spans="13:13" x14ac:dyDescent="0.25">
      <c r="M13345"/>
    </row>
    <row r="13346" spans="13:13" x14ac:dyDescent="0.25">
      <c r="M13346"/>
    </row>
    <row r="13347" spans="13:13" x14ac:dyDescent="0.25">
      <c r="M13347"/>
    </row>
    <row r="13348" spans="13:13" x14ac:dyDescent="0.25">
      <c r="M13348"/>
    </row>
    <row r="13349" spans="13:13" x14ac:dyDescent="0.25">
      <c r="M13349"/>
    </row>
    <row r="13350" spans="13:13" x14ac:dyDescent="0.25">
      <c r="M13350"/>
    </row>
    <row r="13351" spans="13:13" x14ac:dyDescent="0.25">
      <c r="M13351"/>
    </row>
    <row r="13352" spans="13:13" x14ac:dyDescent="0.25">
      <c r="M13352"/>
    </row>
    <row r="13353" spans="13:13" x14ac:dyDescent="0.25">
      <c r="M13353"/>
    </row>
    <row r="13354" spans="13:13" x14ac:dyDescent="0.25">
      <c r="M13354"/>
    </row>
    <row r="13355" spans="13:13" x14ac:dyDescent="0.25">
      <c r="M13355"/>
    </row>
    <row r="13356" spans="13:13" x14ac:dyDescent="0.25">
      <c r="M13356"/>
    </row>
    <row r="13357" spans="13:13" x14ac:dyDescent="0.25">
      <c r="M13357"/>
    </row>
    <row r="13358" spans="13:13" x14ac:dyDescent="0.25">
      <c r="M13358"/>
    </row>
    <row r="13359" spans="13:13" x14ac:dyDescent="0.25">
      <c r="M13359"/>
    </row>
    <row r="13360" spans="13:13" x14ac:dyDescent="0.25">
      <c r="M13360"/>
    </row>
    <row r="13361" spans="13:13" x14ac:dyDescent="0.25">
      <c r="M13361"/>
    </row>
    <row r="13362" spans="13:13" x14ac:dyDescent="0.25">
      <c r="M13362"/>
    </row>
    <row r="13363" spans="13:13" x14ac:dyDescent="0.25">
      <c r="M13363"/>
    </row>
    <row r="13364" spans="13:13" x14ac:dyDescent="0.25">
      <c r="M13364"/>
    </row>
    <row r="13365" spans="13:13" x14ac:dyDescent="0.25">
      <c r="M13365"/>
    </row>
    <row r="13366" spans="13:13" x14ac:dyDescent="0.25">
      <c r="M13366"/>
    </row>
    <row r="13367" spans="13:13" x14ac:dyDescent="0.25">
      <c r="M13367"/>
    </row>
    <row r="13368" spans="13:13" x14ac:dyDescent="0.25">
      <c r="M13368"/>
    </row>
    <row r="13369" spans="13:13" x14ac:dyDescent="0.25">
      <c r="M13369"/>
    </row>
    <row r="13370" spans="13:13" x14ac:dyDescent="0.25">
      <c r="M13370"/>
    </row>
    <row r="13371" spans="13:13" x14ac:dyDescent="0.25">
      <c r="M13371"/>
    </row>
    <row r="13372" spans="13:13" x14ac:dyDescent="0.25">
      <c r="M13372"/>
    </row>
    <row r="13373" spans="13:13" x14ac:dyDescent="0.25">
      <c r="M13373"/>
    </row>
    <row r="13374" spans="13:13" x14ac:dyDescent="0.25">
      <c r="M13374"/>
    </row>
    <row r="13375" spans="13:13" x14ac:dyDescent="0.25">
      <c r="M13375"/>
    </row>
    <row r="13376" spans="13:13" x14ac:dyDescent="0.25">
      <c r="M13376"/>
    </row>
    <row r="13377" spans="13:13" x14ac:dyDescent="0.25">
      <c r="M13377"/>
    </row>
    <row r="13378" spans="13:13" x14ac:dyDescent="0.25">
      <c r="M13378"/>
    </row>
    <row r="13379" spans="13:13" x14ac:dyDescent="0.25">
      <c r="M13379"/>
    </row>
    <row r="13380" spans="13:13" x14ac:dyDescent="0.25">
      <c r="M13380"/>
    </row>
    <row r="13381" spans="13:13" x14ac:dyDescent="0.25">
      <c r="M13381"/>
    </row>
    <row r="13382" spans="13:13" x14ac:dyDescent="0.25">
      <c r="M13382"/>
    </row>
    <row r="13383" spans="13:13" x14ac:dyDescent="0.25">
      <c r="M13383"/>
    </row>
    <row r="13384" spans="13:13" x14ac:dyDescent="0.25">
      <c r="M13384"/>
    </row>
    <row r="13385" spans="13:13" x14ac:dyDescent="0.25">
      <c r="M13385"/>
    </row>
    <row r="13386" spans="13:13" x14ac:dyDescent="0.25">
      <c r="M13386"/>
    </row>
    <row r="13387" spans="13:13" x14ac:dyDescent="0.25">
      <c r="M13387"/>
    </row>
    <row r="13388" spans="13:13" x14ac:dyDescent="0.25">
      <c r="M13388"/>
    </row>
    <row r="13389" spans="13:13" x14ac:dyDescent="0.25">
      <c r="M13389"/>
    </row>
    <row r="13390" spans="13:13" x14ac:dyDescent="0.25">
      <c r="M13390"/>
    </row>
    <row r="13391" spans="13:13" x14ac:dyDescent="0.25">
      <c r="M13391"/>
    </row>
    <row r="13392" spans="13:13" x14ac:dyDescent="0.25">
      <c r="M13392"/>
    </row>
    <row r="13393" spans="13:13" x14ac:dyDescent="0.25">
      <c r="M13393"/>
    </row>
    <row r="13394" spans="13:13" x14ac:dyDescent="0.25">
      <c r="M13394"/>
    </row>
    <row r="13395" spans="13:13" x14ac:dyDescent="0.25">
      <c r="M13395"/>
    </row>
    <row r="13396" spans="13:13" x14ac:dyDescent="0.25">
      <c r="M13396"/>
    </row>
    <row r="13397" spans="13:13" x14ac:dyDescent="0.25">
      <c r="M13397"/>
    </row>
    <row r="13398" spans="13:13" x14ac:dyDescent="0.25">
      <c r="M13398"/>
    </row>
    <row r="13399" spans="13:13" x14ac:dyDescent="0.25">
      <c r="M13399"/>
    </row>
    <row r="13400" spans="13:13" x14ac:dyDescent="0.25">
      <c r="M13400"/>
    </row>
    <row r="13401" spans="13:13" x14ac:dyDescent="0.25">
      <c r="M13401"/>
    </row>
    <row r="13402" spans="13:13" x14ac:dyDescent="0.25">
      <c r="M13402"/>
    </row>
    <row r="13403" spans="13:13" x14ac:dyDescent="0.25">
      <c r="M13403"/>
    </row>
    <row r="13404" spans="13:13" x14ac:dyDescent="0.25">
      <c r="M13404"/>
    </row>
    <row r="13405" spans="13:13" x14ac:dyDescent="0.25">
      <c r="M13405"/>
    </row>
    <row r="13406" spans="13:13" x14ac:dyDescent="0.25">
      <c r="M13406"/>
    </row>
    <row r="13407" spans="13:13" x14ac:dyDescent="0.25">
      <c r="M13407"/>
    </row>
    <row r="13408" spans="13:13" x14ac:dyDescent="0.25">
      <c r="M13408"/>
    </row>
    <row r="13409" spans="13:13" x14ac:dyDescent="0.25">
      <c r="M13409"/>
    </row>
    <row r="13410" spans="13:13" x14ac:dyDescent="0.25">
      <c r="M13410"/>
    </row>
    <row r="13411" spans="13:13" x14ac:dyDescent="0.25">
      <c r="M13411"/>
    </row>
    <row r="13412" spans="13:13" x14ac:dyDescent="0.25">
      <c r="M13412"/>
    </row>
    <row r="13413" spans="13:13" x14ac:dyDescent="0.25">
      <c r="M13413"/>
    </row>
    <row r="13414" spans="13:13" x14ac:dyDescent="0.25">
      <c r="M13414"/>
    </row>
    <row r="13415" spans="13:13" x14ac:dyDescent="0.25">
      <c r="M13415"/>
    </row>
    <row r="13416" spans="13:13" x14ac:dyDescent="0.25">
      <c r="M13416"/>
    </row>
    <row r="13417" spans="13:13" x14ac:dyDescent="0.25">
      <c r="M13417"/>
    </row>
    <row r="13418" spans="13:13" x14ac:dyDescent="0.25">
      <c r="M13418"/>
    </row>
    <row r="13419" spans="13:13" x14ac:dyDescent="0.25">
      <c r="M13419"/>
    </row>
    <row r="13420" spans="13:13" x14ac:dyDescent="0.25">
      <c r="M13420"/>
    </row>
    <row r="13421" spans="13:13" x14ac:dyDescent="0.25">
      <c r="M13421"/>
    </row>
    <row r="13422" spans="13:13" x14ac:dyDescent="0.25">
      <c r="M13422"/>
    </row>
    <row r="13423" spans="13:13" x14ac:dyDescent="0.25">
      <c r="M13423"/>
    </row>
    <row r="13424" spans="13:13" x14ac:dyDescent="0.25">
      <c r="M13424"/>
    </row>
    <row r="13425" spans="13:13" x14ac:dyDescent="0.25">
      <c r="M13425"/>
    </row>
    <row r="13426" spans="13:13" x14ac:dyDescent="0.25">
      <c r="M13426"/>
    </row>
    <row r="13427" spans="13:13" x14ac:dyDescent="0.25">
      <c r="M13427"/>
    </row>
    <row r="13428" spans="13:13" x14ac:dyDescent="0.25">
      <c r="M13428"/>
    </row>
    <row r="13429" spans="13:13" x14ac:dyDescent="0.25">
      <c r="M13429"/>
    </row>
    <row r="13430" spans="13:13" x14ac:dyDescent="0.25">
      <c r="M13430"/>
    </row>
    <row r="13431" spans="13:13" x14ac:dyDescent="0.25">
      <c r="M13431"/>
    </row>
    <row r="13432" spans="13:13" x14ac:dyDescent="0.25">
      <c r="M13432"/>
    </row>
    <row r="13433" spans="13:13" x14ac:dyDescent="0.25">
      <c r="M13433"/>
    </row>
    <row r="13434" spans="13:13" x14ac:dyDescent="0.25">
      <c r="M13434"/>
    </row>
    <row r="13435" spans="13:13" x14ac:dyDescent="0.25">
      <c r="M13435"/>
    </row>
    <row r="13436" spans="13:13" x14ac:dyDescent="0.25">
      <c r="M13436"/>
    </row>
    <row r="13437" spans="13:13" x14ac:dyDescent="0.25">
      <c r="M13437"/>
    </row>
    <row r="13438" spans="13:13" x14ac:dyDescent="0.25">
      <c r="M13438"/>
    </row>
    <row r="13439" spans="13:13" x14ac:dyDescent="0.25">
      <c r="M13439"/>
    </row>
    <row r="13440" spans="13:13" x14ac:dyDescent="0.25">
      <c r="M13440"/>
    </row>
    <row r="13441" spans="13:13" x14ac:dyDescent="0.25">
      <c r="M13441"/>
    </row>
    <row r="13442" spans="13:13" x14ac:dyDescent="0.25">
      <c r="M13442"/>
    </row>
    <row r="13443" spans="13:13" x14ac:dyDescent="0.25">
      <c r="M13443"/>
    </row>
    <row r="13444" spans="13:13" x14ac:dyDescent="0.25">
      <c r="M13444"/>
    </row>
    <row r="13445" spans="13:13" x14ac:dyDescent="0.25">
      <c r="M13445"/>
    </row>
    <row r="13446" spans="13:13" x14ac:dyDescent="0.25">
      <c r="M13446"/>
    </row>
    <row r="13447" spans="13:13" x14ac:dyDescent="0.25">
      <c r="M13447"/>
    </row>
    <row r="13448" spans="13:13" x14ac:dyDescent="0.25">
      <c r="M13448"/>
    </row>
    <row r="13449" spans="13:13" x14ac:dyDescent="0.25">
      <c r="M13449"/>
    </row>
    <row r="13450" spans="13:13" x14ac:dyDescent="0.25">
      <c r="M13450"/>
    </row>
    <row r="13451" spans="13:13" x14ac:dyDescent="0.25">
      <c r="M13451"/>
    </row>
    <row r="13452" spans="13:13" x14ac:dyDescent="0.25">
      <c r="M13452"/>
    </row>
    <row r="13453" spans="13:13" x14ac:dyDescent="0.25">
      <c r="M13453"/>
    </row>
    <row r="13454" spans="13:13" x14ac:dyDescent="0.25">
      <c r="M13454"/>
    </row>
    <row r="13455" spans="13:13" x14ac:dyDescent="0.25">
      <c r="M13455"/>
    </row>
    <row r="13456" spans="13:13" x14ac:dyDescent="0.25">
      <c r="M13456"/>
    </row>
    <row r="13457" spans="13:13" x14ac:dyDescent="0.25">
      <c r="M13457"/>
    </row>
    <row r="13458" spans="13:13" x14ac:dyDescent="0.25">
      <c r="M13458"/>
    </row>
    <row r="13459" spans="13:13" x14ac:dyDescent="0.25">
      <c r="M13459"/>
    </row>
    <row r="13460" spans="13:13" x14ac:dyDescent="0.25">
      <c r="M13460"/>
    </row>
    <row r="13461" spans="13:13" x14ac:dyDescent="0.25">
      <c r="M13461"/>
    </row>
    <row r="13462" spans="13:13" x14ac:dyDescent="0.25">
      <c r="M13462"/>
    </row>
    <row r="13463" spans="13:13" x14ac:dyDescent="0.25">
      <c r="M13463"/>
    </row>
    <row r="13464" spans="13:13" x14ac:dyDescent="0.25">
      <c r="M13464"/>
    </row>
    <row r="13465" spans="13:13" x14ac:dyDescent="0.25">
      <c r="M13465"/>
    </row>
    <row r="13466" spans="13:13" x14ac:dyDescent="0.25">
      <c r="M13466"/>
    </row>
    <row r="13467" spans="13:13" x14ac:dyDescent="0.25">
      <c r="M13467"/>
    </row>
    <row r="13468" spans="13:13" x14ac:dyDescent="0.25">
      <c r="M13468"/>
    </row>
    <row r="13469" spans="13:13" x14ac:dyDescent="0.25">
      <c r="M13469"/>
    </row>
    <row r="13470" spans="13:13" x14ac:dyDescent="0.25">
      <c r="M13470"/>
    </row>
    <row r="13471" spans="13:13" x14ac:dyDescent="0.25">
      <c r="M13471"/>
    </row>
    <row r="13472" spans="13:13" x14ac:dyDescent="0.25">
      <c r="M13472"/>
    </row>
    <row r="13473" spans="13:13" x14ac:dyDescent="0.25">
      <c r="M13473"/>
    </row>
    <row r="13474" spans="13:13" x14ac:dyDescent="0.25">
      <c r="M13474"/>
    </row>
    <row r="13475" spans="13:13" x14ac:dyDescent="0.25">
      <c r="M13475"/>
    </row>
    <row r="13476" spans="13:13" x14ac:dyDescent="0.25">
      <c r="M13476"/>
    </row>
    <row r="13477" spans="13:13" x14ac:dyDescent="0.25">
      <c r="M13477"/>
    </row>
    <row r="13478" spans="13:13" x14ac:dyDescent="0.25">
      <c r="M13478"/>
    </row>
    <row r="13479" spans="13:13" x14ac:dyDescent="0.25">
      <c r="M13479"/>
    </row>
    <row r="13480" spans="13:13" x14ac:dyDescent="0.25">
      <c r="M13480"/>
    </row>
    <row r="13481" spans="13:13" x14ac:dyDescent="0.25">
      <c r="M13481"/>
    </row>
    <row r="13482" spans="13:13" x14ac:dyDescent="0.25">
      <c r="M13482"/>
    </row>
    <row r="13483" spans="13:13" x14ac:dyDescent="0.25">
      <c r="M13483"/>
    </row>
    <row r="13484" spans="13:13" x14ac:dyDescent="0.25">
      <c r="M13484"/>
    </row>
    <row r="13485" spans="13:13" x14ac:dyDescent="0.25">
      <c r="M13485"/>
    </row>
    <row r="13486" spans="13:13" x14ac:dyDescent="0.25">
      <c r="M13486"/>
    </row>
    <row r="13487" spans="13:13" x14ac:dyDescent="0.25">
      <c r="M13487"/>
    </row>
    <row r="13488" spans="13:13" x14ac:dyDescent="0.25">
      <c r="M13488"/>
    </row>
    <row r="13489" spans="13:13" x14ac:dyDescent="0.25">
      <c r="M13489"/>
    </row>
    <row r="13490" spans="13:13" x14ac:dyDescent="0.25">
      <c r="M13490"/>
    </row>
    <row r="13491" spans="13:13" x14ac:dyDescent="0.25">
      <c r="M13491"/>
    </row>
    <row r="13492" spans="13:13" x14ac:dyDescent="0.25">
      <c r="M13492"/>
    </row>
    <row r="13493" spans="13:13" x14ac:dyDescent="0.25">
      <c r="M13493"/>
    </row>
    <row r="13494" spans="13:13" x14ac:dyDescent="0.25">
      <c r="M13494"/>
    </row>
    <row r="13495" spans="13:13" x14ac:dyDescent="0.25">
      <c r="M13495"/>
    </row>
    <row r="13496" spans="13:13" x14ac:dyDescent="0.25">
      <c r="M13496"/>
    </row>
    <row r="13497" spans="13:13" x14ac:dyDescent="0.25">
      <c r="M13497"/>
    </row>
    <row r="13498" spans="13:13" x14ac:dyDescent="0.25">
      <c r="M13498"/>
    </row>
    <row r="13499" spans="13:13" x14ac:dyDescent="0.25">
      <c r="M13499"/>
    </row>
    <row r="13500" spans="13:13" x14ac:dyDescent="0.25">
      <c r="M13500"/>
    </row>
    <row r="13501" spans="13:13" x14ac:dyDescent="0.25">
      <c r="M13501"/>
    </row>
    <row r="13502" spans="13:13" x14ac:dyDescent="0.25">
      <c r="M13502"/>
    </row>
    <row r="13503" spans="13:13" x14ac:dyDescent="0.25">
      <c r="M13503"/>
    </row>
    <row r="13504" spans="13:13" x14ac:dyDescent="0.25">
      <c r="M13504"/>
    </row>
    <row r="13505" spans="13:13" x14ac:dyDescent="0.25">
      <c r="M13505"/>
    </row>
    <row r="13506" spans="13:13" x14ac:dyDescent="0.25">
      <c r="M13506"/>
    </row>
    <row r="13507" spans="13:13" x14ac:dyDescent="0.25">
      <c r="M13507"/>
    </row>
    <row r="13508" spans="13:13" x14ac:dyDescent="0.25">
      <c r="M13508"/>
    </row>
    <row r="13509" spans="13:13" x14ac:dyDescent="0.25">
      <c r="M13509"/>
    </row>
    <row r="13510" spans="13:13" x14ac:dyDescent="0.25">
      <c r="M13510"/>
    </row>
    <row r="13511" spans="13:13" x14ac:dyDescent="0.25">
      <c r="M13511"/>
    </row>
    <row r="13512" spans="13:13" x14ac:dyDescent="0.25">
      <c r="M13512"/>
    </row>
    <row r="13513" spans="13:13" x14ac:dyDescent="0.25">
      <c r="M13513"/>
    </row>
    <row r="13514" spans="13:13" x14ac:dyDescent="0.25">
      <c r="M13514"/>
    </row>
    <row r="13515" spans="13:13" x14ac:dyDescent="0.25">
      <c r="M13515"/>
    </row>
    <row r="13516" spans="13:13" x14ac:dyDescent="0.25">
      <c r="M13516"/>
    </row>
    <row r="13517" spans="13:13" x14ac:dyDescent="0.25">
      <c r="M13517"/>
    </row>
    <row r="13518" spans="13:13" x14ac:dyDescent="0.25">
      <c r="M13518"/>
    </row>
    <row r="13519" spans="13:13" x14ac:dyDescent="0.25">
      <c r="M13519"/>
    </row>
    <row r="13520" spans="13:13" x14ac:dyDescent="0.25">
      <c r="M13520"/>
    </row>
    <row r="13521" spans="13:13" x14ac:dyDescent="0.25">
      <c r="M13521"/>
    </row>
    <row r="13522" spans="13:13" x14ac:dyDescent="0.25">
      <c r="M13522"/>
    </row>
    <row r="13523" spans="13:13" x14ac:dyDescent="0.25">
      <c r="M13523"/>
    </row>
    <row r="13524" spans="13:13" x14ac:dyDescent="0.25">
      <c r="M13524"/>
    </row>
    <row r="13525" spans="13:13" x14ac:dyDescent="0.25">
      <c r="M13525"/>
    </row>
    <row r="13526" spans="13:13" x14ac:dyDescent="0.25">
      <c r="M13526"/>
    </row>
    <row r="13527" spans="13:13" x14ac:dyDescent="0.25">
      <c r="M13527"/>
    </row>
    <row r="13528" spans="13:13" x14ac:dyDescent="0.25">
      <c r="M13528"/>
    </row>
    <row r="13529" spans="13:13" x14ac:dyDescent="0.25">
      <c r="M13529"/>
    </row>
    <row r="13530" spans="13:13" x14ac:dyDescent="0.25">
      <c r="M13530"/>
    </row>
    <row r="13531" spans="13:13" x14ac:dyDescent="0.25">
      <c r="M13531"/>
    </row>
    <row r="13532" spans="13:13" x14ac:dyDescent="0.25">
      <c r="M13532"/>
    </row>
    <row r="13533" spans="13:13" x14ac:dyDescent="0.25">
      <c r="M13533"/>
    </row>
    <row r="13534" spans="13:13" x14ac:dyDescent="0.25">
      <c r="M13534"/>
    </row>
    <row r="13535" spans="13:13" x14ac:dyDescent="0.25">
      <c r="M13535"/>
    </row>
    <row r="13536" spans="13:13" x14ac:dyDescent="0.25">
      <c r="M13536"/>
    </row>
    <row r="13537" spans="13:13" x14ac:dyDescent="0.25">
      <c r="M13537"/>
    </row>
    <row r="13538" spans="13:13" x14ac:dyDescent="0.25">
      <c r="M13538"/>
    </row>
    <row r="13539" spans="13:13" x14ac:dyDescent="0.25">
      <c r="M13539"/>
    </row>
    <row r="13540" spans="13:13" x14ac:dyDescent="0.25">
      <c r="M13540"/>
    </row>
    <row r="13541" spans="13:13" x14ac:dyDescent="0.25">
      <c r="M13541"/>
    </row>
    <row r="13542" spans="13:13" x14ac:dyDescent="0.25">
      <c r="M13542"/>
    </row>
    <row r="13543" spans="13:13" x14ac:dyDescent="0.25">
      <c r="M13543"/>
    </row>
    <row r="13544" spans="13:13" x14ac:dyDescent="0.25">
      <c r="M13544"/>
    </row>
    <row r="13545" spans="13:13" x14ac:dyDescent="0.25">
      <c r="M13545"/>
    </row>
    <row r="13546" spans="13:13" x14ac:dyDescent="0.25">
      <c r="M13546"/>
    </row>
    <row r="13547" spans="13:13" x14ac:dyDescent="0.25">
      <c r="M13547"/>
    </row>
    <row r="13548" spans="13:13" x14ac:dyDescent="0.25">
      <c r="M13548"/>
    </row>
    <row r="13549" spans="13:13" x14ac:dyDescent="0.25">
      <c r="M13549"/>
    </row>
    <row r="13550" spans="13:13" x14ac:dyDescent="0.25">
      <c r="M13550"/>
    </row>
    <row r="13551" spans="13:13" x14ac:dyDescent="0.25">
      <c r="M13551"/>
    </row>
    <row r="13552" spans="13:13" x14ac:dyDescent="0.25">
      <c r="M13552"/>
    </row>
    <row r="13553" spans="13:13" x14ac:dyDescent="0.25">
      <c r="M13553"/>
    </row>
    <row r="13554" spans="13:13" x14ac:dyDescent="0.25">
      <c r="M13554"/>
    </row>
    <row r="13555" spans="13:13" x14ac:dyDescent="0.25">
      <c r="M13555"/>
    </row>
    <row r="13556" spans="13:13" x14ac:dyDescent="0.25">
      <c r="M13556"/>
    </row>
    <row r="13557" spans="13:13" x14ac:dyDescent="0.25">
      <c r="M13557"/>
    </row>
    <row r="13558" spans="13:13" x14ac:dyDescent="0.25">
      <c r="M13558"/>
    </row>
    <row r="13559" spans="13:13" x14ac:dyDescent="0.25">
      <c r="M13559"/>
    </row>
    <row r="13560" spans="13:13" x14ac:dyDescent="0.25">
      <c r="M13560"/>
    </row>
    <row r="13561" spans="13:13" x14ac:dyDescent="0.25">
      <c r="M13561"/>
    </row>
    <row r="13562" spans="13:13" x14ac:dyDescent="0.25">
      <c r="M13562"/>
    </row>
    <row r="13563" spans="13:13" x14ac:dyDescent="0.25">
      <c r="M13563"/>
    </row>
    <row r="13564" spans="13:13" x14ac:dyDescent="0.25">
      <c r="M13564"/>
    </row>
    <row r="13565" spans="13:13" x14ac:dyDescent="0.25">
      <c r="M13565"/>
    </row>
    <row r="13566" spans="13:13" x14ac:dyDescent="0.25">
      <c r="M13566"/>
    </row>
    <row r="13567" spans="13:13" x14ac:dyDescent="0.25">
      <c r="M13567"/>
    </row>
    <row r="13568" spans="13:13" x14ac:dyDescent="0.25">
      <c r="M13568"/>
    </row>
    <row r="13569" spans="13:13" x14ac:dyDescent="0.25">
      <c r="M13569"/>
    </row>
    <row r="13570" spans="13:13" x14ac:dyDescent="0.25">
      <c r="M13570"/>
    </row>
    <row r="13571" spans="13:13" x14ac:dyDescent="0.25">
      <c r="M13571"/>
    </row>
    <row r="13572" spans="13:13" x14ac:dyDescent="0.25">
      <c r="M13572"/>
    </row>
    <row r="13573" spans="13:13" x14ac:dyDescent="0.25">
      <c r="M13573"/>
    </row>
    <row r="13574" spans="13:13" x14ac:dyDescent="0.25">
      <c r="M13574"/>
    </row>
    <row r="13575" spans="13:13" x14ac:dyDescent="0.25">
      <c r="M13575"/>
    </row>
    <row r="13576" spans="13:13" x14ac:dyDescent="0.25">
      <c r="M13576"/>
    </row>
    <row r="13577" spans="13:13" x14ac:dyDescent="0.25">
      <c r="M13577"/>
    </row>
    <row r="13578" spans="13:13" x14ac:dyDescent="0.25">
      <c r="M13578"/>
    </row>
    <row r="13579" spans="13:13" x14ac:dyDescent="0.25">
      <c r="M13579"/>
    </row>
    <row r="13580" spans="13:13" x14ac:dyDescent="0.25">
      <c r="M13580"/>
    </row>
    <row r="13581" spans="13:13" x14ac:dyDescent="0.25">
      <c r="M13581"/>
    </row>
    <row r="13582" spans="13:13" x14ac:dyDescent="0.25">
      <c r="M13582"/>
    </row>
    <row r="13583" spans="13:13" x14ac:dyDescent="0.25">
      <c r="M13583"/>
    </row>
    <row r="13584" spans="13:13" x14ac:dyDescent="0.25">
      <c r="M13584"/>
    </row>
    <row r="13585" spans="13:13" x14ac:dyDescent="0.25">
      <c r="M13585"/>
    </row>
    <row r="13586" spans="13:13" x14ac:dyDescent="0.25">
      <c r="M13586"/>
    </row>
    <row r="13587" spans="13:13" x14ac:dyDescent="0.25">
      <c r="M13587"/>
    </row>
    <row r="13588" spans="13:13" x14ac:dyDescent="0.25">
      <c r="M13588"/>
    </row>
    <row r="13589" spans="13:13" x14ac:dyDescent="0.25">
      <c r="M13589"/>
    </row>
    <row r="13590" spans="13:13" x14ac:dyDescent="0.25">
      <c r="M13590"/>
    </row>
    <row r="13591" spans="13:13" x14ac:dyDescent="0.25">
      <c r="M13591"/>
    </row>
    <row r="13592" spans="13:13" x14ac:dyDescent="0.25">
      <c r="M13592"/>
    </row>
    <row r="13593" spans="13:13" x14ac:dyDescent="0.25">
      <c r="M13593"/>
    </row>
    <row r="13594" spans="13:13" x14ac:dyDescent="0.25">
      <c r="M13594"/>
    </row>
    <row r="13595" spans="13:13" x14ac:dyDescent="0.25">
      <c r="M13595"/>
    </row>
    <row r="13596" spans="13:13" x14ac:dyDescent="0.25">
      <c r="M13596"/>
    </row>
    <row r="13597" spans="13:13" x14ac:dyDescent="0.25">
      <c r="M13597"/>
    </row>
    <row r="13598" spans="13:13" x14ac:dyDescent="0.25">
      <c r="M13598"/>
    </row>
    <row r="13599" spans="13:13" x14ac:dyDescent="0.25">
      <c r="M13599"/>
    </row>
    <row r="13600" spans="13:13" x14ac:dyDescent="0.25">
      <c r="M13600"/>
    </row>
    <row r="13601" spans="13:13" x14ac:dyDescent="0.25">
      <c r="M13601"/>
    </row>
    <row r="13602" spans="13:13" x14ac:dyDescent="0.25">
      <c r="M13602"/>
    </row>
    <row r="13603" spans="13:13" x14ac:dyDescent="0.25">
      <c r="M13603"/>
    </row>
    <row r="13604" spans="13:13" x14ac:dyDescent="0.25">
      <c r="M13604"/>
    </row>
    <row r="13605" spans="13:13" x14ac:dyDescent="0.25">
      <c r="M13605"/>
    </row>
    <row r="13606" spans="13:13" x14ac:dyDescent="0.25">
      <c r="M13606"/>
    </row>
    <row r="13607" spans="13:13" x14ac:dyDescent="0.25">
      <c r="M13607"/>
    </row>
    <row r="13608" spans="13:13" x14ac:dyDescent="0.25">
      <c r="M13608"/>
    </row>
    <row r="13609" spans="13:13" x14ac:dyDescent="0.25">
      <c r="M13609"/>
    </row>
    <row r="13610" spans="13:13" x14ac:dyDescent="0.25">
      <c r="M13610"/>
    </row>
    <row r="13611" spans="13:13" x14ac:dyDescent="0.25">
      <c r="M13611"/>
    </row>
    <row r="13612" spans="13:13" x14ac:dyDescent="0.25">
      <c r="M13612"/>
    </row>
    <row r="13613" spans="13:13" x14ac:dyDescent="0.25">
      <c r="M13613"/>
    </row>
    <row r="13614" spans="13:13" x14ac:dyDescent="0.25">
      <c r="M13614"/>
    </row>
    <row r="13615" spans="13:13" x14ac:dyDescent="0.25">
      <c r="M13615"/>
    </row>
    <row r="13616" spans="13:13" x14ac:dyDescent="0.25">
      <c r="M13616"/>
    </row>
    <row r="13617" spans="13:13" x14ac:dyDescent="0.25">
      <c r="M13617"/>
    </row>
    <row r="13618" spans="13:13" x14ac:dyDescent="0.25">
      <c r="M13618"/>
    </row>
    <row r="13619" spans="13:13" x14ac:dyDescent="0.25">
      <c r="M13619"/>
    </row>
    <row r="13620" spans="13:13" x14ac:dyDescent="0.25">
      <c r="M13620"/>
    </row>
    <row r="13621" spans="13:13" x14ac:dyDescent="0.25">
      <c r="M13621"/>
    </row>
    <row r="13622" spans="13:13" x14ac:dyDescent="0.25">
      <c r="M13622"/>
    </row>
    <row r="13623" spans="13:13" x14ac:dyDescent="0.25">
      <c r="M13623"/>
    </row>
    <row r="13624" spans="13:13" x14ac:dyDescent="0.25">
      <c r="M13624"/>
    </row>
    <row r="13625" spans="13:13" x14ac:dyDescent="0.25">
      <c r="M13625"/>
    </row>
    <row r="13626" spans="13:13" x14ac:dyDescent="0.25">
      <c r="M13626"/>
    </row>
    <row r="13627" spans="13:13" x14ac:dyDescent="0.25">
      <c r="M13627"/>
    </row>
    <row r="13628" spans="13:13" x14ac:dyDescent="0.25">
      <c r="M13628"/>
    </row>
    <row r="13629" spans="13:13" x14ac:dyDescent="0.25">
      <c r="M13629"/>
    </row>
    <row r="13630" spans="13:13" x14ac:dyDescent="0.25">
      <c r="M13630"/>
    </row>
    <row r="13631" spans="13:13" x14ac:dyDescent="0.25">
      <c r="M13631"/>
    </row>
    <row r="13632" spans="13:13" x14ac:dyDescent="0.25">
      <c r="M13632"/>
    </row>
    <row r="13633" spans="13:13" x14ac:dyDescent="0.25">
      <c r="M13633"/>
    </row>
    <row r="13634" spans="13:13" x14ac:dyDescent="0.25">
      <c r="M13634"/>
    </row>
    <row r="13635" spans="13:13" x14ac:dyDescent="0.25">
      <c r="M13635"/>
    </row>
    <row r="13636" spans="13:13" x14ac:dyDescent="0.25">
      <c r="M13636"/>
    </row>
    <row r="13637" spans="13:13" x14ac:dyDescent="0.25">
      <c r="M13637"/>
    </row>
    <row r="13638" spans="13:13" x14ac:dyDescent="0.25">
      <c r="M13638"/>
    </row>
    <row r="13639" spans="13:13" x14ac:dyDescent="0.25">
      <c r="M13639"/>
    </row>
    <row r="13640" spans="13:13" x14ac:dyDescent="0.25">
      <c r="M13640"/>
    </row>
    <row r="13641" spans="13:13" x14ac:dyDescent="0.25">
      <c r="M13641"/>
    </row>
    <row r="13642" spans="13:13" x14ac:dyDescent="0.25">
      <c r="M13642"/>
    </row>
    <row r="13643" spans="13:13" x14ac:dyDescent="0.25">
      <c r="M13643"/>
    </row>
    <row r="13644" spans="13:13" x14ac:dyDescent="0.25">
      <c r="M13644"/>
    </row>
    <row r="13645" spans="13:13" x14ac:dyDescent="0.25">
      <c r="M13645"/>
    </row>
    <row r="13646" spans="13:13" x14ac:dyDescent="0.25">
      <c r="M13646"/>
    </row>
    <row r="13647" spans="13:13" x14ac:dyDescent="0.25">
      <c r="M13647"/>
    </row>
    <row r="13648" spans="13:13" x14ac:dyDescent="0.25">
      <c r="M13648"/>
    </row>
    <row r="13649" spans="13:13" x14ac:dyDescent="0.25">
      <c r="M13649"/>
    </row>
    <row r="13650" spans="13:13" x14ac:dyDescent="0.25">
      <c r="M13650"/>
    </row>
    <row r="13651" spans="13:13" x14ac:dyDescent="0.25">
      <c r="M13651"/>
    </row>
    <row r="13652" spans="13:13" x14ac:dyDescent="0.25">
      <c r="M13652"/>
    </row>
    <row r="13653" spans="13:13" x14ac:dyDescent="0.25">
      <c r="M13653"/>
    </row>
    <row r="13654" spans="13:13" x14ac:dyDescent="0.25">
      <c r="M13654"/>
    </row>
    <row r="13655" spans="13:13" x14ac:dyDescent="0.25">
      <c r="M13655"/>
    </row>
    <row r="13656" spans="13:13" x14ac:dyDescent="0.25">
      <c r="M13656"/>
    </row>
    <row r="13657" spans="13:13" x14ac:dyDescent="0.25">
      <c r="M13657"/>
    </row>
    <row r="13658" spans="13:13" x14ac:dyDescent="0.25">
      <c r="M13658"/>
    </row>
    <row r="13659" spans="13:13" x14ac:dyDescent="0.25">
      <c r="M13659"/>
    </row>
    <row r="13660" spans="13:13" x14ac:dyDescent="0.25">
      <c r="M13660"/>
    </row>
    <row r="13661" spans="13:13" x14ac:dyDescent="0.25">
      <c r="M13661"/>
    </row>
    <row r="13662" spans="13:13" x14ac:dyDescent="0.25">
      <c r="M13662"/>
    </row>
    <row r="13663" spans="13:13" x14ac:dyDescent="0.25">
      <c r="M13663"/>
    </row>
    <row r="13664" spans="13:13" x14ac:dyDescent="0.25">
      <c r="M13664"/>
    </row>
    <row r="13665" spans="13:13" x14ac:dyDescent="0.25">
      <c r="M13665"/>
    </row>
    <row r="13666" spans="13:13" x14ac:dyDescent="0.25">
      <c r="M13666"/>
    </row>
    <row r="13667" spans="13:13" x14ac:dyDescent="0.25">
      <c r="M13667"/>
    </row>
    <row r="13668" spans="13:13" x14ac:dyDescent="0.25">
      <c r="M13668"/>
    </row>
    <row r="13669" spans="13:13" x14ac:dyDescent="0.25">
      <c r="M13669"/>
    </row>
    <row r="13670" spans="13:13" x14ac:dyDescent="0.25">
      <c r="M13670"/>
    </row>
    <row r="13671" spans="13:13" x14ac:dyDescent="0.25">
      <c r="M13671"/>
    </row>
    <row r="13672" spans="13:13" x14ac:dyDescent="0.25">
      <c r="M13672"/>
    </row>
    <row r="13673" spans="13:13" x14ac:dyDescent="0.25">
      <c r="M13673"/>
    </row>
    <row r="13674" spans="13:13" x14ac:dyDescent="0.25">
      <c r="M13674"/>
    </row>
    <row r="13675" spans="13:13" x14ac:dyDescent="0.25">
      <c r="M13675"/>
    </row>
    <row r="13676" spans="13:13" x14ac:dyDescent="0.25">
      <c r="M13676"/>
    </row>
    <row r="13677" spans="13:13" x14ac:dyDescent="0.25">
      <c r="M13677"/>
    </row>
    <row r="13678" spans="13:13" x14ac:dyDescent="0.25">
      <c r="M13678"/>
    </row>
    <row r="13679" spans="13:13" x14ac:dyDescent="0.25">
      <c r="M13679"/>
    </row>
    <row r="13680" spans="13:13" x14ac:dyDescent="0.25">
      <c r="M13680"/>
    </row>
    <row r="13681" spans="13:13" x14ac:dyDescent="0.25">
      <c r="M13681"/>
    </row>
    <row r="13682" spans="13:13" x14ac:dyDescent="0.25">
      <c r="M13682"/>
    </row>
    <row r="13683" spans="13:13" x14ac:dyDescent="0.25">
      <c r="M13683"/>
    </row>
    <row r="13684" spans="13:13" x14ac:dyDescent="0.25">
      <c r="M13684"/>
    </row>
    <row r="13685" spans="13:13" x14ac:dyDescent="0.25">
      <c r="M13685"/>
    </row>
    <row r="13686" spans="13:13" x14ac:dyDescent="0.25">
      <c r="M13686"/>
    </row>
    <row r="13687" spans="13:13" x14ac:dyDescent="0.25">
      <c r="M13687"/>
    </row>
    <row r="13688" spans="13:13" x14ac:dyDescent="0.25">
      <c r="M13688"/>
    </row>
    <row r="13689" spans="13:13" x14ac:dyDescent="0.25">
      <c r="M13689"/>
    </row>
    <row r="13690" spans="13:13" x14ac:dyDescent="0.25">
      <c r="M13690"/>
    </row>
    <row r="13691" spans="13:13" x14ac:dyDescent="0.25">
      <c r="M13691"/>
    </row>
    <row r="13692" spans="13:13" x14ac:dyDescent="0.25">
      <c r="M13692"/>
    </row>
    <row r="13693" spans="13:13" x14ac:dyDescent="0.25">
      <c r="M13693"/>
    </row>
    <row r="13694" spans="13:13" x14ac:dyDescent="0.25">
      <c r="M13694"/>
    </row>
    <row r="13695" spans="13:13" x14ac:dyDescent="0.25">
      <c r="M13695"/>
    </row>
    <row r="13696" spans="13:13" x14ac:dyDescent="0.25">
      <c r="M13696"/>
    </row>
    <row r="13697" spans="13:13" x14ac:dyDescent="0.25">
      <c r="M13697"/>
    </row>
    <row r="13698" spans="13:13" x14ac:dyDescent="0.25">
      <c r="M13698"/>
    </row>
    <row r="13699" spans="13:13" x14ac:dyDescent="0.25">
      <c r="M13699"/>
    </row>
    <row r="13700" spans="13:13" x14ac:dyDescent="0.25">
      <c r="M13700"/>
    </row>
    <row r="13701" spans="13:13" x14ac:dyDescent="0.25">
      <c r="M13701"/>
    </row>
    <row r="13702" spans="13:13" x14ac:dyDescent="0.25">
      <c r="M13702"/>
    </row>
    <row r="13703" spans="13:13" x14ac:dyDescent="0.25">
      <c r="M13703"/>
    </row>
    <row r="13704" spans="13:13" x14ac:dyDescent="0.25">
      <c r="M13704"/>
    </row>
    <row r="13705" spans="13:13" x14ac:dyDescent="0.25">
      <c r="M13705"/>
    </row>
    <row r="13706" spans="13:13" x14ac:dyDescent="0.25">
      <c r="M13706"/>
    </row>
    <row r="13707" spans="13:13" x14ac:dyDescent="0.25">
      <c r="M13707"/>
    </row>
    <row r="13708" spans="13:13" x14ac:dyDescent="0.25">
      <c r="M13708"/>
    </row>
    <row r="13709" spans="13:13" x14ac:dyDescent="0.25">
      <c r="M13709"/>
    </row>
    <row r="13710" spans="13:13" x14ac:dyDescent="0.25">
      <c r="M13710"/>
    </row>
    <row r="13711" spans="13:13" x14ac:dyDescent="0.25">
      <c r="M13711"/>
    </row>
    <row r="13712" spans="13:13" x14ac:dyDescent="0.25">
      <c r="M13712"/>
    </row>
    <row r="13713" spans="13:13" x14ac:dyDescent="0.25">
      <c r="M13713"/>
    </row>
    <row r="13714" spans="13:13" x14ac:dyDescent="0.25">
      <c r="M13714"/>
    </row>
    <row r="13715" spans="13:13" x14ac:dyDescent="0.25">
      <c r="M13715"/>
    </row>
    <row r="13716" spans="13:13" x14ac:dyDescent="0.25">
      <c r="M13716"/>
    </row>
    <row r="13717" spans="13:13" x14ac:dyDescent="0.25">
      <c r="M13717"/>
    </row>
    <row r="13718" spans="13:13" x14ac:dyDescent="0.25">
      <c r="M13718"/>
    </row>
    <row r="13719" spans="13:13" x14ac:dyDescent="0.25">
      <c r="M13719"/>
    </row>
    <row r="13720" spans="13:13" x14ac:dyDescent="0.25">
      <c r="M13720"/>
    </row>
    <row r="13721" spans="13:13" x14ac:dyDescent="0.25">
      <c r="M13721"/>
    </row>
    <row r="13722" spans="13:13" x14ac:dyDescent="0.25">
      <c r="M13722"/>
    </row>
    <row r="13723" spans="13:13" x14ac:dyDescent="0.25">
      <c r="M13723"/>
    </row>
    <row r="13724" spans="13:13" x14ac:dyDescent="0.25">
      <c r="M13724"/>
    </row>
    <row r="13725" spans="13:13" x14ac:dyDescent="0.25">
      <c r="M13725"/>
    </row>
    <row r="13726" spans="13:13" x14ac:dyDescent="0.25">
      <c r="M13726"/>
    </row>
    <row r="13727" spans="13:13" x14ac:dyDescent="0.25">
      <c r="M13727"/>
    </row>
    <row r="13728" spans="13:13" x14ac:dyDescent="0.25">
      <c r="M13728"/>
    </row>
    <row r="13729" spans="13:13" x14ac:dyDescent="0.25">
      <c r="M13729"/>
    </row>
    <row r="13730" spans="13:13" x14ac:dyDescent="0.25">
      <c r="M13730"/>
    </row>
    <row r="13731" spans="13:13" x14ac:dyDescent="0.25">
      <c r="M13731"/>
    </row>
    <row r="13732" spans="13:13" x14ac:dyDescent="0.25">
      <c r="M13732"/>
    </row>
    <row r="13733" spans="13:13" x14ac:dyDescent="0.25">
      <c r="M13733"/>
    </row>
    <row r="13734" spans="13:13" x14ac:dyDescent="0.25">
      <c r="M13734"/>
    </row>
    <row r="13735" spans="13:13" x14ac:dyDescent="0.25">
      <c r="M13735"/>
    </row>
    <row r="13736" spans="13:13" x14ac:dyDescent="0.25">
      <c r="M13736"/>
    </row>
    <row r="13737" spans="13:13" x14ac:dyDescent="0.25">
      <c r="M13737"/>
    </row>
    <row r="13738" spans="13:13" x14ac:dyDescent="0.25">
      <c r="M13738"/>
    </row>
    <row r="13739" spans="13:13" x14ac:dyDescent="0.25">
      <c r="M13739"/>
    </row>
    <row r="13740" spans="13:13" x14ac:dyDescent="0.25">
      <c r="M13740"/>
    </row>
    <row r="13741" spans="13:13" x14ac:dyDescent="0.25">
      <c r="M13741"/>
    </row>
    <row r="13742" spans="13:13" x14ac:dyDescent="0.25">
      <c r="M13742"/>
    </row>
    <row r="13743" spans="13:13" x14ac:dyDescent="0.25">
      <c r="M13743"/>
    </row>
    <row r="13744" spans="13:13" x14ac:dyDescent="0.25">
      <c r="M13744"/>
    </row>
    <row r="13745" spans="13:13" x14ac:dyDescent="0.25">
      <c r="M13745"/>
    </row>
    <row r="13746" spans="13:13" x14ac:dyDescent="0.25">
      <c r="M13746"/>
    </row>
    <row r="13747" spans="13:13" x14ac:dyDescent="0.25">
      <c r="M13747"/>
    </row>
    <row r="13748" spans="13:13" x14ac:dyDescent="0.25">
      <c r="M13748"/>
    </row>
    <row r="13749" spans="13:13" x14ac:dyDescent="0.25">
      <c r="M13749"/>
    </row>
    <row r="13750" spans="13:13" x14ac:dyDescent="0.25">
      <c r="M13750"/>
    </row>
    <row r="13751" spans="13:13" x14ac:dyDescent="0.25">
      <c r="M13751"/>
    </row>
    <row r="13752" spans="13:13" x14ac:dyDescent="0.25">
      <c r="M13752"/>
    </row>
    <row r="13753" spans="13:13" x14ac:dyDescent="0.25">
      <c r="M13753"/>
    </row>
    <row r="13754" spans="13:13" x14ac:dyDescent="0.25">
      <c r="M13754"/>
    </row>
    <row r="13755" spans="13:13" x14ac:dyDescent="0.25">
      <c r="M13755"/>
    </row>
    <row r="13756" spans="13:13" x14ac:dyDescent="0.25">
      <c r="M13756"/>
    </row>
    <row r="13757" spans="13:13" x14ac:dyDescent="0.25">
      <c r="M13757"/>
    </row>
    <row r="13758" spans="13:13" x14ac:dyDescent="0.25">
      <c r="M13758"/>
    </row>
    <row r="13759" spans="13:13" x14ac:dyDescent="0.25">
      <c r="M13759"/>
    </row>
    <row r="13760" spans="13:13" x14ac:dyDescent="0.25">
      <c r="M13760"/>
    </row>
    <row r="13761" spans="13:13" x14ac:dyDescent="0.25">
      <c r="M13761"/>
    </row>
    <row r="13762" spans="13:13" x14ac:dyDescent="0.25">
      <c r="M13762"/>
    </row>
    <row r="13763" spans="13:13" x14ac:dyDescent="0.25">
      <c r="M13763"/>
    </row>
    <row r="13764" spans="13:13" x14ac:dyDescent="0.25">
      <c r="M13764"/>
    </row>
    <row r="13765" spans="13:13" x14ac:dyDescent="0.25">
      <c r="M13765"/>
    </row>
    <row r="13766" spans="13:13" x14ac:dyDescent="0.25">
      <c r="M13766"/>
    </row>
    <row r="13767" spans="13:13" x14ac:dyDescent="0.25">
      <c r="M13767"/>
    </row>
    <row r="13768" spans="13:13" x14ac:dyDescent="0.25">
      <c r="M13768"/>
    </row>
    <row r="13769" spans="13:13" x14ac:dyDescent="0.25">
      <c r="M13769"/>
    </row>
    <row r="13770" spans="13:13" x14ac:dyDescent="0.25">
      <c r="M13770"/>
    </row>
    <row r="13771" spans="13:13" x14ac:dyDescent="0.25">
      <c r="M13771"/>
    </row>
    <row r="13772" spans="13:13" x14ac:dyDescent="0.25">
      <c r="M13772"/>
    </row>
    <row r="13773" spans="13:13" x14ac:dyDescent="0.25">
      <c r="M13773"/>
    </row>
    <row r="13774" spans="13:13" x14ac:dyDescent="0.25">
      <c r="M13774"/>
    </row>
    <row r="13775" spans="13:13" x14ac:dyDescent="0.25">
      <c r="M13775"/>
    </row>
    <row r="13776" spans="13:13" x14ac:dyDescent="0.25">
      <c r="M13776"/>
    </row>
    <row r="13777" spans="13:13" x14ac:dyDescent="0.25">
      <c r="M13777"/>
    </row>
    <row r="13778" spans="13:13" x14ac:dyDescent="0.25">
      <c r="M13778"/>
    </row>
    <row r="13779" spans="13:13" x14ac:dyDescent="0.25">
      <c r="M13779"/>
    </row>
    <row r="13780" spans="13:13" x14ac:dyDescent="0.25">
      <c r="M13780"/>
    </row>
    <row r="13781" spans="13:13" x14ac:dyDescent="0.25">
      <c r="M13781"/>
    </row>
    <row r="13782" spans="13:13" x14ac:dyDescent="0.25">
      <c r="M13782"/>
    </row>
    <row r="13783" spans="13:13" x14ac:dyDescent="0.25">
      <c r="M13783"/>
    </row>
    <row r="13784" spans="13:13" x14ac:dyDescent="0.25">
      <c r="M13784"/>
    </row>
    <row r="13785" spans="13:13" x14ac:dyDescent="0.25">
      <c r="M13785"/>
    </row>
    <row r="13786" spans="13:13" x14ac:dyDescent="0.25">
      <c r="M13786"/>
    </row>
    <row r="13787" spans="13:13" x14ac:dyDescent="0.25">
      <c r="M13787"/>
    </row>
    <row r="13788" spans="13:13" x14ac:dyDescent="0.25">
      <c r="M13788"/>
    </row>
    <row r="13789" spans="13:13" x14ac:dyDescent="0.25">
      <c r="M13789"/>
    </row>
    <row r="13790" spans="13:13" x14ac:dyDescent="0.25">
      <c r="M13790"/>
    </row>
    <row r="13791" spans="13:13" x14ac:dyDescent="0.25">
      <c r="M13791"/>
    </row>
    <row r="13792" spans="13:13" x14ac:dyDescent="0.25">
      <c r="M13792"/>
    </row>
    <row r="13793" spans="13:13" x14ac:dyDescent="0.25">
      <c r="M13793"/>
    </row>
    <row r="13794" spans="13:13" x14ac:dyDescent="0.25">
      <c r="M13794"/>
    </row>
    <row r="13795" spans="13:13" x14ac:dyDescent="0.25">
      <c r="M13795"/>
    </row>
    <row r="13796" spans="13:13" x14ac:dyDescent="0.25">
      <c r="M13796"/>
    </row>
    <row r="13797" spans="13:13" x14ac:dyDescent="0.25">
      <c r="M13797"/>
    </row>
    <row r="13798" spans="13:13" x14ac:dyDescent="0.25">
      <c r="M13798"/>
    </row>
    <row r="13799" spans="13:13" x14ac:dyDescent="0.25">
      <c r="M13799"/>
    </row>
    <row r="13800" spans="13:13" x14ac:dyDescent="0.25">
      <c r="M13800"/>
    </row>
    <row r="13801" spans="13:13" x14ac:dyDescent="0.25">
      <c r="M13801"/>
    </row>
    <row r="13802" spans="13:13" x14ac:dyDescent="0.25">
      <c r="M13802"/>
    </row>
    <row r="13803" spans="13:13" x14ac:dyDescent="0.25">
      <c r="M13803"/>
    </row>
    <row r="13804" spans="13:13" x14ac:dyDescent="0.25">
      <c r="M13804"/>
    </row>
    <row r="13805" spans="13:13" x14ac:dyDescent="0.25">
      <c r="M13805"/>
    </row>
    <row r="13806" spans="13:13" x14ac:dyDescent="0.25">
      <c r="M13806"/>
    </row>
    <row r="13807" spans="13:13" x14ac:dyDescent="0.25">
      <c r="M13807"/>
    </row>
    <row r="13808" spans="13:13" x14ac:dyDescent="0.25">
      <c r="M13808"/>
    </row>
    <row r="13809" spans="13:13" x14ac:dyDescent="0.25">
      <c r="M13809"/>
    </row>
    <row r="13810" spans="13:13" x14ac:dyDescent="0.25">
      <c r="M13810"/>
    </row>
    <row r="13811" spans="13:13" x14ac:dyDescent="0.25">
      <c r="M13811"/>
    </row>
    <row r="13812" spans="13:13" x14ac:dyDescent="0.25">
      <c r="M13812"/>
    </row>
    <row r="13813" spans="13:13" x14ac:dyDescent="0.25">
      <c r="M13813"/>
    </row>
    <row r="13814" spans="13:13" x14ac:dyDescent="0.25">
      <c r="M13814"/>
    </row>
    <row r="13815" spans="13:13" x14ac:dyDescent="0.25">
      <c r="M13815"/>
    </row>
    <row r="13816" spans="13:13" x14ac:dyDescent="0.25">
      <c r="M13816"/>
    </row>
    <row r="13817" spans="13:13" x14ac:dyDescent="0.25">
      <c r="M13817"/>
    </row>
    <row r="13818" spans="13:13" x14ac:dyDescent="0.25">
      <c r="M13818"/>
    </row>
    <row r="13819" spans="13:13" x14ac:dyDescent="0.25">
      <c r="M13819"/>
    </row>
    <row r="13820" spans="13:13" x14ac:dyDescent="0.25">
      <c r="M13820"/>
    </row>
    <row r="13821" spans="13:13" x14ac:dyDescent="0.25">
      <c r="M13821"/>
    </row>
    <row r="13822" spans="13:13" x14ac:dyDescent="0.25">
      <c r="M13822"/>
    </row>
    <row r="13823" spans="13:13" x14ac:dyDescent="0.25">
      <c r="M13823"/>
    </row>
    <row r="13824" spans="13:13" x14ac:dyDescent="0.25">
      <c r="M13824"/>
    </row>
    <row r="13825" spans="13:13" x14ac:dyDescent="0.25">
      <c r="M13825"/>
    </row>
    <row r="13826" spans="13:13" x14ac:dyDescent="0.25">
      <c r="M13826"/>
    </row>
    <row r="13827" spans="13:13" x14ac:dyDescent="0.25">
      <c r="M13827"/>
    </row>
    <row r="13828" spans="13:13" x14ac:dyDescent="0.25">
      <c r="M13828"/>
    </row>
    <row r="13829" spans="13:13" x14ac:dyDescent="0.25">
      <c r="M13829"/>
    </row>
    <row r="13830" spans="13:13" x14ac:dyDescent="0.25">
      <c r="M13830"/>
    </row>
    <row r="13831" spans="13:13" x14ac:dyDescent="0.25">
      <c r="M13831"/>
    </row>
    <row r="13832" spans="13:13" x14ac:dyDescent="0.25">
      <c r="M13832"/>
    </row>
    <row r="13833" spans="13:13" x14ac:dyDescent="0.25">
      <c r="M13833"/>
    </row>
    <row r="13834" spans="13:13" x14ac:dyDescent="0.25">
      <c r="M13834"/>
    </row>
    <row r="13835" spans="13:13" x14ac:dyDescent="0.25">
      <c r="M13835"/>
    </row>
    <row r="13836" spans="13:13" x14ac:dyDescent="0.25">
      <c r="M13836"/>
    </row>
    <row r="13837" spans="13:13" x14ac:dyDescent="0.25">
      <c r="M13837"/>
    </row>
    <row r="13838" spans="13:13" x14ac:dyDescent="0.25">
      <c r="M13838"/>
    </row>
    <row r="13839" spans="13:13" x14ac:dyDescent="0.25">
      <c r="M13839"/>
    </row>
    <row r="13840" spans="13:13" x14ac:dyDescent="0.25">
      <c r="M13840"/>
    </row>
    <row r="13841" spans="13:13" x14ac:dyDescent="0.25">
      <c r="M13841"/>
    </row>
    <row r="13842" spans="13:13" x14ac:dyDescent="0.25">
      <c r="M13842"/>
    </row>
    <row r="13843" spans="13:13" x14ac:dyDescent="0.25">
      <c r="M13843"/>
    </row>
    <row r="13844" spans="13:13" x14ac:dyDescent="0.25">
      <c r="M13844"/>
    </row>
    <row r="13845" spans="13:13" x14ac:dyDescent="0.25">
      <c r="M13845"/>
    </row>
    <row r="13846" spans="13:13" x14ac:dyDescent="0.25">
      <c r="M13846"/>
    </row>
    <row r="13847" spans="13:13" x14ac:dyDescent="0.25">
      <c r="M13847"/>
    </row>
    <row r="13848" spans="13:13" x14ac:dyDescent="0.25">
      <c r="M13848"/>
    </row>
    <row r="13849" spans="13:13" x14ac:dyDescent="0.25">
      <c r="M13849"/>
    </row>
    <row r="13850" spans="13:13" x14ac:dyDescent="0.25">
      <c r="M13850"/>
    </row>
    <row r="13851" spans="13:13" x14ac:dyDescent="0.25">
      <c r="M13851"/>
    </row>
    <row r="13852" spans="13:13" x14ac:dyDescent="0.25">
      <c r="M13852"/>
    </row>
    <row r="13853" spans="13:13" x14ac:dyDescent="0.25">
      <c r="M13853"/>
    </row>
    <row r="13854" spans="13:13" x14ac:dyDescent="0.25">
      <c r="M13854"/>
    </row>
    <row r="13855" spans="13:13" x14ac:dyDescent="0.25">
      <c r="M13855"/>
    </row>
    <row r="13856" spans="13:13" x14ac:dyDescent="0.25">
      <c r="M13856"/>
    </row>
    <row r="13857" spans="13:13" x14ac:dyDescent="0.25">
      <c r="M13857"/>
    </row>
    <row r="13858" spans="13:13" x14ac:dyDescent="0.25">
      <c r="M13858"/>
    </row>
    <row r="13859" spans="13:13" x14ac:dyDescent="0.25">
      <c r="M13859"/>
    </row>
    <row r="13860" spans="13:13" x14ac:dyDescent="0.25">
      <c r="M13860"/>
    </row>
    <row r="13861" spans="13:13" x14ac:dyDescent="0.25">
      <c r="M13861"/>
    </row>
    <row r="13862" spans="13:13" x14ac:dyDescent="0.25">
      <c r="M13862"/>
    </row>
    <row r="13863" spans="13:13" x14ac:dyDescent="0.25">
      <c r="M13863"/>
    </row>
    <row r="13864" spans="13:13" x14ac:dyDescent="0.25">
      <c r="M13864"/>
    </row>
    <row r="13865" spans="13:13" x14ac:dyDescent="0.25">
      <c r="M13865"/>
    </row>
    <row r="13866" spans="13:13" x14ac:dyDescent="0.25">
      <c r="M13866"/>
    </row>
    <row r="13867" spans="13:13" x14ac:dyDescent="0.25">
      <c r="M13867"/>
    </row>
    <row r="13868" spans="13:13" x14ac:dyDescent="0.25">
      <c r="M13868"/>
    </row>
    <row r="13869" spans="13:13" x14ac:dyDescent="0.25">
      <c r="M13869"/>
    </row>
    <row r="13870" spans="13:13" x14ac:dyDescent="0.25">
      <c r="M13870"/>
    </row>
    <row r="13871" spans="13:13" x14ac:dyDescent="0.25">
      <c r="M13871"/>
    </row>
    <row r="13872" spans="13:13" x14ac:dyDescent="0.25">
      <c r="M13872"/>
    </row>
    <row r="13873" spans="13:13" x14ac:dyDescent="0.25">
      <c r="M13873"/>
    </row>
    <row r="13874" spans="13:13" x14ac:dyDescent="0.25">
      <c r="M13874"/>
    </row>
    <row r="13875" spans="13:13" x14ac:dyDescent="0.25">
      <c r="M13875"/>
    </row>
    <row r="13876" spans="13:13" x14ac:dyDescent="0.25">
      <c r="M13876"/>
    </row>
    <row r="13877" spans="13:13" x14ac:dyDescent="0.25">
      <c r="M13877"/>
    </row>
    <row r="13878" spans="13:13" x14ac:dyDescent="0.25">
      <c r="M13878"/>
    </row>
    <row r="13879" spans="13:13" x14ac:dyDescent="0.25">
      <c r="M13879"/>
    </row>
    <row r="13880" spans="13:13" x14ac:dyDescent="0.25">
      <c r="M13880"/>
    </row>
    <row r="13881" spans="13:13" x14ac:dyDescent="0.25">
      <c r="M13881"/>
    </row>
    <row r="13882" spans="13:13" x14ac:dyDescent="0.25">
      <c r="M13882"/>
    </row>
    <row r="13883" spans="13:13" x14ac:dyDescent="0.25">
      <c r="M13883"/>
    </row>
    <row r="13884" spans="13:13" x14ac:dyDescent="0.25">
      <c r="M13884"/>
    </row>
    <row r="13885" spans="13:13" x14ac:dyDescent="0.25">
      <c r="M13885"/>
    </row>
    <row r="13886" spans="13:13" x14ac:dyDescent="0.25">
      <c r="M13886"/>
    </row>
    <row r="13887" spans="13:13" x14ac:dyDescent="0.25">
      <c r="M13887"/>
    </row>
    <row r="13888" spans="13:13" x14ac:dyDescent="0.25">
      <c r="M13888"/>
    </row>
    <row r="13889" spans="13:13" x14ac:dyDescent="0.25">
      <c r="M13889"/>
    </row>
    <row r="13890" spans="13:13" x14ac:dyDescent="0.25">
      <c r="M13890"/>
    </row>
    <row r="13891" spans="13:13" x14ac:dyDescent="0.25">
      <c r="M13891"/>
    </row>
    <row r="13892" spans="13:13" x14ac:dyDescent="0.25">
      <c r="M13892"/>
    </row>
    <row r="13893" spans="13:13" x14ac:dyDescent="0.25">
      <c r="M13893"/>
    </row>
    <row r="13894" spans="13:13" x14ac:dyDescent="0.25">
      <c r="M13894"/>
    </row>
    <row r="13895" spans="13:13" x14ac:dyDescent="0.25">
      <c r="M13895"/>
    </row>
    <row r="13896" spans="13:13" x14ac:dyDescent="0.25">
      <c r="M13896"/>
    </row>
    <row r="13897" spans="13:13" x14ac:dyDescent="0.25">
      <c r="M13897"/>
    </row>
    <row r="13898" spans="13:13" x14ac:dyDescent="0.25">
      <c r="M13898"/>
    </row>
    <row r="13899" spans="13:13" x14ac:dyDescent="0.25">
      <c r="M13899"/>
    </row>
    <row r="13900" spans="13:13" x14ac:dyDescent="0.25">
      <c r="M13900"/>
    </row>
    <row r="13901" spans="13:13" x14ac:dyDescent="0.25">
      <c r="M13901"/>
    </row>
    <row r="13902" spans="13:13" x14ac:dyDescent="0.25">
      <c r="M13902"/>
    </row>
    <row r="13903" spans="13:13" x14ac:dyDescent="0.25">
      <c r="M13903"/>
    </row>
    <row r="13904" spans="13:13" x14ac:dyDescent="0.25">
      <c r="M13904"/>
    </row>
    <row r="13905" spans="13:13" x14ac:dyDescent="0.25">
      <c r="M13905"/>
    </row>
    <row r="13906" spans="13:13" x14ac:dyDescent="0.25">
      <c r="M13906"/>
    </row>
    <row r="13907" spans="13:13" x14ac:dyDescent="0.25">
      <c r="M13907"/>
    </row>
    <row r="13908" spans="13:13" x14ac:dyDescent="0.25">
      <c r="M13908"/>
    </row>
    <row r="13909" spans="13:13" x14ac:dyDescent="0.25">
      <c r="M13909"/>
    </row>
    <row r="13910" spans="13:13" x14ac:dyDescent="0.25">
      <c r="M13910"/>
    </row>
    <row r="13911" spans="13:13" x14ac:dyDescent="0.25">
      <c r="M13911"/>
    </row>
    <row r="13912" spans="13:13" x14ac:dyDescent="0.25">
      <c r="M13912"/>
    </row>
    <row r="13913" spans="13:13" x14ac:dyDescent="0.25">
      <c r="M13913"/>
    </row>
    <row r="13914" spans="13:13" x14ac:dyDescent="0.25">
      <c r="M13914"/>
    </row>
    <row r="13915" spans="13:13" x14ac:dyDescent="0.25">
      <c r="M13915"/>
    </row>
    <row r="13916" spans="13:13" x14ac:dyDescent="0.25">
      <c r="M13916"/>
    </row>
    <row r="13917" spans="13:13" x14ac:dyDescent="0.25">
      <c r="M13917"/>
    </row>
    <row r="13918" spans="13:13" x14ac:dyDescent="0.25">
      <c r="M13918"/>
    </row>
    <row r="13919" spans="13:13" x14ac:dyDescent="0.25">
      <c r="M13919"/>
    </row>
    <row r="13920" spans="13:13" x14ac:dyDescent="0.25">
      <c r="M13920"/>
    </row>
    <row r="13921" spans="13:13" x14ac:dyDescent="0.25">
      <c r="M13921"/>
    </row>
    <row r="13922" spans="13:13" x14ac:dyDescent="0.25">
      <c r="M13922"/>
    </row>
    <row r="13923" spans="13:13" x14ac:dyDescent="0.25">
      <c r="M13923"/>
    </row>
    <row r="13924" spans="13:13" x14ac:dyDescent="0.25">
      <c r="M13924"/>
    </row>
    <row r="13925" spans="13:13" x14ac:dyDescent="0.25">
      <c r="M13925"/>
    </row>
    <row r="13926" spans="13:13" x14ac:dyDescent="0.25">
      <c r="M13926"/>
    </row>
    <row r="13927" spans="13:13" x14ac:dyDescent="0.25">
      <c r="M13927"/>
    </row>
    <row r="13928" spans="13:13" x14ac:dyDescent="0.25">
      <c r="M13928"/>
    </row>
    <row r="13929" spans="13:13" x14ac:dyDescent="0.25">
      <c r="M13929"/>
    </row>
    <row r="13930" spans="13:13" x14ac:dyDescent="0.25">
      <c r="M13930"/>
    </row>
    <row r="13931" spans="13:13" x14ac:dyDescent="0.25">
      <c r="M13931"/>
    </row>
    <row r="13932" spans="13:13" x14ac:dyDescent="0.25">
      <c r="M13932"/>
    </row>
    <row r="13933" spans="13:13" x14ac:dyDescent="0.25">
      <c r="M13933"/>
    </row>
    <row r="13934" spans="13:13" x14ac:dyDescent="0.25">
      <c r="M13934"/>
    </row>
    <row r="13935" spans="13:13" x14ac:dyDescent="0.25">
      <c r="M13935"/>
    </row>
    <row r="13936" spans="13:13" x14ac:dyDescent="0.25">
      <c r="M13936"/>
    </row>
    <row r="13937" spans="13:13" x14ac:dyDescent="0.25">
      <c r="M13937"/>
    </row>
    <row r="13938" spans="13:13" x14ac:dyDescent="0.25">
      <c r="M13938"/>
    </row>
    <row r="13939" spans="13:13" x14ac:dyDescent="0.25">
      <c r="M13939"/>
    </row>
    <row r="13940" spans="13:13" x14ac:dyDescent="0.25">
      <c r="M13940"/>
    </row>
    <row r="13941" spans="13:13" x14ac:dyDescent="0.25">
      <c r="M13941"/>
    </row>
    <row r="13942" spans="13:13" x14ac:dyDescent="0.25">
      <c r="M13942"/>
    </row>
    <row r="13943" spans="13:13" x14ac:dyDescent="0.25">
      <c r="M13943"/>
    </row>
    <row r="13944" spans="13:13" x14ac:dyDescent="0.25">
      <c r="M13944"/>
    </row>
    <row r="13945" spans="13:13" x14ac:dyDescent="0.25">
      <c r="M13945"/>
    </row>
    <row r="13946" spans="13:13" x14ac:dyDescent="0.25">
      <c r="M13946"/>
    </row>
    <row r="13947" spans="13:13" x14ac:dyDescent="0.25">
      <c r="M13947"/>
    </row>
    <row r="13948" spans="13:13" x14ac:dyDescent="0.25">
      <c r="M13948"/>
    </row>
    <row r="13949" spans="13:13" x14ac:dyDescent="0.25">
      <c r="M13949"/>
    </row>
    <row r="13950" spans="13:13" x14ac:dyDescent="0.25">
      <c r="M13950"/>
    </row>
    <row r="13951" spans="13:13" x14ac:dyDescent="0.25">
      <c r="M13951"/>
    </row>
    <row r="13952" spans="13:13" x14ac:dyDescent="0.25">
      <c r="M13952"/>
    </row>
    <row r="13953" spans="13:13" x14ac:dyDescent="0.25">
      <c r="M13953"/>
    </row>
    <row r="13954" spans="13:13" x14ac:dyDescent="0.25">
      <c r="M13954"/>
    </row>
    <row r="13955" spans="13:13" x14ac:dyDescent="0.25">
      <c r="M13955"/>
    </row>
    <row r="13956" spans="13:13" x14ac:dyDescent="0.25">
      <c r="M13956"/>
    </row>
    <row r="13957" spans="13:13" x14ac:dyDescent="0.25">
      <c r="M13957"/>
    </row>
    <row r="13958" spans="13:13" x14ac:dyDescent="0.25">
      <c r="M13958"/>
    </row>
    <row r="13959" spans="13:13" x14ac:dyDescent="0.25">
      <c r="M13959"/>
    </row>
    <row r="13960" spans="13:13" x14ac:dyDescent="0.25">
      <c r="M13960"/>
    </row>
    <row r="13961" spans="13:13" x14ac:dyDescent="0.25">
      <c r="M13961"/>
    </row>
    <row r="13962" spans="13:13" x14ac:dyDescent="0.25">
      <c r="M13962"/>
    </row>
    <row r="13963" spans="13:13" x14ac:dyDescent="0.25">
      <c r="M13963"/>
    </row>
    <row r="13964" spans="13:13" x14ac:dyDescent="0.25">
      <c r="M13964"/>
    </row>
    <row r="13965" spans="13:13" x14ac:dyDescent="0.25">
      <c r="M13965"/>
    </row>
    <row r="13966" spans="13:13" x14ac:dyDescent="0.25">
      <c r="M13966"/>
    </row>
    <row r="13967" spans="13:13" x14ac:dyDescent="0.25">
      <c r="M13967"/>
    </row>
    <row r="13968" spans="13:13" x14ac:dyDescent="0.25">
      <c r="M13968"/>
    </row>
    <row r="13969" spans="13:13" x14ac:dyDescent="0.25">
      <c r="M13969"/>
    </row>
    <row r="13970" spans="13:13" x14ac:dyDescent="0.25">
      <c r="M13970"/>
    </row>
    <row r="13971" spans="13:13" x14ac:dyDescent="0.25">
      <c r="M13971"/>
    </row>
    <row r="13972" spans="13:13" x14ac:dyDescent="0.25">
      <c r="M13972"/>
    </row>
    <row r="13973" spans="13:13" x14ac:dyDescent="0.25">
      <c r="M13973"/>
    </row>
    <row r="13974" spans="13:13" x14ac:dyDescent="0.25">
      <c r="M13974"/>
    </row>
    <row r="13975" spans="13:13" x14ac:dyDescent="0.25">
      <c r="M13975"/>
    </row>
    <row r="13976" spans="13:13" x14ac:dyDescent="0.25">
      <c r="M13976"/>
    </row>
    <row r="13977" spans="13:13" x14ac:dyDescent="0.25">
      <c r="M13977"/>
    </row>
    <row r="13978" spans="13:13" x14ac:dyDescent="0.25">
      <c r="M13978"/>
    </row>
    <row r="13979" spans="13:13" x14ac:dyDescent="0.25">
      <c r="M13979"/>
    </row>
    <row r="13980" spans="13:13" x14ac:dyDescent="0.25">
      <c r="M13980"/>
    </row>
    <row r="13981" spans="13:13" x14ac:dyDescent="0.25">
      <c r="M13981"/>
    </row>
    <row r="13982" spans="13:13" x14ac:dyDescent="0.25">
      <c r="M13982"/>
    </row>
    <row r="13983" spans="13:13" x14ac:dyDescent="0.25">
      <c r="M13983"/>
    </row>
    <row r="13984" spans="13:13" x14ac:dyDescent="0.25">
      <c r="M13984"/>
    </row>
    <row r="13985" spans="13:13" x14ac:dyDescent="0.25">
      <c r="M13985"/>
    </row>
    <row r="13986" spans="13:13" x14ac:dyDescent="0.25">
      <c r="M13986"/>
    </row>
    <row r="13987" spans="13:13" x14ac:dyDescent="0.25">
      <c r="M13987"/>
    </row>
    <row r="13988" spans="13:13" x14ac:dyDescent="0.25">
      <c r="M13988"/>
    </row>
    <row r="13989" spans="13:13" x14ac:dyDescent="0.25">
      <c r="M13989"/>
    </row>
    <row r="13990" spans="13:13" x14ac:dyDescent="0.25">
      <c r="M13990"/>
    </row>
    <row r="13991" spans="13:13" x14ac:dyDescent="0.25">
      <c r="M13991"/>
    </row>
    <row r="13992" spans="13:13" x14ac:dyDescent="0.25">
      <c r="M13992"/>
    </row>
    <row r="13993" spans="13:13" x14ac:dyDescent="0.25">
      <c r="M13993"/>
    </row>
    <row r="13994" spans="13:13" x14ac:dyDescent="0.25">
      <c r="M13994"/>
    </row>
    <row r="13995" spans="13:13" x14ac:dyDescent="0.25">
      <c r="M13995"/>
    </row>
    <row r="13996" spans="13:13" x14ac:dyDescent="0.25">
      <c r="M13996"/>
    </row>
    <row r="13997" spans="13:13" x14ac:dyDescent="0.25">
      <c r="M13997"/>
    </row>
    <row r="13998" spans="13:13" x14ac:dyDescent="0.25">
      <c r="M13998"/>
    </row>
    <row r="13999" spans="13:13" x14ac:dyDescent="0.25">
      <c r="M13999"/>
    </row>
    <row r="14000" spans="13:13" x14ac:dyDescent="0.25">
      <c r="M14000"/>
    </row>
    <row r="14001" spans="13:13" x14ac:dyDescent="0.25">
      <c r="M14001"/>
    </row>
    <row r="14002" spans="13:13" x14ac:dyDescent="0.25">
      <c r="M14002"/>
    </row>
    <row r="14003" spans="13:13" x14ac:dyDescent="0.25">
      <c r="M14003"/>
    </row>
    <row r="14004" spans="13:13" x14ac:dyDescent="0.25">
      <c r="M14004"/>
    </row>
    <row r="14005" spans="13:13" x14ac:dyDescent="0.25">
      <c r="M14005"/>
    </row>
    <row r="14006" spans="13:13" x14ac:dyDescent="0.25">
      <c r="M14006"/>
    </row>
    <row r="14007" spans="13:13" x14ac:dyDescent="0.25">
      <c r="M14007"/>
    </row>
    <row r="14008" spans="13:13" x14ac:dyDescent="0.25">
      <c r="M14008"/>
    </row>
    <row r="14009" spans="13:13" x14ac:dyDescent="0.25">
      <c r="M14009"/>
    </row>
    <row r="14010" spans="13:13" x14ac:dyDescent="0.25">
      <c r="M14010"/>
    </row>
    <row r="14011" spans="13:13" x14ac:dyDescent="0.25">
      <c r="M14011"/>
    </row>
    <row r="14012" spans="13:13" x14ac:dyDescent="0.25">
      <c r="M14012"/>
    </row>
    <row r="14013" spans="13:13" x14ac:dyDescent="0.25">
      <c r="M14013"/>
    </row>
    <row r="14014" spans="13:13" x14ac:dyDescent="0.25">
      <c r="M14014"/>
    </row>
    <row r="14015" spans="13:13" x14ac:dyDescent="0.25">
      <c r="M14015"/>
    </row>
    <row r="14016" spans="13:13" x14ac:dyDescent="0.25">
      <c r="M14016"/>
    </row>
    <row r="14017" spans="13:13" x14ac:dyDescent="0.25">
      <c r="M14017"/>
    </row>
    <row r="14018" spans="13:13" x14ac:dyDescent="0.25">
      <c r="M14018"/>
    </row>
    <row r="14019" spans="13:13" x14ac:dyDescent="0.25">
      <c r="M14019"/>
    </row>
    <row r="14020" spans="13:13" x14ac:dyDescent="0.25">
      <c r="M14020"/>
    </row>
    <row r="14021" spans="13:13" x14ac:dyDescent="0.25">
      <c r="M14021"/>
    </row>
    <row r="14022" spans="13:13" x14ac:dyDescent="0.25">
      <c r="M14022"/>
    </row>
    <row r="14023" spans="13:13" x14ac:dyDescent="0.25">
      <c r="M14023"/>
    </row>
    <row r="14024" spans="13:13" x14ac:dyDescent="0.25">
      <c r="M14024"/>
    </row>
    <row r="14025" spans="13:13" x14ac:dyDescent="0.25">
      <c r="M14025"/>
    </row>
    <row r="14026" spans="13:13" x14ac:dyDescent="0.25">
      <c r="M14026"/>
    </row>
    <row r="14027" spans="13:13" x14ac:dyDescent="0.25">
      <c r="M14027"/>
    </row>
    <row r="14028" spans="13:13" x14ac:dyDescent="0.25">
      <c r="M14028"/>
    </row>
    <row r="14029" spans="13:13" x14ac:dyDescent="0.25">
      <c r="M14029"/>
    </row>
    <row r="14030" spans="13:13" x14ac:dyDescent="0.25">
      <c r="M14030"/>
    </row>
    <row r="14031" spans="13:13" x14ac:dyDescent="0.25">
      <c r="M14031"/>
    </row>
    <row r="14032" spans="13:13" x14ac:dyDescent="0.25">
      <c r="M14032"/>
    </row>
    <row r="14033" spans="13:13" x14ac:dyDescent="0.25">
      <c r="M14033"/>
    </row>
    <row r="14034" spans="13:13" x14ac:dyDescent="0.25">
      <c r="M14034"/>
    </row>
    <row r="14035" spans="13:13" x14ac:dyDescent="0.25">
      <c r="M14035"/>
    </row>
    <row r="14036" spans="13:13" x14ac:dyDescent="0.25">
      <c r="M14036"/>
    </row>
    <row r="14037" spans="13:13" x14ac:dyDescent="0.25">
      <c r="M14037"/>
    </row>
    <row r="14038" spans="13:13" x14ac:dyDescent="0.25">
      <c r="M14038"/>
    </row>
    <row r="14039" spans="13:13" x14ac:dyDescent="0.25">
      <c r="M14039"/>
    </row>
    <row r="14040" spans="13:13" x14ac:dyDescent="0.25">
      <c r="M14040"/>
    </row>
    <row r="14041" spans="13:13" x14ac:dyDescent="0.25">
      <c r="M14041"/>
    </row>
    <row r="14042" spans="13:13" x14ac:dyDescent="0.25">
      <c r="M14042"/>
    </row>
    <row r="14043" spans="13:13" x14ac:dyDescent="0.25">
      <c r="M14043"/>
    </row>
    <row r="14044" spans="13:13" x14ac:dyDescent="0.25">
      <c r="M14044"/>
    </row>
    <row r="14045" spans="13:13" x14ac:dyDescent="0.25">
      <c r="M14045"/>
    </row>
    <row r="14046" spans="13:13" x14ac:dyDescent="0.25">
      <c r="M14046"/>
    </row>
    <row r="14047" spans="13:13" x14ac:dyDescent="0.25">
      <c r="M14047"/>
    </row>
    <row r="14048" spans="13:13" x14ac:dyDescent="0.25">
      <c r="M14048"/>
    </row>
    <row r="14049" spans="13:13" x14ac:dyDescent="0.25">
      <c r="M14049"/>
    </row>
    <row r="14050" spans="13:13" x14ac:dyDescent="0.25">
      <c r="M14050"/>
    </row>
    <row r="14051" spans="13:13" x14ac:dyDescent="0.25">
      <c r="M14051"/>
    </row>
    <row r="14052" spans="13:13" x14ac:dyDescent="0.25">
      <c r="M14052"/>
    </row>
    <row r="14053" spans="13:13" x14ac:dyDescent="0.25">
      <c r="M14053"/>
    </row>
    <row r="14054" spans="13:13" x14ac:dyDescent="0.25">
      <c r="M14054"/>
    </row>
    <row r="14055" spans="13:13" x14ac:dyDescent="0.25">
      <c r="M14055"/>
    </row>
    <row r="14056" spans="13:13" x14ac:dyDescent="0.25">
      <c r="M14056"/>
    </row>
    <row r="14057" spans="13:13" x14ac:dyDescent="0.25">
      <c r="M14057"/>
    </row>
    <row r="14058" spans="13:13" x14ac:dyDescent="0.25">
      <c r="M14058"/>
    </row>
    <row r="14059" spans="13:13" x14ac:dyDescent="0.25">
      <c r="M14059"/>
    </row>
    <row r="14060" spans="13:13" x14ac:dyDescent="0.25">
      <c r="M14060"/>
    </row>
    <row r="14061" spans="13:13" x14ac:dyDescent="0.25">
      <c r="M14061"/>
    </row>
    <row r="14062" spans="13:13" x14ac:dyDescent="0.25">
      <c r="M14062"/>
    </row>
    <row r="14063" spans="13:13" x14ac:dyDescent="0.25">
      <c r="M14063"/>
    </row>
    <row r="14064" spans="13:13" x14ac:dyDescent="0.25">
      <c r="M14064"/>
    </row>
    <row r="14065" spans="13:13" x14ac:dyDescent="0.25">
      <c r="M14065"/>
    </row>
    <row r="14066" spans="13:13" x14ac:dyDescent="0.25">
      <c r="M14066"/>
    </row>
    <row r="14067" spans="13:13" x14ac:dyDescent="0.25">
      <c r="M14067"/>
    </row>
    <row r="14068" spans="13:13" x14ac:dyDescent="0.25">
      <c r="M14068"/>
    </row>
    <row r="14069" spans="13:13" x14ac:dyDescent="0.25">
      <c r="M14069"/>
    </row>
    <row r="14070" spans="13:13" x14ac:dyDescent="0.25">
      <c r="M14070"/>
    </row>
    <row r="14071" spans="13:13" x14ac:dyDescent="0.25">
      <c r="M14071"/>
    </row>
    <row r="14072" spans="13:13" x14ac:dyDescent="0.25">
      <c r="M14072"/>
    </row>
    <row r="14073" spans="13:13" x14ac:dyDescent="0.25">
      <c r="M14073"/>
    </row>
    <row r="14074" spans="13:13" x14ac:dyDescent="0.25">
      <c r="M14074"/>
    </row>
    <row r="14075" spans="13:13" x14ac:dyDescent="0.25">
      <c r="M14075"/>
    </row>
    <row r="14076" spans="13:13" x14ac:dyDescent="0.25">
      <c r="M14076"/>
    </row>
    <row r="14077" spans="13:13" x14ac:dyDescent="0.25">
      <c r="M14077"/>
    </row>
    <row r="14078" spans="13:13" x14ac:dyDescent="0.25">
      <c r="M14078"/>
    </row>
    <row r="14079" spans="13:13" x14ac:dyDescent="0.25">
      <c r="M14079"/>
    </row>
    <row r="14080" spans="13:13" x14ac:dyDescent="0.25">
      <c r="M14080"/>
    </row>
    <row r="14081" spans="13:13" x14ac:dyDescent="0.25">
      <c r="M14081"/>
    </row>
    <row r="14082" spans="13:13" x14ac:dyDescent="0.25">
      <c r="M14082"/>
    </row>
    <row r="14083" spans="13:13" x14ac:dyDescent="0.25">
      <c r="M14083"/>
    </row>
    <row r="14084" spans="13:13" x14ac:dyDescent="0.25">
      <c r="M14084"/>
    </row>
    <row r="14085" spans="13:13" x14ac:dyDescent="0.25">
      <c r="M14085"/>
    </row>
    <row r="14086" spans="13:13" x14ac:dyDescent="0.25">
      <c r="M14086"/>
    </row>
    <row r="14087" spans="13:13" x14ac:dyDescent="0.25">
      <c r="M14087"/>
    </row>
    <row r="14088" spans="13:13" x14ac:dyDescent="0.25">
      <c r="M14088"/>
    </row>
    <row r="14089" spans="13:13" x14ac:dyDescent="0.25">
      <c r="M14089"/>
    </row>
    <row r="14090" spans="13:13" x14ac:dyDescent="0.25">
      <c r="M14090"/>
    </row>
    <row r="14091" spans="13:13" x14ac:dyDescent="0.25">
      <c r="M14091"/>
    </row>
    <row r="14092" spans="13:13" x14ac:dyDescent="0.25">
      <c r="M14092"/>
    </row>
    <row r="14093" spans="13:13" x14ac:dyDescent="0.25">
      <c r="M14093"/>
    </row>
    <row r="14094" spans="13:13" x14ac:dyDescent="0.25">
      <c r="M14094"/>
    </row>
    <row r="14095" spans="13:13" x14ac:dyDescent="0.25">
      <c r="M14095"/>
    </row>
    <row r="14096" spans="13:13" x14ac:dyDescent="0.25">
      <c r="M14096"/>
    </row>
    <row r="14097" spans="13:13" x14ac:dyDescent="0.25">
      <c r="M14097"/>
    </row>
    <row r="14098" spans="13:13" x14ac:dyDescent="0.25">
      <c r="M14098"/>
    </row>
    <row r="14099" spans="13:13" x14ac:dyDescent="0.25">
      <c r="M14099"/>
    </row>
    <row r="14100" spans="13:13" x14ac:dyDescent="0.25">
      <c r="M14100"/>
    </row>
    <row r="14101" spans="13:13" x14ac:dyDescent="0.25">
      <c r="M14101"/>
    </row>
    <row r="14102" spans="13:13" x14ac:dyDescent="0.25">
      <c r="M14102"/>
    </row>
    <row r="14103" spans="13:13" x14ac:dyDescent="0.25">
      <c r="M14103"/>
    </row>
    <row r="14104" spans="13:13" x14ac:dyDescent="0.25">
      <c r="M14104"/>
    </row>
    <row r="14105" spans="13:13" x14ac:dyDescent="0.25">
      <c r="M14105"/>
    </row>
    <row r="14106" spans="13:13" x14ac:dyDescent="0.25">
      <c r="M14106"/>
    </row>
    <row r="14107" spans="13:13" x14ac:dyDescent="0.25">
      <c r="M14107"/>
    </row>
    <row r="14108" spans="13:13" x14ac:dyDescent="0.25">
      <c r="M14108"/>
    </row>
    <row r="14109" spans="13:13" x14ac:dyDescent="0.25">
      <c r="M14109"/>
    </row>
    <row r="14110" spans="13:13" x14ac:dyDescent="0.25">
      <c r="M14110"/>
    </row>
    <row r="14111" spans="13:13" x14ac:dyDescent="0.25">
      <c r="M14111"/>
    </row>
    <row r="14112" spans="13:13" x14ac:dyDescent="0.25">
      <c r="M14112"/>
    </row>
    <row r="14113" spans="13:13" x14ac:dyDescent="0.25">
      <c r="M14113"/>
    </row>
    <row r="14114" spans="13:13" x14ac:dyDescent="0.25">
      <c r="M14114"/>
    </row>
    <row r="14115" spans="13:13" x14ac:dyDescent="0.25">
      <c r="M14115"/>
    </row>
    <row r="14116" spans="13:13" x14ac:dyDescent="0.25">
      <c r="M14116"/>
    </row>
    <row r="14117" spans="13:13" x14ac:dyDescent="0.25">
      <c r="M14117"/>
    </row>
    <row r="14118" spans="13:13" x14ac:dyDescent="0.25">
      <c r="M14118"/>
    </row>
    <row r="14119" spans="13:13" x14ac:dyDescent="0.25">
      <c r="M14119"/>
    </row>
    <row r="14120" spans="13:13" x14ac:dyDescent="0.25">
      <c r="M14120"/>
    </row>
    <row r="14121" spans="13:13" x14ac:dyDescent="0.25">
      <c r="M14121"/>
    </row>
    <row r="14122" spans="13:13" x14ac:dyDescent="0.25">
      <c r="M14122"/>
    </row>
    <row r="14123" spans="13:13" x14ac:dyDescent="0.25">
      <c r="M14123"/>
    </row>
    <row r="14124" spans="13:13" x14ac:dyDescent="0.25">
      <c r="M14124"/>
    </row>
    <row r="14125" spans="13:13" x14ac:dyDescent="0.25">
      <c r="M14125"/>
    </row>
    <row r="14126" spans="13:13" x14ac:dyDescent="0.25">
      <c r="M14126"/>
    </row>
    <row r="14127" spans="13:13" x14ac:dyDescent="0.25">
      <c r="M14127"/>
    </row>
    <row r="14128" spans="13:13" x14ac:dyDescent="0.25">
      <c r="M14128"/>
    </row>
    <row r="14129" spans="13:13" x14ac:dyDescent="0.25">
      <c r="M14129"/>
    </row>
    <row r="14130" spans="13:13" x14ac:dyDescent="0.25">
      <c r="M14130"/>
    </row>
    <row r="14131" spans="13:13" x14ac:dyDescent="0.25">
      <c r="M14131"/>
    </row>
    <row r="14132" spans="13:13" x14ac:dyDescent="0.25">
      <c r="M14132"/>
    </row>
    <row r="14133" spans="13:13" x14ac:dyDescent="0.25">
      <c r="M14133"/>
    </row>
    <row r="14134" spans="13:13" x14ac:dyDescent="0.25">
      <c r="M14134"/>
    </row>
    <row r="14135" spans="13:13" x14ac:dyDescent="0.25">
      <c r="M14135"/>
    </row>
    <row r="14136" spans="13:13" x14ac:dyDescent="0.25">
      <c r="M14136"/>
    </row>
    <row r="14137" spans="13:13" x14ac:dyDescent="0.25">
      <c r="M14137"/>
    </row>
    <row r="14138" spans="13:13" x14ac:dyDescent="0.25">
      <c r="M14138"/>
    </row>
    <row r="14139" spans="13:13" x14ac:dyDescent="0.25">
      <c r="M14139"/>
    </row>
    <row r="14140" spans="13:13" x14ac:dyDescent="0.25">
      <c r="M14140"/>
    </row>
    <row r="14141" spans="13:13" x14ac:dyDescent="0.25">
      <c r="M14141"/>
    </row>
    <row r="14142" spans="13:13" x14ac:dyDescent="0.25">
      <c r="M14142"/>
    </row>
    <row r="14143" spans="13:13" x14ac:dyDescent="0.25">
      <c r="M14143"/>
    </row>
    <row r="14144" spans="13:13" x14ac:dyDescent="0.25">
      <c r="M14144"/>
    </row>
    <row r="14145" spans="13:13" x14ac:dyDescent="0.25">
      <c r="M14145"/>
    </row>
    <row r="14146" spans="13:13" x14ac:dyDescent="0.25">
      <c r="M14146"/>
    </row>
    <row r="14147" spans="13:13" x14ac:dyDescent="0.25">
      <c r="M14147"/>
    </row>
    <row r="14148" spans="13:13" x14ac:dyDescent="0.25">
      <c r="M14148"/>
    </row>
    <row r="14149" spans="13:13" x14ac:dyDescent="0.25">
      <c r="M14149"/>
    </row>
    <row r="14150" spans="13:13" x14ac:dyDescent="0.25">
      <c r="M14150"/>
    </row>
    <row r="14151" spans="13:13" x14ac:dyDescent="0.25">
      <c r="M14151"/>
    </row>
    <row r="14152" spans="13:13" x14ac:dyDescent="0.25">
      <c r="M14152"/>
    </row>
    <row r="14153" spans="13:13" x14ac:dyDescent="0.25">
      <c r="M14153"/>
    </row>
    <row r="14154" spans="13:13" x14ac:dyDescent="0.25">
      <c r="M14154"/>
    </row>
    <row r="14155" spans="13:13" x14ac:dyDescent="0.25">
      <c r="M14155"/>
    </row>
    <row r="14156" spans="13:13" x14ac:dyDescent="0.25">
      <c r="M14156"/>
    </row>
    <row r="14157" spans="13:13" x14ac:dyDescent="0.25">
      <c r="M14157"/>
    </row>
    <row r="14158" spans="13:13" x14ac:dyDescent="0.25">
      <c r="M14158"/>
    </row>
    <row r="14159" spans="13:13" x14ac:dyDescent="0.25">
      <c r="M14159"/>
    </row>
    <row r="14160" spans="13:13" x14ac:dyDescent="0.25">
      <c r="M14160"/>
    </row>
    <row r="14161" spans="13:13" x14ac:dyDescent="0.25">
      <c r="M14161"/>
    </row>
    <row r="14162" spans="13:13" x14ac:dyDescent="0.25">
      <c r="M14162"/>
    </row>
    <row r="14163" spans="13:13" x14ac:dyDescent="0.25">
      <c r="M14163"/>
    </row>
    <row r="14164" spans="13:13" x14ac:dyDescent="0.25">
      <c r="M14164"/>
    </row>
    <row r="14165" spans="13:13" x14ac:dyDescent="0.25">
      <c r="M14165"/>
    </row>
    <row r="14166" spans="13:13" x14ac:dyDescent="0.25">
      <c r="M14166"/>
    </row>
    <row r="14167" spans="13:13" x14ac:dyDescent="0.25">
      <c r="M14167"/>
    </row>
    <row r="14168" spans="13:13" x14ac:dyDescent="0.25">
      <c r="M14168"/>
    </row>
    <row r="14169" spans="13:13" x14ac:dyDescent="0.25">
      <c r="M14169"/>
    </row>
    <row r="14170" spans="13:13" x14ac:dyDescent="0.25">
      <c r="M14170"/>
    </row>
    <row r="14171" spans="13:13" x14ac:dyDescent="0.25">
      <c r="M14171"/>
    </row>
    <row r="14172" spans="13:13" x14ac:dyDescent="0.25">
      <c r="M14172"/>
    </row>
    <row r="14173" spans="13:13" x14ac:dyDescent="0.25">
      <c r="M14173"/>
    </row>
    <row r="14174" spans="13:13" x14ac:dyDescent="0.25">
      <c r="M14174"/>
    </row>
    <row r="14175" spans="13:13" x14ac:dyDescent="0.25">
      <c r="M14175"/>
    </row>
    <row r="14176" spans="13:13" x14ac:dyDescent="0.25">
      <c r="M14176"/>
    </row>
    <row r="14177" spans="13:13" x14ac:dyDescent="0.25">
      <c r="M14177"/>
    </row>
    <row r="14178" spans="13:13" x14ac:dyDescent="0.25">
      <c r="M14178"/>
    </row>
    <row r="14179" spans="13:13" x14ac:dyDescent="0.25">
      <c r="M14179"/>
    </row>
    <row r="14180" spans="13:13" x14ac:dyDescent="0.25">
      <c r="M14180"/>
    </row>
    <row r="14181" spans="13:13" x14ac:dyDescent="0.25">
      <c r="M14181"/>
    </row>
    <row r="14182" spans="13:13" x14ac:dyDescent="0.25">
      <c r="M14182"/>
    </row>
    <row r="14183" spans="13:13" x14ac:dyDescent="0.25">
      <c r="M14183"/>
    </row>
    <row r="14184" spans="13:13" x14ac:dyDescent="0.25">
      <c r="M14184"/>
    </row>
    <row r="14185" spans="13:13" x14ac:dyDescent="0.25">
      <c r="M14185"/>
    </row>
    <row r="14186" spans="13:13" x14ac:dyDescent="0.25">
      <c r="M14186"/>
    </row>
    <row r="14187" spans="13:13" x14ac:dyDescent="0.25">
      <c r="M14187"/>
    </row>
    <row r="14188" spans="13:13" x14ac:dyDescent="0.25">
      <c r="M14188"/>
    </row>
    <row r="14189" spans="13:13" x14ac:dyDescent="0.25">
      <c r="M14189"/>
    </row>
    <row r="14190" spans="13:13" x14ac:dyDescent="0.25">
      <c r="M14190"/>
    </row>
    <row r="14191" spans="13:13" x14ac:dyDescent="0.25">
      <c r="M14191"/>
    </row>
    <row r="14192" spans="13:13" x14ac:dyDescent="0.25">
      <c r="M14192"/>
    </row>
    <row r="14193" spans="13:13" x14ac:dyDescent="0.25">
      <c r="M14193"/>
    </row>
    <row r="14194" spans="13:13" x14ac:dyDescent="0.25">
      <c r="M14194"/>
    </row>
    <row r="14195" spans="13:13" x14ac:dyDescent="0.25">
      <c r="M14195"/>
    </row>
    <row r="14196" spans="13:13" x14ac:dyDescent="0.25">
      <c r="M14196"/>
    </row>
    <row r="14197" spans="13:13" x14ac:dyDescent="0.25">
      <c r="M14197"/>
    </row>
    <row r="14198" spans="13:13" x14ac:dyDescent="0.25">
      <c r="M14198"/>
    </row>
    <row r="14199" spans="13:13" x14ac:dyDescent="0.25">
      <c r="M14199"/>
    </row>
    <row r="14200" spans="13:13" x14ac:dyDescent="0.25">
      <c r="M14200"/>
    </row>
    <row r="14201" spans="13:13" x14ac:dyDescent="0.25">
      <c r="M14201"/>
    </row>
    <row r="14202" spans="13:13" x14ac:dyDescent="0.25">
      <c r="M14202"/>
    </row>
    <row r="14203" spans="13:13" x14ac:dyDescent="0.25">
      <c r="M14203"/>
    </row>
    <row r="14204" spans="13:13" x14ac:dyDescent="0.25">
      <c r="M14204"/>
    </row>
    <row r="14205" spans="13:13" x14ac:dyDescent="0.25">
      <c r="M14205"/>
    </row>
    <row r="14206" spans="13:13" x14ac:dyDescent="0.25">
      <c r="M14206"/>
    </row>
    <row r="14207" spans="13:13" x14ac:dyDescent="0.25">
      <c r="M14207"/>
    </row>
    <row r="14208" spans="13:13" x14ac:dyDescent="0.25">
      <c r="M14208"/>
    </row>
    <row r="14209" spans="13:13" x14ac:dyDescent="0.25">
      <c r="M14209"/>
    </row>
    <row r="14210" spans="13:13" x14ac:dyDescent="0.25">
      <c r="M14210"/>
    </row>
    <row r="14211" spans="13:13" x14ac:dyDescent="0.25">
      <c r="M14211"/>
    </row>
    <row r="14212" spans="13:13" x14ac:dyDescent="0.25">
      <c r="M14212"/>
    </row>
    <row r="14213" spans="13:13" x14ac:dyDescent="0.25">
      <c r="M14213"/>
    </row>
    <row r="14214" spans="13:13" x14ac:dyDescent="0.25">
      <c r="M14214"/>
    </row>
    <row r="14215" spans="13:13" x14ac:dyDescent="0.25">
      <c r="M14215"/>
    </row>
    <row r="14216" spans="13:13" x14ac:dyDescent="0.25">
      <c r="M14216"/>
    </row>
    <row r="14217" spans="13:13" x14ac:dyDescent="0.25">
      <c r="M14217"/>
    </row>
    <row r="14218" spans="13:13" x14ac:dyDescent="0.25">
      <c r="M14218"/>
    </row>
    <row r="14219" spans="13:13" x14ac:dyDescent="0.25">
      <c r="M14219"/>
    </row>
    <row r="14220" spans="13:13" x14ac:dyDescent="0.25">
      <c r="M14220"/>
    </row>
    <row r="14221" spans="13:13" x14ac:dyDescent="0.25">
      <c r="M14221"/>
    </row>
    <row r="14222" spans="13:13" x14ac:dyDescent="0.25">
      <c r="M14222"/>
    </row>
    <row r="14223" spans="13:13" x14ac:dyDescent="0.25">
      <c r="M14223"/>
    </row>
    <row r="14224" spans="13:13" x14ac:dyDescent="0.25">
      <c r="M14224"/>
    </row>
    <row r="14225" spans="13:13" x14ac:dyDescent="0.25">
      <c r="M14225"/>
    </row>
    <row r="14226" spans="13:13" x14ac:dyDescent="0.25">
      <c r="M14226"/>
    </row>
    <row r="14227" spans="13:13" x14ac:dyDescent="0.25">
      <c r="M14227"/>
    </row>
    <row r="14228" spans="13:13" x14ac:dyDescent="0.25">
      <c r="M14228"/>
    </row>
    <row r="14229" spans="13:13" x14ac:dyDescent="0.25">
      <c r="M14229"/>
    </row>
    <row r="14230" spans="13:13" x14ac:dyDescent="0.25">
      <c r="M14230"/>
    </row>
    <row r="14231" spans="13:13" x14ac:dyDescent="0.25">
      <c r="M14231"/>
    </row>
    <row r="14232" spans="13:13" x14ac:dyDescent="0.25">
      <c r="M14232"/>
    </row>
    <row r="14233" spans="13:13" x14ac:dyDescent="0.25">
      <c r="M14233"/>
    </row>
    <row r="14234" spans="13:13" x14ac:dyDescent="0.25">
      <c r="M14234"/>
    </row>
    <row r="14235" spans="13:13" x14ac:dyDescent="0.25">
      <c r="M14235"/>
    </row>
    <row r="14236" spans="13:13" x14ac:dyDescent="0.25">
      <c r="M14236"/>
    </row>
    <row r="14237" spans="13:13" x14ac:dyDescent="0.25">
      <c r="M14237"/>
    </row>
    <row r="14238" spans="13:13" x14ac:dyDescent="0.25">
      <c r="M14238"/>
    </row>
    <row r="14239" spans="13:13" x14ac:dyDescent="0.25">
      <c r="M14239"/>
    </row>
    <row r="14240" spans="13:13" x14ac:dyDescent="0.25">
      <c r="M14240"/>
    </row>
    <row r="14241" spans="13:13" x14ac:dyDescent="0.25">
      <c r="M14241"/>
    </row>
    <row r="14242" spans="13:13" x14ac:dyDescent="0.25">
      <c r="M14242"/>
    </row>
    <row r="14243" spans="13:13" x14ac:dyDescent="0.25">
      <c r="M14243"/>
    </row>
    <row r="14244" spans="13:13" x14ac:dyDescent="0.25">
      <c r="M14244"/>
    </row>
    <row r="14245" spans="13:13" x14ac:dyDescent="0.25">
      <c r="M14245"/>
    </row>
    <row r="14246" spans="13:13" x14ac:dyDescent="0.25">
      <c r="M14246"/>
    </row>
    <row r="14247" spans="13:13" x14ac:dyDescent="0.25">
      <c r="M14247"/>
    </row>
    <row r="14248" spans="13:13" x14ac:dyDescent="0.25">
      <c r="M14248"/>
    </row>
    <row r="14249" spans="13:13" x14ac:dyDescent="0.25">
      <c r="M14249"/>
    </row>
    <row r="14250" spans="13:13" x14ac:dyDescent="0.25">
      <c r="M14250"/>
    </row>
    <row r="14251" spans="13:13" x14ac:dyDescent="0.25">
      <c r="M14251"/>
    </row>
    <row r="14252" spans="13:13" x14ac:dyDescent="0.25">
      <c r="M14252"/>
    </row>
    <row r="14253" spans="13:13" x14ac:dyDescent="0.25">
      <c r="M14253"/>
    </row>
    <row r="14254" spans="13:13" x14ac:dyDescent="0.25">
      <c r="M14254"/>
    </row>
    <row r="14255" spans="13:13" x14ac:dyDescent="0.25">
      <c r="M14255"/>
    </row>
    <row r="14256" spans="13:13" x14ac:dyDescent="0.25">
      <c r="M14256"/>
    </row>
    <row r="14257" spans="13:13" x14ac:dyDescent="0.25">
      <c r="M14257"/>
    </row>
    <row r="14258" spans="13:13" x14ac:dyDescent="0.25">
      <c r="M14258"/>
    </row>
    <row r="14259" spans="13:13" x14ac:dyDescent="0.25">
      <c r="M14259"/>
    </row>
    <row r="14260" spans="13:13" x14ac:dyDescent="0.25">
      <c r="M14260"/>
    </row>
    <row r="14261" spans="13:13" x14ac:dyDescent="0.25">
      <c r="M14261"/>
    </row>
    <row r="14262" spans="13:13" x14ac:dyDescent="0.25">
      <c r="M14262"/>
    </row>
    <row r="14263" spans="13:13" x14ac:dyDescent="0.25">
      <c r="M14263"/>
    </row>
    <row r="14264" spans="13:13" x14ac:dyDescent="0.25">
      <c r="M14264"/>
    </row>
    <row r="14265" spans="13:13" x14ac:dyDescent="0.25">
      <c r="M14265"/>
    </row>
    <row r="14266" spans="13:13" x14ac:dyDescent="0.25">
      <c r="M14266"/>
    </row>
    <row r="14267" spans="13:13" x14ac:dyDescent="0.25">
      <c r="M14267"/>
    </row>
    <row r="14268" spans="13:13" x14ac:dyDescent="0.25">
      <c r="M14268"/>
    </row>
    <row r="14269" spans="13:13" x14ac:dyDescent="0.25">
      <c r="M14269"/>
    </row>
    <row r="14270" spans="13:13" x14ac:dyDescent="0.25">
      <c r="M14270"/>
    </row>
    <row r="14271" spans="13:13" x14ac:dyDescent="0.25">
      <c r="M14271"/>
    </row>
    <row r="14272" spans="13:13" x14ac:dyDescent="0.25">
      <c r="M14272"/>
    </row>
    <row r="14273" spans="13:13" x14ac:dyDescent="0.25">
      <c r="M14273"/>
    </row>
    <row r="14274" spans="13:13" x14ac:dyDescent="0.25">
      <c r="M14274"/>
    </row>
    <row r="14275" spans="13:13" x14ac:dyDescent="0.25">
      <c r="M14275"/>
    </row>
    <row r="14276" spans="13:13" x14ac:dyDescent="0.25">
      <c r="M14276"/>
    </row>
    <row r="14277" spans="13:13" x14ac:dyDescent="0.25">
      <c r="M14277"/>
    </row>
    <row r="14278" spans="13:13" x14ac:dyDescent="0.25">
      <c r="M14278"/>
    </row>
    <row r="14279" spans="13:13" x14ac:dyDescent="0.25">
      <c r="M14279"/>
    </row>
    <row r="14280" spans="13:13" x14ac:dyDescent="0.25">
      <c r="M14280"/>
    </row>
    <row r="14281" spans="13:13" x14ac:dyDescent="0.25">
      <c r="M14281"/>
    </row>
    <row r="14282" spans="13:13" x14ac:dyDescent="0.25">
      <c r="M14282"/>
    </row>
    <row r="14283" spans="13:13" x14ac:dyDescent="0.25">
      <c r="M14283"/>
    </row>
    <row r="14284" spans="13:13" x14ac:dyDescent="0.25">
      <c r="M14284"/>
    </row>
    <row r="14285" spans="13:13" x14ac:dyDescent="0.25">
      <c r="M14285"/>
    </row>
    <row r="14286" spans="13:13" x14ac:dyDescent="0.25">
      <c r="M14286"/>
    </row>
    <row r="14287" spans="13:13" x14ac:dyDescent="0.25">
      <c r="M14287"/>
    </row>
    <row r="14288" spans="13:13" x14ac:dyDescent="0.25">
      <c r="M14288"/>
    </row>
    <row r="14289" spans="13:13" x14ac:dyDescent="0.25">
      <c r="M14289"/>
    </row>
    <row r="14290" spans="13:13" x14ac:dyDescent="0.25">
      <c r="M14290"/>
    </row>
    <row r="14291" spans="13:13" x14ac:dyDescent="0.25">
      <c r="M14291"/>
    </row>
    <row r="14292" spans="13:13" x14ac:dyDescent="0.25">
      <c r="M14292"/>
    </row>
    <row r="14293" spans="13:13" x14ac:dyDescent="0.25">
      <c r="M14293"/>
    </row>
    <row r="14294" spans="13:13" x14ac:dyDescent="0.25">
      <c r="M14294"/>
    </row>
    <row r="14295" spans="13:13" x14ac:dyDescent="0.25">
      <c r="M14295"/>
    </row>
    <row r="14296" spans="13:13" x14ac:dyDescent="0.25">
      <c r="M14296"/>
    </row>
    <row r="14297" spans="13:13" x14ac:dyDescent="0.25">
      <c r="M14297"/>
    </row>
    <row r="14298" spans="13:13" x14ac:dyDescent="0.25">
      <c r="M14298"/>
    </row>
    <row r="14299" spans="13:13" x14ac:dyDescent="0.25">
      <c r="M14299"/>
    </row>
    <row r="14300" spans="13:13" x14ac:dyDescent="0.25">
      <c r="M14300"/>
    </row>
    <row r="14301" spans="13:13" x14ac:dyDescent="0.25">
      <c r="M14301"/>
    </row>
    <row r="14302" spans="13:13" x14ac:dyDescent="0.25">
      <c r="M14302"/>
    </row>
    <row r="14303" spans="13:13" x14ac:dyDescent="0.25">
      <c r="M14303"/>
    </row>
    <row r="14304" spans="13:13" x14ac:dyDescent="0.25">
      <c r="M14304"/>
    </row>
    <row r="14305" spans="13:13" x14ac:dyDescent="0.25">
      <c r="M14305"/>
    </row>
    <row r="14306" spans="13:13" x14ac:dyDescent="0.25">
      <c r="M14306"/>
    </row>
    <row r="14307" spans="13:13" x14ac:dyDescent="0.25">
      <c r="M14307"/>
    </row>
    <row r="14308" spans="13:13" x14ac:dyDescent="0.25">
      <c r="M14308"/>
    </row>
    <row r="14309" spans="13:13" x14ac:dyDescent="0.25">
      <c r="M14309"/>
    </row>
    <row r="14310" spans="13:13" x14ac:dyDescent="0.25">
      <c r="M14310"/>
    </row>
    <row r="14311" spans="13:13" x14ac:dyDescent="0.25">
      <c r="M14311"/>
    </row>
    <row r="14312" spans="13:13" x14ac:dyDescent="0.25">
      <c r="M14312"/>
    </row>
    <row r="14313" spans="13:13" x14ac:dyDescent="0.25">
      <c r="M14313"/>
    </row>
    <row r="14314" spans="13:13" x14ac:dyDescent="0.25">
      <c r="M14314"/>
    </row>
    <row r="14315" spans="13:13" x14ac:dyDescent="0.25">
      <c r="M14315"/>
    </row>
    <row r="14316" spans="13:13" x14ac:dyDescent="0.25">
      <c r="M14316"/>
    </row>
    <row r="14317" spans="13:13" x14ac:dyDescent="0.25">
      <c r="M14317"/>
    </row>
    <row r="14318" spans="13:13" x14ac:dyDescent="0.25">
      <c r="M14318"/>
    </row>
    <row r="14319" spans="13:13" x14ac:dyDescent="0.25">
      <c r="M14319"/>
    </row>
    <row r="14320" spans="13:13" x14ac:dyDescent="0.25">
      <c r="M14320"/>
    </row>
    <row r="14321" spans="13:13" x14ac:dyDescent="0.25">
      <c r="M14321"/>
    </row>
    <row r="14322" spans="13:13" x14ac:dyDescent="0.25">
      <c r="M14322"/>
    </row>
    <row r="14323" spans="13:13" x14ac:dyDescent="0.25">
      <c r="M14323"/>
    </row>
    <row r="14324" spans="13:13" x14ac:dyDescent="0.25">
      <c r="M14324"/>
    </row>
    <row r="14325" spans="13:13" x14ac:dyDescent="0.25">
      <c r="M14325"/>
    </row>
    <row r="14326" spans="13:13" x14ac:dyDescent="0.25">
      <c r="M14326"/>
    </row>
    <row r="14327" spans="13:13" x14ac:dyDescent="0.25">
      <c r="M14327"/>
    </row>
    <row r="14328" spans="13:13" x14ac:dyDescent="0.25">
      <c r="M14328"/>
    </row>
    <row r="14329" spans="13:13" x14ac:dyDescent="0.25">
      <c r="M14329"/>
    </row>
    <row r="14330" spans="13:13" x14ac:dyDescent="0.25">
      <c r="M14330"/>
    </row>
    <row r="14331" spans="13:13" x14ac:dyDescent="0.25">
      <c r="M14331"/>
    </row>
    <row r="14332" spans="13:13" x14ac:dyDescent="0.25">
      <c r="M14332"/>
    </row>
    <row r="14333" spans="13:13" x14ac:dyDescent="0.25">
      <c r="M14333"/>
    </row>
    <row r="14334" spans="13:13" x14ac:dyDescent="0.25">
      <c r="M14334"/>
    </row>
    <row r="14335" spans="13:13" x14ac:dyDescent="0.25">
      <c r="M14335"/>
    </row>
    <row r="14336" spans="13:13" x14ac:dyDescent="0.25">
      <c r="M14336"/>
    </row>
    <row r="14337" spans="13:13" x14ac:dyDescent="0.25">
      <c r="M14337"/>
    </row>
    <row r="14338" spans="13:13" x14ac:dyDescent="0.25">
      <c r="M14338"/>
    </row>
    <row r="14339" spans="13:13" x14ac:dyDescent="0.25">
      <c r="M14339"/>
    </row>
    <row r="14340" spans="13:13" x14ac:dyDescent="0.25">
      <c r="M14340"/>
    </row>
    <row r="14341" spans="13:13" x14ac:dyDescent="0.25">
      <c r="M14341"/>
    </row>
    <row r="14342" spans="13:13" x14ac:dyDescent="0.25">
      <c r="M14342"/>
    </row>
    <row r="14343" spans="13:13" x14ac:dyDescent="0.25">
      <c r="M14343"/>
    </row>
    <row r="14344" spans="13:13" x14ac:dyDescent="0.25">
      <c r="M14344"/>
    </row>
    <row r="14345" spans="13:13" x14ac:dyDescent="0.25">
      <c r="M14345"/>
    </row>
    <row r="14346" spans="13:13" x14ac:dyDescent="0.25">
      <c r="M14346"/>
    </row>
    <row r="14347" spans="13:13" x14ac:dyDescent="0.25">
      <c r="M14347"/>
    </row>
    <row r="14348" spans="13:13" x14ac:dyDescent="0.25">
      <c r="M14348"/>
    </row>
    <row r="14349" spans="13:13" x14ac:dyDescent="0.25">
      <c r="M14349"/>
    </row>
    <row r="14350" spans="13:13" x14ac:dyDescent="0.25">
      <c r="M14350"/>
    </row>
    <row r="14351" spans="13:13" x14ac:dyDescent="0.25">
      <c r="M14351"/>
    </row>
    <row r="14352" spans="13:13" x14ac:dyDescent="0.25">
      <c r="M14352"/>
    </row>
    <row r="14353" spans="13:13" x14ac:dyDescent="0.25">
      <c r="M14353"/>
    </row>
    <row r="14354" spans="13:13" x14ac:dyDescent="0.25">
      <c r="M14354"/>
    </row>
    <row r="14355" spans="13:13" x14ac:dyDescent="0.25">
      <c r="M14355"/>
    </row>
    <row r="14356" spans="13:13" x14ac:dyDescent="0.25">
      <c r="M14356"/>
    </row>
    <row r="14357" spans="13:13" x14ac:dyDescent="0.25">
      <c r="M14357"/>
    </row>
    <row r="14358" spans="13:13" x14ac:dyDescent="0.25">
      <c r="M14358"/>
    </row>
    <row r="14359" spans="13:13" x14ac:dyDescent="0.25">
      <c r="M14359"/>
    </row>
    <row r="14360" spans="13:13" x14ac:dyDescent="0.25">
      <c r="M14360"/>
    </row>
    <row r="14361" spans="13:13" x14ac:dyDescent="0.25">
      <c r="M14361"/>
    </row>
    <row r="14362" spans="13:13" x14ac:dyDescent="0.25">
      <c r="M14362"/>
    </row>
    <row r="14363" spans="13:13" x14ac:dyDescent="0.25">
      <c r="M14363"/>
    </row>
    <row r="14364" spans="13:13" x14ac:dyDescent="0.25">
      <c r="M14364"/>
    </row>
    <row r="14365" spans="13:13" x14ac:dyDescent="0.25">
      <c r="M14365"/>
    </row>
    <row r="14366" spans="13:13" x14ac:dyDescent="0.25">
      <c r="M14366"/>
    </row>
    <row r="14367" spans="13:13" x14ac:dyDescent="0.25">
      <c r="M14367"/>
    </row>
    <row r="14368" spans="13:13" x14ac:dyDescent="0.25">
      <c r="M14368"/>
    </row>
    <row r="14369" spans="13:13" x14ac:dyDescent="0.25">
      <c r="M14369"/>
    </row>
    <row r="14370" spans="13:13" x14ac:dyDescent="0.25">
      <c r="M14370"/>
    </row>
    <row r="14371" spans="13:13" x14ac:dyDescent="0.25">
      <c r="M14371"/>
    </row>
    <row r="14372" spans="13:13" x14ac:dyDescent="0.25">
      <c r="M14372"/>
    </row>
    <row r="14373" spans="13:13" x14ac:dyDescent="0.25">
      <c r="M14373"/>
    </row>
    <row r="14374" spans="13:13" x14ac:dyDescent="0.25">
      <c r="M14374"/>
    </row>
    <row r="14375" spans="13:13" x14ac:dyDescent="0.25">
      <c r="M14375"/>
    </row>
    <row r="14376" spans="13:13" x14ac:dyDescent="0.25">
      <c r="M14376"/>
    </row>
    <row r="14377" spans="13:13" x14ac:dyDescent="0.25">
      <c r="M14377"/>
    </row>
    <row r="14378" spans="13:13" x14ac:dyDescent="0.25">
      <c r="M14378"/>
    </row>
    <row r="14379" spans="13:13" x14ac:dyDescent="0.25">
      <c r="M14379"/>
    </row>
    <row r="14380" spans="13:13" x14ac:dyDescent="0.25">
      <c r="M14380"/>
    </row>
    <row r="14381" spans="13:13" x14ac:dyDescent="0.25">
      <c r="M14381"/>
    </row>
    <row r="14382" spans="13:13" x14ac:dyDescent="0.25">
      <c r="M14382"/>
    </row>
    <row r="14383" spans="13:13" x14ac:dyDescent="0.25">
      <c r="M14383"/>
    </row>
    <row r="14384" spans="13:13" x14ac:dyDescent="0.25">
      <c r="M14384"/>
    </row>
    <row r="14385" spans="13:13" x14ac:dyDescent="0.25">
      <c r="M14385"/>
    </row>
    <row r="14386" spans="13:13" x14ac:dyDescent="0.25">
      <c r="M14386"/>
    </row>
    <row r="14387" spans="13:13" x14ac:dyDescent="0.25">
      <c r="M14387"/>
    </row>
    <row r="14388" spans="13:13" x14ac:dyDescent="0.25">
      <c r="M14388"/>
    </row>
    <row r="14389" spans="13:13" x14ac:dyDescent="0.25">
      <c r="M14389"/>
    </row>
    <row r="14390" spans="13:13" x14ac:dyDescent="0.25">
      <c r="M14390"/>
    </row>
    <row r="14391" spans="13:13" x14ac:dyDescent="0.25">
      <c r="M14391"/>
    </row>
    <row r="14392" spans="13:13" x14ac:dyDescent="0.25">
      <c r="M14392"/>
    </row>
    <row r="14393" spans="13:13" x14ac:dyDescent="0.25">
      <c r="M14393"/>
    </row>
    <row r="14394" spans="13:13" x14ac:dyDescent="0.25">
      <c r="M14394"/>
    </row>
    <row r="14395" spans="13:13" x14ac:dyDescent="0.25">
      <c r="M14395"/>
    </row>
    <row r="14396" spans="13:13" x14ac:dyDescent="0.25">
      <c r="M14396"/>
    </row>
    <row r="14397" spans="13:13" x14ac:dyDescent="0.25">
      <c r="M14397"/>
    </row>
    <row r="14398" spans="13:13" x14ac:dyDescent="0.25">
      <c r="M14398"/>
    </row>
    <row r="14399" spans="13:13" x14ac:dyDescent="0.25">
      <c r="M14399"/>
    </row>
    <row r="14400" spans="13:13" x14ac:dyDescent="0.25">
      <c r="M14400"/>
    </row>
    <row r="14401" spans="13:13" x14ac:dyDescent="0.25">
      <c r="M14401"/>
    </row>
    <row r="14402" spans="13:13" x14ac:dyDescent="0.25">
      <c r="M14402"/>
    </row>
    <row r="14403" spans="13:13" x14ac:dyDescent="0.25">
      <c r="M14403"/>
    </row>
    <row r="14404" spans="13:13" x14ac:dyDescent="0.25">
      <c r="M14404"/>
    </row>
    <row r="14405" spans="13:13" x14ac:dyDescent="0.25">
      <c r="M14405"/>
    </row>
    <row r="14406" spans="13:13" x14ac:dyDescent="0.25">
      <c r="M14406"/>
    </row>
    <row r="14407" spans="13:13" x14ac:dyDescent="0.25">
      <c r="M14407"/>
    </row>
    <row r="14408" spans="13:13" x14ac:dyDescent="0.25">
      <c r="M14408"/>
    </row>
    <row r="14409" spans="13:13" x14ac:dyDescent="0.25">
      <c r="M14409"/>
    </row>
    <row r="14410" spans="13:13" x14ac:dyDescent="0.25">
      <c r="M14410"/>
    </row>
    <row r="14411" spans="13:13" x14ac:dyDescent="0.25">
      <c r="M14411"/>
    </row>
    <row r="14412" spans="13:13" x14ac:dyDescent="0.25">
      <c r="M14412"/>
    </row>
    <row r="14413" spans="13:13" x14ac:dyDescent="0.25">
      <c r="M14413"/>
    </row>
    <row r="14414" spans="13:13" x14ac:dyDescent="0.25">
      <c r="M14414"/>
    </row>
    <row r="14415" spans="13:13" x14ac:dyDescent="0.25">
      <c r="M14415"/>
    </row>
    <row r="14416" spans="13:13" x14ac:dyDescent="0.25">
      <c r="M14416"/>
    </row>
    <row r="14417" spans="13:13" x14ac:dyDescent="0.25">
      <c r="M14417"/>
    </row>
    <row r="14418" spans="13:13" x14ac:dyDescent="0.25">
      <c r="M14418"/>
    </row>
    <row r="14419" spans="13:13" x14ac:dyDescent="0.25">
      <c r="M14419"/>
    </row>
    <row r="14420" spans="13:13" x14ac:dyDescent="0.25">
      <c r="M14420"/>
    </row>
    <row r="14421" spans="13:13" x14ac:dyDescent="0.25">
      <c r="M14421"/>
    </row>
    <row r="14422" spans="13:13" x14ac:dyDescent="0.25">
      <c r="M14422"/>
    </row>
    <row r="14423" spans="13:13" x14ac:dyDescent="0.25">
      <c r="M14423"/>
    </row>
    <row r="14424" spans="13:13" x14ac:dyDescent="0.25">
      <c r="M14424"/>
    </row>
    <row r="14425" spans="13:13" x14ac:dyDescent="0.25">
      <c r="M14425"/>
    </row>
    <row r="14426" spans="13:13" x14ac:dyDescent="0.25">
      <c r="M14426"/>
    </row>
    <row r="14427" spans="13:13" x14ac:dyDescent="0.25">
      <c r="M14427"/>
    </row>
    <row r="14428" spans="13:13" x14ac:dyDescent="0.25">
      <c r="M14428"/>
    </row>
    <row r="14429" spans="13:13" x14ac:dyDescent="0.25">
      <c r="M14429"/>
    </row>
    <row r="14430" spans="13:13" x14ac:dyDescent="0.25">
      <c r="M14430"/>
    </row>
    <row r="14431" spans="13:13" x14ac:dyDescent="0.25">
      <c r="M14431"/>
    </row>
    <row r="14432" spans="13:13" x14ac:dyDescent="0.25">
      <c r="M14432"/>
    </row>
    <row r="14433" spans="13:13" x14ac:dyDescent="0.25">
      <c r="M14433"/>
    </row>
    <row r="14434" spans="13:13" x14ac:dyDescent="0.25">
      <c r="M14434"/>
    </row>
    <row r="14435" spans="13:13" x14ac:dyDescent="0.25">
      <c r="M14435"/>
    </row>
    <row r="14436" spans="13:13" x14ac:dyDescent="0.25">
      <c r="M14436"/>
    </row>
    <row r="14437" spans="13:13" x14ac:dyDescent="0.25">
      <c r="M14437"/>
    </row>
    <row r="14438" spans="13:13" x14ac:dyDescent="0.25">
      <c r="M14438"/>
    </row>
    <row r="14439" spans="13:13" x14ac:dyDescent="0.25">
      <c r="M14439"/>
    </row>
    <row r="14440" spans="13:13" x14ac:dyDescent="0.25">
      <c r="M14440"/>
    </row>
    <row r="14441" spans="13:13" x14ac:dyDescent="0.25">
      <c r="M14441"/>
    </row>
    <row r="14442" spans="13:13" x14ac:dyDescent="0.25">
      <c r="M14442"/>
    </row>
    <row r="14443" spans="13:13" x14ac:dyDescent="0.25">
      <c r="M14443"/>
    </row>
    <row r="14444" spans="13:13" x14ac:dyDescent="0.25">
      <c r="M14444"/>
    </row>
    <row r="14445" spans="13:13" x14ac:dyDescent="0.25">
      <c r="M14445"/>
    </row>
    <row r="14446" spans="13:13" x14ac:dyDescent="0.25">
      <c r="M14446"/>
    </row>
    <row r="14447" spans="13:13" x14ac:dyDescent="0.25">
      <c r="M14447"/>
    </row>
    <row r="14448" spans="13:13" x14ac:dyDescent="0.25">
      <c r="M14448"/>
    </row>
    <row r="14449" spans="13:13" x14ac:dyDescent="0.25">
      <c r="M14449"/>
    </row>
    <row r="14450" spans="13:13" x14ac:dyDescent="0.25">
      <c r="M14450"/>
    </row>
    <row r="14451" spans="13:13" x14ac:dyDescent="0.25">
      <c r="M14451"/>
    </row>
    <row r="14452" spans="13:13" x14ac:dyDescent="0.25">
      <c r="M14452"/>
    </row>
    <row r="14453" spans="13:13" x14ac:dyDescent="0.25">
      <c r="M14453"/>
    </row>
    <row r="14454" spans="13:13" x14ac:dyDescent="0.25">
      <c r="M14454"/>
    </row>
    <row r="14455" spans="13:13" x14ac:dyDescent="0.25">
      <c r="M14455"/>
    </row>
    <row r="14456" spans="13:13" x14ac:dyDescent="0.25">
      <c r="M14456"/>
    </row>
    <row r="14457" spans="13:13" x14ac:dyDescent="0.25">
      <c r="M14457"/>
    </row>
    <row r="14458" spans="13:13" x14ac:dyDescent="0.25">
      <c r="M14458"/>
    </row>
    <row r="14459" spans="13:13" x14ac:dyDescent="0.25">
      <c r="M14459"/>
    </row>
    <row r="14460" spans="13:13" x14ac:dyDescent="0.25">
      <c r="M14460"/>
    </row>
    <row r="14461" spans="13:13" x14ac:dyDescent="0.25">
      <c r="M14461"/>
    </row>
    <row r="14462" spans="13:13" x14ac:dyDescent="0.25">
      <c r="M14462"/>
    </row>
    <row r="14463" spans="13:13" x14ac:dyDescent="0.25">
      <c r="M14463"/>
    </row>
    <row r="14464" spans="13:13" x14ac:dyDescent="0.25">
      <c r="M14464"/>
    </row>
    <row r="14465" spans="13:13" x14ac:dyDescent="0.25">
      <c r="M14465"/>
    </row>
    <row r="14466" spans="13:13" x14ac:dyDescent="0.25">
      <c r="M14466"/>
    </row>
    <row r="14467" spans="13:13" x14ac:dyDescent="0.25">
      <c r="M14467"/>
    </row>
    <row r="14468" spans="13:13" x14ac:dyDescent="0.25">
      <c r="M14468"/>
    </row>
    <row r="14469" spans="13:13" x14ac:dyDescent="0.25">
      <c r="M14469"/>
    </row>
    <row r="14470" spans="13:13" x14ac:dyDescent="0.25">
      <c r="M14470"/>
    </row>
    <row r="14471" spans="13:13" x14ac:dyDescent="0.25">
      <c r="M14471"/>
    </row>
    <row r="14472" spans="13:13" x14ac:dyDescent="0.25">
      <c r="M14472"/>
    </row>
    <row r="14473" spans="13:13" x14ac:dyDescent="0.25">
      <c r="M14473"/>
    </row>
    <row r="14474" spans="13:13" x14ac:dyDescent="0.25">
      <c r="M14474"/>
    </row>
    <row r="14475" spans="13:13" x14ac:dyDescent="0.25">
      <c r="M14475"/>
    </row>
    <row r="14476" spans="13:13" x14ac:dyDescent="0.25">
      <c r="M14476"/>
    </row>
    <row r="14477" spans="13:13" x14ac:dyDescent="0.25">
      <c r="M14477"/>
    </row>
    <row r="14478" spans="13:13" x14ac:dyDescent="0.25">
      <c r="M14478"/>
    </row>
    <row r="14479" spans="13:13" x14ac:dyDescent="0.25">
      <c r="M14479"/>
    </row>
    <row r="14480" spans="13:13" x14ac:dyDescent="0.25">
      <c r="M14480"/>
    </row>
    <row r="14481" spans="13:13" x14ac:dyDescent="0.25">
      <c r="M14481"/>
    </row>
    <row r="14482" spans="13:13" x14ac:dyDescent="0.25">
      <c r="M14482"/>
    </row>
    <row r="14483" spans="13:13" x14ac:dyDescent="0.25">
      <c r="M14483"/>
    </row>
    <row r="14484" spans="13:13" x14ac:dyDescent="0.25">
      <c r="M14484"/>
    </row>
    <row r="14485" spans="13:13" x14ac:dyDescent="0.25">
      <c r="M14485"/>
    </row>
    <row r="14486" spans="13:13" x14ac:dyDescent="0.25">
      <c r="M14486"/>
    </row>
    <row r="14487" spans="13:13" x14ac:dyDescent="0.25">
      <c r="M14487"/>
    </row>
    <row r="14488" spans="13:13" x14ac:dyDescent="0.25">
      <c r="M14488"/>
    </row>
    <row r="14489" spans="13:13" x14ac:dyDescent="0.25">
      <c r="M14489"/>
    </row>
    <row r="14490" spans="13:13" x14ac:dyDescent="0.25">
      <c r="M14490"/>
    </row>
    <row r="14491" spans="13:13" x14ac:dyDescent="0.25">
      <c r="M14491"/>
    </row>
    <row r="14492" spans="13:13" x14ac:dyDescent="0.25">
      <c r="M14492"/>
    </row>
    <row r="14493" spans="13:13" x14ac:dyDescent="0.25">
      <c r="M14493"/>
    </row>
    <row r="14494" spans="13:13" x14ac:dyDescent="0.25">
      <c r="M14494"/>
    </row>
    <row r="14495" spans="13:13" x14ac:dyDescent="0.25">
      <c r="M14495"/>
    </row>
    <row r="14496" spans="13:13" x14ac:dyDescent="0.25">
      <c r="M14496"/>
    </row>
    <row r="14497" spans="13:13" x14ac:dyDescent="0.25">
      <c r="M14497"/>
    </row>
    <row r="14498" spans="13:13" x14ac:dyDescent="0.25">
      <c r="M14498"/>
    </row>
    <row r="14499" spans="13:13" x14ac:dyDescent="0.25">
      <c r="M14499"/>
    </row>
    <row r="14500" spans="13:13" x14ac:dyDescent="0.25">
      <c r="M14500"/>
    </row>
    <row r="14501" spans="13:13" x14ac:dyDescent="0.25">
      <c r="M14501"/>
    </row>
    <row r="14502" spans="13:13" x14ac:dyDescent="0.25">
      <c r="M14502"/>
    </row>
    <row r="14503" spans="13:13" x14ac:dyDescent="0.25">
      <c r="M14503"/>
    </row>
    <row r="14504" spans="13:13" x14ac:dyDescent="0.25">
      <c r="M14504"/>
    </row>
    <row r="14505" spans="13:13" x14ac:dyDescent="0.25">
      <c r="M14505"/>
    </row>
    <row r="14506" spans="13:13" x14ac:dyDescent="0.25">
      <c r="M14506"/>
    </row>
    <row r="14507" spans="13:13" x14ac:dyDescent="0.25">
      <c r="M14507"/>
    </row>
    <row r="14508" spans="13:13" x14ac:dyDescent="0.25">
      <c r="M14508"/>
    </row>
    <row r="14509" spans="13:13" x14ac:dyDescent="0.25">
      <c r="M14509"/>
    </row>
    <row r="14510" spans="13:13" x14ac:dyDescent="0.25">
      <c r="M14510"/>
    </row>
    <row r="14511" spans="13:13" x14ac:dyDescent="0.25">
      <c r="M14511"/>
    </row>
    <row r="14512" spans="13:13" x14ac:dyDescent="0.25">
      <c r="M14512"/>
    </row>
    <row r="14513" spans="13:13" x14ac:dyDescent="0.25">
      <c r="M14513"/>
    </row>
    <row r="14514" spans="13:13" x14ac:dyDescent="0.25">
      <c r="M14514"/>
    </row>
    <row r="14515" spans="13:13" x14ac:dyDescent="0.25">
      <c r="M14515"/>
    </row>
    <row r="14516" spans="13:13" x14ac:dyDescent="0.25">
      <c r="M14516"/>
    </row>
    <row r="14517" spans="13:13" x14ac:dyDescent="0.25">
      <c r="M14517"/>
    </row>
    <row r="14518" spans="13:13" x14ac:dyDescent="0.25">
      <c r="M14518"/>
    </row>
    <row r="14519" spans="13:13" x14ac:dyDescent="0.25">
      <c r="M14519"/>
    </row>
    <row r="14520" spans="13:13" x14ac:dyDescent="0.25">
      <c r="M14520"/>
    </row>
    <row r="14521" spans="13:13" x14ac:dyDescent="0.25">
      <c r="M14521"/>
    </row>
    <row r="14522" spans="13:13" x14ac:dyDescent="0.25">
      <c r="M14522"/>
    </row>
    <row r="14523" spans="13:13" x14ac:dyDescent="0.25">
      <c r="M14523"/>
    </row>
    <row r="14524" spans="13:13" x14ac:dyDescent="0.25">
      <c r="M14524"/>
    </row>
    <row r="14525" spans="13:13" x14ac:dyDescent="0.25">
      <c r="M14525"/>
    </row>
    <row r="14526" spans="13:13" x14ac:dyDescent="0.25">
      <c r="M14526"/>
    </row>
    <row r="14527" spans="13:13" x14ac:dyDescent="0.25">
      <c r="M14527"/>
    </row>
    <row r="14528" spans="13:13" x14ac:dyDescent="0.25">
      <c r="M14528"/>
    </row>
    <row r="14529" spans="13:13" x14ac:dyDescent="0.25">
      <c r="M14529"/>
    </row>
    <row r="14530" spans="13:13" x14ac:dyDescent="0.25">
      <c r="M14530"/>
    </row>
    <row r="14531" spans="13:13" x14ac:dyDescent="0.25">
      <c r="M14531"/>
    </row>
    <row r="14532" spans="13:13" x14ac:dyDescent="0.25">
      <c r="M14532"/>
    </row>
    <row r="14533" spans="13:13" x14ac:dyDescent="0.25">
      <c r="M14533"/>
    </row>
    <row r="14534" spans="13:13" x14ac:dyDescent="0.25">
      <c r="M14534"/>
    </row>
    <row r="14535" spans="13:13" x14ac:dyDescent="0.25">
      <c r="M14535"/>
    </row>
    <row r="14536" spans="13:13" x14ac:dyDescent="0.25">
      <c r="M14536"/>
    </row>
    <row r="14537" spans="13:13" x14ac:dyDescent="0.25">
      <c r="M14537"/>
    </row>
    <row r="14538" spans="13:13" x14ac:dyDescent="0.25">
      <c r="M14538"/>
    </row>
    <row r="14539" spans="13:13" x14ac:dyDescent="0.25">
      <c r="M14539"/>
    </row>
    <row r="14540" spans="13:13" x14ac:dyDescent="0.25">
      <c r="M14540"/>
    </row>
    <row r="14541" spans="13:13" x14ac:dyDescent="0.25">
      <c r="M14541"/>
    </row>
    <row r="14542" spans="13:13" x14ac:dyDescent="0.25">
      <c r="M14542"/>
    </row>
    <row r="14543" spans="13:13" x14ac:dyDescent="0.25">
      <c r="M14543"/>
    </row>
    <row r="14544" spans="13:13" x14ac:dyDescent="0.25">
      <c r="M14544"/>
    </row>
    <row r="14545" spans="13:13" x14ac:dyDescent="0.25">
      <c r="M14545"/>
    </row>
    <row r="14546" spans="13:13" x14ac:dyDescent="0.25">
      <c r="M14546"/>
    </row>
    <row r="14547" spans="13:13" x14ac:dyDescent="0.25">
      <c r="M14547"/>
    </row>
    <row r="14548" spans="13:13" x14ac:dyDescent="0.25">
      <c r="M14548"/>
    </row>
    <row r="14549" spans="13:13" x14ac:dyDescent="0.25">
      <c r="M14549"/>
    </row>
    <row r="14550" spans="13:13" x14ac:dyDescent="0.25">
      <c r="M14550"/>
    </row>
    <row r="14551" spans="13:13" x14ac:dyDescent="0.25">
      <c r="M14551"/>
    </row>
    <row r="14552" spans="13:13" x14ac:dyDescent="0.25">
      <c r="M14552"/>
    </row>
    <row r="14553" spans="13:13" x14ac:dyDescent="0.25">
      <c r="M14553"/>
    </row>
    <row r="14554" spans="13:13" x14ac:dyDescent="0.25">
      <c r="M14554"/>
    </row>
    <row r="14555" spans="13:13" x14ac:dyDescent="0.25">
      <c r="M14555"/>
    </row>
    <row r="14556" spans="13:13" x14ac:dyDescent="0.25">
      <c r="M14556"/>
    </row>
    <row r="14557" spans="13:13" x14ac:dyDescent="0.25">
      <c r="M14557"/>
    </row>
    <row r="14558" spans="13:13" x14ac:dyDescent="0.25">
      <c r="M14558"/>
    </row>
    <row r="14559" spans="13:13" x14ac:dyDescent="0.25">
      <c r="M14559"/>
    </row>
    <row r="14560" spans="13:13" x14ac:dyDescent="0.25">
      <c r="M14560"/>
    </row>
    <row r="14561" spans="13:13" x14ac:dyDescent="0.25">
      <c r="M14561"/>
    </row>
    <row r="14562" spans="13:13" x14ac:dyDescent="0.25">
      <c r="M14562"/>
    </row>
    <row r="14563" spans="13:13" x14ac:dyDescent="0.25">
      <c r="M14563"/>
    </row>
    <row r="14564" spans="13:13" x14ac:dyDescent="0.25">
      <c r="M14564"/>
    </row>
    <row r="14565" spans="13:13" x14ac:dyDescent="0.25">
      <c r="M14565"/>
    </row>
    <row r="14566" spans="13:13" x14ac:dyDescent="0.25">
      <c r="M14566"/>
    </row>
    <row r="14567" spans="13:13" x14ac:dyDescent="0.25">
      <c r="M14567"/>
    </row>
    <row r="14568" spans="13:13" x14ac:dyDescent="0.25">
      <c r="M14568"/>
    </row>
    <row r="14569" spans="13:13" x14ac:dyDescent="0.25">
      <c r="M14569"/>
    </row>
    <row r="14570" spans="13:13" x14ac:dyDescent="0.25">
      <c r="M14570"/>
    </row>
    <row r="14571" spans="13:13" x14ac:dyDescent="0.25">
      <c r="M14571"/>
    </row>
    <row r="14572" spans="13:13" x14ac:dyDescent="0.25">
      <c r="M14572"/>
    </row>
    <row r="14573" spans="13:13" x14ac:dyDescent="0.25">
      <c r="M14573"/>
    </row>
    <row r="14574" spans="13:13" x14ac:dyDescent="0.25">
      <c r="M14574"/>
    </row>
    <row r="14575" spans="13:13" x14ac:dyDescent="0.25">
      <c r="M14575"/>
    </row>
    <row r="14576" spans="13:13" x14ac:dyDescent="0.25">
      <c r="M14576"/>
    </row>
    <row r="14577" spans="13:13" x14ac:dyDescent="0.25">
      <c r="M14577"/>
    </row>
    <row r="14578" spans="13:13" x14ac:dyDescent="0.25">
      <c r="M14578"/>
    </row>
    <row r="14579" spans="13:13" x14ac:dyDescent="0.25">
      <c r="M14579"/>
    </row>
    <row r="14580" spans="13:13" x14ac:dyDescent="0.25">
      <c r="M14580"/>
    </row>
    <row r="14581" spans="13:13" x14ac:dyDescent="0.25">
      <c r="M14581"/>
    </row>
    <row r="14582" spans="13:13" x14ac:dyDescent="0.25">
      <c r="M14582"/>
    </row>
    <row r="14583" spans="13:13" x14ac:dyDescent="0.25">
      <c r="M14583"/>
    </row>
    <row r="14584" spans="13:13" x14ac:dyDescent="0.25">
      <c r="M14584"/>
    </row>
    <row r="14585" spans="13:13" x14ac:dyDescent="0.25">
      <c r="M14585"/>
    </row>
    <row r="14586" spans="13:13" x14ac:dyDescent="0.25">
      <c r="M14586"/>
    </row>
    <row r="14587" spans="13:13" x14ac:dyDescent="0.25">
      <c r="M14587"/>
    </row>
    <row r="14588" spans="13:13" x14ac:dyDescent="0.25">
      <c r="M14588"/>
    </row>
    <row r="14589" spans="13:13" x14ac:dyDescent="0.25">
      <c r="M14589"/>
    </row>
    <row r="14590" spans="13:13" x14ac:dyDescent="0.25">
      <c r="M14590"/>
    </row>
    <row r="14591" spans="13:13" x14ac:dyDescent="0.25">
      <c r="M14591"/>
    </row>
    <row r="14592" spans="13:13" x14ac:dyDescent="0.25">
      <c r="M14592"/>
    </row>
    <row r="14593" spans="13:13" x14ac:dyDescent="0.25">
      <c r="M14593"/>
    </row>
    <row r="14594" spans="13:13" x14ac:dyDescent="0.25">
      <c r="M14594"/>
    </row>
    <row r="14595" spans="13:13" x14ac:dyDescent="0.25">
      <c r="M14595"/>
    </row>
    <row r="14596" spans="13:13" x14ac:dyDescent="0.25">
      <c r="M14596"/>
    </row>
    <row r="14597" spans="13:13" x14ac:dyDescent="0.25">
      <c r="M14597"/>
    </row>
    <row r="14598" spans="13:13" x14ac:dyDescent="0.25">
      <c r="M14598"/>
    </row>
    <row r="14599" spans="13:13" x14ac:dyDescent="0.25">
      <c r="M14599"/>
    </row>
    <row r="14600" spans="13:13" x14ac:dyDescent="0.25">
      <c r="M14600"/>
    </row>
    <row r="14601" spans="13:13" x14ac:dyDescent="0.25">
      <c r="M14601"/>
    </row>
    <row r="14602" spans="13:13" x14ac:dyDescent="0.25">
      <c r="M14602"/>
    </row>
    <row r="14603" spans="13:13" x14ac:dyDescent="0.25">
      <c r="M14603"/>
    </row>
    <row r="14604" spans="13:13" x14ac:dyDescent="0.25">
      <c r="M14604"/>
    </row>
    <row r="14605" spans="13:13" x14ac:dyDescent="0.25">
      <c r="M14605"/>
    </row>
    <row r="14606" spans="13:13" x14ac:dyDescent="0.25">
      <c r="M14606"/>
    </row>
    <row r="14607" spans="13:13" x14ac:dyDescent="0.25">
      <c r="M14607"/>
    </row>
    <row r="14608" spans="13:13" x14ac:dyDescent="0.25">
      <c r="M14608"/>
    </row>
    <row r="14609" spans="13:13" x14ac:dyDescent="0.25">
      <c r="M14609"/>
    </row>
    <row r="14610" spans="13:13" x14ac:dyDescent="0.25">
      <c r="M14610"/>
    </row>
    <row r="14611" spans="13:13" x14ac:dyDescent="0.25">
      <c r="M14611"/>
    </row>
    <row r="14612" spans="13:13" x14ac:dyDescent="0.25">
      <c r="M14612"/>
    </row>
    <row r="14613" spans="13:13" x14ac:dyDescent="0.25">
      <c r="M14613"/>
    </row>
    <row r="14614" spans="13:13" x14ac:dyDescent="0.25">
      <c r="M14614"/>
    </row>
    <row r="14615" spans="13:13" x14ac:dyDescent="0.25">
      <c r="M14615"/>
    </row>
    <row r="14616" spans="13:13" x14ac:dyDescent="0.25">
      <c r="M14616"/>
    </row>
    <row r="14617" spans="13:13" x14ac:dyDescent="0.25">
      <c r="M14617"/>
    </row>
    <row r="14618" spans="13:13" x14ac:dyDescent="0.25">
      <c r="M14618"/>
    </row>
    <row r="14619" spans="13:13" x14ac:dyDescent="0.25">
      <c r="M14619"/>
    </row>
    <row r="14620" spans="13:13" x14ac:dyDescent="0.25">
      <c r="M14620"/>
    </row>
    <row r="14621" spans="13:13" x14ac:dyDescent="0.25">
      <c r="M14621"/>
    </row>
    <row r="14622" spans="13:13" x14ac:dyDescent="0.25">
      <c r="M14622"/>
    </row>
    <row r="14623" spans="13:13" x14ac:dyDescent="0.25">
      <c r="M14623"/>
    </row>
    <row r="14624" spans="13:13" x14ac:dyDescent="0.25">
      <c r="M14624"/>
    </row>
    <row r="14625" spans="13:13" x14ac:dyDescent="0.25">
      <c r="M14625"/>
    </row>
    <row r="14626" spans="13:13" x14ac:dyDescent="0.25">
      <c r="M14626"/>
    </row>
    <row r="14627" spans="13:13" x14ac:dyDescent="0.25">
      <c r="M14627"/>
    </row>
    <row r="14628" spans="13:13" x14ac:dyDescent="0.25">
      <c r="M14628"/>
    </row>
    <row r="14629" spans="13:13" x14ac:dyDescent="0.25">
      <c r="M14629"/>
    </row>
    <row r="14630" spans="13:13" x14ac:dyDescent="0.25">
      <c r="M14630"/>
    </row>
    <row r="14631" spans="13:13" x14ac:dyDescent="0.25">
      <c r="M14631"/>
    </row>
    <row r="14632" spans="13:13" x14ac:dyDescent="0.25">
      <c r="M14632"/>
    </row>
    <row r="14633" spans="13:13" x14ac:dyDescent="0.25">
      <c r="M14633"/>
    </row>
    <row r="14634" spans="13:13" x14ac:dyDescent="0.25">
      <c r="M14634"/>
    </row>
    <row r="14635" spans="13:13" x14ac:dyDescent="0.25">
      <c r="M14635"/>
    </row>
    <row r="14636" spans="13:13" x14ac:dyDescent="0.25">
      <c r="M14636"/>
    </row>
    <row r="14637" spans="13:13" x14ac:dyDescent="0.25">
      <c r="M14637"/>
    </row>
    <row r="14638" spans="13:13" x14ac:dyDescent="0.25">
      <c r="M14638"/>
    </row>
    <row r="14639" spans="13:13" x14ac:dyDescent="0.25">
      <c r="M14639"/>
    </row>
    <row r="14640" spans="13:13" x14ac:dyDescent="0.25">
      <c r="M14640"/>
    </row>
    <row r="14641" spans="13:13" x14ac:dyDescent="0.25">
      <c r="M14641"/>
    </row>
    <row r="14642" spans="13:13" x14ac:dyDescent="0.25">
      <c r="M14642"/>
    </row>
    <row r="14643" spans="13:13" x14ac:dyDescent="0.25">
      <c r="M14643"/>
    </row>
    <row r="14644" spans="13:13" x14ac:dyDescent="0.25">
      <c r="M14644"/>
    </row>
    <row r="14645" spans="13:13" x14ac:dyDescent="0.25">
      <c r="M14645"/>
    </row>
    <row r="14646" spans="13:13" x14ac:dyDescent="0.25">
      <c r="M14646"/>
    </row>
    <row r="14647" spans="13:13" x14ac:dyDescent="0.25">
      <c r="M14647"/>
    </row>
    <row r="14648" spans="13:13" x14ac:dyDescent="0.25">
      <c r="M14648"/>
    </row>
    <row r="14649" spans="13:13" x14ac:dyDescent="0.25">
      <c r="M14649"/>
    </row>
    <row r="14650" spans="13:13" x14ac:dyDescent="0.25">
      <c r="M14650"/>
    </row>
    <row r="14651" spans="13:13" x14ac:dyDescent="0.25">
      <c r="M14651"/>
    </row>
    <row r="14652" spans="13:13" x14ac:dyDescent="0.25">
      <c r="M14652"/>
    </row>
    <row r="14653" spans="13:13" x14ac:dyDescent="0.25">
      <c r="M14653"/>
    </row>
    <row r="14654" spans="13:13" x14ac:dyDescent="0.25">
      <c r="M14654"/>
    </row>
    <row r="14655" spans="13:13" x14ac:dyDescent="0.25">
      <c r="M14655"/>
    </row>
    <row r="14656" spans="13:13" x14ac:dyDescent="0.25">
      <c r="M14656"/>
    </row>
    <row r="14657" spans="13:13" x14ac:dyDescent="0.25">
      <c r="M14657"/>
    </row>
    <row r="14658" spans="13:13" x14ac:dyDescent="0.25">
      <c r="M14658"/>
    </row>
    <row r="14659" spans="13:13" x14ac:dyDescent="0.25">
      <c r="M14659"/>
    </row>
    <row r="14660" spans="13:13" x14ac:dyDescent="0.25">
      <c r="M14660"/>
    </row>
    <row r="14661" spans="13:13" x14ac:dyDescent="0.25">
      <c r="M14661"/>
    </row>
    <row r="14662" spans="13:13" x14ac:dyDescent="0.25">
      <c r="M14662"/>
    </row>
    <row r="14663" spans="13:13" x14ac:dyDescent="0.25">
      <c r="M14663"/>
    </row>
    <row r="14664" spans="13:13" x14ac:dyDescent="0.25">
      <c r="M14664"/>
    </row>
    <row r="14665" spans="13:13" x14ac:dyDescent="0.25">
      <c r="M14665"/>
    </row>
    <row r="14666" spans="13:13" x14ac:dyDescent="0.25">
      <c r="M14666"/>
    </row>
    <row r="14667" spans="13:13" x14ac:dyDescent="0.25">
      <c r="M14667"/>
    </row>
    <row r="14668" spans="13:13" x14ac:dyDescent="0.25">
      <c r="M14668"/>
    </row>
    <row r="14669" spans="13:13" x14ac:dyDescent="0.25">
      <c r="M14669"/>
    </row>
    <row r="14670" spans="13:13" x14ac:dyDescent="0.25">
      <c r="M14670"/>
    </row>
    <row r="14671" spans="13:13" x14ac:dyDescent="0.25">
      <c r="M14671"/>
    </row>
    <row r="14672" spans="13:13" x14ac:dyDescent="0.25">
      <c r="M14672"/>
    </row>
    <row r="14673" spans="13:13" x14ac:dyDescent="0.25">
      <c r="M14673"/>
    </row>
    <row r="14674" spans="13:13" x14ac:dyDescent="0.25">
      <c r="M14674"/>
    </row>
    <row r="14675" spans="13:13" x14ac:dyDescent="0.25">
      <c r="M14675"/>
    </row>
    <row r="14676" spans="13:13" x14ac:dyDescent="0.25">
      <c r="M14676"/>
    </row>
    <row r="14677" spans="13:13" x14ac:dyDescent="0.25">
      <c r="M14677"/>
    </row>
    <row r="14678" spans="13:13" x14ac:dyDescent="0.25">
      <c r="M14678"/>
    </row>
    <row r="14679" spans="13:13" x14ac:dyDescent="0.25">
      <c r="M14679"/>
    </row>
    <row r="14680" spans="13:13" x14ac:dyDescent="0.25">
      <c r="M14680"/>
    </row>
    <row r="14681" spans="13:13" x14ac:dyDescent="0.25">
      <c r="M14681"/>
    </row>
    <row r="14682" spans="13:13" x14ac:dyDescent="0.25">
      <c r="M14682"/>
    </row>
    <row r="14683" spans="13:13" x14ac:dyDescent="0.25">
      <c r="M14683"/>
    </row>
    <row r="14684" spans="13:13" x14ac:dyDescent="0.25">
      <c r="M14684"/>
    </row>
    <row r="14685" spans="13:13" x14ac:dyDescent="0.25">
      <c r="M14685"/>
    </row>
    <row r="14686" spans="13:13" x14ac:dyDescent="0.25">
      <c r="M14686"/>
    </row>
    <row r="14687" spans="13:13" x14ac:dyDescent="0.25">
      <c r="M14687"/>
    </row>
    <row r="14688" spans="13:13" x14ac:dyDescent="0.25">
      <c r="M14688"/>
    </row>
    <row r="14689" spans="13:13" x14ac:dyDescent="0.25">
      <c r="M14689"/>
    </row>
    <row r="14690" spans="13:13" x14ac:dyDescent="0.25">
      <c r="M14690"/>
    </row>
    <row r="14691" spans="13:13" x14ac:dyDescent="0.25">
      <c r="M14691"/>
    </row>
    <row r="14692" spans="13:13" x14ac:dyDescent="0.25">
      <c r="M14692"/>
    </row>
    <row r="14693" spans="13:13" x14ac:dyDescent="0.25">
      <c r="M14693"/>
    </row>
    <row r="14694" spans="13:13" x14ac:dyDescent="0.25">
      <c r="M14694"/>
    </row>
    <row r="14695" spans="13:13" x14ac:dyDescent="0.25">
      <c r="M14695"/>
    </row>
    <row r="14696" spans="13:13" x14ac:dyDescent="0.25">
      <c r="M14696"/>
    </row>
    <row r="14697" spans="13:13" x14ac:dyDescent="0.25">
      <c r="M14697"/>
    </row>
    <row r="14698" spans="13:13" x14ac:dyDescent="0.25">
      <c r="M14698"/>
    </row>
    <row r="14699" spans="13:13" x14ac:dyDescent="0.25">
      <c r="M14699"/>
    </row>
    <row r="14700" spans="13:13" x14ac:dyDescent="0.25">
      <c r="M14700"/>
    </row>
    <row r="14701" spans="13:13" x14ac:dyDescent="0.25">
      <c r="M14701"/>
    </row>
    <row r="14702" spans="13:13" x14ac:dyDescent="0.25">
      <c r="M14702"/>
    </row>
    <row r="14703" spans="13:13" x14ac:dyDescent="0.25">
      <c r="M14703"/>
    </row>
    <row r="14704" spans="13:13" x14ac:dyDescent="0.25">
      <c r="M14704"/>
    </row>
    <row r="14705" spans="13:13" x14ac:dyDescent="0.25">
      <c r="M14705"/>
    </row>
    <row r="14706" spans="13:13" x14ac:dyDescent="0.25">
      <c r="M14706"/>
    </row>
    <row r="14707" spans="13:13" x14ac:dyDescent="0.25">
      <c r="M14707"/>
    </row>
    <row r="14708" spans="13:13" x14ac:dyDescent="0.25">
      <c r="M14708"/>
    </row>
    <row r="14709" spans="13:13" x14ac:dyDescent="0.25">
      <c r="M14709"/>
    </row>
    <row r="14710" spans="13:13" x14ac:dyDescent="0.25">
      <c r="M14710"/>
    </row>
    <row r="14711" spans="13:13" x14ac:dyDescent="0.25">
      <c r="M14711"/>
    </row>
    <row r="14712" spans="13:13" x14ac:dyDescent="0.25">
      <c r="M14712"/>
    </row>
    <row r="14713" spans="13:13" x14ac:dyDescent="0.25">
      <c r="M14713"/>
    </row>
    <row r="14714" spans="13:13" x14ac:dyDescent="0.25">
      <c r="M14714"/>
    </row>
    <row r="14715" spans="13:13" x14ac:dyDescent="0.25">
      <c r="M14715"/>
    </row>
    <row r="14716" spans="13:13" x14ac:dyDescent="0.25">
      <c r="M14716"/>
    </row>
    <row r="14717" spans="13:13" x14ac:dyDescent="0.25">
      <c r="M14717"/>
    </row>
    <row r="14718" spans="13:13" x14ac:dyDescent="0.25">
      <c r="M14718"/>
    </row>
    <row r="14719" spans="13:13" x14ac:dyDescent="0.25">
      <c r="M14719"/>
    </row>
    <row r="14720" spans="13:13" x14ac:dyDescent="0.25">
      <c r="M14720"/>
    </row>
    <row r="14721" spans="13:13" x14ac:dyDescent="0.25">
      <c r="M14721"/>
    </row>
    <row r="14722" spans="13:13" x14ac:dyDescent="0.25">
      <c r="M14722"/>
    </row>
    <row r="14723" spans="13:13" x14ac:dyDescent="0.25">
      <c r="M14723"/>
    </row>
    <row r="14724" spans="13:13" x14ac:dyDescent="0.25">
      <c r="M14724"/>
    </row>
    <row r="14725" spans="13:13" x14ac:dyDescent="0.25">
      <c r="M14725"/>
    </row>
    <row r="14726" spans="13:13" x14ac:dyDescent="0.25">
      <c r="M14726"/>
    </row>
    <row r="14727" spans="13:13" x14ac:dyDescent="0.25">
      <c r="M14727"/>
    </row>
    <row r="14728" spans="13:13" x14ac:dyDescent="0.25">
      <c r="M14728"/>
    </row>
    <row r="14729" spans="13:13" x14ac:dyDescent="0.25">
      <c r="M14729"/>
    </row>
    <row r="14730" spans="13:13" x14ac:dyDescent="0.25">
      <c r="M14730"/>
    </row>
    <row r="14731" spans="13:13" x14ac:dyDescent="0.25">
      <c r="M14731"/>
    </row>
    <row r="14732" spans="13:13" x14ac:dyDescent="0.25">
      <c r="M14732"/>
    </row>
    <row r="14733" spans="13:13" x14ac:dyDescent="0.25">
      <c r="M14733"/>
    </row>
    <row r="14734" spans="13:13" x14ac:dyDescent="0.25">
      <c r="M14734"/>
    </row>
    <row r="14735" spans="13:13" x14ac:dyDescent="0.25">
      <c r="M14735"/>
    </row>
    <row r="14736" spans="13:13" x14ac:dyDescent="0.25">
      <c r="M14736"/>
    </row>
    <row r="14737" spans="13:13" x14ac:dyDescent="0.25">
      <c r="M14737"/>
    </row>
    <row r="14738" spans="13:13" x14ac:dyDescent="0.25">
      <c r="M14738"/>
    </row>
    <row r="14739" spans="13:13" x14ac:dyDescent="0.25">
      <c r="M14739"/>
    </row>
    <row r="14740" spans="13:13" x14ac:dyDescent="0.25">
      <c r="M14740"/>
    </row>
    <row r="14741" spans="13:13" x14ac:dyDescent="0.25">
      <c r="M14741"/>
    </row>
    <row r="14742" spans="13:13" x14ac:dyDescent="0.25">
      <c r="M14742"/>
    </row>
    <row r="14743" spans="13:13" x14ac:dyDescent="0.25">
      <c r="M14743"/>
    </row>
    <row r="14744" spans="13:13" x14ac:dyDescent="0.25">
      <c r="M14744"/>
    </row>
    <row r="14745" spans="13:13" x14ac:dyDescent="0.25">
      <c r="M14745"/>
    </row>
    <row r="14746" spans="13:13" x14ac:dyDescent="0.25">
      <c r="M14746"/>
    </row>
    <row r="14747" spans="13:13" x14ac:dyDescent="0.25">
      <c r="M14747"/>
    </row>
    <row r="14748" spans="13:13" x14ac:dyDescent="0.25">
      <c r="M14748"/>
    </row>
    <row r="14749" spans="13:13" x14ac:dyDescent="0.25">
      <c r="M14749"/>
    </row>
    <row r="14750" spans="13:13" x14ac:dyDescent="0.25">
      <c r="M14750"/>
    </row>
    <row r="14751" spans="13:13" x14ac:dyDescent="0.25">
      <c r="M14751"/>
    </row>
    <row r="14752" spans="13:13" x14ac:dyDescent="0.25">
      <c r="M14752"/>
    </row>
    <row r="14753" spans="13:13" x14ac:dyDescent="0.25">
      <c r="M14753"/>
    </row>
    <row r="14754" spans="13:13" x14ac:dyDescent="0.25">
      <c r="M14754"/>
    </row>
    <row r="14755" spans="13:13" x14ac:dyDescent="0.25">
      <c r="M14755"/>
    </row>
    <row r="14756" spans="13:13" x14ac:dyDescent="0.25">
      <c r="M14756"/>
    </row>
    <row r="14757" spans="13:13" x14ac:dyDescent="0.25">
      <c r="M14757"/>
    </row>
    <row r="14758" spans="13:13" x14ac:dyDescent="0.25">
      <c r="M14758"/>
    </row>
    <row r="14759" spans="13:13" x14ac:dyDescent="0.25">
      <c r="M14759"/>
    </row>
    <row r="14760" spans="13:13" x14ac:dyDescent="0.25">
      <c r="M14760"/>
    </row>
    <row r="14761" spans="13:13" x14ac:dyDescent="0.25">
      <c r="M14761"/>
    </row>
    <row r="14762" spans="13:13" x14ac:dyDescent="0.25">
      <c r="M14762"/>
    </row>
    <row r="14763" spans="13:13" x14ac:dyDescent="0.25">
      <c r="M14763"/>
    </row>
    <row r="14764" spans="13:13" x14ac:dyDescent="0.25">
      <c r="M14764"/>
    </row>
    <row r="14765" spans="13:13" x14ac:dyDescent="0.25">
      <c r="M14765"/>
    </row>
    <row r="14766" spans="13:13" x14ac:dyDescent="0.25">
      <c r="M14766"/>
    </row>
    <row r="14767" spans="13:13" x14ac:dyDescent="0.25">
      <c r="M14767"/>
    </row>
    <row r="14768" spans="13:13" x14ac:dyDescent="0.25">
      <c r="M14768"/>
    </row>
    <row r="14769" spans="13:13" x14ac:dyDescent="0.25">
      <c r="M14769"/>
    </row>
    <row r="14770" spans="13:13" x14ac:dyDescent="0.25">
      <c r="M14770"/>
    </row>
    <row r="14771" spans="13:13" x14ac:dyDescent="0.25">
      <c r="M14771"/>
    </row>
    <row r="14772" spans="13:13" x14ac:dyDescent="0.25">
      <c r="M14772"/>
    </row>
    <row r="14773" spans="13:13" x14ac:dyDescent="0.25">
      <c r="M14773"/>
    </row>
    <row r="14774" spans="13:13" x14ac:dyDescent="0.25">
      <c r="M14774"/>
    </row>
    <row r="14775" spans="13:13" x14ac:dyDescent="0.25">
      <c r="M14775"/>
    </row>
    <row r="14776" spans="13:13" x14ac:dyDescent="0.25">
      <c r="M14776"/>
    </row>
    <row r="14777" spans="13:13" x14ac:dyDescent="0.25">
      <c r="M14777"/>
    </row>
    <row r="14778" spans="13:13" x14ac:dyDescent="0.25">
      <c r="M14778"/>
    </row>
    <row r="14779" spans="13:13" x14ac:dyDescent="0.25">
      <c r="M14779"/>
    </row>
    <row r="14780" spans="13:13" x14ac:dyDescent="0.25">
      <c r="M14780"/>
    </row>
    <row r="14781" spans="13:13" x14ac:dyDescent="0.25">
      <c r="M14781"/>
    </row>
    <row r="14782" spans="13:13" x14ac:dyDescent="0.25">
      <c r="M14782"/>
    </row>
    <row r="14783" spans="13:13" x14ac:dyDescent="0.25">
      <c r="M14783"/>
    </row>
    <row r="14784" spans="13:13" x14ac:dyDescent="0.25">
      <c r="M14784"/>
    </row>
    <row r="14785" spans="13:13" x14ac:dyDescent="0.25">
      <c r="M14785"/>
    </row>
    <row r="14786" spans="13:13" x14ac:dyDescent="0.25">
      <c r="M14786"/>
    </row>
    <row r="14787" spans="13:13" x14ac:dyDescent="0.25">
      <c r="M14787"/>
    </row>
    <row r="14788" spans="13:13" x14ac:dyDescent="0.25">
      <c r="M14788"/>
    </row>
    <row r="14789" spans="13:13" x14ac:dyDescent="0.25">
      <c r="M14789"/>
    </row>
    <row r="14790" spans="13:13" x14ac:dyDescent="0.25">
      <c r="M14790"/>
    </row>
    <row r="14791" spans="13:13" x14ac:dyDescent="0.25">
      <c r="M14791"/>
    </row>
    <row r="14792" spans="13:13" x14ac:dyDescent="0.25">
      <c r="M14792"/>
    </row>
    <row r="14793" spans="13:13" x14ac:dyDescent="0.25">
      <c r="M14793"/>
    </row>
    <row r="14794" spans="13:13" x14ac:dyDescent="0.25">
      <c r="M14794"/>
    </row>
    <row r="14795" spans="13:13" x14ac:dyDescent="0.25">
      <c r="M14795"/>
    </row>
    <row r="14796" spans="13:13" x14ac:dyDescent="0.25">
      <c r="M14796"/>
    </row>
    <row r="14797" spans="13:13" x14ac:dyDescent="0.25">
      <c r="M14797"/>
    </row>
    <row r="14798" spans="13:13" x14ac:dyDescent="0.25">
      <c r="M14798"/>
    </row>
    <row r="14799" spans="13:13" x14ac:dyDescent="0.25">
      <c r="M14799"/>
    </row>
    <row r="14800" spans="13:13" x14ac:dyDescent="0.25">
      <c r="M14800"/>
    </row>
    <row r="14801" spans="13:13" x14ac:dyDescent="0.25">
      <c r="M14801"/>
    </row>
    <row r="14802" spans="13:13" x14ac:dyDescent="0.25">
      <c r="M14802"/>
    </row>
    <row r="14803" spans="13:13" x14ac:dyDescent="0.25">
      <c r="M14803"/>
    </row>
    <row r="14804" spans="13:13" x14ac:dyDescent="0.25">
      <c r="M14804"/>
    </row>
    <row r="14805" spans="13:13" x14ac:dyDescent="0.25">
      <c r="M14805"/>
    </row>
    <row r="14806" spans="13:13" x14ac:dyDescent="0.25">
      <c r="M14806"/>
    </row>
    <row r="14807" spans="13:13" x14ac:dyDescent="0.25">
      <c r="M14807"/>
    </row>
    <row r="14808" spans="13:13" x14ac:dyDescent="0.25">
      <c r="M14808"/>
    </row>
    <row r="14809" spans="13:13" x14ac:dyDescent="0.25">
      <c r="M14809"/>
    </row>
    <row r="14810" spans="13:13" x14ac:dyDescent="0.25">
      <c r="M14810"/>
    </row>
    <row r="14811" spans="13:13" x14ac:dyDescent="0.25">
      <c r="M14811"/>
    </row>
    <row r="14812" spans="13:13" x14ac:dyDescent="0.25">
      <c r="M14812"/>
    </row>
    <row r="14813" spans="13:13" x14ac:dyDescent="0.25">
      <c r="M14813"/>
    </row>
    <row r="14814" spans="13:13" x14ac:dyDescent="0.25">
      <c r="M14814"/>
    </row>
    <row r="14815" spans="13:13" x14ac:dyDescent="0.25">
      <c r="M14815"/>
    </row>
    <row r="14816" spans="13:13" x14ac:dyDescent="0.25">
      <c r="M14816"/>
    </row>
    <row r="14817" spans="13:13" x14ac:dyDescent="0.25">
      <c r="M14817"/>
    </row>
    <row r="14818" spans="13:13" x14ac:dyDescent="0.25">
      <c r="M14818"/>
    </row>
    <row r="14819" spans="13:13" x14ac:dyDescent="0.25">
      <c r="M14819"/>
    </row>
    <row r="14820" spans="13:13" x14ac:dyDescent="0.25">
      <c r="M14820"/>
    </row>
    <row r="14821" spans="13:13" x14ac:dyDescent="0.25">
      <c r="M14821"/>
    </row>
    <row r="14822" spans="13:13" x14ac:dyDescent="0.25">
      <c r="M14822"/>
    </row>
    <row r="14823" spans="13:13" x14ac:dyDescent="0.25">
      <c r="M14823"/>
    </row>
    <row r="14824" spans="13:13" x14ac:dyDescent="0.25">
      <c r="M14824"/>
    </row>
    <row r="14825" spans="13:13" x14ac:dyDescent="0.25">
      <c r="M14825"/>
    </row>
    <row r="14826" spans="13:13" x14ac:dyDescent="0.25">
      <c r="M14826"/>
    </row>
    <row r="14827" spans="13:13" x14ac:dyDescent="0.25">
      <c r="M14827"/>
    </row>
    <row r="14828" spans="13:13" x14ac:dyDescent="0.25">
      <c r="M14828"/>
    </row>
    <row r="14829" spans="13:13" x14ac:dyDescent="0.25">
      <c r="M14829"/>
    </row>
    <row r="14830" spans="13:13" x14ac:dyDescent="0.25">
      <c r="M14830"/>
    </row>
    <row r="14831" spans="13:13" x14ac:dyDescent="0.25">
      <c r="M14831"/>
    </row>
    <row r="14832" spans="13:13" x14ac:dyDescent="0.25">
      <c r="M14832"/>
    </row>
    <row r="14833" spans="13:13" x14ac:dyDescent="0.25">
      <c r="M14833"/>
    </row>
    <row r="14834" spans="13:13" x14ac:dyDescent="0.25">
      <c r="M14834"/>
    </row>
    <row r="14835" spans="13:13" x14ac:dyDescent="0.25">
      <c r="M14835"/>
    </row>
    <row r="14836" spans="13:13" x14ac:dyDescent="0.25">
      <c r="M14836"/>
    </row>
    <row r="14837" spans="13:13" x14ac:dyDescent="0.25">
      <c r="M14837"/>
    </row>
    <row r="14838" spans="13:13" x14ac:dyDescent="0.25">
      <c r="M14838"/>
    </row>
    <row r="14839" spans="13:13" x14ac:dyDescent="0.25">
      <c r="M14839"/>
    </row>
    <row r="14840" spans="13:13" x14ac:dyDescent="0.25">
      <c r="M14840"/>
    </row>
    <row r="14841" spans="13:13" x14ac:dyDescent="0.25">
      <c r="M14841"/>
    </row>
    <row r="14842" spans="13:13" x14ac:dyDescent="0.25">
      <c r="M14842"/>
    </row>
    <row r="14843" spans="13:13" x14ac:dyDescent="0.25">
      <c r="M14843"/>
    </row>
    <row r="14844" spans="13:13" x14ac:dyDescent="0.25">
      <c r="M14844"/>
    </row>
    <row r="14845" spans="13:13" x14ac:dyDescent="0.25">
      <c r="M14845"/>
    </row>
    <row r="14846" spans="13:13" x14ac:dyDescent="0.25">
      <c r="M14846"/>
    </row>
    <row r="14847" spans="13:13" x14ac:dyDescent="0.25">
      <c r="M14847"/>
    </row>
    <row r="14848" spans="13:13" x14ac:dyDescent="0.25">
      <c r="M14848"/>
    </row>
    <row r="14849" spans="13:13" x14ac:dyDescent="0.25">
      <c r="M14849"/>
    </row>
    <row r="14850" spans="13:13" x14ac:dyDescent="0.25">
      <c r="M14850"/>
    </row>
    <row r="14851" spans="13:13" x14ac:dyDescent="0.25">
      <c r="M14851"/>
    </row>
    <row r="14852" spans="13:13" x14ac:dyDescent="0.25">
      <c r="M14852"/>
    </row>
    <row r="14853" spans="13:13" x14ac:dyDescent="0.25">
      <c r="M14853"/>
    </row>
    <row r="14854" spans="13:13" x14ac:dyDescent="0.25">
      <c r="M14854"/>
    </row>
    <row r="14855" spans="13:13" x14ac:dyDescent="0.25">
      <c r="M14855"/>
    </row>
    <row r="14856" spans="13:13" x14ac:dyDescent="0.25">
      <c r="M14856"/>
    </row>
    <row r="14857" spans="13:13" x14ac:dyDescent="0.25">
      <c r="M14857"/>
    </row>
    <row r="14858" spans="13:13" x14ac:dyDescent="0.25">
      <c r="M14858"/>
    </row>
    <row r="14859" spans="13:13" x14ac:dyDescent="0.25">
      <c r="M14859"/>
    </row>
    <row r="14860" spans="13:13" x14ac:dyDescent="0.25">
      <c r="M14860"/>
    </row>
    <row r="14861" spans="13:13" x14ac:dyDescent="0.25">
      <c r="M14861"/>
    </row>
    <row r="14862" spans="13:13" x14ac:dyDescent="0.25">
      <c r="M14862"/>
    </row>
    <row r="14863" spans="13:13" x14ac:dyDescent="0.25">
      <c r="M14863"/>
    </row>
    <row r="14864" spans="13:13" x14ac:dyDescent="0.25">
      <c r="M14864"/>
    </row>
    <row r="14865" spans="13:13" x14ac:dyDescent="0.25">
      <c r="M14865"/>
    </row>
    <row r="14866" spans="13:13" x14ac:dyDescent="0.25">
      <c r="M14866"/>
    </row>
    <row r="14867" spans="13:13" x14ac:dyDescent="0.25">
      <c r="M14867"/>
    </row>
    <row r="14868" spans="13:13" x14ac:dyDescent="0.25">
      <c r="M14868"/>
    </row>
    <row r="14869" spans="13:13" x14ac:dyDescent="0.25">
      <c r="M14869"/>
    </row>
    <row r="14870" spans="13:13" x14ac:dyDescent="0.25">
      <c r="M14870"/>
    </row>
    <row r="14871" spans="13:13" x14ac:dyDescent="0.25">
      <c r="M14871"/>
    </row>
    <row r="14872" spans="13:13" x14ac:dyDescent="0.25">
      <c r="M14872"/>
    </row>
    <row r="14873" spans="13:13" x14ac:dyDescent="0.25">
      <c r="M14873"/>
    </row>
    <row r="14874" spans="13:13" x14ac:dyDescent="0.25">
      <c r="M14874"/>
    </row>
    <row r="14875" spans="13:13" x14ac:dyDescent="0.25">
      <c r="M14875"/>
    </row>
    <row r="14876" spans="13:13" x14ac:dyDescent="0.25">
      <c r="M14876"/>
    </row>
    <row r="14877" spans="13:13" x14ac:dyDescent="0.25">
      <c r="M14877"/>
    </row>
    <row r="14878" spans="13:13" x14ac:dyDescent="0.25">
      <c r="M14878"/>
    </row>
    <row r="14879" spans="13:13" x14ac:dyDescent="0.25">
      <c r="M14879"/>
    </row>
    <row r="14880" spans="13:13" x14ac:dyDescent="0.25">
      <c r="M14880"/>
    </row>
    <row r="14881" spans="13:13" x14ac:dyDescent="0.25">
      <c r="M14881"/>
    </row>
    <row r="14882" spans="13:13" x14ac:dyDescent="0.25">
      <c r="M14882"/>
    </row>
    <row r="14883" spans="13:13" x14ac:dyDescent="0.25">
      <c r="M14883"/>
    </row>
    <row r="14884" spans="13:13" x14ac:dyDescent="0.25">
      <c r="M14884"/>
    </row>
    <row r="14885" spans="13:13" x14ac:dyDescent="0.25">
      <c r="M14885"/>
    </row>
    <row r="14886" spans="13:13" x14ac:dyDescent="0.25">
      <c r="M14886"/>
    </row>
    <row r="14887" spans="13:13" x14ac:dyDescent="0.25">
      <c r="M14887"/>
    </row>
    <row r="14888" spans="13:13" x14ac:dyDescent="0.25">
      <c r="M14888"/>
    </row>
    <row r="14889" spans="13:13" x14ac:dyDescent="0.25">
      <c r="M14889"/>
    </row>
    <row r="14890" spans="13:13" x14ac:dyDescent="0.25">
      <c r="M14890"/>
    </row>
    <row r="14891" spans="13:13" x14ac:dyDescent="0.25">
      <c r="M14891"/>
    </row>
    <row r="14892" spans="13:13" x14ac:dyDescent="0.25">
      <c r="M14892"/>
    </row>
    <row r="14893" spans="13:13" x14ac:dyDescent="0.25">
      <c r="M14893"/>
    </row>
    <row r="14894" spans="13:13" x14ac:dyDescent="0.25">
      <c r="M14894"/>
    </row>
    <row r="14895" spans="13:13" x14ac:dyDescent="0.25">
      <c r="M14895"/>
    </row>
    <row r="14896" spans="13:13" x14ac:dyDescent="0.25">
      <c r="M14896"/>
    </row>
    <row r="14897" spans="13:13" x14ac:dyDescent="0.25">
      <c r="M14897"/>
    </row>
    <row r="14898" spans="13:13" x14ac:dyDescent="0.25">
      <c r="M14898"/>
    </row>
    <row r="14899" spans="13:13" x14ac:dyDescent="0.25">
      <c r="M14899"/>
    </row>
    <row r="14900" spans="13:13" x14ac:dyDescent="0.25">
      <c r="M14900"/>
    </row>
    <row r="14901" spans="13:13" x14ac:dyDescent="0.25">
      <c r="M14901"/>
    </row>
    <row r="14902" spans="13:13" x14ac:dyDescent="0.25">
      <c r="M14902"/>
    </row>
    <row r="14903" spans="13:13" x14ac:dyDescent="0.25">
      <c r="M14903"/>
    </row>
    <row r="14904" spans="13:13" x14ac:dyDescent="0.25">
      <c r="M14904"/>
    </row>
    <row r="14905" spans="13:13" x14ac:dyDescent="0.25">
      <c r="M14905"/>
    </row>
    <row r="14906" spans="13:13" x14ac:dyDescent="0.25">
      <c r="M14906"/>
    </row>
    <row r="14907" spans="13:13" x14ac:dyDescent="0.25">
      <c r="M14907"/>
    </row>
    <row r="14908" spans="13:13" x14ac:dyDescent="0.25">
      <c r="M14908"/>
    </row>
    <row r="14909" spans="13:13" x14ac:dyDescent="0.25">
      <c r="M14909"/>
    </row>
    <row r="14910" spans="13:13" x14ac:dyDescent="0.25">
      <c r="M14910"/>
    </row>
    <row r="14911" spans="13:13" x14ac:dyDescent="0.25">
      <c r="M14911"/>
    </row>
    <row r="14912" spans="13:13" x14ac:dyDescent="0.25">
      <c r="M14912"/>
    </row>
    <row r="14913" spans="13:13" x14ac:dyDescent="0.25">
      <c r="M14913"/>
    </row>
    <row r="14914" spans="13:13" x14ac:dyDescent="0.25">
      <c r="M14914"/>
    </row>
    <row r="14915" spans="13:13" x14ac:dyDescent="0.25">
      <c r="M14915"/>
    </row>
    <row r="14916" spans="13:13" x14ac:dyDescent="0.25">
      <c r="M14916"/>
    </row>
    <row r="14917" spans="13:13" x14ac:dyDescent="0.25">
      <c r="M14917"/>
    </row>
    <row r="14918" spans="13:13" x14ac:dyDescent="0.25">
      <c r="M14918"/>
    </row>
    <row r="14919" spans="13:13" x14ac:dyDescent="0.25">
      <c r="M14919"/>
    </row>
    <row r="14920" spans="13:13" x14ac:dyDescent="0.25">
      <c r="M14920"/>
    </row>
    <row r="14921" spans="13:13" x14ac:dyDescent="0.25">
      <c r="M14921"/>
    </row>
    <row r="14922" spans="13:13" x14ac:dyDescent="0.25">
      <c r="M14922"/>
    </row>
    <row r="14923" spans="13:13" x14ac:dyDescent="0.25">
      <c r="M14923"/>
    </row>
    <row r="14924" spans="13:13" x14ac:dyDescent="0.25">
      <c r="M14924"/>
    </row>
    <row r="14925" spans="13:13" x14ac:dyDescent="0.25">
      <c r="M14925"/>
    </row>
    <row r="14926" spans="13:13" x14ac:dyDescent="0.25">
      <c r="M14926"/>
    </row>
    <row r="14927" spans="13:13" x14ac:dyDescent="0.25">
      <c r="M14927"/>
    </row>
    <row r="14928" spans="13:13" x14ac:dyDescent="0.25">
      <c r="M14928"/>
    </row>
    <row r="14929" spans="13:13" x14ac:dyDescent="0.25">
      <c r="M14929"/>
    </row>
    <row r="14930" spans="13:13" x14ac:dyDescent="0.25">
      <c r="M14930"/>
    </row>
    <row r="14931" spans="13:13" x14ac:dyDescent="0.25">
      <c r="M14931"/>
    </row>
    <row r="14932" spans="13:13" x14ac:dyDescent="0.25">
      <c r="M14932"/>
    </row>
    <row r="14933" spans="13:13" x14ac:dyDescent="0.25">
      <c r="M14933"/>
    </row>
    <row r="14934" spans="13:13" x14ac:dyDescent="0.25">
      <c r="M14934"/>
    </row>
    <row r="14935" spans="13:13" x14ac:dyDescent="0.25">
      <c r="M14935"/>
    </row>
    <row r="14936" spans="13:13" x14ac:dyDescent="0.25">
      <c r="M14936"/>
    </row>
    <row r="14937" spans="13:13" x14ac:dyDescent="0.25">
      <c r="M14937"/>
    </row>
    <row r="14938" spans="13:13" x14ac:dyDescent="0.25">
      <c r="M14938"/>
    </row>
    <row r="14939" spans="13:13" x14ac:dyDescent="0.25">
      <c r="M14939"/>
    </row>
    <row r="14940" spans="13:13" x14ac:dyDescent="0.25">
      <c r="M14940"/>
    </row>
    <row r="14941" spans="13:13" x14ac:dyDescent="0.25">
      <c r="M14941"/>
    </row>
    <row r="14942" spans="13:13" x14ac:dyDescent="0.25">
      <c r="M14942"/>
    </row>
    <row r="14943" spans="13:13" x14ac:dyDescent="0.25">
      <c r="M14943"/>
    </row>
    <row r="14944" spans="13:13" x14ac:dyDescent="0.25">
      <c r="M14944"/>
    </row>
    <row r="14945" spans="13:13" x14ac:dyDescent="0.25">
      <c r="M14945"/>
    </row>
    <row r="14946" spans="13:13" x14ac:dyDescent="0.25">
      <c r="M14946"/>
    </row>
    <row r="14947" spans="13:13" x14ac:dyDescent="0.25">
      <c r="M14947"/>
    </row>
    <row r="14948" spans="13:13" x14ac:dyDescent="0.25">
      <c r="M14948"/>
    </row>
    <row r="14949" spans="13:13" x14ac:dyDescent="0.25">
      <c r="M14949"/>
    </row>
    <row r="14950" spans="13:13" x14ac:dyDescent="0.25">
      <c r="M14950"/>
    </row>
    <row r="14951" spans="13:13" x14ac:dyDescent="0.25">
      <c r="M14951"/>
    </row>
    <row r="14952" spans="13:13" x14ac:dyDescent="0.25">
      <c r="M14952"/>
    </row>
    <row r="14953" spans="13:13" x14ac:dyDescent="0.25">
      <c r="M14953"/>
    </row>
    <row r="14954" spans="13:13" x14ac:dyDescent="0.25">
      <c r="M14954"/>
    </row>
    <row r="14955" spans="13:13" x14ac:dyDescent="0.25">
      <c r="M14955"/>
    </row>
    <row r="14956" spans="13:13" x14ac:dyDescent="0.25">
      <c r="M14956"/>
    </row>
    <row r="14957" spans="13:13" x14ac:dyDescent="0.25">
      <c r="M14957"/>
    </row>
    <row r="14958" spans="13:13" x14ac:dyDescent="0.25">
      <c r="M14958"/>
    </row>
    <row r="14959" spans="13:13" x14ac:dyDescent="0.25">
      <c r="M14959"/>
    </row>
    <row r="14960" spans="13:13" x14ac:dyDescent="0.25">
      <c r="M14960"/>
    </row>
    <row r="14961" spans="13:13" x14ac:dyDescent="0.25">
      <c r="M14961"/>
    </row>
    <row r="14962" spans="13:13" x14ac:dyDescent="0.25">
      <c r="M14962"/>
    </row>
    <row r="14963" spans="13:13" x14ac:dyDescent="0.25">
      <c r="M14963"/>
    </row>
    <row r="14964" spans="13:13" x14ac:dyDescent="0.25">
      <c r="M14964"/>
    </row>
    <row r="14965" spans="13:13" x14ac:dyDescent="0.25">
      <c r="M14965"/>
    </row>
    <row r="14966" spans="13:13" x14ac:dyDescent="0.25">
      <c r="M14966"/>
    </row>
    <row r="14967" spans="13:13" x14ac:dyDescent="0.25">
      <c r="M14967"/>
    </row>
    <row r="14968" spans="13:13" x14ac:dyDescent="0.25">
      <c r="M14968"/>
    </row>
    <row r="14969" spans="13:13" x14ac:dyDescent="0.25">
      <c r="M14969"/>
    </row>
    <row r="14970" spans="13:13" x14ac:dyDescent="0.25">
      <c r="M14970"/>
    </row>
    <row r="14971" spans="13:13" x14ac:dyDescent="0.25">
      <c r="M14971"/>
    </row>
    <row r="14972" spans="13:13" x14ac:dyDescent="0.25">
      <c r="M14972"/>
    </row>
    <row r="14973" spans="13:13" x14ac:dyDescent="0.25">
      <c r="M14973"/>
    </row>
    <row r="14974" spans="13:13" x14ac:dyDescent="0.25">
      <c r="M14974"/>
    </row>
    <row r="14975" spans="13:13" x14ac:dyDescent="0.25">
      <c r="M14975"/>
    </row>
    <row r="14976" spans="13:13" x14ac:dyDescent="0.25">
      <c r="M14976"/>
    </row>
    <row r="14977" spans="13:13" x14ac:dyDescent="0.25">
      <c r="M14977"/>
    </row>
    <row r="14978" spans="13:13" x14ac:dyDescent="0.25">
      <c r="M14978"/>
    </row>
    <row r="14979" spans="13:13" x14ac:dyDescent="0.25">
      <c r="M14979"/>
    </row>
    <row r="14980" spans="13:13" x14ac:dyDescent="0.25">
      <c r="M14980"/>
    </row>
    <row r="14981" spans="13:13" x14ac:dyDescent="0.25">
      <c r="M14981"/>
    </row>
    <row r="14982" spans="13:13" x14ac:dyDescent="0.25">
      <c r="M14982"/>
    </row>
    <row r="14983" spans="13:13" x14ac:dyDescent="0.25">
      <c r="M14983"/>
    </row>
    <row r="14984" spans="13:13" x14ac:dyDescent="0.25">
      <c r="M14984"/>
    </row>
    <row r="14985" spans="13:13" x14ac:dyDescent="0.25">
      <c r="M14985"/>
    </row>
    <row r="14986" spans="13:13" x14ac:dyDescent="0.25">
      <c r="M14986"/>
    </row>
    <row r="14987" spans="13:13" x14ac:dyDescent="0.25">
      <c r="M14987"/>
    </row>
    <row r="14988" spans="13:13" x14ac:dyDescent="0.25">
      <c r="M14988"/>
    </row>
    <row r="14989" spans="13:13" x14ac:dyDescent="0.25">
      <c r="M14989"/>
    </row>
    <row r="14990" spans="13:13" x14ac:dyDescent="0.25">
      <c r="M14990"/>
    </row>
    <row r="14991" spans="13:13" x14ac:dyDescent="0.25">
      <c r="M14991"/>
    </row>
    <row r="14992" spans="13:13" x14ac:dyDescent="0.25">
      <c r="M14992"/>
    </row>
    <row r="14993" spans="13:13" x14ac:dyDescent="0.25">
      <c r="M14993"/>
    </row>
    <row r="14994" spans="13:13" x14ac:dyDescent="0.25">
      <c r="M14994"/>
    </row>
    <row r="14995" spans="13:13" x14ac:dyDescent="0.25">
      <c r="M14995"/>
    </row>
    <row r="14996" spans="13:13" x14ac:dyDescent="0.25">
      <c r="M14996"/>
    </row>
    <row r="14997" spans="13:13" x14ac:dyDescent="0.25">
      <c r="M14997"/>
    </row>
    <row r="14998" spans="13:13" x14ac:dyDescent="0.25">
      <c r="M14998"/>
    </row>
    <row r="14999" spans="13:13" x14ac:dyDescent="0.25">
      <c r="M14999"/>
    </row>
    <row r="15000" spans="13:13" x14ac:dyDescent="0.25">
      <c r="M15000"/>
    </row>
    <row r="15001" spans="13:13" x14ac:dyDescent="0.25">
      <c r="M15001"/>
    </row>
    <row r="15002" spans="13:13" x14ac:dyDescent="0.25">
      <c r="M15002"/>
    </row>
    <row r="15003" spans="13:13" x14ac:dyDescent="0.25">
      <c r="M15003"/>
    </row>
    <row r="15004" spans="13:13" x14ac:dyDescent="0.25">
      <c r="M15004"/>
    </row>
    <row r="15005" spans="13:13" x14ac:dyDescent="0.25">
      <c r="M15005"/>
    </row>
    <row r="15006" spans="13:13" x14ac:dyDescent="0.25">
      <c r="M15006"/>
    </row>
    <row r="15007" spans="13:13" x14ac:dyDescent="0.25">
      <c r="M15007"/>
    </row>
    <row r="15008" spans="13:13" x14ac:dyDescent="0.25">
      <c r="M15008"/>
    </row>
    <row r="15009" spans="13:13" x14ac:dyDescent="0.25">
      <c r="M15009"/>
    </row>
    <row r="15010" spans="13:13" x14ac:dyDescent="0.25">
      <c r="M15010"/>
    </row>
    <row r="15011" spans="13:13" x14ac:dyDescent="0.25">
      <c r="M15011"/>
    </row>
    <row r="15012" spans="13:13" x14ac:dyDescent="0.25">
      <c r="M15012"/>
    </row>
    <row r="15013" spans="13:13" x14ac:dyDescent="0.25">
      <c r="M15013"/>
    </row>
    <row r="15014" spans="13:13" x14ac:dyDescent="0.25">
      <c r="M15014"/>
    </row>
    <row r="15015" spans="13:13" x14ac:dyDescent="0.25">
      <c r="M15015"/>
    </row>
    <row r="15016" spans="13:13" x14ac:dyDescent="0.25">
      <c r="M15016"/>
    </row>
    <row r="15017" spans="13:13" x14ac:dyDescent="0.25">
      <c r="M15017"/>
    </row>
    <row r="15018" spans="13:13" x14ac:dyDescent="0.25">
      <c r="M15018"/>
    </row>
    <row r="15019" spans="13:13" x14ac:dyDescent="0.25">
      <c r="M15019"/>
    </row>
    <row r="15020" spans="13:13" x14ac:dyDescent="0.25">
      <c r="M15020"/>
    </row>
    <row r="15021" spans="13:13" x14ac:dyDescent="0.25">
      <c r="M15021"/>
    </row>
    <row r="15022" spans="13:13" x14ac:dyDescent="0.25">
      <c r="M15022"/>
    </row>
    <row r="15023" spans="13:13" x14ac:dyDescent="0.25">
      <c r="M15023"/>
    </row>
    <row r="15024" spans="13:13" x14ac:dyDescent="0.25">
      <c r="M15024"/>
    </row>
    <row r="15025" spans="13:13" x14ac:dyDescent="0.25">
      <c r="M15025"/>
    </row>
    <row r="15026" spans="13:13" x14ac:dyDescent="0.25">
      <c r="M15026"/>
    </row>
    <row r="15027" spans="13:13" x14ac:dyDescent="0.25">
      <c r="M15027"/>
    </row>
    <row r="15028" spans="13:13" x14ac:dyDescent="0.25">
      <c r="M15028"/>
    </row>
    <row r="15029" spans="13:13" x14ac:dyDescent="0.25">
      <c r="M15029"/>
    </row>
    <row r="15030" spans="13:13" x14ac:dyDescent="0.25">
      <c r="M15030"/>
    </row>
    <row r="15031" spans="13:13" x14ac:dyDescent="0.25">
      <c r="M15031"/>
    </row>
    <row r="15032" spans="13:13" x14ac:dyDescent="0.25">
      <c r="M15032"/>
    </row>
    <row r="15033" spans="13:13" x14ac:dyDescent="0.25">
      <c r="M15033"/>
    </row>
    <row r="15034" spans="13:13" x14ac:dyDescent="0.25">
      <c r="M15034"/>
    </row>
    <row r="15035" spans="13:13" x14ac:dyDescent="0.25">
      <c r="M15035"/>
    </row>
    <row r="15036" spans="13:13" x14ac:dyDescent="0.25">
      <c r="M15036"/>
    </row>
    <row r="15037" spans="13:13" x14ac:dyDescent="0.25">
      <c r="M15037"/>
    </row>
    <row r="15038" spans="13:13" x14ac:dyDescent="0.25">
      <c r="M15038"/>
    </row>
    <row r="15039" spans="13:13" x14ac:dyDescent="0.25">
      <c r="M15039"/>
    </row>
    <row r="15040" spans="13:13" x14ac:dyDescent="0.25">
      <c r="M15040"/>
    </row>
    <row r="15041" spans="13:13" x14ac:dyDescent="0.25">
      <c r="M15041"/>
    </row>
    <row r="15042" spans="13:13" x14ac:dyDescent="0.25">
      <c r="M15042"/>
    </row>
    <row r="15043" spans="13:13" x14ac:dyDescent="0.25">
      <c r="M15043"/>
    </row>
    <row r="15044" spans="13:13" x14ac:dyDescent="0.25">
      <c r="M15044"/>
    </row>
    <row r="15045" spans="13:13" x14ac:dyDescent="0.25">
      <c r="M15045"/>
    </row>
    <row r="15046" spans="13:13" x14ac:dyDescent="0.25">
      <c r="M15046"/>
    </row>
    <row r="15047" spans="13:13" x14ac:dyDescent="0.25">
      <c r="M15047"/>
    </row>
    <row r="15048" spans="13:13" x14ac:dyDescent="0.25">
      <c r="M15048"/>
    </row>
    <row r="15049" spans="13:13" x14ac:dyDescent="0.25">
      <c r="M15049"/>
    </row>
    <row r="15050" spans="13:13" x14ac:dyDescent="0.25">
      <c r="M15050"/>
    </row>
    <row r="15051" spans="13:13" x14ac:dyDescent="0.25">
      <c r="M15051"/>
    </row>
    <row r="15052" spans="13:13" x14ac:dyDescent="0.25">
      <c r="M15052"/>
    </row>
    <row r="15053" spans="13:13" x14ac:dyDescent="0.25">
      <c r="M15053"/>
    </row>
    <row r="15054" spans="13:13" x14ac:dyDescent="0.25">
      <c r="M15054"/>
    </row>
    <row r="15055" spans="13:13" x14ac:dyDescent="0.25">
      <c r="M15055"/>
    </row>
    <row r="15056" spans="13:13" x14ac:dyDescent="0.25">
      <c r="M15056"/>
    </row>
    <row r="15057" spans="13:13" x14ac:dyDescent="0.25">
      <c r="M15057"/>
    </row>
    <row r="15058" spans="13:13" x14ac:dyDescent="0.25">
      <c r="M15058"/>
    </row>
    <row r="15059" spans="13:13" x14ac:dyDescent="0.25">
      <c r="M15059"/>
    </row>
    <row r="15060" spans="13:13" x14ac:dyDescent="0.25">
      <c r="M15060"/>
    </row>
    <row r="15061" spans="13:13" x14ac:dyDescent="0.25">
      <c r="M15061"/>
    </row>
    <row r="15062" spans="13:13" x14ac:dyDescent="0.25">
      <c r="M15062"/>
    </row>
    <row r="15063" spans="13:13" x14ac:dyDescent="0.25">
      <c r="M15063"/>
    </row>
    <row r="15064" spans="13:13" x14ac:dyDescent="0.25">
      <c r="M15064"/>
    </row>
    <row r="15065" spans="13:13" x14ac:dyDescent="0.25">
      <c r="M15065"/>
    </row>
    <row r="15066" spans="13:13" x14ac:dyDescent="0.25">
      <c r="M15066"/>
    </row>
    <row r="15067" spans="13:13" x14ac:dyDescent="0.25">
      <c r="M15067"/>
    </row>
    <row r="15068" spans="13:13" x14ac:dyDescent="0.25">
      <c r="M15068"/>
    </row>
    <row r="15069" spans="13:13" x14ac:dyDescent="0.25">
      <c r="M15069"/>
    </row>
    <row r="15070" spans="13:13" x14ac:dyDescent="0.25">
      <c r="M15070"/>
    </row>
    <row r="15071" spans="13:13" x14ac:dyDescent="0.25">
      <c r="M15071"/>
    </row>
    <row r="15072" spans="13:13" x14ac:dyDescent="0.25">
      <c r="M15072"/>
    </row>
    <row r="15073" spans="13:13" x14ac:dyDescent="0.25">
      <c r="M15073"/>
    </row>
    <row r="15074" spans="13:13" x14ac:dyDescent="0.25">
      <c r="M15074"/>
    </row>
    <row r="15075" spans="13:13" x14ac:dyDescent="0.25">
      <c r="M15075"/>
    </row>
    <row r="15076" spans="13:13" x14ac:dyDescent="0.25">
      <c r="M15076"/>
    </row>
    <row r="15077" spans="13:13" x14ac:dyDescent="0.25">
      <c r="M15077"/>
    </row>
    <row r="15078" spans="13:13" x14ac:dyDescent="0.25">
      <c r="M15078"/>
    </row>
    <row r="15079" spans="13:13" x14ac:dyDescent="0.25">
      <c r="M15079"/>
    </row>
    <row r="15080" spans="13:13" x14ac:dyDescent="0.25">
      <c r="M15080"/>
    </row>
    <row r="15081" spans="13:13" x14ac:dyDescent="0.25">
      <c r="M15081"/>
    </row>
    <row r="15082" spans="13:13" x14ac:dyDescent="0.25">
      <c r="M15082"/>
    </row>
    <row r="15083" spans="13:13" x14ac:dyDescent="0.25">
      <c r="M15083"/>
    </row>
    <row r="15084" spans="13:13" x14ac:dyDescent="0.25">
      <c r="M15084"/>
    </row>
    <row r="15085" spans="13:13" x14ac:dyDescent="0.25">
      <c r="M15085"/>
    </row>
    <row r="15086" spans="13:13" x14ac:dyDescent="0.25">
      <c r="M15086"/>
    </row>
    <row r="15087" spans="13:13" x14ac:dyDescent="0.25">
      <c r="M15087"/>
    </row>
    <row r="15088" spans="13:13" x14ac:dyDescent="0.25">
      <c r="M15088"/>
    </row>
    <row r="15089" spans="13:13" x14ac:dyDescent="0.25">
      <c r="M15089"/>
    </row>
    <row r="15090" spans="13:13" x14ac:dyDescent="0.25">
      <c r="M15090"/>
    </row>
    <row r="15091" spans="13:13" x14ac:dyDescent="0.25">
      <c r="M15091"/>
    </row>
    <row r="15092" spans="13:13" x14ac:dyDescent="0.25">
      <c r="M15092"/>
    </row>
    <row r="15093" spans="13:13" x14ac:dyDescent="0.25">
      <c r="M15093"/>
    </row>
    <row r="15094" spans="13:13" x14ac:dyDescent="0.25">
      <c r="M15094"/>
    </row>
    <row r="15095" spans="13:13" x14ac:dyDescent="0.25">
      <c r="M15095"/>
    </row>
    <row r="15096" spans="13:13" x14ac:dyDescent="0.25">
      <c r="M15096"/>
    </row>
    <row r="15097" spans="13:13" x14ac:dyDescent="0.25">
      <c r="M15097"/>
    </row>
    <row r="15098" spans="13:13" x14ac:dyDescent="0.25">
      <c r="M15098"/>
    </row>
    <row r="15099" spans="13:13" x14ac:dyDescent="0.25">
      <c r="M15099"/>
    </row>
    <row r="15100" spans="13:13" x14ac:dyDescent="0.25">
      <c r="M15100"/>
    </row>
    <row r="15101" spans="13:13" x14ac:dyDescent="0.25">
      <c r="M15101"/>
    </row>
    <row r="15102" spans="13:13" x14ac:dyDescent="0.25">
      <c r="M15102"/>
    </row>
    <row r="15103" spans="13:13" x14ac:dyDescent="0.25">
      <c r="M15103"/>
    </row>
    <row r="15104" spans="13:13" x14ac:dyDescent="0.25">
      <c r="M15104"/>
    </row>
    <row r="15105" spans="13:13" x14ac:dyDescent="0.25">
      <c r="M15105"/>
    </row>
    <row r="15106" spans="13:13" x14ac:dyDescent="0.25">
      <c r="M15106"/>
    </row>
    <row r="15107" spans="13:13" x14ac:dyDescent="0.25">
      <c r="M15107"/>
    </row>
    <row r="15108" spans="13:13" x14ac:dyDescent="0.25">
      <c r="M15108"/>
    </row>
    <row r="15109" spans="13:13" x14ac:dyDescent="0.25">
      <c r="M15109"/>
    </row>
    <row r="15110" spans="13:13" x14ac:dyDescent="0.25">
      <c r="M15110"/>
    </row>
    <row r="15111" spans="13:13" x14ac:dyDescent="0.25">
      <c r="M15111"/>
    </row>
    <row r="15112" spans="13:13" x14ac:dyDescent="0.25">
      <c r="M15112"/>
    </row>
    <row r="15113" spans="13:13" x14ac:dyDescent="0.25">
      <c r="M15113"/>
    </row>
    <row r="15114" spans="13:13" x14ac:dyDescent="0.25">
      <c r="M15114"/>
    </row>
    <row r="15115" spans="13:13" x14ac:dyDescent="0.25">
      <c r="M15115"/>
    </row>
    <row r="15116" spans="13:13" x14ac:dyDescent="0.25">
      <c r="M15116"/>
    </row>
    <row r="15117" spans="13:13" x14ac:dyDescent="0.25">
      <c r="M15117"/>
    </row>
    <row r="15118" spans="13:13" x14ac:dyDescent="0.25">
      <c r="M15118"/>
    </row>
    <row r="15119" spans="13:13" x14ac:dyDescent="0.25">
      <c r="M15119"/>
    </row>
    <row r="15120" spans="13:13" x14ac:dyDescent="0.25">
      <c r="M15120"/>
    </row>
    <row r="15121" spans="13:13" x14ac:dyDescent="0.25">
      <c r="M15121"/>
    </row>
    <row r="15122" spans="13:13" x14ac:dyDescent="0.25">
      <c r="M15122"/>
    </row>
    <row r="15123" spans="13:13" x14ac:dyDescent="0.25">
      <c r="M15123"/>
    </row>
    <row r="15124" spans="13:13" x14ac:dyDescent="0.25">
      <c r="M15124"/>
    </row>
    <row r="15125" spans="13:13" x14ac:dyDescent="0.25">
      <c r="M15125"/>
    </row>
    <row r="15126" spans="13:13" x14ac:dyDescent="0.25">
      <c r="M15126"/>
    </row>
    <row r="15127" spans="13:13" x14ac:dyDescent="0.25">
      <c r="M15127"/>
    </row>
    <row r="15128" spans="13:13" x14ac:dyDescent="0.25">
      <c r="M15128"/>
    </row>
    <row r="15129" spans="13:13" x14ac:dyDescent="0.25">
      <c r="M15129"/>
    </row>
    <row r="15130" spans="13:13" x14ac:dyDescent="0.25">
      <c r="M15130"/>
    </row>
    <row r="15131" spans="13:13" x14ac:dyDescent="0.25">
      <c r="M15131"/>
    </row>
    <row r="15132" spans="13:13" x14ac:dyDescent="0.25">
      <c r="M15132"/>
    </row>
    <row r="15133" spans="13:13" x14ac:dyDescent="0.25">
      <c r="M15133"/>
    </row>
    <row r="15134" spans="13:13" x14ac:dyDescent="0.25">
      <c r="M15134"/>
    </row>
    <row r="15135" spans="13:13" x14ac:dyDescent="0.25">
      <c r="M15135"/>
    </row>
    <row r="15136" spans="13:13" x14ac:dyDescent="0.25">
      <c r="M15136"/>
    </row>
    <row r="15137" spans="13:13" x14ac:dyDescent="0.25">
      <c r="M15137"/>
    </row>
    <row r="15138" spans="13:13" x14ac:dyDescent="0.25">
      <c r="M15138"/>
    </row>
    <row r="15139" spans="13:13" x14ac:dyDescent="0.25">
      <c r="M15139"/>
    </row>
    <row r="15140" spans="13:13" x14ac:dyDescent="0.25">
      <c r="M15140"/>
    </row>
    <row r="15141" spans="13:13" x14ac:dyDescent="0.25">
      <c r="M15141"/>
    </row>
    <row r="15142" spans="13:13" x14ac:dyDescent="0.25">
      <c r="M15142"/>
    </row>
    <row r="15143" spans="13:13" x14ac:dyDescent="0.25">
      <c r="M15143"/>
    </row>
    <row r="15144" spans="13:13" x14ac:dyDescent="0.25">
      <c r="M15144"/>
    </row>
    <row r="15145" spans="13:13" x14ac:dyDescent="0.25">
      <c r="M15145"/>
    </row>
    <row r="15146" spans="13:13" x14ac:dyDescent="0.25">
      <c r="M15146"/>
    </row>
    <row r="15147" spans="13:13" x14ac:dyDescent="0.25">
      <c r="M15147"/>
    </row>
    <row r="15148" spans="13:13" x14ac:dyDescent="0.25">
      <c r="M15148"/>
    </row>
    <row r="15149" spans="13:13" x14ac:dyDescent="0.25">
      <c r="M15149"/>
    </row>
    <row r="15150" spans="13:13" x14ac:dyDescent="0.25">
      <c r="M15150"/>
    </row>
    <row r="15151" spans="13:13" x14ac:dyDescent="0.25">
      <c r="M15151"/>
    </row>
    <row r="15152" spans="13:13" x14ac:dyDescent="0.25">
      <c r="M15152"/>
    </row>
    <row r="15153" spans="13:13" x14ac:dyDescent="0.25">
      <c r="M15153"/>
    </row>
    <row r="15154" spans="13:13" x14ac:dyDescent="0.25">
      <c r="M15154"/>
    </row>
    <row r="15155" spans="13:13" x14ac:dyDescent="0.25">
      <c r="M15155"/>
    </row>
    <row r="15156" spans="13:13" x14ac:dyDescent="0.25">
      <c r="M15156"/>
    </row>
    <row r="15157" spans="13:13" x14ac:dyDescent="0.25">
      <c r="M15157"/>
    </row>
    <row r="15158" spans="13:13" x14ac:dyDescent="0.25">
      <c r="M15158"/>
    </row>
    <row r="15159" spans="13:13" x14ac:dyDescent="0.25">
      <c r="M15159"/>
    </row>
    <row r="15160" spans="13:13" x14ac:dyDescent="0.25">
      <c r="M15160"/>
    </row>
    <row r="15161" spans="13:13" x14ac:dyDescent="0.25">
      <c r="M15161"/>
    </row>
    <row r="15162" spans="13:13" x14ac:dyDescent="0.25">
      <c r="M15162"/>
    </row>
    <row r="15163" spans="13:13" x14ac:dyDescent="0.25">
      <c r="M15163"/>
    </row>
    <row r="15164" spans="13:13" x14ac:dyDescent="0.25">
      <c r="M15164"/>
    </row>
    <row r="15165" spans="13:13" x14ac:dyDescent="0.25">
      <c r="M15165"/>
    </row>
    <row r="15166" spans="13:13" x14ac:dyDescent="0.25">
      <c r="M15166"/>
    </row>
    <row r="15167" spans="13:13" x14ac:dyDescent="0.25">
      <c r="M15167"/>
    </row>
    <row r="15168" spans="13:13" x14ac:dyDescent="0.25">
      <c r="M15168"/>
    </row>
    <row r="15169" spans="13:13" x14ac:dyDescent="0.25">
      <c r="M15169"/>
    </row>
    <row r="15170" spans="13:13" x14ac:dyDescent="0.25">
      <c r="M15170"/>
    </row>
    <row r="15171" spans="13:13" x14ac:dyDescent="0.25">
      <c r="M15171"/>
    </row>
    <row r="15172" spans="13:13" x14ac:dyDescent="0.25">
      <c r="M15172"/>
    </row>
    <row r="15173" spans="13:13" x14ac:dyDescent="0.25">
      <c r="M15173"/>
    </row>
    <row r="15174" spans="13:13" x14ac:dyDescent="0.25">
      <c r="M15174"/>
    </row>
    <row r="15175" spans="13:13" x14ac:dyDescent="0.25">
      <c r="M15175"/>
    </row>
    <row r="15176" spans="13:13" x14ac:dyDescent="0.25">
      <c r="M15176"/>
    </row>
    <row r="15177" spans="13:13" x14ac:dyDescent="0.25">
      <c r="M15177"/>
    </row>
    <row r="15178" spans="13:13" x14ac:dyDescent="0.25">
      <c r="M15178"/>
    </row>
    <row r="15179" spans="13:13" x14ac:dyDescent="0.25">
      <c r="M15179"/>
    </row>
    <row r="15180" spans="13:13" x14ac:dyDescent="0.25">
      <c r="M15180"/>
    </row>
    <row r="15181" spans="13:13" x14ac:dyDescent="0.25">
      <c r="M15181"/>
    </row>
    <row r="15182" spans="13:13" x14ac:dyDescent="0.25">
      <c r="M15182"/>
    </row>
    <row r="15183" spans="13:13" x14ac:dyDescent="0.25">
      <c r="M15183"/>
    </row>
    <row r="15184" spans="13:13" x14ac:dyDescent="0.25">
      <c r="M15184"/>
    </row>
    <row r="15185" spans="13:13" x14ac:dyDescent="0.25">
      <c r="M15185"/>
    </row>
    <row r="15186" spans="13:13" x14ac:dyDescent="0.25">
      <c r="M15186"/>
    </row>
    <row r="15187" spans="13:13" x14ac:dyDescent="0.25">
      <c r="M15187"/>
    </row>
    <row r="15188" spans="13:13" x14ac:dyDescent="0.25">
      <c r="M15188"/>
    </row>
    <row r="15189" spans="13:13" x14ac:dyDescent="0.25">
      <c r="M15189"/>
    </row>
    <row r="15190" spans="13:13" x14ac:dyDescent="0.25">
      <c r="M15190"/>
    </row>
    <row r="15191" spans="13:13" x14ac:dyDescent="0.25">
      <c r="M15191"/>
    </row>
    <row r="15192" spans="13:13" x14ac:dyDescent="0.25">
      <c r="M15192"/>
    </row>
    <row r="15193" spans="13:13" x14ac:dyDescent="0.25">
      <c r="M15193"/>
    </row>
    <row r="15194" spans="13:13" x14ac:dyDescent="0.25">
      <c r="M15194"/>
    </row>
    <row r="15195" spans="13:13" x14ac:dyDescent="0.25">
      <c r="M15195"/>
    </row>
    <row r="15196" spans="13:13" x14ac:dyDescent="0.25">
      <c r="M15196"/>
    </row>
    <row r="15197" spans="13:13" x14ac:dyDescent="0.25">
      <c r="M15197"/>
    </row>
    <row r="15198" spans="13:13" x14ac:dyDescent="0.25">
      <c r="M15198"/>
    </row>
    <row r="15199" spans="13:13" x14ac:dyDescent="0.25">
      <c r="M15199"/>
    </row>
    <row r="15200" spans="13:13" x14ac:dyDescent="0.25">
      <c r="M15200"/>
    </row>
    <row r="15201" spans="13:13" x14ac:dyDescent="0.25">
      <c r="M15201"/>
    </row>
    <row r="15202" spans="13:13" x14ac:dyDescent="0.25">
      <c r="M15202"/>
    </row>
    <row r="15203" spans="13:13" x14ac:dyDescent="0.25">
      <c r="M15203"/>
    </row>
    <row r="15204" spans="13:13" x14ac:dyDescent="0.25">
      <c r="M15204"/>
    </row>
    <row r="15205" spans="13:13" x14ac:dyDescent="0.25">
      <c r="M15205"/>
    </row>
    <row r="15206" spans="13:13" x14ac:dyDescent="0.25">
      <c r="M15206"/>
    </row>
    <row r="15207" spans="13:13" x14ac:dyDescent="0.25">
      <c r="M15207"/>
    </row>
    <row r="15208" spans="13:13" x14ac:dyDescent="0.25">
      <c r="M15208"/>
    </row>
    <row r="15209" spans="13:13" x14ac:dyDescent="0.25">
      <c r="M15209"/>
    </row>
    <row r="15210" spans="13:13" x14ac:dyDescent="0.25">
      <c r="M15210"/>
    </row>
    <row r="15211" spans="13:13" x14ac:dyDescent="0.25">
      <c r="M15211"/>
    </row>
    <row r="15212" spans="13:13" x14ac:dyDescent="0.25">
      <c r="M15212"/>
    </row>
    <row r="15213" spans="13:13" x14ac:dyDescent="0.25">
      <c r="M15213"/>
    </row>
    <row r="15214" spans="13:13" x14ac:dyDescent="0.25">
      <c r="M15214"/>
    </row>
    <row r="15215" spans="13:13" x14ac:dyDescent="0.25">
      <c r="M15215"/>
    </row>
    <row r="15216" spans="13:13" x14ac:dyDescent="0.25">
      <c r="M15216"/>
    </row>
    <row r="15217" spans="13:13" x14ac:dyDescent="0.25">
      <c r="M15217"/>
    </row>
    <row r="15218" spans="13:13" x14ac:dyDescent="0.25">
      <c r="M15218"/>
    </row>
    <row r="15219" spans="13:13" x14ac:dyDescent="0.25">
      <c r="M15219"/>
    </row>
    <row r="15220" spans="13:13" x14ac:dyDescent="0.25">
      <c r="M15220"/>
    </row>
    <row r="15221" spans="13:13" x14ac:dyDescent="0.25">
      <c r="M15221"/>
    </row>
    <row r="15222" spans="13:13" x14ac:dyDescent="0.25">
      <c r="M15222"/>
    </row>
    <row r="15223" spans="13:13" x14ac:dyDescent="0.25">
      <c r="M15223"/>
    </row>
    <row r="15224" spans="13:13" x14ac:dyDescent="0.25">
      <c r="M15224"/>
    </row>
    <row r="15225" spans="13:13" x14ac:dyDescent="0.25">
      <c r="M15225"/>
    </row>
    <row r="15226" spans="13:13" x14ac:dyDescent="0.25">
      <c r="M15226"/>
    </row>
    <row r="15227" spans="13:13" x14ac:dyDescent="0.25">
      <c r="M15227"/>
    </row>
    <row r="15228" spans="13:13" x14ac:dyDescent="0.25">
      <c r="M15228"/>
    </row>
    <row r="15229" spans="13:13" x14ac:dyDescent="0.25">
      <c r="M15229"/>
    </row>
    <row r="15230" spans="13:13" x14ac:dyDescent="0.25">
      <c r="M15230"/>
    </row>
    <row r="15231" spans="13:13" x14ac:dyDescent="0.25">
      <c r="M15231"/>
    </row>
    <row r="15232" spans="13:13" x14ac:dyDescent="0.25">
      <c r="M15232"/>
    </row>
    <row r="15233" spans="13:13" x14ac:dyDescent="0.25">
      <c r="M15233"/>
    </row>
    <row r="15234" spans="13:13" x14ac:dyDescent="0.25">
      <c r="M15234"/>
    </row>
    <row r="15235" spans="13:13" x14ac:dyDescent="0.25">
      <c r="M15235"/>
    </row>
    <row r="15236" spans="13:13" x14ac:dyDescent="0.25">
      <c r="M15236"/>
    </row>
    <row r="15237" spans="13:13" x14ac:dyDescent="0.25">
      <c r="M15237"/>
    </row>
    <row r="15238" spans="13:13" x14ac:dyDescent="0.25">
      <c r="M15238"/>
    </row>
    <row r="15239" spans="13:13" x14ac:dyDescent="0.25">
      <c r="M15239"/>
    </row>
    <row r="15240" spans="13:13" x14ac:dyDescent="0.25">
      <c r="M15240"/>
    </row>
    <row r="15241" spans="13:13" x14ac:dyDescent="0.25">
      <c r="M15241"/>
    </row>
    <row r="15242" spans="13:13" x14ac:dyDescent="0.25">
      <c r="M15242"/>
    </row>
    <row r="15243" spans="13:13" x14ac:dyDescent="0.25">
      <c r="M15243"/>
    </row>
    <row r="15244" spans="13:13" x14ac:dyDescent="0.25">
      <c r="M15244"/>
    </row>
    <row r="15245" spans="13:13" x14ac:dyDescent="0.25">
      <c r="M15245"/>
    </row>
    <row r="15246" spans="13:13" x14ac:dyDescent="0.25">
      <c r="M15246"/>
    </row>
    <row r="15247" spans="13:13" x14ac:dyDescent="0.25">
      <c r="M15247"/>
    </row>
    <row r="15248" spans="13:13" x14ac:dyDescent="0.25">
      <c r="M15248"/>
    </row>
    <row r="15249" spans="13:13" x14ac:dyDescent="0.25">
      <c r="M15249"/>
    </row>
    <row r="15250" spans="13:13" x14ac:dyDescent="0.25">
      <c r="M15250"/>
    </row>
    <row r="15251" spans="13:13" x14ac:dyDescent="0.25">
      <c r="M15251"/>
    </row>
    <row r="15252" spans="13:13" x14ac:dyDescent="0.25">
      <c r="M15252"/>
    </row>
    <row r="15253" spans="13:13" x14ac:dyDescent="0.25">
      <c r="M15253"/>
    </row>
    <row r="15254" spans="13:13" x14ac:dyDescent="0.25">
      <c r="M15254"/>
    </row>
    <row r="15255" spans="13:13" x14ac:dyDescent="0.25">
      <c r="M15255"/>
    </row>
    <row r="15256" spans="13:13" x14ac:dyDescent="0.25">
      <c r="M15256"/>
    </row>
    <row r="15257" spans="13:13" x14ac:dyDescent="0.25">
      <c r="M15257"/>
    </row>
    <row r="15258" spans="13:13" x14ac:dyDescent="0.25">
      <c r="M15258"/>
    </row>
    <row r="15259" spans="13:13" x14ac:dyDescent="0.25">
      <c r="M15259"/>
    </row>
    <row r="15260" spans="13:13" x14ac:dyDescent="0.25">
      <c r="M15260"/>
    </row>
    <row r="15261" spans="13:13" x14ac:dyDescent="0.25">
      <c r="M15261"/>
    </row>
    <row r="15262" spans="13:13" x14ac:dyDescent="0.25">
      <c r="M15262"/>
    </row>
    <row r="15263" spans="13:13" x14ac:dyDescent="0.25">
      <c r="M15263"/>
    </row>
    <row r="15264" spans="13:13" x14ac:dyDescent="0.25">
      <c r="M15264"/>
    </row>
    <row r="15265" spans="13:13" x14ac:dyDescent="0.25">
      <c r="M15265"/>
    </row>
    <row r="15266" spans="13:13" x14ac:dyDescent="0.25">
      <c r="M15266"/>
    </row>
    <row r="15267" spans="13:13" x14ac:dyDescent="0.25">
      <c r="M15267"/>
    </row>
    <row r="15268" spans="13:13" x14ac:dyDescent="0.25">
      <c r="M15268"/>
    </row>
    <row r="15269" spans="13:13" x14ac:dyDescent="0.25">
      <c r="M15269"/>
    </row>
    <row r="15270" spans="13:13" x14ac:dyDescent="0.25">
      <c r="M15270"/>
    </row>
    <row r="15271" spans="13:13" x14ac:dyDescent="0.25">
      <c r="M15271"/>
    </row>
    <row r="15272" spans="13:13" x14ac:dyDescent="0.25">
      <c r="M15272"/>
    </row>
    <row r="15273" spans="13:13" x14ac:dyDescent="0.25">
      <c r="M15273"/>
    </row>
    <row r="15274" spans="13:13" x14ac:dyDescent="0.25">
      <c r="M15274"/>
    </row>
    <row r="15275" spans="13:13" x14ac:dyDescent="0.25">
      <c r="M15275"/>
    </row>
    <row r="15276" spans="13:13" x14ac:dyDescent="0.25">
      <c r="M15276"/>
    </row>
    <row r="15277" spans="13:13" x14ac:dyDescent="0.25">
      <c r="M15277"/>
    </row>
    <row r="15278" spans="13:13" x14ac:dyDescent="0.25">
      <c r="M15278"/>
    </row>
    <row r="15279" spans="13:13" x14ac:dyDescent="0.25">
      <c r="M15279"/>
    </row>
    <row r="15280" spans="13:13" x14ac:dyDescent="0.25">
      <c r="M15280"/>
    </row>
    <row r="15281" spans="13:13" x14ac:dyDescent="0.25">
      <c r="M15281"/>
    </row>
    <row r="15282" spans="13:13" x14ac:dyDescent="0.25">
      <c r="M15282"/>
    </row>
    <row r="15283" spans="13:13" x14ac:dyDescent="0.25">
      <c r="M15283"/>
    </row>
    <row r="15284" spans="13:13" x14ac:dyDescent="0.25">
      <c r="M15284"/>
    </row>
    <row r="15285" spans="13:13" x14ac:dyDescent="0.25">
      <c r="M15285"/>
    </row>
    <row r="15286" spans="13:13" x14ac:dyDescent="0.25">
      <c r="M15286"/>
    </row>
    <row r="15287" spans="13:13" x14ac:dyDescent="0.25">
      <c r="M15287"/>
    </row>
    <row r="15288" spans="13:13" x14ac:dyDescent="0.25">
      <c r="M15288"/>
    </row>
    <row r="15289" spans="13:13" x14ac:dyDescent="0.25">
      <c r="M15289"/>
    </row>
    <row r="15290" spans="13:13" x14ac:dyDescent="0.25">
      <c r="M15290"/>
    </row>
    <row r="15291" spans="13:13" x14ac:dyDescent="0.25">
      <c r="M15291"/>
    </row>
    <row r="15292" spans="13:13" x14ac:dyDescent="0.25">
      <c r="M15292"/>
    </row>
    <row r="15293" spans="13:13" x14ac:dyDescent="0.25">
      <c r="M15293"/>
    </row>
    <row r="15294" spans="13:13" x14ac:dyDescent="0.25">
      <c r="M15294"/>
    </row>
    <row r="15295" spans="13:13" x14ac:dyDescent="0.25">
      <c r="M15295"/>
    </row>
    <row r="15296" spans="13:13" x14ac:dyDescent="0.25">
      <c r="M15296"/>
    </row>
    <row r="15297" spans="13:13" x14ac:dyDescent="0.25">
      <c r="M15297"/>
    </row>
    <row r="15298" spans="13:13" x14ac:dyDescent="0.25">
      <c r="M15298"/>
    </row>
    <row r="15299" spans="13:13" x14ac:dyDescent="0.25">
      <c r="M15299"/>
    </row>
    <row r="15300" spans="13:13" x14ac:dyDescent="0.25">
      <c r="M15300"/>
    </row>
    <row r="15301" spans="13:13" x14ac:dyDescent="0.25">
      <c r="M15301"/>
    </row>
    <row r="15302" spans="13:13" x14ac:dyDescent="0.25">
      <c r="M15302"/>
    </row>
    <row r="15303" spans="13:13" x14ac:dyDescent="0.25">
      <c r="M15303"/>
    </row>
    <row r="15304" spans="13:13" x14ac:dyDescent="0.25">
      <c r="M15304"/>
    </row>
    <row r="15305" spans="13:13" x14ac:dyDescent="0.25">
      <c r="M15305"/>
    </row>
    <row r="15306" spans="13:13" x14ac:dyDescent="0.25">
      <c r="M15306"/>
    </row>
    <row r="15307" spans="13:13" x14ac:dyDescent="0.25">
      <c r="M15307"/>
    </row>
    <row r="15308" spans="13:13" x14ac:dyDescent="0.25">
      <c r="M15308"/>
    </row>
    <row r="15309" spans="13:13" x14ac:dyDescent="0.25">
      <c r="M15309"/>
    </row>
    <row r="15310" spans="13:13" x14ac:dyDescent="0.25">
      <c r="M15310"/>
    </row>
    <row r="15311" spans="13:13" x14ac:dyDescent="0.25">
      <c r="M15311"/>
    </row>
    <row r="15312" spans="13:13" x14ac:dyDescent="0.25">
      <c r="M15312"/>
    </row>
    <row r="15313" spans="13:13" x14ac:dyDescent="0.25">
      <c r="M15313"/>
    </row>
    <row r="15314" spans="13:13" x14ac:dyDescent="0.25">
      <c r="M15314"/>
    </row>
    <row r="15315" spans="13:13" x14ac:dyDescent="0.25">
      <c r="M15315"/>
    </row>
    <row r="15316" spans="13:13" x14ac:dyDescent="0.25">
      <c r="M15316"/>
    </row>
    <row r="15317" spans="13:13" x14ac:dyDescent="0.25">
      <c r="M15317"/>
    </row>
    <row r="15318" spans="13:13" x14ac:dyDescent="0.25">
      <c r="M15318"/>
    </row>
    <row r="15319" spans="13:13" x14ac:dyDescent="0.25">
      <c r="M15319"/>
    </row>
    <row r="15320" spans="13:13" x14ac:dyDescent="0.25">
      <c r="M15320"/>
    </row>
    <row r="15321" spans="13:13" x14ac:dyDescent="0.25">
      <c r="M15321"/>
    </row>
    <row r="15322" spans="13:13" x14ac:dyDescent="0.25">
      <c r="M15322"/>
    </row>
    <row r="15323" spans="13:13" x14ac:dyDescent="0.25">
      <c r="M15323"/>
    </row>
    <row r="15324" spans="13:13" x14ac:dyDescent="0.25">
      <c r="M15324"/>
    </row>
    <row r="15325" spans="13:13" x14ac:dyDescent="0.25">
      <c r="M15325"/>
    </row>
    <row r="15326" spans="13:13" x14ac:dyDescent="0.25">
      <c r="M15326"/>
    </row>
    <row r="15327" spans="13:13" x14ac:dyDescent="0.25">
      <c r="M15327"/>
    </row>
    <row r="15328" spans="13:13" x14ac:dyDescent="0.25">
      <c r="M15328"/>
    </row>
    <row r="15329" spans="13:13" x14ac:dyDescent="0.25">
      <c r="M15329"/>
    </row>
    <row r="15330" spans="13:13" x14ac:dyDescent="0.25">
      <c r="M15330"/>
    </row>
    <row r="15331" spans="13:13" x14ac:dyDescent="0.25">
      <c r="M15331"/>
    </row>
    <row r="15332" spans="13:13" x14ac:dyDescent="0.25">
      <c r="M15332"/>
    </row>
    <row r="15333" spans="13:13" x14ac:dyDescent="0.25">
      <c r="M15333"/>
    </row>
    <row r="15334" spans="13:13" x14ac:dyDescent="0.25">
      <c r="M15334"/>
    </row>
    <row r="15335" spans="13:13" x14ac:dyDescent="0.25">
      <c r="M15335"/>
    </row>
    <row r="15336" spans="13:13" x14ac:dyDescent="0.25">
      <c r="M15336"/>
    </row>
    <row r="15337" spans="13:13" x14ac:dyDescent="0.25">
      <c r="M15337"/>
    </row>
    <row r="15338" spans="13:13" x14ac:dyDescent="0.25">
      <c r="M15338"/>
    </row>
    <row r="15339" spans="13:13" x14ac:dyDescent="0.25">
      <c r="M15339"/>
    </row>
    <row r="15340" spans="13:13" x14ac:dyDescent="0.25">
      <c r="M15340"/>
    </row>
    <row r="15341" spans="13:13" x14ac:dyDescent="0.25">
      <c r="M15341"/>
    </row>
    <row r="15342" spans="13:13" x14ac:dyDescent="0.25">
      <c r="M15342"/>
    </row>
    <row r="15343" spans="13:13" x14ac:dyDescent="0.25">
      <c r="M15343"/>
    </row>
    <row r="15344" spans="13:13" x14ac:dyDescent="0.25">
      <c r="M15344"/>
    </row>
    <row r="15345" spans="13:13" x14ac:dyDescent="0.25">
      <c r="M15345"/>
    </row>
    <row r="15346" spans="13:13" x14ac:dyDescent="0.25">
      <c r="M15346"/>
    </row>
    <row r="15347" spans="13:13" x14ac:dyDescent="0.25">
      <c r="M15347"/>
    </row>
    <row r="15348" spans="13:13" x14ac:dyDescent="0.25">
      <c r="M15348"/>
    </row>
    <row r="15349" spans="13:13" x14ac:dyDescent="0.25">
      <c r="M15349"/>
    </row>
    <row r="15350" spans="13:13" x14ac:dyDescent="0.25">
      <c r="M15350"/>
    </row>
    <row r="15351" spans="13:13" x14ac:dyDescent="0.25">
      <c r="M15351"/>
    </row>
    <row r="15352" spans="13:13" x14ac:dyDescent="0.25">
      <c r="M15352"/>
    </row>
    <row r="15353" spans="13:13" x14ac:dyDescent="0.25">
      <c r="M15353"/>
    </row>
    <row r="15354" spans="13:13" x14ac:dyDescent="0.25">
      <c r="M15354"/>
    </row>
    <row r="15355" spans="13:13" x14ac:dyDescent="0.25">
      <c r="M15355"/>
    </row>
    <row r="15356" spans="13:13" x14ac:dyDescent="0.25">
      <c r="M15356"/>
    </row>
    <row r="15357" spans="13:13" x14ac:dyDescent="0.25">
      <c r="M15357"/>
    </row>
    <row r="15358" spans="13:13" x14ac:dyDescent="0.25">
      <c r="M15358"/>
    </row>
    <row r="15359" spans="13:13" x14ac:dyDescent="0.25">
      <c r="M15359"/>
    </row>
    <row r="15360" spans="13:13" x14ac:dyDescent="0.25">
      <c r="M15360"/>
    </row>
    <row r="15361" spans="13:13" x14ac:dyDescent="0.25">
      <c r="M15361"/>
    </row>
    <row r="15362" spans="13:13" x14ac:dyDescent="0.25">
      <c r="M15362"/>
    </row>
    <row r="15363" spans="13:13" x14ac:dyDescent="0.25">
      <c r="M15363"/>
    </row>
    <row r="15364" spans="13:13" x14ac:dyDescent="0.25">
      <c r="M15364"/>
    </row>
    <row r="15365" spans="13:13" x14ac:dyDescent="0.25">
      <c r="M15365"/>
    </row>
    <row r="15366" spans="13:13" x14ac:dyDescent="0.25">
      <c r="M15366"/>
    </row>
    <row r="15367" spans="13:13" x14ac:dyDescent="0.25">
      <c r="M15367"/>
    </row>
    <row r="15368" spans="13:13" x14ac:dyDescent="0.25">
      <c r="M15368"/>
    </row>
    <row r="15369" spans="13:13" x14ac:dyDescent="0.25">
      <c r="M15369"/>
    </row>
    <row r="15370" spans="13:13" x14ac:dyDescent="0.25">
      <c r="M15370"/>
    </row>
    <row r="15371" spans="13:13" x14ac:dyDescent="0.25">
      <c r="M15371"/>
    </row>
    <row r="15372" spans="13:13" x14ac:dyDescent="0.25">
      <c r="M15372"/>
    </row>
    <row r="15373" spans="13:13" x14ac:dyDescent="0.25">
      <c r="M15373"/>
    </row>
    <row r="15374" spans="13:13" x14ac:dyDescent="0.25">
      <c r="M15374"/>
    </row>
    <row r="15375" spans="13:13" x14ac:dyDescent="0.25">
      <c r="M15375"/>
    </row>
    <row r="15376" spans="13:13" x14ac:dyDescent="0.25">
      <c r="M15376"/>
    </row>
    <row r="15377" spans="13:13" x14ac:dyDescent="0.25">
      <c r="M15377"/>
    </row>
    <row r="15378" spans="13:13" x14ac:dyDescent="0.25">
      <c r="M15378"/>
    </row>
    <row r="15379" spans="13:13" x14ac:dyDescent="0.25">
      <c r="M15379"/>
    </row>
    <row r="15380" spans="13:13" x14ac:dyDescent="0.25">
      <c r="M15380"/>
    </row>
    <row r="15381" spans="13:13" x14ac:dyDescent="0.25">
      <c r="M15381"/>
    </row>
    <row r="15382" spans="13:13" x14ac:dyDescent="0.25">
      <c r="M15382"/>
    </row>
    <row r="15383" spans="13:13" x14ac:dyDescent="0.25">
      <c r="M15383"/>
    </row>
    <row r="15384" spans="13:13" x14ac:dyDescent="0.25">
      <c r="M15384"/>
    </row>
    <row r="15385" spans="13:13" x14ac:dyDescent="0.25">
      <c r="M15385"/>
    </row>
    <row r="15386" spans="13:13" x14ac:dyDescent="0.25">
      <c r="M15386"/>
    </row>
    <row r="15387" spans="13:13" x14ac:dyDescent="0.25">
      <c r="M15387"/>
    </row>
    <row r="15388" spans="13:13" x14ac:dyDescent="0.25">
      <c r="M15388"/>
    </row>
    <row r="15389" spans="13:13" x14ac:dyDescent="0.25">
      <c r="M15389"/>
    </row>
    <row r="15390" spans="13:13" x14ac:dyDescent="0.25">
      <c r="M15390"/>
    </row>
    <row r="15391" spans="13:13" x14ac:dyDescent="0.25">
      <c r="M15391"/>
    </row>
    <row r="15392" spans="13:13" x14ac:dyDescent="0.25">
      <c r="M15392"/>
    </row>
    <row r="15393" spans="13:13" x14ac:dyDescent="0.25">
      <c r="M15393"/>
    </row>
    <row r="15394" spans="13:13" x14ac:dyDescent="0.25">
      <c r="M15394"/>
    </row>
    <row r="15395" spans="13:13" x14ac:dyDescent="0.25">
      <c r="M15395"/>
    </row>
    <row r="15396" spans="13:13" x14ac:dyDescent="0.25">
      <c r="M15396"/>
    </row>
    <row r="15397" spans="13:13" x14ac:dyDescent="0.25">
      <c r="M15397"/>
    </row>
    <row r="15398" spans="13:13" x14ac:dyDescent="0.25">
      <c r="M15398"/>
    </row>
    <row r="15399" spans="13:13" x14ac:dyDescent="0.25">
      <c r="M15399"/>
    </row>
    <row r="15400" spans="13:13" x14ac:dyDescent="0.25">
      <c r="M15400"/>
    </row>
    <row r="15401" spans="13:13" x14ac:dyDescent="0.25">
      <c r="M15401"/>
    </row>
    <row r="15402" spans="13:13" x14ac:dyDescent="0.25">
      <c r="M15402"/>
    </row>
    <row r="15403" spans="13:13" x14ac:dyDescent="0.25">
      <c r="M15403"/>
    </row>
    <row r="15404" spans="13:13" x14ac:dyDescent="0.25">
      <c r="M15404"/>
    </row>
    <row r="15405" spans="13:13" x14ac:dyDescent="0.25">
      <c r="M15405"/>
    </row>
    <row r="15406" spans="13:13" x14ac:dyDescent="0.25">
      <c r="M15406"/>
    </row>
    <row r="15407" spans="13:13" x14ac:dyDescent="0.25">
      <c r="M15407"/>
    </row>
    <row r="15408" spans="13:13" x14ac:dyDescent="0.25">
      <c r="M15408"/>
    </row>
    <row r="15409" spans="13:13" x14ac:dyDescent="0.25">
      <c r="M15409"/>
    </row>
    <row r="15410" spans="13:13" x14ac:dyDescent="0.25">
      <c r="M15410"/>
    </row>
    <row r="15411" spans="13:13" x14ac:dyDescent="0.25">
      <c r="M15411"/>
    </row>
    <row r="15412" spans="13:13" x14ac:dyDescent="0.25">
      <c r="M15412"/>
    </row>
    <row r="15413" spans="13:13" x14ac:dyDescent="0.25">
      <c r="M15413"/>
    </row>
    <row r="15414" spans="13:13" x14ac:dyDescent="0.25">
      <c r="M15414"/>
    </row>
    <row r="15415" spans="13:13" x14ac:dyDescent="0.25">
      <c r="M15415"/>
    </row>
    <row r="15416" spans="13:13" x14ac:dyDescent="0.25">
      <c r="M15416"/>
    </row>
    <row r="15417" spans="13:13" x14ac:dyDescent="0.25">
      <c r="M15417"/>
    </row>
    <row r="15418" spans="13:13" x14ac:dyDescent="0.25">
      <c r="M15418"/>
    </row>
    <row r="15419" spans="13:13" x14ac:dyDescent="0.25">
      <c r="M15419"/>
    </row>
    <row r="15420" spans="13:13" x14ac:dyDescent="0.25">
      <c r="M15420"/>
    </row>
    <row r="15421" spans="13:13" x14ac:dyDescent="0.25">
      <c r="M15421"/>
    </row>
    <row r="15422" spans="13:13" x14ac:dyDescent="0.25">
      <c r="M15422"/>
    </row>
    <row r="15423" spans="13:13" x14ac:dyDescent="0.25">
      <c r="M15423"/>
    </row>
    <row r="15424" spans="13:13" x14ac:dyDescent="0.25">
      <c r="M15424"/>
    </row>
    <row r="15425" spans="13:13" x14ac:dyDescent="0.25">
      <c r="M15425"/>
    </row>
    <row r="15426" spans="13:13" x14ac:dyDescent="0.25">
      <c r="M15426"/>
    </row>
    <row r="15427" spans="13:13" x14ac:dyDescent="0.25">
      <c r="M15427"/>
    </row>
    <row r="15428" spans="13:13" x14ac:dyDescent="0.25">
      <c r="M15428"/>
    </row>
    <row r="15429" spans="13:13" x14ac:dyDescent="0.25">
      <c r="M15429"/>
    </row>
    <row r="15430" spans="13:13" x14ac:dyDescent="0.25">
      <c r="M15430"/>
    </row>
    <row r="15431" spans="13:13" x14ac:dyDescent="0.25">
      <c r="M15431"/>
    </row>
    <row r="15432" spans="13:13" x14ac:dyDescent="0.25">
      <c r="M15432"/>
    </row>
    <row r="15433" spans="13:13" x14ac:dyDescent="0.25">
      <c r="M15433"/>
    </row>
    <row r="15434" spans="13:13" x14ac:dyDescent="0.25">
      <c r="M15434"/>
    </row>
    <row r="15435" spans="13:13" x14ac:dyDescent="0.25">
      <c r="M15435"/>
    </row>
    <row r="15436" spans="13:13" x14ac:dyDescent="0.25">
      <c r="M15436"/>
    </row>
    <row r="15437" spans="13:13" x14ac:dyDescent="0.25">
      <c r="M15437"/>
    </row>
    <row r="15438" spans="13:13" x14ac:dyDescent="0.25">
      <c r="M15438"/>
    </row>
    <row r="15439" spans="13:13" x14ac:dyDescent="0.25">
      <c r="M15439"/>
    </row>
    <row r="15440" spans="13:13" x14ac:dyDescent="0.25">
      <c r="M15440"/>
    </row>
    <row r="15441" spans="13:13" x14ac:dyDescent="0.25">
      <c r="M15441"/>
    </row>
    <row r="15442" spans="13:13" x14ac:dyDescent="0.25">
      <c r="M15442"/>
    </row>
    <row r="15443" spans="13:13" x14ac:dyDescent="0.25">
      <c r="M15443"/>
    </row>
    <row r="15444" spans="13:13" x14ac:dyDescent="0.25">
      <c r="M15444"/>
    </row>
    <row r="15445" spans="13:13" x14ac:dyDescent="0.25">
      <c r="M15445"/>
    </row>
    <row r="15446" spans="13:13" x14ac:dyDescent="0.25">
      <c r="M15446"/>
    </row>
    <row r="15447" spans="13:13" x14ac:dyDescent="0.25">
      <c r="M15447"/>
    </row>
    <row r="15448" spans="13:13" x14ac:dyDescent="0.25">
      <c r="M15448"/>
    </row>
    <row r="15449" spans="13:13" x14ac:dyDescent="0.25">
      <c r="M15449"/>
    </row>
    <row r="15450" spans="13:13" x14ac:dyDescent="0.25">
      <c r="M15450"/>
    </row>
    <row r="15451" spans="13:13" x14ac:dyDescent="0.25">
      <c r="M15451"/>
    </row>
    <row r="15452" spans="13:13" x14ac:dyDescent="0.25">
      <c r="M15452"/>
    </row>
    <row r="15453" spans="13:13" x14ac:dyDescent="0.25">
      <c r="M15453"/>
    </row>
    <row r="15454" spans="13:13" x14ac:dyDescent="0.25">
      <c r="M15454"/>
    </row>
    <row r="15455" spans="13:13" x14ac:dyDescent="0.25">
      <c r="M15455"/>
    </row>
    <row r="15456" spans="13:13" x14ac:dyDescent="0.25">
      <c r="M15456"/>
    </row>
    <row r="15457" spans="13:13" x14ac:dyDescent="0.25">
      <c r="M15457"/>
    </row>
    <row r="15458" spans="13:13" x14ac:dyDescent="0.25">
      <c r="M15458"/>
    </row>
    <row r="15459" spans="13:13" x14ac:dyDescent="0.25">
      <c r="M15459"/>
    </row>
    <row r="15460" spans="13:13" x14ac:dyDescent="0.25">
      <c r="M15460"/>
    </row>
    <row r="15461" spans="13:13" x14ac:dyDescent="0.25">
      <c r="M15461"/>
    </row>
    <row r="15462" spans="13:13" x14ac:dyDescent="0.25">
      <c r="M15462"/>
    </row>
    <row r="15463" spans="13:13" x14ac:dyDescent="0.25">
      <c r="M15463"/>
    </row>
    <row r="15464" spans="13:13" x14ac:dyDescent="0.25">
      <c r="M15464"/>
    </row>
    <row r="15465" spans="13:13" x14ac:dyDescent="0.25">
      <c r="M15465"/>
    </row>
    <row r="15466" spans="13:13" x14ac:dyDescent="0.25">
      <c r="M15466"/>
    </row>
    <row r="15467" spans="13:13" x14ac:dyDescent="0.25">
      <c r="M15467"/>
    </row>
    <row r="15468" spans="13:13" x14ac:dyDescent="0.25">
      <c r="M15468"/>
    </row>
    <row r="15469" spans="13:13" x14ac:dyDescent="0.25">
      <c r="M15469"/>
    </row>
    <row r="15470" spans="13:13" x14ac:dyDescent="0.25">
      <c r="M15470"/>
    </row>
    <row r="15471" spans="13:13" x14ac:dyDescent="0.25">
      <c r="M15471"/>
    </row>
    <row r="15472" spans="13:13" x14ac:dyDescent="0.25">
      <c r="M15472"/>
    </row>
    <row r="15473" spans="13:13" x14ac:dyDescent="0.25">
      <c r="M15473"/>
    </row>
    <row r="15474" spans="13:13" x14ac:dyDescent="0.25">
      <c r="M15474"/>
    </row>
    <row r="15475" spans="13:13" x14ac:dyDescent="0.25">
      <c r="M15475"/>
    </row>
    <row r="15476" spans="13:13" x14ac:dyDescent="0.25">
      <c r="M15476"/>
    </row>
    <row r="15477" spans="13:13" x14ac:dyDescent="0.25">
      <c r="M15477"/>
    </row>
    <row r="15478" spans="13:13" x14ac:dyDescent="0.25">
      <c r="M15478"/>
    </row>
    <row r="15479" spans="13:13" x14ac:dyDescent="0.25">
      <c r="M15479"/>
    </row>
    <row r="15480" spans="13:13" x14ac:dyDescent="0.25">
      <c r="M15480"/>
    </row>
    <row r="15481" spans="13:13" x14ac:dyDescent="0.25">
      <c r="M15481"/>
    </row>
    <row r="15482" spans="13:13" x14ac:dyDescent="0.25">
      <c r="M15482"/>
    </row>
    <row r="15483" spans="13:13" x14ac:dyDescent="0.25">
      <c r="M15483"/>
    </row>
    <row r="15484" spans="13:13" x14ac:dyDescent="0.25">
      <c r="M15484"/>
    </row>
    <row r="15485" spans="13:13" x14ac:dyDescent="0.25">
      <c r="M15485"/>
    </row>
    <row r="15486" spans="13:13" x14ac:dyDescent="0.25">
      <c r="M15486"/>
    </row>
    <row r="15487" spans="13:13" x14ac:dyDescent="0.25">
      <c r="M15487"/>
    </row>
    <row r="15488" spans="13:13" x14ac:dyDescent="0.25">
      <c r="M15488"/>
    </row>
    <row r="15489" spans="13:13" x14ac:dyDescent="0.25">
      <c r="M15489"/>
    </row>
    <row r="15490" spans="13:13" x14ac:dyDescent="0.25">
      <c r="M15490"/>
    </row>
    <row r="15491" spans="13:13" x14ac:dyDescent="0.25">
      <c r="M15491"/>
    </row>
    <row r="15492" spans="13:13" x14ac:dyDescent="0.25">
      <c r="M15492"/>
    </row>
    <row r="15493" spans="13:13" x14ac:dyDescent="0.25">
      <c r="M15493"/>
    </row>
    <row r="15494" spans="13:13" x14ac:dyDescent="0.25">
      <c r="M15494"/>
    </row>
    <row r="15495" spans="13:13" x14ac:dyDescent="0.25">
      <c r="M15495"/>
    </row>
    <row r="15496" spans="13:13" x14ac:dyDescent="0.25">
      <c r="M15496"/>
    </row>
    <row r="15497" spans="13:13" x14ac:dyDescent="0.25">
      <c r="M15497"/>
    </row>
    <row r="15498" spans="13:13" x14ac:dyDescent="0.25">
      <c r="M15498"/>
    </row>
    <row r="15499" spans="13:13" x14ac:dyDescent="0.25">
      <c r="M15499"/>
    </row>
    <row r="15500" spans="13:13" x14ac:dyDescent="0.25">
      <c r="M15500"/>
    </row>
    <row r="15501" spans="13:13" x14ac:dyDescent="0.25">
      <c r="M15501"/>
    </row>
    <row r="15502" spans="13:13" x14ac:dyDescent="0.25">
      <c r="M15502"/>
    </row>
    <row r="15503" spans="13:13" x14ac:dyDescent="0.25">
      <c r="M15503"/>
    </row>
    <row r="15504" spans="13:13" x14ac:dyDescent="0.25">
      <c r="M15504"/>
    </row>
    <row r="15505" spans="13:13" x14ac:dyDescent="0.25">
      <c r="M15505"/>
    </row>
    <row r="15506" spans="13:13" x14ac:dyDescent="0.25">
      <c r="M15506"/>
    </row>
    <row r="15507" spans="13:13" x14ac:dyDescent="0.25">
      <c r="M15507"/>
    </row>
    <row r="15508" spans="13:13" x14ac:dyDescent="0.25">
      <c r="M15508"/>
    </row>
    <row r="15509" spans="13:13" x14ac:dyDescent="0.25">
      <c r="M15509"/>
    </row>
    <row r="15510" spans="13:13" x14ac:dyDescent="0.25">
      <c r="M15510"/>
    </row>
    <row r="15511" spans="13:13" x14ac:dyDescent="0.25">
      <c r="M15511"/>
    </row>
    <row r="15512" spans="13:13" x14ac:dyDescent="0.25">
      <c r="M15512"/>
    </row>
    <row r="15513" spans="13:13" x14ac:dyDescent="0.25">
      <c r="M15513"/>
    </row>
    <row r="15514" spans="13:13" x14ac:dyDescent="0.25">
      <c r="M15514"/>
    </row>
    <row r="15515" spans="13:13" x14ac:dyDescent="0.25">
      <c r="M15515"/>
    </row>
    <row r="15516" spans="13:13" x14ac:dyDescent="0.25">
      <c r="M15516"/>
    </row>
    <row r="15517" spans="13:13" x14ac:dyDescent="0.25">
      <c r="M15517"/>
    </row>
    <row r="15518" spans="13:13" x14ac:dyDescent="0.25">
      <c r="M15518"/>
    </row>
    <row r="15519" spans="13:13" x14ac:dyDescent="0.25">
      <c r="M15519"/>
    </row>
    <row r="15520" spans="13:13" x14ac:dyDescent="0.25">
      <c r="M15520"/>
    </row>
    <row r="15521" spans="13:13" x14ac:dyDescent="0.25">
      <c r="M15521"/>
    </row>
    <row r="15522" spans="13:13" x14ac:dyDescent="0.25">
      <c r="M15522"/>
    </row>
    <row r="15523" spans="13:13" x14ac:dyDescent="0.25">
      <c r="M15523"/>
    </row>
    <row r="15524" spans="13:13" x14ac:dyDescent="0.25">
      <c r="M15524"/>
    </row>
    <row r="15525" spans="13:13" x14ac:dyDescent="0.25">
      <c r="M15525"/>
    </row>
    <row r="15526" spans="13:13" x14ac:dyDescent="0.25">
      <c r="M15526"/>
    </row>
    <row r="15527" spans="13:13" x14ac:dyDescent="0.25">
      <c r="M15527"/>
    </row>
    <row r="15528" spans="13:13" x14ac:dyDescent="0.25">
      <c r="M15528"/>
    </row>
    <row r="15529" spans="13:13" x14ac:dyDescent="0.25">
      <c r="M15529"/>
    </row>
    <row r="15530" spans="13:13" x14ac:dyDescent="0.25">
      <c r="M15530"/>
    </row>
    <row r="15531" spans="13:13" x14ac:dyDescent="0.25">
      <c r="M15531"/>
    </row>
    <row r="15532" spans="13:13" x14ac:dyDescent="0.25">
      <c r="M15532"/>
    </row>
    <row r="15533" spans="13:13" x14ac:dyDescent="0.25">
      <c r="M15533"/>
    </row>
    <row r="15534" spans="13:13" x14ac:dyDescent="0.25">
      <c r="M15534"/>
    </row>
    <row r="15535" spans="13:13" x14ac:dyDescent="0.25">
      <c r="M15535"/>
    </row>
    <row r="15536" spans="13:13" x14ac:dyDescent="0.25">
      <c r="M15536"/>
    </row>
    <row r="15537" spans="13:13" x14ac:dyDescent="0.25">
      <c r="M15537"/>
    </row>
    <row r="15538" spans="13:13" x14ac:dyDescent="0.25">
      <c r="M15538"/>
    </row>
    <row r="15539" spans="13:13" x14ac:dyDescent="0.25">
      <c r="M15539"/>
    </row>
    <row r="15540" spans="13:13" x14ac:dyDescent="0.25">
      <c r="M15540"/>
    </row>
    <row r="15541" spans="13:13" x14ac:dyDescent="0.25">
      <c r="M15541"/>
    </row>
    <row r="15542" spans="13:13" x14ac:dyDescent="0.25">
      <c r="M15542"/>
    </row>
    <row r="15543" spans="13:13" x14ac:dyDescent="0.25">
      <c r="M15543"/>
    </row>
    <row r="15544" spans="13:13" x14ac:dyDescent="0.25">
      <c r="M15544"/>
    </row>
    <row r="15545" spans="13:13" x14ac:dyDescent="0.25">
      <c r="M15545"/>
    </row>
    <row r="15546" spans="13:13" x14ac:dyDescent="0.25">
      <c r="M15546"/>
    </row>
    <row r="15547" spans="13:13" x14ac:dyDescent="0.25">
      <c r="M15547"/>
    </row>
    <row r="15548" spans="13:13" x14ac:dyDescent="0.25">
      <c r="M15548"/>
    </row>
    <row r="15549" spans="13:13" x14ac:dyDescent="0.25">
      <c r="M15549"/>
    </row>
    <row r="15550" spans="13:13" x14ac:dyDescent="0.25">
      <c r="M15550"/>
    </row>
    <row r="15551" spans="13:13" x14ac:dyDescent="0.25">
      <c r="M15551"/>
    </row>
    <row r="15552" spans="13:13" x14ac:dyDescent="0.25">
      <c r="M15552"/>
    </row>
    <row r="15553" spans="13:13" x14ac:dyDescent="0.25">
      <c r="M15553"/>
    </row>
    <row r="15554" spans="13:13" x14ac:dyDescent="0.25">
      <c r="M15554"/>
    </row>
    <row r="15555" spans="13:13" x14ac:dyDescent="0.25">
      <c r="M15555"/>
    </row>
    <row r="15556" spans="13:13" x14ac:dyDescent="0.25">
      <c r="M15556"/>
    </row>
    <row r="15557" spans="13:13" x14ac:dyDescent="0.25">
      <c r="M15557"/>
    </row>
    <row r="15558" spans="13:13" x14ac:dyDescent="0.25">
      <c r="M15558"/>
    </row>
    <row r="15559" spans="13:13" x14ac:dyDescent="0.25">
      <c r="M15559"/>
    </row>
    <row r="15560" spans="13:13" x14ac:dyDescent="0.25">
      <c r="M15560"/>
    </row>
    <row r="15561" spans="13:13" x14ac:dyDescent="0.25">
      <c r="M15561"/>
    </row>
    <row r="15562" spans="13:13" x14ac:dyDescent="0.25">
      <c r="M15562"/>
    </row>
    <row r="15563" spans="13:13" x14ac:dyDescent="0.25">
      <c r="M15563"/>
    </row>
    <row r="15564" spans="13:13" x14ac:dyDescent="0.25">
      <c r="M15564"/>
    </row>
    <row r="15565" spans="13:13" x14ac:dyDescent="0.25">
      <c r="M15565"/>
    </row>
    <row r="15566" spans="13:13" x14ac:dyDescent="0.25">
      <c r="M15566"/>
    </row>
    <row r="15567" spans="13:13" x14ac:dyDescent="0.25">
      <c r="M15567"/>
    </row>
    <row r="15568" spans="13:13" x14ac:dyDescent="0.25">
      <c r="M15568"/>
    </row>
    <row r="15569" spans="13:13" x14ac:dyDescent="0.25">
      <c r="M15569"/>
    </row>
    <row r="15570" spans="13:13" x14ac:dyDescent="0.25">
      <c r="M15570"/>
    </row>
    <row r="15571" spans="13:13" x14ac:dyDescent="0.25">
      <c r="M15571"/>
    </row>
    <row r="15572" spans="13:13" x14ac:dyDescent="0.25">
      <c r="M15572"/>
    </row>
    <row r="15573" spans="13:13" x14ac:dyDescent="0.25">
      <c r="M15573"/>
    </row>
    <row r="15574" spans="13:13" x14ac:dyDescent="0.25">
      <c r="M15574"/>
    </row>
    <row r="15575" spans="13:13" x14ac:dyDescent="0.25">
      <c r="M15575"/>
    </row>
    <row r="15576" spans="13:13" x14ac:dyDescent="0.25">
      <c r="M15576"/>
    </row>
    <row r="15577" spans="13:13" x14ac:dyDescent="0.25">
      <c r="M15577"/>
    </row>
    <row r="15578" spans="13:13" x14ac:dyDescent="0.25">
      <c r="M15578"/>
    </row>
    <row r="15579" spans="13:13" x14ac:dyDescent="0.25">
      <c r="M15579"/>
    </row>
    <row r="15580" spans="13:13" x14ac:dyDescent="0.25">
      <c r="M15580"/>
    </row>
    <row r="15581" spans="13:13" x14ac:dyDescent="0.25">
      <c r="M15581"/>
    </row>
    <row r="15582" spans="13:13" x14ac:dyDescent="0.25">
      <c r="M15582"/>
    </row>
    <row r="15583" spans="13:13" x14ac:dyDescent="0.25">
      <c r="M15583"/>
    </row>
    <row r="15584" spans="13:13" x14ac:dyDescent="0.25">
      <c r="M15584"/>
    </row>
    <row r="15585" spans="13:13" x14ac:dyDescent="0.25">
      <c r="M15585"/>
    </row>
    <row r="15586" spans="13:13" x14ac:dyDescent="0.25">
      <c r="M15586"/>
    </row>
    <row r="15587" spans="13:13" x14ac:dyDescent="0.25">
      <c r="M15587"/>
    </row>
    <row r="15588" spans="13:13" x14ac:dyDescent="0.25">
      <c r="M15588"/>
    </row>
    <row r="15589" spans="13:13" x14ac:dyDescent="0.25">
      <c r="M15589"/>
    </row>
    <row r="15590" spans="13:13" x14ac:dyDescent="0.25">
      <c r="M15590"/>
    </row>
    <row r="15591" spans="13:13" x14ac:dyDescent="0.25">
      <c r="M15591"/>
    </row>
    <row r="15592" spans="13:13" x14ac:dyDescent="0.25">
      <c r="M15592"/>
    </row>
    <row r="15593" spans="13:13" x14ac:dyDescent="0.25">
      <c r="M15593"/>
    </row>
    <row r="15594" spans="13:13" x14ac:dyDescent="0.25">
      <c r="M15594"/>
    </row>
    <row r="15595" spans="13:13" x14ac:dyDescent="0.25">
      <c r="M15595"/>
    </row>
    <row r="15596" spans="13:13" x14ac:dyDescent="0.25">
      <c r="M15596"/>
    </row>
    <row r="15597" spans="13:13" x14ac:dyDescent="0.25">
      <c r="M15597"/>
    </row>
    <row r="15598" spans="13:13" x14ac:dyDescent="0.25">
      <c r="M15598"/>
    </row>
    <row r="15599" spans="13:13" x14ac:dyDescent="0.25">
      <c r="M15599"/>
    </row>
    <row r="15600" spans="13:13" x14ac:dyDescent="0.25">
      <c r="M15600"/>
    </row>
    <row r="15601" spans="13:13" x14ac:dyDescent="0.25">
      <c r="M15601"/>
    </row>
    <row r="15602" spans="13:13" x14ac:dyDescent="0.25">
      <c r="M15602"/>
    </row>
    <row r="15603" spans="13:13" x14ac:dyDescent="0.25">
      <c r="M15603"/>
    </row>
    <row r="15604" spans="13:13" x14ac:dyDescent="0.25">
      <c r="M15604"/>
    </row>
    <row r="15605" spans="13:13" x14ac:dyDescent="0.25">
      <c r="M15605"/>
    </row>
    <row r="15606" spans="13:13" x14ac:dyDescent="0.25">
      <c r="M15606"/>
    </row>
    <row r="15607" spans="13:13" x14ac:dyDescent="0.25">
      <c r="M15607"/>
    </row>
    <row r="15608" spans="13:13" x14ac:dyDescent="0.25">
      <c r="M15608"/>
    </row>
    <row r="15609" spans="13:13" x14ac:dyDescent="0.25">
      <c r="M15609"/>
    </row>
    <row r="15610" spans="13:13" x14ac:dyDescent="0.25">
      <c r="M15610"/>
    </row>
    <row r="15611" spans="13:13" x14ac:dyDescent="0.25">
      <c r="M15611"/>
    </row>
    <row r="15612" spans="13:13" x14ac:dyDescent="0.25">
      <c r="M15612"/>
    </row>
    <row r="15613" spans="13:13" x14ac:dyDescent="0.25">
      <c r="M15613"/>
    </row>
    <row r="15614" spans="13:13" x14ac:dyDescent="0.25">
      <c r="M15614"/>
    </row>
    <row r="15615" spans="13:13" x14ac:dyDescent="0.25">
      <c r="M15615"/>
    </row>
    <row r="15616" spans="13:13" x14ac:dyDescent="0.25">
      <c r="M15616"/>
    </row>
    <row r="15617" spans="13:13" x14ac:dyDescent="0.25">
      <c r="M15617"/>
    </row>
    <row r="15618" spans="13:13" x14ac:dyDescent="0.25">
      <c r="M15618"/>
    </row>
    <row r="15619" spans="13:13" x14ac:dyDescent="0.25">
      <c r="M15619"/>
    </row>
    <row r="15620" spans="13:13" x14ac:dyDescent="0.25">
      <c r="M15620"/>
    </row>
    <row r="15621" spans="13:13" x14ac:dyDescent="0.25">
      <c r="M15621"/>
    </row>
    <row r="15622" spans="13:13" x14ac:dyDescent="0.25">
      <c r="M15622"/>
    </row>
    <row r="15623" spans="13:13" x14ac:dyDescent="0.25">
      <c r="M15623"/>
    </row>
    <row r="15624" spans="13:13" x14ac:dyDescent="0.25">
      <c r="M15624"/>
    </row>
    <row r="15625" spans="13:13" x14ac:dyDescent="0.25">
      <c r="M15625"/>
    </row>
    <row r="15626" spans="13:13" x14ac:dyDescent="0.25">
      <c r="M15626"/>
    </row>
    <row r="15627" spans="13:13" x14ac:dyDescent="0.25">
      <c r="M15627"/>
    </row>
    <row r="15628" spans="13:13" x14ac:dyDescent="0.25">
      <c r="M15628"/>
    </row>
    <row r="15629" spans="13:13" x14ac:dyDescent="0.25">
      <c r="M15629"/>
    </row>
    <row r="15630" spans="13:13" x14ac:dyDescent="0.25">
      <c r="M15630"/>
    </row>
    <row r="15631" spans="13:13" x14ac:dyDescent="0.25">
      <c r="M15631"/>
    </row>
    <row r="15632" spans="13:13" x14ac:dyDescent="0.25">
      <c r="M15632"/>
    </row>
    <row r="15633" spans="13:13" x14ac:dyDescent="0.25">
      <c r="M15633"/>
    </row>
    <row r="15634" spans="13:13" x14ac:dyDescent="0.25">
      <c r="M15634"/>
    </row>
    <row r="15635" spans="13:13" x14ac:dyDescent="0.25">
      <c r="M15635"/>
    </row>
    <row r="15636" spans="13:13" x14ac:dyDescent="0.25">
      <c r="M15636"/>
    </row>
    <row r="15637" spans="13:13" x14ac:dyDescent="0.25">
      <c r="M15637"/>
    </row>
    <row r="15638" spans="13:13" x14ac:dyDescent="0.25">
      <c r="M15638"/>
    </row>
    <row r="15639" spans="13:13" x14ac:dyDescent="0.25">
      <c r="M15639"/>
    </row>
    <row r="15640" spans="13:13" x14ac:dyDescent="0.25">
      <c r="M15640"/>
    </row>
    <row r="15641" spans="13:13" x14ac:dyDescent="0.25">
      <c r="M15641"/>
    </row>
    <row r="15642" spans="13:13" x14ac:dyDescent="0.25">
      <c r="M15642"/>
    </row>
    <row r="15643" spans="13:13" x14ac:dyDescent="0.25">
      <c r="M15643"/>
    </row>
    <row r="15644" spans="13:13" x14ac:dyDescent="0.25">
      <c r="M15644"/>
    </row>
    <row r="15645" spans="13:13" x14ac:dyDescent="0.25">
      <c r="M15645"/>
    </row>
    <row r="15646" spans="13:13" x14ac:dyDescent="0.25">
      <c r="M15646"/>
    </row>
    <row r="15647" spans="13:13" x14ac:dyDescent="0.25">
      <c r="M15647"/>
    </row>
    <row r="15648" spans="13:13" x14ac:dyDescent="0.25">
      <c r="M15648"/>
    </row>
    <row r="15649" spans="13:13" x14ac:dyDescent="0.25">
      <c r="M15649"/>
    </row>
    <row r="15650" spans="13:13" x14ac:dyDescent="0.25">
      <c r="M15650"/>
    </row>
    <row r="15651" spans="13:13" x14ac:dyDescent="0.25">
      <c r="M15651"/>
    </row>
    <row r="15652" spans="13:13" x14ac:dyDescent="0.25">
      <c r="M15652"/>
    </row>
    <row r="15653" spans="13:13" x14ac:dyDescent="0.25">
      <c r="M15653"/>
    </row>
    <row r="15654" spans="13:13" x14ac:dyDescent="0.25">
      <c r="M15654"/>
    </row>
    <row r="15655" spans="13:13" x14ac:dyDescent="0.25">
      <c r="M15655"/>
    </row>
    <row r="15656" spans="13:13" x14ac:dyDescent="0.25">
      <c r="M15656"/>
    </row>
    <row r="15657" spans="13:13" x14ac:dyDescent="0.25">
      <c r="M15657"/>
    </row>
    <row r="15658" spans="13:13" x14ac:dyDescent="0.25">
      <c r="M15658"/>
    </row>
    <row r="15659" spans="13:13" x14ac:dyDescent="0.25">
      <c r="M15659"/>
    </row>
    <row r="15660" spans="13:13" x14ac:dyDescent="0.25">
      <c r="M15660"/>
    </row>
    <row r="15661" spans="13:13" x14ac:dyDescent="0.25">
      <c r="M15661"/>
    </row>
    <row r="15662" spans="13:13" x14ac:dyDescent="0.25">
      <c r="M15662"/>
    </row>
    <row r="15663" spans="13:13" x14ac:dyDescent="0.25">
      <c r="M15663"/>
    </row>
    <row r="15664" spans="13:13" x14ac:dyDescent="0.25">
      <c r="M15664"/>
    </row>
    <row r="15665" spans="13:13" x14ac:dyDescent="0.25">
      <c r="M15665"/>
    </row>
    <row r="15666" spans="13:13" x14ac:dyDescent="0.25">
      <c r="M15666"/>
    </row>
    <row r="15667" spans="13:13" x14ac:dyDescent="0.25">
      <c r="M15667"/>
    </row>
    <row r="15668" spans="13:13" x14ac:dyDescent="0.25">
      <c r="M15668"/>
    </row>
    <row r="15669" spans="13:13" x14ac:dyDescent="0.25">
      <c r="M15669"/>
    </row>
    <row r="15670" spans="13:13" x14ac:dyDescent="0.25">
      <c r="M15670"/>
    </row>
    <row r="15671" spans="13:13" x14ac:dyDescent="0.25">
      <c r="M15671"/>
    </row>
    <row r="15672" spans="13:13" x14ac:dyDescent="0.25">
      <c r="M15672"/>
    </row>
    <row r="15673" spans="13:13" x14ac:dyDescent="0.25">
      <c r="M15673"/>
    </row>
    <row r="15674" spans="13:13" x14ac:dyDescent="0.25">
      <c r="M15674"/>
    </row>
    <row r="15675" spans="13:13" x14ac:dyDescent="0.25">
      <c r="M15675"/>
    </row>
    <row r="15676" spans="13:13" x14ac:dyDescent="0.25">
      <c r="M15676"/>
    </row>
    <row r="15677" spans="13:13" x14ac:dyDescent="0.25">
      <c r="M15677"/>
    </row>
    <row r="15678" spans="13:13" x14ac:dyDescent="0.25">
      <c r="M15678"/>
    </row>
    <row r="15679" spans="13:13" x14ac:dyDescent="0.25">
      <c r="M15679"/>
    </row>
    <row r="15680" spans="13:13" x14ac:dyDescent="0.25">
      <c r="M15680"/>
    </row>
    <row r="15681" spans="13:13" x14ac:dyDescent="0.25">
      <c r="M15681"/>
    </row>
    <row r="15682" spans="13:13" x14ac:dyDescent="0.25">
      <c r="M15682"/>
    </row>
    <row r="15683" spans="13:13" x14ac:dyDescent="0.25">
      <c r="M15683"/>
    </row>
    <row r="15684" spans="13:13" x14ac:dyDescent="0.25">
      <c r="M15684"/>
    </row>
    <row r="15685" spans="13:13" x14ac:dyDescent="0.25">
      <c r="M15685"/>
    </row>
    <row r="15686" spans="13:13" x14ac:dyDescent="0.25">
      <c r="M15686"/>
    </row>
    <row r="15687" spans="13:13" x14ac:dyDescent="0.25">
      <c r="M15687"/>
    </row>
    <row r="15688" spans="13:13" x14ac:dyDescent="0.25">
      <c r="M15688"/>
    </row>
    <row r="15689" spans="13:13" x14ac:dyDescent="0.25">
      <c r="M15689"/>
    </row>
    <row r="15690" spans="13:13" x14ac:dyDescent="0.25">
      <c r="M15690"/>
    </row>
    <row r="15691" spans="13:13" x14ac:dyDescent="0.25">
      <c r="M15691"/>
    </row>
    <row r="15692" spans="13:13" x14ac:dyDescent="0.25">
      <c r="M15692"/>
    </row>
    <row r="15693" spans="13:13" x14ac:dyDescent="0.25">
      <c r="M15693"/>
    </row>
    <row r="15694" spans="13:13" x14ac:dyDescent="0.25">
      <c r="M15694"/>
    </row>
    <row r="15695" spans="13:13" x14ac:dyDescent="0.25">
      <c r="M15695"/>
    </row>
    <row r="15696" spans="13:13" x14ac:dyDescent="0.25">
      <c r="M15696"/>
    </row>
    <row r="15697" spans="13:13" x14ac:dyDescent="0.25">
      <c r="M15697"/>
    </row>
    <row r="15698" spans="13:13" x14ac:dyDescent="0.25">
      <c r="M15698"/>
    </row>
    <row r="15699" spans="13:13" x14ac:dyDescent="0.25">
      <c r="M15699"/>
    </row>
    <row r="15700" spans="13:13" x14ac:dyDescent="0.25">
      <c r="M15700"/>
    </row>
    <row r="15701" spans="13:13" x14ac:dyDescent="0.25">
      <c r="M15701"/>
    </row>
    <row r="15702" spans="13:13" x14ac:dyDescent="0.25">
      <c r="M15702"/>
    </row>
    <row r="15703" spans="13:13" x14ac:dyDescent="0.25">
      <c r="M15703"/>
    </row>
    <row r="15704" spans="13:13" x14ac:dyDescent="0.25">
      <c r="M15704"/>
    </row>
    <row r="15705" spans="13:13" x14ac:dyDescent="0.25">
      <c r="M15705"/>
    </row>
    <row r="15706" spans="13:13" x14ac:dyDescent="0.25">
      <c r="M15706"/>
    </row>
    <row r="15707" spans="13:13" x14ac:dyDescent="0.25">
      <c r="M15707"/>
    </row>
    <row r="15708" spans="13:13" x14ac:dyDescent="0.25">
      <c r="M15708"/>
    </row>
    <row r="15709" spans="13:13" x14ac:dyDescent="0.25">
      <c r="M15709"/>
    </row>
    <row r="15710" spans="13:13" x14ac:dyDescent="0.25">
      <c r="M15710"/>
    </row>
    <row r="15711" spans="13:13" x14ac:dyDescent="0.25">
      <c r="M15711"/>
    </row>
    <row r="15712" spans="13:13" x14ac:dyDescent="0.25">
      <c r="M15712"/>
    </row>
    <row r="15713" spans="13:13" x14ac:dyDescent="0.25">
      <c r="M15713"/>
    </row>
    <row r="15714" spans="13:13" x14ac:dyDescent="0.25">
      <c r="M15714"/>
    </row>
    <row r="15715" spans="13:13" x14ac:dyDescent="0.25">
      <c r="M15715"/>
    </row>
    <row r="15716" spans="13:13" x14ac:dyDescent="0.25">
      <c r="M15716"/>
    </row>
    <row r="15717" spans="13:13" x14ac:dyDescent="0.25">
      <c r="M15717"/>
    </row>
    <row r="15718" spans="13:13" x14ac:dyDescent="0.25">
      <c r="M15718"/>
    </row>
    <row r="15719" spans="13:13" x14ac:dyDescent="0.25">
      <c r="M15719"/>
    </row>
    <row r="15720" spans="13:13" x14ac:dyDescent="0.25">
      <c r="M15720"/>
    </row>
    <row r="15721" spans="13:13" x14ac:dyDescent="0.25">
      <c r="M15721"/>
    </row>
    <row r="15722" spans="13:13" x14ac:dyDescent="0.25">
      <c r="M15722"/>
    </row>
    <row r="15723" spans="13:13" x14ac:dyDescent="0.25">
      <c r="M15723"/>
    </row>
    <row r="15724" spans="13:13" x14ac:dyDescent="0.25">
      <c r="M15724"/>
    </row>
    <row r="15725" spans="13:13" x14ac:dyDescent="0.25">
      <c r="M15725"/>
    </row>
    <row r="15726" spans="13:13" x14ac:dyDescent="0.25">
      <c r="M15726"/>
    </row>
    <row r="15727" spans="13:13" x14ac:dyDescent="0.25">
      <c r="M15727"/>
    </row>
    <row r="15728" spans="13:13" x14ac:dyDescent="0.25">
      <c r="M15728"/>
    </row>
    <row r="15729" spans="13:13" x14ac:dyDescent="0.25">
      <c r="M15729"/>
    </row>
    <row r="15730" spans="13:13" x14ac:dyDescent="0.25">
      <c r="M15730"/>
    </row>
    <row r="15731" spans="13:13" x14ac:dyDescent="0.25">
      <c r="M15731"/>
    </row>
    <row r="15732" spans="13:13" x14ac:dyDescent="0.25">
      <c r="M15732"/>
    </row>
    <row r="15733" spans="13:13" x14ac:dyDescent="0.25">
      <c r="M15733"/>
    </row>
    <row r="15734" spans="13:13" x14ac:dyDescent="0.25">
      <c r="M15734"/>
    </row>
    <row r="15735" spans="13:13" x14ac:dyDescent="0.25">
      <c r="M15735"/>
    </row>
    <row r="15736" spans="13:13" x14ac:dyDescent="0.25">
      <c r="M15736"/>
    </row>
    <row r="15737" spans="13:13" x14ac:dyDescent="0.25">
      <c r="M15737"/>
    </row>
    <row r="15738" spans="13:13" x14ac:dyDescent="0.25">
      <c r="M15738"/>
    </row>
    <row r="15739" spans="13:13" x14ac:dyDescent="0.25">
      <c r="M15739"/>
    </row>
    <row r="15740" spans="13:13" x14ac:dyDescent="0.25">
      <c r="M15740"/>
    </row>
    <row r="15741" spans="13:13" x14ac:dyDescent="0.25">
      <c r="M15741"/>
    </row>
    <row r="15742" spans="13:13" x14ac:dyDescent="0.25">
      <c r="M15742"/>
    </row>
    <row r="15743" spans="13:13" x14ac:dyDescent="0.25">
      <c r="M15743"/>
    </row>
    <row r="15744" spans="13:13" x14ac:dyDescent="0.25">
      <c r="M15744"/>
    </row>
    <row r="15745" spans="13:13" x14ac:dyDescent="0.25">
      <c r="M15745"/>
    </row>
    <row r="15746" spans="13:13" x14ac:dyDescent="0.25">
      <c r="M15746"/>
    </row>
    <row r="15747" spans="13:13" x14ac:dyDescent="0.25">
      <c r="M15747"/>
    </row>
    <row r="15748" spans="13:13" x14ac:dyDescent="0.25">
      <c r="M15748"/>
    </row>
    <row r="15749" spans="13:13" x14ac:dyDescent="0.25">
      <c r="M15749"/>
    </row>
    <row r="15750" spans="13:13" x14ac:dyDescent="0.25">
      <c r="M15750"/>
    </row>
    <row r="15751" spans="13:13" x14ac:dyDescent="0.25">
      <c r="M15751"/>
    </row>
    <row r="15752" spans="13:13" x14ac:dyDescent="0.25">
      <c r="M15752"/>
    </row>
    <row r="15753" spans="13:13" x14ac:dyDescent="0.25">
      <c r="M15753"/>
    </row>
    <row r="15754" spans="13:13" x14ac:dyDescent="0.25">
      <c r="M15754"/>
    </row>
    <row r="15755" spans="13:13" x14ac:dyDescent="0.25">
      <c r="M15755"/>
    </row>
    <row r="15756" spans="13:13" x14ac:dyDescent="0.25">
      <c r="M15756"/>
    </row>
    <row r="15757" spans="13:13" x14ac:dyDescent="0.25">
      <c r="M15757"/>
    </row>
    <row r="15758" spans="13:13" x14ac:dyDescent="0.25">
      <c r="M15758"/>
    </row>
    <row r="15759" spans="13:13" x14ac:dyDescent="0.25">
      <c r="M15759"/>
    </row>
    <row r="15760" spans="13:13" x14ac:dyDescent="0.25">
      <c r="M15760"/>
    </row>
    <row r="15761" spans="13:13" x14ac:dyDescent="0.25">
      <c r="M15761"/>
    </row>
    <row r="15762" spans="13:13" x14ac:dyDescent="0.25">
      <c r="M15762"/>
    </row>
    <row r="15763" spans="13:13" x14ac:dyDescent="0.25">
      <c r="M15763"/>
    </row>
    <row r="15764" spans="13:13" x14ac:dyDescent="0.25">
      <c r="M15764"/>
    </row>
    <row r="15765" spans="13:13" x14ac:dyDescent="0.25">
      <c r="M15765"/>
    </row>
    <row r="15766" spans="13:13" x14ac:dyDescent="0.25">
      <c r="M15766"/>
    </row>
    <row r="15767" spans="13:13" x14ac:dyDescent="0.25">
      <c r="M15767"/>
    </row>
    <row r="15768" spans="13:13" x14ac:dyDescent="0.25">
      <c r="M15768"/>
    </row>
    <row r="15769" spans="13:13" x14ac:dyDescent="0.25">
      <c r="M15769"/>
    </row>
    <row r="15770" spans="13:13" x14ac:dyDescent="0.25">
      <c r="M15770"/>
    </row>
    <row r="15771" spans="13:13" x14ac:dyDescent="0.25">
      <c r="M15771"/>
    </row>
    <row r="15772" spans="13:13" x14ac:dyDescent="0.25">
      <c r="M15772"/>
    </row>
    <row r="15773" spans="13:13" x14ac:dyDescent="0.25">
      <c r="M15773"/>
    </row>
    <row r="15774" spans="13:13" x14ac:dyDescent="0.25">
      <c r="M15774"/>
    </row>
    <row r="15775" spans="13:13" x14ac:dyDescent="0.25">
      <c r="M15775"/>
    </row>
    <row r="15776" spans="13:13" x14ac:dyDescent="0.25">
      <c r="M15776"/>
    </row>
    <row r="15777" spans="13:13" x14ac:dyDescent="0.25">
      <c r="M15777"/>
    </row>
    <row r="15778" spans="13:13" x14ac:dyDescent="0.25">
      <c r="M15778"/>
    </row>
    <row r="15779" spans="13:13" x14ac:dyDescent="0.25">
      <c r="M15779"/>
    </row>
    <row r="15780" spans="13:13" x14ac:dyDescent="0.25">
      <c r="M15780"/>
    </row>
    <row r="15781" spans="13:13" x14ac:dyDescent="0.25">
      <c r="M15781"/>
    </row>
    <row r="15782" spans="13:13" x14ac:dyDescent="0.25">
      <c r="M15782"/>
    </row>
    <row r="15783" spans="13:13" x14ac:dyDescent="0.25">
      <c r="M15783"/>
    </row>
    <row r="15784" spans="13:13" x14ac:dyDescent="0.25">
      <c r="M15784"/>
    </row>
    <row r="15785" spans="13:13" x14ac:dyDescent="0.25">
      <c r="M15785"/>
    </row>
    <row r="15786" spans="13:13" x14ac:dyDescent="0.25">
      <c r="M15786"/>
    </row>
    <row r="15787" spans="13:13" x14ac:dyDescent="0.25">
      <c r="M15787"/>
    </row>
    <row r="15788" spans="13:13" x14ac:dyDescent="0.25">
      <c r="M15788"/>
    </row>
    <row r="15789" spans="13:13" x14ac:dyDescent="0.25">
      <c r="M15789"/>
    </row>
    <row r="15790" spans="13:13" x14ac:dyDescent="0.25">
      <c r="M15790"/>
    </row>
    <row r="15791" spans="13:13" x14ac:dyDescent="0.25">
      <c r="M15791"/>
    </row>
    <row r="15792" spans="13:13" x14ac:dyDescent="0.25">
      <c r="M15792"/>
    </row>
    <row r="15793" spans="13:13" x14ac:dyDescent="0.25">
      <c r="M15793"/>
    </row>
    <row r="15794" spans="13:13" x14ac:dyDescent="0.25">
      <c r="M15794"/>
    </row>
    <row r="15795" spans="13:13" x14ac:dyDescent="0.25">
      <c r="M15795"/>
    </row>
    <row r="15796" spans="13:13" x14ac:dyDescent="0.25">
      <c r="M15796"/>
    </row>
    <row r="15797" spans="13:13" x14ac:dyDescent="0.25">
      <c r="M15797"/>
    </row>
    <row r="15798" spans="13:13" x14ac:dyDescent="0.25">
      <c r="M15798"/>
    </row>
    <row r="15799" spans="13:13" x14ac:dyDescent="0.25">
      <c r="M15799"/>
    </row>
    <row r="15800" spans="13:13" x14ac:dyDescent="0.25">
      <c r="M15800"/>
    </row>
    <row r="15801" spans="13:13" x14ac:dyDescent="0.25">
      <c r="M15801"/>
    </row>
    <row r="15802" spans="13:13" x14ac:dyDescent="0.25">
      <c r="M15802"/>
    </row>
    <row r="15803" spans="13:13" x14ac:dyDescent="0.25">
      <c r="M15803"/>
    </row>
    <row r="15804" spans="13:13" x14ac:dyDescent="0.25">
      <c r="M15804"/>
    </row>
    <row r="15805" spans="13:13" x14ac:dyDescent="0.25">
      <c r="M15805"/>
    </row>
    <row r="15806" spans="13:13" x14ac:dyDescent="0.25">
      <c r="M15806"/>
    </row>
    <row r="15807" spans="13:13" x14ac:dyDescent="0.25">
      <c r="M15807"/>
    </row>
    <row r="15808" spans="13:13" x14ac:dyDescent="0.25">
      <c r="M15808"/>
    </row>
    <row r="15809" spans="13:13" x14ac:dyDescent="0.25">
      <c r="M15809"/>
    </row>
    <row r="15810" spans="13:13" x14ac:dyDescent="0.25">
      <c r="M15810"/>
    </row>
    <row r="15811" spans="13:13" x14ac:dyDescent="0.25">
      <c r="M15811"/>
    </row>
    <row r="15812" spans="13:13" x14ac:dyDescent="0.25">
      <c r="M15812"/>
    </row>
    <row r="15813" spans="13:13" x14ac:dyDescent="0.25">
      <c r="M15813"/>
    </row>
    <row r="15814" spans="13:13" x14ac:dyDescent="0.25">
      <c r="M15814"/>
    </row>
    <row r="15815" spans="13:13" x14ac:dyDescent="0.25">
      <c r="M15815"/>
    </row>
    <row r="15816" spans="13:13" x14ac:dyDescent="0.25">
      <c r="M15816"/>
    </row>
    <row r="15817" spans="13:13" x14ac:dyDescent="0.25">
      <c r="M15817"/>
    </row>
    <row r="15818" spans="13:13" x14ac:dyDescent="0.25">
      <c r="M15818"/>
    </row>
    <row r="15819" spans="13:13" x14ac:dyDescent="0.25">
      <c r="M15819"/>
    </row>
    <row r="15820" spans="13:13" x14ac:dyDescent="0.25">
      <c r="M15820"/>
    </row>
    <row r="15821" spans="13:13" x14ac:dyDescent="0.25">
      <c r="M15821"/>
    </row>
    <row r="15822" spans="13:13" x14ac:dyDescent="0.25">
      <c r="M15822"/>
    </row>
    <row r="15823" spans="13:13" x14ac:dyDescent="0.25">
      <c r="M15823"/>
    </row>
    <row r="15824" spans="13:13" x14ac:dyDescent="0.25">
      <c r="M15824"/>
    </row>
    <row r="15825" spans="13:13" x14ac:dyDescent="0.25">
      <c r="M15825"/>
    </row>
    <row r="15826" spans="13:13" x14ac:dyDescent="0.25">
      <c r="M15826"/>
    </row>
    <row r="15827" spans="13:13" x14ac:dyDescent="0.25">
      <c r="M15827"/>
    </row>
    <row r="15828" spans="13:13" x14ac:dyDescent="0.25">
      <c r="M15828"/>
    </row>
    <row r="15829" spans="13:13" x14ac:dyDescent="0.25">
      <c r="M15829"/>
    </row>
    <row r="15830" spans="13:13" x14ac:dyDescent="0.25">
      <c r="M15830"/>
    </row>
    <row r="15831" spans="13:13" x14ac:dyDescent="0.25">
      <c r="M15831"/>
    </row>
    <row r="15832" spans="13:13" x14ac:dyDescent="0.25">
      <c r="M15832"/>
    </row>
    <row r="15833" spans="13:13" x14ac:dyDescent="0.25">
      <c r="M15833"/>
    </row>
    <row r="15834" spans="13:13" x14ac:dyDescent="0.25">
      <c r="M15834"/>
    </row>
    <row r="15835" spans="13:13" x14ac:dyDescent="0.25">
      <c r="M15835"/>
    </row>
    <row r="15836" spans="13:13" x14ac:dyDescent="0.25">
      <c r="M15836"/>
    </row>
    <row r="15837" spans="13:13" x14ac:dyDescent="0.25">
      <c r="M15837"/>
    </row>
    <row r="15838" spans="13:13" x14ac:dyDescent="0.25">
      <c r="M15838"/>
    </row>
    <row r="15839" spans="13:13" x14ac:dyDescent="0.25">
      <c r="M15839"/>
    </row>
    <row r="15840" spans="13:13" x14ac:dyDescent="0.25">
      <c r="M15840"/>
    </row>
    <row r="15841" spans="13:13" x14ac:dyDescent="0.25">
      <c r="M15841"/>
    </row>
    <row r="15842" spans="13:13" x14ac:dyDescent="0.25">
      <c r="M15842"/>
    </row>
    <row r="15843" spans="13:13" x14ac:dyDescent="0.25">
      <c r="M15843"/>
    </row>
    <row r="15844" spans="13:13" x14ac:dyDescent="0.25">
      <c r="M15844"/>
    </row>
    <row r="15845" spans="13:13" x14ac:dyDescent="0.25">
      <c r="M15845"/>
    </row>
    <row r="15846" spans="13:13" x14ac:dyDescent="0.25">
      <c r="M15846"/>
    </row>
    <row r="15847" spans="13:13" x14ac:dyDescent="0.25">
      <c r="M15847"/>
    </row>
    <row r="15848" spans="13:13" x14ac:dyDescent="0.25">
      <c r="M15848"/>
    </row>
    <row r="15849" spans="13:13" x14ac:dyDescent="0.25">
      <c r="M15849"/>
    </row>
    <row r="15850" spans="13:13" x14ac:dyDescent="0.25">
      <c r="M15850"/>
    </row>
    <row r="15851" spans="13:13" x14ac:dyDescent="0.25">
      <c r="M15851"/>
    </row>
    <row r="15852" spans="13:13" x14ac:dyDescent="0.25">
      <c r="M15852"/>
    </row>
    <row r="15853" spans="13:13" x14ac:dyDescent="0.25">
      <c r="M15853"/>
    </row>
    <row r="15854" spans="13:13" x14ac:dyDescent="0.25">
      <c r="M15854"/>
    </row>
    <row r="15855" spans="13:13" x14ac:dyDescent="0.25">
      <c r="M15855"/>
    </row>
    <row r="15856" spans="13:13" x14ac:dyDescent="0.25">
      <c r="M15856"/>
    </row>
    <row r="15857" spans="13:13" x14ac:dyDescent="0.25">
      <c r="M15857"/>
    </row>
    <row r="15858" spans="13:13" x14ac:dyDescent="0.25">
      <c r="M15858"/>
    </row>
    <row r="15859" spans="13:13" x14ac:dyDescent="0.25">
      <c r="M15859"/>
    </row>
    <row r="15860" spans="13:13" x14ac:dyDescent="0.25">
      <c r="M15860"/>
    </row>
    <row r="15861" spans="13:13" x14ac:dyDescent="0.25">
      <c r="M15861"/>
    </row>
    <row r="15862" spans="13:13" x14ac:dyDescent="0.25">
      <c r="M15862"/>
    </row>
    <row r="15863" spans="13:13" x14ac:dyDescent="0.25">
      <c r="M15863"/>
    </row>
    <row r="15864" spans="13:13" x14ac:dyDescent="0.25">
      <c r="M15864"/>
    </row>
    <row r="15865" spans="13:13" x14ac:dyDescent="0.25">
      <c r="M15865"/>
    </row>
    <row r="15866" spans="13:13" x14ac:dyDescent="0.25">
      <c r="M15866"/>
    </row>
    <row r="15867" spans="13:13" x14ac:dyDescent="0.25">
      <c r="M15867"/>
    </row>
    <row r="15868" spans="13:13" x14ac:dyDescent="0.25">
      <c r="M15868"/>
    </row>
    <row r="15869" spans="13:13" x14ac:dyDescent="0.25">
      <c r="M15869"/>
    </row>
    <row r="15870" spans="13:13" x14ac:dyDescent="0.25">
      <c r="M15870"/>
    </row>
    <row r="15871" spans="13:13" x14ac:dyDescent="0.25">
      <c r="M15871"/>
    </row>
    <row r="15872" spans="13:13" x14ac:dyDescent="0.25">
      <c r="M15872"/>
    </row>
    <row r="15873" spans="13:13" x14ac:dyDescent="0.25">
      <c r="M15873"/>
    </row>
    <row r="15874" spans="13:13" x14ac:dyDescent="0.25">
      <c r="M15874"/>
    </row>
    <row r="15875" spans="13:13" x14ac:dyDescent="0.25">
      <c r="M15875"/>
    </row>
    <row r="15876" spans="13:13" x14ac:dyDescent="0.25">
      <c r="M15876"/>
    </row>
    <row r="15877" spans="13:13" x14ac:dyDescent="0.25">
      <c r="M15877"/>
    </row>
    <row r="15878" spans="13:13" x14ac:dyDescent="0.25">
      <c r="M15878"/>
    </row>
    <row r="15879" spans="13:13" x14ac:dyDescent="0.25">
      <c r="M15879"/>
    </row>
    <row r="15880" spans="13:13" x14ac:dyDescent="0.25">
      <c r="M15880"/>
    </row>
    <row r="15881" spans="13:13" x14ac:dyDescent="0.25">
      <c r="M15881"/>
    </row>
    <row r="15882" spans="13:13" x14ac:dyDescent="0.25">
      <c r="M15882"/>
    </row>
    <row r="15883" spans="13:13" x14ac:dyDescent="0.25">
      <c r="M15883"/>
    </row>
    <row r="15884" spans="13:13" x14ac:dyDescent="0.25">
      <c r="M15884"/>
    </row>
    <row r="15885" spans="13:13" x14ac:dyDescent="0.25">
      <c r="M15885"/>
    </row>
    <row r="15886" spans="13:13" x14ac:dyDescent="0.25">
      <c r="M15886"/>
    </row>
    <row r="15887" spans="13:13" x14ac:dyDescent="0.25">
      <c r="M15887"/>
    </row>
    <row r="15888" spans="13:13" x14ac:dyDescent="0.25">
      <c r="M15888"/>
    </row>
    <row r="15889" spans="13:13" x14ac:dyDescent="0.25">
      <c r="M15889"/>
    </row>
    <row r="15890" spans="13:13" x14ac:dyDescent="0.25">
      <c r="M15890"/>
    </row>
    <row r="15891" spans="13:13" x14ac:dyDescent="0.25">
      <c r="M15891"/>
    </row>
    <row r="15892" spans="13:13" x14ac:dyDescent="0.25">
      <c r="M15892"/>
    </row>
    <row r="15893" spans="13:13" x14ac:dyDescent="0.25">
      <c r="M15893"/>
    </row>
    <row r="15894" spans="13:13" x14ac:dyDescent="0.25">
      <c r="M15894"/>
    </row>
    <row r="15895" spans="13:13" x14ac:dyDescent="0.25">
      <c r="M15895"/>
    </row>
    <row r="15896" spans="13:13" x14ac:dyDescent="0.25">
      <c r="M15896"/>
    </row>
    <row r="15897" spans="13:13" x14ac:dyDescent="0.25">
      <c r="M15897"/>
    </row>
    <row r="15898" spans="13:13" x14ac:dyDescent="0.25">
      <c r="M15898"/>
    </row>
    <row r="15899" spans="13:13" x14ac:dyDescent="0.25">
      <c r="M15899"/>
    </row>
    <row r="15900" spans="13:13" x14ac:dyDescent="0.25">
      <c r="M15900"/>
    </row>
    <row r="15901" spans="13:13" x14ac:dyDescent="0.25">
      <c r="M15901"/>
    </row>
    <row r="15902" spans="13:13" x14ac:dyDescent="0.25">
      <c r="M15902"/>
    </row>
    <row r="15903" spans="13:13" x14ac:dyDescent="0.25">
      <c r="M15903"/>
    </row>
    <row r="15904" spans="13:13" x14ac:dyDescent="0.25">
      <c r="M15904"/>
    </row>
    <row r="15905" spans="13:13" x14ac:dyDescent="0.25">
      <c r="M15905"/>
    </row>
    <row r="15906" spans="13:13" x14ac:dyDescent="0.25">
      <c r="M15906"/>
    </row>
    <row r="15907" spans="13:13" x14ac:dyDescent="0.25">
      <c r="M15907"/>
    </row>
    <row r="15908" spans="13:13" x14ac:dyDescent="0.25">
      <c r="M15908"/>
    </row>
    <row r="15909" spans="13:13" x14ac:dyDescent="0.25">
      <c r="M15909"/>
    </row>
    <row r="15910" spans="13:13" x14ac:dyDescent="0.25">
      <c r="M15910"/>
    </row>
    <row r="15911" spans="13:13" x14ac:dyDescent="0.25">
      <c r="M15911"/>
    </row>
    <row r="15912" spans="13:13" x14ac:dyDescent="0.25">
      <c r="M15912"/>
    </row>
    <row r="15913" spans="13:13" x14ac:dyDescent="0.25">
      <c r="M15913"/>
    </row>
    <row r="15914" spans="13:13" x14ac:dyDescent="0.25">
      <c r="M15914"/>
    </row>
    <row r="15915" spans="13:13" x14ac:dyDescent="0.25">
      <c r="M15915"/>
    </row>
    <row r="15916" spans="13:13" x14ac:dyDescent="0.25">
      <c r="M15916"/>
    </row>
    <row r="15917" spans="13:13" x14ac:dyDescent="0.25">
      <c r="M15917"/>
    </row>
    <row r="15918" spans="13:13" x14ac:dyDescent="0.25">
      <c r="M15918"/>
    </row>
    <row r="15919" spans="13:13" x14ac:dyDescent="0.25">
      <c r="M15919"/>
    </row>
    <row r="15920" spans="13:13" x14ac:dyDescent="0.25">
      <c r="M15920"/>
    </row>
    <row r="15921" spans="13:13" x14ac:dyDescent="0.25">
      <c r="M15921"/>
    </row>
    <row r="15922" spans="13:13" x14ac:dyDescent="0.25">
      <c r="M15922"/>
    </row>
    <row r="15923" spans="13:13" x14ac:dyDescent="0.25">
      <c r="M15923"/>
    </row>
    <row r="15924" spans="13:13" x14ac:dyDescent="0.25">
      <c r="M15924"/>
    </row>
    <row r="15925" spans="13:13" x14ac:dyDescent="0.25">
      <c r="M15925"/>
    </row>
    <row r="15926" spans="13:13" x14ac:dyDescent="0.25">
      <c r="M15926"/>
    </row>
    <row r="15927" spans="13:13" x14ac:dyDescent="0.25">
      <c r="M15927"/>
    </row>
    <row r="15928" spans="13:13" x14ac:dyDescent="0.25">
      <c r="M15928"/>
    </row>
    <row r="15929" spans="13:13" x14ac:dyDescent="0.25">
      <c r="M15929"/>
    </row>
    <row r="15930" spans="13:13" x14ac:dyDescent="0.25">
      <c r="M15930"/>
    </row>
    <row r="15931" spans="13:13" x14ac:dyDescent="0.25">
      <c r="M15931"/>
    </row>
    <row r="15932" spans="13:13" x14ac:dyDescent="0.25">
      <c r="M15932"/>
    </row>
    <row r="15933" spans="13:13" x14ac:dyDescent="0.25">
      <c r="M15933"/>
    </row>
    <row r="15934" spans="13:13" x14ac:dyDescent="0.25">
      <c r="M15934"/>
    </row>
    <row r="15935" spans="13:13" x14ac:dyDescent="0.25">
      <c r="M15935"/>
    </row>
    <row r="15936" spans="13:13" x14ac:dyDescent="0.25">
      <c r="M15936"/>
    </row>
    <row r="15937" spans="13:13" x14ac:dyDescent="0.25">
      <c r="M15937"/>
    </row>
    <row r="15938" spans="13:13" x14ac:dyDescent="0.25">
      <c r="M15938"/>
    </row>
    <row r="15939" spans="13:13" x14ac:dyDescent="0.25">
      <c r="M15939"/>
    </row>
    <row r="15940" spans="13:13" x14ac:dyDescent="0.25">
      <c r="M15940"/>
    </row>
    <row r="15941" spans="13:13" x14ac:dyDescent="0.25">
      <c r="M15941"/>
    </row>
    <row r="15942" spans="13:13" x14ac:dyDescent="0.25">
      <c r="M15942"/>
    </row>
    <row r="15943" spans="13:13" x14ac:dyDescent="0.25">
      <c r="M15943"/>
    </row>
    <row r="15944" spans="13:13" x14ac:dyDescent="0.25">
      <c r="M15944"/>
    </row>
    <row r="15945" spans="13:13" x14ac:dyDescent="0.25">
      <c r="M15945"/>
    </row>
    <row r="15946" spans="13:13" x14ac:dyDescent="0.25">
      <c r="M15946"/>
    </row>
    <row r="15947" spans="13:13" x14ac:dyDescent="0.25">
      <c r="M15947"/>
    </row>
    <row r="15948" spans="13:13" x14ac:dyDescent="0.25">
      <c r="M15948"/>
    </row>
    <row r="15949" spans="13:13" x14ac:dyDescent="0.25">
      <c r="M15949"/>
    </row>
    <row r="15950" spans="13:13" x14ac:dyDescent="0.25">
      <c r="M15950"/>
    </row>
    <row r="15951" spans="13:13" x14ac:dyDescent="0.25">
      <c r="M15951"/>
    </row>
    <row r="15952" spans="13:13" x14ac:dyDescent="0.25">
      <c r="M15952"/>
    </row>
    <row r="15953" spans="13:13" x14ac:dyDescent="0.25">
      <c r="M15953"/>
    </row>
    <row r="15954" spans="13:13" x14ac:dyDescent="0.25">
      <c r="M15954"/>
    </row>
    <row r="15955" spans="13:13" x14ac:dyDescent="0.25">
      <c r="M15955"/>
    </row>
    <row r="15956" spans="13:13" x14ac:dyDescent="0.25">
      <c r="M15956"/>
    </row>
    <row r="15957" spans="13:13" x14ac:dyDescent="0.25">
      <c r="M15957"/>
    </row>
    <row r="15958" spans="13:13" x14ac:dyDescent="0.25">
      <c r="M15958"/>
    </row>
    <row r="15959" spans="13:13" x14ac:dyDescent="0.25">
      <c r="M15959"/>
    </row>
    <row r="15960" spans="13:13" x14ac:dyDescent="0.25">
      <c r="M15960"/>
    </row>
    <row r="15961" spans="13:13" x14ac:dyDescent="0.25">
      <c r="M15961"/>
    </row>
    <row r="15962" spans="13:13" x14ac:dyDescent="0.25">
      <c r="M15962"/>
    </row>
    <row r="15963" spans="13:13" x14ac:dyDescent="0.25">
      <c r="M15963"/>
    </row>
    <row r="15964" spans="13:13" x14ac:dyDescent="0.25">
      <c r="M15964"/>
    </row>
    <row r="15965" spans="13:13" x14ac:dyDescent="0.25">
      <c r="M15965"/>
    </row>
    <row r="15966" spans="13:13" x14ac:dyDescent="0.25">
      <c r="M15966"/>
    </row>
    <row r="15967" spans="13:13" x14ac:dyDescent="0.25">
      <c r="M15967"/>
    </row>
    <row r="15968" spans="13:13" x14ac:dyDescent="0.25">
      <c r="M15968"/>
    </row>
    <row r="15969" spans="13:13" x14ac:dyDescent="0.25">
      <c r="M15969"/>
    </row>
    <row r="15970" spans="13:13" x14ac:dyDescent="0.25">
      <c r="M15970"/>
    </row>
    <row r="15971" spans="13:13" x14ac:dyDescent="0.25">
      <c r="M15971"/>
    </row>
    <row r="15972" spans="13:13" x14ac:dyDescent="0.25">
      <c r="M15972"/>
    </row>
    <row r="15973" spans="13:13" x14ac:dyDescent="0.25">
      <c r="M15973"/>
    </row>
    <row r="15974" spans="13:13" x14ac:dyDescent="0.25">
      <c r="M15974"/>
    </row>
    <row r="15975" spans="13:13" x14ac:dyDescent="0.25">
      <c r="M15975"/>
    </row>
    <row r="15976" spans="13:13" x14ac:dyDescent="0.25">
      <c r="M15976"/>
    </row>
    <row r="15977" spans="13:13" x14ac:dyDescent="0.25">
      <c r="M15977"/>
    </row>
    <row r="15978" spans="13:13" x14ac:dyDescent="0.25">
      <c r="M15978"/>
    </row>
    <row r="15979" spans="13:13" x14ac:dyDescent="0.25">
      <c r="M15979"/>
    </row>
    <row r="15980" spans="13:13" x14ac:dyDescent="0.25">
      <c r="M15980"/>
    </row>
    <row r="15981" spans="13:13" x14ac:dyDescent="0.25">
      <c r="M15981"/>
    </row>
    <row r="15982" spans="13:13" x14ac:dyDescent="0.25">
      <c r="M15982"/>
    </row>
    <row r="15983" spans="13:13" x14ac:dyDescent="0.25">
      <c r="M15983"/>
    </row>
    <row r="15984" spans="13:13" x14ac:dyDescent="0.25">
      <c r="M15984"/>
    </row>
    <row r="15985" spans="13:13" x14ac:dyDescent="0.25">
      <c r="M15985"/>
    </row>
    <row r="15986" spans="13:13" x14ac:dyDescent="0.25">
      <c r="M15986"/>
    </row>
    <row r="15987" spans="13:13" x14ac:dyDescent="0.25">
      <c r="M15987"/>
    </row>
    <row r="15988" spans="13:13" x14ac:dyDescent="0.25">
      <c r="M15988"/>
    </row>
    <row r="15989" spans="13:13" x14ac:dyDescent="0.25">
      <c r="M15989"/>
    </row>
    <row r="15990" spans="13:13" x14ac:dyDescent="0.25">
      <c r="M15990"/>
    </row>
    <row r="15991" spans="13:13" x14ac:dyDescent="0.25">
      <c r="M15991"/>
    </row>
    <row r="15992" spans="13:13" x14ac:dyDescent="0.25">
      <c r="M15992"/>
    </row>
    <row r="15993" spans="13:13" x14ac:dyDescent="0.25">
      <c r="M15993"/>
    </row>
    <row r="15994" spans="13:13" x14ac:dyDescent="0.25">
      <c r="M15994"/>
    </row>
    <row r="15995" spans="13:13" x14ac:dyDescent="0.25">
      <c r="M15995"/>
    </row>
    <row r="15996" spans="13:13" x14ac:dyDescent="0.25">
      <c r="M15996"/>
    </row>
    <row r="15997" spans="13:13" x14ac:dyDescent="0.25">
      <c r="M15997"/>
    </row>
    <row r="15998" spans="13:13" x14ac:dyDescent="0.25">
      <c r="M15998"/>
    </row>
    <row r="15999" spans="13:13" x14ac:dyDescent="0.25">
      <c r="M15999"/>
    </row>
    <row r="16000" spans="13:13" x14ac:dyDescent="0.25">
      <c r="M16000"/>
    </row>
    <row r="16001" spans="13:13" x14ac:dyDescent="0.25">
      <c r="M16001"/>
    </row>
    <row r="16002" spans="13:13" x14ac:dyDescent="0.25">
      <c r="M16002"/>
    </row>
    <row r="16003" spans="13:13" x14ac:dyDescent="0.25">
      <c r="M16003"/>
    </row>
    <row r="16004" spans="13:13" x14ac:dyDescent="0.25">
      <c r="M16004"/>
    </row>
    <row r="16005" spans="13:13" x14ac:dyDescent="0.25">
      <c r="M16005"/>
    </row>
    <row r="16006" spans="13:13" x14ac:dyDescent="0.25">
      <c r="M16006"/>
    </row>
    <row r="16007" spans="13:13" x14ac:dyDescent="0.25">
      <c r="M16007"/>
    </row>
    <row r="16008" spans="13:13" x14ac:dyDescent="0.25">
      <c r="M16008"/>
    </row>
    <row r="16009" spans="13:13" x14ac:dyDescent="0.25">
      <c r="M16009"/>
    </row>
    <row r="16010" spans="13:13" x14ac:dyDescent="0.25">
      <c r="M16010"/>
    </row>
    <row r="16011" spans="13:13" x14ac:dyDescent="0.25">
      <c r="M16011"/>
    </row>
    <row r="16012" spans="13:13" x14ac:dyDescent="0.25">
      <c r="M16012"/>
    </row>
    <row r="16013" spans="13:13" x14ac:dyDescent="0.25">
      <c r="M16013"/>
    </row>
    <row r="16014" spans="13:13" x14ac:dyDescent="0.25">
      <c r="M16014"/>
    </row>
    <row r="16015" spans="13:13" x14ac:dyDescent="0.25">
      <c r="M16015"/>
    </row>
    <row r="16016" spans="13:13" x14ac:dyDescent="0.25">
      <c r="M16016"/>
    </row>
    <row r="16017" spans="13:13" x14ac:dyDescent="0.25">
      <c r="M16017"/>
    </row>
    <row r="16018" spans="13:13" x14ac:dyDescent="0.25">
      <c r="M16018"/>
    </row>
    <row r="16019" spans="13:13" x14ac:dyDescent="0.25">
      <c r="M16019"/>
    </row>
    <row r="16020" spans="13:13" x14ac:dyDescent="0.25">
      <c r="M16020"/>
    </row>
    <row r="16021" spans="13:13" x14ac:dyDescent="0.25">
      <c r="M16021"/>
    </row>
    <row r="16022" spans="13:13" x14ac:dyDescent="0.25">
      <c r="M16022"/>
    </row>
    <row r="16023" spans="13:13" x14ac:dyDescent="0.25">
      <c r="M16023"/>
    </row>
    <row r="16024" spans="13:13" x14ac:dyDescent="0.25">
      <c r="M16024"/>
    </row>
    <row r="16025" spans="13:13" x14ac:dyDescent="0.25">
      <c r="M16025"/>
    </row>
    <row r="16026" spans="13:13" x14ac:dyDescent="0.25">
      <c r="M16026"/>
    </row>
    <row r="16027" spans="13:13" x14ac:dyDescent="0.25">
      <c r="M16027"/>
    </row>
    <row r="16028" spans="13:13" x14ac:dyDescent="0.25">
      <c r="M16028"/>
    </row>
    <row r="16029" spans="13:13" x14ac:dyDescent="0.25">
      <c r="M16029"/>
    </row>
    <row r="16030" spans="13:13" x14ac:dyDescent="0.25">
      <c r="M16030"/>
    </row>
    <row r="16031" spans="13:13" x14ac:dyDescent="0.25">
      <c r="M16031"/>
    </row>
    <row r="16032" spans="13:13" x14ac:dyDescent="0.25">
      <c r="M16032"/>
    </row>
    <row r="16033" spans="13:13" x14ac:dyDescent="0.25">
      <c r="M16033"/>
    </row>
    <row r="16034" spans="13:13" x14ac:dyDescent="0.25">
      <c r="M16034"/>
    </row>
    <row r="16035" spans="13:13" x14ac:dyDescent="0.25">
      <c r="M16035"/>
    </row>
    <row r="16036" spans="13:13" x14ac:dyDescent="0.25">
      <c r="M16036"/>
    </row>
    <row r="16037" spans="13:13" x14ac:dyDescent="0.25">
      <c r="M16037"/>
    </row>
    <row r="16038" spans="13:13" x14ac:dyDescent="0.25">
      <c r="M16038"/>
    </row>
    <row r="16039" spans="13:13" x14ac:dyDescent="0.25">
      <c r="M16039"/>
    </row>
    <row r="16040" spans="13:13" x14ac:dyDescent="0.25">
      <c r="M16040"/>
    </row>
    <row r="16041" spans="13:13" x14ac:dyDescent="0.25">
      <c r="M16041"/>
    </row>
    <row r="16042" spans="13:13" x14ac:dyDescent="0.25">
      <c r="M16042"/>
    </row>
    <row r="16043" spans="13:13" x14ac:dyDescent="0.25">
      <c r="M16043"/>
    </row>
    <row r="16044" spans="13:13" x14ac:dyDescent="0.25">
      <c r="M16044"/>
    </row>
    <row r="16045" spans="13:13" x14ac:dyDescent="0.25">
      <c r="M16045"/>
    </row>
    <row r="16046" spans="13:13" x14ac:dyDescent="0.25">
      <c r="M16046"/>
    </row>
    <row r="16047" spans="13:13" x14ac:dyDescent="0.25">
      <c r="M16047"/>
    </row>
    <row r="16048" spans="13:13" x14ac:dyDescent="0.25">
      <c r="M16048"/>
    </row>
    <row r="16049" spans="13:13" x14ac:dyDescent="0.25">
      <c r="M16049"/>
    </row>
    <row r="16050" spans="13:13" x14ac:dyDescent="0.25">
      <c r="M16050"/>
    </row>
    <row r="16051" spans="13:13" x14ac:dyDescent="0.25">
      <c r="M16051"/>
    </row>
    <row r="16052" spans="13:13" x14ac:dyDescent="0.25">
      <c r="M16052"/>
    </row>
    <row r="16053" spans="13:13" x14ac:dyDescent="0.25">
      <c r="M16053"/>
    </row>
    <row r="16054" spans="13:13" x14ac:dyDescent="0.25">
      <c r="M16054"/>
    </row>
    <row r="16055" spans="13:13" x14ac:dyDescent="0.25">
      <c r="M16055"/>
    </row>
    <row r="16056" spans="13:13" x14ac:dyDescent="0.25">
      <c r="M16056"/>
    </row>
    <row r="16057" spans="13:13" x14ac:dyDescent="0.25">
      <c r="M16057"/>
    </row>
    <row r="16058" spans="13:13" x14ac:dyDescent="0.25">
      <c r="M16058"/>
    </row>
    <row r="16059" spans="13:13" x14ac:dyDescent="0.25">
      <c r="M16059"/>
    </row>
    <row r="16060" spans="13:13" x14ac:dyDescent="0.25">
      <c r="M16060"/>
    </row>
    <row r="16061" spans="13:13" x14ac:dyDescent="0.25">
      <c r="M16061"/>
    </row>
    <row r="16062" spans="13:13" x14ac:dyDescent="0.25">
      <c r="M16062"/>
    </row>
    <row r="16063" spans="13:13" x14ac:dyDescent="0.25">
      <c r="M16063"/>
    </row>
    <row r="16064" spans="13:13" x14ac:dyDescent="0.25">
      <c r="M16064"/>
    </row>
    <row r="16065" spans="13:13" x14ac:dyDescent="0.25">
      <c r="M16065"/>
    </row>
    <row r="16066" spans="13:13" x14ac:dyDescent="0.25">
      <c r="M16066"/>
    </row>
    <row r="16067" spans="13:13" x14ac:dyDescent="0.25">
      <c r="M16067"/>
    </row>
    <row r="16068" spans="13:13" x14ac:dyDescent="0.25">
      <c r="M16068"/>
    </row>
    <row r="16069" spans="13:13" x14ac:dyDescent="0.25">
      <c r="M16069"/>
    </row>
    <row r="16070" spans="13:13" x14ac:dyDescent="0.25">
      <c r="M16070"/>
    </row>
    <row r="16071" spans="13:13" x14ac:dyDescent="0.25">
      <c r="M16071"/>
    </row>
    <row r="16072" spans="13:13" x14ac:dyDescent="0.25">
      <c r="M16072"/>
    </row>
    <row r="16073" spans="13:13" x14ac:dyDescent="0.25">
      <c r="M16073"/>
    </row>
    <row r="16074" spans="13:13" x14ac:dyDescent="0.25">
      <c r="M16074"/>
    </row>
    <row r="16075" spans="13:13" x14ac:dyDescent="0.25">
      <c r="M16075"/>
    </row>
    <row r="16076" spans="13:13" x14ac:dyDescent="0.25">
      <c r="M16076"/>
    </row>
    <row r="16077" spans="13:13" x14ac:dyDescent="0.25">
      <c r="M16077"/>
    </row>
    <row r="16078" spans="13:13" x14ac:dyDescent="0.25">
      <c r="M16078"/>
    </row>
    <row r="16079" spans="13:13" x14ac:dyDescent="0.25">
      <c r="M16079"/>
    </row>
    <row r="16080" spans="13:13" x14ac:dyDescent="0.25">
      <c r="M16080"/>
    </row>
    <row r="16081" spans="13:13" x14ac:dyDescent="0.25">
      <c r="M16081"/>
    </row>
    <row r="16082" spans="13:13" x14ac:dyDescent="0.25">
      <c r="M16082"/>
    </row>
    <row r="16083" spans="13:13" x14ac:dyDescent="0.25">
      <c r="M16083"/>
    </row>
    <row r="16084" spans="13:13" x14ac:dyDescent="0.25">
      <c r="M16084"/>
    </row>
    <row r="16085" spans="13:13" x14ac:dyDescent="0.25">
      <c r="M16085"/>
    </row>
    <row r="16086" spans="13:13" x14ac:dyDescent="0.25">
      <c r="M16086"/>
    </row>
    <row r="16087" spans="13:13" x14ac:dyDescent="0.25">
      <c r="M16087"/>
    </row>
    <row r="16088" spans="13:13" x14ac:dyDescent="0.25">
      <c r="M16088"/>
    </row>
    <row r="16089" spans="13:13" x14ac:dyDescent="0.25">
      <c r="M16089"/>
    </row>
    <row r="16090" spans="13:13" x14ac:dyDescent="0.25">
      <c r="M16090"/>
    </row>
    <row r="16091" spans="13:13" x14ac:dyDescent="0.25">
      <c r="M16091"/>
    </row>
    <row r="16092" spans="13:13" x14ac:dyDescent="0.25">
      <c r="M16092"/>
    </row>
    <row r="16093" spans="13:13" x14ac:dyDescent="0.25">
      <c r="M16093"/>
    </row>
    <row r="16094" spans="13:13" x14ac:dyDescent="0.25">
      <c r="M16094"/>
    </row>
    <row r="16095" spans="13:13" x14ac:dyDescent="0.25">
      <c r="M16095"/>
    </row>
    <row r="16096" spans="13:13" x14ac:dyDescent="0.25">
      <c r="M16096"/>
    </row>
    <row r="16097" spans="13:13" x14ac:dyDescent="0.25">
      <c r="M16097"/>
    </row>
    <row r="16098" spans="13:13" x14ac:dyDescent="0.25">
      <c r="M16098"/>
    </row>
    <row r="16099" spans="13:13" x14ac:dyDescent="0.25">
      <c r="M16099"/>
    </row>
    <row r="16100" spans="13:13" x14ac:dyDescent="0.25">
      <c r="M16100"/>
    </row>
    <row r="16101" spans="13:13" x14ac:dyDescent="0.25">
      <c r="M16101"/>
    </row>
    <row r="16102" spans="13:13" x14ac:dyDescent="0.25">
      <c r="M16102"/>
    </row>
    <row r="16103" spans="13:13" x14ac:dyDescent="0.25">
      <c r="M16103"/>
    </row>
    <row r="16104" spans="13:13" x14ac:dyDescent="0.25">
      <c r="M16104"/>
    </row>
    <row r="16105" spans="13:13" x14ac:dyDescent="0.25">
      <c r="M16105"/>
    </row>
    <row r="16106" spans="13:13" x14ac:dyDescent="0.25">
      <c r="M16106"/>
    </row>
    <row r="16107" spans="13:13" x14ac:dyDescent="0.25">
      <c r="M16107"/>
    </row>
    <row r="16108" spans="13:13" x14ac:dyDescent="0.25">
      <c r="M16108"/>
    </row>
    <row r="16109" spans="13:13" x14ac:dyDescent="0.25">
      <c r="M16109"/>
    </row>
    <row r="16110" spans="13:13" x14ac:dyDescent="0.25">
      <c r="M16110"/>
    </row>
    <row r="16111" spans="13:13" x14ac:dyDescent="0.25">
      <c r="M16111"/>
    </row>
    <row r="16112" spans="13:13" x14ac:dyDescent="0.25">
      <c r="M16112"/>
    </row>
    <row r="16113" spans="13:13" x14ac:dyDescent="0.25">
      <c r="M16113"/>
    </row>
    <row r="16114" spans="13:13" x14ac:dyDescent="0.25">
      <c r="M16114"/>
    </row>
    <row r="16115" spans="13:13" x14ac:dyDescent="0.25">
      <c r="M16115"/>
    </row>
    <row r="16116" spans="13:13" x14ac:dyDescent="0.25">
      <c r="M16116"/>
    </row>
    <row r="16117" spans="13:13" x14ac:dyDescent="0.25">
      <c r="M16117"/>
    </row>
    <row r="16118" spans="13:13" x14ac:dyDescent="0.25">
      <c r="M16118"/>
    </row>
    <row r="16119" spans="13:13" x14ac:dyDescent="0.25">
      <c r="M16119"/>
    </row>
    <row r="16120" spans="13:13" x14ac:dyDescent="0.25">
      <c r="M16120"/>
    </row>
    <row r="16121" spans="13:13" x14ac:dyDescent="0.25">
      <c r="M16121"/>
    </row>
    <row r="16122" spans="13:13" x14ac:dyDescent="0.25">
      <c r="M16122"/>
    </row>
    <row r="16123" spans="13:13" x14ac:dyDescent="0.25">
      <c r="M16123"/>
    </row>
    <row r="16124" spans="13:13" x14ac:dyDescent="0.25">
      <c r="M16124"/>
    </row>
    <row r="16125" spans="13:13" x14ac:dyDescent="0.25">
      <c r="M16125"/>
    </row>
    <row r="16126" spans="13:13" x14ac:dyDescent="0.25">
      <c r="M16126"/>
    </row>
    <row r="16127" spans="13:13" x14ac:dyDescent="0.25">
      <c r="M16127"/>
    </row>
    <row r="16128" spans="13:13" x14ac:dyDescent="0.25">
      <c r="M16128"/>
    </row>
    <row r="16129" spans="13:13" x14ac:dyDescent="0.25">
      <c r="M16129"/>
    </row>
    <row r="16130" spans="13:13" x14ac:dyDescent="0.25">
      <c r="M16130"/>
    </row>
    <row r="16131" spans="13:13" x14ac:dyDescent="0.25">
      <c r="M16131"/>
    </row>
    <row r="16132" spans="13:13" x14ac:dyDescent="0.25">
      <c r="M16132"/>
    </row>
    <row r="16133" spans="13:13" x14ac:dyDescent="0.25">
      <c r="M16133"/>
    </row>
    <row r="16134" spans="13:13" x14ac:dyDescent="0.25">
      <c r="M16134"/>
    </row>
    <row r="16135" spans="13:13" x14ac:dyDescent="0.25">
      <c r="M16135"/>
    </row>
    <row r="16136" spans="13:13" x14ac:dyDescent="0.25">
      <c r="M16136"/>
    </row>
    <row r="16137" spans="13:13" x14ac:dyDescent="0.25">
      <c r="M16137"/>
    </row>
    <row r="16138" spans="13:13" x14ac:dyDescent="0.25">
      <c r="M16138"/>
    </row>
    <row r="16139" spans="13:13" x14ac:dyDescent="0.25">
      <c r="M16139"/>
    </row>
    <row r="16140" spans="13:13" x14ac:dyDescent="0.25">
      <c r="M16140"/>
    </row>
    <row r="16141" spans="13:13" x14ac:dyDescent="0.25">
      <c r="M16141"/>
    </row>
    <row r="16142" spans="13:13" x14ac:dyDescent="0.25">
      <c r="M16142"/>
    </row>
    <row r="16143" spans="13:13" x14ac:dyDescent="0.25">
      <c r="M16143"/>
    </row>
    <row r="16144" spans="13:13" x14ac:dyDescent="0.25">
      <c r="M16144"/>
    </row>
    <row r="16145" spans="13:13" x14ac:dyDescent="0.25">
      <c r="M16145"/>
    </row>
    <row r="16146" spans="13:13" x14ac:dyDescent="0.25">
      <c r="M16146"/>
    </row>
    <row r="16147" spans="13:13" x14ac:dyDescent="0.25">
      <c r="M16147"/>
    </row>
    <row r="16148" spans="13:13" x14ac:dyDescent="0.25">
      <c r="M16148"/>
    </row>
    <row r="16149" spans="13:13" x14ac:dyDescent="0.25">
      <c r="M16149"/>
    </row>
    <row r="16150" spans="13:13" x14ac:dyDescent="0.25">
      <c r="M16150"/>
    </row>
    <row r="16151" spans="13:13" x14ac:dyDescent="0.25">
      <c r="M16151"/>
    </row>
    <row r="16152" spans="13:13" x14ac:dyDescent="0.25">
      <c r="M16152"/>
    </row>
    <row r="16153" spans="13:13" x14ac:dyDescent="0.25">
      <c r="M16153"/>
    </row>
    <row r="16154" spans="13:13" x14ac:dyDescent="0.25">
      <c r="M16154"/>
    </row>
    <row r="16155" spans="13:13" x14ac:dyDescent="0.25">
      <c r="M16155"/>
    </row>
    <row r="16156" spans="13:13" x14ac:dyDescent="0.25">
      <c r="M16156"/>
    </row>
    <row r="16157" spans="13:13" x14ac:dyDescent="0.25">
      <c r="M16157"/>
    </row>
    <row r="16158" spans="13:13" x14ac:dyDescent="0.25">
      <c r="M16158"/>
    </row>
    <row r="16159" spans="13:13" x14ac:dyDescent="0.25">
      <c r="M16159"/>
    </row>
    <row r="16160" spans="13:13" x14ac:dyDescent="0.25">
      <c r="M16160"/>
    </row>
    <row r="16161" spans="13:13" x14ac:dyDescent="0.25">
      <c r="M16161"/>
    </row>
    <row r="16162" spans="13:13" x14ac:dyDescent="0.25">
      <c r="M16162"/>
    </row>
    <row r="16163" spans="13:13" x14ac:dyDescent="0.25">
      <c r="M16163"/>
    </row>
    <row r="16164" spans="13:13" x14ac:dyDescent="0.25">
      <c r="M16164"/>
    </row>
    <row r="16165" spans="13:13" x14ac:dyDescent="0.25">
      <c r="M16165"/>
    </row>
    <row r="16166" spans="13:13" x14ac:dyDescent="0.25">
      <c r="M16166"/>
    </row>
    <row r="16167" spans="13:13" x14ac:dyDescent="0.25">
      <c r="M16167"/>
    </row>
    <row r="16168" spans="13:13" x14ac:dyDescent="0.25">
      <c r="M16168"/>
    </row>
    <row r="16169" spans="13:13" x14ac:dyDescent="0.25">
      <c r="M16169"/>
    </row>
    <row r="16170" spans="13:13" x14ac:dyDescent="0.25">
      <c r="M16170"/>
    </row>
    <row r="16171" spans="13:13" x14ac:dyDescent="0.25">
      <c r="M16171"/>
    </row>
    <row r="16172" spans="13:13" x14ac:dyDescent="0.25">
      <c r="M16172"/>
    </row>
    <row r="16173" spans="13:13" x14ac:dyDescent="0.25">
      <c r="M16173"/>
    </row>
    <row r="16174" spans="13:13" x14ac:dyDescent="0.25">
      <c r="M16174"/>
    </row>
    <row r="16175" spans="13:13" x14ac:dyDescent="0.25">
      <c r="M16175"/>
    </row>
    <row r="16176" spans="13:13" x14ac:dyDescent="0.25">
      <c r="M16176"/>
    </row>
    <row r="16177" spans="13:13" x14ac:dyDescent="0.25">
      <c r="M16177"/>
    </row>
    <row r="16178" spans="13:13" x14ac:dyDescent="0.25">
      <c r="M16178"/>
    </row>
    <row r="16179" spans="13:13" x14ac:dyDescent="0.25">
      <c r="M16179"/>
    </row>
    <row r="16180" spans="13:13" x14ac:dyDescent="0.25">
      <c r="M16180"/>
    </row>
    <row r="16181" spans="13:13" x14ac:dyDescent="0.25">
      <c r="M16181"/>
    </row>
    <row r="16182" spans="13:13" x14ac:dyDescent="0.25">
      <c r="M16182"/>
    </row>
    <row r="16183" spans="13:13" x14ac:dyDescent="0.25">
      <c r="M16183"/>
    </row>
    <row r="16184" spans="13:13" x14ac:dyDescent="0.25">
      <c r="M16184"/>
    </row>
    <row r="16185" spans="13:13" x14ac:dyDescent="0.25">
      <c r="M16185"/>
    </row>
    <row r="16186" spans="13:13" x14ac:dyDescent="0.25">
      <c r="M16186"/>
    </row>
    <row r="16187" spans="13:13" x14ac:dyDescent="0.25">
      <c r="M16187"/>
    </row>
    <row r="16188" spans="13:13" x14ac:dyDescent="0.25">
      <c r="M16188"/>
    </row>
    <row r="16189" spans="13:13" x14ac:dyDescent="0.25">
      <c r="M16189"/>
    </row>
    <row r="16190" spans="13:13" x14ac:dyDescent="0.25">
      <c r="M16190"/>
    </row>
    <row r="16191" spans="13:13" x14ac:dyDescent="0.25">
      <c r="M16191"/>
    </row>
    <row r="16192" spans="13:13" x14ac:dyDescent="0.25">
      <c r="M16192"/>
    </row>
    <row r="16193" spans="13:13" x14ac:dyDescent="0.25">
      <c r="M16193"/>
    </row>
    <row r="16194" spans="13:13" x14ac:dyDescent="0.25">
      <c r="M16194"/>
    </row>
    <row r="16195" spans="13:13" x14ac:dyDescent="0.25">
      <c r="M16195"/>
    </row>
    <row r="16196" spans="13:13" x14ac:dyDescent="0.25">
      <c r="M16196"/>
    </row>
    <row r="16197" spans="13:13" x14ac:dyDescent="0.25">
      <c r="M16197"/>
    </row>
    <row r="16198" spans="13:13" x14ac:dyDescent="0.25">
      <c r="M16198"/>
    </row>
    <row r="16199" spans="13:13" x14ac:dyDescent="0.25">
      <c r="M16199"/>
    </row>
    <row r="16200" spans="13:13" x14ac:dyDescent="0.25">
      <c r="M16200"/>
    </row>
    <row r="16201" spans="13:13" x14ac:dyDescent="0.25">
      <c r="M16201"/>
    </row>
    <row r="16202" spans="13:13" x14ac:dyDescent="0.25">
      <c r="M16202"/>
    </row>
    <row r="16203" spans="13:13" x14ac:dyDescent="0.25">
      <c r="M16203"/>
    </row>
    <row r="16204" spans="13:13" x14ac:dyDescent="0.25">
      <c r="M16204"/>
    </row>
    <row r="16205" spans="13:13" x14ac:dyDescent="0.25">
      <c r="M16205"/>
    </row>
    <row r="16206" spans="13:13" x14ac:dyDescent="0.25">
      <c r="M16206"/>
    </row>
    <row r="16207" spans="13:13" x14ac:dyDescent="0.25">
      <c r="M16207"/>
    </row>
    <row r="16208" spans="13:13" x14ac:dyDescent="0.25">
      <c r="M16208"/>
    </row>
    <row r="16209" spans="13:13" x14ac:dyDescent="0.25">
      <c r="M16209"/>
    </row>
    <row r="16210" spans="13:13" x14ac:dyDescent="0.25">
      <c r="M16210"/>
    </row>
    <row r="16211" spans="13:13" x14ac:dyDescent="0.25">
      <c r="M16211"/>
    </row>
    <row r="16212" spans="13:13" x14ac:dyDescent="0.25">
      <c r="M16212"/>
    </row>
    <row r="16213" spans="13:13" x14ac:dyDescent="0.25">
      <c r="M16213"/>
    </row>
    <row r="16214" spans="13:13" x14ac:dyDescent="0.25">
      <c r="M16214"/>
    </row>
    <row r="16215" spans="13:13" x14ac:dyDescent="0.25">
      <c r="M16215"/>
    </row>
    <row r="16216" spans="13:13" x14ac:dyDescent="0.25">
      <c r="M16216"/>
    </row>
    <row r="16217" spans="13:13" x14ac:dyDescent="0.25">
      <c r="M16217"/>
    </row>
    <row r="16218" spans="13:13" x14ac:dyDescent="0.25">
      <c r="M16218"/>
    </row>
    <row r="16219" spans="13:13" x14ac:dyDescent="0.25">
      <c r="M16219"/>
    </row>
    <row r="16220" spans="13:13" x14ac:dyDescent="0.25">
      <c r="M16220"/>
    </row>
    <row r="16221" spans="13:13" x14ac:dyDescent="0.25">
      <c r="M16221"/>
    </row>
    <row r="16222" spans="13:13" x14ac:dyDescent="0.25">
      <c r="M16222"/>
    </row>
    <row r="16223" spans="13:13" x14ac:dyDescent="0.25">
      <c r="M16223"/>
    </row>
    <row r="16224" spans="13:13" x14ac:dyDescent="0.25">
      <c r="M16224"/>
    </row>
    <row r="16225" spans="13:13" x14ac:dyDescent="0.25">
      <c r="M16225"/>
    </row>
    <row r="16226" spans="13:13" x14ac:dyDescent="0.25">
      <c r="M16226"/>
    </row>
    <row r="16227" spans="13:13" x14ac:dyDescent="0.25">
      <c r="M16227"/>
    </row>
    <row r="16228" spans="13:13" x14ac:dyDescent="0.25">
      <c r="M16228"/>
    </row>
    <row r="16229" spans="13:13" x14ac:dyDescent="0.25">
      <c r="M16229"/>
    </row>
    <row r="16230" spans="13:13" x14ac:dyDescent="0.25">
      <c r="M16230"/>
    </row>
    <row r="16231" spans="13:13" x14ac:dyDescent="0.25">
      <c r="M16231"/>
    </row>
    <row r="16232" spans="13:13" x14ac:dyDescent="0.25">
      <c r="M16232"/>
    </row>
    <row r="16233" spans="13:13" x14ac:dyDescent="0.25">
      <c r="M16233"/>
    </row>
    <row r="16234" spans="13:13" x14ac:dyDescent="0.25">
      <c r="M16234"/>
    </row>
    <row r="16235" spans="13:13" x14ac:dyDescent="0.25">
      <c r="M16235"/>
    </row>
    <row r="16236" spans="13:13" x14ac:dyDescent="0.25">
      <c r="M16236"/>
    </row>
    <row r="16237" spans="13:13" x14ac:dyDescent="0.25">
      <c r="M16237"/>
    </row>
    <row r="16238" spans="13:13" x14ac:dyDescent="0.25">
      <c r="M16238"/>
    </row>
    <row r="16239" spans="13:13" x14ac:dyDescent="0.25">
      <c r="M16239"/>
    </row>
    <row r="16240" spans="13:13" x14ac:dyDescent="0.25">
      <c r="M16240"/>
    </row>
    <row r="16241" spans="13:13" x14ac:dyDescent="0.25">
      <c r="M16241"/>
    </row>
    <row r="16242" spans="13:13" x14ac:dyDescent="0.25">
      <c r="M16242"/>
    </row>
    <row r="16243" spans="13:13" x14ac:dyDescent="0.25">
      <c r="M16243"/>
    </row>
    <row r="16244" spans="13:13" x14ac:dyDescent="0.25">
      <c r="M16244"/>
    </row>
    <row r="16245" spans="13:13" x14ac:dyDescent="0.25">
      <c r="M16245"/>
    </row>
    <row r="16246" spans="13:13" x14ac:dyDescent="0.25">
      <c r="M16246"/>
    </row>
    <row r="16247" spans="13:13" x14ac:dyDescent="0.25">
      <c r="M16247"/>
    </row>
    <row r="16248" spans="13:13" x14ac:dyDescent="0.25">
      <c r="M16248"/>
    </row>
    <row r="16249" spans="13:13" x14ac:dyDescent="0.25">
      <c r="M16249"/>
    </row>
    <row r="16250" spans="13:13" x14ac:dyDescent="0.25">
      <c r="M16250"/>
    </row>
    <row r="16251" spans="13:13" x14ac:dyDescent="0.25">
      <c r="M16251"/>
    </row>
    <row r="16252" spans="13:13" x14ac:dyDescent="0.25">
      <c r="M16252"/>
    </row>
    <row r="16253" spans="13:13" x14ac:dyDescent="0.25">
      <c r="M16253"/>
    </row>
    <row r="16254" spans="13:13" x14ac:dyDescent="0.25">
      <c r="M16254"/>
    </row>
    <row r="16255" spans="13:13" x14ac:dyDescent="0.25">
      <c r="M16255"/>
    </row>
    <row r="16256" spans="13:13" x14ac:dyDescent="0.25">
      <c r="M16256"/>
    </row>
    <row r="16257" spans="13:13" x14ac:dyDescent="0.25">
      <c r="M16257"/>
    </row>
    <row r="16258" spans="13:13" x14ac:dyDescent="0.25">
      <c r="M16258"/>
    </row>
    <row r="16259" spans="13:13" x14ac:dyDescent="0.25">
      <c r="M16259"/>
    </row>
    <row r="16260" spans="13:13" x14ac:dyDescent="0.25">
      <c r="M16260"/>
    </row>
    <row r="16261" spans="13:13" x14ac:dyDescent="0.25">
      <c r="M16261"/>
    </row>
    <row r="16262" spans="13:13" x14ac:dyDescent="0.25">
      <c r="M16262"/>
    </row>
    <row r="16263" spans="13:13" x14ac:dyDescent="0.25">
      <c r="M16263"/>
    </row>
    <row r="16264" spans="13:13" x14ac:dyDescent="0.25">
      <c r="M16264"/>
    </row>
    <row r="16265" spans="13:13" x14ac:dyDescent="0.25">
      <c r="M16265"/>
    </row>
    <row r="16266" spans="13:13" x14ac:dyDescent="0.25">
      <c r="M16266"/>
    </row>
    <row r="16267" spans="13:13" x14ac:dyDescent="0.25">
      <c r="M16267"/>
    </row>
    <row r="16268" spans="13:13" x14ac:dyDescent="0.25">
      <c r="M16268"/>
    </row>
    <row r="16269" spans="13:13" x14ac:dyDescent="0.25">
      <c r="M16269"/>
    </row>
    <row r="16270" spans="13:13" x14ac:dyDescent="0.25">
      <c r="M16270"/>
    </row>
    <row r="16271" spans="13:13" x14ac:dyDescent="0.25">
      <c r="M16271"/>
    </row>
    <row r="16272" spans="13:13" x14ac:dyDescent="0.25">
      <c r="M16272"/>
    </row>
    <row r="16273" spans="13:13" x14ac:dyDescent="0.25">
      <c r="M16273"/>
    </row>
    <row r="16274" spans="13:13" x14ac:dyDescent="0.25">
      <c r="M16274"/>
    </row>
    <row r="16275" spans="13:13" x14ac:dyDescent="0.25">
      <c r="M16275"/>
    </row>
    <row r="16276" spans="13:13" x14ac:dyDescent="0.25">
      <c r="M16276"/>
    </row>
    <row r="16277" spans="13:13" x14ac:dyDescent="0.25">
      <c r="M16277"/>
    </row>
    <row r="16278" spans="13:13" x14ac:dyDescent="0.25">
      <c r="M16278"/>
    </row>
    <row r="16279" spans="13:13" x14ac:dyDescent="0.25">
      <c r="M16279"/>
    </row>
    <row r="16280" spans="13:13" x14ac:dyDescent="0.25">
      <c r="M16280"/>
    </row>
    <row r="16281" spans="13:13" x14ac:dyDescent="0.25">
      <c r="M16281"/>
    </row>
    <row r="16282" spans="13:13" x14ac:dyDescent="0.25">
      <c r="M16282"/>
    </row>
    <row r="16283" spans="13:13" x14ac:dyDescent="0.25">
      <c r="M16283"/>
    </row>
    <row r="16284" spans="13:13" x14ac:dyDescent="0.25">
      <c r="M16284"/>
    </row>
    <row r="16285" spans="13:13" x14ac:dyDescent="0.25">
      <c r="M16285"/>
    </row>
    <row r="16286" spans="13:13" x14ac:dyDescent="0.25">
      <c r="M16286"/>
    </row>
    <row r="16287" spans="13:13" x14ac:dyDescent="0.25">
      <c r="M16287"/>
    </row>
    <row r="16288" spans="13:13" x14ac:dyDescent="0.25">
      <c r="M16288"/>
    </row>
    <row r="16289" spans="13:13" x14ac:dyDescent="0.25">
      <c r="M16289"/>
    </row>
    <row r="16290" spans="13:13" x14ac:dyDescent="0.25">
      <c r="M16290"/>
    </row>
    <row r="16291" spans="13:13" x14ac:dyDescent="0.25">
      <c r="M16291"/>
    </row>
    <row r="16292" spans="13:13" x14ac:dyDescent="0.25">
      <c r="M16292"/>
    </row>
    <row r="16293" spans="13:13" x14ac:dyDescent="0.25">
      <c r="M16293"/>
    </row>
    <row r="16294" spans="13:13" x14ac:dyDescent="0.25">
      <c r="M16294"/>
    </row>
    <row r="16295" spans="13:13" x14ac:dyDescent="0.25">
      <c r="M16295"/>
    </row>
    <row r="16296" spans="13:13" x14ac:dyDescent="0.25">
      <c r="M16296"/>
    </row>
    <row r="16297" spans="13:13" x14ac:dyDescent="0.25">
      <c r="M16297"/>
    </row>
    <row r="16298" spans="13:13" x14ac:dyDescent="0.25">
      <c r="M16298"/>
    </row>
    <row r="16299" spans="13:13" x14ac:dyDescent="0.25">
      <c r="M16299"/>
    </row>
    <row r="16300" spans="13:13" x14ac:dyDescent="0.25">
      <c r="M16300"/>
    </row>
    <row r="16301" spans="13:13" x14ac:dyDescent="0.25">
      <c r="M16301"/>
    </row>
    <row r="16302" spans="13:13" x14ac:dyDescent="0.25">
      <c r="M16302"/>
    </row>
    <row r="16303" spans="13:13" x14ac:dyDescent="0.25">
      <c r="M16303"/>
    </row>
    <row r="16304" spans="13:13" x14ac:dyDescent="0.25">
      <c r="M16304"/>
    </row>
    <row r="16305" spans="13:13" x14ac:dyDescent="0.25">
      <c r="M16305"/>
    </row>
    <row r="16306" spans="13:13" x14ac:dyDescent="0.25">
      <c r="M16306"/>
    </row>
    <row r="16307" spans="13:13" x14ac:dyDescent="0.25">
      <c r="M16307"/>
    </row>
    <row r="16308" spans="13:13" x14ac:dyDescent="0.25">
      <c r="M16308"/>
    </row>
    <row r="16309" spans="13:13" x14ac:dyDescent="0.25">
      <c r="M16309"/>
    </row>
    <row r="16310" spans="13:13" x14ac:dyDescent="0.25">
      <c r="M16310"/>
    </row>
    <row r="16311" spans="13:13" x14ac:dyDescent="0.25">
      <c r="M16311"/>
    </row>
    <row r="16312" spans="13:13" x14ac:dyDescent="0.25">
      <c r="M16312"/>
    </row>
    <row r="16313" spans="13:13" x14ac:dyDescent="0.25">
      <c r="M16313"/>
    </row>
    <row r="16314" spans="13:13" x14ac:dyDescent="0.25">
      <c r="M16314"/>
    </row>
    <row r="16315" spans="13:13" x14ac:dyDescent="0.25">
      <c r="M16315"/>
    </row>
    <row r="16316" spans="13:13" x14ac:dyDescent="0.25">
      <c r="M16316"/>
    </row>
    <row r="16317" spans="13:13" x14ac:dyDescent="0.25">
      <c r="M16317"/>
    </row>
    <row r="16318" spans="13:13" x14ac:dyDescent="0.25">
      <c r="M16318"/>
    </row>
    <row r="16319" spans="13:13" x14ac:dyDescent="0.25">
      <c r="M16319"/>
    </row>
    <row r="16320" spans="13:13" x14ac:dyDescent="0.25">
      <c r="M16320"/>
    </row>
    <row r="16321" spans="13:13" x14ac:dyDescent="0.25">
      <c r="M16321"/>
    </row>
    <row r="16322" spans="13:13" x14ac:dyDescent="0.25">
      <c r="M16322"/>
    </row>
    <row r="16323" spans="13:13" x14ac:dyDescent="0.25">
      <c r="M16323"/>
    </row>
    <row r="16324" spans="13:13" x14ac:dyDescent="0.25">
      <c r="M16324"/>
    </row>
    <row r="16325" spans="13:13" x14ac:dyDescent="0.25">
      <c r="M16325"/>
    </row>
    <row r="16326" spans="13:13" x14ac:dyDescent="0.25">
      <c r="M16326"/>
    </row>
    <row r="16327" spans="13:13" x14ac:dyDescent="0.25">
      <c r="M16327"/>
    </row>
    <row r="16328" spans="13:13" x14ac:dyDescent="0.25">
      <c r="M16328"/>
    </row>
    <row r="16329" spans="13:13" x14ac:dyDescent="0.25">
      <c r="M16329"/>
    </row>
    <row r="16330" spans="13:13" x14ac:dyDescent="0.25">
      <c r="M16330"/>
    </row>
    <row r="16331" spans="13:13" x14ac:dyDescent="0.25">
      <c r="M16331"/>
    </row>
    <row r="16332" spans="13:13" x14ac:dyDescent="0.25">
      <c r="M16332"/>
    </row>
    <row r="16333" spans="13:13" x14ac:dyDescent="0.25">
      <c r="M16333"/>
    </row>
    <row r="16334" spans="13:13" x14ac:dyDescent="0.25">
      <c r="M16334"/>
    </row>
    <row r="16335" spans="13:13" x14ac:dyDescent="0.25">
      <c r="M16335"/>
    </row>
    <row r="16336" spans="13:13" x14ac:dyDescent="0.25">
      <c r="M16336"/>
    </row>
    <row r="16337" spans="13:13" x14ac:dyDescent="0.25">
      <c r="M16337"/>
    </row>
    <row r="16338" spans="13:13" x14ac:dyDescent="0.25">
      <c r="M16338"/>
    </row>
    <row r="16339" spans="13:13" x14ac:dyDescent="0.25">
      <c r="M16339"/>
    </row>
    <row r="16340" spans="13:13" x14ac:dyDescent="0.25">
      <c r="M16340"/>
    </row>
    <row r="16341" spans="13:13" x14ac:dyDescent="0.25">
      <c r="M16341"/>
    </row>
    <row r="16342" spans="13:13" x14ac:dyDescent="0.25">
      <c r="M16342"/>
    </row>
    <row r="16343" spans="13:13" x14ac:dyDescent="0.25">
      <c r="M16343"/>
    </row>
    <row r="16344" spans="13:13" x14ac:dyDescent="0.25">
      <c r="M16344"/>
    </row>
    <row r="16345" spans="13:13" x14ac:dyDescent="0.25">
      <c r="M16345"/>
    </row>
    <row r="16346" spans="13:13" x14ac:dyDescent="0.25">
      <c r="M16346"/>
    </row>
    <row r="16347" spans="13:13" x14ac:dyDescent="0.25">
      <c r="M16347"/>
    </row>
    <row r="16348" spans="13:13" x14ac:dyDescent="0.25">
      <c r="M16348"/>
    </row>
    <row r="16349" spans="13:13" x14ac:dyDescent="0.25">
      <c r="M16349"/>
    </row>
    <row r="16350" spans="13:13" x14ac:dyDescent="0.25">
      <c r="M16350"/>
    </row>
    <row r="16351" spans="13:13" x14ac:dyDescent="0.25">
      <c r="M16351"/>
    </row>
    <row r="16352" spans="13:13" x14ac:dyDescent="0.25">
      <c r="M16352"/>
    </row>
    <row r="16353" spans="13:13" x14ac:dyDescent="0.25">
      <c r="M16353"/>
    </row>
    <row r="16354" spans="13:13" x14ac:dyDescent="0.25">
      <c r="M16354"/>
    </row>
    <row r="16355" spans="13:13" x14ac:dyDescent="0.25">
      <c r="M16355"/>
    </row>
    <row r="16356" spans="13:13" x14ac:dyDescent="0.25">
      <c r="M16356"/>
    </row>
    <row r="16357" spans="13:13" x14ac:dyDescent="0.25">
      <c r="M16357"/>
    </row>
    <row r="16358" spans="13:13" x14ac:dyDescent="0.25">
      <c r="M16358"/>
    </row>
    <row r="16359" spans="13:13" x14ac:dyDescent="0.25">
      <c r="M16359"/>
    </row>
    <row r="16360" spans="13:13" x14ac:dyDescent="0.25">
      <c r="M16360"/>
    </row>
    <row r="16361" spans="13:13" x14ac:dyDescent="0.25">
      <c r="M16361"/>
    </row>
    <row r="16362" spans="13:13" x14ac:dyDescent="0.25">
      <c r="M16362"/>
    </row>
    <row r="16363" spans="13:13" x14ac:dyDescent="0.25">
      <c r="M16363"/>
    </row>
    <row r="16364" spans="13:13" x14ac:dyDescent="0.25">
      <c r="M16364"/>
    </row>
    <row r="16365" spans="13:13" x14ac:dyDescent="0.25">
      <c r="M16365"/>
    </row>
    <row r="16366" spans="13:13" x14ac:dyDescent="0.25">
      <c r="M16366"/>
    </row>
    <row r="16367" spans="13:13" x14ac:dyDescent="0.25">
      <c r="M16367"/>
    </row>
    <row r="16368" spans="13:13" x14ac:dyDescent="0.25">
      <c r="M16368"/>
    </row>
    <row r="16369" spans="13:13" x14ac:dyDescent="0.25">
      <c r="M16369"/>
    </row>
    <row r="16370" spans="13:13" x14ac:dyDescent="0.25">
      <c r="M16370"/>
    </row>
    <row r="16371" spans="13:13" x14ac:dyDescent="0.25">
      <c r="M16371"/>
    </row>
    <row r="16372" spans="13:13" x14ac:dyDescent="0.25">
      <c r="M16372"/>
    </row>
    <row r="16373" spans="13:13" x14ac:dyDescent="0.25">
      <c r="M16373"/>
    </row>
    <row r="16374" spans="13:13" x14ac:dyDescent="0.25">
      <c r="M16374"/>
    </row>
    <row r="16375" spans="13:13" x14ac:dyDescent="0.25">
      <c r="M16375"/>
    </row>
    <row r="16376" spans="13:13" x14ac:dyDescent="0.25">
      <c r="M16376"/>
    </row>
    <row r="16377" spans="13:13" x14ac:dyDescent="0.25">
      <c r="M16377"/>
    </row>
    <row r="16378" spans="13:13" x14ac:dyDescent="0.25">
      <c r="M16378"/>
    </row>
    <row r="16379" spans="13:13" x14ac:dyDescent="0.25">
      <c r="M16379"/>
    </row>
    <row r="16380" spans="13:13" x14ac:dyDescent="0.25">
      <c r="M16380"/>
    </row>
    <row r="16381" spans="13:13" x14ac:dyDescent="0.25">
      <c r="M16381"/>
    </row>
    <row r="16382" spans="13:13" x14ac:dyDescent="0.25">
      <c r="M16382"/>
    </row>
    <row r="16383" spans="13:13" x14ac:dyDescent="0.25">
      <c r="M16383"/>
    </row>
    <row r="16384" spans="13:13" x14ac:dyDescent="0.25">
      <c r="M16384"/>
    </row>
    <row r="16385" spans="13:13" x14ac:dyDescent="0.25">
      <c r="M16385"/>
    </row>
    <row r="16386" spans="13:13" x14ac:dyDescent="0.25">
      <c r="M16386"/>
    </row>
    <row r="16387" spans="13:13" x14ac:dyDescent="0.25">
      <c r="M16387"/>
    </row>
    <row r="16388" spans="13:13" x14ac:dyDescent="0.25">
      <c r="M16388"/>
    </row>
    <row r="16389" spans="13:13" x14ac:dyDescent="0.25">
      <c r="M16389"/>
    </row>
    <row r="16390" spans="13:13" x14ac:dyDescent="0.25">
      <c r="M16390"/>
    </row>
    <row r="16391" spans="13:13" x14ac:dyDescent="0.25">
      <c r="M16391"/>
    </row>
    <row r="16392" spans="13:13" x14ac:dyDescent="0.25">
      <c r="M16392"/>
    </row>
    <row r="16393" spans="13:13" x14ac:dyDescent="0.25">
      <c r="M16393"/>
    </row>
    <row r="16394" spans="13:13" x14ac:dyDescent="0.25">
      <c r="M16394"/>
    </row>
    <row r="16395" spans="13:13" x14ac:dyDescent="0.25">
      <c r="M16395"/>
    </row>
    <row r="16396" spans="13:13" x14ac:dyDescent="0.25">
      <c r="M16396"/>
    </row>
    <row r="16397" spans="13:13" x14ac:dyDescent="0.25">
      <c r="M16397"/>
    </row>
    <row r="16398" spans="13:13" x14ac:dyDescent="0.25">
      <c r="M16398"/>
    </row>
    <row r="16399" spans="13:13" x14ac:dyDescent="0.25">
      <c r="M16399"/>
    </row>
    <row r="16400" spans="13:13" x14ac:dyDescent="0.25">
      <c r="M16400"/>
    </row>
    <row r="16401" spans="13:13" x14ac:dyDescent="0.25">
      <c r="M16401"/>
    </row>
    <row r="16402" spans="13:13" x14ac:dyDescent="0.25">
      <c r="M16402"/>
    </row>
    <row r="16403" spans="13:13" x14ac:dyDescent="0.25">
      <c r="M16403"/>
    </row>
    <row r="16404" spans="13:13" x14ac:dyDescent="0.25">
      <c r="M16404"/>
    </row>
    <row r="16405" spans="13:13" x14ac:dyDescent="0.25">
      <c r="M16405"/>
    </row>
    <row r="16406" spans="13:13" x14ac:dyDescent="0.25">
      <c r="M16406"/>
    </row>
    <row r="16407" spans="13:13" x14ac:dyDescent="0.25">
      <c r="M16407"/>
    </row>
    <row r="16408" spans="13:13" x14ac:dyDescent="0.25">
      <c r="M16408"/>
    </row>
    <row r="16409" spans="13:13" x14ac:dyDescent="0.25">
      <c r="M16409"/>
    </row>
    <row r="16410" spans="13:13" x14ac:dyDescent="0.25">
      <c r="M16410"/>
    </row>
    <row r="16411" spans="13:13" x14ac:dyDescent="0.25">
      <c r="M16411"/>
    </row>
    <row r="16412" spans="13:13" x14ac:dyDescent="0.25">
      <c r="M16412"/>
    </row>
    <row r="16413" spans="13:13" x14ac:dyDescent="0.25">
      <c r="M16413"/>
    </row>
    <row r="16414" spans="13:13" x14ac:dyDescent="0.25">
      <c r="M16414"/>
    </row>
    <row r="16415" spans="13:13" x14ac:dyDescent="0.25">
      <c r="M16415"/>
    </row>
    <row r="16416" spans="13:13" x14ac:dyDescent="0.25">
      <c r="M16416"/>
    </row>
    <row r="16417" spans="13:13" x14ac:dyDescent="0.25">
      <c r="M16417"/>
    </row>
    <row r="16418" spans="13:13" x14ac:dyDescent="0.25">
      <c r="M16418"/>
    </row>
    <row r="16419" spans="13:13" x14ac:dyDescent="0.25">
      <c r="M16419"/>
    </row>
    <row r="16420" spans="13:13" x14ac:dyDescent="0.25">
      <c r="M16420"/>
    </row>
    <row r="16421" spans="13:13" x14ac:dyDescent="0.25">
      <c r="M16421"/>
    </row>
    <row r="16422" spans="13:13" x14ac:dyDescent="0.25">
      <c r="M16422"/>
    </row>
    <row r="16423" spans="13:13" x14ac:dyDescent="0.25">
      <c r="M16423"/>
    </row>
    <row r="16424" spans="13:13" x14ac:dyDescent="0.25">
      <c r="M16424"/>
    </row>
    <row r="16425" spans="13:13" x14ac:dyDescent="0.25">
      <c r="M16425"/>
    </row>
    <row r="16426" spans="13:13" x14ac:dyDescent="0.25">
      <c r="M16426"/>
    </row>
    <row r="16427" spans="13:13" x14ac:dyDescent="0.25">
      <c r="M16427"/>
    </row>
    <row r="16428" spans="13:13" x14ac:dyDescent="0.25">
      <c r="M16428"/>
    </row>
    <row r="16429" spans="13:13" x14ac:dyDescent="0.25">
      <c r="M16429"/>
    </row>
    <row r="16430" spans="13:13" x14ac:dyDescent="0.25">
      <c r="M16430"/>
    </row>
    <row r="16431" spans="13:13" x14ac:dyDescent="0.25">
      <c r="M16431"/>
    </row>
    <row r="16432" spans="13:13" x14ac:dyDescent="0.25">
      <c r="M16432"/>
    </row>
    <row r="16433" spans="13:13" x14ac:dyDescent="0.25">
      <c r="M16433"/>
    </row>
    <row r="16434" spans="13:13" x14ac:dyDescent="0.25">
      <c r="M16434"/>
    </row>
    <row r="16435" spans="13:13" x14ac:dyDescent="0.25">
      <c r="M16435"/>
    </row>
    <row r="16436" spans="13:13" x14ac:dyDescent="0.25">
      <c r="M16436"/>
    </row>
    <row r="16437" spans="13:13" x14ac:dyDescent="0.25">
      <c r="M16437"/>
    </row>
    <row r="16438" spans="13:13" x14ac:dyDescent="0.25">
      <c r="M16438"/>
    </row>
    <row r="16439" spans="13:13" x14ac:dyDescent="0.25">
      <c r="M16439"/>
    </row>
    <row r="16440" spans="13:13" x14ac:dyDescent="0.25">
      <c r="M16440"/>
    </row>
    <row r="16441" spans="13:13" x14ac:dyDescent="0.25">
      <c r="M16441"/>
    </row>
    <row r="16442" spans="13:13" x14ac:dyDescent="0.25">
      <c r="M16442"/>
    </row>
    <row r="16443" spans="13:13" x14ac:dyDescent="0.25">
      <c r="M16443"/>
    </row>
    <row r="16444" spans="13:13" x14ac:dyDescent="0.25">
      <c r="M16444"/>
    </row>
    <row r="16445" spans="13:13" x14ac:dyDescent="0.25">
      <c r="M16445"/>
    </row>
    <row r="16446" spans="13:13" x14ac:dyDescent="0.25">
      <c r="M16446"/>
    </row>
    <row r="16447" spans="13:13" x14ac:dyDescent="0.25">
      <c r="M16447"/>
    </row>
    <row r="16448" spans="13:13" x14ac:dyDescent="0.25">
      <c r="M16448"/>
    </row>
    <row r="16449" spans="13:13" x14ac:dyDescent="0.25">
      <c r="M16449"/>
    </row>
    <row r="16450" spans="13:13" x14ac:dyDescent="0.25">
      <c r="M16450"/>
    </row>
    <row r="16451" spans="13:13" x14ac:dyDescent="0.25">
      <c r="M16451"/>
    </row>
    <row r="16452" spans="13:13" x14ac:dyDescent="0.25">
      <c r="M16452"/>
    </row>
    <row r="16453" spans="13:13" x14ac:dyDescent="0.25">
      <c r="M16453"/>
    </row>
    <row r="16454" spans="13:13" x14ac:dyDescent="0.25">
      <c r="M16454"/>
    </row>
    <row r="16455" spans="13:13" x14ac:dyDescent="0.25">
      <c r="M16455"/>
    </row>
    <row r="16456" spans="13:13" x14ac:dyDescent="0.25">
      <c r="M16456"/>
    </row>
    <row r="16457" spans="13:13" x14ac:dyDescent="0.25">
      <c r="M16457"/>
    </row>
    <row r="16458" spans="13:13" x14ac:dyDescent="0.25">
      <c r="M16458"/>
    </row>
    <row r="16459" spans="13:13" x14ac:dyDescent="0.25">
      <c r="M16459"/>
    </row>
    <row r="16460" spans="13:13" x14ac:dyDescent="0.25">
      <c r="M16460"/>
    </row>
    <row r="16461" spans="13:13" x14ac:dyDescent="0.25">
      <c r="M16461"/>
    </row>
    <row r="16462" spans="13:13" x14ac:dyDescent="0.25">
      <c r="M16462"/>
    </row>
    <row r="16463" spans="13:13" x14ac:dyDescent="0.25">
      <c r="M16463"/>
    </row>
    <row r="16464" spans="13:13" x14ac:dyDescent="0.25">
      <c r="M16464"/>
    </row>
    <row r="16465" spans="13:13" x14ac:dyDescent="0.25">
      <c r="M16465"/>
    </row>
    <row r="16466" spans="13:13" x14ac:dyDescent="0.25">
      <c r="M16466"/>
    </row>
    <row r="16467" spans="13:13" x14ac:dyDescent="0.25">
      <c r="M16467"/>
    </row>
    <row r="16468" spans="13:13" x14ac:dyDescent="0.25">
      <c r="M16468"/>
    </row>
    <row r="16469" spans="13:13" x14ac:dyDescent="0.25">
      <c r="M16469"/>
    </row>
    <row r="16470" spans="13:13" x14ac:dyDescent="0.25">
      <c r="M16470"/>
    </row>
    <row r="16471" spans="13:13" x14ac:dyDescent="0.25">
      <c r="M16471"/>
    </row>
    <row r="16472" spans="13:13" x14ac:dyDescent="0.25">
      <c r="M16472"/>
    </row>
    <row r="16473" spans="13:13" x14ac:dyDescent="0.25">
      <c r="M16473"/>
    </row>
    <row r="16474" spans="13:13" x14ac:dyDescent="0.25">
      <c r="M16474"/>
    </row>
    <row r="16475" spans="13:13" x14ac:dyDescent="0.25">
      <c r="M16475"/>
    </row>
    <row r="16476" spans="13:13" x14ac:dyDescent="0.25">
      <c r="M16476"/>
    </row>
    <row r="16477" spans="13:13" x14ac:dyDescent="0.25">
      <c r="M16477"/>
    </row>
    <row r="16478" spans="13:13" x14ac:dyDescent="0.25">
      <c r="M16478"/>
    </row>
    <row r="16479" spans="13:13" x14ac:dyDescent="0.25">
      <c r="M16479"/>
    </row>
    <row r="16480" spans="13:13" x14ac:dyDescent="0.25">
      <c r="M16480"/>
    </row>
    <row r="16481" spans="13:13" x14ac:dyDescent="0.25">
      <c r="M16481"/>
    </row>
    <row r="16482" spans="13:13" x14ac:dyDescent="0.25">
      <c r="M16482"/>
    </row>
    <row r="16483" spans="13:13" x14ac:dyDescent="0.25">
      <c r="M16483"/>
    </row>
    <row r="16484" spans="13:13" x14ac:dyDescent="0.25">
      <c r="M16484"/>
    </row>
    <row r="16485" spans="13:13" x14ac:dyDescent="0.25">
      <c r="M16485"/>
    </row>
    <row r="16486" spans="13:13" x14ac:dyDescent="0.25">
      <c r="M16486"/>
    </row>
    <row r="16487" spans="13:13" x14ac:dyDescent="0.25">
      <c r="M16487"/>
    </row>
    <row r="16488" spans="13:13" x14ac:dyDescent="0.25">
      <c r="M16488"/>
    </row>
    <row r="16489" spans="13:13" x14ac:dyDescent="0.25">
      <c r="M16489"/>
    </row>
    <row r="16490" spans="13:13" x14ac:dyDescent="0.25">
      <c r="M16490"/>
    </row>
    <row r="16491" spans="13:13" x14ac:dyDescent="0.25">
      <c r="M16491"/>
    </row>
    <row r="16492" spans="13:13" x14ac:dyDescent="0.25">
      <c r="M16492"/>
    </row>
    <row r="16493" spans="13:13" x14ac:dyDescent="0.25">
      <c r="M16493"/>
    </row>
    <row r="16494" spans="13:13" x14ac:dyDescent="0.25">
      <c r="M16494"/>
    </row>
    <row r="16495" spans="13:13" x14ac:dyDescent="0.25">
      <c r="M16495"/>
    </row>
    <row r="16496" spans="13:13" x14ac:dyDescent="0.25">
      <c r="M16496"/>
    </row>
    <row r="16497" spans="13:13" x14ac:dyDescent="0.25">
      <c r="M16497"/>
    </row>
    <row r="16498" spans="13:13" x14ac:dyDescent="0.25">
      <c r="M16498"/>
    </row>
    <row r="16499" spans="13:13" x14ac:dyDescent="0.25">
      <c r="M16499"/>
    </row>
    <row r="16500" spans="13:13" x14ac:dyDescent="0.25">
      <c r="M16500"/>
    </row>
    <row r="16501" spans="13:13" x14ac:dyDescent="0.25">
      <c r="M16501"/>
    </row>
    <row r="16502" spans="13:13" x14ac:dyDescent="0.25">
      <c r="M16502"/>
    </row>
    <row r="16503" spans="13:13" x14ac:dyDescent="0.25">
      <c r="M16503"/>
    </row>
    <row r="16504" spans="13:13" x14ac:dyDescent="0.25">
      <c r="M16504"/>
    </row>
    <row r="16505" spans="13:13" x14ac:dyDescent="0.25">
      <c r="M16505"/>
    </row>
    <row r="16506" spans="13:13" x14ac:dyDescent="0.25">
      <c r="M16506"/>
    </row>
    <row r="16507" spans="13:13" x14ac:dyDescent="0.25">
      <c r="M16507"/>
    </row>
    <row r="16508" spans="13:13" x14ac:dyDescent="0.25">
      <c r="M16508"/>
    </row>
    <row r="16509" spans="13:13" x14ac:dyDescent="0.25">
      <c r="M16509"/>
    </row>
    <row r="16510" spans="13:13" x14ac:dyDescent="0.25">
      <c r="M16510"/>
    </row>
    <row r="16511" spans="13:13" x14ac:dyDescent="0.25">
      <c r="M16511"/>
    </row>
    <row r="16512" spans="13:13" x14ac:dyDescent="0.25">
      <c r="M16512"/>
    </row>
    <row r="16513" spans="13:13" x14ac:dyDescent="0.25">
      <c r="M16513"/>
    </row>
    <row r="16514" spans="13:13" x14ac:dyDescent="0.25">
      <c r="M16514"/>
    </row>
    <row r="16515" spans="13:13" x14ac:dyDescent="0.25">
      <c r="M16515"/>
    </row>
    <row r="16516" spans="13:13" x14ac:dyDescent="0.25">
      <c r="M16516"/>
    </row>
    <row r="16517" spans="13:13" x14ac:dyDescent="0.25">
      <c r="M16517"/>
    </row>
    <row r="16518" spans="13:13" x14ac:dyDescent="0.25">
      <c r="M16518"/>
    </row>
    <row r="16519" spans="13:13" x14ac:dyDescent="0.25">
      <c r="M16519"/>
    </row>
    <row r="16520" spans="13:13" x14ac:dyDescent="0.25">
      <c r="M16520"/>
    </row>
    <row r="16521" spans="13:13" x14ac:dyDescent="0.25">
      <c r="M16521"/>
    </row>
    <row r="16522" spans="13:13" x14ac:dyDescent="0.25">
      <c r="M16522"/>
    </row>
    <row r="16523" spans="13:13" x14ac:dyDescent="0.25">
      <c r="M16523"/>
    </row>
    <row r="16524" spans="13:13" x14ac:dyDescent="0.25">
      <c r="M16524"/>
    </row>
    <row r="16525" spans="13:13" x14ac:dyDescent="0.25">
      <c r="M16525"/>
    </row>
    <row r="16526" spans="13:13" x14ac:dyDescent="0.25">
      <c r="M16526"/>
    </row>
    <row r="16527" spans="13:13" x14ac:dyDescent="0.25">
      <c r="M16527"/>
    </row>
    <row r="16528" spans="13:13" x14ac:dyDescent="0.25">
      <c r="M16528"/>
    </row>
    <row r="16529" spans="13:13" x14ac:dyDescent="0.25">
      <c r="M16529"/>
    </row>
    <row r="16530" spans="13:13" x14ac:dyDescent="0.25">
      <c r="M16530"/>
    </row>
    <row r="16531" spans="13:13" x14ac:dyDescent="0.25">
      <c r="M16531"/>
    </row>
    <row r="16532" spans="13:13" x14ac:dyDescent="0.25">
      <c r="M16532"/>
    </row>
    <row r="16533" spans="13:13" x14ac:dyDescent="0.25">
      <c r="M16533"/>
    </row>
    <row r="16534" spans="13:13" x14ac:dyDescent="0.25">
      <c r="M16534"/>
    </row>
    <row r="16535" spans="13:13" x14ac:dyDescent="0.25">
      <c r="M16535"/>
    </row>
    <row r="16536" spans="13:13" x14ac:dyDescent="0.25">
      <c r="M16536"/>
    </row>
    <row r="16537" spans="13:13" x14ac:dyDescent="0.25">
      <c r="M16537"/>
    </row>
    <row r="16538" spans="13:13" x14ac:dyDescent="0.25">
      <c r="M16538"/>
    </row>
    <row r="16539" spans="13:13" x14ac:dyDescent="0.25">
      <c r="M16539"/>
    </row>
    <row r="16540" spans="13:13" x14ac:dyDescent="0.25">
      <c r="M16540"/>
    </row>
    <row r="16541" spans="13:13" x14ac:dyDescent="0.25">
      <c r="M16541"/>
    </row>
    <row r="16542" spans="13:13" x14ac:dyDescent="0.25">
      <c r="M16542"/>
    </row>
    <row r="16543" spans="13:13" x14ac:dyDescent="0.25">
      <c r="M16543"/>
    </row>
    <row r="16544" spans="13:13" x14ac:dyDescent="0.25">
      <c r="M16544"/>
    </row>
    <row r="16545" spans="13:13" x14ac:dyDescent="0.25">
      <c r="M16545"/>
    </row>
    <row r="16546" spans="13:13" x14ac:dyDescent="0.25">
      <c r="M16546"/>
    </row>
    <row r="16547" spans="13:13" x14ac:dyDescent="0.25">
      <c r="M16547"/>
    </row>
    <row r="16548" spans="13:13" x14ac:dyDescent="0.25">
      <c r="M16548"/>
    </row>
    <row r="16549" spans="13:13" x14ac:dyDescent="0.25">
      <c r="M16549"/>
    </row>
    <row r="16550" spans="13:13" x14ac:dyDescent="0.25">
      <c r="M16550"/>
    </row>
    <row r="16551" spans="13:13" x14ac:dyDescent="0.25">
      <c r="M16551"/>
    </row>
    <row r="16552" spans="13:13" x14ac:dyDescent="0.25">
      <c r="M16552"/>
    </row>
    <row r="16553" spans="13:13" x14ac:dyDescent="0.25">
      <c r="M16553"/>
    </row>
    <row r="16554" spans="13:13" x14ac:dyDescent="0.25">
      <c r="M16554"/>
    </row>
    <row r="16555" spans="13:13" x14ac:dyDescent="0.25">
      <c r="M16555"/>
    </row>
    <row r="16556" spans="13:13" x14ac:dyDescent="0.25">
      <c r="M16556"/>
    </row>
    <row r="16557" spans="13:13" x14ac:dyDescent="0.25">
      <c r="M16557"/>
    </row>
    <row r="16558" spans="13:13" x14ac:dyDescent="0.25">
      <c r="M16558"/>
    </row>
    <row r="16559" spans="13:13" x14ac:dyDescent="0.25">
      <c r="M16559"/>
    </row>
    <row r="16560" spans="13:13" x14ac:dyDescent="0.25">
      <c r="M16560"/>
    </row>
    <row r="16561" spans="13:13" x14ac:dyDescent="0.25">
      <c r="M16561"/>
    </row>
    <row r="16562" spans="13:13" x14ac:dyDescent="0.25">
      <c r="M16562"/>
    </row>
    <row r="16563" spans="13:13" x14ac:dyDescent="0.25">
      <c r="M16563"/>
    </row>
    <row r="16564" spans="13:13" x14ac:dyDescent="0.25">
      <c r="M16564"/>
    </row>
    <row r="16565" spans="13:13" x14ac:dyDescent="0.25">
      <c r="M16565"/>
    </row>
    <row r="16566" spans="13:13" x14ac:dyDescent="0.25">
      <c r="M16566"/>
    </row>
    <row r="16567" spans="13:13" x14ac:dyDescent="0.25">
      <c r="M16567"/>
    </row>
    <row r="16568" spans="13:13" x14ac:dyDescent="0.25">
      <c r="M16568"/>
    </row>
    <row r="16569" spans="13:13" x14ac:dyDescent="0.25">
      <c r="M16569"/>
    </row>
    <row r="16570" spans="13:13" x14ac:dyDescent="0.25">
      <c r="M16570"/>
    </row>
    <row r="16571" spans="13:13" x14ac:dyDescent="0.25">
      <c r="M16571"/>
    </row>
    <row r="16572" spans="13:13" x14ac:dyDescent="0.25">
      <c r="M16572"/>
    </row>
    <row r="16573" spans="13:13" x14ac:dyDescent="0.25">
      <c r="M16573"/>
    </row>
    <row r="16574" spans="13:13" x14ac:dyDescent="0.25">
      <c r="M16574"/>
    </row>
    <row r="16575" spans="13:13" x14ac:dyDescent="0.25">
      <c r="M16575"/>
    </row>
    <row r="16576" spans="13:13" x14ac:dyDescent="0.25">
      <c r="M16576"/>
    </row>
    <row r="16577" spans="13:13" x14ac:dyDescent="0.25">
      <c r="M16577"/>
    </row>
    <row r="16578" spans="13:13" x14ac:dyDescent="0.25">
      <c r="M16578"/>
    </row>
    <row r="16579" spans="13:13" x14ac:dyDescent="0.25">
      <c r="M16579"/>
    </row>
    <row r="16580" spans="13:13" x14ac:dyDescent="0.25">
      <c r="M16580"/>
    </row>
    <row r="16581" spans="13:13" x14ac:dyDescent="0.25">
      <c r="M16581"/>
    </row>
    <row r="16582" spans="13:13" x14ac:dyDescent="0.25">
      <c r="M16582"/>
    </row>
    <row r="16583" spans="13:13" x14ac:dyDescent="0.25">
      <c r="M16583"/>
    </row>
    <row r="16584" spans="13:13" x14ac:dyDescent="0.25">
      <c r="M16584"/>
    </row>
    <row r="16585" spans="13:13" x14ac:dyDescent="0.25">
      <c r="M16585"/>
    </row>
    <row r="16586" spans="13:13" x14ac:dyDescent="0.25">
      <c r="M16586"/>
    </row>
    <row r="16587" spans="13:13" x14ac:dyDescent="0.25">
      <c r="M16587"/>
    </row>
    <row r="16588" spans="13:13" x14ac:dyDescent="0.25">
      <c r="M16588"/>
    </row>
    <row r="16589" spans="13:13" x14ac:dyDescent="0.25">
      <c r="M16589"/>
    </row>
    <row r="16590" spans="13:13" x14ac:dyDescent="0.25">
      <c r="M16590"/>
    </row>
    <row r="16591" spans="13:13" x14ac:dyDescent="0.25">
      <c r="M16591"/>
    </row>
    <row r="16592" spans="13:13" x14ac:dyDescent="0.25">
      <c r="M16592"/>
    </row>
    <row r="16593" spans="13:13" x14ac:dyDescent="0.25">
      <c r="M16593"/>
    </row>
    <row r="16594" spans="13:13" x14ac:dyDescent="0.25">
      <c r="M16594"/>
    </row>
    <row r="16595" spans="13:13" x14ac:dyDescent="0.25">
      <c r="M16595"/>
    </row>
    <row r="16596" spans="13:13" x14ac:dyDescent="0.25">
      <c r="M16596"/>
    </row>
    <row r="16597" spans="13:13" x14ac:dyDescent="0.25">
      <c r="M16597"/>
    </row>
    <row r="16598" spans="13:13" x14ac:dyDescent="0.25">
      <c r="M16598"/>
    </row>
    <row r="16599" spans="13:13" x14ac:dyDescent="0.25">
      <c r="M16599"/>
    </row>
    <row r="16600" spans="13:13" x14ac:dyDescent="0.25">
      <c r="M16600"/>
    </row>
    <row r="16601" spans="13:13" x14ac:dyDescent="0.25">
      <c r="M16601"/>
    </row>
    <row r="16602" spans="13:13" x14ac:dyDescent="0.25">
      <c r="M16602"/>
    </row>
    <row r="16603" spans="13:13" x14ac:dyDescent="0.25">
      <c r="M16603"/>
    </row>
    <row r="16604" spans="13:13" x14ac:dyDescent="0.25">
      <c r="M16604"/>
    </row>
    <row r="16605" spans="13:13" x14ac:dyDescent="0.25">
      <c r="M16605"/>
    </row>
    <row r="16606" spans="13:13" x14ac:dyDescent="0.25">
      <c r="M16606"/>
    </row>
    <row r="16607" spans="13:13" x14ac:dyDescent="0.25">
      <c r="M16607"/>
    </row>
    <row r="16608" spans="13:13" x14ac:dyDescent="0.25">
      <c r="M16608"/>
    </row>
    <row r="16609" spans="13:13" x14ac:dyDescent="0.25">
      <c r="M16609"/>
    </row>
    <row r="16610" spans="13:13" x14ac:dyDescent="0.25">
      <c r="M16610"/>
    </row>
    <row r="16611" spans="13:13" x14ac:dyDescent="0.25">
      <c r="M16611"/>
    </row>
    <row r="16612" spans="13:13" x14ac:dyDescent="0.25">
      <c r="M16612"/>
    </row>
    <row r="16613" spans="13:13" x14ac:dyDescent="0.25">
      <c r="M16613"/>
    </row>
    <row r="16614" spans="13:13" x14ac:dyDescent="0.25">
      <c r="M16614"/>
    </row>
    <row r="16615" spans="13:13" x14ac:dyDescent="0.25">
      <c r="M16615"/>
    </row>
    <row r="16616" spans="13:13" x14ac:dyDescent="0.25">
      <c r="M16616"/>
    </row>
    <row r="16617" spans="13:13" x14ac:dyDescent="0.25">
      <c r="M16617"/>
    </row>
    <row r="16618" spans="13:13" x14ac:dyDescent="0.25">
      <c r="M16618"/>
    </row>
    <row r="16619" spans="13:13" x14ac:dyDescent="0.25">
      <c r="M16619"/>
    </row>
    <row r="16620" spans="13:13" x14ac:dyDescent="0.25">
      <c r="M16620"/>
    </row>
    <row r="16621" spans="13:13" x14ac:dyDescent="0.25">
      <c r="M16621"/>
    </row>
    <row r="16622" spans="13:13" x14ac:dyDescent="0.25">
      <c r="M16622"/>
    </row>
    <row r="16623" spans="13:13" x14ac:dyDescent="0.25">
      <c r="M16623"/>
    </row>
    <row r="16624" spans="13:13" x14ac:dyDescent="0.25">
      <c r="M16624"/>
    </row>
    <row r="16625" spans="13:13" x14ac:dyDescent="0.25">
      <c r="M16625"/>
    </row>
    <row r="16626" spans="13:13" x14ac:dyDescent="0.25">
      <c r="M16626"/>
    </row>
    <row r="16627" spans="13:13" x14ac:dyDescent="0.25">
      <c r="M16627"/>
    </row>
    <row r="16628" spans="13:13" x14ac:dyDescent="0.25">
      <c r="M16628"/>
    </row>
    <row r="16629" spans="13:13" x14ac:dyDescent="0.25">
      <c r="M16629"/>
    </row>
    <row r="16630" spans="13:13" x14ac:dyDescent="0.25">
      <c r="M16630"/>
    </row>
    <row r="16631" spans="13:13" x14ac:dyDescent="0.25">
      <c r="M16631"/>
    </row>
    <row r="16632" spans="13:13" x14ac:dyDescent="0.25">
      <c r="M16632"/>
    </row>
    <row r="16633" spans="13:13" x14ac:dyDescent="0.25">
      <c r="M16633"/>
    </row>
    <row r="16634" spans="13:13" x14ac:dyDescent="0.25">
      <c r="M16634"/>
    </row>
    <row r="16635" spans="13:13" x14ac:dyDescent="0.25">
      <c r="M16635"/>
    </row>
    <row r="16636" spans="13:13" x14ac:dyDescent="0.25">
      <c r="M16636"/>
    </row>
    <row r="16637" spans="13:13" x14ac:dyDescent="0.25">
      <c r="M16637"/>
    </row>
    <row r="16638" spans="13:13" x14ac:dyDescent="0.25">
      <c r="M16638"/>
    </row>
    <row r="16639" spans="13:13" x14ac:dyDescent="0.25">
      <c r="M16639"/>
    </row>
    <row r="16640" spans="13:13" x14ac:dyDescent="0.25">
      <c r="M16640"/>
    </row>
    <row r="16641" spans="13:13" x14ac:dyDescent="0.25">
      <c r="M16641"/>
    </row>
    <row r="16642" spans="13:13" x14ac:dyDescent="0.25">
      <c r="M16642"/>
    </row>
    <row r="16643" spans="13:13" x14ac:dyDescent="0.25">
      <c r="M16643"/>
    </row>
    <row r="16644" spans="13:13" x14ac:dyDescent="0.25">
      <c r="M16644"/>
    </row>
    <row r="16645" spans="13:13" x14ac:dyDescent="0.25">
      <c r="M16645"/>
    </row>
    <row r="16646" spans="13:13" x14ac:dyDescent="0.25">
      <c r="M16646"/>
    </row>
    <row r="16647" spans="13:13" x14ac:dyDescent="0.25">
      <c r="M16647"/>
    </row>
    <row r="16648" spans="13:13" x14ac:dyDescent="0.25">
      <c r="M16648"/>
    </row>
    <row r="16649" spans="13:13" x14ac:dyDescent="0.25">
      <c r="M16649"/>
    </row>
    <row r="16650" spans="13:13" x14ac:dyDescent="0.25">
      <c r="M16650"/>
    </row>
    <row r="16651" spans="13:13" x14ac:dyDescent="0.25">
      <c r="M16651"/>
    </row>
    <row r="16652" spans="13:13" x14ac:dyDescent="0.25">
      <c r="M16652"/>
    </row>
    <row r="16653" spans="13:13" x14ac:dyDescent="0.25">
      <c r="M16653"/>
    </row>
    <row r="16654" spans="13:13" x14ac:dyDescent="0.25">
      <c r="M16654"/>
    </row>
    <row r="16655" spans="13:13" x14ac:dyDescent="0.25">
      <c r="M16655"/>
    </row>
    <row r="16656" spans="13:13" x14ac:dyDescent="0.25">
      <c r="M16656"/>
    </row>
    <row r="16657" spans="13:13" x14ac:dyDescent="0.25">
      <c r="M16657"/>
    </row>
    <row r="16658" spans="13:13" x14ac:dyDescent="0.25">
      <c r="M16658"/>
    </row>
    <row r="16659" spans="13:13" x14ac:dyDescent="0.25">
      <c r="M16659"/>
    </row>
    <row r="16660" spans="13:13" x14ac:dyDescent="0.25">
      <c r="M16660"/>
    </row>
    <row r="16661" spans="13:13" x14ac:dyDescent="0.25">
      <c r="M16661"/>
    </row>
    <row r="16662" spans="13:13" x14ac:dyDescent="0.25">
      <c r="M16662"/>
    </row>
    <row r="16663" spans="13:13" x14ac:dyDescent="0.25">
      <c r="M16663"/>
    </row>
    <row r="16664" spans="13:13" x14ac:dyDescent="0.25">
      <c r="M16664"/>
    </row>
    <row r="16665" spans="13:13" x14ac:dyDescent="0.25">
      <c r="M16665"/>
    </row>
    <row r="16666" spans="13:13" x14ac:dyDescent="0.25">
      <c r="M16666"/>
    </row>
    <row r="16667" spans="13:13" x14ac:dyDescent="0.25">
      <c r="M16667"/>
    </row>
    <row r="16668" spans="13:13" x14ac:dyDescent="0.25">
      <c r="M16668"/>
    </row>
    <row r="16669" spans="13:13" x14ac:dyDescent="0.25">
      <c r="M16669"/>
    </row>
    <row r="16670" spans="13:13" x14ac:dyDescent="0.25">
      <c r="M16670"/>
    </row>
    <row r="16671" spans="13:13" x14ac:dyDescent="0.25">
      <c r="M16671"/>
    </row>
    <row r="16672" spans="13:13" x14ac:dyDescent="0.25">
      <c r="M16672"/>
    </row>
    <row r="16673" spans="13:13" x14ac:dyDescent="0.25">
      <c r="M16673"/>
    </row>
    <row r="16674" spans="13:13" x14ac:dyDescent="0.25">
      <c r="M16674"/>
    </row>
    <row r="16675" spans="13:13" x14ac:dyDescent="0.25">
      <c r="M16675"/>
    </row>
    <row r="16676" spans="13:13" x14ac:dyDescent="0.25">
      <c r="M16676"/>
    </row>
    <row r="16677" spans="13:13" x14ac:dyDescent="0.25">
      <c r="M16677"/>
    </row>
    <row r="16678" spans="13:13" x14ac:dyDescent="0.25">
      <c r="M16678"/>
    </row>
    <row r="16679" spans="13:13" x14ac:dyDescent="0.25">
      <c r="M16679"/>
    </row>
    <row r="16680" spans="13:13" x14ac:dyDescent="0.25">
      <c r="M16680"/>
    </row>
    <row r="16681" spans="13:13" x14ac:dyDescent="0.25">
      <c r="M16681"/>
    </row>
    <row r="16682" spans="13:13" x14ac:dyDescent="0.25">
      <c r="M16682"/>
    </row>
    <row r="16683" spans="13:13" x14ac:dyDescent="0.25">
      <c r="M16683"/>
    </row>
    <row r="16684" spans="13:13" x14ac:dyDescent="0.25">
      <c r="M16684"/>
    </row>
    <row r="16685" spans="13:13" x14ac:dyDescent="0.25">
      <c r="M16685"/>
    </row>
    <row r="16686" spans="13:13" x14ac:dyDescent="0.25">
      <c r="M16686"/>
    </row>
    <row r="16687" spans="13:13" x14ac:dyDescent="0.25">
      <c r="M16687"/>
    </row>
    <row r="16688" spans="13:13" x14ac:dyDescent="0.25">
      <c r="M16688"/>
    </row>
    <row r="16689" spans="13:13" x14ac:dyDescent="0.25">
      <c r="M16689"/>
    </row>
    <row r="16690" spans="13:13" x14ac:dyDescent="0.25">
      <c r="M16690"/>
    </row>
    <row r="16691" spans="13:13" x14ac:dyDescent="0.25">
      <c r="M16691"/>
    </row>
    <row r="16692" spans="13:13" x14ac:dyDescent="0.25">
      <c r="M16692"/>
    </row>
    <row r="16693" spans="13:13" x14ac:dyDescent="0.25">
      <c r="M16693"/>
    </row>
    <row r="16694" spans="13:13" x14ac:dyDescent="0.25">
      <c r="M16694"/>
    </row>
    <row r="16695" spans="13:13" x14ac:dyDescent="0.25">
      <c r="M16695"/>
    </row>
    <row r="16696" spans="13:13" x14ac:dyDescent="0.25">
      <c r="M16696"/>
    </row>
    <row r="16697" spans="13:13" x14ac:dyDescent="0.25">
      <c r="M16697"/>
    </row>
    <row r="16698" spans="13:13" x14ac:dyDescent="0.25">
      <c r="M16698"/>
    </row>
    <row r="16699" spans="13:13" x14ac:dyDescent="0.25">
      <c r="M16699"/>
    </row>
    <row r="16700" spans="13:13" x14ac:dyDescent="0.25">
      <c r="M16700"/>
    </row>
    <row r="16701" spans="13:13" x14ac:dyDescent="0.25">
      <c r="M16701"/>
    </row>
    <row r="16702" spans="13:13" x14ac:dyDescent="0.25">
      <c r="M16702"/>
    </row>
    <row r="16703" spans="13:13" x14ac:dyDescent="0.25">
      <c r="M16703"/>
    </row>
    <row r="16704" spans="13:13" x14ac:dyDescent="0.25">
      <c r="M16704"/>
    </row>
    <row r="16705" spans="13:13" x14ac:dyDescent="0.25">
      <c r="M16705"/>
    </row>
    <row r="16706" spans="13:13" x14ac:dyDescent="0.25">
      <c r="M16706"/>
    </row>
    <row r="16707" spans="13:13" x14ac:dyDescent="0.25">
      <c r="M16707"/>
    </row>
    <row r="16708" spans="13:13" x14ac:dyDescent="0.25">
      <c r="M16708"/>
    </row>
    <row r="16709" spans="13:13" x14ac:dyDescent="0.25">
      <c r="M16709"/>
    </row>
    <row r="16710" spans="13:13" x14ac:dyDescent="0.25">
      <c r="M16710"/>
    </row>
    <row r="16711" spans="13:13" x14ac:dyDescent="0.25">
      <c r="M16711"/>
    </row>
    <row r="16712" spans="13:13" x14ac:dyDescent="0.25">
      <c r="M16712"/>
    </row>
    <row r="16713" spans="13:13" x14ac:dyDescent="0.25">
      <c r="M16713"/>
    </row>
    <row r="16714" spans="13:13" x14ac:dyDescent="0.25">
      <c r="M16714"/>
    </row>
    <row r="16715" spans="13:13" x14ac:dyDescent="0.25">
      <c r="M16715"/>
    </row>
    <row r="16716" spans="13:13" x14ac:dyDescent="0.25">
      <c r="M16716"/>
    </row>
    <row r="16717" spans="13:13" x14ac:dyDescent="0.25">
      <c r="M16717"/>
    </row>
    <row r="16718" spans="13:13" x14ac:dyDescent="0.25">
      <c r="M16718"/>
    </row>
    <row r="16719" spans="13:13" x14ac:dyDescent="0.25">
      <c r="M16719"/>
    </row>
    <row r="16720" spans="13:13" x14ac:dyDescent="0.25">
      <c r="M16720"/>
    </row>
    <row r="16721" spans="13:13" x14ac:dyDescent="0.25">
      <c r="M16721"/>
    </row>
    <row r="16722" spans="13:13" x14ac:dyDescent="0.25">
      <c r="M16722"/>
    </row>
    <row r="16723" spans="13:13" x14ac:dyDescent="0.25">
      <c r="M16723"/>
    </row>
    <row r="16724" spans="13:13" x14ac:dyDescent="0.25">
      <c r="M16724"/>
    </row>
    <row r="16725" spans="13:13" x14ac:dyDescent="0.25">
      <c r="M16725"/>
    </row>
    <row r="16726" spans="13:13" x14ac:dyDescent="0.25">
      <c r="M16726"/>
    </row>
    <row r="16727" spans="13:13" x14ac:dyDescent="0.25">
      <c r="M16727"/>
    </row>
    <row r="16728" spans="13:13" x14ac:dyDescent="0.25">
      <c r="M16728"/>
    </row>
    <row r="16729" spans="13:13" x14ac:dyDescent="0.25">
      <c r="M16729"/>
    </row>
    <row r="16730" spans="13:13" x14ac:dyDescent="0.25">
      <c r="M16730"/>
    </row>
    <row r="16731" spans="13:13" x14ac:dyDescent="0.25">
      <c r="M16731"/>
    </row>
    <row r="16732" spans="13:13" x14ac:dyDescent="0.25">
      <c r="M16732"/>
    </row>
    <row r="16733" spans="13:13" x14ac:dyDescent="0.25">
      <c r="M16733"/>
    </row>
    <row r="16734" spans="13:13" x14ac:dyDescent="0.25">
      <c r="M16734"/>
    </row>
    <row r="16735" spans="13:13" x14ac:dyDescent="0.25">
      <c r="M16735"/>
    </row>
    <row r="16736" spans="13:13" x14ac:dyDescent="0.25">
      <c r="M16736"/>
    </row>
    <row r="16737" spans="13:13" x14ac:dyDescent="0.25">
      <c r="M16737"/>
    </row>
    <row r="16738" spans="13:13" x14ac:dyDescent="0.25">
      <c r="M16738"/>
    </row>
    <row r="16739" spans="13:13" x14ac:dyDescent="0.25">
      <c r="M16739"/>
    </row>
    <row r="16740" spans="13:13" x14ac:dyDescent="0.25">
      <c r="M16740"/>
    </row>
    <row r="16741" spans="13:13" x14ac:dyDescent="0.25">
      <c r="M16741"/>
    </row>
    <row r="16742" spans="13:13" x14ac:dyDescent="0.25">
      <c r="M16742"/>
    </row>
    <row r="16743" spans="13:13" x14ac:dyDescent="0.25">
      <c r="M16743"/>
    </row>
    <row r="16744" spans="13:13" x14ac:dyDescent="0.25">
      <c r="M16744"/>
    </row>
    <row r="16745" spans="13:13" x14ac:dyDescent="0.25">
      <c r="M16745"/>
    </row>
    <row r="16746" spans="13:13" x14ac:dyDescent="0.25">
      <c r="M16746"/>
    </row>
    <row r="16747" spans="13:13" x14ac:dyDescent="0.25">
      <c r="M16747"/>
    </row>
    <row r="16748" spans="13:13" x14ac:dyDescent="0.25">
      <c r="M16748"/>
    </row>
    <row r="16749" spans="13:13" x14ac:dyDescent="0.25">
      <c r="M16749"/>
    </row>
    <row r="16750" spans="13:13" x14ac:dyDescent="0.25">
      <c r="M16750"/>
    </row>
    <row r="16751" spans="13:13" x14ac:dyDescent="0.25">
      <c r="M16751"/>
    </row>
    <row r="16752" spans="13:13" x14ac:dyDescent="0.25">
      <c r="M16752"/>
    </row>
    <row r="16753" spans="13:13" x14ac:dyDescent="0.25">
      <c r="M16753"/>
    </row>
    <row r="16754" spans="13:13" x14ac:dyDescent="0.25">
      <c r="M16754"/>
    </row>
    <row r="16755" spans="13:13" x14ac:dyDescent="0.25">
      <c r="M16755"/>
    </row>
    <row r="16756" spans="13:13" x14ac:dyDescent="0.25">
      <c r="M16756"/>
    </row>
    <row r="16757" spans="13:13" x14ac:dyDescent="0.25">
      <c r="M16757"/>
    </row>
    <row r="16758" spans="13:13" x14ac:dyDescent="0.25">
      <c r="M16758"/>
    </row>
    <row r="16759" spans="13:13" x14ac:dyDescent="0.25">
      <c r="M16759"/>
    </row>
    <row r="16760" spans="13:13" x14ac:dyDescent="0.25">
      <c r="M16760"/>
    </row>
    <row r="16761" spans="13:13" x14ac:dyDescent="0.25">
      <c r="M16761"/>
    </row>
    <row r="16762" spans="13:13" x14ac:dyDescent="0.25">
      <c r="M16762"/>
    </row>
    <row r="16763" spans="13:13" x14ac:dyDescent="0.25">
      <c r="M16763"/>
    </row>
    <row r="16764" spans="13:13" x14ac:dyDescent="0.25">
      <c r="M16764"/>
    </row>
    <row r="16765" spans="13:13" x14ac:dyDescent="0.25">
      <c r="M16765"/>
    </row>
    <row r="16766" spans="13:13" x14ac:dyDescent="0.25">
      <c r="M16766"/>
    </row>
    <row r="16767" spans="13:13" x14ac:dyDescent="0.25">
      <c r="M16767"/>
    </row>
    <row r="16768" spans="13:13" x14ac:dyDescent="0.25">
      <c r="M16768"/>
    </row>
    <row r="16769" spans="13:13" x14ac:dyDescent="0.25">
      <c r="M16769"/>
    </row>
    <row r="16770" spans="13:13" x14ac:dyDescent="0.25">
      <c r="M16770"/>
    </row>
    <row r="16771" spans="13:13" x14ac:dyDescent="0.25">
      <c r="M16771"/>
    </row>
    <row r="16772" spans="13:13" x14ac:dyDescent="0.25">
      <c r="M16772"/>
    </row>
    <row r="16773" spans="13:13" x14ac:dyDescent="0.25">
      <c r="M16773"/>
    </row>
    <row r="16774" spans="13:13" x14ac:dyDescent="0.25">
      <c r="M16774"/>
    </row>
    <row r="16775" spans="13:13" x14ac:dyDescent="0.25">
      <c r="M16775"/>
    </row>
    <row r="16776" spans="13:13" x14ac:dyDescent="0.25">
      <c r="M16776"/>
    </row>
    <row r="16777" spans="13:13" x14ac:dyDescent="0.25">
      <c r="M16777"/>
    </row>
    <row r="16778" spans="13:13" x14ac:dyDescent="0.25">
      <c r="M16778"/>
    </row>
    <row r="16779" spans="13:13" x14ac:dyDescent="0.25">
      <c r="M16779"/>
    </row>
    <row r="16780" spans="13:13" x14ac:dyDescent="0.25">
      <c r="M16780"/>
    </row>
    <row r="16781" spans="13:13" x14ac:dyDescent="0.25">
      <c r="M16781"/>
    </row>
    <row r="16782" spans="13:13" x14ac:dyDescent="0.25">
      <c r="M16782"/>
    </row>
    <row r="16783" spans="13:13" x14ac:dyDescent="0.25">
      <c r="M16783"/>
    </row>
    <row r="16784" spans="13:13" x14ac:dyDescent="0.25">
      <c r="M16784"/>
    </row>
    <row r="16785" spans="13:13" x14ac:dyDescent="0.25">
      <c r="M16785"/>
    </row>
    <row r="16786" spans="13:13" x14ac:dyDescent="0.25">
      <c r="M16786"/>
    </row>
    <row r="16787" spans="13:13" x14ac:dyDescent="0.25">
      <c r="M16787"/>
    </row>
    <row r="16788" spans="13:13" x14ac:dyDescent="0.25">
      <c r="M16788"/>
    </row>
    <row r="16789" spans="13:13" x14ac:dyDescent="0.25">
      <c r="M16789"/>
    </row>
    <row r="16790" spans="13:13" x14ac:dyDescent="0.25">
      <c r="M16790"/>
    </row>
    <row r="16791" spans="13:13" x14ac:dyDescent="0.25">
      <c r="M16791"/>
    </row>
    <row r="16792" spans="13:13" x14ac:dyDescent="0.25">
      <c r="M16792"/>
    </row>
    <row r="16793" spans="13:13" x14ac:dyDescent="0.25">
      <c r="M16793"/>
    </row>
    <row r="16794" spans="13:13" x14ac:dyDescent="0.25">
      <c r="M16794"/>
    </row>
    <row r="16795" spans="13:13" x14ac:dyDescent="0.25">
      <c r="M16795"/>
    </row>
    <row r="16796" spans="13:13" x14ac:dyDescent="0.25">
      <c r="M16796"/>
    </row>
    <row r="16797" spans="13:13" x14ac:dyDescent="0.25">
      <c r="M16797"/>
    </row>
    <row r="16798" spans="13:13" x14ac:dyDescent="0.25">
      <c r="M16798"/>
    </row>
    <row r="16799" spans="13:13" x14ac:dyDescent="0.25">
      <c r="M16799"/>
    </row>
    <row r="16800" spans="13:13" x14ac:dyDescent="0.25">
      <c r="M16800"/>
    </row>
    <row r="16801" spans="13:13" x14ac:dyDescent="0.25">
      <c r="M16801"/>
    </row>
    <row r="16802" spans="13:13" x14ac:dyDescent="0.25">
      <c r="M16802"/>
    </row>
    <row r="16803" spans="13:13" x14ac:dyDescent="0.25">
      <c r="M16803"/>
    </row>
    <row r="16804" spans="13:13" x14ac:dyDescent="0.25">
      <c r="M16804"/>
    </row>
    <row r="16805" spans="13:13" x14ac:dyDescent="0.25">
      <c r="M16805"/>
    </row>
    <row r="16806" spans="13:13" x14ac:dyDescent="0.25">
      <c r="M16806"/>
    </row>
    <row r="16807" spans="13:13" x14ac:dyDescent="0.25">
      <c r="M16807"/>
    </row>
    <row r="16808" spans="13:13" x14ac:dyDescent="0.25">
      <c r="M16808"/>
    </row>
    <row r="16809" spans="13:13" x14ac:dyDescent="0.25">
      <c r="M16809"/>
    </row>
    <row r="16810" spans="13:13" x14ac:dyDescent="0.25">
      <c r="M16810"/>
    </row>
    <row r="16811" spans="13:13" x14ac:dyDescent="0.25">
      <c r="M16811"/>
    </row>
    <row r="16812" spans="13:13" x14ac:dyDescent="0.25">
      <c r="M16812"/>
    </row>
    <row r="16813" spans="13:13" x14ac:dyDescent="0.25">
      <c r="M16813"/>
    </row>
    <row r="16814" spans="13:13" x14ac:dyDescent="0.25">
      <c r="M16814"/>
    </row>
    <row r="16815" spans="13:13" x14ac:dyDescent="0.25">
      <c r="M16815"/>
    </row>
    <row r="16816" spans="13:13" x14ac:dyDescent="0.25">
      <c r="M16816"/>
    </row>
    <row r="16817" spans="13:13" x14ac:dyDescent="0.25">
      <c r="M16817"/>
    </row>
    <row r="16818" spans="13:13" x14ac:dyDescent="0.25">
      <c r="M16818"/>
    </row>
    <row r="16819" spans="13:13" x14ac:dyDescent="0.25">
      <c r="M16819"/>
    </row>
    <row r="16820" spans="13:13" x14ac:dyDescent="0.25">
      <c r="M16820"/>
    </row>
    <row r="16821" spans="13:13" x14ac:dyDescent="0.25">
      <c r="M16821"/>
    </row>
    <row r="16822" spans="13:13" x14ac:dyDescent="0.25">
      <c r="M16822"/>
    </row>
    <row r="16823" spans="13:13" x14ac:dyDescent="0.25">
      <c r="M16823"/>
    </row>
    <row r="16824" spans="13:13" x14ac:dyDescent="0.25">
      <c r="M16824"/>
    </row>
    <row r="16825" spans="13:13" x14ac:dyDescent="0.25">
      <c r="M16825"/>
    </row>
    <row r="16826" spans="13:13" x14ac:dyDescent="0.25">
      <c r="M16826"/>
    </row>
    <row r="16827" spans="13:13" x14ac:dyDescent="0.25">
      <c r="M16827"/>
    </row>
    <row r="16828" spans="13:13" x14ac:dyDescent="0.25">
      <c r="M16828"/>
    </row>
    <row r="16829" spans="13:13" x14ac:dyDescent="0.25">
      <c r="M16829"/>
    </row>
    <row r="16830" spans="13:13" x14ac:dyDescent="0.25">
      <c r="M16830"/>
    </row>
    <row r="16831" spans="13:13" x14ac:dyDescent="0.25">
      <c r="M16831"/>
    </row>
    <row r="16832" spans="13:13" x14ac:dyDescent="0.25">
      <c r="M16832"/>
    </row>
    <row r="16833" spans="13:13" x14ac:dyDescent="0.25">
      <c r="M16833"/>
    </row>
    <row r="16834" spans="13:13" x14ac:dyDescent="0.25">
      <c r="M16834"/>
    </row>
    <row r="16835" spans="13:13" x14ac:dyDescent="0.25">
      <c r="M16835"/>
    </row>
    <row r="16836" spans="13:13" x14ac:dyDescent="0.25">
      <c r="M16836"/>
    </row>
    <row r="16837" spans="13:13" x14ac:dyDescent="0.25">
      <c r="M16837"/>
    </row>
    <row r="16838" spans="13:13" x14ac:dyDescent="0.25">
      <c r="M16838"/>
    </row>
    <row r="16839" spans="13:13" x14ac:dyDescent="0.25">
      <c r="M16839"/>
    </row>
    <row r="16840" spans="13:13" x14ac:dyDescent="0.25">
      <c r="M16840"/>
    </row>
    <row r="16841" spans="13:13" x14ac:dyDescent="0.25">
      <c r="M16841"/>
    </row>
    <row r="16842" spans="13:13" x14ac:dyDescent="0.25">
      <c r="M16842"/>
    </row>
    <row r="16843" spans="13:13" x14ac:dyDescent="0.25">
      <c r="M16843"/>
    </row>
    <row r="16844" spans="13:13" x14ac:dyDescent="0.25">
      <c r="M16844"/>
    </row>
    <row r="16845" spans="13:13" x14ac:dyDescent="0.25">
      <c r="M16845"/>
    </row>
    <row r="16846" spans="13:13" x14ac:dyDescent="0.25">
      <c r="M16846"/>
    </row>
    <row r="16847" spans="13:13" x14ac:dyDescent="0.25">
      <c r="M16847"/>
    </row>
    <row r="16848" spans="13:13" x14ac:dyDescent="0.25">
      <c r="M16848"/>
    </row>
    <row r="16849" spans="13:13" x14ac:dyDescent="0.25">
      <c r="M16849"/>
    </row>
    <row r="16850" spans="13:13" x14ac:dyDescent="0.25">
      <c r="M16850"/>
    </row>
    <row r="16851" spans="13:13" x14ac:dyDescent="0.25">
      <c r="M16851"/>
    </row>
    <row r="16852" spans="13:13" x14ac:dyDescent="0.25">
      <c r="M16852"/>
    </row>
    <row r="16853" spans="13:13" x14ac:dyDescent="0.25">
      <c r="M16853"/>
    </row>
    <row r="16854" spans="13:13" x14ac:dyDescent="0.25">
      <c r="M16854"/>
    </row>
    <row r="16855" spans="13:13" x14ac:dyDescent="0.25">
      <c r="M16855"/>
    </row>
    <row r="16856" spans="13:13" x14ac:dyDescent="0.25">
      <c r="M16856"/>
    </row>
    <row r="16857" spans="13:13" x14ac:dyDescent="0.25">
      <c r="M16857"/>
    </row>
    <row r="16858" spans="13:13" x14ac:dyDescent="0.25">
      <c r="M16858"/>
    </row>
    <row r="16859" spans="13:13" x14ac:dyDescent="0.25">
      <c r="M16859"/>
    </row>
    <row r="16860" spans="13:13" x14ac:dyDescent="0.25">
      <c r="M16860"/>
    </row>
    <row r="16861" spans="13:13" x14ac:dyDescent="0.25">
      <c r="M16861"/>
    </row>
    <row r="16862" spans="13:13" x14ac:dyDescent="0.25">
      <c r="M16862"/>
    </row>
    <row r="16863" spans="13:13" x14ac:dyDescent="0.25">
      <c r="M16863"/>
    </row>
    <row r="16864" spans="13:13" x14ac:dyDescent="0.25">
      <c r="M16864"/>
    </row>
    <row r="16865" spans="13:13" x14ac:dyDescent="0.25">
      <c r="M16865"/>
    </row>
    <row r="16866" spans="13:13" x14ac:dyDescent="0.25">
      <c r="M16866"/>
    </row>
    <row r="16867" spans="13:13" x14ac:dyDescent="0.25">
      <c r="M16867"/>
    </row>
    <row r="16868" spans="13:13" x14ac:dyDescent="0.25">
      <c r="M16868"/>
    </row>
    <row r="16869" spans="13:13" x14ac:dyDescent="0.25">
      <c r="M16869"/>
    </row>
    <row r="16870" spans="13:13" x14ac:dyDescent="0.25">
      <c r="M16870"/>
    </row>
    <row r="16871" spans="13:13" x14ac:dyDescent="0.25">
      <c r="M16871"/>
    </row>
    <row r="16872" spans="13:13" x14ac:dyDescent="0.25">
      <c r="M16872"/>
    </row>
    <row r="16873" spans="13:13" x14ac:dyDescent="0.25">
      <c r="M16873"/>
    </row>
    <row r="16874" spans="13:13" x14ac:dyDescent="0.25">
      <c r="M16874"/>
    </row>
    <row r="16875" spans="13:13" x14ac:dyDescent="0.25">
      <c r="M16875"/>
    </row>
    <row r="16876" spans="13:13" x14ac:dyDescent="0.25">
      <c r="M16876"/>
    </row>
    <row r="16877" spans="13:13" x14ac:dyDescent="0.25">
      <c r="M16877"/>
    </row>
    <row r="16878" spans="13:13" x14ac:dyDescent="0.25">
      <c r="M16878"/>
    </row>
    <row r="16879" spans="13:13" x14ac:dyDescent="0.25">
      <c r="M16879"/>
    </row>
    <row r="16880" spans="13:13" x14ac:dyDescent="0.25">
      <c r="M16880"/>
    </row>
    <row r="16881" spans="13:13" x14ac:dyDescent="0.25">
      <c r="M16881"/>
    </row>
    <row r="16882" spans="13:13" x14ac:dyDescent="0.25">
      <c r="M16882"/>
    </row>
    <row r="16883" spans="13:13" x14ac:dyDescent="0.25">
      <c r="M16883"/>
    </row>
    <row r="16884" spans="13:13" x14ac:dyDescent="0.25">
      <c r="M16884"/>
    </row>
    <row r="16885" spans="13:13" x14ac:dyDescent="0.25">
      <c r="M16885"/>
    </row>
    <row r="16886" spans="13:13" x14ac:dyDescent="0.25">
      <c r="M16886"/>
    </row>
    <row r="16887" spans="13:13" x14ac:dyDescent="0.25">
      <c r="M16887"/>
    </row>
    <row r="16888" spans="13:13" x14ac:dyDescent="0.25">
      <c r="M16888"/>
    </row>
    <row r="16889" spans="13:13" x14ac:dyDescent="0.25">
      <c r="M16889"/>
    </row>
    <row r="16890" spans="13:13" x14ac:dyDescent="0.25">
      <c r="M16890"/>
    </row>
    <row r="16891" spans="13:13" x14ac:dyDescent="0.25">
      <c r="M16891"/>
    </row>
    <row r="16892" spans="13:13" x14ac:dyDescent="0.25">
      <c r="M16892"/>
    </row>
    <row r="16893" spans="13:13" x14ac:dyDescent="0.25">
      <c r="M16893"/>
    </row>
    <row r="16894" spans="13:13" x14ac:dyDescent="0.25">
      <c r="M16894"/>
    </row>
    <row r="16895" spans="13:13" x14ac:dyDescent="0.25">
      <c r="M16895"/>
    </row>
    <row r="16896" spans="13:13" x14ac:dyDescent="0.25">
      <c r="M16896"/>
    </row>
    <row r="16897" spans="13:13" x14ac:dyDescent="0.25">
      <c r="M16897"/>
    </row>
    <row r="16898" spans="13:13" x14ac:dyDescent="0.25">
      <c r="M16898"/>
    </row>
    <row r="16899" spans="13:13" x14ac:dyDescent="0.25">
      <c r="M16899"/>
    </row>
    <row r="16900" spans="13:13" x14ac:dyDescent="0.25">
      <c r="M16900"/>
    </row>
    <row r="16901" spans="13:13" x14ac:dyDescent="0.25">
      <c r="M16901"/>
    </row>
    <row r="16902" spans="13:13" x14ac:dyDescent="0.25">
      <c r="M16902"/>
    </row>
    <row r="16903" spans="13:13" x14ac:dyDescent="0.25">
      <c r="M16903"/>
    </row>
    <row r="16904" spans="13:13" x14ac:dyDescent="0.25">
      <c r="M16904"/>
    </row>
    <row r="16905" spans="13:13" x14ac:dyDescent="0.25">
      <c r="M16905"/>
    </row>
    <row r="16906" spans="13:13" x14ac:dyDescent="0.25">
      <c r="M16906"/>
    </row>
    <row r="16907" spans="13:13" x14ac:dyDescent="0.25">
      <c r="M16907"/>
    </row>
    <row r="16908" spans="13:13" x14ac:dyDescent="0.25">
      <c r="M16908"/>
    </row>
    <row r="16909" spans="13:13" x14ac:dyDescent="0.25">
      <c r="M16909"/>
    </row>
    <row r="16910" spans="13:13" x14ac:dyDescent="0.25">
      <c r="M16910"/>
    </row>
    <row r="16911" spans="13:13" x14ac:dyDescent="0.25">
      <c r="M16911"/>
    </row>
    <row r="16912" spans="13:13" x14ac:dyDescent="0.25">
      <c r="M16912"/>
    </row>
    <row r="16913" spans="13:13" x14ac:dyDescent="0.25">
      <c r="M16913"/>
    </row>
    <row r="16914" spans="13:13" x14ac:dyDescent="0.25">
      <c r="M16914"/>
    </row>
    <row r="16915" spans="13:13" x14ac:dyDescent="0.25">
      <c r="M16915"/>
    </row>
    <row r="16916" spans="13:13" x14ac:dyDescent="0.25">
      <c r="M16916"/>
    </row>
    <row r="16917" spans="13:13" x14ac:dyDescent="0.25">
      <c r="M16917"/>
    </row>
    <row r="16918" spans="13:13" x14ac:dyDescent="0.25">
      <c r="M16918"/>
    </row>
    <row r="16919" spans="13:13" x14ac:dyDescent="0.25">
      <c r="M16919"/>
    </row>
    <row r="16920" spans="13:13" x14ac:dyDescent="0.25">
      <c r="M16920"/>
    </row>
    <row r="16921" spans="13:13" x14ac:dyDescent="0.25">
      <c r="M16921"/>
    </row>
    <row r="16922" spans="13:13" x14ac:dyDescent="0.25">
      <c r="M16922"/>
    </row>
    <row r="16923" spans="13:13" x14ac:dyDescent="0.25">
      <c r="M16923"/>
    </row>
    <row r="16924" spans="13:13" x14ac:dyDescent="0.25">
      <c r="M16924"/>
    </row>
    <row r="16925" spans="13:13" x14ac:dyDescent="0.25">
      <c r="M16925"/>
    </row>
    <row r="16926" spans="13:13" x14ac:dyDescent="0.25">
      <c r="M16926"/>
    </row>
    <row r="16927" spans="13:13" x14ac:dyDescent="0.25">
      <c r="M16927"/>
    </row>
    <row r="16928" spans="13:13" x14ac:dyDescent="0.25">
      <c r="M16928"/>
    </row>
    <row r="16929" spans="13:13" x14ac:dyDescent="0.25">
      <c r="M16929"/>
    </row>
    <row r="16930" spans="13:13" x14ac:dyDescent="0.25">
      <c r="M16930"/>
    </row>
    <row r="16931" spans="13:13" x14ac:dyDescent="0.25">
      <c r="M16931"/>
    </row>
    <row r="16932" spans="13:13" x14ac:dyDescent="0.25">
      <c r="M16932"/>
    </row>
    <row r="16933" spans="13:13" x14ac:dyDescent="0.25">
      <c r="M16933"/>
    </row>
    <row r="16934" spans="13:13" x14ac:dyDescent="0.25">
      <c r="M16934"/>
    </row>
    <row r="16935" spans="13:13" x14ac:dyDescent="0.25">
      <c r="M16935"/>
    </row>
    <row r="16936" spans="13:13" x14ac:dyDescent="0.25">
      <c r="M16936"/>
    </row>
    <row r="16937" spans="13:13" x14ac:dyDescent="0.25">
      <c r="M16937"/>
    </row>
    <row r="16938" spans="13:13" x14ac:dyDescent="0.25">
      <c r="M16938"/>
    </row>
    <row r="16939" spans="13:13" x14ac:dyDescent="0.25">
      <c r="M16939"/>
    </row>
    <row r="16940" spans="13:13" x14ac:dyDescent="0.25">
      <c r="M16940"/>
    </row>
    <row r="16941" spans="13:13" x14ac:dyDescent="0.25">
      <c r="M16941"/>
    </row>
    <row r="16942" spans="13:13" x14ac:dyDescent="0.25">
      <c r="M16942"/>
    </row>
    <row r="16943" spans="13:13" x14ac:dyDescent="0.25">
      <c r="M16943"/>
    </row>
    <row r="16944" spans="13:13" x14ac:dyDescent="0.25">
      <c r="M16944"/>
    </row>
    <row r="16945" spans="13:13" x14ac:dyDescent="0.25">
      <c r="M16945"/>
    </row>
    <row r="16946" spans="13:13" x14ac:dyDescent="0.25">
      <c r="M16946"/>
    </row>
    <row r="16947" spans="13:13" x14ac:dyDescent="0.25">
      <c r="M16947"/>
    </row>
    <row r="16948" spans="13:13" x14ac:dyDescent="0.25">
      <c r="M16948"/>
    </row>
    <row r="16949" spans="13:13" x14ac:dyDescent="0.25">
      <c r="M16949"/>
    </row>
    <row r="16950" spans="13:13" x14ac:dyDescent="0.25">
      <c r="M16950"/>
    </row>
    <row r="16951" spans="13:13" x14ac:dyDescent="0.25">
      <c r="M16951"/>
    </row>
    <row r="16952" spans="13:13" x14ac:dyDescent="0.25">
      <c r="M16952"/>
    </row>
    <row r="16953" spans="13:13" x14ac:dyDescent="0.25">
      <c r="M16953"/>
    </row>
    <row r="16954" spans="13:13" x14ac:dyDescent="0.25">
      <c r="M16954"/>
    </row>
    <row r="16955" spans="13:13" x14ac:dyDescent="0.25">
      <c r="M16955"/>
    </row>
    <row r="16956" spans="13:13" x14ac:dyDescent="0.25">
      <c r="M16956"/>
    </row>
    <row r="16957" spans="13:13" x14ac:dyDescent="0.25">
      <c r="M16957"/>
    </row>
    <row r="16958" spans="13:13" x14ac:dyDescent="0.25">
      <c r="M16958"/>
    </row>
    <row r="16959" spans="13:13" x14ac:dyDescent="0.25">
      <c r="M16959"/>
    </row>
    <row r="16960" spans="13:13" x14ac:dyDescent="0.25">
      <c r="M16960"/>
    </row>
    <row r="16961" spans="13:13" x14ac:dyDescent="0.25">
      <c r="M16961"/>
    </row>
    <row r="16962" spans="13:13" x14ac:dyDescent="0.25">
      <c r="M16962"/>
    </row>
    <row r="16963" spans="13:13" x14ac:dyDescent="0.25">
      <c r="M16963"/>
    </row>
    <row r="16964" spans="13:13" x14ac:dyDescent="0.25">
      <c r="M16964"/>
    </row>
    <row r="16965" spans="13:13" x14ac:dyDescent="0.25">
      <c r="M16965"/>
    </row>
    <row r="16966" spans="13:13" x14ac:dyDescent="0.25">
      <c r="M16966"/>
    </row>
    <row r="16967" spans="13:13" x14ac:dyDescent="0.25">
      <c r="M16967"/>
    </row>
    <row r="16968" spans="13:13" x14ac:dyDescent="0.25">
      <c r="M16968"/>
    </row>
    <row r="16969" spans="13:13" x14ac:dyDescent="0.25">
      <c r="M16969"/>
    </row>
    <row r="16970" spans="13:13" x14ac:dyDescent="0.25">
      <c r="M16970"/>
    </row>
    <row r="16971" spans="13:13" x14ac:dyDescent="0.25">
      <c r="M16971"/>
    </row>
    <row r="16972" spans="13:13" x14ac:dyDescent="0.25">
      <c r="M16972"/>
    </row>
    <row r="16973" spans="13:13" x14ac:dyDescent="0.25">
      <c r="M16973"/>
    </row>
    <row r="16974" spans="13:13" x14ac:dyDescent="0.25">
      <c r="M16974"/>
    </row>
    <row r="16975" spans="13:13" x14ac:dyDescent="0.25">
      <c r="M16975"/>
    </row>
    <row r="16976" spans="13:13" x14ac:dyDescent="0.25">
      <c r="M16976"/>
    </row>
    <row r="16977" spans="13:13" x14ac:dyDescent="0.25">
      <c r="M16977"/>
    </row>
    <row r="16978" spans="13:13" x14ac:dyDescent="0.25">
      <c r="M16978"/>
    </row>
    <row r="16979" spans="13:13" x14ac:dyDescent="0.25">
      <c r="M16979"/>
    </row>
    <row r="16980" spans="13:13" x14ac:dyDescent="0.25">
      <c r="M16980"/>
    </row>
    <row r="16981" spans="13:13" x14ac:dyDescent="0.25">
      <c r="M16981"/>
    </row>
    <row r="16982" spans="13:13" x14ac:dyDescent="0.25">
      <c r="M16982"/>
    </row>
    <row r="16983" spans="13:13" x14ac:dyDescent="0.25">
      <c r="M16983"/>
    </row>
    <row r="16984" spans="13:13" x14ac:dyDescent="0.25">
      <c r="M16984"/>
    </row>
    <row r="16985" spans="13:13" x14ac:dyDescent="0.25">
      <c r="M16985"/>
    </row>
    <row r="16986" spans="13:13" x14ac:dyDescent="0.25">
      <c r="M16986"/>
    </row>
    <row r="16987" spans="13:13" x14ac:dyDescent="0.25">
      <c r="M16987"/>
    </row>
    <row r="16988" spans="13:13" x14ac:dyDescent="0.25">
      <c r="M16988"/>
    </row>
    <row r="16989" spans="13:13" x14ac:dyDescent="0.25">
      <c r="M16989"/>
    </row>
    <row r="16990" spans="13:13" x14ac:dyDescent="0.25">
      <c r="M16990"/>
    </row>
    <row r="16991" spans="13:13" x14ac:dyDescent="0.25">
      <c r="M16991"/>
    </row>
    <row r="16992" spans="13:13" x14ac:dyDescent="0.25">
      <c r="M16992"/>
    </row>
    <row r="16993" spans="13:13" x14ac:dyDescent="0.25">
      <c r="M16993"/>
    </row>
    <row r="16994" spans="13:13" x14ac:dyDescent="0.25">
      <c r="M16994"/>
    </row>
    <row r="16995" spans="13:13" x14ac:dyDescent="0.25">
      <c r="M16995"/>
    </row>
    <row r="16996" spans="13:13" x14ac:dyDescent="0.25">
      <c r="M16996"/>
    </row>
    <row r="16997" spans="13:13" x14ac:dyDescent="0.25">
      <c r="M16997"/>
    </row>
    <row r="16998" spans="13:13" x14ac:dyDescent="0.25">
      <c r="M16998"/>
    </row>
    <row r="16999" spans="13:13" x14ac:dyDescent="0.25">
      <c r="M16999"/>
    </row>
    <row r="17000" spans="13:13" x14ac:dyDescent="0.25">
      <c r="M17000"/>
    </row>
    <row r="17001" spans="13:13" x14ac:dyDescent="0.25">
      <c r="M17001"/>
    </row>
    <row r="17002" spans="13:13" x14ac:dyDescent="0.25">
      <c r="M17002"/>
    </row>
    <row r="17003" spans="13:13" x14ac:dyDescent="0.25">
      <c r="M17003"/>
    </row>
    <row r="17004" spans="13:13" x14ac:dyDescent="0.25">
      <c r="M17004"/>
    </row>
    <row r="17005" spans="13:13" x14ac:dyDescent="0.25">
      <c r="M17005"/>
    </row>
    <row r="17006" spans="13:13" x14ac:dyDescent="0.25">
      <c r="M17006"/>
    </row>
    <row r="17007" spans="13:13" x14ac:dyDescent="0.25">
      <c r="M17007"/>
    </row>
    <row r="17008" spans="13:13" x14ac:dyDescent="0.25">
      <c r="M17008"/>
    </row>
    <row r="17009" spans="13:13" x14ac:dyDescent="0.25">
      <c r="M17009"/>
    </row>
    <row r="17010" spans="13:13" x14ac:dyDescent="0.25">
      <c r="M17010"/>
    </row>
    <row r="17011" spans="13:13" x14ac:dyDescent="0.25">
      <c r="M17011"/>
    </row>
    <row r="17012" spans="13:13" x14ac:dyDescent="0.25">
      <c r="M17012"/>
    </row>
    <row r="17013" spans="13:13" x14ac:dyDescent="0.25">
      <c r="M17013"/>
    </row>
    <row r="17014" spans="13:13" x14ac:dyDescent="0.25">
      <c r="M17014"/>
    </row>
    <row r="17015" spans="13:13" x14ac:dyDescent="0.25">
      <c r="M17015"/>
    </row>
    <row r="17016" spans="13:13" x14ac:dyDescent="0.25">
      <c r="M17016"/>
    </row>
    <row r="17017" spans="13:13" x14ac:dyDescent="0.25">
      <c r="M17017"/>
    </row>
    <row r="17018" spans="13:13" x14ac:dyDescent="0.25">
      <c r="M17018"/>
    </row>
    <row r="17019" spans="13:13" x14ac:dyDescent="0.25">
      <c r="M17019"/>
    </row>
    <row r="17020" spans="13:13" x14ac:dyDescent="0.25">
      <c r="M17020"/>
    </row>
    <row r="17021" spans="13:13" x14ac:dyDescent="0.25">
      <c r="M17021"/>
    </row>
    <row r="17022" spans="13:13" x14ac:dyDescent="0.25">
      <c r="M17022"/>
    </row>
    <row r="17023" spans="13:13" x14ac:dyDescent="0.25">
      <c r="M17023"/>
    </row>
    <row r="17024" spans="13:13" x14ac:dyDescent="0.25">
      <c r="M17024"/>
    </row>
    <row r="17025" spans="13:13" x14ac:dyDescent="0.25">
      <c r="M17025"/>
    </row>
    <row r="17026" spans="13:13" x14ac:dyDescent="0.25">
      <c r="M17026"/>
    </row>
    <row r="17027" spans="13:13" x14ac:dyDescent="0.25">
      <c r="M17027"/>
    </row>
    <row r="17028" spans="13:13" x14ac:dyDescent="0.25">
      <c r="M17028"/>
    </row>
    <row r="17029" spans="13:13" x14ac:dyDescent="0.25">
      <c r="M17029"/>
    </row>
    <row r="17030" spans="13:13" x14ac:dyDescent="0.25">
      <c r="M17030"/>
    </row>
    <row r="17031" spans="13:13" x14ac:dyDescent="0.25">
      <c r="M17031"/>
    </row>
    <row r="17032" spans="13:13" x14ac:dyDescent="0.25">
      <c r="M17032"/>
    </row>
    <row r="17033" spans="13:13" x14ac:dyDescent="0.25">
      <c r="M17033"/>
    </row>
    <row r="17034" spans="13:13" x14ac:dyDescent="0.25">
      <c r="M17034"/>
    </row>
    <row r="17035" spans="13:13" x14ac:dyDescent="0.25">
      <c r="M17035"/>
    </row>
    <row r="17036" spans="13:13" x14ac:dyDescent="0.25">
      <c r="M17036"/>
    </row>
    <row r="17037" spans="13:13" x14ac:dyDescent="0.25">
      <c r="M17037"/>
    </row>
    <row r="17038" spans="13:13" x14ac:dyDescent="0.25">
      <c r="M17038"/>
    </row>
    <row r="17039" spans="13:13" x14ac:dyDescent="0.25">
      <c r="M17039"/>
    </row>
    <row r="17040" spans="13:13" x14ac:dyDescent="0.25">
      <c r="M17040"/>
    </row>
    <row r="17041" spans="13:13" x14ac:dyDescent="0.25">
      <c r="M17041"/>
    </row>
    <row r="17042" spans="13:13" x14ac:dyDescent="0.25">
      <c r="M17042"/>
    </row>
    <row r="17043" spans="13:13" x14ac:dyDescent="0.25">
      <c r="M17043"/>
    </row>
    <row r="17044" spans="13:13" x14ac:dyDescent="0.25">
      <c r="M17044"/>
    </row>
    <row r="17045" spans="13:13" x14ac:dyDescent="0.25">
      <c r="M17045"/>
    </row>
    <row r="17046" spans="13:13" x14ac:dyDescent="0.25">
      <c r="M17046"/>
    </row>
    <row r="17047" spans="13:13" x14ac:dyDescent="0.25">
      <c r="M17047"/>
    </row>
    <row r="17048" spans="13:13" x14ac:dyDescent="0.25">
      <c r="M17048"/>
    </row>
    <row r="17049" spans="13:13" x14ac:dyDescent="0.25">
      <c r="M17049"/>
    </row>
    <row r="17050" spans="13:13" x14ac:dyDescent="0.25">
      <c r="M17050"/>
    </row>
    <row r="17051" spans="13:13" x14ac:dyDescent="0.25">
      <c r="M17051"/>
    </row>
    <row r="17052" spans="13:13" x14ac:dyDescent="0.25">
      <c r="M17052"/>
    </row>
    <row r="17053" spans="13:13" x14ac:dyDescent="0.25">
      <c r="M17053"/>
    </row>
    <row r="17054" spans="13:13" x14ac:dyDescent="0.25">
      <c r="M17054"/>
    </row>
    <row r="17055" spans="13:13" x14ac:dyDescent="0.25">
      <c r="M17055"/>
    </row>
    <row r="17056" spans="13:13" x14ac:dyDescent="0.25">
      <c r="M17056"/>
    </row>
    <row r="17057" spans="13:13" x14ac:dyDescent="0.25">
      <c r="M17057"/>
    </row>
    <row r="17058" spans="13:13" x14ac:dyDescent="0.25">
      <c r="M17058"/>
    </row>
    <row r="17059" spans="13:13" x14ac:dyDescent="0.25">
      <c r="M17059"/>
    </row>
    <row r="17060" spans="13:13" x14ac:dyDescent="0.25">
      <c r="M17060"/>
    </row>
    <row r="17061" spans="13:13" x14ac:dyDescent="0.25">
      <c r="M17061"/>
    </row>
    <row r="17062" spans="13:13" x14ac:dyDescent="0.25">
      <c r="M17062"/>
    </row>
    <row r="17063" spans="13:13" x14ac:dyDescent="0.25">
      <c r="M17063"/>
    </row>
    <row r="17064" spans="13:13" x14ac:dyDescent="0.25">
      <c r="M17064"/>
    </row>
    <row r="17065" spans="13:13" x14ac:dyDescent="0.25">
      <c r="M17065"/>
    </row>
    <row r="17066" spans="13:13" x14ac:dyDescent="0.25">
      <c r="M17066"/>
    </row>
    <row r="17067" spans="13:13" x14ac:dyDescent="0.25">
      <c r="M17067"/>
    </row>
    <row r="17068" spans="13:13" x14ac:dyDescent="0.25">
      <c r="M17068"/>
    </row>
    <row r="17069" spans="13:13" x14ac:dyDescent="0.25">
      <c r="M17069"/>
    </row>
    <row r="17070" spans="13:13" x14ac:dyDescent="0.25">
      <c r="M17070"/>
    </row>
    <row r="17071" spans="13:13" x14ac:dyDescent="0.25">
      <c r="M17071"/>
    </row>
    <row r="17072" spans="13:13" x14ac:dyDescent="0.25">
      <c r="M17072"/>
    </row>
    <row r="17073" spans="13:13" x14ac:dyDescent="0.25">
      <c r="M17073"/>
    </row>
    <row r="17074" spans="13:13" x14ac:dyDescent="0.25">
      <c r="M17074"/>
    </row>
    <row r="17075" spans="13:13" x14ac:dyDescent="0.25">
      <c r="M17075"/>
    </row>
    <row r="17076" spans="13:13" x14ac:dyDescent="0.25">
      <c r="M17076"/>
    </row>
    <row r="17077" spans="13:13" x14ac:dyDescent="0.25">
      <c r="M17077"/>
    </row>
    <row r="17078" spans="13:13" x14ac:dyDescent="0.25">
      <c r="M17078"/>
    </row>
    <row r="17079" spans="13:13" x14ac:dyDescent="0.25">
      <c r="M17079"/>
    </row>
    <row r="17080" spans="13:13" x14ac:dyDescent="0.25">
      <c r="M17080"/>
    </row>
    <row r="17081" spans="13:13" x14ac:dyDescent="0.25">
      <c r="M17081"/>
    </row>
    <row r="17082" spans="13:13" x14ac:dyDescent="0.25">
      <c r="M17082"/>
    </row>
    <row r="17083" spans="13:13" x14ac:dyDescent="0.25">
      <c r="M17083"/>
    </row>
    <row r="17084" spans="13:13" x14ac:dyDescent="0.25">
      <c r="M17084"/>
    </row>
    <row r="17085" spans="13:13" x14ac:dyDescent="0.25">
      <c r="M17085"/>
    </row>
    <row r="17086" spans="13:13" x14ac:dyDescent="0.25">
      <c r="M17086"/>
    </row>
    <row r="17087" spans="13:13" x14ac:dyDescent="0.25">
      <c r="M17087"/>
    </row>
    <row r="17088" spans="13:13" x14ac:dyDescent="0.25">
      <c r="M17088"/>
    </row>
    <row r="17089" spans="13:13" x14ac:dyDescent="0.25">
      <c r="M17089"/>
    </row>
    <row r="17090" spans="13:13" x14ac:dyDescent="0.25">
      <c r="M17090"/>
    </row>
    <row r="17091" spans="13:13" x14ac:dyDescent="0.25">
      <c r="M17091"/>
    </row>
    <row r="17092" spans="13:13" x14ac:dyDescent="0.25">
      <c r="M17092"/>
    </row>
    <row r="17093" spans="13:13" x14ac:dyDescent="0.25">
      <c r="M17093"/>
    </row>
    <row r="17094" spans="13:13" x14ac:dyDescent="0.25">
      <c r="M17094"/>
    </row>
    <row r="17095" spans="13:13" x14ac:dyDescent="0.25">
      <c r="M17095"/>
    </row>
    <row r="17096" spans="13:13" x14ac:dyDescent="0.25">
      <c r="M17096"/>
    </row>
    <row r="17097" spans="13:13" x14ac:dyDescent="0.25">
      <c r="M17097"/>
    </row>
    <row r="17098" spans="13:13" x14ac:dyDescent="0.25">
      <c r="M17098"/>
    </row>
    <row r="17099" spans="13:13" x14ac:dyDescent="0.25">
      <c r="M17099"/>
    </row>
    <row r="17100" spans="13:13" x14ac:dyDescent="0.25">
      <c r="M17100"/>
    </row>
    <row r="17101" spans="13:13" x14ac:dyDescent="0.25">
      <c r="M17101"/>
    </row>
    <row r="17102" spans="13:13" x14ac:dyDescent="0.25">
      <c r="M17102"/>
    </row>
    <row r="17103" spans="13:13" x14ac:dyDescent="0.25">
      <c r="M17103"/>
    </row>
    <row r="17104" spans="13:13" x14ac:dyDescent="0.25">
      <c r="M17104"/>
    </row>
    <row r="17105" spans="13:13" x14ac:dyDescent="0.25">
      <c r="M17105"/>
    </row>
    <row r="17106" spans="13:13" x14ac:dyDescent="0.25">
      <c r="M17106"/>
    </row>
    <row r="17107" spans="13:13" x14ac:dyDescent="0.25">
      <c r="M17107"/>
    </row>
    <row r="17108" spans="13:13" x14ac:dyDescent="0.25">
      <c r="M17108"/>
    </row>
    <row r="17109" spans="13:13" x14ac:dyDescent="0.25">
      <c r="M17109"/>
    </row>
    <row r="17110" spans="13:13" x14ac:dyDescent="0.25">
      <c r="M17110"/>
    </row>
    <row r="17111" spans="13:13" x14ac:dyDescent="0.25">
      <c r="M17111"/>
    </row>
    <row r="17112" spans="13:13" x14ac:dyDescent="0.25">
      <c r="M17112"/>
    </row>
    <row r="17113" spans="13:13" x14ac:dyDescent="0.25">
      <c r="M17113"/>
    </row>
    <row r="17114" spans="13:13" x14ac:dyDescent="0.25">
      <c r="M17114"/>
    </row>
    <row r="17115" spans="13:13" x14ac:dyDescent="0.25">
      <c r="M17115"/>
    </row>
    <row r="17116" spans="13:13" x14ac:dyDescent="0.25">
      <c r="M17116"/>
    </row>
    <row r="17117" spans="13:13" x14ac:dyDescent="0.25">
      <c r="M17117"/>
    </row>
    <row r="17118" spans="13:13" x14ac:dyDescent="0.25">
      <c r="M17118"/>
    </row>
    <row r="17119" spans="13:13" x14ac:dyDescent="0.25">
      <c r="M17119"/>
    </row>
    <row r="17120" spans="13:13" x14ac:dyDescent="0.25">
      <c r="M17120"/>
    </row>
    <row r="17121" spans="13:13" x14ac:dyDescent="0.25">
      <c r="M17121"/>
    </row>
    <row r="17122" spans="13:13" x14ac:dyDescent="0.25">
      <c r="M17122"/>
    </row>
    <row r="17123" spans="13:13" x14ac:dyDescent="0.25">
      <c r="M17123"/>
    </row>
    <row r="17124" spans="13:13" x14ac:dyDescent="0.25">
      <c r="M17124"/>
    </row>
    <row r="17125" spans="13:13" x14ac:dyDescent="0.25">
      <c r="M17125"/>
    </row>
    <row r="17126" spans="13:13" x14ac:dyDescent="0.25">
      <c r="M17126"/>
    </row>
    <row r="17127" spans="13:13" x14ac:dyDescent="0.25">
      <c r="M17127"/>
    </row>
    <row r="17128" spans="13:13" x14ac:dyDescent="0.25">
      <c r="M17128"/>
    </row>
    <row r="17129" spans="13:13" x14ac:dyDescent="0.25">
      <c r="M17129"/>
    </row>
    <row r="17130" spans="13:13" x14ac:dyDescent="0.25">
      <c r="M17130"/>
    </row>
    <row r="17131" spans="13:13" x14ac:dyDescent="0.25">
      <c r="M17131"/>
    </row>
    <row r="17132" spans="13:13" x14ac:dyDescent="0.25">
      <c r="M17132"/>
    </row>
    <row r="17133" spans="13:13" x14ac:dyDescent="0.25">
      <c r="M17133"/>
    </row>
    <row r="17134" spans="13:13" x14ac:dyDescent="0.25">
      <c r="M17134"/>
    </row>
    <row r="17135" spans="13:13" x14ac:dyDescent="0.25">
      <c r="M17135"/>
    </row>
    <row r="17136" spans="13:13" x14ac:dyDescent="0.25">
      <c r="M17136"/>
    </row>
    <row r="17137" spans="13:13" x14ac:dyDescent="0.25">
      <c r="M17137"/>
    </row>
    <row r="17138" spans="13:13" x14ac:dyDescent="0.25">
      <c r="M17138"/>
    </row>
    <row r="17139" spans="13:13" x14ac:dyDescent="0.25">
      <c r="M17139"/>
    </row>
    <row r="17140" spans="13:13" x14ac:dyDescent="0.25">
      <c r="M17140"/>
    </row>
    <row r="17141" spans="13:13" x14ac:dyDescent="0.25">
      <c r="M17141"/>
    </row>
    <row r="17142" spans="13:13" x14ac:dyDescent="0.25">
      <c r="M17142"/>
    </row>
    <row r="17143" spans="13:13" x14ac:dyDescent="0.25">
      <c r="M17143"/>
    </row>
    <row r="17144" spans="13:13" x14ac:dyDescent="0.25">
      <c r="M17144"/>
    </row>
    <row r="17145" spans="13:13" x14ac:dyDescent="0.25">
      <c r="M17145"/>
    </row>
    <row r="17146" spans="13:13" x14ac:dyDescent="0.25">
      <c r="M17146"/>
    </row>
    <row r="17147" spans="13:13" x14ac:dyDescent="0.25">
      <c r="M17147"/>
    </row>
    <row r="17148" spans="13:13" x14ac:dyDescent="0.25">
      <c r="M17148"/>
    </row>
    <row r="17149" spans="13:13" x14ac:dyDescent="0.25">
      <c r="M17149"/>
    </row>
    <row r="17150" spans="13:13" x14ac:dyDescent="0.25">
      <c r="M17150"/>
    </row>
    <row r="17151" spans="13:13" x14ac:dyDescent="0.25">
      <c r="M17151"/>
    </row>
    <row r="17152" spans="13:13" x14ac:dyDescent="0.25">
      <c r="M17152"/>
    </row>
    <row r="17153" spans="13:13" x14ac:dyDescent="0.25">
      <c r="M17153"/>
    </row>
    <row r="17154" spans="13:13" x14ac:dyDescent="0.25">
      <c r="M17154"/>
    </row>
    <row r="17155" spans="13:13" x14ac:dyDescent="0.25">
      <c r="M17155"/>
    </row>
    <row r="17156" spans="13:13" x14ac:dyDescent="0.25">
      <c r="M17156"/>
    </row>
    <row r="17157" spans="13:13" x14ac:dyDescent="0.25">
      <c r="M17157"/>
    </row>
    <row r="17158" spans="13:13" x14ac:dyDescent="0.25">
      <c r="M17158"/>
    </row>
    <row r="17159" spans="13:13" x14ac:dyDescent="0.25">
      <c r="M17159"/>
    </row>
    <row r="17160" spans="13:13" x14ac:dyDescent="0.25">
      <c r="M17160"/>
    </row>
    <row r="17161" spans="13:13" x14ac:dyDescent="0.25">
      <c r="M17161"/>
    </row>
    <row r="17162" spans="13:13" x14ac:dyDescent="0.25">
      <c r="M17162"/>
    </row>
    <row r="17163" spans="13:13" x14ac:dyDescent="0.25">
      <c r="M17163"/>
    </row>
    <row r="17164" spans="13:13" x14ac:dyDescent="0.25">
      <c r="M17164"/>
    </row>
    <row r="17165" spans="13:13" x14ac:dyDescent="0.25">
      <c r="M17165"/>
    </row>
    <row r="17166" spans="13:13" x14ac:dyDescent="0.25">
      <c r="M17166"/>
    </row>
    <row r="17167" spans="13:13" x14ac:dyDescent="0.25">
      <c r="M17167"/>
    </row>
    <row r="17168" spans="13:13" x14ac:dyDescent="0.25">
      <c r="M17168"/>
    </row>
    <row r="17169" spans="13:13" x14ac:dyDescent="0.25">
      <c r="M17169"/>
    </row>
    <row r="17170" spans="13:13" x14ac:dyDescent="0.25">
      <c r="M17170"/>
    </row>
    <row r="17171" spans="13:13" x14ac:dyDescent="0.25">
      <c r="M17171"/>
    </row>
    <row r="17172" spans="13:13" x14ac:dyDescent="0.25">
      <c r="M17172"/>
    </row>
    <row r="17173" spans="13:13" x14ac:dyDescent="0.25">
      <c r="M17173"/>
    </row>
    <row r="17174" spans="13:13" x14ac:dyDescent="0.25">
      <c r="M17174"/>
    </row>
    <row r="17175" spans="13:13" x14ac:dyDescent="0.25">
      <c r="M17175"/>
    </row>
    <row r="17176" spans="13:13" x14ac:dyDescent="0.25">
      <c r="M17176"/>
    </row>
    <row r="17177" spans="13:13" x14ac:dyDescent="0.25">
      <c r="M17177"/>
    </row>
    <row r="17178" spans="13:13" x14ac:dyDescent="0.25">
      <c r="M17178"/>
    </row>
    <row r="17179" spans="13:13" x14ac:dyDescent="0.25">
      <c r="M17179"/>
    </row>
    <row r="17180" spans="13:13" x14ac:dyDescent="0.25">
      <c r="M17180"/>
    </row>
    <row r="17181" spans="13:13" x14ac:dyDescent="0.25">
      <c r="M17181"/>
    </row>
    <row r="17182" spans="13:13" x14ac:dyDescent="0.25">
      <c r="M17182"/>
    </row>
    <row r="17183" spans="13:13" x14ac:dyDescent="0.25">
      <c r="M17183"/>
    </row>
    <row r="17184" spans="13:13" x14ac:dyDescent="0.25">
      <c r="M17184"/>
    </row>
    <row r="17185" spans="13:13" x14ac:dyDescent="0.25">
      <c r="M17185"/>
    </row>
    <row r="17186" spans="13:13" x14ac:dyDescent="0.25">
      <c r="M17186"/>
    </row>
    <row r="17187" spans="13:13" x14ac:dyDescent="0.25">
      <c r="M17187"/>
    </row>
    <row r="17188" spans="13:13" x14ac:dyDescent="0.25">
      <c r="M17188"/>
    </row>
    <row r="17189" spans="13:13" x14ac:dyDescent="0.25">
      <c r="M17189"/>
    </row>
    <row r="17190" spans="13:13" x14ac:dyDescent="0.25">
      <c r="M17190"/>
    </row>
    <row r="17191" spans="13:13" x14ac:dyDescent="0.25">
      <c r="M17191"/>
    </row>
    <row r="17192" spans="13:13" x14ac:dyDescent="0.25">
      <c r="M17192"/>
    </row>
    <row r="17193" spans="13:13" x14ac:dyDescent="0.25">
      <c r="M17193"/>
    </row>
    <row r="17194" spans="13:13" x14ac:dyDescent="0.25">
      <c r="M17194"/>
    </row>
    <row r="17195" spans="13:13" x14ac:dyDescent="0.25">
      <c r="M17195"/>
    </row>
    <row r="17196" spans="13:13" x14ac:dyDescent="0.25">
      <c r="M17196"/>
    </row>
    <row r="17197" spans="13:13" x14ac:dyDescent="0.25">
      <c r="M17197"/>
    </row>
    <row r="17198" spans="13:13" x14ac:dyDescent="0.25">
      <c r="M17198"/>
    </row>
    <row r="17199" spans="13:13" x14ac:dyDescent="0.25">
      <c r="M17199"/>
    </row>
    <row r="17200" spans="13:13" x14ac:dyDescent="0.25">
      <c r="M17200"/>
    </row>
    <row r="17201" spans="13:13" x14ac:dyDescent="0.25">
      <c r="M17201"/>
    </row>
    <row r="17202" spans="13:13" x14ac:dyDescent="0.25">
      <c r="M17202"/>
    </row>
    <row r="17203" spans="13:13" x14ac:dyDescent="0.25">
      <c r="M17203"/>
    </row>
    <row r="17204" spans="13:13" x14ac:dyDescent="0.25">
      <c r="M17204"/>
    </row>
    <row r="17205" spans="13:13" x14ac:dyDescent="0.25">
      <c r="M17205"/>
    </row>
    <row r="17206" spans="13:13" x14ac:dyDescent="0.25">
      <c r="M17206"/>
    </row>
    <row r="17207" spans="13:13" x14ac:dyDescent="0.25">
      <c r="M17207"/>
    </row>
    <row r="17208" spans="13:13" x14ac:dyDescent="0.25">
      <c r="M17208"/>
    </row>
    <row r="17209" spans="13:13" x14ac:dyDescent="0.25">
      <c r="M17209"/>
    </row>
    <row r="17210" spans="13:13" x14ac:dyDescent="0.25">
      <c r="M17210"/>
    </row>
    <row r="17211" spans="13:13" x14ac:dyDescent="0.25">
      <c r="M17211"/>
    </row>
    <row r="17212" spans="13:13" x14ac:dyDescent="0.25">
      <c r="M17212"/>
    </row>
    <row r="17213" spans="13:13" x14ac:dyDescent="0.25">
      <c r="M17213"/>
    </row>
    <row r="17214" spans="13:13" x14ac:dyDescent="0.25">
      <c r="M17214"/>
    </row>
    <row r="17215" spans="13:13" x14ac:dyDescent="0.25">
      <c r="M17215"/>
    </row>
    <row r="17216" spans="13:13" x14ac:dyDescent="0.25">
      <c r="M17216"/>
    </row>
    <row r="17217" spans="13:13" x14ac:dyDescent="0.25">
      <c r="M17217"/>
    </row>
    <row r="17218" spans="13:13" x14ac:dyDescent="0.25">
      <c r="M17218"/>
    </row>
    <row r="17219" spans="13:13" x14ac:dyDescent="0.25">
      <c r="M17219"/>
    </row>
    <row r="17220" spans="13:13" x14ac:dyDescent="0.25">
      <c r="M17220"/>
    </row>
    <row r="17221" spans="13:13" x14ac:dyDescent="0.25">
      <c r="M17221"/>
    </row>
    <row r="17222" spans="13:13" x14ac:dyDescent="0.25">
      <c r="M17222"/>
    </row>
    <row r="17223" spans="13:13" x14ac:dyDescent="0.25">
      <c r="M17223"/>
    </row>
    <row r="17224" spans="13:13" x14ac:dyDescent="0.25">
      <c r="M17224"/>
    </row>
    <row r="17225" spans="13:13" x14ac:dyDescent="0.25">
      <c r="M17225"/>
    </row>
    <row r="17226" spans="13:13" x14ac:dyDescent="0.25">
      <c r="M17226"/>
    </row>
    <row r="17227" spans="13:13" x14ac:dyDescent="0.25">
      <c r="M17227"/>
    </row>
    <row r="17228" spans="13:13" x14ac:dyDescent="0.25">
      <c r="M17228"/>
    </row>
    <row r="17229" spans="13:13" x14ac:dyDescent="0.25">
      <c r="M17229"/>
    </row>
    <row r="17230" spans="13:13" x14ac:dyDescent="0.25">
      <c r="M17230"/>
    </row>
    <row r="17231" spans="13:13" x14ac:dyDescent="0.25">
      <c r="M17231"/>
    </row>
    <row r="17232" spans="13:13" x14ac:dyDescent="0.25">
      <c r="M17232"/>
    </row>
    <row r="17233" spans="13:13" x14ac:dyDescent="0.25">
      <c r="M17233"/>
    </row>
    <row r="17234" spans="13:13" x14ac:dyDescent="0.25">
      <c r="M17234"/>
    </row>
    <row r="17235" spans="13:13" x14ac:dyDescent="0.25">
      <c r="M17235"/>
    </row>
    <row r="17236" spans="13:13" x14ac:dyDescent="0.25">
      <c r="M17236"/>
    </row>
    <row r="17237" spans="13:13" x14ac:dyDescent="0.25">
      <c r="M17237"/>
    </row>
    <row r="17238" spans="13:13" x14ac:dyDescent="0.25">
      <c r="M17238"/>
    </row>
    <row r="17239" spans="13:13" x14ac:dyDescent="0.25">
      <c r="M17239"/>
    </row>
    <row r="17240" spans="13:13" x14ac:dyDescent="0.25">
      <c r="M17240"/>
    </row>
    <row r="17241" spans="13:13" x14ac:dyDescent="0.25">
      <c r="M17241"/>
    </row>
    <row r="17242" spans="13:13" x14ac:dyDescent="0.25">
      <c r="M17242"/>
    </row>
    <row r="17243" spans="13:13" x14ac:dyDescent="0.25">
      <c r="M17243"/>
    </row>
    <row r="17244" spans="13:13" x14ac:dyDescent="0.25">
      <c r="M17244"/>
    </row>
    <row r="17245" spans="13:13" x14ac:dyDescent="0.25">
      <c r="M17245"/>
    </row>
    <row r="17246" spans="13:13" x14ac:dyDescent="0.25">
      <c r="M17246"/>
    </row>
    <row r="17247" spans="13:13" x14ac:dyDescent="0.25">
      <c r="M17247"/>
    </row>
    <row r="17248" spans="13:13" x14ac:dyDescent="0.25">
      <c r="M17248"/>
    </row>
    <row r="17249" spans="13:13" x14ac:dyDescent="0.25">
      <c r="M17249"/>
    </row>
    <row r="17250" spans="13:13" x14ac:dyDescent="0.25">
      <c r="M17250"/>
    </row>
    <row r="17251" spans="13:13" x14ac:dyDescent="0.25">
      <c r="M17251"/>
    </row>
    <row r="17252" spans="13:13" x14ac:dyDescent="0.25">
      <c r="M17252"/>
    </row>
    <row r="17253" spans="13:13" x14ac:dyDescent="0.25">
      <c r="M17253"/>
    </row>
    <row r="17254" spans="13:13" x14ac:dyDescent="0.25">
      <c r="M17254"/>
    </row>
    <row r="17255" spans="13:13" x14ac:dyDescent="0.25">
      <c r="M17255"/>
    </row>
    <row r="17256" spans="13:13" x14ac:dyDescent="0.25">
      <c r="M17256"/>
    </row>
    <row r="17257" spans="13:13" x14ac:dyDescent="0.25">
      <c r="M17257"/>
    </row>
    <row r="17258" spans="13:13" x14ac:dyDescent="0.25">
      <c r="M17258"/>
    </row>
    <row r="17259" spans="13:13" x14ac:dyDescent="0.25">
      <c r="M17259"/>
    </row>
    <row r="17260" spans="13:13" x14ac:dyDescent="0.25">
      <c r="M17260"/>
    </row>
    <row r="17261" spans="13:13" x14ac:dyDescent="0.25">
      <c r="M17261"/>
    </row>
    <row r="17262" spans="13:13" x14ac:dyDescent="0.25">
      <c r="M17262"/>
    </row>
    <row r="17263" spans="13:13" x14ac:dyDescent="0.25">
      <c r="M17263"/>
    </row>
    <row r="17264" spans="13:13" x14ac:dyDescent="0.25">
      <c r="M17264"/>
    </row>
    <row r="17265" spans="13:13" x14ac:dyDescent="0.25">
      <c r="M17265"/>
    </row>
    <row r="17266" spans="13:13" x14ac:dyDescent="0.25">
      <c r="M17266"/>
    </row>
    <row r="17267" spans="13:13" x14ac:dyDescent="0.25">
      <c r="M17267"/>
    </row>
    <row r="17268" spans="13:13" x14ac:dyDescent="0.25">
      <c r="M17268"/>
    </row>
    <row r="17269" spans="13:13" x14ac:dyDescent="0.25">
      <c r="M17269"/>
    </row>
    <row r="17270" spans="13:13" x14ac:dyDescent="0.25">
      <c r="M17270"/>
    </row>
    <row r="17271" spans="13:13" x14ac:dyDescent="0.25">
      <c r="M17271"/>
    </row>
    <row r="17272" spans="13:13" x14ac:dyDescent="0.25">
      <c r="M17272"/>
    </row>
    <row r="17273" spans="13:13" x14ac:dyDescent="0.25">
      <c r="M17273"/>
    </row>
    <row r="17274" spans="13:13" x14ac:dyDescent="0.25">
      <c r="M17274"/>
    </row>
    <row r="17275" spans="13:13" x14ac:dyDescent="0.25">
      <c r="M17275"/>
    </row>
    <row r="17276" spans="13:13" x14ac:dyDescent="0.25">
      <c r="M17276"/>
    </row>
    <row r="17277" spans="13:13" x14ac:dyDescent="0.25">
      <c r="M17277"/>
    </row>
    <row r="17278" spans="13:13" x14ac:dyDescent="0.25">
      <c r="M17278"/>
    </row>
    <row r="17279" spans="13:13" x14ac:dyDescent="0.25">
      <c r="M17279"/>
    </row>
    <row r="17280" spans="13:13" x14ac:dyDescent="0.25">
      <c r="M17280"/>
    </row>
    <row r="17281" spans="13:13" x14ac:dyDescent="0.25">
      <c r="M17281"/>
    </row>
    <row r="17282" spans="13:13" x14ac:dyDescent="0.25">
      <c r="M17282"/>
    </row>
    <row r="17283" spans="13:13" x14ac:dyDescent="0.25">
      <c r="M17283"/>
    </row>
    <row r="17284" spans="13:13" x14ac:dyDescent="0.25">
      <c r="M17284"/>
    </row>
    <row r="17285" spans="13:13" x14ac:dyDescent="0.25">
      <c r="M17285"/>
    </row>
    <row r="17286" spans="13:13" x14ac:dyDescent="0.25">
      <c r="M17286"/>
    </row>
    <row r="17287" spans="13:13" x14ac:dyDescent="0.25">
      <c r="M17287"/>
    </row>
    <row r="17288" spans="13:13" x14ac:dyDescent="0.25">
      <c r="M17288"/>
    </row>
    <row r="17289" spans="13:13" x14ac:dyDescent="0.25">
      <c r="M17289"/>
    </row>
    <row r="17290" spans="13:13" x14ac:dyDescent="0.25">
      <c r="M17290"/>
    </row>
    <row r="17291" spans="13:13" x14ac:dyDescent="0.25">
      <c r="M17291"/>
    </row>
    <row r="17292" spans="13:13" x14ac:dyDescent="0.25">
      <c r="M17292"/>
    </row>
    <row r="17293" spans="13:13" x14ac:dyDescent="0.25">
      <c r="M17293"/>
    </row>
    <row r="17294" spans="13:13" x14ac:dyDescent="0.25">
      <c r="M17294"/>
    </row>
    <row r="17295" spans="13:13" x14ac:dyDescent="0.25">
      <c r="M17295"/>
    </row>
    <row r="17296" spans="13:13" x14ac:dyDescent="0.25">
      <c r="M17296"/>
    </row>
    <row r="17297" spans="13:13" x14ac:dyDescent="0.25">
      <c r="M17297"/>
    </row>
    <row r="17298" spans="13:13" x14ac:dyDescent="0.25">
      <c r="M17298"/>
    </row>
    <row r="17299" spans="13:13" x14ac:dyDescent="0.25">
      <c r="M17299"/>
    </row>
    <row r="17300" spans="13:13" x14ac:dyDescent="0.25">
      <c r="M17300"/>
    </row>
    <row r="17301" spans="13:13" x14ac:dyDescent="0.25">
      <c r="M17301"/>
    </row>
    <row r="17302" spans="13:13" x14ac:dyDescent="0.25">
      <c r="M17302"/>
    </row>
    <row r="17303" spans="13:13" x14ac:dyDescent="0.25">
      <c r="M17303"/>
    </row>
    <row r="17304" spans="13:13" x14ac:dyDescent="0.25">
      <c r="M17304"/>
    </row>
    <row r="17305" spans="13:13" x14ac:dyDescent="0.25">
      <c r="M17305"/>
    </row>
    <row r="17306" spans="13:13" x14ac:dyDescent="0.25">
      <c r="M17306"/>
    </row>
    <row r="17307" spans="13:13" x14ac:dyDescent="0.25">
      <c r="M17307"/>
    </row>
    <row r="17308" spans="13:13" x14ac:dyDescent="0.25">
      <c r="M17308"/>
    </row>
    <row r="17309" spans="13:13" x14ac:dyDescent="0.25">
      <c r="M17309"/>
    </row>
    <row r="17310" spans="13:13" x14ac:dyDescent="0.25">
      <c r="M17310"/>
    </row>
    <row r="17311" spans="13:13" x14ac:dyDescent="0.25">
      <c r="M17311"/>
    </row>
    <row r="17312" spans="13:13" x14ac:dyDescent="0.25">
      <c r="M17312"/>
    </row>
    <row r="17313" spans="13:13" x14ac:dyDescent="0.25">
      <c r="M17313"/>
    </row>
    <row r="17314" spans="13:13" x14ac:dyDescent="0.25">
      <c r="M17314"/>
    </row>
    <row r="17315" spans="13:13" x14ac:dyDescent="0.25">
      <c r="M17315"/>
    </row>
    <row r="17316" spans="13:13" x14ac:dyDescent="0.25">
      <c r="M17316"/>
    </row>
    <row r="17317" spans="13:13" x14ac:dyDescent="0.25">
      <c r="M17317"/>
    </row>
    <row r="17318" spans="13:13" x14ac:dyDescent="0.25">
      <c r="M17318"/>
    </row>
    <row r="17319" spans="13:13" x14ac:dyDescent="0.25">
      <c r="M17319"/>
    </row>
    <row r="17320" spans="13:13" x14ac:dyDescent="0.25">
      <c r="M17320"/>
    </row>
    <row r="17321" spans="13:13" x14ac:dyDescent="0.25">
      <c r="M17321"/>
    </row>
    <row r="17322" spans="13:13" x14ac:dyDescent="0.25">
      <c r="M17322"/>
    </row>
    <row r="17323" spans="13:13" x14ac:dyDescent="0.25">
      <c r="M17323"/>
    </row>
    <row r="17324" spans="13:13" x14ac:dyDescent="0.25">
      <c r="M17324"/>
    </row>
    <row r="17325" spans="13:13" x14ac:dyDescent="0.25">
      <c r="M17325"/>
    </row>
    <row r="17326" spans="13:13" x14ac:dyDescent="0.25">
      <c r="M17326"/>
    </row>
    <row r="17327" spans="13:13" x14ac:dyDescent="0.25">
      <c r="M17327"/>
    </row>
    <row r="17328" spans="13:13" x14ac:dyDescent="0.25">
      <c r="M17328"/>
    </row>
    <row r="17329" spans="13:13" x14ac:dyDescent="0.25">
      <c r="M17329"/>
    </row>
    <row r="17330" spans="13:13" x14ac:dyDescent="0.25">
      <c r="M17330"/>
    </row>
    <row r="17331" spans="13:13" x14ac:dyDescent="0.25">
      <c r="M17331"/>
    </row>
    <row r="17332" spans="13:13" x14ac:dyDescent="0.25">
      <c r="M17332"/>
    </row>
    <row r="17333" spans="13:13" x14ac:dyDescent="0.25">
      <c r="M17333"/>
    </row>
    <row r="17334" spans="13:13" x14ac:dyDescent="0.25">
      <c r="M17334"/>
    </row>
    <row r="17335" spans="13:13" x14ac:dyDescent="0.25">
      <c r="M17335"/>
    </row>
    <row r="17336" spans="13:13" x14ac:dyDescent="0.25">
      <c r="M17336"/>
    </row>
    <row r="17337" spans="13:13" x14ac:dyDescent="0.25">
      <c r="M17337"/>
    </row>
    <row r="17338" spans="13:13" x14ac:dyDescent="0.25">
      <c r="M17338"/>
    </row>
    <row r="17339" spans="13:13" x14ac:dyDescent="0.25">
      <c r="M17339"/>
    </row>
    <row r="17340" spans="13:13" x14ac:dyDescent="0.25">
      <c r="M17340"/>
    </row>
    <row r="17341" spans="13:13" x14ac:dyDescent="0.25">
      <c r="M17341"/>
    </row>
    <row r="17342" spans="13:13" x14ac:dyDescent="0.25">
      <c r="M17342"/>
    </row>
    <row r="17343" spans="13:13" x14ac:dyDescent="0.25">
      <c r="M17343"/>
    </row>
    <row r="17344" spans="13:13" x14ac:dyDescent="0.25">
      <c r="M17344"/>
    </row>
    <row r="17345" spans="13:13" x14ac:dyDescent="0.25">
      <c r="M17345"/>
    </row>
    <row r="17346" spans="13:13" x14ac:dyDescent="0.25">
      <c r="M17346"/>
    </row>
    <row r="17347" spans="13:13" x14ac:dyDescent="0.25">
      <c r="M17347"/>
    </row>
    <row r="17348" spans="13:13" x14ac:dyDescent="0.25">
      <c r="M17348"/>
    </row>
    <row r="17349" spans="13:13" x14ac:dyDescent="0.25">
      <c r="M17349"/>
    </row>
    <row r="17350" spans="13:13" x14ac:dyDescent="0.25">
      <c r="M17350"/>
    </row>
    <row r="17351" spans="13:13" x14ac:dyDescent="0.25">
      <c r="M17351"/>
    </row>
    <row r="17352" spans="13:13" x14ac:dyDescent="0.25">
      <c r="M17352"/>
    </row>
    <row r="17353" spans="13:13" x14ac:dyDescent="0.25">
      <c r="M17353"/>
    </row>
    <row r="17354" spans="13:13" x14ac:dyDescent="0.25">
      <c r="M17354"/>
    </row>
    <row r="17355" spans="13:13" x14ac:dyDescent="0.25">
      <c r="M17355"/>
    </row>
    <row r="17356" spans="13:13" x14ac:dyDescent="0.25">
      <c r="M17356"/>
    </row>
    <row r="17357" spans="13:13" x14ac:dyDescent="0.25">
      <c r="M17357"/>
    </row>
    <row r="17358" spans="13:13" x14ac:dyDescent="0.25">
      <c r="M17358"/>
    </row>
    <row r="17359" spans="13:13" x14ac:dyDescent="0.25">
      <c r="M17359"/>
    </row>
    <row r="17360" spans="13:13" x14ac:dyDescent="0.25">
      <c r="M17360"/>
    </row>
    <row r="17361" spans="13:13" x14ac:dyDescent="0.25">
      <c r="M17361"/>
    </row>
    <row r="17362" spans="13:13" x14ac:dyDescent="0.25">
      <c r="M17362"/>
    </row>
    <row r="17363" spans="13:13" x14ac:dyDescent="0.25">
      <c r="M17363"/>
    </row>
    <row r="17364" spans="13:13" x14ac:dyDescent="0.25">
      <c r="M17364"/>
    </row>
    <row r="17365" spans="13:13" x14ac:dyDescent="0.25">
      <c r="M17365"/>
    </row>
    <row r="17366" spans="13:13" x14ac:dyDescent="0.25">
      <c r="M17366"/>
    </row>
    <row r="17367" spans="13:13" x14ac:dyDescent="0.25">
      <c r="M17367"/>
    </row>
    <row r="17368" spans="13:13" x14ac:dyDescent="0.25">
      <c r="M17368"/>
    </row>
    <row r="17369" spans="13:13" x14ac:dyDescent="0.25">
      <c r="M17369"/>
    </row>
    <row r="17370" spans="13:13" x14ac:dyDescent="0.25">
      <c r="M17370"/>
    </row>
    <row r="17371" spans="13:13" x14ac:dyDescent="0.25">
      <c r="M17371"/>
    </row>
    <row r="17372" spans="13:13" x14ac:dyDescent="0.25">
      <c r="M17372"/>
    </row>
    <row r="17373" spans="13:13" x14ac:dyDescent="0.25">
      <c r="M17373"/>
    </row>
    <row r="17374" spans="13:13" x14ac:dyDescent="0.25">
      <c r="M17374"/>
    </row>
    <row r="17375" spans="13:13" x14ac:dyDescent="0.25">
      <c r="M17375"/>
    </row>
    <row r="17376" spans="13:13" x14ac:dyDescent="0.25">
      <c r="M17376"/>
    </row>
    <row r="17377" spans="13:13" x14ac:dyDescent="0.25">
      <c r="M17377"/>
    </row>
    <row r="17378" spans="13:13" x14ac:dyDescent="0.25">
      <c r="M17378"/>
    </row>
    <row r="17379" spans="13:13" x14ac:dyDescent="0.25">
      <c r="M17379"/>
    </row>
    <row r="17380" spans="13:13" x14ac:dyDescent="0.25">
      <c r="M17380"/>
    </row>
    <row r="17381" spans="13:13" x14ac:dyDescent="0.25">
      <c r="M17381"/>
    </row>
    <row r="17382" spans="13:13" x14ac:dyDescent="0.25">
      <c r="M17382"/>
    </row>
    <row r="17383" spans="13:13" x14ac:dyDescent="0.25">
      <c r="M17383"/>
    </row>
    <row r="17384" spans="13:13" x14ac:dyDescent="0.25">
      <c r="M17384"/>
    </row>
    <row r="17385" spans="13:13" x14ac:dyDescent="0.25">
      <c r="M17385"/>
    </row>
    <row r="17386" spans="13:13" x14ac:dyDescent="0.25">
      <c r="M17386"/>
    </row>
    <row r="17387" spans="13:13" x14ac:dyDescent="0.25">
      <c r="M17387"/>
    </row>
    <row r="17388" spans="13:13" x14ac:dyDescent="0.25">
      <c r="M17388"/>
    </row>
    <row r="17389" spans="13:13" x14ac:dyDescent="0.25">
      <c r="M17389"/>
    </row>
    <row r="17390" spans="13:13" x14ac:dyDescent="0.25">
      <c r="M17390"/>
    </row>
    <row r="17391" spans="13:13" x14ac:dyDescent="0.25">
      <c r="M17391"/>
    </row>
    <row r="17392" spans="13:13" x14ac:dyDescent="0.25">
      <c r="M17392"/>
    </row>
    <row r="17393" spans="13:13" x14ac:dyDescent="0.25">
      <c r="M17393"/>
    </row>
    <row r="17394" spans="13:13" x14ac:dyDescent="0.25">
      <c r="M17394"/>
    </row>
    <row r="17395" spans="13:13" x14ac:dyDescent="0.25">
      <c r="M17395"/>
    </row>
    <row r="17396" spans="13:13" x14ac:dyDescent="0.25">
      <c r="M17396"/>
    </row>
    <row r="17397" spans="13:13" x14ac:dyDescent="0.25">
      <c r="M17397"/>
    </row>
    <row r="17398" spans="13:13" x14ac:dyDescent="0.25">
      <c r="M17398"/>
    </row>
    <row r="17399" spans="13:13" x14ac:dyDescent="0.25">
      <c r="M17399"/>
    </row>
    <row r="17400" spans="13:13" x14ac:dyDescent="0.25">
      <c r="M17400"/>
    </row>
    <row r="17401" spans="13:13" x14ac:dyDescent="0.25">
      <c r="M17401"/>
    </row>
    <row r="17402" spans="13:13" x14ac:dyDescent="0.25">
      <c r="M17402"/>
    </row>
    <row r="17403" spans="13:13" x14ac:dyDescent="0.25">
      <c r="M17403"/>
    </row>
    <row r="17404" spans="13:13" x14ac:dyDescent="0.25">
      <c r="M17404"/>
    </row>
    <row r="17405" spans="13:13" x14ac:dyDescent="0.25">
      <c r="M17405"/>
    </row>
    <row r="17406" spans="13:13" x14ac:dyDescent="0.25">
      <c r="M17406"/>
    </row>
    <row r="17407" spans="13:13" x14ac:dyDescent="0.25">
      <c r="M17407"/>
    </row>
    <row r="17408" spans="13:13" x14ac:dyDescent="0.25">
      <c r="M17408"/>
    </row>
    <row r="17409" spans="13:13" x14ac:dyDescent="0.25">
      <c r="M17409"/>
    </row>
    <row r="17410" spans="13:13" x14ac:dyDescent="0.25">
      <c r="M17410"/>
    </row>
    <row r="17411" spans="13:13" x14ac:dyDescent="0.25">
      <c r="M17411"/>
    </row>
    <row r="17412" spans="13:13" x14ac:dyDescent="0.25">
      <c r="M17412"/>
    </row>
    <row r="17413" spans="13:13" x14ac:dyDescent="0.25">
      <c r="M17413"/>
    </row>
    <row r="17414" spans="13:13" x14ac:dyDescent="0.25">
      <c r="M17414"/>
    </row>
    <row r="17415" spans="13:13" x14ac:dyDescent="0.25">
      <c r="M17415"/>
    </row>
    <row r="17416" spans="13:13" x14ac:dyDescent="0.25">
      <c r="M17416"/>
    </row>
    <row r="17417" spans="13:13" x14ac:dyDescent="0.25">
      <c r="M17417"/>
    </row>
    <row r="17418" spans="13:13" x14ac:dyDescent="0.25">
      <c r="M17418"/>
    </row>
    <row r="17419" spans="13:13" x14ac:dyDescent="0.25">
      <c r="M17419"/>
    </row>
    <row r="17420" spans="13:13" x14ac:dyDescent="0.25">
      <c r="M17420"/>
    </row>
    <row r="17421" spans="13:13" x14ac:dyDescent="0.25">
      <c r="M17421"/>
    </row>
    <row r="17422" spans="13:13" x14ac:dyDescent="0.25">
      <c r="M17422"/>
    </row>
    <row r="17423" spans="13:13" x14ac:dyDescent="0.25">
      <c r="M17423"/>
    </row>
    <row r="17424" spans="13:13" x14ac:dyDescent="0.25">
      <c r="M17424"/>
    </row>
    <row r="17425" spans="13:13" x14ac:dyDescent="0.25">
      <c r="M17425"/>
    </row>
    <row r="17426" spans="13:13" x14ac:dyDescent="0.25">
      <c r="M17426"/>
    </row>
    <row r="17427" spans="13:13" x14ac:dyDescent="0.25">
      <c r="M17427"/>
    </row>
    <row r="17428" spans="13:13" x14ac:dyDescent="0.25">
      <c r="M17428"/>
    </row>
    <row r="17429" spans="13:13" x14ac:dyDescent="0.25">
      <c r="M17429"/>
    </row>
    <row r="17430" spans="13:13" x14ac:dyDescent="0.25">
      <c r="M17430"/>
    </row>
    <row r="17431" spans="13:13" x14ac:dyDescent="0.25">
      <c r="M17431"/>
    </row>
    <row r="17432" spans="13:13" x14ac:dyDescent="0.25">
      <c r="M17432"/>
    </row>
    <row r="17433" spans="13:13" x14ac:dyDescent="0.25">
      <c r="M17433"/>
    </row>
    <row r="17434" spans="13:13" x14ac:dyDescent="0.25">
      <c r="M17434"/>
    </row>
    <row r="17435" spans="13:13" x14ac:dyDescent="0.25">
      <c r="M17435"/>
    </row>
    <row r="17436" spans="13:13" x14ac:dyDescent="0.25">
      <c r="M17436"/>
    </row>
    <row r="17437" spans="13:13" x14ac:dyDescent="0.25">
      <c r="M17437"/>
    </row>
    <row r="17438" spans="13:13" x14ac:dyDescent="0.25">
      <c r="M17438"/>
    </row>
    <row r="17439" spans="13:13" x14ac:dyDescent="0.25">
      <c r="M17439"/>
    </row>
    <row r="17440" spans="13:13" x14ac:dyDescent="0.25">
      <c r="M17440"/>
    </row>
    <row r="17441" spans="13:13" x14ac:dyDescent="0.25">
      <c r="M17441"/>
    </row>
    <row r="17442" spans="13:13" x14ac:dyDescent="0.25">
      <c r="M17442"/>
    </row>
    <row r="17443" spans="13:13" x14ac:dyDescent="0.25">
      <c r="M17443"/>
    </row>
    <row r="17444" spans="13:13" x14ac:dyDescent="0.25">
      <c r="M17444"/>
    </row>
    <row r="17445" spans="13:13" x14ac:dyDescent="0.25">
      <c r="M17445"/>
    </row>
    <row r="17446" spans="13:13" x14ac:dyDescent="0.25">
      <c r="M17446"/>
    </row>
    <row r="17447" spans="13:13" x14ac:dyDescent="0.25">
      <c r="M17447"/>
    </row>
    <row r="17448" spans="13:13" x14ac:dyDescent="0.25">
      <c r="M17448"/>
    </row>
    <row r="17449" spans="13:13" x14ac:dyDescent="0.25">
      <c r="M17449"/>
    </row>
    <row r="17450" spans="13:13" x14ac:dyDescent="0.25">
      <c r="M17450"/>
    </row>
    <row r="17451" spans="13:13" x14ac:dyDescent="0.25">
      <c r="M17451"/>
    </row>
    <row r="17452" spans="13:13" x14ac:dyDescent="0.25">
      <c r="M17452"/>
    </row>
    <row r="17453" spans="13:13" x14ac:dyDescent="0.25">
      <c r="M17453"/>
    </row>
    <row r="17454" spans="13:13" x14ac:dyDescent="0.25">
      <c r="M17454"/>
    </row>
    <row r="17455" spans="13:13" x14ac:dyDescent="0.25">
      <c r="M17455"/>
    </row>
    <row r="17456" spans="13:13" x14ac:dyDescent="0.25">
      <c r="M17456"/>
    </row>
    <row r="17457" spans="13:13" x14ac:dyDescent="0.25">
      <c r="M17457"/>
    </row>
    <row r="17458" spans="13:13" x14ac:dyDescent="0.25">
      <c r="M17458"/>
    </row>
    <row r="17459" spans="13:13" x14ac:dyDescent="0.25">
      <c r="M17459"/>
    </row>
    <row r="17460" spans="13:13" x14ac:dyDescent="0.25">
      <c r="M17460"/>
    </row>
    <row r="17461" spans="13:13" x14ac:dyDescent="0.25">
      <c r="M17461"/>
    </row>
    <row r="17462" spans="13:13" x14ac:dyDescent="0.25">
      <c r="M17462"/>
    </row>
    <row r="17463" spans="13:13" x14ac:dyDescent="0.25">
      <c r="M17463"/>
    </row>
    <row r="17464" spans="13:13" x14ac:dyDescent="0.25">
      <c r="M17464"/>
    </row>
    <row r="17465" spans="13:13" x14ac:dyDescent="0.25">
      <c r="M17465"/>
    </row>
    <row r="17466" spans="13:13" x14ac:dyDescent="0.25">
      <c r="M17466"/>
    </row>
    <row r="17467" spans="13:13" x14ac:dyDescent="0.25">
      <c r="M17467"/>
    </row>
    <row r="17468" spans="13:13" x14ac:dyDescent="0.25">
      <c r="M17468"/>
    </row>
    <row r="17469" spans="13:13" x14ac:dyDescent="0.25">
      <c r="M17469"/>
    </row>
    <row r="17470" spans="13:13" x14ac:dyDescent="0.25">
      <c r="M17470"/>
    </row>
    <row r="17471" spans="13:13" x14ac:dyDescent="0.25">
      <c r="M17471"/>
    </row>
    <row r="17472" spans="13:13" x14ac:dyDescent="0.25">
      <c r="M17472"/>
    </row>
    <row r="17473" spans="13:13" x14ac:dyDescent="0.25">
      <c r="M17473"/>
    </row>
    <row r="17474" spans="13:13" x14ac:dyDescent="0.25">
      <c r="M17474"/>
    </row>
    <row r="17475" spans="13:13" x14ac:dyDescent="0.25">
      <c r="M17475"/>
    </row>
    <row r="17476" spans="13:13" x14ac:dyDescent="0.25">
      <c r="M17476"/>
    </row>
    <row r="17477" spans="13:13" x14ac:dyDescent="0.25">
      <c r="M17477"/>
    </row>
    <row r="17478" spans="13:13" x14ac:dyDescent="0.25">
      <c r="M17478"/>
    </row>
    <row r="17479" spans="13:13" x14ac:dyDescent="0.25">
      <c r="M17479"/>
    </row>
    <row r="17480" spans="13:13" x14ac:dyDescent="0.25">
      <c r="M17480"/>
    </row>
    <row r="17481" spans="13:13" x14ac:dyDescent="0.25">
      <c r="M17481"/>
    </row>
    <row r="17482" spans="13:13" x14ac:dyDescent="0.25">
      <c r="M17482"/>
    </row>
    <row r="17483" spans="13:13" x14ac:dyDescent="0.25">
      <c r="M17483"/>
    </row>
    <row r="17484" spans="13:13" x14ac:dyDescent="0.25">
      <c r="M17484"/>
    </row>
    <row r="17485" spans="13:13" x14ac:dyDescent="0.25">
      <c r="M17485"/>
    </row>
    <row r="17486" spans="13:13" x14ac:dyDescent="0.25">
      <c r="M17486"/>
    </row>
    <row r="17487" spans="13:13" x14ac:dyDescent="0.25">
      <c r="M17487"/>
    </row>
    <row r="17488" spans="13:13" x14ac:dyDescent="0.25">
      <c r="M17488"/>
    </row>
    <row r="17489" spans="13:13" x14ac:dyDescent="0.25">
      <c r="M17489"/>
    </row>
    <row r="17490" spans="13:13" x14ac:dyDescent="0.25">
      <c r="M17490"/>
    </row>
    <row r="17491" spans="13:13" x14ac:dyDescent="0.25">
      <c r="M17491"/>
    </row>
    <row r="17492" spans="13:13" x14ac:dyDescent="0.25">
      <c r="M17492"/>
    </row>
    <row r="17493" spans="13:13" x14ac:dyDescent="0.25">
      <c r="M17493"/>
    </row>
    <row r="17494" spans="13:13" x14ac:dyDescent="0.25">
      <c r="M17494"/>
    </row>
    <row r="17495" spans="13:13" x14ac:dyDescent="0.25">
      <c r="M17495"/>
    </row>
    <row r="17496" spans="13:13" x14ac:dyDescent="0.25">
      <c r="M17496"/>
    </row>
    <row r="17497" spans="13:13" x14ac:dyDescent="0.25">
      <c r="M17497"/>
    </row>
    <row r="17498" spans="13:13" x14ac:dyDescent="0.25">
      <c r="M17498"/>
    </row>
    <row r="17499" spans="13:13" x14ac:dyDescent="0.25">
      <c r="M17499"/>
    </row>
    <row r="17500" spans="13:13" x14ac:dyDescent="0.25">
      <c r="M17500"/>
    </row>
    <row r="17501" spans="13:13" x14ac:dyDescent="0.25">
      <c r="M17501"/>
    </row>
    <row r="17502" spans="13:13" x14ac:dyDescent="0.25">
      <c r="M17502"/>
    </row>
    <row r="17503" spans="13:13" x14ac:dyDescent="0.25">
      <c r="M17503"/>
    </row>
    <row r="17504" spans="13:13" x14ac:dyDescent="0.25">
      <c r="M17504"/>
    </row>
    <row r="17505" spans="13:13" x14ac:dyDescent="0.25">
      <c r="M17505"/>
    </row>
    <row r="17506" spans="13:13" x14ac:dyDescent="0.25">
      <c r="M17506"/>
    </row>
    <row r="17507" spans="13:13" x14ac:dyDescent="0.25">
      <c r="M17507"/>
    </row>
    <row r="17508" spans="13:13" x14ac:dyDescent="0.25">
      <c r="M17508"/>
    </row>
    <row r="17509" spans="13:13" x14ac:dyDescent="0.25">
      <c r="M17509"/>
    </row>
    <row r="17510" spans="13:13" x14ac:dyDescent="0.25">
      <c r="M17510"/>
    </row>
    <row r="17511" spans="13:13" x14ac:dyDescent="0.25">
      <c r="M17511"/>
    </row>
    <row r="17512" spans="13:13" x14ac:dyDescent="0.25">
      <c r="M17512"/>
    </row>
    <row r="17513" spans="13:13" x14ac:dyDescent="0.25">
      <c r="M17513"/>
    </row>
    <row r="17514" spans="13:13" x14ac:dyDescent="0.25">
      <c r="M17514"/>
    </row>
    <row r="17515" spans="13:13" x14ac:dyDescent="0.25">
      <c r="M17515"/>
    </row>
    <row r="17516" spans="13:13" x14ac:dyDescent="0.25">
      <c r="M17516"/>
    </row>
    <row r="17517" spans="13:13" x14ac:dyDescent="0.25">
      <c r="M17517"/>
    </row>
    <row r="17518" spans="13:13" x14ac:dyDescent="0.25">
      <c r="M17518"/>
    </row>
    <row r="17519" spans="13:13" x14ac:dyDescent="0.25">
      <c r="M17519"/>
    </row>
    <row r="17520" spans="13:13" x14ac:dyDescent="0.25">
      <c r="M17520"/>
    </row>
    <row r="17521" spans="13:13" x14ac:dyDescent="0.25">
      <c r="M17521"/>
    </row>
    <row r="17522" spans="13:13" x14ac:dyDescent="0.25">
      <c r="M17522"/>
    </row>
    <row r="17523" spans="13:13" x14ac:dyDescent="0.25">
      <c r="M17523"/>
    </row>
    <row r="17524" spans="13:13" x14ac:dyDescent="0.25">
      <c r="M17524"/>
    </row>
    <row r="17525" spans="13:13" x14ac:dyDescent="0.25">
      <c r="M17525"/>
    </row>
    <row r="17526" spans="13:13" x14ac:dyDescent="0.25">
      <c r="M17526"/>
    </row>
    <row r="17527" spans="13:13" x14ac:dyDescent="0.25">
      <c r="M17527"/>
    </row>
    <row r="17528" spans="13:13" x14ac:dyDescent="0.25">
      <c r="M17528"/>
    </row>
    <row r="17529" spans="13:13" x14ac:dyDescent="0.25">
      <c r="M17529"/>
    </row>
    <row r="17530" spans="13:13" x14ac:dyDescent="0.25">
      <c r="M17530"/>
    </row>
    <row r="17531" spans="13:13" x14ac:dyDescent="0.25">
      <c r="M17531"/>
    </row>
    <row r="17532" spans="13:13" x14ac:dyDescent="0.25">
      <c r="M17532"/>
    </row>
    <row r="17533" spans="13:13" x14ac:dyDescent="0.25">
      <c r="M17533"/>
    </row>
    <row r="17534" spans="13:13" x14ac:dyDescent="0.25">
      <c r="M17534"/>
    </row>
    <row r="17535" spans="13:13" x14ac:dyDescent="0.25">
      <c r="M17535"/>
    </row>
    <row r="17536" spans="13:13" x14ac:dyDescent="0.25">
      <c r="M17536"/>
    </row>
    <row r="17537" spans="13:13" x14ac:dyDescent="0.25">
      <c r="M17537"/>
    </row>
    <row r="17538" spans="13:13" x14ac:dyDescent="0.25">
      <c r="M17538"/>
    </row>
    <row r="17539" spans="13:13" x14ac:dyDescent="0.25">
      <c r="M17539"/>
    </row>
    <row r="17540" spans="13:13" x14ac:dyDescent="0.25">
      <c r="M17540"/>
    </row>
    <row r="17541" spans="13:13" x14ac:dyDescent="0.25">
      <c r="M17541"/>
    </row>
    <row r="17542" spans="13:13" x14ac:dyDescent="0.25">
      <c r="M17542"/>
    </row>
    <row r="17543" spans="13:13" x14ac:dyDescent="0.25">
      <c r="M17543"/>
    </row>
    <row r="17544" spans="13:13" x14ac:dyDescent="0.25">
      <c r="M17544"/>
    </row>
    <row r="17545" spans="13:13" x14ac:dyDescent="0.25">
      <c r="M17545"/>
    </row>
    <row r="17546" spans="13:13" x14ac:dyDescent="0.25">
      <c r="M17546"/>
    </row>
    <row r="17547" spans="13:13" x14ac:dyDescent="0.25">
      <c r="M17547"/>
    </row>
    <row r="17548" spans="13:13" x14ac:dyDescent="0.25">
      <c r="M17548"/>
    </row>
    <row r="17549" spans="13:13" x14ac:dyDescent="0.25">
      <c r="M17549"/>
    </row>
    <row r="17550" spans="13:13" x14ac:dyDescent="0.25">
      <c r="M17550"/>
    </row>
    <row r="17551" spans="13:13" x14ac:dyDescent="0.25">
      <c r="M17551"/>
    </row>
    <row r="17552" spans="13:13" x14ac:dyDescent="0.25">
      <c r="M17552"/>
    </row>
    <row r="17553" spans="13:13" x14ac:dyDescent="0.25">
      <c r="M17553"/>
    </row>
    <row r="17554" spans="13:13" x14ac:dyDescent="0.25">
      <c r="M17554"/>
    </row>
    <row r="17555" spans="13:13" x14ac:dyDescent="0.25">
      <c r="M17555"/>
    </row>
    <row r="17556" spans="13:13" x14ac:dyDescent="0.25">
      <c r="M17556"/>
    </row>
    <row r="17557" spans="13:13" x14ac:dyDescent="0.25">
      <c r="M17557"/>
    </row>
    <row r="17558" spans="13:13" x14ac:dyDescent="0.25">
      <c r="M17558"/>
    </row>
    <row r="17559" spans="13:13" x14ac:dyDescent="0.25">
      <c r="M17559"/>
    </row>
    <row r="17560" spans="13:13" x14ac:dyDescent="0.25">
      <c r="M17560"/>
    </row>
    <row r="17561" spans="13:13" x14ac:dyDescent="0.25">
      <c r="M17561"/>
    </row>
    <row r="17562" spans="13:13" x14ac:dyDescent="0.25">
      <c r="M17562"/>
    </row>
    <row r="17563" spans="13:13" x14ac:dyDescent="0.25">
      <c r="M17563"/>
    </row>
    <row r="17564" spans="13:13" x14ac:dyDescent="0.25">
      <c r="M17564"/>
    </row>
    <row r="17565" spans="13:13" x14ac:dyDescent="0.25">
      <c r="M17565"/>
    </row>
    <row r="17566" spans="13:13" x14ac:dyDescent="0.25">
      <c r="M17566"/>
    </row>
    <row r="17567" spans="13:13" x14ac:dyDescent="0.25">
      <c r="M17567"/>
    </row>
    <row r="17568" spans="13:13" x14ac:dyDescent="0.25">
      <c r="M17568"/>
    </row>
    <row r="17569" spans="13:13" x14ac:dyDescent="0.25">
      <c r="M17569"/>
    </row>
    <row r="17570" spans="13:13" x14ac:dyDescent="0.25">
      <c r="M17570"/>
    </row>
    <row r="17571" spans="13:13" x14ac:dyDescent="0.25">
      <c r="M17571"/>
    </row>
    <row r="17572" spans="13:13" x14ac:dyDescent="0.25">
      <c r="M17572"/>
    </row>
    <row r="17573" spans="13:13" x14ac:dyDescent="0.25">
      <c r="M17573"/>
    </row>
    <row r="17574" spans="13:13" x14ac:dyDescent="0.25">
      <c r="M17574"/>
    </row>
    <row r="17575" spans="13:13" x14ac:dyDescent="0.25">
      <c r="M17575"/>
    </row>
    <row r="17576" spans="13:13" x14ac:dyDescent="0.25">
      <c r="M17576"/>
    </row>
    <row r="17577" spans="13:13" x14ac:dyDescent="0.25">
      <c r="M17577"/>
    </row>
    <row r="17578" spans="13:13" x14ac:dyDescent="0.25">
      <c r="M17578"/>
    </row>
    <row r="17579" spans="13:13" x14ac:dyDescent="0.25">
      <c r="M17579"/>
    </row>
    <row r="17580" spans="13:13" x14ac:dyDescent="0.25">
      <c r="M17580"/>
    </row>
    <row r="17581" spans="13:13" x14ac:dyDescent="0.25">
      <c r="M17581"/>
    </row>
    <row r="17582" spans="13:13" x14ac:dyDescent="0.25">
      <c r="M17582"/>
    </row>
    <row r="17583" spans="13:13" x14ac:dyDescent="0.25">
      <c r="M17583"/>
    </row>
    <row r="17584" spans="13:13" x14ac:dyDescent="0.25">
      <c r="M17584"/>
    </row>
    <row r="17585" spans="13:13" x14ac:dyDescent="0.25">
      <c r="M17585"/>
    </row>
    <row r="17586" spans="13:13" x14ac:dyDescent="0.25">
      <c r="M17586"/>
    </row>
    <row r="17587" spans="13:13" x14ac:dyDescent="0.25">
      <c r="M17587"/>
    </row>
    <row r="17588" spans="13:13" x14ac:dyDescent="0.25">
      <c r="M17588"/>
    </row>
    <row r="17589" spans="13:13" x14ac:dyDescent="0.25">
      <c r="M17589"/>
    </row>
    <row r="17590" spans="13:13" x14ac:dyDescent="0.25">
      <c r="M17590"/>
    </row>
    <row r="17591" spans="13:13" x14ac:dyDescent="0.25">
      <c r="M17591"/>
    </row>
    <row r="17592" spans="13:13" x14ac:dyDescent="0.25">
      <c r="M17592"/>
    </row>
    <row r="17593" spans="13:13" x14ac:dyDescent="0.25">
      <c r="M17593"/>
    </row>
    <row r="17594" spans="13:13" x14ac:dyDescent="0.25">
      <c r="M17594"/>
    </row>
    <row r="17595" spans="13:13" x14ac:dyDescent="0.25">
      <c r="M17595"/>
    </row>
    <row r="17596" spans="13:13" x14ac:dyDescent="0.25">
      <c r="M17596"/>
    </row>
    <row r="17597" spans="13:13" x14ac:dyDescent="0.25">
      <c r="M17597"/>
    </row>
    <row r="17598" spans="13:13" x14ac:dyDescent="0.25">
      <c r="M17598"/>
    </row>
    <row r="17599" spans="13:13" x14ac:dyDescent="0.25">
      <c r="M17599"/>
    </row>
    <row r="17600" spans="13:13" x14ac:dyDescent="0.25">
      <c r="M17600"/>
    </row>
    <row r="17601" spans="13:13" x14ac:dyDescent="0.25">
      <c r="M17601"/>
    </row>
    <row r="17602" spans="13:13" x14ac:dyDescent="0.25">
      <c r="M17602"/>
    </row>
    <row r="17603" spans="13:13" x14ac:dyDescent="0.25">
      <c r="M17603"/>
    </row>
    <row r="17604" spans="13:13" x14ac:dyDescent="0.25">
      <c r="M17604"/>
    </row>
    <row r="17605" spans="13:13" x14ac:dyDescent="0.25">
      <c r="M17605"/>
    </row>
    <row r="17606" spans="13:13" x14ac:dyDescent="0.25">
      <c r="M17606"/>
    </row>
    <row r="17607" spans="13:13" x14ac:dyDescent="0.25">
      <c r="M17607"/>
    </row>
    <row r="17608" spans="13:13" x14ac:dyDescent="0.25">
      <c r="M17608"/>
    </row>
    <row r="17609" spans="13:13" x14ac:dyDescent="0.25">
      <c r="M17609"/>
    </row>
    <row r="17610" spans="13:13" x14ac:dyDescent="0.25">
      <c r="M17610"/>
    </row>
    <row r="17611" spans="13:13" x14ac:dyDescent="0.25">
      <c r="M17611"/>
    </row>
    <row r="17612" spans="13:13" x14ac:dyDescent="0.25">
      <c r="M17612"/>
    </row>
    <row r="17613" spans="13:13" x14ac:dyDescent="0.25">
      <c r="M17613"/>
    </row>
    <row r="17614" spans="13:13" x14ac:dyDescent="0.25">
      <c r="M17614"/>
    </row>
    <row r="17615" spans="13:13" x14ac:dyDescent="0.25">
      <c r="M17615"/>
    </row>
    <row r="17616" spans="13:13" x14ac:dyDescent="0.25">
      <c r="M17616"/>
    </row>
    <row r="17617" spans="13:13" x14ac:dyDescent="0.25">
      <c r="M17617"/>
    </row>
    <row r="17618" spans="13:13" x14ac:dyDescent="0.25">
      <c r="M17618"/>
    </row>
    <row r="17619" spans="13:13" x14ac:dyDescent="0.25">
      <c r="M17619"/>
    </row>
    <row r="17620" spans="13:13" x14ac:dyDescent="0.25">
      <c r="M17620"/>
    </row>
    <row r="17621" spans="13:13" x14ac:dyDescent="0.25">
      <c r="M17621"/>
    </row>
    <row r="17622" spans="13:13" x14ac:dyDescent="0.25">
      <c r="M17622"/>
    </row>
    <row r="17623" spans="13:13" x14ac:dyDescent="0.25">
      <c r="M17623"/>
    </row>
    <row r="17624" spans="13:13" x14ac:dyDescent="0.25">
      <c r="M17624"/>
    </row>
    <row r="17625" spans="13:13" x14ac:dyDescent="0.25">
      <c r="M17625"/>
    </row>
    <row r="17626" spans="13:13" x14ac:dyDescent="0.25">
      <c r="M17626"/>
    </row>
    <row r="17627" spans="13:13" x14ac:dyDescent="0.25">
      <c r="M17627"/>
    </row>
    <row r="17628" spans="13:13" x14ac:dyDescent="0.25">
      <c r="M17628"/>
    </row>
    <row r="17629" spans="13:13" x14ac:dyDescent="0.25">
      <c r="M17629"/>
    </row>
    <row r="17630" spans="13:13" x14ac:dyDescent="0.25">
      <c r="M17630"/>
    </row>
    <row r="17631" spans="13:13" x14ac:dyDescent="0.25">
      <c r="M17631"/>
    </row>
    <row r="17632" spans="13:13" x14ac:dyDescent="0.25">
      <c r="M17632"/>
    </row>
    <row r="17633" spans="13:13" x14ac:dyDescent="0.25">
      <c r="M17633"/>
    </row>
    <row r="17634" spans="13:13" x14ac:dyDescent="0.25">
      <c r="M17634"/>
    </row>
    <row r="17635" spans="13:13" x14ac:dyDescent="0.25">
      <c r="M17635"/>
    </row>
    <row r="17636" spans="13:13" x14ac:dyDescent="0.25">
      <c r="M17636"/>
    </row>
    <row r="17637" spans="13:13" x14ac:dyDescent="0.25">
      <c r="M17637"/>
    </row>
    <row r="17638" spans="13:13" x14ac:dyDescent="0.25">
      <c r="M17638"/>
    </row>
    <row r="17639" spans="13:13" x14ac:dyDescent="0.25">
      <c r="M17639"/>
    </row>
    <row r="17640" spans="13:13" x14ac:dyDescent="0.25">
      <c r="M17640"/>
    </row>
    <row r="17641" spans="13:13" x14ac:dyDescent="0.25">
      <c r="M17641"/>
    </row>
    <row r="17642" spans="13:13" x14ac:dyDescent="0.25">
      <c r="M17642"/>
    </row>
    <row r="17643" spans="13:13" x14ac:dyDescent="0.25">
      <c r="M17643"/>
    </row>
    <row r="17644" spans="13:13" x14ac:dyDescent="0.25">
      <c r="M17644"/>
    </row>
    <row r="17645" spans="13:13" x14ac:dyDescent="0.25">
      <c r="M17645"/>
    </row>
    <row r="17646" spans="13:13" x14ac:dyDescent="0.25">
      <c r="M17646"/>
    </row>
    <row r="17647" spans="13:13" x14ac:dyDescent="0.25">
      <c r="M17647"/>
    </row>
    <row r="17648" spans="13:13" x14ac:dyDescent="0.25">
      <c r="M17648"/>
    </row>
    <row r="17649" spans="13:13" x14ac:dyDescent="0.25">
      <c r="M17649"/>
    </row>
    <row r="17650" spans="13:13" x14ac:dyDescent="0.25">
      <c r="M17650"/>
    </row>
    <row r="17651" spans="13:13" x14ac:dyDescent="0.25">
      <c r="M17651"/>
    </row>
    <row r="17652" spans="13:13" x14ac:dyDescent="0.25">
      <c r="M17652"/>
    </row>
    <row r="17653" spans="13:13" x14ac:dyDescent="0.25">
      <c r="M17653"/>
    </row>
    <row r="17654" spans="13:13" x14ac:dyDescent="0.25">
      <c r="M17654"/>
    </row>
    <row r="17655" spans="13:13" x14ac:dyDescent="0.25">
      <c r="M17655"/>
    </row>
    <row r="17656" spans="13:13" x14ac:dyDescent="0.25">
      <c r="M17656"/>
    </row>
    <row r="17657" spans="13:13" x14ac:dyDescent="0.25">
      <c r="M17657"/>
    </row>
    <row r="17658" spans="13:13" x14ac:dyDescent="0.25">
      <c r="M17658"/>
    </row>
    <row r="17659" spans="13:13" x14ac:dyDescent="0.25">
      <c r="M17659"/>
    </row>
    <row r="17660" spans="13:13" x14ac:dyDescent="0.25">
      <c r="M17660"/>
    </row>
    <row r="17661" spans="13:13" x14ac:dyDescent="0.25">
      <c r="M17661"/>
    </row>
    <row r="17662" spans="13:13" x14ac:dyDescent="0.25">
      <c r="M17662"/>
    </row>
    <row r="17663" spans="13:13" x14ac:dyDescent="0.25">
      <c r="M17663"/>
    </row>
    <row r="17664" spans="13:13" x14ac:dyDescent="0.25">
      <c r="M17664"/>
    </row>
    <row r="17665" spans="13:13" x14ac:dyDescent="0.25">
      <c r="M17665"/>
    </row>
    <row r="17666" spans="13:13" x14ac:dyDescent="0.25">
      <c r="M17666"/>
    </row>
    <row r="17667" spans="13:13" x14ac:dyDescent="0.25">
      <c r="M17667"/>
    </row>
    <row r="17668" spans="13:13" x14ac:dyDescent="0.25">
      <c r="M17668"/>
    </row>
    <row r="17669" spans="13:13" x14ac:dyDescent="0.25">
      <c r="M17669"/>
    </row>
    <row r="17670" spans="13:13" x14ac:dyDescent="0.25">
      <c r="M17670"/>
    </row>
    <row r="17671" spans="13:13" x14ac:dyDescent="0.25">
      <c r="M17671"/>
    </row>
    <row r="17672" spans="13:13" x14ac:dyDescent="0.25">
      <c r="M17672"/>
    </row>
    <row r="17673" spans="13:13" x14ac:dyDescent="0.25">
      <c r="M17673"/>
    </row>
    <row r="17674" spans="13:13" x14ac:dyDescent="0.25">
      <c r="M17674"/>
    </row>
    <row r="17675" spans="13:13" x14ac:dyDescent="0.25">
      <c r="M17675"/>
    </row>
    <row r="17676" spans="13:13" x14ac:dyDescent="0.25">
      <c r="M17676"/>
    </row>
    <row r="17677" spans="13:13" x14ac:dyDescent="0.25">
      <c r="M17677"/>
    </row>
    <row r="17678" spans="13:13" x14ac:dyDescent="0.25">
      <c r="M17678"/>
    </row>
    <row r="17679" spans="13:13" x14ac:dyDescent="0.25">
      <c r="M17679"/>
    </row>
    <row r="17680" spans="13:13" x14ac:dyDescent="0.25">
      <c r="M17680"/>
    </row>
    <row r="17681" spans="13:13" x14ac:dyDescent="0.25">
      <c r="M17681"/>
    </row>
    <row r="17682" spans="13:13" x14ac:dyDescent="0.25">
      <c r="M17682"/>
    </row>
    <row r="17683" spans="13:13" x14ac:dyDescent="0.25">
      <c r="M17683"/>
    </row>
    <row r="17684" spans="13:13" x14ac:dyDescent="0.25">
      <c r="M17684"/>
    </row>
    <row r="17685" spans="13:13" x14ac:dyDescent="0.25">
      <c r="M17685"/>
    </row>
    <row r="17686" spans="13:13" x14ac:dyDescent="0.25">
      <c r="M17686"/>
    </row>
    <row r="17687" spans="13:13" x14ac:dyDescent="0.25">
      <c r="M17687"/>
    </row>
    <row r="17688" spans="13:13" x14ac:dyDescent="0.25">
      <c r="M17688"/>
    </row>
    <row r="17689" spans="13:13" x14ac:dyDescent="0.25">
      <c r="M17689"/>
    </row>
    <row r="17690" spans="13:13" x14ac:dyDescent="0.25">
      <c r="M17690"/>
    </row>
    <row r="17691" spans="13:13" x14ac:dyDescent="0.25">
      <c r="M17691"/>
    </row>
    <row r="17692" spans="13:13" x14ac:dyDescent="0.25">
      <c r="M17692"/>
    </row>
    <row r="17693" spans="13:13" x14ac:dyDescent="0.25">
      <c r="M17693"/>
    </row>
    <row r="17694" spans="13:13" x14ac:dyDescent="0.25">
      <c r="M17694"/>
    </row>
    <row r="17695" spans="13:13" x14ac:dyDescent="0.25">
      <c r="M17695"/>
    </row>
    <row r="17696" spans="13:13" x14ac:dyDescent="0.25">
      <c r="M17696"/>
    </row>
    <row r="17697" spans="13:13" x14ac:dyDescent="0.25">
      <c r="M17697"/>
    </row>
    <row r="17698" spans="13:13" x14ac:dyDescent="0.25">
      <c r="M17698"/>
    </row>
    <row r="17699" spans="13:13" x14ac:dyDescent="0.25">
      <c r="M17699"/>
    </row>
    <row r="17700" spans="13:13" x14ac:dyDescent="0.25">
      <c r="M17700"/>
    </row>
    <row r="17701" spans="13:13" x14ac:dyDescent="0.25">
      <c r="M17701"/>
    </row>
    <row r="17702" spans="13:13" x14ac:dyDescent="0.25">
      <c r="M17702"/>
    </row>
    <row r="17703" spans="13:13" x14ac:dyDescent="0.25">
      <c r="M17703"/>
    </row>
    <row r="17704" spans="13:13" x14ac:dyDescent="0.25">
      <c r="M17704"/>
    </row>
    <row r="17705" spans="13:13" x14ac:dyDescent="0.25">
      <c r="M17705"/>
    </row>
    <row r="17706" spans="13:13" x14ac:dyDescent="0.25">
      <c r="M17706"/>
    </row>
    <row r="17707" spans="13:13" x14ac:dyDescent="0.25">
      <c r="M17707"/>
    </row>
    <row r="17708" spans="13:13" x14ac:dyDescent="0.25">
      <c r="M17708"/>
    </row>
    <row r="17709" spans="13:13" x14ac:dyDescent="0.25">
      <c r="M17709"/>
    </row>
    <row r="17710" spans="13:13" x14ac:dyDescent="0.25">
      <c r="M17710"/>
    </row>
    <row r="17711" spans="13:13" x14ac:dyDescent="0.25">
      <c r="M17711"/>
    </row>
    <row r="17712" spans="13:13" x14ac:dyDescent="0.25">
      <c r="M17712"/>
    </row>
    <row r="17713" spans="13:13" x14ac:dyDescent="0.25">
      <c r="M17713"/>
    </row>
    <row r="17714" spans="13:13" x14ac:dyDescent="0.25">
      <c r="M17714"/>
    </row>
    <row r="17715" spans="13:13" x14ac:dyDescent="0.25">
      <c r="M17715"/>
    </row>
    <row r="17716" spans="13:13" x14ac:dyDescent="0.25">
      <c r="M17716"/>
    </row>
    <row r="17717" spans="13:13" x14ac:dyDescent="0.25">
      <c r="M17717"/>
    </row>
    <row r="17718" spans="13:13" x14ac:dyDescent="0.25">
      <c r="M17718"/>
    </row>
    <row r="17719" spans="13:13" x14ac:dyDescent="0.25">
      <c r="M17719"/>
    </row>
    <row r="17720" spans="13:13" x14ac:dyDescent="0.25">
      <c r="M17720"/>
    </row>
    <row r="17721" spans="13:13" x14ac:dyDescent="0.25">
      <c r="M17721"/>
    </row>
    <row r="17722" spans="13:13" x14ac:dyDescent="0.25">
      <c r="M17722"/>
    </row>
    <row r="17723" spans="13:13" x14ac:dyDescent="0.25">
      <c r="M17723"/>
    </row>
    <row r="17724" spans="13:13" x14ac:dyDescent="0.25">
      <c r="M17724"/>
    </row>
    <row r="17725" spans="13:13" x14ac:dyDescent="0.25">
      <c r="M17725"/>
    </row>
    <row r="17726" spans="13:13" x14ac:dyDescent="0.25">
      <c r="M17726"/>
    </row>
    <row r="17727" spans="13:13" x14ac:dyDescent="0.25">
      <c r="M17727"/>
    </row>
    <row r="17728" spans="13:13" x14ac:dyDescent="0.25">
      <c r="M17728"/>
    </row>
    <row r="17729" spans="13:13" x14ac:dyDescent="0.25">
      <c r="M17729"/>
    </row>
    <row r="17730" spans="13:13" x14ac:dyDescent="0.25">
      <c r="M17730"/>
    </row>
    <row r="17731" spans="13:13" x14ac:dyDescent="0.25">
      <c r="M17731"/>
    </row>
    <row r="17732" spans="13:13" x14ac:dyDescent="0.25">
      <c r="M17732"/>
    </row>
    <row r="17733" spans="13:13" x14ac:dyDescent="0.25">
      <c r="M17733"/>
    </row>
    <row r="17734" spans="13:13" x14ac:dyDescent="0.25">
      <c r="M17734"/>
    </row>
    <row r="17735" spans="13:13" x14ac:dyDescent="0.25">
      <c r="M17735"/>
    </row>
    <row r="17736" spans="13:13" x14ac:dyDescent="0.25">
      <c r="M17736"/>
    </row>
    <row r="17737" spans="13:13" x14ac:dyDescent="0.25">
      <c r="M17737"/>
    </row>
    <row r="17738" spans="13:13" x14ac:dyDescent="0.25">
      <c r="M17738"/>
    </row>
    <row r="17739" spans="13:13" x14ac:dyDescent="0.25">
      <c r="M17739"/>
    </row>
    <row r="17740" spans="13:13" x14ac:dyDescent="0.25">
      <c r="M17740"/>
    </row>
    <row r="17741" spans="13:13" x14ac:dyDescent="0.25">
      <c r="M17741"/>
    </row>
    <row r="17742" spans="13:13" x14ac:dyDescent="0.25">
      <c r="M17742"/>
    </row>
    <row r="17743" spans="13:13" x14ac:dyDescent="0.25">
      <c r="M17743"/>
    </row>
    <row r="17744" spans="13:13" x14ac:dyDescent="0.25">
      <c r="M17744"/>
    </row>
    <row r="17745" spans="13:13" x14ac:dyDescent="0.25">
      <c r="M17745"/>
    </row>
    <row r="17746" spans="13:13" x14ac:dyDescent="0.25">
      <c r="M17746"/>
    </row>
    <row r="17747" spans="13:13" x14ac:dyDescent="0.25">
      <c r="M17747"/>
    </row>
    <row r="17748" spans="13:13" x14ac:dyDescent="0.25">
      <c r="M17748"/>
    </row>
    <row r="17749" spans="13:13" x14ac:dyDescent="0.25">
      <c r="M17749"/>
    </row>
    <row r="17750" spans="13:13" x14ac:dyDescent="0.25">
      <c r="M17750"/>
    </row>
    <row r="17751" spans="13:13" x14ac:dyDescent="0.25">
      <c r="M17751"/>
    </row>
    <row r="17752" spans="13:13" x14ac:dyDescent="0.25">
      <c r="M17752"/>
    </row>
    <row r="17753" spans="13:13" x14ac:dyDescent="0.25">
      <c r="M17753"/>
    </row>
    <row r="17754" spans="13:13" x14ac:dyDescent="0.25">
      <c r="M17754"/>
    </row>
    <row r="17755" spans="13:13" x14ac:dyDescent="0.25">
      <c r="M17755"/>
    </row>
    <row r="17756" spans="13:13" x14ac:dyDescent="0.25">
      <c r="M17756"/>
    </row>
    <row r="17757" spans="13:13" x14ac:dyDescent="0.25">
      <c r="M17757"/>
    </row>
    <row r="17758" spans="13:13" x14ac:dyDescent="0.25">
      <c r="M17758"/>
    </row>
    <row r="17759" spans="13:13" x14ac:dyDescent="0.25">
      <c r="M17759"/>
    </row>
    <row r="17760" spans="13:13" x14ac:dyDescent="0.25">
      <c r="M17760"/>
    </row>
    <row r="17761" spans="13:13" x14ac:dyDescent="0.25">
      <c r="M17761"/>
    </row>
    <row r="17762" spans="13:13" x14ac:dyDescent="0.25">
      <c r="M17762"/>
    </row>
    <row r="17763" spans="13:13" x14ac:dyDescent="0.25">
      <c r="M17763"/>
    </row>
    <row r="17764" spans="13:13" x14ac:dyDescent="0.25">
      <c r="M17764"/>
    </row>
    <row r="17765" spans="13:13" x14ac:dyDescent="0.25">
      <c r="M17765"/>
    </row>
    <row r="17766" spans="13:13" x14ac:dyDescent="0.25">
      <c r="M17766"/>
    </row>
    <row r="17767" spans="13:13" x14ac:dyDescent="0.25">
      <c r="M17767"/>
    </row>
    <row r="17768" spans="13:13" x14ac:dyDescent="0.25">
      <c r="M17768"/>
    </row>
    <row r="17769" spans="13:13" x14ac:dyDescent="0.25">
      <c r="M17769"/>
    </row>
    <row r="17770" spans="13:13" x14ac:dyDescent="0.25">
      <c r="M17770"/>
    </row>
    <row r="17771" spans="13:13" x14ac:dyDescent="0.25">
      <c r="M17771"/>
    </row>
    <row r="17772" spans="13:13" x14ac:dyDescent="0.25">
      <c r="M17772"/>
    </row>
    <row r="17773" spans="13:13" x14ac:dyDescent="0.25">
      <c r="M17773"/>
    </row>
    <row r="17774" spans="13:13" x14ac:dyDescent="0.25">
      <c r="M17774"/>
    </row>
    <row r="17775" spans="13:13" x14ac:dyDescent="0.25">
      <c r="M17775"/>
    </row>
    <row r="17776" spans="13:13" x14ac:dyDescent="0.25">
      <c r="M17776"/>
    </row>
    <row r="17777" spans="13:13" x14ac:dyDescent="0.25">
      <c r="M17777"/>
    </row>
    <row r="17778" spans="13:13" x14ac:dyDescent="0.25">
      <c r="M17778"/>
    </row>
    <row r="17779" spans="13:13" x14ac:dyDescent="0.25">
      <c r="M17779"/>
    </row>
    <row r="17780" spans="13:13" x14ac:dyDescent="0.25">
      <c r="M17780"/>
    </row>
    <row r="17781" spans="13:13" x14ac:dyDescent="0.25">
      <c r="M17781"/>
    </row>
    <row r="17782" spans="13:13" x14ac:dyDescent="0.25">
      <c r="M17782"/>
    </row>
    <row r="17783" spans="13:13" x14ac:dyDescent="0.25">
      <c r="M17783"/>
    </row>
    <row r="17784" spans="13:13" x14ac:dyDescent="0.25">
      <c r="M17784"/>
    </row>
    <row r="17785" spans="13:13" x14ac:dyDescent="0.25">
      <c r="M17785"/>
    </row>
    <row r="17786" spans="13:13" x14ac:dyDescent="0.25">
      <c r="M17786"/>
    </row>
    <row r="17787" spans="13:13" x14ac:dyDescent="0.25">
      <c r="M17787"/>
    </row>
    <row r="17788" spans="13:13" x14ac:dyDescent="0.25">
      <c r="M17788"/>
    </row>
    <row r="17789" spans="13:13" x14ac:dyDescent="0.25">
      <c r="M17789"/>
    </row>
    <row r="17790" spans="13:13" x14ac:dyDescent="0.25">
      <c r="M17790"/>
    </row>
    <row r="17791" spans="13:13" x14ac:dyDescent="0.25">
      <c r="M17791"/>
    </row>
    <row r="17792" spans="13:13" x14ac:dyDescent="0.25">
      <c r="M17792"/>
    </row>
    <row r="17793" spans="13:13" x14ac:dyDescent="0.25">
      <c r="M17793"/>
    </row>
    <row r="17794" spans="13:13" x14ac:dyDescent="0.25">
      <c r="M17794"/>
    </row>
    <row r="17795" spans="13:13" x14ac:dyDescent="0.25">
      <c r="M17795"/>
    </row>
    <row r="17796" spans="13:13" x14ac:dyDescent="0.25">
      <c r="M17796"/>
    </row>
    <row r="17797" spans="13:13" x14ac:dyDescent="0.25">
      <c r="M17797"/>
    </row>
    <row r="17798" spans="13:13" x14ac:dyDescent="0.25">
      <c r="M17798"/>
    </row>
    <row r="17799" spans="13:13" x14ac:dyDescent="0.25">
      <c r="M17799"/>
    </row>
    <row r="17800" spans="13:13" x14ac:dyDescent="0.25">
      <c r="M17800"/>
    </row>
    <row r="17801" spans="13:13" x14ac:dyDescent="0.25">
      <c r="M17801"/>
    </row>
    <row r="17802" spans="13:13" x14ac:dyDescent="0.25">
      <c r="M17802"/>
    </row>
    <row r="17803" spans="13:13" x14ac:dyDescent="0.25">
      <c r="M17803"/>
    </row>
    <row r="17804" spans="13:13" x14ac:dyDescent="0.25">
      <c r="M17804"/>
    </row>
    <row r="17805" spans="13:13" x14ac:dyDescent="0.25">
      <c r="M17805"/>
    </row>
    <row r="17806" spans="13:13" x14ac:dyDescent="0.25">
      <c r="M17806"/>
    </row>
    <row r="17807" spans="13:13" x14ac:dyDescent="0.25">
      <c r="M17807"/>
    </row>
    <row r="17808" spans="13:13" x14ac:dyDescent="0.25">
      <c r="M17808"/>
    </row>
    <row r="17809" spans="13:13" x14ac:dyDescent="0.25">
      <c r="M17809"/>
    </row>
    <row r="17810" spans="13:13" x14ac:dyDescent="0.25">
      <c r="M17810"/>
    </row>
    <row r="17811" spans="13:13" x14ac:dyDescent="0.25">
      <c r="M17811"/>
    </row>
    <row r="17812" spans="13:13" x14ac:dyDescent="0.25">
      <c r="M17812"/>
    </row>
    <row r="17813" spans="13:13" x14ac:dyDescent="0.25">
      <c r="M17813"/>
    </row>
    <row r="17814" spans="13:13" x14ac:dyDescent="0.25">
      <c r="M17814"/>
    </row>
    <row r="17815" spans="13:13" x14ac:dyDescent="0.25">
      <c r="M17815"/>
    </row>
    <row r="17816" spans="13:13" x14ac:dyDescent="0.25">
      <c r="M17816"/>
    </row>
    <row r="17817" spans="13:13" x14ac:dyDescent="0.25">
      <c r="M17817"/>
    </row>
    <row r="17818" spans="13:13" x14ac:dyDescent="0.25">
      <c r="M17818"/>
    </row>
    <row r="17819" spans="13:13" x14ac:dyDescent="0.25">
      <c r="M17819"/>
    </row>
    <row r="17820" spans="13:13" x14ac:dyDescent="0.25">
      <c r="M17820"/>
    </row>
    <row r="17821" spans="13:13" x14ac:dyDescent="0.25">
      <c r="M17821"/>
    </row>
    <row r="17822" spans="13:13" x14ac:dyDescent="0.25">
      <c r="M17822"/>
    </row>
    <row r="17823" spans="13:13" x14ac:dyDescent="0.25">
      <c r="M17823"/>
    </row>
    <row r="17824" spans="13:13" x14ac:dyDescent="0.25">
      <c r="M17824"/>
    </row>
    <row r="17825" spans="13:13" x14ac:dyDescent="0.25">
      <c r="M17825"/>
    </row>
    <row r="17826" spans="13:13" x14ac:dyDescent="0.25">
      <c r="M17826"/>
    </row>
    <row r="17827" spans="13:13" x14ac:dyDescent="0.25">
      <c r="M17827"/>
    </row>
    <row r="17828" spans="13:13" x14ac:dyDescent="0.25">
      <c r="M17828"/>
    </row>
    <row r="17829" spans="13:13" x14ac:dyDescent="0.25">
      <c r="M17829"/>
    </row>
    <row r="17830" spans="13:13" x14ac:dyDescent="0.25">
      <c r="M17830"/>
    </row>
    <row r="17831" spans="13:13" x14ac:dyDescent="0.25">
      <c r="M17831"/>
    </row>
    <row r="17832" spans="13:13" x14ac:dyDescent="0.25">
      <c r="M17832"/>
    </row>
    <row r="17833" spans="13:13" x14ac:dyDescent="0.25">
      <c r="M17833"/>
    </row>
    <row r="17834" spans="13:13" x14ac:dyDescent="0.25">
      <c r="M17834"/>
    </row>
    <row r="17835" spans="13:13" x14ac:dyDescent="0.25">
      <c r="M17835"/>
    </row>
    <row r="17836" spans="13:13" x14ac:dyDescent="0.25">
      <c r="M17836"/>
    </row>
    <row r="17837" spans="13:13" x14ac:dyDescent="0.25">
      <c r="M17837"/>
    </row>
    <row r="17838" spans="13:13" x14ac:dyDescent="0.25">
      <c r="M17838"/>
    </row>
    <row r="17839" spans="13:13" x14ac:dyDescent="0.25">
      <c r="M17839"/>
    </row>
    <row r="17840" spans="13:13" x14ac:dyDescent="0.25">
      <c r="M17840"/>
    </row>
    <row r="17841" spans="13:13" x14ac:dyDescent="0.25">
      <c r="M17841"/>
    </row>
    <row r="17842" spans="13:13" x14ac:dyDescent="0.25">
      <c r="M17842"/>
    </row>
    <row r="17843" spans="13:13" x14ac:dyDescent="0.25">
      <c r="M17843"/>
    </row>
    <row r="17844" spans="13:13" x14ac:dyDescent="0.25">
      <c r="M17844"/>
    </row>
    <row r="17845" spans="13:13" x14ac:dyDescent="0.25">
      <c r="M17845"/>
    </row>
    <row r="17846" spans="13:13" x14ac:dyDescent="0.25">
      <c r="M17846"/>
    </row>
    <row r="17847" spans="13:13" x14ac:dyDescent="0.25">
      <c r="M17847"/>
    </row>
    <row r="17848" spans="13:13" x14ac:dyDescent="0.25">
      <c r="M17848"/>
    </row>
    <row r="17849" spans="13:13" x14ac:dyDescent="0.25">
      <c r="M17849"/>
    </row>
    <row r="17850" spans="13:13" x14ac:dyDescent="0.25">
      <c r="M17850"/>
    </row>
    <row r="17851" spans="13:13" x14ac:dyDescent="0.25">
      <c r="M17851"/>
    </row>
    <row r="17852" spans="13:13" x14ac:dyDescent="0.25">
      <c r="M17852"/>
    </row>
    <row r="17853" spans="13:13" x14ac:dyDescent="0.25">
      <c r="M17853"/>
    </row>
    <row r="17854" spans="13:13" x14ac:dyDescent="0.25">
      <c r="M17854"/>
    </row>
    <row r="17855" spans="13:13" x14ac:dyDescent="0.25">
      <c r="M17855"/>
    </row>
    <row r="17856" spans="13:13" x14ac:dyDescent="0.25">
      <c r="M17856"/>
    </row>
    <row r="17857" spans="13:13" x14ac:dyDescent="0.25">
      <c r="M17857"/>
    </row>
    <row r="17858" spans="13:13" x14ac:dyDescent="0.25">
      <c r="M17858"/>
    </row>
    <row r="17859" spans="13:13" x14ac:dyDescent="0.25">
      <c r="M17859"/>
    </row>
    <row r="17860" spans="13:13" x14ac:dyDescent="0.25">
      <c r="M17860"/>
    </row>
    <row r="17861" spans="13:13" x14ac:dyDescent="0.25">
      <c r="M17861"/>
    </row>
    <row r="17862" spans="13:13" x14ac:dyDescent="0.25">
      <c r="M17862"/>
    </row>
    <row r="17863" spans="13:13" x14ac:dyDescent="0.25">
      <c r="M17863"/>
    </row>
    <row r="17864" spans="13:13" x14ac:dyDescent="0.25">
      <c r="M17864"/>
    </row>
    <row r="17865" spans="13:13" x14ac:dyDescent="0.25">
      <c r="M17865"/>
    </row>
    <row r="17866" spans="13:13" x14ac:dyDescent="0.25">
      <c r="M17866"/>
    </row>
    <row r="17867" spans="13:13" x14ac:dyDescent="0.25">
      <c r="M17867"/>
    </row>
    <row r="17868" spans="13:13" x14ac:dyDescent="0.25">
      <c r="M17868"/>
    </row>
    <row r="17869" spans="13:13" x14ac:dyDescent="0.25">
      <c r="M17869"/>
    </row>
    <row r="17870" spans="13:13" x14ac:dyDescent="0.25">
      <c r="M17870"/>
    </row>
    <row r="17871" spans="13:13" x14ac:dyDescent="0.25">
      <c r="M17871"/>
    </row>
    <row r="17872" spans="13:13" x14ac:dyDescent="0.25">
      <c r="M17872"/>
    </row>
    <row r="17873" spans="13:13" x14ac:dyDescent="0.25">
      <c r="M17873"/>
    </row>
    <row r="17874" spans="13:13" x14ac:dyDescent="0.25">
      <c r="M17874"/>
    </row>
    <row r="17875" spans="13:13" x14ac:dyDescent="0.25">
      <c r="M17875"/>
    </row>
    <row r="17876" spans="13:13" x14ac:dyDescent="0.25">
      <c r="M17876"/>
    </row>
    <row r="17877" spans="13:13" x14ac:dyDescent="0.25">
      <c r="M17877"/>
    </row>
    <row r="17878" spans="13:13" x14ac:dyDescent="0.25">
      <c r="M17878"/>
    </row>
    <row r="17879" spans="13:13" x14ac:dyDescent="0.25">
      <c r="M17879"/>
    </row>
    <row r="17880" spans="13:13" x14ac:dyDescent="0.25">
      <c r="M17880"/>
    </row>
    <row r="17881" spans="13:13" x14ac:dyDescent="0.25">
      <c r="M17881"/>
    </row>
    <row r="17882" spans="13:13" x14ac:dyDescent="0.25">
      <c r="M17882"/>
    </row>
    <row r="17883" spans="13:13" x14ac:dyDescent="0.25">
      <c r="M17883"/>
    </row>
    <row r="17884" spans="13:13" x14ac:dyDescent="0.25">
      <c r="M17884"/>
    </row>
    <row r="17885" spans="13:13" x14ac:dyDescent="0.25">
      <c r="M17885"/>
    </row>
    <row r="17886" spans="13:13" x14ac:dyDescent="0.25">
      <c r="M17886"/>
    </row>
    <row r="17887" spans="13:13" x14ac:dyDescent="0.25">
      <c r="M17887"/>
    </row>
    <row r="17888" spans="13:13" x14ac:dyDescent="0.25">
      <c r="M17888"/>
    </row>
    <row r="17889" spans="13:13" x14ac:dyDescent="0.25">
      <c r="M17889"/>
    </row>
    <row r="17890" spans="13:13" x14ac:dyDescent="0.25">
      <c r="M17890"/>
    </row>
    <row r="17891" spans="13:13" x14ac:dyDescent="0.25">
      <c r="M17891"/>
    </row>
    <row r="17892" spans="13:13" x14ac:dyDescent="0.25">
      <c r="M17892"/>
    </row>
    <row r="17893" spans="13:13" x14ac:dyDescent="0.25">
      <c r="M17893"/>
    </row>
    <row r="17894" spans="13:13" x14ac:dyDescent="0.25">
      <c r="M17894"/>
    </row>
    <row r="17895" spans="13:13" x14ac:dyDescent="0.25">
      <c r="M17895"/>
    </row>
    <row r="17896" spans="13:13" x14ac:dyDescent="0.25">
      <c r="M17896"/>
    </row>
    <row r="17897" spans="13:13" x14ac:dyDescent="0.25">
      <c r="M17897"/>
    </row>
    <row r="17898" spans="13:13" x14ac:dyDescent="0.25">
      <c r="M17898"/>
    </row>
    <row r="17899" spans="13:13" x14ac:dyDescent="0.25">
      <c r="M17899"/>
    </row>
    <row r="17900" spans="13:13" x14ac:dyDescent="0.25">
      <c r="M17900"/>
    </row>
    <row r="17901" spans="13:13" x14ac:dyDescent="0.25">
      <c r="M17901"/>
    </row>
    <row r="17902" spans="13:13" x14ac:dyDescent="0.25">
      <c r="M17902"/>
    </row>
    <row r="17903" spans="13:13" x14ac:dyDescent="0.25">
      <c r="M17903"/>
    </row>
    <row r="17904" spans="13:13" x14ac:dyDescent="0.25">
      <c r="M17904"/>
    </row>
    <row r="17905" spans="13:13" x14ac:dyDescent="0.25">
      <c r="M17905"/>
    </row>
    <row r="17906" spans="13:13" x14ac:dyDescent="0.25">
      <c r="M17906"/>
    </row>
    <row r="17907" spans="13:13" x14ac:dyDescent="0.25">
      <c r="M17907"/>
    </row>
    <row r="17908" spans="13:13" x14ac:dyDescent="0.25">
      <c r="M17908"/>
    </row>
    <row r="17909" spans="13:13" x14ac:dyDescent="0.25">
      <c r="M17909"/>
    </row>
    <row r="17910" spans="13:13" x14ac:dyDescent="0.25">
      <c r="M17910"/>
    </row>
    <row r="17911" spans="13:13" x14ac:dyDescent="0.25">
      <c r="M17911"/>
    </row>
    <row r="17912" spans="13:13" x14ac:dyDescent="0.25">
      <c r="M17912"/>
    </row>
    <row r="17913" spans="13:13" x14ac:dyDescent="0.25">
      <c r="M17913"/>
    </row>
    <row r="17914" spans="13:13" x14ac:dyDescent="0.25">
      <c r="M17914"/>
    </row>
    <row r="17915" spans="13:13" x14ac:dyDescent="0.25">
      <c r="M17915"/>
    </row>
    <row r="17916" spans="13:13" x14ac:dyDescent="0.25">
      <c r="M17916"/>
    </row>
    <row r="17917" spans="13:13" x14ac:dyDescent="0.25">
      <c r="M17917"/>
    </row>
    <row r="17918" spans="13:13" x14ac:dyDescent="0.25">
      <c r="M17918"/>
    </row>
    <row r="17919" spans="13:13" x14ac:dyDescent="0.25">
      <c r="M17919"/>
    </row>
    <row r="17920" spans="13:13" x14ac:dyDescent="0.25">
      <c r="M17920"/>
    </row>
    <row r="17921" spans="13:13" x14ac:dyDescent="0.25">
      <c r="M17921"/>
    </row>
    <row r="17922" spans="13:13" x14ac:dyDescent="0.25">
      <c r="M17922"/>
    </row>
    <row r="17923" spans="13:13" x14ac:dyDescent="0.25">
      <c r="M17923"/>
    </row>
    <row r="17924" spans="13:13" x14ac:dyDescent="0.25">
      <c r="M17924"/>
    </row>
    <row r="17925" spans="13:13" x14ac:dyDescent="0.25">
      <c r="M17925"/>
    </row>
    <row r="17926" spans="13:13" x14ac:dyDescent="0.25">
      <c r="M17926"/>
    </row>
    <row r="17927" spans="13:13" x14ac:dyDescent="0.25">
      <c r="M17927"/>
    </row>
    <row r="17928" spans="13:13" x14ac:dyDescent="0.25">
      <c r="M17928"/>
    </row>
    <row r="17929" spans="13:13" x14ac:dyDescent="0.25">
      <c r="M17929"/>
    </row>
    <row r="17930" spans="13:13" x14ac:dyDescent="0.25">
      <c r="M17930"/>
    </row>
    <row r="17931" spans="13:13" x14ac:dyDescent="0.25">
      <c r="M17931"/>
    </row>
    <row r="17932" spans="13:13" x14ac:dyDescent="0.25">
      <c r="M17932"/>
    </row>
    <row r="17933" spans="13:13" x14ac:dyDescent="0.25">
      <c r="M17933"/>
    </row>
    <row r="17934" spans="13:13" x14ac:dyDescent="0.25">
      <c r="M17934"/>
    </row>
    <row r="17935" spans="13:13" x14ac:dyDescent="0.25">
      <c r="M17935"/>
    </row>
    <row r="17936" spans="13:13" x14ac:dyDescent="0.25">
      <c r="M17936"/>
    </row>
    <row r="17937" spans="13:13" x14ac:dyDescent="0.25">
      <c r="M17937"/>
    </row>
    <row r="17938" spans="13:13" x14ac:dyDescent="0.25">
      <c r="M17938"/>
    </row>
    <row r="17939" spans="13:13" x14ac:dyDescent="0.25">
      <c r="M17939"/>
    </row>
    <row r="17940" spans="13:13" x14ac:dyDescent="0.25">
      <c r="M17940"/>
    </row>
    <row r="17941" spans="13:13" x14ac:dyDescent="0.25">
      <c r="M17941"/>
    </row>
    <row r="17942" spans="13:13" x14ac:dyDescent="0.25">
      <c r="M17942"/>
    </row>
    <row r="17943" spans="13:13" x14ac:dyDescent="0.25">
      <c r="M17943"/>
    </row>
    <row r="17944" spans="13:13" x14ac:dyDescent="0.25">
      <c r="M17944"/>
    </row>
    <row r="17945" spans="13:13" x14ac:dyDescent="0.25">
      <c r="M17945"/>
    </row>
    <row r="17946" spans="13:13" x14ac:dyDescent="0.25">
      <c r="M17946"/>
    </row>
    <row r="17947" spans="13:13" x14ac:dyDescent="0.25">
      <c r="M17947"/>
    </row>
    <row r="17948" spans="13:13" x14ac:dyDescent="0.25">
      <c r="M17948"/>
    </row>
    <row r="17949" spans="13:13" x14ac:dyDescent="0.25">
      <c r="M17949"/>
    </row>
    <row r="17950" spans="13:13" x14ac:dyDescent="0.25">
      <c r="M17950"/>
    </row>
    <row r="17951" spans="13:13" x14ac:dyDescent="0.25">
      <c r="M17951"/>
    </row>
    <row r="17952" spans="13:13" x14ac:dyDescent="0.25">
      <c r="M17952"/>
    </row>
    <row r="17953" spans="13:13" x14ac:dyDescent="0.25">
      <c r="M17953"/>
    </row>
    <row r="17954" spans="13:13" x14ac:dyDescent="0.25">
      <c r="M17954"/>
    </row>
    <row r="17955" spans="13:13" x14ac:dyDescent="0.25">
      <c r="M17955"/>
    </row>
    <row r="17956" spans="13:13" x14ac:dyDescent="0.25">
      <c r="M17956"/>
    </row>
    <row r="17957" spans="13:13" x14ac:dyDescent="0.25">
      <c r="M17957"/>
    </row>
    <row r="17958" spans="13:13" x14ac:dyDescent="0.25">
      <c r="M17958"/>
    </row>
    <row r="17959" spans="13:13" x14ac:dyDescent="0.25">
      <c r="M17959"/>
    </row>
    <row r="17960" spans="13:13" x14ac:dyDescent="0.25">
      <c r="M17960"/>
    </row>
    <row r="17961" spans="13:13" x14ac:dyDescent="0.25">
      <c r="M17961"/>
    </row>
    <row r="17962" spans="13:13" x14ac:dyDescent="0.25">
      <c r="M17962"/>
    </row>
    <row r="17963" spans="13:13" x14ac:dyDescent="0.25">
      <c r="M17963"/>
    </row>
    <row r="17964" spans="13:13" x14ac:dyDescent="0.25">
      <c r="M17964"/>
    </row>
    <row r="17965" spans="13:13" x14ac:dyDescent="0.25">
      <c r="M17965"/>
    </row>
    <row r="17966" spans="13:13" x14ac:dyDescent="0.25">
      <c r="M17966"/>
    </row>
    <row r="17967" spans="13:13" x14ac:dyDescent="0.25">
      <c r="M17967"/>
    </row>
    <row r="17968" spans="13:13" x14ac:dyDescent="0.25">
      <c r="M17968"/>
    </row>
    <row r="17969" spans="13:13" x14ac:dyDescent="0.25">
      <c r="M17969"/>
    </row>
    <row r="17970" spans="13:13" x14ac:dyDescent="0.25">
      <c r="M17970"/>
    </row>
    <row r="17971" spans="13:13" x14ac:dyDescent="0.25">
      <c r="M17971"/>
    </row>
    <row r="17972" spans="13:13" x14ac:dyDescent="0.25">
      <c r="M17972"/>
    </row>
    <row r="17973" spans="13:13" x14ac:dyDescent="0.25">
      <c r="M17973"/>
    </row>
    <row r="17974" spans="13:13" x14ac:dyDescent="0.25">
      <c r="M17974"/>
    </row>
    <row r="17975" spans="13:13" x14ac:dyDescent="0.25">
      <c r="M17975"/>
    </row>
    <row r="17976" spans="13:13" x14ac:dyDescent="0.25">
      <c r="M17976"/>
    </row>
    <row r="17977" spans="13:13" x14ac:dyDescent="0.25">
      <c r="M17977"/>
    </row>
    <row r="17978" spans="13:13" x14ac:dyDescent="0.25">
      <c r="M17978"/>
    </row>
    <row r="17979" spans="13:13" x14ac:dyDescent="0.25">
      <c r="M17979"/>
    </row>
    <row r="17980" spans="13:13" x14ac:dyDescent="0.25">
      <c r="M17980"/>
    </row>
    <row r="17981" spans="13:13" x14ac:dyDescent="0.25">
      <c r="M17981"/>
    </row>
    <row r="17982" spans="13:13" x14ac:dyDescent="0.25">
      <c r="M17982"/>
    </row>
    <row r="17983" spans="13:13" x14ac:dyDescent="0.25">
      <c r="M17983"/>
    </row>
    <row r="17984" spans="13:13" x14ac:dyDescent="0.25">
      <c r="M17984"/>
    </row>
    <row r="17985" spans="13:13" x14ac:dyDescent="0.25">
      <c r="M17985"/>
    </row>
    <row r="17986" spans="13:13" x14ac:dyDescent="0.25">
      <c r="M17986"/>
    </row>
    <row r="17987" spans="13:13" x14ac:dyDescent="0.25">
      <c r="M17987"/>
    </row>
    <row r="17988" spans="13:13" x14ac:dyDescent="0.25">
      <c r="M17988"/>
    </row>
    <row r="17989" spans="13:13" x14ac:dyDescent="0.25">
      <c r="M17989"/>
    </row>
    <row r="17990" spans="13:13" x14ac:dyDescent="0.25">
      <c r="M17990"/>
    </row>
    <row r="17991" spans="13:13" x14ac:dyDescent="0.25">
      <c r="M17991"/>
    </row>
    <row r="17992" spans="13:13" x14ac:dyDescent="0.25">
      <c r="M17992"/>
    </row>
    <row r="17993" spans="13:13" x14ac:dyDescent="0.25">
      <c r="M17993"/>
    </row>
    <row r="17994" spans="13:13" x14ac:dyDescent="0.25">
      <c r="M17994"/>
    </row>
    <row r="17995" spans="13:13" x14ac:dyDescent="0.25">
      <c r="M17995"/>
    </row>
    <row r="17996" spans="13:13" x14ac:dyDescent="0.25">
      <c r="M17996"/>
    </row>
    <row r="17997" spans="13:13" x14ac:dyDescent="0.25">
      <c r="M17997"/>
    </row>
    <row r="17998" spans="13:13" x14ac:dyDescent="0.25">
      <c r="M17998"/>
    </row>
    <row r="17999" spans="13:13" x14ac:dyDescent="0.25">
      <c r="M17999"/>
    </row>
    <row r="18000" spans="13:13" x14ac:dyDescent="0.25">
      <c r="M18000"/>
    </row>
    <row r="18001" spans="13:13" x14ac:dyDescent="0.25">
      <c r="M18001"/>
    </row>
    <row r="18002" spans="13:13" x14ac:dyDescent="0.25">
      <c r="M18002"/>
    </row>
    <row r="18003" spans="13:13" x14ac:dyDescent="0.25">
      <c r="M18003"/>
    </row>
    <row r="18004" spans="13:13" x14ac:dyDescent="0.25">
      <c r="M18004"/>
    </row>
    <row r="18005" spans="13:13" x14ac:dyDescent="0.25">
      <c r="M18005"/>
    </row>
    <row r="18006" spans="13:13" x14ac:dyDescent="0.25">
      <c r="M18006"/>
    </row>
    <row r="18007" spans="13:13" x14ac:dyDescent="0.25">
      <c r="M18007"/>
    </row>
    <row r="18008" spans="13:13" x14ac:dyDescent="0.25">
      <c r="M18008"/>
    </row>
    <row r="18009" spans="13:13" x14ac:dyDescent="0.25">
      <c r="M18009"/>
    </row>
    <row r="18010" spans="13:13" x14ac:dyDescent="0.25">
      <c r="M18010"/>
    </row>
    <row r="18011" spans="13:13" x14ac:dyDescent="0.25">
      <c r="M18011"/>
    </row>
    <row r="18012" spans="13:13" x14ac:dyDescent="0.25">
      <c r="M18012"/>
    </row>
    <row r="18013" spans="13:13" x14ac:dyDescent="0.25">
      <c r="M18013"/>
    </row>
    <row r="18014" spans="13:13" x14ac:dyDescent="0.25">
      <c r="M18014"/>
    </row>
    <row r="18015" spans="13:13" x14ac:dyDescent="0.25">
      <c r="M18015"/>
    </row>
    <row r="18016" spans="13:13" x14ac:dyDescent="0.25">
      <c r="M18016"/>
    </row>
    <row r="18017" spans="13:13" x14ac:dyDescent="0.25">
      <c r="M18017"/>
    </row>
    <row r="18018" spans="13:13" x14ac:dyDescent="0.25">
      <c r="M18018"/>
    </row>
    <row r="18019" spans="13:13" x14ac:dyDescent="0.25">
      <c r="M18019"/>
    </row>
    <row r="18020" spans="13:13" x14ac:dyDescent="0.25">
      <c r="M18020"/>
    </row>
    <row r="18021" spans="13:13" x14ac:dyDescent="0.25">
      <c r="M18021"/>
    </row>
    <row r="18022" spans="13:13" x14ac:dyDescent="0.25">
      <c r="M18022"/>
    </row>
    <row r="18023" spans="13:13" x14ac:dyDescent="0.25">
      <c r="M18023"/>
    </row>
    <row r="18024" spans="13:13" x14ac:dyDescent="0.25">
      <c r="M18024"/>
    </row>
    <row r="18025" spans="13:13" x14ac:dyDescent="0.25">
      <c r="M18025"/>
    </row>
    <row r="18026" spans="13:13" x14ac:dyDescent="0.25">
      <c r="M18026"/>
    </row>
    <row r="18027" spans="13:13" x14ac:dyDescent="0.25">
      <c r="M18027"/>
    </row>
    <row r="18028" spans="13:13" x14ac:dyDescent="0.25">
      <c r="M18028"/>
    </row>
    <row r="18029" spans="13:13" x14ac:dyDescent="0.25">
      <c r="M18029"/>
    </row>
    <row r="18030" spans="13:13" x14ac:dyDescent="0.25">
      <c r="M18030"/>
    </row>
    <row r="18031" spans="13:13" x14ac:dyDescent="0.25">
      <c r="M18031"/>
    </row>
    <row r="18032" spans="13:13" x14ac:dyDescent="0.25">
      <c r="M18032"/>
    </row>
    <row r="18033" spans="13:13" x14ac:dyDescent="0.25">
      <c r="M18033"/>
    </row>
    <row r="18034" spans="13:13" x14ac:dyDescent="0.25">
      <c r="M18034"/>
    </row>
    <row r="18035" spans="13:13" x14ac:dyDescent="0.25">
      <c r="M18035"/>
    </row>
    <row r="18036" spans="13:13" x14ac:dyDescent="0.25">
      <c r="M18036"/>
    </row>
    <row r="18037" spans="13:13" x14ac:dyDescent="0.25">
      <c r="M18037"/>
    </row>
    <row r="18038" spans="13:13" x14ac:dyDescent="0.25">
      <c r="M18038"/>
    </row>
    <row r="18039" spans="13:13" x14ac:dyDescent="0.25">
      <c r="M18039"/>
    </row>
    <row r="18040" spans="13:13" x14ac:dyDescent="0.25">
      <c r="M18040"/>
    </row>
    <row r="18041" spans="13:13" x14ac:dyDescent="0.25">
      <c r="M18041"/>
    </row>
    <row r="18042" spans="13:13" x14ac:dyDescent="0.25">
      <c r="M18042"/>
    </row>
    <row r="18043" spans="13:13" x14ac:dyDescent="0.25">
      <c r="M18043"/>
    </row>
    <row r="18044" spans="13:13" x14ac:dyDescent="0.25">
      <c r="M18044"/>
    </row>
    <row r="18045" spans="13:13" x14ac:dyDescent="0.25">
      <c r="M18045"/>
    </row>
    <row r="18046" spans="13:13" x14ac:dyDescent="0.25">
      <c r="M18046"/>
    </row>
    <row r="18047" spans="13:13" x14ac:dyDescent="0.25">
      <c r="M18047"/>
    </row>
    <row r="18048" spans="13:13" x14ac:dyDescent="0.25">
      <c r="M18048"/>
    </row>
    <row r="18049" spans="13:13" x14ac:dyDescent="0.25">
      <c r="M18049"/>
    </row>
    <row r="18050" spans="13:13" x14ac:dyDescent="0.25">
      <c r="M18050"/>
    </row>
    <row r="18051" spans="13:13" x14ac:dyDescent="0.25">
      <c r="M18051"/>
    </row>
    <row r="18052" spans="13:13" x14ac:dyDescent="0.25">
      <c r="M18052"/>
    </row>
    <row r="18053" spans="13:13" x14ac:dyDescent="0.25">
      <c r="M18053"/>
    </row>
    <row r="18054" spans="13:13" x14ac:dyDescent="0.25">
      <c r="M18054"/>
    </row>
    <row r="18055" spans="13:13" x14ac:dyDescent="0.25">
      <c r="M18055"/>
    </row>
    <row r="18056" spans="13:13" x14ac:dyDescent="0.25">
      <c r="M18056"/>
    </row>
    <row r="18057" spans="13:13" x14ac:dyDescent="0.25">
      <c r="M18057"/>
    </row>
    <row r="18058" spans="13:13" x14ac:dyDescent="0.25">
      <c r="M18058"/>
    </row>
    <row r="18059" spans="13:13" x14ac:dyDescent="0.25">
      <c r="M18059"/>
    </row>
    <row r="18060" spans="13:13" x14ac:dyDescent="0.25">
      <c r="M18060"/>
    </row>
    <row r="18061" spans="13:13" x14ac:dyDescent="0.25">
      <c r="M18061"/>
    </row>
    <row r="18062" spans="13:13" x14ac:dyDescent="0.25">
      <c r="M18062"/>
    </row>
    <row r="18063" spans="13:13" x14ac:dyDescent="0.25">
      <c r="M18063"/>
    </row>
    <row r="18064" spans="13:13" x14ac:dyDescent="0.25">
      <c r="M18064"/>
    </row>
    <row r="18065" spans="13:13" x14ac:dyDescent="0.25">
      <c r="M18065"/>
    </row>
    <row r="18066" spans="13:13" x14ac:dyDescent="0.25">
      <c r="M18066"/>
    </row>
    <row r="18067" spans="13:13" x14ac:dyDescent="0.25">
      <c r="M18067"/>
    </row>
    <row r="18068" spans="13:13" x14ac:dyDescent="0.25">
      <c r="M18068"/>
    </row>
    <row r="18069" spans="13:13" x14ac:dyDescent="0.25">
      <c r="M18069"/>
    </row>
    <row r="18070" spans="13:13" x14ac:dyDescent="0.25">
      <c r="M18070"/>
    </row>
    <row r="18071" spans="13:13" x14ac:dyDescent="0.25">
      <c r="M18071"/>
    </row>
    <row r="18072" spans="13:13" x14ac:dyDescent="0.25">
      <c r="M18072"/>
    </row>
    <row r="18073" spans="13:13" x14ac:dyDescent="0.25">
      <c r="M18073"/>
    </row>
    <row r="18074" spans="13:13" x14ac:dyDescent="0.25">
      <c r="M18074"/>
    </row>
    <row r="18075" spans="13:13" x14ac:dyDescent="0.25">
      <c r="M18075"/>
    </row>
    <row r="18076" spans="13:13" x14ac:dyDescent="0.25">
      <c r="M18076"/>
    </row>
    <row r="18077" spans="13:13" x14ac:dyDescent="0.25">
      <c r="M18077"/>
    </row>
    <row r="18078" spans="13:13" x14ac:dyDescent="0.25">
      <c r="M18078"/>
    </row>
    <row r="18079" spans="13:13" x14ac:dyDescent="0.25">
      <c r="M18079"/>
    </row>
    <row r="18080" spans="13:13" x14ac:dyDescent="0.25">
      <c r="M18080"/>
    </row>
    <row r="18081" spans="13:13" x14ac:dyDescent="0.25">
      <c r="M18081"/>
    </row>
    <row r="18082" spans="13:13" x14ac:dyDescent="0.25">
      <c r="M18082"/>
    </row>
    <row r="18083" spans="13:13" x14ac:dyDescent="0.25">
      <c r="M18083"/>
    </row>
    <row r="18084" spans="13:13" x14ac:dyDescent="0.25">
      <c r="M18084"/>
    </row>
    <row r="18085" spans="13:13" x14ac:dyDescent="0.25">
      <c r="M18085"/>
    </row>
    <row r="18086" spans="13:13" x14ac:dyDescent="0.25">
      <c r="M18086"/>
    </row>
    <row r="18087" spans="13:13" x14ac:dyDescent="0.25">
      <c r="M18087"/>
    </row>
    <row r="18088" spans="13:13" x14ac:dyDescent="0.25">
      <c r="M18088"/>
    </row>
    <row r="18089" spans="13:13" x14ac:dyDescent="0.25">
      <c r="M18089"/>
    </row>
    <row r="18090" spans="13:13" x14ac:dyDescent="0.25">
      <c r="M18090"/>
    </row>
    <row r="18091" spans="13:13" x14ac:dyDescent="0.25">
      <c r="M18091"/>
    </row>
    <row r="18092" spans="13:13" x14ac:dyDescent="0.25">
      <c r="M18092"/>
    </row>
    <row r="18093" spans="13:13" x14ac:dyDescent="0.25">
      <c r="M18093"/>
    </row>
    <row r="18094" spans="13:13" x14ac:dyDescent="0.25">
      <c r="M18094"/>
    </row>
    <row r="18095" spans="13:13" x14ac:dyDescent="0.25">
      <c r="M18095"/>
    </row>
    <row r="18096" spans="13:13" x14ac:dyDescent="0.25">
      <c r="M18096"/>
    </row>
    <row r="18097" spans="13:13" x14ac:dyDescent="0.25">
      <c r="M18097"/>
    </row>
    <row r="18098" spans="13:13" x14ac:dyDescent="0.25">
      <c r="M18098"/>
    </row>
    <row r="18099" spans="13:13" x14ac:dyDescent="0.25">
      <c r="M18099"/>
    </row>
    <row r="18100" spans="13:13" x14ac:dyDescent="0.25">
      <c r="M18100"/>
    </row>
    <row r="18101" spans="13:13" x14ac:dyDescent="0.25">
      <c r="M18101"/>
    </row>
    <row r="18102" spans="13:13" x14ac:dyDescent="0.25">
      <c r="M18102"/>
    </row>
    <row r="18103" spans="13:13" x14ac:dyDescent="0.25">
      <c r="M18103"/>
    </row>
    <row r="18104" spans="13:13" x14ac:dyDescent="0.25">
      <c r="M18104"/>
    </row>
    <row r="18105" spans="13:13" x14ac:dyDescent="0.25">
      <c r="M18105"/>
    </row>
    <row r="18106" spans="13:13" x14ac:dyDescent="0.25">
      <c r="M18106"/>
    </row>
    <row r="18107" spans="13:13" x14ac:dyDescent="0.25">
      <c r="M18107"/>
    </row>
    <row r="18108" spans="13:13" x14ac:dyDescent="0.25">
      <c r="M18108"/>
    </row>
    <row r="18109" spans="13:13" x14ac:dyDescent="0.25">
      <c r="M18109"/>
    </row>
    <row r="18110" spans="13:13" x14ac:dyDescent="0.25">
      <c r="M18110"/>
    </row>
    <row r="18111" spans="13:13" x14ac:dyDescent="0.25">
      <c r="M18111"/>
    </row>
    <row r="18112" spans="13:13" x14ac:dyDescent="0.25">
      <c r="M18112"/>
    </row>
    <row r="18113" spans="13:13" x14ac:dyDescent="0.25">
      <c r="M18113"/>
    </row>
    <row r="18114" spans="13:13" x14ac:dyDescent="0.25">
      <c r="M18114"/>
    </row>
    <row r="18115" spans="13:13" x14ac:dyDescent="0.25">
      <c r="M18115"/>
    </row>
    <row r="18116" spans="13:13" x14ac:dyDescent="0.25">
      <c r="M18116"/>
    </row>
    <row r="18117" spans="13:13" x14ac:dyDescent="0.25">
      <c r="M18117"/>
    </row>
    <row r="18118" spans="13:13" x14ac:dyDescent="0.25">
      <c r="M18118"/>
    </row>
    <row r="18119" spans="13:13" x14ac:dyDescent="0.25">
      <c r="M18119"/>
    </row>
    <row r="18120" spans="13:13" x14ac:dyDescent="0.25">
      <c r="M18120"/>
    </row>
    <row r="18121" spans="13:13" x14ac:dyDescent="0.25">
      <c r="M18121"/>
    </row>
    <row r="18122" spans="13:13" x14ac:dyDescent="0.25">
      <c r="M18122"/>
    </row>
    <row r="18123" spans="13:13" x14ac:dyDescent="0.25">
      <c r="M18123"/>
    </row>
    <row r="18124" spans="13:13" x14ac:dyDescent="0.25">
      <c r="M18124"/>
    </row>
    <row r="18125" spans="13:13" x14ac:dyDescent="0.25">
      <c r="M18125"/>
    </row>
    <row r="18126" spans="13:13" x14ac:dyDescent="0.25">
      <c r="M18126"/>
    </row>
    <row r="18127" spans="13:13" x14ac:dyDescent="0.25">
      <c r="M18127"/>
    </row>
    <row r="18128" spans="13:13" x14ac:dyDescent="0.25">
      <c r="M18128"/>
    </row>
    <row r="18129" spans="13:13" x14ac:dyDescent="0.25">
      <c r="M18129"/>
    </row>
    <row r="18130" spans="13:13" x14ac:dyDescent="0.25">
      <c r="M18130"/>
    </row>
    <row r="18131" spans="13:13" x14ac:dyDescent="0.25">
      <c r="M18131"/>
    </row>
    <row r="18132" spans="13:13" x14ac:dyDescent="0.25">
      <c r="M18132"/>
    </row>
    <row r="18133" spans="13:13" x14ac:dyDescent="0.25">
      <c r="M18133"/>
    </row>
    <row r="18134" spans="13:13" x14ac:dyDescent="0.25">
      <c r="M18134"/>
    </row>
    <row r="18135" spans="13:13" x14ac:dyDescent="0.25">
      <c r="M18135"/>
    </row>
    <row r="18136" spans="13:13" x14ac:dyDescent="0.25">
      <c r="M18136"/>
    </row>
    <row r="18137" spans="13:13" x14ac:dyDescent="0.25">
      <c r="M18137"/>
    </row>
    <row r="18138" spans="13:13" x14ac:dyDescent="0.25">
      <c r="M18138"/>
    </row>
    <row r="18139" spans="13:13" x14ac:dyDescent="0.25">
      <c r="M18139"/>
    </row>
    <row r="18140" spans="13:13" x14ac:dyDescent="0.25">
      <c r="M18140"/>
    </row>
    <row r="18141" spans="13:13" x14ac:dyDescent="0.25">
      <c r="M18141"/>
    </row>
    <row r="18142" spans="13:13" x14ac:dyDescent="0.25">
      <c r="M18142"/>
    </row>
    <row r="18143" spans="13:13" x14ac:dyDescent="0.25">
      <c r="M18143"/>
    </row>
    <row r="18144" spans="13:13" x14ac:dyDescent="0.25">
      <c r="M18144"/>
    </row>
    <row r="18145" spans="13:13" x14ac:dyDescent="0.25">
      <c r="M18145"/>
    </row>
    <row r="18146" spans="13:13" x14ac:dyDescent="0.25">
      <c r="M18146"/>
    </row>
    <row r="18147" spans="13:13" x14ac:dyDescent="0.25">
      <c r="M18147"/>
    </row>
    <row r="18148" spans="13:13" x14ac:dyDescent="0.25">
      <c r="M18148"/>
    </row>
    <row r="18149" spans="13:13" x14ac:dyDescent="0.25">
      <c r="M18149"/>
    </row>
    <row r="18150" spans="13:13" x14ac:dyDescent="0.25">
      <c r="M18150"/>
    </row>
    <row r="18151" spans="13:13" x14ac:dyDescent="0.25">
      <c r="M18151"/>
    </row>
    <row r="18152" spans="13:13" x14ac:dyDescent="0.25">
      <c r="M18152"/>
    </row>
    <row r="18153" spans="13:13" x14ac:dyDescent="0.25">
      <c r="M18153"/>
    </row>
    <row r="18154" spans="13:13" x14ac:dyDescent="0.25">
      <c r="M18154"/>
    </row>
    <row r="18155" spans="13:13" x14ac:dyDescent="0.25">
      <c r="M18155"/>
    </row>
    <row r="18156" spans="13:13" x14ac:dyDescent="0.25">
      <c r="M18156"/>
    </row>
    <row r="18157" spans="13:13" x14ac:dyDescent="0.25">
      <c r="M18157"/>
    </row>
    <row r="18158" spans="13:13" x14ac:dyDescent="0.25">
      <c r="M18158"/>
    </row>
    <row r="18159" spans="13:13" x14ac:dyDescent="0.25">
      <c r="M18159"/>
    </row>
    <row r="18160" spans="13:13" x14ac:dyDescent="0.25">
      <c r="M18160"/>
    </row>
    <row r="18161" spans="13:13" x14ac:dyDescent="0.25">
      <c r="M18161"/>
    </row>
    <row r="18162" spans="13:13" x14ac:dyDescent="0.25">
      <c r="M18162"/>
    </row>
    <row r="18163" spans="13:13" x14ac:dyDescent="0.25">
      <c r="M18163"/>
    </row>
    <row r="18164" spans="13:13" x14ac:dyDescent="0.25">
      <c r="M18164"/>
    </row>
    <row r="18165" spans="13:13" x14ac:dyDescent="0.25">
      <c r="M18165"/>
    </row>
    <row r="18166" spans="13:13" x14ac:dyDescent="0.25">
      <c r="M18166"/>
    </row>
    <row r="18167" spans="13:13" x14ac:dyDescent="0.25">
      <c r="M18167"/>
    </row>
    <row r="18168" spans="13:13" x14ac:dyDescent="0.25">
      <c r="M18168"/>
    </row>
    <row r="18169" spans="13:13" x14ac:dyDescent="0.25">
      <c r="M18169"/>
    </row>
    <row r="18170" spans="13:13" x14ac:dyDescent="0.25">
      <c r="M18170"/>
    </row>
    <row r="18171" spans="13:13" x14ac:dyDescent="0.25">
      <c r="M18171"/>
    </row>
    <row r="18172" spans="13:13" x14ac:dyDescent="0.25">
      <c r="M18172"/>
    </row>
    <row r="18173" spans="13:13" x14ac:dyDescent="0.25">
      <c r="M18173"/>
    </row>
    <row r="18174" spans="13:13" x14ac:dyDescent="0.25">
      <c r="M18174"/>
    </row>
    <row r="18175" spans="13:13" x14ac:dyDescent="0.25">
      <c r="M18175"/>
    </row>
    <row r="18176" spans="13:13" x14ac:dyDescent="0.25">
      <c r="M18176"/>
    </row>
    <row r="18177" spans="13:13" x14ac:dyDescent="0.25">
      <c r="M18177"/>
    </row>
    <row r="18178" spans="13:13" x14ac:dyDescent="0.25">
      <c r="M18178"/>
    </row>
    <row r="18179" spans="13:13" x14ac:dyDescent="0.25">
      <c r="M18179"/>
    </row>
    <row r="18180" spans="13:13" x14ac:dyDescent="0.25">
      <c r="M18180"/>
    </row>
    <row r="18181" spans="13:13" x14ac:dyDescent="0.25">
      <c r="M18181"/>
    </row>
    <row r="18182" spans="13:13" x14ac:dyDescent="0.25">
      <c r="M18182"/>
    </row>
    <row r="18183" spans="13:13" x14ac:dyDescent="0.25">
      <c r="M18183"/>
    </row>
    <row r="18184" spans="13:13" x14ac:dyDescent="0.25">
      <c r="M18184"/>
    </row>
    <row r="18185" spans="13:13" x14ac:dyDescent="0.25">
      <c r="M18185"/>
    </row>
    <row r="18186" spans="13:13" x14ac:dyDescent="0.25">
      <c r="M18186"/>
    </row>
    <row r="18187" spans="13:13" x14ac:dyDescent="0.25">
      <c r="M18187"/>
    </row>
    <row r="18188" spans="13:13" x14ac:dyDescent="0.25">
      <c r="M18188"/>
    </row>
    <row r="18189" spans="13:13" x14ac:dyDescent="0.25">
      <c r="M18189"/>
    </row>
    <row r="18190" spans="13:13" x14ac:dyDescent="0.25">
      <c r="M18190"/>
    </row>
    <row r="18191" spans="13:13" x14ac:dyDescent="0.25">
      <c r="M18191"/>
    </row>
    <row r="18192" spans="13:13" x14ac:dyDescent="0.25">
      <c r="M18192"/>
    </row>
    <row r="18193" spans="13:13" x14ac:dyDescent="0.25">
      <c r="M18193"/>
    </row>
    <row r="18194" spans="13:13" x14ac:dyDescent="0.25">
      <c r="M18194"/>
    </row>
    <row r="18195" spans="13:13" x14ac:dyDescent="0.25">
      <c r="M18195"/>
    </row>
    <row r="18196" spans="13:13" x14ac:dyDescent="0.25">
      <c r="M18196"/>
    </row>
    <row r="18197" spans="13:13" x14ac:dyDescent="0.25">
      <c r="M18197"/>
    </row>
    <row r="18198" spans="13:13" x14ac:dyDescent="0.25">
      <c r="M18198"/>
    </row>
    <row r="18199" spans="13:13" x14ac:dyDescent="0.25">
      <c r="M18199"/>
    </row>
    <row r="18200" spans="13:13" x14ac:dyDescent="0.25">
      <c r="M18200"/>
    </row>
    <row r="18201" spans="13:13" x14ac:dyDescent="0.25">
      <c r="M18201"/>
    </row>
    <row r="18202" spans="13:13" x14ac:dyDescent="0.25">
      <c r="M18202"/>
    </row>
    <row r="18203" spans="13:13" x14ac:dyDescent="0.25">
      <c r="M18203"/>
    </row>
    <row r="18204" spans="13:13" x14ac:dyDescent="0.25">
      <c r="M18204"/>
    </row>
    <row r="18205" spans="13:13" x14ac:dyDescent="0.25">
      <c r="M18205"/>
    </row>
    <row r="18206" spans="13:13" x14ac:dyDescent="0.25">
      <c r="M18206"/>
    </row>
    <row r="18207" spans="13:13" x14ac:dyDescent="0.25">
      <c r="M18207"/>
    </row>
    <row r="18208" spans="13:13" x14ac:dyDescent="0.25">
      <c r="M18208"/>
    </row>
    <row r="18209" spans="13:13" x14ac:dyDescent="0.25">
      <c r="M18209"/>
    </row>
    <row r="18210" spans="13:13" x14ac:dyDescent="0.25">
      <c r="M18210"/>
    </row>
    <row r="18211" spans="13:13" x14ac:dyDescent="0.25">
      <c r="M18211"/>
    </row>
    <row r="18212" spans="13:13" x14ac:dyDescent="0.25">
      <c r="M18212"/>
    </row>
    <row r="18213" spans="13:13" x14ac:dyDescent="0.25">
      <c r="M18213"/>
    </row>
    <row r="18214" spans="13:13" x14ac:dyDescent="0.25">
      <c r="M18214"/>
    </row>
    <row r="18215" spans="13:13" x14ac:dyDescent="0.25">
      <c r="M18215"/>
    </row>
    <row r="18216" spans="13:13" x14ac:dyDescent="0.25">
      <c r="M18216"/>
    </row>
    <row r="18217" spans="13:13" x14ac:dyDescent="0.25">
      <c r="M18217"/>
    </row>
    <row r="18218" spans="13:13" x14ac:dyDescent="0.25">
      <c r="M18218"/>
    </row>
    <row r="18219" spans="13:13" x14ac:dyDescent="0.25">
      <c r="M18219"/>
    </row>
    <row r="18220" spans="13:13" x14ac:dyDescent="0.25">
      <c r="M18220"/>
    </row>
    <row r="18221" spans="13:13" x14ac:dyDescent="0.25">
      <c r="M18221"/>
    </row>
    <row r="18222" spans="13:13" x14ac:dyDescent="0.25">
      <c r="M18222"/>
    </row>
    <row r="18223" spans="13:13" x14ac:dyDescent="0.25">
      <c r="M18223"/>
    </row>
    <row r="18224" spans="13:13" x14ac:dyDescent="0.25">
      <c r="M18224"/>
    </row>
    <row r="18225" spans="13:13" x14ac:dyDescent="0.25">
      <c r="M18225"/>
    </row>
    <row r="18226" spans="13:13" x14ac:dyDescent="0.25">
      <c r="M18226"/>
    </row>
    <row r="18227" spans="13:13" x14ac:dyDescent="0.25">
      <c r="M18227"/>
    </row>
    <row r="18228" spans="13:13" x14ac:dyDescent="0.25">
      <c r="M18228"/>
    </row>
    <row r="18229" spans="13:13" x14ac:dyDescent="0.25">
      <c r="M18229"/>
    </row>
    <row r="18230" spans="13:13" x14ac:dyDescent="0.25">
      <c r="M18230"/>
    </row>
    <row r="18231" spans="13:13" x14ac:dyDescent="0.25">
      <c r="M18231"/>
    </row>
    <row r="18232" spans="13:13" x14ac:dyDescent="0.25">
      <c r="M18232"/>
    </row>
    <row r="18233" spans="13:13" x14ac:dyDescent="0.25">
      <c r="M18233"/>
    </row>
    <row r="18234" spans="13:13" x14ac:dyDescent="0.25">
      <c r="M18234"/>
    </row>
    <row r="18235" spans="13:13" x14ac:dyDescent="0.25">
      <c r="M18235"/>
    </row>
    <row r="18236" spans="13:13" x14ac:dyDescent="0.25">
      <c r="M18236"/>
    </row>
    <row r="18237" spans="13:13" x14ac:dyDescent="0.25">
      <c r="M18237"/>
    </row>
    <row r="18238" spans="13:13" x14ac:dyDescent="0.25">
      <c r="M18238"/>
    </row>
    <row r="18239" spans="13:13" x14ac:dyDescent="0.25">
      <c r="M18239"/>
    </row>
    <row r="18240" spans="13:13" x14ac:dyDescent="0.25">
      <c r="M18240"/>
    </row>
    <row r="18241" spans="13:13" x14ac:dyDescent="0.25">
      <c r="M18241"/>
    </row>
    <row r="18242" spans="13:13" x14ac:dyDescent="0.25">
      <c r="M18242"/>
    </row>
    <row r="18243" spans="13:13" x14ac:dyDescent="0.25">
      <c r="M18243"/>
    </row>
    <row r="18244" spans="13:13" x14ac:dyDescent="0.25">
      <c r="M18244"/>
    </row>
    <row r="18245" spans="13:13" x14ac:dyDescent="0.25">
      <c r="M18245"/>
    </row>
    <row r="18246" spans="13:13" x14ac:dyDescent="0.25">
      <c r="M18246"/>
    </row>
    <row r="18247" spans="13:13" x14ac:dyDescent="0.25">
      <c r="M18247"/>
    </row>
    <row r="18248" spans="13:13" x14ac:dyDescent="0.25">
      <c r="M18248"/>
    </row>
    <row r="18249" spans="13:13" x14ac:dyDescent="0.25">
      <c r="M18249"/>
    </row>
    <row r="18250" spans="13:13" x14ac:dyDescent="0.25">
      <c r="M18250"/>
    </row>
    <row r="18251" spans="13:13" x14ac:dyDescent="0.25">
      <c r="M18251"/>
    </row>
    <row r="18252" spans="13:13" x14ac:dyDescent="0.25">
      <c r="M18252"/>
    </row>
    <row r="18253" spans="13:13" x14ac:dyDescent="0.25">
      <c r="M18253"/>
    </row>
    <row r="18254" spans="13:13" x14ac:dyDescent="0.25">
      <c r="M18254"/>
    </row>
    <row r="18255" spans="13:13" x14ac:dyDescent="0.25">
      <c r="M18255"/>
    </row>
    <row r="18256" spans="13:13" x14ac:dyDescent="0.25">
      <c r="M18256"/>
    </row>
    <row r="18257" spans="13:13" x14ac:dyDescent="0.25">
      <c r="M18257"/>
    </row>
    <row r="18258" spans="13:13" x14ac:dyDescent="0.25">
      <c r="M18258"/>
    </row>
    <row r="18259" spans="13:13" x14ac:dyDescent="0.25">
      <c r="M18259"/>
    </row>
    <row r="18260" spans="13:13" x14ac:dyDescent="0.25">
      <c r="M18260"/>
    </row>
    <row r="18261" spans="13:13" x14ac:dyDescent="0.25">
      <c r="M18261"/>
    </row>
    <row r="18262" spans="13:13" x14ac:dyDescent="0.25">
      <c r="M18262"/>
    </row>
    <row r="18263" spans="13:13" x14ac:dyDescent="0.25">
      <c r="M18263"/>
    </row>
    <row r="18264" spans="13:13" x14ac:dyDescent="0.25">
      <c r="M18264"/>
    </row>
    <row r="18265" spans="13:13" x14ac:dyDescent="0.25">
      <c r="M18265"/>
    </row>
    <row r="18266" spans="13:13" x14ac:dyDescent="0.25">
      <c r="M18266"/>
    </row>
    <row r="18267" spans="13:13" x14ac:dyDescent="0.25">
      <c r="M18267"/>
    </row>
    <row r="18268" spans="13:13" x14ac:dyDescent="0.25">
      <c r="M18268"/>
    </row>
    <row r="18269" spans="13:13" x14ac:dyDescent="0.25">
      <c r="M18269"/>
    </row>
    <row r="18270" spans="13:13" x14ac:dyDescent="0.25">
      <c r="M18270"/>
    </row>
    <row r="18271" spans="13:13" x14ac:dyDescent="0.25">
      <c r="M18271"/>
    </row>
    <row r="18272" spans="13:13" x14ac:dyDescent="0.25">
      <c r="M18272"/>
    </row>
    <row r="18273" spans="13:13" x14ac:dyDescent="0.25">
      <c r="M18273"/>
    </row>
    <row r="18274" spans="13:13" x14ac:dyDescent="0.25">
      <c r="M18274"/>
    </row>
    <row r="18275" spans="13:13" x14ac:dyDescent="0.25">
      <c r="M18275"/>
    </row>
    <row r="18276" spans="13:13" x14ac:dyDescent="0.25">
      <c r="M18276"/>
    </row>
    <row r="18277" spans="13:13" x14ac:dyDescent="0.25">
      <c r="M18277"/>
    </row>
    <row r="18278" spans="13:13" x14ac:dyDescent="0.25">
      <c r="M18278"/>
    </row>
    <row r="18279" spans="13:13" x14ac:dyDescent="0.25">
      <c r="M18279"/>
    </row>
    <row r="18280" spans="13:13" x14ac:dyDescent="0.25">
      <c r="M18280"/>
    </row>
    <row r="18281" spans="13:13" x14ac:dyDescent="0.25">
      <c r="M18281"/>
    </row>
    <row r="18282" spans="13:13" x14ac:dyDescent="0.25">
      <c r="M18282"/>
    </row>
    <row r="18283" spans="13:13" x14ac:dyDescent="0.25">
      <c r="M18283"/>
    </row>
    <row r="18284" spans="13:13" x14ac:dyDescent="0.25">
      <c r="M18284"/>
    </row>
    <row r="18285" spans="13:13" x14ac:dyDescent="0.25">
      <c r="M18285"/>
    </row>
    <row r="18286" spans="13:13" x14ac:dyDescent="0.25">
      <c r="M18286"/>
    </row>
    <row r="18287" spans="13:13" x14ac:dyDescent="0.25">
      <c r="M18287"/>
    </row>
    <row r="18288" spans="13:13" x14ac:dyDescent="0.25">
      <c r="M18288"/>
    </row>
    <row r="18289" spans="13:13" x14ac:dyDescent="0.25">
      <c r="M18289"/>
    </row>
    <row r="18290" spans="13:13" x14ac:dyDescent="0.25">
      <c r="M18290"/>
    </row>
    <row r="18291" spans="13:13" x14ac:dyDescent="0.25">
      <c r="M18291"/>
    </row>
    <row r="18292" spans="13:13" x14ac:dyDescent="0.25">
      <c r="M18292"/>
    </row>
    <row r="18293" spans="13:13" x14ac:dyDescent="0.25">
      <c r="M18293"/>
    </row>
    <row r="18294" spans="13:13" x14ac:dyDescent="0.25">
      <c r="M18294"/>
    </row>
    <row r="18295" spans="13:13" x14ac:dyDescent="0.25">
      <c r="M18295"/>
    </row>
    <row r="18296" spans="13:13" x14ac:dyDescent="0.25">
      <c r="M18296"/>
    </row>
    <row r="18297" spans="13:13" x14ac:dyDescent="0.25">
      <c r="M18297"/>
    </row>
    <row r="18298" spans="13:13" x14ac:dyDescent="0.25">
      <c r="M18298"/>
    </row>
    <row r="18299" spans="13:13" x14ac:dyDescent="0.25">
      <c r="M18299"/>
    </row>
    <row r="18300" spans="13:13" x14ac:dyDescent="0.25">
      <c r="M18300"/>
    </row>
    <row r="18301" spans="13:13" x14ac:dyDescent="0.25">
      <c r="M18301"/>
    </row>
    <row r="18302" spans="13:13" x14ac:dyDescent="0.25">
      <c r="M18302"/>
    </row>
    <row r="18303" spans="13:13" x14ac:dyDescent="0.25">
      <c r="M18303"/>
    </row>
    <row r="18304" spans="13:13" x14ac:dyDescent="0.25">
      <c r="M18304"/>
    </row>
    <row r="18305" spans="13:13" x14ac:dyDescent="0.25">
      <c r="M18305"/>
    </row>
    <row r="18306" spans="13:13" x14ac:dyDescent="0.25">
      <c r="M18306"/>
    </row>
    <row r="18307" spans="13:13" x14ac:dyDescent="0.25">
      <c r="M18307"/>
    </row>
    <row r="18308" spans="13:13" x14ac:dyDescent="0.25">
      <c r="M18308"/>
    </row>
    <row r="18309" spans="13:13" x14ac:dyDescent="0.25">
      <c r="M18309"/>
    </row>
    <row r="18310" spans="13:13" x14ac:dyDescent="0.25">
      <c r="M18310"/>
    </row>
    <row r="18311" spans="13:13" x14ac:dyDescent="0.25">
      <c r="M18311"/>
    </row>
    <row r="18312" spans="13:13" x14ac:dyDescent="0.25">
      <c r="M18312"/>
    </row>
    <row r="18313" spans="13:13" x14ac:dyDescent="0.25">
      <c r="M18313"/>
    </row>
    <row r="18314" spans="13:13" x14ac:dyDescent="0.25">
      <c r="M18314"/>
    </row>
    <row r="18315" spans="13:13" x14ac:dyDescent="0.25">
      <c r="M18315"/>
    </row>
    <row r="18316" spans="13:13" x14ac:dyDescent="0.25">
      <c r="M18316"/>
    </row>
    <row r="18317" spans="13:13" x14ac:dyDescent="0.25">
      <c r="M18317"/>
    </row>
    <row r="18318" spans="13:13" x14ac:dyDescent="0.25">
      <c r="M18318"/>
    </row>
    <row r="18319" spans="13:13" x14ac:dyDescent="0.25">
      <c r="M18319"/>
    </row>
    <row r="18320" spans="13:13" x14ac:dyDescent="0.25">
      <c r="M18320"/>
    </row>
    <row r="18321" spans="13:13" x14ac:dyDescent="0.25">
      <c r="M18321"/>
    </row>
    <row r="18322" spans="13:13" x14ac:dyDescent="0.25">
      <c r="M18322"/>
    </row>
    <row r="18323" spans="13:13" x14ac:dyDescent="0.25">
      <c r="M18323"/>
    </row>
    <row r="18324" spans="13:13" x14ac:dyDescent="0.25">
      <c r="M18324"/>
    </row>
    <row r="18325" spans="13:13" x14ac:dyDescent="0.25">
      <c r="M18325"/>
    </row>
    <row r="18326" spans="13:13" x14ac:dyDescent="0.25">
      <c r="M18326"/>
    </row>
    <row r="18327" spans="13:13" x14ac:dyDescent="0.25">
      <c r="M18327"/>
    </row>
    <row r="18328" spans="13:13" x14ac:dyDescent="0.25">
      <c r="M18328"/>
    </row>
    <row r="18329" spans="13:13" x14ac:dyDescent="0.25">
      <c r="M18329"/>
    </row>
    <row r="18330" spans="13:13" x14ac:dyDescent="0.25">
      <c r="M18330"/>
    </row>
    <row r="18331" spans="13:13" x14ac:dyDescent="0.25">
      <c r="M18331"/>
    </row>
    <row r="18332" spans="13:13" x14ac:dyDescent="0.25">
      <c r="M18332"/>
    </row>
    <row r="18333" spans="13:13" x14ac:dyDescent="0.25">
      <c r="M18333"/>
    </row>
    <row r="18334" spans="13:13" x14ac:dyDescent="0.25">
      <c r="M18334"/>
    </row>
    <row r="18335" spans="13:13" x14ac:dyDescent="0.25">
      <c r="M18335"/>
    </row>
    <row r="18336" spans="13:13" x14ac:dyDescent="0.25">
      <c r="M18336"/>
    </row>
    <row r="18337" spans="13:13" x14ac:dyDescent="0.25">
      <c r="M18337"/>
    </row>
    <row r="18338" spans="13:13" x14ac:dyDescent="0.25">
      <c r="M18338"/>
    </row>
    <row r="18339" spans="13:13" x14ac:dyDescent="0.25">
      <c r="M18339"/>
    </row>
    <row r="18340" spans="13:13" x14ac:dyDescent="0.25">
      <c r="M18340"/>
    </row>
    <row r="18341" spans="13:13" x14ac:dyDescent="0.25">
      <c r="M18341"/>
    </row>
    <row r="18342" spans="13:13" x14ac:dyDescent="0.25">
      <c r="M18342"/>
    </row>
    <row r="18343" spans="13:13" x14ac:dyDescent="0.25">
      <c r="M18343"/>
    </row>
    <row r="18344" spans="13:13" x14ac:dyDescent="0.25">
      <c r="M18344"/>
    </row>
    <row r="18345" spans="13:13" x14ac:dyDescent="0.25">
      <c r="M18345"/>
    </row>
    <row r="18346" spans="13:13" x14ac:dyDescent="0.25">
      <c r="M18346"/>
    </row>
    <row r="18347" spans="13:13" x14ac:dyDescent="0.25">
      <c r="M18347"/>
    </row>
    <row r="18348" spans="13:13" x14ac:dyDescent="0.25">
      <c r="M18348"/>
    </row>
    <row r="18349" spans="13:13" x14ac:dyDescent="0.25">
      <c r="M18349"/>
    </row>
    <row r="18350" spans="13:13" x14ac:dyDescent="0.25">
      <c r="M18350"/>
    </row>
    <row r="18351" spans="13:13" x14ac:dyDescent="0.25">
      <c r="M18351"/>
    </row>
    <row r="18352" spans="13:13" x14ac:dyDescent="0.25">
      <c r="M18352"/>
    </row>
    <row r="18353" spans="13:13" x14ac:dyDescent="0.25">
      <c r="M18353"/>
    </row>
    <row r="18354" spans="13:13" x14ac:dyDescent="0.25">
      <c r="M18354"/>
    </row>
    <row r="18355" spans="13:13" x14ac:dyDescent="0.25">
      <c r="M18355"/>
    </row>
    <row r="18356" spans="13:13" x14ac:dyDescent="0.25">
      <c r="M18356"/>
    </row>
    <row r="18357" spans="13:13" x14ac:dyDescent="0.25">
      <c r="M18357"/>
    </row>
    <row r="18358" spans="13:13" x14ac:dyDescent="0.25">
      <c r="M18358"/>
    </row>
    <row r="18359" spans="13:13" x14ac:dyDescent="0.25">
      <c r="M18359"/>
    </row>
    <row r="18360" spans="13:13" x14ac:dyDescent="0.25">
      <c r="M18360"/>
    </row>
    <row r="18361" spans="13:13" x14ac:dyDescent="0.25">
      <c r="M18361"/>
    </row>
    <row r="18362" spans="13:13" x14ac:dyDescent="0.25">
      <c r="M18362"/>
    </row>
    <row r="18363" spans="13:13" x14ac:dyDescent="0.25">
      <c r="M18363"/>
    </row>
    <row r="18364" spans="13:13" x14ac:dyDescent="0.25">
      <c r="M18364"/>
    </row>
    <row r="18365" spans="13:13" x14ac:dyDescent="0.25">
      <c r="M18365"/>
    </row>
    <row r="18366" spans="13:13" x14ac:dyDescent="0.25">
      <c r="M18366"/>
    </row>
    <row r="18367" spans="13:13" x14ac:dyDescent="0.25">
      <c r="M18367"/>
    </row>
    <row r="18368" spans="13:13" x14ac:dyDescent="0.25">
      <c r="M18368"/>
    </row>
    <row r="18369" spans="13:13" x14ac:dyDescent="0.25">
      <c r="M18369"/>
    </row>
    <row r="18370" spans="13:13" x14ac:dyDescent="0.25">
      <c r="M18370"/>
    </row>
    <row r="18371" spans="13:13" x14ac:dyDescent="0.25">
      <c r="M18371"/>
    </row>
    <row r="18372" spans="13:13" x14ac:dyDescent="0.25">
      <c r="M18372"/>
    </row>
    <row r="18373" spans="13:13" x14ac:dyDescent="0.25">
      <c r="M18373"/>
    </row>
    <row r="18374" spans="13:13" x14ac:dyDescent="0.25">
      <c r="M18374"/>
    </row>
    <row r="18375" spans="13:13" x14ac:dyDescent="0.25">
      <c r="M18375"/>
    </row>
    <row r="18376" spans="13:13" x14ac:dyDescent="0.25">
      <c r="M18376"/>
    </row>
    <row r="18377" spans="13:13" x14ac:dyDescent="0.25">
      <c r="M18377"/>
    </row>
    <row r="18378" spans="13:13" x14ac:dyDescent="0.25">
      <c r="M18378"/>
    </row>
    <row r="18379" spans="13:13" x14ac:dyDescent="0.25">
      <c r="M18379"/>
    </row>
    <row r="18380" spans="13:13" x14ac:dyDescent="0.25">
      <c r="M18380"/>
    </row>
    <row r="18381" spans="13:13" x14ac:dyDescent="0.25">
      <c r="M18381"/>
    </row>
    <row r="18382" spans="13:13" x14ac:dyDescent="0.25">
      <c r="M18382"/>
    </row>
    <row r="18383" spans="13:13" x14ac:dyDescent="0.25">
      <c r="M18383"/>
    </row>
    <row r="18384" spans="13:13" x14ac:dyDescent="0.25">
      <c r="M18384"/>
    </row>
    <row r="18385" spans="13:13" x14ac:dyDescent="0.25">
      <c r="M18385"/>
    </row>
    <row r="18386" spans="13:13" x14ac:dyDescent="0.25">
      <c r="M18386"/>
    </row>
    <row r="18387" spans="13:13" x14ac:dyDescent="0.25">
      <c r="M18387"/>
    </row>
    <row r="18388" spans="13:13" x14ac:dyDescent="0.25">
      <c r="M18388"/>
    </row>
    <row r="18389" spans="13:13" x14ac:dyDescent="0.25">
      <c r="M18389"/>
    </row>
    <row r="18390" spans="13:13" x14ac:dyDescent="0.25">
      <c r="M18390"/>
    </row>
    <row r="18391" spans="13:13" x14ac:dyDescent="0.25">
      <c r="M18391"/>
    </row>
    <row r="18392" spans="13:13" x14ac:dyDescent="0.25">
      <c r="M18392"/>
    </row>
    <row r="18393" spans="13:13" x14ac:dyDescent="0.25">
      <c r="M18393"/>
    </row>
    <row r="18394" spans="13:13" x14ac:dyDescent="0.25">
      <c r="M18394"/>
    </row>
    <row r="18395" spans="13:13" x14ac:dyDescent="0.25">
      <c r="M18395"/>
    </row>
    <row r="18396" spans="13:13" x14ac:dyDescent="0.25">
      <c r="M18396"/>
    </row>
    <row r="18397" spans="13:13" x14ac:dyDescent="0.25">
      <c r="M18397"/>
    </row>
    <row r="18398" spans="13:13" x14ac:dyDescent="0.25">
      <c r="M18398"/>
    </row>
    <row r="18399" spans="13:13" x14ac:dyDescent="0.25">
      <c r="M18399"/>
    </row>
    <row r="18400" spans="13:13" x14ac:dyDescent="0.25">
      <c r="M18400"/>
    </row>
    <row r="18401" spans="13:13" x14ac:dyDescent="0.25">
      <c r="M18401"/>
    </row>
    <row r="18402" spans="13:13" x14ac:dyDescent="0.25">
      <c r="M18402"/>
    </row>
    <row r="18403" spans="13:13" x14ac:dyDescent="0.25">
      <c r="M18403"/>
    </row>
    <row r="18404" spans="13:13" x14ac:dyDescent="0.25">
      <c r="M18404"/>
    </row>
    <row r="18405" spans="13:13" x14ac:dyDescent="0.25">
      <c r="M18405"/>
    </row>
    <row r="18406" spans="13:13" x14ac:dyDescent="0.25">
      <c r="M18406"/>
    </row>
    <row r="18407" spans="13:13" x14ac:dyDescent="0.25">
      <c r="M18407"/>
    </row>
    <row r="18408" spans="13:13" x14ac:dyDescent="0.25">
      <c r="M18408"/>
    </row>
    <row r="18409" spans="13:13" x14ac:dyDescent="0.25">
      <c r="M18409"/>
    </row>
    <row r="18410" spans="13:13" x14ac:dyDescent="0.25">
      <c r="M18410"/>
    </row>
    <row r="18411" spans="13:13" x14ac:dyDescent="0.25">
      <c r="M18411"/>
    </row>
    <row r="18412" spans="13:13" x14ac:dyDescent="0.25">
      <c r="M18412"/>
    </row>
    <row r="18413" spans="13:13" x14ac:dyDescent="0.25">
      <c r="M18413"/>
    </row>
    <row r="18414" spans="13:13" x14ac:dyDescent="0.25">
      <c r="M18414"/>
    </row>
    <row r="18415" spans="13:13" x14ac:dyDescent="0.25">
      <c r="M18415"/>
    </row>
    <row r="18416" spans="13:13" x14ac:dyDescent="0.25">
      <c r="M18416"/>
    </row>
    <row r="18417" spans="13:13" x14ac:dyDescent="0.25">
      <c r="M18417"/>
    </row>
    <row r="18418" spans="13:13" x14ac:dyDescent="0.25">
      <c r="M18418"/>
    </row>
    <row r="18419" spans="13:13" x14ac:dyDescent="0.25">
      <c r="M18419"/>
    </row>
    <row r="18420" spans="13:13" x14ac:dyDescent="0.25">
      <c r="M18420"/>
    </row>
    <row r="18421" spans="13:13" x14ac:dyDescent="0.25">
      <c r="M18421"/>
    </row>
    <row r="18422" spans="13:13" x14ac:dyDescent="0.25">
      <c r="M18422"/>
    </row>
    <row r="18423" spans="13:13" x14ac:dyDescent="0.25">
      <c r="M18423"/>
    </row>
    <row r="18424" spans="13:13" x14ac:dyDescent="0.25">
      <c r="M18424"/>
    </row>
    <row r="18425" spans="13:13" x14ac:dyDescent="0.25">
      <c r="M18425"/>
    </row>
    <row r="18426" spans="13:13" x14ac:dyDescent="0.25">
      <c r="M18426"/>
    </row>
    <row r="18427" spans="13:13" x14ac:dyDescent="0.25">
      <c r="M18427"/>
    </row>
    <row r="18428" spans="13:13" x14ac:dyDescent="0.25">
      <c r="M18428"/>
    </row>
    <row r="18429" spans="13:13" x14ac:dyDescent="0.25">
      <c r="M18429"/>
    </row>
    <row r="18430" spans="13:13" x14ac:dyDescent="0.25">
      <c r="M18430"/>
    </row>
    <row r="18431" spans="13:13" x14ac:dyDescent="0.25">
      <c r="M18431"/>
    </row>
    <row r="18432" spans="13:13" x14ac:dyDescent="0.25">
      <c r="M18432"/>
    </row>
    <row r="18433" spans="13:13" x14ac:dyDescent="0.25">
      <c r="M18433"/>
    </row>
    <row r="18434" spans="13:13" x14ac:dyDescent="0.25">
      <c r="M18434"/>
    </row>
    <row r="18435" spans="13:13" x14ac:dyDescent="0.25">
      <c r="M18435"/>
    </row>
    <row r="18436" spans="13:13" x14ac:dyDescent="0.25">
      <c r="M18436"/>
    </row>
    <row r="18437" spans="13:13" x14ac:dyDescent="0.25">
      <c r="M18437"/>
    </row>
    <row r="18438" spans="13:13" x14ac:dyDescent="0.25">
      <c r="M18438"/>
    </row>
    <row r="18439" spans="13:13" x14ac:dyDescent="0.25">
      <c r="M18439"/>
    </row>
    <row r="18440" spans="13:13" x14ac:dyDescent="0.25">
      <c r="M18440"/>
    </row>
    <row r="18441" spans="13:13" x14ac:dyDescent="0.25">
      <c r="M18441"/>
    </row>
    <row r="18442" spans="13:13" x14ac:dyDescent="0.25">
      <c r="M18442"/>
    </row>
    <row r="18443" spans="13:13" x14ac:dyDescent="0.25">
      <c r="M18443"/>
    </row>
    <row r="18444" spans="13:13" x14ac:dyDescent="0.25">
      <c r="M18444"/>
    </row>
    <row r="18445" spans="13:13" x14ac:dyDescent="0.25">
      <c r="M18445"/>
    </row>
    <row r="18446" spans="13:13" x14ac:dyDescent="0.25">
      <c r="M18446"/>
    </row>
    <row r="18447" spans="13:13" x14ac:dyDescent="0.25">
      <c r="M18447"/>
    </row>
    <row r="18448" spans="13:13" x14ac:dyDescent="0.25">
      <c r="M18448"/>
    </row>
    <row r="18449" spans="13:13" x14ac:dyDescent="0.25">
      <c r="M18449"/>
    </row>
    <row r="18450" spans="13:13" x14ac:dyDescent="0.25">
      <c r="M18450"/>
    </row>
    <row r="18451" spans="13:13" x14ac:dyDescent="0.25">
      <c r="M18451"/>
    </row>
    <row r="18452" spans="13:13" x14ac:dyDescent="0.25">
      <c r="M18452"/>
    </row>
    <row r="18453" spans="13:13" x14ac:dyDescent="0.25">
      <c r="M18453"/>
    </row>
    <row r="18454" spans="13:13" x14ac:dyDescent="0.25">
      <c r="M18454"/>
    </row>
    <row r="18455" spans="13:13" x14ac:dyDescent="0.25">
      <c r="M18455"/>
    </row>
    <row r="18456" spans="13:13" x14ac:dyDescent="0.25">
      <c r="M18456"/>
    </row>
    <row r="18457" spans="13:13" x14ac:dyDescent="0.25">
      <c r="M18457"/>
    </row>
    <row r="18458" spans="13:13" x14ac:dyDescent="0.25">
      <c r="M18458"/>
    </row>
    <row r="18459" spans="13:13" x14ac:dyDescent="0.25">
      <c r="M18459"/>
    </row>
    <row r="18460" spans="13:13" x14ac:dyDescent="0.25">
      <c r="M18460"/>
    </row>
    <row r="18461" spans="13:13" x14ac:dyDescent="0.25">
      <c r="M18461"/>
    </row>
    <row r="18462" spans="13:13" x14ac:dyDescent="0.25">
      <c r="M18462"/>
    </row>
    <row r="18463" spans="13:13" x14ac:dyDescent="0.25">
      <c r="M18463"/>
    </row>
    <row r="18464" spans="13:13" x14ac:dyDescent="0.25">
      <c r="M18464"/>
    </row>
    <row r="18465" spans="13:13" x14ac:dyDescent="0.25">
      <c r="M18465"/>
    </row>
    <row r="18466" spans="13:13" x14ac:dyDescent="0.25">
      <c r="M18466"/>
    </row>
    <row r="18467" spans="13:13" x14ac:dyDescent="0.25">
      <c r="M18467"/>
    </row>
    <row r="18468" spans="13:13" x14ac:dyDescent="0.25">
      <c r="M18468"/>
    </row>
    <row r="18469" spans="13:13" x14ac:dyDescent="0.25">
      <c r="M18469"/>
    </row>
    <row r="18470" spans="13:13" x14ac:dyDescent="0.25">
      <c r="M18470"/>
    </row>
    <row r="18471" spans="13:13" x14ac:dyDescent="0.25">
      <c r="M18471"/>
    </row>
    <row r="18472" spans="13:13" x14ac:dyDescent="0.25">
      <c r="M18472"/>
    </row>
    <row r="18473" spans="13:13" x14ac:dyDescent="0.25">
      <c r="M18473"/>
    </row>
    <row r="18474" spans="13:13" x14ac:dyDescent="0.25">
      <c r="M18474"/>
    </row>
    <row r="18475" spans="13:13" x14ac:dyDescent="0.25">
      <c r="M18475"/>
    </row>
    <row r="18476" spans="13:13" x14ac:dyDescent="0.25">
      <c r="M18476"/>
    </row>
    <row r="18477" spans="13:13" x14ac:dyDescent="0.25">
      <c r="M18477"/>
    </row>
    <row r="18478" spans="13:13" x14ac:dyDescent="0.25">
      <c r="M18478"/>
    </row>
    <row r="18479" spans="13:13" x14ac:dyDescent="0.25">
      <c r="M18479"/>
    </row>
    <row r="18480" spans="13:13" x14ac:dyDescent="0.25">
      <c r="M18480"/>
    </row>
    <row r="18481" spans="13:13" x14ac:dyDescent="0.25">
      <c r="M18481"/>
    </row>
    <row r="18482" spans="13:13" x14ac:dyDescent="0.25">
      <c r="M18482"/>
    </row>
    <row r="18483" spans="13:13" x14ac:dyDescent="0.25">
      <c r="M18483"/>
    </row>
    <row r="18484" spans="13:13" x14ac:dyDescent="0.25">
      <c r="M18484"/>
    </row>
    <row r="18485" spans="13:13" x14ac:dyDescent="0.25">
      <c r="M18485"/>
    </row>
    <row r="18486" spans="13:13" x14ac:dyDescent="0.25">
      <c r="M18486"/>
    </row>
    <row r="18487" spans="13:13" x14ac:dyDescent="0.25">
      <c r="M18487"/>
    </row>
    <row r="18488" spans="13:13" x14ac:dyDescent="0.25">
      <c r="M18488"/>
    </row>
    <row r="18489" spans="13:13" x14ac:dyDescent="0.25">
      <c r="M18489"/>
    </row>
    <row r="18490" spans="13:13" x14ac:dyDescent="0.25">
      <c r="M18490"/>
    </row>
    <row r="18491" spans="13:13" x14ac:dyDescent="0.25">
      <c r="M18491"/>
    </row>
    <row r="18492" spans="13:13" x14ac:dyDescent="0.25">
      <c r="M18492"/>
    </row>
    <row r="18493" spans="13:13" x14ac:dyDescent="0.25">
      <c r="M18493"/>
    </row>
    <row r="18494" spans="13:13" x14ac:dyDescent="0.25">
      <c r="M18494"/>
    </row>
    <row r="18495" spans="13:13" x14ac:dyDescent="0.25">
      <c r="M18495"/>
    </row>
    <row r="18496" spans="13:13" x14ac:dyDescent="0.25">
      <c r="M18496"/>
    </row>
    <row r="18497" spans="13:13" x14ac:dyDescent="0.25">
      <c r="M18497"/>
    </row>
    <row r="18498" spans="13:13" x14ac:dyDescent="0.25">
      <c r="M18498"/>
    </row>
    <row r="18499" spans="13:13" x14ac:dyDescent="0.25">
      <c r="M18499"/>
    </row>
    <row r="18500" spans="13:13" x14ac:dyDescent="0.25">
      <c r="M18500"/>
    </row>
    <row r="18501" spans="13:13" x14ac:dyDescent="0.25">
      <c r="M18501"/>
    </row>
    <row r="18502" spans="13:13" x14ac:dyDescent="0.25">
      <c r="M18502"/>
    </row>
    <row r="18503" spans="13:13" x14ac:dyDescent="0.25">
      <c r="M18503"/>
    </row>
    <row r="18504" spans="13:13" x14ac:dyDescent="0.25">
      <c r="M18504"/>
    </row>
    <row r="18505" spans="13:13" x14ac:dyDescent="0.25">
      <c r="M18505"/>
    </row>
    <row r="18506" spans="13:13" x14ac:dyDescent="0.25">
      <c r="M18506"/>
    </row>
    <row r="18507" spans="13:13" x14ac:dyDescent="0.25">
      <c r="M18507"/>
    </row>
    <row r="18508" spans="13:13" x14ac:dyDescent="0.25">
      <c r="M18508"/>
    </row>
    <row r="18509" spans="13:13" x14ac:dyDescent="0.25">
      <c r="M18509"/>
    </row>
    <row r="18510" spans="13:13" x14ac:dyDescent="0.25">
      <c r="M18510"/>
    </row>
    <row r="18511" spans="13:13" x14ac:dyDescent="0.25">
      <c r="M18511"/>
    </row>
    <row r="18512" spans="13:13" x14ac:dyDescent="0.25">
      <c r="M18512"/>
    </row>
    <row r="18513" spans="13:13" x14ac:dyDescent="0.25">
      <c r="M18513"/>
    </row>
    <row r="18514" spans="13:13" x14ac:dyDescent="0.25">
      <c r="M18514"/>
    </row>
    <row r="18515" spans="13:13" x14ac:dyDescent="0.25">
      <c r="M18515"/>
    </row>
    <row r="18516" spans="13:13" x14ac:dyDescent="0.25">
      <c r="M18516"/>
    </row>
    <row r="18517" spans="13:13" x14ac:dyDescent="0.25">
      <c r="M18517"/>
    </row>
    <row r="18518" spans="13:13" x14ac:dyDescent="0.25">
      <c r="M18518"/>
    </row>
    <row r="18519" spans="13:13" x14ac:dyDescent="0.25">
      <c r="M18519"/>
    </row>
    <row r="18520" spans="13:13" x14ac:dyDescent="0.25">
      <c r="M18520"/>
    </row>
    <row r="18521" spans="13:13" x14ac:dyDescent="0.25">
      <c r="M18521"/>
    </row>
    <row r="18522" spans="13:13" x14ac:dyDescent="0.25">
      <c r="M18522"/>
    </row>
    <row r="18523" spans="13:13" x14ac:dyDescent="0.25">
      <c r="M18523"/>
    </row>
    <row r="18524" spans="13:13" x14ac:dyDescent="0.25">
      <c r="M18524"/>
    </row>
    <row r="18525" spans="13:13" x14ac:dyDescent="0.25">
      <c r="M18525"/>
    </row>
    <row r="18526" spans="13:13" x14ac:dyDescent="0.25">
      <c r="M18526"/>
    </row>
    <row r="18527" spans="13:13" x14ac:dyDescent="0.25">
      <c r="M18527"/>
    </row>
    <row r="18528" spans="13:13" x14ac:dyDescent="0.25">
      <c r="M18528"/>
    </row>
    <row r="18529" spans="13:13" x14ac:dyDescent="0.25">
      <c r="M18529"/>
    </row>
    <row r="18530" spans="13:13" x14ac:dyDescent="0.25">
      <c r="M18530"/>
    </row>
    <row r="18531" spans="13:13" x14ac:dyDescent="0.25">
      <c r="M18531"/>
    </row>
    <row r="18532" spans="13:13" x14ac:dyDescent="0.25">
      <c r="M18532"/>
    </row>
    <row r="18533" spans="13:13" x14ac:dyDescent="0.25">
      <c r="M18533"/>
    </row>
    <row r="18534" spans="13:13" x14ac:dyDescent="0.25">
      <c r="M18534"/>
    </row>
    <row r="18535" spans="13:13" x14ac:dyDescent="0.25">
      <c r="M18535"/>
    </row>
    <row r="18536" spans="13:13" x14ac:dyDescent="0.25">
      <c r="M18536"/>
    </row>
    <row r="18537" spans="13:13" x14ac:dyDescent="0.25">
      <c r="M18537"/>
    </row>
    <row r="18538" spans="13:13" x14ac:dyDescent="0.25">
      <c r="M18538"/>
    </row>
    <row r="18539" spans="13:13" x14ac:dyDescent="0.25">
      <c r="M18539"/>
    </row>
    <row r="18540" spans="13:13" x14ac:dyDescent="0.25">
      <c r="M18540"/>
    </row>
    <row r="18541" spans="13:13" x14ac:dyDescent="0.25">
      <c r="M18541"/>
    </row>
    <row r="18542" spans="13:13" x14ac:dyDescent="0.25">
      <c r="M18542"/>
    </row>
    <row r="18543" spans="13:13" x14ac:dyDescent="0.25">
      <c r="M18543"/>
    </row>
    <row r="18544" spans="13:13" x14ac:dyDescent="0.25">
      <c r="M18544"/>
    </row>
    <row r="18545" spans="13:13" x14ac:dyDescent="0.25">
      <c r="M18545"/>
    </row>
    <row r="18546" spans="13:13" x14ac:dyDescent="0.25">
      <c r="M18546"/>
    </row>
    <row r="18547" spans="13:13" x14ac:dyDescent="0.25">
      <c r="M18547"/>
    </row>
    <row r="18548" spans="13:13" x14ac:dyDescent="0.25">
      <c r="M18548"/>
    </row>
    <row r="18549" spans="13:13" x14ac:dyDescent="0.25">
      <c r="M18549"/>
    </row>
    <row r="18550" spans="13:13" x14ac:dyDescent="0.25">
      <c r="M18550"/>
    </row>
    <row r="18551" spans="13:13" x14ac:dyDescent="0.25">
      <c r="M18551"/>
    </row>
    <row r="18552" spans="13:13" x14ac:dyDescent="0.25">
      <c r="M18552"/>
    </row>
    <row r="18553" spans="13:13" x14ac:dyDescent="0.25">
      <c r="M18553"/>
    </row>
    <row r="18554" spans="13:13" x14ac:dyDescent="0.25">
      <c r="M18554"/>
    </row>
    <row r="18555" spans="13:13" x14ac:dyDescent="0.25">
      <c r="M18555"/>
    </row>
    <row r="18556" spans="13:13" x14ac:dyDescent="0.25">
      <c r="M18556"/>
    </row>
    <row r="18557" spans="13:13" x14ac:dyDescent="0.25">
      <c r="M18557"/>
    </row>
    <row r="18558" spans="13:13" x14ac:dyDescent="0.25">
      <c r="M18558"/>
    </row>
    <row r="18559" spans="13:13" x14ac:dyDescent="0.25">
      <c r="M18559"/>
    </row>
    <row r="18560" spans="13:13" x14ac:dyDescent="0.25">
      <c r="M18560"/>
    </row>
    <row r="18561" spans="13:13" x14ac:dyDescent="0.25">
      <c r="M18561"/>
    </row>
    <row r="18562" spans="13:13" x14ac:dyDescent="0.25">
      <c r="M18562"/>
    </row>
    <row r="18563" spans="13:13" x14ac:dyDescent="0.25">
      <c r="M18563"/>
    </row>
    <row r="18564" spans="13:13" x14ac:dyDescent="0.25">
      <c r="M18564"/>
    </row>
    <row r="18565" spans="13:13" x14ac:dyDescent="0.25">
      <c r="M18565"/>
    </row>
    <row r="18566" spans="13:13" x14ac:dyDescent="0.25">
      <c r="M18566"/>
    </row>
    <row r="18567" spans="13:13" x14ac:dyDescent="0.25">
      <c r="M18567"/>
    </row>
    <row r="18568" spans="13:13" x14ac:dyDescent="0.25">
      <c r="M18568"/>
    </row>
    <row r="18569" spans="13:13" x14ac:dyDescent="0.25">
      <c r="M18569"/>
    </row>
    <row r="18570" spans="13:13" x14ac:dyDescent="0.25">
      <c r="M18570"/>
    </row>
    <row r="18571" spans="13:13" x14ac:dyDescent="0.25">
      <c r="M18571"/>
    </row>
    <row r="18572" spans="13:13" x14ac:dyDescent="0.25">
      <c r="M18572"/>
    </row>
    <row r="18573" spans="13:13" x14ac:dyDescent="0.25">
      <c r="M18573"/>
    </row>
    <row r="18574" spans="13:13" x14ac:dyDescent="0.25">
      <c r="M18574"/>
    </row>
    <row r="18575" spans="13:13" x14ac:dyDescent="0.25">
      <c r="M18575"/>
    </row>
    <row r="18576" spans="13:13" x14ac:dyDescent="0.25">
      <c r="M18576"/>
    </row>
    <row r="18577" spans="13:13" x14ac:dyDescent="0.25">
      <c r="M18577"/>
    </row>
    <row r="18578" spans="13:13" x14ac:dyDescent="0.25">
      <c r="M18578"/>
    </row>
    <row r="18579" spans="13:13" x14ac:dyDescent="0.25">
      <c r="M18579"/>
    </row>
    <row r="18580" spans="13:13" x14ac:dyDescent="0.25">
      <c r="M18580"/>
    </row>
    <row r="18581" spans="13:13" x14ac:dyDescent="0.25">
      <c r="M18581"/>
    </row>
    <row r="18582" spans="13:13" x14ac:dyDescent="0.25">
      <c r="M18582"/>
    </row>
    <row r="18583" spans="13:13" x14ac:dyDescent="0.25">
      <c r="M18583"/>
    </row>
    <row r="18584" spans="13:13" x14ac:dyDescent="0.25">
      <c r="M18584"/>
    </row>
    <row r="18585" spans="13:13" x14ac:dyDescent="0.25">
      <c r="M18585"/>
    </row>
    <row r="18586" spans="13:13" x14ac:dyDescent="0.25">
      <c r="M18586"/>
    </row>
    <row r="18587" spans="13:13" x14ac:dyDescent="0.25">
      <c r="M18587"/>
    </row>
    <row r="18588" spans="13:13" x14ac:dyDescent="0.25">
      <c r="M18588"/>
    </row>
    <row r="18589" spans="13:13" x14ac:dyDescent="0.25">
      <c r="M18589"/>
    </row>
    <row r="18590" spans="13:13" x14ac:dyDescent="0.25">
      <c r="M18590"/>
    </row>
    <row r="18591" spans="13:13" x14ac:dyDescent="0.25">
      <c r="M18591"/>
    </row>
    <row r="18592" spans="13:13" x14ac:dyDescent="0.25">
      <c r="M18592"/>
    </row>
    <row r="18593" spans="13:13" x14ac:dyDescent="0.25">
      <c r="M18593"/>
    </row>
    <row r="18594" spans="13:13" x14ac:dyDescent="0.25">
      <c r="M18594"/>
    </row>
    <row r="18595" spans="13:13" x14ac:dyDescent="0.25">
      <c r="M18595"/>
    </row>
    <row r="18596" spans="13:13" x14ac:dyDescent="0.25">
      <c r="M18596"/>
    </row>
    <row r="18597" spans="13:13" x14ac:dyDescent="0.25">
      <c r="M18597"/>
    </row>
    <row r="18598" spans="13:13" x14ac:dyDescent="0.25">
      <c r="M18598"/>
    </row>
    <row r="18599" spans="13:13" x14ac:dyDescent="0.25">
      <c r="M18599"/>
    </row>
    <row r="18600" spans="13:13" x14ac:dyDescent="0.25">
      <c r="M18600"/>
    </row>
    <row r="18601" spans="13:13" x14ac:dyDescent="0.25">
      <c r="M18601"/>
    </row>
    <row r="18602" spans="13:13" x14ac:dyDescent="0.25">
      <c r="M18602"/>
    </row>
    <row r="18603" spans="13:13" x14ac:dyDescent="0.25">
      <c r="M18603"/>
    </row>
    <row r="18604" spans="13:13" x14ac:dyDescent="0.25">
      <c r="M18604"/>
    </row>
    <row r="18605" spans="13:13" x14ac:dyDescent="0.25">
      <c r="M18605"/>
    </row>
    <row r="18606" spans="13:13" x14ac:dyDescent="0.25">
      <c r="M18606"/>
    </row>
    <row r="18607" spans="13:13" x14ac:dyDescent="0.25">
      <c r="M18607"/>
    </row>
    <row r="18608" spans="13:13" x14ac:dyDescent="0.25">
      <c r="M18608"/>
    </row>
    <row r="18609" spans="13:13" x14ac:dyDescent="0.25">
      <c r="M18609"/>
    </row>
    <row r="18610" spans="13:13" x14ac:dyDescent="0.25">
      <c r="M18610"/>
    </row>
    <row r="18611" spans="13:13" x14ac:dyDescent="0.25">
      <c r="M18611"/>
    </row>
    <row r="18612" spans="13:13" x14ac:dyDescent="0.25">
      <c r="M18612"/>
    </row>
    <row r="18613" spans="13:13" x14ac:dyDescent="0.25">
      <c r="M18613"/>
    </row>
    <row r="18614" spans="13:13" x14ac:dyDescent="0.25">
      <c r="M18614"/>
    </row>
    <row r="18615" spans="13:13" x14ac:dyDescent="0.25">
      <c r="M18615"/>
    </row>
    <row r="18616" spans="13:13" x14ac:dyDescent="0.25">
      <c r="M18616"/>
    </row>
    <row r="18617" spans="13:13" x14ac:dyDescent="0.25">
      <c r="M18617"/>
    </row>
    <row r="18618" spans="13:13" x14ac:dyDescent="0.25">
      <c r="M18618"/>
    </row>
    <row r="18619" spans="13:13" x14ac:dyDescent="0.25">
      <c r="M18619"/>
    </row>
    <row r="18620" spans="13:13" x14ac:dyDescent="0.25">
      <c r="M18620"/>
    </row>
    <row r="18621" spans="13:13" x14ac:dyDescent="0.25">
      <c r="M18621"/>
    </row>
    <row r="18622" spans="13:13" x14ac:dyDescent="0.25">
      <c r="M18622"/>
    </row>
    <row r="18623" spans="13:13" x14ac:dyDescent="0.25">
      <c r="M18623"/>
    </row>
    <row r="18624" spans="13:13" x14ac:dyDescent="0.25">
      <c r="M18624"/>
    </row>
    <row r="18625" spans="13:13" x14ac:dyDescent="0.25">
      <c r="M18625"/>
    </row>
    <row r="18626" spans="13:13" x14ac:dyDescent="0.25">
      <c r="M18626"/>
    </row>
    <row r="18627" spans="13:13" x14ac:dyDescent="0.25">
      <c r="M18627"/>
    </row>
    <row r="18628" spans="13:13" x14ac:dyDescent="0.25">
      <c r="M18628"/>
    </row>
    <row r="18629" spans="13:13" x14ac:dyDescent="0.25">
      <c r="M18629"/>
    </row>
    <row r="18630" spans="13:13" x14ac:dyDescent="0.25">
      <c r="M18630"/>
    </row>
    <row r="18631" spans="13:13" x14ac:dyDescent="0.25">
      <c r="M18631"/>
    </row>
    <row r="18632" spans="13:13" x14ac:dyDescent="0.25">
      <c r="M18632"/>
    </row>
    <row r="18633" spans="13:13" x14ac:dyDescent="0.25">
      <c r="M18633"/>
    </row>
    <row r="18634" spans="13:13" x14ac:dyDescent="0.25">
      <c r="M18634"/>
    </row>
    <row r="18635" spans="13:13" x14ac:dyDescent="0.25">
      <c r="M18635"/>
    </row>
    <row r="18636" spans="13:13" x14ac:dyDescent="0.25">
      <c r="M18636"/>
    </row>
    <row r="18637" spans="13:13" x14ac:dyDescent="0.25">
      <c r="M18637"/>
    </row>
    <row r="18638" spans="13:13" x14ac:dyDescent="0.25">
      <c r="M18638"/>
    </row>
    <row r="18639" spans="13:13" x14ac:dyDescent="0.25">
      <c r="M18639"/>
    </row>
    <row r="18640" spans="13:13" x14ac:dyDescent="0.25">
      <c r="M18640"/>
    </row>
    <row r="18641" spans="13:13" x14ac:dyDescent="0.25">
      <c r="M18641"/>
    </row>
    <row r="18642" spans="13:13" x14ac:dyDescent="0.25">
      <c r="M18642"/>
    </row>
    <row r="18643" spans="13:13" x14ac:dyDescent="0.25">
      <c r="M18643"/>
    </row>
    <row r="18644" spans="13:13" x14ac:dyDescent="0.25">
      <c r="M18644"/>
    </row>
    <row r="18645" spans="13:13" x14ac:dyDescent="0.25">
      <c r="M18645"/>
    </row>
    <row r="18646" spans="13:13" x14ac:dyDescent="0.25">
      <c r="M18646"/>
    </row>
    <row r="18647" spans="13:13" x14ac:dyDescent="0.25">
      <c r="M18647"/>
    </row>
    <row r="18648" spans="13:13" x14ac:dyDescent="0.25">
      <c r="M18648"/>
    </row>
    <row r="18649" spans="13:13" x14ac:dyDescent="0.25">
      <c r="M18649"/>
    </row>
    <row r="18650" spans="13:13" x14ac:dyDescent="0.25">
      <c r="M18650"/>
    </row>
    <row r="18651" spans="13:13" x14ac:dyDescent="0.25">
      <c r="M18651"/>
    </row>
    <row r="18652" spans="13:13" x14ac:dyDescent="0.25">
      <c r="M18652"/>
    </row>
    <row r="18653" spans="13:13" x14ac:dyDescent="0.25">
      <c r="M18653"/>
    </row>
    <row r="18654" spans="13:13" x14ac:dyDescent="0.25">
      <c r="M18654"/>
    </row>
    <row r="18655" spans="13:13" x14ac:dyDescent="0.25">
      <c r="M18655"/>
    </row>
    <row r="18656" spans="13:13" x14ac:dyDescent="0.25">
      <c r="M18656"/>
    </row>
    <row r="18657" spans="13:13" x14ac:dyDescent="0.25">
      <c r="M18657"/>
    </row>
    <row r="18658" spans="13:13" x14ac:dyDescent="0.25">
      <c r="M18658"/>
    </row>
    <row r="18659" spans="13:13" x14ac:dyDescent="0.25">
      <c r="M18659"/>
    </row>
    <row r="18660" spans="13:13" x14ac:dyDescent="0.25">
      <c r="M18660"/>
    </row>
    <row r="18661" spans="13:13" x14ac:dyDescent="0.25">
      <c r="M18661"/>
    </row>
    <row r="18662" spans="13:13" x14ac:dyDescent="0.25">
      <c r="M18662"/>
    </row>
    <row r="18663" spans="13:13" x14ac:dyDescent="0.25">
      <c r="M18663"/>
    </row>
    <row r="18664" spans="13:13" x14ac:dyDescent="0.25">
      <c r="M18664"/>
    </row>
    <row r="18665" spans="13:13" x14ac:dyDescent="0.25">
      <c r="M18665"/>
    </row>
    <row r="18666" spans="13:13" x14ac:dyDescent="0.25">
      <c r="M18666"/>
    </row>
    <row r="18667" spans="13:13" x14ac:dyDescent="0.25">
      <c r="M18667"/>
    </row>
    <row r="18668" spans="13:13" x14ac:dyDescent="0.25">
      <c r="M18668"/>
    </row>
    <row r="18669" spans="13:13" x14ac:dyDescent="0.25">
      <c r="M18669"/>
    </row>
    <row r="18670" spans="13:13" x14ac:dyDescent="0.25">
      <c r="M18670"/>
    </row>
    <row r="18671" spans="13:13" x14ac:dyDescent="0.25">
      <c r="M18671"/>
    </row>
    <row r="18672" spans="13:13" x14ac:dyDescent="0.25">
      <c r="M18672"/>
    </row>
    <row r="18673" spans="13:13" x14ac:dyDescent="0.25">
      <c r="M18673"/>
    </row>
    <row r="18674" spans="13:13" x14ac:dyDescent="0.25">
      <c r="M18674"/>
    </row>
    <row r="18675" spans="13:13" x14ac:dyDescent="0.25">
      <c r="M18675"/>
    </row>
    <row r="18676" spans="13:13" x14ac:dyDescent="0.25">
      <c r="M18676"/>
    </row>
    <row r="18677" spans="13:13" x14ac:dyDescent="0.25">
      <c r="M18677"/>
    </row>
    <row r="18678" spans="13:13" x14ac:dyDescent="0.25">
      <c r="M18678"/>
    </row>
    <row r="18679" spans="13:13" x14ac:dyDescent="0.25">
      <c r="M18679"/>
    </row>
    <row r="18680" spans="13:13" x14ac:dyDescent="0.25">
      <c r="M18680"/>
    </row>
    <row r="18681" spans="13:13" x14ac:dyDescent="0.25">
      <c r="M18681"/>
    </row>
    <row r="18682" spans="13:13" x14ac:dyDescent="0.25">
      <c r="M18682"/>
    </row>
    <row r="18683" spans="13:13" x14ac:dyDescent="0.25">
      <c r="M18683"/>
    </row>
    <row r="18684" spans="13:13" x14ac:dyDescent="0.25">
      <c r="M18684"/>
    </row>
    <row r="18685" spans="13:13" x14ac:dyDescent="0.25">
      <c r="M18685"/>
    </row>
    <row r="18686" spans="13:13" x14ac:dyDescent="0.25">
      <c r="M18686"/>
    </row>
    <row r="18687" spans="13:13" x14ac:dyDescent="0.25">
      <c r="M18687"/>
    </row>
    <row r="18688" spans="13:13" x14ac:dyDescent="0.25">
      <c r="M18688"/>
    </row>
    <row r="18689" spans="13:13" x14ac:dyDescent="0.25">
      <c r="M18689"/>
    </row>
    <row r="18690" spans="13:13" x14ac:dyDescent="0.25">
      <c r="M18690"/>
    </row>
    <row r="18691" spans="13:13" x14ac:dyDescent="0.25">
      <c r="M18691"/>
    </row>
    <row r="18692" spans="13:13" x14ac:dyDescent="0.25">
      <c r="M18692"/>
    </row>
    <row r="18693" spans="13:13" x14ac:dyDescent="0.25">
      <c r="M18693"/>
    </row>
    <row r="18694" spans="13:13" x14ac:dyDescent="0.25">
      <c r="M18694"/>
    </row>
    <row r="18695" spans="13:13" x14ac:dyDescent="0.25">
      <c r="M18695"/>
    </row>
    <row r="18696" spans="13:13" x14ac:dyDescent="0.25">
      <c r="M18696"/>
    </row>
    <row r="18697" spans="13:13" x14ac:dyDescent="0.25">
      <c r="M18697"/>
    </row>
    <row r="18698" spans="13:13" x14ac:dyDescent="0.25">
      <c r="M18698"/>
    </row>
    <row r="18699" spans="13:13" x14ac:dyDescent="0.25">
      <c r="M18699"/>
    </row>
    <row r="18700" spans="13:13" x14ac:dyDescent="0.25">
      <c r="M18700"/>
    </row>
    <row r="18701" spans="13:13" x14ac:dyDescent="0.25">
      <c r="M18701"/>
    </row>
    <row r="18702" spans="13:13" x14ac:dyDescent="0.25">
      <c r="M18702"/>
    </row>
    <row r="18703" spans="13:13" x14ac:dyDescent="0.25">
      <c r="M18703"/>
    </row>
    <row r="18704" spans="13:13" x14ac:dyDescent="0.25">
      <c r="M18704"/>
    </row>
    <row r="18705" spans="13:13" x14ac:dyDescent="0.25">
      <c r="M18705"/>
    </row>
    <row r="18706" spans="13:13" x14ac:dyDescent="0.25">
      <c r="M18706"/>
    </row>
    <row r="18707" spans="13:13" x14ac:dyDescent="0.25">
      <c r="M18707"/>
    </row>
    <row r="18708" spans="13:13" x14ac:dyDescent="0.25">
      <c r="M18708"/>
    </row>
    <row r="18709" spans="13:13" x14ac:dyDescent="0.25">
      <c r="M18709"/>
    </row>
    <row r="18710" spans="13:13" x14ac:dyDescent="0.25">
      <c r="M18710"/>
    </row>
    <row r="18711" spans="13:13" x14ac:dyDescent="0.25">
      <c r="M18711"/>
    </row>
    <row r="18712" spans="13:13" x14ac:dyDescent="0.25">
      <c r="M18712"/>
    </row>
    <row r="18713" spans="13:13" x14ac:dyDescent="0.25">
      <c r="M18713"/>
    </row>
    <row r="18714" spans="13:13" x14ac:dyDescent="0.25">
      <c r="M18714"/>
    </row>
    <row r="18715" spans="13:13" x14ac:dyDescent="0.25">
      <c r="M18715"/>
    </row>
    <row r="18716" spans="13:13" x14ac:dyDescent="0.25">
      <c r="M18716"/>
    </row>
    <row r="18717" spans="13:13" x14ac:dyDescent="0.25">
      <c r="M18717"/>
    </row>
    <row r="18718" spans="13:13" x14ac:dyDescent="0.25">
      <c r="M18718"/>
    </row>
    <row r="18719" spans="13:13" x14ac:dyDescent="0.25">
      <c r="M18719"/>
    </row>
    <row r="18720" spans="13:13" x14ac:dyDescent="0.25">
      <c r="M18720"/>
    </row>
    <row r="18721" spans="13:13" x14ac:dyDescent="0.25">
      <c r="M18721"/>
    </row>
    <row r="18722" spans="13:13" x14ac:dyDescent="0.25">
      <c r="M18722"/>
    </row>
    <row r="18723" spans="13:13" x14ac:dyDescent="0.25">
      <c r="M18723"/>
    </row>
    <row r="18724" spans="13:13" x14ac:dyDescent="0.25">
      <c r="M18724"/>
    </row>
    <row r="18725" spans="13:13" x14ac:dyDescent="0.25">
      <c r="M18725"/>
    </row>
    <row r="18726" spans="13:13" x14ac:dyDescent="0.25">
      <c r="M18726"/>
    </row>
    <row r="18727" spans="13:13" x14ac:dyDescent="0.25">
      <c r="M18727"/>
    </row>
    <row r="18728" spans="13:13" x14ac:dyDescent="0.25">
      <c r="M18728"/>
    </row>
    <row r="18729" spans="13:13" x14ac:dyDescent="0.25">
      <c r="M18729"/>
    </row>
    <row r="18730" spans="13:13" x14ac:dyDescent="0.25">
      <c r="M18730"/>
    </row>
    <row r="18731" spans="13:13" x14ac:dyDescent="0.25">
      <c r="M18731"/>
    </row>
    <row r="18732" spans="13:13" x14ac:dyDescent="0.25">
      <c r="M18732"/>
    </row>
    <row r="18733" spans="13:13" x14ac:dyDescent="0.25">
      <c r="M18733"/>
    </row>
    <row r="18734" spans="13:13" x14ac:dyDescent="0.25">
      <c r="M18734"/>
    </row>
    <row r="18735" spans="13:13" x14ac:dyDescent="0.25">
      <c r="M18735"/>
    </row>
    <row r="18736" spans="13:13" x14ac:dyDescent="0.25">
      <c r="M18736"/>
    </row>
    <row r="18737" spans="13:13" x14ac:dyDescent="0.25">
      <c r="M18737"/>
    </row>
    <row r="18738" spans="13:13" x14ac:dyDescent="0.25">
      <c r="M18738"/>
    </row>
    <row r="18739" spans="13:13" x14ac:dyDescent="0.25">
      <c r="M18739"/>
    </row>
    <row r="18740" spans="13:13" x14ac:dyDescent="0.25">
      <c r="M18740"/>
    </row>
    <row r="18741" spans="13:13" x14ac:dyDescent="0.25">
      <c r="M18741"/>
    </row>
    <row r="18742" spans="13:13" x14ac:dyDescent="0.25">
      <c r="M18742"/>
    </row>
    <row r="18743" spans="13:13" x14ac:dyDescent="0.25">
      <c r="M18743"/>
    </row>
    <row r="18744" spans="13:13" x14ac:dyDescent="0.25">
      <c r="M18744"/>
    </row>
    <row r="18745" spans="13:13" x14ac:dyDescent="0.25">
      <c r="M18745"/>
    </row>
    <row r="18746" spans="13:13" x14ac:dyDescent="0.25">
      <c r="M18746"/>
    </row>
    <row r="18747" spans="13:13" x14ac:dyDescent="0.25">
      <c r="M18747"/>
    </row>
    <row r="18748" spans="13:13" x14ac:dyDescent="0.25">
      <c r="M18748"/>
    </row>
    <row r="18749" spans="13:13" x14ac:dyDescent="0.25">
      <c r="M18749"/>
    </row>
    <row r="18750" spans="13:13" x14ac:dyDescent="0.25">
      <c r="M18750"/>
    </row>
    <row r="18751" spans="13:13" x14ac:dyDescent="0.25">
      <c r="M18751"/>
    </row>
    <row r="18752" spans="13:13" x14ac:dyDescent="0.25">
      <c r="M18752"/>
    </row>
    <row r="18753" spans="13:13" x14ac:dyDescent="0.25">
      <c r="M18753"/>
    </row>
    <row r="18754" spans="13:13" x14ac:dyDescent="0.25">
      <c r="M18754"/>
    </row>
    <row r="18755" spans="13:13" x14ac:dyDescent="0.25">
      <c r="M18755"/>
    </row>
    <row r="18756" spans="13:13" x14ac:dyDescent="0.25">
      <c r="M18756"/>
    </row>
    <row r="18757" spans="13:13" x14ac:dyDescent="0.25">
      <c r="M18757"/>
    </row>
    <row r="18758" spans="13:13" x14ac:dyDescent="0.25">
      <c r="M18758"/>
    </row>
    <row r="18759" spans="13:13" x14ac:dyDescent="0.25">
      <c r="M18759"/>
    </row>
    <row r="18760" spans="13:13" x14ac:dyDescent="0.25">
      <c r="M18760"/>
    </row>
    <row r="18761" spans="13:13" x14ac:dyDescent="0.25">
      <c r="M18761"/>
    </row>
    <row r="18762" spans="13:13" x14ac:dyDescent="0.25">
      <c r="M18762"/>
    </row>
    <row r="18763" spans="13:13" x14ac:dyDescent="0.25">
      <c r="M18763"/>
    </row>
    <row r="18764" spans="13:13" x14ac:dyDescent="0.25">
      <c r="M18764"/>
    </row>
    <row r="18765" spans="13:13" x14ac:dyDescent="0.25">
      <c r="M18765"/>
    </row>
    <row r="18766" spans="13:13" x14ac:dyDescent="0.25">
      <c r="M18766"/>
    </row>
    <row r="18767" spans="13:13" x14ac:dyDescent="0.25">
      <c r="M18767"/>
    </row>
    <row r="18768" spans="13:13" x14ac:dyDescent="0.25">
      <c r="M18768"/>
    </row>
    <row r="18769" spans="13:13" x14ac:dyDescent="0.25">
      <c r="M18769"/>
    </row>
    <row r="18770" spans="13:13" x14ac:dyDescent="0.25">
      <c r="M18770"/>
    </row>
    <row r="18771" spans="13:13" x14ac:dyDescent="0.25">
      <c r="M18771"/>
    </row>
    <row r="18772" spans="13:13" x14ac:dyDescent="0.25">
      <c r="M18772"/>
    </row>
    <row r="18773" spans="13:13" x14ac:dyDescent="0.25">
      <c r="M18773"/>
    </row>
    <row r="18774" spans="13:13" x14ac:dyDescent="0.25">
      <c r="M18774"/>
    </row>
    <row r="18775" spans="13:13" x14ac:dyDescent="0.25">
      <c r="M18775"/>
    </row>
    <row r="18776" spans="13:13" x14ac:dyDescent="0.25">
      <c r="M18776"/>
    </row>
    <row r="18777" spans="13:13" x14ac:dyDescent="0.25">
      <c r="M18777"/>
    </row>
    <row r="18778" spans="13:13" x14ac:dyDescent="0.25">
      <c r="M18778"/>
    </row>
    <row r="18779" spans="13:13" x14ac:dyDescent="0.25">
      <c r="M18779"/>
    </row>
    <row r="18780" spans="13:13" x14ac:dyDescent="0.25">
      <c r="M18780"/>
    </row>
    <row r="18781" spans="13:13" x14ac:dyDescent="0.25">
      <c r="M18781"/>
    </row>
    <row r="18782" spans="13:13" x14ac:dyDescent="0.25">
      <c r="M18782"/>
    </row>
    <row r="18783" spans="13:13" x14ac:dyDescent="0.25">
      <c r="M18783"/>
    </row>
    <row r="18784" spans="13:13" x14ac:dyDescent="0.25">
      <c r="M18784"/>
    </row>
    <row r="18785" spans="13:13" x14ac:dyDescent="0.25">
      <c r="M18785"/>
    </row>
    <row r="18786" spans="13:13" x14ac:dyDescent="0.25">
      <c r="M18786"/>
    </row>
    <row r="18787" spans="13:13" x14ac:dyDescent="0.25">
      <c r="M18787"/>
    </row>
    <row r="18788" spans="13:13" x14ac:dyDescent="0.25">
      <c r="M18788"/>
    </row>
    <row r="18789" spans="13:13" x14ac:dyDescent="0.25">
      <c r="M18789"/>
    </row>
    <row r="18790" spans="13:13" x14ac:dyDescent="0.25">
      <c r="M18790"/>
    </row>
    <row r="18791" spans="13:13" x14ac:dyDescent="0.25">
      <c r="M18791"/>
    </row>
    <row r="18792" spans="13:13" x14ac:dyDescent="0.25">
      <c r="M18792"/>
    </row>
    <row r="18793" spans="13:13" x14ac:dyDescent="0.25">
      <c r="M18793"/>
    </row>
    <row r="18794" spans="13:13" x14ac:dyDescent="0.25">
      <c r="M18794"/>
    </row>
    <row r="18795" spans="13:13" x14ac:dyDescent="0.25">
      <c r="M18795"/>
    </row>
    <row r="18796" spans="13:13" x14ac:dyDescent="0.25">
      <c r="M18796"/>
    </row>
    <row r="18797" spans="13:13" x14ac:dyDescent="0.25">
      <c r="M18797"/>
    </row>
    <row r="18798" spans="13:13" x14ac:dyDescent="0.25">
      <c r="M18798"/>
    </row>
    <row r="18799" spans="13:13" x14ac:dyDescent="0.25">
      <c r="M18799"/>
    </row>
    <row r="18800" spans="13:13" x14ac:dyDescent="0.25">
      <c r="M18800"/>
    </row>
    <row r="18801" spans="13:13" x14ac:dyDescent="0.25">
      <c r="M18801"/>
    </row>
    <row r="18802" spans="13:13" x14ac:dyDescent="0.25">
      <c r="M18802"/>
    </row>
    <row r="18803" spans="13:13" x14ac:dyDescent="0.25">
      <c r="M18803"/>
    </row>
    <row r="18804" spans="13:13" x14ac:dyDescent="0.25">
      <c r="M18804"/>
    </row>
    <row r="18805" spans="13:13" x14ac:dyDescent="0.25">
      <c r="M18805"/>
    </row>
    <row r="18806" spans="13:13" x14ac:dyDescent="0.25">
      <c r="M18806"/>
    </row>
    <row r="18807" spans="13:13" x14ac:dyDescent="0.25">
      <c r="M18807"/>
    </row>
    <row r="18808" spans="13:13" x14ac:dyDescent="0.25">
      <c r="M18808"/>
    </row>
    <row r="18809" spans="13:13" x14ac:dyDescent="0.25">
      <c r="M18809"/>
    </row>
    <row r="18810" spans="13:13" x14ac:dyDescent="0.25">
      <c r="M18810"/>
    </row>
    <row r="18811" spans="13:13" x14ac:dyDescent="0.25">
      <c r="M18811"/>
    </row>
    <row r="18812" spans="13:13" x14ac:dyDescent="0.25">
      <c r="M18812"/>
    </row>
    <row r="18813" spans="13:13" x14ac:dyDescent="0.25">
      <c r="M18813"/>
    </row>
    <row r="18814" spans="13:13" x14ac:dyDescent="0.25">
      <c r="M18814"/>
    </row>
    <row r="18815" spans="13:13" x14ac:dyDescent="0.25">
      <c r="M18815"/>
    </row>
    <row r="18816" spans="13:13" x14ac:dyDescent="0.25">
      <c r="M18816"/>
    </row>
    <row r="18817" spans="13:13" x14ac:dyDescent="0.25">
      <c r="M18817"/>
    </row>
    <row r="18818" spans="13:13" x14ac:dyDescent="0.25">
      <c r="M18818"/>
    </row>
    <row r="18819" spans="13:13" x14ac:dyDescent="0.25">
      <c r="M18819"/>
    </row>
    <row r="18820" spans="13:13" x14ac:dyDescent="0.25">
      <c r="M18820"/>
    </row>
    <row r="18821" spans="13:13" x14ac:dyDescent="0.25">
      <c r="M18821"/>
    </row>
    <row r="18822" spans="13:13" x14ac:dyDescent="0.25">
      <c r="M18822"/>
    </row>
    <row r="18823" spans="13:13" x14ac:dyDescent="0.25">
      <c r="M18823"/>
    </row>
    <row r="18824" spans="13:13" x14ac:dyDescent="0.25">
      <c r="M18824"/>
    </row>
    <row r="18825" spans="13:13" x14ac:dyDescent="0.25">
      <c r="M18825"/>
    </row>
    <row r="18826" spans="13:13" x14ac:dyDescent="0.25">
      <c r="M18826"/>
    </row>
    <row r="18827" spans="13:13" x14ac:dyDescent="0.25">
      <c r="M18827"/>
    </row>
    <row r="18828" spans="13:13" x14ac:dyDescent="0.25">
      <c r="M18828"/>
    </row>
    <row r="18829" spans="13:13" x14ac:dyDescent="0.25">
      <c r="M18829"/>
    </row>
    <row r="18830" spans="13:13" x14ac:dyDescent="0.25">
      <c r="M18830"/>
    </row>
    <row r="18831" spans="13:13" x14ac:dyDescent="0.25">
      <c r="M18831"/>
    </row>
    <row r="18832" spans="13:13" x14ac:dyDescent="0.25">
      <c r="M18832"/>
    </row>
    <row r="18833" spans="13:13" x14ac:dyDescent="0.25">
      <c r="M18833"/>
    </row>
    <row r="18834" spans="13:13" x14ac:dyDescent="0.25">
      <c r="M18834"/>
    </row>
    <row r="18835" spans="13:13" x14ac:dyDescent="0.25">
      <c r="M18835"/>
    </row>
    <row r="18836" spans="13:13" x14ac:dyDescent="0.25">
      <c r="M18836"/>
    </row>
    <row r="18837" spans="13:13" x14ac:dyDescent="0.25">
      <c r="M18837"/>
    </row>
    <row r="18838" spans="13:13" x14ac:dyDescent="0.25">
      <c r="M18838"/>
    </row>
    <row r="18839" spans="13:13" x14ac:dyDescent="0.25">
      <c r="M18839"/>
    </row>
    <row r="18840" spans="13:13" x14ac:dyDescent="0.25">
      <c r="M18840"/>
    </row>
    <row r="18841" spans="13:13" x14ac:dyDescent="0.25">
      <c r="M18841"/>
    </row>
    <row r="18842" spans="13:13" x14ac:dyDescent="0.25">
      <c r="M18842"/>
    </row>
    <row r="18843" spans="13:13" x14ac:dyDescent="0.25">
      <c r="M18843"/>
    </row>
    <row r="18844" spans="13:13" x14ac:dyDescent="0.25">
      <c r="M18844"/>
    </row>
    <row r="18845" spans="13:13" x14ac:dyDescent="0.25">
      <c r="M18845"/>
    </row>
    <row r="18846" spans="13:13" x14ac:dyDescent="0.25">
      <c r="M18846"/>
    </row>
    <row r="18847" spans="13:13" x14ac:dyDescent="0.25">
      <c r="M18847"/>
    </row>
    <row r="18848" spans="13:13" x14ac:dyDescent="0.25">
      <c r="M18848"/>
    </row>
    <row r="18849" spans="13:13" x14ac:dyDescent="0.25">
      <c r="M18849"/>
    </row>
    <row r="18850" spans="13:13" x14ac:dyDescent="0.25">
      <c r="M18850"/>
    </row>
    <row r="18851" spans="13:13" x14ac:dyDescent="0.25">
      <c r="M18851"/>
    </row>
    <row r="18852" spans="13:13" x14ac:dyDescent="0.25">
      <c r="M18852"/>
    </row>
    <row r="18853" spans="13:13" x14ac:dyDescent="0.25">
      <c r="M18853"/>
    </row>
    <row r="18854" spans="13:13" x14ac:dyDescent="0.25">
      <c r="M18854"/>
    </row>
    <row r="18855" spans="13:13" x14ac:dyDescent="0.25">
      <c r="M18855"/>
    </row>
    <row r="18856" spans="13:13" x14ac:dyDescent="0.25">
      <c r="M18856"/>
    </row>
    <row r="18857" spans="13:13" x14ac:dyDescent="0.25">
      <c r="M18857"/>
    </row>
    <row r="18858" spans="13:13" x14ac:dyDescent="0.25">
      <c r="M18858"/>
    </row>
    <row r="18859" spans="13:13" x14ac:dyDescent="0.25">
      <c r="M18859"/>
    </row>
    <row r="18860" spans="13:13" x14ac:dyDescent="0.25">
      <c r="M18860"/>
    </row>
    <row r="18861" spans="13:13" x14ac:dyDescent="0.25">
      <c r="M18861"/>
    </row>
    <row r="18862" spans="13:13" x14ac:dyDescent="0.25">
      <c r="M18862"/>
    </row>
    <row r="18863" spans="13:13" x14ac:dyDescent="0.25">
      <c r="M18863"/>
    </row>
    <row r="18864" spans="13:13" x14ac:dyDescent="0.25">
      <c r="M18864"/>
    </row>
    <row r="18865" spans="13:13" x14ac:dyDescent="0.25">
      <c r="M18865"/>
    </row>
    <row r="18866" spans="13:13" x14ac:dyDescent="0.25">
      <c r="M18866"/>
    </row>
    <row r="18867" spans="13:13" x14ac:dyDescent="0.25">
      <c r="M18867"/>
    </row>
    <row r="18868" spans="13:13" x14ac:dyDescent="0.25">
      <c r="M18868"/>
    </row>
    <row r="18869" spans="13:13" x14ac:dyDescent="0.25">
      <c r="M18869"/>
    </row>
    <row r="18870" spans="13:13" x14ac:dyDescent="0.25">
      <c r="M18870"/>
    </row>
    <row r="18871" spans="13:13" x14ac:dyDescent="0.25">
      <c r="M18871"/>
    </row>
    <row r="18872" spans="13:13" x14ac:dyDescent="0.25">
      <c r="M18872"/>
    </row>
    <row r="18873" spans="13:13" x14ac:dyDescent="0.25">
      <c r="M18873"/>
    </row>
    <row r="18874" spans="13:13" x14ac:dyDescent="0.25">
      <c r="M18874"/>
    </row>
    <row r="18875" spans="13:13" x14ac:dyDescent="0.25">
      <c r="M18875"/>
    </row>
    <row r="18876" spans="13:13" x14ac:dyDescent="0.25">
      <c r="M18876"/>
    </row>
    <row r="18877" spans="13:13" x14ac:dyDescent="0.25">
      <c r="M18877"/>
    </row>
    <row r="18878" spans="13:13" x14ac:dyDescent="0.25">
      <c r="M18878"/>
    </row>
    <row r="18879" spans="13:13" x14ac:dyDescent="0.25">
      <c r="M18879"/>
    </row>
    <row r="18880" spans="13:13" x14ac:dyDescent="0.25">
      <c r="M18880"/>
    </row>
    <row r="18881" spans="13:13" x14ac:dyDescent="0.25">
      <c r="M18881"/>
    </row>
    <row r="18882" spans="13:13" x14ac:dyDescent="0.25">
      <c r="M18882"/>
    </row>
    <row r="18883" spans="13:13" x14ac:dyDescent="0.25">
      <c r="M18883"/>
    </row>
    <row r="18884" spans="13:13" x14ac:dyDescent="0.25">
      <c r="M18884"/>
    </row>
    <row r="18885" spans="13:13" x14ac:dyDescent="0.25">
      <c r="M18885"/>
    </row>
    <row r="18886" spans="13:13" x14ac:dyDescent="0.25">
      <c r="M18886"/>
    </row>
    <row r="18887" spans="13:13" x14ac:dyDescent="0.25">
      <c r="M18887"/>
    </row>
    <row r="18888" spans="13:13" x14ac:dyDescent="0.25">
      <c r="M18888"/>
    </row>
    <row r="18889" spans="13:13" x14ac:dyDescent="0.25">
      <c r="M18889"/>
    </row>
    <row r="18890" spans="13:13" x14ac:dyDescent="0.25">
      <c r="M18890"/>
    </row>
    <row r="18891" spans="13:13" x14ac:dyDescent="0.25">
      <c r="M18891"/>
    </row>
    <row r="18892" spans="13:13" x14ac:dyDescent="0.25">
      <c r="M18892"/>
    </row>
    <row r="18893" spans="13:13" x14ac:dyDescent="0.25">
      <c r="M18893"/>
    </row>
    <row r="18894" spans="13:13" x14ac:dyDescent="0.25">
      <c r="M18894"/>
    </row>
    <row r="18895" spans="13:13" x14ac:dyDescent="0.25">
      <c r="M18895"/>
    </row>
    <row r="18896" spans="13:13" x14ac:dyDescent="0.25">
      <c r="M18896"/>
    </row>
    <row r="18897" spans="13:13" x14ac:dyDescent="0.25">
      <c r="M18897"/>
    </row>
    <row r="18898" spans="13:13" x14ac:dyDescent="0.25">
      <c r="M18898"/>
    </row>
    <row r="18899" spans="13:13" x14ac:dyDescent="0.25">
      <c r="M18899"/>
    </row>
    <row r="18900" spans="13:13" x14ac:dyDescent="0.25">
      <c r="M18900"/>
    </row>
    <row r="18901" spans="13:13" x14ac:dyDescent="0.25">
      <c r="M18901"/>
    </row>
    <row r="18902" spans="13:13" x14ac:dyDescent="0.25">
      <c r="M18902"/>
    </row>
    <row r="18903" spans="13:13" x14ac:dyDescent="0.25">
      <c r="M18903"/>
    </row>
    <row r="18904" spans="13:13" x14ac:dyDescent="0.25">
      <c r="M18904"/>
    </row>
    <row r="18905" spans="13:13" x14ac:dyDescent="0.25">
      <c r="M18905"/>
    </row>
    <row r="18906" spans="13:13" x14ac:dyDescent="0.25">
      <c r="M18906"/>
    </row>
    <row r="18907" spans="13:13" x14ac:dyDescent="0.25">
      <c r="M18907"/>
    </row>
    <row r="18908" spans="13:13" x14ac:dyDescent="0.25">
      <c r="M18908"/>
    </row>
    <row r="18909" spans="13:13" x14ac:dyDescent="0.25">
      <c r="M18909"/>
    </row>
    <row r="18910" spans="13:13" x14ac:dyDescent="0.25">
      <c r="M18910"/>
    </row>
    <row r="18911" spans="13:13" x14ac:dyDescent="0.25">
      <c r="M18911"/>
    </row>
    <row r="18912" spans="13:13" x14ac:dyDescent="0.25">
      <c r="M18912"/>
    </row>
    <row r="18913" spans="13:13" x14ac:dyDescent="0.25">
      <c r="M18913"/>
    </row>
    <row r="18914" spans="13:13" x14ac:dyDescent="0.25">
      <c r="M18914"/>
    </row>
    <row r="18915" spans="13:13" x14ac:dyDescent="0.25">
      <c r="M18915"/>
    </row>
    <row r="18916" spans="13:13" x14ac:dyDescent="0.25">
      <c r="M18916"/>
    </row>
    <row r="18917" spans="13:13" x14ac:dyDescent="0.25">
      <c r="M18917"/>
    </row>
    <row r="18918" spans="13:13" x14ac:dyDescent="0.25">
      <c r="M18918"/>
    </row>
    <row r="18919" spans="13:13" x14ac:dyDescent="0.25">
      <c r="M18919"/>
    </row>
    <row r="18920" spans="13:13" x14ac:dyDescent="0.25">
      <c r="M18920"/>
    </row>
    <row r="18921" spans="13:13" x14ac:dyDescent="0.25">
      <c r="M18921"/>
    </row>
    <row r="18922" spans="13:13" x14ac:dyDescent="0.25">
      <c r="M18922"/>
    </row>
    <row r="18923" spans="13:13" x14ac:dyDescent="0.25">
      <c r="M18923"/>
    </row>
    <row r="18924" spans="13:13" x14ac:dyDescent="0.25">
      <c r="M18924"/>
    </row>
    <row r="18925" spans="13:13" x14ac:dyDescent="0.25">
      <c r="M18925"/>
    </row>
    <row r="18926" spans="13:13" x14ac:dyDescent="0.25">
      <c r="M18926"/>
    </row>
    <row r="18927" spans="13:13" x14ac:dyDescent="0.25">
      <c r="M18927"/>
    </row>
    <row r="18928" spans="13:13" x14ac:dyDescent="0.25">
      <c r="M18928"/>
    </row>
    <row r="18929" spans="13:13" x14ac:dyDescent="0.25">
      <c r="M18929"/>
    </row>
    <row r="18930" spans="13:13" x14ac:dyDescent="0.25">
      <c r="M18930"/>
    </row>
    <row r="18931" spans="13:13" x14ac:dyDescent="0.25">
      <c r="M18931"/>
    </row>
    <row r="18932" spans="13:13" x14ac:dyDescent="0.25">
      <c r="M18932"/>
    </row>
    <row r="18933" spans="13:13" x14ac:dyDescent="0.25">
      <c r="M18933"/>
    </row>
    <row r="18934" spans="13:13" x14ac:dyDescent="0.25">
      <c r="M18934"/>
    </row>
    <row r="18935" spans="13:13" x14ac:dyDescent="0.25">
      <c r="M18935"/>
    </row>
    <row r="18936" spans="13:13" x14ac:dyDescent="0.25">
      <c r="M18936"/>
    </row>
    <row r="18937" spans="13:13" x14ac:dyDescent="0.25">
      <c r="M18937"/>
    </row>
    <row r="18938" spans="13:13" x14ac:dyDescent="0.25">
      <c r="M18938"/>
    </row>
    <row r="18939" spans="13:13" x14ac:dyDescent="0.25">
      <c r="M18939"/>
    </row>
    <row r="18940" spans="13:13" x14ac:dyDescent="0.25">
      <c r="M18940"/>
    </row>
    <row r="18941" spans="13:13" x14ac:dyDescent="0.25">
      <c r="M18941"/>
    </row>
    <row r="18942" spans="13:13" x14ac:dyDescent="0.25">
      <c r="M18942"/>
    </row>
    <row r="18943" spans="13:13" x14ac:dyDescent="0.25">
      <c r="M18943"/>
    </row>
    <row r="18944" spans="13:13" x14ac:dyDescent="0.25">
      <c r="M18944"/>
    </row>
    <row r="18945" spans="13:13" x14ac:dyDescent="0.25">
      <c r="M18945"/>
    </row>
    <row r="18946" spans="13:13" x14ac:dyDescent="0.25">
      <c r="M18946"/>
    </row>
    <row r="18947" spans="13:13" x14ac:dyDescent="0.25">
      <c r="M18947"/>
    </row>
    <row r="18948" spans="13:13" x14ac:dyDescent="0.25">
      <c r="M18948"/>
    </row>
    <row r="18949" spans="13:13" x14ac:dyDescent="0.25">
      <c r="M18949"/>
    </row>
    <row r="18950" spans="13:13" x14ac:dyDescent="0.25">
      <c r="M18950"/>
    </row>
    <row r="18951" spans="13:13" x14ac:dyDescent="0.25">
      <c r="M18951"/>
    </row>
    <row r="18952" spans="13:13" x14ac:dyDescent="0.25">
      <c r="M18952"/>
    </row>
    <row r="18953" spans="13:13" x14ac:dyDescent="0.25">
      <c r="M18953"/>
    </row>
    <row r="18954" spans="13:13" x14ac:dyDescent="0.25">
      <c r="M18954"/>
    </row>
    <row r="18955" spans="13:13" x14ac:dyDescent="0.25">
      <c r="M18955"/>
    </row>
    <row r="18956" spans="13:13" x14ac:dyDescent="0.25">
      <c r="M18956"/>
    </row>
    <row r="18957" spans="13:13" x14ac:dyDescent="0.25">
      <c r="M18957"/>
    </row>
    <row r="18958" spans="13:13" x14ac:dyDescent="0.25">
      <c r="M18958"/>
    </row>
    <row r="18959" spans="13:13" x14ac:dyDescent="0.25">
      <c r="M18959"/>
    </row>
    <row r="18960" spans="13:13" x14ac:dyDescent="0.25">
      <c r="M18960"/>
    </row>
    <row r="18961" spans="13:13" x14ac:dyDescent="0.25">
      <c r="M18961"/>
    </row>
    <row r="18962" spans="13:13" x14ac:dyDescent="0.25">
      <c r="M18962"/>
    </row>
    <row r="18963" spans="13:13" x14ac:dyDescent="0.25">
      <c r="M18963"/>
    </row>
    <row r="18964" spans="13:13" x14ac:dyDescent="0.25">
      <c r="M18964"/>
    </row>
    <row r="18965" spans="13:13" x14ac:dyDescent="0.25">
      <c r="M18965"/>
    </row>
    <row r="18966" spans="13:13" x14ac:dyDescent="0.25">
      <c r="M18966"/>
    </row>
    <row r="18967" spans="13:13" x14ac:dyDescent="0.25">
      <c r="M18967"/>
    </row>
    <row r="18968" spans="13:13" x14ac:dyDescent="0.25">
      <c r="M18968"/>
    </row>
    <row r="18969" spans="13:13" x14ac:dyDescent="0.25">
      <c r="M18969"/>
    </row>
    <row r="18970" spans="13:13" x14ac:dyDescent="0.25">
      <c r="M18970"/>
    </row>
    <row r="18971" spans="13:13" x14ac:dyDescent="0.25">
      <c r="M18971"/>
    </row>
    <row r="18972" spans="13:13" x14ac:dyDescent="0.25">
      <c r="M18972"/>
    </row>
    <row r="18973" spans="13:13" x14ac:dyDescent="0.25">
      <c r="M18973"/>
    </row>
    <row r="18974" spans="13:13" x14ac:dyDescent="0.25">
      <c r="M18974"/>
    </row>
    <row r="18975" spans="13:13" x14ac:dyDescent="0.25">
      <c r="M18975"/>
    </row>
    <row r="18976" spans="13:13" x14ac:dyDescent="0.25">
      <c r="M18976"/>
    </row>
    <row r="18977" spans="13:13" x14ac:dyDescent="0.25">
      <c r="M18977"/>
    </row>
    <row r="18978" spans="13:13" x14ac:dyDescent="0.25">
      <c r="M18978"/>
    </row>
    <row r="18979" spans="13:13" x14ac:dyDescent="0.25">
      <c r="M18979"/>
    </row>
    <row r="18980" spans="13:13" x14ac:dyDescent="0.25">
      <c r="M18980"/>
    </row>
    <row r="18981" spans="13:13" x14ac:dyDescent="0.25">
      <c r="M18981"/>
    </row>
    <row r="18982" spans="13:13" x14ac:dyDescent="0.25">
      <c r="M18982"/>
    </row>
    <row r="18983" spans="13:13" x14ac:dyDescent="0.25">
      <c r="M18983"/>
    </row>
    <row r="18984" spans="13:13" x14ac:dyDescent="0.25">
      <c r="M18984"/>
    </row>
    <row r="18985" spans="13:13" x14ac:dyDescent="0.25">
      <c r="M18985"/>
    </row>
    <row r="18986" spans="13:13" x14ac:dyDescent="0.25">
      <c r="M18986"/>
    </row>
    <row r="18987" spans="13:13" x14ac:dyDescent="0.25">
      <c r="M18987"/>
    </row>
    <row r="18988" spans="13:13" x14ac:dyDescent="0.25">
      <c r="M18988"/>
    </row>
    <row r="18989" spans="13:13" x14ac:dyDescent="0.25">
      <c r="M18989"/>
    </row>
    <row r="18990" spans="13:13" x14ac:dyDescent="0.25">
      <c r="M18990"/>
    </row>
    <row r="18991" spans="13:13" x14ac:dyDescent="0.25">
      <c r="M18991"/>
    </row>
    <row r="18992" spans="13:13" x14ac:dyDescent="0.25">
      <c r="M18992"/>
    </row>
    <row r="18993" spans="13:13" x14ac:dyDescent="0.25">
      <c r="M18993"/>
    </row>
    <row r="18994" spans="13:13" x14ac:dyDescent="0.25">
      <c r="M18994"/>
    </row>
    <row r="18995" spans="13:13" x14ac:dyDescent="0.25">
      <c r="M18995"/>
    </row>
    <row r="18996" spans="13:13" x14ac:dyDescent="0.25">
      <c r="M18996"/>
    </row>
    <row r="18997" spans="13:13" x14ac:dyDescent="0.25">
      <c r="M18997"/>
    </row>
    <row r="18998" spans="13:13" x14ac:dyDescent="0.25">
      <c r="M18998"/>
    </row>
    <row r="18999" spans="13:13" x14ac:dyDescent="0.25">
      <c r="M18999"/>
    </row>
    <row r="19000" spans="13:13" x14ac:dyDescent="0.25">
      <c r="M19000"/>
    </row>
    <row r="19001" spans="13:13" x14ac:dyDescent="0.25">
      <c r="M19001"/>
    </row>
    <row r="19002" spans="13:13" x14ac:dyDescent="0.25">
      <c r="M19002"/>
    </row>
    <row r="19003" spans="13:13" x14ac:dyDescent="0.25">
      <c r="M19003"/>
    </row>
    <row r="19004" spans="13:13" x14ac:dyDescent="0.25">
      <c r="M19004"/>
    </row>
    <row r="19005" spans="13:13" x14ac:dyDescent="0.25">
      <c r="M19005"/>
    </row>
    <row r="19006" spans="13:13" x14ac:dyDescent="0.25">
      <c r="M19006"/>
    </row>
    <row r="19007" spans="13:13" x14ac:dyDescent="0.25">
      <c r="M19007"/>
    </row>
    <row r="19008" spans="13:13" x14ac:dyDescent="0.25">
      <c r="M19008"/>
    </row>
    <row r="19009" spans="13:13" x14ac:dyDescent="0.25">
      <c r="M19009"/>
    </row>
    <row r="19010" spans="13:13" x14ac:dyDescent="0.25">
      <c r="M19010"/>
    </row>
    <row r="19011" spans="13:13" x14ac:dyDescent="0.25">
      <c r="M19011"/>
    </row>
    <row r="19012" spans="13:13" x14ac:dyDescent="0.25">
      <c r="M19012"/>
    </row>
    <row r="19013" spans="13:13" x14ac:dyDescent="0.25">
      <c r="M19013"/>
    </row>
    <row r="19014" spans="13:13" x14ac:dyDescent="0.25">
      <c r="M19014"/>
    </row>
    <row r="19015" spans="13:13" x14ac:dyDescent="0.25">
      <c r="M19015"/>
    </row>
    <row r="19016" spans="13:13" x14ac:dyDescent="0.25">
      <c r="M19016"/>
    </row>
    <row r="19017" spans="13:13" x14ac:dyDescent="0.25">
      <c r="M19017"/>
    </row>
    <row r="19018" spans="13:13" x14ac:dyDescent="0.25">
      <c r="M19018"/>
    </row>
    <row r="19019" spans="13:13" x14ac:dyDescent="0.25">
      <c r="M19019"/>
    </row>
    <row r="19020" spans="13:13" x14ac:dyDescent="0.25">
      <c r="M19020"/>
    </row>
    <row r="19021" spans="13:13" x14ac:dyDescent="0.25">
      <c r="M19021"/>
    </row>
    <row r="19022" spans="13:13" x14ac:dyDescent="0.25">
      <c r="M19022"/>
    </row>
    <row r="19023" spans="13:13" x14ac:dyDescent="0.25">
      <c r="M19023"/>
    </row>
    <row r="19024" spans="13:13" x14ac:dyDescent="0.25">
      <c r="M19024"/>
    </row>
    <row r="19025" spans="13:13" x14ac:dyDescent="0.25">
      <c r="M19025"/>
    </row>
    <row r="19026" spans="13:13" x14ac:dyDescent="0.25">
      <c r="M19026"/>
    </row>
    <row r="19027" spans="13:13" x14ac:dyDescent="0.25">
      <c r="M19027"/>
    </row>
    <row r="19028" spans="13:13" x14ac:dyDescent="0.25">
      <c r="M19028"/>
    </row>
    <row r="19029" spans="13:13" x14ac:dyDescent="0.25">
      <c r="M19029"/>
    </row>
    <row r="19030" spans="13:13" x14ac:dyDescent="0.25">
      <c r="M19030"/>
    </row>
    <row r="19031" spans="13:13" x14ac:dyDescent="0.25">
      <c r="M19031"/>
    </row>
    <row r="19032" spans="13:13" x14ac:dyDescent="0.25">
      <c r="M19032"/>
    </row>
    <row r="19033" spans="13:13" x14ac:dyDescent="0.25">
      <c r="M19033"/>
    </row>
    <row r="19034" spans="13:13" x14ac:dyDescent="0.25">
      <c r="M19034"/>
    </row>
    <row r="19035" spans="13:13" x14ac:dyDescent="0.25">
      <c r="M19035"/>
    </row>
    <row r="19036" spans="13:13" x14ac:dyDescent="0.25">
      <c r="M19036"/>
    </row>
    <row r="19037" spans="13:13" x14ac:dyDescent="0.25">
      <c r="M19037"/>
    </row>
    <row r="19038" spans="13:13" x14ac:dyDescent="0.25">
      <c r="M19038"/>
    </row>
    <row r="19039" spans="13:13" x14ac:dyDescent="0.25">
      <c r="M19039"/>
    </row>
    <row r="19040" spans="13:13" x14ac:dyDescent="0.25">
      <c r="M19040"/>
    </row>
    <row r="19041" spans="13:13" x14ac:dyDescent="0.25">
      <c r="M19041"/>
    </row>
    <row r="19042" spans="13:13" x14ac:dyDescent="0.25">
      <c r="M19042"/>
    </row>
    <row r="19043" spans="13:13" x14ac:dyDescent="0.25">
      <c r="M19043"/>
    </row>
    <row r="19044" spans="13:13" x14ac:dyDescent="0.25">
      <c r="M19044"/>
    </row>
    <row r="19045" spans="13:13" x14ac:dyDescent="0.25">
      <c r="M19045"/>
    </row>
    <row r="19046" spans="13:13" x14ac:dyDescent="0.25">
      <c r="M19046"/>
    </row>
    <row r="19047" spans="13:13" x14ac:dyDescent="0.25">
      <c r="M19047"/>
    </row>
    <row r="19048" spans="13:13" x14ac:dyDescent="0.25">
      <c r="M19048"/>
    </row>
    <row r="19049" spans="13:13" x14ac:dyDescent="0.25">
      <c r="M19049"/>
    </row>
    <row r="19050" spans="13:13" x14ac:dyDescent="0.25">
      <c r="M19050"/>
    </row>
    <row r="19051" spans="13:13" x14ac:dyDescent="0.25">
      <c r="M19051"/>
    </row>
    <row r="19052" spans="13:13" x14ac:dyDescent="0.25">
      <c r="M19052"/>
    </row>
    <row r="19053" spans="13:13" x14ac:dyDescent="0.25">
      <c r="M19053"/>
    </row>
    <row r="19054" spans="13:13" x14ac:dyDescent="0.25">
      <c r="M19054"/>
    </row>
    <row r="19055" spans="13:13" x14ac:dyDescent="0.25">
      <c r="M19055"/>
    </row>
    <row r="19056" spans="13:13" x14ac:dyDescent="0.25">
      <c r="M19056"/>
    </row>
    <row r="19057" spans="13:13" x14ac:dyDescent="0.25">
      <c r="M19057"/>
    </row>
    <row r="19058" spans="13:13" x14ac:dyDescent="0.25">
      <c r="M19058"/>
    </row>
    <row r="19059" spans="13:13" x14ac:dyDescent="0.25">
      <c r="M19059"/>
    </row>
    <row r="19060" spans="13:13" x14ac:dyDescent="0.25">
      <c r="M19060"/>
    </row>
    <row r="19061" spans="13:13" x14ac:dyDescent="0.25">
      <c r="M19061"/>
    </row>
    <row r="19062" spans="13:13" x14ac:dyDescent="0.25">
      <c r="M19062"/>
    </row>
    <row r="19063" spans="13:13" x14ac:dyDescent="0.25">
      <c r="M19063"/>
    </row>
    <row r="19064" spans="13:13" x14ac:dyDescent="0.25">
      <c r="M19064"/>
    </row>
    <row r="19065" spans="13:13" x14ac:dyDescent="0.25">
      <c r="M19065"/>
    </row>
    <row r="19066" spans="13:13" x14ac:dyDescent="0.25">
      <c r="M19066"/>
    </row>
    <row r="19067" spans="13:13" x14ac:dyDescent="0.25">
      <c r="M19067"/>
    </row>
    <row r="19068" spans="13:13" x14ac:dyDescent="0.25">
      <c r="M19068"/>
    </row>
    <row r="19069" spans="13:13" x14ac:dyDescent="0.25">
      <c r="M19069"/>
    </row>
    <row r="19070" spans="13:13" x14ac:dyDescent="0.25">
      <c r="M19070"/>
    </row>
    <row r="19071" spans="13:13" x14ac:dyDescent="0.25">
      <c r="M19071"/>
    </row>
    <row r="19072" spans="13:13" x14ac:dyDescent="0.25">
      <c r="M19072"/>
    </row>
    <row r="19073" spans="13:13" x14ac:dyDescent="0.25">
      <c r="M19073"/>
    </row>
    <row r="19074" spans="13:13" x14ac:dyDescent="0.25">
      <c r="M19074"/>
    </row>
    <row r="19075" spans="13:13" x14ac:dyDescent="0.25">
      <c r="M19075"/>
    </row>
    <row r="19076" spans="13:13" x14ac:dyDescent="0.25">
      <c r="M19076"/>
    </row>
    <row r="19077" spans="13:13" x14ac:dyDescent="0.25">
      <c r="M19077"/>
    </row>
    <row r="19078" spans="13:13" x14ac:dyDescent="0.25">
      <c r="M19078"/>
    </row>
    <row r="19079" spans="13:13" x14ac:dyDescent="0.25">
      <c r="M19079"/>
    </row>
    <row r="19080" spans="13:13" x14ac:dyDescent="0.25">
      <c r="M19080"/>
    </row>
    <row r="19081" spans="13:13" x14ac:dyDescent="0.25">
      <c r="M19081"/>
    </row>
    <row r="19082" spans="13:13" x14ac:dyDescent="0.25">
      <c r="M19082"/>
    </row>
    <row r="19083" spans="13:13" x14ac:dyDescent="0.25">
      <c r="M19083"/>
    </row>
    <row r="19084" spans="13:13" x14ac:dyDescent="0.25">
      <c r="M19084"/>
    </row>
    <row r="19085" spans="13:13" x14ac:dyDescent="0.25">
      <c r="M19085"/>
    </row>
    <row r="19086" spans="13:13" x14ac:dyDescent="0.25">
      <c r="M19086"/>
    </row>
    <row r="19087" spans="13:13" x14ac:dyDescent="0.25">
      <c r="M19087"/>
    </row>
    <row r="19088" spans="13:13" x14ac:dyDescent="0.25">
      <c r="M19088"/>
    </row>
    <row r="19089" spans="13:13" x14ac:dyDescent="0.25">
      <c r="M19089"/>
    </row>
    <row r="19090" spans="13:13" x14ac:dyDescent="0.25">
      <c r="M19090"/>
    </row>
    <row r="19091" spans="13:13" x14ac:dyDescent="0.25">
      <c r="M19091"/>
    </row>
    <row r="19092" spans="13:13" x14ac:dyDescent="0.25">
      <c r="M19092"/>
    </row>
    <row r="19093" spans="13:13" x14ac:dyDescent="0.25">
      <c r="M19093"/>
    </row>
    <row r="19094" spans="13:13" x14ac:dyDescent="0.25">
      <c r="M19094"/>
    </row>
    <row r="19095" spans="13:13" x14ac:dyDescent="0.25">
      <c r="M19095"/>
    </row>
    <row r="19096" spans="13:13" x14ac:dyDescent="0.25">
      <c r="M19096"/>
    </row>
    <row r="19097" spans="13:13" x14ac:dyDescent="0.25">
      <c r="M19097"/>
    </row>
    <row r="19098" spans="13:13" x14ac:dyDescent="0.25">
      <c r="M19098"/>
    </row>
    <row r="19099" spans="13:13" x14ac:dyDescent="0.25">
      <c r="M19099"/>
    </row>
    <row r="19100" spans="13:13" x14ac:dyDescent="0.25">
      <c r="M19100"/>
    </row>
    <row r="19101" spans="13:13" x14ac:dyDescent="0.25">
      <c r="M19101"/>
    </row>
    <row r="19102" spans="13:13" x14ac:dyDescent="0.25">
      <c r="M19102"/>
    </row>
    <row r="19103" spans="13:13" x14ac:dyDescent="0.25">
      <c r="M19103"/>
    </row>
    <row r="19104" spans="13:13" x14ac:dyDescent="0.25">
      <c r="M19104"/>
    </row>
    <row r="19105" spans="13:13" x14ac:dyDescent="0.25">
      <c r="M19105"/>
    </row>
    <row r="19106" spans="13:13" x14ac:dyDescent="0.25">
      <c r="M19106"/>
    </row>
    <row r="19107" spans="13:13" x14ac:dyDescent="0.25">
      <c r="M19107"/>
    </row>
    <row r="19108" spans="13:13" x14ac:dyDescent="0.25">
      <c r="M19108"/>
    </row>
    <row r="19109" spans="13:13" x14ac:dyDescent="0.25">
      <c r="M19109"/>
    </row>
    <row r="19110" spans="13:13" x14ac:dyDescent="0.25">
      <c r="M19110"/>
    </row>
    <row r="19111" spans="13:13" x14ac:dyDescent="0.25">
      <c r="M19111"/>
    </row>
    <row r="19112" spans="13:13" x14ac:dyDescent="0.25">
      <c r="M19112"/>
    </row>
    <row r="19113" spans="13:13" x14ac:dyDescent="0.25">
      <c r="M19113"/>
    </row>
    <row r="19114" spans="13:13" x14ac:dyDescent="0.25">
      <c r="M19114"/>
    </row>
    <row r="19115" spans="13:13" x14ac:dyDescent="0.25">
      <c r="M19115"/>
    </row>
    <row r="19116" spans="13:13" x14ac:dyDescent="0.25">
      <c r="M19116"/>
    </row>
    <row r="19117" spans="13:13" x14ac:dyDescent="0.25">
      <c r="M19117"/>
    </row>
    <row r="19118" spans="13:13" x14ac:dyDescent="0.25">
      <c r="M19118"/>
    </row>
    <row r="19119" spans="13:13" x14ac:dyDescent="0.25">
      <c r="M19119"/>
    </row>
    <row r="19120" spans="13:13" x14ac:dyDescent="0.25">
      <c r="M19120"/>
    </row>
    <row r="19121" spans="13:13" x14ac:dyDescent="0.25">
      <c r="M19121"/>
    </row>
    <row r="19122" spans="13:13" x14ac:dyDescent="0.25">
      <c r="M19122"/>
    </row>
    <row r="19123" spans="13:13" x14ac:dyDescent="0.25">
      <c r="M19123"/>
    </row>
    <row r="19124" spans="13:13" x14ac:dyDescent="0.25">
      <c r="M19124"/>
    </row>
    <row r="19125" spans="13:13" x14ac:dyDescent="0.25">
      <c r="M19125"/>
    </row>
    <row r="19126" spans="13:13" x14ac:dyDescent="0.25">
      <c r="M19126"/>
    </row>
    <row r="19127" spans="13:13" x14ac:dyDescent="0.25">
      <c r="M19127"/>
    </row>
    <row r="19128" spans="13:13" x14ac:dyDescent="0.25">
      <c r="M19128"/>
    </row>
    <row r="19129" spans="13:13" x14ac:dyDescent="0.25">
      <c r="M19129"/>
    </row>
    <row r="19130" spans="13:13" x14ac:dyDescent="0.25">
      <c r="M19130"/>
    </row>
    <row r="19131" spans="13:13" x14ac:dyDescent="0.25">
      <c r="M19131"/>
    </row>
    <row r="19132" spans="13:13" x14ac:dyDescent="0.25">
      <c r="M19132"/>
    </row>
    <row r="19133" spans="13:13" x14ac:dyDescent="0.25">
      <c r="M19133"/>
    </row>
    <row r="19134" spans="13:13" x14ac:dyDescent="0.25">
      <c r="M19134"/>
    </row>
    <row r="19135" spans="13:13" x14ac:dyDescent="0.25">
      <c r="M19135"/>
    </row>
    <row r="19136" spans="13:13" x14ac:dyDescent="0.25">
      <c r="M19136"/>
    </row>
    <row r="19137" spans="13:13" x14ac:dyDescent="0.25">
      <c r="M19137"/>
    </row>
    <row r="19138" spans="13:13" x14ac:dyDescent="0.25">
      <c r="M19138"/>
    </row>
    <row r="19139" spans="13:13" x14ac:dyDescent="0.25">
      <c r="M19139"/>
    </row>
    <row r="19140" spans="13:13" x14ac:dyDescent="0.25">
      <c r="M19140"/>
    </row>
    <row r="19141" spans="13:13" x14ac:dyDescent="0.25">
      <c r="M19141"/>
    </row>
    <row r="19142" spans="13:13" x14ac:dyDescent="0.25">
      <c r="M19142"/>
    </row>
    <row r="19143" spans="13:13" x14ac:dyDescent="0.25">
      <c r="M19143"/>
    </row>
    <row r="19144" spans="13:13" x14ac:dyDescent="0.25">
      <c r="M19144"/>
    </row>
    <row r="19145" spans="13:13" x14ac:dyDescent="0.25">
      <c r="M19145"/>
    </row>
    <row r="19146" spans="13:13" x14ac:dyDescent="0.25">
      <c r="M19146"/>
    </row>
    <row r="19147" spans="13:13" x14ac:dyDescent="0.25">
      <c r="M19147"/>
    </row>
    <row r="19148" spans="13:13" x14ac:dyDescent="0.25">
      <c r="M19148"/>
    </row>
    <row r="19149" spans="13:13" x14ac:dyDescent="0.25">
      <c r="M19149"/>
    </row>
    <row r="19150" spans="13:13" x14ac:dyDescent="0.25">
      <c r="M19150"/>
    </row>
    <row r="19151" spans="13:13" x14ac:dyDescent="0.25">
      <c r="M19151"/>
    </row>
    <row r="19152" spans="13:13" x14ac:dyDescent="0.25">
      <c r="M19152"/>
    </row>
    <row r="19153" spans="13:13" x14ac:dyDescent="0.25">
      <c r="M19153"/>
    </row>
    <row r="19154" spans="13:13" x14ac:dyDescent="0.25">
      <c r="M19154"/>
    </row>
    <row r="19155" spans="13:13" x14ac:dyDescent="0.25">
      <c r="M19155"/>
    </row>
    <row r="19156" spans="13:13" x14ac:dyDescent="0.25">
      <c r="M19156"/>
    </row>
    <row r="19157" spans="13:13" x14ac:dyDescent="0.25">
      <c r="M19157"/>
    </row>
    <row r="19158" spans="13:13" x14ac:dyDescent="0.25">
      <c r="M19158"/>
    </row>
    <row r="19159" spans="13:13" x14ac:dyDescent="0.25">
      <c r="M19159"/>
    </row>
    <row r="19160" spans="13:13" x14ac:dyDescent="0.25">
      <c r="M19160"/>
    </row>
    <row r="19161" spans="13:13" x14ac:dyDescent="0.25">
      <c r="M19161"/>
    </row>
    <row r="19162" spans="13:13" x14ac:dyDescent="0.25">
      <c r="M19162"/>
    </row>
    <row r="19163" spans="13:13" x14ac:dyDescent="0.25">
      <c r="M19163"/>
    </row>
    <row r="19164" spans="13:13" x14ac:dyDescent="0.25">
      <c r="M19164"/>
    </row>
    <row r="19165" spans="13:13" x14ac:dyDescent="0.25">
      <c r="M19165"/>
    </row>
    <row r="19166" spans="13:13" x14ac:dyDescent="0.25">
      <c r="M19166"/>
    </row>
    <row r="19167" spans="13:13" x14ac:dyDescent="0.25">
      <c r="M19167"/>
    </row>
    <row r="19168" spans="13:13" x14ac:dyDescent="0.25">
      <c r="M19168"/>
    </row>
    <row r="19169" spans="13:13" x14ac:dyDescent="0.25">
      <c r="M19169"/>
    </row>
    <row r="19170" spans="13:13" x14ac:dyDescent="0.25">
      <c r="M19170"/>
    </row>
    <row r="19171" spans="13:13" x14ac:dyDescent="0.25">
      <c r="M19171"/>
    </row>
    <row r="19172" spans="13:13" x14ac:dyDescent="0.25">
      <c r="M19172"/>
    </row>
    <row r="19173" spans="13:13" x14ac:dyDescent="0.25">
      <c r="M19173"/>
    </row>
    <row r="19174" spans="13:13" x14ac:dyDescent="0.25">
      <c r="M19174"/>
    </row>
    <row r="19175" spans="13:13" x14ac:dyDescent="0.25">
      <c r="M19175"/>
    </row>
    <row r="19176" spans="13:13" x14ac:dyDescent="0.25">
      <c r="M19176"/>
    </row>
    <row r="19177" spans="13:13" x14ac:dyDescent="0.25">
      <c r="M19177"/>
    </row>
    <row r="19178" spans="13:13" x14ac:dyDescent="0.25">
      <c r="M19178"/>
    </row>
    <row r="19179" spans="13:13" x14ac:dyDescent="0.25">
      <c r="M19179"/>
    </row>
    <row r="19180" spans="13:13" x14ac:dyDescent="0.25">
      <c r="M19180"/>
    </row>
    <row r="19181" spans="13:13" x14ac:dyDescent="0.25">
      <c r="M19181"/>
    </row>
    <row r="19182" spans="13:13" x14ac:dyDescent="0.25">
      <c r="M19182"/>
    </row>
    <row r="19183" spans="13:13" x14ac:dyDescent="0.25">
      <c r="M19183"/>
    </row>
    <row r="19184" spans="13:13" x14ac:dyDescent="0.25">
      <c r="M19184"/>
    </row>
    <row r="19185" spans="13:13" x14ac:dyDescent="0.25">
      <c r="M19185"/>
    </row>
    <row r="19186" spans="13:13" x14ac:dyDescent="0.25">
      <c r="M19186"/>
    </row>
    <row r="19187" spans="13:13" x14ac:dyDescent="0.25">
      <c r="M19187"/>
    </row>
    <row r="19188" spans="13:13" x14ac:dyDescent="0.25">
      <c r="M19188"/>
    </row>
    <row r="19189" spans="13:13" x14ac:dyDescent="0.25">
      <c r="M19189"/>
    </row>
    <row r="19190" spans="13:13" x14ac:dyDescent="0.25">
      <c r="M19190"/>
    </row>
    <row r="19191" spans="13:13" x14ac:dyDescent="0.25">
      <c r="M19191"/>
    </row>
    <row r="19192" spans="13:13" x14ac:dyDescent="0.25">
      <c r="M19192"/>
    </row>
    <row r="19193" spans="13:13" x14ac:dyDescent="0.25">
      <c r="M19193"/>
    </row>
    <row r="19194" spans="13:13" x14ac:dyDescent="0.25">
      <c r="M19194"/>
    </row>
    <row r="19195" spans="13:13" x14ac:dyDescent="0.25">
      <c r="M19195"/>
    </row>
    <row r="19196" spans="13:13" x14ac:dyDescent="0.25">
      <c r="M19196"/>
    </row>
    <row r="19197" spans="13:13" x14ac:dyDescent="0.25">
      <c r="M19197"/>
    </row>
    <row r="19198" spans="13:13" x14ac:dyDescent="0.25">
      <c r="M19198"/>
    </row>
    <row r="19199" spans="13:13" x14ac:dyDescent="0.25">
      <c r="M19199"/>
    </row>
    <row r="19200" spans="13:13" x14ac:dyDescent="0.25">
      <c r="M19200"/>
    </row>
    <row r="19201" spans="13:13" x14ac:dyDescent="0.25">
      <c r="M19201"/>
    </row>
    <row r="19202" spans="13:13" x14ac:dyDescent="0.25">
      <c r="M19202"/>
    </row>
    <row r="19203" spans="13:13" x14ac:dyDescent="0.25">
      <c r="M19203"/>
    </row>
    <row r="19204" spans="13:13" x14ac:dyDescent="0.25">
      <c r="M19204"/>
    </row>
    <row r="19205" spans="13:13" x14ac:dyDescent="0.25">
      <c r="M19205"/>
    </row>
    <row r="19206" spans="13:13" x14ac:dyDescent="0.25">
      <c r="M19206"/>
    </row>
    <row r="19207" spans="13:13" x14ac:dyDescent="0.25">
      <c r="M19207"/>
    </row>
    <row r="19208" spans="13:13" x14ac:dyDescent="0.25">
      <c r="M19208"/>
    </row>
    <row r="19209" spans="13:13" x14ac:dyDescent="0.25">
      <c r="M19209"/>
    </row>
    <row r="19210" spans="13:13" x14ac:dyDescent="0.25">
      <c r="M19210"/>
    </row>
    <row r="19211" spans="13:13" x14ac:dyDescent="0.25">
      <c r="M19211"/>
    </row>
    <row r="19212" spans="13:13" x14ac:dyDescent="0.25">
      <c r="M19212"/>
    </row>
    <row r="19213" spans="13:13" x14ac:dyDescent="0.25">
      <c r="M19213"/>
    </row>
    <row r="19214" spans="13:13" x14ac:dyDescent="0.25">
      <c r="M19214"/>
    </row>
    <row r="19215" spans="13:13" x14ac:dyDescent="0.25">
      <c r="M19215"/>
    </row>
    <row r="19216" spans="13:13" x14ac:dyDescent="0.25">
      <c r="M19216"/>
    </row>
    <row r="19217" spans="13:13" x14ac:dyDescent="0.25">
      <c r="M19217"/>
    </row>
    <row r="19218" spans="13:13" x14ac:dyDescent="0.25">
      <c r="M19218"/>
    </row>
    <row r="19219" spans="13:13" x14ac:dyDescent="0.25">
      <c r="M19219"/>
    </row>
    <row r="19220" spans="13:13" x14ac:dyDescent="0.25">
      <c r="M19220"/>
    </row>
    <row r="19221" spans="13:13" x14ac:dyDescent="0.25">
      <c r="M19221"/>
    </row>
    <row r="19222" spans="13:13" x14ac:dyDescent="0.25">
      <c r="M19222"/>
    </row>
    <row r="19223" spans="13:13" x14ac:dyDescent="0.25">
      <c r="M19223"/>
    </row>
    <row r="19224" spans="13:13" x14ac:dyDescent="0.25">
      <c r="M19224"/>
    </row>
    <row r="19225" spans="13:13" x14ac:dyDescent="0.25">
      <c r="M19225"/>
    </row>
    <row r="19226" spans="13:13" x14ac:dyDescent="0.25">
      <c r="M19226"/>
    </row>
    <row r="19227" spans="13:13" x14ac:dyDescent="0.25">
      <c r="M19227"/>
    </row>
    <row r="19228" spans="13:13" x14ac:dyDescent="0.25">
      <c r="M19228"/>
    </row>
    <row r="19229" spans="13:13" x14ac:dyDescent="0.25">
      <c r="M19229"/>
    </row>
    <row r="19230" spans="13:13" x14ac:dyDescent="0.25">
      <c r="M19230"/>
    </row>
    <row r="19231" spans="13:13" x14ac:dyDescent="0.25">
      <c r="M19231"/>
    </row>
    <row r="19232" spans="13:13" x14ac:dyDescent="0.25">
      <c r="M19232"/>
    </row>
    <row r="19233" spans="13:13" x14ac:dyDescent="0.25">
      <c r="M19233"/>
    </row>
    <row r="19234" spans="13:13" x14ac:dyDescent="0.25">
      <c r="M19234"/>
    </row>
    <row r="19235" spans="13:13" x14ac:dyDescent="0.25">
      <c r="M19235"/>
    </row>
    <row r="19236" spans="13:13" x14ac:dyDescent="0.25">
      <c r="M19236"/>
    </row>
    <row r="19237" spans="13:13" x14ac:dyDescent="0.25">
      <c r="M19237"/>
    </row>
    <row r="19238" spans="13:13" x14ac:dyDescent="0.25">
      <c r="M19238"/>
    </row>
    <row r="19239" spans="13:13" x14ac:dyDescent="0.25">
      <c r="M19239"/>
    </row>
    <row r="19240" spans="13:13" x14ac:dyDescent="0.25">
      <c r="M19240"/>
    </row>
    <row r="19241" spans="13:13" x14ac:dyDescent="0.25">
      <c r="M19241"/>
    </row>
    <row r="19242" spans="13:13" x14ac:dyDescent="0.25">
      <c r="M19242"/>
    </row>
    <row r="19243" spans="13:13" x14ac:dyDescent="0.25">
      <c r="M19243"/>
    </row>
    <row r="19244" spans="13:13" x14ac:dyDescent="0.25">
      <c r="M19244"/>
    </row>
    <row r="19245" spans="13:13" x14ac:dyDescent="0.25">
      <c r="M19245"/>
    </row>
    <row r="19246" spans="13:13" x14ac:dyDescent="0.25">
      <c r="M19246"/>
    </row>
    <row r="19247" spans="13:13" x14ac:dyDescent="0.25">
      <c r="M19247"/>
    </row>
    <row r="19248" spans="13:13" x14ac:dyDescent="0.25">
      <c r="M19248"/>
    </row>
    <row r="19249" spans="13:13" x14ac:dyDescent="0.25">
      <c r="M19249"/>
    </row>
    <row r="19250" spans="13:13" x14ac:dyDescent="0.25">
      <c r="M19250"/>
    </row>
    <row r="19251" spans="13:13" x14ac:dyDescent="0.25">
      <c r="M19251"/>
    </row>
    <row r="19252" spans="13:13" x14ac:dyDescent="0.25">
      <c r="M19252"/>
    </row>
    <row r="19253" spans="13:13" x14ac:dyDescent="0.25">
      <c r="M19253"/>
    </row>
    <row r="19254" spans="13:13" x14ac:dyDescent="0.25">
      <c r="M19254"/>
    </row>
    <row r="19255" spans="13:13" x14ac:dyDescent="0.25">
      <c r="M19255"/>
    </row>
    <row r="19256" spans="13:13" x14ac:dyDescent="0.25">
      <c r="M19256"/>
    </row>
    <row r="19257" spans="13:13" x14ac:dyDescent="0.25">
      <c r="M19257"/>
    </row>
    <row r="19258" spans="13:13" x14ac:dyDescent="0.25">
      <c r="M19258"/>
    </row>
    <row r="19259" spans="13:13" x14ac:dyDescent="0.25">
      <c r="M19259"/>
    </row>
    <row r="19260" spans="13:13" x14ac:dyDescent="0.25">
      <c r="M19260"/>
    </row>
    <row r="19261" spans="13:13" x14ac:dyDescent="0.25">
      <c r="M19261"/>
    </row>
    <row r="19262" spans="13:13" x14ac:dyDescent="0.25">
      <c r="M19262"/>
    </row>
    <row r="19263" spans="13:13" x14ac:dyDescent="0.25">
      <c r="M19263"/>
    </row>
    <row r="19264" spans="13:13" x14ac:dyDescent="0.25">
      <c r="M19264"/>
    </row>
    <row r="19265" spans="13:13" x14ac:dyDescent="0.25">
      <c r="M19265"/>
    </row>
    <row r="19266" spans="13:13" x14ac:dyDescent="0.25">
      <c r="M19266"/>
    </row>
    <row r="19267" spans="13:13" x14ac:dyDescent="0.25">
      <c r="M19267"/>
    </row>
    <row r="19268" spans="13:13" x14ac:dyDescent="0.25">
      <c r="M19268"/>
    </row>
    <row r="19269" spans="13:13" x14ac:dyDescent="0.25">
      <c r="M19269"/>
    </row>
    <row r="19270" spans="13:13" x14ac:dyDescent="0.25">
      <c r="M19270"/>
    </row>
    <row r="19271" spans="13:13" x14ac:dyDescent="0.25">
      <c r="M19271"/>
    </row>
    <row r="19272" spans="13:13" x14ac:dyDescent="0.25">
      <c r="M19272"/>
    </row>
    <row r="19273" spans="13:13" x14ac:dyDescent="0.25">
      <c r="M19273"/>
    </row>
    <row r="19274" spans="13:13" x14ac:dyDescent="0.25">
      <c r="M19274"/>
    </row>
    <row r="19275" spans="13:13" x14ac:dyDescent="0.25">
      <c r="M19275"/>
    </row>
    <row r="19276" spans="13:13" x14ac:dyDescent="0.25">
      <c r="M19276"/>
    </row>
    <row r="19277" spans="13:13" x14ac:dyDescent="0.25">
      <c r="M19277"/>
    </row>
    <row r="19278" spans="13:13" x14ac:dyDescent="0.25">
      <c r="M19278"/>
    </row>
    <row r="19279" spans="13:13" x14ac:dyDescent="0.25">
      <c r="M19279"/>
    </row>
    <row r="19280" spans="13:13" x14ac:dyDescent="0.25">
      <c r="M19280"/>
    </row>
    <row r="19281" spans="13:13" x14ac:dyDescent="0.25">
      <c r="M19281"/>
    </row>
    <row r="19282" spans="13:13" x14ac:dyDescent="0.25">
      <c r="M19282"/>
    </row>
    <row r="19283" spans="13:13" x14ac:dyDescent="0.25">
      <c r="M19283"/>
    </row>
    <row r="19284" spans="13:13" x14ac:dyDescent="0.25">
      <c r="M19284"/>
    </row>
    <row r="19285" spans="13:13" x14ac:dyDescent="0.25">
      <c r="M19285"/>
    </row>
    <row r="19286" spans="13:13" x14ac:dyDescent="0.25">
      <c r="M19286"/>
    </row>
    <row r="19287" spans="13:13" x14ac:dyDescent="0.25">
      <c r="M19287"/>
    </row>
    <row r="19288" spans="13:13" x14ac:dyDescent="0.25">
      <c r="M19288"/>
    </row>
    <row r="19289" spans="13:13" x14ac:dyDescent="0.25">
      <c r="M19289"/>
    </row>
    <row r="19290" spans="13:13" x14ac:dyDescent="0.25">
      <c r="M19290"/>
    </row>
    <row r="19291" spans="13:13" x14ac:dyDescent="0.25">
      <c r="M19291"/>
    </row>
    <row r="19292" spans="13:13" x14ac:dyDescent="0.25">
      <c r="M19292"/>
    </row>
    <row r="19293" spans="13:13" x14ac:dyDescent="0.25">
      <c r="M19293"/>
    </row>
    <row r="19294" spans="13:13" x14ac:dyDescent="0.25">
      <c r="M19294"/>
    </row>
    <row r="19295" spans="13:13" x14ac:dyDescent="0.25">
      <c r="M19295"/>
    </row>
    <row r="19296" spans="13:13" x14ac:dyDescent="0.25">
      <c r="M19296"/>
    </row>
    <row r="19297" spans="13:13" x14ac:dyDescent="0.25">
      <c r="M19297"/>
    </row>
    <row r="19298" spans="13:13" x14ac:dyDescent="0.25">
      <c r="M19298"/>
    </row>
    <row r="19299" spans="13:13" x14ac:dyDescent="0.25">
      <c r="M19299"/>
    </row>
    <row r="19300" spans="13:13" x14ac:dyDescent="0.25">
      <c r="M19300"/>
    </row>
    <row r="19301" spans="13:13" x14ac:dyDescent="0.25">
      <c r="M19301"/>
    </row>
    <row r="19302" spans="13:13" x14ac:dyDescent="0.25">
      <c r="M19302"/>
    </row>
    <row r="19303" spans="13:13" x14ac:dyDescent="0.25">
      <c r="M19303"/>
    </row>
    <row r="19304" spans="13:13" x14ac:dyDescent="0.25">
      <c r="M19304"/>
    </row>
    <row r="19305" spans="13:13" x14ac:dyDescent="0.25">
      <c r="M19305"/>
    </row>
    <row r="19306" spans="13:13" x14ac:dyDescent="0.25">
      <c r="M19306"/>
    </row>
    <row r="19307" spans="13:13" x14ac:dyDescent="0.25">
      <c r="M19307"/>
    </row>
    <row r="19308" spans="13:13" x14ac:dyDescent="0.25">
      <c r="M19308"/>
    </row>
    <row r="19309" spans="13:13" x14ac:dyDescent="0.25">
      <c r="M19309"/>
    </row>
    <row r="19310" spans="13:13" x14ac:dyDescent="0.25">
      <c r="M19310"/>
    </row>
    <row r="19311" spans="13:13" x14ac:dyDescent="0.25">
      <c r="M19311"/>
    </row>
    <row r="19312" spans="13:13" x14ac:dyDescent="0.25">
      <c r="M19312"/>
    </row>
    <row r="19313" spans="13:13" x14ac:dyDescent="0.25">
      <c r="M19313"/>
    </row>
    <row r="19314" spans="13:13" x14ac:dyDescent="0.25">
      <c r="M19314"/>
    </row>
    <row r="19315" spans="13:13" x14ac:dyDescent="0.25">
      <c r="M19315"/>
    </row>
    <row r="19316" spans="13:13" x14ac:dyDescent="0.25">
      <c r="M19316"/>
    </row>
    <row r="19317" spans="13:13" x14ac:dyDescent="0.25">
      <c r="M19317"/>
    </row>
    <row r="19318" spans="13:13" x14ac:dyDescent="0.25">
      <c r="M19318"/>
    </row>
    <row r="19319" spans="13:13" x14ac:dyDescent="0.25">
      <c r="M19319"/>
    </row>
    <row r="19320" spans="13:13" x14ac:dyDescent="0.25">
      <c r="M19320"/>
    </row>
    <row r="19321" spans="13:13" x14ac:dyDescent="0.25">
      <c r="M19321"/>
    </row>
    <row r="19322" spans="13:13" x14ac:dyDescent="0.25">
      <c r="M19322"/>
    </row>
    <row r="19323" spans="13:13" x14ac:dyDescent="0.25">
      <c r="M19323"/>
    </row>
    <row r="19324" spans="13:13" x14ac:dyDescent="0.25">
      <c r="M19324"/>
    </row>
    <row r="19325" spans="13:13" x14ac:dyDescent="0.25">
      <c r="M19325"/>
    </row>
    <row r="19326" spans="13:13" x14ac:dyDescent="0.25">
      <c r="M19326"/>
    </row>
    <row r="19327" spans="13:13" x14ac:dyDescent="0.25">
      <c r="M19327"/>
    </row>
    <row r="19328" spans="13:13" x14ac:dyDescent="0.25">
      <c r="M19328"/>
    </row>
    <row r="19329" spans="13:13" x14ac:dyDescent="0.25">
      <c r="M19329"/>
    </row>
    <row r="19330" spans="13:13" x14ac:dyDescent="0.25">
      <c r="M19330"/>
    </row>
    <row r="19331" spans="13:13" x14ac:dyDescent="0.25">
      <c r="M19331"/>
    </row>
    <row r="19332" spans="13:13" x14ac:dyDescent="0.25">
      <c r="M19332"/>
    </row>
    <row r="19333" spans="13:13" x14ac:dyDescent="0.25">
      <c r="M19333"/>
    </row>
    <row r="19334" spans="13:13" x14ac:dyDescent="0.25">
      <c r="M19334"/>
    </row>
    <row r="19335" spans="13:13" x14ac:dyDescent="0.25">
      <c r="M19335"/>
    </row>
    <row r="19336" spans="13:13" x14ac:dyDescent="0.25">
      <c r="M19336"/>
    </row>
    <row r="19337" spans="13:13" x14ac:dyDescent="0.25">
      <c r="M19337"/>
    </row>
    <row r="19338" spans="13:13" x14ac:dyDescent="0.25">
      <c r="M19338"/>
    </row>
    <row r="19339" spans="13:13" x14ac:dyDescent="0.25">
      <c r="M19339"/>
    </row>
    <row r="19340" spans="13:13" x14ac:dyDescent="0.25">
      <c r="M19340"/>
    </row>
    <row r="19341" spans="13:13" x14ac:dyDescent="0.25">
      <c r="M19341"/>
    </row>
    <row r="19342" spans="13:13" x14ac:dyDescent="0.25">
      <c r="M19342"/>
    </row>
    <row r="19343" spans="13:13" x14ac:dyDescent="0.25">
      <c r="M19343"/>
    </row>
    <row r="19344" spans="13:13" x14ac:dyDescent="0.25">
      <c r="M19344"/>
    </row>
    <row r="19345" spans="13:13" x14ac:dyDescent="0.25">
      <c r="M19345"/>
    </row>
    <row r="19346" spans="13:13" x14ac:dyDescent="0.25">
      <c r="M19346"/>
    </row>
    <row r="19347" spans="13:13" x14ac:dyDescent="0.25">
      <c r="M19347"/>
    </row>
    <row r="19348" spans="13:13" x14ac:dyDescent="0.25">
      <c r="M19348"/>
    </row>
    <row r="19349" spans="13:13" x14ac:dyDescent="0.25">
      <c r="M19349"/>
    </row>
    <row r="19350" spans="13:13" x14ac:dyDescent="0.25">
      <c r="M19350"/>
    </row>
    <row r="19351" spans="13:13" x14ac:dyDescent="0.25">
      <c r="M19351"/>
    </row>
    <row r="19352" spans="13:13" x14ac:dyDescent="0.25">
      <c r="M19352"/>
    </row>
    <row r="19353" spans="13:13" x14ac:dyDescent="0.25">
      <c r="M19353"/>
    </row>
    <row r="19354" spans="13:13" x14ac:dyDescent="0.25">
      <c r="M19354"/>
    </row>
    <row r="19355" spans="13:13" x14ac:dyDescent="0.25">
      <c r="M19355"/>
    </row>
    <row r="19356" spans="13:13" x14ac:dyDescent="0.25">
      <c r="M19356"/>
    </row>
    <row r="19357" spans="13:13" x14ac:dyDescent="0.25">
      <c r="M19357"/>
    </row>
    <row r="19358" spans="13:13" x14ac:dyDescent="0.25">
      <c r="M19358"/>
    </row>
    <row r="19359" spans="13:13" x14ac:dyDescent="0.25">
      <c r="M19359"/>
    </row>
    <row r="19360" spans="13:13" x14ac:dyDescent="0.25">
      <c r="M19360"/>
    </row>
    <row r="19361" spans="13:13" x14ac:dyDescent="0.25">
      <c r="M19361"/>
    </row>
    <row r="19362" spans="13:13" x14ac:dyDescent="0.25">
      <c r="M19362"/>
    </row>
    <row r="19363" spans="13:13" x14ac:dyDescent="0.25">
      <c r="M19363"/>
    </row>
    <row r="19364" spans="13:13" x14ac:dyDescent="0.25">
      <c r="M19364"/>
    </row>
    <row r="19365" spans="13:13" x14ac:dyDescent="0.25">
      <c r="M19365"/>
    </row>
    <row r="19366" spans="13:13" x14ac:dyDescent="0.25">
      <c r="M19366"/>
    </row>
    <row r="19367" spans="13:13" x14ac:dyDescent="0.25">
      <c r="M19367"/>
    </row>
    <row r="19368" spans="13:13" x14ac:dyDescent="0.25">
      <c r="M19368"/>
    </row>
    <row r="19369" spans="13:13" x14ac:dyDescent="0.25">
      <c r="M19369"/>
    </row>
    <row r="19370" spans="13:13" x14ac:dyDescent="0.25">
      <c r="M19370"/>
    </row>
    <row r="19371" spans="13:13" x14ac:dyDescent="0.25">
      <c r="M19371"/>
    </row>
    <row r="19372" spans="13:13" x14ac:dyDescent="0.25">
      <c r="M19372"/>
    </row>
    <row r="19373" spans="13:13" x14ac:dyDescent="0.25">
      <c r="M19373"/>
    </row>
    <row r="19374" spans="13:13" x14ac:dyDescent="0.25">
      <c r="M19374"/>
    </row>
    <row r="19375" spans="13:13" x14ac:dyDescent="0.25">
      <c r="M19375"/>
    </row>
    <row r="19376" spans="13:13" x14ac:dyDescent="0.25">
      <c r="M19376"/>
    </row>
    <row r="19377" spans="13:13" x14ac:dyDescent="0.25">
      <c r="M19377"/>
    </row>
    <row r="19378" spans="13:13" x14ac:dyDescent="0.25">
      <c r="M19378"/>
    </row>
    <row r="19379" spans="13:13" x14ac:dyDescent="0.25">
      <c r="M19379"/>
    </row>
    <row r="19380" spans="13:13" x14ac:dyDescent="0.25">
      <c r="M19380"/>
    </row>
    <row r="19381" spans="13:13" x14ac:dyDescent="0.25">
      <c r="M19381"/>
    </row>
    <row r="19382" spans="13:13" x14ac:dyDescent="0.25">
      <c r="M19382"/>
    </row>
    <row r="19383" spans="13:13" x14ac:dyDescent="0.25">
      <c r="M19383"/>
    </row>
    <row r="19384" spans="13:13" x14ac:dyDescent="0.25">
      <c r="M19384"/>
    </row>
    <row r="19385" spans="13:13" x14ac:dyDescent="0.25">
      <c r="M19385"/>
    </row>
    <row r="19386" spans="13:13" x14ac:dyDescent="0.25">
      <c r="M19386"/>
    </row>
    <row r="19387" spans="13:13" x14ac:dyDescent="0.25">
      <c r="M19387"/>
    </row>
    <row r="19388" spans="13:13" x14ac:dyDescent="0.25">
      <c r="M19388"/>
    </row>
    <row r="19389" spans="13:13" x14ac:dyDescent="0.25">
      <c r="M19389"/>
    </row>
    <row r="19390" spans="13:13" x14ac:dyDescent="0.25">
      <c r="M19390"/>
    </row>
    <row r="19391" spans="13:13" x14ac:dyDescent="0.25">
      <c r="M19391"/>
    </row>
    <row r="19392" spans="13:13" x14ac:dyDescent="0.25">
      <c r="M19392"/>
    </row>
    <row r="19393" spans="13:13" x14ac:dyDescent="0.25">
      <c r="M19393"/>
    </row>
    <row r="19394" spans="13:13" x14ac:dyDescent="0.25">
      <c r="M19394"/>
    </row>
    <row r="19395" spans="13:13" x14ac:dyDescent="0.25">
      <c r="M19395"/>
    </row>
    <row r="19396" spans="13:13" x14ac:dyDescent="0.25">
      <c r="M19396"/>
    </row>
    <row r="19397" spans="13:13" x14ac:dyDescent="0.25">
      <c r="M19397"/>
    </row>
    <row r="19398" spans="13:13" x14ac:dyDescent="0.25">
      <c r="M19398"/>
    </row>
    <row r="19399" spans="13:13" x14ac:dyDescent="0.25">
      <c r="M19399"/>
    </row>
    <row r="19400" spans="13:13" x14ac:dyDescent="0.25">
      <c r="M19400"/>
    </row>
    <row r="19401" spans="13:13" x14ac:dyDescent="0.25">
      <c r="M19401"/>
    </row>
    <row r="19402" spans="13:13" x14ac:dyDescent="0.25">
      <c r="M19402"/>
    </row>
    <row r="19403" spans="13:13" x14ac:dyDescent="0.25">
      <c r="M19403"/>
    </row>
    <row r="19404" spans="13:13" x14ac:dyDescent="0.25">
      <c r="M19404"/>
    </row>
    <row r="19405" spans="13:13" x14ac:dyDescent="0.25">
      <c r="M19405"/>
    </row>
    <row r="19406" spans="13:13" x14ac:dyDescent="0.25">
      <c r="M19406"/>
    </row>
    <row r="19407" spans="13:13" x14ac:dyDescent="0.25">
      <c r="M19407"/>
    </row>
    <row r="19408" spans="13:13" x14ac:dyDescent="0.25">
      <c r="M19408"/>
    </row>
    <row r="19409" spans="13:13" x14ac:dyDescent="0.25">
      <c r="M19409"/>
    </row>
    <row r="19410" spans="13:13" x14ac:dyDescent="0.25">
      <c r="M19410"/>
    </row>
    <row r="19411" spans="13:13" x14ac:dyDescent="0.25">
      <c r="M19411"/>
    </row>
    <row r="19412" spans="13:13" x14ac:dyDescent="0.25">
      <c r="M19412"/>
    </row>
    <row r="19413" spans="13:13" x14ac:dyDescent="0.25">
      <c r="M19413"/>
    </row>
    <row r="19414" spans="13:13" x14ac:dyDescent="0.25">
      <c r="M19414"/>
    </row>
    <row r="19415" spans="13:13" x14ac:dyDescent="0.25">
      <c r="M19415"/>
    </row>
    <row r="19416" spans="13:13" x14ac:dyDescent="0.25">
      <c r="M19416"/>
    </row>
    <row r="19417" spans="13:13" x14ac:dyDescent="0.25">
      <c r="M19417"/>
    </row>
    <row r="19418" spans="13:13" x14ac:dyDescent="0.25">
      <c r="M19418"/>
    </row>
    <row r="19419" spans="13:13" x14ac:dyDescent="0.25">
      <c r="M19419"/>
    </row>
    <row r="19420" spans="13:13" x14ac:dyDescent="0.25">
      <c r="M19420"/>
    </row>
    <row r="19421" spans="13:13" x14ac:dyDescent="0.25">
      <c r="M19421"/>
    </row>
    <row r="19422" spans="13:13" x14ac:dyDescent="0.25">
      <c r="M19422"/>
    </row>
    <row r="19423" spans="13:13" x14ac:dyDescent="0.25">
      <c r="M19423"/>
    </row>
    <row r="19424" spans="13:13" x14ac:dyDescent="0.25">
      <c r="M19424"/>
    </row>
    <row r="19425" spans="13:13" x14ac:dyDescent="0.25">
      <c r="M19425"/>
    </row>
    <row r="19426" spans="13:13" x14ac:dyDescent="0.25">
      <c r="M19426"/>
    </row>
    <row r="19427" spans="13:13" x14ac:dyDescent="0.25">
      <c r="M19427"/>
    </row>
    <row r="19428" spans="13:13" x14ac:dyDescent="0.25">
      <c r="M19428"/>
    </row>
    <row r="19429" spans="13:13" x14ac:dyDescent="0.25">
      <c r="M19429"/>
    </row>
    <row r="19430" spans="13:13" x14ac:dyDescent="0.25">
      <c r="M19430"/>
    </row>
    <row r="19431" spans="13:13" x14ac:dyDescent="0.25">
      <c r="M19431"/>
    </row>
    <row r="19432" spans="13:13" x14ac:dyDescent="0.25">
      <c r="M19432"/>
    </row>
    <row r="19433" spans="13:13" x14ac:dyDescent="0.25">
      <c r="M19433"/>
    </row>
    <row r="19434" spans="13:13" x14ac:dyDescent="0.25">
      <c r="M19434"/>
    </row>
    <row r="19435" spans="13:13" x14ac:dyDescent="0.25">
      <c r="M19435"/>
    </row>
    <row r="19436" spans="13:13" x14ac:dyDescent="0.25">
      <c r="M19436"/>
    </row>
    <row r="19437" spans="13:13" x14ac:dyDescent="0.25">
      <c r="M19437"/>
    </row>
    <row r="19438" spans="13:13" x14ac:dyDescent="0.25">
      <c r="M19438"/>
    </row>
    <row r="19439" spans="13:13" x14ac:dyDescent="0.25">
      <c r="M19439"/>
    </row>
    <row r="19440" spans="13:13" x14ac:dyDescent="0.25">
      <c r="M19440"/>
    </row>
    <row r="19441" spans="13:13" x14ac:dyDescent="0.25">
      <c r="M19441"/>
    </row>
    <row r="19442" spans="13:13" x14ac:dyDescent="0.25">
      <c r="M19442"/>
    </row>
    <row r="19443" spans="13:13" x14ac:dyDescent="0.25">
      <c r="M19443"/>
    </row>
    <row r="19444" spans="13:13" x14ac:dyDescent="0.25">
      <c r="M19444"/>
    </row>
    <row r="19445" spans="13:13" x14ac:dyDescent="0.25">
      <c r="M19445"/>
    </row>
    <row r="19446" spans="13:13" x14ac:dyDescent="0.25">
      <c r="M19446"/>
    </row>
    <row r="19447" spans="13:13" x14ac:dyDescent="0.25">
      <c r="M19447"/>
    </row>
    <row r="19448" spans="13:13" x14ac:dyDescent="0.25">
      <c r="M19448"/>
    </row>
    <row r="19449" spans="13:13" x14ac:dyDescent="0.25">
      <c r="M19449"/>
    </row>
    <row r="19450" spans="13:13" x14ac:dyDescent="0.25">
      <c r="M19450"/>
    </row>
    <row r="19451" spans="13:13" x14ac:dyDescent="0.25">
      <c r="M19451"/>
    </row>
    <row r="19452" spans="13:13" x14ac:dyDescent="0.25">
      <c r="M19452"/>
    </row>
    <row r="19453" spans="13:13" x14ac:dyDescent="0.25">
      <c r="M19453"/>
    </row>
    <row r="19454" spans="13:13" x14ac:dyDescent="0.25">
      <c r="M19454"/>
    </row>
    <row r="19455" spans="13:13" x14ac:dyDescent="0.25">
      <c r="M19455"/>
    </row>
    <row r="19456" spans="13:13" x14ac:dyDescent="0.25">
      <c r="M19456"/>
    </row>
    <row r="19457" spans="13:13" x14ac:dyDescent="0.25">
      <c r="M19457"/>
    </row>
    <row r="19458" spans="13:13" x14ac:dyDescent="0.25">
      <c r="M19458"/>
    </row>
    <row r="19459" spans="13:13" x14ac:dyDescent="0.25">
      <c r="M19459"/>
    </row>
    <row r="19460" spans="13:13" x14ac:dyDescent="0.25">
      <c r="M19460"/>
    </row>
    <row r="19461" spans="13:13" x14ac:dyDescent="0.25">
      <c r="M19461"/>
    </row>
    <row r="19462" spans="13:13" x14ac:dyDescent="0.25">
      <c r="M19462"/>
    </row>
    <row r="19463" spans="13:13" x14ac:dyDescent="0.25">
      <c r="M19463"/>
    </row>
    <row r="19464" spans="13:13" x14ac:dyDescent="0.25">
      <c r="M19464"/>
    </row>
    <row r="19465" spans="13:13" x14ac:dyDescent="0.25">
      <c r="M19465"/>
    </row>
    <row r="19466" spans="13:13" x14ac:dyDescent="0.25">
      <c r="M19466"/>
    </row>
    <row r="19467" spans="13:13" x14ac:dyDescent="0.25">
      <c r="M19467"/>
    </row>
    <row r="19468" spans="13:13" x14ac:dyDescent="0.25">
      <c r="M19468"/>
    </row>
    <row r="19469" spans="13:13" x14ac:dyDescent="0.25">
      <c r="M19469"/>
    </row>
    <row r="19470" spans="13:13" x14ac:dyDescent="0.25">
      <c r="M19470"/>
    </row>
    <row r="19471" spans="13:13" x14ac:dyDescent="0.25">
      <c r="M19471"/>
    </row>
    <row r="19472" spans="13:13" x14ac:dyDescent="0.25">
      <c r="M19472"/>
    </row>
    <row r="19473" spans="13:13" x14ac:dyDescent="0.25">
      <c r="M19473"/>
    </row>
    <row r="19474" spans="13:13" x14ac:dyDescent="0.25">
      <c r="M19474"/>
    </row>
    <row r="19475" spans="13:13" x14ac:dyDescent="0.25">
      <c r="M19475"/>
    </row>
    <row r="19476" spans="13:13" x14ac:dyDescent="0.25">
      <c r="M19476"/>
    </row>
    <row r="19477" spans="13:13" x14ac:dyDescent="0.25">
      <c r="M19477"/>
    </row>
    <row r="19478" spans="13:13" x14ac:dyDescent="0.25">
      <c r="M19478"/>
    </row>
    <row r="19479" spans="13:13" x14ac:dyDescent="0.25">
      <c r="M19479"/>
    </row>
    <row r="19480" spans="13:13" x14ac:dyDescent="0.25">
      <c r="M19480"/>
    </row>
    <row r="19481" spans="13:13" x14ac:dyDescent="0.25">
      <c r="M19481"/>
    </row>
    <row r="19482" spans="13:13" x14ac:dyDescent="0.25">
      <c r="M19482"/>
    </row>
    <row r="19483" spans="13:13" x14ac:dyDescent="0.25">
      <c r="M19483"/>
    </row>
    <row r="19484" spans="13:13" x14ac:dyDescent="0.25">
      <c r="M19484"/>
    </row>
    <row r="19485" spans="13:13" x14ac:dyDescent="0.25">
      <c r="M19485"/>
    </row>
    <row r="19486" spans="13:13" x14ac:dyDescent="0.25">
      <c r="M19486"/>
    </row>
    <row r="19487" spans="13:13" x14ac:dyDescent="0.25">
      <c r="M19487"/>
    </row>
    <row r="19488" spans="13:13" x14ac:dyDescent="0.25">
      <c r="M19488"/>
    </row>
    <row r="19489" spans="13:13" x14ac:dyDescent="0.25">
      <c r="M19489"/>
    </row>
    <row r="19490" spans="13:13" x14ac:dyDescent="0.25">
      <c r="M19490"/>
    </row>
    <row r="19491" spans="13:13" x14ac:dyDescent="0.25">
      <c r="M19491"/>
    </row>
    <row r="19492" spans="13:13" x14ac:dyDescent="0.25">
      <c r="M19492"/>
    </row>
    <row r="19493" spans="13:13" x14ac:dyDescent="0.25">
      <c r="M19493"/>
    </row>
    <row r="19494" spans="13:13" x14ac:dyDescent="0.25">
      <c r="M19494"/>
    </row>
    <row r="19495" spans="13:13" x14ac:dyDescent="0.25">
      <c r="M19495"/>
    </row>
    <row r="19496" spans="13:13" x14ac:dyDescent="0.25">
      <c r="M19496"/>
    </row>
    <row r="19497" spans="13:13" x14ac:dyDescent="0.25">
      <c r="M19497"/>
    </row>
    <row r="19498" spans="13:13" x14ac:dyDescent="0.25">
      <c r="M19498"/>
    </row>
    <row r="19499" spans="13:13" x14ac:dyDescent="0.25">
      <c r="M19499"/>
    </row>
    <row r="19500" spans="13:13" x14ac:dyDescent="0.25">
      <c r="M19500"/>
    </row>
    <row r="19501" spans="13:13" x14ac:dyDescent="0.25">
      <c r="M19501"/>
    </row>
    <row r="19502" spans="13:13" x14ac:dyDescent="0.25">
      <c r="M19502"/>
    </row>
    <row r="19503" spans="13:13" x14ac:dyDescent="0.25">
      <c r="M19503"/>
    </row>
    <row r="19504" spans="13:13" x14ac:dyDescent="0.25">
      <c r="M19504"/>
    </row>
    <row r="19505" spans="13:13" x14ac:dyDescent="0.25">
      <c r="M19505"/>
    </row>
    <row r="19506" spans="13:13" x14ac:dyDescent="0.25">
      <c r="M19506"/>
    </row>
    <row r="19507" spans="13:13" x14ac:dyDescent="0.25">
      <c r="M19507"/>
    </row>
    <row r="19508" spans="13:13" x14ac:dyDescent="0.25">
      <c r="M19508"/>
    </row>
    <row r="19509" spans="13:13" x14ac:dyDescent="0.25">
      <c r="M19509"/>
    </row>
    <row r="19510" spans="13:13" x14ac:dyDescent="0.25">
      <c r="M19510"/>
    </row>
    <row r="19511" spans="13:13" x14ac:dyDescent="0.25">
      <c r="M19511"/>
    </row>
    <row r="19512" spans="13:13" x14ac:dyDescent="0.25">
      <c r="M19512"/>
    </row>
    <row r="19513" spans="13:13" x14ac:dyDescent="0.25">
      <c r="M19513"/>
    </row>
    <row r="19514" spans="13:13" x14ac:dyDescent="0.25">
      <c r="M19514"/>
    </row>
    <row r="19515" spans="13:13" x14ac:dyDescent="0.25">
      <c r="M19515"/>
    </row>
    <row r="19516" spans="13:13" x14ac:dyDescent="0.25">
      <c r="M19516"/>
    </row>
    <row r="19517" spans="13:13" x14ac:dyDescent="0.25">
      <c r="M19517"/>
    </row>
    <row r="19518" spans="13:13" x14ac:dyDescent="0.25">
      <c r="M19518"/>
    </row>
    <row r="19519" spans="13:13" x14ac:dyDescent="0.25">
      <c r="M19519"/>
    </row>
    <row r="19520" spans="13:13" x14ac:dyDescent="0.25">
      <c r="M19520"/>
    </row>
    <row r="19521" spans="13:13" x14ac:dyDescent="0.25">
      <c r="M19521"/>
    </row>
    <row r="19522" spans="13:13" x14ac:dyDescent="0.25">
      <c r="M19522"/>
    </row>
    <row r="19523" spans="13:13" x14ac:dyDescent="0.25">
      <c r="M19523"/>
    </row>
    <row r="19524" spans="13:13" x14ac:dyDescent="0.25">
      <c r="M19524"/>
    </row>
    <row r="19525" spans="13:13" x14ac:dyDescent="0.25">
      <c r="M19525"/>
    </row>
    <row r="19526" spans="13:13" x14ac:dyDescent="0.25">
      <c r="M19526"/>
    </row>
    <row r="19527" spans="13:13" x14ac:dyDescent="0.25">
      <c r="M19527"/>
    </row>
    <row r="19528" spans="13:13" x14ac:dyDescent="0.25">
      <c r="M19528"/>
    </row>
    <row r="19529" spans="13:13" x14ac:dyDescent="0.25">
      <c r="M19529"/>
    </row>
    <row r="19530" spans="13:13" x14ac:dyDescent="0.25">
      <c r="M19530"/>
    </row>
    <row r="19531" spans="13:13" x14ac:dyDescent="0.25">
      <c r="M19531"/>
    </row>
    <row r="19532" spans="13:13" x14ac:dyDescent="0.25">
      <c r="M19532"/>
    </row>
    <row r="19533" spans="13:13" x14ac:dyDescent="0.25">
      <c r="M19533"/>
    </row>
    <row r="19534" spans="13:13" x14ac:dyDescent="0.25">
      <c r="M19534"/>
    </row>
    <row r="19535" spans="13:13" x14ac:dyDescent="0.25">
      <c r="M19535"/>
    </row>
    <row r="19536" spans="13:13" x14ac:dyDescent="0.25">
      <c r="M19536"/>
    </row>
    <row r="19537" spans="13:13" x14ac:dyDescent="0.25">
      <c r="M19537"/>
    </row>
    <row r="19538" spans="13:13" x14ac:dyDescent="0.25">
      <c r="M19538"/>
    </row>
    <row r="19539" spans="13:13" x14ac:dyDescent="0.25">
      <c r="M19539"/>
    </row>
    <row r="19540" spans="13:13" x14ac:dyDescent="0.25">
      <c r="M19540"/>
    </row>
    <row r="19541" spans="13:13" x14ac:dyDescent="0.25">
      <c r="M19541"/>
    </row>
    <row r="19542" spans="13:13" x14ac:dyDescent="0.25">
      <c r="M19542"/>
    </row>
    <row r="19543" spans="13:13" x14ac:dyDescent="0.25">
      <c r="M19543"/>
    </row>
    <row r="19544" spans="13:13" x14ac:dyDescent="0.25">
      <c r="M19544"/>
    </row>
    <row r="19545" spans="13:13" x14ac:dyDescent="0.25">
      <c r="M19545"/>
    </row>
    <row r="19546" spans="13:13" x14ac:dyDescent="0.25">
      <c r="M19546"/>
    </row>
    <row r="19547" spans="13:13" x14ac:dyDescent="0.25">
      <c r="M19547"/>
    </row>
    <row r="19548" spans="13:13" x14ac:dyDescent="0.25">
      <c r="M19548"/>
    </row>
    <row r="19549" spans="13:13" x14ac:dyDescent="0.25">
      <c r="M19549"/>
    </row>
    <row r="19550" spans="13:13" x14ac:dyDescent="0.25">
      <c r="M19550"/>
    </row>
    <row r="19551" spans="13:13" x14ac:dyDescent="0.25">
      <c r="M19551"/>
    </row>
    <row r="19552" spans="13:13" x14ac:dyDescent="0.25">
      <c r="M19552"/>
    </row>
    <row r="19553" spans="13:13" x14ac:dyDescent="0.25">
      <c r="M19553"/>
    </row>
    <row r="19554" spans="13:13" x14ac:dyDescent="0.25">
      <c r="M19554"/>
    </row>
    <row r="19555" spans="13:13" x14ac:dyDescent="0.25">
      <c r="M19555"/>
    </row>
    <row r="19556" spans="13:13" x14ac:dyDescent="0.25">
      <c r="M19556"/>
    </row>
    <row r="19557" spans="13:13" x14ac:dyDescent="0.25">
      <c r="M19557"/>
    </row>
    <row r="19558" spans="13:13" x14ac:dyDescent="0.25">
      <c r="M19558"/>
    </row>
    <row r="19559" spans="13:13" x14ac:dyDescent="0.25">
      <c r="M19559"/>
    </row>
    <row r="19560" spans="13:13" x14ac:dyDescent="0.25">
      <c r="M19560"/>
    </row>
    <row r="19561" spans="13:13" x14ac:dyDescent="0.25">
      <c r="M19561"/>
    </row>
    <row r="19562" spans="13:13" x14ac:dyDescent="0.25">
      <c r="M19562"/>
    </row>
    <row r="19563" spans="13:13" x14ac:dyDescent="0.25">
      <c r="M19563"/>
    </row>
    <row r="19564" spans="13:13" x14ac:dyDescent="0.25">
      <c r="M19564"/>
    </row>
    <row r="19565" spans="13:13" x14ac:dyDescent="0.25">
      <c r="M19565"/>
    </row>
    <row r="19566" spans="13:13" x14ac:dyDescent="0.25">
      <c r="M19566"/>
    </row>
    <row r="19567" spans="13:13" x14ac:dyDescent="0.25">
      <c r="M19567"/>
    </row>
    <row r="19568" spans="13:13" x14ac:dyDescent="0.25">
      <c r="M19568"/>
    </row>
    <row r="19569" spans="13:13" x14ac:dyDescent="0.25">
      <c r="M19569"/>
    </row>
    <row r="19570" spans="13:13" x14ac:dyDescent="0.25">
      <c r="M19570"/>
    </row>
    <row r="19571" spans="13:13" x14ac:dyDescent="0.25">
      <c r="M19571"/>
    </row>
    <row r="19572" spans="13:13" x14ac:dyDescent="0.25">
      <c r="M19572"/>
    </row>
    <row r="19573" spans="13:13" x14ac:dyDescent="0.25">
      <c r="M19573"/>
    </row>
    <row r="19574" spans="13:13" x14ac:dyDescent="0.25">
      <c r="M19574"/>
    </row>
    <row r="19575" spans="13:13" x14ac:dyDescent="0.25">
      <c r="M19575"/>
    </row>
    <row r="19576" spans="13:13" x14ac:dyDescent="0.25">
      <c r="M19576"/>
    </row>
    <row r="19577" spans="13:13" x14ac:dyDescent="0.25">
      <c r="M19577"/>
    </row>
    <row r="19578" spans="13:13" x14ac:dyDescent="0.25">
      <c r="M19578"/>
    </row>
    <row r="19579" spans="13:13" x14ac:dyDescent="0.25">
      <c r="M19579"/>
    </row>
    <row r="19580" spans="13:13" x14ac:dyDescent="0.25">
      <c r="M19580"/>
    </row>
    <row r="19581" spans="13:13" x14ac:dyDescent="0.25">
      <c r="M19581"/>
    </row>
    <row r="19582" spans="13:13" x14ac:dyDescent="0.25">
      <c r="M19582"/>
    </row>
    <row r="19583" spans="13:13" x14ac:dyDescent="0.25">
      <c r="M19583"/>
    </row>
    <row r="19584" spans="13:13" x14ac:dyDescent="0.25">
      <c r="M19584"/>
    </row>
    <row r="19585" spans="13:13" x14ac:dyDescent="0.25">
      <c r="M19585"/>
    </row>
    <row r="19586" spans="13:13" x14ac:dyDescent="0.25">
      <c r="M19586"/>
    </row>
    <row r="19587" spans="13:13" x14ac:dyDescent="0.25">
      <c r="M19587"/>
    </row>
    <row r="19588" spans="13:13" x14ac:dyDescent="0.25">
      <c r="M19588"/>
    </row>
    <row r="19589" spans="13:13" x14ac:dyDescent="0.25">
      <c r="M19589"/>
    </row>
    <row r="19590" spans="13:13" x14ac:dyDescent="0.25">
      <c r="M19590"/>
    </row>
    <row r="19591" spans="13:13" x14ac:dyDescent="0.25">
      <c r="M19591"/>
    </row>
    <row r="19592" spans="13:13" x14ac:dyDescent="0.25">
      <c r="M19592"/>
    </row>
    <row r="19593" spans="13:13" x14ac:dyDescent="0.25">
      <c r="M19593"/>
    </row>
    <row r="19594" spans="13:13" x14ac:dyDescent="0.25">
      <c r="M19594"/>
    </row>
    <row r="19595" spans="13:13" x14ac:dyDescent="0.25">
      <c r="M19595"/>
    </row>
    <row r="19596" spans="13:13" x14ac:dyDescent="0.25">
      <c r="M19596"/>
    </row>
    <row r="19597" spans="13:13" x14ac:dyDescent="0.25">
      <c r="M19597"/>
    </row>
    <row r="19598" spans="13:13" x14ac:dyDescent="0.25">
      <c r="M19598"/>
    </row>
    <row r="19599" spans="13:13" x14ac:dyDescent="0.25">
      <c r="M19599"/>
    </row>
    <row r="19600" spans="13:13" x14ac:dyDescent="0.25">
      <c r="M19600"/>
    </row>
    <row r="19601" spans="13:13" x14ac:dyDescent="0.25">
      <c r="M19601"/>
    </row>
    <row r="19602" spans="13:13" x14ac:dyDescent="0.25">
      <c r="M19602"/>
    </row>
    <row r="19603" spans="13:13" x14ac:dyDescent="0.25">
      <c r="M19603"/>
    </row>
    <row r="19604" spans="13:13" x14ac:dyDescent="0.25">
      <c r="M19604"/>
    </row>
    <row r="19605" spans="13:13" x14ac:dyDescent="0.25">
      <c r="M19605"/>
    </row>
    <row r="19606" spans="13:13" x14ac:dyDescent="0.25">
      <c r="M19606"/>
    </row>
    <row r="19607" spans="13:13" x14ac:dyDescent="0.25">
      <c r="M19607"/>
    </row>
    <row r="19608" spans="13:13" x14ac:dyDescent="0.25">
      <c r="M19608"/>
    </row>
    <row r="19609" spans="13:13" x14ac:dyDescent="0.25">
      <c r="M19609"/>
    </row>
    <row r="19610" spans="13:13" x14ac:dyDescent="0.25">
      <c r="M19610"/>
    </row>
    <row r="19611" spans="13:13" x14ac:dyDescent="0.25">
      <c r="M19611"/>
    </row>
    <row r="19612" spans="13:13" x14ac:dyDescent="0.25">
      <c r="M19612"/>
    </row>
    <row r="19613" spans="13:13" x14ac:dyDescent="0.25">
      <c r="M19613"/>
    </row>
    <row r="19614" spans="13:13" x14ac:dyDescent="0.25">
      <c r="M19614"/>
    </row>
    <row r="19615" spans="13:13" x14ac:dyDescent="0.25">
      <c r="M19615"/>
    </row>
    <row r="19616" spans="13:13" x14ac:dyDescent="0.25">
      <c r="M19616"/>
    </row>
    <row r="19617" spans="13:13" x14ac:dyDescent="0.25">
      <c r="M19617"/>
    </row>
    <row r="19618" spans="13:13" x14ac:dyDescent="0.25">
      <c r="M19618"/>
    </row>
    <row r="19619" spans="13:13" x14ac:dyDescent="0.25">
      <c r="M19619"/>
    </row>
    <row r="19620" spans="13:13" x14ac:dyDescent="0.25">
      <c r="M19620"/>
    </row>
    <row r="19621" spans="13:13" x14ac:dyDescent="0.25">
      <c r="M19621"/>
    </row>
    <row r="19622" spans="13:13" x14ac:dyDescent="0.25">
      <c r="M19622"/>
    </row>
    <row r="19623" spans="13:13" x14ac:dyDescent="0.25">
      <c r="M19623"/>
    </row>
    <row r="19624" spans="13:13" x14ac:dyDescent="0.25">
      <c r="M19624"/>
    </row>
    <row r="19625" spans="13:13" x14ac:dyDescent="0.25">
      <c r="M19625"/>
    </row>
    <row r="19626" spans="13:13" x14ac:dyDescent="0.25">
      <c r="M19626"/>
    </row>
    <row r="19627" spans="13:13" x14ac:dyDescent="0.25">
      <c r="M19627"/>
    </row>
    <row r="19628" spans="13:13" x14ac:dyDescent="0.25">
      <c r="M19628"/>
    </row>
    <row r="19629" spans="13:13" x14ac:dyDescent="0.25">
      <c r="M19629"/>
    </row>
    <row r="19630" spans="13:13" x14ac:dyDescent="0.25">
      <c r="M19630"/>
    </row>
    <row r="19631" spans="13:13" x14ac:dyDescent="0.25">
      <c r="M19631"/>
    </row>
    <row r="19632" spans="13:13" x14ac:dyDescent="0.25">
      <c r="M19632"/>
    </row>
    <row r="19633" spans="13:13" x14ac:dyDescent="0.25">
      <c r="M19633"/>
    </row>
    <row r="19634" spans="13:13" x14ac:dyDescent="0.25">
      <c r="M19634"/>
    </row>
    <row r="19635" spans="13:13" x14ac:dyDescent="0.25">
      <c r="M19635"/>
    </row>
    <row r="19636" spans="13:13" x14ac:dyDescent="0.25">
      <c r="M19636"/>
    </row>
    <row r="19637" spans="13:13" x14ac:dyDescent="0.25">
      <c r="M19637"/>
    </row>
    <row r="19638" spans="13:13" x14ac:dyDescent="0.25">
      <c r="M19638"/>
    </row>
    <row r="19639" spans="13:13" x14ac:dyDescent="0.25">
      <c r="M19639"/>
    </row>
    <row r="19640" spans="13:13" x14ac:dyDescent="0.25">
      <c r="M19640"/>
    </row>
    <row r="19641" spans="13:13" x14ac:dyDescent="0.25">
      <c r="M19641"/>
    </row>
    <row r="19642" spans="13:13" x14ac:dyDescent="0.25">
      <c r="M19642"/>
    </row>
    <row r="19643" spans="13:13" x14ac:dyDescent="0.25">
      <c r="M19643"/>
    </row>
    <row r="19644" spans="13:13" x14ac:dyDescent="0.25">
      <c r="M19644"/>
    </row>
    <row r="19645" spans="13:13" x14ac:dyDescent="0.25">
      <c r="M19645"/>
    </row>
    <row r="19646" spans="13:13" x14ac:dyDescent="0.25">
      <c r="M19646"/>
    </row>
    <row r="19647" spans="13:13" x14ac:dyDescent="0.25">
      <c r="M19647"/>
    </row>
    <row r="19648" spans="13:13" x14ac:dyDescent="0.25">
      <c r="M19648"/>
    </row>
    <row r="19649" spans="13:13" x14ac:dyDescent="0.25">
      <c r="M19649"/>
    </row>
    <row r="19650" spans="13:13" x14ac:dyDescent="0.25">
      <c r="M19650"/>
    </row>
    <row r="19651" spans="13:13" x14ac:dyDescent="0.25">
      <c r="M19651"/>
    </row>
    <row r="19652" spans="13:13" x14ac:dyDescent="0.25">
      <c r="M19652"/>
    </row>
    <row r="19653" spans="13:13" x14ac:dyDescent="0.25">
      <c r="M19653"/>
    </row>
    <row r="19654" spans="13:13" x14ac:dyDescent="0.25">
      <c r="M19654"/>
    </row>
    <row r="19655" spans="13:13" x14ac:dyDescent="0.25">
      <c r="M19655"/>
    </row>
    <row r="19656" spans="13:13" x14ac:dyDescent="0.25">
      <c r="M19656"/>
    </row>
    <row r="19657" spans="13:13" x14ac:dyDescent="0.25">
      <c r="M19657"/>
    </row>
    <row r="19658" spans="13:13" x14ac:dyDescent="0.25">
      <c r="M19658"/>
    </row>
    <row r="19659" spans="13:13" x14ac:dyDescent="0.25">
      <c r="M19659"/>
    </row>
    <row r="19660" spans="13:13" x14ac:dyDescent="0.25">
      <c r="M19660"/>
    </row>
    <row r="19661" spans="13:13" x14ac:dyDescent="0.25">
      <c r="M19661"/>
    </row>
    <row r="19662" spans="13:13" x14ac:dyDescent="0.25">
      <c r="M19662"/>
    </row>
    <row r="19663" spans="13:13" x14ac:dyDescent="0.25">
      <c r="M19663"/>
    </row>
    <row r="19664" spans="13:13" x14ac:dyDescent="0.25">
      <c r="M19664"/>
    </row>
    <row r="19665" spans="13:13" x14ac:dyDescent="0.25">
      <c r="M19665"/>
    </row>
    <row r="19666" spans="13:13" x14ac:dyDescent="0.25">
      <c r="M19666"/>
    </row>
    <row r="19667" spans="13:13" x14ac:dyDescent="0.25">
      <c r="M19667"/>
    </row>
    <row r="19668" spans="13:13" x14ac:dyDescent="0.25">
      <c r="M19668"/>
    </row>
    <row r="19669" spans="13:13" x14ac:dyDescent="0.25">
      <c r="M19669"/>
    </row>
    <row r="19670" spans="13:13" x14ac:dyDescent="0.25">
      <c r="M19670"/>
    </row>
    <row r="19671" spans="13:13" x14ac:dyDescent="0.25">
      <c r="M19671"/>
    </row>
    <row r="19672" spans="13:13" x14ac:dyDescent="0.25">
      <c r="M19672"/>
    </row>
    <row r="19673" spans="13:13" x14ac:dyDescent="0.25">
      <c r="M19673"/>
    </row>
    <row r="19674" spans="13:13" x14ac:dyDescent="0.25">
      <c r="M19674"/>
    </row>
    <row r="19675" spans="13:13" x14ac:dyDescent="0.25">
      <c r="M19675"/>
    </row>
    <row r="19676" spans="13:13" x14ac:dyDescent="0.25">
      <c r="M19676"/>
    </row>
    <row r="19677" spans="13:13" x14ac:dyDescent="0.25">
      <c r="M19677"/>
    </row>
    <row r="19678" spans="13:13" x14ac:dyDescent="0.25">
      <c r="M19678"/>
    </row>
    <row r="19679" spans="13:13" x14ac:dyDescent="0.25">
      <c r="M19679"/>
    </row>
    <row r="19680" spans="13:13" x14ac:dyDescent="0.25">
      <c r="M19680"/>
    </row>
    <row r="19681" spans="13:13" x14ac:dyDescent="0.25">
      <c r="M19681"/>
    </row>
    <row r="19682" spans="13:13" x14ac:dyDescent="0.25">
      <c r="M19682"/>
    </row>
    <row r="19683" spans="13:13" x14ac:dyDescent="0.25">
      <c r="M19683"/>
    </row>
    <row r="19684" spans="13:13" x14ac:dyDescent="0.25">
      <c r="M19684"/>
    </row>
    <row r="19685" spans="13:13" x14ac:dyDescent="0.25">
      <c r="M19685"/>
    </row>
    <row r="19686" spans="13:13" x14ac:dyDescent="0.25">
      <c r="M19686"/>
    </row>
    <row r="19687" spans="13:13" x14ac:dyDescent="0.25">
      <c r="M19687"/>
    </row>
    <row r="19688" spans="13:13" x14ac:dyDescent="0.25">
      <c r="M19688"/>
    </row>
    <row r="19689" spans="13:13" x14ac:dyDescent="0.25">
      <c r="M19689"/>
    </row>
    <row r="19690" spans="13:13" x14ac:dyDescent="0.25">
      <c r="M19690"/>
    </row>
    <row r="19691" spans="13:13" x14ac:dyDescent="0.25">
      <c r="M19691"/>
    </row>
    <row r="19692" spans="13:13" x14ac:dyDescent="0.25">
      <c r="M19692"/>
    </row>
    <row r="19693" spans="13:13" x14ac:dyDescent="0.25">
      <c r="M19693"/>
    </row>
    <row r="19694" spans="13:13" x14ac:dyDescent="0.25">
      <c r="M19694"/>
    </row>
    <row r="19695" spans="13:13" x14ac:dyDescent="0.25">
      <c r="M19695"/>
    </row>
    <row r="19696" spans="13:13" x14ac:dyDescent="0.25">
      <c r="M19696"/>
    </row>
    <row r="19697" spans="13:13" x14ac:dyDescent="0.25">
      <c r="M19697"/>
    </row>
    <row r="19698" spans="13:13" x14ac:dyDescent="0.25">
      <c r="M19698"/>
    </row>
    <row r="19699" spans="13:13" x14ac:dyDescent="0.25">
      <c r="M19699"/>
    </row>
    <row r="19700" spans="13:13" x14ac:dyDescent="0.25">
      <c r="M19700"/>
    </row>
    <row r="19701" spans="13:13" x14ac:dyDescent="0.25">
      <c r="M19701"/>
    </row>
    <row r="19702" spans="13:13" x14ac:dyDescent="0.25">
      <c r="M19702"/>
    </row>
    <row r="19703" spans="13:13" x14ac:dyDescent="0.25">
      <c r="M19703"/>
    </row>
    <row r="19704" spans="13:13" x14ac:dyDescent="0.25">
      <c r="M19704"/>
    </row>
    <row r="19705" spans="13:13" x14ac:dyDescent="0.25">
      <c r="M19705"/>
    </row>
    <row r="19706" spans="13:13" x14ac:dyDescent="0.25">
      <c r="M19706"/>
    </row>
    <row r="19707" spans="13:13" x14ac:dyDescent="0.25">
      <c r="M19707"/>
    </row>
    <row r="19708" spans="13:13" x14ac:dyDescent="0.25">
      <c r="M19708"/>
    </row>
    <row r="19709" spans="13:13" x14ac:dyDescent="0.25">
      <c r="M19709"/>
    </row>
    <row r="19710" spans="13:13" x14ac:dyDescent="0.25">
      <c r="M19710"/>
    </row>
    <row r="19711" spans="13:13" x14ac:dyDescent="0.25">
      <c r="M19711"/>
    </row>
    <row r="19712" spans="13:13" x14ac:dyDescent="0.25">
      <c r="M19712"/>
    </row>
    <row r="19713" spans="13:13" x14ac:dyDescent="0.25">
      <c r="M19713"/>
    </row>
    <row r="19714" spans="13:13" x14ac:dyDescent="0.25">
      <c r="M19714"/>
    </row>
    <row r="19715" spans="13:13" x14ac:dyDescent="0.25">
      <c r="M19715"/>
    </row>
    <row r="19716" spans="13:13" x14ac:dyDescent="0.25">
      <c r="M19716"/>
    </row>
    <row r="19717" spans="13:13" x14ac:dyDescent="0.25">
      <c r="M19717"/>
    </row>
    <row r="19718" spans="13:13" x14ac:dyDescent="0.25">
      <c r="M19718"/>
    </row>
    <row r="19719" spans="13:13" x14ac:dyDescent="0.25">
      <c r="M19719"/>
    </row>
    <row r="19720" spans="13:13" x14ac:dyDescent="0.25">
      <c r="M19720"/>
    </row>
    <row r="19721" spans="13:13" x14ac:dyDescent="0.25">
      <c r="M19721"/>
    </row>
    <row r="19722" spans="13:13" x14ac:dyDescent="0.25">
      <c r="M19722"/>
    </row>
    <row r="19723" spans="13:13" x14ac:dyDescent="0.25">
      <c r="M19723"/>
    </row>
    <row r="19724" spans="13:13" x14ac:dyDescent="0.25">
      <c r="M19724"/>
    </row>
    <row r="19725" spans="13:13" x14ac:dyDescent="0.25">
      <c r="M19725"/>
    </row>
    <row r="19726" spans="13:13" x14ac:dyDescent="0.25">
      <c r="M19726"/>
    </row>
    <row r="19727" spans="13:13" x14ac:dyDescent="0.25">
      <c r="M19727"/>
    </row>
    <row r="19728" spans="13:13" x14ac:dyDescent="0.25">
      <c r="M19728"/>
    </row>
    <row r="19729" spans="13:13" x14ac:dyDescent="0.25">
      <c r="M19729"/>
    </row>
    <row r="19730" spans="13:13" x14ac:dyDescent="0.25">
      <c r="M19730"/>
    </row>
    <row r="19731" spans="13:13" x14ac:dyDescent="0.25">
      <c r="M19731"/>
    </row>
    <row r="19732" spans="13:13" x14ac:dyDescent="0.25">
      <c r="M19732"/>
    </row>
    <row r="19733" spans="13:13" x14ac:dyDescent="0.25">
      <c r="M19733"/>
    </row>
    <row r="19734" spans="13:13" x14ac:dyDescent="0.25">
      <c r="M19734"/>
    </row>
    <row r="19735" spans="13:13" x14ac:dyDescent="0.25">
      <c r="M19735"/>
    </row>
    <row r="19736" spans="13:13" x14ac:dyDescent="0.25">
      <c r="M19736"/>
    </row>
    <row r="19737" spans="13:13" x14ac:dyDescent="0.25">
      <c r="M19737"/>
    </row>
    <row r="19738" spans="13:13" x14ac:dyDescent="0.25">
      <c r="M19738"/>
    </row>
    <row r="19739" spans="13:13" x14ac:dyDescent="0.25">
      <c r="M19739"/>
    </row>
    <row r="19740" spans="13:13" x14ac:dyDescent="0.25">
      <c r="M19740"/>
    </row>
    <row r="19741" spans="13:13" x14ac:dyDescent="0.25">
      <c r="M19741"/>
    </row>
    <row r="19742" spans="13:13" x14ac:dyDescent="0.25">
      <c r="M19742"/>
    </row>
    <row r="19743" spans="13:13" x14ac:dyDescent="0.25">
      <c r="M19743"/>
    </row>
    <row r="19744" spans="13:13" x14ac:dyDescent="0.25">
      <c r="M19744"/>
    </row>
    <row r="19745" spans="13:13" x14ac:dyDescent="0.25">
      <c r="M19745"/>
    </row>
    <row r="19746" spans="13:13" x14ac:dyDescent="0.25">
      <c r="M19746"/>
    </row>
    <row r="19747" spans="13:13" x14ac:dyDescent="0.25">
      <c r="M19747"/>
    </row>
    <row r="19748" spans="13:13" x14ac:dyDescent="0.25">
      <c r="M19748"/>
    </row>
    <row r="19749" spans="13:13" x14ac:dyDescent="0.25">
      <c r="M19749"/>
    </row>
    <row r="19750" spans="13:13" x14ac:dyDescent="0.25">
      <c r="M19750"/>
    </row>
    <row r="19751" spans="13:13" x14ac:dyDescent="0.25">
      <c r="M19751"/>
    </row>
    <row r="19752" spans="13:13" x14ac:dyDescent="0.25">
      <c r="M19752"/>
    </row>
    <row r="19753" spans="13:13" x14ac:dyDescent="0.25">
      <c r="M19753"/>
    </row>
    <row r="19754" spans="13:13" x14ac:dyDescent="0.25">
      <c r="M19754"/>
    </row>
    <row r="19755" spans="13:13" x14ac:dyDescent="0.25">
      <c r="M19755"/>
    </row>
    <row r="19756" spans="13:13" x14ac:dyDescent="0.25">
      <c r="M19756"/>
    </row>
    <row r="19757" spans="13:13" x14ac:dyDescent="0.25">
      <c r="M19757"/>
    </row>
    <row r="19758" spans="13:13" x14ac:dyDescent="0.25">
      <c r="M19758"/>
    </row>
    <row r="19759" spans="13:13" x14ac:dyDescent="0.25">
      <c r="M19759"/>
    </row>
    <row r="19760" spans="13:13" x14ac:dyDescent="0.25">
      <c r="M19760"/>
    </row>
    <row r="19761" spans="13:13" x14ac:dyDescent="0.25">
      <c r="M19761"/>
    </row>
    <row r="19762" spans="13:13" x14ac:dyDescent="0.25">
      <c r="M19762"/>
    </row>
    <row r="19763" spans="13:13" x14ac:dyDescent="0.25">
      <c r="M19763"/>
    </row>
    <row r="19764" spans="13:13" x14ac:dyDescent="0.25">
      <c r="M19764"/>
    </row>
    <row r="19765" spans="13:13" x14ac:dyDescent="0.25">
      <c r="M19765"/>
    </row>
    <row r="19766" spans="13:13" x14ac:dyDescent="0.25">
      <c r="M19766"/>
    </row>
    <row r="19767" spans="13:13" x14ac:dyDescent="0.25">
      <c r="M19767"/>
    </row>
    <row r="19768" spans="13:13" x14ac:dyDescent="0.25">
      <c r="M19768"/>
    </row>
    <row r="19769" spans="13:13" x14ac:dyDescent="0.25">
      <c r="M19769"/>
    </row>
    <row r="19770" spans="13:13" x14ac:dyDescent="0.25">
      <c r="M19770"/>
    </row>
    <row r="19771" spans="13:13" x14ac:dyDescent="0.25">
      <c r="M19771"/>
    </row>
    <row r="19772" spans="13:13" x14ac:dyDescent="0.25">
      <c r="M19772"/>
    </row>
    <row r="19773" spans="13:13" x14ac:dyDescent="0.25">
      <c r="M19773"/>
    </row>
    <row r="19774" spans="13:13" x14ac:dyDescent="0.25">
      <c r="M19774"/>
    </row>
    <row r="19775" spans="13:13" x14ac:dyDescent="0.25">
      <c r="M19775"/>
    </row>
    <row r="19776" spans="13:13" x14ac:dyDescent="0.25">
      <c r="M19776"/>
    </row>
    <row r="19777" spans="13:13" x14ac:dyDescent="0.25">
      <c r="M19777"/>
    </row>
    <row r="19778" spans="13:13" x14ac:dyDescent="0.25">
      <c r="M19778"/>
    </row>
    <row r="19779" spans="13:13" x14ac:dyDescent="0.25">
      <c r="M19779"/>
    </row>
    <row r="19780" spans="13:13" x14ac:dyDescent="0.25">
      <c r="M19780"/>
    </row>
    <row r="19781" spans="13:13" x14ac:dyDescent="0.25">
      <c r="M19781"/>
    </row>
    <row r="19782" spans="13:13" x14ac:dyDescent="0.25">
      <c r="M19782"/>
    </row>
    <row r="19783" spans="13:13" x14ac:dyDescent="0.25">
      <c r="M19783"/>
    </row>
    <row r="19784" spans="13:13" x14ac:dyDescent="0.25">
      <c r="M19784"/>
    </row>
    <row r="19785" spans="13:13" x14ac:dyDescent="0.25">
      <c r="M19785"/>
    </row>
    <row r="19786" spans="13:13" x14ac:dyDescent="0.25">
      <c r="M19786"/>
    </row>
    <row r="19787" spans="13:13" x14ac:dyDescent="0.25">
      <c r="M19787"/>
    </row>
    <row r="19788" spans="13:13" x14ac:dyDescent="0.25">
      <c r="M19788"/>
    </row>
    <row r="19789" spans="13:13" x14ac:dyDescent="0.25">
      <c r="M19789"/>
    </row>
    <row r="19790" spans="13:13" x14ac:dyDescent="0.25">
      <c r="M19790"/>
    </row>
    <row r="19791" spans="13:13" x14ac:dyDescent="0.25">
      <c r="M19791"/>
    </row>
    <row r="19792" spans="13:13" x14ac:dyDescent="0.25">
      <c r="M19792"/>
    </row>
    <row r="19793" spans="13:13" x14ac:dyDescent="0.25">
      <c r="M19793"/>
    </row>
    <row r="19794" spans="13:13" x14ac:dyDescent="0.25">
      <c r="M19794"/>
    </row>
    <row r="19795" spans="13:13" x14ac:dyDescent="0.25">
      <c r="M19795"/>
    </row>
    <row r="19796" spans="13:13" x14ac:dyDescent="0.25">
      <c r="M19796"/>
    </row>
    <row r="19797" spans="13:13" x14ac:dyDescent="0.25">
      <c r="M19797"/>
    </row>
    <row r="19798" spans="13:13" x14ac:dyDescent="0.25">
      <c r="M19798"/>
    </row>
    <row r="19799" spans="13:13" x14ac:dyDescent="0.25">
      <c r="M19799"/>
    </row>
    <row r="19800" spans="13:13" x14ac:dyDescent="0.25">
      <c r="M19800"/>
    </row>
    <row r="19801" spans="13:13" x14ac:dyDescent="0.25">
      <c r="M19801"/>
    </row>
    <row r="19802" spans="13:13" x14ac:dyDescent="0.25">
      <c r="M19802"/>
    </row>
    <row r="19803" spans="13:13" x14ac:dyDescent="0.25">
      <c r="M19803"/>
    </row>
    <row r="19804" spans="13:13" x14ac:dyDescent="0.25">
      <c r="M19804"/>
    </row>
    <row r="19805" spans="13:13" x14ac:dyDescent="0.25">
      <c r="M19805"/>
    </row>
    <row r="19806" spans="13:13" x14ac:dyDescent="0.25">
      <c r="M19806"/>
    </row>
    <row r="19807" spans="13:13" x14ac:dyDescent="0.25">
      <c r="M19807"/>
    </row>
    <row r="19808" spans="13:13" x14ac:dyDescent="0.25">
      <c r="M19808"/>
    </row>
    <row r="19809" spans="13:13" x14ac:dyDescent="0.25">
      <c r="M19809"/>
    </row>
    <row r="19810" spans="13:13" x14ac:dyDescent="0.25">
      <c r="M19810"/>
    </row>
    <row r="19811" spans="13:13" x14ac:dyDescent="0.25">
      <c r="M19811"/>
    </row>
    <row r="19812" spans="13:13" x14ac:dyDescent="0.25">
      <c r="M19812"/>
    </row>
    <row r="19813" spans="13:13" x14ac:dyDescent="0.25">
      <c r="M19813"/>
    </row>
    <row r="19814" spans="13:13" x14ac:dyDescent="0.25">
      <c r="M19814"/>
    </row>
    <row r="19815" spans="13:13" x14ac:dyDescent="0.25">
      <c r="M19815"/>
    </row>
    <row r="19816" spans="13:13" x14ac:dyDescent="0.25">
      <c r="M19816"/>
    </row>
    <row r="19817" spans="13:13" x14ac:dyDescent="0.25">
      <c r="M19817"/>
    </row>
    <row r="19818" spans="13:13" x14ac:dyDescent="0.25">
      <c r="M19818"/>
    </row>
    <row r="19819" spans="13:13" x14ac:dyDescent="0.25">
      <c r="M19819"/>
    </row>
    <row r="19820" spans="13:13" x14ac:dyDescent="0.25">
      <c r="M19820"/>
    </row>
    <row r="19821" spans="13:13" x14ac:dyDescent="0.25">
      <c r="M19821"/>
    </row>
    <row r="19822" spans="13:13" x14ac:dyDescent="0.25">
      <c r="M19822"/>
    </row>
    <row r="19823" spans="13:13" x14ac:dyDescent="0.25">
      <c r="M19823"/>
    </row>
    <row r="19824" spans="13:13" x14ac:dyDescent="0.25">
      <c r="M19824"/>
    </row>
    <row r="19825" spans="13:13" x14ac:dyDescent="0.25">
      <c r="M19825"/>
    </row>
    <row r="19826" spans="13:13" x14ac:dyDescent="0.25">
      <c r="M19826"/>
    </row>
    <row r="19827" spans="13:13" x14ac:dyDescent="0.25">
      <c r="M19827"/>
    </row>
    <row r="19828" spans="13:13" x14ac:dyDescent="0.25">
      <c r="M19828"/>
    </row>
    <row r="19829" spans="13:13" x14ac:dyDescent="0.25">
      <c r="M19829"/>
    </row>
    <row r="19830" spans="13:13" x14ac:dyDescent="0.25">
      <c r="M19830"/>
    </row>
    <row r="19831" spans="13:13" x14ac:dyDescent="0.25">
      <c r="M19831"/>
    </row>
    <row r="19832" spans="13:13" x14ac:dyDescent="0.25">
      <c r="M19832"/>
    </row>
    <row r="19833" spans="13:13" x14ac:dyDescent="0.25">
      <c r="M19833"/>
    </row>
    <row r="19834" spans="13:13" x14ac:dyDescent="0.25">
      <c r="M19834"/>
    </row>
    <row r="19835" spans="13:13" x14ac:dyDescent="0.25">
      <c r="M19835"/>
    </row>
    <row r="19836" spans="13:13" x14ac:dyDescent="0.25">
      <c r="M19836"/>
    </row>
    <row r="19837" spans="13:13" x14ac:dyDescent="0.25">
      <c r="M19837"/>
    </row>
    <row r="19838" spans="13:13" x14ac:dyDescent="0.25">
      <c r="M19838"/>
    </row>
    <row r="19839" spans="13:13" x14ac:dyDescent="0.25">
      <c r="M19839"/>
    </row>
    <row r="19840" spans="13:13" x14ac:dyDescent="0.25">
      <c r="M19840"/>
    </row>
    <row r="19841" spans="13:13" x14ac:dyDescent="0.25">
      <c r="M19841"/>
    </row>
    <row r="19842" spans="13:13" x14ac:dyDescent="0.25">
      <c r="M19842"/>
    </row>
    <row r="19843" spans="13:13" x14ac:dyDescent="0.25">
      <c r="M19843"/>
    </row>
    <row r="19844" spans="13:13" x14ac:dyDescent="0.25">
      <c r="M19844"/>
    </row>
    <row r="19845" spans="13:13" x14ac:dyDescent="0.25">
      <c r="M19845"/>
    </row>
    <row r="19846" spans="13:13" x14ac:dyDescent="0.25">
      <c r="M19846"/>
    </row>
    <row r="19847" spans="13:13" x14ac:dyDescent="0.25">
      <c r="M19847"/>
    </row>
    <row r="19848" spans="13:13" x14ac:dyDescent="0.25">
      <c r="M19848"/>
    </row>
    <row r="19849" spans="13:13" x14ac:dyDescent="0.25">
      <c r="M19849"/>
    </row>
    <row r="19850" spans="13:13" x14ac:dyDescent="0.25">
      <c r="M19850"/>
    </row>
    <row r="19851" spans="13:13" x14ac:dyDescent="0.25">
      <c r="M19851"/>
    </row>
    <row r="19852" spans="13:13" x14ac:dyDescent="0.25">
      <c r="M19852"/>
    </row>
    <row r="19853" spans="13:13" x14ac:dyDescent="0.25">
      <c r="M19853"/>
    </row>
    <row r="19854" spans="13:13" x14ac:dyDescent="0.25">
      <c r="M19854"/>
    </row>
    <row r="19855" spans="13:13" x14ac:dyDescent="0.25">
      <c r="M19855"/>
    </row>
    <row r="19856" spans="13:13" x14ac:dyDescent="0.25">
      <c r="M19856"/>
    </row>
    <row r="19857" spans="13:13" x14ac:dyDescent="0.25">
      <c r="M19857"/>
    </row>
    <row r="19858" spans="13:13" x14ac:dyDescent="0.25">
      <c r="M19858"/>
    </row>
    <row r="19859" spans="13:13" x14ac:dyDescent="0.25">
      <c r="M19859"/>
    </row>
    <row r="19860" spans="13:13" x14ac:dyDescent="0.25">
      <c r="M19860"/>
    </row>
    <row r="19861" spans="13:13" x14ac:dyDescent="0.25">
      <c r="M19861"/>
    </row>
    <row r="19862" spans="13:13" x14ac:dyDescent="0.25">
      <c r="M19862"/>
    </row>
    <row r="19863" spans="13:13" x14ac:dyDescent="0.25">
      <c r="M19863"/>
    </row>
    <row r="19864" spans="13:13" x14ac:dyDescent="0.25">
      <c r="M19864"/>
    </row>
    <row r="19865" spans="13:13" x14ac:dyDescent="0.25">
      <c r="M19865"/>
    </row>
    <row r="19866" spans="13:13" x14ac:dyDescent="0.25">
      <c r="M19866"/>
    </row>
    <row r="19867" spans="13:13" x14ac:dyDescent="0.25">
      <c r="M19867"/>
    </row>
    <row r="19868" spans="13:13" x14ac:dyDescent="0.25">
      <c r="M19868"/>
    </row>
    <row r="19869" spans="13:13" x14ac:dyDescent="0.25">
      <c r="M19869"/>
    </row>
    <row r="19870" spans="13:13" x14ac:dyDescent="0.25">
      <c r="M19870"/>
    </row>
    <row r="19871" spans="13:13" x14ac:dyDescent="0.25">
      <c r="M19871"/>
    </row>
    <row r="19872" spans="13:13" x14ac:dyDescent="0.25">
      <c r="M19872"/>
    </row>
    <row r="19873" spans="13:13" x14ac:dyDescent="0.25">
      <c r="M19873"/>
    </row>
    <row r="19874" spans="13:13" x14ac:dyDescent="0.25">
      <c r="M19874"/>
    </row>
    <row r="19875" spans="13:13" x14ac:dyDescent="0.25">
      <c r="M19875"/>
    </row>
    <row r="19876" spans="13:13" x14ac:dyDescent="0.25">
      <c r="M19876"/>
    </row>
    <row r="19877" spans="13:13" x14ac:dyDescent="0.25">
      <c r="M19877"/>
    </row>
    <row r="19878" spans="13:13" x14ac:dyDescent="0.25">
      <c r="M19878"/>
    </row>
    <row r="19879" spans="13:13" x14ac:dyDescent="0.25">
      <c r="M19879"/>
    </row>
    <row r="19880" spans="13:13" x14ac:dyDescent="0.25">
      <c r="M19880"/>
    </row>
    <row r="19881" spans="13:13" x14ac:dyDescent="0.25">
      <c r="M19881"/>
    </row>
    <row r="19882" spans="13:13" x14ac:dyDescent="0.25">
      <c r="M19882"/>
    </row>
    <row r="19883" spans="13:13" x14ac:dyDescent="0.25">
      <c r="M19883"/>
    </row>
    <row r="19884" spans="13:13" x14ac:dyDescent="0.25">
      <c r="M19884"/>
    </row>
    <row r="19885" spans="13:13" x14ac:dyDescent="0.25">
      <c r="M19885"/>
    </row>
    <row r="19886" spans="13:13" x14ac:dyDescent="0.25">
      <c r="M19886"/>
    </row>
    <row r="19887" spans="13:13" x14ac:dyDescent="0.25">
      <c r="M19887"/>
    </row>
    <row r="19888" spans="13:13" x14ac:dyDescent="0.25">
      <c r="M19888"/>
    </row>
    <row r="19889" spans="13:13" x14ac:dyDescent="0.25">
      <c r="M19889"/>
    </row>
    <row r="19890" spans="13:13" x14ac:dyDescent="0.25">
      <c r="M19890"/>
    </row>
    <row r="19891" spans="13:13" x14ac:dyDescent="0.25">
      <c r="M19891"/>
    </row>
    <row r="19892" spans="13:13" x14ac:dyDescent="0.25">
      <c r="M19892"/>
    </row>
    <row r="19893" spans="13:13" x14ac:dyDescent="0.25">
      <c r="M19893"/>
    </row>
    <row r="19894" spans="13:13" x14ac:dyDescent="0.25">
      <c r="M19894"/>
    </row>
    <row r="19895" spans="13:13" x14ac:dyDescent="0.25">
      <c r="M19895"/>
    </row>
    <row r="19896" spans="13:13" x14ac:dyDescent="0.25">
      <c r="M19896"/>
    </row>
    <row r="19897" spans="13:13" x14ac:dyDescent="0.25">
      <c r="M19897"/>
    </row>
    <row r="19898" spans="13:13" x14ac:dyDescent="0.25">
      <c r="M19898"/>
    </row>
    <row r="19899" spans="13:13" x14ac:dyDescent="0.25">
      <c r="M19899"/>
    </row>
    <row r="19900" spans="13:13" x14ac:dyDescent="0.25">
      <c r="M19900"/>
    </row>
    <row r="19901" spans="13:13" x14ac:dyDescent="0.25">
      <c r="M19901"/>
    </row>
    <row r="19902" spans="13:13" x14ac:dyDescent="0.25">
      <c r="M19902"/>
    </row>
    <row r="19903" spans="13:13" x14ac:dyDescent="0.25">
      <c r="M19903"/>
    </row>
    <row r="19904" spans="13:13" x14ac:dyDescent="0.25">
      <c r="M19904"/>
    </row>
    <row r="19905" spans="13:13" x14ac:dyDescent="0.25">
      <c r="M19905"/>
    </row>
    <row r="19906" spans="13:13" x14ac:dyDescent="0.25">
      <c r="M19906"/>
    </row>
    <row r="19907" spans="13:13" x14ac:dyDescent="0.25">
      <c r="M19907"/>
    </row>
    <row r="19908" spans="13:13" x14ac:dyDescent="0.25">
      <c r="M19908"/>
    </row>
    <row r="19909" spans="13:13" x14ac:dyDescent="0.25">
      <c r="M19909"/>
    </row>
    <row r="19910" spans="13:13" x14ac:dyDescent="0.25">
      <c r="M19910"/>
    </row>
    <row r="19911" spans="13:13" x14ac:dyDescent="0.25">
      <c r="M19911"/>
    </row>
    <row r="19912" spans="13:13" x14ac:dyDescent="0.25">
      <c r="M19912"/>
    </row>
    <row r="19913" spans="13:13" x14ac:dyDescent="0.25">
      <c r="M19913"/>
    </row>
    <row r="19914" spans="13:13" x14ac:dyDescent="0.25">
      <c r="M19914"/>
    </row>
    <row r="19915" spans="13:13" x14ac:dyDescent="0.25">
      <c r="M19915"/>
    </row>
    <row r="19916" spans="13:13" x14ac:dyDescent="0.25">
      <c r="M19916"/>
    </row>
    <row r="19917" spans="13:13" x14ac:dyDescent="0.25">
      <c r="M19917"/>
    </row>
    <row r="19918" spans="13:13" x14ac:dyDescent="0.25">
      <c r="M19918"/>
    </row>
    <row r="19919" spans="13:13" x14ac:dyDescent="0.25">
      <c r="M19919"/>
    </row>
    <row r="19920" spans="13:13" x14ac:dyDescent="0.25">
      <c r="M19920"/>
    </row>
    <row r="19921" spans="13:13" x14ac:dyDescent="0.25">
      <c r="M19921"/>
    </row>
    <row r="19922" spans="13:13" x14ac:dyDescent="0.25">
      <c r="M19922"/>
    </row>
    <row r="19923" spans="13:13" x14ac:dyDescent="0.25">
      <c r="M19923"/>
    </row>
    <row r="19924" spans="13:13" x14ac:dyDescent="0.25">
      <c r="M19924"/>
    </row>
    <row r="19925" spans="13:13" x14ac:dyDescent="0.25">
      <c r="M19925"/>
    </row>
    <row r="19926" spans="13:13" x14ac:dyDescent="0.25">
      <c r="M19926"/>
    </row>
    <row r="19927" spans="13:13" x14ac:dyDescent="0.25">
      <c r="M19927"/>
    </row>
    <row r="19928" spans="13:13" x14ac:dyDescent="0.25">
      <c r="M19928"/>
    </row>
    <row r="19929" spans="13:13" x14ac:dyDescent="0.25">
      <c r="M19929"/>
    </row>
    <row r="19930" spans="13:13" x14ac:dyDescent="0.25">
      <c r="M19930"/>
    </row>
    <row r="19931" spans="13:13" x14ac:dyDescent="0.25">
      <c r="M19931"/>
    </row>
    <row r="19932" spans="13:13" x14ac:dyDescent="0.25">
      <c r="M19932"/>
    </row>
    <row r="19933" spans="13:13" x14ac:dyDescent="0.25">
      <c r="M19933"/>
    </row>
    <row r="19934" spans="13:13" x14ac:dyDescent="0.25">
      <c r="M19934"/>
    </row>
    <row r="19935" spans="13:13" x14ac:dyDescent="0.25">
      <c r="M19935"/>
    </row>
    <row r="19936" spans="13:13" x14ac:dyDescent="0.25">
      <c r="M19936"/>
    </row>
    <row r="19937" spans="13:13" x14ac:dyDescent="0.25">
      <c r="M19937"/>
    </row>
    <row r="19938" spans="13:13" x14ac:dyDescent="0.25">
      <c r="M19938"/>
    </row>
    <row r="19939" spans="13:13" x14ac:dyDescent="0.25">
      <c r="M19939"/>
    </row>
    <row r="19940" spans="13:13" x14ac:dyDescent="0.25">
      <c r="M19940"/>
    </row>
    <row r="19941" spans="13:13" x14ac:dyDescent="0.25">
      <c r="M19941"/>
    </row>
    <row r="19942" spans="13:13" x14ac:dyDescent="0.25">
      <c r="M19942"/>
    </row>
    <row r="19943" spans="13:13" x14ac:dyDescent="0.25">
      <c r="M19943"/>
    </row>
    <row r="19944" spans="13:13" x14ac:dyDescent="0.25">
      <c r="M19944"/>
    </row>
    <row r="19945" spans="13:13" x14ac:dyDescent="0.25">
      <c r="M19945"/>
    </row>
    <row r="19946" spans="13:13" x14ac:dyDescent="0.25">
      <c r="M19946"/>
    </row>
    <row r="19947" spans="13:13" x14ac:dyDescent="0.25">
      <c r="M19947"/>
    </row>
    <row r="19948" spans="13:13" x14ac:dyDescent="0.25">
      <c r="M19948"/>
    </row>
    <row r="19949" spans="13:13" x14ac:dyDescent="0.25">
      <c r="M19949"/>
    </row>
    <row r="19950" spans="13:13" x14ac:dyDescent="0.25">
      <c r="M19950"/>
    </row>
    <row r="19951" spans="13:13" x14ac:dyDescent="0.25">
      <c r="M19951"/>
    </row>
    <row r="19952" spans="13:13" x14ac:dyDescent="0.25">
      <c r="M19952"/>
    </row>
    <row r="19953" spans="13:13" x14ac:dyDescent="0.25">
      <c r="M19953"/>
    </row>
    <row r="19954" spans="13:13" x14ac:dyDescent="0.25">
      <c r="M19954"/>
    </row>
    <row r="19955" spans="13:13" x14ac:dyDescent="0.25">
      <c r="M19955"/>
    </row>
    <row r="19956" spans="13:13" x14ac:dyDescent="0.25">
      <c r="M19956"/>
    </row>
    <row r="19957" spans="13:13" x14ac:dyDescent="0.25">
      <c r="M19957"/>
    </row>
    <row r="19958" spans="13:13" x14ac:dyDescent="0.25">
      <c r="M19958"/>
    </row>
    <row r="19959" spans="13:13" x14ac:dyDescent="0.25">
      <c r="M19959"/>
    </row>
    <row r="19960" spans="13:13" x14ac:dyDescent="0.25">
      <c r="M19960"/>
    </row>
    <row r="19961" spans="13:13" x14ac:dyDescent="0.25">
      <c r="M19961"/>
    </row>
    <row r="19962" spans="13:13" x14ac:dyDescent="0.25">
      <c r="M19962"/>
    </row>
    <row r="19963" spans="13:13" x14ac:dyDescent="0.25">
      <c r="M19963"/>
    </row>
    <row r="19964" spans="13:13" x14ac:dyDescent="0.25">
      <c r="M19964"/>
    </row>
    <row r="19965" spans="13:13" x14ac:dyDescent="0.25">
      <c r="M19965"/>
    </row>
    <row r="19966" spans="13:13" x14ac:dyDescent="0.25">
      <c r="M19966"/>
    </row>
    <row r="19967" spans="13:13" x14ac:dyDescent="0.25">
      <c r="M19967"/>
    </row>
    <row r="19968" spans="13:13" x14ac:dyDescent="0.25">
      <c r="M19968"/>
    </row>
    <row r="19969" spans="13:13" x14ac:dyDescent="0.25">
      <c r="M19969"/>
    </row>
    <row r="19970" spans="13:13" x14ac:dyDescent="0.25">
      <c r="M19970"/>
    </row>
    <row r="19971" spans="13:13" x14ac:dyDescent="0.25">
      <c r="M19971"/>
    </row>
    <row r="19972" spans="13:13" x14ac:dyDescent="0.25">
      <c r="M19972"/>
    </row>
    <row r="19973" spans="13:13" x14ac:dyDescent="0.25">
      <c r="M19973"/>
    </row>
    <row r="19974" spans="13:13" x14ac:dyDescent="0.25">
      <c r="M19974"/>
    </row>
    <row r="19975" spans="13:13" x14ac:dyDescent="0.25">
      <c r="M19975"/>
    </row>
    <row r="19976" spans="13:13" x14ac:dyDescent="0.25">
      <c r="M19976"/>
    </row>
    <row r="19977" spans="13:13" x14ac:dyDescent="0.25">
      <c r="M19977"/>
    </row>
    <row r="19978" spans="13:13" x14ac:dyDescent="0.25">
      <c r="M19978"/>
    </row>
    <row r="19979" spans="13:13" x14ac:dyDescent="0.25">
      <c r="M19979"/>
    </row>
    <row r="19980" spans="13:13" x14ac:dyDescent="0.25">
      <c r="M19980"/>
    </row>
    <row r="19981" spans="13:13" x14ac:dyDescent="0.25">
      <c r="M19981"/>
    </row>
    <row r="19982" spans="13:13" x14ac:dyDescent="0.25">
      <c r="M19982"/>
    </row>
    <row r="19983" spans="13:13" x14ac:dyDescent="0.25">
      <c r="M19983"/>
    </row>
    <row r="19984" spans="13:13" x14ac:dyDescent="0.25">
      <c r="M19984"/>
    </row>
    <row r="19985" spans="13:13" x14ac:dyDescent="0.25">
      <c r="M19985"/>
    </row>
    <row r="19986" spans="13:13" x14ac:dyDescent="0.25">
      <c r="M19986"/>
    </row>
    <row r="19987" spans="13:13" x14ac:dyDescent="0.25">
      <c r="M19987"/>
    </row>
    <row r="19988" spans="13:13" x14ac:dyDescent="0.25">
      <c r="M19988"/>
    </row>
    <row r="19989" spans="13:13" x14ac:dyDescent="0.25">
      <c r="M19989"/>
    </row>
    <row r="19990" spans="13:13" x14ac:dyDescent="0.25">
      <c r="M19990"/>
    </row>
    <row r="19991" spans="13:13" x14ac:dyDescent="0.25">
      <c r="M19991"/>
    </row>
    <row r="19992" spans="13:13" x14ac:dyDescent="0.25">
      <c r="M19992"/>
    </row>
    <row r="19993" spans="13:13" x14ac:dyDescent="0.25">
      <c r="M19993"/>
    </row>
    <row r="19994" spans="13:13" x14ac:dyDescent="0.25">
      <c r="M19994"/>
    </row>
    <row r="19995" spans="13:13" x14ac:dyDescent="0.25">
      <c r="M19995"/>
    </row>
    <row r="19996" spans="13:13" x14ac:dyDescent="0.25">
      <c r="M19996"/>
    </row>
    <row r="19997" spans="13:13" x14ac:dyDescent="0.25">
      <c r="M19997"/>
    </row>
    <row r="19998" spans="13:13" x14ac:dyDescent="0.25">
      <c r="M19998"/>
    </row>
    <row r="19999" spans="13:13" x14ac:dyDescent="0.25">
      <c r="M19999"/>
    </row>
    <row r="20000" spans="13:13" x14ac:dyDescent="0.25">
      <c r="M20000"/>
    </row>
    <row r="20001" spans="13:13" x14ac:dyDescent="0.25">
      <c r="M20001"/>
    </row>
    <row r="20002" spans="13:13" x14ac:dyDescent="0.25">
      <c r="M20002"/>
    </row>
    <row r="20003" spans="13:13" x14ac:dyDescent="0.25">
      <c r="M20003"/>
    </row>
    <row r="20004" spans="13:13" x14ac:dyDescent="0.25">
      <c r="M20004"/>
    </row>
    <row r="20005" spans="13:13" x14ac:dyDescent="0.25">
      <c r="M20005"/>
    </row>
    <row r="20006" spans="13:13" x14ac:dyDescent="0.25">
      <c r="M20006"/>
    </row>
    <row r="20007" spans="13:13" x14ac:dyDescent="0.25">
      <c r="M20007"/>
    </row>
    <row r="20008" spans="13:13" x14ac:dyDescent="0.25">
      <c r="M20008"/>
    </row>
    <row r="20009" spans="13:13" x14ac:dyDescent="0.25">
      <c r="M20009"/>
    </row>
    <row r="20010" spans="13:13" x14ac:dyDescent="0.25">
      <c r="M20010"/>
    </row>
    <row r="20011" spans="13:13" x14ac:dyDescent="0.25">
      <c r="M20011"/>
    </row>
    <row r="20012" spans="13:13" x14ac:dyDescent="0.25">
      <c r="M20012"/>
    </row>
    <row r="20013" spans="13:13" x14ac:dyDescent="0.25">
      <c r="M20013"/>
    </row>
    <row r="20014" spans="13:13" x14ac:dyDescent="0.25">
      <c r="M20014"/>
    </row>
    <row r="20015" spans="13:13" x14ac:dyDescent="0.25">
      <c r="M20015"/>
    </row>
    <row r="20016" spans="13:13" x14ac:dyDescent="0.25">
      <c r="M20016"/>
    </row>
    <row r="20017" spans="13:13" x14ac:dyDescent="0.25">
      <c r="M20017"/>
    </row>
    <row r="20018" spans="13:13" x14ac:dyDescent="0.25">
      <c r="M20018"/>
    </row>
    <row r="20019" spans="13:13" x14ac:dyDescent="0.25">
      <c r="M20019"/>
    </row>
    <row r="20020" spans="13:13" x14ac:dyDescent="0.25">
      <c r="M20020"/>
    </row>
    <row r="20021" spans="13:13" x14ac:dyDescent="0.25">
      <c r="M20021"/>
    </row>
    <row r="20022" spans="13:13" x14ac:dyDescent="0.25">
      <c r="M20022"/>
    </row>
    <row r="20023" spans="13:13" x14ac:dyDescent="0.25">
      <c r="M20023"/>
    </row>
    <row r="20024" spans="13:13" x14ac:dyDescent="0.25">
      <c r="M20024"/>
    </row>
    <row r="20025" spans="13:13" x14ac:dyDescent="0.25">
      <c r="M20025"/>
    </row>
    <row r="20026" spans="13:13" x14ac:dyDescent="0.25">
      <c r="M20026"/>
    </row>
    <row r="20027" spans="13:13" x14ac:dyDescent="0.25">
      <c r="M20027"/>
    </row>
    <row r="20028" spans="13:13" x14ac:dyDescent="0.25">
      <c r="M20028"/>
    </row>
    <row r="20029" spans="13:13" x14ac:dyDescent="0.25">
      <c r="M20029"/>
    </row>
    <row r="20030" spans="13:13" x14ac:dyDescent="0.25">
      <c r="M20030"/>
    </row>
    <row r="20031" spans="13:13" x14ac:dyDescent="0.25">
      <c r="M20031"/>
    </row>
    <row r="20032" spans="13:13" x14ac:dyDescent="0.25">
      <c r="M20032"/>
    </row>
    <row r="20033" spans="13:13" x14ac:dyDescent="0.25">
      <c r="M20033"/>
    </row>
    <row r="20034" spans="13:13" x14ac:dyDescent="0.25">
      <c r="M20034"/>
    </row>
    <row r="20035" spans="13:13" x14ac:dyDescent="0.25">
      <c r="M20035"/>
    </row>
    <row r="20036" spans="13:13" x14ac:dyDescent="0.25">
      <c r="M20036"/>
    </row>
    <row r="20037" spans="13:13" x14ac:dyDescent="0.25">
      <c r="M20037"/>
    </row>
    <row r="20038" spans="13:13" x14ac:dyDescent="0.25">
      <c r="M20038"/>
    </row>
    <row r="20039" spans="13:13" x14ac:dyDescent="0.25">
      <c r="M20039"/>
    </row>
    <row r="20040" spans="13:13" x14ac:dyDescent="0.25">
      <c r="M20040"/>
    </row>
    <row r="20041" spans="13:13" x14ac:dyDescent="0.25">
      <c r="M20041"/>
    </row>
    <row r="20042" spans="13:13" x14ac:dyDescent="0.25">
      <c r="M20042"/>
    </row>
    <row r="20043" spans="13:13" x14ac:dyDescent="0.25">
      <c r="M20043"/>
    </row>
    <row r="20044" spans="13:13" x14ac:dyDescent="0.25">
      <c r="M20044"/>
    </row>
    <row r="20045" spans="13:13" x14ac:dyDescent="0.25">
      <c r="M20045"/>
    </row>
    <row r="20046" spans="13:13" x14ac:dyDescent="0.25">
      <c r="M20046"/>
    </row>
    <row r="20047" spans="13:13" x14ac:dyDescent="0.25">
      <c r="M20047"/>
    </row>
    <row r="20048" spans="13:13" x14ac:dyDescent="0.25">
      <c r="M20048"/>
    </row>
    <row r="20049" spans="13:13" x14ac:dyDescent="0.25">
      <c r="M20049"/>
    </row>
    <row r="20050" spans="13:13" x14ac:dyDescent="0.25">
      <c r="M20050"/>
    </row>
    <row r="20051" spans="13:13" x14ac:dyDescent="0.25">
      <c r="M20051"/>
    </row>
    <row r="20052" spans="13:13" x14ac:dyDescent="0.25">
      <c r="M20052"/>
    </row>
    <row r="20053" spans="13:13" x14ac:dyDescent="0.25">
      <c r="M20053"/>
    </row>
    <row r="20054" spans="13:13" x14ac:dyDescent="0.25">
      <c r="M20054"/>
    </row>
    <row r="20055" spans="13:13" x14ac:dyDescent="0.25">
      <c r="M20055"/>
    </row>
    <row r="20056" spans="13:13" x14ac:dyDescent="0.25">
      <c r="M20056"/>
    </row>
    <row r="20057" spans="13:13" x14ac:dyDescent="0.25">
      <c r="M20057"/>
    </row>
    <row r="20058" spans="13:13" x14ac:dyDescent="0.25">
      <c r="M20058"/>
    </row>
    <row r="20059" spans="13:13" x14ac:dyDescent="0.25">
      <c r="M20059"/>
    </row>
    <row r="20060" spans="13:13" x14ac:dyDescent="0.25">
      <c r="M20060"/>
    </row>
    <row r="20061" spans="13:13" x14ac:dyDescent="0.25">
      <c r="M20061"/>
    </row>
    <row r="20062" spans="13:13" x14ac:dyDescent="0.25">
      <c r="M20062"/>
    </row>
    <row r="20063" spans="13:13" x14ac:dyDescent="0.25">
      <c r="M20063"/>
    </row>
    <row r="20064" spans="13:13" x14ac:dyDescent="0.25">
      <c r="M20064"/>
    </row>
    <row r="20065" spans="13:13" x14ac:dyDescent="0.25">
      <c r="M20065"/>
    </row>
    <row r="20066" spans="13:13" x14ac:dyDescent="0.25">
      <c r="M20066"/>
    </row>
    <row r="20067" spans="13:13" x14ac:dyDescent="0.25">
      <c r="M20067"/>
    </row>
    <row r="20068" spans="13:13" x14ac:dyDescent="0.25">
      <c r="M20068"/>
    </row>
    <row r="20069" spans="13:13" x14ac:dyDescent="0.25">
      <c r="M20069"/>
    </row>
    <row r="20070" spans="13:13" x14ac:dyDescent="0.25">
      <c r="M20070"/>
    </row>
    <row r="20071" spans="13:13" x14ac:dyDescent="0.25">
      <c r="M20071"/>
    </row>
    <row r="20072" spans="13:13" x14ac:dyDescent="0.25">
      <c r="M20072"/>
    </row>
    <row r="20073" spans="13:13" x14ac:dyDescent="0.25">
      <c r="M20073"/>
    </row>
    <row r="20074" spans="13:13" x14ac:dyDescent="0.25">
      <c r="M20074"/>
    </row>
    <row r="20075" spans="13:13" x14ac:dyDescent="0.25">
      <c r="M20075"/>
    </row>
    <row r="20076" spans="13:13" x14ac:dyDescent="0.25">
      <c r="M20076"/>
    </row>
    <row r="20077" spans="13:13" x14ac:dyDescent="0.25">
      <c r="M20077"/>
    </row>
    <row r="20078" spans="13:13" x14ac:dyDescent="0.25">
      <c r="M20078"/>
    </row>
    <row r="20079" spans="13:13" x14ac:dyDescent="0.25">
      <c r="M20079"/>
    </row>
    <row r="20080" spans="13:13" x14ac:dyDescent="0.25">
      <c r="M20080"/>
    </row>
    <row r="20081" spans="13:13" x14ac:dyDescent="0.25">
      <c r="M20081"/>
    </row>
    <row r="20082" spans="13:13" x14ac:dyDescent="0.25">
      <c r="M20082"/>
    </row>
    <row r="20083" spans="13:13" x14ac:dyDescent="0.25">
      <c r="M20083"/>
    </row>
    <row r="20084" spans="13:13" x14ac:dyDescent="0.25">
      <c r="M20084"/>
    </row>
    <row r="20085" spans="13:13" x14ac:dyDescent="0.25">
      <c r="M20085"/>
    </row>
    <row r="20086" spans="13:13" x14ac:dyDescent="0.25">
      <c r="M20086"/>
    </row>
    <row r="20087" spans="13:13" x14ac:dyDescent="0.25">
      <c r="M20087"/>
    </row>
    <row r="20088" spans="13:13" x14ac:dyDescent="0.25">
      <c r="M20088"/>
    </row>
    <row r="20089" spans="13:13" x14ac:dyDescent="0.25">
      <c r="M20089"/>
    </row>
    <row r="20090" spans="13:13" x14ac:dyDescent="0.25">
      <c r="M20090"/>
    </row>
    <row r="20091" spans="13:13" x14ac:dyDescent="0.25">
      <c r="M20091"/>
    </row>
    <row r="20092" spans="13:13" x14ac:dyDescent="0.25">
      <c r="M20092"/>
    </row>
    <row r="20093" spans="13:13" x14ac:dyDescent="0.25">
      <c r="M20093"/>
    </row>
    <row r="20094" spans="13:13" x14ac:dyDescent="0.25">
      <c r="M20094"/>
    </row>
    <row r="20095" spans="13:13" x14ac:dyDescent="0.25">
      <c r="M20095"/>
    </row>
    <row r="20096" spans="13:13" x14ac:dyDescent="0.25">
      <c r="M20096"/>
    </row>
    <row r="20097" spans="13:13" x14ac:dyDescent="0.25">
      <c r="M20097"/>
    </row>
    <row r="20098" spans="13:13" x14ac:dyDescent="0.25">
      <c r="M20098"/>
    </row>
    <row r="20099" spans="13:13" x14ac:dyDescent="0.25">
      <c r="M20099"/>
    </row>
    <row r="20100" spans="13:13" x14ac:dyDescent="0.25">
      <c r="M20100"/>
    </row>
    <row r="20101" spans="13:13" x14ac:dyDescent="0.25">
      <c r="M20101"/>
    </row>
    <row r="20102" spans="13:13" x14ac:dyDescent="0.25">
      <c r="M20102"/>
    </row>
    <row r="20103" spans="13:13" x14ac:dyDescent="0.25">
      <c r="M20103"/>
    </row>
    <row r="20104" spans="13:13" x14ac:dyDescent="0.25">
      <c r="M20104"/>
    </row>
    <row r="20105" spans="13:13" x14ac:dyDescent="0.25">
      <c r="M20105"/>
    </row>
    <row r="20106" spans="13:13" x14ac:dyDescent="0.25">
      <c r="M20106"/>
    </row>
    <row r="20107" spans="13:13" x14ac:dyDescent="0.25">
      <c r="M20107"/>
    </row>
    <row r="20108" spans="13:13" x14ac:dyDescent="0.25">
      <c r="M20108"/>
    </row>
    <row r="20109" spans="13:13" x14ac:dyDescent="0.25">
      <c r="M20109"/>
    </row>
    <row r="20110" spans="13:13" x14ac:dyDescent="0.25">
      <c r="M20110"/>
    </row>
    <row r="20111" spans="13:13" x14ac:dyDescent="0.25">
      <c r="M20111"/>
    </row>
    <row r="20112" spans="13:13" x14ac:dyDescent="0.25">
      <c r="M20112"/>
    </row>
    <row r="20113" spans="13:13" x14ac:dyDescent="0.25">
      <c r="M20113"/>
    </row>
    <row r="20114" spans="13:13" x14ac:dyDescent="0.25">
      <c r="M20114"/>
    </row>
    <row r="20115" spans="13:13" x14ac:dyDescent="0.25">
      <c r="M20115"/>
    </row>
    <row r="20116" spans="13:13" x14ac:dyDescent="0.25">
      <c r="M20116"/>
    </row>
    <row r="20117" spans="13:13" x14ac:dyDescent="0.25">
      <c r="M20117"/>
    </row>
    <row r="20118" spans="13:13" x14ac:dyDescent="0.25">
      <c r="M20118"/>
    </row>
    <row r="20119" spans="13:13" x14ac:dyDescent="0.25">
      <c r="M20119"/>
    </row>
    <row r="20120" spans="13:13" x14ac:dyDescent="0.25">
      <c r="M20120"/>
    </row>
    <row r="20121" spans="13:13" x14ac:dyDescent="0.25">
      <c r="M20121"/>
    </row>
    <row r="20122" spans="13:13" x14ac:dyDescent="0.25">
      <c r="M20122"/>
    </row>
    <row r="20123" spans="13:13" x14ac:dyDescent="0.25">
      <c r="M20123"/>
    </row>
    <row r="20124" spans="13:13" x14ac:dyDescent="0.25">
      <c r="M20124"/>
    </row>
    <row r="20125" spans="13:13" x14ac:dyDescent="0.25">
      <c r="M20125"/>
    </row>
    <row r="20126" spans="13:13" x14ac:dyDescent="0.25">
      <c r="M20126"/>
    </row>
    <row r="20127" spans="13:13" x14ac:dyDescent="0.25">
      <c r="M20127"/>
    </row>
    <row r="20128" spans="13:13" x14ac:dyDescent="0.25">
      <c r="M20128"/>
    </row>
    <row r="20129" spans="13:13" x14ac:dyDescent="0.25">
      <c r="M20129"/>
    </row>
    <row r="20130" spans="13:13" x14ac:dyDescent="0.25">
      <c r="M20130"/>
    </row>
    <row r="20131" spans="13:13" x14ac:dyDescent="0.25">
      <c r="M20131"/>
    </row>
    <row r="20132" spans="13:13" x14ac:dyDescent="0.25">
      <c r="M20132"/>
    </row>
    <row r="20133" spans="13:13" x14ac:dyDescent="0.25">
      <c r="M20133"/>
    </row>
    <row r="20134" spans="13:13" x14ac:dyDescent="0.25">
      <c r="M20134"/>
    </row>
    <row r="20135" spans="13:13" x14ac:dyDescent="0.25">
      <c r="M20135"/>
    </row>
    <row r="20136" spans="13:13" x14ac:dyDescent="0.25">
      <c r="M20136"/>
    </row>
    <row r="20137" spans="13:13" x14ac:dyDescent="0.25">
      <c r="M20137"/>
    </row>
    <row r="20138" spans="13:13" x14ac:dyDescent="0.25">
      <c r="M20138"/>
    </row>
    <row r="20139" spans="13:13" x14ac:dyDescent="0.25">
      <c r="M20139"/>
    </row>
    <row r="20140" spans="13:13" x14ac:dyDescent="0.25">
      <c r="M20140"/>
    </row>
    <row r="20141" spans="13:13" x14ac:dyDescent="0.25">
      <c r="M20141"/>
    </row>
    <row r="20142" spans="13:13" x14ac:dyDescent="0.25">
      <c r="M20142"/>
    </row>
    <row r="20143" spans="13:13" x14ac:dyDescent="0.25">
      <c r="M20143"/>
    </row>
    <row r="20144" spans="13:13" x14ac:dyDescent="0.25">
      <c r="M20144"/>
    </row>
    <row r="20145" spans="13:13" x14ac:dyDescent="0.25">
      <c r="M20145"/>
    </row>
    <row r="20146" spans="13:13" x14ac:dyDescent="0.25">
      <c r="M20146"/>
    </row>
    <row r="20147" spans="13:13" x14ac:dyDescent="0.25">
      <c r="M20147"/>
    </row>
    <row r="20148" spans="13:13" x14ac:dyDescent="0.25">
      <c r="M20148"/>
    </row>
    <row r="20149" spans="13:13" x14ac:dyDescent="0.25">
      <c r="M20149"/>
    </row>
    <row r="20150" spans="13:13" x14ac:dyDescent="0.25">
      <c r="M20150"/>
    </row>
    <row r="20151" spans="13:13" x14ac:dyDescent="0.25">
      <c r="M20151"/>
    </row>
    <row r="20152" spans="13:13" x14ac:dyDescent="0.25">
      <c r="M20152"/>
    </row>
    <row r="20153" spans="13:13" x14ac:dyDescent="0.25">
      <c r="M20153"/>
    </row>
    <row r="20154" spans="13:13" x14ac:dyDescent="0.25">
      <c r="M20154"/>
    </row>
    <row r="20155" spans="13:13" x14ac:dyDescent="0.25">
      <c r="M20155"/>
    </row>
    <row r="20156" spans="13:13" x14ac:dyDescent="0.25">
      <c r="M20156"/>
    </row>
    <row r="20157" spans="13:13" x14ac:dyDescent="0.25">
      <c r="M20157"/>
    </row>
    <row r="20158" spans="13:13" x14ac:dyDescent="0.25">
      <c r="M20158"/>
    </row>
    <row r="20159" spans="13:13" x14ac:dyDescent="0.25">
      <c r="M20159"/>
    </row>
    <row r="20160" spans="13:13" x14ac:dyDescent="0.25">
      <c r="M20160"/>
    </row>
    <row r="20161" spans="13:13" x14ac:dyDescent="0.25">
      <c r="M20161"/>
    </row>
    <row r="20162" spans="13:13" x14ac:dyDescent="0.25">
      <c r="M20162"/>
    </row>
    <row r="20163" spans="13:13" x14ac:dyDescent="0.25">
      <c r="M20163"/>
    </row>
    <row r="20164" spans="13:13" x14ac:dyDescent="0.25">
      <c r="M20164"/>
    </row>
    <row r="20165" spans="13:13" x14ac:dyDescent="0.25">
      <c r="M20165"/>
    </row>
    <row r="20166" spans="13:13" x14ac:dyDescent="0.25">
      <c r="M20166"/>
    </row>
    <row r="20167" spans="13:13" x14ac:dyDescent="0.25">
      <c r="M20167"/>
    </row>
    <row r="20168" spans="13:13" x14ac:dyDescent="0.25">
      <c r="M20168"/>
    </row>
    <row r="20169" spans="13:13" x14ac:dyDescent="0.25">
      <c r="M20169"/>
    </row>
    <row r="20170" spans="13:13" x14ac:dyDescent="0.25">
      <c r="M20170"/>
    </row>
    <row r="20171" spans="13:13" x14ac:dyDescent="0.25">
      <c r="M20171"/>
    </row>
    <row r="20172" spans="13:13" x14ac:dyDescent="0.25">
      <c r="M20172"/>
    </row>
    <row r="20173" spans="13:13" x14ac:dyDescent="0.25">
      <c r="M20173"/>
    </row>
    <row r="20174" spans="13:13" x14ac:dyDescent="0.25">
      <c r="M20174"/>
    </row>
    <row r="20175" spans="13:13" x14ac:dyDescent="0.25">
      <c r="M20175"/>
    </row>
    <row r="20176" spans="13:13" x14ac:dyDescent="0.25">
      <c r="M20176"/>
    </row>
    <row r="20177" spans="13:13" x14ac:dyDescent="0.25">
      <c r="M20177"/>
    </row>
    <row r="20178" spans="13:13" x14ac:dyDescent="0.25">
      <c r="M20178"/>
    </row>
    <row r="20179" spans="13:13" x14ac:dyDescent="0.25">
      <c r="M20179"/>
    </row>
    <row r="20180" spans="13:13" x14ac:dyDescent="0.25">
      <c r="M20180"/>
    </row>
    <row r="20181" spans="13:13" x14ac:dyDescent="0.25">
      <c r="M20181"/>
    </row>
    <row r="20182" spans="13:13" x14ac:dyDescent="0.25">
      <c r="M20182"/>
    </row>
    <row r="20183" spans="13:13" x14ac:dyDescent="0.25">
      <c r="M20183"/>
    </row>
    <row r="20184" spans="13:13" x14ac:dyDescent="0.25">
      <c r="M20184"/>
    </row>
    <row r="20185" spans="13:13" x14ac:dyDescent="0.25">
      <c r="M20185"/>
    </row>
    <row r="20186" spans="13:13" x14ac:dyDescent="0.25">
      <c r="M20186"/>
    </row>
    <row r="20187" spans="13:13" x14ac:dyDescent="0.25">
      <c r="M20187"/>
    </row>
    <row r="20188" spans="13:13" x14ac:dyDescent="0.25">
      <c r="M20188"/>
    </row>
    <row r="20189" spans="13:13" x14ac:dyDescent="0.25">
      <c r="M20189"/>
    </row>
    <row r="20190" spans="13:13" x14ac:dyDescent="0.25">
      <c r="M20190"/>
    </row>
    <row r="20191" spans="13:13" x14ac:dyDescent="0.25">
      <c r="M20191"/>
    </row>
    <row r="20192" spans="13:13" x14ac:dyDescent="0.25">
      <c r="M20192"/>
    </row>
    <row r="20193" spans="13:13" x14ac:dyDescent="0.25">
      <c r="M20193"/>
    </row>
    <row r="20194" spans="13:13" x14ac:dyDescent="0.25">
      <c r="M20194"/>
    </row>
    <row r="20195" spans="13:13" x14ac:dyDescent="0.25">
      <c r="M20195"/>
    </row>
    <row r="20196" spans="13:13" x14ac:dyDescent="0.25">
      <c r="M20196"/>
    </row>
    <row r="20197" spans="13:13" x14ac:dyDescent="0.25">
      <c r="M20197"/>
    </row>
    <row r="20198" spans="13:13" x14ac:dyDescent="0.25">
      <c r="M20198"/>
    </row>
    <row r="20199" spans="13:13" x14ac:dyDescent="0.25">
      <c r="M20199"/>
    </row>
    <row r="20200" spans="13:13" x14ac:dyDescent="0.25">
      <c r="M20200"/>
    </row>
    <row r="20201" spans="13:13" x14ac:dyDescent="0.25">
      <c r="M20201"/>
    </row>
    <row r="20202" spans="13:13" x14ac:dyDescent="0.25">
      <c r="M20202"/>
    </row>
    <row r="20203" spans="13:13" x14ac:dyDescent="0.25">
      <c r="M20203"/>
    </row>
    <row r="20204" spans="13:13" x14ac:dyDescent="0.25">
      <c r="M20204"/>
    </row>
    <row r="20205" spans="13:13" x14ac:dyDescent="0.25">
      <c r="M20205"/>
    </row>
    <row r="20206" spans="13:13" x14ac:dyDescent="0.25">
      <c r="M20206"/>
    </row>
    <row r="20207" spans="13:13" x14ac:dyDescent="0.25">
      <c r="M20207"/>
    </row>
    <row r="20208" spans="13:13" x14ac:dyDescent="0.25">
      <c r="M20208"/>
    </row>
    <row r="20209" spans="13:13" x14ac:dyDescent="0.25">
      <c r="M20209"/>
    </row>
    <row r="20210" spans="13:13" x14ac:dyDescent="0.25">
      <c r="M20210"/>
    </row>
    <row r="20211" spans="13:13" x14ac:dyDescent="0.25">
      <c r="M20211"/>
    </row>
    <row r="20212" spans="13:13" x14ac:dyDescent="0.25">
      <c r="M20212"/>
    </row>
    <row r="20213" spans="13:13" x14ac:dyDescent="0.25">
      <c r="M20213"/>
    </row>
    <row r="20214" spans="13:13" x14ac:dyDescent="0.25">
      <c r="M20214"/>
    </row>
    <row r="20215" spans="13:13" x14ac:dyDescent="0.25">
      <c r="M20215"/>
    </row>
    <row r="20216" spans="13:13" x14ac:dyDescent="0.25">
      <c r="M20216"/>
    </row>
    <row r="20217" spans="13:13" x14ac:dyDescent="0.25">
      <c r="M20217"/>
    </row>
    <row r="20218" spans="13:13" x14ac:dyDescent="0.25">
      <c r="M20218"/>
    </row>
    <row r="20219" spans="13:13" x14ac:dyDescent="0.25">
      <c r="M20219"/>
    </row>
    <row r="20220" spans="13:13" x14ac:dyDescent="0.25">
      <c r="M20220"/>
    </row>
    <row r="20221" spans="13:13" x14ac:dyDescent="0.25">
      <c r="M20221"/>
    </row>
    <row r="20222" spans="13:13" x14ac:dyDescent="0.25">
      <c r="M20222"/>
    </row>
    <row r="20223" spans="13:13" x14ac:dyDescent="0.25">
      <c r="M20223"/>
    </row>
    <row r="20224" spans="13:13" x14ac:dyDescent="0.25">
      <c r="M20224"/>
    </row>
    <row r="20225" spans="13:13" x14ac:dyDescent="0.25">
      <c r="M20225"/>
    </row>
    <row r="20226" spans="13:13" x14ac:dyDescent="0.25">
      <c r="M20226"/>
    </row>
    <row r="20227" spans="13:13" x14ac:dyDescent="0.25">
      <c r="M20227"/>
    </row>
    <row r="20228" spans="13:13" x14ac:dyDescent="0.25">
      <c r="M20228"/>
    </row>
    <row r="20229" spans="13:13" x14ac:dyDescent="0.25">
      <c r="M20229"/>
    </row>
    <row r="20230" spans="13:13" x14ac:dyDescent="0.25">
      <c r="M20230"/>
    </row>
    <row r="20231" spans="13:13" x14ac:dyDescent="0.25">
      <c r="M20231"/>
    </row>
    <row r="20232" spans="13:13" x14ac:dyDescent="0.25">
      <c r="M20232"/>
    </row>
    <row r="20233" spans="13:13" x14ac:dyDescent="0.25">
      <c r="M20233"/>
    </row>
    <row r="20234" spans="13:13" x14ac:dyDescent="0.25">
      <c r="M20234"/>
    </row>
    <row r="20235" spans="13:13" x14ac:dyDescent="0.25">
      <c r="M20235"/>
    </row>
    <row r="20236" spans="13:13" x14ac:dyDescent="0.25">
      <c r="M20236"/>
    </row>
    <row r="20237" spans="13:13" x14ac:dyDescent="0.25">
      <c r="M20237"/>
    </row>
    <row r="20238" spans="13:13" x14ac:dyDescent="0.25">
      <c r="M20238"/>
    </row>
    <row r="20239" spans="13:13" x14ac:dyDescent="0.25">
      <c r="M20239"/>
    </row>
    <row r="20240" spans="13:13" x14ac:dyDescent="0.25">
      <c r="M20240"/>
    </row>
    <row r="20241" spans="13:13" x14ac:dyDescent="0.25">
      <c r="M20241"/>
    </row>
    <row r="20242" spans="13:13" x14ac:dyDescent="0.25">
      <c r="M20242"/>
    </row>
    <row r="20243" spans="13:13" x14ac:dyDescent="0.25">
      <c r="M20243"/>
    </row>
    <row r="20244" spans="13:13" x14ac:dyDescent="0.25">
      <c r="M20244"/>
    </row>
    <row r="20245" spans="13:13" x14ac:dyDescent="0.25">
      <c r="M20245"/>
    </row>
    <row r="20246" spans="13:13" x14ac:dyDescent="0.25">
      <c r="M20246"/>
    </row>
    <row r="20247" spans="13:13" x14ac:dyDescent="0.25">
      <c r="M20247"/>
    </row>
    <row r="20248" spans="13:13" x14ac:dyDescent="0.25">
      <c r="M20248"/>
    </row>
    <row r="20249" spans="13:13" x14ac:dyDescent="0.25">
      <c r="M20249"/>
    </row>
    <row r="20250" spans="13:13" x14ac:dyDescent="0.25">
      <c r="M20250"/>
    </row>
    <row r="20251" spans="13:13" x14ac:dyDescent="0.25">
      <c r="M20251"/>
    </row>
    <row r="20252" spans="13:13" x14ac:dyDescent="0.25">
      <c r="M20252"/>
    </row>
    <row r="20253" spans="13:13" x14ac:dyDescent="0.25">
      <c r="M20253"/>
    </row>
    <row r="20254" spans="13:13" x14ac:dyDescent="0.25">
      <c r="M20254"/>
    </row>
    <row r="20255" spans="13:13" x14ac:dyDescent="0.25">
      <c r="M20255"/>
    </row>
    <row r="20256" spans="13:13" x14ac:dyDescent="0.25">
      <c r="M20256"/>
    </row>
    <row r="20257" spans="13:13" x14ac:dyDescent="0.25">
      <c r="M20257"/>
    </row>
    <row r="20258" spans="13:13" x14ac:dyDescent="0.25">
      <c r="M20258"/>
    </row>
    <row r="20259" spans="13:13" x14ac:dyDescent="0.25">
      <c r="M20259"/>
    </row>
    <row r="20260" spans="13:13" x14ac:dyDescent="0.25">
      <c r="M20260"/>
    </row>
    <row r="20261" spans="13:13" x14ac:dyDescent="0.25">
      <c r="M20261"/>
    </row>
    <row r="20262" spans="13:13" x14ac:dyDescent="0.25">
      <c r="M20262"/>
    </row>
    <row r="20263" spans="13:13" x14ac:dyDescent="0.25">
      <c r="M20263"/>
    </row>
    <row r="20264" spans="13:13" x14ac:dyDescent="0.25">
      <c r="M20264"/>
    </row>
    <row r="20265" spans="13:13" x14ac:dyDescent="0.25">
      <c r="M20265"/>
    </row>
    <row r="20266" spans="13:13" x14ac:dyDescent="0.25">
      <c r="M20266"/>
    </row>
    <row r="20267" spans="13:13" x14ac:dyDescent="0.25">
      <c r="M20267"/>
    </row>
    <row r="20268" spans="13:13" x14ac:dyDescent="0.25">
      <c r="M20268"/>
    </row>
    <row r="20269" spans="13:13" x14ac:dyDescent="0.25">
      <c r="M20269"/>
    </row>
    <row r="20270" spans="13:13" x14ac:dyDescent="0.25">
      <c r="M20270"/>
    </row>
    <row r="20271" spans="13:13" x14ac:dyDescent="0.25">
      <c r="M20271"/>
    </row>
    <row r="20272" spans="13:13" x14ac:dyDescent="0.25">
      <c r="M20272"/>
    </row>
    <row r="20273" spans="13:13" x14ac:dyDescent="0.25">
      <c r="M20273"/>
    </row>
    <row r="20274" spans="13:13" x14ac:dyDescent="0.25">
      <c r="M20274"/>
    </row>
    <row r="20275" spans="13:13" x14ac:dyDescent="0.25">
      <c r="M20275"/>
    </row>
    <row r="20276" spans="13:13" x14ac:dyDescent="0.25">
      <c r="M20276"/>
    </row>
    <row r="20277" spans="13:13" x14ac:dyDescent="0.25">
      <c r="M20277"/>
    </row>
    <row r="20278" spans="13:13" x14ac:dyDescent="0.25">
      <c r="M20278"/>
    </row>
    <row r="20279" spans="13:13" x14ac:dyDescent="0.25">
      <c r="M20279"/>
    </row>
    <row r="20280" spans="13:13" x14ac:dyDescent="0.25">
      <c r="M20280"/>
    </row>
    <row r="20281" spans="13:13" x14ac:dyDescent="0.25">
      <c r="M20281"/>
    </row>
    <row r="20282" spans="13:13" x14ac:dyDescent="0.25">
      <c r="M20282"/>
    </row>
    <row r="20283" spans="13:13" x14ac:dyDescent="0.25">
      <c r="M20283"/>
    </row>
    <row r="20284" spans="13:13" x14ac:dyDescent="0.25">
      <c r="M20284"/>
    </row>
    <row r="20285" spans="13:13" x14ac:dyDescent="0.25">
      <c r="M20285"/>
    </row>
    <row r="20286" spans="13:13" x14ac:dyDescent="0.25">
      <c r="M20286"/>
    </row>
    <row r="20287" spans="13:13" x14ac:dyDescent="0.25">
      <c r="M20287"/>
    </row>
    <row r="20288" spans="13:13" x14ac:dyDescent="0.25">
      <c r="M20288"/>
    </row>
    <row r="20289" spans="13:13" x14ac:dyDescent="0.25">
      <c r="M20289"/>
    </row>
    <row r="20290" spans="13:13" x14ac:dyDescent="0.25">
      <c r="M20290"/>
    </row>
    <row r="20291" spans="13:13" x14ac:dyDescent="0.25">
      <c r="M20291"/>
    </row>
    <row r="20292" spans="13:13" x14ac:dyDescent="0.25">
      <c r="M20292"/>
    </row>
    <row r="20293" spans="13:13" x14ac:dyDescent="0.25">
      <c r="M20293"/>
    </row>
    <row r="20294" spans="13:13" x14ac:dyDescent="0.25">
      <c r="M20294"/>
    </row>
    <row r="20295" spans="13:13" x14ac:dyDescent="0.25">
      <c r="M20295"/>
    </row>
    <row r="20296" spans="13:13" x14ac:dyDescent="0.25">
      <c r="M20296"/>
    </row>
    <row r="20297" spans="13:13" x14ac:dyDescent="0.25">
      <c r="M20297"/>
    </row>
    <row r="20298" spans="13:13" x14ac:dyDescent="0.25">
      <c r="M20298"/>
    </row>
    <row r="20299" spans="13:13" x14ac:dyDescent="0.25">
      <c r="M20299"/>
    </row>
    <row r="20300" spans="13:13" x14ac:dyDescent="0.25">
      <c r="M20300"/>
    </row>
    <row r="20301" spans="13:13" x14ac:dyDescent="0.25">
      <c r="M20301"/>
    </row>
    <row r="20302" spans="13:13" x14ac:dyDescent="0.25">
      <c r="M20302"/>
    </row>
    <row r="20303" spans="13:13" x14ac:dyDescent="0.25">
      <c r="M20303"/>
    </row>
    <row r="20304" spans="13:13" x14ac:dyDescent="0.25">
      <c r="M20304"/>
    </row>
    <row r="20305" spans="13:13" x14ac:dyDescent="0.25">
      <c r="M20305"/>
    </row>
    <row r="20306" spans="13:13" x14ac:dyDescent="0.25">
      <c r="M20306"/>
    </row>
    <row r="20307" spans="13:13" x14ac:dyDescent="0.25">
      <c r="M20307"/>
    </row>
    <row r="20308" spans="13:13" x14ac:dyDescent="0.25">
      <c r="M20308"/>
    </row>
    <row r="20309" spans="13:13" x14ac:dyDescent="0.25">
      <c r="M20309"/>
    </row>
    <row r="20310" spans="13:13" x14ac:dyDescent="0.25">
      <c r="M20310"/>
    </row>
    <row r="20311" spans="13:13" x14ac:dyDescent="0.25">
      <c r="M20311"/>
    </row>
    <row r="20312" spans="13:13" x14ac:dyDescent="0.25">
      <c r="M20312"/>
    </row>
    <row r="20313" spans="13:13" x14ac:dyDescent="0.25">
      <c r="M20313"/>
    </row>
    <row r="20314" spans="13:13" x14ac:dyDescent="0.25">
      <c r="M20314"/>
    </row>
    <row r="20315" spans="13:13" x14ac:dyDescent="0.25">
      <c r="M20315"/>
    </row>
    <row r="20316" spans="13:13" x14ac:dyDescent="0.25">
      <c r="M20316"/>
    </row>
    <row r="20317" spans="13:13" x14ac:dyDescent="0.25">
      <c r="M20317"/>
    </row>
    <row r="20318" spans="13:13" x14ac:dyDescent="0.25">
      <c r="M20318"/>
    </row>
    <row r="20319" spans="13:13" x14ac:dyDescent="0.25">
      <c r="M20319"/>
    </row>
    <row r="20320" spans="13:13" x14ac:dyDescent="0.25">
      <c r="M20320"/>
    </row>
    <row r="20321" spans="13:13" x14ac:dyDescent="0.25">
      <c r="M20321"/>
    </row>
    <row r="20322" spans="13:13" x14ac:dyDescent="0.25">
      <c r="M20322"/>
    </row>
    <row r="20323" spans="13:13" x14ac:dyDescent="0.25">
      <c r="M20323"/>
    </row>
    <row r="20324" spans="13:13" x14ac:dyDescent="0.25">
      <c r="M20324"/>
    </row>
    <row r="20325" spans="13:13" x14ac:dyDescent="0.25">
      <c r="M20325"/>
    </row>
    <row r="20326" spans="13:13" x14ac:dyDescent="0.25">
      <c r="M20326"/>
    </row>
    <row r="20327" spans="13:13" x14ac:dyDescent="0.25">
      <c r="M20327"/>
    </row>
    <row r="20328" spans="13:13" x14ac:dyDescent="0.25">
      <c r="M20328"/>
    </row>
    <row r="20329" spans="13:13" x14ac:dyDescent="0.25">
      <c r="M20329"/>
    </row>
    <row r="20330" spans="13:13" x14ac:dyDescent="0.25">
      <c r="M20330"/>
    </row>
    <row r="20331" spans="13:13" x14ac:dyDescent="0.25">
      <c r="M20331"/>
    </row>
    <row r="20332" spans="13:13" x14ac:dyDescent="0.25">
      <c r="M20332"/>
    </row>
    <row r="20333" spans="13:13" x14ac:dyDescent="0.25">
      <c r="M20333"/>
    </row>
    <row r="20334" spans="13:13" x14ac:dyDescent="0.25">
      <c r="M20334"/>
    </row>
    <row r="20335" spans="13:13" x14ac:dyDescent="0.25">
      <c r="M20335"/>
    </row>
    <row r="20336" spans="13:13" x14ac:dyDescent="0.25">
      <c r="M20336"/>
    </row>
    <row r="20337" spans="13:13" x14ac:dyDescent="0.25">
      <c r="M20337"/>
    </row>
    <row r="20338" spans="13:13" x14ac:dyDescent="0.25">
      <c r="M20338"/>
    </row>
    <row r="20339" spans="13:13" x14ac:dyDescent="0.25">
      <c r="M20339"/>
    </row>
    <row r="20340" spans="13:13" x14ac:dyDescent="0.25">
      <c r="M20340"/>
    </row>
    <row r="20341" spans="13:13" x14ac:dyDescent="0.25">
      <c r="M20341"/>
    </row>
    <row r="20342" spans="13:13" x14ac:dyDescent="0.25">
      <c r="M20342"/>
    </row>
    <row r="20343" spans="13:13" x14ac:dyDescent="0.25">
      <c r="M20343"/>
    </row>
    <row r="20344" spans="13:13" x14ac:dyDescent="0.25">
      <c r="M20344"/>
    </row>
    <row r="20345" spans="13:13" x14ac:dyDescent="0.25">
      <c r="M20345"/>
    </row>
    <row r="20346" spans="13:13" x14ac:dyDescent="0.25">
      <c r="M20346"/>
    </row>
    <row r="20347" spans="13:13" x14ac:dyDescent="0.25">
      <c r="M20347"/>
    </row>
    <row r="20348" spans="13:13" x14ac:dyDescent="0.25">
      <c r="M20348"/>
    </row>
    <row r="20349" spans="13:13" x14ac:dyDescent="0.25">
      <c r="M20349"/>
    </row>
    <row r="20350" spans="13:13" x14ac:dyDescent="0.25">
      <c r="M20350"/>
    </row>
    <row r="20351" spans="13:13" x14ac:dyDescent="0.25">
      <c r="M20351"/>
    </row>
    <row r="20352" spans="13:13" x14ac:dyDescent="0.25">
      <c r="M20352"/>
    </row>
    <row r="20353" spans="13:13" x14ac:dyDescent="0.25">
      <c r="M20353"/>
    </row>
    <row r="20354" spans="13:13" x14ac:dyDescent="0.25">
      <c r="M20354"/>
    </row>
    <row r="20355" spans="13:13" x14ac:dyDescent="0.25">
      <c r="M20355"/>
    </row>
    <row r="20356" spans="13:13" x14ac:dyDescent="0.25">
      <c r="M20356"/>
    </row>
    <row r="20357" spans="13:13" x14ac:dyDescent="0.25">
      <c r="M20357"/>
    </row>
    <row r="20358" spans="13:13" x14ac:dyDescent="0.25">
      <c r="M20358"/>
    </row>
    <row r="20359" spans="13:13" x14ac:dyDescent="0.25">
      <c r="M20359"/>
    </row>
    <row r="20360" spans="13:13" x14ac:dyDescent="0.25">
      <c r="M20360"/>
    </row>
    <row r="20361" spans="13:13" x14ac:dyDescent="0.25">
      <c r="M20361"/>
    </row>
    <row r="20362" spans="13:13" x14ac:dyDescent="0.25">
      <c r="M20362"/>
    </row>
    <row r="20363" spans="13:13" x14ac:dyDescent="0.25">
      <c r="M20363"/>
    </row>
    <row r="20364" spans="13:13" x14ac:dyDescent="0.25">
      <c r="M20364"/>
    </row>
    <row r="20365" spans="13:13" x14ac:dyDescent="0.25">
      <c r="M20365"/>
    </row>
    <row r="20366" spans="13:13" x14ac:dyDescent="0.25">
      <c r="M20366"/>
    </row>
    <row r="20367" spans="13:13" x14ac:dyDescent="0.25">
      <c r="M20367"/>
    </row>
    <row r="20368" spans="13:13" x14ac:dyDescent="0.25">
      <c r="M20368"/>
    </row>
    <row r="20369" spans="13:13" x14ac:dyDescent="0.25">
      <c r="M20369"/>
    </row>
    <row r="20370" spans="13:13" x14ac:dyDescent="0.25">
      <c r="M20370"/>
    </row>
    <row r="20371" spans="13:13" x14ac:dyDescent="0.25">
      <c r="M20371"/>
    </row>
    <row r="20372" spans="13:13" x14ac:dyDescent="0.25">
      <c r="M20372"/>
    </row>
    <row r="20373" spans="13:13" x14ac:dyDescent="0.25">
      <c r="M20373"/>
    </row>
    <row r="20374" spans="13:13" x14ac:dyDescent="0.25">
      <c r="M20374"/>
    </row>
    <row r="20375" spans="13:13" x14ac:dyDescent="0.25">
      <c r="M20375"/>
    </row>
    <row r="20376" spans="13:13" x14ac:dyDescent="0.25">
      <c r="M20376"/>
    </row>
    <row r="20377" spans="13:13" x14ac:dyDescent="0.25">
      <c r="M20377"/>
    </row>
    <row r="20378" spans="13:13" x14ac:dyDescent="0.25">
      <c r="M20378"/>
    </row>
    <row r="20379" spans="13:13" x14ac:dyDescent="0.25">
      <c r="M20379"/>
    </row>
    <row r="20380" spans="13:13" x14ac:dyDescent="0.25">
      <c r="M20380"/>
    </row>
    <row r="20381" spans="13:13" x14ac:dyDescent="0.25">
      <c r="M20381"/>
    </row>
    <row r="20382" spans="13:13" x14ac:dyDescent="0.25">
      <c r="M20382"/>
    </row>
    <row r="20383" spans="13:13" x14ac:dyDescent="0.25">
      <c r="M20383"/>
    </row>
    <row r="20384" spans="13:13" x14ac:dyDescent="0.25">
      <c r="M20384"/>
    </row>
    <row r="20385" spans="13:13" x14ac:dyDescent="0.25">
      <c r="M20385"/>
    </row>
    <row r="20386" spans="13:13" x14ac:dyDescent="0.25">
      <c r="M20386"/>
    </row>
    <row r="20387" spans="13:13" x14ac:dyDescent="0.25">
      <c r="M20387"/>
    </row>
    <row r="20388" spans="13:13" x14ac:dyDescent="0.25">
      <c r="M20388"/>
    </row>
    <row r="20389" spans="13:13" x14ac:dyDescent="0.25">
      <c r="M20389"/>
    </row>
    <row r="20390" spans="13:13" x14ac:dyDescent="0.25">
      <c r="M20390"/>
    </row>
    <row r="20391" spans="13:13" x14ac:dyDescent="0.25">
      <c r="M20391"/>
    </row>
    <row r="20392" spans="13:13" x14ac:dyDescent="0.25">
      <c r="M20392"/>
    </row>
    <row r="20393" spans="13:13" x14ac:dyDescent="0.25">
      <c r="M20393"/>
    </row>
    <row r="20394" spans="13:13" x14ac:dyDescent="0.25">
      <c r="M20394"/>
    </row>
    <row r="20395" spans="13:13" x14ac:dyDescent="0.25">
      <c r="M20395"/>
    </row>
    <row r="20396" spans="13:13" x14ac:dyDescent="0.25">
      <c r="M20396"/>
    </row>
    <row r="20397" spans="13:13" x14ac:dyDescent="0.25">
      <c r="M20397"/>
    </row>
    <row r="20398" spans="13:13" x14ac:dyDescent="0.25">
      <c r="M20398"/>
    </row>
    <row r="20399" spans="13:13" x14ac:dyDescent="0.25">
      <c r="M20399"/>
    </row>
    <row r="20400" spans="13:13" x14ac:dyDescent="0.25">
      <c r="M20400"/>
    </row>
    <row r="20401" spans="13:13" x14ac:dyDescent="0.25">
      <c r="M20401"/>
    </row>
    <row r="20402" spans="13:13" x14ac:dyDescent="0.25">
      <c r="M20402"/>
    </row>
    <row r="20403" spans="13:13" x14ac:dyDescent="0.25">
      <c r="M20403"/>
    </row>
    <row r="20404" spans="13:13" x14ac:dyDescent="0.25">
      <c r="M20404"/>
    </row>
    <row r="20405" spans="13:13" x14ac:dyDescent="0.25">
      <c r="M20405"/>
    </row>
    <row r="20406" spans="13:13" x14ac:dyDescent="0.25">
      <c r="M20406"/>
    </row>
    <row r="20407" spans="13:13" x14ac:dyDescent="0.25">
      <c r="M20407"/>
    </row>
    <row r="20408" spans="13:13" x14ac:dyDescent="0.25">
      <c r="M20408"/>
    </row>
    <row r="20409" spans="13:13" x14ac:dyDescent="0.25">
      <c r="M20409"/>
    </row>
    <row r="20410" spans="13:13" x14ac:dyDescent="0.25">
      <c r="M20410"/>
    </row>
    <row r="20411" spans="13:13" x14ac:dyDescent="0.25">
      <c r="M20411"/>
    </row>
    <row r="20412" spans="13:13" x14ac:dyDescent="0.25">
      <c r="M20412"/>
    </row>
    <row r="20413" spans="13:13" x14ac:dyDescent="0.25">
      <c r="M20413"/>
    </row>
    <row r="20414" spans="13:13" x14ac:dyDescent="0.25">
      <c r="M20414"/>
    </row>
    <row r="20415" spans="13:13" x14ac:dyDescent="0.25">
      <c r="M20415"/>
    </row>
    <row r="20416" spans="13:13" x14ac:dyDescent="0.25">
      <c r="M20416"/>
    </row>
    <row r="20417" spans="13:13" x14ac:dyDescent="0.25">
      <c r="M20417"/>
    </row>
    <row r="20418" spans="13:13" x14ac:dyDescent="0.25">
      <c r="M20418"/>
    </row>
    <row r="20419" spans="13:13" x14ac:dyDescent="0.25">
      <c r="M20419"/>
    </row>
    <row r="20420" spans="13:13" x14ac:dyDescent="0.25">
      <c r="M20420"/>
    </row>
    <row r="20421" spans="13:13" x14ac:dyDescent="0.25">
      <c r="M20421"/>
    </row>
    <row r="20422" spans="13:13" x14ac:dyDescent="0.25">
      <c r="M20422"/>
    </row>
    <row r="20423" spans="13:13" x14ac:dyDescent="0.25">
      <c r="M20423"/>
    </row>
    <row r="20424" spans="13:13" x14ac:dyDescent="0.25">
      <c r="M20424"/>
    </row>
    <row r="20425" spans="13:13" x14ac:dyDescent="0.25">
      <c r="M20425"/>
    </row>
    <row r="20426" spans="13:13" x14ac:dyDescent="0.25">
      <c r="M20426"/>
    </row>
    <row r="20427" spans="13:13" x14ac:dyDescent="0.25">
      <c r="M20427"/>
    </row>
    <row r="20428" spans="13:13" x14ac:dyDescent="0.25">
      <c r="M20428"/>
    </row>
    <row r="20429" spans="13:13" x14ac:dyDescent="0.25">
      <c r="M20429"/>
    </row>
    <row r="20430" spans="13:13" x14ac:dyDescent="0.25">
      <c r="M20430"/>
    </row>
    <row r="20431" spans="13:13" x14ac:dyDescent="0.25">
      <c r="M20431"/>
    </row>
    <row r="20432" spans="13:13" x14ac:dyDescent="0.25">
      <c r="M20432"/>
    </row>
    <row r="20433" spans="13:13" x14ac:dyDescent="0.25">
      <c r="M20433"/>
    </row>
    <row r="20434" spans="13:13" x14ac:dyDescent="0.25">
      <c r="M20434"/>
    </row>
    <row r="20435" spans="13:13" x14ac:dyDescent="0.25">
      <c r="M20435"/>
    </row>
    <row r="20436" spans="13:13" x14ac:dyDescent="0.25">
      <c r="M20436"/>
    </row>
    <row r="20437" spans="13:13" x14ac:dyDescent="0.25">
      <c r="M20437"/>
    </row>
    <row r="20438" spans="13:13" x14ac:dyDescent="0.25">
      <c r="M20438"/>
    </row>
    <row r="20439" spans="13:13" x14ac:dyDescent="0.25">
      <c r="M20439"/>
    </row>
    <row r="20440" spans="13:13" x14ac:dyDescent="0.25">
      <c r="M20440"/>
    </row>
    <row r="20441" spans="13:13" x14ac:dyDescent="0.25">
      <c r="M20441"/>
    </row>
    <row r="20442" spans="13:13" x14ac:dyDescent="0.25">
      <c r="M20442"/>
    </row>
    <row r="20443" spans="13:13" x14ac:dyDescent="0.25">
      <c r="M20443"/>
    </row>
    <row r="20444" spans="13:13" x14ac:dyDescent="0.25">
      <c r="M20444"/>
    </row>
    <row r="20445" spans="13:13" x14ac:dyDescent="0.25">
      <c r="M20445"/>
    </row>
    <row r="20446" spans="13:13" x14ac:dyDescent="0.25">
      <c r="M20446"/>
    </row>
    <row r="20447" spans="13:13" x14ac:dyDescent="0.25">
      <c r="M20447"/>
    </row>
    <row r="20448" spans="13:13" x14ac:dyDescent="0.25">
      <c r="M20448"/>
    </row>
    <row r="20449" spans="13:13" x14ac:dyDescent="0.25">
      <c r="M20449"/>
    </row>
    <row r="20450" spans="13:13" x14ac:dyDescent="0.25">
      <c r="M20450"/>
    </row>
    <row r="20451" spans="13:13" x14ac:dyDescent="0.25">
      <c r="M20451"/>
    </row>
    <row r="20452" spans="13:13" x14ac:dyDescent="0.25">
      <c r="M20452"/>
    </row>
    <row r="20453" spans="13:13" x14ac:dyDescent="0.25">
      <c r="M20453"/>
    </row>
    <row r="20454" spans="13:13" x14ac:dyDescent="0.25">
      <c r="M20454"/>
    </row>
    <row r="20455" spans="13:13" x14ac:dyDescent="0.25">
      <c r="M20455"/>
    </row>
    <row r="20456" spans="13:13" x14ac:dyDescent="0.25">
      <c r="M20456"/>
    </row>
    <row r="20457" spans="13:13" x14ac:dyDescent="0.25">
      <c r="M20457"/>
    </row>
    <row r="20458" spans="13:13" x14ac:dyDescent="0.25">
      <c r="M20458"/>
    </row>
    <row r="20459" spans="13:13" x14ac:dyDescent="0.25">
      <c r="M20459"/>
    </row>
    <row r="20460" spans="13:13" x14ac:dyDescent="0.25">
      <c r="M20460"/>
    </row>
    <row r="20461" spans="13:13" x14ac:dyDescent="0.25">
      <c r="M20461"/>
    </row>
    <row r="20462" spans="13:13" x14ac:dyDescent="0.25">
      <c r="M20462"/>
    </row>
    <row r="20463" spans="13:13" x14ac:dyDescent="0.25">
      <c r="M20463"/>
    </row>
    <row r="20464" spans="13:13" x14ac:dyDescent="0.25">
      <c r="M20464"/>
    </row>
    <row r="20465" spans="13:13" x14ac:dyDescent="0.25">
      <c r="M20465"/>
    </row>
    <row r="20466" spans="13:13" x14ac:dyDescent="0.25">
      <c r="M20466"/>
    </row>
    <row r="20467" spans="13:13" x14ac:dyDescent="0.25">
      <c r="M20467"/>
    </row>
    <row r="20468" spans="13:13" x14ac:dyDescent="0.25">
      <c r="M20468"/>
    </row>
    <row r="20469" spans="13:13" x14ac:dyDescent="0.25">
      <c r="M20469"/>
    </row>
    <row r="20470" spans="13:13" x14ac:dyDescent="0.25">
      <c r="M20470"/>
    </row>
    <row r="20471" spans="13:13" x14ac:dyDescent="0.25">
      <c r="M20471"/>
    </row>
    <row r="20472" spans="13:13" x14ac:dyDescent="0.25">
      <c r="M20472"/>
    </row>
    <row r="20473" spans="13:13" x14ac:dyDescent="0.25">
      <c r="M20473"/>
    </row>
    <row r="20474" spans="13:13" x14ac:dyDescent="0.25">
      <c r="M20474"/>
    </row>
    <row r="20475" spans="13:13" x14ac:dyDescent="0.25">
      <c r="M20475"/>
    </row>
    <row r="20476" spans="13:13" x14ac:dyDescent="0.25">
      <c r="M20476"/>
    </row>
    <row r="20477" spans="13:13" x14ac:dyDescent="0.25">
      <c r="M20477"/>
    </row>
    <row r="20478" spans="13:13" x14ac:dyDescent="0.25">
      <c r="M20478"/>
    </row>
    <row r="20479" spans="13:13" x14ac:dyDescent="0.25">
      <c r="M20479"/>
    </row>
    <row r="20480" spans="13:13" x14ac:dyDescent="0.25">
      <c r="M20480"/>
    </row>
    <row r="20481" spans="13:13" x14ac:dyDescent="0.25">
      <c r="M20481"/>
    </row>
    <row r="20482" spans="13:13" x14ac:dyDescent="0.25">
      <c r="M20482"/>
    </row>
    <row r="20483" spans="13:13" x14ac:dyDescent="0.25">
      <c r="M20483"/>
    </row>
    <row r="20484" spans="13:13" x14ac:dyDescent="0.25">
      <c r="M20484"/>
    </row>
    <row r="20485" spans="13:13" x14ac:dyDescent="0.25">
      <c r="M20485"/>
    </row>
    <row r="20486" spans="13:13" x14ac:dyDescent="0.25">
      <c r="M20486"/>
    </row>
    <row r="20487" spans="13:13" x14ac:dyDescent="0.25">
      <c r="M20487"/>
    </row>
    <row r="20488" spans="13:13" x14ac:dyDescent="0.25">
      <c r="M20488"/>
    </row>
    <row r="20489" spans="13:13" x14ac:dyDescent="0.25">
      <c r="M20489"/>
    </row>
    <row r="20490" spans="13:13" x14ac:dyDescent="0.25">
      <c r="M20490"/>
    </row>
    <row r="20491" spans="13:13" x14ac:dyDescent="0.25">
      <c r="M20491"/>
    </row>
    <row r="20492" spans="13:13" x14ac:dyDescent="0.25">
      <c r="M20492"/>
    </row>
    <row r="20493" spans="13:13" x14ac:dyDescent="0.25">
      <c r="M20493"/>
    </row>
    <row r="20494" spans="13:13" x14ac:dyDescent="0.25">
      <c r="M20494"/>
    </row>
    <row r="20495" spans="13:13" x14ac:dyDescent="0.25">
      <c r="M20495"/>
    </row>
    <row r="20496" spans="13:13" x14ac:dyDescent="0.25">
      <c r="M20496"/>
    </row>
    <row r="20497" spans="13:13" x14ac:dyDescent="0.25">
      <c r="M20497"/>
    </row>
    <row r="20498" spans="13:13" x14ac:dyDescent="0.25">
      <c r="M20498"/>
    </row>
    <row r="20499" spans="13:13" x14ac:dyDescent="0.25">
      <c r="M20499"/>
    </row>
    <row r="20500" spans="13:13" x14ac:dyDescent="0.25">
      <c r="M20500"/>
    </row>
    <row r="20501" spans="13:13" x14ac:dyDescent="0.25">
      <c r="M20501"/>
    </row>
    <row r="20502" spans="13:13" x14ac:dyDescent="0.25">
      <c r="M20502"/>
    </row>
    <row r="20503" spans="13:13" x14ac:dyDescent="0.25">
      <c r="M20503"/>
    </row>
    <row r="20504" spans="13:13" x14ac:dyDescent="0.25">
      <c r="M20504"/>
    </row>
    <row r="20505" spans="13:13" x14ac:dyDescent="0.25">
      <c r="M20505"/>
    </row>
    <row r="20506" spans="13:13" x14ac:dyDescent="0.25">
      <c r="M20506"/>
    </row>
    <row r="20507" spans="13:13" x14ac:dyDescent="0.25">
      <c r="M20507"/>
    </row>
    <row r="20508" spans="13:13" x14ac:dyDescent="0.25">
      <c r="M20508"/>
    </row>
    <row r="20509" spans="13:13" x14ac:dyDescent="0.25">
      <c r="M20509"/>
    </row>
    <row r="20510" spans="13:13" x14ac:dyDescent="0.25">
      <c r="M20510"/>
    </row>
    <row r="20511" spans="13:13" x14ac:dyDescent="0.25">
      <c r="M20511"/>
    </row>
    <row r="20512" spans="13:13" x14ac:dyDescent="0.25">
      <c r="M20512"/>
    </row>
    <row r="20513" spans="13:13" x14ac:dyDescent="0.25">
      <c r="M20513"/>
    </row>
    <row r="20514" spans="13:13" x14ac:dyDescent="0.25">
      <c r="M20514"/>
    </row>
    <row r="20515" spans="13:13" x14ac:dyDescent="0.25">
      <c r="M20515"/>
    </row>
    <row r="20516" spans="13:13" x14ac:dyDescent="0.25">
      <c r="M20516"/>
    </row>
    <row r="20517" spans="13:13" x14ac:dyDescent="0.25">
      <c r="M20517"/>
    </row>
    <row r="20518" spans="13:13" x14ac:dyDescent="0.25">
      <c r="M20518"/>
    </row>
    <row r="20519" spans="13:13" x14ac:dyDescent="0.25">
      <c r="M20519"/>
    </row>
    <row r="20520" spans="13:13" x14ac:dyDescent="0.25">
      <c r="M20520"/>
    </row>
    <row r="20521" spans="13:13" x14ac:dyDescent="0.25">
      <c r="M20521"/>
    </row>
    <row r="20522" spans="13:13" x14ac:dyDescent="0.25">
      <c r="M20522"/>
    </row>
    <row r="20523" spans="13:13" x14ac:dyDescent="0.25">
      <c r="M20523"/>
    </row>
    <row r="20524" spans="13:13" x14ac:dyDescent="0.25">
      <c r="M20524"/>
    </row>
    <row r="20525" spans="13:13" x14ac:dyDescent="0.25">
      <c r="M20525"/>
    </row>
    <row r="20526" spans="13:13" x14ac:dyDescent="0.25">
      <c r="M20526"/>
    </row>
    <row r="20527" spans="13:13" x14ac:dyDescent="0.25">
      <c r="M20527"/>
    </row>
    <row r="20528" spans="13:13" x14ac:dyDescent="0.25">
      <c r="M20528"/>
    </row>
    <row r="20529" spans="13:13" x14ac:dyDescent="0.25">
      <c r="M20529"/>
    </row>
    <row r="20530" spans="13:13" x14ac:dyDescent="0.25">
      <c r="M20530"/>
    </row>
    <row r="20531" spans="13:13" x14ac:dyDescent="0.25">
      <c r="M20531"/>
    </row>
    <row r="20532" spans="13:13" x14ac:dyDescent="0.25">
      <c r="M20532"/>
    </row>
    <row r="20533" spans="13:13" x14ac:dyDescent="0.25">
      <c r="M20533"/>
    </row>
    <row r="20534" spans="13:13" x14ac:dyDescent="0.25">
      <c r="M20534"/>
    </row>
    <row r="20535" spans="13:13" x14ac:dyDescent="0.25">
      <c r="M20535"/>
    </row>
    <row r="20536" spans="13:13" x14ac:dyDescent="0.25">
      <c r="M20536"/>
    </row>
    <row r="20537" spans="13:13" x14ac:dyDescent="0.25">
      <c r="M20537"/>
    </row>
    <row r="20538" spans="13:13" x14ac:dyDescent="0.25">
      <c r="M20538"/>
    </row>
    <row r="20539" spans="13:13" x14ac:dyDescent="0.25">
      <c r="M20539"/>
    </row>
    <row r="20540" spans="13:13" x14ac:dyDescent="0.25">
      <c r="M20540"/>
    </row>
    <row r="20541" spans="13:13" x14ac:dyDescent="0.25">
      <c r="M20541"/>
    </row>
    <row r="20542" spans="13:13" x14ac:dyDescent="0.25">
      <c r="M20542"/>
    </row>
    <row r="20543" spans="13:13" x14ac:dyDescent="0.25">
      <c r="M20543"/>
    </row>
    <row r="20544" spans="13:13" x14ac:dyDescent="0.25">
      <c r="M20544"/>
    </row>
    <row r="20545" spans="13:13" x14ac:dyDescent="0.25">
      <c r="M20545"/>
    </row>
    <row r="20546" spans="13:13" x14ac:dyDescent="0.25">
      <c r="M20546"/>
    </row>
    <row r="20547" spans="13:13" x14ac:dyDescent="0.25">
      <c r="M20547"/>
    </row>
    <row r="20548" spans="13:13" x14ac:dyDescent="0.25">
      <c r="M20548"/>
    </row>
    <row r="20549" spans="13:13" x14ac:dyDescent="0.25">
      <c r="M20549"/>
    </row>
    <row r="20550" spans="13:13" x14ac:dyDescent="0.25">
      <c r="M20550"/>
    </row>
    <row r="20551" spans="13:13" x14ac:dyDescent="0.25">
      <c r="M20551"/>
    </row>
    <row r="20552" spans="13:13" x14ac:dyDescent="0.25">
      <c r="M20552"/>
    </row>
    <row r="20553" spans="13:13" x14ac:dyDescent="0.25">
      <c r="M20553"/>
    </row>
    <row r="20554" spans="13:13" x14ac:dyDescent="0.25">
      <c r="M20554"/>
    </row>
    <row r="20555" spans="13:13" x14ac:dyDescent="0.25">
      <c r="M20555"/>
    </row>
    <row r="20556" spans="13:13" x14ac:dyDescent="0.25">
      <c r="M20556"/>
    </row>
    <row r="20557" spans="13:13" x14ac:dyDescent="0.25">
      <c r="M20557"/>
    </row>
    <row r="20558" spans="13:13" x14ac:dyDescent="0.25">
      <c r="M20558"/>
    </row>
    <row r="20559" spans="13:13" x14ac:dyDescent="0.25">
      <c r="M20559"/>
    </row>
    <row r="20560" spans="13:13" x14ac:dyDescent="0.25">
      <c r="M20560"/>
    </row>
    <row r="20561" spans="13:13" x14ac:dyDescent="0.25">
      <c r="M20561"/>
    </row>
    <row r="20562" spans="13:13" x14ac:dyDescent="0.25">
      <c r="M20562"/>
    </row>
    <row r="20563" spans="13:13" x14ac:dyDescent="0.25">
      <c r="M20563"/>
    </row>
    <row r="20564" spans="13:13" x14ac:dyDescent="0.25">
      <c r="M20564"/>
    </row>
    <row r="20565" spans="13:13" x14ac:dyDescent="0.25">
      <c r="M20565"/>
    </row>
    <row r="20566" spans="13:13" x14ac:dyDescent="0.25">
      <c r="M20566"/>
    </row>
    <row r="20567" spans="13:13" x14ac:dyDescent="0.25">
      <c r="M20567"/>
    </row>
    <row r="20568" spans="13:13" x14ac:dyDescent="0.25">
      <c r="M20568"/>
    </row>
    <row r="20569" spans="13:13" x14ac:dyDescent="0.25">
      <c r="M20569"/>
    </row>
    <row r="20570" spans="13:13" x14ac:dyDescent="0.25">
      <c r="M20570"/>
    </row>
    <row r="20571" spans="13:13" x14ac:dyDescent="0.25">
      <c r="M20571"/>
    </row>
    <row r="20572" spans="13:13" x14ac:dyDescent="0.25">
      <c r="M20572"/>
    </row>
    <row r="20573" spans="13:13" x14ac:dyDescent="0.25">
      <c r="M20573"/>
    </row>
    <row r="20574" spans="13:13" x14ac:dyDescent="0.25">
      <c r="M20574"/>
    </row>
    <row r="20575" spans="13:13" x14ac:dyDescent="0.25">
      <c r="M20575"/>
    </row>
    <row r="20576" spans="13:13" x14ac:dyDescent="0.25">
      <c r="M20576"/>
    </row>
    <row r="20577" spans="13:13" x14ac:dyDescent="0.25">
      <c r="M20577"/>
    </row>
    <row r="20578" spans="13:13" x14ac:dyDescent="0.25">
      <c r="M20578"/>
    </row>
    <row r="20579" spans="13:13" x14ac:dyDescent="0.25">
      <c r="M20579"/>
    </row>
    <row r="20580" spans="13:13" x14ac:dyDescent="0.25">
      <c r="M20580"/>
    </row>
    <row r="20581" spans="13:13" x14ac:dyDescent="0.25">
      <c r="M20581"/>
    </row>
    <row r="20582" spans="13:13" x14ac:dyDescent="0.25">
      <c r="M20582"/>
    </row>
    <row r="20583" spans="13:13" x14ac:dyDescent="0.25">
      <c r="M20583"/>
    </row>
    <row r="20584" spans="13:13" x14ac:dyDescent="0.25">
      <c r="M20584"/>
    </row>
    <row r="20585" spans="13:13" x14ac:dyDescent="0.25">
      <c r="M20585"/>
    </row>
    <row r="20586" spans="13:13" x14ac:dyDescent="0.25">
      <c r="M20586"/>
    </row>
    <row r="20587" spans="13:13" x14ac:dyDescent="0.25">
      <c r="M20587"/>
    </row>
    <row r="20588" spans="13:13" x14ac:dyDescent="0.25">
      <c r="M20588"/>
    </row>
    <row r="20589" spans="13:13" x14ac:dyDescent="0.25">
      <c r="M20589"/>
    </row>
    <row r="20590" spans="13:13" x14ac:dyDescent="0.25">
      <c r="M20590"/>
    </row>
    <row r="20591" spans="13:13" x14ac:dyDescent="0.25">
      <c r="M20591"/>
    </row>
    <row r="20592" spans="13:13" x14ac:dyDescent="0.25">
      <c r="M20592"/>
    </row>
    <row r="20593" spans="13:13" x14ac:dyDescent="0.25">
      <c r="M20593"/>
    </row>
    <row r="20594" spans="13:13" x14ac:dyDescent="0.25">
      <c r="M20594"/>
    </row>
    <row r="20595" spans="13:13" x14ac:dyDescent="0.25">
      <c r="M20595"/>
    </row>
    <row r="20596" spans="13:13" x14ac:dyDescent="0.25">
      <c r="M20596"/>
    </row>
    <row r="20597" spans="13:13" x14ac:dyDescent="0.25">
      <c r="M20597"/>
    </row>
    <row r="20598" spans="13:13" x14ac:dyDescent="0.25">
      <c r="M20598"/>
    </row>
    <row r="20599" spans="13:13" x14ac:dyDescent="0.25">
      <c r="M20599"/>
    </row>
    <row r="20600" spans="13:13" x14ac:dyDescent="0.25">
      <c r="M20600"/>
    </row>
    <row r="20601" spans="13:13" x14ac:dyDescent="0.25">
      <c r="M20601"/>
    </row>
    <row r="20602" spans="13:13" x14ac:dyDescent="0.25">
      <c r="M20602"/>
    </row>
    <row r="20603" spans="13:13" x14ac:dyDescent="0.25">
      <c r="M20603"/>
    </row>
    <row r="20604" spans="13:13" x14ac:dyDescent="0.25">
      <c r="M20604"/>
    </row>
    <row r="20605" spans="13:13" x14ac:dyDescent="0.25">
      <c r="M20605"/>
    </row>
    <row r="20606" spans="13:13" x14ac:dyDescent="0.25">
      <c r="M20606"/>
    </row>
    <row r="20607" spans="13:13" x14ac:dyDescent="0.25">
      <c r="M20607"/>
    </row>
    <row r="20608" spans="13:13" x14ac:dyDescent="0.25">
      <c r="M20608"/>
    </row>
    <row r="20609" spans="13:13" x14ac:dyDescent="0.25">
      <c r="M20609"/>
    </row>
    <row r="20610" spans="13:13" x14ac:dyDescent="0.25">
      <c r="M20610"/>
    </row>
    <row r="20611" spans="13:13" x14ac:dyDescent="0.25">
      <c r="M20611"/>
    </row>
    <row r="20612" spans="13:13" x14ac:dyDescent="0.25">
      <c r="M20612"/>
    </row>
    <row r="20613" spans="13:13" x14ac:dyDescent="0.25">
      <c r="M20613"/>
    </row>
    <row r="20614" spans="13:13" x14ac:dyDescent="0.25">
      <c r="M20614"/>
    </row>
    <row r="20615" spans="13:13" x14ac:dyDescent="0.25">
      <c r="M20615"/>
    </row>
    <row r="20616" spans="13:13" x14ac:dyDescent="0.25">
      <c r="M20616"/>
    </row>
    <row r="20617" spans="13:13" x14ac:dyDescent="0.25">
      <c r="M20617"/>
    </row>
    <row r="20618" spans="13:13" x14ac:dyDescent="0.25">
      <c r="M20618"/>
    </row>
    <row r="20619" spans="13:13" x14ac:dyDescent="0.25">
      <c r="M20619"/>
    </row>
    <row r="20620" spans="13:13" x14ac:dyDescent="0.25">
      <c r="M20620"/>
    </row>
    <row r="20621" spans="13:13" x14ac:dyDescent="0.25">
      <c r="M20621"/>
    </row>
    <row r="20622" spans="13:13" x14ac:dyDescent="0.25">
      <c r="M20622"/>
    </row>
    <row r="20623" spans="13:13" x14ac:dyDescent="0.25">
      <c r="M20623"/>
    </row>
    <row r="20624" spans="13:13" x14ac:dyDescent="0.25">
      <c r="M20624"/>
    </row>
    <row r="20625" spans="13:13" x14ac:dyDescent="0.25">
      <c r="M20625"/>
    </row>
    <row r="20626" spans="13:13" x14ac:dyDescent="0.25">
      <c r="M20626"/>
    </row>
    <row r="20627" spans="13:13" x14ac:dyDescent="0.25">
      <c r="M20627"/>
    </row>
    <row r="20628" spans="13:13" x14ac:dyDescent="0.25">
      <c r="M20628"/>
    </row>
    <row r="20629" spans="13:13" x14ac:dyDescent="0.25">
      <c r="M20629"/>
    </row>
    <row r="20630" spans="13:13" x14ac:dyDescent="0.25">
      <c r="M20630"/>
    </row>
    <row r="20631" spans="13:13" x14ac:dyDescent="0.25">
      <c r="M20631"/>
    </row>
    <row r="20632" spans="13:13" x14ac:dyDescent="0.25">
      <c r="M20632"/>
    </row>
    <row r="20633" spans="13:13" x14ac:dyDescent="0.25">
      <c r="M20633"/>
    </row>
    <row r="20634" spans="13:13" x14ac:dyDescent="0.25">
      <c r="M20634"/>
    </row>
    <row r="20635" spans="13:13" x14ac:dyDescent="0.25">
      <c r="M20635"/>
    </row>
    <row r="20636" spans="13:13" x14ac:dyDescent="0.25">
      <c r="M20636"/>
    </row>
    <row r="20637" spans="13:13" x14ac:dyDescent="0.25">
      <c r="M20637"/>
    </row>
    <row r="20638" spans="13:13" x14ac:dyDescent="0.25">
      <c r="M20638"/>
    </row>
    <row r="20639" spans="13:13" x14ac:dyDescent="0.25">
      <c r="M20639"/>
    </row>
    <row r="20640" spans="13:13" x14ac:dyDescent="0.25">
      <c r="M20640"/>
    </row>
    <row r="20641" spans="13:13" x14ac:dyDescent="0.25">
      <c r="M20641"/>
    </row>
    <row r="20642" spans="13:13" x14ac:dyDescent="0.25">
      <c r="M20642"/>
    </row>
    <row r="20643" spans="13:13" x14ac:dyDescent="0.25">
      <c r="M20643"/>
    </row>
    <row r="20644" spans="13:13" x14ac:dyDescent="0.25">
      <c r="M20644"/>
    </row>
    <row r="20645" spans="13:13" x14ac:dyDescent="0.25">
      <c r="M20645"/>
    </row>
    <row r="20646" spans="13:13" x14ac:dyDescent="0.25">
      <c r="M20646"/>
    </row>
    <row r="20647" spans="13:13" x14ac:dyDescent="0.25">
      <c r="M20647"/>
    </row>
    <row r="20648" spans="13:13" x14ac:dyDescent="0.25">
      <c r="M20648"/>
    </row>
    <row r="20649" spans="13:13" x14ac:dyDescent="0.25">
      <c r="M20649"/>
    </row>
    <row r="20650" spans="13:13" x14ac:dyDescent="0.25">
      <c r="M20650"/>
    </row>
    <row r="20651" spans="13:13" x14ac:dyDescent="0.25">
      <c r="M20651"/>
    </row>
    <row r="20652" spans="13:13" x14ac:dyDescent="0.25">
      <c r="M20652"/>
    </row>
    <row r="20653" spans="13:13" x14ac:dyDescent="0.25">
      <c r="M20653"/>
    </row>
    <row r="20654" spans="13:13" x14ac:dyDescent="0.25">
      <c r="M20654"/>
    </row>
    <row r="20655" spans="13:13" x14ac:dyDescent="0.25">
      <c r="M20655"/>
    </row>
    <row r="20656" spans="13:13" x14ac:dyDescent="0.25">
      <c r="M20656"/>
    </row>
    <row r="20657" spans="13:13" x14ac:dyDescent="0.25">
      <c r="M20657"/>
    </row>
    <row r="20658" spans="13:13" x14ac:dyDescent="0.25">
      <c r="M20658"/>
    </row>
    <row r="20659" spans="13:13" x14ac:dyDescent="0.25">
      <c r="M20659"/>
    </row>
    <row r="20660" spans="13:13" x14ac:dyDescent="0.25">
      <c r="M20660"/>
    </row>
    <row r="20661" spans="13:13" x14ac:dyDescent="0.25">
      <c r="M20661"/>
    </row>
    <row r="20662" spans="13:13" x14ac:dyDescent="0.25">
      <c r="M20662"/>
    </row>
    <row r="20663" spans="13:13" x14ac:dyDescent="0.25">
      <c r="M20663"/>
    </row>
    <row r="20664" spans="13:13" x14ac:dyDescent="0.25">
      <c r="M20664"/>
    </row>
    <row r="20665" spans="13:13" x14ac:dyDescent="0.25">
      <c r="M20665"/>
    </row>
    <row r="20666" spans="13:13" x14ac:dyDescent="0.25">
      <c r="M20666"/>
    </row>
    <row r="20667" spans="13:13" x14ac:dyDescent="0.25">
      <c r="M20667"/>
    </row>
    <row r="20668" spans="13:13" x14ac:dyDescent="0.25">
      <c r="M20668"/>
    </row>
    <row r="20669" spans="13:13" x14ac:dyDescent="0.25">
      <c r="M20669"/>
    </row>
    <row r="20670" spans="13:13" x14ac:dyDescent="0.25">
      <c r="M20670"/>
    </row>
    <row r="20671" spans="13:13" x14ac:dyDescent="0.25">
      <c r="M20671"/>
    </row>
    <row r="20672" spans="13:13" x14ac:dyDescent="0.25">
      <c r="M20672"/>
    </row>
    <row r="20673" spans="13:13" x14ac:dyDescent="0.25">
      <c r="M20673"/>
    </row>
    <row r="20674" spans="13:13" x14ac:dyDescent="0.25">
      <c r="M20674"/>
    </row>
    <row r="20675" spans="13:13" x14ac:dyDescent="0.25">
      <c r="M20675"/>
    </row>
    <row r="20676" spans="13:13" x14ac:dyDescent="0.25">
      <c r="M20676"/>
    </row>
    <row r="20677" spans="13:13" x14ac:dyDescent="0.25">
      <c r="M20677"/>
    </row>
    <row r="20678" spans="13:13" x14ac:dyDescent="0.25">
      <c r="M20678"/>
    </row>
    <row r="20679" spans="13:13" x14ac:dyDescent="0.25">
      <c r="M20679"/>
    </row>
    <row r="20680" spans="13:13" x14ac:dyDescent="0.25">
      <c r="M20680"/>
    </row>
    <row r="20681" spans="13:13" x14ac:dyDescent="0.25">
      <c r="M20681"/>
    </row>
    <row r="20682" spans="13:13" x14ac:dyDescent="0.25">
      <c r="M20682"/>
    </row>
    <row r="20683" spans="13:13" x14ac:dyDescent="0.25">
      <c r="M20683"/>
    </row>
    <row r="20684" spans="13:13" x14ac:dyDescent="0.25">
      <c r="M20684"/>
    </row>
    <row r="20685" spans="13:13" x14ac:dyDescent="0.25">
      <c r="M20685"/>
    </row>
    <row r="20686" spans="13:13" x14ac:dyDescent="0.25">
      <c r="M20686"/>
    </row>
    <row r="20687" spans="13:13" x14ac:dyDescent="0.25">
      <c r="M20687"/>
    </row>
    <row r="20688" spans="13:13" x14ac:dyDescent="0.25">
      <c r="M20688"/>
    </row>
    <row r="20689" spans="13:13" x14ac:dyDescent="0.25">
      <c r="M20689"/>
    </row>
    <row r="20690" spans="13:13" x14ac:dyDescent="0.25">
      <c r="M20690"/>
    </row>
    <row r="20691" spans="13:13" x14ac:dyDescent="0.25">
      <c r="M20691"/>
    </row>
    <row r="20692" spans="13:13" x14ac:dyDescent="0.25">
      <c r="M20692"/>
    </row>
    <row r="20693" spans="13:13" x14ac:dyDescent="0.25">
      <c r="M20693"/>
    </row>
    <row r="20694" spans="13:13" x14ac:dyDescent="0.25">
      <c r="M20694"/>
    </row>
    <row r="20695" spans="13:13" x14ac:dyDescent="0.25">
      <c r="M20695"/>
    </row>
    <row r="20696" spans="13:13" x14ac:dyDescent="0.25">
      <c r="M20696"/>
    </row>
    <row r="20697" spans="13:13" x14ac:dyDescent="0.25">
      <c r="M20697"/>
    </row>
    <row r="20698" spans="13:13" x14ac:dyDescent="0.25">
      <c r="M20698"/>
    </row>
    <row r="20699" spans="13:13" x14ac:dyDescent="0.25">
      <c r="M20699"/>
    </row>
    <row r="20700" spans="13:13" x14ac:dyDescent="0.25">
      <c r="M20700"/>
    </row>
    <row r="20701" spans="13:13" x14ac:dyDescent="0.25">
      <c r="M20701"/>
    </row>
    <row r="20702" spans="13:13" x14ac:dyDescent="0.25">
      <c r="M20702"/>
    </row>
    <row r="20703" spans="13:13" x14ac:dyDescent="0.25">
      <c r="M20703"/>
    </row>
    <row r="20704" spans="13:13" x14ac:dyDescent="0.25">
      <c r="M20704"/>
    </row>
    <row r="20705" spans="13:13" x14ac:dyDescent="0.25">
      <c r="M20705"/>
    </row>
    <row r="20706" spans="13:13" x14ac:dyDescent="0.25">
      <c r="M20706"/>
    </row>
    <row r="20707" spans="13:13" x14ac:dyDescent="0.25">
      <c r="M20707"/>
    </row>
    <row r="20708" spans="13:13" x14ac:dyDescent="0.25">
      <c r="M20708"/>
    </row>
    <row r="20709" spans="13:13" x14ac:dyDescent="0.25">
      <c r="M20709"/>
    </row>
    <row r="20710" spans="13:13" x14ac:dyDescent="0.25">
      <c r="M20710"/>
    </row>
    <row r="20711" spans="13:13" x14ac:dyDescent="0.25">
      <c r="M20711"/>
    </row>
    <row r="20712" spans="13:13" x14ac:dyDescent="0.25">
      <c r="M20712"/>
    </row>
    <row r="20713" spans="13:13" x14ac:dyDescent="0.25">
      <c r="M20713"/>
    </row>
    <row r="20714" spans="13:13" x14ac:dyDescent="0.25">
      <c r="M20714"/>
    </row>
    <row r="20715" spans="13:13" x14ac:dyDescent="0.25">
      <c r="M20715"/>
    </row>
    <row r="20716" spans="13:13" x14ac:dyDescent="0.25">
      <c r="M20716"/>
    </row>
    <row r="20717" spans="13:13" x14ac:dyDescent="0.25">
      <c r="M20717"/>
    </row>
    <row r="20718" spans="13:13" x14ac:dyDescent="0.25">
      <c r="M20718"/>
    </row>
    <row r="20719" spans="13:13" x14ac:dyDescent="0.25">
      <c r="M20719"/>
    </row>
    <row r="20720" spans="13:13" x14ac:dyDescent="0.25">
      <c r="M20720"/>
    </row>
    <row r="20721" spans="13:13" x14ac:dyDescent="0.25">
      <c r="M20721"/>
    </row>
    <row r="20722" spans="13:13" x14ac:dyDescent="0.25">
      <c r="M20722"/>
    </row>
    <row r="20723" spans="13:13" x14ac:dyDescent="0.25">
      <c r="M20723"/>
    </row>
    <row r="20724" spans="13:13" x14ac:dyDescent="0.25">
      <c r="M20724"/>
    </row>
    <row r="20725" spans="13:13" x14ac:dyDescent="0.25">
      <c r="M20725"/>
    </row>
    <row r="20726" spans="13:13" x14ac:dyDescent="0.25">
      <c r="M20726"/>
    </row>
    <row r="20727" spans="13:13" x14ac:dyDescent="0.25">
      <c r="M20727"/>
    </row>
    <row r="20728" spans="13:13" x14ac:dyDescent="0.25">
      <c r="M20728"/>
    </row>
    <row r="20729" spans="13:13" x14ac:dyDescent="0.25">
      <c r="M20729"/>
    </row>
    <row r="20730" spans="13:13" x14ac:dyDescent="0.25">
      <c r="M20730"/>
    </row>
    <row r="20731" spans="13:13" x14ac:dyDescent="0.25">
      <c r="M20731"/>
    </row>
    <row r="20732" spans="13:13" x14ac:dyDescent="0.25">
      <c r="M20732"/>
    </row>
    <row r="20733" spans="13:13" x14ac:dyDescent="0.25">
      <c r="M20733"/>
    </row>
    <row r="20734" spans="13:13" x14ac:dyDescent="0.25">
      <c r="M20734"/>
    </row>
    <row r="20735" spans="13:13" x14ac:dyDescent="0.25">
      <c r="M20735"/>
    </row>
    <row r="20736" spans="13:13" x14ac:dyDescent="0.25">
      <c r="M20736"/>
    </row>
    <row r="20737" spans="13:13" x14ac:dyDescent="0.25">
      <c r="M20737"/>
    </row>
    <row r="20738" spans="13:13" x14ac:dyDescent="0.25">
      <c r="M20738"/>
    </row>
    <row r="20739" spans="13:13" x14ac:dyDescent="0.25">
      <c r="M20739"/>
    </row>
    <row r="20740" spans="13:13" x14ac:dyDescent="0.25">
      <c r="M20740"/>
    </row>
    <row r="20741" spans="13:13" x14ac:dyDescent="0.25">
      <c r="M20741"/>
    </row>
    <row r="20742" spans="13:13" x14ac:dyDescent="0.25">
      <c r="M20742"/>
    </row>
    <row r="20743" spans="13:13" x14ac:dyDescent="0.25">
      <c r="M20743"/>
    </row>
    <row r="20744" spans="13:13" x14ac:dyDescent="0.25">
      <c r="M20744"/>
    </row>
    <row r="20745" spans="13:13" x14ac:dyDescent="0.25">
      <c r="M20745"/>
    </row>
    <row r="20746" spans="13:13" x14ac:dyDescent="0.25">
      <c r="M20746"/>
    </row>
    <row r="20747" spans="13:13" x14ac:dyDescent="0.25">
      <c r="M20747"/>
    </row>
    <row r="20748" spans="13:13" x14ac:dyDescent="0.25">
      <c r="M20748"/>
    </row>
    <row r="20749" spans="13:13" x14ac:dyDescent="0.25">
      <c r="M20749"/>
    </row>
    <row r="20750" spans="13:13" x14ac:dyDescent="0.25">
      <c r="M20750"/>
    </row>
    <row r="20751" spans="13:13" x14ac:dyDescent="0.25">
      <c r="M20751"/>
    </row>
    <row r="20752" spans="13:13" x14ac:dyDescent="0.25">
      <c r="M20752"/>
    </row>
    <row r="20753" spans="13:13" x14ac:dyDescent="0.25">
      <c r="M20753"/>
    </row>
    <row r="20754" spans="13:13" x14ac:dyDescent="0.25">
      <c r="M20754"/>
    </row>
    <row r="20755" spans="13:13" x14ac:dyDescent="0.25">
      <c r="M20755"/>
    </row>
    <row r="20756" spans="13:13" x14ac:dyDescent="0.25">
      <c r="M20756"/>
    </row>
    <row r="20757" spans="13:13" x14ac:dyDescent="0.25">
      <c r="M20757"/>
    </row>
    <row r="20758" spans="13:13" x14ac:dyDescent="0.25">
      <c r="M20758"/>
    </row>
    <row r="20759" spans="13:13" x14ac:dyDescent="0.25">
      <c r="M20759"/>
    </row>
    <row r="20760" spans="13:13" x14ac:dyDescent="0.25">
      <c r="M20760"/>
    </row>
    <row r="20761" spans="13:13" x14ac:dyDescent="0.25">
      <c r="M20761"/>
    </row>
    <row r="20762" spans="13:13" x14ac:dyDescent="0.25">
      <c r="M20762"/>
    </row>
    <row r="20763" spans="13:13" x14ac:dyDescent="0.25">
      <c r="M20763"/>
    </row>
    <row r="20764" spans="13:13" x14ac:dyDescent="0.25">
      <c r="M20764"/>
    </row>
    <row r="20765" spans="13:13" x14ac:dyDescent="0.25">
      <c r="M20765"/>
    </row>
    <row r="20766" spans="13:13" x14ac:dyDescent="0.25">
      <c r="M20766"/>
    </row>
    <row r="20767" spans="13:13" x14ac:dyDescent="0.25">
      <c r="M20767"/>
    </row>
    <row r="20768" spans="13:13" x14ac:dyDescent="0.25">
      <c r="M20768"/>
    </row>
    <row r="20769" spans="13:13" x14ac:dyDescent="0.25">
      <c r="M20769"/>
    </row>
    <row r="20770" spans="13:13" x14ac:dyDescent="0.25">
      <c r="M20770"/>
    </row>
    <row r="20771" spans="13:13" x14ac:dyDescent="0.25">
      <c r="M20771"/>
    </row>
    <row r="20772" spans="13:13" x14ac:dyDescent="0.25">
      <c r="M20772"/>
    </row>
    <row r="20773" spans="13:13" x14ac:dyDescent="0.25">
      <c r="M20773"/>
    </row>
    <row r="20774" spans="13:13" x14ac:dyDescent="0.25">
      <c r="M20774"/>
    </row>
    <row r="20775" spans="13:13" x14ac:dyDescent="0.25">
      <c r="M20775"/>
    </row>
    <row r="20776" spans="13:13" x14ac:dyDescent="0.25">
      <c r="M20776"/>
    </row>
    <row r="20777" spans="13:13" x14ac:dyDescent="0.25">
      <c r="M20777"/>
    </row>
    <row r="20778" spans="13:13" x14ac:dyDescent="0.25">
      <c r="M20778"/>
    </row>
    <row r="20779" spans="13:13" x14ac:dyDescent="0.25">
      <c r="M20779"/>
    </row>
    <row r="20780" spans="13:13" x14ac:dyDescent="0.25">
      <c r="M20780"/>
    </row>
    <row r="20781" spans="13:13" x14ac:dyDescent="0.25">
      <c r="M20781"/>
    </row>
    <row r="20782" spans="13:13" x14ac:dyDescent="0.25">
      <c r="M20782"/>
    </row>
    <row r="20783" spans="13:13" x14ac:dyDescent="0.25">
      <c r="M20783"/>
    </row>
    <row r="20784" spans="13:13" x14ac:dyDescent="0.25">
      <c r="M20784"/>
    </row>
    <row r="20785" spans="13:13" x14ac:dyDescent="0.25">
      <c r="M20785"/>
    </row>
    <row r="20786" spans="13:13" x14ac:dyDescent="0.25">
      <c r="M20786"/>
    </row>
    <row r="20787" spans="13:13" x14ac:dyDescent="0.25">
      <c r="M20787"/>
    </row>
    <row r="20788" spans="13:13" x14ac:dyDescent="0.25">
      <c r="M20788"/>
    </row>
    <row r="20789" spans="13:13" x14ac:dyDescent="0.25">
      <c r="M20789"/>
    </row>
    <row r="20790" spans="13:13" x14ac:dyDescent="0.25">
      <c r="M20790"/>
    </row>
    <row r="20791" spans="13:13" x14ac:dyDescent="0.25">
      <c r="M20791"/>
    </row>
    <row r="20792" spans="13:13" x14ac:dyDescent="0.25">
      <c r="M20792"/>
    </row>
    <row r="20793" spans="13:13" x14ac:dyDescent="0.25">
      <c r="M20793"/>
    </row>
    <row r="20794" spans="13:13" x14ac:dyDescent="0.25">
      <c r="M20794"/>
    </row>
    <row r="20795" spans="13:13" x14ac:dyDescent="0.25">
      <c r="M20795"/>
    </row>
    <row r="20796" spans="13:13" x14ac:dyDescent="0.25">
      <c r="M20796"/>
    </row>
    <row r="20797" spans="13:13" x14ac:dyDescent="0.25">
      <c r="M20797"/>
    </row>
    <row r="20798" spans="13:13" x14ac:dyDescent="0.25">
      <c r="M20798"/>
    </row>
    <row r="20799" spans="13:13" x14ac:dyDescent="0.25">
      <c r="M20799"/>
    </row>
    <row r="20800" spans="13:13" x14ac:dyDescent="0.25">
      <c r="M20800"/>
    </row>
    <row r="20801" spans="13:13" x14ac:dyDescent="0.25">
      <c r="M20801"/>
    </row>
    <row r="20802" spans="13:13" x14ac:dyDescent="0.25">
      <c r="M20802"/>
    </row>
    <row r="20803" spans="13:13" x14ac:dyDescent="0.25">
      <c r="M20803"/>
    </row>
    <row r="20804" spans="13:13" x14ac:dyDescent="0.25">
      <c r="M20804"/>
    </row>
    <row r="20805" spans="13:13" x14ac:dyDescent="0.25">
      <c r="M20805"/>
    </row>
    <row r="20806" spans="13:13" x14ac:dyDescent="0.25">
      <c r="M20806"/>
    </row>
    <row r="20807" spans="13:13" x14ac:dyDescent="0.25">
      <c r="M20807"/>
    </row>
    <row r="20808" spans="13:13" x14ac:dyDescent="0.25">
      <c r="M20808"/>
    </row>
    <row r="20809" spans="13:13" x14ac:dyDescent="0.25">
      <c r="M20809"/>
    </row>
    <row r="20810" spans="13:13" x14ac:dyDescent="0.25">
      <c r="M20810"/>
    </row>
    <row r="20811" spans="13:13" x14ac:dyDescent="0.25">
      <c r="M20811"/>
    </row>
    <row r="20812" spans="13:13" x14ac:dyDescent="0.25">
      <c r="M20812"/>
    </row>
    <row r="20813" spans="13:13" x14ac:dyDescent="0.25">
      <c r="M20813"/>
    </row>
    <row r="20814" spans="13:13" x14ac:dyDescent="0.25">
      <c r="M20814"/>
    </row>
    <row r="20815" spans="13:13" x14ac:dyDescent="0.25">
      <c r="M20815"/>
    </row>
    <row r="20816" spans="13:13" x14ac:dyDescent="0.25">
      <c r="M20816"/>
    </row>
    <row r="20817" spans="13:13" x14ac:dyDescent="0.25">
      <c r="M20817"/>
    </row>
    <row r="20818" spans="13:13" x14ac:dyDescent="0.25">
      <c r="M20818"/>
    </row>
    <row r="20819" spans="13:13" x14ac:dyDescent="0.25">
      <c r="M20819"/>
    </row>
    <row r="20820" spans="13:13" x14ac:dyDescent="0.25">
      <c r="M20820"/>
    </row>
    <row r="20821" spans="13:13" x14ac:dyDescent="0.25">
      <c r="M20821"/>
    </row>
    <row r="20822" spans="13:13" x14ac:dyDescent="0.25">
      <c r="M20822"/>
    </row>
    <row r="20823" spans="13:13" x14ac:dyDescent="0.25">
      <c r="M20823"/>
    </row>
    <row r="20824" spans="13:13" x14ac:dyDescent="0.25">
      <c r="M20824"/>
    </row>
    <row r="20825" spans="13:13" x14ac:dyDescent="0.25">
      <c r="M20825"/>
    </row>
    <row r="20826" spans="13:13" x14ac:dyDescent="0.25">
      <c r="M20826"/>
    </row>
    <row r="20827" spans="13:13" x14ac:dyDescent="0.25">
      <c r="M20827"/>
    </row>
    <row r="20828" spans="13:13" x14ac:dyDescent="0.25">
      <c r="M20828"/>
    </row>
    <row r="20829" spans="13:13" x14ac:dyDescent="0.25">
      <c r="M20829"/>
    </row>
    <row r="20830" spans="13:13" x14ac:dyDescent="0.25">
      <c r="M20830"/>
    </row>
    <row r="20831" spans="13:13" x14ac:dyDescent="0.25">
      <c r="M20831"/>
    </row>
    <row r="20832" spans="13:13" x14ac:dyDescent="0.25">
      <c r="M20832"/>
    </row>
    <row r="20833" spans="13:13" x14ac:dyDescent="0.25">
      <c r="M20833"/>
    </row>
    <row r="20834" spans="13:13" x14ac:dyDescent="0.25">
      <c r="M20834"/>
    </row>
    <row r="20835" spans="13:13" x14ac:dyDescent="0.25">
      <c r="M20835"/>
    </row>
    <row r="20836" spans="13:13" x14ac:dyDescent="0.25">
      <c r="M20836"/>
    </row>
    <row r="20837" spans="13:13" x14ac:dyDescent="0.25">
      <c r="M20837"/>
    </row>
    <row r="20838" spans="13:13" x14ac:dyDescent="0.25">
      <c r="M20838"/>
    </row>
    <row r="20839" spans="13:13" x14ac:dyDescent="0.25">
      <c r="M20839"/>
    </row>
    <row r="20840" spans="13:13" x14ac:dyDescent="0.25">
      <c r="M20840"/>
    </row>
    <row r="20841" spans="13:13" x14ac:dyDescent="0.25">
      <c r="M20841"/>
    </row>
    <row r="20842" spans="13:13" x14ac:dyDescent="0.25">
      <c r="M20842"/>
    </row>
    <row r="20843" spans="13:13" x14ac:dyDescent="0.25">
      <c r="M20843"/>
    </row>
    <row r="20844" spans="13:13" x14ac:dyDescent="0.25">
      <c r="M20844"/>
    </row>
    <row r="20845" spans="13:13" x14ac:dyDescent="0.25">
      <c r="M20845"/>
    </row>
    <row r="20846" spans="13:13" x14ac:dyDescent="0.25">
      <c r="M20846"/>
    </row>
    <row r="20847" spans="13:13" x14ac:dyDescent="0.25">
      <c r="M20847"/>
    </row>
    <row r="20848" spans="13:13" x14ac:dyDescent="0.25">
      <c r="M20848"/>
    </row>
    <row r="20849" spans="13:13" x14ac:dyDescent="0.25">
      <c r="M20849"/>
    </row>
    <row r="20850" spans="13:13" x14ac:dyDescent="0.25">
      <c r="M20850"/>
    </row>
    <row r="20851" spans="13:13" x14ac:dyDescent="0.25">
      <c r="M20851"/>
    </row>
    <row r="20852" spans="13:13" x14ac:dyDescent="0.25">
      <c r="M20852"/>
    </row>
    <row r="20853" spans="13:13" x14ac:dyDescent="0.25">
      <c r="M20853"/>
    </row>
    <row r="20854" spans="13:13" x14ac:dyDescent="0.25">
      <c r="M20854"/>
    </row>
    <row r="20855" spans="13:13" x14ac:dyDescent="0.25">
      <c r="M20855"/>
    </row>
    <row r="20856" spans="13:13" x14ac:dyDescent="0.25">
      <c r="M20856"/>
    </row>
    <row r="20857" spans="13:13" x14ac:dyDescent="0.25">
      <c r="M20857"/>
    </row>
    <row r="20858" spans="13:13" x14ac:dyDescent="0.25">
      <c r="M20858"/>
    </row>
    <row r="20859" spans="13:13" x14ac:dyDescent="0.25">
      <c r="M20859"/>
    </row>
    <row r="20860" spans="13:13" x14ac:dyDescent="0.25">
      <c r="M20860"/>
    </row>
    <row r="20861" spans="13:13" x14ac:dyDescent="0.25">
      <c r="M20861"/>
    </row>
    <row r="20862" spans="13:13" x14ac:dyDescent="0.25">
      <c r="M20862"/>
    </row>
    <row r="20863" spans="13:13" x14ac:dyDescent="0.25">
      <c r="M20863"/>
    </row>
    <row r="20864" spans="13:13" x14ac:dyDescent="0.25">
      <c r="M20864"/>
    </row>
    <row r="20865" spans="13:13" x14ac:dyDescent="0.25">
      <c r="M20865"/>
    </row>
    <row r="20866" spans="13:13" x14ac:dyDescent="0.25">
      <c r="M20866"/>
    </row>
    <row r="20867" spans="13:13" x14ac:dyDescent="0.25">
      <c r="M20867"/>
    </row>
    <row r="20868" spans="13:13" x14ac:dyDescent="0.25">
      <c r="M20868"/>
    </row>
    <row r="20869" spans="13:13" x14ac:dyDescent="0.25">
      <c r="M20869"/>
    </row>
    <row r="20870" spans="13:13" x14ac:dyDescent="0.25">
      <c r="M20870"/>
    </row>
    <row r="20871" spans="13:13" x14ac:dyDescent="0.25">
      <c r="M20871"/>
    </row>
    <row r="20872" spans="13:13" x14ac:dyDescent="0.25">
      <c r="M20872"/>
    </row>
    <row r="20873" spans="13:13" x14ac:dyDescent="0.25">
      <c r="M20873"/>
    </row>
    <row r="20874" spans="13:13" x14ac:dyDescent="0.25">
      <c r="M20874"/>
    </row>
    <row r="20875" spans="13:13" x14ac:dyDescent="0.25">
      <c r="M20875"/>
    </row>
    <row r="20876" spans="13:13" x14ac:dyDescent="0.25">
      <c r="M20876"/>
    </row>
    <row r="20877" spans="13:13" x14ac:dyDescent="0.25">
      <c r="M20877"/>
    </row>
    <row r="20878" spans="13:13" x14ac:dyDescent="0.25">
      <c r="M20878"/>
    </row>
    <row r="20879" spans="13:13" x14ac:dyDescent="0.25">
      <c r="M20879"/>
    </row>
    <row r="20880" spans="13:13" x14ac:dyDescent="0.25">
      <c r="M20880"/>
    </row>
    <row r="20881" spans="13:13" x14ac:dyDescent="0.25">
      <c r="M20881"/>
    </row>
    <row r="20882" spans="13:13" x14ac:dyDescent="0.25">
      <c r="M20882"/>
    </row>
    <row r="20883" spans="13:13" x14ac:dyDescent="0.25">
      <c r="M20883"/>
    </row>
    <row r="20884" spans="13:13" x14ac:dyDescent="0.25">
      <c r="M20884"/>
    </row>
    <row r="20885" spans="13:13" x14ac:dyDescent="0.25">
      <c r="M20885"/>
    </row>
    <row r="20886" spans="13:13" x14ac:dyDescent="0.25">
      <c r="M20886"/>
    </row>
    <row r="20887" spans="13:13" x14ac:dyDescent="0.25">
      <c r="M20887"/>
    </row>
    <row r="20888" spans="13:13" x14ac:dyDescent="0.25">
      <c r="M20888"/>
    </row>
    <row r="20889" spans="13:13" x14ac:dyDescent="0.25">
      <c r="M20889"/>
    </row>
    <row r="20890" spans="13:13" x14ac:dyDescent="0.25">
      <c r="M20890"/>
    </row>
    <row r="20891" spans="13:13" x14ac:dyDescent="0.25">
      <c r="M20891"/>
    </row>
    <row r="20892" spans="13:13" x14ac:dyDescent="0.25">
      <c r="M20892"/>
    </row>
    <row r="20893" spans="13:13" x14ac:dyDescent="0.25">
      <c r="M20893"/>
    </row>
    <row r="20894" spans="13:13" x14ac:dyDescent="0.25">
      <c r="M20894"/>
    </row>
    <row r="20895" spans="13:13" x14ac:dyDescent="0.25">
      <c r="M20895"/>
    </row>
    <row r="20896" spans="13:13" x14ac:dyDescent="0.25">
      <c r="M20896"/>
    </row>
    <row r="20897" spans="13:13" x14ac:dyDescent="0.25">
      <c r="M20897"/>
    </row>
    <row r="20898" spans="13:13" x14ac:dyDescent="0.25">
      <c r="M20898"/>
    </row>
    <row r="20899" spans="13:13" x14ac:dyDescent="0.25">
      <c r="M20899"/>
    </row>
    <row r="20900" spans="13:13" x14ac:dyDescent="0.25">
      <c r="M20900"/>
    </row>
    <row r="20901" spans="13:13" x14ac:dyDescent="0.25">
      <c r="M20901"/>
    </row>
    <row r="20902" spans="13:13" x14ac:dyDescent="0.25">
      <c r="M20902"/>
    </row>
    <row r="20903" spans="13:13" x14ac:dyDescent="0.25">
      <c r="M20903"/>
    </row>
    <row r="20904" spans="13:13" x14ac:dyDescent="0.25">
      <c r="M20904"/>
    </row>
    <row r="20905" spans="13:13" x14ac:dyDescent="0.25">
      <c r="M20905"/>
    </row>
    <row r="20906" spans="13:13" x14ac:dyDescent="0.25">
      <c r="M20906"/>
    </row>
    <row r="20907" spans="13:13" x14ac:dyDescent="0.25">
      <c r="M20907"/>
    </row>
    <row r="20908" spans="13:13" x14ac:dyDescent="0.25">
      <c r="M20908"/>
    </row>
    <row r="20909" spans="13:13" x14ac:dyDescent="0.25">
      <c r="M20909"/>
    </row>
    <row r="20910" spans="13:13" x14ac:dyDescent="0.25">
      <c r="M20910"/>
    </row>
    <row r="20911" spans="13:13" x14ac:dyDescent="0.25">
      <c r="M20911"/>
    </row>
    <row r="20912" spans="13:13" x14ac:dyDescent="0.25">
      <c r="M20912"/>
    </row>
    <row r="20913" spans="13:13" x14ac:dyDescent="0.25">
      <c r="M20913"/>
    </row>
    <row r="20914" spans="13:13" x14ac:dyDescent="0.25">
      <c r="M20914"/>
    </row>
    <row r="20915" spans="13:13" x14ac:dyDescent="0.25">
      <c r="M20915"/>
    </row>
    <row r="20916" spans="13:13" x14ac:dyDescent="0.25">
      <c r="M20916"/>
    </row>
    <row r="20917" spans="13:13" x14ac:dyDescent="0.25">
      <c r="M20917"/>
    </row>
    <row r="20918" spans="13:13" x14ac:dyDescent="0.25">
      <c r="M20918"/>
    </row>
    <row r="20919" spans="13:13" x14ac:dyDescent="0.25">
      <c r="M20919"/>
    </row>
    <row r="20920" spans="13:13" x14ac:dyDescent="0.25">
      <c r="M20920"/>
    </row>
    <row r="20921" spans="13:13" x14ac:dyDescent="0.25">
      <c r="M20921"/>
    </row>
    <row r="20922" spans="13:13" x14ac:dyDescent="0.25">
      <c r="M20922"/>
    </row>
    <row r="20923" spans="13:13" x14ac:dyDescent="0.25">
      <c r="M20923"/>
    </row>
    <row r="20924" spans="13:13" x14ac:dyDescent="0.25">
      <c r="M20924"/>
    </row>
    <row r="20925" spans="13:13" x14ac:dyDescent="0.25">
      <c r="M20925"/>
    </row>
    <row r="20926" spans="13:13" x14ac:dyDescent="0.25">
      <c r="M20926"/>
    </row>
    <row r="20927" spans="13:13" x14ac:dyDescent="0.25">
      <c r="M20927"/>
    </row>
    <row r="20928" spans="13:13" x14ac:dyDescent="0.25">
      <c r="M20928"/>
    </row>
    <row r="20929" spans="13:13" x14ac:dyDescent="0.25">
      <c r="M20929"/>
    </row>
    <row r="20930" spans="13:13" x14ac:dyDescent="0.25">
      <c r="M20930"/>
    </row>
    <row r="20931" spans="13:13" x14ac:dyDescent="0.25">
      <c r="M20931"/>
    </row>
    <row r="20932" spans="13:13" x14ac:dyDescent="0.25">
      <c r="M20932"/>
    </row>
    <row r="20933" spans="13:13" x14ac:dyDescent="0.25">
      <c r="M20933"/>
    </row>
    <row r="20934" spans="13:13" x14ac:dyDescent="0.25">
      <c r="M20934"/>
    </row>
    <row r="20935" spans="13:13" x14ac:dyDescent="0.25">
      <c r="M20935"/>
    </row>
    <row r="20936" spans="13:13" x14ac:dyDescent="0.25">
      <c r="M20936"/>
    </row>
    <row r="20937" spans="13:13" x14ac:dyDescent="0.25">
      <c r="M20937"/>
    </row>
    <row r="20938" spans="13:13" x14ac:dyDescent="0.25">
      <c r="M20938"/>
    </row>
    <row r="20939" spans="13:13" x14ac:dyDescent="0.25">
      <c r="M20939"/>
    </row>
    <row r="20940" spans="13:13" x14ac:dyDescent="0.25">
      <c r="M20940"/>
    </row>
    <row r="20941" spans="13:13" x14ac:dyDescent="0.25">
      <c r="M20941"/>
    </row>
    <row r="20942" spans="13:13" x14ac:dyDescent="0.25">
      <c r="M20942"/>
    </row>
    <row r="20943" spans="13:13" x14ac:dyDescent="0.25">
      <c r="M20943"/>
    </row>
    <row r="20944" spans="13:13" x14ac:dyDescent="0.25">
      <c r="M20944"/>
    </row>
    <row r="20945" spans="13:13" x14ac:dyDescent="0.25">
      <c r="M20945"/>
    </row>
    <row r="20946" spans="13:13" x14ac:dyDescent="0.25">
      <c r="M20946"/>
    </row>
    <row r="20947" spans="13:13" x14ac:dyDescent="0.25">
      <c r="M20947"/>
    </row>
    <row r="20948" spans="13:13" x14ac:dyDescent="0.25">
      <c r="M20948"/>
    </row>
    <row r="20949" spans="13:13" x14ac:dyDescent="0.25">
      <c r="M20949"/>
    </row>
    <row r="20950" spans="13:13" x14ac:dyDescent="0.25">
      <c r="M20950"/>
    </row>
    <row r="20951" spans="13:13" x14ac:dyDescent="0.25">
      <c r="M20951"/>
    </row>
    <row r="20952" spans="13:13" x14ac:dyDescent="0.25">
      <c r="M20952"/>
    </row>
    <row r="20953" spans="13:13" x14ac:dyDescent="0.25">
      <c r="M20953"/>
    </row>
    <row r="20954" spans="13:13" x14ac:dyDescent="0.25">
      <c r="M20954"/>
    </row>
    <row r="20955" spans="13:13" x14ac:dyDescent="0.25">
      <c r="M20955"/>
    </row>
    <row r="20956" spans="13:13" x14ac:dyDescent="0.25">
      <c r="M20956"/>
    </row>
    <row r="20957" spans="13:13" x14ac:dyDescent="0.25">
      <c r="M20957"/>
    </row>
    <row r="20958" spans="13:13" x14ac:dyDescent="0.25">
      <c r="M20958"/>
    </row>
    <row r="20959" spans="13:13" x14ac:dyDescent="0.25">
      <c r="M20959"/>
    </row>
    <row r="20960" spans="13:13" x14ac:dyDescent="0.25">
      <c r="M20960"/>
    </row>
    <row r="20961" spans="13:13" x14ac:dyDescent="0.25">
      <c r="M20961"/>
    </row>
    <row r="20962" spans="13:13" x14ac:dyDescent="0.25">
      <c r="M20962"/>
    </row>
    <row r="20963" spans="13:13" x14ac:dyDescent="0.25">
      <c r="M20963"/>
    </row>
    <row r="20964" spans="13:13" x14ac:dyDescent="0.25">
      <c r="M20964"/>
    </row>
    <row r="20965" spans="13:13" x14ac:dyDescent="0.25">
      <c r="M20965"/>
    </row>
    <row r="20966" spans="13:13" x14ac:dyDescent="0.25">
      <c r="M20966"/>
    </row>
    <row r="20967" spans="13:13" x14ac:dyDescent="0.25">
      <c r="M20967"/>
    </row>
    <row r="20968" spans="13:13" x14ac:dyDescent="0.25">
      <c r="M20968"/>
    </row>
    <row r="20969" spans="13:13" x14ac:dyDescent="0.25">
      <c r="M20969"/>
    </row>
    <row r="20970" spans="13:13" x14ac:dyDescent="0.25">
      <c r="M20970"/>
    </row>
    <row r="20971" spans="13:13" x14ac:dyDescent="0.25">
      <c r="M20971"/>
    </row>
    <row r="20972" spans="13:13" x14ac:dyDescent="0.25">
      <c r="M20972"/>
    </row>
    <row r="20973" spans="13:13" x14ac:dyDescent="0.25">
      <c r="M20973"/>
    </row>
    <row r="20974" spans="13:13" x14ac:dyDescent="0.25">
      <c r="M20974"/>
    </row>
    <row r="20975" spans="13:13" x14ac:dyDescent="0.25">
      <c r="M20975"/>
    </row>
    <row r="20976" spans="13:13" x14ac:dyDescent="0.25">
      <c r="M20976"/>
    </row>
    <row r="20977" spans="13:13" x14ac:dyDescent="0.25">
      <c r="M20977"/>
    </row>
    <row r="20978" spans="13:13" x14ac:dyDescent="0.25">
      <c r="M20978"/>
    </row>
    <row r="20979" spans="13:13" x14ac:dyDescent="0.25">
      <c r="M20979"/>
    </row>
    <row r="20980" spans="13:13" x14ac:dyDescent="0.25">
      <c r="M20980"/>
    </row>
    <row r="20981" spans="13:13" x14ac:dyDescent="0.25">
      <c r="M20981"/>
    </row>
    <row r="20982" spans="13:13" x14ac:dyDescent="0.25">
      <c r="M20982"/>
    </row>
    <row r="20983" spans="13:13" x14ac:dyDescent="0.25">
      <c r="M20983"/>
    </row>
    <row r="20984" spans="13:13" x14ac:dyDescent="0.25">
      <c r="M20984"/>
    </row>
    <row r="20985" spans="13:13" x14ac:dyDescent="0.25">
      <c r="M20985"/>
    </row>
    <row r="20986" spans="13:13" x14ac:dyDescent="0.25">
      <c r="M20986"/>
    </row>
    <row r="20987" spans="13:13" x14ac:dyDescent="0.25">
      <c r="M20987"/>
    </row>
    <row r="20988" spans="13:13" x14ac:dyDescent="0.25">
      <c r="M20988"/>
    </row>
    <row r="20989" spans="13:13" x14ac:dyDescent="0.25">
      <c r="M20989"/>
    </row>
    <row r="20990" spans="13:13" x14ac:dyDescent="0.25">
      <c r="M20990"/>
    </row>
    <row r="20991" spans="13:13" x14ac:dyDescent="0.25">
      <c r="M20991"/>
    </row>
    <row r="20992" spans="13:13" x14ac:dyDescent="0.25">
      <c r="M20992"/>
    </row>
    <row r="20993" spans="13:13" x14ac:dyDescent="0.25">
      <c r="M20993"/>
    </row>
    <row r="20994" spans="13:13" x14ac:dyDescent="0.25">
      <c r="M20994"/>
    </row>
    <row r="20995" spans="13:13" x14ac:dyDescent="0.25">
      <c r="M20995"/>
    </row>
    <row r="20996" spans="13:13" x14ac:dyDescent="0.25">
      <c r="M20996"/>
    </row>
    <row r="20997" spans="13:13" x14ac:dyDescent="0.25">
      <c r="M20997"/>
    </row>
    <row r="20998" spans="13:13" x14ac:dyDescent="0.25">
      <c r="M20998"/>
    </row>
    <row r="20999" spans="13:13" x14ac:dyDescent="0.25">
      <c r="M20999"/>
    </row>
    <row r="21000" spans="13:13" x14ac:dyDescent="0.25">
      <c r="M21000"/>
    </row>
    <row r="21001" spans="13:13" x14ac:dyDescent="0.25">
      <c r="M21001"/>
    </row>
    <row r="21002" spans="13:13" x14ac:dyDescent="0.25">
      <c r="M21002"/>
    </row>
    <row r="21003" spans="13:13" x14ac:dyDescent="0.25">
      <c r="M21003"/>
    </row>
    <row r="21004" spans="13:13" x14ac:dyDescent="0.25">
      <c r="M21004"/>
    </row>
    <row r="21005" spans="13:13" x14ac:dyDescent="0.25">
      <c r="M21005"/>
    </row>
    <row r="21006" spans="13:13" x14ac:dyDescent="0.25">
      <c r="M21006"/>
    </row>
    <row r="21007" spans="13:13" x14ac:dyDescent="0.25">
      <c r="M21007"/>
    </row>
    <row r="21008" spans="13:13" x14ac:dyDescent="0.25">
      <c r="M21008"/>
    </row>
    <row r="21009" spans="13:13" x14ac:dyDescent="0.25">
      <c r="M21009"/>
    </row>
    <row r="21010" spans="13:13" x14ac:dyDescent="0.25">
      <c r="M21010"/>
    </row>
    <row r="21011" spans="13:13" x14ac:dyDescent="0.25">
      <c r="M21011"/>
    </row>
    <row r="21012" spans="13:13" x14ac:dyDescent="0.25">
      <c r="M21012"/>
    </row>
    <row r="21013" spans="13:13" x14ac:dyDescent="0.25">
      <c r="M21013"/>
    </row>
    <row r="21014" spans="13:13" x14ac:dyDescent="0.25">
      <c r="M21014"/>
    </row>
    <row r="21015" spans="13:13" x14ac:dyDescent="0.25">
      <c r="M21015"/>
    </row>
    <row r="21016" spans="13:13" x14ac:dyDescent="0.25">
      <c r="M21016"/>
    </row>
    <row r="21017" spans="13:13" x14ac:dyDescent="0.25">
      <c r="M21017"/>
    </row>
    <row r="21018" spans="13:13" x14ac:dyDescent="0.25">
      <c r="M21018"/>
    </row>
    <row r="21019" spans="13:13" x14ac:dyDescent="0.25">
      <c r="M21019"/>
    </row>
    <row r="21020" spans="13:13" x14ac:dyDescent="0.25">
      <c r="M21020"/>
    </row>
    <row r="21021" spans="13:13" x14ac:dyDescent="0.25">
      <c r="M21021"/>
    </row>
    <row r="21022" spans="13:13" x14ac:dyDescent="0.25">
      <c r="M21022"/>
    </row>
    <row r="21023" spans="13:13" x14ac:dyDescent="0.25">
      <c r="M21023"/>
    </row>
    <row r="21024" spans="13:13" x14ac:dyDescent="0.25">
      <c r="M21024"/>
    </row>
    <row r="21025" spans="13:13" x14ac:dyDescent="0.25">
      <c r="M21025"/>
    </row>
    <row r="21026" spans="13:13" x14ac:dyDescent="0.25">
      <c r="M21026"/>
    </row>
    <row r="21027" spans="13:13" x14ac:dyDescent="0.25">
      <c r="M21027"/>
    </row>
    <row r="21028" spans="13:13" x14ac:dyDescent="0.25">
      <c r="M21028"/>
    </row>
    <row r="21029" spans="13:13" x14ac:dyDescent="0.25">
      <c r="M21029"/>
    </row>
    <row r="21030" spans="13:13" x14ac:dyDescent="0.25">
      <c r="M21030"/>
    </row>
    <row r="21031" spans="13:13" x14ac:dyDescent="0.25">
      <c r="M21031"/>
    </row>
    <row r="21032" spans="13:13" x14ac:dyDescent="0.25">
      <c r="M21032"/>
    </row>
    <row r="21033" spans="13:13" x14ac:dyDescent="0.25">
      <c r="M21033"/>
    </row>
    <row r="21034" spans="13:13" x14ac:dyDescent="0.25">
      <c r="M21034"/>
    </row>
    <row r="21035" spans="13:13" x14ac:dyDescent="0.25">
      <c r="M21035"/>
    </row>
    <row r="21036" spans="13:13" x14ac:dyDescent="0.25">
      <c r="M21036"/>
    </row>
    <row r="21037" spans="13:13" x14ac:dyDescent="0.25">
      <c r="M21037"/>
    </row>
    <row r="21038" spans="13:13" x14ac:dyDescent="0.25">
      <c r="M21038"/>
    </row>
    <row r="21039" spans="13:13" x14ac:dyDescent="0.25">
      <c r="M21039"/>
    </row>
    <row r="21040" spans="13:13" x14ac:dyDescent="0.25">
      <c r="M21040"/>
    </row>
    <row r="21041" spans="13:13" x14ac:dyDescent="0.25">
      <c r="M21041"/>
    </row>
    <row r="21042" spans="13:13" x14ac:dyDescent="0.25">
      <c r="M21042"/>
    </row>
    <row r="21043" spans="13:13" x14ac:dyDescent="0.25">
      <c r="M21043"/>
    </row>
    <row r="21044" spans="13:13" x14ac:dyDescent="0.25">
      <c r="M21044"/>
    </row>
    <row r="21045" spans="13:13" x14ac:dyDescent="0.25">
      <c r="M21045"/>
    </row>
    <row r="21046" spans="13:13" x14ac:dyDescent="0.25">
      <c r="M21046"/>
    </row>
    <row r="21047" spans="13:13" x14ac:dyDescent="0.25">
      <c r="M21047"/>
    </row>
    <row r="21048" spans="13:13" x14ac:dyDescent="0.25">
      <c r="M21048"/>
    </row>
    <row r="21049" spans="13:13" x14ac:dyDescent="0.25">
      <c r="M21049"/>
    </row>
    <row r="21050" spans="13:13" x14ac:dyDescent="0.25">
      <c r="M21050"/>
    </row>
    <row r="21051" spans="13:13" x14ac:dyDescent="0.25">
      <c r="M21051"/>
    </row>
    <row r="21052" spans="13:13" x14ac:dyDescent="0.25">
      <c r="M21052"/>
    </row>
    <row r="21053" spans="13:13" x14ac:dyDescent="0.25">
      <c r="M21053"/>
    </row>
    <row r="21054" spans="13:13" x14ac:dyDescent="0.25">
      <c r="M21054"/>
    </row>
    <row r="21055" spans="13:13" x14ac:dyDescent="0.25">
      <c r="M21055"/>
    </row>
    <row r="21056" spans="13:13" x14ac:dyDescent="0.25">
      <c r="M21056"/>
    </row>
    <row r="21057" spans="13:13" x14ac:dyDescent="0.25">
      <c r="M21057"/>
    </row>
    <row r="21058" spans="13:13" x14ac:dyDescent="0.25">
      <c r="M21058"/>
    </row>
    <row r="21059" spans="13:13" x14ac:dyDescent="0.25">
      <c r="M21059"/>
    </row>
    <row r="21060" spans="13:13" x14ac:dyDescent="0.25">
      <c r="M21060"/>
    </row>
    <row r="21061" spans="13:13" x14ac:dyDescent="0.25">
      <c r="M21061"/>
    </row>
    <row r="21062" spans="13:13" x14ac:dyDescent="0.25">
      <c r="M21062"/>
    </row>
    <row r="21063" spans="13:13" x14ac:dyDescent="0.25">
      <c r="M21063"/>
    </row>
    <row r="21064" spans="13:13" x14ac:dyDescent="0.25">
      <c r="M21064"/>
    </row>
    <row r="21065" spans="13:13" x14ac:dyDescent="0.25">
      <c r="M21065"/>
    </row>
    <row r="21066" spans="13:13" x14ac:dyDescent="0.25">
      <c r="M21066"/>
    </row>
    <row r="21067" spans="13:13" x14ac:dyDescent="0.25">
      <c r="M21067"/>
    </row>
    <row r="21068" spans="13:13" x14ac:dyDescent="0.25">
      <c r="M21068"/>
    </row>
    <row r="21069" spans="13:13" x14ac:dyDescent="0.25">
      <c r="M21069"/>
    </row>
    <row r="21070" spans="13:13" x14ac:dyDescent="0.25">
      <c r="M21070"/>
    </row>
    <row r="21071" spans="13:13" x14ac:dyDescent="0.25">
      <c r="M21071"/>
    </row>
    <row r="21072" spans="13:13" x14ac:dyDescent="0.25">
      <c r="M21072"/>
    </row>
    <row r="21073" spans="13:13" x14ac:dyDescent="0.25">
      <c r="M21073"/>
    </row>
    <row r="21074" spans="13:13" x14ac:dyDescent="0.25">
      <c r="M21074"/>
    </row>
    <row r="21075" spans="13:13" x14ac:dyDescent="0.25">
      <c r="M21075"/>
    </row>
    <row r="21076" spans="13:13" x14ac:dyDescent="0.25">
      <c r="M21076"/>
    </row>
    <row r="21077" spans="13:13" x14ac:dyDescent="0.25">
      <c r="M21077"/>
    </row>
    <row r="21078" spans="13:13" x14ac:dyDescent="0.25">
      <c r="M21078"/>
    </row>
    <row r="21079" spans="13:13" x14ac:dyDescent="0.25">
      <c r="M21079"/>
    </row>
    <row r="21080" spans="13:13" x14ac:dyDescent="0.25">
      <c r="M21080"/>
    </row>
    <row r="21081" spans="13:13" x14ac:dyDescent="0.25">
      <c r="M21081"/>
    </row>
    <row r="21082" spans="13:13" x14ac:dyDescent="0.25">
      <c r="M21082"/>
    </row>
    <row r="21083" spans="13:13" x14ac:dyDescent="0.25">
      <c r="M21083"/>
    </row>
    <row r="21084" spans="13:13" x14ac:dyDescent="0.25">
      <c r="M21084"/>
    </row>
    <row r="21085" spans="13:13" x14ac:dyDescent="0.25">
      <c r="M21085"/>
    </row>
    <row r="21086" spans="13:13" x14ac:dyDescent="0.25">
      <c r="M21086"/>
    </row>
    <row r="21087" spans="13:13" x14ac:dyDescent="0.25">
      <c r="M21087"/>
    </row>
    <row r="21088" spans="13:13" x14ac:dyDescent="0.25">
      <c r="M21088"/>
    </row>
    <row r="21089" spans="13:13" x14ac:dyDescent="0.25">
      <c r="M21089"/>
    </row>
    <row r="21090" spans="13:13" x14ac:dyDescent="0.25">
      <c r="M21090"/>
    </row>
    <row r="21091" spans="13:13" x14ac:dyDescent="0.25">
      <c r="M21091"/>
    </row>
    <row r="21092" spans="13:13" x14ac:dyDescent="0.25">
      <c r="M21092"/>
    </row>
    <row r="21093" spans="13:13" x14ac:dyDescent="0.25">
      <c r="M21093"/>
    </row>
    <row r="21094" spans="13:13" x14ac:dyDescent="0.25">
      <c r="M21094"/>
    </row>
    <row r="21095" spans="13:13" x14ac:dyDescent="0.25">
      <c r="M21095"/>
    </row>
    <row r="21096" spans="13:13" x14ac:dyDescent="0.25">
      <c r="M21096"/>
    </row>
    <row r="21097" spans="13:13" x14ac:dyDescent="0.25">
      <c r="M21097"/>
    </row>
    <row r="21098" spans="13:13" x14ac:dyDescent="0.25">
      <c r="M21098"/>
    </row>
    <row r="21099" spans="13:13" x14ac:dyDescent="0.25">
      <c r="M21099"/>
    </row>
    <row r="21100" spans="13:13" x14ac:dyDescent="0.25">
      <c r="M21100"/>
    </row>
    <row r="21101" spans="13:13" x14ac:dyDescent="0.25">
      <c r="M21101"/>
    </row>
    <row r="21102" spans="13:13" x14ac:dyDescent="0.25">
      <c r="M21102"/>
    </row>
    <row r="21103" spans="13:13" x14ac:dyDescent="0.25">
      <c r="M21103"/>
    </row>
    <row r="21104" spans="13:13" x14ac:dyDescent="0.25">
      <c r="M21104"/>
    </row>
    <row r="21105" spans="13:13" x14ac:dyDescent="0.25">
      <c r="M21105"/>
    </row>
    <row r="21106" spans="13:13" x14ac:dyDescent="0.25">
      <c r="M21106"/>
    </row>
    <row r="21107" spans="13:13" x14ac:dyDescent="0.25">
      <c r="M21107"/>
    </row>
    <row r="21108" spans="13:13" x14ac:dyDescent="0.25">
      <c r="M21108"/>
    </row>
    <row r="21109" spans="13:13" x14ac:dyDescent="0.25">
      <c r="M21109"/>
    </row>
    <row r="21110" spans="13:13" x14ac:dyDescent="0.25">
      <c r="M21110"/>
    </row>
    <row r="21111" spans="13:13" x14ac:dyDescent="0.25">
      <c r="M21111"/>
    </row>
    <row r="21112" spans="13:13" x14ac:dyDescent="0.25">
      <c r="M21112"/>
    </row>
    <row r="21113" spans="13:13" x14ac:dyDescent="0.25">
      <c r="M21113"/>
    </row>
    <row r="21114" spans="13:13" x14ac:dyDescent="0.25">
      <c r="M21114"/>
    </row>
    <row r="21115" spans="13:13" x14ac:dyDescent="0.25">
      <c r="M21115"/>
    </row>
    <row r="21116" spans="13:13" x14ac:dyDescent="0.25">
      <c r="M21116"/>
    </row>
    <row r="21117" spans="13:13" x14ac:dyDescent="0.25">
      <c r="M21117"/>
    </row>
    <row r="21118" spans="13:13" x14ac:dyDescent="0.25">
      <c r="M21118"/>
    </row>
    <row r="21119" spans="13:13" x14ac:dyDescent="0.25">
      <c r="M21119"/>
    </row>
    <row r="21120" spans="13:13" x14ac:dyDescent="0.25">
      <c r="M21120"/>
    </row>
    <row r="21121" spans="13:13" x14ac:dyDescent="0.25">
      <c r="M21121"/>
    </row>
    <row r="21122" spans="13:13" x14ac:dyDescent="0.25">
      <c r="M21122"/>
    </row>
    <row r="21123" spans="13:13" x14ac:dyDescent="0.25">
      <c r="M21123"/>
    </row>
    <row r="21124" spans="13:13" x14ac:dyDescent="0.25">
      <c r="M21124"/>
    </row>
    <row r="21125" spans="13:13" x14ac:dyDescent="0.25">
      <c r="M21125"/>
    </row>
    <row r="21126" spans="13:13" x14ac:dyDescent="0.25">
      <c r="M21126"/>
    </row>
    <row r="21127" spans="13:13" x14ac:dyDescent="0.25">
      <c r="M21127"/>
    </row>
    <row r="21128" spans="13:13" x14ac:dyDescent="0.25">
      <c r="M21128"/>
    </row>
    <row r="21129" spans="13:13" x14ac:dyDescent="0.25">
      <c r="M21129"/>
    </row>
    <row r="21130" spans="13:13" x14ac:dyDescent="0.25">
      <c r="M21130"/>
    </row>
    <row r="21131" spans="13:13" x14ac:dyDescent="0.25">
      <c r="M21131"/>
    </row>
    <row r="21132" spans="13:13" x14ac:dyDescent="0.25">
      <c r="M21132"/>
    </row>
    <row r="21133" spans="13:13" x14ac:dyDescent="0.25">
      <c r="M21133"/>
    </row>
    <row r="21134" spans="13:13" x14ac:dyDescent="0.25">
      <c r="M21134"/>
    </row>
    <row r="21135" spans="13:13" x14ac:dyDescent="0.25">
      <c r="M21135"/>
    </row>
    <row r="21136" spans="13:13" x14ac:dyDescent="0.25">
      <c r="M21136"/>
    </row>
    <row r="21137" spans="13:13" x14ac:dyDescent="0.25">
      <c r="M21137"/>
    </row>
    <row r="21138" spans="13:13" x14ac:dyDescent="0.25">
      <c r="M21138"/>
    </row>
    <row r="21139" spans="13:13" x14ac:dyDescent="0.25">
      <c r="M21139"/>
    </row>
    <row r="21140" spans="13:13" x14ac:dyDescent="0.25">
      <c r="M21140"/>
    </row>
    <row r="21141" spans="13:13" x14ac:dyDescent="0.25">
      <c r="M21141"/>
    </row>
    <row r="21142" spans="13:13" x14ac:dyDescent="0.25">
      <c r="M21142"/>
    </row>
    <row r="21143" spans="13:13" x14ac:dyDescent="0.25">
      <c r="M21143"/>
    </row>
    <row r="21144" spans="13:13" x14ac:dyDescent="0.25">
      <c r="M21144"/>
    </row>
    <row r="21145" spans="13:13" x14ac:dyDescent="0.25">
      <c r="M21145"/>
    </row>
    <row r="21146" spans="13:13" x14ac:dyDescent="0.25">
      <c r="M21146"/>
    </row>
    <row r="21147" spans="13:13" x14ac:dyDescent="0.25">
      <c r="M21147"/>
    </row>
    <row r="21148" spans="13:13" x14ac:dyDescent="0.25">
      <c r="M21148"/>
    </row>
    <row r="21149" spans="13:13" x14ac:dyDescent="0.25">
      <c r="M21149"/>
    </row>
    <row r="21150" spans="13:13" x14ac:dyDescent="0.25">
      <c r="M21150"/>
    </row>
    <row r="21151" spans="13:13" x14ac:dyDescent="0.25">
      <c r="M21151"/>
    </row>
    <row r="21152" spans="13:13" x14ac:dyDescent="0.25">
      <c r="M21152"/>
    </row>
    <row r="21153" spans="13:13" x14ac:dyDescent="0.25">
      <c r="M21153"/>
    </row>
    <row r="21154" spans="13:13" x14ac:dyDescent="0.25">
      <c r="M21154"/>
    </row>
    <row r="21155" spans="13:13" x14ac:dyDescent="0.25">
      <c r="M21155"/>
    </row>
    <row r="21156" spans="13:13" x14ac:dyDescent="0.25">
      <c r="M21156"/>
    </row>
    <row r="21157" spans="13:13" x14ac:dyDescent="0.25">
      <c r="M21157"/>
    </row>
    <row r="21158" spans="13:13" x14ac:dyDescent="0.25">
      <c r="M21158"/>
    </row>
    <row r="21159" spans="13:13" x14ac:dyDescent="0.25">
      <c r="M21159"/>
    </row>
    <row r="21160" spans="13:13" x14ac:dyDescent="0.25">
      <c r="M21160"/>
    </row>
    <row r="21161" spans="13:13" x14ac:dyDescent="0.25">
      <c r="M21161"/>
    </row>
    <row r="21162" spans="13:13" x14ac:dyDescent="0.25">
      <c r="M21162"/>
    </row>
    <row r="21163" spans="13:13" x14ac:dyDescent="0.25">
      <c r="M21163"/>
    </row>
    <row r="21164" spans="13:13" x14ac:dyDescent="0.25">
      <c r="M21164"/>
    </row>
    <row r="21165" spans="13:13" x14ac:dyDescent="0.25">
      <c r="M21165"/>
    </row>
    <row r="21166" spans="13:13" x14ac:dyDescent="0.25">
      <c r="M21166"/>
    </row>
    <row r="21167" spans="13:13" x14ac:dyDescent="0.25">
      <c r="M21167"/>
    </row>
    <row r="21168" spans="13:13" x14ac:dyDescent="0.25">
      <c r="M21168"/>
    </row>
    <row r="21169" spans="13:13" x14ac:dyDescent="0.25">
      <c r="M21169"/>
    </row>
    <row r="21170" spans="13:13" x14ac:dyDescent="0.25">
      <c r="M21170"/>
    </row>
    <row r="21171" spans="13:13" x14ac:dyDescent="0.25">
      <c r="M21171"/>
    </row>
    <row r="21172" spans="13:13" x14ac:dyDescent="0.25">
      <c r="M21172"/>
    </row>
    <row r="21173" spans="13:13" x14ac:dyDescent="0.25">
      <c r="M21173"/>
    </row>
    <row r="21174" spans="13:13" x14ac:dyDescent="0.25">
      <c r="M21174"/>
    </row>
    <row r="21175" spans="13:13" x14ac:dyDescent="0.25">
      <c r="M21175"/>
    </row>
    <row r="21176" spans="13:13" x14ac:dyDescent="0.25">
      <c r="M21176"/>
    </row>
    <row r="21177" spans="13:13" x14ac:dyDescent="0.25">
      <c r="M21177"/>
    </row>
    <row r="21178" spans="13:13" x14ac:dyDescent="0.25">
      <c r="M21178"/>
    </row>
    <row r="21179" spans="13:13" x14ac:dyDescent="0.25">
      <c r="M21179"/>
    </row>
    <row r="21180" spans="13:13" x14ac:dyDescent="0.25">
      <c r="M21180"/>
    </row>
    <row r="21181" spans="13:13" x14ac:dyDescent="0.25">
      <c r="M21181"/>
    </row>
    <row r="21182" spans="13:13" x14ac:dyDescent="0.25">
      <c r="M21182"/>
    </row>
    <row r="21183" spans="13:13" x14ac:dyDescent="0.25">
      <c r="M21183"/>
    </row>
    <row r="21184" spans="13:13" x14ac:dyDescent="0.25">
      <c r="M21184"/>
    </row>
    <row r="21185" spans="13:13" x14ac:dyDescent="0.25">
      <c r="M21185"/>
    </row>
    <row r="21186" spans="13:13" x14ac:dyDescent="0.25">
      <c r="M21186"/>
    </row>
    <row r="21187" spans="13:13" x14ac:dyDescent="0.25">
      <c r="M21187"/>
    </row>
    <row r="21188" spans="13:13" x14ac:dyDescent="0.25">
      <c r="M21188"/>
    </row>
    <row r="21189" spans="13:13" x14ac:dyDescent="0.25">
      <c r="M21189"/>
    </row>
    <row r="21190" spans="13:13" x14ac:dyDescent="0.25">
      <c r="M21190"/>
    </row>
    <row r="21191" spans="13:13" x14ac:dyDescent="0.25">
      <c r="M21191"/>
    </row>
    <row r="21192" spans="13:13" x14ac:dyDescent="0.25">
      <c r="M21192"/>
    </row>
    <row r="21193" spans="13:13" x14ac:dyDescent="0.25">
      <c r="M21193"/>
    </row>
    <row r="21194" spans="13:13" x14ac:dyDescent="0.25">
      <c r="M21194"/>
    </row>
    <row r="21195" spans="13:13" x14ac:dyDescent="0.25">
      <c r="M21195"/>
    </row>
    <row r="21196" spans="13:13" x14ac:dyDescent="0.25">
      <c r="M21196"/>
    </row>
    <row r="21197" spans="13:13" x14ac:dyDescent="0.25">
      <c r="M21197"/>
    </row>
    <row r="21198" spans="13:13" x14ac:dyDescent="0.25">
      <c r="M21198"/>
    </row>
    <row r="21199" spans="13:13" x14ac:dyDescent="0.25">
      <c r="M21199"/>
    </row>
    <row r="21200" spans="13:13" x14ac:dyDescent="0.25">
      <c r="M21200"/>
    </row>
    <row r="21201" spans="13:13" x14ac:dyDescent="0.25">
      <c r="M21201"/>
    </row>
    <row r="21202" spans="13:13" x14ac:dyDescent="0.25">
      <c r="M21202"/>
    </row>
    <row r="21203" spans="13:13" x14ac:dyDescent="0.25">
      <c r="M21203"/>
    </row>
    <row r="21204" spans="13:13" x14ac:dyDescent="0.25">
      <c r="M21204"/>
    </row>
    <row r="21205" spans="13:13" x14ac:dyDescent="0.25">
      <c r="M21205"/>
    </row>
    <row r="21206" spans="13:13" x14ac:dyDescent="0.25">
      <c r="M21206"/>
    </row>
    <row r="21207" spans="13:13" x14ac:dyDescent="0.25">
      <c r="M21207"/>
    </row>
    <row r="21208" spans="13:13" x14ac:dyDescent="0.25">
      <c r="M21208"/>
    </row>
    <row r="21209" spans="13:13" x14ac:dyDescent="0.25">
      <c r="M21209"/>
    </row>
    <row r="21210" spans="13:13" x14ac:dyDescent="0.25">
      <c r="M21210"/>
    </row>
    <row r="21211" spans="13:13" x14ac:dyDescent="0.25">
      <c r="M21211"/>
    </row>
    <row r="21212" spans="13:13" x14ac:dyDescent="0.25">
      <c r="M21212"/>
    </row>
    <row r="21213" spans="13:13" x14ac:dyDescent="0.25">
      <c r="M21213"/>
    </row>
    <row r="21214" spans="13:13" x14ac:dyDescent="0.25">
      <c r="M21214"/>
    </row>
    <row r="21215" spans="13:13" x14ac:dyDescent="0.25">
      <c r="M21215"/>
    </row>
    <row r="21216" spans="13:13" x14ac:dyDescent="0.25">
      <c r="M21216"/>
    </row>
    <row r="21217" spans="13:13" x14ac:dyDescent="0.25">
      <c r="M21217"/>
    </row>
    <row r="21218" spans="13:13" x14ac:dyDescent="0.25">
      <c r="M21218"/>
    </row>
    <row r="21219" spans="13:13" x14ac:dyDescent="0.25">
      <c r="M21219"/>
    </row>
    <row r="21220" spans="13:13" x14ac:dyDescent="0.25">
      <c r="M21220"/>
    </row>
    <row r="21221" spans="13:13" x14ac:dyDescent="0.25">
      <c r="M21221"/>
    </row>
    <row r="21222" spans="13:13" x14ac:dyDescent="0.25">
      <c r="M21222"/>
    </row>
    <row r="21223" spans="13:13" x14ac:dyDescent="0.25">
      <c r="M21223"/>
    </row>
    <row r="21224" spans="13:13" x14ac:dyDescent="0.25">
      <c r="M21224"/>
    </row>
    <row r="21225" spans="13:13" x14ac:dyDescent="0.25">
      <c r="M21225"/>
    </row>
    <row r="21226" spans="13:13" x14ac:dyDescent="0.25">
      <c r="M21226"/>
    </row>
    <row r="21227" spans="13:13" x14ac:dyDescent="0.25">
      <c r="M21227"/>
    </row>
    <row r="21228" spans="13:13" x14ac:dyDescent="0.25">
      <c r="M21228"/>
    </row>
    <row r="21229" spans="13:13" x14ac:dyDescent="0.25">
      <c r="M21229"/>
    </row>
    <row r="21230" spans="13:13" x14ac:dyDescent="0.25">
      <c r="M21230"/>
    </row>
    <row r="21231" spans="13:13" x14ac:dyDescent="0.25">
      <c r="M21231"/>
    </row>
    <row r="21232" spans="13:13" x14ac:dyDescent="0.25">
      <c r="M21232"/>
    </row>
    <row r="21233" spans="13:13" x14ac:dyDescent="0.25">
      <c r="M21233"/>
    </row>
    <row r="21234" spans="13:13" x14ac:dyDescent="0.25">
      <c r="M21234"/>
    </row>
    <row r="21235" spans="13:13" x14ac:dyDescent="0.25">
      <c r="M21235"/>
    </row>
    <row r="21236" spans="13:13" x14ac:dyDescent="0.25">
      <c r="M21236"/>
    </row>
    <row r="21237" spans="13:13" x14ac:dyDescent="0.25">
      <c r="M21237"/>
    </row>
    <row r="21238" spans="13:13" x14ac:dyDescent="0.25">
      <c r="M21238"/>
    </row>
    <row r="21239" spans="13:13" x14ac:dyDescent="0.25">
      <c r="M21239"/>
    </row>
    <row r="21240" spans="13:13" x14ac:dyDescent="0.25">
      <c r="M21240"/>
    </row>
    <row r="21241" spans="13:13" x14ac:dyDescent="0.25">
      <c r="M21241"/>
    </row>
    <row r="21242" spans="13:13" x14ac:dyDescent="0.25">
      <c r="M21242"/>
    </row>
    <row r="21243" spans="13:13" x14ac:dyDescent="0.25">
      <c r="M21243"/>
    </row>
    <row r="21244" spans="13:13" x14ac:dyDescent="0.25">
      <c r="M21244"/>
    </row>
    <row r="21245" spans="13:13" x14ac:dyDescent="0.25">
      <c r="M21245"/>
    </row>
    <row r="21246" spans="13:13" x14ac:dyDescent="0.25">
      <c r="M21246"/>
    </row>
    <row r="21247" spans="13:13" x14ac:dyDescent="0.25">
      <c r="M21247"/>
    </row>
    <row r="21248" spans="13:13" x14ac:dyDescent="0.25">
      <c r="M21248"/>
    </row>
    <row r="21249" spans="13:13" x14ac:dyDescent="0.25">
      <c r="M21249"/>
    </row>
    <row r="21250" spans="13:13" x14ac:dyDescent="0.25">
      <c r="M21250"/>
    </row>
    <row r="21251" spans="13:13" x14ac:dyDescent="0.25">
      <c r="M21251"/>
    </row>
    <row r="21252" spans="13:13" x14ac:dyDescent="0.25">
      <c r="M21252"/>
    </row>
    <row r="21253" spans="13:13" x14ac:dyDescent="0.25">
      <c r="M21253"/>
    </row>
    <row r="21254" spans="13:13" x14ac:dyDescent="0.25">
      <c r="M21254"/>
    </row>
    <row r="21255" spans="13:13" x14ac:dyDescent="0.25">
      <c r="M21255"/>
    </row>
    <row r="21256" spans="13:13" x14ac:dyDescent="0.25">
      <c r="M21256"/>
    </row>
    <row r="21257" spans="13:13" x14ac:dyDescent="0.25">
      <c r="M21257"/>
    </row>
    <row r="21258" spans="13:13" x14ac:dyDescent="0.25">
      <c r="M21258"/>
    </row>
    <row r="21259" spans="13:13" x14ac:dyDescent="0.25">
      <c r="M21259"/>
    </row>
    <row r="21260" spans="13:13" x14ac:dyDescent="0.25">
      <c r="M21260"/>
    </row>
    <row r="21261" spans="13:13" x14ac:dyDescent="0.25">
      <c r="M21261"/>
    </row>
    <row r="21262" spans="13:13" x14ac:dyDescent="0.25">
      <c r="M21262"/>
    </row>
    <row r="21263" spans="13:13" x14ac:dyDescent="0.25">
      <c r="M21263"/>
    </row>
    <row r="21264" spans="13:13" x14ac:dyDescent="0.25">
      <c r="M21264"/>
    </row>
    <row r="21265" spans="13:13" x14ac:dyDescent="0.25">
      <c r="M21265"/>
    </row>
    <row r="21266" spans="13:13" x14ac:dyDescent="0.25">
      <c r="M21266"/>
    </row>
    <row r="21267" spans="13:13" x14ac:dyDescent="0.25">
      <c r="M21267"/>
    </row>
    <row r="21268" spans="13:13" x14ac:dyDescent="0.25">
      <c r="M21268"/>
    </row>
    <row r="21269" spans="13:13" x14ac:dyDescent="0.25">
      <c r="M21269"/>
    </row>
    <row r="21270" spans="13:13" x14ac:dyDescent="0.25">
      <c r="M21270"/>
    </row>
    <row r="21271" spans="13:13" x14ac:dyDescent="0.25">
      <c r="M21271"/>
    </row>
    <row r="21272" spans="13:13" x14ac:dyDescent="0.25">
      <c r="M21272"/>
    </row>
    <row r="21273" spans="13:13" x14ac:dyDescent="0.25">
      <c r="M21273"/>
    </row>
    <row r="21274" spans="13:13" x14ac:dyDescent="0.25">
      <c r="M21274"/>
    </row>
    <row r="21275" spans="13:13" x14ac:dyDescent="0.25">
      <c r="M21275"/>
    </row>
    <row r="21276" spans="13:13" x14ac:dyDescent="0.25">
      <c r="M21276"/>
    </row>
    <row r="21277" spans="13:13" x14ac:dyDescent="0.25">
      <c r="M21277"/>
    </row>
    <row r="21278" spans="13:13" x14ac:dyDescent="0.25">
      <c r="M21278"/>
    </row>
    <row r="21279" spans="13:13" x14ac:dyDescent="0.25">
      <c r="M21279"/>
    </row>
    <row r="21280" spans="13:13" x14ac:dyDescent="0.25">
      <c r="M21280"/>
    </row>
    <row r="21281" spans="13:13" x14ac:dyDescent="0.25">
      <c r="M21281"/>
    </row>
    <row r="21282" spans="13:13" x14ac:dyDescent="0.25">
      <c r="M21282"/>
    </row>
    <row r="21283" spans="13:13" x14ac:dyDescent="0.25">
      <c r="M21283"/>
    </row>
    <row r="21284" spans="13:13" x14ac:dyDescent="0.25">
      <c r="M21284"/>
    </row>
    <row r="21285" spans="13:13" x14ac:dyDescent="0.25">
      <c r="M21285"/>
    </row>
    <row r="21286" spans="13:13" x14ac:dyDescent="0.25">
      <c r="M21286"/>
    </row>
    <row r="21287" spans="13:13" x14ac:dyDescent="0.25">
      <c r="M21287"/>
    </row>
    <row r="21288" spans="13:13" x14ac:dyDescent="0.25">
      <c r="M21288"/>
    </row>
    <row r="21289" spans="13:13" x14ac:dyDescent="0.25">
      <c r="M21289"/>
    </row>
    <row r="21290" spans="13:13" x14ac:dyDescent="0.25">
      <c r="M21290"/>
    </row>
    <row r="21291" spans="13:13" x14ac:dyDescent="0.25">
      <c r="M21291"/>
    </row>
    <row r="21292" spans="13:13" x14ac:dyDescent="0.25">
      <c r="M21292"/>
    </row>
    <row r="21293" spans="13:13" x14ac:dyDescent="0.25">
      <c r="M21293"/>
    </row>
    <row r="21294" spans="13:13" x14ac:dyDescent="0.25">
      <c r="M21294"/>
    </row>
    <row r="21295" spans="13:13" x14ac:dyDescent="0.25">
      <c r="M21295"/>
    </row>
    <row r="21296" spans="13:13" x14ac:dyDescent="0.25">
      <c r="M21296"/>
    </row>
    <row r="21297" spans="13:13" x14ac:dyDescent="0.25">
      <c r="M21297"/>
    </row>
    <row r="21298" spans="13:13" x14ac:dyDescent="0.25">
      <c r="M21298"/>
    </row>
    <row r="21299" spans="13:13" x14ac:dyDescent="0.25">
      <c r="M21299"/>
    </row>
    <row r="21300" spans="13:13" x14ac:dyDescent="0.25">
      <c r="M21300"/>
    </row>
    <row r="21301" spans="13:13" x14ac:dyDescent="0.25">
      <c r="M21301"/>
    </row>
    <row r="21302" spans="13:13" x14ac:dyDescent="0.25">
      <c r="M21302"/>
    </row>
    <row r="21303" spans="13:13" x14ac:dyDescent="0.25">
      <c r="M21303"/>
    </row>
    <row r="21304" spans="13:13" x14ac:dyDescent="0.25">
      <c r="M21304"/>
    </row>
    <row r="21305" spans="13:13" x14ac:dyDescent="0.25">
      <c r="M21305"/>
    </row>
    <row r="21306" spans="13:13" x14ac:dyDescent="0.25">
      <c r="M21306"/>
    </row>
    <row r="21307" spans="13:13" x14ac:dyDescent="0.25">
      <c r="M21307"/>
    </row>
    <row r="21308" spans="13:13" x14ac:dyDescent="0.25">
      <c r="M21308"/>
    </row>
    <row r="21309" spans="13:13" x14ac:dyDescent="0.25">
      <c r="M21309"/>
    </row>
    <row r="21310" spans="13:13" x14ac:dyDescent="0.25">
      <c r="M21310"/>
    </row>
    <row r="21311" spans="13:13" x14ac:dyDescent="0.25">
      <c r="M21311"/>
    </row>
    <row r="21312" spans="13:13" x14ac:dyDescent="0.25">
      <c r="M21312"/>
    </row>
    <row r="21313" spans="13:13" x14ac:dyDescent="0.25">
      <c r="M21313"/>
    </row>
    <row r="21314" spans="13:13" x14ac:dyDescent="0.25">
      <c r="M21314"/>
    </row>
    <row r="21315" spans="13:13" x14ac:dyDescent="0.25">
      <c r="M21315"/>
    </row>
    <row r="21316" spans="13:13" x14ac:dyDescent="0.25">
      <c r="M21316"/>
    </row>
    <row r="21317" spans="13:13" x14ac:dyDescent="0.25">
      <c r="M21317"/>
    </row>
    <row r="21318" spans="13:13" x14ac:dyDescent="0.25">
      <c r="M21318"/>
    </row>
    <row r="21319" spans="13:13" x14ac:dyDescent="0.25">
      <c r="M21319"/>
    </row>
    <row r="21320" spans="13:13" x14ac:dyDescent="0.25">
      <c r="M21320"/>
    </row>
    <row r="21321" spans="13:13" x14ac:dyDescent="0.25">
      <c r="M21321"/>
    </row>
    <row r="21322" spans="13:13" x14ac:dyDescent="0.25">
      <c r="M21322"/>
    </row>
    <row r="21323" spans="13:13" x14ac:dyDescent="0.25">
      <c r="M21323"/>
    </row>
    <row r="21324" spans="13:13" x14ac:dyDescent="0.25">
      <c r="M21324"/>
    </row>
    <row r="21325" spans="13:13" x14ac:dyDescent="0.25">
      <c r="M21325"/>
    </row>
    <row r="21326" spans="13:13" x14ac:dyDescent="0.25">
      <c r="M21326"/>
    </row>
    <row r="21327" spans="13:13" x14ac:dyDescent="0.25">
      <c r="M21327"/>
    </row>
    <row r="21328" spans="13:13" x14ac:dyDescent="0.25">
      <c r="M21328"/>
    </row>
    <row r="21329" spans="13:13" x14ac:dyDescent="0.25">
      <c r="M21329"/>
    </row>
    <row r="21330" spans="13:13" x14ac:dyDescent="0.25">
      <c r="M21330"/>
    </row>
    <row r="21331" spans="13:13" x14ac:dyDescent="0.25">
      <c r="M21331"/>
    </row>
    <row r="21332" spans="13:13" x14ac:dyDescent="0.25">
      <c r="M21332"/>
    </row>
    <row r="21333" spans="13:13" x14ac:dyDescent="0.25">
      <c r="M21333"/>
    </row>
    <row r="21334" spans="13:13" x14ac:dyDescent="0.25">
      <c r="M21334"/>
    </row>
    <row r="21335" spans="13:13" x14ac:dyDescent="0.25">
      <c r="M21335"/>
    </row>
    <row r="21336" spans="13:13" x14ac:dyDescent="0.25">
      <c r="M21336"/>
    </row>
    <row r="21337" spans="13:13" x14ac:dyDescent="0.25">
      <c r="M21337"/>
    </row>
    <row r="21338" spans="13:13" x14ac:dyDescent="0.25">
      <c r="M21338"/>
    </row>
    <row r="21339" spans="13:13" x14ac:dyDescent="0.25">
      <c r="M21339"/>
    </row>
    <row r="21340" spans="13:13" x14ac:dyDescent="0.25">
      <c r="M21340"/>
    </row>
    <row r="21341" spans="13:13" x14ac:dyDescent="0.25">
      <c r="M21341"/>
    </row>
    <row r="21342" spans="13:13" x14ac:dyDescent="0.25">
      <c r="M21342"/>
    </row>
    <row r="21343" spans="13:13" x14ac:dyDescent="0.25">
      <c r="M21343"/>
    </row>
    <row r="21344" spans="13:13" x14ac:dyDescent="0.25">
      <c r="M21344"/>
    </row>
    <row r="21345" spans="13:13" x14ac:dyDescent="0.25">
      <c r="M21345"/>
    </row>
    <row r="21346" spans="13:13" x14ac:dyDescent="0.25">
      <c r="M21346"/>
    </row>
    <row r="21347" spans="13:13" x14ac:dyDescent="0.25">
      <c r="M21347"/>
    </row>
    <row r="21348" spans="13:13" x14ac:dyDescent="0.25">
      <c r="M21348"/>
    </row>
    <row r="21349" spans="13:13" x14ac:dyDescent="0.25">
      <c r="M21349"/>
    </row>
    <row r="21350" spans="13:13" x14ac:dyDescent="0.25">
      <c r="M21350"/>
    </row>
    <row r="21351" spans="13:13" x14ac:dyDescent="0.25">
      <c r="M21351"/>
    </row>
    <row r="21352" spans="13:13" x14ac:dyDescent="0.25">
      <c r="M21352"/>
    </row>
    <row r="21353" spans="13:13" x14ac:dyDescent="0.25">
      <c r="M21353"/>
    </row>
    <row r="21354" spans="13:13" x14ac:dyDescent="0.25">
      <c r="M21354"/>
    </row>
    <row r="21355" spans="13:13" x14ac:dyDescent="0.25">
      <c r="M21355"/>
    </row>
    <row r="21356" spans="13:13" x14ac:dyDescent="0.25">
      <c r="M21356"/>
    </row>
    <row r="21357" spans="13:13" x14ac:dyDescent="0.25">
      <c r="M21357"/>
    </row>
    <row r="21358" spans="13:13" x14ac:dyDescent="0.25">
      <c r="M21358"/>
    </row>
    <row r="21359" spans="13:13" x14ac:dyDescent="0.25">
      <c r="M21359"/>
    </row>
    <row r="21360" spans="13:13" x14ac:dyDescent="0.25">
      <c r="M21360"/>
    </row>
    <row r="21361" spans="13:13" x14ac:dyDescent="0.25">
      <c r="M21361"/>
    </row>
    <row r="21362" spans="13:13" x14ac:dyDescent="0.25">
      <c r="M21362"/>
    </row>
    <row r="21363" spans="13:13" x14ac:dyDescent="0.25">
      <c r="M21363"/>
    </row>
    <row r="21364" spans="13:13" x14ac:dyDescent="0.25">
      <c r="M21364"/>
    </row>
    <row r="21365" spans="13:13" x14ac:dyDescent="0.25">
      <c r="M21365"/>
    </row>
    <row r="21366" spans="13:13" x14ac:dyDescent="0.25">
      <c r="M21366"/>
    </row>
    <row r="21367" spans="13:13" x14ac:dyDescent="0.25">
      <c r="M21367"/>
    </row>
    <row r="21368" spans="13:13" x14ac:dyDescent="0.25">
      <c r="M21368"/>
    </row>
    <row r="21369" spans="13:13" x14ac:dyDescent="0.25">
      <c r="M21369"/>
    </row>
    <row r="21370" spans="13:13" x14ac:dyDescent="0.25">
      <c r="M21370"/>
    </row>
    <row r="21371" spans="13:13" x14ac:dyDescent="0.25">
      <c r="M21371"/>
    </row>
    <row r="21372" spans="13:13" x14ac:dyDescent="0.25">
      <c r="M21372"/>
    </row>
    <row r="21373" spans="13:13" x14ac:dyDescent="0.25">
      <c r="M21373"/>
    </row>
    <row r="21374" spans="13:13" x14ac:dyDescent="0.25">
      <c r="M21374"/>
    </row>
    <row r="21375" spans="13:13" x14ac:dyDescent="0.25">
      <c r="M21375"/>
    </row>
    <row r="21376" spans="13:13" x14ac:dyDescent="0.25">
      <c r="M21376"/>
    </row>
    <row r="21377" spans="13:13" x14ac:dyDescent="0.25">
      <c r="M21377"/>
    </row>
    <row r="21378" spans="13:13" x14ac:dyDescent="0.25">
      <c r="M21378"/>
    </row>
    <row r="21379" spans="13:13" x14ac:dyDescent="0.25">
      <c r="M21379"/>
    </row>
    <row r="21380" spans="13:13" x14ac:dyDescent="0.25">
      <c r="M21380"/>
    </row>
    <row r="21381" spans="13:13" x14ac:dyDescent="0.25">
      <c r="M21381"/>
    </row>
    <row r="21382" spans="13:13" x14ac:dyDescent="0.25">
      <c r="M21382"/>
    </row>
    <row r="21383" spans="13:13" x14ac:dyDescent="0.25">
      <c r="M21383"/>
    </row>
    <row r="21384" spans="13:13" x14ac:dyDescent="0.25">
      <c r="M21384"/>
    </row>
    <row r="21385" spans="13:13" x14ac:dyDescent="0.25">
      <c r="M21385"/>
    </row>
    <row r="21386" spans="13:13" x14ac:dyDescent="0.25">
      <c r="M21386"/>
    </row>
    <row r="21387" spans="13:13" x14ac:dyDescent="0.25">
      <c r="M21387"/>
    </row>
    <row r="21388" spans="13:13" x14ac:dyDescent="0.25">
      <c r="M21388"/>
    </row>
    <row r="21389" spans="13:13" x14ac:dyDescent="0.25">
      <c r="M21389"/>
    </row>
    <row r="21390" spans="13:13" x14ac:dyDescent="0.25">
      <c r="M21390"/>
    </row>
    <row r="21391" spans="13:13" x14ac:dyDescent="0.25">
      <c r="M21391"/>
    </row>
    <row r="21392" spans="13:13" x14ac:dyDescent="0.25">
      <c r="M21392"/>
    </row>
    <row r="21393" spans="13:13" x14ac:dyDescent="0.25">
      <c r="M21393"/>
    </row>
    <row r="21394" spans="13:13" x14ac:dyDescent="0.25">
      <c r="M21394"/>
    </row>
    <row r="21395" spans="13:13" x14ac:dyDescent="0.25">
      <c r="M21395"/>
    </row>
    <row r="21396" spans="13:13" x14ac:dyDescent="0.25">
      <c r="M21396"/>
    </row>
    <row r="21397" spans="13:13" x14ac:dyDescent="0.25">
      <c r="M21397"/>
    </row>
    <row r="21398" spans="13:13" x14ac:dyDescent="0.25">
      <c r="M21398"/>
    </row>
    <row r="21399" spans="13:13" x14ac:dyDescent="0.25">
      <c r="M21399"/>
    </row>
    <row r="21400" spans="13:13" x14ac:dyDescent="0.25">
      <c r="M21400"/>
    </row>
    <row r="21401" spans="13:13" x14ac:dyDescent="0.25">
      <c r="M21401"/>
    </row>
    <row r="21402" spans="13:13" x14ac:dyDescent="0.25">
      <c r="M21402"/>
    </row>
    <row r="21403" spans="13:13" x14ac:dyDescent="0.25">
      <c r="M21403"/>
    </row>
    <row r="21404" spans="13:13" x14ac:dyDescent="0.25">
      <c r="M21404"/>
    </row>
    <row r="21405" spans="13:13" x14ac:dyDescent="0.25">
      <c r="M21405"/>
    </row>
    <row r="21406" spans="13:13" x14ac:dyDescent="0.25">
      <c r="M21406"/>
    </row>
    <row r="21407" spans="13:13" x14ac:dyDescent="0.25">
      <c r="M21407"/>
    </row>
    <row r="21408" spans="13:13" x14ac:dyDescent="0.25">
      <c r="M21408"/>
    </row>
    <row r="21409" spans="13:13" x14ac:dyDescent="0.25">
      <c r="M21409"/>
    </row>
    <row r="21410" spans="13:13" x14ac:dyDescent="0.25">
      <c r="M21410"/>
    </row>
    <row r="21411" spans="13:13" x14ac:dyDescent="0.25">
      <c r="M21411"/>
    </row>
    <row r="21412" spans="13:13" x14ac:dyDescent="0.25">
      <c r="M21412"/>
    </row>
    <row r="21413" spans="13:13" x14ac:dyDescent="0.25">
      <c r="M21413"/>
    </row>
    <row r="21414" spans="13:13" x14ac:dyDescent="0.25">
      <c r="M21414"/>
    </row>
    <row r="21415" spans="13:13" x14ac:dyDescent="0.25">
      <c r="M21415"/>
    </row>
    <row r="21416" spans="13:13" x14ac:dyDescent="0.25">
      <c r="M21416"/>
    </row>
    <row r="21417" spans="13:13" x14ac:dyDescent="0.25">
      <c r="M21417"/>
    </row>
    <row r="21418" spans="13:13" x14ac:dyDescent="0.25">
      <c r="M21418"/>
    </row>
    <row r="21419" spans="13:13" x14ac:dyDescent="0.25">
      <c r="M21419"/>
    </row>
    <row r="21420" spans="13:13" x14ac:dyDescent="0.25">
      <c r="M21420"/>
    </row>
    <row r="21421" spans="13:13" x14ac:dyDescent="0.25">
      <c r="M21421"/>
    </row>
    <row r="21422" spans="13:13" x14ac:dyDescent="0.25">
      <c r="M21422"/>
    </row>
    <row r="21423" spans="13:13" x14ac:dyDescent="0.25">
      <c r="M21423"/>
    </row>
    <row r="21424" spans="13:13" x14ac:dyDescent="0.25">
      <c r="M21424"/>
    </row>
    <row r="21425" spans="13:13" x14ac:dyDescent="0.25">
      <c r="M21425"/>
    </row>
    <row r="21426" spans="13:13" x14ac:dyDescent="0.25">
      <c r="M21426"/>
    </row>
    <row r="21427" spans="13:13" x14ac:dyDescent="0.25">
      <c r="M21427"/>
    </row>
    <row r="21428" spans="13:13" x14ac:dyDescent="0.25">
      <c r="M21428"/>
    </row>
    <row r="21429" spans="13:13" x14ac:dyDescent="0.25">
      <c r="M21429"/>
    </row>
    <row r="21430" spans="13:13" x14ac:dyDescent="0.25">
      <c r="M21430"/>
    </row>
    <row r="21431" spans="13:13" x14ac:dyDescent="0.25">
      <c r="M21431"/>
    </row>
    <row r="21432" spans="13:13" x14ac:dyDescent="0.25">
      <c r="M21432"/>
    </row>
    <row r="21433" spans="13:13" x14ac:dyDescent="0.25">
      <c r="M21433"/>
    </row>
    <row r="21434" spans="13:13" x14ac:dyDescent="0.25">
      <c r="M21434"/>
    </row>
    <row r="21435" spans="13:13" x14ac:dyDescent="0.25">
      <c r="M21435"/>
    </row>
    <row r="21436" spans="13:13" x14ac:dyDescent="0.25">
      <c r="M21436"/>
    </row>
    <row r="21437" spans="13:13" x14ac:dyDescent="0.25">
      <c r="M21437"/>
    </row>
    <row r="21438" spans="13:13" x14ac:dyDescent="0.25">
      <c r="M21438"/>
    </row>
    <row r="21439" spans="13:13" x14ac:dyDescent="0.25">
      <c r="M21439"/>
    </row>
    <row r="21440" spans="13:13" x14ac:dyDescent="0.25">
      <c r="M21440"/>
    </row>
    <row r="21441" spans="13:13" x14ac:dyDescent="0.25">
      <c r="M21441"/>
    </row>
    <row r="21442" spans="13:13" x14ac:dyDescent="0.25">
      <c r="M21442"/>
    </row>
    <row r="21443" spans="13:13" x14ac:dyDescent="0.25">
      <c r="M21443"/>
    </row>
    <row r="21444" spans="13:13" x14ac:dyDescent="0.25">
      <c r="M21444"/>
    </row>
    <row r="21445" spans="13:13" x14ac:dyDescent="0.25">
      <c r="M21445"/>
    </row>
    <row r="21446" spans="13:13" x14ac:dyDescent="0.25">
      <c r="M21446"/>
    </row>
    <row r="21447" spans="13:13" x14ac:dyDescent="0.25">
      <c r="M21447"/>
    </row>
    <row r="21448" spans="13:13" x14ac:dyDescent="0.25">
      <c r="M21448"/>
    </row>
    <row r="21449" spans="13:13" x14ac:dyDescent="0.25">
      <c r="M21449"/>
    </row>
    <row r="21450" spans="13:13" x14ac:dyDescent="0.25">
      <c r="M21450"/>
    </row>
    <row r="21451" spans="13:13" x14ac:dyDescent="0.25">
      <c r="M21451"/>
    </row>
    <row r="21452" spans="13:13" x14ac:dyDescent="0.25">
      <c r="M21452"/>
    </row>
    <row r="21453" spans="13:13" x14ac:dyDescent="0.25">
      <c r="M21453"/>
    </row>
    <row r="21454" spans="13:13" x14ac:dyDescent="0.25">
      <c r="M21454"/>
    </row>
    <row r="21455" spans="13:13" x14ac:dyDescent="0.25">
      <c r="M21455"/>
    </row>
    <row r="21456" spans="13:13" x14ac:dyDescent="0.25">
      <c r="M21456"/>
    </row>
    <row r="21457" spans="13:13" x14ac:dyDescent="0.25">
      <c r="M21457"/>
    </row>
    <row r="21458" spans="13:13" x14ac:dyDescent="0.25">
      <c r="M21458"/>
    </row>
    <row r="21459" spans="13:13" x14ac:dyDescent="0.25">
      <c r="M21459"/>
    </row>
    <row r="21460" spans="13:13" x14ac:dyDescent="0.25">
      <c r="M21460"/>
    </row>
    <row r="21461" spans="13:13" x14ac:dyDescent="0.25">
      <c r="M21461"/>
    </row>
    <row r="21462" spans="13:13" x14ac:dyDescent="0.25">
      <c r="M21462"/>
    </row>
    <row r="21463" spans="13:13" x14ac:dyDescent="0.25">
      <c r="M21463"/>
    </row>
    <row r="21464" spans="13:13" x14ac:dyDescent="0.25">
      <c r="M21464"/>
    </row>
    <row r="21465" spans="13:13" x14ac:dyDescent="0.25">
      <c r="M21465"/>
    </row>
    <row r="21466" spans="13:13" x14ac:dyDescent="0.25">
      <c r="M21466"/>
    </row>
    <row r="21467" spans="13:13" x14ac:dyDescent="0.25">
      <c r="M21467"/>
    </row>
    <row r="21468" spans="13:13" x14ac:dyDescent="0.25">
      <c r="M21468"/>
    </row>
    <row r="21469" spans="13:13" x14ac:dyDescent="0.25">
      <c r="M21469"/>
    </row>
    <row r="21470" spans="13:13" x14ac:dyDescent="0.25">
      <c r="M21470"/>
    </row>
    <row r="21471" spans="13:13" x14ac:dyDescent="0.25">
      <c r="M21471"/>
    </row>
    <row r="21472" spans="13:13" x14ac:dyDescent="0.25">
      <c r="M21472"/>
    </row>
    <row r="21473" spans="13:13" x14ac:dyDescent="0.25">
      <c r="M21473"/>
    </row>
    <row r="21474" spans="13:13" x14ac:dyDescent="0.25">
      <c r="M21474"/>
    </row>
    <row r="21475" spans="13:13" x14ac:dyDescent="0.25">
      <c r="M21475"/>
    </row>
    <row r="21476" spans="13:13" x14ac:dyDescent="0.25">
      <c r="M21476"/>
    </row>
    <row r="21477" spans="13:13" x14ac:dyDescent="0.25">
      <c r="M21477"/>
    </row>
    <row r="21478" spans="13:13" x14ac:dyDescent="0.25">
      <c r="M21478"/>
    </row>
    <row r="21479" spans="13:13" x14ac:dyDescent="0.25">
      <c r="M21479"/>
    </row>
    <row r="21480" spans="13:13" x14ac:dyDescent="0.25">
      <c r="M21480"/>
    </row>
    <row r="21481" spans="13:13" x14ac:dyDescent="0.25">
      <c r="M21481"/>
    </row>
    <row r="21482" spans="13:13" x14ac:dyDescent="0.25">
      <c r="M21482"/>
    </row>
    <row r="21483" spans="13:13" x14ac:dyDescent="0.25">
      <c r="M21483"/>
    </row>
    <row r="21484" spans="13:13" x14ac:dyDescent="0.25">
      <c r="M21484"/>
    </row>
    <row r="21485" spans="13:13" x14ac:dyDescent="0.25">
      <c r="M21485"/>
    </row>
    <row r="21486" spans="13:13" x14ac:dyDescent="0.25">
      <c r="M21486"/>
    </row>
    <row r="21487" spans="13:13" x14ac:dyDescent="0.25">
      <c r="M21487"/>
    </row>
    <row r="21488" spans="13:13" x14ac:dyDescent="0.25">
      <c r="M21488"/>
    </row>
    <row r="21489" spans="13:13" x14ac:dyDescent="0.25">
      <c r="M21489"/>
    </row>
    <row r="21490" spans="13:13" x14ac:dyDescent="0.25">
      <c r="M21490"/>
    </row>
    <row r="21491" spans="13:13" x14ac:dyDescent="0.25">
      <c r="M21491"/>
    </row>
    <row r="21492" spans="13:13" x14ac:dyDescent="0.25">
      <c r="M21492"/>
    </row>
    <row r="21493" spans="13:13" x14ac:dyDescent="0.25">
      <c r="M21493"/>
    </row>
    <row r="21494" spans="13:13" x14ac:dyDescent="0.25">
      <c r="M21494"/>
    </row>
    <row r="21495" spans="13:13" x14ac:dyDescent="0.25">
      <c r="M21495"/>
    </row>
    <row r="21496" spans="13:13" x14ac:dyDescent="0.25">
      <c r="M21496"/>
    </row>
    <row r="21497" spans="13:13" x14ac:dyDescent="0.25">
      <c r="M21497"/>
    </row>
    <row r="21498" spans="13:13" x14ac:dyDescent="0.25">
      <c r="M21498"/>
    </row>
    <row r="21499" spans="13:13" x14ac:dyDescent="0.25">
      <c r="M21499"/>
    </row>
    <row r="21500" spans="13:13" x14ac:dyDescent="0.25">
      <c r="M21500"/>
    </row>
    <row r="21501" spans="13:13" x14ac:dyDescent="0.25">
      <c r="M21501"/>
    </row>
    <row r="21502" spans="13:13" x14ac:dyDescent="0.25">
      <c r="M21502"/>
    </row>
    <row r="21503" spans="13:13" x14ac:dyDescent="0.25">
      <c r="M21503"/>
    </row>
    <row r="21504" spans="13:13" x14ac:dyDescent="0.25">
      <c r="M21504"/>
    </row>
    <row r="21505" spans="13:13" x14ac:dyDescent="0.25">
      <c r="M21505"/>
    </row>
    <row r="21506" spans="13:13" x14ac:dyDescent="0.25">
      <c r="M21506"/>
    </row>
    <row r="21507" spans="13:13" x14ac:dyDescent="0.25">
      <c r="M21507"/>
    </row>
    <row r="21508" spans="13:13" x14ac:dyDescent="0.25">
      <c r="M21508"/>
    </row>
    <row r="21509" spans="13:13" x14ac:dyDescent="0.25">
      <c r="M21509"/>
    </row>
    <row r="21510" spans="13:13" x14ac:dyDescent="0.25">
      <c r="M21510"/>
    </row>
    <row r="21511" spans="13:13" x14ac:dyDescent="0.25">
      <c r="M21511"/>
    </row>
    <row r="21512" spans="13:13" x14ac:dyDescent="0.25">
      <c r="M21512"/>
    </row>
    <row r="21513" spans="13:13" x14ac:dyDescent="0.25">
      <c r="M21513"/>
    </row>
    <row r="21514" spans="13:13" x14ac:dyDescent="0.25">
      <c r="M21514"/>
    </row>
    <row r="21515" spans="13:13" x14ac:dyDescent="0.25">
      <c r="M21515"/>
    </row>
    <row r="21516" spans="13:13" x14ac:dyDescent="0.25">
      <c r="M21516"/>
    </row>
    <row r="21517" spans="13:13" x14ac:dyDescent="0.25">
      <c r="M21517"/>
    </row>
    <row r="21518" spans="13:13" x14ac:dyDescent="0.25">
      <c r="M21518"/>
    </row>
    <row r="21519" spans="13:13" x14ac:dyDescent="0.25">
      <c r="M21519"/>
    </row>
    <row r="21520" spans="13:13" x14ac:dyDescent="0.25">
      <c r="M21520"/>
    </row>
    <row r="21521" spans="13:13" x14ac:dyDescent="0.25">
      <c r="M21521"/>
    </row>
    <row r="21522" spans="13:13" x14ac:dyDescent="0.25">
      <c r="M21522"/>
    </row>
    <row r="21523" spans="13:13" x14ac:dyDescent="0.25">
      <c r="M21523"/>
    </row>
    <row r="21524" spans="13:13" x14ac:dyDescent="0.25">
      <c r="M21524"/>
    </row>
    <row r="21525" spans="13:13" x14ac:dyDescent="0.25">
      <c r="M21525"/>
    </row>
    <row r="21526" spans="13:13" x14ac:dyDescent="0.25">
      <c r="M21526"/>
    </row>
    <row r="21527" spans="13:13" x14ac:dyDescent="0.25">
      <c r="M21527"/>
    </row>
    <row r="21528" spans="13:13" x14ac:dyDescent="0.25">
      <c r="M21528"/>
    </row>
    <row r="21529" spans="13:13" x14ac:dyDescent="0.25">
      <c r="M21529"/>
    </row>
    <row r="21530" spans="13:13" x14ac:dyDescent="0.25">
      <c r="M21530"/>
    </row>
    <row r="21531" spans="13:13" x14ac:dyDescent="0.25">
      <c r="M21531"/>
    </row>
    <row r="21532" spans="13:13" x14ac:dyDescent="0.25">
      <c r="M21532"/>
    </row>
    <row r="21533" spans="13:13" x14ac:dyDescent="0.25">
      <c r="M21533"/>
    </row>
    <row r="21534" spans="13:13" x14ac:dyDescent="0.25">
      <c r="M21534"/>
    </row>
    <row r="21535" spans="13:13" x14ac:dyDescent="0.25">
      <c r="M21535"/>
    </row>
    <row r="21536" spans="13:13" x14ac:dyDescent="0.25">
      <c r="M21536"/>
    </row>
    <row r="21537" spans="13:13" x14ac:dyDescent="0.25">
      <c r="M21537"/>
    </row>
    <row r="21538" spans="13:13" x14ac:dyDescent="0.25">
      <c r="M21538"/>
    </row>
    <row r="21539" spans="13:13" x14ac:dyDescent="0.25">
      <c r="M21539"/>
    </row>
    <row r="21540" spans="13:13" x14ac:dyDescent="0.25">
      <c r="M21540"/>
    </row>
    <row r="21541" spans="13:13" x14ac:dyDescent="0.25">
      <c r="M21541"/>
    </row>
    <row r="21542" spans="13:13" x14ac:dyDescent="0.25">
      <c r="M21542"/>
    </row>
    <row r="21543" spans="13:13" x14ac:dyDescent="0.25">
      <c r="M21543"/>
    </row>
    <row r="21544" spans="13:13" x14ac:dyDescent="0.25">
      <c r="M21544"/>
    </row>
    <row r="21545" spans="13:13" x14ac:dyDescent="0.25">
      <c r="M21545"/>
    </row>
    <row r="21546" spans="13:13" x14ac:dyDescent="0.25">
      <c r="M21546"/>
    </row>
    <row r="21547" spans="13:13" x14ac:dyDescent="0.25">
      <c r="M21547"/>
    </row>
    <row r="21548" spans="13:13" x14ac:dyDescent="0.25">
      <c r="M21548"/>
    </row>
    <row r="21549" spans="13:13" x14ac:dyDescent="0.25">
      <c r="M21549"/>
    </row>
    <row r="21550" spans="13:13" x14ac:dyDescent="0.25">
      <c r="M21550"/>
    </row>
    <row r="21551" spans="13:13" x14ac:dyDescent="0.25">
      <c r="M21551"/>
    </row>
    <row r="21552" spans="13:13" x14ac:dyDescent="0.25">
      <c r="M21552"/>
    </row>
    <row r="21553" spans="13:13" x14ac:dyDescent="0.25">
      <c r="M21553"/>
    </row>
    <row r="21554" spans="13:13" x14ac:dyDescent="0.25">
      <c r="M21554"/>
    </row>
    <row r="21555" spans="13:13" x14ac:dyDescent="0.25">
      <c r="M21555"/>
    </row>
    <row r="21556" spans="13:13" x14ac:dyDescent="0.25">
      <c r="M21556"/>
    </row>
    <row r="21557" spans="13:13" x14ac:dyDescent="0.25">
      <c r="M21557"/>
    </row>
    <row r="21558" spans="13:13" x14ac:dyDescent="0.25">
      <c r="M21558"/>
    </row>
    <row r="21559" spans="13:13" x14ac:dyDescent="0.25">
      <c r="M21559"/>
    </row>
    <row r="21560" spans="13:13" x14ac:dyDescent="0.25">
      <c r="M21560"/>
    </row>
    <row r="21561" spans="13:13" x14ac:dyDescent="0.25">
      <c r="M21561"/>
    </row>
    <row r="21562" spans="13:13" x14ac:dyDescent="0.25">
      <c r="M21562"/>
    </row>
    <row r="21563" spans="13:13" x14ac:dyDescent="0.25">
      <c r="M21563"/>
    </row>
    <row r="21564" spans="13:13" x14ac:dyDescent="0.25">
      <c r="M21564"/>
    </row>
    <row r="21565" spans="13:13" x14ac:dyDescent="0.25">
      <c r="M21565"/>
    </row>
    <row r="21566" spans="13:13" x14ac:dyDescent="0.25">
      <c r="M21566"/>
    </row>
    <row r="21567" spans="13:13" x14ac:dyDescent="0.25">
      <c r="M21567"/>
    </row>
    <row r="21568" spans="13:13" x14ac:dyDescent="0.25">
      <c r="M21568"/>
    </row>
    <row r="21569" spans="13:13" x14ac:dyDescent="0.25">
      <c r="M21569"/>
    </row>
    <row r="21570" spans="13:13" x14ac:dyDescent="0.25">
      <c r="M21570"/>
    </row>
    <row r="21571" spans="13:13" x14ac:dyDescent="0.25">
      <c r="M21571"/>
    </row>
    <row r="21572" spans="13:13" x14ac:dyDescent="0.25">
      <c r="M21572"/>
    </row>
    <row r="21573" spans="13:13" x14ac:dyDescent="0.25">
      <c r="M21573"/>
    </row>
    <row r="21574" spans="13:13" x14ac:dyDescent="0.25">
      <c r="M21574"/>
    </row>
    <row r="21575" spans="13:13" x14ac:dyDescent="0.25">
      <c r="M21575"/>
    </row>
    <row r="21576" spans="13:13" x14ac:dyDescent="0.25">
      <c r="M21576"/>
    </row>
    <row r="21577" spans="13:13" x14ac:dyDescent="0.25">
      <c r="M21577"/>
    </row>
    <row r="21578" spans="13:13" x14ac:dyDescent="0.25">
      <c r="M21578"/>
    </row>
    <row r="21579" spans="13:13" x14ac:dyDescent="0.25">
      <c r="M21579"/>
    </row>
    <row r="21580" spans="13:13" x14ac:dyDescent="0.25">
      <c r="M21580"/>
    </row>
    <row r="21581" spans="13:13" x14ac:dyDescent="0.25">
      <c r="M21581"/>
    </row>
    <row r="21582" spans="13:13" x14ac:dyDescent="0.25">
      <c r="M21582"/>
    </row>
    <row r="21583" spans="13:13" x14ac:dyDescent="0.25">
      <c r="M21583"/>
    </row>
    <row r="21584" spans="13:13" x14ac:dyDescent="0.25">
      <c r="M21584"/>
    </row>
    <row r="21585" spans="13:13" x14ac:dyDescent="0.25">
      <c r="M21585"/>
    </row>
    <row r="21586" spans="13:13" x14ac:dyDescent="0.25">
      <c r="M21586"/>
    </row>
    <row r="21587" spans="13:13" x14ac:dyDescent="0.25">
      <c r="M21587"/>
    </row>
    <row r="21588" spans="13:13" x14ac:dyDescent="0.25">
      <c r="M21588"/>
    </row>
    <row r="21589" spans="13:13" x14ac:dyDescent="0.25">
      <c r="M21589"/>
    </row>
    <row r="21590" spans="13:13" x14ac:dyDescent="0.25">
      <c r="M21590"/>
    </row>
    <row r="21591" spans="13:13" x14ac:dyDescent="0.25">
      <c r="M21591"/>
    </row>
    <row r="21592" spans="13:13" x14ac:dyDescent="0.25">
      <c r="M21592"/>
    </row>
    <row r="21593" spans="13:13" x14ac:dyDescent="0.25">
      <c r="M21593"/>
    </row>
    <row r="21594" spans="13:13" x14ac:dyDescent="0.25">
      <c r="M21594"/>
    </row>
    <row r="21595" spans="13:13" x14ac:dyDescent="0.25">
      <c r="M21595"/>
    </row>
    <row r="21596" spans="13:13" x14ac:dyDescent="0.25">
      <c r="M21596"/>
    </row>
    <row r="21597" spans="13:13" x14ac:dyDescent="0.25">
      <c r="M21597"/>
    </row>
    <row r="21598" spans="13:13" x14ac:dyDescent="0.25">
      <c r="M21598"/>
    </row>
    <row r="21599" spans="13:13" x14ac:dyDescent="0.25">
      <c r="M21599"/>
    </row>
    <row r="21600" spans="13:13" x14ac:dyDescent="0.25">
      <c r="M21600"/>
    </row>
    <row r="21601" spans="13:13" x14ac:dyDescent="0.25">
      <c r="M21601"/>
    </row>
    <row r="21602" spans="13:13" x14ac:dyDescent="0.25">
      <c r="M21602"/>
    </row>
    <row r="21603" spans="13:13" x14ac:dyDescent="0.25">
      <c r="M21603"/>
    </row>
    <row r="21604" spans="13:13" x14ac:dyDescent="0.25">
      <c r="M21604"/>
    </row>
    <row r="21605" spans="13:13" x14ac:dyDescent="0.25">
      <c r="M21605"/>
    </row>
    <row r="21606" spans="13:13" x14ac:dyDescent="0.25">
      <c r="M21606"/>
    </row>
    <row r="21607" spans="13:13" x14ac:dyDescent="0.25">
      <c r="M21607"/>
    </row>
    <row r="21608" spans="13:13" x14ac:dyDescent="0.25">
      <c r="M21608"/>
    </row>
    <row r="21609" spans="13:13" x14ac:dyDescent="0.25">
      <c r="M21609"/>
    </row>
    <row r="21610" spans="13:13" x14ac:dyDescent="0.25">
      <c r="M21610"/>
    </row>
    <row r="21611" spans="13:13" x14ac:dyDescent="0.25">
      <c r="M21611"/>
    </row>
    <row r="21612" spans="13:13" x14ac:dyDescent="0.25">
      <c r="M21612"/>
    </row>
    <row r="21613" spans="13:13" x14ac:dyDescent="0.25">
      <c r="M21613"/>
    </row>
    <row r="21614" spans="13:13" x14ac:dyDescent="0.25">
      <c r="M21614"/>
    </row>
    <row r="21615" spans="13:13" x14ac:dyDescent="0.25">
      <c r="M21615"/>
    </row>
    <row r="21616" spans="13:13" x14ac:dyDescent="0.25">
      <c r="M21616"/>
    </row>
    <row r="21617" spans="13:13" x14ac:dyDescent="0.25">
      <c r="M21617"/>
    </row>
    <row r="21618" spans="13:13" x14ac:dyDescent="0.25">
      <c r="M21618"/>
    </row>
    <row r="21619" spans="13:13" x14ac:dyDescent="0.25">
      <c r="M21619"/>
    </row>
    <row r="21620" spans="13:13" x14ac:dyDescent="0.25">
      <c r="M21620"/>
    </row>
    <row r="21621" spans="13:13" x14ac:dyDescent="0.25">
      <c r="M21621"/>
    </row>
    <row r="21622" spans="13:13" x14ac:dyDescent="0.25">
      <c r="M21622"/>
    </row>
    <row r="21623" spans="13:13" x14ac:dyDescent="0.25">
      <c r="M21623"/>
    </row>
    <row r="21624" spans="13:13" x14ac:dyDescent="0.25">
      <c r="M21624"/>
    </row>
    <row r="21625" spans="13:13" x14ac:dyDescent="0.25">
      <c r="M21625"/>
    </row>
    <row r="21626" spans="13:13" x14ac:dyDescent="0.25">
      <c r="M21626"/>
    </row>
    <row r="21627" spans="13:13" x14ac:dyDescent="0.25">
      <c r="M21627"/>
    </row>
    <row r="21628" spans="13:13" x14ac:dyDescent="0.25">
      <c r="M21628"/>
    </row>
    <row r="21629" spans="13:13" x14ac:dyDescent="0.25">
      <c r="M21629"/>
    </row>
    <row r="21630" spans="13:13" x14ac:dyDescent="0.25">
      <c r="M21630"/>
    </row>
    <row r="21631" spans="13:13" x14ac:dyDescent="0.25">
      <c r="M21631"/>
    </row>
    <row r="21632" spans="13:13" x14ac:dyDescent="0.25">
      <c r="M21632"/>
    </row>
    <row r="21633" spans="13:13" x14ac:dyDescent="0.25">
      <c r="M21633"/>
    </row>
    <row r="21634" spans="13:13" x14ac:dyDescent="0.25">
      <c r="M21634"/>
    </row>
    <row r="21635" spans="13:13" x14ac:dyDescent="0.25">
      <c r="M21635"/>
    </row>
    <row r="21636" spans="13:13" x14ac:dyDescent="0.25">
      <c r="M21636"/>
    </row>
    <row r="21637" spans="13:13" x14ac:dyDescent="0.25">
      <c r="M21637"/>
    </row>
    <row r="21638" spans="13:13" x14ac:dyDescent="0.25">
      <c r="M21638"/>
    </row>
    <row r="21639" spans="13:13" x14ac:dyDescent="0.25">
      <c r="M21639"/>
    </row>
    <row r="21640" spans="13:13" x14ac:dyDescent="0.25">
      <c r="M21640"/>
    </row>
    <row r="21641" spans="13:13" x14ac:dyDescent="0.25">
      <c r="M21641"/>
    </row>
    <row r="21642" spans="13:13" x14ac:dyDescent="0.25">
      <c r="M21642"/>
    </row>
    <row r="21643" spans="13:13" x14ac:dyDescent="0.25">
      <c r="M21643"/>
    </row>
    <row r="21644" spans="13:13" x14ac:dyDescent="0.25">
      <c r="M21644"/>
    </row>
    <row r="21645" spans="13:13" x14ac:dyDescent="0.25">
      <c r="M21645"/>
    </row>
    <row r="21646" spans="13:13" x14ac:dyDescent="0.25">
      <c r="M21646"/>
    </row>
    <row r="21647" spans="13:13" x14ac:dyDescent="0.25">
      <c r="M21647"/>
    </row>
    <row r="21648" spans="13:13" x14ac:dyDescent="0.25">
      <c r="M21648"/>
    </row>
    <row r="21649" spans="13:13" x14ac:dyDescent="0.25">
      <c r="M21649"/>
    </row>
    <row r="21650" spans="13:13" x14ac:dyDescent="0.25">
      <c r="M21650"/>
    </row>
    <row r="21651" spans="13:13" x14ac:dyDescent="0.25">
      <c r="M21651"/>
    </row>
    <row r="21652" spans="13:13" x14ac:dyDescent="0.25">
      <c r="M21652"/>
    </row>
    <row r="21653" spans="13:13" x14ac:dyDescent="0.25">
      <c r="M21653"/>
    </row>
    <row r="21654" spans="13:13" x14ac:dyDescent="0.25">
      <c r="M21654"/>
    </row>
    <row r="21655" spans="13:13" x14ac:dyDescent="0.25">
      <c r="M21655"/>
    </row>
    <row r="21656" spans="13:13" x14ac:dyDescent="0.25">
      <c r="M21656"/>
    </row>
    <row r="21657" spans="13:13" x14ac:dyDescent="0.25">
      <c r="M21657"/>
    </row>
    <row r="21658" spans="13:13" x14ac:dyDescent="0.25">
      <c r="M21658"/>
    </row>
    <row r="21659" spans="13:13" x14ac:dyDescent="0.25">
      <c r="M21659"/>
    </row>
    <row r="21660" spans="13:13" x14ac:dyDescent="0.25">
      <c r="M21660"/>
    </row>
    <row r="21661" spans="13:13" x14ac:dyDescent="0.25">
      <c r="M21661"/>
    </row>
    <row r="21662" spans="13:13" x14ac:dyDescent="0.25">
      <c r="M21662"/>
    </row>
    <row r="21663" spans="13:13" x14ac:dyDescent="0.25">
      <c r="M21663"/>
    </row>
    <row r="21664" spans="13:13" x14ac:dyDescent="0.25">
      <c r="M21664"/>
    </row>
    <row r="21665" spans="13:13" x14ac:dyDescent="0.25">
      <c r="M21665"/>
    </row>
    <row r="21666" spans="13:13" x14ac:dyDescent="0.25">
      <c r="M21666"/>
    </row>
    <row r="21667" spans="13:13" x14ac:dyDescent="0.25">
      <c r="M21667"/>
    </row>
    <row r="21668" spans="13:13" x14ac:dyDescent="0.25">
      <c r="M21668"/>
    </row>
    <row r="21669" spans="13:13" x14ac:dyDescent="0.25">
      <c r="M21669"/>
    </row>
    <row r="21670" spans="13:13" x14ac:dyDescent="0.25">
      <c r="M21670"/>
    </row>
    <row r="21671" spans="13:13" x14ac:dyDescent="0.25">
      <c r="M21671"/>
    </row>
    <row r="21672" spans="13:13" x14ac:dyDescent="0.25">
      <c r="M21672"/>
    </row>
    <row r="21673" spans="13:13" x14ac:dyDescent="0.25">
      <c r="M21673"/>
    </row>
    <row r="21674" spans="13:13" x14ac:dyDescent="0.25">
      <c r="M21674"/>
    </row>
    <row r="21675" spans="13:13" x14ac:dyDescent="0.25">
      <c r="M21675"/>
    </row>
    <row r="21676" spans="13:13" x14ac:dyDescent="0.25">
      <c r="M21676"/>
    </row>
    <row r="21677" spans="13:13" x14ac:dyDescent="0.25">
      <c r="M21677"/>
    </row>
    <row r="21678" spans="13:13" x14ac:dyDescent="0.25">
      <c r="M21678"/>
    </row>
    <row r="21679" spans="13:13" x14ac:dyDescent="0.25">
      <c r="M21679"/>
    </row>
    <row r="21680" spans="13:13" x14ac:dyDescent="0.25">
      <c r="M21680"/>
    </row>
    <row r="21681" spans="13:13" x14ac:dyDescent="0.25">
      <c r="M21681"/>
    </row>
    <row r="21682" spans="13:13" x14ac:dyDescent="0.25">
      <c r="M21682"/>
    </row>
    <row r="21683" spans="13:13" x14ac:dyDescent="0.25">
      <c r="M21683"/>
    </row>
    <row r="21684" spans="13:13" x14ac:dyDescent="0.25">
      <c r="M21684"/>
    </row>
    <row r="21685" spans="13:13" x14ac:dyDescent="0.25">
      <c r="M21685"/>
    </row>
    <row r="21686" spans="13:13" x14ac:dyDescent="0.25">
      <c r="M21686"/>
    </row>
    <row r="21687" spans="13:13" x14ac:dyDescent="0.25">
      <c r="M21687"/>
    </row>
    <row r="21688" spans="13:13" x14ac:dyDescent="0.25">
      <c r="M21688"/>
    </row>
    <row r="21689" spans="13:13" x14ac:dyDescent="0.25">
      <c r="M21689"/>
    </row>
    <row r="21690" spans="13:13" x14ac:dyDescent="0.25">
      <c r="M21690"/>
    </row>
    <row r="21691" spans="13:13" x14ac:dyDescent="0.25">
      <c r="M21691"/>
    </row>
    <row r="21692" spans="13:13" x14ac:dyDescent="0.25">
      <c r="M21692"/>
    </row>
    <row r="21693" spans="13:13" x14ac:dyDescent="0.25">
      <c r="M21693"/>
    </row>
    <row r="21694" spans="13:13" x14ac:dyDescent="0.25">
      <c r="M21694"/>
    </row>
    <row r="21695" spans="13:13" x14ac:dyDescent="0.25">
      <c r="M21695"/>
    </row>
    <row r="21696" spans="13:13" x14ac:dyDescent="0.25">
      <c r="M21696"/>
    </row>
    <row r="21697" spans="13:13" x14ac:dyDescent="0.25">
      <c r="M21697"/>
    </row>
    <row r="21698" spans="13:13" x14ac:dyDescent="0.25">
      <c r="M21698"/>
    </row>
    <row r="21699" spans="13:13" x14ac:dyDescent="0.25">
      <c r="M21699"/>
    </row>
    <row r="21700" spans="13:13" x14ac:dyDescent="0.25">
      <c r="M21700"/>
    </row>
    <row r="21701" spans="13:13" x14ac:dyDescent="0.25">
      <c r="M21701"/>
    </row>
    <row r="21702" spans="13:13" x14ac:dyDescent="0.25">
      <c r="M21702"/>
    </row>
    <row r="21703" spans="13:13" x14ac:dyDescent="0.25">
      <c r="M21703"/>
    </row>
    <row r="21704" spans="13:13" x14ac:dyDescent="0.25">
      <c r="M21704"/>
    </row>
    <row r="21705" spans="13:13" x14ac:dyDescent="0.25">
      <c r="M21705"/>
    </row>
    <row r="21706" spans="13:13" x14ac:dyDescent="0.25">
      <c r="M21706"/>
    </row>
    <row r="21707" spans="13:13" x14ac:dyDescent="0.25">
      <c r="M21707"/>
    </row>
    <row r="21708" spans="13:13" x14ac:dyDescent="0.25">
      <c r="M21708"/>
    </row>
    <row r="21709" spans="13:13" x14ac:dyDescent="0.25">
      <c r="M21709"/>
    </row>
    <row r="21710" spans="13:13" x14ac:dyDescent="0.25">
      <c r="M21710"/>
    </row>
    <row r="21711" spans="13:13" x14ac:dyDescent="0.25">
      <c r="M21711"/>
    </row>
    <row r="21712" spans="13:13" x14ac:dyDescent="0.25">
      <c r="M21712"/>
    </row>
    <row r="21713" spans="13:13" x14ac:dyDescent="0.25">
      <c r="M21713"/>
    </row>
    <row r="21714" spans="13:13" x14ac:dyDescent="0.25">
      <c r="M21714"/>
    </row>
    <row r="21715" spans="13:13" x14ac:dyDescent="0.25">
      <c r="M21715"/>
    </row>
    <row r="21716" spans="13:13" x14ac:dyDescent="0.25">
      <c r="M21716"/>
    </row>
    <row r="21717" spans="13:13" x14ac:dyDescent="0.25">
      <c r="M21717"/>
    </row>
    <row r="21718" spans="13:13" x14ac:dyDescent="0.25">
      <c r="M21718"/>
    </row>
    <row r="21719" spans="13:13" x14ac:dyDescent="0.25">
      <c r="M21719"/>
    </row>
    <row r="21720" spans="13:13" x14ac:dyDescent="0.25">
      <c r="M21720"/>
    </row>
    <row r="21721" spans="13:13" x14ac:dyDescent="0.25">
      <c r="M21721"/>
    </row>
    <row r="21722" spans="13:13" x14ac:dyDescent="0.25">
      <c r="M21722"/>
    </row>
    <row r="21723" spans="13:13" x14ac:dyDescent="0.25">
      <c r="M21723"/>
    </row>
    <row r="21724" spans="13:13" x14ac:dyDescent="0.25">
      <c r="M21724"/>
    </row>
    <row r="21725" spans="13:13" x14ac:dyDescent="0.25">
      <c r="M21725"/>
    </row>
    <row r="21726" spans="13:13" x14ac:dyDescent="0.25">
      <c r="M21726"/>
    </row>
    <row r="21727" spans="13:13" x14ac:dyDescent="0.25">
      <c r="M21727"/>
    </row>
    <row r="21728" spans="13:13" x14ac:dyDescent="0.25">
      <c r="M21728"/>
    </row>
    <row r="21729" spans="13:13" x14ac:dyDescent="0.25">
      <c r="M21729"/>
    </row>
    <row r="21730" spans="13:13" x14ac:dyDescent="0.25">
      <c r="M21730"/>
    </row>
    <row r="21731" spans="13:13" x14ac:dyDescent="0.25">
      <c r="M21731"/>
    </row>
    <row r="21732" spans="13:13" x14ac:dyDescent="0.25">
      <c r="M21732"/>
    </row>
    <row r="21733" spans="13:13" x14ac:dyDescent="0.25">
      <c r="M21733"/>
    </row>
    <row r="21734" spans="13:13" x14ac:dyDescent="0.25">
      <c r="M21734"/>
    </row>
    <row r="21735" spans="13:13" x14ac:dyDescent="0.25">
      <c r="M21735"/>
    </row>
    <row r="21736" spans="13:13" x14ac:dyDescent="0.25">
      <c r="M21736"/>
    </row>
    <row r="21737" spans="13:13" x14ac:dyDescent="0.25">
      <c r="M21737"/>
    </row>
    <row r="21738" spans="13:13" x14ac:dyDescent="0.25">
      <c r="M21738"/>
    </row>
    <row r="21739" spans="13:13" x14ac:dyDescent="0.25">
      <c r="M21739"/>
    </row>
    <row r="21740" spans="13:13" x14ac:dyDescent="0.25">
      <c r="M21740"/>
    </row>
    <row r="21741" spans="13:13" x14ac:dyDescent="0.25">
      <c r="M21741"/>
    </row>
    <row r="21742" spans="13:13" x14ac:dyDescent="0.25">
      <c r="M21742"/>
    </row>
    <row r="21743" spans="13:13" x14ac:dyDescent="0.25">
      <c r="M21743"/>
    </row>
    <row r="21744" spans="13:13" x14ac:dyDescent="0.25">
      <c r="M21744"/>
    </row>
    <row r="21745" spans="13:13" x14ac:dyDescent="0.25">
      <c r="M21745"/>
    </row>
    <row r="21746" spans="13:13" x14ac:dyDescent="0.25">
      <c r="M21746"/>
    </row>
    <row r="21747" spans="13:13" x14ac:dyDescent="0.25">
      <c r="M21747"/>
    </row>
    <row r="21748" spans="13:13" x14ac:dyDescent="0.25">
      <c r="M21748"/>
    </row>
    <row r="21749" spans="13:13" x14ac:dyDescent="0.25">
      <c r="M21749"/>
    </row>
    <row r="21750" spans="13:13" x14ac:dyDescent="0.25">
      <c r="M21750"/>
    </row>
    <row r="21751" spans="13:13" x14ac:dyDescent="0.25">
      <c r="M21751"/>
    </row>
    <row r="21752" spans="13:13" x14ac:dyDescent="0.25">
      <c r="M21752"/>
    </row>
    <row r="21753" spans="13:13" x14ac:dyDescent="0.25">
      <c r="M21753"/>
    </row>
    <row r="21754" spans="13:13" x14ac:dyDescent="0.25">
      <c r="M21754"/>
    </row>
    <row r="21755" spans="13:13" x14ac:dyDescent="0.25">
      <c r="M21755"/>
    </row>
    <row r="21756" spans="13:13" x14ac:dyDescent="0.25">
      <c r="M21756"/>
    </row>
    <row r="21757" spans="13:13" x14ac:dyDescent="0.25">
      <c r="M21757"/>
    </row>
    <row r="21758" spans="13:13" x14ac:dyDescent="0.25">
      <c r="M21758"/>
    </row>
    <row r="21759" spans="13:13" x14ac:dyDescent="0.25">
      <c r="M21759"/>
    </row>
    <row r="21760" spans="13:13" x14ac:dyDescent="0.25">
      <c r="M21760"/>
    </row>
    <row r="21761" spans="13:13" x14ac:dyDescent="0.25">
      <c r="M21761"/>
    </row>
    <row r="21762" spans="13:13" x14ac:dyDescent="0.25">
      <c r="M21762"/>
    </row>
    <row r="21763" spans="13:13" x14ac:dyDescent="0.25">
      <c r="M21763"/>
    </row>
    <row r="21764" spans="13:13" x14ac:dyDescent="0.25">
      <c r="M21764"/>
    </row>
    <row r="21765" spans="13:13" x14ac:dyDescent="0.25">
      <c r="M21765"/>
    </row>
    <row r="21766" spans="13:13" x14ac:dyDescent="0.25">
      <c r="M21766"/>
    </row>
    <row r="21767" spans="13:13" x14ac:dyDescent="0.25">
      <c r="M21767"/>
    </row>
    <row r="21768" spans="13:13" x14ac:dyDescent="0.25">
      <c r="M21768"/>
    </row>
    <row r="21769" spans="13:13" x14ac:dyDescent="0.25">
      <c r="M21769"/>
    </row>
    <row r="21770" spans="13:13" x14ac:dyDescent="0.25">
      <c r="M21770"/>
    </row>
    <row r="21771" spans="13:13" x14ac:dyDescent="0.25">
      <c r="M21771"/>
    </row>
    <row r="21772" spans="13:13" x14ac:dyDescent="0.25">
      <c r="M21772"/>
    </row>
    <row r="21773" spans="13:13" x14ac:dyDescent="0.25">
      <c r="M21773"/>
    </row>
    <row r="21774" spans="13:13" x14ac:dyDescent="0.25">
      <c r="M21774"/>
    </row>
    <row r="21775" spans="13:13" x14ac:dyDescent="0.25">
      <c r="M21775"/>
    </row>
    <row r="21776" spans="13:13" x14ac:dyDescent="0.25">
      <c r="M21776"/>
    </row>
    <row r="21777" spans="13:13" x14ac:dyDescent="0.25">
      <c r="M21777"/>
    </row>
    <row r="21778" spans="13:13" x14ac:dyDescent="0.25">
      <c r="M21778"/>
    </row>
    <row r="21779" spans="13:13" x14ac:dyDescent="0.25">
      <c r="M21779"/>
    </row>
    <row r="21780" spans="13:13" x14ac:dyDescent="0.25">
      <c r="M21780"/>
    </row>
    <row r="21781" spans="13:13" x14ac:dyDescent="0.25">
      <c r="M21781"/>
    </row>
    <row r="21782" spans="13:13" x14ac:dyDescent="0.25">
      <c r="M21782"/>
    </row>
    <row r="21783" spans="13:13" x14ac:dyDescent="0.25">
      <c r="M21783"/>
    </row>
    <row r="21784" spans="13:13" x14ac:dyDescent="0.25">
      <c r="M21784"/>
    </row>
    <row r="21785" spans="13:13" x14ac:dyDescent="0.25">
      <c r="M21785"/>
    </row>
    <row r="21786" spans="13:13" x14ac:dyDescent="0.25">
      <c r="M21786"/>
    </row>
    <row r="21787" spans="13:13" x14ac:dyDescent="0.25">
      <c r="M21787"/>
    </row>
    <row r="21788" spans="13:13" x14ac:dyDescent="0.25">
      <c r="M21788"/>
    </row>
    <row r="21789" spans="13:13" x14ac:dyDescent="0.25">
      <c r="M21789"/>
    </row>
    <row r="21790" spans="13:13" x14ac:dyDescent="0.25">
      <c r="M21790"/>
    </row>
    <row r="21791" spans="13:13" x14ac:dyDescent="0.25">
      <c r="M21791"/>
    </row>
    <row r="21792" spans="13:13" x14ac:dyDescent="0.25">
      <c r="M21792"/>
    </row>
    <row r="21793" spans="13:13" x14ac:dyDescent="0.25">
      <c r="M21793"/>
    </row>
    <row r="21794" spans="13:13" x14ac:dyDescent="0.25">
      <c r="M21794"/>
    </row>
    <row r="21795" spans="13:13" x14ac:dyDescent="0.25">
      <c r="M21795"/>
    </row>
    <row r="21796" spans="13:13" x14ac:dyDescent="0.25">
      <c r="M21796"/>
    </row>
    <row r="21797" spans="13:13" x14ac:dyDescent="0.25">
      <c r="M21797"/>
    </row>
    <row r="21798" spans="13:13" x14ac:dyDescent="0.25">
      <c r="M21798"/>
    </row>
    <row r="21799" spans="13:13" x14ac:dyDescent="0.25">
      <c r="M21799"/>
    </row>
    <row r="21800" spans="13:13" x14ac:dyDescent="0.25">
      <c r="M21800"/>
    </row>
    <row r="21801" spans="13:13" x14ac:dyDescent="0.25">
      <c r="M21801"/>
    </row>
    <row r="21802" spans="13:13" x14ac:dyDescent="0.25">
      <c r="M21802"/>
    </row>
    <row r="21803" spans="13:13" x14ac:dyDescent="0.25">
      <c r="M21803"/>
    </row>
    <row r="21804" spans="13:13" x14ac:dyDescent="0.25">
      <c r="M21804"/>
    </row>
    <row r="21805" spans="13:13" x14ac:dyDescent="0.25">
      <c r="M21805"/>
    </row>
    <row r="21806" spans="13:13" x14ac:dyDescent="0.25">
      <c r="M21806"/>
    </row>
    <row r="21807" spans="13:13" x14ac:dyDescent="0.25">
      <c r="M21807"/>
    </row>
    <row r="21808" spans="13:13" x14ac:dyDescent="0.25">
      <c r="M21808"/>
    </row>
    <row r="21809" spans="13:13" x14ac:dyDescent="0.25">
      <c r="M21809"/>
    </row>
    <row r="21810" spans="13:13" x14ac:dyDescent="0.25">
      <c r="M21810"/>
    </row>
    <row r="21811" spans="13:13" x14ac:dyDescent="0.25">
      <c r="M21811"/>
    </row>
    <row r="21812" spans="13:13" x14ac:dyDescent="0.25">
      <c r="M21812"/>
    </row>
    <row r="21813" spans="13:13" x14ac:dyDescent="0.25">
      <c r="M21813"/>
    </row>
    <row r="21814" spans="13:13" x14ac:dyDescent="0.25">
      <c r="M21814"/>
    </row>
    <row r="21815" spans="13:13" x14ac:dyDescent="0.25">
      <c r="M21815"/>
    </row>
    <row r="21816" spans="13:13" x14ac:dyDescent="0.25">
      <c r="M21816"/>
    </row>
    <row r="21817" spans="13:13" x14ac:dyDescent="0.25">
      <c r="M21817"/>
    </row>
    <row r="21818" spans="13:13" x14ac:dyDescent="0.25">
      <c r="M21818"/>
    </row>
    <row r="21819" spans="13:13" x14ac:dyDescent="0.25">
      <c r="M21819"/>
    </row>
    <row r="21820" spans="13:13" x14ac:dyDescent="0.25">
      <c r="M21820"/>
    </row>
    <row r="21821" spans="13:13" x14ac:dyDescent="0.25">
      <c r="M21821"/>
    </row>
    <row r="21822" spans="13:13" x14ac:dyDescent="0.25">
      <c r="M21822"/>
    </row>
    <row r="21823" spans="13:13" x14ac:dyDescent="0.25">
      <c r="M21823"/>
    </row>
    <row r="21824" spans="13:13" x14ac:dyDescent="0.25">
      <c r="M21824"/>
    </row>
    <row r="21825" spans="13:13" x14ac:dyDescent="0.25">
      <c r="M21825"/>
    </row>
    <row r="21826" spans="13:13" x14ac:dyDescent="0.25">
      <c r="M21826"/>
    </row>
    <row r="21827" spans="13:13" x14ac:dyDescent="0.25">
      <c r="M21827"/>
    </row>
    <row r="21828" spans="13:13" x14ac:dyDescent="0.25">
      <c r="M21828"/>
    </row>
    <row r="21829" spans="13:13" x14ac:dyDescent="0.25">
      <c r="M21829"/>
    </row>
    <row r="21830" spans="13:13" x14ac:dyDescent="0.25">
      <c r="M21830"/>
    </row>
    <row r="21831" spans="13:13" x14ac:dyDescent="0.25">
      <c r="M21831"/>
    </row>
    <row r="21832" spans="13:13" x14ac:dyDescent="0.25">
      <c r="M21832"/>
    </row>
    <row r="21833" spans="13:13" x14ac:dyDescent="0.25">
      <c r="M21833"/>
    </row>
    <row r="21834" spans="13:13" x14ac:dyDescent="0.25">
      <c r="M21834"/>
    </row>
    <row r="21835" spans="13:13" x14ac:dyDescent="0.25">
      <c r="M21835"/>
    </row>
    <row r="21836" spans="13:13" x14ac:dyDescent="0.25">
      <c r="M21836"/>
    </row>
    <row r="21837" spans="13:13" x14ac:dyDescent="0.25">
      <c r="M21837"/>
    </row>
    <row r="21838" spans="13:13" x14ac:dyDescent="0.25">
      <c r="M21838"/>
    </row>
    <row r="21839" spans="13:13" x14ac:dyDescent="0.25">
      <c r="M21839"/>
    </row>
    <row r="21840" spans="13:13" x14ac:dyDescent="0.25">
      <c r="M21840"/>
    </row>
    <row r="21841" spans="13:13" x14ac:dyDescent="0.25">
      <c r="M21841"/>
    </row>
    <row r="21842" spans="13:13" x14ac:dyDescent="0.25">
      <c r="M21842"/>
    </row>
    <row r="21843" spans="13:13" x14ac:dyDescent="0.25">
      <c r="M21843"/>
    </row>
    <row r="21844" spans="13:13" x14ac:dyDescent="0.25">
      <c r="M21844"/>
    </row>
    <row r="21845" spans="13:13" x14ac:dyDescent="0.25">
      <c r="M21845"/>
    </row>
    <row r="21846" spans="13:13" x14ac:dyDescent="0.25">
      <c r="M21846"/>
    </row>
    <row r="21847" spans="13:13" x14ac:dyDescent="0.25">
      <c r="M21847"/>
    </row>
    <row r="21848" spans="13:13" x14ac:dyDescent="0.25">
      <c r="M21848"/>
    </row>
    <row r="21849" spans="13:13" x14ac:dyDescent="0.25">
      <c r="M21849"/>
    </row>
    <row r="21850" spans="13:13" x14ac:dyDescent="0.25">
      <c r="M21850"/>
    </row>
    <row r="21851" spans="13:13" x14ac:dyDescent="0.25">
      <c r="M21851"/>
    </row>
    <row r="21852" spans="13:13" x14ac:dyDescent="0.25">
      <c r="M21852"/>
    </row>
    <row r="21853" spans="13:13" x14ac:dyDescent="0.25">
      <c r="M21853"/>
    </row>
    <row r="21854" spans="13:13" x14ac:dyDescent="0.25">
      <c r="M21854"/>
    </row>
    <row r="21855" spans="13:13" x14ac:dyDescent="0.25">
      <c r="M21855"/>
    </row>
    <row r="21856" spans="13:13" x14ac:dyDescent="0.25">
      <c r="M21856"/>
    </row>
    <row r="21857" spans="13:13" x14ac:dyDescent="0.25">
      <c r="M21857"/>
    </row>
    <row r="21858" spans="13:13" x14ac:dyDescent="0.25">
      <c r="M21858"/>
    </row>
    <row r="21859" spans="13:13" x14ac:dyDescent="0.25">
      <c r="M21859"/>
    </row>
    <row r="21860" spans="13:13" x14ac:dyDescent="0.25">
      <c r="M21860"/>
    </row>
    <row r="21861" spans="13:13" x14ac:dyDescent="0.25">
      <c r="M21861"/>
    </row>
    <row r="21862" spans="13:13" x14ac:dyDescent="0.25">
      <c r="M21862"/>
    </row>
    <row r="21863" spans="13:13" x14ac:dyDescent="0.25">
      <c r="M21863"/>
    </row>
    <row r="21864" spans="13:13" x14ac:dyDescent="0.25">
      <c r="M21864"/>
    </row>
    <row r="21865" spans="13:13" x14ac:dyDescent="0.25">
      <c r="M21865"/>
    </row>
    <row r="21866" spans="13:13" x14ac:dyDescent="0.25">
      <c r="M21866"/>
    </row>
    <row r="21867" spans="13:13" x14ac:dyDescent="0.25">
      <c r="M21867"/>
    </row>
    <row r="21868" spans="13:13" x14ac:dyDescent="0.25">
      <c r="M21868"/>
    </row>
    <row r="21869" spans="13:13" x14ac:dyDescent="0.25">
      <c r="M21869"/>
    </row>
    <row r="21870" spans="13:13" x14ac:dyDescent="0.25">
      <c r="M21870"/>
    </row>
    <row r="21871" spans="13:13" x14ac:dyDescent="0.25">
      <c r="M21871"/>
    </row>
    <row r="21872" spans="13:13" x14ac:dyDescent="0.25">
      <c r="M21872"/>
    </row>
    <row r="21873" spans="13:13" x14ac:dyDescent="0.25">
      <c r="M21873"/>
    </row>
    <row r="21874" spans="13:13" x14ac:dyDescent="0.25">
      <c r="M21874"/>
    </row>
    <row r="21875" spans="13:13" x14ac:dyDescent="0.25">
      <c r="M21875"/>
    </row>
    <row r="21876" spans="13:13" x14ac:dyDescent="0.25">
      <c r="M21876"/>
    </row>
    <row r="21877" spans="13:13" x14ac:dyDescent="0.25">
      <c r="M21877"/>
    </row>
    <row r="21878" spans="13:13" x14ac:dyDescent="0.25">
      <c r="M21878"/>
    </row>
    <row r="21879" spans="13:13" x14ac:dyDescent="0.25">
      <c r="M21879"/>
    </row>
    <row r="21880" spans="13:13" x14ac:dyDescent="0.25">
      <c r="M21880"/>
    </row>
    <row r="21881" spans="13:13" x14ac:dyDescent="0.25">
      <c r="M21881"/>
    </row>
    <row r="21882" spans="13:13" x14ac:dyDescent="0.25">
      <c r="M21882"/>
    </row>
    <row r="21883" spans="13:13" x14ac:dyDescent="0.25">
      <c r="M21883"/>
    </row>
    <row r="21884" spans="13:13" x14ac:dyDescent="0.25">
      <c r="M21884"/>
    </row>
    <row r="21885" spans="13:13" x14ac:dyDescent="0.25">
      <c r="M21885"/>
    </row>
    <row r="21886" spans="13:13" x14ac:dyDescent="0.25">
      <c r="M21886"/>
    </row>
    <row r="21887" spans="13:13" x14ac:dyDescent="0.25">
      <c r="M21887"/>
    </row>
    <row r="21888" spans="13:13" x14ac:dyDescent="0.25">
      <c r="M21888"/>
    </row>
    <row r="21889" spans="13:13" x14ac:dyDescent="0.25">
      <c r="M21889"/>
    </row>
    <row r="21890" spans="13:13" x14ac:dyDescent="0.25">
      <c r="M21890"/>
    </row>
    <row r="21891" spans="13:13" x14ac:dyDescent="0.25">
      <c r="M21891"/>
    </row>
    <row r="21892" spans="13:13" x14ac:dyDescent="0.25">
      <c r="M21892"/>
    </row>
    <row r="21893" spans="13:13" x14ac:dyDescent="0.25">
      <c r="M21893"/>
    </row>
    <row r="21894" spans="13:13" x14ac:dyDescent="0.25">
      <c r="M21894"/>
    </row>
    <row r="21895" spans="13:13" x14ac:dyDescent="0.25">
      <c r="M21895"/>
    </row>
    <row r="21896" spans="13:13" x14ac:dyDescent="0.25">
      <c r="M21896"/>
    </row>
    <row r="21897" spans="13:13" x14ac:dyDescent="0.25">
      <c r="M21897"/>
    </row>
    <row r="21898" spans="13:13" x14ac:dyDescent="0.25">
      <c r="M21898"/>
    </row>
    <row r="21899" spans="13:13" x14ac:dyDescent="0.25">
      <c r="M21899"/>
    </row>
    <row r="21900" spans="13:13" x14ac:dyDescent="0.25">
      <c r="M21900"/>
    </row>
    <row r="21901" spans="13:13" x14ac:dyDescent="0.25">
      <c r="M21901"/>
    </row>
    <row r="21902" spans="13:13" x14ac:dyDescent="0.25">
      <c r="M21902"/>
    </row>
    <row r="21903" spans="13:13" x14ac:dyDescent="0.25">
      <c r="M21903"/>
    </row>
    <row r="21904" spans="13:13" x14ac:dyDescent="0.25">
      <c r="M21904"/>
    </row>
    <row r="21905" spans="13:13" x14ac:dyDescent="0.25">
      <c r="M21905"/>
    </row>
    <row r="21906" spans="13:13" x14ac:dyDescent="0.25">
      <c r="M21906"/>
    </row>
    <row r="21907" spans="13:13" x14ac:dyDescent="0.25">
      <c r="M21907"/>
    </row>
    <row r="21908" spans="13:13" x14ac:dyDescent="0.25">
      <c r="M21908"/>
    </row>
    <row r="21909" spans="13:13" x14ac:dyDescent="0.25">
      <c r="M21909"/>
    </row>
    <row r="21910" spans="13:13" x14ac:dyDescent="0.25">
      <c r="M21910"/>
    </row>
    <row r="21911" spans="13:13" x14ac:dyDescent="0.25">
      <c r="M21911"/>
    </row>
    <row r="21912" spans="13:13" x14ac:dyDescent="0.25">
      <c r="M21912"/>
    </row>
    <row r="21913" spans="13:13" x14ac:dyDescent="0.25">
      <c r="M21913"/>
    </row>
    <row r="21914" spans="13:13" x14ac:dyDescent="0.25">
      <c r="M21914"/>
    </row>
    <row r="21915" spans="13:13" x14ac:dyDescent="0.25">
      <c r="M21915"/>
    </row>
    <row r="21916" spans="13:13" x14ac:dyDescent="0.25">
      <c r="M21916"/>
    </row>
    <row r="21917" spans="13:13" x14ac:dyDescent="0.25">
      <c r="M21917"/>
    </row>
    <row r="21918" spans="13:13" x14ac:dyDescent="0.25">
      <c r="M21918"/>
    </row>
    <row r="21919" spans="13:13" x14ac:dyDescent="0.25">
      <c r="M21919"/>
    </row>
    <row r="21920" spans="13:13" x14ac:dyDescent="0.25">
      <c r="M21920"/>
    </row>
    <row r="21921" spans="13:13" x14ac:dyDescent="0.25">
      <c r="M21921"/>
    </row>
    <row r="21922" spans="13:13" x14ac:dyDescent="0.25">
      <c r="M21922"/>
    </row>
    <row r="21923" spans="13:13" x14ac:dyDescent="0.25">
      <c r="M21923"/>
    </row>
    <row r="21924" spans="13:13" x14ac:dyDescent="0.25">
      <c r="M21924"/>
    </row>
    <row r="21925" spans="13:13" x14ac:dyDescent="0.25">
      <c r="M21925"/>
    </row>
    <row r="21926" spans="13:13" x14ac:dyDescent="0.25">
      <c r="M21926"/>
    </row>
    <row r="21927" spans="13:13" x14ac:dyDescent="0.25">
      <c r="M21927"/>
    </row>
    <row r="21928" spans="13:13" x14ac:dyDescent="0.25">
      <c r="M21928"/>
    </row>
    <row r="21929" spans="13:13" x14ac:dyDescent="0.25">
      <c r="M21929"/>
    </row>
    <row r="21930" spans="13:13" x14ac:dyDescent="0.25">
      <c r="M21930"/>
    </row>
    <row r="21931" spans="13:13" x14ac:dyDescent="0.25">
      <c r="M21931"/>
    </row>
    <row r="21932" spans="13:13" x14ac:dyDescent="0.25">
      <c r="M21932"/>
    </row>
    <row r="21933" spans="13:13" x14ac:dyDescent="0.25">
      <c r="M21933"/>
    </row>
    <row r="21934" spans="13:13" x14ac:dyDescent="0.25">
      <c r="M21934"/>
    </row>
    <row r="21935" spans="13:13" x14ac:dyDescent="0.25">
      <c r="M21935"/>
    </row>
    <row r="21936" spans="13:13" x14ac:dyDescent="0.25">
      <c r="M21936"/>
    </row>
    <row r="21937" spans="13:13" x14ac:dyDescent="0.25">
      <c r="M21937"/>
    </row>
    <row r="21938" spans="13:13" x14ac:dyDescent="0.25">
      <c r="M21938"/>
    </row>
    <row r="21939" spans="13:13" x14ac:dyDescent="0.25">
      <c r="M21939"/>
    </row>
    <row r="21940" spans="13:13" x14ac:dyDescent="0.25">
      <c r="M21940"/>
    </row>
    <row r="21941" spans="13:13" x14ac:dyDescent="0.25">
      <c r="M21941"/>
    </row>
    <row r="21942" spans="13:13" x14ac:dyDescent="0.25">
      <c r="M21942"/>
    </row>
    <row r="21943" spans="13:13" x14ac:dyDescent="0.25">
      <c r="M21943"/>
    </row>
    <row r="21944" spans="13:13" x14ac:dyDescent="0.25">
      <c r="M21944"/>
    </row>
    <row r="21945" spans="13:13" x14ac:dyDescent="0.25">
      <c r="M21945"/>
    </row>
    <row r="21946" spans="13:13" x14ac:dyDescent="0.25">
      <c r="M21946"/>
    </row>
    <row r="21947" spans="13:13" x14ac:dyDescent="0.25">
      <c r="M21947"/>
    </row>
    <row r="21948" spans="13:13" x14ac:dyDescent="0.25">
      <c r="M21948"/>
    </row>
    <row r="21949" spans="13:13" x14ac:dyDescent="0.25">
      <c r="M21949"/>
    </row>
    <row r="21950" spans="13:13" x14ac:dyDescent="0.25">
      <c r="M21950"/>
    </row>
    <row r="21951" spans="13:13" x14ac:dyDescent="0.25">
      <c r="M21951"/>
    </row>
    <row r="21952" spans="13:13" x14ac:dyDescent="0.25">
      <c r="M21952"/>
    </row>
    <row r="21953" spans="13:13" x14ac:dyDescent="0.25">
      <c r="M21953"/>
    </row>
    <row r="21954" spans="13:13" x14ac:dyDescent="0.25">
      <c r="M21954"/>
    </row>
    <row r="21955" spans="13:13" x14ac:dyDescent="0.25">
      <c r="M21955"/>
    </row>
    <row r="21956" spans="13:13" x14ac:dyDescent="0.25">
      <c r="M21956"/>
    </row>
    <row r="21957" spans="13:13" x14ac:dyDescent="0.25">
      <c r="M21957"/>
    </row>
    <row r="21958" spans="13:13" x14ac:dyDescent="0.25">
      <c r="M21958"/>
    </row>
    <row r="21959" spans="13:13" x14ac:dyDescent="0.25">
      <c r="M21959"/>
    </row>
    <row r="21960" spans="13:13" x14ac:dyDescent="0.25">
      <c r="M21960"/>
    </row>
    <row r="21961" spans="13:13" x14ac:dyDescent="0.25">
      <c r="M21961"/>
    </row>
    <row r="21962" spans="13:13" x14ac:dyDescent="0.25">
      <c r="M21962"/>
    </row>
    <row r="21963" spans="13:13" x14ac:dyDescent="0.25">
      <c r="M21963"/>
    </row>
    <row r="21964" spans="13:13" x14ac:dyDescent="0.25">
      <c r="M21964"/>
    </row>
    <row r="21965" spans="13:13" x14ac:dyDescent="0.25">
      <c r="M21965"/>
    </row>
    <row r="21966" spans="13:13" x14ac:dyDescent="0.25">
      <c r="M21966"/>
    </row>
    <row r="21967" spans="13:13" x14ac:dyDescent="0.25">
      <c r="M21967"/>
    </row>
    <row r="21968" spans="13:13" x14ac:dyDescent="0.25">
      <c r="M21968"/>
    </row>
    <row r="21969" spans="13:13" x14ac:dyDescent="0.25">
      <c r="M21969"/>
    </row>
    <row r="21970" spans="13:13" x14ac:dyDescent="0.25">
      <c r="M21970"/>
    </row>
    <row r="21971" spans="13:13" x14ac:dyDescent="0.25">
      <c r="M21971"/>
    </row>
    <row r="21972" spans="13:13" x14ac:dyDescent="0.25">
      <c r="M21972"/>
    </row>
    <row r="21973" spans="13:13" x14ac:dyDescent="0.25">
      <c r="M21973"/>
    </row>
    <row r="21974" spans="13:13" x14ac:dyDescent="0.25">
      <c r="M21974"/>
    </row>
    <row r="21975" spans="13:13" x14ac:dyDescent="0.25">
      <c r="M21975"/>
    </row>
    <row r="21976" spans="13:13" x14ac:dyDescent="0.25">
      <c r="M21976"/>
    </row>
    <row r="21977" spans="13:13" x14ac:dyDescent="0.25">
      <c r="M21977"/>
    </row>
    <row r="21978" spans="13:13" x14ac:dyDescent="0.25">
      <c r="M21978"/>
    </row>
    <row r="21979" spans="13:13" x14ac:dyDescent="0.25">
      <c r="M21979"/>
    </row>
    <row r="21980" spans="13:13" x14ac:dyDescent="0.25">
      <c r="M21980"/>
    </row>
    <row r="21981" spans="13:13" x14ac:dyDescent="0.25">
      <c r="M21981"/>
    </row>
    <row r="21982" spans="13:13" x14ac:dyDescent="0.25">
      <c r="M21982"/>
    </row>
    <row r="21983" spans="13:13" x14ac:dyDescent="0.25">
      <c r="M21983"/>
    </row>
    <row r="21984" spans="13:13" x14ac:dyDescent="0.25">
      <c r="M21984"/>
    </row>
    <row r="21985" spans="13:13" x14ac:dyDescent="0.25">
      <c r="M21985"/>
    </row>
    <row r="21986" spans="13:13" x14ac:dyDescent="0.25">
      <c r="M21986"/>
    </row>
    <row r="21987" spans="13:13" x14ac:dyDescent="0.25">
      <c r="M21987"/>
    </row>
    <row r="21988" spans="13:13" x14ac:dyDescent="0.25">
      <c r="M21988"/>
    </row>
    <row r="21989" spans="13:13" x14ac:dyDescent="0.25">
      <c r="M21989"/>
    </row>
    <row r="21990" spans="13:13" x14ac:dyDescent="0.25">
      <c r="M21990"/>
    </row>
    <row r="21991" spans="13:13" x14ac:dyDescent="0.25">
      <c r="M21991"/>
    </row>
    <row r="21992" spans="13:13" x14ac:dyDescent="0.25">
      <c r="M21992"/>
    </row>
    <row r="21993" spans="13:13" x14ac:dyDescent="0.25">
      <c r="M21993"/>
    </row>
    <row r="21994" spans="13:13" x14ac:dyDescent="0.25">
      <c r="M21994"/>
    </row>
    <row r="21995" spans="13:13" x14ac:dyDescent="0.25">
      <c r="M21995"/>
    </row>
    <row r="21996" spans="13:13" x14ac:dyDescent="0.25">
      <c r="M21996"/>
    </row>
    <row r="21997" spans="13:13" x14ac:dyDescent="0.25">
      <c r="M21997"/>
    </row>
    <row r="21998" spans="13:13" x14ac:dyDescent="0.25">
      <c r="M21998"/>
    </row>
    <row r="21999" spans="13:13" x14ac:dyDescent="0.25">
      <c r="M21999"/>
    </row>
    <row r="22000" spans="13:13" x14ac:dyDescent="0.25">
      <c r="M22000"/>
    </row>
    <row r="22001" spans="13:13" x14ac:dyDescent="0.25">
      <c r="M22001"/>
    </row>
    <row r="22002" spans="13:13" x14ac:dyDescent="0.25">
      <c r="M22002"/>
    </row>
    <row r="22003" spans="13:13" x14ac:dyDescent="0.25">
      <c r="M22003"/>
    </row>
    <row r="22004" spans="13:13" x14ac:dyDescent="0.25">
      <c r="M22004"/>
    </row>
    <row r="22005" spans="13:13" x14ac:dyDescent="0.25">
      <c r="M22005"/>
    </row>
    <row r="22006" spans="13:13" x14ac:dyDescent="0.25">
      <c r="M22006"/>
    </row>
    <row r="22007" spans="13:13" x14ac:dyDescent="0.25">
      <c r="M22007"/>
    </row>
    <row r="22008" spans="13:13" x14ac:dyDescent="0.25">
      <c r="M22008"/>
    </row>
    <row r="22009" spans="13:13" x14ac:dyDescent="0.25">
      <c r="M22009"/>
    </row>
    <row r="22010" spans="13:13" x14ac:dyDescent="0.25">
      <c r="M22010"/>
    </row>
    <row r="22011" spans="13:13" x14ac:dyDescent="0.25">
      <c r="M22011"/>
    </row>
    <row r="22012" spans="13:13" x14ac:dyDescent="0.25">
      <c r="M22012"/>
    </row>
    <row r="22013" spans="13:13" x14ac:dyDescent="0.25">
      <c r="M22013"/>
    </row>
    <row r="22014" spans="13:13" x14ac:dyDescent="0.25">
      <c r="M22014"/>
    </row>
    <row r="22015" spans="13:13" x14ac:dyDescent="0.25">
      <c r="M22015"/>
    </row>
    <row r="22016" spans="13:13" x14ac:dyDescent="0.25">
      <c r="M22016"/>
    </row>
    <row r="22017" spans="13:13" x14ac:dyDescent="0.25">
      <c r="M22017"/>
    </row>
    <row r="22018" spans="13:13" x14ac:dyDescent="0.25">
      <c r="M22018"/>
    </row>
    <row r="22019" spans="13:13" x14ac:dyDescent="0.25">
      <c r="M22019"/>
    </row>
    <row r="22020" spans="13:13" x14ac:dyDescent="0.25">
      <c r="M22020"/>
    </row>
    <row r="22021" spans="13:13" x14ac:dyDescent="0.25">
      <c r="M22021"/>
    </row>
    <row r="22022" spans="13:13" x14ac:dyDescent="0.25">
      <c r="M22022"/>
    </row>
    <row r="22023" spans="13:13" x14ac:dyDescent="0.25">
      <c r="M22023"/>
    </row>
    <row r="22024" spans="13:13" x14ac:dyDescent="0.25">
      <c r="M22024"/>
    </row>
    <row r="22025" spans="13:13" x14ac:dyDescent="0.25">
      <c r="M22025"/>
    </row>
    <row r="22026" spans="13:13" x14ac:dyDescent="0.25">
      <c r="M22026"/>
    </row>
    <row r="22027" spans="13:13" x14ac:dyDescent="0.25">
      <c r="M22027"/>
    </row>
    <row r="22028" spans="13:13" x14ac:dyDescent="0.25">
      <c r="M22028"/>
    </row>
    <row r="22029" spans="13:13" x14ac:dyDescent="0.25">
      <c r="M22029"/>
    </row>
    <row r="22030" spans="13:13" x14ac:dyDescent="0.25">
      <c r="M22030"/>
    </row>
    <row r="22031" spans="13:13" x14ac:dyDescent="0.25">
      <c r="M22031"/>
    </row>
    <row r="22032" spans="13:13" x14ac:dyDescent="0.25">
      <c r="M22032"/>
    </row>
    <row r="22033" spans="13:13" x14ac:dyDescent="0.25">
      <c r="M22033"/>
    </row>
    <row r="22034" spans="13:13" x14ac:dyDescent="0.25">
      <c r="M22034"/>
    </row>
    <row r="22035" spans="13:13" x14ac:dyDescent="0.25">
      <c r="M22035"/>
    </row>
    <row r="22036" spans="13:13" x14ac:dyDescent="0.25">
      <c r="M22036"/>
    </row>
    <row r="22037" spans="13:13" x14ac:dyDescent="0.25">
      <c r="M22037"/>
    </row>
    <row r="22038" spans="13:13" x14ac:dyDescent="0.25">
      <c r="M22038"/>
    </row>
    <row r="22039" spans="13:13" x14ac:dyDescent="0.25">
      <c r="M22039"/>
    </row>
    <row r="22040" spans="13:13" x14ac:dyDescent="0.25">
      <c r="M22040"/>
    </row>
    <row r="22041" spans="13:13" x14ac:dyDescent="0.25">
      <c r="M22041"/>
    </row>
    <row r="22042" spans="13:13" x14ac:dyDescent="0.25">
      <c r="M22042"/>
    </row>
    <row r="22043" spans="13:13" x14ac:dyDescent="0.25">
      <c r="M22043"/>
    </row>
    <row r="22044" spans="13:13" x14ac:dyDescent="0.25">
      <c r="M22044"/>
    </row>
    <row r="22045" spans="13:13" x14ac:dyDescent="0.25">
      <c r="M22045"/>
    </row>
    <row r="22046" spans="13:13" x14ac:dyDescent="0.25">
      <c r="M22046"/>
    </row>
    <row r="22047" spans="13:13" x14ac:dyDescent="0.25">
      <c r="M22047"/>
    </row>
    <row r="22048" spans="13:13" x14ac:dyDescent="0.25">
      <c r="M22048"/>
    </row>
    <row r="22049" spans="13:13" x14ac:dyDescent="0.25">
      <c r="M22049"/>
    </row>
    <row r="22050" spans="13:13" x14ac:dyDescent="0.25">
      <c r="M22050"/>
    </row>
    <row r="22051" spans="13:13" x14ac:dyDescent="0.25">
      <c r="M22051"/>
    </row>
    <row r="22052" spans="13:13" x14ac:dyDescent="0.25">
      <c r="M22052"/>
    </row>
    <row r="22053" spans="13:13" x14ac:dyDescent="0.25">
      <c r="M22053"/>
    </row>
    <row r="22054" spans="13:13" x14ac:dyDescent="0.25">
      <c r="M22054"/>
    </row>
    <row r="22055" spans="13:13" x14ac:dyDescent="0.25">
      <c r="M22055"/>
    </row>
    <row r="22056" spans="13:13" x14ac:dyDescent="0.25">
      <c r="M22056"/>
    </row>
    <row r="22057" spans="13:13" x14ac:dyDescent="0.25">
      <c r="M22057"/>
    </row>
    <row r="22058" spans="13:13" x14ac:dyDescent="0.25">
      <c r="M22058"/>
    </row>
    <row r="22059" spans="13:13" x14ac:dyDescent="0.25">
      <c r="M22059"/>
    </row>
    <row r="22060" spans="13:13" x14ac:dyDescent="0.25">
      <c r="M22060"/>
    </row>
    <row r="22061" spans="13:13" x14ac:dyDescent="0.25">
      <c r="M22061"/>
    </row>
    <row r="22062" spans="13:13" x14ac:dyDescent="0.25">
      <c r="M22062"/>
    </row>
    <row r="22063" spans="13:13" x14ac:dyDescent="0.25">
      <c r="M22063"/>
    </row>
    <row r="22064" spans="13:13" x14ac:dyDescent="0.25">
      <c r="M22064"/>
    </row>
    <row r="22065" spans="13:13" x14ac:dyDescent="0.25">
      <c r="M22065"/>
    </row>
    <row r="22066" spans="13:13" x14ac:dyDescent="0.25">
      <c r="M22066"/>
    </row>
    <row r="22067" spans="13:13" x14ac:dyDescent="0.25">
      <c r="M22067"/>
    </row>
    <row r="22068" spans="13:13" x14ac:dyDescent="0.25">
      <c r="M22068"/>
    </row>
    <row r="22069" spans="13:13" x14ac:dyDescent="0.25">
      <c r="M22069"/>
    </row>
    <row r="22070" spans="13:13" x14ac:dyDescent="0.25">
      <c r="M22070"/>
    </row>
    <row r="22071" spans="13:13" x14ac:dyDescent="0.25">
      <c r="M22071"/>
    </row>
    <row r="22072" spans="13:13" x14ac:dyDescent="0.25">
      <c r="M22072"/>
    </row>
    <row r="22073" spans="13:13" x14ac:dyDescent="0.25">
      <c r="M22073"/>
    </row>
    <row r="22074" spans="13:13" x14ac:dyDescent="0.25">
      <c r="M22074"/>
    </row>
    <row r="22075" spans="13:13" x14ac:dyDescent="0.25">
      <c r="M22075"/>
    </row>
    <row r="22076" spans="13:13" x14ac:dyDescent="0.25">
      <c r="M22076"/>
    </row>
    <row r="22077" spans="13:13" x14ac:dyDescent="0.25">
      <c r="M22077"/>
    </row>
    <row r="22078" spans="13:13" x14ac:dyDescent="0.25">
      <c r="M22078"/>
    </row>
    <row r="22079" spans="13:13" x14ac:dyDescent="0.25">
      <c r="M22079"/>
    </row>
    <row r="22080" spans="13:13" x14ac:dyDescent="0.25">
      <c r="M22080"/>
    </row>
    <row r="22081" spans="13:13" x14ac:dyDescent="0.25">
      <c r="M22081"/>
    </row>
    <row r="22082" spans="13:13" x14ac:dyDescent="0.25">
      <c r="M22082"/>
    </row>
    <row r="22083" spans="13:13" x14ac:dyDescent="0.25">
      <c r="M22083"/>
    </row>
    <row r="22084" spans="13:13" x14ac:dyDescent="0.25">
      <c r="M22084"/>
    </row>
    <row r="22085" spans="13:13" x14ac:dyDescent="0.25">
      <c r="M22085"/>
    </row>
    <row r="22086" spans="13:13" x14ac:dyDescent="0.25">
      <c r="M22086"/>
    </row>
    <row r="22087" spans="13:13" x14ac:dyDescent="0.25">
      <c r="M22087"/>
    </row>
    <row r="22088" spans="13:13" x14ac:dyDescent="0.25">
      <c r="M22088"/>
    </row>
    <row r="22089" spans="13:13" x14ac:dyDescent="0.25">
      <c r="M22089"/>
    </row>
    <row r="22090" spans="13:13" x14ac:dyDescent="0.25">
      <c r="M22090"/>
    </row>
    <row r="22091" spans="13:13" x14ac:dyDescent="0.25">
      <c r="M22091"/>
    </row>
    <row r="22092" spans="13:13" x14ac:dyDescent="0.25">
      <c r="M22092"/>
    </row>
    <row r="22093" spans="13:13" x14ac:dyDescent="0.25">
      <c r="M22093"/>
    </row>
    <row r="22094" spans="13:13" x14ac:dyDescent="0.25">
      <c r="M22094"/>
    </row>
    <row r="22095" spans="13:13" x14ac:dyDescent="0.25">
      <c r="M22095"/>
    </row>
    <row r="22096" spans="13:13" x14ac:dyDescent="0.25">
      <c r="M22096"/>
    </row>
    <row r="22097" spans="13:13" x14ac:dyDescent="0.25">
      <c r="M22097"/>
    </row>
    <row r="22098" spans="13:13" x14ac:dyDescent="0.25">
      <c r="M22098"/>
    </row>
    <row r="22099" spans="13:13" x14ac:dyDescent="0.25">
      <c r="M22099"/>
    </row>
    <row r="22100" spans="13:13" x14ac:dyDescent="0.25">
      <c r="M22100"/>
    </row>
    <row r="22101" spans="13:13" x14ac:dyDescent="0.25">
      <c r="M22101"/>
    </row>
    <row r="22102" spans="13:13" x14ac:dyDescent="0.25">
      <c r="M22102"/>
    </row>
    <row r="22103" spans="13:13" x14ac:dyDescent="0.25">
      <c r="M22103"/>
    </row>
    <row r="22104" spans="13:13" x14ac:dyDescent="0.25">
      <c r="M22104"/>
    </row>
    <row r="22105" spans="13:13" x14ac:dyDescent="0.25">
      <c r="M22105"/>
    </row>
    <row r="22106" spans="13:13" x14ac:dyDescent="0.25">
      <c r="M22106"/>
    </row>
    <row r="22107" spans="13:13" x14ac:dyDescent="0.25">
      <c r="M22107"/>
    </row>
    <row r="22108" spans="13:13" x14ac:dyDescent="0.25">
      <c r="M22108"/>
    </row>
    <row r="22109" spans="13:13" x14ac:dyDescent="0.25">
      <c r="M22109"/>
    </row>
    <row r="22110" spans="13:13" x14ac:dyDescent="0.25">
      <c r="M22110"/>
    </row>
    <row r="22111" spans="13:13" x14ac:dyDescent="0.25">
      <c r="M22111"/>
    </row>
    <row r="22112" spans="13:13" x14ac:dyDescent="0.25">
      <c r="M22112"/>
    </row>
    <row r="22113" spans="13:13" x14ac:dyDescent="0.25">
      <c r="M22113"/>
    </row>
    <row r="22114" spans="13:13" x14ac:dyDescent="0.25">
      <c r="M22114"/>
    </row>
    <row r="22115" spans="13:13" x14ac:dyDescent="0.25">
      <c r="M22115"/>
    </row>
    <row r="22116" spans="13:13" x14ac:dyDescent="0.25">
      <c r="M22116"/>
    </row>
    <row r="22117" spans="13:13" x14ac:dyDescent="0.25">
      <c r="M22117"/>
    </row>
    <row r="22118" spans="13:13" x14ac:dyDescent="0.25">
      <c r="M22118"/>
    </row>
    <row r="22119" spans="13:13" x14ac:dyDescent="0.25">
      <c r="M22119"/>
    </row>
    <row r="22120" spans="13:13" x14ac:dyDescent="0.25">
      <c r="M22120"/>
    </row>
    <row r="22121" spans="13:13" x14ac:dyDescent="0.25">
      <c r="M22121"/>
    </row>
    <row r="22122" spans="13:13" x14ac:dyDescent="0.25">
      <c r="M22122"/>
    </row>
    <row r="22123" spans="13:13" x14ac:dyDescent="0.25">
      <c r="M22123"/>
    </row>
    <row r="22124" spans="13:13" x14ac:dyDescent="0.25">
      <c r="M22124"/>
    </row>
    <row r="22125" spans="13:13" x14ac:dyDescent="0.25">
      <c r="M22125"/>
    </row>
    <row r="22126" spans="13:13" x14ac:dyDescent="0.25">
      <c r="M22126"/>
    </row>
    <row r="22127" spans="13:13" x14ac:dyDescent="0.25">
      <c r="M22127"/>
    </row>
    <row r="22128" spans="13:13" x14ac:dyDescent="0.25">
      <c r="M22128"/>
    </row>
    <row r="22129" spans="13:13" x14ac:dyDescent="0.25">
      <c r="M22129"/>
    </row>
    <row r="22130" spans="13:13" x14ac:dyDescent="0.25">
      <c r="M22130"/>
    </row>
    <row r="22131" spans="13:13" x14ac:dyDescent="0.25">
      <c r="M22131"/>
    </row>
    <row r="22132" spans="13:13" x14ac:dyDescent="0.25">
      <c r="M22132"/>
    </row>
    <row r="22133" spans="13:13" x14ac:dyDescent="0.25">
      <c r="M22133"/>
    </row>
    <row r="22134" spans="13:13" x14ac:dyDescent="0.25">
      <c r="M22134"/>
    </row>
    <row r="22135" spans="13:13" x14ac:dyDescent="0.25">
      <c r="M22135"/>
    </row>
    <row r="22136" spans="13:13" x14ac:dyDescent="0.25">
      <c r="M22136"/>
    </row>
    <row r="22137" spans="13:13" x14ac:dyDescent="0.25">
      <c r="M22137"/>
    </row>
    <row r="22138" spans="13:13" x14ac:dyDescent="0.25">
      <c r="M22138"/>
    </row>
    <row r="22139" spans="13:13" x14ac:dyDescent="0.25">
      <c r="M22139"/>
    </row>
    <row r="22140" spans="13:13" x14ac:dyDescent="0.25">
      <c r="M22140"/>
    </row>
    <row r="22141" spans="13:13" x14ac:dyDescent="0.25">
      <c r="M22141"/>
    </row>
    <row r="22142" spans="13:13" x14ac:dyDescent="0.25">
      <c r="M22142"/>
    </row>
    <row r="22143" spans="13:13" x14ac:dyDescent="0.25">
      <c r="M22143"/>
    </row>
    <row r="22144" spans="13:13" x14ac:dyDescent="0.25">
      <c r="M22144"/>
    </row>
    <row r="22145" spans="13:13" x14ac:dyDescent="0.25">
      <c r="M22145"/>
    </row>
    <row r="22146" spans="13:13" x14ac:dyDescent="0.25">
      <c r="M22146"/>
    </row>
    <row r="22147" spans="13:13" x14ac:dyDescent="0.25">
      <c r="M22147"/>
    </row>
    <row r="22148" spans="13:13" x14ac:dyDescent="0.25">
      <c r="M22148"/>
    </row>
    <row r="22149" spans="13:13" x14ac:dyDescent="0.25">
      <c r="M22149"/>
    </row>
    <row r="22150" spans="13:13" x14ac:dyDescent="0.25">
      <c r="M22150"/>
    </row>
    <row r="22151" spans="13:13" x14ac:dyDescent="0.25">
      <c r="M22151"/>
    </row>
    <row r="22152" spans="13:13" x14ac:dyDescent="0.25">
      <c r="M22152"/>
    </row>
    <row r="22153" spans="13:13" x14ac:dyDescent="0.25">
      <c r="M22153"/>
    </row>
    <row r="22154" spans="13:13" x14ac:dyDescent="0.25">
      <c r="M22154"/>
    </row>
    <row r="22155" spans="13:13" x14ac:dyDescent="0.25">
      <c r="M22155"/>
    </row>
    <row r="22156" spans="13:13" x14ac:dyDescent="0.25">
      <c r="M22156"/>
    </row>
    <row r="22157" spans="13:13" x14ac:dyDescent="0.25">
      <c r="M22157"/>
    </row>
    <row r="22158" spans="13:13" x14ac:dyDescent="0.25">
      <c r="M22158"/>
    </row>
    <row r="22159" spans="13:13" x14ac:dyDescent="0.25">
      <c r="M22159"/>
    </row>
    <row r="22160" spans="13:13" x14ac:dyDescent="0.25">
      <c r="M22160"/>
    </row>
    <row r="22161" spans="13:13" x14ac:dyDescent="0.25">
      <c r="M22161"/>
    </row>
    <row r="22162" spans="13:13" x14ac:dyDescent="0.25">
      <c r="M22162"/>
    </row>
    <row r="22163" spans="13:13" x14ac:dyDescent="0.25">
      <c r="M22163"/>
    </row>
    <row r="22164" spans="13:13" x14ac:dyDescent="0.25">
      <c r="M22164"/>
    </row>
    <row r="22165" spans="13:13" x14ac:dyDescent="0.25">
      <c r="M22165"/>
    </row>
    <row r="22166" spans="13:13" x14ac:dyDescent="0.25">
      <c r="M22166"/>
    </row>
    <row r="22167" spans="13:13" x14ac:dyDescent="0.25">
      <c r="M22167"/>
    </row>
    <row r="22168" spans="13:13" x14ac:dyDescent="0.25">
      <c r="M22168"/>
    </row>
    <row r="22169" spans="13:13" x14ac:dyDescent="0.25">
      <c r="M22169"/>
    </row>
    <row r="22170" spans="13:13" x14ac:dyDescent="0.25">
      <c r="M22170"/>
    </row>
    <row r="22171" spans="13:13" x14ac:dyDescent="0.25">
      <c r="M22171"/>
    </row>
    <row r="22172" spans="13:13" x14ac:dyDescent="0.25">
      <c r="M22172"/>
    </row>
    <row r="22173" spans="13:13" x14ac:dyDescent="0.25">
      <c r="M22173"/>
    </row>
    <row r="22174" spans="13:13" x14ac:dyDescent="0.25">
      <c r="M22174"/>
    </row>
    <row r="22175" spans="13:13" x14ac:dyDescent="0.25">
      <c r="M22175"/>
    </row>
    <row r="22176" spans="13:13" x14ac:dyDescent="0.25">
      <c r="M22176"/>
    </row>
    <row r="22177" spans="13:13" x14ac:dyDescent="0.25">
      <c r="M22177"/>
    </row>
    <row r="22178" spans="13:13" x14ac:dyDescent="0.25">
      <c r="M22178"/>
    </row>
    <row r="22179" spans="13:13" x14ac:dyDescent="0.25">
      <c r="M22179"/>
    </row>
    <row r="22180" spans="13:13" x14ac:dyDescent="0.25">
      <c r="M22180"/>
    </row>
    <row r="22181" spans="13:13" x14ac:dyDescent="0.25">
      <c r="M22181"/>
    </row>
    <row r="22182" spans="13:13" x14ac:dyDescent="0.25">
      <c r="M22182"/>
    </row>
    <row r="22183" spans="13:13" x14ac:dyDescent="0.25">
      <c r="M22183"/>
    </row>
    <row r="22184" spans="13:13" x14ac:dyDescent="0.25">
      <c r="M22184"/>
    </row>
    <row r="22185" spans="13:13" x14ac:dyDescent="0.25">
      <c r="M22185"/>
    </row>
    <row r="22186" spans="13:13" x14ac:dyDescent="0.25">
      <c r="M22186"/>
    </row>
    <row r="22187" spans="13:13" x14ac:dyDescent="0.25">
      <c r="M22187"/>
    </row>
    <row r="22188" spans="13:13" x14ac:dyDescent="0.25">
      <c r="M22188"/>
    </row>
    <row r="22189" spans="13:13" x14ac:dyDescent="0.25">
      <c r="M22189"/>
    </row>
    <row r="22190" spans="13:13" x14ac:dyDescent="0.25">
      <c r="M22190"/>
    </row>
    <row r="22191" spans="13:13" x14ac:dyDescent="0.25">
      <c r="M22191"/>
    </row>
    <row r="22192" spans="13:13" x14ac:dyDescent="0.25">
      <c r="M22192"/>
    </row>
    <row r="22193" spans="13:13" x14ac:dyDescent="0.25">
      <c r="M22193"/>
    </row>
    <row r="22194" spans="13:13" x14ac:dyDescent="0.25">
      <c r="M22194"/>
    </row>
    <row r="22195" spans="13:13" x14ac:dyDescent="0.25">
      <c r="M22195"/>
    </row>
    <row r="22196" spans="13:13" x14ac:dyDescent="0.25">
      <c r="M22196"/>
    </row>
    <row r="22197" spans="13:13" x14ac:dyDescent="0.25">
      <c r="M22197"/>
    </row>
    <row r="22198" spans="13:13" x14ac:dyDescent="0.25">
      <c r="M22198"/>
    </row>
    <row r="22199" spans="13:13" x14ac:dyDescent="0.25">
      <c r="M22199"/>
    </row>
    <row r="22200" spans="13:13" x14ac:dyDescent="0.25">
      <c r="M22200"/>
    </row>
    <row r="22201" spans="13:13" x14ac:dyDescent="0.25">
      <c r="M22201"/>
    </row>
    <row r="22202" spans="13:13" x14ac:dyDescent="0.25">
      <c r="M22202"/>
    </row>
    <row r="22203" spans="13:13" x14ac:dyDescent="0.25">
      <c r="M22203"/>
    </row>
    <row r="22204" spans="13:13" x14ac:dyDescent="0.25">
      <c r="M22204"/>
    </row>
    <row r="22205" spans="13:13" x14ac:dyDescent="0.25">
      <c r="M22205"/>
    </row>
    <row r="22206" spans="13:13" x14ac:dyDescent="0.25">
      <c r="M22206"/>
    </row>
    <row r="22207" spans="13:13" x14ac:dyDescent="0.25">
      <c r="M22207"/>
    </row>
    <row r="22208" spans="13:13" x14ac:dyDescent="0.25">
      <c r="M22208"/>
    </row>
    <row r="22209" spans="13:13" x14ac:dyDescent="0.25">
      <c r="M22209"/>
    </row>
    <row r="22210" spans="13:13" x14ac:dyDescent="0.25">
      <c r="M22210"/>
    </row>
    <row r="22211" spans="13:13" x14ac:dyDescent="0.25">
      <c r="M22211"/>
    </row>
    <row r="22212" spans="13:13" x14ac:dyDescent="0.25">
      <c r="M22212"/>
    </row>
    <row r="22213" spans="13:13" x14ac:dyDescent="0.25">
      <c r="M22213"/>
    </row>
    <row r="22214" spans="13:13" x14ac:dyDescent="0.25">
      <c r="M22214"/>
    </row>
    <row r="22215" spans="13:13" x14ac:dyDescent="0.25">
      <c r="M22215"/>
    </row>
    <row r="22216" spans="13:13" x14ac:dyDescent="0.25">
      <c r="M22216"/>
    </row>
    <row r="22217" spans="13:13" x14ac:dyDescent="0.25">
      <c r="M22217"/>
    </row>
    <row r="22218" spans="13:13" x14ac:dyDescent="0.25">
      <c r="M22218"/>
    </row>
    <row r="22219" spans="13:13" x14ac:dyDescent="0.25">
      <c r="M22219"/>
    </row>
    <row r="22220" spans="13:13" x14ac:dyDescent="0.25">
      <c r="M22220"/>
    </row>
    <row r="22221" spans="13:13" x14ac:dyDescent="0.25">
      <c r="M22221"/>
    </row>
    <row r="22222" spans="13:13" x14ac:dyDescent="0.25">
      <c r="M22222"/>
    </row>
    <row r="22223" spans="13:13" x14ac:dyDescent="0.25">
      <c r="M22223"/>
    </row>
    <row r="22224" spans="13:13" x14ac:dyDescent="0.25">
      <c r="M22224"/>
    </row>
    <row r="22225" spans="13:13" x14ac:dyDescent="0.25">
      <c r="M22225"/>
    </row>
    <row r="22226" spans="13:13" x14ac:dyDescent="0.25">
      <c r="M22226"/>
    </row>
    <row r="22227" spans="13:13" x14ac:dyDescent="0.25">
      <c r="M22227"/>
    </row>
    <row r="22228" spans="13:13" x14ac:dyDescent="0.25">
      <c r="M22228"/>
    </row>
    <row r="22229" spans="13:13" x14ac:dyDescent="0.25">
      <c r="M22229"/>
    </row>
    <row r="22230" spans="13:13" x14ac:dyDescent="0.25">
      <c r="M22230"/>
    </row>
    <row r="22231" spans="13:13" x14ac:dyDescent="0.25">
      <c r="M22231"/>
    </row>
    <row r="22232" spans="13:13" x14ac:dyDescent="0.25">
      <c r="M22232"/>
    </row>
    <row r="22233" spans="13:13" x14ac:dyDescent="0.25">
      <c r="M22233"/>
    </row>
    <row r="22234" spans="13:13" x14ac:dyDescent="0.25">
      <c r="M22234"/>
    </row>
    <row r="22235" spans="13:13" x14ac:dyDescent="0.25">
      <c r="M22235"/>
    </row>
    <row r="22236" spans="13:13" x14ac:dyDescent="0.25">
      <c r="M22236"/>
    </row>
    <row r="22237" spans="13:13" x14ac:dyDescent="0.25">
      <c r="M22237"/>
    </row>
    <row r="22238" spans="13:13" x14ac:dyDescent="0.25">
      <c r="M22238"/>
    </row>
    <row r="22239" spans="13:13" x14ac:dyDescent="0.25">
      <c r="M22239"/>
    </row>
    <row r="22240" spans="13:13" x14ac:dyDescent="0.25">
      <c r="M22240"/>
    </row>
    <row r="22241" spans="13:13" x14ac:dyDescent="0.25">
      <c r="M22241"/>
    </row>
    <row r="22242" spans="13:13" x14ac:dyDescent="0.25">
      <c r="M22242"/>
    </row>
    <row r="22243" spans="13:13" x14ac:dyDescent="0.25">
      <c r="M22243"/>
    </row>
    <row r="22244" spans="13:13" x14ac:dyDescent="0.25">
      <c r="M22244"/>
    </row>
    <row r="22245" spans="13:13" x14ac:dyDescent="0.25">
      <c r="M22245"/>
    </row>
    <row r="22246" spans="13:13" x14ac:dyDescent="0.25">
      <c r="M22246"/>
    </row>
    <row r="22247" spans="13:13" x14ac:dyDescent="0.25">
      <c r="M22247"/>
    </row>
    <row r="22248" spans="13:13" x14ac:dyDescent="0.25">
      <c r="M22248"/>
    </row>
    <row r="22249" spans="13:13" x14ac:dyDescent="0.25">
      <c r="M22249"/>
    </row>
    <row r="22250" spans="13:13" x14ac:dyDescent="0.25">
      <c r="M22250"/>
    </row>
    <row r="22251" spans="13:13" x14ac:dyDescent="0.25">
      <c r="M22251"/>
    </row>
    <row r="22252" spans="13:13" x14ac:dyDescent="0.25">
      <c r="M22252"/>
    </row>
    <row r="22253" spans="13:13" x14ac:dyDescent="0.25">
      <c r="M22253"/>
    </row>
    <row r="22254" spans="13:13" x14ac:dyDescent="0.25">
      <c r="M22254"/>
    </row>
    <row r="22255" spans="13:13" x14ac:dyDescent="0.25">
      <c r="M22255"/>
    </row>
    <row r="22256" spans="13:13" x14ac:dyDescent="0.25">
      <c r="M22256"/>
    </row>
    <row r="22257" spans="13:13" x14ac:dyDescent="0.25">
      <c r="M22257"/>
    </row>
    <row r="22258" spans="13:13" x14ac:dyDescent="0.25">
      <c r="M22258"/>
    </row>
    <row r="22259" spans="13:13" x14ac:dyDescent="0.25">
      <c r="M22259"/>
    </row>
    <row r="22260" spans="13:13" x14ac:dyDescent="0.25">
      <c r="M22260"/>
    </row>
    <row r="22261" spans="13:13" x14ac:dyDescent="0.25">
      <c r="M22261"/>
    </row>
    <row r="22262" spans="13:13" x14ac:dyDescent="0.25">
      <c r="M22262"/>
    </row>
    <row r="22263" spans="13:13" x14ac:dyDescent="0.25">
      <c r="M22263"/>
    </row>
    <row r="22264" spans="13:13" x14ac:dyDescent="0.25">
      <c r="M22264"/>
    </row>
    <row r="22265" spans="13:13" x14ac:dyDescent="0.25">
      <c r="M22265"/>
    </row>
    <row r="22266" spans="13:13" x14ac:dyDescent="0.25">
      <c r="M22266"/>
    </row>
    <row r="22267" spans="13:13" x14ac:dyDescent="0.25">
      <c r="M22267"/>
    </row>
    <row r="22268" spans="13:13" x14ac:dyDescent="0.25">
      <c r="M22268"/>
    </row>
    <row r="22269" spans="13:13" x14ac:dyDescent="0.25">
      <c r="M22269"/>
    </row>
    <row r="22270" spans="13:13" x14ac:dyDescent="0.25">
      <c r="M22270"/>
    </row>
    <row r="22271" spans="13:13" x14ac:dyDescent="0.25">
      <c r="M22271"/>
    </row>
    <row r="22272" spans="13:13" x14ac:dyDescent="0.25">
      <c r="M22272"/>
    </row>
    <row r="22273" spans="13:13" x14ac:dyDescent="0.25">
      <c r="M22273"/>
    </row>
    <row r="22274" spans="13:13" x14ac:dyDescent="0.25">
      <c r="M22274"/>
    </row>
    <row r="22275" spans="13:13" x14ac:dyDescent="0.25">
      <c r="M22275"/>
    </row>
    <row r="22276" spans="13:13" x14ac:dyDescent="0.25">
      <c r="M22276"/>
    </row>
    <row r="22277" spans="13:13" x14ac:dyDescent="0.25">
      <c r="M22277"/>
    </row>
    <row r="22278" spans="13:13" x14ac:dyDescent="0.25">
      <c r="M22278"/>
    </row>
    <row r="22279" spans="13:13" x14ac:dyDescent="0.25">
      <c r="M22279"/>
    </row>
    <row r="22280" spans="13:13" x14ac:dyDescent="0.25">
      <c r="M22280"/>
    </row>
    <row r="22281" spans="13:13" x14ac:dyDescent="0.25">
      <c r="M22281"/>
    </row>
    <row r="22282" spans="13:13" x14ac:dyDescent="0.25">
      <c r="M22282"/>
    </row>
    <row r="22283" spans="13:13" x14ac:dyDescent="0.25">
      <c r="M22283"/>
    </row>
    <row r="22284" spans="13:13" x14ac:dyDescent="0.25">
      <c r="M22284"/>
    </row>
    <row r="22285" spans="13:13" x14ac:dyDescent="0.25">
      <c r="M22285"/>
    </row>
    <row r="22286" spans="13:13" x14ac:dyDescent="0.25">
      <c r="M22286"/>
    </row>
    <row r="22287" spans="13:13" x14ac:dyDescent="0.25">
      <c r="M22287"/>
    </row>
    <row r="22288" spans="13:13" x14ac:dyDescent="0.25">
      <c r="M22288"/>
    </row>
    <row r="22289" spans="13:13" x14ac:dyDescent="0.25">
      <c r="M22289"/>
    </row>
    <row r="22290" spans="13:13" x14ac:dyDescent="0.25">
      <c r="M22290"/>
    </row>
    <row r="22291" spans="13:13" x14ac:dyDescent="0.25">
      <c r="M22291"/>
    </row>
    <row r="22292" spans="13:13" x14ac:dyDescent="0.25">
      <c r="M22292"/>
    </row>
    <row r="22293" spans="13:13" x14ac:dyDescent="0.25">
      <c r="M22293"/>
    </row>
    <row r="22294" spans="13:13" x14ac:dyDescent="0.25">
      <c r="M22294"/>
    </row>
    <row r="22295" spans="13:13" x14ac:dyDescent="0.25">
      <c r="M22295"/>
    </row>
    <row r="22296" spans="13:13" x14ac:dyDescent="0.25">
      <c r="M22296"/>
    </row>
    <row r="22297" spans="13:13" x14ac:dyDescent="0.25">
      <c r="M22297"/>
    </row>
    <row r="22298" spans="13:13" x14ac:dyDescent="0.25">
      <c r="M22298"/>
    </row>
    <row r="22299" spans="13:13" x14ac:dyDescent="0.25">
      <c r="M22299"/>
    </row>
    <row r="22300" spans="13:13" x14ac:dyDescent="0.25">
      <c r="M22300"/>
    </row>
    <row r="22301" spans="13:13" x14ac:dyDescent="0.25">
      <c r="M22301"/>
    </row>
    <row r="22302" spans="13:13" x14ac:dyDescent="0.25">
      <c r="M22302"/>
    </row>
    <row r="22303" spans="13:13" x14ac:dyDescent="0.25">
      <c r="M22303"/>
    </row>
    <row r="22304" spans="13:13" x14ac:dyDescent="0.25">
      <c r="M22304"/>
    </row>
    <row r="22305" spans="13:13" x14ac:dyDescent="0.25">
      <c r="M22305"/>
    </row>
    <row r="22306" spans="13:13" x14ac:dyDescent="0.25">
      <c r="M22306"/>
    </row>
    <row r="22307" spans="13:13" x14ac:dyDescent="0.25">
      <c r="M22307"/>
    </row>
    <row r="22308" spans="13:13" x14ac:dyDescent="0.25">
      <c r="M22308"/>
    </row>
    <row r="22309" spans="13:13" x14ac:dyDescent="0.25">
      <c r="M22309"/>
    </row>
    <row r="22310" spans="13:13" x14ac:dyDescent="0.25">
      <c r="M22310"/>
    </row>
    <row r="22311" spans="13:13" x14ac:dyDescent="0.25">
      <c r="M22311"/>
    </row>
    <row r="22312" spans="13:13" x14ac:dyDescent="0.25">
      <c r="M22312"/>
    </row>
    <row r="22313" spans="13:13" x14ac:dyDescent="0.25">
      <c r="M22313"/>
    </row>
    <row r="22314" spans="13:13" x14ac:dyDescent="0.25">
      <c r="M22314"/>
    </row>
    <row r="22315" spans="13:13" x14ac:dyDescent="0.25">
      <c r="M22315"/>
    </row>
    <row r="22316" spans="13:13" x14ac:dyDescent="0.25">
      <c r="M22316"/>
    </row>
    <row r="22317" spans="13:13" x14ac:dyDescent="0.25">
      <c r="M22317"/>
    </row>
    <row r="22318" spans="13:13" x14ac:dyDescent="0.25">
      <c r="M22318"/>
    </row>
    <row r="22319" spans="13:13" x14ac:dyDescent="0.25">
      <c r="M22319"/>
    </row>
    <row r="22320" spans="13:13" x14ac:dyDescent="0.25">
      <c r="M22320"/>
    </row>
    <row r="22321" spans="13:13" x14ac:dyDescent="0.25">
      <c r="M22321"/>
    </row>
    <row r="22322" spans="13:13" x14ac:dyDescent="0.25">
      <c r="M22322"/>
    </row>
    <row r="22323" spans="13:13" x14ac:dyDescent="0.25">
      <c r="M22323"/>
    </row>
    <row r="22324" spans="13:13" x14ac:dyDescent="0.25">
      <c r="M22324"/>
    </row>
    <row r="22325" spans="13:13" x14ac:dyDescent="0.25">
      <c r="M22325"/>
    </row>
    <row r="22326" spans="13:13" x14ac:dyDescent="0.25">
      <c r="M22326"/>
    </row>
    <row r="22327" spans="13:13" x14ac:dyDescent="0.25">
      <c r="M22327"/>
    </row>
    <row r="22328" spans="13:13" x14ac:dyDescent="0.25">
      <c r="M22328"/>
    </row>
    <row r="22329" spans="13:13" x14ac:dyDescent="0.25">
      <c r="M22329"/>
    </row>
    <row r="22330" spans="13:13" x14ac:dyDescent="0.25">
      <c r="M22330"/>
    </row>
    <row r="22331" spans="13:13" x14ac:dyDescent="0.25">
      <c r="M22331"/>
    </row>
    <row r="22332" spans="13:13" x14ac:dyDescent="0.25">
      <c r="M22332"/>
    </row>
    <row r="22333" spans="13:13" x14ac:dyDescent="0.25">
      <c r="M22333"/>
    </row>
    <row r="22334" spans="13:13" x14ac:dyDescent="0.25">
      <c r="M22334"/>
    </row>
    <row r="22335" spans="13:13" x14ac:dyDescent="0.25">
      <c r="M22335"/>
    </row>
    <row r="22336" spans="13:13" x14ac:dyDescent="0.25">
      <c r="M22336"/>
    </row>
    <row r="22337" spans="13:13" x14ac:dyDescent="0.25">
      <c r="M22337"/>
    </row>
    <row r="22338" spans="13:13" x14ac:dyDescent="0.25">
      <c r="M22338"/>
    </row>
    <row r="22339" spans="13:13" x14ac:dyDescent="0.25">
      <c r="M22339"/>
    </row>
    <row r="22340" spans="13:13" x14ac:dyDescent="0.25">
      <c r="M22340"/>
    </row>
    <row r="22341" spans="13:13" x14ac:dyDescent="0.25">
      <c r="M22341"/>
    </row>
    <row r="22342" spans="13:13" x14ac:dyDescent="0.25">
      <c r="M22342"/>
    </row>
    <row r="22343" spans="13:13" x14ac:dyDescent="0.25">
      <c r="M22343"/>
    </row>
    <row r="22344" spans="13:13" x14ac:dyDescent="0.25">
      <c r="M22344"/>
    </row>
    <row r="22345" spans="13:13" x14ac:dyDescent="0.25">
      <c r="M22345"/>
    </row>
    <row r="22346" spans="13:13" x14ac:dyDescent="0.25">
      <c r="M22346"/>
    </row>
    <row r="22347" spans="13:13" x14ac:dyDescent="0.25">
      <c r="M22347"/>
    </row>
    <row r="22348" spans="13:13" x14ac:dyDescent="0.25">
      <c r="M22348"/>
    </row>
    <row r="22349" spans="13:13" x14ac:dyDescent="0.25">
      <c r="M22349"/>
    </row>
    <row r="22350" spans="13:13" x14ac:dyDescent="0.25">
      <c r="M22350"/>
    </row>
    <row r="22351" spans="13:13" x14ac:dyDescent="0.25">
      <c r="M22351"/>
    </row>
    <row r="22352" spans="13:13" x14ac:dyDescent="0.25">
      <c r="M22352"/>
    </row>
    <row r="22353" spans="13:13" x14ac:dyDescent="0.25">
      <c r="M22353"/>
    </row>
    <row r="22354" spans="13:13" x14ac:dyDescent="0.25">
      <c r="M22354"/>
    </row>
    <row r="22355" spans="13:13" x14ac:dyDescent="0.25">
      <c r="M22355"/>
    </row>
    <row r="22356" spans="13:13" x14ac:dyDescent="0.25">
      <c r="M22356"/>
    </row>
    <row r="22357" spans="13:13" x14ac:dyDescent="0.25">
      <c r="M22357"/>
    </row>
    <row r="22358" spans="13:13" x14ac:dyDescent="0.25">
      <c r="M22358"/>
    </row>
    <row r="22359" spans="13:13" x14ac:dyDescent="0.25">
      <c r="M22359"/>
    </row>
    <row r="22360" spans="13:13" x14ac:dyDescent="0.25">
      <c r="M22360"/>
    </row>
    <row r="22361" spans="13:13" x14ac:dyDescent="0.25">
      <c r="M22361"/>
    </row>
    <row r="22362" spans="13:13" x14ac:dyDescent="0.25">
      <c r="M22362"/>
    </row>
    <row r="22363" spans="13:13" x14ac:dyDescent="0.25">
      <c r="M22363"/>
    </row>
    <row r="22364" spans="13:13" x14ac:dyDescent="0.25">
      <c r="M22364"/>
    </row>
    <row r="22365" spans="13:13" x14ac:dyDescent="0.25">
      <c r="M22365"/>
    </row>
    <row r="22366" spans="13:13" x14ac:dyDescent="0.25">
      <c r="M22366"/>
    </row>
    <row r="22367" spans="13:13" x14ac:dyDescent="0.25">
      <c r="M22367"/>
    </row>
    <row r="22368" spans="13:13" x14ac:dyDescent="0.25">
      <c r="M22368"/>
    </row>
    <row r="22369" spans="13:13" x14ac:dyDescent="0.25">
      <c r="M22369"/>
    </row>
    <row r="22370" spans="13:13" x14ac:dyDescent="0.25">
      <c r="M22370"/>
    </row>
    <row r="22371" spans="13:13" x14ac:dyDescent="0.25">
      <c r="M22371"/>
    </row>
    <row r="22372" spans="13:13" x14ac:dyDescent="0.25">
      <c r="M22372"/>
    </row>
    <row r="22373" spans="13:13" x14ac:dyDescent="0.25">
      <c r="M22373"/>
    </row>
    <row r="22374" spans="13:13" x14ac:dyDescent="0.25">
      <c r="M22374"/>
    </row>
    <row r="22375" spans="13:13" x14ac:dyDescent="0.25">
      <c r="M22375"/>
    </row>
    <row r="22376" spans="13:13" x14ac:dyDescent="0.25">
      <c r="M22376"/>
    </row>
    <row r="22377" spans="13:13" x14ac:dyDescent="0.25">
      <c r="M22377"/>
    </row>
    <row r="22378" spans="13:13" x14ac:dyDescent="0.25">
      <c r="M22378"/>
    </row>
    <row r="22379" spans="13:13" x14ac:dyDescent="0.25">
      <c r="M22379"/>
    </row>
    <row r="22380" spans="13:13" x14ac:dyDescent="0.25">
      <c r="M22380"/>
    </row>
    <row r="22381" spans="13:13" x14ac:dyDescent="0.25">
      <c r="M22381"/>
    </row>
    <row r="22382" spans="13:13" x14ac:dyDescent="0.25">
      <c r="M22382"/>
    </row>
    <row r="22383" spans="13:13" x14ac:dyDescent="0.25">
      <c r="M22383"/>
    </row>
    <row r="22384" spans="13:13" x14ac:dyDescent="0.25">
      <c r="M22384"/>
    </row>
    <row r="22385" spans="13:13" x14ac:dyDescent="0.25">
      <c r="M22385"/>
    </row>
    <row r="22386" spans="13:13" x14ac:dyDescent="0.25">
      <c r="M22386"/>
    </row>
    <row r="22387" spans="13:13" x14ac:dyDescent="0.25">
      <c r="M22387"/>
    </row>
    <row r="22388" spans="13:13" x14ac:dyDescent="0.25">
      <c r="M22388"/>
    </row>
    <row r="22389" spans="13:13" x14ac:dyDescent="0.25">
      <c r="M22389"/>
    </row>
    <row r="22390" spans="13:13" x14ac:dyDescent="0.25">
      <c r="M22390"/>
    </row>
    <row r="22391" spans="13:13" x14ac:dyDescent="0.25">
      <c r="M22391"/>
    </row>
    <row r="22392" spans="13:13" x14ac:dyDescent="0.25">
      <c r="M22392"/>
    </row>
    <row r="22393" spans="13:13" x14ac:dyDescent="0.25">
      <c r="M22393"/>
    </row>
    <row r="22394" spans="13:13" x14ac:dyDescent="0.25">
      <c r="M22394"/>
    </row>
    <row r="22395" spans="13:13" x14ac:dyDescent="0.25">
      <c r="M22395"/>
    </row>
    <row r="22396" spans="13:13" x14ac:dyDescent="0.25">
      <c r="M22396"/>
    </row>
    <row r="22397" spans="13:13" x14ac:dyDescent="0.25">
      <c r="M22397"/>
    </row>
    <row r="22398" spans="13:13" x14ac:dyDescent="0.25">
      <c r="M22398"/>
    </row>
    <row r="22399" spans="13:13" x14ac:dyDescent="0.25">
      <c r="M22399"/>
    </row>
    <row r="22400" spans="13:13" x14ac:dyDescent="0.25">
      <c r="M22400"/>
    </row>
    <row r="22401" spans="13:13" x14ac:dyDescent="0.25">
      <c r="M22401"/>
    </row>
    <row r="22402" spans="13:13" x14ac:dyDescent="0.25">
      <c r="M22402"/>
    </row>
    <row r="22403" spans="13:13" x14ac:dyDescent="0.25">
      <c r="M22403"/>
    </row>
    <row r="22404" spans="13:13" x14ac:dyDescent="0.25">
      <c r="M22404"/>
    </row>
    <row r="22405" spans="13:13" x14ac:dyDescent="0.25">
      <c r="M22405"/>
    </row>
    <row r="22406" spans="13:13" x14ac:dyDescent="0.25">
      <c r="M22406"/>
    </row>
    <row r="22407" spans="13:13" x14ac:dyDescent="0.25">
      <c r="M22407"/>
    </row>
    <row r="22408" spans="13:13" x14ac:dyDescent="0.25">
      <c r="M22408"/>
    </row>
    <row r="22409" spans="13:13" x14ac:dyDescent="0.25">
      <c r="M22409"/>
    </row>
    <row r="22410" spans="13:13" x14ac:dyDescent="0.25">
      <c r="M22410"/>
    </row>
    <row r="22411" spans="13:13" x14ac:dyDescent="0.25">
      <c r="M22411"/>
    </row>
    <row r="22412" spans="13:13" x14ac:dyDescent="0.25">
      <c r="M22412"/>
    </row>
    <row r="22413" spans="13:13" x14ac:dyDescent="0.25">
      <c r="M22413"/>
    </row>
    <row r="22414" spans="13:13" x14ac:dyDescent="0.25">
      <c r="M22414"/>
    </row>
    <row r="22415" spans="13:13" x14ac:dyDescent="0.25">
      <c r="M22415"/>
    </row>
    <row r="22416" spans="13:13" x14ac:dyDescent="0.25">
      <c r="M22416"/>
    </row>
    <row r="22417" spans="13:13" x14ac:dyDescent="0.25">
      <c r="M22417"/>
    </row>
    <row r="22418" spans="13:13" x14ac:dyDescent="0.25">
      <c r="M22418"/>
    </row>
    <row r="22419" spans="13:13" x14ac:dyDescent="0.25">
      <c r="M22419"/>
    </row>
    <row r="22420" spans="13:13" x14ac:dyDescent="0.25">
      <c r="M22420"/>
    </row>
    <row r="22421" spans="13:13" x14ac:dyDescent="0.25">
      <c r="M22421"/>
    </row>
    <row r="22422" spans="13:13" x14ac:dyDescent="0.25">
      <c r="M22422"/>
    </row>
    <row r="22423" spans="13:13" x14ac:dyDescent="0.25">
      <c r="M22423"/>
    </row>
    <row r="22424" spans="13:13" x14ac:dyDescent="0.25">
      <c r="M22424"/>
    </row>
    <row r="22425" spans="13:13" x14ac:dyDescent="0.25">
      <c r="M22425"/>
    </row>
    <row r="22426" spans="13:13" x14ac:dyDescent="0.25">
      <c r="M22426"/>
    </row>
    <row r="22427" spans="13:13" x14ac:dyDescent="0.25">
      <c r="M22427"/>
    </row>
    <row r="22428" spans="13:13" x14ac:dyDescent="0.25">
      <c r="M22428"/>
    </row>
    <row r="22429" spans="13:13" x14ac:dyDescent="0.25">
      <c r="M22429"/>
    </row>
    <row r="22430" spans="13:13" x14ac:dyDescent="0.25">
      <c r="M22430"/>
    </row>
    <row r="22431" spans="13:13" x14ac:dyDescent="0.25">
      <c r="M22431"/>
    </row>
    <row r="22432" spans="13:13" x14ac:dyDescent="0.25">
      <c r="M22432"/>
    </row>
    <row r="22433" spans="13:13" x14ac:dyDescent="0.25">
      <c r="M22433"/>
    </row>
    <row r="22434" spans="13:13" x14ac:dyDescent="0.25">
      <c r="M22434"/>
    </row>
    <row r="22435" spans="13:13" x14ac:dyDescent="0.25">
      <c r="M22435"/>
    </row>
    <row r="22436" spans="13:13" x14ac:dyDescent="0.25">
      <c r="M22436"/>
    </row>
    <row r="22437" spans="13:13" x14ac:dyDescent="0.25">
      <c r="M22437"/>
    </row>
    <row r="22438" spans="13:13" x14ac:dyDescent="0.25">
      <c r="M22438"/>
    </row>
    <row r="22439" spans="13:13" x14ac:dyDescent="0.25">
      <c r="M22439"/>
    </row>
    <row r="22440" spans="13:13" x14ac:dyDescent="0.25">
      <c r="M22440"/>
    </row>
    <row r="22441" spans="13:13" x14ac:dyDescent="0.25">
      <c r="M22441"/>
    </row>
    <row r="22442" spans="13:13" x14ac:dyDescent="0.25">
      <c r="M22442"/>
    </row>
    <row r="22443" spans="13:13" x14ac:dyDescent="0.25">
      <c r="M22443"/>
    </row>
    <row r="22444" spans="13:13" x14ac:dyDescent="0.25">
      <c r="M22444"/>
    </row>
    <row r="22445" spans="13:13" x14ac:dyDescent="0.25">
      <c r="M22445"/>
    </row>
    <row r="22446" spans="13:13" x14ac:dyDescent="0.25">
      <c r="M22446"/>
    </row>
    <row r="22447" spans="13:13" x14ac:dyDescent="0.25">
      <c r="M22447"/>
    </row>
    <row r="22448" spans="13:13" x14ac:dyDescent="0.25">
      <c r="M22448"/>
    </row>
    <row r="22449" spans="13:13" x14ac:dyDescent="0.25">
      <c r="M22449"/>
    </row>
    <row r="22450" spans="13:13" x14ac:dyDescent="0.25">
      <c r="M22450"/>
    </row>
    <row r="22451" spans="13:13" x14ac:dyDescent="0.25">
      <c r="M22451"/>
    </row>
    <row r="22452" spans="13:13" x14ac:dyDescent="0.25">
      <c r="M22452"/>
    </row>
    <row r="22453" spans="13:13" x14ac:dyDescent="0.25">
      <c r="M22453"/>
    </row>
    <row r="22454" spans="13:13" x14ac:dyDescent="0.25">
      <c r="M22454"/>
    </row>
    <row r="22455" spans="13:13" x14ac:dyDescent="0.25">
      <c r="M22455"/>
    </row>
    <row r="22456" spans="13:13" x14ac:dyDescent="0.25">
      <c r="M22456"/>
    </row>
    <row r="22457" spans="13:13" x14ac:dyDescent="0.25">
      <c r="M22457"/>
    </row>
    <row r="22458" spans="13:13" x14ac:dyDescent="0.25">
      <c r="M22458"/>
    </row>
    <row r="22459" spans="13:13" x14ac:dyDescent="0.25">
      <c r="M22459"/>
    </row>
    <row r="22460" spans="13:13" x14ac:dyDescent="0.25">
      <c r="M22460"/>
    </row>
    <row r="22461" spans="13:13" x14ac:dyDescent="0.25">
      <c r="M22461"/>
    </row>
    <row r="22462" spans="13:13" x14ac:dyDescent="0.25">
      <c r="M22462"/>
    </row>
    <row r="22463" spans="13:13" x14ac:dyDescent="0.25">
      <c r="M22463"/>
    </row>
    <row r="22464" spans="13:13" x14ac:dyDescent="0.25">
      <c r="M22464"/>
    </row>
    <row r="22465" spans="13:13" x14ac:dyDescent="0.25">
      <c r="M22465"/>
    </row>
    <row r="22466" spans="13:13" x14ac:dyDescent="0.25">
      <c r="M22466"/>
    </row>
    <row r="22467" spans="13:13" x14ac:dyDescent="0.25">
      <c r="M22467"/>
    </row>
    <row r="22468" spans="13:13" x14ac:dyDescent="0.25">
      <c r="M22468"/>
    </row>
    <row r="22469" spans="13:13" x14ac:dyDescent="0.25">
      <c r="M22469"/>
    </row>
    <row r="22470" spans="13:13" x14ac:dyDescent="0.25">
      <c r="M22470"/>
    </row>
    <row r="22471" spans="13:13" x14ac:dyDescent="0.25">
      <c r="M22471"/>
    </row>
    <row r="22472" spans="13:13" x14ac:dyDescent="0.25">
      <c r="M22472"/>
    </row>
    <row r="22473" spans="13:13" x14ac:dyDescent="0.25">
      <c r="M22473"/>
    </row>
    <row r="22474" spans="13:13" x14ac:dyDescent="0.25">
      <c r="M22474"/>
    </row>
    <row r="22475" spans="13:13" x14ac:dyDescent="0.25">
      <c r="M22475"/>
    </row>
    <row r="22476" spans="13:13" x14ac:dyDescent="0.25">
      <c r="M22476"/>
    </row>
    <row r="22477" spans="13:13" x14ac:dyDescent="0.25">
      <c r="M22477"/>
    </row>
    <row r="22478" spans="13:13" x14ac:dyDescent="0.25">
      <c r="M22478"/>
    </row>
    <row r="22479" spans="13:13" x14ac:dyDescent="0.25">
      <c r="M22479"/>
    </row>
    <row r="22480" spans="13:13" x14ac:dyDescent="0.25">
      <c r="M22480"/>
    </row>
    <row r="22481" spans="13:13" x14ac:dyDescent="0.25">
      <c r="M22481"/>
    </row>
    <row r="22482" spans="13:13" x14ac:dyDescent="0.25">
      <c r="M22482"/>
    </row>
    <row r="22483" spans="13:13" x14ac:dyDescent="0.25">
      <c r="M22483"/>
    </row>
    <row r="22484" spans="13:13" x14ac:dyDescent="0.25">
      <c r="M22484"/>
    </row>
    <row r="22485" spans="13:13" x14ac:dyDescent="0.25">
      <c r="M22485"/>
    </row>
    <row r="22486" spans="13:13" x14ac:dyDescent="0.25">
      <c r="M22486"/>
    </row>
    <row r="22487" spans="13:13" x14ac:dyDescent="0.25">
      <c r="M22487"/>
    </row>
    <row r="22488" spans="13:13" x14ac:dyDescent="0.25">
      <c r="M22488"/>
    </row>
    <row r="22489" spans="13:13" x14ac:dyDescent="0.25">
      <c r="M22489"/>
    </row>
    <row r="22490" spans="13:13" x14ac:dyDescent="0.25">
      <c r="M22490"/>
    </row>
    <row r="22491" spans="13:13" x14ac:dyDescent="0.25">
      <c r="M22491"/>
    </row>
    <row r="22492" spans="13:13" x14ac:dyDescent="0.25">
      <c r="M22492"/>
    </row>
    <row r="22493" spans="13:13" x14ac:dyDescent="0.25">
      <c r="M22493"/>
    </row>
    <row r="22494" spans="13:13" x14ac:dyDescent="0.25">
      <c r="M22494"/>
    </row>
    <row r="22495" spans="13:13" x14ac:dyDescent="0.25">
      <c r="M22495"/>
    </row>
    <row r="22496" spans="13:13" x14ac:dyDescent="0.25">
      <c r="M22496"/>
    </row>
    <row r="22497" spans="13:13" x14ac:dyDescent="0.25">
      <c r="M22497"/>
    </row>
    <row r="22498" spans="13:13" x14ac:dyDescent="0.25">
      <c r="M22498"/>
    </row>
    <row r="22499" spans="13:13" x14ac:dyDescent="0.25">
      <c r="M22499"/>
    </row>
    <row r="22500" spans="13:13" x14ac:dyDescent="0.25">
      <c r="M22500"/>
    </row>
    <row r="22501" spans="13:13" x14ac:dyDescent="0.25">
      <c r="M22501"/>
    </row>
    <row r="22502" spans="13:13" x14ac:dyDescent="0.25">
      <c r="M22502"/>
    </row>
    <row r="22503" spans="13:13" x14ac:dyDescent="0.25">
      <c r="M22503"/>
    </row>
    <row r="22504" spans="13:13" x14ac:dyDescent="0.25">
      <c r="M22504"/>
    </row>
    <row r="22505" spans="13:13" x14ac:dyDescent="0.25">
      <c r="M22505"/>
    </row>
    <row r="22506" spans="13:13" x14ac:dyDescent="0.25">
      <c r="M22506"/>
    </row>
    <row r="22507" spans="13:13" x14ac:dyDescent="0.25">
      <c r="M22507"/>
    </row>
    <row r="22508" spans="13:13" x14ac:dyDescent="0.25">
      <c r="M22508"/>
    </row>
    <row r="22509" spans="13:13" x14ac:dyDescent="0.25">
      <c r="M22509"/>
    </row>
    <row r="22510" spans="13:13" x14ac:dyDescent="0.25">
      <c r="M22510"/>
    </row>
    <row r="22511" spans="13:13" x14ac:dyDescent="0.25">
      <c r="M22511"/>
    </row>
    <row r="22512" spans="13:13" x14ac:dyDescent="0.25">
      <c r="M22512"/>
    </row>
    <row r="22513" spans="13:13" x14ac:dyDescent="0.25">
      <c r="M22513"/>
    </row>
    <row r="22514" spans="13:13" x14ac:dyDescent="0.25">
      <c r="M22514"/>
    </row>
    <row r="22515" spans="13:13" x14ac:dyDescent="0.25">
      <c r="M22515"/>
    </row>
    <row r="22516" spans="13:13" x14ac:dyDescent="0.25">
      <c r="M22516"/>
    </row>
    <row r="22517" spans="13:13" x14ac:dyDescent="0.25">
      <c r="M22517"/>
    </row>
    <row r="22518" spans="13:13" x14ac:dyDescent="0.25">
      <c r="M22518"/>
    </row>
    <row r="22519" spans="13:13" x14ac:dyDescent="0.25">
      <c r="M22519"/>
    </row>
    <row r="22520" spans="13:13" x14ac:dyDescent="0.25">
      <c r="M22520"/>
    </row>
    <row r="22521" spans="13:13" x14ac:dyDescent="0.25">
      <c r="M22521"/>
    </row>
    <row r="22522" spans="13:13" x14ac:dyDescent="0.25">
      <c r="M22522"/>
    </row>
    <row r="22523" spans="13:13" x14ac:dyDescent="0.25">
      <c r="M22523"/>
    </row>
    <row r="22524" spans="13:13" x14ac:dyDescent="0.25">
      <c r="M22524"/>
    </row>
    <row r="22525" spans="13:13" x14ac:dyDescent="0.25">
      <c r="M22525"/>
    </row>
    <row r="22526" spans="13:13" x14ac:dyDescent="0.25">
      <c r="M22526"/>
    </row>
    <row r="22527" spans="13:13" x14ac:dyDescent="0.25">
      <c r="M22527"/>
    </row>
    <row r="22528" spans="13:13" x14ac:dyDescent="0.25">
      <c r="M22528"/>
    </row>
    <row r="22529" spans="13:13" x14ac:dyDescent="0.25">
      <c r="M22529"/>
    </row>
    <row r="22530" spans="13:13" x14ac:dyDescent="0.25">
      <c r="M22530"/>
    </row>
    <row r="22531" spans="13:13" x14ac:dyDescent="0.25">
      <c r="M22531"/>
    </row>
    <row r="22532" spans="13:13" x14ac:dyDescent="0.25">
      <c r="M22532"/>
    </row>
    <row r="22533" spans="13:13" x14ac:dyDescent="0.25">
      <c r="M22533"/>
    </row>
    <row r="22534" spans="13:13" x14ac:dyDescent="0.25">
      <c r="M22534"/>
    </row>
    <row r="22535" spans="13:13" x14ac:dyDescent="0.25">
      <c r="M22535"/>
    </row>
    <row r="22536" spans="13:13" x14ac:dyDescent="0.25">
      <c r="M22536"/>
    </row>
    <row r="22537" spans="13:13" x14ac:dyDescent="0.25">
      <c r="M22537"/>
    </row>
    <row r="22538" spans="13:13" x14ac:dyDescent="0.25">
      <c r="M22538"/>
    </row>
    <row r="22539" spans="13:13" x14ac:dyDescent="0.25">
      <c r="M22539"/>
    </row>
    <row r="22540" spans="13:13" x14ac:dyDescent="0.25">
      <c r="M22540"/>
    </row>
    <row r="22541" spans="13:13" x14ac:dyDescent="0.25">
      <c r="M22541"/>
    </row>
    <row r="22542" spans="13:13" x14ac:dyDescent="0.25">
      <c r="M22542"/>
    </row>
    <row r="22543" spans="13:13" x14ac:dyDescent="0.25">
      <c r="M22543"/>
    </row>
    <row r="22544" spans="13:13" x14ac:dyDescent="0.25">
      <c r="M22544"/>
    </row>
    <row r="22545" spans="13:13" x14ac:dyDescent="0.25">
      <c r="M22545"/>
    </row>
    <row r="22546" spans="13:13" x14ac:dyDescent="0.25">
      <c r="M22546"/>
    </row>
    <row r="22547" spans="13:13" x14ac:dyDescent="0.25">
      <c r="M22547"/>
    </row>
    <row r="22548" spans="13:13" x14ac:dyDescent="0.25">
      <c r="M22548"/>
    </row>
    <row r="22549" spans="13:13" x14ac:dyDescent="0.25">
      <c r="M22549"/>
    </row>
    <row r="22550" spans="13:13" x14ac:dyDescent="0.25">
      <c r="M22550"/>
    </row>
    <row r="22551" spans="13:13" x14ac:dyDescent="0.25">
      <c r="M22551"/>
    </row>
    <row r="22552" spans="13:13" x14ac:dyDescent="0.25">
      <c r="M22552"/>
    </row>
    <row r="22553" spans="13:13" x14ac:dyDescent="0.25">
      <c r="M22553"/>
    </row>
    <row r="22554" spans="13:13" x14ac:dyDescent="0.25">
      <c r="M22554"/>
    </row>
    <row r="22555" spans="13:13" x14ac:dyDescent="0.25">
      <c r="M22555"/>
    </row>
    <row r="22556" spans="13:13" x14ac:dyDescent="0.25">
      <c r="M22556"/>
    </row>
    <row r="22557" spans="13:13" x14ac:dyDescent="0.25">
      <c r="M22557"/>
    </row>
    <row r="22558" spans="13:13" x14ac:dyDescent="0.25">
      <c r="M22558"/>
    </row>
    <row r="22559" spans="13:13" x14ac:dyDescent="0.25">
      <c r="M22559"/>
    </row>
    <row r="22560" spans="13:13" x14ac:dyDescent="0.25">
      <c r="M22560"/>
    </row>
    <row r="22561" spans="13:13" x14ac:dyDescent="0.25">
      <c r="M22561"/>
    </row>
    <row r="22562" spans="13:13" x14ac:dyDescent="0.25">
      <c r="M22562"/>
    </row>
    <row r="22563" spans="13:13" x14ac:dyDescent="0.25">
      <c r="M22563"/>
    </row>
    <row r="22564" spans="13:13" x14ac:dyDescent="0.25">
      <c r="M22564"/>
    </row>
    <row r="22565" spans="13:13" x14ac:dyDescent="0.25">
      <c r="M22565"/>
    </row>
    <row r="22566" spans="13:13" x14ac:dyDescent="0.25">
      <c r="M22566"/>
    </row>
    <row r="22567" spans="13:13" x14ac:dyDescent="0.25">
      <c r="M22567"/>
    </row>
    <row r="22568" spans="13:13" x14ac:dyDescent="0.25">
      <c r="M22568"/>
    </row>
    <row r="22569" spans="13:13" x14ac:dyDescent="0.25">
      <c r="M22569"/>
    </row>
    <row r="22570" spans="13:13" x14ac:dyDescent="0.25">
      <c r="M22570"/>
    </row>
    <row r="22571" spans="13:13" x14ac:dyDescent="0.25">
      <c r="M22571"/>
    </row>
    <row r="22572" spans="13:13" x14ac:dyDescent="0.25">
      <c r="M22572"/>
    </row>
    <row r="22573" spans="13:13" x14ac:dyDescent="0.25">
      <c r="M22573"/>
    </row>
    <row r="22574" spans="13:13" x14ac:dyDescent="0.25">
      <c r="M22574"/>
    </row>
    <row r="22575" spans="13:13" x14ac:dyDescent="0.25">
      <c r="M22575"/>
    </row>
    <row r="22576" spans="13:13" x14ac:dyDescent="0.25">
      <c r="M22576"/>
    </row>
    <row r="22577" spans="13:13" x14ac:dyDescent="0.25">
      <c r="M22577"/>
    </row>
    <row r="22578" spans="13:13" x14ac:dyDescent="0.25">
      <c r="M22578"/>
    </row>
    <row r="22579" spans="13:13" x14ac:dyDescent="0.25">
      <c r="M22579"/>
    </row>
    <row r="22580" spans="13:13" x14ac:dyDescent="0.25">
      <c r="M22580"/>
    </row>
    <row r="22581" spans="13:13" x14ac:dyDescent="0.25">
      <c r="M22581"/>
    </row>
    <row r="22582" spans="13:13" x14ac:dyDescent="0.25">
      <c r="M22582"/>
    </row>
    <row r="22583" spans="13:13" x14ac:dyDescent="0.25">
      <c r="M22583"/>
    </row>
    <row r="22584" spans="13:13" x14ac:dyDescent="0.25">
      <c r="M22584"/>
    </row>
    <row r="22585" spans="13:13" x14ac:dyDescent="0.25">
      <c r="M22585"/>
    </row>
    <row r="22586" spans="13:13" x14ac:dyDescent="0.25">
      <c r="M22586"/>
    </row>
    <row r="22587" spans="13:13" x14ac:dyDescent="0.25">
      <c r="M22587"/>
    </row>
    <row r="22588" spans="13:13" x14ac:dyDescent="0.25">
      <c r="M22588"/>
    </row>
    <row r="22589" spans="13:13" x14ac:dyDescent="0.25">
      <c r="M22589"/>
    </row>
    <row r="22590" spans="13:13" x14ac:dyDescent="0.25">
      <c r="M22590"/>
    </row>
    <row r="22591" spans="13:13" x14ac:dyDescent="0.25">
      <c r="M22591"/>
    </row>
    <row r="22592" spans="13:13" x14ac:dyDescent="0.25">
      <c r="M22592"/>
    </row>
    <row r="22593" spans="13:13" x14ac:dyDescent="0.25">
      <c r="M22593"/>
    </row>
    <row r="22594" spans="13:13" x14ac:dyDescent="0.25">
      <c r="M22594"/>
    </row>
    <row r="22595" spans="13:13" x14ac:dyDescent="0.25">
      <c r="M22595"/>
    </row>
    <row r="22596" spans="13:13" x14ac:dyDescent="0.25">
      <c r="M22596"/>
    </row>
    <row r="22597" spans="13:13" x14ac:dyDescent="0.25">
      <c r="M22597"/>
    </row>
    <row r="22598" spans="13:13" x14ac:dyDescent="0.25">
      <c r="M22598"/>
    </row>
    <row r="22599" spans="13:13" x14ac:dyDescent="0.25">
      <c r="M22599"/>
    </row>
    <row r="22600" spans="13:13" x14ac:dyDescent="0.25">
      <c r="M22600"/>
    </row>
    <row r="22601" spans="13:13" x14ac:dyDescent="0.25">
      <c r="M22601"/>
    </row>
    <row r="22602" spans="13:13" x14ac:dyDescent="0.25">
      <c r="M22602"/>
    </row>
    <row r="22603" spans="13:13" x14ac:dyDescent="0.25">
      <c r="M22603"/>
    </row>
    <row r="22604" spans="13:13" x14ac:dyDescent="0.25">
      <c r="M22604"/>
    </row>
    <row r="22605" spans="13:13" x14ac:dyDescent="0.25">
      <c r="M22605"/>
    </row>
    <row r="22606" spans="13:13" x14ac:dyDescent="0.25">
      <c r="M22606"/>
    </row>
    <row r="22607" spans="13:13" x14ac:dyDescent="0.25">
      <c r="M22607"/>
    </row>
    <row r="22608" spans="13:13" x14ac:dyDescent="0.25">
      <c r="M22608"/>
    </row>
    <row r="22609" spans="13:13" x14ac:dyDescent="0.25">
      <c r="M22609"/>
    </row>
    <row r="22610" spans="13:13" x14ac:dyDescent="0.25">
      <c r="M22610"/>
    </row>
    <row r="22611" spans="13:13" x14ac:dyDescent="0.25">
      <c r="M22611"/>
    </row>
    <row r="22612" spans="13:13" x14ac:dyDescent="0.25">
      <c r="M22612"/>
    </row>
    <row r="22613" spans="13:13" x14ac:dyDescent="0.25">
      <c r="M22613"/>
    </row>
    <row r="22614" spans="13:13" x14ac:dyDescent="0.25">
      <c r="M22614"/>
    </row>
    <row r="22615" spans="13:13" x14ac:dyDescent="0.25">
      <c r="M22615"/>
    </row>
    <row r="22616" spans="13:13" x14ac:dyDescent="0.25">
      <c r="M22616"/>
    </row>
    <row r="22617" spans="13:13" x14ac:dyDescent="0.25">
      <c r="M22617"/>
    </row>
    <row r="22618" spans="13:13" x14ac:dyDescent="0.25">
      <c r="M22618"/>
    </row>
    <row r="22619" spans="13:13" x14ac:dyDescent="0.25">
      <c r="M22619"/>
    </row>
    <row r="22620" spans="13:13" x14ac:dyDescent="0.25">
      <c r="M22620"/>
    </row>
    <row r="22621" spans="13:13" x14ac:dyDescent="0.25">
      <c r="M22621"/>
    </row>
    <row r="22622" spans="13:13" x14ac:dyDescent="0.25">
      <c r="M22622"/>
    </row>
    <row r="22623" spans="13:13" x14ac:dyDescent="0.25">
      <c r="M22623"/>
    </row>
    <row r="22624" spans="13:13" x14ac:dyDescent="0.25">
      <c r="M22624"/>
    </row>
    <row r="22625" spans="13:13" x14ac:dyDescent="0.25">
      <c r="M22625"/>
    </row>
    <row r="22626" spans="13:13" x14ac:dyDescent="0.25">
      <c r="M22626"/>
    </row>
    <row r="22627" spans="13:13" x14ac:dyDescent="0.25">
      <c r="M22627"/>
    </row>
    <row r="22628" spans="13:13" x14ac:dyDescent="0.25">
      <c r="M22628"/>
    </row>
    <row r="22629" spans="13:13" x14ac:dyDescent="0.25">
      <c r="M22629"/>
    </row>
    <row r="22630" spans="13:13" x14ac:dyDescent="0.25">
      <c r="M22630"/>
    </row>
    <row r="22631" spans="13:13" x14ac:dyDescent="0.25">
      <c r="M22631"/>
    </row>
    <row r="22632" spans="13:13" x14ac:dyDescent="0.25">
      <c r="M22632"/>
    </row>
    <row r="22633" spans="13:13" x14ac:dyDescent="0.25">
      <c r="M22633"/>
    </row>
    <row r="22634" spans="13:13" x14ac:dyDescent="0.25">
      <c r="M22634"/>
    </row>
    <row r="22635" spans="13:13" x14ac:dyDescent="0.25">
      <c r="M22635"/>
    </row>
    <row r="22636" spans="13:13" x14ac:dyDescent="0.25">
      <c r="M22636"/>
    </row>
    <row r="22637" spans="13:13" x14ac:dyDescent="0.25">
      <c r="M22637"/>
    </row>
    <row r="22638" spans="13:13" x14ac:dyDescent="0.25">
      <c r="M22638"/>
    </row>
    <row r="22639" spans="13:13" x14ac:dyDescent="0.25">
      <c r="M22639"/>
    </row>
    <row r="22640" spans="13:13" x14ac:dyDescent="0.25">
      <c r="M22640"/>
    </row>
    <row r="22641" spans="13:13" x14ac:dyDescent="0.25">
      <c r="M22641"/>
    </row>
    <row r="22642" spans="13:13" x14ac:dyDescent="0.25">
      <c r="M22642"/>
    </row>
    <row r="22643" spans="13:13" x14ac:dyDescent="0.25">
      <c r="M22643"/>
    </row>
    <row r="22644" spans="13:13" x14ac:dyDescent="0.25">
      <c r="M22644"/>
    </row>
    <row r="22645" spans="13:13" x14ac:dyDescent="0.25">
      <c r="M22645"/>
    </row>
    <row r="22646" spans="13:13" x14ac:dyDescent="0.25">
      <c r="M22646"/>
    </row>
    <row r="22647" spans="13:13" x14ac:dyDescent="0.25">
      <c r="M22647"/>
    </row>
    <row r="22648" spans="13:13" x14ac:dyDescent="0.25">
      <c r="M22648"/>
    </row>
    <row r="22649" spans="13:13" x14ac:dyDescent="0.25">
      <c r="M22649"/>
    </row>
    <row r="22650" spans="13:13" x14ac:dyDescent="0.25">
      <c r="M22650"/>
    </row>
    <row r="22651" spans="13:13" x14ac:dyDescent="0.25">
      <c r="M22651"/>
    </row>
    <row r="22652" spans="13:13" x14ac:dyDescent="0.25">
      <c r="M22652"/>
    </row>
    <row r="22653" spans="13:13" x14ac:dyDescent="0.25">
      <c r="M22653"/>
    </row>
    <row r="22654" spans="13:13" x14ac:dyDescent="0.25">
      <c r="M22654"/>
    </row>
    <row r="22655" spans="13:13" x14ac:dyDescent="0.25">
      <c r="M22655"/>
    </row>
    <row r="22656" spans="13:13" x14ac:dyDescent="0.25">
      <c r="M22656"/>
    </row>
    <row r="22657" spans="13:13" x14ac:dyDescent="0.25">
      <c r="M22657"/>
    </row>
    <row r="22658" spans="13:13" x14ac:dyDescent="0.25">
      <c r="M22658"/>
    </row>
    <row r="22659" spans="13:13" x14ac:dyDescent="0.25">
      <c r="M22659"/>
    </row>
    <row r="22660" spans="13:13" x14ac:dyDescent="0.25">
      <c r="M22660"/>
    </row>
    <row r="22661" spans="13:13" x14ac:dyDescent="0.25">
      <c r="M22661"/>
    </row>
    <row r="22662" spans="13:13" x14ac:dyDescent="0.25">
      <c r="M22662"/>
    </row>
    <row r="22663" spans="13:13" x14ac:dyDescent="0.25">
      <c r="M22663"/>
    </row>
    <row r="22664" spans="13:13" x14ac:dyDescent="0.25">
      <c r="M22664"/>
    </row>
    <row r="22665" spans="13:13" x14ac:dyDescent="0.25">
      <c r="M22665"/>
    </row>
    <row r="22666" spans="13:13" x14ac:dyDescent="0.25">
      <c r="M22666"/>
    </row>
    <row r="22667" spans="13:13" x14ac:dyDescent="0.25">
      <c r="M22667"/>
    </row>
    <row r="22668" spans="13:13" x14ac:dyDescent="0.25">
      <c r="M22668"/>
    </row>
    <row r="22669" spans="13:13" x14ac:dyDescent="0.25">
      <c r="M22669"/>
    </row>
    <row r="22670" spans="13:13" x14ac:dyDescent="0.25">
      <c r="M22670"/>
    </row>
    <row r="22671" spans="13:13" x14ac:dyDescent="0.25">
      <c r="M22671"/>
    </row>
    <row r="22672" spans="13:13" x14ac:dyDescent="0.25">
      <c r="M22672"/>
    </row>
    <row r="22673" spans="13:13" x14ac:dyDescent="0.25">
      <c r="M22673"/>
    </row>
    <row r="22674" spans="13:13" x14ac:dyDescent="0.25">
      <c r="M22674"/>
    </row>
    <row r="22675" spans="13:13" x14ac:dyDescent="0.25">
      <c r="M22675"/>
    </row>
    <row r="22676" spans="13:13" x14ac:dyDescent="0.25">
      <c r="M22676"/>
    </row>
    <row r="22677" spans="13:13" x14ac:dyDescent="0.25">
      <c r="M22677"/>
    </row>
    <row r="22678" spans="13:13" x14ac:dyDescent="0.25">
      <c r="M22678"/>
    </row>
    <row r="22679" spans="13:13" x14ac:dyDescent="0.25">
      <c r="M22679"/>
    </row>
    <row r="22680" spans="13:13" x14ac:dyDescent="0.25">
      <c r="M22680"/>
    </row>
    <row r="22681" spans="13:13" x14ac:dyDescent="0.25">
      <c r="M22681"/>
    </row>
    <row r="22682" spans="13:13" x14ac:dyDescent="0.25">
      <c r="M22682"/>
    </row>
    <row r="22683" spans="13:13" x14ac:dyDescent="0.25">
      <c r="M22683"/>
    </row>
    <row r="22684" spans="13:13" x14ac:dyDescent="0.25">
      <c r="M22684"/>
    </row>
    <row r="22685" spans="13:13" x14ac:dyDescent="0.25">
      <c r="M22685"/>
    </row>
    <row r="22686" spans="13:13" x14ac:dyDescent="0.25">
      <c r="M22686"/>
    </row>
    <row r="22687" spans="13:13" x14ac:dyDescent="0.25">
      <c r="M22687"/>
    </row>
    <row r="22688" spans="13:13" x14ac:dyDescent="0.25">
      <c r="M22688"/>
    </row>
    <row r="22689" spans="13:13" x14ac:dyDescent="0.25">
      <c r="M22689"/>
    </row>
    <row r="22690" spans="13:13" x14ac:dyDescent="0.25">
      <c r="M22690"/>
    </row>
    <row r="22691" spans="13:13" x14ac:dyDescent="0.25">
      <c r="M22691"/>
    </row>
    <row r="22692" spans="13:13" x14ac:dyDescent="0.25">
      <c r="M22692"/>
    </row>
    <row r="22693" spans="13:13" x14ac:dyDescent="0.25">
      <c r="M22693"/>
    </row>
    <row r="22694" spans="13:13" x14ac:dyDescent="0.25">
      <c r="M22694"/>
    </row>
    <row r="22695" spans="13:13" x14ac:dyDescent="0.25">
      <c r="M22695"/>
    </row>
    <row r="22696" spans="13:13" x14ac:dyDescent="0.25">
      <c r="M22696"/>
    </row>
    <row r="22697" spans="13:13" x14ac:dyDescent="0.25">
      <c r="M22697"/>
    </row>
    <row r="22698" spans="13:13" x14ac:dyDescent="0.25">
      <c r="M22698"/>
    </row>
    <row r="22699" spans="13:13" x14ac:dyDescent="0.25">
      <c r="M22699"/>
    </row>
    <row r="22700" spans="13:13" x14ac:dyDescent="0.25">
      <c r="M22700"/>
    </row>
    <row r="22701" spans="13:13" x14ac:dyDescent="0.25">
      <c r="M22701"/>
    </row>
    <row r="22702" spans="13:13" x14ac:dyDescent="0.25">
      <c r="M22702"/>
    </row>
    <row r="22703" spans="13:13" x14ac:dyDescent="0.25">
      <c r="M22703"/>
    </row>
    <row r="22704" spans="13:13" x14ac:dyDescent="0.25">
      <c r="M22704"/>
    </row>
    <row r="22705" spans="13:13" x14ac:dyDescent="0.25">
      <c r="M22705"/>
    </row>
    <row r="22706" spans="13:13" x14ac:dyDescent="0.25">
      <c r="M22706"/>
    </row>
    <row r="22707" spans="13:13" x14ac:dyDescent="0.25">
      <c r="M22707"/>
    </row>
    <row r="22708" spans="13:13" x14ac:dyDescent="0.25">
      <c r="M22708"/>
    </row>
    <row r="22709" spans="13:13" x14ac:dyDescent="0.25">
      <c r="M22709"/>
    </row>
    <row r="22710" spans="13:13" x14ac:dyDescent="0.25">
      <c r="M22710"/>
    </row>
    <row r="22711" spans="13:13" x14ac:dyDescent="0.25">
      <c r="M22711"/>
    </row>
    <row r="22712" spans="13:13" x14ac:dyDescent="0.25">
      <c r="M22712"/>
    </row>
    <row r="22713" spans="13:13" x14ac:dyDescent="0.25">
      <c r="M22713"/>
    </row>
    <row r="22714" spans="13:13" x14ac:dyDescent="0.25">
      <c r="M22714"/>
    </row>
    <row r="22715" spans="13:13" x14ac:dyDescent="0.25">
      <c r="M22715"/>
    </row>
    <row r="22716" spans="13:13" x14ac:dyDescent="0.25">
      <c r="M22716"/>
    </row>
    <row r="22717" spans="13:13" x14ac:dyDescent="0.25">
      <c r="M22717"/>
    </row>
    <row r="22718" spans="13:13" x14ac:dyDescent="0.25">
      <c r="M22718"/>
    </row>
    <row r="22719" spans="13:13" x14ac:dyDescent="0.25">
      <c r="M22719"/>
    </row>
    <row r="22720" spans="13:13" x14ac:dyDescent="0.25">
      <c r="M22720"/>
    </row>
    <row r="22721" spans="13:13" x14ac:dyDescent="0.25">
      <c r="M22721"/>
    </row>
    <row r="22722" spans="13:13" x14ac:dyDescent="0.25">
      <c r="M22722"/>
    </row>
    <row r="22723" spans="13:13" x14ac:dyDescent="0.25">
      <c r="M22723"/>
    </row>
    <row r="22724" spans="13:13" x14ac:dyDescent="0.25">
      <c r="M22724"/>
    </row>
    <row r="22725" spans="13:13" x14ac:dyDescent="0.25">
      <c r="M22725"/>
    </row>
    <row r="22726" spans="13:13" x14ac:dyDescent="0.25">
      <c r="M22726"/>
    </row>
    <row r="22727" spans="13:13" x14ac:dyDescent="0.25">
      <c r="M22727"/>
    </row>
    <row r="22728" spans="13:13" x14ac:dyDescent="0.25">
      <c r="M22728"/>
    </row>
    <row r="22729" spans="13:13" x14ac:dyDescent="0.25">
      <c r="M22729"/>
    </row>
    <row r="22730" spans="13:13" x14ac:dyDescent="0.25">
      <c r="M22730"/>
    </row>
    <row r="22731" spans="13:13" x14ac:dyDescent="0.25">
      <c r="M22731"/>
    </row>
    <row r="22732" spans="13:13" x14ac:dyDescent="0.25">
      <c r="M22732"/>
    </row>
    <row r="22733" spans="13:13" x14ac:dyDescent="0.25">
      <c r="M22733"/>
    </row>
    <row r="22734" spans="13:13" x14ac:dyDescent="0.25">
      <c r="M22734"/>
    </row>
    <row r="22735" spans="13:13" x14ac:dyDescent="0.25">
      <c r="M22735"/>
    </row>
    <row r="22736" spans="13:13" x14ac:dyDescent="0.25">
      <c r="M22736"/>
    </row>
    <row r="22737" spans="13:13" x14ac:dyDescent="0.25">
      <c r="M22737"/>
    </row>
    <row r="22738" spans="13:13" x14ac:dyDescent="0.25">
      <c r="M22738"/>
    </row>
    <row r="22739" spans="13:13" x14ac:dyDescent="0.25">
      <c r="M22739"/>
    </row>
    <row r="22740" spans="13:13" x14ac:dyDescent="0.25">
      <c r="M22740"/>
    </row>
    <row r="22741" spans="13:13" x14ac:dyDescent="0.25">
      <c r="M22741"/>
    </row>
    <row r="22742" spans="13:13" x14ac:dyDescent="0.25">
      <c r="M22742"/>
    </row>
    <row r="22743" spans="13:13" x14ac:dyDescent="0.25">
      <c r="M22743"/>
    </row>
    <row r="22744" spans="13:13" x14ac:dyDescent="0.25">
      <c r="M22744"/>
    </row>
    <row r="22745" spans="13:13" x14ac:dyDescent="0.25">
      <c r="M22745"/>
    </row>
    <row r="22746" spans="13:13" x14ac:dyDescent="0.25">
      <c r="M22746"/>
    </row>
    <row r="22747" spans="13:13" x14ac:dyDescent="0.25">
      <c r="M22747"/>
    </row>
    <row r="22748" spans="13:13" x14ac:dyDescent="0.25">
      <c r="M22748"/>
    </row>
    <row r="22749" spans="13:13" x14ac:dyDescent="0.25">
      <c r="M22749"/>
    </row>
    <row r="22750" spans="13:13" x14ac:dyDescent="0.25">
      <c r="M22750"/>
    </row>
    <row r="22751" spans="13:13" x14ac:dyDescent="0.25">
      <c r="M22751"/>
    </row>
    <row r="22752" spans="13:13" x14ac:dyDescent="0.25">
      <c r="M22752"/>
    </row>
    <row r="22753" spans="13:13" x14ac:dyDescent="0.25">
      <c r="M22753"/>
    </row>
    <row r="22754" spans="13:13" x14ac:dyDescent="0.25">
      <c r="M22754"/>
    </row>
    <row r="22755" spans="13:13" x14ac:dyDescent="0.25">
      <c r="M22755"/>
    </row>
    <row r="22756" spans="13:13" x14ac:dyDescent="0.25">
      <c r="M22756"/>
    </row>
    <row r="22757" spans="13:13" x14ac:dyDescent="0.25">
      <c r="M22757"/>
    </row>
    <row r="22758" spans="13:13" x14ac:dyDescent="0.25">
      <c r="M22758"/>
    </row>
    <row r="22759" spans="13:13" x14ac:dyDescent="0.25">
      <c r="M22759"/>
    </row>
    <row r="22760" spans="13:13" x14ac:dyDescent="0.25">
      <c r="M22760"/>
    </row>
    <row r="22761" spans="13:13" x14ac:dyDescent="0.25">
      <c r="M22761"/>
    </row>
    <row r="22762" spans="13:13" x14ac:dyDescent="0.25">
      <c r="M22762"/>
    </row>
    <row r="22763" spans="13:13" x14ac:dyDescent="0.25">
      <c r="M22763"/>
    </row>
    <row r="22764" spans="13:13" x14ac:dyDescent="0.25">
      <c r="M22764"/>
    </row>
    <row r="22765" spans="13:13" x14ac:dyDescent="0.25">
      <c r="M22765"/>
    </row>
    <row r="22766" spans="13:13" x14ac:dyDescent="0.25">
      <c r="M22766"/>
    </row>
    <row r="22767" spans="13:13" x14ac:dyDescent="0.25">
      <c r="M22767"/>
    </row>
    <row r="22768" spans="13:13" x14ac:dyDescent="0.25">
      <c r="M22768"/>
    </row>
    <row r="22769" spans="13:13" x14ac:dyDescent="0.25">
      <c r="M22769"/>
    </row>
    <row r="22770" spans="13:13" x14ac:dyDescent="0.25">
      <c r="M22770"/>
    </row>
    <row r="22771" spans="13:13" x14ac:dyDescent="0.25">
      <c r="M22771"/>
    </row>
    <row r="22772" spans="13:13" x14ac:dyDescent="0.25">
      <c r="M22772"/>
    </row>
    <row r="22773" spans="13:13" x14ac:dyDescent="0.25">
      <c r="M22773"/>
    </row>
    <row r="22774" spans="13:13" x14ac:dyDescent="0.25">
      <c r="M22774"/>
    </row>
    <row r="22775" spans="13:13" x14ac:dyDescent="0.25">
      <c r="M22775"/>
    </row>
    <row r="22776" spans="13:13" x14ac:dyDescent="0.25">
      <c r="M22776"/>
    </row>
    <row r="22777" spans="13:13" x14ac:dyDescent="0.25">
      <c r="M22777"/>
    </row>
    <row r="22778" spans="13:13" x14ac:dyDescent="0.25">
      <c r="M22778"/>
    </row>
    <row r="22779" spans="13:13" x14ac:dyDescent="0.25">
      <c r="M22779"/>
    </row>
    <row r="22780" spans="13:13" x14ac:dyDescent="0.25">
      <c r="M22780"/>
    </row>
    <row r="22781" spans="13:13" x14ac:dyDescent="0.25">
      <c r="M22781"/>
    </row>
    <row r="22782" spans="13:13" x14ac:dyDescent="0.25">
      <c r="M22782"/>
    </row>
    <row r="22783" spans="13:13" x14ac:dyDescent="0.25">
      <c r="M22783"/>
    </row>
    <row r="22784" spans="13:13" x14ac:dyDescent="0.25">
      <c r="M22784"/>
    </row>
    <row r="22785" spans="13:13" x14ac:dyDescent="0.25">
      <c r="M22785"/>
    </row>
    <row r="22786" spans="13:13" x14ac:dyDescent="0.25">
      <c r="M22786"/>
    </row>
    <row r="22787" spans="13:13" x14ac:dyDescent="0.25">
      <c r="M22787"/>
    </row>
    <row r="22788" spans="13:13" x14ac:dyDescent="0.25">
      <c r="M22788"/>
    </row>
    <row r="22789" spans="13:13" x14ac:dyDescent="0.25">
      <c r="M22789"/>
    </row>
    <row r="22790" spans="13:13" x14ac:dyDescent="0.25">
      <c r="M22790"/>
    </row>
    <row r="22791" spans="13:13" x14ac:dyDescent="0.25">
      <c r="M22791"/>
    </row>
    <row r="22792" spans="13:13" x14ac:dyDescent="0.25">
      <c r="M22792"/>
    </row>
    <row r="22793" spans="13:13" x14ac:dyDescent="0.25">
      <c r="M22793"/>
    </row>
    <row r="22794" spans="13:13" x14ac:dyDescent="0.25">
      <c r="M22794"/>
    </row>
    <row r="22795" spans="13:13" x14ac:dyDescent="0.25">
      <c r="M22795"/>
    </row>
    <row r="22796" spans="13:13" x14ac:dyDescent="0.25">
      <c r="M22796"/>
    </row>
    <row r="22797" spans="13:13" x14ac:dyDescent="0.25">
      <c r="M22797"/>
    </row>
    <row r="22798" spans="13:13" x14ac:dyDescent="0.25">
      <c r="M22798"/>
    </row>
    <row r="22799" spans="13:13" x14ac:dyDescent="0.25">
      <c r="M22799"/>
    </row>
    <row r="22800" spans="13:13" x14ac:dyDescent="0.25">
      <c r="M22800"/>
    </row>
    <row r="22801" spans="13:13" x14ac:dyDescent="0.25">
      <c r="M22801"/>
    </row>
    <row r="22802" spans="13:13" x14ac:dyDescent="0.25">
      <c r="M22802"/>
    </row>
    <row r="22803" spans="13:13" x14ac:dyDescent="0.25">
      <c r="M22803"/>
    </row>
    <row r="22804" spans="13:13" x14ac:dyDescent="0.25">
      <c r="M22804"/>
    </row>
    <row r="22805" spans="13:13" x14ac:dyDescent="0.25">
      <c r="M22805"/>
    </row>
    <row r="22806" spans="13:13" x14ac:dyDescent="0.25">
      <c r="M22806"/>
    </row>
    <row r="22807" spans="13:13" x14ac:dyDescent="0.25">
      <c r="M22807"/>
    </row>
    <row r="22808" spans="13:13" x14ac:dyDescent="0.25">
      <c r="M22808"/>
    </row>
    <row r="22809" spans="13:13" x14ac:dyDescent="0.25">
      <c r="M22809"/>
    </row>
    <row r="22810" spans="13:13" x14ac:dyDescent="0.25">
      <c r="M22810"/>
    </row>
    <row r="22811" spans="13:13" x14ac:dyDescent="0.25">
      <c r="M22811"/>
    </row>
    <row r="22812" spans="13:13" x14ac:dyDescent="0.25">
      <c r="M22812"/>
    </row>
    <row r="22813" spans="13:13" x14ac:dyDescent="0.25">
      <c r="M22813"/>
    </row>
    <row r="22814" spans="13:13" x14ac:dyDescent="0.25">
      <c r="M22814"/>
    </row>
    <row r="22815" spans="13:13" x14ac:dyDescent="0.25">
      <c r="M22815"/>
    </row>
    <row r="22816" spans="13:13" x14ac:dyDescent="0.25">
      <c r="M22816"/>
    </row>
    <row r="22817" spans="13:13" x14ac:dyDescent="0.25">
      <c r="M22817"/>
    </row>
    <row r="22818" spans="13:13" x14ac:dyDescent="0.25">
      <c r="M22818"/>
    </row>
    <row r="22819" spans="13:13" x14ac:dyDescent="0.25">
      <c r="M22819"/>
    </row>
    <row r="22820" spans="13:13" x14ac:dyDescent="0.25">
      <c r="M22820"/>
    </row>
    <row r="22821" spans="13:13" x14ac:dyDescent="0.25">
      <c r="M22821"/>
    </row>
    <row r="22822" spans="13:13" x14ac:dyDescent="0.25">
      <c r="M22822"/>
    </row>
    <row r="22823" spans="13:13" x14ac:dyDescent="0.25">
      <c r="M22823"/>
    </row>
    <row r="22824" spans="13:13" x14ac:dyDescent="0.25">
      <c r="M22824"/>
    </row>
    <row r="22825" spans="13:13" x14ac:dyDescent="0.25">
      <c r="M22825"/>
    </row>
    <row r="22826" spans="13:13" x14ac:dyDescent="0.25">
      <c r="M22826"/>
    </row>
    <row r="22827" spans="13:13" x14ac:dyDescent="0.25">
      <c r="M22827"/>
    </row>
    <row r="22828" spans="13:13" x14ac:dyDescent="0.25">
      <c r="M22828"/>
    </row>
    <row r="22829" spans="13:13" x14ac:dyDescent="0.25">
      <c r="M22829"/>
    </row>
    <row r="22830" spans="13:13" x14ac:dyDescent="0.25">
      <c r="M22830"/>
    </row>
    <row r="22831" spans="13:13" x14ac:dyDescent="0.25">
      <c r="M22831"/>
    </row>
    <row r="22832" spans="13:13" x14ac:dyDescent="0.25">
      <c r="M22832"/>
    </row>
    <row r="22833" spans="13:13" x14ac:dyDescent="0.25">
      <c r="M22833"/>
    </row>
    <row r="22834" spans="13:13" x14ac:dyDescent="0.25">
      <c r="M22834"/>
    </row>
    <row r="22835" spans="13:13" x14ac:dyDescent="0.25">
      <c r="M22835"/>
    </row>
    <row r="22836" spans="13:13" x14ac:dyDescent="0.25">
      <c r="M22836"/>
    </row>
    <row r="22837" spans="13:13" x14ac:dyDescent="0.25">
      <c r="M22837"/>
    </row>
    <row r="22838" spans="13:13" x14ac:dyDescent="0.25">
      <c r="M22838"/>
    </row>
    <row r="22839" spans="13:13" x14ac:dyDescent="0.25">
      <c r="M22839"/>
    </row>
    <row r="22840" spans="13:13" x14ac:dyDescent="0.25">
      <c r="M22840"/>
    </row>
    <row r="22841" spans="13:13" x14ac:dyDescent="0.25">
      <c r="M22841"/>
    </row>
    <row r="22842" spans="13:13" x14ac:dyDescent="0.25">
      <c r="M22842"/>
    </row>
    <row r="22843" spans="13:13" x14ac:dyDescent="0.25">
      <c r="M22843"/>
    </row>
    <row r="22844" spans="13:13" x14ac:dyDescent="0.25">
      <c r="M22844"/>
    </row>
    <row r="22845" spans="13:13" x14ac:dyDescent="0.25">
      <c r="M22845"/>
    </row>
    <row r="22846" spans="13:13" x14ac:dyDescent="0.25">
      <c r="M22846"/>
    </row>
    <row r="22847" spans="13:13" x14ac:dyDescent="0.25">
      <c r="M22847"/>
    </row>
    <row r="22848" spans="13:13" x14ac:dyDescent="0.25">
      <c r="M22848"/>
    </row>
    <row r="22849" spans="13:13" x14ac:dyDescent="0.25">
      <c r="M22849"/>
    </row>
    <row r="22850" spans="13:13" x14ac:dyDescent="0.25">
      <c r="M22850"/>
    </row>
    <row r="22851" spans="13:13" x14ac:dyDescent="0.25">
      <c r="M22851"/>
    </row>
    <row r="22852" spans="13:13" x14ac:dyDescent="0.25">
      <c r="M22852"/>
    </row>
    <row r="22853" spans="13:13" x14ac:dyDescent="0.25">
      <c r="M22853"/>
    </row>
    <row r="22854" spans="13:13" x14ac:dyDescent="0.25">
      <c r="M22854"/>
    </row>
    <row r="22855" spans="13:13" x14ac:dyDescent="0.25">
      <c r="M22855"/>
    </row>
    <row r="22856" spans="13:13" x14ac:dyDescent="0.25">
      <c r="M22856"/>
    </row>
    <row r="22857" spans="13:13" x14ac:dyDescent="0.25">
      <c r="M22857"/>
    </row>
    <row r="22858" spans="13:13" x14ac:dyDescent="0.25">
      <c r="M22858"/>
    </row>
    <row r="22859" spans="13:13" x14ac:dyDescent="0.25">
      <c r="M22859"/>
    </row>
    <row r="22860" spans="13:13" x14ac:dyDescent="0.25">
      <c r="M22860"/>
    </row>
    <row r="22861" spans="13:13" x14ac:dyDescent="0.25">
      <c r="M22861"/>
    </row>
    <row r="22862" spans="13:13" x14ac:dyDescent="0.25">
      <c r="M22862"/>
    </row>
    <row r="22863" spans="13:13" x14ac:dyDescent="0.25">
      <c r="M22863"/>
    </row>
    <row r="22864" spans="13:13" x14ac:dyDescent="0.25">
      <c r="M22864"/>
    </row>
    <row r="22865" spans="13:13" x14ac:dyDescent="0.25">
      <c r="M22865"/>
    </row>
    <row r="22866" spans="13:13" x14ac:dyDescent="0.25">
      <c r="M22866"/>
    </row>
    <row r="22867" spans="13:13" x14ac:dyDescent="0.25">
      <c r="M22867"/>
    </row>
    <row r="22868" spans="13:13" x14ac:dyDescent="0.25">
      <c r="M22868"/>
    </row>
    <row r="22869" spans="13:13" x14ac:dyDescent="0.25">
      <c r="M22869"/>
    </row>
    <row r="22870" spans="13:13" x14ac:dyDescent="0.25">
      <c r="M22870"/>
    </row>
    <row r="22871" spans="13:13" x14ac:dyDescent="0.25">
      <c r="M22871"/>
    </row>
    <row r="22872" spans="13:13" x14ac:dyDescent="0.25">
      <c r="M22872"/>
    </row>
    <row r="22873" spans="13:13" x14ac:dyDescent="0.25">
      <c r="M22873"/>
    </row>
    <row r="22874" spans="13:13" x14ac:dyDescent="0.25">
      <c r="M22874"/>
    </row>
    <row r="22875" spans="13:13" x14ac:dyDescent="0.25">
      <c r="M22875"/>
    </row>
    <row r="22876" spans="13:13" x14ac:dyDescent="0.25">
      <c r="M22876"/>
    </row>
    <row r="22877" spans="13:13" x14ac:dyDescent="0.25">
      <c r="M22877"/>
    </row>
    <row r="22878" spans="13:13" x14ac:dyDescent="0.25">
      <c r="M22878"/>
    </row>
    <row r="22879" spans="13:13" x14ac:dyDescent="0.25">
      <c r="M22879"/>
    </row>
    <row r="22880" spans="13:13" x14ac:dyDescent="0.25">
      <c r="M22880"/>
    </row>
    <row r="22881" spans="13:13" x14ac:dyDescent="0.25">
      <c r="M22881"/>
    </row>
    <row r="22882" spans="13:13" x14ac:dyDescent="0.25">
      <c r="M22882"/>
    </row>
    <row r="22883" spans="13:13" x14ac:dyDescent="0.25">
      <c r="M22883"/>
    </row>
    <row r="22884" spans="13:13" x14ac:dyDescent="0.25">
      <c r="M22884"/>
    </row>
    <row r="22885" spans="13:13" x14ac:dyDescent="0.25">
      <c r="M22885"/>
    </row>
    <row r="22886" spans="13:13" x14ac:dyDescent="0.25">
      <c r="M22886"/>
    </row>
    <row r="22887" spans="13:13" x14ac:dyDescent="0.25">
      <c r="M22887"/>
    </row>
    <row r="22888" spans="13:13" x14ac:dyDescent="0.25">
      <c r="M22888"/>
    </row>
    <row r="22889" spans="13:13" x14ac:dyDescent="0.25">
      <c r="M22889"/>
    </row>
    <row r="22890" spans="13:13" x14ac:dyDescent="0.25">
      <c r="M22890"/>
    </row>
    <row r="22891" spans="13:13" x14ac:dyDescent="0.25">
      <c r="M22891"/>
    </row>
    <row r="22892" spans="13:13" x14ac:dyDescent="0.25">
      <c r="M22892"/>
    </row>
    <row r="22893" spans="13:13" x14ac:dyDescent="0.25">
      <c r="M22893"/>
    </row>
    <row r="22894" spans="13:13" x14ac:dyDescent="0.25">
      <c r="M22894"/>
    </row>
    <row r="22895" spans="13:13" x14ac:dyDescent="0.25">
      <c r="M22895"/>
    </row>
    <row r="22896" spans="13:13" x14ac:dyDescent="0.25">
      <c r="M22896"/>
    </row>
    <row r="22897" spans="13:13" x14ac:dyDescent="0.25">
      <c r="M22897"/>
    </row>
    <row r="22898" spans="13:13" x14ac:dyDescent="0.25">
      <c r="M22898"/>
    </row>
    <row r="22899" spans="13:13" x14ac:dyDescent="0.25">
      <c r="M22899"/>
    </row>
    <row r="22900" spans="13:13" x14ac:dyDescent="0.25">
      <c r="M22900"/>
    </row>
    <row r="22901" spans="13:13" x14ac:dyDescent="0.25">
      <c r="M22901"/>
    </row>
    <row r="22902" spans="13:13" x14ac:dyDescent="0.25">
      <c r="M22902"/>
    </row>
    <row r="22903" spans="13:13" x14ac:dyDescent="0.25">
      <c r="M22903"/>
    </row>
    <row r="22904" spans="13:13" x14ac:dyDescent="0.25">
      <c r="M22904"/>
    </row>
    <row r="22905" spans="13:13" x14ac:dyDescent="0.25">
      <c r="M22905"/>
    </row>
    <row r="22906" spans="13:13" x14ac:dyDescent="0.25">
      <c r="M22906"/>
    </row>
    <row r="22907" spans="13:13" x14ac:dyDescent="0.25">
      <c r="M22907"/>
    </row>
    <row r="22908" spans="13:13" x14ac:dyDescent="0.25">
      <c r="M22908"/>
    </row>
    <row r="22909" spans="13:13" x14ac:dyDescent="0.25">
      <c r="M22909"/>
    </row>
    <row r="22910" spans="13:13" x14ac:dyDescent="0.25">
      <c r="M22910"/>
    </row>
    <row r="22911" spans="13:13" x14ac:dyDescent="0.25">
      <c r="M22911"/>
    </row>
    <row r="22912" spans="13:13" x14ac:dyDescent="0.25">
      <c r="M22912"/>
    </row>
    <row r="22913" spans="13:13" x14ac:dyDescent="0.25">
      <c r="M22913"/>
    </row>
    <row r="22914" spans="13:13" x14ac:dyDescent="0.25">
      <c r="M22914"/>
    </row>
    <row r="22915" spans="13:13" x14ac:dyDescent="0.25">
      <c r="M22915"/>
    </row>
    <row r="22916" spans="13:13" x14ac:dyDescent="0.25">
      <c r="M22916"/>
    </row>
    <row r="22917" spans="13:13" x14ac:dyDescent="0.25">
      <c r="M22917"/>
    </row>
    <row r="22918" spans="13:13" x14ac:dyDescent="0.25">
      <c r="M22918"/>
    </row>
    <row r="22919" spans="13:13" x14ac:dyDescent="0.25">
      <c r="M22919"/>
    </row>
    <row r="22920" spans="13:13" x14ac:dyDescent="0.25">
      <c r="M22920"/>
    </row>
    <row r="22921" spans="13:13" x14ac:dyDescent="0.25">
      <c r="M22921"/>
    </row>
    <row r="22922" spans="13:13" x14ac:dyDescent="0.25">
      <c r="M22922"/>
    </row>
    <row r="22923" spans="13:13" x14ac:dyDescent="0.25">
      <c r="M22923"/>
    </row>
    <row r="22924" spans="13:13" x14ac:dyDescent="0.25">
      <c r="M22924"/>
    </row>
    <row r="22925" spans="13:13" x14ac:dyDescent="0.25">
      <c r="M22925"/>
    </row>
    <row r="22926" spans="13:13" x14ac:dyDescent="0.25">
      <c r="M22926"/>
    </row>
    <row r="22927" spans="13:13" x14ac:dyDescent="0.25">
      <c r="M22927"/>
    </row>
    <row r="22928" spans="13:13" x14ac:dyDescent="0.25">
      <c r="M22928"/>
    </row>
    <row r="22929" spans="13:13" x14ac:dyDescent="0.25">
      <c r="M22929"/>
    </row>
    <row r="22930" spans="13:13" x14ac:dyDescent="0.25">
      <c r="M22930"/>
    </row>
    <row r="22931" spans="13:13" x14ac:dyDescent="0.25">
      <c r="M22931"/>
    </row>
    <row r="22932" spans="13:13" x14ac:dyDescent="0.25">
      <c r="M22932"/>
    </row>
    <row r="22933" spans="13:13" x14ac:dyDescent="0.25">
      <c r="M22933"/>
    </row>
    <row r="22934" spans="13:13" x14ac:dyDescent="0.25">
      <c r="M22934"/>
    </row>
    <row r="22935" spans="13:13" x14ac:dyDescent="0.25">
      <c r="M22935"/>
    </row>
    <row r="22936" spans="13:13" x14ac:dyDescent="0.25">
      <c r="M22936"/>
    </row>
    <row r="22937" spans="13:13" x14ac:dyDescent="0.25">
      <c r="M22937"/>
    </row>
    <row r="22938" spans="13:13" x14ac:dyDescent="0.25">
      <c r="M22938"/>
    </row>
    <row r="22939" spans="13:13" x14ac:dyDescent="0.25">
      <c r="M22939"/>
    </row>
    <row r="22940" spans="13:13" x14ac:dyDescent="0.25">
      <c r="M22940"/>
    </row>
    <row r="22941" spans="13:13" x14ac:dyDescent="0.25">
      <c r="M22941"/>
    </row>
    <row r="22942" spans="13:13" x14ac:dyDescent="0.25">
      <c r="M22942"/>
    </row>
    <row r="22943" spans="13:13" x14ac:dyDescent="0.25">
      <c r="M22943"/>
    </row>
    <row r="22944" spans="13:13" x14ac:dyDescent="0.25">
      <c r="M22944"/>
    </row>
    <row r="22945" spans="13:13" x14ac:dyDescent="0.25">
      <c r="M22945"/>
    </row>
    <row r="22946" spans="13:13" x14ac:dyDescent="0.25">
      <c r="M22946"/>
    </row>
    <row r="22947" spans="13:13" x14ac:dyDescent="0.25">
      <c r="M22947"/>
    </row>
    <row r="22948" spans="13:13" x14ac:dyDescent="0.25">
      <c r="M22948"/>
    </row>
    <row r="22949" spans="13:13" x14ac:dyDescent="0.25">
      <c r="M22949"/>
    </row>
    <row r="22950" spans="13:13" x14ac:dyDescent="0.25">
      <c r="M22950"/>
    </row>
    <row r="22951" spans="13:13" x14ac:dyDescent="0.25">
      <c r="M22951"/>
    </row>
    <row r="22952" spans="13:13" x14ac:dyDescent="0.25">
      <c r="M22952"/>
    </row>
    <row r="22953" spans="13:13" x14ac:dyDescent="0.25">
      <c r="M22953"/>
    </row>
    <row r="22954" spans="13:13" x14ac:dyDescent="0.25">
      <c r="M22954"/>
    </row>
    <row r="22955" spans="13:13" x14ac:dyDescent="0.25">
      <c r="M22955"/>
    </row>
    <row r="22956" spans="13:13" x14ac:dyDescent="0.25">
      <c r="M22956"/>
    </row>
    <row r="22957" spans="13:13" x14ac:dyDescent="0.25">
      <c r="M22957"/>
    </row>
    <row r="22958" spans="13:13" x14ac:dyDescent="0.25">
      <c r="M22958"/>
    </row>
    <row r="22959" spans="13:13" x14ac:dyDescent="0.25">
      <c r="M22959"/>
    </row>
    <row r="22960" spans="13:13" x14ac:dyDescent="0.25">
      <c r="M22960"/>
    </row>
    <row r="22961" spans="13:13" x14ac:dyDescent="0.25">
      <c r="M22961"/>
    </row>
    <row r="22962" spans="13:13" x14ac:dyDescent="0.25">
      <c r="M22962"/>
    </row>
    <row r="22963" spans="13:13" x14ac:dyDescent="0.25">
      <c r="M22963"/>
    </row>
    <row r="22964" spans="13:13" x14ac:dyDescent="0.25">
      <c r="M22964"/>
    </row>
    <row r="22965" spans="13:13" x14ac:dyDescent="0.25">
      <c r="M22965"/>
    </row>
    <row r="22966" spans="13:13" x14ac:dyDescent="0.25">
      <c r="M22966"/>
    </row>
    <row r="22967" spans="13:13" x14ac:dyDescent="0.25">
      <c r="M22967"/>
    </row>
    <row r="22968" spans="13:13" x14ac:dyDescent="0.25">
      <c r="M22968"/>
    </row>
    <row r="22969" spans="13:13" x14ac:dyDescent="0.25">
      <c r="M22969"/>
    </row>
    <row r="22970" spans="13:13" x14ac:dyDescent="0.25">
      <c r="M22970"/>
    </row>
    <row r="22971" spans="13:13" x14ac:dyDescent="0.25">
      <c r="M22971"/>
    </row>
    <row r="22972" spans="13:13" x14ac:dyDescent="0.25">
      <c r="M22972"/>
    </row>
    <row r="22973" spans="13:13" x14ac:dyDescent="0.25">
      <c r="M22973"/>
    </row>
    <row r="22974" spans="13:13" x14ac:dyDescent="0.25">
      <c r="M22974"/>
    </row>
    <row r="22975" spans="13:13" x14ac:dyDescent="0.25">
      <c r="M22975"/>
    </row>
    <row r="22976" spans="13:13" x14ac:dyDescent="0.25">
      <c r="M22976"/>
    </row>
    <row r="22977" spans="13:13" x14ac:dyDescent="0.25">
      <c r="M22977"/>
    </row>
    <row r="22978" spans="13:13" x14ac:dyDescent="0.25">
      <c r="M22978"/>
    </row>
    <row r="22979" spans="13:13" x14ac:dyDescent="0.25">
      <c r="M22979"/>
    </row>
    <row r="22980" spans="13:13" x14ac:dyDescent="0.25">
      <c r="M22980"/>
    </row>
    <row r="22981" spans="13:13" x14ac:dyDescent="0.25">
      <c r="M22981"/>
    </row>
    <row r="22982" spans="13:13" x14ac:dyDescent="0.25">
      <c r="M22982"/>
    </row>
    <row r="22983" spans="13:13" x14ac:dyDescent="0.25">
      <c r="M22983"/>
    </row>
    <row r="22984" spans="13:13" x14ac:dyDescent="0.25">
      <c r="M22984"/>
    </row>
    <row r="22985" spans="13:13" x14ac:dyDescent="0.25">
      <c r="M22985"/>
    </row>
    <row r="22986" spans="13:13" x14ac:dyDescent="0.25">
      <c r="M22986"/>
    </row>
    <row r="22987" spans="13:13" x14ac:dyDescent="0.25">
      <c r="M22987"/>
    </row>
    <row r="22988" spans="13:13" x14ac:dyDescent="0.25">
      <c r="M22988"/>
    </row>
    <row r="22989" spans="13:13" x14ac:dyDescent="0.25">
      <c r="M22989"/>
    </row>
    <row r="22990" spans="13:13" x14ac:dyDescent="0.25">
      <c r="M22990"/>
    </row>
    <row r="22991" spans="13:13" x14ac:dyDescent="0.25">
      <c r="M22991"/>
    </row>
    <row r="22992" spans="13:13" x14ac:dyDescent="0.25">
      <c r="M22992"/>
    </row>
    <row r="22993" spans="13:13" x14ac:dyDescent="0.25">
      <c r="M22993"/>
    </row>
    <row r="22994" spans="13:13" x14ac:dyDescent="0.25">
      <c r="M22994"/>
    </row>
    <row r="22995" spans="13:13" x14ac:dyDescent="0.25">
      <c r="M22995"/>
    </row>
    <row r="22996" spans="13:13" x14ac:dyDescent="0.25">
      <c r="M22996"/>
    </row>
    <row r="22997" spans="13:13" x14ac:dyDescent="0.25">
      <c r="M22997"/>
    </row>
    <row r="22998" spans="13:13" x14ac:dyDescent="0.25">
      <c r="M22998"/>
    </row>
    <row r="22999" spans="13:13" x14ac:dyDescent="0.25">
      <c r="M22999"/>
    </row>
    <row r="23000" spans="13:13" x14ac:dyDescent="0.25">
      <c r="M23000"/>
    </row>
    <row r="23001" spans="13:13" x14ac:dyDescent="0.25">
      <c r="M23001"/>
    </row>
    <row r="23002" spans="13:13" x14ac:dyDescent="0.25">
      <c r="M23002"/>
    </row>
    <row r="23003" spans="13:13" x14ac:dyDescent="0.25">
      <c r="M23003"/>
    </row>
    <row r="23004" spans="13:13" x14ac:dyDescent="0.25">
      <c r="M23004"/>
    </row>
    <row r="23005" spans="13:13" x14ac:dyDescent="0.25">
      <c r="M23005"/>
    </row>
    <row r="23006" spans="13:13" x14ac:dyDescent="0.25">
      <c r="M23006"/>
    </row>
    <row r="23007" spans="13:13" x14ac:dyDescent="0.25">
      <c r="M23007"/>
    </row>
    <row r="23008" spans="13:13" x14ac:dyDescent="0.25">
      <c r="M23008"/>
    </row>
    <row r="23009" spans="13:13" x14ac:dyDescent="0.25">
      <c r="M23009"/>
    </row>
    <row r="23010" spans="13:13" x14ac:dyDescent="0.25">
      <c r="M23010"/>
    </row>
    <row r="23011" spans="13:13" x14ac:dyDescent="0.25">
      <c r="M23011"/>
    </row>
    <row r="23012" spans="13:13" x14ac:dyDescent="0.25">
      <c r="M23012"/>
    </row>
    <row r="23013" spans="13:13" x14ac:dyDescent="0.25">
      <c r="M23013"/>
    </row>
    <row r="23014" spans="13:13" x14ac:dyDescent="0.25">
      <c r="M23014"/>
    </row>
    <row r="23015" spans="13:13" x14ac:dyDescent="0.25">
      <c r="M23015"/>
    </row>
    <row r="23016" spans="13:13" x14ac:dyDescent="0.25">
      <c r="M23016"/>
    </row>
    <row r="23017" spans="13:13" x14ac:dyDescent="0.25">
      <c r="M23017"/>
    </row>
    <row r="23018" spans="13:13" x14ac:dyDescent="0.25">
      <c r="M23018"/>
    </row>
    <row r="23019" spans="13:13" x14ac:dyDescent="0.25">
      <c r="M23019"/>
    </row>
    <row r="23020" spans="13:13" x14ac:dyDescent="0.25">
      <c r="M23020"/>
    </row>
    <row r="23021" spans="13:13" x14ac:dyDescent="0.25">
      <c r="M23021"/>
    </row>
    <row r="23022" spans="13:13" x14ac:dyDescent="0.25">
      <c r="M23022"/>
    </row>
    <row r="23023" spans="13:13" x14ac:dyDescent="0.25">
      <c r="M23023"/>
    </row>
    <row r="23024" spans="13:13" x14ac:dyDescent="0.25">
      <c r="M23024"/>
    </row>
    <row r="23025" spans="13:13" x14ac:dyDescent="0.25">
      <c r="M23025"/>
    </row>
    <row r="23026" spans="13:13" x14ac:dyDescent="0.25">
      <c r="M23026"/>
    </row>
    <row r="23027" spans="13:13" x14ac:dyDescent="0.25">
      <c r="M23027"/>
    </row>
    <row r="23028" spans="13:13" x14ac:dyDescent="0.25">
      <c r="M23028"/>
    </row>
    <row r="23029" spans="13:13" x14ac:dyDescent="0.25">
      <c r="M23029"/>
    </row>
    <row r="23030" spans="13:13" x14ac:dyDescent="0.25">
      <c r="M23030"/>
    </row>
    <row r="23031" spans="13:13" x14ac:dyDescent="0.25">
      <c r="M23031"/>
    </row>
    <row r="23032" spans="13:13" x14ac:dyDescent="0.25">
      <c r="M23032"/>
    </row>
    <row r="23033" spans="13:13" x14ac:dyDescent="0.25">
      <c r="M23033"/>
    </row>
    <row r="23034" spans="13:13" x14ac:dyDescent="0.25">
      <c r="M23034"/>
    </row>
    <row r="23035" spans="13:13" x14ac:dyDescent="0.25">
      <c r="M23035"/>
    </row>
    <row r="23036" spans="13:13" x14ac:dyDescent="0.25">
      <c r="M23036"/>
    </row>
    <row r="23037" spans="13:13" x14ac:dyDescent="0.25">
      <c r="M23037"/>
    </row>
    <row r="23038" spans="13:13" x14ac:dyDescent="0.25">
      <c r="M23038"/>
    </row>
    <row r="23039" spans="13:13" x14ac:dyDescent="0.25">
      <c r="M23039"/>
    </row>
    <row r="23040" spans="13:13" x14ac:dyDescent="0.25">
      <c r="M23040"/>
    </row>
    <row r="23041" spans="13:13" x14ac:dyDescent="0.25">
      <c r="M23041"/>
    </row>
    <row r="23042" spans="13:13" x14ac:dyDescent="0.25">
      <c r="M23042"/>
    </row>
    <row r="23043" spans="13:13" x14ac:dyDescent="0.25">
      <c r="M23043"/>
    </row>
    <row r="23044" spans="13:13" x14ac:dyDescent="0.25">
      <c r="M23044"/>
    </row>
    <row r="23045" spans="13:13" x14ac:dyDescent="0.25">
      <c r="M23045"/>
    </row>
    <row r="23046" spans="13:13" x14ac:dyDescent="0.25">
      <c r="M23046"/>
    </row>
    <row r="23047" spans="13:13" x14ac:dyDescent="0.25">
      <c r="M23047"/>
    </row>
    <row r="23048" spans="13:13" x14ac:dyDescent="0.25">
      <c r="M23048"/>
    </row>
    <row r="23049" spans="13:13" x14ac:dyDescent="0.25">
      <c r="M23049"/>
    </row>
    <row r="23050" spans="13:13" x14ac:dyDescent="0.25">
      <c r="M23050"/>
    </row>
    <row r="23051" spans="13:13" x14ac:dyDescent="0.25">
      <c r="M23051"/>
    </row>
    <row r="23052" spans="13:13" x14ac:dyDescent="0.25">
      <c r="M23052"/>
    </row>
    <row r="23053" spans="13:13" x14ac:dyDescent="0.25">
      <c r="M23053"/>
    </row>
    <row r="23054" spans="13:13" x14ac:dyDescent="0.25">
      <c r="M23054"/>
    </row>
    <row r="23055" spans="13:13" x14ac:dyDescent="0.25">
      <c r="M23055"/>
    </row>
    <row r="23056" spans="13:13" x14ac:dyDescent="0.25">
      <c r="M23056"/>
    </row>
    <row r="23057" spans="13:13" x14ac:dyDescent="0.25">
      <c r="M23057"/>
    </row>
    <row r="23058" spans="13:13" x14ac:dyDescent="0.25">
      <c r="M23058"/>
    </row>
    <row r="23059" spans="13:13" x14ac:dyDescent="0.25">
      <c r="M23059"/>
    </row>
    <row r="23060" spans="13:13" x14ac:dyDescent="0.25">
      <c r="M23060"/>
    </row>
    <row r="23061" spans="13:13" x14ac:dyDescent="0.25">
      <c r="M23061"/>
    </row>
    <row r="23062" spans="13:13" x14ac:dyDescent="0.25">
      <c r="M23062"/>
    </row>
    <row r="23063" spans="13:13" x14ac:dyDescent="0.25">
      <c r="M23063"/>
    </row>
    <row r="23064" spans="13:13" x14ac:dyDescent="0.25">
      <c r="M23064"/>
    </row>
    <row r="23065" spans="13:13" x14ac:dyDescent="0.25">
      <c r="M23065"/>
    </row>
    <row r="23066" spans="13:13" x14ac:dyDescent="0.25">
      <c r="M23066"/>
    </row>
    <row r="23067" spans="13:13" x14ac:dyDescent="0.25">
      <c r="M23067"/>
    </row>
    <row r="23068" spans="13:13" x14ac:dyDescent="0.25">
      <c r="M23068"/>
    </row>
    <row r="23069" spans="13:13" x14ac:dyDescent="0.25">
      <c r="M23069"/>
    </row>
    <row r="23070" spans="13:13" x14ac:dyDescent="0.25">
      <c r="M23070"/>
    </row>
    <row r="23071" spans="13:13" x14ac:dyDescent="0.25">
      <c r="M23071"/>
    </row>
    <row r="23072" spans="13:13" x14ac:dyDescent="0.25">
      <c r="M23072"/>
    </row>
    <row r="23073" spans="13:13" x14ac:dyDescent="0.25">
      <c r="M23073"/>
    </row>
    <row r="23074" spans="13:13" x14ac:dyDescent="0.25">
      <c r="M23074"/>
    </row>
    <row r="23075" spans="13:13" x14ac:dyDescent="0.25">
      <c r="M23075"/>
    </row>
    <row r="23076" spans="13:13" x14ac:dyDescent="0.25">
      <c r="M23076"/>
    </row>
    <row r="23077" spans="13:13" x14ac:dyDescent="0.25">
      <c r="M23077"/>
    </row>
    <row r="23078" spans="13:13" x14ac:dyDescent="0.25">
      <c r="M23078"/>
    </row>
    <row r="23079" spans="13:13" x14ac:dyDescent="0.25">
      <c r="M23079"/>
    </row>
    <row r="23080" spans="13:13" x14ac:dyDescent="0.25">
      <c r="M23080"/>
    </row>
    <row r="23081" spans="13:13" x14ac:dyDescent="0.25">
      <c r="M23081"/>
    </row>
    <row r="23082" spans="13:13" x14ac:dyDescent="0.25">
      <c r="M23082"/>
    </row>
    <row r="23083" spans="13:13" x14ac:dyDescent="0.25">
      <c r="M23083"/>
    </row>
    <row r="23084" spans="13:13" x14ac:dyDescent="0.25">
      <c r="M23084"/>
    </row>
    <row r="23085" spans="13:13" x14ac:dyDescent="0.25">
      <c r="M23085"/>
    </row>
    <row r="23086" spans="13:13" x14ac:dyDescent="0.25">
      <c r="M23086"/>
    </row>
    <row r="23087" spans="13:13" x14ac:dyDescent="0.25">
      <c r="M23087"/>
    </row>
    <row r="23088" spans="13:13" x14ac:dyDescent="0.25">
      <c r="M23088"/>
    </row>
    <row r="23089" spans="13:13" x14ac:dyDescent="0.25">
      <c r="M23089"/>
    </row>
    <row r="23090" spans="13:13" x14ac:dyDescent="0.25">
      <c r="M23090"/>
    </row>
    <row r="23091" spans="13:13" x14ac:dyDescent="0.25">
      <c r="M23091"/>
    </row>
    <row r="23092" spans="13:13" x14ac:dyDescent="0.25">
      <c r="M23092"/>
    </row>
    <row r="23093" spans="13:13" x14ac:dyDescent="0.25">
      <c r="M23093"/>
    </row>
    <row r="23094" spans="13:13" x14ac:dyDescent="0.25">
      <c r="M23094"/>
    </row>
    <row r="23095" spans="13:13" x14ac:dyDescent="0.25">
      <c r="M23095"/>
    </row>
    <row r="23096" spans="13:13" x14ac:dyDescent="0.25">
      <c r="M23096"/>
    </row>
    <row r="23097" spans="13:13" x14ac:dyDescent="0.25">
      <c r="M23097"/>
    </row>
    <row r="23098" spans="13:13" x14ac:dyDescent="0.25">
      <c r="M23098"/>
    </row>
    <row r="23099" spans="13:13" x14ac:dyDescent="0.25">
      <c r="M23099"/>
    </row>
    <row r="23100" spans="13:13" x14ac:dyDescent="0.25">
      <c r="M23100"/>
    </row>
    <row r="23101" spans="13:13" x14ac:dyDescent="0.25">
      <c r="M23101"/>
    </row>
    <row r="23102" spans="13:13" x14ac:dyDescent="0.25">
      <c r="M23102"/>
    </row>
    <row r="23103" spans="13:13" x14ac:dyDescent="0.25">
      <c r="M23103"/>
    </row>
    <row r="23104" spans="13:13" x14ac:dyDescent="0.25">
      <c r="M23104"/>
    </row>
    <row r="23105" spans="13:13" x14ac:dyDescent="0.25">
      <c r="M23105"/>
    </row>
    <row r="23106" spans="13:13" x14ac:dyDescent="0.25">
      <c r="M23106"/>
    </row>
    <row r="23107" spans="13:13" x14ac:dyDescent="0.25">
      <c r="M23107"/>
    </row>
    <row r="23108" spans="13:13" x14ac:dyDescent="0.25">
      <c r="M23108"/>
    </row>
    <row r="23109" spans="13:13" x14ac:dyDescent="0.25">
      <c r="M23109"/>
    </row>
    <row r="23110" spans="13:13" x14ac:dyDescent="0.25">
      <c r="M23110"/>
    </row>
    <row r="23111" spans="13:13" x14ac:dyDescent="0.25">
      <c r="M23111"/>
    </row>
    <row r="23112" spans="13:13" x14ac:dyDescent="0.25">
      <c r="M23112"/>
    </row>
    <row r="23113" spans="13:13" x14ac:dyDescent="0.25">
      <c r="M23113"/>
    </row>
    <row r="23114" spans="13:13" x14ac:dyDescent="0.25">
      <c r="M23114"/>
    </row>
    <row r="23115" spans="13:13" x14ac:dyDescent="0.25">
      <c r="M23115"/>
    </row>
    <row r="23116" spans="13:13" x14ac:dyDescent="0.25">
      <c r="M23116"/>
    </row>
    <row r="23117" spans="13:13" x14ac:dyDescent="0.25">
      <c r="M23117"/>
    </row>
    <row r="23118" spans="13:13" x14ac:dyDescent="0.25">
      <c r="M23118"/>
    </row>
    <row r="23119" spans="13:13" x14ac:dyDescent="0.25">
      <c r="M23119"/>
    </row>
    <row r="23120" spans="13:13" x14ac:dyDescent="0.25">
      <c r="M23120"/>
    </row>
    <row r="23121" spans="13:13" x14ac:dyDescent="0.25">
      <c r="M23121"/>
    </row>
    <row r="23122" spans="13:13" x14ac:dyDescent="0.25">
      <c r="M23122"/>
    </row>
    <row r="23123" spans="13:13" x14ac:dyDescent="0.25">
      <c r="M23123"/>
    </row>
    <row r="23124" spans="13:13" x14ac:dyDescent="0.25">
      <c r="M23124"/>
    </row>
    <row r="23125" spans="13:13" x14ac:dyDescent="0.25">
      <c r="M23125"/>
    </row>
    <row r="23126" spans="13:13" x14ac:dyDescent="0.25">
      <c r="M23126"/>
    </row>
    <row r="23127" spans="13:13" x14ac:dyDescent="0.25">
      <c r="M23127"/>
    </row>
    <row r="23128" spans="13:13" x14ac:dyDescent="0.25">
      <c r="M23128"/>
    </row>
    <row r="23129" spans="13:13" x14ac:dyDescent="0.25">
      <c r="M23129"/>
    </row>
    <row r="23130" spans="13:13" x14ac:dyDescent="0.25">
      <c r="M23130"/>
    </row>
    <row r="23131" spans="13:13" x14ac:dyDescent="0.25">
      <c r="M23131"/>
    </row>
    <row r="23132" spans="13:13" x14ac:dyDescent="0.25">
      <c r="M23132"/>
    </row>
    <row r="23133" spans="13:13" x14ac:dyDescent="0.25">
      <c r="M23133"/>
    </row>
    <row r="23134" spans="13:13" x14ac:dyDescent="0.25">
      <c r="M23134"/>
    </row>
    <row r="23135" spans="13:13" x14ac:dyDescent="0.25">
      <c r="M23135"/>
    </row>
    <row r="23136" spans="13:13" x14ac:dyDescent="0.25">
      <c r="M23136"/>
    </row>
    <row r="23137" spans="13:13" x14ac:dyDescent="0.25">
      <c r="M23137"/>
    </row>
    <row r="23138" spans="13:13" x14ac:dyDescent="0.25">
      <c r="M23138"/>
    </row>
    <row r="23139" spans="13:13" x14ac:dyDescent="0.25">
      <c r="M23139"/>
    </row>
    <row r="23140" spans="13:13" x14ac:dyDescent="0.25">
      <c r="M23140"/>
    </row>
    <row r="23141" spans="13:13" x14ac:dyDescent="0.25">
      <c r="M23141"/>
    </row>
    <row r="23142" spans="13:13" x14ac:dyDescent="0.25">
      <c r="M23142"/>
    </row>
    <row r="23143" spans="13:13" x14ac:dyDescent="0.25">
      <c r="M23143"/>
    </row>
    <row r="23144" spans="13:13" x14ac:dyDescent="0.25">
      <c r="M23144"/>
    </row>
    <row r="23145" spans="13:13" x14ac:dyDescent="0.25">
      <c r="M23145"/>
    </row>
    <row r="23146" spans="13:13" x14ac:dyDescent="0.25">
      <c r="M23146"/>
    </row>
    <row r="23147" spans="13:13" x14ac:dyDescent="0.25">
      <c r="M23147"/>
    </row>
    <row r="23148" spans="13:13" x14ac:dyDescent="0.25">
      <c r="M23148"/>
    </row>
    <row r="23149" spans="13:13" x14ac:dyDescent="0.25">
      <c r="M23149"/>
    </row>
    <row r="23150" spans="13:13" x14ac:dyDescent="0.25">
      <c r="M23150"/>
    </row>
    <row r="23151" spans="13:13" x14ac:dyDescent="0.25">
      <c r="M23151"/>
    </row>
    <row r="23152" spans="13:13" x14ac:dyDescent="0.25">
      <c r="M23152"/>
    </row>
    <row r="23153" spans="13:13" x14ac:dyDescent="0.25">
      <c r="M23153"/>
    </row>
    <row r="23154" spans="13:13" x14ac:dyDescent="0.25">
      <c r="M23154"/>
    </row>
    <row r="23155" spans="13:13" x14ac:dyDescent="0.25">
      <c r="M23155"/>
    </row>
    <row r="23156" spans="13:13" x14ac:dyDescent="0.25">
      <c r="M23156"/>
    </row>
    <row r="23157" spans="13:13" x14ac:dyDescent="0.25">
      <c r="M23157"/>
    </row>
    <row r="23158" spans="13:13" x14ac:dyDescent="0.25">
      <c r="M23158"/>
    </row>
    <row r="23159" spans="13:13" x14ac:dyDescent="0.25">
      <c r="M23159"/>
    </row>
    <row r="23160" spans="13:13" x14ac:dyDescent="0.25">
      <c r="M23160"/>
    </row>
    <row r="23161" spans="13:13" x14ac:dyDescent="0.25">
      <c r="M23161"/>
    </row>
    <row r="23162" spans="13:13" x14ac:dyDescent="0.25">
      <c r="M23162"/>
    </row>
    <row r="23163" spans="13:13" x14ac:dyDescent="0.25">
      <c r="M23163"/>
    </row>
    <row r="23164" spans="13:13" x14ac:dyDescent="0.25">
      <c r="M23164"/>
    </row>
    <row r="23165" spans="13:13" x14ac:dyDescent="0.25">
      <c r="M23165"/>
    </row>
    <row r="23166" spans="13:13" x14ac:dyDescent="0.25">
      <c r="M23166"/>
    </row>
    <row r="23167" spans="13:13" x14ac:dyDescent="0.25">
      <c r="M23167"/>
    </row>
    <row r="23168" spans="13:13" x14ac:dyDescent="0.25">
      <c r="M23168"/>
    </row>
    <row r="23169" spans="13:13" x14ac:dyDescent="0.25">
      <c r="M23169"/>
    </row>
    <row r="23170" spans="13:13" x14ac:dyDescent="0.25">
      <c r="M23170"/>
    </row>
    <row r="23171" spans="13:13" x14ac:dyDescent="0.25">
      <c r="M23171"/>
    </row>
    <row r="23172" spans="13:13" x14ac:dyDescent="0.25">
      <c r="M23172"/>
    </row>
    <row r="23173" spans="13:13" x14ac:dyDescent="0.25">
      <c r="M23173"/>
    </row>
    <row r="23174" spans="13:13" x14ac:dyDescent="0.25">
      <c r="M23174"/>
    </row>
    <row r="23175" spans="13:13" x14ac:dyDescent="0.25">
      <c r="M23175"/>
    </row>
    <row r="23176" spans="13:13" x14ac:dyDescent="0.25">
      <c r="M23176"/>
    </row>
    <row r="23177" spans="13:13" x14ac:dyDescent="0.25">
      <c r="M23177"/>
    </row>
    <row r="23178" spans="13:13" x14ac:dyDescent="0.25">
      <c r="M23178"/>
    </row>
    <row r="23179" spans="13:13" x14ac:dyDescent="0.25">
      <c r="M23179"/>
    </row>
    <row r="23180" spans="13:13" x14ac:dyDescent="0.25">
      <c r="M23180"/>
    </row>
    <row r="23181" spans="13:13" x14ac:dyDescent="0.25">
      <c r="M23181"/>
    </row>
    <row r="23182" spans="13:13" x14ac:dyDescent="0.25">
      <c r="M23182"/>
    </row>
    <row r="23183" spans="13:13" x14ac:dyDescent="0.25">
      <c r="M23183"/>
    </row>
    <row r="23184" spans="13:13" x14ac:dyDescent="0.25">
      <c r="M23184"/>
    </row>
    <row r="23185" spans="13:13" x14ac:dyDescent="0.25">
      <c r="M23185"/>
    </row>
    <row r="23186" spans="13:13" x14ac:dyDescent="0.25">
      <c r="M23186"/>
    </row>
    <row r="23187" spans="13:13" x14ac:dyDescent="0.25">
      <c r="M23187"/>
    </row>
    <row r="23188" spans="13:13" x14ac:dyDescent="0.25">
      <c r="M23188"/>
    </row>
    <row r="23189" spans="13:13" x14ac:dyDescent="0.25">
      <c r="M23189"/>
    </row>
    <row r="23190" spans="13:13" x14ac:dyDescent="0.25">
      <c r="M23190"/>
    </row>
    <row r="23191" spans="13:13" x14ac:dyDescent="0.25">
      <c r="M23191"/>
    </row>
    <row r="23192" spans="13:13" x14ac:dyDescent="0.25">
      <c r="M23192"/>
    </row>
    <row r="23193" spans="13:13" x14ac:dyDescent="0.25">
      <c r="M23193"/>
    </row>
    <row r="23194" spans="13:13" x14ac:dyDescent="0.25">
      <c r="M23194"/>
    </row>
    <row r="23195" spans="13:13" x14ac:dyDescent="0.25">
      <c r="M23195"/>
    </row>
    <row r="23196" spans="13:13" x14ac:dyDescent="0.25">
      <c r="M23196"/>
    </row>
    <row r="23197" spans="13:13" x14ac:dyDescent="0.25">
      <c r="M23197"/>
    </row>
    <row r="23198" spans="13:13" x14ac:dyDescent="0.25">
      <c r="M23198"/>
    </row>
    <row r="23199" spans="13:13" x14ac:dyDescent="0.25">
      <c r="M23199"/>
    </row>
    <row r="23200" spans="13:13" x14ac:dyDescent="0.25">
      <c r="M23200"/>
    </row>
    <row r="23201" spans="13:13" x14ac:dyDescent="0.25">
      <c r="M23201"/>
    </row>
    <row r="23202" spans="13:13" x14ac:dyDescent="0.25">
      <c r="M23202"/>
    </row>
    <row r="23203" spans="13:13" x14ac:dyDescent="0.25">
      <c r="M23203"/>
    </row>
    <row r="23204" spans="13:13" x14ac:dyDescent="0.25">
      <c r="M23204"/>
    </row>
    <row r="23205" spans="13:13" x14ac:dyDescent="0.25">
      <c r="M23205"/>
    </row>
    <row r="23206" spans="13:13" x14ac:dyDescent="0.25">
      <c r="M23206"/>
    </row>
    <row r="23207" spans="13:13" x14ac:dyDescent="0.25">
      <c r="M23207"/>
    </row>
    <row r="23208" spans="13:13" x14ac:dyDescent="0.25">
      <c r="M23208"/>
    </row>
    <row r="23209" spans="13:13" x14ac:dyDescent="0.25">
      <c r="M23209"/>
    </row>
    <row r="23210" spans="13:13" x14ac:dyDescent="0.25">
      <c r="M23210"/>
    </row>
    <row r="23211" spans="13:13" x14ac:dyDescent="0.25">
      <c r="M23211"/>
    </row>
    <row r="23212" spans="13:13" x14ac:dyDescent="0.25">
      <c r="M23212"/>
    </row>
    <row r="23213" spans="13:13" x14ac:dyDescent="0.25">
      <c r="M23213"/>
    </row>
    <row r="23214" spans="13:13" x14ac:dyDescent="0.25">
      <c r="M23214"/>
    </row>
    <row r="23215" spans="13:13" x14ac:dyDescent="0.25">
      <c r="M23215"/>
    </row>
    <row r="23216" spans="13:13" x14ac:dyDescent="0.25">
      <c r="M23216"/>
    </row>
    <row r="23217" spans="13:13" x14ac:dyDescent="0.25">
      <c r="M23217"/>
    </row>
    <row r="23218" spans="13:13" x14ac:dyDescent="0.25">
      <c r="M23218"/>
    </row>
    <row r="23219" spans="13:13" x14ac:dyDescent="0.25">
      <c r="M23219"/>
    </row>
    <row r="23220" spans="13:13" x14ac:dyDescent="0.25">
      <c r="M23220"/>
    </row>
    <row r="23221" spans="13:13" x14ac:dyDescent="0.25">
      <c r="M23221"/>
    </row>
    <row r="23222" spans="13:13" x14ac:dyDescent="0.25">
      <c r="M23222"/>
    </row>
    <row r="23223" spans="13:13" x14ac:dyDescent="0.25">
      <c r="M23223"/>
    </row>
    <row r="23224" spans="13:13" x14ac:dyDescent="0.25">
      <c r="M23224"/>
    </row>
    <row r="23225" spans="13:13" x14ac:dyDescent="0.25">
      <c r="M23225"/>
    </row>
    <row r="23226" spans="13:13" x14ac:dyDescent="0.25">
      <c r="M23226"/>
    </row>
    <row r="23227" spans="13:13" x14ac:dyDescent="0.25">
      <c r="M23227"/>
    </row>
    <row r="23228" spans="13:13" x14ac:dyDescent="0.25">
      <c r="M23228"/>
    </row>
    <row r="23229" spans="13:13" x14ac:dyDescent="0.25">
      <c r="M23229"/>
    </row>
    <row r="23230" spans="13:13" x14ac:dyDescent="0.25">
      <c r="M23230"/>
    </row>
    <row r="23231" spans="13:13" x14ac:dyDescent="0.25">
      <c r="M23231"/>
    </row>
    <row r="23232" spans="13:13" x14ac:dyDescent="0.25">
      <c r="M23232"/>
    </row>
    <row r="23233" spans="13:13" x14ac:dyDescent="0.25">
      <c r="M23233"/>
    </row>
    <row r="23234" spans="13:13" x14ac:dyDescent="0.25">
      <c r="M23234"/>
    </row>
    <row r="23235" spans="13:13" x14ac:dyDescent="0.25">
      <c r="M23235"/>
    </row>
    <row r="23236" spans="13:13" x14ac:dyDescent="0.25">
      <c r="M23236"/>
    </row>
    <row r="23237" spans="13:13" x14ac:dyDescent="0.25">
      <c r="M23237"/>
    </row>
    <row r="23238" spans="13:13" x14ac:dyDescent="0.25">
      <c r="M23238"/>
    </row>
    <row r="23239" spans="13:13" x14ac:dyDescent="0.25">
      <c r="M23239"/>
    </row>
    <row r="23240" spans="13:13" x14ac:dyDescent="0.25">
      <c r="M23240"/>
    </row>
    <row r="23241" spans="13:13" x14ac:dyDescent="0.25">
      <c r="M23241"/>
    </row>
    <row r="23242" spans="13:13" x14ac:dyDescent="0.25">
      <c r="M23242"/>
    </row>
    <row r="23243" spans="13:13" x14ac:dyDescent="0.25">
      <c r="M23243"/>
    </row>
    <row r="23244" spans="13:13" x14ac:dyDescent="0.25">
      <c r="M23244"/>
    </row>
    <row r="23245" spans="13:13" x14ac:dyDescent="0.25">
      <c r="M23245"/>
    </row>
    <row r="23246" spans="13:13" x14ac:dyDescent="0.25">
      <c r="M23246"/>
    </row>
    <row r="23247" spans="13:13" x14ac:dyDescent="0.25">
      <c r="M23247"/>
    </row>
    <row r="23248" spans="13:13" x14ac:dyDescent="0.25">
      <c r="M23248"/>
    </row>
    <row r="23249" spans="13:13" x14ac:dyDescent="0.25">
      <c r="M23249"/>
    </row>
    <row r="23250" spans="13:13" x14ac:dyDescent="0.25">
      <c r="M23250"/>
    </row>
    <row r="23251" spans="13:13" x14ac:dyDescent="0.25">
      <c r="M23251"/>
    </row>
    <row r="23252" spans="13:13" x14ac:dyDescent="0.25">
      <c r="M23252"/>
    </row>
    <row r="23253" spans="13:13" x14ac:dyDescent="0.25">
      <c r="M23253"/>
    </row>
    <row r="23254" spans="13:13" x14ac:dyDescent="0.25">
      <c r="M23254"/>
    </row>
    <row r="23255" spans="13:13" x14ac:dyDescent="0.25">
      <c r="M23255"/>
    </row>
    <row r="23256" spans="13:13" x14ac:dyDescent="0.25">
      <c r="M23256"/>
    </row>
    <row r="23257" spans="13:13" x14ac:dyDescent="0.25">
      <c r="M23257"/>
    </row>
    <row r="23258" spans="13:13" x14ac:dyDescent="0.25">
      <c r="M23258"/>
    </row>
    <row r="23259" spans="13:13" x14ac:dyDescent="0.25">
      <c r="M23259"/>
    </row>
    <row r="23260" spans="13:13" x14ac:dyDescent="0.25">
      <c r="M23260"/>
    </row>
    <row r="23261" spans="13:13" x14ac:dyDescent="0.25">
      <c r="M23261"/>
    </row>
    <row r="23262" spans="13:13" x14ac:dyDescent="0.25">
      <c r="M23262"/>
    </row>
    <row r="23263" spans="13:13" x14ac:dyDescent="0.25">
      <c r="M23263"/>
    </row>
    <row r="23264" spans="13:13" x14ac:dyDescent="0.25">
      <c r="M23264"/>
    </row>
    <row r="23265" spans="13:13" x14ac:dyDescent="0.25">
      <c r="M23265"/>
    </row>
    <row r="23266" spans="13:13" x14ac:dyDescent="0.25">
      <c r="M23266"/>
    </row>
    <row r="23267" spans="13:13" x14ac:dyDescent="0.25">
      <c r="M23267"/>
    </row>
    <row r="23268" spans="13:13" x14ac:dyDescent="0.25">
      <c r="M23268"/>
    </row>
    <row r="23269" spans="13:13" x14ac:dyDescent="0.25">
      <c r="M23269"/>
    </row>
    <row r="23270" spans="13:13" x14ac:dyDescent="0.25">
      <c r="M23270"/>
    </row>
    <row r="23271" spans="13:13" x14ac:dyDescent="0.25">
      <c r="M23271"/>
    </row>
    <row r="23272" spans="13:13" x14ac:dyDescent="0.25">
      <c r="M23272"/>
    </row>
    <row r="23273" spans="13:13" x14ac:dyDescent="0.25">
      <c r="M23273"/>
    </row>
    <row r="23274" spans="13:13" x14ac:dyDescent="0.25">
      <c r="M23274"/>
    </row>
    <row r="23275" spans="13:13" x14ac:dyDescent="0.25">
      <c r="M23275"/>
    </row>
    <row r="23276" spans="13:13" x14ac:dyDescent="0.25">
      <c r="M23276"/>
    </row>
    <row r="23277" spans="13:13" x14ac:dyDescent="0.25">
      <c r="M23277"/>
    </row>
    <row r="23278" spans="13:13" x14ac:dyDescent="0.25">
      <c r="M23278"/>
    </row>
    <row r="23279" spans="13:13" x14ac:dyDescent="0.25">
      <c r="M23279"/>
    </row>
    <row r="23280" spans="13:13" x14ac:dyDescent="0.25">
      <c r="M23280"/>
    </row>
    <row r="23281" spans="13:13" x14ac:dyDescent="0.25">
      <c r="M23281"/>
    </row>
    <row r="23282" spans="13:13" x14ac:dyDescent="0.25">
      <c r="M23282"/>
    </row>
    <row r="23283" spans="13:13" x14ac:dyDescent="0.25">
      <c r="M23283"/>
    </row>
    <row r="23284" spans="13:13" x14ac:dyDescent="0.25">
      <c r="M23284"/>
    </row>
    <row r="23285" spans="13:13" x14ac:dyDescent="0.25">
      <c r="M23285"/>
    </row>
    <row r="23286" spans="13:13" x14ac:dyDescent="0.25">
      <c r="M23286"/>
    </row>
    <row r="23287" spans="13:13" x14ac:dyDescent="0.25">
      <c r="M23287"/>
    </row>
    <row r="23288" spans="13:13" x14ac:dyDescent="0.25">
      <c r="M23288"/>
    </row>
    <row r="23289" spans="13:13" x14ac:dyDescent="0.25">
      <c r="M23289"/>
    </row>
    <row r="23290" spans="13:13" x14ac:dyDescent="0.25">
      <c r="M23290"/>
    </row>
    <row r="23291" spans="13:13" x14ac:dyDescent="0.25">
      <c r="M23291"/>
    </row>
    <row r="23292" spans="13:13" x14ac:dyDescent="0.25">
      <c r="M23292"/>
    </row>
    <row r="23293" spans="13:13" x14ac:dyDescent="0.25">
      <c r="M23293"/>
    </row>
    <row r="23294" spans="13:13" x14ac:dyDescent="0.25">
      <c r="M23294"/>
    </row>
    <row r="23295" spans="13:13" x14ac:dyDescent="0.25">
      <c r="M23295"/>
    </row>
    <row r="23296" spans="13:13" x14ac:dyDescent="0.25">
      <c r="M23296"/>
    </row>
    <row r="23297" spans="13:13" x14ac:dyDescent="0.25">
      <c r="M23297"/>
    </row>
    <row r="23298" spans="13:13" x14ac:dyDescent="0.25">
      <c r="M23298"/>
    </row>
    <row r="23299" spans="13:13" x14ac:dyDescent="0.25">
      <c r="M23299"/>
    </row>
    <row r="23300" spans="13:13" x14ac:dyDescent="0.25">
      <c r="M23300"/>
    </row>
    <row r="23301" spans="13:13" x14ac:dyDescent="0.25">
      <c r="M23301"/>
    </row>
    <row r="23302" spans="13:13" x14ac:dyDescent="0.25">
      <c r="M23302"/>
    </row>
    <row r="23303" spans="13:13" x14ac:dyDescent="0.25">
      <c r="M23303"/>
    </row>
    <row r="23304" spans="13:13" x14ac:dyDescent="0.25">
      <c r="M23304"/>
    </row>
    <row r="23305" spans="13:13" x14ac:dyDescent="0.25">
      <c r="M23305"/>
    </row>
    <row r="23306" spans="13:13" x14ac:dyDescent="0.25">
      <c r="M23306"/>
    </row>
    <row r="23307" spans="13:13" x14ac:dyDescent="0.25">
      <c r="M23307"/>
    </row>
    <row r="23308" spans="13:13" x14ac:dyDescent="0.25">
      <c r="M23308"/>
    </row>
    <row r="23309" spans="13:13" x14ac:dyDescent="0.25">
      <c r="M23309"/>
    </row>
    <row r="23310" spans="13:13" x14ac:dyDescent="0.25">
      <c r="M23310"/>
    </row>
    <row r="23311" spans="13:13" x14ac:dyDescent="0.25">
      <c r="M23311"/>
    </row>
    <row r="23312" spans="13:13" x14ac:dyDescent="0.25">
      <c r="M23312"/>
    </row>
    <row r="23313" spans="13:13" x14ac:dyDescent="0.25">
      <c r="M23313"/>
    </row>
    <row r="23314" spans="13:13" x14ac:dyDescent="0.25">
      <c r="M23314"/>
    </row>
    <row r="23315" spans="13:13" x14ac:dyDescent="0.25">
      <c r="M23315"/>
    </row>
    <row r="23316" spans="13:13" x14ac:dyDescent="0.25">
      <c r="M23316"/>
    </row>
    <row r="23317" spans="13:13" x14ac:dyDescent="0.25">
      <c r="M23317"/>
    </row>
    <row r="23318" spans="13:13" x14ac:dyDescent="0.25">
      <c r="M23318"/>
    </row>
    <row r="23319" spans="13:13" x14ac:dyDescent="0.25">
      <c r="M23319"/>
    </row>
    <row r="23320" spans="13:13" x14ac:dyDescent="0.25">
      <c r="M23320"/>
    </row>
    <row r="23321" spans="13:13" x14ac:dyDescent="0.25">
      <c r="M23321"/>
    </row>
    <row r="23322" spans="13:13" x14ac:dyDescent="0.25">
      <c r="M23322"/>
    </row>
    <row r="23323" spans="13:13" x14ac:dyDescent="0.25">
      <c r="M23323"/>
    </row>
    <row r="23324" spans="13:13" x14ac:dyDescent="0.25">
      <c r="M23324"/>
    </row>
    <row r="23325" spans="13:13" x14ac:dyDescent="0.25">
      <c r="M23325"/>
    </row>
    <row r="23326" spans="13:13" x14ac:dyDescent="0.25">
      <c r="M23326"/>
    </row>
    <row r="23327" spans="13:13" x14ac:dyDescent="0.25">
      <c r="M23327"/>
    </row>
    <row r="23328" spans="13:13" x14ac:dyDescent="0.25">
      <c r="M23328"/>
    </row>
    <row r="23329" spans="13:13" x14ac:dyDescent="0.25">
      <c r="M23329"/>
    </row>
    <row r="23330" spans="13:13" x14ac:dyDescent="0.25">
      <c r="M23330"/>
    </row>
    <row r="23331" spans="13:13" x14ac:dyDescent="0.25">
      <c r="M23331"/>
    </row>
    <row r="23332" spans="13:13" x14ac:dyDescent="0.25">
      <c r="M23332"/>
    </row>
    <row r="23333" spans="13:13" x14ac:dyDescent="0.25">
      <c r="M23333"/>
    </row>
    <row r="23334" spans="13:13" x14ac:dyDescent="0.25">
      <c r="M23334"/>
    </row>
    <row r="23335" spans="13:13" x14ac:dyDescent="0.25">
      <c r="M23335"/>
    </row>
    <row r="23336" spans="13:13" x14ac:dyDescent="0.25">
      <c r="M23336"/>
    </row>
    <row r="23337" spans="13:13" x14ac:dyDescent="0.25">
      <c r="M23337"/>
    </row>
    <row r="23338" spans="13:13" x14ac:dyDescent="0.25">
      <c r="M23338"/>
    </row>
    <row r="23339" spans="13:13" x14ac:dyDescent="0.25">
      <c r="M23339"/>
    </row>
    <row r="23340" spans="13:13" x14ac:dyDescent="0.25">
      <c r="M23340"/>
    </row>
    <row r="23341" spans="13:13" x14ac:dyDescent="0.25">
      <c r="M23341"/>
    </row>
    <row r="23342" spans="13:13" x14ac:dyDescent="0.25">
      <c r="M23342"/>
    </row>
    <row r="23343" spans="13:13" x14ac:dyDescent="0.25">
      <c r="M23343"/>
    </row>
    <row r="23344" spans="13:13" x14ac:dyDescent="0.25">
      <c r="M23344"/>
    </row>
    <row r="23345" spans="13:13" x14ac:dyDescent="0.25">
      <c r="M23345"/>
    </row>
    <row r="23346" spans="13:13" x14ac:dyDescent="0.25">
      <c r="M23346"/>
    </row>
    <row r="23347" spans="13:13" x14ac:dyDescent="0.25">
      <c r="M23347"/>
    </row>
    <row r="23348" spans="13:13" x14ac:dyDescent="0.25">
      <c r="M23348"/>
    </row>
    <row r="23349" spans="13:13" x14ac:dyDescent="0.25">
      <c r="M23349"/>
    </row>
    <row r="23350" spans="13:13" x14ac:dyDescent="0.25">
      <c r="M23350"/>
    </row>
    <row r="23351" spans="13:13" x14ac:dyDescent="0.25">
      <c r="M23351"/>
    </row>
    <row r="23352" spans="13:13" x14ac:dyDescent="0.25">
      <c r="M23352"/>
    </row>
    <row r="23353" spans="13:13" x14ac:dyDescent="0.25">
      <c r="M23353"/>
    </row>
    <row r="23354" spans="13:13" x14ac:dyDescent="0.25">
      <c r="M23354"/>
    </row>
    <row r="23355" spans="13:13" x14ac:dyDescent="0.25">
      <c r="M23355"/>
    </row>
    <row r="23356" spans="13:13" x14ac:dyDescent="0.25">
      <c r="M23356"/>
    </row>
    <row r="23357" spans="13:13" x14ac:dyDescent="0.25">
      <c r="M23357"/>
    </row>
    <row r="23358" spans="13:13" x14ac:dyDescent="0.25">
      <c r="M23358"/>
    </row>
    <row r="23359" spans="13:13" x14ac:dyDescent="0.25">
      <c r="M23359"/>
    </row>
    <row r="23360" spans="13:13" x14ac:dyDescent="0.25">
      <c r="M23360"/>
    </row>
    <row r="23361" spans="13:13" x14ac:dyDescent="0.25">
      <c r="M23361"/>
    </row>
    <row r="23362" spans="13:13" x14ac:dyDescent="0.25">
      <c r="M23362"/>
    </row>
    <row r="23363" spans="13:13" x14ac:dyDescent="0.25">
      <c r="M23363"/>
    </row>
    <row r="23364" spans="13:13" x14ac:dyDescent="0.25">
      <c r="M23364"/>
    </row>
    <row r="23365" spans="13:13" x14ac:dyDescent="0.25">
      <c r="M23365"/>
    </row>
    <row r="23366" spans="13:13" x14ac:dyDescent="0.25">
      <c r="M23366"/>
    </row>
    <row r="23367" spans="13:13" x14ac:dyDescent="0.25">
      <c r="M23367"/>
    </row>
    <row r="23368" spans="13:13" x14ac:dyDescent="0.25">
      <c r="M23368"/>
    </row>
    <row r="23369" spans="13:13" x14ac:dyDescent="0.25">
      <c r="M23369"/>
    </row>
    <row r="23370" spans="13:13" x14ac:dyDescent="0.25">
      <c r="M23370"/>
    </row>
    <row r="23371" spans="13:13" x14ac:dyDescent="0.25">
      <c r="M23371"/>
    </row>
    <row r="23372" spans="13:13" x14ac:dyDescent="0.25">
      <c r="M23372"/>
    </row>
    <row r="23373" spans="13:13" x14ac:dyDescent="0.25">
      <c r="M23373"/>
    </row>
    <row r="23374" spans="13:13" x14ac:dyDescent="0.25">
      <c r="M23374"/>
    </row>
    <row r="23375" spans="13:13" x14ac:dyDescent="0.25">
      <c r="M23375"/>
    </row>
    <row r="23376" spans="13:13" x14ac:dyDescent="0.25">
      <c r="M23376"/>
    </row>
    <row r="23377" spans="13:13" x14ac:dyDescent="0.25">
      <c r="M23377"/>
    </row>
    <row r="23378" spans="13:13" x14ac:dyDescent="0.25">
      <c r="M23378"/>
    </row>
    <row r="23379" spans="13:13" x14ac:dyDescent="0.25">
      <c r="M23379"/>
    </row>
    <row r="23380" spans="13:13" x14ac:dyDescent="0.25">
      <c r="M23380"/>
    </row>
    <row r="23381" spans="13:13" x14ac:dyDescent="0.25">
      <c r="M23381"/>
    </row>
    <row r="23382" spans="13:13" x14ac:dyDescent="0.25">
      <c r="M23382"/>
    </row>
    <row r="23383" spans="13:13" x14ac:dyDescent="0.25">
      <c r="M23383"/>
    </row>
    <row r="23384" spans="13:13" x14ac:dyDescent="0.25">
      <c r="M23384"/>
    </row>
    <row r="23385" spans="13:13" x14ac:dyDescent="0.25">
      <c r="M23385"/>
    </row>
    <row r="23386" spans="13:13" x14ac:dyDescent="0.25">
      <c r="M23386"/>
    </row>
    <row r="23387" spans="13:13" x14ac:dyDescent="0.25">
      <c r="M23387"/>
    </row>
    <row r="23388" spans="13:13" x14ac:dyDescent="0.25">
      <c r="M23388"/>
    </row>
    <row r="23389" spans="13:13" x14ac:dyDescent="0.25">
      <c r="M23389"/>
    </row>
    <row r="23390" spans="13:13" x14ac:dyDescent="0.25">
      <c r="M23390"/>
    </row>
    <row r="23391" spans="13:13" x14ac:dyDescent="0.25">
      <c r="M23391"/>
    </row>
    <row r="23392" spans="13:13" x14ac:dyDescent="0.25">
      <c r="M23392"/>
    </row>
    <row r="23393" spans="13:13" x14ac:dyDescent="0.25">
      <c r="M23393"/>
    </row>
    <row r="23394" spans="13:13" x14ac:dyDescent="0.25">
      <c r="M23394"/>
    </row>
    <row r="23395" spans="13:13" x14ac:dyDescent="0.25">
      <c r="M23395"/>
    </row>
    <row r="23396" spans="13:13" x14ac:dyDescent="0.25">
      <c r="M23396"/>
    </row>
    <row r="23397" spans="13:13" x14ac:dyDescent="0.25">
      <c r="M23397"/>
    </row>
    <row r="23398" spans="13:13" x14ac:dyDescent="0.25">
      <c r="M23398"/>
    </row>
    <row r="23399" spans="13:13" x14ac:dyDescent="0.25">
      <c r="M23399"/>
    </row>
    <row r="23400" spans="13:13" x14ac:dyDescent="0.25">
      <c r="M23400"/>
    </row>
    <row r="23401" spans="13:13" x14ac:dyDescent="0.25">
      <c r="M23401"/>
    </row>
    <row r="23402" spans="13:13" x14ac:dyDescent="0.25">
      <c r="M23402"/>
    </row>
    <row r="23403" spans="13:13" x14ac:dyDescent="0.25">
      <c r="M23403"/>
    </row>
    <row r="23404" spans="13:13" x14ac:dyDescent="0.25">
      <c r="M23404"/>
    </row>
    <row r="23405" spans="13:13" x14ac:dyDescent="0.25">
      <c r="M23405"/>
    </row>
    <row r="23406" spans="13:13" x14ac:dyDescent="0.25">
      <c r="M23406"/>
    </row>
    <row r="23407" spans="13:13" x14ac:dyDescent="0.25">
      <c r="M23407"/>
    </row>
    <row r="23408" spans="13:13" x14ac:dyDescent="0.25">
      <c r="M23408"/>
    </row>
    <row r="23409" spans="13:13" x14ac:dyDescent="0.25">
      <c r="M23409"/>
    </row>
    <row r="23410" spans="13:13" x14ac:dyDescent="0.25">
      <c r="M23410"/>
    </row>
    <row r="23411" spans="13:13" x14ac:dyDescent="0.25">
      <c r="M23411"/>
    </row>
    <row r="23412" spans="13:13" x14ac:dyDescent="0.25">
      <c r="M23412"/>
    </row>
    <row r="23413" spans="13:13" x14ac:dyDescent="0.25">
      <c r="M23413"/>
    </row>
    <row r="23414" spans="13:13" x14ac:dyDescent="0.25">
      <c r="M23414"/>
    </row>
    <row r="23415" spans="13:13" x14ac:dyDescent="0.25">
      <c r="M23415"/>
    </row>
    <row r="23416" spans="13:13" x14ac:dyDescent="0.25">
      <c r="M23416"/>
    </row>
    <row r="23417" spans="13:13" x14ac:dyDescent="0.25">
      <c r="M23417"/>
    </row>
    <row r="23418" spans="13:13" x14ac:dyDescent="0.25">
      <c r="M23418"/>
    </row>
    <row r="23419" spans="13:13" x14ac:dyDescent="0.25">
      <c r="M23419"/>
    </row>
    <row r="23420" spans="13:13" x14ac:dyDescent="0.25">
      <c r="M23420"/>
    </row>
    <row r="23421" spans="13:13" x14ac:dyDescent="0.25">
      <c r="M23421"/>
    </row>
    <row r="23422" spans="13:13" x14ac:dyDescent="0.25">
      <c r="M23422"/>
    </row>
    <row r="23423" spans="13:13" x14ac:dyDescent="0.25">
      <c r="M23423"/>
    </row>
    <row r="23424" spans="13:13" x14ac:dyDescent="0.25">
      <c r="M23424"/>
    </row>
    <row r="23425" spans="13:13" x14ac:dyDescent="0.25">
      <c r="M23425"/>
    </row>
    <row r="23426" spans="13:13" x14ac:dyDescent="0.25">
      <c r="M23426"/>
    </row>
    <row r="23427" spans="13:13" x14ac:dyDescent="0.25">
      <c r="M23427"/>
    </row>
    <row r="23428" spans="13:13" x14ac:dyDescent="0.25">
      <c r="M23428"/>
    </row>
    <row r="23429" spans="13:13" x14ac:dyDescent="0.25">
      <c r="M23429"/>
    </row>
    <row r="23430" spans="13:13" x14ac:dyDescent="0.25">
      <c r="M23430"/>
    </row>
    <row r="23431" spans="13:13" x14ac:dyDescent="0.25">
      <c r="M23431"/>
    </row>
    <row r="23432" spans="13:13" x14ac:dyDescent="0.25">
      <c r="M23432"/>
    </row>
    <row r="23433" spans="13:13" x14ac:dyDescent="0.25">
      <c r="M23433"/>
    </row>
    <row r="23434" spans="13:13" x14ac:dyDescent="0.25">
      <c r="M23434"/>
    </row>
    <row r="23435" spans="13:13" x14ac:dyDescent="0.25">
      <c r="M23435"/>
    </row>
    <row r="23436" spans="13:13" x14ac:dyDescent="0.25">
      <c r="M23436"/>
    </row>
    <row r="23437" spans="13:13" x14ac:dyDescent="0.25">
      <c r="M23437"/>
    </row>
    <row r="23438" spans="13:13" x14ac:dyDescent="0.25">
      <c r="M23438"/>
    </row>
    <row r="23439" spans="13:13" x14ac:dyDescent="0.25">
      <c r="M23439"/>
    </row>
    <row r="23440" spans="13:13" x14ac:dyDescent="0.25">
      <c r="M23440"/>
    </row>
    <row r="23441" spans="13:13" x14ac:dyDescent="0.25">
      <c r="M23441"/>
    </row>
    <row r="23442" spans="13:13" x14ac:dyDescent="0.25">
      <c r="M23442"/>
    </row>
    <row r="23443" spans="13:13" x14ac:dyDescent="0.25">
      <c r="M23443"/>
    </row>
    <row r="23444" spans="13:13" x14ac:dyDescent="0.25">
      <c r="M23444"/>
    </row>
    <row r="23445" spans="13:13" x14ac:dyDescent="0.25">
      <c r="M23445"/>
    </row>
    <row r="23446" spans="13:13" x14ac:dyDescent="0.25">
      <c r="M23446"/>
    </row>
    <row r="23447" spans="13:13" x14ac:dyDescent="0.25">
      <c r="M23447"/>
    </row>
    <row r="23448" spans="13:13" x14ac:dyDescent="0.25">
      <c r="M23448"/>
    </row>
    <row r="23449" spans="13:13" x14ac:dyDescent="0.25">
      <c r="M23449"/>
    </row>
    <row r="23450" spans="13:13" x14ac:dyDescent="0.25">
      <c r="M23450"/>
    </row>
    <row r="23451" spans="13:13" x14ac:dyDescent="0.25">
      <c r="M23451"/>
    </row>
    <row r="23452" spans="13:13" x14ac:dyDescent="0.25">
      <c r="M23452"/>
    </row>
    <row r="23453" spans="13:13" x14ac:dyDescent="0.25">
      <c r="M23453"/>
    </row>
    <row r="23454" spans="13:13" x14ac:dyDescent="0.25">
      <c r="M23454"/>
    </row>
    <row r="23455" spans="13:13" x14ac:dyDescent="0.25">
      <c r="M23455"/>
    </row>
    <row r="23456" spans="13:13" x14ac:dyDescent="0.25">
      <c r="M23456"/>
    </row>
    <row r="23457" spans="13:13" x14ac:dyDescent="0.25">
      <c r="M23457"/>
    </row>
    <row r="23458" spans="13:13" x14ac:dyDescent="0.25">
      <c r="M23458"/>
    </row>
    <row r="23459" spans="13:13" x14ac:dyDescent="0.25">
      <c r="M23459"/>
    </row>
    <row r="23460" spans="13:13" x14ac:dyDescent="0.25">
      <c r="M23460"/>
    </row>
    <row r="23461" spans="13:13" x14ac:dyDescent="0.25">
      <c r="M23461"/>
    </row>
    <row r="23462" spans="13:13" x14ac:dyDescent="0.25">
      <c r="M23462"/>
    </row>
    <row r="23463" spans="13:13" x14ac:dyDescent="0.25">
      <c r="M23463"/>
    </row>
    <row r="23464" spans="13:13" x14ac:dyDescent="0.25">
      <c r="M23464"/>
    </row>
    <row r="23465" spans="13:13" x14ac:dyDescent="0.25">
      <c r="M23465"/>
    </row>
    <row r="23466" spans="13:13" x14ac:dyDescent="0.25">
      <c r="M23466"/>
    </row>
    <row r="23467" spans="13:13" x14ac:dyDescent="0.25">
      <c r="M23467"/>
    </row>
    <row r="23468" spans="13:13" x14ac:dyDescent="0.25">
      <c r="M23468"/>
    </row>
    <row r="23469" spans="13:13" x14ac:dyDescent="0.25">
      <c r="M23469"/>
    </row>
    <row r="23470" spans="13:13" x14ac:dyDescent="0.25">
      <c r="M23470"/>
    </row>
    <row r="23471" spans="13:13" x14ac:dyDescent="0.25">
      <c r="M23471"/>
    </row>
    <row r="23472" spans="13:13" x14ac:dyDescent="0.25">
      <c r="M23472"/>
    </row>
    <row r="23473" spans="13:13" x14ac:dyDescent="0.25">
      <c r="M23473"/>
    </row>
    <row r="23474" spans="13:13" x14ac:dyDescent="0.25">
      <c r="M23474"/>
    </row>
    <row r="23475" spans="13:13" x14ac:dyDescent="0.25">
      <c r="M23475"/>
    </row>
    <row r="23476" spans="13:13" x14ac:dyDescent="0.25">
      <c r="M23476"/>
    </row>
    <row r="23477" spans="13:13" x14ac:dyDescent="0.25">
      <c r="M23477"/>
    </row>
    <row r="23478" spans="13:13" x14ac:dyDescent="0.25">
      <c r="M23478"/>
    </row>
    <row r="23479" spans="13:13" x14ac:dyDescent="0.25">
      <c r="M23479"/>
    </row>
    <row r="23480" spans="13:13" x14ac:dyDescent="0.25">
      <c r="M23480"/>
    </row>
    <row r="23481" spans="13:13" x14ac:dyDescent="0.25">
      <c r="M23481"/>
    </row>
    <row r="23482" spans="13:13" x14ac:dyDescent="0.25">
      <c r="M23482"/>
    </row>
    <row r="23483" spans="13:13" x14ac:dyDescent="0.25">
      <c r="M23483"/>
    </row>
    <row r="23484" spans="13:13" x14ac:dyDescent="0.25">
      <c r="M23484"/>
    </row>
    <row r="23485" spans="13:13" x14ac:dyDescent="0.25">
      <c r="M23485"/>
    </row>
    <row r="23486" spans="13:13" x14ac:dyDescent="0.25">
      <c r="M23486"/>
    </row>
    <row r="23487" spans="13:13" x14ac:dyDescent="0.25">
      <c r="M23487"/>
    </row>
    <row r="23488" spans="13:13" x14ac:dyDescent="0.25">
      <c r="M23488"/>
    </row>
    <row r="23489" spans="13:13" x14ac:dyDescent="0.25">
      <c r="M23489"/>
    </row>
    <row r="23490" spans="13:13" x14ac:dyDescent="0.25">
      <c r="M23490"/>
    </row>
    <row r="23491" spans="13:13" x14ac:dyDescent="0.25">
      <c r="M23491"/>
    </row>
    <row r="23492" spans="13:13" x14ac:dyDescent="0.25">
      <c r="M23492"/>
    </row>
    <row r="23493" spans="13:13" x14ac:dyDescent="0.25">
      <c r="M23493"/>
    </row>
    <row r="23494" spans="13:13" x14ac:dyDescent="0.25">
      <c r="M23494"/>
    </row>
    <row r="23495" spans="13:13" x14ac:dyDescent="0.25">
      <c r="M23495"/>
    </row>
    <row r="23496" spans="13:13" x14ac:dyDescent="0.25">
      <c r="M23496"/>
    </row>
    <row r="23497" spans="13:13" x14ac:dyDescent="0.25">
      <c r="M23497"/>
    </row>
    <row r="23498" spans="13:13" x14ac:dyDescent="0.25">
      <c r="M23498"/>
    </row>
    <row r="23499" spans="13:13" x14ac:dyDescent="0.25">
      <c r="M23499"/>
    </row>
    <row r="23500" spans="13:13" x14ac:dyDescent="0.25">
      <c r="M23500"/>
    </row>
    <row r="23501" spans="13:13" x14ac:dyDescent="0.25">
      <c r="M23501"/>
    </row>
    <row r="23502" spans="13:13" x14ac:dyDescent="0.25">
      <c r="M23502"/>
    </row>
    <row r="23503" spans="13:13" x14ac:dyDescent="0.25">
      <c r="M23503"/>
    </row>
    <row r="23504" spans="13:13" x14ac:dyDescent="0.25">
      <c r="M23504"/>
    </row>
    <row r="23505" spans="13:13" x14ac:dyDescent="0.25">
      <c r="M23505"/>
    </row>
    <row r="23506" spans="13:13" x14ac:dyDescent="0.25">
      <c r="M23506"/>
    </row>
    <row r="23507" spans="13:13" x14ac:dyDescent="0.25">
      <c r="M23507"/>
    </row>
    <row r="23508" spans="13:13" x14ac:dyDescent="0.25">
      <c r="M23508"/>
    </row>
    <row r="23509" spans="13:13" x14ac:dyDescent="0.25">
      <c r="M23509"/>
    </row>
    <row r="23510" spans="13:13" x14ac:dyDescent="0.25">
      <c r="M23510"/>
    </row>
    <row r="23511" spans="13:13" x14ac:dyDescent="0.25">
      <c r="M23511"/>
    </row>
    <row r="23512" spans="13:13" x14ac:dyDescent="0.25">
      <c r="M23512"/>
    </row>
    <row r="23513" spans="13:13" x14ac:dyDescent="0.25">
      <c r="M23513"/>
    </row>
    <row r="23514" spans="13:13" x14ac:dyDescent="0.25">
      <c r="M23514"/>
    </row>
    <row r="23515" spans="13:13" x14ac:dyDescent="0.25">
      <c r="M23515"/>
    </row>
    <row r="23516" spans="13:13" x14ac:dyDescent="0.25">
      <c r="M23516"/>
    </row>
    <row r="23517" spans="13:13" x14ac:dyDescent="0.25">
      <c r="M23517"/>
    </row>
    <row r="23518" spans="13:13" x14ac:dyDescent="0.25">
      <c r="M23518"/>
    </row>
    <row r="23519" spans="13:13" x14ac:dyDescent="0.25">
      <c r="M23519"/>
    </row>
    <row r="23520" spans="13:13" x14ac:dyDescent="0.25">
      <c r="M23520"/>
    </row>
    <row r="23521" spans="13:13" x14ac:dyDescent="0.25">
      <c r="M23521"/>
    </row>
    <row r="23522" spans="13:13" x14ac:dyDescent="0.25">
      <c r="M23522"/>
    </row>
    <row r="23523" spans="13:13" x14ac:dyDescent="0.25">
      <c r="M23523"/>
    </row>
    <row r="23524" spans="13:13" x14ac:dyDescent="0.25">
      <c r="M23524"/>
    </row>
    <row r="23525" spans="13:13" x14ac:dyDescent="0.25">
      <c r="M23525"/>
    </row>
    <row r="23526" spans="13:13" x14ac:dyDescent="0.25">
      <c r="M23526"/>
    </row>
    <row r="23527" spans="13:13" x14ac:dyDescent="0.25">
      <c r="M23527"/>
    </row>
    <row r="23528" spans="13:13" x14ac:dyDescent="0.25">
      <c r="M23528"/>
    </row>
    <row r="23529" spans="13:13" x14ac:dyDescent="0.25">
      <c r="M23529"/>
    </row>
    <row r="23530" spans="13:13" x14ac:dyDescent="0.25">
      <c r="M23530"/>
    </row>
    <row r="23531" spans="13:13" x14ac:dyDescent="0.25">
      <c r="M23531"/>
    </row>
    <row r="23532" spans="13:13" x14ac:dyDescent="0.25">
      <c r="M23532"/>
    </row>
    <row r="23533" spans="13:13" x14ac:dyDescent="0.25">
      <c r="M23533"/>
    </row>
    <row r="23534" spans="13:13" x14ac:dyDescent="0.25">
      <c r="M23534"/>
    </row>
    <row r="23535" spans="13:13" x14ac:dyDescent="0.25">
      <c r="M23535"/>
    </row>
    <row r="23536" spans="13:13" x14ac:dyDescent="0.25">
      <c r="M23536"/>
    </row>
    <row r="23537" spans="13:13" x14ac:dyDescent="0.25">
      <c r="M23537"/>
    </row>
    <row r="23538" spans="13:13" x14ac:dyDescent="0.25">
      <c r="M23538"/>
    </row>
    <row r="23539" spans="13:13" x14ac:dyDescent="0.25">
      <c r="M23539"/>
    </row>
    <row r="23540" spans="13:13" x14ac:dyDescent="0.25">
      <c r="M23540"/>
    </row>
    <row r="23541" spans="13:13" x14ac:dyDescent="0.25">
      <c r="M23541"/>
    </row>
    <row r="23542" spans="13:13" x14ac:dyDescent="0.25">
      <c r="M23542"/>
    </row>
    <row r="23543" spans="13:13" x14ac:dyDescent="0.25">
      <c r="M23543"/>
    </row>
    <row r="23544" spans="13:13" x14ac:dyDescent="0.25">
      <c r="M23544"/>
    </row>
    <row r="23545" spans="13:13" x14ac:dyDescent="0.25">
      <c r="M23545"/>
    </row>
    <row r="23546" spans="13:13" x14ac:dyDescent="0.25">
      <c r="M23546"/>
    </row>
    <row r="23547" spans="13:13" x14ac:dyDescent="0.25">
      <c r="M23547"/>
    </row>
    <row r="23548" spans="13:13" x14ac:dyDescent="0.25">
      <c r="M23548"/>
    </row>
    <row r="23549" spans="13:13" x14ac:dyDescent="0.25">
      <c r="M23549"/>
    </row>
    <row r="23550" spans="13:13" x14ac:dyDescent="0.25">
      <c r="M23550"/>
    </row>
    <row r="23551" spans="13:13" x14ac:dyDescent="0.25">
      <c r="M23551"/>
    </row>
    <row r="23552" spans="13:13" x14ac:dyDescent="0.25">
      <c r="M23552"/>
    </row>
    <row r="23553" spans="13:13" x14ac:dyDescent="0.25">
      <c r="M23553"/>
    </row>
    <row r="23554" spans="13:13" x14ac:dyDescent="0.25">
      <c r="M23554"/>
    </row>
    <row r="23555" spans="13:13" x14ac:dyDescent="0.25">
      <c r="M23555"/>
    </row>
    <row r="23556" spans="13:13" x14ac:dyDescent="0.25">
      <c r="M23556"/>
    </row>
    <row r="23557" spans="13:13" x14ac:dyDescent="0.25">
      <c r="M23557"/>
    </row>
    <row r="23558" spans="13:13" x14ac:dyDescent="0.25">
      <c r="M23558"/>
    </row>
    <row r="23559" spans="13:13" x14ac:dyDescent="0.25">
      <c r="M23559"/>
    </row>
    <row r="23560" spans="13:13" x14ac:dyDescent="0.25">
      <c r="M23560"/>
    </row>
    <row r="23561" spans="13:13" x14ac:dyDescent="0.25">
      <c r="M23561"/>
    </row>
    <row r="23562" spans="13:13" x14ac:dyDescent="0.25">
      <c r="M23562"/>
    </row>
    <row r="23563" spans="13:13" x14ac:dyDescent="0.25">
      <c r="M23563"/>
    </row>
    <row r="23564" spans="13:13" x14ac:dyDescent="0.25">
      <c r="M23564"/>
    </row>
    <row r="23565" spans="13:13" x14ac:dyDescent="0.25">
      <c r="M23565"/>
    </row>
    <row r="23566" spans="13:13" x14ac:dyDescent="0.25">
      <c r="M23566"/>
    </row>
    <row r="23567" spans="13:13" x14ac:dyDescent="0.25">
      <c r="M23567"/>
    </row>
    <row r="23568" spans="13:13" x14ac:dyDescent="0.25">
      <c r="M23568"/>
    </row>
    <row r="23569" spans="13:13" x14ac:dyDescent="0.25">
      <c r="M23569"/>
    </row>
    <row r="23570" spans="13:13" x14ac:dyDescent="0.25">
      <c r="M23570"/>
    </row>
    <row r="23571" spans="13:13" x14ac:dyDescent="0.25">
      <c r="M23571"/>
    </row>
    <row r="23572" spans="13:13" x14ac:dyDescent="0.25">
      <c r="M23572"/>
    </row>
    <row r="23573" spans="13:13" x14ac:dyDescent="0.25">
      <c r="M23573"/>
    </row>
    <row r="23574" spans="13:13" x14ac:dyDescent="0.25">
      <c r="M23574"/>
    </row>
    <row r="23575" spans="13:13" x14ac:dyDescent="0.25">
      <c r="M23575"/>
    </row>
    <row r="23576" spans="13:13" x14ac:dyDescent="0.25">
      <c r="M23576"/>
    </row>
    <row r="23577" spans="13:13" x14ac:dyDescent="0.25">
      <c r="M23577"/>
    </row>
    <row r="23578" spans="13:13" x14ac:dyDescent="0.25">
      <c r="M23578"/>
    </row>
    <row r="23579" spans="13:13" x14ac:dyDescent="0.25">
      <c r="M23579"/>
    </row>
    <row r="23580" spans="13:13" x14ac:dyDescent="0.25">
      <c r="M23580"/>
    </row>
    <row r="23581" spans="13:13" x14ac:dyDescent="0.25">
      <c r="M23581"/>
    </row>
    <row r="23582" spans="13:13" x14ac:dyDescent="0.25">
      <c r="M23582"/>
    </row>
    <row r="23583" spans="13:13" x14ac:dyDescent="0.25">
      <c r="M23583"/>
    </row>
    <row r="23584" spans="13:13" x14ac:dyDescent="0.25">
      <c r="M23584"/>
    </row>
    <row r="23585" spans="13:13" x14ac:dyDescent="0.25">
      <c r="M23585"/>
    </row>
    <row r="23586" spans="13:13" x14ac:dyDescent="0.25">
      <c r="M23586"/>
    </row>
    <row r="23587" spans="13:13" x14ac:dyDescent="0.25">
      <c r="M23587"/>
    </row>
    <row r="23588" spans="13:13" x14ac:dyDescent="0.25">
      <c r="M23588"/>
    </row>
    <row r="23589" spans="13:13" x14ac:dyDescent="0.25">
      <c r="M23589"/>
    </row>
    <row r="23590" spans="13:13" x14ac:dyDescent="0.25">
      <c r="M23590"/>
    </row>
    <row r="23591" spans="13:13" x14ac:dyDescent="0.25">
      <c r="M23591"/>
    </row>
    <row r="23592" spans="13:13" x14ac:dyDescent="0.25">
      <c r="M23592"/>
    </row>
    <row r="23593" spans="13:13" x14ac:dyDescent="0.25">
      <c r="M23593"/>
    </row>
    <row r="23594" spans="13:13" x14ac:dyDescent="0.25">
      <c r="M23594"/>
    </row>
    <row r="23595" spans="13:13" x14ac:dyDescent="0.25">
      <c r="M23595"/>
    </row>
    <row r="23596" spans="13:13" x14ac:dyDescent="0.25">
      <c r="M23596"/>
    </row>
    <row r="23597" spans="13:13" x14ac:dyDescent="0.25">
      <c r="M23597"/>
    </row>
    <row r="23598" spans="13:13" x14ac:dyDescent="0.25">
      <c r="M23598"/>
    </row>
    <row r="23599" spans="13:13" x14ac:dyDescent="0.25">
      <c r="M23599"/>
    </row>
    <row r="23600" spans="13:13" x14ac:dyDescent="0.25">
      <c r="M23600"/>
    </row>
    <row r="23601" spans="13:13" x14ac:dyDescent="0.25">
      <c r="M23601"/>
    </row>
    <row r="23602" spans="13:13" x14ac:dyDescent="0.25">
      <c r="M23602"/>
    </row>
    <row r="23603" spans="13:13" x14ac:dyDescent="0.25">
      <c r="M23603"/>
    </row>
    <row r="23604" spans="13:13" x14ac:dyDescent="0.25">
      <c r="M23604"/>
    </row>
    <row r="23605" spans="13:13" x14ac:dyDescent="0.25">
      <c r="M23605"/>
    </row>
    <row r="23606" spans="13:13" x14ac:dyDescent="0.25">
      <c r="M23606"/>
    </row>
    <row r="23607" spans="13:13" x14ac:dyDescent="0.25">
      <c r="M23607"/>
    </row>
    <row r="23608" spans="13:13" x14ac:dyDescent="0.25">
      <c r="M23608"/>
    </row>
    <row r="23609" spans="13:13" x14ac:dyDescent="0.25">
      <c r="M23609"/>
    </row>
    <row r="23610" spans="13:13" x14ac:dyDescent="0.25">
      <c r="M23610"/>
    </row>
    <row r="23611" spans="13:13" x14ac:dyDescent="0.25">
      <c r="M23611"/>
    </row>
    <row r="23612" spans="13:13" x14ac:dyDescent="0.25">
      <c r="M23612"/>
    </row>
    <row r="23613" spans="13:13" x14ac:dyDescent="0.25">
      <c r="M23613"/>
    </row>
    <row r="23614" spans="13:13" x14ac:dyDescent="0.25">
      <c r="M23614"/>
    </row>
    <row r="23615" spans="13:13" x14ac:dyDescent="0.25">
      <c r="M23615"/>
    </row>
    <row r="23616" spans="13:13" x14ac:dyDescent="0.25">
      <c r="M23616"/>
    </row>
    <row r="23617" spans="13:13" x14ac:dyDescent="0.25">
      <c r="M23617"/>
    </row>
    <row r="23618" spans="13:13" x14ac:dyDescent="0.25">
      <c r="M23618"/>
    </row>
    <row r="23619" spans="13:13" x14ac:dyDescent="0.25">
      <c r="M23619"/>
    </row>
    <row r="23620" spans="13:13" x14ac:dyDescent="0.25">
      <c r="M23620"/>
    </row>
    <row r="23621" spans="13:13" x14ac:dyDescent="0.25">
      <c r="M23621"/>
    </row>
    <row r="23622" spans="13:13" x14ac:dyDescent="0.25">
      <c r="M23622"/>
    </row>
    <row r="23623" spans="13:13" x14ac:dyDescent="0.25">
      <c r="M23623"/>
    </row>
    <row r="23624" spans="13:13" x14ac:dyDescent="0.25">
      <c r="M23624"/>
    </row>
    <row r="23625" spans="13:13" x14ac:dyDescent="0.25">
      <c r="M23625"/>
    </row>
    <row r="23626" spans="13:13" x14ac:dyDescent="0.25">
      <c r="M23626"/>
    </row>
    <row r="23627" spans="13:13" x14ac:dyDescent="0.25">
      <c r="M23627"/>
    </row>
    <row r="23628" spans="13:13" x14ac:dyDescent="0.25">
      <c r="M23628"/>
    </row>
    <row r="23629" spans="13:13" x14ac:dyDescent="0.25">
      <c r="M23629"/>
    </row>
    <row r="23630" spans="13:13" x14ac:dyDescent="0.25">
      <c r="M23630"/>
    </row>
    <row r="23631" spans="13:13" x14ac:dyDescent="0.25">
      <c r="M23631"/>
    </row>
    <row r="23632" spans="13:13" x14ac:dyDescent="0.25">
      <c r="M23632"/>
    </row>
    <row r="23633" spans="13:13" x14ac:dyDescent="0.25">
      <c r="M23633"/>
    </row>
    <row r="23634" spans="13:13" x14ac:dyDescent="0.25">
      <c r="M23634"/>
    </row>
    <row r="23635" spans="13:13" x14ac:dyDescent="0.25">
      <c r="M23635"/>
    </row>
    <row r="23636" spans="13:13" x14ac:dyDescent="0.25">
      <c r="M23636"/>
    </row>
    <row r="23637" spans="13:13" x14ac:dyDescent="0.25">
      <c r="M23637"/>
    </row>
    <row r="23638" spans="13:13" x14ac:dyDescent="0.25">
      <c r="M23638"/>
    </row>
    <row r="23639" spans="13:13" x14ac:dyDescent="0.25">
      <c r="M23639"/>
    </row>
    <row r="23640" spans="13:13" x14ac:dyDescent="0.25">
      <c r="M23640"/>
    </row>
    <row r="23641" spans="13:13" x14ac:dyDescent="0.25">
      <c r="M23641"/>
    </row>
    <row r="23642" spans="13:13" x14ac:dyDescent="0.25">
      <c r="M23642"/>
    </row>
    <row r="23643" spans="13:13" x14ac:dyDescent="0.25">
      <c r="M23643"/>
    </row>
    <row r="23644" spans="13:13" x14ac:dyDescent="0.25">
      <c r="M23644"/>
    </row>
    <row r="23645" spans="13:13" x14ac:dyDescent="0.25">
      <c r="M23645"/>
    </row>
    <row r="23646" spans="13:13" x14ac:dyDescent="0.25">
      <c r="M23646"/>
    </row>
    <row r="23647" spans="13:13" x14ac:dyDescent="0.25">
      <c r="M23647"/>
    </row>
    <row r="23648" spans="13:13" x14ac:dyDescent="0.25">
      <c r="M23648"/>
    </row>
    <row r="23649" spans="13:13" x14ac:dyDescent="0.25">
      <c r="M23649"/>
    </row>
    <row r="23650" spans="13:13" x14ac:dyDescent="0.25">
      <c r="M23650"/>
    </row>
    <row r="23651" spans="13:13" x14ac:dyDescent="0.25">
      <c r="M23651"/>
    </row>
    <row r="23652" spans="13:13" x14ac:dyDescent="0.25">
      <c r="M23652"/>
    </row>
    <row r="23653" spans="13:13" x14ac:dyDescent="0.25">
      <c r="M23653"/>
    </row>
    <row r="23654" spans="13:13" x14ac:dyDescent="0.25">
      <c r="M23654"/>
    </row>
    <row r="23655" spans="13:13" x14ac:dyDescent="0.25">
      <c r="M23655"/>
    </row>
    <row r="23656" spans="13:13" x14ac:dyDescent="0.25">
      <c r="M23656"/>
    </row>
    <row r="23657" spans="13:13" x14ac:dyDescent="0.25">
      <c r="M23657"/>
    </row>
    <row r="23658" spans="13:13" x14ac:dyDescent="0.25">
      <c r="M23658"/>
    </row>
    <row r="23659" spans="13:13" x14ac:dyDescent="0.25">
      <c r="M23659"/>
    </row>
    <row r="23660" spans="13:13" x14ac:dyDescent="0.25">
      <c r="M23660"/>
    </row>
    <row r="23661" spans="13:13" x14ac:dyDescent="0.25">
      <c r="M23661"/>
    </row>
    <row r="23662" spans="13:13" x14ac:dyDescent="0.25">
      <c r="M23662"/>
    </row>
    <row r="23663" spans="13:13" x14ac:dyDescent="0.25">
      <c r="M23663"/>
    </row>
    <row r="23664" spans="13:13" x14ac:dyDescent="0.25">
      <c r="M23664"/>
    </row>
    <row r="23665" spans="13:13" x14ac:dyDescent="0.25">
      <c r="M23665"/>
    </row>
    <row r="23666" spans="13:13" x14ac:dyDescent="0.25">
      <c r="M23666"/>
    </row>
    <row r="23667" spans="13:13" x14ac:dyDescent="0.25">
      <c r="M23667"/>
    </row>
    <row r="23668" spans="13:13" x14ac:dyDescent="0.25">
      <c r="M23668"/>
    </row>
    <row r="23669" spans="13:13" x14ac:dyDescent="0.25">
      <c r="M23669"/>
    </row>
    <row r="23670" spans="13:13" x14ac:dyDescent="0.25">
      <c r="M23670"/>
    </row>
    <row r="23671" spans="13:13" x14ac:dyDescent="0.25">
      <c r="M23671"/>
    </row>
    <row r="23672" spans="13:13" x14ac:dyDescent="0.25">
      <c r="M23672"/>
    </row>
    <row r="23673" spans="13:13" x14ac:dyDescent="0.25">
      <c r="M23673"/>
    </row>
    <row r="23674" spans="13:13" x14ac:dyDescent="0.25">
      <c r="M23674"/>
    </row>
    <row r="23675" spans="13:13" x14ac:dyDescent="0.25">
      <c r="M23675"/>
    </row>
    <row r="23676" spans="13:13" x14ac:dyDescent="0.25">
      <c r="M23676"/>
    </row>
    <row r="23677" spans="13:13" x14ac:dyDescent="0.25">
      <c r="M23677"/>
    </row>
    <row r="23678" spans="13:13" x14ac:dyDescent="0.25">
      <c r="M23678"/>
    </row>
    <row r="23679" spans="13:13" x14ac:dyDescent="0.25">
      <c r="M23679"/>
    </row>
    <row r="23680" spans="13:13" x14ac:dyDescent="0.25">
      <c r="M23680"/>
    </row>
    <row r="23681" spans="13:13" x14ac:dyDescent="0.25">
      <c r="M23681"/>
    </row>
    <row r="23682" spans="13:13" x14ac:dyDescent="0.25">
      <c r="M23682"/>
    </row>
    <row r="23683" spans="13:13" x14ac:dyDescent="0.25">
      <c r="M23683"/>
    </row>
    <row r="23684" spans="13:13" x14ac:dyDescent="0.25">
      <c r="M23684"/>
    </row>
    <row r="23685" spans="13:13" x14ac:dyDescent="0.25">
      <c r="M23685"/>
    </row>
    <row r="23686" spans="13:13" x14ac:dyDescent="0.25">
      <c r="M23686"/>
    </row>
    <row r="23687" spans="13:13" x14ac:dyDescent="0.25">
      <c r="M23687"/>
    </row>
    <row r="23688" spans="13:13" x14ac:dyDescent="0.25">
      <c r="M23688"/>
    </row>
    <row r="23689" spans="13:13" x14ac:dyDescent="0.25">
      <c r="M23689"/>
    </row>
    <row r="23690" spans="13:13" x14ac:dyDescent="0.25">
      <c r="M23690"/>
    </row>
    <row r="23691" spans="13:13" x14ac:dyDescent="0.25">
      <c r="M23691"/>
    </row>
    <row r="23692" spans="13:13" x14ac:dyDescent="0.25">
      <c r="M23692"/>
    </row>
    <row r="23693" spans="13:13" x14ac:dyDescent="0.25">
      <c r="M23693"/>
    </row>
    <row r="23694" spans="13:13" x14ac:dyDescent="0.25">
      <c r="M23694"/>
    </row>
    <row r="23695" spans="13:13" x14ac:dyDescent="0.25">
      <c r="M23695"/>
    </row>
    <row r="23696" spans="13:13" x14ac:dyDescent="0.25">
      <c r="M23696"/>
    </row>
    <row r="23697" spans="13:13" x14ac:dyDescent="0.25">
      <c r="M23697"/>
    </row>
    <row r="23698" spans="13:13" x14ac:dyDescent="0.25">
      <c r="M23698"/>
    </row>
    <row r="23699" spans="13:13" x14ac:dyDescent="0.25">
      <c r="M23699"/>
    </row>
    <row r="23700" spans="13:13" x14ac:dyDescent="0.25">
      <c r="M23700"/>
    </row>
    <row r="23701" spans="13:13" x14ac:dyDescent="0.25">
      <c r="M23701"/>
    </row>
    <row r="23702" spans="13:13" x14ac:dyDescent="0.25">
      <c r="M23702"/>
    </row>
    <row r="23703" spans="13:13" x14ac:dyDescent="0.25">
      <c r="M23703"/>
    </row>
    <row r="23704" spans="13:13" x14ac:dyDescent="0.25">
      <c r="M23704"/>
    </row>
    <row r="23705" spans="13:13" x14ac:dyDescent="0.25">
      <c r="M23705"/>
    </row>
    <row r="23706" spans="13:13" x14ac:dyDescent="0.25">
      <c r="M23706"/>
    </row>
    <row r="23707" spans="13:13" x14ac:dyDescent="0.25">
      <c r="M23707"/>
    </row>
    <row r="23708" spans="13:13" x14ac:dyDescent="0.25">
      <c r="M23708"/>
    </row>
    <row r="23709" spans="13:13" x14ac:dyDescent="0.25">
      <c r="M23709"/>
    </row>
    <row r="23710" spans="13:13" x14ac:dyDescent="0.25">
      <c r="M23710"/>
    </row>
    <row r="23711" spans="13:13" x14ac:dyDescent="0.25">
      <c r="M23711"/>
    </row>
    <row r="23712" spans="13:13" x14ac:dyDescent="0.25">
      <c r="M23712"/>
    </row>
    <row r="23713" spans="13:13" x14ac:dyDescent="0.25">
      <c r="M23713"/>
    </row>
    <row r="23714" spans="13:13" x14ac:dyDescent="0.25">
      <c r="M23714"/>
    </row>
    <row r="23715" spans="13:13" x14ac:dyDescent="0.25">
      <c r="M23715"/>
    </row>
    <row r="23716" spans="13:13" x14ac:dyDescent="0.25">
      <c r="M23716"/>
    </row>
    <row r="23717" spans="13:13" x14ac:dyDescent="0.25">
      <c r="M23717"/>
    </row>
    <row r="23718" spans="13:13" x14ac:dyDescent="0.25">
      <c r="M23718"/>
    </row>
    <row r="23719" spans="13:13" x14ac:dyDescent="0.25">
      <c r="M23719"/>
    </row>
    <row r="23720" spans="13:13" x14ac:dyDescent="0.25">
      <c r="M23720"/>
    </row>
    <row r="23721" spans="13:13" x14ac:dyDescent="0.25">
      <c r="M23721"/>
    </row>
    <row r="23722" spans="13:13" x14ac:dyDescent="0.25">
      <c r="M23722"/>
    </row>
    <row r="23723" spans="13:13" x14ac:dyDescent="0.25">
      <c r="M23723"/>
    </row>
    <row r="23724" spans="13:13" x14ac:dyDescent="0.25">
      <c r="M23724"/>
    </row>
    <row r="23725" spans="13:13" x14ac:dyDescent="0.25">
      <c r="M23725"/>
    </row>
    <row r="23726" spans="13:13" x14ac:dyDescent="0.25">
      <c r="M23726"/>
    </row>
    <row r="23727" spans="13:13" x14ac:dyDescent="0.25">
      <c r="M23727"/>
    </row>
    <row r="23728" spans="13:13" x14ac:dyDescent="0.25">
      <c r="M23728"/>
    </row>
    <row r="23729" spans="13:13" x14ac:dyDescent="0.25">
      <c r="M23729"/>
    </row>
    <row r="23730" spans="13:13" x14ac:dyDescent="0.25">
      <c r="M23730"/>
    </row>
    <row r="23731" spans="13:13" x14ac:dyDescent="0.25">
      <c r="M23731"/>
    </row>
    <row r="23732" spans="13:13" x14ac:dyDescent="0.25">
      <c r="M23732"/>
    </row>
    <row r="23733" spans="13:13" x14ac:dyDescent="0.25">
      <c r="M23733"/>
    </row>
    <row r="23734" spans="13:13" x14ac:dyDescent="0.25">
      <c r="M23734"/>
    </row>
    <row r="23735" spans="13:13" x14ac:dyDescent="0.25">
      <c r="M23735"/>
    </row>
    <row r="23736" spans="13:13" x14ac:dyDescent="0.25">
      <c r="M23736"/>
    </row>
    <row r="23737" spans="13:13" x14ac:dyDescent="0.25">
      <c r="M23737"/>
    </row>
    <row r="23738" spans="13:13" x14ac:dyDescent="0.25">
      <c r="M23738"/>
    </row>
    <row r="23739" spans="13:13" x14ac:dyDescent="0.25">
      <c r="M23739"/>
    </row>
    <row r="23740" spans="13:13" x14ac:dyDescent="0.25">
      <c r="M23740"/>
    </row>
    <row r="23741" spans="13:13" x14ac:dyDescent="0.25">
      <c r="M23741"/>
    </row>
    <row r="23742" spans="13:13" x14ac:dyDescent="0.25">
      <c r="M23742"/>
    </row>
    <row r="23743" spans="13:13" x14ac:dyDescent="0.25">
      <c r="M23743"/>
    </row>
    <row r="23744" spans="13:13" x14ac:dyDescent="0.25">
      <c r="M23744"/>
    </row>
    <row r="23745" spans="13:13" x14ac:dyDescent="0.25">
      <c r="M23745"/>
    </row>
    <row r="23746" spans="13:13" x14ac:dyDescent="0.25">
      <c r="M23746"/>
    </row>
    <row r="23747" spans="13:13" x14ac:dyDescent="0.25">
      <c r="M23747"/>
    </row>
    <row r="23748" spans="13:13" x14ac:dyDescent="0.25">
      <c r="M23748"/>
    </row>
    <row r="23749" spans="13:13" x14ac:dyDescent="0.25">
      <c r="M23749"/>
    </row>
    <row r="23750" spans="13:13" x14ac:dyDescent="0.25">
      <c r="M23750"/>
    </row>
    <row r="23751" spans="13:13" x14ac:dyDescent="0.25">
      <c r="M23751"/>
    </row>
    <row r="23752" spans="13:13" x14ac:dyDescent="0.25">
      <c r="M23752"/>
    </row>
    <row r="23753" spans="13:13" x14ac:dyDescent="0.25">
      <c r="M23753"/>
    </row>
    <row r="23754" spans="13:13" x14ac:dyDescent="0.25">
      <c r="M23754"/>
    </row>
    <row r="23755" spans="13:13" x14ac:dyDescent="0.25">
      <c r="M23755"/>
    </row>
    <row r="23756" spans="13:13" x14ac:dyDescent="0.25">
      <c r="M23756"/>
    </row>
    <row r="23757" spans="13:13" x14ac:dyDescent="0.25">
      <c r="M23757"/>
    </row>
    <row r="23758" spans="13:13" x14ac:dyDescent="0.25">
      <c r="M23758"/>
    </row>
    <row r="23759" spans="13:13" x14ac:dyDescent="0.25">
      <c r="M23759"/>
    </row>
    <row r="23760" spans="13:13" x14ac:dyDescent="0.25">
      <c r="M23760"/>
    </row>
    <row r="23761" spans="13:13" x14ac:dyDescent="0.25">
      <c r="M23761"/>
    </row>
    <row r="23762" spans="13:13" x14ac:dyDescent="0.25">
      <c r="M23762"/>
    </row>
    <row r="23763" spans="13:13" x14ac:dyDescent="0.25">
      <c r="M23763"/>
    </row>
    <row r="23764" spans="13:13" x14ac:dyDescent="0.25">
      <c r="M23764"/>
    </row>
    <row r="23765" spans="13:13" x14ac:dyDescent="0.25">
      <c r="M23765"/>
    </row>
    <row r="23766" spans="13:13" x14ac:dyDescent="0.25">
      <c r="M23766"/>
    </row>
    <row r="23767" spans="13:13" x14ac:dyDescent="0.25">
      <c r="M23767"/>
    </row>
    <row r="23768" spans="13:13" x14ac:dyDescent="0.25">
      <c r="M23768"/>
    </row>
    <row r="23769" spans="13:13" x14ac:dyDescent="0.25">
      <c r="M23769"/>
    </row>
    <row r="23770" spans="13:13" x14ac:dyDescent="0.25">
      <c r="M23770"/>
    </row>
    <row r="23771" spans="13:13" x14ac:dyDescent="0.25">
      <c r="M23771"/>
    </row>
    <row r="23772" spans="13:13" x14ac:dyDescent="0.25">
      <c r="M23772"/>
    </row>
    <row r="23773" spans="13:13" x14ac:dyDescent="0.25">
      <c r="M23773"/>
    </row>
    <row r="23774" spans="13:13" x14ac:dyDescent="0.25">
      <c r="M23774"/>
    </row>
    <row r="23775" spans="13:13" x14ac:dyDescent="0.25">
      <c r="M23775"/>
    </row>
    <row r="23776" spans="13:13" x14ac:dyDescent="0.25">
      <c r="M23776"/>
    </row>
    <row r="23777" spans="13:13" x14ac:dyDescent="0.25">
      <c r="M23777"/>
    </row>
    <row r="23778" spans="13:13" x14ac:dyDescent="0.25">
      <c r="M23778"/>
    </row>
    <row r="23779" spans="13:13" x14ac:dyDescent="0.25">
      <c r="M23779"/>
    </row>
    <row r="23780" spans="13:13" x14ac:dyDescent="0.25">
      <c r="M23780"/>
    </row>
    <row r="23781" spans="13:13" x14ac:dyDescent="0.25">
      <c r="M23781"/>
    </row>
    <row r="23782" spans="13:13" x14ac:dyDescent="0.25">
      <c r="M23782"/>
    </row>
    <row r="23783" spans="13:13" x14ac:dyDescent="0.25">
      <c r="M23783"/>
    </row>
    <row r="23784" spans="13:13" x14ac:dyDescent="0.25">
      <c r="M23784"/>
    </row>
    <row r="23785" spans="13:13" x14ac:dyDescent="0.25">
      <c r="M23785"/>
    </row>
    <row r="23786" spans="13:13" x14ac:dyDescent="0.25">
      <c r="M23786"/>
    </row>
    <row r="23787" spans="13:13" x14ac:dyDescent="0.25">
      <c r="M23787"/>
    </row>
    <row r="23788" spans="13:13" x14ac:dyDescent="0.25">
      <c r="M23788"/>
    </row>
    <row r="23789" spans="13:13" x14ac:dyDescent="0.25">
      <c r="M23789"/>
    </row>
    <row r="23790" spans="13:13" x14ac:dyDescent="0.25">
      <c r="M23790"/>
    </row>
    <row r="23791" spans="13:13" x14ac:dyDescent="0.25">
      <c r="M23791"/>
    </row>
    <row r="23792" spans="13:13" x14ac:dyDescent="0.25">
      <c r="M23792"/>
    </row>
    <row r="23793" spans="13:13" x14ac:dyDescent="0.25">
      <c r="M23793"/>
    </row>
    <row r="23794" spans="13:13" x14ac:dyDescent="0.25">
      <c r="M23794"/>
    </row>
    <row r="23795" spans="13:13" x14ac:dyDescent="0.25">
      <c r="M23795"/>
    </row>
    <row r="23796" spans="13:13" x14ac:dyDescent="0.25">
      <c r="M23796"/>
    </row>
    <row r="23797" spans="13:13" x14ac:dyDescent="0.25">
      <c r="M23797"/>
    </row>
    <row r="23798" spans="13:13" x14ac:dyDescent="0.25">
      <c r="M23798"/>
    </row>
    <row r="23799" spans="13:13" x14ac:dyDescent="0.25">
      <c r="M23799"/>
    </row>
    <row r="23800" spans="13:13" x14ac:dyDescent="0.25">
      <c r="M23800"/>
    </row>
    <row r="23801" spans="13:13" x14ac:dyDescent="0.25">
      <c r="M23801"/>
    </row>
    <row r="23802" spans="13:13" x14ac:dyDescent="0.25">
      <c r="M23802"/>
    </row>
    <row r="23803" spans="13:13" x14ac:dyDescent="0.25">
      <c r="M23803"/>
    </row>
    <row r="23804" spans="13:13" x14ac:dyDescent="0.25">
      <c r="M23804"/>
    </row>
    <row r="23805" spans="13:13" x14ac:dyDescent="0.25">
      <c r="M23805"/>
    </row>
    <row r="23806" spans="13:13" x14ac:dyDescent="0.25">
      <c r="M23806"/>
    </row>
    <row r="23807" spans="13:13" x14ac:dyDescent="0.25">
      <c r="M23807"/>
    </row>
    <row r="23808" spans="13:13" x14ac:dyDescent="0.25">
      <c r="M23808"/>
    </row>
    <row r="23809" spans="13:13" x14ac:dyDescent="0.25">
      <c r="M23809"/>
    </row>
    <row r="23810" spans="13:13" x14ac:dyDescent="0.25">
      <c r="M23810"/>
    </row>
    <row r="23811" spans="13:13" x14ac:dyDescent="0.25">
      <c r="M23811"/>
    </row>
    <row r="23812" spans="13:13" x14ac:dyDescent="0.25">
      <c r="M23812"/>
    </row>
    <row r="23813" spans="13:13" x14ac:dyDescent="0.25">
      <c r="M23813"/>
    </row>
    <row r="23814" spans="13:13" x14ac:dyDescent="0.25">
      <c r="M23814"/>
    </row>
    <row r="23815" spans="13:13" x14ac:dyDescent="0.25">
      <c r="M23815"/>
    </row>
    <row r="23816" spans="13:13" x14ac:dyDescent="0.25">
      <c r="M23816"/>
    </row>
    <row r="23817" spans="13:13" x14ac:dyDescent="0.25">
      <c r="M23817"/>
    </row>
    <row r="23818" spans="13:13" x14ac:dyDescent="0.25">
      <c r="M23818"/>
    </row>
    <row r="23819" spans="13:13" x14ac:dyDescent="0.25">
      <c r="M23819"/>
    </row>
    <row r="23820" spans="13:13" x14ac:dyDescent="0.25">
      <c r="M23820"/>
    </row>
    <row r="23821" spans="13:13" x14ac:dyDescent="0.25">
      <c r="M23821"/>
    </row>
    <row r="23822" spans="13:13" x14ac:dyDescent="0.25">
      <c r="M23822"/>
    </row>
    <row r="23823" spans="13:13" x14ac:dyDescent="0.25">
      <c r="M23823"/>
    </row>
    <row r="23824" spans="13:13" x14ac:dyDescent="0.25">
      <c r="M23824"/>
    </row>
    <row r="23825" spans="13:13" x14ac:dyDescent="0.25">
      <c r="M23825"/>
    </row>
    <row r="23826" spans="13:13" x14ac:dyDescent="0.25">
      <c r="M23826"/>
    </row>
    <row r="23827" spans="13:13" x14ac:dyDescent="0.25">
      <c r="M23827"/>
    </row>
    <row r="23828" spans="13:13" x14ac:dyDescent="0.25">
      <c r="M23828"/>
    </row>
    <row r="23829" spans="13:13" x14ac:dyDescent="0.25">
      <c r="M23829"/>
    </row>
    <row r="23830" spans="13:13" x14ac:dyDescent="0.25">
      <c r="M23830"/>
    </row>
    <row r="23831" spans="13:13" x14ac:dyDescent="0.25">
      <c r="M23831"/>
    </row>
    <row r="23832" spans="13:13" x14ac:dyDescent="0.25">
      <c r="M23832"/>
    </row>
    <row r="23833" spans="13:13" x14ac:dyDescent="0.25">
      <c r="M23833"/>
    </row>
    <row r="23834" spans="13:13" x14ac:dyDescent="0.25">
      <c r="M23834"/>
    </row>
    <row r="23835" spans="13:13" x14ac:dyDescent="0.25">
      <c r="M23835"/>
    </row>
    <row r="23836" spans="13:13" x14ac:dyDescent="0.25">
      <c r="M23836"/>
    </row>
    <row r="23837" spans="13:13" x14ac:dyDescent="0.25">
      <c r="M23837"/>
    </row>
    <row r="23838" spans="13:13" x14ac:dyDescent="0.25">
      <c r="M23838"/>
    </row>
    <row r="23839" spans="13:13" x14ac:dyDescent="0.25">
      <c r="M23839"/>
    </row>
    <row r="23840" spans="13:13" x14ac:dyDescent="0.25">
      <c r="M23840"/>
    </row>
    <row r="23841" spans="13:13" x14ac:dyDescent="0.25">
      <c r="M23841"/>
    </row>
    <row r="23842" spans="13:13" x14ac:dyDescent="0.25">
      <c r="M23842"/>
    </row>
    <row r="23843" spans="13:13" x14ac:dyDescent="0.25">
      <c r="M23843"/>
    </row>
    <row r="23844" spans="13:13" x14ac:dyDescent="0.25">
      <c r="M23844"/>
    </row>
    <row r="23845" spans="13:13" x14ac:dyDescent="0.25">
      <c r="M23845"/>
    </row>
    <row r="23846" spans="13:13" x14ac:dyDescent="0.25">
      <c r="M23846"/>
    </row>
    <row r="23847" spans="13:13" x14ac:dyDescent="0.25">
      <c r="M23847"/>
    </row>
    <row r="23848" spans="13:13" x14ac:dyDescent="0.25">
      <c r="M23848"/>
    </row>
    <row r="23849" spans="13:13" x14ac:dyDescent="0.25">
      <c r="M23849"/>
    </row>
    <row r="23850" spans="13:13" x14ac:dyDescent="0.25">
      <c r="M23850"/>
    </row>
    <row r="23851" spans="13:13" x14ac:dyDescent="0.25">
      <c r="M23851"/>
    </row>
    <row r="23852" spans="13:13" x14ac:dyDescent="0.25">
      <c r="M23852"/>
    </row>
    <row r="23853" spans="13:13" x14ac:dyDescent="0.25">
      <c r="M23853"/>
    </row>
    <row r="23854" spans="13:13" x14ac:dyDescent="0.25">
      <c r="M23854"/>
    </row>
    <row r="23855" spans="13:13" x14ac:dyDescent="0.25">
      <c r="M23855"/>
    </row>
    <row r="23856" spans="13:13" x14ac:dyDescent="0.25">
      <c r="M23856"/>
    </row>
    <row r="23857" spans="13:13" x14ac:dyDescent="0.25">
      <c r="M23857"/>
    </row>
    <row r="23858" spans="13:13" x14ac:dyDescent="0.25">
      <c r="M23858"/>
    </row>
    <row r="23859" spans="13:13" x14ac:dyDescent="0.25">
      <c r="M23859"/>
    </row>
    <row r="23860" spans="13:13" x14ac:dyDescent="0.25">
      <c r="M23860"/>
    </row>
    <row r="23861" spans="13:13" x14ac:dyDescent="0.25">
      <c r="M23861"/>
    </row>
    <row r="23862" spans="13:13" x14ac:dyDescent="0.25">
      <c r="M23862"/>
    </row>
    <row r="23863" spans="13:13" x14ac:dyDescent="0.25">
      <c r="M23863"/>
    </row>
    <row r="23864" spans="13:13" x14ac:dyDescent="0.25">
      <c r="M23864"/>
    </row>
    <row r="23865" spans="13:13" x14ac:dyDescent="0.25">
      <c r="M23865"/>
    </row>
    <row r="23866" spans="13:13" x14ac:dyDescent="0.25">
      <c r="M23866"/>
    </row>
    <row r="23867" spans="13:13" x14ac:dyDescent="0.25">
      <c r="M23867"/>
    </row>
    <row r="23868" spans="13:13" x14ac:dyDescent="0.25">
      <c r="M23868"/>
    </row>
    <row r="23869" spans="13:13" x14ac:dyDescent="0.25">
      <c r="M23869"/>
    </row>
    <row r="23870" spans="13:13" x14ac:dyDescent="0.25">
      <c r="M23870"/>
    </row>
    <row r="23871" spans="13:13" x14ac:dyDescent="0.25">
      <c r="M23871"/>
    </row>
    <row r="23872" spans="13:13" x14ac:dyDescent="0.25">
      <c r="M23872"/>
    </row>
    <row r="23873" spans="13:13" x14ac:dyDescent="0.25">
      <c r="M23873"/>
    </row>
    <row r="23874" spans="13:13" x14ac:dyDescent="0.25">
      <c r="M23874"/>
    </row>
    <row r="23875" spans="13:13" x14ac:dyDescent="0.25">
      <c r="M23875"/>
    </row>
    <row r="23876" spans="13:13" x14ac:dyDescent="0.25">
      <c r="M23876"/>
    </row>
    <row r="23877" spans="13:13" x14ac:dyDescent="0.25">
      <c r="M23877"/>
    </row>
    <row r="23878" spans="13:13" x14ac:dyDescent="0.25">
      <c r="M23878"/>
    </row>
    <row r="23879" spans="13:13" x14ac:dyDescent="0.25">
      <c r="M23879"/>
    </row>
    <row r="23880" spans="13:13" x14ac:dyDescent="0.25">
      <c r="M23880"/>
    </row>
    <row r="23881" spans="13:13" x14ac:dyDescent="0.25">
      <c r="M23881"/>
    </row>
    <row r="23882" spans="13:13" x14ac:dyDescent="0.25">
      <c r="M23882"/>
    </row>
    <row r="23883" spans="13:13" x14ac:dyDescent="0.25">
      <c r="M23883"/>
    </row>
    <row r="23884" spans="13:13" x14ac:dyDescent="0.25">
      <c r="M23884"/>
    </row>
    <row r="23885" spans="13:13" x14ac:dyDescent="0.25">
      <c r="M23885"/>
    </row>
    <row r="23886" spans="13:13" x14ac:dyDescent="0.25">
      <c r="M23886"/>
    </row>
    <row r="23887" spans="13:13" x14ac:dyDescent="0.25">
      <c r="M23887"/>
    </row>
    <row r="23888" spans="13:13" x14ac:dyDescent="0.25">
      <c r="M23888"/>
    </row>
    <row r="23889" spans="13:13" x14ac:dyDescent="0.25">
      <c r="M23889"/>
    </row>
    <row r="23890" spans="13:13" x14ac:dyDescent="0.25">
      <c r="M23890"/>
    </row>
    <row r="23891" spans="13:13" x14ac:dyDescent="0.25">
      <c r="M23891"/>
    </row>
    <row r="23892" spans="13:13" x14ac:dyDescent="0.25">
      <c r="M23892"/>
    </row>
    <row r="23893" spans="13:13" x14ac:dyDescent="0.25">
      <c r="M23893"/>
    </row>
    <row r="23894" spans="13:13" x14ac:dyDescent="0.25">
      <c r="M23894"/>
    </row>
    <row r="23895" spans="13:13" x14ac:dyDescent="0.25">
      <c r="M23895"/>
    </row>
    <row r="23896" spans="13:13" x14ac:dyDescent="0.25">
      <c r="M23896"/>
    </row>
    <row r="23897" spans="13:13" x14ac:dyDescent="0.25">
      <c r="M23897"/>
    </row>
    <row r="23898" spans="13:13" x14ac:dyDescent="0.25">
      <c r="M23898"/>
    </row>
    <row r="23899" spans="13:13" x14ac:dyDescent="0.25">
      <c r="M23899"/>
    </row>
    <row r="23900" spans="13:13" x14ac:dyDescent="0.25">
      <c r="M23900"/>
    </row>
    <row r="23901" spans="13:13" x14ac:dyDescent="0.25">
      <c r="M23901"/>
    </row>
    <row r="23902" spans="13:13" x14ac:dyDescent="0.25">
      <c r="M23902"/>
    </row>
    <row r="23903" spans="13:13" x14ac:dyDescent="0.25">
      <c r="M23903"/>
    </row>
    <row r="23904" spans="13:13" x14ac:dyDescent="0.25">
      <c r="M23904"/>
    </row>
    <row r="23905" spans="13:13" x14ac:dyDescent="0.25">
      <c r="M23905"/>
    </row>
    <row r="23906" spans="13:13" x14ac:dyDescent="0.25">
      <c r="M23906"/>
    </row>
    <row r="23907" spans="13:13" x14ac:dyDescent="0.25">
      <c r="M23907"/>
    </row>
    <row r="23908" spans="13:13" x14ac:dyDescent="0.25">
      <c r="M23908"/>
    </row>
    <row r="23909" spans="13:13" x14ac:dyDescent="0.25">
      <c r="M23909"/>
    </row>
    <row r="23910" spans="13:13" x14ac:dyDescent="0.25">
      <c r="M23910"/>
    </row>
    <row r="23911" spans="13:13" x14ac:dyDescent="0.25">
      <c r="M23911"/>
    </row>
    <row r="23912" spans="13:13" x14ac:dyDescent="0.25">
      <c r="M23912"/>
    </row>
    <row r="23913" spans="13:13" x14ac:dyDescent="0.25">
      <c r="M23913"/>
    </row>
    <row r="23914" spans="13:13" x14ac:dyDescent="0.25">
      <c r="M23914"/>
    </row>
    <row r="23915" spans="13:13" x14ac:dyDescent="0.25">
      <c r="M23915"/>
    </row>
    <row r="23916" spans="13:13" x14ac:dyDescent="0.25">
      <c r="M23916"/>
    </row>
    <row r="23917" spans="13:13" x14ac:dyDescent="0.25">
      <c r="M23917"/>
    </row>
    <row r="23918" spans="13:13" x14ac:dyDescent="0.25">
      <c r="M23918"/>
    </row>
    <row r="23919" spans="13:13" x14ac:dyDescent="0.25">
      <c r="M23919"/>
    </row>
    <row r="23920" spans="13:13" x14ac:dyDescent="0.25">
      <c r="M23920"/>
    </row>
    <row r="23921" spans="13:13" x14ac:dyDescent="0.25">
      <c r="M23921"/>
    </row>
    <row r="23922" spans="13:13" x14ac:dyDescent="0.25">
      <c r="M23922"/>
    </row>
    <row r="23923" spans="13:13" x14ac:dyDescent="0.25">
      <c r="M23923"/>
    </row>
    <row r="23924" spans="13:13" x14ac:dyDescent="0.25">
      <c r="M23924"/>
    </row>
    <row r="23925" spans="13:13" x14ac:dyDescent="0.25">
      <c r="M23925"/>
    </row>
    <row r="23926" spans="13:13" x14ac:dyDescent="0.25">
      <c r="M23926"/>
    </row>
    <row r="23927" spans="13:13" x14ac:dyDescent="0.25">
      <c r="M23927"/>
    </row>
    <row r="23928" spans="13:13" x14ac:dyDescent="0.25">
      <c r="M23928"/>
    </row>
    <row r="23929" spans="13:13" x14ac:dyDescent="0.25">
      <c r="M23929"/>
    </row>
    <row r="23930" spans="13:13" x14ac:dyDescent="0.25">
      <c r="M23930"/>
    </row>
    <row r="23931" spans="13:13" x14ac:dyDescent="0.25">
      <c r="M23931"/>
    </row>
    <row r="23932" spans="13:13" x14ac:dyDescent="0.25">
      <c r="M23932"/>
    </row>
    <row r="23933" spans="13:13" x14ac:dyDescent="0.25">
      <c r="M23933"/>
    </row>
    <row r="23934" spans="13:13" x14ac:dyDescent="0.25">
      <c r="M23934"/>
    </row>
    <row r="23935" spans="13:13" x14ac:dyDescent="0.25">
      <c r="M23935"/>
    </row>
    <row r="23936" spans="13:13" x14ac:dyDescent="0.25">
      <c r="M23936"/>
    </row>
    <row r="23937" spans="13:13" x14ac:dyDescent="0.25">
      <c r="M23937"/>
    </row>
    <row r="23938" spans="13:13" x14ac:dyDescent="0.25">
      <c r="M23938"/>
    </row>
    <row r="23939" spans="13:13" x14ac:dyDescent="0.25">
      <c r="M23939"/>
    </row>
    <row r="23940" spans="13:13" x14ac:dyDescent="0.25">
      <c r="M23940"/>
    </row>
    <row r="23941" spans="13:13" x14ac:dyDescent="0.25">
      <c r="M23941"/>
    </row>
    <row r="23942" spans="13:13" x14ac:dyDescent="0.25">
      <c r="M23942"/>
    </row>
    <row r="23943" spans="13:13" x14ac:dyDescent="0.25">
      <c r="M23943"/>
    </row>
    <row r="23944" spans="13:13" x14ac:dyDescent="0.25">
      <c r="M23944"/>
    </row>
    <row r="23945" spans="13:13" x14ac:dyDescent="0.25">
      <c r="M23945"/>
    </row>
    <row r="23946" spans="13:13" x14ac:dyDescent="0.25">
      <c r="M23946"/>
    </row>
    <row r="23947" spans="13:13" x14ac:dyDescent="0.25">
      <c r="M23947"/>
    </row>
    <row r="23948" spans="13:13" x14ac:dyDescent="0.25">
      <c r="M23948"/>
    </row>
    <row r="23949" spans="13:13" x14ac:dyDescent="0.25">
      <c r="M23949"/>
    </row>
    <row r="23950" spans="13:13" x14ac:dyDescent="0.25">
      <c r="M23950"/>
    </row>
    <row r="23951" spans="13:13" x14ac:dyDescent="0.25">
      <c r="M23951"/>
    </row>
    <row r="23952" spans="13:13" x14ac:dyDescent="0.25">
      <c r="M23952"/>
    </row>
    <row r="23953" spans="13:13" x14ac:dyDescent="0.25">
      <c r="M23953"/>
    </row>
    <row r="23954" spans="13:13" x14ac:dyDescent="0.25">
      <c r="M23954"/>
    </row>
    <row r="23955" spans="13:13" x14ac:dyDescent="0.25">
      <c r="M23955"/>
    </row>
    <row r="23956" spans="13:13" x14ac:dyDescent="0.25">
      <c r="M23956"/>
    </row>
    <row r="23957" spans="13:13" x14ac:dyDescent="0.25">
      <c r="M23957"/>
    </row>
    <row r="23958" spans="13:13" x14ac:dyDescent="0.25">
      <c r="M23958"/>
    </row>
    <row r="23959" spans="13:13" x14ac:dyDescent="0.25">
      <c r="M23959"/>
    </row>
    <row r="23960" spans="13:13" x14ac:dyDescent="0.25">
      <c r="M23960"/>
    </row>
    <row r="23961" spans="13:13" x14ac:dyDescent="0.25">
      <c r="M23961"/>
    </row>
    <row r="23962" spans="13:13" x14ac:dyDescent="0.25">
      <c r="M23962"/>
    </row>
    <row r="23963" spans="13:13" x14ac:dyDescent="0.25">
      <c r="M23963"/>
    </row>
    <row r="23964" spans="13:13" x14ac:dyDescent="0.25">
      <c r="M23964"/>
    </row>
    <row r="23965" spans="13:13" x14ac:dyDescent="0.25">
      <c r="M23965"/>
    </row>
    <row r="23966" spans="13:13" x14ac:dyDescent="0.25">
      <c r="M23966"/>
    </row>
    <row r="23967" spans="13:13" x14ac:dyDescent="0.25">
      <c r="M23967"/>
    </row>
    <row r="23968" spans="13:13" x14ac:dyDescent="0.25">
      <c r="M23968"/>
    </row>
    <row r="23969" spans="13:13" x14ac:dyDescent="0.25">
      <c r="M23969"/>
    </row>
    <row r="23970" spans="13:13" x14ac:dyDescent="0.25">
      <c r="M23970"/>
    </row>
    <row r="23971" spans="13:13" x14ac:dyDescent="0.25">
      <c r="M23971"/>
    </row>
    <row r="23972" spans="13:13" x14ac:dyDescent="0.25">
      <c r="M23972"/>
    </row>
    <row r="23973" spans="13:13" x14ac:dyDescent="0.25">
      <c r="M23973"/>
    </row>
    <row r="23974" spans="13:13" x14ac:dyDescent="0.25">
      <c r="M23974"/>
    </row>
    <row r="23975" spans="13:13" x14ac:dyDescent="0.25">
      <c r="M23975"/>
    </row>
    <row r="23976" spans="13:13" x14ac:dyDescent="0.25">
      <c r="M23976"/>
    </row>
    <row r="23977" spans="13:13" x14ac:dyDescent="0.25">
      <c r="M23977"/>
    </row>
    <row r="23978" spans="13:13" x14ac:dyDescent="0.25">
      <c r="M23978"/>
    </row>
    <row r="23979" spans="13:13" x14ac:dyDescent="0.25">
      <c r="M23979"/>
    </row>
    <row r="23980" spans="13:13" x14ac:dyDescent="0.25">
      <c r="M23980"/>
    </row>
    <row r="23981" spans="13:13" x14ac:dyDescent="0.25">
      <c r="M23981"/>
    </row>
    <row r="23982" spans="13:13" x14ac:dyDescent="0.25">
      <c r="M23982"/>
    </row>
    <row r="23983" spans="13:13" x14ac:dyDescent="0.25">
      <c r="M23983"/>
    </row>
    <row r="23984" spans="13:13" x14ac:dyDescent="0.25">
      <c r="M23984"/>
    </row>
    <row r="23985" spans="13:13" x14ac:dyDescent="0.25">
      <c r="M23985"/>
    </row>
    <row r="23986" spans="13:13" x14ac:dyDescent="0.25">
      <c r="M23986"/>
    </row>
    <row r="23987" spans="13:13" x14ac:dyDescent="0.25">
      <c r="M23987"/>
    </row>
    <row r="23988" spans="13:13" x14ac:dyDescent="0.25">
      <c r="M23988"/>
    </row>
    <row r="23989" spans="13:13" x14ac:dyDescent="0.25">
      <c r="M23989"/>
    </row>
    <row r="23990" spans="13:13" x14ac:dyDescent="0.25">
      <c r="M23990"/>
    </row>
    <row r="23991" spans="13:13" x14ac:dyDescent="0.25">
      <c r="M23991"/>
    </row>
    <row r="23992" spans="13:13" x14ac:dyDescent="0.25">
      <c r="M23992"/>
    </row>
    <row r="23993" spans="13:13" x14ac:dyDescent="0.25">
      <c r="M23993"/>
    </row>
    <row r="23994" spans="13:13" x14ac:dyDescent="0.25">
      <c r="M23994"/>
    </row>
    <row r="23995" spans="13:13" x14ac:dyDescent="0.25">
      <c r="M23995"/>
    </row>
    <row r="23996" spans="13:13" x14ac:dyDescent="0.25">
      <c r="M23996"/>
    </row>
    <row r="23997" spans="13:13" x14ac:dyDescent="0.25">
      <c r="M23997"/>
    </row>
    <row r="23998" spans="13:13" x14ac:dyDescent="0.25">
      <c r="M23998"/>
    </row>
    <row r="23999" spans="13:13" x14ac:dyDescent="0.25">
      <c r="M23999"/>
    </row>
    <row r="24000" spans="13:13" x14ac:dyDescent="0.25">
      <c r="M24000"/>
    </row>
    <row r="24001" spans="13:13" x14ac:dyDescent="0.25">
      <c r="M24001"/>
    </row>
    <row r="24002" spans="13:13" x14ac:dyDescent="0.25">
      <c r="M24002"/>
    </row>
    <row r="24003" spans="13:13" x14ac:dyDescent="0.25">
      <c r="M24003"/>
    </row>
    <row r="24004" spans="13:13" x14ac:dyDescent="0.25">
      <c r="M24004"/>
    </row>
    <row r="24005" spans="13:13" x14ac:dyDescent="0.25">
      <c r="M24005"/>
    </row>
    <row r="24006" spans="13:13" x14ac:dyDescent="0.25">
      <c r="M24006"/>
    </row>
    <row r="24007" spans="13:13" x14ac:dyDescent="0.25">
      <c r="M24007"/>
    </row>
    <row r="24008" spans="13:13" x14ac:dyDescent="0.25">
      <c r="M24008"/>
    </row>
    <row r="24009" spans="13:13" x14ac:dyDescent="0.25">
      <c r="M24009"/>
    </row>
    <row r="24010" spans="13:13" x14ac:dyDescent="0.25">
      <c r="M24010"/>
    </row>
    <row r="24011" spans="13:13" x14ac:dyDescent="0.25">
      <c r="M24011"/>
    </row>
    <row r="24012" spans="13:13" x14ac:dyDescent="0.25">
      <c r="M24012"/>
    </row>
    <row r="24013" spans="13:13" x14ac:dyDescent="0.25">
      <c r="M24013"/>
    </row>
    <row r="24014" spans="13:13" x14ac:dyDescent="0.25">
      <c r="M24014"/>
    </row>
    <row r="24015" spans="13:13" x14ac:dyDescent="0.25">
      <c r="M24015"/>
    </row>
    <row r="24016" spans="13:13" x14ac:dyDescent="0.25">
      <c r="M24016"/>
    </row>
    <row r="24017" spans="13:13" x14ac:dyDescent="0.25">
      <c r="M24017"/>
    </row>
    <row r="24018" spans="13:13" x14ac:dyDescent="0.25">
      <c r="M24018"/>
    </row>
    <row r="24019" spans="13:13" x14ac:dyDescent="0.25">
      <c r="M24019"/>
    </row>
    <row r="24020" spans="13:13" x14ac:dyDescent="0.25">
      <c r="M24020"/>
    </row>
    <row r="24021" spans="13:13" x14ac:dyDescent="0.25">
      <c r="M24021"/>
    </row>
    <row r="24022" spans="13:13" x14ac:dyDescent="0.25">
      <c r="M24022"/>
    </row>
    <row r="24023" spans="13:13" x14ac:dyDescent="0.25">
      <c r="M24023"/>
    </row>
    <row r="24024" spans="13:13" x14ac:dyDescent="0.25">
      <c r="M24024"/>
    </row>
    <row r="24025" spans="13:13" x14ac:dyDescent="0.25">
      <c r="M24025"/>
    </row>
    <row r="24026" spans="13:13" x14ac:dyDescent="0.25">
      <c r="M24026"/>
    </row>
    <row r="24027" spans="13:13" x14ac:dyDescent="0.25">
      <c r="M24027"/>
    </row>
    <row r="24028" spans="13:13" x14ac:dyDescent="0.25">
      <c r="M24028"/>
    </row>
    <row r="24029" spans="13:13" x14ac:dyDescent="0.25">
      <c r="M24029"/>
    </row>
    <row r="24030" spans="13:13" x14ac:dyDescent="0.25">
      <c r="M24030"/>
    </row>
    <row r="24031" spans="13:13" x14ac:dyDescent="0.25">
      <c r="M24031"/>
    </row>
    <row r="24032" spans="13:13" x14ac:dyDescent="0.25">
      <c r="M24032"/>
    </row>
    <row r="24033" spans="13:13" x14ac:dyDescent="0.25">
      <c r="M24033"/>
    </row>
    <row r="24034" spans="13:13" x14ac:dyDescent="0.25">
      <c r="M24034"/>
    </row>
    <row r="24035" spans="13:13" x14ac:dyDescent="0.25">
      <c r="M24035"/>
    </row>
    <row r="24036" spans="13:13" x14ac:dyDescent="0.25">
      <c r="M24036"/>
    </row>
    <row r="24037" spans="13:13" x14ac:dyDescent="0.25">
      <c r="M24037"/>
    </row>
    <row r="24038" spans="13:13" x14ac:dyDescent="0.25">
      <c r="M24038"/>
    </row>
    <row r="24039" spans="13:13" x14ac:dyDescent="0.25">
      <c r="M24039"/>
    </row>
    <row r="24040" spans="13:13" x14ac:dyDescent="0.25">
      <c r="M24040"/>
    </row>
    <row r="24041" spans="13:13" x14ac:dyDescent="0.25">
      <c r="M24041"/>
    </row>
    <row r="24042" spans="13:13" x14ac:dyDescent="0.25">
      <c r="M24042"/>
    </row>
    <row r="24043" spans="13:13" x14ac:dyDescent="0.25">
      <c r="M24043"/>
    </row>
    <row r="24044" spans="13:13" x14ac:dyDescent="0.25">
      <c r="M24044"/>
    </row>
    <row r="24045" spans="13:13" x14ac:dyDescent="0.25">
      <c r="M24045"/>
    </row>
    <row r="24046" spans="13:13" x14ac:dyDescent="0.25">
      <c r="M24046"/>
    </row>
    <row r="24047" spans="13:13" x14ac:dyDescent="0.25">
      <c r="M24047"/>
    </row>
    <row r="24048" spans="13:13" x14ac:dyDescent="0.25">
      <c r="M24048"/>
    </row>
    <row r="24049" spans="13:13" x14ac:dyDescent="0.25">
      <c r="M24049"/>
    </row>
    <row r="24050" spans="13:13" x14ac:dyDescent="0.25">
      <c r="M24050"/>
    </row>
    <row r="24051" spans="13:13" x14ac:dyDescent="0.25">
      <c r="M24051"/>
    </row>
    <row r="24052" spans="13:13" x14ac:dyDescent="0.25">
      <c r="M24052"/>
    </row>
    <row r="24053" spans="13:13" x14ac:dyDescent="0.25">
      <c r="M24053"/>
    </row>
    <row r="24054" spans="13:13" x14ac:dyDescent="0.25">
      <c r="M24054"/>
    </row>
    <row r="24055" spans="13:13" x14ac:dyDescent="0.25">
      <c r="M24055"/>
    </row>
    <row r="24056" spans="13:13" x14ac:dyDescent="0.25">
      <c r="M24056"/>
    </row>
    <row r="24057" spans="13:13" x14ac:dyDescent="0.25">
      <c r="M24057"/>
    </row>
    <row r="24058" spans="13:13" x14ac:dyDescent="0.25">
      <c r="M24058"/>
    </row>
    <row r="24059" spans="13:13" x14ac:dyDescent="0.25">
      <c r="M24059"/>
    </row>
    <row r="24060" spans="13:13" x14ac:dyDescent="0.25">
      <c r="M24060"/>
    </row>
    <row r="24061" spans="13:13" x14ac:dyDescent="0.25">
      <c r="M24061"/>
    </row>
    <row r="24062" spans="13:13" x14ac:dyDescent="0.25">
      <c r="M24062"/>
    </row>
    <row r="24063" spans="13:13" x14ac:dyDescent="0.25">
      <c r="M24063"/>
    </row>
    <row r="24064" spans="13:13" x14ac:dyDescent="0.25">
      <c r="M24064"/>
    </row>
    <row r="24065" spans="13:13" x14ac:dyDescent="0.25">
      <c r="M24065"/>
    </row>
    <row r="24066" spans="13:13" x14ac:dyDescent="0.25">
      <c r="M24066"/>
    </row>
    <row r="24067" spans="13:13" x14ac:dyDescent="0.25">
      <c r="M24067"/>
    </row>
    <row r="24068" spans="13:13" x14ac:dyDescent="0.25">
      <c r="M24068"/>
    </row>
    <row r="24069" spans="13:13" x14ac:dyDescent="0.25">
      <c r="M24069"/>
    </row>
    <row r="24070" spans="13:13" x14ac:dyDescent="0.25">
      <c r="M24070"/>
    </row>
    <row r="24071" spans="13:13" x14ac:dyDescent="0.25">
      <c r="M24071"/>
    </row>
    <row r="24072" spans="13:13" x14ac:dyDescent="0.25">
      <c r="M24072"/>
    </row>
    <row r="24073" spans="13:13" x14ac:dyDescent="0.25">
      <c r="M24073"/>
    </row>
    <row r="24074" spans="13:13" x14ac:dyDescent="0.25">
      <c r="M24074"/>
    </row>
    <row r="24075" spans="13:13" x14ac:dyDescent="0.25">
      <c r="M24075"/>
    </row>
    <row r="24076" spans="13:13" x14ac:dyDescent="0.25">
      <c r="M24076"/>
    </row>
    <row r="24077" spans="13:13" x14ac:dyDescent="0.25">
      <c r="M24077"/>
    </row>
    <row r="24078" spans="13:13" x14ac:dyDescent="0.25">
      <c r="M24078"/>
    </row>
    <row r="24079" spans="13:13" x14ac:dyDescent="0.25">
      <c r="M24079"/>
    </row>
    <row r="24080" spans="13:13" x14ac:dyDescent="0.25">
      <c r="M24080"/>
    </row>
    <row r="24081" spans="13:13" x14ac:dyDescent="0.25">
      <c r="M24081"/>
    </row>
    <row r="24082" spans="13:13" x14ac:dyDescent="0.25">
      <c r="M24082"/>
    </row>
    <row r="24083" spans="13:13" x14ac:dyDescent="0.25">
      <c r="M24083"/>
    </row>
    <row r="24084" spans="13:13" x14ac:dyDescent="0.25">
      <c r="M24084"/>
    </row>
    <row r="24085" spans="13:13" x14ac:dyDescent="0.25">
      <c r="M24085"/>
    </row>
    <row r="24086" spans="13:13" x14ac:dyDescent="0.25">
      <c r="M24086"/>
    </row>
    <row r="24087" spans="13:13" x14ac:dyDescent="0.25">
      <c r="M24087"/>
    </row>
    <row r="24088" spans="13:13" x14ac:dyDescent="0.25">
      <c r="M24088"/>
    </row>
    <row r="24089" spans="13:13" x14ac:dyDescent="0.25">
      <c r="M24089"/>
    </row>
    <row r="24090" spans="13:13" x14ac:dyDescent="0.25">
      <c r="M24090"/>
    </row>
    <row r="24091" spans="13:13" x14ac:dyDescent="0.25">
      <c r="M24091"/>
    </row>
    <row r="24092" spans="13:13" x14ac:dyDescent="0.25">
      <c r="M24092"/>
    </row>
    <row r="24093" spans="13:13" x14ac:dyDescent="0.25">
      <c r="M24093"/>
    </row>
    <row r="24094" spans="13:13" x14ac:dyDescent="0.25">
      <c r="M24094"/>
    </row>
    <row r="24095" spans="13:13" x14ac:dyDescent="0.25">
      <c r="M24095"/>
    </row>
    <row r="24096" spans="13:13" x14ac:dyDescent="0.25">
      <c r="M24096"/>
    </row>
    <row r="24097" spans="13:13" x14ac:dyDescent="0.25">
      <c r="M24097"/>
    </row>
    <row r="24098" spans="13:13" x14ac:dyDescent="0.25">
      <c r="M24098"/>
    </row>
    <row r="24099" spans="13:13" x14ac:dyDescent="0.25">
      <c r="M24099"/>
    </row>
    <row r="24100" spans="13:13" x14ac:dyDescent="0.25">
      <c r="M24100"/>
    </row>
    <row r="24101" spans="13:13" x14ac:dyDescent="0.25">
      <c r="M24101"/>
    </row>
    <row r="24102" spans="13:13" x14ac:dyDescent="0.25">
      <c r="M24102"/>
    </row>
    <row r="24103" spans="13:13" x14ac:dyDescent="0.25">
      <c r="M24103"/>
    </row>
    <row r="24104" spans="13:13" x14ac:dyDescent="0.25">
      <c r="M24104"/>
    </row>
    <row r="24105" spans="13:13" x14ac:dyDescent="0.25">
      <c r="M24105"/>
    </row>
    <row r="24106" spans="13:13" x14ac:dyDescent="0.25">
      <c r="M24106"/>
    </row>
    <row r="24107" spans="13:13" x14ac:dyDescent="0.25">
      <c r="M24107"/>
    </row>
    <row r="24108" spans="13:13" x14ac:dyDescent="0.25">
      <c r="M24108"/>
    </row>
    <row r="24109" spans="13:13" x14ac:dyDescent="0.25">
      <c r="M24109"/>
    </row>
    <row r="24110" spans="13:13" x14ac:dyDescent="0.25">
      <c r="M24110"/>
    </row>
    <row r="24111" spans="13:13" x14ac:dyDescent="0.25">
      <c r="M24111"/>
    </row>
    <row r="24112" spans="13:13" x14ac:dyDescent="0.25">
      <c r="M24112"/>
    </row>
    <row r="24113" spans="13:13" x14ac:dyDescent="0.25">
      <c r="M24113"/>
    </row>
    <row r="24114" spans="13:13" x14ac:dyDescent="0.25">
      <c r="M24114"/>
    </row>
    <row r="24115" spans="13:13" x14ac:dyDescent="0.25">
      <c r="M24115"/>
    </row>
    <row r="24116" spans="13:13" x14ac:dyDescent="0.25">
      <c r="M24116"/>
    </row>
    <row r="24117" spans="13:13" x14ac:dyDescent="0.25">
      <c r="M24117"/>
    </row>
    <row r="24118" spans="13:13" x14ac:dyDescent="0.25">
      <c r="M24118"/>
    </row>
    <row r="24119" spans="13:13" x14ac:dyDescent="0.25">
      <c r="M24119"/>
    </row>
    <row r="24120" spans="13:13" x14ac:dyDescent="0.25">
      <c r="M24120"/>
    </row>
    <row r="24121" spans="13:13" x14ac:dyDescent="0.25">
      <c r="M24121"/>
    </row>
    <row r="24122" spans="13:13" x14ac:dyDescent="0.25">
      <c r="M24122"/>
    </row>
    <row r="24123" spans="13:13" x14ac:dyDescent="0.25">
      <c r="M24123"/>
    </row>
    <row r="24124" spans="13:13" x14ac:dyDescent="0.25">
      <c r="M24124"/>
    </row>
    <row r="24125" spans="13:13" x14ac:dyDescent="0.25">
      <c r="M24125"/>
    </row>
    <row r="24126" spans="13:13" x14ac:dyDescent="0.25">
      <c r="M24126"/>
    </row>
    <row r="24127" spans="13:13" x14ac:dyDescent="0.25">
      <c r="M24127"/>
    </row>
    <row r="24128" spans="13:13" x14ac:dyDescent="0.25">
      <c r="M24128"/>
    </row>
    <row r="24129" spans="13:13" x14ac:dyDescent="0.25">
      <c r="M24129"/>
    </row>
    <row r="24130" spans="13:13" x14ac:dyDescent="0.25">
      <c r="M24130"/>
    </row>
    <row r="24131" spans="13:13" x14ac:dyDescent="0.25">
      <c r="M24131"/>
    </row>
    <row r="24132" spans="13:13" x14ac:dyDescent="0.25">
      <c r="M24132"/>
    </row>
    <row r="24133" spans="13:13" x14ac:dyDescent="0.25">
      <c r="M24133"/>
    </row>
    <row r="24134" spans="13:13" x14ac:dyDescent="0.25">
      <c r="M24134"/>
    </row>
    <row r="24135" spans="13:13" x14ac:dyDescent="0.25">
      <c r="M24135"/>
    </row>
    <row r="24136" spans="13:13" x14ac:dyDescent="0.25">
      <c r="M24136"/>
    </row>
    <row r="24137" spans="13:13" x14ac:dyDescent="0.25">
      <c r="M24137"/>
    </row>
    <row r="24138" spans="13:13" x14ac:dyDescent="0.25">
      <c r="M24138"/>
    </row>
    <row r="24139" spans="13:13" x14ac:dyDescent="0.25">
      <c r="M24139"/>
    </row>
    <row r="24140" spans="13:13" x14ac:dyDescent="0.25">
      <c r="M24140"/>
    </row>
    <row r="24141" spans="13:13" x14ac:dyDescent="0.25">
      <c r="M24141"/>
    </row>
    <row r="24142" spans="13:13" x14ac:dyDescent="0.25">
      <c r="M24142"/>
    </row>
    <row r="24143" spans="13:13" x14ac:dyDescent="0.25">
      <c r="M24143"/>
    </row>
    <row r="24144" spans="13:13" x14ac:dyDescent="0.25">
      <c r="M24144"/>
    </row>
    <row r="24145" spans="13:13" x14ac:dyDescent="0.25">
      <c r="M24145"/>
    </row>
    <row r="24146" spans="13:13" x14ac:dyDescent="0.25">
      <c r="M24146"/>
    </row>
    <row r="24147" spans="13:13" x14ac:dyDescent="0.25">
      <c r="M24147"/>
    </row>
    <row r="24148" spans="13:13" x14ac:dyDescent="0.25">
      <c r="M24148"/>
    </row>
    <row r="24149" spans="13:13" x14ac:dyDescent="0.25">
      <c r="M24149"/>
    </row>
    <row r="24150" spans="13:13" x14ac:dyDescent="0.25">
      <c r="M24150"/>
    </row>
    <row r="24151" spans="13:13" x14ac:dyDescent="0.25">
      <c r="M24151"/>
    </row>
    <row r="24152" spans="13:13" x14ac:dyDescent="0.25">
      <c r="M24152"/>
    </row>
    <row r="24153" spans="13:13" x14ac:dyDescent="0.25">
      <c r="M24153"/>
    </row>
    <row r="24154" spans="13:13" x14ac:dyDescent="0.25">
      <c r="M24154"/>
    </row>
    <row r="24155" spans="13:13" x14ac:dyDescent="0.25">
      <c r="M24155"/>
    </row>
    <row r="24156" spans="13:13" x14ac:dyDescent="0.25">
      <c r="M24156"/>
    </row>
    <row r="24157" spans="13:13" x14ac:dyDescent="0.25">
      <c r="M24157"/>
    </row>
    <row r="24158" spans="13:13" x14ac:dyDescent="0.25">
      <c r="M24158"/>
    </row>
    <row r="24159" spans="13:13" x14ac:dyDescent="0.25">
      <c r="M24159"/>
    </row>
    <row r="24160" spans="13:13" x14ac:dyDescent="0.25">
      <c r="M24160"/>
    </row>
    <row r="24161" spans="13:13" x14ac:dyDescent="0.25">
      <c r="M24161"/>
    </row>
    <row r="24162" spans="13:13" x14ac:dyDescent="0.25">
      <c r="M24162"/>
    </row>
    <row r="24163" spans="13:13" x14ac:dyDescent="0.25">
      <c r="M24163"/>
    </row>
    <row r="24164" spans="13:13" x14ac:dyDescent="0.25">
      <c r="M24164"/>
    </row>
    <row r="24165" spans="13:13" x14ac:dyDescent="0.25">
      <c r="M24165"/>
    </row>
    <row r="24166" spans="13:13" x14ac:dyDescent="0.25">
      <c r="M24166"/>
    </row>
    <row r="24167" spans="13:13" x14ac:dyDescent="0.25">
      <c r="M24167"/>
    </row>
    <row r="24168" spans="13:13" x14ac:dyDescent="0.25">
      <c r="M24168"/>
    </row>
    <row r="24169" spans="13:13" x14ac:dyDescent="0.25">
      <c r="M24169"/>
    </row>
    <row r="24170" spans="13:13" x14ac:dyDescent="0.25">
      <c r="M24170"/>
    </row>
    <row r="24171" spans="13:13" x14ac:dyDescent="0.25">
      <c r="M24171"/>
    </row>
    <row r="24172" spans="13:13" x14ac:dyDescent="0.25">
      <c r="M24172"/>
    </row>
    <row r="24173" spans="13:13" x14ac:dyDescent="0.25">
      <c r="M24173"/>
    </row>
    <row r="24174" spans="13:13" x14ac:dyDescent="0.25">
      <c r="M24174"/>
    </row>
    <row r="24175" spans="13:13" x14ac:dyDescent="0.25">
      <c r="M24175"/>
    </row>
    <row r="24176" spans="13:13" x14ac:dyDescent="0.25">
      <c r="M24176"/>
    </row>
    <row r="24177" spans="13:13" x14ac:dyDescent="0.25">
      <c r="M24177"/>
    </row>
    <row r="24178" spans="13:13" x14ac:dyDescent="0.25">
      <c r="M24178"/>
    </row>
    <row r="24179" spans="13:13" x14ac:dyDescent="0.25">
      <c r="M24179"/>
    </row>
    <row r="24180" spans="13:13" x14ac:dyDescent="0.25">
      <c r="M24180"/>
    </row>
    <row r="24181" spans="13:13" x14ac:dyDescent="0.25">
      <c r="M24181"/>
    </row>
    <row r="24182" spans="13:13" x14ac:dyDescent="0.25">
      <c r="M24182"/>
    </row>
    <row r="24183" spans="13:13" x14ac:dyDescent="0.25">
      <c r="M24183"/>
    </row>
    <row r="24184" spans="13:13" x14ac:dyDescent="0.25">
      <c r="M24184"/>
    </row>
    <row r="24185" spans="13:13" x14ac:dyDescent="0.25">
      <c r="M24185"/>
    </row>
    <row r="24186" spans="13:13" x14ac:dyDescent="0.25">
      <c r="M24186"/>
    </row>
    <row r="24187" spans="13:13" x14ac:dyDescent="0.25">
      <c r="M24187"/>
    </row>
    <row r="24188" spans="13:13" x14ac:dyDescent="0.25">
      <c r="M24188"/>
    </row>
    <row r="24189" spans="13:13" x14ac:dyDescent="0.25">
      <c r="M24189"/>
    </row>
    <row r="24190" spans="13:13" x14ac:dyDescent="0.25">
      <c r="M24190"/>
    </row>
    <row r="24191" spans="13:13" x14ac:dyDescent="0.25">
      <c r="M24191"/>
    </row>
    <row r="24192" spans="13:13" x14ac:dyDescent="0.25">
      <c r="M24192"/>
    </row>
    <row r="24193" spans="13:13" x14ac:dyDescent="0.25">
      <c r="M24193"/>
    </row>
    <row r="24194" spans="13:13" x14ac:dyDescent="0.25">
      <c r="M24194"/>
    </row>
    <row r="24195" spans="13:13" x14ac:dyDescent="0.25">
      <c r="M24195"/>
    </row>
    <row r="24196" spans="13:13" x14ac:dyDescent="0.25">
      <c r="M24196"/>
    </row>
    <row r="24197" spans="13:13" x14ac:dyDescent="0.25">
      <c r="M24197"/>
    </row>
    <row r="24198" spans="13:13" x14ac:dyDescent="0.25">
      <c r="M24198"/>
    </row>
    <row r="24199" spans="13:13" x14ac:dyDescent="0.25">
      <c r="M24199"/>
    </row>
    <row r="24200" spans="13:13" x14ac:dyDescent="0.25">
      <c r="M24200"/>
    </row>
    <row r="24201" spans="13:13" x14ac:dyDescent="0.25">
      <c r="M24201"/>
    </row>
    <row r="24202" spans="13:13" x14ac:dyDescent="0.25">
      <c r="M24202"/>
    </row>
    <row r="24203" spans="13:13" x14ac:dyDescent="0.25">
      <c r="M24203"/>
    </row>
    <row r="24204" spans="13:13" x14ac:dyDescent="0.25">
      <c r="M24204"/>
    </row>
    <row r="24205" spans="13:13" x14ac:dyDescent="0.25">
      <c r="M24205"/>
    </row>
    <row r="24206" spans="13:13" x14ac:dyDescent="0.25">
      <c r="M24206"/>
    </row>
    <row r="24207" spans="13:13" x14ac:dyDescent="0.25">
      <c r="M24207"/>
    </row>
    <row r="24208" spans="13:13" x14ac:dyDescent="0.25">
      <c r="M24208"/>
    </row>
    <row r="24209" spans="13:13" x14ac:dyDescent="0.25">
      <c r="M24209"/>
    </row>
    <row r="24210" spans="13:13" x14ac:dyDescent="0.25">
      <c r="M24210"/>
    </row>
    <row r="24211" spans="13:13" x14ac:dyDescent="0.25">
      <c r="M24211"/>
    </row>
    <row r="24212" spans="13:13" x14ac:dyDescent="0.25">
      <c r="M24212"/>
    </row>
    <row r="24213" spans="13:13" x14ac:dyDescent="0.25">
      <c r="M24213"/>
    </row>
    <row r="24214" spans="13:13" x14ac:dyDescent="0.25">
      <c r="M24214"/>
    </row>
    <row r="24215" spans="13:13" x14ac:dyDescent="0.25">
      <c r="M24215"/>
    </row>
    <row r="24216" spans="13:13" x14ac:dyDescent="0.25">
      <c r="M24216"/>
    </row>
    <row r="24217" spans="13:13" x14ac:dyDescent="0.25">
      <c r="M24217"/>
    </row>
    <row r="24218" spans="13:13" x14ac:dyDescent="0.25">
      <c r="M24218"/>
    </row>
    <row r="24219" spans="13:13" x14ac:dyDescent="0.25">
      <c r="M24219"/>
    </row>
    <row r="24220" spans="13:13" x14ac:dyDescent="0.25">
      <c r="M24220"/>
    </row>
    <row r="24221" spans="13:13" x14ac:dyDescent="0.25">
      <c r="M24221"/>
    </row>
    <row r="24222" spans="13:13" x14ac:dyDescent="0.25">
      <c r="M24222"/>
    </row>
    <row r="24223" spans="13:13" x14ac:dyDescent="0.25">
      <c r="M24223"/>
    </row>
    <row r="24224" spans="13:13" x14ac:dyDescent="0.25">
      <c r="M24224"/>
    </row>
    <row r="24225" spans="13:13" x14ac:dyDescent="0.25">
      <c r="M24225"/>
    </row>
    <row r="24226" spans="13:13" x14ac:dyDescent="0.25">
      <c r="M24226"/>
    </row>
    <row r="24227" spans="13:13" x14ac:dyDescent="0.25">
      <c r="M24227"/>
    </row>
    <row r="24228" spans="13:13" x14ac:dyDescent="0.25">
      <c r="M24228"/>
    </row>
    <row r="24229" spans="13:13" x14ac:dyDescent="0.25">
      <c r="M24229"/>
    </row>
    <row r="24230" spans="13:13" x14ac:dyDescent="0.25">
      <c r="M24230"/>
    </row>
    <row r="24231" spans="13:13" x14ac:dyDescent="0.25">
      <c r="M24231"/>
    </row>
    <row r="24232" spans="13:13" x14ac:dyDescent="0.25">
      <c r="M24232"/>
    </row>
    <row r="24233" spans="13:13" x14ac:dyDescent="0.25">
      <c r="M24233"/>
    </row>
    <row r="24234" spans="13:13" x14ac:dyDescent="0.25">
      <c r="M24234"/>
    </row>
    <row r="24235" spans="13:13" x14ac:dyDescent="0.25">
      <c r="M24235"/>
    </row>
    <row r="24236" spans="13:13" x14ac:dyDescent="0.25">
      <c r="M24236"/>
    </row>
    <row r="24237" spans="13:13" x14ac:dyDescent="0.25">
      <c r="M24237"/>
    </row>
    <row r="24238" spans="13:13" x14ac:dyDescent="0.25">
      <c r="M24238"/>
    </row>
    <row r="24239" spans="13:13" x14ac:dyDescent="0.25">
      <c r="M24239"/>
    </row>
    <row r="24240" spans="13:13" x14ac:dyDescent="0.25">
      <c r="M24240"/>
    </row>
    <row r="24241" spans="13:13" x14ac:dyDescent="0.25">
      <c r="M24241"/>
    </row>
    <row r="24242" spans="13:13" x14ac:dyDescent="0.25">
      <c r="M24242"/>
    </row>
    <row r="24243" spans="13:13" x14ac:dyDescent="0.25">
      <c r="M24243"/>
    </row>
    <row r="24244" spans="13:13" x14ac:dyDescent="0.25">
      <c r="M24244"/>
    </row>
    <row r="24245" spans="13:13" x14ac:dyDescent="0.25">
      <c r="M24245"/>
    </row>
    <row r="24246" spans="13:13" x14ac:dyDescent="0.25">
      <c r="M24246"/>
    </row>
    <row r="24247" spans="13:13" x14ac:dyDescent="0.25">
      <c r="M24247"/>
    </row>
    <row r="24248" spans="13:13" x14ac:dyDescent="0.25">
      <c r="M24248"/>
    </row>
    <row r="24249" spans="13:13" x14ac:dyDescent="0.25">
      <c r="M24249"/>
    </row>
    <row r="24250" spans="13:13" x14ac:dyDescent="0.25">
      <c r="M24250"/>
    </row>
    <row r="24251" spans="13:13" x14ac:dyDescent="0.25">
      <c r="M24251"/>
    </row>
    <row r="24252" spans="13:13" x14ac:dyDescent="0.25">
      <c r="M24252"/>
    </row>
    <row r="24253" spans="13:13" x14ac:dyDescent="0.25">
      <c r="M24253"/>
    </row>
    <row r="24254" spans="13:13" x14ac:dyDescent="0.25">
      <c r="M24254"/>
    </row>
    <row r="24255" spans="13:13" x14ac:dyDescent="0.25">
      <c r="M24255"/>
    </row>
    <row r="24256" spans="13:13" x14ac:dyDescent="0.25">
      <c r="M24256"/>
    </row>
    <row r="24257" spans="13:13" x14ac:dyDescent="0.25">
      <c r="M24257"/>
    </row>
    <row r="24258" spans="13:13" x14ac:dyDescent="0.25">
      <c r="M24258"/>
    </row>
    <row r="24259" spans="13:13" x14ac:dyDescent="0.25">
      <c r="M24259"/>
    </row>
    <row r="24260" spans="13:13" x14ac:dyDescent="0.25">
      <c r="M24260"/>
    </row>
    <row r="24261" spans="13:13" x14ac:dyDescent="0.25">
      <c r="M24261"/>
    </row>
    <row r="24262" spans="13:13" x14ac:dyDescent="0.25">
      <c r="M24262"/>
    </row>
    <row r="24263" spans="13:13" x14ac:dyDescent="0.25">
      <c r="M24263"/>
    </row>
    <row r="24264" spans="13:13" x14ac:dyDescent="0.25">
      <c r="M24264"/>
    </row>
    <row r="24265" spans="13:13" x14ac:dyDescent="0.25">
      <c r="M24265"/>
    </row>
    <row r="24266" spans="13:13" x14ac:dyDescent="0.25">
      <c r="M24266"/>
    </row>
    <row r="24267" spans="13:13" x14ac:dyDescent="0.25">
      <c r="M24267"/>
    </row>
    <row r="24268" spans="13:13" x14ac:dyDescent="0.25">
      <c r="M24268"/>
    </row>
    <row r="24269" spans="13:13" x14ac:dyDescent="0.25">
      <c r="M24269"/>
    </row>
    <row r="24270" spans="13:13" x14ac:dyDescent="0.25">
      <c r="M24270"/>
    </row>
    <row r="24271" spans="13:13" x14ac:dyDescent="0.25">
      <c r="M24271"/>
    </row>
    <row r="24272" spans="13:13" x14ac:dyDescent="0.25">
      <c r="M24272"/>
    </row>
    <row r="24273" spans="13:13" x14ac:dyDescent="0.25">
      <c r="M24273"/>
    </row>
    <row r="24274" spans="13:13" x14ac:dyDescent="0.25">
      <c r="M24274"/>
    </row>
    <row r="24275" spans="13:13" x14ac:dyDescent="0.25">
      <c r="M24275"/>
    </row>
    <row r="24276" spans="13:13" x14ac:dyDescent="0.25">
      <c r="M24276"/>
    </row>
    <row r="24277" spans="13:13" x14ac:dyDescent="0.25">
      <c r="M24277"/>
    </row>
    <row r="24278" spans="13:13" x14ac:dyDescent="0.25">
      <c r="M24278"/>
    </row>
    <row r="24279" spans="13:13" x14ac:dyDescent="0.25">
      <c r="M24279"/>
    </row>
    <row r="24280" spans="13:13" x14ac:dyDescent="0.25">
      <c r="M24280"/>
    </row>
    <row r="24281" spans="13:13" x14ac:dyDescent="0.25">
      <c r="M24281"/>
    </row>
    <row r="24282" spans="13:13" x14ac:dyDescent="0.25">
      <c r="M24282"/>
    </row>
    <row r="24283" spans="13:13" x14ac:dyDescent="0.25">
      <c r="M24283"/>
    </row>
    <row r="24284" spans="13:13" x14ac:dyDescent="0.25">
      <c r="M24284"/>
    </row>
    <row r="24285" spans="13:13" x14ac:dyDescent="0.25">
      <c r="M24285"/>
    </row>
    <row r="24286" spans="13:13" x14ac:dyDescent="0.25">
      <c r="M24286"/>
    </row>
    <row r="24287" spans="13:13" x14ac:dyDescent="0.25">
      <c r="M24287"/>
    </row>
    <row r="24288" spans="13:13" x14ac:dyDescent="0.25">
      <c r="M24288"/>
    </row>
    <row r="24289" spans="13:13" x14ac:dyDescent="0.25">
      <c r="M24289"/>
    </row>
    <row r="24290" spans="13:13" x14ac:dyDescent="0.25">
      <c r="M24290"/>
    </row>
    <row r="24291" spans="13:13" x14ac:dyDescent="0.25">
      <c r="M24291"/>
    </row>
    <row r="24292" spans="13:13" x14ac:dyDescent="0.25">
      <c r="M24292"/>
    </row>
    <row r="24293" spans="13:13" x14ac:dyDescent="0.25">
      <c r="M24293"/>
    </row>
    <row r="24294" spans="13:13" x14ac:dyDescent="0.25">
      <c r="M24294"/>
    </row>
    <row r="24295" spans="13:13" x14ac:dyDescent="0.25">
      <c r="M24295"/>
    </row>
    <row r="24296" spans="13:13" x14ac:dyDescent="0.25">
      <c r="M24296"/>
    </row>
    <row r="24297" spans="13:13" x14ac:dyDescent="0.25">
      <c r="M24297"/>
    </row>
    <row r="24298" spans="13:13" x14ac:dyDescent="0.25">
      <c r="M24298"/>
    </row>
    <row r="24299" spans="13:13" x14ac:dyDescent="0.25">
      <c r="M24299"/>
    </row>
    <row r="24300" spans="13:13" x14ac:dyDescent="0.25">
      <c r="M24300"/>
    </row>
    <row r="24301" spans="13:13" x14ac:dyDescent="0.25">
      <c r="M24301"/>
    </row>
    <row r="24302" spans="13:13" x14ac:dyDescent="0.25">
      <c r="M24302"/>
    </row>
    <row r="24303" spans="13:13" x14ac:dyDescent="0.25">
      <c r="M24303"/>
    </row>
    <row r="24304" spans="13:13" x14ac:dyDescent="0.25">
      <c r="M24304"/>
    </row>
    <row r="24305" spans="13:13" x14ac:dyDescent="0.25">
      <c r="M24305"/>
    </row>
    <row r="24306" spans="13:13" x14ac:dyDescent="0.25">
      <c r="M24306"/>
    </row>
    <row r="24307" spans="13:13" x14ac:dyDescent="0.25">
      <c r="M24307"/>
    </row>
    <row r="24308" spans="13:13" x14ac:dyDescent="0.25">
      <c r="M24308"/>
    </row>
    <row r="24309" spans="13:13" x14ac:dyDescent="0.25">
      <c r="M24309"/>
    </row>
    <row r="24310" spans="13:13" x14ac:dyDescent="0.25">
      <c r="M24310"/>
    </row>
    <row r="24311" spans="13:13" x14ac:dyDescent="0.25">
      <c r="M24311"/>
    </row>
    <row r="24312" spans="13:13" x14ac:dyDescent="0.25">
      <c r="M24312"/>
    </row>
    <row r="24313" spans="13:13" x14ac:dyDescent="0.25">
      <c r="M24313"/>
    </row>
    <row r="24314" spans="13:13" x14ac:dyDescent="0.25">
      <c r="M24314"/>
    </row>
    <row r="24315" spans="13:13" x14ac:dyDescent="0.25">
      <c r="M24315"/>
    </row>
    <row r="24316" spans="13:13" x14ac:dyDescent="0.25">
      <c r="M24316"/>
    </row>
    <row r="24317" spans="13:13" x14ac:dyDescent="0.25">
      <c r="M24317"/>
    </row>
    <row r="24318" spans="13:13" x14ac:dyDescent="0.25">
      <c r="M24318"/>
    </row>
    <row r="24319" spans="13:13" x14ac:dyDescent="0.25">
      <c r="M24319"/>
    </row>
    <row r="24320" spans="13:13" x14ac:dyDescent="0.25">
      <c r="M24320"/>
    </row>
    <row r="24321" spans="13:13" x14ac:dyDescent="0.25">
      <c r="M24321"/>
    </row>
    <row r="24322" spans="13:13" x14ac:dyDescent="0.25">
      <c r="M24322"/>
    </row>
    <row r="24323" spans="13:13" x14ac:dyDescent="0.25">
      <c r="M24323"/>
    </row>
    <row r="24324" spans="13:13" x14ac:dyDescent="0.25">
      <c r="M24324"/>
    </row>
    <row r="24325" spans="13:13" x14ac:dyDescent="0.25">
      <c r="M24325"/>
    </row>
    <row r="24326" spans="13:13" x14ac:dyDescent="0.25">
      <c r="M24326"/>
    </row>
    <row r="24327" spans="13:13" x14ac:dyDescent="0.25">
      <c r="M24327"/>
    </row>
    <row r="24328" spans="13:13" x14ac:dyDescent="0.25">
      <c r="M24328"/>
    </row>
    <row r="24329" spans="13:13" x14ac:dyDescent="0.25">
      <c r="M24329"/>
    </row>
    <row r="24330" spans="13:13" x14ac:dyDescent="0.25">
      <c r="M24330"/>
    </row>
    <row r="24331" spans="13:13" x14ac:dyDescent="0.25">
      <c r="M24331"/>
    </row>
    <row r="24332" spans="13:13" x14ac:dyDescent="0.25">
      <c r="M24332"/>
    </row>
    <row r="24333" spans="13:13" x14ac:dyDescent="0.25">
      <c r="M24333"/>
    </row>
    <row r="24334" spans="13:13" x14ac:dyDescent="0.25">
      <c r="M24334"/>
    </row>
    <row r="24335" spans="13:13" x14ac:dyDescent="0.25">
      <c r="M24335"/>
    </row>
    <row r="24336" spans="13:13" x14ac:dyDescent="0.25">
      <c r="M24336"/>
    </row>
    <row r="24337" spans="13:13" x14ac:dyDescent="0.25">
      <c r="M24337"/>
    </row>
    <row r="24338" spans="13:13" x14ac:dyDescent="0.25">
      <c r="M24338"/>
    </row>
    <row r="24339" spans="13:13" x14ac:dyDescent="0.25">
      <c r="M24339"/>
    </row>
    <row r="24340" spans="13:13" x14ac:dyDescent="0.25">
      <c r="M24340"/>
    </row>
    <row r="24341" spans="13:13" x14ac:dyDescent="0.25">
      <c r="M24341"/>
    </row>
    <row r="24342" spans="13:13" x14ac:dyDescent="0.25">
      <c r="M24342"/>
    </row>
    <row r="24343" spans="13:13" x14ac:dyDescent="0.25">
      <c r="M24343"/>
    </row>
    <row r="24344" spans="13:13" x14ac:dyDescent="0.25">
      <c r="M24344"/>
    </row>
    <row r="24345" spans="13:13" x14ac:dyDescent="0.25">
      <c r="M24345"/>
    </row>
    <row r="24346" spans="13:13" x14ac:dyDescent="0.25">
      <c r="M24346"/>
    </row>
    <row r="24347" spans="13:13" x14ac:dyDescent="0.25">
      <c r="M24347"/>
    </row>
    <row r="24348" spans="13:13" x14ac:dyDescent="0.25">
      <c r="M24348"/>
    </row>
    <row r="24349" spans="13:13" x14ac:dyDescent="0.25">
      <c r="M24349"/>
    </row>
    <row r="24350" spans="13:13" x14ac:dyDescent="0.25">
      <c r="M24350"/>
    </row>
    <row r="24351" spans="13:13" x14ac:dyDescent="0.25">
      <c r="M24351"/>
    </row>
    <row r="24352" spans="13:13" x14ac:dyDescent="0.25">
      <c r="M24352"/>
    </row>
    <row r="24353" spans="13:13" x14ac:dyDescent="0.25">
      <c r="M24353"/>
    </row>
    <row r="24354" spans="13:13" x14ac:dyDescent="0.25">
      <c r="M24354"/>
    </row>
    <row r="24355" spans="13:13" x14ac:dyDescent="0.25">
      <c r="M24355"/>
    </row>
    <row r="24356" spans="13:13" x14ac:dyDescent="0.25">
      <c r="M24356"/>
    </row>
    <row r="24357" spans="13:13" x14ac:dyDescent="0.25">
      <c r="M24357"/>
    </row>
    <row r="24358" spans="13:13" x14ac:dyDescent="0.25">
      <c r="M24358"/>
    </row>
    <row r="24359" spans="13:13" x14ac:dyDescent="0.25">
      <c r="M24359"/>
    </row>
    <row r="24360" spans="13:13" x14ac:dyDescent="0.25">
      <c r="M24360"/>
    </row>
    <row r="24361" spans="13:13" x14ac:dyDescent="0.25">
      <c r="M24361"/>
    </row>
    <row r="24362" spans="13:13" x14ac:dyDescent="0.25">
      <c r="M24362"/>
    </row>
    <row r="24363" spans="13:13" x14ac:dyDescent="0.25">
      <c r="M24363"/>
    </row>
    <row r="24364" spans="13:13" x14ac:dyDescent="0.25">
      <c r="M24364"/>
    </row>
    <row r="24365" spans="13:13" x14ac:dyDescent="0.25">
      <c r="M24365"/>
    </row>
    <row r="24366" spans="13:13" x14ac:dyDescent="0.25">
      <c r="M24366"/>
    </row>
    <row r="24367" spans="13:13" x14ac:dyDescent="0.25">
      <c r="M24367"/>
    </row>
    <row r="24368" spans="13:13" x14ac:dyDescent="0.25">
      <c r="M24368"/>
    </row>
    <row r="24369" spans="13:13" x14ac:dyDescent="0.25">
      <c r="M24369"/>
    </row>
    <row r="24370" spans="13:13" x14ac:dyDescent="0.25">
      <c r="M24370"/>
    </row>
    <row r="24371" spans="13:13" x14ac:dyDescent="0.25">
      <c r="M24371"/>
    </row>
    <row r="24372" spans="13:13" x14ac:dyDescent="0.25">
      <c r="M24372"/>
    </row>
    <row r="24373" spans="13:13" x14ac:dyDescent="0.25">
      <c r="M24373"/>
    </row>
    <row r="24374" spans="13:13" x14ac:dyDescent="0.25">
      <c r="M24374"/>
    </row>
    <row r="24375" spans="13:13" x14ac:dyDescent="0.25">
      <c r="M24375"/>
    </row>
    <row r="24376" spans="13:13" x14ac:dyDescent="0.25">
      <c r="M24376"/>
    </row>
    <row r="24377" spans="13:13" x14ac:dyDescent="0.25">
      <c r="M24377"/>
    </row>
    <row r="24378" spans="13:13" x14ac:dyDescent="0.25">
      <c r="M24378"/>
    </row>
    <row r="24379" spans="13:13" x14ac:dyDescent="0.25">
      <c r="M24379"/>
    </row>
    <row r="24380" spans="13:13" x14ac:dyDescent="0.25">
      <c r="M24380"/>
    </row>
    <row r="24381" spans="13:13" x14ac:dyDescent="0.25">
      <c r="M24381"/>
    </row>
    <row r="24382" spans="13:13" x14ac:dyDescent="0.25">
      <c r="M24382"/>
    </row>
    <row r="24383" spans="13:13" x14ac:dyDescent="0.25">
      <c r="M24383"/>
    </row>
    <row r="24384" spans="13:13" x14ac:dyDescent="0.25">
      <c r="M24384"/>
    </row>
    <row r="24385" spans="13:13" x14ac:dyDescent="0.25">
      <c r="M24385"/>
    </row>
    <row r="24386" spans="13:13" x14ac:dyDescent="0.25">
      <c r="M24386"/>
    </row>
    <row r="24387" spans="13:13" x14ac:dyDescent="0.25">
      <c r="M24387"/>
    </row>
    <row r="24388" spans="13:13" x14ac:dyDescent="0.25">
      <c r="M24388"/>
    </row>
    <row r="24389" spans="13:13" x14ac:dyDescent="0.25">
      <c r="M24389"/>
    </row>
    <row r="24390" spans="13:13" x14ac:dyDescent="0.25">
      <c r="M24390"/>
    </row>
    <row r="24391" spans="13:13" x14ac:dyDescent="0.25">
      <c r="M24391"/>
    </row>
    <row r="24392" spans="13:13" x14ac:dyDescent="0.25">
      <c r="M24392"/>
    </row>
    <row r="24393" spans="13:13" x14ac:dyDescent="0.25">
      <c r="M24393"/>
    </row>
    <row r="24394" spans="13:13" x14ac:dyDescent="0.25">
      <c r="M24394"/>
    </row>
    <row r="24395" spans="13:13" x14ac:dyDescent="0.25">
      <c r="M24395"/>
    </row>
    <row r="24396" spans="13:13" x14ac:dyDescent="0.25">
      <c r="M24396"/>
    </row>
    <row r="24397" spans="13:13" x14ac:dyDescent="0.25">
      <c r="M24397"/>
    </row>
    <row r="24398" spans="13:13" x14ac:dyDescent="0.25">
      <c r="M24398"/>
    </row>
    <row r="24399" spans="13:13" x14ac:dyDescent="0.25">
      <c r="M24399"/>
    </row>
    <row r="24400" spans="13:13" x14ac:dyDescent="0.25">
      <c r="M24400"/>
    </row>
    <row r="24401" spans="13:13" x14ac:dyDescent="0.25">
      <c r="M24401"/>
    </row>
    <row r="24402" spans="13:13" x14ac:dyDescent="0.25">
      <c r="M24402"/>
    </row>
    <row r="24403" spans="13:13" x14ac:dyDescent="0.25">
      <c r="M24403"/>
    </row>
    <row r="24404" spans="13:13" x14ac:dyDescent="0.25">
      <c r="M24404"/>
    </row>
    <row r="24405" spans="13:13" x14ac:dyDescent="0.25">
      <c r="M24405"/>
    </row>
    <row r="24406" spans="13:13" x14ac:dyDescent="0.25">
      <c r="M24406"/>
    </row>
    <row r="24407" spans="13:13" x14ac:dyDescent="0.25">
      <c r="M24407"/>
    </row>
    <row r="24408" spans="13:13" x14ac:dyDescent="0.25">
      <c r="M24408"/>
    </row>
    <row r="24409" spans="13:13" x14ac:dyDescent="0.25">
      <c r="M24409"/>
    </row>
    <row r="24410" spans="13:13" x14ac:dyDescent="0.25">
      <c r="M24410"/>
    </row>
    <row r="24411" spans="13:13" x14ac:dyDescent="0.25">
      <c r="M24411"/>
    </row>
    <row r="24412" spans="13:13" x14ac:dyDescent="0.25">
      <c r="M24412"/>
    </row>
    <row r="24413" spans="13:13" x14ac:dyDescent="0.25">
      <c r="M24413"/>
    </row>
    <row r="24414" spans="13:13" x14ac:dyDescent="0.25">
      <c r="M24414"/>
    </row>
    <row r="24415" spans="13:13" x14ac:dyDescent="0.25">
      <c r="M24415"/>
    </row>
    <row r="24416" spans="13:13" x14ac:dyDescent="0.25">
      <c r="M24416"/>
    </row>
    <row r="24417" spans="13:13" x14ac:dyDescent="0.25">
      <c r="M24417"/>
    </row>
    <row r="24418" spans="13:13" x14ac:dyDescent="0.25">
      <c r="M24418"/>
    </row>
    <row r="24419" spans="13:13" x14ac:dyDescent="0.25">
      <c r="M24419"/>
    </row>
    <row r="24420" spans="13:13" x14ac:dyDescent="0.25">
      <c r="M24420"/>
    </row>
    <row r="24421" spans="13:13" x14ac:dyDescent="0.25">
      <c r="M24421"/>
    </row>
    <row r="24422" spans="13:13" x14ac:dyDescent="0.25">
      <c r="M24422"/>
    </row>
    <row r="24423" spans="13:13" x14ac:dyDescent="0.25">
      <c r="M24423"/>
    </row>
    <row r="24424" spans="13:13" x14ac:dyDescent="0.25">
      <c r="M24424"/>
    </row>
    <row r="24425" spans="13:13" x14ac:dyDescent="0.25">
      <c r="M24425"/>
    </row>
    <row r="24426" spans="13:13" x14ac:dyDescent="0.25">
      <c r="M24426"/>
    </row>
    <row r="24427" spans="13:13" x14ac:dyDescent="0.25">
      <c r="M24427"/>
    </row>
    <row r="24428" spans="13:13" x14ac:dyDescent="0.25">
      <c r="M24428"/>
    </row>
    <row r="24429" spans="13:13" x14ac:dyDescent="0.25">
      <c r="M24429"/>
    </row>
    <row r="24430" spans="13:13" x14ac:dyDescent="0.25">
      <c r="M24430"/>
    </row>
    <row r="24431" spans="13:13" x14ac:dyDescent="0.25">
      <c r="M24431"/>
    </row>
    <row r="24432" spans="13:13" x14ac:dyDescent="0.25">
      <c r="M24432"/>
    </row>
    <row r="24433" spans="13:13" x14ac:dyDescent="0.25">
      <c r="M24433"/>
    </row>
    <row r="24434" spans="13:13" x14ac:dyDescent="0.25">
      <c r="M24434"/>
    </row>
    <row r="24435" spans="13:13" x14ac:dyDescent="0.25">
      <c r="M24435"/>
    </row>
    <row r="24436" spans="13:13" x14ac:dyDescent="0.25">
      <c r="M24436"/>
    </row>
    <row r="24437" spans="13:13" x14ac:dyDescent="0.25">
      <c r="M24437"/>
    </row>
    <row r="24438" spans="13:13" x14ac:dyDescent="0.25">
      <c r="M24438"/>
    </row>
    <row r="24439" spans="13:13" x14ac:dyDescent="0.25">
      <c r="M24439"/>
    </row>
    <row r="24440" spans="13:13" x14ac:dyDescent="0.25">
      <c r="M24440"/>
    </row>
    <row r="24441" spans="13:13" x14ac:dyDescent="0.25">
      <c r="M24441"/>
    </row>
    <row r="24442" spans="13:13" x14ac:dyDescent="0.25">
      <c r="M24442"/>
    </row>
    <row r="24443" spans="13:13" x14ac:dyDescent="0.25">
      <c r="M24443"/>
    </row>
    <row r="24444" spans="13:13" x14ac:dyDescent="0.25">
      <c r="M24444"/>
    </row>
    <row r="24445" spans="13:13" x14ac:dyDescent="0.25">
      <c r="M24445"/>
    </row>
    <row r="24446" spans="13:13" x14ac:dyDescent="0.25">
      <c r="M24446"/>
    </row>
    <row r="24447" spans="13:13" x14ac:dyDescent="0.25">
      <c r="M24447"/>
    </row>
    <row r="24448" spans="13:13" x14ac:dyDescent="0.25">
      <c r="M24448"/>
    </row>
    <row r="24449" spans="13:13" x14ac:dyDescent="0.25">
      <c r="M24449"/>
    </row>
    <row r="24450" spans="13:13" x14ac:dyDescent="0.25">
      <c r="M24450"/>
    </row>
    <row r="24451" spans="13:13" x14ac:dyDescent="0.25">
      <c r="M24451"/>
    </row>
    <row r="24452" spans="13:13" x14ac:dyDescent="0.25">
      <c r="M24452"/>
    </row>
    <row r="24453" spans="13:13" x14ac:dyDescent="0.25">
      <c r="M24453"/>
    </row>
    <row r="24454" spans="13:13" x14ac:dyDescent="0.25">
      <c r="M24454"/>
    </row>
    <row r="24455" spans="13:13" x14ac:dyDescent="0.25">
      <c r="M24455"/>
    </row>
    <row r="24456" spans="13:13" x14ac:dyDescent="0.25">
      <c r="M24456"/>
    </row>
    <row r="24457" spans="13:13" x14ac:dyDescent="0.25">
      <c r="M24457"/>
    </row>
    <row r="24458" spans="13:13" x14ac:dyDescent="0.25">
      <c r="M24458"/>
    </row>
    <row r="24459" spans="13:13" x14ac:dyDescent="0.25">
      <c r="M24459"/>
    </row>
    <row r="24460" spans="13:13" x14ac:dyDescent="0.25">
      <c r="M24460"/>
    </row>
    <row r="24461" spans="13:13" x14ac:dyDescent="0.25">
      <c r="M24461"/>
    </row>
    <row r="24462" spans="13:13" x14ac:dyDescent="0.25">
      <c r="M24462"/>
    </row>
    <row r="24463" spans="13:13" x14ac:dyDescent="0.25">
      <c r="M24463"/>
    </row>
    <row r="24464" spans="13:13" x14ac:dyDescent="0.25">
      <c r="M24464"/>
    </row>
    <row r="24465" spans="13:13" x14ac:dyDescent="0.25">
      <c r="M24465"/>
    </row>
    <row r="24466" spans="13:13" x14ac:dyDescent="0.25">
      <c r="M24466"/>
    </row>
    <row r="24467" spans="13:13" x14ac:dyDescent="0.25">
      <c r="M24467"/>
    </row>
    <row r="24468" spans="13:13" x14ac:dyDescent="0.25">
      <c r="M24468"/>
    </row>
    <row r="24469" spans="13:13" x14ac:dyDescent="0.25">
      <c r="M24469"/>
    </row>
    <row r="24470" spans="13:13" x14ac:dyDescent="0.25">
      <c r="M24470"/>
    </row>
    <row r="24471" spans="13:13" x14ac:dyDescent="0.25">
      <c r="M24471"/>
    </row>
    <row r="24472" spans="13:13" x14ac:dyDescent="0.25">
      <c r="M24472"/>
    </row>
    <row r="24473" spans="13:13" x14ac:dyDescent="0.25">
      <c r="M24473"/>
    </row>
    <row r="24474" spans="13:13" x14ac:dyDescent="0.25">
      <c r="M24474"/>
    </row>
    <row r="24475" spans="13:13" x14ac:dyDescent="0.25">
      <c r="M24475"/>
    </row>
    <row r="24476" spans="13:13" x14ac:dyDescent="0.25">
      <c r="M24476"/>
    </row>
    <row r="24477" spans="13:13" x14ac:dyDescent="0.25">
      <c r="M24477"/>
    </row>
    <row r="24478" spans="13:13" x14ac:dyDescent="0.25">
      <c r="M24478"/>
    </row>
    <row r="24479" spans="13:13" x14ac:dyDescent="0.25">
      <c r="M24479"/>
    </row>
    <row r="24480" spans="13:13" x14ac:dyDescent="0.25">
      <c r="M24480"/>
    </row>
    <row r="24481" spans="13:13" x14ac:dyDescent="0.25">
      <c r="M24481"/>
    </row>
    <row r="24482" spans="13:13" x14ac:dyDescent="0.25">
      <c r="M24482"/>
    </row>
    <row r="24483" spans="13:13" x14ac:dyDescent="0.25">
      <c r="M24483"/>
    </row>
    <row r="24484" spans="13:13" x14ac:dyDescent="0.25">
      <c r="M24484"/>
    </row>
    <row r="24485" spans="13:13" x14ac:dyDescent="0.25">
      <c r="M24485"/>
    </row>
    <row r="24486" spans="13:13" x14ac:dyDescent="0.25">
      <c r="M24486"/>
    </row>
    <row r="24487" spans="13:13" x14ac:dyDescent="0.25">
      <c r="M24487"/>
    </row>
    <row r="24488" spans="13:13" x14ac:dyDescent="0.25">
      <c r="M24488"/>
    </row>
    <row r="24489" spans="13:13" x14ac:dyDescent="0.25">
      <c r="M24489"/>
    </row>
    <row r="24490" spans="13:13" x14ac:dyDescent="0.25">
      <c r="M24490"/>
    </row>
    <row r="24491" spans="13:13" x14ac:dyDescent="0.25">
      <c r="M24491"/>
    </row>
    <row r="24492" spans="13:13" x14ac:dyDescent="0.25">
      <c r="M24492"/>
    </row>
    <row r="24493" spans="13:13" x14ac:dyDescent="0.25">
      <c r="M24493"/>
    </row>
    <row r="24494" spans="13:13" x14ac:dyDescent="0.25">
      <c r="M24494"/>
    </row>
    <row r="24495" spans="13:13" x14ac:dyDescent="0.25">
      <c r="M24495"/>
    </row>
    <row r="24496" spans="13:13" x14ac:dyDescent="0.25">
      <c r="M24496"/>
    </row>
    <row r="24497" spans="13:13" x14ac:dyDescent="0.25">
      <c r="M24497"/>
    </row>
    <row r="24498" spans="13:13" x14ac:dyDescent="0.25">
      <c r="M24498"/>
    </row>
    <row r="24499" spans="13:13" x14ac:dyDescent="0.25">
      <c r="M24499"/>
    </row>
    <row r="24500" spans="13:13" x14ac:dyDescent="0.25">
      <c r="M24500"/>
    </row>
    <row r="24501" spans="13:13" x14ac:dyDescent="0.25">
      <c r="M24501"/>
    </row>
    <row r="24502" spans="13:13" x14ac:dyDescent="0.25">
      <c r="M24502"/>
    </row>
    <row r="24503" spans="13:13" x14ac:dyDescent="0.25">
      <c r="M24503"/>
    </row>
    <row r="24504" spans="13:13" x14ac:dyDescent="0.25">
      <c r="M24504"/>
    </row>
    <row r="24505" spans="13:13" x14ac:dyDescent="0.25">
      <c r="M24505"/>
    </row>
    <row r="24506" spans="13:13" x14ac:dyDescent="0.25">
      <c r="M24506"/>
    </row>
    <row r="24507" spans="13:13" x14ac:dyDescent="0.25">
      <c r="M24507"/>
    </row>
    <row r="24508" spans="13:13" x14ac:dyDescent="0.25">
      <c r="M24508"/>
    </row>
    <row r="24509" spans="13:13" x14ac:dyDescent="0.25">
      <c r="M24509"/>
    </row>
    <row r="24510" spans="13:13" x14ac:dyDescent="0.25">
      <c r="M24510"/>
    </row>
    <row r="24511" spans="13:13" x14ac:dyDescent="0.25">
      <c r="M24511"/>
    </row>
    <row r="24512" spans="13:13" x14ac:dyDescent="0.25">
      <c r="M24512"/>
    </row>
    <row r="24513" spans="13:13" x14ac:dyDescent="0.25">
      <c r="M24513"/>
    </row>
    <row r="24514" spans="13:13" x14ac:dyDescent="0.25">
      <c r="M24514"/>
    </row>
    <row r="24515" spans="13:13" x14ac:dyDescent="0.25">
      <c r="M24515"/>
    </row>
    <row r="24516" spans="13:13" x14ac:dyDescent="0.25">
      <c r="M24516"/>
    </row>
    <row r="24517" spans="13:13" x14ac:dyDescent="0.25">
      <c r="M24517"/>
    </row>
    <row r="24518" spans="13:13" x14ac:dyDescent="0.25">
      <c r="M24518"/>
    </row>
    <row r="24519" spans="13:13" x14ac:dyDescent="0.25">
      <c r="M24519"/>
    </row>
    <row r="24520" spans="13:13" x14ac:dyDescent="0.25">
      <c r="M24520"/>
    </row>
    <row r="24521" spans="13:13" x14ac:dyDescent="0.25">
      <c r="M24521"/>
    </row>
    <row r="24522" spans="13:13" x14ac:dyDescent="0.25">
      <c r="M24522"/>
    </row>
    <row r="24523" spans="13:13" x14ac:dyDescent="0.25">
      <c r="M24523"/>
    </row>
    <row r="24524" spans="13:13" x14ac:dyDescent="0.25">
      <c r="M24524"/>
    </row>
    <row r="24525" spans="13:13" x14ac:dyDescent="0.25">
      <c r="M24525"/>
    </row>
    <row r="24526" spans="13:13" x14ac:dyDescent="0.25">
      <c r="M24526"/>
    </row>
    <row r="24527" spans="13:13" x14ac:dyDescent="0.25">
      <c r="M24527"/>
    </row>
    <row r="24528" spans="13:13" x14ac:dyDescent="0.25">
      <c r="M24528"/>
    </row>
    <row r="24529" spans="13:13" x14ac:dyDescent="0.25">
      <c r="M24529"/>
    </row>
    <row r="24530" spans="13:13" x14ac:dyDescent="0.25">
      <c r="M24530"/>
    </row>
    <row r="24531" spans="13:13" x14ac:dyDescent="0.25">
      <c r="M24531"/>
    </row>
    <row r="24532" spans="13:13" x14ac:dyDescent="0.25">
      <c r="M24532"/>
    </row>
    <row r="24533" spans="13:13" x14ac:dyDescent="0.25">
      <c r="M24533"/>
    </row>
    <row r="24534" spans="13:13" x14ac:dyDescent="0.25">
      <c r="M24534"/>
    </row>
    <row r="24535" spans="13:13" x14ac:dyDescent="0.25">
      <c r="M24535"/>
    </row>
    <row r="24536" spans="13:13" x14ac:dyDescent="0.25">
      <c r="M24536"/>
    </row>
    <row r="24537" spans="13:13" x14ac:dyDescent="0.25">
      <c r="M24537"/>
    </row>
    <row r="24538" spans="13:13" x14ac:dyDescent="0.25">
      <c r="M24538"/>
    </row>
    <row r="24539" spans="13:13" x14ac:dyDescent="0.25">
      <c r="M24539"/>
    </row>
    <row r="24540" spans="13:13" x14ac:dyDescent="0.25">
      <c r="M24540"/>
    </row>
    <row r="24541" spans="13:13" x14ac:dyDescent="0.25">
      <c r="M24541"/>
    </row>
    <row r="24542" spans="13:13" x14ac:dyDescent="0.25">
      <c r="M24542"/>
    </row>
    <row r="24543" spans="13:13" x14ac:dyDescent="0.25">
      <c r="M24543"/>
    </row>
    <row r="24544" spans="13:13" x14ac:dyDescent="0.25">
      <c r="M24544"/>
    </row>
    <row r="24545" spans="13:13" x14ac:dyDescent="0.25">
      <c r="M24545"/>
    </row>
    <row r="24546" spans="13:13" x14ac:dyDescent="0.25">
      <c r="M24546"/>
    </row>
    <row r="24547" spans="13:13" x14ac:dyDescent="0.25">
      <c r="M24547"/>
    </row>
    <row r="24548" spans="13:13" x14ac:dyDescent="0.25">
      <c r="M24548"/>
    </row>
    <row r="24549" spans="13:13" x14ac:dyDescent="0.25">
      <c r="M24549"/>
    </row>
    <row r="24550" spans="13:13" x14ac:dyDescent="0.25">
      <c r="M24550"/>
    </row>
    <row r="24551" spans="13:13" x14ac:dyDescent="0.25">
      <c r="M24551"/>
    </row>
    <row r="24552" spans="13:13" x14ac:dyDescent="0.25">
      <c r="M24552"/>
    </row>
    <row r="24553" spans="13:13" x14ac:dyDescent="0.25">
      <c r="M24553"/>
    </row>
    <row r="24554" spans="13:13" x14ac:dyDescent="0.25">
      <c r="M24554"/>
    </row>
    <row r="24555" spans="13:13" x14ac:dyDescent="0.25">
      <c r="M24555"/>
    </row>
    <row r="24556" spans="13:13" x14ac:dyDescent="0.25">
      <c r="M24556"/>
    </row>
    <row r="24557" spans="13:13" x14ac:dyDescent="0.25">
      <c r="M24557"/>
    </row>
    <row r="24558" spans="13:13" x14ac:dyDescent="0.25">
      <c r="M24558"/>
    </row>
    <row r="24559" spans="13:13" x14ac:dyDescent="0.25">
      <c r="M24559"/>
    </row>
    <row r="24560" spans="13:13" x14ac:dyDescent="0.25">
      <c r="M24560"/>
    </row>
    <row r="24561" spans="13:13" x14ac:dyDescent="0.25">
      <c r="M24561"/>
    </row>
    <row r="24562" spans="13:13" x14ac:dyDescent="0.25">
      <c r="M24562"/>
    </row>
    <row r="24563" spans="13:13" x14ac:dyDescent="0.25">
      <c r="M24563"/>
    </row>
    <row r="24564" spans="13:13" x14ac:dyDescent="0.25">
      <c r="M24564"/>
    </row>
    <row r="24565" spans="13:13" x14ac:dyDescent="0.25">
      <c r="M24565"/>
    </row>
    <row r="24566" spans="13:13" x14ac:dyDescent="0.25">
      <c r="M24566"/>
    </row>
    <row r="24567" spans="13:13" x14ac:dyDescent="0.25">
      <c r="M24567"/>
    </row>
    <row r="24568" spans="13:13" x14ac:dyDescent="0.25">
      <c r="M24568"/>
    </row>
    <row r="24569" spans="13:13" x14ac:dyDescent="0.25">
      <c r="M24569"/>
    </row>
    <row r="24570" spans="13:13" x14ac:dyDescent="0.25">
      <c r="M24570"/>
    </row>
    <row r="24571" spans="13:13" x14ac:dyDescent="0.25">
      <c r="M24571"/>
    </row>
    <row r="24572" spans="13:13" x14ac:dyDescent="0.25">
      <c r="M24572"/>
    </row>
    <row r="24573" spans="13:13" x14ac:dyDescent="0.25">
      <c r="M24573"/>
    </row>
    <row r="24574" spans="13:13" x14ac:dyDescent="0.25">
      <c r="M24574"/>
    </row>
    <row r="24575" spans="13:13" x14ac:dyDescent="0.25">
      <c r="M24575"/>
    </row>
    <row r="24576" spans="13:13" x14ac:dyDescent="0.25">
      <c r="M24576"/>
    </row>
    <row r="24577" spans="13:13" x14ac:dyDescent="0.25">
      <c r="M24577"/>
    </row>
    <row r="24578" spans="13:13" x14ac:dyDescent="0.25">
      <c r="M24578"/>
    </row>
    <row r="24579" spans="13:13" x14ac:dyDescent="0.25">
      <c r="M24579"/>
    </row>
    <row r="24580" spans="13:13" x14ac:dyDescent="0.25">
      <c r="M24580"/>
    </row>
    <row r="24581" spans="13:13" x14ac:dyDescent="0.25">
      <c r="M24581"/>
    </row>
    <row r="24582" spans="13:13" x14ac:dyDescent="0.25">
      <c r="M24582"/>
    </row>
    <row r="24583" spans="13:13" x14ac:dyDescent="0.25">
      <c r="M24583"/>
    </row>
    <row r="24584" spans="13:13" x14ac:dyDescent="0.25">
      <c r="M24584"/>
    </row>
    <row r="24585" spans="13:13" x14ac:dyDescent="0.25">
      <c r="M24585"/>
    </row>
    <row r="24586" spans="13:13" x14ac:dyDescent="0.25">
      <c r="M24586"/>
    </row>
    <row r="24587" spans="13:13" x14ac:dyDescent="0.25">
      <c r="M24587"/>
    </row>
    <row r="24588" spans="13:13" x14ac:dyDescent="0.25">
      <c r="M24588"/>
    </row>
    <row r="24589" spans="13:13" x14ac:dyDescent="0.25">
      <c r="M24589"/>
    </row>
    <row r="24590" spans="13:13" x14ac:dyDescent="0.25">
      <c r="M24590"/>
    </row>
    <row r="24591" spans="13:13" x14ac:dyDescent="0.25">
      <c r="M24591"/>
    </row>
    <row r="24592" spans="13:13" x14ac:dyDescent="0.25">
      <c r="M24592"/>
    </row>
    <row r="24593" spans="13:13" x14ac:dyDescent="0.25">
      <c r="M24593"/>
    </row>
    <row r="24594" spans="13:13" x14ac:dyDescent="0.25">
      <c r="M24594"/>
    </row>
    <row r="24595" spans="13:13" x14ac:dyDescent="0.25">
      <c r="M24595"/>
    </row>
    <row r="24596" spans="13:13" x14ac:dyDescent="0.25">
      <c r="M24596"/>
    </row>
    <row r="24597" spans="13:13" x14ac:dyDescent="0.25">
      <c r="M24597"/>
    </row>
    <row r="24598" spans="13:13" x14ac:dyDescent="0.25">
      <c r="M24598"/>
    </row>
    <row r="24599" spans="13:13" x14ac:dyDescent="0.25">
      <c r="M24599"/>
    </row>
    <row r="24600" spans="13:13" x14ac:dyDescent="0.25">
      <c r="M24600"/>
    </row>
    <row r="24601" spans="13:13" x14ac:dyDescent="0.25">
      <c r="M24601"/>
    </row>
    <row r="24602" spans="13:13" x14ac:dyDescent="0.25">
      <c r="M24602"/>
    </row>
    <row r="24603" spans="13:13" x14ac:dyDescent="0.25">
      <c r="M24603"/>
    </row>
    <row r="24604" spans="13:13" x14ac:dyDescent="0.25">
      <c r="M24604"/>
    </row>
    <row r="24605" spans="13:13" x14ac:dyDescent="0.25">
      <c r="M24605"/>
    </row>
    <row r="24606" spans="13:13" x14ac:dyDescent="0.25">
      <c r="M24606"/>
    </row>
    <row r="24607" spans="13:13" x14ac:dyDescent="0.25">
      <c r="M24607"/>
    </row>
    <row r="24608" spans="13:13" x14ac:dyDescent="0.25">
      <c r="M24608"/>
    </row>
    <row r="24609" spans="13:13" x14ac:dyDescent="0.25">
      <c r="M24609"/>
    </row>
    <row r="24610" spans="13:13" x14ac:dyDescent="0.25">
      <c r="M24610"/>
    </row>
    <row r="24611" spans="13:13" x14ac:dyDescent="0.25">
      <c r="M24611"/>
    </row>
    <row r="24612" spans="13:13" x14ac:dyDescent="0.25">
      <c r="M24612"/>
    </row>
    <row r="24613" spans="13:13" x14ac:dyDescent="0.25">
      <c r="M24613"/>
    </row>
    <row r="24614" spans="13:13" x14ac:dyDescent="0.25">
      <c r="M24614"/>
    </row>
    <row r="24615" spans="13:13" x14ac:dyDescent="0.25">
      <c r="M24615"/>
    </row>
    <row r="24616" spans="13:13" x14ac:dyDescent="0.25">
      <c r="M24616"/>
    </row>
    <row r="24617" spans="13:13" x14ac:dyDescent="0.25">
      <c r="M24617"/>
    </row>
    <row r="24618" spans="13:13" x14ac:dyDescent="0.25">
      <c r="M24618"/>
    </row>
    <row r="24619" spans="13:13" x14ac:dyDescent="0.25">
      <c r="M24619"/>
    </row>
    <row r="24620" spans="13:13" x14ac:dyDescent="0.25">
      <c r="M24620"/>
    </row>
    <row r="24621" spans="13:13" x14ac:dyDescent="0.25">
      <c r="M24621"/>
    </row>
    <row r="24622" spans="13:13" x14ac:dyDescent="0.25">
      <c r="M24622"/>
    </row>
    <row r="24623" spans="13:13" x14ac:dyDescent="0.25">
      <c r="M24623"/>
    </row>
    <row r="24624" spans="13:13" x14ac:dyDescent="0.25">
      <c r="M24624"/>
    </row>
    <row r="24625" spans="13:13" x14ac:dyDescent="0.25">
      <c r="M24625"/>
    </row>
    <row r="24626" spans="13:13" x14ac:dyDescent="0.25">
      <c r="M24626"/>
    </row>
    <row r="24627" spans="13:13" x14ac:dyDescent="0.25">
      <c r="M24627"/>
    </row>
    <row r="24628" spans="13:13" x14ac:dyDescent="0.25">
      <c r="M24628"/>
    </row>
    <row r="24629" spans="13:13" x14ac:dyDescent="0.25">
      <c r="M24629"/>
    </row>
    <row r="24630" spans="13:13" x14ac:dyDescent="0.25">
      <c r="M24630"/>
    </row>
    <row r="24631" spans="13:13" x14ac:dyDescent="0.25">
      <c r="M24631"/>
    </row>
    <row r="24632" spans="13:13" x14ac:dyDescent="0.25">
      <c r="M24632"/>
    </row>
    <row r="24633" spans="13:13" x14ac:dyDescent="0.25">
      <c r="M24633"/>
    </row>
    <row r="24634" spans="13:13" x14ac:dyDescent="0.25">
      <c r="M24634"/>
    </row>
    <row r="24635" spans="13:13" x14ac:dyDescent="0.25">
      <c r="M24635"/>
    </row>
    <row r="24636" spans="13:13" x14ac:dyDescent="0.25">
      <c r="M24636"/>
    </row>
    <row r="24637" spans="13:13" x14ac:dyDescent="0.25">
      <c r="M24637"/>
    </row>
    <row r="24638" spans="13:13" x14ac:dyDescent="0.25">
      <c r="M24638"/>
    </row>
    <row r="24639" spans="13:13" x14ac:dyDescent="0.25">
      <c r="M24639"/>
    </row>
    <row r="24640" spans="13:13" x14ac:dyDescent="0.25">
      <c r="M24640"/>
    </row>
    <row r="24641" spans="13:13" x14ac:dyDescent="0.25">
      <c r="M24641"/>
    </row>
    <row r="24642" spans="13:13" x14ac:dyDescent="0.25">
      <c r="M24642"/>
    </row>
    <row r="24643" spans="13:13" x14ac:dyDescent="0.25">
      <c r="M24643"/>
    </row>
    <row r="24644" spans="13:13" x14ac:dyDescent="0.25">
      <c r="M24644"/>
    </row>
    <row r="24645" spans="13:13" x14ac:dyDescent="0.25">
      <c r="M24645"/>
    </row>
    <row r="24646" spans="13:13" x14ac:dyDescent="0.25">
      <c r="M24646"/>
    </row>
    <row r="24647" spans="13:13" x14ac:dyDescent="0.25">
      <c r="M24647"/>
    </row>
    <row r="24648" spans="13:13" x14ac:dyDescent="0.25">
      <c r="M24648"/>
    </row>
    <row r="24649" spans="13:13" x14ac:dyDescent="0.25">
      <c r="M24649"/>
    </row>
    <row r="24650" spans="13:13" x14ac:dyDescent="0.25">
      <c r="M24650"/>
    </row>
    <row r="24651" spans="13:13" x14ac:dyDescent="0.25">
      <c r="M24651"/>
    </row>
    <row r="24652" spans="13:13" x14ac:dyDescent="0.25">
      <c r="M24652"/>
    </row>
    <row r="24653" spans="13:13" x14ac:dyDescent="0.25">
      <c r="M24653"/>
    </row>
    <row r="24654" spans="13:13" x14ac:dyDescent="0.25">
      <c r="M24654"/>
    </row>
    <row r="24655" spans="13:13" x14ac:dyDescent="0.25">
      <c r="M24655"/>
    </row>
    <row r="24656" spans="13:13" x14ac:dyDescent="0.25">
      <c r="M24656"/>
    </row>
    <row r="24657" spans="13:13" x14ac:dyDescent="0.25">
      <c r="M24657"/>
    </row>
    <row r="24658" spans="13:13" x14ac:dyDescent="0.25">
      <c r="M24658"/>
    </row>
    <row r="24659" spans="13:13" x14ac:dyDescent="0.25">
      <c r="M24659"/>
    </row>
    <row r="24660" spans="13:13" x14ac:dyDescent="0.25">
      <c r="M24660"/>
    </row>
    <row r="24661" spans="13:13" x14ac:dyDescent="0.25">
      <c r="M24661"/>
    </row>
    <row r="24662" spans="13:13" x14ac:dyDescent="0.25">
      <c r="M24662"/>
    </row>
    <row r="24663" spans="13:13" x14ac:dyDescent="0.25">
      <c r="M24663"/>
    </row>
    <row r="24664" spans="13:13" x14ac:dyDescent="0.25">
      <c r="M24664"/>
    </row>
    <row r="24665" spans="13:13" x14ac:dyDescent="0.25">
      <c r="M24665"/>
    </row>
    <row r="24666" spans="13:13" x14ac:dyDescent="0.25">
      <c r="M24666"/>
    </row>
    <row r="24667" spans="13:13" x14ac:dyDescent="0.25">
      <c r="M24667"/>
    </row>
    <row r="24668" spans="13:13" x14ac:dyDescent="0.25">
      <c r="M24668"/>
    </row>
    <row r="24669" spans="13:13" x14ac:dyDescent="0.25">
      <c r="M24669"/>
    </row>
    <row r="24670" spans="13:13" x14ac:dyDescent="0.25">
      <c r="M24670"/>
    </row>
    <row r="24671" spans="13:13" x14ac:dyDescent="0.25">
      <c r="M24671"/>
    </row>
    <row r="24672" spans="13:13" x14ac:dyDescent="0.25">
      <c r="M24672"/>
    </row>
    <row r="24673" spans="13:13" x14ac:dyDescent="0.25">
      <c r="M24673"/>
    </row>
    <row r="24674" spans="13:13" x14ac:dyDescent="0.25">
      <c r="M24674"/>
    </row>
    <row r="24675" spans="13:13" x14ac:dyDescent="0.25">
      <c r="M24675"/>
    </row>
    <row r="24676" spans="13:13" x14ac:dyDescent="0.25">
      <c r="M24676"/>
    </row>
    <row r="24677" spans="13:13" x14ac:dyDescent="0.25">
      <c r="M24677"/>
    </row>
    <row r="24678" spans="13:13" x14ac:dyDescent="0.25">
      <c r="M24678"/>
    </row>
    <row r="24679" spans="13:13" x14ac:dyDescent="0.25">
      <c r="M24679"/>
    </row>
    <row r="24680" spans="13:13" x14ac:dyDescent="0.25">
      <c r="M24680"/>
    </row>
    <row r="24681" spans="13:13" x14ac:dyDescent="0.25">
      <c r="M24681"/>
    </row>
    <row r="24682" spans="13:13" x14ac:dyDescent="0.25">
      <c r="M24682"/>
    </row>
    <row r="24683" spans="13:13" x14ac:dyDescent="0.25">
      <c r="M24683"/>
    </row>
    <row r="24684" spans="13:13" x14ac:dyDescent="0.25">
      <c r="M24684"/>
    </row>
    <row r="24685" spans="13:13" x14ac:dyDescent="0.25">
      <c r="M24685"/>
    </row>
    <row r="24686" spans="13:13" x14ac:dyDescent="0.25">
      <c r="M24686"/>
    </row>
    <row r="24687" spans="13:13" x14ac:dyDescent="0.25">
      <c r="M24687"/>
    </row>
    <row r="24688" spans="13:13" x14ac:dyDescent="0.25">
      <c r="M24688"/>
    </row>
    <row r="24689" spans="13:13" x14ac:dyDescent="0.25">
      <c r="M24689"/>
    </row>
    <row r="24690" spans="13:13" x14ac:dyDescent="0.25">
      <c r="M24690"/>
    </row>
    <row r="24691" spans="13:13" x14ac:dyDescent="0.25">
      <c r="M24691"/>
    </row>
    <row r="24692" spans="13:13" x14ac:dyDescent="0.25">
      <c r="M24692"/>
    </row>
    <row r="24693" spans="13:13" x14ac:dyDescent="0.25">
      <c r="M24693"/>
    </row>
    <row r="24694" spans="13:13" x14ac:dyDescent="0.25">
      <c r="M24694"/>
    </row>
    <row r="24695" spans="13:13" x14ac:dyDescent="0.25">
      <c r="M24695"/>
    </row>
    <row r="24696" spans="13:13" x14ac:dyDescent="0.25">
      <c r="M24696"/>
    </row>
    <row r="24697" spans="13:13" x14ac:dyDescent="0.25">
      <c r="M24697"/>
    </row>
    <row r="24698" spans="13:13" x14ac:dyDescent="0.25">
      <c r="M24698"/>
    </row>
    <row r="24699" spans="13:13" x14ac:dyDescent="0.25">
      <c r="M24699"/>
    </row>
    <row r="24700" spans="13:13" x14ac:dyDescent="0.25">
      <c r="M24700"/>
    </row>
    <row r="24701" spans="13:13" x14ac:dyDescent="0.25">
      <c r="M24701"/>
    </row>
    <row r="24702" spans="13:13" x14ac:dyDescent="0.25">
      <c r="M24702"/>
    </row>
    <row r="24703" spans="13:13" x14ac:dyDescent="0.25">
      <c r="M24703"/>
    </row>
    <row r="24704" spans="13:13" x14ac:dyDescent="0.25">
      <c r="M24704"/>
    </row>
    <row r="24705" spans="13:13" x14ac:dyDescent="0.25">
      <c r="M24705"/>
    </row>
    <row r="24706" spans="13:13" x14ac:dyDescent="0.25">
      <c r="M24706"/>
    </row>
    <row r="24707" spans="13:13" x14ac:dyDescent="0.25">
      <c r="M24707"/>
    </row>
    <row r="24708" spans="13:13" x14ac:dyDescent="0.25">
      <c r="M24708"/>
    </row>
    <row r="24709" spans="13:13" x14ac:dyDescent="0.25">
      <c r="M24709"/>
    </row>
    <row r="24710" spans="13:13" x14ac:dyDescent="0.25">
      <c r="M24710"/>
    </row>
    <row r="24711" spans="13:13" x14ac:dyDescent="0.25">
      <c r="M24711"/>
    </row>
    <row r="24712" spans="13:13" x14ac:dyDescent="0.25">
      <c r="M24712"/>
    </row>
    <row r="24713" spans="13:13" x14ac:dyDescent="0.25">
      <c r="M24713"/>
    </row>
    <row r="24714" spans="13:13" x14ac:dyDescent="0.25">
      <c r="M24714"/>
    </row>
    <row r="24715" spans="13:13" x14ac:dyDescent="0.25">
      <c r="M24715"/>
    </row>
    <row r="24716" spans="13:13" x14ac:dyDescent="0.25">
      <c r="M24716"/>
    </row>
    <row r="24717" spans="13:13" x14ac:dyDescent="0.25">
      <c r="M24717"/>
    </row>
    <row r="24718" spans="13:13" x14ac:dyDescent="0.25">
      <c r="M24718"/>
    </row>
    <row r="24719" spans="13:13" x14ac:dyDescent="0.25">
      <c r="M24719"/>
    </row>
    <row r="24720" spans="13:13" x14ac:dyDescent="0.25">
      <c r="M24720"/>
    </row>
    <row r="24721" spans="13:13" x14ac:dyDescent="0.25">
      <c r="M24721"/>
    </row>
    <row r="24722" spans="13:13" x14ac:dyDescent="0.25">
      <c r="M24722"/>
    </row>
    <row r="24723" spans="13:13" x14ac:dyDescent="0.25">
      <c r="M24723"/>
    </row>
    <row r="24724" spans="13:13" x14ac:dyDescent="0.25">
      <c r="M24724"/>
    </row>
    <row r="24725" spans="13:13" x14ac:dyDescent="0.25">
      <c r="M24725"/>
    </row>
    <row r="24726" spans="13:13" x14ac:dyDescent="0.25">
      <c r="M24726"/>
    </row>
    <row r="24727" spans="13:13" x14ac:dyDescent="0.25">
      <c r="M24727"/>
    </row>
    <row r="24728" spans="13:13" x14ac:dyDescent="0.25">
      <c r="M24728"/>
    </row>
    <row r="24729" spans="13:13" x14ac:dyDescent="0.25">
      <c r="M24729"/>
    </row>
    <row r="24730" spans="13:13" x14ac:dyDescent="0.25">
      <c r="M24730"/>
    </row>
    <row r="24731" spans="13:13" x14ac:dyDescent="0.25">
      <c r="M24731"/>
    </row>
    <row r="24732" spans="13:13" x14ac:dyDescent="0.25">
      <c r="M24732"/>
    </row>
    <row r="24733" spans="13:13" x14ac:dyDescent="0.25">
      <c r="M24733"/>
    </row>
    <row r="24734" spans="13:13" x14ac:dyDescent="0.25">
      <c r="M24734"/>
    </row>
    <row r="24735" spans="13:13" x14ac:dyDescent="0.25">
      <c r="M24735"/>
    </row>
    <row r="24736" spans="13:13" x14ac:dyDescent="0.25">
      <c r="M24736"/>
    </row>
    <row r="24737" spans="13:13" x14ac:dyDescent="0.25">
      <c r="M24737"/>
    </row>
    <row r="24738" spans="13:13" x14ac:dyDescent="0.25">
      <c r="M24738"/>
    </row>
    <row r="24739" spans="13:13" x14ac:dyDescent="0.25">
      <c r="M24739"/>
    </row>
    <row r="24740" spans="13:13" x14ac:dyDescent="0.25">
      <c r="M24740"/>
    </row>
    <row r="24741" spans="13:13" x14ac:dyDescent="0.25">
      <c r="M24741"/>
    </row>
    <row r="24742" spans="13:13" x14ac:dyDescent="0.25">
      <c r="M24742"/>
    </row>
    <row r="24743" spans="13:13" x14ac:dyDescent="0.25">
      <c r="M24743"/>
    </row>
    <row r="24744" spans="13:13" x14ac:dyDescent="0.25">
      <c r="M24744"/>
    </row>
    <row r="24745" spans="13:13" x14ac:dyDescent="0.25">
      <c r="M24745"/>
    </row>
    <row r="24746" spans="13:13" x14ac:dyDescent="0.25">
      <c r="M24746"/>
    </row>
    <row r="24747" spans="13:13" x14ac:dyDescent="0.25">
      <c r="M24747"/>
    </row>
    <row r="24748" spans="13:13" x14ac:dyDescent="0.25">
      <c r="M24748"/>
    </row>
    <row r="24749" spans="13:13" x14ac:dyDescent="0.25">
      <c r="M24749"/>
    </row>
    <row r="24750" spans="13:13" x14ac:dyDescent="0.25">
      <c r="M24750"/>
    </row>
    <row r="24751" spans="13:13" x14ac:dyDescent="0.25">
      <c r="M24751"/>
    </row>
    <row r="24752" spans="13:13" x14ac:dyDescent="0.25">
      <c r="M24752"/>
    </row>
    <row r="24753" spans="13:13" x14ac:dyDescent="0.25">
      <c r="M24753"/>
    </row>
    <row r="24754" spans="13:13" x14ac:dyDescent="0.25">
      <c r="M24754"/>
    </row>
    <row r="24755" spans="13:13" x14ac:dyDescent="0.25">
      <c r="M24755"/>
    </row>
    <row r="24756" spans="13:13" x14ac:dyDescent="0.25">
      <c r="M24756"/>
    </row>
    <row r="24757" spans="13:13" x14ac:dyDescent="0.25">
      <c r="M24757"/>
    </row>
    <row r="24758" spans="13:13" x14ac:dyDescent="0.25">
      <c r="M24758"/>
    </row>
    <row r="24759" spans="13:13" x14ac:dyDescent="0.25">
      <c r="M24759"/>
    </row>
    <row r="24760" spans="13:13" x14ac:dyDescent="0.25">
      <c r="M24760"/>
    </row>
    <row r="24761" spans="13:13" x14ac:dyDescent="0.25">
      <c r="M24761"/>
    </row>
    <row r="24762" spans="13:13" x14ac:dyDescent="0.25">
      <c r="M24762"/>
    </row>
    <row r="24763" spans="13:13" x14ac:dyDescent="0.25">
      <c r="M24763"/>
    </row>
    <row r="24764" spans="13:13" x14ac:dyDescent="0.25">
      <c r="M24764"/>
    </row>
    <row r="24765" spans="13:13" x14ac:dyDescent="0.25">
      <c r="M24765"/>
    </row>
    <row r="24766" spans="13:13" x14ac:dyDescent="0.25">
      <c r="M24766"/>
    </row>
    <row r="24767" spans="13:13" x14ac:dyDescent="0.25">
      <c r="M24767"/>
    </row>
    <row r="24768" spans="13:13" x14ac:dyDescent="0.25">
      <c r="M24768"/>
    </row>
    <row r="24769" spans="13:13" x14ac:dyDescent="0.25">
      <c r="M24769"/>
    </row>
    <row r="24770" spans="13:13" x14ac:dyDescent="0.25">
      <c r="M24770"/>
    </row>
    <row r="24771" spans="13:13" x14ac:dyDescent="0.25">
      <c r="M24771"/>
    </row>
    <row r="24772" spans="13:13" x14ac:dyDescent="0.25">
      <c r="M24772"/>
    </row>
    <row r="24773" spans="13:13" x14ac:dyDescent="0.25">
      <c r="M24773"/>
    </row>
    <row r="24774" spans="13:13" x14ac:dyDescent="0.25">
      <c r="M24774"/>
    </row>
    <row r="24775" spans="13:13" x14ac:dyDescent="0.25">
      <c r="M24775"/>
    </row>
    <row r="24776" spans="13:13" x14ac:dyDescent="0.25">
      <c r="M24776"/>
    </row>
    <row r="24777" spans="13:13" x14ac:dyDescent="0.25">
      <c r="M24777"/>
    </row>
    <row r="24778" spans="13:13" x14ac:dyDescent="0.25">
      <c r="M24778"/>
    </row>
    <row r="24779" spans="13:13" x14ac:dyDescent="0.25">
      <c r="M24779"/>
    </row>
    <row r="24780" spans="13:13" x14ac:dyDescent="0.25">
      <c r="M24780"/>
    </row>
    <row r="24781" spans="13:13" x14ac:dyDescent="0.25">
      <c r="M24781"/>
    </row>
    <row r="24782" spans="13:13" x14ac:dyDescent="0.25">
      <c r="M24782"/>
    </row>
    <row r="24783" spans="13:13" x14ac:dyDescent="0.25">
      <c r="M24783"/>
    </row>
    <row r="24784" spans="13:13" x14ac:dyDescent="0.25">
      <c r="M24784"/>
    </row>
    <row r="24785" spans="13:13" x14ac:dyDescent="0.25">
      <c r="M24785"/>
    </row>
    <row r="24786" spans="13:13" x14ac:dyDescent="0.25">
      <c r="M24786"/>
    </row>
    <row r="24787" spans="13:13" x14ac:dyDescent="0.25">
      <c r="M24787"/>
    </row>
    <row r="24788" spans="13:13" x14ac:dyDescent="0.25">
      <c r="M24788"/>
    </row>
    <row r="24789" spans="13:13" x14ac:dyDescent="0.25">
      <c r="M24789"/>
    </row>
    <row r="24790" spans="13:13" x14ac:dyDescent="0.25">
      <c r="M24790"/>
    </row>
    <row r="24791" spans="13:13" x14ac:dyDescent="0.25">
      <c r="M24791"/>
    </row>
    <row r="24792" spans="13:13" x14ac:dyDescent="0.25">
      <c r="M24792"/>
    </row>
    <row r="24793" spans="13:13" x14ac:dyDescent="0.25">
      <c r="M24793"/>
    </row>
    <row r="24794" spans="13:13" x14ac:dyDescent="0.25">
      <c r="M24794"/>
    </row>
    <row r="24795" spans="13:13" x14ac:dyDescent="0.25">
      <c r="M24795"/>
    </row>
    <row r="24796" spans="13:13" x14ac:dyDescent="0.25">
      <c r="M24796"/>
    </row>
    <row r="24797" spans="13:13" x14ac:dyDescent="0.25">
      <c r="M24797"/>
    </row>
    <row r="24798" spans="13:13" x14ac:dyDescent="0.25">
      <c r="M24798"/>
    </row>
    <row r="24799" spans="13:13" x14ac:dyDescent="0.25">
      <c r="M24799"/>
    </row>
    <row r="24800" spans="13:13" x14ac:dyDescent="0.25">
      <c r="M24800"/>
    </row>
    <row r="24801" spans="13:13" x14ac:dyDescent="0.25">
      <c r="M24801"/>
    </row>
    <row r="24802" spans="13:13" x14ac:dyDescent="0.25">
      <c r="M24802"/>
    </row>
    <row r="24803" spans="13:13" x14ac:dyDescent="0.25">
      <c r="M24803"/>
    </row>
    <row r="24804" spans="13:13" x14ac:dyDescent="0.25">
      <c r="M24804"/>
    </row>
    <row r="24805" spans="13:13" x14ac:dyDescent="0.25">
      <c r="M24805"/>
    </row>
    <row r="24806" spans="13:13" x14ac:dyDescent="0.25">
      <c r="M24806"/>
    </row>
    <row r="24807" spans="13:13" x14ac:dyDescent="0.25">
      <c r="M24807"/>
    </row>
    <row r="24808" spans="13:13" x14ac:dyDescent="0.25">
      <c r="M24808"/>
    </row>
    <row r="24809" spans="13:13" x14ac:dyDescent="0.25">
      <c r="M24809"/>
    </row>
    <row r="24810" spans="13:13" x14ac:dyDescent="0.25">
      <c r="M24810"/>
    </row>
    <row r="24811" spans="13:13" x14ac:dyDescent="0.25">
      <c r="M24811"/>
    </row>
    <row r="24812" spans="13:13" x14ac:dyDescent="0.25">
      <c r="M24812"/>
    </row>
    <row r="24813" spans="13:13" x14ac:dyDescent="0.25">
      <c r="M24813"/>
    </row>
    <row r="24814" spans="13:13" x14ac:dyDescent="0.25">
      <c r="M24814"/>
    </row>
    <row r="24815" spans="13:13" x14ac:dyDescent="0.25">
      <c r="M24815"/>
    </row>
    <row r="24816" spans="13:13" x14ac:dyDescent="0.25">
      <c r="M24816"/>
    </row>
    <row r="24817" spans="13:13" x14ac:dyDescent="0.25">
      <c r="M24817"/>
    </row>
    <row r="24818" spans="13:13" x14ac:dyDescent="0.25">
      <c r="M24818"/>
    </row>
    <row r="24819" spans="13:13" x14ac:dyDescent="0.25">
      <c r="M24819"/>
    </row>
    <row r="24820" spans="13:13" x14ac:dyDescent="0.25">
      <c r="M24820"/>
    </row>
    <row r="24821" spans="13:13" x14ac:dyDescent="0.25">
      <c r="M24821"/>
    </row>
    <row r="24822" spans="13:13" x14ac:dyDescent="0.25">
      <c r="M24822"/>
    </row>
    <row r="24823" spans="13:13" x14ac:dyDescent="0.25">
      <c r="M24823"/>
    </row>
    <row r="24824" spans="13:13" x14ac:dyDescent="0.25">
      <c r="M24824"/>
    </row>
    <row r="24825" spans="13:13" x14ac:dyDescent="0.25">
      <c r="M24825"/>
    </row>
    <row r="24826" spans="13:13" x14ac:dyDescent="0.25">
      <c r="M24826"/>
    </row>
    <row r="24827" spans="13:13" x14ac:dyDescent="0.25">
      <c r="M24827"/>
    </row>
    <row r="24828" spans="13:13" x14ac:dyDescent="0.25">
      <c r="M24828"/>
    </row>
    <row r="24829" spans="13:13" x14ac:dyDescent="0.25">
      <c r="M24829"/>
    </row>
    <row r="24830" spans="13:13" x14ac:dyDescent="0.25">
      <c r="M24830"/>
    </row>
    <row r="24831" spans="13:13" x14ac:dyDescent="0.25">
      <c r="M24831"/>
    </row>
    <row r="24832" spans="13:13" x14ac:dyDescent="0.25">
      <c r="M24832"/>
    </row>
    <row r="24833" spans="13:13" x14ac:dyDescent="0.25">
      <c r="M24833"/>
    </row>
    <row r="24834" spans="13:13" x14ac:dyDescent="0.25">
      <c r="M24834"/>
    </row>
    <row r="24835" spans="13:13" x14ac:dyDescent="0.25">
      <c r="M24835"/>
    </row>
    <row r="24836" spans="13:13" x14ac:dyDescent="0.25">
      <c r="M24836"/>
    </row>
    <row r="24837" spans="13:13" x14ac:dyDescent="0.25">
      <c r="M24837"/>
    </row>
    <row r="24838" spans="13:13" x14ac:dyDescent="0.25">
      <c r="M24838"/>
    </row>
    <row r="24839" spans="13:13" x14ac:dyDescent="0.25">
      <c r="M24839"/>
    </row>
    <row r="24840" spans="13:13" x14ac:dyDescent="0.25">
      <c r="M24840"/>
    </row>
    <row r="24841" spans="13:13" x14ac:dyDescent="0.25">
      <c r="M24841"/>
    </row>
    <row r="24842" spans="13:13" x14ac:dyDescent="0.25">
      <c r="M24842"/>
    </row>
    <row r="24843" spans="13:13" x14ac:dyDescent="0.25">
      <c r="M24843"/>
    </row>
    <row r="24844" spans="13:13" x14ac:dyDescent="0.25">
      <c r="M24844"/>
    </row>
    <row r="24845" spans="13:13" x14ac:dyDescent="0.25">
      <c r="M24845"/>
    </row>
    <row r="24846" spans="13:13" x14ac:dyDescent="0.25">
      <c r="M24846"/>
    </row>
    <row r="24847" spans="13:13" x14ac:dyDescent="0.25">
      <c r="M24847"/>
    </row>
    <row r="24848" spans="13:13" x14ac:dyDescent="0.25">
      <c r="M24848"/>
    </row>
    <row r="24849" spans="13:13" x14ac:dyDescent="0.25">
      <c r="M24849"/>
    </row>
    <row r="24850" spans="13:13" x14ac:dyDescent="0.25">
      <c r="M24850"/>
    </row>
    <row r="24851" spans="13:13" x14ac:dyDescent="0.25">
      <c r="M24851"/>
    </row>
    <row r="24852" spans="13:13" x14ac:dyDescent="0.25">
      <c r="M24852"/>
    </row>
    <row r="24853" spans="13:13" x14ac:dyDescent="0.25">
      <c r="M24853"/>
    </row>
    <row r="24854" spans="13:13" x14ac:dyDescent="0.25">
      <c r="M24854"/>
    </row>
    <row r="24855" spans="13:13" x14ac:dyDescent="0.25">
      <c r="M24855"/>
    </row>
    <row r="24856" spans="13:13" x14ac:dyDescent="0.25">
      <c r="M24856"/>
    </row>
    <row r="24857" spans="13:13" x14ac:dyDescent="0.25">
      <c r="M24857"/>
    </row>
    <row r="24858" spans="13:13" x14ac:dyDescent="0.25">
      <c r="M24858"/>
    </row>
    <row r="24859" spans="13:13" x14ac:dyDescent="0.25">
      <c r="M24859"/>
    </row>
    <row r="24860" spans="13:13" x14ac:dyDescent="0.25">
      <c r="M24860"/>
    </row>
    <row r="24861" spans="13:13" x14ac:dyDescent="0.25">
      <c r="M24861"/>
    </row>
    <row r="24862" spans="13:13" x14ac:dyDescent="0.25">
      <c r="M24862"/>
    </row>
    <row r="24863" spans="13:13" x14ac:dyDescent="0.25">
      <c r="M24863"/>
    </row>
    <row r="24864" spans="13:13" x14ac:dyDescent="0.25">
      <c r="M24864"/>
    </row>
    <row r="24865" spans="13:13" x14ac:dyDescent="0.25">
      <c r="M24865"/>
    </row>
    <row r="24866" spans="13:13" x14ac:dyDescent="0.25">
      <c r="M24866"/>
    </row>
    <row r="24867" spans="13:13" x14ac:dyDescent="0.25">
      <c r="M24867"/>
    </row>
    <row r="24868" spans="13:13" x14ac:dyDescent="0.25">
      <c r="M24868"/>
    </row>
    <row r="24869" spans="13:13" x14ac:dyDescent="0.25">
      <c r="M24869"/>
    </row>
    <row r="24870" spans="13:13" x14ac:dyDescent="0.25">
      <c r="M24870"/>
    </row>
    <row r="24871" spans="13:13" x14ac:dyDescent="0.25">
      <c r="M24871"/>
    </row>
    <row r="24872" spans="13:13" x14ac:dyDescent="0.25">
      <c r="M24872"/>
    </row>
    <row r="24873" spans="13:13" x14ac:dyDescent="0.25">
      <c r="M24873"/>
    </row>
    <row r="24874" spans="13:13" x14ac:dyDescent="0.25">
      <c r="M24874"/>
    </row>
    <row r="24875" spans="13:13" x14ac:dyDescent="0.25">
      <c r="M24875"/>
    </row>
    <row r="24876" spans="13:13" x14ac:dyDescent="0.25">
      <c r="M24876"/>
    </row>
    <row r="24877" spans="13:13" x14ac:dyDescent="0.25">
      <c r="M24877"/>
    </row>
    <row r="24878" spans="13:13" x14ac:dyDescent="0.25">
      <c r="M24878"/>
    </row>
    <row r="24879" spans="13:13" x14ac:dyDescent="0.25">
      <c r="M24879"/>
    </row>
    <row r="24880" spans="13:13" x14ac:dyDescent="0.25">
      <c r="M24880"/>
    </row>
    <row r="24881" spans="13:13" x14ac:dyDescent="0.25">
      <c r="M24881"/>
    </row>
    <row r="24882" spans="13:13" x14ac:dyDescent="0.25">
      <c r="M24882"/>
    </row>
    <row r="24883" spans="13:13" x14ac:dyDescent="0.25">
      <c r="M24883"/>
    </row>
    <row r="24884" spans="13:13" x14ac:dyDescent="0.25">
      <c r="M24884"/>
    </row>
    <row r="24885" spans="13:13" x14ac:dyDescent="0.25">
      <c r="M24885"/>
    </row>
    <row r="24886" spans="13:13" x14ac:dyDescent="0.25">
      <c r="M24886"/>
    </row>
    <row r="24887" spans="13:13" x14ac:dyDescent="0.25">
      <c r="M24887"/>
    </row>
    <row r="24888" spans="13:13" x14ac:dyDescent="0.25">
      <c r="M24888"/>
    </row>
    <row r="24889" spans="13:13" x14ac:dyDescent="0.25">
      <c r="M24889"/>
    </row>
    <row r="24890" spans="13:13" x14ac:dyDescent="0.25">
      <c r="M24890"/>
    </row>
    <row r="24891" spans="13:13" x14ac:dyDescent="0.25">
      <c r="M24891"/>
    </row>
    <row r="24892" spans="13:13" x14ac:dyDescent="0.25">
      <c r="M24892"/>
    </row>
    <row r="24893" spans="13:13" x14ac:dyDescent="0.25">
      <c r="M24893"/>
    </row>
    <row r="24894" spans="13:13" x14ac:dyDescent="0.25">
      <c r="M24894"/>
    </row>
    <row r="24895" spans="13:13" x14ac:dyDescent="0.25">
      <c r="M24895"/>
    </row>
    <row r="24896" spans="13:13" x14ac:dyDescent="0.25">
      <c r="M24896"/>
    </row>
    <row r="24897" spans="13:13" x14ac:dyDescent="0.25">
      <c r="M24897"/>
    </row>
    <row r="24898" spans="13:13" x14ac:dyDescent="0.25">
      <c r="M24898"/>
    </row>
    <row r="24899" spans="13:13" x14ac:dyDescent="0.25">
      <c r="M24899"/>
    </row>
    <row r="24900" spans="13:13" x14ac:dyDescent="0.25">
      <c r="M24900"/>
    </row>
    <row r="24901" spans="13:13" x14ac:dyDescent="0.25">
      <c r="M24901"/>
    </row>
    <row r="24902" spans="13:13" x14ac:dyDescent="0.25">
      <c r="M24902"/>
    </row>
    <row r="24903" spans="13:13" x14ac:dyDescent="0.25">
      <c r="M24903"/>
    </row>
    <row r="24904" spans="13:13" x14ac:dyDescent="0.25">
      <c r="M24904"/>
    </row>
    <row r="24905" spans="13:13" x14ac:dyDescent="0.25">
      <c r="M24905"/>
    </row>
    <row r="24906" spans="13:13" x14ac:dyDescent="0.25">
      <c r="M24906"/>
    </row>
    <row r="24907" spans="13:13" x14ac:dyDescent="0.25">
      <c r="M24907"/>
    </row>
    <row r="24908" spans="13:13" x14ac:dyDescent="0.25">
      <c r="M24908"/>
    </row>
    <row r="24909" spans="13:13" x14ac:dyDescent="0.25">
      <c r="M24909"/>
    </row>
    <row r="24910" spans="13:13" x14ac:dyDescent="0.25">
      <c r="M24910"/>
    </row>
    <row r="24911" spans="13:13" x14ac:dyDescent="0.25">
      <c r="M24911"/>
    </row>
    <row r="24912" spans="13:13" x14ac:dyDescent="0.25">
      <c r="M24912"/>
    </row>
    <row r="24913" spans="13:13" x14ac:dyDescent="0.25">
      <c r="M24913"/>
    </row>
    <row r="24914" spans="13:13" x14ac:dyDescent="0.25">
      <c r="M24914"/>
    </row>
    <row r="24915" spans="13:13" x14ac:dyDescent="0.25">
      <c r="M24915"/>
    </row>
    <row r="24916" spans="13:13" x14ac:dyDescent="0.25">
      <c r="M24916"/>
    </row>
    <row r="24917" spans="13:13" x14ac:dyDescent="0.25">
      <c r="M24917"/>
    </row>
    <row r="24918" spans="13:13" x14ac:dyDescent="0.25">
      <c r="M24918"/>
    </row>
    <row r="24919" spans="13:13" x14ac:dyDescent="0.25">
      <c r="M24919"/>
    </row>
    <row r="24920" spans="13:13" x14ac:dyDescent="0.25">
      <c r="M24920"/>
    </row>
    <row r="24921" spans="13:13" x14ac:dyDescent="0.25">
      <c r="M24921"/>
    </row>
    <row r="24922" spans="13:13" x14ac:dyDescent="0.25">
      <c r="M24922"/>
    </row>
    <row r="24923" spans="13:13" x14ac:dyDescent="0.25">
      <c r="M24923"/>
    </row>
    <row r="24924" spans="13:13" x14ac:dyDescent="0.25">
      <c r="M24924"/>
    </row>
    <row r="24925" spans="13:13" x14ac:dyDescent="0.25">
      <c r="M24925"/>
    </row>
    <row r="24926" spans="13:13" x14ac:dyDescent="0.25">
      <c r="M24926"/>
    </row>
    <row r="24927" spans="13:13" x14ac:dyDescent="0.25">
      <c r="M24927"/>
    </row>
    <row r="24928" spans="13:13" x14ac:dyDescent="0.25">
      <c r="M24928"/>
    </row>
    <row r="24929" spans="13:13" x14ac:dyDescent="0.25">
      <c r="M24929"/>
    </row>
    <row r="24930" spans="13:13" x14ac:dyDescent="0.25">
      <c r="M24930"/>
    </row>
    <row r="24931" spans="13:13" x14ac:dyDescent="0.25">
      <c r="M24931"/>
    </row>
    <row r="24932" spans="13:13" x14ac:dyDescent="0.25">
      <c r="M24932"/>
    </row>
    <row r="24933" spans="13:13" x14ac:dyDescent="0.25">
      <c r="M24933"/>
    </row>
    <row r="24934" spans="13:13" x14ac:dyDescent="0.25">
      <c r="M24934"/>
    </row>
    <row r="24935" spans="13:13" x14ac:dyDescent="0.25">
      <c r="M24935"/>
    </row>
    <row r="24936" spans="13:13" x14ac:dyDescent="0.25">
      <c r="M24936"/>
    </row>
    <row r="24937" spans="13:13" x14ac:dyDescent="0.25">
      <c r="M24937"/>
    </row>
    <row r="24938" spans="13:13" x14ac:dyDescent="0.25">
      <c r="M24938"/>
    </row>
    <row r="24939" spans="13:13" x14ac:dyDescent="0.25">
      <c r="M24939"/>
    </row>
    <row r="24940" spans="13:13" x14ac:dyDescent="0.25">
      <c r="M24940"/>
    </row>
    <row r="24941" spans="13:13" x14ac:dyDescent="0.25">
      <c r="M24941"/>
    </row>
    <row r="24942" spans="13:13" x14ac:dyDescent="0.25">
      <c r="M24942"/>
    </row>
    <row r="24943" spans="13:13" x14ac:dyDescent="0.25">
      <c r="M24943"/>
    </row>
    <row r="24944" spans="13:13" x14ac:dyDescent="0.25">
      <c r="M24944"/>
    </row>
    <row r="24945" spans="13:13" x14ac:dyDescent="0.25">
      <c r="M24945"/>
    </row>
    <row r="24946" spans="13:13" x14ac:dyDescent="0.25">
      <c r="M24946"/>
    </row>
    <row r="24947" spans="13:13" x14ac:dyDescent="0.25">
      <c r="M24947"/>
    </row>
    <row r="24948" spans="13:13" x14ac:dyDescent="0.25">
      <c r="M24948"/>
    </row>
    <row r="24949" spans="13:13" x14ac:dyDescent="0.25">
      <c r="M24949"/>
    </row>
    <row r="24950" spans="13:13" x14ac:dyDescent="0.25">
      <c r="M24950"/>
    </row>
    <row r="24951" spans="13:13" x14ac:dyDescent="0.25">
      <c r="M24951"/>
    </row>
    <row r="24952" spans="13:13" x14ac:dyDescent="0.25">
      <c r="M24952"/>
    </row>
    <row r="24953" spans="13:13" x14ac:dyDescent="0.25">
      <c r="M24953"/>
    </row>
    <row r="24954" spans="13:13" x14ac:dyDescent="0.25">
      <c r="M24954"/>
    </row>
    <row r="24955" spans="13:13" x14ac:dyDescent="0.25">
      <c r="M24955"/>
    </row>
    <row r="24956" spans="13:13" x14ac:dyDescent="0.25">
      <c r="M24956"/>
    </row>
    <row r="24957" spans="13:13" x14ac:dyDescent="0.25">
      <c r="M24957"/>
    </row>
    <row r="24958" spans="13:13" x14ac:dyDescent="0.25">
      <c r="M24958"/>
    </row>
    <row r="24959" spans="13:13" x14ac:dyDescent="0.25">
      <c r="M24959"/>
    </row>
    <row r="24960" spans="13:13" x14ac:dyDescent="0.25">
      <c r="M24960"/>
    </row>
    <row r="24961" spans="13:13" x14ac:dyDescent="0.25">
      <c r="M24961"/>
    </row>
    <row r="24962" spans="13:13" x14ac:dyDescent="0.25">
      <c r="M24962"/>
    </row>
    <row r="24963" spans="13:13" x14ac:dyDescent="0.25">
      <c r="M24963"/>
    </row>
    <row r="24964" spans="13:13" x14ac:dyDescent="0.25">
      <c r="M24964"/>
    </row>
    <row r="24965" spans="13:13" x14ac:dyDescent="0.25">
      <c r="M24965"/>
    </row>
    <row r="24966" spans="13:13" x14ac:dyDescent="0.25">
      <c r="M24966"/>
    </row>
    <row r="24967" spans="13:13" x14ac:dyDescent="0.25">
      <c r="M24967"/>
    </row>
    <row r="24968" spans="13:13" x14ac:dyDescent="0.25">
      <c r="M24968"/>
    </row>
    <row r="24969" spans="13:13" x14ac:dyDescent="0.25">
      <c r="M24969"/>
    </row>
    <row r="24970" spans="13:13" x14ac:dyDescent="0.25">
      <c r="M24970"/>
    </row>
    <row r="24971" spans="13:13" x14ac:dyDescent="0.25">
      <c r="M24971"/>
    </row>
    <row r="24972" spans="13:13" x14ac:dyDescent="0.25">
      <c r="M24972"/>
    </row>
    <row r="24973" spans="13:13" x14ac:dyDescent="0.25">
      <c r="M24973"/>
    </row>
    <row r="24974" spans="13:13" x14ac:dyDescent="0.25">
      <c r="M24974"/>
    </row>
    <row r="24975" spans="13:13" x14ac:dyDescent="0.25">
      <c r="M24975"/>
    </row>
    <row r="24976" spans="13:13" x14ac:dyDescent="0.25">
      <c r="M24976"/>
    </row>
    <row r="24977" spans="13:13" x14ac:dyDescent="0.25">
      <c r="M24977"/>
    </row>
    <row r="24978" spans="13:13" x14ac:dyDescent="0.25">
      <c r="M24978"/>
    </row>
    <row r="24979" spans="13:13" x14ac:dyDescent="0.25">
      <c r="M24979"/>
    </row>
    <row r="24980" spans="13:13" x14ac:dyDescent="0.25">
      <c r="M24980"/>
    </row>
    <row r="24981" spans="13:13" x14ac:dyDescent="0.25">
      <c r="M24981"/>
    </row>
    <row r="24982" spans="13:13" x14ac:dyDescent="0.25">
      <c r="M24982"/>
    </row>
    <row r="24983" spans="13:13" x14ac:dyDescent="0.25">
      <c r="M24983"/>
    </row>
    <row r="24984" spans="13:13" x14ac:dyDescent="0.25">
      <c r="M24984"/>
    </row>
    <row r="24985" spans="13:13" x14ac:dyDescent="0.25">
      <c r="M24985"/>
    </row>
    <row r="24986" spans="13:13" x14ac:dyDescent="0.25">
      <c r="M24986"/>
    </row>
    <row r="24987" spans="13:13" x14ac:dyDescent="0.25">
      <c r="M24987"/>
    </row>
    <row r="24988" spans="13:13" x14ac:dyDescent="0.25">
      <c r="M24988"/>
    </row>
    <row r="24989" spans="13:13" x14ac:dyDescent="0.25">
      <c r="M24989"/>
    </row>
    <row r="24990" spans="13:13" x14ac:dyDescent="0.25">
      <c r="M24990"/>
    </row>
    <row r="24991" spans="13:13" x14ac:dyDescent="0.25">
      <c r="M24991"/>
    </row>
    <row r="24992" spans="13:13" x14ac:dyDescent="0.25">
      <c r="M24992"/>
    </row>
    <row r="24993" spans="13:13" x14ac:dyDescent="0.25">
      <c r="M24993"/>
    </row>
    <row r="24994" spans="13:13" x14ac:dyDescent="0.25">
      <c r="M24994"/>
    </row>
    <row r="24995" spans="13:13" x14ac:dyDescent="0.25">
      <c r="M24995"/>
    </row>
    <row r="24996" spans="13:13" x14ac:dyDescent="0.25">
      <c r="M24996"/>
    </row>
    <row r="24997" spans="13:13" x14ac:dyDescent="0.25">
      <c r="M24997"/>
    </row>
    <row r="24998" spans="13:13" x14ac:dyDescent="0.25">
      <c r="M24998"/>
    </row>
    <row r="24999" spans="13:13" x14ac:dyDescent="0.25">
      <c r="M24999"/>
    </row>
    <row r="25000" spans="13:13" x14ac:dyDescent="0.25">
      <c r="M25000"/>
    </row>
    <row r="25001" spans="13:13" x14ac:dyDescent="0.25">
      <c r="M25001"/>
    </row>
    <row r="25002" spans="13:13" x14ac:dyDescent="0.25">
      <c r="M25002"/>
    </row>
    <row r="25003" spans="13:13" x14ac:dyDescent="0.25">
      <c r="M25003"/>
    </row>
    <row r="25004" spans="13:13" x14ac:dyDescent="0.25">
      <c r="M25004"/>
    </row>
    <row r="25005" spans="13:13" x14ac:dyDescent="0.25">
      <c r="M25005"/>
    </row>
    <row r="25006" spans="13:13" x14ac:dyDescent="0.25">
      <c r="M25006"/>
    </row>
    <row r="25007" spans="13:13" x14ac:dyDescent="0.25">
      <c r="M25007"/>
    </row>
    <row r="25008" spans="13:13" x14ac:dyDescent="0.25">
      <c r="M25008"/>
    </row>
    <row r="25009" spans="13:13" x14ac:dyDescent="0.25">
      <c r="M25009"/>
    </row>
    <row r="25010" spans="13:13" x14ac:dyDescent="0.25">
      <c r="M25010"/>
    </row>
    <row r="25011" spans="13:13" x14ac:dyDescent="0.25">
      <c r="M25011"/>
    </row>
    <row r="25012" spans="13:13" x14ac:dyDescent="0.25">
      <c r="M25012"/>
    </row>
    <row r="25013" spans="13:13" x14ac:dyDescent="0.25">
      <c r="M25013"/>
    </row>
    <row r="25014" spans="13:13" x14ac:dyDescent="0.25">
      <c r="M25014"/>
    </row>
    <row r="25015" spans="13:13" x14ac:dyDescent="0.25">
      <c r="M25015"/>
    </row>
    <row r="25016" spans="13:13" x14ac:dyDescent="0.25">
      <c r="M25016"/>
    </row>
    <row r="25017" spans="13:13" x14ac:dyDescent="0.25">
      <c r="M25017"/>
    </row>
    <row r="25018" spans="13:13" x14ac:dyDescent="0.25">
      <c r="M25018"/>
    </row>
    <row r="25019" spans="13:13" x14ac:dyDescent="0.25">
      <c r="M25019"/>
    </row>
    <row r="25020" spans="13:13" x14ac:dyDescent="0.25">
      <c r="M25020"/>
    </row>
    <row r="25021" spans="13:13" x14ac:dyDescent="0.25">
      <c r="M25021"/>
    </row>
    <row r="25022" spans="13:13" x14ac:dyDescent="0.25">
      <c r="M25022"/>
    </row>
    <row r="25023" spans="13:13" x14ac:dyDescent="0.25">
      <c r="M25023"/>
    </row>
    <row r="25024" spans="13:13" x14ac:dyDescent="0.25">
      <c r="M25024"/>
    </row>
    <row r="25025" spans="13:13" x14ac:dyDescent="0.25">
      <c r="M25025"/>
    </row>
    <row r="25026" spans="13:13" x14ac:dyDescent="0.25">
      <c r="M25026"/>
    </row>
    <row r="25027" spans="13:13" x14ac:dyDescent="0.25">
      <c r="M25027"/>
    </row>
    <row r="25028" spans="13:13" x14ac:dyDescent="0.25">
      <c r="M25028"/>
    </row>
    <row r="25029" spans="13:13" x14ac:dyDescent="0.25">
      <c r="M25029"/>
    </row>
    <row r="25030" spans="13:13" x14ac:dyDescent="0.25">
      <c r="M25030"/>
    </row>
    <row r="25031" spans="13:13" x14ac:dyDescent="0.25">
      <c r="M25031"/>
    </row>
    <row r="25032" spans="13:13" x14ac:dyDescent="0.25">
      <c r="M25032"/>
    </row>
    <row r="25033" spans="13:13" x14ac:dyDescent="0.25">
      <c r="M25033"/>
    </row>
    <row r="25034" spans="13:13" x14ac:dyDescent="0.25">
      <c r="M25034"/>
    </row>
    <row r="25035" spans="13:13" x14ac:dyDescent="0.25">
      <c r="M25035"/>
    </row>
    <row r="25036" spans="13:13" x14ac:dyDescent="0.25">
      <c r="M25036"/>
    </row>
    <row r="25037" spans="13:13" x14ac:dyDescent="0.25">
      <c r="M25037"/>
    </row>
    <row r="25038" spans="13:13" x14ac:dyDescent="0.25">
      <c r="M25038"/>
    </row>
    <row r="25039" spans="13:13" x14ac:dyDescent="0.25">
      <c r="M25039"/>
    </row>
    <row r="25040" spans="13:13" x14ac:dyDescent="0.25">
      <c r="M25040"/>
    </row>
    <row r="25041" spans="13:13" x14ac:dyDescent="0.25">
      <c r="M25041"/>
    </row>
    <row r="25042" spans="13:13" x14ac:dyDescent="0.25">
      <c r="M25042"/>
    </row>
    <row r="25043" spans="13:13" x14ac:dyDescent="0.25">
      <c r="M25043"/>
    </row>
    <row r="25044" spans="13:13" x14ac:dyDescent="0.25">
      <c r="M25044"/>
    </row>
    <row r="25045" spans="13:13" x14ac:dyDescent="0.25">
      <c r="M25045"/>
    </row>
    <row r="25046" spans="13:13" x14ac:dyDescent="0.25">
      <c r="M25046"/>
    </row>
    <row r="25047" spans="13:13" x14ac:dyDescent="0.25">
      <c r="M25047"/>
    </row>
    <row r="25048" spans="13:13" x14ac:dyDescent="0.25">
      <c r="M25048"/>
    </row>
    <row r="25049" spans="13:13" x14ac:dyDescent="0.25">
      <c r="M25049"/>
    </row>
    <row r="25050" spans="13:13" x14ac:dyDescent="0.25">
      <c r="M25050"/>
    </row>
    <row r="25051" spans="13:13" x14ac:dyDescent="0.25">
      <c r="M25051"/>
    </row>
    <row r="25052" spans="13:13" x14ac:dyDescent="0.25">
      <c r="M25052"/>
    </row>
    <row r="25053" spans="13:13" x14ac:dyDescent="0.25">
      <c r="M25053"/>
    </row>
    <row r="25054" spans="13:13" x14ac:dyDescent="0.25">
      <c r="M25054"/>
    </row>
    <row r="25055" spans="13:13" x14ac:dyDescent="0.25">
      <c r="M25055"/>
    </row>
    <row r="25056" spans="13:13" x14ac:dyDescent="0.25">
      <c r="M25056"/>
    </row>
    <row r="25057" spans="13:13" x14ac:dyDescent="0.25">
      <c r="M25057"/>
    </row>
    <row r="25058" spans="13:13" x14ac:dyDescent="0.25">
      <c r="M25058"/>
    </row>
    <row r="25059" spans="13:13" x14ac:dyDescent="0.25">
      <c r="M25059"/>
    </row>
    <row r="25060" spans="13:13" x14ac:dyDescent="0.25">
      <c r="M25060"/>
    </row>
    <row r="25061" spans="13:13" x14ac:dyDescent="0.25">
      <c r="M25061"/>
    </row>
    <row r="25062" spans="13:13" x14ac:dyDescent="0.25">
      <c r="M25062"/>
    </row>
    <row r="25063" spans="13:13" x14ac:dyDescent="0.25">
      <c r="M25063"/>
    </row>
    <row r="25064" spans="13:13" x14ac:dyDescent="0.25">
      <c r="M25064"/>
    </row>
    <row r="25065" spans="13:13" x14ac:dyDescent="0.25">
      <c r="M25065"/>
    </row>
    <row r="25066" spans="13:13" x14ac:dyDescent="0.25">
      <c r="M25066"/>
    </row>
    <row r="25067" spans="13:13" x14ac:dyDescent="0.25">
      <c r="M25067"/>
    </row>
    <row r="25068" spans="13:13" x14ac:dyDescent="0.25">
      <c r="M25068"/>
    </row>
    <row r="25069" spans="13:13" x14ac:dyDescent="0.25">
      <c r="M25069"/>
    </row>
    <row r="25070" spans="13:13" x14ac:dyDescent="0.25">
      <c r="M25070"/>
    </row>
    <row r="25071" spans="13:13" x14ac:dyDescent="0.25">
      <c r="M25071"/>
    </row>
    <row r="25072" spans="13:13" x14ac:dyDescent="0.25">
      <c r="M25072"/>
    </row>
    <row r="25073" spans="13:13" x14ac:dyDescent="0.25">
      <c r="M25073"/>
    </row>
    <row r="25074" spans="13:13" x14ac:dyDescent="0.25">
      <c r="M25074"/>
    </row>
    <row r="25075" spans="13:13" x14ac:dyDescent="0.25">
      <c r="M25075"/>
    </row>
    <row r="25076" spans="13:13" x14ac:dyDescent="0.25">
      <c r="M25076"/>
    </row>
    <row r="25077" spans="13:13" x14ac:dyDescent="0.25">
      <c r="M25077"/>
    </row>
    <row r="25078" spans="13:13" x14ac:dyDescent="0.25">
      <c r="M25078"/>
    </row>
    <row r="25079" spans="13:13" x14ac:dyDescent="0.25">
      <c r="M25079"/>
    </row>
    <row r="25080" spans="13:13" x14ac:dyDescent="0.25">
      <c r="M25080"/>
    </row>
    <row r="25081" spans="13:13" x14ac:dyDescent="0.25">
      <c r="M25081"/>
    </row>
    <row r="25082" spans="13:13" x14ac:dyDescent="0.25">
      <c r="M25082"/>
    </row>
    <row r="25083" spans="13:13" x14ac:dyDescent="0.25">
      <c r="M25083"/>
    </row>
    <row r="25084" spans="13:13" x14ac:dyDescent="0.25">
      <c r="M25084"/>
    </row>
    <row r="25085" spans="13:13" x14ac:dyDescent="0.25">
      <c r="M25085"/>
    </row>
    <row r="25086" spans="13:13" x14ac:dyDescent="0.25">
      <c r="M25086"/>
    </row>
    <row r="25087" spans="13:13" x14ac:dyDescent="0.25">
      <c r="M25087"/>
    </row>
    <row r="25088" spans="13:13" x14ac:dyDescent="0.25">
      <c r="M25088"/>
    </row>
    <row r="25089" spans="13:13" x14ac:dyDescent="0.25">
      <c r="M25089"/>
    </row>
    <row r="25090" spans="13:13" x14ac:dyDescent="0.25">
      <c r="M25090"/>
    </row>
    <row r="25091" spans="13:13" x14ac:dyDescent="0.25">
      <c r="M25091"/>
    </row>
    <row r="25092" spans="13:13" x14ac:dyDescent="0.25">
      <c r="M25092"/>
    </row>
    <row r="25093" spans="13:13" x14ac:dyDescent="0.25">
      <c r="M25093"/>
    </row>
    <row r="25094" spans="13:13" x14ac:dyDescent="0.25">
      <c r="M25094"/>
    </row>
    <row r="25095" spans="13:13" x14ac:dyDescent="0.25">
      <c r="M25095"/>
    </row>
    <row r="25096" spans="13:13" x14ac:dyDescent="0.25">
      <c r="M25096"/>
    </row>
    <row r="25097" spans="13:13" x14ac:dyDescent="0.25">
      <c r="M25097"/>
    </row>
    <row r="25098" spans="13:13" x14ac:dyDescent="0.25">
      <c r="M25098"/>
    </row>
    <row r="25099" spans="13:13" x14ac:dyDescent="0.25">
      <c r="M25099"/>
    </row>
    <row r="25100" spans="13:13" x14ac:dyDescent="0.25">
      <c r="M25100"/>
    </row>
    <row r="25101" spans="13:13" x14ac:dyDescent="0.25">
      <c r="M25101"/>
    </row>
    <row r="25102" spans="13:13" x14ac:dyDescent="0.25">
      <c r="M25102"/>
    </row>
    <row r="25103" spans="13:13" x14ac:dyDescent="0.25">
      <c r="M25103"/>
    </row>
    <row r="25104" spans="13:13" x14ac:dyDescent="0.25">
      <c r="M25104"/>
    </row>
    <row r="25105" spans="13:13" x14ac:dyDescent="0.25">
      <c r="M25105"/>
    </row>
    <row r="25106" spans="13:13" x14ac:dyDescent="0.25">
      <c r="M25106"/>
    </row>
    <row r="25107" spans="13:13" x14ac:dyDescent="0.25">
      <c r="M25107"/>
    </row>
    <row r="25108" spans="13:13" x14ac:dyDescent="0.25">
      <c r="M25108"/>
    </row>
    <row r="25109" spans="13:13" x14ac:dyDescent="0.25">
      <c r="M25109"/>
    </row>
    <row r="25110" spans="13:13" x14ac:dyDescent="0.25">
      <c r="M25110"/>
    </row>
    <row r="25111" spans="13:13" x14ac:dyDescent="0.25">
      <c r="M25111"/>
    </row>
    <row r="25112" spans="13:13" x14ac:dyDescent="0.25">
      <c r="M25112"/>
    </row>
    <row r="25113" spans="13:13" x14ac:dyDescent="0.25">
      <c r="M25113"/>
    </row>
    <row r="25114" spans="13:13" x14ac:dyDescent="0.25">
      <c r="M25114"/>
    </row>
    <row r="25115" spans="13:13" x14ac:dyDescent="0.25">
      <c r="M25115"/>
    </row>
    <row r="25116" spans="13:13" x14ac:dyDescent="0.25">
      <c r="M25116"/>
    </row>
    <row r="25117" spans="13:13" x14ac:dyDescent="0.25">
      <c r="M25117"/>
    </row>
    <row r="25118" spans="13:13" x14ac:dyDescent="0.25">
      <c r="M25118"/>
    </row>
    <row r="25119" spans="13:13" x14ac:dyDescent="0.25">
      <c r="M25119"/>
    </row>
    <row r="25120" spans="13:13" x14ac:dyDescent="0.25">
      <c r="M25120"/>
    </row>
    <row r="25121" spans="13:13" x14ac:dyDescent="0.25">
      <c r="M25121"/>
    </row>
    <row r="25122" spans="13:13" x14ac:dyDescent="0.25">
      <c r="M25122"/>
    </row>
    <row r="25123" spans="13:13" x14ac:dyDescent="0.25">
      <c r="M25123"/>
    </row>
    <row r="25124" spans="13:13" x14ac:dyDescent="0.25">
      <c r="M25124"/>
    </row>
    <row r="25125" spans="13:13" x14ac:dyDescent="0.25">
      <c r="M25125"/>
    </row>
    <row r="25126" spans="13:13" x14ac:dyDescent="0.25">
      <c r="M25126"/>
    </row>
    <row r="25127" spans="13:13" x14ac:dyDescent="0.25">
      <c r="M25127"/>
    </row>
    <row r="25128" spans="13:13" x14ac:dyDescent="0.25">
      <c r="M25128"/>
    </row>
    <row r="25129" spans="13:13" x14ac:dyDescent="0.25">
      <c r="M25129"/>
    </row>
    <row r="25130" spans="13:13" x14ac:dyDescent="0.25">
      <c r="M25130"/>
    </row>
    <row r="25131" spans="13:13" x14ac:dyDescent="0.25">
      <c r="M25131"/>
    </row>
    <row r="25132" spans="13:13" x14ac:dyDescent="0.25">
      <c r="M25132"/>
    </row>
    <row r="25133" spans="13:13" x14ac:dyDescent="0.25">
      <c r="M25133"/>
    </row>
    <row r="25134" spans="13:13" x14ac:dyDescent="0.25">
      <c r="M25134"/>
    </row>
    <row r="25135" spans="13:13" x14ac:dyDescent="0.25">
      <c r="M25135"/>
    </row>
    <row r="25136" spans="13:13" x14ac:dyDescent="0.25">
      <c r="M25136"/>
    </row>
    <row r="25137" spans="13:13" x14ac:dyDescent="0.25">
      <c r="M25137"/>
    </row>
    <row r="25138" spans="13:13" x14ac:dyDescent="0.25">
      <c r="M25138"/>
    </row>
    <row r="25139" spans="13:13" x14ac:dyDescent="0.25">
      <c r="M25139"/>
    </row>
    <row r="25140" spans="13:13" x14ac:dyDescent="0.25">
      <c r="M25140"/>
    </row>
    <row r="25141" spans="13:13" x14ac:dyDescent="0.25">
      <c r="M25141"/>
    </row>
    <row r="25142" spans="13:13" x14ac:dyDescent="0.25">
      <c r="M25142"/>
    </row>
    <row r="25143" spans="13:13" x14ac:dyDescent="0.25">
      <c r="M25143"/>
    </row>
    <row r="25144" spans="13:13" x14ac:dyDescent="0.25">
      <c r="M25144"/>
    </row>
    <row r="25145" spans="13:13" x14ac:dyDescent="0.25">
      <c r="M25145"/>
    </row>
    <row r="25146" spans="13:13" x14ac:dyDescent="0.25">
      <c r="M25146"/>
    </row>
    <row r="25147" spans="13:13" x14ac:dyDescent="0.25">
      <c r="M25147"/>
    </row>
    <row r="25148" spans="13:13" x14ac:dyDescent="0.25">
      <c r="M25148"/>
    </row>
    <row r="25149" spans="13:13" x14ac:dyDescent="0.25">
      <c r="M25149"/>
    </row>
    <row r="25150" spans="13:13" x14ac:dyDescent="0.25">
      <c r="M25150"/>
    </row>
    <row r="25151" spans="13:13" x14ac:dyDescent="0.25">
      <c r="M25151"/>
    </row>
    <row r="25152" spans="13:13" x14ac:dyDescent="0.25">
      <c r="M25152"/>
    </row>
    <row r="25153" spans="13:13" x14ac:dyDescent="0.25">
      <c r="M25153"/>
    </row>
    <row r="25154" spans="13:13" x14ac:dyDescent="0.25">
      <c r="M25154"/>
    </row>
    <row r="25155" spans="13:13" x14ac:dyDescent="0.25">
      <c r="M25155"/>
    </row>
    <row r="25156" spans="13:13" x14ac:dyDescent="0.25">
      <c r="M25156"/>
    </row>
    <row r="25157" spans="13:13" x14ac:dyDescent="0.25">
      <c r="M25157"/>
    </row>
    <row r="25158" spans="13:13" x14ac:dyDescent="0.25">
      <c r="M25158"/>
    </row>
    <row r="25159" spans="13:13" x14ac:dyDescent="0.25">
      <c r="M25159"/>
    </row>
    <row r="25160" spans="13:13" x14ac:dyDescent="0.25">
      <c r="M25160"/>
    </row>
    <row r="25161" spans="13:13" x14ac:dyDescent="0.25">
      <c r="M25161"/>
    </row>
    <row r="25162" spans="13:13" x14ac:dyDescent="0.25">
      <c r="M25162"/>
    </row>
    <row r="25163" spans="13:13" x14ac:dyDescent="0.25">
      <c r="M25163"/>
    </row>
    <row r="25164" spans="13:13" x14ac:dyDescent="0.25">
      <c r="M25164"/>
    </row>
    <row r="25165" spans="13:13" x14ac:dyDescent="0.25">
      <c r="M25165"/>
    </row>
    <row r="25166" spans="13:13" x14ac:dyDescent="0.25">
      <c r="M25166"/>
    </row>
    <row r="25167" spans="13:13" x14ac:dyDescent="0.25">
      <c r="M25167"/>
    </row>
    <row r="25168" spans="13:13" x14ac:dyDescent="0.25">
      <c r="M25168"/>
    </row>
    <row r="25169" spans="13:13" x14ac:dyDescent="0.25">
      <c r="M25169"/>
    </row>
    <row r="25170" spans="13:13" x14ac:dyDescent="0.25">
      <c r="M25170"/>
    </row>
    <row r="25171" spans="13:13" x14ac:dyDescent="0.25">
      <c r="M25171"/>
    </row>
    <row r="25172" spans="13:13" x14ac:dyDescent="0.25">
      <c r="M25172"/>
    </row>
    <row r="25173" spans="13:13" x14ac:dyDescent="0.25">
      <c r="M25173"/>
    </row>
    <row r="25174" spans="13:13" x14ac:dyDescent="0.25">
      <c r="M25174"/>
    </row>
    <row r="25175" spans="13:13" x14ac:dyDescent="0.25">
      <c r="M25175"/>
    </row>
    <row r="25176" spans="13:13" x14ac:dyDescent="0.25">
      <c r="M25176"/>
    </row>
    <row r="25177" spans="13:13" x14ac:dyDescent="0.25">
      <c r="M25177"/>
    </row>
    <row r="25178" spans="13:13" x14ac:dyDescent="0.25">
      <c r="M25178"/>
    </row>
    <row r="25179" spans="13:13" x14ac:dyDescent="0.25">
      <c r="M25179"/>
    </row>
    <row r="25180" spans="13:13" x14ac:dyDescent="0.25">
      <c r="M25180"/>
    </row>
    <row r="25181" spans="13:13" x14ac:dyDescent="0.25">
      <c r="M25181"/>
    </row>
    <row r="25182" spans="13:13" x14ac:dyDescent="0.25">
      <c r="M25182"/>
    </row>
    <row r="25183" spans="13:13" x14ac:dyDescent="0.25">
      <c r="M25183"/>
    </row>
    <row r="25184" spans="13:13" x14ac:dyDescent="0.25">
      <c r="M25184"/>
    </row>
    <row r="25185" spans="13:13" x14ac:dyDescent="0.25">
      <c r="M25185"/>
    </row>
    <row r="25186" spans="13:13" x14ac:dyDescent="0.25">
      <c r="M25186"/>
    </row>
    <row r="25187" spans="13:13" x14ac:dyDescent="0.25">
      <c r="M25187"/>
    </row>
    <row r="25188" spans="13:13" x14ac:dyDescent="0.25">
      <c r="M25188"/>
    </row>
    <row r="25189" spans="13:13" x14ac:dyDescent="0.25">
      <c r="M25189"/>
    </row>
    <row r="25190" spans="13:13" x14ac:dyDescent="0.25">
      <c r="M25190"/>
    </row>
    <row r="25191" spans="13:13" x14ac:dyDescent="0.25">
      <c r="M25191"/>
    </row>
    <row r="25192" spans="13:13" x14ac:dyDescent="0.25">
      <c r="M25192"/>
    </row>
    <row r="25193" spans="13:13" x14ac:dyDescent="0.25">
      <c r="M25193"/>
    </row>
    <row r="25194" spans="13:13" x14ac:dyDescent="0.25">
      <c r="M25194"/>
    </row>
    <row r="25195" spans="13:13" x14ac:dyDescent="0.25">
      <c r="M25195"/>
    </row>
    <row r="25196" spans="13:13" x14ac:dyDescent="0.25">
      <c r="M25196"/>
    </row>
    <row r="25197" spans="13:13" x14ac:dyDescent="0.25">
      <c r="M25197"/>
    </row>
    <row r="25198" spans="13:13" x14ac:dyDescent="0.25">
      <c r="M25198"/>
    </row>
    <row r="25199" spans="13:13" x14ac:dyDescent="0.25">
      <c r="M25199"/>
    </row>
    <row r="25200" spans="13:13" x14ac:dyDescent="0.25">
      <c r="M25200"/>
    </row>
    <row r="25201" spans="13:13" x14ac:dyDescent="0.25">
      <c r="M25201"/>
    </row>
    <row r="25202" spans="13:13" x14ac:dyDescent="0.25">
      <c r="M25202"/>
    </row>
    <row r="25203" spans="13:13" x14ac:dyDescent="0.25">
      <c r="M25203"/>
    </row>
    <row r="25204" spans="13:13" x14ac:dyDescent="0.25">
      <c r="M25204"/>
    </row>
    <row r="25205" spans="13:13" x14ac:dyDescent="0.25">
      <c r="M25205"/>
    </row>
    <row r="25206" spans="13:13" x14ac:dyDescent="0.25">
      <c r="M25206"/>
    </row>
    <row r="25207" spans="13:13" x14ac:dyDescent="0.25">
      <c r="M25207"/>
    </row>
    <row r="25208" spans="13:13" x14ac:dyDescent="0.25">
      <c r="M25208"/>
    </row>
    <row r="25209" spans="13:13" x14ac:dyDescent="0.25">
      <c r="M25209"/>
    </row>
    <row r="25210" spans="13:13" x14ac:dyDescent="0.25">
      <c r="M25210"/>
    </row>
    <row r="25211" spans="13:13" x14ac:dyDescent="0.25">
      <c r="M25211"/>
    </row>
    <row r="25212" spans="13:13" x14ac:dyDescent="0.25">
      <c r="M25212"/>
    </row>
    <row r="25213" spans="13:13" x14ac:dyDescent="0.25">
      <c r="M25213"/>
    </row>
    <row r="25214" spans="13:13" x14ac:dyDescent="0.25">
      <c r="M25214"/>
    </row>
    <row r="25215" spans="13:13" x14ac:dyDescent="0.25">
      <c r="M25215"/>
    </row>
    <row r="25216" spans="13:13" x14ac:dyDescent="0.25">
      <c r="M25216"/>
    </row>
    <row r="25217" spans="13:13" x14ac:dyDescent="0.25">
      <c r="M25217"/>
    </row>
    <row r="25218" spans="13:13" x14ac:dyDescent="0.25">
      <c r="M25218"/>
    </row>
    <row r="25219" spans="13:13" x14ac:dyDescent="0.25">
      <c r="M25219"/>
    </row>
    <row r="25220" spans="13:13" x14ac:dyDescent="0.25">
      <c r="M25220"/>
    </row>
    <row r="25221" spans="13:13" x14ac:dyDescent="0.25">
      <c r="M25221"/>
    </row>
    <row r="25222" spans="13:13" x14ac:dyDescent="0.25">
      <c r="M25222"/>
    </row>
    <row r="25223" spans="13:13" x14ac:dyDescent="0.25">
      <c r="M25223"/>
    </row>
    <row r="25224" spans="13:13" x14ac:dyDescent="0.25">
      <c r="M25224"/>
    </row>
    <row r="25225" spans="13:13" x14ac:dyDescent="0.25">
      <c r="M25225"/>
    </row>
    <row r="25226" spans="13:13" x14ac:dyDescent="0.25">
      <c r="M25226"/>
    </row>
    <row r="25227" spans="13:13" x14ac:dyDescent="0.25">
      <c r="M25227"/>
    </row>
    <row r="25228" spans="13:13" x14ac:dyDescent="0.25">
      <c r="M25228"/>
    </row>
    <row r="25229" spans="13:13" x14ac:dyDescent="0.25">
      <c r="M25229"/>
    </row>
    <row r="25230" spans="13:13" x14ac:dyDescent="0.25">
      <c r="M25230"/>
    </row>
    <row r="25231" spans="13:13" x14ac:dyDescent="0.25">
      <c r="M25231"/>
    </row>
    <row r="25232" spans="13:13" x14ac:dyDescent="0.25">
      <c r="M25232"/>
    </row>
    <row r="25233" spans="13:13" x14ac:dyDescent="0.25">
      <c r="M25233"/>
    </row>
    <row r="25234" spans="13:13" x14ac:dyDescent="0.25">
      <c r="M25234"/>
    </row>
    <row r="25235" spans="13:13" x14ac:dyDescent="0.25">
      <c r="M25235"/>
    </row>
    <row r="25236" spans="13:13" x14ac:dyDescent="0.25">
      <c r="M25236"/>
    </row>
    <row r="25237" spans="13:13" x14ac:dyDescent="0.25">
      <c r="M25237"/>
    </row>
    <row r="25238" spans="13:13" x14ac:dyDescent="0.25">
      <c r="M25238"/>
    </row>
    <row r="25239" spans="13:13" x14ac:dyDescent="0.25">
      <c r="M25239"/>
    </row>
    <row r="25240" spans="13:13" x14ac:dyDescent="0.25">
      <c r="M25240"/>
    </row>
    <row r="25241" spans="13:13" x14ac:dyDescent="0.25">
      <c r="M25241"/>
    </row>
    <row r="25242" spans="13:13" x14ac:dyDescent="0.25">
      <c r="M25242"/>
    </row>
    <row r="25243" spans="13:13" x14ac:dyDescent="0.25">
      <c r="M25243"/>
    </row>
    <row r="25244" spans="13:13" x14ac:dyDescent="0.25">
      <c r="M25244"/>
    </row>
    <row r="25245" spans="13:13" x14ac:dyDescent="0.25">
      <c r="M25245"/>
    </row>
    <row r="25246" spans="13:13" x14ac:dyDescent="0.25">
      <c r="M25246"/>
    </row>
    <row r="25247" spans="13:13" x14ac:dyDescent="0.25">
      <c r="M25247"/>
    </row>
    <row r="25248" spans="13:13" x14ac:dyDescent="0.25">
      <c r="M25248"/>
    </row>
    <row r="25249" spans="13:13" x14ac:dyDescent="0.25">
      <c r="M25249"/>
    </row>
    <row r="25250" spans="13:13" x14ac:dyDescent="0.25">
      <c r="M25250"/>
    </row>
    <row r="25251" spans="13:13" x14ac:dyDescent="0.25">
      <c r="M25251"/>
    </row>
    <row r="25252" spans="13:13" x14ac:dyDescent="0.25">
      <c r="M25252"/>
    </row>
    <row r="25253" spans="13:13" x14ac:dyDescent="0.25">
      <c r="M25253"/>
    </row>
    <row r="25254" spans="13:13" x14ac:dyDescent="0.25">
      <c r="M25254"/>
    </row>
    <row r="25255" spans="13:13" x14ac:dyDescent="0.25">
      <c r="M25255"/>
    </row>
    <row r="25256" spans="13:13" x14ac:dyDescent="0.25">
      <c r="M25256"/>
    </row>
    <row r="25257" spans="13:13" x14ac:dyDescent="0.25">
      <c r="M25257"/>
    </row>
    <row r="25258" spans="13:13" x14ac:dyDescent="0.25">
      <c r="M25258"/>
    </row>
    <row r="25259" spans="13:13" x14ac:dyDescent="0.25">
      <c r="M25259"/>
    </row>
    <row r="25260" spans="13:13" x14ac:dyDescent="0.25">
      <c r="M25260"/>
    </row>
    <row r="25261" spans="13:13" x14ac:dyDescent="0.25">
      <c r="M25261"/>
    </row>
    <row r="25262" spans="13:13" x14ac:dyDescent="0.25">
      <c r="M25262"/>
    </row>
    <row r="25263" spans="13:13" x14ac:dyDescent="0.25">
      <c r="M25263"/>
    </row>
    <row r="25264" spans="13:13" x14ac:dyDescent="0.25">
      <c r="M25264"/>
    </row>
    <row r="25265" spans="13:13" x14ac:dyDescent="0.25">
      <c r="M25265"/>
    </row>
    <row r="25266" spans="13:13" x14ac:dyDescent="0.25">
      <c r="M25266"/>
    </row>
    <row r="25267" spans="13:13" x14ac:dyDescent="0.25">
      <c r="M25267"/>
    </row>
    <row r="25268" spans="13:13" x14ac:dyDescent="0.25">
      <c r="M25268"/>
    </row>
    <row r="25269" spans="13:13" x14ac:dyDescent="0.25">
      <c r="M25269"/>
    </row>
    <row r="25270" spans="13:13" x14ac:dyDescent="0.25">
      <c r="M25270"/>
    </row>
    <row r="25271" spans="13:13" x14ac:dyDescent="0.25">
      <c r="M25271"/>
    </row>
    <row r="25272" spans="13:13" x14ac:dyDescent="0.25">
      <c r="M25272"/>
    </row>
    <row r="25273" spans="13:13" x14ac:dyDescent="0.25">
      <c r="M25273"/>
    </row>
    <row r="25274" spans="13:13" x14ac:dyDescent="0.25">
      <c r="M25274"/>
    </row>
    <row r="25275" spans="13:13" x14ac:dyDescent="0.25">
      <c r="M25275"/>
    </row>
    <row r="25276" spans="13:13" x14ac:dyDescent="0.25">
      <c r="M25276"/>
    </row>
    <row r="25277" spans="13:13" x14ac:dyDescent="0.25">
      <c r="M25277"/>
    </row>
    <row r="25278" spans="13:13" x14ac:dyDescent="0.25">
      <c r="M25278"/>
    </row>
    <row r="25279" spans="13:13" x14ac:dyDescent="0.25">
      <c r="M25279"/>
    </row>
    <row r="25280" spans="13:13" x14ac:dyDescent="0.25">
      <c r="M25280"/>
    </row>
    <row r="25281" spans="13:13" x14ac:dyDescent="0.25">
      <c r="M25281"/>
    </row>
    <row r="25282" spans="13:13" x14ac:dyDescent="0.25">
      <c r="M25282"/>
    </row>
    <row r="25283" spans="13:13" x14ac:dyDescent="0.25">
      <c r="M25283"/>
    </row>
    <row r="25284" spans="13:13" x14ac:dyDescent="0.25">
      <c r="M25284"/>
    </row>
    <row r="25285" spans="13:13" x14ac:dyDescent="0.25">
      <c r="M25285"/>
    </row>
    <row r="25286" spans="13:13" x14ac:dyDescent="0.25">
      <c r="M25286"/>
    </row>
    <row r="25287" spans="13:13" x14ac:dyDescent="0.25">
      <c r="M25287"/>
    </row>
    <row r="25288" spans="13:13" x14ac:dyDescent="0.25">
      <c r="M25288"/>
    </row>
    <row r="25289" spans="13:13" x14ac:dyDescent="0.25">
      <c r="M25289"/>
    </row>
    <row r="25290" spans="13:13" x14ac:dyDescent="0.25">
      <c r="M25290"/>
    </row>
    <row r="25291" spans="13:13" x14ac:dyDescent="0.25">
      <c r="M25291"/>
    </row>
    <row r="25292" spans="13:13" x14ac:dyDescent="0.25">
      <c r="M25292"/>
    </row>
    <row r="25293" spans="13:13" x14ac:dyDescent="0.25">
      <c r="M25293"/>
    </row>
    <row r="25294" spans="13:13" x14ac:dyDescent="0.25">
      <c r="M25294"/>
    </row>
    <row r="25295" spans="13:13" x14ac:dyDescent="0.25">
      <c r="M25295"/>
    </row>
    <row r="25296" spans="13:13" x14ac:dyDescent="0.25">
      <c r="M25296"/>
    </row>
    <row r="25297" spans="13:13" x14ac:dyDescent="0.25">
      <c r="M25297"/>
    </row>
    <row r="25298" spans="13:13" x14ac:dyDescent="0.25">
      <c r="M25298"/>
    </row>
    <row r="25299" spans="13:13" x14ac:dyDescent="0.25">
      <c r="M25299"/>
    </row>
    <row r="25300" spans="13:13" x14ac:dyDescent="0.25">
      <c r="M25300"/>
    </row>
    <row r="25301" spans="13:13" x14ac:dyDescent="0.25">
      <c r="M25301"/>
    </row>
    <row r="25302" spans="13:13" x14ac:dyDescent="0.25">
      <c r="M25302"/>
    </row>
    <row r="25303" spans="13:13" x14ac:dyDescent="0.25">
      <c r="M25303"/>
    </row>
    <row r="25304" spans="13:13" x14ac:dyDescent="0.25">
      <c r="M25304"/>
    </row>
    <row r="25305" spans="13:13" x14ac:dyDescent="0.25">
      <c r="M25305"/>
    </row>
    <row r="25306" spans="13:13" x14ac:dyDescent="0.25">
      <c r="M25306"/>
    </row>
    <row r="25307" spans="13:13" x14ac:dyDescent="0.25">
      <c r="M25307"/>
    </row>
    <row r="25308" spans="13:13" x14ac:dyDescent="0.25">
      <c r="M25308"/>
    </row>
    <row r="25309" spans="13:13" x14ac:dyDescent="0.25">
      <c r="M25309"/>
    </row>
    <row r="25310" spans="13:13" x14ac:dyDescent="0.25">
      <c r="M25310"/>
    </row>
    <row r="25311" spans="13:13" x14ac:dyDescent="0.25">
      <c r="M25311"/>
    </row>
    <row r="25312" spans="13:13" x14ac:dyDescent="0.25">
      <c r="M25312"/>
    </row>
    <row r="25313" spans="13:13" x14ac:dyDescent="0.25">
      <c r="M25313"/>
    </row>
    <row r="25314" spans="13:13" x14ac:dyDescent="0.25">
      <c r="M25314"/>
    </row>
    <row r="25315" spans="13:13" x14ac:dyDescent="0.25">
      <c r="M25315"/>
    </row>
    <row r="25316" spans="13:13" x14ac:dyDescent="0.25">
      <c r="M25316"/>
    </row>
    <row r="25317" spans="13:13" x14ac:dyDescent="0.25">
      <c r="M25317"/>
    </row>
    <row r="25318" spans="13:13" x14ac:dyDescent="0.25">
      <c r="M25318"/>
    </row>
    <row r="25319" spans="13:13" x14ac:dyDescent="0.25">
      <c r="M25319"/>
    </row>
    <row r="25320" spans="13:13" x14ac:dyDescent="0.25">
      <c r="M25320"/>
    </row>
    <row r="25321" spans="13:13" x14ac:dyDescent="0.25">
      <c r="M25321"/>
    </row>
    <row r="25322" spans="13:13" x14ac:dyDescent="0.25">
      <c r="M25322"/>
    </row>
    <row r="25323" spans="13:13" x14ac:dyDescent="0.25">
      <c r="M25323"/>
    </row>
    <row r="25324" spans="13:13" x14ac:dyDescent="0.25">
      <c r="M25324"/>
    </row>
    <row r="25325" spans="13:13" x14ac:dyDescent="0.25">
      <c r="M25325"/>
    </row>
    <row r="25326" spans="13:13" x14ac:dyDescent="0.25">
      <c r="M25326"/>
    </row>
    <row r="25327" spans="13:13" x14ac:dyDescent="0.25">
      <c r="M25327"/>
    </row>
    <row r="25328" spans="13:13" x14ac:dyDescent="0.25">
      <c r="M25328"/>
    </row>
    <row r="25329" spans="13:13" x14ac:dyDescent="0.25">
      <c r="M25329"/>
    </row>
    <row r="25330" spans="13:13" x14ac:dyDescent="0.25">
      <c r="M25330"/>
    </row>
    <row r="25331" spans="13:13" x14ac:dyDescent="0.25">
      <c r="M25331"/>
    </row>
    <row r="25332" spans="13:13" x14ac:dyDescent="0.25">
      <c r="M25332"/>
    </row>
    <row r="25333" spans="13:13" x14ac:dyDescent="0.25">
      <c r="M25333"/>
    </row>
    <row r="25334" spans="13:13" x14ac:dyDescent="0.25">
      <c r="M25334"/>
    </row>
    <row r="25335" spans="13:13" x14ac:dyDescent="0.25">
      <c r="M25335"/>
    </row>
    <row r="25336" spans="13:13" x14ac:dyDescent="0.25">
      <c r="M25336"/>
    </row>
    <row r="25337" spans="13:13" x14ac:dyDescent="0.25">
      <c r="M25337"/>
    </row>
    <row r="25338" spans="13:13" x14ac:dyDescent="0.25">
      <c r="M25338"/>
    </row>
    <row r="25339" spans="13:13" x14ac:dyDescent="0.25">
      <c r="M25339"/>
    </row>
    <row r="25340" spans="13:13" x14ac:dyDescent="0.25">
      <c r="M25340"/>
    </row>
    <row r="25341" spans="13:13" x14ac:dyDescent="0.25">
      <c r="M25341"/>
    </row>
    <row r="25342" spans="13:13" x14ac:dyDescent="0.25">
      <c r="M25342"/>
    </row>
    <row r="25343" spans="13:13" x14ac:dyDescent="0.25">
      <c r="M25343"/>
    </row>
    <row r="25344" spans="13:13" x14ac:dyDescent="0.25">
      <c r="M25344"/>
    </row>
    <row r="25345" spans="13:13" x14ac:dyDescent="0.25">
      <c r="M25345"/>
    </row>
    <row r="25346" spans="13:13" x14ac:dyDescent="0.25">
      <c r="M25346"/>
    </row>
    <row r="25347" spans="13:13" x14ac:dyDescent="0.25">
      <c r="M25347"/>
    </row>
    <row r="25348" spans="13:13" x14ac:dyDescent="0.25">
      <c r="M25348"/>
    </row>
    <row r="25349" spans="13:13" x14ac:dyDescent="0.25">
      <c r="M25349"/>
    </row>
    <row r="25350" spans="13:13" x14ac:dyDescent="0.25">
      <c r="M25350"/>
    </row>
    <row r="25351" spans="13:13" x14ac:dyDescent="0.25">
      <c r="M25351"/>
    </row>
    <row r="25352" spans="13:13" x14ac:dyDescent="0.25">
      <c r="M25352"/>
    </row>
    <row r="25353" spans="13:13" x14ac:dyDescent="0.25">
      <c r="M25353"/>
    </row>
    <row r="25354" spans="13:13" x14ac:dyDescent="0.25">
      <c r="M25354"/>
    </row>
    <row r="25355" spans="13:13" x14ac:dyDescent="0.25">
      <c r="M25355"/>
    </row>
    <row r="25356" spans="13:13" x14ac:dyDescent="0.25">
      <c r="M25356"/>
    </row>
    <row r="25357" spans="13:13" x14ac:dyDescent="0.25">
      <c r="M25357"/>
    </row>
    <row r="25358" spans="13:13" x14ac:dyDescent="0.25">
      <c r="M25358"/>
    </row>
    <row r="25359" spans="13:13" x14ac:dyDescent="0.25">
      <c r="M25359"/>
    </row>
    <row r="25360" spans="13:13" x14ac:dyDescent="0.25">
      <c r="M25360"/>
    </row>
    <row r="25361" spans="13:13" x14ac:dyDescent="0.25">
      <c r="M25361"/>
    </row>
    <row r="25362" spans="13:13" x14ac:dyDescent="0.25">
      <c r="M25362"/>
    </row>
    <row r="25363" spans="13:13" x14ac:dyDescent="0.25">
      <c r="M25363"/>
    </row>
    <row r="25364" spans="13:13" x14ac:dyDescent="0.25">
      <c r="M25364"/>
    </row>
    <row r="25365" spans="13:13" x14ac:dyDescent="0.25">
      <c r="M25365"/>
    </row>
    <row r="25366" spans="13:13" x14ac:dyDescent="0.25">
      <c r="M25366"/>
    </row>
    <row r="25367" spans="13:13" x14ac:dyDescent="0.25">
      <c r="M25367"/>
    </row>
    <row r="25368" spans="13:13" x14ac:dyDescent="0.25">
      <c r="M25368"/>
    </row>
    <row r="25369" spans="13:13" x14ac:dyDescent="0.25">
      <c r="M25369"/>
    </row>
    <row r="25370" spans="13:13" x14ac:dyDescent="0.25">
      <c r="M25370"/>
    </row>
    <row r="25371" spans="13:13" x14ac:dyDescent="0.25">
      <c r="M25371"/>
    </row>
    <row r="25372" spans="13:13" x14ac:dyDescent="0.25">
      <c r="M25372"/>
    </row>
    <row r="25373" spans="13:13" x14ac:dyDescent="0.25">
      <c r="M25373"/>
    </row>
    <row r="25374" spans="13:13" x14ac:dyDescent="0.25">
      <c r="M25374"/>
    </row>
    <row r="25375" spans="13:13" x14ac:dyDescent="0.25">
      <c r="M25375"/>
    </row>
    <row r="25376" spans="13:13" x14ac:dyDescent="0.25">
      <c r="M25376"/>
    </row>
    <row r="25377" spans="13:13" x14ac:dyDescent="0.25">
      <c r="M25377"/>
    </row>
    <row r="25378" spans="13:13" x14ac:dyDescent="0.25">
      <c r="M25378"/>
    </row>
    <row r="25379" spans="13:13" x14ac:dyDescent="0.25">
      <c r="M25379"/>
    </row>
    <row r="25380" spans="13:13" x14ac:dyDescent="0.25">
      <c r="M25380"/>
    </row>
    <row r="25381" spans="13:13" x14ac:dyDescent="0.25">
      <c r="M25381"/>
    </row>
    <row r="25382" spans="13:13" x14ac:dyDescent="0.25">
      <c r="M25382"/>
    </row>
    <row r="25383" spans="13:13" x14ac:dyDescent="0.25">
      <c r="M25383"/>
    </row>
    <row r="25384" spans="13:13" x14ac:dyDescent="0.25">
      <c r="M25384"/>
    </row>
    <row r="25385" spans="13:13" x14ac:dyDescent="0.25">
      <c r="M25385"/>
    </row>
    <row r="25386" spans="13:13" x14ac:dyDescent="0.25">
      <c r="M25386"/>
    </row>
    <row r="25387" spans="13:13" x14ac:dyDescent="0.25">
      <c r="M25387"/>
    </row>
    <row r="25388" spans="13:13" x14ac:dyDescent="0.25">
      <c r="M25388"/>
    </row>
    <row r="25389" spans="13:13" x14ac:dyDescent="0.25">
      <c r="M25389"/>
    </row>
    <row r="25390" spans="13:13" x14ac:dyDescent="0.25">
      <c r="M25390"/>
    </row>
    <row r="25391" spans="13:13" x14ac:dyDescent="0.25">
      <c r="M25391"/>
    </row>
    <row r="25392" spans="13:13" x14ac:dyDescent="0.25">
      <c r="M25392"/>
    </row>
    <row r="25393" spans="13:13" x14ac:dyDescent="0.25">
      <c r="M25393"/>
    </row>
    <row r="25394" spans="13:13" x14ac:dyDescent="0.25">
      <c r="M25394"/>
    </row>
    <row r="25395" spans="13:13" x14ac:dyDescent="0.25">
      <c r="M25395"/>
    </row>
    <row r="25396" spans="13:13" x14ac:dyDescent="0.25">
      <c r="M25396"/>
    </row>
    <row r="25397" spans="13:13" x14ac:dyDescent="0.25">
      <c r="M25397"/>
    </row>
    <row r="25398" spans="13:13" x14ac:dyDescent="0.25">
      <c r="M25398"/>
    </row>
    <row r="25399" spans="13:13" x14ac:dyDescent="0.25">
      <c r="M25399"/>
    </row>
    <row r="25400" spans="13:13" x14ac:dyDescent="0.25">
      <c r="M25400"/>
    </row>
    <row r="25401" spans="13:13" x14ac:dyDescent="0.25">
      <c r="M25401"/>
    </row>
    <row r="25402" spans="13:13" x14ac:dyDescent="0.25">
      <c r="M25402"/>
    </row>
    <row r="25403" spans="13:13" x14ac:dyDescent="0.25">
      <c r="M25403"/>
    </row>
    <row r="25404" spans="13:13" x14ac:dyDescent="0.25">
      <c r="M25404"/>
    </row>
    <row r="25405" spans="13:13" x14ac:dyDescent="0.25">
      <c r="M25405"/>
    </row>
    <row r="25406" spans="13:13" x14ac:dyDescent="0.25">
      <c r="M25406"/>
    </row>
    <row r="25407" spans="13:13" x14ac:dyDescent="0.25">
      <c r="M25407"/>
    </row>
    <row r="25408" spans="13:13" x14ac:dyDescent="0.25">
      <c r="M25408"/>
    </row>
    <row r="25409" spans="13:13" x14ac:dyDescent="0.25">
      <c r="M25409"/>
    </row>
    <row r="25410" spans="13:13" x14ac:dyDescent="0.25">
      <c r="M25410"/>
    </row>
    <row r="25411" spans="13:13" x14ac:dyDescent="0.25">
      <c r="M25411"/>
    </row>
    <row r="25412" spans="13:13" x14ac:dyDescent="0.25">
      <c r="M25412"/>
    </row>
    <row r="25413" spans="13:13" x14ac:dyDescent="0.25">
      <c r="M25413"/>
    </row>
    <row r="25414" spans="13:13" x14ac:dyDescent="0.25">
      <c r="M25414"/>
    </row>
    <row r="25415" spans="13:13" x14ac:dyDescent="0.25">
      <c r="M25415"/>
    </row>
    <row r="25416" spans="13:13" x14ac:dyDescent="0.25">
      <c r="M25416"/>
    </row>
    <row r="25417" spans="13:13" x14ac:dyDescent="0.25">
      <c r="M25417"/>
    </row>
    <row r="25418" spans="13:13" x14ac:dyDescent="0.25">
      <c r="M25418"/>
    </row>
    <row r="25419" spans="13:13" x14ac:dyDescent="0.25">
      <c r="M25419"/>
    </row>
    <row r="25420" spans="13:13" x14ac:dyDescent="0.25">
      <c r="M25420"/>
    </row>
    <row r="25421" spans="13:13" x14ac:dyDescent="0.25">
      <c r="M25421"/>
    </row>
    <row r="25422" spans="13:13" x14ac:dyDescent="0.25">
      <c r="M25422"/>
    </row>
    <row r="25423" spans="13:13" x14ac:dyDescent="0.25">
      <c r="M25423"/>
    </row>
    <row r="25424" spans="13:13" x14ac:dyDescent="0.25">
      <c r="M25424"/>
    </row>
    <row r="25425" spans="13:13" x14ac:dyDescent="0.25">
      <c r="M25425"/>
    </row>
    <row r="25426" spans="13:13" x14ac:dyDescent="0.25">
      <c r="M25426"/>
    </row>
    <row r="25427" spans="13:13" x14ac:dyDescent="0.25">
      <c r="M25427"/>
    </row>
    <row r="25428" spans="13:13" x14ac:dyDescent="0.25">
      <c r="M25428"/>
    </row>
    <row r="25429" spans="13:13" x14ac:dyDescent="0.25">
      <c r="M25429"/>
    </row>
    <row r="25430" spans="13:13" x14ac:dyDescent="0.25">
      <c r="M25430"/>
    </row>
    <row r="25431" spans="13:13" x14ac:dyDescent="0.25">
      <c r="M25431"/>
    </row>
    <row r="25432" spans="13:13" x14ac:dyDescent="0.25">
      <c r="M25432"/>
    </row>
    <row r="25433" spans="13:13" x14ac:dyDescent="0.25">
      <c r="M25433"/>
    </row>
    <row r="25434" spans="13:13" x14ac:dyDescent="0.25">
      <c r="M25434"/>
    </row>
    <row r="25435" spans="13:13" x14ac:dyDescent="0.25">
      <c r="M25435"/>
    </row>
    <row r="25436" spans="13:13" x14ac:dyDescent="0.25">
      <c r="M25436"/>
    </row>
    <row r="25437" spans="13:13" x14ac:dyDescent="0.25">
      <c r="M25437"/>
    </row>
    <row r="25438" spans="13:13" x14ac:dyDescent="0.25">
      <c r="M25438"/>
    </row>
    <row r="25439" spans="13:13" x14ac:dyDescent="0.25">
      <c r="M25439"/>
    </row>
    <row r="25440" spans="13:13" x14ac:dyDescent="0.25">
      <c r="M25440"/>
    </row>
    <row r="25441" spans="13:13" x14ac:dyDescent="0.25">
      <c r="M25441"/>
    </row>
    <row r="25442" spans="13:13" x14ac:dyDescent="0.25">
      <c r="M25442"/>
    </row>
    <row r="25443" spans="13:13" x14ac:dyDescent="0.25">
      <c r="M25443"/>
    </row>
    <row r="25444" spans="13:13" x14ac:dyDescent="0.25">
      <c r="M25444"/>
    </row>
    <row r="25445" spans="13:13" x14ac:dyDescent="0.25">
      <c r="M25445"/>
    </row>
    <row r="25446" spans="13:13" x14ac:dyDescent="0.25">
      <c r="M25446"/>
    </row>
    <row r="25447" spans="13:13" x14ac:dyDescent="0.25">
      <c r="M25447"/>
    </row>
    <row r="25448" spans="13:13" x14ac:dyDescent="0.25">
      <c r="M25448"/>
    </row>
    <row r="25449" spans="13:13" x14ac:dyDescent="0.25">
      <c r="M25449"/>
    </row>
    <row r="25450" spans="13:13" x14ac:dyDescent="0.25">
      <c r="M25450"/>
    </row>
    <row r="25451" spans="13:13" x14ac:dyDescent="0.25">
      <c r="M25451"/>
    </row>
    <row r="25452" spans="13:13" x14ac:dyDescent="0.25">
      <c r="M25452"/>
    </row>
    <row r="25453" spans="13:13" x14ac:dyDescent="0.25">
      <c r="M25453"/>
    </row>
    <row r="25454" spans="13:13" x14ac:dyDescent="0.25">
      <c r="M25454"/>
    </row>
    <row r="25455" spans="13:13" x14ac:dyDescent="0.25">
      <c r="M25455"/>
    </row>
    <row r="25456" spans="13:13" x14ac:dyDescent="0.25">
      <c r="M25456"/>
    </row>
    <row r="25457" spans="13:13" x14ac:dyDescent="0.25">
      <c r="M25457"/>
    </row>
    <row r="25458" spans="13:13" x14ac:dyDescent="0.25">
      <c r="M25458"/>
    </row>
    <row r="25459" spans="13:13" x14ac:dyDescent="0.25">
      <c r="M25459"/>
    </row>
    <row r="25460" spans="13:13" x14ac:dyDescent="0.25">
      <c r="M25460"/>
    </row>
    <row r="25461" spans="13:13" x14ac:dyDescent="0.25">
      <c r="M25461"/>
    </row>
    <row r="25462" spans="13:13" x14ac:dyDescent="0.25">
      <c r="M25462"/>
    </row>
    <row r="25463" spans="13:13" x14ac:dyDescent="0.25">
      <c r="M25463"/>
    </row>
    <row r="25464" spans="13:13" x14ac:dyDescent="0.25">
      <c r="M25464"/>
    </row>
    <row r="25465" spans="13:13" x14ac:dyDescent="0.25">
      <c r="M25465"/>
    </row>
    <row r="25466" spans="13:13" x14ac:dyDescent="0.25">
      <c r="M25466"/>
    </row>
    <row r="25467" spans="13:13" x14ac:dyDescent="0.25">
      <c r="M25467"/>
    </row>
    <row r="25468" spans="13:13" x14ac:dyDescent="0.25">
      <c r="M25468"/>
    </row>
    <row r="25469" spans="13:13" x14ac:dyDescent="0.25">
      <c r="M25469"/>
    </row>
    <row r="25470" spans="13:13" x14ac:dyDescent="0.25">
      <c r="M25470"/>
    </row>
    <row r="25471" spans="13:13" x14ac:dyDescent="0.25">
      <c r="M25471"/>
    </row>
    <row r="25472" spans="13:13" x14ac:dyDescent="0.25">
      <c r="M25472"/>
    </row>
    <row r="25473" spans="13:13" x14ac:dyDescent="0.25">
      <c r="M25473"/>
    </row>
    <row r="25474" spans="13:13" x14ac:dyDescent="0.25">
      <c r="M25474"/>
    </row>
    <row r="25475" spans="13:13" x14ac:dyDescent="0.25">
      <c r="M25475"/>
    </row>
    <row r="25476" spans="13:13" x14ac:dyDescent="0.25">
      <c r="M25476"/>
    </row>
    <row r="25477" spans="13:13" x14ac:dyDescent="0.25">
      <c r="M25477"/>
    </row>
    <row r="25478" spans="13:13" x14ac:dyDescent="0.25">
      <c r="M25478"/>
    </row>
    <row r="25479" spans="13:13" x14ac:dyDescent="0.25">
      <c r="M25479"/>
    </row>
    <row r="25480" spans="13:13" x14ac:dyDescent="0.25">
      <c r="M25480"/>
    </row>
    <row r="25481" spans="13:13" x14ac:dyDescent="0.25">
      <c r="M25481"/>
    </row>
    <row r="25482" spans="13:13" x14ac:dyDescent="0.25">
      <c r="M25482"/>
    </row>
    <row r="25483" spans="13:13" x14ac:dyDescent="0.25">
      <c r="M25483"/>
    </row>
    <row r="25484" spans="13:13" x14ac:dyDescent="0.25">
      <c r="M25484"/>
    </row>
    <row r="25485" spans="13:13" x14ac:dyDescent="0.25">
      <c r="M25485"/>
    </row>
    <row r="25486" spans="13:13" x14ac:dyDescent="0.25">
      <c r="M25486"/>
    </row>
    <row r="25487" spans="13:13" x14ac:dyDescent="0.25">
      <c r="M25487"/>
    </row>
    <row r="25488" spans="13:13" x14ac:dyDescent="0.25">
      <c r="M25488"/>
    </row>
    <row r="25489" spans="13:13" x14ac:dyDescent="0.25">
      <c r="M25489"/>
    </row>
    <row r="25490" spans="13:13" x14ac:dyDescent="0.25">
      <c r="M25490"/>
    </row>
    <row r="25491" spans="13:13" x14ac:dyDescent="0.25">
      <c r="M25491"/>
    </row>
    <row r="25492" spans="13:13" x14ac:dyDescent="0.25">
      <c r="M25492"/>
    </row>
    <row r="25493" spans="13:13" x14ac:dyDescent="0.25">
      <c r="M25493"/>
    </row>
    <row r="25494" spans="13:13" x14ac:dyDescent="0.25">
      <c r="M25494"/>
    </row>
    <row r="25495" spans="13:13" x14ac:dyDescent="0.25">
      <c r="M25495"/>
    </row>
    <row r="25496" spans="13:13" x14ac:dyDescent="0.25">
      <c r="M25496"/>
    </row>
    <row r="25497" spans="13:13" x14ac:dyDescent="0.25">
      <c r="M25497"/>
    </row>
    <row r="25498" spans="13:13" x14ac:dyDescent="0.25">
      <c r="M25498"/>
    </row>
    <row r="25499" spans="13:13" x14ac:dyDescent="0.25">
      <c r="M25499"/>
    </row>
    <row r="25500" spans="13:13" x14ac:dyDescent="0.25">
      <c r="M25500"/>
    </row>
    <row r="25501" spans="13:13" x14ac:dyDescent="0.25">
      <c r="M25501"/>
    </row>
    <row r="25502" spans="13:13" x14ac:dyDescent="0.25">
      <c r="M25502"/>
    </row>
    <row r="25503" spans="13:13" x14ac:dyDescent="0.25">
      <c r="M25503"/>
    </row>
    <row r="25504" spans="13:13" x14ac:dyDescent="0.25">
      <c r="M25504"/>
    </row>
    <row r="25505" spans="13:13" x14ac:dyDescent="0.25">
      <c r="M25505"/>
    </row>
    <row r="25506" spans="13:13" x14ac:dyDescent="0.25">
      <c r="M25506"/>
    </row>
    <row r="25507" spans="13:13" x14ac:dyDescent="0.25">
      <c r="M25507"/>
    </row>
    <row r="25508" spans="13:13" x14ac:dyDescent="0.25">
      <c r="M25508"/>
    </row>
    <row r="25509" spans="13:13" x14ac:dyDescent="0.25">
      <c r="M25509"/>
    </row>
    <row r="25510" spans="13:13" x14ac:dyDescent="0.25">
      <c r="M25510"/>
    </row>
    <row r="25511" spans="13:13" x14ac:dyDescent="0.25">
      <c r="M25511"/>
    </row>
    <row r="25512" spans="13:13" x14ac:dyDescent="0.25">
      <c r="M25512"/>
    </row>
    <row r="25513" spans="13:13" x14ac:dyDescent="0.25">
      <c r="M25513"/>
    </row>
    <row r="25514" spans="13:13" x14ac:dyDescent="0.25">
      <c r="M25514"/>
    </row>
    <row r="25515" spans="13:13" x14ac:dyDescent="0.25">
      <c r="M25515"/>
    </row>
    <row r="25516" spans="13:13" x14ac:dyDescent="0.25">
      <c r="M25516"/>
    </row>
    <row r="25517" spans="13:13" x14ac:dyDescent="0.25">
      <c r="M25517"/>
    </row>
    <row r="25518" spans="13:13" x14ac:dyDescent="0.25">
      <c r="M25518"/>
    </row>
    <row r="25519" spans="13:13" x14ac:dyDescent="0.25">
      <c r="M25519"/>
    </row>
    <row r="25520" spans="13:13" x14ac:dyDescent="0.25">
      <c r="M25520"/>
    </row>
    <row r="25521" spans="13:13" x14ac:dyDescent="0.25">
      <c r="M25521"/>
    </row>
    <row r="25522" spans="13:13" x14ac:dyDescent="0.25">
      <c r="M25522"/>
    </row>
    <row r="25523" spans="13:13" x14ac:dyDescent="0.25">
      <c r="M25523"/>
    </row>
    <row r="25524" spans="13:13" x14ac:dyDescent="0.25">
      <c r="M25524"/>
    </row>
    <row r="25525" spans="13:13" x14ac:dyDescent="0.25">
      <c r="M25525"/>
    </row>
    <row r="25526" spans="13:13" x14ac:dyDescent="0.25">
      <c r="M25526"/>
    </row>
    <row r="25527" spans="13:13" x14ac:dyDescent="0.25">
      <c r="M25527"/>
    </row>
    <row r="25528" spans="13:13" x14ac:dyDescent="0.25">
      <c r="M25528"/>
    </row>
    <row r="25529" spans="13:13" x14ac:dyDescent="0.25">
      <c r="M25529"/>
    </row>
    <row r="25530" spans="13:13" x14ac:dyDescent="0.25">
      <c r="M25530"/>
    </row>
    <row r="25531" spans="13:13" x14ac:dyDescent="0.25">
      <c r="M25531"/>
    </row>
    <row r="25532" spans="13:13" x14ac:dyDescent="0.25">
      <c r="M25532"/>
    </row>
    <row r="25533" spans="13:13" x14ac:dyDescent="0.25">
      <c r="M25533"/>
    </row>
    <row r="25534" spans="13:13" x14ac:dyDescent="0.25">
      <c r="M25534"/>
    </row>
    <row r="25535" spans="13:13" x14ac:dyDescent="0.25">
      <c r="M25535"/>
    </row>
    <row r="25536" spans="13:13" x14ac:dyDescent="0.25">
      <c r="M25536"/>
    </row>
    <row r="25537" spans="13:13" x14ac:dyDescent="0.25">
      <c r="M25537"/>
    </row>
    <row r="25538" spans="13:13" x14ac:dyDescent="0.25">
      <c r="M25538"/>
    </row>
    <row r="25539" spans="13:13" x14ac:dyDescent="0.25">
      <c r="M25539"/>
    </row>
    <row r="25540" spans="13:13" x14ac:dyDescent="0.25">
      <c r="M25540"/>
    </row>
    <row r="25541" spans="13:13" x14ac:dyDescent="0.25">
      <c r="M25541"/>
    </row>
    <row r="25542" spans="13:13" x14ac:dyDescent="0.25">
      <c r="M25542"/>
    </row>
    <row r="25543" spans="13:13" x14ac:dyDescent="0.25">
      <c r="M25543"/>
    </row>
    <row r="25544" spans="13:13" x14ac:dyDescent="0.25">
      <c r="M25544"/>
    </row>
    <row r="25545" spans="13:13" x14ac:dyDescent="0.25">
      <c r="M25545"/>
    </row>
    <row r="25546" spans="13:13" x14ac:dyDescent="0.25">
      <c r="M25546"/>
    </row>
    <row r="25547" spans="13:13" x14ac:dyDescent="0.25">
      <c r="M25547"/>
    </row>
    <row r="25548" spans="13:13" x14ac:dyDescent="0.25">
      <c r="M25548"/>
    </row>
    <row r="25549" spans="13:13" x14ac:dyDescent="0.25">
      <c r="M25549"/>
    </row>
    <row r="25550" spans="13:13" x14ac:dyDescent="0.25">
      <c r="M25550"/>
    </row>
    <row r="25551" spans="13:13" x14ac:dyDescent="0.25">
      <c r="M25551"/>
    </row>
    <row r="25552" spans="13:13" x14ac:dyDescent="0.25">
      <c r="M25552"/>
    </row>
    <row r="25553" spans="13:13" x14ac:dyDescent="0.25">
      <c r="M25553"/>
    </row>
    <row r="25554" spans="13:13" x14ac:dyDescent="0.25">
      <c r="M25554"/>
    </row>
    <row r="25555" spans="13:13" x14ac:dyDescent="0.25">
      <c r="M25555"/>
    </row>
    <row r="25556" spans="13:13" x14ac:dyDescent="0.25">
      <c r="M25556"/>
    </row>
    <row r="25557" spans="13:13" x14ac:dyDescent="0.25">
      <c r="M25557"/>
    </row>
    <row r="25558" spans="13:13" x14ac:dyDescent="0.25">
      <c r="M25558"/>
    </row>
    <row r="25559" spans="13:13" x14ac:dyDescent="0.25">
      <c r="M25559"/>
    </row>
    <row r="25560" spans="13:13" x14ac:dyDescent="0.25">
      <c r="M25560"/>
    </row>
    <row r="25561" spans="13:13" x14ac:dyDescent="0.25">
      <c r="M25561"/>
    </row>
    <row r="25562" spans="13:13" x14ac:dyDescent="0.25">
      <c r="M25562"/>
    </row>
    <row r="25563" spans="13:13" x14ac:dyDescent="0.25">
      <c r="M25563"/>
    </row>
    <row r="25564" spans="13:13" x14ac:dyDescent="0.25">
      <c r="M25564"/>
    </row>
    <row r="25565" spans="13:13" x14ac:dyDescent="0.25">
      <c r="M25565"/>
    </row>
    <row r="25566" spans="13:13" x14ac:dyDescent="0.25">
      <c r="M25566"/>
    </row>
    <row r="25567" spans="13:13" x14ac:dyDescent="0.25">
      <c r="M25567"/>
    </row>
    <row r="25568" spans="13:13" x14ac:dyDescent="0.25">
      <c r="M25568"/>
    </row>
    <row r="25569" spans="13:13" x14ac:dyDescent="0.25">
      <c r="M25569"/>
    </row>
    <row r="25570" spans="13:13" x14ac:dyDescent="0.25">
      <c r="M25570"/>
    </row>
    <row r="25571" spans="13:13" x14ac:dyDescent="0.25">
      <c r="M25571"/>
    </row>
    <row r="25572" spans="13:13" x14ac:dyDescent="0.25">
      <c r="M25572"/>
    </row>
    <row r="25573" spans="13:13" x14ac:dyDescent="0.25">
      <c r="M25573"/>
    </row>
    <row r="25574" spans="13:13" x14ac:dyDescent="0.25">
      <c r="M25574"/>
    </row>
    <row r="25575" spans="13:13" x14ac:dyDescent="0.25">
      <c r="M25575"/>
    </row>
    <row r="25576" spans="13:13" x14ac:dyDescent="0.25">
      <c r="M25576"/>
    </row>
    <row r="25577" spans="13:13" x14ac:dyDescent="0.25">
      <c r="M25577"/>
    </row>
    <row r="25578" spans="13:13" x14ac:dyDescent="0.25">
      <c r="M25578"/>
    </row>
    <row r="25579" spans="13:13" x14ac:dyDescent="0.25">
      <c r="M25579"/>
    </row>
    <row r="25580" spans="13:13" x14ac:dyDescent="0.25">
      <c r="M25580"/>
    </row>
    <row r="25581" spans="13:13" x14ac:dyDescent="0.25">
      <c r="M25581"/>
    </row>
    <row r="25582" spans="13:13" x14ac:dyDescent="0.25">
      <c r="M25582"/>
    </row>
    <row r="25583" spans="13:13" x14ac:dyDescent="0.25">
      <c r="M25583"/>
    </row>
    <row r="25584" spans="13:13" x14ac:dyDescent="0.25">
      <c r="M25584"/>
    </row>
    <row r="25585" spans="13:13" x14ac:dyDescent="0.25">
      <c r="M25585"/>
    </row>
    <row r="25586" spans="13:13" x14ac:dyDescent="0.25">
      <c r="M25586"/>
    </row>
    <row r="25587" spans="13:13" x14ac:dyDescent="0.25">
      <c r="M25587"/>
    </row>
    <row r="25588" spans="13:13" x14ac:dyDescent="0.25">
      <c r="M25588"/>
    </row>
    <row r="25589" spans="13:13" x14ac:dyDescent="0.25">
      <c r="M25589"/>
    </row>
    <row r="25590" spans="13:13" x14ac:dyDescent="0.25">
      <c r="M25590"/>
    </row>
    <row r="25591" spans="13:13" x14ac:dyDescent="0.25">
      <c r="M25591"/>
    </row>
    <row r="25592" spans="13:13" x14ac:dyDescent="0.25">
      <c r="M25592"/>
    </row>
    <row r="25593" spans="13:13" x14ac:dyDescent="0.25">
      <c r="M25593"/>
    </row>
    <row r="25594" spans="13:13" x14ac:dyDescent="0.25">
      <c r="M25594"/>
    </row>
    <row r="25595" spans="13:13" x14ac:dyDescent="0.25">
      <c r="M25595"/>
    </row>
    <row r="25596" spans="13:13" x14ac:dyDescent="0.25">
      <c r="M25596"/>
    </row>
    <row r="25597" spans="13:13" x14ac:dyDescent="0.25">
      <c r="M25597"/>
    </row>
    <row r="25598" spans="13:13" x14ac:dyDescent="0.25">
      <c r="M25598"/>
    </row>
    <row r="25599" spans="13:13" x14ac:dyDescent="0.25">
      <c r="M25599"/>
    </row>
    <row r="25600" spans="13:13" x14ac:dyDescent="0.25">
      <c r="M25600"/>
    </row>
    <row r="25601" spans="13:13" x14ac:dyDescent="0.25">
      <c r="M25601"/>
    </row>
    <row r="25602" spans="13:13" x14ac:dyDescent="0.25">
      <c r="M25602"/>
    </row>
    <row r="25603" spans="13:13" x14ac:dyDescent="0.25">
      <c r="M25603"/>
    </row>
    <row r="25604" spans="13:13" x14ac:dyDescent="0.25">
      <c r="M25604"/>
    </row>
    <row r="25605" spans="13:13" x14ac:dyDescent="0.25">
      <c r="M25605"/>
    </row>
    <row r="25606" spans="13:13" x14ac:dyDescent="0.25">
      <c r="M25606"/>
    </row>
    <row r="25607" spans="13:13" x14ac:dyDescent="0.25">
      <c r="M25607"/>
    </row>
    <row r="25608" spans="13:13" x14ac:dyDescent="0.25">
      <c r="M25608"/>
    </row>
    <row r="25609" spans="13:13" x14ac:dyDescent="0.25">
      <c r="M25609"/>
    </row>
    <row r="25610" spans="13:13" x14ac:dyDescent="0.25">
      <c r="M25610"/>
    </row>
    <row r="25611" spans="13:13" x14ac:dyDescent="0.25">
      <c r="M25611"/>
    </row>
    <row r="25612" spans="13:13" x14ac:dyDescent="0.25">
      <c r="M25612"/>
    </row>
    <row r="25613" spans="13:13" x14ac:dyDescent="0.25">
      <c r="M25613"/>
    </row>
    <row r="25614" spans="13:13" x14ac:dyDescent="0.25">
      <c r="M25614"/>
    </row>
    <row r="25615" spans="13:13" x14ac:dyDescent="0.25">
      <c r="M25615"/>
    </row>
    <row r="25616" spans="13:13" x14ac:dyDescent="0.25">
      <c r="M25616"/>
    </row>
    <row r="25617" spans="13:13" x14ac:dyDescent="0.25">
      <c r="M25617"/>
    </row>
    <row r="25618" spans="13:13" x14ac:dyDescent="0.25">
      <c r="M25618"/>
    </row>
    <row r="25619" spans="13:13" x14ac:dyDescent="0.25">
      <c r="M25619"/>
    </row>
    <row r="25620" spans="13:13" x14ac:dyDescent="0.25">
      <c r="M25620"/>
    </row>
    <row r="25621" spans="13:13" x14ac:dyDescent="0.25">
      <c r="M25621"/>
    </row>
    <row r="25622" spans="13:13" x14ac:dyDescent="0.25">
      <c r="M25622"/>
    </row>
    <row r="25623" spans="13:13" x14ac:dyDescent="0.25">
      <c r="M25623"/>
    </row>
    <row r="25624" spans="13:13" x14ac:dyDescent="0.25">
      <c r="M25624"/>
    </row>
    <row r="25625" spans="13:13" x14ac:dyDescent="0.25">
      <c r="M25625"/>
    </row>
    <row r="25626" spans="13:13" x14ac:dyDescent="0.25">
      <c r="M25626"/>
    </row>
    <row r="25627" spans="13:13" x14ac:dyDescent="0.25">
      <c r="M25627"/>
    </row>
    <row r="25628" spans="13:13" x14ac:dyDescent="0.25">
      <c r="M25628"/>
    </row>
    <row r="25629" spans="13:13" x14ac:dyDescent="0.25">
      <c r="M25629"/>
    </row>
    <row r="25630" spans="13:13" x14ac:dyDescent="0.25">
      <c r="M25630"/>
    </row>
    <row r="25631" spans="13:13" x14ac:dyDescent="0.25">
      <c r="M25631"/>
    </row>
    <row r="25632" spans="13:13" x14ac:dyDescent="0.25">
      <c r="M25632"/>
    </row>
    <row r="25633" spans="13:13" x14ac:dyDescent="0.25">
      <c r="M25633"/>
    </row>
    <row r="25634" spans="13:13" x14ac:dyDescent="0.25">
      <c r="M25634"/>
    </row>
    <row r="25635" spans="13:13" x14ac:dyDescent="0.25">
      <c r="M25635"/>
    </row>
    <row r="25636" spans="13:13" x14ac:dyDescent="0.25">
      <c r="M25636"/>
    </row>
    <row r="25637" spans="13:13" x14ac:dyDescent="0.25">
      <c r="M25637"/>
    </row>
    <row r="25638" spans="13:13" x14ac:dyDescent="0.25">
      <c r="M25638"/>
    </row>
    <row r="25639" spans="13:13" x14ac:dyDescent="0.25">
      <c r="M25639"/>
    </row>
    <row r="25640" spans="13:13" x14ac:dyDescent="0.25">
      <c r="M25640"/>
    </row>
    <row r="25641" spans="13:13" x14ac:dyDescent="0.25">
      <c r="M25641"/>
    </row>
    <row r="25642" spans="13:13" x14ac:dyDescent="0.25">
      <c r="M25642"/>
    </row>
    <row r="25643" spans="13:13" x14ac:dyDescent="0.25">
      <c r="M25643"/>
    </row>
    <row r="25644" spans="13:13" x14ac:dyDescent="0.25">
      <c r="M25644"/>
    </row>
    <row r="25645" spans="13:13" x14ac:dyDescent="0.25">
      <c r="M25645"/>
    </row>
    <row r="25646" spans="13:13" x14ac:dyDescent="0.25">
      <c r="M25646"/>
    </row>
    <row r="25647" spans="13:13" x14ac:dyDescent="0.25">
      <c r="M25647"/>
    </row>
    <row r="25648" spans="13:13" x14ac:dyDescent="0.25">
      <c r="M25648"/>
    </row>
    <row r="25649" spans="13:13" x14ac:dyDescent="0.25">
      <c r="M25649"/>
    </row>
    <row r="25650" spans="13:13" x14ac:dyDescent="0.25">
      <c r="M25650"/>
    </row>
    <row r="25651" spans="13:13" x14ac:dyDescent="0.25">
      <c r="M25651"/>
    </row>
    <row r="25652" spans="13:13" x14ac:dyDescent="0.25">
      <c r="M25652"/>
    </row>
    <row r="25653" spans="13:13" x14ac:dyDescent="0.25">
      <c r="M25653"/>
    </row>
    <row r="25654" spans="13:13" x14ac:dyDescent="0.25">
      <c r="M25654"/>
    </row>
    <row r="25655" spans="13:13" x14ac:dyDescent="0.25">
      <c r="M25655"/>
    </row>
    <row r="25656" spans="13:13" x14ac:dyDescent="0.25">
      <c r="M25656"/>
    </row>
    <row r="25657" spans="13:13" x14ac:dyDescent="0.25">
      <c r="M25657"/>
    </row>
    <row r="25658" spans="13:13" x14ac:dyDescent="0.25">
      <c r="M25658"/>
    </row>
    <row r="25659" spans="13:13" x14ac:dyDescent="0.25">
      <c r="M25659"/>
    </row>
    <row r="25660" spans="13:13" x14ac:dyDescent="0.25">
      <c r="M25660"/>
    </row>
    <row r="25661" spans="13:13" x14ac:dyDescent="0.25">
      <c r="M25661"/>
    </row>
    <row r="25662" spans="13:13" x14ac:dyDescent="0.25">
      <c r="M25662"/>
    </row>
    <row r="25663" spans="13:13" x14ac:dyDescent="0.25">
      <c r="M25663"/>
    </row>
    <row r="25664" spans="13:13" x14ac:dyDescent="0.25">
      <c r="M25664"/>
    </row>
    <row r="25665" spans="13:13" x14ac:dyDescent="0.25">
      <c r="M25665"/>
    </row>
    <row r="25666" spans="13:13" x14ac:dyDescent="0.25">
      <c r="M25666"/>
    </row>
    <row r="25667" spans="13:13" x14ac:dyDescent="0.25">
      <c r="M25667"/>
    </row>
    <row r="25668" spans="13:13" x14ac:dyDescent="0.25">
      <c r="M25668"/>
    </row>
    <row r="25669" spans="13:13" x14ac:dyDescent="0.25">
      <c r="M25669"/>
    </row>
    <row r="25670" spans="13:13" x14ac:dyDescent="0.25">
      <c r="M25670"/>
    </row>
    <row r="25671" spans="13:13" x14ac:dyDescent="0.25">
      <c r="M25671"/>
    </row>
    <row r="25672" spans="13:13" x14ac:dyDescent="0.25">
      <c r="M25672"/>
    </row>
    <row r="25673" spans="13:13" x14ac:dyDescent="0.25">
      <c r="M25673"/>
    </row>
    <row r="25674" spans="13:13" x14ac:dyDescent="0.25">
      <c r="M25674"/>
    </row>
    <row r="25675" spans="13:13" x14ac:dyDescent="0.25">
      <c r="M25675"/>
    </row>
    <row r="25676" spans="13:13" x14ac:dyDescent="0.25">
      <c r="M25676"/>
    </row>
    <row r="25677" spans="13:13" x14ac:dyDescent="0.25">
      <c r="M25677"/>
    </row>
    <row r="25678" spans="13:13" x14ac:dyDescent="0.25">
      <c r="M25678"/>
    </row>
    <row r="25679" spans="13:13" x14ac:dyDescent="0.25">
      <c r="M25679"/>
    </row>
    <row r="25680" spans="13:13" x14ac:dyDescent="0.25">
      <c r="M25680"/>
    </row>
    <row r="25681" spans="13:13" x14ac:dyDescent="0.25">
      <c r="M25681"/>
    </row>
    <row r="25682" spans="13:13" x14ac:dyDescent="0.25">
      <c r="M25682"/>
    </row>
    <row r="25683" spans="13:13" x14ac:dyDescent="0.25">
      <c r="M25683"/>
    </row>
    <row r="25684" spans="13:13" x14ac:dyDescent="0.25">
      <c r="M25684"/>
    </row>
    <row r="25685" spans="13:13" x14ac:dyDescent="0.25">
      <c r="M25685"/>
    </row>
    <row r="25686" spans="13:13" x14ac:dyDescent="0.25">
      <c r="M25686"/>
    </row>
    <row r="25687" spans="13:13" x14ac:dyDescent="0.25">
      <c r="M25687"/>
    </row>
    <row r="25688" spans="13:13" x14ac:dyDescent="0.25">
      <c r="M25688"/>
    </row>
    <row r="25689" spans="13:13" x14ac:dyDescent="0.25">
      <c r="M25689"/>
    </row>
    <row r="25690" spans="13:13" x14ac:dyDescent="0.25">
      <c r="M25690"/>
    </row>
    <row r="25691" spans="13:13" x14ac:dyDescent="0.25">
      <c r="M25691"/>
    </row>
    <row r="25692" spans="13:13" x14ac:dyDescent="0.25">
      <c r="M25692"/>
    </row>
    <row r="25693" spans="13:13" x14ac:dyDescent="0.25">
      <c r="M25693"/>
    </row>
    <row r="25694" spans="13:13" x14ac:dyDescent="0.25">
      <c r="M25694"/>
    </row>
    <row r="25695" spans="13:13" x14ac:dyDescent="0.25">
      <c r="M25695"/>
    </row>
    <row r="25696" spans="13:13" x14ac:dyDescent="0.25">
      <c r="M25696"/>
    </row>
    <row r="25697" spans="13:13" x14ac:dyDescent="0.25">
      <c r="M25697"/>
    </row>
    <row r="25698" spans="13:13" x14ac:dyDescent="0.25">
      <c r="M25698"/>
    </row>
    <row r="25699" spans="13:13" x14ac:dyDescent="0.25">
      <c r="M25699"/>
    </row>
    <row r="25700" spans="13:13" x14ac:dyDescent="0.25">
      <c r="M25700"/>
    </row>
    <row r="25701" spans="13:13" x14ac:dyDescent="0.25">
      <c r="M25701"/>
    </row>
    <row r="25702" spans="13:13" x14ac:dyDescent="0.25">
      <c r="M25702"/>
    </row>
    <row r="25703" spans="13:13" x14ac:dyDescent="0.25">
      <c r="M25703"/>
    </row>
    <row r="25704" spans="13:13" x14ac:dyDescent="0.25">
      <c r="M25704"/>
    </row>
    <row r="25705" spans="13:13" x14ac:dyDescent="0.25">
      <c r="M25705"/>
    </row>
    <row r="25706" spans="13:13" x14ac:dyDescent="0.25">
      <c r="M25706"/>
    </row>
    <row r="25707" spans="13:13" x14ac:dyDescent="0.25">
      <c r="M25707"/>
    </row>
    <row r="25708" spans="13:13" x14ac:dyDescent="0.25">
      <c r="M25708"/>
    </row>
    <row r="25709" spans="13:13" x14ac:dyDescent="0.25">
      <c r="M25709"/>
    </row>
    <row r="25710" spans="13:13" x14ac:dyDescent="0.25">
      <c r="M25710"/>
    </row>
    <row r="25711" spans="13:13" x14ac:dyDescent="0.25">
      <c r="M25711"/>
    </row>
    <row r="25712" spans="13:13" x14ac:dyDescent="0.25">
      <c r="M25712"/>
    </row>
    <row r="25713" spans="13:13" x14ac:dyDescent="0.25">
      <c r="M25713"/>
    </row>
    <row r="25714" spans="13:13" x14ac:dyDescent="0.25">
      <c r="M25714"/>
    </row>
    <row r="25715" spans="13:13" x14ac:dyDescent="0.25">
      <c r="M25715"/>
    </row>
    <row r="25716" spans="13:13" x14ac:dyDescent="0.25">
      <c r="M25716"/>
    </row>
    <row r="25717" spans="13:13" x14ac:dyDescent="0.25">
      <c r="M25717"/>
    </row>
    <row r="25718" spans="13:13" x14ac:dyDescent="0.25">
      <c r="M25718"/>
    </row>
    <row r="25719" spans="13:13" x14ac:dyDescent="0.25">
      <c r="M25719"/>
    </row>
    <row r="25720" spans="13:13" x14ac:dyDescent="0.25">
      <c r="M25720"/>
    </row>
    <row r="25721" spans="13:13" x14ac:dyDescent="0.25">
      <c r="M25721"/>
    </row>
    <row r="25722" spans="13:13" x14ac:dyDescent="0.25">
      <c r="M25722"/>
    </row>
    <row r="25723" spans="13:13" x14ac:dyDescent="0.25">
      <c r="M25723"/>
    </row>
    <row r="25724" spans="13:13" x14ac:dyDescent="0.25">
      <c r="M25724"/>
    </row>
    <row r="25725" spans="13:13" x14ac:dyDescent="0.25">
      <c r="M25725"/>
    </row>
    <row r="25726" spans="13:13" x14ac:dyDescent="0.25">
      <c r="M25726"/>
    </row>
    <row r="25727" spans="13:13" x14ac:dyDescent="0.25">
      <c r="M25727"/>
    </row>
    <row r="25728" spans="13:13" x14ac:dyDescent="0.25">
      <c r="M25728"/>
    </row>
    <row r="25729" spans="13:13" x14ac:dyDescent="0.25">
      <c r="M25729"/>
    </row>
    <row r="25730" spans="13:13" x14ac:dyDescent="0.25">
      <c r="M25730"/>
    </row>
    <row r="25731" spans="13:13" x14ac:dyDescent="0.25">
      <c r="M25731"/>
    </row>
    <row r="25732" spans="13:13" x14ac:dyDescent="0.25">
      <c r="M25732"/>
    </row>
    <row r="25733" spans="13:13" x14ac:dyDescent="0.25">
      <c r="M25733"/>
    </row>
    <row r="25734" spans="13:13" x14ac:dyDescent="0.25">
      <c r="M25734"/>
    </row>
    <row r="25735" spans="13:13" x14ac:dyDescent="0.25">
      <c r="M25735"/>
    </row>
    <row r="25736" spans="13:13" x14ac:dyDescent="0.25">
      <c r="M25736"/>
    </row>
    <row r="25737" spans="13:13" x14ac:dyDescent="0.25">
      <c r="M25737"/>
    </row>
    <row r="25738" spans="13:13" x14ac:dyDescent="0.25">
      <c r="M25738"/>
    </row>
    <row r="25739" spans="13:13" x14ac:dyDescent="0.25">
      <c r="M25739"/>
    </row>
    <row r="25740" spans="13:13" x14ac:dyDescent="0.25">
      <c r="M25740"/>
    </row>
    <row r="25741" spans="13:13" x14ac:dyDescent="0.25">
      <c r="M25741"/>
    </row>
    <row r="25742" spans="13:13" x14ac:dyDescent="0.25">
      <c r="M25742"/>
    </row>
    <row r="25743" spans="13:13" x14ac:dyDescent="0.25">
      <c r="M25743"/>
    </row>
    <row r="25744" spans="13:13" x14ac:dyDescent="0.25">
      <c r="M25744"/>
    </row>
    <row r="25745" spans="13:13" x14ac:dyDescent="0.25">
      <c r="M25745"/>
    </row>
    <row r="25746" spans="13:13" x14ac:dyDescent="0.25">
      <c r="M25746"/>
    </row>
    <row r="25747" spans="13:13" x14ac:dyDescent="0.25">
      <c r="M25747"/>
    </row>
    <row r="25748" spans="13:13" x14ac:dyDescent="0.25">
      <c r="M25748"/>
    </row>
    <row r="25749" spans="13:13" x14ac:dyDescent="0.25">
      <c r="M25749"/>
    </row>
    <row r="25750" spans="13:13" x14ac:dyDescent="0.25">
      <c r="M25750"/>
    </row>
    <row r="25751" spans="13:13" x14ac:dyDescent="0.25">
      <c r="M25751"/>
    </row>
    <row r="25752" spans="13:13" x14ac:dyDescent="0.25">
      <c r="M25752"/>
    </row>
    <row r="25753" spans="13:13" x14ac:dyDescent="0.25">
      <c r="M25753"/>
    </row>
    <row r="25754" spans="13:13" x14ac:dyDescent="0.25">
      <c r="M25754"/>
    </row>
    <row r="25755" spans="13:13" x14ac:dyDescent="0.25">
      <c r="M25755"/>
    </row>
    <row r="25756" spans="13:13" x14ac:dyDescent="0.25">
      <c r="M25756"/>
    </row>
    <row r="25757" spans="13:13" x14ac:dyDescent="0.25">
      <c r="M25757"/>
    </row>
    <row r="25758" spans="13:13" x14ac:dyDescent="0.25">
      <c r="M25758"/>
    </row>
    <row r="25759" spans="13:13" x14ac:dyDescent="0.25">
      <c r="M25759"/>
    </row>
    <row r="25760" spans="13:13" x14ac:dyDescent="0.25">
      <c r="M25760"/>
    </row>
    <row r="25761" spans="13:13" x14ac:dyDescent="0.25">
      <c r="M25761"/>
    </row>
    <row r="25762" spans="13:13" x14ac:dyDescent="0.25">
      <c r="M25762"/>
    </row>
    <row r="25763" spans="13:13" x14ac:dyDescent="0.25">
      <c r="M25763"/>
    </row>
    <row r="25764" spans="13:13" x14ac:dyDescent="0.25">
      <c r="M25764"/>
    </row>
    <row r="25765" spans="13:13" x14ac:dyDescent="0.25">
      <c r="M25765"/>
    </row>
    <row r="25766" spans="13:13" x14ac:dyDescent="0.25">
      <c r="M25766"/>
    </row>
    <row r="25767" spans="13:13" x14ac:dyDescent="0.25">
      <c r="M25767"/>
    </row>
    <row r="25768" spans="13:13" x14ac:dyDescent="0.25">
      <c r="M25768"/>
    </row>
    <row r="25769" spans="13:13" x14ac:dyDescent="0.25">
      <c r="M25769"/>
    </row>
    <row r="25770" spans="13:13" x14ac:dyDescent="0.25">
      <c r="M25770"/>
    </row>
    <row r="25771" spans="13:13" x14ac:dyDescent="0.25">
      <c r="M25771"/>
    </row>
    <row r="25772" spans="13:13" x14ac:dyDescent="0.25">
      <c r="M25772"/>
    </row>
    <row r="25773" spans="13:13" x14ac:dyDescent="0.25">
      <c r="M25773"/>
    </row>
    <row r="25774" spans="13:13" x14ac:dyDescent="0.25">
      <c r="M25774"/>
    </row>
    <row r="25775" spans="13:13" x14ac:dyDescent="0.25">
      <c r="M25775"/>
    </row>
    <row r="25776" spans="13:13" x14ac:dyDescent="0.25">
      <c r="M25776"/>
    </row>
    <row r="25777" spans="13:13" x14ac:dyDescent="0.25">
      <c r="M25777"/>
    </row>
    <row r="25778" spans="13:13" x14ac:dyDescent="0.25">
      <c r="M25778"/>
    </row>
    <row r="25779" spans="13:13" x14ac:dyDescent="0.25">
      <c r="M25779"/>
    </row>
    <row r="25780" spans="13:13" x14ac:dyDescent="0.25">
      <c r="M25780"/>
    </row>
    <row r="25781" spans="13:13" x14ac:dyDescent="0.25">
      <c r="M25781"/>
    </row>
    <row r="25782" spans="13:13" x14ac:dyDescent="0.25">
      <c r="M25782"/>
    </row>
    <row r="25783" spans="13:13" x14ac:dyDescent="0.25">
      <c r="M25783"/>
    </row>
    <row r="25784" spans="13:13" x14ac:dyDescent="0.25">
      <c r="M25784"/>
    </row>
    <row r="25785" spans="13:13" x14ac:dyDescent="0.25">
      <c r="M25785"/>
    </row>
    <row r="25786" spans="13:13" x14ac:dyDescent="0.25">
      <c r="M25786"/>
    </row>
    <row r="25787" spans="13:13" x14ac:dyDescent="0.25">
      <c r="M25787"/>
    </row>
    <row r="25788" spans="13:13" x14ac:dyDescent="0.25">
      <c r="M25788"/>
    </row>
    <row r="25789" spans="13:13" x14ac:dyDescent="0.25">
      <c r="M25789"/>
    </row>
    <row r="25790" spans="13:13" x14ac:dyDescent="0.25">
      <c r="M25790"/>
    </row>
    <row r="25791" spans="13:13" x14ac:dyDescent="0.25">
      <c r="M25791"/>
    </row>
    <row r="25792" spans="13:13" x14ac:dyDescent="0.25">
      <c r="M25792"/>
    </row>
    <row r="25793" spans="13:13" x14ac:dyDescent="0.25">
      <c r="M25793"/>
    </row>
    <row r="25794" spans="13:13" x14ac:dyDescent="0.25">
      <c r="M25794"/>
    </row>
    <row r="25795" spans="13:13" x14ac:dyDescent="0.25">
      <c r="M25795"/>
    </row>
    <row r="25796" spans="13:13" x14ac:dyDescent="0.25">
      <c r="M25796"/>
    </row>
    <row r="25797" spans="13:13" x14ac:dyDescent="0.25">
      <c r="M25797"/>
    </row>
    <row r="25798" spans="13:13" x14ac:dyDescent="0.25">
      <c r="M25798"/>
    </row>
    <row r="25799" spans="13:13" x14ac:dyDescent="0.25">
      <c r="M25799"/>
    </row>
    <row r="25800" spans="13:13" x14ac:dyDescent="0.25">
      <c r="M25800"/>
    </row>
    <row r="25801" spans="13:13" x14ac:dyDescent="0.25">
      <c r="M25801"/>
    </row>
    <row r="25802" spans="13:13" x14ac:dyDescent="0.25">
      <c r="M25802"/>
    </row>
    <row r="25803" spans="13:13" x14ac:dyDescent="0.25">
      <c r="M25803"/>
    </row>
    <row r="25804" spans="13:13" x14ac:dyDescent="0.25">
      <c r="M25804"/>
    </row>
    <row r="25805" spans="13:13" x14ac:dyDescent="0.25">
      <c r="M25805"/>
    </row>
    <row r="25806" spans="13:13" x14ac:dyDescent="0.25">
      <c r="M25806"/>
    </row>
    <row r="25807" spans="13:13" x14ac:dyDescent="0.25">
      <c r="M25807"/>
    </row>
    <row r="25808" spans="13:13" x14ac:dyDescent="0.25">
      <c r="M25808"/>
    </row>
    <row r="25809" spans="13:13" x14ac:dyDescent="0.25">
      <c r="M25809"/>
    </row>
    <row r="25810" spans="13:13" x14ac:dyDescent="0.25">
      <c r="M25810"/>
    </row>
    <row r="25811" spans="13:13" x14ac:dyDescent="0.25">
      <c r="M25811"/>
    </row>
    <row r="25812" spans="13:13" x14ac:dyDescent="0.25">
      <c r="M25812"/>
    </row>
    <row r="25813" spans="13:13" x14ac:dyDescent="0.25">
      <c r="M25813"/>
    </row>
    <row r="25814" spans="13:13" x14ac:dyDescent="0.25">
      <c r="M25814"/>
    </row>
    <row r="25815" spans="13:13" x14ac:dyDescent="0.25">
      <c r="M25815"/>
    </row>
    <row r="25816" spans="13:13" x14ac:dyDescent="0.25">
      <c r="M25816"/>
    </row>
    <row r="25817" spans="13:13" x14ac:dyDescent="0.25">
      <c r="M25817"/>
    </row>
    <row r="25818" spans="13:13" x14ac:dyDescent="0.25">
      <c r="M25818"/>
    </row>
    <row r="25819" spans="13:13" x14ac:dyDescent="0.25">
      <c r="M25819"/>
    </row>
    <row r="25820" spans="13:13" x14ac:dyDescent="0.25">
      <c r="M25820"/>
    </row>
    <row r="25821" spans="13:13" x14ac:dyDescent="0.25">
      <c r="M25821"/>
    </row>
    <row r="25822" spans="13:13" x14ac:dyDescent="0.25">
      <c r="M25822"/>
    </row>
    <row r="25823" spans="13:13" x14ac:dyDescent="0.25">
      <c r="M25823"/>
    </row>
    <row r="25824" spans="13:13" x14ac:dyDescent="0.25">
      <c r="M25824"/>
    </row>
    <row r="25825" spans="13:13" x14ac:dyDescent="0.25">
      <c r="M25825"/>
    </row>
    <row r="25826" spans="13:13" x14ac:dyDescent="0.25">
      <c r="M25826"/>
    </row>
    <row r="25827" spans="13:13" x14ac:dyDescent="0.25">
      <c r="M25827"/>
    </row>
    <row r="25828" spans="13:13" x14ac:dyDescent="0.25">
      <c r="M25828"/>
    </row>
    <row r="25829" spans="13:13" x14ac:dyDescent="0.25">
      <c r="M25829"/>
    </row>
    <row r="25830" spans="13:13" x14ac:dyDescent="0.25">
      <c r="M25830"/>
    </row>
    <row r="25831" spans="13:13" x14ac:dyDescent="0.25">
      <c r="M25831"/>
    </row>
    <row r="25832" spans="13:13" x14ac:dyDescent="0.25">
      <c r="M25832"/>
    </row>
    <row r="25833" spans="13:13" x14ac:dyDescent="0.25">
      <c r="M25833"/>
    </row>
    <row r="25834" spans="13:13" x14ac:dyDescent="0.25">
      <c r="M25834"/>
    </row>
    <row r="25835" spans="13:13" x14ac:dyDescent="0.25">
      <c r="M25835"/>
    </row>
    <row r="25836" spans="13:13" x14ac:dyDescent="0.25">
      <c r="M25836"/>
    </row>
    <row r="25837" spans="13:13" x14ac:dyDescent="0.25">
      <c r="M25837"/>
    </row>
    <row r="25838" spans="13:13" x14ac:dyDescent="0.25">
      <c r="M25838"/>
    </row>
    <row r="25839" spans="13:13" x14ac:dyDescent="0.25">
      <c r="M25839"/>
    </row>
    <row r="25840" spans="13:13" x14ac:dyDescent="0.25">
      <c r="M25840"/>
    </row>
    <row r="25841" spans="13:13" x14ac:dyDescent="0.25">
      <c r="M25841"/>
    </row>
    <row r="25842" spans="13:13" x14ac:dyDescent="0.25">
      <c r="M25842"/>
    </row>
    <row r="25843" spans="13:13" x14ac:dyDescent="0.25">
      <c r="M25843"/>
    </row>
    <row r="25844" spans="13:13" x14ac:dyDescent="0.25">
      <c r="M25844"/>
    </row>
    <row r="25845" spans="13:13" x14ac:dyDescent="0.25">
      <c r="M25845"/>
    </row>
    <row r="25846" spans="13:13" x14ac:dyDescent="0.25">
      <c r="M25846"/>
    </row>
    <row r="25847" spans="13:13" x14ac:dyDescent="0.25">
      <c r="M25847"/>
    </row>
    <row r="25848" spans="13:13" x14ac:dyDescent="0.25">
      <c r="M25848"/>
    </row>
    <row r="25849" spans="13:13" x14ac:dyDescent="0.25">
      <c r="M25849"/>
    </row>
    <row r="25850" spans="13:13" x14ac:dyDescent="0.25">
      <c r="M25850"/>
    </row>
    <row r="25851" spans="13:13" x14ac:dyDescent="0.25">
      <c r="M25851"/>
    </row>
    <row r="25852" spans="13:13" x14ac:dyDescent="0.25">
      <c r="M25852"/>
    </row>
    <row r="25853" spans="13:13" x14ac:dyDescent="0.25">
      <c r="M25853"/>
    </row>
    <row r="25854" spans="13:13" x14ac:dyDescent="0.25">
      <c r="M25854"/>
    </row>
    <row r="25855" spans="13:13" x14ac:dyDescent="0.25">
      <c r="M25855"/>
    </row>
    <row r="25856" spans="13:13" x14ac:dyDescent="0.25">
      <c r="M25856"/>
    </row>
    <row r="25857" spans="13:13" x14ac:dyDescent="0.25">
      <c r="M25857"/>
    </row>
    <row r="25858" spans="13:13" x14ac:dyDescent="0.25">
      <c r="M25858"/>
    </row>
    <row r="25859" spans="13:13" x14ac:dyDescent="0.25">
      <c r="M25859"/>
    </row>
    <row r="25860" spans="13:13" x14ac:dyDescent="0.25">
      <c r="M25860"/>
    </row>
    <row r="25861" spans="13:13" x14ac:dyDescent="0.25">
      <c r="M25861"/>
    </row>
    <row r="25862" spans="13:13" x14ac:dyDescent="0.25">
      <c r="M25862"/>
    </row>
    <row r="25863" spans="13:13" x14ac:dyDescent="0.25">
      <c r="M25863"/>
    </row>
    <row r="25864" spans="13:13" x14ac:dyDescent="0.25">
      <c r="M25864"/>
    </row>
    <row r="25865" spans="13:13" x14ac:dyDescent="0.25">
      <c r="M25865"/>
    </row>
    <row r="25866" spans="13:13" x14ac:dyDescent="0.25">
      <c r="M25866"/>
    </row>
    <row r="25867" spans="13:13" x14ac:dyDescent="0.25">
      <c r="M25867"/>
    </row>
    <row r="25868" spans="13:13" x14ac:dyDescent="0.25">
      <c r="M25868"/>
    </row>
    <row r="25869" spans="13:13" x14ac:dyDescent="0.25">
      <c r="M25869"/>
    </row>
    <row r="25870" spans="13:13" x14ac:dyDescent="0.25">
      <c r="M25870"/>
    </row>
    <row r="25871" spans="13:13" x14ac:dyDescent="0.25">
      <c r="M25871"/>
    </row>
    <row r="25872" spans="13:13" x14ac:dyDescent="0.25">
      <c r="M25872"/>
    </row>
    <row r="25873" spans="13:13" x14ac:dyDescent="0.25">
      <c r="M25873"/>
    </row>
    <row r="25874" spans="13:13" x14ac:dyDescent="0.25">
      <c r="M25874"/>
    </row>
    <row r="25875" spans="13:13" x14ac:dyDescent="0.25">
      <c r="M25875"/>
    </row>
    <row r="25876" spans="13:13" x14ac:dyDescent="0.25">
      <c r="M25876"/>
    </row>
    <row r="25877" spans="13:13" x14ac:dyDescent="0.25">
      <c r="M25877"/>
    </row>
    <row r="25878" spans="13:13" x14ac:dyDescent="0.25">
      <c r="M25878"/>
    </row>
    <row r="25879" spans="13:13" x14ac:dyDescent="0.25">
      <c r="M25879"/>
    </row>
    <row r="25880" spans="13:13" x14ac:dyDescent="0.25">
      <c r="M25880"/>
    </row>
    <row r="25881" spans="13:13" x14ac:dyDescent="0.25">
      <c r="M25881"/>
    </row>
    <row r="25882" spans="13:13" x14ac:dyDescent="0.25">
      <c r="M25882"/>
    </row>
    <row r="25883" spans="13:13" x14ac:dyDescent="0.25">
      <c r="M25883"/>
    </row>
    <row r="25884" spans="13:13" x14ac:dyDescent="0.25">
      <c r="M25884"/>
    </row>
    <row r="25885" spans="13:13" x14ac:dyDescent="0.25">
      <c r="M25885"/>
    </row>
    <row r="25886" spans="13:13" x14ac:dyDescent="0.25">
      <c r="M25886"/>
    </row>
    <row r="25887" spans="13:13" x14ac:dyDescent="0.25">
      <c r="M25887"/>
    </row>
    <row r="25888" spans="13:13" x14ac:dyDescent="0.25">
      <c r="M25888"/>
    </row>
    <row r="25889" spans="13:13" x14ac:dyDescent="0.25">
      <c r="M25889"/>
    </row>
    <row r="25890" spans="13:13" x14ac:dyDescent="0.25">
      <c r="M25890"/>
    </row>
    <row r="25891" spans="13:13" x14ac:dyDescent="0.25">
      <c r="M25891"/>
    </row>
    <row r="25892" spans="13:13" x14ac:dyDescent="0.25">
      <c r="M25892"/>
    </row>
    <row r="25893" spans="13:13" x14ac:dyDescent="0.25">
      <c r="M25893"/>
    </row>
    <row r="25894" spans="13:13" x14ac:dyDescent="0.25">
      <c r="M25894"/>
    </row>
    <row r="25895" spans="13:13" x14ac:dyDescent="0.25">
      <c r="M25895"/>
    </row>
    <row r="25896" spans="13:13" x14ac:dyDescent="0.25">
      <c r="M25896"/>
    </row>
    <row r="25897" spans="13:13" x14ac:dyDescent="0.25">
      <c r="M25897"/>
    </row>
    <row r="25898" spans="13:13" x14ac:dyDescent="0.25">
      <c r="M25898"/>
    </row>
    <row r="25899" spans="13:13" x14ac:dyDescent="0.25">
      <c r="M25899"/>
    </row>
    <row r="25900" spans="13:13" x14ac:dyDescent="0.25">
      <c r="M25900"/>
    </row>
    <row r="25901" spans="13:13" x14ac:dyDescent="0.25">
      <c r="M25901"/>
    </row>
    <row r="25902" spans="13:13" x14ac:dyDescent="0.25">
      <c r="M25902"/>
    </row>
    <row r="25903" spans="13:13" x14ac:dyDescent="0.25">
      <c r="M25903"/>
    </row>
    <row r="25904" spans="13:13" x14ac:dyDescent="0.25">
      <c r="M25904"/>
    </row>
    <row r="25905" spans="13:13" x14ac:dyDescent="0.25">
      <c r="M25905"/>
    </row>
    <row r="25906" spans="13:13" x14ac:dyDescent="0.25">
      <c r="M25906"/>
    </row>
    <row r="25907" spans="13:13" x14ac:dyDescent="0.25">
      <c r="M25907"/>
    </row>
    <row r="25908" spans="13:13" x14ac:dyDescent="0.25">
      <c r="M25908"/>
    </row>
    <row r="25909" spans="13:13" x14ac:dyDescent="0.25">
      <c r="M25909"/>
    </row>
    <row r="25910" spans="13:13" x14ac:dyDescent="0.25">
      <c r="M25910"/>
    </row>
    <row r="25911" spans="13:13" x14ac:dyDescent="0.25">
      <c r="M25911"/>
    </row>
    <row r="25912" spans="13:13" x14ac:dyDescent="0.25">
      <c r="M25912"/>
    </row>
    <row r="25913" spans="13:13" x14ac:dyDescent="0.25">
      <c r="M25913"/>
    </row>
    <row r="25914" spans="13:13" x14ac:dyDescent="0.25">
      <c r="M25914"/>
    </row>
    <row r="25915" spans="13:13" x14ac:dyDescent="0.25">
      <c r="M25915"/>
    </row>
    <row r="25916" spans="13:13" x14ac:dyDescent="0.25">
      <c r="M25916"/>
    </row>
    <row r="25917" spans="13:13" x14ac:dyDescent="0.25">
      <c r="M25917"/>
    </row>
    <row r="25918" spans="13:13" x14ac:dyDescent="0.25">
      <c r="M25918"/>
    </row>
    <row r="25919" spans="13:13" x14ac:dyDescent="0.25">
      <c r="M25919"/>
    </row>
    <row r="25920" spans="13:13" x14ac:dyDescent="0.25">
      <c r="M25920"/>
    </row>
    <row r="25921" spans="13:13" x14ac:dyDescent="0.25">
      <c r="M25921"/>
    </row>
    <row r="25922" spans="13:13" x14ac:dyDescent="0.25">
      <c r="M25922"/>
    </row>
    <row r="25923" spans="13:13" x14ac:dyDescent="0.25">
      <c r="M25923"/>
    </row>
    <row r="25924" spans="13:13" x14ac:dyDescent="0.25">
      <c r="M25924"/>
    </row>
    <row r="25925" spans="13:13" x14ac:dyDescent="0.25">
      <c r="M25925"/>
    </row>
    <row r="25926" spans="13:13" x14ac:dyDescent="0.25">
      <c r="M25926"/>
    </row>
    <row r="25927" spans="13:13" x14ac:dyDescent="0.25">
      <c r="M25927"/>
    </row>
    <row r="25928" spans="13:13" x14ac:dyDescent="0.25">
      <c r="M25928"/>
    </row>
    <row r="25929" spans="13:13" x14ac:dyDescent="0.25">
      <c r="M25929"/>
    </row>
    <row r="25930" spans="13:13" x14ac:dyDescent="0.25">
      <c r="M25930"/>
    </row>
    <row r="25931" spans="13:13" x14ac:dyDescent="0.25">
      <c r="M25931"/>
    </row>
    <row r="25932" spans="13:13" x14ac:dyDescent="0.25">
      <c r="M25932"/>
    </row>
    <row r="25933" spans="13:13" x14ac:dyDescent="0.25">
      <c r="M25933"/>
    </row>
    <row r="25934" spans="13:13" x14ac:dyDescent="0.25">
      <c r="M25934"/>
    </row>
    <row r="25935" spans="13:13" x14ac:dyDescent="0.25">
      <c r="M25935"/>
    </row>
    <row r="25936" spans="13:13" x14ac:dyDescent="0.25">
      <c r="M25936"/>
    </row>
    <row r="25937" spans="13:13" x14ac:dyDescent="0.25">
      <c r="M25937"/>
    </row>
    <row r="25938" spans="13:13" x14ac:dyDescent="0.25">
      <c r="M25938"/>
    </row>
    <row r="25939" spans="13:13" x14ac:dyDescent="0.25">
      <c r="M25939"/>
    </row>
    <row r="25940" spans="13:13" x14ac:dyDescent="0.25">
      <c r="M25940"/>
    </row>
    <row r="25941" spans="13:13" x14ac:dyDescent="0.25">
      <c r="M25941"/>
    </row>
    <row r="25942" spans="13:13" x14ac:dyDescent="0.25">
      <c r="M25942"/>
    </row>
    <row r="25943" spans="13:13" x14ac:dyDescent="0.25">
      <c r="M25943"/>
    </row>
    <row r="25944" spans="13:13" x14ac:dyDescent="0.25">
      <c r="M25944"/>
    </row>
    <row r="25945" spans="13:13" x14ac:dyDescent="0.25">
      <c r="M25945"/>
    </row>
    <row r="25946" spans="13:13" x14ac:dyDescent="0.25">
      <c r="M25946"/>
    </row>
    <row r="25947" spans="13:13" x14ac:dyDescent="0.25">
      <c r="M25947"/>
    </row>
    <row r="25948" spans="13:13" x14ac:dyDescent="0.25">
      <c r="M25948"/>
    </row>
    <row r="25949" spans="13:13" x14ac:dyDescent="0.25">
      <c r="M25949"/>
    </row>
    <row r="25950" spans="13:13" x14ac:dyDescent="0.25">
      <c r="M25950"/>
    </row>
    <row r="25951" spans="13:13" x14ac:dyDescent="0.25">
      <c r="M25951"/>
    </row>
    <row r="25952" spans="13:13" x14ac:dyDescent="0.25">
      <c r="M25952"/>
    </row>
    <row r="25953" spans="13:13" x14ac:dyDescent="0.25">
      <c r="M25953"/>
    </row>
    <row r="25954" spans="13:13" x14ac:dyDescent="0.25">
      <c r="M25954"/>
    </row>
    <row r="25955" spans="13:13" x14ac:dyDescent="0.25">
      <c r="M25955"/>
    </row>
    <row r="25956" spans="13:13" x14ac:dyDescent="0.25">
      <c r="M25956"/>
    </row>
    <row r="25957" spans="13:13" x14ac:dyDescent="0.25">
      <c r="M25957"/>
    </row>
    <row r="25958" spans="13:13" x14ac:dyDescent="0.25">
      <c r="M25958"/>
    </row>
    <row r="25959" spans="13:13" x14ac:dyDescent="0.25">
      <c r="M25959"/>
    </row>
    <row r="25960" spans="13:13" x14ac:dyDescent="0.25">
      <c r="M25960"/>
    </row>
    <row r="25961" spans="13:13" x14ac:dyDescent="0.25">
      <c r="M25961"/>
    </row>
    <row r="25962" spans="13:13" x14ac:dyDescent="0.25">
      <c r="M25962"/>
    </row>
    <row r="25963" spans="13:13" x14ac:dyDescent="0.25">
      <c r="M25963"/>
    </row>
    <row r="25964" spans="13:13" x14ac:dyDescent="0.25">
      <c r="M25964"/>
    </row>
    <row r="25965" spans="13:13" x14ac:dyDescent="0.25">
      <c r="M25965"/>
    </row>
    <row r="25966" spans="13:13" x14ac:dyDescent="0.25">
      <c r="M25966"/>
    </row>
    <row r="25967" spans="13:13" x14ac:dyDescent="0.25">
      <c r="M25967"/>
    </row>
    <row r="25968" spans="13:13" x14ac:dyDescent="0.25">
      <c r="M25968"/>
    </row>
    <row r="25969" spans="13:13" x14ac:dyDescent="0.25">
      <c r="M25969"/>
    </row>
    <row r="25970" spans="13:13" x14ac:dyDescent="0.25">
      <c r="M25970"/>
    </row>
    <row r="25971" spans="13:13" x14ac:dyDescent="0.25">
      <c r="M25971"/>
    </row>
    <row r="25972" spans="13:13" x14ac:dyDescent="0.25">
      <c r="M25972"/>
    </row>
    <row r="25973" spans="13:13" x14ac:dyDescent="0.25">
      <c r="M25973"/>
    </row>
    <row r="25974" spans="13:13" x14ac:dyDescent="0.25">
      <c r="M25974"/>
    </row>
    <row r="25975" spans="13:13" x14ac:dyDescent="0.25">
      <c r="M25975"/>
    </row>
    <row r="25976" spans="13:13" x14ac:dyDescent="0.25">
      <c r="M25976"/>
    </row>
    <row r="25977" spans="13:13" x14ac:dyDescent="0.25">
      <c r="M25977"/>
    </row>
    <row r="25978" spans="13:13" x14ac:dyDescent="0.25">
      <c r="M25978"/>
    </row>
    <row r="25979" spans="13:13" x14ac:dyDescent="0.25">
      <c r="M25979"/>
    </row>
    <row r="25980" spans="13:13" x14ac:dyDescent="0.25">
      <c r="M25980"/>
    </row>
    <row r="25981" spans="13:13" x14ac:dyDescent="0.25">
      <c r="M25981"/>
    </row>
    <row r="25982" spans="13:13" x14ac:dyDescent="0.25">
      <c r="M25982"/>
    </row>
    <row r="25983" spans="13:13" x14ac:dyDescent="0.25">
      <c r="M25983"/>
    </row>
    <row r="25984" spans="13:13" x14ac:dyDescent="0.25">
      <c r="M25984"/>
    </row>
    <row r="25985" spans="13:13" x14ac:dyDescent="0.25">
      <c r="M25985"/>
    </row>
    <row r="25986" spans="13:13" x14ac:dyDescent="0.25">
      <c r="M25986"/>
    </row>
    <row r="25987" spans="13:13" x14ac:dyDescent="0.25">
      <c r="M25987"/>
    </row>
    <row r="25988" spans="13:13" x14ac:dyDescent="0.25">
      <c r="M25988"/>
    </row>
    <row r="25989" spans="13:13" x14ac:dyDescent="0.25">
      <c r="M25989"/>
    </row>
    <row r="25990" spans="13:13" x14ac:dyDescent="0.25">
      <c r="M25990"/>
    </row>
    <row r="25991" spans="13:13" x14ac:dyDescent="0.25">
      <c r="M25991"/>
    </row>
    <row r="25992" spans="13:13" x14ac:dyDescent="0.25">
      <c r="M25992"/>
    </row>
    <row r="25993" spans="13:13" x14ac:dyDescent="0.25">
      <c r="M25993"/>
    </row>
    <row r="25994" spans="13:13" x14ac:dyDescent="0.25">
      <c r="M25994"/>
    </row>
    <row r="25995" spans="13:13" x14ac:dyDescent="0.25">
      <c r="M25995"/>
    </row>
    <row r="25996" spans="13:13" x14ac:dyDescent="0.25">
      <c r="M25996"/>
    </row>
    <row r="25997" spans="13:13" x14ac:dyDescent="0.25">
      <c r="M25997"/>
    </row>
    <row r="25998" spans="13:13" x14ac:dyDescent="0.25">
      <c r="M25998"/>
    </row>
    <row r="25999" spans="13:13" x14ac:dyDescent="0.25">
      <c r="M25999"/>
    </row>
    <row r="26000" spans="13:13" x14ac:dyDescent="0.25">
      <c r="M26000"/>
    </row>
    <row r="26001" spans="13:13" x14ac:dyDescent="0.25">
      <c r="M26001"/>
    </row>
    <row r="26002" spans="13:13" x14ac:dyDescent="0.25">
      <c r="M26002"/>
    </row>
    <row r="26003" spans="13:13" x14ac:dyDescent="0.25">
      <c r="M26003"/>
    </row>
    <row r="26004" spans="13:13" x14ac:dyDescent="0.25">
      <c r="M26004"/>
    </row>
    <row r="26005" spans="13:13" x14ac:dyDescent="0.25">
      <c r="M26005"/>
    </row>
    <row r="26006" spans="13:13" x14ac:dyDescent="0.25">
      <c r="M26006"/>
    </row>
    <row r="26007" spans="13:13" x14ac:dyDescent="0.25">
      <c r="M26007"/>
    </row>
    <row r="26008" spans="13:13" x14ac:dyDescent="0.25">
      <c r="M26008"/>
    </row>
    <row r="26009" spans="13:13" x14ac:dyDescent="0.25">
      <c r="M26009"/>
    </row>
    <row r="26010" spans="13:13" x14ac:dyDescent="0.25">
      <c r="M26010"/>
    </row>
    <row r="26011" spans="13:13" x14ac:dyDescent="0.25">
      <c r="M26011"/>
    </row>
    <row r="26012" spans="13:13" x14ac:dyDescent="0.25">
      <c r="M26012"/>
    </row>
    <row r="26013" spans="13:13" x14ac:dyDescent="0.25">
      <c r="M26013"/>
    </row>
    <row r="26014" spans="13:13" x14ac:dyDescent="0.25">
      <c r="M26014"/>
    </row>
    <row r="26015" spans="13:13" x14ac:dyDescent="0.25">
      <c r="M26015"/>
    </row>
    <row r="26016" spans="13:13" x14ac:dyDescent="0.25">
      <c r="M26016"/>
    </row>
    <row r="26017" spans="13:13" x14ac:dyDescent="0.25">
      <c r="M26017"/>
    </row>
    <row r="26018" spans="13:13" x14ac:dyDescent="0.25">
      <c r="M26018"/>
    </row>
    <row r="26019" spans="13:13" x14ac:dyDescent="0.25">
      <c r="M26019"/>
    </row>
    <row r="26020" spans="13:13" x14ac:dyDescent="0.25">
      <c r="M26020"/>
    </row>
    <row r="26021" spans="13:13" x14ac:dyDescent="0.25">
      <c r="M26021"/>
    </row>
    <row r="26022" spans="13:13" x14ac:dyDescent="0.25">
      <c r="M26022"/>
    </row>
    <row r="26023" spans="13:13" x14ac:dyDescent="0.25">
      <c r="M26023"/>
    </row>
    <row r="26024" spans="13:13" x14ac:dyDescent="0.25">
      <c r="M26024"/>
    </row>
    <row r="26025" spans="13:13" x14ac:dyDescent="0.25">
      <c r="M26025"/>
    </row>
    <row r="26026" spans="13:13" x14ac:dyDescent="0.25">
      <c r="M26026"/>
    </row>
    <row r="26027" spans="13:13" x14ac:dyDescent="0.25">
      <c r="M26027"/>
    </row>
    <row r="26028" spans="13:13" x14ac:dyDescent="0.25">
      <c r="M26028"/>
    </row>
    <row r="26029" spans="13:13" x14ac:dyDescent="0.25">
      <c r="M26029"/>
    </row>
    <row r="26030" spans="13:13" x14ac:dyDescent="0.25">
      <c r="M26030"/>
    </row>
    <row r="26031" spans="13:13" x14ac:dyDescent="0.25">
      <c r="M26031"/>
    </row>
    <row r="26032" spans="13:13" x14ac:dyDescent="0.25">
      <c r="M26032"/>
    </row>
    <row r="26033" spans="13:13" x14ac:dyDescent="0.25">
      <c r="M26033"/>
    </row>
    <row r="26034" spans="13:13" x14ac:dyDescent="0.25">
      <c r="M26034"/>
    </row>
    <row r="26035" spans="13:13" x14ac:dyDescent="0.25">
      <c r="M26035"/>
    </row>
    <row r="26036" spans="13:13" x14ac:dyDescent="0.25">
      <c r="M26036"/>
    </row>
    <row r="26037" spans="13:13" x14ac:dyDescent="0.25">
      <c r="M26037"/>
    </row>
    <row r="26038" spans="13:13" x14ac:dyDescent="0.25">
      <c r="M26038"/>
    </row>
    <row r="26039" spans="13:13" x14ac:dyDescent="0.25">
      <c r="M26039"/>
    </row>
    <row r="26040" spans="13:13" x14ac:dyDescent="0.25">
      <c r="M26040"/>
    </row>
    <row r="26041" spans="13:13" x14ac:dyDescent="0.25">
      <c r="M26041"/>
    </row>
    <row r="26042" spans="13:13" x14ac:dyDescent="0.25">
      <c r="M26042"/>
    </row>
    <row r="26043" spans="13:13" x14ac:dyDescent="0.25">
      <c r="M26043"/>
    </row>
    <row r="26044" spans="13:13" x14ac:dyDescent="0.25">
      <c r="M26044"/>
    </row>
    <row r="26045" spans="13:13" x14ac:dyDescent="0.25">
      <c r="M26045"/>
    </row>
    <row r="26046" spans="13:13" x14ac:dyDescent="0.25">
      <c r="M26046"/>
    </row>
    <row r="26047" spans="13:13" x14ac:dyDescent="0.25">
      <c r="M26047"/>
    </row>
    <row r="26048" spans="13:13" x14ac:dyDescent="0.25">
      <c r="M26048"/>
    </row>
    <row r="26049" spans="13:13" x14ac:dyDescent="0.25">
      <c r="M26049"/>
    </row>
    <row r="26050" spans="13:13" x14ac:dyDescent="0.25">
      <c r="M26050"/>
    </row>
    <row r="26051" spans="13:13" x14ac:dyDescent="0.25">
      <c r="M26051"/>
    </row>
    <row r="26052" spans="13:13" x14ac:dyDescent="0.25">
      <c r="M26052"/>
    </row>
    <row r="26053" spans="13:13" x14ac:dyDescent="0.25">
      <c r="M26053"/>
    </row>
    <row r="26054" spans="13:13" x14ac:dyDescent="0.25">
      <c r="M26054"/>
    </row>
    <row r="26055" spans="13:13" x14ac:dyDescent="0.25">
      <c r="M26055"/>
    </row>
    <row r="26056" spans="13:13" x14ac:dyDescent="0.25">
      <c r="M26056"/>
    </row>
    <row r="26057" spans="13:13" x14ac:dyDescent="0.25">
      <c r="M26057"/>
    </row>
    <row r="26058" spans="13:13" x14ac:dyDescent="0.25">
      <c r="M26058"/>
    </row>
    <row r="26059" spans="13:13" x14ac:dyDescent="0.25">
      <c r="M26059"/>
    </row>
    <row r="26060" spans="13:13" x14ac:dyDescent="0.25">
      <c r="M26060"/>
    </row>
    <row r="26061" spans="13:13" x14ac:dyDescent="0.25">
      <c r="M26061"/>
    </row>
    <row r="26062" spans="13:13" x14ac:dyDescent="0.25">
      <c r="M26062"/>
    </row>
    <row r="26063" spans="13:13" x14ac:dyDescent="0.25">
      <c r="M26063"/>
    </row>
    <row r="26064" spans="13:13" x14ac:dyDescent="0.25">
      <c r="M26064"/>
    </row>
    <row r="26065" spans="13:13" x14ac:dyDescent="0.25">
      <c r="M26065"/>
    </row>
    <row r="26066" spans="13:13" x14ac:dyDescent="0.25">
      <c r="M26066"/>
    </row>
    <row r="26067" spans="13:13" x14ac:dyDescent="0.25">
      <c r="M26067"/>
    </row>
    <row r="26068" spans="13:13" x14ac:dyDescent="0.25">
      <c r="M26068"/>
    </row>
    <row r="26069" spans="13:13" x14ac:dyDescent="0.25">
      <c r="M26069"/>
    </row>
    <row r="26070" spans="13:13" x14ac:dyDescent="0.25">
      <c r="M26070"/>
    </row>
    <row r="26071" spans="13:13" x14ac:dyDescent="0.25">
      <c r="M26071"/>
    </row>
    <row r="26072" spans="13:13" x14ac:dyDescent="0.25">
      <c r="M26072"/>
    </row>
    <row r="26073" spans="13:13" x14ac:dyDescent="0.25">
      <c r="M26073"/>
    </row>
    <row r="26074" spans="13:13" x14ac:dyDescent="0.25">
      <c r="M26074"/>
    </row>
    <row r="26075" spans="13:13" x14ac:dyDescent="0.25">
      <c r="M26075"/>
    </row>
    <row r="26076" spans="13:13" x14ac:dyDescent="0.25">
      <c r="M26076"/>
    </row>
    <row r="26077" spans="13:13" x14ac:dyDescent="0.25">
      <c r="M26077"/>
    </row>
    <row r="26078" spans="13:13" x14ac:dyDescent="0.25">
      <c r="M26078"/>
    </row>
    <row r="26079" spans="13:13" x14ac:dyDescent="0.25">
      <c r="M26079"/>
    </row>
    <row r="26080" spans="13:13" x14ac:dyDescent="0.25">
      <c r="M26080"/>
    </row>
    <row r="26081" spans="13:13" x14ac:dyDescent="0.25">
      <c r="M26081"/>
    </row>
    <row r="26082" spans="13:13" x14ac:dyDescent="0.25">
      <c r="M26082"/>
    </row>
    <row r="26083" spans="13:13" x14ac:dyDescent="0.25">
      <c r="M26083"/>
    </row>
    <row r="26084" spans="13:13" x14ac:dyDescent="0.25">
      <c r="M26084"/>
    </row>
    <row r="26085" spans="13:13" x14ac:dyDescent="0.25">
      <c r="M26085"/>
    </row>
    <row r="26086" spans="13:13" x14ac:dyDescent="0.25">
      <c r="M26086"/>
    </row>
    <row r="26087" spans="13:13" x14ac:dyDescent="0.25">
      <c r="M26087"/>
    </row>
    <row r="26088" spans="13:13" x14ac:dyDescent="0.25">
      <c r="M26088"/>
    </row>
    <row r="26089" spans="13:13" x14ac:dyDescent="0.25">
      <c r="M26089"/>
    </row>
    <row r="26090" spans="13:13" x14ac:dyDescent="0.25">
      <c r="M26090"/>
    </row>
    <row r="26091" spans="13:13" x14ac:dyDescent="0.25">
      <c r="M26091"/>
    </row>
    <row r="26092" spans="13:13" x14ac:dyDescent="0.25">
      <c r="M26092"/>
    </row>
    <row r="26093" spans="13:13" x14ac:dyDescent="0.25">
      <c r="M26093"/>
    </row>
    <row r="26094" spans="13:13" x14ac:dyDescent="0.25">
      <c r="M26094"/>
    </row>
    <row r="26095" spans="13:13" x14ac:dyDescent="0.25">
      <c r="M26095"/>
    </row>
    <row r="26096" spans="13:13" x14ac:dyDescent="0.25">
      <c r="M26096"/>
    </row>
    <row r="26097" spans="13:13" x14ac:dyDescent="0.25">
      <c r="M26097"/>
    </row>
    <row r="26098" spans="13:13" x14ac:dyDescent="0.25">
      <c r="M26098"/>
    </row>
    <row r="26099" spans="13:13" x14ac:dyDescent="0.25">
      <c r="M26099"/>
    </row>
    <row r="26100" spans="13:13" x14ac:dyDescent="0.25">
      <c r="M26100"/>
    </row>
    <row r="26101" spans="13:13" x14ac:dyDescent="0.25">
      <c r="M26101"/>
    </row>
    <row r="26102" spans="13:13" x14ac:dyDescent="0.25">
      <c r="M26102"/>
    </row>
    <row r="26103" spans="13:13" x14ac:dyDescent="0.25">
      <c r="M26103"/>
    </row>
    <row r="26104" spans="13:13" x14ac:dyDescent="0.25">
      <c r="M26104"/>
    </row>
    <row r="26105" spans="13:13" x14ac:dyDescent="0.25">
      <c r="M26105"/>
    </row>
    <row r="26106" spans="13:13" x14ac:dyDescent="0.25">
      <c r="M26106"/>
    </row>
    <row r="26107" spans="13:13" x14ac:dyDescent="0.25">
      <c r="M26107"/>
    </row>
    <row r="26108" spans="13:13" x14ac:dyDescent="0.25">
      <c r="M26108"/>
    </row>
    <row r="26109" spans="13:13" x14ac:dyDescent="0.25">
      <c r="M26109"/>
    </row>
    <row r="26110" spans="13:13" x14ac:dyDescent="0.25">
      <c r="M26110"/>
    </row>
    <row r="26111" spans="13:13" x14ac:dyDescent="0.25">
      <c r="M26111"/>
    </row>
    <row r="26112" spans="13:13" x14ac:dyDescent="0.25">
      <c r="M26112"/>
    </row>
    <row r="26113" spans="13:13" x14ac:dyDescent="0.25">
      <c r="M26113"/>
    </row>
    <row r="26114" spans="13:13" x14ac:dyDescent="0.25">
      <c r="M26114"/>
    </row>
    <row r="26115" spans="13:13" x14ac:dyDescent="0.25">
      <c r="M26115"/>
    </row>
    <row r="26116" spans="13:13" x14ac:dyDescent="0.25">
      <c r="M26116"/>
    </row>
    <row r="26117" spans="13:13" x14ac:dyDescent="0.25">
      <c r="M26117"/>
    </row>
    <row r="26118" spans="13:13" x14ac:dyDescent="0.25">
      <c r="M26118"/>
    </row>
    <row r="26119" spans="13:13" x14ac:dyDescent="0.25">
      <c r="M26119"/>
    </row>
    <row r="26120" spans="13:13" x14ac:dyDescent="0.25">
      <c r="M26120"/>
    </row>
    <row r="26121" spans="13:13" x14ac:dyDescent="0.25">
      <c r="M26121"/>
    </row>
    <row r="26122" spans="13:13" x14ac:dyDescent="0.25">
      <c r="M26122"/>
    </row>
    <row r="26123" spans="13:13" x14ac:dyDescent="0.25">
      <c r="M26123"/>
    </row>
    <row r="26124" spans="13:13" x14ac:dyDescent="0.25">
      <c r="M26124"/>
    </row>
    <row r="26125" spans="13:13" x14ac:dyDescent="0.25">
      <c r="M26125"/>
    </row>
    <row r="26126" spans="13:13" x14ac:dyDescent="0.25">
      <c r="M26126"/>
    </row>
    <row r="26127" spans="13:13" x14ac:dyDescent="0.25">
      <c r="M26127"/>
    </row>
    <row r="26128" spans="13:13" x14ac:dyDescent="0.25">
      <c r="M26128"/>
    </row>
    <row r="26129" spans="13:13" x14ac:dyDescent="0.25">
      <c r="M26129"/>
    </row>
    <row r="26130" spans="13:13" x14ac:dyDescent="0.25">
      <c r="M26130"/>
    </row>
    <row r="26131" spans="13:13" x14ac:dyDescent="0.25">
      <c r="M26131"/>
    </row>
    <row r="26132" spans="13:13" x14ac:dyDescent="0.25">
      <c r="M26132"/>
    </row>
    <row r="26133" spans="13:13" x14ac:dyDescent="0.25">
      <c r="M26133"/>
    </row>
    <row r="26134" spans="13:13" x14ac:dyDescent="0.25">
      <c r="M26134"/>
    </row>
    <row r="26135" spans="13:13" x14ac:dyDescent="0.25">
      <c r="M26135"/>
    </row>
    <row r="26136" spans="13:13" x14ac:dyDescent="0.25">
      <c r="M26136"/>
    </row>
    <row r="26137" spans="13:13" x14ac:dyDescent="0.25">
      <c r="M26137"/>
    </row>
    <row r="26138" spans="13:13" x14ac:dyDescent="0.25">
      <c r="M26138"/>
    </row>
    <row r="26139" spans="13:13" x14ac:dyDescent="0.25">
      <c r="M26139"/>
    </row>
    <row r="26140" spans="13:13" x14ac:dyDescent="0.25">
      <c r="M26140"/>
    </row>
    <row r="26141" spans="13:13" x14ac:dyDescent="0.25">
      <c r="M26141"/>
    </row>
    <row r="26142" spans="13:13" x14ac:dyDescent="0.25">
      <c r="M26142"/>
    </row>
    <row r="26143" spans="13:13" x14ac:dyDescent="0.25">
      <c r="M26143"/>
    </row>
    <row r="26144" spans="13:13" x14ac:dyDescent="0.25">
      <c r="M26144"/>
    </row>
    <row r="26145" spans="13:13" x14ac:dyDescent="0.25">
      <c r="M26145"/>
    </row>
    <row r="26146" spans="13:13" x14ac:dyDescent="0.25">
      <c r="M26146"/>
    </row>
    <row r="26147" spans="13:13" x14ac:dyDescent="0.25">
      <c r="M26147"/>
    </row>
    <row r="26148" spans="13:13" x14ac:dyDescent="0.25">
      <c r="M26148"/>
    </row>
    <row r="26149" spans="13:13" x14ac:dyDescent="0.25">
      <c r="M26149"/>
    </row>
    <row r="26150" spans="13:13" x14ac:dyDescent="0.25">
      <c r="M26150"/>
    </row>
    <row r="26151" spans="13:13" x14ac:dyDescent="0.25">
      <c r="M26151"/>
    </row>
    <row r="26152" spans="13:13" x14ac:dyDescent="0.25">
      <c r="M26152"/>
    </row>
    <row r="26153" spans="13:13" x14ac:dyDescent="0.25">
      <c r="M26153"/>
    </row>
    <row r="26154" spans="13:13" x14ac:dyDescent="0.25">
      <c r="M26154"/>
    </row>
    <row r="26155" spans="13:13" x14ac:dyDescent="0.25">
      <c r="M26155"/>
    </row>
    <row r="26156" spans="13:13" x14ac:dyDescent="0.25">
      <c r="M26156"/>
    </row>
    <row r="26157" spans="13:13" x14ac:dyDescent="0.25">
      <c r="M26157"/>
    </row>
    <row r="26158" spans="13:13" x14ac:dyDescent="0.25">
      <c r="M26158"/>
    </row>
    <row r="26159" spans="13:13" x14ac:dyDescent="0.25">
      <c r="M26159"/>
    </row>
    <row r="26160" spans="13:13" x14ac:dyDescent="0.25">
      <c r="M26160"/>
    </row>
    <row r="26161" spans="13:13" x14ac:dyDescent="0.25">
      <c r="M26161"/>
    </row>
    <row r="26162" spans="13:13" x14ac:dyDescent="0.25">
      <c r="M26162"/>
    </row>
    <row r="26163" spans="13:13" x14ac:dyDescent="0.25">
      <c r="M26163"/>
    </row>
    <row r="26164" spans="13:13" x14ac:dyDescent="0.25">
      <c r="M26164"/>
    </row>
    <row r="26165" spans="13:13" x14ac:dyDescent="0.25">
      <c r="M26165"/>
    </row>
    <row r="26166" spans="13:13" x14ac:dyDescent="0.25">
      <c r="M26166"/>
    </row>
    <row r="26167" spans="13:13" x14ac:dyDescent="0.25">
      <c r="M26167"/>
    </row>
    <row r="26168" spans="13:13" x14ac:dyDescent="0.25">
      <c r="M26168"/>
    </row>
    <row r="26169" spans="13:13" x14ac:dyDescent="0.25">
      <c r="M26169"/>
    </row>
    <row r="26170" spans="13:13" x14ac:dyDescent="0.25">
      <c r="M26170"/>
    </row>
    <row r="26171" spans="13:13" x14ac:dyDescent="0.25">
      <c r="M26171"/>
    </row>
    <row r="26172" spans="13:13" x14ac:dyDescent="0.25">
      <c r="M26172"/>
    </row>
    <row r="26173" spans="13:13" x14ac:dyDescent="0.25">
      <c r="M26173"/>
    </row>
    <row r="26174" spans="13:13" x14ac:dyDescent="0.25">
      <c r="M26174"/>
    </row>
    <row r="26175" spans="13:13" x14ac:dyDescent="0.25">
      <c r="M26175"/>
    </row>
    <row r="26176" spans="13:13" x14ac:dyDescent="0.25">
      <c r="M26176"/>
    </row>
    <row r="26177" spans="13:13" x14ac:dyDescent="0.25">
      <c r="M26177"/>
    </row>
    <row r="26178" spans="13:13" x14ac:dyDescent="0.25">
      <c r="M26178"/>
    </row>
    <row r="26179" spans="13:13" x14ac:dyDescent="0.25">
      <c r="M26179"/>
    </row>
    <row r="26180" spans="13:13" x14ac:dyDescent="0.25">
      <c r="M26180"/>
    </row>
    <row r="26181" spans="13:13" x14ac:dyDescent="0.25">
      <c r="M26181"/>
    </row>
    <row r="26182" spans="13:13" x14ac:dyDescent="0.25">
      <c r="M26182"/>
    </row>
    <row r="26183" spans="13:13" x14ac:dyDescent="0.25">
      <c r="M26183"/>
    </row>
    <row r="26184" spans="13:13" x14ac:dyDescent="0.25">
      <c r="M26184"/>
    </row>
    <row r="26185" spans="13:13" x14ac:dyDescent="0.25">
      <c r="M26185"/>
    </row>
    <row r="26186" spans="13:13" x14ac:dyDescent="0.25">
      <c r="M26186"/>
    </row>
    <row r="26187" spans="13:13" x14ac:dyDescent="0.25">
      <c r="M26187"/>
    </row>
    <row r="26188" spans="13:13" x14ac:dyDescent="0.25">
      <c r="M26188"/>
    </row>
    <row r="26189" spans="13:13" x14ac:dyDescent="0.25">
      <c r="M26189"/>
    </row>
    <row r="26190" spans="13:13" x14ac:dyDescent="0.25">
      <c r="M26190"/>
    </row>
    <row r="26191" spans="13:13" x14ac:dyDescent="0.25">
      <c r="M26191"/>
    </row>
    <row r="26192" spans="13:13" x14ac:dyDescent="0.25">
      <c r="M26192"/>
    </row>
    <row r="26193" spans="13:13" x14ac:dyDescent="0.25">
      <c r="M26193"/>
    </row>
    <row r="26194" spans="13:13" x14ac:dyDescent="0.25">
      <c r="M26194"/>
    </row>
    <row r="26195" spans="13:13" x14ac:dyDescent="0.25">
      <c r="M26195"/>
    </row>
    <row r="26196" spans="13:13" x14ac:dyDescent="0.25">
      <c r="M26196"/>
    </row>
    <row r="26197" spans="13:13" x14ac:dyDescent="0.25">
      <c r="M26197"/>
    </row>
    <row r="26198" spans="13:13" x14ac:dyDescent="0.25">
      <c r="M26198"/>
    </row>
    <row r="26199" spans="13:13" x14ac:dyDescent="0.25">
      <c r="M26199"/>
    </row>
    <row r="26200" spans="13:13" x14ac:dyDescent="0.25">
      <c r="M26200"/>
    </row>
    <row r="26201" spans="13:13" x14ac:dyDescent="0.25">
      <c r="M26201"/>
    </row>
    <row r="26202" spans="13:13" x14ac:dyDescent="0.25">
      <c r="M26202"/>
    </row>
    <row r="26203" spans="13:13" x14ac:dyDescent="0.25">
      <c r="M26203"/>
    </row>
    <row r="26204" spans="13:13" x14ac:dyDescent="0.25">
      <c r="M26204"/>
    </row>
    <row r="26205" spans="13:13" x14ac:dyDescent="0.25">
      <c r="M26205"/>
    </row>
    <row r="26206" spans="13:13" x14ac:dyDescent="0.25">
      <c r="M26206"/>
    </row>
    <row r="26207" spans="13:13" x14ac:dyDescent="0.25">
      <c r="M26207"/>
    </row>
    <row r="26208" spans="13:13" x14ac:dyDescent="0.25">
      <c r="M26208"/>
    </row>
    <row r="26209" spans="13:13" x14ac:dyDescent="0.25">
      <c r="M26209"/>
    </row>
    <row r="26210" spans="13:13" x14ac:dyDescent="0.25">
      <c r="M26210"/>
    </row>
    <row r="26211" spans="13:13" x14ac:dyDescent="0.25">
      <c r="M26211"/>
    </row>
    <row r="26212" spans="13:13" x14ac:dyDescent="0.25">
      <c r="M26212"/>
    </row>
    <row r="26213" spans="13:13" x14ac:dyDescent="0.25">
      <c r="M26213"/>
    </row>
    <row r="26214" spans="13:13" x14ac:dyDescent="0.25">
      <c r="M26214"/>
    </row>
    <row r="26215" spans="13:13" x14ac:dyDescent="0.25">
      <c r="M26215"/>
    </row>
    <row r="26216" spans="13:13" x14ac:dyDescent="0.25">
      <c r="M26216"/>
    </row>
    <row r="26217" spans="13:13" x14ac:dyDescent="0.25">
      <c r="M26217"/>
    </row>
    <row r="26218" spans="13:13" x14ac:dyDescent="0.25">
      <c r="M26218"/>
    </row>
    <row r="26219" spans="13:13" x14ac:dyDescent="0.25">
      <c r="M26219"/>
    </row>
    <row r="26220" spans="13:13" x14ac:dyDescent="0.25">
      <c r="M26220"/>
    </row>
    <row r="26221" spans="13:13" x14ac:dyDescent="0.25">
      <c r="M26221"/>
    </row>
    <row r="26222" spans="13:13" x14ac:dyDescent="0.25">
      <c r="M26222"/>
    </row>
    <row r="26223" spans="13:13" x14ac:dyDescent="0.25">
      <c r="M26223"/>
    </row>
    <row r="26224" spans="13:13" x14ac:dyDescent="0.25">
      <c r="M26224"/>
    </row>
    <row r="26225" spans="13:13" x14ac:dyDescent="0.25">
      <c r="M26225"/>
    </row>
    <row r="26226" spans="13:13" x14ac:dyDescent="0.25">
      <c r="M26226"/>
    </row>
    <row r="26227" spans="13:13" x14ac:dyDescent="0.25">
      <c r="M26227"/>
    </row>
    <row r="26228" spans="13:13" x14ac:dyDescent="0.25">
      <c r="M26228"/>
    </row>
    <row r="26229" spans="13:13" x14ac:dyDescent="0.25">
      <c r="M26229"/>
    </row>
    <row r="26230" spans="13:13" x14ac:dyDescent="0.25">
      <c r="M26230"/>
    </row>
    <row r="26231" spans="13:13" x14ac:dyDescent="0.25">
      <c r="M26231"/>
    </row>
    <row r="26232" spans="13:13" x14ac:dyDescent="0.25">
      <c r="M26232"/>
    </row>
    <row r="26233" spans="13:13" x14ac:dyDescent="0.25">
      <c r="M26233"/>
    </row>
    <row r="26234" spans="13:13" x14ac:dyDescent="0.25">
      <c r="M26234"/>
    </row>
    <row r="26235" spans="13:13" x14ac:dyDescent="0.25">
      <c r="M26235"/>
    </row>
    <row r="26236" spans="13:13" x14ac:dyDescent="0.25">
      <c r="M26236"/>
    </row>
    <row r="26237" spans="13:13" x14ac:dyDescent="0.25">
      <c r="M26237"/>
    </row>
    <row r="26238" spans="13:13" x14ac:dyDescent="0.25">
      <c r="M26238"/>
    </row>
    <row r="26239" spans="13:13" x14ac:dyDescent="0.25">
      <c r="M26239"/>
    </row>
    <row r="26240" spans="13:13" x14ac:dyDescent="0.25">
      <c r="M26240"/>
    </row>
    <row r="26241" spans="13:13" x14ac:dyDescent="0.25">
      <c r="M26241"/>
    </row>
    <row r="26242" spans="13:13" x14ac:dyDescent="0.25">
      <c r="M26242"/>
    </row>
    <row r="26243" spans="13:13" x14ac:dyDescent="0.25">
      <c r="M26243"/>
    </row>
    <row r="26244" spans="13:13" x14ac:dyDescent="0.25">
      <c r="M26244"/>
    </row>
    <row r="26245" spans="13:13" x14ac:dyDescent="0.25">
      <c r="M26245"/>
    </row>
    <row r="26246" spans="13:13" x14ac:dyDescent="0.25">
      <c r="M26246"/>
    </row>
    <row r="26247" spans="13:13" x14ac:dyDescent="0.25">
      <c r="M26247"/>
    </row>
    <row r="26248" spans="13:13" x14ac:dyDescent="0.25">
      <c r="M26248"/>
    </row>
    <row r="26249" spans="13:13" x14ac:dyDescent="0.25">
      <c r="M26249"/>
    </row>
    <row r="26250" spans="13:13" x14ac:dyDescent="0.25">
      <c r="M26250"/>
    </row>
    <row r="26251" spans="13:13" x14ac:dyDescent="0.25">
      <c r="M26251"/>
    </row>
    <row r="26252" spans="13:13" x14ac:dyDescent="0.25">
      <c r="M26252"/>
    </row>
    <row r="26253" spans="13:13" x14ac:dyDescent="0.25">
      <c r="M26253"/>
    </row>
    <row r="26254" spans="13:13" x14ac:dyDescent="0.25">
      <c r="M26254"/>
    </row>
    <row r="26255" spans="13:13" x14ac:dyDescent="0.25">
      <c r="M26255"/>
    </row>
    <row r="26256" spans="13:13" x14ac:dyDescent="0.25">
      <c r="M26256"/>
    </row>
    <row r="26257" spans="13:13" x14ac:dyDescent="0.25">
      <c r="M26257"/>
    </row>
    <row r="26258" spans="13:13" x14ac:dyDescent="0.25">
      <c r="M26258"/>
    </row>
    <row r="26259" spans="13:13" x14ac:dyDescent="0.25">
      <c r="M26259"/>
    </row>
    <row r="26260" spans="13:13" x14ac:dyDescent="0.25">
      <c r="M26260"/>
    </row>
    <row r="26261" spans="13:13" x14ac:dyDescent="0.25">
      <c r="M26261"/>
    </row>
    <row r="26262" spans="13:13" x14ac:dyDescent="0.25">
      <c r="M26262"/>
    </row>
    <row r="26263" spans="13:13" x14ac:dyDescent="0.25">
      <c r="M26263"/>
    </row>
    <row r="26264" spans="13:13" x14ac:dyDescent="0.25">
      <c r="M26264"/>
    </row>
    <row r="26265" spans="13:13" x14ac:dyDescent="0.25">
      <c r="M26265"/>
    </row>
    <row r="26266" spans="13:13" x14ac:dyDescent="0.25">
      <c r="M26266"/>
    </row>
    <row r="26267" spans="13:13" x14ac:dyDescent="0.25">
      <c r="M26267"/>
    </row>
    <row r="26268" spans="13:13" x14ac:dyDescent="0.25">
      <c r="M26268"/>
    </row>
    <row r="26269" spans="13:13" x14ac:dyDescent="0.25">
      <c r="M26269"/>
    </row>
    <row r="26270" spans="13:13" x14ac:dyDescent="0.25">
      <c r="M26270"/>
    </row>
    <row r="26271" spans="13:13" x14ac:dyDescent="0.25">
      <c r="M26271"/>
    </row>
    <row r="26272" spans="13:13" x14ac:dyDescent="0.25">
      <c r="M26272"/>
    </row>
    <row r="26273" spans="13:13" x14ac:dyDescent="0.25">
      <c r="M26273"/>
    </row>
    <row r="26274" spans="13:13" x14ac:dyDescent="0.25">
      <c r="M26274"/>
    </row>
    <row r="26275" spans="13:13" x14ac:dyDescent="0.25">
      <c r="M26275"/>
    </row>
    <row r="26276" spans="13:13" x14ac:dyDescent="0.25">
      <c r="M26276"/>
    </row>
    <row r="26277" spans="13:13" x14ac:dyDescent="0.25">
      <c r="M26277"/>
    </row>
    <row r="26278" spans="13:13" x14ac:dyDescent="0.25">
      <c r="M26278"/>
    </row>
    <row r="26279" spans="13:13" x14ac:dyDescent="0.25">
      <c r="M26279"/>
    </row>
    <row r="26280" spans="13:13" x14ac:dyDescent="0.25">
      <c r="M26280"/>
    </row>
    <row r="26281" spans="13:13" x14ac:dyDescent="0.25">
      <c r="M26281"/>
    </row>
    <row r="26282" spans="13:13" x14ac:dyDescent="0.25">
      <c r="M26282"/>
    </row>
    <row r="26283" spans="13:13" x14ac:dyDescent="0.25">
      <c r="M26283"/>
    </row>
    <row r="26284" spans="13:13" x14ac:dyDescent="0.25">
      <c r="M26284"/>
    </row>
    <row r="26285" spans="13:13" x14ac:dyDescent="0.25">
      <c r="M26285"/>
    </row>
    <row r="26286" spans="13:13" x14ac:dyDescent="0.25">
      <c r="M26286"/>
    </row>
    <row r="26287" spans="13:13" x14ac:dyDescent="0.25">
      <c r="M26287"/>
    </row>
    <row r="26288" spans="13:13" x14ac:dyDescent="0.25">
      <c r="M26288"/>
    </row>
    <row r="26289" spans="13:13" x14ac:dyDescent="0.25">
      <c r="M26289"/>
    </row>
    <row r="26290" spans="13:13" x14ac:dyDescent="0.25">
      <c r="M26290"/>
    </row>
    <row r="26291" spans="13:13" x14ac:dyDescent="0.25">
      <c r="M26291"/>
    </row>
    <row r="26292" spans="13:13" x14ac:dyDescent="0.25">
      <c r="M26292"/>
    </row>
    <row r="26293" spans="13:13" x14ac:dyDescent="0.25">
      <c r="M26293"/>
    </row>
    <row r="26294" spans="13:13" x14ac:dyDescent="0.25">
      <c r="M26294"/>
    </row>
    <row r="26295" spans="13:13" x14ac:dyDescent="0.25">
      <c r="M26295"/>
    </row>
    <row r="26296" spans="13:13" x14ac:dyDescent="0.25">
      <c r="M26296"/>
    </row>
    <row r="26297" spans="13:13" x14ac:dyDescent="0.25">
      <c r="M26297"/>
    </row>
    <row r="26298" spans="13:13" x14ac:dyDescent="0.25">
      <c r="M26298"/>
    </row>
    <row r="26299" spans="13:13" x14ac:dyDescent="0.25">
      <c r="M26299"/>
    </row>
    <row r="26300" spans="13:13" x14ac:dyDescent="0.25">
      <c r="M26300"/>
    </row>
    <row r="26301" spans="13:13" x14ac:dyDescent="0.25">
      <c r="M26301"/>
    </row>
    <row r="26302" spans="13:13" x14ac:dyDescent="0.25">
      <c r="M26302"/>
    </row>
    <row r="26303" spans="13:13" x14ac:dyDescent="0.25">
      <c r="M26303"/>
    </row>
    <row r="26304" spans="13:13" x14ac:dyDescent="0.25">
      <c r="M26304"/>
    </row>
    <row r="26305" spans="13:13" x14ac:dyDescent="0.25">
      <c r="M26305"/>
    </row>
    <row r="26306" spans="13:13" x14ac:dyDescent="0.25">
      <c r="M26306"/>
    </row>
    <row r="26307" spans="13:13" x14ac:dyDescent="0.25">
      <c r="M26307"/>
    </row>
    <row r="26308" spans="13:13" x14ac:dyDescent="0.25">
      <c r="M26308"/>
    </row>
    <row r="26309" spans="13:13" x14ac:dyDescent="0.25">
      <c r="M26309"/>
    </row>
    <row r="26310" spans="13:13" x14ac:dyDescent="0.25">
      <c r="M26310"/>
    </row>
    <row r="26311" spans="13:13" x14ac:dyDescent="0.25">
      <c r="M26311"/>
    </row>
    <row r="26312" spans="13:13" x14ac:dyDescent="0.25">
      <c r="M26312"/>
    </row>
    <row r="26313" spans="13:13" x14ac:dyDescent="0.25">
      <c r="M26313"/>
    </row>
    <row r="26314" spans="13:13" x14ac:dyDescent="0.25">
      <c r="M26314"/>
    </row>
    <row r="26315" spans="13:13" x14ac:dyDescent="0.25">
      <c r="M26315"/>
    </row>
    <row r="26316" spans="13:13" x14ac:dyDescent="0.25">
      <c r="M26316"/>
    </row>
    <row r="26317" spans="13:13" x14ac:dyDescent="0.25">
      <c r="M26317"/>
    </row>
    <row r="26318" spans="13:13" x14ac:dyDescent="0.25">
      <c r="M26318"/>
    </row>
    <row r="26319" spans="13:13" x14ac:dyDescent="0.25">
      <c r="M26319"/>
    </row>
    <row r="26320" spans="13:13" x14ac:dyDescent="0.25">
      <c r="M26320"/>
    </row>
    <row r="26321" spans="13:13" x14ac:dyDescent="0.25">
      <c r="M26321"/>
    </row>
    <row r="26322" spans="13:13" x14ac:dyDescent="0.25">
      <c r="M26322"/>
    </row>
    <row r="26323" spans="13:13" x14ac:dyDescent="0.25">
      <c r="M26323"/>
    </row>
    <row r="26324" spans="13:13" x14ac:dyDescent="0.25">
      <c r="M26324"/>
    </row>
    <row r="26325" spans="13:13" x14ac:dyDescent="0.25">
      <c r="M26325"/>
    </row>
    <row r="26326" spans="13:13" x14ac:dyDescent="0.25">
      <c r="M26326"/>
    </row>
    <row r="26327" spans="13:13" x14ac:dyDescent="0.25">
      <c r="M26327"/>
    </row>
    <row r="26328" spans="13:13" x14ac:dyDescent="0.25">
      <c r="M26328"/>
    </row>
    <row r="26329" spans="13:13" x14ac:dyDescent="0.25">
      <c r="M26329"/>
    </row>
    <row r="26330" spans="13:13" x14ac:dyDescent="0.25">
      <c r="M26330"/>
    </row>
    <row r="26331" spans="13:13" x14ac:dyDescent="0.25">
      <c r="M26331"/>
    </row>
    <row r="26332" spans="13:13" x14ac:dyDescent="0.25">
      <c r="M26332"/>
    </row>
    <row r="26333" spans="13:13" x14ac:dyDescent="0.25">
      <c r="M26333"/>
    </row>
    <row r="26334" spans="13:13" x14ac:dyDescent="0.25">
      <c r="M26334"/>
    </row>
    <row r="26335" spans="13:13" x14ac:dyDescent="0.25">
      <c r="M26335"/>
    </row>
    <row r="26336" spans="13:13" x14ac:dyDescent="0.25">
      <c r="M26336"/>
    </row>
    <row r="26337" spans="13:13" x14ac:dyDescent="0.25">
      <c r="M26337"/>
    </row>
    <row r="26338" spans="13:13" x14ac:dyDescent="0.25">
      <c r="M26338"/>
    </row>
    <row r="26339" spans="13:13" x14ac:dyDescent="0.25">
      <c r="M26339"/>
    </row>
    <row r="26340" spans="13:13" x14ac:dyDescent="0.25">
      <c r="M26340"/>
    </row>
    <row r="26341" spans="13:13" x14ac:dyDescent="0.25">
      <c r="M26341"/>
    </row>
    <row r="26342" spans="13:13" x14ac:dyDescent="0.25">
      <c r="M26342"/>
    </row>
    <row r="26343" spans="13:13" x14ac:dyDescent="0.25">
      <c r="M26343"/>
    </row>
    <row r="26344" spans="13:13" x14ac:dyDescent="0.25">
      <c r="M26344"/>
    </row>
    <row r="26345" spans="13:13" x14ac:dyDescent="0.25">
      <c r="M26345"/>
    </row>
    <row r="26346" spans="13:13" x14ac:dyDescent="0.25">
      <c r="M26346"/>
    </row>
    <row r="26347" spans="13:13" x14ac:dyDescent="0.25">
      <c r="M26347"/>
    </row>
    <row r="26348" spans="13:13" x14ac:dyDescent="0.25">
      <c r="M26348"/>
    </row>
    <row r="26349" spans="13:13" x14ac:dyDescent="0.25">
      <c r="M26349"/>
    </row>
    <row r="26350" spans="13:13" x14ac:dyDescent="0.25">
      <c r="M26350"/>
    </row>
    <row r="26351" spans="13:13" x14ac:dyDescent="0.25">
      <c r="M26351"/>
    </row>
    <row r="26352" spans="13:13" x14ac:dyDescent="0.25">
      <c r="M26352"/>
    </row>
    <row r="26353" spans="13:13" x14ac:dyDescent="0.25">
      <c r="M26353"/>
    </row>
    <row r="26354" spans="13:13" x14ac:dyDescent="0.25">
      <c r="M26354"/>
    </row>
    <row r="26355" spans="13:13" x14ac:dyDescent="0.25">
      <c r="M26355"/>
    </row>
    <row r="26356" spans="13:13" x14ac:dyDescent="0.25">
      <c r="M26356"/>
    </row>
    <row r="26357" spans="13:13" x14ac:dyDescent="0.25">
      <c r="M26357"/>
    </row>
    <row r="26358" spans="13:13" x14ac:dyDescent="0.25">
      <c r="M26358"/>
    </row>
    <row r="26359" spans="13:13" x14ac:dyDescent="0.25">
      <c r="M26359"/>
    </row>
    <row r="26360" spans="13:13" x14ac:dyDescent="0.25">
      <c r="M26360"/>
    </row>
    <row r="26361" spans="13:13" x14ac:dyDescent="0.25">
      <c r="M26361"/>
    </row>
    <row r="26362" spans="13:13" x14ac:dyDescent="0.25">
      <c r="M26362"/>
    </row>
    <row r="26363" spans="13:13" x14ac:dyDescent="0.25">
      <c r="M26363"/>
    </row>
    <row r="26364" spans="13:13" x14ac:dyDescent="0.25">
      <c r="M26364"/>
    </row>
    <row r="26365" spans="13:13" x14ac:dyDescent="0.25">
      <c r="M26365"/>
    </row>
    <row r="26366" spans="13:13" x14ac:dyDescent="0.25">
      <c r="M26366"/>
    </row>
    <row r="26367" spans="13:13" x14ac:dyDescent="0.25">
      <c r="M26367"/>
    </row>
    <row r="26368" spans="13:13" x14ac:dyDescent="0.25">
      <c r="M26368"/>
    </row>
    <row r="26369" spans="13:13" x14ac:dyDescent="0.25">
      <c r="M26369"/>
    </row>
    <row r="26370" spans="13:13" x14ac:dyDescent="0.25">
      <c r="M26370"/>
    </row>
    <row r="26371" spans="13:13" x14ac:dyDescent="0.25">
      <c r="M26371"/>
    </row>
    <row r="26372" spans="13:13" x14ac:dyDescent="0.25">
      <c r="M26372"/>
    </row>
    <row r="26373" spans="13:13" x14ac:dyDescent="0.25">
      <c r="M26373"/>
    </row>
    <row r="26374" spans="13:13" x14ac:dyDescent="0.25">
      <c r="M26374"/>
    </row>
    <row r="26375" spans="13:13" x14ac:dyDescent="0.25">
      <c r="M26375"/>
    </row>
    <row r="26376" spans="13:13" x14ac:dyDescent="0.25">
      <c r="M26376"/>
    </row>
    <row r="26377" spans="13:13" x14ac:dyDescent="0.25">
      <c r="M26377"/>
    </row>
    <row r="26378" spans="13:13" x14ac:dyDescent="0.25">
      <c r="M26378"/>
    </row>
    <row r="26379" spans="13:13" x14ac:dyDescent="0.25">
      <c r="M26379"/>
    </row>
    <row r="26380" spans="13:13" x14ac:dyDescent="0.25">
      <c r="M26380"/>
    </row>
    <row r="26381" spans="13:13" x14ac:dyDescent="0.25">
      <c r="M26381"/>
    </row>
    <row r="26382" spans="13:13" x14ac:dyDescent="0.25">
      <c r="M26382"/>
    </row>
    <row r="26383" spans="13:13" x14ac:dyDescent="0.25">
      <c r="M26383"/>
    </row>
    <row r="26384" spans="13:13" x14ac:dyDescent="0.25">
      <c r="M26384"/>
    </row>
    <row r="26385" spans="13:13" x14ac:dyDescent="0.25">
      <c r="M26385"/>
    </row>
    <row r="26386" spans="13:13" x14ac:dyDescent="0.25">
      <c r="M26386"/>
    </row>
    <row r="26387" spans="13:13" x14ac:dyDescent="0.25">
      <c r="M26387"/>
    </row>
    <row r="26388" spans="13:13" x14ac:dyDescent="0.25">
      <c r="M26388"/>
    </row>
    <row r="26389" spans="13:13" x14ac:dyDescent="0.25">
      <c r="M26389"/>
    </row>
    <row r="26390" spans="13:13" x14ac:dyDescent="0.25">
      <c r="M26390"/>
    </row>
    <row r="26391" spans="13:13" x14ac:dyDescent="0.25">
      <c r="M26391"/>
    </row>
    <row r="26392" spans="13:13" x14ac:dyDescent="0.25">
      <c r="M26392"/>
    </row>
    <row r="26393" spans="13:13" x14ac:dyDescent="0.25">
      <c r="M26393"/>
    </row>
    <row r="26394" spans="13:13" x14ac:dyDescent="0.25">
      <c r="M26394"/>
    </row>
    <row r="26395" spans="13:13" x14ac:dyDescent="0.25">
      <c r="M26395"/>
    </row>
    <row r="26396" spans="13:13" x14ac:dyDescent="0.25">
      <c r="M26396"/>
    </row>
    <row r="26397" spans="13:13" x14ac:dyDescent="0.25">
      <c r="M26397"/>
    </row>
    <row r="26398" spans="13:13" x14ac:dyDescent="0.25">
      <c r="M26398"/>
    </row>
    <row r="26399" spans="13:13" x14ac:dyDescent="0.25">
      <c r="M26399"/>
    </row>
    <row r="26400" spans="13:13" x14ac:dyDescent="0.25">
      <c r="M26400"/>
    </row>
    <row r="26401" spans="13:13" x14ac:dyDescent="0.25">
      <c r="M26401"/>
    </row>
    <row r="26402" spans="13:13" x14ac:dyDescent="0.25">
      <c r="M26402"/>
    </row>
    <row r="26403" spans="13:13" x14ac:dyDescent="0.25">
      <c r="M26403"/>
    </row>
    <row r="26404" spans="13:13" x14ac:dyDescent="0.25">
      <c r="M26404"/>
    </row>
    <row r="26405" spans="13:13" x14ac:dyDescent="0.25">
      <c r="M26405"/>
    </row>
    <row r="26406" spans="13:13" x14ac:dyDescent="0.25">
      <c r="M26406"/>
    </row>
    <row r="26407" spans="13:13" x14ac:dyDescent="0.25">
      <c r="M26407"/>
    </row>
    <row r="26408" spans="13:13" x14ac:dyDescent="0.25">
      <c r="M26408"/>
    </row>
    <row r="26409" spans="13:13" x14ac:dyDescent="0.25">
      <c r="M26409"/>
    </row>
    <row r="26410" spans="13:13" x14ac:dyDescent="0.25">
      <c r="M26410"/>
    </row>
    <row r="26411" spans="13:13" x14ac:dyDescent="0.25">
      <c r="M26411"/>
    </row>
    <row r="26412" spans="13:13" x14ac:dyDescent="0.25">
      <c r="M26412"/>
    </row>
    <row r="26413" spans="13:13" x14ac:dyDescent="0.25">
      <c r="M26413"/>
    </row>
    <row r="26414" spans="13:13" x14ac:dyDescent="0.25">
      <c r="M26414"/>
    </row>
    <row r="26415" spans="13:13" x14ac:dyDescent="0.25">
      <c r="M26415"/>
    </row>
    <row r="26416" spans="13:13" x14ac:dyDescent="0.25">
      <c r="M26416"/>
    </row>
    <row r="26417" spans="13:13" x14ac:dyDescent="0.25">
      <c r="M26417"/>
    </row>
    <row r="26418" spans="13:13" x14ac:dyDescent="0.25">
      <c r="M26418"/>
    </row>
    <row r="26419" spans="13:13" x14ac:dyDescent="0.25">
      <c r="M26419"/>
    </row>
    <row r="26420" spans="13:13" x14ac:dyDescent="0.25">
      <c r="M26420"/>
    </row>
    <row r="26421" spans="13:13" x14ac:dyDescent="0.25">
      <c r="M26421"/>
    </row>
    <row r="26422" spans="13:13" x14ac:dyDescent="0.25">
      <c r="M26422"/>
    </row>
    <row r="26423" spans="13:13" x14ac:dyDescent="0.25">
      <c r="M26423"/>
    </row>
    <row r="26424" spans="13:13" x14ac:dyDescent="0.25">
      <c r="M26424"/>
    </row>
    <row r="26425" spans="13:13" x14ac:dyDescent="0.25">
      <c r="M26425"/>
    </row>
    <row r="26426" spans="13:13" x14ac:dyDescent="0.25">
      <c r="M26426"/>
    </row>
    <row r="26427" spans="13:13" x14ac:dyDescent="0.25">
      <c r="M26427"/>
    </row>
    <row r="26428" spans="13:13" x14ac:dyDescent="0.25">
      <c r="M26428"/>
    </row>
    <row r="26429" spans="13:13" x14ac:dyDescent="0.25">
      <c r="M26429"/>
    </row>
    <row r="26430" spans="13:13" x14ac:dyDescent="0.25">
      <c r="M26430"/>
    </row>
    <row r="26431" spans="13:13" x14ac:dyDescent="0.25">
      <c r="M26431"/>
    </row>
    <row r="26432" spans="13:13" x14ac:dyDescent="0.25">
      <c r="M26432"/>
    </row>
    <row r="26433" spans="13:13" x14ac:dyDescent="0.25">
      <c r="M26433"/>
    </row>
    <row r="26434" spans="13:13" x14ac:dyDescent="0.25">
      <c r="M26434"/>
    </row>
    <row r="26435" spans="13:13" x14ac:dyDescent="0.25">
      <c r="M26435"/>
    </row>
    <row r="26436" spans="13:13" x14ac:dyDescent="0.25">
      <c r="M26436"/>
    </row>
    <row r="26437" spans="13:13" x14ac:dyDescent="0.25">
      <c r="M26437"/>
    </row>
    <row r="26438" spans="13:13" x14ac:dyDescent="0.25">
      <c r="M26438"/>
    </row>
    <row r="26439" spans="13:13" x14ac:dyDescent="0.25">
      <c r="M26439"/>
    </row>
    <row r="26440" spans="13:13" x14ac:dyDescent="0.25">
      <c r="M26440"/>
    </row>
    <row r="26441" spans="13:13" x14ac:dyDescent="0.25">
      <c r="M26441"/>
    </row>
    <row r="26442" spans="13:13" x14ac:dyDescent="0.25">
      <c r="M26442"/>
    </row>
    <row r="26443" spans="13:13" x14ac:dyDescent="0.25">
      <c r="M26443"/>
    </row>
    <row r="26444" spans="13:13" x14ac:dyDescent="0.25">
      <c r="M26444"/>
    </row>
    <row r="26445" spans="13:13" x14ac:dyDescent="0.25">
      <c r="M26445"/>
    </row>
    <row r="26446" spans="13:13" x14ac:dyDescent="0.25">
      <c r="M26446"/>
    </row>
    <row r="26447" spans="13:13" x14ac:dyDescent="0.25">
      <c r="M26447"/>
    </row>
    <row r="26448" spans="13:13" x14ac:dyDescent="0.25">
      <c r="M26448"/>
    </row>
    <row r="26449" spans="13:13" x14ac:dyDescent="0.25">
      <c r="M26449"/>
    </row>
    <row r="26450" spans="13:13" x14ac:dyDescent="0.25">
      <c r="M26450"/>
    </row>
    <row r="26451" spans="13:13" x14ac:dyDescent="0.25">
      <c r="M26451"/>
    </row>
    <row r="26452" spans="13:13" x14ac:dyDescent="0.25">
      <c r="M26452"/>
    </row>
    <row r="26453" spans="13:13" x14ac:dyDescent="0.25">
      <c r="M26453"/>
    </row>
    <row r="26454" spans="13:13" x14ac:dyDescent="0.25">
      <c r="M26454"/>
    </row>
    <row r="26455" spans="13:13" x14ac:dyDescent="0.25">
      <c r="M26455"/>
    </row>
    <row r="26456" spans="13:13" x14ac:dyDescent="0.25">
      <c r="M26456"/>
    </row>
    <row r="26457" spans="13:13" x14ac:dyDescent="0.25">
      <c r="M26457"/>
    </row>
    <row r="26458" spans="13:13" x14ac:dyDescent="0.25">
      <c r="M26458"/>
    </row>
    <row r="26459" spans="13:13" x14ac:dyDescent="0.25">
      <c r="M26459"/>
    </row>
    <row r="26460" spans="13:13" x14ac:dyDescent="0.25">
      <c r="M26460"/>
    </row>
    <row r="26461" spans="13:13" x14ac:dyDescent="0.25">
      <c r="M26461"/>
    </row>
    <row r="26462" spans="13:13" x14ac:dyDescent="0.25">
      <c r="M26462"/>
    </row>
    <row r="26463" spans="13:13" x14ac:dyDescent="0.25">
      <c r="M26463"/>
    </row>
    <row r="26464" spans="13:13" x14ac:dyDescent="0.25">
      <c r="M26464"/>
    </row>
    <row r="26465" spans="13:13" x14ac:dyDescent="0.25">
      <c r="M26465"/>
    </row>
    <row r="26466" spans="13:13" x14ac:dyDescent="0.25">
      <c r="M26466"/>
    </row>
    <row r="26467" spans="13:13" x14ac:dyDescent="0.25">
      <c r="M26467"/>
    </row>
    <row r="26468" spans="13:13" x14ac:dyDescent="0.25">
      <c r="M26468"/>
    </row>
    <row r="26469" spans="13:13" x14ac:dyDescent="0.25">
      <c r="M26469"/>
    </row>
    <row r="26470" spans="13:13" x14ac:dyDescent="0.25">
      <c r="M26470"/>
    </row>
    <row r="26471" spans="13:13" x14ac:dyDescent="0.25">
      <c r="M26471"/>
    </row>
    <row r="26472" spans="13:13" x14ac:dyDescent="0.25">
      <c r="M26472"/>
    </row>
    <row r="26473" spans="13:13" x14ac:dyDescent="0.25">
      <c r="M26473"/>
    </row>
    <row r="26474" spans="13:13" x14ac:dyDescent="0.25">
      <c r="M26474"/>
    </row>
    <row r="26475" spans="13:13" x14ac:dyDescent="0.25">
      <c r="M26475"/>
    </row>
    <row r="26476" spans="13:13" x14ac:dyDescent="0.25">
      <c r="M26476"/>
    </row>
    <row r="26477" spans="13:13" x14ac:dyDescent="0.25">
      <c r="M26477"/>
    </row>
    <row r="26478" spans="13:13" x14ac:dyDescent="0.25">
      <c r="M26478"/>
    </row>
    <row r="26479" spans="13:13" x14ac:dyDescent="0.25">
      <c r="M26479"/>
    </row>
    <row r="26480" spans="13:13" x14ac:dyDescent="0.25">
      <c r="M26480"/>
    </row>
    <row r="26481" spans="13:13" x14ac:dyDescent="0.25">
      <c r="M26481"/>
    </row>
    <row r="26482" spans="13:13" x14ac:dyDescent="0.25">
      <c r="M26482"/>
    </row>
    <row r="26483" spans="13:13" x14ac:dyDescent="0.25">
      <c r="M26483"/>
    </row>
    <row r="26484" spans="13:13" x14ac:dyDescent="0.25">
      <c r="M26484"/>
    </row>
    <row r="26485" spans="13:13" x14ac:dyDescent="0.25">
      <c r="M26485"/>
    </row>
    <row r="26486" spans="13:13" x14ac:dyDescent="0.25">
      <c r="M26486"/>
    </row>
    <row r="26487" spans="13:13" x14ac:dyDescent="0.25">
      <c r="M26487"/>
    </row>
    <row r="26488" spans="13:13" x14ac:dyDescent="0.25">
      <c r="M26488"/>
    </row>
    <row r="26489" spans="13:13" x14ac:dyDescent="0.25">
      <c r="M26489"/>
    </row>
    <row r="26490" spans="13:13" x14ac:dyDescent="0.25">
      <c r="M26490"/>
    </row>
    <row r="26491" spans="13:13" x14ac:dyDescent="0.25">
      <c r="M26491"/>
    </row>
    <row r="26492" spans="13:13" x14ac:dyDescent="0.25">
      <c r="M26492"/>
    </row>
    <row r="26493" spans="13:13" x14ac:dyDescent="0.25">
      <c r="M26493"/>
    </row>
    <row r="26494" spans="13:13" x14ac:dyDescent="0.25">
      <c r="M26494"/>
    </row>
    <row r="26495" spans="13:13" x14ac:dyDescent="0.25">
      <c r="M26495"/>
    </row>
    <row r="26496" spans="13:13" x14ac:dyDescent="0.25">
      <c r="M26496"/>
    </row>
    <row r="26497" spans="13:13" x14ac:dyDescent="0.25">
      <c r="M26497"/>
    </row>
    <row r="26498" spans="13:13" x14ac:dyDescent="0.25">
      <c r="M26498"/>
    </row>
    <row r="26499" spans="13:13" x14ac:dyDescent="0.25">
      <c r="M26499"/>
    </row>
    <row r="26500" spans="13:13" x14ac:dyDescent="0.25">
      <c r="M26500"/>
    </row>
    <row r="26501" spans="13:13" x14ac:dyDescent="0.25">
      <c r="M26501"/>
    </row>
    <row r="26502" spans="13:13" x14ac:dyDescent="0.25">
      <c r="M26502"/>
    </row>
    <row r="26503" spans="13:13" x14ac:dyDescent="0.25">
      <c r="M26503"/>
    </row>
    <row r="26504" spans="13:13" x14ac:dyDescent="0.25">
      <c r="M26504"/>
    </row>
    <row r="26505" spans="13:13" x14ac:dyDescent="0.25">
      <c r="M26505"/>
    </row>
    <row r="26506" spans="13:13" x14ac:dyDescent="0.25">
      <c r="M26506"/>
    </row>
    <row r="26507" spans="13:13" x14ac:dyDescent="0.25">
      <c r="M26507"/>
    </row>
    <row r="26508" spans="13:13" x14ac:dyDescent="0.25">
      <c r="M26508"/>
    </row>
    <row r="26509" spans="13:13" x14ac:dyDescent="0.25">
      <c r="M26509"/>
    </row>
    <row r="26510" spans="13:13" x14ac:dyDescent="0.25">
      <c r="M26510"/>
    </row>
    <row r="26511" spans="13:13" x14ac:dyDescent="0.25">
      <c r="M26511"/>
    </row>
    <row r="26512" spans="13:13" x14ac:dyDescent="0.25">
      <c r="M26512"/>
    </row>
    <row r="26513" spans="13:13" x14ac:dyDescent="0.25">
      <c r="M26513"/>
    </row>
    <row r="26514" spans="13:13" x14ac:dyDescent="0.25">
      <c r="M26514"/>
    </row>
    <row r="26515" spans="13:13" x14ac:dyDescent="0.25">
      <c r="M26515"/>
    </row>
    <row r="26516" spans="13:13" x14ac:dyDescent="0.25">
      <c r="M26516"/>
    </row>
    <row r="26517" spans="13:13" x14ac:dyDescent="0.25">
      <c r="M26517"/>
    </row>
    <row r="26518" spans="13:13" x14ac:dyDescent="0.25">
      <c r="M26518"/>
    </row>
    <row r="26519" spans="13:13" x14ac:dyDescent="0.25">
      <c r="M26519"/>
    </row>
    <row r="26520" spans="13:13" x14ac:dyDescent="0.25">
      <c r="M26520"/>
    </row>
    <row r="26521" spans="13:13" x14ac:dyDescent="0.25">
      <c r="M26521"/>
    </row>
    <row r="26522" spans="13:13" x14ac:dyDescent="0.25">
      <c r="M26522"/>
    </row>
    <row r="26523" spans="13:13" x14ac:dyDescent="0.25">
      <c r="M26523"/>
    </row>
    <row r="26524" spans="13:13" x14ac:dyDescent="0.25">
      <c r="M26524"/>
    </row>
    <row r="26525" spans="13:13" x14ac:dyDescent="0.25">
      <c r="M26525"/>
    </row>
    <row r="26526" spans="13:13" x14ac:dyDescent="0.25">
      <c r="M26526"/>
    </row>
    <row r="26527" spans="13:13" x14ac:dyDescent="0.25">
      <c r="M26527"/>
    </row>
    <row r="26528" spans="13:13" x14ac:dyDescent="0.25">
      <c r="M26528"/>
    </row>
    <row r="26529" spans="13:13" x14ac:dyDescent="0.25">
      <c r="M26529"/>
    </row>
    <row r="26530" spans="13:13" x14ac:dyDescent="0.25">
      <c r="M26530"/>
    </row>
    <row r="26531" spans="13:13" x14ac:dyDescent="0.25">
      <c r="M26531"/>
    </row>
    <row r="26532" spans="13:13" x14ac:dyDescent="0.25">
      <c r="M26532"/>
    </row>
    <row r="26533" spans="13:13" x14ac:dyDescent="0.25">
      <c r="M26533"/>
    </row>
    <row r="26534" spans="13:13" x14ac:dyDescent="0.25">
      <c r="M26534"/>
    </row>
    <row r="26535" spans="13:13" x14ac:dyDescent="0.25">
      <c r="M26535"/>
    </row>
    <row r="26536" spans="13:13" x14ac:dyDescent="0.25">
      <c r="M26536"/>
    </row>
    <row r="26537" spans="13:13" x14ac:dyDescent="0.25">
      <c r="M26537"/>
    </row>
    <row r="26538" spans="13:13" x14ac:dyDescent="0.25">
      <c r="M26538"/>
    </row>
    <row r="26539" spans="13:13" x14ac:dyDescent="0.25">
      <c r="M26539"/>
    </row>
    <row r="26540" spans="13:13" x14ac:dyDescent="0.25">
      <c r="M26540"/>
    </row>
    <row r="26541" spans="13:13" x14ac:dyDescent="0.25">
      <c r="M26541"/>
    </row>
    <row r="26542" spans="13:13" x14ac:dyDescent="0.25">
      <c r="M26542"/>
    </row>
    <row r="26543" spans="13:13" x14ac:dyDescent="0.25">
      <c r="M26543"/>
    </row>
    <row r="26544" spans="13:13" x14ac:dyDescent="0.25">
      <c r="M26544"/>
    </row>
    <row r="26545" spans="13:13" x14ac:dyDescent="0.25">
      <c r="M26545"/>
    </row>
    <row r="26546" spans="13:13" x14ac:dyDescent="0.25">
      <c r="M26546"/>
    </row>
    <row r="26547" spans="13:13" x14ac:dyDescent="0.25">
      <c r="M26547"/>
    </row>
    <row r="26548" spans="13:13" x14ac:dyDescent="0.25">
      <c r="M26548"/>
    </row>
    <row r="26549" spans="13:13" x14ac:dyDescent="0.25">
      <c r="M26549"/>
    </row>
    <row r="26550" spans="13:13" x14ac:dyDescent="0.25">
      <c r="M26550"/>
    </row>
    <row r="26551" spans="13:13" x14ac:dyDescent="0.25">
      <c r="M26551"/>
    </row>
    <row r="26552" spans="13:13" x14ac:dyDescent="0.25">
      <c r="M26552"/>
    </row>
    <row r="26553" spans="13:13" x14ac:dyDescent="0.25">
      <c r="M26553"/>
    </row>
    <row r="26554" spans="13:13" x14ac:dyDescent="0.25">
      <c r="M26554"/>
    </row>
    <row r="26555" spans="13:13" x14ac:dyDescent="0.25">
      <c r="M26555"/>
    </row>
    <row r="26556" spans="13:13" x14ac:dyDescent="0.25">
      <c r="M26556"/>
    </row>
    <row r="26557" spans="13:13" x14ac:dyDescent="0.25">
      <c r="M26557"/>
    </row>
    <row r="26558" spans="13:13" x14ac:dyDescent="0.25">
      <c r="M26558"/>
    </row>
    <row r="26559" spans="13:13" x14ac:dyDescent="0.25">
      <c r="M26559"/>
    </row>
    <row r="26560" spans="13:13" x14ac:dyDescent="0.25">
      <c r="M26560"/>
    </row>
    <row r="26561" spans="13:13" x14ac:dyDescent="0.25">
      <c r="M26561"/>
    </row>
    <row r="26562" spans="13:13" x14ac:dyDescent="0.25">
      <c r="M26562"/>
    </row>
    <row r="26563" spans="13:13" x14ac:dyDescent="0.25">
      <c r="M26563"/>
    </row>
    <row r="26564" spans="13:13" x14ac:dyDescent="0.25">
      <c r="M26564"/>
    </row>
    <row r="26565" spans="13:13" x14ac:dyDescent="0.25">
      <c r="M26565"/>
    </row>
    <row r="26566" spans="13:13" x14ac:dyDescent="0.25">
      <c r="M26566"/>
    </row>
    <row r="26567" spans="13:13" x14ac:dyDescent="0.25">
      <c r="M26567"/>
    </row>
    <row r="26568" spans="13:13" x14ac:dyDescent="0.25">
      <c r="M26568"/>
    </row>
    <row r="26569" spans="13:13" x14ac:dyDescent="0.25">
      <c r="M26569"/>
    </row>
    <row r="26570" spans="13:13" x14ac:dyDescent="0.25">
      <c r="M26570"/>
    </row>
    <row r="26571" spans="13:13" x14ac:dyDescent="0.25">
      <c r="M26571"/>
    </row>
    <row r="26572" spans="13:13" x14ac:dyDescent="0.25">
      <c r="M26572"/>
    </row>
    <row r="26573" spans="13:13" x14ac:dyDescent="0.25">
      <c r="M26573"/>
    </row>
    <row r="26574" spans="13:13" x14ac:dyDescent="0.25">
      <c r="M26574"/>
    </row>
    <row r="26575" spans="13:13" x14ac:dyDescent="0.25">
      <c r="M26575"/>
    </row>
    <row r="26576" spans="13:13" x14ac:dyDescent="0.25">
      <c r="M26576"/>
    </row>
    <row r="26577" spans="13:13" x14ac:dyDescent="0.25">
      <c r="M26577"/>
    </row>
    <row r="26578" spans="13:13" x14ac:dyDescent="0.25">
      <c r="M26578"/>
    </row>
    <row r="26579" spans="13:13" x14ac:dyDescent="0.25">
      <c r="M26579"/>
    </row>
    <row r="26580" spans="13:13" x14ac:dyDescent="0.25">
      <c r="M26580"/>
    </row>
    <row r="26581" spans="13:13" x14ac:dyDescent="0.25">
      <c r="M26581"/>
    </row>
    <row r="26582" spans="13:13" x14ac:dyDescent="0.25">
      <c r="M26582"/>
    </row>
    <row r="26583" spans="13:13" x14ac:dyDescent="0.25">
      <c r="M26583"/>
    </row>
    <row r="26584" spans="13:13" x14ac:dyDescent="0.25">
      <c r="M26584"/>
    </row>
    <row r="26585" spans="13:13" x14ac:dyDescent="0.25">
      <c r="M26585"/>
    </row>
    <row r="26586" spans="13:13" x14ac:dyDescent="0.25">
      <c r="M26586"/>
    </row>
    <row r="26587" spans="13:13" x14ac:dyDescent="0.25">
      <c r="M26587"/>
    </row>
    <row r="26588" spans="13:13" x14ac:dyDescent="0.25">
      <c r="M26588"/>
    </row>
    <row r="26589" spans="13:13" x14ac:dyDescent="0.25">
      <c r="M26589"/>
    </row>
    <row r="26590" spans="13:13" x14ac:dyDescent="0.25">
      <c r="M26590"/>
    </row>
    <row r="26591" spans="13:13" x14ac:dyDescent="0.25">
      <c r="M26591"/>
    </row>
    <row r="26592" spans="13:13" x14ac:dyDescent="0.25">
      <c r="M26592"/>
    </row>
    <row r="26593" spans="13:13" x14ac:dyDescent="0.25">
      <c r="M26593"/>
    </row>
    <row r="26594" spans="13:13" x14ac:dyDescent="0.25">
      <c r="M26594"/>
    </row>
    <row r="26595" spans="13:13" x14ac:dyDescent="0.25">
      <c r="M26595"/>
    </row>
    <row r="26596" spans="13:13" x14ac:dyDescent="0.25">
      <c r="M26596"/>
    </row>
    <row r="26597" spans="13:13" x14ac:dyDescent="0.25">
      <c r="M26597"/>
    </row>
    <row r="26598" spans="13:13" x14ac:dyDescent="0.25">
      <c r="M26598"/>
    </row>
    <row r="26599" spans="13:13" x14ac:dyDescent="0.25">
      <c r="M26599"/>
    </row>
    <row r="26600" spans="13:13" x14ac:dyDescent="0.25">
      <c r="M26600"/>
    </row>
    <row r="26601" spans="13:13" x14ac:dyDescent="0.25">
      <c r="M26601"/>
    </row>
    <row r="26602" spans="13:13" x14ac:dyDescent="0.25">
      <c r="M26602"/>
    </row>
    <row r="26603" spans="13:13" x14ac:dyDescent="0.25">
      <c r="M26603"/>
    </row>
    <row r="26604" spans="13:13" x14ac:dyDescent="0.25">
      <c r="M26604"/>
    </row>
    <row r="26605" spans="13:13" x14ac:dyDescent="0.25">
      <c r="M26605"/>
    </row>
    <row r="26606" spans="13:13" x14ac:dyDescent="0.25">
      <c r="M26606"/>
    </row>
    <row r="26607" spans="13:13" x14ac:dyDescent="0.25">
      <c r="M26607"/>
    </row>
    <row r="26608" spans="13:13" x14ac:dyDescent="0.25">
      <c r="M26608"/>
    </row>
    <row r="26609" spans="13:13" x14ac:dyDescent="0.25">
      <c r="M26609"/>
    </row>
    <row r="26610" spans="13:13" x14ac:dyDescent="0.25">
      <c r="M26610"/>
    </row>
    <row r="26611" spans="13:13" x14ac:dyDescent="0.25">
      <c r="M26611"/>
    </row>
    <row r="26612" spans="13:13" x14ac:dyDescent="0.25">
      <c r="M26612"/>
    </row>
    <row r="26613" spans="13:13" x14ac:dyDescent="0.25">
      <c r="M26613"/>
    </row>
    <row r="26614" spans="13:13" x14ac:dyDescent="0.25">
      <c r="M26614"/>
    </row>
    <row r="26615" spans="13:13" x14ac:dyDescent="0.25">
      <c r="M26615"/>
    </row>
    <row r="26616" spans="13:13" x14ac:dyDescent="0.25">
      <c r="M26616"/>
    </row>
    <row r="26617" spans="13:13" x14ac:dyDescent="0.25">
      <c r="M26617"/>
    </row>
    <row r="26618" spans="13:13" x14ac:dyDescent="0.25">
      <c r="M26618"/>
    </row>
    <row r="26619" spans="13:13" x14ac:dyDescent="0.25">
      <c r="M26619"/>
    </row>
    <row r="26620" spans="13:13" x14ac:dyDescent="0.25">
      <c r="M26620"/>
    </row>
    <row r="26621" spans="13:13" x14ac:dyDescent="0.25">
      <c r="M26621"/>
    </row>
    <row r="26622" spans="13:13" x14ac:dyDescent="0.25">
      <c r="M26622"/>
    </row>
    <row r="26623" spans="13:13" x14ac:dyDescent="0.25">
      <c r="M26623"/>
    </row>
    <row r="26624" spans="13:13" x14ac:dyDescent="0.25">
      <c r="M26624"/>
    </row>
    <row r="26625" spans="13:13" x14ac:dyDescent="0.25">
      <c r="M26625"/>
    </row>
    <row r="26626" spans="13:13" x14ac:dyDescent="0.25">
      <c r="M26626"/>
    </row>
    <row r="26627" spans="13:13" x14ac:dyDescent="0.25">
      <c r="M26627"/>
    </row>
    <row r="26628" spans="13:13" x14ac:dyDescent="0.25">
      <c r="M26628"/>
    </row>
    <row r="26629" spans="13:13" x14ac:dyDescent="0.25">
      <c r="M26629"/>
    </row>
    <row r="26630" spans="13:13" x14ac:dyDescent="0.25">
      <c r="M26630"/>
    </row>
    <row r="26631" spans="13:13" x14ac:dyDescent="0.25">
      <c r="M26631"/>
    </row>
    <row r="26632" spans="13:13" x14ac:dyDescent="0.25">
      <c r="M26632"/>
    </row>
    <row r="26633" spans="13:13" x14ac:dyDescent="0.25">
      <c r="M26633"/>
    </row>
    <row r="26634" spans="13:13" x14ac:dyDescent="0.25">
      <c r="M26634"/>
    </row>
    <row r="26635" spans="13:13" x14ac:dyDescent="0.25">
      <c r="M26635"/>
    </row>
    <row r="26636" spans="13:13" x14ac:dyDescent="0.25">
      <c r="M26636"/>
    </row>
    <row r="26637" spans="13:13" x14ac:dyDescent="0.25">
      <c r="M26637"/>
    </row>
    <row r="26638" spans="13:13" x14ac:dyDescent="0.25">
      <c r="M26638"/>
    </row>
    <row r="26639" spans="13:13" x14ac:dyDescent="0.25">
      <c r="M26639"/>
    </row>
    <row r="26640" spans="13:13" x14ac:dyDescent="0.25">
      <c r="M26640"/>
    </row>
    <row r="26641" spans="13:13" x14ac:dyDescent="0.25">
      <c r="M26641"/>
    </row>
    <row r="26642" spans="13:13" x14ac:dyDescent="0.25">
      <c r="M26642"/>
    </row>
    <row r="26643" spans="13:13" x14ac:dyDescent="0.25">
      <c r="M26643"/>
    </row>
    <row r="26644" spans="13:13" x14ac:dyDescent="0.25">
      <c r="M26644"/>
    </row>
    <row r="26645" spans="13:13" x14ac:dyDescent="0.25">
      <c r="M26645"/>
    </row>
    <row r="26646" spans="13:13" x14ac:dyDescent="0.25">
      <c r="M26646"/>
    </row>
    <row r="26647" spans="13:13" x14ac:dyDescent="0.25">
      <c r="M26647"/>
    </row>
    <row r="26648" spans="13:13" x14ac:dyDescent="0.25">
      <c r="M26648"/>
    </row>
    <row r="26649" spans="13:13" x14ac:dyDescent="0.25">
      <c r="M26649"/>
    </row>
    <row r="26650" spans="13:13" x14ac:dyDescent="0.25">
      <c r="M26650"/>
    </row>
    <row r="26651" spans="13:13" x14ac:dyDescent="0.25">
      <c r="M26651"/>
    </row>
    <row r="26652" spans="13:13" x14ac:dyDescent="0.25">
      <c r="M26652"/>
    </row>
    <row r="26653" spans="13:13" x14ac:dyDescent="0.25">
      <c r="M26653"/>
    </row>
    <row r="26654" spans="13:13" x14ac:dyDescent="0.25">
      <c r="M26654"/>
    </row>
    <row r="26655" spans="13:13" x14ac:dyDescent="0.25">
      <c r="M26655"/>
    </row>
    <row r="26656" spans="13:13" x14ac:dyDescent="0.25">
      <c r="M26656"/>
    </row>
    <row r="26657" spans="13:13" x14ac:dyDescent="0.25">
      <c r="M26657"/>
    </row>
    <row r="26658" spans="13:13" x14ac:dyDescent="0.25">
      <c r="M26658"/>
    </row>
    <row r="26659" spans="13:13" x14ac:dyDescent="0.25">
      <c r="M26659"/>
    </row>
    <row r="26660" spans="13:13" x14ac:dyDescent="0.25">
      <c r="M26660"/>
    </row>
    <row r="26661" spans="13:13" x14ac:dyDescent="0.25">
      <c r="M26661"/>
    </row>
    <row r="26662" spans="13:13" x14ac:dyDescent="0.25">
      <c r="M26662"/>
    </row>
    <row r="26663" spans="13:13" x14ac:dyDescent="0.25">
      <c r="M26663"/>
    </row>
    <row r="26664" spans="13:13" x14ac:dyDescent="0.25">
      <c r="M26664"/>
    </row>
    <row r="26665" spans="13:13" x14ac:dyDescent="0.25">
      <c r="M26665"/>
    </row>
    <row r="26666" spans="13:13" x14ac:dyDescent="0.25">
      <c r="M26666"/>
    </row>
    <row r="26667" spans="13:13" x14ac:dyDescent="0.25">
      <c r="M26667"/>
    </row>
    <row r="26668" spans="13:13" x14ac:dyDescent="0.25">
      <c r="M26668"/>
    </row>
    <row r="26669" spans="13:13" x14ac:dyDescent="0.25">
      <c r="M26669"/>
    </row>
    <row r="26670" spans="13:13" x14ac:dyDescent="0.25">
      <c r="M26670"/>
    </row>
    <row r="26671" spans="13:13" x14ac:dyDescent="0.25">
      <c r="M26671"/>
    </row>
    <row r="26672" spans="13:13" x14ac:dyDescent="0.25">
      <c r="M26672"/>
    </row>
    <row r="26673" spans="13:13" x14ac:dyDescent="0.25">
      <c r="M26673"/>
    </row>
    <row r="26674" spans="13:13" x14ac:dyDescent="0.25">
      <c r="M26674"/>
    </row>
    <row r="26675" spans="13:13" x14ac:dyDescent="0.25">
      <c r="M26675"/>
    </row>
    <row r="26676" spans="13:13" x14ac:dyDescent="0.25">
      <c r="M26676"/>
    </row>
    <row r="26677" spans="13:13" x14ac:dyDescent="0.25">
      <c r="M26677"/>
    </row>
    <row r="26678" spans="13:13" x14ac:dyDescent="0.25">
      <c r="M26678"/>
    </row>
    <row r="26679" spans="13:13" x14ac:dyDescent="0.25">
      <c r="M26679"/>
    </row>
    <row r="26680" spans="13:13" x14ac:dyDescent="0.25">
      <c r="M26680"/>
    </row>
    <row r="26681" spans="13:13" x14ac:dyDescent="0.25">
      <c r="M26681"/>
    </row>
    <row r="26682" spans="13:13" x14ac:dyDescent="0.25">
      <c r="M26682"/>
    </row>
    <row r="26683" spans="13:13" x14ac:dyDescent="0.25">
      <c r="M26683"/>
    </row>
    <row r="26684" spans="13:13" x14ac:dyDescent="0.25">
      <c r="M26684"/>
    </row>
    <row r="26685" spans="13:13" x14ac:dyDescent="0.25">
      <c r="M26685"/>
    </row>
    <row r="26686" spans="13:13" x14ac:dyDescent="0.25">
      <c r="M26686"/>
    </row>
    <row r="26687" spans="13:13" x14ac:dyDescent="0.25">
      <c r="M26687"/>
    </row>
    <row r="26688" spans="13:13" x14ac:dyDescent="0.25">
      <c r="M26688"/>
    </row>
    <row r="26689" spans="13:13" x14ac:dyDescent="0.25">
      <c r="M26689"/>
    </row>
    <row r="26690" spans="13:13" x14ac:dyDescent="0.25">
      <c r="M26690"/>
    </row>
    <row r="26691" spans="13:13" x14ac:dyDescent="0.25">
      <c r="M26691"/>
    </row>
    <row r="26692" spans="13:13" x14ac:dyDescent="0.25">
      <c r="M26692"/>
    </row>
    <row r="26693" spans="13:13" x14ac:dyDescent="0.25">
      <c r="M26693"/>
    </row>
    <row r="26694" spans="13:13" x14ac:dyDescent="0.25">
      <c r="M26694"/>
    </row>
    <row r="26695" spans="13:13" x14ac:dyDescent="0.25">
      <c r="M26695"/>
    </row>
    <row r="26696" spans="13:13" x14ac:dyDescent="0.25">
      <c r="M26696"/>
    </row>
    <row r="26697" spans="13:13" x14ac:dyDescent="0.25">
      <c r="M26697"/>
    </row>
    <row r="26698" spans="13:13" x14ac:dyDescent="0.25">
      <c r="M26698"/>
    </row>
    <row r="26699" spans="13:13" x14ac:dyDescent="0.25">
      <c r="M26699"/>
    </row>
    <row r="26700" spans="13:13" x14ac:dyDescent="0.25">
      <c r="M26700"/>
    </row>
    <row r="26701" spans="13:13" x14ac:dyDescent="0.25">
      <c r="M26701"/>
    </row>
    <row r="26702" spans="13:13" x14ac:dyDescent="0.25">
      <c r="M26702"/>
    </row>
    <row r="26703" spans="13:13" x14ac:dyDescent="0.25">
      <c r="M26703"/>
    </row>
    <row r="26704" spans="13:13" x14ac:dyDescent="0.25">
      <c r="M26704"/>
    </row>
    <row r="26705" spans="13:13" x14ac:dyDescent="0.25">
      <c r="M26705"/>
    </row>
    <row r="26706" spans="13:13" x14ac:dyDescent="0.25">
      <c r="M26706"/>
    </row>
    <row r="26707" spans="13:13" x14ac:dyDescent="0.25">
      <c r="M26707"/>
    </row>
    <row r="26708" spans="13:13" x14ac:dyDescent="0.25">
      <c r="M26708"/>
    </row>
    <row r="26709" spans="13:13" x14ac:dyDescent="0.25">
      <c r="M26709"/>
    </row>
    <row r="26710" spans="13:13" x14ac:dyDescent="0.25">
      <c r="M26710"/>
    </row>
    <row r="26711" spans="13:13" x14ac:dyDescent="0.25">
      <c r="M26711"/>
    </row>
    <row r="26712" spans="13:13" x14ac:dyDescent="0.25">
      <c r="M26712"/>
    </row>
    <row r="26713" spans="13:13" x14ac:dyDescent="0.25">
      <c r="M26713"/>
    </row>
    <row r="26714" spans="13:13" x14ac:dyDescent="0.25">
      <c r="M26714"/>
    </row>
    <row r="26715" spans="13:13" x14ac:dyDescent="0.25">
      <c r="M26715"/>
    </row>
    <row r="26716" spans="13:13" x14ac:dyDescent="0.25">
      <c r="M26716"/>
    </row>
    <row r="26717" spans="13:13" x14ac:dyDescent="0.25">
      <c r="M26717"/>
    </row>
    <row r="26718" spans="13:13" x14ac:dyDescent="0.25">
      <c r="M26718"/>
    </row>
    <row r="26719" spans="13:13" x14ac:dyDescent="0.25">
      <c r="M26719"/>
    </row>
    <row r="26720" spans="13:13" x14ac:dyDescent="0.25">
      <c r="M26720"/>
    </row>
    <row r="26721" spans="13:13" x14ac:dyDescent="0.25">
      <c r="M26721"/>
    </row>
    <row r="26722" spans="13:13" x14ac:dyDescent="0.25">
      <c r="M26722"/>
    </row>
    <row r="26723" spans="13:13" x14ac:dyDescent="0.25">
      <c r="M26723"/>
    </row>
    <row r="26724" spans="13:13" x14ac:dyDescent="0.25">
      <c r="M26724"/>
    </row>
    <row r="26725" spans="13:13" x14ac:dyDescent="0.25">
      <c r="M26725"/>
    </row>
    <row r="26726" spans="13:13" x14ac:dyDescent="0.25">
      <c r="M26726"/>
    </row>
    <row r="26727" spans="13:13" x14ac:dyDescent="0.25">
      <c r="M26727"/>
    </row>
    <row r="26728" spans="13:13" x14ac:dyDescent="0.25">
      <c r="M26728"/>
    </row>
    <row r="26729" spans="13:13" x14ac:dyDescent="0.25">
      <c r="M26729"/>
    </row>
    <row r="26730" spans="13:13" x14ac:dyDescent="0.25">
      <c r="M26730"/>
    </row>
    <row r="26731" spans="13:13" x14ac:dyDescent="0.25">
      <c r="M26731"/>
    </row>
    <row r="26732" spans="13:13" x14ac:dyDescent="0.25">
      <c r="M26732"/>
    </row>
    <row r="26733" spans="13:13" x14ac:dyDescent="0.25">
      <c r="M26733"/>
    </row>
    <row r="26734" spans="13:13" x14ac:dyDescent="0.25">
      <c r="M26734"/>
    </row>
    <row r="26735" spans="13:13" x14ac:dyDescent="0.25">
      <c r="M26735"/>
    </row>
    <row r="26736" spans="13:13" x14ac:dyDescent="0.25">
      <c r="M26736"/>
    </row>
    <row r="26737" spans="13:13" x14ac:dyDescent="0.25">
      <c r="M26737"/>
    </row>
    <row r="26738" spans="13:13" x14ac:dyDescent="0.25">
      <c r="M26738"/>
    </row>
    <row r="26739" spans="13:13" x14ac:dyDescent="0.25">
      <c r="M26739"/>
    </row>
    <row r="26740" spans="13:13" x14ac:dyDescent="0.25">
      <c r="M26740"/>
    </row>
    <row r="26741" spans="13:13" x14ac:dyDescent="0.25">
      <c r="M26741"/>
    </row>
    <row r="26742" spans="13:13" x14ac:dyDescent="0.25">
      <c r="M26742"/>
    </row>
    <row r="26743" spans="13:13" x14ac:dyDescent="0.25">
      <c r="M26743"/>
    </row>
    <row r="26744" spans="13:13" x14ac:dyDescent="0.25">
      <c r="M26744"/>
    </row>
    <row r="26745" spans="13:13" x14ac:dyDescent="0.25">
      <c r="M26745"/>
    </row>
    <row r="26746" spans="13:13" x14ac:dyDescent="0.25">
      <c r="M26746"/>
    </row>
    <row r="26747" spans="13:13" x14ac:dyDescent="0.25">
      <c r="M26747"/>
    </row>
    <row r="26748" spans="13:13" x14ac:dyDescent="0.25">
      <c r="M26748"/>
    </row>
    <row r="26749" spans="13:13" x14ac:dyDescent="0.25">
      <c r="M26749"/>
    </row>
    <row r="26750" spans="13:13" x14ac:dyDescent="0.25">
      <c r="M26750"/>
    </row>
    <row r="26751" spans="13:13" x14ac:dyDescent="0.25">
      <c r="M26751"/>
    </row>
    <row r="26752" spans="13:13" x14ac:dyDescent="0.25">
      <c r="M26752"/>
    </row>
    <row r="26753" spans="13:13" x14ac:dyDescent="0.25">
      <c r="M26753"/>
    </row>
    <row r="26754" spans="13:13" x14ac:dyDescent="0.25">
      <c r="M26754"/>
    </row>
    <row r="26755" spans="13:13" x14ac:dyDescent="0.25">
      <c r="M26755"/>
    </row>
    <row r="26756" spans="13:13" x14ac:dyDescent="0.25">
      <c r="M26756"/>
    </row>
    <row r="26757" spans="13:13" x14ac:dyDescent="0.25">
      <c r="M26757"/>
    </row>
    <row r="26758" spans="13:13" x14ac:dyDescent="0.25">
      <c r="M26758"/>
    </row>
    <row r="26759" spans="13:13" x14ac:dyDescent="0.25">
      <c r="M26759"/>
    </row>
    <row r="26760" spans="13:13" x14ac:dyDescent="0.25">
      <c r="M26760"/>
    </row>
    <row r="26761" spans="13:13" x14ac:dyDescent="0.25">
      <c r="M26761"/>
    </row>
    <row r="26762" spans="13:13" x14ac:dyDescent="0.25">
      <c r="M26762"/>
    </row>
    <row r="26763" spans="13:13" x14ac:dyDescent="0.25">
      <c r="M26763"/>
    </row>
    <row r="26764" spans="13:13" x14ac:dyDescent="0.25">
      <c r="M26764"/>
    </row>
    <row r="26765" spans="13:13" x14ac:dyDescent="0.25">
      <c r="M26765"/>
    </row>
    <row r="26766" spans="13:13" x14ac:dyDescent="0.25">
      <c r="M26766"/>
    </row>
    <row r="26767" spans="13:13" x14ac:dyDescent="0.25">
      <c r="M26767"/>
    </row>
    <row r="26768" spans="13:13" x14ac:dyDescent="0.25">
      <c r="M26768"/>
    </row>
    <row r="26769" spans="13:13" x14ac:dyDescent="0.25">
      <c r="M26769"/>
    </row>
    <row r="26770" spans="13:13" x14ac:dyDescent="0.25">
      <c r="M26770"/>
    </row>
    <row r="26771" spans="13:13" x14ac:dyDescent="0.25">
      <c r="M26771"/>
    </row>
    <row r="26772" spans="13:13" x14ac:dyDescent="0.25">
      <c r="M26772"/>
    </row>
    <row r="26773" spans="13:13" x14ac:dyDescent="0.25">
      <c r="M26773"/>
    </row>
    <row r="26774" spans="13:13" x14ac:dyDescent="0.25">
      <c r="M26774"/>
    </row>
    <row r="26775" spans="13:13" x14ac:dyDescent="0.25">
      <c r="M26775"/>
    </row>
    <row r="26776" spans="13:13" x14ac:dyDescent="0.25">
      <c r="M26776"/>
    </row>
    <row r="26777" spans="13:13" x14ac:dyDescent="0.25">
      <c r="M26777"/>
    </row>
    <row r="26778" spans="13:13" x14ac:dyDescent="0.25">
      <c r="M26778"/>
    </row>
    <row r="26779" spans="13:13" x14ac:dyDescent="0.25">
      <c r="M26779"/>
    </row>
    <row r="26780" spans="13:13" x14ac:dyDescent="0.25">
      <c r="M26780"/>
    </row>
    <row r="26781" spans="13:13" x14ac:dyDescent="0.25">
      <c r="M26781"/>
    </row>
    <row r="26782" spans="13:13" x14ac:dyDescent="0.25">
      <c r="M26782"/>
    </row>
    <row r="26783" spans="13:13" x14ac:dyDescent="0.25">
      <c r="M26783"/>
    </row>
    <row r="26784" spans="13:13" x14ac:dyDescent="0.25">
      <c r="M26784"/>
    </row>
    <row r="26785" spans="13:13" x14ac:dyDescent="0.25">
      <c r="M26785"/>
    </row>
    <row r="26786" spans="13:13" x14ac:dyDescent="0.25">
      <c r="M26786"/>
    </row>
    <row r="26787" spans="13:13" x14ac:dyDescent="0.25">
      <c r="M26787"/>
    </row>
    <row r="26788" spans="13:13" x14ac:dyDescent="0.25">
      <c r="M26788"/>
    </row>
    <row r="26789" spans="13:13" x14ac:dyDescent="0.25">
      <c r="M26789"/>
    </row>
    <row r="26790" spans="13:13" x14ac:dyDescent="0.25">
      <c r="M26790"/>
    </row>
    <row r="26791" spans="13:13" x14ac:dyDescent="0.25">
      <c r="M26791"/>
    </row>
    <row r="26792" spans="13:13" x14ac:dyDescent="0.25">
      <c r="M26792"/>
    </row>
    <row r="26793" spans="13:13" x14ac:dyDescent="0.25">
      <c r="M26793"/>
    </row>
    <row r="26794" spans="13:13" x14ac:dyDescent="0.25">
      <c r="M26794"/>
    </row>
    <row r="26795" spans="13:13" x14ac:dyDescent="0.25">
      <c r="M26795"/>
    </row>
    <row r="26796" spans="13:13" x14ac:dyDescent="0.25">
      <c r="M26796"/>
    </row>
    <row r="26797" spans="13:13" x14ac:dyDescent="0.25">
      <c r="M26797"/>
    </row>
    <row r="26798" spans="13:13" x14ac:dyDescent="0.25">
      <c r="M26798"/>
    </row>
    <row r="26799" spans="13:13" x14ac:dyDescent="0.25">
      <c r="M26799"/>
    </row>
    <row r="26800" spans="13:13" x14ac:dyDescent="0.25">
      <c r="M26800"/>
    </row>
    <row r="26801" spans="13:13" x14ac:dyDescent="0.25">
      <c r="M26801"/>
    </row>
    <row r="26802" spans="13:13" x14ac:dyDescent="0.25">
      <c r="M26802"/>
    </row>
    <row r="26803" spans="13:13" x14ac:dyDescent="0.25">
      <c r="M26803"/>
    </row>
    <row r="26804" spans="13:13" x14ac:dyDescent="0.25">
      <c r="M26804"/>
    </row>
    <row r="26805" spans="13:13" x14ac:dyDescent="0.25">
      <c r="M26805"/>
    </row>
    <row r="26806" spans="13:13" x14ac:dyDescent="0.25">
      <c r="M26806"/>
    </row>
    <row r="26807" spans="13:13" x14ac:dyDescent="0.25">
      <c r="M26807"/>
    </row>
    <row r="26808" spans="13:13" x14ac:dyDescent="0.25">
      <c r="M26808"/>
    </row>
    <row r="26809" spans="13:13" x14ac:dyDescent="0.25">
      <c r="M26809"/>
    </row>
    <row r="26810" spans="13:13" x14ac:dyDescent="0.25">
      <c r="M26810"/>
    </row>
    <row r="26811" spans="13:13" x14ac:dyDescent="0.25">
      <c r="M26811"/>
    </row>
    <row r="26812" spans="13:13" x14ac:dyDescent="0.25">
      <c r="M26812"/>
    </row>
    <row r="26813" spans="13:13" x14ac:dyDescent="0.25">
      <c r="M26813"/>
    </row>
    <row r="26814" spans="13:13" x14ac:dyDescent="0.25">
      <c r="M26814"/>
    </row>
    <row r="26815" spans="13:13" x14ac:dyDescent="0.25">
      <c r="M26815"/>
    </row>
    <row r="26816" spans="13:13" x14ac:dyDescent="0.25">
      <c r="M26816"/>
    </row>
    <row r="26817" spans="13:13" x14ac:dyDescent="0.25">
      <c r="M26817"/>
    </row>
    <row r="26818" spans="13:13" x14ac:dyDescent="0.25">
      <c r="M26818"/>
    </row>
    <row r="26819" spans="13:13" x14ac:dyDescent="0.25">
      <c r="M26819"/>
    </row>
    <row r="26820" spans="13:13" x14ac:dyDescent="0.25">
      <c r="M26820"/>
    </row>
    <row r="26821" spans="13:13" x14ac:dyDescent="0.25">
      <c r="M26821"/>
    </row>
    <row r="26822" spans="13:13" x14ac:dyDescent="0.25">
      <c r="M26822"/>
    </row>
    <row r="26823" spans="13:13" x14ac:dyDescent="0.25">
      <c r="M26823"/>
    </row>
    <row r="26824" spans="13:13" x14ac:dyDescent="0.25">
      <c r="M26824"/>
    </row>
    <row r="26825" spans="13:13" x14ac:dyDescent="0.25">
      <c r="M26825"/>
    </row>
    <row r="26826" spans="13:13" x14ac:dyDescent="0.25">
      <c r="M26826"/>
    </row>
    <row r="26827" spans="13:13" x14ac:dyDescent="0.25">
      <c r="M26827"/>
    </row>
    <row r="26828" spans="13:13" x14ac:dyDescent="0.25">
      <c r="M26828"/>
    </row>
    <row r="26829" spans="13:13" x14ac:dyDescent="0.25">
      <c r="M26829"/>
    </row>
    <row r="26830" spans="13:13" x14ac:dyDescent="0.25">
      <c r="M26830"/>
    </row>
    <row r="26831" spans="13:13" x14ac:dyDescent="0.25">
      <c r="M26831"/>
    </row>
    <row r="26832" spans="13:13" x14ac:dyDescent="0.25">
      <c r="M26832"/>
    </row>
    <row r="26833" spans="13:13" x14ac:dyDescent="0.25">
      <c r="M26833"/>
    </row>
    <row r="26834" spans="13:13" x14ac:dyDescent="0.25">
      <c r="M26834"/>
    </row>
    <row r="26835" spans="13:13" x14ac:dyDescent="0.25">
      <c r="M26835"/>
    </row>
    <row r="26836" spans="13:13" x14ac:dyDescent="0.25">
      <c r="M26836"/>
    </row>
    <row r="26837" spans="13:13" x14ac:dyDescent="0.25">
      <c r="M26837"/>
    </row>
    <row r="26838" spans="13:13" x14ac:dyDescent="0.25">
      <c r="M26838"/>
    </row>
    <row r="26839" spans="13:13" x14ac:dyDescent="0.25">
      <c r="M26839"/>
    </row>
    <row r="26840" spans="13:13" x14ac:dyDescent="0.25">
      <c r="M26840"/>
    </row>
    <row r="26841" spans="13:13" x14ac:dyDescent="0.25">
      <c r="M26841"/>
    </row>
    <row r="26842" spans="13:13" x14ac:dyDescent="0.25">
      <c r="M26842"/>
    </row>
    <row r="26843" spans="13:13" x14ac:dyDescent="0.25">
      <c r="M26843"/>
    </row>
    <row r="26844" spans="13:13" x14ac:dyDescent="0.25">
      <c r="M26844"/>
    </row>
    <row r="26845" spans="13:13" x14ac:dyDescent="0.25">
      <c r="M26845"/>
    </row>
    <row r="26846" spans="13:13" x14ac:dyDescent="0.25">
      <c r="M26846"/>
    </row>
    <row r="26847" spans="13:13" x14ac:dyDescent="0.25">
      <c r="M26847"/>
    </row>
    <row r="26848" spans="13:13" x14ac:dyDescent="0.25">
      <c r="M26848"/>
    </row>
    <row r="26849" spans="13:13" x14ac:dyDescent="0.25">
      <c r="M26849"/>
    </row>
    <row r="26850" spans="13:13" x14ac:dyDescent="0.25">
      <c r="M26850"/>
    </row>
    <row r="26851" spans="13:13" x14ac:dyDescent="0.25">
      <c r="M26851"/>
    </row>
    <row r="26852" spans="13:13" x14ac:dyDescent="0.25">
      <c r="M26852"/>
    </row>
    <row r="26853" spans="13:13" x14ac:dyDescent="0.25">
      <c r="M26853"/>
    </row>
    <row r="26854" spans="13:13" x14ac:dyDescent="0.25">
      <c r="M26854"/>
    </row>
    <row r="26855" spans="13:13" x14ac:dyDescent="0.25">
      <c r="M26855"/>
    </row>
    <row r="26856" spans="13:13" x14ac:dyDescent="0.25">
      <c r="M26856"/>
    </row>
    <row r="26857" spans="13:13" x14ac:dyDescent="0.25">
      <c r="M26857"/>
    </row>
    <row r="26858" spans="13:13" x14ac:dyDescent="0.25">
      <c r="M26858"/>
    </row>
    <row r="26859" spans="13:13" x14ac:dyDescent="0.25">
      <c r="M26859"/>
    </row>
    <row r="26860" spans="13:13" x14ac:dyDescent="0.25">
      <c r="M26860"/>
    </row>
    <row r="26861" spans="13:13" x14ac:dyDescent="0.25">
      <c r="M26861"/>
    </row>
    <row r="26862" spans="13:13" x14ac:dyDescent="0.25">
      <c r="M26862"/>
    </row>
    <row r="26863" spans="13:13" x14ac:dyDescent="0.25">
      <c r="M26863"/>
    </row>
    <row r="26864" spans="13:13" x14ac:dyDescent="0.25">
      <c r="M26864"/>
    </row>
    <row r="26865" spans="13:13" x14ac:dyDescent="0.25">
      <c r="M26865"/>
    </row>
    <row r="26866" spans="13:13" x14ac:dyDescent="0.25">
      <c r="M26866"/>
    </row>
    <row r="26867" spans="13:13" x14ac:dyDescent="0.25">
      <c r="M26867"/>
    </row>
    <row r="26868" spans="13:13" x14ac:dyDescent="0.25">
      <c r="M26868"/>
    </row>
    <row r="26869" spans="13:13" x14ac:dyDescent="0.25">
      <c r="M26869"/>
    </row>
    <row r="26870" spans="13:13" x14ac:dyDescent="0.25">
      <c r="M26870"/>
    </row>
    <row r="26871" spans="13:13" x14ac:dyDescent="0.25">
      <c r="M26871"/>
    </row>
    <row r="26872" spans="13:13" x14ac:dyDescent="0.25">
      <c r="M26872"/>
    </row>
    <row r="26873" spans="13:13" x14ac:dyDescent="0.25">
      <c r="M26873"/>
    </row>
    <row r="26874" spans="13:13" x14ac:dyDescent="0.25">
      <c r="M26874"/>
    </row>
    <row r="26875" spans="13:13" x14ac:dyDescent="0.25">
      <c r="M26875"/>
    </row>
    <row r="26876" spans="13:13" x14ac:dyDescent="0.25">
      <c r="M26876"/>
    </row>
    <row r="26877" spans="13:13" x14ac:dyDescent="0.25">
      <c r="M26877"/>
    </row>
    <row r="26878" spans="13:13" x14ac:dyDescent="0.25">
      <c r="M26878"/>
    </row>
    <row r="26879" spans="13:13" x14ac:dyDescent="0.25">
      <c r="M26879"/>
    </row>
    <row r="26880" spans="13:13" x14ac:dyDescent="0.25">
      <c r="M26880"/>
    </row>
    <row r="26881" spans="13:13" x14ac:dyDescent="0.25">
      <c r="M26881"/>
    </row>
    <row r="26882" spans="13:13" x14ac:dyDescent="0.25">
      <c r="M26882"/>
    </row>
    <row r="26883" spans="13:13" x14ac:dyDescent="0.25">
      <c r="M26883"/>
    </row>
    <row r="26884" spans="13:13" x14ac:dyDescent="0.25">
      <c r="M26884"/>
    </row>
    <row r="26885" spans="13:13" x14ac:dyDescent="0.25">
      <c r="M26885"/>
    </row>
    <row r="26886" spans="13:13" x14ac:dyDescent="0.25">
      <c r="M26886"/>
    </row>
    <row r="26887" spans="13:13" x14ac:dyDescent="0.25">
      <c r="M26887"/>
    </row>
    <row r="26888" spans="13:13" x14ac:dyDescent="0.25">
      <c r="M26888"/>
    </row>
    <row r="26889" spans="13:13" x14ac:dyDescent="0.25">
      <c r="M26889"/>
    </row>
    <row r="26890" spans="13:13" x14ac:dyDescent="0.25">
      <c r="M26890"/>
    </row>
    <row r="26891" spans="13:13" x14ac:dyDescent="0.25">
      <c r="M26891"/>
    </row>
    <row r="26892" spans="13:13" x14ac:dyDescent="0.25">
      <c r="M26892"/>
    </row>
    <row r="26893" spans="13:13" x14ac:dyDescent="0.25">
      <c r="M26893"/>
    </row>
    <row r="26894" spans="13:13" x14ac:dyDescent="0.25">
      <c r="M26894"/>
    </row>
    <row r="26895" spans="13:13" x14ac:dyDescent="0.25">
      <c r="M26895"/>
    </row>
    <row r="26896" spans="13:13" x14ac:dyDescent="0.25">
      <c r="M26896"/>
    </row>
    <row r="26897" spans="13:13" x14ac:dyDescent="0.25">
      <c r="M26897"/>
    </row>
    <row r="26898" spans="13:13" x14ac:dyDescent="0.25">
      <c r="M26898"/>
    </row>
    <row r="26899" spans="13:13" x14ac:dyDescent="0.25">
      <c r="M26899"/>
    </row>
    <row r="26900" spans="13:13" x14ac:dyDescent="0.25">
      <c r="M26900"/>
    </row>
    <row r="26901" spans="13:13" x14ac:dyDescent="0.25">
      <c r="M26901"/>
    </row>
    <row r="26902" spans="13:13" x14ac:dyDescent="0.25">
      <c r="M26902"/>
    </row>
    <row r="26903" spans="13:13" x14ac:dyDescent="0.25">
      <c r="M26903"/>
    </row>
    <row r="26904" spans="13:13" x14ac:dyDescent="0.25">
      <c r="M26904"/>
    </row>
    <row r="26905" spans="13:13" x14ac:dyDescent="0.25">
      <c r="M26905"/>
    </row>
    <row r="26906" spans="13:13" x14ac:dyDescent="0.25">
      <c r="M26906"/>
    </row>
    <row r="26907" spans="13:13" x14ac:dyDescent="0.25">
      <c r="M26907"/>
    </row>
    <row r="26908" spans="13:13" x14ac:dyDescent="0.25">
      <c r="M26908"/>
    </row>
    <row r="26909" spans="13:13" x14ac:dyDescent="0.25">
      <c r="M26909"/>
    </row>
    <row r="26910" spans="13:13" x14ac:dyDescent="0.25">
      <c r="M26910"/>
    </row>
    <row r="26911" spans="13:13" x14ac:dyDescent="0.25">
      <c r="M26911"/>
    </row>
    <row r="26912" spans="13:13" x14ac:dyDescent="0.25">
      <c r="M26912"/>
    </row>
    <row r="26913" spans="13:13" x14ac:dyDescent="0.25">
      <c r="M26913"/>
    </row>
    <row r="26914" spans="13:13" x14ac:dyDescent="0.25">
      <c r="M26914"/>
    </row>
    <row r="26915" spans="13:13" x14ac:dyDescent="0.25">
      <c r="M26915"/>
    </row>
    <row r="26916" spans="13:13" x14ac:dyDescent="0.25">
      <c r="M26916"/>
    </row>
    <row r="26917" spans="13:13" x14ac:dyDescent="0.25">
      <c r="M26917"/>
    </row>
    <row r="26918" spans="13:13" x14ac:dyDescent="0.25">
      <c r="M26918"/>
    </row>
    <row r="26919" spans="13:13" x14ac:dyDescent="0.25">
      <c r="M26919"/>
    </row>
    <row r="26920" spans="13:13" x14ac:dyDescent="0.25">
      <c r="M26920"/>
    </row>
    <row r="26921" spans="13:13" x14ac:dyDescent="0.25">
      <c r="M26921"/>
    </row>
    <row r="26922" spans="13:13" x14ac:dyDescent="0.25">
      <c r="M26922"/>
    </row>
    <row r="26923" spans="13:13" x14ac:dyDescent="0.25">
      <c r="M26923"/>
    </row>
    <row r="26924" spans="13:13" x14ac:dyDescent="0.25">
      <c r="M26924"/>
    </row>
    <row r="26925" spans="13:13" x14ac:dyDescent="0.25">
      <c r="M26925"/>
    </row>
    <row r="26926" spans="13:13" x14ac:dyDescent="0.25">
      <c r="M26926"/>
    </row>
    <row r="26927" spans="13:13" x14ac:dyDescent="0.25">
      <c r="M26927"/>
    </row>
    <row r="26928" spans="13:13" x14ac:dyDescent="0.25">
      <c r="M26928"/>
    </row>
    <row r="26929" spans="13:13" x14ac:dyDescent="0.25">
      <c r="M26929"/>
    </row>
    <row r="26930" spans="13:13" x14ac:dyDescent="0.25">
      <c r="M26930"/>
    </row>
    <row r="26931" spans="13:13" x14ac:dyDescent="0.25">
      <c r="M26931"/>
    </row>
    <row r="26932" spans="13:13" x14ac:dyDescent="0.25">
      <c r="M26932"/>
    </row>
    <row r="26933" spans="13:13" x14ac:dyDescent="0.25">
      <c r="M26933"/>
    </row>
    <row r="26934" spans="13:13" x14ac:dyDescent="0.25">
      <c r="M26934"/>
    </row>
    <row r="26935" spans="13:13" x14ac:dyDescent="0.25">
      <c r="M26935"/>
    </row>
    <row r="26936" spans="13:13" x14ac:dyDescent="0.25">
      <c r="M26936"/>
    </row>
    <row r="26937" spans="13:13" x14ac:dyDescent="0.25">
      <c r="M26937"/>
    </row>
    <row r="26938" spans="13:13" x14ac:dyDescent="0.25">
      <c r="M26938"/>
    </row>
    <row r="26939" spans="13:13" x14ac:dyDescent="0.25">
      <c r="M26939"/>
    </row>
    <row r="26940" spans="13:13" x14ac:dyDescent="0.25">
      <c r="M26940"/>
    </row>
    <row r="26941" spans="13:13" x14ac:dyDescent="0.25">
      <c r="M26941"/>
    </row>
    <row r="26942" spans="13:13" x14ac:dyDescent="0.25">
      <c r="M26942"/>
    </row>
    <row r="26943" spans="13:13" x14ac:dyDescent="0.25">
      <c r="M26943"/>
    </row>
    <row r="26944" spans="13:13" x14ac:dyDescent="0.25">
      <c r="M26944"/>
    </row>
    <row r="26945" spans="13:13" x14ac:dyDescent="0.25">
      <c r="M26945"/>
    </row>
    <row r="26946" spans="13:13" x14ac:dyDescent="0.25">
      <c r="M26946"/>
    </row>
    <row r="26947" spans="13:13" x14ac:dyDescent="0.25">
      <c r="M26947"/>
    </row>
    <row r="26948" spans="13:13" x14ac:dyDescent="0.25">
      <c r="M26948"/>
    </row>
    <row r="26949" spans="13:13" x14ac:dyDescent="0.25">
      <c r="M26949"/>
    </row>
    <row r="26950" spans="13:13" x14ac:dyDescent="0.25">
      <c r="M26950"/>
    </row>
    <row r="26951" spans="13:13" x14ac:dyDescent="0.25">
      <c r="M26951"/>
    </row>
    <row r="26952" spans="13:13" x14ac:dyDescent="0.25">
      <c r="M26952"/>
    </row>
    <row r="26953" spans="13:13" x14ac:dyDescent="0.25">
      <c r="M26953"/>
    </row>
    <row r="26954" spans="13:13" x14ac:dyDescent="0.25">
      <c r="M26954"/>
    </row>
    <row r="26955" spans="13:13" x14ac:dyDescent="0.25">
      <c r="M26955"/>
    </row>
    <row r="26956" spans="13:13" x14ac:dyDescent="0.25">
      <c r="M26956"/>
    </row>
    <row r="26957" spans="13:13" x14ac:dyDescent="0.25">
      <c r="M26957"/>
    </row>
    <row r="26958" spans="13:13" x14ac:dyDescent="0.25">
      <c r="M26958"/>
    </row>
    <row r="26959" spans="13:13" x14ac:dyDescent="0.25">
      <c r="M26959"/>
    </row>
    <row r="26960" spans="13:13" x14ac:dyDescent="0.25">
      <c r="M26960"/>
    </row>
    <row r="26961" spans="13:13" x14ac:dyDescent="0.25">
      <c r="M26961"/>
    </row>
    <row r="26962" spans="13:13" x14ac:dyDescent="0.25">
      <c r="M26962"/>
    </row>
    <row r="26963" spans="13:13" x14ac:dyDescent="0.25">
      <c r="M26963"/>
    </row>
    <row r="26964" spans="13:13" x14ac:dyDescent="0.25">
      <c r="M26964"/>
    </row>
    <row r="26965" spans="13:13" x14ac:dyDescent="0.25">
      <c r="M26965"/>
    </row>
    <row r="26966" spans="13:13" x14ac:dyDescent="0.25">
      <c r="M26966"/>
    </row>
    <row r="26967" spans="13:13" x14ac:dyDescent="0.25">
      <c r="M26967"/>
    </row>
    <row r="26968" spans="13:13" x14ac:dyDescent="0.25">
      <c r="M26968"/>
    </row>
    <row r="26969" spans="13:13" x14ac:dyDescent="0.25">
      <c r="M26969"/>
    </row>
    <row r="26970" spans="13:13" x14ac:dyDescent="0.25">
      <c r="M26970"/>
    </row>
    <row r="26971" spans="13:13" x14ac:dyDescent="0.25">
      <c r="M26971"/>
    </row>
    <row r="26972" spans="13:13" x14ac:dyDescent="0.25">
      <c r="M26972"/>
    </row>
    <row r="26973" spans="13:13" x14ac:dyDescent="0.25">
      <c r="M26973"/>
    </row>
    <row r="26974" spans="13:13" x14ac:dyDescent="0.25">
      <c r="M26974"/>
    </row>
    <row r="26975" spans="13:13" x14ac:dyDescent="0.25">
      <c r="M26975"/>
    </row>
    <row r="26976" spans="13:13" x14ac:dyDescent="0.25">
      <c r="M26976"/>
    </row>
    <row r="26977" spans="13:13" x14ac:dyDescent="0.25">
      <c r="M26977"/>
    </row>
    <row r="26978" spans="13:13" x14ac:dyDescent="0.25">
      <c r="M26978"/>
    </row>
    <row r="26979" spans="13:13" x14ac:dyDescent="0.25">
      <c r="M26979"/>
    </row>
    <row r="26980" spans="13:13" x14ac:dyDescent="0.25">
      <c r="M26980"/>
    </row>
    <row r="26981" spans="13:13" x14ac:dyDescent="0.25">
      <c r="M26981"/>
    </row>
    <row r="26982" spans="13:13" x14ac:dyDescent="0.25">
      <c r="M26982"/>
    </row>
    <row r="26983" spans="13:13" x14ac:dyDescent="0.25">
      <c r="M26983"/>
    </row>
    <row r="26984" spans="13:13" x14ac:dyDescent="0.25">
      <c r="M26984"/>
    </row>
    <row r="26985" spans="13:13" x14ac:dyDescent="0.25">
      <c r="M26985"/>
    </row>
    <row r="26986" spans="13:13" x14ac:dyDescent="0.25">
      <c r="M26986"/>
    </row>
    <row r="26987" spans="13:13" x14ac:dyDescent="0.25">
      <c r="M26987"/>
    </row>
    <row r="26988" spans="13:13" x14ac:dyDescent="0.25">
      <c r="M26988"/>
    </row>
    <row r="26989" spans="13:13" x14ac:dyDescent="0.25">
      <c r="M26989"/>
    </row>
    <row r="26990" spans="13:13" x14ac:dyDescent="0.25">
      <c r="M26990"/>
    </row>
    <row r="26991" spans="13:13" x14ac:dyDescent="0.25">
      <c r="M26991"/>
    </row>
    <row r="26992" spans="13:13" x14ac:dyDescent="0.25">
      <c r="M26992"/>
    </row>
    <row r="26993" spans="13:13" x14ac:dyDescent="0.25">
      <c r="M26993"/>
    </row>
    <row r="26994" spans="13:13" x14ac:dyDescent="0.25">
      <c r="M26994"/>
    </row>
    <row r="26995" spans="13:13" x14ac:dyDescent="0.25">
      <c r="M26995"/>
    </row>
    <row r="26996" spans="13:13" x14ac:dyDescent="0.25">
      <c r="M26996"/>
    </row>
    <row r="26997" spans="13:13" x14ac:dyDescent="0.25">
      <c r="M26997"/>
    </row>
    <row r="26998" spans="13:13" x14ac:dyDescent="0.25">
      <c r="M26998"/>
    </row>
    <row r="26999" spans="13:13" x14ac:dyDescent="0.25">
      <c r="M26999"/>
    </row>
    <row r="27000" spans="13:13" x14ac:dyDescent="0.25">
      <c r="M27000"/>
    </row>
    <row r="27001" spans="13:13" x14ac:dyDescent="0.25">
      <c r="M27001"/>
    </row>
    <row r="27002" spans="13:13" x14ac:dyDescent="0.25">
      <c r="M27002"/>
    </row>
    <row r="27003" spans="13:13" x14ac:dyDescent="0.25">
      <c r="M27003"/>
    </row>
    <row r="27004" spans="13:13" x14ac:dyDescent="0.25">
      <c r="M27004"/>
    </row>
    <row r="27005" spans="13:13" x14ac:dyDescent="0.25">
      <c r="M27005"/>
    </row>
    <row r="27006" spans="13:13" x14ac:dyDescent="0.25">
      <c r="M27006"/>
    </row>
    <row r="27007" spans="13:13" x14ac:dyDescent="0.25">
      <c r="M27007"/>
    </row>
    <row r="27008" spans="13:13" x14ac:dyDescent="0.25">
      <c r="M27008"/>
    </row>
    <row r="27009" spans="13:13" x14ac:dyDescent="0.25">
      <c r="M27009"/>
    </row>
    <row r="27010" spans="13:13" x14ac:dyDescent="0.25">
      <c r="M27010"/>
    </row>
    <row r="27011" spans="13:13" x14ac:dyDescent="0.25">
      <c r="M27011"/>
    </row>
    <row r="27012" spans="13:13" x14ac:dyDescent="0.25">
      <c r="M27012"/>
    </row>
    <row r="27013" spans="13:13" x14ac:dyDescent="0.25">
      <c r="M27013"/>
    </row>
    <row r="27014" spans="13:13" x14ac:dyDescent="0.25">
      <c r="M27014"/>
    </row>
    <row r="27015" spans="13:13" x14ac:dyDescent="0.25">
      <c r="M27015"/>
    </row>
    <row r="27016" spans="13:13" x14ac:dyDescent="0.25">
      <c r="M27016"/>
    </row>
    <row r="27017" spans="13:13" x14ac:dyDescent="0.25">
      <c r="M27017"/>
    </row>
    <row r="27018" spans="13:13" x14ac:dyDescent="0.25">
      <c r="M27018"/>
    </row>
    <row r="27019" spans="13:13" x14ac:dyDescent="0.25">
      <c r="M27019"/>
    </row>
    <row r="27020" spans="13:13" x14ac:dyDescent="0.25">
      <c r="M27020"/>
    </row>
    <row r="27021" spans="13:13" x14ac:dyDescent="0.25">
      <c r="M27021"/>
    </row>
    <row r="27022" spans="13:13" x14ac:dyDescent="0.25">
      <c r="M27022"/>
    </row>
    <row r="27023" spans="13:13" x14ac:dyDescent="0.25">
      <c r="M27023"/>
    </row>
    <row r="27024" spans="13:13" x14ac:dyDescent="0.25">
      <c r="M27024"/>
    </row>
    <row r="27025" spans="13:13" x14ac:dyDescent="0.25">
      <c r="M27025"/>
    </row>
    <row r="27026" spans="13:13" x14ac:dyDescent="0.25">
      <c r="M27026"/>
    </row>
    <row r="27027" spans="13:13" x14ac:dyDescent="0.25">
      <c r="M27027"/>
    </row>
    <row r="27028" spans="13:13" x14ac:dyDescent="0.25">
      <c r="M27028"/>
    </row>
    <row r="27029" spans="13:13" x14ac:dyDescent="0.25">
      <c r="M27029"/>
    </row>
    <row r="27030" spans="13:13" x14ac:dyDescent="0.25">
      <c r="M27030"/>
    </row>
    <row r="27031" spans="13:13" x14ac:dyDescent="0.25">
      <c r="M27031"/>
    </row>
    <row r="27032" spans="13:13" x14ac:dyDescent="0.25">
      <c r="M27032"/>
    </row>
    <row r="27033" spans="13:13" x14ac:dyDescent="0.25">
      <c r="M27033"/>
    </row>
    <row r="27034" spans="13:13" x14ac:dyDescent="0.25">
      <c r="M27034"/>
    </row>
    <row r="27035" spans="13:13" x14ac:dyDescent="0.25">
      <c r="M27035"/>
    </row>
    <row r="27036" spans="13:13" x14ac:dyDescent="0.25">
      <c r="M27036"/>
    </row>
    <row r="27037" spans="13:13" x14ac:dyDescent="0.25">
      <c r="M27037"/>
    </row>
    <row r="27038" spans="13:13" x14ac:dyDescent="0.25">
      <c r="M27038"/>
    </row>
    <row r="27039" spans="13:13" x14ac:dyDescent="0.25">
      <c r="M27039"/>
    </row>
    <row r="27040" spans="13:13" x14ac:dyDescent="0.25">
      <c r="M27040"/>
    </row>
    <row r="27041" spans="13:13" x14ac:dyDescent="0.25">
      <c r="M27041"/>
    </row>
    <row r="27042" spans="13:13" x14ac:dyDescent="0.25">
      <c r="M27042"/>
    </row>
    <row r="27043" spans="13:13" x14ac:dyDescent="0.25">
      <c r="M27043"/>
    </row>
    <row r="27044" spans="13:13" x14ac:dyDescent="0.25">
      <c r="M27044"/>
    </row>
    <row r="27045" spans="13:13" x14ac:dyDescent="0.25">
      <c r="M27045"/>
    </row>
    <row r="27046" spans="13:13" x14ac:dyDescent="0.25">
      <c r="M27046"/>
    </row>
    <row r="27047" spans="13:13" x14ac:dyDescent="0.25">
      <c r="M27047"/>
    </row>
    <row r="27048" spans="13:13" x14ac:dyDescent="0.25">
      <c r="M27048"/>
    </row>
    <row r="27049" spans="13:13" x14ac:dyDescent="0.25">
      <c r="M27049"/>
    </row>
    <row r="27050" spans="13:13" x14ac:dyDescent="0.25">
      <c r="M27050"/>
    </row>
    <row r="27051" spans="13:13" x14ac:dyDescent="0.25">
      <c r="M27051"/>
    </row>
    <row r="27052" spans="13:13" x14ac:dyDescent="0.25">
      <c r="M27052"/>
    </row>
    <row r="27053" spans="13:13" x14ac:dyDescent="0.25">
      <c r="M27053"/>
    </row>
    <row r="27054" spans="13:13" x14ac:dyDescent="0.25">
      <c r="M27054"/>
    </row>
    <row r="27055" spans="13:13" x14ac:dyDescent="0.25">
      <c r="M27055"/>
    </row>
    <row r="27056" spans="13:13" x14ac:dyDescent="0.25">
      <c r="M27056"/>
    </row>
    <row r="27057" spans="13:13" x14ac:dyDescent="0.25">
      <c r="M27057"/>
    </row>
    <row r="27058" spans="13:13" x14ac:dyDescent="0.25">
      <c r="M27058"/>
    </row>
    <row r="27059" spans="13:13" x14ac:dyDescent="0.25">
      <c r="M27059"/>
    </row>
    <row r="27060" spans="13:13" x14ac:dyDescent="0.25">
      <c r="M27060"/>
    </row>
    <row r="27061" spans="13:13" x14ac:dyDescent="0.25">
      <c r="M27061"/>
    </row>
    <row r="27062" spans="13:13" x14ac:dyDescent="0.25">
      <c r="M27062"/>
    </row>
    <row r="27063" spans="13:13" x14ac:dyDescent="0.25">
      <c r="M27063"/>
    </row>
    <row r="27064" spans="13:13" x14ac:dyDescent="0.25">
      <c r="M27064"/>
    </row>
    <row r="27065" spans="13:13" x14ac:dyDescent="0.25">
      <c r="M27065"/>
    </row>
    <row r="27066" spans="13:13" x14ac:dyDescent="0.25">
      <c r="M27066"/>
    </row>
    <row r="27067" spans="13:13" x14ac:dyDescent="0.25">
      <c r="M27067"/>
    </row>
    <row r="27068" spans="13:13" x14ac:dyDescent="0.25">
      <c r="M27068"/>
    </row>
    <row r="27069" spans="13:13" x14ac:dyDescent="0.25">
      <c r="M27069"/>
    </row>
    <row r="27070" spans="13:13" x14ac:dyDescent="0.25">
      <c r="M27070"/>
    </row>
    <row r="27071" spans="13:13" x14ac:dyDescent="0.25">
      <c r="M27071"/>
    </row>
    <row r="27072" spans="13:13" x14ac:dyDescent="0.25">
      <c r="M27072"/>
    </row>
    <row r="27073" spans="13:13" x14ac:dyDescent="0.25">
      <c r="M27073"/>
    </row>
    <row r="27074" spans="13:13" x14ac:dyDescent="0.25">
      <c r="M27074"/>
    </row>
    <row r="27075" spans="13:13" x14ac:dyDescent="0.25">
      <c r="M27075"/>
    </row>
    <row r="27076" spans="13:13" x14ac:dyDescent="0.25">
      <c r="M27076"/>
    </row>
    <row r="27077" spans="13:13" x14ac:dyDescent="0.25">
      <c r="M27077"/>
    </row>
    <row r="27078" spans="13:13" x14ac:dyDescent="0.25">
      <c r="M27078"/>
    </row>
    <row r="27079" spans="13:13" x14ac:dyDescent="0.25">
      <c r="M27079"/>
    </row>
    <row r="27080" spans="13:13" x14ac:dyDescent="0.25">
      <c r="M27080"/>
    </row>
    <row r="27081" spans="13:13" x14ac:dyDescent="0.25">
      <c r="M27081"/>
    </row>
    <row r="27082" spans="13:13" x14ac:dyDescent="0.25">
      <c r="M27082"/>
    </row>
    <row r="27083" spans="13:13" x14ac:dyDescent="0.25">
      <c r="M27083"/>
    </row>
    <row r="27084" spans="13:13" x14ac:dyDescent="0.25">
      <c r="M27084"/>
    </row>
    <row r="27085" spans="13:13" x14ac:dyDescent="0.25">
      <c r="M27085"/>
    </row>
    <row r="27086" spans="13:13" x14ac:dyDescent="0.25">
      <c r="M27086"/>
    </row>
    <row r="27087" spans="13:13" x14ac:dyDescent="0.25">
      <c r="M27087"/>
    </row>
    <row r="27088" spans="13:13" x14ac:dyDescent="0.25">
      <c r="M27088"/>
    </row>
    <row r="27089" spans="13:13" x14ac:dyDescent="0.25">
      <c r="M27089"/>
    </row>
    <row r="27090" spans="13:13" x14ac:dyDescent="0.25">
      <c r="M27090"/>
    </row>
    <row r="27091" spans="13:13" x14ac:dyDescent="0.25">
      <c r="M27091"/>
    </row>
    <row r="27092" spans="13:13" x14ac:dyDescent="0.25">
      <c r="M27092"/>
    </row>
    <row r="27093" spans="13:13" x14ac:dyDescent="0.25">
      <c r="M27093"/>
    </row>
    <row r="27094" spans="13:13" x14ac:dyDescent="0.25">
      <c r="M27094"/>
    </row>
    <row r="27095" spans="13:13" x14ac:dyDescent="0.25">
      <c r="M27095"/>
    </row>
    <row r="27096" spans="13:13" x14ac:dyDescent="0.25">
      <c r="M27096"/>
    </row>
    <row r="27097" spans="13:13" x14ac:dyDescent="0.25">
      <c r="M27097"/>
    </row>
    <row r="27098" spans="13:13" x14ac:dyDescent="0.25">
      <c r="M27098"/>
    </row>
    <row r="27099" spans="13:13" x14ac:dyDescent="0.25">
      <c r="M27099"/>
    </row>
    <row r="27100" spans="13:13" x14ac:dyDescent="0.25">
      <c r="M27100"/>
    </row>
    <row r="27101" spans="13:13" x14ac:dyDescent="0.25">
      <c r="M27101"/>
    </row>
    <row r="27102" spans="13:13" x14ac:dyDescent="0.25">
      <c r="M27102"/>
    </row>
    <row r="27103" spans="13:13" x14ac:dyDescent="0.25">
      <c r="M27103"/>
    </row>
    <row r="27104" spans="13:13" x14ac:dyDescent="0.25">
      <c r="M27104"/>
    </row>
    <row r="27105" spans="13:13" x14ac:dyDescent="0.25">
      <c r="M27105"/>
    </row>
    <row r="27106" spans="13:13" x14ac:dyDescent="0.25">
      <c r="M27106"/>
    </row>
    <row r="27107" spans="13:13" x14ac:dyDescent="0.25">
      <c r="M27107"/>
    </row>
    <row r="27108" spans="13:13" x14ac:dyDescent="0.25">
      <c r="M27108"/>
    </row>
    <row r="27109" spans="13:13" x14ac:dyDescent="0.25">
      <c r="M27109"/>
    </row>
    <row r="27110" spans="13:13" x14ac:dyDescent="0.25">
      <c r="M27110"/>
    </row>
    <row r="27111" spans="13:13" x14ac:dyDescent="0.25">
      <c r="M27111"/>
    </row>
    <row r="27112" spans="13:13" x14ac:dyDescent="0.25">
      <c r="M27112"/>
    </row>
    <row r="27113" spans="13:13" x14ac:dyDescent="0.25">
      <c r="M27113"/>
    </row>
    <row r="27114" spans="13:13" x14ac:dyDescent="0.25">
      <c r="M27114"/>
    </row>
    <row r="27115" spans="13:13" x14ac:dyDescent="0.25">
      <c r="M27115"/>
    </row>
    <row r="27116" spans="13:13" x14ac:dyDescent="0.25">
      <c r="M27116"/>
    </row>
    <row r="27117" spans="13:13" x14ac:dyDescent="0.25">
      <c r="M27117"/>
    </row>
    <row r="27118" spans="13:13" x14ac:dyDescent="0.25">
      <c r="M27118"/>
    </row>
    <row r="27119" spans="13:13" x14ac:dyDescent="0.25">
      <c r="M27119"/>
    </row>
    <row r="27120" spans="13:13" x14ac:dyDescent="0.25">
      <c r="M27120"/>
    </row>
    <row r="27121" spans="13:13" x14ac:dyDescent="0.25">
      <c r="M27121"/>
    </row>
    <row r="27122" spans="13:13" x14ac:dyDescent="0.25">
      <c r="M27122"/>
    </row>
    <row r="27123" spans="13:13" x14ac:dyDescent="0.25">
      <c r="M27123"/>
    </row>
    <row r="27124" spans="13:13" x14ac:dyDescent="0.25">
      <c r="M27124"/>
    </row>
    <row r="27125" spans="13:13" x14ac:dyDescent="0.25">
      <c r="M27125"/>
    </row>
    <row r="27126" spans="13:13" x14ac:dyDescent="0.25">
      <c r="M27126"/>
    </row>
    <row r="27127" spans="13:13" x14ac:dyDescent="0.25">
      <c r="M27127"/>
    </row>
    <row r="27128" spans="13:13" x14ac:dyDescent="0.25">
      <c r="M27128"/>
    </row>
    <row r="27129" spans="13:13" x14ac:dyDescent="0.25">
      <c r="M27129"/>
    </row>
    <row r="27130" spans="13:13" x14ac:dyDescent="0.25">
      <c r="M27130"/>
    </row>
    <row r="27131" spans="13:13" x14ac:dyDescent="0.25">
      <c r="M27131"/>
    </row>
    <row r="27132" spans="13:13" x14ac:dyDescent="0.25">
      <c r="M27132"/>
    </row>
    <row r="27133" spans="13:13" x14ac:dyDescent="0.25">
      <c r="M27133"/>
    </row>
    <row r="27134" spans="13:13" x14ac:dyDescent="0.25">
      <c r="M27134"/>
    </row>
    <row r="27135" spans="13:13" x14ac:dyDescent="0.25">
      <c r="M27135"/>
    </row>
    <row r="27136" spans="13:13" x14ac:dyDescent="0.25">
      <c r="M27136"/>
    </row>
    <row r="27137" spans="13:13" x14ac:dyDescent="0.25">
      <c r="M27137"/>
    </row>
    <row r="27138" spans="13:13" x14ac:dyDescent="0.25">
      <c r="M27138"/>
    </row>
    <row r="27139" spans="13:13" x14ac:dyDescent="0.25">
      <c r="M27139"/>
    </row>
    <row r="27140" spans="13:13" x14ac:dyDescent="0.25">
      <c r="M27140"/>
    </row>
    <row r="27141" spans="13:13" x14ac:dyDescent="0.25">
      <c r="M27141"/>
    </row>
    <row r="27142" spans="13:13" x14ac:dyDescent="0.25">
      <c r="M27142"/>
    </row>
    <row r="27143" spans="13:13" x14ac:dyDescent="0.25">
      <c r="M27143"/>
    </row>
    <row r="27144" spans="13:13" x14ac:dyDescent="0.25">
      <c r="M27144"/>
    </row>
    <row r="27145" spans="13:13" x14ac:dyDescent="0.25">
      <c r="M27145"/>
    </row>
    <row r="27146" spans="13:13" x14ac:dyDescent="0.25">
      <c r="M27146"/>
    </row>
    <row r="27147" spans="13:13" x14ac:dyDescent="0.25">
      <c r="M27147"/>
    </row>
    <row r="27148" spans="13:13" x14ac:dyDescent="0.25">
      <c r="M27148"/>
    </row>
    <row r="27149" spans="13:13" x14ac:dyDescent="0.25">
      <c r="M27149"/>
    </row>
    <row r="27150" spans="13:13" x14ac:dyDescent="0.25">
      <c r="M27150"/>
    </row>
    <row r="27151" spans="13:13" x14ac:dyDescent="0.25">
      <c r="M27151"/>
    </row>
    <row r="27152" spans="13:13" x14ac:dyDescent="0.25">
      <c r="M27152"/>
    </row>
    <row r="27153" spans="13:13" x14ac:dyDescent="0.25">
      <c r="M27153"/>
    </row>
    <row r="27154" spans="13:13" x14ac:dyDescent="0.25">
      <c r="M27154"/>
    </row>
    <row r="27155" spans="13:13" x14ac:dyDescent="0.25">
      <c r="M27155"/>
    </row>
    <row r="27156" spans="13:13" x14ac:dyDescent="0.25">
      <c r="M27156"/>
    </row>
    <row r="27157" spans="13:13" x14ac:dyDescent="0.25">
      <c r="M27157"/>
    </row>
    <row r="27158" spans="13:13" x14ac:dyDescent="0.25">
      <c r="M27158"/>
    </row>
    <row r="27159" spans="13:13" x14ac:dyDescent="0.25">
      <c r="M27159"/>
    </row>
    <row r="27160" spans="13:13" x14ac:dyDescent="0.25">
      <c r="M27160"/>
    </row>
    <row r="27161" spans="13:13" x14ac:dyDescent="0.25">
      <c r="M27161"/>
    </row>
    <row r="27162" spans="13:13" x14ac:dyDescent="0.25">
      <c r="M27162"/>
    </row>
    <row r="27163" spans="13:13" x14ac:dyDescent="0.25">
      <c r="M27163"/>
    </row>
    <row r="27164" spans="13:13" x14ac:dyDescent="0.25">
      <c r="M27164"/>
    </row>
    <row r="27165" spans="13:13" x14ac:dyDescent="0.25">
      <c r="M27165"/>
    </row>
    <row r="27166" spans="13:13" x14ac:dyDescent="0.25">
      <c r="M27166"/>
    </row>
    <row r="27167" spans="13:13" x14ac:dyDescent="0.25">
      <c r="M27167"/>
    </row>
    <row r="27168" spans="13:13" x14ac:dyDescent="0.25">
      <c r="M27168"/>
    </row>
    <row r="27169" spans="13:13" x14ac:dyDescent="0.25">
      <c r="M27169"/>
    </row>
    <row r="27170" spans="13:13" x14ac:dyDescent="0.25">
      <c r="M27170"/>
    </row>
    <row r="27171" spans="13:13" x14ac:dyDescent="0.25">
      <c r="M27171"/>
    </row>
    <row r="27172" spans="13:13" x14ac:dyDescent="0.25">
      <c r="M27172"/>
    </row>
    <row r="27173" spans="13:13" x14ac:dyDescent="0.25">
      <c r="M27173"/>
    </row>
    <row r="27174" spans="13:13" x14ac:dyDescent="0.25">
      <c r="M27174"/>
    </row>
    <row r="27175" spans="13:13" x14ac:dyDescent="0.25">
      <c r="M27175"/>
    </row>
    <row r="27176" spans="13:13" x14ac:dyDescent="0.25">
      <c r="M27176"/>
    </row>
    <row r="27177" spans="13:13" x14ac:dyDescent="0.25">
      <c r="M27177"/>
    </row>
    <row r="27178" spans="13:13" x14ac:dyDescent="0.25">
      <c r="M27178"/>
    </row>
    <row r="27179" spans="13:13" x14ac:dyDescent="0.25">
      <c r="M27179"/>
    </row>
    <row r="27180" spans="13:13" x14ac:dyDescent="0.25">
      <c r="M27180"/>
    </row>
    <row r="27181" spans="13:13" x14ac:dyDescent="0.25">
      <c r="M27181"/>
    </row>
    <row r="27182" spans="13:13" x14ac:dyDescent="0.25">
      <c r="M27182"/>
    </row>
    <row r="27183" spans="13:13" x14ac:dyDescent="0.25">
      <c r="M27183"/>
    </row>
    <row r="27184" spans="13:13" x14ac:dyDescent="0.25">
      <c r="M27184"/>
    </row>
    <row r="27185" spans="13:13" x14ac:dyDescent="0.25">
      <c r="M27185"/>
    </row>
    <row r="27186" spans="13:13" x14ac:dyDescent="0.25">
      <c r="M27186"/>
    </row>
    <row r="27187" spans="13:13" x14ac:dyDescent="0.25">
      <c r="M27187"/>
    </row>
    <row r="27188" spans="13:13" x14ac:dyDescent="0.25">
      <c r="M27188"/>
    </row>
    <row r="27189" spans="13:13" x14ac:dyDescent="0.25">
      <c r="M27189"/>
    </row>
    <row r="27190" spans="13:13" x14ac:dyDescent="0.25">
      <c r="M27190"/>
    </row>
    <row r="27191" spans="13:13" x14ac:dyDescent="0.25">
      <c r="M27191"/>
    </row>
    <row r="27192" spans="13:13" x14ac:dyDescent="0.25">
      <c r="M27192"/>
    </row>
    <row r="27193" spans="13:13" x14ac:dyDescent="0.25">
      <c r="M27193"/>
    </row>
    <row r="27194" spans="13:13" x14ac:dyDescent="0.25">
      <c r="M27194"/>
    </row>
    <row r="27195" spans="13:13" x14ac:dyDescent="0.25">
      <c r="M27195"/>
    </row>
    <row r="27196" spans="13:13" x14ac:dyDescent="0.25">
      <c r="M27196"/>
    </row>
    <row r="27197" spans="13:13" x14ac:dyDescent="0.25">
      <c r="M27197"/>
    </row>
    <row r="27198" spans="13:13" x14ac:dyDescent="0.25">
      <c r="M27198"/>
    </row>
    <row r="27199" spans="13:13" x14ac:dyDescent="0.25">
      <c r="M27199"/>
    </row>
    <row r="27200" spans="13:13" x14ac:dyDescent="0.25">
      <c r="M27200"/>
    </row>
    <row r="27201" spans="13:13" x14ac:dyDescent="0.25">
      <c r="M27201"/>
    </row>
    <row r="27202" spans="13:13" x14ac:dyDescent="0.25">
      <c r="M27202"/>
    </row>
    <row r="27203" spans="13:13" x14ac:dyDescent="0.25">
      <c r="M27203"/>
    </row>
    <row r="27204" spans="13:13" x14ac:dyDescent="0.25">
      <c r="M27204"/>
    </row>
    <row r="27205" spans="13:13" x14ac:dyDescent="0.25">
      <c r="M27205"/>
    </row>
    <row r="27206" spans="13:13" x14ac:dyDescent="0.25">
      <c r="M27206"/>
    </row>
    <row r="27207" spans="13:13" x14ac:dyDescent="0.25">
      <c r="M27207"/>
    </row>
    <row r="27208" spans="13:13" x14ac:dyDescent="0.25">
      <c r="M27208"/>
    </row>
    <row r="27209" spans="13:13" x14ac:dyDescent="0.25">
      <c r="M27209"/>
    </row>
    <row r="27210" spans="13:13" x14ac:dyDescent="0.25">
      <c r="M27210"/>
    </row>
    <row r="27211" spans="13:13" x14ac:dyDescent="0.25">
      <c r="M27211"/>
    </row>
    <row r="27212" spans="13:13" x14ac:dyDescent="0.25">
      <c r="M27212"/>
    </row>
    <row r="27213" spans="13:13" x14ac:dyDescent="0.25">
      <c r="M27213"/>
    </row>
    <row r="27214" spans="13:13" x14ac:dyDescent="0.25">
      <c r="M27214"/>
    </row>
    <row r="27215" spans="13:13" x14ac:dyDescent="0.25">
      <c r="M27215"/>
    </row>
    <row r="27216" spans="13:13" x14ac:dyDescent="0.25">
      <c r="M27216"/>
    </row>
    <row r="27217" spans="13:13" x14ac:dyDescent="0.25">
      <c r="M27217"/>
    </row>
    <row r="27218" spans="13:13" x14ac:dyDescent="0.25">
      <c r="M27218"/>
    </row>
    <row r="27219" spans="13:13" x14ac:dyDescent="0.25">
      <c r="M27219"/>
    </row>
    <row r="27220" spans="13:13" x14ac:dyDescent="0.25">
      <c r="M27220"/>
    </row>
    <row r="27221" spans="13:13" x14ac:dyDescent="0.25">
      <c r="M27221"/>
    </row>
    <row r="27222" spans="13:13" x14ac:dyDescent="0.25">
      <c r="M27222"/>
    </row>
    <row r="27223" spans="13:13" x14ac:dyDescent="0.25">
      <c r="M27223"/>
    </row>
    <row r="27224" spans="13:13" x14ac:dyDescent="0.25">
      <c r="M27224"/>
    </row>
    <row r="27225" spans="13:13" x14ac:dyDescent="0.25">
      <c r="M27225"/>
    </row>
    <row r="27226" spans="13:13" x14ac:dyDescent="0.25">
      <c r="M27226"/>
    </row>
    <row r="27227" spans="13:13" x14ac:dyDescent="0.25">
      <c r="M27227"/>
    </row>
    <row r="27228" spans="13:13" x14ac:dyDescent="0.25">
      <c r="M27228"/>
    </row>
    <row r="27229" spans="13:13" x14ac:dyDescent="0.25">
      <c r="M27229"/>
    </row>
    <row r="27230" spans="13:13" x14ac:dyDescent="0.25">
      <c r="M27230"/>
    </row>
    <row r="27231" spans="13:13" x14ac:dyDescent="0.25">
      <c r="M27231"/>
    </row>
    <row r="27232" spans="13:13" x14ac:dyDescent="0.25">
      <c r="M27232"/>
    </row>
    <row r="27233" spans="13:13" x14ac:dyDescent="0.25">
      <c r="M27233"/>
    </row>
    <row r="27234" spans="13:13" x14ac:dyDescent="0.25">
      <c r="M27234"/>
    </row>
    <row r="27235" spans="13:13" x14ac:dyDescent="0.25">
      <c r="M27235"/>
    </row>
    <row r="27236" spans="13:13" x14ac:dyDescent="0.25">
      <c r="M27236"/>
    </row>
    <row r="27237" spans="13:13" x14ac:dyDescent="0.25">
      <c r="M27237"/>
    </row>
    <row r="27238" spans="13:13" x14ac:dyDescent="0.25">
      <c r="M27238"/>
    </row>
    <row r="27239" spans="13:13" x14ac:dyDescent="0.25">
      <c r="M27239"/>
    </row>
    <row r="27240" spans="13:13" x14ac:dyDescent="0.25">
      <c r="M27240"/>
    </row>
    <row r="27241" spans="13:13" x14ac:dyDescent="0.25">
      <c r="M27241"/>
    </row>
    <row r="27242" spans="13:13" x14ac:dyDescent="0.25">
      <c r="M27242"/>
    </row>
    <row r="27243" spans="13:13" x14ac:dyDescent="0.25">
      <c r="M27243"/>
    </row>
    <row r="27244" spans="13:13" x14ac:dyDescent="0.25">
      <c r="M27244"/>
    </row>
    <row r="27245" spans="13:13" x14ac:dyDescent="0.25">
      <c r="M27245"/>
    </row>
    <row r="27246" spans="13:13" x14ac:dyDescent="0.25">
      <c r="M27246"/>
    </row>
    <row r="27247" spans="13:13" x14ac:dyDescent="0.25">
      <c r="M27247"/>
    </row>
    <row r="27248" spans="13:13" x14ac:dyDescent="0.25">
      <c r="M27248"/>
    </row>
    <row r="27249" spans="13:13" x14ac:dyDescent="0.25">
      <c r="M27249"/>
    </row>
    <row r="27250" spans="13:13" x14ac:dyDescent="0.25">
      <c r="M27250"/>
    </row>
    <row r="27251" spans="13:13" x14ac:dyDescent="0.25">
      <c r="M27251"/>
    </row>
    <row r="27252" spans="13:13" x14ac:dyDescent="0.25">
      <c r="M27252"/>
    </row>
    <row r="27253" spans="13:13" x14ac:dyDescent="0.25">
      <c r="M27253"/>
    </row>
    <row r="27254" spans="13:13" x14ac:dyDescent="0.25">
      <c r="M27254"/>
    </row>
    <row r="27255" spans="13:13" x14ac:dyDescent="0.25">
      <c r="M27255"/>
    </row>
    <row r="27256" spans="13:13" x14ac:dyDescent="0.25">
      <c r="M27256"/>
    </row>
    <row r="27257" spans="13:13" x14ac:dyDescent="0.25">
      <c r="M27257"/>
    </row>
    <row r="27258" spans="13:13" x14ac:dyDescent="0.25">
      <c r="M27258"/>
    </row>
    <row r="27259" spans="13:13" x14ac:dyDescent="0.25">
      <c r="M27259"/>
    </row>
    <row r="27260" spans="13:13" x14ac:dyDescent="0.25">
      <c r="M27260"/>
    </row>
    <row r="27261" spans="13:13" x14ac:dyDescent="0.25">
      <c r="M27261"/>
    </row>
    <row r="27262" spans="13:13" x14ac:dyDescent="0.25">
      <c r="M27262"/>
    </row>
    <row r="27263" spans="13:13" x14ac:dyDescent="0.25">
      <c r="M27263"/>
    </row>
    <row r="27264" spans="13:13" x14ac:dyDescent="0.25">
      <c r="M27264"/>
    </row>
    <row r="27265" spans="13:13" x14ac:dyDescent="0.25">
      <c r="M27265"/>
    </row>
    <row r="27266" spans="13:13" x14ac:dyDescent="0.25">
      <c r="M27266"/>
    </row>
    <row r="27267" spans="13:13" x14ac:dyDescent="0.25">
      <c r="M27267"/>
    </row>
    <row r="27268" spans="13:13" x14ac:dyDescent="0.25">
      <c r="M27268"/>
    </row>
    <row r="27269" spans="13:13" x14ac:dyDescent="0.25">
      <c r="M27269"/>
    </row>
    <row r="27270" spans="13:13" x14ac:dyDescent="0.25">
      <c r="M27270"/>
    </row>
    <row r="27271" spans="13:13" x14ac:dyDescent="0.25">
      <c r="M27271"/>
    </row>
    <row r="27272" spans="13:13" x14ac:dyDescent="0.25">
      <c r="M27272"/>
    </row>
    <row r="27273" spans="13:13" x14ac:dyDescent="0.25">
      <c r="M27273"/>
    </row>
    <row r="27274" spans="13:13" x14ac:dyDescent="0.25">
      <c r="M27274"/>
    </row>
    <row r="27275" spans="13:13" x14ac:dyDescent="0.25">
      <c r="M27275"/>
    </row>
    <row r="27276" spans="13:13" x14ac:dyDescent="0.25">
      <c r="M27276"/>
    </row>
    <row r="27277" spans="13:13" x14ac:dyDescent="0.25">
      <c r="M27277"/>
    </row>
    <row r="27278" spans="13:13" x14ac:dyDescent="0.25">
      <c r="M27278"/>
    </row>
    <row r="27279" spans="13:13" x14ac:dyDescent="0.25">
      <c r="M27279"/>
    </row>
    <row r="27280" spans="13:13" x14ac:dyDescent="0.25">
      <c r="M27280"/>
    </row>
    <row r="27281" spans="13:13" x14ac:dyDescent="0.25">
      <c r="M27281"/>
    </row>
    <row r="27282" spans="13:13" x14ac:dyDescent="0.25">
      <c r="M27282"/>
    </row>
    <row r="27283" spans="13:13" x14ac:dyDescent="0.25">
      <c r="M27283"/>
    </row>
    <row r="27284" spans="13:13" x14ac:dyDescent="0.25">
      <c r="M27284"/>
    </row>
    <row r="27285" spans="13:13" x14ac:dyDescent="0.25">
      <c r="M27285"/>
    </row>
    <row r="27286" spans="13:13" x14ac:dyDescent="0.25">
      <c r="M27286"/>
    </row>
    <row r="27287" spans="13:13" x14ac:dyDescent="0.25">
      <c r="M27287"/>
    </row>
    <row r="27288" spans="13:13" x14ac:dyDescent="0.25">
      <c r="M27288"/>
    </row>
    <row r="27289" spans="13:13" x14ac:dyDescent="0.25">
      <c r="M27289"/>
    </row>
    <row r="27290" spans="13:13" x14ac:dyDescent="0.25">
      <c r="M27290"/>
    </row>
    <row r="27291" spans="13:13" x14ac:dyDescent="0.25">
      <c r="M27291"/>
    </row>
    <row r="27292" spans="13:13" x14ac:dyDescent="0.25">
      <c r="M27292"/>
    </row>
    <row r="27293" spans="13:13" x14ac:dyDescent="0.25">
      <c r="M27293"/>
    </row>
    <row r="27294" spans="13:13" x14ac:dyDescent="0.25">
      <c r="M27294"/>
    </row>
    <row r="27295" spans="13:13" x14ac:dyDescent="0.25">
      <c r="M27295"/>
    </row>
    <row r="27296" spans="13:13" x14ac:dyDescent="0.25">
      <c r="M27296"/>
    </row>
    <row r="27297" spans="13:13" x14ac:dyDescent="0.25">
      <c r="M27297"/>
    </row>
    <row r="27298" spans="13:13" x14ac:dyDescent="0.25">
      <c r="M27298"/>
    </row>
    <row r="27299" spans="13:13" x14ac:dyDescent="0.25">
      <c r="M27299"/>
    </row>
    <row r="27300" spans="13:13" x14ac:dyDescent="0.25">
      <c r="M27300"/>
    </row>
    <row r="27301" spans="13:13" x14ac:dyDescent="0.25">
      <c r="M27301"/>
    </row>
    <row r="27302" spans="13:13" x14ac:dyDescent="0.25">
      <c r="M27302"/>
    </row>
    <row r="27303" spans="13:13" x14ac:dyDescent="0.25">
      <c r="M27303"/>
    </row>
    <row r="27304" spans="13:13" x14ac:dyDescent="0.25">
      <c r="M27304"/>
    </row>
    <row r="27305" spans="13:13" x14ac:dyDescent="0.25">
      <c r="M27305"/>
    </row>
    <row r="27306" spans="13:13" x14ac:dyDescent="0.25">
      <c r="M27306"/>
    </row>
    <row r="27307" spans="13:13" x14ac:dyDescent="0.25">
      <c r="M27307"/>
    </row>
    <row r="27308" spans="13:13" x14ac:dyDescent="0.25">
      <c r="M27308"/>
    </row>
    <row r="27309" spans="13:13" x14ac:dyDescent="0.25">
      <c r="M27309"/>
    </row>
    <row r="27310" spans="13:13" x14ac:dyDescent="0.25">
      <c r="M27310"/>
    </row>
    <row r="27311" spans="13:13" x14ac:dyDescent="0.25">
      <c r="M27311"/>
    </row>
    <row r="27312" spans="13:13" x14ac:dyDescent="0.25">
      <c r="M27312"/>
    </row>
    <row r="27313" spans="13:13" x14ac:dyDescent="0.25">
      <c r="M27313"/>
    </row>
    <row r="27314" spans="13:13" x14ac:dyDescent="0.25">
      <c r="M27314"/>
    </row>
    <row r="27315" spans="13:13" x14ac:dyDescent="0.25">
      <c r="M27315"/>
    </row>
    <row r="27316" spans="13:13" x14ac:dyDescent="0.25">
      <c r="M27316"/>
    </row>
    <row r="27317" spans="13:13" x14ac:dyDescent="0.25">
      <c r="M27317"/>
    </row>
    <row r="27318" spans="13:13" x14ac:dyDescent="0.25">
      <c r="M27318"/>
    </row>
    <row r="27319" spans="13:13" x14ac:dyDescent="0.25">
      <c r="M27319"/>
    </row>
    <row r="27320" spans="13:13" x14ac:dyDescent="0.25">
      <c r="M27320"/>
    </row>
    <row r="27321" spans="13:13" x14ac:dyDescent="0.25">
      <c r="M27321"/>
    </row>
    <row r="27322" spans="13:13" x14ac:dyDescent="0.25">
      <c r="M27322"/>
    </row>
    <row r="27323" spans="13:13" x14ac:dyDescent="0.25">
      <c r="M27323"/>
    </row>
    <row r="27324" spans="13:13" x14ac:dyDescent="0.25">
      <c r="M27324"/>
    </row>
    <row r="27325" spans="13:13" x14ac:dyDescent="0.25">
      <c r="M27325"/>
    </row>
    <row r="27326" spans="13:13" x14ac:dyDescent="0.25">
      <c r="M27326"/>
    </row>
    <row r="27327" spans="13:13" x14ac:dyDescent="0.25">
      <c r="M27327"/>
    </row>
    <row r="27328" spans="13:13" x14ac:dyDescent="0.25">
      <c r="M27328"/>
    </row>
    <row r="27329" spans="13:13" x14ac:dyDescent="0.25">
      <c r="M27329"/>
    </row>
    <row r="27330" spans="13:13" x14ac:dyDescent="0.25">
      <c r="M27330"/>
    </row>
    <row r="27331" spans="13:13" x14ac:dyDescent="0.25">
      <c r="M27331"/>
    </row>
    <row r="27332" spans="13:13" x14ac:dyDescent="0.25">
      <c r="M27332"/>
    </row>
    <row r="27333" spans="13:13" x14ac:dyDescent="0.25">
      <c r="M27333"/>
    </row>
    <row r="27334" spans="13:13" x14ac:dyDescent="0.25">
      <c r="M27334"/>
    </row>
    <row r="27335" spans="13:13" x14ac:dyDescent="0.25">
      <c r="M27335"/>
    </row>
    <row r="27336" spans="13:13" x14ac:dyDescent="0.25">
      <c r="M27336"/>
    </row>
    <row r="27337" spans="13:13" x14ac:dyDescent="0.25">
      <c r="M27337"/>
    </row>
    <row r="27338" spans="13:13" x14ac:dyDescent="0.25">
      <c r="M27338"/>
    </row>
    <row r="27339" spans="13:13" x14ac:dyDescent="0.25">
      <c r="M27339"/>
    </row>
    <row r="27340" spans="13:13" x14ac:dyDescent="0.25">
      <c r="M27340"/>
    </row>
    <row r="27341" spans="13:13" x14ac:dyDescent="0.25">
      <c r="M27341"/>
    </row>
    <row r="27342" spans="13:13" x14ac:dyDescent="0.25">
      <c r="M27342"/>
    </row>
    <row r="27343" spans="13:13" x14ac:dyDescent="0.25">
      <c r="M27343"/>
    </row>
    <row r="27344" spans="13:13" x14ac:dyDescent="0.25">
      <c r="M27344"/>
    </row>
    <row r="27345" spans="13:13" x14ac:dyDescent="0.25">
      <c r="M27345"/>
    </row>
    <row r="27346" spans="13:13" x14ac:dyDescent="0.25">
      <c r="M27346"/>
    </row>
    <row r="27347" spans="13:13" x14ac:dyDescent="0.25">
      <c r="M27347"/>
    </row>
    <row r="27348" spans="13:13" x14ac:dyDescent="0.25">
      <c r="M27348"/>
    </row>
    <row r="27349" spans="13:13" x14ac:dyDescent="0.25">
      <c r="M27349"/>
    </row>
    <row r="27350" spans="13:13" x14ac:dyDescent="0.25">
      <c r="M27350"/>
    </row>
    <row r="27351" spans="13:13" x14ac:dyDescent="0.25">
      <c r="M27351"/>
    </row>
    <row r="27352" spans="13:13" x14ac:dyDescent="0.25">
      <c r="M27352"/>
    </row>
    <row r="27353" spans="13:13" x14ac:dyDescent="0.25">
      <c r="M27353"/>
    </row>
    <row r="27354" spans="13:13" x14ac:dyDescent="0.25">
      <c r="M27354"/>
    </row>
    <row r="27355" spans="13:13" x14ac:dyDescent="0.25">
      <c r="M27355"/>
    </row>
    <row r="27356" spans="13:13" x14ac:dyDescent="0.25">
      <c r="M27356"/>
    </row>
    <row r="27357" spans="13:13" x14ac:dyDescent="0.25">
      <c r="M27357"/>
    </row>
    <row r="27358" spans="13:13" x14ac:dyDescent="0.25">
      <c r="M27358"/>
    </row>
    <row r="27359" spans="13:13" x14ac:dyDescent="0.25">
      <c r="M27359"/>
    </row>
    <row r="27360" spans="13:13" x14ac:dyDescent="0.25">
      <c r="M27360"/>
    </row>
    <row r="27361" spans="13:13" x14ac:dyDescent="0.25">
      <c r="M27361"/>
    </row>
    <row r="27362" spans="13:13" x14ac:dyDescent="0.25">
      <c r="M27362"/>
    </row>
    <row r="27363" spans="13:13" x14ac:dyDescent="0.25">
      <c r="M27363"/>
    </row>
    <row r="27364" spans="13:13" x14ac:dyDescent="0.25">
      <c r="M27364"/>
    </row>
    <row r="27365" spans="13:13" x14ac:dyDescent="0.25">
      <c r="M27365"/>
    </row>
    <row r="27366" spans="13:13" x14ac:dyDescent="0.25">
      <c r="M27366"/>
    </row>
    <row r="27367" spans="13:13" x14ac:dyDescent="0.25">
      <c r="M27367"/>
    </row>
    <row r="27368" spans="13:13" x14ac:dyDescent="0.25">
      <c r="M27368"/>
    </row>
    <row r="27369" spans="13:13" x14ac:dyDescent="0.25">
      <c r="M27369"/>
    </row>
    <row r="27370" spans="13:13" x14ac:dyDescent="0.25">
      <c r="M27370"/>
    </row>
    <row r="27371" spans="13:13" x14ac:dyDescent="0.25">
      <c r="M27371"/>
    </row>
    <row r="27372" spans="13:13" x14ac:dyDescent="0.25">
      <c r="M27372"/>
    </row>
    <row r="27373" spans="13:13" x14ac:dyDescent="0.25">
      <c r="M27373"/>
    </row>
    <row r="27374" spans="13:13" x14ac:dyDescent="0.25">
      <c r="M27374"/>
    </row>
    <row r="27375" spans="13:13" x14ac:dyDescent="0.25">
      <c r="M27375"/>
    </row>
    <row r="27376" spans="13:13" x14ac:dyDescent="0.25">
      <c r="M27376"/>
    </row>
    <row r="27377" spans="13:13" x14ac:dyDescent="0.25">
      <c r="M27377"/>
    </row>
    <row r="27378" spans="13:13" x14ac:dyDescent="0.25">
      <c r="M27378"/>
    </row>
    <row r="27379" spans="13:13" x14ac:dyDescent="0.25">
      <c r="M27379"/>
    </row>
    <row r="27380" spans="13:13" x14ac:dyDescent="0.25">
      <c r="M27380"/>
    </row>
    <row r="27381" spans="13:13" x14ac:dyDescent="0.25">
      <c r="M27381"/>
    </row>
    <row r="27382" spans="13:13" x14ac:dyDescent="0.25">
      <c r="M27382"/>
    </row>
    <row r="27383" spans="13:13" x14ac:dyDescent="0.25">
      <c r="M27383"/>
    </row>
    <row r="27384" spans="13:13" x14ac:dyDescent="0.25">
      <c r="M27384"/>
    </row>
    <row r="27385" spans="13:13" x14ac:dyDescent="0.25">
      <c r="M27385"/>
    </row>
    <row r="27386" spans="13:13" x14ac:dyDescent="0.25">
      <c r="M27386"/>
    </row>
    <row r="27387" spans="13:13" x14ac:dyDescent="0.25">
      <c r="M27387"/>
    </row>
    <row r="27388" spans="13:13" x14ac:dyDescent="0.25">
      <c r="M27388"/>
    </row>
    <row r="27389" spans="13:13" x14ac:dyDescent="0.25">
      <c r="M27389"/>
    </row>
    <row r="27390" spans="13:13" x14ac:dyDescent="0.25">
      <c r="M27390"/>
    </row>
    <row r="27391" spans="13:13" x14ac:dyDescent="0.25">
      <c r="M27391"/>
    </row>
    <row r="27392" spans="13:13" x14ac:dyDescent="0.25">
      <c r="M27392"/>
    </row>
    <row r="27393" spans="13:13" x14ac:dyDescent="0.25">
      <c r="M27393"/>
    </row>
    <row r="27394" spans="13:13" x14ac:dyDescent="0.25">
      <c r="M27394"/>
    </row>
    <row r="27395" spans="13:13" x14ac:dyDescent="0.25">
      <c r="M27395"/>
    </row>
    <row r="27396" spans="13:13" x14ac:dyDescent="0.25">
      <c r="M27396"/>
    </row>
    <row r="27397" spans="13:13" x14ac:dyDescent="0.25">
      <c r="M27397"/>
    </row>
    <row r="27398" spans="13:13" x14ac:dyDescent="0.25">
      <c r="M27398"/>
    </row>
    <row r="27399" spans="13:13" x14ac:dyDescent="0.25">
      <c r="M27399"/>
    </row>
    <row r="27400" spans="13:13" x14ac:dyDescent="0.25">
      <c r="M27400"/>
    </row>
    <row r="27401" spans="13:13" x14ac:dyDescent="0.25">
      <c r="M27401"/>
    </row>
    <row r="27402" spans="13:13" x14ac:dyDescent="0.25">
      <c r="M27402"/>
    </row>
    <row r="27403" spans="13:13" x14ac:dyDescent="0.25">
      <c r="M27403"/>
    </row>
    <row r="27404" spans="13:13" x14ac:dyDescent="0.25">
      <c r="M27404"/>
    </row>
    <row r="27405" spans="13:13" x14ac:dyDescent="0.25">
      <c r="M27405"/>
    </row>
    <row r="27406" spans="13:13" x14ac:dyDescent="0.25">
      <c r="M27406"/>
    </row>
    <row r="27407" spans="13:13" x14ac:dyDescent="0.25">
      <c r="M27407"/>
    </row>
    <row r="27408" spans="13:13" x14ac:dyDescent="0.25">
      <c r="M27408"/>
    </row>
    <row r="27409" spans="13:13" x14ac:dyDescent="0.25">
      <c r="M27409"/>
    </row>
    <row r="27410" spans="13:13" x14ac:dyDescent="0.25">
      <c r="M27410"/>
    </row>
    <row r="27411" spans="13:13" x14ac:dyDescent="0.25">
      <c r="M27411"/>
    </row>
    <row r="27412" spans="13:13" x14ac:dyDescent="0.25">
      <c r="M27412"/>
    </row>
    <row r="27413" spans="13:13" x14ac:dyDescent="0.25">
      <c r="M27413"/>
    </row>
    <row r="27414" spans="13:13" x14ac:dyDescent="0.25">
      <c r="M27414"/>
    </row>
    <row r="27415" spans="13:13" x14ac:dyDescent="0.25">
      <c r="M27415"/>
    </row>
    <row r="27416" spans="13:13" x14ac:dyDescent="0.25">
      <c r="M27416"/>
    </row>
    <row r="27417" spans="13:13" x14ac:dyDescent="0.25">
      <c r="M27417"/>
    </row>
    <row r="27418" spans="13:13" x14ac:dyDescent="0.25">
      <c r="M27418"/>
    </row>
    <row r="27419" spans="13:13" x14ac:dyDescent="0.25">
      <c r="M27419"/>
    </row>
    <row r="27420" spans="13:13" x14ac:dyDescent="0.25">
      <c r="M27420"/>
    </row>
    <row r="27421" spans="13:13" x14ac:dyDescent="0.25">
      <c r="M27421"/>
    </row>
    <row r="27422" spans="13:13" x14ac:dyDescent="0.25">
      <c r="M27422"/>
    </row>
    <row r="27423" spans="13:13" x14ac:dyDescent="0.25">
      <c r="M27423"/>
    </row>
    <row r="27424" spans="13:13" x14ac:dyDescent="0.25">
      <c r="M27424"/>
    </row>
    <row r="27425" spans="13:13" x14ac:dyDescent="0.25">
      <c r="M27425"/>
    </row>
    <row r="27426" spans="13:13" x14ac:dyDescent="0.25">
      <c r="M27426"/>
    </row>
    <row r="27427" spans="13:13" x14ac:dyDescent="0.25">
      <c r="M27427"/>
    </row>
    <row r="27428" spans="13:13" x14ac:dyDescent="0.25">
      <c r="M27428"/>
    </row>
    <row r="27429" spans="13:13" x14ac:dyDescent="0.25">
      <c r="M27429"/>
    </row>
    <row r="27430" spans="13:13" x14ac:dyDescent="0.25">
      <c r="M27430"/>
    </row>
    <row r="27431" spans="13:13" x14ac:dyDescent="0.25">
      <c r="M27431"/>
    </row>
    <row r="27432" spans="13:13" x14ac:dyDescent="0.25">
      <c r="M27432"/>
    </row>
    <row r="27433" spans="13:13" x14ac:dyDescent="0.25">
      <c r="M27433"/>
    </row>
    <row r="27434" spans="13:13" x14ac:dyDescent="0.25">
      <c r="M27434"/>
    </row>
    <row r="27435" spans="13:13" x14ac:dyDescent="0.25">
      <c r="M27435"/>
    </row>
    <row r="27436" spans="13:13" x14ac:dyDescent="0.25">
      <c r="M27436"/>
    </row>
    <row r="27437" spans="13:13" x14ac:dyDescent="0.25">
      <c r="M27437"/>
    </row>
    <row r="27438" spans="13:13" x14ac:dyDescent="0.25">
      <c r="M27438"/>
    </row>
    <row r="27439" spans="13:13" x14ac:dyDescent="0.25">
      <c r="M27439"/>
    </row>
    <row r="27440" spans="13:13" x14ac:dyDescent="0.25">
      <c r="M27440"/>
    </row>
    <row r="27441" spans="13:13" x14ac:dyDescent="0.25">
      <c r="M27441"/>
    </row>
    <row r="27442" spans="13:13" x14ac:dyDescent="0.25">
      <c r="M27442"/>
    </row>
    <row r="27443" spans="13:13" x14ac:dyDescent="0.25">
      <c r="M27443"/>
    </row>
    <row r="27444" spans="13:13" x14ac:dyDescent="0.25">
      <c r="M27444"/>
    </row>
    <row r="27445" spans="13:13" x14ac:dyDescent="0.25">
      <c r="M27445"/>
    </row>
    <row r="27446" spans="13:13" x14ac:dyDescent="0.25">
      <c r="M27446"/>
    </row>
    <row r="27447" spans="13:13" x14ac:dyDescent="0.25">
      <c r="M27447"/>
    </row>
    <row r="27448" spans="13:13" x14ac:dyDescent="0.25">
      <c r="M27448"/>
    </row>
    <row r="27449" spans="13:13" x14ac:dyDescent="0.25">
      <c r="M27449"/>
    </row>
    <row r="27450" spans="13:13" x14ac:dyDescent="0.25">
      <c r="M27450"/>
    </row>
    <row r="27451" spans="13:13" x14ac:dyDescent="0.25">
      <c r="M27451"/>
    </row>
    <row r="27452" spans="13:13" x14ac:dyDescent="0.25">
      <c r="M27452"/>
    </row>
    <row r="27453" spans="13:13" x14ac:dyDescent="0.25">
      <c r="M27453"/>
    </row>
    <row r="27454" spans="13:13" x14ac:dyDescent="0.25">
      <c r="M27454"/>
    </row>
    <row r="27455" spans="13:13" x14ac:dyDescent="0.25">
      <c r="M27455"/>
    </row>
    <row r="27456" spans="13:13" x14ac:dyDescent="0.25">
      <c r="M27456"/>
    </row>
    <row r="27457" spans="13:13" x14ac:dyDescent="0.25">
      <c r="M27457"/>
    </row>
    <row r="27458" spans="13:13" x14ac:dyDescent="0.25">
      <c r="M27458"/>
    </row>
    <row r="27459" spans="13:13" x14ac:dyDescent="0.25">
      <c r="M27459"/>
    </row>
    <row r="27460" spans="13:13" x14ac:dyDescent="0.25">
      <c r="M27460"/>
    </row>
    <row r="27461" spans="13:13" x14ac:dyDescent="0.25">
      <c r="M27461"/>
    </row>
    <row r="27462" spans="13:13" x14ac:dyDescent="0.25">
      <c r="M27462"/>
    </row>
    <row r="27463" spans="13:13" x14ac:dyDescent="0.25">
      <c r="M27463"/>
    </row>
    <row r="27464" spans="13:13" x14ac:dyDescent="0.25">
      <c r="M27464"/>
    </row>
    <row r="27465" spans="13:13" x14ac:dyDescent="0.25">
      <c r="M27465"/>
    </row>
    <row r="27466" spans="13:13" x14ac:dyDescent="0.25">
      <c r="M27466"/>
    </row>
    <row r="27467" spans="13:13" x14ac:dyDescent="0.25">
      <c r="M27467"/>
    </row>
    <row r="27468" spans="13:13" x14ac:dyDescent="0.25">
      <c r="M27468"/>
    </row>
    <row r="27469" spans="13:13" x14ac:dyDescent="0.25">
      <c r="M27469"/>
    </row>
    <row r="27470" spans="13:13" x14ac:dyDescent="0.25">
      <c r="M27470"/>
    </row>
    <row r="27471" spans="13:13" x14ac:dyDescent="0.25">
      <c r="M27471"/>
    </row>
    <row r="27472" spans="13:13" x14ac:dyDescent="0.25">
      <c r="M27472"/>
    </row>
    <row r="27473" spans="13:13" x14ac:dyDescent="0.25">
      <c r="M27473"/>
    </row>
    <row r="27474" spans="13:13" x14ac:dyDescent="0.25">
      <c r="M27474"/>
    </row>
    <row r="27475" spans="13:13" x14ac:dyDescent="0.25">
      <c r="M27475"/>
    </row>
    <row r="27476" spans="13:13" x14ac:dyDescent="0.25">
      <c r="M27476"/>
    </row>
    <row r="27477" spans="13:13" x14ac:dyDescent="0.25">
      <c r="M27477"/>
    </row>
    <row r="27478" spans="13:13" x14ac:dyDescent="0.25">
      <c r="M27478"/>
    </row>
    <row r="27479" spans="13:13" x14ac:dyDescent="0.25">
      <c r="M27479"/>
    </row>
    <row r="27480" spans="13:13" x14ac:dyDescent="0.25">
      <c r="M27480"/>
    </row>
    <row r="27481" spans="13:13" x14ac:dyDescent="0.25">
      <c r="M27481"/>
    </row>
    <row r="27482" spans="13:13" x14ac:dyDescent="0.25">
      <c r="M27482"/>
    </row>
    <row r="27483" spans="13:13" x14ac:dyDescent="0.25">
      <c r="M27483"/>
    </row>
    <row r="27484" spans="13:13" x14ac:dyDescent="0.25">
      <c r="M27484"/>
    </row>
    <row r="27485" spans="13:13" x14ac:dyDescent="0.25">
      <c r="M27485"/>
    </row>
    <row r="27486" spans="13:13" x14ac:dyDescent="0.25">
      <c r="M27486"/>
    </row>
    <row r="27487" spans="13:13" x14ac:dyDescent="0.25">
      <c r="M27487"/>
    </row>
    <row r="27488" spans="13:13" x14ac:dyDescent="0.25">
      <c r="M27488"/>
    </row>
    <row r="27489" spans="13:13" x14ac:dyDescent="0.25">
      <c r="M27489"/>
    </row>
    <row r="27490" spans="13:13" x14ac:dyDescent="0.25">
      <c r="M27490"/>
    </row>
    <row r="27491" spans="13:13" x14ac:dyDescent="0.25">
      <c r="M27491"/>
    </row>
    <row r="27492" spans="13:13" x14ac:dyDescent="0.25">
      <c r="M27492"/>
    </row>
    <row r="27493" spans="13:13" x14ac:dyDescent="0.25">
      <c r="M27493"/>
    </row>
    <row r="27494" spans="13:13" x14ac:dyDescent="0.25">
      <c r="M27494"/>
    </row>
    <row r="27495" spans="13:13" x14ac:dyDescent="0.25">
      <c r="M27495"/>
    </row>
    <row r="27496" spans="13:13" x14ac:dyDescent="0.25">
      <c r="M27496"/>
    </row>
    <row r="27497" spans="13:13" x14ac:dyDescent="0.25">
      <c r="M27497"/>
    </row>
    <row r="27498" spans="13:13" x14ac:dyDescent="0.25">
      <c r="M27498"/>
    </row>
    <row r="27499" spans="13:13" x14ac:dyDescent="0.25">
      <c r="M27499"/>
    </row>
    <row r="27500" spans="13:13" x14ac:dyDescent="0.25">
      <c r="M27500"/>
    </row>
    <row r="27501" spans="13:13" x14ac:dyDescent="0.25">
      <c r="M27501"/>
    </row>
    <row r="27502" spans="13:13" x14ac:dyDescent="0.25">
      <c r="M27502"/>
    </row>
    <row r="27503" spans="13:13" x14ac:dyDescent="0.25">
      <c r="M27503"/>
    </row>
    <row r="27504" spans="13:13" x14ac:dyDescent="0.25">
      <c r="M27504"/>
    </row>
    <row r="27505" spans="13:13" x14ac:dyDescent="0.25">
      <c r="M27505"/>
    </row>
    <row r="27506" spans="13:13" x14ac:dyDescent="0.25">
      <c r="M27506"/>
    </row>
    <row r="27507" spans="13:13" x14ac:dyDescent="0.25">
      <c r="M27507"/>
    </row>
    <row r="27508" spans="13:13" x14ac:dyDescent="0.25">
      <c r="M27508"/>
    </row>
    <row r="27509" spans="13:13" x14ac:dyDescent="0.25">
      <c r="M27509"/>
    </row>
    <row r="27510" spans="13:13" x14ac:dyDescent="0.25">
      <c r="M27510"/>
    </row>
    <row r="27511" spans="13:13" x14ac:dyDescent="0.25">
      <c r="M27511"/>
    </row>
    <row r="27512" spans="13:13" x14ac:dyDescent="0.25">
      <c r="M27512"/>
    </row>
    <row r="27513" spans="13:13" x14ac:dyDescent="0.25">
      <c r="M27513"/>
    </row>
    <row r="27514" spans="13:13" x14ac:dyDescent="0.25">
      <c r="M27514"/>
    </row>
    <row r="27515" spans="13:13" x14ac:dyDescent="0.25">
      <c r="M27515"/>
    </row>
    <row r="27516" spans="13:13" x14ac:dyDescent="0.25">
      <c r="M27516"/>
    </row>
    <row r="27517" spans="13:13" x14ac:dyDescent="0.25">
      <c r="M27517"/>
    </row>
    <row r="27518" spans="13:13" x14ac:dyDescent="0.25">
      <c r="M27518"/>
    </row>
    <row r="27519" spans="13:13" x14ac:dyDescent="0.25">
      <c r="M27519"/>
    </row>
    <row r="27520" spans="13:13" x14ac:dyDescent="0.25">
      <c r="M27520"/>
    </row>
    <row r="27521" spans="13:13" x14ac:dyDescent="0.25">
      <c r="M27521"/>
    </row>
    <row r="27522" spans="13:13" x14ac:dyDescent="0.25">
      <c r="M27522"/>
    </row>
    <row r="27523" spans="13:13" x14ac:dyDescent="0.25">
      <c r="M27523"/>
    </row>
    <row r="27524" spans="13:13" x14ac:dyDescent="0.25">
      <c r="M27524"/>
    </row>
    <row r="27525" spans="13:13" x14ac:dyDescent="0.25">
      <c r="M27525"/>
    </row>
    <row r="27526" spans="13:13" x14ac:dyDescent="0.25">
      <c r="M27526"/>
    </row>
    <row r="27527" spans="13:13" x14ac:dyDescent="0.25">
      <c r="M27527"/>
    </row>
    <row r="27528" spans="13:13" x14ac:dyDescent="0.25">
      <c r="M27528"/>
    </row>
    <row r="27529" spans="13:13" x14ac:dyDescent="0.25">
      <c r="M27529"/>
    </row>
    <row r="27530" spans="13:13" x14ac:dyDescent="0.25">
      <c r="M27530"/>
    </row>
    <row r="27531" spans="13:13" x14ac:dyDescent="0.25">
      <c r="M27531"/>
    </row>
    <row r="27532" spans="13:13" x14ac:dyDescent="0.25">
      <c r="M27532"/>
    </row>
    <row r="27533" spans="13:13" x14ac:dyDescent="0.25">
      <c r="M27533"/>
    </row>
    <row r="27534" spans="13:13" x14ac:dyDescent="0.25">
      <c r="M27534"/>
    </row>
    <row r="27535" spans="13:13" x14ac:dyDescent="0.25">
      <c r="M27535"/>
    </row>
    <row r="27536" spans="13:13" x14ac:dyDescent="0.25">
      <c r="M27536"/>
    </row>
    <row r="27537" spans="13:13" x14ac:dyDescent="0.25">
      <c r="M27537"/>
    </row>
    <row r="27538" spans="13:13" x14ac:dyDescent="0.25">
      <c r="M27538"/>
    </row>
    <row r="27539" spans="13:13" x14ac:dyDescent="0.25">
      <c r="M27539"/>
    </row>
    <row r="27540" spans="13:13" x14ac:dyDescent="0.25">
      <c r="M27540"/>
    </row>
    <row r="27541" spans="13:13" x14ac:dyDescent="0.25">
      <c r="M27541"/>
    </row>
    <row r="27542" spans="13:13" x14ac:dyDescent="0.25">
      <c r="M27542"/>
    </row>
    <row r="27543" spans="13:13" x14ac:dyDescent="0.25">
      <c r="M27543"/>
    </row>
    <row r="27544" spans="13:13" x14ac:dyDescent="0.25">
      <c r="M27544"/>
    </row>
    <row r="27545" spans="13:13" x14ac:dyDescent="0.25">
      <c r="M27545"/>
    </row>
    <row r="27546" spans="13:13" x14ac:dyDescent="0.25">
      <c r="M27546"/>
    </row>
    <row r="27547" spans="13:13" x14ac:dyDescent="0.25">
      <c r="M27547"/>
    </row>
    <row r="27548" spans="13:13" x14ac:dyDescent="0.25">
      <c r="M27548"/>
    </row>
    <row r="27549" spans="13:13" x14ac:dyDescent="0.25">
      <c r="M27549"/>
    </row>
    <row r="27550" spans="13:13" x14ac:dyDescent="0.25">
      <c r="M27550"/>
    </row>
    <row r="27551" spans="13:13" x14ac:dyDescent="0.25">
      <c r="M27551"/>
    </row>
    <row r="27552" spans="13:13" x14ac:dyDescent="0.25">
      <c r="M27552"/>
    </row>
    <row r="27553" spans="13:13" x14ac:dyDescent="0.25">
      <c r="M27553"/>
    </row>
    <row r="27554" spans="13:13" x14ac:dyDescent="0.25">
      <c r="M27554"/>
    </row>
    <row r="27555" spans="13:13" x14ac:dyDescent="0.25">
      <c r="M27555"/>
    </row>
    <row r="27556" spans="13:13" x14ac:dyDescent="0.25">
      <c r="M27556"/>
    </row>
    <row r="27557" spans="13:13" x14ac:dyDescent="0.25">
      <c r="M27557"/>
    </row>
    <row r="27558" spans="13:13" x14ac:dyDescent="0.25">
      <c r="M27558"/>
    </row>
    <row r="27559" spans="13:13" x14ac:dyDescent="0.25">
      <c r="M27559"/>
    </row>
    <row r="27560" spans="13:13" x14ac:dyDescent="0.25">
      <c r="M27560"/>
    </row>
    <row r="27561" spans="13:13" x14ac:dyDescent="0.25">
      <c r="M27561"/>
    </row>
    <row r="27562" spans="13:13" x14ac:dyDescent="0.25">
      <c r="M27562"/>
    </row>
    <row r="27563" spans="13:13" x14ac:dyDescent="0.25">
      <c r="M27563"/>
    </row>
    <row r="27564" spans="13:13" x14ac:dyDescent="0.25">
      <c r="M27564"/>
    </row>
    <row r="27565" spans="13:13" x14ac:dyDescent="0.25">
      <c r="M27565"/>
    </row>
    <row r="27566" spans="13:13" x14ac:dyDescent="0.25">
      <c r="M27566"/>
    </row>
    <row r="27567" spans="13:13" x14ac:dyDescent="0.25">
      <c r="M27567"/>
    </row>
    <row r="27568" spans="13:13" x14ac:dyDescent="0.25">
      <c r="M27568"/>
    </row>
    <row r="27569" spans="13:13" x14ac:dyDescent="0.25">
      <c r="M27569"/>
    </row>
    <row r="27570" spans="13:13" x14ac:dyDescent="0.25">
      <c r="M27570"/>
    </row>
    <row r="27571" spans="13:13" x14ac:dyDescent="0.25">
      <c r="M27571"/>
    </row>
    <row r="27572" spans="13:13" x14ac:dyDescent="0.25">
      <c r="M27572"/>
    </row>
    <row r="27573" spans="13:13" x14ac:dyDescent="0.25">
      <c r="M27573"/>
    </row>
    <row r="27574" spans="13:13" x14ac:dyDescent="0.25">
      <c r="M27574"/>
    </row>
    <row r="27575" spans="13:13" x14ac:dyDescent="0.25">
      <c r="M27575"/>
    </row>
    <row r="27576" spans="13:13" x14ac:dyDescent="0.25">
      <c r="M27576"/>
    </row>
    <row r="27577" spans="13:13" x14ac:dyDescent="0.25">
      <c r="M27577"/>
    </row>
    <row r="27578" spans="13:13" x14ac:dyDescent="0.25">
      <c r="M27578"/>
    </row>
    <row r="27579" spans="13:13" x14ac:dyDescent="0.25">
      <c r="M27579"/>
    </row>
    <row r="27580" spans="13:13" x14ac:dyDescent="0.25">
      <c r="M27580"/>
    </row>
    <row r="27581" spans="13:13" x14ac:dyDescent="0.25">
      <c r="M27581"/>
    </row>
    <row r="27582" spans="13:13" x14ac:dyDescent="0.25">
      <c r="M27582"/>
    </row>
    <row r="27583" spans="13:13" x14ac:dyDescent="0.25">
      <c r="M27583"/>
    </row>
    <row r="27584" spans="13:13" x14ac:dyDescent="0.25">
      <c r="M27584"/>
    </row>
    <row r="27585" spans="13:13" x14ac:dyDescent="0.25">
      <c r="M27585"/>
    </row>
    <row r="27586" spans="13:13" x14ac:dyDescent="0.25">
      <c r="M27586"/>
    </row>
    <row r="27587" spans="13:13" x14ac:dyDescent="0.25">
      <c r="M27587"/>
    </row>
    <row r="27588" spans="13:13" x14ac:dyDescent="0.25">
      <c r="M27588"/>
    </row>
    <row r="27589" spans="13:13" x14ac:dyDescent="0.25">
      <c r="M27589"/>
    </row>
    <row r="27590" spans="13:13" x14ac:dyDescent="0.25">
      <c r="M27590"/>
    </row>
    <row r="27591" spans="13:13" x14ac:dyDescent="0.25">
      <c r="M27591"/>
    </row>
    <row r="27592" spans="13:13" x14ac:dyDescent="0.25">
      <c r="M27592"/>
    </row>
    <row r="27593" spans="13:13" x14ac:dyDescent="0.25">
      <c r="M27593"/>
    </row>
    <row r="27594" spans="13:13" x14ac:dyDescent="0.25">
      <c r="M27594"/>
    </row>
    <row r="27595" spans="13:13" x14ac:dyDescent="0.25">
      <c r="M27595"/>
    </row>
    <row r="27596" spans="13:13" x14ac:dyDescent="0.25">
      <c r="M27596"/>
    </row>
    <row r="27597" spans="13:13" x14ac:dyDescent="0.25">
      <c r="M27597"/>
    </row>
    <row r="27598" spans="13:13" x14ac:dyDescent="0.25">
      <c r="M27598"/>
    </row>
    <row r="27599" spans="13:13" x14ac:dyDescent="0.25">
      <c r="M27599"/>
    </row>
    <row r="27600" spans="13:13" x14ac:dyDescent="0.25">
      <c r="M27600"/>
    </row>
    <row r="27601" spans="13:13" x14ac:dyDescent="0.25">
      <c r="M27601"/>
    </row>
    <row r="27602" spans="13:13" x14ac:dyDescent="0.25">
      <c r="M27602"/>
    </row>
    <row r="27603" spans="13:13" x14ac:dyDescent="0.25">
      <c r="M27603"/>
    </row>
    <row r="27604" spans="13:13" x14ac:dyDescent="0.25">
      <c r="M27604"/>
    </row>
    <row r="27605" spans="13:13" x14ac:dyDescent="0.25">
      <c r="M27605"/>
    </row>
    <row r="27606" spans="13:13" x14ac:dyDescent="0.25">
      <c r="M27606"/>
    </row>
    <row r="27607" spans="13:13" x14ac:dyDescent="0.25">
      <c r="M27607"/>
    </row>
    <row r="27608" spans="13:13" x14ac:dyDescent="0.25">
      <c r="M27608"/>
    </row>
    <row r="27609" spans="13:13" x14ac:dyDescent="0.25">
      <c r="M27609"/>
    </row>
    <row r="27610" spans="13:13" x14ac:dyDescent="0.25">
      <c r="M27610"/>
    </row>
    <row r="27611" spans="13:13" x14ac:dyDescent="0.25">
      <c r="M27611"/>
    </row>
    <row r="27612" spans="13:13" x14ac:dyDescent="0.25">
      <c r="M27612"/>
    </row>
    <row r="27613" spans="13:13" x14ac:dyDescent="0.25">
      <c r="M27613"/>
    </row>
    <row r="27614" spans="13:13" x14ac:dyDescent="0.25">
      <c r="M27614"/>
    </row>
    <row r="27615" spans="13:13" x14ac:dyDescent="0.25">
      <c r="M27615"/>
    </row>
    <row r="27616" spans="13:13" x14ac:dyDescent="0.25">
      <c r="M27616"/>
    </row>
    <row r="27617" spans="13:13" x14ac:dyDescent="0.25">
      <c r="M27617"/>
    </row>
    <row r="27618" spans="13:13" x14ac:dyDescent="0.25">
      <c r="M27618"/>
    </row>
    <row r="27619" spans="13:13" x14ac:dyDescent="0.25">
      <c r="M27619"/>
    </row>
    <row r="27620" spans="13:13" x14ac:dyDescent="0.25">
      <c r="M27620"/>
    </row>
    <row r="27621" spans="13:13" x14ac:dyDescent="0.25">
      <c r="M27621"/>
    </row>
    <row r="27622" spans="13:13" x14ac:dyDescent="0.25">
      <c r="M27622"/>
    </row>
    <row r="27623" spans="13:13" x14ac:dyDescent="0.25">
      <c r="M27623"/>
    </row>
    <row r="27624" spans="13:13" x14ac:dyDescent="0.25">
      <c r="M27624"/>
    </row>
    <row r="27625" spans="13:13" x14ac:dyDescent="0.25">
      <c r="M27625"/>
    </row>
    <row r="27626" spans="13:13" x14ac:dyDescent="0.25">
      <c r="M27626"/>
    </row>
    <row r="27627" spans="13:13" x14ac:dyDescent="0.25">
      <c r="M27627"/>
    </row>
    <row r="27628" spans="13:13" x14ac:dyDescent="0.25">
      <c r="M27628"/>
    </row>
    <row r="27629" spans="13:13" x14ac:dyDescent="0.25">
      <c r="M27629"/>
    </row>
    <row r="27630" spans="13:13" x14ac:dyDescent="0.25">
      <c r="M27630"/>
    </row>
    <row r="27631" spans="13:13" x14ac:dyDescent="0.25">
      <c r="M27631"/>
    </row>
    <row r="27632" spans="13:13" x14ac:dyDescent="0.25">
      <c r="M27632"/>
    </row>
    <row r="27633" spans="13:13" x14ac:dyDescent="0.25">
      <c r="M27633"/>
    </row>
    <row r="27634" spans="13:13" x14ac:dyDescent="0.25">
      <c r="M27634"/>
    </row>
    <row r="27635" spans="13:13" x14ac:dyDescent="0.25">
      <c r="M27635"/>
    </row>
    <row r="27636" spans="13:13" x14ac:dyDescent="0.25">
      <c r="M27636"/>
    </row>
    <row r="27637" spans="13:13" x14ac:dyDescent="0.25">
      <c r="M27637"/>
    </row>
    <row r="27638" spans="13:13" x14ac:dyDescent="0.25">
      <c r="M27638"/>
    </row>
    <row r="27639" spans="13:13" x14ac:dyDescent="0.25">
      <c r="M27639"/>
    </row>
    <row r="27640" spans="13:13" x14ac:dyDescent="0.25">
      <c r="M27640"/>
    </row>
    <row r="27641" spans="13:13" x14ac:dyDescent="0.25">
      <c r="M27641"/>
    </row>
    <row r="27642" spans="13:13" x14ac:dyDescent="0.25">
      <c r="M27642"/>
    </row>
    <row r="27643" spans="13:13" x14ac:dyDescent="0.25">
      <c r="M27643"/>
    </row>
    <row r="27644" spans="13:13" x14ac:dyDescent="0.25">
      <c r="M27644"/>
    </row>
    <row r="27645" spans="13:13" x14ac:dyDescent="0.25">
      <c r="M27645"/>
    </row>
    <row r="27646" spans="13:13" x14ac:dyDescent="0.25">
      <c r="M27646"/>
    </row>
    <row r="27647" spans="13:13" x14ac:dyDescent="0.25">
      <c r="M27647"/>
    </row>
    <row r="27648" spans="13:13" x14ac:dyDescent="0.25">
      <c r="M27648"/>
    </row>
    <row r="27649" spans="13:13" x14ac:dyDescent="0.25">
      <c r="M27649"/>
    </row>
    <row r="27650" spans="13:13" x14ac:dyDescent="0.25">
      <c r="M27650"/>
    </row>
    <row r="27651" spans="13:13" x14ac:dyDescent="0.25">
      <c r="M27651"/>
    </row>
    <row r="27652" spans="13:13" x14ac:dyDescent="0.25">
      <c r="M27652"/>
    </row>
    <row r="27653" spans="13:13" x14ac:dyDescent="0.25">
      <c r="M27653"/>
    </row>
    <row r="27654" spans="13:13" x14ac:dyDescent="0.25">
      <c r="M27654"/>
    </row>
    <row r="27655" spans="13:13" x14ac:dyDescent="0.25">
      <c r="M27655"/>
    </row>
    <row r="27656" spans="13:13" x14ac:dyDescent="0.25">
      <c r="M27656"/>
    </row>
    <row r="27657" spans="13:13" x14ac:dyDescent="0.25">
      <c r="M27657"/>
    </row>
    <row r="27658" spans="13:13" x14ac:dyDescent="0.25">
      <c r="M27658"/>
    </row>
    <row r="27659" spans="13:13" x14ac:dyDescent="0.25">
      <c r="M27659"/>
    </row>
    <row r="27660" spans="13:13" x14ac:dyDescent="0.25">
      <c r="M27660"/>
    </row>
    <row r="27661" spans="13:13" x14ac:dyDescent="0.25">
      <c r="M27661"/>
    </row>
    <row r="27662" spans="13:13" x14ac:dyDescent="0.25">
      <c r="M27662"/>
    </row>
    <row r="27663" spans="13:13" x14ac:dyDescent="0.25">
      <c r="M27663"/>
    </row>
    <row r="27664" spans="13:13" x14ac:dyDescent="0.25">
      <c r="M27664"/>
    </row>
    <row r="27665" spans="13:13" x14ac:dyDescent="0.25">
      <c r="M27665"/>
    </row>
    <row r="27666" spans="13:13" x14ac:dyDescent="0.25">
      <c r="M27666"/>
    </row>
    <row r="27667" spans="13:13" x14ac:dyDescent="0.25">
      <c r="M27667"/>
    </row>
    <row r="27668" spans="13:13" x14ac:dyDescent="0.25">
      <c r="M27668"/>
    </row>
    <row r="27669" spans="13:13" x14ac:dyDescent="0.25">
      <c r="M27669"/>
    </row>
    <row r="27670" spans="13:13" x14ac:dyDescent="0.25">
      <c r="M27670"/>
    </row>
    <row r="27671" spans="13:13" x14ac:dyDescent="0.25">
      <c r="M27671"/>
    </row>
    <row r="27672" spans="13:13" x14ac:dyDescent="0.25">
      <c r="M27672"/>
    </row>
    <row r="27673" spans="13:13" x14ac:dyDescent="0.25">
      <c r="M27673"/>
    </row>
    <row r="27674" spans="13:13" x14ac:dyDescent="0.25">
      <c r="M27674"/>
    </row>
    <row r="27675" spans="13:13" x14ac:dyDescent="0.25">
      <c r="M27675"/>
    </row>
    <row r="27676" spans="13:13" x14ac:dyDescent="0.25">
      <c r="M27676"/>
    </row>
    <row r="27677" spans="13:13" x14ac:dyDescent="0.25">
      <c r="M27677"/>
    </row>
    <row r="27678" spans="13:13" x14ac:dyDescent="0.25">
      <c r="M27678"/>
    </row>
    <row r="27679" spans="13:13" x14ac:dyDescent="0.25">
      <c r="M27679"/>
    </row>
    <row r="27680" spans="13:13" x14ac:dyDescent="0.25">
      <c r="M27680"/>
    </row>
    <row r="27681" spans="13:13" x14ac:dyDescent="0.25">
      <c r="M27681"/>
    </row>
    <row r="27682" spans="13:13" x14ac:dyDescent="0.25">
      <c r="M27682"/>
    </row>
    <row r="27683" spans="13:13" x14ac:dyDescent="0.25">
      <c r="M27683"/>
    </row>
    <row r="27684" spans="13:13" x14ac:dyDescent="0.25">
      <c r="M27684"/>
    </row>
    <row r="27685" spans="13:13" x14ac:dyDescent="0.25">
      <c r="M27685"/>
    </row>
    <row r="27686" spans="13:13" x14ac:dyDescent="0.25">
      <c r="M27686"/>
    </row>
    <row r="27687" spans="13:13" x14ac:dyDescent="0.25">
      <c r="M27687"/>
    </row>
    <row r="27688" spans="13:13" x14ac:dyDescent="0.25">
      <c r="M27688"/>
    </row>
    <row r="27689" spans="13:13" x14ac:dyDescent="0.25">
      <c r="M27689"/>
    </row>
    <row r="27690" spans="13:13" x14ac:dyDescent="0.25">
      <c r="M27690"/>
    </row>
    <row r="27691" spans="13:13" x14ac:dyDescent="0.25">
      <c r="M27691"/>
    </row>
    <row r="27692" spans="13:13" x14ac:dyDescent="0.25">
      <c r="M27692"/>
    </row>
    <row r="27693" spans="13:13" x14ac:dyDescent="0.25">
      <c r="M27693"/>
    </row>
    <row r="27694" spans="13:13" x14ac:dyDescent="0.25">
      <c r="M27694"/>
    </row>
    <row r="27695" spans="13:13" x14ac:dyDescent="0.25">
      <c r="M27695"/>
    </row>
    <row r="27696" spans="13:13" x14ac:dyDescent="0.25">
      <c r="M27696"/>
    </row>
    <row r="27697" spans="13:13" x14ac:dyDescent="0.25">
      <c r="M27697"/>
    </row>
    <row r="27698" spans="13:13" x14ac:dyDescent="0.25">
      <c r="M27698"/>
    </row>
    <row r="27699" spans="13:13" x14ac:dyDescent="0.25">
      <c r="M27699"/>
    </row>
    <row r="27700" spans="13:13" x14ac:dyDescent="0.25">
      <c r="M27700"/>
    </row>
    <row r="27701" spans="13:13" x14ac:dyDescent="0.25">
      <c r="M27701"/>
    </row>
    <row r="27702" spans="13:13" x14ac:dyDescent="0.25">
      <c r="M27702"/>
    </row>
    <row r="27703" spans="13:13" x14ac:dyDescent="0.25">
      <c r="M27703"/>
    </row>
    <row r="27704" spans="13:13" x14ac:dyDescent="0.25">
      <c r="M27704"/>
    </row>
    <row r="27705" spans="13:13" x14ac:dyDescent="0.25">
      <c r="M27705"/>
    </row>
    <row r="27706" spans="13:13" x14ac:dyDescent="0.25">
      <c r="M27706"/>
    </row>
    <row r="27707" spans="13:13" x14ac:dyDescent="0.25">
      <c r="M27707"/>
    </row>
    <row r="27708" spans="13:13" x14ac:dyDescent="0.25">
      <c r="M27708"/>
    </row>
    <row r="27709" spans="13:13" x14ac:dyDescent="0.25">
      <c r="M27709"/>
    </row>
    <row r="27710" spans="13:13" x14ac:dyDescent="0.25">
      <c r="M27710"/>
    </row>
    <row r="27711" spans="13:13" x14ac:dyDescent="0.25">
      <c r="M27711"/>
    </row>
    <row r="27712" spans="13:13" x14ac:dyDescent="0.25">
      <c r="M27712"/>
    </row>
    <row r="27713" spans="13:13" x14ac:dyDescent="0.25">
      <c r="M27713"/>
    </row>
    <row r="27714" spans="13:13" x14ac:dyDescent="0.25">
      <c r="M27714"/>
    </row>
    <row r="27715" spans="13:13" x14ac:dyDescent="0.25">
      <c r="M27715"/>
    </row>
    <row r="27716" spans="13:13" x14ac:dyDescent="0.25">
      <c r="M27716"/>
    </row>
    <row r="27717" spans="13:13" x14ac:dyDescent="0.25">
      <c r="M27717"/>
    </row>
    <row r="27718" spans="13:13" x14ac:dyDescent="0.25">
      <c r="M27718"/>
    </row>
    <row r="27719" spans="13:13" x14ac:dyDescent="0.25">
      <c r="M27719"/>
    </row>
    <row r="27720" spans="13:13" x14ac:dyDescent="0.25">
      <c r="M27720"/>
    </row>
    <row r="27721" spans="13:13" x14ac:dyDescent="0.25">
      <c r="M27721"/>
    </row>
    <row r="27722" spans="13:13" x14ac:dyDescent="0.25">
      <c r="M27722"/>
    </row>
    <row r="27723" spans="13:13" x14ac:dyDescent="0.25">
      <c r="M27723"/>
    </row>
    <row r="27724" spans="13:13" x14ac:dyDescent="0.25">
      <c r="M27724"/>
    </row>
    <row r="27725" spans="13:13" x14ac:dyDescent="0.25">
      <c r="M27725"/>
    </row>
    <row r="27726" spans="13:13" x14ac:dyDescent="0.25">
      <c r="M27726"/>
    </row>
    <row r="27727" spans="13:13" x14ac:dyDescent="0.25">
      <c r="M27727"/>
    </row>
    <row r="27728" spans="13:13" x14ac:dyDescent="0.25">
      <c r="M27728"/>
    </row>
    <row r="27729" spans="13:13" x14ac:dyDescent="0.25">
      <c r="M27729"/>
    </row>
    <row r="27730" spans="13:13" x14ac:dyDescent="0.25">
      <c r="M27730"/>
    </row>
    <row r="27731" spans="13:13" x14ac:dyDescent="0.25">
      <c r="M27731"/>
    </row>
    <row r="27732" spans="13:13" x14ac:dyDescent="0.25">
      <c r="M27732"/>
    </row>
    <row r="27733" spans="13:13" x14ac:dyDescent="0.25">
      <c r="M27733"/>
    </row>
    <row r="27734" spans="13:13" x14ac:dyDescent="0.25">
      <c r="M27734"/>
    </row>
    <row r="27735" spans="13:13" x14ac:dyDescent="0.25">
      <c r="M27735"/>
    </row>
    <row r="27736" spans="13:13" x14ac:dyDescent="0.25">
      <c r="M27736"/>
    </row>
    <row r="27737" spans="13:13" x14ac:dyDescent="0.25">
      <c r="M27737"/>
    </row>
    <row r="27738" spans="13:13" x14ac:dyDescent="0.25">
      <c r="M27738"/>
    </row>
    <row r="27739" spans="13:13" x14ac:dyDescent="0.25">
      <c r="M27739"/>
    </row>
    <row r="27740" spans="13:13" x14ac:dyDescent="0.25">
      <c r="M27740"/>
    </row>
    <row r="27741" spans="13:13" x14ac:dyDescent="0.25">
      <c r="M27741"/>
    </row>
    <row r="27742" spans="13:13" x14ac:dyDescent="0.25">
      <c r="M27742"/>
    </row>
    <row r="27743" spans="13:13" x14ac:dyDescent="0.25">
      <c r="M27743"/>
    </row>
    <row r="27744" spans="13:13" x14ac:dyDescent="0.25">
      <c r="M27744"/>
    </row>
    <row r="27745" spans="13:13" x14ac:dyDescent="0.25">
      <c r="M27745"/>
    </row>
    <row r="27746" spans="13:13" x14ac:dyDescent="0.25">
      <c r="M27746"/>
    </row>
    <row r="27747" spans="13:13" x14ac:dyDescent="0.25">
      <c r="M27747"/>
    </row>
    <row r="27748" spans="13:13" x14ac:dyDescent="0.25">
      <c r="M27748"/>
    </row>
    <row r="27749" spans="13:13" x14ac:dyDescent="0.25">
      <c r="M27749"/>
    </row>
    <row r="27750" spans="13:13" x14ac:dyDescent="0.25">
      <c r="M27750"/>
    </row>
    <row r="27751" spans="13:13" x14ac:dyDescent="0.25">
      <c r="M27751"/>
    </row>
    <row r="27752" spans="13:13" x14ac:dyDescent="0.25">
      <c r="M27752"/>
    </row>
    <row r="27753" spans="13:13" x14ac:dyDescent="0.25">
      <c r="M27753"/>
    </row>
    <row r="27754" spans="13:13" x14ac:dyDescent="0.25">
      <c r="M27754"/>
    </row>
    <row r="27755" spans="13:13" x14ac:dyDescent="0.25">
      <c r="M27755"/>
    </row>
    <row r="27756" spans="13:13" x14ac:dyDescent="0.25">
      <c r="M27756"/>
    </row>
    <row r="27757" spans="13:13" x14ac:dyDescent="0.25">
      <c r="M27757"/>
    </row>
    <row r="27758" spans="13:13" x14ac:dyDescent="0.25">
      <c r="M27758"/>
    </row>
    <row r="27759" spans="13:13" x14ac:dyDescent="0.25">
      <c r="M27759"/>
    </row>
    <row r="27760" spans="13:13" x14ac:dyDescent="0.25">
      <c r="M27760"/>
    </row>
    <row r="27761" spans="13:13" x14ac:dyDescent="0.25">
      <c r="M27761"/>
    </row>
    <row r="27762" spans="13:13" x14ac:dyDescent="0.25">
      <c r="M27762"/>
    </row>
    <row r="27763" spans="13:13" x14ac:dyDescent="0.25">
      <c r="M27763"/>
    </row>
    <row r="27764" spans="13:13" x14ac:dyDescent="0.25">
      <c r="M27764"/>
    </row>
    <row r="27765" spans="13:13" x14ac:dyDescent="0.25">
      <c r="M27765"/>
    </row>
    <row r="27766" spans="13:13" x14ac:dyDescent="0.25">
      <c r="M27766"/>
    </row>
    <row r="27767" spans="13:13" x14ac:dyDescent="0.25">
      <c r="M27767"/>
    </row>
    <row r="27768" spans="13:13" x14ac:dyDescent="0.25">
      <c r="M27768"/>
    </row>
    <row r="27769" spans="13:13" x14ac:dyDescent="0.25">
      <c r="M27769"/>
    </row>
    <row r="27770" spans="13:13" x14ac:dyDescent="0.25">
      <c r="M27770"/>
    </row>
    <row r="27771" spans="13:13" x14ac:dyDescent="0.25">
      <c r="M27771"/>
    </row>
    <row r="27772" spans="13:13" x14ac:dyDescent="0.25">
      <c r="M27772"/>
    </row>
    <row r="27773" spans="13:13" x14ac:dyDescent="0.25">
      <c r="M27773"/>
    </row>
    <row r="27774" spans="13:13" x14ac:dyDescent="0.25">
      <c r="M27774"/>
    </row>
    <row r="27775" spans="13:13" x14ac:dyDescent="0.25">
      <c r="M27775"/>
    </row>
    <row r="27776" spans="13:13" x14ac:dyDescent="0.25">
      <c r="M27776"/>
    </row>
    <row r="27777" spans="13:13" x14ac:dyDescent="0.25">
      <c r="M27777"/>
    </row>
    <row r="27778" spans="13:13" x14ac:dyDescent="0.25">
      <c r="M27778"/>
    </row>
    <row r="27779" spans="13:13" x14ac:dyDescent="0.25">
      <c r="M27779"/>
    </row>
    <row r="27780" spans="13:13" x14ac:dyDescent="0.25">
      <c r="M27780"/>
    </row>
    <row r="27781" spans="13:13" x14ac:dyDescent="0.25">
      <c r="M27781"/>
    </row>
    <row r="27782" spans="13:13" x14ac:dyDescent="0.25">
      <c r="M27782"/>
    </row>
    <row r="27783" spans="13:13" x14ac:dyDescent="0.25">
      <c r="M27783"/>
    </row>
    <row r="27784" spans="13:13" x14ac:dyDescent="0.25">
      <c r="M27784"/>
    </row>
    <row r="27785" spans="13:13" x14ac:dyDescent="0.25">
      <c r="M27785"/>
    </row>
    <row r="27786" spans="13:13" x14ac:dyDescent="0.25">
      <c r="M27786"/>
    </row>
    <row r="27787" spans="13:13" x14ac:dyDescent="0.25">
      <c r="M27787"/>
    </row>
    <row r="27788" spans="13:13" x14ac:dyDescent="0.25">
      <c r="M27788"/>
    </row>
    <row r="27789" spans="13:13" x14ac:dyDescent="0.25">
      <c r="M27789"/>
    </row>
    <row r="27790" spans="13:13" x14ac:dyDescent="0.25">
      <c r="M27790"/>
    </row>
    <row r="27791" spans="13:13" x14ac:dyDescent="0.25">
      <c r="M27791"/>
    </row>
    <row r="27792" spans="13:13" x14ac:dyDescent="0.25">
      <c r="M27792"/>
    </row>
    <row r="27793" spans="13:13" x14ac:dyDescent="0.25">
      <c r="M27793"/>
    </row>
    <row r="27794" spans="13:13" x14ac:dyDescent="0.25">
      <c r="M27794"/>
    </row>
    <row r="27795" spans="13:13" x14ac:dyDescent="0.25">
      <c r="M27795"/>
    </row>
    <row r="27796" spans="13:13" x14ac:dyDescent="0.25">
      <c r="M27796"/>
    </row>
    <row r="27797" spans="13:13" x14ac:dyDescent="0.25">
      <c r="M27797"/>
    </row>
    <row r="27798" spans="13:13" x14ac:dyDescent="0.25">
      <c r="M27798"/>
    </row>
    <row r="27799" spans="13:13" x14ac:dyDescent="0.25">
      <c r="M27799"/>
    </row>
    <row r="27800" spans="13:13" x14ac:dyDescent="0.25">
      <c r="M27800"/>
    </row>
    <row r="27801" spans="13:13" x14ac:dyDescent="0.25">
      <c r="M27801"/>
    </row>
    <row r="27802" spans="13:13" x14ac:dyDescent="0.25">
      <c r="M27802"/>
    </row>
    <row r="27803" spans="13:13" x14ac:dyDescent="0.25">
      <c r="M27803"/>
    </row>
    <row r="27804" spans="13:13" x14ac:dyDescent="0.25">
      <c r="M27804"/>
    </row>
    <row r="27805" spans="13:13" x14ac:dyDescent="0.25">
      <c r="M27805"/>
    </row>
    <row r="27806" spans="13:13" x14ac:dyDescent="0.25">
      <c r="M27806"/>
    </row>
    <row r="27807" spans="13:13" x14ac:dyDescent="0.25">
      <c r="M27807"/>
    </row>
    <row r="27808" spans="13:13" x14ac:dyDescent="0.25">
      <c r="M27808"/>
    </row>
    <row r="27809" spans="13:13" x14ac:dyDescent="0.25">
      <c r="M27809"/>
    </row>
    <row r="27810" spans="13:13" x14ac:dyDescent="0.25">
      <c r="M27810"/>
    </row>
    <row r="27811" spans="13:13" x14ac:dyDescent="0.25">
      <c r="M27811"/>
    </row>
    <row r="27812" spans="13:13" x14ac:dyDescent="0.25">
      <c r="M27812"/>
    </row>
    <row r="27813" spans="13:13" x14ac:dyDescent="0.25">
      <c r="M27813"/>
    </row>
    <row r="27814" spans="13:13" x14ac:dyDescent="0.25">
      <c r="M27814"/>
    </row>
    <row r="27815" spans="13:13" x14ac:dyDescent="0.25">
      <c r="M27815"/>
    </row>
    <row r="27816" spans="13:13" x14ac:dyDescent="0.25">
      <c r="M27816"/>
    </row>
    <row r="27817" spans="13:13" x14ac:dyDescent="0.25">
      <c r="M27817"/>
    </row>
    <row r="27818" spans="13:13" x14ac:dyDescent="0.25">
      <c r="M27818"/>
    </row>
    <row r="27819" spans="13:13" x14ac:dyDescent="0.25">
      <c r="M27819"/>
    </row>
    <row r="27820" spans="13:13" x14ac:dyDescent="0.25">
      <c r="M27820"/>
    </row>
    <row r="27821" spans="13:13" x14ac:dyDescent="0.25">
      <c r="M27821"/>
    </row>
    <row r="27822" spans="13:13" x14ac:dyDescent="0.25">
      <c r="M27822"/>
    </row>
    <row r="27823" spans="13:13" x14ac:dyDescent="0.25">
      <c r="M27823"/>
    </row>
    <row r="27824" spans="13:13" x14ac:dyDescent="0.25">
      <c r="M27824"/>
    </row>
    <row r="27825" spans="13:13" x14ac:dyDescent="0.25">
      <c r="M27825"/>
    </row>
    <row r="27826" spans="13:13" x14ac:dyDescent="0.25">
      <c r="M27826"/>
    </row>
    <row r="27827" spans="13:13" x14ac:dyDescent="0.25">
      <c r="M27827"/>
    </row>
    <row r="27828" spans="13:13" x14ac:dyDescent="0.25">
      <c r="M27828"/>
    </row>
    <row r="27829" spans="13:13" x14ac:dyDescent="0.25">
      <c r="M27829"/>
    </row>
    <row r="27830" spans="13:13" x14ac:dyDescent="0.25">
      <c r="M27830"/>
    </row>
    <row r="27831" spans="13:13" x14ac:dyDescent="0.25">
      <c r="M27831"/>
    </row>
    <row r="27832" spans="13:13" x14ac:dyDescent="0.25">
      <c r="M27832"/>
    </row>
    <row r="27833" spans="13:13" x14ac:dyDescent="0.25">
      <c r="M27833"/>
    </row>
    <row r="27834" spans="13:13" x14ac:dyDescent="0.25">
      <c r="M27834"/>
    </row>
    <row r="27835" spans="13:13" x14ac:dyDescent="0.25">
      <c r="M27835"/>
    </row>
    <row r="27836" spans="13:13" x14ac:dyDescent="0.25">
      <c r="M27836"/>
    </row>
    <row r="27837" spans="13:13" x14ac:dyDescent="0.25">
      <c r="M27837"/>
    </row>
    <row r="27838" spans="13:13" x14ac:dyDescent="0.25">
      <c r="M27838"/>
    </row>
    <row r="27839" spans="13:13" x14ac:dyDescent="0.25">
      <c r="M27839"/>
    </row>
    <row r="27840" spans="13:13" x14ac:dyDescent="0.25">
      <c r="M27840"/>
    </row>
    <row r="27841" spans="13:13" x14ac:dyDescent="0.25">
      <c r="M27841"/>
    </row>
    <row r="27842" spans="13:13" x14ac:dyDescent="0.25">
      <c r="M27842"/>
    </row>
    <row r="27843" spans="13:13" x14ac:dyDescent="0.25">
      <c r="M27843"/>
    </row>
    <row r="27844" spans="13:13" x14ac:dyDescent="0.25">
      <c r="M27844"/>
    </row>
    <row r="27845" spans="13:13" x14ac:dyDescent="0.25">
      <c r="M27845"/>
    </row>
    <row r="27846" spans="13:13" x14ac:dyDescent="0.25">
      <c r="M27846"/>
    </row>
    <row r="27847" spans="13:13" x14ac:dyDescent="0.25">
      <c r="M27847"/>
    </row>
    <row r="27848" spans="13:13" x14ac:dyDescent="0.25">
      <c r="M27848"/>
    </row>
    <row r="27849" spans="13:13" x14ac:dyDescent="0.25">
      <c r="M27849"/>
    </row>
    <row r="27850" spans="13:13" x14ac:dyDescent="0.25">
      <c r="M27850"/>
    </row>
    <row r="27851" spans="13:13" x14ac:dyDescent="0.25">
      <c r="M27851"/>
    </row>
    <row r="27852" spans="13:13" x14ac:dyDescent="0.25">
      <c r="M27852"/>
    </row>
    <row r="27853" spans="13:13" x14ac:dyDescent="0.25">
      <c r="M27853"/>
    </row>
    <row r="27854" spans="13:13" x14ac:dyDescent="0.25">
      <c r="M27854"/>
    </row>
    <row r="27855" spans="13:13" x14ac:dyDescent="0.25">
      <c r="M27855"/>
    </row>
    <row r="27856" spans="13:13" x14ac:dyDescent="0.25">
      <c r="M27856"/>
    </row>
    <row r="27857" spans="13:13" x14ac:dyDescent="0.25">
      <c r="M27857"/>
    </row>
    <row r="27858" spans="13:13" x14ac:dyDescent="0.25">
      <c r="M27858"/>
    </row>
    <row r="27859" spans="13:13" x14ac:dyDescent="0.25">
      <c r="M27859"/>
    </row>
    <row r="27860" spans="13:13" x14ac:dyDescent="0.25">
      <c r="M27860"/>
    </row>
    <row r="27861" spans="13:13" x14ac:dyDescent="0.25">
      <c r="M27861"/>
    </row>
    <row r="27862" spans="13:13" x14ac:dyDescent="0.25">
      <c r="M27862"/>
    </row>
    <row r="27863" spans="13:13" x14ac:dyDescent="0.25">
      <c r="M27863"/>
    </row>
    <row r="27864" spans="13:13" x14ac:dyDescent="0.25">
      <c r="M27864"/>
    </row>
    <row r="27865" spans="13:13" x14ac:dyDescent="0.25">
      <c r="M27865"/>
    </row>
    <row r="27866" spans="13:13" x14ac:dyDescent="0.25">
      <c r="M27866"/>
    </row>
    <row r="27867" spans="13:13" x14ac:dyDescent="0.25">
      <c r="M27867"/>
    </row>
    <row r="27868" spans="13:13" x14ac:dyDescent="0.25">
      <c r="M27868"/>
    </row>
    <row r="27869" spans="13:13" x14ac:dyDescent="0.25">
      <c r="M27869"/>
    </row>
    <row r="27870" spans="13:13" x14ac:dyDescent="0.25">
      <c r="M27870"/>
    </row>
    <row r="27871" spans="13:13" x14ac:dyDescent="0.25">
      <c r="M27871"/>
    </row>
    <row r="27872" spans="13:13" x14ac:dyDescent="0.25">
      <c r="M27872"/>
    </row>
    <row r="27873" spans="13:13" x14ac:dyDescent="0.25">
      <c r="M27873"/>
    </row>
    <row r="27874" spans="13:13" x14ac:dyDescent="0.25">
      <c r="M27874"/>
    </row>
    <row r="27875" spans="13:13" x14ac:dyDescent="0.25">
      <c r="M27875"/>
    </row>
    <row r="27876" spans="13:13" x14ac:dyDescent="0.25">
      <c r="M27876"/>
    </row>
    <row r="27877" spans="13:13" x14ac:dyDescent="0.25">
      <c r="M27877"/>
    </row>
    <row r="27878" spans="13:13" x14ac:dyDescent="0.25">
      <c r="M27878"/>
    </row>
    <row r="27879" spans="13:13" x14ac:dyDescent="0.25">
      <c r="M27879"/>
    </row>
    <row r="27880" spans="13:13" x14ac:dyDescent="0.25">
      <c r="M27880"/>
    </row>
    <row r="27881" spans="13:13" x14ac:dyDescent="0.25">
      <c r="M27881"/>
    </row>
    <row r="27882" spans="13:13" x14ac:dyDescent="0.25">
      <c r="M27882"/>
    </row>
    <row r="27883" spans="13:13" x14ac:dyDescent="0.25">
      <c r="M27883"/>
    </row>
    <row r="27884" spans="13:13" x14ac:dyDescent="0.25">
      <c r="M27884"/>
    </row>
    <row r="27885" spans="13:13" x14ac:dyDescent="0.25">
      <c r="M27885"/>
    </row>
    <row r="27886" spans="13:13" x14ac:dyDescent="0.25">
      <c r="M27886"/>
    </row>
    <row r="27887" spans="13:13" x14ac:dyDescent="0.25">
      <c r="M27887"/>
    </row>
    <row r="27888" spans="13:13" x14ac:dyDescent="0.25">
      <c r="M27888"/>
    </row>
    <row r="27889" spans="13:13" x14ac:dyDescent="0.25">
      <c r="M27889"/>
    </row>
    <row r="27890" spans="13:13" x14ac:dyDescent="0.25">
      <c r="M27890"/>
    </row>
    <row r="27891" spans="13:13" x14ac:dyDescent="0.25">
      <c r="M27891"/>
    </row>
    <row r="27892" spans="13:13" x14ac:dyDescent="0.25">
      <c r="M27892"/>
    </row>
    <row r="27893" spans="13:13" x14ac:dyDescent="0.25">
      <c r="M27893"/>
    </row>
    <row r="27894" spans="13:13" x14ac:dyDescent="0.25">
      <c r="M27894"/>
    </row>
    <row r="27895" spans="13:13" x14ac:dyDescent="0.25">
      <c r="M27895"/>
    </row>
    <row r="27896" spans="13:13" x14ac:dyDescent="0.25">
      <c r="M27896"/>
    </row>
    <row r="27897" spans="13:13" x14ac:dyDescent="0.25">
      <c r="M27897"/>
    </row>
    <row r="27898" spans="13:13" x14ac:dyDescent="0.25">
      <c r="M27898"/>
    </row>
    <row r="27899" spans="13:13" x14ac:dyDescent="0.25">
      <c r="M27899"/>
    </row>
    <row r="27900" spans="13:13" x14ac:dyDescent="0.25">
      <c r="M27900"/>
    </row>
    <row r="27901" spans="13:13" x14ac:dyDescent="0.25">
      <c r="M27901"/>
    </row>
    <row r="27902" spans="13:13" x14ac:dyDescent="0.25">
      <c r="M27902"/>
    </row>
    <row r="27903" spans="13:13" x14ac:dyDescent="0.25">
      <c r="M27903"/>
    </row>
    <row r="27904" spans="13:13" x14ac:dyDescent="0.25">
      <c r="M27904"/>
    </row>
    <row r="27905" spans="13:13" x14ac:dyDescent="0.25">
      <c r="M27905"/>
    </row>
    <row r="27906" spans="13:13" x14ac:dyDescent="0.25">
      <c r="M27906"/>
    </row>
    <row r="27907" spans="13:13" x14ac:dyDescent="0.25">
      <c r="M27907"/>
    </row>
    <row r="27908" spans="13:13" x14ac:dyDescent="0.25">
      <c r="M27908"/>
    </row>
    <row r="27909" spans="13:13" x14ac:dyDescent="0.25">
      <c r="M27909"/>
    </row>
    <row r="27910" spans="13:13" x14ac:dyDescent="0.25">
      <c r="M27910"/>
    </row>
    <row r="27911" spans="13:13" x14ac:dyDescent="0.25">
      <c r="M27911"/>
    </row>
    <row r="27912" spans="13:13" x14ac:dyDescent="0.25">
      <c r="M27912"/>
    </row>
    <row r="27913" spans="13:13" x14ac:dyDescent="0.25">
      <c r="M27913"/>
    </row>
    <row r="27914" spans="13:13" x14ac:dyDescent="0.25">
      <c r="M27914"/>
    </row>
    <row r="27915" spans="13:13" x14ac:dyDescent="0.25">
      <c r="M27915"/>
    </row>
    <row r="27916" spans="13:13" x14ac:dyDescent="0.25">
      <c r="M27916"/>
    </row>
    <row r="27917" spans="13:13" x14ac:dyDescent="0.25">
      <c r="M27917"/>
    </row>
    <row r="27918" spans="13:13" x14ac:dyDescent="0.25">
      <c r="M27918"/>
    </row>
    <row r="27919" spans="13:13" x14ac:dyDescent="0.25">
      <c r="M27919"/>
    </row>
    <row r="27920" spans="13:13" x14ac:dyDescent="0.25">
      <c r="M27920"/>
    </row>
    <row r="27921" spans="13:13" x14ac:dyDescent="0.25">
      <c r="M27921"/>
    </row>
    <row r="27922" spans="13:13" x14ac:dyDescent="0.25">
      <c r="M27922"/>
    </row>
    <row r="27923" spans="13:13" x14ac:dyDescent="0.25">
      <c r="M27923"/>
    </row>
    <row r="27924" spans="13:13" x14ac:dyDescent="0.25">
      <c r="M27924"/>
    </row>
    <row r="27925" spans="13:13" x14ac:dyDescent="0.25">
      <c r="M27925"/>
    </row>
    <row r="27926" spans="13:13" x14ac:dyDescent="0.25">
      <c r="M27926"/>
    </row>
    <row r="27927" spans="13:13" x14ac:dyDescent="0.25">
      <c r="M27927"/>
    </row>
    <row r="27928" spans="13:13" x14ac:dyDescent="0.25">
      <c r="M27928"/>
    </row>
    <row r="27929" spans="13:13" x14ac:dyDescent="0.25">
      <c r="M27929"/>
    </row>
    <row r="27930" spans="13:13" x14ac:dyDescent="0.25">
      <c r="M27930"/>
    </row>
    <row r="27931" spans="13:13" x14ac:dyDescent="0.25">
      <c r="M27931"/>
    </row>
    <row r="27932" spans="13:13" x14ac:dyDescent="0.25">
      <c r="M27932"/>
    </row>
    <row r="27933" spans="13:13" x14ac:dyDescent="0.25">
      <c r="M27933"/>
    </row>
    <row r="27934" spans="13:13" x14ac:dyDescent="0.25">
      <c r="M27934"/>
    </row>
    <row r="27935" spans="13:13" x14ac:dyDescent="0.25">
      <c r="M27935"/>
    </row>
    <row r="27936" spans="13:13" x14ac:dyDescent="0.25">
      <c r="M27936"/>
    </row>
    <row r="27937" spans="13:13" x14ac:dyDescent="0.25">
      <c r="M27937"/>
    </row>
    <row r="27938" spans="13:13" x14ac:dyDescent="0.25">
      <c r="M27938"/>
    </row>
    <row r="27939" spans="13:13" x14ac:dyDescent="0.25">
      <c r="M27939"/>
    </row>
    <row r="27940" spans="13:13" x14ac:dyDescent="0.25">
      <c r="M27940"/>
    </row>
    <row r="27941" spans="13:13" x14ac:dyDescent="0.25">
      <c r="M27941"/>
    </row>
    <row r="27942" spans="13:13" x14ac:dyDescent="0.25">
      <c r="M27942"/>
    </row>
    <row r="27943" spans="13:13" x14ac:dyDescent="0.25">
      <c r="M27943"/>
    </row>
    <row r="27944" spans="13:13" x14ac:dyDescent="0.25">
      <c r="M27944"/>
    </row>
    <row r="27945" spans="13:13" x14ac:dyDescent="0.25">
      <c r="M27945"/>
    </row>
    <row r="27946" spans="13:13" x14ac:dyDescent="0.25">
      <c r="M27946"/>
    </row>
    <row r="27947" spans="13:13" x14ac:dyDescent="0.25">
      <c r="M27947"/>
    </row>
    <row r="27948" spans="13:13" x14ac:dyDescent="0.25">
      <c r="M27948"/>
    </row>
    <row r="27949" spans="13:13" x14ac:dyDescent="0.25">
      <c r="M27949"/>
    </row>
    <row r="27950" spans="13:13" x14ac:dyDescent="0.25">
      <c r="M27950"/>
    </row>
    <row r="27951" spans="13:13" x14ac:dyDescent="0.25">
      <c r="M27951"/>
    </row>
    <row r="27952" spans="13:13" x14ac:dyDescent="0.25">
      <c r="M27952"/>
    </row>
    <row r="27953" spans="13:13" x14ac:dyDescent="0.25">
      <c r="M27953"/>
    </row>
    <row r="27954" spans="13:13" x14ac:dyDescent="0.25">
      <c r="M27954"/>
    </row>
    <row r="27955" spans="13:13" x14ac:dyDescent="0.25">
      <c r="M27955"/>
    </row>
    <row r="27956" spans="13:13" x14ac:dyDescent="0.25">
      <c r="M27956"/>
    </row>
    <row r="27957" spans="13:13" x14ac:dyDescent="0.25">
      <c r="M27957"/>
    </row>
    <row r="27958" spans="13:13" x14ac:dyDescent="0.25">
      <c r="M27958"/>
    </row>
    <row r="27959" spans="13:13" x14ac:dyDescent="0.25">
      <c r="M27959"/>
    </row>
    <row r="27960" spans="13:13" x14ac:dyDescent="0.25">
      <c r="M27960"/>
    </row>
    <row r="27961" spans="13:13" x14ac:dyDescent="0.25">
      <c r="M27961"/>
    </row>
    <row r="27962" spans="13:13" x14ac:dyDescent="0.25">
      <c r="M27962"/>
    </row>
    <row r="27963" spans="13:13" x14ac:dyDescent="0.25">
      <c r="M27963"/>
    </row>
    <row r="27964" spans="13:13" x14ac:dyDescent="0.25">
      <c r="M27964"/>
    </row>
    <row r="27965" spans="13:13" x14ac:dyDescent="0.25">
      <c r="M27965"/>
    </row>
    <row r="27966" spans="13:13" x14ac:dyDescent="0.25">
      <c r="M27966"/>
    </row>
    <row r="27967" spans="13:13" x14ac:dyDescent="0.25">
      <c r="M27967"/>
    </row>
    <row r="27968" spans="13:13" x14ac:dyDescent="0.25">
      <c r="M27968"/>
    </row>
    <row r="27969" spans="13:13" x14ac:dyDescent="0.25">
      <c r="M27969"/>
    </row>
    <row r="27970" spans="13:13" x14ac:dyDescent="0.25">
      <c r="M27970"/>
    </row>
    <row r="27971" spans="13:13" x14ac:dyDescent="0.25">
      <c r="M27971"/>
    </row>
    <row r="27972" spans="13:13" x14ac:dyDescent="0.25">
      <c r="M27972"/>
    </row>
    <row r="27973" spans="13:13" x14ac:dyDescent="0.25">
      <c r="M27973"/>
    </row>
    <row r="27974" spans="13:13" x14ac:dyDescent="0.25">
      <c r="M27974"/>
    </row>
    <row r="27975" spans="13:13" x14ac:dyDescent="0.25">
      <c r="M27975"/>
    </row>
    <row r="27976" spans="13:13" x14ac:dyDescent="0.25">
      <c r="M27976"/>
    </row>
    <row r="27977" spans="13:13" x14ac:dyDescent="0.25">
      <c r="M27977"/>
    </row>
    <row r="27978" spans="13:13" x14ac:dyDescent="0.25">
      <c r="M27978"/>
    </row>
    <row r="27979" spans="13:13" x14ac:dyDescent="0.25">
      <c r="M27979"/>
    </row>
    <row r="27980" spans="13:13" x14ac:dyDescent="0.25">
      <c r="M27980"/>
    </row>
    <row r="27981" spans="13:13" x14ac:dyDescent="0.25">
      <c r="M27981"/>
    </row>
    <row r="27982" spans="13:13" x14ac:dyDescent="0.25">
      <c r="M27982"/>
    </row>
    <row r="27983" spans="13:13" x14ac:dyDescent="0.25">
      <c r="M27983"/>
    </row>
    <row r="27984" spans="13:13" x14ac:dyDescent="0.25">
      <c r="M27984"/>
    </row>
    <row r="27985" spans="13:13" x14ac:dyDescent="0.25">
      <c r="M27985"/>
    </row>
    <row r="27986" spans="13:13" x14ac:dyDescent="0.25">
      <c r="M27986"/>
    </row>
    <row r="27987" spans="13:13" x14ac:dyDescent="0.25">
      <c r="M27987"/>
    </row>
    <row r="27988" spans="13:13" x14ac:dyDescent="0.25">
      <c r="M27988"/>
    </row>
    <row r="27989" spans="13:13" x14ac:dyDescent="0.25">
      <c r="M27989"/>
    </row>
    <row r="27990" spans="13:13" x14ac:dyDescent="0.25">
      <c r="M27990"/>
    </row>
    <row r="27991" spans="13:13" x14ac:dyDescent="0.25">
      <c r="M27991"/>
    </row>
    <row r="27992" spans="13:13" x14ac:dyDescent="0.25">
      <c r="M27992"/>
    </row>
    <row r="27993" spans="13:13" x14ac:dyDescent="0.25">
      <c r="M27993"/>
    </row>
    <row r="27994" spans="13:13" x14ac:dyDescent="0.25">
      <c r="M27994"/>
    </row>
    <row r="27995" spans="13:13" x14ac:dyDescent="0.25">
      <c r="M27995"/>
    </row>
    <row r="27996" spans="13:13" x14ac:dyDescent="0.25">
      <c r="M27996"/>
    </row>
    <row r="27997" spans="13:13" x14ac:dyDescent="0.25">
      <c r="M27997"/>
    </row>
    <row r="27998" spans="13:13" x14ac:dyDescent="0.25">
      <c r="M27998"/>
    </row>
    <row r="27999" spans="13:13" x14ac:dyDescent="0.25">
      <c r="M27999"/>
    </row>
    <row r="28000" spans="13:13" x14ac:dyDescent="0.25">
      <c r="M28000"/>
    </row>
    <row r="28001" spans="13:13" x14ac:dyDescent="0.25">
      <c r="M28001"/>
    </row>
    <row r="28002" spans="13:13" x14ac:dyDescent="0.25">
      <c r="M28002"/>
    </row>
    <row r="28003" spans="13:13" x14ac:dyDescent="0.25">
      <c r="M28003"/>
    </row>
    <row r="28004" spans="13:13" x14ac:dyDescent="0.25">
      <c r="M28004"/>
    </row>
    <row r="28005" spans="13:13" x14ac:dyDescent="0.25">
      <c r="M28005"/>
    </row>
    <row r="28006" spans="13:13" x14ac:dyDescent="0.25">
      <c r="M28006"/>
    </row>
    <row r="28007" spans="13:13" x14ac:dyDescent="0.25">
      <c r="M28007"/>
    </row>
    <row r="28008" spans="13:13" x14ac:dyDescent="0.25">
      <c r="M28008"/>
    </row>
    <row r="28009" spans="13:13" x14ac:dyDescent="0.25">
      <c r="M28009"/>
    </row>
    <row r="28010" spans="13:13" x14ac:dyDescent="0.25">
      <c r="M28010"/>
    </row>
    <row r="28011" spans="13:13" x14ac:dyDescent="0.25">
      <c r="M28011"/>
    </row>
    <row r="28012" spans="13:13" x14ac:dyDescent="0.25">
      <c r="M28012"/>
    </row>
    <row r="28013" spans="13:13" x14ac:dyDescent="0.25">
      <c r="M28013"/>
    </row>
    <row r="28014" spans="13:13" x14ac:dyDescent="0.25">
      <c r="M28014"/>
    </row>
    <row r="28015" spans="13:13" x14ac:dyDescent="0.25">
      <c r="M28015"/>
    </row>
    <row r="28016" spans="13:13" x14ac:dyDescent="0.25">
      <c r="M28016"/>
    </row>
    <row r="28017" spans="13:13" x14ac:dyDescent="0.25">
      <c r="M28017"/>
    </row>
    <row r="28018" spans="13:13" x14ac:dyDescent="0.25">
      <c r="M28018"/>
    </row>
    <row r="28019" spans="13:13" x14ac:dyDescent="0.25">
      <c r="M28019"/>
    </row>
    <row r="28020" spans="13:13" x14ac:dyDescent="0.25">
      <c r="M28020"/>
    </row>
    <row r="28021" spans="13:13" x14ac:dyDescent="0.25">
      <c r="M28021"/>
    </row>
    <row r="28022" spans="13:13" x14ac:dyDescent="0.25">
      <c r="M28022"/>
    </row>
    <row r="28023" spans="13:13" x14ac:dyDescent="0.25">
      <c r="M28023"/>
    </row>
    <row r="28024" spans="13:13" x14ac:dyDescent="0.25">
      <c r="M28024"/>
    </row>
    <row r="28025" spans="13:13" x14ac:dyDescent="0.25">
      <c r="M28025"/>
    </row>
    <row r="28026" spans="13:13" x14ac:dyDescent="0.25">
      <c r="M28026"/>
    </row>
    <row r="28027" spans="13:13" x14ac:dyDescent="0.25">
      <c r="M28027"/>
    </row>
    <row r="28028" spans="13:13" x14ac:dyDescent="0.25">
      <c r="M28028"/>
    </row>
    <row r="28029" spans="13:13" x14ac:dyDescent="0.25">
      <c r="M28029"/>
    </row>
    <row r="28030" spans="13:13" x14ac:dyDescent="0.25">
      <c r="M28030"/>
    </row>
    <row r="28031" spans="13:13" x14ac:dyDescent="0.25">
      <c r="M28031"/>
    </row>
    <row r="28032" spans="13:13" x14ac:dyDescent="0.25">
      <c r="M28032"/>
    </row>
    <row r="28033" spans="13:13" x14ac:dyDescent="0.25">
      <c r="M28033"/>
    </row>
    <row r="28034" spans="13:13" x14ac:dyDescent="0.25">
      <c r="M28034"/>
    </row>
    <row r="28035" spans="13:13" x14ac:dyDescent="0.25">
      <c r="M28035"/>
    </row>
    <row r="28036" spans="13:13" x14ac:dyDescent="0.25">
      <c r="M28036"/>
    </row>
    <row r="28037" spans="13:13" x14ac:dyDescent="0.25">
      <c r="M28037"/>
    </row>
    <row r="28038" spans="13:13" x14ac:dyDescent="0.25">
      <c r="M28038"/>
    </row>
    <row r="28039" spans="13:13" x14ac:dyDescent="0.25">
      <c r="M28039"/>
    </row>
    <row r="28040" spans="13:13" x14ac:dyDescent="0.25">
      <c r="M28040"/>
    </row>
    <row r="28041" spans="13:13" x14ac:dyDescent="0.25">
      <c r="M28041"/>
    </row>
    <row r="28042" spans="13:13" x14ac:dyDescent="0.25">
      <c r="M28042"/>
    </row>
    <row r="28043" spans="13:13" x14ac:dyDescent="0.25">
      <c r="M28043"/>
    </row>
    <row r="28044" spans="13:13" x14ac:dyDescent="0.25">
      <c r="M28044"/>
    </row>
    <row r="28045" spans="13:13" x14ac:dyDescent="0.25">
      <c r="M28045"/>
    </row>
    <row r="28046" spans="13:13" x14ac:dyDescent="0.25">
      <c r="M28046"/>
    </row>
    <row r="28047" spans="13:13" x14ac:dyDescent="0.25">
      <c r="M28047"/>
    </row>
    <row r="28048" spans="13:13" x14ac:dyDescent="0.25">
      <c r="M28048"/>
    </row>
    <row r="28049" spans="13:13" x14ac:dyDescent="0.25">
      <c r="M28049"/>
    </row>
    <row r="28050" spans="13:13" x14ac:dyDescent="0.25">
      <c r="M28050"/>
    </row>
    <row r="28051" spans="13:13" x14ac:dyDescent="0.25">
      <c r="M28051"/>
    </row>
    <row r="28052" spans="13:13" x14ac:dyDescent="0.25">
      <c r="M28052"/>
    </row>
    <row r="28053" spans="13:13" x14ac:dyDescent="0.25">
      <c r="M28053"/>
    </row>
    <row r="28054" spans="13:13" x14ac:dyDescent="0.25">
      <c r="M28054"/>
    </row>
    <row r="28055" spans="13:13" x14ac:dyDescent="0.25">
      <c r="M28055"/>
    </row>
    <row r="28056" spans="13:13" x14ac:dyDescent="0.25">
      <c r="M28056"/>
    </row>
    <row r="28057" spans="13:13" x14ac:dyDescent="0.25">
      <c r="M28057"/>
    </row>
    <row r="28058" spans="13:13" x14ac:dyDescent="0.25">
      <c r="M28058"/>
    </row>
    <row r="28059" spans="13:13" x14ac:dyDescent="0.25">
      <c r="M28059"/>
    </row>
    <row r="28060" spans="13:13" x14ac:dyDescent="0.25">
      <c r="M28060"/>
    </row>
    <row r="28061" spans="13:13" x14ac:dyDescent="0.25">
      <c r="M28061"/>
    </row>
    <row r="28062" spans="13:13" x14ac:dyDescent="0.25">
      <c r="M28062"/>
    </row>
    <row r="28063" spans="13:13" x14ac:dyDescent="0.25">
      <c r="M28063"/>
    </row>
    <row r="28064" spans="13:13" x14ac:dyDescent="0.25">
      <c r="M28064"/>
    </row>
    <row r="28065" spans="13:13" x14ac:dyDescent="0.25">
      <c r="M28065"/>
    </row>
    <row r="28066" spans="13:13" x14ac:dyDescent="0.25">
      <c r="M28066"/>
    </row>
    <row r="28067" spans="13:13" x14ac:dyDescent="0.25">
      <c r="M28067"/>
    </row>
    <row r="28068" spans="13:13" x14ac:dyDescent="0.25">
      <c r="M28068"/>
    </row>
    <row r="28069" spans="13:13" x14ac:dyDescent="0.25">
      <c r="M28069"/>
    </row>
    <row r="28070" spans="13:13" x14ac:dyDescent="0.25">
      <c r="M28070"/>
    </row>
    <row r="28071" spans="13:13" x14ac:dyDescent="0.25">
      <c r="M28071"/>
    </row>
    <row r="28072" spans="13:13" x14ac:dyDescent="0.25">
      <c r="M28072"/>
    </row>
    <row r="28073" spans="13:13" x14ac:dyDescent="0.25">
      <c r="M28073"/>
    </row>
    <row r="28074" spans="13:13" x14ac:dyDescent="0.25">
      <c r="M28074"/>
    </row>
    <row r="28075" spans="13:13" x14ac:dyDescent="0.25">
      <c r="M28075"/>
    </row>
    <row r="28076" spans="13:13" x14ac:dyDescent="0.25">
      <c r="M28076"/>
    </row>
    <row r="28077" spans="13:13" x14ac:dyDescent="0.25">
      <c r="M28077"/>
    </row>
    <row r="28078" spans="13:13" x14ac:dyDescent="0.25">
      <c r="M28078"/>
    </row>
    <row r="28079" spans="13:13" x14ac:dyDescent="0.25">
      <c r="M28079"/>
    </row>
    <row r="28080" spans="13:13" x14ac:dyDescent="0.25">
      <c r="M28080"/>
    </row>
    <row r="28081" spans="13:13" x14ac:dyDescent="0.25">
      <c r="M28081"/>
    </row>
    <row r="28082" spans="13:13" x14ac:dyDescent="0.25">
      <c r="M28082"/>
    </row>
    <row r="28083" spans="13:13" x14ac:dyDescent="0.25">
      <c r="M28083"/>
    </row>
    <row r="28084" spans="13:13" x14ac:dyDescent="0.25">
      <c r="M28084"/>
    </row>
    <row r="28085" spans="13:13" x14ac:dyDescent="0.25">
      <c r="M28085"/>
    </row>
    <row r="28086" spans="13:13" x14ac:dyDescent="0.25">
      <c r="M28086"/>
    </row>
    <row r="28087" spans="13:13" x14ac:dyDescent="0.25">
      <c r="M28087"/>
    </row>
    <row r="28088" spans="13:13" x14ac:dyDescent="0.25">
      <c r="M28088"/>
    </row>
    <row r="28089" spans="13:13" x14ac:dyDescent="0.25">
      <c r="M28089"/>
    </row>
    <row r="28090" spans="13:13" x14ac:dyDescent="0.25">
      <c r="M28090"/>
    </row>
    <row r="28091" spans="13:13" x14ac:dyDescent="0.25">
      <c r="M28091"/>
    </row>
    <row r="28092" spans="13:13" x14ac:dyDescent="0.25">
      <c r="M28092"/>
    </row>
    <row r="28093" spans="13:13" x14ac:dyDescent="0.25">
      <c r="M28093"/>
    </row>
    <row r="28094" spans="13:13" x14ac:dyDescent="0.25">
      <c r="M28094"/>
    </row>
    <row r="28095" spans="13:13" x14ac:dyDescent="0.25">
      <c r="M28095"/>
    </row>
    <row r="28096" spans="13:13" x14ac:dyDescent="0.25">
      <c r="M28096"/>
    </row>
    <row r="28097" spans="13:13" x14ac:dyDescent="0.25">
      <c r="M28097"/>
    </row>
    <row r="28098" spans="13:13" x14ac:dyDescent="0.25">
      <c r="M28098"/>
    </row>
    <row r="28099" spans="13:13" x14ac:dyDescent="0.25">
      <c r="M28099"/>
    </row>
    <row r="28100" spans="13:13" x14ac:dyDescent="0.25">
      <c r="M28100"/>
    </row>
    <row r="28101" spans="13:13" x14ac:dyDescent="0.25">
      <c r="M28101"/>
    </row>
    <row r="28102" spans="13:13" x14ac:dyDescent="0.25">
      <c r="M28102"/>
    </row>
    <row r="28103" spans="13:13" x14ac:dyDescent="0.25">
      <c r="M28103"/>
    </row>
    <row r="28104" spans="13:13" x14ac:dyDescent="0.25">
      <c r="M28104"/>
    </row>
    <row r="28105" spans="13:13" x14ac:dyDescent="0.25">
      <c r="M28105"/>
    </row>
    <row r="28106" spans="13:13" x14ac:dyDescent="0.25">
      <c r="M28106"/>
    </row>
    <row r="28107" spans="13:13" x14ac:dyDescent="0.25">
      <c r="M28107"/>
    </row>
    <row r="28108" spans="13:13" x14ac:dyDescent="0.25">
      <c r="M28108"/>
    </row>
    <row r="28109" spans="13:13" x14ac:dyDescent="0.25">
      <c r="M28109"/>
    </row>
    <row r="28110" spans="13:13" x14ac:dyDescent="0.25">
      <c r="M28110"/>
    </row>
    <row r="28111" spans="13:13" x14ac:dyDescent="0.25">
      <c r="M28111"/>
    </row>
    <row r="28112" spans="13:13" x14ac:dyDescent="0.25">
      <c r="M28112"/>
    </row>
    <row r="28113" spans="13:13" x14ac:dyDescent="0.25">
      <c r="M28113"/>
    </row>
    <row r="28114" spans="13:13" x14ac:dyDescent="0.25">
      <c r="M28114"/>
    </row>
    <row r="28115" spans="13:13" x14ac:dyDescent="0.25">
      <c r="M28115"/>
    </row>
    <row r="28116" spans="13:13" x14ac:dyDescent="0.25">
      <c r="M28116"/>
    </row>
    <row r="28117" spans="13:13" x14ac:dyDescent="0.25">
      <c r="M28117"/>
    </row>
    <row r="28118" spans="13:13" x14ac:dyDescent="0.25">
      <c r="M28118"/>
    </row>
    <row r="28119" spans="13:13" x14ac:dyDescent="0.25">
      <c r="M28119"/>
    </row>
    <row r="28120" spans="13:13" x14ac:dyDescent="0.25">
      <c r="M28120"/>
    </row>
    <row r="28121" spans="13:13" x14ac:dyDescent="0.25">
      <c r="M28121"/>
    </row>
    <row r="28122" spans="13:13" x14ac:dyDescent="0.25">
      <c r="M28122"/>
    </row>
    <row r="28123" spans="13:13" x14ac:dyDescent="0.25">
      <c r="M28123"/>
    </row>
    <row r="28124" spans="13:13" x14ac:dyDescent="0.25">
      <c r="M28124"/>
    </row>
    <row r="28125" spans="13:13" x14ac:dyDescent="0.25">
      <c r="M28125"/>
    </row>
    <row r="28126" spans="13:13" x14ac:dyDescent="0.25">
      <c r="M28126"/>
    </row>
    <row r="28127" spans="13:13" x14ac:dyDescent="0.25">
      <c r="M28127"/>
    </row>
    <row r="28128" spans="13:13" x14ac:dyDescent="0.25">
      <c r="M28128"/>
    </row>
    <row r="28129" spans="13:13" x14ac:dyDescent="0.25">
      <c r="M28129"/>
    </row>
    <row r="28130" spans="13:13" x14ac:dyDescent="0.25">
      <c r="M28130"/>
    </row>
    <row r="28131" spans="13:13" x14ac:dyDescent="0.25">
      <c r="M28131"/>
    </row>
    <row r="28132" spans="13:13" x14ac:dyDescent="0.25">
      <c r="M28132"/>
    </row>
    <row r="28133" spans="13:13" x14ac:dyDescent="0.25">
      <c r="M28133"/>
    </row>
    <row r="28134" spans="13:13" x14ac:dyDescent="0.25">
      <c r="M28134"/>
    </row>
    <row r="28135" spans="13:13" x14ac:dyDescent="0.25">
      <c r="M28135"/>
    </row>
    <row r="28136" spans="13:13" x14ac:dyDescent="0.25">
      <c r="M28136"/>
    </row>
    <row r="28137" spans="13:13" x14ac:dyDescent="0.25">
      <c r="M28137"/>
    </row>
    <row r="28138" spans="13:13" x14ac:dyDescent="0.25">
      <c r="M28138"/>
    </row>
    <row r="28139" spans="13:13" x14ac:dyDescent="0.25">
      <c r="M28139"/>
    </row>
    <row r="28140" spans="13:13" x14ac:dyDescent="0.25">
      <c r="M28140"/>
    </row>
    <row r="28141" spans="13:13" x14ac:dyDescent="0.25">
      <c r="M28141"/>
    </row>
    <row r="28142" spans="13:13" x14ac:dyDescent="0.25">
      <c r="M28142"/>
    </row>
    <row r="28143" spans="13:13" x14ac:dyDescent="0.25">
      <c r="M28143"/>
    </row>
    <row r="28144" spans="13:13" x14ac:dyDescent="0.25">
      <c r="M28144"/>
    </row>
    <row r="28145" spans="13:13" x14ac:dyDescent="0.25">
      <c r="M28145"/>
    </row>
    <row r="28146" spans="13:13" x14ac:dyDescent="0.25">
      <c r="M28146"/>
    </row>
    <row r="28147" spans="13:13" x14ac:dyDescent="0.25">
      <c r="M28147"/>
    </row>
    <row r="28148" spans="13:13" x14ac:dyDescent="0.25">
      <c r="M28148"/>
    </row>
    <row r="28149" spans="13:13" x14ac:dyDescent="0.25">
      <c r="M28149"/>
    </row>
    <row r="28150" spans="13:13" x14ac:dyDescent="0.25">
      <c r="M28150"/>
    </row>
    <row r="28151" spans="13:13" x14ac:dyDescent="0.25">
      <c r="M28151"/>
    </row>
    <row r="28152" spans="13:13" x14ac:dyDescent="0.25">
      <c r="M28152"/>
    </row>
    <row r="28153" spans="13:13" x14ac:dyDescent="0.25">
      <c r="M28153"/>
    </row>
    <row r="28154" spans="13:13" x14ac:dyDescent="0.25">
      <c r="M28154"/>
    </row>
    <row r="28155" spans="13:13" x14ac:dyDescent="0.25">
      <c r="M28155"/>
    </row>
    <row r="28156" spans="13:13" x14ac:dyDescent="0.25">
      <c r="M28156"/>
    </row>
    <row r="28157" spans="13:13" x14ac:dyDescent="0.25">
      <c r="M28157"/>
    </row>
    <row r="28158" spans="13:13" x14ac:dyDescent="0.25">
      <c r="M28158"/>
    </row>
    <row r="28159" spans="13:13" x14ac:dyDescent="0.25">
      <c r="M28159"/>
    </row>
    <row r="28160" spans="13:13" x14ac:dyDescent="0.25">
      <c r="M28160"/>
    </row>
    <row r="28161" spans="13:13" x14ac:dyDescent="0.25">
      <c r="M28161"/>
    </row>
    <row r="28162" spans="13:13" x14ac:dyDescent="0.25">
      <c r="M28162"/>
    </row>
    <row r="28163" spans="13:13" x14ac:dyDescent="0.25">
      <c r="M28163"/>
    </row>
    <row r="28164" spans="13:13" x14ac:dyDescent="0.25">
      <c r="M28164"/>
    </row>
    <row r="28165" spans="13:13" x14ac:dyDescent="0.25">
      <c r="M28165"/>
    </row>
    <row r="28166" spans="13:13" x14ac:dyDescent="0.25">
      <c r="M28166"/>
    </row>
    <row r="28167" spans="13:13" x14ac:dyDescent="0.25">
      <c r="M28167"/>
    </row>
    <row r="28168" spans="13:13" x14ac:dyDescent="0.25">
      <c r="M28168"/>
    </row>
    <row r="28169" spans="13:13" x14ac:dyDescent="0.25">
      <c r="M28169"/>
    </row>
    <row r="28170" spans="13:13" x14ac:dyDescent="0.25">
      <c r="M28170"/>
    </row>
    <row r="28171" spans="13:13" x14ac:dyDescent="0.25">
      <c r="M28171"/>
    </row>
    <row r="28172" spans="13:13" x14ac:dyDescent="0.25">
      <c r="M28172"/>
    </row>
    <row r="28173" spans="13:13" x14ac:dyDescent="0.25">
      <c r="M28173"/>
    </row>
    <row r="28174" spans="13:13" x14ac:dyDescent="0.25">
      <c r="M28174"/>
    </row>
    <row r="28175" spans="13:13" x14ac:dyDescent="0.25">
      <c r="M28175"/>
    </row>
    <row r="28176" spans="13:13" x14ac:dyDescent="0.25">
      <c r="M28176"/>
    </row>
    <row r="28177" spans="13:13" x14ac:dyDescent="0.25">
      <c r="M28177"/>
    </row>
    <row r="28178" spans="13:13" x14ac:dyDescent="0.25">
      <c r="M28178"/>
    </row>
    <row r="28179" spans="13:13" x14ac:dyDescent="0.25">
      <c r="M28179"/>
    </row>
    <row r="28180" spans="13:13" x14ac:dyDescent="0.25">
      <c r="M28180"/>
    </row>
    <row r="28181" spans="13:13" x14ac:dyDescent="0.25">
      <c r="M28181"/>
    </row>
    <row r="28182" spans="13:13" x14ac:dyDescent="0.25">
      <c r="M28182"/>
    </row>
    <row r="28183" spans="13:13" x14ac:dyDescent="0.25">
      <c r="M28183"/>
    </row>
    <row r="28184" spans="13:13" x14ac:dyDescent="0.25">
      <c r="M28184"/>
    </row>
    <row r="28185" spans="13:13" x14ac:dyDescent="0.25">
      <c r="M28185"/>
    </row>
    <row r="28186" spans="13:13" x14ac:dyDescent="0.25">
      <c r="M28186"/>
    </row>
    <row r="28187" spans="13:13" x14ac:dyDescent="0.25">
      <c r="M28187"/>
    </row>
    <row r="28188" spans="13:13" x14ac:dyDescent="0.25">
      <c r="M28188"/>
    </row>
    <row r="28189" spans="13:13" x14ac:dyDescent="0.25">
      <c r="M28189"/>
    </row>
    <row r="28190" spans="13:13" x14ac:dyDescent="0.25">
      <c r="M28190"/>
    </row>
    <row r="28191" spans="13:13" x14ac:dyDescent="0.25">
      <c r="M28191"/>
    </row>
    <row r="28192" spans="13:13" x14ac:dyDescent="0.25">
      <c r="M28192"/>
    </row>
    <row r="28193" spans="13:13" x14ac:dyDescent="0.25">
      <c r="M28193"/>
    </row>
    <row r="28194" spans="13:13" x14ac:dyDescent="0.25">
      <c r="M28194"/>
    </row>
    <row r="28195" spans="13:13" x14ac:dyDescent="0.25">
      <c r="M28195"/>
    </row>
    <row r="28196" spans="13:13" x14ac:dyDescent="0.25">
      <c r="M28196"/>
    </row>
    <row r="28197" spans="13:13" x14ac:dyDescent="0.25">
      <c r="M28197"/>
    </row>
    <row r="28198" spans="13:13" x14ac:dyDescent="0.25">
      <c r="M28198"/>
    </row>
    <row r="28199" spans="13:13" x14ac:dyDescent="0.25">
      <c r="M28199"/>
    </row>
    <row r="28200" spans="13:13" x14ac:dyDescent="0.25">
      <c r="M28200"/>
    </row>
    <row r="28201" spans="13:13" x14ac:dyDescent="0.25">
      <c r="M28201"/>
    </row>
    <row r="28202" spans="13:13" x14ac:dyDescent="0.25">
      <c r="M28202"/>
    </row>
    <row r="28203" spans="13:13" x14ac:dyDescent="0.25">
      <c r="M28203"/>
    </row>
    <row r="28204" spans="13:13" x14ac:dyDescent="0.25">
      <c r="M28204"/>
    </row>
    <row r="28205" spans="13:13" x14ac:dyDescent="0.25">
      <c r="M28205"/>
    </row>
    <row r="28206" spans="13:13" x14ac:dyDescent="0.25">
      <c r="M28206"/>
    </row>
    <row r="28207" spans="13:13" x14ac:dyDescent="0.25">
      <c r="M28207"/>
    </row>
    <row r="28208" spans="13:13" x14ac:dyDescent="0.25">
      <c r="M28208"/>
    </row>
    <row r="28209" spans="13:13" x14ac:dyDescent="0.25">
      <c r="M28209"/>
    </row>
    <row r="28210" spans="13:13" x14ac:dyDescent="0.25">
      <c r="M28210"/>
    </row>
    <row r="28211" spans="13:13" x14ac:dyDescent="0.25">
      <c r="M28211"/>
    </row>
    <row r="28212" spans="13:13" x14ac:dyDescent="0.25">
      <c r="M28212"/>
    </row>
    <row r="28213" spans="13:13" x14ac:dyDescent="0.25">
      <c r="M28213"/>
    </row>
    <row r="28214" spans="13:13" x14ac:dyDescent="0.25">
      <c r="M28214"/>
    </row>
    <row r="28215" spans="13:13" x14ac:dyDescent="0.25">
      <c r="M28215"/>
    </row>
    <row r="28216" spans="13:13" x14ac:dyDescent="0.25">
      <c r="M28216"/>
    </row>
    <row r="28217" spans="13:13" x14ac:dyDescent="0.25">
      <c r="M28217"/>
    </row>
    <row r="28218" spans="13:13" x14ac:dyDescent="0.25">
      <c r="M28218"/>
    </row>
    <row r="28219" spans="13:13" x14ac:dyDescent="0.25">
      <c r="M28219"/>
    </row>
    <row r="28220" spans="13:13" x14ac:dyDescent="0.25">
      <c r="M28220"/>
    </row>
    <row r="28221" spans="13:13" x14ac:dyDescent="0.25">
      <c r="M28221"/>
    </row>
    <row r="28222" spans="13:13" x14ac:dyDescent="0.25">
      <c r="M28222"/>
    </row>
    <row r="28223" spans="13:13" x14ac:dyDescent="0.25">
      <c r="M28223"/>
    </row>
    <row r="28224" spans="13:13" x14ac:dyDescent="0.25">
      <c r="M28224"/>
    </row>
    <row r="28225" spans="13:13" x14ac:dyDescent="0.25">
      <c r="M28225"/>
    </row>
    <row r="28226" spans="13:13" x14ac:dyDescent="0.25">
      <c r="M28226"/>
    </row>
    <row r="28227" spans="13:13" x14ac:dyDescent="0.25">
      <c r="M28227"/>
    </row>
    <row r="28228" spans="13:13" x14ac:dyDescent="0.25">
      <c r="M28228"/>
    </row>
    <row r="28229" spans="13:13" x14ac:dyDescent="0.25">
      <c r="M28229"/>
    </row>
    <row r="28230" spans="13:13" x14ac:dyDescent="0.25">
      <c r="M28230"/>
    </row>
    <row r="28231" spans="13:13" x14ac:dyDescent="0.25">
      <c r="M28231"/>
    </row>
    <row r="28232" spans="13:13" x14ac:dyDescent="0.25">
      <c r="M28232"/>
    </row>
    <row r="28233" spans="13:13" x14ac:dyDescent="0.25">
      <c r="M28233"/>
    </row>
    <row r="28234" spans="13:13" x14ac:dyDescent="0.25">
      <c r="M28234"/>
    </row>
    <row r="28235" spans="13:13" x14ac:dyDescent="0.25">
      <c r="M28235"/>
    </row>
    <row r="28236" spans="13:13" x14ac:dyDescent="0.25">
      <c r="M28236"/>
    </row>
    <row r="28237" spans="13:13" x14ac:dyDescent="0.25">
      <c r="M28237"/>
    </row>
    <row r="28238" spans="13:13" x14ac:dyDescent="0.25">
      <c r="M28238"/>
    </row>
    <row r="28239" spans="13:13" x14ac:dyDescent="0.25">
      <c r="M28239"/>
    </row>
    <row r="28240" spans="13:13" x14ac:dyDescent="0.25">
      <c r="M28240"/>
    </row>
    <row r="28241" spans="13:13" x14ac:dyDescent="0.25">
      <c r="M28241"/>
    </row>
    <row r="28242" spans="13:13" x14ac:dyDescent="0.25">
      <c r="M28242"/>
    </row>
    <row r="28243" spans="13:13" x14ac:dyDescent="0.25">
      <c r="M28243"/>
    </row>
    <row r="28244" spans="13:13" x14ac:dyDescent="0.25">
      <c r="M28244"/>
    </row>
    <row r="28245" spans="13:13" x14ac:dyDescent="0.25">
      <c r="M28245"/>
    </row>
    <row r="28246" spans="13:13" x14ac:dyDescent="0.25">
      <c r="M28246"/>
    </row>
    <row r="28247" spans="13:13" x14ac:dyDescent="0.25">
      <c r="M28247"/>
    </row>
    <row r="28248" spans="13:13" x14ac:dyDescent="0.25">
      <c r="M28248"/>
    </row>
    <row r="28249" spans="13:13" x14ac:dyDescent="0.25">
      <c r="M28249"/>
    </row>
    <row r="28250" spans="13:13" x14ac:dyDescent="0.25">
      <c r="M28250"/>
    </row>
    <row r="28251" spans="13:13" x14ac:dyDescent="0.25">
      <c r="M28251"/>
    </row>
    <row r="28252" spans="13:13" x14ac:dyDescent="0.25">
      <c r="M28252"/>
    </row>
    <row r="28253" spans="13:13" x14ac:dyDescent="0.25">
      <c r="M28253"/>
    </row>
    <row r="28254" spans="13:13" x14ac:dyDescent="0.25">
      <c r="M28254"/>
    </row>
    <row r="28255" spans="13:13" x14ac:dyDescent="0.25">
      <c r="M28255"/>
    </row>
    <row r="28256" spans="13:13" x14ac:dyDescent="0.25">
      <c r="M28256"/>
    </row>
    <row r="28257" spans="13:13" x14ac:dyDescent="0.25">
      <c r="M28257"/>
    </row>
    <row r="28258" spans="13:13" x14ac:dyDescent="0.25">
      <c r="M28258"/>
    </row>
    <row r="28259" spans="13:13" x14ac:dyDescent="0.25">
      <c r="M28259"/>
    </row>
    <row r="28260" spans="13:13" x14ac:dyDescent="0.25">
      <c r="M28260"/>
    </row>
    <row r="28261" spans="13:13" x14ac:dyDescent="0.25">
      <c r="M28261"/>
    </row>
    <row r="28262" spans="13:13" x14ac:dyDescent="0.25">
      <c r="M28262"/>
    </row>
    <row r="28263" spans="13:13" x14ac:dyDescent="0.25">
      <c r="M28263"/>
    </row>
    <row r="28264" spans="13:13" x14ac:dyDescent="0.25">
      <c r="M28264"/>
    </row>
    <row r="28265" spans="13:13" x14ac:dyDescent="0.25">
      <c r="M28265"/>
    </row>
    <row r="28266" spans="13:13" x14ac:dyDescent="0.25">
      <c r="M28266"/>
    </row>
    <row r="28267" spans="13:13" x14ac:dyDescent="0.25">
      <c r="M28267"/>
    </row>
    <row r="28268" spans="13:13" x14ac:dyDescent="0.25">
      <c r="M28268"/>
    </row>
    <row r="28269" spans="13:13" x14ac:dyDescent="0.25">
      <c r="M28269"/>
    </row>
    <row r="28270" spans="13:13" x14ac:dyDescent="0.25">
      <c r="M28270"/>
    </row>
    <row r="28271" spans="13:13" x14ac:dyDescent="0.25">
      <c r="M28271"/>
    </row>
    <row r="28272" spans="13:13" x14ac:dyDescent="0.25">
      <c r="M28272"/>
    </row>
    <row r="28273" spans="13:13" x14ac:dyDescent="0.25">
      <c r="M28273"/>
    </row>
    <row r="28274" spans="13:13" x14ac:dyDescent="0.25">
      <c r="M28274"/>
    </row>
    <row r="28275" spans="13:13" x14ac:dyDescent="0.25">
      <c r="M28275"/>
    </row>
    <row r="28276" spans="13:13" x14ac:dyDescent="0.25">
      <c r="M28276"/>
    </row>
    <row r="28277" spans="13:13" x14ac:dyDescent="0.25">
      <c r="M28277"/>
    </row>
    <row r="28278" spans="13:13" x14ac:dyDescent="0.25">
      <c r="M28278"/>
    </row>
    <row r="28279" spans="13:13" x14ac:dyDescent="0.25">
      <c r="M28279"/>
    </row>
    <row r="28280" spans="13:13" x14ac:dyDescent="0.25">
      <c r="M28280"/>
    </row>
    <row r="28281" spans="13:13" x14ac:dyDescent="0.25">
      <c r="M28281"/>
    </row>
    <row r="28282" spans="13:13" x14ac:dyDescent="0.25">
      <c r="M28282"/>
    </row>
    <row r="28283" spans="13:13" x14ac:dyDescent="0.25">
      <c r="M28283"/>
    </row>
    <row r="28284" spans="13:13" x14ac:dyDescent="0.25">
      <c r="M28284"/>
    </row>
    <row r="28285" spans="13:13" x14ac:dyDescent="0.25">
      <c r="M28285"/>
    </row>
    <row r="28286" spans="13:13" x14ac:dyDescent="0.25">
      <c r="M28286"/>
    </row>
    <row r="28287" spans="13:13" x14ac:dyDescent="0.25">
      <c r="M28287"/>
    </row>
    <row r="28288" spans="13:13" x14ac:dyDescent="0.25">
      <c r="M28288"/>
    </row>
    <row r="28289" spans="13:13" x14ac:dyDescent="0.25">
      <c r="M28289"/>
    </row>
    <row r="28290" spans="13:13" x14ac:dyDescent="0.25">
      <c r="M28290"/>
    </row>
    <row r="28291" spans="13:13" x14ac:dyDescent="0.25">
      <c r="M28291"/>
    </row>
    <row r="28292" spans="13:13" x14ac:dyDescent="0.25">
      <c r="M28292"/>
    </row>
    <row r="28293" spans="13:13" x14ac:dyDescent="0.25">
      <c r="M28293"/>
    </row>
    <row r="28294" spans="13:13" x14ac:dyDescent="0.25">
      <c r="M28294"/>
    </row>
    <row r="28295" spans="13:13" x14ac:dyDescent="0.25">
      <c r="M28295"/>
    </row>
    <row r="28296" spans="13:13" x14ac:dyDescent="0.25">
      <c r="M28296"/>
    </row>
    <row r="28297" spans="13:13" x14ac:dyDescent="0.25">
      <c r="M28297"/>
    </row>
    <row r="28298" spans="13:13" x14ac:dyDescent="0.25">
      <c r="M28298"/>
    </row>
    <row r="28299" spans="13:13" x14ac:dyDescent="0.25">
      <c r="M28299"/>
    </row>
    <row r="28300" spans="13:13" x14ac:dyDescent="0.25">
      <c r="M28300"/>
    </row>
    <row r="28301" spans="13:13" x14ac:dyDescent="0.25">
      <c r="M28301"/>
    </row>
    <row r="28302" spans="13:13" x14ac:dyDescent="0.25">
      <c r="M28302"/>
    </row>
    <row r="28303" spans="13:13" x14ac:dyDescent="0.25">
      <c r="M28303"/>
    </row>
    <row r="28304" spans="13:13" x14ac:dyDescent="0.25">
      <c r="M28304"/>
    </row>
    <row r="28305" spans="13:13" x14ac:dyDescent="0.25">
      <c r="M28305"/>
    </row>
    <row r="28306" spans="13:13" x14ac:dyDescent="0.25">
      <c r="M28306"/>
    </row>
    <row r="28307" spans="13:13" x14ac:dyDescent="0.25">
      <c r="M28307"/>
    </row>
    <row r="28308" spans="13:13" x14ac:dyDescent="0.25">
      <c r="M28308"/>
    </row>
    <row r="28309" spans="13:13" x14ac:dyDescent="0.25">
      <c r="M28309"/>
    </row>
    <row r="28310" spans="13:13" x14ac:dyDescent="0.25">
      <c r="M28310"/>
    </row>
    <row r="28311" spans="13:13" x14ac:dyDescent="0.25">
      <c r="M28311"/>
    </row>
    <row r="28312" spans="13:13" x14ac:dyDescent="0.25">
      <c r="M28312"/>
    </row>
    <row r="28313" spans="13:13" x14ac:dyDescent="0.25">
      <c r="M28313"/>
    </row>
    <row r="28314" spans="13:13" x14ac:dyDescent="0.25">
      <c r="M28314"/>
    </row>
    <row r="28315" spans="13:13" x14ac:dyDescent="0.25">
      <c r="M28315"/>
    </row>
    <row r="28316" spans="13:13" x14ac:dyDescent="0.25">
      <c r="M28316"/>
    </row>
    <row r="28317" spans="13:13" x14ac:dyDescent="0.25">
      <c r="M28317"/>
    </row>
    <row r="28318" spans="13:13" x14ac:dyDescent="0.25">
      <c r="M28318"/>
    </row>
    <row r="28319" spans="13:13" x14ac:dyDescent="0.25">
      <c r="M28319"/>
    </row>
    <row r="28320" spans="13:13" x14ac:dyDescent="0.25">
      <c r="M28320"/>
    </row>
    <row r="28321" spans="13:13" x14ac:dyDescent="0.25">
      <c r="M28321"/>
    </row>
    <row r="28322" spans="13:13" x14ac:dyDescent="0.25">
      <c r="M28322"/>
    </row>
    <row r="28323" spans="13:13" x14ac:dyDescent="0.25">
      <c r="M28323"/>
    </row>
    <row r="28324" spans="13:13" x14ac:dyDescent="0.25">
      <c r="M28324"/>
    </row>
    <row r="28325" spans="13:13" x14ac:dyDescent="0.25">
      <c r="M28325"/>
    </row>
    <row r="28326" spans="13:13" x14ac:dyDescent="0.25">
      <c r="M28326"/>
    </row>
    <row r="28327" spans="13:13" x14ac:dyDescent="0.25">
      <c r="M28327"/>
    </row>
    <row r="28328" spans="13:13" x14ac:dyDescent="0.25">
      <c r="M28328"/>
    </row>
    <row r="28329" spans="13:13" x14ac:dyDescent="0.25">
      <c r="M28329"/>
    </row>
    <row r="28330" spans="13:13" x14ac:dyDescent="0.25">
      <c r="M28330"/>
    </row>
    <row r="28331" spans="13:13" x14ac:dyDescent="0.25">
      <c r="M28331"/>
    </row>
    <row r="28332" spans="13:13" x14ac:dyDescent="0.25">
      <c r="M28332"/>
    </row>
    <row r="28333" spans="13:13" x14ac:dyDescent="0.25">
      <c r="M28333"/>
    </row>
    <row r="28334" spans="13:13" x14ac:dyDescent="0.25">
      <c r="M28334"/>
    </row>
    <row r="28335" spans="13:13" x14ac:dyDescent="0.25">
      <c r="M28335"/>
    </row>
    <row r="28336" spans="13:13" x14ac:dyDescent="0.25">
      <c r="M28336"/>
    </row>
    <row r="28337" spans="13:13" x14ac:dyDescent="0.25">
      <c r="M28337"/>
    </row>
    <row r="28338" spans="13:13" x14ac:dyDescent="0.25">
      <c r="M28338"/>
    </row>
    <row r="28339" spans="13:13" x14ac:dyDescent="0.25">
      <c r="M28339"/>
    </row>
    <row r="28340" spans="13:13" x14ac:dyDescent="0.25">
      <c r="M28340"/>
    </row>
    <row r="28341" spans="13:13" x14ac:dyDescent="0.25">
      <c r="M28341"/>
    </row>
    <row r="28342" spans="13:13" x14ac:dyDescent="0.25">
      <c r="M28342"/>
    </row>
    <row r="28343" spans="13:13" x14ac:dyDescent="0.25">
      <c r="M28343"/>
    </row>
    <row r="28344" spans="13:13" x14ac:dyDescent="0.25">
      <c r="M28344"/>
    </row>
    <row r="28345" spans="13:13" x14ac:dyDescent="0.25">
      <c r="M28345"/>
    </row>
    <row r="28346" spans="13:13" x14ac:dyDescent="0.25">
      <c r="M28346"/>
    </row>
    <row r="28347" spans="13:13" x14ac:dyDescent="0.25">
      <c r="M28347"/>
    </row>
    <row r="28348" spans="13:13" x14ac:dyDescent="0.25">
      <c r="M28348"/>
    </row>
    <row r="28349" spans="13:13" x14ac:dyDescent="0.25">
      <c r="M28349"/>
    </row>
    <row r="28350" spans="13:13" x14ac:dyDescent="0.25">
      <c r="M28350"/>
    </row>
    <row r="28351" spans="13:13" x14ac:dyDescent="0.25">
      <c r="M28351"/>
    </row>
    <row r="28352" spans="13:13" x14ac:dyDescent="0.25">
      <c r="M28352"/>
    </row>
    <row r="28353" spans="13:13" x14ac:dyDescent="0.25">
      <c r="M28353"/>
    </row>
    <row r="28354" spans="13:13" x14ac:dyDescent="0.25">
      <c r="M28354"/>
    </row>
    <row r="28355" spans="13:13" x14ac:dyDescent="0.25">
      <c r="M28355"/>
    </row>
    <row r="28356" spans="13:13" x14ac:dyDescent="0.25">
      <c r="M28356"/>
    </row>
    <row r="28357" spans="13:13" x14ac:dyDescent="0.25">
      <c r="M28357"/>
    </row>
    <row r="28358" spans="13:13" x14ac:dyDescent="0.25">
      <c r="M28358"/>
    </row>
    <row r="28359" spans="13:13" x14ac:dyDescent="0.25">
      <c r="M28359"/>
    </row>
    <row r="28360" spans="13:13" x14ac:dyDescent="0.25">
      <c r="M28360"/>
    </row>
    <row r="28361" spans="13:13" x14ac:dyDescent="0.25">
      <c r="M28361"/>
    </row>
    <row r="28362" spans="13:13" x14ac:dyDescent="0.25">
      <c r="M28362"/>
    </row>
    <row r="28363" spans="13:13" x14ac:dyDescent="0.25">
      <c r="M28363"/>
    </row>
    <row r="28364" spans="13:13" x14ac:dyDescent="0.25">
      <c r="M28364"/>
    </row>
    <row r="28365" spans="13:13" x14ac:dyDescent="0.25">
      <c r="M28365"/>
    </row>
    <row r="28366" spans="13:13" x14ac:dyDescent="0.25">
      <c r="M28366"/>
    </row>
    <row r="28367" spans="13:13" x14ac:dyDescent="0.25">
      <c r="M28367"/>
    </row>
    <row r="28368" spans="13:13" x14ac:dyDescent="0.25">
      <c r="M28368"/>
    </row>
    <row r="28369" spans="13:13" x14ac:dyDescent="0.25">
      <c r="M28369"/>
    </row>
    <row r="28370" spans="13:13" x14ac:dyDescent="0.25">
      <c r="M28370"/>
    </row>
    <row r="28371" spans="13:13" x14ac:dyDescent="0.25">
      <c r="M28371"/>
    </row>
    <row r="28372" spans="13:13" x14ac:dyDescent="0.25">
      <c r="M28372"/>
    </row>
    <row r="28373" spans="13:13" x14ac:dyDescent="0.25">
      <c r="M28373"/>
    </row>
    <row r="28374" spans="13:13" x14ac:dyDescent="0.25">
      <c r="M28374"/>
    </row>
    <row r="28375" spans="13:13" x14ac:dyDescent="0.25">
      <c r="M28375"/>
    </row>
    <row r="28376" spans="13:13" x14ac:dyDescent="0.25">
      <c r="M28376"/>
    </row>
    <row r="28377" spans="13:13" x14ac:dyDescent="0.25">
      <c r="M28377"/>
    </row>
    <row r="28378" spans="13:13" x14ac:dyDescent="0.25">
      <c r="M28378"/>
    </row>
    <row r="28379" spans="13:13" x14ac:dyDescent="0.25">
      <c r="M28379"/>
    </row>
    <row r="28380" spans="13:13" x14ac:dyDescent="0.25">
      <c r="M28380"/>
    </row>
    <row r="28381" spans="13:13" x14ac:dyDescent="0.25">
      <c r="M28381"/>
    </row>
    <row r="28382" spans="13:13" x14ac:dyDescent="0.25">
      <c r="M28382"/>
    </row>
    <row r="28383" spans="13:13" x14ac:dyDescent="0.25">
      <c r="M28383"/>
    </row>
    <row r="28384" spans="13:13" x14ac:dyDescent="0.25">
      <c r="M28384"/>
    </row>
    <row r="28385" spans="13:13" x14ac:dyDescent="0.25">
      <c r="M28385"/>
    </row>
    <row r="28386" spans="13:13" x14ac:dyDescent="0.25">
      <c r="M28386"/>
    </row>
    <row r="28387" spans="13:13" x14ac:dyDescent="0.25">
      <c r="M28387"/>
    </row>
    <row r="28388" spans="13:13" x14ac:dyDescent="0.25">
      <c r="M28388"/>
    </row>
    <row r="28389" spans="13:13" x14ac:dyDescent="0.25">
      <c r="M28389"/>
    </row>
    <row r="28390" spans="13:13" x14ac:dyDescent="0.25">
      <c r="M28390"/>
    </row>
    <row r="28391" spans="13:13" x14ac:dyDescent="0.25">
      <c r="M28391"/>
    </row>
    <row r="28392" spans="13:13" x14ac:dyDescent="0.25">
      <c r="M28392"/>
    </row>
    <row r="28393" spans="13:13" x14ac:dyDescent="0.25">
      <c r="M28393"/>
    </row>
    <row r="28394" spans="13:13" x14ac:dyDescent="0.25">
      <c r="M28394"/>
    </row>
    <row r="28395" spans="13:13" x14ac:dyDescent="0.25">
      <c r="M28395"/>
    </row>
    <row r="28396" spans="13:13" x14ac:dyDescent="0.25">
      <c r="M28396"/>
    </row>
    <row r="28397" spans="13:13" x14ac:dyDescent="0.25">
      <c r="M28397"/>
    </row>
    <row r="28398" spans="13:13" x14ac:dyDescent="0.25">
      <c r="M28398"/>
    </row>
    <row r="28399" spans="13:13" x14ac:dyDescent="0.25">
      <c r="M28399"/>
    </row>
    <row r="28400" spans="13:13" x14ac:dyDescent="0.25">
      <c r="M28400"/>
    </row>
    <row r="28401" spans="13:13" x14ac:dyDescent="0.25">
      <c r="M28401"/>
    </row>
    <row r="28402" spans="13:13" x14ac:dyDescent="0.25">
      <c r="M28402"/>
    </row>
    <row r="28403" spans="13:13" x14ac:dyDescent="0.25">
      <c r="M28403"/>
    </row>
    <row r="28404" spans="13:13" x14ac:dyDescent="0.25">
      <c r="M28404"/>
    </row>
    <row r="28405" spans="13:13" x14ac:dyDescent="0.25">
      <c r="M28405"/>
    </row>
    <row r="28406" spans="13:13" x14ac:dyDescent="0.25">
      <c r="M28406"/>
    </row>
    <row r="28407" spans="13:13" x14ac:dyDescent="0.25">
      <c r="M28407"/>
    </row>
    <row r="28408" spans="13:13" x14ac:dyDescent="0.25">
      <c r="M28408"/>
    </row>
    <row r="28409" spans="13:13" x14ac:dyDescent="0.25">
      <c r="M28409"/>
    </row>
    <row r="28410" spans="13:13" x14ac:dyDescent="0.25">
      <c r="M28410"/>
    </row>
    <row r="28411" spans="13:13" x14ac:dyDescent="0.25">
      <c r="M28411"/>
    </row>
    <row r="28412" spans="13:13" x14ac:dyDescent="0.25">
      <c r="M28412"/>
    </row>
    <row r="28413" spans="13:13" x14ac:dyDescent="0.25">
      <c r="M28413"/>
    </row>
    <row r="28414" spans="13:13" x14ac:dyDescent="0.25">
      <c r="M28414"/>
    </row>
    <row r="28415" spans="13:13" x14ac:dyDescent="0.25">
      <c r="M28415"/>
    </row>
    <row r="28416" spans="13:13" x14ac:dyDescent="0.25">
      <c r="M28416"/>
    </row>
    <row r="28417" spans="13:13" x14ac:dyDescent="0.25">
      <c r="M28417"/>
    </row>
    <row r="28418" spans="13:13" x14ac:dyDescent="0.25">
      <c r="M28418"/>
    </row>
    <row r="28419" spans="13:13" x14ac:dyDescent="0.25">
      <c r="M28419"/>
    </row>
    <row r="28420" spans="13:13" x14ac:dyDescent="0.25">
      <c r="M28420"/>
    </row>
    <row r="28421" spans="13:13" x14ac:dyDescent="0.25">
      <c r="M28421"/>
    </row>
    <row r="28422" spans="13:13" x14ac:dyDescent="0.25">
      <c r="M28422"/>
    </row>
    <row r="28423" spans="13:13" x14ac:dyDescent="0.25">
      <c r="M28423"/>
    </row>
    <row r="28424" spans="13:13" x14ac:dyDescent="0.25">
      <c r="M28424"/>
    </row>
    <row r="28425" spans="13:13" x14ac:dyDescent="0.25">
      <c r="M28425"/>
    </row>
    <row r="28426" spans="13:13" x14ac:dyDescent="0.25">
      <c r="M28426"/>
    </row>
    <row r="28427" spans="13:13" x14ac:dyDescent="0.25">
      <c r="M28427"/>
    </row>
    <row r="28428" spans="13:13" x14ac:dyDescent="0.25">
      <c r="M28428"/>
    </row>
    <row r="28429" spans="13:13" x14ac:dyDescent="0.25">
      <c r="M28429"/>
    </row>
    <row r="28430" spans="13:13" x14ac:dyDescent="0.25">
      <c r="M28430"/>
    </row>
    <row r="28431" spans="13:13" x14ac:dyDescent="0.25">
      <c r="M28431"/>
    </row>
    <row r="28432" spans="13:13" x14ac:dyDescent="0.25">
      <c r="M28432"/>
    </row>
    <row r="28433" spans="13:13" x14ac:dyDescent="0.25">
      <c r="M28433"/>
    </row>
    <row r="28434" spans="13:13" x14ac:dyDescent="0.25">
      <c r="M28434"/>
    </row>
    <row r="28435" spans="13:13" x14ac:dyDescent="0.25">
      <c r="M28435"/>
    </row>
    <row r="28436" spans="13:13" x14ac:dyDescent="0.25">
      <c r="M28436"/>
    </row>
    <row r="28437" spans="13:13" x14ac:dyDescent="0.25">
      <c r="M28437"/>
    </row>
    <row r="28438" spans="13:13" x14ac:dyDescent="0.25">
      <c r="M28438"/>
    </row>
    <row r="28439" spans="13:13" x14ac:dyDescent="0.25">
      <c r="M28439"/>
    </row>
    <row r="28440" spans="13:13" x14ac:dyDescent="0.25">
      <c r="M28440"/>
    </row>
    <row r="28441" spans="13:13" x14ac:dyDescent="0.25">
      <c r="M28441"/>
    </row>
    <row r="28442" spans="13:13" x14ac:dyDescent="0.25">
      <c r="M28442"/>
    </row>
    <row r="28443" spans="13:13" x14ac:dyDescent="0.25">
      <c r="M28443"/>
    </row>
    <row r="28444" spans="13:13" x14ac:dyDescent="0.25">
      <c r="M28444"/>
    </row>
    <row r="28445" spans="13:13" x14ac:dyDescent="0.25">
      <c r="M28445"/>
    </row>
    <row r="28446" spans="13:13" x14ac:dyDescent="0.25">
      <c r="M28446"/>
    </row>
    <row r="28447" spans="13:13" x14ac:dyDescent="0.25">
      <c r="M28447"/>
    </row>
    <row r="28448" spans="13:13" x14ac:dyDescent="0.25">
      <c r="M28448"/>
    </row>
    <row r="28449" spans="13:13" x14ac:dyDescent="0.25">
      <c r="M28449"/>
    </row>
    <row r="28450" spans="13:13" x14ac:dyDescent="0.25">
      <c r="M28450"/>
    </row>
    <row r="28451" spans="13:13" x14ac:dyDescent="0.25">
      <c r="M28451"/>
    </row>
    <row r="28452" spans="13:13" x14ac:dyDescent="0.25">
      <c r="M28452"/>
    </row>
    <row r="28453" spans="13:13" x14ac:dyDescent="0.25">
      <c r="M28453"/>
    </row>
    <row r="28454" spans="13:13" x14ac:dyDescent="0.25">
      <c r="M28454"/>
    </row>
    <row r="28455" spans="13:13" x14ac:dyDescent="0.25">
      <c r="M28455"/>
    </row>
    <row r="28456" spans="13:13" x14ac:dyDescent="0.25">
      <c r="M28456"/>
    </row>
    <row r="28457" spans="13:13" x14ac:dyDescent="0.25">
      <c r="M28457"/>
    </row>
    <row r="28458" spans="13:13" x14ac:dyDescent="0.25">
      <c r="M28458"/>
    </row>
    <row r="28459" spans="13:13" x14ac:dyDescent="0.25">
      <c r="M28459"/>
    </row>
    <row r="28460" spans="13:13" x14ac:dyDescent="0.25">
      <c r="M28460"/>
    </row>
    <row r="28461" spans="13:13" x14ac:dyDescent="0.25">
      <c r="M28461"/>
    </row>
    <row r="28462" spans="13:13" x14ac:dyDescent="0.25">
      <c r="M28462"/>
    </row>
    <row r="28463" spans="13:13" x14ac:dyDescent="0.25">
      <c r="M28463"/>
    </row>
    <row r="28464" spans="13:13" x14ac:dyDescent="0.25">
      <c r="M28464"/>
    </row>
    <row r="28465" spans="13:13" x14ac:dyDescent="0.25">
      <c r="M28465"/>
    </row>
    <row r="28466" spans="13:13" x14ac:dyDescent="0.25">
      <c r="M28466"/>
    </row>
    <row r="28467" spans="13:13" x14ac:dyDescent="0.25">
      <c r="M28467"/>
    </row>
    <row r="28468" spans="13:13" x14ac:dyDescent="0.25">
      <c r="M28468"/>
    </row>
    <row r="28469" spans="13:13" x14ac:dyDescent="0.25">
      <c r="M28469"/>
    </row>
    <row r="28470" spans="13:13" x14ac:dyDescent="0.25">
      <c r="M28470"/>
    </row>
    <row r="28471" spans="13:13" x14ac:dyDescent="0.25">
      <c r="M28471"/>
    </row>
    <row r="28472" spans="13:13" x14ac:dyDescent="0.25">
      <c r="M28472"/>
    </row>
    <row r="28473" spans="13:13" x14ac:dyDescent="0.25">
      <c r="M28473"/>
    </row>
    <row r="28474" spans="13:13" x14ac:dyDescent="0.25">
      <c r="M28474"/>
    </row>
    <row r="28475" spans="13:13" x14ac:dyDescent="0.25">
      <c r="M28475"/>
    </row>
    <row r="28476" spans="13:13" x14ac:dyDescent="0.25">
      <c r="M28476"/>
    </row>
    <row r="28477" spans="13:13" x14ac:dyDescent="0.25">
      <c r="M28477"/>
    </row>
    <row r="28478" spans="13:13" x14ac:dyDescent="0.25">
      <c r="M28478"/>
    </row>
    <row r="28479" spans="13:13" x14ac:dyDescent="0.25">
      <c r="M28479"/>
    </row>
    <row r="28480" spans="13:13" x14ac:dyDescent="0.25">
      <c r="M28480"/>
    </row>
    <row r="28481" spans="13:13" x14ac:dyDescent="0.25">
      <c r="M28481"/>
    </row>
    <row r="28482" spans="13:13" x14ac:dyDescent="0.25">
      <c r="M28482"/>
    </row>
    <row r="28483" spans="13:13" x14ac:dyDescent="0.25">
      <c r="M28483"/>
    </row>
    <row r="28484" spans="13:13" x14ac:dyDescent="0.25">
      <c r="M28484"/>
    </row>
    <row r="28485" spans="13:13" x14ac:dyDescent="0.25">
      <c r="M28485"/>
    </row>
    <row r="28486" spans="13:13" x14ac:dyDescent="0.25">
      <c r="M28486"/>
    </row>
    <row r="28487" spans="13:13" x14ac:dyDescent="0.25">
      <c r="M28487"/>
    </row>
    <row r="28488" spans="13:13" x14ac:dyDescent="0.25">
      <c r="M28488"/>
    </row>
    <row r="28489" spans="13:13" x14ac:dyDescent="0.25">
      <c r="M28489"/>
    </row>
    <row r="28490" spans="13:13" x14ac:dyDescent="0.25">
      <c r="M28490"/>
    </row>
    <row r="28491" spans="13:13" x14ac:dyDescent="0.25">
      <c r="M28491"/>
    </row>
    <row r="28492" spans="13:13" x14ac:dyDescent="0.25">
      <c r="M28492"/>
    </row>
    <row r="28493" spans="13:13" x14ac:dyDescent="0.25">
      <c r="M28493"/>
    </row>
    <row r="28494" spans="13:13" x14ac:dyDescent="0.25">
      <c r="M28494"/>
    </row>
    <row r="28495" spans="13:13" x14ac:dyDescent="0.25">
      <c r="M28495"/>
    </row>
    <row r="28496" spans="13:13" x14ac:dyDescent="0.25">
      <c r="M28496"/>
    </row>
    <row r="28497" spans="13:13" x14ac:dyDescent="0.25">
      <c r="M28497"/>
    </row>
    <row r="28498" spans="13:13" x14ac:dyDescent="0.25">
      <c r="M28498"/>
    </row>
    <row r="28499" spans="13:13" x14ac:dyDescent="0.25">
      <c r="M28499"/>
    </row>
    <row r="28500" spans="13:13" x14ac:dyDescent="0.25">
      <c r="M28500"/>
    </row>
    <row r="28501" spans="13:13" x14ac:dyDescent="0.25">
      <c r="M28501"/>
    </row>
    <row r="28502" spans="13:13" x14ac:dyDescent="0.25">
      <c r="M28502"/>
    </row>
    <row r="28503" spans="13:13" x14ac:dyDescent="0.25">
      <c r="M28503"/>
    </row>
    <row r="28504" spans="13:13" x14ac:dyDescent="0.25">
      <c r="M28504"/>
    </row>
    <row r="28505" spans="13:13" x14ac:dyDescent="0.25">
      <c r="M28505"/>
    </row>
    <row r="28506" spans="13:13" x14ac:dyDescent="0.25">
      <c r="M28506"/>
    </row>
    <row r="28507" spans="13:13" x14ac:dyDescent="0.25">
      <c r="M28507"/>
    </row>
    <row r="28508" spans="13:13" x14ac:dyDescent="0.25">
      <c r="M28508"/>
    </row>
    <row r="28509" spans="13:13" x14ac:dyDescent="0.25">
      <c r="M28509"/>
    </row>
    <row r="28510" spans="13:13" x14ac:dyDescent="0.25">
      <c r="M28510"/>
    </row>
    <row r="28511" spans="13:13" x14ac:dyDescent="0.25">
      <c r="M28511"/>
    </row>
    <row r="28512" spans="13:13" x14ac:dyDescent="0.25">
      <c r="M28512"/>
    </row>
    <row r="28513" spans="13:13" x14ac:dyDescent="0.25">
      <c r="M28513"/>
    </row>
    <row r="28514" spans="13:13" x14ac:dyDescent="0.25">
      <c r="M28514"/>
    </row>
    <row r="28515" spans="13:13" x14ac:dyDescent="0.25">
      <c r="M28515"/>
    </row>
    <row r="28516" spans="13:13" x14ac:dyDescent="0.25">
      <c r="M28516"/>
    </row>
    <row r="28517" spans="13:13" x14ac:dyDescent="0.25">
      <c r="M28517"/>
    </row>
    <row r="28518" spans="13:13" x14ac:dyDescent="0.25">
      <c r="M28518"/>
    </row>
    <row r="28519" spans="13:13" x14ac:dyDescent="0.25">
      <c r="M28519"/>
    </row>
    <row r="28520" spans="13:13" x14ac:dyDescent="0.25">
      <c r="M28520"/>
    </row>
    <row r="28521" spans="13:13" x14ac:dyDescent="0.25">
      <c r="M28521"/>
    </row>
    <row r="28522" spans="13:13" x14ac:dyDescent="0.25">
      <c r="M28522"/>
    </row>
    <row r="28523" spans="13:13" x14ac:dyDescent="0.25">
      <c r="M28523"/>
    </row>
    <row r="28524" spans="13:13" x14ac:dyDescent="0.25">
      <c r="M28524"/>
    </row>
    <row r="28525" spans="13:13" x14ac:dyDescent="0.25">
      <c r="M28525"/>
    </row>
    <row r="28526" spans="13:13" x14ac:dyDescent="0.25">
      <c r="M28526"/>
    </row>
    <row r="28527" spans="13:13" x14ac:dyDescent="0.25">
      <c r="M28527"/>
    </row>
    <row r="28528" spans="13:13" x14ac:dyDescent="0.25">
      <c r="M28528"/>
    </row>
    <row r="28529" spans="13:13" x14ac:dyDescent="0.25">
      <c r="M28529"/>
    </row>
    <row r="28530" spans="13:13" x14ac:dyDescent="0.25">
      <c r="M28530"/>
    </row>
    <row r="28531" spans="13:13" x14ac:dyDescent="0.25">
      <c r="M28531"/>
    </row>
    <row r="28532" spans="13:13" x14ac:dyDescent="0.25">
      <c r="M28532"/>
    </row>
    <row r="28533" spans="13:13" x14ac:dyDescent="0.25">
      <c r="M28533"/>
    </row>
    <row r="28534" spans="13:13" x14ac:dyDescent="0.25">
      <c r="M28534"/>
    </row>
    <row r="28535" spans="13:13" x14ac:dyDescent="0.25">
      <c r="M28535"/>
    </row>
    <row r="28536" spans="13:13" x14ac:dyDescent="0.25">
      <c r="M28536"/>
    </row>
    <row r="28537" spans="13:13" x14ac:dyDescent="0.25">
      <c r="M28537"/>
    </row>
    <row r="28538" spans="13:13" x14ac:dyDescent="0.25">
      <c r="M28538"/>
    </row>
    <row r="28539" spans="13:13" x14ac:dyDescent="0.25">
      <c r="M28539"/>
    </row>
    <row r="28540" spans="13:13" x14ac:dyDescent="0.25">
      <c r="M28540"/>
    </row>
    <row r="28541" spans="13:13" x14ac:dyDescent="0.25">
      <c r="M28541"/>
    </row>
    <row r="28542" spans="13:13" x14ac:dyDescent="0.25">
      <c r="M28542"/>
    </row>
    <row r="28543" spans="13:13" x14ac:dyDescent="0.25">
      <c r="M28543"/>
    </row>
    <row r="28544" spans="13:13" x14ac:dyDescent="0.25">
      <c r="M28544"/>
    </row>
    <row r="28545" spans="13:13" x14ac:dyDescent="0.25">
      <c r="M28545"/>
    </row>
    <row r="28546" spans="13:13" x14ac:dyDescent="0.25">
      <c r="M28546"/>
    </row>
    <row r="28547" spans="13:13" x14ac:dyDescent="0.25">
      <c r="M28547"/>
    </row>
    <row r="28548" spans="13:13" x14ac:dyDescent="0.25">
      <c r="M28548"/>
    </row>
    <row r="28549" spans="13:13" x14ac:dyDescent="0.25">
      <c r="M28549"/>
    </row>
    <row r="28550" spans="13:13" x14ac:dyDescent="0.25">
      <c r="M28550"/>
    </row>
    <row r="28551" spans="13:13" x14ac:dyDescent="0.25">
      <c r="M28551"/>
    </row>
    <row r="28552" spans="13:13" x14ac:dyDescent="0.25">
      <c r="M28552"/>
    </row>
    <row r="28553" spans="13:13" x14ac:dyDescent="0.25">
      <c r="M28553"/>
    </row>
    <row r="28554" spans="13:13" x14ac:dyDescent="0.25">
      <c r="M28554"/>
    </row>
    <row r="28555" spans="13:13" x14ac:dyDescent="0.25">
      <c r="M28555"/>
    </row>
    <row r="28556" spans="13:13" x14ac:dyDescent="0.25">
      <c r="M28556"/>
    </row>
    <row r="28557" spans="13:13" x14ac:dyDescent="0.25">
      <c r="M28557"/>
    </row>
    <row r="28558" spans="13:13" x14ac:dyDescent="0.25">
      <c r="M28558"/>
    </row>
    <row r="28559" spans="13:13" x14ac:dyDescent="0.25">
      <c r="M28559"/>
    </row>
    <row r="28560" spans="13:13" x14ac:dyDescent="0.25">
      <c r="M28560"/>
    </row>
    <row r="28561" spans="13:13" x14ac:dyDescent="0.25">
      <c r="M28561"/>
    </row>
    <row r="28562" spans="13:13" x14ac:dyDescent="0.25">
      <c r="M28562"/>
    </row>
    <row r="28563" spans="13:13" x14ac:dyDescent="0.25">
      <c r="M28563"/>
    </row>
    <row r="28564" spans="13:13" x14ac:dyDescent="0.25">
      <c r="M28564"/>
    </row>
    <row r="28565" spans="13:13" x14ac:dyDescent="0.25">
      <c r="M28565"/>
    </row>
    <row r="28566" spans="13:13" x14ac:dyDescent="0.25">
      <c r="M28566"/>
    </row>
    <row r="28567" spans="13:13" x14ac:dyDescent="0.25">
      <c r="M28567"/>
    </row>
    <row r="28568" spans="13:13" x14ac:dyDescent="0.25">
      <c r="M28568"/>
    </row>
    <row r="28569" spans="13:13" x14ac:dyDescent="0.25">
      <c r="M28569"/>
    </row>
    <row r="28570" spans="13:13" x14ac:dyDescent="0.25">
      <c r="M28570"/>
    </row>
    <row r="28571" spans="13:13" x14ac:dyDescent="0.25">
      <c r="M28571"/>
    </row>
    <row r="28572" spans="13:13" x14ac:dyDescent="0.25">
      <c r="M28572"/>
    </row>
    <row r="28573" spans="13:13" x14ac:dyDescent="0.25">
      <c r="M28573"/>
    </row>
    <row r="28574" spans="13:13" x14ac:dyDescent="0.25">
      <c r="M28574"/>
    </row>
    <row r="28575" spans="13:13" x14ac:dyDescent="0.25">
      <c r="M28575"/>
    </row>
    <row r="28576" spans="13:13" x14ac:dyDescent="0.25">
      <c r="M28576"/>
    </row>
    <row r="28577" spans="13:13" x14ac:dyDescent="0.25">
      <c r="M28577"/>
    </row>
    <row r="28578" spans="13:13" x14ac:dyDescent="0.25">
      <c r="M28578"/>
    </row>
    <row r="28579" spans="13:13" x14ac:dyDescent="0.25">
      <c r="M28579"/>
    </row>
    <row r="28580" spans="13:13" x14ac:dyDescent="0.25">
      <c r="M28580"/>
    </row>
    <row r="28581" spans="13:13" x14ac:dyDescent="0.25">
      <c r="M28581"/>
    </row>
    <row r="28582" spans="13:13" x14ac:dyDescent="0.25">
      <c r="M28582"/>
    </row>
    <row r="28583" spans="13:13" x14ac:dyDescent="0.25">
      <c r="M28583"/>
    </row>
    <row r="28584" spans="13:13" x14ac:dyDescent="0.25">
      <c r="M28584"/>
    </row>
    <row r="28585" spans="13:13" x14ac:dyDescent="0.25">
      <c r="M28585"/>
    </row>
    <row r="28586" spans="13:13" x14ac:dyDescent="0.25">
      <c r="M28586"/>
    </row>
    <row r="28587" spans="13:13" x14ac:dyDescent="0.25">
      <c r="M28587"/>
    </row>
    <row r="28588" spans="13:13" x14ac:dyDescent="0.25">
      <c r="M28588"/>
    </row>
    <row r="28589" spans="13:13" x14ac:dyDescent="0.25">
      <c r="M28589"/>
    </row>
    <row r="28590" spans="13:13" x14ac:dyDescent="0.25">
      <c r="M28590"/>
    </row>
    <row r="28591" spans="13:13" x14ac:dyDescent="0.25">
      <c r="M28591"/>
    </row>
    <row r="28592" spans="13:13" x14ac:dyDescent="0.25">
      <c r="M28592"/>
    </row>
    <row r="28593" spans="13:13" x14ac:dyDescent="0.25">
      <c r="M28593"/>
    </row>
    <row r="28594" spans="13:13" x14ac:dyDescent="0.25">
      <c r="M28594"/>
    </row>
    <row r="28595" spans="13:13" x14ac:dyDescent="0.25">
      <c r="M28595"/>
    </row>
    <row r="28596" spans="13:13" x14ac:dyDescent="0.25">
      <c r="M28596"/>
    </row>
    <row r="28597" spans="13:13" x14ac:dyDescent="0.25">
      <c r="M28597"/>
    </row>
    <row r="28598" spans="13:13" x14ac:dyDescent="0.25">
      <c r="M28598"/>
    </row>
    <row r="28599" spans="13:13" x14ac:dyDescent="0.25">
      <c r="M28599"/>
    </row>
    <row r="28600" spans="13:13" x14ac:dyDescent="0.25">
      <c r="M28600"/>
    </row>
    <row r="28601" spans="13:13" x14ac:dyDescent="0.25">
      <c r="M28601"/>
    </row>
    <row r="28602" spans="13:13" x14ac:dyDescent="0.25">
      <c r="M28602"/>
    </row>
    <row r="28603" spans="13:13" x14ac:dyDescent="0.25">
      <c r="M28603"/>
    </row>
    <row r="28604" spans="13:13" x14ac:dyDescent="0.25">
      <c r="M28604"/>
    </row>
    <row r="28605" spans="13:13" x14ac:dyDescent="0.25">
      <c r="M28605"/>
    </row>
    <row r="28606" spans="13:13" x14ac:dyDescent="0.25">
      <c r="M28606"/>
    </row>
    <row r="28607" spans="13:13" x14ac:dyDescent="0.25">
      <c r="M28607"/>
    </row>
    <row r="28608" spans="13:13" x14ac:dyDescent="0.25">
      <c r="M28608"/>
    </row>
    <row r="28609" spans="13:13" x14ac:dyDescent="0.25">
      <c r="M28609"/>
    </row>
    <row r="28610" spans="13:13" x14ac:dyDescent="0.25">
      <c r="M28610"/>
    </row>
    <row r="28611" spans="13:13" x14ac:dyDescent="0.25">
      <c r="M28611"/>
    </row>
    <row r="28612" spans="13:13" x14ac:dyDescent="0.25">
      <c r="M28612"/>
    </row>
    <row r="28613" spans="13:13" x14ac:dyDescent="0.25">
      <c r="M28613"/>
    </row>
    <row r="28614" spans="13:13" x14ac:dyDescent="0.25">
      <c r="M28614"/>
    </row>
    <row r="28615" spans="13:13" x14ac:dyDescent="0.25">
      <c r="M28615"/>
    </row>
    <row r="28616" spans="13:13" x14ac:dyDescent="0.25">
      <c r="M28616"/>
    </row>
    <row r="28617" spans="13:13" x14ac:dyDescent="0.25">
      <c r="M28617"/>
    </row>
    <row r="28618" spans="13:13" x14ac:dyDescent="0.25">
      <c r="M28618"/>
    </row>
    <row r="28619" spans="13:13" x14ac:dyDescent="0.25">
      <c r="M28619"/>
    </row>
    <row r="28620" spans="13:13" x14ac:dyDescent="0.25">
      <c r="M28620"/>
    </row>
    <row r="28621" spans="13:13" x14ac:dyDescent="0.25">
      <c r="M28621"/>
    </row>
    <row r="28622" spans="13:13" x14ac:dyDescent="0.25">
      <c r="M28622"/>
    </row>
    <row r="28623" spans="13:13" x14ac:dyDescent="0.25">
      <c r="M28623"/>
    </row>
    <row r="28624" spans="13:13" x14ac:dyDescent="0.25">
      <c r="M28624"/>
    </row>
    <row r="28625" spans="13:13" x14ac:dyDescent="0.25">
      <c r="M28625"/>
    </row>
    <row r="28626" spans="13:13" x14ac:dyDescent="0.25">
      <c r="M28626"/>
    </row>
    <row r="28627" spans="13:13" x14ac:dyDescent="0.25">
      <c r="M28627"/>
    </row>
    <row r="28628" spans="13:13" x14ac:dyDescent="0.25">
      <c r="M28628"/>
    </row>
    <row r="28629" spans="13:13" x14ac:dyDescent="0.25">
      <c r="M28629"/>
    </row>
    <row r="28630" spans="13:13" x14ac:dyDescent="0.25">
      <c r="M28630"/>
    </row>
    <row r="28631" spans="13:13" x14ac:dyDescent="0.25">
      <c r="M28631"/>
    </row>
    <row r="28632" spans="13:13" x14ac:dyDescent="0.25">
      <c r="M28632"/>
    </row>
    <row r="28633" spans="13:13" x14ac:dyDescent="0.25">
      <c r="M28633"/>
    </row>
    <row r="28634" spans="13:13" x14ac:dyDescent="0.25">
      <c r="M28634"/>
    </row>
    <row r="28635" spans="13:13" x14ac:dyDescent="0.25">
      <c r="M28635"/>
    </row>
    <row r="28636" spans="13:13" x14ac:dyDescent="0.25">
      <c r="M28636"/>
    </row>
    <row r="28637" spans="13:13" x14ac:dyDescent="0.25">
      <c r="M28637"/>
    </row>
    <row r="28638" spans="13:13" x14ac:dyDescent="0.25">
      <c r="M28638"/>
    </row>
    <row r="28639" spans="13:13" x14ac:dyDescent="0.25">
      <c r="M28639"/>
    </row>
    <row r="28640" spans="13:13" x14ac:dyDescent="0.25">
      <c r="M28640"/>
    </row>
    <row r="28641" spans="13:13" x14ac:dyDescent="0.25">
      <c r="M28641"/>
    </row>
    <row r="28642" spans="13:13" x14ac:dyDescent="0.25">
      <c r="M28642"/>
    </row>
    <row r="28643" spans="13:13" x14ac:dyDescent="0.25">
      <c r="M28643"/>
    </row>
    <row r="28644" spans="13:13" x14ac:dyDescent="0.25">
      <c r="M28644"/>
    </row>
    <row r="28645" spans="13:13" x14ac:dyDescent="0.25">
      <c r="M28645"/>
    </row>
    <row r="28646" spans="13:13" x14ac:dyDescent="0.25">
      <c r="M28646"/>
    </row>
    <row r="28647" spans="13:13" x14ac:dyDescent="0.25">
      <c r="M28647"/>
    </row>
    <row r="28648" spans="13:13" x14ac:dyDescent="0.25">
      <c r="M28648"/>
    </row>
    <row r="28649" spans="13:13" x14ac:dyDescent="0.25">
      <c r="M28649"/>
    </row>
    <row r="28650" spans="13:13" x14ac:dyDescent="0.25">
      <c r="M28650"/>
    </row>
    <row r="28651" spans="13:13" x14ac:dyDescent="0.25">
      <c r="M28651"/>
    </row>
    <row r="28652" spans="13:13" x14ac:dyDescent="0.25">
      <c r="M28652"/>
    </row>
    <row r="28653" spans="13:13" x14ac:dyDescent="0.25">
      <c r="M28653"/>
    </row>
    <row r="28654" spans="13:13" x14ac:dyDescent="0.25">
      <c r="M28654"/>
    </row>
    <row r="28655" spans="13:13" x14ac:dyDescent="0.25">
      <c r="M28655"/>
    </row>
    <row r="28656" spans="13:13" x14ac:dyDescent="0.25">
      <c r="M28656"/>
    </row>
    <row r="28657" spans="13:13" x14ac:dyDescent="0.25">
      <c r="M28657"/>
    </row>
    <row r="28658" spans="13:13" x14ac:dyDescent="0.25">
      <c r="M28658"/>
    </row>
    <row r="28659" spans="13:13" x14ac:dyDescent="0.25">
      <c r="M28659"/>
    </row>
    <row r="28660" spans="13:13" x14ac:dyDescent="0.25">
      <c r="M28660"/>
    </row>
    <row r="28661" spans="13:13" x14ac:dyDescent="0.25">
      <c r="M28661"/>
    </row>
    <row r="28662" spans="13:13" x14ac:dyDescent="0.25">
      <c r="M28662"/>
    </row>
    <row r="28663" spans="13:13" x14ac:dyDescent="0.25">
      <c r="M28663"/>
    </row>
    <row r="28664" spans="13:13" x14ac:dyDescent="0.25">
      <c r="M28664"/>
    </row>
    <row r="28665" spans="13:13" x14ac:dyDescent="0.25">
      <c r="M28665"/>
    </row>
    <row r="28666" spans="13:13" x14ac:dyDescent="0.25">
      <c r="M28666"/>
    </row>
    <row r="28667" spans="13:13" x14ac:dyDescent="0.25">
      <c r="M28667"/>
    </row>
    <row r="28668" spans="13:13" x14ac:dyDescent="0.25">
      <c r="M28668"/>
    </row>
    <row r="28669" spans="13:13" x14ac:dyDescent="0.25">
      <c r="M28669"/>
    </row>
    <row r="28670" spans="13:13" x14ac:dyDescent="0.25">
      <c r="M28670"/>
    </row>
    <row r="28671" spans="13:13" x14ac:dyDescent="0.25">
      <c r="M28671"/>
    </row>
    <row r="28672" spans="13:13" x14ac:dyDescent="0.25">
      <c r="M28672"/>
    </row>
    <row r="28673" spans="13:13" x14ac:dyDescent="0.25">
      <c r="M28673"/>
    </row>
    <row r="28674" spans="13:13" x14ac:dyDescent="0.25">
      <c r="M28674"/>
    </row>
    <row r="28675" spans="13:13" x14ac:dyDescent="0.25">
      <c r="M28675"/>
    </row>
    <row r="28676" spans="13:13" x14ac:dyDescent="0.25">
      <c r="M28676"/>
    </row>
    <row r="28677" spans="13:13" x14ac:dyDescent="0.25">
      <c r="M28677"/>
    </row>
    <row r="28678" spans="13:13" x14ac:dyDescent="0.25">
      <c r="M28678"/>
    </row>
    <row r="28679" spans="13:13" x14ac:dyDescent="0.25">
      <c r="M28679"/>
    </row>
    <row r="28680" spans="13:13" x14ac:dyDescent="0.25">
      <c r="M28680"/>
    </row>
    <row r="28681" spans="13:13" x14ac:dyDescent="0.25">
      <c r="M28681"/>
    </row>
    <row r="28682" spans="13:13" x14ac:dyDescent="0.25">
      <c r="M28682"/>
    </row>
    <row r="28683" spans="13:13" x14ac:dyDescent="0.25">
      <c r="M28683"/>
    </row>
    <row r="28684" spans="13:13" x14ac:dyDescent="0.25">
      <c r="M28684"/>
    </row>
    <row r="28685" spans="13:13" x14ac:dyDescent="0.25">
      <c r="M28685"/>
    </row>
    <row r="28686" spans="13:13" x14ac:dyDescent="0.25">
      <c r="M28686"/>
    </row>
    <row r="28687" spans="13:13" x14ac:dyDescent="0.25">
      <c r="M28687"/>
    </row>
    <row r="28688" spans="13:13" x14ac:dyDescent="0.25">
      <c r="M28688"/>
    </row>
    <row r="28689" spans="13:13" x14ac:dyDescent="0.25">
      <c r="M28689"/>
    </row>
    <row r="28690" spans="13:13" x14ac:dyDescent="0.25">
      <c r="M28690"/>
    </row>
    <row r="28691" spans="13:13" x14ac:dyDescent="0.25">
      <c r="M28691"/>
    </row>
    <row r="28692" spans="13:13" x14ac:dyDescent="0.25">
      <c r="M28692"/>
    </row>
    <row r="28693" spans="13:13" x14ac:dyDescent="0.25">
      <c r="M28693"/>
    </row>
    <row r="28694" spans="13:13" x14ac:dyDescent="0.25">
      <c r="M28694"/>
    </row>
    <row r="28695" spans="13:13" x14ac:dyDescent="0.25">
      <c r="M28695"/>
    </row>
    <row r="28696" spans="13:13" x14ac:dyDescent="0.25">
      <c r="M28696"/>
    </row>
    <row r="28697" spans="13:13" x14ac:dyDescent="0.25">
      <c r="M28697"/>
    </row>
    <row r="28698" spans="13:13" x14ac:dyDescent="0.25">
      <c r="M28698"/>
    </row>
    <row r="28699" spans="13:13" x14ac:dyDescent="0.25">
      <c r="M28699"/>
    </row>
    <row r="28700" spans="13:13" x14ac:dyDescent="0.25">
      <c r="M28700"/>
    </row>
    <row r="28701" spans="13:13" x14ac:dyDescent="0.25">
      <c r="M28701"/>
    </row>
    <row r="28702" spans="13:13" x14ac:dyDescent="0.25">
      <c r="M28702"/>
    </row>
    <row r="28703" spans="13:13" x14ac:dyDescent="0.25">
      <c r="M28703"/>
    </row>
    <row r="28704" spans="13:13" x14ac:dyDescent="0.25">
      <c r="M28704"/>
    </row>
    <row r="28705" spans="13:13" x14ac:dyDescent="0.25">
      <c r="M28705"/>
    </row>
    <row r="28706" spans="13:13" x14ac:dyDescent="0.25">
      <c r="M28706"/>
    </row>
    <row r="28707" spans="13:13" x14ac:dyDescent="0.25">
      <c r="M28707"/>
    </row>
    <row r="28708" spans="13:13" x14ac:dyDescent="0.25">
      <c r="M28708"/>
    </row>
    <row r="28709" spans="13:13" x14ac:dyDescent="0.25">
      <c r="M28709"/>
    </row>
    <row r="28710" spans="13:13" x14ac:dyDescent="0.25">
      <c r="M28710"/>
    </row>
    <row r="28711" spans="13:13" x14ac:dyDescent="0.25">
      <c r="M28711"/>
    </row>
    <row r="28712" spans="13:13" x14ac:dyDescent="0.25">
      <c r="M28712"/>
    </row>
    <row r="28713" spans="13:13" x14ac:dyDescent="0.25">
      <c r="M28713"/>
    </row>
    <row r="28714" spans="13:13" x14ac:dyDescent="0.25">
      <c r="M28714"/>
    </row>
    <row r="28715" spans="13:13" x14ac:dyDescent="0.25">
      <c r="M28715"/>
    </row>
    <row r="28716" spans="13:13" x14ac:dyDescent="0.25">
      <c r="M28716"/>
    </row>
    <row r="28717" spans="13:13" x14ac:dyDescent="0.25">
      <c r="M28717"/>
    </row>
    <row r="28718" spans="13:13" x14ac:dyDescent="0.25">
      <c r="M28718"/>
    </row>
    <row r="28719" spans="13:13" x14ac:dyDescent="0.25">
      <c r="M28719"/>
    </row>
    <row r="28720" spans="13:13" x14ac:dyDescent="0.25">
      <c r="M28720"/>
    </row>
    <row r="28721" spans="13:13" x14ac:dyDescent="0.25">
      <c r="M28721"/>
    </row>
    <row r="28722" spans="13:13" x14ac:dyDescent="0.25">
      <c r="M28722"/>
    </row>
    <row r="28723" spans="13:13" x14ac:dyDescent="0.25">
      <c r="M28723"/>
    </row>
    <row r="28724" spans="13:13" x14ac:dyDescent="0.25">
      <c r="M28724"/>
    </row>
    <row r="28725" spans="13:13" x14ac:dyDescent="0.25">
      <c r="M28725"/>
    </row>
    <row r="28726" spans="13:13" x14ac:dyDescent="0.25">
      <c r="M28726"/>
    </row>
    <row r="28727" spans="13:13" x14ac:dyDescent="0.25">
      <c r="M28727"/>
    </row>
    <row r="28728" spans="13:13" x14ac:dyDescent="0.25">
      <c r="M28728"/>
    </row>
    <row r="28729" spans="13:13" x14ac:dyDescent="0.25">
      <c r="M28729"/>
    </row>
    <row r="28730" spans="13:13" x14ac:dyDescent="0.25">
      <c r="M28730"/>
    </row>
    <row r="28731" spans="13:13" x14ac:dyDescent="0.25">
      <c r="M28731"/>
    </row>
    <row r="28732" spans="13:13" x14ac:dyDescent="0.25">
      <c r="M28732"/>
    </row>
    <row r="28733" spans="13:13" x14ac:dyDescent="0.25">
      <c r="M28733"/>
    </row>
    <row r="28734" spans="13:13" x14ac:dyDescent="0.25">
      <c r="M28734"/>
    </row>
    <row r="28735" spans="13:13" x14ac:dyDescent="0.25">
      <c r="M28735"/>
    </row>
    <row r="28736" spans="13:13" x14ac:dyDescent="0.25">
      <c r="M28736"/>
    </row>
    <row r="28737" spans="13:13" x14ac:dyDescent="0.25">
      <c r="M28737"/>
    </row>
    <row r="28738" spans="13:13" x14ac:dyDescent="0.25">
      <c r="M28738"/>
    </row>
    <row r="28739" spans="13:13" x14ac:dyDescent="0.25">
      <c r="M28739"/>
    </row>
    <row r="28740" spans="13:13" x14ac:dyDescent="0.25">
      <c r="M28740"/>
    </row>
    <row r="28741" spans="13:13" x14ac:dyDescent="0.25">
      <c r="M28741"/>
    </row>
    <row r="28742" spans="13:13" x14ac:dyDescent="0.25">
      <c r="M28742"/>
    </row>
    <row r="28743" spans="13:13" x14ac:dyDescent="0.25">
      <c r="M28743"/>
    </row>
    <row r="28744" spans="13:13" x14ac:dyDescent="0.25">
      <c r="M28744"/>
    </row>
    <row r="28745" spans="13:13" x14ac:dyDescent="0.25">
      <c r="M28745"/>
    </row>
    <row r="28746" spans="13:13" x14ac:dyDescent="0.25">
      <c r="M28746"/>
    </row>
    <row r="28747" spans="13:13" x14ac:dyDescent="0.25">
      <c r="M28747"/>
    </row>
    <row r="28748" spans="13:13" x14ac:dyDescent="0.25">
      <c r="M28748"/>
    </row>
    <row r="28749" spans="13:13" x14ac:dyDescent="0.25">
      <c r="M28749"/>
    </row>
    <row r="28750" spans="13:13" x14ac:dyDescent="0.25">
      <c r="M28750"/>
    </row>
    <row r="28751" spans="13:13" x14ac:dyDescent="0.25">
      <c r="M28751"/>
    </row>
    <row r="28752" spans="13:13" x14ac:dyDescent="0.25">
      <c r="M28752"/>
    </row>
    <row r="28753" spans="13:13" x14ac:dyDescent="0.25">
      <c r="M28753"/>
    </row>
    <row r="28754" spans="13:13" x14ac:dyDescent="0.25">
      <c r="M28754"/>
    </row>
    <row r="28755" spans="13:13" x14ac:dyDescent="0.25">
      <c r="M28755"/>
    </row>
    <row r="28756" spans="13:13" x14ac:dyDescent="0.25">
      <c r="M28756"/>
    </row>
    <row r="28757" spans="13:13" x14ac:dyDescent="0.25">
      <c r="M28757"/>
    </row>
    <row r="28758" spans="13:13" x14ac:dyDescent="0.25">
      <c r="M28758"/>
    </row>
    <row r="28759" spans="13:13" x14ac:dyDescent="0.25">
      <c r="M28759"/>
    </row>
    <row r="28760" spans="13:13" x14ac:dyDescent="0.25">
      <c r="M28760"/>
    </row>
    <row r="28761" spans="13:13" x14ac:dyDescent="0.25">
      <c r="M28761"/>
    </row>
    <row r="28762" spans="13:13" x14ac:dyDescent="0.25">
      <c r="M28762"/>
    </row>
    <row r="28763" spans="13:13" x14ac:dyDescent="0.25">
      <c r="M28763"/>
    </row>
    <row r="28764" spans="13:13" x14ac:dyDescent="0.25">
      <c r="M28764"/>
    </row>
    <row r="28765" spans="13:13" x14ac:dyDescent="0.25">
      <c r="M28765"/>
    </row>
    <row r="28766" spans="13:13" x14ac:dyDescent="0.25">
      <c r="M28766"/>
    </row>
    <row r="28767" spans="13:13" x14ac:dyDescent="0.25">
      <c r="M28767"/>
    </row>
    <row r="28768" spans="13:13" x14ac:dyDescent="0.25">
      <c r="M28768"/>
    </row>
    <row r="28769" spans="13:13" x14ac:dyDescent="0.25">
      <c r="M28769"/>
    </row>
    <row r="28770" spans="13:13" x14ac:dyDescent="0.25">
      <c r="M28770"/>
    </row>
    <row r="28771" spans="13:13" x14ac:dyDescent="0.25">
      <c r="M28771"/>
    </row>
    <row r="28772" spans="13:13" x14ac:dyDescent="0.25">
      <c r="M28772"/>
    </row>
    <row r="28773" spans="13:13" x14ac:dyDescent="0.25">
      <c r="M28773"/>
    </row>
    <row r="28774" spans="13:13" x14ac:dyDescent="0.25">
      <c r="M28774"/>
    </row>
    <row r="28775" spans="13:13" x14ac:dyDescent="0.25">
      <c r="M28775"/>
    </row>
    <row r="28776" spans="13:13" x14ac:dyDescent="0.25">
      <c r="M28776"/>
    </row>
    <row r="28777" spans="13:13" x14ac:dyDescent="0.25">
      <c r="M28777"/>
    </row>
    <row r="28778" spans="13:13" x14ac:dyDescent="0.25">
      <c r="M28778"/>
    </row>
    <row r="28779" spans="13:13" x14ac:dyDescent="0.25">
      <c r="M28779"/>
    </row>
    <row r="28780" spans="13:13" x14ac:dyDescent="0.25">
      <c r="M28780"/>
    </row>
    <row r="28781" spans="13:13" x14ac:dyDescent="0.25">
      <c r="M28781"/>
    </row>
    <row r="28782" spans="13:13" x14ac:dyDescent="0.25">
      <c r="M28782"/>
    </row>
    <row r="28783" spans="13:13" x14ac:dyDescent="0.25">
      <c r="M28783"/>
    </row>
    <row r="28784" spans="13:13" x14ac:dyDescent="0.25">
      <c r="M28784"/>
    </row>
    <row r="28785" spans="13:13" x14ac:dyDescent="0.25">
      <c r="M28785"/>
    </row>
    <row r="28786" spans="13:13" x14ac:dyDescent="0.25">
      <c r="M28786"/>
    </row>
    <row r="28787" spans="13:13" x14ac:dyDescent="0.25">
      <c r="M28787"/>
    </row>
    <row r="28788" spans="13:13" x14ac:dyDescent="0.25">
      <c r="M28788"/>
    </row>
    <row r="28789" spans="13:13" x14ac:dyDescent="0.25">
      <c r="M28789"/>
    </row>
    <row r="28790" spans="13:13" x14ac:dyDescent="0.25">
      <c r="M28790"/>
    </row>
    <row r="28791" spans="13:13" x14ac:dyDescent="0.25">
      <c r="M28791"/>
    </row>
    <row r="28792" spans="13:13" x14ac:dyDescent="0.25">
      <c r="M28792"/>
    </row>
    <row r="28793" spans="13:13" x14ac:dyDescent="0.25">
      <c r="M28793"/>
    </row>
    <row r="28794" spans="13:13" x14ac:dyDescent="0.25">
      <c r="M28794"/>
    </row>
    <row r="28795" spans="13:13" x14ac:dyDescent="0.25">
      <c r="M28795"/>
    </row>
    <row r="28796" spans="13:13" x14ac:dyDescent="0.25">
      <c r="M28796"/>
    </row>
    <row r="28797" spans="13:13" x14ac:dyDescent="0.25">
      <c r="M28797"/>
    </row>
    <row r="28798" spans="13:13" x14ac:dyDescent="0.25">
      <c r="M28798"/>
    </row>
    <row r="28799" spans="13:13" x14ac:dyDescent="0.25">
      <c r="M28799"/>
    </row>
    <row r="28800" spans="13:13" x14ac:dyDescent="0.25">
      <c r="M28800"/>
    </row>
    <row r="28801" spans="13:13" x14ac:dyDescent="0.25">
      <c r="M28801"/>
    </row>
    <row r="28802" spans="13:13" x14ac:dyDescent="0.25">
      <c r="M28802"/>
    </row>
    <row r="28803" spans="13:13" x14ac:dyDescent="0.25">
      <c r="M28803"/>
    </row>
    <row r="28804" spans="13:13" x14ac:dyDescent="0.25">
      <c r="M28804"/>
    </row>
    <row r="28805" spans="13:13" x14ac:dyDescent="0.25">
      <c r="M28805"/>
    </row>
    <row r="28806" spans="13:13" x14ac:dyDescent="0.25">
      <c r="M28806"/>
    </row>
    <row r="28807" spans="13:13" x14ac:dyDescent="0.25">
      <c r="M28807"/>
    </row>
    <row r="28808" spans="13:13" x14ac:dyDescent="0.25">
      <c r="M28808"/>
    </row>
    <row r="28809" spans="13:13" x14ac:dyDescent="0.25">
      <c r="M28809"/>
    </row>
    <row r="28810" spans="13:13" x14ac:dyDescent="0.25">
      <c r="M28810"/>
    </row>
    <row r="28811" spans="13:13" x14ac:dyDescent="0.25">
      <c r="M28811"/>
    </row>
    <row r="28812" spans="13:13" x14ac:dyDescent="0.25">
      <c r="M28812"/>
    </row>
    <row r="28813" spans="13:13" x14ac:dyDescent="0.25">
      <c r="M28813"/>
    </row>
    <row r="28814" spans="13:13" x14ac:dyDescent="0.25">
      <c r="M28814"/>
    </row>
    <row r="28815" spans="13:13" x14ac:dyDescent="0.25">
      <c r="M28815"/>
    </row>
    <row r="28816" spans="13:13" x14ac:dyDescent="0.25">
      <c r="M28816"/>
    </row>
    <row r="28817" spans="13:13" x14ac:dyDescent="0.25">
      <c r="M28817"/>
    </row>
    <row r="28818" spans="13:13" x14ac:dyDescent="0.25">
      <c r="M28818"/>
    </row>
    <row r="28819" spans="13:13" x14ac:dyDescent="0.25">
      <c r="M28819"/>
    </row>
    <row r="28820" spans="13:13" x14ac:dyDescent="0.25">
      <c r="M28820"/>
    </row>
    <row r="28821" spans="13:13" x14ac:dyDescent="0.25">
      <c r="M28821"/>
    </row>
    <row r="28822" spans="13:13" x14ac:dyDescent="0.25">
      <c r="M28822"/>
    </row>
    <row r="28823" spans="13:13" x14ac:dyDescent="0.25">
      <c r="M28823"/>
    </row>
    <row r="28824" spans="13:13" x14ac:dyDescent="0.25">
      <c r="M28824"/>
    </row>
    <row r="28825" spans="13:13" x14ac:dyDescent="0.25">
      <c r="M28825"/>
    </row>
    <row r="28826" spans="13:13" x14ac:dyDescent="0.25">
      <c r="M28826"/>
    </row>
    <row r="28827" spans="13:13" x14ac:dyDescent="0.25">
      <c r="M28827"/>
    </row>
    <row r="28828" spans="13:13" x14ac:dyDescent="0.25">
      <c r="M28828"/>
    </row>
    <row r="28829" spans="13:13" x14ac:dyDescent="0.25">
      <c r="M28829"/>
    </row>
    <row r="28830" spans="13:13" x14ac:dyDescent="0.25">
      <c r="M28830"/>
    </row>
    <row r="28831" spans="13:13" x14ac:dyDescent="0.25">
      <c r="M28831"/>
    </row>
    <row r="28832" spans="13:13" x14ac:dyDescent="0.25">
      <c r="M28832"/>
    </row>
    <row r="28833" spans="13:13" x14ac:dyDescent="0.25">
      <c r="M28833"/>
    </row>
    <row r="28834" spans="13:13" x14ac:dyDescent="0.25">
      <c r="M28834"/>
    </row>
    <row r="28835" spans="13:13" x14ac:dyDescent="0.25">
      <c r="M28835"/>
    </row>
    <row r="28836" spans="13:13" x14ac:dyDescent="0.25">
      <c r="M28836"/>
    </row>
    <row r="28837" spans="13:13" x14ac:dyDescent="0.25">
      <c r="M28837"/>
    </row>
    <row r="28838" spans="13:13" x14ac:dyDescent="0.25">
      <c r="M28838"/>
    </row>
    <row r="28839" spans="13:13" x14ac:dyDescent="0.25">
      <c r="M28839"/>
    </row>
    <row r="28840" spans="13:13" x14ac:dyDescent="0.25">
      <c r="M28840"/>
    </row>
    <row r="28841" spans="13:13" x14ac:dyDescent="0.25">
      <c r="M28841"/>
    </row>
    <row r="28842" spans="13:13" x14ac:dyDescent="0.25">
      <c r="M28842"/>
    </row>
    <row r="28843" spans="13:13" x14ac:dyDescent="0.25">
      <c r="M28843"/>
    </row>
    <row r="28844" spans="13:13" x14ac:dyDescent="0.25">
      <c r="M28844"/>
    </row>
    <row r="28845" spans="13:13" x14ac:dyDescent="0.25">
      <c r="M28845"/>
    </row>
    <row r="28846" spans="13:13" x14ac:dyDescent="0.25">
      <c r="M28846"/>
    </row>
    <row r="28847" spans="13:13" x14ac:dyDescent="0.25">
      <c r="M28847"/>
    </row>
    <row r="28848" spans="13:13" x14ac:dyDescent="0.25">
      <c r="M28848"/>
    </row>
    <row r="28849" spans="13:13" x14ac:dyDescent="0.25">
      <c r="M28849"/>
    </row>
    <row r="28850" spans="13:13" x14ac:dyDescent="0.25">
      <c r="M28850"/>
    </row>
    <row r="28851" spans="13:13" x14ac:dyDescent="0.25">
      <c r="M28851"/>
    </row>
    <row r="28852" spans="13:13" x14ac:dyDescent="0.25">
      <c r="M28852"/>
    </row>
    <row r="28853" spans="13:13" x14ac:dyDescent="0.25">
      <c r="M28853"/>
    </row>
    <row r="28854" spans="13:13" x14ac:dyDescent="0.25">
      <c r="M28854"/>
    </row>
    <row r="28855" spans="13:13" x14ac:dyDescent="0.25">
      <c r="M28855"/>
    </row>
    <row r="28856" spans="13:13" x14ac:dyDescent="0.25">
      <c r="M28856"/>
    </row>
    <row r="28857" spans="13:13" x14ac:dyDescent="0.25">
      <c r="M28857"/>
    </row>
    <row r="28858" spans="13:13" x14ac:dyDescent="0.25">
      <c r="M28858"/>
    </row>
    <row r="28859" spans="13:13" x14ac:dyDescent="0.25">
      <c r="M28859"/>
    </row>
    <row r="28860" spans="13:13" x14ac:dyDescent="0.25">
      <c r="M28860"/>
    </row>
    <row r="28861" spans="13:13" x14ac:dyDescent="0.25">
      <c r="M28861"/>
    </row>
    <row r="28862" spans="13:13" x14ac:dyDescent="0.25">
      <c r="M28862"/>
    </row>
    <row r="28863" spans="13:13" x14ac:dyDescent="0.25">
      <c r="M28863"/>
    </row>
    <row r="28864" spans="13:13" x14ac:dyDescent="0.25">
      <c r="M28864"/>
    </row>
    <row r="28865" spans="13:13" x14ac:dyDescent="0.25">
      <c r="M28865"/>
    </row>
    <row r="28866" spans="13:13" x14ac:dyDescent="0.25">
      <c r="M28866"/>
    </row>
    <row r="28867" spans="13:13" x14ac:dyDescent="0.25">
      <c r="M28867"/>
    </row>
    <row r="28868" spans="13:13" x14ac:dyDescent="0.25">
      <c r="M28868"/>
    </row>
    <row r="28869" spans="13:13" x14ac:dyDescent="0.25">
      <c r="M28869"/>
    </row>
    <row r="28870" spans="13:13" x14ac:dyDescent="0.25">
      <c r="M28870"/>
    </row>
    <row r="28871" spans="13:13" x14ac:dyDescent="0.25">
      <c r="M28871"/>
    </row>
    <row r="28872" spans="13:13" x14ac:dyDescent="0.25">
      <c r="M28872"/>
    </row>
    <row r="28873" spans="13:13" x14ac:dyDescent="0.25">
      <c r="M28873"/>
    </row>
    <row r="28874" spans="13:13" x14ac:dyDescent="0.25">
      <c r="M28874"/>
    </row>
    <row r="28875" spans="13:13" x14ac:dyDescent="0.25">
      <c r="M28875"/>
    </row>
    <row r="28876" spans="13:13" x14ac:dyDescent="0.25">
      <c r="M28876"/>
    </row>
    <row r="28877" spans="13:13" x14ac:dyDescent="0.25">
      <c r="M28877"/>
    </row>
    <row r="28878" spans="13:13" x14ac:dyDescent="0.25">
      <c r="M28878"/>
    </row>
    <row r="28879" spans="13:13" x14ac:dyDescent="0.25">
      <c r="M28879"/>
    </row>
    <row r="28880" spans="13:13" x14ac:dyDescent="0.25">
      <c r="M28880"/>
    </row>
    <row r="28881" spans="13:13" x14ac:dyDescent="0.25">
      <c r="M28881"/>
    </row>
    <row r="28882" spans="13:13" x14ac:dyDescent="0.25">
      <c r="M28882"/>
    </row>
    <row r="28883" spans="13:13" x14ac:dyDescent="0.25">
      <c r="M28883"/>
    </row>
    <row r="28884" spans="13:13" x14ac:dyDescent="0.25">
      <c r="M28884"/>
    </row>
    <row r="28885" spans="13:13" x14ac:dyDescent="0.25">
      <c r="M28885"/>
    </row>
    <row r="28886" spans="13:13" x14ac:dyDescent="0.25">
      <c r="M28886"/>
    </row>
    <row r="28887" spans="13:13" x14ac:dyDescent="0.25">
      <c r="M28887"/>
    </row>
    <row r="28888" spans="13:13" x14ac:dyDescent="0.25">
      <c r="M28888"/>
    </row>
    <row r="28889" spans="13:13" x14ac:dyDescent="0.25">
      <c r="M28889"/>
    </row>
    <row r="28890" spans="13:13" x14ac:dyDescent="0.25">
      <c r="M28890"/>
    </row>
    <row r="28891" spans="13:13" x14ac:dyDescent="0.25">
      <c r="M28891"/>
    </row>
    <row r="28892" spans="13:13" x14ac:dyDescent="0.25">
      <c r="M28892"/>
    </row>
    <row r="28893" spans="13:13" x14ac:dyDescent="0.25">
      <c r="M28893"/>
    </row>
    <row r="28894" spans="13:13" x14ac:dyDescent="0.25">
      <c r="M28894"/>
    </row>
    <row r="28895" spans="13:13" x14ac:dyDescent="0.25">
      <c r="M28895"/>
    </row>
    <row r="28896" spans="13:13" x14ac:dyDescent="0.25">
      <c r="M28896"/>
    </row>
    <row r="28897" spans="13:13" x14ac:dyDescent="0.25">
      <c r="M28897"/>
    </row>
    <row r="28898" spans="13:13" x14ac:dyDescent="0.25">
      <c r="M28898"/>
    </row>
    <row r="28899" spans="13:13" x14ac:dyDescent="0.25">
      <c r="M28899"/>
    </row>
    <row r="28900" spans="13:13" x14ac:dyDescent="0.25">
      <c r="M28900"/>
    </row>
    <row r="28901" spans="13:13" x14ac:dyDescent="0.25">
      <c r="M28901"/>
    </row>
    <row r="28902" spans="13:13" x14ac:dyDescent="0.25">
      <c r="M28902"/>
    </row>
    <row r="28903" spans="13:13" x14ac:dyDescent="0.25">
      <c r="M28903"/>
    </row>
    <row r="28904" spans="13:13" x14ac:dyDescent="0.25">
      <c r="M28904"/>
    </row>
    <row r="28905" spans="13:13" x14ac:dyDescent="0.25">
      <c r="M28905"/>
    </row>
    <row r="28906" spans="13:13" x14ac:dyDescent="0.25">
      <c r="M28906"/>
    </row>
    <row r="28907" spans="13:13" x14ac:dyDescent="0.25">
      <c r="M28907"/>
    </row>
    <row r="28908" spans="13:13" x14ac:dyDescent="0.25">
      <c r="M28908"/>
    </row>
    <row r="28909" spans="13:13" x14ac:dyDescent="0.25">
      <c r="M28909"/>
    </row>
    <row r="28910" spans="13:13" x14ac:dyDescent="0.25">
      <c r="M28910"/>
    </row>
    <row r="28911" spans="13:13" x14ac:dyDescent="0.25">
      <c r="M28911"/>
    </row>
    <row r="28912" spans="13:13" x14ac:dyDescent="0.25">
      <c r="M28912"/>
    </row>
    <row r="28913" spans="13:13" x14ac:dyDescent="0.25">
      <c r="M28913"/>
    </row>
    <row r="28914" spans="13:13" x14ac:dyDescent="0.25">
      <c r="M28914"/>
    </row>
    <row r="28915" spans="13:13" x14ac:dyDescent="0.25">
      <c r="M28915"/>
    </row>
    <row r="28916" spans="13:13" x14ac:dyDescent="0.25">
      <c r="M28916"/>
    </row>
    <row r="28917" spans="13:13" x14ac:dyDescent="0.25">
      <c r="M28917"/>
    </row>
    <row r="28918" spans="13:13" x14ac:dyDescent="0.25">
      <c r="M28918"/>
    </row>
    <row r="28919" spans="13:13" x14ac:dyDescent="0.25">
      <c r="M28919"/>
    </row>
    <row r="28920" spans="13:13" x14ac:dyDescent="0.25">
      <c r="M28920"/>
    </row>
    <row r="28921" spans="13:13" x14ac:dyDescent="0.25">
      <c r="M28921"/>
    </row>
    <row r="28922" spans="13:13" x14ac:dyDescent="0.25">
      <c r="M28922"/>
    </row>
    <row r="28923" spans="13:13" x14ac:dyDescent="0.25">
      <c r="M28923"/>
    </row>
    <row r="28924" spans="13:13" x14ac:dyDescent="0.25">
      <c r="M28924"/>
    </row>
    <row r="28925" spans="13:13" x14ac:dyDescent="0.25">
      <c r="M28925"/>
    </row>
    <row r="28926" spans="13:13" x14ac:dyDescent="0.25">
      <c r="M28926"/>
    </row>
    <row r="28927" spans="13:13" x14ac:dyDescent="0.25">
      <c r="M28927"/>
    </row>
    <row r="28928" spans="13:13" x14ac:dyDescent="0.25">
      <c r="M28928"/>
    </row>
    <row r="28929" spans="13:13" x14ac:dyDescent="0.25">
      <c r="M28929"/>
    </row>
    <row r="28930" spans="13:13" x14ac:dyDescent="0.25">
      <c r="M28930"/>
    </row>
    <row r="28931" spans="13:13" x14ac:dyDescent="0.25">
      <c r="M28931"/>
    </row>
    <row r="28932" spans="13:13" x14ac:dyDescent="0.25">
      <c r="M28932"/>
    </row>
    <row r="28933" spans="13:13" x14ac:dyDescent="0.25">
      <c r="M28933"/>
    </row>
    <row r="28934" spans="13:13" x14ac:dyDescent="0.25">
      <c r="M28934"/>
    </row>
    <row r="28935" spans="13:13" x14ac:dyDescent="0.25">
      <c r="M28935"/>
    </row>
    <row r="28936" spans="13:13" x14ac:dyDescent="0.25">
      <c r="M28936"/>
    </row>
    <row r="28937" spans="13:13" x14ac:dyDescent="0.25">
      <c r="M28937"/>
    </row>
    <row r="28938" spans="13:13" x14ac:dyDescent="0.25">
      <c r="M28938"/>
    </row>
    <row r="28939" spans="13:13" x14ac:dyDescent="0.25">
      <c r="M28939"/>
    </row>
    <row r="28940" spans="13:13" x14ac:dyDescent="0.25">
      <c r="M28940"/>
    </row>
    <row r="28941" spans="13:13" x14ac:dyDescent="0.25">
      <c r="M28941"/>
    </row>
    <row r="28942" spans="13:13" x14ac:dyDescent="0.25">
      <c r="M28942"/>
    </row>
    <row r="28943" spans="13:13" x14ac:dyDescent="0.25">
      <c r="M28943"/>
    </row>
    <row r="28944" spans="13:13" x14ac:dyDescent="0.25">
      <c r="M28944"/>
    </row>
    <row r="28945" spans="13:13" x14ac:dyDescent="0.25">
      <c r="M28945"/>
    </row>
    <row r="28946" spans="13:13" x14ac:dyDescent="0.25">
      <c r="M28946"/>
    </row>
    <row r="28947" spans="13:13" x14ac:dyDescent="0.25">
      <c r="M28947"/>
    </row>
    <row r="28948" spans="13:13" x14ac:dyDescent="0.25">
      <c r="M28948"/>
    </row>
    <row r="28949" spans="13:13" x14ac:dyDescent="0.25">
      <c r="M28949"/>
    </row>
    <row r="28950" spans="13:13" x14ac:dyDescent="0.25">
      <c r="M28950"/>
    </row>
    <row r="28951" spans="13:13" x14ac:dyDescent="0.25">
      <c r="M28951"/>
    </row>
    <row r="28952" spans="13:13" x14ac:dyDescent="0.25">
      <c r="M28952"/>
    </row>
    <row r="28953" spans="13:13" x14ac:dyDescent="0.25">
      <c r="M28953"/>
    </row>
    <row r="28954" spans="13:13" x14ac:dyDescent="0.25">
      <c r="M28954"/>
    </row>
    <row r="28955" spans="13:13" x14ac:dyDescent="0.25">
      <c r="M28955"/>
    </row>
    <row r="28956" spans="13:13" x14ac:dyDescent="0.25">
      <c r="M28956"/>
    </row>
    <row r="28957" spans="13:13" x14ac:dyDescent="0.25">
      <c r="M28957"/>
    </row>
    <row r="28958" spans="13:13" x14ac:dyDescent="0.25">
      <c r="M28958"/>
    </row>
    <row r="28959" spans="13:13" x14ac:dyDescent="0.25">
      <c r="M28959"/>
    </row>
    <row r="28960" spans="13:13" x14ac:dyDescent="0.25">
      <c r="M28960"/>
    </row>
    <row r="28961" spans="13:13" x14ac:dyDescent="0.25">
      <c r="M28961"/>
    </row>
    <row r="28962" spans="13:13" x14ac:dyDescent="0.25">
      <c r="M28962"/>
    </row>
    <row r="28963" spans="13:13" x14ac:dyDescent="0.25">
      <c r="M28963"/>
    </row>
    <row r="28964" spans="13:13" x14ac:dyDescent="0.25">
      <c r="M28964"/>
    </row>
    <row r="28965" spans="13:13" x14ac:dyDescent="0.25">
      <c r="M28965"/>
    </row>
    <row r="28966" spans="13:13" x14ac:dyDescent="0.25">
      <c r="M28966"/>
    </row>
    <row r="28967" spans="13:13" x14ac:dyDescent="0.25">
      <c r="M28967"/>
    </row>
    <row r="28968" spans="13:13" x14ac:dyDescent="0.25">
      <c r="M28968"/>
    </row>
    <row r="28969" spans="13:13" x14ac:dyDescent="0.25">
      <c r="M28969"/>
    </row>
    <row r="28970" spans="13:13" x14ac:dyDescent="0.25">
      <c r="M28970"/>
    </row>
    <row r="28971" spans="13:13" x14ac:dyDescent="0.25">
      <c r="M28971"/>
    </row>
    <row r="28972" spans="13:13" x14ac:dyDescent="0.25">
      <c r="M28972"/>
    </row>
    <row r="28973" spans="13:13" x14ac:dyDescent="0.25">
      <c r="M28973"/>
    </row>
    <row r="28974" spans="13:13" x14ac:dyDescent="0.25">
      <c r="M28974"/>
    </row>
    <row r="28975" spans="13:13" x14ac:dyDescent="0.25">
      <c r="M28975"/>
    </row>
    <row r="28976" spans="13:13" x14ac:dyDescent="0.25">
      <c r="M28976"/>
    </row>
    <row r="28977" spans="13:13" x14ac:dyDescent="0.25">
      <c r="M28977"/>
    </row>
    <row r="28978" spans="13:13" x14ac:dyDescent="0.25">
      <c r="M28978"/>
    </row>
    <row r="28979" spans="13:13" x14ac:dyDescent="0.25">
      <c r="M28979"/>
    </row>
    <row r="28980" spans="13:13" x14ac:dyDescent="0.25">
      <c r="M28980"/>
    </row>
    <row r="28981" spans="13:13" x14ac:dyDescent="0.25">
      <c r="M28981"/>
    </row>
    <row r="28982" spans="13:13" x14ac:dyDescent="0.25">
      <c r="M28982"/>
    </row>
    <row r="28983" spans="13:13" x14ac:dyDescent="0.25">
      <c r="M28983"/>
    </row>
    <row r="28984" spans="13:13" x14ac:dyDescent="0.25">
      <c r="M28984"/>
    </row>
    <row r="28985" spans="13:13" x14ac:dyDescent="0.25">
      <c r="M28985"/>
    </row>
    <row r="28986" spans="13:13" x14ac:dyDescent="0.25">
      <c r="M28986"/>
    </row>
    <row r="28987" spans="13:13" x14ac:dyDescent="0.25">
      <c r="M28987"/>
    </row>
    <row r="28988" spans="13:13" x14ac:dyDescent="0.25">
      <c r="M28988"/>
    </row>
    <row r="28989" spans="13:13" x14ac:dyDescent="0.25">
      <c r="M28989"/>
    </row>
    <row r="28990" spans="13:13" x14ac:dyDescent="0.25">
      <c r="M28990"/>
    </row>
    <row r="28991" spans="13:13" x14ac:dyDescent="0.25">
      <c r="M28991"/>
    </row>
    <row r="28992" spans="13:13" x14ac:dyDescent="0.25">
      <c r="M28992"/>
    </row>
    <row r="28993" spans="13:13" x14ac:dyDescent="0.25">
      <c r="M28993"/>
    </row>
    <row r="28994" spans="13:13" x14ac:dyDescent="0.25">
      <c r="M28994"/>
    </row>
    <row r="28995" spans="13:13" x14ac:dyDescent="0.25">
      <c r="M28995"/>
    </row>
    <row r="28996" spans="13:13" x14ac:dyDescent="0.25">
      <c r="M28996"/>
    </row>
    <row r="28997" spans="13:13" x14ac:dyDescent="0.25">
      <c r="M28997"/>
    </row>
    <row r="28998" spans="13:13" x14ac:dyDescent="0.25">
      <c r="M28998"/>
    </row>
    <row r="28999" spans="13:13" x14ac:dyDescent="0.25">
      <c r="M28999"/>
    </row>
    <row r="29000" spans="13:13" x14ac:dyDescent="0.25">
      <c r="M29000"/>
    </row>
    <row r="29001" spans="13:13" x14ac:dyDescent="0.25">
      <c r="M29001"/>
    </row>
    <row r="29002" spans="13:13" x14ac:dyDescent="0.25">
      <c r="M29002"/>
    </row>
    <row r="29003" spans="13:13" x14ac:dyDescent="0.25">
      <c r="M29003"/>
    </row>
    <row r="29004" spans="13:13" x14ac:dyDescent="0.25">
      <c r="M29004"/>
    </row>
    <row r="29005" spans="13:13" x14ac:dyDescent="0.25">
      <c r="M29005"/>
    </row>
    <row r="29006" spans="13:13" x14ac:dyDescent="0.25">
      <c r="M29006"/>
    </row>
    <row r="29007" spans="13:13" x14ac:dyDescent="0.25">
      <c r="M29007"/>
    </row>
    <row r="29008" spans="13:13" x14ac:dyDescent="0.25">
      <c r="M29008"/>
    </row>
    <row r="29009" spans="13:13" x14ac:dyDescent="0.25">
      <c r="M29009"/>
    </row>
    <row r="29010" spans="13:13" x14ac:dyDescent="0.25">
      <c r="M29010"/>
    </row>
    <row r="29011" spans="13:13" x14ac:dyDescent="0.25">
      <c r="M29011"/>
    </row>
    <row r="29012" spans="13:13" x14ac:dyDescent="0.25">
      <c r="M29012"/>
    </row>
    <row r="29013" spans="13:13" x14ac:dyDescent="0.25">
      <c r="M29013"/>
    </row>
    <row r="29014" spans="13:13" x14ac:dyDescent="0.25">
      <c r="M29014"/>
    </row>
    <row r="29015" spans="13:13" x14ac:dyDescent="0.25">
      <c r="M29015"/>
    </row>
    <row r="29016" spans="13:13" x14ac:dyDescent="0.25">
      <c r="M29016"/>
    </row>
    <row r="29017" spans="13:13" x14ac:dyDescent="0.25">
      <c r="M29017"/>
    </row>
    <row r="29018" spans="13:13" x14ac:dyDescent="0.25">
      <c r="M29018"/>
    </row>
    <row r="29019" spans="13:13" x14ac:dyDescent="0.25">
      <c r="M29019"/>
    </row>
    <row r="29020" spans="13:13" x14ac:dyDescent="0.25">
      <c r="M29020"/>
    </row>
    <row r="29021" spans="13:13" x14ac:dyDescent="0.25">
      <c r="M29021"/>
    </row>
    <row r="29022" spans="13:13" x14ac:dyDescent="0.25">
      <c r="M29022"/>
    </row>
    <row r="29023" spans="13:13" x14ac:dyDescent="0.25">
      <c r="M29023"/>
    </row>
    <row r="29024" spans="13:13" x14ac:dyDescent="0.25">
      <c r="M29024"/>
    </row>
    <row r="29025" spans="13:13" x14ac:dyDescent="0.25">
      <c r="M29025"/>
    </row>
    <row r="29026" spans="13:13" x14ac:dyDescent="0.25">
      <c r="M29026"/>
    </row>
    <row r="29027" spans="13:13" x14ac:dyDescent="0.25">
      <c r="M29027"/>
    </row>
    <row r="29028" spans="13:13" x14ac:dyDescent="0.25">
      <c r="M29028"/>
    </row>
    <row r="29029" spans="13:13" x14ac:dyDescent="0.25">
      <c r="M29029"/>
    </row>
    <row r="29030" spans="13:13" x14ac:dyDescent="0.25">
      <c r="M29030"/>
    </row>
    <row r="29031" spans="13:13" x14ac:dyDescent="0.25">
      <c r="M29031"/>
    </row>
    <row r="29032" spans="13:13" x14ac:dyDescent="0.25">
      <c r="M29032"/>
    </row>
    <row r="29033" spans="13:13" x14ac:dyDescent="0.25">
      <c r="M29033"/>
    </row>
    <row r="29034" spans="13:13" x14ac:dyDescent="0.25">
      <c r="M29034"/>
    </row>
    <row r="29035" spans="13:13" x14ac:dyDescent="0.25">
      <c r="M29035"/>
    </row>
    <row r="29036" spans="13:13" x14ac:dyDescent="0.25">
      <c r="M29036"/>
    </row>
    <row r="29037" spans="13:13" x14ac:dyDescent="0.25">
      <c r="M29037"/>
    </row>
    <row r="29038" spans="13:13" x14ac:dyDescent="0.25">
      <c r="M29038"/>
    </row>
    <row r="29039" spans="13:13" x14ac:dyDescent="0.25">
      <c r="M29039"/>
    </row>
    <row r="29040" spans="13:13" x14ac:dyDescent="0.25">
      <c r="M29040"/>
    </row>
    <row r="29041" spans="13:13" x14ac:dyDescent="0.25">
      <c r="M29041"/>
    </row>
    <row r="29042" spans="13:13" x14ac:dyDescent="0.25">
      <c r="M29042"/>
    </row>
    <row r="29043" spans="13:13" x14ac:dyDescent="0.25">
      <c r="M29043"/>
    </row>
    <row r="29044" spans="13:13" x14ac:dyDescent="0.25">
      <c r="M29044"/>
    </row>
    <row r="29045" spans="13:13" x14ac:dyDescent="0.25">
      <c r="M29045"/>
    </row>
    <row r="29046" spans="13:13" x14ac:dyDescent="0.25">
      <c r="M29046"/>
    </row>
    <row r="29047" spans="13:13" x14ac:dyDescent="0.25">
      <c r="M29047"/>
    </row>
    <row r="29048" spans="13:13" x14ac:dyDescent="0.25">
      <c r="M29048"/>
    </row>
    <row r="29049" spans="13:13" x14ac:dyDescent="0.25">
      <c r="M29049"/>
    </row>
    <row r="29050" spans="13:13" x14ac:dyDescent="0.25">
      <c r="M29050"/>
    </row>
    <row r="29051" spans="13:13" x14ac:dyDescent="0.25">
      <c r="M29051"/>
    </row>
    <row r="29052" spans="13:13" x14ac:dyDescent="0.25">
      <c r="M29052"/>
    </row>
    <row r="29053" spans="13:13" x14ac:dyDescent="0.25">
      <c r="M29053"/>
    </row>
    <row r="29054" spans="13:13" x14ac:dyDescent="0.25">
      <c r="M29054"/>
    </row>
    <row r="29055" spans="13:13" x14ac:dyDescent="0.25">
      <c r="M29055"/>
    </row>
    <row r="29056" spans="13:13" x14ac:dyDescent="0.25">
      <c r="M29056"/>
    </row>
    <row r="29057" spans="13:13" x14ac:dyDescent="0.25">
      <c r="M29057"/>
    </row>
    <row r="29058" spans="13:13" x14ac:dyDescent="0.25">
      <c r="M29058"/>
    </row>
    <row r="29059" spans="13:13" x14ac:dyDescent="0.25">
      <c r="M29059"/>
    </row>
    <row r="29060" spans="13:13" x14ac:dyDescent="0.25">
      <c r="M29060"/>
    </row>
    <row r="29061" spans="13:13" x14ac:dyDescent="0.25">
      <c r="M29061"/>
    </row>
    <row r="29062" spans="13:13" x14ac:dyDescent="0.25">
      <c r="M29062"/>
    </row>
    <row r="29063" spans="13:13" x14ac:dyDescent="0.25">
      <c r="M29063"/>
    </row>
    <row r="29064" spans="13:13" x14ac:dyDescent="0.25">
      <c r="M29064"/>
    </row>
    <row r="29065" spans="13:13" x14ac:dyDescent="0.25">
      <c r="M29065"/>
    </row>
    <row r="29066" spans="13:13" x14ac:dyDescent="0.25">
      <c r="M29066"/>
    </row>
    <row r="29067" spans="13:13" x14ac:dyDescent="0.25">
      <c r="M29067"/>
    </row>
    <row r="29068" spans="13:13" x14ac:dyDescent="0.25">
      <c r="M29068"/>
    </row>
    <row r="29069" spans="13:13" x14ac:dyDescent="0.25">
      <c r="M29069"/>
    </row>
    <row r="29070" spans="13:13" x14ac:dyDescent="0.25">
      <c r="M29070"/>
    </row>
    <row r="29071" spans="13:13" x14ac:dyDescent="0.25">
      <c r="M29071"/>
    </row>
    <row r="29072" spans="13:13" x14ac:dyDescent="0.25">
      <c r="M29072"/>
    </row>
    <row r="29073" spans="13:13" x14ac:dyDescent="0.25">
      <c r="M29073"/>
    </row>
    <row r="29074" spans="13:13" x14ac:dyDescent="0.25">
      <c r="M29074"/>
    </row>
    <row r="29075" spans="13:13" x14ac:dyDescent="0.25">
      <c r="M29075"/>
    </row>
    <row r="29076" spans="13:13" x14ac:dyDescent="0.25">
      <c r="M29076"/>
    </row>
    <row r="29077" spans="13:13" x14ac:dyDescent="0.25">
      <c r="M29077"/>
    </row>
    <row r="29078" spans="13:13" x14ac:dyDescent="0.25">
      <c r="M29078"/>
    </row>
    <row r="29079" spans="13:13" x14ac:dyDescent="0.25">
      <c r="M29079"/>
    </row>
    <row r="29080" spans="13:13" x14ac:dyDescent="0.25">
      <c r="M29080"/>
    </row>
    <row r="29081" spans="13:13" x14ac:dyDescent="0.25">
      <c r="M29081"/>
    </row>
    <row r="29082" spans="13:13" x14ac:dyDescent="0.25">
      <c r="M29082"/>
    </row>
    <row r="29083" spans="13:13" x14ac:dyDescent="0.25">
      <c r="M29083"/>
    </row>
    <row r="29084" spans="13:13" x14ac:dyDescent="0.25">
      <c r="M29084"/>
    </row>
    <row r="29085" spans="13:13" x14ac:dyDescent="0.25">
      <c r="M29085"/>
    </row>
    <row r="29086" spans="13:13" x14ac:dyDescent="0.25">
      <c r="M29086"/>
    </row>
    <row r="29087" spans="13:13" x14ac:dyDescent="0.25">
      <c r="M29087"/>
    </row>
    <row r="29088" spans="13:13" x14ac:dyDescent="0.25">
      <c r="M29088"/>
    </row>
    <row r="29089" spans="13:13" x14ac:dyDescent="0.25">
      <c r="M29089"/>
    </row>
    <row r="29090" spans="13:13" x14ac:dyDescent="0.25">
      <c r="M29090"/>
    </row>
    <row r="29091" spans="13:13" x14ac:dyDescent="0.25">
      <c r="M29091"/>
    </row>
    <row r="29092" spans="13:13" x14ac:dyDescent="0.25">
      <c r="M29092"/>
    </row>
    <row r="29093" spans="13:13" x14ac:dyDescent="0.25">
      <c r="M29093"/>
    </row>
    <row r="29094" spans="13:13" x14ac:dyDescent="0.25">
      <c r="M29094"/>
    </row>
    <row r="29095" spans="13:13" x14ac:dyDescent="0.25">
      <c r="M29095"/>
    </row>
    <row r="29096" spans="13:13" x14ac:dyDescent="0.25">
      <c r="M29096"/>
    </row>
    <row r="29097" spans="13:13" x14ac:dyDescent="0.25">
      <c r="M29097"/>
    </row>
    <row r="29098" spans="13:13" x14ac:dyDescent="0.25">
      <c r="M29098"/>
    </row>
    <row r="29099" spans="13:13" x14ac:dyDescent="0.25">
      <c r="M29099"/>
    </row>
    <row r="29100" spans="13:13" x14ac:dyDescent="0.25">
      <c r="M29100"/>
    </row>
    <row r="29101" spans="13:13" x14ac:dyDescent="0.25">
      <c r="M29101"/>
    </row>
    <row r="29102" spans="13:13" x14ac:dyDescent="0.25">
      <c r="M29102"/>
    </row>
    <row r="29103" spans="13:13" x14ac:dyDescent="0.25">
      <c r="M29103"/>
    </row>
    <row r="29104" spans="13:13" x14ac:dyDescent="0.25">
      <c r="M29104"/>
    </row>
    <row r="29105" spans="13:13" x14ac:dyDescent="0.25">
      <c r="M29105"/>
    </row>
    <row r="29106" spans="13:13" x14ac:dyDescent="0.25">
      <c r="M29106"/>
    </row>
    <row r="29107" spans="13:13" x14ac:dyDescent="0.25">
      <c r="M29107"/>
    </row>
    <row r="29108" spans="13:13" x14ac:dyDescent="0.25">
      <c r="M29108"/>
    </row>
    <row r="29109" spans="13:13" x14ac:dyDescent="0.25">
      <c r="M29109"/>
    </row>
    <row r="29110" spans="13:13" x14ac:dyDescent="0.25">
      <c r="M29110"/>
    </row>
    <row r="29111" spans="13:13" x14ac:dyDescent="0.25">
      <c r="M29111"/>
    </row>
    <row r="29112" spans="13:13" x14ac:dyDescent="0.25">
      <c r="M29112"/>
    </row>
    <row r="29113" spans="13:13" x14ac:dyDescent="0.25">
      <c r="M29113"/>
    </row>
    <row r="29114" spans="13:13" x14ac:dyDescent="0.25">
      <c r="M29114"/>
    </row>
    <row r="29115" spans="13:13" x14ac:dyDescent="0.25">
      <c r="M29115"/>
    </row>
    <row r="29116" spans="13:13" x14ac:dyDescent="0.25">
      <c r="M29116"/>
    </row>
    <row r="29117" spans="13:13" x14ac:dyDescent="0.25">
      <c r="M29117"/>
    </row>
    <row r="29118" spans="13:13" x14ac:dyDescent="0.25">
      <c r="M29118"/>
    </row>
    <row r="29119" spans="13:13" x14ac:dyDescent="0.25">
      <c r="M29119"/>
    </row>
    <row r="29120" spans="13:13" x14ac:dyDescent="0.25">
      <c r="M29120"/>
    </row>
    <row r="29121" spans="13:13" x14ac:dyDescent="0.25">
      <c r="M29121"/>
    </row>
    <row r="29122" spans="13:13" x14ac:dyDescent="0.25">
      <c r="M29122"/>
    </row>
    <row r="29123" spans="13:13" x14ac:dyDescent="0.25">
      <c r="M29123"/>
    </row>
    <row r="29124" spans="13:13" x14ac:dyDescent="0.25">
      <c r="M29124"/>
    </row>
    <row r="29125" spans="13:13" x14ac:dyDescent="0.25">
      <c r="M29125"/>
    </row>
    <row r="29126" spans="13:13" x14ac:dyDescent="0.25">
      <c r="M29126"/>
    </row>
    <row r="29127" spans="13:13" x14ac:dyDescent="0.25">
      <c r="M29127"/>
    </row>
    <row r="29128" spans="13:13" x14ac:dyDescent="0.25">
      <c r="M29128"/>
    </row>
    <row r="29129" spans="13:13" x14ac:dyDescent="0.25">
      <c r="M29129"/>
    </row>
    <row r="29130" spans="13:13" x14ac:dyDescent="0.25">
      <c r="M29130"/>
    </row>
    <row r="29131" spans="13:13" x14ac:dyDescent="0.25">
      <c r="M29131"/>
    </row>
    <row r="29132" spans="13:13" x14ac:dyDescent="0.25">
      <c r="M29132"/>
    </row>
    <row r="29133" spans="13:13" x14ac:dyDescent="0.25">
      <c r="M29133"/>
    </row>
    <row r="29134" spans="13:13" x14ac:dyDescent="0.25">
      <c r="M29134"/>
    </row>
    <row r="29135" spans="13:13" x14ac:dyDescent="0.25">
      <c r="M29135"/>
    </row>
    <row r="29136" spans="13:13" x14ac:dyDescent="0.25">
      <c r="M29136"/>
    </row>
    <row r="29137" spans="13:13" x14ac:dyDescent="0.25">
      <c r="M29137"/>
    </row>
    <row r="29138" spans="13:13" x14ac:dyDescent="0.25">
      <c r="M29138"/>
    </row>
    <row r="29139" spans="13:13" x14ac:dyDescent="0.25">
      <c r="M29139"/>
    </row>
    <row r="29140" spans="13:13" x14ac:dyDescent="0.25">
      <c r="M29140"/>
    </row>
    <row r="29141" spans="13:13" x14ac:dyDescent="0.25">
      <c r="M29141"/>
    </row>
    <row r="29142" spans="13:13" x14ac:dyDescent="0.25">
      <c r="M29142"/>
    </row>
    <row r="29143" spans="13:13" x14ac:dyDescent="0.25">
      <c r="M29143"/>
    </row>
    <row r="29144" spans="13:13" x14ac:dyDescent="0.25">
      <c r="M29144"/>
    </row>
    <row r="29145" spans="13:13" x14ac:dyDescent="0.25">
      <c r="M29145"/>
    </row>
    <row r="29146" spans="13:13" x14ac:dyDescent="0.25">
      <c r="M29146"/>
    </row>
    <row r="29147" spans="13:13" x14ac:dyDescent="0.25">
      <c r="M29147"/>
    </row>
    <row r="29148" spans="13:13" x14ac:dyDescent="0.25">
      <c r="M29148"/>
    </row>
    <row r="29149" spans="13:13" x14ac:dyDescent="0.25">
      <c r="M29149"/>
    </row>
    <row r="29150" spans="13:13" x14ac:dyDescent="0.25">
      <c r="M29150"/>
    </row>
    <row r="29151" spans="13:13" x14ac:dyDescent="0.25">
      <c r="M29151"/>
    </row>
    <row r="29152" spans="13:13" x14ac:dyDescent="0.25">
      <c r="M29152"/>
    </row>
    <row r="29153" spans="13:13" x14ac:dyDescent="0.25">
      <c r="M29153"/>
    </row>
    <row r="29154" spans="13:13" x14ac:dyDescent="0.25">
      <c r="M29154"/>
    </row>
    <row r="29155" spans="13:13" x14ac:dyDescent="0.25">
      <c r="M29155"/>
    </row>
    <row r="29156" spans="13:13" x14ac:dyDescent="0.25">
      <c r="M29156"/>
    </row>
    <row r="29157" spans="13:13" x14ac:dyDescent="0.25">
      <c r="M29157"/>
    </row>
    <row r="29158" spans="13:13" x14ac:dyDescent="0.25">
      <c r="M29158"/>
    </row>
    <row r="29159" spans="13:13" x14ac:dyDescent="0.25">
      <c r="M29159"/>
    </row>
    <row r="29160" spans="13:13" x14ac:dyDescent="0.25">
      <c r="M29160"/>
    </row>
    <row r="29161" spans="13:13" x14ac:dyDescent="0.25">
      <c r="M29161"/>
    </row>
    <row r="29162" spans="13:13" x14ac:dyDescent="0.25">
      <c r="M29162"/>
    </row>
    <row r="29163" spans="13:13" x14ac:dyDescent="0.25">
      <c r="M29163"/>
    </row>
    <row r="29164" spans="13:13" x14ac:dyDescent="0.25">
      <c r="M29164"/>
    </row>
    <row r="29165" spans="13:13" x14ac:dyDescent="0.25">
      <c r="M29165"/>
    </row>
    <row r="29166" spans="13:13" x14ac:dyDescent="0.25">
      <c r="M29166"/>
    </row>
    <row r="29167" spans="13:13" x14ac:dyDescent="0.25">
      <c r="M29167"/>
    </row>
    <row r="29168" spans="13:13" x14ac:dyDescent="0.25">
      <c r="M29168"/>
    </row>
    <row r="29169" spans="13:13" x14ac:dyDescent="0.25">
      <c r="M29169"/>
    </row>
    <row r="29170" spans="13:13" x14ac:dyDescent="0.25">
      <c r="M29170"/>
    </row>
    <row r="29171" spans="13:13" x14ac:dyDescent="0.25">
      <c r="M29171"/>
    </row>
    <row r="29172" spans="13:13" x14ac:dyDescent="0.25">
      <c r="M29172"/>
    </row>
    <row r="29173" spans="13:13" x14ac:dyDescent="0.25">
      <c r="M29173"/>
    </row>
    <row r="29174" spans="13:13" x14ac:dyDescent="0.25">
      <c r="M29174"/>
    </row>
    <row r="29175" spans="13:13" x14ac:dyDescent="0.25">
      <c r="M29175"/>
    </row>
    <row r="29176" spans="13:13" x14ac:dyDescent="0.25">
      <c r="M29176"/>
    </row>
    <row r="29177" spans="13:13" x14ac:dyDescent="0.25">
      <c r="M29177"/>
    </row>
    <row r="29178" spans="13:13" x14ac:dyDescent="0.25">
      <c r="M29178"/>
    </row>
    <row r="29179" spans="13:13" x14ac:dyDescent="0.25">
      <c r="M29179"/>
    </row>
    <row r="29180" spans="13:13" x14ac:dyDescent="0.25">
      <c r="M29180"/>
    </row>
    <row r="29181" spans="13:13" x14ac:dyDescent="0.25">
      <c r="M29181"/>
    </row>
    <row r="29182" spans="13:13" x14ac:dyDescent="0.25">
      <c r="M29182"/>
    </row>
    <row r="29183" spans="13:13" x14ac:dyDescent="0.25">
      <c r="M29183"/>
    </row>
    <row r="29184" spans="13:13" x14ac:dyDescent="0.25">
      <c r="M29184"/>
    </row>
    <row r="29185" spans="13:13" x14ac:dyDescent="0.25">
      <c r="M29185"/>
    </row>
    <row r="29186" spans="13:13" x14ac:dyDescent="0.25">
      <c r="M29186"/>
    </row>
    <row r="29187" spans="13:13" x14ac:dyDescent="0.25">
      <c r="M29187"/>
    </row>
    <row r="29188" spans="13:13" x14ac:dyDescent="0.25">
      <c r="M29188"/>
    </row>
    <row r="29189" spans="13:13" x14ac:dyDescent="0.25">
      <c r="M29189"/>
    </row>
    <row r="29190" spans="13:13" x14ac:dyDescent="0.25">
      <c r="M29190"/>
    </row>
    <row r="29191" spans="13:13" x14ac:dyDescent="0.25">
      <c r="M29191"/>
    </row>
    <row r="29192" spans="13:13" x14ac:dyDescent="0.25">
      <c r="M29192"/>
    </row>
    <row r="29193" spans="13:13" x14ac:dyDescent="0.25">
      <c r="M29193"/>
    </row>
    <row r="29194" spans="13:13" x14ac:dyDescent="0.25">
      <c r="M29194"/>
    </row>
    <row r="29195" spans="13:13" x14ac:dyDescent="0.25">
      <c r="M29195"/>
    </row>
    <row r="29196" spans="13:13" x14ac:dyDescent="0.25">
      <c r="M29196"/>
    </row>
    <row r="29197" spans="13:13" x14ac:dyDescent="0.25">
      <c r="M29197"/>
    </row>
    <row r="29198" spans="13:13" x14ac:dyDescent="0.25">
      <c r="M29198"/>
    </row>
    <row r="29199" spans="13:13" x14ac:dyDescent="0.25">
      <c r="M29199"/>
    </row>
    <row r="29200" spans="13:13" x14ac:dyDescent="0.25">
      <c r="M29200"/>
    </row>
    <row r="29201" spans="13:13" x14ac:dyDescent="0.25">
      <c r="M29201"/>
    </row>
    <row r="29202" spans="13:13" x14ac:dyDescent="0.25">
      <c r="M29202"/>
    </row>
    <row r="29203" spans="13:13" x14ac:dyDescent="0.25">
      <c r="M29203"/>
    </row>
    <row r="29204" spans="13:13" x14ac:dyDescent="0.25">
      <c r="M29204"/>
    </row>
    <row r="29205" spans="13:13" x14ac:dyDescent="0.25">
      <c r="M29205"/>
    </row>
    <row r="29206" spans="13:13" x14ac:dyDescent="0.25">
      <c r="M29206"/>
    </row>
    <row r="29207" spans="13:13" x14ac:dyDescent="0.25">
      <c r="M29207"/>
    </row>
    <row r="29208" spans="13:13" x14ac:dyDescent="0.25">
      <c r="M29208"/>
    </row>
    <row r="29209" spans="13:13" x14ac:dyDescent="0.25">
      <c r="M29209"/>
    </row>
    <row r="29210" spans="13:13" x14ac:dyDescent="0.25">
      <c r="M29210"/>
    </row>
    <row r="29211" spans="13:13" x14ac:dyDescent="0.25">
      <c r="M29211"/>
    </row>
    <row r="29212" spans="13:13" x14ac:dyDescent="0.25">
      <c r="M29212"/>
    </row>
    <row r="29213" spans="13:13" x14ac:dyDescent="0.25">
      <c r="M29213"/>
    </row>
    <row r="29214" spans="13:13" x14ac:dyDescent="0.25">
      <c r="M29214"/>
    </row>
    <row r="29215" spans="13:13" x14ac:dyDescent="0.25">
      <c r="M29215"/>
    </row>
    <row r="29216" spans="13:13" x14ac:dyDescent="0.25">
      <c r="M29216"/>
    </row>
    <row r="29217" spans="13:13" x14ac:dyDescent="0.25">
      <c r="M29217"/>
    </row>
    <row r="29218" spans="13:13" x14ac:dyDescent="0.25">
      <c r="M29218"/>
    </row>
    <row r="29219" spans="13:13" x14ac:dyDescent="0.25">
      <c r="M29219"/>
    </row>
    <row r="29220" spans="13:13" x14ac:dyDescent="0.25">
      <c r="M29220"/>
    </row>
    <row r="29221" spans="13:13" x14ac:dyDescent="0.25">
      <c r="M29221"/>
    </row>
    <row r="29222" spans="13:13" x14ac:dyDescent="0.25">
      <c r="M29222"/>
    </row>
    <row r="29223" spans="13:13" x14ac:dyDescent="0.25">
      <c r="M29223"/>
    </row>
    <row r="29224" spans="13:13" x14ac:dyDescent="0.25">
      <c r="M29224"/>
    </row>
    <row r="29225" spans="13:13" x14ac:dyDescent="0.25">
      <c r="M29225"/>
    </row>
    <row r="29226" spans="13:13" x14ac:dyDescent="0.25">
      <c r="M29226"/>
    </row>
    <row r="29227" spans="13:13" x14ac:dyDescent="0.25">
      <c r="M29227"/>
    </row>
    <row r="29228" spans="13:13" x14ac:dyDescent="0.25">
      <c r="M29228"/>
    </row>
    <row r="29229" spans="13:13" x14ac:dyDescent="0.25">
      <c r="M29229"/>
    </row>
    <row r="29230" spans="13:13" x14ac:dyDescent="0.25">
      <c r="M29230"/>
    </row>
    <row r="29231" spans="13:13" x14ac:dyDescent="0.25">
      <c r="M29231"/>
    </row>
    <row r="29232" spans="13:13" x14ac:dyDescent="0.25">
      <c r="M29232"/>
    </row>
    <row r="29233" spans="13:13" x14ac:dyDescent="0.25">
      <c r="M29233"/>
    </row>
    <row r="29234" spans="13:13" x14ac:dyDescent="0.25">
      <c r="M29234"/>
    </row>
    <row r="29235" spans="13:13" x14ac:dyDescent="0.25">
      <c r="M29235"/>
    </row>
    <row r="29236" spans="13:13" x14ac:dyDescent="0.25">
      <c r="M29236"/>
    </row>
    <row r="29237" spans="13:13" x14ac:dyDescent="0.25">
      <c r="M29237"/>
    </row>
    <row r="29238" spans="13:13" x14ac:dyDescent="0.25">
      <c r="M29238"/>
    </row>
    <row r="29239" spans="13:13" x14ac:dyDescent="0.25">
      <c r="M29239"/>
    </row>
    <row r="29240" spans="13:13" x14ac:dyDescent="0.25">
      <c r="M29240"/>
    </row>
    <row r="29241" spans="13:13" x14ac:dyDescent="0.25">
      <c r="M29241"/>
    </row>
    <row r="29242" spans="13:13" x14ac:dyDescent="0.25">
      <c r="M29242"/>
    </row>
    <row r="29243" spans="13:13" x14ac:dyDescent="0.25">
      <c r="M29243"/>
    </row>
    <row r="29244" spans="13:13" x14ac:dyDescent="0.25">
      <c r="M29244"/>
    </row>
    <row r="29245" spans="13:13" x14ac:dyDescent="0.25">
      <c r="M29245"/>
    </row>
    <row r="29246" spans="13:13" x14ac:dyDescent="0.25">
      <c r="M29246"/>
    </row>
    <row r="29247" spans="13:13" x14ac:dyDescent="0.25">
      <c r="M29247"/>
    </row>
    <row r="29248" spans="13:13" x14ac:dyDescent="0.25">
      <c r="M29248"/>
    </row>
    <row r="29249" spans="13:13" x14ac:dyDescent="0.25">
      <c r="M29249"/>
    </row>
    <row r="29250" spans="13:13" x14ac:dyDescent="0.25">
      <c r="M29250"/>
    </row>
    <row r="29251" spans="13:13" x14ac:dyDescent="0.25">
      <c r="M29251"/>
    </row>
    <row r="29252" spans="13:13" x14ac:dyDescent="0.25">
      <c r="M29252"/>
    </row>
    <row r="29253" spans="13:13" x14ac:dyDescent="0.25">
      <c r="M29253"/>
    </row>
    <row r="29254" spans="13:13" x14ac:dyDescent="0.25">
      <c r="M29254"/>
    </row>
    <row r="29255" spans="13:13" x14ac:dyDescent="0.25">
      <c r="M29255"/>
    </row>
    <row r="29256" spans="13:13" x14ac:dyDescent="0.25">
      <c r="M29256"/>
    </row>
    <row r="29257" spans="13:13" x14ac:dyDescent="0.25">
      <c r="M29257"/>
    </row>
    <row r="29258" spans="13:13" x14ac:dyDescent="0.25">
      <c r="M29258"/>
    </row>
    <row r="29259" spans="13:13" x14ac:dyDescent="0.25">
      <c r="M29259"/>
    </row>
    <row r="29260" spans="13:13" x14ac:dyDescent="0.25">
      <c r="M29260"/>
    </row>
    <row r="29261" spans="13:13" x14ac:dyDescent="0.25">
      <c r="M29261"/>
    </row>
    <row r="29262" spans="13:13" x14ac:dyDescent="0.25">
      <c r="M29262"/>
    </row>
    <row r="29263" spans="13:13" x14ac:dyDescent="0.25">
      <c r="M29263"/>
    </row>
    <row r="29264" spans="13:13" x14ac:dyDescent="0.25">
      <c r="M29264"/>
    </row>
    <row r="29265" spans="13:13" x14ac:dyDescent="0.25">
      <c r="M29265"/>
    </row>
    <row r="29266" spans="13:13" x14ac:dyDescent="0.25">
      <c r="M29266"/>
    </row>
    <row r="29267" spans="13:13" x14ac:dyDescent="0.25">
      <c r="M29267"/>
    </row>
    <row r="29268" spans="13:13" x14ac:dyDescent="0.25">
      <c r="M29268"/>
    </row>
    <row r="29269" spans="13:13" x14ac:dyDescent="0.25">
      <c r="M29269"/>
    </row>
    <row r="29270" spans="13:13" x14ac:dyDescent="0.25">
      <c r="M29270"/>
    </row>
    <row r="29271" spans="13:13" x14ac:dyDescent="0.25">
      <c r="M29271"/>
    </row>
    <row r="29272" spans="13:13" x14ac:dyDescent="0.25">
      <c r="M29272"/>
    </row>
    <row r="29273" spans="13:13" x14ac:dyDescent="0.25">
      <c r="M29273"/>
    </row>
    <row r="29274" spans="13:13" x14ac:dyDescent="0.25">
      <c r="M29274"/>
    </row>
    <row r="29275" spans="13:13" x14ac:dyDescent="0.25">
      <c r="M29275"/>
    </row>
    <row r="29276" spans="13:13" x14ac:dyDescent="0.25">
      <c r="M29276"/>
    </row>
    <row r="29277" spans="13:13" x14ac:dyDescent="0.25">
      <c r="M29277"/>
    </row>
    <row r="29278" spans="13:13" x14ac:dyDescent="0.25">
      <c r="M29278"/>
    </row>
    <row r="29279" spans="13:13" x14ac:dyDescent="0.25">
      <c r="M29279"/>
    </row>
    <row r="29280" spans="13:13" x14ac:dyDescent="0.25">
      <c r="M29280"/>
    </row>
    <row r="29281" spans="13:13" x14ac:dyDescent="0.25">
      <c r="M29281"/>
    </row>
    <row r="29282" spans="13:13" x14ac:dyDescent="0.25">
      <c r="M29282"/>
    </row>
    <row r="29283" spans="13:13" x14ac:dyDescent="0.25">
      <c r="M29283"/>
    </row>
    <row r="29284" spans="13:13" x14ac:dyDescent="0.25">
      <c r="M29284"/>
    </row>
    <row r="29285" spans="13:13" x14ac:dyDescent="0.25">
      <c r="M29285"/>
    </row>
    <row r="29286" spans="13:13" x14ac:dyDescent="0.25">
      <c r="M29286"/>
    </row>
    <row r="29287" spans="13:13" x14ac:dyDescent="0.25">
      <c r="M29287"/>
    </row>
    <row r="29288" spans="13:13" x14ac:dyDescent="0.25">
      <c r="M29288"/>
    </row>
    <row r="29289" spans="13:13" x14ac:dyDescent="0.25">
      <c r="M29289"/>
    </row>
    <row r="29290" spans="13:13" x14ac:dyDescent="0.25">
      <c r="M29290"/>
    </row>
    <row r="29291" spans="13:13" x14ac:dyDescent="0.25">
      <c r="M29291"/>
    </row>
    <row r="29292" spans="13:13" x14ac:dyDescent="0.25">
      <c r="M29292"/>
    </row>
    <row r="29293" spans="13:13" x14ac:dyDescent="0.25">
      <c r="M29293"/>
    </row>
    <row r="29294" spans="13:13" x14ac:dyDescent="0.25">
      <c r="M29294"/>
    </row>
    <row r="29295" spans="13:13" x14ac:dyDescent="0.25">
      <c r="M29295"/>
    </row>
    <row r="29296" spans="13:13" x14ac:dyDescent="0.25">
      <c r="M29296"/>
    </row>
    <row r="29297" spans="13:13" x14ac:dyDescent="0.25">
      <c r="M29297"/>
    </row>
    <row r="29298" spans="13:13" x14ac:dyDescent="0.25">
      <c r="M29298"/>
    </row>
    <row r="29299" spans="13:13" x14ac:dyDescent="0.25">
      <c r="M29299"/>
    </row>
    <row r="29300" spans="13:13" x14ac:dyDescent="0.25">
      <c r="M29300"/>
    </row>
    <row r="29301" spans="13:13" x14ac:dyDescent="0.25">
      <c r="M29301"/>
    </row>
    <row r="29302" spans="13:13" x14ac:dyDescent="0.25">
      <c r="M29302"/>
    </row>
    <row r="29303" spans="13:13" x14ac:dyDescent="0.25">
      <c r="M29303"/>
    </row>
    <row r="29304" spans="13:13" x14ac:dyDescent="0.25">
      <c r="M29304"/>
    </row>
    <row r="29305" spans="13:13" x14ac:dyDescent="0.25">
      <c r="M29305"/>
    </row>
    <row r="29306" spans="13:13" x14ac:dyDescent="0.25">
      <c r="M29306"/>
    </row>
    <row r="29307" spans="13:13" x14ac:dyDescent="0.25">
      <c r="M29307"/>
    </row>
    <row r="29308" spans="13:13" x14ac:dyDescent="0.25">
      <c r="M29308"/>
    </row>
    <row r="29309" spans="13:13" x14ac:dyDescent="0.25">
      <c r="M29309"/>
    </row>
    <row r="29310" spans="13:13" x14ac:dyDescent="0.25">
      <c r="M29310"/>
    </row>
    <row r="29311" spans="13:13" x14ac:dyDescent="0.25">
      <c r="M29311"/>
    </row>
    <row r="29312" spans="13:13" x14ac:dyDescent="0.25">
      <c r="M29312"/>
    </row>
    <row r="29313" spans="13:13" x14ac:dyDescent="0.25">
      <c r="M29313"/>
    </row>
    <row r="29314" spans="13:13" x14ac:dyDescent="0.25">
      <c r="M29314"/>
    </row>
    <row r="29315" spans="13:13" x14ac:dyDescent="0.25">
      <c r="M29315"/>
    </row>
    <row r="29316" spans="13:13" x14ac:dyDescent="0.25">
      <c r="M29316"/>
    </row>
    <row r="29317" spans="13:13" x14ac:dyDescent="0.25">
      <c r="M29317"/>
    </row>
    <row r="29318" spans="13:13" x14ac:dyDescent="0.25">
      <c r="M29318"/>
    </row>
    <row r="29319" spans="13:13" x14ac:dyDescent="0.25">
      <c r="M29319"/>
    </row>
    <row r="29320" spans="13:13" x14ac:dyDescent="0.25">
      <c r="M29320"/>
    </row>
    <row r="29321" spans="13:13" x14ac:dyDescent="0.25">
      <c r="M29321"/>
    </row>
    <row r="29322" spans="13:13" x14ac:dyDescent="0.25">
      <c r="M29322"/>
    </row>
    <row r="29323" spans="13:13" x14ac:dyDescent="0.25">
      <c r="M29323"/>
    </row>
    <row r="29324" spans="13:13" x14ac:dyDescent="0.25">
      <c r="M29324"/>
    </row>
    <row r="29325" spans="13:13" x14ac:dyDescent="0.25">
      <c r="M29325"/>
    </row>
    <row r="29326" spans="13:13" x14ac:dyDescent="0.25">
      <c r="M29326"/>
    </row>
    <row r="29327" spans="13:13" x14ac:dyDescent="0.25">
      <c r="M29327"/>
    </row>
    <row r="29328" spans="13:13" x14ac:dyDescent="0.25">
      <c r="M29328"/>
    </row>
    <row r="29329" spans="13:13" x14ac:dyDescent="0.25">
      <c r="M29329"/>
    </row>
    <row r="29330" spans="13:13" x14ac:dyDescent="0.25">
      <c r="M29330"/>
    </row>
    <row r="29331" spans="13:13" x14ac:dyDescent="0.25">
      <c r="M29331"/>
    </row>
    <row r="29332" spans="13:13" x14ac:dyDescent="0.25">
      <c r="M29332"/>
    </row>
    <row r="29333" spans="13:13" x14ac:dyDescent="0.25">
      <c r="M29333"/>
    </row>
    <row r="29334" spans="13:13" x14ac:dyDescent="0.25">
      <c r="M29334"/>
    </row>
    <row r="29335" spans="13:13" x14ac:dyDescent="0.25">
      <c r="M29335"/>
    </row>
    <row r="29336" spans="13:13" x14ac:dyDescent="0.25">
      <c r="M29336"/>
    </row>
    <row r="29337" spans="13:13" x14ac:dyDescent="0.25">
      <c r="M29337"/>
    </row>
    <row r="29338" spans="13:13" x14ac:dyDescent="0.25">
      <c r="M29338"/>
    </row>
    <row r="29339" spans="13:13" x14ac:dyDescent="0.25">
      <c r="M29339"/>
    </row>
    <row r="29340" spans="13:13" x14ac:dyDescent="0.25">
      <c r="M29340"/>
    </row>
    <row r="29341" spans="13:13" x14ac:dyDescent="0.25">
      <c r="M29341"/>
    </row>
    <row r="29342" spans="13:13" x14ac:dyDescent="0.25">
      <c r="M29342"/>
    </row>
    <row r="29343" spans="13:13" x14ac:dyDescent="0.25">
      <c r="M29343"/>
    </row>
    <row r="29344" spans="13:13" x14ac:dyDescent="0.25">
      <c r="M29344"/>
    </row>
    <row r="29345" spans="13:13" x14ac:dyDescent="0.25">
      <c r="M29345"/>
    </row>
    <row r="29346" spans="13:13" x14ac:dyDescent="0.25">
      <c r="M29346"/>
    </row>
    <row r="29347" spans="13:13" x14ac:dyDescent="0.25">
      <c r="M29347"/>
    </row>
    <row r="29348" spans="13:13" x14ac:dyDescent="0.25">
      <c r="M29348"/>
    </row>
    <row r="29349" spans="13:13" x14ac:dyDescent="0.25">
      <c r="M29349"/>
    </row>
    <row r="29350" spans="13:13" x14ac:dyDescent="0.25">
      <c r="M29350"/>
    </row>
    <row r="29351" spans="13:13" x14ac:dyDescent="0.25">
      <c r="M29351"/>
    </row>
    <row r="29352" spans="13:13" x14ac:dyDescent="0.25">
      <c r="M29352"/>
    </row>
    <row r="29353" spans="13:13" x14ac:dyDescent="0.25">
      <c r="M29353"/>
    </row>
    <row r="29354" spans="13:13" x14ac:dyDescent="0.25">
      <c r="M29354"/>
    </row>
    <row r="29355" spans="13:13" x14ac:dyDescent="0.25">
      <c r="M29355"/>
    </row>
    <row r="29356" spans="13:13" x14ac:dyDescent="0.25">
      <c r="M29356"/>
    </row>
    <row r="29357" spans="13:13" x14ac:dyDescent="0.25">
      <c r="M29357"/>
    </row>
    <row r="29358" spans="13:13" x14ac:dyDescent="0.25">
      <c r="M29358"/>
    </row>
    <row r="29359" spans="13:13" x14ac:dyDescent="0.25">
      <c r="M29359"/>
    </row>
    <row r="29360" spans="13:13" x14ac:dyDescent="0.25">
      <c r="M29360"/>
    </row>
    <row r="29361" spans="13:13" x14ac:dyDescent="0.25">
      <c r="M29361"/>
    </row>
    <row r="29362" spans="13:13" x14ac:dyDescent="0.25">
      <c r="M29362"/>
    </row>
    <row r="29363" spans="13:13" x14ac:dyDescent="0.25">
      <c r="M29363"/>
    </row>
    <row r="29364" spans="13:13" x14ac:dyDescent="0.25">
      <c r="M29364"/>
    </row>
    <row r="29365" spans="13:13" x14ac:dyDescent="0.25">
      <c r="M29365"/>
    </row>
    <row r="29366" spans="13:13" x14ac:dyDescent="0.25">
      <c r="M29366"/>
    </row>
    <row r="29367" spans="13:13" x14ac:dyDescent="0.25">
      <c r="M29367"/>
    </row>
    <row r="29368" spans="13:13" x14ac:dyDescent="0.25">
      <c r="M29368"/>
    </row>
    <row r="29369" spans="13:13" x14ac:dyDescent="0.25">
      <c r="M29369"/>
    </row>
    <row r="29370" spans="13:13" x14ac:dyDescent="0.25">
      <c r="M29370"/>
    </row>
    <row r="29371" spans="13:13" x14ac:dyDescent="0.25">
      <c r="M29371"/>
    </row>
    <row r="29372" spans="13:13" x14ac:dyDescent="0.25">
      <c r="M29372"/>
    </row>
    <row r="29373" spans="13:13" x14ac:dyDescent="0.25">
      <c r="M29373"/>
    </row>
    <row r="29374" spans="13:13" x14ac:dyDescent="0.25">
      <c r="M29374"/>
    </row>
    <row r="29375" spans="13:13" x14ac:dyDescent="0.25">
      <c r="M29375"/>
    </row>
    <row r="29376" spans="13:13" x14ac:dyDescent="0.25">
      <c r="M29376"/>
    </row>
    <row r="29377" spans="13:13" x14ac:dyDescent="0.25">
      <c r="M29377"/>
    </row>
    <row r="29378" spans="13:13" x14ac:dyDescent="0.25">
      <c r="M29378"/>
    </row>
    <row r="29379" spans="13:13" x14ac:dyDescent="0.25">
      <c r="M29379"/>
    </row>
    <row r="29380" spans="13:13" x14ac:dyDescent="0.25">
      <c r="M29380"/>
    </row>
    <row r="29381" spans="13:13" x14ac:dyDescent="0.25">
      <c r="M29381"/>
    </row>
    <row r="29382" spans="13:13" x14ac:dyDescent="0.25">
      <c r="M29382"/>
    </row>
    <row r="29383" spans="13:13" x14ac:dyDescent="0.25">
      <c r="M29383"/>
    </row>
    <row r="29384" spans="13:13" x14ac:dyDescent="0.25">
      <c r="M29384"/>
    </row>
    <row r="29385" spans="13:13" x14ac:dyDescent="0.25">
      <c r="M29385"/>
    </row>
    <row r="29386" spans="13:13" x14ac:dyDescent="0.25">
      <c r="M29386"/>
    </row>
    <row r="29387" spans="13:13" x14ac:dyDescent="0.25">
      <c r="M29387"/>
    </row>
    <row r="29388" spans="13:13" x14ac:dyDescent="0.25">
      <c r="M29388"/>
    </row>
    <row r="29389" spans="13:13" x14ac:dyDescent="0.25">
      <c r="M29389"/>
    </row>
    <row r="29390" spans="13:13" x14ac:dyDescent="0.25">
      <c r="M29390"/>
    </row>
    <row r="29391" spans="13:13" x14ac:dyDescent="0.25">
      <c r="M29391"/>
    </row>
    <row r="29392" spans="13:13" x14ac:dyDescent="0.25">
      <c r="M29392"/>
    </row>
    <row r="29393" spans="13:13" x14ac:dyDescent="0.25">
      <c r="M29393"/>
    </row>
    <row r="29394" spans="13:13" x14ac:dyDescent="0.25">
      <c r="M29394"/>
    </row>
    <row r="29395" spans="13:13" x14ac:dyDescent="0.25">
      <c r="M29395"/>
    </row>
    <row r="29396" spans="13:13" x14ac:dyDescent="0.25">
      <c r="M29396"/>
    </row>
    <row r="29397" spans="13:13" x14ac:dyDescent="0.25">
      <c r="M29397"/>
    </row>
    <row r="29398" spans="13:13" x14ac:dyDescent="0.25">
      <c r="M29398"/>
    </row>
    <row r="29399" spans="13:13" x14ac:dyDescent="0.25">
      <c r="M29399"/>
    </row>
    <row r="29400" spans="13:13" x14ac:dyDescent="0.25">
      <c r="M29400"/>
    </row>
    <row r="29401" spans="13:13" x14ac:dyDescent="0.25">
      <c r="M29401"/>
    </row>
    <row r="29402" spans="13:13" x14ac:dyDescent="0.25">
      <c r="M29402"/>
    </row>
    <row r="29403" spans="13:13" x14ac:dyDescent="0.25">
      <c r="M29403"/>
    </row>
    <row r="29404" spans="13:13" x14ac:dyDescent="0.25">
      <c r="M29404"/>
    </row>
    <row r="29405" spans="13:13" x14ac:dyDescent="0.25">
      <c r="M29405"/>
    </row>
    <row r="29406" spans="13:13" x14ac:dyDescent="0.25">
      <c r="M29406"/>
    </row>
    <row r="29407" spans="13:13" x14ac:dyDescent="0.25">
      <c r="M29407"/>
    </row>
    <row r="29408" spans="13:13" x14ac:dyDescent="0.25">
      <c r="M29408"/>
    </row>
    <row r="29409" spans="13:13" x14ac:dyDescent="0.25">
      <c r="M29409"/>
    </row>
    <row r="29410" spans="13:13" x14ac:dyDescent="0.25">
      <c r="M29410"/>
    </row>
    <row r="29411" spans="13:13" x14ac:dyDescent="0.25">
      <c r="M29411"/>
    </row>
    <row r="29412" spans="13:13" x14ac:dyDescent="0.25">
      <c r="M29412"/>
    </row>
    <row r="29413" spans="13:13" x14ac:dyDescent="0.25">
      <c r="M29413"/>
    </row>
    <row r="29414" spans="13:13" x14ac:dyDescent="0.25">
      <c r="M29414"/>
    </row>
    <row r="29415" spans="13:13" x14ac:dyDescent="0.25">
      <c r="M29415"/>
    </row>
    <row r="29416" spans="13:13" x14ac:dyDescent="0.25">
      <c r="M29416"/>
    </row>
    <row r="29417" spans="13:13" x14ac:dyDescent="0.25">
      <c r="M29417"/>
    </row>
    <row r="29418" spans="13:13" x14ac:dyDescent="0.25">
      <c r="M29418"/>
    </row>
    <row r="29419" spans="13:13" x14ac:dyDescent="0.25">
      <c r="M29419"/>
    </row>
    <row r="29420" spans="13:13" x14ac:dyDescent="0.25">
      <c r="M29420"/>
    </row>
    <row r="29421" spans="13:13" x14ac:dyDescent="0.25">
      <c r="M29421"/>
    </row>
    <row r="29422" spans="13:13" x14ac:dyDescent="0.25">
      <c r="M29422"/>
    </row>
    <row r="29423" spans="13:13" x14ac:dyDescent="0.25">
      <c r="M29423"/>
    </row>
    <row r="29424" spans="13:13" x14ac:dyDescent="0.25">
      <c r="M29424"/>
    </row>
    <row r="29425" spans="13:13" x14ac:dyDescent="0.25">
      <c r="M29425"/>
    </row>
    <row r="29426" spans="13:13" x14ac:dyDescent="0.25">
      <c r="M29426"/>
    </row>
    <row r="29427" spans="13:13" x14ac:dyDescent="0.25">
      <c r="M29427"/>
    </row>
    <row r="29428" spans="13:13" x14ac:dyDescent="0.25">
      <c r="M29428"/>
    </row>
    <row r="29429" spans="13:13" x14ac:dyDescent="0.25">
      <c r="M29429"/>
    </row>
    <row r="29430" spans="13:13" x14ac:dyDescent="0.25">
      <c r="M29430"/>
    </row>
    <row r="29431" spans="13:13" x14ac:dyDescent="0.25">
      <c r="M29431"/>
    </row>
    <row r="29432" spans="13:13" x14ac:dyDescent="0.25">
      <c r="M29432"/>
    </row>
    <row r="29433" spans="13:13" x14ac:dyDescent="0.25">
      <c r="M29433"/>
    </row>
    <row r="29434" spans="13:13" x14ac:dyDescent="0.25">
      <c r="M29434"/>
    </row>
    <row r="29435" spans="13:13" x14ac:dyDescent="0.25">
      <c r="M29435"/>
    </row>
    <row r="29436" spans="13:13" x14ac:dyDescent="0.25">
      <c r="M29436"/>
    </row>
    <row r="29437" spans="13:13" x14ac:dyDescent="0.25">
      <c r="M29437"/>
    </row>
    <row r="29438" spans="13:13" x14ac:dyDescent="0.25">
      <c r="M29438"/>
    </row>
    <row r="29439" spans="13:13" x14ac:dyDescent="0.25">
      <c r="M29439"/>
    </row>
    <row r="29440" spans="13:13" x14ac:dyDescent="0.25">
      <c r="M29440"/>
    </row>
    <row r="29441" spans="13:13" x14ac:dyDescent="0.25">
      <c r="M29441"/>
    </row>
    <row r="29442" spans="13:13" x14ac:dyDescent="0.25">
      <c r="M29442"/>
    </row>
    <row r="29443" spans="13:13" x14ac:dyDescent="0.25">
      <c r="M29443"/>
    </row>
    <row r="29444" spans="13:13" x14ac:dyDescent="0.25">
      <c r="M29444"/>
    </row>
    <row r="29445" spans="13:13" x14ac:dyDescent="0.25">
      <c r="M29445"/>
    </row>
    <row r="29446" spans="13:13" x14ac:dyDescent="0.25">
      <c r="M29446"/>
    </row>
    <row r="29447" spans="13:13" x14ac:dyDescent="0.25">
      <c r="M29447"/>
    </row>
    <row r="29448" spans="13:13" x14ac:dyDescent="0.25">
      <c r="M29448"/>
    </row>
    <row r="29449" spans="13:13" x14ac:dyDescent="0.25">
      <c r="M29449"/>
    </row>
    <row r="29450" spans="13:13" x14ac:dyDescent="0.25">
      <c r="M29450"/>
    </row>
    <row r="29451" spans="13:13" x14ac:dyDescent="0.25">
      <c r="M29451"/>
    </row>
    <row r="29452" spans="13:13" x14ac:dyDescent="0.25">
      <c r="M29452"/>
    </row>
    <row r="29453" spans="13:13" x14ac:dyDescent="0.25">
      <c r="M29453"/>
    </row>
    <row r="29454" spans="13:13" x14ac:dyDescent="0.25">
      <c r="M29454"/>
    </row>
    <row r="29455" spans="13:13" x14ac:dyDescent="0.25">
      <c r="M29455"/>
    </row>
    <row r="29456" spans="13:13" x14ac:dyDescent="0.25">
      <c r="M29456"/>
    </row>
    <row r="29457" spans="13:13" x14ac:dyDescent="0.25">
      <c r="M29457"/>
    </row>
    <row r="29458" spans="13:13" x14ac:dyDescent="0.25">
      <c r="M29458"/>
    </row>
    <row r="29459" spans="13:13" x14ac:dyDescent="0.25">
      <c r="M29459"/>
    </row>
    <row r="29460" spans="13:13" x14ac:dyDescent="0.25">
      <c r="M29460"/>
    </row>
    <row r="29461" spans="13:13" x14ac:dyDescent="0.25">
      <c r="M29461"/>
    </row>
    <row r="29462" spans="13:13" x14ac:dyDescent="0.25">
      <c r="M29462"/>
    </row>
    <row r="29463" spans="13:13" x14ac:dyDescent="0.25">
      <c r="M29463"/>
    </row>
    <row r="29464" spans="13:13" x14ac:dyDescent="0.25">
      <c r="M29464"/>
    </row>
    <row r="29465" spans="13:13" x14ac:dyDescent="0.25">
      <c r="M29465"/>
    </row>
    <row r="29466" spans="13:13" x14ac:dyDescent="0.25">
      <c r="M29466"/>
    </row>
    <row r="29467" spans="13:13" x14ac:dyDescent="0.25">
      <c r="M29467"/>
    </row>
    <row r="29468" spans="13:13" x14ac:dyDescent="0.25">
      <c r="M29468"/>
    </row>
    <row r="29469" spans="13:13" x14ac:dyDescent="0.25">
      <c r="M29469"/>
    </row>
    <row r="29470" spans="13:13" x14ac:dyDescent="0.25">
      <c r="M29470"/>
    </row>
    <row r="29471" spans="13:13" x14ac:dyDescent="0.25">
      <c r="M29471"/>
    </row>
    <row r="29472" spans="13:13" x14ac:dyDescent="0.25">
      <c r="M29472"/>
    </row>
    <row r="29473" spans="13:13" x14ac:dyDescent="0.25">
      <c r="M29473"/>
    </row>
    <row r="29474" spans="13:13" x14ac:dyDescent="0.25">
      <c r="M29474"/>
    </row>
    <row r="29475" spans="13:13" x14ac:dyDescent="0.25">
      <c r="M29475"/>
    </row>
    <row r="29476" spans="13:13" x14ac:dyDescent="0.25">
      <c r="M29476"/>
    </row>
    <row r="29477" spans="13:13" x14ac:dyDescent="0.25">
      <c r="M29477"/>
    </row>
    <row r="29478" spans="13:13" x14ac:dyDescent="0.25">
      <c r="M29478"/>
    </row>
    <row r="29479" spans="13:13" x14ac:dyDescent="0.25">
      <c r="M29479"/>
    </row>
    <row r="29480" spans="13:13" x14ac:dyDescent="0.25">
      <c r="M29480"/>
    </row>
    <row r="29481" spans="13:13" x14ac:dyDescent="0.25">
      <c r="M29481"/>
    </row>
    <row r="29482" spans="13:13" x14ac:dyDescent="0.25">
      <c r="M29482"/>
    </row>
    <row r="29483" spans="13:13" x14ac:dyDescent="0.25">
      <c r="M29483"/>
    </row>
    <row r="29484" spans="13:13" x14ac:dyDescent="0.25">
      <c r="M29484"/>
    </row>
    <row r="29485" spans="13:13" x14ac:dyDescent="0.25">
      <c r="M29485"/>
    </row>
    <row r="29486" spans="13:13" x14ac:dyDescent="0.25">
      <c r="M29486"/>
    </row>
    <row r="29487" spans="13:13" x14ac:dyDescent="0.25">
      <c r="M29487"/>
    </row>
    <row r="29488" spans="13:13" x14ac:dyDescent="0.25">
      <c r="M29488"/>
    </row>
    <row r="29489" spans="13:13" x14ac:dyDescent="0.25">
      <c r="M29489"/>
    </row>
    <row r="29490" spans="13:13" x14ac:dyDescent="0.25">
      <c r="M29490"/>
    </row>
    <row r="29491" spans="13:13" x14ac:dyDescent="0.25">
      <c r="M29491"/>
    </row>
    <row r="29492" spans="13:13" x14ac:dyDescent="0.25">
      <c r="M29492"/>
    </row>
    <row r="29493" spans="13:13" x14ac:dyDescent="0.25">
      <c r="M29493"/>
    </row>
    <row r="29494" spans="13:13" x14ac:dyDescent="0.25">
      <c r="M29494"/>
    </row>
    <row r="29495" spans="13:13" x14ac:dyDescent="0.25">
      <c r="M29495"/>
    </row>
    <row r="29496" spans="13:13" x14ac:dyDescent="0.25">
      <c r="M29496"/>
    </row>
    <row r="29497" spans="13:13" x14ac:dyDescent="0.25">
      <c r="M29497"/>
    </row>
    <row r="29498" spans="13:13" x14ac:dyDescent="0.25">
      <c r="M29498"/>
    </row>
    <row r="29499" spans="13:13" x14ac:dyDescent="0.25">
      <c r="M29499"/>
    </row>
    <row r="29500" spans="13:13" x14ac:dyDescent="0.25">
      <c r="M29500"/>
    </row>
    <row r="29501" spans="13:13" x14ac:dyDescent="0.25">
      <c r="M29501"/>
    </row>
    <row r="29502" spans="13:13" x14ac:dyDescent="0.25">
      <c r="M29502"/>
    </row>
    <row r="29503" spans="13:13" x14ac:dyDescent="0.25">
      <c r="M29503"/>
    </row>
    <row r="29504" spans="13:13" x14ac:dyDescent="0.25">
      <c r="M29504"/>
    </row>
    <row r="29505" spans="13:13" x14ac:dyDescent="0.25">
      <c r="M29505"/>
    </row>
    <row r="29506" spans="13:13" x14ac:dyDescent="0.25">
      <c r="M29506"/>
    </row>
    <row r="29507" spans="13:13" x14ac:dyDescent="0.25">
      <c r="M29507"/>
    </row>
    <row r="29508" spans="13:13" x14ac:dyDescent="0.25">
      <c r="M29508"/>
    </row>
    <row r="29509" spans="13:13" x14ac:dyDescent="0.25">
      <c r="M29509"/>
    </row>
    <row r="29510" spans="13:13" x14ac:dyDescent="0.25">
      <c r="M29510"/>
    </row>
    <row r="29511" spans="13:13" x14ac:dyDescent="0.25">
      <c r="M29511"/>
    </row>
    <row r="29512" spans="13:13" x14ac:dyDescent="0.25">
      <c r="M29512"/>
    </row>
    <row r="29513" spans="13:13" x14ac:dyDescent="0.25">
      <c r="M29513"/>
    </row>
    <row r="29514" spans="13:13" x14ac:dyDescent="0.25">
      <c r="M29514"/>
    </row>
    <row r="29515" spans="13:13" x14ac:dyDescent="0.25">
      <c r="M29515"/>
    </row>
    <row r="29516" spans="13:13" x14ac:dyDescent="0.25">
      <c r="M29516"/>
    </row>
    <row r="29517" spans="13:13" x14ac:dyDescent="0.25">
      <c r="M29517"/>
    </row>
    <row r="29518" spans="13:13" x14ac:dyDescent="0.25">
      <c r="M29518"/>
    </row>
    <row r="29519" spans="13:13" x14ac:dyDescent="0.25">
      <c r="M29519"/>
    </row>
    <row r="29520" spans="13:13" x14ac:dyDescent="0.25">
      <c r="M29520"/>
    </row>
    <row r="29521" spans="13:13" x14ac:dyDescent="0.25">
      <c r="M29521"/>
    </row>
    <row r="29522" spans="13:13" x14ac:dyDescent="0.25">
      <c r="M29522"/>
    </row>
    <row r="29523" spans="13:13" x14ac:dyDescent="0.25">
      <c r="M29523"/>
    </row>
    <row r="29524" spans="13:13" x14ac:dyDescent="0.25">
      <c r="M29524"/>
    </row>
    <row r="29525" spans="13:13" x14ac:dyDescent="0.25">
      <c r="M29525"/>
    </row>
    <row r="29526" spans="13:13" x14ac:dyDescent="0.25">
      <c r="M29526"/>
    </row>
    <row r="29527" spans="13:13" x14ac:dyDescent="0.25">
      <c r="M29527"/>
    </row>
    <row r="29528" spans="13:13" x14ac:dyDescent="0.25">
      <c r="M29528"/>
    </row>
    <row r="29529" spans="13:13" x14ac:dyDescent="0.25">
      <c r="M29529"/>
    </row>
    <row r="29530" spans="13:13" x14ac:dyDescent="0.25">
      <c r="M29530"/>
    </row>
    <row r="29531" spans="13:13" x14ac:dyDescent="0.25">
      <c r="M29531"/>
    </row>
    <row r="29532" spans="13:13" x14ac:dyDescent="0.25">
      <c r="M29532"/>
    </row>
    <row r="29533" spans="13:13" x14ac:dyDescent="0.25">
      <c r="M29533"/>
    </row>
    <row r="29534" spans="13:13" x14ac:dyDescent="0.25">
      <c r="M29534"/>
    </row>
    <row r="29535" spans="13:13" x14ac:dyDescent="0.25">
      <c r="M29535"/>
    </row>
    <row r="29536" spans="13:13" x14ac:dyDescent="0.25">
      <c r="M29536"/>
    </row>
    <row r="29537" spans="13:13" x14ac:dyDescent="0.25">
      <c r="M29537"/>
    </row>
    <row r="29538" spans="13:13" x14ac:dyDescent="0.25">
      <c r="M29538"/>
    </row>
    <row r="29539" spans="13:13" x14ac:dyDescent="0.25">
      <c r="M29539"/>
    </row>
    <row r="29540" spans="13:13" x14ac:dyDescent="0.25">
      <c r="M29540"/>
    </row>
    <row r="29541" spans="13:13" x14ac:dyDescent="0.25">
      <c r="M29541"/>
    </row>
    <row r="29542" spans="13:13" x14ac:dyDescent="0.25">
      <c r="M29542"/>
    </row>
    <row r="29543" spans="13:13" x14ac:dyDescent="0.25">
      <c r="M29543"/>
    </row>
    <row r="29544" spans="13:13" x14ac:dyDescent="0.25">
      <c r="M29544"/>
    </row>
    <row r="29545" spans="13:13" x14ac:dyDescent="0.25">
      <c r="M29545"/>
    </row>
    <row r="29546" spans="13:13" x14ac:dyDescent="0.25">
      <c r="M29546"/>
    </row>
    <row r="29547" spans="13:13" x14ac:dyDescent="0.25">
      <c r="M29547"/>
    </row>
    <row r="29548" spans="13:13" x14ac:dyDescent="0.25">
      <c r="M29548"/>
    </row>
    <row r="29549" spans="13:13" x14ac:dyDescent="0.25">
      <c r="M29549"/>
    </row>
    <row r="29550" spans="13:13" x14ac:dyDescent="0.25">
      <c r="M29550"/>
    </row>
    <row r="29551" spans="13:13" x14ac:dyDescent="0.25">
      <c r="M29551"/>
    </row>
    <row r="29552" spans="13:13" x14ac:dyDescent="0.25">
      <c r="M29552"/>
    </row>
    <row r="29553" spans="13:13" x14ac:dyDescent="0.25">
      <c r="M29553"/>
    </row>
    <row r="29554" spans="13:13" x14ac:dyDescent="0.25">
      <c r="M29554"/>
    </row>
    <row r="29555" spans="13:13" x14ac:dyDescent="0.25">
      <c r="M29555"/>
    </row>
    <row r="29556" spans="13:13" x14ac:dyDescent="0.25">
      <c r="M29556"/>
    </row>
    <row r="29557" spans="13:13" x14ac:dyDescent="0.25">
      <c r="M29557"/>
    </row>
    <row r="29558" spans="13:13" x14ac:dyDescent="0.25">
      <c r="M29558"/>
    </row>
    <row r="29559" spans="13:13" x14ac:dyDescent="0.25">
      <c r="M29559"/>
    </row>
    <row r="29560" spans="13:13" x14ac:dyDescent="0.25">
      <c r="M29560"/>
    </row>
    <row r="29561" spans="13:13" x14ac:dyDescent="0.25">
      <c r="M29561"/>
    </row>
    <row r="29562" spans="13:13" x14ac:dyDescent="0.25">
      <c r="M29562"/>
    </row>
    <row r="29563" spans="13:13" x14ac:dyDescent="0.25">
      <c r="M29563"/>
    </row>
    <row r="29564" spans="13:13" x14ac:dyDescent="0.25">
      <c r="M29564"/>
    </row>
    <row r="29565" spans="13:13" x14ac:dyDescent="0.25">
      <c r="M29565"/>
    </row>
    <row r="29566" spans="13:13" x14ac:dyDescent="0.25">
      <c r="M29566"/>
    </row>
    <row r="29567" spans="13:13" x14ac:dyDescent="0.25">
      <c r="M29567"/>
    </row>
    <row r="29568" spans="13:13" x14ac:dyDescent="0.25">
      <c r="M29568"/>
    </row>
    <row r="29569" spans="13:13" x14ac:dyDescent="0.25">
      <c r="M29569"/>
    </row>
    <row r="29570" spans="13:13" x14ac:dyDescent="0.25">
      <c r="M29570"/>
    </row>
    <row r="29571" spans="13:13" x14ac:dyDescent="0.25">
      <c r="M29571"/>
    </row>
    <row r="29572" spans="13:13" x14ac:dyDescent="0.25">
      <c r="M29572"/>
    </row>
    <row r="29573" spans="13:13" x14ac:dyDescent="0.25">
      <c r="M29573"/>
    </row>
    <row r="29574" spans="13:13" x14ac:dyDescent="0.25">
      <c r="M29574"/>
    </row>
    <row r="29575" spans="13:13" x14ac:dyDescent="0.25">
      <c r="M29575"/>
    </row>
    <row r="29576" spans="13:13" x14ac:dyDescent="0.25">
      <c r="M29576"/>
    </row>
    <row r="29577" spans="13:13" x14ac:dyDescent="0.25">
      <c r="M29577"/>
    </row>
    <row r="29578" spans="13:13" x14ac:dyDescent="0.25">
      <c r="M29578"/>
    </row>
    <row r="29579" spans="13:13" x14ac:dyDescent="0.25">
      <c r="M29579"/>
    </row>
    <row r="29580" spans="13:13" x14ac:dyDescent="0.25">
      <c r="M29580"/>
    </row>
    <row r="29581" spans="13:13" x14ac:dyDescent="0.25">
      <c r="M29581"/>
    </row>
    <row r="29582" spans="13:13" x14ac:dyDescent="0.25">
      <c r="M29582"/>
    </row>
    <row r="29583" spans="13:13" x14ac:dyDescent="0.25">
      <c r="M29583"/>
    </row>
    <row r="29584" spans="13:13" x14ac:dyDescent="0.25">
      <c r="M29584"/>
    </row>
    <row r="29585" spans="13:13" x14ac:dyDescent="0.25">
      <c r="M29585"/>
    </row>
    <row r="29586" spans="13:13" x14ac:dyDescent="0.25">
      <c r="M29586"/>
    </row>
    <row r="29587" spans="13:13" x14ac:dyDescent="0.25">
      <c r="M29587"/>
    </row>
    <row r="29588" spans="13:13" x14ac:dyDescent="0.25">
      <c r="M29588"/>
    </row>
    <row r="29589" spans="13:13" x14ac:dyDescent="0.25">
      <c r="M29589"/>
    </row>
    <row r="29590" spans="13:13" x14ac:dyDescent="0.25">
      <c r="M29590"/>
    </row>
    <row r="29591" spans="13:13" x14ac:dyDescent="0.25">
      <c r="M29591"/>
    </row>
    <row r="29592" spans="13:13" x14ac:dyDescent="0.25">
      <c r="M29592"/>
    </row>
    <row r="29593" spans="13:13" x14ac:dyDescent="0.25">
      <c r="M29593"/>
    </row>
    <row r="29594" spans="13:13" x14ac:dyDescent="0.25">
      <c r="M29594"/>
    </row>
    <row r="29595" spans="13:13" x14ac:dyDescent="0.25">
      <c r="M29595"/>
    </row>
    <row r="29596" spans="13:13" x14ac:dyDescent="0.25">
      <c r="M29596"/>
    </row>
    <row r="29597" spans="13:13" x14ac:dyDescent="0.25">
      <c r="M29597"/>
    </row>
    <row r="29598" spans="13:13" x14ac:dyDescent="0.25">
      <c r="M29598"/>
    </row>
    <row r="29599" spans="13:13" x14ac:dyDescent="0.25">
      <c r="M29599"/>
    </row>
    <row r="29600" spans="13:13" x14ac:dyDescent="0.25">
      <c r="M29600"/>
    </row>
    <row r="29601" spans="13:13" x14ac:dyDescent="0.25">
      <c r="M29601"/>
    </row>
    <row r="29602" spans="13:13" x14ac:dyDescent="0.25">
      <c r="M29602"/>
    </row>
    <row r="29603" spans="13:13" x14ac:dyDescent="0.25">
      <c r="M29603"/>
    </row>
    <row r="29604" spans="13:13" x14ac:dyDescent="0.25">
      <c r="M29604"/>
    </row>
    <row r="29605" spans="13:13" x14ac:dyDescent="0.25">
      <c r="M29605"/>
    </row>
    <row r="29606" spans="13:13" x14ac:dyDescent="0.25">
      <c r="M29606"/>
    </row>
    <row r="29607" spans="13:13" x14ac:dyDescent="0.25">
      <c r="M29607"/>
    </row>
    <row r="29608" spans="13:13" x14ac:dyDescent="0.25">
      <c r="M29608"/>
    </row>
    <row r="29609" spans="13:13" x14ac:dyDescent="0.25">
      <c r="M29609"/>
    </row>
    <row r="29610" spans="13:13" x14ac:dyDescent="0.25">
      <c r="M29610"/>
    </row>
    <row r="29611" spans="13:13" x14ac:dyDescent="0.25">
      <c r="M29611"/>
    </row>
    <row r="29612" spans="13:13" x14ac:dyDescent="0.25">
      <c r="M29612"/>
    </row>
    <row r="29613" spans="13:13" x14ac:dyDescent="0.25">
      <c r="M29613"/>
    </row>
    <row r="29614" spans="13:13" x14ac:dyDescent="0.25">
      <c r="M29614"/>
    </row>
    <row r="29615" spans="13:13" x14ac:dyDescent="0.25">
      <c r="M29615"/>
    </row>
    <row r="29616" spans="13:13" x14ac:dyDescent="0.25">
      <c r="M29616"/>
    </row>
    <row r="29617" spans="13:13" x14ac:dyDescent="0.25">
      <c r="M29617"/>
    </row>
    <row r="29618" spans="13:13" x14ac:dyDescent="0.25">
      <c r="M29618"/>
    </row>
    <row r="29619" spans="13:13" x14ac:dyDescent="0.25">
      <c r="M29619"/>
    </row>
    <row r="29620" spans="13:13" x14ac:dyDescent="0.25">
      <c r="M29620"/>
    </row>
    <row r="29621" spans="13:13" x14ac:dyDescent="0.25">
      <c r="M29621"/>
    </row>
    <row r="29622" spans="13:13" x14ac:dyDescent="0.25">
      <c r="M29622"/>
    </row>
    <row r="29623" spans="13:13" x14ac:dyDescent="0.25">
      <c r="M29623"/>
    </row>
    <row r="29624" spans="13:13" x14ac:dyDescent="0.25">
      <c r="M29624"/>
    </row>
    <row r="29625" spans="13:13" x14ac:dyDescent="0.25">
      <c r="M29625"/>
    </row>
    <row r="29626" spans="13:13" x14ac:dyDescent="0.25">
      <c r="M29626"/>
    </row>
    <row r="29627" spans="13:13" x14ac:dyDescent="0.25">
      <c r="M29627"/>
    </row>
    <row r="29628" spans="13:13" x14ac:dyDescent="0.25">
      <c r="M29628"/>
    </row>
    <row r="29629" spans="13:13" x14ac:dyDescent="0.25">
      <c r="M29629"/>
    </row>
    <row r="29630" spans="13:13" x14ac:dyDescent="0.25">
      <c r="M29630"/>
    </row>
    <row r="29631" spans="13:13" x14ac:dyDescent="0.25">
      <c r="M29631"/>
    </row>
    <row r="29632" spans="13:13" x14ac:dyDescent="0.25">
      <c r="M29632"/>
    </row>
    <row r="29633" spans="13:13" x14ac:dyDescent="0.25">
      <c r="M29633"/>
    </row>
    <row r="29634" spans="13:13" x14ac:dyDescent="0.25">
      <c r="M29634"/>
    </row>
    <row r="29635" spans="13:13" x14ac:dyDescent="0.25">
      <c r="M29635"/>
    </row>
    <row r="29636" spans="13:13" x14ac:dyDescent="0.25">
      <c r="M29636"/>
    </row>
    <row r="29637" spans="13:13" x14ac:dyDescent="0.25">
      <c r="M29637"/>
    </row>
    <row r="29638" spans="13:13" x14ac:dyDescent="0.25">
      <c r="M29638"/>
    </row>
    <row r="29639" spans="13:13" x14ac:dyDescent="0.25">
      <c r="M29639"/>
    </row>
    <row r="29640" spans="13:13" x14ac:dyDescent="0.25">
      <c r="M29640"/>
    </row>
    <row r="29641" spans="13:13" x14ac:dyDescent="0.25">
      <c r="M29641"/>
    </row>
    <row r="29642" spans="13:13" x14ac:dyDescent="0.25">
      <c r="M29642"/>
    </row>
    <row r="29643" spans="13:13" x14ac:dyDescent="0.25">
      <c r="M29643"/>
    </row>
    <row r="29644" spans="13:13" x14ac:dyDescent="0.25">
      <c r="M29644"/>
    </row>
    <row r="29645" spans="13:13" x14ac:dyDescent="0.25">
      <c r="M29645"/>
    </row>
    <row r="29646" spans="13:13" x14ac:dyDescent="0.25">
      <c r="M29646"/>
    </row>
    <row r="29647" spans="13:13" x14ac:dyDescent="0.25">
      <c r="M29647"/>
    </row>
    <row r="29648" spans="13:13" x14ac:dyDescent="0.25">
      <c r="M29648"/>
    </row>
    <row r="29649" spans="13:13" x14ac:dyDescent="0.25">
      <c r="M29649"/>
    </row>
    <row r="29650" spans="13:13" x14ac:dyDescent="0.25">
      <c r="M29650"/>
    </row>
    <row r="29651" spans="13:13" x14ac:dyDescent="0.25">
      <c r="M29651"/>
    </row>
    <row r="29652" spans="13:13" x14ac:dyDescent="0.25">
      <c r="M29652"/>
    </row>
    <row r="29653" spans="13:13" x14ac:dyDescent="0.25">
      <c r="M29653"/>
    </row>
    <row r="29654" spans="13:13" x14ac:dyDescent="0.25">
      <c r="M29654"/>
    </row>
    <row r="29655" spans="13:13" x14ac:dyDescent="0.25">
      <c r="M29655"/>
    </row>
    <row r="29656" spans="13:13" x14ac:dyDescent="0.25">
      <c r="M29656"/>
    </row>
    <row r="29657" spans="13:13" x14ac:dyDescent="0.25">
      <c r="M29657"/>
    </row>
    <row r="29658" spans="13:13" x14ac:dyDescent="0.25">
      <c r="M29658"/>
    </row>
    <row r="29659" spans="13:13" x14ac:dyDescent="0.25">
      <c r="M29659"/>
    </row>
    <row r="29660" spans="13:13" x14ac:dyDescent="0.25">
      <c r="M29660"/>
    </row>
    <row r="29661" spans="13:13" x14ac:dyDescent="0.25">
      <c r="M29661"/>
    </row>
    <row r="29662" spans="13:13" x14ac:dyDescent="0.25">
      <c r="M29662"/>
    </row>
    <row r="29663" spans="13:13" x14ac:dyDescent="0.25">
      <c r="M29663"/>
    </row>
    <row r="29664" spans="13:13" x14ac:dyDescent="0.25">
      <c r="M29664"/>
    </row>
    <row r="29665" spans="13:13" x14ac:dyDescent="0.25">
      <c r="M29665"/>
    </row>
    <row r="29666" spans="13:13" x14ac:dyDescent="0.25">
      <c r="M29666"/>
    </row>
    <row r="29667" spans="13:13" x14ac:dyDescent="0.25">
      <c r="M29667"/>
    </row>
    <row r="29668" spans="13:13" x14ac:dyDescent="0.25">
      <c r="M29668"/>
    </row>
    <row r="29669" spans="13:13" x14ac:dyDescent="0.25">
      <c r="M29669"/>
    </row>
    <row r="29670" spans="13:13" x14ac:dyDescent="0.25">
      <c r="M29670"/>
    </row>
    <row r="29671" spans="13:13" x14ac:dyDescent="0.25">
      <c r="M29671"/>
    </row>
    <row r="29672" spans="13:13" x14ac:dyDescent="0.25">
      <c r="M29672"/>
    </row>
    <row r="29673" spans="13:13" x14ac:dyDescent="0.25">
      <c r="M29673"/>
    </row>
    <row r="29674" spans="13:13" x14ac:dyDescent="0.25">
      <c r="M29674"/>
    </row>
    <row r="29675" spans="13:13" x14ac:dyDescent="0.25">
      <c r="M29675"/>
    </row>
    <row r="29676" spans="13:13" x14ac:dyDescent="0.25">
      <c r="M29676"/>
    </row>
    <row r="29677" spans="13:13" x14ac:dyDescent="0.25">
      <c r="M29677"/>
    </row>
    <row r="29678" spans="13:13" x14ac:dyDescent="0.25">
      <c r="M29678"/>
    </row>
    <row r="29679" spans="13:13" x14ac:dyDescent="0.25">
      <c r="M29679"/>
    </row>
    <row r="29680" spans="13:13" x14ac:dyDescent="0.25">
      <c r="M29680"/>
    </row>
    <row r="29681" spans="13:13" x14ac:dyDescent="0.25">
      <c r="M29681"/>
    </row>
    <row r="29682" spans="13:13" x14ac:dyDescent="0.25">
      <c r="M29682"/>
    </row>
    <row r="29683" spans="13:13" x14ac:dyDescent="0.25">
      <c r="M29683"/>
    </row>
    <row r="29684" spans="13:13" x14ac:dyDescent="0.25">
      <c r="M29684"/>
    </row>
    <row r="29685" spans="13:13" x14ac:dyDescent="0.25">
      <c r="M29685"/>
    </row>
    <row r="29686" spans="13:13" x14ac:dyDescent="0.25">
      <c r="M29686"/>
    </row>
    <row r="29687" spans="13:13" x14ac:dyDescent="0.25">
      <c r="M29687"/>
    </row>
    <row r="29688" spans="13:13" x14ac:dyDescent="0.25">
      <c r="M29688"/>
    </row>
    <row r="29689" spans="13:13" x14ac:dyDescent="0.25">
      <c r="M29689"/>
    </row>
    <row r="29690" spans="13:13" x14ac:dyDescent="0.25">
      <c r="M29690"/>
    </row>
    <row r="29691" spans="13:13" x14ac:dyDescent="0.25">
      <c r="M29691"/>
    </row>
    <row r="29692" spans="13:13" x14ac:dyDescent="0.25">
      <c r="M29692"/>
    </row>
    <row r="29693" spans="13:13" x14ac:dyDescent="0.25">
      <c r="M29693"/>
    </row>
    <row r="29694" spans="13:13" x14ac:dyDescent="0.25">
      <c r="M29694"/>
    </row>
    <row r="29695" spans="13:13" x14ac:dyDescent="0.25">
      <c r="M29695"/>
    </row>
    <row r="29696" spans="13:13" x14ac:dyDescent="0.25">
      <c r="M29696"/>
    </row>
    <row r="29697" spans="13:13" x14ac:dyDescent="0.25">
      <c r="M29697"/>
    </row>
    <row r="29698" spans="13:13" x14ac:dyDescent="0.25">
      <c r="M29698"/>
    </row>
    <row r="29699" spans="13:13" x14ac:dyDescent="0.25">
      <c r="M29699"/>
    </row>
    <row r="29700" spans="13:13" x14ac:dyDescent="0.25">
      <c r="M29700"/>
    </row>
    <row r="29701" spans="13:13" x14ac:dyDescent="0.25">
      <c r="M29701"/>
    </row>
    <row r="29702" spans="13:13" x14ac:dyDescent="0.25">
      <c r="M29702"/>
    </row>
    <row r="29703" spans="13:13" x14ac:dyDescent="0.25">
      <c r="M29703"/>
    </row>
    <row r="29704" spans="13:13" x14ac:dyDescent="0.25">
      <c r="M29704"/>
    </row>
    <row r="29705" spans="13:13" x14ac:dyDescent="0.25">
      <c r="M29705"/>
    </row>
    <row r="29706" spans="13:13" x14ac:dyDescent="0.25">
      <c r="M29706"/>
    </row>
    <row r="29707" spans="13:13" x14ac:dyDescent="0.25">
      <c r="M29707"/>
    </row>
    <row r="29708" spans="13:13" x14ac:dyDescent="0.25">
      <c r="M29708"/>
    </row>
    <row r="29709" spans="13:13" x14ac:dyDescent="0.25">
      <c r="M29709"/>
    </row>
    <row r="29710" spans="13:13" x14ac:dyDescent="0.25">
      <c r="M29710"/>
    </row>
    <row r="29711" spans="13:13" x14ac:dyDescent="0.25">
      <c r="M29711"/>
    </row>
    <row r="29712" spans="13:13" x14ac:dyDescent="0.25">
      <c r="M29712"/>
    </row>
    <row r="29713" spans="13:13" x14ac:dyDescent="0.25">
      <c r="M29713"/>
    </row>
    <row r="29714" spans="13:13" x14ac:dyDescent="0.25">
      <c r="M29714"/>
    </row>
    <row r="29715" spans="13:13" x14ac:dyDescent="0.25">
      <c r="M29715"/>
    </row>
    <row r="29716" spans="13:13" x14ac:dyDescent="0.25">
      <c r="M29716"/>
    </row>
    <row r="29717" spans="13:13" x14ac:dyDescent="0.25">
      <c r="M29717"/>
    </row>
    <row r="29718" spans="13:13" x14ac:dyDescent="0.25">
      <c r="M29718"/>
    </row>
    <row r="29719" spans="13:13" x14ac:dyDescent="0.25">
      <c r="M29719"/>
    </row>
    <row r="29720" spans="13:13" x14ac:dyDescent="0.25">
      <c r="M29720"/>
    </row>
    <row r="29721" spans="13:13" x14ac:dyDescent="0.25">
      <c r="M29721"/>
    </row>
    <row r="29722" spans="13:13" x14ac:dyDescent="0.25">
      <c r="M29722"/>
    </row>
    <row r="29723" spans="13:13" x14ac:dyDescent="0.25">
      <c r="M29723"/>
    </row>
    <row r="29724" spans="13:13" x14ac:dyDescent="0.25">
      <c r="M29724"/>
    </row>
    <row r="29725" spans="13:13" x14ac:dyDescent="0.25">
      <c r="M29725"/>
    </row>
    <row r="29726" spans="13:13" x14ac:dyDescent="0.25">
      <c r="M29726"/>
    </row>
    <row r="29727" spans="13:13" x14ac:dyDescent="0.25">
      <c r="M29727"/>
    </row>
    <row r="29728" spans="13:13" x14ac:dyDescent="0.25">
      <c r="M29728"/>
    </row>
    <row r="29729" spans="13:13" x14ac:dyDescent="0.25">
      <c r="M29729"/>
    </row>
    <row r="29730" spans="13:13" x14ac:dyDescent="0.25">
      <c r="M29730"/>
    </row>
    <row r="29731" spans="13:13" x14ac:dyDescent="0.25">
      <c r="M29731"/>
    </row>
    <row r="29732" spans="13:13" x14ac:dyDescent="0.25">
      <c r="M29732"/>
    </row>
    <row r="29733" spans="13:13" x14ac:dyDescent="0.25">
      <c r="M29733"/>
    </row>
    <row r="29734" spans="13:13" x14ac:dyDescent="0.25">
      <c r="M29734"/>
    </row>
    <row r="29735" spans="13:13" x14ac:dyDescent="0.25">
      <c r="M29735"/>
    </row>
    <row r="29736" spans="13:13" x14ac:dyDescent="0.25">
      <c r="M29736"/>
    </row>
    <row r="29737" spans="13:13" x14ac:dyDescent="0.25">
      <c r="M29737"/>
    </row>
    <row r="29738" spans="13:13" x14ac:dyDescent="0.25">
      <c r="M29738"/>
    </row>
    <row r="29739" spans="13:13" x14ac:dyDescent="0.25">
      <c r="M29739"/>
    </row>
    <row r="29740" spans="13:13" x14ac:dyDescent="0.25">
      <c r="M29740"/>
    </row>
    <row r="29741" spans="13:13" x14ac:dyDescent="0.25">
      <c r="M29741"/>
    </row>
    <row r="29742" spans="13:13" x14ac:dyDescent="0.25">
      <c r="M29742"/>
    </row>
    <row r="29743" spans="13:13" x14ac:dyDescent="0.25">
      <c r="M29743"/>
    </row>
    <row r="29744" spans="13:13" x14ac:dyDescent="0.25">
      <c r="M29744"/>
    </row>
    <row r="29745" spans="13:13" x14ac:dyDescent="0.25">
      <c r="M29745"/>
    </row>
    <row r="29746" spans="13:13" x14ac:dyDescent="0.25">
      <c r="M29746"/>
    </row>
    <row r="29747" spans="13:13" x14ac:dyDescent="0.25">
      <c r="M29747"/>
    </row>
    <row r="29748" spans="13:13" x14ac:dyDescent="0.25">
      <c r="M29748"/>
    </row>
    <row r="29749" spans="13:13" x14ac:dyDescent="0.25">
      <c r="M29749"/>
    </row>
    <row r="29750" spans="13:13" x14ac:dyDescent="0.25">
      <c r="M29750"/>
    </row>
    <row r="29751" spans="13:13" x14ac:dyDescent="0.25">
      <c r="M29751"/>
    </row>
    <row r="29752" spans="13:13" x14ac:dyDescent="0.25">
      <c r="M29752"/>
    </row>
    <row r="29753" spans="13:13" x14ac:dyDescent="0.25">
      <c r="M29753"/>
    </row>
    <row r="29754" spans="13:13" x14ac:dyDescent="0.25">
      <c r="M29754"/>
    </row>
    <row r="29755" spans="13:13" x14ac:dyDescent="0.25">
      <c r="M29755"/>
    </row>
    <row r="29756" spans="13:13" x14ac:dyDescent="0.25">
      <c r="M29756"/>
    </row>
    <row r="29757" spans="13:13" x14ac:dyDescent="0.25">
      <c r="M29757"/>
    </row>
    <row r="29758" spans="13:13" x14ac:dyDescent="0.25">
      <c r="M29758"/>
    </row>
    <row r="29759" spans="13:13" x14ac:dyDescent="0.25">
      <c r="M29759"/>
    </row>
    <row r="29760" spans="13:13" x14ac:dyDescent="0.25">
      <c r="M29760"/>
    </row>
    <row r="29761" spans="13:13" x14ac:dyDescent="0.25">
      <c r="M29761"/>
    </row>
    <row r="29762" spans="13:13" x14ac:dyDescent="0.25">
      <c r="M29762"/>
    </row>
    <row r="29763" spans="13:13" x14ac:dyDescent="0.25">
      <c r="M29763"/>
    </row>
    <row r="29764" spans="13:13" x14ac:dyDescent="0.25">
      <c r="M29764"/>
    </row>
    <row r="29765" spans="13:13" x14ac:dyDescent="0.25">
      <c r="M29765"/>
    </row>
    <row r="29766" spans="13:13" x14ac:dyDescent="0.25">
      <c r="M29766"/>
    </row>
    <row r="29767" spans="13:13" x14ac:dyDescent="0.25">
      <c r="M29767"/>
    </row>
    <row r="29768" spans="13:13" x14ac:dyDescent="0.25">
      <c r="M29768"/>
    </row>
    <row r="29769" spans="13:13" x14ac:dyDescent="0.25">
      <c r="M29769"/>
    </row>
    <row r="29770" spans="13:13" x14ac:dyDescent="0.25">
      <c r="M29770"/>
    </row>
    <row r="29771" spans="13:13" x14ac:dyDescent="0.25">
      <c r="M29771"/>
    </row>
    <row r="29772" spans="13:13" x14ac:dyDescent="0.25">
      <c r="M29772"/>
    </row>
    <row r="29773" spans="13:13" x14ac:dyDescent="0.25">
      <c r="M29773"/>
    </row>
    <row r="29774" spans="13:13" x14ac:dyDescent="0.25">
      <c r="M29774"/>
    </row>
    <row r="29775" spans="13:13" x14ac:dyDescent="0.25">
      <c r="M29775"/>
    </row>
    <row r="29776" spans="13:13" x14ac:dyDescent="0.25">
      <c r="M29776"/>
    </row>
    <row r="29777" spans="13:13" x14ac:dyDescent="0.25">
      <c r="M29777"/>
    </row>
    <row r="29778" spans="13:13" x14ac:dyDescent="0.25">
      <c r="M29778"/>
    </row>
    <row r="29779" spans="13:13" x14ac:dyDescent="0.25">
      <c r="M29779"/>
    </row>
    <row r="29780" spans="13:13" x14ac:dyDescent="0.25">
      <c r="M29780"/>
    </row>
    <row r="29781" spans="13:13" x14ac:dyDescent="0.25">
      <c r="M29781"/>
    </row>
    <row r="29782" spans="13:13" x14ac:dyDescent="0.25">
      <c r="M29782"/>
    </row>
    <row r="29783" spans="13:13" x14ac:dyDescent="0.25">
      <c r="M29783"/>
    </row>
    <row r="29784" spans="13:13" x14ac:dyDescent="0.25">
      <c r="M29784"/>
    </row>
    <row r="29785" spans="13:13" x14ac:dyDescent="0.25">
      <c r="M29785"/>
    </row>
    <row r="29786" spans="13:13" x14ac:dyDescent="0.25">
      <c r="M29786"/>
    </row>
    <row r="29787" spans="13:13" x14ac:dyDescent="0.25">
      <c r="M29787"/>
    </row>
    <row r="29788" spans="13:13" x14ac:dyDescent="0.25">
      <c r="M29788"/>
    </row>
    <row r="29789" spans="13:13" x14ac:dyDescent="0.25">
      <c r="M29789"/>
    </row>
    <row r="29790" spans="13:13" x14ac:dyDescent="0.25">
      <c r="M29790"/>
    </row>
    <row r="29791" spans="13:13" x14ac:dyDescent="0.25">
      <c r="M29791"/>
    </row>
    <row r="29792" spans="13:13" x14ac:dyDescent="0.25">
      <c r="M29792"/>
    </row>
    <row r="29793" spans="13:13" x14ac:dyDescent="0.25">
      <c r="M29793"/>
    </row>
    <row r="29794" spans="13:13" x14ac:dyDescent="0.25">
      <c r="M29794"/>
    </row>
    <row r="29795" spans="13:13" x14ac:dyDescent="0.25">
      <c r="M29795"/>
    </row>
    <row r="29796" spans="13:13" x14ac:dyDescent="0.25">
      <c r="M29796"/>
    </row>
    <row r="29797" spans="13:13" x14ac:dyDescent="0.25">
      <c r="M29797"/>
    </row>
    <row r="29798" spans="13:13" x14ac:dyDescent="0.25">
      <c r="M29798"/>
    </row>
    <row r="29799" spans="13:13" x14ac:dyDescent="0.25">
      <c r="M29799"/>
    </row>
    <row r="29800" spans="13:13" x14ac:dyDescent="0.25">
      <c r="M29800"/>
    </row>
    <row r="29801" spans="13:13" x14ac:dyDescent="0.25">
      <c r="M29801"/>
    </row>
    <row r="29802" spans="13:13" x14ac:dyDescent="0.25">
      <c r="M29802"/>
    </row>
    <row r="29803" spans="13:13" x14ac:dyDescent="0.25">
      <c r="M29803"/>
    </row>
    <row r="29804" spans="13:13" x14ac:dyDescent="0.25">
      <c r="M29804"/>
    </row>
    <row r="29805" spans="13:13" x14ac:dyDescent="0.25">
      <c r="M29805"/>
    </row>
    <row r="29806" spans="13:13" x14ac:dyDescent="0.25">
      <c r="M29806"/>
    </row>
    <row r="29807" spans="13:13" x14ac:dyDescent="0.25">
      <c r="M29807"/>
    </row>
    <row r="29808" spans="13:13" x14ac:dyDescent="0.25">
      <c r="M29808"/>
    </row>
    <row r="29809" spans="13:13" x14ac:dyDescent="0.25">
      <c r="M29809"/>
    </row>
    <row r="29810" spans="13:13" x14ac:dyDescent="0.25">
      <c r="M29810"/>
    </row>
    <row r="29811" spans="13:13" x14ac:dyDescent="0.25">
      <c r="M29811"/>
    </row>
    <row r="29812" spans="13:13" x14ac:dyDescent="0.25">
      <c r="M29812"/>
    </row>
    <row r="29813" spans="13:13" x14ac:dyDescent="0.25">
      <c r="M29813"/>
    </row>
    <row r="29814" spans="13:13" x14ac:dyDescent="0.25">
      <c r="M29814"/>
    </row>
    <row r="29815" spans="13:13" x14ac:dyDescent="0.25">
      <c r="M29815"/>
    </row>
    <row r="29816" spans="13:13" x14ac:dyDescent="0.25">
      <c r="M29816"/>
    </row>
    <row r="29817" spans="13:13" x14ac:dyDescent="0.25">
      <c r="M29817"/>
    </row>
    <row r="29818" spans="13:13" x14ac:dyDescent="0.25">
      <c r="M29818"/>
    </row>
    <row r="29819" spans="13:13" x14ac:dyDescent="0.25">
      <c r="M29819"/>
    </row>
    <row r="29820" spans="13:13" x14ac:dyDescent="0.25">
      <c r="M29820"/>
    </row>
    <row r="29821" spans="13:13" x14ac:dyDescent="0.25">
      <c r="M29821"/>
    </row>
    <row r="29822" spans="13:13" x14ac:dyDescent="0.25">
      <c r="M29822"/>
    </row>
    <row r="29823" spans="13:13" x14ac:dyDescent="0.25">
      <c r="M29823"/>
    </row>
    <row r="29824" spans="13:13" x14ac:dyDescent="0.25">
      <c r="M29824"/>
    </row>
    <row r="29825" spans="13:13" x14ac:dyDescent="0.25">
      <c r="M29825"/>
    </row>
    <row r="29826" spans="13:13" x14ac:dyDescent="0.25">
      <c r="M29826"/>
    </row>
    <row r="29827" spans="13:13" x14ac:dyDescent="0.25">
      <c r="M29827"/>
    </row>
    <row r="29828" spans="13:13" x14ac:dyDescent="0.25">
      <c r="M29828"/>
    </row>
    <row r="29829" spans="13:13" x14ac:dyDescent="0.25">
      <c r="M29829"/>
    </row>
    <row r="29830" spans="13:13" x14ac:dyDescent="0.25">
      <c r="M29830"/>
    </row>
    <row r="29831" spans="13:13" x14ac:dyDescent="0.25">
      <c r="M29831"/>
    </row>
    <row r="29832" spans="13:13" x14ac:dyDescent="0.25">
      <c r="M29832"/>
    </row>
    <row r="29833" spans="13:13" x14ac:dyDescent="0.25">
      <c r="M29833"/>
    </row>
    <row r="29834" spans="13:13" x14ac:dyDescent="0.25">
      <c r="M29834"/>
    </row>
    <row r="29835" spans="13:13" x14ac:dyDescent="0.25">
      <c r="M29835"/>
    </row>
    <row r="29836" spans="13:13" x14ac:dyDescent="0.25">
      <c r="M29836"/>
    </row>
    <row r="29837" spans="13:13" x14ac:dyDescent="0.25">
      <c r="M29837"/>
    </row>
    <row r="29838" spans="13:13" x14ac:dyDescent="0.25">
      <c r="M29838"/>
    </row>
    <row r="29839" spans="13:13" x14ac:dyDescent="0.25">
      <c r="M29839"/>
    </row>
    <row r="29840" spans="13:13" x14ac:dyDescent="0.25">
      <c r="M29840"/>
    </row>
    <row r="29841" spans="13:13" x14ac:dyDescent="0.25">
      <c r="M29841"/>
    </row>
    <row r="29842" spans="13:13" x14ac:dyDescent="0.25">
      <c r="M29842"/>
    </row>
    <row r="29843" spans="13:13" x14ac:dyDescent="0.25">
      <c r="M29843"/>
    </row>
    <row r="29844" spans="13:13" x14ac:dyDescent="0.25">
      <c r="M29844"/>
    </row>
    <row r="29845" spans="13:13" x14ac:dyDescent="0.25">
      <c r="M29845"/>
    </row>
    <row r="29846" spans="13:13" x14ac:dyDescent="0.25">
      <c r="M29846"/>
    </row>
    <row r="29847" spans="13:13" x14ac:dyDescent="0.25">
      <c r="M29847"/>
    </row>
    <row r="29848" spans="13:13" x14ac:dyDescent="0.25">
      <c r="M29848"/>
    </row>
    <row r="29849" spans="13:13" x14ac:dyDescent="0.25">
      <c r="M29849"/>
    </row>
    <row r="29850" spans="13:13" x14ac:dyDescent="0.25">
      <c r="M29850"/>
    </row>
    <row r="29851" spans="13:13" x14ac:dyDescent="0.25">
      <c r="M29851"/>
    </row>
    <row r="29852" spans="13:13" x14ac:dyDescent="0.25">
      <c r="M29852"/>
    </row>
    <row r="29853" spans="13:13" x14ac:dyDescent="0.25">
      <c r="M29853"/>
    </row>
    <row r="29854" spans="13:13" x14ac:dyDescent="0.25">
      <c r="M29854"/>
    </row>
    <row r="29855" spans="13:13" x14ac:dyDescent="0.25">
      <c r="M29855"/>
    </row>
    <row r="29856" spans="13:13" x14ac:dyDescent="0.25">
      <c r="M29856"/>
    </row>
    <row r="29857" spans="13:13" x14ac:dyDescent="0.25">
      <c r="M29857"/>
    </row>
    <row r="29858" spans="13:13" x14ac:dyDescent="0.25">
      <c r="M29858"/>
    </row>
    <row r="29859" spans="13:13" x14ac:dyDescent="0.25">
      <c r="M29859"/>
    </row>
    <row r="29860" spans="13:13" x14ac:dyDescent="0.25">
      <c r="M29860"/>
    </row>
    <row r="29861" spans="13:13" x14ac:dyDescent="0.25">
      <c r="M29861"/>
    </row>
    <row r="29862" spans="13:13" x14ac:dyDescent="0.25">
      <c r="M29862"/>
    </row>
    <row r="29863" spans="13:13" x14ac:dyDescent="0.25">
      <c r="M29863"/>
    </row>
    <row r="29864" spans="13:13" x14ac:dyDescent="0.25">
      <c r="M29864"/>
    </row>
    <row r="29865" spans="13:13" x14ac:dyDescent="0.25">
      <c r="M29865"/>
    </row>
    <row r="29866" spans="13:13" x14ac:dyDescent="0.25">
      <c r="M29866"/>
    </row>
    <row r="29867" spans="13:13" x14ac:dyDescent="0.25">
      <c r="M29867"/>
    </row>
    <row r="29868" spans="13:13" x14ac:dyDescent="0.25">
      <c r="M29868"/>
    </row>
    <row r="29869" spans="13:13" x14ac:dyDescent="0.25">
      <c r="M29869"/>
    </row>
    <row r="29870" spans="13:13" x14ac:dyDescent="0.25">
      <c r="M29870"/>
    </row>
    <row r="29871" spans="13:13" x14ac:dyDescent="0.25">
      <c r="M29871"/>
    </row>
    <row r="29872" spans="13:13" x14ac:dyDescent="0.25">
      <c r="M29872"/>
    </row>
    <row r="29873" spans="13:13" x14ac:dyDescent="0.25">
      <c r="M29873"/>
    </row>
    <row r="29874" spans="13:13" x14ac:dyDescent="0.25">
      <c r="M29874"/>
    </row>
    <row r="29875" spans="13:13" x14ac:dyDescent="0.25">
      <c r="M29875"/>
    </row>
    <row r="29876" spans="13:13" x14ac:dyDescent="0.25">
      <c r="M29876"/>
    </row>
    <row r="29877" spans="13:13" x14ac:dyDescent="0.25">
      <c r="M29877"/>
    </row>
    <row r="29878" spans="13:13" x14ac:dyDescent="0.25">
      <c r="M29878"/>
    </row>
    <row r="29879" spans="13:13" x14ac:dyDescent="0.25">
      <c r="M29879"/>
    </row>
    <row r="29880" spans="13:13" x14ac:dyDescent="0.25">
      <c r="M29880"/>
    </row>
    <row r="29881" spans="13:13" x14ac:dyDescent="0.25">
      <c r="M29881"/>
    </row>
    <row r="29882" spans="13:13" x14ac:dyDescent="0.25">
      <c r="M29882"/>
    </row>
    <row r="29883" spans="13:13" x14ac:dyDescent="0.25">
      <c r="M29883"/>
    </row>
    <row r="29884" spans="13:13" x14ac:dyDescent="0.25">
      <c r="M29884"/>
    </row>
    <row r="29885" spans="13:13" x14ac:dyDescent="0.25">
      <c r="M29885"/>
    </row>
    <row r="29886" spans="13:13" x14ac:dyDescent="0.25">
      <c r="M29886"/>
    </row>
    <row r="29887" spans="13:13" x14ac:dyDescent="0.25">
      <c r="M29887"/>
    </row>
    <row r="29888" spans="13:13" x14ac:dyDescent="0.25">
      <c r="M29888"/>
    </row>
    <row r="29889" spans="13:13" x14ac:dyDescent="0.25">
      <c r="M29889"/>
    </row>
    <row r="29890" spans="13:13" x14ac:dyDescent="0.25">
      <c r="M29890"/>
    </row>
    <row r="29891" spans="13:13" x14ac:dyDescent="0.25">
      <c r="M29891"/>
    </row>
    <row r="29892" spans="13:13" x14ac:dyDescent="0.25">
      <c r="M29892"/>
    </row>
    <row r="29893" spans="13:13" x14ac:dyDescent="0.25">
      <c r="M29893"/>
    </row>
    <row r="29894" spans="13:13" x14ac:dyDescent="0.25">
      <c r="M29894"/>
    </row>
    <row r="29895" spans="13:13" x14ac:dyDescent="0.25">
      <c r="M29895"/>
    </row>
    <row r="29896" spans="13:13" x14ac:dyDescent="0.25">
      <c r="M29896"/>
    </row>
    <row r="29897" spans="13:13" x14ac:dyDescent="0.25">
      <c r="M29897"/>
    </row>
    <row r="29898" spans="13:13" x14ac:dyDescent="0.25">
      <c r="M29898"/>
    </row>
    <row r="29899" spans="13:13" x14ac:dyDescent="0.25">
      <c r="M29899"/>
    </row>
    <row r="29900" spans="13:13" x14ac:dyDescent="0.25">
      <c r="M29900"/>
    </row>
    <row r="29901" spans="13:13" x14ac:dyDescent="0.25">
      <c r="M29901"/>
    </row>
    <row r="29902" spans="13:13" x14ac:dyDescent="0.25">
      <c r="M29902"/>
    </row>
    <row r="29903" spans="13:13" x14ac:dyDescent="0.25">
      <c r="M29903"/>
    </row>
    <row r="29904" spans="13:13" x14ac:dyDescent="0.25">
      <c r="M29904"/>
    </row>
    <row r="29905" spans="13:13" x14ac:dyDescent="0.25">
      <c r="M29905"/>
    </row>
    <row r="29906" spans="13:13" x14ac:dyDescent="0.25">
      <c r="M29906"/>
    </row>
    <row r="29907" spans="13:13" x14ac:dyDescent="0.25">
      <c r="M29907"/>
    </row>
    <row r="29908" spans="13:13" x14ac:dyDescent="0.25">
      <c r="M29908"/>
    </row>
    <row r="29909" spans="13:13" x14ac:dyDescent="0.25">
      <c r="M29909"/>
    </row>
    <row r="29910" spans="13:13" x14ac:dyDescent="0.25">
      <c r="M29910"/>
    </row>
    <row r="29911" spans="13:13" x14ac:dyDescent="0.25">
      <c r="M29911"/>
    </row>
    <row r="29912" spans="13:13" x14ac:dyDescent="0.25">
      <c r="M29912"/>
    </row>
    <row r="29913" spans="13:13" x14ac:dyDescent="0.25">
      <c r="M29913"/>
    </row>
    <row r="29914" spans="13:13" x14ac:dyDescent="0.25">
      <c r="M29914"/>
    </row>
    <row r="29915" spans="13:13" x14ac:dyDescent="0.25">
      <c r="M29915"/>
    </row>
    <row r="29916" spans="13:13" x14ac:dyDescent="0.25">
      <c r="M29916"/>
    </row>
    <row r="29917" spans="13:13" x14ac:dyDescent="0.25">
      <c r="M29917"/>
    </row>
    <row r="29918" spans="13:13" x14ac:dyDescent="0.25">
      <c r="M29918"/>
    </row>
    <row r="29919" spans="13:13" x14ac:dyDescent="0.25">
      <c r="M29919"/>
    </row>
    <row r="29920" spans="13:13" x14ac:dyDescent="0.25">
      <c r="M29920"/>
    </row>
    <row r="29921" spans="13:13" x14ac:dyDescent="0.25">
      <c r="M29921"/>
    </row>
    <row r="29922" spans="13:13" x14ac:dyDescent="0.25">
      <c r="M29922"/>
    </row>
    <row r="29923" spans="13:13" x14ac:dyDescent="0.25">
      <c r="M29923"/>
    </row>
    <row r="29924" spans="13:13" x14ac:dyDescent="0.25">
      <c r="M29924"/>
    </row>
    <row r="29925" spans="13:13" x14ac:dyDescent="0.25">
      <c r="M29925"/>
    </row>
    <row r="29926" spans="13:13" x14ac:dyDescent="0.25">
      <c r="M29926"/>
    </row>
    <row r="29927" spans="13:13" x14ac:dyDescent="0.25">
      <c r="M29927"/>
    </row>
    <row r="29928" spans="13:13" x14ac:dyDescent="0.25">
      <c r="M29928"/>
    </row>
    <row r="29929" spans="13:13" x14ac:dyDescent="0.25">
      <c r="M29929"/>
    </row>
    <row r="29930" spans="13:13" x14ac:dyDescent="0.25">
      <c r="M29930"/>
    </row>
    <row r="29931" spans="13:13" x14ac:dyDescent="0.25">
      <c r="M29931"/>
    </row>
    <row r="29932" spans="13:13" x14ac:dyDescent="0.25">
      <c r="M29932"/>
    </row>
    <row r="29933" spans="13:13" x14ac:dyDescent="0.25">
      <c r="M29933"/>
    </row>
    <row r="29934" spans="13:13" x14ac:dyDescent="0.25">
      <c r="M29934"/>
    </row>
    <row r="29935" spans="13:13" x14ac:dyDescent="0.25">
      <c r="M29935"/>
    </row>
    <row r="29936" spans="13:13" x14ac:dyDescent="0.25">
      <c r="M29936"/>
    </row>
    <row r="29937" spans="13:13" x14ac:dyDescent="0.25">
      <c r="M29937"/>
    </row>
    <row r="29938" spans="13:13" x14ac:dyDescent="0.25">
      <c r="M29938"/>
    </row>
    <row r="29939" spans="13:13" x14ac:dyDescent="0.25">
      <c r="M29939"/>
    </row>
    <row r="29940" spans="13:13" x14ac:dyDescent="0.25">
      <c r="M29940"/>
    </row>
    <row r="29941" spans="13:13" x14ac:dyDescent="0.25">
      <c r="M29941"/>
    </row>
    <row r="29942" spans="13:13" x14ac:dyDescent="0.25">
      <c r="M29942"/>
    </row>
    <row r="29943" spans="13:13" x14ac:dyDescent="0.25">
      <c r="M29943"/>
    </row>
    <row r="29944" spans="13:13" x14ac:dyDescent="0.25">
      <c r="M29944"/>
    </row>
    <row r="29945" spans="13:13" x14ac:dyDescent="0.25">
      <c r="M29945"/>
    </row>
    <row r="29946" spans="13:13" x14ac:dyDescent="0.25">
      <c r="M29946"/>
    </row>
    <row r="29947" spans="13:13" x14ac:dyDescent="0.25">
      <c r="M29947"/>
    </row>
    <row r="29948" spans="13:13" x14ac:dyDescent="0.25">
      <c r="M29948"/>
    </row>
    <row r="29949" spans="13:13" x14ac:dyDescent="0.25">
      <c r="M29949"/>
    </row>
    <row r="29950" spans="13:13" x14ac:dyDescent="0.25">
      <c r="M29950"/>
    </row>
    <row r="29951" spans="13:13" x14ac:dyDescent="0.25">
      <c r="M29951"/>
    </row>
    <row r="29952" spans="13:13" x14ac:dyDescent="0.25">
      <c r="M29952"/>
    </row>
    <row r="29953" spans="13:13" x14ac:dyDescent="0.25">
      <c r="M29953"/>
    </row>
    <row r="29954" spans="13:13" x14ac:dyDescent="0.25">
      <c r="M29954"/>
    </row>
    <row r="29955" spans="13:13" x14ac:dyDescent="0.25">
      <c r="M29955"/>
    </row>
    <row r="29956" spans="13:13" x14ac:dyDescent="0.25">
      <c r="M29956"/>
    </row>
    <row r="29957" spans="13:13" x14ac:dyDescent="0.25">
      <c r="M29957"/>
    </row>
    <row r="29958" spans="13:13" x14ac:dyDescent="0.25">
      <c r="M29958"/>
    </row>
    <row r="29959" spans="13:13" x14ac:dyDescent="0.25">
      <c r="M29959"/>
    </row>
    <row r="29960" spans="13:13" x14ac:dyDescent="0.25">
      <c r="M29960"/>
    </row>
    <row r="29961" spans="13:13" x14ac:dyDescent="0.25">
      <c r="M29961"/>
    </row>
    <row r="29962" spans="13:13" x14ac:dyDescent="0.25">
      <c r="M29962"/>
    </row>
    <row r="29963" spans="13:13" x14ac:dyDescent="0.25">
      <c r="M29963"/>
    </row>
    <row r="29964" spans="13:13" x14ac:dyDescent="0.25">
      <c r="M29964"/>
    </row>
    <row r="29965" spans="13:13" x14ac:dyDescent="0.25">
      <c r="M29965"/>
    </row>
    <row r="29966" spans="13:13" x14ac:dyDescent="0.25">
      <c r="M29966"/>
    </row>
    <row r="29967" spans="13:13" x14ac:dyDescent="0.25">
      <c r="M29967"/>
    </row>
    <row r="29968" spans="13:13" x14ac:dyDescent="0.25">
      <c r="M29968"/>
    </row>
    <row r="29969" spans="13:13" x14ac:dyDescent="0.25">
      <c r="M29969"/>
    </row>
    <row r="29970" spans="13:13" x14ac:dyDescent="0.25">
      <c r="M29970"/>
    </row>
    <row r="29971" spans="13:13" x14ac:dyDescent="0.25">
      <c r="M29971"/>
    </row>
    <row r="29972" spans="13:13" x14ac:dyDescent="0.25">
      <c r="M29972"/>
    </row>
    <row r="29973" spans="13:13" x14ac:dyDescent="0.25">
      <c r="M29973"/>
    </row>
    <row r="29974" spans="13:13" x14ac:dyDescent="0.25">
      <c r="M29974"/>
    </row>
    <row r="29975" spans="13:13" x14ac:dyDescent="0.25">
      <c r="M29975"/>
    </row>
    <row r="29976" spans="13:13" x14ac:dyDescent="0.25">
      <c r="M29976"/>
    </row>
    <row r="29977" spans="13:13" x14ac:dyDescent="0.25">
      <c r="M29977"/>
    </row>
    <row r="29978" spans="13:13" x14ac:dyDescent="0.25">
      <c r="M29978"/>
    </row>
    <row r="29979" spans="13:13" x14ac:dyDescent="0.25">
      <c r="M29979"/>
    </row>
    <row r="29980" spans="13:13" x14ac:dyDescent="0.25">
      <c r="M29980"/>
    </row>
    <row r="29981" spans="13:13" x14ac:dyDescent="0.25">
      <c r="M29981"/>
    </row>
    <row r="29982" spans="13:13" x14ac:dyDescent="0.25">
      <c r="M29982"/>
    </row>
    <row r="29983" spans="13:13" x14ac:dyDescent="0.25">
      <c r="M29983"/>
    </row>
    <row r="29984" spans="13:13" x14ac:dyDescent="0.25">
      <c r="M29984"/>
    </row>
    <row r="29985" spans="13:13" x14ac:dyDescent="0.25">
      <c r="M29985"/>
    </row>
    <row r="29986" spans="13:13" x14ac:dyDescent="0.25">
      <c r="M29986"/>
    </row>
    <row r="29987" spans="13:13" x14ac:dyDescent="0.25">
      <c r="M29987"/>
    </row>
    <row r="29988" spans="13:13" x14ac:dyDescent="0.25">
      <c r="M29988"/>
    </row>
    <row r="29989" spans="13:13" x14ac:dyDescent="0.25">
      <c r="M29989"/>
    </row>
    <row r="29990" spans="13:13" x14ac:dyDescent="0.25">
      <c r="M29990"/>
    </row>
    <row r="29991" spans="13:13" x14ac:dyDescent="0.25">
      <c r="M29991"/>
    </row>
    <row r="29992" spans="13:13" x14ac:dyDescent="0.25">
      <c r="M29992"/>
    </row>
    <row r="29993" spans="13:13" x14ac:dyDescent="0.25">
      <c r="M29993"/>
    </row>
    <row r="29994" spans="13:13" x14ac:dyDescent="0.25">
      <c r="M29994"/>
    </row>
    <row r="29995" spans="13:13" x14ac:dyDescent="0.25">
      <c r="M29995"/>
    </row>
    <row r="29996" spans="13:13" x14ac:dyDescent="0.25">
      <c r="M29996"/>
    </row>
    <row r="29997" spans="13:13" x14ac:dyDescent="0.25">
      <c r="M29997"/>
    </row>
    <row r="29998" spans="13:13" x14ac:dyDescent="0.25">
      <c r="M29998"/>
    </row>
    <row r="29999" spans="13:13" x14ac:dyDescent="0.25">
      <c r="M29999"/>
    </row>
    <row r="30000" spans="13:13" x14ac:dyDescent="0.25">
      <c r="M30000"/>
    </row>
    <row r="30001" spans="13:13" x14ac:dyDescent="0.25">
      <c r="M30001"/>
    </row>
    <row r="30002" spans="13:13" x14ac:dyDescent="0.25">
      <c r="M30002"/>
    </row>
    <row r="30003" spans="13:13" x14ac:dyDescent="0.25">
      <c r="M30003"/>
    </row>
    <row r="30004" spans="13:13" x14ac:dyDescent="0.25">
      <c r="M30004"/>
    </row>
    <row r="30005" spans="13:13" x14ac:dyDescent="0.25">
      <c r="M30005"/>
    </row>
    <row r="30006" spans="13:13" x14ac:dyDescent="0.25">
      <c r="M30006"/>
    </row>
    <row r="30007" spans="13:13" x14ac:dyDescent="0.25">
      <c r="M30007"/>
    </row>
    <row r="30008" spans="13:13" x14ac:dyDescent="0.25">
      <c r="M30008"/>
    </row>
    <row r="30009" spans="13:13" x14ac:dyDescent="0.25">
      <c r="M30009"/>
    </row>
    <row r="30010" spans="13:13" x14ac:dyDescent="0.25">
      <c r="M30010"/>
    </row>
    <row r="30011" spans="13:13" x14ac:dyDescent="0.25">
      <c r="M30011"/>
    </row>
    <row r="30012" spans="13:13" x14ac:dyDescent="0.25">
      <c r="M30012"/>
    </row>
    <row r="30013" spans="13:13" x14ac:dyDescent="0.25">
      <c r="M30013"/>
    </row>
    <row r="30014" spans="13:13" x14ac:dyDescent="0.25">
      <c r="M30014"/>
    </row>
    <row r="30015" spans="13:13" x14ac:dyDescent="0.25">
      <c r="M30015"/>
    </row>
    <row r="30016" spans="13:13" x14ac:dyDescent="0.25">
      <c r="M30016"/>
    </row>
    <row r="30017" spans="13:13" x14ac:dyDescent="0.25">
      <c r="M30017"/>
    </row>
    <row r="30018" spans="13:13" x14ac:dyDescent="0.25">
      <c r="M30018"/>
    </row>
    <row r="30019" spans="13:13" x14ac:dyDescent="0.25">
      <c r="M30019"/>
    </row>
    <row r="30020" spans="13:13" x14ac:dyDescent="0.25">
      <c r="M30020"/>
    </row>
    <row r="30021" spans="13:13" x14ac:dyDescent="0.25">
      <c r="M30021"/>
    </row>
    <row r="30022" spans="13:13" x14ac:dyDescent="0.25">
      <c r="M30022"/>
    </row>
    <row r="30023" spans="13:13" x14ac:dyDescent="0.25">
      <c r="M30023"/>
    </row>
    <row r="30024" spans="13:13" x14ac:dyDescent="0.25">
      <c r="M30024"/>
    </row>
    <row r="30025" spans="13:13" x14ac:dyDescent="0.25">
      <c r="M30025"/>
    </row>
    <row r="30026" spans="13:13" x14ac:dyDescent="0.25">
      <c r="M30026"/>
    </row>
    <row r="30027" spans="13:13" x14ac:dyDescent="0.25">
      <c r="M30027"/>
    </row>
    <row r="30028" spans="13:13" x14ac:dyDescent="0.25">
      <c r="M30028"/>
    </row>
    <row r="30029" spans="13:13" x14ac:dyDescent="0.25">
      <c r="M30029"/>
    </row>
    <row r="30030" spans="13:13" x14ac:dyDescent="0.25">
      <c r="M30030"/>
    </row>
    <row r="30031" spans="13:13" x14ac:dyDescent="0.25">
      <c r="M30031"/>
    </row>
    <row r="30032" spans="13:13" x14ac:dyDescent="0.25">
      <c r="M30032"/>
    </row>
    <row r="30033" spans="13:13" x14ac:dyDescent="0.25">
      <c r="M30033"/>
    </row>
    <row r="30034" spans="13:13" x14ac:dyDescent="0.25">
      <c r="M30034"/>
    </row>
    <row r="30035" spans="13:13" x14ac:dyDescent="0.25">
      <c r="M30035"/>
    </row>
    <row r="30036" spans="13:13" x14ac:dyDescent="0.25">
      <c r="M30036"/>
    </row>
    <row r="30037" spans="13:13" x14ac:dyDescent="0.25">
      <c r="M30037"/>
    </row>
    <row r="30038" spans="13:13" x14ac:dyDescent="0.25">
      <c r="M30038"/>
    </row>
    <row r="30039" spans="13:13" x14ac:dyDescent="0.25">
      <c r="M30039"/>
    </row>
    <row r="30040" spans="13:13" x14ac:dyDescent="0.25">
      <c r="M30040"/>
    </row>
    <row r="30041" spans="13:13" x14ac:dyDescent="0.25">
      <c r="M30041"/>
    </row>
    <row r="30042" spans="13:13" x14ac:dyDescent="0.25">
      <c r="M30042"/>
    </row>
    <row r="30043" spans="13:13" x14ac:dyDescent="0.25">
      <c r="M30043"/>
    </row>
    <row r="30044" spans="13:13" x14ac:dyDescent="0.25">
      <c r="M30044"/>
    </row>
    <row r="30045" spans="13:13" x14ac:dyDescent="0.25">
      <c r="M30045"/>
    </row>
    <row r="30046" spans="13:13" x14ac:dyDescent="0.25">
      <c r="M30046"/>
    </row>
    <row r="30047" spans="13:13" x14ac:dyDescent="0.25">
      <c r="M30047"/>
    </row>
    <row r="30048" spans="13:13" x14ac:dyDescent="0.25">
      <c r="M30048"/>
    </row>
    <row r="30049" spans="13:13" x14ac:dyDescent="0.25">
      <c r="M30049"/>
    </row>
    <row r="30050" spans="13:13" x14ac:dyDescent="0.25">
      <c r="M30050"/>
    </row>
    <row r="30051" spans="13:13" x14ac:dyDescent="0.25">
      <c r="M30051"/>
    </row>
    <row r="30052" spans="13:13" x14ac:dyDescent="0.25">
      <c r="M30052"/>
    </row>
    <row r="30053" spans="13:13" x14ac:dyDescent="0.25">
      <c r="M30053"/>
    </row>
    <row r="30054" spans="13:13" x14ac:dyDescent="0.25">
      <c r="M30054"/>
    </row>
    <row r="30055" spans="13:13" x14ac:dyDescent="0.25">
      <c r="M30055"/>
    </row>
    <row r="30056" spans="13:13" x14ac:dyDescent="0.25">
      <c r="M30056"/>
    </row>
    <row r="30057" spans="13:13" x14ac:dyDescent="0.25">
      <c r="M30057"/>
    </row>
    <row r="30058" spans="13:13" x14ac:dyDescent="0.25">
      <c r="M30058"/>
    </row>
    <row r="30059" spans="13:13" x14ac:dyDescent="0.25">
      <c r="M30059"/>
    </row>
    <row r="30060" spans="13:13" x14ac:dyDescent="0.25">
      <c r="M30060"/>
    </row>
    <row r="30061" spans="13:13" x14ac:dyDescent="0.25">
      <c r="M30061"/>
    </row>
    <row r="30062" spans="13:13" x14ac:dyDescent="0.25">
      <c r="M30062"/>
    </row>
    <row r="30063" spans="13:13" x14ac:dyDescent="0.25">
      <c r="M30063"/>
    </row>
    <row r="30064" spans="13:13" x14ac:dyDescent="0.25">
      <c r="M30064"/>
    </row>
    <row r="30065" spans="13:13" x14ac:dyDescent="0.25">
      <c r="M30065"/>
    </row>
    <row r="30066" spans="13:13" x14ac:dyDescent="0.25">
      <c r="M30066"/>
    </row>
    <row r="30067" spans="13:13" x14ac:dyDescent="0.25">
      <c r="M30067"/>
    </row>
    <row r="30068" spans="13:13" x14ac:dyDescent="0.25">
      <c r="M30068"/>
    </row>
    <row r="30069" spans="13:13" x14ac:dyDescent="0.25">
      <c r="M30069"/>
    </row>
    <row r="30070" spans="13:13" x14ac:dyDescent="0.25">
      <c r="M30070"/>
    </row>
    <row r="30071" spans="13:13" x14ac:dyDescent="0.25">
      <c r="M30071"/>
    </row>
    <row r="30072" spans="13:13" x14ac:dyDescent="0.25">
      <c r="M30072"/>
    </row>
    <row r="30073" spans="13:13" x14ac:dyDescent="0.25">
      <c r="M30073"/>
    </row>
    <row r="30074" spans="13:13" x14ac:dyDescent="0.25">
      <c r="M30074"/>
    </row>
    <row r="30075" spans="13:13" x14ac:dyDescent="0.25">
      <c r="M30075"/>
    </row>
    <row r="30076" spans="13:13" x14ac:dyDescent="0.25">
      <c r="M30076"/>
    </row>
    <row r="30077" spans="13:13" x14ac:dyDescent="0.25">
      <c r="M30077"/>
    </row>
    <row r="30078" spans="13:13" x14ac:dyDescent="0.25">
      <c r="M30078"/>
    </row>
    <row r="30079" spans="13:13" x14ac:dyDescent="0.25">
      <c r="M30079"/>
    </row>
    <row r="30080" spans="13:13" x14ac:dyDescent="0.25">
      <c r="M30080"/>
    </row>
    <row r="30081" spans="13:13" x14ac:dyDescent="0.25">
      <c r="M30081"/>
    </row>
    <row r="30082" spans="13:13" x14ac:dyDescent="0.25">
      <c r="M30082"/>
    </row>
    <row r="30083" spans="13:13" x14ac:dyDescent="0.25">
      <c r="M30083"/>
    </row>
    <row r="30084" spans="13:13" x14ac:dyDescent="0.25">
      <c r="M30084"/>
    </row>
    <row r="30085" spans="13:13" x14ac:dyDescent="0.25">
      <c r="M30085"/>
    </row>
    <row r="30086" spans="13:13" x14ac:dyDescent="0.25">
      <c r="M30086"/>
    </row>
    <row r="30087" spans="13:13" x14ac:dyDescent="0.25">
      <c r="M30087"/>
    </row>
    <row r="30088" spans="13:13" x14ac:dyDescent="0.25">
      <c r="M30088"/>
    </row>
    <row r="30089" spans="13:13" x14ac:dyDescent="0.25">
      <c r="M30089"/>
    </row>
    <row r="30090" spans="13:13" x14ac:dyDescent="0.25">
      <c r="M30090"/>
    </row>
    <row r="30091" spans="13:13" x14ac:dyDescent="0.25">
      <c r="M30091"/>
    </row>
    <row r="30092" spans="13:13" x14ac:dyDescent="0.25">
      <c r="M30092"/>
    </row>
    <row r="30093" spans="13:13" x14ac:dyDescent="0.25">
      <c r="M30093"/>
    </row>
    <row r="30094" spans="13:13" x14ac:dyDescent="0.25">
      <c r="M30094"/>
    </row>
    <row r="30095" spans="13:13" x14ac:dyDescent="0.25">
      <c r="M30095"/>
    </row>
    <row r="30096" spans="13:13" x14ac:dyDescent="0.25">
      <c r="M30096"/>
    </row>
    <row r="30097" spans="13:13" x14ac:dyDescent="0.25">
      <c r="M30097"/>
    </row>
    <row r="30098" spans="13:13" x14ac:dyDescent="0.25">
      <c r="M30098"/>
    </row>
    <row r="30099" spans="13:13" x14ac:dyDescent="0.25">
      <c r="M30099"/>
    </row>
    <row r="30100" spans="13:13" x14ac:dyDescent="0.25">
      <c r="M30100"/>
    </row>
    <row r="30101" spans="13:13" x14ac:dyDescent="0.25">
      <c r="M30101"/>
    </row>
    <row r="30102" spans="13:13" x14ac:dyDescent="0.25">
      <c r="M30102"/>
    </row>
    <row r="30103" spans="13:13" x14ac:dyDescent="0.25">
      <c r="M30103"/>
    </row>
    <row r="30104" spans="13:13" x14ac:dyDescent="0.25">
      <c r="M30104"/>
    </row>
    <row r="30105" spans="13:13" x14ac:dyDescent="0.25">
      <c r="M30105"/>
    </row>
    <row r="30106" spans="13:13" x14ac:dyDescent="0.25">
      <c r="M30106"/>
    </row>
    <row r="30107" spans="13:13" x14ac:dyDescent="0.25">
      <c r="M30107"/>
    </row>
    <row r="30108" spans="13:13" x14ac:dyDescent="0.25">
      <c r="M30108"/>
    </row>
    <row r="30109" spans="13:13" x14ac:dyDescent="0.25">
      <c r="M30109"/>
    </row>
    <row r="30110" spans="13:13" x14ac:dyDescent="0.25">
      <c r="M30110"/>
    </row>
    <row r="30111" spans="13:13" x14ac:dyDescent="0.25">
      <c r="M30111"/>
    </row>
    <row r="30112" spans="13:13" x14ac:dyDescent="0.25">
      <c r="M30112"/>
    </row>
    <row r="30113" spans="13:13" x14ac:dyDescent="0.25">
      <c r="M30113"/>
    </row>
    <row r="30114" spans="13:13" x14ac:dyDescent="0.25">
      <c r="M30114"/>
    </row>
    <row r="30115" spans="13:13" x14ac:dyDescent="0.25">
      <c r="M30115"/>
    </row>
    <row r="30116" spans="13:13" x14ac:dyDescent="0.25">
      <c r="M30116"/>
    </row>
    <row r="30117" spans="13:13" x14ac:dyDescent="0.25">
      <c r="M30117"/>
    </row>
    <row r="30118" spans="13:13" x14ac:dyDescent="0.25">
      <c r="M30118"/>
    </row>
    <row r="30119" spans="13:13" x14ac:dyDescent="0.25">
      <c r="M30119"/>
    </row>
    <row r="30120" spans="13:13" x14ac:dyDescent="0.25">
      <c r="M30120"/>
    </row>
    <row r="30121" spans="13:13" x14ac:dyDescent="0.25">
      <c r="M30121"/>
    </row>
    <row r="30122" spans="13:13" x14ac:dyDescent="0.25">
      <c r="M30122"/>
    </row>
    <row r="30123" spans="13:13" x14ac:dyDescent="0.25">
      <c r="M30123"/>
    </row>
    <row r="30124" spans="13:13" x14ac:dyDescent="0.25">
      <c r="M30124"/>
    </row>
    <row r="30125" spans="13:13" x14ac:dyDescent="0.25">
      <c r="M30125"/>
    </row>
    <row r="30126" spans="13:13" x14ac:dyDescent="0.25">
      <c r="M30126"/>
    </row>
    <row r="30127" spans="13:13" x14ac:dyDescent="0.25">
      <c r="M30127"/>
    </row>
    <row r="30128" spans="13:13" x14ac:dyDescent="0.25">
      <c r="M30128"/>
    </row>
    <row r="30129" spans="13:13" x14ac:dyDescent="0.25">
      <c r="M30129"/>
    </row>
    <row r="30130" spans="13:13" x14ac:dyDescent="0.25">
      <c r="M30130"/>
    </row>
    <row r="30131" spans="13:13" x14ac:dyDescent="0.25">
      <c r="M30131"/>
    </row>
    <row r="30132" spans="13:13" x14ac:dyDescent="0.25">
      <c r="M30132"/>
    </row>
    <row r="30133" spans="13:13" x14ac:dyDescent="0.25">
      <c r="M30133"/>
    </row>
    <row r="30134" spans="13:13" x14ac:dyDescent="0.25">
      <c r="M30134"/>
    </row>
    <row r="30135" spans="13:13" x14ac:dyDescent="0.25">
      <c r="M30135"/>
    </row>
    <row r="30136" spans="13:13" x14ac:dyDescent="0.25">
      <c r="M30136"/>
    </row>
    <row r="30137" spans="13:13" x14ac:dyDescent="0.25">
      <c r="M30137"/>
    </row>
    <row r="30138" spans="13:13" x14ac:dyDescent="0.25">
      <c r="M30138"/>
    </row>
    <row r="30139" spans="13:13" x14ac:dyDescent="0.25">
      <c r="M30139"/>
    </row>
    <row r="30140" spans="13:13" x14ac:dyDescent="0.25">
      <c r="M30140"/>
    </row>
    <row r="30141" spans="13:13" x14ac:dyDescent="0.25">
      <c r="M30141"/>
    </row>
    <row r="30142" spans="13:13" x14ac:dyDescent="0.25">
      <c r="M30142"/>
    </row>
    <row r="30143" spans="13:13" x14ac:dyDescent="0.25">
      <c r="M30143"/>
    </row>
    <row r="30144" spans="13:13" x14ac:dyDescent="0.25">
      <c r="M30144"/>
    </row>
    <row r="30145" spans="13:13" x14ac:dyDescent="0.25">
      <c r="M30145"/>
    </row>
    <row r="30146" spans="13:13" x14ac:dyDescent="0.25">
      <c r="M30146"/>
    </row>
    <row r="30147" spans="13:13" x14ac:dyDescent="0.25">
      <c r="M30147"/>
    </row>
    <row r="30148" spans="13:13" x14ac:dyDescent="0.25">
      <c r="M30148"/>
    </row>
    <row r="30149" spans="13:13" x14ac:dyDescent="0.25">
      <c r="M30149"/>
    </row>
    <row r="30150" spans="13:13" x14ac:dyDescent="0.25">
      <c r="M30150"/>
    </row>
    <row r="30151" spans="13:13" x14ac:dyDescent="0.25">
      <c r="M30151"/>
    </row>
    <row r="30152" spans="13:13" x14ac:dyDescent="0.25">
      <c r="M30152"/>
    </row>
    <row r="30153" spans="13:13" x14ac:dyDescent="0.25">
      <c r="M30153"/>
    </row>
    <row r="30154" spans="13:13" x14ac:dyDescent="0.25">
      <c r="M30154"/>
    </row>
    <row r="30155" spans="13:13" x14ac:dyDescent="0.25">
      <c r="M30155"/>
    </row>
    <row r="30156" spans="13:13" x14ac:dyDescent="0.25">
      <c r="M30156"/>
    </row>
    <row r="30157" spans="13:13" x14ac:dyDescent="0.25">
      <c r="M30157"/>
    </row>
    <row r="30158" spans="13:13" x14ac:dyDescent="0.25">
      <c r="M30158"/>
    </row>
    <row r="30159" spans="13:13" x14ac:dyDescent="0.25">
      <c r="M30159"/>
    </row>
    <row r="30160" spans="13:13" x14ac:dyDescent="0.25">
      <c r="M30160"/>
    </row>
    <row r="30161" spans="13:13" x14ac:dyDescent="0.25">
      <c r="M30161"/>
    </row>
    <row r="30162" spans="13:13" x14ac:dyDescent="0.25">
      <c r="M30162"/>
    </row>
    <row r="30163" spans="13:13" x14ac:dyDescent="0.25">
      <c r="M30163"/>
    </row>
    <row r="30164" spans="13:13" x14ac:dyDescent="0.25">
      <c r="M30164"/>
    </row>
    <row r="30165" spans="13:13" x14ac:dyDescent="0.25">
      <c r="M30165"/>
    </row>
    <row r="30166" spans="13:13" x14ac:dyDescent="0.25">
      <c r="M30166"/>
    </row>
    <row r="30167" spans="13:13" x14ac:dyDescent="0.25">
      <c r="M30167"/>
    </row>
    <row r="30168" spans="13:13" x14ac:dyDescent="0.25">
      <c r="M30168"/>
    </row>
    <row r="30169" spans="13:13" x14ac:dyDescent="0.25">
      <c r="M30169"/>
    </row>
    <row r="30170" spans="13:13" x14ac:dyDescent="0.25">
      <c r="M30170"/>
    </row>
    <row r="30171" spans="13:13" x14ac:dyDescent="0.25">
      <c r="M30171"/>
    </row>
    <row r="30172" spans="13:13" x14ac:dyDescent="0.25">
      <c r="M30172"/>
    </row>
    <row r="30173" spans="13:13" x14ac:dyDescent="0.25">
      <c r="M30173"/>
    </row>
    <row r="30174" spans="13:13" x14ac:dyDescent="0.25">
      <c r="M30174"/>
    </row>
    <row r="30175" spans="13:13" x14ac:dyDescent="0.25">
      <c r="M30175"/>
    </row>
    <row r="30176" spans="13:13" x14ac:dyDescent="0.25">
      <c r="M30176"/>
    </row>
    <row r="30177" spans="13:13" x14ac:dyDescent="0.25">
      <c r="M30177"/>
    </row>
    <row r="30178" spans="13:13" x14ac:dyDescent="0.25">
      <c r="M30178"/>
    </row>
    <row r="30179" spans="13:13" x14ac:dyDescent="0.25">
      <c r="M30179"/>
    </row>
    <row r="30180" spans="13:13" x14ac:dyDescent="0.25">
      <c r="M30180"/>
    </row>
    <row r="30181" spans="13:13" x14ac:dyDescent="0.25">
      <c r="M30181"/>
    </row>
    <row r="30182" spans="13:13" x14ac:dyDescent="0.25">
      <c r="M30182"/>
    </row>
    <row r="30183" spans="13:13" x14ac:dyDescent="0.25">
      <c r="M30183"/>
    </row>
    <row r="30184" spans="13:13" x14ac:dyDescent="0.25">
      <c r="M30184"/>
    </row>
    <row r="30185" spans="13:13" x14ac:dyDescent="0.25">
      <c r="M30185"/>
    </row>
    <row r="30186" spans="13:13" x14ac:dyDescent="0.25">
      <c r="M30186"/>
    </row>
    <row r="30187" spans="13:13" x14ac:dyDescent="0.25">
      <c r="M30187"/>
    </row>
    <row r="30188" spans="13:13" x14ac:dyDescent="0.25">
      <c r="M30188"/>
    </row>
    <row r="30189" spans="13:13" x14ac:dyDescent="0.25">
      <c r="M30189"/>
    </row>
    <row r="30190" spans="13:13" x14ac:dyDescent="0.25">
      <c r="M30190"/>
    </row>
    <row r="30191" spans="13:13" x14ac:dyDescent="0.25">
      <c r="M30191"/>
    </row>
    <row r="30192" spans="13:13" x14ac:dyDescent="0.25">
      <c r="M30192"/>
    </row>
    <row r="30193" spans="13:13" x14ac:dyDescent="0.25">
      <c r="M30193"/>
    </row>
    <row r="30194" spans="13:13" x14ac:dyDescent="0.25">
      <c r="M30194"/>
    </row>
    <row r="30195" spans="13:13" x14ac:dyDescent="0.25">
      <c r="M30195"/>
    </row>
    <row r="30196" spans="13:13" x14ac:dyDescent="0.25">
      <c r="M30196"/>
    </row>
    <row r="30197" spans="13:13" x14ac:dyDescent="0.25">
      <c r="M30197"/>
    </row>
    <row r="30198" spans="13:13" x14ac:dyDescent="0.25">
      <c r="M30198"/>
    </row>
    <row r="30199" spans="13:13" x14ac:dyDescent="0.25">
      <c r="M30199"/>
    </row>
    <row r="30200" spans="13:13" x14ac:dyDescent="0.25">
      <c r="M30200"/>
    </row>
    <row r="30201" spans="13:13" x14ac:dyDescent="0.25">
      <c r="M30201"/>
    </row>
    <row r="30202" spans="13:13" x14ac:dyDescent="0.25">
      <c r="M30202"/>
    </row>
    <row r="30203" spans="13:13" x14ac:dyDescent="0.25">
      <c r="M30203"/>
    </row>
    <row r="30204" spans="13:13" x14ac:dyDescent="0.25">
      <c r="M30204"/>
    </row>
    <row r="30205" spans="13:13" x14ac:dyDescent="0.25">
      <c r="M30205"/>
    </row>
    <row r="30206" spans="13:13" x14ac:dyDescent="0.25">
      <c r="M30206"/>
    </row>
    <row r="30207" spans="13:13" x14ac:dyDescent="0.25">
      <c r="M30207"/>
    </row>
    <row r="30208" spans="13:13" x14ac:dyDescent="0.25">
      <c r="M30208"/>
    </row>
    <row r="30209" spans="13:13" x14ac:dyDescent="0.25">
      <c r="M30209"/>
    </row>
    <row r="30210" spans="13:13" x14ac:dyDescent="0.25">
      <c r="M30210"/>
    </row>
    <row r="30211" spans="13:13" x14ac:dyDescent="0.25">
      <c r="M30211"/>
    </row>
    <row r="30212" spans="13:13" x14ac:dyDescent="0.25">
      <c r="M30212"/>
    </row>
    <row r="30213" spans="13:13" x14ac:dyDescent="0.25">
      <c r="M30213"/>
    </row>
    <row r="30214" spans="13:13" x14ac:dyDescent="0.25">
      <c r="M30214"/>
    </row>
    <row r="30215" spans="13:13" x14ac:dyDescent="0.25">
      <c r="M30215"/>
    </row>
    <row r="30216" spans="13:13" x14ac:dyDescent="0.25">
      <c r="M30216"/>
    </row>
    <row r="30217" spans="13:13" x14ac:dyDescent="0.25">
      <c r="M30217"/>
    </row>
    <row r="30218" spans="13:13" x14ac:dyDescent="0.25">
      <c r="M30218"/>
    </row>
    <row r="30219" spans="13:13" x14ac:dyDescent="0.25">
      <c r="M30219"/>
    </row>
    <row r="30220" spans="13:13" x14ac:dyDescent="0.25">
      <c r="M30220"/>
    </row>
    <row r="30221" spans="13:13" x14ac:dyDescent="0.25">
      <c r="M30221"/>
    </row>
    <row r="30222" spans="13:13" x14ac:dyDescent="0.25">
      <c r="M30222"/>
    </row>
    <row r="30223" spans="13:13" x14ac:dyDescent="0.25">
      <c r="M30223"/>
    </row>
    <row r="30224" spans="13:13" x14ac:dyDescent="0.25">
      <c r="M30224"/>
    </row>
    <row r="30225" spans="13:13" x14ac:dyDescent="0.25">
      <c r="M30225"/>
    </row>
    <row r="30226" spans="13:13" x14ac:dyDescent="0.25">
      <c r="M30226"/>
    </row>
    <row r="30227" spans="13:13" x14ac:dyDescent="0.25">
      <c r="M30227"/>
    </row>
    <row r="30228" spans="13:13" x14ac:dyDescent="0.25">
      <c r="M30228"/>
    </row>
    <row r="30229" spans="13:13" x14ac:dyDescent="0.25">
      <c r="M30229"/>
    </row>
    <row r="30230" spans="13:13" x14ac:dyDescent="0.25">
      <c r="M30230"/>
    </row>
    <row r="30231" spans="13:13" x14ac:dyDescent="0.25">
      <c r="M30231"/>
    </row>
    <row r="30232" spans="13:13" x14ac:dyDescent="0.25">
      <c r="M30232"/>
    </row>
    <row r="30233" spans="13:13" x14ac:dyDescent="0.25">
      <c r="M30233"/>
    </row>
    <row r="30234" spans="13:13" x14ac:dyDescent="0.25">
      <c r="M30234"/>
    </row>
    <row r="30235" spans="13:13" x14ac:dyDescent="0.25">
      <c r="M30235"/>
    </row>
    <row r="30236" spans="13:13" x14ac:dyDescent="0.25">
      <c r="M30236"/>
    </row>
    <row r="30237" spans="13:13" x14ac:dyDescent="0.25">
      <c r="M30237"/>
    </row>
    <row r="30238" spans="13:13" x14ac:dyDescent="0.25">
      <c r="M30238"/>
    </row>
    <row r="30239" spans="13:13" x14ac:dyDescent="0.25">
      <c r="M30239"/>
    </row>
    <row r="30240" spans="13:13" x14ac:dyDescent="0.25">
      <c r="M30240"/>
    </row>
    <row r="30241" spans="13:13" x14ac:dyDescent="0.25">
      <c r="M30241"/>
    </row>
    <row r="30242" spans="13:13" x14ac:dyDescent="0.25">
      <c r="M30242"/>
    </row>
    <row r="30243" spans="13:13" x14ac:dyDescent="0.25">
      <c r="M30243"/>
    </row>
    <row r="30244" spans="13:13" x14ac:dyDescent="0.25">
      <c r="M30244"/>
    </row>
    <row r="30245" spans="13:13" x14ac:dyDescent="0.25">
      <c r="M30245"/>
    </row>
    <row r="30246" spans="13:13" x14ac:dyDescent="0.25">
      <c r="M30246"/>
    </row>
    <row r="30247" spans="13:13" x14ac:dyDescent="0.25">
      <c r="M30247"/>
    </row>
    <row r="30248" spans="13:13" x14ac:dyDescent="0.25">
      <c r="M30248"/>
    </row>
    <row r="30249" spans="13:13" x14ac:dyDescent="0.25">
      <c r="M30249"/>
    </row>
    <row r="30250" spans="13:13" x14ac:dyDescent="0.25">
      <c r="M30250"/>
    </row>
    <row r="30251" spans="13:13" x14ac:dyDescent="0.25">
      <c r="M30251"/>
    </row>
    <row r="30252" spans="13:13" x14ac:dyDescent="0.25">
      <c r="M30252"/>
    </row>
    <row r="30253" spans="13:13" x14ac:dyDescent="0.25">
      <c r="M30253"/>
    </row>
    <row r="30254" spans="13:13" x14ac:dyDescent="0.25">
      <c r="M30254"/>
    </row>
    <row r="30255" spans="13:13" x14ac:dyDescent="0.25">
      <c r="M30255"/>
    </row>
    <row r="30256" spans="13:13" x14ac:dyDescent="0.25">
      <c r="M30256"/>
    </row>
    <row r="30257" spans="13:13" x14ac:dyDescent="0.25">
      <c r="M30257"/>
    </row>
    <row r="30258" spans="13:13" x14ac:dyDescent="0.25">
      <c r="M30258"/>
    </row>
    <row r="30259" spans="13:13" x14ac:dyDescent="0.25">
      <c r="M30259"/>
    </row>
    <row r="30260" spans="13:13" x14ac:dyDescent="0.25">
      <c r="M30260"/>
    </row>
    <row r="30261" spans="13:13" x14ac:dyDescent="0.25">
      <c r="M30261"/>
    </row>
    <row r="30262" spans="13:13" x14ac:dyDescent="0.25">
      <c r="M30262"/>
    </row>
    <row r="30263" spans="13:13" x14ac:dyDescent="0.25">
      <c r="M30263"/>
    </row>
    <row r="30264" spans="13:13" x14ac:dyDescent="0.25">
      <c r="M30264"/>
    </row>
    <row r="30265" spans="13:13" x14ac:dyDescent="0.25">
      <c r="M30265"/>
    </row>
    <row r="30266" spans="13:13" x14ac:dyDescent="0.25">
      <c r="M30266"/>
    </row>
    <row r="30267" spans="13:13" x14ac:dyDescent="0.25">
      <c r="M30267"/>
    </row>
    <row r="30268" spans="13:13" x14ac:dyDescent="0.25">
      <c r="M30268"/>
    </row>
    <row r="30269" spans="13:13" x14ac:dyDescent="0.25">
      <c r="M30269"/>
    </row>
    <row r="30270" spans="13:13" x14ac:dyDescent="0.25">
      <c r="M30270"/>
    </row>
    <row r="30271" spans="13:13" x14ac:dyDescent="0.25">
      <c r="M30271"/>
    </row>
    <row r="30272" spans="13:13" x14ac:dyDescent="0.25">
      <c r="M30272"/>
    </row>
    <row r="30273" spans="13:13" x14ac:dyDescent="0.25">
      <c r="M30273"/>
    </row>
    <row r="30274" spans="13:13" x14ac:dyDescent="0.25">
      <c r="M30274"/>
    </row>
    <row r="30275" spans="13:13" x14ac:dyDescent="0.25">
      <c r="M30275"/>
    </row>
    <row r="30276" spans="13:13" x14ac:dyDescent="0.25">
      <c r="M30276"/>
    </row>
    <row r="30277" spans="13:13" x14ac:dyDescent="0.25">
      <c r="M30277"/>
    </row>
    <row r="30278" spans="13:13" x14ac:dyDescent="0.25">
      <c r="M30278"/>
    </row>
    <row r="30279" spans="13:13" x14ac:dyDescent="0.25">
      <c r="M30279"/>
    </row>
    <row r="30280" spans="13:13" x14ac:dyDescent="0.25">
      <c r="M30280"/>
    </row>
    <row r="30281" spans="13:13" x14ac:dyDescent="0.25">
      <c r="M30281"/>
    </row>
    <row r="30282" spans="13:13" x14ac:dyDescent="0.25">
      <c r="M30282"/>
    </row>
    <row r="30283" spans="13:13" x14ac:dyDescent="0.25">
      <c r="M30283"/>
    </row>
    <row r="30284" spans="13:13" x14ac:dyDescent="0.25">
      <c r="M30284"/>
    </row>
    <row r="30285" spans="13:13" x14ac:dyDescent="0.25">
      <c r="M30285"/>
    </row>
    <row r="30286" spans="13:13" x14ac:dyDescent="0.25">
      <c r="M30286"/>
    </row>
    <row r="30287" spans="13:13" x14ac:dyDescent="0.25">
      <c r="M30287"/>
    </row>
    <row r="30288" spans="13:13" x14ac:dyDescent="0.25">
      <c r="M30288"/>
    </row>
    <row r="30289" spans="13:13" x14ac:dyDescent="0.25">
      <c r="M30289"/>
    </row>
    <row r="30290" spans="13:13" x14ac:dyDescent="0.25">
      <c r="M30290"/>
    </row>
    <row r="30291" spans="13:13" x14ac:dyDescent="0.25">
      <c r="M30291"/>
    </row>
    <row r="30292" spans="13:13" x14ac:dyDescent="0.25">
      <c r="M30292"/>
    </row>
    <row r="30293" spans="13:13" x14ac:dyDescent="0.25">
      <c r="M30293"/>
    </row>
    <row r="30294" spans="13:13" x14ac:dyDescent="0.25">
      <c r="M30294"/>
    </row>
    <row r="30295" spans="13:13" x14ac:dyDescent="0.25">
      <c r="M30295"/>
    </row>
    <row r="30296" spans="13:13" x14ac:dyDescent="0.25">
      <c r="M30296"/>
    </row>
    <row r="30297" spans="13:13" x14ac:dyDescent="0.25">
      <c r="M30297"/>
    </row>
    <row r="30298" spans="13:13" x14ac:dyDescent="0.25">
      <c r="M30298"/>
    </row>
    <row r="30299" spans="13:13" x14ac:dyDescent="0.25">
      <c r="M30299"/>
    </row>
    <row r="30300" spans="13:13" x14ac:dyDescent="0.25">
      <c r="M30300"/>
    </row>
    <row r="30301" spans="13:13" x14ac:dyDescent="0.25">
      <c r="M30301"/>
    </row>
    <row r="30302" spans="13:13" x14ac:dyDescent="0.25">
      <c r="M30302"/>
    </row>
    <row r="30303" spans="13:13" x14ac:dyDescent="0.25">
      <c r="M30303"/>
    </row>
    <row r="30304" spans="13:13" x14ac:dyDescent="0.25">
      <c r="M30304"/>
    </row>
    <row r="30305" spans="13:13" x14ac:dyDescent="0.25">
      <c r="M30305"/>
    </row>
    <row r="30306" spans="13:13" x14ac:dyDescent="0.25">
      <c r="M30306"/>
    </row>
    <row r="30307" spans="13:13" x14ac:dyDescent="0.25">
      <c r="M30307"/>
    </row>
    <row r="30308" spans="13:13" x14ac:dyDescent="0.25">
      <c r="M30308"/>
    </row>
    <row r="30309" spans="13:13" x14ac:dyDescent="0.25">
      <c r="M30309"/>
    </row>
    <row r="30310" spans="13:13" x14ac:dyDescent="0.25">
      <c r="M30310"/>
    </row>
    <row r="30311" spans="13:13" x14ac:dyDescent="0.25">
      <c r="M30311"/>
    </row>
    <row r="30312" spans="13:13" x14ac:dyDescent="0.25">
      <c r="M30312"/>
    </row>
    <row r="30313" spans="13:13" x14ac:dyDescent="0.25">
      <c r="M30313"/>
    </row>
    <row r="30314" spans="13:13" x14ac:dyDescent="0.25">
      <c r="M30314"/>
    </row>
    <row r="30315" spans="13:13" x14ac:dyDescent="0.25">
      <c r="M30315"/>
    </row>
    <row r="30316" spans="13:13" x14ac:dyDescent="0.25">
      <c r="M30316"/>
    </row>
    <row r="30317" spans="13:13" x14ac:dyDescent="0.25">
      <c r="M30317"/>
    </row>
    <row r="30318" spans="13:13" x14ac:dyDescent="0.25">
      <c r="M30318"/>
    </row>
    <row r="30319" spans="13:13" x14ac:dyDescent="0.25">
      <c r="M30319"/>
    </row>
    <row r="30320" spans="13:13" x14ac:dyDescent="0.25">
      <c r="M30320"/>
    </row>
    <row r="30321" spans="13:13" x14ac:dyDescent="0.25">
      <c r="M30321"/>
    </row>
    <row r="30322" spans="13:13" x14ac:dyDescent="0.25">
      <c r="M30322"/>
    </row>
    <row r="30323" spans="13:13" x14ac:dyDescent="0.25">
      <c r="M30323"/>
    </row>
    <row r="30324" spans="13:13" x14ac:dyDescent="0.25">
      <c r="M30324"/>
    </row>
    <row r="30325" spans="13:13" x14ac:dyDescent="0.25">
      <c r="M30325"/>
    </row>
    <row r="30326" spans="13:13" x14ac:dyDescent="0.25">
      <c r="M30326"/>
    </row>
    <row r="30327" spans="13:13" x14ac:dyDescent="0.25">
      <c r="M30327"/>
    </row>
    <row r="30328" spans="13:13" x14ac:dyDescent="0.25">
      <c r="M30328"/>
    </row>
    <row r="30329" spans="13:13" x14ac:dyDescent="0.25">
      <c r="M30329"/>
    </row>
    <row r="30330" spans="13:13" x14ac:dyDescent="0.25">
      <c r="M30330"/>
    </row>
    <row r="30331" spans="13:13" x14ac:dyDescent="0.25">
      <c r="M30331"/>
    </row>
    <row r="30332" spans="13:13" x14ac:dyDescent="0.25">
      <c r="M30332"/>
    </row>
    <row r="30333" spans="13:13" x14ac:dyDescent="0.25">
      <c r="M30333"/>
    </row>
    <row r="30334" spans="13:13" x14ac:dyDescent="0.25">
      <c r="M30334"/>
    </row>
    <row r="30335" spans="13:13" x14ac:dyDescent="0.25">
      <c r="M30335"/>
    </row>
    <row r="30336" spans="13:13" x14ac:dyDescent="0.25">
      <c r="M30336"/>
    </row>
    <row r="30337" spans="13:13" x14ac:dyDescent="0.25">
      <c r="M30337"/>
    </row>
    <row r="30338" spans="13:13" x14ac:dyDescent="0.25">
      <c r="M30338"/>
    </row>
    <row r="30339" spans="13:13" x14ac:dyDescent="0.25">
      <c r="M30339"/>
    </row>
    <row r="30340" spans="13:13" x14ac:dyDescent="0.25">
      <c r="M30340"/>
    </row>
    <row r="30341" spans="13:13" x14ac:dyDescent="0.25">
      <c r="M30341"/>
    </row>
    <row r="30342" spans="13:13" x14ac:dyDescent="0.25">
      <c r="M30342"/>
    </row>
    <row r="30343" spans="13:13" x14ac:dyDescent="0.25">
      <c r="M30343"/>
    </row>
    <row r="30344" spans="13:13" x14ac:dyDescent="0.25">
      <c r="M30344"/>
    </row>
    <row r="30345" spans="13:13" x14ac:dyDescent="0.25">
      <c r="M30345"/>
    </row>
    <row r="30346" spans="13:13" x14ac:dyDescent="0.25">
      <c r="M30346"/>
    </row>
    <row r="30347" spans="13:13" x14ac:dyDescent="0.25">
      <c r="M30347"/>
    </row>
    <row r="30348" spans="13:13" x14ac:dyDescent="0.25">
      <c r="M30348"/>
    </row>
    <row r="30349" spans="13:13" x14ac:dyDescent="0.25">
      <c r="M30349"/>
    </row>
    <row r="30350" spans="13:13" x14ac:dyDescent="0.25">
      <c r="M30350"/>
    </row>
    <row r="30351" spans="13:13" x14ac:dyDescent="0.25">
      <c r="M30351"/>
    </row>
    <row r="30352" spans="13:13" x14ac:dyDescent="0.25">
      <c r="M30352"/>
    </row>
    <row r="30353" spans="13:13" x14ac:dyDescent="0.25">
      <c r="M30353"/>
    </row>
    <row r="30354" spans="13:13" x14ac:dyDescent="0.25">
      <c r="M30354"/>
    </row>
    <row r="30355" spans="13:13" x14ac:dyDescent="0.25">
      <c r="M30355"/>
    </row>
    <row r="30356" spans="13:13" x14ac:dyDescent="0.25">
      <c r="M30356"/>
    </row>
    <row r="30357" spans="13:13" x14ac:dyDescent="0.25">
      <c r="M30357"/>
    </row>
    <row r="30358" spans="13:13" x14ac:dyDescent="0.25">
      <c r="M30358"/>
    </row>
    <row r="30359" spans="13:13" x14ac:dyDescent="0.25">
      <c r="M30359"/>
    </row>
    <row r="30360" spans="13:13" x14ac:dyDescent="0.25">
      <c r="M30360"/>
    </row>
    <row r="30361" spans="13:13" x14ac:dyDescent="0.25">
      <c r="M30361"/>
    </row>
    <row r="30362" spans="13:13" x14ac:dyDescent="0.25">
      <c r="M30362"/>
    </row>
    <row r="30363" spans="13:13" x14ac:dyDescent="0.25">
      <c r="M30363"/>
    </row>
    <row r="30364" spans="13:13" x14ac:dyDescent="0.25">
      <c r="M30364"/>
    </row>
    <row r="30365" spans="13:13" x14ac:dyDescent="0.25">
      <c r="M30365"/>
    </row>
    <row r="30366" spans="13:13" x14ac:dyDescent="0.25">
      <c r="M30366"/>
    </row>
    <row r="30367" spans="13:13" x14ac:dyDescent="0.25">
      <c r="M30367"/>
    </row>
    <row r="30368" spans="13:13" x14ac:dyDescent="0.25">
      <c r="M30368"/>
    </row>
    <row r="30369" spans="13:13" x14ac:dyDescent="0.25">
      <c r="M30369"/>
    </row>
    <row r="30370" spans="13:13" x14ac:dyDescent="0.25">
      <c r="M30370"/>
    </row>
    <row r="30371" spans="13:13" x14ac:dyDescent="0.25">
      <c r="M30371"/>
    </row>
    <row r="30372" spans="13:13" x14ac:dyDescent="0.25">
      <c r="M30372"/>
    </row>
    <row r="30373" spans="13:13" x14ac:dyDescent="0.25">
      <c r="M30373"/>
    </row>
    <row r="30374" spans="13:13" x14ac:dyDescent="0.25">
      <c r="M30374"/>
    </row>
    <row r="30375" spans="13:13" x14ac:dyDescent="0.25">
      <c r="M30375"/>
    </row>
    <row r="30376" spans="13:13" x14ac:dyDescent="0.25">
      <c r="M30376"/>
    </row>
    <row r="30377" spans="13:13" x14ac:dyDescent="0.25">
      <c r="M30377"/>
    </row>
    <row r="30378" spans="13:13" x14ac:dyDescent="0.25">
      <c r="M30378"/>
    </row>
    <row r="30379" spans="13:13" x14ac:dyDescent="0.25">
      <c r="M30379"/>
    </row>
    <row r="30380" spans="13:13" x14ac:dyDescent="0.25">
      <c r="M30380"/>
    </row>
    <row r="30381" spans="13:13" x14ac:dyDescent="0.25">
      <c r="M30381"/>
    </row>
    <row r="30382" spans="13:13" x14ac:dyDescent="0.25">
      <c r="M30382"/>
    </row>
    <row r="30383" spans="13:13" x14ac:dyDescent="0.25">
      <c r="M30383"/>
    </row>
    <row r="30384" spans="13:13" x14ac:dyDescent="0.25">
      <c r="M30384"/>
    </row>
    <row r="30385" spans="13:13" x14ac:dyDescent="0.25">
      <c r="M30385"/>
    </row>
    <row r="30386" spans="13:13" x14ac:dyDescent="0.25">
      <c r="M30386"/>
    </row>
    <row r="30387" spans="13:13" x14ac:dyDescent="0.25">
      <c r="M30387"/>
    </row>
    <row r="30388" spans="13:13" x14ac:dyDescent="0.25">
      <c r="M30388"/>
    </row>
    <row r="30389" spans="13:13" x14ac:dyDescent="0.25">
      <c r="M30389"/>
    </row>
    <row r="30390" spans="13:13" x14ac:dyDescent="0.25">
      <c r="M30390"/>
    </row>
    <row r="30391" spans="13:13" x14ac:dyDescent="0.25">
      <c r="M30391"/>
    </row>
    <row r="30392" spans="13:13" x14ac:dyDescent="0.25">
      <c r="M30392"/>
    </row>
    <row r="30393" spans="13:13" x14ac:dyDescent="0.25">
      <c r="M30393"/>
    </row>
    <row r="30394" spans="13:13" x14ac:dyDescent="0.25">
      <c r="M30394"/>
    </row>
    <row r="30395" spans="13:13" x14ac:dyDescent="0.25">
      <c r="M30395"/>
    </row>
    <row r="30396" spans="13:13" x14ac:dyDescent="0.25">
      <c r="M30396"/>
    </row>
    <row r="30397" spans="13:13" x14ac:dyDescent="0.25">
      <c r="M30397"/>
    </row>
    <row r="30398" spans="13:13" x14ac:dyDescent="0.25">
      <c r="M30398"/>
    </row>
    <row r="30399" spans="13:13" x14ac:dyDescent="0.25">
      <c r="M30399"/>
    </row>
    <row r="30400" spans="13:13" x14ac:dyDescent="0.25">
      <c r="M30400"/>
    </row>
    <row r="30401" spans="13:13" x14ac:dyDescent="0.25">
      <c r="M30401"/>
    </row>
    <row r="30402" spans="13:13" x14ac:dyDescent="0.25">
      <c r="M30402"/>
    </row>
    <row r="30403" spans="13:13" x14ac:dyDescent="0.25">
      <c r="M30403"/>
    </row>
    <row r="30404" spans="13:13" x14ac:dyDescent="0.25">
      <c r="M30404"/>
    </row>
    <row r="30405" spans="13:13" x14ac:dyDescent="0.25">
      <c r="M30405"/>
    </row>
    <row r="30406" spans="13:13" x14ac:dyDescent="0.25">
      <c r="M30406"/>
    </row>
    <row r="30407" spans="13:13" x14ac:dyDescent="0.25">
      <c r="M30407"/>
    </row>
    <row r="30408" spans="13:13" x14ac:dyDescent="0.25">
      <c r="M30408"/>
    </row>
    <row r="30409" spans="13:13" x14ac:dyDescent="0.25">
      <c r="M30409"/>
    </row>
    <row r="30410" spans="13:13" x14ac:dyDescent="0.25">
      <c r="M30410"/>
    </row>
    <row r="30411" spans="13:13" x14ac:dyDescent="0.25">
      <c r="M30411"/>
    </row>
    <row r="30412" spans="13:13" x14ac:dyDescent="0.25">
      <c r="M30412"/>
    </row>
    <row r="30413" spans="13:13" x14ac:dyDescent="0.25">
      <c r="M30413"/>
    </row>
    <row r="30414" spans="13:13" x14ac:dyDescent="0.25">
      <c r="M30414"/>
    </row>
    <row r="30415" spans="13:13" x14ac:dyDescent="0.25">
      <c r="M30415"/>
    </row>
    <row r="30416" spans="13:13" x14ac:dyDescent="0.25">
      <c r="M30416"/>
    </row>
    <row r="30417" spans="13:13" x14ac:dyDescent="0.25">
      <c r="M30417"/>
    </row>
    <row r="30418" spans="13:13" x14ac:dyDescent="0.25">
      <c r="M30418"/>
    </row>
    <row r="30419" spans="13:13" x14ac:dyDescent="0.25">
      <c r="M30419"/>
    </row>
    <row r="30420" spans="13:13" x14ac:dyDescent="0.25">
      <c r="M30420"/>
    </row>
    <row r="30421" spans="13:13" x14ac:dyDescent="0.25">
      <c r="M30421"/>
    </row>
    <row r="30422" spans="13:13" x14ac:dyDescent="0.25">
      <c r="M30422"/>
    </row>
    <row r="30423" spans="13:13" x14ac:dyDescent="0.25">
      <c r="M30423"/>
    </row>
    <row r="30424" spans="13:13" x14ac:dyDescent="0.25">
      <c r="M30424"/>
    </row>
    <row r="30425" spans="13:13" x14ac:dyDescent="0.25">
      <c r="M30425"/>
    </row>
    <row r="30426" spans="13:13" x14ac:dyDescent="0.25">
      <c r="M30426"/>
    </row>
    <row r="30427" spans="13:13" x14ac:dyDescent="0.25">
      <c r="M30427"/>
    </row>
    <row r="30428" spans="13:13" x14ac:dyDescent="0.25">
      <c r="M30428"/>
    </row>
    <row r="30429" spans="13:13" x14ac:dyDescent="0.25">
      <c r="M30429"/>
    </row>
    <row r="30430" spans="13:13" x14ac:dyDescent="0.25">
      <c r="M30430"/>
    </row>
    <row r="30431" spans="13:13" x14ac:dyDescent="0.25">
      <c r="M30431"/>
    </row>
    <row r="30432" spans="13:13" x14ac:dyDescent="0.25">
      <c r="M30432"/>
    </row>
    <row r="30433" spans="13:13" x14ac:dyDescent="0.25">
      <c r="M30433"/>
    </row>
    <row r="30434" spans="13:13" x14ac:dyDescent="0.25">
      <c r="M30434"/>
    </row>
    <row r="30435" spans="13:13" x14ac:dyDescent="0.25">
      <c r="M30435"/>
    </row>
    <row r="30436" spans="13:13" x14ac:dyDescent="0.25">
      <c r="M30436"/>
    </row>
    <row r="30437" spans="13:13" x14ac:dyDescent="0.25">
      <c r="M30437"/>
    </row>
    <row r="30438" spans="13:13" x14ac:dyDescent="0.25">
      <c r="M30438"/>
    </row>
    <row r="30439" spans="13:13" x14ac:dyDescent="0.25">
      <c r="M30439"/>
    </row>
    <row r="30440" spans="13:13" x14ac:dyDescent="0.25">
      <c r="M30440"/>
    </row>
    <row r="30441" spans="13:13" x14ac:dyDescent="0.25">
      <c r="M30441"/>
    </row>
    <row r="30442" spans="13:13" x14ac:dyDescent="0.25">
      <c r="M30442"/>
    </row>
    <row r="30443" spans="13:13" x14ac:dyDescent="0.25">
      <c r="M30443"/>
    </row>
    <row r="30444" spans="13:13" x14ac:dyDescent="0.25">
      <c r="M30444"/>
    </row>
    <row r="30445" spans="13:13" x14ac:dyDescent="0.25">
      <c r="M30445"/>
    </row>
    <row r="30446" spans="13:13" x14ac:dyDescent="0.25">
      <c r="M30446"/>
    </row>
    <row r="30447" spans="13:13" x14ac:dyDescent="0.25">
      <c r="M30447"/>
    </row>
    <row r="30448" spans="13:13" x14ac:dyDescent="0.25">
      <c r="M30448"/>
    </row>
    <row r="30449" spans="13:13" x14ac:dyDescent="0.25">
      <c r="M30449"/>
    </row>
    <row r="30450" spans="13:13" x14ac:dyDescent="0.25">
      <c r="M30450"/>
    </row>
    <row r="30451" spans="13:13" x14ac:dyDescent="0.25">
      <c r="M30451"/>
    </row>
    <row r="30452" spans="13:13" x14ac:dyDescent="0.25">
      <c r="M30452"/>
    </row>
    <row r="30453" spans="13:13" x14ac:dyDescent="0.25">
      <c r="M30453"/>
    </row>
    <row r="30454" spans="13:13" x14ac:dyDescent="0.25">
      <c r="M30454"/>
    </row>
    <row r="30455" spans="13:13" x14ac:dyDescent="0.25">
      <c r="M30455"/>
    </row>
    <row r="30456" spans="13:13" x14ac:dyDescent="0.25">
      <c r="M30456"/>
    </row>
    <row r="30457" spans="13:13" x14ac:dyDescent="0.25">
      <c r="M30457"/>
    </row>
    <row r="30458" spans="13:13" x14ac:dyDescent="0.25">
      <c r="M30458"/>
    </row>
    <row r="30459" spans="13:13" x14ac:dyDescent="0.25">
      <c r="M30459"/>
    </row>
    <row r="30460" spans="13:13" x14ac:dyDescent="0.25">
      <c r="M30460"/>
    </row>
    <row r="30461" spans="13:13" x14ac:dyDescent="0.25">
      <c r="M30461"/>
    </row>
    <row r="30462" spans="13:13" x14ac:dyDescent="0.25">
      <c r="M30462"/>
    </row>
    <row r="30463" spans="13:13" x14ac:dyDescent="0.25">
      <c r="M30463"/>
    </row>
    <row r="30464" spans="13:13" x14ac:dyDescent="0.25">
      <c r="M30464"/>
    </row>
    <row r="30465" spans="13:13" x14ac:dyDescent="0.25">
      <c r="M30465"/>
    </row>
    <row r="30466" spans="13:13" x14ac:dyDescent="0.25">
      <c r="M30466"/>
    </row>
    <row r="30467" spans="13:13" x14ac:dyDescent="0.25">
      <c r="M30467"/>
    </row>
    <row r="30468" spans="13:13" x14ac:dyDescent="0.25">
      <c r="M30468"/>
    </row>
    <row r="30469" spans="13:13" x14ac:dyDescent="0.25">
      <c r="M30469"/>
    </row>
    <row r="30470" spans="13:13" x14ac:dyDescent="0.25">
      <c r="M30470"/>
    </row>
    <row r="30471" spans="13:13" x14ac:dyDescent="0.25">
      <c r="M30471"/>
    </row>
    <row r="30472" spans="13:13" x14ac:dyDescent="0.25">
      <c r="M30472"/>
    </row>
    <row r="30473" spans="13:13" x14ac:dyDescent="0.25">
      <c r="M30473"/>
    </row>
    <row r="30474" spans="13:13" x14ac:dyDescent="0.25">
      <c r="M30474"/>
    </row>
    <row r="30475" spans="13:13" x14ac:dyDescent="0.25">
      <c r="M30475"/>
    </row>
    <row r="30476" spans="13:13" x14ac:dyDescent="0.25">
      <c r="M30476"/>
    </row>
    <row r="30477" spans="13:13" x14ac:dyDescent="0.25">
      <c r="M30477"/>
    </row>
    <row r="30478" spans="13:13" x14ac:dyDescent="0.25">
      <c r="M30478"/>
    </row>
    <row r="30479" spans="13:13" x14ac:dyDescent="0.25">
      <c r="M30479"/>
    </row>
    <row r="30480" spans="13:13" x14ac:dyDescent="0.25">
      <c r="M30480"/>
    </row>
    <row r="30481" spans="13:13" x14ac:dyDescent="0.25">
      <c r="M30481"/>
    </row>
    <row r="30482" spans="13:13" x14ac:dyDescent="0.25">
      <c r="M30482"/>
    </row>
    <row r="30483" spans="13:13" x14ac:dyDescent="0.25">
      <c r="M30483"/>
    </row>
    <row r="30484" spans="13:13" x14ac:dyDescent="0.25">
      <c r="M30484"/>
    </row>
    <row r="30485" spans="13:13" x14ac:dyDescent="0.25">
      <c r="M30485"/>
    </row>
    <row r="30486" spans="13:13" x14ac:dyDescent="0.25">
      <c r="M30486"/>
    </row>
    <row r="30487" spans="13:13" x14ac:dyDescent="0.25">
      <c r="M30487"/>
    </row>
    <row r="30488" spans="13:13" x14ac:dyDescent="0.25">
      <c r="M30488"/>
    </row>
    <row r="30489" spans="13:13" x14ac:dyDescent="0.25">
      <c r="M30489"/>
    </row>
    <row r="30490" spans="13:13" x14ac:dyDescent="0.25">
      <c r="M30490"/>
    </row>
    <row r="30491" spans="13:13" x14ac:dyDescent="0.25">
      <c r="M30491"/>
    </row>
    <row r="30492" spans="13:13" x14ac:dyDescent="0.25">
      <c r="M30492"/>
    </row>
    <row r="30493" spans="13:13" x14ac:dyDescent="0.25">
      <c r="M30493"/>
    </row>
    <row r="30494" spans="13:13" x14ac:dyDescent="0.25">
      <c r="M30494"/>
    </row>
    <row r="30495" spans="13:13" x14ac:dyDescent="0.25">
      <c r="M30495"/>
    </row>
    <row r="30496" spans="13:13" x14ac:dyDescent="0.25">
      <c r="M30496"/>
    </row>
    <row r="30497" spans="13:13" x14ac:dyDescent="0.25">
      <c r="M30497"/>
    </row>
    <row r="30498" spans="13:13" x14ac:dyDescent="0.25">
      <c r="M30498"/>
    </row>
    <row r="30499" spans="13:13" x14ac:dyDescent="0.25">
      <c r="M30499"/>
    </row>
    <row r="30500" spans="13:13" x14ac:dyDescent="0.25">
      <c r="M30500"/>
    </row>
    <row r="30501" spans="13:13" x14ac:dyDescent="0.25">
      <c r="M30501"/>
    </row>
    <row r="30502" spans="13:13" x14ac:dyDescent="0.25">
      <c r="M30502"/>
    </row>
    <row r="30503" spans="13:13" x14ac:dyDescent="0.25">
      <c r="M30503"/>
    </row>
    <row r="30504" spans="13:13" x14ac:dyDescent="0.25">
      <c r="M30504"/>
    </row>
    <row r="30505" spans="13:13" x14ac:dyDescent="0.25">
      <c r="M30505"/>
    </row>
    <row r="30506" spans="13:13" x14ac:dyDescent="0.25">
      <c r="M30506"/>
    </row>
    <row r="30507" spans="13:13" x14ac:dyDescent="0.25">
      <c r="M30507"/>
    </row>
    <row r="30508" spans="13:13" x14ac:dyDescent="0.25">
      <c r="M30508"/>
    </row>
    <row r="30509" spans="13:13" x14ac:dyDescent="0.25">
      <c r="M30509"/>
    </row>
    <row r="30510" spans="13:13" x14ac:dyDescent="0.25">
      <c r="M30510"/>
    </row>
    <row r="30511" spans="13:13" x14ac:dyDescent="0.25">
      <c r="M30511"/>
    </row>
    <row r="30512" spans="13:13" x14ac:dyDescent="0.25">
      <c r="M30512"/>
    </row>
    <row r="30513" spans="13:13" x14ac:dyDescent="0.25">
      <c r="M30513"/>
    </row>
    <row r="30514" spans="13:13" x14ac:dyDescent="0.25">
      <c r="M30514"/>
    </row>
    <row r="30515" spans="13:13" x14ac:dyDescent="0.25">
      <c r="M30515"/>
    </row>
    <row r="30516" spans="13:13" x14ac:dyDescent="0.25">
      <c r="M30516"/>
    </row>
    <row r="30517" spans="13:13" x14ac:dyDescent="0.25">
      <c r="M30517"/>
    </row>
    <row r="30518" spans="13:13" x14ac:dyDescent="0.25">
      <c r="M30518"/>
    </row>
    <row r="30519" spans="13:13" x14ac:dyDescent="0.25">
      <c r="M30519"/>
    </row>
    <row r="30520" spans="13:13" x14ac:dyDescent="0.25">
      <c r="M30520"/>
    </row>
    <row r="30521" spans="13:13" x14ac:dyDescent="0.25">
      <c r="M30521"/>
    </row>
    <row r="30522" spans="13:13" x14ac:dyDescent="0.25">
      <c r="M30522"/>
    </row>
    <row r="30523" spans="13:13" x14ac:dyDescent="0.25">
      <c r="M30523"/>
    </row>
    <row r="30524" spans="13:13" x14ac:dyDescent="0.25">
      <c r="M30524"/>
    </row>
    <row r="30525" spans="13:13" x14ac:dyDescent="0.25">
      <c r="M30525"/>
    </row>
    <row r="30526" spans="13:13" x14ac:dyDescent="0.25">
      <c r="M30526"/>
    </row>
    <row r="30527" spans="13:13" x14ac:dyDescent="0.25">
      <c r="M30527"/>
    </row>
    <row r="30528" spans="13:13" x14ac:dyDescent="0.25">
      <c r="M30528"/>
    </row>
    <row r="30529" spans="13:13" x14ac:dyDescent="0.25">
      <c r="M30529"/>
    </row>
    <row r="30530" spans="13:13" x14ac:dyDescent="0.25">
      <c r="M30530"/>
    </row>
    <row r="30531" spans="13:13" x14ac:dyDescent="0.25">
      <c r="M30531"/>
    </row>
    <row r="30532" spans="13:13" x14ac:dyDescent="0.25">
      <c r="M30532"/>
    </row>
    <row r="30533" spans="13:13" x14ac:dyDescent="0.25">
      <c r="M30533"/>
    </row>
    <row r="30534" spans="13:13" x14ac:dyDescent="0.25">
      <c r="M30534"/>
    </row>
    <row r="30535" spans="13:13" x14ac:dyDescent="0.25">
      <c r="M30535"/>
    </row>
    <row r="30536" spans="13:13" x14ac:dyDescent="0.25">
      <c r="M30536"/>
    </row>
    <row r="30537" spans="13:13" x14ac:dyDescent="0.25">
      <c r="M30537"/>
    </row>
    <row r="30538" spans="13:13" x14ac:dyDescent="0.25">
      <c r="M30538"/>
    </row>
    <row r="30539" spans="13:13" x14ac:dyDescent="0.25">
      <c r="M30539"/>
    </row>
    <row r="30540" spans="13:13" x14ac:dyDescent="0.25">
      <c r="M30540"/>
    </row>
    <row r="30541" spans="13:13" x14ac:dyDescent="0.25">
      <c r="M30541"/>
    </row>
    <row r="30542" spans="13:13" x14ac:dyDescent="0.25">
      <c r="M30542"/>
    </row>
    <row r="30543" spans="13:13" x14ac:dyDescent="0.25">
      <c r="M30543"/>
    </row>
    <row r="30544" spans="13:13" x14ac:dyDescent="0.25">
      <c r="M30544"/>
    </row>
    <row r="30545" spans="13:13" x14ac:dyDescent="0.25">
      <c r="M30545"/>
    </row>
    <row r="30546" spans="13:13" x14ac:dyDescent="0.25">
      <c r="M30546"/>
    </row>
    <row r="30547" spans="13:13" x14ac:dyDescent="0.25">
      <c r="M30547"/>
    </row>
    <row r="30548" spans="13:13" x14ac:dyDescent="0.25">
      <c r="M30548"/>
    </row>
    <row r="30549" spans="13:13" x14ac:dyDescent="0.25">
      <c r="M30549"/>
    </row>
    <row r="30550" spans="13:13" x14ac:dyDescent="0.25">
      <c r="M30550"/>
    </row>
    <row r="30551" spans="13:13" x14ac:dyDescent="0.25">
      <c r="M30551"/>
    </row>
    <row r="30552" spans="13:13" x14ac:dyDescent="0.25">
      <c r="M30552"/>
    </row>
    <row r="30553" spans="13:13" x14ac:dyDescent="0.25">
      <c r="M30553"/>
    </row>
    <row r="30554" spans="13:13" x14ac:dyDescent="0.25">
      <c r="M30554"/>
    </row>
    <row r="30555" spans="13:13" x14ac:dyDescent="0.25">
      <c r="M30555"/>
    </row>
    <row r="30556" spans="13:13" x14ac:dyDescent="0.25">
      <c r="M30556"/>
    </row>
    <row r="30557" spans="13:13" x14ac:dyDescent="0.25">
      <c r="M30557"/>
    </row>
    <row r="30558" spans="13:13" x14ac:dyDescent="0.25">
      <c r="M30558"/>
    </row>
    <row r="30559" spans="13:13" x14ac:dyDescent="0.25">
      <c r="M30559"/>
    </row>
    <row r="30560" spans="13:13" x14ac:dyDescent="0.25">
      <c r="M30560"/>
    </row>
    <row r="30561" spans="13:13" x14ac:dyDescent="0.25">
      <c r="M30561"/>
    </row>
    <row r="30562" spans="13:13" x14ac:dyDescent="0.25">
      <c r="M30562"/>
    </row>
    <row r="30563" spans="13:13" x14ac:dyDescent="0.25">
      <c r="M30563"/>
    </row>
    <row r="30564" spans="13:13" x14ac:dyDescent="0.25">
      <c r="M30564"/>
    </row>
    <row r="30565" spans="13:13" x14ac:dyDescent="0.25">
      <c r="M30565"/>
    </row>
    <row r="30566" spans="13:13" x14ac:dyDescent="0.25">
      <c r="M30566"/>
    </row>
    <row r="30567" spans="13:13" x14ac:dyDescent="0.25">
      <c r="M30567"/>
    </row>
    <row r="30568" spans="13:13" x14ac:dyDescent="0.25">
      <c r="M30568"/>
    </row>
    <row r="30569" spans="13:13" x14ac:dyDescent="0.25">
      <c r="M30569"/>
    </row>
    <row r="30570" spans="13:13" x14ac:dyDescent="0.25">
      <c r="M30570"/>
    </row>
    <row r="30571" spans="13:13" x14ac:dyDescent="0.25">
      <c r="M30571"/>
    </row>
    <row r="30572" spans="13:13" x14ac:dyDescent="0.25">
      <c r="M30572"/>
    </row>
    <row r="30573" spans="13:13" x14ac:dyDescent="0.25">
      <c r="M30573"/>
    </row>
    <row r="30574" spans="13:13" x14ac:dyDescent="0.25">
      <c r="M30574"/>
    </row>
    <row r="30575" spans="13:13" x14ac:dyDescent="0.25">
      <c r="M30575"/>
    </row>
    <row r="30576" spans="13:13" x14ac:dyDescent="0.25">
      <c r="M30576"/>
    </row>
    <row r="30577" spans="13:13" x14ac:dyDescent="0.25">
      <c r="M30577"/>
    </row>
    <row r="30578" spans="13:13" x14ac:dyDescent="0.25">
      <c r="M30578"/>
    </row>
    <row r="30579" spans="13:13" x14ac:dyDescent="0.25">
      <c r="M30579"/>
    </row>
    <row r="30580" spans="13:13" x14ac:dyDescent="0.25">
      <c r="M30580"/>
    </row>
    <row r="30581" spans="13:13" x14ac:dyDescent="0.25">
      <c r="M30581"/>
    </row>
    <row r="30582" spans="13:13" x14ac:dyDescent="0.25">
      <c r="M30582"/>
    </row>
    <row r="30583" spans="13:13" x14ac:dyDescent="0.25">
      <c r="M30583"/>
    </row>
    <row r="30584" spans="13:13" x14ac:dyDescent="0.25">
      <c r="M30584"/>
    </row>
    <row r="30585" spans="13:13" x14ac:dyDescent="0.25">
      <c r="M30585"/>
    </row>
    <row r="30586" spans="13:13" x14ac:dyDescent="0.25">
      <c r="M30586"/>
    </row>
    <row r="30587" spans="13:13" x14ac:dyDescent="0.25">
      <c r="M30587"/>
    </row>
    <row r="30588" spans="13:13" x14ac:dyDescent="0.25">
      <c r="M30588"/>
    </row>
    <row r="30589" spans="13:13" x14ac:dyDescent="0.25">
      <c r="M30589"/>
    </row>
    <row r="30590" spans="13:13" x14ac:dyDescent="0.25">
      <c r="M30590"/>
    </row>
    <row r="30591" spans="13:13" x14ac:dyDescent="0.25">
      <c r="M30591"/>
    </row>
    <row r="30592" spans="13:13" x14ac:dyDescent="0.25">
      <c r="M30592"/>
    </row>
    <row r="30593" spans="13:13" x14ac:dyDescent="0.25">
      <c r="M30593"/>
    </row>
    <row r="30594" spans="13:13" x14ac:dyDescent="0.25">
      <c r="M30594"/>
    </row>
    <row r="30595" spans="13:13" x14ac:dyDescent="0.25">
      <c r="M30595"/>
    </row>
    <row r="30596" spans="13:13" x14ac:dyDescent="0.25">
      <c r="M30596"/>
    </row>
    <row r="30597" spans="13:13" x14ac:dyDescent="0.25">
      <c r="M30597"/>
    </row>
    <row r="30598" spans="13:13" x14ac:dyDescent="0.25">
      <c r="M30598"/>
    </row>
    <row r="30599" spans="13:13" x14ac:dyDescent="0.25">
      <c r="M30599"/>
    </row>
    <row r="30600" spans="13:13" x14ac:dyDescent="0.25">
      <c r="M30600"/>
    </row>
    <row r="30601" spans="13:13" x14ac:dyDescent="0.25">
      <c r="M30601"/>
    </row>
    <row r="30602" spans="13:13" x14ac:dyDescent="0.25">
      <c r="M30602"/>
    </row>
    <row r="30603" spans="13:13" x14ac:dyDescent="0.25">
      <c r="M30603"/>
    </row>
    <row r="30604" spans="13:13" x14ac:dyDescent="0.25">
      <c r="M30604"/>
    </row>
    <row r="30605" spans="13:13" x14ac:dyDescent="0.25">
      <c r="M30605"/>
    </row>
    <row r="30606" spans="13:13" x14ac:dyDescent="0.25">
      <c r="M30606"/>
    </row>
    <row r="30607" spans="13:13" x14ac:dyDescent="0.25">
      <c r="M30607"/>
    </row>
    <row r="30608" spans="13:13" x14ac:dyDescent="0.25">
      <c r="M30608"/>
    </row>
    <row r="30609" spans="13:13" x14ac:dyDescent="0.25">
      <c r="M30609"/>
    </row>
    <row r="30610" spans="13:13" x14ac:dyDescent="0.25">
      <c r="M30610"/>
    </row>
    <row r="30611" spans="13:13" x14ac:dyDescent="0.25">
      <c r="M30611"/>
    </row>
    <row r="30612" spans="13:13" x14ac:dyDescent="0.25">
      <c r="M30612"/>
    </row>
    <row r="30613" spans="13:13" x14ac:dyDescent="0.25">
      <c r="M30613"/>
    </row>
    <row r="30614" spans="13:13" x14ac:dyDescent="0.25">
      <c r="M30614"/>
    </row>
    <row r="30615" spans="13:13" x14ac:dyDescent="0.25">
      <c r="M30615"/>
    </row>
    <row r="30616" spans="13:13" x14ac:dyDescent="0.25">
      <c r="M30616"/>
    </row>
    <row r="30617" spans="13:13" x14ac:dyDescent="0.25">
      <c r="M30617"/>
    </row>
    <row r="30618" spans="13:13" x14ac:dyDescent="0.25">
      <c r="M30618"/>
    </row>
    <row r="30619" spans="13:13" x14ac:dyDescent="0.25">
      <c r="M30619"/>
    </row>
    <row r="30620" spans="13:13" x14ac:dyDescent="0.25">
      <c r="M30620"/>
    </row>
    <row r="30621" spans="13:13" x14ac:dyDescent="0.25">
      <c r="M30621"/>
    </row>
    <row r="30622" spans="13:13" x14ac:dyDescent="0.25">
      <c r="M30622"/>
    </row>
    <row r="30623" spans="13:13" x14ac:dyDescent="0.25">
      <c r="M30623"/>
    </row>
    <row r="30624" spans="13:13" x14ac:dyDescent="0.25">
      <c r="M30624"/>
    </row>
    <row r="30625" spans="13:13" x14ac:dyDescent="0.25">
      <c r="M30625"/>
    </row>
    <row r="30626" spans="13:13" x14ac:dyDescent="0.25">
      <c r="M30626"/>
    </row>
    <row r="30627" spans="13:13" x14ac:dyDescent="0.25">
      <c r="M30627"/>
    </row>
    <row r="30628" spans="13:13" x14ac:dyDescent="0.25">
      <c r="M30628"/>
    </row>
    <row r="30629" spans="13:13" x14ac:dyDescent="0.25">
      <c r="M30629"/>
    </row>
    <row r="30630" spans="13:13" x14ac:dyDescent="0.25">
      <c r="M30630"/>
    </row>
    <row r="30631" spans="13:13" x14ac:dyDescent="0.25">
      <c r="M30631"/>
    </row>
    <row r="30632" spans="13:13" x14ac:dyDescent="0.25">
      <c r="M30632"/>
    </row>
    <row r="30633" spans="13:13" x14ac:dyDescent="0.25">
      <c r="M30633"/>
    </row>
    <row r="30634" spans="13:13" x14ac:dyDescent="0.25">
      <c r="M30634"/>
    </row>
    <row r="30635" spans="13:13" x14ac:dyDescent="0.25">
      <c r="M30635"/>
    </row>
    <row r="30636" spans="13:13" x14ac:dyDescent="0.25">
      <c r="M30636"/>
    </row>
    <row r="30637" spans="13:13" x14ac:dyDescent="0.25">
      <c r="M30637"/>
    </row>
    <row r="30638" spans="13:13" x14ac:dyDescent="0.25">
      <c r="M30638"/>
    </row>
    <row r="30639" spans="13:13" x14ac:dyDescent="0.25">
      <c r="M30639"/>
    </row>
    <row r="30640" spans="13:13" x14ac:dyDescent="0.25">
      <c r="M30640"/>
    </row>
    <row r="30641" spans="13:13" x14ac:dyDescent="0.25">
      <c r="M30641"/>
    </row>
    <row r="30642" spans="13:13" x14ac:dyDescent="0.25">
      <c r="M30642"/>
    </row>
    <row r="30643" spans="13:13" x14ac:dyDescent="0.25">
      <c r="M30643"/>
    </row>
    <row r="30644" spans="13:13" x14ac:dyDescent="0.25">
      <c r="M30644"/>
    </row>
    <row r="30645" spans="13:13" x14ac:dyDescent="0.25">
      <c r="M30645"/>
    </row>
    <row r="30646" spans="13:13" x14ac:dyDescent="0.25">
      <c r="M30646"/>
    </row>
    <row r="30647" spans="13:13" x14ac:dyDescent="0.25">
      <c r="M30647"/>
    </row>
    <row r="30648" spans="13:13" x14ac:dyDescent="0.25">
      <c r="M30648"/>
    </row>
    <row r="30649" spans="13:13" x14ac:dyDescent="0.25">
      <c r="M30649"/>
    </row>
    <row r="30650" spans="13:13" x14ac:dyDescent="0.25">
      <c r="M30650"/>
    </row>
    <row r="30651" spans="13:13" x14ac:dyDescent="0.25">
      <c r="M30651"/>
    </row>
    <row r="30652" spans="13:13" x14ac:dyDescent="0.25">
      <c r="M30652"/>
    </row>
    <row r="30653" spans="13:13" x14ac:dyDescent="0.25">
      <c r="M30653"/>
    </row>
    <row r="30654" spans="13:13" x14ac:dyDescent="0.25">
      <c r="M30654"/>
    </row>
    <row r="30655" spans="13:13" x14ac:dyDescent="0.25">
      <c r="M30655"/>
    </row>
    <row r="30656" spans="13:13" x14ac:dyDescent="0.25">
      <c r="M30656"/>
    </row>
    <row r="30657" spans="13:13" x14ac:dyDescent="0.25">
      <c r="M30657"/>
    </row>
    <row r="30658" spans="13:13" x14ac:dyDescent="0.25">
      <c r="M30658"/>
    </row>
    <row r="30659" spans="13:13" x14ac:dyDescent="0.25">
      <c r="M30659"/>
    </row>
    <row r="30660" spans="13:13" x14ac:dyDescent="0.25">
      <c r="M30660"/>
    </row>
    <row r="30661" spans="13:13" x14ac:dyDescent="0.25">
      <c r="M30661"/>
    </row>
    <row r="30662" spans="13:13" x14ac:dyDescent="0.25">
      <c r="M30662"/>
    </row>
    <row r="30663" spans="13:13" x14ac:dyDescent="0.25">
      <c r="M30663"/>
    </row>
    <row r="30664" spans="13:13" x14ac:dyDescent="0.25">
      <c r="M30664"/>
    </row>
    <row r="30665" spans="13:13" x14ac:dyDescent="0.25">
      <c r="M30665"/>
    </row>
    <row r="30666" spans="13:13" x14ac:dyDescent="0.25">
      <c r="M30666"/>
    </row>
    <row r="30667" spans="13:13" x14ac:dyDescent="0.25">
      <c r="M30667"/>
    </row>
    <row r="30668" spans="13:13" x14ac:dyDescent="0.25">
      <c r="M30668"/>
    </row>
    <row r="30669" spans="13:13" x14ac:dyDescent="0.25">
      <c r="M30669"/>
    </row>
    <row r="30670" spans="13:13" x14ac:dyDescent="0.25">
      <c r="M30670"/>
    </row>
    <row r="30671" spans="13:13" x14ac:dyDescent="0.25">
      <c r="M30671"/>
    </row>
    <row r="30672" spans="13:13" x14ac:dyDescent="0.25">
      <c r="M30672"/>
    </row>
    <row r="30673" spans="13:13" x14ac:dyDescent="0.25">
      <c r="M30673"/>
    </row>
    <row r="30674" spans="13:13" x14ac:dyDescent="0.25">
      <c r="M30674"/>
    </row>
    <row r="30675" spans="13:13" x14ac:dyDescent="0.25">
      <c r="M30675"/>
    </row>
    <row r="30676" spans="13:13" x14ac:dyDescent="0.25">
      <c r="M30676"/>
    </row>
    <row r="30677" spans="13:13" x14ac:dyDescent="0.25">
      <c r="M30677"/>
    </row>
    <row r="30678" spans="13:13" x14ac:dyDescent="0.25">
      <c r="M30678"/>
    </row>
    <row r="30679" spans="13:13" x14ac:dyDescent="0.25">
      <c r="M30679"/>
    </row>
    <row r="30680" spans="13:13" x14ac:dyDescent="0.25">
      <c r="M30680"/>
    </row>
    <row r="30681" spans="13:13" x14ac:dyDescent="0.25">
      <c r="M30681"/>
    </row>
    <row r="30682" spans="13:13" x14ac:dyDescent="0.25">
      <c r="M30682"/>
    </row>
    <row r="30683" spans="13:13" x14ac:dyDescent="0.25">
      <c r="M30683"/>
    </row>
    <row r="30684" spans="13:13" x14ac:dyDescent="0.25">
      <c r="M30684"/>
    </row>
    <row r="30685" spans="13:13" x14ac:dyDescent="0.25">
      <c r="M30685"/>
    </row>
    <row r="30686" spans="13:13" x14ac:dyDescent="0.25">
      <c r="M30686"/>
    </row>
    <row r="30687" spans="13:13" x14ac:dyDescent="0.25">
      <c r="M30687"/>
    </row>
    <row r="30688" spans="13:13" x14ac:dyDescent="0.25">
      <c r="M30688"/>
    </row>
    <row r="30689" spans="13:13" x14ac:dyDescent="0.25">
      <c r="M30689"/>
    </row>
    <row r="30690" spans="13:13" x14ac:dyDescent="0.25">
      <c r="M30690"/>
    </row>
    <row r="30691" spans="13:13" x14ac:dyDescent="0.25">
      <c r="M30691"/>
    </row>
    <row r="30692" spans="13:13" x14ac:dyDescent="0.25">
      <c r="M30692"/>
    </row>
    <row r="30693" spans="13:13" x14ac:dyDescent="0.25">
      <c r="M30693"/>
    </row>
    <row r="30694" spans="13:13" x14ac:dyDescent="0.25">
      <c r="M30694"/>
    </row>
    <row r="30695" spans="13:13" x14ac:dyDescent="0.25">
      <c r="M30695"/>
    </row>
    <row r="30696" spans="13:13" x14ac:dyDescent="0.25">
      <c r="M30696"/>
    </row>
    <row r="30697" spans="13:13" x14ac:dyDescent="0.25">
      <c r="M30697"/>
    </row>
    <row r="30698" spans="13:13" x14ac:dyDescent="0.25">
      <c r="M30698"/>
    </row>
    <row r="30699" spans="13:13" x14ac:dyDescent="0.25">
      <c r="M30699"/>
    </row>
    <row r="30700" spans="13:13" x14ac:dyDescent="0.25">
      <c r="M30700"/>
    </row>
    <row r="30701" spans="13:13" x14ac:dyDescent="0.25">
      <c r="M30701"/>
    </row>
    <row r="30702" spans="13:13" x14ac:dyDescent="0.25">
      <c r="M30702"/>
    </row>
    <row r="30703" spans="13:13" x14ac:dyDescent="0.25">
      <c r="M30703"/>
    </row>
    <row r="30704" spans="13:13" x14ac:dyDescent="0.25">
      <c r="M30704"/>
    </row>
    <row r="30705" spans="13:13" x14ac:dyDescent="0.25">
      <c r="M30705"/>
    </row>
    <row r="30706" spans="13:13" x14ac:dyDescent="0.25">
      <c r="M30706"/>
    </row>
    <row r="30707" spans="13:13" x14ac:dyDescent="0.25">
      <c r="M30707"/>
    </row>
    <row r="30708" spans="13:13" x14ac:dyDescent="0.25">
      <c r="M30708"/>
    </row>
    <row r="30709" spans="13:13" x14ac:dyDescent="0.25">
      <c r="M30709"/>
    </row>
    <row r="30710" spans="13:13" x14ac:dyDescent="0.25">
      <c r="M30710"/>
    </row>
    <row r="30711" spans="13:13" x14ac:dyDescent="0.25">
      <c r="M30711"/>
    </row>
    <row r="30712" spans="13:13" x14ac:dyDescent="0.25">
      <c r="M30712"/>
    </row>
    <row r="30713" spans="13:13" x14ac:dyDescent="0.25">
      <c r="M30713"/>
    </row>
    <row r="30714" spans="13:13" x14ac:dyDescent="0.25">
      <c r="M30714"/>
    </row>
    <row r="30715" spans="13:13" x14ac:dyDescent="0.25">
      <c r="M30715"/>
    </row>
    <row r="30716" spans="13:13" x14ac:dyDescent="0.25">
      <c r="M30716"/>
    </row>
    <row r="30717" spans="13:13" x14ac:dyDescent="0.25">
      <c r="M30717"/>
    </row>
    <row r="30718" spans="13:13" x14ac:dyDescent="0.25">
      <c r="M30718"/>
    </row>
    <row r="30719" spans="13:13" x14ac:dyDescent="0.25">
      <c r="M30719"/>
    </row>
    <row r="30720" spans="13:13" x14ac:dyDescent="0.25">
      <c r="M30720"/>
    </row>
    <row r="30721" spans="13:13" x14ac:dyDescent="0.25">
      <c r="M30721"/>
    </row>
    <row r="30722" spans="13:13" x14ac:dyDescent="0.25">
      <c r="M30722"/>
    </row>
    <row r="30723" spans="13:13" x14ac:dyDescent="0.25">
      <c r="M30723"/>
    </row>
    <row r="30724" spans="13:13" x14ac:dyDescent="0.25">
      <c r="M30724"/>
    </row>
    <row r="30725" spans="13:13" x14ac:dyDescent="0.25">
      <c r="M30725"/>
    </row>
    <row r="30726" spans="13:13" x14ac:dyDescent="0.25">
      <c r="M30726"/>
    </row>
    <row r="30727" spans="13:13" x14ac:dyDescent="0.25">
      <c r="M30727"/>
    </row>
    <row r="30728" spans="13:13" x14ac:dyDescent="0.25">
      <c r="M30728"/>
    </row>
    <row r="30729" spans="13:13" x14ac:dyDescent="0.25">
      <c r="M30729"/>
    </row>
    <row r="30730" spans="13:13" x14ac:dyDescent="0.25">
      <c r="M30730"/>
    </row>
    <row r="30731" spans="13:13" x14ac:dyDescent="0.25">
      <c r="M30731"/>
    </row>
    <row r="30732" spans="13:13" x14ac:dyDescent="0.25">
      <c r="M30732"/>
    </row>
    <row r="30733" spans="13:13" x14ac:dyDescent="0.25">
      <c r="M30733"/>
    </row>
    <row r="30734" spans="13:13" x14ac:dyDescent="0.25">
      <c r="M30734"/>
    </row>
    <row r="30735" spans="13:13" x14ac:dyDescent="0.25">
      <c r="M30735"/>
    </row>
    <row r="30736" spans="13:13" x14ac:dyDescent="0.25">
      <c r="M30736"/>
    </row>
    <row r="30737" spans="13:13" x14ac:dyDescent="0.25">
      <c r="M30737"/>
    </row>
    <row r="30738" spans="13:13" x14ac:dyDescent="0.25">
      <c r="M30738"/>
    </row>
    <row r="30739" spans="13:13" x14ac:dyDescent="0.25">
      <c r="M30739"/>
    </row>
    <row r="30740" spans="13:13" x14ac:dyDescent="0.25">
      <c r="M30740"/>
    </row>
    <row r="30741" spans="13:13" x14ac:dyDescent="0.25">
      <c r="M30741"/>
    </row>
    <row r="30742" spans="13:13" x14ac:dyDescent="0.25">
      <c r="M30742"/>
    </row>
    <row r="30743" spans="13:13" x14ac:dyDescent="0.25">
      <c r="M30743"/>
    </row>
    <row r="30744" spans="13:13" x14ac:dyDescent="0.25">
      <c r="M30744"/>
    </row>
    <row r="30745" spans="13:13" x14ac:dyDescent="0.25">
      <c r="M30745"/>
    </row>
    <row r="30746" spans="13:13" x14ac:dyDescent="0.25">
      <c r="M30746"/>
    </row>
    <row r="30747" spans="13:13" x14ac:dyDescent="0.25">
      <c r="M30747"/>
    </row>
    <row r="30748" spans="13:13" x14ac:dyDescent="0.25">
      <c r="M30748"/>
    </row>
    <row r="30749" spans="13:13" x14ac:dyDescent="0.25">
      <c r="M30749"/>
    </row>
    <row r="30750" spans="13:13" x14ac:dyDescent="0.25">
      <c r="M30750"/>
    </row>
    <row r="30751" spans="13:13" x14ac:dyDescent="0.25">
      <c r="M30751"/>
    </row>
    <row r="30752" spans="13:13" x14ac:dyDescent="0.25">
      <c r="M30752"/>
    </row>
    <row r="30753" spans="13:13" x14ac:dyDescent="0.25">
      <c r="M30753"/>
    </row>
    <row r="30754" spans="13:13" x14ac:dyDescent="0.25">
      <c r="M30754"/>
    </row>
    <row r="30755" spans="13:13" x14ac:dyDescent="0.25">
      <c r="M30755"/>
    </row>
    <row r="30756" spans="13:13" x14ac:dyDescent="0.25">
      <c r="M30756"/>
    </row>
    <row r="30757" spans="13:13" x14ac:dyDescent="0.25">
      <c r="M30757"/>
    </row>
    <row r="30758" spans="13:13" x14ac:dyDescent="0.25">
      <c r="M30758"/>
    </row>
    <row r="30759" spans="13:13" x14ac:dyDescent="0.25">
      <c r="M30759"/>
    </row>
    <row r="30760" spans="13:13" x14ac:dyDescent="0.25">
      <c r="M30760"/>
    </row>
    <row r="30761" spans="13:13" x14ac:dyDescent="0.25">
      <c r="M30761"/>
    </row>
    <row r="30762" spans="13:13" x14ac:dyDescent="0.25">
      <c r="M30762"/>
    </row>
    <row r="30763" spans="13:13" x14ac:dyDescent="0.25">
      <c r="M30763"/>
    </row>
    <row r="30764" spans="13:13" x14ac:dyDescent="0.25">
      <c r="M30764"/>
    </row>
    <row r="30765" spans="13:13" x14ac:dyDescent="0.25">
      <c r="M30765"/>
    </row>
    <row r="30766" spans="13:13" x14ac:dyDescent="0.25">
      <c r="M30766"/>
    </row>
    <row r="30767" spans="13:13" x14ac:dyDescent="0.25">
      <c r="M30767"/>
    </row>
    <row r="30768" spans="13:13" x14ac:dyDescent="0.25">
      <c r="M30768"/>
    </row>
    <row r="30769" spans="13:13" x14ac:dyDescent="0.25">
      <c r="M30769"/>
    </row>
    <row r="30770" spans="13:13" x14ac:dyDescent="0.25">
      <c r="M30770"/>
    </row>
    <row r="30771" spans="13:13" x14ac:dyDescent="0.25">
      <c r="M30771"/>
    </row>
    <row r="30772" spans="13:13" x14ac:dyDescent="0.25">
      <c r="M30772"/>
    </row>
    <row r="30773" spans="13:13" x14ac:dyDescent="0.25">
      <c r="M30773"/>
    </row>
    <row r="30774" spans="13:13" x14ac:dyDescent="0.25">
      <c r="M30774"/>
    </row>
    <row r="30775" spans="13:13" x14ac:dyDescent="0.25">
      <c r="M30775"/>
    </row>
    <row r="30776" spans="13:13" x14ac:dyDescent="0.25">
      <c r="M30776"/>
    </row>
    <row r="30777" spans="13:13" x14ac:dyDescent="0.25">
      <c r="M30777"/>
    </row>
    <row r="30778" spans="13:13" x14ac:dyDescent="0.25">
      <c r="M30778"/>
    </row>
    <row r="30779" spans="13:13" x14ac:dyDescent="0.25">
      <c r="M30779"/>
    </row>
    <row r="30780" spans="13:13" x14ac:dyDescent="0.25">
      <c r="M30780"/>
    </row>
    <row r="30781" spans="13:13" x14ac:dyDescent="0.25">
      <c r="M30781"/>
    </row>
    <row r="30782" spans="13:13" x14ac:dyDescent="0.25">
      <c r="M30782"/>
    </row>
    <row r="30783" spans="13:13" x14ac:dyDescent="0.25">
      <c r="M30783"/>
    </row>
    <row r="30784" spans="13:13" x14ac:dyDescent="0.25">
      <c r="M30784"/>
    </row>
    <row r="30785" spans="13:13" x14ac:dyDescent="0.25">
      <c r="M30785"/>
    </row>
    <row r="30786" spans="13:13" x14ac:dyDescent="0.25">
      <c r="M30786"/>
    </row>
    <row r="30787" spans="13:13" x14ac:dyDescent="0.25">
      <c r="M30787"/>
    </row>
    <row r="30788" spans="13:13" x14ac:dyDescent="0.25">
      <c r="M30788"/>
    </row>
    <row r="30789" spans="13:13" x14ac:dyDescent="0.25">
      <c r="M30789"/>
    </row>
    <row r="30790" spans="13:13" x14ac:dyDescent="0.25">
      <c r="M30790"/>
    </row>
    <row r="30791" spans="13:13" x14ac:dyDescent="0.25">
      <c r="M30791"/>
    </row>
    <row r="30792" spans="13:13" x14ac:dyDescent="0.25">
      <c r="M30792"/>
    </row>
    <row r="30793" spans="13:13" x14ac:dyDescent="0.25">
      <c r="M30793"/>
    </row>
    <row r="30794" spans="13:13" x14ac:dyDescent="0.25">
      <c r="M30794"/>
    </row>
    <row r="30795" spans="13:13" x14ac:dyDescent="0.25">
      <c r="M30795"/>
    </row>
    <row r="30796" spans="13:13" x14ac:dyDescent="0.25">
      <c r="M30796"/>
    </row>
    <row r="30797" spans="13:13" x14ac:dyDescent="0.25">
      <c r="M30797"/>
    </row>
    <row r="30798" spans="13:13" x14ac:dyDescent="0.25">
      <c r="M30798"/>
    </row>
    <row r="30799" spans="13:13" x14ac:dyDescent="0.25">
      <c r="M30799"/>
    </row>
    <row r="30800" spans="13:13" x14ac:dyDescent="0.25">
      <c r="M30800"/>
    </row>
    <row r="30801" spans="13:13" x14ac:dyDescent="0.25">
      <c r="M30801"/>
    </row>
    <row r="30802" spans="13:13" x14ac:dyDescent="0.25">
      <c r="M30802"/>
    </row>
    <row r="30803" spans="13:13" x14ac:dyDescent="0.25">
      <c r="M30803"/>
    </row>
    <row r="30804" spans="13:13" x14ac:dyDescent="0.25">
      <c r="M30804"/>
    </row>
    <row r="30805" spans="13:13" x14ac:dyDescent="0.25">
      <c r="M30805"/>
    </row>
    <row r="30806" spans="13:13" x14ac:dyDescent="0.25">
      <c r="M30806"/>
    </row>
    <row r="30807" spans="13:13" x14ac:dyDescent="0.25">
      <c r="M30807"/>
    </row>
    <row r="30808" spans="13:13" x14ac:dyDescent="0.25">
      <c r="M30808"/>
    </row>
    <row r="30809" spans="13:13" x14ac:dyDescent="0.25">
      <c r="M30809"/>
    </row>
    <row r="30810" spans="13:13" x14ac:dyDescent="0.25">
      <c r="M30810"/>
    </row>
    <row r="30811" spans="13:13" x14ac:dyDescent="0.25">
      <c r="M30811"/>
    </row>
    <row r="30812" spans="13:13" x14ac:dyDescent="0.25">
      <c r="M30812"/>
    </row>
    <row r="30813" spans="13:13" x14ac:dyDescent="0.25">
      <c r="M30813"/>
    </row>
    <row r="30814" spans="13:13" x14ac:dyDescent="0.25">
      <c r="M30814"/>
    </row>
    <row r="30815" spans="13:13" x14ac:dyDescent="0.25">
      <c r="M30815"/>
    </row>
    <row r="30816" spans="13:13" x14ac:dyDescent="0.25">
      <c r="M30816"/>
    </row>
    <row r="30817" spans="13:13" x14ac:dyDescent="0.25">
      <c r="M30817"/>
    </row>
    <row r="30818" spans="13:13" x14ac:dyDescent="0.25">
      <c r="M30818"/>
    </row>
    <row r="30819" spans="13:13" x14ac:dyDescent="0.25">
      <c r="M30819"/>
    </row>
    <row r="30820" spans="13:13" x14ac:dyDescent="0.25">
      <c r="M30820"/>
    </row>
    <row r="30821" spans="13:13" x14ac:dyDescent="0.25">
      <c r="M30821"/>
    </row>
    <row r="30822" spans="13:13" x14ac:dyDescent="0.25">
      <c r="M30822"/>
    </row>
    <row r="30823" spans="13:13" x14ac:dyDescent="0.25">
      <c r="M30823"/>
    </row>
    <row r="30824" spans="13:13" x14ac:dyDescent="0.25">
      <c r="M30824"/>
    </row>
    <row r="30825" spans="13:13" x14ac:dyDescent="0.25">
      <c r="M30825"/>
    </row>
    <row r="30826" spans="13:13" x14ac:dyDescent="0.25">
      <c r="M30826"/>
    </row>
    <row r="30827" spans="13:13" x14ac:dyDescent="0.25">
      <c r="M30827"/>
    </row>
    <row r="30828" spans="13:13" x14ac:dyDescent="0.25">
      <c r="M30828"/>
    </row>
    <row r="30829" spans="13:13" x14ac:dyDescent="0.25">
      <c r="M30829"/>
    </row>
    <row r="30830" spans="13:13" x14ac:dyDescent="0.25">
      <c r="M30830"/>
    </row>
    <row r="30831" spans="13:13" x14ac:dyDescent="0.25">
      <c r="M30831"/>
    </row>
    <row r="30832" spans="13:13" x14ac:dyDescent="0.25">
      <c r="M30832"/>
    </row>
    <row r="30833" spans="13:13" x14ac:dyDescent="0.25">
      <c r="M30833"/>
    </row>
    <row r="30834" spans="13:13" x14ac:dyDescent="0.25">
      <c r="M30834"/>
    </row>
    <row r="30835" spans="13:13" x14ac:dyDescent="0.25">
      <c r="M30835"/>
    </row>
    <row r="30836" spans="13:13" x14ac:dyDescent="0.25">
      <c r="M30836"/>
    </row>
    <row r="30837" spans="13:13" x14ac:dyDescent="0.25">
      <c r="M30837"/>
    </row>
    <row r="30838" spans="13:13" x14ac:dyDescent="0.25">
      <c r="M30838"/>
    </row>
    <row r="30839" spans="13:13" x14ac:dyDescent="0.25">
      <c r="M30839"/>
    </row>
    <row r="30840" spans="13:13" x14ac:dyDescent="0.25">
      <c r="M30840"/>
    </row>
    <row r="30841" spans="13:13" x14ac:dyDescent="0.25">
      <c r="M30841"/>
    </row>
    <row r="30842" spans="13:13" x14ac:dyDescent="0.25">
      <c r="M30842"/>
    </row>
    <row r="30843" spans="13:13" x14ac:dyDescent="0.25">
      <c r="M30843"/>
    </row>
    <row r="30844" spans="13:13" x14ac:dyDescent="0.25">
      <c r="M30844"/>
    </row>
    <row r="30845" spans="13:13" x14ac:dyDescent="0.25">
      <c r="M30845"/>
    </row>
    <row r="30846" spans="13:13" x14ac:dyDescent="0.25">
      <c r="M30846"/>
    </row>
    <row r="30847" spans="13:13" x14ac:dyDescent="0.25">
      <c r="M30847"/>
    </row>
    <row r="30848" spans="13:13" x14ac:dyDescent="0.25">
      <c r="M30848"/>
    </row>
    <row r="30849" spans="13:13" x14ac:dyDescent="0.25">
      <c r="M30849"/>
    </row>
    <row r="30850" spans="13:13" x14ac:dyDescent="0.25">
      <c r="M30850"/>
    </row>
    <row r="30851" spans="13:13" x14ac:dyDescent="0.25">
      <c r="M30851"/>
    </row>
    <row r="30852" spans="13:13" x14ac:dyDescent="0.25">
      <c r="M30852"/>
    </row>
    <row r="30853" spans="13:13" x14ac:dyDescent="0.25">
      <c r="M30853"/>
    </row>
    <row r="30854" spans="13:13" x14ac:dyDescent="0.25">
      <c r="M30854"/>
    </row>
    <row r="30855" spans="13:13" x14ac:dyDescent="0.25">
      <c r="M30855"/>
    </row>
    <row r="30856" spans="13:13" x14ac:dyDescent="0.25">
      <c r="M30856"/>
    </row>
    <row r="30857" spans="13:13" x14ac:dyDescent="0.25">
      <c r="M30857"/>
    </row>
    <row r="30858" spans="13:13" x14ac:dyDescent="0.25">
      <c r="M30858"/>
    </row>
    <row r="30859" spans="13:13" x14ac:dyDescent="0.25">
      <c r="M30859"/>
    </row>
    <row r="30860" spans="13:13" x14ac:dyDescent="0.25">
      <c r="M30860"/>
    </row>
    <row r="30861" spans="13:13" x14ac:dyDescent="0.25">
      <c r="M30861"/>
    </row>
    <row r="30862" spans="13:13" x14ac:dyDescent="0.25">
      <c r="M30862"/>
    </row>
    <row r="30863" spans="13:13" x14ac:dyDescent="0.25">
      <c r="M30863"/>
    </row>
    <row r="30864" spans="13:13" x14ac:dyDescent="0.25">
      <c r="M30864"/>
    </row>
    <row r="30865" spans="13:13" x14ac:dyDescent="0.25">
      <c r="M30865"/>
    </row>
    <row r="30866" spans="13:13" x14ac:dyDescent="0.25">
      <c r="M30866"/>
    </row>
    <row r="30867" spans="13:13" x14ac:dyDescent="0.25">
      <c r="M30867"/>
    </row>
    <row r="30868" spans="13:13" x14ac:dyDescent="0.25">
      <c r="M30868"/>
    </row>
    <row r="30869" spans="13:13" x14ac:dyDescent="0.25">
      <c r="M30869"/>
    </row>
    <row r="30870" spans="13:13" x14ac:dyDescent="0.25">
      <c r="M30870"/>
    </row>
    <row r="30871" spans="13:13" x14ac:dyDescent="0.25">
      <c r="M30871"/>
    </row>
    <row r="30872" spans="13:13" x14ac:dyDescent="0.25">
      <c r="M30872"/>
    </row>
    <row r="30873" spans="13:13" x14ac:dyDescent="0.25">
      <c r="M30873"/>
    </row>
    <row r="30874" spans="13:13" x14ac:dyDescent="0.25">
      <c r="M30874"/>
    </row>
    <row r="30875" spans="13:13" x14ac:dyDescent="0.25">
      <c r="M30875"/>
    </row>
    <row r="30876" spans="13:13" x14ac:dyDescent="0.25">
      <c r="M30876"/>
    </row>
    <row r="30877" spans="13:13" x14ac:dyDescent="0.25">
      <c r="M30877"/>
    </row>
    <row r="30878" spans="13:13" x14ac:dyDescent="0.25">
      <c r="M30878"/>
    </row>
    <row r="30879" spans="13:13" x14ac:dyDescent="0.25">
      <c r="M30879"/>
    </row>
    <row r="30880" spans="13:13" x14ac:dyDescent="0.25">
      <c r="M30880"/>
    </row>
    <row r="30881" spans="13:13" x14ac:dyDescent="0.25">
      <c r="M30881"/>
    </row>
    <row r="30882" spans="13:13" x14ac:dyDescent="0.25">
      <c r="M30882"/>
    </row>
    <row r="30883" spans="13:13" x14ac:dyDescent="0.25">
      <c r="M30883"/>
    </row>
    <row r="30884" spans="13:13" x14ac:dyDescent="0.25">
      <c r="M30884"/>
    </row>
    <row r="30885" spans="13:13" x14ac:dyDescent="0.25">
      <c r="M30885"/>
    </row>
    <row r="30886" spans="13:13" x14ac:dyDescent="0.25">
      <c r="M30886"/>
    </row>
    <row r="30887" spans="13:13" x14ac:dyDescent="0.25">
      <c r="M30887"/>
    </row>
    <row r="30888" spans="13:13" x14ac:dyDescent="0.25">
      <c r="M30888"/>
    </row>
    <row r="30889" spans="13:13" x14ac:dyDescent="0.25">
      <c r="M30889"/>
    </row>
    <row r="30890" spans="13:13" x14ac:dyDescent="0.25">
      <c r="M30890"/>
    </row>
    <row r="30891" spans="13:13" x14ac:dyDescent="0.25">
      <c r="M30891"/>
    </row>
    <row r="30892" spans="13:13" x14ac:dyDescent="0.25">
      <c r="M30892"/>
    </row>
    <row r="30893" spans="13:13" x14ac:dyDescent="0.25">
      <c r="M30893"/>
    </row>
    <row r="30894" spans="13:13" x14ac:dyDescent="0.25">
      <c r="M30894"/>
    </row>
    <row r="30895" spans="13:13" x14ac:dyDescent="0.25">
      <c r="M30895"/>
    </row>
    <row r="30896" spans="13:13" x14ac:dyDescent="0.25">
      <c r="M30896"/>
    </row>
    <row r="30897" spans="13:13" x14ac:dyDescent="0.25">
      <c r="M30897"/>
    </row>
    <row r="30898" spans="13:13" x14ac:dyDescent="0.25">
      <c r="M30898"/>
    </row>
    <row r="30899" spans="13:13" x14ac:dyDescent="0.25">
      <c r="M30899"/>
    </row>
    <row r="30900" spans="13:13" x14ac:dyDescent="0.25">
      <c r="M30900"/>
    </row>
    <row r="30901" spans="13:13" x14ac:dyDescent="0.25">
      <c r="M30901"/>
    </row>
    <row r="30902" spans="13:13" x14ac:dyDescent="0.25">
      <c r="M30902"/>
    </row>
    <row r="30903" spans="13:13" x14ac:dyDescent="0.25">
      <c r="M30903"/>
    </row>
    <row r="30904" spans="13:13" x14ac:dyDescent="0.25">
      <c r="M30904"/>
    </row>
    <row r="30905" spans="13:13" x14ac:dyDescent="0.25">
      <c r="M30905"/>
    </row>
    <row r="30906" spans="13:13" x14ac:dyDescent="0.25">
      <c r="M30906"/>
    </row>
    <row r="30907" spans="13:13" x14ac:dyDescent="0.25">
      <c r="M30907"/>
    </row>
    <row r="30908" spans="13:13" x14ac:dyDescent="0.25">
      <c r="M30908"/>
    </row>
    <row r="30909" spans="13:13" x14ac:dyDescent="0.25">
      <c r="M30909"/>
    </row>
    <row r="30910" spans="13:13" x14ac:dyDescent="0.25">
      <c r="M30910"/>
    </row>
    <row r="30911" spans="13:13" x14ac:dyDescent="0.25">
      <c r="M30911"/>
    </row>
    <row r="30912" spans="13:13" x14ac:dyDescent="0.25">
      <c r="M30912"/>
    </row>
    <row r="30913" spans="13:13" x14ac:dyDescent="0.25">
      <c r="M30913"/>
    </row>
    <row r="30914" spans="13:13" x14ac:dyDescent="0.25">
      <c r="M30914"/>
    </row>
    <row r="30915" spans="13:13" x14ac:dyDescent="0.25">
      <c r="M30915"/>
    </row>
    <row r="30916" spans="13:13" x14ac:dyDescent="0.25">
      <c r="M30916"/>
    </row>
    <row r="30917" spans="13:13" x14ac:dyDescent="0.25">
      <c r="M30917"/>
    </row>
    <row r="30918" spans="13:13" x14ac:dyDescent="0.25">
      <c r="M30918"/>
    </row>
    <row r="30919" spans="13:13" x14ac:dyDescent="0.25">
      <c r="M30919"/>
    </row>
    <row r="30920" spans="13:13" x14ac:dyDescent="0.25">
      <c r="M30920"/>
    </row>
    <row r="30921" spans="13:13" x14ac:dyDescent="0.25">
      <c r="M30921"/>
    </row>
    <row r="30922" spans="13:13" x14ac:dyDescent="0.25">
      <c r="M30922"/>
    </row>
    <row r="30923" spans="13:13" x14ac:dyDescent="0.25">
      <c r="M30923"/>
    </row>
    <row r="30924" spans="13:13" x14ac:dyDescent="0.25">
      <c r="M30924"/>
    </row>
    <row r="30925" spans="13:13" x14ac:dyDescent="0.25">
      <c r="M30925"/>
    </row>
    <row r="30926" spans="13:13" x14ac:dyDescent="0.25">
      <c r="M30926"/>
    </row>
    <row r="30927" spans="13:13" x14ac:dyDescent="0.25">
      <c r="M30927"/>
    </row>
    <row r="30928" spans="13:13" x14ac:dyDescent="0.25">
      <c r="M30928"/>
    </row>
    <row r="30929" spans="13:13" x14ac:dyDescent="0.25">
      <c r="M30929"/>
    </row>
    <row r="30930" spans="13:13" x14ac:dyDescent="0.25">
      <c r="M30930"/>
    </row>
    <row r="30931" spans="13:13" x14ac:dyDescent="0.25">
      <c r="M30931"/>
    </row>
    <row r="30932" spans="13:13" x14ac:dyDescent="0.25">
      <c r="M30932"/>
    </row>
    <row r="30933" spans="13:13" x14ac:dyDescent="0.25">
      <c r="M30933"/>
    </row>
    <row r="30934" spans="13:13" x14ac:dyDescent="0.25">
      <c r="M30934"/>
    </row>
    <row r="30935" spans="13:13" x14ac:dyDescent="0.25">
      <c r="M30935"/>
    </row>
    <row r="30936" spans="13:13" x14ac:dyDescent="0.25">
      <c r="M30936"/>
    </row>
    <row r="30937" spans="13:13" x14ac:dyDescent="0.25">
      <c r="M30937"/>
    </row>
    <row r="30938" spans="13:13" x14ac:dyDescent="0.25">
      <c r="M30938"/>
    </row>
    <row r="30939" spans="13:13" x14ac:dyDescent="0.25">
      <c r="M30939"/>
    </row>
    <row r="30940" spans="13:13" x14ac:dyDescent="0.25">
      <c r="M30940"/>
    </row>
    <row r="30941" spans="13:13" x14ac:dyDescent="0.25">
      <c r="M30941"/>
    </row>
    <row r="30942" spans="13:13" x14ac:dyDescent="0.25">
      <c r="M30942"/>
    </row>
    <row r="30943" spans="13:13" x14ac:dyDescent="0.25">
      <c r="M30943"/>
    </row>
    <row r="30944" spans="13:13" x14ac:dyDescent="0.25">
      <c r="M30944"/>
    </row>
    <row r="30945" spans="13:13" x14ac:dyDescent="0.25">
      <c r="M30945"/>
    </row>
    <row r="30946" spans="13:13" x14ac:dyDescent="0.25">
      <c r="M30946"/>
    </row>
    <row r="30947" spans="13:13" x14ac:dyDescent="0.25">
      <c r="M30947"/>
    </row>
    <row r="30948" spans="13:13" x14ac:dyDescent="0.25">
      <c r="M30948"/>
    </row>
    <row r="30949" spans="13:13" x14ac:dyDescent="0.25">
      <c r="M30949"/>
    </row>
    <row r="30950" spans="13:13" x14ac:dyDescent="0.25">
      <c r="M30950"/>
    </row>
    <row r="30951" spans="13:13" x14ac:dyDescent="0.25">
      <c r="M30951"/>
    </row>
    <row r="30952" spans="13:13" x14ac:dyDescent="0.25">
      <c r="M30952"/>
    </row>
    <row r="30953" spans="13:13" x14ac:dyDescent="0.25">
      <c r="M30953"/>
    </row>
    <row r="30954" spans="13:13" x14ac:dyDescent="0.25">
      <c r="M30954"/>
    </row>
    <row r="30955" spans="13:13" x14ac:dyDescent="0.25">
      <c r="M30955"/>
    </row>
    <row r="30956" spans="13:13" x14ac:dyDescent="0.25">
      <c r="M30956"/>
    </row>
    <row r="30957" spans="13:13" x14ac:dyDescent="0.25">
      <c r="M30957"/>
    </row>
    <row r="30958" spans="13:13" x14ac:dyDescent="0.25">
      <c r="M30958"/>
    </row>
    <row r="30959" spans="13:13" x14ac:dyDescent="0.25">
      <c r="M30959"/>
    </row>
    <row r="30960" spans="13:13" x14ac:dyDescent="0.25">
      <c r="M30960"/>
    </row>
    <row r="30961" spans="13:13" x14ac:dyDescent="0.25">
      <c r="M30961"/>
    </row>
    <row r="30962" spans="13:13" x14ac:dyDescent="0.25">
      <c r="M30962"/>
    </row>
    <row r="30963" spans="13:13" x14ac:dyDescent="0.25">
      <c r="M30963"/>
    </row>
    <row r="30964" spans="13:13" x14ac:dyDescent="0.25">
      <c r="M30964"/>
    </row>
    <row r="30965" spans="13:13" x14ac:dyDescent="0.25">
      <c r="M30965"/>
    </row>
    <row r="30966" spans="13:13" x14ac:dyDescent="0.25">
      <c r="M30966"/>
    </row>
    <row r="30967" spans="13:13" x14ac:dyDescent="0.25">
      <c r="M30967"/>
    </row>
    <row r="30968" spans="13:13" x14ac:dyDescent="0.25">
      <c r="M30968"/>
    </row>
    <row r="30969" spans="13:13" x14ac:dyDescent="0.25">
      <c r="M30969"/>
    </row>
    <row r="30970" spans="13:13" x14ac:dyDescent="0.25">
      <c r="M30970"/>
    </row>
    <row r="30971" spans="13:13" x14ac:dyDescent="0.25">
      <c r="M30971"/>
    </row>
    <row r="30972" spans="13:13" x14ac:dyDescent="0.25">
      <c r="M30972"/>
    </row>
    <row r="30973" spans="13:13" x14ac:dyDescent="0.25">
      <c r="M30973"/>
    </row>
    <row r="30974" spans="13:13" x14ac:dyDescent="0.25">
      <c r="M30974"/>
    </row>
    <row r="30975" spans="13:13" x14ac:dyDescent="0.25">
      <c r="M30975"/>
    </row>
    <row r="30976" spans="13:13" x14ac:dyDescent="0.25">
      <c r="M30976"/>
    </row>
    <row r="30977" spans="13:13" x14ac:dyDescent="0.25">
      <c r="M30977"/>
    </row>
    <row r="30978" spans="13:13" x14ac:dyDescent="0.25">
      <c r="M30978"/>
    </row>
    <row r="30979" spans="13:13" x14ac:dyDescent="0.25">
      <c r="M30979"/>
    </row>
    <row r="30980" spans="13:13" x14ac:dyDescent="0.25">
      <c r="M30980"/>
    </row>
    <row r="30981" spans="13:13" x14ac:dyDescent="0.25">
      <c r="M30981"/>
    </row>
    <row r="30982" spans="13:13" x14ac:dyDescent="0.25">
      <c r="M30982"/>
    </row>
    <row r="30983" spans="13:13" x14ac:dyDescent="0.25">
      <c r="M30983"/>
    </row>
    <row r="30984" spans="13:13" x14ac:dyDescent="0.25">
      <c r="M30984"/>
    </row>
    <row r="30985" spans="13:13" x14ac:dyDescent="0.25">
      <c r="M30985"/>
    </row>
    <row r="30986" spans="13:13" x14ac:dyDescent="0.25">
      <c r="M30986"/>
    </row>
    <row r="30987" spans="13:13" x14ac:dyDescent="0.25">
      <c r="M30987"/>
    </row>
    <row r="30988" spans="13:13" x14ac:dyDescent="0.25">
      <c r="M30988"/>
    </row>
    <row r="30989" spans="13:13" x14ac:dyDescent="0.25">
      <c r="M30989"/>
    </row>
    <row r="30990" spans="13:13" x14ac:dyDescent="0.25">
      <c r="M30990"/>
    </row>
    <row r="30991" spans="13:13" x14ac:dyDescent="0.25">
      <c r="M30991"/>
    </row>
    <row r="30992" spans="13:13" x14ac:dyDescent="0.25">
      <c r="M30992"/>
    </row>
    <row r="30993" spans="13:13" x14ac:dyDescent="0.25">
      <c r="M30993"/>
    </row>
    <row r="30994" spans="13:13" x14ac:dyDescent="0.25">
      <c r="M30994"/>
    </row>
    <row r="30995" spans="13:13" x14ac:dyDescent="0.25">
      <c r="M30995"/>
    </row>
    <row r="30996" spans="13:13" x14ac:dyDescent="0.25">
      <c r="M30996"/>
    </row>
    <row r="30997" spans="13:13" x14ac:dyDescent="0.25">
      <c r="M30997"/>
    </row>
    <row r="30998" spans="13:13" x14ac:dyDescent="0.25">
      <c r="M30998"/>
    </row>
    <row r="30999" spans="13:13" x14ac:dyDescent="0.25">
      <c r="M30999"/>
    </row>
    <row r="31000" spans="13:13" x14ac:dyDescent="0.25">
      <c r="M31000"/>
    </row>
    <row r="31001" spans="13:13" x14ac:dyDescent="0.25">
      <c r="M31001"/>
    </row>
    <row r="31002" spans="13:13" x14ac:dyDescent="0.25">
      <c r="M31002"/>
    </row>
    <row r="31003" spans="13:13" x14ac:dyDescent="0.25">
      <c r="M31003"/>
    </row>
    <row r="31004" spans="13:13" x14ac:dyDescent="0.25">
      <c r="M31004"/>
    </row>
    <row r="31005" spans="13:13" x14ac:dyDescent="0.25">
      <c r="M31005"/>
    </row>
    <row r="31006" spans="13:13" x14ac:dyDescent="0.25">
      <c r="M31006"/>
    </row>
    <row r="31007" spans="13:13" x14ac:dyDescent="0.25">
      <c r="M31007"/>
    </row>
    <row r="31008" spans="13:13" x14ac:dyDescent="0.25">
      <c r="M31008"/>
    </row>
    <row r="31009" spans="13:13" x14ac:dyDescent="0.25">
      <c r="M31009"/>
    </row>
    <row r="31010" spans="13:13" x14ac:dyDescent="0.25">
      <c r="M31010"/>
    </row>
    <row r="31011" spans="13:13" x14ac:dyDescent="0.25">
      <c r="M31011"/>
    </row>
    <row r="31012" spans="13:13" x14ac:dyDescent="0.25">
      <c r="M31012"/>
    </row>
    <row r="31013" spans="13:13" x14ac:dyDescent="0.25">
      <c r="M31013"/>
    </row>
    <row r="31014" spans="13:13" x14ac:dyDescent="0.25">
      <c r="M31014"/>
    </row>
    <row r="31015" spans="13:13" x14ac:dyDescent="0.25">
      <c r="M31015"/>
    </row>
    <row r="31016" spans="13:13" x14ac:dyDescent="0.25">
      <c r="M31016"/>
    </row>
    <row r="31017" spans="13:13" x14ac:dyDescent="0.25">
      <c r="M31017"/>
    </row>
    <row r="31018" spans="13:13" x14ac:dyDescent="0.25">
      <c r="M31018"/>
    </row>
    <row r="31019" spans="13:13" x14ac:dyDescent="0.25">
      <c r="M31019"/>
    </row>
    <row r="31020" spans="13:13" x14ac:dyDescent="0.25">
      <c r="M31020"/>
    </row>
    <row r="31021" spans="13:13" x14ac:dyDescent="0.25">
      <c r="M31021"/>
    </row>
    <row r="31022" spans="13:13" x14ac:dyDescent="0.25">
      <c r="M31022"/>
    </row>
    <row r="31023" spans="13:13" x14ac:dyDescent="0.25">
      <c r="M31023"/>
    </row>
    <row r="31024" spans="13:13" x14ac:dyDescent="0.25">
      <c r="M31024"/>
    </row>
    <row r="31025" spans="13:13" x14ac:dyDescent="0.25">
      <c r="M31025"/>
    </row>
    <row r="31026" spans="13:13" x14ac:dyDescent="0.25">
      <c r="M31026"/>
    </row>
    <row r="31027" spans="13:13" x14ac:dyDescent="0.25">
      <c r="M31027"/>
    </row>
    <row r="31028" spans="13:13" x14ac:dyDescent="0.25">
      <c r="M31028"/>
    </row>
    <row r="31029" spans="13:13" x14ac:dyDescent="0.25">
      <c r="M31029"/>
    </row>
    <row r="31030" spans="13:13" x14ac:dyDescent="0.25">
      <c r="M31030"/>
    </row>
    <row r="31031" spans="13:13" x14ac:dyDescent="0.25">
      <c r="M31031"/>
    </row>
    <row r="31032" spans="13:13" x14ac:dyDescent="0.25">
      <c r="M31032"/>
    </row>
    <row r="31033" spans="13:13" x14ac:dyDescent="0.25">
      <c r="M31033"/>
    </row>
    <row r="31034" spans="13:13" x14ac:dyDescent="0.25">
      <c r="M31034"/>
    </row>
    <row r="31035" spans="13:13" x14ac:dyDescent="0.25">
      <c r="M31035"/>
    </row>
    <row r="31036" spans="13:13" x14ac:dyDescent="0.25">
      <c r="M31036"/>
    </row>
    <row r="31037" spans="13:13" x14ac:dyDescent="0.25">
      <c r="M31037"/>
    </row>
    <row r="31038" spans="13:13" x14ac:dyDescent="0.25">
      <c r="M31038"/>
    </row>
    <row r="31039" spans="13:13" x14ac:dyDescent="0.25">
      <c r="M31039"/>
    </row>
    <row r="31040" spans="13:13" x14ac:dyDescent="0.25">
      <c r="M31040"/>
    </row>
    <row r="31041" spans="13:13" x14ac:dyDescent="0.25">
      <c r="M31041"/>
    </row>
    <row r="31042" spans="13:13" x14ac:dyDescent="0.25">
      <c r="M31042"/>
    </row>
    <row r="31043" spans="13:13" x14ac:dyDescent="0.25">
      <c r="M31043"/>
    </row>
    <row r="31044" spans="13:13" x14ac:dyDescent="0.25">
      <c r="M31044"/>
    </row>
    <row r="31045" spans="13:13" x14ac:dyDescent="0.25">
      <c r="M31045"/>
    </row>
    <row r="31046" spans="13:13" x14ac:dyDescent="0.25">
      <c r="M31046"/>
    </row>
    <row r="31047" spans="13:13" x14ac:dyDescent="0.25">
      <c r="M31047"/>
    </row>
    <row r="31048" spans="13:13" x14ac:dyDescent="0.25">
      <c r="M31048"/>
    </row>
    <row r="31049" spans="13:13" x14ac:dyDescent="0.25">
      <c r="M31049"/>
    </row>
    <row r="31050" spans="13:13" x14ac:dyDescent="0.25">
      <c r="M31050"/>
    </row>
    <row r="31051" spans="13:13" x14ac:dyDescent="0.25">
      <c r="M31051"/>
    </row>
    <row r="31052" spans="13:13" x14ac:dyDescent="0.25">
      <c r="M31052"/>
    </row>
    <row r="31053" spans="13:13" x14ac:dyDescent="0.25">
      <c r="M31053"/>
    </row>
    <row r="31054" spans="13:13" x14ac:dyDescent="0.25">
      <c r="M31054"/>
    </row>
    <row r="31055" spans="13:13" x14ac:dyDescent="0.25">
      <c r="M31055"/>
    </row>
    <row r="31056" spans="13:13" x14ac:dyDescent="0.25">
      <c r="M31056"/>
    </row>
    <row r="31057" spans="13:13" x14ac:dyDescent="0.25">
      <c r="M31057"/>
    </row>
    <row r="31058" spans="13:13" x14ac:dyDescent="0.25">
      <c r="M31058"/>
    </row>
    <row r="31059" spans="13:13" x14ac:dyDescent="0.25">
      <c r="M31059"/>
    </row>
    <row r="31060" spans="13:13" x14ac:dyDescent="0.25">
      <c r="M31060"/>
    </row>
    <row r="31061" spans="13:13" x14ac:dyDescent="0.25">
      <c r="M31061"/>
    </row>
    <row r="31062" spans="13:13" x14ac:dyDescent="0.25">
      <c r="M31062"/>
    </row>
    <row r="31063" spans="13:13" x14ac:dyDescent="0.25">
      <c r="M31063"/>
    </row>
    <row r="31064" spans="13:13" x14ac:dyDescent="0.25">
      <c r="M31064"/>
    </row>
    <row r="31065" spans="13:13" x14ac:dyDescent="0.25">
      <c r="M31065"/>
    </row>
    <row r="31066" spans="13:13" x14ac:dyDescent="0.25">
      <c r="M31066"/>
    </row>
    <row r="31067" spans="13:13" x14ac:dyDescent="0.25">
      <c r="M31067"/>
    </row>
    <row r="31068" spans="13:13" x14ac:dyDescent="0.25">
      <c r="M31068"/>
    </row>
    <row r="31069" spans="13:13" x14ac:dyDescent="0.25">
      <c r="M31069"/>
    </row>
    <row r="31070" spans="13:13" x14ac:dyDescent="0.25">
      <c r="M31070"/>
    </row>
    <row r="31071" spans="13:13" x14ac:dyDescent="0.25">
      <c r="M31071"/>
    </row>
    <row r="31072" spans="13:13" x14ac:dyDescent="0.25">
      <c r="M31072"/>
    </row>
    <row r="31073" spans="13:13" x14ac:dyDescent="0.25">
      <c r="M31073"/>
    </row>
    <row r="31074" spans="13:13" x14ac:dyDescent="0.25">
      <c r="M31074"/>
    </row>
    <row r="31075" spans="13:13" x14ac:dyDescent="0.25">
      <c r="M31075"/>
    </row>
    <row r="31076" spans="13:13" x14ac:dyDescent="0.25">
      <c r="M31076"/>
    </row>
    <row r="31077" spans="13:13" x14ac:dyDescent="0.25">
      <c r="M31077"/>
    </row>
    <row r="31078" spans="13:13" x14ac:dyDescent="0.25">
      <c r="M31078"/>
    </row>
    <row r="31079" spans="13:13" x14ac:dyDescent="0.25">
      <c r="M31079"/>
    </row>
    <row r="31080" spans="13:13" x14ac:dyDescent="0.25">
      <c r="M31080"/>
    </row>
    <row r="31081" spans="13:13" x14ac:dyDescent="0.25">
      <c r="M31081"/>
    </row>
    <row r="31082" spans="13:13" x14ac:dyDescent="0.25">
      <c r="M31082"/>
    </row>
    <row r="31083" spans="13:13" x14ac:dyDescent="0.25">
      <c r="M31083"/>
    </row>
    <row r="31084" spans="13:13" x14ac:dyDescent="0.25">
      <c r="M31084"/>
    </row>
    <row r="31085" spans="13:13" x14ac:dyDescent="0.25">
      <c r="M31085"/>
    </row>
    <row r="31086" spans="13:13" x14ac:dyDescent="0.25">
      <c r="M31086"/>
    </row>
    <row r="31087" spans="13:13" x14ac:dyDescent="0.25">
      <c r="M31087"/>
    </row>
    <row r="31088" spans="13:13" x14ac:dyDescent="0.25">
      <c r="M31088"/>
    </row>
    <row r="31089" spans="13:13" x14ac:dyDescent="0.25">
      <c r="M31089"/>
    </row>
    <row r="31090" spans="13:13" x14ac:dyDescent="0.25">
      <c r="M31090"/>
    </row>
    <row r="31091" spans="13:13" x14ac:dyDescent="0.25">
      <c r="M31091"/>
    </row>
    <row r="31092" spans="13:13" x14ac:dyDescent="0.25">
      <c r="M31092"/>
    </row>
    <row r="31093" spans="13:13" x14ac:dyDescent="0.25">
      <c r="M31093"/>
    </row>
    <row r="31094" spans="13:13" x14ac:dyDescent="0.25">
      <c r="M31094"/>
    </row>
    <row r="31095" spans="13:13" x14ac:dyDescent="0.25">
      <c r="M31095"/>
    </row>
    <row r="31096" spans="13:13" x14ac:dyDescent="0.25">
      <c r="M31096"/>
    </row>
    <row r="31097" spans="13:13" x14ac:dyDescent="0.25">
      <c r="M31097"/>
    </row>
    <row r="31098" spans="13:13" x14ac:dyDescent="0.25">
      <c r="M31098"/>
    </row>
    <row r="31099" spans="13:13" x14ac:dyDescent="0.25">
      <c r="M31099"/>
    </row>
    <row r="31100" spans="13:13" x14ac:dyDescent="0.25">
      <c r="M31100"/>
    </row>
    <row r="31101" spans="13:13" x14ac:dyDescent="0.25">
      <c r="M31101"/>
    </row>
    <row r="31102" spans="13:13" x14ac:dyDescent="0.25">
      <c r="M31102"/>
    </row>
    <row r="31103" spans="13:13" x14ac:dyDescent="0.25">
      <c r="M31103"/>
    </row>
    <row r="31104" spans="13:13" x14ac:dyDescent="0.25">
      <c r="M31104"/>
    </row>
    <row r="31105" spans="13:13" x14ac:dyDescent="0.25">
      <c r="M31105"/>
    </row>
    <row r="31106" spans="13:13" x14ac:dyDescent="0.25">
      <c r="M31106"/>
    </row>
    <row r="31107" spans="13:13" x14ac:dyDescent="0.25">
      <c r="M31107"/>
    </row>
    <row r="31108" spans="13:13" x14ac:dyDescent="0.25">
      <c r="M31108"/>
    </row>
    <row r="31109" spans="13:13" x14ac:dyDescent="0.25">
      <c r="M31109"/>
    </row>
    <row r="31110" spans="13:13" x14ac:dyDescent="0.25">
      <c r="M31110"/>
    </row>
    <row r="31111" spans="13:13" x14ac:dyDescent="0.25">
      <c r="M31111"/>
    </row>
    <row r="31112" spans="13:13" x14ac:dyDescent="0.25">
      <c r="M31112"/>
    </row>
    <row r="31113" spans="13:13" x14ac:dyDescent="0.25">
      <c r="M31113"/>
    </row>
    <row r="31114" spans="13:13" x14ac:dyDescent="0.25">
      <c r="M31114"/>
    </row>
    <row r="31115" spans="13:13" x14ac:dyDescent="0.25">
      <c r="M31115"/>
    </row>
    <row r="31116" spans="13:13" x14ac:dyDescent="0.25">
      <c r="M31116"/>
    </row>
    <row r="31117" spans="13:13" x14ac:dyDescent="0.25">
      <c r="M31117"/>
    </row>
    <row r="31118" spans="13:13" x14ac:dyDescent="0.25">
      <c r="M31118"/>
    </row>
    <row r="31119" spans="13:13" x14ac:dyDescent="0.25">
      <c r="M31119"/>
    </row>
    <row r="31120" spans="13:13" x14ac:dyDescent="0.25">
      <c r="M31120"/>
    </row>
    <row r="31121" spans="13:13" x14ac:dyDescent="0.25">
      <c r="M31121"/>
    </row>
    <row r="31122" spans="13:13" x14ac:dyDescent="0.25">
      <c r="M31122"/>
    </row>
    <row r="31123" spans="13:13" x14ac:dyDescent="0.25">
      <c r="M31123"/>
    </row>
    <row r="31124" spans="13:13" x14ac:dyDescent="0.25">
      <c r="M31124"/>
    </row>
    <row r="31125" spans="13:13" x14ac:dyDescent="0.25">
      <c r="M31125"/>
    </row>
    <row r="31126" spans="13:13" x14ac:dyDescent="0.25">
      <c r="M31126"/>
    </row>
    <row r="31127" spans="13:13" x14ac:dyDescent="0.25">
      <c r="M31127"/>
    </row>
    <row r="31128" spans="13:13" x14ac:dyDescent="0.25">
      <c r="M31128"/>
    </row>
    <row r="31129" spans="13:13" x14ac:dyDescent="0.25">
      <c r="M31129"/>
    </row>
    <row r="31130" spans="13:13" x14ac:dyDescent="0.25">
      <c r="M31130"/>
    </row>
    <row r="31131" spans="13:13" x14ac:dyDescent="0.25">
      <c r="M31131"/>
    </row>
    <row r="31132" spans="13:13" x14ac:dyDescent="0.25">
      <c r="M31132"/>
    </row>
    <row r="31133" spans="13:13" x14ac:dyDescent="0.25">
      <c r="M31133"/>
    </row>
    <row r="31134" spans="13:13" x14ac:dyDescent="0.25">
      <c r="M31134"/>
    </row>
    <row r="31135" spans="13:13" x14ac:dyDescent="0.25">
      <c r="M31135"/>
    </row>
    <row r="31136" spans="13:13" x14ac:dyDescent="0.25">
      <c r="M31136"/>
    </row>
    <row r="31137" spans="13:13" x14ac:dyDescent="0.25">
      <c r="M31137"/>
    </row>
    <row r="31138" spans="13:13" x14ac:dyDescent="0.25">
      <c r="M31138"/>
    </row>
    <row r="31139" spans="13:13" x14ac:dyDescent="0.25">
      <c r="M31139"/>
    </row>
    <row r="31140" spans="13:13" x14ac:dyDescent="0.25">
      <c r="M31140"/>
    </row>
    <row r="31141" spans="13:13" x14ac:dyDescent="0.25">
      <c r="M31141"/>
    </row>
    <row r="31142" spans="13:13" x14ac:dyDescent="0.25">
      <c r="M31142"/>
    </row>
    <row r="31143" spans="13:13" x14ac:dyDescent="0.25">
      <c r="M31143"/>
    </row>
    <row r="31144" spans="13:13" x14ac:dyDescent="0.25">
      <c r="M31144"/>
    </row>
    <row r="31145" spans="13:13" x14ac:dyDescent="0.25">
      <c r="M31145"/>
    </row>
    <row r="31146" spans="13:13" x14ac:dyDescent="0.25">
      <c r="M31146"/>
    </row>
    <row r="31147" spans="13:13" x14ac:dyDescent="0.25">
      <c r="M31147"/>
    </row>
    <row r="31148" spans="13:13" x14ac:dyDescent="0.25">
      <c r="M31148"/>
    </row>
    <row r="31149" spans="13:13" x14ac:dyDescent="0.25">
      <c r="M31149"/>
    </row>
    <row r="31150" spans="13:13" x14ac:dyDescent="0.25">
      <c r="M31150"/>
    </row>
    <row r="31151" spans="13:13" x14ac:dyDescent="0.25">
      <c r="M31151"/>
    </row>
    <row r="31152" spans="13:13" x14ac:dyDescent="0.25">
      <c r="M31152"/>
    </row>
    <row r="31153" spans="13:13" x14ac:dyDescent="0.25">
      <c r="M31153"/>
    </row>
    <row r="31154" spans="13:13" x14ac:dyDescent="0.25">
      <c r="M31154"/>
    </row>
    <row r="31155" spans="13:13" x14ac:dyDescent="0.25">
      <c r="M31155"/>
    </row>
    <row r="31156" spans="13:13" x14ac:dyDescent="0.25">
      <c r="M31156"/>
    </row>
    <row r="31157" spans="13:13" x14ac:dyDescent="0.25">
      <c r="M31157"/>
    </row>
    <row r="31158" spans="13:13" x14ac:dyDescent="0.25">
      <c r="M31158"/>
    </row>
    <row r="31159" spans="13:13" x14ac:dyDescent="0.25">
      <c r="M31159"/>
    </row>
    <row r="31160" spans="13:13" x14ac:dyDescent="0.25">
      <c r="M31160"/>
    </row>
    <row r="31161" spans="13:13" x14ac:dyDescent="0.25">
      <c r="M31161"/>
    </row>
    <row r="31162" spans="13:13" x14ac:dyDescent="0.25">
      <c r="M31162"/>
    </row>
    <row r="31163" spans="13:13" x14ac:dyDescent="0.25">
      <c r="M31163"/>
    </row>
    <row r="31164" spans="13:13" x14ac:dyDescent="0.25">
      <c r="M31164"/>
    </row>
    <row r="31165" spans="13:13" x14ac:dyDescent="0.25">
      <c r="M31165"/>
    </row>
    <row r="31166" spans="13:13" x14ac:dyDescent="0.25">
      <c r="M31166"/>
    </row>
    <row r="31167" spans="13:13" x14ac:dyDescent="0.25">
      <c r="M31167"/>
    </row>
    <row r="31168" spans="13:13" x14ac:dyDescent="0.25">
      <c r="M31168"/>
    </row>
    <row r="31169" spans="13:13" x14ac:dyDescent="0.25">
      <c r="M31169"/>
    </row>
    <row r="31170" spans="13:13" x14ac:dyDescent="0.25">
      <c r="M31170"/>
    </row>
    <row r="31171" spans="13:13" x14ac:dyDescent="0.25">
      <c r="M31171"/>
    </row>
    <row r="31172" spans="13:13" x14ac:dyDescent="0.25">
      <c r="M31172"/>
    </row>
    <row r="31173" spans="13:13" x14ac:dyDescent="0.25">
      <c r="M31173"/>
    </row>
    <row r="31174" spans="13:13" x14ac:dyDescent="0.25">
      <c r="M31174"/>
    </row>
    <row r="31175" spans="13:13" x14ac:dyDescent="0.25">
      <c r="M31175"/>
    </row>
    <row r="31176" spans="13:13" x14ac:dyDescent="0.25">
      <c r="M31176"/>
    </row>
    <row r="31177" spans="13:13" x14ac:dyDescent="0.25">
      <c r="M31177"/>
    </row>
    <row r="31178" spans="13:13" x14ac:dyDescent="0.25">
      <c r="M31178"/>
    </row>
    <row r="31179" spans="13:13" x14ac:dyDescent="0.25">
      <c r="M31179"/>
    </row>
    <row r="31180" spans="13:13" x14ac:dyDescent="0.25">
      <c r="M31180"/>
    </row>
    <row r="31181" spans="13:13" x14ac:dyDescent="0.25">
      <c r="M31181"/>
    </row>
    <row r="31182" spans="13:13" x14ac:dyDescent="0.25">
      <c r="M31182"/>
    </row>
    <row r="31183" spans="13:13" x14ac:dyDescent="0.25">
      <c r="M31183"/>
    </row>
    <row r="31184" spans="13:13" x14ac:dyDescent="0.25">
      <c r="M31184"/>
    </row>
    <row r="31185" spans="13:13" x14ac:dyDescent="0.25">
      <c r="M31185"/>
    </row>
    <row r="31186" spans="13:13" x14ac:dyDescent="0.25">
      <c r="M31186"/>
    </row>
    <row r="31187" spans="13:13" x14ac:dyDescent="0.25">
      <c r="M31187"/>
    </row>
    <row r="31188" spans="13:13" x14ac:dyDescent="0.25">
      <c r="M31188"/>
    </row>
    <row r="31189" spans="13:13" x14ac:dyDescent="0.25">
      <c r="M31189"/>
    </row>
    <row r="31190" spans="13:13" x14ac:dyDescent="0.25">
      <c r="M31190"/>
    </row>
    <row r="31191" spans="13:13" x14ac:dyDescent="0.25">
      <c r="M31191"/>
    </row>
    <row r="31192" spans="13:13" x14ac:dyDescent="0.25">
      <c r="M31192"/>
    </row>
    <row r="31193" spans="13:13" x14ac:dyDescent="0.25">
      <c r="M31193"/>
    </row>
    <row r="31194" spans="13:13" x14ac:dyDescent="0.25">
      <c r="M31194"/>
    </row>
    <row r="31195" spans="13:13" x14ac:dyDescent="0.25">
      <c r="M31195"/>
    </row>
    <row r="31196" spans="13:13" x14ac:dyDescent="0.25">
      <c r="M31196"/>
    </row>
    <row r="31197" spans="13:13" x14ac:dyDescent="0.25">
      <c r="M31197"/>
    </row>
    <row r="31198" spans="13:13" x14ac:dyDescent="0.25">
      <c r="M31198"/>
    </row>
    <row r="31199" spans="13:13" x14ac:dyDescent="0.25">
      <c r="M31199"/>
    </row>
    <row r="31200" spans="13:13" x14ac:dyDescent="0.25">
      <c r="M31200"/>
    </row>
    <row r="31201" spans="13:13" x14ac:dyDescent="0.25">
      <c r="M31201"/>
    </row>
    <row r="31202" spans="13:13" x14ac:dyDescent="0.25">
      <c r="M31202"/>
    </row>
    <row r="31203" spans="13:13" x14ac:dyDescent="0.25">
      <c r="M31203"/>
    </row>
    <row r="31204" spans="13:13" x14ac:dyDescent="0.25">
      <c r="M31204"/>
    </row>
    <row r="31205" spans="13:13" x14ac:dyDescent="0.25">
      <c r="M31205"/>
    </row>
    <row r="31206" spans="13:13" x14ac:dyDescent="0.25">
      <c r="M31206"/>
    </row>
    <row r="31207" spans="13:13" x14ac:dyDescent="0.25">
      <c r="M31207"/>
    </row>
    <row r="31208" spans="13:13" x14ac:dyDescent="0.25">
      <c r="M31208"/>
    </row>
    <row r="31209" spans="13:13" x14ac:dyDescent="0.25">
      <c r="M31209"/>
    </row>
    <row r="31210" spans="13:13" x14ac:dyDescent="0.25">
      <c r="M31210"/>
    </row>
    <row r="31211" spans="13:13" x14ac:dyDescent="0.25">
      <c r="M31211"/>
    </row>
    <row r="31212" spans="13:13" x14ac:dyDescent="0.25">
      <c r="M31212"/>
    </row>
    <row r="31213" spans="13:13" x14ac:dyDescent="0.25">
      <c r="M31213"/>
    </row>
    <row r="31214" spans="13:13" x14ac:dyDescent="0.25">
      <c r="M31214"/>
    </row>
    <row r="31215" spans="13:13" x14ac:dyDescent="0.25">
      <c r="M31215"/>
    </row>
    <row r="31216" spans="13:13" x14ac:dyDescent="0.25">
      <c r="M31216"/>
    </row>
    <row r="31217" spans="13:13" x14ac:dyDescent="0.25">
      <c r="M31217"/>
    </row>
    <row r="31218" spans="13:13" x14ac:dyDescent="0.25">
      <c r="M31218"/>
    </row>
    <row r="31219" spans="13:13" x14ac:dyDescent="0.25">
      <c r="M31219"/>
    </row>
    <row r="31220" spans="13:13" x14ac:dyDescent="0.25">
      <c r="M31220"/>
    </row>
    <row r="31221" spans="13:13" x14ac:dyDescent="0.25">
      <c r="M31221"/>
    </row>
    <row r="31222" spans="13:13" x14ac:dyDescent="0.25">
      <c r="M31222"/>
    </row>
    <row r="31223" spans="13:13" x14ac:dyDescent="0.25">
      <c r="M31223"/>
    </row>
    <row r="31224" spans="13:13" x14ac:dyDescent="0.25">
      <c r="M31224"/>
    </row>
    <row r="31225" spans="13:13" x14ac:dyDescent="0.25">
      <c r="M31225"/>
    </row>
    <row r="31226" spans="13:13" x14ac:dyDescent="0.25">
      <c r="M31226"/>
    </row>
    <row r="31227" spans="13:13" x14ac:dyDescent="0.25">
      <c r="M31227"/>
    </row>
    <row r="31228" spans="13:13" x14ac:dyDescent="0.25">
      <c r="M31228"/>
    </row>
    <row r="31229" spans="13:13" x14ac:dyDescent="0.25">
      <c r="M31229"/>
    </row>
    <row r="31230" spans="13:13" x14ac:dyDescent="0.25">
      <c r="M31230"/>
    </row>
    <row r="31231" spans="13:13" x14ac:dyDescent="0.25">
      <c r="M31231"/>
    </row>
    <row r="31232" spans="13:13" x14ac:dyDescent="0.25">
      <c r="M31232"/>
    </row>
    <row r="31233" spans="13:13" x14ac:dyDescent="0.25">
      <c r="M31233"/>
    </row>
    <row r="31234" spans="13:13" x14ac:dyDescent="0.25">
      <c r="M31234"/>
    </row>
    <row r="31235" spans="13:13" x14ac:dyDescent="0.25">
      <c r="M31235"/>
    </row>
    <row r="31236" spans="13:13" x14ac:dyDescent="0.25">
      <c r="M31236"/>
    </row>
    <row r="31237" spans="13:13" x14ac:dyDescent="0.25">
      <c r="M31237"/>
    </row>
    <row r="31238" spans="13:13" x14ac:dyDescent="0.25">
      <c r="M31238"/>
    </row>
    <row r="31239" spans="13:13" x14ac:dyDescent="0.25">
      <c r="M31239"/>
    </row>
    <row r="31240" spans="13:13" x14ac:dyDescent="0.25">
      <c r="M31240"/>
    </row>
    <row r="31241" spans="13:13" x14ac:dyDescent="0.25">
      <c r="M31241"/>
    </row>
    <row r="31242" spans="13:13" x14ac:dyDescent="0.25">
      <c r="M31242"/>
    </row>
    <row r="31243" spans="13:13" x14ac:dyDescent="0.25">
      <c r="M31243"/>
    </row>
    <row r="31244" spans="13:13" x14ac:dyDescent="0.25">
      <c r="M31244"/>
    </row>
    <row r="31245" spans="13:13" x14ac:dyDescent="0.25">
      <c r="M31245"/>
    </row>
    <row r="31246" spans="13:13" x14ac:dyDescent="0.25">
      <c r="M31246"/>
    </row>
    <row r="31247" spans="13:13" x14ac:dyDescent="0.25">
      <c r="M31247"/>
    </row>
    <row r="31248" spans="13:13" x14ac:dyDescent="0.25">
      <c r="M31248"/>
    </row>
    <row r="31249" spans="13:13" x14ac:dyDescent="0.25">
      <c r="M31249"/>
    </row>
    <row r="31250" spans="13:13" x14ac:dyDescent="0.25">
      <c r="M31250"/>
    </row>
    <row r="31251" spans="13:13" x14ac:dyDescent="0.25">
      <c r="M31251"/>
    </row>
    <row r="31252" spans="13:13" x14ac:dyDescent="0.25">
      <c r="M31252"/>
    </row>
    <row r="31253" spans="13:13" x14ac:dyDescent="0.25">
      <c r="M31253"/>
    </row>
    <row r="31254" spans="13:13" x14ac:dyDescent="0.25">
      <c r="M31254"/>
    </row>
    <row r="31255" spans="13:13" x14ac:dyDescent="0.25">
      <c r="M31255"/>
    </row>
    <row r="31256" spans="13:13" x14ac:dyDescent="0.25">
      <c r="M31256"/>
    </row>
    <row r="31257" spans="13:13" x14ac:dyDescent="0.25">
      <c r="M31257"/>
    </row>
    <row r="31258" spans="13:13" x14ac:dyDescent="0.25">
      <c r="M31258"/>
    </row>
    <row r="31259" spans="13:13" x14ac:dyDescent="0.25">
      <c r="M31259"/>
    </row>
    <row r="31260" spans="13:13" x14ac:dyDescent="0.25">
      <c r="M31260"/>
    </row>
    <row r="31261" spans="13:13" x14ac:dyDescent="0.25">
      <c r="M31261"/>
    </row>
    <row r="31262" spans="13:13" x14ac:dyDescent="0.25">
      <c r="M31262"/>
    </row>
    <row r="31263" spans="13:13" x14ac:dyDescent="0.25">
      <c r="M31263"/>
    </row>
    <row r="31264" spans="13:13" x14ac:dyDescent="0.25">
      <c r="M31264"/>
    </row>
    <row r="31265" spans="13:13" x14ac:dyDescent="0.25">
      <c r="M31265"/>
    </row>
    <row r="31266" spans="13:13" x14ac:dyDescent="0.25">
      <c r="M31266"/>
    </row>
    <row r="31267" spans="13:13" x14ac:dyDescent="0.25">
      <c r="M31267"/>
    </row>
    <row r="31268" spans="13:13" x14ac:dyDescent="0.25">
      <c r="M31268"/>
    </row>
    <row r="31269" spans="13:13" x14ac:dyDescent="0.25">
      <c r="M31269"/>
    </row>
    <row r="31270" spans="13:13" x14ac:dyDescent="0.25">
      <c r="M31270"/>
    </row>
    <row r="31271" spans="13:13" x14ac:dyDescent="0.25">
      <c r="M31271"/>
    </row>
    <row r="31272" spans="13:13" x14ac:dyDescent="0.25">
      <c r="M31272"/>
    </row>
    <row r="31273" spans="13:13" x14ac:dyDescent="0.25">
      <c r="M31273"/>
    </row>
    <row r="31274" spans="13:13" x14ac:dyDescent="0.25">
      <c r="M31274"/>
    </row>
    <row r="31275" spans="13:13" x14ac:dyDescent="0.25">
      <c r="M31275"/>
    </row>
    <row r="31276" spans="13:13" x14ac:dyDescent="0.25">
      <c r="M31276"/>
    </row>
    <row r="31277" spans="13:13" x14ac:dyDescent="0.25">
      <c r="M31277"/>
    </row>
    <row r="31278" spans="13:13" x14ac:dyDescent="0.25">
      <c r="M31278"/>
    </row>
    <row r="31279" spans="13:13" x14ac:dyDescent="0.25">
      <c r="M31279"/>
    </row>
    <row r="31280" spans="13:13" x14ac:dyDescent="0.25">
      <c r="M31280"/>
    </row>
    <row r="31281" spans="13:13" x14ac:dyDescent="0.25">
      <c r="M31281"/>
    </row>
    <row r="31282" spans="13:13" x14ac:dyDescent="0.25">
      <c r="M31282"/>
    </row>
    <row r="31283" spans="13:13" x14ac:dyDescent="0.25">
      <c r="M31283"/>
    </row>
    <row r="31284" spans="13:13" x14ac:dyDescent="0.25">
      <c r="M31284"/>
    </row>
    <row r="31285" spans="13:13" x14ac:dyDescent="0.25">
      <c r="M31285"/>
    </row>
    <row r="31286" spans="13:13" x14ac:dyDescent="0.25">
      <c r="M31286"/>
    </row>
    <row r="31287" spans="13:13" x14ac:dyDescent="0.25">
      <c r="M31287"/>
    </row>
    <row r="31288" spans="13:13" x14ac:dyDescent="0.25">
      <c r="M31288"/>
    </row>
    <row r="31289" spans="13:13" x14ac:dyDescent="0.25">
      <c r="M31289"/>
    </row>
    <row r="31290" spans="13:13" x14ac:dyDescent="0.25">
      <c r="M31290"/>
    </row>
    <row r="31291" spans="13:13" x14ac:dyDescent="0.25">
      <c r="M31291"/>
    </row>
    <row r="31292" spans="13:13" x14ac:dyDescent="0.25">
      <c r="M31292"/>
    </row>
    <row r="31293" spans="13:13" x14ac:dyDescent="0.25">
      <c r="M31293"/>
    </row>
    <row r="31294" spans="13:13" x14ac:dyDescent="0.25">
      <c r="M31294"/>
    </row>
    <row r="31295" spans="13:13" x14ac:dyDescent="0.25">
      <c r="M31295"/>
    </row>
    <row r="31296" spans="13:13" x14ac:dyDescent="0.25">
      <c r="M31296"/>
    </row>
    <row r="31297" spans="13:13" x14ac:dyDescent="0.25">
      <c r="M31297"/>
    </row>
    <row r="31298" spans="13:13" x14ac:dyDescent="0.25">
      <c r="M31298"/>
    </row>
    <row r="31299" spans="13:13" x14ac:dyDescent="0.25">
      <c r="M31299"/>
    </row>
    <row r="31300" spans="13:13" x14ac:dyDescent="0.25">
      <c r="M31300"/>
    </row>
    <row r="31301" spans="13:13" x14ac:dyDescent="0.25">
      <c r="M31301"/>
    </row>
    <row r="31302" spans="13:13" x14ac:dyDescent="0.25">
      <c r="M31302"/>
    </row>
    <row r="31303" spans="13:13" x14ac:dyDescent="0.25">
      <c r="M31303"/>
    </row>
    <row r="31304" spans="13:13" x14ac:dyDescent="0.25">
      <c r="M31304"/>
    </row>
    <row r="31305" spans="13:13" x14ac:dyDescent="0.25">
      <c r="M31305"/>
    </row>
    <row r="31306" spans="13:13" x14ac:dyDescent="0.25">
      <c r="M31306"/>
    </row>
    <row r="31307" spans="13:13" x14ac:dyDescent="0.25">
      <c r="M31307"/>
    </row>
    <row r="31308" spans="13:13" x14ac:dyDescent="0.25">
      <c r="M31308"/>
    </row>
    <row r="31309" spans="13:13" x14ac:dyDescent="0.25">
      <c r="M31309"/>
    </row>
    <row r="31310" spans="13:13" x14ac:dyDescent="0.25">
      <c r="M31310"/>
    </row>
    <row r="31311" spans="13:13" x14ac:dyDescent="0.25">
      <c r="M31311"/>
    </row>
    <row r="31312" spans="13:13" x14ac:dyDescent="0.25">
      <c r="M31312"/>
    </row>
    <row r="31313" spans="13:13" x14ac:dyDescent="0.25">
      <c r="M31313"/>
    </row>
    <row r="31314" spans="13:13" x14ac:dyDescent="0.25">
      <c r="M31314"/>
    </row>
    <row r="31315" spans="13:13" x14ac:dyDescent="0.25">
      <c r="M31315"/>
    </row>
    <row r="31316" spans="13:13" x14ac:dyDescent="0.25">
      <c r="M31316"/>
    </row>
    <row r="31317" spans="13:13" x14ac:dyDescent="0.25">
      <c r="M31317"/>
    </row>
    <row r="31318" spans="13:13" x14ac:dyDescent="0.25">
      <c r="M31318"/>
    </row>
    <row r="31319" spans="13:13" x14ac:dyDescent="0.25">
      <c r="M31319"/>
    </row>
    <row r="31320" spans="13:13" x14ac:dyDescent="0.25">
      <c r="M31320"/>
    </row>
    <row r="31321" spans="13:13" x14ac:dyDescent="0.25">
      <c r="M31321"/>
    </row>
    <row r="31322" spans="13:13" x14ac:dyDescent="0.25">
      <c r="M31322"/>
    </row>
    <row r="31323" spans="13:13" x14ac:dyDescent="0.25">
      <c r="M31323"/>
    </row>
    <row r="31324" spans="13:13" x14ac:dyDescent="0.25">
      <c r="M31324"/>
    </row>
    <row r="31325" spans="13:13" x14ac:dyDescent="0.25">
      <c r="M31325"/>
    </row>
    <row r="31326" spans="13:13" x14ac:dyDescent="0.25">
      <c r="M31326"/>
    </row>
    <row r="31327" spans="13:13" x14ac:dyDescent="0.25">
      <c r="M31327"/>
    </row>
    <row r="31328" spans="13:13" x14ac:dyDescent="0.25">
      <c r="M31328"/>
    </row>
    <row r="31329" spans="13:13" x14ac:dyDescent="0.25">
      <c r="M31329"/>
    </row>
    <row r="31330" spans="13:13" x14ac:dyDescent="0.25">
      <c r="M31330"/>
    </row>
    <row r="31331" spans="13:13" x14ac:dyDescent="0.25">
      <c r="M31331"/>
    </row>
    <row r="31332" spans="13:13" x14ac:dyDescent="0.25">
      <c r="M31332"/>
    </row>
    <row r="31333" spans="13:13" x14ac:dyDescent="0.25">
      <c r="M31333"/>
    </row>
    <row r="31334" spans="13:13" x14ac:dyDescent="0.25">
      <c r="M31334"/>
    </row>
    <row r="31335" spans="13:13" x14ac:dyDescent="0.25">
      <c r="M31335"/>
    </row>
    <row r="31336" spans="13:13" x14ac:dyDescent="0.25">
      <c r="M31336"/>
    </row>
    <row r="31337" spans="13:13" x14ac:dyDescent="0.25">
      <c r="M31337"/>
    </row>
    <row r="31338" spans="13:13" x14ac:dyDescent="0.25">
      <c r="M31338"/>
    </row>
    <row r="31339" spans="13:13" x14ac:dyDescent="0.25">
      <c r="M31339"/>
    </row>
    <row r="31340" spans="13:13" x14ac:dyDescent="0.25">
      <c r="M31340"/>
    </row>
    <row r="31341" spans="13:13" x14ac:dyDescent="0.25">
      <c r="M31341"/>
    </row>
    <row r="31342" spans="13:13" x14ac:dyDescent="0.25">
      <c r="M31342"/>
    </row>
    <row r="31343" spans="13:13" x14ac:dyDescent="0.25">
      <c r="M31343"/>
    </row>
    <row r="31344" spans="13:13" x14ac:dyDescent="0.25">
      <c r="M31344"/>
    </row>
    <row r="31345" spans="13:13" x14ac:dyDescent="0.25">
      <c r="M31345"/>
    </row>
    <row r="31346" spans="13:13" x14ac:dyDescent="0.25">
      <c r="M31346"/>
    </row>
    <row r="31347" spans="13:13" x14ac:dyDescent="0.25">
      <c r="M31347"/>
    </row>
    <row r="31348" spans="13:13" x14ac:dyDescent="0.25">
      <c r="M31348"/>
    </row>
    <row r="31349" spans="13:13" x14ac:dyDescent="0.25">
      <c r="M31349"/>
    </row>
    <row r="31350" spans="13:13" x14ac:dyDescent="0.25">
      <c r="M31350"/>
    </row>
    <row r="31351" spans="13:13" x14ac:dyDescent="0.25">
      <c r="M31351"/>
    </row>
    <row r="31352" spans="13:13" x14ac:dyDescent="0.25">
      <c r="M31352"/>
    </row>
    <row r="31353" spans="13:13" x14ac:dyDescent="0.25">
      <c r="M31353"/>
    </row>
    <row r="31354" spans="13:13" x14ac:dyDescent="0.25">
      <c r="M31354"/>
    </row>
    <row r="31355" spans="13:13" x14ac:dyDescent="0.25">
      <c r="M31355"/>
    </row>
    <row r="31356" spans="13:13" x14ac:dyDescent="0.25">
      <c r="M31356"/>
    </row>
    <row r="31357" spans="13:13" x14ac:dyDescent="0.25">
      <c r="M31357"/>
    </row>
    <row r="31358" spans="13:13" x14ac:dyDescent="0.25">
      <c r="M31358"/>
    </row>
    <row r="31359" spans="13:13" x14ac:dyDescent="0.25">
      <c r="M31359"/>
    </row>
    <row r="31360" spans="13:13" x14ac:dyDescent="0.25">
      <c r="M31360"/>
    </row>
    <row r="31361" spans="13:13" x14ac:dyDescent="0.25">
      <c r="M31361"/>
    </row>
    <row r="31362" spans="13:13" x14ac:dyDescent="0.25">
      <c r="M31362"/>
    </row>
    <row r="31363" spans="13:13" x14ac:dyDescent="0.25">
      <c r="M31363"/>
    </row>
    <row r="31364" spans="13:13" x14ac:dyDescent="0.25">
      <c r="M31364"/>
    </row>
    <row r="31365" spans="13:13" x14ac:dyDescent="0.25">
      <c r="M31365"/>
    </row>
    <row r="31366" spans="13:13" x14ac:dyDescent="0.25">
      <c r="M31366"/>
    </row>
    <row r="31367" spans="13:13" x14ac:dyDescent="0.25">
      <c r="M31367"/>
    </row>
    <row r="31368" spans="13:13" x14ac:dyDescent="0.25">
      <c r="M31368"/>
    </row>
    <row r="31369" spans="13:13" x14ac:dyDescent="0.25">
      <c r="M31369"/>
    </row>
    <row r="31370" spans="13:13" x14ac:dyDescent="0.25">
      <c r="M31370"/>
    </row>
    <row r="31371" spans="13:13" x14ac:dyDescent="0.25">
      <c r="M31371"/>
    </row>
    <row r="31372" spans="13:13" x14ac:dyDescent="0.25">
      <c r="M31372"/>
    </row>
    <row r="31373" spans="13:13" x14ac:dyDescent="0.25">
      <c r="M31373"/>
    </row>
    <row r="31374" spans="13:13" x14ac:dyDescent="0.25">
      <c r="M31374"/>
    </row>
    <row r="31375" spans="13:13" x14ac:dyDescent="0.25">
      <c r="M31375"/>
    </row>
    <row r="31376" spans="13:13" x14ac:dyDescent="0.25">
      <c r="M31376"/>
    </row>
    <row r="31377" spans="13:13" x14ac:dyDescent="0.25">
      <c r="M31377"/>
    </row>
    <row r="31378" spans="13:13" x14ac:dyDescent="0.25">
      <c r="M31378"/>
    </row>
    <row r="31379" spans="13:13" x14ac:dyDescent="0.25">
      <c r="M31379"/>
    </row>
    <row r="31380" spans="13:13" x14ac:dyDescent="0.25">
      <c r="M31380"/>
    </row>
    <row r="31381" spans="13:13" x14ac:dyDescent="0.25">
      <c r="M31381"/>
    </row>
    <row r="31382" spans="13:13" x14ac:dyDescent="0.25">
      <c r="M31382"/>
    </row>
    <row r="31383" spans="13:13" x14ac:dyDescent="0.25">
      <c r="M31383"/>
    </row>
    <row r="31384" spans="13:13" x14ac:dyDescent="0.25">
      <c r="M31384"/>
    </row>
    <row r="31385" spans="13:13" x14ac:dyDescent="0.25">
      <c r="M31385"/>
    </row>
    <row r="31386" spans="13:13" x14ac:dyDescent="0.25">
      <c r="M31386"/>
    </row>
    <row r="31387" spans="13:13" x14ac:dyDescent="0.25">
      <c r="M31387"/>
    </row>
    <row r="31388" spans="13:13" x14ac:dyDescent="0.25">
      <c r="M31388"/>
    </row>
    <row r="31389" spans="13:13" x14ac:dyDescent="0.25">
      <c r="M31389"/>
    </row>
    <row r="31390" spans="13:13" x14ac:dyDescent="0.25">
      <c r="M31390"/>
    </row>
    <row r="31391" spans="13:13" x14ac:dyDescent="0.25">
      <c r="M31391"/>
    </row>
    <row r="31392" spans="13:13" x14ac:dyDescent="0.25">
      <c r="M31392"/>
    </row>
    <row r="31393" spans="13:13" x14ac:dyDescent="0.25">
      <c r="M31393"/>
    </row>
    <row r="31394" spans="13:13" x14ac:dyDescent="0.25">
      <c r="M31394"/>
    </row>
    <row r="31395" spans="13:13" x14ac:dyDescent="0.25">
      <c r="M31395"/>
    </row>
    <row r="31396" spans="13:13" x14ac:dyDescent="0.25">
      <c r="M31396"/>
    </row>
    <row r="31397" spans="13:13" x14ac:dyDescent="0.25">
      <c r="M31397"/>
    </row>
    <row r="31398" spans="13:13" x14ac:dyDescent="0.25">
      <c r="M31398"/>
    </row>
    <row r="31399" spans="13:13" x14ac:dyDescent="0.25">
      <c r="M31399"/>
    </row>
    <row r="31400" spans="13:13" x14ac:dyDescent="0.25">
      <c r="M31400"/>
    </row>
    <row r="31401" spans="13:13" x14ac:dyDescent="0.25">
      <c r="M31401"/>
    </row>
    <row r="31402" spans="13:13" x14ac:dyDescent="0.25">
      <c r="M31402"/>
    </row>
    <row r="31403" spans="13:13" x14ac:dyDescent="0.25">
      <c r="M31403"/>
    </row>
    <row r="31404" spans="13:13" x14ac:dyDescent="0.25">
      <c r="M31404"/>
    </row>
    <row r="31405" spans="13:13" x14ac:dyDescent="0.25">
      <c r="M31405"/>
    </row>
    <row r="31406" spans="13:13" x14ac:dyDescent="0.25">
      <c r="M31406"/>
    </row>
    <row r="31407" spans="13:13" x14ac:dyDescent="0.25">
      <c r="M31407"/>
    </row>
    <row r="31408" spans="13:13" x14ac:dyDescent="0.25">
      <c r="M31408"/>
    </row>
    <row r="31409" spans="13:13" x14ac:dyDescent="0.25">
      <c r="M31409"/>
    </row>
    <row r="31410" spans="13:13" x14ac:dyDescent="0.25">
      <c r="M31410"/>
    </row>
    <row r="31411" spans="13:13" x14ac:dyDescent="0.25">
      <c r="M31411"/>
    </row>
    <row r="31412" spans="13:13" x14ac:dyDescent="0.25">
      <c r="M31412"/>
    </row>
    <row r="31413" spans="13:13" x14ac:dyDescent="0.25">
      <c r="M31413"/>
    </row>
    <row r="31414" spans="13:13" x14ac:dyDescent="0.25">
      <c r="M31414"/>
    </row>
    <row r="31415" spans="13:13" x14ac:dyDescent="0.25">
      <c r="M31415"/>
    </row>
    <row r="31416" spans="13:13" x14ac:dyDescent="0.25">
      <c r="M31416"/>
    </row>
    <row r="31417" spans="13:13" x14ac:dyDescent="0.25">
      <c r="M31417"/>
    </row>
    <row r="31418" spans="13:13" x14ac:dyDescent="0.25">
      <c r="M31418"/>
    </row>
    <row r="31419" spans="13:13" x14ac:dyDescent="0.25">
      <c r="M31419"/>
    </row>
    <row r="31420" spans="13:13" x14ac:dyDescent="0.25">
      <c r="M31420"/>
    </row>
    <row r="31421" spans="13:13" x14ac:dyDescent="0.25">
      <c r="M31421"/>
    </row>
    <row r="31422" spans="13:13" x14ac:dyDescent="0.25">
      <c r="M31422"/>
    </row>
    <row r="31423" spans="13:13" x14ac:dyDescent="0.25">
      <c r="M31423"/>
    </row>
    <row r="31424" spans="13:13" x14ac:dyDescent="0.25">
      <c r="M31424"/>
    </row>
    <row r="31425" spans="13:13" x14ac:dyDescent="0.25">
      <c r="M31425"/>
    </row>
    <row r="31426" spans="13:13" x14ac:dyDescent="0.25">
      <c r="M31426"/>
    </row>
    <row r="31427" spans="13:13" x14ac:dyDescent="0.25">
      <c r="M31427"/>
    </row>
    <row r="31428" spans="13:13" x14ac:dyDescent="0.25">
      <c r="M31428"/>
    </row>
    <row r="31429" spans="13:13" x14ac:dyDescent="0.25">
      <c r="M31429"/>
    </row>
    <row r="31430" spans="13:13" x14ac:dyDescent="0.25">
      <c r="M31430"/>
    </row>
    <row r="31431" spans="13:13" x14ac:dyDescent="0.25">
      <c r="M31431"/>
    </row>
    <row r="31432" spans="13:13" x14ac:dyDescent="0.25">
      <c r="M31432"/>
    </row>
    <row r="31433" spans="13:13" x14ac:dyDescent="0.25">
      <c r="M31433"/>
    </row>
    <row r="31434" spans="13:13" x14ac:dyDescent="0.25">
      <c r="M31434"/>
    </row>
    <row r="31435" spans="13:13" x14ac:dyDescent="0.25">
      <c r="M31435"/>
    </row>
    <row r="31436" spans="13:13" x14ac:dyDescent="0.25">
      <c r="M31436"/>
    </row>
    <row r="31437" spans="13:13" x14ac:dyDescent="0.25">
      <c r="M31437"/>
    </row>
    <row r="31438" spans="13:13" x14ac:dyDescent="0.25">
      <c r="M31438"/>
    </row>
    <row r="31439" spans="13:13" x14ac:dyDescent="0.25">
      <c r="M31439"/>
    </row>
    <row r="31440" spans="13:13" x14ac:dyDescent="0.25">
      <c r="M31440"/>
    </row>
    <row r="31441" spans="13:13" x14ac:dyDescent="0.25">
      <c r="M31441"/>
    </row>
    <row r="31442" spans="13:13" x14ac:dyDescent="0.25">
      <c r="M31442"/>
    </row>
    <row r="31443" spans="13:13" x14ac:dyDescent="0.25">
      <c r="M31443"/>
    </row>
    <row r="31444" spans="13:13" x14ac:dyDescent="0.25">
      <c r="M31444"/>
    </row>
    <row r="31445" spans="13:13" x14ac:dyDescent="0.25">
      <c r="M31445"/>
    </row>
    <row r="31446" spans="13:13" x14ac:dyDescent="0.25">
      <c r="M31446"/>
    </row>
    <row r="31447" spans="13:13" x14ac:dyDescent="0.25">
      <c r="M31447"/>
    </row>
    <row r="31448" spans="13:13" x14ac:dyDescent="0.25">
      <c r="M31448"/>
    </row>
    <row r="31449" spans="13:13" x14ac:dyDescent="0.25">
      <c r="M31449"/>
    </row>
    <row r="31450" spans="13:13" x14ac:dyDescent="0.25">
      <c r="M31450"/>
    </row>
    <row r="31451" spans="13:13" x14ac:dyDescent="0.25">
      <c r="M31451"/>
    </row>
    <row r="31452" spans="13:13" x14ac:dyDescent="0.25">
      <c r="M31452"/>
    </row>
    <row r="31453" spans="13:13" x14ac:dyDescent="0.25">
      <c r="M31453"/>
    </row>
    <row r="31454" spans="13:13" x14ac:dyDescent="0.25">
      <c r="M31454"/>
    </row>
    <row r="31455" spans="13:13" x14ac:dyDescent="0.25">
      <c r="M31455"/>
    </row>
    <row r="31456" spans="13:13" x14ac:dyDescent="0.25">
      <c r="M31456"/>
    </row>
    <row r="31457" spans="13:13" x14ac:dyDescent="0.25">
      <c r="M31457"/>
    </row>
    <row r="31458" spans="13:13" x14ac:dyDescent="0.25">
      <c r="M31458"/>
    </row>
    <row r="31459" spans="13:13" x14ac:dyDescent="0.25">
      <c r="M31459"/>
    </row>
    <row r="31460" spans="13:13" x14ac:dyDescent="0.25">
      <c r="M31460"/>
    </row>
    <row r="31461" spans="13:13" x14ac:dyDescent="0.25">
      <c r="M31461"/>
    </row>
    <row r="31462" spans="13:13" x14ac:dyDescent="0.25">
      <c r="M31462"/>
    </row>
    <row r="31463" spans="13:13" x14ac:dyDescent="0.25">
      <c r="M31463"/>
    </row>
    <row r="31464" spans="13:13" x14ac:dyDescent="0.25">
      <c r="M31464"/>
    </row>
    <row r="31465" spans="13:13" x14ac:dyDescent="0.25">
      <c r="M31465"/>
    </row>
    <row r="31466" spans="13:13" x14ac:dyDescent="0.25">
      <c r="M31466"/>
    </row>
    <row r="31467" spans="13:13" x14ac:dyDescent="0.25">
      <c r="M31467"/>
    </row>
    <row r="31468" spans="13:13" x14ac:dyDescent="0.25">
      <c r="M31468"/>
    </row>
    <row r="31469" spans="13:13" x14ac:dyDescent="0.25">
      <c r="M31469"/>
    </row>
    <row r="31470" spans="13:13" x14ac:dyDescent="0.25">
      <c r="M31470"/>
    </row>
    <row r="31471" spans="13:13" x14ac:dyDescent="0.25">
      <c r="M31471"/>
    </row>
    <row r="31472" spans="13:13" x14ac:dyDescent="0.25">
      <c r="M31472"/>
    </row>
    <row r="31473" spans="13:13" x14ac:dyDescent="0.25">
      <c r="M31473"/>
    </row>
    <row r="31474" spans="13:13" x14ac:dyDescent="0.25">
      <c r="M31474"/>
    </row>
    <row r="31475" spans="13:13" x14ac:dyDescent="0.25">
      <c r="M31475"/>
    </row>
    <row r="31476" spans="13:13" x14ac:dyDescent="0.25">
      <c r="M31476"/>
    </row>
    <row r="31477" spans="13:13" x14ac:dyDescent="0.25">
      <c r="M31477"/>
    </row>
    <row r="31478" spans="13:13" x14ac:dyDescent="0.25">
      <c r="M31478"/>
    </row>
    <row r="31479" spans="13:13" x14ac:dyDescent="0.25">
      <c r="M31479"/>
    </row>
    <row r="31480" spans="13:13" x14ac:dyDescent="0.25">
      <c r="M31480"/>
    </row>
    <row r="31481" spans="13:13" x14ac:dyDescent="0.25">
      <c r="M31481"/>
    </row>
    <row r="31482" spans="13:13" x14ac:dyDescent="0.25">
      <c r="M31482"/>
    </row>
    <row r="31483" spans="13:13" x14ac:dyDescent="0.25">
      <c r="M31483"/>
    </row>
    <row r="31484" spans="13:13" x14ac:dyDescent="0.25">
      <c r="M31484"/>
    </row>
    <row r="31485" spans="13:13" x14ac:dyDescent="0.25">
      <c r="M31485"/>
    </row>
    <row r="31486" spans="13:13" x14ac:dyDescent="0.25">
      <c r="M31486"/>
    </row>
    <row r="31487" spans="13:13" x14ac:dyDescent="0.25">
      <c r="M31487"/>
    </row>
    <row r="31488" spans="13:13" x14ac:dyDescent="0.25">
      <c r="M31488"/>
    </row>
    <row r="31489" spans="13:13" x14ac:dyDescent="0.25">
      <c r="M31489"/>
    </row>
    <row r="31490" spans="13:13" x14ac:dyDescent="0.25">
      <c r="M31490"/>
    </row>
    <row r="31491" spans="13:13" x14ac:dyDescent="0.25">
      <c r="M31491"/>
    </row>
    <row r="31492" spans="13:13" x14ac:dyDescent="0.25">
      <c r="M31492"/>
    </row>
    <row r="31493" spans="13:13" x14ac:dyDescent="0.25">
      <c r="M31493"/>
    </row>
    <row r="31494" spans="13:13" x14ac:dyDescent="0.25">
      <c r="M31494"/>
    </row>
    <row r="31495" spans="13:13" x14ac:dyDescent="0.25">
      <c r="M31495"/>
    </row>
    <row r="31496" spans="13:13" x14ac:dyDescent="0.25">
      <c r="M31496"/>
    </row>
    <row r="31497" spans="13:13" x14ac:dyDescent="0.25">
      <c r="M31497"/>
    </row>
    <row r="31498" spans="13:13" x14ac:dyDescent="0.25">
      <c r="M31498"/>
    </row>
    <row r="31499" spans="13:13" x14ac:dyDescent="0.25">
      <c r="M31499"/>
    </row>
    <row r="31500" spans="13:13" x14ac:dyDescent="0.25">
      <c r="M31500"/>
    </row>
    <row r="31501" spans="13:13" x14ac:dyDescent="0.25">
      <c r="M31501"/>
    </row>
    <row r="31502" spans="13:13" x14ac:dyDescent="0.25">
      <c r="M31502"/>
    </row>
    <row r="31503" spans="13:13" x14ac:dyDescent="0.25">
      <c r="M31503"/>
    </row>
    <row r="31504" spans="13:13" x14ac:dyDescent="0.25">
      <c r="M31504"/>
    </row>
    <row r="31505" spans="13:13" x14ac:dyDescent="0.25">
      <c r="M31505"/>
    </row>
    <row r="31506" spans="13:13" x14ac:dyDescent="0.25">
      <c r="M31506"/>
    </row>
    <row r="31507" spans="13:13" x14ac:dyDescent="0.25">
      <c r="M31507"/>
    </row>
    <row r="31508" spans="13:13" x14ac:dyDescent="0.25">
      <c r="M31508"/>
    </row>
    <row r="31509" spans="13:13" x14ac:dyDescent="0.25">
      <c r="M31509"/>
    </row>
    <row r="31510" spans="13:13" x14ac:dyDescent="0.25">
      <c r="M31510"/>
    </row>
    <row r="31511" spans="13:13" x14ac:dyDescent="0.25">
      <c r="M31511"/>
    </row>
    <row r="31512" spans="13:13" x14ac:dyDescent="0.25">
      <c r="M31512"/>
    </row>
    <row r="31513" spans="13:13" x14ac:dyDescent="0.25">
      <c r="M31513"/>
    </row>
    <row r="31514" spans="13:13" x14ac:dyDescent="0.25">
      <c r="M31514"/>
    </row>
    <row r="31515" spans="13:13" x14ac:dyDescent="0.25">
      <c r="M31515"/>
    </row>
    <row r="31516" spans="13:13" x14ac:dyDescent="0.25">
      <c r="M31516"/>
    </row>
    <row r="31517" spans="13:13" x14ac:dyDescent="0.25">
      <c r="M31517"/>
    </row>
    <row r="31518" spans="13:13" x14ac:dyDescent="0.25">
      <c r="M31518"/>
    </row>
    <row r="31519" spans="13:13" x14ac:dyDescent="0.25">
      <c r="M31519"/>
    </row>
    <row r="31520" spans="13:13" x14ac:dyDescent="0.25">
      <c r="M31520"/>
    </row>
    <row r="31521" spans="13:13" x14ac:dyDescent="0.25">
      <c r="M31521"/>
    </row>
    <row r="31522" spans="13:13" x14ac:dyDescent="0.25">
      <c r="M31522"/>
    </row>
    <row r="31523" spans="13:13" x14ac:dyDescent="0.25">
      <c r="M31523"/>
    </row>
    <row r="31524" spans="13:13" x14ac:dyDescent="0.25">
      <c r="M31524"/>
    </row>
    <row r="31525" spans="13:13" x14ac:dyDescent="0.25">
      <c r="M31525"/>
    </row>
    <row r="31526" spans="13:13" x14ac:dyDescent="0.25">
      <c r="M31526"/>
    </row>
    <row r="31527" spans="13:13" x14ac:dyDescent="0.25">
      <c r="M31527"/>
    </row>
    <row r="31528" spans="13:13" x14ac:dyDescent="0.25">
      <c r="M31528"/>
    </row>
    <row r="31529" spans="13:13" x14ac:dyDescent="0.25">
      <c r="M31529"/>
    </row>
    <row r="31530" spans="13:13" x14ac:dyDescent="0.25">
      <c r="M31530"/>
    </row>
    <row r="31531" spans="13:13" x14ac:dyDescent="0.25">
      <c r="M31531"/>
    </row>
    <row r="31532" spans="13:13" x14ac:dyDescent="0.25">
      <c r="M31532"/>
    </row>
    <row r="31533" spans="13:13" x14ac:dyDescent="0.25">
      <c r="M31533"/>
    </row>
    <row r="31534" spans="13:13" x14ac:dyDescent="0.25">
      <c r="M31534"/>
    </row>
    <row r="31535" spans="13:13" x14ac:dyDescent="0.25">
      <c r="M31535"/>
    </row>
    <row r="31536" spans="13:13" x14ac:dyDescent="0.25">
      <c r="M31536"/>
    </row>
    <row r="31537" spans="13:13" x14ac:dyDescent="0.25">
      <c r="M31537"/>
    </row>
    <row r="31538" spans="13:13" x14ac:dyDescent="0.25">
      <c r="M31538"/>
    </row>
    <row r="31539" spans="13:13" x14ac:dyDescent="0.25">
      <c r="M31539"/>
    </row>
    <row r="31540" spans="13:13" x14ac:dyDescent="0.25">
      <c r="M31540"/>
    </row>
    <row r="31541" spans="13:13" x14ac:dyDescent="0.25">
      <c r="M31541"/>
    </row>
    <row r="31542" spans="13:13" x14ac:dyDescent="0.25">
      <c r="M31542"/>
    </row>
    <row r="31543" spans="13:13" x14ac:dyDescent="0.25">
      <c r="M31543"/>
    </row>
    <row r="31544" spans="13:13" x14ac:dyDescent="0.25">
      <c r="M31544"/>
    </row>
    <row r="31545" spans="13:13" x14ac:dyDescent="0.25">
      <c r="M31545"/>
    </row>
    <row r="31546" spans="13:13" x14ac:dyDescent="0.25">
      <c r="M31546"/>
    </row>
    <row r="31547" spans="13:13" x14ac:dyDescent="0.25">
      <c r="M31547"/>
    </row>
    <row r="31548" spans="13:13" x14ac:dyDescent="0.25">
      <c r="M31548"/>
    </row>
    <row r="31549" spans="13:13" x14ac:dyDescent="0.25">
      <c r="M31549"/>
    </row>
    <row r="31550" spans="13:13" x14ac:dyDescent="0.25">
      <c r="M31550"/>
    </row>
    <row r="31551" spans="13:13" x14ac:dyDescent="0.25">
      <c r="M31551"/>
    </row>
    <row r="31552" spans="13:13" x14ac:dyDescent="0.25">
      <c r="M31552"/>
    </row>
    <row r="31553" spans="13:13" x14ac:dyDescent="0.25">
      <c r="M31553"/>
    </row>
    <row r="31554" spans="13:13" x14ac:dyDescent="0.25">
      <c r="M31554"/>
    </row>
    <row r="31555" spans="13:13" x14ac:dyDescent="0.25">
      <c r="M31555"/>
    </row>
    <row r="31556" spans="13:13" x14ac:dyDescent="0.25">
      <c r="M31556"/>
    </row>
    <row r="31557" spans="13:13" x14ac:dyDescent="0.25">
      <c r="M31557"/>
    </row>
    <row r="31558" spans="13:13" x14ac:dyDescent="0.25">
      <c r="M31558"/>
    </row>
    <row r="31559" spans="13:13" x14ac:dyDescent="0.25">
      <c r="M31559"/>
    </row>
    <row r="31560" spans="13:13" x14ac:dyDescent="0.25">
      <c r="M31560"/>
    </row>
    <row r="31561" spans="13:13" x14ac:dyDescent="0.25">
      <c r="M31561"/>
    </row>
    <row r="31562" spans="13:13" x14ac:dyDescent="0.25">
      <c r="M31562"/>
    </row>
    <row r="31563" spans="13:13" x14ac:dyDescent="0.25">
      <c r="M31563"/>
    </row>
    <row r="31564" spans="13:13" x14ac:dyDescent="0.25">
      <c r="M31564"/>
    </row>
    <row r="31565" spans="13:13" x14ac:dyDescent="0.25">
      <c r="M31565"/>
    </row>
    <row r="31566" spans="13:13" x14ac:dyDescent="0.25">
      <c r="M31566"/>
    </row>
    <row r="31567" spans="13:13" x14ac:dyDescent="0.25">
      <c r="M31567"/>
    </row>
    <row r="31568" spans="13:13" x14ac:dyDescent="0.25">
      <c r="M31568"/>
    </row>
    <row r="31569" spans="13:13" x14ac:dyDescent="0.25">
      <c r="M31569"/>
    </row>
    <row r="31570" spans="13:13" x14ac:dyDescent="0.25">
      <c r="M31570"/>
    </row>
    <row r="31571" spans="13:13" x14ac:dyDescent="0.25">
      <c r="M31571"/>
    </row>
    <row r="31572" spans="13:13" x14ac:dyDescent="0.25">
      <c r="M31572"/>
    </row>
    <row r="31573" spans="13:13" x14ac:dyDescent="0.25">
      <c r="M31573"/>
    </row>
    <row r="31574" spans="13:13" x14ac:dyDescent="0.25">
      <c r="M31574"/>
    </row>
    <row r="31575" spans="13:13" x14ac:dyDescent="0.25">
      <c r="M31575"/>
    </row>
    <row r="31576" spans="13:13" x14ac:dyDescent="0.25">
      <c r="M31576"/>
    </row>
    <row r="31577" spans="13:13" x14ac:dyDescent="0.25">
      <c r="M31577"/>
    </row>
    <row r="31578" spans="13:13" x14ac:dyDescent="0.25">
      <c r="M31578"/>
    </row>
    <row r="31579" spans="13:13" x14ac:dyDescent="0.25">
      <c r="M31579"/>
    </row>
    <row r="31580" spans="13:13" x14ac:dyDescent="0.25">
      <c r="M31580"/>
    </row>
    <row r="31581" spans="13:13" x14ac:dyDescent="0.25">
      <c r="M31581"/>
    </row>
    <row r="31582" spans="13:13" x14ac:dyDescent="0.25">
      <c r="M31582"/>
    </row>
    <row r="31583" spans="13:13" x14ac:dyDescent="0.25">
      <c r="M31583"/>
    </row>
    <row r="31584" spans="13:13" x14ac:dyDescent="0.25">
      <c r="M31584"/>
    </row>
    <row r="31585" spans="13:13" x14ac:dyDescent="0.25">
      <c r="M31585"/>
    </row>
    <row r="31586" spans="13:13" x14ac:dyDescent="0.25">
      <c r="M31586"/>
    </row>
    <row r="31587" spans="13:13" x14ac:dyDescent="0.25">
      <c r="M31587"/>
    </row>
    <row r="31588" spans="13:13" x14ac:dyDescent="0.25">
      <c r="M31588"/>
    </row>
    <row r="31589" spans="13:13" x14ac:dyDescent="0.25">
      <c r="M31589"/>
    </row>
    <row r="31590" spans="13:13" x14ac:dyDescent="0.25">
      <c r="M31590"/>
    </row>
    <row r="31591" spans="13:13" x14ac:dyDescent="0.25">
      <c r="M31591"/>
    </row>
    <row r="31592" spans="13:13" x14ac:dyDescent="0.25">
      <c r="M31592"/>
    </row>
    <row r="31593" spans="13:13" x14ac:dyDescent="0.25">
      <c r="M31593"/>
    </row>
    <row r="31594" spans="13:13" x14ac:dyDescent="0.25">
      <c r="M31594"/>
    </row>
    <row r="31595" spans="13:13" x14ac:dyDescent="0.25">
      <c r="M31595"/>
    </row>
    <row r="31596" spans="13:13" x14ac:dyDescent="0.25">
      <c r="M31596"/>
    </row>
    <row r="31597" spans="13:13" x14ac:dyDescent="0.25">
      <c r="M31597"/>
    </row>
    <row r="31598" spans="13:13" x14ac:dyDescent="0.25">
      <c r="M31598"/>
    </row>
    <row r="31599" spans="13:13" x14ac:dyDescent="0.25">
      <c r="M31599"/>
    </row>
    <row r="31600" spans="13:13" x14ac:dyDescent="0.25">
      <c r="M31600"/>
    </row>
    <row r="31601" spans="13:13" x14ac:dyDescent="0.25">
      <c r="M31601"/>
    </row>
    <row r="31602" spans="13:13" x14ac:dyDescent="0.25">
      <c r="M31602"/>
    </row>
    <row r="31603" spans="13:13" x14ac:dyDescent="0.25">
      <c r="M31603"/>
    </row>
    <row r="31604" spans="13:13" x14ac:dyDescent="0.25">
      <c r="M31604"/>
    </row>
    <row r="31605" spans="13:13" x14ac:dyDescent="0.25">
      <c r="M31605"/>
    </row>
    <row r="31606" spans="13:13" x14ac:dyDescent="0.25">
      <c r="M31606"/>
    </row>
    <row r="31607" spans="13:13" x14ac:dyDescent="0.25">
      <c r="M31607"/>
    </row>
    <row r="31608" spans="13:13" x14ac:dyDescent="0.25">
      <c r="M31608"/>
    </row>
    <row r="31609" spans="13:13" x14ac:dyDescent="0.25">
      <c r="M31609"/>
    </row>
    <row r="31610" spans="13:13" x14ac:dyDescent="0.25">
      <c r="M31610"/>
    </row>
    <row r="31611" spans="13:13" x14ac:dyDescent="0.25">
      <c r="M31611"/>
    </row>
    <row r="31612" spans="13:13" x14ac:dyDescent="0.25">
      <c r="M31612"/>
    </row>
    <row r="31613" spans="13:13" x14ac:dyDescent="0.25">
      <c r="M31613"/>
    </row>
    <row r="31614" spans="13:13" x14ac:dyDescent="0.25">
      <c r="M31614"/>
    </row>
    <row r="31615" spans="13:13" x14ac:dyDescent="0.25">
      <c r="M31615"/>
    </row>
    <row r="31616" spans="13:13" x14ac:dyDescent="0.25">
      <c r="M31616"/>
    </row>
    <row r="31617" spans="13:13" x14ac:dyDescent="0.25">
      <c r="M31617"/>
    </row>
    <row r="31618" spans="13:13" x14ac:dyDescent="0.25">
      <c r="M31618"/>
    </row>
    <row r="31619" spans="13:13" x14ac:dyDescent="0.25">
      <c r="M31619"/>
    </row>
    <row r="31620" spans="13:13" x14ac:dyDescent="0.25">
      <c r="M31620"/>
    </row>
    <row r="31621" spans="13:13" x14ac:dyDescent="0.25">
      <c r="M31621"/>
    </row>
    <row r="31622" spans="13:13" x14ac:dyDescent="0.25">
      <c r="M31622"/>
    </row>
    <row r="31623" spans="13:13" x14ac:dyDescent="0.25">
      <c r="M31623"/>
    </row>
    <row r="31624" spans="13:13" x14ac:dyDescent="0.25">
      <c r="M31624"/>
    </row>
    <row r="31625" spans="13:13" x14ac:dyDescent="0.25">
      <c r="M31625"/>
    </row>
    <row r="31626" spans="13:13" x14ac:dyDescent="0.25">
      <c r="M31626"/>
    </row>
    <row r="31627" spans="13:13" x14ac:dyDescent="0.25">
      <c r="M31627"/>
    </row>
    <row r="31628" spans="13:13" x14ac:dyDescent="0.25">
      <c r="M31628"/>
    </row>
    <row r="31629" spans="13:13" x14ac:dyDescent="0.25">
      <c r="M31629"/>
    </row>
    <row r="31630" spans="13:13" x14ac:dyDescent="0.25">
      <c r="M31630"/>
    </row>
    <row r="31631" spans="13:13" x14ac:dyDescent="0.25">
      <c r="M31631"/>
    </row>
    <row r="31632" spans="13:13" x14ac:dyDescent="0.25">
      <c r="M31632"/>
    </row>
    <row r="31633" spans="13:13" x14ac:dyDescent="0.25">
      <c r="M31633"/>
    </row>
    <row r="31634" spans="13:13" x14ac:dyDescent="0.25">
      <c r="M31634"/>
    </row>
    <row r="31635" spans="13:13" x14ac:dyDescent="0.25">
      <c r="M31635"/>
    </row>
    <row r="31636" spans="13:13" x14ac:dyDescent="0.25">
      <c r="M31636"/>
    </row>
    <row r="31637" spans="13:13" x14ac:dyDescent="0.25">
      <c r="M31637"/>
    </row>
    <row r="31638" spans="13:13" x14ac:dyDescent="0.25">
      <c r="M31638"/>
    </row>
    <row r="31639" spans="13:13" x14ac:dyDescent="0.25">
      <c r="M31639"/>
    </row>
    <row r="31640" spans="13:13" x14ac:dyDescent="0.25">
      <c r="M31640"/>
    </row>
    <row r="31641" spans="13:13" x14ac:dyDescent="0.25">
      <c r="M31641"/>
    </row>
    <row r="31642" spans="13:13" x14ac:dyDescent="0.25">
      <c r="M31642"/>
    </row>
    <row r="31643" spans="13:13" x14ac:dyDescent="0.25">
      <c r="M31643"/>
    </row>
    <row r="31644" spans="13:13" x14ac:dyDescent="0.25">
      <c r="M31644"/>
    </row>
    <row r="31645" spans="13:13" x14ac:dyDescent="0.25">
      <c r="M31645"/>
    </row>
    <row r="31646" spans="13:13" x14ac:dyDescent="0.25">
      <c r="M31646"/>
    </row>
    <row r="31647" spans="13:13" x14ac:dyDescent="0.25">
      <c r="M31647"/>
    </row>
    <row r="31648" spans="13:13" x14ac:dyDescent="0.25">
      <c r="M31648"/>
    </row>
    <row r="31649" spans="13:13" x14ac:dyDescent="0.25">
      <c r="M31649"/>
    </row>
    <row r="31650" spans="13:13" x14ac:dyDescent="0.25">
      <c r="M31650"/>
    </row>
    <row r="31651" spans="13:13" x14ac:dyDescent="0.25">
      <c r="M31651"/>
    </row>
    <row r="31652" spans="13:13" x14ac:dyDescent="0.25">
      <c r="M31652"/>
    </row>
    <row r="31653" spans="13:13" x14ac:dyDescent="0.25">
      <c r="M31653"/>
    </row>
    <row r="31654" spans="13:13" x14ac:dyDescent="0.25">
      <c r="M31654"/>
    </row>
    <row r="31655" spans="13:13" x14ac:dyDescent="0.25">
      <c r="M31655"/>
    </row>
    <row r="31656" spans="13:13" x14ac:dyDescent="0.25">
      <c r="M31656"/>
    </row>
    <row r="31657" spans="13:13" x14ac:dyDescent="0.25">
      <c r="M31657"/>
    </row>
    <row r="31658" spans="13:13" x14ac:dyDescent="0.25">
      <c r="M31658"/>
    </row>
    <row r="31659" spans="13:13" x14ac:dyDescent="0.25">
      <c r="M31659"/>
    </row>
    <row r="31660" spans="13:13" x14ac:dyDescent="0.25">
      <c r="M31660"/>
    </row>
    <row r="31661" spans="13:13" x14ac:dyDescent="0.25">
      <c r="M31661"/>
    </row>
    <row r="31662" spans="13:13" x14ac:dyDescent="0.25">
      <c r="M31662"/>
    </row>
    <row r="31663" spans="13:13" x14ac:dyDescent="0.25">
      <c r="M31663"/>
    </row>
    <row r="31664" spans="13:13" x14ac:dyDescent="0.25">
      <c r="M31664"/>
    </row>
    <row r="31665" spans="13:13" x14ac:dyDescent="0.25">
      <c r="M31665"/>
    </row>
    <row r="31666" spans="13:13" x14ac:dyDescent="0.25">
      <c r="M31666"/>
    </row>
    <row r="31667" spans="13:13" x14ac:dyDescent="0.25">
      <c r="M31667"/>
    </row>
    <row r="31668" spans="13:13" x14ac:dyDescent="0.25">
      <c r="M31668"/>
    </row>
    <row r="31669" spans="13:13" x14ac:dyDescent="0.25">
      <c r="M31669"/>
    </row>
    <row r="31670" spans="13:13" x14ac:dyDescent="0.25">
      <c r="M31670"/>
    </row>
    <row r="31671" spans="13:13" x14ac:dyDescent="0.25">
      <c r="M31671"/>
    </row>
    <row r="31672" spans="13:13" x14ac:dyDescent="0.25">
      <c r="M31672"/>
    </row>
    <row r="31673" spans="13:13" x14ac:dyDescent="0.25">
      <c r="M31673"/>
    </row>
    <row r="31674" spans="13:13" x14ac:dyDescent="0.25">
      <c r="M31674"/>
    </row>
    <row r="31675" spans="13:13" x14ac:dyDescent="0.25">
      <c r="M31675"/>
    </row>
    <row r="31676" spans="13:13" x14ac:dyDescent="0.25">
      <c r="M31676"/>
    </row>
    <row r="31677" spans="13:13" x14ac:dyDescent="0.25">
      <c r="M31677"/>
    </row>
    <row r="31678" spans="13:13" x14ac:dyDescent="0.25">
      <c r="M31678"/>
    </row>
    <row r="31679" spans="13:13" x14ac:dyDescent="0.25">
      <c r="M31679"/>
    </row>
    <row r="31680" spans="13:13" x14ac:dyDescent="0.25">
      <c r="M31680"/>
    </row>
    <row r="31681" spans="13:13" x14ac:dyDescent="0.25">
      <c r="M31681"/>
    </row>
    <row r="31682" spans="13:13" x14ac:dyDescent="0.25">
      <c r="M31682"/>
    </row>
    <row r="31683" spans="13:13" x14ac:dyDescent="0.25">
      <c r="M31683"/>
    </row>
    <row r="31684" spans="13:13" x14ac:dyDescent="0.25">
      <c r="M31684"/>
    </row>
    <row r="31685" spans="13:13" x14ac:dyDescent="0.25">
      <c r="M31685"/>
    </row>
    <row r="31686" spans="13:13" x14ac:dyDescent="0.25">
      <c r="M31686"/>
    </row>
    <row r="31687" spans="13:13" x14ac:dyDescent="0.25">
      <c r="M31687"/>
    </row>
    <row r="31688" spans="13:13" x14ac:dyDescent="0.25">
      <c r="M31688"/>
    </row>
    <row r="31689" spans="13:13" x14ac:dyDescent="0.25">
      <c r="M31689"/>
    </row>
    <row r="31690" spans="13:13" x14ac:dyDescent="0.25">
      <c r="M31690"/>
    </row>
    <row r="31691" spans="13:13" x14ac:dyDescent="0.25">
      <c r="M31691"/>
    </row>
    <row r="31692" spans="13:13" x14ac:dyDescent="0.25">
      <c r="M31692"/>
    </row>
    <row r="31693" spans="13:13" x14ac:dyDescent="0.25">
      <c r="M31693"/>
    </row>
    <row r="31694" spans="13:13" x14ac:dyDescent="0.25">
      <c r="M31694"/>
    </row>
    <row r="31695" spans="13:13" x14ac:dyDescent="0.25">
      <c r="M31695"/>
    </row>
    <row r="31696" spans="13:13" x14ac:dyDescent="0.25">
      <c r="M31696"/>
    </row>
    <row r="31697" spans="13:13" x14ac:dyDescent="0.25">
      <c r="M31697"/>
    </row>
    <row r="31698" spans="13:13" x14ac:dyDescent="0.25">
      <c r="M31698"/>
    </row>
    <row r="31699" spans="13:13" x14ac:dyDescent="0.25">
      <c r="M31699"/>
    </row>
    <row r="31700" spans="13:13" x14ac:dyDescent="0.25">
      <c r="M31700"/>
    </row>
    <row r="31701" spans="13:13" x14ac:dyDescent="0.25">
      <c r="M31701"/>
    </row>
    <row r="31702" spans="13:13" x14ac:dyDescent="0.25">
      <c r="M31702"/>
    </row>
    <row r="31703" spans="13:13" x14ac:dyDescent="0.25">
      <c r="M31703"/>
    </row>
    <row r="31704" spans="13:13" x14ac:dyDescent="0.25">
      <c r="M31704"/>
    </row>
    <row r="31705" spans="13:13" x14ac:dyDescent="0.25">
      <c r="M31705"/>
    </row>
    <row r="31706" spans="13:13" x14ac:dyDescent="0.25">
      <c r="M31706"/>
    </row>
    <row r="31707" spans="13:13" x14ac:dyDescent="0.25">
      <c r="M31707"/>
    </row>
    <row r="31708" spans="13:13" x14ac:dyDescent="0.25">
      <c r="M31708"/>
    </row>
    <row r="31709" spans="13:13" x14ac:dyDescent="0.25">
      <c r="M31709"/>
    </row>
    <row r="31710" spans="13:13" x14ac:dyDescent="0.25">
      <c r="M31710"/>
    </row>
    <row r="31711" spans="13:13" x14ac:dyDescent="0.25">
      <c r="M31711"/>
    </row>
    <row r="31712" spans="13:13" x14ac:dyDescent="0.25">
      <c r="M31712"/>
    </row>
    <row r="31713" spans="13:13" x14ac:dyDescent="0.25">
      <c r="M31713"/>
    </row>
    <row r="31714" spans="13:13" x14ac:dyDescent="0.25">
      <c r="M31714"/>
    </row>
    <row r="31715" spans="13:13" x14ac:dyDescent="0.25">
      <c r="M31715"/>
    </row>
    <row r="31716" spans="13:13" x14ac:dyDescent="0.25">
      <c r="M31716"/>
    </row>
    <row r="31717" spans="13:13" x14ac:dyDescent="0.25">
      <c r="M31717"/>
    </row>
    <row r="31718" spans="13:13" x14ac:dyDescent="0.25">
      <c r="M31718"/>
    </row>
    <row r="31719" spans="13:13" x14ac:dyDescent="0.25">
      <c r="M31719"/>
    </row>
    <row r="31720" spans="13:13" x14ac:dyDescent="0.25">
      <c r="M31720"/>
    </row>
    <row r="31721" spans="13:13" x14ac:dyDescent="0.25">
      <c r="M31721"/>
    </row>
    <row r="31722" spans="13:13" x14ac:dyDescent="0.25">
      <c r="M31722"/>
    </row>
    <row r="31723" spans="13:13" x14ac:dyDescent="0.25">
      <c r="M31723"/>
    </row>
    <row r="31724" spans="13:13" x14ac:dyDescent="0.25">
      <c r="M31724"/>
    </row>
    <row r="31725" spans="13:13" x14ac:dyDescent="0.25">
      <c r="M31725"/>
    </row>
    <row r="31726" spans="13:13" x14ac:dyDescent="0.25">
      <c r="M31726"/>
    </row>
    <row r="31727" spans="13:13" x14ac:dyDescent="0.25">
      <c r="M31727"/>
    </row>
    <row r="31728" spans="13:13" x14ac:dyDescent="0.25">
      <c r="M31728"/>
    </row>
    <row r="31729" spans="13:13" x14ac:dyDescent="0.25">
      <c r="M31729"/>
    </row>
    <row r="31730" spans="13:13" x14ac:dyDescent="0.25">
      <c r="M31730"/>
    </row>
    <row r="31731" spans="13:13" x14ac:dyDescent="0.25">
      <c r="M31731"/>
    </row>
    <row r="31732" spans="13:13" x14ac:dyDescent="0.25">
      <c r="M31732"/>
    </row>
    <row r="31733" spans="13:13" x14ac:dyDescent="0.25">
      <c r="M31733"/>
    </row>
    <row r="31734" spans="13:13" x14ac:dyDescent="0.25">
      <c r="M31734"/>
    </row>
    <row r="31735" spans="13:13" x14ac:dyDescent="0.25">
      <c r="M31735"/>
    </row>
    <row r="31736" spans="13:13" x14ac:dyDescent="0.25">
      <c r="M31736"/>
    </row>
    <row r="31737" spans="13:13" x14ac:dyDescent="0.25">
      <c r="M31737"/>
    </row>
    <row r="31738" spans="13:13" x14ac:dyDescent="0.25">
      <c r="M31738"/>
    </row>
    <row r="31739" spans="13:13" x14ac:dyDescent="0.25">
      <c r="M31739"/>
    </row>
    <row r="31740" spans="13:13" x14ac:dyDescent="0.25">
      <c r="M31740"/>
    </row>
    <row r="31741" spans="13:13" x14ac:dyDescent="0.25">
      <c r="M31741"/>
    </row>
    <row r="31742" spans="13:13" x14ac:dyDescent="0.25">
      <c r="M31742"/>
    </row>
    <row r="31743" spans="13:13" x14ac:dyDescent="0.25">
      <c r="M31743"/>
    </row>
    <row r="31744" spans="13:13" x14ac:dyDescent="0.25">
      <c r="M31744"/>
    </row>
    <row r="31745" spans="13:13" x14ac:dyDescent="0.25">
      <c r="M31745"/>
    </row>
    <row r="31746" spans="13:13" x14ac:dyDescent="0.25">
      <c r="M31746"/>
    </row>
    <row r="31747" spans="13:13" x14ac:dyDescent="0.25">
      <c r="M31747"/>
    </row>
    <row r="31748" spans="13:13" x14ac:dyDescent="0.25">
      <c r="M31748"/>
    </row>
    <row r="31749" spans="13:13" x14ac:dyDescent="0.25">
      <c r="M31749"/>
    </row>
    <row r="31750" spans="13:13" x14ac:dyDescent="0.25">
      <c r="M31750"/>
    </row>
    <row r="31751" spans="13:13" x14ac:dyDescent="0.25">
      <c r="M31751"/>
    </row>
    <row r="31752" spans="13:13" x14ac:dyDescent="0.25">
      <c r="M31752"/>
    </row>
    <row r="31753" spans="13:13" x14ac:dyDescent="0.25">
      <c r="M31753"/>
    </row>
    <row r="31754" spans="13:13" x14ac:dyDescent="0.25">
      <c r="M31754"/>
    </row>
    <row r="31755" spans="13:13" x14ac:dyDescent="0.25">
      <c r="M31755"/>
    </row>
    <row r="31756" spans="13:13" x14ac:dyDescent="0.25">
      <c r="M31756"/>
    </row>
    <row r="31757" spans="13:13" x14ac:dyDescent="0.25">
      <c r="M31757"/>
    </row>
    <row r="31758" spans="13:13" x14ac:dyDescent="0.25">
      <c r="M31758"/>
    </row>
    <row r="31759" spans="13:13" x14ac:dyDescent="0.25">
      <c r="M31759"/>
    </row>
    <row r="31760" spans="13:13" x14ac:dyDescent="0.25">
      <c r="M31760"/>
    </row>
    <row r="31761" spans="13:13" x14ac:dyDescent="0.25">
      <c r="M31761"/>
    </row>
    <row r="31762" spans="13:13" x14ac:dyDescent="0.25">
      <c r="M31762"/>
    </row>
    <row r="31763" spans="13:13" x14ac:dyDescent="0.25">
      <c r="M31763"/>
    </row>
    <row r="31764" spans="13:13" x14ac:dyDescent="0.25">
      <c r="M31764"/>
    </row>
    <row r="31765" spans="13:13" x14ac:dyDescent="0.25">
      <c r="M31765"/>
    </row>
    <row r="31766" spans="13:13" x14ac:dyDescent="0.25">
      <c r="M31766"/>
    </row>
    <row r="31767" spans="13:13" x14ac:dyDescent="0.25">
      <c r="M31767"/>
    </row>
    <row r="31768" spans="13:13" x14ac:dyDescent="0.25">
      <c r="M31768"/>
    </row>
    <row r="31769" spans="13:13" x14ac:dyDescent="0.25">
      <c r="M31769"/>
    </row>
    <row r="31770" spans="13:13" x14ac:dyDescent="0.25">
      <c r="M31770"/>
    </row>
    <row r="31771" spans="13:13" x14ac:dyDescent="0.25">
      <c r="M31771"/>
    </row>
    <row r="31772" spans="13:13" x14ac:dyDescent="0.25">
      <c r="M31772"/>
    </row>
    <row r="31773" spans="13:13" x14ac:dyDescent="0.25">
      <c r="M31773"/>
    </row>
    <row r="31774" spans="13:13" x14ac:dyDescent="0.25">
      <c r="M31774"/>
    </row>
    <row r="31775" spans="13:13" x14ac:dyDescent="0.25">
      <c r="M31775"/>
    </row>
    <row r="31776" spans="13:13" x14ac:dyDescent="0.25">
      <c r="M31776"/>
    </row>
    <row r="31777" spans="13:13" x14ac:dyDescent="0.25">
      <c r="M31777"/>
    </row>
    <row r="31778" spans="13:13" x14ac:dyDescent="0.25">
      <c r="M31778"/>
    </row>
    <row r="31779" spans="13:13" x14ac:dyDescent="0.25">
      <c r="M31779"/>
    </row>
    <row r="31780" spans="13:13" x14ac:dyDescent="0.25">
      <c r="M31780"/>
    </row>
    <row r="31781" spans="13:13" x14ac:dyDescent="0.25">
      <c r="M31781"/>
    </row>
    <row r="31782" spans="13:13" x14ac:dyDescent="0.25">
      <c r="M31782"/>
    </row>
    <row r="31783" spans="13:13" x14ac:dyDescent="0.25">
      <c r="M31783"/>
    </row>
    <row r="31784" spans="13:13" x14ac:dyDescent="0.25">
      <c r="M31784"/>
    </row>
    <row r="31785" spans="13:13" x14ac:dyDescent="0.25">
      <c r="M31785"/>
    </row>
    <row r="31786" spans="13:13" x14ac:dyDescent="0.25">
      <c r="M31786"/>
    </row>
    <row r="31787" spans="13:13" x14ac:dyDescent="0.25">
      <c r="M31787"/>
    </row>
    <row r="31788" spans="13:13" x14ac:dyDescent="0.25">
      <c r="M31788"/>
    </row>
    <row r="31789" spans="13:13" x14ac:dyDescent="0.25">
      <c r="M31789"/>
    </row>
    <row r="31790" spans="13:13" x14ac:dyDescent="0.25">
      <c r="M31790"/>
    </row>
    <row r="31791" spans="13:13" x14ac:dyDescent="0.25">
      <c r="M31791"/>
    </row>
    <row r="31792" spans="13:13" x14ac:dyDescent="0.25">
      <c r="M31792"/>
    </row>
    <row r="31793" spans="13:13" x14ac:dyDescent="0.25">
      <c r="M31793"/>
    </row>
    <row r="31794" spans="13:13" x14ac:dyDescent="0.25">
      <c r="M31794"/>
    </row>
    <row r="31795" spans="13:13" x14ac:dyDescent="0.25">
      <c r="M31795"/>
    </row>
    <row r="31796" spans="13:13" x14ac:dyDescent="0.25">
      <c r="M31796"/>
    </row>
    <row r="31797" spans="13:13" x14ac:dyDescent="0.25">
      <c r="M31797"/>
    </row>
    <row r="31798" spans="13:13" x14ac:dyDescent="0.25">
      <c r="M31798"/>
    </row>
    <row r="31799" spans="13:13" x14ac:dyDescent="0.25">
      <c r="M31799"/>
    </row>
    <row r="31800" spans="13:13" x14ac:dyDescent="0.25">
      <c r="M31800"/>
    </row>
    <row r="31801" spans="13:13" x14ac:dyDescent="0.25">
      <c r="M31801"/>
    </row>
    <row r="31802" spans="13:13" x14ac:dyDescent="0.25">
      <c r="M31802"/>
    </row>
    <row r="31803" spans="13:13" x14ac:dyDescent="0.25">
      <c r="M31803"/>
    </row>
    <row r="31804" spans="13:13" x14ac:dyDescent="0.25">
      <c r="M31804"/>
    </row>
    <row r="31805" spans="13:13" x14ac:dyDescent="0.25">
      <c r="M31805"/>
    </row>
    <row r="31806" spans="13:13" x14ac:dyDescent="0.25">
      <c r="M31806"/>
    </row>
    <row r="31807" spans="13:13" x14ac:dyDescent="0.25">
      <c r="M31807"/>
    </row>
    <row r="31808" spans="13:13" x14ac:dyDescent="0.25">
      <c r="M31808"/>
    </row>
    <row r="31809" spans="13:13" x14ac:dyDescent="0.25">
      <c r="M31809"/>
    </row>
    <row r="31810" spans="13:13" x14ac:dyDescent="0.25">
      <c r="M31810"/>
    </row>
    <row r="31811" spans="13:13" x14ac:dyDescent="0.25">
      <c r="M31811"/>
    </row>
    <row r="31812" spans="13:13" x14ac:dyDescent="0.25">
      <c r="M31812"/>
    </row>
    <row r="31813" spans="13:13" x14ac:dyDescent="0.25">
      <c r="M31813"/>
    </row>
    <row r="31814" spans="13:13" x14ac:dyDescent="0.25">
      <c r="M31814"/>
    </row>
    <row r="31815" spans="13:13" x14ac:dyDescent="0.25">
      <c r="M31815"/>
    </row>
    <row r="31816" spans="13:13" x14ac:dyDescent="0.25">
      <c r="M31816"/>
    </row>
    <row r="31817" spans="13:13" x14ac:dyDescent="0.25">
      <c r="M31817"/>
    </row>
    <row r="31818" spans="13:13" x14ac:dyDescent="0.25">
      <c r="M31818"/>
    </row>
    <row r="31819" spans="13:13" x14ac:dyDescent="0.25">
      <c r="M31819"/>
    </row>
    <row r="31820" spans="13:13" x14ac:dyDescent="0.25">
      <c r="M31820"/>
    </row>
    <row r="31821" spans="13:13" x14ac:dyDescent="0.25">
      <c r="M31821"/>
    </row>
    <row r="31822" spans="13:13" x14ac:dyDescent="0.25">
      <c r="M31822"/>
    </row>
    <row r="31823" spans="13:13" x14ac:dyDescent="0.25">
      <c r="M31823"/>
    </row>
    <row r="31824" spans="13:13" x14ac:dyDescent="0.25">
      <c r="M31824"/>
    </row>
    <row r="31825" spans="13:13" x14ac:dyDescent="0.25">
      <c r="M31825"/>
    </row>
    <row r="31826" spans="13:13" x14ac:dyDescent="0.25">
      <c r="M31826"/>
    </row>
    <row r="31827" spans="13:13" x14ac:dyDescent="0.25">
      <c r="M31827"/>
    </row>
    <row r="31828" spans="13:13" x14ac:dyDescent="0.25">
      <c r="M31828"/>
    </row>
    <row r="31829" spans="13:13" x14ac:dyDescent="0.25">
      <c r="M31829"/>
    </row>
    <row r="31830" spans="13:13" x14ac:dyDescent="0.25">
      <c r="M31830"/>
    </row>
    <row r="31831" spans="13:13" x14ac:dyDescent="0.25">
      <c r="M31831"/>
    </row>
    <row r="31832" spans="13:13" x14ac:dyDescent="0.25">
      <c r="M31832"/>
    </row>
    <row r="31833" spans="13:13" x14ac:dyDescent="0.25">
      <c r="M31833"/>
    </row>
    <row r="31834" spans="13:13" x14ac:dyDescent="0.25">
      <c r="M31834"/>
    </row>
    <row r="31835" spans="13:13" x14ac:dyDescent="0.25">
      <c r="M31835"/>
    </row>
    <row r="31836" spans="13:13" x14ac:dyDescent="0.25">
      <c r="M31836"/>
    </row>
    <row r="31837" spans="13:13" x14ac:dyDescent="0.25">
      <c r="M31837"/>
    </row>
    <row r="31838" spans="13:13" x14ac:dyDescent="0.25">
      <c r="M31838"/>
    </row>
    <row r="31839" spans="13:13" x14ac:dyDescent="0.25">
      <c r="M31839"/>
    </row>
    <row r="31840" spans="13:13" x14ac:dyDescent="0.25">
      <c r="M31840"/>
    </row>
    <row r="31841" spans="13:13" x14ac:dyDescent="0.25">
      <c r="M31841"/>
    </row>
    <row r="31842" spans="13:13" x14ac:dyDescent="0.25">
      <c r="M31842"/>
    </row>
    <row r="31843" spans="13:13" x14ac:dyDescent="0.25">
      <c r="M31843"/>
    </row>
    <row r="31844" spans="13:13" x14ac:dyDescent="0.25">
      <c r="M31844"/>
    </row>
    <row r="31845" spans="13:13" x14ac:dyDescent="0.25">
      <c r="M31845"/>
    </row>
    <row r="31846" spans="13:13" x14ac:dyDescent="0.25">
      <c r="M31846"/>
    </row>
    <row r="31847" spans="13:13" x14ac:dyDescent="0.25">
      <c r="M31847"/>
    </row>
    <row r="31848" spans="13:13" x14ac:dyDescent="0.25">
      <c r="M31848"/>
    </row>
    <row r="31849" spans="13:13" x14ac:dyDescent="0.25">
      <c r="M31849"/>
    </row>
    <row r="31850" spans="13:13" x14ac:dyDescent="0.25">
      <c r="M31850"/>
    </row>
    <row r="31851" spans="13:13" x14ac:dyDescent="0.25">
      <c r="M31851"/>
    </row>
    <row r="31852" spans="13:13" x14ac:dyDescent="0.25">
      <c r="M31852"/>
    </row>
    <row r="31853" spans="13:13" x14ac:dyDescent="0.25">
      <c r="M31853"/>
    </row>
    <row r="31854" spans="13:13" x14ac:dyDescent="0.25">
      <c r="M31854"/>
    </row>
    <row r="31855" spans="13:13" x14ac:dyDescent="0.25">
      <c r="M31855"/>
    </row>
    <row r="31856" spans="13:13" x14ac:dyDescent="0.25">
      <c r="M31856"/>
    </row>
    <row r="31857" spans="13:13" x14ac:dyDescent="0.25">
      <c r="M31857"/>
    </row>
    <row r="31858" spans="13:13" x14ac:dyDescent="0.25">
      <c r="M31858"/>
    </row>
    <row r="31859" spans="13:13" x14ac:dyDescent="0.25">
      <c r="M31859"/>
    </row>
    <row r="31860" spans="13:13" x14ac:dyDescent="0.25">
      <c r="M31860"/>
    </row>
    <row r="31861" spans="13:13" x14ac:dyDescent="0.25">
      <c r="M31861"/>
    </row>
    <row r="31862" spans="13:13" x14ac:dyDescent="0.25">
      <c r="M31862"/>
    </row>
    <row r="31863" spans="13:13" x14ac:dyDescent="0.25">
      <c r="M31863"/>
    </row>
    <row r="31864" spans="13:13" x14ac:dyDescent="0.25">
      <c r="M31864"/>
    </row>
    <row r="31865" spans="13:13" x14ac:dyDescent="0.25">
      <c r="M31865"/>
    </row>
    <row r="31866" spans="13:13" x14ac:dyDescent="0.25">
      <c r="M31866"/>
    </row>
    <row r="31867" spans="13:13" x14ac:dyDescent="0.25">
      <c r="M31867"/>
    </row>
    <row r="31868" spans="13:13" x14ac:dyDescent="0.25">
      <c r="M31868"/>
    </row>
    <row r="31869" spans="13:13" x14ac:dyDescent="0.25">
      <c r="M31869"/>
    </row>
    <row r="31870" spans="13:13" x14ac:dyDescent="0.25">
      <c r="M31870"/>
    </row>
    <row r="31871" spans="13:13" x14ac:dyDescent="0.25">
      <c r="M31871"/>
    </row>
    <row r="31872" spans="13:13" x14ac:dyDescent="0.25">
      <c r="M31872"/>
    </row>
    <row r="31873" spans="13:13" x14ac:dyDescent="0.25">
      <c r="M31873"/>
    </row>
    <row r="31874" spans="13:13" x14ac:dyDescent="0.25">
      <c r="M31874"/>
    </row>
    <row r="31875" spans="13:13" x14ac:dyDescent="0.25">
      <c r="M31875"/>
    </row>
    <row r="31876" spans="13:13" x14ac:dyDescent="0.25">
      <c r="M31876"/>
    </row>
    <row r="31877" spans="13:13" x14ac:dyDescent="0.25">
      <c r="M31877"/>
    </row>
    <row r="31878" spans="13:13" x14ac:dyDescent="0.25">
      <c r="M31878"/>
    </row>
    <row r="31879" spans="13:13" x14ac:dyDescent="0.25">
      <c r="M31879"/>
    </row>
    <row r="31880" spans="13:13" x14ac:dyDescent="0.25">
      <c r="M31880"/>
    </row>
    <row r="31881" spans="13:13" x14ac:dyDescent="0.25">
      <c r="M31881"/>
    </row>
    <row r="31882" spans="13:13" x14ac:dyDescent="0.25">
      <c r="M31882"/>
    </row>
    <row r="31883" spans="13:13" x14ac:dyDescent="0.25">
      <c r="M31883"/>
    </row>
    <row r="31884" spans="13:13" x14ac:dyDescent="0.25">
      <c r="M31884"/>
    </row>
    <row r="31885" spans="13:13" x14ac:dyDescent="0.25">
      <c r="M31885"/>
    </row>
    <row r="31886" spans="13:13" x14ac:dyDescent="0.25">
      <c r="M31886"/>
    </row>
    <row r="31887" spans="13:13" x14ac:dyDescent="0.25">
      <c r="M31887"/>
    </row>
    <row r="31888" spans="13:13" x14ac:dyDescent="0.25">
      <c r="M31888"/>
    </row>
    <row r="31889" spans="13:13" x14ac:dyDescent="0.25">
      <c r="M31889"/>
    </row>
    <row r="31890" spans="13:13" x14ac:dyDescent="0.25">
      <c r="M31890"/>
    </row>
    <row r="31891" spans="13:13" x14ac:dyDescent="0.25">
      <c r="M31891"/>
    </row>
    <row r="31892" spans="13:13" x14ac:dyDescent="0.25">
      <c r="M31892"/>
    </row>
    <row r="31893" spans="13:13" x14ac:dyDescent="0.25">
      <c r="M31893"/>
    </row>
    <row r="31894" spans="13:13" x14ac:dyDescent="0.25">
      <c r="M31894"/>
    </row>
    <row r="31895" spans="13:13" x14ac:dyDescent="0.25">
      <c r="M31895"/>
    </row>
    <row r="31896" spans="13:13" x14ac:dyDescent="0.25">
      <c r="M31896"/>
    </row>
    <row r="31897" spans="13:13" x14ac:dyDescent="0.25">
      <c r="M31897"/>
    </row>
    <row r="31898" spans="13:13" x14ac:dyDescent="0.25">
      <c r="M31898"/>
    </row>
    <row r="31899" spans="13:13" x14ac:dyDescent="0.25">
      <c r="M31899"/>
    </row>
    <row r="31900" spans="13:13" x14ac:dyDescent="0.25">
      <c r="M31900"/>
    </row>
    <row r="31901" spans="13:13" x14ac:dyDescent="0.25">
      <c r="M31901"/>
    </row>
    <row r="31902" spans="13:13" x14ac:dyDescent="0.25">
      <c r="M31902"/>
    </row>
    <row r="31903" spans="13:13" x14ac:dyDescent="0.25">
      <c r="M31903"/>
    </row>
    <row r="31904" spans="13:13" x14ac:dyDescent="0.25">
      <c r="M31904"/>
    </row>
    <row r="31905" spans="13:13" x14ac:dyDescent="0.25">
      <c r="M31905"/>
    </row>
    <row r="31906" spans="13:13" x14ac:dyDescent="0.25">
      <c r="M31906"/>
    </row>
    <row r="31907" spans="13:13" x14ac:dyDescent="0.25">
      <c r="M31907"/>
    </row>
    <row r="31908" spans="13:13" x14ac:dyDescent="0.25">
      <c r="M31908"/>
    </row>
    <row r="31909" spans="13:13" x14ac:dyDescent="0.25">
      <c r="M31909"/>
    </row>
    <row r="31910" spans="13:13" x14ac:dyDescent="0.25">
      <c r="M31910"/>
    </row>
    <row r="31911" spans="13:13" x14ac:dyDescent="0.25">
      <c r="M31911"/>
    </row>
    <row r="31912" spans="13:13" x14ac:dyDescent="0.25">
      <c r="M31912"/>
    </row>
    <row r="31913" spans="13:13" x14ac:dyDescent="0.25">
      <c r="M31913"/>
    </row>
    <row r="31914" spans="13:13" x14ac:dyDescent="0.25">
      <c r="M31914"/>
    </row>
    <row r="31915" spans="13:13" x14ac:dyDescent="0.25">
      <c r="M31915"/>
    </row>
    <row r="31916" spans="13:13" x14ac:dyDescent="0.25">
      <c r="M31916"/>
    </row>
    <row r="31917" spans="13:13" x14ac:dyDescent="0.25">
      <c r="M31917"/>
    </row>
    <row r="31918" spans="13:13" x14ac:dyDescent="0.25">
      <c r="M31918"/>
    </row>
    <row r="31919" spans="13:13" x14ac:dyDescent="0.25">
      <c r="M31919"/>
    </row>
    <row r="31920" spans="13:13" x14ac:dyDescent="0.25">
      <c r="M31920"/>
    </row>
    <row r="31921" spans="13:13" x14ac:dyDescent="0.25">
      <c r="M31921"/>
    </row>
    <row r="31922" spans="13:13" x14ac:dyDescent="0.25">
      <c r="M31922"/>
    </row>
    <row r="31923" spans="13:13" x14ac:dyDescent="0.25">
      <c r="M31923"/>
    </row>
    <row r="31924" spans="13:13" x14ac:dyDescent="0.25">
      <c r="M31924"/>
    </row>
    <row r="31925" spans="13:13" x14ac:dyDescent="0.25">
      <c r="M31925"/>
    </row>
    <row r="31926" spans="13:13" x14ac:dyDescent="0.25">
      <c r="M31926"/>
    </row>
    <row r="31927" spans="13:13" x14ac:dyDescent="0.25">
      <c r="M31927"/>
    </row>
    <row r="31928" spans="13:13" x14ac:dyDescent="0.25">
      <c r="M31928"/>
    </row>
    <row r="31929" spans="13:13" x14ac:dyDescent="0.25">
      <c r="M31929"/>
    </row>
    <row r="31930" spans="13:13" x14ac:dyDescent="0.25">
      <c r="M31930"/>
    </row>
    <row r="31931" spans="13:13" x14ac:dyDescent="0.25">
      <c r="M31931"/>
    </row>
    <row r="31932" spans="13:13" x14ac:dyDescent="0.25">
      <c r="M31932"/>
    </row>
    <row r="31933" spans="13:13" x14ac:dyDescent="0.25">
      <c r="M31933"/>
    </row>
    <row r="31934" spans="13:13" x14ac:dyDescent="0.25">
      <c r="M31934"/>
    </row>
    <row r="31935" spans="13:13" x14ac:dyDescent="0.25">
      <c r="M31935"/>
    </row>
    <row r="31936" spans="13:13" x14ac:dyDescent="0.25">
      <c r="M31936"/>
    </row>
    <row r="31937" spans="13:13" x14ac:dyDescent="0.25">
      <c r="M31937"/>
    </row>
    <row r="31938" spans="13:13" x14ac:dyDescent="0.25">
      <c r="M31938"/>
    </row>
    <row r="31939" spans="13:13" x14ac:dyDescent="0.25">
      <c r="M31939"/>
    </row>
    <row r="31940" spans="13:13" x14ac:dyDescent="0.25">
      <c r="M31940"/>
    </row>
    <row r="31941" spans="13:13" x14ac:dyDescent="0.25">
      <c r="M31941"/>
    </row>
    <row r="31942" spans="13:13" x14ac:dyDescent="0.25">
      <c r="M31942"/>
    </row>
    <row r="31943" spans="13:13" x14ac:dyDescent="0.25">
      <c r="M31943"/>
    </row>
    <row r="31944" spans="13:13" x14ac:dyDescent="0.25">
      <c r="M31944"/>
    </row>
    <row r="31945" spans="13:13" x14ac:dyDescent="0.25">
      <c r="M31945"/>
    </row>
    <row r="31946" spans="13:13" x14ac:dyDescent="0.25">
      <c r="M31946"/>
    </row>
    <row r="31947" spans="13:13" x14ac:dyDescent="0.25">
      <c r="M31947"/>
    </row>
    <row r="31948" spans="13:13" x14ac:dyDescent="0.25">
      <c r="M31948"/>
    </row>
    <row r="31949" spans="13:13" x14ac:dyDescent="0.25">
      <c r="M31949"/>
    </row>
    <row r="31950" spans="13:13" x14ac:dyDescent="0.25">
      <c r="M31950"/>
    </row>
    <row r="31951" spans="13:13" x14ac:dyDescent="0.25">
      <c r="M31951"/>
    </row>
    <row r="31952" spans="13:13" x14ac:dyDescent="0.25">
      <c r="M31952"/>
    </row>
    <row r="31953" spans="13:13" x14ac:dyDescent="0.25">
      <c r="M31953"/>
    </row>
    <row r="31954" spans="13:13" x14ac:dyDescent="0.25">
      <c r="M31954"/>
    </row>
    <row r="31955" spans="13:13" x14ac:dyDescent="0.25">
      <c r="M31955"/>
    </row>
    <row r="31956" spans="13:13" x14ac:dyDescent="0.25">
      <c r="M31956"/>
    </row>
    <row r="31957" spans="13:13" x14ac:dyDescent="0.25">
      <c r="M31957"/>
    </row>
    <row r="31958" spans="13:13" x14ac:dyDescent="0.25">
      <c r="M31958"/>
    </row>
    <row r="31959" spans="13:13" x14ac:dyDescent="0.25">
      <c r="M31959"/>
    </row>
    <row r="31960" spans="13:13" x14ac:dyDescent="0.25">
      <c r="M31960"/>
    </row>
    <row r="31961" spans="13:13" x14ac:dyDescent="0.25">
      <c r="M31961"/>
    </row>
    <row r="31962" spans="13:13" x14ac:dyDescent="0.25">
      <c r="M31962"/>
    </row>
    <row r="31963" spans="13:13" x14ac:dyDescent="0.25">
      <c r="M31963"/>
    </row>
    <row r="31964" spans="13:13" x14ac:dyDescent="0.25">
      <c r="M31964"/>
    </row>
    <row r="31965" spans="13:13" x14ac:dyDescent="0.25">
      <c r="M31965"/>
    </row>
    <row r="31966" spans="13:13" x14ac:dyDescent="0.25">
      <c r="M31966"/>
    </row>
    <row r="31967" spans="13:13" x14ac:dyDescent="0.25">
      <c r="M31967"/>
    </row>
    <row r="31968" spans="13:13" x14ac:dyDescent="0.25">
      <c r="M31968"/>
    </row>
    <row r="31969" spans="13:13" x14ac:dyDescent="0.25">
      <c r="M31969"/>
    </row>
    <row r="31970" spans="13:13" x14ac:dyDescent="0.25">
      <c r="M31970"/>
    </row>
    <row r="31971" spans="13:13" x14ac:dyDescent="0.25">
      <c r="M31971"/>
    </row>
    <row r="31972" spans="13:13" x14ac:dyDescent="0.25">
      <c r="M31972"/>
    </row>
    <row r="31973" spans="13:13" x14ac:dyDescent="0.25">
      <c r="M31973"/>
    </row>
    <row r="31974" spans="13:13" x14ac:dyDescent="0.25">
      <c r="M31974"/>
    </row>
    <row r="31975" spans="13:13" x14ac:dyDescent="0.25">
      <c r="M31975"/>
    </row>
    <row r="31976" spans="13:13" x14ac:dyDescent="0.25">
      <c r="M31976"/>
    </row>
    <row r="31977" spans="13:13" x14ac:dyDescent="0.25">
      <c r="M31977"/>
    </row>
    <row r="31978" spans="13:13" x14ac:dyDescent="0.25">
      <c r="M31978"/>
    </row>
    <row r="31979" spans="13:13" x14ac:dyDescent="0.25">
      <c r="M31979"/>
    </row>
    <row r="31980" spans="13:13" x14ac:dyDescent="0.25">
      <c r="M31980"/>
    </row>
    <row r="31981" spans="13:13" x14ac:dyDescent="0.25">
      <c r="M31981"/>
    </row>
    <row r="31982" spans="13:13" x14ac:dyDescent="0.25">
      <c r="M31982"/>
    </row>
    <row r="31983" spans="13:13" x14ac:dyDescent="0.25">
      <c r="M31983"/>
    </row>
    <row r="31984" spans="13:13" x14ac:dyDescent="0.25">
      <c r="M31984"/>
    </row>
    <row r="31985" spans="13:13" x14ac:dyDescent="0.25">
      <c r="M31985"/>
    </row>
    <row r="31986" spans="13:13" x14ac:dyDescent="0.25">
      <c r="M31986"/>
    </row>
    <row r="31987" spans="13:13" x14ac:dyDescent="0.25">
      <c r="M31987"/>
    </row>
    <row r="31988" spans="13:13" x14ac:dyDescent="0.25">
      <c r="M31988"/>
    </row>
    <row r="31989" spans="13:13" x14ac:dyDescent="0.25">
      <c r="M31989"/>
    </row>
    <row r="31990" spans="13:13" x14ac:dyDescent="0.25">
      <c r="M31990"/>
    </row>
    <row r="31991" spans="13:13" x14ac:dyDescent="0.25">
      <c r="M31991"/>
    </row>
    <row r="31992" spans="13:13" x14ac:dyDescent="0.25">
      <c r="M31992"/>
    </row>
    <row r="31993" spans="13:13" x14ac:dyDescent="0.25">
      <c r="M31993"/>
    </row>
    <row r="31994" spans="13:13" x14ac:dyDescent="0.25">
      <c r="M31994"/>
    </row>
    <row r="31995" spans="13:13" x14ac:dyDescent="0.25">
      <c r="M31995"/>
    </row>
    <row r="31996" spans="13:13" x14ac:dyDescent="0.25">
      <c r="M31996"/>
    </row>
    <row r="31997" spans="13:13" x14ac:dyDescent="0.25">
      <c r="M31997"/>
    </row>
    <row r="31998" spans="13:13" x14ac:dyDescent="0.25">
      <c r="M31998"/>
    </row>
    <row r="31999" spans="13:13" x14ac:dyDescent="0.25">
      <c r="M31999"/>
    </row>
    <row r="32000" spans="13:13" x14ac:dyDescent="0.25">
      <c r="M32000"/>
    </row>
    <row r="32001" spans="13:13" x14ac:dyDescent="0.25">
      <c r="M32001"/>
    </row>
    <row r="32002" spans="13:13" x14ac:dyDescent="0.25">
      <c r="M32002"/>
    </row>
    <row r="32003" spans="13:13" x14ac:dyDescent="0.25">
      <c r="M32003"/>
    </row>
    <row r="32004" spans="13:13" x14ac:dyDescent="0.25">
      <c r="M32004"/>
    </row>
    <row r="32005" spans="13:13" x14ac:dyDescent="0.25">
      <c r="M32005"/>
    </row>
    <row r="32006" spans="13:13" x14ac:dyDescent="0.25">
      <c r="M32006"/>
    </row>
    <row r="32007" spans="13:13" x14ac:dyDescent="0.25">
      <c r="M32007"/>
    </row>
    <row r="32008" spans="13:13" x14ac:dyDescent="0.25">
      <c r="M32008"/>
    </row>
    <row r="32009" spans="13:13" x14ac:dyDescent="0.25">
      <c r="M32009"/>
    </row>
    <row r="32010" spans="13:13" x14ac:dyDescent="0.25">
      <c r="M32010"/>
    </row>
    <row r="32011" spans="13:13" x14ac:dyDescent="0.25">
      <c r="M32011"/>
    </row>
    <row r="32012" spans="13:13" x14ac:dyDescent="0.25">
      <c r="M32012"/>
    </row>
    <row r="32013" spans="13:13" x14ac:dyDescent="0.25">
      <c r="M32013"/>
    </row>
    <row r="32014" spans="13:13" x14ac:dyDescent="0.25">
      <c r="M32014"/>
    </row>
    <row r="32015" spans="13:13" x14ac:dyDescent="0.25">
      <c r="M32015"/>
    </row>
    <row r="32016" spans="13:13" x14ac:dyDescent="0.25">
      <c r="M32016"/>
    </row>
    <row r="32017" spans="13:13" x14ac:dyDescent="0.25">
      <c r="M32017"/>
    </row>
    <row r="32018" spans="13:13" x14ac:dyDescent="0.25">
      <c r="M32018"/>
    </row>
    <row r="32019" spans="13:13" x14ac:dyDescent="0.25">
      <c r="M32019"/>
    </row>
    <row r="32020" spans="13:13" x14ac:dyDescent="0.25">
      <c r="M32020"/>
    </row>
    <row r="32021" spans="13:13" x14ac:dyDescent="0.25">
      <c r="M32021"/>
    </row>
    <row r="32022" spans="13:13" x14ac:dyDescent="0.25">
      <c r="M32022"/>
    </row>
    <row r="32023" spans="13:13" x14ac:dyDescent="0.25">
      <c r="M32023"/>
    </row>
    <row r="32024" spans="13:13" x14ac:dyDescent="0.25">
      <c r="M32024"/>
    </row>
    <row r="32025" spans="13:13" x14ac:dyDescent="0.25">
      <c r="M32025"/>
    </row>
    <row r="32026" spans="13:13" x14ac:dyDescent="0.25">
      <c r="M32026"/>
    </row>
    <row r="32027" spans="13:13" x14ac:dyDescent="0.25">
      <c r="M32027"/>
    </row>
    <row r="32028" spans="13:13" x14ac:dyDescent="0.25">
      <c r="M32028"/>
    </row>
    <row r="32029" spans="13:13" x14ac:dyDescent="0.25">
      <c r="M32029"/>
    </row>
    <row r="32030" spans="13:13" x14ac:dyDescent="0.25">
      <c r="M32030"/>
    </row>
    <row r="32031" spans="13:13" x14ac:dyDescent="0.25">
      <c r="M32031"/>
    </row>
    <row r="32032" spans="13:13" x14ac:dyDescent="0.25">
      <c r="M32032"/>
    </row>
    <row r="32033" spans="13:13" x14ac:dyDescent="0.25">
      <c r="M32033"/>
    </row>
    <row r="32034" spans="13:13" x14ac:dyDescent="0.25">
      <c r="M32034"/>
    </row>
    <row r="32035" spans="13:13" x14ac:dyDescent="0.25">
      <c r="M32035"/>
    </row>
    <row r="32036" spans="13:13" x14ac:dyDescent="0.25">
      <c r="M32036"/>
    </row>
    <row r="32037" spans="13:13" x14ac:dyDescent="0.25">
      <c r="M32037"/>
    </row>
    <row r="32038" spans="13:13" x14ac:dyDescent="0.25">
      <c r="M32038"/>
    </row>
    <row r="32039" spans="13:13" x14ac:dyDescent="0.25">
      <c r="M32039"/>
    </row>
    <row r="32040" spans="13:13" x14ac:dyDescent="0.25">
      <c r="M32040"/>
    </row>
    <row r="32041" spans="13:13" x14ac:dyDescent="0.25">
      <c r="M32041"/>
    </row>
    <row r="32042" spans="13:13" x14ac:dyDescent="0.25">
      <c r="M32042"/>
    </row>
    <row r="32043" spans="13:13" x14ac:dyDescent="0.25">
      <c r="M32043"/>
    </row>
    <row r="32044" spans="13:13" x14ac:dyDescent="0.25">
      <c r="M32044"/>
    </row>
    <row r="32045" spans="13:13" x14ac:dyDescent="0.25">
      <c r="M32045"/>
    </row>
    <row r="32046" spans="13:13" x14ac:dyDescent="0.25">
      <c r="M32046"/>
    </row>
    <row r="32047" spans="13:13" x14ac:dyDescent="0.25">
      <c r="M32047"/>
    </row>
    <row r="32048" spans="13:13" x14ac:dyDescent="0.25">
      <c r="M32048"/>
    </row>
    <row r="32049" spans="13:13" x14ac:dyDescent="0.25">
      <c r="M32049"/>
    </row>
    <row r="32050" spans="13:13" x14ac:dyDescent="0.25">
      <c r="M32050"/>
    </row>
    <row r="32051" spans="13:13" x14ac:dyDescent="0.25">
      <c r="M32051"/>
    </row>
    <row r="32052" spans="13:13" x14ac:dyDescent="0.25">
      <c r="M32052"/>
    </row>
    <row r="32053" spans="13:13" x14ac:dyDescent="0.25">
      <c r="M32053"/>
    </row>
    <row r="32054" spans="13:13" x14ac:dyDescent="0.25">
      <c r="M32054"/>
    </row>
    <row r="32055" spans="13:13" x14ac:dyDescent="0.25">
      <c r="M32055"/>
    </row>
    <row r="32056" spans="13:13" x14ac:dyDescent="0.25">
      <c r="M32056"/>
    </row>
    <row r="32057" spans="13:13" x14ac:dyDescent="0.25">
      <c r="M32057"/>
    </row>
    <row r="32058" spans="13:13" x14ac:dyDescent="0.25">
      <c r="M32058"/>
    </row>
    <row r="32059" spans="13:13" x14ac:dyDescent="0.25">
      <c r="M32059"/>
    </row>
    <row r="32060" spans="13:13" x14ac:dyDescent="0.25">
      <c r="M32060"/>
    </row>
    <row r="32061" spans="13:13" x14ac:dyDescent="0.25">
      <c r="M32061"/>
    </row>
    <row r="32062" spans="13:13" x14ac:dyDescent="0.25">
      <c r="M32062"/>
    </row>
    <row r="32063" spans="13:13" x14ac:dyDescent="0.25">
      <c r="M32063"/>
    </row>
    <row r="32064" spans="13:13" x14ac:dyDescent="0.25">
      <c r="M32064"/>
    </row>
    <row r="32065" spans="13:13" x14ac:dyDescent="0.25">
      <c r="M32065"/>
    </row>
    <row r="32066" spans="13:13" x14ac:dyDescent="0.25">
      <c r="M32066"/>
    </row>
    <row r="32067" spans="13:13" x14ac:dyDescent="0.25">
      <c r="M32067"/>
    </row>
    <row r="32068" spans="13:13" x14ac:dyDescent="0.25">
      <c r="M32068"/>
    </row>
    <row r="32069" spans="13:13" x14ac:dyDescent="0.25">
      <c r="M32069"/>
    </row>
    <row r="32070" spans="13:13" x14ac:dyDescent="0.25">
      <c r="M32070"/>
    </row>
    <row r="32071" spans="13:13" x14ac:dyDescent="0.25">
      <c r="M32071"/>
    </row>
    <row r="32072" spans="13:13" x14ac:dyDescent="0.25">
      <c r="M32072"/>
    </row>
    <row r="32073" spans="13:13" x14ac:dyDescent="0.25">
      <c r="M32073"/>
    </row>
    <row r="32074" spans="13:13" x14ac:dyDescent="0.25">
      <c r="M32074"/>
    </row>
    <row r="32075" spans="13:13" x14ac:dyDescent="0.25">
      <c r="M32075"/>
    </row>
    <row r="32076" spans="13:13" x14ac:dyDescent="0.25">
      <c r="M32076"/>
    </row>
    <row r="32077" spans="13:13" x14ac:dyDescent="0.25">
      <c r="M32077"/>
    </row>
    <row r="32078" spans="13:13" x14ac:dyDescent="0.25">
      <c r="M32078"/>
    </row>
    <row r="32079" spans="13:13" x14ac:dyDescent="0.25">
      <c r="M32079"/>
    </row>
    <row r="32080" spans="13:13" x14ac:dyDescent="0.25">
      <c r="M32080"/>
    </row>
    <row r="32081" spans="13:13" x14ac:dyDescent="0.25">
      <c r="M32081"/>
    </row>
    <row r="32082" spans="13:13" x14ac:dyDescent="0.25">
      <c r="M32082"/>
    </row>
    <row r="32083" spans="13:13" x14ac:dyDescent="0.25">
      <c r="M32083"/>
    </row>
    <row r="32084" spans="13:13" x14ac:dyDescent="0.25">
      <c r="M32084"/>
    </row>
    <row r="32085" spans="13:13" x14ac:dyDescent="0.25">
      <c r="M32085"/>
    </row>
    <row r="32086" spans="13:13" x14ac:dyDescent="0.25">
      <c r="M32086"/>
    </row>
    <row r="32087" spans="13:13" x14ac:dyDescent="0.25">
      <c r="M32087"/>
    </row>
    <row r="32088" spans="13:13" x14ac:dyDescent="0.25">
      <c r="M32088"/>
    </row>
    <row r="32089" spans="13:13" x14ac:dyDescent="0.25">
      <c r="M32089"/>
    </row>
    <row r="32090" spans="13:13" x14ac:dyDescent="0.25">
      <c r="M32090"/>
    </row>
    <row r="32091" spans="13:13" x14ac:dyDescent="0.25">
      <c r="M32091"/>
    </row>
    <row r="32092" spans="13:13" x14ac:dyDescent="0.25">
      <c r="M32092"/>
    </row>
    <row r="32093" spans="13:13" x14ac:dyDescent="0.25">
      <c r="M32093"/>
    </row>
    <row r="32094" spans="13:13" x14ac:dyDescent="0.25">
      <c r="M32094"/>
    </row>
    <row r="32095" spans="13:13" x14ac:dyDescent="0.25">
      <c r="M32095"/>
    </row>
    <row r="32096" spans="13:13" x14ac:dyDescent="0.25">
      <c r="M32096"/>
    </row>
    <row r="32097" spans="13:13" x14ac:dyDescent="0.25">
      <c r="M32097"/>
    </row>
    <row r="32098" spans="13:13" x14ac:dyDescent="0.25">
      <c r="M32098"/>
    </row>
    <row r="32099" spans="13:13" x14ac:dyDescent="0.25">
      <c r="M32099"/>
    </row>
    <row r="32100" spans="13:13" x14ac:dyDescent="0.25">
      <c r="M32100"/>
    </row>
    <row r="32101" spans="13:13" x14ac:dyDescent="0.25">
      <c r="M32101"/>
    </row>
    <row r="32102" spans="13:13" x14ac:dyDescent="0.25">
      <c r="M32102"/>
    </row>
    <row r="32103" spans="13:13" x14ac:dyDescent="0.25">
      <c r="M32103"/>
    </row>
    <row r="32104" spans="13:13" x14ac:dyDescent="0.25">
      <c r="M32104"/>
    </row>
    <row r="32105" spans="13:13" x14ac:dyDescent="0.25">
      <c r="M32105"/>
    </row>
    <row r="32106" spans="13:13" x14ac:dyDescent="0.25">
      <c r="M32106"/>
    </row>
    <row r="32107" spans="13:13" x14ac:dyDescent="0.25">
      <c r="M32107"/>
    </row>
    <row r="32108" spans="13:13" x14ac:dyDescent="0.25">
      <c r="M32108"/>
    </row>
    <row r="32109" spans="13:13" x14ac:dyDescent="0.25">
      <c r="M32109"/>
    </row>
    <row r="32110" spans="13:13" x14ac:dyDescent="0.25">
      <c r="M32110"/>
    </row>
    <row r="32111" spans="13:13" x14ac:dyDescent="0.25">
      <c r="M32111"/>
    </row>
    <row r="32112" spans="13:13" x14ac:dyDescent="0.25">
      <c r="M32112"/>
    </row>
    <row r="32113" spans="13:13" x14ac:dyDescent="0.25">
      <c r="M32113"/>
    </row>
    <row r="32114" spans="13:13" x14ac:dyDescent="0.25">
      <c r="M32114"/>
    </row>
    <row r="32115" spans="13:13" x14ac:dyDescent="0.25">
      <c r="M32115"/>
    </row>
    <row r="32116" spans="13:13" x14ac:dyDescent="0.25">
      <c r="M32116"/>
    </row>
    <row r="32117" spans="13:13" x14ac:dyDescent="0.25">
      <c r="M32117"/>
    </row>
    <row r="32118" spans="13:13" x14ac:dyDescent="0.25">
      <c r="M32118"/>
    </row>
    <row r="32119" spans="13:13" x14ac:dyDescent="0.25">
      <c r="M32119"/>
    </row>
    <row r="32120" spans="13:13" x14ac:dyDescent="0.25">
      <c r="M32120"/>
    </row>
    <row r="32121" spans="13:13" x14ac:dyDescent="0.25">
      <c r="M32121"/>
    </row>
    <row r="32122" spans="13:13" x14ac:dyDescent="0.25">
      <c r="M32122"/>
    </row>
    <row r="32123" spans="13:13" x14ac:dyDescent="0.25">
      <c r="M32123"/>
    </row>
    <row r="32124" spans="13:13" x14ac:dyDescent="0.25">
      <c r="M32124"/>
    </row>
    <row r="32125" spans="13:13" x14ac:dyDescent="0.25">
      <c r="M32125"/>
    </row>
    <row r="32126" spans="13:13" x14ac:dyDescent="0.25">
      <c r="M32126"/>
    </row>
    <row r="32127" spans="13:13" x14ac:dyDescent="0.25">
      <c r="M32127"/>
    </row>
    <row r="32128" spans="13:13" x14ac:dyDescent="0.25">
      <c r="M32128"/>
    </row>
    <row r="32129" spans="13:13" x14ac:dyDescent="0.25">
      <c r="M32129"/>
    </row>
    <row r="32130" spans="13:13" x14ac:dyDescent="0.25">
      <c r="M32130"/>
    </row>
    <row r="32131" spans="13:13" x14ac:dyDescent="0.25">
      <c r="M32131"/>
    </row>
    <row r="32132" spans="13:13" x14ac:dyDescent="0.25">
      <c r="M32132"/>
    </row>
    <row r="32133" spans="13:13" x14ac:dyDescent="0.25">
      <c r="M32133"/>
    </row>
    <row r="32134" spans="13:13" x14ac:dyDescent="0.25">
      <c r="M32134"/>
    </row>
    <row r="32135" spans="13:13" x14ac:dyDescent="0.25">
      <c r="M32135"/>
    </row>
    <row r="32136" spans="13:13" x14ac:dyDescent="0.25">
      <c r="M32136"/>
    </row>
    <row r="32137" spans="13:13" x14ac:dyDescent="0.25">
      <c r="M32137"/>
    </row>
    <row r="32138" spans="13:13" x14ac:dyDescent="0.25">
      <c r="M32138"/>
    </row>
    <row r="32139" spans="13:13" x14ac:dyDescent="0.25">
      <c r="M32139"/>
    </row>
    <row r="32140" spans="13:13" x14ac:dyDescent="0.25">
      <c r="M32140"/>
    </row>
    <row r="32141" spans="13:13" x14ac:dyDescent="0.25">
      <c r="M32141"/>
    </row>
    <row r="32142" spans="13:13" x14ac:dyDescent="0.25">
      <c r="M32142"/>
    </row>
    <row r="32143" spans="13:13" x14ac:dyDescent="0.25">
      <c r="M32143"/>
    </row>
    <row r="32144" spans="13:13" x14ac:dyDescent="0.25">
      <c r="M32144"/>
    </row>
    <row r="32145" spans="13:13" x14ac:dyDescent="0.25">
      <c r="M32145"/>
    </row>
    <row r="32146" spans="13:13" x14ac:dyDescent="0.25">
      <c r="M32146"/>
    </row>
    <row r="32147" spans="13:13" x14ac:dyDescent="0.25">
      <c r="M32147"/>
    </row>
    <row r="32148" spans="13:13" x14ac:dyDescent="0.25">
      <c r="M32148"/>
    </row>
    <row r="32149" spans="13:13" x14ac:dyDescent="0.25">
      <c r="M32149"/>
    </row>
    <row r="32150" spans="13:13" x14ac:dyDescent="0.25">
      <c r="M32150"/>
    </row>
    <row r="32151" spans="13:13" x14ac:dyDescent="0.25">
      <c r="M32151"/>
    </row>
    <row r="32152" spans="13:13" x14ac:dyDescent="0.25">
      <c r="M32152"/>
    </row>
    <row r="32153" spans="13:13" x14ac:dyDescent="0.25">
      <c r="M32153"/>
    </row>
    <row r="32154" spans="13:13" x14ac:dyDescent="0.25">
      <c r="M32154"/>
    </row>
    <row r="32155" spans="13:13" x14ac:dyDescent="0.25">
      <c r="M32155"/>
    </row>
    <row r="32156" spans="13:13" x14ac:dyDescent="0.25">
      <c r="M32156"/>
    </row>
    <row r="32157" spans="13:13" x14ac:dyDescent="0.25">
      <c r="M32157"/>
    </row>
    <row r="32158" spans="13:13" x14ac:dyDescent="0.25">
      <c r="M32158"/>
    </row>
    <row r="32159" spans="13:13" x14ac:dyDescent="0.25">
      <c r="M32159"/>
    </row>
    <row r="32160" spans="13:13" x14ac:dyDescent="0.25">
      <c r="M32160"/>
    </row>
    <row r="32161" spans="13:13" x14ac:dyDescent="0.25">
      <c r="M32161"/>
    </row>
    <row r="32162" spans="13:13" x14ac:dyDescent="0.25">
      <c r="M32162"/>
    </row>
    <row r="32163" spans="13:13" x14ac:dyDescent="0.25">
      <c r="M32163"/>
    </row>
    <row r="32164" spans="13:13" x14ac:dyDescent="0.25">
      <c r="M32164"/>
    </row>
    <row r="32165" spans="13:13" x14ac:dyDescent="0.25">
      <c r="M32165"/>
    </row>
    <row r="32166" spans="13:13" x14ac:dyDescent="0.25">
      <c r="M32166"/>
    </row>
    <row r="32167" spans="13:13" x14ac:dyDescent="0.25">
      <c r="M32167"/>
    </row>
    <row r="32168" spans="13:13" x14ac:dyDescent="0.25">
      <c r="M32168"/>
    </row>
    <row r="32169" spans="13:13" x14ac:dyDescent="0.25">
      <c r="M32169"/>
    </row>
    <row r="32170" spans="13:13" x14ac:dyDescent="0.25">
      <c r="M32170"/>
    </row>
    <row r="32171" spans="13:13" x14ac:dyDescent="0.25">
      <c r="M32171"/>
    </row>
    <row r="32172" spans="13:13" x14ac:dyDescent="0.25">
      <c r="M32172"/>
    </row>
    <row r="32173" spans="13:13" x14ac:dyDescent="0.25">
      <c r="M32173"/>
    </row>
    <row r="32174" spans="13:13" x14ac:dyDescent="0.25">
      <c r="M32174"/>
    </row>
    <row r="32175" spans="13:13" x14ac:dyDescent="0.25">
      <c r="M32175"/>
    </row>
    <row r="32176" spans="13:13" x14ac:dyDescent="0.25">
      <c r="M32176"/>
    </row>
    <row r="32177" spans="13:13" x14ac:dyDescent="0.25">
      <c r="M32177"/>
    </row>
    <row r="32178" spans="13:13" x14ac:dyDescent="0.25">
      <c r="M32178"/>
    </row>
    <row r="32179" spans="13:13" x14ac:dyDescent="0.25">
      <c r="M32179"/>
    </row>
    <row r="32180" spans="13:13" x14ac:dyDescent="0.25">
      <c r="M32180"/>
    </row>
    <row r="32181" spans="13:13" x14ac:dyDescent="0.25">
      <c r="M32181"/>
    </row>
    <row r="32182" spans="13:13" x14ac:dyDescent="0.25">
      <c r="M32182"/>
    </row>
    <row r="32183" spans="13:13" x14ac:dyDescent="0.25">
      <c r="M32183"/>
    </row>
    <row r="32184" spans="13:13" x14ac:dyDescent="0.25">
      <c r="M32184"/>
    </row>
    <row r="32185" spans="13:13" x14ac:dyDescent="0.25">
      <c r="M32185"/>
    </row>
    <row r="32186" spans="13:13" x14ac:dyDescent="0.25">
      <c r="M32186"/>
    </row>
    <row r="32187" spans="13:13" x14ac:dyDescent="0.25">
      <c r="M32187"/>
    </row>
    <row r="32188" spans="13:13" x14ac:dyDescent="0.25">
      <c r="M32188"/>
    </row>
    <row r="32189" spans="13:13" x14ac:dyDescent="0.25">
      <c r="M32189"/>
    </row>
    <row r="32190" spans="13:13" x14ac:dyDescent="0.25">
      <c r="M32190"/>
    </row>
    <row r="32191" spans="13:13" x14ac:dyDescent="0.25">
      <c r="M32191"/>
    </row>
    <row r="32192" spans="13:13" x14ac:dyDescent="0.25">
      <c r="M32192"/>
    </row>
    <row r="32193" spans="13:13" x14ac:dyDescent="0.25">
      <c r="M32193"/>
    </row>
    <row r="32194" spans="13:13" x14ac:dyDescent="0.25">
      <c r="M32194"/>
    </row>
    <row r="32195" spans="13:13" x14ac:dyDescent="0.25">
      <c r="M32195"/>
    </row>
    <row r="32196" spans="13:13" x14ac:dyDescent="0.25">
      <c r="M32196"/>
    </row>
    <row r="32197" spans="13:13" x14ac:dyDescent="0.25">
      <c r="M32197"/>
    </row>
    <row r="32198" spans="13:13" x14ac:dyDescent="0.25">
      <c r="M32198"/>
    </row>
    <row r="32199" spans="13:13" x14ac:dyDescent="0.25">
      <c r="M32199"/>
    </row>
    <row r="32200" spans="13:13" x14ac:dyDescent="0.25">
      <c r="M32200"/>
    </row>
    <row r="32201" spans="13:13" x14ac:dyDescent="0.25">
      <c r="M32201"/>
    </row>
    <row r="32202" spans="13:13" x14ac:dyDescent="0.25">
      <c r="M32202"/>
    </row>
    <row r="32203" spans="13:13" x14ac:dyDescent="0.25">
      <c r="M32203"/>
    </row>
    <row r="32204" spans="13:13" x14ac:dyDescent="0.25">
      <c r="M32204"/>
    </row>
    <row r="32205" spans="13:13" x14ac:dyDescent="0.25">
      <c r="M32205"/>
    </row>
    <row r="32206" spans="13:13" x14ac:dyDescent="0.25">
      <c r="M32206"/>
    </row>
    <row r="32207" spans="13:13" x14ac:dyDescent="0.25">
      <c r="M32207"/>
    </row>
    <row r="32208" spans="13:13" x14ac:dyDescent="0.25">
      <c r="M32208"/>
    </row>
    <row r="32209" spans="13:13" x14ac:dyDescent="0.25">
      <c r="M32209"/>
    </row>
    <row r="32210" spans="13:13" x14ac:dyDescent="0.25">
      <c r="M32210"/>
    </row>
    <row r="32211" spans="13:13" x14ac:dyDescent="0.25">
      <c r="M32211"/>
    </row>
    <row r="32212" spans="13:13" x14ac:dyDescent="0.25">
      <c r="M32212"/>
    </row>
    <row r="32213" spans="13:13" x14ac:dyDescent="0.25">
      <c r="M32213"/>
    </row>
    <row r="32214" spans="13:13" x14ac:dyDescent="0.25">
      <c r="M32214"/>
    </row>
    <row r="32215" spans="13:13" x14ac:dyDescent="0.25">
      <c r="M32215"/>
    </row>
    <row r="32216" spans="13:13" x14ac:dyDescent="0.25">
      <c r="M32216"/>
    </row>
    <row r="32217" spans="13:13" x14ac:dyDescent="0.25">
      <c r="M32217"/>
    </row>
    <row r="32218" spans="13:13" x14ac:dyDescent="0.25">
      <c r="M32218"/>
    </row>
    <row r="32219" spans="13:13" x14ac:dyDescent="0.25">
      <c r="M32219"/>
    </row>
    <row r="32220" spans="13:13" x14ac:dyDescent="0.25">
      <c r="M32220"/>
    </row>
    <row r="32221" spans="13:13" x14ac:dyDescent="0.25">
      <c r="M32221"/>
    </row>
    <row r="32222" spans="13:13" x14ac:dyDescent="0.25">
      <c r="M32222"/>
    </row>
    <row r="32223" spans="13:13" x14ac:dyDescent="0.25">
      <c r="M32223"/>
    </row>
    <row r="32224" spans="13:13" x14ac:dyDescent="0.25">
      <c r="M32224"/>
    </row>
    <row r="32225" spans="13:13" x14ac:dyDescent="0.25">
      <c r="M32225"/>
    </row>
    <row r="32226" spans="13:13" x14ac:dyDescent="0.25">
      <c r="M32226"/>
    </row>
    <row r="32227" spans="13:13" x14ac:dyDescent="0.25">
      <c r="M32227"/>
    </row>
    <row r="32228" spans="13:13" x14ac:dyDescent="0.25">
      <c r="M32228"/>
    </row>
    <row r="32229" spans="13:13" x14ac:dyDescent="0.25">
      <c r="M32229"/>
    </row>
    <row r="32230" spans="13:13" x14ac:dyDescent="0.25">
      <c r="M32230"/>
    </row>
    <row r="32231" spans="13:13" x14ac:dyDescent="0.25">
      <c r="M32231"/>
    </row>
    <row r="32232" spans="13:13" x14ac:dyDescent="0.25">
      <c r="M32232"/>
    </row>
    <row r="32233" spans="13:13" x14ac:dyDescent="0.25">
      <c r="M32233"/>
    </row>
    <row r="32234" spans="13:13" x14ac:dyDescent="0.25">
      <c r="M32234"/>
    </row>
    <row r="32235" spans="13:13" x14ac:dyDescent="0.25">
      <c r="M32235"/>
    </row>
    <row r="32236" spans="13:13" x14ac:dyDescent="0.25">
      <c r="M32236"/>
    </row>
    <row r="32237" spans="13:13" x14ac:dyDescent="0.25">
      <c r="M32237"/>
    </row>
    <row r="32238" spans="13:13" x14ac:dyDescent="0.25">
      <c r="M32238"/>
    </row>
    <row r="32239" spans="13:13" x14ac:dyDescent="0.25">
      <c r="M32239"/>
    </row>
    <row r="32240" spans="13:13" x14ac:dyDescent="0.25">
      <c r="M32240"/>
    </row>
    <row r="32241" spans="13:13" x14ac:dyDescent="0.25">
      <c r="M32241"/>
    </row>
    <row r="32242" spans="13:13" x14ac:dyDescent="0.25">
      <c r="M32242"/>
    </row>
    <row r="32243" spans="13:13" x14ac:dyDescent="0.25">
      <c r="M32243"/>
    </row>
    <row r="32244" spans="13:13" x14ac:dyDescent="0.25">
      <c r="M32244"/>
    </row>
    <row r="32245" spans="13:13" x14ac:dyDescent="0.25">
      <c r="M32245"/>
    </row>
    <row r="32246" spans="13:13" x14ac:dyDescent="0.25">
      <c r="M32246"/>
    </row>
    <row r="32247" spans="13:13" x14ac:dyDescent="0.25">
      <c r="M32247"/>
    </row>
    <row r="32248" spans="13:13" x14ac:dyDescent="0.25">
      <c r="M32248"/>
    </row>
    <row r="32249" spans="13:13" x14ac:dyDescent="0.25">
      <c r="M32249"/>
    </row>
    <row r="32250" spans="13:13" x14ac:dyDescent="0.25">
      <c r="M32250"/>
    </row>
    <row r="32251" spans="13:13" x14ac:dyDescent="0.25">
      <c r="M32251"/>
    </row>
    <row r="32252" spans="13:13" x14ac:dyDescent="0.25">
      <c r="M32252"/>
    </row>
    <row r="32253" spans="13:13" x14ac:dyDescent="0.25">
      <c r="M32253"/>
    </row>
    <row r="32254" spans="13:13" x14ac:dyDescent="0.25">
      <c r="M32254"/>
    </row>
    <row r="32255" spans="13:13" x14ac:dyDescent="0.25">
      <c r="M32255"/>
    </row>
    <row r="32256" spans="13:13" x14ac:dyDescent="0.25">
      <c r="M32256"/>
    </row>
    <row r="32257" spans="13:13" x14ac:dyDescent="0.25">
      <c r="M32257"/>
    </row>
    <row r="32258" spans="13:13" x14ac:dyDescent="0.25">
      <c r="M32258"/>
    </row>
    <row r="32259" spans="13:13" x14ac:dyDescent="0.25">
      <c r="M32259"/>
    </row>
    <row r="32260" spans="13:13" x14ac:dyDescent="0.25">
      <c r="M32260"/>
    </row>
    <row r="32261" spans="13:13" x14ac:dyDescent="0.25">
      <c r="M32261"/>
    </row>
    <row r="32262" spans="13:13" x14ac:dyDescent="0.25">
      <c r="M32262"/>
    </row>
    <row r="32263" spans="13:13" x14ac:dyDescent="0.25">
      <c r="M32263"/>
    </row>
    <row r="32264" spans="13:13" x14ac:dyDescent="0.25">
      <c r="M32264"/>
    </row>
    <row r="32265" spans="13:13" x14ac:dyDescent="0.25">
      <c r="M32265"/>
    </row>
    <row r="32266" spans="13:13" x14ac:dyDescent="0.25">
      <c r="M32266"/>
    </row>
    <row r="32267" spans="13:13" x14ac:dyDescent="0.25">
      <c r="M32267"/>
    </row>
    <row r="32268" spans="13:13" x14ac:dyDescent="0.25">
      <c r="M32268"/>
    </row>
    <row r="32269" spans="13:13" x14ac:dyDescent="0.25">
      <c r="M32269"/>
    </row>
    <row r="32270" spans="13:13" x14ac:dyDescent="0.25">
      <c r="M32270"/>
    </row>
    <row r="32271" spans="13:13" x14ac:dyDescent="0.25">
      <c r="M32271"/>
    </row>
    <row r="32272" spans="13:13" x14ac:dyDescent="0.25">
      <c r="M32272"/>
    </row>
    <row r="32273" spans="13:13" x14ac:dyDescent="0.25">
      <c r="M32273"/>
    </row>
    <row r="32274" spans="13:13" x14ac:dyDescent="0.25">
      <c r="M32274"/>
    </row>
    <row r="32275" spans="13:13" x14ac:dyDescent="0.25">
      <c r="M32275"/>
    </row>
    <row r="32276" spans="13:13" x14ac:dyDescent="0.25">
      <c r="M32276"/>
    </row>
    <row r="32277" spans="13:13" x14ac:dyDescent="0.25">
      <c r="M32277"/>
    </row>
    <row r="32278" spans="13:13" x14ac:dyDescent="0.25">
      <c r="M32278"/>
    </row>
    <row r="32279" spans="13:13" x14ac:dyDescent="0.25">
      <c r="M32279"/>
    </row>
    <row r="32280" spans="13:13" x14ac:dyDescent="0.25">
      <c r="M32280"/>
    </row>
    <row r="32281" spans="13:13" x14ac:dyDescent="0.25">
      <c r="M32281"/>
    </row>
    <row r="32282" spans="13:13" x14ac:dyDescent="0.25">
      <c r="M32282"/>
    </row>
    <row r="32283" spans="13:13" x14ac:dyDescent="0.25">
      <c r="M32283"/>
    </row>
    <row r="32284" spans="13:13" x14ac:dyDescent="0.25">
      <c r="M32284"/>
    </row>
    <row r="32285" spans="13:13" x14ac:dyDescent="0.25">
      <c r="M32285"/>
    </row>
    <row r="32286" spans="13:13" x14ac:dyDescent="0.25">
      <c r="M32286"/>
    </row>
    <row r="32287" spans="13:13" x14ac:dyDescent="0.25">
      <c r="M32287"/>
    </row>
    <row r="32288" spans="13:13" x14ac:dyDescent="0.25">
      <c r="M32288"/>
    </row>
    <row r="32289" spans="13:13" x14ac:dyDescent="0.25">
      <c r="M32289"/>
    </row>
    <row r="32290" spans="13:13" x14ac:dyDescent="0.25">
      <c r="M32290"/>
    </row>
    <row r="32291" spans="13:13" x14ac:dyDescent="0.25">
      <c r="M32291"/>
    </row>
    <row r="32292" spans="13:13" x14ac:dyDescent="0.25">
      <c r="M32292"/>
    </row>
    <row r="32293" spans="13:13" x14ac:dyDescent="0.25">
      <c r="M32293"/>
    </row>
    <row r="32294" spans="13:13" x14ac:dyDescent="0.25">
      <c r="M32294"/>
    </row>
    <row r="32295" spans="13:13" x14ac:dyDescent="0.25">
      <c r="M32295"/>
    </row>
    <row r="32296" spans="13:13" x14ac:dyDescent="0.25">
      <c r="M32296"/>
    </row>
    <row r="32297" spans="13:13" x14ac:dyDescent="0.25">
      <c r="M32297"/>
    </row>
    <row r="32298" spans="13:13" x14ac:dyDescent="0.25">
      <c r="M32298"/>
    </row>
    <row r="32299" spans="13:13" x14ac:dyDescent="0.25">
      <c r="M32299"/>
    </row>
    <row r="32300" spans="13:13" x14ac:dyDescent="0.25">
      <c r="M32300"/>
    </row>
    <row r="32301" spans="13:13" x14ac:dyDescent="0.25">
      <c r="M32301"/>
    </row>
    <row r="32302" spans="13:13" x14ac:dyDescent="0.25">
      <c r="M32302"/>
    </row>
    <row r="32303" spans="13:13" x14ac:dyDescent="0.25">
      <c r="M32303"/>
    </row>
    <row r="32304" spans="13:13" x14ac:dyDescent="0.25">
      <c r="M32304"/>
    </row>
    <row r="32305" spans="13:13" x14ac:dyDescent="0.25">
      <c r="M32305"/>
    </row>
    <row r="32306" spans="13:13" x14ac:dyDescent="0.25">
      <c r="M32306"/>
    </row>
    <row r="32307" spans="13:13" x14ac:dyDescent="0.25">
      <c r="M32307"/>
    </row>
    <row r="32308" spans="13:13" x14ac:dyDescent="0.25">
      <c r="M32308"/>
    </row>
    <row r="32309" spans="13:13" x14ac:dyDescent="0.25">
      <c r="M32309"/>
    </row>
    <row r="32310" spans="13:13" x14ac:dyDescent="0.25">
      <c r="M32310"/>
    </row>
    <row r="32311" spans="13:13" x14ac:dyDescent="0.25">
      <c r="M32311"/>
    </row>
    <row r="32312" spans="13:13" x14ac:dyDescent="0.25">
      <c r="M32312"/>
    </row>
    <row r="32313" spans="13:13" x14ac:dyDescent="0.25">
      <c r="M32313"/>
    </row>
    <row r="32314" spans="13:13" x14ac:dyDescent="0.25">
      <c r="M32314"/>
    </row>
    <row r="32315" spans="13:13" x14ac:dyDescent="0.25">
      <c r="M32315"/>
    </row>
    <row r="32316" spans="13:13" x14ac:dyDescent="0.25">
      <c r="M32316"/>
    </row>
    <row r="32317" spans="13:13" x14ac:dyDescent="0.25">
      <c r="M32317"/>
    </row>
    <row r="32318" spans="13:13" x14ac:dyDescent="0.25">
      <c r="M32318"/>
    </row>
    <row r="32319" spans="13:13" x14ac:dyDescent="0.25">
      <c r="M32319"/>
    </row>
    <row r="32320" spans="13:13" x14ac:dyDescent="0.25">
      <c r="M32320"/>
    </row>
    <row r="32321" spans="13:13" x14ac:dyDescent="0.25">
      <c r="M32321"/>
    </row>
    <row r="32322" spans="13:13" x14ac:dyDescent="0.25">
      <c r="M32322"/>
    </row>
    <row r="32323" spans="13:13" x14ac:dyDescent="0.25">
      <c r="M32323"/>
    </row>
    <row r="32324" spans="13:13" x14ac:dyDescent="0.25">
      <c r="M32324"/>
    </row>
    <row r="32325" spans="13:13" x14ac:dyDescent="0.25">
      <c r="M32325"/>
    </row>
    <row r="32326" spans="13:13" x14ac:dyDescent="0.25">
      <c r="M32326"/>
    </row>
    <row r="32327" spans="13:13" x14ac:dyDescent="0.25">
      <c r="M32327"/>
    </row>
    <row r="32328" spans="13:13" x14ac:dyDescent="0.25">
      <c r="M32328"/>
    </row>
    <row r="32329" spans="13:13" x14ac:dyDescent="0.25">
      <c r="M32329"/>
    </row>
    <row r="32330" spans="13:13" x14ac:dyDescent="0.25">
      <c r="M32330"/>
    </row>
    <row r="32331" spans="13:13" x14ac:dyDescent="0.25">
      <c r="M32331"/>
    </row>
    <row r="32332" spans="13:13" x14ac:dyDescent="0.25">
      <c r="M32332"/>
    </row>
    <row r="32333" spans="13:13" x14ac:dyDescent="0.25">
      <c r="M32333"/>
    </row>
    <row r="32334" spans="13:13" x14ac:dyDescent="0.25">
      <c r="M32334"/>
    </row>
    <row r="32335" spans="13:13" x14ac:dyDescent="0.25">
      <c r="M32335"/>
    </row>
    <row r="32336" spans="13:13" x14ac:dyDescent="0.25">
      <c r="M32336"/>
    </row>
    <row r="32337" spans="13:13" x14ac:dyDescent="0.25">
      <c r="M32337"/>
    </row>
    <row r="32338" spans="13:13" x14ac:dyDescent="0.25">
      <c r="M32338"/>
    </row>
    <row r="32339" spans="13:13" x14ac:dyDescent="0.25">
      <c r="M32339"/>
    </row>
    <row r="32340" spans="13:13" x14ac:dyDescent="0.25">
      <c r="M32340"/>
    </row>
    <row r="32341" spans="13:13" x14ac:dyDescent="0.25">
      <c r="M32341"/>
    </row>
    <row r="32342" spans="13:13" x14ac:dyDescent="0.25">
      <c r="M32342"/>
    </row>
    <row r="32343" spans="13:13" x14ac:dyDescent="0.25">
      <c r="M32343"/>
    </row>
    <row r="32344" spans="13:13" x14ac:dyDescent="0.25">
      <c r="M32344"/>
    </row>
    <row r="32345" spans="13:13" x14ac:dyDescent="0.25">
      <c r="M32345"/>
    </row>
    <row r="32346" spans="13:13" x14ac:dyDescent="0.25">
      <c r="M32346"/>
    </row>
    <row r="32347" spans="13:13" x14ac:dyDescent="0.25">
      <c r="M32347"/>
    </row>
    <row r="32348" spans="13:13" x14ac:dyDescent="0.25">
      <c r="M32348"/>
    </row>
    <row r="32349" spans="13:13" x14ac:dyDescent="0.25">
      <c r="M32349"/>
    </row>
    <row r="32350" spans="13:13" x14ac:dyDescent="0.25">
      <c r="M32350"/>
    </row>
    <row r="32351" spans="13:13" x14ac:dyDescent="0.25">
      <c r="M32351"/>
    </row>
    <row r="32352" spans="13:13" x14ac:dyDescent="0.25">
      <c r="M32352"/>
    </row>
    <row r="32353" spans="13:13" x14ac:dyDescent="0.25">
      <c r="M32353"/>
    </row>
    <row r="32354" spans="13:13" x14ac:dyDescent="0.25">
      <c r="M32354"/>
    </row>
    <row r="32355" spans="13:13" x14ac:dyDescent="0.25">
      <c r="M32355"/>
    </row>
    <row r="32356" spans="13:13" x14ac:dyDescent="0.25">
      <c r="M32356"/>
    </row>
    <row r="32357" spans="13:13" x14ac:dyDescent="0.25">
      <c r="M32357"/>
    </row>
    <row r="32358" spans="13:13" x14ac:dyDescent="0.25">
      <c r="M32358"/>
    </row>
    <row r="32359" spans="13:13" x14ac:dyDescent="0.25">
      <c r="M32359"/>
    </row>
    <row r="32360" spans="13:13" x14ac:dyDescent="0.25">
      <c r="M32360"/>
    </row>
    <row r="32361" spans="13:13" x14ac:dyDescent="0.25">
      <c r="M32361"/>
    </row>
    <row r="32362" spans="13:13" x14ac:dyDescent="0.25">
      <c r="M32362"/>
    </row>
    <row r="32363" spans="13:13" x14ac:dyDescent="0.25">
      <c r="M32363"/>
    </row>
    <row r="32364" spans="13:13" x14ac:dyDescent="0.25">
      <c r="M32364"/>
    </row>
    <row r="32365" spans="13:13" x14ac:dyDescent="0.25">
      <c r="M32365"/>
    </row>
    <row r="32366" spans="13:13" x14ac:dyDescent="0.25">
      <c r="M32366"/>
    </row>
    <row r="32367" spans="13:13" x14ac:dyDescent="0.25">
      <c r="M32367"/>
    </row>
    <row r="32368" spans="13:13" x14ac:dyDescent="0.25">
      <c r="M32368"/>
    </row>
    <row r="32369" spans="13:13" x14ac:dyDescent="0.25">
      <c r="M32369"/>
    </row>
    <row r="32370" spans="13:13" x14ac:dyDescent="0.25">
      <c r="M32370"/>
    </row>
    <row r="32371" spans="13:13" x14ac:dyDescent="0.25">
      <c r="M32371"/>
    </row>
    <row r="32372" spans="13:13" x14ac:dyDescent="0.25">
      <c r="M32372"/>
    </row>
    <row r="32373" spans="13:13" x14ac:dyDescent="0.25">
      <c r="M32373"/>
    </row>
    <row r="32374" spans="13:13" x14ac:dyDescent="0.25">
      <c r="M32374"/>
    </row>
    <row r="32375" spans="13:13" x14ac:dyDescent="0.25">
      <c r="M32375"/>
    </row>
    <row r="32376" spans="13:13" x14ac:dyDescent="0.25">
      <c r="M32376"/>
    </row>
    <row r="32377" spans="13:13" x14ac:dyDescent="0.25">
      <c r="M32377"/>
    </row>
    <row r="32378" spans="13:13" x14ac:dyDescent="0.25">
      <c r="M32378"/>
    </row>
    <row r="32379" spans="13:13" x14ac:dyDescent="0.25">
      <c r="M32379"/>
    </row>
    <row r="32380" spans="13:13" x14ac:dyDescent="0.25">
      <c r="M32380"/>
    </row>
    <row r="32381" spans="13:13" x14ac:dyDescent="0.25">
      <c r="M32381"/>
    </row>
    <row r="32382" spans="13:13" x14ac:dyDescent="0.25">
      <c r="M32382"/>
    </row>
    <row r="32383" spans="13:13" x14ac:dyDescent="0.25">
      <c r="M32383"/>
    </row>
    <row r="32384" spans="13:13" x14ac:dyDescent="0.25">
      <c r="M32384"/>
    </row>
    <row r="32385" spans="13:13" x14ac:dyDescent="0.25">
      <c r="M32385"/>
    </row>
    <row r="32386" spans="13:13" x14ac:dyDescent="0.25">
      <c r="M32386"/>
    </row>
    <row r="32387" spans="13:13" x14ac:dyDescent="0.25">
      <c r="M32387"/>
    </row>
    <row r="32388" spans="13:13" x14ac:dyDescent="0.25">
      <c r="M32388"/>
    </row>
    <row r="32389" spans="13:13" x14ac:dyDescent="0.25">
      <c r="M32389"/>
    </row>
    <row r="32390" spans="13:13" x14ac:dyDescent="0.25">
      <c r="M32390"/>
    </row>
    <row r="32391" spans="13:13" x14ac:dyDescent="0.25">
      <c r="M32391"/>
    </row>
    <row r="32392" spans="13:13" x14ac:dyDescent="0.25">
      <c r="M32392"/>
    </row>
    <row r="32393" spans="13:13" x14ac:dyDescent="0.25">
      <c r="M32393"/>
    </row>
    <row r="32394" spans="13:13" x14ac:dyDescent="0.25">
      <c r="M32394"/>
    </row>
    <row r="32395" spans="13:13" x14ac:dyDescent="0.25">
      <c r="M32395"/>
    </row>
    <row r="32396" spans="13:13" x14ac:dyDescent="0.25">
      <c r="M32396"/>
    </row>
    <row r="32397" spans="13:13" x14ac:dyDescent="0.25">
      <c r="M32397"/>
    </row>
    <row r="32398" spans="13:13" x14ac:dyDescent="0.25">
      <c r="M32398"/>
    </row>
    <row r="32399" spans="13:13" x14ac:dyDescent="0.25">
      <c r="M32399"/>
    </row>
    <row r="32400" spans="13:13" x14ac:dyDescent="0.25">
      <c r="M32400"/>
    </row>
    <row r="32401" spans="13:13" x14ac:dyDescent="0.25">
      <c r="M32401"/>
    </row>
    <row r="32402" spans="13:13" x14ac:dyDescent="0.25">
      <c r="M32402"/>
    </row>
    <row r="32403" spans="13:13" x14ac:dyDescent="0.25">
      <c r="M32403"/>
    </row>
    <row r="32404" spans="13:13" x14ac:dyDescent="0.25">
      <c r="M32404"/>
    </row>
    <row r="32405" spans="13:13" x14ac:dyDescent="0.25">
      <c r="M32405"/>
    </row>
    <row r="32406" spans="13:13" x14ac:dyDescent="0.25">
      <c r="M32406"/>
    </row>
    <row r="32407" spans="13:13" x14ac:dyDescent="0.25">
      <c r="M32407"/>
    </row>
    <row r="32408" spans="13:13" x14ac:dyDescent="0.25">
      <c r="M32408"/>
    </row>
    <row r="32409" spans="13:13" x14ac:dyDescent="0.25">
      <c r="M32409"/>
    </row>
    <row r="32410" spans="13:13" x14ac:dyDescent="0.25">
      <c r="M32410"/>
    </row>
    <row r="32411" spans="13:13" x14ac:dyDescent="0.25">
      <c r="M32411"/>
    </row>
    <row r="32412" spans="13:13" x14ac:dyDescent="0.25">
      <c r="M32412"/>
    </row>
    <row r="32413" spans="13:13" x14ac:dyDescent="0.25">
      <c r="M32413"/>
    </row>
    <row r="32414" spans="13:13" x14ac:dyDescent="0.25">
      <c r="M32414"/>
    </row>
    <row r="32415" spans="13:13" x14ac:dyDescent="0.25">
      <c r="M32415"/>
    </row>
    <row r="32416" spans="13:13" x14ac:dyDescent="0.25">
      <c r="M32416"/>
    </row>
    <row r="32417" spans="13:13" x14ac:dyDescent="0.25">
      <c r="M32417"/>
    </row>
    <row r="32418" spans="13:13" x14ac:dyDescent="0.25">
      <c r="M32418"/>
    </row>
    <row r="32419" spans="13:13" x14ac:dyDescent="0.25">
      <c r="M32419"/>
    </row>
    <row r="32420" spans="13:13" x14ac:dyDescent="0.25">
      <c r="M32420"/>
    </row>
    <row r="32421" spans="13:13" x14ac:dyDescent="0.25">
      <c r="M32421"/>
    </row>
    <row r="32422" spans="13:13" x14ac:dyDescent="0.25">
      <c r="M32422"/>
    </row>
    <row r="32423" spans="13:13" x14ac:dyDescent="0.25">
      <c r="M32423"/>
    </row>
    <row r="32424" spans="13:13" x14ac:dyDescent="0.25">
      <c r="M32424"/>
    </row>
    <row r="32425" spans="13:13" x14ac:dyDescent="0.25">
      <c r="M32425"/>
    </row>
    <row r="32426" spans="13:13" x14ac:dyDescent="0.25">
      <c r="M32426"/>
    </row>
    <row r="32427" spans="13:13" x14ac:dyDescent="0.25">
      <c r="M32427"/>
    </row>
    <row r="32428" spans="13:13" x14ac:dyDescent="0.25">
      <c r="M32428"/>
    </row>
    <row r="32429" spans="13:13" x14ac:dyDescent="0.25">
      <c r="M32429"/>
    </row>
    <row r="32430" spans="13:13" x14ac:dyDescent="0.25">
      <c r="M32430"/>
    </row>
    <row r="32431" spans="13:13" x14ac:dyDescent="0.25">
      <c r="M32431"/>
    </row>
    <row r="32432" spans="13:13" x14ac:dyDescent="0.25">
      <c r="M32432"/>
    </row>
    <row r="32433" spans="13:13" x14ac:dyDescent="0.25">
      <c r="M32433"/>
    </row>
    <row r="32434" spans="13:13" x14ac:dyDescent="0.25">
      <c r="M32434"/>
    </row>
    <row r="32435" spans="13:13" x14ac:dyDescent="0.25">
      <c r="M32435"/>
    </row>
    <row r="32436" spans="13:13" x14ac:dyDescent="0.25">
      <c r="M32436"/>
    </row>
    <row r="32437" spans="13:13" x14ac:dyDescent="0.25">
      <c r="M32437"/>
    </row>
    <row r="32438" spans="13:13" x14ac:dyDescent="0.25">
      <c r="M32438"/>
    </row>
    <row r="32439" spans="13:13" x14ac:dyDescent="0.25">
      <c r="M32439"/>
    </row>
    <row r="32440" spans="13:13" x14ac:dyDescent="0.25">
      <c r="M32440"/>
    </row>
    <row r="32441" spans="13:13" x14ac:dyDescent="0.25">
      <c r="M32441"/>
    </row>
    <row r="32442" spans="13:13" x14ac:dyDescent="0.25">
      <c r="M32442"/>
    </row>
    <row r="32443" spans="13:13" x14ac:dyDescent="0.25">
      <c r="M32443"/>
    </row>
    <row r="32444" spans="13:13" x14ac:dyDescent="0.25">
      <c r="M32444"/>
    </row>
    <row r="32445" spans="13:13" x14ac:dyDescent="0.25">
      <c r="M32445"/>
    </row>
    <row r="32446" spans="13:13" x14ac:dyDescent="0.25">
      <c r="M32446"/>
    </row>
    <row r="32447" spans="13:13" x14ac:dyDescent="0.25">
      <c r="M32447"/>
    </row>
    <row r="32448" spans="13:13" x14ac:dyDescent="0.25">
      <c r="M32448"/>
    </row>
    <row r="32449" spans="13:13" x14ac:dyDescent="0.25">
      <c r="M32449"/>
    </row>
    <row r="32450" spans="13:13" x14ac:dyDescent="0.25">
      <c r="M32450"/>
    </row>
    <row r="32451" spans="13:13" x14ac:dyDescent="0.25">
      <c r="M32451"/>
    </row>
    <row r="32452" spans="13:13" x14ac:dyDescent="0.25">
      <c r="M32452"/>
    </row>
    <row r="32453" spans="13:13" x14ac:dyDescent="0.25">
      <c r="M32453"/>
    </row>
    <row r="32454" spans="13:13" x14ac:dyDescent="0.25">
      <c r="M32454"/>
    </row>
    <row r="32455" spans="13:13" x14ac:dyDescent="0.25">
      <c r="M32455"/>
    </row>
    <row r="32456" spans="13:13" x14ac:dyDescent="0.25">
      <c r="M32456"/>
    </row>
    <row r="32457" spans="13:13" x14ac:dyDescent="0.25">
      <c r="M32457"/>
    </row>
    <row r="32458" spans="13:13" x14ac:dyDescent="0.25">
      <c r="M32458"/>
    </row>
    <row r="32459" spans="13:13" x14ac:dyDescent="0.25">
      <c r="M32459"/>
    </row>
    <row r="32460" spans="13:13" x14ac:dyDescent="0.25">
      <c r="M32460"/>
    </row>
    <row r="32461" spans="13:13" x14ac:dyDescent="0.25">
      <c r="M32461"/>
    </row>
    <row r="32462" spans="13:13" x14ac:dyDescent="0.25">
      <c r="M32462"/>
    </row>
    <row r="32463" spans="13:13" x14ac:dyDescent="0.25">
      <c r="M32463"/>
    </row>
    <row r="32464" spans="13:13" x14ac:dyDescent="0.25">
      <c r="M32464"/>
    </row>
    <row r="32465" spans="13:13" x14ac:dyDescent="0.25">
      <c r="M32465"/>
    </row>
    <row r="32466" spans="13:13" x14ac:dyDescent="0.25">
      <c r="M32466"/>
    </row>
    <row r="32467" spans="13:13" x14ac:dyDescent="0.25">
      <c r="M32467"/>
    </row>
    <row r="32468" spans="13:13" x14ac:dyDescent="0.25">
      <c r="M32468"/>
    </row>
    <row r="32469" spans="13:13" x14ac:dyDescent="0.25">
      <c r="M32469"/>
    </row>
    <row r="32470" spans="13:13" x14ac:dyDescent="0.25">
      <c r="M32470"/>
    </row>
    <row r="32471" spans="13:13" x14ac:dyDescent="0.25">
      <c r="M32471"/>
    </row>
    <row r="32472" spans="13:13" x14ac:dyDescent="0.25">
      <c r="M32472"/>
    </row>
    <row r="32473" spans="13:13" x14ac:dyDescent="0.25">
      <c r="M32473"/>
    </row>
    <row r="32474" spans="13:13" x14ac:dyDescent="0.25">
      <c r="M32474"/>
    </row>
    <row r="32475" spans="13:13" x14ac:dyDescent="0.25">
      <c r="M32475"/>
    </row>
    <row r="32476" spans="13:13" x14ac:dyDescent="0.25">
      <c r="M32476"/>
    </row>
    <row r="32477" spans="13:13" x14ac:dyDescent="0.25">
      <c r="M32477"/>
    </row>
    <row r="32478" spans="13:13" x14ac:dyDescent="0.25">
      <c r="M32478"/>
    </row>
    <row r="32479" spans="13:13" x14ac:dyDescent="0.25">
      <c r="M32479"/>
    </row>
    <row r="32480" spans="13:13" x14ac:dyDescent="0.25">
      <c r="M32480"/>
    </row>
    <row r="32481" spans="13:13" x14ac:dyDescent="0.25">
      <c r="M32481"/>
    </row>
    <row r="32482" spans="13:13" x14ac:dyDescent="0.25">
      <c r="M32482"/>
    </row>
    <row r="32483" spans="13:13" x14ac:dyDescent="0.25">
      <c r="M32483"/>
    </row>
    <row r="32484" spans="13:13" x14ac:dyDescent="0.25">
      <c r="M32484"/>
    </row>
    <row r="32485" spans="13:13" x14ac:dyDescent="0.25">
      <c r="M32485"/>
    </row>
    <row r="32486" spans="13:13" x14ac:dyDescent="0.25">
      <c r="M32486"/>
    </row>
    <row r="32487" spans="13:13" x14ac:dyDescent="0.25">
      <c r="M32487"/>
    </row>
    <row r="32488" spans="13:13" x14ac:dyDescent="0.25">
      <c r="M32488"/>
    </row>
    <row r="32489" spans="13:13" x14ac:dyDescent="0.25">
      <c r="M32489"/>
    </row>
    <row r="32490" spans="13:13" x14ac:dyDescent="0.25">
      <c r="M32490"/>
    </row>
    <row r="32491" spans="13:13" x14ac:dyDescent="0.25">
      <c r="M32491"/>
    </row>
    <row r="32492" spans="13:13" x14ac:dyDescent="0.25">
      <c r="M32492"/>
    </row>
    <row r="32493" spans="13:13" x14ac:dyDescent="0.25">
      <c r="M32493"/>
    </row>
    <row r="32494" spans="13:13" x14ac:dyDescent="0.25">
      <c r="M32494"/>
    </row>
    <row r="32495" spans="13:13" x14ac:dyDescent="0.25">
      <c r="M32495"/>
    </row>
    <row r="32496" spans="13:13" x14ac:dyDescent="0.25">
      <c r="M32496"/>
    </row>
    <row r="32497" spans="13:13" x14ac:dyDescent="0.25">
      <c r="M32497"/>
    </row>
    <row r="32498" spans="13:13" x14ac:dyDescent="0.25">
      <c r="M32498"/>
    </row>
    <row r="32499" spans="13:13" x14ac:dyDescent="0.25">
      <c r="M32499"/>
    </row>
    <row r="32500" spans="13:13" x14ac:dyDescent="0.25">
      <c r="M32500"/>
    </row>
    <row r="32501" spans="13:13" x14ac:dyDescent="0.25">
      <c r="M32501"/>
    </row>
    <row r="32502" spans="13:13" x14ac:dyDescent="0.25">
      <c r="M32502"/>
    </row>
    <row r="32503" spans="13:13" x14ac:dyDescent="0.25">
      <c r="M32503"/>
    </row>
    <row r="32504" spans="13:13" x14ac:dyDescent="0.25">
      <c r="M32504"/>
    </row>
    <row r="32505" spans="13:13" x14ac:dyDescent="0.25">
      <c r="M32505"/>
    </row>
    <row r="32506" spans="13:13" x14ac:dyDescent="0.25">
      <c r="M32506"/>
    </row>
    <row r="32507" spans="13:13" x14ac:dyDescent="0.25">
      <c r="M32507"/>
    </row>
    <row r="32508" spans="13:13" x14ac:dyDescent="0.25">
      <c r="M32508"/>
    </row>
    <row r="32509" spans="13:13" x14ac:dyDescent="0.25">
      <c r="M32509"/>
    </row>
    <row r="32510" spans="13:13" x14ac:dyDescent="0.25">
      <c r="M32510"/>
    </row>
    <row r="32511" spans="13:13" x14ac:dyDescent="0.25">
      <c r="M32511"/>
    </row>
    <row r="32512" spans="13:13" x14ac:dyDescent="0.25">
      <c r="M32512"/>
    </row>
    <row r="32513" spans="13:13" x14ac:dyDescent="0.25">
      <c r="M32513"/>
    </row>
    <row r="32514" spans="13:13" x14ac:dyDescent="0.25">
      <c r="M32514"/>
    </row>
    <row r="32515" spans="13:13" x14ac:dyDescent="0.25">
      <c r="M32515"/>
    </row>
    <row r="32516" spans="13:13" x14ac:dyDescent="0.25">
      <c r="M32516"/>
    </row>
    <row r="32517" spans="13:13" x14ac:dyDescent="0.25">
      <c r="M32517"/>
    </row>
    <row r="32518" spans="13:13" x14ac:dyDescent="0.25">
      <c r="M32518"/>
    </row>
    <row r="32519" spans="13:13" x14ac:dyDescent="0.25">
      <c r="M32519"/>
    </row>
    <row r="32520" spans="13:13" x14ac:dyDescent="0.25">
      <c r="M32520"/>
    </row>
    <row r="32521" spans="13:13" x14ac:dyDescent="0.25">
      <c r="M32521"/>
    </row>
    <row r="32522" spans="13:13" x14ac:dyDescent="0.25">
      <c r="M32522"/>
    </row>
    <row r="32523" spans="13:13" x14ac:dyDescent="0.25">
      <c r="M32523"/>
    </row>
    <row r="32524" spans="13:13" x14ac:dyDescent="0.25">
      <c r="M32524"/>
    </row>
    <row r="32525" spans="13:13" x14ac:dyDescent="0.25">
      <c r="M32525"/>
    </row>
    <row r="32526" spans="13:13" x14ac:dyDescent="0.25">
      <c r="M32526"/>
    </row>
    <row r="32527" spans="13:13" x14ac:dyDescent="0.25">
      <c r="M32527"/>
    </row>
    <row r="32528" spans="13:13" x14ac:dyDescent="0.25">
      <c r="M32528"/>
    </row>
    <row r="32529" spans="13:13" x14ac:dyDescent="0.25">
      <c r="M32529"/>
    </row>
    <row r="32530" spans="13:13" x14ac:dyDescent="0.25">
      <c r="M32530"/>
    </row>
    <row r="32531" spans="13:13" x14ac:dyDescent="0.25">
      <c r="M32531"/>
    </row>
    <row r="32532" spans="13:13" x14ac:dyDescent="0.25">
      <c r="M32532"/>
    </row>
    <row r="32533" spans="13:13" x14ac:dyDescent="0.25">
      <c r="M32533"/>
    </row>
    <row r="32534" spans="13:13" x14ac:dyDescent="0.25">
      <c r="M32534"/>
    </row>
    <row r="32535" spans="13:13" x14ac:dyDescent="0.25">
      <c r="M32535"/>
    </row>
    <row r="32536" spans="13:13" x14ac:dyDescent="0.25">
      <c r="M32536"/>
    </row>
    <row r="32537" spans="13:13" x14ac:dyDescent="0.25">
      <c r="M32537"/>
    </row>
    <row r="32538" spans="13:13" x14ac:dyDescent="0.25">
      <c r="M32538"/>
    </row>
    <row r="32539" spans="13:13" x14ac:dyDescent="0.25">
      <c r="M32539"/>
    </row>
    <row r="32540" spans="13:13" x14ac:dyDescent="0.25">
      <c r="M32540"/>
    </row>
    <row r="32541" spans="13:13" x14ac:dyDescent="0.25">
      <c r="M32541"/>
    </row>
    <row r="32542" spans="13:13" x14ac:dyDescent="0.25">
      <c r="M32542"/>
    </row>
    <row r="32543" spans="13:13" x14ac:dyDescent="0.25">
      <c r="M32543"/>
    </row>
    <row r="32544" spans="13:13" x14ac:dyDescent="0.25">
      <c r="M32544"/>
    </row>
    <row r="32545" spans="13:13" x14ac:dyDescent="0.25">
      <c r="M32545"/>
    </row>
    <row r="32546" spans="13:13" x14ac:dyDescent="0.25">
      <c r="M32546"/>
    </row>
    <row r="32547" spans="13:13" x14ac:dyDescent="0.25">
      <c r="M32547"/>
    </row>
    <row r="32548" spans="13:13" x14ac:dyDescent="0.25">
      <c r="M32548"/>
    </row>
    <row r="32549" spans="13:13" x14ac:dyDescent="0.25">
      <c r="M32549"/>
    </row>
    <row r="32550" spans="13:13" x14ac:dyDescent="0.25">
      <c r="M32550"/>
    </row>
    <row r="32551" spans="13:13" x14ac:dyDescent="0.25">
      <c r="M32551"/>
    </row>
    <row r="32552" spans="13:13" x14ac:dyDescent="0.25">
      <c r="M32552"/>
    </row>
    <row r="32553" spans="13:13" x14ac:dyDescent="0.25">
      <c r="M32553"/>
    </row>
    <row r="32554" spans="13:13" x14ac:dyDescent="0.25">
      <c r="M32554"/>
    </row>
    <row r="32555" spans="13:13" x14ac:dyDescent="0.25">
      <c r="M32555"/>
    </row>
    <row r="32556" spans="13:13" x14ac:dyDescent="0.25">
      <c r="M32556"/>
    </row>
    <row r="32557" spans="13:13" x14ac:dyDescent="0.25">
      <c r="M32557"/>
    </row>
    <row r="32558" spans="13:13" x14ac:dyDescent="0.25">
      <c r="M32558"/>
    </row>
    <row r="32559" spans="13:13" x14ac:dyDescent="0.25">
      <c r="M32559"/>
    </row>
    <row r="32560" spans="13:13" x14ac:dyDescent="0.25">
      <c r="M32560"/>
    </row>
    <row r="32561" spans="13:13" x14ac:dyDescent="0.25">
      <c r="M32561"/>
    </row>
    <row r="32562" spans="13:13" x14ac:dyDescent="0.25">
      <c r="M32562"/>
    </row>
    <row r="32563" spans="13:13" x14ac:dyDescent="0.25">
      <c r="M32563"/>
    </row>
    <row r="32564" spans="13:13" x14ac:dyDescent="0.25">
      <c r="M32564"/>
    </row>
    <row r="32565" spans="13:13" x14ac:dyDescent="0.25">
      <c r="M32565"/>
    </row>
    <row r="32566" spans="13:13" x14ac:dyDescent="0.25">
      <c r="M32566"/>
    </row>
    <row r="32567" spans="13:13" x14ac:dyDescent="0.25">
      <c r="M32567"/>
    </row>
    <row r="32568" spans="13:13" x14ac:dyDescent="0.25">
      <c r="M32568"/>
    </row>
    <row r="32569" spans="13:13" x14ac:dyDescent="0.25">
      <c r="M32569"/>
    </row>
    <row r="32570" spans="13:13" x14ac:dyDescent="0.25">
      <c r="M32570"/>
    </row>
    <row r="32571" spans="13:13" x14ac:dyDescent="0.25">
      <c r="M32571"/>
    </row>
    <row r="32572" spans="13:13" x14ac:dyDescent="0.25">
      <c r="M32572"/>
    </row>
    <row r="32573" spans="13:13" x14ac:dyDescent="0.25">
      <c r="M32573"/>
    </row>
    <row r="32574" spans="13:13" x14ac:dyDescent="0.25">
      <c r="M32574"/>
    </row>
    <row r="32575" spans="13:13" x14ac:dyDescent="0.25">
      <c r="M32575"/>
    </row>
    <row r="32576" spans="13:13" x14ac:dyDescent="0.25">
      <c r="M32576"/>
    </row>
    <row r="32577" spans="13:13" x14ac:dyDescent="0.25">
      <c r="M32577"/>
    </row>
    <row r="32578" spans="13:13" x14ac:dyDescent="0.25">
      <c r="M32578"/>
    </row>
    <row r="32579" spans="13:13" x14ac:dyDescent="0.25">
      <c r="M32579"/>
    </row>
    <row r="32580" spans="13:13" x14ac:dyDescent="0.25">
      <c r="M32580"/>
    </row>
    <row r="32581" spans="13:13" x14ac:dyDescent="0.25">
      <c r="M32581"/>
    </row>
    <row r="32582" spans="13:13" x14ac:dyDescent="0.25">
      <c r="M32582"/>
    </row>
    <row r="32583" spans="13:13" x14ac:dyDescent="0.25">
      <c r="M32583"/>
    </row>
    <row r="32584" spans="13:13" x14ac:dyDescent="0.25">
      <c r="M32584"/>
    </row>
    <row r="32585" spans="13:13" x14ac:dyDescent="0.25">
      <c r="M32585"/>
    </row>
    <row r="32586" spans="13:13" x14ac:dyDescent="0.25">
      <c r="M32586"/>
    </row>
    <row r="32587" spans="13:13" x14ac:dyDescent="0.25">
      <c r="M32587"/>
    </row>
    <row r="32588" spans="13:13" x14ac:dyDescent="0.25">
      <c r="M32588"/>
    </row>
    <row r="32589" spans="13:13" x14ac:dyDescent="0.25">
      <c r="M32589"/>
    </row>
    <row r="32590" spans="13:13" x14ac:dyDescent="0.25">
      <c r="M32590"/>
    </row>
    <row r="32591" spans="13:13" x14ac:dyDescent="0.25">
      <c r="M32591"/>
    </row>
    <row r="32592" spans="13:13" x14ac:dyDescent="0.25">
      <c r="M32592"/>
    </row>
    <row r="32593" spans="13:13" x14ac:dyDescent="0.25">
      <c r="M32593"/>
    </row>
    <row r="32594" spans="13:13" x14ac:dyDescent="0.25">
      <c r="M32594"/>
    </row>
    <row r="32595" spans="13:13" x14ac:dyDescent="0.25">
      <c r="M32595"/>
    </row>
    <row r="32596" spans="13:13" x14ac:dyDescent="0.25">
      <c r="M32596"/>
    </row>
    <row r="32597" spans="13:13" x14ac:dyDescent="0.25">
      <c r="M32597"/>
    </row>
    <row r="32598" spans="13:13" x14ac:dyDescent="0.25">
      <c r="M32598"/>
    </row>
    <row r="32599" spans="13:13" x14ac:dyDescent="0.25">
      <c r="M32599"/>
    </row>
    <row r="32600" spans="13:13" x14ac:dyDescent="0.25">
      <c r="M32600"/>
    </row>
    <row r="32601" spans="13:13" x14ac:dyDescent="0.25">
      <c r="M32601"/>
    </row>
    <row r="32602" spans="13:13" x14ac:dyDescent="0.25">
      <c r="M32602"/>
    </row>
    <row r="32603" spans="13:13" x14ac:dyDescent="0.25">
      <c r="M32603"/>
    </row>
    <row r="32604" spans="13:13" x14ac:dyDescent="0.25">
      <c r="M32604"/>
    </row>
    <row r="32605" spans="13:13" x14ac:dyDescent="0.25">
      <c r="M32605"/>
    </row>
    <row r="32606" spans="13:13" x14ac:dyDescent="0.25">
      <c r="M32606"/>
    </row>
    <row r="32607" spans="13:13" x14ac:dyDescent="0.25">
      <c r="M32607"/>
    </row>
    <row r="32608" spans="13:13" x14ac:dyDescent="0.25">
      <c r="M32608"/>
    </row>
    <row r="32609" spans="13:13" x14ac:dyDescent="0.25">
      <c r="M32609"/>
    </row>
    <row r="32610" spans="13:13" x14ac:dyDescent="0.25">
      <c r="M32610"/>
    </row>
    <row r="32611" spans="13:13" x14ac:dyDescent="0.25">
      <c r="M32611"/>
    </row>
    <row r="32612" spans="13:13" x14ac:dyDescent="0.25">
      <c r="M32612"/>
    </row>
    <row r="32613" spans="13:13" x14ac:dyDescent="0.25">
      <c r="M32613"/>
    </row>
    <row r="32614" spans="13:13" x14ac:dyDescent="0.25">
      <c r="M32614"/>
    </row>
    <row r="32615" spans="13:13" x14ac:dyDescent="0.25">
      <c r="M32615"/>
    </row>
    <row r="32616" spans="13:13" x14ac:dyDescent="0.25">
      <c r="M32616"/>
    </row>
    <row r="32617" spans="13:13" x14ac:dyDescent="0.25">
      <c r="M32617"/>
    </row>
    <row r="32618" spans="13:13" x14ac:dyDescent="0.25">
      <c r="M32618"/>
    </row>
    <row r="32619" spans="13:13" x14ac:dyDescent="0.25">
      <c r="M32619"/>
    </row>
    <row r="32620" spans="13:13" x14ac:dyDescent="0.25">
      <c r="M32620"/>
    </row>
    <row r="32621" spans="13:13" x14ac:dyDescent="0.25">
      <c r="M32621"/>
    </row>
    <row r="32622" spans="13:13" x14ac:dyDescent="0.25">
      <c r="M32622"/>
    </row>
    <row r="32623" spans="13:13" x14ac:dyDescent="0.25">
      <c r="M32623"/>
    </row>
    <row r="32624" spans="13:13" x14ac:dyDescent="0.25">
      <c r="M32624"/>
    </row>
    <row r="32625" spans="13:13" x14ac:dyDescent="0.25">
      <c r="M32625"/>
    </row>
    <row r="32626" spans="13:13" x14ac:dyDescent="0.25">
      <c r="M32626"/>
    </row>
    <row r="32627" spans="13:13" x14ac:dyDescent="0.25">
      <c r="M32627"/>
    </row>
    <row r="32628" spans="13:13" x14ac:dyDescent="0.25">
      <c r="M32628"/>
    </row>
    <row r="32629" spans="13:13" x14ac:dyDescent="0.25">
      <c r="M32629"/>
    </row>
    <row r="32630" spans="13:13" x14ac:dyDescent="0.25">
      <c r="M32630"/>
    </row>
    <row r="32631" spans="13:13" x14ac:dyDescent="0.25">
      <c r="M32631"/>
    </row>
    <row r="32632" spans="13:13" x14ac:dyDescent="0.25">
      <c r="M32632"/>
    </row>
    <row r="32633" spans="13:13" x14ac:dyDescent="0.25">
      <c r="M32633"/>
    </row>
    <row r="32634" spans="13:13" x14ac:dyDescent="0.25">
      <c r="M32634"/>
    </row>
    <row r="32635" spans="13:13" x14ac:dyDescent="0.25">
      <c r="M32635"/>
    </row>
    <row r="32636" spans="13:13" x14ac:dyDescent="0.25">
      <c r="M32636"/>
    </row>
    <row r="32637" spans="13:13" x14ac:dyDescent="0.25">
      <c r="M32637"/>
    </row>
    <row r="32638" spans="13:13" x14ac:dyDescent="0.25">
      <c r="M32638"/>
    </row>
    <row r="32639" spans="13:13" x14ac:dyDescent="0.25">
      <c r="M32639"/>
    </row>
    <row r="32640" spans="13:13" x14ac:dyDescent="0.25">
      <c r="M32640"/>
    </row>
    <row r="32641" spans="13:13" x14ac:dyDescent="0.25">
      <c r="M32641"/>
    </row>
    <row r="32642" spans="13:13" x14ac:dyDescent="0.25">
      <c r="M32642"/>
    </row>
    <row r="32643" spans="13:13" x14ac:dyDescent="0.25">
      <c r="M32643"/>
    </row>
    <row r="32644" spans="13:13" x14ac:dyDescent="0.25">
      <c r="M32644"/>
    </row>
    <row r="32645" spans="13:13" x14ac:dyDescent="0.25">
      <c r="M32645"/>
    </row>
    <row r="32646" spans="13:13" x14ac:dyDescent="0.25">
      <c r="M32646"/>
    </row>
    <row r="32647" spans="13:13" x14ac:dyDescent="0.25">
      <c r="M32647"/>
    </row>
    <row r="32648" spans="13:13" x14ac:dyDescent="0.25">
      <c r="M32648"/>
    </row>
    <row r="32649" spans="13:13" x14ac:dyDescent="0.25">
      <c r="M32649"/>
    </row>
    <row r="32650" spans="13:13" x14ac:dyDescent="0.25">
      <c r="M32650"/>
    </row>
    <row r="32651" spans="13:13" x14ac:dyDescent="0.25">
      <c r="M32651"/>
    </row>
    <row r="32652" spans="13:13" x14ac:dyDescent="0.25">
      <c r="M32652"/>
    </row>
    <row r="32653" spans="13:13" x14ac:dyDescent="0.25">
      <c r="M32653"/>
    </row>
    <row r="32654" spans="13:13" x14ac:dyDescent="0.25">
      <c r="M32654"/>
    </row>
    <row r="32655" spans="13:13" x14ac:dyDescent="0.25">
      <c r="M32655"/>
    </row>
    <row r="32656" spans="13:13" x14ac:dyDescent="0.25">
      <c r="M32656"/>
    </row>
    <row r="32657" spans="13:13" x14ac:dyDescent="0.25">
      <c r="M32657"/>
    </row>
    <row r="32658" spans="13:13" x14ac:dyDescent="0.25">
      <c r="M32658"/>
    </row>
    <row r="32659" spans="13:13" x14ac:dyDescent="0.25">
      <c r="M32659"/>
    </row>
    <row r="32660" spans="13:13" x14ac:dyDescent="0.25">
      <c r="M32660"/>
    </row>
    <row r="32661" spans="13:13" x14ac:dyDescent="0.25">
      <c r="M32661"/>
    </row>
    <row r="32662" spans="13:13" x14ac:dyDescent="0.25">
      <c r="M32662"/>
    </row>
    <row r="32663" spans="13:13" x14ac:dyDescent="0.25">
      <c r="M32663"/>
    </row>
    <row r="32664" spans="13:13" x14ac:dyDescent="0.25">
      <c r="M32664"/>
    </row>
    <row r="32665" spans="13:13" x14ac:dyDescent="0.25">
      <c r="M32665"/>
    </row>
    <row r="32666" spans="13:13" x14ac:dyDescent="0.25">
      <c r="M32666"/>
    </row>
    <row r="32667" spans="13:13" x14ac:dyDescent="0.25">
      <c r="M32667"/>
    </row>
    <row r="32668" spans="13:13" x14ac:dyDescent="0.25">
      <c r="M32668"/>
    </row>
    <row r="32669" spans="13:13" x14ac:dyDescent="0.25">
      <c r="M32669"/>
    </row>
    <row r="32670" spans="13:13" x14ac:dyDescent="0.25">
      <c r="M32670"/>
    </row>
    <row r="32671" spans="13:13" x14ac:dyDescent="0.25">
      <c r="M32671"/>
    </row>
    <row r="32672" spans="13:13" x14ac:dyDescent="0.25">
      <c r="M32672"/>
    </row>
    <row r="32673" spans="13:13" x14ac:dyDescent="0.25">
      <c r="M32673"/>
    </row>
    <row r="32674" spans="13:13" x14ac:dyDescent="0.25">
      <c r="M32674"/>
    </row>
    <row r="32675" spans="13:13" x14ac:dyDescent="0.25">
      <c r="M32675"/>
    </row>
    <row r="32676" spans="13:13" x14ac:dyDescent="0.25">
      <c r="M32676"/>
    </row>
    <row r="32677" spans="13:13" x14ac:dyDescent="0.25">
      <c r="M32677"/>
    </row>
    <row r="32678" spans="13:13" x14ac:dyDescent="0.25">
      <c r="M32678"/>
    </row>
    <row r="32679" spans="13:13" x14ac:dyDescent="0.25">
      <c r="M32679"/>
    </row>
    <row r="32680" spans="13:13" x14ac:dyDescent="0.25">
      <c r="M32680"/>
    </row>
    <row r="32681" spans="13:13" x14ac:dyDescent="0.25">
      <c r="M32681"/>
    </row>
    <row r="32682" spans="13:13" x14ac:dyDescent="0.25">
      <c r="M32682"/>
    </row>
    <row r="32683" spans="13:13" x14ac:dyDescent="0.25">
      <c r="M32683"/>
    </row>
    <row r="32684" spans="13:13" x14ac:dyDescent="0.25">
      <c r="M32684"/>
    </row>
    <row r="32685" spans="13:13" x14ac:dyDescent="0.25">
      <c r="M32685"/>
    </row>
    <row r="32686" spans="13:13" x14ac:dyDescent="0.25">
      <c r="M32686"/>
    </row>
    <row r="32687" spans="13:13" x14ac:dyDescent="0.25">
      <c r="M32687"/>
    </row>
    <row r="32688" spans="13:13" x14ac:dyDescent="0.25">
      <c r="M32688"/>
    </row>
    <row r="32689" spans="13:13" x14ac:dyDescent="0.25">
      <c r="M32689"/>
    </row>
    <row r="32690" spans="13:13" x14ac:dyDescent="0.25">
      <c r="M32690"/>
    </row>
    <row r="32691" spans="13:13" x14ac:dyDescent="0.25">
      <c r="M32691"/>
    </row>
    <row r="32692" spans="13:13" x14ac:dyDescent="0.25">
      <c r="M32692"/>
    </row>
    <row r="32693" spans="13:13" x14ac:dyDescent="0.25">
      <c r="M32693"/>
    </row>
    <row r="32694" spans="13:13" x14ac:dyDescent="0.25">
      <c r="M32694"/>
    </row>
    <row r="32695" spans="13:13" x14ac:dyDescent="0.25">
      <c r="M32695"/>
    </row>
    <row r="32696" spans="13:13" x14ac:dyDescent="0.25">
      <c r="M32696"/>
    </row>
    <row r="32697" spans="13:13" x14ac:dyDescent="0.25">
      <c r="M32697"/>
    </row>
    <row r="32698" spans="13:13" x14ac:dyDescent="0.25">
      <c r="M32698"/>
    </row>
    <row r="32699" spans="13:13" x14ac:dyDescent="0.25">
      <c r="M32699"/>
    </row>
    <row r="32700" spans="13:13" x14ac:dyDescent="0.25">
      <c r="M32700"/>
    </row>
    <row r="32701" spans="13:13" x14ac:dyDescent="0.25">
      <c r="M32701"/>
    </row>
    <row r="32702" spans="13:13" x14ac:dyDescent="0.25">
      <c r="M32702"/>
    </row>
    <row r="32703" spans="13:13" x14ac:dyDescent="0.25">
      <c r="M32703"/>
    </row>
    <row r="32704" spans="13:13" x14ac:dyDescent="0.25">
      <c r="M32704"/>
    </row>
    <row r="32705" spans="13:13" x14ac:dyDescent="0.25">
      <c r="M32705"/>
    </row>
    <row r="32706" spans="13:13" x14ac:dyDescent="0.25">
      <c r="M32706"/>
    </row>
    <row r="32707" spans="13:13" x14ac:dyDescent="0.25">
      <c r="M32707"/>
    </row>
    <row r="32708" spans="13:13" x14ac:dyDescent="0.25">
      <c r="M32708"/>
    </row>
    <row r="32709" spans="13:13" x14ac:dyDescent="0.25">
      <c r="M32709"/>
    </row>
    <row r="32710" spans="13:13" x14ac:dyDescent="0.25">
      <c r="M32710"/>
    </row>
    <row r="32711" spans="13:13" x14ac:dyDescent="0.25">
      <c r="M32711"/>
    </row>
    <row r="32712" spans="13:13" x14ac:dyDescent="0.25">
      <c r="M32712"/>
    </row>
    <row r="32713" spans="13:13" x14ac:dyDescent="0.25">
      <c r="M32713"/>
    </row>
    <row r="32714" spans="13:13" x14ac:dyDescent="0.25">
      <c r="M32714"/>
    </row>
    <row r="32715" spans="13:13" x14ac:dyDescent="0.25">
      <c r="M32715"/>
    </row>
    <row r="32716" spans="13:13" x14ac:dyDescent="0.25">
      <c r="M32716"/>
    </row>
    <row r="32717" spans="13:13" x14ac:dyDescent="0.25">
      <c r="M32717"/>
    </row>
    <row r="32718" spans="13:13" x14ac:dyDescent="0.25">
      <c r="M32718"/>
    </row>
    <row r="32719" spans="13:13" x14ac:dyDescent="0.25">
      <c r="M32719"/>
    </row>
    <row r="32720" spans="13:13" x14ac:dyDescent="0.25">
      <c r="M32720"/>
    </row>
    <row r="32721" spans="13:13" x14ac:dyDescent="0.25">
      <c r="M32721"/>
    </row>
    <row r="32722" spans="13:13" x14ac:dyDescent="0.25">
      <c r="M32722"/>
    </row>
    <row r="32723" spans="13:13" x14ac:dyDescent="0.25">
      <c r="M32723"/>
    </row>
    <row r="32724" spans="13:13" x14ac:dyDescent="0.25">
      <c r="M32724"/>
    </row>
    <row r="32725" spans="13:13" x14ac:dyDescent="0.25">
      <c r="M32725"/>
    </row>
    <row r="32726" spans="13:13" x14ac:dyDescent="0.25">
      <c r="M32726"/>
    </row>
    <row r="32727" spans="13:13" x14ac:dyDescent="0.25">
      <c r="M32727"/>
    </row>
    <row r="32728" spans="13:13" x14ac:dyDescent="0.25">
      <c r="M32728"/>
    </row>
    <row r="32729" spans="13:13" x14ac:dyDescent="0.25">
      <c r="M32729"/>
    </row>
    <row r="32730" spans="13:13" x14ac:dyDescent="0.25">
      <c r="M32730"/>
    </row>
    <row r="32731" spans="13:13" x14ac:dyDescent="0.25">
      <c r="M32731"/>
    </row>
    <row r="32732" spans="13:13" x14ac:dyDescent="0.25">
      <c r="M32732"/>
    </row>
    <row r="32733" spans="13:13" x14ac:dyDescent="0.25">
      <c r="M32733"/>
    </row>
    <row r="32734" spans="13:13" x14ac:dyDescent="0.25">
      <c r="M32734"/>
    </row>
    <row r="32735" spans="13:13" x14ac:dyDescent="0.25">
      <c r="M32735"/>
    </row>
    <row r="32736" spans="13:13" x14ac:dyDescent="0.25">
      <c r="M32736"/>
    </row>
    <row r="32737" spans="13:13" x14ac:dyDescent="0.25">
      <c r="M32737"/>
    </row>
    <row r="32738" spans="13:13" x14ac:dyDescent="0.25">
      <c r="M32738"/>
    </row>
    <row r="32739" spans="13:13" x14ac:dyDescent="0.25">
      <c r="M32739"/>
    </row>
    <row r="32740" spans="13:13" x14ac:dyDescent="0.25">
      <c r="M32740"/>
    </row>
    <row r="32741" spans="13:13" x14ac:dyDescent="0.25">
      <c r="M32741"/>
    </row>
    <row r="32742" spans="13:13" x14ac:dyDescent="0.25">
      <c r="M32742"/>
    </row>
    <row r="32743" spans="13:13" x14ac:dyDescent="0.25">
      <c r="M32743"/>
    </row>
    <row r="32744" spans="13:13" x14ac:dyDescent="0.25">
      <c r="M32744"/>
    </row>
    <row r="32745" spans="13:13" x14ac:dyDescent="0.25">
      <c r="M32745"/>
    </row>
    <row r="32746" spans="13:13" x14ac:dyDescent="0.25">
      <c r="M32746"/>
    </row>
    <row r="32747" spans="13:13" x14ac:dyDescent="0.25">
      <c r="M32747"/>
    </row>
    <row r="32748" spans="13:13" x14ac:dyDescent="0.25">
      <c r="M32748"/>
    </row>
    <row r="32749" spans="13:13" x14ac:dyDescent="0.25">
      <c r="M32749"/>
    </row>
    <row r="32750" spans="13:13" x14ac:dyDescent="0.25">
      <c r="M32750"/>
    </row>
    <row r="32751" spans="13:13" x14ac:dyDescent="0.25">
      <c r="M32751"/>
    </row>
    <row r="32752" spans="13:13" x14ac:dyDescent="0.25">
      <c r="M32752"/>
    </row>
    <row r="32753" spans="13:13" x14ac:dyDescent="0.25">
      <c r="M32753"/>
    </row>
    <row r="32754" spans="13:13" x14ac:dyDescent="0.25">
      <c r="M32754"/>
    </row>
    <row r="32755" spans="13:13" x14ac:dyDescent="0.25">
      <c r="M32755"/>
    </row>
    <row r="32756" spans="13:13" x14ac:dyDescent="0.25">
      <c r="M32756"/>
    </row>
    <row r="32757" spans="13:13" x14ac:dyDescent="0.25">
      <c r="M32757"/>
    </row>
    <row r="32758" spans="13:13" x14ac:dyDescent="0.25">
      <c r="M32758"/>
    </row>
    <row r="32759" spans="13:13" x14ac:dyDescent="0.25">
      <c r="M32759"/>
    </row>
    <row r="32760" spans="13:13" x14ac:dyDescent="0.25">
      <c r="M32760"/>
    </row>
    <row r="32761" spans="13:13" x14ac:dyDescent="0.25">
      <c r="M32761"/>
    </row>
    <row r="32762" spans="13:13" x14ac:dyDescent="0.25">
      <c r="M32762"/>
    </row>
    <row r="32763" spans="13:13" x14ac:dyDescent="0.25">
      <c r="M32763"/>
    </row>
    <row r="32764" spans="13:13" x14ac:dyDescent="0.25">
      <c r="M32764"/>
    </row>
    <row r="32765" spans="13:13" x14ac:dyDescent="0.25">
      <c r="M32765"/>
    </row>
    <row r="32766" spans="13:13" x14ac:dyDescent="0.25">
      <c r="M32766"/>
    </row>
    <row r="32767" spans="13:13" x14ac:dyDescent="0.25">
      <c r="M32767"/>
    </row>
    <row r="32768" spans="13:13" x14ac:dyDescent="0.25">
      <c r="M32768"/>
    </row>
    <row r="32769" spans="13:13" x14ac:dyDescent="0.25">
      <c r="M32769"/>
    </row>
    <row r="32770" spans="13:13" x14ac:dyDescent="0.25">
      <c r="M32770"/>
    </row>
    <row r="32771" spans="13:13" x14ac:dyDescent="0.25">
      <c r="M32771"/>
    </row>
    <row r="32772" spans="13:13" x14ac:dyDescent="0.25">
      <c r="M32772"/>
    </row>
    <row r="32773" spans="13:13" x14ac:dyDescent="0.25">
      <c r="M32773"/>
    </row>
    <row r="32774" spans="13:13" x14ac:dyDescent="0.25">
      <c r="M32774"/>
    </row>
    <row r="32775" spans="13:13" x14ac:dyDescent="0.25">
      <c r="M32775"/>
    </row>
    <row r="32776" spans="13:13" x14ac:dyDescent="0.25">
      <c r="M32776"/>
    </row>
    <row r="32777" spans="13:13" x14ac:dyDescent="0.25">
      <c r="M32777"/>
    </row>
    <row r="32778" spans="13:13" x14ac:dyDescent="0.25">
      <c r="M32778"/>
    </row>
    <row r="32779" spans="13:13" x14ac:dyDescent="0.25">
      <c r="M32779"/>
    </row>
    <row r="32780" spans="13:13" x14ac:dyDescent="0.25">
      <c r="M32780"/>
    </row>
    <row r="32781" spans="13:13" x14ac:dyDescent="0.25">
      <c r="M32781"/>
    </row>
    <row r="32782" spans="13:13" x14ac:dyDescent="0.25">
      <c r="M32782"/>
    </row>
    <row r="32783" spans="13:13" x14ac:dyDescent="0.25">
      <c r="M32783"/>
    </row>
    <row r="32784" spans="13:13" x14ac:dyDescent="0.25">
      <c r="M32784"/>
    </row>
    <row r="32785" spans="13:13" x14ac:dyDescent="0.25">
      <c r="M32785"/>
    </row>
    <row r="32786" spans="13:13" x14ac:dyDescent="0.25">
      <c r="M32786"/>
    </row>
    <row r="32787" spans="13:13" x14ac:dyDescent="0.25">
      <c r="M32787"/>
    </row>
    <row r="32788" spans="13:13" x14ac:dyDescent="0.25">
      <c r="M32788"/>
    </row>
    <row r="32789" spans="13:13" x14ac:dyDescent="0.25">
      <c r="M32789"/>
    </row>
    <row r="32790" spans="13:13" x14ac:dyDescent="0.25">
      <c r="M32790"/>
    </row>
    <row r="32791" spans="13:13" x14ac:dyDescent="0.25">
      <c r="M32791"/>
    </row>
    <row r="32792" spans="13:13" x14ac:dyDescent="0.25">
      <c r="M32792"/>
    </row>
    <row r="32793" spans="13:13" x14ac:dyDescent="0.25">
      <c r="M32793"/>
    </row>
    <row r="32794" spans="13:13" x14ac:dyDescent="0.25">
      <c r="M32794"/>
    </row>
    <row r="32795" spans="13:13" x14ac:dyDescent="0.25">
      <c r="M32795"/>
    </row>
    <row r="32796" spans="13:13" x14ac:dyDescent="0.25">
      <c r="M32796"/>
    </row>
    <row r="32797" spans="13:13" x14ac:dyDescent="0.25">
      <c r="M32797"/>
    </row>
    <row r="32798" spans="13:13" x14ac:dyDescent="0.25">
      <c r="M32798"/>
    </row>
    <row r="32799" spans="13:13" x14ac:dyDescent="0.25">
      <c r="M32799"/>
    </row>
    <row r="32800" spans="13:13" x14ac:dyDescent="0.25">
      <c r="M32800"/>
    </row>
    <row r="32801" spans="13:13" x14ac:dyDescent="0.25">
      <c r="M32801"/>
    </row>
    <row r="32802" spans="13:13" x14ac:dyDescent="0.25">
      <c r="M32802"/>
    </row>
    <row r="32803" spans="13:13" x14ac:dyDescent="0.25">
      <c r="M32803"/>
    </row>
    <row r="32804" spans="13:13" x14ac:dyDescent="0.25">
      <c r="M32804"/>
    </row>
    <row r="32805" spans="13:13" x14ac:dyDescent="0.25">
      <c r="M32805"/>
    </row>
    <row r="32806" spans="13:13" x14ac:dyDescent="0.25">
      <c r="M32806"/>
    </row>
    <row r="32807" spans="13:13" x14ac:dyDescent="0.25">
      <c r="M32807"/>
    </row>
    <row r="32808" spans="13:13" x14ac:dyDescent="0.25">
      <c r="M32808"/>
    </row>
    <row r="32809" spans="13:13" x14ac:dyDescent="0.25">
      <c r="M32809"/>
    </row>
    <row r="32810" spans="13:13" x14ac:dyDescent="0.25">
      <c r="M32810"/>
    </row>
    <row r="32811" spans="13:13" x14ac:dyDescent="0.25">
      <c r="M32811"/>
    </row>
    <row r="32812" spans="13:13" x14ac:dyDescent="0.25">
      <c r="M32812"/>
    </row>
    <row r="32813" spans="13:13" x14ac:dyDescent="0.25">
      <c r="M32813"/>
    </row>
    <row r="32814" spans="13:13" x14ac:dyDescent="0.25">
      <c r="M32814"/>
    </row>
    <row r="32815" spans="13:13" x14ac:dyDescent="0.25">
      <c r="M32815"/>
    </row>
    <row r="32816" spans="13:13" x14ac:dyDescent="0.25">
      <c r="M32816"/>
    </row>
    <row r="32817" spans="13:13" x14ac:dyDescent="0.25">
      <c r="M32817"/>
    </row>
    <row r="32818" spans="13:13" x14ac:dyDescent="0.25">
      <c r="M32818"/>
    </row>
    <row r="32819" spans="13:13" x14ac:dyDescent="0.25">
      <c r="M32819"/>
    </row>
    <row r="32820" spans="13:13" x14ac:dyDescent="0.25">
      <c r="M32820"/>
    </row>
    <row r="32821" spans="13:13" x14ac:dyDescent="0.25">
      <c r="M32821"/>
    </row>
    <row r="32822" spans="13:13" x14ac:dyDescent="0.25">
      <c r="M32822"/>
    </row>
    <row r="32823" spans="13:13" x14ac:dyDescent="0.25">
      <c r="M32823"/>
    </row>
    <row r="32824" spans="13:13" x14ac:dyDescent="0.25">
      <c r="M32824"/>
    </row>
    <row r="32825" spans="13:13" x14ac:dyDescent="0.25">
      <c r="M32825"/>
    </row>
    <row r="32826" spans="13:13" x14ac:dyDescent="0.25">
      <c r="M32826"/>
    </row>
    <row r="32827" spans="13:13" x14ac:dyDescent="0.25">
      <c r="M32827"/>
    </row>
    <row r="32828" spans="13:13" x14ac:dyDescent="0.25">
      <c r="M32828"/>
    </row>
    <row r="32829" spans="13:13" x14ac:dyDescent="0.25">
      <c r="M32829"/>
    </row>
    <row r="32830" spans="13:13" x14ac:dyDescent="0.25">
      <c r="M32830"/>
    </row>
    <row r="32831" spans="13:13" x14ac:dyDescent="0.25">
      <c r="M32831"/>
    </row>
    <row r="32832" spans="13:13" x14ac:dyDescent="0.25">
      <c r="M32832"/>
    </row>
    <row r="32833" spans="13:13" x14ac:dyDescent="0.25">
      <c r="M32833"/>
    </row>
    <row r="32834" spans="13:13" x14ac:dyDescent="0.25">
      <c r="M32834"/>
    </row>
    <row r="32835" spans="13:13" x14ac:dyDescent="0.25">
      <c r="M32835"/>
    </row>
    <row r="32836" spans="13:13" x14ac:dyDescent="0.25">
      <c r="M32836"/>
    </row>
    <row r="32837" spans="13:13" x14ac:dyDescent="0.25">
      <c r="M32837"/>
    </row>
    <row r="32838" spans="13:13" x14ac:dyDescent="0.25">
      <c r="M32838"/>
    </row>
    <row r="32839" spans="13:13" x14ac:dyDescent="0.25">
      <c r="M32839"/>
    </row>
    <row r="32840" spans="13:13" x14ac:dyDescent="0.25">
      <c r="M32840"/>
    </row>
    <row r="32841" spans="13:13" x14ac:dyDescent="0.25">
      <c r="M32841"/>
    </row>
    <row r="32842" spans="13:13" x14ac:dyDescent="0.25">
      <c r="M32842"/>
    </row>
    <row r="32843" spans="13:13" x14ac:dyDescent="0.25">
      <c r="M32843"/>
    </row>
    <row r="32844" spans="13:13" x14ac:dyDescent="0.25">
      <c r="M32844"/>
    </row>
    <row r="32845" spans="13:13" x14ac:dyDescent="0.25">
      <c r="M32845"/>
    </row>
    <row r="32846" spans="13:13" x14ac:dyDescent="0.25">
      <c r="M32846"/>
    </row>
    <row r="32847" spans="13:13" x14ac:dyDescent="0.25">
      <c r="M32847"/>
    </row>
    <row r="32848" spans="13:13" x14ac:dyDescent="0.25">
      <c r="M32848"/>
    </row>
    <row r="32849" spans="13:13" x14ac:dyDescent="0.25">
      <c r="M32849"/>
    </row>
    <row r="32850" spans="13:13" x14ac:dyDescent="0.25">
      <c r="M32850"/>
    </row>
    <row r="32851" spans="13:13" x14ac:dyDescent="0.25">
      <c r="M32851"/>
    </row>
    <row r="32852" spans="13:13" x14ac:dyDescent="0.25">
      <c r="M32852"/>
    </row>
    <row r="32853" spans="13:13" x14ac:dyDescent="0.25">
      <c r="M32853"/>
    </row>
    <row r="32854" spans="13:13" x14ac:dyDescent="0.25">
      <c r="M32854"/>
    </row>
    <row r="32855" spans="13:13" x14ac:dyDescent="0.25">
      <c r="M32855"/>
    </row>
    <row r="32856" spans="13:13" x14ac:dyDescent="0.25">
      <c r="M32856"/>
    </row>
    <row r="32857" spans="13:13" x14ac:dyDescent="0.25">
      <c r="M32857"/>
    </row>
    <row r="32858" spans="13:13" x14ac:dyDescent="0.25">
      <c r="M32858"/>
    </row>
    <row r="32859" spans="13:13" x14ac:dyDescent="0.25">
      <c r="M32859"/>
    </row>
    <row r="32860" spans="13:13" x14ac:dyDescent="0.25">
      <c r="M32860"/>
    </row>
    <row r="32861" spans="13:13" x14ac:dyDescent="0.25">
      <c r="M32861"/>
    </row>
    <row r="32862" spans="13:13" x14ac:dyDescent="0.25">
      <c r="M32862"/>
    </row>
    <row r="32863" spans="13:13" x14ac:dyDescent="0.25">
      <c r="M32863"/>
    </row>
    <row r="32864" spans="13:13" x14ac:dyDescent="0.25">
      <c r="M32864"/>
    </row>
    <row r="32865" spans="13:13" x14ac:dyDescent="0.25">
      <c r="M32865"/>
    </row>
    <row r="32866" spans="13:13" x14ac:dyDescent="0.25">
      <c r="M32866"/>
    </row>
    <row r="32867" spans="13:13" x14ac:dyDescent="0.25">
      <c r="M32867"/>
    </row>
    <row r="32868" spans="13:13" x14ac:dyDescent="0.25">
      <c r="M32868"/>
    </row>
    <row r="32869" spans="13:13" x14ac:dyDescent="0.25">
      <c r="M32869"/>
    </row>
    <row r="32870" spans="13:13" x14ac:dyDescent="0.25">
      <c r="M32870"/>
    </row>
    <row r="32871" spans="13:13" x14ac:dyDescent="0.25">
      <c r="M32871"/>
    </row>
    <row r="32872" spans="13:13" x14ac:dyDescent="0.25">
      <c r="M32872"/>
    </row>
    <row r="32873" spans="13:13" x14ac:dyDescent="0.25">
      <c r="M32873"/>
    </row>
    <row r="32874" spans="13:13" x14ac:dyDescent="0.25">
      <c r="M32874"/>
    </row>
    <row r="32875" spans="13:13" x14ac:dyDescent="0.25">
      <c r="M32875"/>
    </row>
    <row r="32876" spans="13:13" x14ac:dyDescent="0.25">
      <c r="M32876"/>
    </row>
    <row r="32877" spans="13:13" x14ac:dyDescent="0.25">
      <c r="M32877"/>
    </row>
    <row r="32878" spans="13:13" x14ac:dyDescent="0.25">
      <c r="M32878"/>
    </row>
    <row r="32879" spans="13:13" x14ac:dyDescent="0.25">
      <c r="M32879"/>
    </row>
    <row r="32880" spans="13:13" x14ac:dyDescent="0.25">
      <c r="M32880"/>
    </row>
    <row r="32881" spans="13:13" x14ac:dyDescent="0.25">
      <c r="M32881"/>
    </row>
    <row r="32882" spans="13:13" x14ac:dyDescent="0.25">
      <c r="M32882"/>
    </row>
    <row r="32883" spans="13:13" x14ac:dyDescent="0.25">
      <c r="M32883"/>
    </row>
    <row r="32884" spans="13:13" x14ac:dyDescent="0.25">
      <c r="M32884"/>
    </row>
    <row r="32885" spans="13:13" x14ac:dyDescent="0.25">
      <c r="M32885"/>
    </row>
    <row r="32886" spans="13:13" x14ac:dyDescent="0.25">
      <c r="M32886"/>
    </row>
    <row r="32887" spans="13:13" x14ac:dyDescent="0.25">
      <c r="M32887"/>
    </row>
    <row r="32888" spans="13:13" x14ac:dyDescent="0.25">
      <c r="M32888"/>
    </row>
    <row r="32889" spans="13:13" x14ac:dyDescent="0.25">
      <c r="M32889"/>
    </row>
    <row r="32890" spans="13:13" x14ac:dyDescent="0.25">
      <c r="M32890"/>
    </row>
    <row r="32891" spans="13:13" x14ac:dyDescent="0.25">
      <c r="M32891"/>
    </row>
    <row r="32892" spans="13:13" x14ac:dyDescent="0.25">
      <c r="M32892"/>
    </row>
    <row r="32893" spans="13:13" x14ac:dyDescent="0.25">
      <c r="M32893"/>
    </row>
    <row r="32894" spans="13:13" x14ac:dyDescent="0.25">
      <c r="M32894"/>
    </row>
    <row r="32895" spans="13:13" x14ac:dyDescent="0.25">
      <c r="M32895"/>
    </row>
    <row r="32896" spans="13:13" x14ac:dyDescent="0.25">
      <c r="M32896"/>
    </row>
    <row r="32897" spans="13:13" x14ac:dyDescent="0.25">
      <c r="M32897"/>
    </row>
    <row r="32898" spans="13:13" x14ac:dyDescent="0.25">
      <c r="M32898"/>
    </row>
    <row r="32899" spans="13:13" x14ac:dyDescent="0.25">
      <c r="M32899"/>
    </row>
    <row r="32900" spans="13:13" x14ac:dyDescent="0.25">
      <c r="M32900"/>
    </row>
    <row r="32901" spans="13:13" x14ac:dyDescent="0.25">
      <c r="M32901"/>
    </row>
    <row r="32902" spans="13:13" x14ac:dyDescent="0.25">
      <c r="M32902"/>
    </row>
    <row r="32903" spans="13:13" x14ac:dyDescent="0.25">
      <c r="M32903"/>
    </row>
    <row r="32904" spans="13:13" x14ac:dyDescent="0.25">
      <c r="M32904"/>
    </row>
    <row r="32905" spans="13:13" x14ac:dyDescent="0.25">
      <c r="M32905"/>
    </row>
    <row r="32906" spans="13:13" x14ac:dyDescent="0.25">
      <c r="M32906"/>
    </row>
    <row r="32907" spans="13:13" x14ac:dyDescent="0.25">
      <c r="M32907"/>
    </row>
    <row r="32908" spans="13:13" x14ac:dyDescent="0.25">
      <c r="M32908"/>
    </row>
    <row r="32909" spans="13:13" x14ac:dyDescent="0.25">
      <c r="M32909"/>
    </row>
    <row r="32910" spans="13:13" x14ac:dyDescent="0.25">
      <c r="M32910"/>
    </row>
    <row r="32911" spans="13:13" x14ac:dyDescent="0.25">
      <c r="M32911"/>
    </row>
    <row r="32912" spans="13:13" x14ac:dyDescent="0.25">
      <c r="M32912"/>
    </row>
    <row r="32913" spans="13:13" x14ac:dyDescent="0.25">
      <c r="M32913"/>
    </row>
    <row r="32914" spans="13:13" x14ac:dyDescent="0.25">
      <c r="M32914"/>
    </row>
    <row r="32915" spans="13:13" x14ac:dyDescent="0.25">
      <c r="M32915"/>
    </row>
    <row r="32916" spans="13:13" x14ac:dyDescent="0.25">
      <c r="M32916"/>
    </row>
    <row r="32917" spans="13:13" x14ac:dyDescent="0.25">
      <c r="M32917"/>
    </row>
    <row r="32918" spans="13:13" x14ac:dyDescent="0.25">
      <c r="M32918"/>
    </row>
    <row r="32919" spans="13:13" x14ac:dyDescent="0.25">
      <c r="M32919"/>
    </row>
    <row r="32920" spans="13:13" x14ac:dyDescent="0.25">
      <c r="M32920"/>
    </row>
    <row r="32921" spans="13:13" x14ac:dyDescent="0.25">
      <c r="M32921"/>
    </row>
    <row r="32922" spans="13:13" x14ac:dyDescent="0.25">
      <c r="M32922"/>
    </row>
    <row r="32923" spans="13:13" x14ac:dyDescent="0.25">
      <c r="M32923"/>
    </row>
    <row r="32924" spans="13:13" x14ac:dyDescent="0.25">
      <c r="M32924"/>
    </row>
    <row r="32925" spans="13:13" x14ac:dyDescent="0.25">
      <c r="M32925"/>
    </row>
    <row r="32926" spans="13:13" x14ac:dyDescent="0.25">
      <c r="M32926"/>
    </row>
    <row r="32927" spans="13:13" x14ac:dyDescent="0.25">
      <c r="M32927"/>
    </row>
    <row r="32928" spans="13:13" x14ac:dyDescent="0.25">
      <c r="M32928"/>
    </row>
    <row r="32929" spans="13:13" x14ac:dyDescent="0.25">
      <c r="M32929"/>
    </row>
    <row r="32930" spans="13:13" x14ac:dyDescent="0.25">
      <c r="M32930"/>
    </row>
    <row r="32931" spans="13:13" x14ac:dyDescent="0.25">
      <c r="M32931"/>
    </row>
    <row r="32932" spans="13:13" x14ac:dyDescent="0.25">
      <c r="M32932"/>
    </row>
    <row r="32933" spans="13:13" x14ac:dyDescent="0.25">
      <c r="M32933"/>
    </row>
    <row r="32934" spans="13:13" x14ac:dyDescent="0.25">
      <c r="M32934"/>
    </row>
    <row r="32935" spans="13:13" x14ac:dyDescent="0.25">
      <c r="M32935"/>
    </row>
    <row r="32936" spans="13:13" x14ac:dyDescent="0.25">
      <c r="M32936"/>
    </row>
    <row r="32937" spans="13:13" x14ac:dyDescent="0.25">
      <c r="M32937"/>
    </row>
    <row r="32938" spans="13:13" x14ac:dyDescent="0.25">
      <c r="M32938"/>
    </row>
    <row r="32939" spans="13:13" x14ac:dyDescent="0.25">
      <c r="M32939"/>
    </row>
    <row r="32940" spans="13:13" x14ac:dyDescent="0.25">
      <c r="M32940"/>
    </row>
    <row r="32941" spans="13:13" x14ac:dyDescent="0.25">
      <c r="M32941"/>
    </row>
    <row r="32942" spans="13:13" x14ac:dyDescent="0.25">
      <c r="M32942"/>
    </row>
    <row r="32943" spans="13:13" x14ac:dyDescent="0.25">
      <c r="M32943"/>
    </row>
    <row r="32944" spans="13:13" x14ac:dyDescent="0.25">
      <c r="M32944"/>
    </row>
    <row r="32945" spans="13:13" x14ac:dyDescent="0.25">
      <c r="M32945"/>
    </row>
    <row r="32946" spans="13:13" x14ac:dyDescent="0.25">
      <c r="M32946"/>
    </row>
    <row r="32947" spans="13:13" x14ac:dyDescent="0.25">
      <c r="M32947"/>
    </row>
    <row r="32948" spans="13:13" x14ac:dyDescent="0.25">
      <c r="M32948"/>
    </row>
    <row r="32949" spans="13:13" x14ac:dyDescent="0.25">
      <c r="M32949"/>
    </row>
    <row r="32950" spans="13:13" x14ac:dyDescent="0.25">
      <c r="M32950"/>
    </row>
    <row r="32951" spans="13:13" x14ac:dyDescent="0.25">
      <c r="M32951"/>
    </row>
    <row r="32952" spans="13:13" x14ac:dyDescent="0.25">
      <c r="M32952"/>
    </row>
    <row r="32953" spans="13:13" x14ac:dyDescent="0.25">
      <c r="M32953"/>
    </row>
    <row r="32954" spans="13:13" x14ac:dyDescent="0.25">
      <c r="M32954"/>
    </row>
    <row r="32955" spans="13:13" x14ac:dyDescent="0.25">
      <c r="M32955"/>
    </row>
    <row r="32956" spans="13:13" x14ac:dyDescent="0.25">
      <c r="M32956"/>
    </row>
    <row r="32957" spans="13:13" x14ac:dyDescent="0.25">
      <c r="M32957"/>
    </row>
    <row r="32958" spans="13:13" x14ac:dyDescent="0.25">
      <c r="M32958"/>
    </row>
    <row r="32959" spans="13:13" x14ac:dyDescent="0.25">
      <c r="M32959"/>
    </row>
    <row r="32960" spans="13:13" x14ac:dyDescent="0.25">
      <c r="M32960"/>
    </row>
    <row r="32961" spans="13:13" x14ac:dyDescent="0.25">
      <c r="M32961"/>
    </row>
    <row r="32962" spans="13:13" x14ac:dyDescent="0.25">
      <c r="M32962"/>
    </row>
    <row r="32963" spans="13:13" x14ac:dyDescent="0.25">
      <c r="M32963"/>
    </row>
    <row r="32964" spans="13:13" x14ac:dyDescent="0.25">
      <c r="M32964"/>
    </row>
    <row r="32965" spans="13:13" x14ac:dyDescent="0.25">
      <c r="M32965"/>
    </row>
    <row r="32966" spans="13:13" x14ac:dyDescent="0.25">
      <c r="M32966"/>
    </row>
    <row r="32967" spans="13:13" x14ac:dyDescent="0.25">
      <c r="M32967"/>
    </row>
    <row r="32968" spans="13:13" x14ac:dyDescent="0.25">
      <c r="M32968"/>
    </row>
    <row r="32969" spans="13:13" x14ac:dyDescent="0.25">
      <c r="M32969"/>
    </row>
    <row r="32970" spans="13:13" x14ac:dyDescent="0.25">
      <c r="M32970"/>
    </row>
    <row r="32971" spans="13:13" x14ac:dyDescent="0.25">
      <c r="M32971"/>
    </row>
    <row r="32972" spans="13:13" x14ac:dyDescent="0.25">
      <c r="M32972"/>
    </row>
    <row r="32973" spans="13:13" x14ac:dyDescent="0.25">
      <c r="M32973"/>
    </row>
    <row r="32974" spans="13:13" x14ac:dyDescent="0.25">
      <c r="M32974"/>
    </row>
    <row r="32975" spans="13:13" x14ac:dyDescent="0.25">
      <c r="M32975"/>
    </row>
    <row r="32976" spans="13:13" x14ac:dyDescent="0.25">
      <c r="M32976"/>
    </row>
    <row r="32977" spans="13:13" x14ac:dyDescent="0.25">
      <c r="M32977"/>
    </row>
    <row r="32978" spans="13:13" x14ac:dyDescent="0.25">
      <c r="M32978"/>
    </row>
    <row r="32979" spans="13:13" x14ac:dyDescent="0.25">
      <c r="M32979"/>
    </row>
    <row r="32980" spans="13:13" x14ac:dyDescent="0.25">
      <c r="M32980"/>
    </row>
    <row r="32981" spans="13:13" x14ac:dyDescent="0.25">
      <c r="M32981"/>
    </row>
    <row r="32982" spans="13:13" x14ac:dyDescent="0.25">
      <c r="M32982"/>
    </row>
    <row r="32983" spans="13:13" x14ac:dyDescent="0.25">
      <c r="M32983"/>
    </row>
    <row r="32984" spans="13:13" x14ac:dyDescent="0.25">
      <c r="M32984"/>
    </row>
    <row r="32985" spans="13:13" x14ac:dyDescent="0.25">
      <c r="M32985"/>
    </row>
    <row r="32986" spans="13:13" x14ac:dyDescent="0.25">
      <c r="M32986"/>
    </row>
    <row r="32987" spans="13:13" x14ac:dyDescent="0.25">
      <c r="M32987"/>
    </row>
    <row r="32988" spans="13:13" x14ac:dyDescent="0.25">
      <c r="M32988"/>
    </row>
    <row r="32989" spans="13:13" x14ac:dyDescent="0.25">
      <c r="M32989"/>
    </row>
    <row r="32990" spans="13:13" x14ac:dyDescent="0.25">
      <c r="M32990"/>
    </row>
    <row r="32991" spans="13:13" x14ac:dyDescent="0.25">
      <c r="M32991"/>
    </row>
    <row r="32992" spans="13:13" x14ac:dyDescent="0.25">
      <c r="M32992"/>
    </row>
    <row r="32993" spans="13:13" x14ac:dyDescent="0.25">
      <c r="M32993"/>
    </row>
    <row r="32994" spans="13:13" x14ac:dyDescent="0.25">
      <c r="M32994"/>
    </row>
    <row r="32995" spans="13:13" x14ac:dyDescent="0.25">
      <c r="M32995"/>
    </row>
    <row r="32996" spans="13:13" x14ac:dyDescent="0.25">
      <c r="M32996"/>
    </row>
    <row r="32997" spans="13:13" x14ac:dyDescent="0.25">
      <c r="M32997"/>
    </row>
    <row r="32998" spans="13:13" x14ac:dyDescent="0.25">
      <c r="M32998"/>
    </row>
    <row r="32999" spans="13:13" x14ac:dyDescent="0.25">
      <c r="M32999"/>
    </row>
    <row r="33000" spans="13:13" x14ac:dyDescent="0.25">
      <c r="M33000"/>
    </row>
    <row r="33001" spans="13:13" x14ac:dyDescent="0.25">
      <c r="M33001"/>
    </row>
    <row r="33002" spans="13:13" x14ac:dyDescent="0.25">
      <c r="M33002"/>
    </row>
    <row r="33003" spans="13:13" x14ac:dyDescent="0.25">
      <c r="M33003"/>
    </row>
    <row r="33004" spans="13:13" x14ac:dyDescent="0.25">
      <c r="M33004"/>
    </row>
    <row r="33005" spans="13:13" x14ac:dyDescent="0.25">
      <c r="M33005"/>
    </row>
    <row r="33006" spans="13:13" x14ac:dyDescent="0.25">
      <c r="M33006"/>
    </row>
    <row r="33007" spans="13:13" x14ac:dyDescent="0.25">
      <c r="M33007"/>
    </row>
    <row r="33008" spans="13:13" x14ac:dyDescent="0.25">
      <c r="M33008"/>
    </row>
    <row r="33009" spans="13:13" x14ac:dyDescent="0.25">
      <c r="M33009"/>
    </row>
    <row r="33010" spans="13:13" x14ac:dyDescent="0.25">
      <c r="M33010"/>
    </row>
    <row r="33011" spans="13:13" x14ac:dyDescent="0.25">
      <c r="M33011"/>
    </row>
    <row r="33012" spans="13:13" x14ac:dyDescent="0.25">
      <c r="M33012"/>
    </row>
    <row r="33013" spans="13:13" x14ac:dyDescent="0.25">
      <c r="M33013"/>
    </row>
    <row r="33014" spans="13:13" x14ac:dyDescent="0.25">
      <c r="M33014"/>
    </row>
    <row r="33015" spans="13:13" x14ac:dyDescent="0.25">
      <c r="M33015"/>
    </row>
    <row r="33016" spans="13:13" x14ac:dyDescent="0.25">
      <c r="M33016"/>
    </row>
    <row r="33017" spans="13:13" x14ac:dyDescent="0.25">
      <c r="M33017"/>
    </row>
    <row r="33018" spans="13:13" x14ac:dyDescent="0.25">
      <c r="M33018"/>
    </row>
    <row r="33019" spans="13:13" x14ac:dyDescent="0.25">
      <c r="M33019"/>
    </row>
    <row r="33020" spans="13:13" x14ac:dyDescent="0.25">
      <c r="M33020"/>
    </row>
    <row r="33021" spans="13:13" x14ac:dyDescent="0.25">
      <c r="M33021"/>
    </row>
    <row r="33022" spans="13:13" x14ac:dyDescent="0.25">
      <c r="M33022"/>
    </row>
    <row r="33023" spans="13:13" x14ac:dyDescent="0.25">
      <c r="M33023"/>
    </row>
    <row r="33024" spans="13:13" x14ac:dyDescent="0.25">
      <c r="M33024"/>
    </row>
    <row r="33025" spans="13:13" x14ac:dyDescent="0.25">
      <c r="M33025"/>
    </row>
    <row r="33026" spans="13:13" x14ac:dyDescent="0.25">
      <c r="M33026"/>
    </row>
    <row r="33027" spans="13:13" x14ac:dyDescent="0.25">
      <c r="M33027"/>
    </row>
    <row r="33028" spans="13:13" x14ac:dyDescent="0.25">
      <c r="M33028"/>
    </row>
    <row r="33029" spans="13:13" x14ac:dyDescent="0.25">
      <c r="M33029"/>
    </row>
    <row r="33030" spans="13:13" x14ac:dyDescent="0.25">
      <c r="M33030"/>
    </row>
    <row r="33031" spans="13:13" x14ac:dyDescent="0.25">
      <c r="M33031"/>
    </row>
    <row r="33032" spans="13:13" x14ac:dyDescent="0.25">
      <c r="M33032"/>
    </row>
    <row r="33033" spans="13:13" x14ac:dyDescent="0.25">
      <c r="M33033"/>
    </row>
    <row r="33034" spans="13:13" x14ac:dyDescent="0.25">
      <c r="M33034"/>
    </row>
    <row r="33035" spans="13:13" x14ac:dyDescent="0.25">
      <c r="M33035"/>
    </row>
    <row r="33036" spans="13:13" x14ac:dyDescent="0.25">
      <c r="M33036"/>
    </row>
    <row r="33037" spans="13:13" x14ac:dyDescent="0.25">
      <c r="M33037"/>
    </row>
    <row r="33038" spans="13:13" x14ac:dyDescent="0.25">
      <c r="M33038"/>
    </row>
    <row r="33039" spans="13:13" x14ac:dyDescent="0.25">
      <c r="M33039"/>
    </row>
    <row r="33040" spans="13:13" x14ac:dyDescent="0.25">
      <c r="M33040"/>
    </row>
    <row r="33041" spans="13:13" x14ac:dyDescent="0.25">
      <c r="M33041"/>
    </row>
    <row r="33042" spans="13:13" x14ac:dyDescent="0.25">
      <c r="M33042"/>
    </row>
    <row r="33043" spans="13:13" x14ac:dyDescent="0.25">
      <c r="M33043"/>
    </row>
    <row r="33044" spans="13:13" x14ac:dyDescent="0.25">
      <c r="M33044"/>
    </row>
    <row r="33045" spans="13:13" x14ac:dyDescent="0.25">
      <c r="M33045"/>
    </row>
    <row r="33046" spans="13:13" x14ac:dyDescent="0.25">
      <c r="M33046"/>
    </row>
    <row r="33047" spans="13:13" x14ac:dyDescent="0.25">
      <c r="M33047"/>
    </row>
    <row r="33048" spans="13:13" x14ac:dyDescent="0.25">
      <c r="M33048"/>
    </row>
    <row r="33049" spans="13:13" x14ac:dyDescent="0.25">
      <c r="M33049"/>
    </row>
    <row r="33050" spans="13:13" x14ac:dyDescent="0.25">
      <c r="M33050"/>
    </row>
    <row r="33051" spans="13:13" x14ac:dyDescent="0.25">
      <c r="M33051"/>
    </row>
    <row r="33052" spans="13:13" x14ac:dyDescent="0.25">
      <c r="M33052"/>
    </row>
    <row r="33053" spans="13:13" x14ac:dyDescent="0.25">
      <c r="M33053"/>
    </row>
    <row r="33054" spans="13:13" x14ac:dyDescent="0.25">
      <c r="M33054"/>
    </row>
    <row r="33055" spans="13:13" x14ac:dyDescent="0.25">
      <c r="M33055"/>
    </row>
    <row r="33056" spans="13:13" x14ac:dyDescent="0.25">
      <c r="M33056"/>
    </row>
    <row r="33057" spans="13:13" x14ac:dyDescent="0.25">
      <c r="M33057"/>
    </row>
    <row r="33058" spans="13:13" x14ac:dyDescent="0.25">
      <c r="M33058"/>
    </row>
    <row r="33059" spans="13:13" x14ac:dyDescent="0.25">
      <c r="M33059"/>
    </row>
    <row r="33060" spans="13:13" x14ac:dyDescent="0.25">
      <c r="M33060"/>
    </row>
    <row r="33061" spans="13:13" x14ac:dyDescent="0.25">
      <c r="M33061"/>
    </row>
    <row r="33062" spans="13:13" x14ac:dyDescent="0.25">
      <c r="M33062"/>
    </row>
    <row r="33063" spans="13:13" x14ac:dyDescent="0.25">
      <c r="M33063"/>
    </row>
    <row r="33064" spans="13:13" x14ac:dyDescent="0.25">
      <c r="M33064"/>
    </row>
    <row r="33065" spans="13:13" x14ac:dyDescent="0.25">
      <c r="M33065"/>
    </row>
    <row r="33066" spans="13:13" x14ac:dyDescent="0.25">
      <c r="M33066"/>
    </row>
    <row r="33067" spans="13:13" x14ac:dyDescent="0.25">
      <c r="M33067"/>
    </row>
    <row r="33068" spans="13:13" x14ac:dyDescent="0.25">
      <c r="M33068"/>
    </row>
    <row r="33069" spans="13:13" x14ac:dyDescent="0.25">
      <c r="M33069"/>
    </row>
    <row r="33070" spans="13:13" x14ac:dyDescent="0.25">
      <c r="M33070"/>
    </row>
    <row r="33071" spans="13:13" x14ac:dyDescent="0.25">
      <c r="M33071"/>
    </row>
    <row r="33072" spans="13:13" x14ac:dyDescent="0.25">
      <c r="M33072"/>
    </row>
    <row r="33073" spans="13:13" x14ac:dyDescent="0.25">
      <c r="M33073"/>
    </row>
    <row r="33074" spans="13:13" x14ac:dyDescent="0.25">
      <c r="M33074"/>
    </row>
    <row r="33075" spans="13:13" x14ac:dyDescent="0.25">
      <c r="M33075"/>
    </row>
    <row r="33076" spans="13:13" x14ac:dyDescent="0.25">
      <c r="M33076"/>
    </row>
    <row r="33077" spans="13:13" x14ac:dyDescent="0.25">
      <c r="M33077"/>
    </row>
    <row r="33078" spans="13:13" x14ac:dyDescent="0.25">
      <c r="M33078"/>
    </row>
    <row r="33079" spans="13:13" x14ac:dyDescent="0.25">
      <c r="M33079"/>
    </row>
    <row r="33080" spans="13:13" x14ac:dyDescent="0.25">
      <c r="M33080"/>
    </row>
    <row r="33081" spans="13:13" x14ac:dyDescent="0.25">
      <c r="M33081"/>
    </row>
    <row r="33082" spans="13:13" x14ac:dyDescent="0.25">
      <c r="M33082"/>
    </row>
    <row r="33083" spans="13:13" x14ac:dyDescent="0.25">
      <c r="M33083"/>
    </row>
    <row r="33084" spans="13:13" x14ac:dyDescent="0.25">
      <c r="M33084"/>
    </row>
    <row r="33085" spans="13:13" x14ac:dyDescent="0.25">
      <c r="M33085"/>
    </row>
    <row r="33086" spans="13:13" x14ac:dyDescent="0.25">
      <c r="M33086"/>
    </row>
    <row r="33087" spans="13:13" x14ac:dyDescent="0.25">
      <c r="M33087"/>
    </row>
    <row r="33088" spans="13:13" x14ac:dyDescent="0.25">
      <c r="M33088"/>
    </row>
    <row r="33089" spans="13:13" x14ac:dyDescent="0.25">
      <c r="M33089"/>
    </row>
    <row r="33090" spans="13:13" x14ac:dyDescent="0.25">
      <c r="M33090"/>
    </row>
    <row r="33091" spans="13:13" x14ac:dyDescent="0.25">
      <c r="M33091"/>
    </row>
    <row r="33092" spans="13:13" x14ac:dyDescent="0.25">
      <c r="M33092"/>
    </row>
    <row r="33093" spans="13:13" x14ac:dyDescent="0.25">
      <c r="M33093"/>
    </row>
    <row r="33094" spans="13:13" x14ac:dyDescent="0.25">
      <c r="M33094"/>
    </row>
    <row r="33095" spans="13:13" x14ac:dyDescent="0.25">
      <c r="M33095"/>
    </row>
    <row r="33096" spans="13:13" x14ac:dyDescent="0.25">
      <c r="M33096"/>
    </row>
    <row r="33097" spans="13:13" x14ac:dyDescent="0.25">
      <c r="M33097"/>
    </row>
    <row r="33098" spans="13:13" x14ac:dyDescent="0.25">
      <c r="M33098"/>
    </row>
    <row r="33099" spans="13:13" x14ac:dyDescent="0.25">
      <c r="M33099"/>
    </row>
    <row r="33100" spans="13:13" x14ac:dyDescent="0.25">
      <c r="M33100"/>
    </row>
    <row r="33101" spans="13:13" x14ac:dyDescent="0.25">
      <c r="M33101"/>
    </row>
    <row r="33102" spans="13:13" x14ac:dyDescent="0.25">
      <c r="M33102"/>
    </row>
    <row r="33103" spans="13:13" x14ac:dyDescent="0.25">
      <c r="M33103"/>
    </row>
    <row r="33104" spans="13:13" x14ac:dyDescent="0.25">
      <c r="M33104"/>
    </row>
    <row r="33105" spans="13:13" x14ac:dyDescent="0.25">
      <c r="M33105"/>
    </row>
    <row r="33106" spans="13:13" x14ac:dyDescent="0.25">
      <c r="M33106"/>
    </row>
    <row r="33107" spans="13:13" x14ac:dyDescent="0.25">
      <c r="M33107"/>
    </row>
    <row r="33108" spans="13:13" x14ac:dyDescent="0.25">
      <c r="M33108"/>
    </row>
    <row r="33109" spans="13:13" x14ac:dyDescent="0.25">
      <c r="M33109"/>
    </row>
    <row r="33110" spans="13:13" x14ac:dyDescent="0.25">
      <c r="M33110"/>
    </row>
    <row r="33111" spans="13:13" x14ac:dyDescent="0.25">
      <c r="M33111"/>
    </row>
    <row r="33112" spans="13:13" x14ac:dyDescent="0.25">
      <c r="M33112"/>
    </row>
    <row r="33113" spans="13:13" x14ac:dyDescent="0.25">
      <c r="M33113"/>
    </row>
    <row r="33114" spans="13:13" x14ac:dyDescent="0.25">
      <c r="M33114"/>
    </row>
    <row r="33115" spans="13:13" x14ac:dyDescent="0.25">
      <c r="M33115"/>
    </row>
    <row r="33116" spans="13:13" x14ac:dyDescent="0.25">
      <c r="M33116"/>
    </row>
    <row r="33117" spans="13:13" x14ac:dyDescent="0.25">
      <c r="M33117"/>
    </row>
    <row r="33118" spans="13:13" x14ac:dyDescent="0.25">
      <c r="M33118"/>
    </row>
    <row r="33119" spans="13:13" x14ac:dyDescent="0.25">
      <c r="M33119"/>
    </row>
    <row r="33120" spans="13:13" x14ac:dyDescent="0.25">
      <c r="M33120"/>
    </row>
    <row r="33121" spans="13:13" x14ac:dyDescent="0.25">
      <c r="M33121"/>
    </row>
    <row r="33122" spans="13:13" x14ac:dyDescent="0.25">
      <c r="M33122"/>
    </row>
    <row r="33123" spans="13:13" x14ac:dyDescent="0.25">
      <c r="M33123"/>
    </row>
    <row r="33124" spans="13:13" x14ac:dyDescent="0.25">
      <c r="M33124"/>
    </row>
    <row r="33125" spans="13:13" x14ac:dyDescent="0.25">
      <c r="M33125"/>
    </row>
    <row r="33126" spans="13:13" x14ac:dyDescent="0.25">
      <c r="M33126"/>
    </row>
    <row r="33127" spans="13:13" x14ac:dyDescent="0.25">
      <c r="M33127"/>
    </row>
    <row r="33128" spans="13:13" x14ac:dyDescent="0.25">
      <c r="M33128"/>
    </row>
    <row r="33129" spans="13:13" x14ac:dyDescent="0.25">
      <c r="M33129"/>
    </row>
    <row r="33130" spans="13:13" x14ac:dyDescent="0.25">
      <c r="M33130"/>
    </row>
    <row r="33131" spans="13:13" x14ac:dyDescent="0.25">
      <c r="M33131"/>
    </row>
    <row r="33132" spans="13:13" x14ac:dyDescent="0.25">
      <c r="M33132"/>
    </row>
    <row r="33133" spans="13:13" x14ac:dyDescent="0.25">
      <c r="M33133"/>
    </row>
    <row r="33134" spans="13:13" x14ac:dyDescent="0.25">
      <c r="M33134"/>
    </row>
    <row r="33135" spans="13:13" x14ac:dyDescent="0.25">
      <c r="M33135"/>
    </row>
    <row r="33136" spans="13:13" x14ac:dyDescent="0.25">
      <c r="M33136"/>
    </row>
    <row r="33137" spans="13:13" x14ac:dyDescent="0.25">
      <c r="M33137"/>
    </row>
    <row r="33138" spans="13:13" x14ac:dyDescent="0.25">
      <c r="M33138"/>
    </row>
    <row r="33139" spans="13:13" x14ac:dyDescent="0.25">
      <c r="M33139"/>
    </row>
    <row r="33140" spans="13:13" x14ac:dyDescent="0.25">
      <c r="M33140"/>
    </row>
    <row r="33141" spans="13:13" x14ac:dyDescent="0.25">
      <c r="M33141"/>
    </row>
    <row r="33142" spans="13:13" x14ac:dyDescent="0.25">
      <c r="M33142"/>
    </row>
    <row r="33143" spans="13:13" x14ac:dyDescent="0.25">
      <c r="M33143"/>
    </row>
    <row r="33144" spans="13:13" x14ac:dyDescent="0.25">
      <c r="M33144"/>
    </row>
    <row r="33145" spans="13:13" x14ac:dyDescent="0.25">
      <c r="M33145"/>
    </row>
    <row r="33146" spans="13:13" x14ac:dyDescent="0.25">
      <c r="M33146"/>
    </row>
    <row r="33147" spans="13:13" x14ac:dyDescent="0.25">
      <c r="M33147"/>
    </row>
    <row r="33148" spans="13:13" x14ac:dyDescent="0.25">
      <c r="M33148"/>
    </row>
    <row r="33149" spans="13:13" x14ac:dyDescent="0.25">
      <c r="M33149"/>
    </row>
    <row r="33150" spans="13:13" x14ac:dyDescent="0.25">
      <c r="M33150"/>
    </row>
    <row r="33151" spans="13:13" x14ac:dyDescent="0.25">
      <c r="M33151"/>
    </row>
    <row r="33152" spans="13:13" x14ac:dyDescent="0.25">
      <c r="M33152"/>
    </row>
    <row r="33153" spans="13:13" x14ac:dyDescent="0.25">
      <c r="M33153"/>
    </row>
    <row r="33154" spans="13:13" x14ac:dyDescent="0.25">
      <c r="M33154"/>
    </row>
    <row r="33155" spans="13:13" x14ac:dyDescent="0.25">
      <c r="M33155"/>
    </row>
    <row r="33156" spans="13:13" x14ac:dyDescent="0.25">
      <c r="M33156"/>
    </row>
    <row r="33157" spans="13:13" x14ac:dyDescent="0.25">
      <c r="M33157"/>
    </row>
    <row r="33158" spans="13:13" x14ac:dyDescent="0.25">
      <c r="M33158"/>
    </row>
    <row r="33159" spans="13:13" x14ac:dyDescent="0.25">
      <c r="M33159"/>
    </row>
    <row r="33160" spans="13:13" x14ac:dyDescent="0.25">
      <c r="M33160"/>
    </row>
    <row r="33161" spans="13:13" x14ac:dyDescent="0.25">
      <c r="M33161"/>
    </row>
    <row r="33162" spans="13:13" x14ac:dyDescent="0.25">
      <c r="M33162"/>
    </row>
    <row r="33163" spans="13:13" x14ac:dyDescent="0.25">
      <c r="M33163"/>
    </row>
    <row r="33164" spans="13:13" x14ac:dyDescent="0.25">
      <c r="M33164"/>
    </row>
    <row r="33165" spans="13:13" x14ac:dyDescent="0.25">
      <c r="M33165"/>
    </row>
    <row r="33166" spans="13:13" x14ac:dyDescent="0.25">
      <c r="M33166"/>
    </row>
    <row r="33167" spans="13:13" x14ac:dyDescent="0.25">
      <c r="M33167"/>
    </row>
    <row r="33168" spans="13:13" x14ac:dyDescent="0.25">
      <c r="M33168"/>
    </row>
    <row r="33169" spans="13:13" x14ac:dyDescent="0.25">
      <c r="M33169"/>
    </row>
    <row r="33170" spans="13:13" x14ac:dyDescent="0.25">
      <c r="M33170"/>
    </row>
    <row r="33171" spans="13:13" x14ac:dyDescent="0.25">
      <c r="M33171"/>
    </row>
    <row r="33172" spans="13:13" x14ac:dyDescent="0.25">
      <c r="M33172"/>
    </row>
    <row r="33173" spans="13:13" x14ac:dyDescent="0.25">
      <c r="M33173"/>
    </row>
    <row r="33174" spans="13:13" x14ac:dyDescent="0.25">
      <c r="M33174"/>
    </row>
    <row r="33175" spans="13:13" x14ac:dyDescent="0.25">
      <c r="M33175"/>
    </row>
    <row r="33176" spans="13:13" x14ac:dyDescent="0.25">
      <c r="M33176"/>
    </row>
    <row r="33177" spans="13:13" x14ac:dyDescent="0.25">
      <c r="M33177"/>
    </row>
    <row r="33178" spans="13:13" x14ac:dyDescent="0.25">
      <c r="M33178"/>
    </row>
    <row r="33179" spans="13:13" x14ac:dyDescent="0.25">
      <c r="M33179"/>
    </row>
    <row r="33180" spans="13:13" x14ac:dyDescent="0.25">
      <c r="M33180"/>
    </row>
    <row r="33181" spans="13:13" x14ac:dyDescent="0.25">
      <c r="M33181"/>
    </row>
    <row r="33182" spans="13:13" x14ac:dyDescent="0.25">
      <c r="M33182"/>
    </row>
    <row r="33183" spans="13:13" x14ac:dyDescent="0.25">
      <c r="M33183"/>
    </row>
    <row r="33184" spans="13:13" x14ac:dyDescent="0.25">
      <c r="M33184"/>
    </row>
    <row r="33185" spans="13:13" x14ac:dyDescent="0.25">
      <c r="M33185"/>
    </row>
    <row r="33186" spans="13:13" x14ac:dyDescent="0.25">
      <c r="M33186"/>
    </row>
    <row r="33187" spans="13:13" x14ac:dyDescent="0.25">
      <c r="M33187"/>
    </row>
    <row r="33188" spans="13:13" x14ac:dyDescent="0.25">
      <c r="M33188"/>
    </row>
    <row r="33189" spans="13:13" x14ac:dyDescent="0.25">
      <c r="M33189"/>
    </row>
    <row r="33190" spans="13:13" x14ac:dyDescent="0.25">
      <c r="M33190"/>
    </row>
    <row r="33191" spans="13:13" x14ac:dyDescent="0.25">
      <c r="M33191"/>
    </row>
    <row r="33192" spans="13:13" x14ac:dyDescent="0.25">
      <c r="M33192"/>
    </row>
    <row r="33193" spans="13:13" x14ac:dyDescent="0.25">
      <c r="M33193"/>
    </row>
    <row r="33194" spans="13:13" x14ac:dyDescent="0.25">
      <c r="M33194"/>
    </row>
    <row r="33195" spans="13:13" x14ac:dyDescent="0.25">
      <c r="M33195"/>
    </row>
    <row r="33196" spans="13:13" x14ac:dyDescent="0.25">
      <c r="M33196"/>
    </row>
    <row r="33197" spans="13:13" x14ac:dyDescent="0.25">
      <c r="M33197"/>
    </row>
    <row r="33198" spans="13:13" x14ac:dyDescent="0.25">
      <c r="M33198"/>
    </row>
    <row r="33199" spans="13:13" x14ac:dyDescent="0.25">
      <c r="M33199"/>
    </row>
    <row r="33200" spans="13:13" x14ac:dyDescent="0.25">
      <c r="M33200"/>
    </row>
    <row r="33201" spans="13:13" x14ac:dyDescent="0.25">
      <c r="M33201"/>
    </row>
    <row r="33202" spans="13:13" x14ac:dyDescent="0.25">
      <c r="M33202"/>
    </row>
    <row r="33203" spans="13:13" x14ac:dyDescent="0.25">
      <c r="M33203"/>
    </row>
    <row r="33204" spans="13:13" x14ac:dyDescent="0.25">
      <c r="M33204"/>
    </row>
    <row r="33205" spans="13:13" x14ac:dyDescent="0.25">
      <c r="M33205"/>
    </row>
    <row r="33206" spans="13:13" x14ac:dyDescent="0.25">
      <c r="M33206"/>
    </row>
    <row r="33207" spans="13:13" x14ac:dyDescent="0.25">
      <c r="M33207"/>
    </row>
    <row r="33208" spans="13:13" x14ac:dyDescent="0.25">
      <c r="M33208"/>
    </row>
    <row r="33209" spans="13:13" x14ac:dyDescent="0.25">
      <c r="M33209"/>
    </row>
    <row r="33210" spans="13:13" x14ac:dyDescent="0.25">
      <c r="M33210"/>
    </row>
    <row r="33211" spans="13:13" x14ac:dyDescent="0.25">
      <c r="M33211"/>
    </row>
    <row r="33212" spans="13:13" x14ac:dyDescent="0.25">
      <c r="M33212"/>
    </row>
    <row r="33213" spans="13:13" x14ac:dyDescent="0.25">
      <c r="M33213"/>
    </row>
    <row r="33214" spans="13:13" x14ac:dyDescent="0.25">
      <c r="M33214"/>
    </row>
    <row r="33215" spans="13:13" x14ac:dyDescent="0.25">
      <c r="M33215"/>
    </row>
    <row r="33216" spans="13:13" x14ac:dyDescent="0.25">
      <c r="M33216"/>
    </row>
    <row r="33217" spans="13:13" x14ac:dyDescent="0.25">
      <c r="M33217"/>
    </row>
    <row r="33218" spans="13:13" x14ac:dyDescent="0.25">
      <c r="M33218"/>
    </row>
    <row r="33219" spans="13:13" x14ac:dyDescent="0.25">
      <c r="M33219"/>
    </row>
    <row r="33220" spans="13:13" x14ac:dyDescent="0.25">
      <c r="M33220"/>
    </row>
    <row r="33221" spans="13:13" x14ac:dyDescent="0.25">
      <c r="M33221"/>
    </row>
    <row r="33222" spans="13:13" x14ac:dyDescent="0.25">
      <c r="M33222"/>
    </row>
    <row r="33223" spans="13:13" x14ac:dyDescent="0.25">
      <c r="M33223"/>
    </row>
    <row r="33224" spans="13:13" x14ac:dyDescent="0.25">
      <c r="M33224"/>
    </row>
    <row r="33225" spans="13:13" x14ac:dyDescent="0.25">
      <c r="M33225"/>
    </row>
    <row r="33226" spans="13:13" x14ac:dyDescent="0.25">
      <c r="M33226"/>
    </row>
    <row r="33227" spans="13:13" x14ac:dyDescent="0.25">
      <c r="M33227"/>
    </row>
    <row r="33228" spans="13:13" x14ac:dyDescent="0.25">
      <c r="M33228"/>
    </row>
    <row r="33229" spans="13:13" x14ac:dyDescent="0.25">
      <c r="M33229"/>
    </row>
    <row r="33230" spans="13:13" x14ac:dyDescent="0.25">
      <c r="M33230"/>
    </row>
    <row r="33231" spans="13:13" x14ac:dyDescent="0.25">
      <c r="M33231"/>
    </row>
    <row r="33232" spans="13:13" x14ac:dyDescent="0.25">
      <c r="M33232"/>
    </row>
    <row r="33233" spans="13:13" x14ac:dyDescent="0.25">
      <c r="M33233"/>
    </row>
    <row r="33234" spans="13:13" x14ac:dyDescent="0.25">
      <c r="M33234"/>
    </row>
    <row r="33235" spans="13:13" x14ac:dyDescent="0.25">
      <c r="M33235"/>
    </row>
    <row r="33236" spans="13:13" x14ac:dyDescent="0.25">
      <c r="M33236"/>
    </row>
    <row r="33237" spans="13:13" x14ac:dyDescent="0.25">
      <c r="M33237"/>
    </row>
    <row r="33238" spans="13:13" x14ac:dyDescent="0.25">
      <c r="M33238"/>
    </row>
    <row r="33239" spans="13:13" x14ac:dyDescent="0.25">
      <c r="M33239"/>
    </row>
    <row r="33240" spans="13:13" x14ac:dyDescent="0.25">
      <c r="M33240"/>
    </row>
    <row r="33241" spans="13:13" x14ac:dyDescent="0.25">
      <c r="M33241"/>
    </row>
    <row r="33242" spans="13:13" x14ac:dyDescent="0.25">
      <c r="M33242"/>
    </row>
    <row r="33243" spans="13:13" x14ac:dyDescent="0.25">
      <c r="M33243"/>
    </row>
    <row r="33244" spans="13:13" x14ac:dyDescent="0.25">
      <c r="M33244"/>
    </row>
    <row r="33245" spans="13:13" x14ac:dyDescent="0.25">
      <c r="M33245"/>
    </row>
    <row r="33246" spans="13:13" x14ac:dyDescent="0.25">
      <c r="M33246"/>
    </row>
    <row r="33247" spans="13:13" x14ac:dyDescent="0.25">
      <c r="M33247"/>
    </row>
    <row r="33248" spans="13:13" x14ac:dyDescent="0.25">
      <c r="M33248"/>
    </row>
    <row r="33249" spans="13:13" x14ac:dyDescent="0.25">
      <c r="M33249"/>
    </row>
    <row r="33250" spans="13:13" x14ac:dyDescent="0.25">
      <c r="M33250"/>
    </row>
    <row r="33251" spans="13:13" x14ac:dyDescent="0.25">
      <c r="M33251"/>
    </row>
    <row r="33252" spans="13:13" x14ac:dyDescent="0.25">
      <c r="M33252"/>
    </row>
    <row r="33253" spans="13:13" x14ac:dyDescent="0.25">
      <c r="M33253"/>
    </row>
    <row r="33254" spans="13:13" x14ac:dyDescent="0.25">
      <c r="M33254"/>
    </row>
    <row r="33255" spans="13:13" x14ac:dyDescent="0.25">
      <c r="M33255"/>
    </row>
    <row r="33256" spans="13:13" x14ac:dyDescent="0.25">
      <c r="M33256"/>
    </row>
    <row r="33257" spans="13:13" x14ac:dyDescent="0.25">
      <c r="M33257"/>
    </row>
    <row r="33258" spans="13:13" x14ac:dyDescent="0.25">
      <c r="M33258"/>
    </row>
    <row r="33259" spans="13:13" x14ac:dyDescent="0.25">
      <c r="M33259"/>
    </row>
    <row r="33260" spans="13:13" x14ac:dyDescent="0.25">
      <c r="M33260"/>
    </row>
    <row r="33261" spans="13:13" x14ac:dyDescent="0.25">
      <c r="M33261"/>
    </row>
    <row r="33262" spans="13:13" x14ac:dyDescent="0.25">
      <c r="M33262"/>
    </row>
    <row r="33263" spans="13:13" x14ac:dyDescent="0.25">
      <c r="M33263"/>
    </row>
    <row r="33264" spans="13:13" x14ac:dyDescent="0.25">
      <c r="M33264"/>
    </row>
    <row r="33265" spans="13:13" x14ac:dyDescent="0.25">
      <c r="M33265"/>
    </row>
    <row r="33266" spans="13:13" x14ac:dyDescent="0.25">
      <c r="M33266"/>
    </row>
    <row r="33267" spans="13:13" x14ac:dyDescent="0.25">
      <c r="M33267"/>
    </row>
    <row r="33268" spans="13:13" x14ac:dyDescent="0.25">
      <c r="M33268"/>
    </row>
    <row r="33269" spans="13:13" x14ac:dyDescent="0.25">
      <c r="M33269"/>
    </row>
    <row r="33270" spans="13:13" x14ac:dyDescent="0.25">
      <c r="M33270"/>
    </row>
    <row r="33271" spans="13:13" x14ac:dyDescent="0.25">
      <c r="M33271"/>
    </row>
    <row r="33272" spans="13:13" x14ac:dyDescent="0.25">
      <c r="M33272"/>
    </row>
    <row r="33273" spans="13:13" x14ac:dyDescent="0.25">
      <c r="M33273"/>
    </row>
    <row r="33274" spans="13:13" x14ac:dyDescent="0.25">
      <c r="M33274"/>
    </row>
    <row r="33275" spans="13:13" x14ac:dyDescent="0.25">
      <c r="M33275"/>
    </row>
    <row r="33276" spans="13:13" x14ac:dyDescent="0.25">
      <c r="M33276"/>
    </row>
    <row r="33277" spans="13:13" x14ac:dyDescent="0.25">
      <c r="M33277"/>
    </row>
    <row r="33278" spans="13:13" x14ac:dyDescent="0.25">
      <c r="M33278"/>
    </row>
    <row r="33279" spans="13:13" x14ac:dyDescent="0.25">
      <c r="M33279"/>
    </row>
    <row r="33280" spans="13:13" x14ac:dyDescent="0.25">
      <c r="M33280"/>
    </row>
    <row r="33281" spans="13:13" x14ac:dyDescent="0.25">
      <c r="M33281"/>
    </row>
    <row r="33282" spans="13:13" x14ac:dyDescent="0.25">
      <c r="M33282"/>
    </row>
    <row r="33283" spans="13:13" x14ac:dyDescent="0.25">
      <c r="M33283"/>
    </row>
    <row r="33284" spans="13:13" x14ac:dyDescent="0.25">
      <c r="M33284"/>
    </row>
    <row r="33285" spans="13:13" x14ac:dyDescent="0.25">
      <c r="M33285"/>
    </row>
    <row r="33286" spans="13:13" x14ac:dyDescent="0.25">
      <c r="M33286"/>
    </row>
    <row r="33287" spans="13:13" x14ac:dyDescent="0.25">
      <c r="M33287"/>
    </row>
    <row r="33288" spans="13:13" x14ac:dyDescent="0.25">
      <c r="M33288"/>
    </row>
    <row r="33289" spans="13:13" x14ac:dyDescent="0.25">
      <c r="M33289"/>
    </row>
    <row r="33290" spans="13:13" x14ac:dyDescent="0.25">
      <c r="M33290"/>
    </row>
    <row r="33291" spans="13:13" x14ac:dyDescent="0.25">
      <c r="M33291"/>
    </row>
    <row r="33292" spans="13:13" x14ac:dyDescent="0.25">
      <c r="M33292"/>
    </row>
    <row r="33293" spans="13:13" x14ac:dyDescent="0.25">
      <c r="M33293"/>
    </row>
    <row r="33294" spans="13:13" x14ac:dyDescent="0.25">
      <c r="M33294"/>
    </row>
    <row r="33295" spans="13:13" x14ac:dyDescent="0.25">
      <c r="M33295"/>
    </row>
    <row r="33296" spans="13:13" x14ac:dyDescent="0.25">
      <c r="M33296"/>
    </row>
    <row r="33297" spans="13:13" x14ac:dyDescent="0.25">
      <c r="M33297"/>
    </row>
    <row r="33298" spans="13:13" x14ac:dyDescent="0.25">
      <c r="M33298"/>
    </row>
    <row r="33299" spans="13:13" x14ac:dyDescent="0.25">
      <c r="M33299"/>
    </row>
    <row r="33300" spans="13:13" x14ac:dyDescent="0.25">
      <c r="M33300"/>
    </row>
    <row r="33301" spans="13:13" x14ac:dyDescent="0.25">
      <c r="M33301"/>
    </row>
    <row r="33302" spans="13:13" x14ac:dyDescent="0.25">
      <c r="M33302"/>
    </row>
    <row r="33303" spans="13:13" x14ac:dyDescent="0.25">
      <c r="M33303"/>
    </row>
    <row r="33304" spans="13:13" x14ac:dyDescent="0.25">
      <c r="M33304"/>
    </row>
    <row r="33305" spans="13:13" x14ac:dyDescent="0.25">
      <c r="M33305"/>
    </row>
    <row r="33306" spans="13:13" x14ac:dyDescent="0.25">
      <c r="M33306"/>
    </row>
    <row r="33307" spans="13:13" x14ac:dyDescent="0.25">
      <c r="M33307"/>
    </row>
    <row r="33308" spans="13:13" x14ac:dyDescent="0.25">
      <c r="M33308"/>
    </row>
    <row r="33309" spans="13:13" x14ac:dyDescent="0.25">
      <c r="M33309"/>
    </row>
    <row r="33310" spans="13:13" x14ac:dyDescent="0.25">
      <c r="M33310"/>
    </row>
    <row r="33311" spans="13:13" x14ac:dyDescent="0.25">
      <c r="M33311"/>
    </row>
    <row r="33312" spans="13:13" x14ac:dyDescent="0.25">
      <c r="M33312"/>
    </row>
    <row r="33313" spans="13:13" x14ac:dyDescent="0.25">
      <c r="M33313"/>
    </row>
    <row r="33314" spans="13:13" x14ac:dyDescent="0.25">
      <c r="M33314"/>
    </row>
    <row r="33315" spans="13:13" x14ac:dyDescent="0.25">
      <c r="M33315"/>
    </row>
    <row r="33316" spans="13:13" x14ac:dyDescent="0.25">
      <c r="M33316"/>
    </row>
    <row r="33317" spans="13:13" x14ac:dyDescent="0.25">
      <c r="M33317"/>
    </row>
    <row r="33318" spans="13:13" x14ac:dyDescent="0.25">
      <c r="M33318"/>
    </row>
    <row r="33319" spans="13:13" x14ac:dyDescent="0.25">
      <c r="M33319"/>
    </row>
    <row r="33320" spans="13:13" x14ac:dyDescent="0.25">
      <c r="M33320"/>
    </row>
    <row r="33321" spans="13:13" x14ac:dyDescent="0.25">
      <c r="M33321"/>
    </row>
    <row r="33322" spans="13:13" x14ac:dyDescent="0.25">
      <c r="M33322"/>
    </row>
    <row r="33323" spans="13:13" x14ac:dyDescent="0.25">
      <c r="M33323"/>
    </row>
    <row r="33324" spans="13:13" x14ac:dyDescent="0.25">
      <c r="M33324"/>
    </row>
    <row r="33325" spans="13:13" x14ac:dyDescent="0.25">
      <c r="M33325"/>
    </row>
    <row r="33326" spans="13:13" x14ac:dyDescent="0.25">
      <c r="M33326"/>
    </row>
    <row r="33327" spans="13:13" x14ac:dyDescent="0.25">
      <c r="M33327"/>
    </row>
    <row r="33328" spans="13:13" x14ac:dyDescent="0.25">
      <c r="M33328"/>
    </row>
    <row r="33329" spans="13:13" x14ac:dyDescent="0.25">
      <c r="M33329"/>
    </row>
    <row r="33330" spans="13:13" x14ac:dyDescent="0.25">
      <c r="M33330"/>
    </row>
    <row r="33331" spans="13:13" x14ac:dyDescent="0.25">
      <c r="M33331"/>
    </row>
    <row r="33332" spans="13:13" x14ac:dyDescent="0.25">
      <c r="M33332"/>
    </row>
    <row r="33333" spans="13:13" x14ac:dyDescent="0.25">
      <c r="M33333"/>
    </row>
    <row r="33334" spans="13:13" x14ac:dyDescent="0.25">
      <c r="M33334"/>
    </row>
    <row r="33335" spans="13:13" x14ac:dyDescent="0.25">
      <c r="M33335"/>
    </row>
    <row r="33336" spans="13:13" x14ac:dyDescent="0.25">
      <c r="M33336"/>
    </row>
    <row r="33337" spans="13:13" x14ac:dyDescent="0.25">
      <c r="M33337"/>
    </row>
    <row r="33338" spans="13:13" x14ac:dyDescent="0.25">
      <c r="M33338"/>
    </row>
    <row r="33339" spans="13:13" x14ac:dyDescent="0.25">
      <c r="M33339"/>
    </row>
    <row r="33340" spans="13:13" x14ac:dyDescent="0.25">
      <c r="M33340"/>
    </row>
    <row r="33341" spans="13:13" x14ac:dyDescent="0.25">
      <c r="M33341"/>
    </row>
    <row r="33342" spans="13:13" x14ac:dyDescent="0.25">
      <c r="M33342"/>
    </row>
    <row r="33343" spans="13:13" x14ac:dyDescent="0.25">
      <c r="M33343"/>
    </row>
    <row r="33344" spans="13:13" x14ac:dyDescent="0.25">
      <c r="M33344"/>
    </row>
    <row r="33345" spans="13:13" x14ac:dyDescent="0.25">
      <c r="M33345"/>
    </row>
    <row r="33346" spans="13:13" x14ac:dyDescent="0.25">
      <c r="M33346"/>
    </row>
    <row r="33347" spans="13:13" x14ac:dyDescent="0.25">
      <c r="M33347"/>
    </row>
    <row r="33348" spans="13:13" x14ac:dyDescent="0.25">
      <c r="M33348"/>
    </row>
    <row r="33349" spans="13:13" x14ac:dyDescent="0.25">
      <c r="M33349"/>
    </row>
    <row r="33350" spans="13:13" x14ac:dyDescent="0.25">
      <c r="M33350"/>
    </row>
    <row r="33351" spans="13:13" x14ac:dyDescent="0.25">
      <c r="M33351"/>
    </row>
    <row r="33352" spans="13:13" x14ac:dyDescent="0.25">
      <c r="M33352"/>
    </row>
    <row r="33353" spans="13:13" x14ac:dyDescent="0.25">
      <c r="M33353"/>
    </row>
    <row r="33354" spans="13:13" x14ac:dyDescent="0.25">
      <c r="M33354"/>
    </row>
    <row r="33355" spans="13:13" x14ac:dyDescent="0.25">
      <c r="M33355"/>
    </row>
    <row r="33356" spans="13:13" x14ac:dyDescent="0.25">
      <c r="M33356"/>
    </row>
    <row r="33357" spans="13:13" x14ac:dyDescent="0.25">
      <c r="M33357"/>
    </row>
    <row r="33358" spans="13:13" x14ac:dyDescent="0.25">
      <c r="M33358"/>
    </row>
    <row r="33359" spans="13:13" x14ac:dyDescent="0.25">
      <c r="M33359"/>
    </row>
    <row r="33360" spans="13:13" x14ac:dyDescent="0.25">
      <c r="M33360"/>
    </row>
    <row r="33361" spans="13:13" x14ac:dyDescent="0.25">
      <c r="M33361"/>
    </row>
    <row r="33362" spans="13:13" x14ac:dyDescent="0.25">
      <c r="M33362"/>
    </row>
    <row r="33363" spans="13:13" x14ac:dyDescent="0.25">
      <c r="M33363"/>
    </row>
    <row r="33364" spans="13:13" x14ac:dyDescent="0.25">
      <c r="M33364"/>
    </row>
    <row r="33365" spans="13:13" x14ac:dyDescent="0.25">
      <c r="M33365"/>
    </row>
    <row r="33366" spans="13:13" x14ac:dyDescent="0.25">
      <c r="M33366"/>
    </row>
    <row r="33367" spans="13:13" x14ac:dyDescent="0.25">
      <c r="M33367"/>
    </row>
    <row r="33368" spans="13:13" x14ac:dyDescent="0.25">
      <c r="M33368"/>
    </row>
    <row r="33369" spans="13:13" x14ac:dyDescent="0.25">
      <c r="M33369"/>
    </row>
    <row r="33370" spans="13:13" x14ac:dyDescent="0.25">
      <c r="M33370"/>
    </row>
    <row r="33371" spans="13:13" x14ac:dyDescent="0.25">
      <c r="M33371"/>
    </row>
    <row r="33372" spans="13:13" x14ac:dyDescent="0.25">
      <c r="M33372"/>
    </row>
    <row r="33373" spans="13:13" x14ac:dyDescent="0.25">
      <c r="M33373"/>
    </row>
    <row r="33374" spans="13:13" x14ac:dyDescent="0.25">
      <c r="M33374"/>
    </row>
    <row r="33375" spans="13:13" x14ac:dyDescent="0.25">
      <c r="M33375"/>
    </row>
    <row r="33376" spans="13:13" x14ac:dyDescent="0.25">
      <c r="M33376"/>
    </row>
    <row r="33377" spans="13:13" x14ac:dyDescent="0.25">
      <c r="M33377"/>
    </row>
    <row r="33378" spans="13:13" x14ac:dyDescent="0.25">
      <c r="M33378"/>
    </row>
    <row r="33379" spans="13:13" x14ac:dyDescent="0.25">
      <c r="M33379"/>
    </row>
    <row r="33380" spans="13:13" x14ac:dyDescent="0.25">
      <c r="M33380"/>
    </row>
    <row r="33381" spans="13:13" x14ac:dyDescent="0.25">
      <c r="M33381"/>
    </row>
    <row r="33382" spans="13:13" x14ac:dyDescent="0.25">
      <c r="M33382"/>
    </row>
    <row r="33383" spans="13:13" x14ac:dyDescent="0.25">
      <c r="M33383"/>
    </row>
    <row r="33384" spans="13:13" x14ac:dyDescent="0.25">
      <c r="M33384"/>
    </row>
    <row r="33385" spans="13:13" x14ac:dyDescent="0.25">
      <c r="M33385"/>
    </row>
    <row r="33386" spans="13:13" x14ac:dyDescent="0.25">
      <c r="M33386"/>
    </row>
    <row r="33387" spans="13:13" x14ac:dyDescent="0.25">
      <c r="M33387"/>
    </row>
    <row r="33388" spans="13:13" x14ac:dyDescent="0.25">
      <c r="M33388"/>
    </row>
    <row r="33389" spans="13:13" x14ac:dyDescent="0.25">
      <c r="M33389"/>
    </row>
    <row r="33390" spans="13:13" x14ac:dyDescent="0.25">
      <c r="M33390"/>
    </row>
    <row r="33391" spans="13:13" x14ac:dyDescent="0.25">
      <c r="M33391"/>
    </row>
    <row r="33392" spans="13:13" x14ac:dyDescent="0.25">
      <c r="M33392"/>
    </row>
    <row r="33393" spans="13:13" x14ac:dyDescent="0.25">
      <c r="M33393"/>
    </row>
    <row r="33394" spans="13:13" x14ac:dyDescent="0.25">
      <c r="M33394"/>
    </row>
    <row r="33395" spans="13:13" x14ac:dyDescent="0.25">
      <c r="M33395"/>
    </row>
    <row r="33396" spans="13:13" x14ac:dyDescent="0.25">
      <c r="M33396"/>
    </row>
    <row r="33397" spans="13:13" x14ac:dyDescent="0.25">
      <c r="M33397"/>
    </row>
    <row r="33398" spans="13:13" x14ac:dyDescent="0.25">
      <c r="M33398"/>
    </row>
    <row r="33399" spans="13:13" x14ac:dyDescent="0.25">
      <c r="M33399"/>
    </row>
    <row r="33400" spans="13:13" x14ac:dyDescent="0.25">
      <c r="M33400"/>
    </row>
    <row r="33401" spans="13:13" x14ac:dyDescent="0.25">
      <c r="M33401"/>
    </row>
    <row r="33402" spans="13:13" x14ac:dyDescent="0.25">
      <c r="M33402"/>
    </row>
    <row r="33403" spans="13:13" x14ac:dyDescent="0.25">
      <c r="M33403"/>
    </row>
    <row r="33404" spans="13:13" x14ac:dyDescent="0.25">
      <c r="M33404"/>
    </row>
    <row r="33405" spans="13:13" x14ac:dyDescent="0.25">
      <c r="M33405"/>
    </row>
    <row r="33406" spans="13:13" x14ac:dyDescent="0.25">
      <c r="M33406"/>
    </row>
    <row r="33407" spans="13:13" x14ac:dyDescent="0.25">
      <c r="M33407"/>
    </row>
    <row r="33408" spans="13:13" x14ac:dyDescent="0.25">
      <c r="M33408"/>
    </row>
    <row r="33409" spans="13:13" x14ac:dyDescent="0.25">
      <c r="M33409"/>
    </row>
    <row r="33410" spans="13:13" x14ac:dyDescent="0.25">
      <c r="M33410"/>
    </row>
    <row r="33411" spans="13:13" x14ac:dyDescent="0.25">
      <c r="M33411"/>
    </row>
    <row r="33412" spans="13:13" x14ac:dyDescent="0.25">
      <c r="M33412"/>
    </row>
    <row r="33413" spans="13:13" x14ac:dyDescent="0.25">
      <c r="M33413"/>
    </row>
    <row r="33414" spans="13:13" x14ac:dyDescent="0.25">
      <c r="M33414"/>
    </row>
    <row r="33415" spans="13:13" x14ac:dyDescent="0.25">
      <c r="M33415"/>
    </row>
    <row r="33416" spans="13:13" x14ac:dyDescent="0.25">
      <c r="M33416"/>
    </row>
    <row r="33417" spans="13:13" x14ac:dyDescent="0.25">
      <c r="M33417"/>
    </row>
    <row r="33418" spans="13:13" x14ac:dyDescent="0.25">
      <c r="M33418"/>
    </row>
    <row r="33419" spans="13:13" x14ac:dyDescent="0.25">
      <c r="M33419"/>
    </row>
    <row r="33420" spans="13:13" x14ac:dyDescent="0.25">
      <c r="M33420"/>
    </row>
    <row r="33421" spans="13:13" x14ac:dyDescent="0.25">
      <c r="M33421"/>
    </row>
    <row r="33422" spans="13:13" x14ac:dyDescent="0.25">
      <c r="M33422"/>
    </row>
    <row r="33423" spans="13:13" x14ac:dyDescent="0.25">
      <c r="M33423"/>
    </row>
    <row r="33424" spans="13:13" x14ac:dyDescent="0.25">
      <c r="M33424"/>
    </row>
    <row r="33425" spans="13:13" x14ac:dyDescent="0.25">
      <c r="M33425"/>
    </row>
    <row r="33426" spans="13:13" x14ac:dyDescent="0.25">
      <c r="M33426"/>
    </row>
    <row r="33427" spans="13:13" x14ac:dyDescent="0.25">
      <c r="M33427"/>
    </row>
    <row r="33428" spans="13:13" x14ac:dyDescent="0.25">
      <c r="M33428"/>
    </row>
    <row r="33429" spans="13:13" x14ac:dyDescent="0.25">
      <c r="M33429"/>
    </row>
    <row r="33430" spans="13:13" x14ac:dyDescent="0.25">
      <c r="M33430"/>
    </row>
    <row r="33431" spans="13:13" x14ac:dyDescent="0.25">
      <c r="M33431"/>
    </row>
    <row r="33432" spans="13:13" x14ac:dyDescent="0.25">
      <c r="M33432"/>
    </row>
    <row r="33433" spans="13:13" x14ac:dyDescent="0.25">
      <c r="M33433"/>
    </row>
    <row r="33434" spans="13:13" x14ac:dyDescent="0.25">
      <c r="M33434"/>
    </row>
    <row r="33435" spans="13:13" x14ac:dyDescent="0.25">
      <c r="M33435"/>
    </row>
    <row r="33436" spans="13:13" x14ac:dyDescent="0.25">
      <c r="M33436"/>
    </row>
    <row r="33437" spans="13:13" x14ac:dyDescent="0.25">
      <c r="M33437"/>
    </row>
    <row r="33438" spans="13:13" x14ac:dyDescent="0.25">
      <c r="M33438"/>
    </row>
    <row r="33439" spans="13:13" x14ac:dyDescent="0.25">
      <c r="M33439"/>
    </row>
    <row r="33440" spans="13:13" x14ac:dyDescent="0.25">
      <c r="M33440"/>
    </row>
    <row r="33441" spans="13:13" x14ac:dyDescent="0.25">
      <c r="M33441"/>
    </row>
    <row r="33442" spans="13:13" x14ac:dyDescent="0.25">
      <c r="M33442"/>
    </row>
    <row r="33443" spans="13:13" x14ac:dyDescent="0.25">
      <c r="M33443"/>
    </row>
    <row r="33444" spans="13:13" x14ac:dyDescent="0.25">
      <c r="M33444"/>
    </row>
    <row r="33445" spans="13:13" x14ac:dyDescent="0.25">
      <c r="M33445"/>
    </row>
    <row r="33446" spans="13:13" x14ac:dyDescent="0.25">
      <c r="M33446"/>
    </row>
    <row r="33447" spans="13:13" x14ac:dyDescent="0.25">
      <c r="M33447"/>
    </row>
    <row r="33448" spans="13:13" x14ac:dyDescent="0.25">
      <c r="M33448"/>
    </row>
    <row r="33449" spans="13:13" x14ac:dyDescent="0.25">
      <c r="M33449"/>
    </row>
    <row r="33450" spans="13:13" x14ac:dyDescent="0.25">
      <c r="M33450"/>
    </row>
    <row r="33451" spans="13:13" x14ac:dyDescent="0.25">
      <c r="M33451"/>
    </row>
    <row r="33452" spans="13:13" x14ac:dyDescent="0.25">
      <c r="M33452"/>
    </row>
    <row r="33453" spans="13:13" x14ac:dyDescent="0.25">
      <c r="M33453"/>
    </row>
    <row r="33454" spans="13:13" x14ac:dyDescent="0.25">
      <c r="M33454"/>
    </row>
    <row r="33455" spans="13:13" x14ac:dyDescent="0.25">
      <c r="M33455"/>
    </row>
    <row r="33456" spans="13:13" x14ac:dyDescent="0.25">
      <c r="M33456"/>
    </row>
    <row r="33457" spans="13:13" x14ac:dyDescent="0.25">
      <c r="M33457"/>
    </row>
    <row r="33458" spans="13:13" x14ac:dyDescent="0.25">
      <c r="M33458"/>
    </row>
    <row r="33459" spans="13:13" x14ac:dyDescent="0.25">
      <c r="M33459"/>
    </row>
    <row r="33460" spans="13:13" x14ac:dyDescent="0.25">
      <c r="M33460"/>
    </row>
    <row r="33461" spans="13:13" x14ac:dyDescent="0.25">
      <c r="M33461"/>
    </row>
    <row r="33462" spans="13:13" x14ac:dyDescent="0.25">
      <c r="M33462"/>
    </row>
    <row r="33463" spans="13:13" x14ac:dyDescent="0.25">
      <c r="M33463"/>
    </row>
    <row r="33464" spans="13:13" x14ac:dyDescent="0.25">
      <c r="M33464"/>
    </row>
    <row r="33465" spans="13:13" x14ac:dyDescent="0.25">
      <c r="M33465"/>
    </row>
    <row r="33466" spans="13:13" x14ac:dyDescent="0.25">
      <c r="M33466"/>
    </row>
    <row r="33467" spans="13:13" x14ac:dyDescent="0.25">
      <c r="M33467"/>
    </row>
    <row r="33468" spans="13:13" x14ac:dyDescent="0.25">
      <c r="M33468"/>
    </row>
    <row r="33469" spans="13:13" x14ac:dyDescent="0.25">
      <c r="M33469"/>
    </row>
    <row r="33470" spans="13:13" x14ac:dyDescent="0.25">
      <c r="M33470"/>
    </row>
    <row r="33471" spans="13:13" x14ac:dyDescent="0.25">
      <c r="M33471"/>
    </row>
    <row r="33472" spans="13:13" x14ac:dyDescent="0.25">
      <c r="M33472"/>
    </row>
    <row r="33473" spans="13:13" x14ac:dyDescent="0.25">
      <c r="M33473"/>
    </row>
    <row r="33474" spans="13:13" x14ac:dyDescent="0.25">
      <c r="M33474"/>
    </row>
    <row r="33475" spans="13:13" x14ac:dyDescent="0.25">
      <c r="M33475"/>
    </row>
    <row r="33476" spans="13:13" x14ac:dyDescent="0.25">
      <c r="M33476"/>
    </row>
    <row r="33477" spans="13:13" x14ac:dyDescent="0.25">
      <c r="M33477"/>
    </row>
    <row r="33478" spans="13:13" x14ac:dyDescent="0.25">
      <c r="M33478"/>
    </row>
    <row r="33479" spans="13:13" x14ac:dyDescent="0.25">
      <c r="M33479"/>
    </row>
    <row r="33480" spans="13:13" x14ac:dyDescent="0.25">
      <c r="M33480"/>
    </row>
    <row r="33481" spans="13:13" x14ac:dyDescent="0.25">
      <c r="M33481"/>
    </row>
    <row r="33482" spans="13:13" x14ac:dyDescent="0.25">
      <c r="M33482"/>
    </row>
    <row r="33483" spans="13:13" x14ac:dyDescent="0.25">
      <c r="M33483"/>
    </row>
    <row r="33484" spans="13:13" x14ac:dyDescent="0.25">
      <c r="M33484"/>
    </row>
    <row r="33485" spans="13:13" x14ac:dyDescent="0.25">
      <c r="M33485"/>
    </row>
    <row r="33486" spans="13:13" x14ac:dyDescent="0.25">
      <c r="M33486"/>
    </row>
    <row r="33487" spans="13:13" x14ac:dyDescent="0.25">
      <c r="M33487"/>
    </row>
    <row r="33488" spans="13:13" x14ac:dyDescent="0.25">
      <c r="M33488"/>
    </row>
    <row r="33489" spans="13:13" x14ac:dyDescent="0.25">
      <c r="M33489"/>
    </row>
    <row r="33490" spans="13:13" x14ac:dyDescent="0.25">
      <c r="M33490"/>
    </row>
    <row r="33491" spans="13:13" x14ac:dyDescent="0.25">
      <c r="M33491"/>
    </row>
    <row r="33492" spans="13:13" x14ac:dyDescent="0.25">
      <c r="M33492"/>
    </row>
    <row r="33493" spans="13:13" x14ac:dyDescent="0.25">
      <c r="M33493"/>
    </row>
    <row r="33494" spans="13:13" x14ac:dyDescent="0.25">
      <c r="M33494"/>
    </row>
    <row r="33495" spans="13:13" x14ac:dyDescent="0.25">
      <c r="M33495"/>
    </row>
    <row r="33496" spans="13:13" x14ac:dyDescent="0.25">
      <c r="M33496"/>
    </row>
    <row r="33497" spans="13:13" x14ac:dyDescent="0.25">
      <c r="M33497"/>
    </row>
    <row r="33498" spans="13:13" x14ac:dyDescent="0.25">
      <c r="M33498"/>
    </row>
    <row r="33499" spans="13:13" x14ac:dyDescent="0.25">
      <c r="M33499"/>
    </row>
    <row r="33500" spans="13:13" x14ac:dyDescent="0.25">
      <c r="M33500"/>
    </row>
    <row r="33501" spans="13:13" x14ac:dyDescent="0.25">
      <c r="M33501"/>
    </row>
    <row r="33502" spans="13:13" x14ac:dyDescent="0.25">
      <c r="M33502"/>
    </row>
    <row r="33503" spans="13:13" x14ac:dyDescent="0.25">
      <c r="M33503"/>
    </row>
    <row r="33504" spans="13:13" x14ac:dyDescent="0.25">
      <c r="M33504"/>
    </row>
    <row r="33505" spans="13:13" x14ac:dyDescent="0.25">
      <c r="M33505"/>
    </row>
    <row r="33506" spans="13:13" x14ac:dyDescent="0.25">
      <c r="M33506"/>
    </row>
    <row r="33507" spans="13:13" x14ac:dyDescent="0.25">
      <c r="M33507"/>
    </row>
    <row r="33508" spans="13:13" x14ac:dyDescent="0.25">
      <c r="M33508"/>
    </row>
    <row r="33509" spans="13:13" x14ac:dyDescent="0.25">
      <c r="M33509"/>
    </row>
    <row r="33510" spans="13:13" x14ac:dyDescent="0.25">
      <c r="M33510"/>
    </row>
    <row r="33511" spans="13:13" x14ac:dyDescent="0.25">
      <c r="M33511"/>
    </row>
    <row r="33512" spans="13:13" x14ac:dyDescent="0.25">
      <c r="M33512"/>
    </row>
    <row r="33513" spans="13:13" x14ac:dyDescent="0.25">
      <c r="M33513"/>
    </row>
    <row r="33514" spans="13:13" x14ac:dyDescent="0.25">
      <c r="M33514"/>
    </row>
    <row r="33515" spans="13:13" x14ac:dyDescent="0.25">
      <c r="M33515"/>
    </row>
    <row r="33516" spans="13:13" x14ac:dyDescent="0.25">
      <c r="M33516"/>
    </row>
    <row r="33517" spans="13:13" x14ac:dyDescent="0.25">
      <c r="M33517"/>
    </row>
    <row r="33518" spans="13:13" x14ac:dyDescent="0.25">
      <c r="M33518"/>
    </row>
    <row r="33519" spans="13:13" x14ac:dyDescent="0.25">
      <c r="M33519"/>
    </row>
    <row r="33520" spans="13:13" x14ac:dyDescent="0.25">
      <c r="M33520"/>
    </row>
    <row r="33521" spans="13:13" x14ac:dyDescent="0.25">
      <c r="M33521"/>
    </row>
    <row r="33522" spans="13:13" x14ac:dyDescent="0.25">
      <c r="M33522"/>
    </row>
    <row r="33523" spans="13:13" x14ac:dyDescent="0.25">
      <c r="M33523"/>
    </row>
    <row r="33524" spans="13:13" x14ac:dyDescent="0.25">
      <c r="M33524"/>
    </row>
    <row r="33525" spans="13:13" x14ac:dyDescent="0.25">
      <c r="M33525"/>
    </row>
    <row r="33526" spans="13:13" x14ac:dyDescent="0.25">
      <c r="M33526"/>
    </row>
    <row r="33527" spans="13:13" x14ac:dyDescent="0.25">
      <c r="M33527"/>
    </row>
    <row r="33528" spans="13:13" x14ac:dyDescent="0.25">
      <c r="M33528"/>
    </row>
    <row r="33529" spans="13:13" x14ac:dyDescent="0.25">
      <c r="M33529"/>
    </row>
    <row r="33530" spans="13:13" x14ac:dyDescent="0.25">
      <c r="M33530"/>
    </row>
    <row r="33531" spans="13:13" x14ac:dyDescent="0.25">
      <c r="M33531"/>
    </row>
    <row r="33532" spans="13:13" x14ac:dyDescent="0.25">
      <c r="M33532"/>
    </row>
    <row r="33533" spans="13:13" x14ac:dyDescent="0.25">
      <c r="M33533"/>
    </row>
    <row r="33534" spans="13:13" x14ac:dyDescent="0.25">
      <c r="M33534"/>
    </row>
    <row r="33535" spans="13:13" x14ac:dyDescent="0.25">
      <c r="M33535"/>
    </row>
    <row r="33536" spans="13:13" x14ac:dyDescent="0.25">
      <c r="M33536"/>
    </row>
    <row r="33537" spans="13:13" x14ac:dyDescent="0.25">
      <c r="M33537"/>
    </row>
    <row r="33538" spans="13:13" x14ac:dyDescent="0.25">
      <c r="M33538"/>
    </row>
    <row r="33539" spans="13:13" x14ac:dyDescent="0.25">
      <c r="M33539"/>
    </row>
    <row r="33540" spans="13:13" x14ac:dyDescent="0.25">
      <c r="M33540"/>
    </row>
    <row r="33541" spans="13:13" x14ac:dyDescent="0.25">
      <c r="M33541"/>
    </row>
    <row r="33542" spans="13:13" x14ac:dyDescent="0.25">
      <c r="M33542"/>
    </row>
    <row r="33543" spans="13:13" x14ac:dyDescent="0.25">
      <c r="M33543"/>
    </row>
    <row r="33544" spans="13:13" x14ac:dyDescent="0.25">
      <c r="M33544"/>
    </row>
    <row r="33545" spans="13:13" x14ac:dyDescent="0.25">
      <c r="M33545"/>
    </row>
    <row r="33546" spans="13:13" x14ac:dyDescent="0.25">
      <c r="M33546"/>
    </row>
    <row r="33547" spans="13:13" x14ac:dyDescent="0.25">
      <c r="M33547"/>
    </row>
    <row r="33548" spans="13:13" x14ac:dyDescent="0.25">
      <c r="M33548"/>
    </row>
    <row r="33549" spans="13:13" x14ac:dyDescent="0.25">
      <c r="M33549"/>
    </row>
    <row r="33550" spans="13:13" x14ac:dyDescent="0.25">
      <c r="M33550"/>
    </row>
    <row r="33551" spans="13:13" x14ac:dyDescent="0.25">
      <c r="M33551"/>
    </row>
    <row r="33552" spans="13:13" x14ac:dyDescent="0.25">
      <c r="M33552"/>
    </row>
    <row r="33553" spans="13:13" x14ac:dyDescent="0.25">
      <c r="M33553"/>
    </row>
    <row r="33554" spans="13:13" x14ac:dyDescent="0.25">
      <c r="M33554"/>
    </row>
    <row r="33555" spans="13:13" x14ac:dyDescent="0.25">
      <c r="M33555"/>
    </row>
    <row r="33556" spans="13:13" x14ac:dyDescent="0.25">
      <c r="M33556"/>
    </row>
    <row r="33557" spans="13:13" x14ac:dyDescent="0.25">
      <c r="M33557"/>
    </row>
    <row r="33558" spans="13:13" x14ac:dyDescent="0.25">
      <c r="M33558"/>
    </row>
    <row r="33559" spans="13:13" x14ac:dyDescent="0.25">
      <c r="M33559"/>
    </row>
    <row r="33560" spans="13:13" x14ac:dyDescent="0.25">
      <c r="M33560"/>
    </row>
    <row r="33561" spans="13:13" x14ac:dyDescent="0.25">
      <c r="M33561"/>
    </row>
    <row r="33562" spans="13:13" x14ac:dyDescent="0.25">
      <c r="M33562"/>
    </row>
    <row r="33563" spans="13:13" x14ac:dyDescent="0.25">
      <c r="M33563"/>
    </row>
    <row r="33564" spans="13:13" x14ac:dyDescent="0.25">
      <c r="M33564"/>
    </row>
    <row r="33565" spans="13:13" x14ac:dyDescent="0.25">
      <c r="M33565"/>
    </row>
    <row r="33566" spans="13:13" x14ac:dyDescent="0.25">
      <c r="M33566"/>
    </row>
    <row r="33567" spans="13:13" x14ac:dyDescent="0.25">
      <c r="M33567"/>
    </row>
    <row r="33568" spans="13:13" x14ac:dyDescent="0.25">
      <c r="M33568"/>
    </row>
    <row r="33569" spans="13:13" x14ac:dyDescent="0.25">
      <c r="M33569"/>
    </row>
    <row r="33570" spans="13:13" x14ac:dyDescent="0.25">
      <c r="M33570"/>
    </row>
    <row r="33571" spans="13:13" x14ac:dyDescent="0.25">
      <c r="M33571"/>
    </row>
    <row r="33572" spans="13:13" x14ac:dyDescent="0.25">
      <c r="M33572"/>
    </row>
    <row r="33573" spans="13:13" x14ac:dyDescent="0.25">
      <c r="M33573"/>
    </row>
    <row r="33574" spans="13:13" x14ac:dyDescent="0.25">
      <c r="M33574"/>
    </row>
    <row r="33575" spans="13:13" x14ac:dyDescent="0.25">
      <c r="M33575"/>
    </row>
    <row r="33576" spans="13:13" x14ac:dyDescent="0.25">
      <c r="M33576"/>
    </row>
    <row r="33577" spans="13:13" x14ac:dyDescent="0.25">
      <c r="M33577"/>
    </row>
    <row r="33578" spans="13:13" x14ac:dyDescent="0.25">
      <c r="M33578"/>
    </row>
    <row r="33579" spans="13:13" x14ac:dyDescent="0.25">
      <c r="M33579"/>
    </row>
    <row r="33580" spans="13:13" x14ac:dyDescent="0.25">
      <c r="M33580"/>
    </row>
    <row r="33581" spans="13:13" x14ac:dyDescent="0.25">
      <c r="M33581"/>
    </row>
    <row r="33582" spans="13:13" x14ac:dyDescent="0.25">
      <c r="M33582"/>
    </row>
    <row r="33583" spans="13:13" x14ac:dyDescent="0.25">
      <c r="M33583"/>
    </row>
    <row r="33584" spans="13:13" x14ac:dyDescent="0.25">
      <c r="M33584"/>
    </row>
    <row r="33585" spans="13:13" x14ac:dyDescent="0.25">
      <c r="M33585"/>
    </row>
    <row r="33586" spans="13:13" x14ac:dyDescent="0.25">
      <c r="M33586"/>
    </row>
    <row r="33587" spans="13:13" x14ac:dyDescent="0.25">
      <c r="M33587"/>
    </row>
    <row r="33588" spans="13:13" x14ac:dyDescent="0.25">
      <c r="M33588"/>
    </row>
    <row r="33589" spans="13:13" x14ac:dyDescent="0.25">
      <c r="M33589"/>
    </row>
    <row r="33590" spans="13:13" x14ac:dyDescent="0.25">
      <c r="M33590"/>
    </row>
    <row r="33591" spans="13:13" x14ac:dyDescent="0.25">
      <c r="M33591"/>
    </row>
    <row r="33592" spans="13:13" x14ac:dyDescent="0.25">
      <c r="M33592"/>
    </row>
    <row r="33593" spans="13:13" x14ac:dyDescent="0.25">
      <c r="M33593"/>
    </row>
    <row r="33594" spans="13:13" x14ac:dyDescent="0.25">
      <c r="M33594"/>
    </row>
    <row r="33595" spans="13:13" x14ac:dyDescent="0.25">
      <c r="M33595"/>
    </row>
    <row r="33596" spans="13:13" x14ac:dyDescent="0.25">
      <c r="M33596"/>
    </row>
    <row r="33597" spans="13:13" x14ac:dyDescent="0.25">
      <c r="M33597"/>
    </row>
    <row r="33598" spans="13:13" x14ac:dyDescent="0.25">
      <c r="M33598"/>
    </row>
    <row r="33599" spans="13:13" x14ac:dyDescent="0.25">
      <c r="M33599"/>
    </row>
    <row r="33600" spans="13:13" x14ac:dyDescent="0.25">
      <c r="M33600"/>
    </row>
    <row r="33601" spans="13:13" x14ac:dyDescent="0.25">
      <c r="M33601"/>
    </row>
    <row r="33602" spans="13:13" x14ac:dyDescent="0.25">
      <c r="M33602"/>
    </row>
    <row r="33603" spans="13:13" x14ac:dyDescent="0.25">
      <c r="M33603"/>
    </row>
    <row r="33604" spans="13:13" x14ac:dyDescent="0.25">
      <c r="M33604"/>
    </row>
    <row r="33605" spans="13:13" x14ac:dyDescent="0.25">
      <c r="M33605"/>
    </row>
    <row r="33606" spans="13:13" x14ac:dyDescent="0.25">
      <c r="M33606"/>
    </row>
    <row r="33607" spans="13:13" x14ac:dyDescent="0.25">
      <c r="M33607"/>
    </row>
    <row r="33608" spans="13:13" x14ac:dyDescent="0.25">
      <c r="M33608"/>
    </row>
    <row r="33609" spans="13:13" x14ac:dyDescent="0.25">
      <c r="M33609"/>
    </row>
    <row r="33610" spans="13:13" x14ac:dyDescent="0.25">
      <c r="M33610"/>
    </row>
    <row r="33611" spans="13:13" x14ac:dyDescent="0.25">
      <c r="M33611"/>
    </row>
    <row r="33612" spans="13:13" x14ac:dyDescent="0.25">
      <c r="M33612"/>
    </row>
    <row r="33613" spans="13:13" x14ac:dyDescent="0.25">
      <c r="M33613"/>
    </row>
    <row r="33614" spans="13:13" x14ac:dyDescent="0.25">
      <c r="M33614"/>
    </row>
    <row r="33615" spans="13:13" x14ac:dyDescent="0.25">
      <c r="M33615"/>
    </row>
    <row r="33616" spans="13:13" x14ac:dyDescent="0.25">
      <c r="M33616"/>
    </row>
    <row r="33617" spans="13:13" x14ac:dyDescent="0.25">
      <c r="M33617"/>
    </row>
    <row r="33618" spans="13:13" x14ac:dyDescent="0.25">
      <c r="M33618"/>
    </row>
    <row r="33619" spans="13:13" x14ac:dyDescent="0.25">
      <c r="M33619"/>
    </row>
    <row r="33620" spans="13:13" x14ac:dyDescent="0.25">
      <c r="M33620"/>
    </row>
    <row r="33621" spans="13:13" x14ac:dyDescent="0.25">
      <c r="M33621"/>
    </row>
    <row r="33622" spans="13:13" x14ac:dyDescent="0.25">
      <c r="M33622"/>
    </row>
    <row r="33623" spans="13:13" x14ac:dyDescent="0.25">
      <c r="M33623"/>
    </row>
    <row r="33624" spans="13:13" x14ac:dyDescent="0.25">
      <c r="M33624"/>
    </row>
    <row r="33625" spans="13:13" x14ac:dyDescent="0.25">
      <c r="M33625"/>
    </row>
    <row r="33626" spans="13:13" x14ac:dyDescent="0.25">
      <c r="M33626"/>
    </row>
    <row r="33627" spans="13:13" x14ac:dyDescent="0.25">
      <c r="M33627"/>
    </row>
    <row r="33628" spans="13:13" x14ac:dyDescent="0.25">
      <c r="M33628"/>
    </row>
    <row r="33629" spans="13:13" x14ac:dyDescent="0.25">
      <c r="M33629"/>
    </row>
    <row r="33630" spans="13:13" x14ac:dyDescent="0.25">
      <c r="M33630"/>
    </row>
    <row r="33631" spans="13:13" x14ac:dyDescent="0.25">
      <c r="M33631"/>
    </row>
    <row r="33632" spans="13:13" x14ac:dyDescent="0.25">
      <c r="M33632"/>
    </row>
    <row r="33633" spans="13:13" x14ac:dyDescent="0.25">
      <c r="M33633"/>
    </row>
    <row r="33634" spans="13:13" x14ac:dyDescent="0.25">
      <c r="M33634"/>
    </row>
    <row r="33635" spans="13:13" x14ac:dyDescent="0.25">
      <c r="M33635"/>
    </row>
    <row r="33636" spans="13:13" x14ac:dyDescent="0.25">
      <c r="M33636"/>
    </row>
    <row r="33637" spans="13:13" x14ac:dyDescent="0.25">
      <c r="M33637"/>
    </row>
    <row r="33638" spans="13:13" x14ac:dyDescent="0.25">
      <c r="M33638"/>
    </row>
    <row r="33639" spans="13:13" x14ac:dyDescent="0.25">
      <c r="M33639"/>
    </row>
    <row r="33640" spans="13:13" x14ac:dyDescent="0.25">
      <c r="M33640"/>
    </row>
    <row r="33641" spans="13:13" x14ac:dyDescent="0.25">
      <c r="M33641"/>
    </row>
    <row r="33642" spans="13:13" x14ac:dyDescent="0.25">
      <c r="M33642"/>
    </row>
    <row r="33643" spans="13:13" x14ac:dyDescent="0.25">
      <c r="M33643"/>
    </row>
    <row r="33644" spans="13:13" x14ac:dyDescent="0.25">
      <c r="M33644"/>
    </row>
    <row r="33645" spans="13:13" x14ac:dyDescent="0.25">
      <c r="M33645"/>
    </row>
    <row r="33646" spans="13:13" x14ac:dyDescent="0.25">
      <c r="M33646"/>
    </row>
    <row r="33647" spans="13:13" x14ac:dyDescent="0.25">
      <c r="M33647"/>
    </row>
    <row r="33648" spans="13:13" x14ac:dyDescent="0.25">
      <c r="M33648"/>
    </row>
    <row r="33649" spans="13:13" x14ac:dyDescent="0.25">
      <c r="M33649"/>
    </row>
    <row r="33650" spans="13:13" x14ac:dyDescent="0.25">
      <c r="M33650"/>
    </row>
    <row r="33651" spans="13:13" x14ac:dyDescent="0.25">
      <c r="M33651"/>
    </row>
    <row r="33652" spans="13:13" x14ac:dyDescent="0.25">
      <c r="M33652"/>
    </row>
    <row r="33653" spans="13:13" x14ac:dyDescent="0.25">
      <c r="M33653"/>
    </row>
    <row r="33654" spans="13:13" x14ac:dyDescent="0.25">
      <c r="M33654"/>
    </row>
    <row r="33655" spans="13:13" x14ac:dyDescent="0.25">
      <c r="M33655"/>
    </row>
    <row r="33656" spans="13:13" x14ac:dyDescent="0.25">
      <c r="M33656"/>
    </row>
    <row r="33657" spans="13:13" x14ac:dyDescent="0.25">
      <c r="M33657"/>
    </row>
    <row r="33658" spans="13:13" x14ac:dyDescent="0.25">
      <c r="M33658"/>
    </row>
    <row r="33659" spans="13:13" x14ac:dyDescent="0.25">
      <c r="M33659"/>
    </row>
    <row r="33660" spans="13:13" x14ac:dyDescent="0.25">
      <c r="M33660"/>
    </row>
    <row r="33661" spans="13:13" x14ac:dyDescent="0.25">
      <c r="M33661"/>
    </row>
    <row r="33662" spans="13:13" x14ac:dyDescent="0.25">
      <c r="M33662"/>
    </row>
    <row r="33663" spans="13:13" x14ac:dyDescent="0.25">
      <c r="M33663"/>
    </row>
    <row r="33664" spans="13:13" x14ac:dyDescent="0.25">
      <c r="M33664"/>
    </row>
    <row r="33665" spans="13:13" x14ac:dyDescent="0.25">
      <c r="M33665"/>
    </row>
    <row r="33666" spans="13:13" x14ac:dyDescent="0.25">
      <c r="M33666"/>
    </row>
    <row r="33667" spans="13:13" x14ac:dyDescent="0.25">
      <c r="M33667"/>
    </row>
    <row r="33668" spans="13:13" x14ac:dyDescent="0.25">
      <c r="M33668"/>
    </row>
    <row r="33669" spans="13:13" x14ac:dyDescent="0.25">
      <c r="M33669"/>
    </row>
    <row r="33670" spans="13:13" x14ac:dyDescent="0.25">
      <c r="M33670"/>
    </row>
    <row r="33671" spans="13:13" x14ac:dyDescent="0.25">
      <c r="M33671"/>
    </row>
    <row r="33672" spans="13:13" x14ac:dyDescent="0.25">
      <c r="M33672"/>
    </row>
    <row r="33673" spans="13:13" x14ac:dyDescent="0.25">
      <c r="M33673"/>
    </row>
    <row r="33674" spans="13:13" x14ac:dyDescent="0.25">
      <c r="M33674"/>
    </row>
    <row r="33675" spans="13:13" x14ac:dyDescent="0.25">
      <c r="M33675"/>
    </row>
    <row r="33676" spans="13:13" x14ac:dyDescent="0.25">
      <c r="M33676"/>
    </row>
    <row r="33677" spans="13:13" x14ac:dyDescent="0.25">
      <c r="M33677"/>
    </row>
    <row r="33678" spans="13:13" x14ac:dyDescent="0.25">
      <c r="M33678"/>
    </row>
    <row r="33679" spans="13:13" x14ac:dyDescent="0.25">
      <c r="M33679"/>
    </row>
    <row r="33680" spans="13:13" x14ac:dyDescent="0.25">
      <c r="M33680"/>
    </row>
    <row r="33681" spans="13:13" x14ac:dyDescent="0.25">
      <c r="M33681"/>
    </row>
    <row r="33682" spans="13:13" x14ac:dyDescent="0.25">
      <c r="M33682"/>
    </row>
    <row r="33683" spans="13:13" x14ac:dyDescent="0.25">
      <c r="M33683"/>
    </row>
    <row r="33684" spans="13:13" x14ac:dyDescent="0.25">
      <c r="M33684"/>
    </row>
    <row r="33685" spans="13:13" x14ac:dyDescent="0.25">
      <c r="M33685"/>
    </row>
    <row r="33686" spans="13:13" x14ac:dyDescent="0.25">
      <c r="M33686"/>
    </row>
    <row r="33687" spans="13:13" x14ac:dyDescent="0.25">
      <c r="M33687"/>
    </row>
    <row r="33688" spans="13:13" x14ac:dyDescent="0.25">
      <c r="M33688"/>
    </row>
    <row r="33689" spans="13:13" x14ac:dyDescent="0.25">
      <c r="M33689"/>
    </row>
    <row r="33690" spans="13:13" x14ac:dyDescent="0.25">
      <c r="M33690"/>
    </row>
    <row r="33691" spans="13:13" x14ac:dyDescent="0.25">
      <c r="M33691"/>
    </row>
    <row r="33692" spans="13:13" x14ac:dyDescent="0.25">
      <c r="M33692"/>
    </row>
    <row r="33693" spans="13:13" x14ac:dyDescent="0.25">
      <c r="M33693"/>
    </row>
    <row r="33694" spans="13:13" x14ac:dyDescent="0.25">
      <c r="M33694"/>
    </row>
    <row r="33695" spans="13:13" x14ac:dyDescent="0.25">
      <c r="M33695"/>
    </row>
    <row r="33696" spans="13:13" x14ac:dyDescent="0.25">
      <c r="M33696"/>
    </row>
    <row r="33697" spans="13:13" x14ac:dyDescent="0.25">
      <c r="M33697"/>
    </row>
    <row r="33698" spans="13:13" x14ac:dyDescent="0.25">
      <c r="M33698"/>
    </row>
    <row r="33699" spans="13:13" x14ac:dyDescent="0.25">
      <c r="M33699"/>
    </row>
    <row r="33700" spans="13:13" x14ac:dyDescent="0.25">
      <c r="M33700"/>
    </row>
    <row r="33701" spans="13:13" x14ac:dyDescent="0.25">
      <c r="M33701"/>
    </row>
    <row r="33702" spans="13:13" x14ac:dyDescent="0.25">
      <c r="M33702"/>
    </row>
    <row r="33703" spans="13:13" x14ac:dyDescent="0.25">
      <c r="M33703"/>
    </row>
    <row r="33704" spans="13:13" x14ac:dyDescent="0.25">
      <c r="M33704"/>
    </row>
    <row r="33705" spans="13:13" x14ac:dyDescent="0.25">
      <c r="M33705"/>
    </row>
    <row r="33706" spans="13:13" x14ac:dyDescent="0.25">
      <c r="M33706"/>
    </row>
    <row r="33707" spans="13:13" x14ac:dyDescent="0.25">
      <c r="M33707"/>
    </row>
    <row r="33708" spans="13:13" x14ac:dyDescent="0.25">
      <c r="M33708"/>
    </row>
    <row r="33709" spans="13:13" x14ac:dyDescent="0.25">
      <c r="M33709"/>
    </row>
    <row r="33710" spans="13:13" x14ac:dyDescent="0.25">
      <c r="M33710"/>
    </row>
    <row r="33711" spans="13:13" x14ac:dyDescent="0.25">
      <c r="M33711"/>
    </row>
    <row r="33712" spans="13:13" x14ac:dyDescent="0.25">
      <c r="M33712"/>
    </row>
    <row r="33713" spans="13:13" x14ac:dyDescent="0.25">
      <c r="M33713"/>
    </row>
    <row r="33714" spans="13:13" x14ac:dyDescent="0.25">
      <c r="M33714"/>
    </row>
    <row r="33715" spans="13:13" x14ac:dyDescent="0.25">
      <c r="M33715"/>
    </row>
    <row r="33716" spans="13:13" x14ac:dyDescent="0.25">
      <c r="M33716"/>
    </row>
    <row r="33717" spans="13:13" x14ac:dyDescent="0.25">
      <c r="M33717"/>
    </row>
    <row r="33718" spans="13:13" x14ac:dyDescent="0.25">
      <c r="M33718"/>
    </row>
    <row r="33719" spans="13:13" x14ac:dyDescent="0.25">
      <c r="M33719"/>
    </row>
    <row r="33720" spans="13:13" x14ac:dyDescent="0.25">
      <c r="M33720"/>
    </row>
    <row r="33721" spans="13:13" x14ac:dyDescent="0.25">
      <c r="M33721"/>
    </row>
    <row r="33722" spans="13:13" x14ac:dyDescent="0.25">
      <c r="M33722"/>
    </row>
    <row r="33723" spans="13:13" x14ac:dyDescent="0.25">
      <c r="M33723"/>
    </row>
    <row r="33724" spans="13:13" x14ac:dyDescent="0.25">
      <c r="M33724"/>
    </row>
    <row r="33725" spans="13:13" x14ac:dyDescent="0.25">
      <c r="M33725"/>
    </row>
    <row r="33726" spans="13:13" x14ac:dyDescent="0.25">
      <c r="M33726"/>
    </row>
    <row r="33727" spans="13:13" x14ac:dyDescent="0.25">
      <c r="M33727"/>
    </row>
    <row r="33728" spans="13:13" x14ac:dyDescent="0.25">
      <c r="M33728"/>
    </row>
    <row r="33729" spans="13:13" x14ac:dyDescent="0.25">
      <c r="M33729"/>
    </row>
    <row r="33730" spans="13:13" x14ac:dyDescent="0.25">
      <c r="M33730"/>
    </row>
    <row r="33731" spans="13:13" x14ac:dyDescent="0.25">
      <c r="M33731"/>
    </row>
    <row r="33732" spans="13:13" x14ac:dyDescent="0.25">
      <c r="M33732"/>
    </row>
    <row r="33733" spans="13:13" x14ac:dyDescent="0.25">
      <c r="M33733"/>
    </row>
    <row r="33734" spans="13:13" x14ac:dyDescent="0.25">
      <c r="M33734"/>
    </row>
    <row r="33735" spans="13:13" x14ac:dyDescent="0.25">
      <c r="M33735"/>
    </row>
    <row r="33736" spans="13:13" x14ac:dyDescent="0.25">
      <c r="M33736"/>
    </row>
    <row r="33737" spans="13:13" x14ac:dyDescent="0.25">
      <c r="M33737"/>
    </row>
    <row r="33738" spans="13:13" x14ac:dyDescent="0.25">
      <c r="M33738"/>
    </row>
    <row r="33739" spans="13:13" x14ac:dyDescent="0.25">
      <c r="M33739"/>
    </row>
    <row r="33740" spans="13:13" x14ac:dyDescent="0.25">
      <c r="M33740"/>
    </row>
    <row r="33741" spans="13:13" x14ac:dyDescent="0.25">
      <c r="M33741"/>
    </row>
    <row r="33742" spans="13:13" x14ac:dyDescent="0.25">
      <c r="M33742"/>
    </row>
    <row r="33743" spans="13:13" x14ac:dyDescent="0.25">
      <c r="M33743"/>
    </row>
    <row r="33744" spans="13:13" x14ac:dyDescent="0.25">
      <c r="M33744"/>
    </row>
    <row r="33745" spans="13:13" x14ac:dyDescent="0.25">
      <c r="M33745"/>
    </row>
    <row r="33746" spans="13:13" x14ac:dyDescent="0.25">
      <c r="M33746"/>
    </row>
    <row r="33747" spans="13:13" x14ac:dyDescent="0.25">
      <c r="M33747"/>
    </row>
    <row r="33748" spans="13:13" x14ac:dyDescent="0.25">
      <c r="M33748"/>
    </row>
    <row r="33749" spans="13:13" x14ac:dyDescent="0.25">
      <c r="M33749"/>
    </row>
    <row r="33750" spans="13:13" x14ac:dyDescent="0.25">
      <c r="M33750"/>
    </row>
    <row r="33751" spans="13:13" x14ac:dyDescent="0.25">
      <c r="M33751"/>
    </row>
    <row r="33752" spans="13:13" x14ac:dyDescent="0.25">
      <c r="M33752"/>
    </row>
    <row r="33753" spans="13:13" x14ac:dyDescent="0.25">
      <c r="M33753"/>
    </row>
    <row r="33754" spans="13:13" x14ac:dyDescent="0.25">
      <c r="M33754"/>
    </row>
    <row r="33755" spans="13:13" x14ac:dyDescent="0.25">
      <c r="M33755"/>
    </row>
    <row r="33756" spans="13:13" x14ac:dyDescent="0.25">
      <c r="M33756"/>
    </row>
    <row r="33757" spans="13:13" x14ac:dyDescent="0.25">
      <c r="M33757"/>
    </row>
    <row r="33758" spans="13:13" x14ac:dyDescent="0.25">
      <c r="M33758"/>
    </row>
    <row r="33759" spans="13:13" x14ac:dyDescent="0.25">
      <c r="M33759"/>
    </row>
    <row r="33760" spans="13:13" x14ac:dyDescent="0.25">
      <c r="M33760"/>
    </row>
    <row r="33761" spans="13:13" x14ac:dyDescent="0.25">
      <c r="M33761"/>
    </row>
    <row r="33762" spans="13:13" x14ac:dyDescent="0.25">
      <c r="M33762"/>
    </row>
    <row r="33763" spans="13:13" x14ac:dyDescent="0.25">
      <c r="M33763"/>
    </row>
    <row r="33764" spans="13:13" x14ac:dyDescent="0.25">
      <c r="M33764"/>
    </row>
    <row r="33765" spans="13:13" x14ac:dyDescent="0.25">
      <c r="M33765"/>
    </row>
    <row r="33766" spans="13:13" x14ac:dyDescent="0.25">
      <c r="M33766"/>
    </row>
    <row r="33767" spans="13:13" x14ac:dyDescent="0.25">
      <c r="M33767"/>
    </row>
    <row r="33768" spans="13:13" x14ac:dyDescent="0.25">
      <c r="M33768"/>
    </row>
    <row r="33769" spans="13:13" x14ac:dyDescent="0.25">
      <c r="M33769"/>
    </row>
    <row r="33770" spans="13:13" x14ac:dyDescent="0.25">
      <c r="M33770"/>
    </row>
    <row r="33771" spans="13:13" x14ac:dyDescent="0.25">
      <c r="M33771"/>
    </row>
    <row r="33772" spans="13:13" x14ac:dyDescent="0.25">
      <c r="M33772"/>
    </row>
    <row r="33773" spans="13:13" x14ac:dyDescent="0.25">
      <c r="M33773"/>
    </row>
    <row r="33774" spans="13:13" x14ac:dyDescent="0.25">
      <c r="M33774"/>
    </row>
    <row r="33775" spans="13:13" x14ac:dyDescent="0.25">
      <c r="M33775"/>
    </row>
    <row r="33776" spans="13:13" x14ac:dyDescent="0.25">
      <c r="M33776"/>
    </row>
    <row r="33777" spans="13:13" x14ac:dyDescent="0.25">
      <c r="M33777"/>
    </row>
    <row r="33778" spans="13:13" x14ac:dyDescent="0.25">
      <c r="M33778"/>
    </row>
    <row r="33779" spans="13:13" x14ac:dyDescent="0.25">
      <c r="M33779"/>
    </row>
    <row r="33780" spans="13:13" x14ac:dyDescent="0.25">
      <c r="M33780"/>
    </row>
    <row r="33781" spans="13:13" x14ac:dyDescent="0.25">
      <c r="M33781"/>
    </row>
    <row r="33782" spans="13:13" x14ac:dyDescent="0.25">
      <c r="M33782"/>
    </row>
    <row r="33783" spans="13:13" x14ac:dyDescent="0.25">
      <c r="M33783"/>
    </row>
    <row r="33784" spans="13:13" x14ac:dyDescent="0.25">
      <c r="M33784"/>
    </row>
    <row r="33785" spans="13:13" x14ac:dyDescent="0.25">
      <c r="M33785"/>
    </row>
    <row r="33786" spans="13:13" x14ac:dyDescent="0.25">
      <c r="M33786"/>
    </row>
    <row r="33787" spans="13:13" x14ac:dyDescent="0.25">
      <c r="M33787"/>
    </row>
    <row r="33788" spans="13:13" x14ac:dyDescent="0.25">
      <c r="M33788"/>
    </row>
    <row r="33789" spans="13:13" x14ac:dyDescent="0.25">
      <c r="M33789"/>
    </row>
    <row r="33790" spans="13:13" x14ac:dyDescent="0.25">
      <c r="M33790"/>
    </row>
    <row r="33791" spans="13:13" x14ac:dyDescent="0.25">
      <c r="M33791"/>
    </row>
    <row r="33792" spans="13:13" x14ac:dyDescent="0.25">
      <c r="M33792"/>
    </row>
    <row r="33793" spans="13:13" x14ac:dyDescent="0.25">
      <c r="M33793"/>
    </row>
    <row r="33794" spans="13:13" x14ac:dyDescent="0.25">
      <c r="M33794"/>
    </row>
    <row r="33795" spans="13:13" x14ac:dyDescent="0.25">
      <c r="M33795"/>
    </row>
    <row r="33796" spans="13:13" x14ac:dyDescent="0.25">
      <c r="M33796"/>
    </row>
    <row r="33797" spans="13:13" x14ac:dyDescent="0.25">
      <c r="M33797"/>
    </row>
    <row r="33798" spans="13:13" x14ac:dyDescent="0.25">
      <c r="M33798"/>
    </row>
    <row r="33799" spans="13:13" x14ac:dyDescent="0.25">
      <c r="M33799"/>
    </row>
    <row r="33800" spans="13:13" x14ac:dyDescent="0.25">
      <c r="M33800"/>
    </row>
    <row r="33801" spans="13:13" x14ac:dyDescent="0.25">
      <c r="M33801"/>
    </row>
    <row r="33802" spans="13:13" x14ac:dyDescent="0.25">
      <c r="M33802"/>
    </row>
    <row r="33803" spans="13:13" x14ac:dyDescent="0.25">
      <c r="M33803"/>
    </row>
    <row r="33804" spans="13:13" x14ac:dyDescent="0.25">
      <c r="M33804"/>
    </row>
    <row r="33805" spans="13:13" x14ac:dyDescent="0.25">
      <c r="M33805"/>
    </row>
    <row r="33806" spans="13:13" x14ac:dyDescent="0.25">
      <c r="M33806"/>
    </row>
    <row r="33807" spans="13:13" x14ac:dyDescent="0.25">
      <c r="M33807"/>
    </row>
    <row r="33808" spans="13:13" x14ac:dyDescent="0.25">
      <c r="M33808"/>
    </row>
    <row r="33809" spans="13:13" x14ac:dyDescent="0.25">
      <c r="M33809"/>
    </row>
    <row r="33810" spans="13:13" x14ac:dyDescent="0.25">
      <c r="M33810"/>
    </row>
    <row r="33811" spans="13:13" x14ac:dyDescent="0.25">
      <c r="M33811"/>
    </row>
    <row r="33812" spans="13:13" x14ac:dyDescent="0.25">
      <c r="M33812"/>
    </row>
    <row r="33813" spans="13:13" x14ac:dyDescent="0.25">
      <c r="M33813"/>
    </row>
    <row r="33814" spans="13:13" x14ac:dyDescent="0.25">
      <c r="M33814"/>
    </row>
    <row r="33815" spans="13:13" x14ac:dyDescent="0.25">
      <c r="M33815"/>
    </row>
    <row r="33816" spans="13:13" x14ac:dyDescent="0.25">
      <c r="M33816"/>
    </row>
    <row r="33817" spans="13:13" x14ac:dyDescent="0.25">
      <c r="M33817"/>
    </row>
    <row r="33818" spans="13:13" x14ac:dyDescent="0.25">
      <c r="M33818"/>
    </row>
    <row r="33819" spans="13:13" x14ac:dyDescent="0.25">
      <c r="M33819"/>
    </row>
    <row r="33820" spans="13:13" x14ac:dyDescent="0.25">
      <c r="M33820"/>
    </row>
    <row r="33821" spans="13:13" x14ac:dyDescent="0.25">
      <c r="M33821"/>
    </row>
    <row r="33822" spans="13:13" x14ac:dyDescent="0.25">
      <c r="M33822"/>
    </row>
    <row r="33823" spans="13:13" x14ac:dyDescent="0.25">
      <c r="M33823"/>
    </row>
    <row r="33824" spans="13:13" x14ac:dyDescent="0.25">
      <c r="M33824"/>
    </row>
    <row r="33825" spans="13:13" x14ac:dyDescent="0.25">
      <c r="M33825"/>
    </row>
    <row r="33826" spans="13:13" x14ac:dyDescent="0.25">
      <c r="M33826"/>
    </row>
    <row r="33827" spans="13:13" x14ac:dyDescent="0.25">
      <c r="M33827"/>
    </row>
    <row r="33828" spans="13:13" x14ac:dyDescent="0.25">
      <c r="M33828"/>
    </row>
    <row r="33829" spans="13:13" x14ac:dyDescent="0.25">
      <c r="M33829"/>
    </row>
    <row r="33830" spans="13:13" x14ac:dyDescent="0.25">
      <c r="M33830"/>
    </row>
    <row r="33831" spans="13:13" x14ac:dyDescent="0.25">
      <c r="M33831"/>
    </row>
    <row r="33832" spans="13:13" x14ac:dyDescent="0.25">
      <c r="M33832"/>
    </row>
    <row r="33833" spans="13:13" x14ac:dyDescent="0.25">
      <c r="M33833"/>
    </row>
    <row r="33834" spans="13:13" x14ac:dyDescent="0.25">
      <c r="M33834"/>
    </row>
    <row r="33835" spans="13:13" x14ac:dyDescent="0.25">
      <c r="M33835"/>
    </row>
    <row r="33836" spans="13:13" x14ac:dyDescent="0.25">
      <c r="M33836"/>
    </row>
    <row r="33837" spans="13:13" x14ac:dyDescent="0.25">
      <c r="M33837"/>
    </row>
    <row r="33838" spans="13:13" x14ac:dyDescent="0.25">
      <c r="M33838"/>
    </row>
    <row r="33839" spans="13:13" x14ac:dyDescent="0.25">
      <c r="M33839"/>
    </row>
    <row r="33840" spans="13:13" x14ac:dyDescent="0.25">
      <c r="M33840"/>
    </row>
    <row r="33841" spans="13:13" x14ac:dyDescent="0.25">
      <c r="M33841"/>
    </row>
    <row r="33842" spans="13:13" x14ac:dyDescent="0.25">
      <c r="M33842"/>
    </row>
    <row r="33843" spans="13:13" x14ac:dyDescent="0.25">
      <c r="M33843"/>
    </row>
    <row r="33844" spans="13:13" x14ac:dyDescent="0.25">
      <c r="M33844"/>
    </row>
    <row r="33845" spans="13:13" x14ac:dyDescent="0.25">
      <c r="M33845"/>
    </row>
    <row r="33846" spans="13:13" x14ac:dyDescent="0.25">
      <c r="M33846"/>
    </row>
    <row r="33847" spans="13:13" x14ac:dyDescent="0.25">
      <c r="M33847"/>
    </row>
    <row r="33848" spans="13:13" x14ac:dyDescent="0.25">
      <c r="M33848"/>
    </row>
    <row r="33849" spans="13:13" x14ac:dyDescent="0.25">
      <c r="M33849"/>
    </row>
    <row r="33850" spans="13:13" x14ac:dyDescent="0.25">
      <c r="M33850"/>
    </row>
    <row r="33851" spans="13:13" x14ac:dyDescent="0.25">
      <c r="M33851"/>
    </row>
    <row r="33852" spans="13:13" x14ac:dyDescent="0.25">
      <c r="M33852"/>
    </row>
    <row r="33853" spans="13:13" x14ac:dyDescent="0.25">
      <c r="M33853"/>
    </row>
    <row r="33854" spans="13:13" x14ac:dyDescent="0.25">
      <c r="M33854"/>
    </row>
    <row r="33855" spans="13:13" x14ac:dyDescent="0.25">
      <c r="M33855"/>
    </row>
    <row r="33856" spans="13:13" x14ac:dyDescent="0.25">
      <c r="M33856"/>
    </row>
    <row r="33857" spans="13:13" x14ac:dyDescent="0.25">
      <c r="M33857"/>
    </row>
    <row r="33858" spans="13:13" x14ac:dyDescent="0.25">
      <c r="M33858"/>
    </row>
    <row r="33859" spans="13:13" x14ac:dyDescent="0.25">
      <c r="M33859"/>
    </row>
    <row r="33860" spans="13:13" x14ac:dyDescent="0.25">
      <c r="M33860"/>
    </row>
    <row r="33861" spans="13:13" x14ac:dyDescent="0.25">
      <c r="M33861"/>
    </row>
    <row r="33862" spans="13:13" x14ac:dyDescent="0.25">
      <c r="M33862"/>
    </row>
    <row r="33863" spans="13:13" x14ac:dyDescent="0.25">
      <c r="M33863"/>
    </row>
    <row r="33864" spans="13:13" x14ac:dyDescent="0.25">
      <c r="M33864"/>
    </row>
    <row r="33865" spans="13:13" x14ac:dyDescent="0.25">
      <c r="M33865"/>
    </row>
    <row r="33866" spans="13:13" x14ac:dyDescent="0.25">
      <c r="M33866"/>
    </row>
    <row r="33867" spans="13:13" x14ac:dyDescent="0.25">
      <c r="M33867"/>
    </row>
    <row r="33868" spans="13:13" x14ac:dyDescent="0.25">
      <c r="M33868"/>
    </row>
    <row r="33869" spans="13:13" x14ac:dyDescent="0.25">
      <c r="M33869"/>
    </row>
    <row r="33870" spans="13:13" x14ac:dyDescent="0.25">
      <c r="M33870"/>
    </row>
    <row r="33871" spans="13:13" x14ac:dyDescent="0.25">
      <c r="M33871"/>
    </row>
    <row r="33872" spans="13:13" x14ac:dyDescent="0.25">
      <c r="M33872"/>
    </row>
    <row r="33873" spans="13:13" x14ac:dyDescent="0.25">
      <c r="M33873"/>
    </row>
    <row r="33874" spans="13:13" x14ac:dyDescent="0.25">
      <c r="M33874"/>
    </row>
    <row r="33875" spans="13:13" x14ac:dyDescent="0.25">
      <c r="M33875"/>
    </row>
    <row r="33876" spans="13:13" x14ac:dyDescent="0.25">
      <c r="M33876"/>
    </row>
    <row r="33877" spans="13:13" x14ac:dyDescent="0.25">
      <c r="M33877"/>
    </row>
    <row r="33878" spans="13:13" x14ac:dyDescent="0.25">
      <c r="M33878"/>
    </row>
    <row r="33879" spans="13:13" x14ac:dyDescent="0.25">
      <c r="M33879"/>
    </row>
    <row r="33880" spans="13:13" x14ac:dyDescent="0.25">
      <c r="M33880"/>
    </row>
    <row r="33881" spans="13:13" x14ac:dyDescent="0.25">
      <c r="M33881"/>
    </row>
    <row r="33882" spans="13:13" x14ac:dyDescent="0.25">
      <c r="M33882"/>
    </row>
    <row r="33883" spans="13:13" x14ac:dyDescent="0.25">
      <c r="M33883"/>
    </row>
    <row r="33884" spans="13:13" x14ac:dyDescent="0.25">
      <c r="M33884"/>
    </row>
    <row r="33885" spans="13:13" x14ac:dyDescent="0.25">
      <c r="M33885"/>
    </row>
    <row r="33886" spans="13:13" x14ac:dyDescent="0.25">
      <c r="M33886"/>
    </row>
    <row r="33887" spans="13:13" x14ac:dyDescent="0.25">
      <c r="M33887"/>
    </row>
    <row r="33888" spans="13:13" x14ac:dyDescent="0.25">
      <c r="M33888"/>
    </row>
    <row r="33889" spans="13:13" x14ac:dyDescent="0.25">
      <c r="M33889"/>
    </row>
    <row r="33890" spans="13:13" x14ac:dyDescent="0.25">
      <c r="M33890"/>
    </row>
    <row r="33891" spans="13:13" x14ac:dyDescent="0.25">
      <c r="M33891"/>
    </row>
    <row r="33892" spans="13:13" x14ac:dyDescent="0.25">
      <c r="M33892"/>
    </row>
    <row r="33893" spans="13:13" x14ac:dyDescent="0.25">
      <c r="M33893"/>
    </row>
    <row r="33894" spans="13:13" x14ac:dyDescent="0.25">
      <c r="M33894"/>
    </row>
    <row r="33895" spans="13:13" x14ac:dyDescent="0.25">
      <c r="M33895"/>
    </row>
    <row r="33896" spans="13:13" x14ac:dyDescent="0.25">
      <c r="M33896"/>
    </row>
    <row r="33897" spans="13:13" x14ac:dyDescent="0.25">
      <c r="M33897"/>
    </row>
    <row r="33898" spans="13:13" x14ac:dyDescent="0.25">
      <c r="M33898"/>
    </row>
    <row r="33899" spans="13:13" x14ac:dyDescent="0.25">
      <c r="M33899"/>
    </row>
    <row r="33900" spans="13:13" x14ac:dyDescent="0.25">
      <c r="M33900"/>
    </row>
    <row r="33901" spans="13:13" x14ac:dyDescent="0.25">
      <c r="M33901"/>
    </row>
    <row r="33902" spans="13:13" x14ac:dyDescent="0.25">
      <c r="M33902"/>
    </row>
    <row r="33903" spans="13:13" x14ac:dyDescent="0.25">
      <c r="M33903"/>
    </row>
    <row r="33904" spans="13:13" x14ac:dyDescent="0.25">
      <c r="M33904"/>
    </row>
    <row r="33905" spans="13:13" x14ac:dyDescent="0.25">
      <c r="M33905"/>
    </row>
    <row r="33906" spans="13:13" x14ac:dyDescent="0.25">
      <c r="M33906"/>
    </row>
    <row r="33907" spans="13:13" x14ac:dyDescent="0.25">
      <c r="M33907"/>
    </row>
    <row r="33908" spans="13:13" x14ac:dyDescent="0.25">
      <c r="M33908"/>
    </row>
    <row r="33909" spans="13:13" x14ac:dyDescent="0.25">
      <c r="M33909"/>
    </row>
    <row r="33910" spans="13:13" x14ac:dyDescent="0.25">
      <c r="M33910"/>
    </row>
    <row r="33911" spans="13:13" x14ac:dyDescent="0.25">
      <c r="M33911"/>
    </row>
    <row r="33912" spans="13:13" x14ac:dyDescent="0.25">
      <c r="M33912"/>
    </row>
    <row r="33913" spans="13:13" x14ac:dyDescent="0.25">
      <c r="M33913"/>
    </row>
    <row r="33914" spans="13:13" x14ac:dyDescent="0.25">
      <c r="M33914"/>
    </row>
    <row r="33915" spans="13:13" x14ac:dyDescent="0.25">
      <c r="M33915"/>
    </row>
    <row r="33916" spans="13:13" x14ac:dyDescent="0.25">
      <c r="M33916"/>
    </row>
    <row r="33917" spans="13:13" x14ac:dyDescent="0.25">
      <c r="M33917"/>
    </row>
    <row r="33918" spans="13:13" x14ac:dyDescent="0.25">
      <c r="M33918"/>
    </row>
    <row r="33919" spans="13:13" x14ac:dyDescent="0.25">
      <c r="M33919"/>
    </row>
    <row r="33920" spans="13:13" x14ac:dyDescent="0.25">
      <c r="M33920"/>
    </row>
    <row r="33921" spans="13:13" x14ac:dyDescent="0.25">
      <c r="M33921"/>
    </row>
    <row r="33922" spans="13:13" x14ac:dyDescent="0.25">
      <c r="M33922"/>
    </row>
    <row r="33923" spans="13:13" x14ac:dyDescent="0.25">
      <c r="M33923"/>
    </row>
    <row r="33924" spans="13:13" x14ac:dyDescent="0.25">
      <c r="M33924"/>
    </row>
    <row r="33925" spans="13:13" x14ac:dyDescent="0.25">
      <c r="M33925"/>
    </row>
    <row r="33926" spans="13:13" x14ac:dyDescent="0.25">
      <c r="M33926"/>
    </row>
    <row r="33927" spans="13:13" x14ac:dyDescent="0.25">
      <c r="M33927"/>
    </row>
    <row r="33928" spans="13:13" x14ac:dyDescent="0.25">
      <c r="M33928"/>
    </row>
    <row r="33929" spans="13:13" x14ac:dyDescent="0.25">
      <c r="M33929"/>
    </row>
    <row r="33930" spans="13:13" x14ac:dyDescent="0.25">
      <c r="M33930"/>
    </row>
    <row r="33931" spans="13:13" x14ac:dyDescent="0.25">
      <c r="M33931"/>
    </row>
    <row r="33932" spans="13:13" x14ac:dyDescent="0.25">
      <c r="M33932"/>
    </row>
    <row r="33933" spans="13:13" x14ac:dyDescent="0.25">
      <c r="M33933"/>
    </row>
    <row r="33934" spans="13:13" x14ac:dyDescent="0.25">
      <c r="M33934"/>
    </row>
    <row r="33935" spans="13:13" x14ac:dyDescent="0.25">
      <c r="M33935"/>
    </row>
    <row r="33936" spans="13:13" x14ac:dyDescent="0.25">
      <c r="M33936"/>
    </row>
    <row r="33937" spans="13:13" x14ac:dyDescent="0.25">
      <c r="M33937"/>
    </row>
    <row r="33938" spans="13:13" x14ac:dyDescent="0.25">
      <c r="M33938"/>
    </row>
    <row r="33939" spans="13:13" x14ac:dyDescent="0.25">
      <c r="M33939"/>
    </row>
    <row r="33940" spans="13:13" x14ac:dyDescent="0.25">
      <c r="M33940"/>
    </row>
    <row r="33941" spans="13:13" x14ac:dyDescent="0.25">
      <c r="M33941"/>
    </row>
    <row r="33942" spans="13:13" x14ac:dyDescent="0.25">
      <c r="M33942"/>
    </row>
    <row r="33943" spans="13:13" x14ac:dyDescent="0.25">
      <c r="M33943"/>
    </row>
    <row r="33944" spans="13:13" x14ac:dyDescent="0.25">
      <c r="M33944"/>
    </row>
    <row r="33945" spans="13:13" x14ac:dyDescent="0.25">
      <c r="M33945"/>
    </row>
    <row r="33946" spans="13:13" x14ac:dyDescent="0.25">
      <c r="M33946"/>
    </row>
    <row r="33947" spans="13:13" x14ac:dyDescent="0.25">
      <c r="M33947"/>
    </row>
    <row r="33948" spans="13:13" x14ac:dyDescent="0.25">
      <c r="M33948"/>
    </row>
    <row r="33949" spans="13:13" x14ac:dyDescent="0.25">
      <c r="M33949"/>
    </row>
    <row r="33950" spans="13:13" x14ac:dyDescent="0.25">
      <c r="M33950"/>
    </row>
    <row r="33951" spans="13:13" x14ac:dyDescent="0.25">
      <c r="M33951"/>
    </row>
    <row r="33952" spans="13:13" x14ac:dyDescent="0.25">
      <c r="M33952"/>
    </row>
    <row r="33953" spans="13:13" x14ac:dyDescent="0.25">
      <c r="M33953"/>
    </row>
    <row r="33954" spans="13:13" x14ac:dyDescent="0.25">
      <c r="M33954"/>
    </row>
    <row r="33955" spans="13:13" x14ac:dyDescent="0.25">
      <c r="M33955"/>
    </row>
    <row r="33956" spans="13:13" x14ac:dyDescent="0.25">
      <c r="M33956"/>
    </row>
    <row r="33957" spans="13:13" x14ac:dyDescent="0.25">
      <c r="M33957"/>
    </row>
    <row r="33958" spans="13:13" x14ac:dyDescent="0.25">
      <c r="M33958"/>
    </row>
    <row r="33959" spans="13:13" x14ac:dyDescent="0.25">
      <c r="M33959"/>
    </row>
    <row r="33960" spans="13:13" x14ac:dyDescent="0.25">
      <c r="M33960"/>
    </row>
    <row r="33961" spans="13:13" x14ac:dyDescent="0.25">
      <c r="M33961"/>
    </row>
    <row r="33962" spans="13:13" x14ac:dyDescent="0.25">
      <c r="M33962"/>
    </row>
    <row r="33963" spans="13:13" x14ac:dyDescent="0.25">
      <c r="M33963"/>
    </row>
    <row r="33964" spans="13:13" x14ac:dyDescent="0.25">
      <c r="M33964"/>
    </row>
    <row r="33965" spans="13:13" x14ac:dyDescent="0.25">
      <c r="M33965"/>
    </row>
    <row r="33966" spans="13:13" x14ac:dyDescent="0.25">
      <c r="M33966"/>
    </row>
    <row r="33967" spans="13:13" x14ac:dyDescent="0.25">
      <c r="M33967"/>
    </row>
    <row r="33968" spans="13:13" x14ac:dyDescent="0.25">
      <c r="M33968"/>
    </row>
    <row r="33969" spans="13:13" x14ac:dyDescent="0.25">
      <c r="M33969"/>
    </row>
    <row r="33970" spans="13:13" x14ac:dyDescent="0.25">
      <c r="M33970"/>
    </row>
    <row r="33971" spans="13:13" x14ac:dyDescent="0.25">
      <c r="M33971"/>
    </row>
    <row r="33972" spans="13:13" x14ac:dyDescent="0.25">
      <c r="M33972"/>
    </row>
    <row r="33973" spans="13:13" x14ac:dyDescent="0.25">
      <c r="M33973"/>
    </row>
    <row r="33974" spans="13:13" x14ac:dyDescent="0.25">
      <c r="M33974"/>
    </row>
    <row r="33975" spans="13:13" x14ac:dyDescent="0.25">
      <c r="M33975"/>
    </row>
    <row r="33976" spans="13:13" x14ac:dyDescent="0.25">
      <c r="M33976"/>
    </row>
    <row r="33977" spans="13:13" x14ac:dyDescent="0.25">
      <c r="M33977"/>
    </row>
    <row r="33978" spans="13:13" x14ac:dyDescent="0.25">
      <c r="M33978"/>
    </row>
    <row r="33979" spans="13:13" x14ac:dyDescent="0.25">
      <c r="M33979"/>
    </row>
    <row r="33980" spans="13:13" x14ac:dyDescent="0.25">
      <c r="M33980"/>
    </row>
    <row r="33981" spans="13:13" x14ac:dyDescent="0.25">
      <c r="M33981"/>
    </row>
    <row r="33982" spans="13:13" x14ac:dyDescent="0.25">
      <c r="M33982"/>
    </row>
    <row r="33983" spans="13:13" x14ac:dyDescent="0.25">
      <c r="M33983"/>
    </row>
    <row r="33984" spans="13:13" x14ac:dyDescent="0.25">
      <c r="M33984"/>
    </row>
    <row r="33985" spans="13:13" x14ac:dyDescent="0.25">
      <c r="M33985"/>
    </row>
    <row r="33986" spans="13:13" x14ac:dyDescent="0.25">
      <c r="M33986"/>
    </row>
    <row r="33987" spans="13:13" x14ac:dyDescent="0.25">
      <c r="M33987"/>
    </row>
    <row r="33988" spans="13:13" x14ac:dyDescent="0.25">
      <c r="M33988"/>
    </row>
    <row r="33989" spans="13:13" x14ac:dyDescent="0.25">
      <c r="M33989"/>
    </row>
    <row r="33990" spans="13:13" x14ac:dyDescent="0.25">
      <c r="M33990"/>
    </row>
    <row r="33991" spans="13:13" x14ac:dyDescent="0.25">
      <c r="M33991"/>
    </row>
    <row r="33992" spans="13:13" x14ac:dyDescent="0.25">
      <c r="M33992"/>
    </row>
    <row r="33993" spans="13:13" x14ac:dyDescent="0.25">
      <c r="M33993"/>
    </row>
    <row r="33994" spans="13:13" x14ac:dyDescent="0.25">
      <c r="M33994"/>
    </row>
    <row r="33995" spans="13:13" x14ac:dyDescent="0.25">
      <c r="M33995"/>
    </row>
    <row r="33996" spans="13:13" x14ac:dyDescent="0.25">
      <c r="M33996"/>
    </row>
    <row r="33997" spans="13:13" x14ac:dyDescent="0.25">
      <c r="M33997"/>
    </row>
    <row r="33998" spans="13:13" x14ac:dyDescent="0.25">
      <c r="M33998"/>
    </row>
    <row r="33999" spans="13:13" x14ac:dyDescent="0.25">
      <c r="M33999"/>
    </row>
    <row r="34000" spans="13:13" x14ac:dyDescent="0.25">
      <c r="M34000"/>
    </row>
    <row r="34001" spans="13:13" x14ac:dyDescent="0.25">
      <c r="M34001"/>
    </row>
    <row r="34002" spans="13:13" x14ac:dyDescent="0.25">
      <c r="M34002"/>
    </row>
    <row r="34003" spans="13:13" x14ac:dyDescent="0.25">
      <c r="M34003"/>
    </row>
    <row r="34004" spans="13:13" x14ac:dyDescent="0.25">
      <c r="M34004"/>
    </row>
    <row r="34005" spans="13:13" x14ac:dyDescent="0.25">
      <c r="M34005"/>
    </row>
    <row r="34006" spans="13:13" x14ac:dyDescent="0.25">
      <c r="M34006"/>
    </row>
    <row r="34007" spans="13:13" x14ac:dyDescent="0.25">
      <c r="M34007"/>
    </row>
    <row r="34008" spans="13:13" x14ac:dyDescent="0.25">
      <c r="M34008"/>
    </row>
    <row r="34009" spans="13:13" x14ac:dyDescent="0.25">
      <c r="M34009"/>
    </row>
    <row r="34010" spans="13:13" x14ac:dyDescent="0.25">
      <c r="M34010"/>
    </row>
    <row r="34011" spans="13:13" x14ac:dyDescent="0.25">
      <c r="M34011"/>
    </row>
    <row r="34012" spans="13:13" x14ac:dyDescent="0.25">
      <c r="M34012"/>
    </row>
    <row r="34013" spans="13:13" x14ac:dyDescent="0.25">
      <c r="M34013"/>
    </row>
    <row r="34014" spans="13:13" x14ac:dyDescent="0.25">
      <c r="M34014"/>
    </row>
    <row r="34015" spans="13:13" x14ac:dyDescent="0.25">
      <c r="M34015"/>
    </row>
    <row r="34016" spans="13:13" x14ac:dyDescent="0.25">
      <c r="M34016"/>
    </row>
    <row r="34017" spans="13:13" x14ac:dyDescent="0.25">
      <c r="M34017"/>
    </row>
    <row r="34018" spans="13:13" x14ac:dyDescent="0.25">
      <c r="M34018"/>
    </row>
    <row r="34019" spans="13:13" x14ac:dyDescent="0.25">
      <c r="M34019"/>
    </row>
    <row r="34020" spans="13:13" x14ac:dyDescent="0.25">
      <c r="M34020"/>
    </row>
    <row r="34021" spans="13:13" x14ac:dyDescent="0.25">
      <c r="M34021"/>
    </row>
    <row r="34022" spans="13:13" x14ac:dyDescent="0.25">
      <c r="M34022"/>
    </row>
    <row r="34023" spans="13:13" x14ac:dyDescent="0.25">
      <c r="M34023"/>
    </row>
    <row r="34024" spans="13:13" x14ac:dyDescent="0.25">
      <c r="M34024"/>
    </row>
    <row r="34025" spans="13:13" x14ac:dyDescent="0.25">
      <c r="M34025"/>
    </row>
    <row r="34026" spans="13:13" x14ac:dyDescent="0.25">
      <c r="M34026"/>
    </row>
    <row r="34027" spans="13:13" x14ac:dyDescent="0.25">
      <c r="M34027"/>
    </row>
    <row r="34028" spans="13:13" x14ac:dyDescent="0.25">
      <c r="M34028"/>
    </row>
    <row r="34029" spans="13:13" x14ac:dyDescent="0.25">
      <c r="M34029"/>
    </row>
    <row r="34030" spans="13:13" x14ac:dyDescent="0.25">
      <c r="M34030"/>
    </row>
    <row r="34031" spans="13:13" x14ac:dyDescent="0.25">
      <c r="M34031"/>
    </row>
    <row r="34032" spans="13:13" x14ac:dyDescent="0.25">
      <c r="M34032"/>
    </row>
    <row r="34033" spans="13:13" x14ac:dyDescent="0.25">
      <c r="M34033"/>
    </row>
    <row r="34034" spans="13:13" x14ac:dyDescent="0.25">
      <c r="M34034"/>
    </row>
    <row r="34035" spans="13:13" x14ac:dyDescent="0.25">
      <c r="M34035"/>
    </row>
    <row r="34036" spans="13:13" x14ac:dyDescent="0.25">
      <c r="M34036"/>
    </row>
    <row r="34037" spans="13:13" x14ac:dyDescent="0.25">
      <c r="M34037"/>
    </row>
    <row r="34038" spans="13:13" x14ac:dyDescent="0.25">
      <c r="M34038"/>
    </row>
    <row r="34039" spans="13:13" x14ac:dyDescent="0.25">
      <c r="M34039"/>
    </row>
    <row r="34040" spans="13:13" x14ac:dyDescent="0.25">
      <c r="M34040"/>
    </row>
    <row r="34041" spans="13:13" x14ac:dyDescent="0.25">
      <c r="M34041"/>
    </row>
    <row r="34042" spans="13:13" x14ac:dyDescent="0.25">
      <c r="M34042"/>
    </row>
    <row r="34043" spans="13:13" x14ac:dyDescent="0.25">
      <c r="M34043"/>
    </row>
    <row r="34044" spans="13:13" x14ac:dyDescent="0.25">
      <c r="M34044"/>
    </row>
    <row r="34045" spans="13:13" x14ac:dyDescent="0.25">
      <c r="M34045"/>
    </row>
    <row r="34046" spans="13:13" x14ac:dyDescent="0.25">
      <c r="M34046"/>
    </row>
    <row r="34047" spans="13:13" x14ac:dyDescent="0.25">
      <c r="M34047"/>
    </row>
    <row r="34048" spans="13:13" x14ac:dyDescent="0.25">
      <c r="M34048"/>
    </row>
    <row r="34049" spans="13:13" x14ac:dyDescent="0.25">
      <c r="M34049"/>
    </row>
    <row r="34050" spans="13:13" x14ac:dyDescent="0.25">
      <c r="M34050"/>
    </row>
    <row r="34051" spans="13:13" x14ac:dyDescent="0.25">
      <c r="M34051"/>
    </row>
    <row r="34052" spans="13:13" x14ac:dyDescent="0.25">
      <c r="M34052"/>
    </row>
    <row r="34053" spans="13:13" x14ac:dyDescent="0.25">
      <c r="M34053"/>
    </row>
    <row r="34054" spans="13:13" x14ac:dyDescent="0.25">
      <c r="M34054"/>
    </row>
    <row r="34055" spans="13:13" x14ac:dyDescent="0.25">
      <c r="M34055"/>
    </row>
    <row r="34056" spans="13:13" x14ac:dyDescent="0.25">
      <c r="M34056"/>
    </row>
    <row r="34057" spans="13:13" x14ac:dyDescent="0.25">
      <c r="M34057"/>
    </row>
    <row r="34058" spans="13:13" x14ac:dyDescent="0.25">
      <c r="M34058"/>
    </row>
    <row r="34059" spans="13:13" x14ac:dyDescent="0.25">
      <c r="M34059"/>
    </row>
    <row r="34060" spans="13:13" x14ac:dyDescent="0.25">
      <c r="M34060"/>
    </row>
    <row r="34061" spans="13:13" x14ac:dyDescent="0.25">
      <c r="M34061"/>
    </row>
    <row r="34062" spans="13:13" x14ac:dyDescent="0.25">
      <c r="M34062"/>
    </row>
    <row r="34063" spans="13:13" x14ac:dyDescent="0.25">
      <c r="M34063"/>
    </row>
    <row r="34064" spans="13:13" x14ac:dyDescent="0.25">
      <c r="M34064"/>
    </row>
    <row r="34065" spans="13:13" x14ac:dyDescent="0.25">
      <c r="M34065"/>
    </row>
    <row r="34066" spans="13:13" x14ac:dyDescent="0.25">
      <c r="M34066"/>
    </row>
    <row r="34067" spans="13:13" x14ac:dyDescent="0.25">
      <c r="M34067"/>
    </row>
    <row r="34068" spans="13:13" x14ac:dyDescent="0.25">
      <c r="M34068"/>
    </row>
    <row r="34069" spans="13:13" x14ac:dyDescent="0.25">
      <c r="M34069"/>
    </row>
    <row r="34070" spans="13:13" x14ac:dyDescent="0.25">
      <c r="M34070"/>
    </row>
    <row r="34071" spans="13:13" x14ac:dyDescent="0.25">
      <c r="M34071"/>
    </row>
    <row r="34072" spans="13:13" x14ac:dyDescent="0.25">
      <c r="M34072"/>
    </row>
    <row r="34073" spans="13:13" x14ac:dyDescent="0.25">
      <c r="M34073"/>
    </row>
    <row r="34074" spans="13:13" x14ac:dyDescent="0.25">
      <c r="M34074"/>
    </row>
    <row r="34075" spans="13:13" x14ac:dyDescent="0.25">
      <c r="M34075"/>
    </row>
    <row r="34076" spans="13:13" x14ac:dyDescent="0.25">
      <c r="M34076"/>
    </row>
    <row r="34077" spans="13:13" x14ac:dyDescent="0.25">
      <c r="M34077"/>
    </row>
    <row r="34078" spans="13:13" x14ac:dyDescent="0.25">
      <c r="M34078"/>
    </row>
    <row r="34079" spans="13:13" x14ac:dyDescent="0.25">
      <c r="M34079"/>
    </row>
    <row r="34080" spans="13:13" x14ac:dyDescent="0.25">
      <c r="M34080"/>
    </row>
    <row r="34081" spans="13:13" x14ac:dyDescent="0.25">
      <c r="M34081"/>
    </row>
    <row r="34082" spans="13:13" x14ac:dyDescent="0.25">
      <c r="M34082"/>
    </row>
    <row r="34083" spans="13:13" x14ac:dyDescent="0.25">
      <c r="M34083"/>
    </row>
    <row r="34084" spans="13:13" x14ac:dyDescent="0.25">
      <c r="M34084"/>
    </row>
    <row r="34085" spans="13:13" x14ac:dyDescent="0.25">
      <c r="M34085"/>
    </row>
    <row r="34086" spans="13:13" x14ac:dyDescent="0.25">
      <c r="M34086"/>
    </row>
    <row r="34087" spans="13:13" x14ac:dyDescent="0.25">
      <c r="M34087"/>
    </row>
    <row r="34088" spans="13:13" x14ac:dyDescent="0.25">
      <c r="M34088"/>
    </row>
    <row r="34089" spans="13:13" x14ac:dyDescent="0.25">
      <c r="M34089"/>
    </row>
    <row r="34090" spans="13:13" x14ac:dyDescent="0.25">
      <c r="M34090"/>
    </row>
    <row r="34091" spans="13:13" x14ac:dyDescent="0.25">
      <c r="M34091"/>
    </row>
    <row r="34092" spans="13:13" x14ac:dyDescent="0.25">
      <c r="M34092"/>
    </row>
    <row r="34093" spans="13:13" x14ac:dyDescent="0.25">
      <c r="M34093"/>
    </row>
    <row r="34094" spans="13:13" x14ac:dyDescent="0.25">
      <c r="M34094"/>
    </row>
    <row r="34095" spans="13:13" x14ac:dyDescent="0.25">
      <c r="M34095"/>
    </row>
    <row r="34096" spans="13:13" x14ac:dyDescent="0.25">
      <c r="M34096"/>
    </row>
    <row r="34097" spans="13:13" x14ac:dyDescent="0.25">
      <c r="M34097"/>
    </row>
    <row r="34098" spans="13:13" x14ac:dyDescent="0.25">
      <c r="M34098"/>
    </row>
    <row r="34099" spans="13:13" x14ac:dyDescent="0.25">
      <c r="M34099"/>
    </row>
    <row r="34100" spans="13:13" x14ac:dyDescent="0.25">
      <c r="M34100"/>
    </row>
    <row r="34101" spans="13:13" x14ac:dyDescent="0.25">
      <c r="M34101"/>
    </row>
    <row r="34102" spans="13:13" x14ac:dyDescent="0.25">
      <c r="M34102"/>
    </row>
    <row r="34103" spans="13:13" x14ac:dyDescent="0.25">
      <c r="M34103"/>
    </row>
    <row r="34104" spans="13:13" x14ac:dyDescent="0.25">
      <c r="M34104"/>
    </row>
    <row r="34105" spans="13:13" x14ac:dyDescent="0.25">
      <c r="M34105"/>
    </row>
    <row r="34106" spans="13:13" x14ac:dyDescent="0.25">
      <c r="M34106"/>
    </row>
    <row r="34107" spans="13:13" x14ac:dyDescent="0.25">
      <c r="M34107"/>
    </row>
    <row r="34108" spans="13:13" x14ac:dyDescent="0.25">
      <c r="M34108"/>
    </row>
    <row r="34109" spans="13:13" x14ac:dyDescent="0.25">
      <c r="M34109"/>
    </row>
    <row r="34110" spans="13:13" x14ac:dyDescent="0.25">
      <c r="M34110"/>
    </row>
    <row r="34111" spans="13:13" x14ac:dyDescent="0.25">
      <c r="M34111"/>
    </row>
    <row r="34112" spans="13:13" x14ac:dyDescent="0.25">
      <c r="M34112"/>
    </row>
    <row r="34113" spans="13:13" x14ac:dyDescent="0.25">
      <c r="M34113"/>
    </row>
    <row r="34114" spans="13:13" x14ac:dyDescent="0.25">
      <c r="M34114"/>
    </row>
    <row r="34115" spans="13:13" x14ac:dyDescent="0.25">
      <c r="M34115"/>
    </row>
    <row r="34116" spans="13:13" x14ac:dyDescent="0.25">
      <c r="M34116"/>
    </row>
    <row r="34117" spans="13:13" x14ac:dyDescent="0.25">
      <c r="M34117"/>
    </row>
    <row r="34118" spans="13:13" x14ac:dyDescent="0.25">
      <c r="M34118"/>
    </row>
    <row r="34119" spans="13:13" x14ac:dyDescent="0.25">
      <c r="M34119"/>
    </row>
    <row r="34120" spans="13:13" x14ac:dyDescent="0.25">
      <c r="M34120"/>
    </row>
    <row r="34121" spans="13:13" x14ac:dyDescent="0.25">
      <c r="M34121"/>
    </row>
    <row r="34122" spans="13:13" x14ac:dyDescent="0.25">
      <c r="M34122"/>
    </row>
    <row r="34123" spans="13:13" x14ac:dyDescent="0.25">
      <c r="M34123"/>
    </row>
    <row r="34124" spans="13:13" x14ac:dyDescent="0.25">
      <c r="M34124"/>
    </row>
    <row r="34125" spans="13:13" x14ac:dyDescent="0.25">
      <c r="M34125"/>
    </row>
    <row r="34126" spans="13:13" x14ac:dyDescent="0.25">
      <c r="M34126"/>
    </row>
    <row r="34127" spans="13:13" x14ac:dyDescent="0.25">
      <c r="M34127"/>
    </row>
    <row r="34128" spans="13:13" x14ac:dyDescent="0.25">
      <c r="M34128"/>
    </row>
    <row r="34129" spans="13:13" x14ac:dyDescent="0.25">
      <c r="M34129"/>
    </row>
    <row r="34130" spans="13:13" x14ac:dyDescent="0.25">
      <c r="M34130"/>
    </row>
    <row r="34131" spans="13:13" x14ac:dyDescent="0.25">
      <c r="M34131"/>
    </row>
    <row r="34132" spans="13:13" x14ac:dyDescent="0.25">
      <c r="M34132"/>
    </row>
    <row r="34133" spans="13:13" x14ac:dyDescent="0.25">
      <c r="M34133"/>
    </row>
    <row r="34134" spans="13:13" x14ac:dyDescent="0.25">
      <c r="M34134"/>
    </row>
    <row r="34135" spans="13:13" x14ac:dyDescent="0.25">
      <c r="M34135"/>
    </row>
    <row r="34136" spans="13:13" x14ac:dyDescent="0.25">
      <c r="M34136"/>
    </row>
    <row r="34137" spans="13:13" x14ac:dyDescent="0.25">
      <c r="M34137"/>
    </row>
    <row r="34138" spans="13:13" x14ac:dyDescent="0.25">
      <c r="M34138"/>
    </row>
    <row r="34139" spans="13:13" x14ac:dyDescent="0.25">
      <c r="M34139"/>
    </row>
    <row r="34140" spans="13:13" x14ac:dyDescent="0.25">
      <c r="M34140"/>
    </row>
    <row r="34141" spans="13:13" x14ac:dyDescent="0.25">
      <c r="M34141"/>
    </row>
    <row r="34142" spans="13:13" x14ac:dyDescent="0.25">
      <c r="M34142"/>
    </row>
    <row r="34143" spans="13:13" x14ac:dyDescent="0.25">
      <c r="M34143"/>
    </row>
    <row r="34144" spans="13:13" x14ac:dyDescent="0.25">
      <c r="M34144"/>
    </row>
    <row r="34145" spans="13:13" x14ac:dyDescent="0.25">
      <c r="M34145"/>
    </row>
    <row r="34146" spans="13:13" x14ac:dyDescent="0.25">
      <c r="M34146"/>
    </row>
    <row r="34147" spans="13:13" x14ac:dyDescent="0.25">
      <c r="M34147"/>
    </row>
    <row r="34148" spans="13:13" x14ac:dyDescent="0.25">
      <c r="M34148"/>
    </row>
    <row r="34149" spans="13:13" x14ac:dyDescent="0.25">
      <c r="M34149"/>
    </row>
    <row r="34150" spans="13:13" x14ac:dyDescent="0.25">
      <c r="M34150"/>
    </row>
    <row r="34151" spans="13:13" x14ac:dyDescent="0.25">
      <c r="M34151"/>
    </row>
    <row r="34152" spans="13:13" x14ac:dyDescent="0.25">
      <c r="M34152"/>
    </row>
    <row r="34153" spans="13:13" x14ac:dyDescent="0.25">
      <c r="M34153"/>
    </row>
    <row r="34154" spans="13:13" x14ac:dyDescent="0.25">
      <c r="M34154"/>
    </row>
    <row r="34155" spans="13:13" x14ac:dyDescent="0.25">
      <c r="M34155"/>
    </row>
    <row r="34156" spans="13:13" x14ac:dyDescent="0.25">
      <c r="M34156"/>
    </row>
    <row r="34157" spans="13:13" x14ac:dyDescent="0.25">
      <c r="M34157"/>
    </row>
    <row r="34158" spans="13:13" x14ac:dyDescent="0.25">
      <c r="M34158"/>
    </row>
    <row r="34159" spans="13:13" x14ac:dyDescent="0.25">
      <c r="M34159"/>
    </row>
    <row r="34160" spans="13:13" x14ac:dyDescent="0.25">
      <c r="M34160"/>
    </row>
    <row r="34161" spans="13:13" x14ac:dyDescent="0.25">
      <c r="M34161"/>
    </row>
    <row r="34162" spans="13:13" x14ac:dyDescent="0.25">
      <c r="M34162"/>
    </row>
    <row r="34163" spans="13:13" x14ac:dyDescent="0.25">
      <c r="M34163"/>
    </row>
    <row r="34164" spans="13:13" x14ac:dyDescent="0.25">
      <c r="M34164"/>
    </row>
    <row r="34165" spans="13:13" x14ac:dyDescent="0.25">
      <c r="M34165"/>
    </row>
    <row r="34166" spans="13:13" x14ac:dyDescent="0.25">
      <c r="M34166"/>
    </row>
    <row r="34167" spans="13:13" x14ac:dyDescent="0.25">
      <c r="M34167"/>
    </row>
    <row r="34168" spans="13:13" x14ac:dyDescent="0.25">
      <c r="M34168"/>
    </row>
    <row r="34169" spans="13:13" x14ac:dyDescent="0.25">
      <c r="M34169"/>
    </row>
    <row r="34170" spans="13:13" x14ac:dyDescent="0.25">
      <c r="M34170"/>
    </row>
    <row r="34171" spans="13:13" x14ac:dyDescent="0.25">
      <c r="M34171"/>
    </row>
    <row r="34172" spans="13:13" x14ac:dyDescent="0.25">
      <c r="M34172"/>
    </row>
    <row r="34173" spans="13:13" x14ac:dyDescent="0.25">
      <c r="M34173"/>
    </row>
    <row r="34174" spans="13:13" x14ac:dyDescent="0.25">
      <c r="M34174"/>
    </row>
    <row r="34175" spans="13:13" x14ac:dyDescent="0.25">
      <c r="M34175"/>
    </row>
    <row r="34176" spans="13:13" x14ac:dyDescent="0.25">
      <c r="M34176"/>
    </row>
    <row r="34177" spans="13:13" x14ac:dyDescent="0.25">
      <c r="M34177"/>
    </row>
    <row r="34178" spans="13:13" x14ac:dyDescent="0.25">
      <c r="M34178"/>
    </row>
    <row r="34179" spans="13:13" x14ac:dyDescent="0.25">
      <c r="M34179"/>
    </row>
    <row r="34180" spans="13:13" x14ac:dyDescent="0.25">
      <c r="M34180"/>
    </row>
    <row r="34181" spans="13:13" x14ac:dyDescent="0.25">
      <c r="M34181"/>
    </row>
    <row r="34182" spans="13:13" x14ac:dyDescent="0.25">
      <c r="M34182"/>
    </row>
    <row r="34183" spans="13:13" x14ac:dyDescent="0.25">
      <c r="M34183"/>
    </row>
    <row r="34184" spans="13:13" x14ac:dyDescent="0.25">
      <c r="M34184"/>
    </row>
    <row r="34185" spans="13:13" x14ac:dyDescent="0.25">
      <c r="M34185"/>
    </row>
    <row r="34186" spans="13:13" x14ac:dyDescent="0.25">
      <c r="M34186"/>
    </row>
    <row r="34187" spans="13:13" x14ac:dyDescent="0.25">
      <c r="M34187"/>
    </row>
    <row r="34188" spans="13:13" x14ac:dyDescent="0.25">
      <c r="M34188"/>
    </row>
    <row r="34189" spans="13:13" x14ac:dyDescent="0.25">
      <c r="M34189"/>
    </row>
    <row r="34190" spans="13:13" x14ac:dyDescent="0.25">
      <c r="M34190"/>
    </row>
    <row r="34191" spans="13:13" x14ac:dyDescent="0.25">
      <c r="M34191"/>
    </row>
    <row r="34192" spans="13:13" x14ac:dyDescent="0.25">
      <c r="M34192"/>
    </row>
    <row r="34193" spans="13:13" x14ac:dyDescent="0.25">
      <c r="M34193"/>
    </row>
    <row r="34194" spans="13:13" x14ac:dyDescent="0.25">
      <c r="M34194"/>
    </row>
    <row r="34195" spans="13:13" x14ac:dyDescent="0.25">
      <c r="M34195"/>
    </row>
    <row r="34196" spans="13:13" x14ac:dyDescent="0.25">
      <c r="M34196"/>
    </row>
    <row r="34197" spans="13:13" x14ac:dyDescent="0.25">
      <c r="M34197"/>
    </row>
    <row r="34198" spans="13:13" x14ac:dyDescent="0.25">
      <c r="M34198"/>
    </row>
    <row r="34199" spans="13:13" x14ac:dyDescent="0.25">
      <c r="M34199"/>
    </row>
    <row r="34200" spans="13:13" x14ac:dyDescent="0.25">
      <c r="M34200"/>
    </row>
    <row r="34201" spans="13:13" x14ac:dyDescent="0.25">
      <c r="M34201"/>
    </row>
    <row r="34202" spans="13:13" x14ac:dyDescent="0.25">
      <c r="M34202"/>
    </row>
    <row r="34203" spans="13:13" x14ac:dyDescent="0.25">
      <c r="M34203"/>
    </row>
    <row r="34204" spans="13:13" x14ac:dyDescent="0.25">
      <c r="M34204"/>
    </row>
    <row r="34205" spans="13:13" x14ac:dyDescent="0.25">
      <c r="M34205"/>
    </row>
    <row r="34206" spans="13:13" x14ac:dyDescent="0.25">
      <c r="M34206"/>
    </row>
    <row r="34207" spans="13:13" x14ac:dyDescent="0.25">
      <c r="M34207"/>
    </row>
    <row r="34208" spans="13:13" x14ac:dyDescent="0.25">
      <c r="M34208"/>
    </row>
    <row r="34209" spans="13:13" x14ac:dyDescent="0.25">
      <c r="M34209"/>
    </row>
    <row r="34210" spans="13:13" x14ac:dyDescent="0.25">
      <c r="M34210"/>
    </row>
    <row r="34211" spans="13:13" x14ac:dyDescent="0.25">
      <c r="M34211"/>
    </row>
    <row r="34212" spans="13:13" x14ac:dyDescent="0.25">
      <c r="M34212"/>
    </row>
    <row r="34213" spans="13:13" x14ac:dyDescent="0.25">
      <c r="M34213"/>
    </row>
    <row r="34214" spans="13:13" x14ac:dyDescent="0.25">
      <c r="M34214"/>
    </row>
    <row r="34215" spans="13:13" x14ac:dyDescent="0.25">
      <c r="M34215"/>
    </row>
    <row r="34216" spans="13:13" x14ac:dyDescent="0.25">
      <c r="M34216"/>
    </row>
    <row r="34217" spans="13:13" x14ac:dyDescent="0.25">
      <c r="M34217"/>
    </row>
    <row r="34218" spans="13:13" x14ac:dyDescent="0.25">
      <c r="M34218"/>
    </row>
    <row r="34219" spans="13:13" x14ac:dyDescent="0.25">
      <c r="M34219"/>
    </row>
    <row r="34220" spans="13:13" x14ac:dyDescent="0.25">
      <c r="M34220"/>
    </row>
    <row r="34221" spans="13:13" x14ac:dyDescent="0.25">
      <c r="M34221"/>
    </row>
    <row r="34222" spans="13:13" x14ac:dyDescent="0.25">
      <c r="M34222"/>
    </row>
    <row r="34223" spans="13:13" x14ac:dyDescent="0.25">
      <c r="M34223"/>
    </row>
    <row r="34224" spans="13:13" x14ac:dyDescent="0.25">
      <c r="M34224"/>
    </row>
    <row r="34225" spans="13:13" x14ac:dyDescent="0.25">
      <c r="M34225"/>
    </row>
    <row r="34226" spans="13:13" x14ac:dyDescent="0.25">
      <c r="M34226"/>
    </row>
    <row r="34227" spans="13:13" x14ac:dyDescent="0.25">
      <c r="M34227"/>
    </row>
    <row r="34228" spans="13:13" x14ac:dyDescent="0.25">
      <c r="M34228"/>
    </row>
    <row r="34229" spans="13:13" x14ac:dyDescent="0.25">
      <c r="M34229"/>
    </row>
    <row r="34230" spans="13:13" x14ac:dyDescent="0.25">
      <c r="M34230"/>
    </row>
    <row r="34231" spans="13:13" x14ac:dyDescent="0.25">
      <c r="M34231"/>
    </row>
    <row r="34232" spans="13:13" x14ac:dyDescent="0.25">
      <c r="M34232"/>
    </row>
    <row r="34233" spans="13:13" x14ac:dyDescent="0.25">
      <c r="M34233"/>
    </row>
    <row r="34234" spans="13:13" x14ac:dyDescent="0.25">
      <c r="M34234"/>
    </row>
    <row r="34235" spans="13:13" x14ac:dyDescent="0.25">
      <c r="M34235"/>
    </row>
    <row r="34236" spans="13:13" x14ac:dyDescent="0.25">
      <c r="M34236"/>
    </row>
    <row r="34237" spans="13:13" x14ac:dyDescent="0.25">
      <c r="M34237"/>
    </row>
    <row r="34238" spans="13:13" x14ac:dyDescent="0.25">
      <c r="M34238"/>
    </row>
    <row r="34239" spans="13:13" x14ac:dyDescent="0.25">
      <c r="M34239"/>
    </row>
    <row r="34240" spans="13:13" x14ac:dyDescent="0.25">
      <c r="M34240"/>
    </row>
    <row r="34241" spans="13:13" x14ac:dyDescent="0.25">
      <c r="M34241"/>
    </row>
    <row r="34242" spans="13:13" x14ac:dyDescent="0.25">
      <c r="M34242"/>
    </row>
    <row r="34243" spans="13:13" x14ac:dyDescent="0.25">
      <c r="M34243"/>
    </row>
    <row r="34244" spans="13:13" x14ac:dyDescent="0.25">
      <c r="M34244"/>
    </row>
    <row r="34245" spans="13:13" x14ac:dyDescent="0.25">
      <c r="M34245"/>
    </row>
    <row r="34246" spans="13:13" x14ac:dyDescent="0.25">
      <c r="M34246"/>
    </row>
    <row r="34247" spans="13:13" x14ac:dyDescent="0.25">
      <c r="M34247"/>
    </row>
    <row r="34248" spans="13:13" x14ac:dyDescent="0.25">
      <c r="M34248"/>
    </row>
    <row r="34249" spans="13:13" x14ac:dyDescent="0.25">
      <c r="M34249"/>
    </row>
    <row r="34250" spans="13:13" x14ac:dyDescent="0.25">
      <c r="M34250"/>
    </row>
    <row r="34251" spans="13:13" x14ac:dyDescent="0.25">
      <c r="M34251"/>
    </row>
    <row r="34252" spans="13:13" x14ac:dyDescent="0.25">
      <c r="M34252"/>
    </row>
    <row r="34253" spans="13:13" x14ac:dyDescent="0.25">
      <c r="M34253"/>
    </row>
    <row r="34254" spans="13:13" x14ac:dyDescent="0.25">
      <c r="M34254"/>
    </row>
    <row r="34255" spans="13:13" x14ac:dyDescent="0.25">
      <c r="M34255"/>
    </row>
    <row r="34256" spans="13:13" x14ac:dyDescent="0.25">
      <c r="M34256"/>
    </row>
    <row r="34257" spans="13:13" x14ac:dyDescent="0.25">
      <c r="M34257"/>
    </row>
    <row r="34258" spans="13:13" x14ac:dyDescent="0.25">
      <c r="M34258"/>
    </row>
    <row r="34259" spans="13:13" x14ac:dyDescent="0.25">
      <c r="M34259"/>
    </row>
    <row r="34260" spans="13:13" x14ac:dyDescent="0.25">
      <c r="M34260"/>
    </row>
    <row r="34261" spans="13:13" x14ac:dyDescent="0.25">
      <c r="M34261"/>
    </row>
    <row r="34262" spans="13:13" x14ac:dyDescent="0.25">
      <c r="M34262"/>
    </row>
    <row r="34263" spans="13:13" x14ac:dyDescent="0.25">
      <c r="M34263"/>
    </row>
    <row r="34264" spans="13:13" x14ac:dyDescent="0.25">
      <c r="M34264"/>
    </row>
    <row r="34265" spans="13:13" x14ac:dyDescent="0.25">
      <c r="M34265"/>
    </row>
    <row r="34266" spans="13:13" x14ac:dyDescent="0.25">
      <c r="M34266"/>
    </row>
    <row r="34267" spans="13:13" x14ac:dyDescent="0.25">
      <c r="M34267"/>
    </row>
    <row r="34268" spans="13:13" x14ac:dyDescent="0.25">
      <c r="M34268"/>
    </row>
    <row r="34269" spans="13:13" x14ac:dyDescent="0.25">
      <c r="M34269"/>
    </row>
    <row r="34270" spans="13:13" x14ac:dyDescent="0.25">
      <c r="M34270"/>
    </row>
    <row r="34271" spans="13:13" x14ac:dyDescent="0.25">
      <c r="M34271"/>
    </row>
    <row r="34272" spans="13:13" x14ac:dyDescent="0.25">
      <c r="M34272"/>
    </row>
    <row r="34273" spans="13:13" x14ac:dyDescent="0.25">
      <c r="M34273"/>
    </row>
    <row r="34274" spans="13:13" x14ac:dyDescent="0.25">
      <c r="M34274"/>
    </row>
    <row r="34275" spans="13:13" x14ac:dyDescent="0.25">
      <c r="M34275"/>
    </row>
    <row r="34276" spans="13:13" x14ac:dyDescent="0.25">
      <c r="M34276"/>
    </row>
    <row r="34277" spans="13:13" x14ac:dyDescent="0.25">
      <c r="M34277"/>
    </row>
    <row r="34278" spans="13:13" x14ac:dyDescent="0.25">
      <c r="M34278"/>
    </row>
    <row r="34279" spans="13:13" x14ac:dyDescent="0.25">
      <c r="M34279"/>
    </row>
    <row r="34280" spans="13:13" x14ac:dyDescent="0.25">
      <c r="M34280"/>
    </row>
    <row r="34281" spans="13:13" x14ac:dyDescent="0.25">
      <c r="M34281"/>
    </row>
    <row r="34282" spans="13:13" x14ac:dyDescent="0.25">
      <c r="M34282"/>
    </row>
    <row r="34283" spans="13:13" x14ac:dyDescent="0.25">
      <c r="M34283"/>
    </row>
    <row r="34284" spans="13:13" x14ac:dyDescent="0.25">
      <c r="M34284"/>
    </row>
    <row r="34285" spans="13:13" x14ac:dyDescent="0.25">
      <c r="M34285"/>
    </row>
    <row r="34286" spans="13:13" x14ac:dyDescent="0.25">
      <c r="M34286"/>
    </row>
    <row r="34287" spans="13:13" x14ac:dyDescent="0.25">
      <c r="M34287"/>
    </row>
    <row r="34288" spans="13:13" x14ac:dyDescent="0.25">
      <c r="M34288"/>
    </row>
    <row r="34289" spans="13:13" x14ac:dyDescent="0.25">
      <c r="M34289"/>
    </row>
    <row r="34290" spans="13:13" x14ac:dyDescent="0.25">
      <c r="M34290"/>
    </row>
    <row r="34291" spans="13:13" x14ac:dyDescent="0.25">
      <c r="M34291"/>
    </row>
    <row r="34292" spans="13:13" x14ac:dyDescent="0.25">
      <c r="M34292"/>
    </row>
    <row r="34293" spans="13:13" x14ac:dyDescent="0.25">
      <c r="M34293"/>
    </row>
    <row r="34294" spans="13:13" x14ac:dyDescent="0.25">
      <c r="M34294"/>
    </row>
    <row r="34295" spans="13:13" x14ac:dyDescent="0.25">
      <c r="M34295"/>
    </row>
    <row r="34296" spans="13:13" x14ac:dyDescent="0.25">
      <c r="M34296"/>
    </row>
    <row r="34297" spans="13:13" x14ac:dyDescent="0.25">
      <c r="M34297"/>
    </row>
    <row r="34298" spans="13:13" x14ac:dyDescent="0.25">
      <c r="M34298"/>
    </row>
    <row r="34299" spans="13:13" x14ac:dyDescent="0.25">
      <c r="M34299"/>
    </row>
    <row r="34300" spans="13:13" x14ac:dyDescent="0.25">
      <c r="M34300"/>
    </row>
    <row r="34301" spans="13:13" x14ac:dyDescent="0.25">
      <c r="M34301"/>
    </row>
    <row r="34302" spans="13:13" x14ac:dyDescent="0.25">
      <c r="M34302"/>
    </row>
    <row r="34303" spans="13:13" x14ac:dyDescent="0.25">
      <c r="M34303"/>
    </row>
    <row r="34304" spans="13:13" x14ac:dyDescent="0.25">
      <c r="M34304"/>
    </row>
    <row r="34305" spans="13:13" x14ac:dyDescent="0.25">
      <c r="M34305"/>
    </row>
    <row r="34306" spans="13:13" x14ac:dyDescent="0.25">
      <c r="M34306"/>
    </row>
    <row r="34307" spans="13:13" x14ac:dyDescent="0.25">
      <c r="M34307"/>
    </row>
    <row r="34308" spans="13:13" x14ac:dyDescent="0.25">
      <c r="M34308"/>
    </row>
    <row r="34309" spans="13:13" x14ac:dyDescent="0.25">
      <c r="M34309"/>
    </row>
    <row r="34310" spans="13:13" x14ac:dyDescent="0.25">
      <c r="M34310"/>
    </row>
    <row r="34311" spans="13:13" x14ac:dyDescent="0.25">
      <c r="M34311"/>
    </row>
    <row r="34312" spans="13:13" x14ac:dyDescent="0.25">
      <c r="M34312"/>
    </row>
    <row r="34313" spans="13:13" x14ac:dyDescent="0.25">
      <c r="M34313"/>
    </row>
    <row r="34314" spans="13:13" x14ac:dyDescent="0.25">
      <c r="M34314"/>
    </row>
    <row r="34315" spans="13:13" x14ac:dyDescent="0.25">
      <c r="M34315"/>
    </row>
    <row r="34316" spans="13:13" x14ac:dyDescent="0.25">
      <c r="M34316"/>
    </row>
    <row r="34317" spans="13:13" x14ac:dyDescent="0.25">
      <c r="M34317"/>
    </row>
    <row r="34318" spans="13:13" x14ac:dyDescent="0.25">
      <c r="M34318"/>
    </row>
    <row r="34319" spans="13:13" x14ac:dyDescent="0.25">
      <c r="M34319"/>
    </row>
    <row r="34320" spans="13:13" x14ac:dyDescent="0.25">
      <c r="M34320"/>
    </row>
    <row r="34321" spans="13:13" x14ac:dyDescent="0.25">
      <c r="M34321"/>
    </row>
    <row r="34322" spans="13:13" x14ac:dyDescent="0.25">
      <c r="M34322"/>
    </row>
    <row r="34323" spans="13:13" x14ac:dyDescent="0.25">
      <c r="M34323"/>
    </row>
    <row r="34324" spans="13:13" x14ac:dyDescent="0.25">
      <c r="M34324"/>
    </row>
    <row r="34325" spans="13:13" x14ac:dyDescent="0.25">
      <c r="M34325"/>
    </row>
    <row r="34326" spans="13:13" x14ac:dyDescent="0.25">
      <c r="M34326"/>
    </row>
    <row r="34327" spans="13:13" x14ac:dyDescent="0.25">
      <c r="M34327"/>
    </row>
    <row r="34328" spans="13:13" x14ac:dyDescent="0.25">
      <c r="M34328"/>
    </row>
    <row r="34329" spans="13:13" x14ac:dyDescent="0.25">
      <c r="M34329"/>
    </row>
    <row r="34330" spans="13:13" x14ac:dyDescent="0.25">
      <c r="M34330"/>
    </row>
    <row r="34331" spans="13:13" x14ac:dyDescent="0.25">
      <c r="M34331"/>
    </row>
    <row r="34332" spans="13:13" x14ac:dyDescent="0.25">
      <c r="M34332"/>
    </row>
    <row r="34333" spans="13:13" x14ac:dyDescent="0.25">
      <c r="M34333"/>
    </row>
    <row r="34334" spans="13:13" x14ac:dyDescent="0.25">
      <c r="M34334"/>
    </row>
    <row r="34335" spans="13:13" x14ac:dyDescent="0.25">
      <c r="M34335"/>
    </row>
    <row r="34336" spans="13:13" x14ac:dyDescent="0.25">
      <c r="M34336"/>
    </row>
    <row r="34337" spans="13:13" x14ac:dyDescent="0.25">
      <c r="M34337"/>
    </row>
    <row r="34338" spans="13:13" x14ac:dyDescent="0.25">
      <c r="M34338"/>
    </row>
    <row r="34339" spans="13:13" x14ac:dyDescent="0.25">
      <c r="M34339"/>
    </row>
    <row r="34340" spans="13:13" x14ac:dyDescent="0.25">
      <c r="M34340"/>
    </row>
    <row r="34341" spans="13:13" x14ac:dyDescent="0.25">
      <c r="M34341"/>
    </row>
    <row r="34342" spans="13:13" x14ac:dyDescent="0.25">
      <c r="M34342"/>
    </row>
    <row r="34343" spans="13:13" x14ac:dyDescent="0.25">
      <c r="M34343"/>
    </row>
    <row r="34344" spans="13:13" x14ac:dyDescent="0.25">
      <c r="M34344"/>
    </row>
    <row r="34345" spans="13:13" x14ac:dyDescent="0.25">
      <c r="M34345"/>
    </row>
    <row r="34346" spans="13:13" x14ac:dyDescent="0.25">
      <c r="M34346"/>
    </row>
    <row r="34347" spans="13:13" x14ac:dyDescent="0.25">
      <c r="M34347"/>
    </row>
    <row r="34348" spans="13:13" x14ac:dyDescent="0.25">
      <c r="M34348"/>
    </row>
    <row r="34349" spans="13:13" x14ac:dyDescent="0.25">
      <c r="M34349"/>
    </row>
    <row r="34350" spans="13:13" x14ac:dyDescent="0.25">
      <c r="M34350"/>
    </row>
    <row r="34351" spans="13:13" x14ac:dyDescent="0.25">
      <c r="M34351"/>
    </row>
    <row r="34352" spans="13:13" x14ac:dyDescent="0.25">
      <c r="M34352"/>
    </row>
    <row r="34353" spans="13:13" x14ac:dyDescent="0.25">
      <c r="M34353"/>
    </row>
    <row r="34354" spans="13:13" x14ac:dyDescent="0.25">
      <c r="M34354"/>
    </row>
    <row r="34355" spans="13:13" x14ac:dyDescent="0.25">
      <c r="M34355"/>
    </row>
    <row r="34356" spans="13:13" x14ac:dyDescent="0.25">
      <c r="M34356"/>
    </row>
    <row r="34357" spans="13:13" x14ac:dyDescent="0.25">
      <c r="M34357"/>
    </row>
    <row r="34358" spans="13:13" x14ac:dyDescent="0.25">
      <c r="M34358"/>
    </row>
    <row r="34359" spans="13:13" x14ac:dyDescent="0.25">
      <c r="M34359"/>
    </row>
    <row r="34360" spans="13:13" x14ac:dyDescent="0.25">
      <c r="M34360"/>
    </row>
    <row r="34361" spans="13:13" x14ac:dyDescent="0.25">
      <c r="M34361"/>
    </row>
    <row r="34362" spans="13:13" x14ac:dyDescent="0.25">
      <c r="M34362"/>
    </row>
    <row r="34363" spans="13:13" x14ac:dyDescent="0.25">
      <c r="M34363"/>
    </row>
    <row r="34364" spans="13:13" x14ac:dyDescent="0.25">
      <c r="M34364"/>
    </row>
    <row r="34365" spans="13:13" x14ac:dyDescent="0.25">
      <c r="M34365"/>
    </row>
    <row r="34366" spans="13:13" x14ac:dyDescent="0.25">
      <c r="M34366"/>
    </row>
    <row r="34367" spans="13:13" x14ac:dyDescent="0.25">
      <c r="M34367"/>
    </row>
    <row r="34368" spans="13:13" x14ac:dyDescent="0.25">
      <c r="M34368"/>
    </row>
    <row r="34369" spans="13:13" x14ac:dyDescent="0.25">
      <c r="M34369"/>
    </row>
    <row r="34370" spans="13:13" x14ac:dyDescent="0.25">
      <c r="M34370"/>
    </row>
    <row r="34371" spans="13:13" x14ac:dyDescent="0.25">
      <c r="M34371"/>
    </row>
    <row r="34372" spans="13:13" x14ac:dyDescent="0.25">
      <c r="M34372"/>
    </row>
    <row r="34373" spans="13:13" x14ac:dyDescent="0.25">
      <c r="M34373"/>
    </row>
    <row r="34374" spans="13:13" x14ac:dyDescent="0.25">
      <c r="M34374"/>
    </row>
    <row r="34375" spans="13:13" x14ac:dyDescent="0.25">
      <c r="M34375"/>
    </row>
    <row r="34376" spans="13:13" x14ac:dyDescent="0.25">
      <c r="M34376"/>
    </row>
    <row r="34377" spans="13:13" x14ac:dyDescent="0.25">
      <c r="M34377"/>
    </row>
    <row r="34378" spans="13:13" x14ac:dyDescent="0.25">
      <c r="M34378"/>
    </row>
    <row r="34379" spans="13:13" x14ac:dyDescent="0.25">
      <c r="M34379"/>
    </row>
    <row r="34380" spans="13:13" x14ac:dyDescent="0.25">
      <c r="M34380"/>
    </row>
    <row r="34381" spans="13:13" x14ac:dyDescent="0.25">
      <c r="M34381"/>
    </row>
    <row r="34382" spans="13:13" x14ac:dyDescent="0.25">
      <c r="M34382"/>
    </row>
    <row r="34383" spans="13:13" x14ac:dyDescent="0.25">
      <c r="M34383"/>
    </row>
    <row r="34384" spans="13:13" x14ac:dyDescent="0.25">
      <c r="M34384"/>
    </row>
    <row r="34385" spans="13:13" x14ac:dyDescent="0.25">
      <c r="M34385"/>
    </row>
    <row r="34386" spans="13:13" x14ac:dyDescent="0.25">
      <c r="M34386"/>
    </row>
    <row r="34387" spans="13:13" x14ac:dyDescent="0.25">
      <c r="M34387"/>
    </row>
    <row r="34388" spans="13:13" x14ac:dyDescent="0.25">
      <c r="M34388"/>
    </row>
    <row r="34389" spans="13:13" x14ac:dyDescent="0.25">
      <c r="M34389"/>
    </row>
    <row r="34390" spans="13:13" x14ac:dyDescent="0.25">
      <c r="M34390"/>
    </row>
    <row r="34391" spans="13:13" x14ac:dyDescent="0.25">
      <c r="M34391"/>
    </row>
    <row r="34392" spans="13:13" x14ac:dyDescent="0.25">
      <c r="M34392"/>
    </row>
    <row r="34393" spans="13:13" x14ac:dyDescent="0.25">
      <c r="M34393"/>
    </row>
    <row r="34394" spans="13:13" x14ac:dyDescent="0.25">
      <c r="M34394"/>
    </row>
    <row r="34395" spans="13:13" x14ac:dyDescent="0.25">
      <c r="M34395"/>
    </row>
    <row r="34396" spans="13:13" x14ac:dyDescent="0.25">
      <c r="M34396"/>
    </row>
    <row r="34397" spans="13:13" x14ac:dyDescent="0.25">
      <c r="M34397"/>
    </row>
    <row r="34398" spans="13:13" x14ac:dyDescent="0.25">
      <c r="M34398"/>
    </row>
    <row r="34399" spans="13:13" x14ac:dyDescent="0.25">
      <c r="M34399"/>
    </row>
    <row r="34400" spans="13:13" x14ac:dyDescent="0.25">
      <c r="M34400"/>
    </row>
    <row r="34401" spans="13:13" x14ac:dyDescent="0.25">
      <c r="M34401"/>
    </row>
    <row r="34402" spans="13:13" x14ac:dyDescent="0.25">
      <c r="M34402"/>
    </row>
    <row r="34403" spans="13:13" x14ac:dyDescent="0.25">
      <c r="M34403"/>
    </row>
    <row r="34404" spans="13:13" x14ac:dyDescent="0.25">
      <c r="M34404"/>
    </row>
    <row r="34405" spans="13:13" x14ac:dyDescent="0.25">
      <c r="M34405"/>
    </row>
    <row r="34406" spans="13:13" x14ac:dyDescent="0.25">
      <c r="M34406"/>
    </row>
    <row r="34407" spans="13:13" x14ac:dyDescent="0.25">
      <c r="M34407"/>
    </row>
    <row r="34408" spans="13:13" x14ac:dyDescent="0.25">
      <c r="M34408"/>
    </row>
    <row r="34409" spans="13:13" x14ac:dyDescent="0.25">
      <c r="M34409"/>
    </row>
    <row r="34410" spans="13:13" x14ac:dyDescent="0.25">
      <c r="M34410"/>
    </row>
    <row r="34411" spans="13:13" x14ac:dyDescent="0.25">
      <c r="M34411"/>
    </row>
    <row r="34412" spans="13:13" x14ac:dyDescent="0.25">
      <c r="M34412"/>
    </row>
    <row r="34413" spans="13:13" x14ac:dyDescent="0.25">
      <c r="M34413"/>
    </row>
    <row r="34414" spans="13:13" x14ac:dyDescent="0.25">
      <c r="M34414"/>
    </row>
    <row r="34415" spans="13:13" x14ac:dyDescent="0.25">
      <c r="M34415"/>
    </row>
    <row r="34416" spans="13:13" x14ac:dyDescent="0.25">
      <c r="M34416"/>
    </row>
    <row r="34417" spans="13:13" x14ac:dyDescent="0.25">
      <c r="M34417"/>
    </row>
    <row r="34418" spans="13:13" x14ac:dyDescent="0.25">
      <c r="M34418"/>
    </row>
    <row r="34419" spans="13:13" x14ac:dyDescent="0.25">
      <c r="M34419"/>
    </row>
    <row r="34420" spans="13:13" x14ac:dyDescent="0.25">
      <c r="M34420"/>
    </row>
    <row r="34421" spans="13:13" x14ac:dyDescent="0.25">
      <c r="M34421"/>
    </row>
    <row r="34422" spans="13:13" x14ac:dyDescent="0.25">
      <c r="M34422"/>
    </row>
    <row r="34423" spans="13:13" x14ac:dyDescent="0.25">
      <c r="M34423"/>
    </row>
    <row r="34424" spans="13:13" x14ac:dyDescent="0.25">
      <c r="M34424"/>
    </row>
    <row r="34425" spans="13:13" x14ac:dyDescent="0.25">
      <c r="M34425"/>
    </row>
    <row r="34426" spans="13:13" x14ac:dyDescent="0.25">
      <c r="M34426"/>
    </row>
    <row r="34427" spans="13:13" x14ac:dyDescent="0.25">
      <c r="M34427"/>
    </row>
    <row r="34428" spans="13:13" x14ac:dyDescent="0.25">
      <c r="M34428"/>
    </row>
    <row r="34429" spans="13:13" x14ac:dyDescent="0.25">
      <c r="M34429"/>
    </row>
    <row r="34430" spans="13:13" x14ac:dyDescent="0.25">
      <c r="M34430"/>
    </row>
    <row r="34431" spans="13:13" x14ac:dyDescent="0.25">
      <c r="M34431"/>
    </row>
    <row r="34432" spans="13:13" x14ac:dyDescent="0.25">
      <c r="M34432"/>
    </row>
    <row r="34433" spans="13:13" x14ac:dyDescent="0.25">
      <c r="M34433"/>
    </row>
    <row r="34434" spans="13:13" x14ac:dyDescent="0.25">
      <c r="M34434"/>
    </row>
    <row r="34435" spans="13:13" x14ac:dyDescent="0.25">
      <c r="M34435"/>
    </row>
    <row r="34436" spans="13:13" x14ac:dyDescent="0.25">
      <c r="M34436"/>
    </row>
    <row r="34437" spans="13:13" x14ac:dyDescent="0.25">
      <c r="M34437"/>
    </row>
    <row r="34438" spans="13:13" x14ac:dyDescent="0.25">
      <c r="M34438"/>
    </row>
    <row r="34439" spans="13:13" x14ac:dyDescent="0.25">
      <c r="M34439"/>
    </row>
    <row r="34440" spans="13:13" x14ac:dyDescent="0.25">
      <c r="M34440"/>
    </row>
    <row r="34441" spans="13:13" x14ac:dyDescent="0.25">
      <c r="M34441"/>
    </row>
    <row r="34442" spans="13:13" x14ac:dyDescent="0.25">
      <c r="M34442"/>
    </row>
    <row r="34443" spans="13:13" x14ac:dyDescent="0.25">
      <c r="M34443"/>
    </row>
    <row r="34444" spans="13:13" x14ac:dyDescent="0.25">
      <c r="M34444"/>
    </row>
    <row r="34445" spans="13:13" x14ac:dyDescent="0.25">
      <c r="M34445"/>
    </row>
    <row r="34446" spans="13:13" x14ac:dyDescent="0.25">
      <c r="M34446"/>
    </row>
    <row r="34447" spans="13:13" x14ac:dyDescent="0.25">
      <c r="M34447"/>
    </row>
    <row r="34448" spans="13:13" x14ac:dyDescent="0.25">
      <c r="M34448"/>
    </row>
    <row r="34449" spans="13:13" x14ac:dyDescent="0.25">
      <c r="M34449"/>
    </row>
    <row r="34450" spans="13:13" x14ac:dyDescent="0.25">
      <c r="M34450"/>
    </row>
    <row r="34451" spans="13:13" x14ac:dyDescent="0.25">
      <c r="M34451"/>
    </row>
    <row r="34452" spans="13:13" x14ac:dyDescent="0.25">
      <c r="M34452"/>
    </row>
    <row r="34453" spans="13:13" x14ac:dyDescent="0.25">
      <c r="M34453"/>
    </row>
    <row r="34454" spans="13:13" x14ac:dyDescent="0.25">
      <c r="M34454"/>
    </row>
    <row r="34455" spans="13:13" x14ac:dyDescent="0.25">
      <c r="M34455"/>
    </row>
    <row r="34456" spans="13:13" x14ac:dyDescent="0.25">
      <c r="M34456"/>
    </row>
    <row r="34457" spans="13:13" x14ac:dyDescent="0.25">
      <c r="M34457"/>
    </row>
    <row r="34458" spans="13:13" x14ac:dyDescent="0.25">
      <c r="M34458"/>
    </row>
    <row r="34459" spans="13:13" x14ac:dyDescent="0.25">
      <c r="M34459"/>
    </row>
    <row r="34460" spans="13:13" x14ac:dyDescent="0.25">
      <c r="M34460"/>
    </row>
    <row r="34461" spans="13:13" x14ac:dyDescent="0.25">
      <c r="M34461"/>
    </row>
    <row r="34462" spans="13:13" x14ac:dyDescent="0.25">
      <c r="M34462"/>
    </row>
    <row r="34463" spans="13:13" x14ac:dyDescent="0.25">
      <c r="M34463"/>
    </row>
    <row r="34464" spans="13:13" x14ac:dyDescent="0.25">
      <c r="M34464"/>
    </row>
    <row r="34465" spans="13:13" x14ac:dyDescent="0.25">
      <c r="M34465"/>
    </row>
    <row r="34466" spans="13:13" x14ac:dyDescent="0.25">
      <c r="M34466"/>
    </row>
    <row r="34467" spans="13:13" x14ac:dyDescent="0.25">
      <c r="M34467"/>
    </row>
    <row r="34468" spans="13:13" x14ac:dyDescent="0.25">
      <c r="M34468"/>
    </row>
    <row r="34469" spans="13:13" x14ac:dyDescent="0.25">
      <c r="M34469"/>
    </row>
    <row r="34470" spans="13:13" x14ac:dyDescent="0.25">
      <c r="M34470"/>
    </row>
    <row r="34471" spans="13:13" x14ac:dyDescent="0.25">
      <c r="M34471"/>
    </row>
    <row r="34472" spans="13:13" x14ac:dyDescent="0.25">
      <c r="M34472"/>
    </row>
    <row r="34473" spans="13:13" x14ac:dyDescent="0.25">
      <c r="M34473"/>
    </row>
    <row r="34474" spans="13:13" x14ac:dyDescent="0.25">
      <c r="M34474"/>
    </row>
    <row r="34475" spans="13:13" x14ac:dyDescent="0.25">
      <c r="M34475"/>
    </row>
    <row r="34476" spans="13:13" x14ac:dyDescent="0.25">
      <c r="M34476"/>
    </row>
    <row r="34477" spans="13:13" x14ac:dyDescent="0.25">
      <c r="M34477"/>
    </row>
    <row r="34478" spans="13:13" x14ac:dyDescent="0.25">
      <c r="M34478"/>
    </row>
    <row r="34479" spans="13:13" x14ac:dyDescent="0.25">
      <c r="M34479"/>
    </row>
    <row r="34480" spans="13:13" x14ac:dyDescent="0.25">
      <c r="M34480"/>
    </row>
    <row r="34481" spans="13:13" x14ac:dyDescent="0.25">
      <c r="M34481"/>
    </row>
    <row r="34482" spans="13:13" x14ac:dyDescent="0.25">
      <c r="M34482"/>
    </row>
    <row r="34483" spans="13:13" x14ac:dyDescent="0.25">
      <c r="M34483"/>
    </row>
    <row r="34484" spans="13:13" x14ac:dyDescent="0.25">
      <c r="M34484"/>
    </row>
    <row r="34485" spans="13:13" x14ac:dyDescent="0.25">
      <c r="M34485"/>
    </row>
    <row r="34486" spans="13:13" x14ac:dyDescent="0.25">
      <c r="M34486"/>
    </row>
    <row r="34487" spans="13:13" x14ac:dyDescent="0.25">
      <c r="M34487"/>
    </row>
    <row r="34488" spans="13:13" x14ac:dyDescent="0.25">
      <c r="M34488"/>
    </row>
    <row r="34489" spans="13:13" x14ac:dyDescent="0.25">
      <c r="M34489"/>
    </row>
    <row r="34490" spans="13:13" x14ac:dyDescent="0.25">
      <c r="M34490"/>
    </row>
    <row r="34491" spans="13:13" x14ac:dyDescent="0.25">
      <c r="M34491"/>
    </row>
    <row r="34492" spans="13:13" x14ac:dyDescent="0.25">
      <c r="M34492"/>
    </row>
    <row r="34493" spans="13:13" x14ac:dyDescent="0.25">
      <c r="M34493"/>
    </row>
    <row r="34494" spans="13:13" x14ac:dyDescent="0.25">
      <c r="M34494"/>
    </row>
    <row r="34495" spans="13:13" x14ac:dyDescent="0.25">
      <c r="M34495"/>
    </row>
    <row r="34496" spans="13:13" x14ac:dyDescent="0.25">
      <c r="M34496"/>
    </row>
    <row r="34497" spans="13:13" x14ac:dyDescent="0.25">
      <c r="M34497"/>
    </row>
    <row r="34498" spans="13:13" x14ac:dyDescent="0.25">
      <c r="M34498"/>
    </row>
    <row r="34499" spans="13:13" x14ac:dyDescent="0.25">
      <c r="M34499"/>
    </row>
    <row r="34500" spans="13:13" x14ac:dyDescent="0.25">
      <c r="M34500"/>
    </row>
    <row r="34501" spans="13:13" x14ac:dyDescent="0.25">
      <c r="M34501"/>
    </row>
    <row r="34502" spans="13:13" x14ac:dyDescent="0.25">
      <c r="M34502"/>
    </row>
    <row r="34503" spans="13:13" x14ac:dyDescent="0.25">
      <c r="M34503"/>
    </row>
    <row r="34504" spans="13:13" x14ac:dyDescent="0.25">
      <c r="M34504"/>
    </row>
    <row r="34505" spans="13:13" x14ac:dyDescent="0.25">
      <c r="M34505"/>
    </row>
    <row r="34506" spans="13:13" x14ac:dyDescent="0.25">
      <c r="M34506"/>
    </row>
    <row r="34507" spans="13:13" x14ac:dyDescent="0.25">
      <c r="M34507"/>
    </row>
    <row r="34508" spans="13:13" x14ac:dyDescent="0.25">
      <c r="M34508"/>
    </row>
    <row r="34509" spans="13:13" x14ac:dyDescent="0.25">
      <c r="M34509"/>
    </row>
    <row r="34510" spans="13:13" x14ac:dyDescent="0.25">
      <c r="M34510"/>
    </row>
    <row r="34511" spans="13:13" x14ac:dyDescent="0.25">
      <c r="M34511"/>
    </row>
    <row r="34512" spans="13:13" x14ac:dyDescent="0.25">
      <c r="M34512"/>
    </row>
    <row r="34513" spans="13:13" x14ac:dyDescent="0.25">
      <c r="M34513"/>
    </row>
    <row r="34514" spans="13:13" x14ac:dyDescent="0.25">
      <c r="M34514"/>
    </row>
    <row r="34515" spans="13:13" x14ac:dyDescent="0.25">
      <c r="M34515"/>
    </row>
    <row r="34516" spans="13:13" x14ac:dyDescent="0.25">
      <c r="M34516"/>
    </row>
    <row r="34517" spans="13:13" x14ac:dyDescent="0.25">
      <c r="M34517"/>
    </row>
    <row r="34518" spans="13:13" x14ac:dyDescent="0.25">
      <c r="M34518"/>
    </row>
    <row r="34519" spans="13:13" x14ac:dyDescent="0.25">
      <c r="M34519"/>
    </row>
    <row r="34520" spans="13:13" x14ac:dyDescent="0.25">
      <c r="M34520"/>
    </row>
    <row r="34521" spans="13:13" x14ac:dyDescent="0.25">
      <c r="M34521"/>
    </row>
    <row r="34522" spans="13:13" x14ac:dyDescent="0.25">
      <c r="M34522"/>
    </row>
    <row r="34523" spans="13:13" x14ac:dyDescent="0.25">
      <c r="M34523"/>
    </row>
    <row r="34524" spans="13:13" x14ac:dyDescent="0.25">
      <c r="M34524"/>
    </row>
    <row r="34525" spans="13:13" x14ac:dyDescent="0.25">
      <c r="M34525"/>
    </row>
    <row r="34526" spans="13:13" x14ac:dyDescent="0.25">
      <c r="M34526"/>
    </row>
    <row r="34527" spans="13:13" x14ac:dyDescent="0.25">
      <c r="M34527"/>
    </row>
    <row r="34528" spans="13:13" x14ac:dyDescent="0.25">
      <c r="M34528"/>
    </row>
    <row r="34529" spans="13:13" x14ac:dyDescent="0.25">
      <c r="M34529"/>
    </row>
    <row r="34530" spans="13:13" x14ac:dyDescent="0.25">
      <c r="M34530"/>
    </row>
    <row r="34531" spans="13:13" x14ac:dyDescent="0.25">
      <c r="M34531"/>
    </row>
    <row r="34532" spans="13:13" x14ac:dyDescent="0.25">
      <c r="M34532"/>
    </row>
    <row r="34533" spans="13:13" x14ac:dyDescent="0.25">
      <c r="M34533"/>
    </row>
    <row r="34534" spans="13:13" x14ac:dyDescent="0.25">
      <c r="M34534"/>
    </row>
    <row r="34535" spans="13:13" x14ac:dyDescent="0.25">
      <c r="M34535"/>
    </row>
    <row r="34536" spans="13:13" x14ac:dyDescent="0.25">
      <c r="M34536"/>
    </row>
    <row r="34537" spans="13:13" x14ac:dyDescent="0.25">
      <c r="M34537"/>
    </row>
    <row r="34538" spans="13:13" x14ac:dyDescent="0.25">
      <c r="M34538"/>
    </row>
    <row r="34539" spans="13:13" x14ac:dyDescent="0.25">
      <c r="M34539"/>
    </row>
    <row r="34540" spans="13:13" x14ac:dyDescent="0.25">
      <c r="M34540"/>
    </row>
    <row r="34541" spans="13:13" x14ac:dyDescent="0.25">
      <c r="M34541"/>
    </row>
    <row r="34542" spans="13:13" x14ac:dyDescent="0.25">
      <c r="M34542"/>
    </row>
    <row r="34543" spans="13:13" x14ac:dyDescent="0.25">
      <c r="M34543"/>
    </row>
    <row r="34544" spans="13:13" x14ac:dyDescent="0.25">
      <c r="M34544"/>
    </row>
    <row r="34545" spans="13:13" x14ac:dyDescent="0.25">
      <c r="M34545"/>
    </row>
    <row r="34546" spans="13:13" x14ac:dyDescent="0.25">
      <c r="M34546"/>
    </row>
    <row r="34547" spans="13:13" x14ac:dyDescent="0.25">
      <c r="M34547"/>
    </row>
    <row r="34548" spans="13:13" x14ac:dyDescent="0.25">
      <c r="M34548"/>
    </row>
    <row r="34549" spans="13:13" x14ac:dyDescent="0.25">
      <c r="M34549"/>
    </row>
    <row r="34550" spans="13:13" x14ac:dyDescent="0.25">
      <c r="M34550"/>
    </row>
    <row r="34551" spans="13:13" x14ac:dyDescent="0.25">
      <c r="M34551"/>
    </row>
    <row r="34552" spans="13:13" x14ac:dyDescent="0.25">
      <c r="M34552"/>
    </row>
    <row r="34553" spans="13:13" x14ac:dyDescent="0.25">
      <c r="M34553"/>
    </row>
    <row r="34554" spans="13:13" x14ac:dyDescent="0.25">
      <c r="M34554"/>
    </row>
    <row r="34555" spans="13:13" x14ac:dyDescent="0.25">
      <c r="M34555"/>
    </row>
    <row r="34556" spans="13:13" x14ac:dyDescent="0.25">
      <c r="M34556"/>
    </row>
    <row r="34557" spans="13:13" x14ac:dyDescent="0.25">
      <c r="M34557"/>
    </row>
    <row r="34558" spans="13:13" x14ac:dyDescent="0.25">
      <c r="M34558"/>
    </row>
    <row r="34559" spans="13:13" x14ac:dyDescent="0.25">
      <c r="M34559"/>
    </row>
    <row r="34560" spans="13:13" x14ac:dyDescent="0.25">
      <c r="M34560"/>
    </row>
    <row r="34561" spans="13:13" x14ac:dyDescent="0.25">
      <c r="M34561"/>
    </row>
    <row r="34562" spans="13:13" x14ac:dyDescent="0.25">
      <c r="M34562"/>
    </row>
    <row r="34563" spans="13:13" x14ac:dyDescent="0.25">
      <c r="M34563"/>
    </row>
    <row r="34564" spans="13:13" x14ac:dyDescent="0.25">
      <c r="M34564"/>
    </row>
    <row r="34565" spans="13:13" x14ac:dyDescent="0.25">
      <c r="M34565"/>
    </row>
    <row r="34566" spans="13:13" x14ac:dyDescent="0.25">
      <c r="M34566"/>
    </row>
    <row r="34567" spans="13:13" x14ac:dyDescent="0.25">
      <c r="M34567"/>
    </row>
    <row r="34568" spans="13:13" x14ac:dyDescent="0.25">
      <c r="M34568"/>
    </row>
    <row r="34569" spans="13:13" x14ac:dyDescent="0.25">
      <c r="M34569"/>
    </row>
    <row r="34570" spans="13:13" x14ac:dyDescent="0.25">
      <c r="M34570"/>
    </row>
    <row r="34571" spans="13:13" x14ac:dyDescent="0.25">
      <c r="M34571"/>
    </row>
    <row r="34572" spans="13:13" x14ac:dyDescent="0.25">
      <c r="M34572"/>
    </row>
    <row r="34573" spans="13:13" x14ac:dyDescent="0.25">
      <c r="M34573"/>
    </row>
    <row r="34574" spans="13:13" x14ac:dyDescent="0.25">
      <c r="M34574"/>
    </row>
    <row r="34575" spans="13:13" x14ac:dyDescent="0.25">
      <c r="M34575"/>
    </row>
    <row r="34576" spans="13:13" x14ac:dyDescent="0.25">
      <c r="M34576"/>
    </row>
    <row r="34577" spans="13:13" x14ac:dyDescent="0.25">
      <c r="M34577"/>
    </row>
    <row r="34578" spans="13:13" x14ac:dyDescent="0.25">
      <c r="M34578"/>
    </row>
    <row r="34579" spans="13:13" x14ac:dyDescent="0.25">
      <c r="M34579"/>
    </row>
    <row r="34580" spans="13:13" x14ac:dyDescent="0.25">
      <c r="M34580"/>
    </row>
    <row r="34581" spans="13:13" x14ac:dyDescent="0.25">
      <c r="M34581"/>
    </row>
    <row r="34582" spans="13:13" x14ac:dyDescent="0.25">
      <c r="M34582"/>
    </row>
    <row r="34583" spans="13:13" x14ac:dyDescent="0.25">
      <c r="M34583"/>
    </row>
    <row r="34584" spans="13:13" x14ac:dyDescent="0.25">
      <c r="M34584"/>
    </row>
    <row r="34585" spans="13:13" x14ac:dyDescent="0.25">
      <c r="M34585"/>
    </row>
    <row r="34586" spans="13:13" x14ac:dyDescent="0.25">
      <c r="M34586"/>
    </row>
    <row r="34587" spans="13:13" x14ac:dyDescent="0.25">
      <c r="M34587"/>
    </row>
    <row r="34588" spans="13:13" x14ac:dyDescent="0.25">
      <c r="M34588"/>
    </row>
    <row r="34589" spans="13:13" x14ac:dyDescent="0.25">
      <c r="M34589"/>
    </row>
    <row r="34590" spans="13:13" x14ac:dyDescent="0.25">
      <c r="M34590"/>
    </row>
    <row r="34591" spans="13:13" x14ac:dyDescent="0.25">
      <c r="M34591"/>
    </row>
    <row r="34592" spans="13:13" x14ac:dyDescent="0.25">
      <c r="M34592"/>
    </row>
    <row r="34593" spans="13:13" x14ac:dyDescent="0.25">
      <c r="M34593"/>
    </row>
    <row r="34594" spans="13:13" x14ac:dyDescent="0.25">
      <c r="M34594"/>
    </row>
    <row r="34595" spans="13:13" x14ac:dyDescent="0.25">
      <c r="M34595"/>
    </row>
    <row r="34596" spans="13:13" x14ac:dyDescent="0.25">
      <c r="M34596"/>
    </row>
    <row r="34597" spans="13:13" x14ac:dyDescent="0.25">
      <c r="M34597"/>
    </row>
    <row r="34598" spans="13:13" x14ac:dyDescent="0.25">
      <c r="M34598"/>
    </row>
    <row r="34599" spans="13:13" x14ac:dyDescent="0.25">
      <c r="M34599"/>
    </row>
    <row r="34600" spans="13:13" x14ac:dyDescent="0.25">
      <c r="M34600"/>
    </row>
    <row r="34601" spans="13:13" x14ac:dyDescent="0.25">
      <c r="M34601"/>
    </row>
    <row r="34602" spans="13:13" x14ac:dyDescent="0.25">
      <c r="M34602"/>
    </row>
    <row r="34603" spans="13:13" x14ac:dyDescent="0.25">
      <c r="M34603"/>
    </row>
    <row r="34604" spans="13:13" x14ac:dyDescent="0.25">
      <c r="M34604"/>
    </row>
    <row r="34605" spans="13:13" x14ac:dyDescent="0.25">
      <c r="M34605"/>
    </row>
    <row r="34606" spans="13:13" x14ac:dyDescent="0.25">
      <c r="M34606"/>
    </row>
    <row r="34607" spans="13:13" x14ac:dyDescent="0.25">
      <c r="M34607"/>
    </row>
    <row r="34608" spans="13:13" x14ac:dyDescent="0.25">
      <c r="M34608"/>
    </row>
    <row r="34609" spans="13:13" x14ac:dyDescent="0.25">
      <c r="M34609"/>
    </row>
    <row r="34610" spans="13:13" x14ac:dyDescent="0.25">
      <c r="M34610"/>
    </row>
    <row r="34611" spans="13:13" x14ac:dyDescent="0.25">
      <c r="M34611"/>
    </row>
    <row r="34612" spans="13:13" x14ac:dyDescent="0.25">
      <c r="M34612"/>
    </row>
    <row r="34613" spans="13:13" x14ac:dyDescent="0.25">
      <c r="M34613"/>
    </row>
    <row r="34614" spans="13:13" x14ac:dyDescent="0.25">
      <c r="M34614"/>
    </row>
    <row r="34615" spans="13:13" x14ac:dyDescent="0.25">
      <c r="M34615"/>
    </row>
    <row r="34616" spans="13:13" x14ac:dyDescent="0.25">
      <c r="M34616"/>
    </row>
    <row r="34617" spans="13:13" x14ac:dyDescent="0.25">
      <c r="M34617"/>
    </row>
    <row r="34618" spans="13:13" x14ac:dyDescent="0.25">
      <c r="M34618"/>
    </row>
    <row r="34619" spans="13:13" x14ac:dyDescent="0.25">
      <c r="M34619"/>
    </row>
    <row r="34620" spans="13:13" x14ac:dyDescent="0.25">
      <c r="M34620"/>
    </row>
    <row r="34621" spans="13:13" x14ac:dyDescent="0.25">
      <c r="M34621"/>
    </row>
    <row r="34622" spans="13:13" x14ac:dyDescent="0.25">
      <c r="M34622"/>
    </row>
    <row r="34623" spans="13:13" x14ac:dyDescent="0.25">
      <c r="M34623"/>
    </row>
    <row r="34624" spans="13:13" x14ac:dyDescent="0.25">
      <c r="M34624"/>
    </row>
    <row r="34625" spans="13:13" x14ac:dyDescent="0.25">
      <c r="M34625"/>
    </row>
    <row r="34626" spans="13:13" x14ac:dyDescent="0.25">
      <c r="M34626"/>
    </row>
    <row r="34627" spans="13:13" x14ac:dyDescent="0.25">
      <c r="M34627"/>
    </row>
    <row r="34628" spans="13:13" x14ac:dyDescent="0.25">
      <c r="M34628"/>
    </row>
    <row r="34629" spans="13:13" x14ac:dyDescent="0.25">
      <c r="M34629"/>
    </row>
    <row r="34630" spans="13:13" x14ac:dyDescent="0.25">
      <c r="M34630"/>
    </row>
    <row r="34631" spans="13:13" x14ac:dyDescent="0.25">
      <c r="M34631"/>
    </row>
    <row r="34632" spans="13:13" x14ac:dyDescent="0.25">
      <c r="M34632"/>
    </row>
    <row r="34633" spans="13:13" x14ac:dyDescent="0.25">
      <c r="M34633"/>
    </row>
    <row r="34634" spans="13:13" x14ac:dyDescent="0.25">
      <c r="M34634"/>
    </row>
    <row r="34635" spans="13:13" x14ac:dyDescent="0.25">
      <c r="M34635"/>
    </row>
    <row r="34636" spans="13:13" x14ac:dyDescent="0.25">
      <c r="M34636"/>
    </row>
    <row r="34637" spans="13:13" x14ac:dyDescent="0.25">
      <c r="M34637"/>
    </row>
    <row r="34638" spans="13:13" x14ac:dyDescent="0.25">
      <c r="M34638"/>
    </row>
    <row r="34639" spans="13:13" x14ac:dyDescent="0.25">
      <c r="M34639"/>
    </row>
    <row r="34640" spans="13:13" x14ac:dyDescent="0.25">
      <c r="M34640"/>
    </row>
    <row r="34641" spans="13:13" x14ac:dyDescent="0.25">
      <c r="M34641"/>
    </row>
    <row r="34642" spans="13:13" x14ac:dyDescent="0.25">
      <c r="M34642"/>
    </row>
    <row r="34643" spans="13:13" x14ac:dyDescent="0.25">
      <c r="M34643"/>
    </row>
    <row r="34644" spans="13:13" x14ac:dyDescent="0.25">
      <c r="M34644"/>
    </row>
    <row r="34645" spans="13:13" x14ac:dyDescent="0.25">
      <c r="M34645"/>
    </row>
    <row r="34646" spans="13:13" x14ac:dyDescent="0.25">
      <c r="M34646"/>
    </row>
    <row r="34647" spans="13:13" x14ac:dyDescent="0.25">
      <c r="M34647"/>
    </row>
    <row r="34648" spans="13:13" x14ac:dyDescent="0.25">
      <c r="M34648"/>
    </row>
    <row r="34649" spans="13:13" x14ac:dyDescent="0.25">
      <c r="M34649"/>
    </row>
    <row r="34650" spans="13:13" x14ac:dyDescent="0.25">
      <c r="M34650"/>
    </row>
    <row r="34651" spans="13:13" x14ac:dyDescent="0.25">
      <c r="M34651"/>
    </row>
    <row r="34652" spans="13:13" x14ac:dyDescent="0.25">
      <c r="M34652"/>
    </row>
    <row r="34653" spans="13:13" x14ac:dyDescent="0.25">
      <c r="M34653"/>
    </row>
    <row r="34654" spans="13:13" x14ac:dyDescent="0.25">
      <c r="M34654"/>
    </row>
    <row r="34655" spans="13:13" x14ac:dyDescent="0.25">
      <c r="M34655"/>
    </row>
    <row r="34656" spans="13:13" x14ac:dyDescent="0.25">
      <c r="M34656"/>
    </row>
    <row r="34657" spans="13:13" x14ac:dyDescent="0.25">
      <c r="M34657"/>
    </row>
    <row r="34658" spans="13:13" x14ac:dyDescent="0.25">
      <c r="M34658"/>
    </row>
    <row r="34659" spans="13:13" x14ac:dyDescent="0.25">
      <c r="M34659"/>
    </row>
    <row r="34660" spans="13:13" x14ac:dyDescent="0.25">
      <c r="M34660"/>
    </row>
    <row r="34661" spans="13:13" x14ac:dyDescent="0.25">
      <c r="M34661"/>
    </row>
    <row r="34662" spans="13:13" x14ac:dyDescent="0.25">
      <c r="M34662"/>
    </row>
    <row r="34663" spans="13:13" x14ac:dyDescent="0.25">
      <c r="M34663"/>
    </row>
    <row r="34664" spans="13:13" x14ac:dyDescent="0.25">
      <c r="M34664"/>
    </row>
    <row r="34665" spans="13:13" x14ac:dyDescent="0.25">
      <c r="M34665"/>
    </row>
    <row r="34666" spans="13:13" x14ac:dyDescent="0.25">
      <c r="M34666"/>
    </row>
    <row r="34667" spans="13:13" x14ac:dyDescent="0.25">
      <c r="M34667"/>
    </row>
    <row r="34668" spans="13:13" x14ac:dyDescent="0.25">
      <c r="M34668"/>
    </row>
    <row r="34669" spans="13:13" x14ac:dyDescent="0.25">
      <c r="M34669"/>
    </row>
    <row r="34670" spans="13:13" x14ac:dyDescent="0.25">
      <c r="M34670"/>
    </row>
    <row r="34671" spans="13:13" x14ac:dyDescent="0.25">
      <c r="M34671"/>
    </row>
    <row r="34672" spans="13:13" x14ac:dyDescent="0.25">
      <c r="M34672"/>
    </row>
    <row r="34673" spans="13:13" x14ac:dyDescent="0.25">
      <c r="M34673"/>
    </row>
    <row r="34674" spans="13:13" x14ac:dyDescent="0.25">
      <c r="M34674"/>
    </row>
    <row r="34675" spans="13:13" x14ac:dyDescent="0.25">
      <c r="M34675"/>
    </row>
    <row r="34676" spans="13:13" x14ac:dyDescent="0.25">
      <c r="M34676"/>
    </row>
    <row r="34677" spans="13:13" x14ac:dyDescent="0.25">
      <c r="M34677"/>
    </row>
    <row r="34678" spans="13:13" x14ac:dyDescent="0.25">
      <c r="M34678"/>
    </row>
    <row r="34679" spans="13:13" x14ac:dyDescent="0.25">
      <c r="M34679"/>
    </row>
    <row r="34680" spans="13:13" x14ac:dyDescent="0.25">
      <c r="M34680"/>
    </row>
    <row r="34681" spans="13:13" x14ac:dyDescent="0.25">
      <c r="M34681"/>
    </row>
    <row r="34682" spans="13:13" x14ac:dyDescent="0.25">
      <c r="M34682"/>
    </row>
    <row r="34683" spans="13:13" x14ac:dyDescent="0.25">
      <c r="M34683"/>
    </row>
    <row r="34684" spans="13:13" x14ac:dyDescent="0.25">
      <c r="M34684"/>
    </row>
    <row r="34685" spans="13:13" x14ac:dyDescent="0.25">
      <c r="M34685"/>
    </row>
    <row r="34686" spans="13:13" x14ac:dyDescent="0.25">
      <c r="M34686"/>
    </row>
    <row r="34687" spans="13:13" x14ac:dyDescent="0.25">
      <c r="M34687"/>
    </row>
    <row r="34688" spans="13:13" x14ac:dyDescent="0.25">
      <c r="M34688"/>
    </row>
    <row r="34689" spans="13:13" x14ac:dyDescent="0.25">
      <c r="M34689"/>
    </row>
    <row r="34690" spans="13:13" x14ac:dyDescent="0.25">
      <c r="M34690"/>
    </row>
    <row r="34691" spans="13:13" x14ac:dyDescent="0.25">
      <c r="M34691"/>
    </row>
    <row r="34692" spans="13:13" x14ac:dyDescent="0.25">
      <c r="M34692"/>
    </row>
    <row r="34693" spans="13:13" x14ac:dyDescent="0.25">
      <c r="M34693"/>
    </row>
    <row r="34694" spans="13:13" x14ac:dyDescent="0.25">
      <c r="M34694"/>
    </row>
    <row r="34695" spans="13:13" x14ac:dyDescent="0.25">
      <c r="M34695"/>
    </row>
    <row r="34696" spans="13:13" x14ac:dyDescent="0.25">
      <c r="M34696"/>
    </row>
    <row r="34697" spans="13:13" x14ac:dyDescent="0.25">
      <c r="M34697"/>
    </row>
    <row r="34698" spans="13:13" x14ac:dyDescent="0.25">
      <c r="M34698"/>
    </row>
    <row r="34699" spans="13:13" x14ac:dyDescent="0.25">
      <c r="M34699"/>
    </row>
    <row r="34700" spans="13:13" x14ac:dyDescent="0.25">
      <c r="M34700"/>
    </row>
    <row r="34701" spans="13:13" x14ac:dyDescent="0.25">
      <c r="M34701"/>
    </row>
    <row r="34702" spans="13:13" x14ac:dyDescent="0.25">
      <c r="M34702"/>
    </row>
    <row r="34703" spans="13:13" x14ac:dyDescent="0.25">
      <c r="M34703"/>
    </row>
    <row r="34704" spans="13:13" x14ac:dyDescent="0.25">
      <c r="M34704"/>
    </row>
    <row r="34705" spans="13:13" x14ac:dyDescent="0.25">
      <c r="M34705"/>
    </row>
    <row r="34706" spans="13:13" x14ac:dyDescent="0.25">
      <c r="M34706"/>
    </row>
    <row r="34707" spans="13:13" x14ac:dyDescent="0.25">
      <c r="M34707"/>
    </row>
    <row r="34708" spans="13:13" x14ac:dyDescent="0.25">
      <c r="M34708"/>
    </row>
    <row r="34709" spans="13:13" x14ac:dyDescent="0.25">
      <c r="M34709"/>
    </row>
    <row r="34710" spans="13:13" x14ac:dyDescent="0.25">
      <c r="M34710"/>
    </row>
    <row r="34711" spans="13:13" x14ac:dyDescent="0.25">
      <c r="M34711"/>
    </row>
    <row r="34712" spans="13:13" x14ac:dyDescent="0.25">
      <c r="M34712"/>
    </row>
    <row r="34713" spans="13:13" x14ac:dyDescent="0.25">
      <c r="M34713"/>
    </row>
    <row r="34714" spans="13:13" x14ac:dyDescent="0.25">
      <c r="M34714"/>
    </row>
    <row r="34715" spans="13:13" x14ac:dyDescent="0.25">
      <c r="M34715"/>
    </row>
    <row r="34716" spans="13:13" x14ac:dyDescent="0.25">
      <c r="M34716"/>
    </row>
    <row r="34717" spans="13:13" x14ac:dyDescent="0.25">
      <c r="M34717"/>
    </row>
    <row r="34718" spans="13:13" x14ac:dyDescent="0.25">
      <c r="M34718"/>
    </row>
    <row r="34719" spans="13:13" x14ac:dyDescent="0.25">
      <c r="M34719"/>
    </row>
    <row r="34720" spans="13:13" x14ac:dyDescent="0.25">
      <c r="M34720"/>
    </row>
    <row r="34721" spans="13:13" x14ac:dyDescent="0.25">
      <c r="M34721"/>
    </row>
    <row r="34722" spans="13:13" x14ac:dyDescent="0.25">
      <c r="M34722"/>
    </row>
    <row r="34723" spans="13:13" x14ac:dyDescent="0.25">
      <c r="M34723"/>
    </row>
    <row r="34724" spans="13:13" x14ac:dyDescent="0.25">
      <c r="M34724"/>
    </row>
    <row r="34725" spans="13:13" x14ac:dyDescent="0.25">
      <c r="M34725"/>
    </row>
    <row r="34726" spans="13:13" x14ac:dyDescent="0.25">
      <c r="M34726"/>
    </row>
    <row r="34727" spans="13:13" x14ac:dyDescent="0.25">
      <c r="M34727"/>
    </row>
    <row r="34728" spans="13:13" x14ac:dyDescent="0.25">
      <c r="M34728"/>
    </row>
    <row r="34729" spans="13:13" x14ac:dyDescent="0.25">
      <c r="M34729"/>
    </row>
    <row r="34730" spans="13:13" x14ac:dyDescent="0.25">
      <c r="M34730"/>
    </row>
    <row r="34731" spans="13:13" x14ac:dyDescent="0.25">
      <c r="M34731"/>
    </row>
    <row r="34732" spans="13:13" x14ac:dyDescent="0.25">
      <c r="M34732"/>
    </row>
    <row r="34733" spans="13:13" x14ac:dyDescent="0.25">
      <c r="M34733"/>
    </row>
    <row r="34734" spans="13:13" x14ac:dyDescent="0.25">
      <c r="M34734"/>
    </row>
    <row r="34735" spans="13:13" x14ac:dyDescent="0.25">
      <c r="M34735"/>
    </row>
    <row r="34736" spans="13:13" x14ac:dyDescent="0.25">
      <c r="M34736"/>
    </row>
    <row r="34737" spans="13:13" x14ac:dyDescent="0.25">
      <c r="M34737"/>
    </row>
    <row r="34738" spans="13:13" x14ac:dyDescent="0.25">
      <c r="M34738"/>
    </row>
    <row r="34739" spans="13:13" x14ac:dyDescent="0.25">
      <c r="M34739"/>
    </row>
    <row r="34740" spans="13:13" x14ac:dyDescent="0.25">
      <c r="M34740"/>
    </row>
    <row r="34741" spans="13:13" x14ac:dyDescent="0.25">
      <c r="M34741"/>
    </row>
    <row r="34742" spans="13:13" x14ac:dyDescent="0.25">
      <c r="M34742"/>
    </row>
    <row r="34743" spans="13:13" x14ac:dyDescent="0.25">
      <c r="M34743"/>
    </row>
    <row r="34744" spans="13:13" x14ac:dyDescent="0.25">
      <c r="M34744"/>
    </row>
    <row r="34745" spans="13:13" x14ac:dyDescent="0.25">
      <c r="M34745"/>
    </row>
    <row r="34746" spans="13:13" x14ac:dyDescent="0.25">
      <c r="M34746"/>
    </row>
    <row r="34747" spans="13:13" x14ac:dyDescent="0.25">
      <c r="M34747"/>
    </row>
    <row r="34748" spans="13:13" x14ac:dyDescent="0.25">
      <c r="M34748"/>
    </row>
    <row r="34749" spans="13:13" x14ac:dyDescent="0.25">
      <c r="M34749"/>
    </row>
    <row r="34750" spans="13:13" x14ac:dyDescent="0.25">
      <c r="M34750"/>
    </row>
    <row r="34751" spans="13:13" x14ac:dyDescent="0.25">
      <c r="M34751"/>
    </row>
    <row r="34752" spans="13:13" x14ac:dyDescent="0.25">
      <c r="M34752"/>
    </row>
    <row r="34753" spans="13:13" x14ac:dyDescent="0.25">
      <c r="M34753"/>
    </row>
    <row r="34754" spans="13:13" x14ac:dyDescent="0.25">
      <c r="M34754"/>
    </row>
    <row r="34755" spans="13:13" x14ac:dyDescent="0.25">
      <c r="M34755"/>
    </row>
    <row r="34756" spans="13:13" x14ac:dyDescent="0.25">
      <c r="M34756"/>
    </row>
    <row r="34757" spans="13:13" x14ac:dyDescent="0.25">
      <c r="M34757"/>
    </row>
    <row r="34758" spans="13:13" x14ac:dyDescent="0.25">
      <c r="M34758"/>
    </row>
    <row r="34759" spans="13:13" x14ac:dyDescent="0.25">
      <c r="M34759"/>
    </row>
    <row r="34760" spans="13:13" x14ac:dyDescent="0.25">
      <c r="M34760"/>
    </row>
    <row r="34761" spans="13:13" x14ac:dyDescent="0.25">
      <c r="M34761"/>
    </row>
    <row r="34762" spans="13:13" x14ac:dyDescent="0.25">
      <c r="M34762"/>
    </row>
    <row r="34763" spans="13:13" x14ac:dyDescent="0.25">
      <c r="M34763"/>
    </row>
    <row r="34764" spans="13:13" x14ac:dyDescent="0.25">
      <c r="M34764"/>
    </row>
    <row r="34765" spans="13:13" x14ac:dyDescent="0.25">
      <c r="M34765"/>
    </row>
    <row r="34766" spans="13:13" x14ac:dyDescent="0.25">
      <c r="M34766"/>
    </row>
    <row r="34767" spans="13:13" x14ac:dyDescent="0.25">
      <c r="M34767"/>
    </row>
    <row r="34768" spans="13:13" x14ac:dyDescent="0.25">
      <c r="M34768"/>
    </row>
    <row r="34769" spans="13:13" x14ac:dyDescent="0.25">
      <c r="M34769"/>
    </row>
    <row r="34770" spans="13:13" x14ac:dyDescent="0.25">
      <c r="M34770"/>
    </row>
    <row r="34771" spans="13:13" x14ac:dyDescent="0.25">
      <c r="M34771"/>
    </row>
    <row r="34772" spans="13:13" x14ac:dyDescent="0.25">
      <c r="M34772"/>
    </row>
    <row r="34773" spans="13:13" x14ac:dyDescent="0.25">
      <c r="M34773"/>
    </row>
    <row r="34774" spans="13:13" x14ac:dyDescent="0.25">
      <c r="M34774"/>
    </row>
    <row r="34775" spans="13:13" x14ac:dyDescent="0.25">
      <c r="M34775"/>
    </row>
    <row r="34776" spans="13:13" x14ac:dyDescent="0.25">
      <c r="M34776"/>
    </row>
    <row r="34777" spans="13:13" x14ac:dyDescent="0.25">
      <c r="M34777"/>
    </row>
    <row r="34778" spans="13:13" x14ac:dyDescent="0.25">
      <c r="M34778"/>
    </row>
    <row r="34779" spans="13:13" x14ac:dyDescent="0.25">
      <c r="M34779"/>
    </row>
    <row r="34780" spans="13:13" x14ac:dyDescent="0.25">
      <c r="M34780"/>
    </row>
    <row r="34781" spans="13:13" x14ac:dyDescent="0.25">
      <c r="M34781"/>
    </row>
    <row r="34782" spans="13:13" x14ac:dyDescent="0.25">
      <c r="M34782"/>
    </row>
    <row r="34783" spans="13:13" x14ac:dyDescent="0.25">
      <c r="M34783"/>
    </row>
    <row r="34784" spans="13:13" x14ac:dyDescent="0.25">
      <c r="M34784"/>
    </row>
    <row r="34785" spans="13:13" x14ac:dyDescent="0.25">
      <c r="M34785"/>
    </row>
    <row r="34786" spans="13:13" x14ac:dyDescent="0.25">
      <c r="M34786"/>
    </row>
    <row r="34787" spans="13:13" x14ac:dyDescent="0.25">
      <c r="M34787"/>
    </row>
    <row r="34788" spans="13:13" x14ac:dyDescent="0.25">
      <c r="M34788"/>
    </row>
    <row r="34789" spans="13:13" x14ac:dyDescent="0.25">
      <c r="M34789"/>
    </row>
    <row r="34790" spans="13:13" x14ac:dyDescent="0.25">
      <c r="M34790"/>
    </row>
    <row r="34791" spans="13:13" x14ac:dyDescent="0.25">
      <c r="M34791"/>
    </row>
    <row r="34792" spans="13:13" x14ac:dyDescent="0.25">
      <c r="M34792"/>
    </row>
    <row r="34793" spans="13:13" x14ac:dyDescent="0.25">
      <c r="M34793"/>
    </row>
    <row r="34794" spans="13:13" x14ac:dyDescent="0.25">
      <c r="M34794"/>
    </row>
    <row r="34795" spans="13:13" x14ac:dyDescent="0.25">
      <c r="M34795"/>
    </row>
    <row r="34796" spans="13:13" x14ac:dyDescent="0.25">
      <c r="M34796"/>
    </row>
    <row r="34797" spans="13:13" x14ac:dyDescent="0.25">
      <c r="M34797"/>
    </row>
    <row r="34798" spans="13:13" x14ac:dyDescent="0.25">
      <c r="M34798"/>
    </row>
    <row r="34799" spans="13:13" x14ac:dyDescent="0.25">
      <c r="M34799"/>
    </row>
    <row r="34800" spans="13:13" x14ac:dyDescent="0.25">
      <c r="M34800"/>
    </row>
    <row r="34801" spans="13:13" x14ac:dyDescent="0.25">
      <c r="M34801"/>
    </row>
    <row r="34802" spans="13:13" x14ac:dyDescent="0.25">
      <c r="M34802"/>
    </row>
    <row r="34803" spans="13:13" x14ac:dyDescent="0.25">
      <c r="M34803"/>
    </row>
    <row r="34804" spans="13:13" x14ac:dyDescent="0.25">
      <c r="M34804"/>
    </row>
    <row r="34805" spans="13:13" x14ac:dyDescent="0.25">
      <c r="M34805"/>
    </row>
    <row r="34806" spans="13:13" x14ac:dyDescent="0.25">
      <c r="M34806"/>
    </row>
    <row r="34807" spans="13:13" x14ac:dyDescent="0.25">
      <c r="M34807"/>
    </row>
    <row r="34808" spans="13:13" x14ac:dyDescent="0.25">
      <c r="M34808"/>
    </row>
    <row r="34809" spans="13:13" x14ac:dyDescent="0.25">
      <c r="M34809"/>
    </row>
    <row r="34810" spans="13:13" x14ac:dyDescent="0.25">
      <c r="M34810"/>
    </row>
    <row r="34811" spans="13:13" x14ac:dyDescent="0.25">
      <c r="M34811"/>
    </row>
    <row r="34812" spans="13:13" x14ac:dyDescent="0.25">
      <c r="M34812"/>
    </row>
    <row r="34813" spans="13:13" x14ac:dyDescent="0.25">
      <c r="M34813"/>
    </row>
    <row r="34814" spans="13:13" x14ac:dyDescent="0.25">
      <c r="M34814"/>
    </row>
    <row r="34815" spans="13:13" x14ac:dyDescent="0.25">
      <c r="M34815"/>
    </row>
    <row r="34816" spans="13:13" x14ac:dyDescent="0.25">
      <c r="M34816"/>
    </row>
    <row r="34817" spans="13:13" x14ac:dyDescent="0.25">
      <c r="M34817"/>
    </row>
    <row r="34818" spans="13:13" x14ac:dyDescent="0.25">
      <c r="M34818"/>
    </row>
    <row r="34819" spans="13:13" x14ac:dyDescent="0.25">
      <c r="M34819"/>
    </row>
    <row r="34820" spans="13:13" x14ac:dyDescent="0.25">
      <c r="M34820"/>
    </row>
    <row r="34821" spans="13:13" x14ac:dyDescent="0.25">
      <c r="M34821"/>
    </row>
    <row r="34822" spans="13:13" x14ac:dyDescent="0.25">
      <c r="M34822"/>
    </row>
    <row r="34823" spans="13:13" x14ac:dyDescent="0.25">
      <c r="M34823"/>
    </row>
    <row r="34824" spans="13:13" x14ac:dyDescent="0.25">
      <c r="M34824"/>
    </row>
    <row r="34825" spans="13:13" x14ac:dyDescent="0.25">
      <c r="M34825"/>
    </row>
    <row r="34826" spans="13:13" x14ac:dyDescent="0.25">
      <c r="M34826"/>
    </row>
    <row r="34827" spans="13:13" x14ac:dyDescent="0.25">
      <c r="M34827"/>
    </row>
    <row r="34828" spans="13:13" x14ac:dyDescent="0.25">
      <c r="M34828"/>
    </row>
    <row r="34829" spans="13:13" x14ac:dyDescent="0.25">
      <c r="M34829"/>
    </row>
    <row r="34830" spans="13:13" x14ac:dyDescent="0.25">
      <c r="M34830"/>
    </row>
    <row r="34831" spans="13:13" x14ac:dyDescent="0.25">
      <c r="M34831"/>
    </row>
    <row r="34832" spans="13:13" x14ac:dyDescent="0.25">
      <c r="M34832"/>
    </row>
    <row r="34833" spans="13:13" x14ac:dyDescent="0.25">
      <c r="M34833"/>
    </row>
    <row r="34834" spans="13:13" x14ac:dyDescent="0.25">
      <c r="M34834"/>
    </row>
    <row r="34835" spans="13:13" x14ac:dyDescent="0.25">
      <c r="M34835"/>
    </row>
    <row r="34836" spans="13:13" x14ac:dyDescent="0.25">
      <c r="M34836"/>
    </row>
    <row r="34837" spans="13:13" x14ac:dyDescent="0.25">
      <c r="M34837"/>
    </row>
    <row r="34838" spans="13:13" x14ac:dyDescent="0.25">
      <c r="M34838"/>
    </row>
    <row r="34839" spans="13:13" x14ac:dyDescent="0.25">
      <c r="M34839"/>
    </row>
    <row r="34840" spans="13:13" x14ac:dyDescent="0.25">
      <c r="M34840"/>
    </row>
    <row r="34841" spans="13:13" x14ac:dyDescent="0.25">
      <c r="M34841"/>
    </row>
    <row r="34842" spans="13:13" x14ac:dyDescent="0.25">
      <c r="M34842"/>
    </row>
    <row r="34843" spans="13:13" x14ac:dyDescent="0.25">
      <c r="M34843"/>
    </row>
    <row r="34844" spans="13:13" x14ac:dyDescent="0.25">
      <c r="M34844"/>
    </row>
    <row r="34845" spans="13:13" x14ac:dyDescent="0.25">
      <c r="M34845"/>
    </row>
    <row r="34846" spans="13:13" x14ac:dyDescent="0.25">
      <c r="M34846"/>
    </row>
    <row r="34847" spans="13:13" x14ac:dyDescent="0.25">
      <c r="M34847"/>
    </row>
    <row r="34848" spans="13:13" x14ac:dyDescent="0.25">
      <c r="M34848"/>
    </row>
    <row r="34849" spans="13:13" x14ac:dyDescent="0.25">
      <c r="M34849"/>
    </row>
    <row r="34850" spans="13:13" x14ac:dyDescent="0.25">
      <c r="M34850"/>
    </row>
    <row r="34851" spans="13:13" x14ac:dyDescent="0.25">
      <c r="M34851"/>
    </row>
    <row r="34852" spans="13:13" x14ac:dyDescent="0.25">
      <c r="M34852"/>
    </row>
    <row r="34853" spans="13:13" x14ac:dyDescent="0.25">
      <c r="M34853"/>
    </row>
    <row r="34854" spans="13:13" x14ac:dyDescent="0.25">
      <c r="M34854"/>
    </row>
    <row r="34855" spans="13:13" x14ac:dyDescent="0.25">
      <c r="M34855"/>
    </row>
    <row r="34856" spans="13:13" x14ac:dyDescent="0.25">
      <c r="M34856"/>
    </row>
    <row r="34857" spans="13:13" x14ac:dyDescent="0.25">
      <c r="M34857"/>
    </row>
    <row r="34858" spans="13:13" x14ac:dyDescent="0.25">
      <c r="M34858"/>
    </row>
    <row r="34859" spans="13:13" x14ac:dyDescent="0.25">
      <c r="M34859"/>
    </row>
    <row r="34860" spans="13:13" x14ac:dyDescent="0.25">
      <c r="M34860"/>
    </row>
    <row r="34861" spans="13:13" x14ac:dyDescent="0.25">
      <c r="M34861"/>
    </row>
    <row r="34862" spans="13:13" x14ac:dyDescent="0.25">
      <c r="M34862"/>
    </row>
    <row r="34863" spans="13:13" x14ac:dyDescent="0.25">
      <c r="M34863"/>
    </row>
    <row r="34864" spans="13:13" x14ac:dyDescent="0.25">
      <c r="M34864"/>
    </row>
    <row r="34865" spans="13:13" x14ac:dyDescent="0.25">
      <c r="M34865"/>
    </row>
    <row r="34866" spans="13:13" x14ac:dyDescent="0.25">
      <c r="M34866"/>
    </row>
    <row r="34867" spans="13:13" x14ac:dyDescent="0.25">
      <c r="M34867"/>
    </row>
    <row r="34868" spans="13:13" x14ac:dyDescent="0.25">
      <c r="M34868"/>
    </row>
    <row r="34869" spans="13:13" x14ac:dyDescent="0.25">
      <c r="M34869"/>
    </row>
    <row r="34870" spans="13:13" x14ac:dyDescent="0.25">
      <c r="M34870"/>
    </row>
    <row r="34871" spans="13:13" x14ac:dyDescent="0.25">
      <c r="M34871"/>
    </row>
    <row r="34872" spans="13:13" x14ac:dyDescent="0.25">
      <c r="M34872"/>
    </row>
    <row r="34873" spans="13:13" x14ac:dyDescent="0.25">
      <c r="M34873"/>
    </row>
    <row r="34874" spans="13:13" x14ac:dyDescent="0.25">
      <c r="M34874"/>
    </row>
    <row r="34875" spans="13:13" x14ac:dyDescent="0.25">
      <c r="M34875"/>
    </row>
    <row r="34876" spans="13:13" x14ac:dyDescent="0.25">
      <c r="M34876"/>
    </row>
    <row r="34877" spans="13:13" x14ac:dyDescent="0.25">
      <c r="M34877"/>
    </row>
    <row r="34878" spans="13:13" x14ac:dyDescent="0.25">
      <c r="M34878"/>
    </row>
    <row r="34879" spans="13:13" x14ac:dyDescent="0.25">
      <c r="M34879"/>
    </row>
    <row r="34880" spans="13:13" x14ac:dyDescent="0.25">
      <c r="M34880"/>
    </row>
    <row r="34881" spans="13:13" x14ac:dyDescent="0.25">
      <c r="M34881"/>
    </row>
    <row r="34882" spans="13:13" x14ac:dyDescent="0.25">
      <c r="M34882"/>
    </row>
    <row r="34883" spans="13:13" x14ac:dyDescent="0.25">
      <c r="M34883"/>
    </row>
    <row r="34884" spans="13:13" x14ac:dyDescent="0.25">
      <c r="M34884"/>
    </row>
    <row r="34885" spans="13:13" x14ac:dyDescent="0.25">
      <c r="M34885"/>
    </row>
    <row r="34886" spans="13:13" x14ac:dyDescent="0.25">
      <c r="M34886"/>
    </row>
    <row r="34887" spans="13:13" x14ac:dyDescent="0.25">
      <c r="M34887"/>
    </row>
    <row r="34888" spans="13:13" x14ac:dyDescent="0.25">
      <c r="M34888"/>
    </row>
    <row r="34889" spans="13:13" x14ac:dyDescent="0.25">
      <c r="M34889"/>
    </row>
    <row r="34890" spans="13:13" x14ac:dyDescent="0.25">
      <c r="M34890"/>
    </row>
    <row r="34891" spans="13:13" x14ac:dyDescent="0.25">
      <c r="M34891"/>
    </row>
    <row r="34892" spans="13:13" x14ac:dyDescent="0.25">
      <c r="M34892"/>
    </row>
    <row r="34893" spans="13:13" x14ac:dyDescent="0.25">
      <c r="M34893"/>
    </row>
    <row r="34894" spans="13:13" x14ac:dyDescent="0.25">
      <c r="M34894"/>
    </row>
    <row r="34895" spans="13:13" x14ac:dyDescent="0.25">
      <c r="M34895"/>
    </row>
    <row r="34896" spans="13:13" x14ac:dyDescent="0.25">
      <c r="M34896"/>
    </row>
    <row r="34897" spans="13:13" x14ac:dyDescent="0.25">
      <c r="M34897"/>
    </row>
    <row r="34898" spans="13:13" x14ac:dyDescent="0.25">
      <c r="M34898"/>
    </row>
    <row r="34899" spans="13:13" x14ac:dyDescent="0.25">
      <c r="M34899"/>
    </row>
    <row r="34900" spans="13:13" x14ac:dyDescent="0.25">
      <c r="M34900"/>
    </row>
    <row r="34901" spans="13:13" x14ac:dyDescent="0.25">
      <c r="M34901"/>
    </row>
    <row r="34902" spans="13:13" x14ac:dyDescent="0.25">
      <c r="M34902"/>
    </row>
    <row r="34903" spans="13:13" x14ac:dyDescent="0.25">
      <c r="M34903"/>
    </row>
    <row r="34904" spans="13:13" x14ac:dyDescent="0.25">
      <c r="M34904"/>
    </row>
    <row r="34905" spans="13:13" x14ac:dyDescent="0.25">
      <c r="M34905"/>
    </row>
    <row r="34906" spans="13:13" x14ac:dyDescent="0.25">
      <c r="M34906"/>
    </row>
    <row r="34907" spans="13:13" x14ac:dyDescent="0.25">
      <c r="M34907"/>
    </row>
    <row r="34908" spans="13:13" x14ac:dyDescent="0.25">
      <c r="M34908"/>
    </row>
    <row r="34909" spans="13:13" x14ac:dyDescent="0.25">
      <c r="M34909"/>
    </row>
    <row r="34910" spans="13:13" x14ac:dyDescent="0.25">
      <c r="M34910"/>
    </row>
    <row r="34911" spans="13:13" x14ac:dyDescent="0.25">
      <c r="M34911"/>
    </row>
    <row r="34912" spans="13:13" x14ac:dyDescent="0.25">
      <c r="M34912"/>
    </row>
    <row r="34913" spans="13:13" x14ac:dyDescent="0.25">
      <c r="M34913"/>
    </row>
    <row r="34914" spans="13:13" x14ac:dyDescent="0.25">
      <c r="M34914"/>
    </row>
    <row r="34915" spans="13:13" x14ac:dyDescent="0.25">
      <c r="M34915"/>
    </row>
    <row r="34916" spans="13:13" x14ac:dyDescent="0.25">
      <c r="M34916"/>
    </row>
    <row r="34917" spans="13:13" x14ac:dyDescent="0.25">
      <c r="M34917"/>
    </row>
    <row r="34918" spans="13:13" x14ac:dyDescent="0.25">
      <c r="M34918"/>
    </row>
    <row r="34919" spans="13:13" x14ac:dyDescent="0.25">
      <c r="M34919"/>
    </row>
    <row r="34920" spans="13:13" x14ac:dyDescent="0.25">
      <c r="M34920"/>
    </row>
    <row r="34921" spans="13:13" x14ac:dyDescent="0.25">
      <c r="M34921"/>
    </row>
    <row r="34922" spans="13:13" x14ac:dyDescent="0.25">
      <c r="M34922"/>
    </row>
    <row r="34923" spans="13:13" x14ac:dyDescent="0.25">
      <c r="M34923"/>
    </row>
    <row r="34924" spans="13:13" x14ac:dyDescent="0.25">
      <c r="M34924"/>
    </row>
    <row r="34925" spans="13:13" x14ac:dyDescent="0.25">
      <c r="M34925"/>
    </row>
    <row r="34926" spans="13:13" x14ac:dyDescent="0.25">
      <c r="M34926"/>
    </row>
    <row r="34927" spans="13:13" x14ac:dyDescent="0.25">
      <c r="M34927"/>
    </row>
    <row r="34928" spans="13:13" x14ac:dyDescent="0.25">
      <c r="M34928"/>
    </row>
    <row r="34929" spans="13:13" x14ac:dyDescent="0.25">
      <c r="M34929"/>
    </row>
    <row r="34930" spans="13:13" x14ac:dyDescent="0.25">
      <c r="M34930"/>
    </row>
    <row r="34931" spans="13:13" x14ac:dyDescent="0.25">
      <c r="M34931"/>
    </row>
    <row r="34932" spans="13:13" x14ac:dyDescent="0.25">
      <c r="M34932"/>
    </row>
    <row r="34933" spans="13:13" x14ac:dyDescent="0.25">
      <c r="M34933"/>
    </row>
    <row r="34934" spans="13:13" x14ac:dyDescent="0.25">
      <c r="M34934"/>
    </row>
    <row r="34935" spans="13:13" x14ac:dyDescent="0.25">
      <c r="M34935"/>
    </row>
    <row r="34936" spans="13:13" x14ac:dyDescent="0.25">
      <c r="M34936"/>
    </row>
    <row r="34937" spans="13:13" x14ac:dyDescent="0.25">
      <c r="M34937"/>
    </row>
    <row r="34938" spans="13:13" x14ac:dyDescent="0.25">
      <c r="M34938"/>
    </row>
    <row r="34939" spans="13:13" x14ac:dyDescent="0.25">
      <c r="M34939"/>
    </row>
    <row r="34940" spans="13:13" x14ac:dyDescent="0.25">
      <c r="M34940"/>
    </row>
    <row r="34941" spans="13:13" x14ac:dyDescent="0.25">
      <c r="M34941"/>
    </row>
    <row r="34942" spans="13:13" x14ac:dyDescent="0.25">
      <c r="M34942"/>
    </row>
    <row r="34943" spans="13:13" x14ac:dyDescent="0.25">
      <c r="M34943"/>
    </row>
    <row r="34944" spans="13:13" x14ac:dyDescent="0.25">
      <c r="M34944"/>
    </row>
    <row r="34945" spans="13:13" x14ac:dyDescent="0.25">
      <c r="M34945"/>
    </row>
    <row r="34946" spans="13:13" x14ac:dyDescent="0.25">
      <c r="M34946"/>
    </row>
    <row r="34947" spans="13:13" x14ac:dyDescent="0.25">
      <c r="M34947"/>
    </row>
    <row r="34948" spans="13:13" x14ac:dyDescent="0.25">
      <c r="M34948"/>
    </row>
    <row r="34949" spans="13:13" x14ac:dyDescent="0.25">
      <c r="M34949"/>
    </row>
    <row r="34950" spans="13:13" x14ac:dyDescent="0.25">
      <c r="M34950"/>
    </row>
    <row r="34951" spans="13:13" x14ac:dyDescent="0.25">
      <c r="M34951"/>
    </row>
    <row r="34952" spans="13:13" x14ac:dyDescent="0.25">
      <c r="M34952"/>
    </row>
    <row r="34953" spans="13:13" x14ac:dyDescent="0.25">
      <c r="M34953"/>
    </row>
    <row r="34954" spans="13:13" x14ac:dyDescent="0.25">
      <c r="M34954"/>
    </row>
    <row r="34955" spans="13:13" x14ac:dyDescent="0.25">
      <c r="M34955"/>
    </row>
    <row r="34956" spans="13:13" x14ac:dyDescent="0.25">
      <c r="M34956"/>
    </row>
    <row r="34957" spans="13:13" x14ac:dyDescent="0.25">
      <c r="M34957"/>
    </row>
    <row r="34958" spans="13:13" x14ac:dyDescent="0.25">
      <c r="M34958"/>
    </row>
    <row r="34959" spans="13:13" x14ac:dyDescent="0.25">
      <c r="M34959"/>
    </row>
    <row r="34960" spans="13:13" x14ac:dyDescent="0.25">
      <c r="M34960"/>
    </row>
    <row r="34961" spans="13:13" x14ac:dyDescent="0.25">
      <c r="M34961"/>
    </row>
    <row r="34962" spans="13:13" x14ac:dyDescent="0.25">
      <c r="M34962"/>
    </row>
    <row r="34963" spans="13:13" x14ac:dyDescent="0.25">
      <c r="M34963"/>
    </row>
    <row r="34964" spans="13:13" x14ac:dyDescent="0.25">
      <c r="M34964"/>
    </row>
    <row r="34965" spans="13:13" x14ac:dyDescent="0.25">
      <c r="M34965"/>
    </row>
    <row r="34966" spans="13:13" x14ac:dyDescent="0.25">
      <c r="M34966"/>
    </row>
    <row r="34967" spans="13:13" x14ac:dyDescent="0.25">
      <c r="M34967"/>
    </row>
    <row r="34968" spans="13:13" x14ac:dyDescent="0.25">
      <c r="M34968"/>
    </row>
    <row r="34969" spans="13:13" x14ac:dyDescent="0.25">
      <c r="M34969"/>
    </row>
    <row r="34970" spans="13:13" x14ac:dyDescent="0.25">
      <c r="M34970"/>
    </row>
    <row r="34971" spans="13:13" x14ac:dyDescent="0.25">
      <c r="M34971"/>
    </row>
    <row r="34972" spans="13:13" x14ac:dyDescent="0.25">
      <c r="M34972"/>
    </row>
    <row r="34973" spans="13:13" x14ac:dyDescent="0.25">
      <c r="M34973"/>
    </row>
    <row r="34974" spans="13:13" x14ac:dyDescent="0.25">
      <c r="M34974"/>
    </row>
    <row r="34975" spans="13:13" x14ac:dyDescent="0.25">
      <c r="M34975"/>
    </row>
    <row r="34976" spans="13:13" x14ac:dyDescent="0.25">
      <c r="M34976"/>
    </row>
    <row r="34977" spans="13:13" x14ac:dyDescent="0.25">
      <c r="M34977"/>
    </row>
    <row r="34978" spans="13:13" x14ac:dyDescent="0.25">
      <c r="M34978"/>
    </row>
    <row r="34979" spans="13:13" x14ac:dyDescent="0.25">
      <c r="M34979"/>
    </row>
    <row r="34980" spans="13:13" x14ac:dyDescent="0.25">
      <c r="M34980"/>
    </row>
    <row r="34981" spans="13:13" x14ac:dyDescent="0.25">
      <c r="M34981"/>
    </row>
    <row r="34982" spans="13:13" x14ac:dyDescent="0.25">
      <c r="M34982"/>
    </row>
    <row r="34983" spans="13:13" x14ac:dyDescent="0.25">
      <c r="M34983"/>
    </row>
    <row r="34984" spans="13:13" x14ac:dyDescent="0.25">
      <c r="M34984"/>
    </row>
    <row r="34985" spans="13:13" x14ac:dyDescent="0.25">
      <c r="M34985"/>
    </row>
    <row r="34986" spans="13:13" x14ac:dyDescent="0.25">
      <c r="M34986"/>
    </row>
    <row r="34987" spans="13:13" x14ac:dyDescent="0.25">
      <c r="M34987"/>
    </row>
    <row r="34988" spans="13:13" x14ac:dyDescent="0.25">
      <c r="M34988"/>
    </row>
    <row r="34989" spans="13:13" x14ac:dyDescent="0.25">
      <c r="M34989"/>
    </row>
    <row r="34990" spans="13:13" x14ac:dyDescent="0.25">
      <c r="M34990"/>
    </row>
    <row r="34991" spans="13:13" x14ac:dyDescent="0.25">
      <c r="M34991"/>
    </row>
    <row r="34992" spans="13:13" x14ac:dyDescent="0.25">
      <c r="M34992"/>
    </row>
    <row r="34993" spans="13:13" x14ac:dyDescent="0.25">
      <c r="M34993"/>
    </row>
    <row r="34994" spans="13:13" x14ac:dyDescent="0.25">
      <c r="M34994"/>
    </row>
    <row r="34995" spans="13:13" x14ac:dyDescent="0.25">
      <c r="M34995"/>
    </row>
    <row r="34996" spans="13:13" x14ac:dyDescent="0.25">
      <c r="M34996"/>
    </row>
    <row r="34997" spans="13:13" x14ac:dyDescent="0.25">
      <c r="M34997"/>
    </row>
    <row r="34998" spans="13:13" x14ac:dyDescent="0.25">
      <c r="M34998"/>
    </row>
    <row r="34999" spans="13:13" x14ac:dyDescent="0.25">
      <c r="M34999"/>
    </row>
    <row r="35000" spans="13:13" x14ac:dyDescent="0.25">
      <c r="M35000"/>
    </row>
    <row r="35001" spans="13:13" x14ac:dyDescent="0.25">
      <c r="M35001"/>
    </row>
    <row r="35002" spans="13:13" x14ac:dyDescent="0.25">
      <c r="M35002"/>
    </row>
    <row r="35003" spans="13:13" x14ac:dyDescent="0.25">
      <c r="M35003"/>
    </row>
    <row r="35004" spans="13:13" x14ac:dyDescent="0.25">
      <c r="M35004"/>
    </row>
    <row r="35005" spans="13:13" x14ac:dyDescent="0.25">
      <c r="M35005"/>
    </row>
    <row r="35006" spans="13:13" x14ac:dyDescent="0.25">
      <c r="M35006"/>
    </row>
    <row r="35007" spans="13:13" x14ac:dyDescent="0.25">
      <c r="M35007"/>
    </row>
    <row r="35008" spans="13:13" x14ac:dyDescent="0.25">
      <c r="M35008"/>
    </row>
    <row r="35009" spans="13:13" x14ac:dyDescent="0.25">
      <c r="M35009"/>
    </row>
    <row r="35010" spans="13:13" x14ac:dyDescent="0.25">
      <c r="M35010"/>
    </row>
    <row r="35011" spans="13:13" x14ac:dyDescent="0.25">
      <c r="M35011"/>
    </row>
    <row r="35012" spans="13:13" x14ac:dyDescent="0.25">
      <c r="M35012"/>
    </row>
    <row r="35013" spans="13:13" x14ac:dyDescent="0.25">
      <c r="M35013"/>
    </row>
    <row r="35014" spans="13:13" x14ac:dyDescent="0.25">
      <c r="M35014"/>
    </row>
    <row r="35015" spans="13:13" x14ac:dyDescent="0.25">
      <c r="M35015"/>
    </row>
    <row r="35016" spans="13:13" x14ac:dyDescent="0.25">
      <c r="M35016"/>
    </row>
    <row r="35017" spans="13:13" x14ac:dyDescent="0.25">
      <c r="M35017"/>
    </row>
    <row r="35018" spans="13:13" x14ac:dyDescent="0.25">
      <c r="M35018"/>
    </row>
    <row r="35019" spans="13:13" x14ac:dyDescent="0.25">
      <c r="M35019"/>
    </row>
    <row r="35020" spans="13:13" x14ac:dyDescent="0.25">
      <c r="M35020"/>
    </row>
    <row r="35021" spans="13:13" x14ac:dyDescent="0.25">
      <c r="M35021"/>
    </row>
    <row r="35022" spans="13:13" x14ac:dyDescent="0.25">
      <c r="M35022"/>
    </row>
    <row r="35023" spans="13:13" x14ac:dyDescent="0.25">
      <c r="M35023"/>
    </row>
    <row r="35024" spans="13:13" x14ac:dyDescent="0.25">
      <c r="M35024"/>
    </row>
    <row r="35025" spans="13:13" x14ac:dyDescent="0.25">
      <c r="M35025"/>
    </row>
    <row r="35026" spans="13:13" x14ac:dyDescent="0.25">
      <c r="M35026"/>
    </row>
    <row r="35027" spans="13:13" x14ac:dyDescent="0.25">
      <c r="M35027"/>
    </row>
    <row r="35028" spans="13:13" x14ac:dyDescent="0.25">
      <c r="M35028"/>
    </row>
    <row r="35029" spans="13:13" x14ac:dyDescent="0.25">
      <c r="M35029"/>
    </row>
    <row r="35030" spans="13:13" x14ac:dyDescent="0.25">
      <c r="M35030"/>
    </row>
    <row r="35031" spans="13:13" x14ac:dyDescent="0.25">
      <c r="M35031"/>
    </row>
    <row r="35032" spans="13:13" x14ac:dyDescent="0.25">
      <c r="M35032"/>
    </row>
    <row r="35033" spans="13:13" x14ac:dyDescent="0.25">
      <c r="M35033"/>
    </row>
    <row r="35034" spans="13:13" x14ac:dyDescent="0.25">
      <c r="M35034"/>
    </row>
    <row r="35035" spans="13:13" x14ac:dyDescent="0.25">
      <c r="M35035"/>
    </row>
    <row r="35036" spans="13:13" x14ac:dyDescent="0.25">
      <c r="M35036"/>
    </row>
    <row r="35037" spans="13:13" x14ac:dyDescent="0.25">
      <c r="M35037"/>
    </row>
    <row r="35038" spans="13:13" x14ac:dyDescent="0.25">
      <c r="M35038"/>
    </row>
    <row r="35039" spans="13:13" x14ac:dyDescent="0.25">
      <c r="M35039"/>
    </row>
    <row r="35040" spans="13:13" x14ac:dyDescent="0.25">
      <c r="M35040"/>
    </row>
    <row r="35041" spans="13:13" x14ac:dyDescent="0.25">
      <c r="M35041"/>
    </row>
    <row r="35042" spans="13:13" x14ac:dyDescent="0.25">
      <c r="M35042"/>
    </row>
    <row r="35043" spans="13:13" x14ac:dyDescent="0.25">
      <c r="M35043"/>
    </row>
    <row r="35044" spans="13:13" x14ac:dyDescent="0.25">
      <c r="M35044"/>
    </row>
    <row r="35045" spans="13:13" x14ac:dyDescent="0.25">
      <c r="M35045"/>
    </row>
    <row r="35046" spans="13:13" x14ac:dyDescent="0.25">
      <c r="M35046"/>
    </row>
    <row r="35047" spans="13:13" x14ac:dyDescent="0.25">
      <c r="M35047"/>
    </row>
    <row r="35048" spans="13:13" x14ac:dyDescent="0.25">
      <c r="M35048"/>
    </row>
    <row r="35049" spans="13:13" x14ac:dyDescent="0.25">
      <c r="M35049"/>
    </row>
    <row r="35050" spans="13:13" x14ac:dyDescent="0.25">
      <c r="M35050"/>
    </row>
    <row r="35051" spans="13:13" x14ac:dyDescent="0.25">
      <c r="M35051"/>
    </row>
    <row r="35052" spans="13:13" x14ac:dyDescent="0.25">
      <c r="M35052"/>
    </row>
    <row r="35053" spans="13:13" x14ac:dyDescent="0.25">
      <c r="M35053"/>
    </row>
    <row r="35054" spans="13:13" x14ac:dyDescent="0.25">
      <c r="M35054"/>
    </row>
    <row r="35055" spans="13:13" x14ac:dyDescent="0.25">
      <c r="M35055"/>
    </row>
    <row r="35056" spans="13:13" x14ac:dyDescent="0.25">
      <c r="M35056"/>
    </row>
    <row r="35057" spans="13:13" x14ac:dyDescent="0.25">
      <c r="M35057"/>
    </row>
    <row r="35058" spans="13:13" x14ac:dyDescent="0.25">
      <c r="M35058"/>
    </row>
    <row r="35059" spans="13:13" x14ac:dyDescent="0.25">
      <c r="M35059"/>
    </row>
    <row r="35060" spans="13:13" x14ac:dyDescent="0.25">
      <c r="M35060"/>
    </row>
    <row r="35061" spans="13:13" x14ac:dyDescent="0.25">
      <c r="M35061"/>
    </row>
    <row r="35062" spans="13:13" x14ac:dyDescent="0.25">
      <c r="M35062"/>
    </row>
    <row r="35063" spans="13:13" x14ac:dyDescent="0.25">
      <c r="M35063"/>
    </row>
    <row r="35064" spans="13:13" x14ac:dyDescent="0.25">
      <c r="M35064"/>
    </row>
    <row r="35065" spans="13:13" x14ac:dyDescent="0.25">
      <c r="M35065"/>
    </row>
    <row r="35066" spans="13:13" x14ac:dyDescent="0.25">
      <c r="M35066"/>
    </row>
    <row r="35067" spans="13:13" x14ac:dyDescent="0.25">
      <c r="M35067"/>
    </row>
    <row r="35068" spans="13:13" x14ac:dyDescent="0.25">
      <c r="M35068"/>
    </row>
    <row r="35069" spans="13:13" x14ac:dyDescent="0.25">
      <c r="M35069"/>
    </row>
    <row r="35070" spans="13:13" x14ac:dyDescent="0.25">
      <c r="M35070"/>
    </row>
    <row r="35071" spans="13:13" x14ac:dyDescent="0.25">
      <c r="M35071"/>
    </row>
    <row r="35072" spans="13:13" x14ac:dyDescent="0.25">
      <c r="M35072"/>
    </row>
    <row r="35073" spans="13:13" x14ac:dyDescent="0.25">
      <c r="M35073"/>
    </row>
    <row r="35074" spans="13:13" x14ac:dyDescent="0.25">
      <c r="M35074"/>
    </row>
    <row r="35075" spans="13:13" x14ac:dyDescent="0.25">
      <c r="M35075"/>
    </row>
    <row r="35076" spans="13:13" x14ac:dyDescent="0.25">
      <c r="M35076"/>
    </row>
    <row r="35077" spans="13:13" x14ac:dyDescent="0.25">
      <c r="M35077"/>
    </row>
    <row r="35078" spans="13:13" x14ac:dyDescent="0.25">
      <c r="M35078"/>
    </row>
    <row r="35079" spans="13:13" x14ac:dyDescent="0.25">
      <c r="M35079"/>
    </row>
    <row r="35080" spans="13:13" x14ac:dyDescent="0.25">
      <c r="M35080"/>
    </row>
    <row r="35081" spans="13:13" x14ac:dyDescent="0.25">
      <c r="M35081"/>
    </row>
    <row r="35082" spans="13:13" x14ac:dyDescent="0.25">
      <c r="M35082"/>
    </row>
    <row r="35083" spans="13:13" x14ac:dyDescent="0.25">
      <c r="M35083"/>
    </row>
    <row r="35084" spans="13:13" x14ac:dyDescent="0.25">
      <c r="M35084"/>
    </row>
    <row r="35085" spans="13:13" x14ac:dyDescent="0.25">
      <c r="M35085"/>
    </row>
    <row r="35086" spans="13:13" x14ac:dyDescent="0.25">
      <c r="M35086"/>
    </row>
    <row r="35087" spans="13:13" x14ac:dyDescent="0.25">
      <c r="M35087"/>
    </row>
    <row r="35088" spans="13:13" x14ac:dyDescent="0.25">
      <c r="M35088"/>
    </row>
    <row r="35089" spans="13:13" x14ac:dyDescent="0.25">
      <c r="M35089"/>
    </row>
    <row r="35090" spans="13:13" x14ac:dyDescent="0.25">
      <c r="M35090"/>
    </row>
    <row r="35091" spans="13:13" x14ac:dyDescent="0.25">
      <c r="M35091"/>
    </row>
    <row r="35092" spans="13:13" x14ac:dyDescent="0.25">
      <c r="M35092"/>
    </row>
    <row r="35093" spans="13:13" x14ac:dyDescent="0.25">
      <c r="M35093"/>
    </row>
    <row r="35094" spans="13:13" x14ac:dyDescent="0.25">
      <c r="M35094"/>
    </row>
    <row r="35095" spans="13:13" x14ac:dyDescent="0.25">
      <c r="M35095"/>
    </row>
    <row r="35096" spans="13:13" x14ac:dyDescent="0.25">
      <c r="M35096"/>
    </row>
    <row r="35097" spans="13:13" x14ac:dyDescent="0.25">
      <c r="M35097"/>
    </row>
    <row r="35098" spans="13:13" x14ac:dyDescent="0.25">
      <c r="M35098"/>
    </row>
    <row r="35099" spans="13:13" x14ac:dyDescent="0.25">
      <c r="M35099"/>
    </row>
    <row r="35100" spans="13:13" x14ac:dyDescent="0.25">
      <c r="M35100"/>
    </row>
    <row r="35101" spans="13:13" x14ac:dyDescent="0.25">
      <c r="M35101"/>
    </row>
    <row r="35102" spans="13:13" x14ac:dyDescent="0.25">
      <c r="M35102"/>
    </row>
    <row r="35103" spans="13:13" x14ac:dyDescent="0.25">
      <c r="M35103"/>
    </row>
    <row r="35104" spans="13:13" x14ac:dyDescent="0.25">
      <c r="M35104"/>
    </row>
    <row r="35105" spans="13:13" x14ac:dyDescent="0.25">
      <c r="M35105"/>
    </row>
    <row r="35106" spans="13:13" x14ac:dyDescent="0.25">
      <c r="M35106"/>
    </row>
    <row r="35107" spans="13:13" x14ac:dyDescent="0.25">
      <c r="M35107"/>
    </row>
    <row r="35108" spans="13:13" x14ac:dyDescent="0.25">
      <c r="M35108"/>
    </row>
    <row r="35109" spans="13:13" x14ac:dyDescent="0.25">
      <c r="M35109"/>
    </row>
    <row r="35110" spans="13:13" x14ac:dyDescent="0.25">
      <c r="M35110"/>
    </row>
    <row r="35111" spans="13:13" x14ac:dyDescent="0.25">
      <c r="M35111"/>
    </row>
    <row r="35112" spans="13:13" x14ac:dyDescent="0.25">
      <c r="M35112"/>
    </row>
    <row r="35113" spans="13:13" x14ac:dyDescent="0.25">
      <c r="M35113"/>
    </row>
    <row r="35114" spans="13:13" x14ac:dyDescent="0.25">
      <c r="M35114"/>
    </row>
    <row r="35115" spans="13:13" x14ac:dyDescent="0.25">
      <c r="M35115"/>
    </row>
    <row r="35116" spans="13:13" x14ac:dyDescent="0.25">
      <c r="M35116"/>
    </row>
    <row r="35117" spans="13:13" x14ac:dyDescent="0.25">
      <c r="M35117"/>
    </row>
    <row r="35118" spans="13:13" x14ac:dyDescent="0.25">
      <c r="M35118"/>
    </row>
    <row r="35119" spans="13:13" x14ac:dyDescent="0.25">
      <c r="M35119"/>
    </row>
    <row r="35120" spans="13:13" x14ac:dyDescent="0.25">
      <c r="M35120"/>
    </row>
    <row r="35121" spans="13:13" x14ac:dyDescent="0.25">
      <c r="M35121"/>
    </row>
    <row r="35122" spans="13:13" x14ac:dyDescent="0.25">
      <c r="M35122"/>
    </row>
    <row r="35123" spans="13:13" x14ac:dyDescent="0.25">
      <c r="M35123"/>
    </row>
    <row r="35124" spans="13:13" x14ac:dyDescent="0.25">
      <c r="M35124"/>
    </row>
    <row r="35125" spans="13:13" x14ac:dyDescent="0.25">
      <c r="M35125"/>
    </row>
    <row r="35126" spans="13:13" x14ac:dyDescent="0.25">
      <c r="M35126"/>
    </row>
    <row r="35127" spans="13:13" x14ac:dyDescent="0.25">
      <c r="M35127"/>
    </row>
    <row r="35128" spans="13:13" x14ac:dyDescent="0.25">
      <c r="M35128"/>
    </row>
    <row r="35129" spans="13:13" x14ac:dyDescent="0.25">
      <c r="M35129"/>
    </row>
    <row r="35130" spans="13:13" x14ac:dyDescent="0.25">
      <c r="M35130"/>
    </row>
    <row r="35131" spans="13:13" x14ac:dyDescent="0.25">
      <c r="M35131"/>
    </row>
    <row r="35132" spans="13:13" x14ac:dyDescent="0.25">
      <c r="M35132"/>
    </row>
    <row r="35133" spans="13:13" x14ac:dyDescent="0.25">
      <c r="M35133"/>
    </row>
    <row r="35134" spans="13:13" x14ac:dyDescent="0.25">
      <c r="M35134"/>
    </row>
    <row r="35135" spans="13:13" x14ac:dyDescent="0.25">
      <c r="M35135"/>
    </row>
    <row r="35136" spans="13:13" x14ac:dyDescent="0.25">
      <c r="M35136"/>
    </row>
    <row r="35137" spans="13:13" x14ac:dyDescent="0.25">
      <c r="M35137"/>
    </row>
    <row r="35138" spans="13:13" x14ac:dyDescent="0.25">
      <c r="M35138"/>
    </row>
    <row r="35139" spans="13:13" x14ac:dyDescent="0.25">
      <c r="M35139"/>
    </row>
    <row r="35140" spans="13:13" x14ac:dyDescent="0.25">
      <c r="M35140"/>
    </row>
    <row r="35141" spans="13:13" x14ac:dyDescent="0.25">
      <c r="M35141"/>
    </row>
    <row r="35142" spans="13:13" x14ac:dyDescent="0.25">
      <c r="M35142"/>
    </row>
    <row r="35143" spans="13:13" x14ac:dyDescent="0.25">
      <c r="M35143"/>
    </row>
    <row r="35144" spans="13:13" x14ac:dyDescent="0.25">
      <c r="M35144"/>
    </row>
    <row r="35145" spans="13:13" x14ac:dyDescent="0.25">
      <c r="M35145"/>
    </row>
    <row r="35146" spans="13:13" x14ac:dyDescent="0.25">
      <c r="M35146"/>
    </row>
    <row r="35147" spans="13:13" x14ac:dyDescent="0.25">
      <c r="M35147"/>
    </row>
    <row r="35148" spans="13:13" x14ac:dyDescent="0.25">
      <c r="M35148"/>
    </row>
    <row r="35149" spans="13:13" x14ac:dyDescent="0.25">
      <c r="M35149"/>
    </row>
    <row r="35150" spans="13:13" x14ac:dyDescent="0.25">
      <c r="M35150"/>
    </row>
    <row r="35151" spans="13:13" x14ac:dyDescent="0.25">
      <c r="M35151"/>
    </row>
    <row r="35152" spans="13:13" x14ac:dyDescent="0.25">
      <c r="M35152"/>
    </row>
    <row r="35153" spans="13:13" x14ac:dyDescent="0.25">
      <c r="M35153"/>
    </row>
    <row r="35154" spans="13:13" x14ac:dyDescent="0.25">
      <c r="M35154"/>
    </row>
    <row r="35155" spans="13:13" x14ac:dyDescent="0.25">
      <c r="M35155"/>
    </row>
    <row r="35156" spans="13:13" x14ac:dyDescent="0.25">
      <c r="M35156"/>
    </row>
    <row r="35157" spans="13:13" x14ac:dyDescent="0.25">
      <c r="M35157"/>
    </row>
    <row r="35158" spans="13:13" x14ac:dyDescent="0.25">
      <c r="M35158"/>
    </row>
    <row r="35159" spans="13:13" x14ac:dyDescent="0.25">
      <c r="M35159"/>
    </row>
    <row r="35160" spans="13:13" x14ac:dyDescent="0.25">
      <c r="M35160"/>
    </row>
    <row r="35161" spans="13:13" x14ac:dyDescent="0.25">
      <c r="M35161"/>
    </row>
    <row r="35162" spans="13:13" x14ac:dyDescent="0.25">
      <c r="M35162"/>
    </row>
    <row r="35163" spans="13:13" x14ac:dyDescent="0.25">
      <c r="M35163"/>
    </row>
    <row r="35164" spans="13:13" x14ac:dyDescent="0.25">
      <c r="M35164"/>
    </row>
    <row r="35165" spans="13:13" x14ac:dyDescent="0.25">
      <c r="M35165"/>
    </row>
    <row r="35166" spans="13:13" x14ac:dyDescent="0.25">
      <c r="M35166"/>
    </row>
    <row r="35167" spans="13:13" x14ac:dyDescent="0.25">
      <c r="M35167"/>
    </row>
    <row r="35168" spans="13:13" x14ac:dyDescent="0.25">
      <c r="M35168"/>
    </row>
    <row r="35169" spans="13:13" x14ac:dyDescent="0.25">
      <c r="M35169"/>
    </row>
    <row r="35170" spans="13:13" x14ac:dyDescent="0.25">
      <c r="M35170"/>
    </row>
    <row r="35171" spans="13:13" x14ac:dyDescent="0.25">
      <c r="M35171"/>
    </row>
    <row r="35172" spans="13:13" x14ac:dyDescent="0.25">
      <c r="M35172"/>
    </row>
    <row r="35173" spans="13:13" x14ac:dyDescent="0.25">
      <c r="M35173"/>
    </row>
    <row r="35174" spans="13:13" x14ac:dyDescent="0.25">
      <c r="M35174"/>
    </row>
    <row r="35175" spans="13:13" x14ac:dyDescent="0.25">
      <c r="M35175"/>
    </row>
    <row r="35176" spans="13:13" x14ac:dyDescent="0.25">
      <c r="M35176"/>
    </row>
    <row r="35177" spans="13:13" x14ac:dyDescent="0.25">
      <c r="M35177"/>
    </row>
    <row r="35178" spans="13:13" x14ac:dyDescent="0.25">
      <c r="M35178"/>
    </row>
    <row r="35179" spans="13:13" x14ac:dyDescent="0.25">
      <c r="M35179"/>
    </row>
    <row r="35180" spans="13:13" x14ac:dyDescent="0.25">
      <c r="M35180"/>
    </row>
    <row r="35181" spans="13:13" x14ac:dyDescent="0.25">
      <c r="M35181"/>
    </row>
    <row r="35182" spans="13:13" x14ac:dyDescent="0.25">
      <c r="M35182"/>
    </row>
    <row r="35183" spans="13:13" x14ac:dyDescent="0.25">
      <c r="M35183"/>
    </row>
    <row r="35184" spans="13:13" x14ac:dyDescent="0.25">
      <c r="M35184"/>
    </row>
    <row r="35185" spans="13:13" x14ac:dyDescent="0.25">
      <c r="M35185"/>
    </row>
    <row r="35186" spans="13:13" x14ac:dyDescent="0.25">
      <c r="M35186"/>
    </row>
    <row r="35187" spans="13:13" x14ac:dyDescent="0.25">
      <c r="M35187"/>
    </row>
    <row r="35188" spans="13:13" x14ac:dyDescent="0.25">
      <c r="M35188"/>
    </row>
    <row r="35189" spans="13:13" x14ac:dyDescent="0.25">
      <c r="M35189"/>
    </row>
    <row r="35190" spans="13:13" x14ac:dyDescent="0.25">
      <c r="M35190"/>
    </row>
    <row r="35191" spans="13:13" x14ac:dyDescent="0.25">
      <c r="M35191"/>
    </row>
    <row r="35192" spans="13:13" x14ac:dyDescent="0.25">
      <c r="M35192"/>
    </row>
    <row r="35193" spans="13:13" x14ac:dyDescent="0.25">
      <c r="M35193"/>
    </row>
    <row r="35194" spans="13:13" x14ac:dyDescent="0.25">
      <c r="M35194"/>
    </row>
    <row r="35195" spans="13:13" x14ac:dyDescent="0.25">
      <c r="M35195"/>
    </row>
    <row r="35196" spans="13:13" x14ac:dyDescent="0.25">
      <c r="M35196"/>
    </row>
    <row r="35197" spans="13:13" x14ac:dyDescent="0.25">
      <c r="M35197"/>
    </row>
    <row r="35198" spans="13:13" x14ac:dyDescent="0.25">
      <c r="M35198"/>
    </row>
    <row r="35199" spans="13:13" x14ac:dyDescent="0.25">
      <c r="M35199"/>
    </row>
    <row r="35200" spans="13:13" x14ac:dyDescent="0.25">
      <c r="M35200"/>
    </row>
    <row r="35201" spans="13:13" x14ac:dyDescent="0.25">
      <c r="M35201"/>
    </row>
    <row r="35202" spans="13:13" x14ac:dyDescent="0.25">
      <c r="M35202"/>
    </row>
    <row r="35203" spans="13:13" x14ac:dyDescent="0.25">
      <c r="M35203"/>
    </row>
    <row r="35204" spans="13:13" x14ac:dyDescent="0.25">
      <c r="M35204"/>
    </row>
    <row r="35205" spans="13:13" x14ac:dyDescent="0.25">
      <c r="M35205"/>
    </row>
    <row r="35206" spans="13:13" x14ac:dyDescent="0.25">
      <c r="M35206"/>
    </row>
    <row r="35207" spans="13:13" x14ac:dyDescent="0.25">
      <c r="M35207"/>
    </row>
    <row r="35208" spans="13:13" x14ac:dyDescent="0.25">
      <c r="M35208"/>
    </row>
    <row r="35209" spans="13:13" x14ac:dyDescent="0.25">
      <c r="M35209"/>
    </row>
    <row r="35210" spans="13:13" x14ac:dyDescent="0.25">
      <c r="M35210"/>
    </row>
    <row r="35211" spans="13:13" x14ac:dyDescent="0.25">
      <c r="M35211"/>
    </row>
    <row r="35212" spans="13:13" x14ac:dyDescent="0.25">
      <c r="M35212"/>
    </row>
    <row r="35213" spans="13:13" x14ac:dyDescent="0.25">
      <c r="M35213"/>
    </row>
    <row r="35214" spans="13:13" x14ac:dyDescent="0.25">
      <c r="M35214"/>
    </row>
    <row r="35215" spans="13:13" x14ac:dyDescent="0.25">
      <c r="M35215"/>
    </row>
    <row r="35216" spans="13:13" x14ac:dyDescent="0.25">
      <c r="M35216"/>
    </row>
    <row r="35217" spans="13:13" x14ac:dyDescent="0.25">
      <c r="M35217"/>
    </row>
    <row r="35218" spans="13:13" x14ac:dyDescent="0.25">
      <c r="M35218"/>
    </row>
    <row r="35219" spans="13:13" x14ac:dyDescent="0.25">
      <c r="M35219"/>
    </row>
    <row r="35220" spans="13:13" x14ac:dyDescent="0.25">
      <c r="M35220"/>
    </row>
    <row r="35221" spans="13:13" x14ac:dyDescent="0.25">
      <c r="M35221"/>
    </row>
    <row r="35222" spans="13:13" x14ac:dyDescent="0.25">
      <c r="M35222"/>
    </row>
    <row r="35223" spans="13:13" x14ac:dyDescent="0.25">
      <c r="M35223"/>
    </row>
    <row r="35224" spans="13:13" x14ac:dyDescent="0.25">
      <c r="M35224"/>
    </row>
    <row r="35225" spans="13:13" x14ac:dyDescent="0.25">
      <c r="M35225"/>
    </row>
    <row r="35226" spans="13:13" x14ac:dyDescent="0.25">
      <c r="M35226"/>
    </row>
    <row r="35227" spans="13:13" x14ac:dyDescent="0.25">
      <c r="M35227"/>
    </row>
    <row r="35228" spans="13:13" x14ac:dyDescent="0.25">
      <c r="M35228"/>
    </row>
    <row r="35229" spans="13:13" x14ac:dyDescent="0.25">
      <c r="M35229"/>
    </row>
    <row r="35230" spans="13:13" x14ac:dyDescent="0.25">
      <c r="M35230"/>
    </row>
    <row r="35231" spans="13:13" x14ac:dyDescent="0.25">
      <c r="M35231"/>
    </row>
    <row r="35232" spans="13:13" x14ac:dyDescent="0.25">
      <c r="M35232"/>
    </row>
    <row r="35233" spans="13:13" x14ac:dyDescent="0.25">
      <c r="M35233"/>
    </row>
    <row r="35234" spans="13:13" x14ac:dyDescent="0.25">
      <c r="M35234"/>
    </row>
    <row r="35235" spans="13:13" x14ac:dyDescent="0.25">
      <c r="M35235"/>
    </row>
    <row r="35236" spans="13:13" x14ac:dyDescent="0.25">
      <c r="M35236"/>
    </row>
    <row r="35237" spans="13:13" x14ac:dyDescent="0.25">
      <c r="M35237"/>
    </row>
    <row r="35238" spans="13:13" x14ac:dyDescent="0.25">
      <c r="M35238"/>
    </row>
    <row r="35239" spans="13:13" x14ac:dyDescent="0.25">
      <c r="M35239"/>
    </row>
    <row r="35240" spans="13:13" x14ac:dyDescent="0.25">
      <c r="M35240"/>
    </row>
    <row r="35241" spans="13:13" x14ac:dyDescent="0.25">
      <c r="M35241"/>
    </row>
    <row r="35242" spans="13:13" x14ac:dyDescent="0.25">
      <c r="M35242"/>
    </row>
    <row r="35243" spans="13:13" x14ac:dyDescent="0.25">
      <c r="M35243"/>
    </row>
    <row r="35244" spans="13:13" x14ac:dyDescent="0.25">
      <c r="M35244"/>
    </row>
    <row r="35245" spans="13:13" x14ac:dyDescent="0.25">
      <c r="M35245"/>
    </row>
    <row r="35246" spans="13:13" x14ac:dyDescent="0.25">
      <c r="M35246"/>
    </row>
    <row r="35247" spans="13:13" x14ac:dyDescent="0.25">
      <c r="M35247"/>
    </row>
    <row r="35248" spans="13:13" x14ac:dyDescent="0.25">
      <c r="M35248"/>
    </row>
    <row r="35249" spans="13:13" x14ac:dyDescent="0.25">
      <c r="M35249"/>
    </row>
    <row r="35250" spans="13:13" x14ac:dyDescent="0.25">
      <c r="M35250"/>
    </row>
    <row r="35251" spans="13:13" x14ac:dyDescent="0.25">
      <c r="M35251"/>
    </row>
    <row r="35252" spans="13:13" x14ac:dyDescent="0.25">
      <c r="M35252"/>
    </row>
    <row r="35253" spans="13:13" x14ac:dyDescent="0.25">
      <c r="M35253"/>
    </row>
    <row r="35254" spans="13:13" x14ac:dyDescent="0.25">
      <c r="M35254"/>
    </row>
    <row r="35255" spans="13:13" x14ac:dyDescent="0.25">
      <c r="M35255"/>
    </row>
    <row r="35256" spans="13:13" x14ac:dyDescent="0.25">
      <c r="M35256"/>
    </row>
    <row r="35257" spans="13:13" x14ac:dyDescent="0.25">
      <c r="M35257"/>
    </row>
    <row r="35258" spans="13:13" x14ac:dyDescent="0.25">
      <c r="M35258"/>
    </row>
    <row r="35259" spans="13:13" x14ac:dyDescent="0.25">
      <c r="M35259"/>
    </row>
    <row r="35260" spans="13:13" x14ac:dyDescent="0.25">
      <c r="M35260"/>
    </row>
    <row r="35261" spans="13:13" x14ac:dyDescent="0.25">
      <c r="M35261"/>
    </row>
    <row r="35262" spans="13:13" x14ac:dyDescent="0.25">
      <c r="M35262"/>
    </row>
    <row r="35263" spans="13:13" x14ac:dyDescent="0.25">
      <c r="M35263"/>
    </row>
    <row r="35264" spans="13:13" x14ac:dyDescent="0.25">
      <c r="M35264"/>
    </row>
    <row r="35265" spans="13:13" x14ac:dyDescent="0.25">
      <c r="M35265"/>
    </row>
    <row r="35266" spans="13:13" x14ac:dyDescent="0.25">
      <c r="M35266"/>
    </row>
    <row r="35267" spans="13:13" x14ac:dyDescent="0.25">
      <c r="M35267"/>
    </row>
    <row r="35268" spans="13:13" x14ac:dyDescent="0.25">
      <c r="M35268"/>
    </row>
    <row r="35269" spans="13:13" x14ac:dyDescent="0.25">
      <c r="M35269"/>
    </row>
    <row r="35270" spans="13:13" x14ac:dyDescent="0.25">
      <c r="M35270"/>
    </row>
    <row r="35271" spans="13:13" x14ac:dyDescent="0.25">
      <c r="M35271"/>
    </row>
    <row r="35272" spans="13:13" x14ac:dyDescent="0.25">
      <c r="M35272"/>
    </row>
    <row r="35273" spans="13:13" x14ac:dyDescent="0.25">
      <c r="M35273"/>
    </row>
    <row r="35274" spans="13:13" x14ac:dyDescent="0.25">
      <c r="M35274"/>
    </row>
    <row r="35275" spans="13:13" x14ac:dyDescent="0.25">
      <c r="M35275"/>
    </row>
    <row r="35276" spans="13:13" x14ac:dyDescent="0.25">
      <c r="M35276"/>
    </row>
    <row r="35277" spans="13:13" x14ac:dyDescent="0.25">
      <c r="M35277"/>
    </row>
    <row r="35278" spans="13:13" x14ac:dyDescent="0.25">
      <c r="M35278"/>
    </row>
    <row r="35279" spans="13:13" x14ac:dyDescent="0.25">
      <c r="M35279"/>
    </row>
    <row r="35280" spans="13:13" x14ac:dyDescent="0.25">
      <c r="M35280"/>
    </row>
    <row r="35281" spans="13:13" x14ac:dyDescent="0.25">
      <c r="M35281"/>
    </row>
    <row r="35282" spans="13:13" x14ac:dyDescent="0.25">
      <c r="M35282"/>
    </row>
    <row r="35283" spans="13:13" x14ac:dyDescent="0.25">
      <c r="M35283"/>
    </row>
    <row r="35284" spans="13:13" x14ac:dyDescent="0.25">
      <c r="M35284"/>
    </row>
    <row r="35285" spans="13:13" x14ac:dyDescent="0.25">
      <c r="M35285"/>
    </row>
    <row r="35286" spans="13:13" x14ac:dyDescent="0.25">
      <c r="M35286"/>
    </row>
    <row r="35287" spans="13:13" x14ac:dyDescent="0.25">
      <c r="M35287"/>
    </row>
    <row r="35288" spans="13:13" x14ac:dyDescent="0.25">
      <c r="M35288"/>
    </row>
    <row r="35289" spans="13:13" x14ac:dyDescent="0.25">
      <c r="M35289"/>
    </row>
    <row r="35290" spans="13:13" x14ac:dyDescent="0.25">
      <c r="M35290"/>
    </row>
    <row r="35291" spans="13:13" x14ac:dyDescent="0.25">
      <c r="M35291"/>
    </row>
    <row r="35292" spans="13:13" x14ac:dyDescent="0.25">
      <c r="M35292"/>
    </row>
    <row r="35293" spans="13:13" x14ac:dyDescent="0.25">
      <c r="M35293"/>
    </row>
    <row r="35294" spans="13:13" x14ac:dyDescent="0.25">
      <c r="M35294"/>
    </row>
    <row r="35295" spans="13:13" x14ac:dyDescent="0.25">
      <c r="M35295"/>
    </row>
    <row r="35296" spans="13:13" x14ac:dyDescent="0.25">
      <c r="M35296"/>
    </row>
    <row r="35297" spans="13:13" x14ac:dyDescent="0.25">
      <c r="M35297"/>
    </row>
    <row r="35298" spans="13:13" x14ac:dyDescent="0.25">
      <c r="M35298"/>
    </row>
    <row r="35299" spans="13:13" x14ac:dyDescent="0.25">
      <c r="M35299"/>
    </row>
    <row r="35300" spans="13:13" x14ac:dyDescent="0.25">
      <c r="M35300"/>
    </row>
    <row r="35301" spans="13:13" x14ac:dyDescent="0.25">
      <c r="M35301"/>
    </row>
    <row r="35302" spans="13:13" x14ac:dyDescent="0.25">
      <c r="M35302"/>
    </row>
    <row r="35303" spans="13:13" x14ac:dyDescent="0.25">
      <c r="M35303"/>
    </row>
    <row r="35304" spans="13:13" x14ac:dyDescent="0.25">
      <c r="M35304"/>
    </row>
    <row r="35305" spans="13:13" x14ac:dyDescent="0.25">
      <c r="M35305"/>
    </row>
    <row r="35306" spans="13:13" x14ac:dyDescent="0.25">
      <c r="M35306"/>
    </row>
    <row r="35307" spans="13:13" x14ac:dyDescent="0.25">
      <c r="M35307"/>
    </row>
    <row r="35308" spans="13:13" x14ac:dyDescent="0.25">
      <c r="M35308"/>
    </row>
    <row r="35309" spans="13:13" x14ac:dyDescent="0.25">
      <c r="M35309"/>
    </row>
    <row r="35310" spans="13:13" x14ac:dyDescent="0.25">
      <c r="M35310"/>
    </row>
    <row r="35311" spans="13:13" x14ac:dyDescent="0.25">
      <c r="M35311"/>
    </row>
    <row r="35312" spans="13:13" x14ac:dyDescent="0.25">
      <c r="M35312"/>
    </row>
    <row r="35313" spans="13:13" x14ac:dyDescent="0.25">
      <c r="M35313"/>
    </row>
    <row r="35314" spans="13:13" x14ac:dyDescent="0.25">
      <c r="M35314"/>
    </row>
    <row r="35315" spans="13:13" x14ac:dyDescent="0.25">
      <c r="M35315"/>
    </row>
    <row r="35316" spans="13:13" x14ac:dyDescent="0.25">
      <c r="M35316"/>
    </row>
    <row r="35317" spans="13:13" x14ac:dyDescent="0.25">
      <c r="M35317"/>
    </row>
    <row r="35318" spans="13:13" x14ac:dyDescent="0.25">
      <c r="M35318"/>
    </row>
    <row r="35319" spans="13:13" x14ac:dyDescent="0.25">
      <c r="M35319"/>
    </row>
    <row r="35320" spans="13:13" x14ac:dyDescent="0.25">
      <c r="M35320"/>
    </row>
    <row r="35321" spans="13:13" x14ac:dyDescent="0.25">
      <c r="M35321"/>
    </row>
    <row r="35322" spans="13:13" x14ac:dyDescent="0.25">
      <c r="M35322"/>
    </row>
    <row r="35323" spans="13:13" x14ac:dyDescent="0.25">
      <c r="M35323"/>
    </row>
    <row r="35324" spans="13:13" x14ac:dyDescent="0.25">
      <c r="M35324"/>
    </row>
    <row r="35325" spans="13:13" x14ac:dyDescent="0.25">
      <c r="M35325"/>
    </row>
    <row r="35326" spans="13:13" x14ac:dyDescent="0.25">
      <c r="M35326"/>
    </row>
    <row r="35327" spans="13:13" x14ac:dyDescent="0.25">
      <c r="M35327"/>
    </row>
    <row r="35328" spans="13:13" x14ac:dyDescent="0.25">
      <c r="M35328"/>
    </row>
    <row r="35329" spans="13:13" x14ac:dyDescent="0.25">
      <c r="M35329"/>
    </row>
    <row r="35330" spans="13:13" x14ac:dyDescent="0.25">
      <c r="M35330"/>
    </row>
    <row r="35331" spans="13:13" x14ac:dyDescent="0.25">
      <c r="M35331"/>
    </row>
    <row r="35332" spans="13:13" x14ac:dyDescent="0.25">
      <c r="M35332"/>
    </row>
    <row r="35333" spans="13:13" x14ac:dyDescent="0.25">
      <c r="M35333"/>
    </row>
    <row r="35334" spans="13:13" x14ac:dyDescent="0.25">
      <c r="M35334"/>
    </row>
    <row r="35335" spans="13:13" x14ac:dyDescent="0.25">
      <c r="M35335"/>
    </row>
    <row r="35336" spans="13:13" x14ac:dyDescent="0.25">
      <c r="M35336"/>
    </row>
    <row r="35337" spans="13:13" x14ac:dyDescent="0.25">
      <c r="M35337"/>
    </row>
    <row r="35338" spans="13:13" x14ac:dyDescent="0.25">
      <c r="M35338"/>
    </row>
    <row r="35339" spans="13:13" x14ac:dyDescent="0.25">
      <c r="M35339"/>
    </row>
    <row r="35340" spans="13:13" x14ac:dyDescent="0.25">
      <c r="M35340"/>
    </row>
    <row r="35341" spans="13:13" x14ac:dyDescent="0.25">
      <c r="M35341"/>
    </row>
    <row r="35342" spans="13:13" x14ac:dyDescent="0.25">
      <c r="M35342"/>
    </row>
    <row r="35343" spans="13:13" x14ac:dyDescent="0.25">
      <c r="M35343"/>
    </row>
    <row r="35344" spans="13:13" x14ac:dyDescent="0.25">
      <c r="M35344"/>
    </row>
    <row r="35345" spans="13:13" x14ac:dyDescent="0.25">
      <c r="M35345"/>
    </row>
    <row r="35346" spans="13:13" x14ac:dyDescent="0.25">
      <c r="M35346"/>
    </row>
    <row r="35347" spans="13:13" x14ac:dyDescent="0.25">
      <c r="M35347"/>
    </row>
    <row r="35348" spans="13:13" x14ac:dyDescent="0.25">
      <c r="M35348"/>
    </row>
    <row r="35349" spans="13:13" x14ac:dyDescent="0.25">
      <c r="M35349"/>
    </row>
    <row r="35350" spans="13:13" x14ac:dyDescent="0.25">
      <c r="M35350"/>
    </row>
    <row r="35351" spans="13:13" x14ac:dyDescent="0.25">
      <c r="M35351"/>
    </row>
    <row r="35352" spans="13:13" x14ac:dyDescent="0.25">
      <c r="M35352"/>
    </row>
    <row r="35353" spans="13:13" x14ac:dyDescent="0.25">
      <c r="M35353"/>
    </row>
    <row r="35354" spans="13:13" x14ac:dyDescent="0.25">
      <c r="M35354"/>
    </row>
    <row r="35355" spans="13:13" x14ac:dyDescent="0.25">
      <c r="M35355"/>
    </row>
    <row r="35356" spans="13:13" x14ac:dyDescent="0.25">
      <c r="M35356"/>
    </row>
    <row r="35357" spans="13:13" x14ac:dyDescent="0.25">
      <c r="M35357"/>
    </row>
    <row r="35358" spans="13:13" x14ac:dyDescent="0.25">
      <c r="M35358"/>
    </row>
    <row r="35359" spans="13:13" x14ac:dyDescent="0.25">
      <c r="M35359"/>
    </row>
    <row r="35360" spans="13:13" x14ac:dyDescent="0.25">
      <c r="M35360"/>
    </row>
    <row r="35361" spans="13:13" x14ac:dyDescent="0.25">
      <c r="M35361"/>
    </row>
    <row r="35362" spans="13:13" x14ac:dyDescent="0.25">
      <c r="M35362"/>
    </row>
    <row r="35363" spans="13:13" x14ac:dyDescent="0.25">
      <c r="M35363"/>
    </row>
    <row r="35364" spans="13:13" x14ac:dyDescent="0.25">
      <c r="M35364"/>
    </row>
    <row r="35365" spans="13:13" x14ac:dyDescent="0.25">
      <c r="M35365"/>
    </row>
    <row r="35366" spans="13:13" x14ac:dyDescent="0.25">
      <c r="M35366"/>
    </row>
    <row r="35367" spans="13:13" x14ac:dyDescent="0.25">
      <c r="M35367"/>
    </row>
    <row r="35368" spans="13:13" x14ac:dyDescent="0.25">
      <c r="M35368"/>
    </row>
    <row r="35369" spans="13:13" x14ac:dyDescent="0.25">
      <c r="M35369"/>
    </row>
    <row r="35370" spans="13:13" x14ac:dyDescent="0.25">
      <c r="M35370"/>
    </row>
    <row r="35371" spans="13:13" x14ac:dyDescent="0.25">
      <c r="M35371"/>
    </row>
    <row r="35372" spans="13:13" x14ac:dyDescent="0.25">
      <c r="M35372"/>
    </row>
    <row r="35373" spans="13:13" x14ac:dyDescent="0.25">
      <c r="M35373"/>
    </row>
    <row r="35374" spans="13:13" x14ac:dyDescent="0.25">
      <c r="M35374"/>
    </row>
    <row r="35375" spans="13:13" x14ac:dyDescent="0.25">
      <c r="M35375"/>
    </row>
    <row r="35376" spans="13:13" x14ac:dyDescent="0.25">
      <c r="M35376"/>
    </row>
    <row r="35377" spans="13:13" x14ac:dyDescent="0.25">
      <c r="M35377"/>
    </row>
    <row r="35378" spans="13:13" x14ac:dyDescent="0.25">
      <c r="M35378"/>
    </row>
    <row r="35379" spans="13:13" x14ac:dyDescent="0.25">
      <c r="M35379"/>
    </row>
    <row r="35380" spans="13:13" x14ac:dyDescent="0.25">
      <c r="M35380"/>
    </row>
    <row r="35381" spans="13:13" x14ac:dyDescent="0.25">
      <c r="M35381"/>
    </row>
    <row r="35382" spans="13:13" x14ac:dyDescent="0.25">
      <c r="M35382"/>
    </row>
    <row r="35383" spans="13:13" x14ac:dyDescent="0.25">
      <c r="M35383"/>
    </row>
    <row r="35384" spans="13:13" x14ac:dyDescent="0.25">
      <c r="M35384"/>
    </row>
    <row r="35385" spans="13:13" x14ac:dyDescent="0.25">
      <c r="M35385"/>
    </row>
    <row r="35386" spans="13:13" x14ac:dyDescent="0.25">
      <c r="M35386"/>
    </row>
    <row r="35387" spans="13:13" x14ac:dyDescent="0.25">
      <c r="M35387"/>
    </row>
    <row r="35388" spans="13:13" x14ac:dyDescent="0.25">
      <c r="M35388"/>
    </row>
    <row r="35389" spans="13:13" x14ac:dyDescent="0.25">
      <c r="M35389"/>
    </row>
    <row r="35390" spans="13:13" x14ac:dyDescent="0.25">
      <c r="M35390"/>
    </row>
    <row r="35391" spans="13:13" x14ac:dyDescent="0.25">
      <c r="M35391"/>
    </row>
    <row r="35392" spans="13:13" x14ac:dyDescent="0.25">
      <c r="M35392"/>
    </row>
    <row r="35393" spans="13:13" x14ac:dyDescent="0.25">
      <c r="M35393"/>
    </row>
    <row r="35394" spans="13:13" x14ac:dyDescent="0.25">
      <c r="M35394"/>
    </row>
    <row r="35395" spans="13:13" x14ac:dyDescent="0.25">
      <c r="M35395"/>
    </row>
    <row r="35396" spans="13:13" x14ac:dyDescent="0.25">
      <c r="M35396"/>
    </row>
    <row r="35397" spans="13:13" x14ac:dyDescent="0.25">
      <c r="M35397"/>
    </row>
    <row r="35398" spans="13:13" x14ac:dyDescent="0.25">
      <c r="M35398"/>
    </row>
    <row r="35399" spans="13:13" x14ac:dyDescent="0.25">
      <c r="M35399"/>
    </row>
    <row r="35400" spans="13:13" x14ac:dyDescent="0.25">
      <c r="M35400"/>
    </row>
    <row r="35401" spans="13:13" x14ac:dyDescent="0.25">
      <c r="M35401"/>
    </row>
    <row r="35402" spans="13:13" x14ac:dyDescent="0.25">
      <c r="M35402"/>
    </row>
    <row r="35403" spans="13:13" x14ac:dyDescent="0.25">
      <c r="M35403"/>
    </row>
    <row r="35404" spans="13:13" x14ac:dyDescent="0.25">
      <c r="M35404"/>
    </row>
    <row r="35405" spans="13:13" x14ac:dyDescent="0.25">
      <c r="M35405"/>
    </row>
    <row r="35406" spans="13:13" x14ac:dyDescent="0.25">
      <c r="M35406"/>
    </row>
    <row r="35407" spans="13:13" x14ac:dyDescent="0.25">
      <c r="M35407"/>
    </row>
    <row r="35408" spans="13:13" x14ac:dyDescent="0.25">
      <c r="M35408"/>
    </row>
    <row r="35409" spans="13:13" x14ac:dyDescent="0.25">
      <c r="M35409"/>
    </row>
    <row r="35410" spans="13:13" x14ac:dyDescent="0.25">
      <c r="M35410"/>
    </row>
    <row r="35411" spans="13:13" x14ac:dyDescent="0.25">
      <c r="M35411"/>
    </row>
    <row r="35412" spans="13:13" x14ac:dyDescent="0.25">
      <c r="M35412"/>
    </row>
    <row r="35413" spans="13:13" x14ac:dyDescent="0.25">
      <c r="M35413"/>
    </row>
    <row r="35414" spans="13:13" x14ac:dyDescent="0.25">
      <c r="M35414"/>
    </row>
    <row r="35415" spans="13:13" x14ac:dyDescent="0.25">
      <c r="M35415"/>
    </row>
    <row r="35416" spans="13:13" x14ac:dyDescent="0.25">
      <c r="M35416"/>
    </row>
    <row r="35417" spans="13:13" x14ac:dyDescent="0.25">
      <c r="M35417"/>
    </row>
    <row r="35418" spans="13:13" x14ac:dyDescent="0.25">
      <c r="M35418"/>
    </row>
    <row r="35419" spans="13:13" x14ac:dyDescent="0.25">
      <c r="M35419"/>
    </row>
    <row r="35420" spans="13:13" x14ac:dyDescent="0.25">
      <c r="M35420"/>
    </row>
    <row r="35421" spans="13:13" x14ac:dyDescent="0.25">
      <c r="M35421"/>
    </row>
    <row r="35422" spans="13:13" x14ac:dyDescent="0.25">
      <c r="M35422"/>
    </row>
    <row r="35423" spans="13:13" x14ac:dyDescent="0.25">
      <c r="M35423"/>
    </row>
    <row r="35424" spans="13:13" x14ac:dyDescent="0.25">
      <c r="M35424"/>
    </row>
    <row r="35425" spans="13:13" x14ac:dyDescent="0.25">
      <c r="M35425"/>
    </row>
    <row r="35426" spans="13:13" x14ac:dyDescent="0.25">
      <c r="M35426"/>
    </row>
    <row r="35427" spans="13:13" x14ac:dyDescent="0.25">
      <c r="M35427"/>
    </row>
    <row r="35428" spans="13:13" x14ac:dyDescent="0.25">
      <c r="M35428"/>
    </row>
    <row r="35429" spans="13:13" x14ac:dyDescent="0.25">
      <c r="M35429"/>
    </row>
    <row r="35430" spans="13:13" x14ac:dyDescent="0.25">
      <c r="M35430"/>
    </row>
    <row r="35431" spans="13:13" x14ac:dyDescent="0.25">
      <c r="M35431"/>
    </row>
    <row r="35432" spans="13:13" x14ac:dyDescent="0.25">
      <c r="M35432"/>
    </row>
    <row r="35433" spans="13:13" x14ac:dyDescent="0.25">
      <c r="M35433"/>
    </row>
    <row r="35434" spans="13:13" x14ac:dyDescent="0.25">
      <c r="M35434"/>
    </row>
    <row r="35435" spans="13:13" x14ac:dyDescent="0.25">
      <c r="M35435"/>
    </row>
    <row r="35436" spans="13:13" x14ac:dyDescent="0.25">
      <c r="M35436"/>
    </row>
    <row r="35437" spans="13:13" x14ac:dyDescent="0.25">
      <c r="M35437"/>
    </row>
    <row r="35438" spans="13:13" x14ac:dyDescent="0.25">
      <c r="M35438"/>
    </row>
    <row r="35439" spans="13:13" x14ac:dyDescent="0.25">
      <c r="M35439"/>
    </row>
    <row r="35440" spans="13:13" x14ac:dyDescent="0.25">
      <c r="M35440"/>
    </row>
    <row r="35441" spans="13:13" x14ac:dyDescent="0.25">
      <c r="M35441"/>
    </row>
    <row r="35442" spans="13:13" x14ac:dyDescent="0.25">
      <c r="M35442"/>
    </row>
    <row r="35443" spans="13:13" x14ac:dyDescent="0.25">
      <c r="M35443"/>
    </row>
    <row r="35444" spans="13:13" x14ac:dyDescent="0.25">
      <c r="M35444"/>
    </row>
    <row r="35445" spans="13:13" x14ac:dyDescent="0.25">
      <c r="M35445"/>
    </row>
    <row r="35446" spans="13:13" x14ac:dyDescent="0.25">
      <c r="M35446"/>
    </row>
    <row r="35447" spans="13:13" x14ac:dyDescent="0.25">
      <c r="M35447"/>
    </row>
    <row r="35448" spans="13:13" x14ac:dyDescent="0.25">
      <c r="M35448"/>
    </row>
    <row r="35449" spans="13:13" x14ac:dyDescent="0.25">
      <c r="M35449"/>
    </row>
    <row r="35450" spans="13:13" x14ac:dyDescent="0.25">
      <c r="M35450"/>
    </row>
    <row r="35451" spans="13:13" x14ac:dyDescent="0.25">
      <c r="M35451"/>
    </row>
    <row r="35452" spans="13:13" x14ac:dyDescent="0.25">
      <c r="M35452"/>
    </row>
    <row r="35453" spans="13:13" x14ac:dyDescent="0.25">
      <c r="M35453"/>
    </row>
    <row r="35454" spans="13:13" x14ac:dyDescent="0.25">
      <c r="M35454"/>
    </row>
    <row r="35455" spans="13:13" x14ac:dyDescent="0.25">
      <c r="M35455"/>
    </row>
    <row r="35456" spans="13:13" x14ac:dyDescent="0.25">
      <c r="M35456"/>
    </row>
    <row r="35457" spans="13:13" x14ac:dyDescent="0.25">
      <c r="M35457"/>
    </row>
    <row r="35458" spans="13:13" x14ac:dyDescent="0.25">
      <c r="M35458"/>
    </row>
    <row r="35459" spans="13:13" x14ac:dyDescent="0.25">
      <c r="M35459"/>
    </row>
    <row r="35460" spans="13:13" x14ac:dyDescent="0.25">
      <c r="M35460"/>
    </row>
    <row r="35461" spans="13:13" x14ac:dyDescent="0.25">
      <c r="M35461"/>
    </row>
    <row r="35462" spans="13:13" x14ac:dyDescent="0.25">
      <c r="M35462"/>
    </row>
    <row r="35463" spans="13:13" x14ac:dyDescent="0.25">
      <c r="M35463"/>
    </row>
    <row r="35464" spans="13:13" x14ac:dyDescent="0.25">
      <c r="M35464"/>
    </row>
    <row r="35465" spans="13:13" x14ac:dyDescent="0.25">
      <c r="M35465"/>
    </row>
    <row r="35466" spans="13:13" x14ac:dyDescent="0.25">
      <c r="M35466"/>
    </row>
    <row r="35467" spans="13:13" x14ac:dyDescent="0.25">
      <c r="M35467"/>
    </row>
    <row r="35468" spans="13:13" x14ac:dyDescent="0.25">
      <c r="M35468"/>
    </row>
    <row r="35469" spans="13:13" x14ac:dyDescent="0.25">
      <c r="M35469"/>
    </row>
    <row r="35470" spans="13:13" x14ac:dyDescent="0.25">
      <c r="M35470"/>
    </row>
    <row r="35471" spans="13:13" x14ac:dyDescent="0.25">
      <c r="M35471"/>
    </row>
    <row r="35472" spans="13:13" x14ac:dyDescent="0.25">
      <c r="M35472"/>
    </row>
    <row r="35473" spans="13:13" x14ac:dyDescent="0.25">
      <c r="M35473"/>
    </row>
    <row r="35474" spans="13:13" x14ac:dyDescent="0.25">
      <c r="M35474"/>
    </row>
    <row r="35475" spans="13:13" x14ac:dyDescent="0.25">
      <c r="M35475"/>
    </row>
    <row r="35476" spans="13:13" x14ac:dyDescent="0.25">
      <c r="M35476"/>
    </row>
    <row r="35477" spans="13:13" x14ac:dyDescent="0.25">
      <c r="M35477"/>
    </row>
    <row r="35478" spans="13:13" x14ac:dyDescent="0.25">
      <c r="M35478"/>
    </row>
    <row r="35479" spans="13:13" x14ac:dyDescent="0.25">
      <c r="M35479"/>
    </row>
    <row r="35480" spans="13:13" x14ac:dyDescent="0.25">
      <c r="M35480"/>
    </row>
    <row r="35481" spans="13:13" x14ac:dyDescent="0.25">
      <c r="M35481"/>
    </row>
    <row r="35482" spans="13:13" x14ac:dyDescent="0.25">
      <c r="M35482"/>
    </row>
    <row r="35483" spans="13:13" x14ac:dyDescent="0.25">
      <c r="M35483"/>
    </row>
    <row r="35484" spans="13:13" x14ac:dyDescent="0.25">
      <c r="M35484"/>
    </row>
    <row r="35485" spans="13:13" x14ac:dyDescent="0.25">
      <c r="M35485"/>
    </row>
    <row r="35486" spans="13:13" x14ac:dyDescent="0.25">
      <c r="M35486"/>
    </row>
    <row r="35487" spans="13:13" x14ac:dyDescent="0.25">
      <c r="M35487"/>
    </row>
    <row r="35488" spans="13:13" x14ac:dyDescent="0.25">
      <c r="M35488"/>
    </row>
    <row r="35489" spans="13:13" x14ac:dyDescent="0.25">
      <c r="M35489"/>
    </row>
    <row r="35490" spans="13:13" x14ac:dyDescent="0.25">
      <c r="M35490"/>
    </row>
    <row r="35491" spans="13:13" x14ac:dyDescent="0.25">
      <c r="M35491"/>
    </row>
    <row r="35492" spans="13:13" x14ac:dyDescent="0.25">
      <c r="M35492"/>
    </row>
    <row r="35493" spans="13:13" x14ac:dyDescent="0.25">
      <c r="M35493"/>
    </row>
    <row r="35494" spans="13:13" x14ac:dyDescent="0.25">
      <c r="M35494"/>
    </row>
    <row r="35495" spans="13:13" x14ac:dyDescent="0.25">
      <c r="M35495"/>
    </row>
    <row r="35496" spans="13:13" x14ac:dyDescent="0.25">
      <c r="M35496"/>
    </row>
    <row r="35497" spans="13:13" x14ac:dyDescent="0.25">
      <c r="M35497"/>
    </row>
    <row r="35498" spans="13:13" x14ac:dyDescent="0.25">
      <c r="M35498"/>
    </row>
    <row r="35499" spans="13:13" x14ac:dyDescent="0.25">
      <c r="M35499"/>
    </row>
    <row r="35500" spans="13:13" x14ac:dyDescent="0.25">
      <c r="M35500"/>
    </row>
    <row r="35501" spans="13:13" x14ac:dyDescent="0.25">
      <c r="M35501"/>
    </row>
    <row r="35502" spans="13:13" x14ac:dyDescent="0.25">
      <c r="M35502"/>
    </row>
    <row r="35503" spans="13:13" x14ac:dyDescent="0.25">
      <c r="M35503"/>
    </row>
    <row r="35504" spans="13:13" x14ac:dyDescent="0.25">
      <c r="M35504"/>
    </row>
    <row r="35505" spans="13:13" x14ac:dyDescent="0.25">
      <c r="M35505"/>
    </row>
    <row r="35506" spans="13:13" x14ac:dyDescent="0.25">
      <c r="M35506"/>
    </row>
    <row r="35507" spans="13:13" x14ac:dyDescent="0.25">
      <c r="M35507"/>
    </row>
    <row r="35508" spans="13:13" x14ac:dyDescent="0.25">
      <c r="M35508"/>
    </row>
    <row r="35509" spans="13:13" x14ac:dyDescent="0.25">
      <c r="M35509"/>
    </row>
    <row r="35510" spans="13:13" x14ac:dyDescent="0.25">
      <c r="M35510"/>
    </row>
    <row r="35511" spans="13:13" x14ac:dyDescent="0.25">
      <c r="M35511"/>
    </row>
    <row r="35512" spans="13:13" x14ac:dyDescent="0.25">
      <c r="M35512"/>
    </row>
    <row r="35513" spans="13:13" x14ac:dyDescent="0.25">
      <c r="M35513"/>
    </row>
    <row r="35514" spans="13:13" x14ac:dyDescent="0.25">
      <c r="M35514"/>
    </row>
    <row r="35515" spans="13:13" x14ac:dyDescent="0.25">
      <c r="M35515"/>
    </row>
    <row r="35516" spans="13:13" x14ac:dyDescent="0.25">
      <c r="M35516"/>
    </row>
    <row r="35517" spans="13:13" x14ac:dyDescent="0.25">
      <c r="M35517"/>
    </row>
    <row r="35518" spans="13:13" x14ac:dyDescent="0.25">
      <c r="M35518"/>
    </row>
    <row r="35519" spans="13:13" x14ac:dyDescent="0.25">
      <c r="M35519"/>
    </row>
    <row r="35520" spans="13:13" x14ac:dyDescent="0.25">
      <c r="M35520"/>
    </row>
    <row r="35521" spans="13:13" x14ac:dyDescent="0.25">
      <c r="M35521"/>
    </row>
    <row r="35522" spans="13:13" x14ac:dyDescent="0.25">
      <c r="M35522"/>
    </row>
    <row r="35523" spans="13:13" x14ac:dyDescent="0.25">
      <c r="M35523"/>
    </row>
    <row r="35524" spans="13:13" x14ac:dyDescent="0.25">
      <c r="M35524"/>
    </row>
    <row r="35525" spans="13:13" x14ac:dyDescent="0.25">
      <c r="M35525"/>
    </row>
    <row r="35526" spans="13:13" x14ac:dyDescent="0.25">
      <c r="M35526"/>
    </row>
    <row r="35527" spans="13:13" x14ac:dyDescent="0.25">
      <c r="M35527"/>
    </row>
    <row r="35528" spans="13:13" x14ac:dyDescent="0.25">
      <c r="M35528"/>
    </row>
    <row r="35529" spans="13:13" x14ac:dyDescent="0.25">
      <c r="M35529"/>
    </row>
    <row r="35530" spans="13:13" x14ac:dyDescent="0.25">
      <c r="M35530"/>
    </row>
    <row r="35531" spans="13:13" x14ac:dyDescent="0.25">
      <c r="M35531"/>
    </row>
    <row r="35532" spans="13:13" x14ac:dyDescent="0.25">
      <c r="M35532"/>
    </row>
    <row r="35533" spans="13:13" x14ac:dyDescent="0.25">
      <c r="M35533"/>
    </row>
    <row r="35534" spans="13:13" x14ac:dyDescent="0.25">
      <c r="M35534"/>
    </row>
    <row r="35535" spans="13:13" x14ac:dyDescent="0.25">
      <c r="M35535"/>
    </row>
    <row r="35536" spans="13:13" x14ac:dyDescent="0.25">
      <c r="M35536"/>
    </row>
    <row r="35537" spans="13:13" x14ac:dyDescent="0.25">
      <c r="M35537"/>
    </row>
    <row r="35538" spans="13:13" x14ac:dyDescent="0.25">
      <c r="M35538"/>
    </row>
    <row r="35539" spans="13:13" x14ac:dyDescent="0.25">
      <c r="M35539"/>
    </row>
    <row r="35540" spans="13:13" x14ac:dyDescent="0.25">
      <c r="M35540"/>
    </row>
    <row r="35541" spans="13:13" x14ac:dyDescent="0.25">
      <c r="M35541"/>
    </row>
    <row r="35542" spans="13:13" x14ac:dyDescent="0.25">
      <c r="M35542"/>
    </row>
    <row r="35543" spans="13:13" x14ac:dyDescent="0.25">
      <c r="M35543"/>
    </row>
    <row r="35544" spans="13:13" x14ac:dyDescent="0.25">
      <c r="M35544"/>
    </row>
    <row r="35545" spans="13:13" x14ac:dyDescent="0.25">
      <c r="M35545"/>
    </row>
    <row r="35546" spans="13:13" x14ac:dyDescent="0.25">
      <c r="M35546"/>
    </row>
    <row r="35547" spans="13:13" x14ac:dyDescent="0.25">
      <c r="M35547"/>
    </row>
    <row r="35548" spans="13:13" x14ac:dyDescent="0.25">
      <c r="M35548"/>
    </row>
    <row r="35549" spans="13:13" x14ac:dyDescent="0.25">
      <c r="M35549"/>
    </row>
    <row r="35550" spans="13:13" x14ac:dyDescent="0.25">
      <c r="M35550"/>
    </row>
    <row r="35551" spans="13:13" x14ac:dyDescent="0.25">
      <c r="M35551"/>
    </row>
    <row r="35552" spans="13:13" x14ac:dyDescent="0.25">
      <c r="M35552"/>
    </row>
    <row r="35553" spans="13:13" x14ac:dyDescent="0.25">
      <c r="M35553"/>
    </row>
    <row r="35554" spans="13:13" x14ac:dyDescent="0.25">
      <c r="M35554"/>
    </row>
    <row r="35555" spans="13:13" x14ac:dyDescent="0.25">
      <c r="M35555"/>
    </row>
    <row r="35556" spans="13:13" x14ac:dyDescent="0.25">
      <c r="M35556"/>
    </row>
    <row r="35557" spans="13:13" x14ac:dyDescent="0.25">
      <c r="M35557"/>
    </row>
    <row r="35558" spans="13:13" x14ac:dyDescent="0.25">
      <c r="M35558"/>
    </row>
    <row r="35559" spans="13:13" x14ac:dyDescent="0.25">
      <c r="M35559"/>
    </row>
    <row r="35560" spans="13:13" x14ac:dyDescent="0.25">
      <c r="M35560"/>
    </row>
    <row r="35561" spans="13:13" x14ac:dyDescent="0.25">
      <c r="M35561"/>
    </row>
    <row r="35562" spans="13:13" x14ac:dyDescent="0.25">
      <c r="M35562"/>
    </row>
    <row r="35563" spans="13:13" x14ac:dyDescent="0.25">
      <c r="M35563"/>
    </row>
    <row r="35564" spans="13:13" x14ac:dyDescent="0.25">
      <c r="M35564"/>
    </row>
    <row r="35565" spans="13:13" x14ac:dyDescent="0.25">
      <c r="M35565"/>
    </row>
    <row r="35566" spans="13:13" x14ac:dyDescent="0.25">
      <c r="M35566"/>
    </row>
    <row r="35567" spans="13:13" x14ac:dyDescent="0.25">
      <c r="M35567"/>
    </row>
    <row r="35568" spans="13:13" x14ac:dyDescent="0.25">
      <c r="M35568"/>
    </row>
    <row r="35569" spans="13:13" x14ac:dyDescent="0.25">
      <c r="M35569"/>
    </row>
    <row r="35570" spans="13:13" x14ac:dyDescent="0.25">
      <c r="M35570"/>
    </row>
    <row r="35571" spans="13:13" x14ac:dyDescent="0.25">
      <c r="M35571"/>
    </row>
    <row r="35572" spans="13:13" x14ac:dyDescent="0.25">
      <c r="M35572"/>
    </row>
    <row r="35573" spans="13:13" x14ac:dyDescent="0.25">
      <c r="M35573"/>
    </row>
    <row r="35574" spans="13:13" x14ac:dyDescent="0.25">
      <c r="M35574"/>
    </row>
    <row r="35575" spans="13:13" x14ac:dyDescent="0.25">
      <c r="M35575"/>
    </row>
    <row r="35576" spans="13:13" x14ac:dyDescent="0.25">
      <c r="M35576"/>
    </row>
    <row r="35577" spans="13:13" x14ac:dyDescent="0.25">
      <c r="M35577"/>
    </row>
    <row r="35578" spans="13:13" x14ac:dyDescent="0.25">
      <c r="M35578"/>
    </row>
    <row r="35579" spans="13:13" x14ac:dyDescent="0.25">
      <c r="M35579"/>
    </row>
    <row r="35580" spans="13:13" x14ac:dyDescent="0.25">
      <c r="M35580"/>
    </row>
    <row r="35581" spans="13:13" x14ac:dyDescent="0.25">
      <c r="M35581"/>
    </row>
    <row r="35582" spans="13:13" x14ac:dyDescent="0.25">
      <c r="M35582"/>
    </row>
    <row r="35583" spans="13:13" x14ac:dyDescent="0.25">
      <c r="M35583"/>
    </row>
    <row r="35584" spans="13:13" x14ac:dyDescent="0.25">
      <c r="M35584"/>
    </row>
    <row r="35585" spans="13:13" x14ac:dyDescent="0.25">
      <c r="M35585"/>
    </row>
    <row r="35586" spans="13:13" x14ac:dyDescent="0.25">
      <c r="M35586"/>
    </row>
    <row r="35587" spans="13:13" x14ac:dyDescent="0.25">
      <c r="M35587"/>
    </row>
    <row r="35588" spans="13:13" x14ac:dyDescent="0.25">
      <c r="M35588"/>
    </row>
    <row r="35589" spans="13:13" x14ac:dyDescent="0.25">
      <c r="M35589"/>
    </row>
    <row r="35590" spans="13:13" x14ac:dyDescent="0.25">
      <c r="M35590"/>
    </row>
    <row r="35591" spans="13:13" x14ac:dyDescent="0.25">
      <c r="M35591"/>
    </row>
    <row r="35592" spans="13:13" x14ac:dyDescent="0.25">
      <c r="M35592"/>
    </row>
    <row r="35593" spans="13:13" x14ac:dyDescent="0.25">
      <c r="M35593"/>
    </row>
    <row r="35594" spans="13:13" x14ac:dyDescent="0.25">
      <c r="M35594"/>
    </row>
    <row r="35595" spans="13:13" x14ac:dyDescent="0.25">
      <c r="M35595"/>
    </row>
    <row r="35596" spans="13:13" x14ac:dyDescent="0.25">
      <c r="M35596"/>
    </row>
    <row r="35597" spans="13:13" x14ac:dyDescent="0.25">
      <c r="M35597"/>
    </row>
    <row r="35598" spans="13:13" x14ac:dyDescent="0.25">
      <c r="M35598"/>
    </row>
    <row r="35599" spans="13:13" x14ac:dyDescent="0.25">
      <c r="M35599"/>
    </row>
    <row r="35600" spans="13:13" x14ac:dyDescent="0.25">
      <c r="M35600"/>
    </row>
    <row r="35601" spans="13:13" x14ac:dyDescent="0.25">
      <c r="M35601"/>
    </row>
    <row r="35602" spans="13:13" x14ac:dyDescent="0.25">
      <c r="M35602"/>
    </row>
    <row r="35603" spans="13:13" x14ac:dyDescent="0.25">
      <c r="M35603"/>
    </row>
    <row r="35604" spans="13:13" x14ac:dyDescent="0.25">
      <c r="M35604"/>
    </row>
    <row r="35605" spans="13:13" x14ac:dyDescent="0.25">
      <c r="M35605"/>
    </row>
    <row r="35606" spans="13:13" x14ac:dyDescent="0.25">
      <c r="M35606"/>
    </row>
    <row r="35607" spans="13:13" x14ac:dyDescent="0.25">
      <c r="M35607"/>
    </row>
    <row r="35608" spans="13:13" x14ac:dyDescent="0.25">
      <c r="M35608"/>
    </row>
    <row r="35609" spans="13:13" x14ac:dyDescent="0.25">
      <c r="M35609"/>
    </row>
    <row r="35610" spans="13:13" x14ac:dyDescent="0.25">
      <c r="M35610"/>
    </row>
    <row r="35611" spans="13:13" x14ac:dyDescent="0.25">
      <c r="M35611"/>
    </row>
    <row r="35612" spans="13:13" x14ac:dyDescent="0.25">
      <c r="M35612"/>
    </row>
    <row r="35613" spans="13:13" x14ac:dyDescent="0.25">
      <c r="M35613"/>
    </row>
    <row r="35614" spans="13:13" x14ac:dyDescent="0.25">
      <c r="M35614"/>
    </row>
    <row r="35615" spans="13:13" x14ac:dyDescent="0.25">
      <c r="M35615"/>
    </row>
    <row r="35616" spans="13:13" x14ac:dyDescent="0.25">
      <c r="M35616"/>
    </row>
    <row r="35617" spans="13:13" x14ac:dyDescent="0.25">
      <c r="M35617"/>
    </row>
    <row r="35618" spans="13:13" x14ac:dyDescent="0.25">
      <c r="M35618"/>
    </row>
    <row r="35619" spans="13:13" x14ac:dyDescent="0.25">
      <c r="M35619"/>
    </row>
    <row r="35620" spans="13:13" x14ac:dyDescent="0.25">
      <c r="M35620"/>
    </row>
    <row r="35621" spans="13:13" x14ac:dyDescent="0.25">
      <c r="M35621"/>
    </row>
    <row r="35622" spans="13:13" x14ac:dyDescent="0.25">
      <c r="M35622"/>
    </row>
    <row r="35623" spans="13:13" x14ac:dyDescent="0.25">
      <c r="M35623"/>
    </row>
    <row r="35624" spans="13:13" x14ac:dyDescent="0.25">
      <c r="M35624"/>
    </row>
    <row r="35625" spans="13:13" x14ac:dyDescent="0.25">
      <c r="M35625"/>
    </row>
    <row r="35626" spans="13:13" x14ac:dyDescent="0.25">
      <c r="M35626"/>
    </row>
    <row r="35627" spans="13:13" x14ac:dyDescent="0.25">
      <c r="M35627"/>
    </row>
    <row r="35628" spans="13:13" x14ac:dyDescent="0.25">
      <c r="M35628"/>
    </row>
    <row r="35629" spans="13:13" x14ac:dyDescent="0.25">
      <c r="M35629"/>
    </row>
    <row r="35630" spans="13:13" x14ac:dyDescent="0.25">
      <c r="M35630"/>
    </row>
    <row r="35631" spans="13:13" x14ac:dyDescent="0.25">
      <c r="M35631"/>
    </row>
    <row r="35632" spans="13:13" x14ac:dyDescent="0.25">
      <c r="M35632"/>
    </row>
    <row r="35633" spans="13:13" x14ac:dyDescent="0.25">
      <c r="M35633"/>
    </row>
    <row r="35634" spans="13:13" x14ac:dyDescent="0.25">
      <c r="M35634"/>
    </row>
    <row r="35635" spans="13:13" x14ac:dyDescent="0.25">
      <c r="M35635"/>
    </row>
    <row r="35636" spans="13:13" x14ac:dyDescent="0.25">
      <c r="M35636"/>
    </row>
    <row r="35637" spans="13:13" x14ac:dyDescent="0.25">
      <c r="M35637"/>
    </row>
    <row r="35638" spans="13:13" x14ac:dyDescent="0.25">
      <c r="M35638"/>
    </row>
    <row r="35639" spans="13:13" x14ac:dyDescent="0.25">
      <c r="M35639"/>
    </row>
    <row r="35640" spans="13:13" x14ac:dyDescent="0.25">
      <c r="M35640"/>
    </row>
    <row r="35641" spans="13:13" x14ac:dyDescent="0.25">
      <c r="M35641"/>
    </row>
    <row r="35642" spans="13:13" x14ac:dyDescent="0.25">
      <c r="M35642"/>
    </row>
    <row r="35643" spans="13:13" x14ac:dyDescent="0.25">
      <c r="M35643"/>
    </row>
    <row r="35644" spans="13:13" x14ac:dyDescent="0.25">
      <c r="M35644"/>
    </row>
    <row r="35645" spans="13:13" x14ac:dyDescent="0.25">
      <c r="M35645"/>
    </row>
    <row r="35646" spans="13:13" x14ac:dyDescent="0.25">
      <c r="M35646"/>
    </row>
    <row r="35647" spans="13:13" x14ac:dyDescent="0.25">
      <c r="M35647"/>
    </row>
    <row r="35648" spans="13:13" x14ac:dyDescent="0.25">
      <c r="M35648"/>
    </row>
    <row r="35649" spans="13:13" x14ac:dyDescent="0.25">
      <c r="M35649"/>
    </row>
    <row r="35650" spans="13:13" x14ac:dyDescent="0.25">
      <c r="M35650"/>
    </row>
    <row r="35651" spans="13:13" x14ac:dyDescent="0.25">
      <c r="M35651"/>
    </row>
    <row r="35652" spans="13:13" x14ac:dyDescent="0.25">
      <c r="M35652"/>
    </row>
    <row r="35653" spans="13:13" x14ac:dyDescent="0.25">
      <c r="M35653"/>
    </row>
    <row r="35654" spans="13:13" x14ac:dyDescent="0.25">
      <c r="M35654"/>
    </row>
    <row r="35655" spans="13:13" x14ac:dyDescent="0.25">
      <c r="M35655"/>
    </row>
    <row r="35656" spans="13:13" x14ac:dyDescent="0.25">
      <c r="M35656"/>
    </row>
    <row r="35657" spans="13:13" x14ac:dyDescent="0.25">
      <c r="M35657"/>
    </row>
    <row r="35658" spans="13:13" x14ac:dyDescent="0.25">
      <c r="M35658"/>
    </row>
    <row r="35659" spans="13:13" x14ac:dyDescent="0.25">
      <c r="M35659"/>
    </row>
    <row r="35660" spans="13:13" x14ac:dyDescent="0.25">
      <c r="M35660"/>
    </row>
    <row r="35661" spans="13:13" x14ac:dyDescent="0.25">
      <c r="M35661"/>
    </row>
    <row r="35662" spans="13:13" x14ac:dyDescent="0.25">
      <c r="M35662"/>
    </row>
    <row r="35663" spans="13:13" x14ac:dyDescent="0.25">
      <c r="M35663"/>
    </row>
    <row r="35664" spans="13:13" x14ac:dyDescent="0.25">
      <c r="M35664"/>
    </row>
    <row r="35665" spans="13:13" x14ac:dyDescent="0.25">
      <c r="M35665"/>
    </row>
    <row r="35666" spans="13:13" x14ac:dyDescent="0.25">
      <c r="M35666"/>
    </row>
    <row r="35667" spans="13:13" x14ac:dyDescent="0.25">
      <c r="M35667"/>
    </row>
    <row r="35668" spans="13:13" x14ac:dyDescent="0.25">
      <c r="M35668"/>
    </row>
    <row r="35669" spans="13:13" x14ac:dyDescent="0.25">
      <c r="M35669"/>
    </row>
    <row r="35670" spans="13:13" x14ac:dyDescent="0.25">
      <c r="M35670"/>
    </row>
    <row r="35671" spans="13:13" x14ac:dyDescent="0.25">
      <c r="M35671"/>
    </row>
    <row r="35672" spans="13:13" x14ac:dyDescent="0.25">
      <c r="M35672"/>
    </row>
    <row r="35673" spans="13:13" x14ac:dyDescent="0.25">
      <c r="M35673"/>
    </row>
    <row r="35674" spans="13:13" x14ac:dyDescent="0.25">
      <c r="M35674"/>
    </row>
    <row r="35675" spans="13:13" x14ac:dyDescent="0.25">
      <c r="M35675"/>
    </row>
    <row r="35676" spans="13:13" x14ac:dyDescent="0.25">
      <c r="M35676"/>
    </row>
    <row r="35677" spans="13:13" x14ac:dyDescent="0.25">
      <c r="M35677"/>
    </row>
    <row r="35678" spans="13:13" x14ac:dyDescent="0.25">
      <c r="M35678"/>
    </row>
    <row r="35679" spans="13:13" x14ac:dyDescent="0.25">
      <c r="M35679"/>
    </row>
    <row r="35680" spans="13:13" x14ac:dyDescent="0.25">
      <c r="M35680"/>
    </row>
    <row r="35681" spans="13:13" x14ac:dyDescent="0.25">
      <c r="M35681"/>
    </row>
    <row r="35682" spans="13:13" x14ac:dyDescent="0.25">
      <c r="M35682"/>
    </row>
    <row r="35683" spans="13:13" x14ac:dyDescent="0.25">
      <c r="M35683"/>
    </row>
    <row r="35684" spans="13:13" x14ac:dyDescent="0.25">
      <c r="M35684"/>
    </row>
    <row r="35685" spans="13:13" x14ac:dyDescent="0.25">
      <c r="M35685"/>
    </row>
    <row r="35686" spans="13:13" x14ac:dyDescent="0.25">
      <c r="M35686"/>
    </row>
    <row r="35687" spans="13:13" x14ac:dyDescent="0.25">
      <c r="M35687"/>
    </row>
    <row r="35688" spans="13:13" x14ac:dyDescent="0.25">
      <c r="M35688"/>
    </row>
    <row r="35689" spans="13:13" x14ac:dyDescent="0.25">
      <c r="M35689"/>
    </row>
    <row r="35690" spans="13:13" x14ac:dyDescent="0.25">
      <c r="M35690"/>
    </row>
    <row r="35691" spans="13:13" x14ac:dyDescent="0.25">
      <c r="M35691"/>
    </row>
    <row r="35692" spans="13:13" x14ac:dyDescent="0.25">
      <c r="M35692"/>
    </row>
    <row r="35693" spans="13:13" x14ac:dyDescent="0.25">
      <c r="M35693"/>
    </row>
    <row r="35694" spans="13:13" x14ac:dyDescent="0.25">
      <c r="M35694"/>
    </row>
    <row r="35695" spans="13:13" x14ac:dyDescent="0.25">
      <c r="M35695"/>
    </row>
    <row r="35696" spans="13:13" x14ac:dyDescent="0.25">
      <c r="M35696"/>
    </row>
    <row r="35697" spans="13:13" x14ac:dyDescent="0.25">
      <c r="M35697"/>
    </row>
    <row r="35698" spans="13:13" x14ac:dyDescent="0.25">
      <c r="M35698"/>
    </row>
    <row r="35699" spans="13:13" x14ac:dyDescent="0.25">
      <c r="M35699"/>
    </row>
    <row r="35700" spans="13:13" x14ac:dyDescent="0.25">
      <c r="M35700"/>
    </row>
    <row r="35701" spans="13:13" x14ac:dyDescent="0.25">
      <c r="M35701"/>
    </row>
    <row r="35702" spans="13:13" x14ac:dyDescent="0.25">
      <c r="M35702"/>
    </row>
    <row r="35703" spans="13:13" x14ac:dyDescent="0.25">
      <c r="M35703"/>
    </row>
    <row r="35704" spans="13:13" x14ac:dyDescent="0.25">
      <c r="M35704"/>
    </row>
    <row r="35705" spans="13:13" x14ac:dyDescent="0.25">
      <c r="M35705"/>
    </row>
    <row r="35706" spans="13:13" x14ac:dyDescent="0.25">
      <c r="M35706"/>
    </row>
    <row r="35707" spans="13:13" x14ac:dyDescent="0.25">
      <c r="M35707"/>
    </row>
    <row r="35708" spans="13:13" x14ac:dyDescent="0.25">
      <c r="M35708"/>
    </row>
    <row r="35709" spans="13:13" x14ac:dyDescent="0.25">
      <c r="M35709"/>
    </row>
    <row r="35710" spans="13:13" x14ac:dyDescent="0.25">
      <c r="M35710"/>
    </row>
    <row r="35711" spans="13:13" x14ac:dyDescent="0.25">
      <c r="M35711"/>
    </row>
    <row r="35712" spans="13:13" x14ac:dyDescent="0.25">
      <c r="M35712"/>
    </row>
    <row r="35713" spans="13:13" x14ac:dyDescent="0.25">
      <c r="M35713"/>
    </row>
    <row r="35714" spans="13:13" x14ac:dyDescent="0.25">
      <c r="M35714"/>
    </row>
    <row r="35715" spans="13:13" x14ac:dyDescent="0.25">
      <c r="M35715"/>
    </row>
    <row r="35716" spans="13:13" x14ac:dyDescent="0.25">
      <c r="M35716"/>
    </row>
    <row r="35717" spans="13:13" x14ac:dyDescent="0.25">
      <c r="M35717"/>
    </row>
    <row r="35718" spans="13:13" x14ac:dyDescent="0.25">
      <c r="M35718"/>
    </row>
    <row r="35719" spans="13:13" x14ac:dyDescent="0.25">
      <c r="M35719"/>
    </row>
    <row r="35720" spans="13:13" x14ac:dyDescent="0.25">
      <c r="M35720"/>
    </row>
    <row r="35721" spans="13:13" x14ac:dyDescent="0.25">
      <c r="M35721"/>
    </row>
    <row r="35722" spans="13:13" x14ac:dyDescent="0.25">
      <c r="M35722"/>
    </row>
    <row r="35723" spans="13:13" x14ac:dyDescent="0.25">
      <c r="M35723"/>
    </row>
    <row r="35724" spans="13:13" x14ac:dyDescent="0.25">
      <c r="M35724"/>
    </row>
    <row r="35725" spans="13:13" x14ac:dyDescent="0.25">
      <c r="M35725"/>
    </row>
    <row r="35726" spans="13:13" x14ac:dyDescent="0.25">
      <c r="M35726"/>
    </row>
    <row r="35727" spans="13:13" x14ac:dyDescent="0.25">
      <c r="M35727"/>
    </row>
    <row r="35728" spans="13:13" x14ac:dyDescent="0.25">
      <c r="M35728"/>
    </row>
    <row r="35729" spans="13:13" x14ac:dyDescent="0.25">
      <c r="M35729"/>
    </row>
    <row r="35730" spans="13:13" x14ac:dyDescent="0.25">
      <c r="M35730"/>
    </row>
    <row r="35731" spans="13:13" x14ac:dyDescent="0.25">
      <c r="M35731"/>
    </row>
    <row r="35732" spans="13:13" x14ac:dyDescent="0.25">
      <c r="M35732"/>
    </row>
    <row r="35733" spans="13:13" x14ac:dyDescent="0.25">
      <c r="M35733"/>
    </row>
    <row r="35734" spans="13:13" x14ac:dyDescent="0.25">
      <c r="M35734"/>
    </row>
    <row r="35735" spans="13:13" x14ac:dyDescent="0.25">
      <c r="M35735"/>
    </row>
    <row r="35736" spans="13:13" x14ac:dyDescent="0.25">
      <c r="M35736"/>
    </row>
    <row r="35737" spans="13:13" x14ac:dyDescent="0.25">
      <c r="M35737"/>
    </row>
    <row r="35738" spans="13:13" x14ac:dyDescent="0.25">
      <c r="M35738"/>
    </row>
    <row r="35739" spans="13:13" x14ac:dyDescent="0.25">
      <c r="M35739"/>
    </row>
    <row r="35740" spans="13:13" x14ac:dyDescent="0.25">
      <c r="M35740"/>
    </row>
    <row r="35741" spans="13:13" x14ac:dyDescent="0.25">
      <c r="M35741"/>
    </row>
    <row r="35742" spans="13:13" x14ac:dyDescent="0.25">
      <c r="M35742"/>
    </row>
    <row r="35743" spans="13:13" x14ac:dyDescent="0.25">
      <c r="M35743"/>
    </row>
    <row r="35744" spans="13:13" x14ac:dyDescent="0.25">
      <c r="M35744"/>
    </row>
    <row r="35745" spans="13:13" x14ac:dyDescent="0.25">
      <c r="M35745"/>
    </row>
    <row r="35746" spans="13:13" x14ac:dyDescent="0.25">
      <c r="M35746"/>
    </row>
    <row r="35747" spans="13:13" x14ac:dyDescent="0.25">
      <c r="M35747"/>
    </row>
    <row r="35748" spans="13:13" x14ac:dyDescent="0.25">
      <c r="M35748"/>
    </row>
    <row r="35749" spans="13:13" x14ac:dyDescent="0.25">
      <c r="M35749"/>
    </row>
    <row r="35750" spans="13:13" x14ac:dyDescent="0.25">
      <c r="M35750"/>
    </row>
    <row r="35751" spans="13:13" x14ac:dyDescent="0.25">
      <c r="M35751"/>
    </row>
    <row r="35752" spans="13:13" x14ac:dyDescent="0.25">
      <c r="M35752"/>
    </row>
    <row r="35753" spans="13:13" x14ac:dyDescent="0.25">
      <c r="M35753"/>
    </row>
    <row r="35754" spans="13:13" x14ac:dyDescent="0.25">
      <c r="M35754"/>
    </row>
    <row r="35755" spans="13:13" x14ac:dyDescent="0.25">
      <c r="M35755"/>
    </row>
    <row r="35756" spans="13:13" x14ac:dyDescent="0.25">
      <c r="M35756"/>
    </row>
    <row r="35757" spans="13:13" x14ac:dyDescent="0.25">
      <c r="M35757"/>
    </row>
    <row r="35758" spans="13:13" x14ac:dyDescent="0.25">
      <c r="M35758"/>
    </row>
    <row r="35759" spans="13:13" x14ac:dyDescent="0.25">
      <c r="M35759"/>
    </row>
    <row r="35760" spans="13:13" x14ac:dyDescent="0.25">
      <c r="M35760"/>
    </row>
    <row r="35761" spans="13:13" x14ac:dyDescent="0.25">
      <c r="M35761"/>
    </row>
    <row r="35762" spans="13:13" x14ac:dyDescent="0.25">
      <c r="M35762"/>
    </row>
    <row r="35763" spans="13:13" x14ac:dyDescent="0.25">
      <c r="M35763"/>
    </row>
    <row r="35764" spans="13:13" x14ac:dyDescent="0.25">
      <c r="M35764"/>
    </row>
    <row r="35765" spans="13:13" x14ac:dyDescent="0.25">
      <c r="M35765"/>
    </row>
    <row r="35766" spans="13:13" x14ac:dyDescent="0.25">
      <c r="M35766"/>
    </row>
    <row r="35767" spans="13:13" x14ac:dyDescent="0.25">
      <c r="M35767"/>
    </row>
    <row r="35768" spans="13:13" x14ac:dyDescent="0.25">
      <c r="M35768"/>
    </row>
    <row r="35769" spans="13:13" x14ac:dyDescent="0.25">
      <c r="M35769"/>
    </row>
    <row r="35770" spans="13:13" x14ac:dyDescent="0.25">
      <c r="M35770"/>
    </row>
    <row r="35771" spans="13:13" x14ac:dyDescent="0.25">
      <c r="M35771"/>
    </row>
    <row r="35772" spans="13:13" x14ac:dyDescent="0.25">
      <c r="M35772"/>
    </row>
    <row r="35773" spans="13:13" x14ac:dyDescent="0.25">
      <c r="M35773"/>
    </row>
    <row r="35774" spans="13:13" x14ac:dyDescent="0.25">
      <c r="M35774"/>
    </row>
    <row r="35775" spans="13:13" x14ac:dyDescent="0.25">
      <c r="M35775"/>
    </row>
    <row r="35776" spans="13:13" x14ac:dyDescent="0.25">
      <c r="M35776"/>
    </row>
    <row r="35777" spans="13:13" x14ac:dyDescent="0.25">
      <c r="M35777"/>
    </row>
    <row r="35778" spans="13:13" x14ac:dyDescent="0.25">
      <c r="M35778"/>
    </row>
    <row r="35779" spans="13:13" x14ac:dyDescent="0.25">
      <c r="M35779"/>
    </row>
    <row r="35780" spans="13:13" x14ac:dyDescent="0.25">
      <c r="M35780"/>
    </row>
    <row r="35781" spans="13:13" x14ac:dyDescent="0.25">
      <c r="M35781"/>
    </row>
    <row r="35782" spans="13:13" x14ac:dyDescent="0.25">
      <c r="M35782"/>
    </row>
    <row r="35783" spans="13:13" x14ac:dyDescent="0.25">
      <c r="M35783"/>
    </row>
    <row r="35784" spans="13:13" x14ac:dyDescent="0.25">
      <c r="M35784"/>
    </row>
    <row r="35785" spans="13:13" x14ac:dyDescent="0.25">
      <c r="M35785"/>
    </row>
    <row r="35786" spans="13:13" x14ac:dyDescent="0.25">
      <c r="M35786"/>
    </row>
    <row r="35787" spans="13:13" x14ac:dyDescent="0.25">
      <c r="M35787"/>
    </row>
    <row r="35788" spans="13:13" x14ac:dyDescent="0.25">
      <c r="M35788"/>
    </row>
    <row r="35789" spans="13:13" x14ac:dyDescent="0.25">
      <c r="M35789"/>
    </row>
    <row r="35790" spans="13:13" x14ac:dyDescent="0.25">
      <c r="M35790"/>
    </row>
    <row r="35791" spans="13:13" x14ac:dyDescent="0.25">
      <c r="M35791"/>
    </row>
    <row r="35792" spans="13:13" x14ac:dyDescent="0.25">
      <c r="M35792"/>
    </row>
    <row r="35793" spans="13:13" x14ac:dyDescent="0.25">
      <c r="M35793"/>
    </row>
    <row r="35794" spans="13:13" x14ac:dyDescent="0.25">
      <c r="M35794"/>
    </row>
    <row r="35795" spans="13:13" x14ac:dyDescent="0.25">
      <c r="M35795"/>
    </row>
    <row r="35796" spans="13:13" x14ac:dyDescent="0.25">
      <c r="M35796"/>
    </row>
    <row r="35797" spans="13:13" x14ac:dyDescent="0.25">
      <c r="M35797"/>
    </row>
    <row r="35798" spans="13:13" x14ac:dyDescent="0.25">
      <c r="M35798"/>
    </row>
    <row r="35799" spans="13:13" x14ac:dyDescent="0.25">
      <c r="M35799"/>
    </row>
    <row r="35800" spans="13:13" x14ac:dyDescent="0.25">
      <c r="M35800"/>
    </row>
    <row r="35801" spans="13:13" x14ac:dyDescent="0.25">
      <c r="M35801"/>
    </row>
    <row r="35802" spans="13:13" x14ac:dyDescent="0.25">
      <c r="M35802"/>
    </row>
    <row r="35803" spans="13:13" x14ac:dyDescent="0.25">
      <c r="M35803"/>
    </row>
    <row r="35804" spans="13:13" x14ac:dyDescent="0.25">
      <c r="M35804"/>
    </row>
    <row r="35805" spans="13:13" x14ac:dyDescent="0.25">
      <c r="M35805"/>
    </row>
    <row r="35806" spans="13:13" x14ac:dyDescent="0.25">
      <c r="M35806"/>
    </row>
    <row r="35807" spans="13:13" x14ac:dyDescent="0.25">
      <c r="M35807"/>
    </row>
    <row r="35808" spans="13:13" x14ac:dyDescent="0.25">
      <c r="M35808"/>
    </row>
    <row r="35809" spans="13:13" x14ac:dyDescent="0.25">
      <c r="M35809"/>
    </row>
    <row r="35810" spans="13:13" x14ac:dyDescent="0.25">
      <c r="M35810"/>
    </row>
    <row r="35811" spans="13:13" x14ac:dyDescent="0.25">
      <c r="M35811"/>
    </row>
    <row r="35812" spans="13:13" x14ac:dyDescent="0.25">
      <c r="M35812"/>
    </row>
    <row r="35813" spans="13:13" x14ac:dyDescent="0.25">
      <c r="M35813"/>
    </row>
    <row r="35814" spans="13:13" x14ac:dyDescent="0.25">
      <c r="M35814"/>
    </row>
    <row r="35815" spans="13:13" x14ac:dyDescent="0.25">
      <c r="M35815"/>
    </row>
    <row r="35816" spans="13:13" x14ac:dyDescent="0.25">
      <c r="M35816"/>
    </row>
    <row r="35817" spans="13:13" x14ac:dyDescent="0.25">
      <c r="M35817"/>
    </row>
    <row r="35818" spans="13:13" x14ac:dyDescent="0.25">
      <c r="M35818"/>
    </row>
    <row r="35819" spans="13:13" x14ac:dyDescent="0.25">
      <c r="M35819"/>
    </row>
    <row r="35820" spans="13:13" x14ac:dyDescent="0.25">
      <c r="M35820"/>
    </row>
    <row r="35821" spans="13:13" x14ac:dyDescent="0.25">
      <c r="M35821"/>
    </row>
    <row r="35822" spans="13:13" x14ac:dyDescent="0.25">
      <c r="M35822"/>
    </row>
    <row r="35823" spans="13:13" x14ac:dyDescent="0.25">
      <c r="M35823"/>
    </row>
    <row r="35824" spans="13:13" x14ac:dyDescent="0.25">
      <c r="M35824"/>
    </row>
    <row r="35825" spans="13:13" x14ac:dyDescent="0.25">
      <c r="M35825"/>
    </row>
    <row r="35826" spans="13:13" x14ac:dyDescent="0.25">
      <c r="M35826"/>
    </row>
    <row r="35827" spans="13:13" x14ac:dyDescent="0.25">
      <c r="M35827"/>
    </row>
    <row r="35828" spans="13:13" x14ac:dyDescent="0.25">
      <c r="M35828"/>
    </row>
    <row r="35829" spans="13:13" x14ac:dyDescent="0.25">
      <c r="M35829"/>
    </row>
    <row r="35830" spans="13:13" x14ac:dyDescent="0.25">
      <c r="M35830"/>
    </row>
    <row r="35831" spans="13:13" x14ac:dyDescent="0.25">
      <c r="M35831"/>
    </row>
    <row r="35832" spans="13:13" x14ac:dyDescent="0.25">
      <c r="M35832"/>
    </row>
    <row r="35833" spans="13:13" x14ac:dyDescent="0.25">
      <c r="M35833"/>
    </row>
    <row r="35834" spans="13:13" x14ac:dyDescent="0.25">
      <c r="M35834"/>
    </row>
    <row r="35835" spans="13:13" x14ac:dyDescent="0.25">
      <c r="M35835"/>
    </row>
    <row r="35836" spans="13:13" x14ac:dyDescent="0.25">
      <c r="M35836"/>
    </row>
    <row r="35837" spans="13:13" x14ac:dyDescent="0.25">
      <c r="M35837"/>
    </row>
    <row r="35838" spans="13:13" x14ac:dyDescent="0.25">
      <c r="M35838"/>
    </row>
    <row r="35839" spans="13:13" x14ac:dyDescent="0.25">
      <c r="M35839"/>
    </row>
    <row r="35840" spans="13:13" x14ac:dyDescent="0.25">
      <c r="M35840"/>
    </row>
    <row r="35841" spans="13:13" x14ac:dyDescent="0.25">
      <c r="M35841"/>
    </row>
    <row r="35842" spans="13:13" x14ac:dyDescent="0.25">
      <c r="M35842"/>
    </row>
    <row r="35843" spans="13:13" x14ac:dyDescent="0.25">
      <c r="M35843"/>
    </row>
    <row r="35844" spans="13:13" x14ac:dyDescent="0.25">
      <c r="M35844"/>
    </row>
    <row r="35845" spans="13:13" x14ac:dyDescent="0.25">
      <c r="M35845"/>
    </row>
    <row r="35846" spans="13:13" x14ac:dyDescent="0.25">
      <c r="M35846"/>
    </row>
    <row r="35847" spans="13:13" x14ac:dyDescent="0.25">
      <c r="M35847"/>
    </row>
    <row r="35848" spans="13:13" x14ac:dyDescent="0.25">
      <c r="M35848"/>
    </row>
    <row r="35849" spans="13:13" x14ac:dyDescent="0.25">
      <c r="M35849"/>
    </row>
    <row r="35850" spans="13:13" x14ac:dyDescent="0.25">
      <c r="M35850"/>
    </row>
    <row r="35851" spans="13:13" x14ac:dyDescent="0.25">
      <c r="M35851"/>
    </row>
    <row r="35852" spans="13:13" x14ac:dyDescent="0.25">
      <c r="M35852"/>
    </row>
    <row r="35853" spans="13:13" x14ac:dyDescent="0.25">
      <c r="M35853"/>
    </row>
    <row r="35854" spans="13:13" x14ac:dyDescent="0.25">
      <c r="M35854"/>
    </row>
    <row r="35855" spans="13:13" x14ac:dyDescent="0.25">
      <c r="M35855"/>
    </row>
    <row r="35856" spans="13:13" x14ac:dyDescent="0.25">
      <c r="M35856"/>
    </row>
    <row r="35857" spans="13:13" x14ac:dyDescent="0.25">
      <c r="M35857"/>
    </row>
    <row r="35858" spans="13:13" x14ac:dyDescent="0.25">
      <c r="M35858"/>
    </row>
    <row r="35859" spans="13:13" x14ac:dyDescent="0.25">
      <c r="M35859"/>
    </row>
    <row r="35860" spans="13:13" x14ac:dyDescent="0.25">
      <c r="M35860"/>
    </row>
    <row r="35861" spans="13:13" x14ac:dyDescent="0.25">
      <c r="M35861"/>
    </row>
    <row r="35862" spans="13:13" x14ac:dyDescent="0.25">
      <c r="M35862"/>
    </row>
    <row r="35863" spans="13:13" x14ac:dyDescent="0.25">
      <c r="M35863"/>
    </row>
    <row r="35864" spans="13:13" x14ac:dyDescent="0.25">
      <c r="M35864"/>
    </row>
    <row r="35865" spans="13:13" x14ac:dyDescent="0.25">
      <c r="M35865"/>
    </row>
    <row r="35866" spans="13:13" x14ac:dyDescent="0.25">
      <c r="M35866"/>
    </row>
    <row r="35867" spans="13:13" x14ac:dyDescent="0.25">
      <c r="M35867"/>
    </row>
    <row r="35868" spans="13:13" x14ac:dyDescent="0.25">
      <c r="M35868"/>
    </row>
    <row r="35869" spans="13:13" x14ac:dyDescent="0.25">
      <c r="M35869"/>
    </row>
    <row r="35870" spans="13:13" x14ac:dyDescent="0.25">
      <c r="M35870"/>
    </row>
    <row r="35871" spans="13:13" x14ac:dyDescent="0.25">
      <c r="M35871"/>
    </row>
    <row r="35872" spans="13:13" x14ac:dyDescent="0.25">
      <c r="M35872"/>
    </row>
    <row r="35873" spans="13:13" x14ac:dyDescent="0.25">
      <c r="M35873"/>
    </row>
    <row r="35874" spans="13:13" x14ac:dyDescent="0.25">
      <c r="M35874"/>
    </row>
    <row r="35875" spans="13:13" x14ac:dyDescent="0.25">
      <c r="M35875"/>
    </row>
    <row r="35876" spans="13:13" x14ac:dyDescent="0.25">
      <c r="M35876"/>
    </row>
    <row r="35877" spans="13:13" x14ac:dyDescent="0.25">
      <c r="M35877"/>
    </row>
    <row r="35878" spans="13:13" x14ac:dyDescent="0.25">
      <c r="M35878"/>
    </row>
    <row r="35879" spans="13:13" x14ac:dyDescent="0.25">
      <c r="M35879"/>
    </row>
    <row r="35880" spans="13:13" x14ac:dyDescent="0.25">
      <c r="M35880"/>
    </row>
    <row r="35881" spans="13:13" x14ac:dyDescent="0.25">
      <c r="M35881"/>
    </row>
    <row r="35882" spans="13:13" x14ac:dyDescent="0.25">
      <c r="M35882"/>
    </row>
    <row r="35883" spans="13:13" x14ac:dyDescent="0.25">
      <c r="M35883"/>
    </row>
    <row r="35884" spans="13:13" x14ac:dyDescent="0.25">
      <c r="M35884"/>
    </row>
    <row r="35885" spans="13:13" x14ac:dyDescent="0.25">
      <c r="M35885"/>
    </row>
    <row r="35886" spans="13:13" x14ac:dyDescent="0.25">
      <c r="M35886"/>
    </row>
    <row r="35887" spans="13:13" x14ac:dyDescent="0.25">
      <c r="M35887"/>
    </row>
    <row r="35888" spans="13:13" x14ac:dyDescent="0.25">
      <c r="M35888"/>
    </row>
    <row r="35889" spans="13:13" x14ac:dyDescent="0.25">
      <c r="M35889"/>
    </row>
    <row r="35890" spans="13:13" x14ac:dyDescent="0.25">
      <c r="M35890"/>
    </row>
    <row r="35891" spans="13:13" x14ac:dyDescent="0.25">
      <c r="M35891"/>
    </row>
    <row r="35892" spans="13:13" x14ac:dyDescent="0.25">
      <c r="M35892"/>
    </row>
    <row r="35893" spans="13:13" x14ac:dyDescent="0.25">
      <c r="M35893"/>
    </row>
    <row r="35894" spans="13:13" x14ac:dyDescent="0.25">
      <c r="M35894"/>
    </row>
    <row r="35895" spans="13:13" x14ac:dyDescent="0.25">
      <c r="M35895"/>
    </row>
    <row r="35896" spans="13:13" x14ac:dyDescent="0.25">
      <c r="M35896"/>
    </row>
    <row r="35897" spans="13:13" x14ac:dyDescent="0.25">
      <c r="M35897"/>
    </row>
    <row r="35898" spans="13:13" x14ac:dyDescent="0.25">
      <c r="M35898"/>
    </row>
    <row r="35899" spans="13:13" x14ac:dyDescent="0.25">
      <c r="M35899"/>
    </row>
    <row r="35900" spans="13:13" x14ac:dyDescent="0.25">
      <c r="M35900"/>
    </row>
    <row r="35901" spans="13:13" x14ac:dyDescent="0.25">
      <c r="M35901"/>
    </row>
    <row r="35902" spans="13:13" x14ac:dyDescent="0.25">
      <c r="M35902"/>
    </row>
    <row r="35903" spans="13:13" x14ac:dyDescent="0.25">
      <c r="M35903"/>
    </row>
    <row r="35904" spans="13:13" x14ac:dyDescent="0.25">
      <c r="M35904"/>
    </row>
    <row r="35905" spans="13:13" x14ac:dyDescent="0.25">
      <c r="M35905"/>
    </row>
    <row r="35906" spans="13:13" x14ac:dyDescent="0.25">
      <c r="M35906"/>
    </row>
    <row r="35907" spans="13:13" x14ac:dyDescent="0.25">
      <c r="M35907"/>
    </row>
    <row r="35908" spans="13:13" x14ac:dyDescent="0.25">
      <c r="M35908"/>
    </row>
    <row r="35909" spans="13:13" x14ac:dyDescent="0.25">
      <c r="M35909"/>
    </row>
    <row r="35910" spans="13:13" x14ac:dyDescent="0.25">
      <c r="M35910"/>
    </row>
    <row r="35911" spans="13:13" x14ac:dyDescent="0.25">
      <c r="M35911"/>
    </row>
    <row r="35912" spans="13:13" x14ac:dyDescent="0.25">
      <c r="M35912"/>
    </row>
    <row r="35913" spans="13:13" x14ac:dyDescent="0.25">
      <c r="M35913"/>
    </row>
    <row r="35914" spans="13:13" x14ac:dyDescent="0.25">
      <c r="M35914"/>
    </row>
    <row r="35915" spans="13:13" x14ac:dyDescent="0.25">
      <c r="M35915"/>
    </row>
    <row r="35916" spans="13:13" x14ac:dyDescent="0.25">
      <c r="M35916"/>
    </row>
    <row r="35917" spans="13:13" x14ac:dyDescent="0.25">
      <c r="M35917"/>
    </row>
    <row r="35918" spans="13:13" x14ac:dyDescent="0.25">
      <c r="M35918"/>
    </row>
    <row r="35919" spans="13:13" x14ac:dyDescent="0.25">
      <c r="M35919"/>
    </row>
    <row r="35920" spans="13:13" x14ac:dyDescent="0.25">
      <c r="M35920"/>
    </row>
    <row r="35921" spans="13:13" x14ac:dyDescent="0.25">
      <c r="M35921"/>
    </row>
    <row r="35922" spans="13:13" x14ac:dyDescent="0.25">
      <c r="M35922"/>
    </row>
    <row r="35923" spans="13:13" x14ac:dyDescent="0.25">
      <c r="M35923"/>
    </row>
    <row r="35924" spans="13:13" x14ac:dyDescent="0.25">
      <c r="M35924"/>
    </row>
    <row r="35925" spans="13:13" x14ac:dyDescent="0.25">
      <c r="M35925"/>
    </row>
    <row r="35926" spans="13:13" x14ac:dyDescent="0.25">
      <c r="M35926"/>
    </row>
    <row r="35927" spans="13:13" x14ac:dyDescent="0.25">
      <c r="M35927"/>
    </row>
    <row r="35928" spans="13:13" x14ac:dyDescent="0.25">
      <c r="M35928"/>
    </row>
    <row r="35929" spans="13:13" x14ac:dyDescent="0.25">
      <c r="M35929"/>
    </row>
    <row r="35930" spans="13:13" x14ac:dyDescent="0.25">
      <c r="M35930"/>
    </row>
    <row r="35931" spans="13:13" x14ac:dyDescent="0.25">
      <c r="M35931"/>
    </row>
    <row r="35932" spans="13:13" x14ac:dyDescent="0.25">
      <c r="M35932"/>
    </row>
    <row r="35933" spans="13:13" x14ac:dyDescent="0.25">
      <c r="M35933"/>
    </row>
    <row r="35934" spans="13:13" x14ac:dyDescent="0.25">
      <c r="M35934"/>
    </row>
    <row r="35935" spans="13:13" x14ac:dyDescent="0.25">
      <c r="M35935"/>
    </row>
    <row r="35936" spans="13:13" x14ac:dyDescent="0.25">
      <c r="M35936"/>
    </row>
    <row r="35937" spans="13:13" x14ac:dyDescent="0.25">
      <c r="M35937"/>
    </row>
    <row r="35938" spans="13:13" x14ac:dyDescent="0.25">
      <c r="M35938"/>
    </row>
    <row r="35939" spans="13:13" x14ac:dyDescent="0.25">
      <c r="M35939"/>
    </row>
    <row r="35940" spans="13:13" x14ac:dyDescent="0.25">
      <c r="M35940"/>
    </row>
    <row r="35941" spans="13:13" x14ac:dyDescent="0.25">
      <c r="M35941"/>
    </row>
    <row r="35942" spans="13:13" x14ac:dyDescent="0.25">
      <c r="M35942"/>
    </row>
    <row r="35943" spans="13:13" x14ac:dyDescent="0.25">
      <c r="M35943"/>
    </row>
    <row r="35944" spans="13:13" x14ac:dyDescent="0.25">
      <c r="M35944"/>
    </row>
    <row r="35945" spans="13:13" x14ac:dyDescent="0.25">
      <c r="M35945"/>
    </row>
    <row r="35946" spans="13:13" x14ac:dyDescent="0.25">
      <c r="M35946"/>
    </row>
    <row r="35947" spans="13:13" x14ac:dyDescent="0.25">
      <c r="M35947"/>
    </row>
    <row r="35948" spans="13:13" x14ac:dyDescent="0.25">
      <c r="M35948"/>
    </row>
    <row r="35949" spans="13:13" x14ac:dyDescent="0.25">
      <c r="M35949"/>
    </row>
    <row r="35950" spans="13:13" x14ac:dyDescent="0.25">
      <c r="M35950"/>
    </row>
    <row r="35951" spans="13:13" x14ac:dyDescent="0.25">
      <c r="M35951"/>
    </row>
    <row r="35952" spans="13:13" x14ac:dyDescent="0.25">
      <c r="M35952"/>
    </row>
    <row r="35953" spans="13:13" x14ac:dyDescent="0.25">
      <c r="M35953"/>
    </row>
    <row r="35954" spans="13:13" x14ac:dyDescent="0.25">
      <c r="M35954"/>
    </row>
    <row r="35955" spans="13:13" x14ac:dyDescent="0.25">
      <c r="M35955"/>
    </row>
    <row r="35956" spans="13:13" x14ac:dyDescent="0.25">
      <c r="M35956"/>
    </row>
    <row r="35957" spans="13:13" x14ac:dyDescent="0.25">
      <c r="M35957"/>
    </row>
    <row r="35958" spans="13:13" x14ac:dyDescent="0.25">
      <c r="M35958"/>
    </row>
    <row r="35959" spans="13:13" x14ac:dyDescent="0.25">
      <c r="M35959"/>
    </row>
    <row r="35960" spans="13:13" x14ac:dyDescent="0.25">
      <c r="M35960"/>
    </row>
    <row r="35961" spans="13:13" x14ac:dyDescent="0.25">
      <c r="M35961"/>
    </row>
    <row r="35962" spans="13:13" x14ac:dyDescent="0.25">
      <c r="M35962"/>
    </row>
    <row r="35963" spans="13:13" x14ac:dyDescent="0.25">
      <c r="M35963"/>
    </row>
    <row r="35964" spans="13:13" x14ac:dyDescent="0.25">
      <c r="M35964"/>
    </row>
    <row r="35965" spans="13:13" x14ac:dyDescent="0.25">
      <c r="M35965"/>
    </row>
    <row r="35966" spans="13:13" x14ac:dyDescent="0.25">
      <c r="M35966"/>
    </row>
    <row r="35967" spans="13:13" x14ac:dyDescent="0.25">
      <c r="M35967"/>
    </row>
    <row r="35968" spans="13:13" x14ac:dyDescent="0.25">
      <c r="M35968"/>
    </row>
    <row r="35969" spans="13:13" x14ac:dyDescent="0.25">
      <c r="M35969"/>
    </row>
    <row r="35970" spans="13:13" x14ac:dyDescent="0.25">
      <c r="M35970"/>
    </row>
    <row r="35971" spans="13:13" x14ac:dyDescent="0.25">
      <c r="M35971"/>
    </row>
    <row r="35972" spans="13:13" x14ac:dyDescent="0.25">
      <c r="M35972"/>
    </row>
    <row r="35973" spans="13:13" x14ac:dyDescent="0.25">
      <c r="M35973"/>
    </row>
    <row r="35974" spans="13:13" x14ac:dyDescent="0.25">
      <c r="M35974"/>
    </row>
    <row r="35975" spans="13:13" x14ac:dyDescent="0.25">
      <c r="M35975"/>
    </row>
    <row r="35976" spans="13:13" x14ac:dyDescent="0.25">
      <c r="M35976"/>
    </row>
    <row r="35977" spans="13:13" x14ac:dyDescent="0.25">
      <c r="M35977"/>
    </row>
    <row r="35978" spans="13:13" x14ac:dyDescent="0.25">
      <c r="M35978"/>
    </row>
    <row r="35979" spans="13:13" x14ac:dyDescent="0.25">
      <c r="M35979"/>
    </row>
    <row r="35980" spans="13:13" x14ac:dyDescent="0.25">
      <c r="M35980"/>
    </row>
    <row r="35981" spans="13:13" x14ac:dyDescent="0.25">
      <c r="M35981"/>
    </row>
    <row r="35982" spans="13:13" x14ac:dyDescent="0.25">
      <c r="M35982"/>
    </row>
    <row r="35983" spans="13:13" x14ac:dyDescent="0.25">
      <c r="M35983"/>
    </row>
    <row r="35984" spans="13:13" x14ac:dyDescent="0.25">
      <c r="M35984"/>
    </row>
    <row r="35985" spans="13:13" x14ac:dyDescent="0.25">
      <c r="M35985"/>
    </row>
    <row r="35986" spans="13:13" x14ac:dyDescent="0.25">
      <c r="M35986"/>
    </row>
    <row r="35987" spans="13:13" x14ac:dyDescent="0.25">
      <c r="M35987"/>
    </row>
    <row r="35988" spans="13:13" x14ac:dyDescent="0.25">
      <c r="M35988"/>
    </row>
    <row r="35989" spans="13:13" x14ac:dyDescent="0.25">
      <c r="M35989"/>
    </row>
    <row r="35990" spans="13:13" x14ac:dyDescent="0.25">
      <c r="M35990"/>
    </row>
    <row r="35991" spans="13:13" x14ac:dyDescent="0.25">
      <c r="M35991"/>
    </row>
    <row r="35992" spans="13:13" x14ac:dyDescent="0.25">
      <c r="M35992"/>
    </row>
    <row r="35993" spans="13:13" x14ac:dyDescent="0.25">
      <c r="M35993"/>
    </row>
    <row r="35994" spans="13:13" x14ac:dyDescent="0.25">
      <c r="M35994"/>
    </row>
    <row r="35995" spans="13:13" x14ac:dyDescent="0.25">
      <c r="M35995"/>
    </row>
    <row r="35996" spans="13:13" x14ac:dyDescent="0.25">
      <c r="M35996"/>
    </row>
    <row r="35997" spans="13:13" x14ac:dyDescent="0.25">
      <c r="M35997"/>
    </row>
    <row r="35998" spans="13:13" x14ac:dyDescent="0.25">
      <c r="M35998"/>
    </row>
    <row r="35999" spans="13:13" x14ac:dyDescent="0.25">
      <c r="M35999"/>
    </row>
    <row r="36000" spans="13:13" x14ac:dyDescent="0.25">
      <c r="M36000"/>
    </row>
    <row r="36001" spans="13:13" x14ac:dyDescent="0.25">
      <c r="M36001"/>
    </row>
    <row r="36002" spans="13:13" x14ac:dyDescent="0.25">
      <c r="M36002"/>
    </row>
    <row r="36003" spans="13:13" x14ac:dyDescent="0.25">
      <c r="M36003"/>
    </row>
    <row r="36004" spans="13:13" x14ac:dyDescent="0.25">
      <c r="M36004"/>
    </row>
    <row r="36005" spans="13:13" x14ac:dyDescent="0.25">
      <c r="M36005"/>
    </row>
    <row r="36006" spans="13:13" x14ac:dyDescent="0.25">
      <c r="M36006"/>
    </row>
    <row r="36007" spans="13:13" x14ac:dyDescent="0.25">
      <c r="M36007"/>
    </row>
    <row r="36008" spans="13:13" x14ac:dyDescent="0.25">
      <c r="M36008"/>
    </row>
    <row r="36009" spans="13:13" x14ac:dyDescent="0.25">
      <c r="M36009"/>
    </row>
    <row r="36010" spans="13:13" x14ac:dyDescent="0.25">
      <c r="M36010"/>
    </row>
    <row r="36011" spans="13:13" x14ac:dyDescent="0.25">
      <c r="M36011"/>
    </row>
    <row r="36012" spans="13:13" x14ac:dyDescent="0.25">
      <c r="M36012"/>
    </row>
    <row r="36013" spans="13:13" x14ac:dyDescent="0.25">
      <c r="M36013"/>
    </row>
    <row r="36014" spans="13:13" x14ac:dyDescent="0.25">
      <c r="M36014"/>
    </row>
    <row r="36015" spans="13:13" x14ac:dyDescent="0.25">
      <c r="M36015"/>
    </row>
    <row r="36016" spans="13:13" x14ac:dyDescent="0.25">
      <c r="M36016"/>
    </row>
    <row r="36017" spans="13:13" x14ac:dyDescent="0.25">
      <c r="M36017"/>
    </row>
    <row r="36018" spans="13:13" x14ac:dyDescent="0.25">
      <c r="M36018"/>
    </row>
    <row r="36019" spans="13:13" x14ac:dyDescent="0.25">
      <c r="M36019"/>
    </row>
    <row r="36020" spans="13:13" x14ac:dyDescent="0.25">
      <c r="M36020"/>
    </row>
    <row r="36021" spans="13:13" x14ac:dyDescent="0.25">
      <c r="M36021"/>
    </row>
    <row r="36022" spans="13:13" x14ac:dyDescent="0.25">
      <c r="M36022"/>
    </row>
    <row r="36023" spans="13:13" x14ac:dyDescent="0.25">
      <c r="M36023"/>
    </row>
    <row r="36024" spans="13:13" x14ac:dyDescent="0.25">
      <c r="M36024"/>
    </row>
    <row r="36025" spans="13:13" x14ac:dyDescent="0.25">
      <c r="M36025"/>
    </row>
    <row r="36026" spans="13:13" x14ac:dyDescent="0.25">
      <c r="M36026"/>
    </row>
    <row r="36027" spans="13:13" x14ac:dyDescent="0.25">
      <c r="M36027"/>
    </row>
    <row r="36028" spans="13:13" x14ac:dyDescent="0.25">
      <c r="M36028"/>
    </row>
    <row r="36029" spans="13:13" x14ac:dyDescent="0.25">
      <c r="M36029"/>
    </row>
    <row r="36030" spans="13:13" x14ac:dyDescent="0.25">
      <c r="M36030"/>
    </row>
    <row r="36031" spans="13:13" x14ac:dyDescent="0.25">
      <c r="M36031"/>
    </row>
    <row r="36032" spans="13:13" x14ac:dyDescent="0.25">
      <c r="M36032"/>
    </row>
    <row r="36033" spans="13:13" x14ac:dyDescent="0.25">
      <c r="M36033"/>
    </row>
    <row r="36034" spans="13:13" x14ac:dyDescent="0.25">
      <c r="M36034"/>
    </row>
    <row r="36035" spans="13:13" x14ac:dyDescent="0.25">
      <c r="M36035"/>
    </row>
    <row r="36036" spans="13:13" x14ac:dyDescent="0.25">
      <c r="M36036"/>
    </row>
    <row r="36037" spans="13:13" x14ac:dyDescent="0.25">
      <c r="M36037"/>
    </row>
    <row r="36038" spans="13:13" x14ac:dyDescent="0.25">
      <c r="M36038"/>
    </row>
    <row r="36039" spans="13:13" x14ac:dyDescent="0.25">
      <c r="M36039"/>
    </row>
    <row r="36040" spans="13:13" x14ac:dyDescent="0.25">
      <c r="M36040"/>
    </row>
    <row r="36041" spans="13:13" x14ac:dyDescent="0.25">
      <c r="M36041"/>
    </row>
    <row r="36042" spans="13:13" x14ac:dyDescent="0.25">
      <c r="M36042"/>
    </row>
    <row r="36043" spans="13:13" x14ac:dyDescent="0.25">
      <c r="M36043"/>
    </row>
    <row r="36044" spans="13:13" x14ac:dyDescent="0.25">
      <c r="M36044"/>
    </row>
    <row r="36045" spans="13:13" x14ac:dyDescent="0.25">
      <c r="M36045"/>
    </row>
    <row r="36046" spans="13:13" x14ac:dyDescent="0.25">
      <c r="M36046"/>
    </row>
    <row r="36047" spans="13:13" x14ac:dyDescent="0.25">
      <c r="M36047"/>
    </row>
    <row r="36048" spans="13:13" x14ac:dyDescent="0.25">
      <c r="M36048"/>
    </row>
    <row r="36049" spans="13:13" x14ac:dyDescent="0.25">
      <c r="M36049"/>
    </row>
    <row r="36050" spans="13:13" x14ac:dyDescent="0.25">
      <c r="M36050"/>
    </row>
    <row r="36051" spans="13:13" x14ac:dyDescent="0.25">
      <c r="M36051"/>
    </row>
    <row r="36052" spans="13:13" x14ac:dyDescent="0.25">
      <c r="M36052"/>
    </row>
    <row r="36053" spans="13:13" x14ac:dyDescent="0.25">
      <c r="M36053"/>
    </row>
    <row r="36054" spans="13:13" x14ac:dyDescent="0.25">
      <c r="M36054"/>
    </row>
    <row r="36055" spans="13:13" x14ac:dyDescent="0.25">
      <c r="M36055"/>
    </row>
    <row r="36056" spans="13:13" x14ac:dyDescent="0.25">
      <c r="M36056"/>
    </row>
    <row r="36057" spans="13:13" x14ac:dyDescent="0.25">
      <c r="M36057"/>
    </row>
    <row r="36058" spans="13:13" x14ac:dyDescent="0.25">
      <c r="M36058"/>
    </row>
    <row r="36059" spans="13:13" x14ac:dyDescent="0.25">
      <c r="M36059"/>
    </row>
    <row r="36060" spans="13:13" x14ac:dyDescent="0.25">
      <c r="M36060"/>
    </row>
    <row r="36061" spans="13:13" x14ac:dyDescent="0.25">
      <c r="M36061"/>
    </row>
    <row r="36062" spans="13:13" x14ac:dyDescent="0.25">
      <c r="M36062"/>
    </row>
    <row r="36063" spans="13:13" x14ac:dyDescent="0.25">
      <c r="M36063"/>
    </row>
    <row r="36064" spans="13:13" x14ac:dyDescent="0.25">
      <c r="M36064"/>
    </row>
    <row r="36065" spans="13:13" x14ac:dyDescent="0.25">
      <c r="M36065"/>
    </row>
    <row r="36066" spans="13:13" x14ac:dyDescent="0.25">
      <c r="M36066"/>
    </row>
    <row r="36067" spans="13:13" x14ac:dyDescent="0.25">
      <c r="M36067"/>
    </row>
    <row r="36068" spans="13:13" x14ac:dyDescent="0.25">
      <c r="M36068"/>
    </row>
    <row r="36069" spans="13:13" x14ac:dyDescent="0.25">
      <c r="M36069"/>
    </row>
    <row r="36070" spans="13:13" x14ac:dyDescent="0.25">
      <c r="M36070"/>
    </row>
    <row r="36071" spans="13:13" x14ac:dyDescent="0.25">
      <c r="M36071"/>
    </row>
    <row r="36072" spans="13:13" x14ac:dyDescent="0.25">
      <c r="M36072"/>
    </row>
    <row r="36073" spans="13:13" x14ac:dyDescent="0.25">
      <c r="M36073"/>
    </row>
    <row r="36074" spans="13:13" x14ac:dyDescent="0.25">
      <c r="M36074"/>
    </row>
    <row r="36075" spans="13:13" x14ac:dyDescent="0.25">
      <c r="M36075"/>
    </row>
    <row r="36076" spans="13:13" x14ac:dyDescent="0.25">
      <c r="M36076"/>
    </row>
    <row r="36077" spans="13:13" x14ac:dyDescent="0.25">
      <c r="M36077"/>
    </row>
    <row r="36078" spans="13:13" x14ac:dyDescent="0.25">
      <c r="M36078"/>
    </row>
    <row r="36079" spans="13:13" x14ac:dyDescent="0.25">
      <c r="M36079"/>
    </row>
    <row r="36080" spans="13:13" x14ac:dyDescent="0.25">
      <c r="M36080"/>
    </row>
    <row r="36081" spans="13:13" x14ac:dyDescent="0.25">
      <c r="M36081"/>
    </row>
    <row r="36082" spans="13:13" x14ac:dyDescent="0.25">
      <c r="M36082"/>
    </row>
    <row r="36083" spans="13:13" x14ac:dyDescent="0.25">
      <c r="M36083"/>
    </row>
    <row r="36084" spans="13:13" x14ac:dyDescent="0.25">
      <c r="M36084"/>
    </row>
    <row r="36085" spans="13:13" x14ac:dyDescent="0.25">
      <c r="M36085"/>
    </row>
    <row r="36086" spans="13:13" x14ac:dyDescent="0.25">
      <c r="M36086"/>
    </row>
    <row r="36087" spans="13:13" x14ac:dyDescent="0.25">
      <c r="M36087"/>
    </row>
    <row r="36088" spans="13:13" x14ac:dyDescent="0.25">
      <c r="M36088"/>
    </row>
    <row r="36089" spans="13:13" x14ac:dyDescent="0.25">
      <c r="M36089"/>
    </row>
    <row r="36090" spans="13:13" x14ac:dyDescent="0.25">
      <c r="M36090"/>
    </row>
    <row r="36091" spans="13:13" x14ac:dyDescent="0.25">
      <c r="M36091"/>
    </row>
    <row r="36092" spans="13:13" x14ac:dyDescent="0.25">
      <c r="M36092"/>
    </row>
    <row r="36093" spans="13:13" x14ac:dyDescent="0.25">
      <c r="M36093"/>
    </row>
    <row r="36094" spans="13:13" x14ac:dyDescent="0.25">
      <c r="M36094"/>
    </row>
    <row r="36095" spans="13:13" x14ac:dyDescent="0.25">
      <c r="M36095"/>
    </row>
    <row r="36096" spans="13:13" x14ac:dyDescent="0.25">
      <c r="M36096"/>
    </row>
    <row r="36097" spans="13:13" x14ac:dyDescent="0.25">
      <c r="M36097"/>
    </row>
    <row r="36098" spans="13:13" x14ac:dyDescent="0.25">
      <c r="M36098"/>
    </row>
    <row r="36099" spans="13:13" x14ac:dyDescent="0.25">
      <c r="M36099"/>
    </row>
    <row r="36100" spans="13:13" x14ac:dyDescent="0.25">
      <c r="M36100"/>
    </row>
    <row r="36101" spans="13:13" x14ac:dyDescent="0.25">
      <c r="M36101"/>
    </row>
    <row r="36102" spans="13:13" x14ac:dyDescent="0.25">
      <c r="M36102"/>
    </row>
    <row r="36103" spans="13:13" x14ac:dyDescent="0.25">
      <c r="M36103"/>
    </row>
    <row r="36104" spans="13:13" x14ac:dyDescent="0.25">
      <c r="M36104"/>
    </row>
    <row r="36105" spans="13:13" x14ac:dyDescent="0.25">
      <c r="M36105"/>
    </row>
    <row r="36106" spans="13:13" x14ac:dyDescent="0.25">
      <c r="M36106"/>
    </row>
    <row r="36107" spans="13:13" x14ac:dyDescent="0.25">
      <c r="M36107"/>
    </row>
    <row r="36108" spans="13:13" x14ac:dyDescent="0.25">
      <c r="M36108"/>
    </row>
    <row r="36109" spans="13:13" x14ac:dyDescent="0.25">
      <c r="M36109"/>
    </row>
    <row r="36110" spans="13:13" x14ac:dyDescent="0.25">
      <c r="M36110"/>
    </row>
    <row r="36111" spans="13:13" x14ac:dyDescent="0.25">
      <c r="M36111"/>
    </row>
    <row r="36112" spans="13:13" x14ac:dyDescent="0.25">
      <c r="M36112"/>
    </row>
    <row r="36113" spans="13:13" x14ac:dyDescent="0.25">
      <c r="M36113"/>
    </row>
    <row r="36114" spans="13:13" x14ac:dyDescent="0.25">
      <c r="M36114"/>
    </row>
    <row r="36115" spans="13:13" x14ac:dyDescent="0.25">
      <c r="M36115"/>
    </row>
    <row r="36116" spans="13:13" x14ac:dyDescent="0.25">
      <c r="M36116"/>
    </row>
    <row r="36117" spans="13:13" x14ac:dyDescent="0.25">
      <c r="M36117"/>
    </row>
    <row r="36118" spans="13:13" x14ac:dyDescent="0.25">
      <c r="M36118"/>
    </row>
    <row r="36119" spans="13:13" x14ac:dyDescent="0.25">
      <c r="M36119"/>
    </row>
    <row r="36120" spans="13:13" x14ac:dyDescent="0.25">
      <c r="M36120"/>
    </row>
    <row r="36121" spans="13:13" x14ac:dyDescent="0.25">
      <c r="M36121"/>
    </row>
    <row r="36122" spans="13:13" x14ac:dyDescent="0.25">
      <c r="M36122"/>
    </row>
    <row r="36123" spans="13:13" x14ac:dyDescent="0.25">
      <c r="M36123"/>
    </row>
    <row r="36124" spans="13:13" x14ac:dyDescent="0.25">
      <c r="M36124"/>
    </row>
    <row r="36125" spans="13:13" x14ac:dyDescent="0.25">
      <c r="M36125"/>
    </row>
    <row r="36126" spans="13:13" x14ac:dyDescent="0.25">
      <c r="M36126"/>
    </row>
    <row r="36127" spans="13:13" x14ac:dyDescent="0.25">
      <c r="M36127"/>
    </row>
    <row r="36128" spans="13:13" x14ac:dyDescent="0.25">
      <c r="M36128"/>
    </row>
    <row r="36129" spans="13:13" x14ac:dyDescent="0.25">
      <c r="M36129"/>
    </row>
    <row r="36130" spans="13:13" x14ac:dyDescent="0.25">
      <c r="M36130"/>
    </row>
    <row r="36131" spans="13:13" x14ac:dyDescent="0.25">
      <c r="M36131"/>
    </row>
    <row r="36132" spans="13:13" x14ac:dyDescent="0.25">
      <c r="M36132"/>
    </row>
    <row r="36133" spans="13:13" x14ac:dyDescent="0.25">
      <c r="M36133"/>
    </row>
    <row r="36134" spans="13:13" x14ac:dyDescent="0.25">
      <c r="M36134"/>
    </row>
    <row r="36135" spans="13:13" x14ac:dyDescent="0.25">
      <c r="M36135"/>
    </row>
    <row r="36136" spans="13:13" x14ac:dyDescent="0.25">
      <c r="M36136"/>
    </row>
    <row r="36137" spans="13:13" x14ac:dyDescent="0.25">
      <c r="M36137"/>
    </row>
    <row r="36138" spans="13:13" x14ac:dyDescent="0.25">
      <c r="M36138"/>
    </row>
    <row r="36139" spans="13:13" x14ac:dyDescent="0.25">
      <c r="M36139"/>
    </row>
    <row r="36140" spans="13:13" x14ac:dyDescent="0.25">
      <c r="M36140"/>
    </row>
    <row r="36141" spans="13:13" x14ac:dyDescent="0.25">
      <c r="M36141"/>
    </row>
    <row r="36142" spans="13:13" x14ac:dyDescent="0.25">
      <c r="M36142"/>
    </row>
    <row r="36143" spans="13:13" x14ac:dyDescent="0.25">
      <c r="M36143"/>
    </row>
    <row r="36144" spans="13:13" x14ac:dyDescent="0.25">
      <c r="M36144"/>
    </row>
    <row r="36145" spans="13:13" x14ac:dyDescent="0.25">
      <c r="M36145"/>
    </row>
    <row r="36146" spans="13:13" x14ac:dyDescent="0.25">
      <c r="M36146"/>
    </row>
    <row r="36147" spans="13:13" x14ac:dyDescent="0.25">
      <c r="M36147"/>
    </row>
    <row r="36148" spans="13:13" x14ac:dyDescent="0.25">
      <c r="M36148"/>
    </row>
    <row r="36149" spans="13:13" x14ac:dyDescent="0.25">
      <c r="M36149"/>
    </row>
    <row r="36150" spans="13:13" x14ac:dyDescent="0.25">
      <c r="M36150"/>
    </row>
    <row r="36151" spans="13:13" x14ac:dyDescent="0.25">
      <c r="M36151"/>
    </row>
    <row r="36152" spans="13:13" x14ac:dyDescent="0.25">
      <c r="M36152"/>
    </row>
    <row r="36153" spans="13:13" x14ac:dyDescent="0.25">
      <c r="M36153"/>
    </row>
    <row r="36154" spans="13:13" x14ac:dyDescent="0.25">
      <c r="M36154"/>
    </row>
    <row r="36155" spans="13:13" x14ac:dyDescent="0.25">
      <c r="M36155"/>
    </row>
    <row r="36156" spans="13:13" x14ac:dyDescent="0.25">
      <c r="M36156"/>
    </row>
    <row r="36157" spans="13:13" x14ac:dyDescent="0.25">
      <c r="M36157"/>
    </row>
    <row r="36158" spans="13:13" x14ac:dyDescent="0.25">
      <c r="M36158"/>
    </row>
    <row r="36159" spans="13:13" x14ac:dyDescent="0.25">
      <c r="M36159"/>
    </row>
    <row r="36160" spans="13:13" x14ac:dyDescent="0.25">
      <c r="M36160"/>
    </row>
    <row r="36161" spans="13:13" x14ac:dyDescent="0.25">
      <c r="M36161"/>
    </row>
    <row r="36162" spans="13:13" x14ac:dyDescent="0.25">
      <c r="M36162"/>
    </row>
    <row r="36163" spans="13:13" x14ac:dyDescent="0.25">
      <c r="M36163"/>
    </row>
    <row r="36164" spans="13:13" x14ac:dyDescent="0.25">
      <c r="M36164"/>
    </row>
    <row r="36165" spans="13:13" x14ac:dyDescent="0.25">
      <c r="M36165"/>
    </row>
    <row r="36166" spans="13:13" x14ac:dyDescent="0.25">
      <c r="M36166"/>
    </row>
    <row r="36167" spans="13:13" x14ac:dyDescent="0.25">
      <c r="M36167"/>
    </row>
    <row r="36168" spans="13:13" x14ac:dyDescent="0.25">
      <c r="M36168"/>
    </row>
    <row r="36169" spans="13:13" x14ac:dyDescent="0.25">
      <c r="M36169"/>
    </row>
    <row r="36170" spans="13:13" x14ac:dyDescent="0.25">
      <c r="M36170"/>
    </row>
    <row r="36171" spans="13:13" x14ac:dyDescent="0.25">
      <c r="M36171"/>
    </row>
    <row r="36172" spans="13:13" x14ac:dyDescent="0.25">
      <c r="M36172"/>
    </row>
    <row r="36173" spans="13:13" x14ac:dyDescent="0.25">
      <c r="M36173"/>
    </row>
    <row r="36174" spans="13:13" x14ac:dyDescent="0.25">
      <c r="M36174"/>
    </row>
    <row r="36175" spans="13:13" x14ac:dyDescent="0.25">
      <c r="M36175"/>
    </row>
    <row r="36176" spans="13:13" x14ac:dyDescent="0.25">
      <c r="M36176"/>
    </row>
    <row r="36177" spans="13:13" x14ac:dyDescent="0.25">
      <c r="M36177"/>
    </row>
    <row r="36178" spans="13:13" x14ac:dyDescent="0.25">
      <c r="M36178"/>
    </row>
    <row r="36179" spans="13:13" x14ac:dyDescent="0.25">
      <c r="M36179"/>
    </row>
    <row r="36180" spans="13:13" x14ac:dyDescent="0.25">
      <c r="M36180"/>
    </row>
    <row r="36181" spans="13:13" x14ac:dyDescent="0.25">
      <c r="M36181"/>
    </row>
    <row r="36182" spans="13:13" x14ac:dyDescent="0.25">
      <c r="M36182"/>
    </row>
    <row r="36183" spans="13:13" x14ac:dyDescent="0.25">
      <c r="M36183"/>
    </row>
    <row r="36184" spans="13:13" x14ac:dyDescent="0.25">
      <c r="M36184"/>
    </row>
    <row r="36185" spans="13:13" x14ac:dyDescent="0.25">
      <c r="M36185"/>
    </row>
    <row r="36186" spans="13:13" x14ac:dyDescent="0.25">
      <c r="M36186"/>
    </row>
    <row r="36187" spans="13:13" x14ac:dyDescent="0.25">
      <c r="M36187"/>
    </row>
    <row r="36188" spans="13:13" x14ac:dyDescent="0.25">
      <c r="M36188"/>
    </row>
    <row r="36189" spans="13:13" x14ac:dyDescent="0.25">
      <c r="M36189"/>
    </row>
    <row r="36190" spans="13:13" x14ac:dyDescent="0.25">
      <c r="M36190"/>
    </row>
    <row r="36191" spans="13:13" x14ac:dyDescent="0.25">
      <c r="M36191"/>
    </row>
    <row r="36192" spans="13:13" x14ac:dyDescent="0.25">
      <c r="M36192"/>
    </row>
    <row r="36193" spans="13:13" x14ac:dyDescent="0.25">
      <c r="M36193"/>
    </row>
    <row r="36194" spans="13:13" x14ac:dyDescent="0.25">
      <c r="M36194"/>
    </row>
    <row r="36195" spans="13:13" x14ac:dyDescent="0.25">
      <c r="M36195"/>
    </row>
    <row r="36196" spans="13:13" x14ac:dyDescent="0.25">
      <c r="M36196"/>
    </row>
    <row r="36197" spans="13:13" x14ac:dyDescent="0.25">
      <c r="M36197"/>
    </row>
    <row r="36198" spans="13:13" x14ac:dyDescent="0.25">
      <c r="M36198"/>
    </row>
    <row r="36199" spans="13:13" x14ac:dyDescent="0.25">
      <c r="M36199"/>
    </row>
    <row r="36200" spans="13:13" x14ac:dyDescent="0.25">
      <c r="M36200"/>
    </row>
    <row r="36201" spans="13:13" x14ac:dyDescent="0.25">
      <c r="M36201"/>
    </row>
    <row r="36202" spans="13:13" x14ac:dyDescent="0.25">
      <c r="M36202"/>
    </row>
    <row r="36203" spans="13:13" x14ac:dyDescent="0.25">
      <c r="M36203"/>
    </row>
    <row r="36204" spans="13:13" x14ac:dyDescent="0.25">
      <c r="M36204"/>
    </row>
    <row r="36205" spans="13:13" x14ac:dyDescent="0.25">
      <c r="M36205"/>
    </row>
    <row r="36206" spans="13:13" x14ac:dyDescent="0.25">
      <c r="M36206"/>
    </row>
    <row r="36207" spans="13:13" x14ac:dyDescent="0.25">
      <c r="M36207"/>
    </row>
    <row r="36208" spans="13:13" x14ac:dyDescent="0.25">
      <c r="M36208"/>
    </row>
    <row r="36209" spans="13:13" x14ac:dyDescent="0.25">
      <c r="M36209"/>
    </row>
    <row r="36210" spans="13:13" x14ac:dyDescent="0.25">
      <c r="M36210"/>
    </row>
    <row r="36211" spans="13:13" x14ac:dyDescent="0.25">
      <c r="M36211"/>
    </row>
    <row r="36212" spans="13:13" x14ac:dyDescent="0.25">
      <c r="M36212"/>
    </row>
    <row r="36213" spans="13:13" x14ac:dyDescent="0.25">
      <c r="M36213"/>
    </row>
    <row r="36214" spans="13:13" x14ac:dyDescent="0.25">
      <c r="M36214"/>
    </row>
    <row r="36215" spans="13:13" x14ac:dyDescent="0.25">
      <c r="M36215"/>
    </row>
    <row r="36216" spans="13:13" x14ac:dyDescent="0.25">
      <c r="M36216"/>
    </row>
    <row r="36217" spans="13:13" x14ac:dyDescent="0.25">
      <c r="M36217"/>
    </row>
    <row r="36218" spans="13:13" x14ac:dyDescent="0.25">
      <c r="M36218"/>
    </row>
    <row r="36219" spans="13:13" x14ac:dyDescent="0.25">
      <c r="M36219"/>
    </row>
    <row r="36220" spans="13:13" x14ac:dyDescent="0.25">
      <c r="M36220"/>
    </row>
    <row r="36221" spans="13:13" x14ac:dyDescent="0.25">
      <c r="M36221"/>
    </row>
    <row r="36222" spans="13:13" x14ac:dyDescent="0.25">
      <c r="M36222"/>
    </row>
    <row r="36223" spans="13:13" x14ac:dyDescent="0.25">
      <c r="M36223"/>
    </row>
    <row r="36224" spans="13:13" x14ac:dyDescent="0.25">
      <c r="M36224"/>
    </row>
    <row r="36225" spans="13:13" x14ac:dyDescent="0.25">
      <c r="M36225"/>
    </row>
    <row r="36226" spans="13:13" x14ac:dyDescent="0.25">
      <c r="M36226"/>
    </row>
    <row r="36227" spans="13:13" x14ac:dyDescent="0.25">
      <c r="M36227"/>
    </row>
    <row r="36228" spans="13:13" x14ac:dyDescent="0.25">
      <c r="M36228"/>
    </row>
    <row r="36229" spans="13:13" x14ac:dyDescent="0.25">
      <c r="M36229"/>
    </row>
    <row r="36230" spans="13:13" x14ac:dyDescent="0.25">
      <c r="M36230"/>
    </row>
    <row r="36231" spans="13:13" x14ac:dyDescent="0.25">
      <c r="M36231"/>
    </row>
    <row r="36232" spans="13:13" x14ac:dyDescent="0.25">
      <c r="M36232"/>
    </row>
    <row r="36233" spans="13:13" x14ac:dyDescent="0.25">
      <c r="M36233"/>
    </row>
    <row r="36234" spans="13:13" x14ac:dyDescent="0.25">
      <c r="M36234"/>
    </row>
    <row r="36235" spans="13:13" x14ac:dyDescent="0.25">
      <c r="M36235"/>
    </row>
    <row r="36236" spans="13:13" x14ac:dyDescent="0.25">
      <c r="M36236"/>
    </row>
    <row r="36237" spans="13:13" x14ac:dyDescent="0.25">
      <c r="M36237"/>
    </row>
    <row r="36238" spans="13:13" x14ac:dyDescent="0.25">
      <c r="M36238"/>
    </row>
    <row r="36239" spans="13:13" x14ac:dyDescent="0.25">
      <c r="M36239"/>
    </row>
    <row r="36240" spans="13:13" x14ac:dyDescent="0.25">
      <c r="M36240"/>
    </row>
    <row r="36241" spans="13:13" x14ac:dyDescent="0.25">
      <c r="M36241"/>
    </row>
    <row r="36242" spans="13:13" x14ac:dyDescent="0.25">
      <c r="M36242"/>
    </row>
    <row r="36243" spans="13:13" x14ac:dyDescent="0.25">
      <c r="M36243"/>
    </row>
    <row r="36244" spans="13:13" x14ac:dyDescent="0.25">
      <c r="M36244"/>
    </row>
    <row r="36245" spans="13:13" x14ac:dyDescent="0.25">
      <c r="M36245"/>
    </row>
    <row r="36246" spans="13:13" x14ac:dyDescent="0.25">
      <c r="M36246"/>
    </row>
    <row r="36247" spans="13:13" x14ac:dyDescent="0.25">
      <c r="M36247"/>
    </row>
    <row r="36248" spans="13:13" x14ac:dyDescent="0.25">
      <c r="M36248"/>
    </row>
    <row r="36249" spans="13:13" x14ac:dyDescent="0.25">
      <c r="M36249"/>
    </row>
    <row r="36250" spans="13:13" x14ac:dyDescent="0.25">
      <c r="M36250"/>
    </row>
    <row r="36251" spans="13:13" x14ac:dyDescent="0.25">
      <c r="M36251"/>
    </row>
    <row r="36252" spans="13:13" x14ac:dyDescent="0.25">
      <c r="M36252"/>
    </row>
    <row r="36253" spans="13:13" x14ac:dyDescent="0.25">
      <c r="M36253"/>
    </row>
    <row r="36254" spans="13:13" x14ac:dyDescent="0.25">
      <c r="M36254"/>
    </row>
    <row r="36255" spans="13:13" x14ac:dyDescent="0.25">
      <c r="M36255"/>
    </row>
    <row r="36256" spans="13:13" x14ac:dyDescent="0.25">
      <c r="M36256"/>
    </row>
    <row r="36257" spans="13:13" x14ac:dyDescent="0.25">
      <c r="M36257"/>
    </row>
    <row r="36258" spans="13:13" x14ac:dyDescent="0.25">
      <c r="M36258"/>
    </row>
    <row r="36259" spans="13:13" x14ac:dyDescent="0.25">
      <c r="M36259"/>
    </row>
    <row r="36260" spans="13:13" x14ac:dyDescent="0.25">
      <c r="M36260"/>
    </row>
    <row r="36261" spans="13:13" x14ac:dyDescent="0.25">
      <c r="M36261"/>
    </row>
    <row r="36262" spans="13:13" x14ac:dyDescent="0.25">
      <c r="M36262"/>
    </row>
    <row r="36263" spans="13:13" x14ac:dyDescent="0.25">
      <c r="M36263"/>
    </row>
    <row r="36264" spans="13:13" x14ac:dyDescent="0.25">
      <c r="M36264"/>
    </row>
    <row r="36265" spans="13:13" x14ac:dyDescent="0.25">
      <c r="M36265"/>
    </row>
    <row r="36266" spans="13:13" x14ac:dyDescent="0.25">
      <c r="M36266"/>
    </row>
    <row r="36267" spans="13:13" x14ac:dyDescent="0.25">
      <c r="M36267"/>
    </row>
    <row r="36268" spans="13:13" x14ac:dyDescent="0.25">
      <c r="M36268"/>
    </row>
    <row r="36269" spans="13:13" x14ac:dyDescent="0.25">
      <c r="M36269"/>
    </row>
    <row r="36270" spans="13:13" x14ac:dyDescent="0.25">
      <c r="M36270"/>
    </row>
    <row r="36271" spans="13:13" x14ac:dyDescent="0.25">
      <c r="M36271"/>
    </row>
    <row r="36272" spans="13:13" x14ac:dyDescent="0.25">
      <c r="M36272"/>
    </row>
    <row r="36273" spans="13:13" x14ac:dyDescent="0.25">
      <c r="M36273"/>
    </row>
    <row r="36274" spans="13:13" x14ac:dyDescent="0.25">
      <c r="M36274"/>
    </row>
    <row r="36275" spans="13:13" x14ac:dyDescent="0.25">
      <c r="M36275"/>
    </row>
    <row r="36276" spans="13:13" x14ac:dyDescent="0.25">
      <c r="M36276"/>
    </row>
    <row r="36277" spans="13:13" x14ac:dyDescent="0.25">
      <c r="M36277"/>
    </row>
    <row r="36278" spans="13:13" x14ac:dyDescent="0.25">
      <c r="M36278"/>
    </row>
    <row r="36279" spans="13:13" x14ac:dyDescent="0.25">
      <c r="M36279"/>
    </row>
    <row r="36280" spans="13:13" x14ac:dyDescent="0.25">
      <c r="M36280"/>
    </row>
    <row r="36281" spans="13:13" x14ac:dyDescent="0.25">
      <c r="M36281"/>
    </row>
    <row r="36282" spans="13:13" x14ac:dyDescent="0.25">
      <c r="M36282"/>
    </row>
    <row r="36283" spans="13:13" x14ac:dyDescent="0.25">
      <c r="M36283"/>
    </row>
    <row r="36284" spans="13:13" x14ac:dyDescent="0.25">
      <c r="M36284"/>
    </row>
    <row r="36285" spans="13:13" x14ac:dyDescent="0.25">
      <c r="M36285"/>
    </row>
    <row r="36286" spans="13:13" x14ac:dyDescent="0.25">
      <c r="M36286"/>
    </row>
    <row r="36287" spans="13:13" x14ac:dyDescent="0.25">
      <c r="M36287"/>
    </row>
    <row r="36288" spans="13:13" x14ac:dyDescent="0.25">
      <c r="M36288"/>
    </row>
    <row r="36289" spans="13:13" x14ac:dyDescent="0.25">
      <c r="M36289"/>
    </row>
    <row r="36290" spans="13:13" x14ac:dyDescent="0.25">
      <c r="M36290"/>
    </row>
    <row r="36291" spans="13:13" x14ac:dyDescent="0.25">
      <c r="M36291"/>
    </row>
    <row r="36292" spans="13:13" x14ac:dyDescent="0.25">
      <c r="M36292"/>
    </row>
    <row r="36293" spans="13:13" x14ac:dyDescent="0.25">
      <c r="M36293"/>
    </row>
    <row r="36294" spans="13:13" x14ac:dyDescent="0.25">
      <c r="M36294"/>
    </row>
    <row r="36295" spans="13:13" x14ac:dyDescent="0.25">
      <c r="M36295"/>
    </row>
    <row r="36296" spans="13:13" x14ac:dyDescent="0.25">
      <c r="M36296"/>
    </row>
    <row r="36297" spans="13:13" x14ac:dyDescent="0.25">
      <c r="M36297"/>
    </row>
    <row r="36298" spans="13:13" x14ac:dyDescent="0.25">
      <c r="M36298"/>
    </row>
    <row r="36299" spans="13:13" x14ac:dyDescent="0.25">
      <c r="M36299"/>
    </row>
    <row r="36300" spans="13:13" x14ac:dyDescent="0.25">
      <c r="M36300"/>
    </row>
    <row r="36301" spans="13:13" x14ac:dyDescent="0.25">
      <c r="M36301"/>
    </row>
    <row r="36302" spans="13:13" x14ac:dyDescent="0.25">
      <c r="M36302"/>
    </row>
    <row r="36303" spans="13:13" x14ac:dyDescent="0.25">
      <c r="M36303"/>
    </row>
    <row r="36304" spans="13:13" x14ac:dyDescent="0.25">
      <c r="M36304"/>
    </row>
    <row r="36305" spans="13:13" x14ac:dyDescent="0.25">
      <c r="M36305"/>
    </row>
    <row r="36306" spans="13:13" x14ac:dyDescent="0.25">
      <c r="M36306"/>
    </row>
    <row r="36307" spans="13:13" x14ac:dyDescent="0.25">
      <c r="M36307"/>
    </row>
    <row r="36308" spans="13:13" x14ac:dyDescent="0.25">
      <c r="M36308"/>
    </row>
    <row r="36309" spans="13:13" x14ac:dyDescent="0.25">
      <c r="M36309"/>
    </row>
    <row r="36310" spans="13:13" x14ac:dyDescent="0.25">
      <c r="M36310"/>
    </row>
    <row r="36311" spans="13:13" x14ac:dyDescent="0.25">
      <c r="M36311"/>
    </row>
    <row r="36312" spans="13:13" x14ac:dyDescent="0.25">
      <c r="M36312"/>
    </row>
    <row r="36313" spans="13:13" x14ac:dyDescent="0.25">
      <c r="M36313"/>
    </row>
    <row r="36314" spans="13:13" x14ac:dyDescent="0.25">
      <c r="M36314"/>
    </row>
    <row r="36315" spans="13:13" x14ac:dyDescent="0.25">
      <c r="M36315"/>
    </row>
    <row r="36316" spans="13:13" x14ac:dyDescent="0.25">
      <c r="M36316"/>
    </row>
    <row r="36317" spans="13:13" x14ac:dyDescent="0.25">
      <c r="M36317"/>
    </row>
    <row r="36318" spans="13:13" x14ac:dyDescent="0.25">
      <c r="M36318"/>
    </row>
    <row r="36319" spans="13:13" x14ac:dyDescent="0.25">
      <c r="M36319"/>
    </row>
    <row r="36320" spans="13:13" x14ac:dyDescent="0.25">
      <c r="M36320"/>
    </row>
    <row r="36321" spans="13:13" x14ac:dyDescent="0.25">
      <c r="M36321"/>
    </row>
    <row r="36322" spans="13:13" x14ac:dyDescent="0.25">
      <c r="M36322"/>
    </row>
    <row r="36323" spans="13:13" x14ac:dyDescent="0.25">
      <c r="M36323"/>
    </row>
    <row r="36324" spans="13:13" x14ac:dyDescent="0.25">
      <c r="M36324"/>
    </row>
    <row r="36325" spans="13:13" x14ac:dyDescent="0.25">
      <c r="M36325"/>
    </row>
    <row r="36326" spans="13:13" x14ac:dyDescent="0.25">
      <c r="M36326"/>
    </row>
    <row r="36327" spans="13:13" x14ac:dyDescent="0.25">
      <c r="M36327"/>
    </row>
    <row r="36328" spans="13:13" x14ac:dyDescent="0.25">
      <c r="M36328"/>
    </row>
    <row r="36329" spans="13:13" x14ac:dyDescent="0.25">
      <c r="M36329"/>
    </row>
    <row r="36330" spans="13:13" x14ac:dyDescent="0.25">
      <c r="M36330"/>
    </row>
    <row r="36331" spans="13:13" x14ac:dyDescent="0.25">
      <c r="M36331"/>
    </row>
    <row r="36332" spans="13:13" x14ac:dyDescent="0.25">
      <c r="M36332"/>
    </row>
    <row r="36333" spans="13:13" x14ac:dyDescent="0.25">
      <c r="M36333"/>
    </row>
    <row r="36334" spans="13:13" x14ac:dyDescent="0.25">
      <c r="M36334"/>
    </row>
    <row r="36335" spans="13:13" x14ac:dyDescent="0.25">
      <c r="M36335"/>
    </row>
    <row r="36336" spans="13:13" x14ac:dyDescent="0.25">
      <c r="M36336"/>
    </row>
    <row r="36337" spans="13:13" x14ac:dyDescent="0.25">
      <c r="M36337"/>
    </row>
    <row r="36338" spans="13:13" x14ac:dyDescent="0.25">
      <c r="M36338"/>
    </row>
    <row r="36339" spans="13:13" x14ac:dyDescent="0.25">
      <c r="M36339"/>
    </row>
    <row r="36340" spans="13:13" x14ac:dyDescent="0.25">
      <c r="M36340"/>
    </row>
    <row r="36341" spans="13:13" x14ac:dyDescent="0.25">
      <c r="M36341"/>
    </row>
    <row r="36342" spans="13:13" x14ac:dyDescent="0.25">
      <c r="M36342"/>
    </row>
    <row r="36343" spans="13:13" x14ac:dyDescent="0.25">
      <c r="M36343"/>
    </row>
    <row r="36344" spans="13:13" x14ac:dyDescent="0.25">
      <c r="M36344"/>
    </row>
    <row r="36345" spans="13:13" x14ac:dyDescent="0.25">
      <c r="M36345"/>
    </row>
    <row r="36346" spans="13:13" x14ac:dyDescent="0.25">
      <c r="M36346"/>
    </row>
    <row r="36347" spans="13:13" x14ac:dyDescent="0.25">
      <c r="M36347"/>
    </row>
    <row r="36348" spans="13:13" x14ac:dyDescent="0.25">
      <c r="M36348"/>
    </row>
    <row r="36349" spans="13:13" x14ac:dyDescent="0.25">
      <c r="M36349"/>
    </row>
    <row r="36350" spans="13:13" x14ac:dyDescent="0.25">
      <c r="M36350"/>
    </row>
    <row r="36351" spans="13:13" x14ac:dyDescent="0.25">
      <c r="M36351"/>
    </row>
    <row r="36352" spans="13:13" x14ac:dyDescent="0.25">
      <c r="M36352"/>
    </row>
    <row r="36353" spans="13:13" x14ac:dyDescent="0.25">
      <c r="M36353"/>
    </row>
    <row r="36354" spans="13:13" x14ac:dyDescent="0.25">
      <c r="M36354"/>
    </row>
    <row r="36355" spans="13:13" x14ac:dyDescent="0.25">
      <c r="M36355"/>
    </row>
    <row r="36356" spans="13:13" x14ac:dyDescent="0.25">
      <c r="M36356"/>
    </row>
    <row r="36357" spans="13:13" x14ac:dyDescent="0.25">
      <c r="M36357"/>
    </row>
    <row r="36358" spans="13:13" x14ac:dyDescent="0.25">
      <c r="M36358"/>
    </row>
    <row r="36359" spans="13:13" x14ac:dyDescent="0.25">
      <c r="M36359"/>
    </row>
    <row r="36360" spans="13:13" x14ac:dyDescent="0.25">
      <c r="M36360"/>
    </row>
    <row r="36361" spans="13:13" x14ac:dyDescent="0.25">
      <c r="M36361"/>
    </row>
    <row r="36362" spans="13:13" x14ac:dyDescent="0.25">
      <c r="M36362"/>
    </row>
    <row r="36363" spans="13:13" x14ac:dyDescent="0.25">
      <c r="M36363"/>
    </row>
    <row r="36364" spans="13:13" x14ac:dyDescent="0.25">
      <c r="M36364"/>
    </row>
    <row r="36365" spans="13:13" x14ac:dyDescent="0.25">
      <c r="M36365"/>
    </row>
    <row r="36366" spans="13:13" x14ac:dyDescent="0.25">
      <c r="M36366"/>
    </row>
    <row r="36367" spans="13:13" x14ac:dyDescent="0.25">
      <c r="M36367"/>
    </row>
    <row r="36368" spans="13:13" x14ac:dyDescent="0.25">
      <c r="M36368"/>
    </row>
    <row r="36369" spans="13:13" x14ac:dyDescent="0.25">
      <c r="M36369"/>
    </row>
    <row r="36370" spans="13:13" x14ac:dyDescent="0.25">
      <c r="M36370"/>
    </row>
    <row r="36371" spans="13:13" x14ac:dyDescent="0.25">
      <c r="M36371"/>
    </row>
    <row r="36372" spans="13:13" x14ac:dyDescent="0.25">
      <c r="M36372"/>
    </row>
    <row r="36373" spans="13:13" x14ac:dyDescent="0.25">
      <c r="M36373"/>
    </row>
    <row r="36374" spans="13:13" x14ac:dyDescent="0.25">
      <c r="M36374"/>
    </row>
    <row r="36375" spans="13:13" x14ac:dyDescent="0.25">
      <c r="M36375"/>
    </row>
    <row r="36376" spans="13:13" x14ac:dyDescent="0.25">
      <c r="M36376"/>
    </row>
    <row r="36377" spans="13:13" x14ac:dyDescent="0.25">
      <c r="M36377"/>
    </row>
    <row r="36378" spans="13:13" x14ac:dyDescent="0.25">
      <c r="M36378"/>
    </row>
    <row r="36379" spans="13:13" x14ac:dyDescent="0.25">
      <c r="M36379"/>
    </row>
    <row r="36380" spans="13:13" x14ac:dyDescent="0.25">
      <c r="M36380"/>
    </row>
    <row r="36381" spans="13:13" x14ac:dyDescent="0.25">
      <c r="M36381"/>
    </row>
    <row r="36382" spans="13:13" x14ac:dyDescent="0.25">
      <c r="M36382"/>
    </row>
    <row r="36383" spans="13:13" x14ac:dyDescent="0.25">
      <c r="M36383"/>
    </row>
    <row r="36384" spans="13:13" x14ac:dyDescent="0.25">
      <c r="M36384"/>
    </row>
    <row r="36385" spans="13:13" x14ac:dyDescent="0.25">
      <c r="M36385"/>
    </row>
    <row r="36386" spans="13:13" x14ac:dyDescent="0.25">
      <c r="M36386"/>
    </row>
    <row r="36387" spans="13:13" x14ac:dyDescent="0.25">
      <c r="M36387"/>
    </row>
    <row r="36388" spans="13:13" x14ac:dyDescent="0.25">
      <c r="M36388"/>
    </row>
    <row r="36389" spans="13:13" x14ac:dyDescent="0.25">
      <c r="M36389"/>
    </row>
    <row r="36390" spans="13:13" x14ac:dyDescent="0.25">
      <c r="M36390"/>
    </row>
    <row r="36391" spans="13:13" x14ac:dyDescent="0.25">
      <c r="M36391"/>
    </row>
    <row r="36392" spans="13:13" x14ac:dyDescent="0.25">
      <c r="M36392"/>
    </row>
    <row r="36393" spans="13:13" x14ac:dyDescent="0.25">
      <c r="M36393"/>
    </row>
    <row r="36394" spans="13:13" x14ac:dyDescent="0.25">
      <c r="M36394"/>
    </row>
    <row r="36395" spans="13:13" x14ac:dyDescent="0.25">
      <c r="M36395"/>
    </row>
    <row r="36396" spans="13:13" x14ac:dyDescent="0.25">
      <c r="M36396"/>
    </row>
    <row r="36397" spans="13:13" x14ac:dyDescent="0.25">
      <c r="M36397"/>
    </row>
    <row r="36398" spans="13:13" x14ac:dyDescent="0.25">
      <c r="M36398"/>
    </row>
    <row r="36399" spans="13:13" x14ac:dyDescent="0.25">
      <c r="M36399"/>
    </row>
    <row r="36400" spans="13:13" x14ac:dyDescent="0.25">
      <c r="M36400"/>
    </row>
    <row r="36401" spans="13:13" x14ac:dyDescent="0.25">
      <c r="M36401"/>
    </row>
    <row r="36402" spans="13:13" x14ac:dyDescent="0.25">
      <c r="M36402"/>
    </row>
    <row r="36403" spans="13:13" x14ac:dyDescent="0.25">
      <c r="M36403"/>
    </row>
    <row r="36404" spans="13:13" x14ac:dyDescent="0.25">
      <c r="M36404"/>
    </row>
    <row r="36405" spans="13:13" x14ac:dyDescent="0.25">
      <c r="M36405"/>
    </row>
    <row r="36406" spans="13:13" x14ac:dyDescent="0.25">
      <c r="M36406"/>
    </row>
    <row r="36407" spans="13:13" x14ac:dyDescent="0.25">
      <c r="M36407"/>
    </row>
    <row r="36408" spans="13:13" x14ac:dyDescent="0.25">
      <c r="M36408"/>
    </row>
    <row r="36409" spans="13:13" x14ac:dyDescent="0.25">
      <c r="M36409"/>
    </row>
    <row r="36410" spans="13:13" x14ac:dyDescent="0.25">
      <c r="M36410"/>
    </row>
    <row r="36411" spans="13:13" x14ac:dyDescent="0.25">
      <c r="M36411"/>
    </row>
    <row r="36412" spans="13:13" x14ac:dyDescent="0.25">
      <c r="M36412"/>
    </row>
    <row r="36413" spans="13:13" x14ac:dyDescent="0.25">
      <c r="M36413"/>
    </row>
    <row r="36414" spans="13:13" x14ac:dyDescent="0.25">
      <c r="M36414"/>
    </row>
    <row r="36415" spans="13:13" x14ac:dyDescent="0.25">
      <c r="M36415"/>
    </row>
    <row r="36416" spans="13:13" x14ac:dyDescent="0.25">
      <c r="M36416"/>
    </row>
    <row r="36417" spans="13:13" x14ac:dyDescent="0.25">
      <c r="M36417"/>
    </row>
    <row r="36418" spans="13:13" x14ac:dyDescent="0.25">
      <c r="M36418"/>
    </row>
    <row r="36419" spans="13:13" x14ac:dyDescent="0.25">
      <c r="M36419"/>
    </row>
    <row r="36420" spans="13:13" x14ac:dyDescent="0.25">
      <c r="M36420"/>
    </row>
    <row r="36421" spans="13:13" x14ac:dyDescent="0.25">
      <c r="M36421"/>
    </row>
    <row r="36422" spans="13:13" x14ac:dyDescent="0.25">
      <c r="M36422"/>
    </row>
    <row r="36423" spans="13:13" x14ac:dyDescent="0.25">
      <c r="M36423"/>
    </row>
    <row r="36424" spans="13:13" x14ac:dyDescent="0.25">
      <c r="M36424"/>
    </row>
    <row r="36425" spans="13:13" x14ac:dyDescent="0.25">
      <c r="M36425"/>
    </row>
    <row r="36426" spans="13:13" x14ac:dyDescent="0.25">
      <c r="M36426"/>
    </row>
    <row r="36427" spans="13:13" x14ac:dyDescent="0.25">
      <c r="M36427"/>
    </row>
    <row r="36428" spans="13:13" x14ac:dyDescent="0.25">
      <c r="M36428"/>
    </row>
    <row r="36429" spans="13:13" x14ac:dyDescent="0.25">
      <c r="M36429"/>
    </row>
    <row r="36430" spans="13:13" x14ac:dyDescent="0.25">
      <c r="M36430"/>
    </row>
    <row r="36431" spans="13:13" x14ac:dyDescent="0.25">
      <c r="M36431"/>
    </row>
    <row r="36432" spans="13:13" x14ac:dyDescent="0.25">
      <c r="M36432"/>
    </row>
    <row r="36433" spans="13:13" x14ac:dyDescent="0.25">
      <c r="M36433"/>
    </row>
    <row r="36434" spans="13:13" x14ac:dyDescent="0.25">
      <c r="M36434"/>
    </row>
    <row r="36435" spans="13:13" x14ac:dyDescent="0.25">
      <c r="M36435"/>
    </row>
    <row r="36436" spans="13:13" x14ac:dyDescent="0.25">
      <c r="M36436"/>
    </row>
    <row r="36437" spans="13:13" x14ac:dyDescent="0.25">
      <c r="M36437"/>
    </row>
    <row r="36438" spans="13:13" x14ac:dyDescent="0.25">
      <c r="M36438"/>
    </row>
    <row r="36439" spans="13:13" x14ac:dyDescent="0.25">
      <c r="M36439"/>
    </row>
    <row r="36440" spans="13:13" x14ac:dyDescent="0.25">
      <c r="M36440"/>
    </row>
    <row r="36441" spans="13:13" x14ac:dyDescent="0.25">
      <c r="M36441"/>
    </row>
    <row r="36442" spans="13:13" x14ac:dyDescent="0.25">
      <c r="M36442"/>
    </row>
    <row r="36443" spans="13:13" x14ac:dyDescent="0.25">
      <c r="M36443"/>
    </row>
    <row r="36444" spans="13:13" x14ac:dyDescent="0.25">
      <c r="M36444"/>
    </row>
    <row r="36445" spans="13:13" x14ac:dyDescent="0.25">
      <c r="M36445"/>
    </row>
    <row r="36446" spans="13:13" x14ac:dyDescent="0.25">
      <c r="M36446"/>
    </row>
    <row r="36447" spans="13:13" x14ac:dyDescent="0.25">
      <c r="M36447"/>
    </row>
    <row r="36448" spans="13:13" x14ac:dyDescent="0.25">
      <c r="M36448"/>
    </row>
    <row r="36449" spans="13:13" x14ac:dyDescent="0.25">
      <c r="M36449"/>
    </row>
    <row r="36450" spans="13:13" x14ac:dyDescent="0.25">
      <c r="M36450"/>
    </row>
    <row r="36451" spans="13:13" x14ac:dyDescent="0.25">
      <c r="M36451"/>
    </row>
    <row r="36452" spans="13:13" x14ac:dyDescent="0.25">
      <c r="M36452"/>
    </row>
    <row r="36453" spans="13:13" x14ac:dyDescent="0.25">
      <c r="M36453"/>
    </row>
    <row r="36454" spans="13:13" x14ac:dyDescent="0.25">
      <c r="M36454"/>
    </row>
    <row r="36455" spans="13:13" x14ac:dyDescent="0.25">
      <c r="M36455"/>
    </row>
    <row r="36456" spans="13:13" x14ac:dyDescent="0.25">
      <c r="M36456"/>
    </row>
    <row r="36457" spans="13:13" x14ac:dyDescent="0.25">
      <c r="M36457"/>
    </row>
    <row r="36458" spans="13:13" x14ac:dyDescent="0.25">
      <c r="M36458"/>
    </row>
    <row r="36459" spans="13:13" x14ac:dyDescent="0.25">
      <c r="M36459"/>
    </row>
    <row r="36460" spans="13:13" x14ac:dyDescent="0.25">
      <c r="M36460"/>
    </row>
    <row r="36461" spans="13:13" x14ac:dyDescent="0.25">
      <c r="M36461"/>
    </row>
    <row r="36462" spans="13:13" x14ac:dyDescent="0.25">
      <c r="M36462"/>
    </row>
    <row r="36463" spans="13:13" x14ac:dyDescent="0.25">
      <c r="M36463"/>
    </row>
    <row r="36464" spans="13:13" x14ac:dyDescent="0.25">
      <c r="M36464"/>
    </row>
    <row r="36465" spans="13:13" x14ac:dyDescent="0.25">
      <c r="M36465"/>
    </row>
    <row r="36466" spans="13:13" x14ac:dyDescent="0.25">
      <c r="M36466"/>
    </row>
    <row r="36467" spans="13:13" x14ac:dyDescent="0.25">
      <c r="M36467"/>
    </row>
    <row r="36468" spans="13:13" x14ac:dyDescent="0.25">
      <c r="M36468"/>
    </row>
    <row r="36469" spans="13:13" x14ac:dyDescent="0.25">
      <c r="M36469"/>
    </row>
    <row r="36470" spans="13:13" x14ac:dyDescent="0.25">
      <c r="M36470"/>
    </row>
    <row r="36471" spans="13:13" x14ac:dyDescent="0.25">
      <c r="M36471"/>
    </row>
    <row r="36472" spans="13:13" x14ac:dyDescent="0.25">
      <c r="M36472"/>
    </row>
    <row r="36473" spans="13:13" x14ac:dyDescent="0.25">
      <c r="M36473"/>
    </row>
    <row r="36474" spans="13:13" x14ac:dyDescent="0.25">
      <c r="M36474"/>
    </row>
    <row r="36475" spans="13:13" x14ac:dyDescent="0.25">
      <c r="M36475"/>
    </row>
    <row r="36476" spans="13:13" x14ac:dyDescent="0.25">
      <c r="M36476"/>
    </row>
    <row r="36477" spans="13:13" x14ac:dyDescent="0.25">
      <c r="M36477"/>
    </row>
    <row r="36478" spans="13:13" x14ac:dyDescent="0.25">
      <c r="M36478"/>
    </row>
    <row r="36479" spans="13:13" x14ac:dyDescent="0.25">
      <c r="M36479"/>
    </row>
    <row r="36480" spans="13:13" x14ac:dyDescent="0.25">
      <c r="M36480"/>
    </row>
    <row r="36481" spans="13:13" x14ac:dyDescent="0.25">
      <c r="M36481"/>
    </row>
    <row r="36482" spans="13:13" x14ac:dyDescent="0.25">
      <c r="M36482"/>
    </row>
    <row r="36483" spans="13:13" x14ac:dyDescent="0.25">
      <c r="M36483"/>
    </row>
    <row r="36484" spans="13:13" x14ac:dyDescent="0.25">
      <c r="M36484"/>
    </row>
    <row r="36485" spans="13:13" x14ac:dyDescent="0.25">
      <c r="M36485"/>
    </row>
    <row r="36486" spans="13:13" x14ac:dyDescent="0.25">
      <c r="M36486"/>
    </row>
    <row r="36487" spans="13:13" x14ac:dyDescent="0.25">
      <c r="M36487"/>
    </row>
    <row r="36488" spans="13:13" x14ac:dyDescent="0.25">
      <c r="M36488"/>
    </row>
    <row r="36489" spans="13:13" x14ac:dyDescent="0.25">
      <c r="M36489"/>
    </row>
    <row r="36490" spans="13:13" x14ac:dyDescent="0.25">
      <c r="M36490"/>
    </row>
    <row r="36491" spans="13:13" x14ac:dyDescent="0.25">
      <c r="M36491"/>
    </row>
    <row r="36492" spans="13:13" x14ac:dyDescent="0.25">
      <c r="M36492"/>
    </row>
    <row r="36493" spans="13:13" x14ac:dyDescent="0.25">
      <c r="M36493"/>
    </row>
    <row r="36494" spans="13:13" x14ac:dyDescent="0.25">
      <c r="M36494"/>
    </row>
    <row r="36495" spans="13:13" x14ac:dyDescent="0.25">
      <c r="M36495"/>
    </row>
    <row r="36496" spans="13:13" x14ac:dyDescent="0.25">
      <c r="M36496"/>
    </row>
    <row r="36497" spans="13:13" x14ac:dyDescent="0.25">
      <c r="M36497"/>
    </row>
    <row r="36498" spans="13:13" x14ac:dyDescent="0.25">
      <c r="M36498"/>
    </row>
    <row r="36499" spans="13:13" x14ac:dyDescent="0.25">
      <c r="M36499"/>
    </row>
    <row r="36500" spans="13:13" x14ac:dyDescent="0.25">
      <c r="M36500"/>
    </row>
    <row r="36501" spans="13:13" x14ac:dyDescent="0.25">
      <c r="M36501"/>
    </row>
    <row r="36502" spans="13:13" x14ac:dyDescent="0.25">
      <c r="M36502"/>
    </row>
    <row r="36503" spans="13:13" x14ac:dyDescent="0.25">
      <c r="M36503"/>
    </row>
    <row r="36504" spans="13:13" x14ac:dyDescent="0.25">
      <c r="M36504"/>
    </row>
    <row r="36505" spans="13:13" x14ac:dyDescent="0.25">
      <c r="M36505"/>
    </row>
    <row r="36506" spans="13:13" x14ac:dyDescent="0.25">
      <c r="M36506"/>
    </row>
    <row r="36507" spans="13:13" x14ac:dyDescent="0.25">
      <c r="M36507"/>
    </row>
    <row r="36508" spans="13:13" x14ac:dyDescent="0.25">
      <c r="M36508"/>
    </row>
    <row r="36509" spans="13:13" x14ac:dyDescent="0.25">
      <c r="M36509"/>
    </row>
    <row r="36510" spans="13:13" x14ac:dyDescent="0.25">
      <c r="M36510"/>
    </row>
    <row r="36511" spans="13:13" x14ac:dyDescent="0.25">
      <c r="M36511"/>
    </row>
    <row r="36512" spans="13:13" x14ac:dyDescent="0.25">
      <c r="M36512"/>
    </row>
    <row r="36513" spans="13:13" x14ac:dyDescent="0.25">
      <c r="M36513"/>
    </row>
    <row r="36514" spans="13:13" x14ac:dyDescent="0.25">
      <c r="M36514"/>
    </row>
    <row r="36515" spans="13:13" x14ac:dyDescent="0.25">
      <c r="M36515"/>
    </row>
    <row r="36516" spans="13:13" x14ac:dyDescent="0.25">
      <c r="M36516"/>
    </row>
    <row r="36517" spans="13:13" x14ac:dyDescent="0.25">
      <c r="M36517"/>
    </row>
    <row r="36518" spans="13:13" x14ac:dyDescent="0.25">
      <c r="M36518"/>
    </row>
    <row r="36519" spans="13:13" x14ac:dyDescent="0.25">
      <c r="M36519"/>
    </row>
    <row r="36520" spans="13:13" x14ac:dyDescent="0.25">
      <c r="M36520"/>
    </row>
    <row r="36521" spans="13:13" x14ac:dyDescent="0.25">
      <c r="M36521"/>
    </row>
    <row r="36522" spans="13:13" x14ac:dyDescent="0.25">
      <c r="M36522"/>
    </row>
    <row r="36523" spans="13:13" x14ac:dyDescent="0.25">
      <c r="M36523"/>
    </row>
    <row r="36524" spans="13:13" x14ac:dyDescent="0.25">
      <c r="M36524"/>
    </row>
    <row r="36525" spans="13:13" x14ac:dyDescent="0.25">
      <c r="M36525"/>
    </row>
    <row r="36526" spans="13:13" x14ac:dyDescent="0.25">
      <c r="M36526"/>
    </row>
    <row r="36527" spans="13:13" x14ac:dyDescent="0.25">
      <c r="M36527"/>
    </row>
    <row r="36528" spans="13:13" x14ac:dyDescent="0.25">
      <c r="M36528"/>
    </row>
    <row r="36529" spans="13:13" x14ac:dyDescent="0.25">
      <c r="M36529"/>
    </row>
    <row r="36530" spans="13:13" x14ac:dyDescent="0.25">
      <c r="M36530"/>
    </row>
    <row r="36531" spans="13:13" x14ac:dyDescent="0.25">
      <c r="M36531"/>
    </row>
    <row r="36532" spans="13:13" x14ac:dyDescent="0.25">
      <c r="M36532"/>
    </row>
    <row r="36533" spans="13:13" x14ac:dyDescent="0.25">
      <c r="M36533"/>
    </row>
    <row r="36534" spans="13:13" x14ac:dyDescent="0.25">
      <c r="M36534"/>
    </row>
    <row r="36535" spans="13:13" x14ac:dyDescent="0.25">
      <c r="M36535"/>
    </row>
    <row r="36536" spans="13:13" x14ac:dyDescent="0.25">
      <c r="M36536"/>
    </row>
    <row r="36537" spans="13:13" x14ac:dyDescent="0.25">
      <c r="M36537"/>
    </row>
    <row r="36538" spans="13:13" x14ac:dyDescent="0.25">
      <c r="M36538"/>
    </row>
    <row r="36539" spans="13:13" x14ac:dyDescent="0.25">
      <c r="M36539"/>
    </row>
    <row r="36540" spans="13:13" x14ac:dyDescent="0.25">
      <c r="M36540"/>
    </row>
    <row r="36541" spans="13:13" x14ac:dyDescent="0.25">
      <c r="M36541"/>
    </row>
    <row r="36542" spans="13:13" x14ac:dyDescent="0.25">
      <c r="M36542"/>
    </row>
    <row r="36543" spans="13:13" x14ac:dyDescent="0.25">
      <c r="M36543"/>
    </row>
    <row r="36544" spans="13:13" x14ac:dyDescent="0.25">
      <c r="M36544"/>
    </row>
    <row r="36545" spans="13:13" x14ac:dyDescent="0.25">
      <c r="M36545"/>
    </row>
    <row r="36546" spans="13:13" x14ac:dyDescent="0.25">
      <c r="M36546"/>
    </row>
    <row r="36547" spans="13:13" x14ac:dyDescent="0.25">
      <c r="M36547"/>
    </row>
    <row r="36548" spans="13:13" x14ac:dyDescent="0.25">
      <c r="M36548"/>
    </row>
    <row r="36549" spans="13:13" x14ac:dyDescent="0.25">
      <c r="M36549"/>
    </row>
    <row r="36550" spans="13:13" x14ac:dyDescent="0.25">
      <c r="M36550"/>
    </row>
    <row r="36551" spans="13:13" x14ac:dyDescent="0.25">
      <c r="M36551"/>
    </row>
    <row r="36552" spans="13:13" x14ac:dyDescent="0.25">
      <c r="M36552"/>
    </row>
    <row r="36553" spans="13:13" x14ac:dyDescent="0.25">
      <c r="M36553"/>
    </row>
    <row r="36554" spans="13:13" x14ac:dyDescent="0.25">
      <c r="M36554"/>
    </row>
    <row r="36555" spans="13:13" x14ac:dyDescent="0.25">
      <c r="M36555"/>
    </row>
    <row r="36556" spans="13:13" x14ac:dyDescent="0.25">
      <c r="M36556"/>
    </row>
    <row r="36557" spans="13:13" x14ac:dyDescent="0.25">
      <c r="M36557"/>
    </row>
    <row r="36558" spans="13:13" x14ac:dyDescent="0.25">
      <c r="M36558"/>
    </row>
    <row r="36559" spans="13:13" x14ac:dyDescent="0.25">
      <c r="M36559"/>
    </row>
    <row r="36560" spans="13:13" x14ac:dyDescent="0.25">
      <c r="M36560"/>
    </row>
    <row r="36561" spans="13:13" x14ac:dyDescent="0.25">
      <c r="M36561"/>
    </row>
    <row r="36562" spans="13:13" x14ac:dyDescent="0.25">
      <c r="M36562"/>
    </row>
    <row r="36563" spans="13:13" x14ac:dyDescent="0.25">
      <c r="M36563"/>
    </row>
    <row r="36564" spans="13:13" x14ac:dyDescent="0.25">
      <c r="M36564"/>
    </row>
    <row r="36565" spans="13:13" x14ac:dyDescent="0.25">
      <c r="M36565"/>
    </row>
    <row r="36566" spans="13:13" x14ac:dyDescent="0.25">
      <c r="M36566"/>
    </row>
    <row r="36567" spans="13:13" x14ac:dyDescent="0.25">
      <c r="M36567"/>
    </row>
    <row r="36568" spans="13:13" x14ac:dyDescent="0.25">
      <c r="M36568"/>
    </row>
    <row r="36569" spans="13:13" x14ac:dyDescent="0.25">
      <c r="M36569"/>
    </row>
    <row r="36570" spans="13:13" x14ac:dyDescent="0.25">
      <c r="M36570"/>
    </row>
    <row r="36571" spans="13:13" x14ac:dyDescent="0.25">
      <c r="M36571"/>
    </row>
    <row r="36572" spans="13:13" x14ac:dyDescent="0.25">
      <c r="M36572"/>
    </row>
    <row r="36573" spans="13:13" x14ac:dyDescent="0.25">
      <c r="M36573"/>
    </row>
    <row r="36574" spans="13:13" x14ac:dyDescent="0.25">
      <c r="M36574"/>
    </row>
    <row r="36575" spans="13:13" x14ac:dyDescent="0.25">
      <c r="M36575"/>
    </row>
    <row r="36576" spans="13:13" x14ac:dyDescent="0.25">
      <c r="M36576"/>
    </row>
    <row r="36577" spans="13:13" x14ac:dyDescent="0.25">
      <c r="M36577"/>
    </row>
    <row r="36578" spans="13:13" x14ac:dyDescent="0.25">
      <c r="M36578"/>
    </row>
    <row r="36579" spans="13:13" x14ac:dyDescent="0.25">
      <c r="M36579"/>
    </row>
    <row r="36580" spans="13:13" x14ac:dyDescent="0.25">
      <c r="M36580"/>
    </row>
    <row r="36581" spans="13:13" x14ac:dyDescent="0.25">
      <c r="M36581"/>
    </row>
    <row r="36582" spans="13:13" x14ac:dyDescent="0.25">
      <c r="M36582"/>
    </row>
    <row r="36583" spans="13:13" x14ac:dyDescent="0.25">
      <c r="M36583"/>
    </row>
    <row r="36584" spans="13:13" x14ac:dyDescent="0.25">
      <c r="M36584"/>
    </row>
    <row r="36585" spans="13:13" x14ac:dyDescent="0.25">
      <c r="M36585"/>
    </row>
    <row r="36586" spans="13:13" x14ac:dyDescent="0.25">
      <c r="M36586"/>
    </row>
    <row r="36587" spans="13:13" x14ac:dyDescent="0.25">
      <c r="M36587"/>
    </row>
    <row r="36588" spans="13:13" x14ac:dyDescent="0.25">
      <c r="M36588"/>
    </row>
    <row r="36589" spans="13:13" x14ac:dyDescent="0.25">
      <c r="M36589"/>
    </row>
    <row r="36590" spans="13:13" x14ac:dyDescent="0.25">
      <c r="M36590"/>
    </row>
    <row r="36591" spans="13:13" x14ac:dyDescent="0.25">
      <c r="M36591"/>
    </row>
    <row r="36592" spans="13:13" x14ac:dyDescent="0.25">
      <c r="M36592"/>
    </row>
    <row r="36593" spans="13:13" x14ac:dyDescent="0.25">
      <c r="M36593"/>
    </row>
    <row r="36594" spans="13:13" x14ac:dyDescent="0.25">
      <c r="M36594"/>
    </row>
    <row r="36595" spans="13:13" x14ac:dyDescent="0.25">
      <c r="M36595"/>
    </row>
    <row r="36596" spans="13:13" x14ac:dyDescent="0.25">
      <c r="M36596"/>
    </row>
    <row r="36597" spans="13:13" x14ac:dyDescent="0.25">
      <c r="M36597"/>
    </row>
    <row r="36598" spans="13:13" x14ac:dyDescent="0.25">
      <c r="M36598"/>
    </row>
    <row r="36599" spans="13:13" x14ac:dyDescent="0.25">
      <c r="M36599"/>
    </row>
    <row r="36600" spans="13:13" x14ac:dyDescent="0.25">
      <c r="M36600"/>
    </row>
    <row r="36601" spans="13:13" x14ac:dyDescent="0.25">
      <c r="M36601"/>
    </row>
    <row r="36602" spans="13:13" x14ac:dyDescent="0.25">
      <c r="M36602"/>
    </row>
    <row r="36603" spans="13:13" x14ac:dyDescent="0.25">
      <c r="M36603"/>
    </row>
    <row r="36604" spans="13:13" x14ac:dyDescent="0.25">
      <c r="M36604"/>
    </row>
    <row r="36605" spans="13:13" x14ac:dyDescent="0.25">
      <c r="M36605"/>
    </row>
    <row r="36606" spans="13:13" x14ac:dyDescent="0.25">
      <c r="M36606"/>
    </row>
    <row r="36607" spans="13:13" x14ac:dyDescent="0.25">
      <c r="M36607"/>
    </row>
    <row r="36608" spans="13:13" x14ac:dyDescent="0.25">
      <c r="M36608"/>
    </row>
    <row r="36609" spans="13:13" x14ac:dyDescent="0.25">
      <c r="M36609"/>
    </row>
    <row r="36610" spans="13:13" x14ac:dyDescent="0.25">
      <c r="M36610"/>
    </row>
    <row r="36611" spans="13:13" x14ac:dyDescent="0.25">
      <c r="M36611"/>
    </row>
    <row r="36612" spans="13:13" x14ac:dyDescent="0.25">
      <c r="M36612"/>
    </row>
    <row r="36613" spans="13:13" x14ac:dyDescent="0.25">
      <c r="M36613"/>
    </row>
    <row r="36614" spans="13:13" x14ac:dyDescent="0.25">
      <c r="M36614"/>
    </row>
    <row r="36615" spans="13:13" x14ac:dyDescent="0.25">
      <c r="M36615"/>
    </row>
    <row r="36616" spans="13:13" x14ac:dyDescent="0.25">
      <c r="M36616"/>
    </row>
    <row r="36617" spans="13:13" x14ac:dyDescent="0.25">
      <c r="M36617"/>
    </row>
    <row r="36618" spans="13:13" x14ac:dyDescent="0.25">
      <c r="M36618"/>
    </row>
    <row r="36619" spans="13:13" x14ac:dyDescent="0.25">
      <c r="M36619"/>
    </row>
    <row r="36620" spans="13:13" x14ac:dyDescent="0.25">
      <c r="M36620"/>
    </row>
    <row r="36621" spans="13:13" x14ac:dyDescent="0.25">
      <c r="M36621"/>
    </row>
    <row r="36622" spans="13:13" x14ac:dyDescent="0.25">
      <c r="M36622"/>
    </row>
    <row r="36623" spans="13:13" x14ac:dyDescent="0.25">
      <c r="M36623"/>
    </row>
    <row r="36624" spans="13:13" x14ac:dyDescent="0.25">
      <c r="M36624"/>
    </row>
    <row r="36625" spans="13:13" x14ac:dyDescent="0.25">
      <c r="M36625"/>
    </row>
    <row r="36626" spans="13:13" x14ac:dyDescent="0.25">
      <c r="M36626"/>
    </row>
    <row r="36627" spans="13:13" x14ac:dyDescent="0.25">
      <c r="M36627"/>
    </row>
    <row r="36628" spans="13:13" x14ac:dyDescent="0.25">
      <c r="M36628"/>
    </row>
    <row r="36629" spans="13:13" x14ac:dyDescent="0.25">
      <c r="M36629"/>
    </row>
    <row r="36630" spans="13:13" x14ac:dyDescent="0.25">
      <c r="M36630"/>
    </row>
    <row r="36631" spans="13:13" x14ac:dyDescent="0.25">
      <c r="M36631"/>
    </row>
    <row r="36632" spans="13:13" x14ac:dyDescent="0.25">
      <c r="M36632"/>
    </row>
    <row r="36633" spans="13:13" x14ac:dyDescent="0.25">
      <c r="M36633"/>
    </row>
    <row r="36634" spans="13:13" x14ac:dyDescent="0.25">
      <c r="M36634"/>
    </row>
    <row r="36635" spans="13:13" x14ac:dyDescent="0.25">
      <c r="M36635"/>
    </row>
    <row r="36636" spans="13:13" x14ac:dyDescent="0.25">
      <c r="M36636"/>
    </row>
    <row r="36637" spans="13:13" x14ac:dyDescent="0.25">
      <c r="M36637"/>
    </row>
    <row r="36638" spans="13:13" x14ac:dyDescent="0.25">
      <c r="M36638"/>
    </row>
    <row r="36639" spans="13:13" x14ac:dyDescent="0.25">
      <c r="M36639"/>
    </row>
    <row r="36640" spans="13:13" x14ac:dyDescent="0.25">
      <c r="M36640"/>
    </row>
    <row r="36641" spans="13:13" x14ac:dyDescent="0.25">
      <c r="M36641"/>
    </row>
    <row r="36642" spans="13:13" x14ac:dyDescent="0.25">
      <c r="M36642"/>
    </row>
    <row r="36643" spans="13:13" x14ac:dyDescent="0.25">
      <c r="M36643"/>
    </row>
    <row r="36644" spans="13:13" x14ac:dyDescent="0.25">
      <c r="M36644"/>
    </row>
    <row r="36645" spans="13:13" x14ac:dyDescent="0.25">
      <c r="M36645"/>
    </row>
    <row r="36646" spans="13:13" x14ac:dyDescent="0.25">
      <c r="M36646"/>
    </row>
    <row r="36647" spans="13:13" x14ac:dyDescent="0.25">
      <c r="M36647"/>
    </row>
    <row r="36648" spans="13:13" x14ac:dyDescent="0.25">
      <c r="M36648"/>
    </row>
    <row r="36649" spans="13:13" x14ac:dyDescent="0.25">
      <c r="M36649"/>
    </row>
    <row r="36650" spans="13:13" x14ac:dyDescent="0.25">
      <c r="M36650"/>
    </row>
    <row r="36651" spans="13:13" x14ac:dyDescent="0.25">
      <c r="M36651"/>
    </row>
    <row r="36652" spans="13:13" x14ac:dyDescent="0.25">
      <c r="M36652"/>
    </row>
    <row r="36653" spans="13:13" x14ac:dyDescent="0.25">
      <c r="M36653"/>
    </row>
    <row r="36654" spans="13:13" x14ac:dyDescent="0.25">
      <c r="M36654"/>
    </row>
    <row r="36655" spans="13:13" x14ac:dyDescent="0.25">
      <c r="M36655"/>
    </row>
    <row r="36656" spans="13:13" x14ac:dyDescent="0.25">
      <c r="M36656"/>
    </row>
    <row r="36657" spans="13:13" x14ac:dyDescent="0.25">
      <c r="M36657"/>
    </row>
    <row r="36658" spans="13:13" x14ac:dyDescent="0.25">
      <c r="M36658"/>
    </row>
    <row r="36659" spans="13:13" x14ac:dyDescent="0.25">
      <c r="M36659"/>
    </row>
    <row r="36660" spans="13:13" x14ac:dyDescent="0.25">
      <c r="M36660"/>
    </row>
    <row r="36661" spans="13:13" x14ac:dyDescent="0.25">
      <c r="M36661"/>
    </row>
    <row r="36662" spans="13:13" x14ac:dyDescent="0.25">
      <c r="M36662"/>
    </row>
    <row r="36663" spans="13:13" x14ac:dyDescent="0.25">
      <c r="M36663"/>
    </row>
    <row r="36664" spans="13:13" x14ac:dyDescent="0.25">
      <c r="M36664"/>
    </row>
    <row r="36665" spans="13:13" x14ac:dyDescent="0.25">
      <c r="M36665"/>
    </row>
    <row r="36666" spans="13:13" x14ac:dyDescent="0.25">
      <c r="M36666"/>
    </row>
    <row r="36667" spans="13:13" x14ac:dyDescent="0.25">
      <c r="M36667"/>
    </row>
    <row r="36668" spans="13:13" x14ac:dyDescent="0.25">
      <c r="M36668"/>
    </row>
    <row r="36669" spans="13:13" x14ac:dyDescent="0.25">
      <c r="M36669"/>
    </row>
    <row r="36670" spans="13:13" x14ac:dyDescent="0.25">
      <c r="M36670"/>
    </row>
    <row r="36671" spans="13:13" x14ac:dyDescent="0.25">
      <c r="M36671"/>
    </row>
    <row r="36672" spans="13:13" x14ac:dyDescent="0.25">
      <c r="M36672"/>
    </row>
    <row r="36673" spans="13:13" x14ac:dyDescent="0.25">
      <c r="M36673"/>
    </row>
    <row r="36674" spans="13:13" x14ac:dyDescent="0.25">
      <c r="M36674"/>
    </row>
    <row r="36675" spans="13:13" x14ac:dyDescent="0.25">
      <c r="M36675"/>
    </row>
    <row r="36676" spans="13:13" x14ac:dyDescent="0.25">
      <c r="M36676"/>
    </row>
    <row r="36677" spans="13:13" x14ac:dyDescent="0.25">
      <c r="M36677"/>
    </row>
    <row r="36678" spans="13:13" x14ac:dyDescent="0.25">
      <c r="M36678"/>
    </row>
    <row r="36679" spans="13:13" x14ac:dyDescent="0.25">
      <c r="M36679"/>
    </row>
    <row r="36680" spans="13:13" x14ac:dyDescent="0.25">
      <c r="M36680"/>
    </row>
    <row r="36681" spans="13:13" x14ac:dyDescent="0.25">
      <c r="M36681"/>
    </row>
    <row r="36682" spans="13:13" x14ac:dyDescent="0.25">
      <c r="M36682"/>
    </row>
    <row r="36683" spans="13:13" x14ac:dyDescent="0.25">
      <c r="M36683"/>
    </row>
    <row r="36684" spans="13:13" x14ac:dyDescent="0.25">
      <c r="M36684"/>
    </row>
    <row r="36685" spans="13:13" x14ac:dyDescent="0.25">
      <c r="M36685"/>
    </row>
    <row r="36686" spans="13:13" x14ac:dyDescent="0.25">
      <c r="M36686"/>
    </row>
    <row r="36687" spans="13:13" x14ac:dyDescent="0.25">
      <c r="M36687"/>
    </row>
    <row r="36688" spans="13:13" x14ac:dyDescent="0.25">
      <c r="M36688"/>
    </row>
    <row r="36689" spans="13:13" x14ac:dyDescent="0.25">
      <c r="M36689"/>
    </row>
    <row r="36690" spans="13:13" x14ac:dyDescent="0.25">
      <c r="M36690"/>
    </row>
    <row r="36691" spans="13:13" x14ac:dyDescent="0.25">
      <c r="M36691"/>
    </row>
    <row r="36692" spans="13:13" x14ac:dyDescent="0.25">
      <c r="M36692"/>
    </row>
    <row r="36693" spans="13:13" x14ac:dyDescent="0.25">
      <c r="M36693"/>
    </row>
    <row r="36694" spans="13:13" x14ac:dyDescent="0.25">
      <c r="M36694"/>
    </row>
    <row r="36695" spans="13:13" x14ac:dyDescent="0.25">
      <c r="M36695"/>
    </row>
    <row r="36696" spans="13:13" x14ac:dyDescent="0.25">
      <c r="M36696"/>
    </row>
    <row r="36697" spans="13:13" x14ac:dyDescent="0.25">
      <c r="M36697"/>
    </row>
    <row r="36698" spans="13:13" x14ac:dyDescent="0.25">
      <c r="M36698"/>
    </row>
    <row r="36699" spans="13:13" x14ac:dyDescent="0.25">
      <c r="M36699"/>
    </row>
    <row r="36700" spans="13:13" x14ac:dyDescent="0.25">
      <c r="M36700"/>
    </row>
    <row r="36701" spans="13:13" x14ac:dyDescent="0.25">
      <c r="M36701"/>
    </row>
    <row r="36702" spans="13:13" x14ac:dyDescent="0.25">
      <c r="M36702"/>
    </row>
    <row r="36703" spans="13:13" x14ac:dyDescent="0.25">
      <c r="M36703"/>
    </row>
    <row r="36704" spans="13:13" x14ac:dyDescent="0.25">
      <c r="M36704"/>
    </row>
    <row r="36705" spans="13:13" x14ac:dyDescent="0.25">
      <c r="M36705"/>
    </row>
    <row r="36706" spans="13:13" x14ac:dyDescent="0.25">
      <c r="M36706"/>
    </row>
    <row r="36707" spans="13:13" x14ac:dyDescent="0.25">
      <c r="M36707"/>
    </row>
    <row r="36708" spans="13:13" x14ac:dyDescent="0.25">
      <c r="M36708"/>
    </row>
    <row r="36709" spans="13:13" x14ac:dyDescent="0.25">
      <c r="M36709"/>
    </row>
    <row r="36710" spans="13:13" x14ac:dyDescent="0.25">
      <c r="M36710"/>
    </row>
    <row r="36711" spans="13:13" x14ac:dyDescent="0.25">
      <c r="M36711"/>
    </row>
    <row r="36712" spans="13:13" x14ac:dyDescent="0.25">
      <c r="M36712"/>
    </row>
    <row r="36713" spans="13:13" x14ac:dyDescent="0.25">
      <c r="M36713"/>
    </row>
    <row r="36714" spans="13:13" x14ac:dyDescent="0.25">
      <c r="M36714"/>
    </row>
    <row r="36715" spans="13:13" x14ac:dyDescent="0.25">
      <c r="M36715"/>
    </row>
    <row r="36716" spans="13:13" x14ac:dyDescent="0.25">
      <c r="M36716"/>
    </row>
    <row r="36717" spans="13:13" x14ac:dyDescent="0.25">
      <c r="M36717"/>
    </row>
    <row r="36718" spans="13:13" x14ac:dyDescent="0.25">
      <c r="M36718"/>
    </row>
    <row r="36719" spans="13:13" x14ac:dyDescent="0.25">
      <c r="M36719"/>
    </row>
    <row r="36720" spans="13:13" x14ac:dyDescent="0.25">
      <c r="M36720"/>
    </row>
    <row r="36721" spans="13:13" x14ac:dyDescent="0.25">
      <c r="M36721"/>
    </row>
    <row r="36722" spans="13:13" x14ac:dyDescent="0.25">
      <c r="M36722"/>
    </row>
    <row r="36723" spans="13:13" x14ac:dyDescent="0.25">
      <c r="M36723"/>
    </row>
    <row r="36724" spans="13:13" x14ac:dyDescent="0.25">
      <c r="M36724"/>
    </row>
    <row r="36725" spans="13:13" x14ac:dyDescent="0.25">
      <c r="M36725"/>
    </row>
    <row r="36726" spans="13:13" x14ac:dyDescent="0.25">
      <c r="M36726"/>
    </row>
    <row r="36727" spans="13:13" x14ac:dyDescent="0.25">
      <c r="M36727"/>
    </row>
    <row r="36728" spans="13:13" x14ac:dyDescent="0.25">
      <c r="M36728"/>
    </row>
    <row r="36729" spans="13:13" x14ac:dyDescent="0.25">
      <c r="M36729"/>
    </row>
    <row r="36730" spans="13:13" x14ac:dyDescent="0.25">
      <c r="M36730"/>
    </row>
    <row r="36731" spans="13:13" x14ac:dyDescent="0.25">
      <c r="M36731"/>
    </row>
    <row r="36732" spans="13:13" x14ac:dyDescent="0.25">
      <c r="M36732"/>
    </row>
    <row r="36733" spans="13:13" x14ac:dyDescent="0.25">
      <c r="M36733"/>
    </row>
    <row r="36734" spans="13:13" x14ac:dyDescent="0.25">
      <c r="M36734"/>
    </row>
    <row r="36735" spans="13:13" x14ac:dyDescent="0.25">
      <c r="M36735"/>
    </row>
    <row r="36736" spans="13:13" x14ac:dyDescent="0.25">
      <c r="M36736"/>
    </row>
    <row r="36737" spans="13:13" x14ac:dyDescent="0.25">
      <c r="M36737"/>
    </row>
    <row r="36738" spans="13:13" x14ac:dyDescent="0.25">
      <c r="M36738"/>
    </row>
    <row r="36739" spans="13:13" x14ac:dyDescent="0.25">
      <c r="M36739"/>
    </row>
    <row r="36740" spans="13:13" x14ac:dyDescent="0.25">
      <c r="M36740"/>
    </row>
    <row r="36741" spans="13:13" x14ac:dyDescent="0.25">
      <c r="M36741"/>
    </row>
    <row r="36742" spans="13:13" x14ac:dyDescent="0.25">
      <c r="M36742"/>
    </row>
    <row r="36743" spans="13:13" x14ac:dyDescent="0.25">
      <c r="M36743"/>
    </row>
    <row r="36744" spans="13:13" x14ac:dyDescent="0.25">
      <c r="M36744"/>
    </row>
    <row r="36745" spans="13:13" x14ac:dyDescent="0.25">
      <c r="M36745"/>
    </row>
    <row r="36746" spans="13:13" x14ac:dyDescent="0.25">
      <c r="M36746"/>
    </row>
    <row r="36747" spans="13:13" x14ac:dyDescent="0.25">
      <c r="M36747"/>
    </row>
    <row r="36748" spans="13:13" x14ac:dyDescent="0.25">
      <c r="M36748"/>
    </row>
    <row r="36749" spans="13:13" x14ac:dyDescent="0.25">
      <c r="M36749"/>
    </row>
    <row r="36750" spans="13:13" x14ac:dyDescent="0.25">
      <c r="M36750"/>
    </row>
    <row r="36751" spans="13:13" x14ac:dyDescent="0.25">
      <c r="M36751"/>
    </row>
    <row r="36752" spans="13:13" x14ac:dyDescent="0.25">
      <c r="M36752"/>
    </row>
    <row r="36753" spans="13:13" x14ac:dyDescent="0.25">
      <c r="M36753"/>
    </row>
    <row r="36754" spans="13:13" x14ac:dyDescent="0.25">
      <c r="M36754"/>
    </row>
    <row r="36755" spans="13:13" x14ac:dyDescent="0.25">
      <c r="M36755"/>
    </row>
    <row r="36756" spans="13:13" x14ac:dyDescent="0.25">
      <c r="M36756"/>
    </row>
    <row r="36757" spans="13:13" x14ac:dyDescent="0.25">
      <c r="M36757"/>
    </row>
    <row r="36758" spans="13:13" x14ac:dyDescent="0.25">
      <c r="M36758"/>
    </row>
    <row r="36759" spans="13:13" x14ac:dyDescent="0.25">
      <c r="M36759"/>
    </row>
    <row r="36760" spans="13:13" x14ac:dyDescent="0.25">
      <c r="M36760"/>
    </row>
    <row r="36761" spans="13:13" x14ac:dyDescent="0.25">
      <c r="M36761"/>
    </row>
    <row r="36762" spans="13:13" x14ac:dyDescent="0.25">
      <c r="M36762"/>
    </row>
    <row r="36763" spans="13:13" x14ac:dyDescent="0.25">
      <c r="M36763"/>
    </row>
    <row r="36764" spans="13:13" x14ac:dyDescent="0.25">
      <c r="M36764"/>
    </row>
    <row r="36765" spans="13:13" x14ac:dyDescent="0.25">
      <c r="M36765"/>
    </row>
    <row r="36766" spans="13:13" x14ac:dyDescent="0.25">
      <c r="M36766"/>
    </row>
    <row r="36767" spans="13:13" x14ac:dyDescent="0.25">
      <c r="M36767"/>
    </row>
    <row r="36768" spans="13:13" x14ac:dyDescent="0.25">
      <c r="M36768"/>
    </row>
    <row r="36769" spans="13:13" x14ac:dyDescent="0.25">
      <c r="M36769"/>
    </row>
    <row r="36770" spans="13:13" x14ac:dyDescent="0.25">
      <c r="M36770"/>
    </row>
    <row r="36771" spans="13:13" x14ac:dyDescent="0.25">
      <c r="M36771"/>
    </row>
    <row r="36772" spans="13:13" x14ac:dyDescent="0.25">
      <c r="M36772"/>
    </row>
    <row r="36773" spans="13:13" x14ac:dyDescent="0.25">
      <c r="M36773"/>
    </row>
    <row r="36774" spans="13:13" x14ac:dyDescent="0.25">
      <c r="M36774"/>
    </row>
    <row r="36775" spans="13:13" x14ac:dyDescent="0.25">
      <c r="M36775"/>
    </row>
    <row r="36776" spans="13:13" x14ac:dyDescent="0.25">
      <c r="M36776"/>
    </row>
    <row r="36777" spans="13:13" x14ac:dyDescent="0.25">
      <c r="M36777"/>
    </row>
    <row r="36778" spans="13:13" x14ac:dyDescent="0.25">
      <c r="M36778"/>
    </row>
    <row r="36779" spans="13:13" x14ac:dyDescent="0.25">
      <c r="M36779"/>
    </row>
    <row r="36780" spans="13:13" x14ac:dyDescent="0.25">
      <c r="M36780"/>
    </row>
    <row r="36781" spans="13:13" x14ac:dyDescent="0.25">
      <c r="M36781"/>
    </row>
    <row r="36782" spans="13:13" x14ac:dyDescent="0.25">
      <c r="M36782"/>
    </row>
    <row r="36783" spans="13:13" x14ac:dyDescent="0.25">
      <c r="M36783"/>
    </row>
    <row r="36784" spans="13:13" x14ac:dyDescent="0.25">
      <c r="M36784"/>
    </row>
    <row r="36785" spans="13:13" x14ac:dyDescent="0.25">
      <c r="M36785"/>
    </row>
    <row r="36786" spans="13:13" x14ac:dyDescent="0.25">
      <c r="M36786"/>
    </row>
    <row r="36787" spans="13:13" x14ac:dyDescent="0.25">
      <c r="M36787"/>
    </row>
    <row r="36788" spans="13:13" x14ac:dyDescent="0.25">
      <c r="M36788"/>
    </row>
    <row r="36789" spans="13:13" x14ac:dyDescent="0.25">
      <c r="M36789"/>
    </row>
    <row r="36790" spans="13:13" x14ac:dyDescent="0.25">
      <c r="M36790"/>
    </row>
    <row r="36791" spans="13:13" x14ac:dyDescent="0.25">
      <c r="M36791"/>
    </row>
    <row r="36792" spans="13:13" x14ac:dyDescent="0.25">
      <c r="M36792"/>
    </row>
    <row r="36793" spans="13:13" x14ac:dyDescent="0.25">
      <c r="M36793"/>
    </row>
    <row r="36794" spans="13:13" x14ac:dyDescent="0.25">
      <c r="M36794"/>
    </row>
    <row r="36795" spans="13:13" x14ac:dyDescent="0.25">
      <c r="M36795"/>
    </row>
    <row r="36796" spans="13:13" x14ac:dyDescent="0.25">
      <c r="M36796"/>
    </row>
    <row r="36797" spans="13:13" x14ac:dyDescent="0.25">
      <c r="M36797"/>
    </row>
    <row r="36798" spans="13:13" x14ac:dyDescent="0.25">
      <c r="M36798"/>
    </row>
    <row r="36799" spans="13:13" x14ac:dyDescent="0.25">
      <c r="M36799"/>
    </row>
    <row r="36800" spans="13:13" x14ac:dyDescent="0.25">
      <c r="M36800"/>
    </row>
    <row r="36801" spans="13:13" x14ac:dyDescent="0.25">
      <c r="M36801"/>
    </row>
    <row r="36802" spans="13:13" x14ac:dyDescent="0.25">
      <c r="M36802"/>
    </row>
    <row r="36803" spans="13:13" x14ac:dyDescent="0.25">
      <c r="M36803"/>
    </row>
    <row r="36804" spans="13:13" x14ac:dyDescent="0.25">
      <c r="M36804"/>
    </row>
    <row r="36805" spans="13:13" x14ac:dyDescent="0.25">
      <c r="M36805"/>
    </row>
    <row r="36806" spans="13:13" x14ac:dyDescent="0.25">
      <c r="M36806"/>
    </row>
    <row r="36807" spans="13:13" x14ac:dyDescent="0.25">
      <c r="M36807"/>
    </row>
    <row r="36808" spans="13:13" x14ac:dyDescent="0.25">
      <c r="M36808"/>
    </row>
    <row r="36809" spans="13:13" x14ac:dyDescent="0.25">
      <c r="M36809"/>
    </row>
    <row r="36810" spans="13:13" x14ac:dyDescent="0.25">
      <c r="M36810"/>
    </row>
    <row r="36811" spans="13:13" x14ac:dyDescent="0.25">
      <c r="M36811"/>
    </row>
    <row r="36812" spans="13:13" x14ac:dyDescent="0.25">
      <c r="M36812"/>
    </row>
    <row r="36813" spans="13:13" x14ac:dyDescent="0.25">
      <c r="M36813"/>
    </row>
    <row r="36814" spans="13:13" x14ac:dyDescent="0.25">
      <c r="M36814"/>
    </row>
    <row r="36815" spans="13:13" x14ac:dyDescent="0.25">
      <c r="M36815"/>
    </row>
    <row r="36816" spans="13:13" x14ac:dyDescent="0.25">
      <c r="M36816"/>
    </row>
    <row r="36817" spans="13:13" x14ac:dyDescent="0.25">
      <c r="M36817"/>
    </row>
    <row r="36818" spans="13:13" x14ac:dyDescent="0.25">
      <c r="M36818"/>
    </row>
    <row r="36819" spans="13:13" x14ac:dyDescent="0.25">
      <c r="M36819"/>
    </row>
    <row r="36820" spans="13:13" x14ac:dyDescent="0.25">
      <c r="M36820"/>
    </row>
    <row r="36821" spans="13:13" x14ac:dyDescent="0.25">
      <c r="M36821"/>
    </row>
    <row r="36822" spans="13:13" x14ac:dyDescent="0.25">
      <c r="M36822"/>
    </row>
    <row r="36823" spans="13:13" x14ac:dyDescent="0.25">
      <c r="M36823"/>
    </row>
    <row r="36824" spans="13:13" x14ac:dyDescent="0.25">
      <c r="M36824"/>
    </row>
    <row r="36825" spans="13:13" x14ac:dyDescent="0.25">
      <c r="M36825"/>
    </row>
    <row r="36826" spans="13:13" x14ac:dyDescent="0.25">
      <c r="M36826"/>
    </row>
    <row r="36827" spans="13:13" x14ac:dyDescent="0.25">
      <c r="M36827"/>
    </row>
    <row r="36828" spans="13:13" x14ac:dyDescent="0.25">
      <c r="M36828"/>
    </row>
    <row r="36829" spans="13:13" x14ac:dyDescent="0.25">
      <c r="M36829"/>
    </row>
    <row r="36830" spans="13:13" x14ac:dyDescent="0.25">
      <c r="M36830"/>
    </row>
    <row r="36831" spans="13:13" x14ac:dyDescent="0.25">
      <c r="M36831"/>
    </row>
    <row r="36832" spans="13:13" x14ac:dyDescent="0.25">
      <c r="M36832"/>
    </row>
    <row r="36833" spans="13:13" x14ac:dyDescent="0.25">
      <c r="M36833"/>
    </row>
    <row r="36834" spans="13:13" x14ac:dyDescent="0.25">
      <c r="M36834"/>
    </row>
    <row r="36835" spans="13:13" x14ac:dyDescent="0.25">
      <c r="M36835"/>
    </row>
    <row r="36836" spans="13:13" x14ac:dyDescent="0.25">
      <c r="M36836"/>
    </row>
    <row r="36837" spans="13:13" x14ac:dyDescent="0.25">
      <c r="M36837"/>
    </row>
    <row r="36838" spans="13:13" x14ac:dyDescent="0.25">
      <c r="M36838"/>
    </row>
    <row r="36839" spans="13:13" x14ac:dyDescent="0.25">
      <c r="M36839"/>
    </row>
    <row r="36840" spans="13:13" x14ac:dyDescent="0.25">
      <c r="M36840"/>
    </row>
    <row r="36841" spans="13:13" x14ac:dyDescent="0.25">
      <c r="M36841"/>
    </row>
    <row r="36842" spans="13:13" x14ac:dyDescent="0.25">
      <c r="M36842"/>
    </row>
    <row r="36843" spans="13:13" x14ac:dyDescent="0.25">
      <c r="M36843"/>
    </row>
    <row r="36844" spans="13:13" x14ac:dyDescent="0.25">
      <c r="M36844"/>
    </row>
    <row r="36845" spans="13:13" x14ac:dyDescent="0.25">
      <c r="M36845"/>
    </row>
    <row r="36846" spans="13:13" x14ac:dyDescent="0.25">
      <c r="M36846"/>
    </row>
    <row r="36847" spans="13:13" x14ac:dyDescent="0.25">
      <c r="M36847"/>
    </row>
    <row r="36848" spans="13:13" x14ac:dyDescent="0.25">
      <c r="M36848"/>
    </row>
    <row r="36849" spans="13:13" x14ac:dyDescent="0.25">
      <c r="M36849"/>
    </row>
    <row r="36850" spans="13:13" x14ac:dyDescent="0.25">
      <c r="M36850"/>
    </row>
    <row r="36851" spans="13:13" x14ac:dyDescent="0.25">
      <c r="M36851"/>
    </row>
    <row r="36852" spans="13:13" x14ac:dyDescent="0.25">
      <c r="M36852"/>
    </row>
    <row r="36853" spans="13:13" x14ac:dyDescent="0.25">
      <c r="M36853"/>
    </row>
    <row r="36854" spans="13:13" x14ac:dyDescent="0.25">
      <c r="M36854"/>
    </row>
    <row r="36855" spans="13:13" x14ac:dyDescent="0.25">
      <c r="M36855"/>
    </row>
    <row r="36856" spans="13:13" x14ac:dyDescent="0.25">
      <c r="M36856"/>
    </row>
    <row r="36857" spans="13:13" x14ac:dyDescent="0.25">
      <c r="M36857"/>
    </row>
    <row r="36858" spans="13:13" x14ac:dyDescent="0.25">
      <c r="M36858"/>
    </row>
    <row r="36859" spans="13:13" x14ac:dyDescent="0.25">
      <c r="M36859"/>
    </row>
    <row r="36860" spans="13:13" x14ac:dyDescent="0.25">
      <c r="M36860"/>
    </row>
    <row r="36861" spans="13:13" x14ac:dyDescent="0.25">
      <c r="M36861"/>
    </row>
    <row r="36862" spans="13:13" x14ac:dyDescent="0.25">
      <c r="M36862"/>
    </row>
    <row r="36863" spans="13:13" x14ac:dyDescent="0.25">
      <c r="M36863"/>
    </row>
    <row r="36864" spans="13:13" x14ac:dyDescent="0.25">
      <c r="M36864"/>
    </row>
    <row r="36865" spans="13:13" x14ac:dyDescent="0.25">
      <c r="M36865"/>
    </row>
    <row r="36866" spans="13:13" x14ac:dyDescent="0.25">
      <c r="M36866"/>
    </row>
    <row r="36867" spans="13:13" x14ac:dyDescent="0.25">
      <c r="M36867"/>
    </row>
    <row r="36868" spans="13:13" x14ac:dyDescent="0.25">
      <c r="M36868"/>
    </row>
    <row r="36869" spans="13:13" x14ac:dyDescent="0.25">
      <c r="M36869"/>
    </row>
    <row r="36870" spans="13:13" x14ac:dyDescent="0.25">
      <c r="M36870"/>
    </row>
    <row r="36871" spans="13:13" x14ac:dyDescent="0.25">
      <c r="M36871"/>
    </row>
    <row r="36872" spans="13:13" x14ac:dyDescent="0.25">
      <c r="M36872"/>
    </row>
    <row r="36873" spans="13:13" x14ac:dyDescent="0.25">
      <c r="M36873"/>
    </row>
    <row r="36874" spans="13:13" x14ac:dyDescent="0.25">
      <c r="M36874"/>
    </row>
    <row r="36875" spans="13:13" x14ac:dyDescent="0.25">
      <c r="M36875"/>
    </row>
    <row r="36876" spans="13:13" x14ac:dyDescent="0.25">
      <c r="M36876"/>
    </row>
    <row r="36877" spans="13:13" x14ac:dyDescent="0.25">
      <c r="M36877"/>
    </row>
    <row r="36878" spans="13:13" x14ac:dyDescent="0.25">
      <c r="M36878"/>
    </row>
    <row r="36879" spans="13:13" x14ac:dyDescent="0.25">
      <c r="M36879"/>
    </row>
    <row r="36880" spans="13:13" x14ac:dyDescent="0.25">
      <c r="M36880"/>
    </row>
    <row r="36881" spans="13:13" x14ac:dyDescent="0.25">
      <c r="M36881"/>
    </row>
    <row r="36882" spans="13:13" x14ac:dyDescent="0.25">
      <c r="M36882"/>
    </row>
    <row r="36883" spans="13:13" x14ac:dyDescent="0.25">
      <c r="M36883"/>
    </row>
    <row r="36884" spans="13:13" x14ac:dyDescent="0.25">
      <c r="M36884"/>
    </row>
    <row r="36885" spans="13:13" x14ac:dyDescent="0.25">
      <c r="M36885"/>
    </row>
    <row r="36886" spans="13:13" x14ac:dyDescent="0.25">
      <c r="M36886"/>
    </row>
    <row r="36887" spans="13:13" x14ac:dyDescent="0.25">
      <c r="M36887"/>
    </row>
    <row r="36888" spans="13:13" x14ac:dyDescent="0.25">
      <c r="M36888"/>
    </row>
    <row r="36889" spans="13:13" x14ac:dyDescent="0.25">
      <c r="M36889"/>
    </row>
    <row r="36890" spans="13:13" x14ac:dyDescent="0.25">
      <c r="M36890"/>
    </row>
    <row r="36891" spans="13:13" x14ac:dyDescent="0.25">
      <c r="M36891"/>
    </row>
    <row r="36892" spans="13:13" x14ac:dyDescent="0.25">
      <c r="M36892"/>
    </row>
    <row r="36893" spans="13:13" x14ac:dyDescent="0.25">
      <c r="M36893"/>
    </row>
    <row r="36894" spans="13:13" x14ac:dyDescent="0.25">
      <c r="M36894"/>
    </row>
    <row r="36895" spans="13:13" x14ac:dyDescent="0.25">
      <c r="M36895"/>
    </row>
    <row r="36896" spans="13:13" x14ac:dyDescent="0.25">
      <c r="M36896"/>
    </row>
    <row r="36897" spans="13:13" x14ac:dyDescent="0.25">
      <c r="M36897"/>
    </row>
    <row r="36898" spans="13:13" x14ac:dyDescent="0.25">
      <c r="M36898"/>
    </row>
    <row r="36899" spans="13:13" x14ac:dyDescent="0.25">
      <c r="M36899"/>
    </row>
    <row r="36900" spans="13:13" x14ac:dyDescent="0.25">
      <c r="M36900"/>
    </row>
    <row r="36901" spans="13:13" x14ac:dyDescent="0.25">
      <c r="M36901"/>
    </row>
    <row r="36902" spans="13:13" x14ac:dyDescent="0.25">
      <c r="M36902"/>
    </row>
    <row r="36903" spans="13:13" x14ac:dyDescent="0.25">
      <c r="M36903"/>
    </row>
    <row r="36904" spans="13:13" x14ac:dyDescent="0.25">
      <c r="M36904"/>
    </row>
    <row r="36905" spans="13:13" x14ac:dyDescent="0.25">
      <c r="M36905"/>
    </row>
    <row r="36906" spans="13:13" x14ac:dyDescent="0.25">
      <c r="M36906"/>
    </row>
    <row r="36907" spans="13:13" x14ac:dyDescent="0.25">
      <c r="M36907"/>
    </row>
    <row r="36908" spans="13:13" x14ac:dyDescent="0.25">
      <c r="M36908"/>
    </row>
    <row r="36909" spans="13:13" x14ac:dyDescent="0.25">
      <c r="M36909"/>
    </row>
    <row r="36910" spans="13:13" x14ac:dyDescent="0.25">
      <c r="M36910"/>
    </row>
    <row r="36911" spans="13:13" x14ac:dyDescent="0.25">
      <c r="M36911"/>
    </row>
    <row r="36912" spans="13:13" x14ac:dyDescent="0.25">
      <c r="M36912"/>
    </row>
    <row r="36913" spans="13:13" x14ac:dyDescent="0.25">
      <c r="M36913"/>
    </row>
    <row r="36914" spans="13:13" x14ac:dyDescent="0.25">
      <c r="M36914"/>
    </row>
    <row r="36915" spans="13:13" x14ac:dyDescent="0.25">
      <c r="M36915"/>
    </row>
    <row r="36916" spans="13:13" x14ac:dyDescent="0.25">
      <c r="M36916"/>
    </row>
    <row r="36917" spans="13:13" x14ac:dyDescent="0.25">
      <c r="M36917"/>
    </row>
    <row r="36918" spans="13:13" x14ac:dyDescent="0.25">
      <c r="M36918"/>
    </row>
    <row r="36919" spans="13:13" x14ac:dyDescent="0.25">
      <c r="M36919"/>
    </row>
    <row r="36920" spans="13:13" x14ac:dyDescent="0.25">
      <c r="M36920"/>
    </row>
    <row r="36921" spans="13:13" x14ac:dyDescent="0.25">
      <c r="M36921"/>
    </row>
    <row r="36922" spans="13:13" x14ac:dyDescent="0.25">
      <c r="M36922"/>
    </row>
    <row r="36923" spans="13:13" x14ac:dyDescent="0.25">
      <c r="M36923"/>
    </row>
    <row r="36924" spans="13:13" x14ac:dyDescent="0.25">
      <c r="M36924"/>
    </row>
    <row r="36925" spans="13:13" x14ac:dyDescent="0.25">
      <c r="M36925"/>
    </row>
    <row r="36926" spans="13:13" x14ac:dyDescent="0.25">
      <c r="M36926"/>
    </row>
    <row r="36927" spans="13:13" x14ac:dyDescent="0.25">
      <c r="M36927"/>
    </row>
    <row r="36928" spans="13:13" x14ac:dyDescent="0.25">
      <c r="M36928"/>
    </row>
    <row r="36929" spans="13:13" x14ac:dyDescent="0.25">
      <c r="M36929"/>
    </row>
    <row r="36930" spans="13:13" x14ac:dyDescent="0.25">
      <c r="M36930"/>
    </row>
    <row r="36931" spans="13:13" x14ac:dyDescent="0.25">
      <c r="M36931"/>
    </row>
    <row r="36932" spans="13:13" x14ac:dyDescent="0.25">
      <c r="M36932"/>
    </row>
    <row r="36933" spans="13:13" x14ac:dyDescent="0.25">
      <c r="M36933"/>
    </row>
    <row r="36934" spans="13:13" x14ac:dyDescent="0.25">
      <c r="M36934"/>
    </row>
    <row r="36935" spans="13:13" x14ac:dyDescent="0.25">
      <c r="M36935"/>
    </row>
    <row r="36936" spans="13:13" x14ac:dyDescent="0.25">
      <c r="M36936"/>
    </row>
    <row r="36937" spans="13:13" x14ac:dyDescent="0.25">
      <c r="M36937"/>
    </row>
    <row r="36938" spans="13:13" x14ac:dyDescent="0.25">
      <c r="M36938"/>
    </row>
    <row r="36939" spans="13:13" x14ac:dyDescent="0.25">
      <c r="M36939"/>
    </row>
    <row r="36940" spans="13:13" x14ac:dyDescent="0.25">
      <c r="M36940"/>
    </row>
    <row r="36941" spans="13:13" x14ac:dyDescent="0.25">
      <c r="M36941"/>
    </row>
    <row r="36942" spans="13:13" x14ac:dyDescent="0.25">
      <c r="M36942"/>
    </row>
    <row r="36943" spans="13:13" x14ac:dyDescent="0.25">
      <c r="M36943"/>
    </row>
    <row r="36944" spans="13:13" x14ac:dyDescent="0.25">
      <c r="M36944"/>
    </row>
    <row r="36945" spans="13:13" x14ac:dyDescent="0.25">
      <c r="M36945"/>
    </row>
    <row r="36946" spans="13:13" x14ac:dyDescent="0.25">
      <c r="M36946"/>
    </row>
    <row r="36947" spans="13:13" x14ac:dyDescent="0.25">
      <c r="M36947"/>
    </row>
    <row r="36948" spans="13:13" x14ac:dyDescent="0.25">
      <c r="M36948"/>
    </row>
    <row r="36949" spans="13:13" x14ac:dyDescent="0.25">
      <c r="M36949"/>
    </row>
    <row r="36950" spans="13:13" x14ac:dyDescent="0.25">
      <c r="M36950"/>
    </row>
    <row r="36951" spans="13:13" x14ac:dyDescent="0.25">
      <c r="M36951"/>
    </row>
    <row r="36952" spans="13:13" x14ac:dyDescent="0.25">
      <c r="M36952"/>
    </row>
    <row r="36953" spans="13:13" x14ac:dyDescent="0.25">
      <c r="M36953"/>
    </row>
    <row r="36954" spans="13:13" x14ac:dyDescent="0.25">
      <c r="M36954"/>
    </row>
    <row r="36955" spans="13:13" x14ac:dyDescent="0.25">
      <c r="M36955"/>
    </row>
    <row r="36956" spans="13:13" x14ac:dyDescent="0.25">
      <c r="M36956"/>
    </row>
    <row r="36957" spans="13:13" x14ac:dyDescent="0.25">
      <c r="M36957"/>
    </row>
    <row r="36958" spans="13:13" x14ac:dyDescent="0.25">
      <c r="M36958"/>
    </row>
    <row r="36959" spans="13:13" x14ac:dyDescent="0.25">
      <c r="M36959"/>
    </row>
    <row r="36960" spans="13:13" x14ac:dyDescent="0.25">
      <c r="M36960"/>
    </row>
    <row r="36961" spans="13:13" x14ac:dyDescent="0.25">
      <c r="M36961"/>
    </row>
    <row r="36962" spans="13:13" x14ac:dyDescent="0.25">
      <c r="M36962"/>
    </row>
    <row r="36963" spans="13:13" x14ac:dyDescent="0.25">
      <c r="M36963"/>
    </row>
    <row r="36964" spans="13:13" x14ac:dyDescent="0.25">
      <c r="M36964"/>
    </row>
    <row r="36965" spans="13:13" x14ac:dyDescent="0.25">
      <c r="M36965"/>
    </row>
    <row r="36966" spans="13:13" x14ac:dyDescent="0.25">
      <c r="M36966"/>
    </row>
    <row r="36967" spans="13:13" x14ac:dyDescent="0.25">
      <c r="M36967"/>
    </row>
    <row r="36968" spans="13:13" x14ac:dyDescent="0.25">
      <c r="M36968"/>
    </row>
    <row r="36969" spans="13:13" x14ac:dyDescent="0.25">
      <c r="M36969"/>
    </row>
    <row r="36970" spans="13:13" x14ac:dyDescent="0.25">
      <c r="M36970"/>
    </row>
    <row r="36971" spans="13:13" x14ac:dyDescent="0.25">
      <c r="M36971"/>
    </row>
    <row r="36972" spans="13:13" x14ac:dyDescent="0.25">
      <c r="M36972"/>
    </row>
    <row r="36973" spans="13:13" x14ac:dyDescent="0.25">
      <c r="M36973"/>
    </row>
    <row r="36974" spans="13:13" x14ac:dyDescent="0.25">
      <c r="M36974"/>
    </row>
    <row r="36975" spans="13:13" x14ac:dyDescent="0.25">
      <c r="M36975"/>
    </row>
    <row r="36976" spans="13:13" x14ac:dyDescent="0.25">
      <c r="M36976"/>
    </row>
    <row r="36977" spans="13:13" x14ac:dyDescent="0.25">
      <c r="M36977"/>
    </row>
    <row r="36978" spans="13:13" x14ac:dyDescent="0.25">
      <c r="M36978"/>
    </row>
    <row r="36979" spans="13:13" x14ac:dyDescent="0.25">
      <c r="M36979"/>
    </row>
    <row r="36980" spans="13:13" x14ac:dyDescent="0.25">
      <c r="M36980"/>
    </row>
    <row r="36981" spans="13:13" x14ac:dyDescent="0.25">
      <c r="M36981"/>
    </row>
    <row r="36982" spans="13:13" x14ac:dyDescent="0.25">
      <c r="M36982"/>
    </row>
    <row r="36983" spans="13:13" x14ac:dyDescent="0.25">
      <c r="M36983"/>
    </row>
    <row r="36984" spans="13:13" x14ac:dyDescent="0.25">
      <c r="M36984"/>
    </row>
    <row r="36985" spans="13:13" x14ac:dyDescent="0.25">
      <c r="M36985"/>
    </row>
    <row r="36986" spans="13:13" x14ac:dyDescent="0.25">
      <c r="M36986"/>
    </row>
    <row r="36987" spans="13:13" x14ac:dyDescent="0.25">
      <c r="M36987"/>
    </row>
    <row r="36988" spans="13:13" x14ac:dyDescent="0.25">
      <c r="M36988"/>
    </row>
    <row r="36989" spans="13:13" x14ac:dyDescent="0.25">
      <c r="M36989"/>
    </row>
    <row r="36990" spans="13:13" x14ac:dyDescent="0.25">
      <c r="M36990"/>
    </row>
    <row r="36991" spans="13:13" x14ac:dyDescent="0.25">
      <c r="M36991"/>
    </row>
    <row r="36992" spans="13:13" x14ac:dyDescent="0.25">
      <c r="M36992"/>
    </row>
    <row r="36993" spans="13:13" x14ac:dyDescent="0.25">
      <c r="M36993"/>
    </row>
    <row r="36994" spans="13:13" x14ac:dyDescent="0.25">
      <c r="M36994"/>
    </row>
    <row r="36995" spans="13:13" x14ac:dyDescent="0.25">
      <c r="M36995"/>
    </row>
    <row r="36996" spans="13:13" x14ac:dyDescent="0.25">
      <c r="M36996"/>
    </row>
    <row r="36997" spans="13:13" x14ac:dyDescent="0.25">
      <c r="M36997"/>
    </row>
    <row r="36998" spans="13:13" x14ac:dyDescent="0.25">
      <c r="M36998"/>
    </row>
    <row r="36999" spans="13:13" x14ac:dyDescent="0.25">
      <c r="M36999"/>
    </row>
    <row r="37000" spans="13:13" x14ac:dyDescent="0.25">
      <c r="M37000"/>
    </row>
    <row r="37001" spans="13:13" x14ac:dyDescent="0.25">
      <c r="M37001"/>
    </row>
    <row r="37002" spans="13:13" x14ac:dyDescent="0.25">
      <c r="M37002"/>
    </row>
    <row r="37003" spans="13:13" x14ac:dyDescent="0.25">
      <c r="M37003"/>
    </row>
    <row r="37004" spans="13:13" x14ac:dyDescent="0.25">
      <c r="M37004"/>
    </row>
    <row r="37005" spans="13:13" x14ac:dyDescent="0.25">
      <c r="M37005"/>
    </row>
    <row r="37006" spans="13:13" x14ac:dyDescent="0.25">
      <c r="M37006"/>
    </row>
    <row r="37007" spans="13:13" x14ac:dyDescent="0.25">
      <c r="M37007"/>
    </row>
    <row r="37008" spans="13:13" x14ac:dyDescent="0.25">
      <c r="M37008"/>
    </row>
    <row r="37009" spans="13:13" x14ac:dyDescent="0.25">
      <c r="M37009"/>
    </row>
    <row r="37010" spans="13:13" x14ac:dyDescent="0.25">
      <c r="M37010"/>
    </row>
    <row r="37011" spans="13:13" x14ac:dyDescent="0.25">
      <c r="M37011"/>
    </row>
    <row r="37012" spans="13:13" x14ac:dyDescent="0.25">
      <c r="M37012"/>
    </row>
    <row r="37013" spans="13:13" x14ac:dyDescent="0.25">
      <c r="M37013"/>
    </row>
    <row r="37014" spans="13:13" x14ac:dyDescent="0.25">
      <c r="M37014"/>
    </row>
    <row r="37015" spans="13:13" x14ac:dyDescent="0.25">
      <c r="M37015"/>
    </row>
    <row r="37016" spans="13:13" x14ac:dyDescent="0.25">
      <c r="M37016"/>
    </row>
    <row r="37017" spans="13:13" x14ac:dyDescent="0.25">
      <c r="M37017"/>
    </row>
    <row r="37018" spans="13:13" x14ac:dyDescent="0.25">
      <c r="M37018"/>
    </row>
    <row r="37019" spans="13:13" x14ac:dyDescent="0.25">
      <c r="M37019"/>
    </row>
    <row r="37020" spans="13:13" x14ac:dyDescent="0.25">
      <c r="M37020"/>
    </row>
    <row r="37021" spans="13:13" x14ac:dyDescent="0.25">
      <c r="M37021"/>
    </row>
    <row r="37022" spans="13:13" x14ac:dyDescent="0.25">
      <c r="M37022"/>
    </row>
    <row r="37023" spans="13:13" x14ac:dyDescent="0.25">
      <c r="M37023"/>
    </row>
    <row r="37024" spans="13:13" x14ac:dyDescent="0.25">
      <c r="M37024"/>
    </row>
    <row r="37025" spans="13:13" x14ac:dyDescent="0.25">
      <c r="M37025"/>
    </row>
    <row r="37026" spans="13:13" x14ac:dyDescent="0.25">
      <c r="M37026"/>
    </row>
    <row r="37027" spans="13:13" x14ac:dyDescent="0.25">
      <c r="M37027"/>
    </row>
    <row r="37028" spans="13:13" x14ac:dyDescent="0.25">
      <c r="M37028"/>
    </row>
    <row r="37029" spans="13:13" x14ac:dyDescent="0.25">
      <c r="M37029"/>
    </row>
    <row r="37030" spans="13:13" x14ac:dyDescent="0.25">
      <c r="M37030"/>
    </row>
    <row r="37031" spans="13:13" x14ac:dyDescent="0.25">
      <c r="M37031"/>
    </row>
    <row r="37032" spans="13:13" x14ac:dyDescent="0.25">
      <c r="M37032"/>
    </row>
    <row r="37033" spans="13:13" x14ac:dyDescent="0.25">
      <c r="M37033"/>
    </row>
    <row r="37034" spans="13:13" x14ac:dyDescent="0.25">
      <c r="M37034"/>
    </row>
    <row r="37035" spans="13:13" x14ac:dyDescent="0.25">
      <c r="M37035"/>
    </row>
    <row r="37036" spans="13:13" x14ac:dyDescent="0.25">
      <c r="M37036"/>
    </row>
    <row r="37037" spans="13:13" x14ac:dyDescent="0.25">
      <c r="M37037"/>
    </row>
    <row r="37038" spans="13:13" x14ac:dyDescent="0.25">
      <c r="M37038"/>
    </row>
    <row r="37039" spans="13:13" x14ac:dyDescent="0.25">
      <c r="M37039"/>
    </row>
    <row r="37040" spans="13:13" x14ac:dyDescent="0.25">
      <c r="M37040"/>
    </row>
    <row r="37041" spans="13:13" x14ac:dyDescent="0.25">
      <c r="M37041"/>
    </row>
    <row r="37042" spans="13:13" x14ac:dyDescent="0.25">
      <c r="M37042"/>
    </row>
    <row r="37043" spans="13:13" x14ac:dyDescent="0.25">
      <c r="M37043"/>
    </row>
    <row r="37044" spans="13:13" x14ac:dyDescent="0.25">
      <c r="M37044"/>
    </row>
    <row r="37045" spans="13:13" x14ac:dyDescent="0.25">
      <c r="M37045"/>
    </row>
    <row r="37046" spans="13:13" x14ac:dyDescent="0.25">
      <c r="M37046"/>
    </row>
    <row r="37047" spans="13:13" x14ac:dyDescent="0.25">
      <c r="M37047"/>
    </row>
    <row r="37048" spans="13:13" x14ac:dyDescent="0.25">
      <c r="M37048"/>
    </row>
    <row r="37049" spans="13:13" x14ac:dyDescent="0.25">
      <c r="M37049"/>
    </row>
    <row r="37050" spans="13:13" x14ac:dyDescent="0.25">
      <c r="M37050"/>
    </row>
    <row r="37051" spans="13:13" x14ac:dyDescent="0.25">
      <c r="M37051"/>
    </row>
    <row r="37052" spans="13:13" x14ac:dyDescent="0.25">
      <c r="M37052"/>
    </row>
    <row r="37053" spans="13:13" x14ac:dyDescent="0.25">
      <c r="M37053"/>
    </row>
    <row r="37054" spans="13:13" x14ac:dyDescent="0.25">
      <c r="M37054"/>
    </row>
    <row r="37055" spans="13:13" x14ac:dyDescent="0.25">
      <c r="M37055"/>
    </row>
    <row r="37056" spans="13:13" x14ac:dyDescent="0.25">
      <c r="M37056"/>
    </row>
    <row r="37057" spans="13:13" x14ac:dyDescent="0.25">
      <c r="M37057"/>
    </row>
    <row r="37058" spans="13:13" x14ac:dyDescent="0.25">
      <c r="M37058"/>
    </row>
    <row r="37059" spans="13:13" x14ac:dyDescent="0.25">
      <c r="M37059"/>
    </row>
    <row r="37060" spans="13:13" x14ac:dyDescent="0.25">
      <c r="M37060"/>
    </row>
    <row r="37061" spans="13:13" x14ac:dyDescent="0.25">
      <c r="M37061"/>
    </row>
    <row r="37062" spans="13:13" x14ac:dyDescent="0.25">
      <c r="M37062"/>
    </row>
    <row r="37063" spans="13:13" x14ac:dyDescent="0.25">
      <c r="M37063"/>
    </row>
    <row r="37064" spans="13:13" x14ac:dyDescent="0.25">
      <c r="M37064"/>
    </row>
    <row r="37065" spans="13:13" x14ac:dyDescent="0.25">
      <c r="M37065"/>
    </row>
    <row r="37066" spans="13:13" x14ac:dyDescent="0.25">
      <c r="M37066"/>
    </row>
    <row r="37067" spans="13:13" x14ac:dyDescent="0.25">
      <c r="M37067"/>
    </row>
    <row r="37068" spans="13:13" x14ac:dyDescent="0.25">
      <c r="M37068"/>
    </row>
    <row r="37069" spans="13:13" x14ac:dyDescent="0.25">
      <c r="M37069"/>
    </row>
    <row r="37070" spans="13:13" x14ac:dyDescent="0.25">
      <c r="M37070"/>
    </row>
    <row r="37071" spans="13:13" x14ac:dyDescent="0.25">
      <c r="M37071"/>
    </row>
    <row r="37072" spans="13:13" x14ac:dyDescent="0.25">
      <c r="M37072"/>
    </row>
    <row r="37073" spans="13:13" x14ac:dyDescent="0.25">
      <c r="M37073"/>
    </row>
    <row r="37074" spans="13:13" x14ac:dyDescent="0.25">
      <c r="M37074"/>
    </row>
    <row r="37075" spans="13:13" x14ac:dyDescent="0.25">
      <c r="M37075"/>
    </row>
    <row r="37076" spans="13:13" x14ac:dyDescent="0.25">
      <c r="M37076"/>
    </row>
    <row r="37077" spans="13:13" x14ac:dyDescent="0.25">
      <c r="M37077"/>
    </row>
    <row r="37078" spans="13:13" x14ac:dyDescent="0.25">
      <c r="M37078"/>
    </row>
    <row r="37079" spans="13:13" x14ac:dyDescent="0.25">
      <c r="M37079"/>
    </row>
    <row r="37080" spans="13:13" x14ac:dyDescent="0.25">
      <c r="M37080"/>
    </row>
    <row r="37081" spans="13:13" x14ac:dyDescent="0.25">
      <c r="M37081"/>
    </row>
    <row r="37082" spans="13:13" x14ac:dyDescent="0.25">
      <c r="M37082"/>
    </row>
    <row r="37083" spans="13:13" x14ac:dyDescent="0.25">
      <c r="M37083"/>
    </row>
    <row r="37084" spans="13:13" x14ac:dyDescent="0.25">
      <c r="M37084"/>
    </row>
    <row r="37085" spans="13:13" x14ac:dyDescent="0.25">
      <c r="M37085"/>
    </row>
    <row r="37086" spans="13:13" x14ac:dyDescent="0.25">
      <c r="M37086"/>
    </row>
    <row r="37087" spans="13:13" x14ac:dyDescent="0.25">
      <c r="M37087"/>
    </row>
    <row r="37088" spans="13:13" x14ac:dyDescent="0.25">
      <c r="M37088"/>
    </row>
    <row r="37089" spans="13:13" x14ac:dyDescent="0.25">
      <c r="M37089"/>
    </row>
    <row r="37090" spans="13:13" x14ac:dyDescent="0.25">
      <c r="M37090"/>
    </row>
    <row r="37091" spans="13:13" x14ac:dyDescent="0.25">
      <c r="M37091"/>
    </row>
    <row r="37092" spans="13:13" x14ac:dyDescent="0.25">
      <c r="M37092"/>
    </row>
    <row r="37093" spans="13:13" x14ac:dyDescent="0.25">
      <c r="M37093"/>
    </row>
    <row r="37094" spans="13:13" x14ac:dyDescent="0.25">
      <c r="M37094"/>
    </row>
    <row r="37095" spans="13:13" x14ac:dyDescent="0.25">
      <c r="M37095"/>
    </row>
    <row r="37096" spans="13:13" x14ac:dyDescent="0.25">
      <c r="M37096"/>
    </row>
    <row r="37097" spans="13:13" x14ac:dyDescent="0.25">
      <c r="M37097"/>
    </row>
    <row r="37098" spans="13:13" x14ac:dyDescent="0.25">
      <c r="M37098"/>
    </row>
    <row r="37099" spans="13:13" x14ac:dyDescent="0.25">
      <c r="M37099"/>
    </row>
    <row r="37100" spans="13:13" x14ac:dyDescent="0.25">
      <c r="M37100"/>
    </row>
    <row r="37101" spans="13:13" x14ac:dyDescent="0.25">
      <c r="M37101"/>
    </row>
    <row r="37102" spans="13:13" x14ac:dyDescent="0.25">
      <c r="M37102"/>
    </row>
    <row r="37103" spans="13:13" x14ac:dyDescent="0.25">
      <c r="M37103"/>
    </row>
    <row r="37104" spans="13:13" x14ac:dyDescent="0.25">
      <c r="M37104"/>
    </row>
    <row r="37105" spans="13:13" x14ac:dyDescent="0.25">
      <c r="M37105"/>
    </row>
    <row r="37106" spans="13:13" x14ac:dyDescent="0.25">
      <c r="M37106"/>
    </row>
    <row r="37107" spans="13:13" x14ac:dyDescent="0.25">
      <c r="M37107"/>
    </row>
    <row r="37108" spans="13:13" x14ac:dyDescent="0.25">
      <c r="M37108"/>
    </row>
    <row r="37109" spans="13:13" x14ac:dyDescent="0.25">
      <c r="M37109"/>
    </row>
    <row r="37110" spans="13:13" x14ac:dyDescent="0.25">
      <c r="M37110"/>
    </row>
    <row r="37111" spans="13:13" x14ac:dyDescent="0.25">
      <c r="M37111"/>
    </row>
    <row r="37112" spans="13:13" x14ac:dyDescent="0.25">
      <c r="M37112"/>
    </row>
    <row r="37113" spans="13:13" x14ac:dyDescent="0.25">
      <c r="M37113"/>
    </row>
    <row r="37114" spans="13:13" x14ac:dyDescent="0.25">
      <c r="M37114"/>
    </row>
    <row r="37115" spans="13:13" x14ac:dyDescent="0.25">
      <c r="M37115"/>
    </row>
    <row r="37116" spans="13:13" x14ac:dyDescent="0.25">
      <c r="M37116"/>
    </row>
    <row r="37117" spans="13:13" x14ac:dyDescent="0.25">
      <c r="M37117"/>
    </row>
    <row r="37118" spans="13:13" x14ac:dyDescent="0.25">
      <c r="M37118"/>
    </row>
    <row r="37119" spans="13:13" x14ac:dyDescent="0.25">
      <c r="M37119"/>
    </row>
    <row r="37120" spans="13:13" x14ac:dyDescent="0.25">
      <c r="M37120"/>
    </row>
    <row r="37121" spans="13:13" x14ac:dyDescent="0.25">
      <c r="M37121"/>
    </row>
    <row r="37122" spans="13:13" x14ac:dyDescent="0.25">
      <c r="M37122"/>
    </row>
    <row r="37123" spans="13:13" x14ac:dyDescent="0.25">
      <c r="M37123"/>
    </row>
    <row r="37124" spans="13:13" x14ac:dyDescent="0.25">
      <c r="M37124"/>
    </row>
    <row r="37125" spans="13:13" x14ac:dyDescent="0.25">
      <c r="M37125"/>
    </row>
    <row r="37126" spans="13:13" x14ac:dyDescent="0.25">
      <c r="M37126"/>
    </row>
    <row r="37127" spans="13:13" x14ac:dyDescent="0.25">
      <c r="M37127"/>
    </row>
    <row r="37128" spans="13:13" x14ac:dyDescent="0.25">
      <c r="M37128"/>
    </row>
    <row r="37129" spans="13:13" x14ac:dyDescent="0.25">
      <c r="M37129"/>
    </row>
    <row r="37130" spans="13:13" x14ac:dyDescent="0.25">
      <c r="M37130"/>
    </row>
    <row r="37131" spans="13:13" x14ac:dyDescent="0.25">
      <c r="M37131"/>
    </row>
    <row r="37132" spans="13:13" x14ac:dyDescent="0.25">
      <c r="M37132"/>
    </row>
    <row r="37133" spans="13:13" x14ac:dyDescent="0.25">
      <c r="M37133"/>
    </row>
    <row r="37134" spans="13:13" x14ac:dyDescent="0.25">
      <c r="M37134"/>
    </row>
    <row r="37135" spans="13:13" x14ac:dyDescent="0.25">
      <c r="M37135"/>
    </row>
    <row r="37136" spans="13:13" x14ac:dyDescent="0.25">
      <c r="M37136"/>
    </row>
    <row r="37137" spans="13:13" x14ac:dyDescent="0.25">
      <c r="M37137"/>
    </row>
    <row r="37138" spans="13:13" x14ac:dyDescent="0.25">
      <c r="M37138"/>
    </row>
    <row r="37139" spans="13:13" x14ac:dyDescent="0.25">
      <c r="M37139"/>
    </row>
    <row r="37140" spans="13:13" x14ac:dyDescent="0.25">
      <c r="M37140"/>
    </row>
    <row r="37141" spans="13:13" x14ac:dyDescent="0.25">
      <c r="M37141"/>
    </row>
    <row r="37142" spans="13:13" x14ac:dyDescent="0.25">
      <c r="M37142"/>
    </row>
    <row r="37143" spans="13:13" x14ac:dyDescent="0.25">
      <c r="M37143"/>
    </row>
    <row r="37144" spans="13:13" x14ac:dyDescent="0.25">
      <c r="M37144"/>
    </row>
    <row r="37145" spans="13:13" x14ac:dyDescent="0.25">
      <c r="M37145"/>
    </row>
    <row r="37146" spans="13:13" x14ac:dyDescent="0.25">
      <c r="M37146"/>
    </row>
    <row r="37147" spans="13:13" x14ac:dyDescent="0.25">
      <c r="M37147"/>
    </row>
    <row r="37148" spans="13:13" x14ac:dyDescent="0.25">
      <c r="M37148"/>
    </row>
    <row r="37149" spans="13:13" x14ac:dyDescent="0.25">
      <c r="M37149"/>
    </row>
    <row r="37150" spans="13:13" x14ac:dyDescent="0.25">
      <c r="M37150"/>
    </row>
    <row r="37151" spans="13:13" x14ac:dyDescent="0.25">
      <c r="M37151"/>
    </row>
    <row r="37152" spans="13:13" x14ac:dyDescent="0.25">
      <c r="M37152"/>
    </row>
    <row r="37153" spans="13:13" x14ac:dyDescent="0.25">
      <c r="M37153"/>
    </row>
    <row r="37154" spans="13:13" x14ac:dyDescent="0.25">
      <c r="M37154"/>
    </row>
    <row r="37155" spans="13:13" x14ac:dyDescent="0.25">
      <c r="M37155"/>
    </row>
    <row r="37156" spans="13:13" x14ac:dyDescent="0.25">
      <c r="M37156"/>
    </row>
    <row r="37157" spans="13:13" x14ac:dyDescent="0.25">
      <c r="M37157"/>
    </row>
    <row r="37158" spans="13:13" x14ac:dyDescent="0.25">
      <c r="M37158"/>
    </row>
    <row r="37159" spans="13:13" x14ac:dyDescent="0.25">
      <c r="M37159"/>
    </row>
    <row r="37160" spans="13:13" x14ac:dyDescent="0.25">
      <c r="M37160"/>
    </row>
    <row r="37161" spans="13:13" x14ac:dyDescent="0.25">
      <c r="M37161"/>
    </row>
    <row r="37162" spans="13:13" x14ac:dyDescent="0.25">
      <c r="M37162"/>
    </row>
    <row r="37163" spans="13:13" x14ac:dyDescent="0.25">
      <c r="M37163"/>
    </row>
    <row r="37164" spans="13:13" x14ac:dyDescent="0.25">
      <c r="M37164"/>
    </row>
    <row r="37165" spans="13:13" x14ac:dyDescent="0.25">
      <c r="M37165"/>
    </row>
    <row r="37166" spans="13:13" x14ac:dyDescent="0.25">
      <c r="M37166"/>
    </row>
    <row r="37167" spans="13:13" x14ac:dyDescent="0.25">
      <c r="M37167"/>
    </row>
    <row r="37168" spans="13:13" x14ac:dyDescent="0.25">
      <c r="M37168"/>
    </row>
    <row r="37169" spans="13:13" x14ac:dyDescent="0.25">
      <c r="M37169"/>
    </row>
    <row r="37170" spans="13:13" x14ac:dyDescent="0.25">
      <c r="M37170"/>
    </row>
    <row r="37171" spans="13:13" x14ac:dyDescent="0.25">
      <c r="M37171"/>
    </row>
    <row r="37172" spans="13:13" x14ac:dyDescent="0.25">
      <c r="M37172"/>
    </row>
    <row r="37173" spans="13:13" x14ac:dyDescent="0.25">
      <c r="M37173"/>
    </row>
    <row r="37174" spans="13:13" x14ac:dyDescent="0.25">
      <c r="M37174"/>
    </row>
    <row r="37175" spans="13:13" x14ac:dyDescent="0.25">
      <c r="M37175"/>
    </row>
    <row r="37176" spans="13:13" x14ac:dyDescent="0.25">
      <c r="M37176"/>
    </row>
    <row r="37177" spans="13:13" x14ac:dyDescent="0.25">
      <c r="M37177"/>
    </row>
    <row r="37178" spans="13:13" x14ac:dyDescent="0.25">
      <c r="M37178"/>
    </row>
    <row r="37179" spans="13:13" x14ac:dyDescent="0.25">
      <c r="M37179"/>
    </row>
    <row r="37180" spans="13:13" x14ac:dyDescent="0.25">
      <c r="M37180"/>
    </row>
    <row r="37181" spans="13:13" x14ac:dyDescent="0.25">
      <c r="M37181"/>
    </row>
    <row r="37182" spans="13:13" x14ac:dyDescent="0.25">
      <c r="M37182"/>
    </row>
    <row r="37183" spans="13:13" x14ac:dyDescent="0.25">
      <c r="M37183"/>
    </row>
    <row r="37184" spans="13:13" x14ac:dyDescent="0.25">
      <c r="M37184"/>
    </row>
    <row r="37185" spans="13:13" x14ac:dyDescent="0.25">
      <c r="M37185"/>
    </row>
    <row r="37186" spans="13:13" x14ac:dyDescent="0.25">
      <c r="M37186"/>
    </row>
    <row r="37187" spans="13:13" x14ac:dyDescent="0.25">
      <c r="M37187"/>
    </row>
    <row r="37188" spans="13:13" x14ac:dyDescent="0.25">
      <c r="M37188"/>
    </row>
    <row r="37189" spans="13:13" x14ac:dyDescent="0.25">
      <c r="M37189"/>
    </row>
    <row r="37190" spans="13:13" x14ac:dyDescent="0.25">
      <c r="M37190"/>
    </row>
    <row r="37191" spans="13:13" x14ac:dyDescent="0.25">
      <c r="M37191"/>
    </row>
    <row r="37192" spans="13:13" x14ac:dyDescent="0.25">
      <c r="M37192"/>
    </row>
    <row r="37193" spans="13:13" x14ac:dyDescent="0.25">
      <c r="M37193"/>
    </row>
    <row r="37194" spans="13:13" x14ac:dyDescent="0.25">
      <c r="M37194"/>
    </row>
    <row r="37195" spans="13:13" x14ac:dyDescent="0.25">
      <c r="M37195"/>
    </row>
    <row r="37196" spans="13:13" x14ac:dyDescent="0.25">
      <c r="M37196"/>
    </row>
    <row r="37197" spans="13:13" x14ac:dyDescent="0.25">
      <c r="M37197"/>
    </row>
    <row r="37198" spans="13:13" x14ac:dyDescent="0.25">
      <c r="M37198"/>
    </row>
    <row r="37199" spans="13:13" x14ac:dyDescent="0.25">
      <c r="M37199"/>
    </row>
    <row r="37200" spans="13:13" x14ac:dyDescent="0.25">
      <c r="M37200"/>
    </row>
    <row r="37201" spans="13:13" x14ac:dyDescent="0.25">
      <c r="M37201"/>
    </row>
    <row r="37202" spans="13:13" x14ac:dyDescent="0.25">
      <c r="M37202"/>
    </row>
    <row r="37203" spans="13:13" x14ac:dyDescent="0.25">
      <c r="M37203"/>
    </row>
    <row r="37204" spans="13:13" x14ac:dyDescent="0.25">
      <c r="M37204"/>
    </row>
    <row r="37205" spans="13:13" x14ac:dyDescent="0.25">
      <c r="M37205"/>
    </row>
    <row r="37206" spans="13:13" x14ac:dyDescent="0.25">
      <c r="M37206"/>
    </row>
    <row r="37207" spans="13:13" x14ac:dyDescent="0.25">
      <c r="M37207"/>
    </row>
    <row r="37208" spans="13:13" x14ac:dyDescent="0.25">
      <c r="M37208"/>
    </row>
    <row r="37209" spans="13:13" x14ac:dyDescent="0.25">
      <c r="M37209"/>
    </row>
    <row r="37210" spans="13:13" x14ac:dyDescent="0.25">
      <c r="M37210"/>
    </row>
    <row r="37211" spans="13:13" x14ac:dyDescent="0.25">
      <c r="M37211"/>
    </row>
    <row r="37212" spans="13:13" x14ac:dyDescent="0.25">
      <c r="M37212"/>
    </row>
    <row r="37213" spans="13:13" x14ac:dyDescent="0.25">
      <c r="M37213"/>
    </row>
    <row r="37214" spans="13:13" x14ac:dyDescent="0.25">
      <c r="M37214"/>
    </row>
    <row r="37215" spans="13:13" x14ac:dyDescent="0.25">
      <c r="M37215"/>
    </row>
    <row r="37216" spans="13:13" x14ac:dyDescent="0.25">
      <c r="M37216"/>
    </row>
    <row r="37217" spans="13:13" x14ac:dyDescent="0.25">
      <c r="M37217"/>
    </row>
    <row r="37218" spans="13:13" x14ac:dyDescent="0.25">
      <c r="M37218"/>
    </row>
    <row r="37219" spans="13:13" x14ac:dyDescent="0.25">
      <c r="M37219"/>
    </row>
    <row r="37220" spans="13:13" x14ac:dyDescent="0.25">
      <c r="M37220"/>
    </row>
    <row r="37221" spans="13:13" x14ac:dyDescent="0.25">
      <c r="M37221"/>
    </row>
    <row r="37222" spans="13:13" x14ac:dyDescent="0.25">
      <c r="M37222"/>
    </row>
    <row r="37223" spans="13:13" x14ac:dyDescent="0.25">
      <c r="M37223"/>
    </row>
    <row r="37224" spans="13:13" x14ac:dyDescent="0.25">
      <c r="M37224"/>
    </row>
    <row r="37225" spans="13:13" x14ac:dyDescent="0.25">
      <c r="M37225"/>
    </row>
    <row r="37226" spans="13:13" x14ac:dyDescent="0.25">
      <c r="M37226"/>
    </row>
    <row r="37227" spans="13:13" x14ac:dyDescent="0.25">
      <c r="M37227"/>
    </row>
    <row r="37228" spans="13:13" x14ac:dyDescent="0.25">
      <c r="M37228"/>
    </row>
    <row r="37229" spans="13:13" x14ac:dyDescent="0.25">
      <c r="M37229"/>
    </row>
    <row r="37230" spans="13:13" x14ac:dyDescent="0.25">
      <c r="M37230"/>
    </row>
    <row r="37231" spans="13:13" x14ac:dyDescent="0.25">
      <c r="M37231"/>
    </row>
    <row r="37232" spans="13:13" x14ac:dyDescent="0.25">
      <c r="M37232"/>
    </row>
    <row r="37233" spans="13:13" x14ac:dyDescent="0.25">
      <c r="M37233"/>
    </row>
    <row r="37234" spans="13:13" x14ac:dyDescent="0.25">
      <c r="M37234"/>
    </row>
    <row r="37235" spans="13:13" x14ac:dyDescent="0.25">
      <c r="M37235"/>
    </row>
    <row r="37236" spans="13:13" x14ac:dyDescent="0.25">
      <c r="M37236"/>
    </row>
    <row r="37237" spans="13:13" x14ac:dyDescent="0.25">
      <c r="M37237"/>
    </row>
    <row r="37238" spans="13:13" x14ac:dyDescent="0.25">
      <c r="M37238"/>
    </row>
    <row r="37239" spans="13:13" x14ac:dyDescent="0.25">
      <c r="M37239"/>
    </row>
    <row r="37240" spans="13:13" x14ac:dyDescent="0.25">
      <c r="M37240"/>
    </row>
    <row r="37241" spans="13:13" x14ac:dyDescent="0.25">
      <c r="M37241"/>
    </row>
    <row r="37242" spans="13:13" x14ac:dyDescent="0.25">
      <c r="M37242"/>
    </row>
    <row r="37243" spans="13:13" x14ac:dyDescent="0.25">
      <c r="M37243"/>
    </row>
    <row r="37244" spans="13:13" x14ac:dyDescent="0.25">
      <c r="M37244"/>
    </row>
    <row r="37245" spans="13:13" x14ac:dyDescent="0.25">
      <c r="M37245"/>
    </row>
    <row r="37246" spans="13:13" x14ac:dyDescent="0.25">
      <c r="M37246"/>
    </row>
    <row r="37247" spans="13:13" x14ac:dyDescent="0.25">
      <c r="M37247"/>
    </row>
    <row r="37248" spans="13:13" x14ac:dyDescent="0.25">
      <c r="M37248"/>
    </row>
    <row r="37249" spans="13:13" x14ac:dyDescent="0.25">
      <c r="M37249"/>
    </row>
    <row r="37250" spans="13:13" x14ac:dyDescent="0.25">
      <c r="M37250"/>
    </row>
    <row r="37251" spans="13:13" x14ac:dyDescent="0.25">
      <c r="M37251"/>
    </row>
    <row r="37252" spans="13:13" x14ac:dyDescent="0.25">
      <c r="M37252"/>
    </row>
    <row r="37253" spans="13:13" x14ac:dyDescent="0.25">
      <c r="M37253"/>
    </row>
    <row r="37254" spans="13:13" x14ac:dyDescent="0.25">
      <c r="M37254"/>
    </row>
    <row r="37255" spans="13:13" x14ac:dyDescent="0.25">
      <c r="M37255"/>
    </row>
    <row r="37256" spans="13:13" x14ac:dyDescent="0.25">
      <c r="M37256"/>
    </row>
    <row r="37257" spans="13:13" x14ac:dyDescent="0.25">
      <c r="M37257"/>
    </row>
    <row r="37258" spans="13:13" x14ac:dyDescent="0.25">
      <c r="M37258"/>
    </row>
    <row r="37259" spans="13:13" x14ac:dyDescent="0.25">
      <c r="M37259"/>
    </row>
    <row r="37260" spans="13:13" x14ac:dyDescent="0.25">
      <c r="M37260"/>
    </row>
    <row r="37261" spans="13:13" x14ac:dyDescent="0.25">
      <c r="M37261"/>
    </row>
    <row r="37262" spans="13:13" x14ac:dyDescent="0.25">
      <c r="M37262"/>
    </row>
    <row r="37263" spans="13:13" x14ac:dyDescent="0.25">
      <c r="M37263"/>
    </row>
    <row r="37264" spans="13:13" x14ac:dyDescent="0.25">
      <c r="M37264"/>
    </row>
    <row r="37265" spans="13:13" x14ac:dyDescent="0.25">
      <c r="M37265"/>
    </row>
    <row r="37266" spans="13:13" x14ac:dyDescent="0.25">
      <c r="M37266"/>
    </row>
    <row r="37267" spans="13:13" x14ac:dyDescent="0.25">
      <c r="M37267"/>
    </row>
    <row r="37268" spans="13:13" x14ac:dyDescent="0.25">
      <c r="M37268"/>
    </row>
    <row r="37269" spans="13:13" x14ac:dyDescent="0.25">
      <c r="M37269"/>
    </row>
    <row r="37270" spans="13:13" x14ac:dyDescent="0.25">
      <c r="M37270"/>
    </row>
    <row r="37271" spans="13:13" x14ac:dyDescent="0.25">
      <c r="M37271"/>
    </row>
    <row r="37272" spans="13:13" x14ac:dyDescent="0.25">
      <c r="M37272"/>
    </row>
    <row r="37273" spans="13:13" x14ac:dyDescent="0.25">
      <c r="M37273"/>
    </row>
    <row r="37274" spans="13:13" x14ac:dyDescent="0.25">
      <c r="M37274"/>
    </row>
    <row r="37275" spans="13:13" x14ac:dyDescent="0.25">
      <c r="M37275"/>
    </row>
    <row r="37276" spans="13:13" x14ac:dyDescent="0.25">
      <c r="M37276"/>
    </row>
    <row r="37277" spans="13:13" x14ac:dyDescent="0.25">
      <c r="M37277"/>
    </row>
    <row r="37278" spans="13:13" x14ac:dyDescent="0.25">
      <c r="M37278"/>
    </row>
    <row r="37279" spans="13:13" x14ac:dyDescent="0.25">
      <c r="M37279"/>
    </row>
    <row r="37280" spans="13:13" x14ac:dyDescent="0.25">
      <c r="M37280"/>
    </row>
    <row r="37281" spans="13:13" x14ac:dyDescent="0.25">
      <c r="M37281"/>
    </row>
    <row r="37282" spans="13:13" x14ac:dyDescent="0.25">
      <c r="M37282"/>
    </row>
    <row r="37283" spans="13:13" x14ac:dyDescent="0.25">
      <c r="M37283"/>
    </row>
    <row r="37284" spans="13:13" x14ac:dyDescent="0.25">
      <c r="M37284"/>
    </row>
    <row r="37285" spans="13:13" x14ac:dyDescent="0.25">
      <c r="M37285"/>
    </row>
    <row r="37286" spans="13:13" x14ac:dyDescent="0.25">
      <c r="M37286"/>
    </row>
    <row r="37287" spans="13:13" x14ac:dyDescent="0.25">
      <c r="M37287"/>
    </row>
    <row r="37288" spans="13:13" x14ac:dyDescent="0.25">
      <c r="M37288"/>
    </row>
    <row r="37289" spans="13:13" x14ac:dyDescent="0.25">
      <c r="M37289"/>
    </row>
    <row r="37290" spans="13:13" x14ac:dyDescent="0.25">
      <c r="M37290"/>
    </row>
    <row r="37291" spans="13:13" x14ac:dyDescent="0.25">
      <c r="M37291"/>
    </row>
    <row r="37292" spans="13:13" x14ac:dyDescent="0.25">
      <c r="M37292"/>
    </row>
    <row r="37293" spans="13:13" x14ac:dyDescent="0.25">
      <c r="M37293"/>
    </row>
    <row r="37294" spans="13:13" x14ac:dyDescent="0.25">
      <c r="M37294"/>
    </row>
    <row r="37295" spans="13:13" x14ac:dyDescent="0.25">
      <c r="M37295"/>
    </row>
    <row r="37296" spans="13:13" x14ac:dyDescent="0.25">
      <c r="M37296"/>
    </row>
    <row r="37297" spans="13:13" x14ac:dyDescent="0.25">
      <c r="M37297"/>
    </row>
    <row r="37298" spans="13:13" x14ac:dyDescent="0.25">
      <c r="M37298"/>
    </row>
    <row r="37299" spans="13:13" x14ac:dyDescent="0.25">
      <c r="M37299"/>
    </row>
    <row r="37300" spans="13:13" x14ac:dyDescent="0.25">
      <c r="M37300"/>
    </row>
    <row r="37301" spans="13:13" x14ac:dyDescent="0.25">
      <c r="M37301"/>
    </row>
    <row r="37302" spans="13:13" x14ac:dyDescent="0.25">
      <c r="M37302"/>
    </row>
    <row r="37303" spans="13:13" x14ac:dyDescent="0.25">
      <c r="M37303"/>
    </row>
    <row r="37304" spans="13:13" x14ac:dyDescent="0.25">
      <c r="M37304"/>
    </row>
    <row r="37305" spans="13:13" x14ac:dyDescent="0.25">
      <c r="M37305"/>
    </row>
    <row r="37306" spans="13:13" x14ac:dyDescent="0.25">
      <c r="M37306"/>
    </row>
    <row r="37307" spans="13:13" x14ac:dyDescent="0.25">
      <c r="M37307"/>
    </row>
    <row r="37308" spans="13:13" x14ac:dyDescent="0.25">
      <c r="M37308"/>
    </row>
    <row r="37309" spans="13:13" x14ac:dyDescent="0.25">
      <c r="M37309"/>
    </row>
    <row r="37310" spans="13:13" x14ac:dyDescent="0.25">
      <c r="M37310"/>
    </row>
    <row r="37311" spans="13:13" x14ac:dyDescent="0.25">
      <c r="M37311"/>
    </row>
    <row r="37312" spans="13:13" x14ac:dyDescent="0.25">
      <c r="M37312"/>
    </row>
    <row r="37313" spans="13:13" x14ac:dyDescent="0.25">
      <c r="M37313"/>
    </row>
    <row r="37314" spans="13:13" x14ac:dyDescent="0.25">
      <c r="M37314"/>
    </row>
    <row r="37315" spans="13:13" x14ac:dyDescent="0.25">
      <c r="M37315"/>
    </row>
    <row r="37316" spans="13:13" x14ac:dyDescent="0.25">
      <c r="M37316"/>
    </row>
    <row r="37317" spans="13:13" x14ac:dyDescent="0.25">
      <c r="M37317"/>
    </row>
    <row r="37318" spans="13:13" x14ac:dyDescent="0.25">
      <c r="M37318"/>
    </row>
    <row r="37319" spans="13:13" x14ac:dyDescent="0.25">
      <c r="M37319"/>
    </row>
    <row r="37320" spans="13:13" x14ac:dyDescent="0.25">
      <c r="M37320"/>
    </row>
    <row r="37321" spans="13:13" x14ac:dyDescent="0.25">
      <c r="M37321"/>
    </row>
    <row r="37322" spans="13:13" x14ac:dyDescent="0.25">
      <c r="M37322"/>
    </row>
    <row r="37323" spans="13:13" x14ac:dyDescent="0.25">
      <c r="M37323"/>
    </row>
    <row r="37324" spans="13:13" x14ac:dyDescent="0.25">
      <c r="M37324"/>
    </row>
    <row r="37325" spans="13:13" x14ac:dyDescent="0.25">
      <c r="M37325"/>
    </row>
    <row r="37326" spans="13:13" x14ac:dyDescent="0.25">
      <c r="M37326"/>
    </row>
    <row r="37327" spans="13:13" x14ac:dyDescent="0.25">
      <c r="M37327"/>
    </row>
    <row r="37328" spans="13:13" x14ac:dyDescent="0.25">
      <c r="M37328"/>
    </row>
    <row r="37329" spans="13:13" x14ac:dyDescent="0.25">
      <c r="M37329"/>
    </row>
    <row r="37330" spans="13:13" x14ac:dyDescent="0.25">
      <c r="M37330"/>
    </row>
    <row r="37331" spans="13:13" x14ac:dyDescent="0.25">
      <c r="M37331"/>
    </row>
    <row r="37332" spans="13:13" x14ac:dyDescent="0.25">
      <c r="M37332"/>
    </row>
    <row r="37333" spans="13:13" x14ac:dyDescent="0.25">
      <c r="M37333"/>
    </row>
    <row r="37334" spans="13:13" x14ac:dyDescent="0.25">
      <c r="M37334"/>
    </row>
    <row r="37335" spans="13:13" x14ac:dyDescent="0.25">
      <c r="M37335"/>
    </row>
    <row r="37336" spans="13:13" x14ac:dyDescent="0.25">
      <c r="M37336"/>
    </row>
    <row r="37337" spans="13:13" x14ac:dyDescent="0.25">
      <c r="M37337"/>
    </row>
    <row r="37338" spans="13:13" x14ac:dyDescent="0.25">
      <c r="M37338"/>
    </row>
    <row r="37339" spans="13:13" x14ac:dyDescent="0.25">
      <c r="M37339"/>
    </row>
    <row r="37340" spans="13:13" x14ac:dyDescent="0.25">
      <c r="M37340"/>
    </row>
    <row r="37341" spans="13:13" x14ac:dyDescent="0.25">
      <c r="M37341"/>
    </row>
    <row r="37342" spans="13:13" x14ac:dyDescent="0.25">
      <c r="M37342"/>
    </row>
    <row r="37343" spans="13:13" x14ac:dyDescent="0.25">
      <c r="M37343"/>
    </row>
    <row r="37344" spans="13:13" x14ac:dyDescent="0.25">
      <c r="M37344"/>
    </row>
    <row r="37345" spans="13:13" x14ac:dyDescent="0.25">
      <c r="M37345"/>
    </row>
    <row r="37346" spans="13:13" x14ac:dyDescent="0.25">
      <c r="M37346"/>
    </row>
    <row r="37347" spans="13:13" x14ac:dyDescent="0.25">
      <c r="M37347"/>
    </row>
    <row r="37348" spans="13:13" x14ac:dyDescent="0.25">
      <c r="M37348"/>
    </row>
    <row r="37349" spans="13:13" x14ac:dyDescent="0.25">
      <c r="M37349"/>
    </row>
    <row r="37350" spans="13:13" x14ac:dyDescent="0.25">
      <c r="M37350"/>
    </row>
    <row r="37351" spans="13:13" x14ac:dyDescent="0.25">
      <c r="M37351"/>
    </row>
    <row r="37352" spans="13:13" x14ac:dyDescent="0.25">
      <c r="M37352"/>
    </row>
    <row r="37353" spans="13:13" x14ac:dyDescent="0.25">
      <c r="M37353"/>
    </row>
    <row r="37354" spans="13:13" x14ac:dyDescent="0.25">
      <c r="M37354"/>
    </row>
    <row r="37355" spans="13:13" x14ac:dyDescent="0.25">
      <c r="M37355"/>
    </row>
    <row r="37356" spans="13:13" x14ac:dyDescent="0.25">
      <c r="M37356"/>
    </row>
    <row r="37357" spans="13:13" x14ac:dyDescent="0.25">
      <c r="M37357"/>
    </row>
    <row r="37358" spans="13:13" x14ac:dyDescent="0.25">
      <c r="M37358"/>
    </row>
    <row r="37359" spans="13:13" x14ac:dyDescent="0.25">
      <c r="M37359"/>
    </row>
    <row r="37360" spans="13:13" x14ac:dyDescent="0.25">
      <c r="M37360"/>
    </row>
    <row r="37361" spans="13:13" x14ac:dyDescent="0.25">
      <c r="M37361"/>
    </row>
    <row r="37362" spans="13:13" x14ac:dyDescent="0.25">
      <c r="M37362"/>
    </row>
    <row r="37363" spans="13:13" x14ac:dyDescent="0.25">
      <c r="M37363"/>
    </row>
    <row r="37364" spans="13:13" x14ac:dyDescent="0.25">
      <c r="M37364"/>
    </row>
    <row r="37365" spans="13:13" x14ac:dyDescent="0.25">
      <c r="M37365"/>
    </row>
    <row r="37366" spans="13:13" x14ac:dyDescent="0.25">
      <c r="M37366"/>
    </row>
    <row r="37367" spans="13:13" x14ac:dyDescent="0.25">
      <c r="M37367"/>
    </row>
    <row r="37368" spans="13:13" x14ac:dyDescent="0.25">
      <c r="M37368"/>
    </row>
    <row r="37369" spans="13:13" x14ac:dyDescent="0.25">
      <c r="M37369"/>
    </row>
    <row r="37370" spans="13:13" x14ac:dyDescent="0.25">
      <c r="M37370"/>
    </row>
    <row r="37371" spans="13:13" x14ac:dyDescent="0.25">
      <c r="M37371"/>
    </row>
    <row r="37372" spans="13:13" x14ac:dyDescent="0.25">
      <c r="M37372"/>
    </row>
    <row r="37373" spans="13:13" x14ac:dyDescent="0.25">
      <c r="M37373"/>
    </row>
    <row r="37374" spans="13:13" x14ac:dyDescent="0.25">
      <c r="M37374"/>
    </row>
    <row r="37375" spans="13:13" x14ac:dyDescent="0.25">
      <c r="M37375"/>
    </row>
    <row r="37376" spans="13:13" x14ac:dyDescent="0.25">
      <c r="M37376"/>
    </row>
    <row r="37377" spans="13:13" x14ac:dyDescent="0.25">
      <c r="M37377"/>
    </row>
    <row r="37378" spans="13:13" x14ac:dyDescent="0.25">
      <c r="M37378"/>
    </row>
    <row r="37379" spans="13:13" x14ac:dyDescent="0.25">
      <c r="M37379"/>
    </row>
    <row r="37380" spans="13:13" x14ac:dyDescent="0.25">
      <c r="M37380"/>
    </row>
    <row r="37381" spans="13:13" x14ac:dyDescent="0.25">
      <c r="M37381"/>
    </row>
    <row r="37382" spans="13:13" x14ac:dyDescent="0.25">
      <c r="M37382"/>
    </row>
    <row r="37383" spans="13:13" x14ac:dyDescent="0.25">
      <c r="M37383"/>
    </row>
    <row r="37384" spans="13:13" x14ac:dyDescent="0.25">
      <c r="M37384"/>
    </row>
    <row r="37385" spans="13:13" x14ac:dyDescent="0.25">
      <c r="M37385"/>
    </row>
    <row r="37386" spans="13:13" x14ac:dyDescent="0.25">
      <c r="M37386"/>
    </row>
    <row r="37387" spans="13:13" x14ac:dyDescent="0.25">
      <c r="M37387"/>
    </row>
    <row r="37388" spans="13:13" x14ac:dyDescent="0.25">
      <c r="M37388"/>
    </row>
    <row r="37389" spans="13:13" x14ac:dyDescent="0.25">
      <c r="M37389"/>
    </row>
    <row r="37390" spans="13:13" x14ac:dyDescent="0.25">
      <c r="M37390"/>
    </row>
    <row r="37391" spans="13:13" x14ac:dyDescent="0.25">
      <c r="M37391"/>
    </row>
    <row r="37392" spans="13:13" x14ac:dyDescent="0.25">
      <c r="M37392"/>
    </row>
    <row r="37393" spans="13:13" x14ac:dyDescent="0.25">
      <c r="M37393"/>
    </row>
    <row r="37394" spans="13:13" x14ac:dyDescent="0.25">
      <c r="M37394"/>
    </row>
    <row r="37395" spans="13:13" x14ac:dyDescent="0.25">
      <c r="M37395"/>
    </row>
    <row r="37396" spans="13:13" x14ac:dyDescent="0.25">
      <c r="M37396"/>
    </row>
    <row r="37397" spans="13:13" x14ac:dyDescent="0.25">
      <c r="M37397"/>
    </row>
    <row r="37398" spans="13:13" x14ac:dyDescent="0.25">
      <c r="M37398"/>
    </row>
    <row r="37399" spans="13:13" x14ac:dyDescent="0.25">
      <c r="M37399"/>
    </row>
    <row r="37400" spans="13:13" x14ac:dyDescent="0.25">
      <c r="M37400"/>
    </row>
    <row r="37401" spans="13:13" x14ac:dyDescent="0.25">
      <c r="M37401"/>
    </row>
    <row r="37402" spans="13:13" x14ac:dyDescent="0.25">
      <c r="M37402"/>
    </row>
    <row r="37403" spans="13:13" x14ac:dyDescent="0.25">
      <c r="M37403"/>
    </row>
    <row r="37404" spans="13:13" x14ac:dyDescent="0.25">
      <c r="M37404"/>
    </row>
    <row r="37405" spans="13:13" x14ac:dyDescent="0.25">
      <c r="M37405"/>
    </row>
    <row r="37406" spans="13:13" x14ac:dyDescent="0.25">
      <c r="M37406"/>
    </row>
    <row r="37407" spans="13:13" x14ac:dyDescent="0.25">
      <c r="M37407"/>
    </row>
    <row r="37408" spans="13:13" x14ac:dyDescent="0.25">
      <c r="M37408"/>
    </row>
    <row r="37409" spans="13:13" x14ac:dyDescent="0.25">
      <c r="M37409"/>
    </row>
    <row r="37410" spans="13:13" x14ac:dyDescent="0.25">
      <c r="M37410"/>
    </row>
    <row r="37411" spans="13:13" x14ac:dyDescent="0.25">
      <c r="M37411"/>
    </row>
    <row r="37412" spans="13:13" x14ac:dyDescent="0.25">
      <c r="M37412"/>
    </row>
    <row r="37413" spans="13:13" x14ac:dyDescent="0.25">
      <c r="M37413"/>
    </row>
    <row r="37414" spans="13:13" x14ac:dyDescent="0.25">
      <c r="M37414"/>
    </row>
    <row r="37415" spans="13:13" x14ac:dyDescent="0.25">
      <c r="M37415"/>
    </row>
    <row r="37416" spans="13:13" x14ac:dyDescent="0.25">
      <c r="M37416"/>
    </row>
    <row r="37417" spans="13:13" x14ac:dyDescent="0.25">
      <c r="M37417"/>
    </row>
    <row r="37418" spans="13:13" x14ac:dyDescent="0.25">
      <c r="M37418"/>
    </row>
    <row r="37419" spans="13:13" x14ac:dyDescent="0.25">
      <c r="M37419"/>
    </row>
    <row r="37420" spans="13:13" x14ac:dyDescent="0.25">
      <c r="M37420"/>
    </row>
    <row r="37421" spans="13:13" x14ac:dyDescent="0.25">
      <c r="M37421"/>
    </row>
    <row r="37422" spans="13:13" x14ac:dyDescent="0.25">
      <c r="M37422"/>
    </row>
    <row r="37423" spans="13:13" x14ac:dyDescent="0.25">
      <c r="M37423"/>
    </row>
    <row r="37424" spans="13:13" x14ac:dyDescent="0.25">
      <c r="M37424"/>
    </row>
    <row r="37425" spans="13:13" x14ac:dyDescent="0.25">
      <c r="M37425"/>
    </row>
    <row r="37426" spans="13:13" x14ac:dyDescent="0.25">
      <c r="M37426"/>
    </row>
    <row r="37427" spans="13:13" x14ac:dyDescent="0.25">
      <c r="M37427"/>
    </row>
    <row r="37428" spans="13:13" x14ac:dyDescent="0.25">
      <c r="M37428"/>
    </row>
    <row r="37429" spans="13:13" x14ac:dyDescent="0.25">
      <c r="M37429"/>
    </row>
    <row r="37430" spans="13:13" x14ac:dyDescent="0.25">
      <c r="M37430"/>
    </row>
    <row r="37431" spans="13:13" x14ac:dyDescent="0.25">
      <c r="M37431"/>
    </row>
    <row r="37432" spans="13:13" x14ac:dyDescent="0.25">
      <c r="M37432"/>
    </row>
    <row r="37433" spans="13:13" x14ac:dyDescent="0.25">
      <c r="M37433"/>
    </row>
    <row r="37434" spans="13:13" x14ac:dyDescent="0.25">
      <c r="M37434"/>
    </row>
    <row r="37435" spans="13:13" x14ac:dyDescent="0.25">
      <c r="M37435"/>
    </row>
    <row r="37436" spans="13:13" x14ac:dyDescent="0.25">
      <c r="M37436"/>
    </row>
    <row r="37437" spans="13:13" x14ac:dyDescent="0.25">
      <c r="M37437"/>
    </row>
    <row r="37438" spans="13:13" x14ac:dyDescent="0.25">
      <c r="M37438"/>
    </row>
    <row r="37439" spans="13:13" x14ac:dyDescent="0.25">
      <c r="M37439"/>
    </row>
    <row r="37440" spans="13:13" x14ac:dyDescent="0.25">
      <c r="M37440"/>
    </row>
    <row r="37441" spans="13:13" x14ac:dyDescent="0.25">
      <c r="M37441"/>
    </row>
    <row r="37442" spans="13:13" x14ac:dyDescent="0.25">
      <c r="M37442"/>
    </row>
    <row r="37443" spans="13:13" x14ac:dyDescent="0.25">
      <c r="M37443"/>
    </row>
    <row r="37444" spans="13:13" x14ac:dyDescent="0.25">
      <c r="M37444"/>
    </row>
    <row r="37445" spans="13:13" x14ac:dyDescent="0.25">
      <c r="M37445"/>
    </row>
    <row r="37446" spans="13:13" x14ac:dyDescent="0.25">
      <c r="M37446"/>
    </row>
    <row r="37447" spans="13:13" x14ac:dyDescent="0.25">
      <c r="M37447"/>
    </row>
    <row r="37448" spans="13:13" x14ac:dyDescent="0.25">
      <c r="M37448"/>
    </row>
    <row r="37449" spans="13:13" x14ac:dyDescent="0.25">
      <c r="M37449"/>
    </row>
    <row r="37450" spans="13:13" x14ac:dyDescent="0.25">
      <c r="M37450"/>
    </row>
    <row r="37451" spans="13:13" x14ac:dyDescent="0.25">
      <c r="M37451"/>
    </row>
    <row r="37452" spans="13:13" x14ac:dyDescent="0.25">
      <c r="M37452"/>
    </row>
    <row r="37453" spans="13:13" x14ac:dyDescent="0.25">
      <c r="M37453"/>
    </row>
    <row r="37454" spans="13:13" x14ac:dyDescent="0.25">
      <c r="M37454"/>
    </row>
    <row r="37455" spans="13:13" x14ac:dyDescent="0.25">
      <c r="M37455"/>
    </row>
    <row r="37456" spans="13:13" x14ac:dyDescent="0.25">
      <c r="M37456"/>
    </row>
    <row r="37457" spans="13:13" x14ac:dyDescent="0.25">
      <c r="M37457"/>
    </row>
    <row r="37458" spans="13:13" x14ac:dyDescent="0.25">
      <c r="M37458"/>
    </row>
    <row r="37459" spans="13:13" x14ac:dyDescent="0.25">
      <c r="M37459"/>
    </row>
    <row r="37460" spans="13:13" x14ac:dyDescent="0.25">
      <c r="M37460"/>
    </row>
    <row r="37461" spans="13:13" x14ac:dyDescent="0.25">
      <c r="M37461"/>
    </row>
    <row r="37462" spans="13:13" x14ac:dyDescent="0.25">
      <c r="M37462"/>
    </row>
    <row r="37463" spans="13:13" x14ac:dyDescent="0.25">
      <c r="M37463"/>
    </row>
    <row r="37464" spans="13:13" x14ac:dyDescent="0.25">
      <c r="M37464"/>
    </row>
    <row r="37465" spans="13:13" x14ac:dyDescent="0.25">
      <c r="M37465"/>
    </row>
    <row r="37466" spans="13:13" x14ac:dyDescent="0.25">
      <c r="M37466"/>
    </row>
    <row r="37467" spans="13:13" x14ac:dyDescent="0.25">
      <c r="M37467"/>
    </row>
    <row r="37468" spans="13:13" x14ac:dyDescent="0.25">
      <c r="M37468"/>
    </row>
    <row r="37469" spans="13:13" x14ac:dyDescent="0.25">
      <c r="M37469"/>
    </row>
    <row r="37470" spans="13:13" x14ac:dyDescent="0.25">
      <c r="M37470"/>
    </row>
    <row r="37471" spans="13:13" x14ac:dyDescent="0.25">
      <c r="M37471"/>
    </row>
    <row r="37472" spans="13:13" x14ac:dyDescent="0.25">
      <c r="M37472"/>
    </row>
    <row r="37473" spans="13:13" x14ac:dyDescent="0.25">
      <c r="M37473"/>
    </row>
    <row r="37474" spans="13:13" x14ac:dyDescent="0.25">
      <c r="M37474"/>
    </row>
    <row r="37475" spans="13:13" x14ac:dyDescent="0.25">
      <c r="M37475"/>
    </row>
    <row r="37476" spans="13:13" x14ac:dyDescent="0.25">
      <c r="M37476"/>
    </row>
    <row r="37477" spans="13:13" x14ac:dyDescent="0.25">
      <c r="M37477"/>
    </row>
    <row r="37478" spans="13:13" x14ac:dyDescent="0.25">
      <c r="M37478"/>
    </row>
    <row r="37479" spans="13:13" x14ac:dyDescent="0.25">
      <c r="M37479"/>
    </row>
    <row r="37480" spans="13:13" x14ac:dyDescent="0.25">
      <c r="M37480"/>
    </row>
    <row r="37481" spans="13:13" x14ac:dyDescent="0.25">
      <c r="M37481"/>
    </row>
    <row r="37482" spans="13:13" x14ac:dyDescent="0.25">
      <c r="M37482"/>
    </row>
    <row r="37483" spans="13:13" x14ac:dyDescent="0.25">
      <c r="M37483"/>
    </row>
    <row r="37484" spans="13:13" x14ac:dyDescent="0.25">
      <c r="M37484"/>
    </row>
    <row r="37485" spans="13:13" x14ac:dyDescent="0.25">
      <c r="M37485"/>
    </row>
    <row r="37486" spans="13:13" x14ac:dyDescent="0.25">
      <c r="M37486"/>
    </row>
    <row r="37487" spans="13:13" x14ac:dyDescent="0.25">
      <c r="M37487"/>
    </row>
    <row r="37488" spans="13:13" x14ac:dyDescent="0.25">
      <c r="M37488"/>
    </row>
    <row r="37489" spans="13:13" x14ac:dyDescent="0.25">
      <c r="M37489"/>
    </row>
    <row r="37490" spans="13:13" x14ac:dyDescent="0.25">
      <c r="M37490"/>
    </row>
    <row r="37491" spans="13:13" x14ac:dyDescent="0.25">
      <c r="M37491"/>
    </row>
    <row r="37492" spans="13:13" x14ac:dyDescent="0.25">
      <c r="M37492"/>
    </row>
    <row r="37493" spans="13:13" x14ac:dyDescent="0.25">
      <c r="M37493"/>
    </row>
    <row r="37494" spans="13:13" x14ac:dyDescent="0.25">
      <c r="M37494"/>
    </row>
    <row r="37495" spans="13:13" x14ac:dyDescent="0.25">
      <c r="M37495"/>
    </row>
    <row r="37496" spans="13:13" x14ac:dyDescent="0.25">
      <c r="M37496"/>
    </row>
    <row r="37497" spans="13:13" x14ac:dyDescent="0.25">
      <c r="M37497"/>
    </row>
    <row r="37498" spans="13:13" x14ac:dyDescent="0.25">
      <c r="M37498"/>
    </row>
    <row r="37499" spans="13:13" x14ac:dyDescent="0.25">
      <c r="M37499"/>
    </row>
    <row r="37500" spans="13:13" x14ac:dyDescent="0.25">
      <c r="M37500"/>
    </row>
    <row r="37501" spans="13:13" x14ac:dyDescent="0.25">
      <c r="M37501"/>
    </row>
    <row r="37502" spans="13:13" x14ac:dyDescent="0.25">
      <c r="M37502"/>
    </row>
    <row r="37503" spans="13:13" x14ac:dyDescent="0.25">
      <c r="M37503"/>
    </row>
    <row r="37504" spans="13:13" x14ac:dyDescent="0.25">
      <c r="M37504"/>
    </row>
    <row r="37505" spans="13:13" x14ac:dyDescent="0.25">
      <c r="M37505"/>
    </row>
    <row r="37506" spans="13:13" x14ac:dyDescent="0.25">
      <c r="M37506"/>
    </row>
    <row r="37507" spans="13:13" x14ac:dyDescent="0.25">
      <c r="M37507"/>
    </row>
    <row r="37508" spans="13:13" x14ac:dyDescent="0.25">
      <c r="M37508"/>
    </row>
    <row r="37509" spans="13:13" x14ac:dyDescent="0.25">
      <c r="M37509"/>
    </row>
    <row r="37510" spans="13:13" x14ac:dyDescent="0.25">
      <c r="M37510"/>
    </row>
    <row r="37511" spans="13:13" x14ac:dyDescent="0.25">
      <c r="M37511"/>
    </row>
    <row r="37512" spans="13:13" x14ac:dyDescent="0.25">
      <c r="M37512"/>
    </row>
    <row r="37513" spans="13:13" x14ac:dyDescent="0.25">
      <c r="M37513"/>
    </row>
    <row r="37514" spans="13:13" x14ac:dyDescent="0.25">
      <c r="M37514"/>
    </row>
    <row r="37515" spans="13:13" x14ac:dyDescent="0.25">
      <c r="M37515"/>
    </row>
    <row r="37516" spans="13:13" x14ac:dyDescent="0.25">
      <c r="M37516"/>
    </row>
    <row r="37517" spans="13:13" x14ac:dyDescent="0.25">
      <c r="M37517"/>
    </row>
    <row r="37518" spans="13:13" x14ac:dyDescent="0.25">
      <c r="M37518"/>
    </row>
    <row r="37519" spans="13:13" x14ac:dyDescent="0.25">
      <c r="M37519"/>
    </row>
    <row r="37520" spans="13:13" x14ac:dyDescent="0.25">
      <c r="M37520"/>
    </row>
    <row r="37521" spans="13:13" x14ac:dyDescent="0.25">
      <c r="M37521"/>
    </row>
    <row r="37522" spans="13:13" x14ac:dyDescent="0.25">
      <c r="M37522"/>
    </row>
    <row r="37523" spans="13:13" x14ac:dyDescent="0.25">
      <c r="M37523"/>
    </row>
    <row r="37524" spans="13:13" x14ac:dyDescent="0.25">
      <c r="M37524"/>
    </row>
    <row r="37525" spans="13:13" x14ac:dyDescent="0.25">
      <c r="M37525"/>
    </row>
    <row r="37526" spans="13:13" x14ac:dyDescent="0.25">
      <c r="M37526"/>
    </row>
    <row r="37527" spans="13:13" x14ac:dyDescent="0.25">
      <c r="M37527"/>
    </row>
    <row r="37528" spans="13:13" x14ac:dyDescent="0.25">
      <c r="M37528"/>
    </row>
    <row r="37529" spans="13:13" x14ac:dyDescent="0.25">
      <c r="M37529"/>
    </row>
    <row r="37530" spans="13:13" x14ac:dyDescent="0.25">
      <c r="M37530"/>
    </row>
    <row r="37531" spans="13:13" x14ac:dyDescent="0.25">
      <c r="M37531"/>
    </row>
    <row r="37532" spans="13:13" x14ac:dyDescent="0.25">
      <c r="M37532"/>
    </row>
    <row r="37533" spans="13:13" x14ac:dyDescent="0.25">
      <c r="M37533"/>
    </row>
    <row r="37534" spans="13:13" x14ac:dyDescent="0.25">
      <c r="M37534"/>
    </row>
    <row r="37535" spans="13:13" x14ac:dyDescent="0.25">
      <c r="M37535"/>
    </row>
    <row r="37536" spans="13:13" x14ac:dyDescent="0.25">
      <c r="M37536"/>
    </row>
    <row r="37537" spans="13:13" x14ac:dyDescent="0.25">
      <c r="M37537"/>
    </row>
    <row r="37538" spans="13:13" x14ac:dyDescent="0.25">
      <c r="M37538"/>
    </row>
    <row r="37539" spans="13:13" x14ac:dyDescent="0.25">
      <c r="M37539"/>
    </row>
    <row r="37540" spans="13:13" x14ac:dyDescent="0.25">
      <c r="M37540"/>
    </row>
    <row r="37541" spans="13:13" x14ac:dyDescent="0.25">
      <c r="M37541"/>
    </row>
    <row r="37542" spans="13:13" x14ac:dyDescent="0.25">
      <c r="M37542"/>
    </row>
    <row r="37543" spans="13:13" x14ac:dyDescent="0.25">
      <c r="M37543"/>
    </row>
    <row r="37544" spans="13:13" x14ac:dyDescent="0.25">
      <c r="M37544"/>
    </row>
    <row r="37545" spans="13:13" x14ac:dyDescent="0.25">
      <c r="M37545"/>
    </row>
    <row r="37546" spans="13:13" x14ac:dyDescent="0.25">
      <c r="M37546"/>
    </row>
    <row r="37547" spans="13:13" x14ac:dyDescent="0.25">
      <c r="M37547"/>
    </row>
    <row r="37548" spans="13:13" x14ac:dyDescent="0.25">
      <c r="M37548"/>
    </row>
    <row r="37549" spans="13:13" x14ac:dyDescent="0.25">
      <c r="M37549"/>
    </row>
    <row r="37550" spans="13:13" x14ac:dyDescent="0.25">
      <c r="M37550"/>
    </row>
    <row r="37551" spans="13:13" x14ac:dyDescent="0.25">
      <c r="M37551"/>
    </row>
    <row r="37552" spans="13:13" x14ac:dyDescent="0.25">
      <c r="M37552"/>
    </row>
    <row r="37553" spans="13:13" x14ac:dyDescent="0.25">
      <c r="M37553"/>
    </row>
    <row r="37554" spans="13:13" x14ac:dyDescent="0.25">
      <c r="M37554"/>
    </row>
    <row r="37555" spans="13:13" x14ac:dyDescent="0.25">
      <c r="M37555"/>
    </row>
    <row r="37556" spans="13:13" x14ac:dyDescent="0.25">
      <c r="M37556"/>
    </row>
    <row r="37557" spans="13:13" x14ac:dyDescent="0.25">
      <c r="M37557"/>
    </row>
    <row r="37558" spans="13:13" x14ac:dyDescent="0.25">
      <c r="M37558"/>
    </row>
    <row r="37559" spans="13:13" x14ac:dyDescent="0.25">
      <c r="M37559"/>
    </row>
    <row r="37560" spans="13:13" x14ac:dyDescent="0.25">
      <c r="M37560"/>
    </row>
    <row r="37561" spans="13:13" x14ac:dyDescent="0.25">
      <c r="M37561"/>
    </row>
    <row r="37562" spans="13:13" x14ac:dyDescent="0.25">
      <c r="M37562"/>
    </row>
    <row r="37563" spans="13:13" x14ac:dyDescent="0.25">
      <c r="M37563"/>
    </row>
    <row r="37564" spans="13:13" x14ac:dyDescent="0.25">
      <c r="M37564"/>
    </row>
    <row r="37565" spans="13:13" x14ac:dyDescent="0.25">
      <c r="M37565"/>
    </row>
    <row r="37566" spans="13:13" x14ac:dyDescent="0.25">
      <c r="M37566"/>
    </row>
    <row r="37567" spans="13:13" x14ac:dyDescent="0.25">
      <c r="M37567"/>
    </row>
    <row r="37568" spans="13:13" x14ac:dyDescent="0.25">
      <c r="M37568"/>
    </row>
    <row r="37569" spans="13:13" x14ac:dyDescent="0.25">
      <c r="M37569"/>
    </row>
    <row r="37570" spans="13:13" x14ac:dyDescent="0.25">
      <c r="M37570"/>
    </row>
    <row r="37571" spans="13:13" x14ac:dyDescent="0.25">
      <c r="M37571"/>
    </row>
    <row r="37572" spans="13:13" x14ac:dyDescent="0.25">
      <c r="M37572"/>
    </row>
    <row r="37573" spans="13:13" x14ac:dyDescent="0.25">
      <c r="M37573"/>
    </row>
    <row r="37574" spans="13:13" x14ac:dyDescent="0.25">
      <c r="M37574"/>
    </row>
    <row r="37575" spans="13:13" x14ac:dyDescent="0.25">
      <c r="M37575"/>
    </row>
    <row r="37576" spans="13:13" x14ac:dyDescent="0.25">
      <c r="M37576"/>
    </row>
    <row r="37577" spans="13:13" x14ac:dyDescent="0.25">
      <c r="M37577"/>
    </row>
    <row r="37578" spans="13:13" x14ac:dyDescent="0.25">
      <c r="M37578"/>
    </row>
    <row r="37579" spans="13:13" x14ac:dyDescent="0.25">
      <c r="M37579"/>
    </row>
    <row r="37580" spans="13:13" x14ac:dyDescent="0.25">
      <c r="M37580"/>
    </row>
    <row r="37581" spans="13:13" x14ac:dyDescent="0.25">
      <c r="M37581"/>
    </row>
    <row r="37582" spans="13:13" x14ac:dyDescent="0.25">
      <c r="M37582"/>
    </row>
    <row r="37583" spans="13:13" x14ac:dyDescent="0.25">
      <c r="M37583"/>
    </row>
    <row r="37584" spans="13:13" x14ac:dyDescent="0.25">
      <c r="M37584"/>
    </row>
    <row r="37585" spans="13:13" x14ac:dyDescent="0.25">
      <c r="M37585"/>
    </row>
    <row r="37586" spans="13:13" x14ac:dyDescent="0.25">
      <c r="M37586"/>
    </row>
    <row r="37587" spans="13:13" x14ac:dyDescent="0.25">
      <c r="M37587"/>
    </row>
    <row r="37588" spans="13:13" x14ac:dyDescent="0.25">
      <c r="M37588"/>
    </row>
    <row r="37589" spans="13:13" x14ac:dyDescent="0.25">
      <c r="M37589"/>
    </row>
    <row r="37590" spans="13:13" x14ac:dyDescent="0.25">
      <c r="M37590"/>
    </row>
    <row r="37591" spans="13:13" x14ac:dyDescent="0.25">
      <c r="M37591"/>
    </row>
    <row r="37592" spans="13:13" x14ac:dyDescent="0.25">
      <c r="M37592"/>
    </row>
    <row r="37593" spans="13:13" x14ac:dyDescent="0.25">
      <c r="M37593"/>
    </row>
    <row r="37594" spans="13:13" x14ac:dyDescent="0.25">
      <c r="M37594"/>
    </row>
    <row r="37595" spans="13:13" x14ac:dyDescent="0.25">
      <c r="M37595"/>
    </row>
    <row r="37596" spans="13:13" x14ac:dyDescent="0.25">
      <c r="M37596"/>
    </row>
    <row r="37597" spans="13:13" x14ac:dyDescent="0.25">
      <c r="M37597"/>
    </row>
    <row r="37598" spans="13:13" x14ac:dyDescent="0.25">
      <c r="M37598"/>
    </row>
    <row r="37599" spans="13:13" x14ac:dyDescent="0.25">
      <c r="M37599"/>
    </row>
    <row r="37600" spans="13:13" x14ac:dyDescent="0.25">
      <c r="M37600"/>
    </row>
    <row r="37601" spans="13:13" x14ac:dyDescent="0.25">
      <c r="M37601"/>
    </row>
    <row r="37602" spans="13:13" x14ac:dyDescent="0.25">
      <c r="M37602"/>
    </row>
    <row r="37603" spans="13:13" x14ac:dyDescent="0.25">
      <c r="M37603"/>
    </row>
    <row r="37604" spans="13:13" x14ac:dyDescent="0.25">
      <c r="M37604"/>
    </row>
    <row r="37605" spans="13:13" x14ac:dyDescent="0.25">
      <c r="M37605"/>
    </row>
    <row r="37606" spans="13:13" x14ac:dyDescent="0.25">
      <c r="M37606"/>
    </row>
    <row r="37607" spans="13:13" x14ac:dyDescent="0.25">
      <c r="M37607"/>
    </row>
    <row r="37608" spans="13:13" x14ac:dyDescent="0.25">
      <c r="M37608"/>
    </row>
    <row r="37609" spans="13:13" x14ac:dyDescent="0.25">
      <c r="M37609"/>
    </row>
    <row r="37610" spans="13:13" x14ac:dyDescent="0.25">
      <c r="M37610"/>
    </row>
    <row r="37611" spans="13:13" x14ac:dyDescent="0.25">
      <c r="M37611"/>
    </row>
    <row r="37612" spans="13:13" x14ac:dyDescent="0.25">
      <c r="M37612"/>
    </row>
    <row r="37613" spans="13:13" x14ac:dyDescent="0.25">
      <c r="M37613"/>
    </row>
    <row r="37614" spans="13:13" x14ac:dyDescent="0.25">
      <c r="M37614"/>
    </row>
    <row r="37615" spans="13:13" x14ac:dyDescent="0.25">
      <c r="M37615"/>
    </row>
    <row r="37616" spans="13:13" x14ac:dyDescent="0.25">
      <c r="M37616"/>
    </row>
    <row r="37617" spans="13:13" x14ac:dyDescent="0.25">
      <c r="M37617"/>
    </row>
    <row r="37618" spans="13:13" x14ac:dyDescent="0.25">
      <c r="M37618"/>
    </row>
    <row r="37619" spans="13:13" x14ac:dyDescent="0.25">
      <c r="M37619"/>
    </row>
    <row r="37620" spans="13:13" x14ac:dyDescent="0.25">
      <c r="M37620"/>
    </row>
    <row r="37621" spans="13:13" x14ac:dyDescent="0.25">
      <c r="M37621"/>
    </row>
    <row r="37622" spans="13:13" x14ac:dyDescent="0.25">
      <c r="M37622"/>
    </row>
    <row r="37623" spans="13:13" x14ac:dyDescent="0.25">
      <c r="M37623"/>
    </row>
    <row r="37624" spans="13:13" x14ac:dyDescent="0.25">
      <c r="M37624"/>
    </row>
    <row r="37625" spans="13:13" x14ac:dyDescent="0.25">
      <c r="M37625"/>
    </row>
    <row r="37626" spans="13:13" x14ac:dyDescent="0.25">
      <c r="M37626"/>
    </row>
    <row r="37627" spans="13:13" x14ac:dyDescent="0.25">
      <c r="M37627"/>
    </row>
    <row r="37628" spans="13:13" x14ac:dyDescent="0.25">
      <c r="M37628"/>
    </row>
    <row r="37629" spans="13:13" x14ac:dyDescent="0.25">
      <c r="M37629"/>
    </row>
    <row r="37630" spans="13:13" x14ac:dyDescent="0.25">
      <c r="M37630"/>
    </row>
    <row r="37631" spans="13:13" x14ac:dyDescent="0.25">
      <c r="M37631"/>
    </row>
    <row r="37632" spans="13:13" x14ac:dyDescent="0.25">
      <c r="M37632"/>
    </row>
    <row r="37633" spans="13:13" x14ac:dyDescent="0.25">
      <c r="M37633"/>
    </row>
    <row r="37634" spans="13:13" x14ac:dyDescent="0.25">
      <c r="M37634"/>
    </row>
    <row r="37635" spans="13:13" x14ac:dyDescent="0.25">
      <c r="M37635"/>
    </row>
    <row r="37636" spans="13:13" x14ac:dyDescent="0.25">
      <c r="M37636"/>
    </row>
    <row r="37637" spans="13:13" x14ac:dyDescent="0.25">
      <c r="M37637"/>
    </row>
    <row r="37638" spans="13:13" x14ac:dyDescent="0.25">
      <c r="M37638"/>
    </row>
    <row r="37639" spans="13:13" x14ac:dyDescent="0.25">
      <c r="M37639"/>
    </row>
    <row r="37640" spans="13:13" x14ac:dyDescent="0.25">
      <c r="M37640"/>
    </row>
    <row r="37641" spans="13:13" x14ac:dyDescent="0.25">
      <c r="M37641"/>
    </row>
    <row r="37642" spans="13:13" x14ac:dyDescent="0.25">
      <c r="M37642"/>
    </row>
    <row r="37643" spans="13:13" x14ac:dyDescent="0.25">
      <c r="M37643"/>
    </row>
    <row r="37644" spans="13:13" x14ac:dyDescent="0.25">
      <c r="M37644"/>
    </row>
    <row r="37645" spans="13:13" x14ac:dyDescent="0.25">
      <c r="M37645"/>
    </row>
    <row r="37646" spans="13:13" x14ac:dyDescent="0.25">
      <c r="M37646"/>
    </row>
    <row r="37647" spans="13:13" x14ac:dyDescent="0.25">
      <c r="M37647"/>
    </row>
    <row r="37648" spans="13:13" x14ac:dyDescent="0.25">
      <c r="M37648"/>
    </row>
    <row r="37649" spans="13:13" x14ac:dyDescent="0.25">
      <c r="M37649"/>
    </row>
    <row r="37650" spans="13:13" x14ac:dyDescent="0.25">
      <c r="M37650"/>
    </row>
    <row r="37651" spans="13:13" x14ac:dyDescent="0.25">
      <c r="M37651"/>
    </row>
    <row r="37652" spans="13:13" x14ac:dyDescent="0.25">
      <c r="M37652"/>
    </row>
    <row r="37653" spans="13:13" x14ac:dyDescent="0.25">
      <c r="M37653"/>
    </row>
    <row r="37654" spans="13:13" x14ac:dyDescent="0.25">
      <c r="M37654"/>
    </row>
    <row r="37655" spans="13:13" x14ac:dyDescent="0.25">
      <c r="M37655"/>
    </row>
    <row r="37656" spans="13:13" x14ac:dyDescent="0.25">
      <c r="M37656"/>
    </row>
    <row r="37657" spans="13:13" x14ac:dyDescent="0.25">
      <c r="M37657"/>
    </row>
    <row r="37658" spans="13:13" x14ac:dyDescent="0.25">
      <c r="M37658"/>
    </row>
    <row r="37659" spans="13:13" x14ac:dyDescent="0.25">
      <c r="M37659"/>
    </row>
    <row r="37660" spans="13:13" x14ac:dyDescent="0.25">
      <c r="M37660"/>
    </row>
    <row r="37661" spans="13:13" x14ac:dyDescent="0.25">
      <c r="M37661"/>
    </row>
    <row r="37662" spans="13:13" x14ac:dyDescent="0.25">
      <c r="M37662"/>
    </row>
    <row r="37663" spans="13:13" x14ac:dyDescent="0.25">
      <c r="M37663"/>
    </row>
    <row r="37664" spans="13:13" x14ac:dyDescent="0.25">
      <c r="M37664"/>
    </row>
    <row r="37665" spans="13:13" x14ac:dyDescent="0.25">
      <c r="M37665"/>
    </row>
    <row r="37666" spans="13:13" x14ac:dyDescent="0.25">
      <c r="M37666"/>
    </row>
    <row r="37667" spans="13:13" x14ac:dyDescent="0.25">
      <c r="M37667"/>
    </row>
    <row r="37668" spans="13:13" x14ac:dyDescent="0.25">
      <c r="M37668"/>
    </row>
    <row r="37669" spans="13:13" x14ac:dyDescent="0.25">
      <c r="M37669"/>
    </row>
    <row r="37670" spans="13:13" x14ac:dyDescent="0.25">
      <c r="M37670"/>
    </row>
    <row r="37671" spans="13:13" x14ac:dyDescent="0.25">
      <c r="M37671"/>
    </row>
    <row r="37672" spans="13:13" x14ac:dyDescent="0.25">
      <c r="M37672"/>
    </row>
    <row r="37673" spans="13:13" x14ac:dyDescent="0.25">
      <c r="M37673"/>
    </row>
    <row r="37674" spans="13:13" x14ac:dyDescent="0.25">
      <c r="M37674"/>
    </row>
    <row r="37675" spans="13:13" x14ac:dyDescent="0.25">
      <c r="M37675"/>
    </row>
    <row r="37676" spans="13:13" x14ac:dyDescent="0.25">
      <c r="M37676"/>
    </row>
    <row r="37677" spans="13:13" x14ac:dyDescent="0.25">
      <c r="M37677"/>
    </row>
    <row r="37678" spans="13:13" x14ac:dyDescent="0.25">
      <c r="M37678"/>
    </row>
    <row r="37679" spans="13:13" x14ac:dyDescent="0.25">
      <c r="M37679"/>
    </row>
    <row r="37680" spans="13:13" x14ac:dyDescent="0.25">
      <c r="M37680"/>
    </row>
    <row r="37681" spans="13:13" x14ac:dyDescent="0.25">
      <c r="M37681"/>
    </row>
    <row r="37682" spans="13:13" x14ac:dyDescent="0.25">
      <c r="M37682"/>
    </row>
    <row r="37683" spans="13:13" x14ac:dyDescent="0.25">
      <c r="M37683"/>
    </row>
    <row r="37684" spans="13:13" x14ac:dyDescent="0.25">
      <c r="M37684"/>
    </row>
    <row r="37685" spans="13:13" x14ac:dyDescent="0.25">
      <c r="M37685"/>
    </row>
    <row r="37686" spans="13:13" x14ac:dyDescent="0.25">
      <c r="M37686"/>
    </row>
    <row r="37687" spans="13:13" x14ac:dyDescent="0.25">
      <c r="M37687"/>
    </row>
    <row r="37688" spans="13:13" x14ac:dyDescent="0.25">
      <c r="M37688"/>
    </row>
    <row r="37689" spans="13:13" x14ac:dyDescent="0.25">
      <c r="M37689"/>
    </row>
    <row r="37690" spans="13:13" x14ac:dyDescent="0.25">
      <c r="M37690"/>
    </row>
    <row r="37691" spans="13:13" x14ac:dyDescent="0.25">
      <c r="M37691"/>
    </row>
    <row r="37692" spans="13:13" x14ac:dyDescent="0.25">
      <c r="M37692"/>
    </row>
    <row r="37693" spans="13:13" x14ac:dyDescent="0.25">
      <c r="M37693"/>
    </row>
    <row r="37694" spans="13:13" x14ac:dyDescent="0.25">
      <c r="M37694"/>
    </row>
    <row r="37695" spans="13:13" x14ac:dyDescent="0.25">
      <c r="M37695"/>
    </row>
    <row r="37696" spans="13:13" x14ac:dyDescent="0.25">
      <c r="M37696"/>
    </row>
    <row r="37697" spans="13:13" x14ac:dyDescent="0.25">
      <c r="M37697"/>
    </row>
    <row r="37698" spans="13:13" x14ac:dyDescent="0.25">
      <c r="M37698"/>
    </row>
    <row r="37699" spans="13:13" x14ac:dyDescent="0.25">
      <c r="M37699"/>
    </row>
    <row r="37700" spans="13:13" x14ac:dyDescent="0.25">
      <c r="M37700"/>
    </row>
    <row r="37701" spans="13:13" x14ac:dyDescent="0.25">
      <c r="M37701"/>
    </row>
    <row r="37702" spans="13:13" x14ac:dyDescent="0.25">
      <c r="M37702"/>
    </row>
    <row r="37703" spans="13:13" x14ac:dyDescent="0.25">
      <c r="M37703"/>
    </row>
    <row r="37704" spans="13:13" x14ac:dyDescent="0.25">
      <c r="M37704"/>
    </row>
    <row r="37705" spans="13:13" x14ac:dyDescent="0.25">
      <c r="M37705"/>
    </row>
    <row r="37706" spans="13:13" x14ac:dyDescent="0.25">
      <c r="M37706"/>
    </row>
    <row r="37707" spans="13:13" x14ac:dyDescent="0.25">
      <c r="M37707"/>
    </row>
    <row r="37708" spans="13:13" x14ac:dyDescent="0.25">
      <c r="M37708"/>
    </row>
    <row r="37709" spans="13:13" x14ac:dyDescent="0.25">
      <c r="M37709"/>
    </row>
    <row r="37710" spans="13:13" x14ac:dyDescent="0.25">
      <c r="M37710"/>
    </row>
    <row r="37711" spans="13:13" x14ac:dyDescent="0.25">
      <c r="M37711"/>
    </row>
    <row r="37712" spans="13:13" x14ac:dyDescent="0.25">
      <c r="M37712"/>
    </row>
    <row r="37713" spans="13:13" x14ac:dyDescent="0.25">
      <c r="M37713"/>
    </row>
    <row r="37714" spans="13:13" x14ac:dyDescent="0.25">
      <c r="M37714"/>
    </row>
    <row r="37715" spans="13:13" x14ac:dyDescent="0.25">
      <c r="M37715"/>
    </row>
    <row r="37716" spans="13:13" x14ac:dyDescent="0.25">
      <c r="M37716"/>
    </row>
    <row r="37717" spans="13:13" x14ac:dyDescent="0.25">
      <c r="M37717"/>
    </row>
    <row r="37718" spans="13:13" x14ac:dyDescent="0.25">
      <c r="M37718"/>
    </row>
    <row r="37719" spans="13:13" x14ac:dyDescent="0.25">
      <c r="M37719"/>
    </row>
    <row r="37720" spans="13:13" x14ac:dyDescent="0.25">
      <c r="M37720"/>
    </row>
    <row r="37721" spans="13:13" x14ac:dyDescent="0.25">
      <c r="M37721"/>
    </row>
    <row r="37722" spans="13:13" x14ac:dyDescent="0.25">
      <c r="M37722"/>
    </row>
    <row r="37723" spans="13:13" x14ac:dyDescent="0.25">
      <c r="M37723"/>
    </row>
    <row r="37724" spans="13:13" x14ac:dyDescent="0.25">
      <c r="M37724"/>
    </row>
    <row r="37725" spans="13:13" x14ac:dyDescent="0.25">
      <c r="M37725"/>
    </row>
    <row r="37726" spans="13:13" x14ac:dyDescent="0.25">
      <c r="M37726"/>
    </row>
    <row r="37727" spans="13:13" x14ac:dyDescent="0.25">
      <c r="M37727"/>
    </row>
    <row r="37728" spans="13:13" x14ac:dyDescent="0.25">
      <c r="M37728"/>
    </row>
    <row r="37729" spans="13:13" x14ac:dyDescent="0.25">
      <c r="M37729"/>
    </row>
    <row r="37730" spans="13:13" x14ac:dyDescent="0.25">
      <c r="M37730"/>
    </row>
    <row r="37731" spans="13:13" x14ac:dyDescent="0.25">
      <c r="M37731"/>
    </row>
    <row r="37732" spans="13:13" x14ac:dyDescent="0.25">
      <c r="M37732"/>
    </row>
    <row r="37733" spans="13:13" x14ac:dyDescent="0.25">
      <c r="M37733"/>
    </row>
    <row r="37734" spans="13:13" x14ac:dyDescent="0.25">
      <c r="M37734"/>
    </row>
    <row r="37735" spans="13:13" x14ac:dyDescent="0.25">
      <c r="M37735"/>
    </row>
    <row r="37736" spans="13:13" x14ac:dyDescent="0.25">
      <c r="M37736"/>
    </row>
    <row r="37737" spans="13:13" x14ac:dyDescent="0.25">
      <c r="M37737"/>
    </row>
    <row r="37738" spans="13:13" x14ac:dyDescent="0.25">
      <c r="M37738"/>
    </row>
    <row r="37739" spans="13:13" x14ac:dyDescent="0.25">
      <c r="M37739"/>
    </row>
    <row r="37740" spans="13:13" x14ac:dyDescent="0.25">
      <c r="M37740"/>
    </row>
    <row r="37741" spans="13:13" x14ac:dyDescent="0.25">
      <c r="M37741"/>
    </row>
    <row r="37742" spans="13:13" x14ac:dyDescent="0.25">
      <c r="M37742"/>
    </row>
    <row r="37743" spans="13:13" x14ac:dyDescent="0.25">
      <c r="M37743"/>
    </row>
    <row r="37744" spans="13:13" x14ac:dyDescent="0.25">
      <c r="M37744"/>
    </row>
    <row r="37745" spans="13:13" x14ac:dyDescent="0.25">
      <c r="M37745"/>
    </row>
    <row r="37746" spans="13:13" x14ac:dyDescent="0.25">
      <c r="M37746"/>
    </row>
    <row r="37747" spans="13:13" x14ac:dyDescent="0.25">
      <c r="M37747"/>
    </row>
    <row r="37748" spans="13:13" x14ac:dyDescent="0.25">
      <c r="M37748"/>
    </row>
    <row r="37749" spans="13:13" x14ac:dyDescent="0.25">
      <c r="M37749"/>
    </row>
    <row r="37750" spans="13:13" x14ac:dyDescent="0.25">
      <c r="M37750"/>
    </row>
    <row r="37751" spans="13:13" x14ac:dyDescent="0.25">
      <c r="M37751"/>
    </row>
    <row r="37752" spans="13:13" x14ac:dyDescent="0.25">
      <c r="M37752"/>
    </row>
    <row r="37753" spans="13:13" x14ac:dyDescent="0.25">
      <c r="M37753"/>
    </row>
    <row r="37754" spans="13:13" x14ac:dyDescent="0.25">
      <c r="M37754"/>
    </row>
    <row r="37755" spans="13:13" x14ac:dyDescent="0.25">
      <c r="M37755"/>
    </row>
    <row r="37756" spans="13:13" x14ac:dyDescent="0.25">
      <c r="M37756"/>
    </row>
    <row r="37757" spans="13:13" x14ac:dyDescent="0.25">
      <c r="M37757"/>
    </row>
    <row r="37758" spans="13:13" x14ac:dyDescent="0.25">
      <c r="M37758"/>
    </row>
    <row r="37759" spans="13:13" x14ac:dyDescent="0.25">
      <c r="M37759"/>
    </row>
    <row r="37760" spans="13:13" x14ac:dyDescent="0.25">
      <c r="M37760"/>
    </row>
    <row r="37761" spans="13:13" x14ac:dyDescent="0.25">
      <c r="M37761"/>
    </row>
    <row r="37762" spans="13:13" x14ac:dyDescent="0.25">
      <c r="M37762"/>
    </row>
    <row r="37763" spans="13:13" x14ac:dyDescent="0.25">
      <c r="M37763"/>
    </row>
    <row r="37764" spans="13:13" x14ac:dyDescent="0.25">
      <c r="M37764"/>
    </row>
    <row r="37765" spans="13:13" x14ac:dyDescent="0.25">
      <c r="M37765"/>
    </row>
    <row r="37766" spans="13:13" x14ac:dyDescent="0.25">
      <c r="M37766"/>
    </row>
    <row r="37767" spans="13:13" x14ac:dyDescent="0.25">
      <c r="M37767"/>
    </row>
    <row r="37768" spans="13:13" x14ac:dyDescent="0.25">
      <c r="M37768"/>
    </row>
    <row r="37769" spans="13:13" x14ac:dyDescent="0.25">
      <c r="M37769"/>
    </row>
    <row r="37770" spans="13:13" x14ac:dyDescent="0.25">
      <c r="M37770"/>
    </row>
    <row r="37771" spans="13:13" x14ac:dyDescent="0.25">
      <c r="M37771"/>
    </row>
    <row r="37772" spans="13:13" x14ac:dyDescent="0.25">
      <c r="M37772"/>
    </row>
    <row r="37773" spans="13:13" x14ac:dyDescent="0.25">
      <c r="M37773"/>
    </row>
    <row r="37774" spans="13:13" x14ac:dyDescent="0.25">
      <c r="M37774"/>
    </row>
    <row r="37775" spans="13:13" x14ac:dyDescent="0.25">
      <c r="M37775"/>
    </row>
    <row r="37776" spans="13:13" x14ac:dyDescent="0.25">
      <c r="M37776"/>
    </row>
    <row r="37777" spans="13:13" x14ac:dyDescent="0.25">
      <c r="M37777"/>
    </row>
    <row r="37778" spans="13:13" x14ac:dyDescent="0.25">
      <c r="M37778"/>
    </row>
    <row r="37779" spans="13:13" x14ac:dyDescent="0.25">
      <c r="M37779"/>
    </row>
    <row r="37780" spans="13:13" x14ac:dyDescent="0.25">
      <c r="M37780"/>
    </row>
    <row r="37781" spans="13:13" x14ac:dyDescent="0.25">
      <c r="M37781"/>
    </row>
    <row r="37782" spans="13:13" x14ac:dyDescent="0.25">
      <c r="M37782"/>
    </row>
    <row r="37783" spans="13:13" x14ac:dyDescent="0.25">
      <c r="M37783"/>
    </row>
    <row r="37784" spans="13:13" x14ac:dyDescent="0.25">
      <c r="M37784"/>
    </row>
    <row r="37785" spans="13:13" x14ac:dyDescent="0.25">
      <c r="M37785"/>
    </row>
    <row r="37786" spans="13:13" x14ac:dyDescent="0.25">
      <c r="M37786"/>
    </row>
    <row r="37787" spans="13:13" x14ac:dyDescent="0.25">
      <c r="M37787"/>
    </row>
    <row r="37788" spans="13:13" x14ac:dyDescent="0.25">
      <c r="M37788"/>
    </row>
    <row r="37789" spans="13:13" x14ac:dyDescent="0.25">
      <c r="M37789"/>
    </row>
    <row r="37790" spans="13:13" x14ac:dyDescent="0.25">
      <c r="M37790"/>
    </row>
    <row r="37791" spans="13:13" x14ac:dyDescent="0.25">
      <c r="M37791"/>
    </row>
    <row r="37792" spans="13:13" x14ac:dyDescent="0.25">
      <c r="M37792"/>
    </row>
    <row r="37793" spans="13:13" x14ac:dyDescent="0.25">
      <c r="M37793"/>
    </row>
    <row r="37794" spans="13:13" x14ac:dyDescent="0.25">
      <c r="M37794"/>
    </row>
    <row r="37795" spans="13:13" x14ac:dyDescent="0.25">
      <c r="M37795"/>
    </row>
    <row r="37796" spans="13:13" x14ac:dyDescent="0.25">
      <c r="M37796"/>
    </row>
    <row r="37797" spans="13:13" x14ac:dyDescent="0.25">
      <c r="M37797"/>
    </row>
    <row r="37798" spans="13:13" x14ac:dyDescent="0.25">
      <c r="M37798"/>
    </row>
    <row r="37799" spans="13:13" x14ac:dyDescent="0.25">
      <c r="M37799"/>
    </row>
    <row r="37800" spans="13:13" x14ac:dyDescent="0.25">
      <c r="M37800"/>
    </row>
    <row r="37801" spans="13:13" x14ac:dyDescent="0.25">
      <c r="M37801"/>
    </row>
    <row r="37802" spans="13:13" x14ac:dyDescent="0.25">
      <c r="M37802"/>
    </row>
    <row r="37803" spans="13:13" x14ac:dyDescent="0.25">
      <c r="M37803"/>
    </row>
    <row r="37804" spans="13:13" x14ac:dyDescent="0.25">
      <c r="M37804"/>
    </row>
    <row r="37805" spans="13:13" x14ac:dyDescent="0.25">
      <c r="M37805"/>
    </row>
    <row r="37806" spans="13:13" x14ac:dyDescent="0.25">
      <c r="M37806"/>
    </row>
    <row r="37807" spans="13:13" x14ac:dyDescent="0.25">
      <c r="M37807"/>
    </row>
    <row r="37808" spans="13:13" x14ac:dyDescent="0.25">
      <c r="M37808"/>
    </row>
    <row r="37809" spans="13:13" x14ac:dyDescent="0.25">
      <c r="M37809"/>
    </row>
    <row r="37810" spans="13:13" x14ac:dyDescent="0.25">
      <c r="M37810"/>
    </row>
    <row r="37811" spans="13:13" x14ac:dyDescent="0.25">
      <c r="M37811"/>
    </row>
    <row r="37812" spans="13:13" x14ac:dyDescent="0.25">
      <c r="M37812"/>
    </row>
    <row r="37813" spans="13:13" x14ac:dyDescent="0.25">
      <c r="M37813"/>
    </row>
    <row r="37814" spans="13:13" x14ac:dyDescent="0.25">
      <c r="M37814"/>
    </row>
    <row r="37815" spans="13:13" x14ac:dyDescent="0.25">
      <c r="M37815"/>
    </row>
    <row r="37816" spans="13:13" x14ac:dyDescent="0.25">
      <c r="M37816"/>
    </row>
    <row r="37817" spans="13:13" x14ac:dyDescent="0.25">
      <c r="M37817"/>
    </row>
    <row r="37818" spans="13:13" x14ac:dyDescent="0.25">
      <c r="M37818"/>
    </row>
    <row r="37819" spans="13:13" x14ac:dyDescent="0.25">
      <c r="M37819"/>
    </row>
    <row r="37820" spans="13:13" x14ac:dyDescent="0.25">
      <c r="M37820"/>
    </row>
    <row r="37821" spans="13:13" x14ac:dyDescent="0.25">
      <c r="M37821"/>
    </row>
    <row r="37822" spans="13:13" x14ac:dyDescent="0.25">
      <c r="M37822"/>
    </row>
    <row r="37823" spans="13:13" x14ac:dyDescent="0.25">
      <c r="M37823"/>
    </row>
    <row r="37824" spans="13:13" x14ac:dyDescent="0.25">
      <c r="M37824"/>
    </row>
    <row r="37825" spans="13:13" x14ac:dyDescent="0.25">
      <c r="M37825"/>
    </row>
    <row r="37826" spans="13:13" x14ac:dyDescent="0.25">
      <c r="M37826"/>
    </row>
    <row r="37827" spans="13:13" x14ac:dyDescent="0.25">
      <c r="M37827"/>
    </row>
    <row r="37828" spans="13:13" x14ac:dyDescent="0.25">
      <c r="M37828"/>
    </row>
    <row r="37829" spans="13:13" x14ac:dyDescent="0.25">
      <c r="M37829"/>
    </row>
    <row r="37830" spans="13:13" x14ac:dyDescent="0.25">
      <c r="M37830"/>
    </row>
    <row r="37831" spans="13:13" x14ac:dyDescent="0.25">
      <c r="M37831"/>
    </row>
    <row r="37832" spans="13:13" x14ac:dyDescent="0.25">
      <c r="M37832"/>
    </row>
    <row r="37833" spans="13:13" x14ac:dyDescent="0.25">
      <c r="M37833"/>
    </row>
    <row r="37834" spans="13:13" x14ac:dyDescent="0.25">
      <c r="M37834"/>
    </row>
    <row r="37835" spans="13:13" x14ac:dyDescent="0.25">
      <c r="M37835"/>
    </row>
    <row r="37836" spans="13:13" x14ac:dyDescent="0.25">
      <c r="M37836"/>
    </row>
    <row r="37837" spans="13:13" x14ac:dyDescent="0.25">
      <c r="M37837"/>
    </row>
    <row r="37838" spans="13:13" x14ac:dyDescent="0.25">
      <c r="M37838"/>
    </row>
    <row r="37839" spans="13:13" x14ac:dyDescent="0.25">
      <c r="M37839"/>
    </row>
    <row r="37840" spans="13:13" x14ac:dyDescent="0.25">
      <c r="M37840"/>
    </row>
    <row r="37841" spans="13:13" x14ac:dyDescent="0.25">
      <c r="M37841"/>
    </row>
    <row r="37842" spans="13:13" x14ac:dyDescent="0.25">
      <c r="M37842"/>
    </row>
    <row r="37843" spans="13:13" x14ac:dyDescent="0.25">
      <c r="M37843"/>
    </row>
    <row r="37844" spans="13:13" x14ac:dyDescent="0.25">
      <c r="M37844"/>
    </row>
    <row r="37845" spans="13:13" x14ac:dyDescent="0.25">
      <c r="M37845"/>
    </row>
    <row r="37846" spans="13:13" x14ac:dyDescent="0.25">
      <c r="M37846"/>
    </row>
    <row r="37847" spans="13:13" x14ac:dyDescent="0.25">
      <c r="M37847"/>
    </row>
    <row r="37848" spans="13:13" x14ac:dyDescent="0.25">
      <c r="M37848"/>
    </row>
    <row r="37849" spans="13:13" x14ac:dyDescent="0.25">
      <c r="M37849"/>
    </row>
    <row r="37850" spans="13:13" x14ac:dyDescent="0.25">
      <c r="M37850"/>
    </row>
    <row r="37851" spans="13:13" x14ac:dyDescent="0.25">
      <c r="M37851"/>
    </row>
    <row r="37852" spans="13:13" x14ac:dyDescent="0.25">
      <c r="M37852"/>
    </row>
    <row r="37853" spans="13:13" x14ac:dyDescent="0.25">
      <c r="M37853"/>
    </row>
    <row r="37854" spans="13:13" x14ac:dyDescent="0.25">
      <c r="M37854"/>
    </row>
    <row r="37855" spans="13:13" x14ac:dyDescent="0.25">
      <c r="M37855"/>
    </row>
    <row r="37856" spans="13:13" x14ac:dyDescent="0.25">
      <c r="M37856"/>
    </row>
    <row r="37857" spans="13:13" x14ac:dyDescent="0.25">
      <c r="M37857"/>
    </row>
    <row r="37858" spans="13:13" x14ac:dyDescent="0.25">
      <c r="M37858"/>
    </row>
    <row r="37859" spans="13:13" x14ac:dyDescent="0.25">
      <c r="M37859"/>
    </row>
    <row r="37860" spans="13:13" x14ac:dyDescent="0.25">
      <c r="M37860"/>
    </row>
    <row r="37861" spans="13:13" x14ac:dyDescent="0.25">
      <c r="M37861"/>
    </row>
    <row r="37862" spans="13:13" x14ac:dyDescent="0.25">
      <c r="M37862"/>
    </row>
    <row r="37863" spans="13:13" x14ac:dyDescent="0.25">
      <c r="M37863"/>
    </row>
    <row r="37864" spans="13:13" x14ac:dyDescent="0.25">
      <c r="M37864"/>
    </row>
    <row r="37865" spans="13:13" x14ac:dyDescent="0.25">
      <c r="M37865"/>
    </row>
    <row r="37866" spans="13:13" x14ac:dyDescent="0.25">
      <c r="M37866"/>
    </row>
    <row r="37867" spans="13:13" x14ac:dyDescent="0.25">
      <c r="M37867"/>
    </row>
    <row r="37868" spans="13:13" x14ac:dyDescent="0.25">
      <c r="M37868"/>
    </row>
    <row r="37869" spans="13:13" x14ac:dyDescent="0.25">
      <c r="M37869"/>
    </row>
    <row r="37870" spans="13:13" x14ac:dyDescent="0.25">
      <c r="M37870"/>
    </row>
    <row r="37871" spans="13:13" x14ac:dyDescent="0.25">
      <c r="M37871"/>
    </row>
    <row r="37872" spans="13:13" x14ac:dyDescent="0.25">
      <c r="M37872"/>
    </row>
    <row r="37873" spans="13:13" x14ac:dyDescent="0.25">
      <c r="M37873"/>
    </row>
    <row r="37874" spans="13:13" x14ac:dyDescent="0.25">
      <c r="M37874"/>
    </row>
    <row r="37875" spans="13:13" x14ac:dyDescent="0.25">
      <c r="M37875"/>
    </row>
    <row r="37876" spans="13:13" x14ac:dyDescent="0.25">
      <c r="M37876"/>
    </row>
    <row r="37877" spans="13:13" x14ac:dyDescent="0.25">
      <c r="M37877"/>
    </row>
    <row r="37878" spans="13:13" x14ac:dyDescent="0.25">
      <c r="M37878"/>
    </row>
    <row r="37879" spans="13:13" x14ac:dyDescent="0.25">
      <c r="M37879"/>
    </row>
    <row r="37880" spans="13:13" x14ac:dyDescent="0.25">
      <c r="M37880"/>
    </row>
    <row r="37881" spans="13:13" x14ac:dyDescent="0.25">
      <c r="M37881"/>
    </row>
    <row r="37882" spans="13:13" x14ac:dyDescent="0.25">
      <c r="M37882"/>
    </row>
    <row r="37883" spans="13:13" x14ac:dyDescent="0.25">
      <c r="M37883"/>
    </row>
    <row r="37884" spans="13:13" x14ac:dyDescent="0.25">
      <c r="M37884"/>
    </row>
    <row r="37885" spans="13:13" x14ac:dyDescent="0.25">
      <c r="M37885"/>
    </row>
    <row r="37886" spans="13:13" x14ac:dyDescent="0.25">
      <c r="M37886"/>
    </row>
    <row r="37887" spans="13:13" x14ac:dyDescent="0.25">
      <c r="M37887"/>
    </row>
    <row r="37888" spans="13:13" x14ac:dyDescent="0.25">
      <c r="M37888"/>
    </row>
    <row r="37889" spans="13:13" x14ac:dyDescent="0.25">
      <c r="M37889"/>
    </row>
    <row r="37890" spans="13:13" x14ac:dyDescent="0.25">
      <c r="M37890"/>
    </row>
    <row r="37891" spans="13:13" x14ac:dyDescent="0.25">
      <c r="M37891"/>
    </row>
    <row r="37892" spans="13:13" x14ac:dyDescent="0.25">
      <c r="M37892"/>
    </row>
    <row r="37893" spans="13:13" x14ac:dyDescent="0.25">
      <c r="M37893"/>
    </row>
    <row r="37894" spans="13:13" x14ac:dyDescent="0.25">
      <c r="M37894"/>
    </row>
    <row r="37895" spans="13:13" x14ac:dyDescent="0.25">
      <c r="M37895"/>
    </row>
    <row r="37896" spans="13:13" x14ac:dyDescent="0.25">
      <c r="M37896"/>
    </row>
    <row r="37897" spans="13:13" x14ac:dyDescent="0.25">
      <c r="M37897"/>
    </row>
    <row r="37898" spans="13:13" x14ac:dyDescent="0.25">
      <c r="M37898"/>
    </row>
    <row r="37899" spans="13:13" x14ac:dyDescent="0.25">
      <c r="M37899"/>
    </row>
    <row r="37900" spans="13:13" x14ac:dyDescent="0.25">
      <c r="M37900"/>
    </row>
    <row r="37901" spans="13:13" x14ac:dyDescent="0.25">
      <c r="M37901"/>
    </row>
    <row r="37902" spans="13:13" x14ac:dyDescent="0.25">
      <c r="M37902"/>
    </row>
    <row r="37903" spans="13:13" x14ac:dyDescent="0.25">
      <c r="M37903"/>
    </row>
    <row r="37904" spans="13:13" x14ac:dyDescent="0.25">
      <c r="M37904"/>
    </row>
    <row r="37905" spans="13:13" x14ac:dyDescent="0.25">
      <c r="M37905"/>
    </row>
    <row r="37906" spans="13:13" x14ac:dyDescent="0.25">
      <c r="M37906"/>
    </row>
    <row r="37907" spans="13:13" x14ac:dyDescent="0.25">
      <c r="M37907"/>
    </row>
    <row r="37908" spans="13:13" x14ac:dyDescent="0.25">
      <c r="M37908"/>
    </row>
    <row r="37909" spans="13:13" x14ac:dyDescent="0.25">
      <c r="M37909"/>
    </row>
    <row r="37910" spans="13:13" x14ac:dyDescent="0.25">
      <c r="M37910"/>
    </row>
    <row r="37911" spans="13:13" x14ac:dyDescent="0.25">
      <c r="M37911"/>
    </row>
    <row r="37912" spans="13:13" x14ac:dyDescent="0.25">
      <c r="M37912"/>
    </row>
    <row r="37913" spans="13:13" x14ac:dyDescent="0.25">
      <c r="M37913"/>
    </row>
    <row r="37914" spans="13:13" x14ac:dyDescent="0.25">
      <c r="M37914"/>
    </row>
    <row r="37915" spans="13:13" x14ac:dyDescent="0.25">
      <c r="M37915"/>
    </row>
    <row r="37916" spans="13:13" x14ac:dyDescent="0.25">
      <c r="M37916"/>
    </row>
    <row r="37917" spans="13:13" x14ac:dyDescent="0.25">
      <c r="M37917"/>
    </row>
    <row r="37918" spans="13:13" x14ac:dyDescent="0.25">
      <c r="M37918"/>
    </row>
    <row r="37919" spans="13:13" x14ac:dyDescent="0.25">
      <c r="M37919"/>
    </row>
    <row r="37920" spans="13:13" x14ac:dyDescent="0.25">
      <c r="M37920"/>
    </row>
    <row r="37921" spans="13:13" x14ac:dyDescent="0.25">
      <c r="M37921"/>
    </row>
    <row r="37922" spans="13:13" x14ac:dyDescent="0.25">
      <c r="M37922"/>
    </row>
    <row r="37923" spans="13:13" x14ac:dyDescent="0.25">
      <c r="M37923"/>
    </row>
    <row r="37924" spans="13:13" x14ac:dyDescent="0.25">
      <c r="M37924"/>
    </row>
    <row r="37925" spans="13:13" x14ac:dyDescent="0.25">
      <c r="M37925"/>
    </row>
    <row r="37926" spans="13:13" x14ac:dyDescent="0.25">
      <c r="M37926"/>
    </row>
    <row r="37927" spans="13:13" x14ac:dyDescent="0.25">
      <c r="M37927"/>
    </row>
    <row r="37928" spans="13:13" x14ac:dyDescent="0.25">
      <c r="M37928"/>
    </row>
    <row r="37929" spans="13:13" x14ac:dyDescent="0.25">
      <c r="M37929"/>
    </row>
    <row r="37930" spans="13:13" x14ac:dyDescent="0.25">
      <c r="M37930"/>
    </row>
    <row r="37931" spans="13:13" x14ac:dyDescent="0.25">
      <c r="M37931"/>
    </row>
    <row r="37932" spans="13:13" x14ac:dyDescent="0.25">
      <c r="M37932"/>
    </row>
    <row r="37933" spans="13:13" x14ac:dyDescent="0.25">
      <c r="M37933"/>
    </row>
    <row r="37934" spans="13:13" x14ac:dyDescent="0.25">
      <c r="M37934"/>
    </row>
    <row r="37935" spans="13:13" x14ac:dyDescent="0.25">
      <c r="M37935"/>
    </row>
    <row r="37936" spans="13:13" x14ac:dyDescent="0.25">
      <c r="M37936"/>
    </row>
    <row r="37937" spans="13:13" x14ac:dyDescent="0.25">
      <c r="M37937"/>
    </row>
    <row r="37938" spans="13:13" x14ac:dyDescent="0.25">
      <c r="M37938"/>
    </row>
    <row r="37939" spans="13:13" x14ac:dyDescent="0.25">
      <c r="M37939"/>
    </row>
    <row r="37940" spans="13:13" x14ac:dyDescent="0.25">
      <c r="M37940"/>
    </row>
    <row r="37941" spans="13:13" x14ac:dyDescent="0.25">
      <c r="M37941"/>
    </row>
    <row r="37942" spans="13:13" x14ac:dyDescent="0.25">
      <c r="M37942"/>
    </row>
    <row r="37943" spans="13:13" x14ac:dyDescent="0.25">
      <c r="M37943"/>
    </row>
    <row r="37944" spans="13:13" x14ac:dyDescent="0.25">
      <c r="M37944"/>
    </row>
    <row r="37945" spans="13:13" x14ac:dyDescent="0.25">
      <c r="M37945"/>
    </row>
    <row r="37946" spans="13:13" x14ac:dyDescent="0.25">
      <c r="M37946"/>
    </row>
    <row r="37947" spans="13:13" x14ac:dyDescent="0.25">
      <c r="M37947"/>
    </row>
    <row r="37948" spans="13:13" x14ac:dyDescent="0.25">
      <c r="M37948"/>
    </row>
    <row r="37949" spans="13:13" x14ac:dyDescent="0.25">
      <c r="M37949"/>
    </row>
    <row r="37950" spans="13:13" x14ac:dyDescent="0.25">
      <c r="M37950"/>
    </row>
    <row r="37951" spans="13:13" x14ac:dyDescent="0.25">
      <c r="M37951"/>
    </row>
    <row r="37952" spans="13:13" x14ac:dyDescent="0.25">
      <c r="M37952"/>
    </row>
    <row r="37953" spans="13:13" x14ac:dyDescent="0.25">
      <c r="M37953"/>
    </row>
    <row r="37954" spans="13:13" x14ac:dyDescent="0.25">
      <c r="M37954"/>
    </row>
    <row r="37955" spans="13:13" x14ac:dyDescent="0.25">
      <c r="M37955"/>
    </row>
    <row r="37956" spans="13:13" x14ac:dyDescent="0.25">
      <c r="M37956"/>
    </row>
    <row r="37957" spans="13:13" x14ac:dyDescent="0.25">
      <c r="M37957"/>
    </row>
    <row r="37958" spans="13:13" x14ac:dyDescent="0.25">
      <c r="M37958"/>
    </row>
    <row r="37959" spans="13:13" x14ac:dyDescent="0.25">
      <c r="M37959"/>
    </row>
    <row r="37960" spans="13:13" x14ac:dyDescent="0.25">
      <c r="M37960"/>
    </row>
    <row r="37961" spans="13:13" x14ac:dyDescent="0.25">
      <c r="M37961"/>
    </row>
    <row r="37962" spans="13:13" x14ac:dyDescent="0.25">
      <c r="M37962"/>
    </row>
    <row r="37963" spans="13:13" x14ac:dyDescent="0.25">
      <c r="M37963"/>
    </row>
    <row r="37964" spans="13:13" x14ac:dyDescent="0.25">
      <c r="M37964"/>
    </row>
    <row r="37965" spans="13:13" x14ac:dyDescent="0.25">
      <c r="M37965"/>
    </row>
    <row r="37966" spans="13:13" x14ac:dyDescent="0.25">
      <c r="M37966"/>
    </row>
    <row r="37967" spans="13:13" x14ac:dyDescent="0.25">
      <c r="M37967"/>
    </row>
    <row r="37968" spans="13:13" x14ac:dyDescent="0.25">
      <c r="M37968"/>
    </row>
    <row r="37969" spans="13:13" x14ac:dyDescent="0.25">
      <c r="M37969"/>
    </row>
    <row r="37970" spans="13:13" x14ac:dyDescent="0.25">
      <c r="M37970"/>
    </row>
    <row r="37971" spans="13:13" x14ac:dyDescent="0.25">
      <c r="M37971"/>
    </row>
    <row r="37972" spans="13:13" x14ac:dyDescent="0.25">
      <c r="M37972"/>
    </row>
    <row r="37973" spans="13:13" x14ac:dyDescent="0.25">
      <c r="M37973"/>
    </row>
    <row r="37974" spans="13:13" x14ac:dyDescent="0.25">
      <c r="M37974"/>
    </row>
    <row r="37975" spans="13:13" x14ac:dyDescent="0.25">
      <c r="M37975"/>
    </row>
    <row r="37976" spans="13:13" x14ac:dyDescent="0.25">
      <c r="M37976"/>
    </row>
    <row r="37977" spans="13:13" x14ac:dyDescent="0.25">
      <c r="M37977"/>
    </row>
    <row r="37978" spans="13:13" x14ac:dyDescent="0.25">
      <c r="M37978"/>
    </row>
    <row r="37979" spans="13:13" x14ac:dyDescent="0.25">
      <c r="M37979"/>
    </row>
    <row r="37980" spans="13:13" x14ac:dyDescent="0.25">
      <c r="M37980"/>
    </row>
    <row r="37981" spans="13:13" x14ac:dyDescent="0.25">
      <c r="M37981"/>
    </row>
    <row r="37982" spans="13:13" x14ac:dyDescent="0.25">
      <c r="M37982"/>
    </row>
    <row r="37983" spans="13:13" x14ac:dyDescent="0.25">
      <c r="M37983"/>
    </row>
    <row r="37984" spans="13:13" x14ac:dyDescent="0.25">
      <c r="M37984"/>
    </row>
    <row r="37985" spans="13:13" x14ac:dyDescent="0.25">
      <c r="M37985"/>
    </row>
    <row r="37986" spans="13:13" x14ac:dyDescent="0.25">
      <c r="M37986"/>
    </row>
    <row r="37987" spans="13:13" x14ac:dyDescent="0.25">
      <c r="M37987"/>
    </row>
    <row r="37988" spans="13:13" x14ac:dyDescent="0.25">
      <c r="M37988"/>
    </row>
    <row r="37989" spans="13:13" x14ac:dyDescent="0.25">
      <c r="M37989"/>
    </row>
    <row r="37990" spans="13:13" x14ac:dyDescent="0.25">
      <c r="M37990"/>
    </row>
    <row r="37991" spans="13:13" x14ac:dyDescent="0.25">
      <c r="M37991"/>
    </row>
    <row r="37992" spans="13:13" x14ac:dyDescent="0.25">
      <c r="M37992"/>
    </row>
    <row r="37993" spans="13:13" x14ac:dyDescent="0.25">
      <c r="M37993"/>
    </row>
    <row r="37994" spans="13:13" x14ac:dyDescent="0.25">
      <c r="M37994"/>
    </row>
    <row r="37995" spans="13:13" x14ac:dyDescent="0.25">
      <c r="M37995"/>
    </row>
    <row r="37996" spans="13:13" x14ac:dyDescent="0.25">
      <c r="M37996"/>
    </row>
    <row r="37997" spans="13:13" x14ac:dyDescent="0.25">
      <c r="M37997"/>
    </row>
    <row r="37998" spans="13:13" x14ac:dyDescent="0.25">
      <c r="M37998"/>
    </row>
    <row r="37999" spans="13:13" x14ac:dyDescent="0.25">
      <c r="M37999"/>
    </row>
    <row r="38000" spans="13:13" x14ac:dyDescent="0.25">
      <c r="M38000"/>
    </row>
    <row r="38001" spans="13:13" x14ac:dyDescent="0.25">
      <c r="M38001"/>
    </row>
    <row r="38002" spans="13:13" x14ac:dyDescent="0.25">
      <c r="M38002"/>
    </row>
    <row r="38003" spans="13:13" x14ac:dyDescent="0.25">
      <c r="M38003"/>
    </row>
    <row r="38004" spans="13:13" x14ac:dyDescent="0.25">
      <c r="M38004"/>
    </row>
    <row r="38005" spans="13:13" x14ac:dyDescent="0.25">
      <c r="M38005"/>
    </row>
    <row r="38006" spans="13:13" x14ac:dyDescent="0.25">
      <c r="M38006"/>
    </row>
    <row r="38007" spans="13:13" x14ac:dyDescent="0.25">
      <c r="M38007"/>
    </row>
    <row r="38008" spans="13:13" x14ac:dyDescent="0.25">
      <c r="M38008"/>
    </row>
    <row r="38009" spans="13:13" x14ac:dyDescent="0.25">
      <c r="M38009"/>
    </row>
    <row r="38010" spans="13:13" x14ac:dyDescent="0.25">
      <c r="M38010"/>
    </row>
    <row r="38011" spans="13:13" x14ac:dyDescent="0.25">
      <c r="M38011"/>
    </row>
    <row r="38012" spans="13:13" x14ac:dyDescent="0.25">
      <c r="M38012"/>
    </row>
    <row r="38013" spans="13:13" x14ac:dyDescent="0.25">
      <c r="M38013"/>
    </row>
    <row r="38014" spans="13:13" x14ac:dyDescent="0.25">
      <c r="M38014"/>
    </row>
    <row r="38015" spans="13:13" x14ac:dyDescent="0.25">
      <c r="M38015"/>
    </row>
    <row r="38016" spans="13:13" x14ac:dyDescent="0.25">
      <c r="M38016"/>
    </row>
    <row r="38017" spans="13:13" x14ac:dyDescent="0.25">
      <c r="M38017"/>
    </row>
    <row r="38018" spans="13:13" x14ac:dyDescent="0.25">
      <c r="M38018"/>
    </row>
    <row r="38019" spans="13:13" x14ac:dyDescent="0.25">
      <c r="M38019"/>
    </row>
    <row r="38020" spans="13:13" x14ac:dyDescent="0.25">
      <c r="M38020"/>
    </row>
    <row r="38021" spans="13:13" x14ac:dyDescent="0.25">
      <c r="M38021"/>
    </row>
    <row r="38022" spans="13:13" x14ac:dyDescent="0.25">
      <c r="M38022"/>
    </row>
    <row r="38023" spans="13:13" x14ac:dyDescent="0.25">
      <c r="M38023"/>
    </row>
    <row r="38024" spans="13:13" x14ac:dyDescent="0.25">
      <c r="M38024"/>
    </row>
    <row r="38025" spans="13:13" x14ac:dyDescent="0.25">
      <c r="M38025"/>
    </row>
    <row r="38026" spans="13:13" x14ac:dyDescent="0.25">
      <c r="M38026"/>
    </row>
    <row r="38027" spans="13:13" x14ac:dyDescent="0.25">
      <c r="M38027"/>
    </row>
    <row r="38028" spans="13:13" x14ac:dyDescent="0.25">
      <c r="M38028"/>
    </row>
    <row r="38029" spans="13:13" x14ac:dyDescent="0.25">
      <c r="M38029"/>
    </row>
    <row r="38030" spans="13:13" x14ac:dyDescent="0.25">
      <c r="M38030"/>
    </row>
    <row r="38031" spans="13:13" x14ac:dyDescent="0.25">
      <c r="M38031"/>
    </row>
    <row r="38032" spans="13:13" x14ac:dyDescent="0.25">
      <c r="M38032"/>
    </row>
    <row r="38033" spans="13:13" x14ac:dyDescent="0.25">
      <c r="M38033"/>
    </row>
    <row r="38034" spans="13:13" x14ac:dyDescent="0.25">
      <c r="M38034"/>
    </row>
    <row r="38035" spans="13:13" x14ac:dyDescent="0.25">
      <c r="M38035"/>
    </row>
    <row r="38036" spans="13:13" x14ac:dyDescent="0.25">
      <c r="M38036"/>
    </row>
    <row r="38037" spans="13:13" x14ac:dyDescent="0.25">
      <c r="M38037"/>
    </row>
    <row r="38038" spans="13:13" x14ac:dyDescent="0.25">
      <c r="M38038"/>
    </row>
    <row r="38039" spans="13:13" x14ac:dyDescent="0.25">
      <c r="M38039"/>
    </row>
    <row r="38040" spans="13:13" x14ac:dyDescent="0.25">
      <c r="M38040"/>
    </row>
    <row r="38041" spans="13:13" x14ac:dyDescent="0.25">
      <c r="M38041"/>
    </row>
    <row r="38042" spans="13:13" x14ac:dyDescent="0.25">
      <c r="M38042"/>
    </row>
    <row r="38043" spans="13:13" x14ac:dyDescent="0.25">
      <c r="M38043"/>
    </row>
    <row r="38044" spans="13:13" x14ac:dyDescent="0.25">
      <c r="M38044"/>
    </row>
    <row r="38045" spans="13:13" x14ac:dyDescent="0.25">
      <c r="M38045"/>
    </row>
    <row r="38046" spans="13:13" x14ac:dyDescent="0.25">
      <c r="M38046"/>
    </row>
    <row r="38047" spans="13:13" x14ac:dyDescent="0.25">
      <c r="M38047"/>
    </row>
    <row r="38048" spans="13:13" x14ac:dyDescent="0.25">
      <c r="M38048"/>
    </row>
    <row r="38049" spans="13:13" x14ac:dyDescent="0.25">
      <c r="M38049"/>
    </row>
    <row r="38050" spans="13:13" x14ac:dyDescent="0.25">
      <c r="M38050"/>
    </row>
    <row r="38051" spans="13:13" x14ac:dyDescent="0.25">
      <c r="M38051"/>
    </row>
    <row r="38052" spans="13:13" x14ac:dyDescent="0.25">
      <c r="M38052"/>
    </row>
    <row r="38053" spans="13:13" x14ac:dyDescent="0.25">
      <c r="M38053"/>
    </row>
    <row r="38054" spans="13:13" x14ac:dyDescent="0.25">
      <c r="M38054"/>
    </row>
    <row r="38055" spans="13:13" x14ac:dyDescent="0.25">
      <c r="M38055"/>
    </row>
    <row r="38056" spans="13:13" x14ac:dyDescent="0.25">
      <c r="M38056"/>
    </row>
    <row r="38057" spans="13:13" x14ac:dyDescent="0.25">
      <c r="M38057"/>
    </row>
    <row r="38058" spans="13:13" x14ac:dyDescent="0.25">
      <c r="M38058"/>
    </row>
    <row r="38059" spans="13:13" x14ac:dyDescent="0.25">
      <c r="M38059"/>
    </row>
    <row r="38060" spans="13:13" x14ac:dyDescent="0.25">
      <c r="M38060"/>
    </row>
    <row r="38061" spans="13:13" x14ac:dyDescent="0.25">
      <c r="M38061"/>
    </row>
    <row r="38062" spans="13:13" x14ac:dyDescent="0.25">
      <c r="M38062"/>
    </row>
    <row r="38063" spans="13:13" x14ac:dyDescent="0.25">
      <c r="M38063"/>
    </row>
    <row r="38064" spans="13:13" x14ac:dyDescent="0.25">
      <c r="M38064"/>
    </row>
    <row r="38065" spans="13:13" x14ac:dyDescent="0.25">
      <c r="M38065"/>
    </row>
    <row r="38066" spans="13:13" x14ac:dyDescent="0.25">
      <c r="M38066"/>
    </row>
    <row r="38067" spans="13:13" x14ac:dyDescent="0.25">
      <c r="M38067"/>
    </row>
    <row r="38068" spans="13:13" x14ac:dyDescent="0.25">
      <c r="M38068"/>
    </row>
    <row r="38069" spans="13:13" x14ac:dyDescent="0.25">
      <c r="M38069"/>
    </row>
    <row r="38070" spans="13:13" x14ac:dyDescent="0.25">
      <c r="M38070"/>
    </row>
    <row r="38071" spans="13:13" x14ac:dyDescent="0.25">
      <c r="M38071"/>
    </row>
    <row r="38072" spans="13:13" x14ac:dyDescent="0.25">
      <c r="M38072"/>
    </row>
    <row r="38073" spans="13:13" x14ac:dyDescent="0.25">
      <c r="M38073"/>
    </row>
    <row r="38074" spans="13:13" x14ac:dyDescent="0.25">
      <c r="M38074"/>
    </row>
    <row r="38075" spans="13:13" x14ac:dyDescent="0.25">
      <c r="M38075"/>
    </row>
    <row r="38076" spans="13:13" x14ac:dyDescent="0.25">
      <c r="M38076"/>
    </row>
    <row r="38077" spans="13:13" x14ac:dyDescent="0.25">
      <c r="M38077"/>
    </row>
    <row r="38078" spans="13:13" x14ac:dyDescent="0.25">
      <c r="M38078"/>
    </row>
    <row r="38079" spans="13:13" x14ac:dyDescent="0.25">
      <c r="M38079"/>
    </row>
    <row r="38080" spans="13:13" x14ac:dyDescent="0.25">
      <c r="M38080"/>
    </row>
    <row r="38081" spans="13:13" x14ac:dyDescent="0.25">
      <c r="M38081"/>
    </row>
    <row r="38082" spans="13:13" x14ac:dyDescent="0.25">
      <c r="M38082"/>
    </row>
    <row r="38083" spans="13:13" x14ac:dyDescent="0.25">
      <c r="M38083"/>
    </row>
    <row r="38084" spans="13:13" x14ac:dyDescent="0.25">
      <c r="M38084"/>
    </row>
    <row r="38085" spans="13:13" x14ac:dyDescent="0.25">
      <c r="M38085"/>
    </row>
    <row r="38086" spans="13:13" x14ac:dyDescent="0.25">
      <c r="M38086"/>
    </row>
    <row r="38087" spans="13:13" x14ac:dyDescent="0.25">
      <c r="M38087"/>
    </row>
    <row r="38088" spans="13:13" x14ac:dyDescent="0.25">
      <c r="M38088"/>
    </row>
    <row r="38089" spans="13:13" x14ac:dyDescent="0.25">
      <c r="M38089"/>
    </row>
    <row r="38090" spans="13:13" x14ac:dyDescent="0.25">
      <c r="M38090"/>
    </row>
    <row r="38091" spans="13:13" x14ac:dyDescent="0.25">
      <c r="M38091"/>
    </row>
    <row r="38092" spans="13:13" x14ac:dyDescent="0.25">
      <c r="M38092"/>
    </row>
    <row r="38093" spans="13:13" x14ac:dyDescent="0.25">
      <c r="M38093"/>
    </row>
    <row r="38094" spans="13:13" x14ac:dyDescent="0.25">
      <c r="M38094"/>
    </row>
    <row r="38095" spans="13:13" x14ac:dyDescent="0.25">
      <c r="M38095"/>
    </row>
    <row r="38096" spans="13:13" x14ac:dyDescent="0.25">
      <c r="M38096"/>
    </row>
    <row r="38097" spans="13:13" x14ac:dyDescent="0.25">
      <c r="M38097"/>
    </row>
    <row r="38098" spans="13:13" x14ac:dyDescent="0.25">
      <c r="M38098"/>
    </row>
    <row r="38099" spans="13:13" x14ac:dyDescent="0.25">
      <c r="M38099"/>
    </row>
    <row r="38100" spans="13:13" x14ac:dyDescent="0.25">
      <c r="M38100"/>
    </row>
    <row r="38101" spans="13:13" x14ac:dyDescent="0.25">
      <c r="M38101"/>
    </row>
    <row r="38102" spans="13:13" x14ac:dyDescent="0.25">
      <c r="M38102"/>
    </row>
    <row r="38103" spans="13:13" x14ac:dyDescent="0.25">
      <c r="M38103"/>
    </row>
    <row r="38104" spans="13:13" x14ac:dyDescent="0.25">
      <c r="M38104"/>
    </row>
    <row r="38105" spans="13:13" x14ac:dyDescent="0.25">
      <c r="M38105"/>
    </row>
    <row r="38106" spans="13:13" x14ac:dyDescent="0.25">
      <c r="M38106"/>
    </row>
    <row r="38107" spans="13:13" x14ac:dyDescent="0.25">
      <c r="M38107"/>
    </row>
    <row r="38108" spans="13:13" x14ac:dyDescent="0.25">
      <c r="M38108"/>
    </row>
    <row r="38109" spans="13:13" x14ac:dyDescent="0.25">
      <c r="M38109"/>
    </row>
    <row r="38110" spans="13:13" x14ac:dyDescent="0.25">
      <c r="M38110"/>
    </row>
    <row r="38111" spans="13:13" x14ac:dyDescent="0.25">
      <c r="M38111"/>
    </row>
    <row r="38112" spans="13:13" x14ac:dyDescent="0.25">
      <c r="M38112"/>
    </row>
    <row r="38113" spans="13:13" x14ac:dyDescent="0.25">
      <c r="M38113"/>
    </row>
    <row r="38114" spans="13:13" x14ac:dyDescent="0.25">
      <c r="M38114"/>
    </row>
    <row r="38115" spans="13:13" x14ac:dyDescent="0.25">
      <c r="M38115"/>
    </row>
    <row r="38116" spans="13:13" x14ac:dyDescent="0.25">
      <c r="M38116"/>
    </row>
    <row r="38117" spans="13:13" x14ac:dyDescent="0.25">
      <c r="M38117"/>
    </row>
    <row r="38118" spans="13:13" x14ac:dyDescent="0.25">
      <c r="M38118"/>
    </row>
    <row r="38119" spans="13:13" x14ac:dyDescent="0.25">
      <c r="M38119"/>
    </row>
    <row r="38120" spans="13:13" x14ac:dyDescent="0.25">
      <c r="M38120"/>
    </row>
    <row r="38121" spans="13:13" x14ac:dyDescent="0.25">
      <c r="M38121"/>
    </row>
    <row r="38122" spans="13:13" x14ac:dyDescent="0.25">
      <c r="M38122"/>
    </row>
    <row r="38123" spans="13:13" x14ac:dyDescent="0.25">
      <c r="M38123"/>
    </row>
    <row r="38124" spans="13:13" x14ac:dyDescent="0.25">
      <c r="M38124"/>
    </row>
    <row r="38125" spans="13:13" x14ac:dyDescent="0.25">
      <c r="M38125"/>
    </row>
    <row r="38126" spans="13:13" x14ac:dyDescent="0.25">
      <c r="M38126"/>
    </row>
    <row r="38127" spans="13:13" x14ac:dyDescent="0.25">
      <c r="M38127"/>
    </row>
    <row r="38128" spans="13:13" x14ac:dyDescent="0.25">
      <c r="M38128"/>
    </row>
    <row r="38129" spans="13:13" x14ac:dyDescent="0.25">
      <c r="M38129"/>
    </row>
    <row r="38130" spans="13:13" x14ac:dyDescent="0.25">
      <c r="M38130"/>
    </row>
    <row r="38131" spans="13:13" x14ac:dyDescent="0.25">
      <c r="M38131"/>
    </row>
    <row r="38132" spans="13:13" x14ac:dyDescent="0.25">
      <c r="M38132"/>
    </row>
    <row r="38133" spans="13:13" x14ac:dyDescent="0.25">
      <c r="M38133"/>
    </row>
    <row r="38134" spans="13:13" x14ac:dyDescent="0.25">
      <c r="M38134"/>
    </row>
    <row r="38135" spans="13:13" x14ac:dyDescent="0.25">
      <c r="M38135"/>
    </row>
    <row r="38136" spans="13:13" x14ac:dyDescent="0.25">
      <c r="M38136"/>
    </row>
    <row r="38137" spans="13:13" x14ac:dyDescent="0.25">
      <c r="M38137"/>
    </row>
    <row r="38138" spans="13:13" x14ac:dyDescent="0.25">
      <c r="M38138"/>
    </row>
    <row r="38139" spans="13:13" x14ac:dyDescent="0.25">
      <c r="M38139"/>
    </row>
    <row r="38140" spans="13:13" x14ac:dyDescent="0.25">
      <c r="M38140"/>
    </row>
    <row r="38141" spans="13:13" x14ac:dyDescent="0.25">
      <c r="M38141"/>
    </row>
    <row r="38142" spans="13:13" x14ac:dyDescent="0.25">
      <c r="M38142"/>
    </row>
    <row r="38143" spans="13:13" x14ac:dyDescent="0.25">
      <c r="M38143"/>
    </row>
    <row r="38144" spans="13:13" x14ac:dyDescent="0.25">
      <c r="M38144"/>
    </row>
    <row r="38145" spans="13:13" x14ac:dyDescent="0.25">
      <c r="M38145"/>
    </row>
    <row r="38146" spans="13:13" x14ac:dyDescent="0.25">
      <c r="M38146"/>
    </row>
    <row r="38147" spans="13:13" x14ac:dyDescent="0.25">
      <c r="M38147"/>
    </row>
    <row r="38148" spans="13:13" x14ac:dyDescent="0.25">
      <c r="M38148"/>
    </row>
    <row r="38149" spans="13:13" x14ac:dyDescent="0.25">
      <c r="M38149"/>
    </row>
    <row r="38150" spans="13:13" x14ac:dyDescent="0.25">
      <c r="M38150"/>
    </row>
    <row r="38151" spans="13:13" x14ac:dyDescent="0.25">
      <c r="M38151"/>
    </row>
    <row r="38152" spans="13:13" x14ac:dyDescent="0.25">
      <c r="M38152"/>
    </row>
    <row r="38153" spans="13:13" x14ac:dyDescent="0.25">
      <c r="M38153"/>
    </row>
    <row r="38154" spans="13:13" x14ac:dyDescent="0.25">
      <c r="M38154"/>
    </row>
    <row r="38155" spans="13:13" x14ac:dyDescent="0.25">
      <c r="M38155"/>
    </row>
    <row r="38156" spans="13:13" x14ac:dyDescent="0.25">
      <c r="M38156"/>
    </row>
    <row r="38157" spans="13:13" x14ac:dyDescent="0.25">
      <c r="M38157"/>
    </row>
    <row r="38158" spans="13:13" x14ac:dyDescent="0.25">
      <c r="M38158"/>
    </row>
    <row r="38159" spans="13:13" x14ac:dyDescent="0.25">
      <c r="M38159"/>
    </row>
    <row r="38160" spans="13:13" x14ac:dyDescent="0.25">
      <c r="M38160"/>
    </row>
    <row r="38161" spans="13:13" x14ac:dyDescent="0.25">
      <c r="M38161"/>
    </row>
    <row r="38162" spans="13:13" x14ac:dyDescent="0.25">
      <c r="M38162"/>
    </row>
    <row r="38163" spans="13:13" x14ac:dyDescent="0.25">
      <c r="M38163"/>
    </row>
    <row r="38164" spans="13:13" x14ac:dyDescent="0.25">
      <c r="M38164"/>
    </row>
    <row r="38165" spans="13:13" x14ac:dyDescent="0.25">
      <c r="M38165"/>
    </row>
    <row r="38166" spans="13:13" x14ac:dyDescent="0.25">
      <c r="M38166"/>
    </row>
    <row r="38167" spans="13:13" x14ac:dyDescent="0.25">
      <c r="M38167"/>
    </row>
    <row r="38168" spans="13:13" x14ac:dyDescent="0.25">
      <c r="M38168"/>
    </row>
    <row r="38169" spans="13:13" x14ac:dyDescent="0.25">
      <c r="M38169"/>
    </row>
    <row r="38170" spans="13:13" x14ac:dyDescent="0.25">
      <c r="M38170"/>
    </row>
    <row r="38171" spans="13:13" x14ac:dyDescent="0.25">
      <c r="M38171"/>
    </row>
    <row r="38172" spans="13:13" x14ac:dyDescent="0.25">
      <c r="M38172"/>
    </row>
    <row r="38173" spans="13:13" x14ac:dyDescent="0.25">
      <c r="M38173"/>
    </row>
    <row r="38174" spans="13:13" x14ac:dyDescent="0.25">
      <c r="M38174"/>
    </row>
    <row r="38175" spans="13:13" x14ac:dyDescent="0.25">
      <c r="M38175"/>
    </row>
    <row r="38176" spans="13:13" x14ac:dyDescent="0.25">
      <c r="M38176"/>
    </row>
    <row r="38177" spans="13:13" x14ac:dyDescent="0.25">
      <c r="M38177"/>
    </row>
    <row r="38178" spans="13:13" x14ac:dyDescent="0.25">
      <c r="M38178"/>
    </row>
    <row r="38179" spans="13:13" x14ac:dyDescent="0.25">
      <c r="M38179"/>
    </row>
    <row r="38180" spans="13:13" x14ac:dyDescent="0.25">
      <c r="M38180"/>
    </row>
    <row r="38181" spans="13:13" x14ac:dyDescent="0.25">
      <c r="M38181"/>
    </row>
    <row r="38182" spans="13:13" x14ac:dyDescent="0.25">
      <c r="M38182"/>
    </row>
    <row r="38183" spans="13:13" x14ac:dyDescent="0.25">
      <c r="M38183"/>
    </row>
    <row r="38184" spans="13:13" x14ac:dyDescent="0.25">
      <c r="M38184"/>
    </row>
    <row r="38185" spans="13:13" x14ac:dyDescent="0.25">
      <c r="M38185"/>
    </row>
    <row r="38186" spans="13:13" x14ac:dyDescent="0.25">
      <c r="M38186"/>
    </row>
    <row r="38187" spans="13:13" x14ac:dyDescent="0.25">
      <c r="M38187"/>
    </row>
    <row r="38188" spans="13:13" x14ac:dyDescent="0.25">
      <c r="M38188"/>
    </row>
    <row r="38189" spans="13:13" x14ac:dyDescent="0.25">
      <c r="M38189"/>
    </row>
    <row r="38190" spans="13:13" x14ac:dyDescent="0.25">
      <c r="M38190"/>
    </row>
    <row r="38191" spans="13:13" x14ac:dyDescent="0.25">
      <c r="M38191"/>
    </row>
    <row r="38192" spans="13:13" x14ac:dyDescent="0.25">
      <c r="M38192"/>
    </row>
    <row r="38193" spans="13:13" x14ac:dyDescent="0.25">
      <c r="M38193"/>
    </row>
    <row r="38194" spans="13:13" x14ac:dyDescent="0.25">
      <c r="M38194"/>
    </row>
    <row r="38195" spans="13:13" x14ac:dyDescent="0.25">
      <c r="M38195"/>
    </row>
    <row r="38196" spans="13:13" x14ac:dyDescent="0.25">
      <c r="M38196"/>
    </row>
    <row r="38197" spans="13:13" x14ac:dyDescent="0.25">
      <c r="M38197"/>
    </row>
    <row r="38198" spans="13:13" x14ac:dyDescent="0.25">
      <c r="M38198"/>
    </row>
    <row r="38199" spans="13:13" x14ac:dyDescent="0.25">
      <c r="M38199"/>
    </row>
    <row r="38200" spans="13:13" x14ac:dyDescent="0.25">
      <c r="M38200"/>
    </row>
    <row r="38201" spans="13:13" x14ac:dyDescent="0.25">
      <c r="M38201"/>
    </row>
    <row r="38202" spans="13:13" x14ac:dyDescent="0.25">
      <c r="M38202"/>
    </row>
    <row r="38203" spans="13:13" x14ac:dyDescent="0.25">
      <c r="M38203"/>
    </row>
    <row r="38204" spans="13:13" x14ac:dyDescent="0.25">
      <c r="M38204"/>
    </row>
    <row r="38205" spans="13:13" x14ac:dyDescent="0.25">
      <c r="M38205"/>
    </row>
    <row r="38206" spans="13:13" x14ac:dyDescent="0.25">
      <c r="M38206"/>
    </row>
    <row r="38207" spans="13:13" x14ac:dyDescent="0.25">
      <c r="M38207"/>
    </row>
    <row r="38208" spans="13:13" x14ac:dyDescent="0.25">
      <c r="M38208"/>
    </row>
    <row r="38209" spans="13:13" x14ac:dyDescent="0.25">
      <c r="M38209"/>
    </row>
    <row r="38210" spans="13:13" x14ac:dyDescent="0.25">
      <c r="M38210"/>
    </row>
    <row r="38211" spans="13:13" x14ac:dyDescent="0.25">
      <c r="M38211"/>
    </row>
    <row r="38212" spans="13:13" x14ac:dyDescent="0.25">
      <c r="M38212"/>
    </row>
    <row r="38213" spans="13:13" x14ac:dyDescent="0.25">
      <c r="M38213"/>
    </row>
    <row r="38214" spans="13:13" x14ac:dyDescent="0.25">
      <c r="M38214"/>
    </row>
    <row r="38215" spans="13:13" x14ac:dyDescent="0.25">
      <c r="M38215"/>
    </row>
    <row r="38216" spans="13:13" x14ac:dyDescent="0.25">
      <c r="M38216"/>
    </row>
    <row r="38217" spans="13:13" x14ac:dyDescent="0.25">
      <c r="M38217"/>
    </row>
    <row r="38218" spans="13:13" x14ac:dyDescent="0.25">
      <c r="M38218"/>
    </row>
    <row r="38219" spans="13:13" x14ac:dyDescent="0.25">
      <c r="M38219"/>
    </row>
    <row r="38220" spans="13:13" x14ac:dyDescent="0.25">
      <c r="M38220"/>
    </row>
    <row r="38221" spans="13:13" x14ac:dyDescent="0.25">
      <c r="M38221"/>
    </row>
    <row r="38222" spans="13:13" x14ac:dyDescent="0.25">
      <c r="M38222"/>
    </row>
    <row r="38223" spans="13:13" x14ac:dyDescent="0.25">
      <c r="M38223"/>
    </row>
    <row r="38224" spans="13:13" x14ac:dyDescent="0.25">
      <c r="M38224"/>
    </row>
    <row r="38225" spans="13:13" x14ac:dyDescent="0.25">
      <c r="M38225"/>
    </row>
    <row r="38226" spans="13:13" x14ac:dyDescent="0.25">
      <c r="M38226"/>
    </row>
    <row r="38227" spans="13:13" x14ac:dyDescent="0.25">
      <c r="M38227"/>
    </row>
    <row r="38228" spans="13:13" x14ac:dyDescent="0.25">
      <c r="M38228"/>
    </row>
    <row r="38229" spans="13:13" x14ac:dyDescent="0.25">
      <c r="M38229"/>
    </row>
    <row r="38230" spans="13:13" x14ac:dyDescent="0.25">
      <c r="M38230"/>
    </row>
    <row r="38231" spans="13:13" x14ac:dyDescent="0.25">
      <c r="M38231"/>
    </row>
    <row r="38232" spans="13:13" x14ac:dyDescent="0.25">
      <c r="M38232"/>
    </row>
    <row r="38233" spans="13:13" x14ac:dyDescent="0.25">
      <c r="M38233"/>
    </row>
    <row r="38234" spans="13:13" x14ac:dyDescent="0.25">
      <c r="M38234"/>
    </row>
    <row r="38235" spans="13:13" x14ac:dyDescent="0.25">
      <c r="M38235"/>
    </row>
    <row r="38236" spans="13:13" x14ac:dyDescent="0.25">
      <c r="M38236"/>
    </row>
    <row r="38237" spans="13:13" x14ac:dyDescent="0.25">
      <c r="M38237"/>
    </row>
    <row r="38238" spans="13:13" x14ac:dyDescent="0.25">
      <c r="M38238"/>
    </row>
    <row r="38239" spans="13:13" x14ac:dyDescent="0.25">
      <c r="M38239"/>
    </row>
    <row r="38240" spans="13:13" x14ac:dyDescent="0.25">
      <c r="M38240"/>
    </row>
    <row r="38241" spans="13:13" x14ac:dyDescent="0.25">
      <c r="M38241"/>
    </row>
    <row r="38242" spans="13:13" x14ac:dyDescent="0.25">
      <c r="M38242"/>
    </row>
    <row r="38243" spans="13:13" x14ac:dyDescent="0.25">
      <c r="M38243"/>
    </row>
    <row r="38244" spans="13:13" x14ac:dyDescent="0.25">
      <c r="M38244"/>
    </row>
    <row r="38245" spans="13:13" x14ac:dyDescent="0.25">
      <c r="M38245"/>
    </row>
    <row r="38246" spans="13:13" x14ac:dyDescent="0.25">
      <c r="M38246"/>
    </row>
    <row r="38247" spans="13:13" x14ac:dyDescent="0.25">
      <c r="M38247"/>
    </row>
    <row r="38248" spans="13:13" x14ac:dyDescent="0.25">
      <c r="M38248"/>
    </row>
    <row r="38249" spans="13:13" x14ac:dyDescent="0.25">
      <c r="M38249"/>
    </row>
    <row r="38250" spans="13:13" x14ac:dyDescent="0.25">
      <c r="M38250"/>
    </row>
    <row r="38251" spans="13:13" x14ac:dyDescent="0.25">
      <c r="M38251"/>
    </row>
    <row r="38252" spans="13:13" x14ac:dyDescent="0.25">
      <c r="M38252"/>
    </row>
    <row r="38253" spans="13:13" x14ac:dyDescent="0.25">
      <c r="M38253"/>
    </row>
    <row r="38254" spans="13:13" x14ac:dyDescent="0.25">
      <c r="M38254"/>
    </row>
    <row r="38255" spans="13:13" x14ac:dyDescent="0.25">
      <c r="M38255"/>
    </row>
    <row r="38256" spans="13:13" x14ac:dyDescent="0.25">
      <c r="M38256"/>
    </row>
    <row r="38257" spans="13:13" x14ac:dyDescent="0.25">
      <c r="M38257"/>
    </row>
    <row r="38258" spans="13:13" x14ac:dyDescent="0.25">
      <c r="M38258"/>
    </row>
    <row r="38259" spans="13:13" x14ac:dyDescent="0.25">
      <c r="M38259"/>
    </row>
    <row r="38260" spans="13:13" x14ac:dyDescent="0.25">
      <c r="M38260"/>
    </row>
    <row r="38261" spans="13:13" x14ac:dyDescent="0.25">
      <c r="M38261"/>
    </row>
    <row r="38262" spans="13:13" x14ac:dyDescent="0.25">
      <c r="M38262"/>
    </row>
    <row r="38263" spans="13:13" x14ac:dyDescent="0.25">
      <c r="M38263"/>
    </row>
    <row r="38264" spans="13:13" x14ac:dyDescent="0.25">
      <c r="M38264"/>
    </row>
    <row r="38265" spans="13:13" x14ac:dyDescent="0.25">
      <c r="M38265"/>
    </row>
    <row r="38266" spans="13:13" x14ac:dyDescent="0.25">
      <c r="M38266"/>
    </row>
    <row r="38267" spans="13:13" x14ac:dyDescent="0.25">
      <c r="M38267"/>
    </row>
    <row r="38268" spans="13:13" x14ac:dyDescent="0.25">
      <c r="M38268"/>
    </row>
    <row r="38269" spans="13:13" x14ac:dyDescent="0.25">
      <c r="M38269"/>
    </row>
    <row r="38270" spans="13:13" x14ac:dyDescent="0.25">
      <c r="M38270"/>
    </row>
    <row r="38271" spans="13:13" x14ac:dyDescent="0.25">
      <c r="M38271"/>
    </row>
    <row r="38272" spans="13:13" x14ac:dyDescent="0.25">
      <c r="M38272"/>
    </row>
    <row r="38273" spans="13:13" x14ac:dyDescent="0.25">
      <c r="M38273"/>
    </row>
    <row r="38274" spans="13:13" x14ac:dyDescent="0.25">
      <c r="M38274"/>
    </row>
    <row r="38275" spans="13:13" x14ac:dyDescent="0.25">
      <c r="M38275"/>
    </row>
    <row r="38276" spans="13:13" x14ac:dyDescent="0.25">
      <c r="M38276"/>
    </row>
    <row r="38277" spans="13:13" x14ac:dyDescent="0.25">
      <c r="M38277"/>
    </row>
    <row r="38278" spans="13:13" x14ac:dyDescent="0.25">
      <c r="M38278"/>
    </row>
    <row r="38279" spans="13:13" x14ac:dyDescent="0.25">
      <c r="M38279"/>
    </row>
    <row r="38280" spans="13:13" x14ac:dyDescent="0.25">
      <c r="M38280"/>
    </row>
    <row r="38281" spans="13:13" x14ac:dyDescent="0.25">
      <c r="M38281"/>
    </row>
    <row r="38282" spans="13:13" x14ac:dyDescent="0.25">
      <c r="M38282"/>
    </row>
    <row r="38283" spans="13:13" x14ac:dyDescent="0.25">
      <c r="M38283"/>
    </row>
    <row r="38284" spans="13:13" x14ac:dyDescent="0.25">
      <c r="M38284"/>
    </row>
    <row r="38285" spans="13:13" x14ac:dyDescent="0.25">
      <c r="M38285"/>
    </row>
    <row r="38286" spans="13:13" x14ac:dyDescent="0.25">
      <c r="M38286"/>
    </row>
    <row r="38287" spans="13:13" x14ac:dyDescent="0.25">
      <c r="M38287"/>
    </row>
    <row r="38288" spans="13:13" x14ac:dyDescent="0.25">
      <c r="M38288"/>
    </row>
    <row r="38289" spans="13:13" x14ac:dyDescent="0.25">
      <c r="M38289"/>
    </row>
    <row r="38290" spans="13:13" x14ac:dyDescent="0.25">
      <c r="M38290"/>
    </row>
    <row r="38291" spans="13:13" x14ac:dyDescent="0.25">
      <c r="M38291"/>
    </row>
    <row r="38292" spans="13:13" x14ac:dyDescent="0.25">
      <c r="M38292"/>
    </row>
    <row r="38293" spans="13:13" x14ac:dyDescent="0.25">
      <c r="M38293"/>
    </row>
    <row r="38294" spans="13:13" x14ac:dyDescent="0.25">
      <c r="M38294"/>
    </row>
    <row r="38295" spans="13:13" x14ac:dyDescent="0.25">
      <c r="M38295"/>
    </row>
    <row r="38296" spans="13:13" x14ac:dyDescent="0.25">
      <c r="M38296"/>
    </row>
    <row r="38297" spans="13:13" x14ac:dyDescent="0.25">
      <c r="M38297"/>
    </row>
    <row r="38298" spans="13:13" x14ac:dyDescent="0.25">
      <c r="M38298"/>
    </row>
    <row r="38299" spans="13:13" x14ac:dyDescent="0.25">
      <c r="M38299"/>
    </row>
    <row r="38300" spans="13:13" x14ac:dyDescent="0.25">
      <c r="M38300"/>
    </row>
    <row r="38301" spans="13:13" x14ac:dyDescent="0.25">
      <c r="M38301"/>
    </row>
    <row r="38302" spans="13:13" x14ac:dyDescent="0.25">
      <c r="M38302"/>
    </row>
    <row r="38303" spans="13:13" x14ac:dyDescent="0.25">
      <c r="M38303"/>
    </row>
    <row r="38304" spans="13:13" x14ac:dyDescent="0.25">
      <c r="M38304"/>
    </row>
    <row r="38305" spans="13:13" x14ac:dyDescent="0.25">
      <c r="M38305"/>
    </row>
    <row r="38306" spans="13:13" x14ac:dyDescent="0.25">
      <c r="M38306"/>
    </row>
    <row r="38307" spans="13:13" x14ac:dyDescent="0.25">
      <c r="M38307"/>
    </row>
    <row r="38308" spans="13:13" x14ac:dyDescent="0.25">
      <c r="M38308"/>
    </row>
    <row r="38309" spans="13:13" x14ac:dyDescent="0.25">
      <c r="M38309"/>
    </row>
    <row r="38310" spans="13:13" x14ac:dyDescent="0.25">
      <c r="M38310"/>
    </row>
    <row r="38311" spans="13:13" x14ac:dyDescent="0.25">
      <c r="M38311"/>
    </row>
    <row r="38312" spans="13:13" x14ac:dyDescent="0.25">
      <c r="M38312"/>
    </row>
    <row r="38313" spans="13:13" x14ac:dyDescent="0.25">
      <c r="M38313"/>
    </row>
    <row r="38314" spans="13:13" x14ac:dyDescent="0.25">
      <c r="M38314"/>
    </row>
    <row r="38315" spans="13:13" x14ac:dyDescent="0.25">
      <c r="M38315"/>
    </row>
    <row r="38316" spans="13:13" x14ac:dyDescent="0.25">
      <c r="M38316"/>
    </row>
    <row r="38317" spans="13:13" x14ac:dyDescent="0.25">
      <c r="M38317"/>
    </row>
    <row r="38318" spans="13:13" x14ac:dyDescent="0.25">
      <c r="M38318"/>
    </row>
    <row r="38319" spans="13:13" x14ac:dyDescent="0.25">
      <c r="M38319"/>
    </row>
    <row r="38320" spans="13:13" x14ac:dyDescent="0.25">
      <c r="M38320"/>
    </row>
    <row r="38321" spans="13:13" x14ac:dyDescent="0.25">
      <c r="M38321"/>
    </row>
    <row r="38322" spans="13:13" x14ac:dyDescent="0.25">
      <c r="M38322"/>
    </row>
    <row r="38323" spans="13:13" x14ac:dyDescent="0.25">
      <c r="M38323"/>
    </row>
    <row r="38324" spans="13:13" x14ac:dyDescent="0.25">
      <c r="M38324"/>
    </row>
    <row r="38325" spans="13:13" x14ac:dyDescent="0.25">
      <c r="M38325"/>
    </row>
    <row r="38326" spans="13:13" x14ac:dyDescent="0.25">
      <c r="M38326"/>
    </row>
    <row r="38327" spans="13:13" x14ac:dyDescent="0.25">
      <c r="M38327"/>
    </row>
    <row r="38328" spans="13:13" x14ac:dyDescent="0.25">
      <c r="M38328"/>
    </row>
    <row r="38329" spans="13:13" x14ac:dyDescent="0.25">
      <c r="M38329"/>
    </row>
    <row r="38330" spans="13:13" x14ac:dyDescent="0.25">
      <c r="M38330"/>
    </row>
    <row r="38331" spans="13:13" x14ac:dyDescent="0.25">
      <c r="M38331"/>
    </row>
    <row r="38332" spans="13:13" x14ac:dyDescent="0.25">
      <c r="M38332"/>
    </row>
    <row r="38333" spans="13:13" x14ac:dyDescent="0.25">
      <c r="M38333"/>
    </row>
    <row r="38334" spans="13:13" x14ac:dyDescent="0.25">
      <c r="M38334"/>
    </row>
    <row r="38335" spans="13:13" x14ac:dyDescent="0.25">
      <c r="M38335"/>
    </row>
    <row r="38336" spans="13:13" x14ac:dyDescent="0.25">
      <c r="M38336"/>
    </row>
    <row r="38337" spans="13:13" x14ac:dyDescent="0.25">
      <c r="M38337"/>
    </row>
    <row r="38338" spans="13:13" x14ac:dyDescent="0.25">
      <c r="M38338"/>
    </row>
    <row r="38339" spans="13:13" x14ac:dyDescent="0.25">
      <c r="M38339"/>
    </row>
    <row r="38340" spans="13:13" x14ac:dyDescent="0.25">
      <c r="M38340"/>
    </row>
    <row r="38341" spans="13:13" x14ac:dyDescent="0.25">
      <c r="M38341"/>
    </row>
    <row r="38342" spans="13:13" x14ac:dyDescent="0.25">
      <c r="M38342"/>
    </row>
    <row r="38343" spans="13:13" x14ac:dyDescent="0.25">
      <c r="M38343"/>
    </row>
    <row r="38344" spans="13:13" x14ac:dyDescent="0.25">
      <c r="M38344"/>
    </row>
    <row r="38345" spans="13:13" x14ac:dyDescent="0.25">
      <c r="M38345"/>
    </row>
    <row r="38346" spans="13:13" x14ac:dyDescent="0.25">
      <c r="M38346"/>
    </row>
    <row r="38347" spans="13:13" x14ac:dyDescent="0.25">
      <c r="M38347"/>
    </row>
    <row r="38348" spans="13:13" x14ac:dyDescent="0.25">
      <c r="M38348"/>
    </row>
    <row r="38349" spans="13:13" x14ac:dyDescent="0.25">
      <c r="M38349"/>
    </row>
    <row r="38350" spans="13:13" x14ac:dyDescent="0.25">
      <c r="M38350"/>
    </row>
    <row r="38351" spans="13:13" x14ac:dyDescent="0.25">
      <c r="M38351"/>
    </row>
    <row r="38352" spans="13:13" x14ac:dyDescent="0.25">
      <c r="M38352"/>
    </row>
    <row r="38353" spans="13:13" x14ac:dyDescent="0.25">
      <c r="M38353"/>
    </row>
    <row r="38354" spans="13:13" x14ac:dyDescent="0.25">
      <c r="M38354"/>
    </row>
    <row r="38355" spans="13:13" x14ac:dyDescent="0.25">
      <c r="M38355"/>
    </row>
    <row r="38356" spans="13:13" x14ac:dyDescent="0.25">
      <c r="M38356"/>
    </row>
    <row r="38357" spans="13:13" x14ac:dyDescent="0.25">
      <c r="M38357"/>
    </row>
    <row r="38358" spans="13:13" x14ac:dyDescent="0.25">
      <c r="M38358"/>
    </row>
    <row r="38359" spans="13:13" x14ac:dyDescent="0.25">
      <c r="M38359"/>
    </row>
    <row r="38360" spans="13:13" x14ac:dyDescent="0.25">
      <c r="M38360"/>
    </row>
    <row r="38361" spans="13:13" x14ac:dyDescent="0.25">
      <c r="M38361"/>
    </row>
    <row r="38362" spans="13:13" x14ac:dyDescent="0.25">
      <c r="M38362"/>
    </row>
    <row r="38363" spans="13:13" x14ac:dyDescent="0.25">
      <c r="M38363"/>
    </row>
    <row r="38364" spans="13:13" x14ac:dyDescent="0.25">
      <c r="M38364"/>
    </row>
    <row r="38365" spans="13:13" x14ac:dyDescent="0.25">
      <c r="M38365"/>
    </row>
    <row r="38366" spans="13:13" x14ac:dyDescent="0.25">
      <c r="M38366"/>
    </row>
    <row r="38367" spans="13:13" x14ac:dyDescent="0.25">
      <c r="M38367"/>
    </row>
    <row r="38368" spans="13:13" x14ac:dyDescent="0.25">
      <c r="M38368"/>
    </row>
    <row r="38369" spans="13:13" x14ac:dyDescent="0.25">
      <c r="M38369"/>
    </row>
    <row r="38370" spans="13:13" x14ac:dyDescent="0.25">
      <c r="M38370"/>
    </row>
    <row r="38371" spans="13:13" x14ac:dyDescent="0.25">
      <c r="M38371"/>
    </row>
    <row r="38372" spans="13:13" x14ac:dyDescent="0.25">
      <c r="M38372"/>
    </row>
    <row r="38373" spans="13:13" x14ac:dyDescent="0.25">
      <c r="M38373"/>
    </row>
    <row r="38374" spans="13:13" x14ac:dyDescent="0.25">
      <c r="M38374"/>
    </row>
    <row r="38375" spans="13:13" x14ac:dyDescent="0.25">
      <c r="M38375"/>
    </row>
    <row r="38376" spans="13:13" x14ac:dyDescent="0.25">
      <c r="M38376"/>
    </row>
    <row r="38377" spans="13:13" x14ac:dyDescent="0.25">
      <c r="M38377"/>
    </row>
    <row r="38378" spans="13:13" x14ac:dyDescent="0.25">
      <c r="M38378"/>
    </row>
    <row r="38379" spans="13:13" x14ac:dyDescent="0.25">
      <c r="M38379"/>
    </row>
    <row r="38380" spans="13:13" x14ac:dyDescent="0.25">
      <c r="M38380"/>
    </row>
    <row r="38381" spans="13:13" x14ac:dyDescent="0.25">
      <c r="M38381"/>
    </row>
    <row r="38382" spans="13:13" x14ac:dyDescent="0.25">
      <c r="M38382"/>
    </row>
    <row r="38383" spans="13:13" x14ac:dyDescent="0.25">
      <c r="M38383"/>
    </row>
    <row r="38384" spans="13:13" x14ac:dyDescent="0.25">
      <c r="M38384"/>
    </row>
    <row r="38385" spans="13:13" x14ac:dyDescent="0.25">
      <c r="M38385"/>
    </row>
    <row r="38386" spans="13:13" x14ac:dyDescent="0.25">
      <c r="M38386"/>
    </row>
    <row r="38387" spans="13:13" x14ac:dyDescent="0.25">
      <c r="M38387"/>
    </row>
    <row r="38388" spans="13:13" x14ac:dyDescent="0.25">
      <c r="M38388"/>
    </row>
    <row r="38389" spans="13:13" x14ac:dyDescent="0.25">
      <c r="M38389"/>
    </row>
    <row r="38390" spans="13:13" x14ac:dyDescent="0.25">
      <c r="M38390"/>
    </row>
    <row r="38391" spans="13:13" x14ac:dyDescent="0.25">
      <c r="M38391"/>
    </row>
    <row r="38392" spans="13:13" x14ac:dyDescent="0.25">
      <c r="M38392"/>
    </row>
    <row r="38393" spans="13:13" x14ac:dyDescent="0.25">
      <c r="M38393"/>
    </row>
    <row r="38394" spans="13:13" x14ac:dyDescent="0.25">
      <c r="M38394"/>
    </row>
    <row r="38395" spans="13:13" x14ac:dyDescent="0.25">
      <c r="M38395"/>
    </row>
    <row r="38396" spans="13:13" x14ac:dyDescent="0.25">
      <c r="M38396"/>
    </row>
    <row r="38397" spans="13:13" x14ac:dyDescent="0.25">
      <c r="M38397"/>
    </row>
    <row r="38398" spans="13:13" x14ac:dyDescent="0.25">
      <c r="M38398"/>
    </row>
    <row r="38399" spans="13:13" x14ac:dyDescent="0.25">
      <c r="M38399"/>
    </row>
    <row r="38400" spans="13:13" x14ac:dyDescent="0.25">
      <c r="M38400"/>
    </row>
    <row r="38401" spans="13:13" x14ac:dyDescent="0.25">
      <c r="M38401"/>
    </row>
    <row r="38402" spans="13:13" x14ac:dyDescent="0.25">
      <c r="M38402"/>
    </row>
    <row r="38403" spans="13:13" x14ac:dyDescent="0.25">
      <c r="M38403"/>
    </row>
    <row r="38404" spans="13:13" x14ac:dyDescent="0.25">
      <c r="M38404"/>
    </row>
    <row r="38405" spans="13:13" x14ac:dyDescent="0.25">
      <c r="M38405"/>
    </row>
    <row r="38406" spans="13:13" x14ac:dyDescent="0.25">
      <c r="M38406"/>
    </row>
    <row r="38407" spans="13:13" x14ac:dyDescent="0.25">
      <c r="M38407"/>
    </row>
    <row r="38408" spans="13:13" x14ac:dyDescent="0.25">
      <c r="M38408"/>
    </row>
    <row r="38409" spans="13:13" x14ac:dyDescent="0.25">
      <c r="M38409"/>
    </row>
    <row r="38410" spans="13:13" x14ac:dyDescent="0.25">
      <c r="M38410"/>
    </row>
    <row r="38411" spans="13:13" x14ac:dyDescent="0.25">
      <c r="M38411"/>
    </row>
    <row r="38412" spans="13:13" x14ac:dyDescent="0.25">
      <c r="M38412"/>
    </row>
    <row r="38413" spans="13:13" x14ac:dyDescent="0.25">
      <c r="M38413"/>
    </row>
    <row r="38414" spans="13:13" x14ac:dyDescent="0.25">
      <c r="M38414"/>
    </row>
    <row r="38415" spans="13:13" x14ac:dyDescent="0.25">
      <c r="M38415"/>
    </row>
    <row r="38416" spans="13:13" x14ac:dyDescent="0.25">
      <c r="M38416"/>
    </row>
    <row r="38417" spans="13:13" x14ac:dyDescent="0.25">
      <c r="M38417"/>
    </row>
    <row r="38418" spans="13:13" x14ac:dyDescent="0.25">
      <c r="M38418"/>
    </row>
    <row r="38419" spans="13:13" x14ac:dyDescent="0.25">
      <c r="M38419"/>
    </row>
    <row r="38420" spans="13:13" x14ac:dyDescent="0.25">
      <c r="M38420"/>
    </row>
    <row r="38421" spans="13:13" x14ac:dyDescent="0.25">
      <c r="M38421"/>
    </row>
    <row r="38422" spans="13:13" x14ac:dyDescent="0.25">
      <c r="M38422"/>
    </row>
    <row r="38423" spans="13:13" x14ac:dyDescent="0.25">
      <c r="M38423"/>
    </row>
    <row r="38424" spans="13:13" x14ac:dyDescent="0.25">
      <c r="M38424"/>
    </row>
    <row r="38425" spans="13:13" x14ac:dyDescent="0.25">
      <c r="M38425"/>
    </row>
    <row r="38426" spans="13:13" x14ac:dyDescent="0.25">
      <c r="M38426"/>
    </row>
    <row r="38427" spans="13:13" x14ac:dyDescent="0.25">
      <c r="M38427"/>
    </row>
    <row r="38428" spans="13:13" x14ac:dyDescent="0.25">
      <c r="M38428"/>
    </row>
    <row r="38429" spans="13:13" x14ac:dyDescent="0.25">
      <c r="M38429"/>
    </row>
    <row r="38430" spans="13:13" x14ac:dyDescent="0.25">
      <c r="M38430"/>
    </row>
    <row r="38431" spans="13:13" x14ac:dyDescent="0.25">
      <c r="M38431"/>
    </row>
    <row r="38432" spans="13:13" x14ac:dyDescent="0.25">
      <c r="M38432"/>
    </row>
    <row r="38433" spans="13:13" x14ac:dyDescent="0.25">
      <c r="M38433"/>
    </row>
    <row r="38434" spans="13:13" x14ac:dyDescent="0.25">
      <c r="M38434"/>
    </row>
    <row r="38435" spans="13:13" x14ac:dyDescent="0.25">
      <c r="M38435"/>
    </row>
    <row r="38436" spans="13:13" x14ac:dyDescent="0.25">
      <c r="M38436"/>
    </row>
    <row r="38437" spans="13:13" x14ac:dyDescent="0.25">
      <c r="M38437"/>
    </row>
    <row r="38438" spans="13:13" x14ac:dyDescent="0.25">
      <c r="M38438"/>
    </row>
    <row r="38439" spans="13:13" x14ac:dyDescent="0.25">
      <c r="M38439"/>
    </row>
    <row r="38440" spans="13:13" x14ac:dyDescent="0.25">
      <c r="M38440"/>
    </row>
    <row r="38441" spans="13:13" x14ac:dyDescent="0.25">
      <c r="M38441"/>
    </row>
    <row r="38442" spans="13:13" x14ac:dyDescent="0.25">
      <c r="M38442"/>
    </row>
    <row r="38443" spans="13:13" x14ac:dyDescent="0.25">
      <c r="M38443"/>
    </row>
    <row r="38444" spans="13:13" x14ac:dyDescent="0.25">
      <c r="M38444"/>
    </row>
    <row r="38445" spans="13:13" x14ac:dyDescent="0.25">
      <c r="M38445"/>
    </row>
    <row r="38446" spans="13:13" x14ac:dyDescent="0.25">
      <c r="M38446"/>
    </row>
    <row r="38447" spans="13:13" x14ac:dyDescent="0.25">
      <c r="M38447"/>
    </row>
    <row r="38448" spans="13:13" x14ac:dyDescent="0.25">
      <c r="M38448"/>
    </row>
    <row r="38449" spans="13:13" x14ac:dyDescent="0.25">
      <c r="M38449"/>
    </row>
    <row r="38450" spans="13:13" x14ac:dyDescent="0.25">
      <c r="M38450"/>
    </row>
    <row r="38451" spans="13:13" x14ac:dyDescent="0.25">
      <c r="M38451"/>
    </row>
    <row r="38452" spans="13:13" x14ac:dyDescent="0.25">
      <c r="M38452"/>
    </row>
    <row r="38453" spans="13:13" x14ac:dyDescent="0.25">
      <c r="M38453"/>
    </row>
    <row r="38454" spans="13:13" x14ac:dyDescent="0.25">
      <c r="M38454"/>
    </row>
    <row r="38455" spans="13:13" x14ac:dyDescent="0.25">
      <c r="M38455"/>
    </row>
    <row r="38456" spans="13:13" x14ac:dyDescent="0.25">
      <c r="M38456"/>
    </row>
    <row r="38457" spans="13:13" x14ac:dyDescent="0.25">
      <c r="M38457"/>
    </row>
    <row r="38458" spans="13:13" x14ac:dyDescent="0.25">
      <c r="M38458"/>
    </row>
    <row r="38459" spans="13:13" x14ac:dyDescent="0.25">
      <c r="M38459"/>
    </row>
    <row r="38460" spans="13:13" x14ac:dyDescent="0.25">
      <c r="M38460"/>
    </row>
    <row r="38461" spans="13:13" x14ac:dyDescent="0.25">
      <c r="M38461"/>
    </row>
    <row r="38462" spans="13:13" x14ac:dyDescent="0.25">
      <c r="M38462"/>
    </row>
    <row r="38463" spans="13:13" x14ac:dyDescent="0.25">
      <c r="M38463"/>
    </row>
    <row r="38464" spans="13:13" x14ac:dyDescent="0.25">
      <c r="M38464"/>
    </row>
    <row r="38465" spans="13:13" x14ac:dyDescent="0.25">
      <c r="M38465"/>
    </row>
    <row r="38466" spans="13:13" x14ac:dyDescent="0.25">
      <c r="M38466"/>
    </row>
    <row r="38467" spans="13:13" x14ac:dyDescent="0.25">
      <c r="M38467"/>
    </row>
    <row r="38468" spans="13:13" x14ac:dyDescent="0.25">
      <c r="M38468"/>
    </row>
    <row r="38469" spans="13:13" x14ac:dyDescent="0.25">
      <c r="M38469"/>
    </row>
    <row r="38470" spans="13:13" x14ac:dyDescent="0.25">
      <c r="M38470"/>
    </row>
    <row r="38471" spans="13:13" x14ac:dyDescent="0.25">
      <c r="M38471"/>
    </row>
    <row r="38472" spans="13:13" x14ac:dyDescent="0.25">
      <c r="M38472"/>
    </row>
    <row r="38473" spans="13:13" x14ac:dyDescent="0.25">
      <c r="M38473"/>
    </row>
    <row r="38474" spans="13:13" x14ac:dyDescent="0.25">
      <c r="M38474"/>
    </row>
    <row r="38475" spans="13:13" x14ac:dyDescent="0.25">
      <c r="M38475"/>
    </row>
    <row r="38476" spans="13:13" x14ac:dyDescent="0.25">
      <c r="M38476"/>
    </row>
    <row r="38477" spans="13:13" x14ac:dyDescent="0.25">
      <c r="M38477"/>
    </row>
    <row r="38478" spans="13:13" x14ac:dyDescent="0.25">
      <c r="M38478"/>
    </row>
    <row r="38479" spans="13:13" x14ac:dyDescent="0.25">
      <c r="M38479"/>
    </row>
    <row r="38480" spans="13:13" x14ac:dyDescent="0.25">
      <c r="M38480"/>
    </row>
    <row r="38481" spans="13:13" x14ac:dyDescent="0.25">
      <c r="M38481"/>
    </row>
    <row r="38482" spans="13:13" x14ac:dyDescent="0.25">
      <c r="M38482"/>
    </row>
    <row r="38483" spans="13:13" x14ac:dyDescent="0.25">
      <c r="M38483"/>
    </row>
    <row r="38484" spans="13:13" x14ac:dyDescent="0.25">
      <c r="M38484"/>
    </row>
    <row r="38485" spans="13:13" x14ac:dyDescent="0.25">
      <c r="M38485"/>
    </row>
    <row r="38486" spans="13:13" x14ac:dyDescent="0.25">
      <c r="M38486"/>
    </row>
    <row r="38487" spans="13:13" x14ac:dyDescent="0.25">
      <c r="M38487"/>
    </row>
    <row r="38488" spans="13:13" x14ac:dyDescent="0.25">
      <c r="M38488"/>
    </row>
    <row r="38489" spans="13:13" x14ac:dyDescent="0.25">
      <c r="M38489"/>
    </row>
    <row r="38490" spans="13:13" x14ac:dyDescent="0.25">
      <c r="M38490"/>
    </row>
    <row r="38491" spans="13:13" x14ac:dyDescent="0.25">
      <c r="M38491"/>
    </row>
    <row r="38492" spans="13:13" x14ac:dyDescent="0.25">
      <c r="M38492"/>
    </row>
    <row r="38493" spans="13:13" x14ac:dyDescent="0.25">
      <c r="M38493"/>
    </row>
    <row r="38494" spans="13:13" x14ac:dyDescent="0.25">
      <c r="M38494"/>
    </row>
    <row r="38495" spans="13:13" x14ac:dyDescent="0.25">
      <c r="M38495"/>
    </row>
    <row r="38496" spans="13:13" x14ac:dyDescent="0.25">
      <c r="M38496"/>
    </row>
    <row r="38497" spans="13:13" x14ac:dyDescent="0.25">
      <c r="M38497"/>
    </row>
    <row r="38498" spans="13:13" x14ac:dyDescent="0.25">
      <c r="M38498"/>
    </row>
    <row r="38499" spans="13:13" x14ac:dyDescent="0.25">
      <c r="M38499"/>
    </row>
    <row r="38500" spans="13:13" x14ac:dyDescent="0.25">
      <c r="M38500"/>
    </row>
    <row r="38501" spans="13:13" x14ac:dyDescent="0.25">
      <c r="M38501"/>
    </row>
    <row r="38502" spans="13:13" x14ac:dyDescent="0.25">
      <c r="M38502"/>
    </row>
    <row r="38503" spans="13:13" x14ac:dyDescent="0.25">
      <c r="M38503"/>
    </row>
    <row r="38504" spans="13:13" x14ac:dyDescent="0.25">
      <c r="M38504"/>
    </row>
    <row r="38505" spans="13:13" x14ac:dyDescent="0.25">
      <c r="M38505"/>
    </row>
    <row r="38506" spans="13:13" x14ac:dyDescent="0.25">
      <c r="M38506"/>
    </row>
    <row r="38507" spans="13:13" x14ac:dyDescent="0.25">
      <c r="M38507"/>
    </row>
    <row r="38508" spans="13:13" x14ac:dyDescent="0.25">
      <c r="M38508"/>
    </row>
    <row r="38509" spans="13:13" x14ac:dyDescent="0.25">
      <c r="M38509"/>
    </row>
    <row r="38510" spans="13:13" x14ac:dyDescent="0.25">
      <c r="M38510"/>
    </row>
    <row r="38511" spans="13:13" x14ac:dyDescent="0.25">
      <c r="M38511"/>
    </row>
    <row r="38512" spans="13:13" x14ac:dyDescent="0.25">
      <c r="M38512"/>
    </row>
    <row r="38513" spans="13:13" x14ac:dyDescent="0.25">
      <c r="M38513"/>
    </row>
    <row r="38514" spans="13:13" x14ac:dyDescent="0.25">
      <c r="M38514"/>
    </row>
    <row r="38515" spans="13:13" x14ac:dyDescent="0.25">
      <c r="M38515"/>
    </row>
    <row r="38516" spans="13:13" x14ac:dyDescent="0.25">
      <c r="M38516"/>
    </row>
    <row r="38517" spans="13:13" x14ac:dyDescent="0.25">
      <c r="M38517"/>
    </row>
    <row r="38518" spans="13:13" x14ac:dyDescent="0.25">
      <c r="M38518"/>
    </row>
    <row r="38519" spans="13:13" x14ac:dyDescent="0.25">
      <c r="M38519"/>
    </row>
    <row r="38520" spans="13:13" x14ac:dyDescent="0.25">
      <c r="M38520"/>
    </row>
    <row r="38521" spans="13:13" x14ac:dyDescent="0.25">
      <c r="M38521"/>
    </row>
    <row r="38522" spans="13:13" x14ac:dyDescent="0.25">
      <c r="M38522"/>
    </row>
    <row r="38523" spans="13:13" x14ac:dyDescent="0.25">
      <c r="M38523"/>
    </row>
    <row r="38524" spans="13:13" x14ac:dyDescent="0.25">
      <c r="M38524"/>
    </row>
    <row r="38525" spans="13:13" x14ac:dyDescent="0.25">
      <c r="M38525"/>
    </row>
    <row r="38526" spans="13:13" x14ac:dyDescent="0.25">
      <c r="M38526"/>
    </row>
    <row r="38527" spans="13:13" x14ac:dyDescent="0.25">
      <c r="M38527"/>
    </row>
    <row r="38528" spans="13:13" x14ac:dyDescent="0.25">
      <c r="M38528"/>
    </row>
    <row r="38529" spans="13:13" x14ac:dyDescent="0.25">
      <c r="M38529"/>
    </row>
    <row r="38530" spans="13:13" x14ac:dyDescent="0.25">
      <c r="M38530"/>
    </row>
    <row r="38531" spans="13:13" x14ac:dyDescent="0.25">
      <c r="M38531"/>
    </row>
    <row r="38532" spans="13:13" x14ac:dyDescent="0.25">
      <c r="M38532"/>
    </row>
    <row r="38533" spans="13:13" x14ac:dyDescent="0.25">
      <c r="M38533"/>
    </row>
    <row r="38534" spans="13:13" x14ac:dyDescent="0.25">
      <c r="M38534"/>
    </row>
    <row r="38535" spans="13:13" x14ac:dyDescent="0.25">
      <c r="M38535"/>
    </row>
    <row r="38536" spans="13:13" x14ac:dyDescent="0.25">
      <c r="M38536"/>
    </row>
    <row r="38537" spans="13:13" x14ac:dyDescent="0.25">
      <c r="M38537"/>
    </row>
    <row r="38538" spans="13:13" x14ac:dyDescent="0.25">
      <c r="M38538"/>
    </row>
    <row r="38539" spans="13:13" x14ac:dyDescent="0.25">
      <c r="M38539"/>
    </row>
    <row r="38540" spans="13:13" x14ac:dyDescent="0.25">
      <c r="M38540"/>
    </row>
    <row r="38541" spans="13:13" x14ac:dyDescent="0.25">
      <c r="M38541"/>
    </row>
    <row r="38542" spans="13:13" x14ac:dyDescent="0.25">
      <c r="M38542"/>
    </row>
    <row r="38543" spans="13:13" x14ac:dyDescent="0.25">
      <c r="M38543"/>
    </row>
    <row r="38544" spans="13:13" x14ac:dyDescent="0.25">
      <c r="M38544"/>
    </row>
    <row r="38545" spans="13:13" x14ac:dyDescent="0.25">
      <c r="M38545"/>
    </row>
    <row r="38546" spans="13:13" x14ac:dyDescent="0.25">
      <c r="M38546"/>
    </row>
    <row r="38547" spans="13:13" x14ac:dyDescent="0.25">
      <c r="M38547"/>
    </row>
    <row r="38548" spans="13:13" x14ac:dyDescent="0.25">
      <c r="M38548"/>
    </row>
    <row r="38549" spans="13:13" x14ac:dyDescent="0.25">
      <c r="M38549"/>
    </row>
    <row r="38550" spans="13:13" x14ac:dyDescent="0.25">
      <c r="M38550"/>
    </row>
    <row r="38551" spans="13:13" x14ac:dyDescent="0.25">
      <c r="M38551"/>
    </row>
    <row r="38552" spans="13:13" x14ac:dyDescent="0.25">
      <c r="M38552"/>
    </row>
    <row r="38553" spans="13:13" x14ac:dyDescent="0.25">
      <c r="M38553"/>
    </row>
    <row r="38554" spans="13:13" x14ac:dyDescent="0.25">
      <c r="M38554"/>
    </row>
    <row r="38555" spans="13:13" x14ac:dyDescent="0.25">
      <c r="M38555"/>
    </row>
    <row r="38556" spans="13:13" x14ac:dyDescent="0.25">
      <c r="M38556"/>
    </row>
    <row r="38557" spans="13:13" x14ac:dyDescent="0.25">
      <c r="M38557"/>
    </row>
    <row r="38558" spans="13:13" x14ac:dyDescent="0.25">
      <c r="M38558"/>
    </row>
    <row r="38559" spans="13:13" x14ac:dyDescent="0.25">
      <c r="M38559"/>
    </row>
    <row r="38560" spans="13:13" x14ac:dyDescent="0.25">
      <c r="M38560"/>
    </row>
    <row r="38561" spans="13:13" x14ac:dyDescent="0.25">
      <c r="M38561"/>
    </row>
    <row r="38562" spans="13:13" x14ac:dyDescent="0.25">
      <c r="M38562"/>
    </row>
    <row r="38563" spans="13:13" x14ac:dyDescent="0.25">
      <c r="M38563"/>
    </row>
    <row r="38564" spans="13:13" x14ac:dyDescent="0.25">
      <c r="M38564"/>
    </row>
    <row r="38565" spans="13:13" x14ac:dyDescent="0.25">
      <c r="M38565"/>
    </row>
    <row r="38566" spans="13:13" x14ac:dyDescent="0.25">
      <c r="M38566"/>
    </row>
    <row r="38567" spans="13:13" x14ac:dyDescent="0.25">
      <c r="M38567"/>
    </row>
    <row r="38568" spans="13:13" x14ac:dyDescent="0.25">
      <c r="M38568"/>
    </row>
    <row r="38569" spans="13:13" x14ac:dyDescent="0.25">
      <c r="M38569"/>
    </row>
    <row r="38570" spans="13:13" x14ac:dyDescent="0.25">
      <c r="M38570"/>
    </row>
    <row r="38571" spans="13:13" x14ac:dyDescent="0.25">
      <c r="M38571"/>
    </row>
    <row r="38572" spans="13:13" x14ac:dyDescent="0.25">
      <c r="M38572"/>
    </row>
    <row r="38573" spans="13:13" x14ac:dyDescent="0.25">
      <c r="M38573"/>
    </row>
    <row r="38574" spans="13:13" x14ac:dyDescent="0.25">
      <c r="M38574"/>
    </row>
    <row r="38575" spans="13:13" x14ac:dyDescent="0.25">
      <c r="M38575"/>
    </row>
    <row r="38576" spans="13:13" x14ac:dyDescent="0.25">
      <c r="M38576"/>
    </row>
    <row r="38577" spans="13:13" x14ac:dyDescent="0.25">
      <c r="M38577"/>
    </row>
    <row r="38578" spans="13:13" x14ac:dyDescent="0.25">
      <c r="M38578"/>
    </row>
    <row r="38579" spans="13:13" x14ac:dyDescent="0.25">
      <c r="M38579"/>
    </row>
    <row r="38580" spans="13:13" x14ac:dyDescent="0.25">
      <c r="M38580"/>
    </row>
    <row r="38581" spans="13:13" x14ac:dyDescent="0.25">
      <c r="M38581"/>
    </row>
    <row r="38582" spans="13:13" x14ac:dyDescent="0.25">
      <c r="M38582"/>
    </row>
    <row r="38583" spans="13:13" x14ac:dyDescent="0.25">
      <c r="M38583"/>
    </row>
    <row r="38584" spans="13:13" x14ac:dyDescent="0.25">
      <c r="M38584"/>
    </row>
    <row r="38585" spans="13:13" x14ac:dyDescent="0.25">
      <c r="M38585"/>
    </row>
    <row r="38586" spans="13:13" x14ac:dyDescent="0.25">
      <c r="M38586"/>
    </row>
    <row r="38587" spans="13:13" x14ac:dyDescent="0.25">
      <c r="M38587"/>
    </row>
    <row r="38588" spans="13:13" x14ac:dyDescent="0.25">
      <c r="M38588"/>
    </row>
    <row r="38589" spans="13:13" x14ac:dyDescent="0.25">
      <c r="M38589"/>
    </row>
    <row r="38590" spans="13:13" x14ac:dyDescent="0.25">
      <c r="M38590"/>
    </row>
    <row r="38591" spans="13:13" x14ac:dyDescent="0.25">
      <c r="M38591"/>
    </row>
    <row r="38592" spans="13:13" x14ac:dyDescent="0.25">
      <c r="M38592"/>
    </row>
    <row r="38593" spans="13:13" x14ac:dyDescent="0.25">
      <c r="M38593"/>
    </row>
    <row r="38594" spans="13:13" x14ac:dyDescent="0.25">
      <c r="M38594"/>
    </row>
    <row r="38595" spans="13:13" x14ac:dyDescent="0.25">
      <c r="M38595"/>
    </row>
    <row r="38596" spans="13:13" x14ac:dyDescent="0.25">
      <c r="M38596"/>
    </row>
    <row r="38597" spans="13:13" x14ac:dyDescent="0.25">
      <c r="M38597"/>
    </row>
    <row r="38598" spans="13:13" x14ac:dyDescent="0.25">
      <c r="M38598"/>
    </row>
    <row r="38599" spans="13:13" x14ac:dyDescent="0.25">
      <c r="M38599"/>
    </row>
    <row r="38600" spans="13:13" x14ac:dyDescent="0.25">
      <c r="M38600"/>
    </row>
    <row r="38601" spans="13:13" x14ac:dyDescent="0.25">
      <c r="M38601"/>
    </row>
    <row r="38602" spans="13:13" x14ac:dyDescent="0.25">
      <c r="M38602"/>
    </row>
    <row r="38603" spans="13:13" x14ac:dyDescent="0.25">
      <c r="M38603"/>
    </row>
    <row r="38604" spans="13:13" x14ac:dyDescent="0.25">
      <c r="M38604"/>
    </row>
    <row r="38605" spans="13:13" x14ac:dyDescent="0.25">
      <c r="M38605"/>
    </row>
    <row r="38606" spans="13:13" x14ac:dyDescent="0.25">
      <c r="M38606"/>
    </row>
    <row r="38607" spans="13:13" x14ac:dyDescent="0.25">
      <c r="M38607"/>
    </row>
    <row r="38608" spans="13:13" x14ac:dyDescent="0.25">
      <c r="M38608"/>
    </row>
    <row r="38609" spans="13:13" x14ac:dyDescent="0.25">
      <c r="M38609"/>
    </row>
    <row r="38610" spans="13:13" x14ac:dyDescent="0.25">
      <c r="M38610"/>
    </row>
    <row r="38611" spans="13:13" x14ac:dyDescent="0.25">
      <c r="M38611"/>
    </row>
    <row r="38612" spans="13:13" x14ac:dyDescent="0.25">
      <c r="M38612"/>
    </row>
    <row r="38613" spans="13:13" x14ac:dyDescent="0.25">
      <c r="M38613"/>
    </row>
    <row r="38614" spans="13:13" x14ac:dyDescent="0.25">
      <c r="M38614"/>
    </row>
    <row r="38615" spans="13:13" x14ac:dyDescent="0.25">
      <c r="M38615"/>
    </row>
    <row r="38616" spans="13:13" x14ac:dyDescent="0.25">
      <c r="M38616"/>
    </row>
    <row r="38617" spans="13:13" x14ac:dyDescent="0.25">
      <c r="M38617"/>
    </row>
    <row r="38618" spans="13:13" x14ac:dyDescent="0.25">
      <c r="M38618"/>
    </row>
    <row r="38619" spans="13:13" x14ac:dyDescent="0.25">
      <c r="M38619"/>
    </row>
    <row r="38620" spans="13:13" x14ac:dyDescent="0.25">
      <c r="M38620"/>
    </row>
    <row r="38621" spans="13:13" x14ac:dyDescent="0.25">
      <c r="M38621"/>
    </row>
    <row r="38622" spans="13:13" x14ac:dyDescent="0.25">
      <c r="M38622"/>
    </row>
    <row r="38623" spans="13:13" x14ac:dyDescent="0.25">
      <c r="M38623"/>
    </row>
    <row r="38624" spans="13:13" x14ac:dyDescent="0.25">
      <c r="M38624"/>
    </row>
    <row r="38625" spans="13:13" x14ac:dyDescent="0.25">
      <c r="M38625"/>
    </row>
    <row r="38626" spans="13:13" x14ac:dyDescent="0.25">
      <c r="M38626"/>
    </row>
    <row r="38627" spans="13:13" x14ac:dyDescent="0.25">
      <c r="M38627"/>
    </row>
    <row r="38628" spans="13:13" x14ac:dyDescent="0.25">
      <c r="M38628"/>
    </row>
    <row r="38629" spans="13:13" x14ac:dyDescent="0.25">
      <c r="M38629"/>
    </row>
    <row r="38630" spans="13:13" x14ac:dyDescent="0.25">
      <c r="M38630"/>
    </row>
    <row r="38631" spans="13:13" x14ac:dyDescent="0.25">
      <c r="M38631"/>
    </row>
    <row r="38632" spans="13:13" x14ac:dyDescent="0.25">
      <c r="M38632"/>
    </row>
    <row r="38633" spans="13:13" x14ac:dyDescent="0.25">
      <c r="M38633"/>
    </row>
    <row r="38634" spans="13:13" x14ac:dyDescent="0.25">
      <c r="M38634"/>
    </row>
    <row r="38635" spans="13:13" x14ac:dyDescent="0.25">
      <c r="M38635"/>
    </row>
    <row r="38636" spans="13:13" x14ac:dyDescent="0.25">
      <c r="M38636"/>
    </row>
    <row r="38637" spans="13:13" x14ac:dyDescent="0.25">
      <c r="M38637"/>
    </row>
    <row r="38638" spans="13:13" x14ac:dyDescent="0.25">
      <c r="M38638"/>
    </row>
    <row r="38639" spans="13:13" x14ac:dyDescent="0.25">
      <c r="M38639"/>
    </row>
    <row r="38640" spans="13:13" x14ac:dyDescent="0.25">
      <c r="M38640"/>
    </row>
    <row r="38641" spans="13:13" x14ac:dyDescent="0.25">
      <c r="M38641"/>
    </row>
    <row r="38642" spans="13:13" x14ac:dyDescent="0.25">
      <c r="M38642"/>
    </row>
    <row r="38643" spans="13:13" x14ac:dyDescent="0.25">
      <c r="M38643"/>
    </row>
    <row r="38644" spans="13:13" x14ac:dyDescent="0.25">
      <c r="M38644"/>
    </row>
    <row r="38645" spans="13:13" x14ac:dyDescent="0.25">
      <c r="M38645"/>
    </row>
    <row r="38646" spans="13:13" x14ac:dyDescent="0.25">
      <c r="M38646"/>
    </row>
    <row r="38647" spans="13:13" x14ac:dyDescent="0.25">
      <c r="M38647"/>
    </row>
    <row r="38648" spans="13:13" x14ac:dyDescent="0.25">
      <c r="M38648"/>
    </row>
    <row r="38649" spans="13:13" x14ac:dyDescent="0.25">
      <c r="M38649"/>
    </row>
    <row r="38650" spans="13:13" x14ac:dyDescent="0.25">
      <c r="M38650"/>
    </row>
    <row r="38651" spans="13:13" x14ac:dyDescent="0.25">
      <c r="M38651"/>
    </row>
    <row r="38652" spans="13:13" x14ac:dyDescent="0.25">
      <c r="M38652"/>
    </row>
    <row r="38653" spans="13:13" x14ac:dyDescent="0.25">
      <c r="M38653"/>
    </row>
    <row r="38654" spans="13:13" x14ac:dyDescent="0.25">
      <c r="M38654"/>
    </row>
    <row r="38655" spans="13:13" x14ac:dyDescent="0.25">
      <c r="M38655"/>
    </row>
    <row r="38656" spans="13:13" x14ac:dyDescent="0.25">
      <c r="M38656"/>
    </row>
    <row r="38657" spans="13:13" x14ac:dyDescent="0.25">
      <c r="M38657"/>
    </row>
    <row r="38658" spans="13:13" x14ac:dyDescent="0.25">
      <c r="M38658"/>
    </row>
    <row r="38659" spans="13:13" x14ac:dyDescent="0.25">
      <c r="M38659"/>
    </row>
    <row r="38660" spans="13:13" x14ac:dyDescent="0.25">
      <c r="M38660"/>
    </row>
    <row r="38661" spans="13:13" x14ac:dyDescent="0.25">
      <c r="M38661"/>
    </row>
    <row r="38662" spans="13:13" x14ac:dyDescent="0.25">
      <c r="M38662"/>
    </row>
    <row r="38663" spans="13:13" x14ac:dyDescent="0.25">
      <c r="M38663"/>
    </row>
    <row r="38664" spans="13:13" x14ac:dyDescent="0.25">
      <c r="M38664"/>
    </row>
    <row r="38665" spans="13:13" x14ac:dyDescent="0.25">
      <c r="M38665"/>
    </row>
    <row r="38666" spans="13:13" x14ac:dyDescent="0.25">
      <c r="M38666"/>
    </row>
    <row r="38667" spans="13:13" x14ac:dyDescent="0.25">
      <c r="M38667"/>
    </row>
    <row r="38668" spans="13:13" x14ac:dyDescent="0.25">
      <c r="M38668"/>
    </row>
    <row r="38669" spans="13:13" x14ac:dyDescent="0.25">
      <c r="M38669"/>
    </row>
    <row r="38670" spans="13:13" x14ac:dyDescent="0.25">
      <c r="M38670"/>
    </row>
    <row r="38671" spans="13:13" x14ac:dyDescent="0.25">
      <c r="M38671"/>
    </row>
    <row r="38672" spans="13:13" x14ac:dyDescent="0.25">
      <c r="M38672"/>
    </row>
    <row r="38673" spans="13:13" x14ac:dyDescent="0.25">
      <c r="M38673"/>
    </row>
    <row r="38674" spans="13:13" x14ac:dyDescent="0.25">
      <c r="M38674"/>
    </row>
    <row r="38675" spans="13:13" x14ac:dyDescent="0.25">
      <c r="M38675"/>
    </row>
    <row r="38676" spans="13:13" x14ac:dyDescent="0.25">
      <c r="M38676"/>
    </row>
    <row r="38677" spans="13:13" x14ac:dyDescent="0.25">
      <c r="M38677"/>
    </row>
    <row r="38678" spans="13:13" x14ac:dyDescent="0.25">
      <c r="M38678"/>
    </row>
    <row r="38679" spans="13:13" x14ac:dyDescent="0.25">
      <c r="M38679"/>
    </row>
    <row r="38680" spans="13:13" x14ac:dyDescent="0.25">
      <c r="M38680"/>
    </row>
    <row r="38681" spans="13:13" x14ac:dyDescent="0.25">
      <c r="M38681"/>
    </row>
    <row r="38682" spans="13:13" x14ac:dyDescent="0.25">
      <c r="M38682"/>
    </row>
    <row r="38683" spans="13:13" x14ac:dyDescent="0.25">
      <c r="M38683"/>
    </row>
    <row r="38684" spans="13:13" x14ac:dyDescent="0.25">
      <c r="M38684"/>
    </row>
    <row r="38685" spans="13:13" x14ac:dyDescent="0.25">
      <c r="M38685"/>
    </row>
    <row r="38686" spans="13:13" x14ac:dyDescent="0.25">
      <c r="M38686"/>
    </row>
    <row r="38687" spans="13:13" x14ac:dyDescent="0.25">
      <c r="M38687"/>
    </row>
    <row r="38688" spans="13:13" x14ac:dyDescent="0.25">
      <c r="M38688"/>
    </row>
    <row r="38689" spans="13:13" x14ac:dyDescent="0.25">
      <c r="M38689"/>
    </row>
    <row r="38690" spans="13:13" x14ac:dyDescent="0.25">
      <c r="M38690"/>
    </row>
    <row r="38691" spans="13:13" x14ac:dyDescent="0.25">
      <c r="M38691"/>
    </row>
    <row r="38692" spans="13:13" x14ac:dyDescent="0.25">
      <c r="M38692"/>
    </row>
    <row r="38693" spans="13:13" x14ac:dyDescent="0.25">
      <c r="M38693"/>
    </row>
    <row r="38694" spans="13:13" x14ac:dyDescent="0.25">
      <c r="M38694"/>
    </row>
    <row r="38695" spans="13:13" x14ac:dyDescent="0.25">
      <c r="M38695"/>
    </row>
    <row r="38696" spans="13:13" x14ac:dyDescent="0.25">
      <c r="M38696"/>
    </row>
    <row r="38697" spans="13:13" x14ac:dyDescent="0.25">
      <c r="M38697"/>
    </row>
    <row r="38698" spans="13:13" x14ac:dyDescent="0.25">
      <c r="M38698"/>
    </row>
    <row r="38699" spans="13:13" x14ac:dyDescent="0.25">
      <c r="M38699"/>
    </row>
    <row r="38700" spans="13:13" x14ac:dyDescent="0.25">
      <c r="M38700"/>
    </row>
    <row r="38701" spans="13:13" x14ac:dyDescent="0.25">
      <c r="M38701"/>
    </row>
    <row r="38702" spans="13:13" x14ac:dyDescent="0.25">
      <c r="M38702"/>
    </row>
    <row r="38703" spans="13:13" x14ac:dyDescent="0.25">
      <c r="M38703"/>
    </row>
    <row r="38704" spans="13:13" x14ac:dyDescent="0.25">
      <c r="M38704"/>
    </row>
    <row r="38705" spans="13:13" x14ac:dyDescent="0.25">
      <c r="M38705"/>
    </row>
    <row r="38706" spans="13:13" x14ac:dyDescent="0.25">
      <c r="M38706"/>
    </row>
    <row r="38707" spans="13:13" x14ac:dyDescent="0.25">
      <c r="M38707"/>
    </row>
    <row r="38708" spans="13:13" x14ac:dyDescent="0.25">
      <c r="M38708"/>
    </row>
    <row r="38709" spans="13:13" x14ac:dyDescent="0.25">
      <c r="M38709"/>
    </row>
    <row r="38710" spans="13:13" x14ac:dyDescent="0.25">
      <c r="M38710"/>
    </row>
    <row r="38711" spans="13:13" x14ac:dyDescent="0.25">
      <c r="M38711"/>
    </row>
    <row r="38712" spans="13:13" x14ac:dyDescent="0.25">
      <c r="M38712"/>
    </row>
    <row r="38713" spans="13:13" x14ac:dyDescent="0.25">
      <c r="M38713"/>
    </row>
    <row r="38714" spans="13:13" x14ac:dyDescent="0.25">
      <c r="M38714"/>
    </row>
    <row r="38715" spans="13:13" x14ac:dyDescent="0.25">
      <c r="M38715"/>
    </row>
    <row r="38716" spans="13:13" x14ac:dyDescent="0.25">
      <c r="M38716"/>
    </row>
    <row r="38717" spans="13:13" x14ac:dyDescent="0.25">
      <c r="M38717"/>
    </row>
    <row r="38718" spans="13:13" x14ac:dyDescent="0.25">
      <c r="M38718"/>
    </row>
    <row r="38719" spans="13:13" x14ac:dyDescent="0.25">
      <c r="M38719"/>
    </row>
    <row r="38720" spans="13:13" x14ac:dyDescent="0.25">
      <c r="M38720"/>
    </row>
    <row r="38721" spans="13:13" x14ac:dyDescent="0.25">
      <c r="M38721"/>
    </row>
    <row r="38722" spans="13:13" x14ac:dyDescent="0.25">
      <c r="M38722"/>
    </row>
    <row r="38723" spans="13:13" x14ac:dyDescent="0.25">
      <c r="M38723"/>
    </row>
    <row r="38724" spans="13:13" x14ac:dyDescent="0.25">
      <c r="M38724"/>
    </row>
    <row r="38725" spans="13:13" x14ac:dyDescent="0.25">
      <c r="M38725"/>
    </row>
    <row r="38726" spans="13:13" x14ac:dyDescent="0.25">
      <c r="M38726"/>
    </row>
    <row r="38727" spans="13:13" x14ac:dyDescent="0.25">
      <c r="M38727"/>
    </row>
    <row r="38728" spans="13:13" x14ac:dyDescent="0.25">
      <c r="M38728"/>
    </row>
    <row r="38729" spans="13:13" x14ac:dyDescent="0.25">
      <c r="M38729"/>
    </row>
    <row r="38730" spans="13:13" x14ac:dyDescent="0.25">
      <c r="M38730"/>
    </row>
    <row r="38731" spans="13:13" x14ac:dyDescent="0.25">
      <c r="M38731"/>
    </row>
    <row r="38732" spans="13:13" x14ac:dyDescent="0.25">
      <c r="M38732"/>
    </row>
    <row r="38733" spans="13:13" x14ac:dyDescent="0.25">
      <c r="M38733"/>
    </row>
    <row r="38734" spans="13:13" x14ac:dyDescent="0.25">
      <c r="M38734"/>
    </row>
    <row r="38735" spans="13:13" x14ac:dyDescent="0.25">
      <c r="M38735"/>
    </row>
    <row r="38736" spans="13:13" x14ac:dyDescent="0.25">
      <c r="M38736"/>
    </row>
    <row r="38737" spans="13:13" x14ac:dyDescent="0.25">
      <c r="M38737"/>
    </row>
    <row r="38738" spans="13:13" x14ac:dyDescent="0.25">
      <c r="M38738"/>
    </row>
    <row r="38739" spans="13:13" x14ac:dyDescent="0.25">
      <c r="M38739"/>
    </row>
    <row r="38740" spans="13:13" x14ac:dyDescent="0.25">
      <c r="M38740"/>
    </row>
    <row r="38741" spans="13:13" x14ac:dyDescent="0.25">
      <c r="M38741"/>
    </row>
    <row r="38742" spans="13:13" x14ac:dyDescent="0.25">
      <c r="M38742"/>
    </row>
    <row r="38743" spans="13:13" x14ac:dyDescent="0.25">
      <c r="M38743"/>
    </row>
    <row r="38744" spans="13:13" x14ac:dyDescent="0.25">
      <c r="M38744"/>
    </row>
    <row r="38745" spans="13:13" x14ac:dyDescent="0.25">
      <c r="M38745"/>
    </row>
    <row r="38746" spans="13:13" x14ac:dyDescent="0.25">
      <c r="M38746"/>
    </row>
    <row r="38747" spans="13:13" x14ac:dyDescent="0.25">
      <c r="M38747"/>
    </row>
    <row r="38748" spans="13:13" x14ac:dyDescent="0.25">
      <c r="M38748"/>
    </row>
    <row r="38749" spans="13:13" x14ac:dyDescent="0.25">
      <c r="M38749"/>
    </row>
    <row r="38750" spans="13:13" x14ac:dyDescent="0.25">
      <c r="M38750"/>
    </row>
    <row r="38751" spans="13:13" x14ac:dyDescent="0.25">
      <c r="M38751"/>
    </row>
    <row r="38752" spans="13:13" x14ac:dyDescent="0.25">
      <c r="M38752"/>
    </row>
    <row r="38753" spans="13:13" x14ac:dyDescent="0.25">
      <c r="M38753"/>
    </row>
    <row r="38754" spans="13:13" x14ac:dyDescent="0.25">
      <c r="M38754"/>
    </row>
    <row r="38755" spans="13:13" x14ac:dyDescent="0.25">
      <c r="M38755"/>
    </row>
    <row r="38756" spans="13:13" x14ac:dyDescent="0.25">
      <c r="M38756"/>
    </row>
    <row r="38757" spans="13:13" x14ac:dyDescent="0.25">
      <c r="M38757"/>
    </row>
    <row r="38758" spans="13:13" x14ac:dyDescent="0.25">
      <c r="M38758"/>
    </row>
    <row r="38759" spans="13:13" x14ac:dyDescent="0.25">
      <c r="M38759"/>
    </row>
    <row r="38760" spans="13:13" x14ac:dyDescent="0.25">
      <c r="M38760"/>
    </row>
    <row r="38761" spans="13:13" x14ac:dyDescent="0.25">
      <c r="M38761"/>
    </row>
    <row r="38762" spans="13:13" x14ac:dyDescent="0.25">
      <c r="M38762"/>
    </row>
    <row r="38763" spans="13:13" x14ac:dyDescent="0.25">
      <c r="M38763"/>
    </row>
    <row r="38764" spans="13:13" x14ac:dyDescent="0.25">
      <c r="M38764"/>
    </row>
    <row r="38765" spans="13:13" x14ac:dyDescent="0.25">
      <c r="M38765"/>
    </row>
    <row r="38766" spans="13:13" x14ac:dyDescent="0.25">
      <c r="M38766"/>
    </row>
    <row r="38767" spans="13:13" x14ac:dyDescent="0.25">
      <c r="M38767"/>
    </row>
    <row r="38768" spans="13:13" x14ac:dyDescent="0.25">
      <c r="M38768"/>
    </row>
    <row r="38769" spans="13:13" x14ac:dyDescent="0.25">
      <c r="M38769"/>
    </row>
    <row r="38770" spans="13:13" x14ac:dyDescent="0.25">
      <c r="M38770"/>
    </row>
    <row r="38771" spans="13:13" x14ac:dyDescent="0.25">
      <c r="M38771"/>
    </row>
    <row r="38772" spans="13:13" x14ac:dyDescent="0.25">
      <c r="M38772"/>
    </row>
    <row r="38773" spans="13:13" x14ac:dyDescent="0.25">
      <c r="M38773"/>
    </row>
    <row r="38774" spans="13:13" x14ac:dyDescent="0.25">
      <c r="M38774"/>
    </row>
    <row r="38775" spans="13:13" x14ac:dyDescent="0.25">
      <c r="M38775"/>
    </row>
    <row r="38776" spans="13:13" x14ac:dyDescent="0.25">
      <c r="M38776"/>
    </row>
    <row r="38777" spans="13:13" x14ac:dyDescent="0.25">
      <c r="M38777"/>
    </row>
    <row r="38778" spans="13:13" x14ac:dyDescent="0.25">
      <c r="M38778"/>
    </row>
    <row r="38779" spans="13:13" x14ac:dyDescent="0.25">
      <c r="M38779"/>
    </row>
    <row r="38780" spans="13:13" x14ac:dyDescent="0.25">
      <c r="M38780"/>
    </row>
    <row r="38781" spans="13:13" x14ac:dyDescent="0.25">
      <c r="M38781"/>
    </row>
    <row r="38782" spans="13:13" x14ac:dyDescent="0.25">
      <c r="M38782"/>
    </row>
    <row r="38783" spans="13:13" x14ac:dyDescent="0.25">
      <c r="M38783"/>
    </row>
    <row r="38784" spans="13:13" x14ac:dyDescent="0.25">
      <c r="M38784"/>
    </row>
    <row r="38785" spans="13:13" x14ac:dyDescent="0.25">
      <c r="M38785"/>
    </row>
    <row r="38786" spans="13:13" x14ac:dyDescent="0.25">
      <c r="M38786"/>
    </row>
    <row r="38787" spans="13:13" x14ac:dyDescent="0.25">
      <c r="M38787"/>
    </row>
    <row r="38788" spans="13:13" x14ac:dyDescent="0.25">
      <c r="M38788"/>
    </row>
    <row r="38789" spans="13:13" x14ac:dyDescent="0.25">
      <c r="M38789"/>
    </row>
    <row r="38790" spans="13:13" x14ac:dyDescent="0.25">
      <c r="M38790"/>
    </row>
    <row r="38791" spans="13:13" x14ac:dyDescent="0.25">
      <c r="M38791"/>
    </row>
    <row r="38792" spans="13:13" x14ac:dyDescent="0.25">
      <c r="M38792"/>
    </row>
    <row r="38793" spans="13:13" x14ac:dyDescent="0.25">
      <c r="M38793"/>
    </row>
    <row r="38794" spans="13:13" x14ac:dyDescent="0.25">
      <c r="M38794"/>
    </row>
    <row r="38795" spans="13:13" x14ac:dyDescent="0.25">
      <c r="M38795"/>
    </row>
    <row r="38796" spans="13:13" x14ac:dyDescent="0.25">
      <c r="M38796"/>
    </row>
    <row r="38797" spans="13:13" x14ac:dyDescent="0.25">
      <c r="M38797"/>
    </row>
    <row r="38798" spans="13:13" x14ac:dyDescent="0.25">
      <c r="M38798"/>
    </row>
    <row r="38799" spans="13:13" x14ac:dyDescent="0.25">
      <c r="M38799"/>
    </row>
    <row r="38800" spans="13:13" x14ac:dyDescent="0.25">
      <c r="M38800"/>
    </row>
    <row r="38801" spans="13:13" x14ac:dyDescent="0.25">
      <c r="M38801"/>
    </row>
    <row r="38802" spans="13:13" x14ac:dyDescent="0.25">
      <c r="M38802"/>
    </row>
    <row r="38803" spans="13:13" x14ac:dyDescent="0.25">
      <c r="M38803"/>
    </row>
    <row r="38804" spans="13:13" x14ac:dyDescent="0.25">
      <c r="M38804"/>
    </row>
    <row r="38805" spans="13:13" x14ac:dyDescent="0.25">
      <c r="M38805"/>
    </row>
    <row r="38806" spans="13:13" x14ac:dyDescent="0.25">
      <c r="M38806"/>
    </row>
    <row r="38807" spans="13:13" x14ac:dyDescent="0.25">
      <c r="M38807"/>
    </row>
    <row r="38808" spans="13:13" x14ac:dyDescent="0.25">
      <c r="M38808"/>
    </row>
    <row r="38809" spans="13:13" x14ac:dyDescent="0.25">
      <c r="M38809"/>
    </row>
    <row r="38810" spans="13:13" x14ac:dyDescent="0.25">
      <c r="M38810"/>
    </row>
    <row r="38811" spans="13:13" x14ac:dyDescent="0.25">
      <c r="M38811"/>
    </row>
    <row r="38812" spans="13:13" x14ac:dyDescent="0.25">
      <c r="M38812"/>
    </row>
    <row r="38813" spans="13:13" x14ac:dyDescent="0.25">
      <c r="M38813"/>
    </row>
    <row r="38814" spans="13:13" x14ac:dyDescent="0.25">
      <c r="M38814"/>
    </row>
    <row r="38815" spans="13:13" x14ac:dyDescent="0.25">
      <c r="M38815"/>
    </row>
    <row r="38816" spans="13:13" x14ac:dyDescent="0.25">
      <c r="M38816"/>
    </row>
    <row r="38817" spans="13:13" x14ac:dyDescent="0.25">
      <c r="M38817"/>
    </row>
    <row r="38818" spans="13:13" x14ac:dyDescent="0.25">
      <c r="M38818"/>
    </row>
    <row r="38819" spans="13:13" x14ac:dyDescent="0.25">
      <c r="M38819"/>
    </row>
    <row r="38820" spans="13:13" x14ac:dyDescent="0.25">
      <c r="M38820"/>
    </row>
    <row r="38821" spans="13:13" x14ac:dyDescent="0.25">
      <c r="M38821"/>
    </row>
    <row r="38822" spans="13:13" x14ac:dyDescent="0.25">
      <c r="M38822"/>
    </row>
    <row r="38823" spans="13:13" x14ac:dyDescent="0.25">
      <c r="M38823"/>
    </row>
    <row r="38824" spans="13:13" x14ac:dyDescent="0.25">
      <c r="M38824"/>
    </row>
    <row r="38825" spans="13:13" x14ac:dyDescent="0.25">
      <c r="M38825"/>
    </row>
    <row r="38826" spans="13:13" x14ac:dyDescent="0.25">
      <c r="M38826"/>
    </row>
    <row r="38827" spans="13:13" x14ac:dyDescent="0.25">
      <c r="M38827"/>
    </row>
    <row r="38828" spans="13:13" x14ac:dyDescent="0.25">
      <c r="M38828"/>
    </row>
    <row r="38829" spans="13:13" x14ac:dyDescent="0.25">
      <c r="M38829"/>
    </row>
    <row r="38830" spans="13:13" x14ac:dyDescent="0.25">
      <c r="M38830"/>
    </row>
    <row r="38831" spans="13:13" x14ac:dyDescent="0.25">
      <c r="M38831"/>
    </row>
    <row r="38832" spans="13:13" x14ac:dyDescent="0.25">
      <c r="M38832"/>
    </row>
    <row r="38833" spans="13:13" x14ac:dyDescent="0.25">
      <c r="M38833"/>
    </row>
    <row r="38834" spans="13:13" x14ac:dyDescent="0.25">
      <c r="M38834"/>
    </row>
    <row r="38835" spans="13:13" x14ac:dyDescent="0.25">
      <c r="M38835"/>
    </row>
    <row r="38836" spans="13:13" x14ac:dyDescent="0.25">
      <c r="M38836"/>
    </row>
    <row r="38837" spans="13:13" x14ac:dyDescent="0.25">
      <c r="M38837"/>
    </row>
    <row r="38838" spans="13:13" x14ac:dyDescent="0.25">
      <c r="M38838"/>
    </row>
    <row r="38839" spans="13:13" x14ac:dyDescent="0.25">
      <c r="M38839"/>
    </row>
    <row r="38840" spans="13:13" x14ac:dyDescent="0.25">
      <c r="M38840"/>
    </row>
    <row r="38841" spans="13:13" x14ac:dyDescent="0.25">
      <c r="M38841"/>
    </row>
    <row r="38842" spans="13:13" x14ac:dyDescent="0.25">
      <c r="M38842"/>
    </row>
    <row r="38843" spans="13:13" x14ac:dyDescent="0.25">
      <c r="M38843"/>
    </row>
    <row r="38844" spans="13:13" x14ac:dyDescent="0.25">
      <c r="M38844"/>
    </row>
    <row r="38845" spans="13:13" x14ac:dyDescent="0.25">
      <c r="M38845"/>
    </row>
    <row r="38846" spans="13:13" x14ac:dyDescent="0.25">
      <c r="M38846"/>
    </row>
    <row r="38847" spans="13:13" x14ac:dyDescent="0.25">
      <c r="M38847"/>
    </row>
    <row r="38848" spans="13:13" x14ac:dyDescent="0.25">
      <c r="M38848"/>
    </row>
    <row r="38849" spans="13:13" x14ac:dyDescent="0.25">
      <c r="M38849"/>
    </row>
    <row r="38850" spans="13:13" x14ac:dyDescent="0.25">
      <c r="M38850"/>
    </row>
    <row r="38851" spans="13:13" x14ac:dyDescent="0.25">
      <c r="M38851"/>
    </row>
    <row r="38852" spans="13:13" x14ac:dyDescent="0.25">
      <c r="M38852"/>
    </row>
    <row r="38853" spans="13:13" x14ac:dyDescent="0.25">
      <c r="M38853"/>
    </row>
    <row r="38854" spans="13:13" x14ac:dyDescent="0.25">
      <c r="M38854"/>
    </row>
    <row r="38855" spans="13:13" x14ac:dyDescent="0.25">
      <c r="M38855"/>
    </row>
    <row r="38856" spans="13:13" x14ac:dyDescent="0.25">
      <c r="M38856"/>
    </row>
    <row r="38857" spans="13:13" x14ac:dyDescent="0.25">
      <c r="M38857"/>
    </row>
    <row r="38858" spans="13:13" x14ac:dyDescent="0.25">
      <c r="M38858"/>
    </row>
    <row r="38859" spans="13:13" x14ac:dyDescent="0.25">
      <c r="M38859"/>
    </row>
    <row r="38860" spans="13:13" x14ac:dyDescent="0.25">
      <c r="M38860"/>
    </row>
    <row r="38861" spans="13:13" x14ac:dyDescent="0.25">
      <c r="M38861"/>
    </row>
    <row r="38862" spans="13:13" x14ac:dyDescent="0.25">
      <c r="M38862"/>
    </row>
    <row r="38863" spans="13:13" x14ac:dyDescent="0.25">
      <c r="M38863"/>
    </row>
    <row r="38864" spans="13:13" x14ac:dyDescent="0.25">
      <c r="M38864"/>
    </row>
    <row r="38865" spans="13:13" x14ac:dyDescent="0.25">
      <c r="M38865"/>
    </row>
    <row r="38866" spans="13:13" x14ac:dyDescent="0.25">
      <c r="M38866"/>
    </row>
    <row r="38867" spans="13:13" x14ac:dyDescent="0.25">
      <c r="M38867"/>
    </row>
    <row r="38868" spans="13:13" x14ac:dyDescent="0.25">
      <c r="M38868"/>
    </row>
    <row r="38869" spans="13:13" x14ac:dyDescent="0.25">
      <c r="M38869"/>
    </row>
    <row r="38870" spans="13:13" x14ac:dyDescent="0.25">
      <c r="M38870"/>
    </row>
    <row r="38871" spans="13:13" x14ac:dyDescent="0.25">
      <c r="M38871"/>
    </row>
    <row r="38872" spans="13:13" x14ac:dyDescent="0.25">
      <c r="M38872"/>
    </row>
    <row r="38873" spans="13:13" x14ac:dyDescent="0.25">
      <c r="M38873"/>
    </row>
    <row r="38874" spans="13:13" x14ac:dyDescent="0.25">
      <c r="M38874"/>
    </row>
    <row r="38875" spans="13:13" x14ac:dyDescent="0.25">
      <c r="M38875"/>
    </row>
    <row r="38876" spans="13:13" x14ac:dyDescent="0.25">
      <c r="M38876"/>
    </row>
    <row r="38877" spans="13:13" x14ac:dyDescent="0.25">
      <c r="M38877"/>
    </row>
    <row r="38878" spans="13:13" x14ac:dyDescent="0.25">
      <c r="M38878"/>
    </row>
    <row r="38879" spans="13:13" x14ac:dyDescent="0.25">
      <c r="M38879"/>
    </row>
    <row r="38880" spans="13:13" x14ac:dyDescent="0.25">
      <c r="M38880"/>
    </row>
    <row r="38881" spans="13:13" x14ac:dyDescent="0.25">
      <c r="M38881"/>
    </row>
    <row r="38882" spans="13:13" x14ac:dyDescent="0.25">
      <c r="M38882"/>
    </row>
    <row r="38883" spans="13:13" x14ac:dyDescent="0.25">
      <c r="M38883"/>
    </row>
    <row r="38884" spans="13:13" x14ac:dyDescent="0.25">
      <c r="M38884"/>
    </row>
    <row r="38885" spans="13:13" x14ac:dyDescent="0.25">
      <c r="M38885"/>
    </row>
    <row r="38886" spans="13:13" x14ac:dyDescent="0.25">
      <c r="M38886"/>
    </row>
    <row r="38887" spans="13:13" x14ac:dyDescent="0.25">
      <c r="M38887"/>
    </row>
    <row r="38888" spans="13:13" x14ac:dyDescent="0.25">
      <c r="M38888"/>
    </row>
    <row r="38889" spans="13:13" x14ac:dyDescent="0.25">
      <c r="M38889"/>
    </row>
    <row r="38890" spans="13:13" x14ac:dyDescent="0.25">
      <c r="M38890"/>
    </row>
    <row r="38891" spans="13:13" x14ac:dyDescent="0.25">
      <c r="M38891"/>
    </row>
    <row r="38892" spans="13:13" x14ac:dyDescent="0.25">
      <c r="M38892"/>
    </row>
    <row r="38893" spans="13:13" x14ac:dyDescent="0.25">
      <c r="M38893"/>
    </row>
    <row r="38894" spans="13:13" x14ac:dyDescent="0.25">
      <c r="M38894"/>
    </row>
    <row r="38895" spans="13:13" x14ac:dyDescent="0.25">
      <c r="M38895"/>
    </row>
    <row r="38896" spans="13:13" x14ac:dyDescent="0.25">
      <c r="M38896"/>
    </row>
    <row r="38897" spans="13:13" x14ac:dyDescent="0.25">
      <c r="M38897"/>
    </row>
    <row r="38898" spans="13:13" x14ac:dyDescent="0.25">
      <c r="M38898"/>
    </row>
    <row r="38899" spans="13:13" x14ac:dyDescent="0.25">
      <c r="M38899"/>
    </row>
    <row r="38900" spans="13:13" x14ac:dyDescent="0.25">
      <c r="M38900"/>
    </row>
    <row r="38901" spans="13:13" x14ac:dyDescent="0.25">
      <c r="M38901"/>
    </row>
    <row r="38902" spans="13:13" x14ac:dyDescent="0.25">
      <c r="M38902"/>
    </row>
    <row r="38903" spans="13:13" x14ac:dyDescent="0.25">
      <c r="M38903"/>
    </row>
    <row r="38904" spans="13:13" x14ac:dyDescent="0.25">
      <c r="M38904"/>
    </row>
    <row r="38905" spans="13:13" x14ac:dyDescent="0.25">
      <c r="M38905"/>
    </row>
    <row r="38906" spans="13:13" x14ac:dyDescent="0.25">
      <c r="M38906"/>
    </row>
    <row r="38907" spans="13:13" x14ac:dyDescent="0.25">
      <c r="M38907"/>
    </row>
    <row r="38908" spans="13:13" x14ac:dyDescent="0.25">
      <c r="M38908"/>
    </row>
    <row r="38909" spans="13:13" x14ac:dyDescent="0.25">
      <c r="M38909"/>
    </row>
    <row r="38910" spans="13:13" x14ac:dyDescent="0.25">
      <c r="M38910"/>
    </row>
    <row r="38911" spans="13:13" x14ac:dyDescent="0.25">
      <c r="M38911"/>
    </row>
    <row r="38912" spans="13:13" x14ac:dyDescent="0.25">
      <c r="M38912"/>
    </row>
    <row r="38913" spans="13:13" x14ac:dyDescent="0.25">
      <c r="M38913"/>
    </row>
    <row r="38914" spans="13:13" x14ac:dyDescent="0.25">
      <c r="M38914"/>
    </row>
    <row r="38915" spans="13:13" x14ac:dyDescent="0.25">
      <c r="M38915"/>
    </row>
    <row r="38916" spans="13:13" x14ac:dyDescent="0.25">
      <c r="M38916"/>
    </row>
    <row r="38917" spans="13:13" x14ac:dyDescent="0.25">
      <c r="M38917"/>
    </row>
    <row r="38918" spans="13:13" x14ac:dyDescent="0.25">
      <c r="M38918"/>
    </row>
    <row r="38919" spans="13:13" x14ac:dyDescent="0.25">
      <c r="M38919"/>
    </row>
    <row r="38920" spans="13:13" x14ac:dyDescent="0.25">
      <c r="M38920"/>
    </row>
    <row r="38921" spans="13:13" x14ac:dyDescent="0.25">
      <c r="M38921"/>
    </row>
    <row r="38922" spans="13:13" x14ac:dyDescent="0.25">
      <c r="M38922"/>
    </row>
    <row r="38923" spans="13:13" x14ac:dyDescent="0.25">
      <c r="M38923"/>
    </row>
    <row r="38924" spans="13:13" x14ac:dyDescent="0.25">
      <c r="M38924"/>
    </row>
    <row r="38925" spans="13:13" x14ac:dyDescent="0.25">
      <c r="M38925"/>
    </row>
    <row r="38926" spans="13:13" x14ac:dyDescent="0.25">
      <c r="M38926"/>
    </row>
    <row r="38927" spans="13:13" x14ac:dyDescent="0.25">
      <c r="M38927"/>
    </row>
    <row r="38928" spans="13:13" x14ac:dyDescent="0.25">
      <c r="M38928"/>
    </row>
    <row r="38929" spans="13:13" x14ac:dyDescent="0.25">
      <c r="M38929"/>
    </row>
    <row r="38930" spans="13:13" x14ac:dyDescent="0.25">
      <c r="M38930"/>
    </row>
    <row r="38931" spans="13:13" x14ac:dyDescent="0.25">
      <c r="M38931"/>
    </row>
    <row r="38932" spans="13:13" x14ac:dyDescent="0.25">
      <c r="M38932"/>
    </row>
    <row r="38933" spans="13:13" x14ac:dyDescent="0.25">
      <c r="M38933"/>
    </row>
    <row r="38934" spans="13:13" x14ac:dyDescent="0.25">
      <c r="M38934"/>
    </row>
    <row r="38935" spans="13:13" x14ac:dyDescent="0.25">
      <c r="M38935"/>
    </row>
    <row r="38936" spans="13:13" x14ac:dyDescent="0.25">
      <c r="M38936"/>
    </row>
    <row r="38937" spans="13:13" x14ac:dyDescent="0.25">
      <c r="M38937"/>
    </row>
    <row r="38938" spans="13:13" x14ac:dyDescent="0.25">
      <c r="M38938"/>
    </row>
    <row r="38939" spans="13:13" x14ac:dyDescent="0.25">
      <c r="M38939"/>
    </row>
    <row r="38940" spans="13:13" x14ac:dyDescent="0.25">
      <c r="M38940"/>
    </row>
    <row r="38941" spans="13:13" x14ac:dyDescent="0.25">
      <c r="M38941"/>
    </row>
    <row r="38942" spans="13:13" x14ac:dyDescent="0.25">
      <c r="M38942"/>
    </row>
    <row r="38943" spans="13:13" x14ac:dyDescent="0.25">
      <c r="M38943"/>
    </row>
    <row r="38944" spans="13:13" x14ac:dyDescent="0.25">
      <c r="M38944"/>
    </row>
    <row r="38945" spans="13:13" x14ac:dyDescent="0.25">
      <c r="M38945"/>
    </row>
    <row r="38946" spans="13:13" x14ac:dyDescent="0.25">
      <c r="M38946"/>
    </row>
    <row r="38947" spans="13:13" x14ac:dyDescent="0.25">
      <c r="M38947"/>
    </row>
    <row r="38948" spans="13:13" x14ac:dyDescent="0.25">
      <c r="M38948"/>
    </row>
    <row r="38949" spans="13:13" x14ac:dyDescent="0.25">
      <c r="M38949"/>
    </row>
    <row r="38950" spans="13:13" x14ac:dyDescent="0.25">
      <c r="M38950"/>
    </row>
    <row r="38951" spans="13:13" x14ac:dyDescent="0.25">
      <c r="M38951"/>
    </row>
    <row r="38952" spans="13:13" x14ac:dyDescent="0.25">
      <c r="M38952"/>
    </row>
    <row r="38953" spans="13:13" x14ac:dyDescent="0.25">
      <c r="M38953"/>
    </row>
    <row r="38954" spans="13:13" x14ac:dyDescent="0.25">
      <c r="M38954"/>
    </row>
    <row r="38955" spans="13:13" x14ac:dyDescent="0.25">
      <c r="M38955"/>
    </row>
    <row r="38956" spans="13:13" x14ac:dyDescent="0.25">
      <c r="M38956"/>
    </row>
    <row r="38957" spans="13:13" x14ac:dyDescent="0.25">
      <c r="M38957"/>
    </row>
    <row r="38958" spans="13:13" x14ac:dyDescent="0.25">
      <c r="M38958"/>
    </row>
    <row r="38959" spans="13:13" x14ac:dyDescent="0.25">
      <c r="M38959"/>
    </row>
    <row r="38960" spans="13:13" x14ac:dyDescent="0.25">
      <c r="M38960"/>
    </row>
    <row r="38961" spans="13:13" x14ac:dyDescent="0.25">
      <c r="M38961"/>
    </row>
    <row r="38962" spans="13:13" x14ac:dyDescent="0.25">
      <c r="M38962"/>
    </row>
    <row r="38963" spans="13:13" x14ac:dyDescent="0.25">
      <c r="M38963"/>
    </row>
    <row r="38964" spans="13:13" x14ac:dyDescent="0.25">
      <c r="M38964"/>
    </row>
    <row r="38965" spans="13:13" x14ac:dyDescent="0.25">
      <c r="M38965"/>
    </row>
    <row r="38966" spans="13:13" x14ac:dyDescent="0.25">
      <c r="M38966"/>
    </row>
    <row r="38967" spans="13:13" x14ac:dyDescent="0.25">
      <c r="M38967"/>
    </row>
    <row r="38968" spans="13:13" x14ac:dyDescent="0.25">
      <c r="M38968"/>
    </row>
    <row r="38969" spans="13:13" x14ac:dyDescent="0.25">
      <c r="M38969"/>
    </row>
    <row r="38970" spans="13:13" x14ac:dyDescent="0.25">
      <c r="M38970"/>
    </row>
    <row r="38971" spans="13:13" x14ac:dyDescent="0.25">
      <c r="M38971"/>
    </row>
    <row r="38972" spans="13:13" x14ac:dyDescent="0.25">
      <c r="M38972"/>
    </row>
    <row r="38973" spans="13:13" x14ac:dyDescent="0.25">
      <c r="M38973"/>
    </row>
    <row r="38974" spans="13:13" x14ac:dyDescent="0.25">
      <c r="M38974"/>
    </row>
    <row r="38975" spans="13:13" x14ac:dyDescent="0.25">
      <c r="M38975"/>
    </row>
    <row r="38976" spans="13:13" x14ac:dyDescent="0.25">
      <c r="M38976"/>
    </row>
    <row r="38977" spans="13:13" x14ac:dyDescent="0.25">
      <c r="M38977"/>
    </row>
    <row r="38978" spans="13:13" x14ac:dyDescent="0.25">
      <c r="M38978"/>
    </row>
    <row r="38979" spans="13:13" x14ac:dyDescent="0.25">
      <c r="M38979"/>
    </row>
    <row r="38980" spans="13:13" x14ac:dyDescent="0.25">
      <c r="M38980"/>
    </row>
    <row r="38981" spans="13:13" x14ac:dyDescent="0.25">
      <c r="M38981"/>
    </row>
    <row r="38982" spans="13:13" x14ac:dyDescent="0.25">
      <c r="M38982"/>
    </row>
    <row r="38983" spans="13:13" x14ac:dyDescent="0.25">
      <c r="M38983"/>
    </row>
    <row r="38984" spans="13:13" x14ac:dyDescent="0.25">
      <c r="M38984"/>
    </row>
    <row r="38985" spans="13:13" x14ac:dyDescent="0.25">
      <c r="M38985"/>
    </row>
    <row r="38986" spans="13:13" x14ac:dyDescent="0.25">
      <c r="M38986"/>
    </row>
    <row r="38987" spans="13:13" x14ac:dyDescent="0.25">
      <c r="M38987"/>
    </row>
    <row r="38988" spans="13:13" x14ac:dyDescent="0.25">
      <c r="M38988"/>
    </row>
    <row r="38989" spans="13:13" x14ac:dyDescent="0.25">
      <c r="M38989"/>
    </row>
    <row r="38990" spans="13:13" x14ac:dyDescent="0.25">
      <c r="M38990"/>
    </row>
    <row r="38991" spans="13:13" x14ac:dyDescent="0.25">
      <c r="M38991"/>
    </row>
    <row r="38992" spans="13:13" x14ac:dyDescent="0.25">
      <c r="M38992"/>
    </row>
    <row r="38993" spans="13:13" x14ac:dyDescent="0.25">
      <c r="M38993"/>
    </row>
    <row r="38994" spans="13:13" x14ac:dyDescent="0.25">
      <c r="M38994"/>
    </row>
    <row r="38995" spans="13:13" x14ac:dyDescent="0.25">
      <c r="M38995"/>
    </row>
    <row r="38996" spans="13:13" x14ac:dyDescent="0.25">
      <c r="M38996"/>
    </row>
    <row r="38997" spans="13:13" x14ac:dyDescent="0.25">
      <c r="M38997"/>
    </row>
    <row r="38998" spans="13:13" x14ac:dyDescent="0.25">
      <c r="M38998"/>
    </row>
    <row r="38999" spans="13:13" x14ac:dyDescent="0.25">
      <c r="M38999"/>
    </row>
    <row r="39000" spans="13:13" x14ac:dyDescent="0.25">
      <c r="M39000"/>
    </row>
    <row r="39001" spans="13:13" x14ac:dyDescent="0.25">
      <c r="M39001"/>
    </row>
    <row r="39002" spans="13:13" x14ac:dyDescent="0.25">
      <c r="M39002"/>
    </row>
    <row r="39003" spans="13:13" x14ac:dyDescent="0.25">
      <c r="M39003"/>
    </row>
    <row r="39004" spans="13:13" x14ac:dyDescent="0.25">
      <c r="M39004"/>
    </row>
    <row r="39005" spans="13:13" x14ac:dyDescent="0.25">
      <c r="M39005"/>
    </row>
    <row r="39006" spans="13:13" x14ac:dyDescent="0.25">
      <c r="M39006"/>
    </row>
    <row r="39007" spans="13:13" x14ac:dyDescent="0.25">
      <c r="M39007"/>
    </row>
    <row r="39008" spans="13:13" x14ac:dyDescent="0.25">
      <c r="M39008"/>
    </row>
    <row r="39009" spans="13:13" x14ac:dyDescent="0.25">
      <c r="M39009"/>
    </row>
    <row r="39010" spans="13:13" x14ac:dyDescent="0.25">
      <c r="M39010"/>
    </row>
    <row r="39011" spans="13:13" x14ac:dyDescent="0.25">
      <c r="M39011"/>
    </row>
    <row r="39012" spans="13:13" x14ac:dyDescent="0.25">
      <c r="M39012"/>
    </row>
    <row r="39013" spans="13:13" x14ac:dyDescent="0.25">
      <c r="M39013"/>
    </row>
    <row r="39014" spans="13:13" x14ac:dyDescent="0.25">
      <c r="M39014"/>
    </row>
    <row r="39015" spans="13:13" x14ac:dyDescent="0.25">
      <c r="M39015"/>
    </row>
    <row r="39016" spans="13:13" x14ac:dyDescent="0.25">
      <c r="M39016"/>
    </row>
    <row r="39017" spans="13:13" x14ac:dyDescent="0.25">
      <c r="M39017"/>
    </row>
    <row r="39018" spans="13:13" x14ac:dyDescent="0.25">
      <c r="M39018"/>
    </row>
    <row r="39019" spans="13:13" x14ac:dyDescent="0.25">
      <c r="M39019"/>
    </row>
    <row r="39020" spans="13:13" x14ac:dyDescent="0.25">
      <c r="M39020"/>
    </row>
    <row r="39021" spans="13:13" x14ac:dyDescent="0.25">
      <c r="M39021"/>
    </row>
    <row r="39022" spans="13:13" x14ac:dyDescent="0.25">
      <c r="M39022"/>
    </row>
    <row r="39023" spans="13:13" x14ac:dyDescent="0.25">
      <c r="M39023"/>
    </row>
    <row r="39024" spans="13:13" x14ac:dyDescent="0.25">
      <c r="M39024"/>
    </row>
    <row r="39025" spans="13:13" x14ac:dyDescent="0.25">
      <c r="M39025"/>
    </row>
    <row r="39026" spans="13:13" x14ac:dyDescent="0.25">
      <c r="M39026"/>
    </row>
    <row r="39027" spans="13:13" x14ac:dyDescent="0.25">
      <c r="M39027"/>
    </row>
    <row r="39028" spans="13:13" x14ac:dyDescent="0.25">
      <c r="M39028"/>
    </row>
    <row r="39029" spans="13:13" x14ac:dyDescent="0.25">
      <c r="M39029"/>
    </row>
    <row r="39030" spans="13:13" x14ac:dyDescent="0.25">
      <c r="M39030"/>
    </row>
    <row r="39031" spans="13:13" x14ac:dyDescent="0.25">
      <c r="M39031"/>
    </row>
    <row r="39032" spans="13:13" x14ac:dyDescent="0.25">
      <c r="M39032"/>
    </row>
    <row r="39033" spans="13:13" x14ac:dyDescent="0.25">
      <c r="M39033"/>
    </row>
    <row r="39034" spans="13:13" x14ac:dyDescent="0.25">
      <c r="M39034"/>
    </row>
    <row r="39035" spans="13:13" x14ac:dyDescent="0.25">
      <c r="M39035"/>
    </row>
    <row r="39036" spans="13:13" x14ac:dyDescent="0.25">
      <c r="M39036"/>
    </row>
    <row r="39037" spans="13:13" x14ac:dyDescent="0.25">
      <c r="M39037"/>
    </row>
    <row r="39038" spans="13:13" x14ac:dyDescent="0.25">
      <c r="M39038"/>
    </row>
    <row r="39039" spans="13:13" x14ac:dyDescent="0.25">
      <c r="M39039"/>
    </row>
    <row r="39040" spans="13:13" x14ac:dyDescent="0.25">
      <c r="M39040"/>
    </row>
    <row r="39041" spans="13:13" x14ac:dyDescent="0.25">
      <c r="M39041"/>
    </row>
    <row r="39042" spans="13:13" x14ac:dyDescent="0.25">
      <c r="M39042"/>
    </row>
    <row r="39043" spans="13:13" x14ac:dyDescent="0.25">
      <c r="M39043"/>
    </row>
    <row r="39044" spans="13:13" x14ac:dyDescent="0.25">
      <c r="M39044"/>
    </row>
    <row r="39045" spans="13:13" x14ac:dyDescent="0.25">
      <c r="M39045"/>
    </row>
    <row r="39046" spans="13:13" x14ac:dyDescent="0.25">
      <c r="M39046"/>
    </row>
    <row r="39047" spans="13:13" x14ac:dyDescent="0.25">
      <c r="M39047"/>
    </row>
    <row r="39048" spans="13:13" x14ac:dyDescent="0.25">
      <c r="M39048"/>
    </row>
    <row r="39049" spans="13:13" x14ac:dyDescent="0.25">
      <c r="M39049"/>
    </row>
    <row r="39050" spans="13:13" x14ac:dyDescent="0.25">
      <c r="M39050"/>
    </row>
    <row r="39051" spans="13:13" x14ac:dyDescent="0.25">
      <c r="M39051"/>
    </row>
    <row r="39052" spans="13:13" x14ac:dyDescent="0.25">
      <c r="M39052"/>
    </row>
    <row r="39053" spans="13:13" x14ac:dyDescent="0.25">
      <c r="M39053"/>
    </row>
    <row r="39054" spans="13:13" x14ac:dyDescent="0.25">
      <c r="M39054"/>
    </row>
    <row r="39055" spans="13:13" x14ac:dyDescent="0.25">
      <c r="M39055"/>
    </row>
    <row r="39056" spans="13:13" x14ac:dyDescent="0.25">
      <c r="M39056"/>
    </row>
    <row r="39057" spans="13:13" x14ac:dyDescent="0.25">
      <c r="M39057"/>
    </row>
    <row r="39058" spans="13:13" x14ac:dyDescent="0.25">
      <c r="M39058"/>
    </row>
    <row r="39059" spans="13:13" x14ac:dyDescent="0.25">
      <c r="M39059"/>
    </row>
    <row r="39060" spans="13:13" x14ac:dyDescent="0.25">
      <c r="M39060"/>
    </row>
    <row r="39061" spans="13:13" x14ac:dyDescent="0.25">
      <c r="M39061"/>
    </row>
    <row r="39062" spans="13:13" x14ac:dyDescent="0.25">
      <c r="M39062"/>
    </row>
    <row r="39063" spans="13:13" x14ac:dyDescent="0.25">
      <c r="M39063"/>
    </row>
    <row r="39064" spans="13:13" x14ac:dyDescent="0.25">
      <c r="M39064"/>
    </row>
    <row r="39065" spans="13:13" x14ac:dyDescent="0.25">
      <c r="M39065"/>
    </row>
    <row r="39066" spans="13:13" x14ac:dyDescent="0.25">
      <c r="M39066"/>
    </row>
    <row r="39067" spans="13:13" x14ac:dyDescent="0.25">
      <c r="M39067"/>
    </row>
    <row r="39068" spans="13:13" x14ac:dyDescent="0.25">
      <c r="M39068"/>
    </row>
    <row r="39069" spans="13:13" x14ac:dyDescent="0.25">
      <c r="M39069"/>
    </row>
    <row r="39070" spans="13:13" x14ac:dyDescent="0.25">
      <c r="M39070"/>
    </row>
    <row r="39071" spans="13:13" x14ac:dyDescent="0.25">
      <c r="M39071"/>
    </row>
    <row r="39072" spans="13:13" x14ac:dyDescent="0.25">
      <c r="M39072"/>
    </row>
    <row r="39073" spans="13:13" x14ac:dyDescent="0.25">
      <c r="M39073"/>
    </row>
    <row r="39074" spans="13:13" x14ac:dyDescent="0.25">
      <c r="M39074"/>
    </row>
    <row r="39075" spans="13:13" x14ac:dyDescent="0.25">
      <c r="M39075"/>
    </row>
    <row r="39076" spans="13:13" x14ac:dyDescent="0.25">
      <c r="M39076"/>
    </row>
    <row r="39077" spans="13:13" x14ac:dyDescent="0.25">
      <c r="M39077"/>
    </row>
    <row r="39078" spans="13:13" x14ac:dyDescent="0.25">
      <c r="M39078"/>
    </row>
    <row r="39079" spans="13:13" x14ac:dyDescent="0.25">
      <c r="M39079"/>
    </row>
    <row r="39080" spans="13:13" x14ac:dyDescent="0.25">
      <c r="M39080"/>
    </row>
    <row r="39081" spans="13:13" x14ac:dyDescent="0.25">
      <c r="M39081"/>
    </row>
    <row r="39082" spans="13:13" x14ac:dyDescent="0.25">
      <c r="M39082"/>
    </row>
    <row r="39083" spans="13:13" x14ac:dyDescent="0.25">
      <c r="M39083"/>
    </row>
    <row r="39084" spans="13:13" x14ac:dyDescent="0.25">
      <c r="M39084"/>
    </row>
    <row r="39085" spans="13:13" x14ac:dyDescent="0.25">
      <c r="M39085"/>
    </row>
    <row r="39086" spans="13:13" x14ac:dyDescent="0.25">
      <c r="M39086"/>
    </row>
    <row r="39087" spans="13:13" x14ac:dyDescent="0.25">
      <c r="M39087"/>
    </row>
    <row r="39088" spans="13:13" x14ac:dyDescent="0.25">
      <c r="M39088"/>
    </row>
    <row r="39089" spans="13:13" x14ac:dyDescent="0.25">
      <c r="M39089"/>
    </row>
    <row r="39090" spans="13:13" x14ac:dyDescent="0.25">
      <c r="M39090"/>
    </row>
    <row r="39091" spans="13:13" x14ac:dyDescent="0.25">
      <c r="M39091"/>
    </row>
    <row r="39092" spans="13:13" x14ac:dyDescent="0.25">
      <c r="M39092"/>
    </row>
    <row r="39093" spans="13:13" x14ac:dyDescent="0.25">
      <c r="M39093"/>
    </row>
    <row r="39094" spans="13:13" x14ac:dyDescent="0.25">
      <c r="M39094"/>
    </row>
    <row r="39095" spans="13:13" x14ac:dyDescent="0.25">
      <c r="M39095"/>
    </row>
    <row r="39096" spans="13:13" x14ac:dyDescent="0.25">
      <c r="M39096"/>
    </row>
    <row r="39097" spans="13:13" x14ac:dyDescent="0.25">
      <c r="M39097"/>
    </row>
    <row r="39098" spans="13:13" x14ac:dyDescent="0.25">
      <c r="M39098"/>
    </row>
    <row r="39099" spans="13:13" x14ac:dyDescent="0.25">
      <c r="M39099"/>
    </row>
    <row r="39100" spans="13:13" x14ac:dyDescent="0.25">
      <c r="M39100"/>
    </row>
    <row r="39101" spans="13:13" x14ac:dyDescent="0.25">
      <c r="M39101"/>
    </row>
    <row r="39102" spans="13:13" x14ac:dyDescent="0.25">
      <c r="M39102"/>
    </row>
    <row r="39103" spans="13:13" x14ac:dyDescent="0.25">
      <c r="M39103"/>
    </row>
    <row r="39104" spans="13:13" x14ac:dyDescent="0.25">
      <c r="M39104"/>
    </row>
    <row r="39105" spans="13:13" x14ac:dyDescent="0.25">
      <c r="M39105"/>
    </row>
    <row r="39106" spans="13:13" x14ac:dyDescent="0.25">
      <c r="M39106"/>
    </row>
    <row r="39107" spans="13:13" x14ac:dyDescent="0.25">
      <c r="M39107"/>
    </row>
    <row r="39108" spans="13:13" x14ac:dyDescent="0.25">
      <c r="M39108"/>
    </row>
    <row r="39109" spans="13:13" x14ac:dyDescent="0.25">
      <c r="M39109"/>
    </row>
    <row r="39110" spans="13:13" x14ac:dyDescent="0.25">
      <c r="M39110"/>
    </row>
    <row r="39111" spans="13:13" x14ac:dyDescent="0.25">
      <c r="M39111"/>
    </row>
    <row r="39112" spans="13:13" x14ac:dyDescent="0.25">
      <c r="M39112"/>
    </row>
    <row r="39113" spans="13:13" x14ac:dyDescent="0.25">
      <c r="M39113"/>
    </row>
    <row r="39114" spans="13:13" x14ac:dyDescent="0.25">
      <c r="M39114"/>
    </row>
    <row r="39115" spans="13:13" x14ac:dyDescent="0.25">
      <c r="M39115"/>
    </row>
    <row r="39116" spans="13:13" x14ac:dyDescent="0.25">
      <c r="M39116"/>
    </row>
    <row r="39117" spans="13:13" x14ac:dyDescent="0.25">
      <c r="M39117"/>
    </row>
    <row r="39118" spans="13:13" x14ac:dyDescent="0.25">
      <c r="M39118"/>
    </row>
    <row r="39119" spans="13:13" x14ac:dyDescent="0.25">
      <c r="M39119"/>
    </row>
    <row r="39120" spans="13:13" x14ac:dyDescent="0.25">
      <c r="M39120"/>
    </row>
    <row r="39121" spans="13:13" x14ac:dyDescent="0.25">
      <c r="M39121"/>
    </row>
    <row r="39122" spans="13:13" x14ac:dyDescent="0.25">
      <c r="M39122"/>
    </row>
    <row r="39123" spans="13:13" x14ac:dyDescent="0.25">
      <c r="M39123"/>
    </row>
    <row r="39124" spans="13:13" x14ac:dyDescent="0.25">
      <c r="M39124"/>
    </row>
    <row r="39125" spans="13:13" x14ac:dyDescent="0.25">
      <c r="M39125"/>
    </row>
    <row r="39126" spans="13:13" x14ac:dyDescent="0.25">
      <c r="M39126"/>
    </row>
    <row r="39127" spans="13:13" x14ac:dyDescent="0.25">
      <c r="M39127"/>
    </row>
    <row r="39128" spans="13:13" x14ac:dyDescent="0.25">
      <c r="M39128"/>
    </row>
    <row r="39129" spans="13:13" x14ac:dyDescent="0.25">
      <c r="M39129"/>
    </row>
    <row r="39130" spans="13:13" x14ac:dyDescent="0.25">
      <c r="M39130"/>
    </row>
    <row r="39131" spans="13:13" x14ac:dyDescent="0.25">
      <c r="M39131"/>
    </row>
    <row r="39132" spans="13:13" x14ac:dyDescent="0.25">
      <c r="M39132"/>
    </row>
    <row r="39133" spans="13:13" x14ac:dyDescent="0.25">
      <c r="M39133"/>
    </row>
    <row r="39134" spans="13:13" x14ac:dyDescent="0.25">
      <c r="M39134"/>
    </row>
    <row r="39135" spans="13:13" x14ac:dyDescent="0.25">
      <c r="M39135"/>
    </row>
    <row r="39136" spans="13:13" x14ac:dyDescent="0.25">
      <c r="M39136"/>
    </row>
    <row r="39137" spans="13:13" x14ac:dyDescent="0.25">
      <c r="M39137"/>
    </row>
    <row r="39138" spans="13:13" x14ac:dyDescent="0.25">
      <c r="M39138"/>
    </row>
    <row r="39139" spans="13:13" x14ac:dyDescent="0.25">
      <c r="M39139"/>
    </row>
    <row r="39140" spans="13:13" x14ac:dyDescent="0.25">
      <c r="M39140"/>
    </row>
    <row r="39141" spans="13:13" x14ac:dyDescent="0.25">
      <c r="M39141"/>
    </row>
    <row r="39142" spans="13:13" x14ac:dyDescent="0.25">
      <c r="M39142"/>
    </row>
    <row r="39143" spans="13:13" x14ac:dyDescent="0.25">
      <c r="M39143"/>
    </row>
    <row r="39144" spans="13:13" x14ac:dyDescent="0.25">
      <c r="M39144"/>
    </row>
    <row r="39145" spans="13:13" x14ac:dyDescent="0.25">
      <c r="M39145"/>
    </row>
    <row r="39146" spans="13:13" x14ac:dyDescent="0.25">
      <c r="M39146"/>
    </row>
    <row r="39147" spans="13:13" x14ac:dyDescent="0.25">
      <c r="M39147"/>
    </row>
    <row r="39148" spans="13:13" x14ac:dyDescent="0.25">
      <c r="M39148"/>
    </row>
    <row r="39149" spans="13:13" x14ac:dyDescent="0.25">
      <c r="M39149"/>
    </row>
    <row r="39150" spans="13:13" x14ac:dyDescent="0.25">
      <c r="M39150"/>
    </row>
    <row r="39151" spans="13:13" x14ac:dyDescent="0.25">
      <c r="M39151"/>
    </row>
    <row r="39152" spans="13:13" x14ac:dyDescent="0.25">
      <c r="M39152"/>
    </row>
    <row r="39153" spans="13:13" x14ac:dyDescent="0.25">
      <c r="M39153"/>
    </row>
    <row r="39154" spans="13:13" x14ac:dyDescent="0.25">
      <c r="M39154"/>
    </row>
    <row r="39155" spans="13:13" x14ac:dyDescent="0.25">
      <c r="M39155"/>
    </row>
    <row r="39156" spans="13:13" x14ac:dyDescent="0.25">
      <c r="M39156"/>
    </row>
    <row r="39157" spans="13:13" x14ac:dyDescent="0.25">
      <c r="M39157"/>
    </row>
    <row r="39158" spans="13:13" x14ac:dyDescent="0.25">
      <c r="M39158"/>
    </row>
    <row r="39159" spans="13:13" x14ac:dyDescent="0.25">
      <c r="M39159"/>
    </row>
    <row r="39160" spans="13:13" x14ac:dyDescent="0.25">
      <c r="M39160"/>
    </row>
    <row r="39161" spans="13:13" x14ac:dyDescent="0.25">
      <c r="M39161"/>
    </row>
    <row r="39162" spans="13:13" x14ac:dyDescent="0.25">
      <c r="M39162"/>
    </row>
    <row r="39163" spans="13:13" x14ac:dyDescent="0.25">
      <c r="M39163"/>
    </row>
    <row r="39164" spans="13:13" x14ac:dyDescent="0.25">
      <c r="M39164"/>
    </row>
    <row r="39165" spans="13:13" x14ac:dyDescent="0.25">
      <c r="M39165"/>
    </row>
    <row r="39166" spans="13:13" x14ac:dyDescent="0.25">
      <c r="M39166"/>
    </row>
    <row r="39167" spans="13:13" x14ac:dyDescent="0.25">
      <c r="M39167"/>
    </row>
    <row r="39168" spans="13:13" x14ac:dyDescent="0.25">
      <c r="M39168"/>
    </row>
    <row r="39169" spans="13:13" x14ac:dyDescent="0.25">
      <c r="M39169"/>
    </row>
    <row r="39170" spans="13:13" x14ac:dyDescent="0.25">
      <c r="M39170"/>
    </row>
    <row r="39171" spans="13:13" x14ac:dyDescent="0.25">
      <c r="M39171"/>
    </row>
    <row r="39172" spans="13:13" x14ac:dyDescent="0.25">
      <c r="M39172"/>
    </row>
    <row r="39173" spans="13:13" x14ac:dyDescent="0.25">
      <c r="M39173"/>
    </row>
    <row r="39174" spans="13:13" x14ac:dyDescent="0.25">
      <c r="M39174"/>
    </row>
    <row r="39175" spans="13:13" x14ac:dyDescent="0.25">
      <c r="M39175"/>
    </row>
    <row r="39176" spans="13:13" x14ac:dyDescent="0.25">
      <c r="M39176"/>
    </row>
    <row r="39177" spans="13:13" x14ac:dyDescent="0.25">
      <c r="M39177"/>
    </row>
    <row r="39178" spans="13:13" x14ac:dyDescent="0.25">
      <c r="M39178"/>
    </row>
    <row r="39179" spans="13:13" x14ac:dyDescent="0.25">
      <c r="M39179"/>
    </row>
    <row r="39180" spans="13:13" x14ac:dyDescent="0.25">
      <c r="M39180"/>
    </row>
    <row r="39181" spans="13:13" x14ac:dyDescent="0.25">
      <c r="M39181"/>
    </row>
    <row r="39182" spans="13:13" x14ac:dyDescent="0.25">
      <c r="M39182"/>
    </row>
    <row r="39183" spans="13:13" x14ac:dyDescent="0.25">
      <c r="M39183"/>
    </row>
    <row r="39184" spans="13:13" x14ac:dyDescent="0.25">
      <c r="M39184"/>
    </row>
    <row r="39185" spans="13:13" x14ac:dyDescent="0.25">
      <c r="M39185"/>
    </row>
    <row r="39186" spans="13:13" x14ac:dyDescent="0.25">
      <c r="M39186"/>
    </row>
    <row r="39187" spans="13:13" x14ac:dyDescent="0.25">
      <c r="M39187"/>
    </row>
    <row r="39188" spans="13:13" x14ac:dyDescent="0.25">
      <c r="M39188"/>
    </row>
    <row r="39189" spans="13:13" x14ac:dyDescent="0.25">
      <c r="M39189"/>
    </row>
    <row r="39190" spans="13:13" x14ac:dyDescent="0.25">
      <c r="M39190"/>
    </row>
    <row r="39191" spans="13:13" x14ac:dyDescent="0.25">
      <c r="M39191"/>
    </row>
    <row r="39192" spans="13:13" x14ac:dyDescent="0.25">
      <c r="M39192"/>
    </row>
    <row r="39193" spans="13:13" x14ac:dyDescent="0.25">
      <c r="M39193"/>
    </row>
    <row r="39194" spans="13:13" x14ac:dyDescent="0.25">
      <c r="M39194"/>
    </row>
    <row r="39195" spans="13:13" x14ac:dyDescent="0.25">
      <c r="M39195"/>
    </row>
    <row r="39196" spans="13:13" x14ac:dyDescent="0.25">
      <c r="M39196"/>
    </row>
    <row r="39197" spans="13:13" x14ac:dyDescent="0.25">
      <c r="M39197"/>
    </row>
    <row r="39198" spans="13:13" x14ac:dyDescent="0.25">
      <c r="M39198"/>
    </row>
    <row r="39199" spans="13:13" x14ac:dyDescent="0.25">
      <c r="M39199"/>
    </row>
    <row r="39200" spans="13:13" x14ac:dyDescent="0.25">
      <c r="M39200"/>
    </row>
    <row r="39201" spans="13:13" x14ac:dyDescent="0.25">
      <c r="M39201"/>
    </row>
    <row r="39202" spans="13:13" x14ac:dyDescent="0.25">
      <c r="M39202"/>
    </row>
    <row r="39203" spans="13:13" x14ac:dyDescent="0.25">
      <c r="M39203"/>
    </row>
    <row r="39204" spans="13:13" x14ac:dyDescent="0.25">
      <c r="M39204"/>
    </row>
    <row r="39205" spans="13:13" x14ac:dyDescent="0.25">
      <c r="M39205"/>
    </row>
    <row r="39206" spans="13:13" x14ac:dyDescent="0.25">
      <c r="M39206"/>
    </row>
    <row r="39207" spans="13:13" x14ac:dyDescent="0.25">
      <c r="M39207"/>
    </row>
    <row r="39208" spans="13:13" x14ac:dyDescent="0.25">
      <c r="M39208"/>
    </row>
    <row r="39209" spans="13:13" x14ac:dyDescent="0.25">
      <c r="M39209"/>
    </row>
    <row r="39210" spans="13:13" x14ac:dyDescent="0.25">
      <c r="M39210"/>
    </row>
    <row r="39211" spans="13:13" x14ac:dyDescent="0.25">
      <c r="M39211"/>
    </row>
    <row r="39212" spans="13:13" x14ac:dyDescent="0.25">
      <c r="M39212"/>
    </row>
    <row r="39213" spans="13:13" x14ac:dyDescent="0.25">
      <c r="M39213"/>
    </row>
    <row r="39214" spans="13:13" x14ac:dyDescent="0.25">
      <c r="M39214"/>
    </row>
    <row r="39215" spans="13:13" x14ac:dyDescent="0.25">
      <c r="M39215"/>
    </row>
    <row r="39216" spans="13:13" x14ac:dyDescent="0.25">
      <c r="M39216"/>
    </row>
    <row r="39217" spans="13:13" x14ac:dyDescent="0.25">
      <c r="M39217"/>
    </row>
    <row r="39218" spans="13:13" x14ac:dyDescent="0.25">
      <c r="M39218"/>
    </row>
    <row r="39219" spans="13:13" x14ac:dyDescent="0.25">
      <c r="M39219"/>
    </row>
    <row r="39220" spans="13:13" x14ac:dyDescent="0.25">
      <c r="M39220"/>
    </row>
    <row r="39221" spans="13:13" x14ac:dyDescent="0.25">
      <c r="M39221"/>
    </row>
    <row r="39222" spans="13:13" x14ac:dyDescent="0.25">
      <c r="M39222"/>
    </row>
    <row r="39223" spans="13:13" x14ac:dyDescent="0.25">
      <c r="M39223"/>
    </row>
    <row r="39224" spans="13:13" x14ac:dyDescent="0.25">
      <c r="M39224"/>
    </row>
    <row r="39225" spans="13:13" x14ac:dyDescent="0.25">
      <c r="M39225"/>
    </row>
    <row r="39226" spans="13:13" x14ac:dyDescent="0.25">
      <c r="M39226"/>
    </row>
    <row r="39227" spans="13:13" x14ac:dyDescent="0.25">
      <c r="M39227"/>
    </row>
    <row r="39228" spans="13:13" x14ac:dyDescent="0.25">
      <c r="M39228"/>
    </row>
    <row r="39229" spans="13:13" x14ac:dyDescent="0.25">
      <c r="M39229"/>
    </row>
    <row r="39230" spans="13:13" x14ac:dyDescent="0.25">
      <c r="M39230"/>
    </row>
    <row r="39231" spans="13:13" x14ac:dyDescent="0.25">
      <c r="M39231"/>
    </row>
    <row r="39232" spans="13:13" x14ac:dyDescent="0.25">
      <c r="M39232"/>
    </row>
    <row r="39233" spans="13:13" x14ac:dyDescent="0.25">
      <c r="M39233"/>
    </row>
    <row r="39234" spans="13:13" x14ac:dyDescent="0.25">
      <c r="M39234"/>
    </row>
    <row r="39235" spans="13:13" x14ac:dyDescent="0.25">
      <c r="M39235"/>
    </row>
    <row r="39236" spans="13:13" x14ac:dyDescent="0.25">
      <c r="M39236"/>
    </row>
    <row r="39237" spans="13:13" x14ac:dyDescent="0.25">
      <c r="M39237"/>
    </row>
    <row r="39238" spans="13:13" x14ac:dyDescent="0.25">
      <c r="M39238"/>
    </row>
    <row r="39239" spans="13:13" x14ac:dyDescent="0.25">
      <c r="M39239"/>
    </row>
    <row r="39240" spans="13:13" x14ac:dyDescent="0.25">
      <c r="M39240"/>
    </row>
    <row r="39241" spans="13:13" x14ac:dyDescent="0.25">
      <c r="M39241"/>
    </row>
    <row r="39242" spans="13:13" x14ac:dyDescent="0.25">
      <c r="M39242"/>
    </row>
    <row r="39243" spans="13:13" x14ac:dyDescent="0.25">
      <c r="M39243"/>
    </row>
    <row r="39244" spans="13:13" x14ac:dyDescent="0.25">
      <c r="M39244"/>
    </row>
    <row r="39245" spans="13:13" x14ac:dyDescent="0.25">
      <c r="M39245"/>
    </row>
    <row r="39246" spans="13:13" x14ac:dyDescent="0.25">
      <c r="M39246"/>
    </row>
    <row r="39247" spans="13:13" x14ac:dyDescent="0.25">
      <c r="M39247"/>
    </row>
    <row r="39248" spans="13:13" x14ac:dyDescent="0.25">
      <c r="M39248"/>
    </row>
    <row r="39249" spans="13:13" x14ac:dyDescent="0.25">
      <c r="M39249"/>
    </row>
    <row r="39250" spans="13:13" x14ac:dyDescent="0.25">
      <c r="M39250"/>
    </row>
    <row r="39251" spans="13:13" x14ac:dyDescent="0.25">
      <c r="M39251"/>
    </row>
    <row r="39252" spans="13:13" x14ac:dyDescent="0.25">
      <c r="M39252"/>
    </row>
    <row r="39253" spans="13:13" x14ac:dyDescent="0.25">
      <c r="M39253"/>
    </row>
    <row r="39254" spans="13:13" x14ac:dyDescent="0.25">
      <c r="M39254"/>
    </row>
    <row r="39255" spans="13:13" x14ac:dyDescent="0.25">
      <c r="M39255"/>
    </row>
    <row r="39256" spans="13:13" x14ac:dyDescent="0.25">
      <c r="M39256"/>
    </row>
    <row r="39257" spans="13:13" x14ac:dyDescent="0.25">
      <c r="M39257"/>
    </row>
    <row r="39258" spans="13:13" x14ac:dyDescent="0.25">
      <c r="M39258"/>
    </row>
    <row r="39259" spans="13:13" x14ac:dyDescent="0.25">
      <c r="M39259"/>
    </row>
    <row r="39260" spans="13:13" x14ac:dyDescent="0.25">
      <c r="M39260"/>
    </row>
    <row r="39261" spans="13:13" x14ac:dyDescent="0.25">
      <c r="M39261"/>
    </row>
    <row r="39262" spans="13:13" x14ac:dyDescent="0.25">
      <c r="M39262"/>
    </row>
    <row r="39263" spans="13:13" x14ac:dyDescent="0.25">
      <c r="M39263"/>
    </row>
    <row r="39264" spans="13:13" x14ac:dyDescent="0.25">
      <c r="M39264"/>
    </row>
    <row r="39265" spans="13:13" x14ac:dyDescent="0.25">
      <c r="M39265"/>
    </row>
    <row r="39266" spans="13:13" x14ac:dyDescent="0.25">
      <c r="M39266"/>
    </row>
    <row r="39267" spans="13:13" x14ac:dyDescent="0.25">
      <c r="M39267"/>
    </row>
    <row r="39268" spans="13:13" x14ac:dyDescent="0.25">
      <c r="M39268"/>
    </row>
    <row r="39269" spans="13:13" x14ac:dyDescent="0.25">
      <c r="M39269"/>
    </row>
    <row r="39270" spans="13:13" x14ac:dyDescent="0.25">
      <c r="M39270"/>
    </row>
    <row r="39271" spans="13:13" x14ac:dyDescent="0.25">
      <c r="M39271"/>
    </row>
    <row r="39272" spans="13:13" x14ac:dyDescent="0.25">
      <c r="M39272"/>
    </row>
    <row r="39273" spans="13:13" x14ac:dyDescent="0.25">
      <c r="M39273"/>
    </row>
    <row r="39274" spans="13:13" x14ac:dyDescent="0.25">
      <c r="M39274"/>
    </row>
    <row r="39275" spans="13:13" x14ac:dyDescent="0.25">
      <c r="M39275"/>
    </row>
    <row r="39276" spans="13:13" x14ac:dyDescent="0.25">
      <c r="M39276"/>
    </row>
    <row r="39277" spans="13:13" x14ac:dyDescent="0.25">
      <c r="M39277"/>
    </row>
    <row r="39278" spans="13:13" x14ac:dyDescent="0.25">
      <c r="M39278"/>
    </row>
    <row r="39279" spans="13:13" x14ac:dyDescent="0.25">
      <c r="M39279"/>
    </row>
    <row r="39280" spans="13:13" x14ac:dyDescent="0.25">
      <c r="M39280"/>
    </row>
    <row r="39281" spans="13:13" x14ac:dyDescent="0.25">
      <c r="M39281"/>
    </row>
    <row r="39282" spans="13:13" x14ac:dyDescent="0.25">
      <c r="M39282"/>
    </row>
    <row r="39283" spans="13:13" x14ac:dyDescent="0.25">
      <c r="M39283"/>
    </row>
    <row r="39284" spans="13:13" x14ac:dyDescent="0.25">
      <c r="M39284"/>
    </row>
    <row r="39285" spans="13:13" x14ac:dyDescent="0.25">
      <c r="M39285"/>
    </row>
    <row r="39286" spans="13:13" x14ac:dyDescent="0.25">
      <c r="M39286"/>
    </row>
    <row r="39287" spans="13:13" x14ac:dyDescent="0.25">
      <c r="M39287"/>
    </row>
    <row r="39288" spans="13:13" x14ac:dyDescent="0.25">
      <c r="M39288"/>
    </row>
    <row r="39289" spans="13:13" x14ac:dyDescent="0.25">
      <c r="M39289"/>
    </row>
    <row r="39290" spans="13:13" x14ac:dyDescent="0.25">
      <c r="M39290"/>
    </row>
    <row r="39291" spans="13:13" x14ac:dyDescent="0.25">
      <c r="M39291"/>
    </row>
    <row r="39292" spans="13:13" x14ac:dyDescent="0.25">
      <c r="M39292"/>
    </row>
    <row r="39293" spans="13:13" x14ac:dyDescent="0.25">
      <c r="M39293"/>
    </row>
    <row r="39294" spans="13:13" x14ac:dyDescent="0.25">
      <c r="M39294"/>
    </row>
    <row r="39295" spans="13:13" x14ac:dyDescent="0.25">
      <c r="M39295"/>
    </row>
    <row r="39296" spans="13:13" x14ac:dyDescent="0.25">
      <c r="M39296"/>
    </row>
    <row r="39297" spans="13:13" x14ac:dyDescent="0.25">
      <c r="M39297"/>
    </row>
    <row r="39298" spans="13:13" x14ac:dyDescent="0.25">
      <c r="M39298"/>
    </row>
    <row r="39299" spans="13:13" x14ac:dyDescent="0.25">
      <c r="M39299"/>
    </row>
    <row r="39300" spans="13:13" x14ac:dyDescent="0.25">
      <c r="M39300"/>
    </row>
    <row r="39301" spans="13:13" x14ac:dyDescent="0.25">
      <c r="M39301"/>
    </row>
    <row r="39302" spans="13:13" x14ac:dyDescent="0.25">
      <c r="M39302"/>
    </row>
    <row r="39303" spans="13:13" x14ac:dyDescent="0.25">
      <c r="M39303"/>
    </row>
    <row r="39304" spans="13:13" x14ac:dyDescent="0.25">
      <c r="M39304"/>
    </row>
    <row r="39305" spans="13:13" x14ac:dyDescent="0.25">
      <c r="M39305"/>
    </row>
    <row r="39306" spans="13:13" x14ac:dyDescent="0.25">
      <c r="M39306"/>
    </row>
    <row r="39307" spans="13:13" x14ac:dyDescent="0.25">
      <c r="M39307"/>
    </row>
    <row r="39308" spans="13:13" x14ac:dyDescent="0.25">
      <c r="M39308"/>
    </row>
    <row r="39309" spans="13:13" x14ac:dyDescent="0.25">
      <c r="M39309"/>
    </row>
    <row r="39310" spans="13:13" x14ac:dyDescent="0.25">
      <c r="M39310"/>
    </row>
    <row r="39311" spans="13:13" x14ac:dyDescent="0.25">
      <c r="M39311"/>
    </row>
    <row r="39312" spans="13:13" x14ac:dyDescent="0.25">
      <c r="M39312"/>
    </row>
    <row r="39313" spans="13:13" x14ac:dyDescent="0.25">
      <c r="M39313"/>
    </row>
    <row r="39314" spans="13:13" x14ac:dyDescent="0.25">
      <c r="M39314"/>
    </row>
    <row r="39315" spans="13:13" x14ac:dyDescent="0.25">
      <c r="M39315"/>
    </row>
    <row r="39316" spans="13:13" x14ac:dyDescent="0.25">
      <c r="M39316"/>
    </row>
    <row r="39317" spans="13:13" x14ac:dyDescent="0.25">
      <c r="M39317"/>
    </row>
    <row r="39318" spans="13:13" x14ac:dyDescent="0.25">
      <c r="M39318"/>
    </row>
    <row r="39319" spans="13:13" x14ac:dyDescent="0.25">
      <c r="M39319"/>
    </row>
    <row r="39320" spans="13:13" x14ac:dyDescent="0.25">
      <c r="M39320"/>
    </row>
    <row r="39321" spans="13:13" x14ac:dyDescent="0.25">
      <c r="M39321"/>
    </row>
    <row r="39322" spans="13:13" x14ac:dyDescent="0.25">
      <c r="M39322"/>
    </row>
    <row r="39323" spans="13:13" x14ac:dyDescent="0.25">
      <c r="M39323"/>
    </row>
    <row r="39324" spans="13:13" x14ac:dyDescent="0.25">
      <c r="M39324"/>
    </row>
    <row r="39325" spans="13:13" x14ac:dyDescent="0.25">
      <c r="M39325"/>
    </row>
    <row r="39326" spans="13:13" x14ac:dyDescent="0.25">
      <c r="M39326"/>
    </row>
    <row r="39327" spans="13:13" x14ac:dyDescent="0.25">
      <c r="M39327"/>
    </row>
    <row r="39328" spans="13:13" x14ac:dyDescent="0.25">
      <c r="M39328"/>
    </row>
    <row r="39329" spans="13:13" x14ac:dyDescent="0.25">
      <c r="M39329"/>
    </row>
    <row r="39330" spans="13:13" x14ac:dyDescent="0.25">
      <c r="M39330"/>
    </row>
    <row r="39331" spans="13:13" x14ac:dyDescent="0.25">
      <c r="M39331"/>
    </row>
    <row r="39332" spans="13:13" x14ac:dyDescent="0.25">
      <c r="M39332"/>
    </row>
    <row r="39333" spans="13:13" x14ac:dyDescent="0.25">
      <c r="M39333"/>
    </row>
    <row r="39334" spans="13:13" x14ac:dyDescent="0.25">
      <c r="M39334"/>
    </row>
    <row r="39335" spans="13:13" x14ac:dyDescent="0.25">
      <c r="M39335"/>
    </row>
    <row r="39336" spans="13:13" x14ac:dyDescent="0.25">
      <c r="M39336"/>
    </row>
    <row r="39337" spans="13:13" x14ac:dyDescent="0.25">
      <c r="M39337"/>
    </row>
    <row r="39338" spans="13:13" x14ac:dyDescent="0.25">
      <c r="M39338"/>
    </row>
    <row r="39339" spans="13:13" x14ac:dyDescent="0.25">
      <c r="M39339"/>
    </row>
    <row r="39340" spans="13:13" x14ac:dyDescent="0.25">
      <c r="M39340"/>
    </row>
    <row r="39341" spans="13:13" x14ac:dyDescent="0.25">
      <c r="M39341"/>
    </row>
    <row r="39342" spans="13:13" x14ac:dyDescent="0.25">
      <c r="M39342"/>
    </row>
    <row r="39343" spans="13:13" x14ac:dyDescent="0.25">
      <c r="M39343"/>
    </row>
    <row r="39344" spans="13:13" x14ac:dyDescent="0.25">
      <c r="M39344"/>
    </row>
    <row r="39345" spans="13:13" x14ac:dyDescent="0.25">
      <c r="M39345"/>
    </row>
    <row r="39346" spans="13:13" x14ac:dyDescent="0.25">
      <c r="M39346"/>
    </row>
    <row r="39347" spans="13:13" x14ac:dyDescent="0.25">
      <c r="M39347"/>
    </row>
    <row r="39348" spans="13:13" x14ac:dyDescent="0.25">
      <c r="M39348"/>
    </row>
    <row r="39349" spans="13:13" x14ac:dyDescent="0.25">
      <c r="M39349"/>
    </row>
    <row r="39350" spans="13:13" x14ac:dyDescent="0.25">
      <c r="M39350"/>
    </row>
    <row r="39351" spans="13:13" x14ac:dyDescent="0.25">
      <c r="M39351"/>
    </row>
    <row r="39352" spans="13:13" x14ac:dyDescent="0.25">
      <c r="M39352"/>
    </row>
    <row r="39353" spans="13:13" x14ac:dyDescent="0.25">
      <c r="M39353"/>
    </row>
    <row r="39354" spans="13:13" x14ac:dyDescent="0.25">
      <c r="M39354"/>
    </row>
    <row r="39355" spans="13:13" x14ac:dyDescent="0.25">
      <c r="M39355"/>
    </row>
    <row r="39356" spans="13:13" x14ac:dyDescent="0.25">
      <c r="M39356"/>
    </row>
    <row r="39357" spans="13:13" x14ac:dyDescent="0.25">
      <c r="M39357"/>
    </row>
    <row r="39358" spans="13:13" x14ac:dyDescent="0.25">
      <c r="M39358"/>
    </row>
    <row r="39359" spans="13:13" x14ac:dyDescent="0.25">
      <c r="M39359"/>
    </row>
    <row r="39360" spans="13:13" x14ac:dyDescent="0.25">
      <c r="M39360"/>
    </row>
    <row r="39361" spans="13:13" x14ac:dyDescent="0.25">
      <c r="M39361"/>
    </row>
    <row r="39362" spans="13:13" x14ac:dyDescent="0.25">
      <c r="M39362"/>
    </row>
    <row r="39363" spans="13:13" x14ac:dyDescent="0.25">
      <c r="M39363"/>
    </row>
    <row r="39364" spans="13:13" x14ac:dyDescent="0.25">
      <c r="M39364"/>
    </row>
    <row r="39365" spans="13:13" x14ac:dyDescent="0.25">
      <c r="M39365"/>
    </row>
    <row r="39366" spans="13:13" x14ac:dyDescent="0.25">
      <c r="M39366"/>
    </row>
    <row r="39367" spans="13:13" x14ac:dyDescent="0.25">
      <c r="M39367"/>
    </row>
    <row r="39368" spans="13:13" x14ac:dyDescent="0.25">
      <c r="M39368"/>
    </row>
    <row r="39369" spans="13:13" x14ac:dyDescent="0.25">
      <c r="M39369"/>
    </row>
    <row r="39370" spans="13:13" x14ac:dyDescent="0.25">
      <c r="M39370"/>
    </row>
    <row r="39371" spans="13:13" x14ac:dyDescent="0.25">
      <c r="M39371"/>
    </row>
    <row r="39372" spans="13:13" x14ac:dyDescent="0.25">
      <c r="M39372"/>
    </row>
    <row r="39373" spans="13:13" x14ac:dyDescent="0.25">
      <c r="M39373"/>
    </row>
    <row r="39374" spans="13:13" x14ac:dyDescent="0.25">
      <c r="M39374"/>
    </row>
    <row r="39375" spans="13:13" x14ac:dyDescent="0.25">
      <c r="M39375"/>
    </row>
    <row r="39376" spans="13:13" x14ac:dyDescent="0.25">
      <c r="M39376"/>
    </row>
    <row r="39377" spans="13:13" x14ac:dyDescent="0.25">
      <c r="M39377"/>
    </row>
    <row r="39378" spans="13:13" x14ac:dyDescent="0.25">
      <c r="M39378"/>
    </row>
    <row r="39379" spans="13:13" x14ac:dyDescent="0.25">
      <c r="M39379"/>
    </row>
    <row r="39380" spans="13:13" x14ac:dyDescent="0.25">
      <c r="M39380"/>
    </row>
    <row r="39381" spans="13:13" x14ac:dyDescent="0.25">
      <c r="M39381"/>
    </row>
    <row r="39382" spans="13:13" x14ac:dyDescent="0.25">
      <c r="M39382"/>
    </row>
    <row r="39383" spans="13:13" x14ac:dyDescent="0.25">
      <c r="M39383"/>
    </row>
    <row r="39384" spans="13:13" x14ac:dyDescent="0.25">
      <c r="M39384"/>
    </row>
    <row r="39385" spans="13:13" x14ac:dyDescent="0.25">
      <c r="M39385"/>
    </row>
    <row r="39386" spans="13:13" x14ac:dyDescent="0.25">
      <c r="M39386"/>
    </row>
    <row r="39387" spans="13:13" x14ac:dyDescent="0.25">
      <c r="M39387"/>
    </row>
    <row r="39388" spans="13:13" x14ac:dyDescent="0.25">
      <c r="M39388"/>
    </row>
    <row r="39389" spans="13:13" x14ac:dyDescent="0.25">
      <c r="M39389"/>
    </row>
    <row r="39390" spans="13:13" x14ac:dyDescent="0.25">
      <c r="M39390"/>
    </row>
    <row r="39391" spans="13:13" x14ac:dyDescent="0.25">
      <c r="M39391"/>
    </row>
    <row r="39392" spans="13:13" x14ac:dyDescent="0.25">
      <c r="M39392"/>
    </row>
    <row r="39393" spans="13:13" x14ac:dyDescent="0.25">
      <c r="M39393"/>
    </row>
    <row r="39394" spans="13:13" x14ac:dyDescent="0.25">
      <c r="M39394"/>
    </row>
    <row r="39395" spans="13:13" x14ac:dyDescent="0.25">
      <c r="M39395"/>
    </row>
    <row r="39396" spans="13:13" x14ac:dyDescent="0.25">
      <c r="M39396"/>
    </row>
    <row r="39397" spans="13:13" x14ac:dyDescent="0.25">
      <c r="M39397"/>
    </row>
    <row r="39398" spans="13:13" x14ac:dyDescent="0.25">
      <c r="M39398"/>
    </row>
    <row r="39399" spans="13:13" x14ac:dyDescent="0.25">
      <c r="M39399"/>
    </row>
    <row r="39400" spans="13:13" x14ac:dyDescent="0.25">
      <c r="M39400"/>
    </row>
    <row r="39401" spans="13:13" x14ac:dyDescent="0.25">
      <c r="M39401"/>
    </row>
    <row r="39402" spans="13:13" x14ac:dyDescent="0.25">
      <c r="M39402"/>
    </row>
    <row r="39403" spans="13:13" x14ac:dyDescent="0.25">
      <c r="M39403"/>
    </row>
    <row r="39404" spans="13:13" x14ac:dyDescent="0.25">
      <c r="M39404"/>
    </row>
    <row r="39405" spans="13:13" x14ac:dyDescent="0.25">
      <c r="M39405"/>
    </row>
    <row r="39406" spans="13:13" x14ac:dyDescent="0.25">
      <c r="M39406"/>
    </row>
    <row r="39407" spans="13:13" x14ac:dyDescent="0.25">
      <c r="M39407"/>
    </row>
    <row r="39408" spans="13:13" x14ac:dyDescent="0.25">
      <c r="M39408"/>
    </row>
    <row r="39409" spans="13:13" x14ac:dyDescent="0.25">
      <c r="M39409"/>
    </row>
    <row r="39410" spans="13:13" x14ac:dyDescent="0.25">
      <c r="M39410"/>
    </row>
    <row r="39411" spans="13:13" x14ac:dyDescent="0.25">
      <c r="M39411"/>
    </row>
    <row r="39412" spans="13:13" x14ac:dyDescent="0.25">
      <c r="M39412"/>
    </row>
    <row r="39413" spans="13:13" x14ac:dyDescent="0.25">
      <c r="M39413"/>
    </row>
    <row r="39414" spans="13:13" x14ac:dyDescent="0.25">
      <c r="M39414"/>
    </row>
    <row r="39415" spans="13:13" x14ac:dyDescent="0.25">
      <c r="M39415"/>
    </row>
    <row r="39416" spans="13:13" x14ac:dyDescent="0.25">
      <c r="M39416"/>
    </row>
    <row r="39417" spans="13:13" x14ac:dyDescent="0.25">
      <c r="M39417"/>
    </row>
    <row r="39418" spans="13:13" x14ac:dyDescent="0.25">
      <c r="M39418"/>
    </row>
    <row r="39419" spans="13:13" x14ac:dyDescent="0.25">
      <c r="M39419"/>
    </row>
    <row r="39420" spans="13:13" x14ac:dyDescent="0.25">
      <c r="M39420"/>
    </row>
    <row r="39421" spans="13:13" x14ac:dyDescent="0.25">
      <c r="M39421"/>
    </row>
    <row r="39422" spans="13:13" x14ac:dyDescent="0.25">
      <c r="M39422"/>
    </row>
    <row r="39423" spans="13:13" x14ac:dyDescent="0.25">
      <c r="M39423"/>
    </row>
    <row r="39424" spans="13:13" x14ac:dyDescent="0.25">
      <c r="M39424"/>
    </row>
    <row r="39425" spans="13:13" x14ac:dyDescent="0.25">
      <c r="M39425"/>
    </row>
    <row r="39426" spans="13:13" x14ac:dyDescent="0.25">
      <c r="M39426"/>
    </row>
    <row r="39427" spans="13:13" x14ac:dyDescent="0.25">
      <c r="M39427"/>
    </row>
    <row r="39428" spans="13:13" x14ac:dyDescent="0.25">
      <c r="M39428"/>
    </row>
    <row r="39429" spans="13:13" x14ac:dyDescent="0.25">
      <c r="M39429"/>
    </row>
    <row r="39430" spans="13:13" x14ac:dyDescent="0.25">
      <c r="M39430"/>
    </row>
    <row r="39431" spans="13:13" x14ac:dyDescent="0.25">
      <c r="M39431"/>
    </row>
    <row r="39432" spans="13:13" x14ac:dyDescent="0.25">
      <c r="M39432"/>
    </row>
    <row r="39433" spans="13:13" x14ac:dyDescent="0.25">
      <c r="M39433"/>
    </row>
    <row r="39434" spans="13:13" x14ac:dyDescent="0.25">
      <c r="M39434"/>
    </row>
    <row r="39435" spans="13:13" x14ac:dyDescent="0.25">
      <c r="M39435"/>
    </row>
    <row r="39436" spans="13:13" x14ac:dyDescent="0.25">
      <c r="M39436"/>
    </row>
    <row r="39437" spans="13:13" x14ac:dyDescent="0.25">
      <c r="M39437"/>
    </row>
    <row r="39438" spans="13:13" x14ac:dyDescent="0.25">
      <c r="M39438"/>
    </row>
    <row r="39439" spans="13:13" x14ac:dyDescent="0.25">
      <c r="M39439"/>
    </row>
    <row r="39440" spans="13:13" x14ac:dyDescent="0.25">
      <c r="M39440"/>
    </row>
    <row r="39441" spans="13:13" x14ac:dyDescent="0.25">
      <c r="M39441"/>
    </row>
    <row r="39442" spans="13:13" x14ac:dyDescent="0.25">
      <c r="M39442"/>
    </row>
    <row r="39443" spans="13:13" x14ac:dyDescent="0.25">
      <c r="M39443"/>
    </row>
    <row r="39444" spans="13:13" x14ac:dyDescent="0.25">
      <c r="M39444"/>
    </row>
    <row r="39445" spans="13:13" x14ac:dyDescent="0.25">
      <c r="M39445"/>
    </row>
    <row r="39446" spans="13:13" x14ac:dyDescent="0.25">
      <c r="M39446"/>
    </row>
    <row r="39447" spans="13:13" x14ac:dyDescent="0.25">
      <c r="M39447"/>
    </row>
    <row r="39448" spans="13:13" x14ac:dyDescent="0.25">
      <c r="M39448"/>
    </row>
    <row r="39449" spans="13:13" x14ac:dyDescent="0.25">
      <c r="M39449"/>
    </row>
    <row r="39450" spans="13:13" x14ac:dyDescent="0.25">
      <c r="M39450"/>
    </row>
    <row r="39451" spans="13:13" x14ac:dyDescent="0.25">
      <c r="M39451"/>
    </row>
    <row r="39452" spans="13:13" x14ac:dyDescent="0.25">
      <c r="M39452"/>
    </row>
    <row r="39453" spans="13:13" x14ac:dyDescent="0.25">
      <c r="M39453"/>
    </row>
    <row r="39454" spans="13:13" x14ac:dyDescent="0.25">
      <c r="M39454"/>
    </row>
    <row r="39455" spans="13:13" x14ac:dyDescent="0.25">
      <c r="M39455"/>
    </row>
    <row r="39456" spans="13:13" x14ac:dyDescent="0.25">
      <c r="M39456"/>
    </row>
    <row r="39457" spans="13:13" x14ac:dyDescent="0.25">
      <c r="M39457"/>
    </row>
    <row r="39458" spans="13:13" x14ac:dyDescent="0.25">
      <c r="M39458"/>
    </row>
    <row r="39459" spans="13:13" x14ac:dyDescent="0.25">
      <c r="M39459"/>
    </row>
    <row r="39460" spans="13:13" x14ac:dyDescent="0.25">
      <c r="M39460"/>
    </row>
    <row r="39461" spans="13:13" x14ac:dyDescent="0.25">
      <c r="M39461"/>
    </row>
    <row r="39462" spans="13:13" x14ac:dyDescent="0.25">
      <c r="M39462"/>
    </row>
    <row r="39463" spans="13:13" x14ac:dyDescent="0.25">
      <c r="M39463"/>
    </row>
    <row r="39464" spans="13:13" x14ac:dyDescent="0.25">
      <c r="M39464"/>
    </row>
    <row r="39465" spans="13:13" x14ac:dyDescent="0.25">
      <c r="M39465"/>
    </row>
    <row r="39466" spans="13:13" x14ac:dyDescent="0.25">
      <c r="M39466"/>
    </row>
    <row r="39467" spans="13:13" x14ac:dyDescent="0.25">
      <c r="M39467"/>
    </row>
    <row r="39468" spans="13:13" x14ac:dyDescent="0.25">
      <c r="M39468"/>
    </row>
    <row r="39469" spans="13:13" x14ac:dyDescent="0.25">
      <c r="M39469"/>
    </row>
    <row r="39470" spans="13:13" x14ac:dyDescent="0.25">
      <c r="M39470"/>
    </row>
    <row r="39471" spans="13:13" x14ac:dyDescent="0.25">
      <c r="M39471"/>
    </row>
    <row r="39472" spans="13:13" x14ac:dyDescent="0.25">
      <c r="M39472"/>
    </row>
    <row r="39473" spans="13:13" x14ac:dyDescent="0.25">
      <c r="M39473"/>
    </row>
    <row r="39474" spans="13:13" x14ac:dyDescent="0.25">
      <c r="M39474"/>
    </row>
    <row r="39475" spans="13:13" x14ac:dyDescent="0.25">
      <c r="M39475"/>
    </row>
    <row r="39476" spans="13:13" x14ac:dyDescent="0.25">
      <c r="M39476"/>
    </row>
    <row r="39477" spans="13:13" x14ac:dyDescent="0.25">
      <c r="M39477"/>
    </row>
    <row r="39478" spans="13:13" x14ac:dyDescent="0.25">
      <c r="M39478"/>
    </row>
    <row r="39479" spans="13:13" x14ac:dyDescent="0.25">
      <c r="M39479"/>
    </row>
    <row r="39480" spans="13:13" x14ac:dyDescent="0.25">
      <c r="M39480"/>
    </row>
    <row r="39481" spans="13:13" x14ac:dyDescent="0.25">
      <c r="M39481"/>
    </row>
    <row r="39482" spans="13:13" x14ac:dyDescent="0.25">
      <c r="M39482"/>
    </row>
    <row r="39483" spans="13:13" x14ac:dyDescent="0.25">
      <c r="M39483"/>
    </row>
    <row r="39484" spans="13:13" x14ac:dyDescent="0.25">
      <c r="M39484"/>
    </row>
    <row r="39485" spans="13:13" x14ac:dyDescent="0.25">
      <c r="M39485"/>
    </row>
    <row r="39486" spans="13:13" x14ac:dyDescent="0.25">
      <c r="M39486"/>
    </row>
    <row r="39487" spans="13:13" x14ac:dyDescent="0.25">
      <c r="M39487"/>
    </row>
    <row r="39488" spans="13:13" x14ac:dyDescent="0.25">
      <c r="M39488"/>
    </row>
    <row r="39489" spans="13:13" x14ac:dyDescent="0.25">
      <c r="M39489"/>
    </row>
    <row r="39490" spans="13:13" x14ac:dyDescent="0.25">
      <c r="M39490"/>
    </row>
    <row r="39491" spans="13:13" x14ac:dyDescent="0.25">
      <c r="M39491"/>
    </row>
    <row r="39492" spans="13:13" x14ac:dyDescent="0.25">
      <c r="M39492"/>
    </row>
    <row r="39493" spans="13:13" x14ac:dyDescent="0.25">
      <c r="M39493"/>
    </row>
    <row r="39494" spans="13:13" x14ac:dyDescent="0.25">
      <c r="M39494"/>
    </row>
    <row r="39495" spans="13:13" x14ac:dyDescent="0.25">
      <c r="M39495"/>
    </row>
    <row r="39496" spans="13:13" x14ac:dyDescent="0.25">
      <c r="M39496"/>
    </row>
    <row r="39497" spans="13:13" x14ac:dyDescent="0.25">
      <c r="M39497"/>
    </row>
    <row r="39498" spans="13:13" x14ac:dyDescent="0.25">
      <c r="M39498"/>
    </row>
    <row r="39499" spans="13:13" x14ac:dyDescent="0.25">
      <c r="M39499"/>
    </row>
    <row r="39500" spans="13:13" x14ac:dyDescent="0.25">
      <c r="M39500"/>
    </row>
    <row r="39501" spans="13:13" x14ac:dyDescent="0.25">
      <c r="M39501"/>
    </row>
    <row r="39502" spans="13:13" x14ac:dyDescent="0.25">
      <c r="M39502"/>
    </row>
    <row r="39503" spans="13:13" x14ac:dyDescent="0.25">
      <c r="M39503"/>
    </row>
    <row r="39504" spans="13:13" x14ac:dyDescent="0.25">
      <c r="M39504"/>
    </row>
    <row r="39505" spans="13:13" x14ac:dyDescent="0.25">
      <c r="M39505"/>
    </row>
    <row r="39506" spans="13:13" x14ac:dyDescent="0.25">
      <c r="M39506"/>
    </row>
    <row r="39507" spans="13:13" x14ac:dyDescent="0.25">
      <c r="M39507"/>
    </row>
    <row r="39508" spans="13:13" x14ac:dyDescent="0.25">
      <c r="M39508"/>
    </row>
    <row r="39509" spans="13:13" x14ac:dyDescent="0.25">
      <c r="M39509"/>
    </row>
    <row r="39510" spans="13:13" x14ac:dyDescent="0.25">
      <c r="M39510"/>
    </row>
    <row r="39511" spans="13:13" x14ac:dyDescent="0.25">
      <c r="M39511"/>
    </row>
    <row r="39512" spans="13:13" x14ac:dyDescent="0.25">
      <c r="M39512"/>
    </row>
    <row r="39513" spans="13:13" x14ac:dyDescent="0.25">
      <c r="M39513"/>
    </row>
    <row r="39514" spans="13:13" x14ac:dyDescent="0.25">
      <c r="M39514"/>
    </row>
    <row r="39515" spans="13:13" x14ac:dyDescent="0.25">
      <c r="M39515"/>
    </row>
    <row r="39516" spans="13:13" x14ac:dyDescent="0.25">
      <c r="M39516"/>
    </row>
    <row r="39517" spans="13:13" x14ac:dyDescent="0.25">
      <c r="M39517"/>
    </row>
    <row r="39518" spans="13:13" x14ac:dyDescent="0.25">
      <c r="M39518"/>
    </row>
    <row r="39519" spans="13:13" x14ac:dyDescent="0.25">
      <c r="M39519"/>
    </row>
    <row r="39520" spans="13:13" x14ac:dyDescent="0.25">
      <c r="M39520"/>
    </row>
    <row r="39521" spans="13:13" x14ac:dyDescent="0.25">
      <c r="M39521"/>
    </row>
    <row r="39522" spans="13:13" x14ac:dyDescent="0.25">
      <c r="M39522"/>
    </row>
    <row r="39523" spans="13:13" x14ac:dyDescent="0.25">
      <c r="M39523"/>
    </row>
    <row r="39524" spans="13:13" x14ac:dyDescent="0.25">
      <c r="M39524"/>
    </row>
    <row r="39525" spans="13:13" x14ac:dyDescent="0.25">
      <c r="M39525"/>
    </row>
    <row r="39526" spans="13:13" x14ac:dyDescent="0.25">
      <c r="M39526"/>
    </row>
    <row r="39527" spans="13:13" x14ac:dyDescent="0.25">
      <c r="M39527"/>
    </row>
    <row r="39528" spans="13:13" x14ac:dyDescent="0.25">
      <c r="M39528"/>
    </row>
    <row r="39529" spans="13:13" x14ac:dyDescent="0.25">
      <c r="M39529"/>
    </row>
    <row r="39530" spans="13:13" x14ac:dyDescent="0.25">
      <c r="M39530"/>
    </row>
    <row r="39531" spans="13:13" x14ac:dyDescent="0.25">
      <c r="M39531"/>
    </row>
    <row r="39532" spans="13:13" x14ac:dyDescent="0.25">
      <c r="M39532"/>
    </row>
    <row r="39533" spans="13:13" x14ac:dyDescent="0.25">
      <c r="M39533"/>
    </row>
    <row r="39534" spans="13:13" x14ac:dyDescent="0.25">
      <c r="M39534"/>
    </row>
    <row r="39535" spans="13:13" x14ac:dyDescent="0.25">
      <c r="M39535"/>
    </row>
    <row r="39536" spans="13:13" x14ac:dyDescent="0.25">
      <c r="M39536"/>
    </row>
    <row r="39537" spans="13:13" x14ac:dyDescent="0.25">
      <c r="M39537"/>
    </row>
    <row r="39538" spans="13:13" x14ac:dyDescent="0.25">
      <c r="M39538"/>
    </row>
    <row r="39539" spans="13:13" x14ac:dyDescent="0.25">
      <c r="M39539"/>
    </row>
    <row r="39540" spans="13:13" x14ac:dyDescent="0.25">
      <c r="M39540"/>
    </row>
    <row r="39541" spans="13:13" x14ac:dyDescent="0.25">
      <c r="M39541"/>
    </row>
    <row r="39542" spans="13:13" x14ac:dyDescent="0.25">
      <c r="M39542"/>
    </row>
    <row r="39543" spans="13:13" x14ac:dyDescent="0.25">
      <c r="M39543"/>
    </row>
    <row r="39544" spans="13:13" x14ac:dyDescent="0.25">
      <c r="M39544"/>
    </row>
    <row r="39545" spans="13:13" x14ac:dyDescent="0.25">
      <c r="M39545"/>
    </row>
    <row r="39546" spans="13:13" x14ac:dyDescent="0.25">
      <c r="M39546"/>
    </row>
    <row r="39547" spans="13:13" x14ac:dyDescent="0.25">
      <c r="M39547"/>
    </row>
    <row r="39548" spans="13:13" x14ac:dyDescent="0.25">
      <c r="M39548"/>
    </row>
    <row r="39549" spans="13:13" x14ac:dyDescent="0.25">
      <c r="M39549"/>
    </row>
    <row r="39550" spans="13:13" x14ac:dyDescent="0.25">
      <c r="M39550"/>
    </row>
    <row r="39551" spans="13:13" x14ac:dyDescent="0.25">
      <c r="M39551"/>
    </row>
    <row r="39552" spans="13:13" x14ac:dyDescent="0.25">
      <c r="M39552"/>
    </row>
    <row r="39553" spans="13:13" x14ac:dyDescent="0.25">
      <c r="M39553"/>
    </row>
    <row r="39554" spans="13:13" x14ac:dyDescent="0.25">
      <c r="M39554"/>
    </row>
    <row r="39555" spans="13:13" x14ac:dyDescent="0.25">
      <c r="M39555"/>
    </row>
    <row r="39556" spans="13:13" x14ac:dyDescent="0.25">
      <c r="M39556"/>
    </row>
    <row r="39557" spans="13:13" x14ac:dyDescent="0.25">
      <c r="M39557"/>
    </row>
    <row r="39558" spans="13:13" x14ac:dyDescent="0.25">
      <c r="M39558"/>
    </row>
    <row r="39559" spans="13:13" x14ac:dyDescent="0.25">
      <c r="M39559"/>
    </row>
    <row r="39560" spans="13:13" x14ac:dyDescent="0.25">
      <c r="M39560"/>
    </row>
    <row r="39561" spans="13:13" x14ac:dyDescent="0.25">
      <c r="M39561"/>
    </row>
    <row r="39562" spans="13:13" x14ac:dyDescent="0.25">
      <c r="M39562"/>
    </row>
    <row r="39563" spans="13:13" x14ac:dyDescent="0.25">
      <c r="M39563"/>
    </row>
    <row r="39564" spans="13:13" x14ac:dyDescent="0.25">
      <c r="M39564"/>
    </row>
    <row r="39565" spans="13:13" x14ac:dyDescent="0.25">
      <c r="M39565"/>
    </row>
    <row r="39566" spans="13:13" x14ac:dyDescent="0.25">
      <c r="M39566"/>
    </row>
    <row r="39567" spans="13:13" x14ac:dyDescent="0.25">
      <c r="M39567"/>
    </row>
    <row r="39568" spans="13:13" x14ac:dyDescent="0.25">
      <c r="M39568"/>
    </row>
    <row r="39569" spans="13:13" x14ac:dyDescent="0.25">
      <c r="M39569"/>
    </row>
    <row r="39570" spans="13:13" x14ac:dyDescent="0.25">
      <c r="M39570"/>
    </row>
    <row r="39571" spans="13:13" x14ac:dyDescent="0.25">
      <c r="M39571"/>
    </row>
    <row r="39572" spans="13:13" x14ac:dyDescent="0.25">
      <c r="M39572"/>
    </row>
    <row r="39573" spans="13:13" x14ac:dyDescent="0.25">
      <c r="M39573"/>
    </row>
    <row r="39574" spans="13:13" x14ac:dyDescent="0.25">
      <c r="M39574"/>
    </row>
    <row r="39575" spans="13:13" x14ac:dyDescent="0.25">
      <c r="M39575"/>
    </row>
    <row r="39576" spans="13:13" x14ac:dyDescent="0.25">
      <c r="M39576"/>
    </row>
    <row r="39577" spans="13:13" x14ac:dyDescent="0.25">
      <c r="M39577"/>
    </row>
    <row r="39578" spans="13:13" x14ac:dyDescent="0.25">
      <c r="M39578"/>
    </row>
    <row r="39579" spans="13:13" x14ac:dyDescent="0.25">
      <c r="M39579"/>
    </row>
    <row r="39580" spans="13:13" x14ac:dyDescent="0.25">
      <c r="M39580"/>
    </row>
    <row r="39581" spans="13:13" x14ac:dyDescent="0.25">
      <c r="M39581"/>
    </row>
    <row r="39582" spans="13:13" x14ac:dyDescent="0.25">
      <c r="M39582"/>
    </row>
    <row r="39583" spans="13:13" x14ac:dyDescent="0.25">
      <c r="M39583"/>
    </row>
    <row r="39584" spans="13:13" x14ac:dyDescent="0.25">
      <c r="M39584"/>
    </row>
    <row r="39585" spans="13:13" x14ac:dyDescent="0.25">
      <c r="M39585"/>
    </row>
    <row r="39586" spans="13:13" x14ac:dyDescent="0.25">
      <c r="M39586"/>
    </row>
    <row r="39587" spans="13:13" x14ac:dyDescent="0.25">
      <c r="M39587"/>
    </row>
    <row r="39588" spans="13:13" x14ac:dyDescent="0.25">
      <c r="M39588"/>
    </row>
    <row r="39589" spans="13:13" x14ac:dyDescent="0.25">
      <c r="M39589"/>
    </row>
    <row r="39590" spans="13:13" x14ac:dyDescent="0.25">
      <c r="M39590"/>
    </row>
    <row r="39591" spans="13:13" x14ac:dyDescent="0.25">
      <c r="M39591"/>
    </row>
    <row r="39592" spans="13:13" x14ac:dyDescent="0.25">
      <c r="M39592"/>
    </row>
    <row r="39593" spans="13:13" x14ac:dyDescent="0.25">
      <c r="M39593"/>
    </row>
    <row r="39594" spans="13:13" x14ac:dyDescent="0.25">
      <c r="M39594"/>
    </row>
    <row r="39595" spans="13:13" x14ac:dyDescent="0.25">
      <c r="M39595"/>
    </row>
    <row r="39596" spans="13:13" x14ac:dyDescent="0.25">
      <c r="M39596"/>
    </row>
    <row r="39597" spans="13:13" x14ac:dyDescent="0.25">
      <c r="M39597"/>
    </row>
    <row r="39598" spans="13:13" x14ac:dyDescent="0.25">
      <c r="M39598"/>
    </row>
    <row r="39599" spans="13:13" x14ac:dyDescent="0.25">
      <c r="M39599"/>
    </row>
    <row r="39600" spans="13:13" x14ac:dyDescent="0.25">
      <c r="M39600"/>
    </row>
    <row r="39601" spans="13:13" x14ac:dyDescent="0.25">
      <c r="M39601"/>
    </row>
    <row r="39602" spans="13:13" x14ac:dyDescent="0.25">
      <c r="M39602"/>
    </row>
    <row r="39603" spans="13:13" x14ac:dyDescent="0.25">
      <c r="M39603"/>
    </row>
    <row r="39604" spans="13:13" x14ac:dyDescent="0.25">
      <c r="M39604"/>
    </row>
    <row r="39605" spans="13:13" x14ac:dyDescent="0.25">
      <c r="M39605"/>
    </row>
    <row r="39606" spans="13:13" x14ac:dyDescent="0.25">
      <c r="M39606"/>
    </row>
    <row r="39607" spans="13:13" x14ac:dyDescent="0.25">
      <c r="M39607"/>
    </row>
    <row r="39608" spans="13:13" x14ac:dyDescent="0.25">
      <c r="M39608"/>
    </row>
    <row r="39609" spans="13:13" x14ac:dyDescent="0.25">
      <c r="M39609"/>
    </row>
    <row r="39610" spans="13:13" x14ac:dyDescent="0.25">
      <c r="M39610"/>
    </row>
    <row r="39611" spans="13:13" x14ac:dyDescent="0.25">
      <c r="M39611"/>
    </row>
    <row r="39612" spans="13:13" x14ac:dyDescent="0.25">
      <c r="M39612"/>
    </row>
    <row r="39613" spans="13:13" x14ac:dyDescent="0.25">
      <c r="M39613"/>
    </row>
    <row r="39614" spans="13:13" x14ac:dyDescent="0.25">
      <c r="M39614"/>
    </row>
    <row r="39615" spans="13:13" x14ac:dyDescent="0.25">
      <c r="M39615"/>
    </row>
    <row r="39616" spans="13:13" x14ac:dyDescent="0.25">
      <c r="M39616"/>
    </row>
    <row r="39617" spans="13:13" x14ac:dyDescent="0.25">
      <c r="M39617"/>
    </row>
    <row r="39618" spans="13:13" x14ac:dyDescent="0.25">
      <c r="M39618"/>
    </row>
    <row r="39619" spans="13:13" x14ac:dyDescent="0.25">
      <c r="M39619"/>
    </row>
    <row r="39620" spans="13:13" x14ac:dyDescent="0.25">
      <c r="M39620"/>
    </row>
    <row r="39621" spans="13:13" x14ac:dyDescent="0.25">
      <c r="M39621"/>
    </row>
    <row r="39622" spans="13:13" x14ac:dyDescent="0.25">
      <c r="M39622"/>
    </row>
    <row r="39623" spans="13:13" x14ac:dyDescent="0.25">
      <c r="M39623"/>
    </row>
    <row r="39624" spans="13:13" x14ac:dyDescent="0.25">
      <c r="M39624"/>
    </row>
    <row r="39625" spans="13:13" x14ac:dyDescent="0.25">
      <c r="M39625"/>
    </row>
    <row r="39626" spans="13:13" x14ac:dyDescent="0.25">
      <c r="M39626"/>
    </row>
    <row r="39627" spans="13:13" x14ac:dyDescent="0.25">
      <c r="M39627"/>
    </row>
    <row r="39628" spans="13:13" x14ac:dyDescent="0.25">
      <c r="M39628"/>
    </row>
    <row r="39629" spans="13:13" x14ac:dyDescent="0.25">
      <c r="M39629"/>
    </row>
    <row r="39630" spans="13:13" x14ac:dyDescent="0.25">
      <c r="M39630"/>
    </row>
    <row r="39631" spans="13:13" x14ac:dyDescent="0.25">
      <c r="M39631"/>
    </row>
    <row r="39632" spans="13:13" x14ac:dyDescent="0.25">
      <c r="M39632"/>
    </row>
    <row r="39633" spans="13:13" x14ac:dyDescent="0.25">
      <c r="M39633"/>
    </row>
    <row r="39634" spans="13:13" x14ac:dyDescent="0.25">
      <c r="M39634"/>
    </row>
    <row r="39635" spans="13:13" x14ac:dyDescent="0.25">
      <c r="M39635"/>
    </row>
    <row r="39636" spans="13:13" x14ac:dyDescent="0.25">
      <c r="M39636"/>
    </row>
    <row r="39637" spans="13:13" x14ac:dyDescent="0.25">
      <c r="M39637"/>
    </row>
    <row r="39638" spans="13:13" x14ac:dyDescent="0.25">
      <c r="M39638"/>
    </row>
    <row r="39639" spans="13:13" x14ac:dyDescent="0.25">
      <c r="M39639"/>
    </row>
    <row r="39640" spans="13:13" x14ac:dyDescent="0.25">
      <c r="M39640"/>
    </row>
    <row r="39641" spans="13:13" x14ac:dyDescent="0.25">
      <c r="M39641"/>
    </row>
    <row r="39642" spans="13:13" x14ac:dyDescent="0.25">
      <c r="M39642"/>
    </row>
    <row r="39643" spans="13:13" x14ac:dyDescent="0.25">
      <c r="M39643"/>
    </row>
    <row r="39644" spans="13:13" x14ac:dyDescent="0.25">
      <c r="M39644"/>
    </row>
    <row r="39645" spans="13:13" x14ac:dyDescent="0.25">
      <c r="M39645"/>
    </row>
    <row r="39646" spans="13:13" x14ac:dyDescent="0.25">
      <c r="M39646"/>
    </row>
    <row r="39647" spans="13:13" x14ac:dyDescent="0.25">
      <c r="M39647"/>
    </row>
    <row r="39648" spans="13:13" x14ac:dyDescent="0.25">
      <c r="M39648"/>
    </row>
    <row r="39649" spans="13:13" x14ac:dyDescent="0.25">
      <c r="M39649"/>
    </row>
    <row r="39650" spans="13:13" x14ac:dyDescent="0.25">
      <c r="M39650"/>
    </row>
    <row r="39651" spans="13:13" x14ac:dyDescent="0.25">
      <c r="M39651"/>
    </row>
    <row r="39652" spans="13:13" x14ac:dyDescent="0.25">
      <c r="M39652"/>
    </row>
    <row r="39653" spans="13:13" x14ac:dyDescent="0.25">
      <c r="M39653"/>
    </row>
    <row r="39654" spans="13:13" x14ac:dyDescent="0.25">
      <c r="M39654"/>
    </row>
    <row r="39655" spans="13:13" x14ac:dyDescent="0.25">
      <c r="M39655"/>
    </row>
    <row r="39656" spans="13:13" x14ac:dyDescent="0.25">
      <c r="M39656"/>
    </row>
    <row r="39657" spans="13:13" x14ac:dyDescent="0.25">
      <c r="M39657"/>
    </row>
    <row r="39658" spans="13:13" x14ac:dyDescent="0.25">
      <c r="M39658"/>
    </row>
    <row r="39659" spans="13:13" x14ac:dyDescent="0.25">
      <c r="M39659"/>
    </row>
    <row r="39660" spans="13:13" x14ac:dyDescent="0.25">
      <c r="M39660"/>
    </row>
    <row r="39661" spans="13:13" x14ac:dyDescent="0.25">
      <c r="M39661"/>
    </row>
    <row r="39662" spans="13:13" x14ac:dyDescent="0.25">
      <c r="M39662"/>
    </row>
    <row r="39663" spans="13:13" x14ac:dyDescent="0.25">
      <c r="M39663"/>
    </row>
    <row r="39664" spans="13:13" x14ac:dyDescent="0.25">
      <c r="M39664"/>
    </row>
    <row r="39665" spans="13:13" x14ac:dyDescent="0.25">
      <c r="M39665"/>
    </row>
    <row r="39666" spans="13:13" x14ac:dyDescent="0.25">
      <c r="M39666"/>
    </row>
    <row r="39667" spans="13:13" x14ac:dyDescent="0.25">
      <c r="M39667"/>
    </row>
    <row r="39668" spans="13:13" x14ac:dyDescent="0.25">
      <c r="M39668"/>
    </row>
    <row r="39669" spans="13:13" x14ac:dyDescent="0.25">
      <c r="M39669"/>
    </row>
    <row r="39670" spans="13:13" x14ac:dyDescent="0.25">
      <c r="M39670"/>
    </row>
    <row r="39671" spans="13:13" x14ac:dyDescent="0.25">
      <c r="M39671"/>
    </row>
    <row r="39672" spans="13:13" x14ac:dyDescent="0.25">
      <c r="M39672"/>
    </row>
    <row r="39673" spans="13:13" x14ac:dyDescent="0.25">
      <c r="M39673"/>
    </row>
    <row r="39674" spans="13:13" x14ac:dyDescent="0.25">
      <c r="M39674"/>
    </row>
    <row r="39675" spans="13:13" x14ac:dyDescent="0.25">
      <c r="M39675"/>
    </row>
    <row r="39676" spans="13:13" x14ac:dyDescent="0.25">
      <c r="M39676"/>
    </row>
    <row r="39677" spans="13:13" x14ac:dyDescent="0.25">
      <c r="M39677"/>
    </row>
    <row r="39678" spans="13:13" x14ac:dyDescent="0.25">
      <c r="M39678"/>
    </row>
    <row r="39679" spans="13:13" x14ac:dyDescent="0.25">
      <c r="M39679"/>
    </row>
    <row r="39680" spans="13:13" x14ac:dyDescent="0.25">
      <c r="M39680"/>
    </row>
    <row r="39681" spans="13:13" x14ac:dyDescent="0.25">
      <c r="M39681"/>
    </row>
    <row r="39682" spans="13:13" x14ac:dyDescent="0.25">
      <c r="M39682"/>
    </row>
    <row r="39683" spans="13:13" x14ac:dyDescent="0.25">
      <c r="M39683"/>
    </row>
    <row r="39684" spans="13:13" x14ac:dyDescent="0.25">
      <c r="M39684"/>
    </row>
    <row r="39685" spans="13:13" x14ac:dyDescent="0.25">
      <c r="M39685"/>
    </row>
    <row r="39686" spans="13:13" x14ac:dyDescent="0.25">
      <c r="M39686"/>
    </row>
    <row r="39687" spans="13:13" x14ac:dyDescent="0.25">
      <c r="M39687"/>
    </row>
    <row r="39688" spans="13:13" x14ac:dyDescent="0.25">
      <c r="M39688"/>
    </row>
    <row r="39689" spans="13:13" x14ac:dyDescent="0.25">
      <c r="M39689"/>
    </row>
    <row r="39690" spans="13:13" x14ac:dyDescent="0.25">
      <c r="M39690"/>
    </row>
    <row r="39691" spans="13:13" x14ac:dyDescent="0.25">
      <c r="M39691"/>
    </row>
    <row r="39692" spans="13:13" x14ac:dyDescent="0.25">
      <c r="M39692"/>
    </row>
    <row r="39693" spans="13:13" x14ac:dyDescent="0.25">
      <c r="M39693"/>
    </row>
    <row r="39694" spans="13:13" x14ac:dyDescent="0.25">
      <c r="M39694"/>
    </row>
    <row r="39695" spans="13:13" x14ac:dyDescent="0.25">
      <c r="M39695"/>
    </row>
    <row r="39696" spans="13:13" x14ac:dyDescent="0.25">
      <c r="M39696"/>
    </row>
    <row r="39697" spans="13:13" x14ac:dyDescent="0.25">
      <c r="M39697"/>
    </row>
    <row r="39698" spans="13:13" x14ac:dyDescent="0.25">
      <c r="M39698"/>
    </row>
    <row r="39699" spans="13:13" x14ac:dyDescent="0.25">
      <c r="M39699"/>
    </row>
    <row r="39700" spans="13:13" x14ac:dyDescent="0.25">
      <c r="M39700"/>
    </row>
    <row r="39701" spans="13:13" x14ac:dyDescent="0.25">
      <c r="M39701"/>
    </row>
    <row r="39702" spans="13:13" x14ac:dyDescent="0.25">
      <c r="M39702"/>
    </row>
    <row r="39703" spans="13:13" x14ac:dyDescent="0.25">
      <c r="M39703"/>
    </row>
    <row r="39704" spans="13:13" x14ac:dyDescent="0.25">
      <c r="M39704"/>
    </row>
    <row r="39705" spans="13:13" x14ac:dyDescent="0.25">
      <c r="M39705"/>
    </row>
    <row r="39706" spans="13:13" x14ac:dyDescent="0.25">
      <c r="M39706"/>
    </row>
    <row r="39707" spans="13:13" x14ac:dyDescent="0.25">
      <c r="M39707"/>
    </row>
    <row r="39708" spans="13:13" x14ac:dyDescent="0.25">
      <c r="M39708"/>
    </row>
    <row r="39709" spans="13:13" x14ac:dyDescent="0.25">
      <c r="M39709"/>
    </row>
    <row r="39710" spans="13:13" x14ac:dyDescent="0.25">
      <c r="M39710"/>
    </row>
    <row r="39711" spans="13:13" x14ac:dyDescent="0.25">
      <c r="M39711"/>
    </row>
    <row r="39712" spans="13:13" x14ac:dyDescent="0.25">
      <c r="M39712"/>
    </row>
    <row r="39713" spans="13:13" x14ac:dyDescent="0.25">
      <c r="M39713"/>
    </row>
    <row r="39714" spans="13:13" x14ac:dyDescent="0.25">
      <c r="M39714"/>
    </row>
    <row r="39715" spans="13:13" x14ac:dyDescent="0.25">
      <c r="M39715"/>
    </row>
    <row r="39716" spans="13:13" x14ac:dyDescent="0.25">
      <c r="M39716"/>
    </row>
    <row r="39717" spans="13:13" x14ac:dyDescent="0.25">
      <c r="M39717"/>
    </row>
    <row r="39718" spans="13:13" x14ac:dyDescent="0.25">
      <c r="M39718"/>
    </row>
    <row r="39719" spans="13:13" x14ac:dyDescent="0.25">
      <c r="M39719"/>
    </row>
    <row r="39720" spans="13:13" x14ac:dyDescent="0.25">
      <c r="M39720"/>
    </row>
    <row r="39721" spans="13:13" x14ac:dyDescent="0.25">
      <c r="M39721"/>
    </row>
    <row r="39722" spans="13:13" x14ac:dyDescent="0.25">
      <c r="M39722"/>
    </row>
    <row r="39723" spans="13:13" x14ac:dyDescent="0.25">
      <c r="M39723"/>
    </row>
    <row r="39724" spans="13:13" x14ac:dyDescent="0.25">
      <c r="M39724"/>
    </row>
    <row r="39725" spans="13:13" x14ac:dyDescent="0.25">
      <c r="M39725"/>
    </row>
    <row r="39726" spans="13:13" x14ac:dyDescent="0.25">
      <c r="M39726"/>
    </row>
    <row r="39727" spans="13:13" x14ac:dyDescent="0.25">
      <c r="M39727"/>
    </row>
    <row r="39728" spans="13:13" x14ac:dyDescent="0.25">
      <c r="M39728"/>
    </row>
    <row r="39729" spans="13:13" x14ac:dyDescent="0.25">
      <c r="M39729"/>
    </row>
    <row r="39730" spans="13:13" x14ac:dyDescent="0.25">
      <c r="M39730"/>
    </row>
    <row r="39731" spans="13:13" x14ac:dyDescent="0.25">
      <c r="M39731"/>
    </row>
    <row r="39732" spans="13:13" x14ac:dyDescent="0.25">
      <c r="M39732"/>
    </row>
    <row r="39733" spans="13:13" x14ac:dyDescent="0.25">
      <c r="M39733"/>
    </row>
    <row r="39734" spans="13:13" x14ac:dyDescent="0.25">
      <c r="M39734"/>
    </row>
    <row r="39735" spans="13:13" x14ac:dyDescent="0.25">
      <c r="M39735"/>
    </row>
    <row r="39736" spans="13:13" x14ac:dyDescent="0.25">
      <c r="M39736"/>
    </row>
    <row r="39737" spans="13:13" x14ac:dyDescent="0.25">
      <c r="M39737"/>
    </row>
    <row r="39738" spans="13:13" x14ac:dyDescent="0.25">
      <c r="M39738"/>
    </row>
    <row r="39739" spans="13:13" x14ac:dyDescent="0.25">
      <c r="M39739"/>
    </row>
    <row r="39740" spans="13:13" x14ac:dyDescent="0.25">
      <c r="M39740"/>
    </row>
    <row r="39741" spans="13:13" x14ac:dyDescent="0.25">
      <c r="M39741"/>
    </row>
    <row r="39742" spans="13:13" x14ac:dyDescent="0.25">
      <c r="M39742"/>
    </row>
    <row r="39743" spans="13:13" x14ac:dyDescent="0.25">
      <c r="M39743"/>
    </row>
    <row r="39744" spans="13:13" x14ac:dyDescent="0.25">
      <c r="M39744"/>
    </row>
    <row r="39745" spans="13:13" x14ac:dyDescent="0.25">
      <c r="M39745"/>
    </row>
    <row r="39746" spans="13:13" x14ac:dyDescent="0.25">
      <c r="M39746"/>
    </row>
    <row r="39747" spans="13:13" x14ac:dyDescent="0.25">
      <c r="M39747"/>
    </row>
    <row r="39748" spans="13:13" x14ac:dyDescent="0.25">
      <c r="M39748"/>
    </row>
    <row r="39749" spans="13:13" x14ac:dyDescent="0.25">
      <c r="M39749"/>
    </row>
    <row r="39750" spans="13:13" x14ac:dyDescent="0.25">
      <c r="M39750"/>
    </row>
    <row r="39751" spans="13:13" x14ac:dyDescent="0.25">
      <c r="M39751"/>
    </row>
    <row r="39752" spans="13:13" x14ac:dyDescent="0.25">
      <c r="M39752"/>
    </row>
    <row r="39753" spans="13:13" x14ac:dyDescent="0.25">
      <c r="M39753"/>
    </row>
    <row r="39754" spans="13:13" x14ac:dyDescent="0.25">
      <c r="M39754"/>
    </row>
    <row r="39755" spans="13:13" x14ac:dyDescent="0.25">
      <c r="M39755"/>
    </row>
    <row r="39756" spans="13:13" x14ac:dyDescent="0.25">
      <c r="M39756"/>
    </row>
    <row r="39757" spans="13:13" x14ac:dyDescent="0.25">
      <c r="M39757"/>
    </row>
    <row r="39758" spans="13:13" x14ac:dyDescent="0.25">
      <c r="M39758"/>
    </row>
    <row r="39759" spans="13:13" x14ac:dyDescent="0.25">
      <c r="M39759"/>
    </row>
    <row r="39760" spans="13:13" x14ac:dyDescent="0.25">
      <c r="M39760"/>
    </row>
    <row r="39761" spans="13:13" x14ac:dyDescent="0.25">
      <c r="M39761"/>
    </row>
    <row r="39762" spans="13:13" x14ac:dyDescent="0.25">
      <c r="M39762"/>
    </row>
    <row r="39763" spans="13:13" x14ac:dyDescent="0.25">
      <c r="M39763"/>
    </row>
    <row r="39764" spans="13:13" x14ac:dyDescent="0.25">
      <c r="M39764"/>
    </row>
    <row r="39765" spans="13:13" x14ac:dyDescent="0.25">
      <c r="M39765"/>
    </row>
    <row r="39766" spans="13:13" x14ac:dyDescent="0.25">
      <c r="M39766"/>
    </row>
    <row r="39767" spans="13:13" x14ac:dyDescent="0.25">
      <c r="M39767"/>
    </row>
    <row r="39768" spans="13:13" x14ac:dyDescent="0.25">
      <c r="M39768"/>
    </row>
    <row r="39769" spans="13:13" x14ac:dyDescent="0.25">
      <c r="M39769"/>
    </row>
    <row r="39770" spans="13:13" x14ac:dyDescent="0.25">
      <c r="M39770"/>
    </row>
    <row r="39771" spans="13:13" x14ac:dyDescent="0.25">
      <c r="M39771"/>
    </row>
    <row r="39772" spans="13:13" x14ac:dyDescent="0.25">
      <c r="M39772"/>
    </row>
    <row r="39773" spans="13:13" x14ac:dyDescent="0.25">
      <c r="M39773"/>
    </row>
    <row r="39774" spans="13:13" x14ac:dyDescent="0.25">
      <c r="M39774"/>
    </row>
    <row r="39775" spans="13:13" x14ac:dyDescent="0.25">
      <c r="M39775"/>
    </row>
    <row r="39776" spans="13:13" x14ac:dyDescent="0.25">
      <c r="M39776"/>
    </row>
    <row r="39777" spans="13:13" x14ac:dyDescent="0.25">
      <c r="M39777"/>
    </row>
    <row r="39778" spans="13:13" x14ac:dyDescent="0.25">
      <c r="M39778"/>
    </row>
    <row r="39779" spans="13:13" x14ac:dyDescent="0.25">
      <c r="M39779"/>
    </row>
    <row r="39780" spans="13:13" x14ac:dyDescent="0.25">
      <c r="M39780"/>
    </row>
    <row r="39781" spans="13:13" x14ac:dyDescent="0.25">
      <c r="M39781"/>
    </row>
    <row r="39782" spans="13:13" x14ac:dyDescent="0.25">
      <c r="M39782"/>
    </row>
    <row r="39783" spans="13:13" x14ac:dyDescent="0.25">
      <c r="M39783"/>
    </row>
    <row r="39784" spans="13:13" x14ac:dyDescent="0.25">
      <c r="M39784"/>
    </row>
    <row r="39785" spans="13:13" x14ac:dyDescent="0.25">
      <c r="M39785"/>
    </row>
    <row r="39786" spans="13:13" x14ac:dyDescent="0.25">
      <c r="M39786"/>
    </row>
    <row r="39787" spans="13:13" x14ac:dyDescent="0.25">
      <c r="M39787"/>
    </row>
    <row r="39788" spans="13:13" x14ac:dyDescent="0.25">
      <c r="M39788"/>
    </row>
    <row r="39789" spans="13:13" x14ac:dyDescent="0.25">
      <c r="M39789"/>
    </row>
    <row r="39790" spans="13:13" x14ac:dyDescent="0.25">
      <c r="M39790"/>
    </row>
    <row r="39791" spans="13:13" x14ac:dyDescent="0.25">
      <c r="M39791"/>
    </row>
    <row r="39792" spans="13:13" x14ac:dyDescent="0.25">
      <c r="M39792"/>
    </row>
    <row r="39793" spans="13:13" x14ac:dyDescent="0.25">
      <c r="M39793"/>
    </row>
    <row r="39794" spans="13:13" x14ac:dyDescent="0.25">
      <c r="M39794"/>
    </row>
    <row r="39795" spans="13:13" x14ac:dyDescent="0.25">
      <c r="M39795"/>
    </row>
    <row r="39796" spans="13:13" x14ac:dyDescent="0.25">
      <c r="M39796"/>
    </row>
    <row r="39797" spans="13:13" x14ac:dyDescent="0.25">
      <c r="M39797"/>
    </row>
    <row r="39798" spans="13:13" x14ac:dyDescent="0.25">
      <c r="M39798"/>
    </row>
    <row r="39799" spans="13:13" x14ac:dyDescent="0.25">
      <c r="M39799"/>
    </row>
    <row r="39800" spans="13:13" x14ac:dyDescent="0.25">
      <c r="M39800"/>
    </row>
    <row r="39801" spans="13:13" x14ac:dyDescent="0.25">
      <c r="M39801"/>
    </row>
    <row r="39802" spans="13:13" x14ac:dyDescent="0.25">
      <c r="M39802"/>
    </row>
    <row r="39803" spans="13:13" x14ac:dyDescent="0.25">
      <c r="M39803"/>
    </row>
    <row r="39804" spans="13:13" x14ac:dyDescent="0.25">
      <c r="M39804"/>
    </row>
    <row r="39805" spans="13:13" x14ac:dyDescent="0.25">
      <c r="M39805"/>
    </row>
    <row r="39806" spans="13:13" x14ac:dyDescent="0.25">
      <c r="M39806"/>
    </row>
    <row r="39807" spans="13:13" x14ac:dyDescent="0.25">
      <c r="M39807"/>
    </row>
    <row r="39808" spans="13:13" x14ac:dyDescent="0.25">
      <c r="M39808"/>
    </row>
    <row r="39809" spans="13:13" x14ac:dyDescent="0.25">
      <c r="M39809"/>
    </row>
    <row r="39810" spans="13:13" x14ac:dyDescent="0.25">
      <c r="M39810"/>
    </row>
    <row r="39811" spans="13:13" x14ac:dyDescent="0.25">
      <c r="M39811"/>
    </row>
    <row r="39812" spans="13:13" x14ac:dyDescent="0.25">
      <c r="M39812"/>
    </row>
    <row r="39813" spans="13:13" x14ac:dyDescent="0.25">
      <c r="M39813"/>
    </row>
    <row r="39814" spans="13:13" x14ac:dyDescent="0.25">
      <c r="M39814"/>
    </row>
    <row r="39815" spans="13:13" x14ac:dyDescent="0.25">
      <c r="M39815"/>
    </row>
    <row r="39816" spans="13:13" x14ac:dyDescent="0.25">
      <c r="M39816"/>
    </row>
    <row r="39817" spans="13:13" x14ac:dyDescent="0.25">
      <c r="M39817"/>
    </row>
    <row r="39818" spans="13:13" x14ac:dyDescent="0.25">
      <c r="M39818"/>
    </row>
    <row r="39819" spans="13:13" x14ac:dyDescent="0.25">
      <c r="M39819"/>
    </row>
    <row r="39820" spans="13:13" x14ac:dyDescent="0.25">
      <c r="M39820"/>
    </row>
    <row r="39821" spans="13:13" x14ac:dyDescent="0.25">
      <c r="M39821"/>
    </row>
    <row r="39822" spans="13:13" x14ac:dyDescent="0.25">
      <c r="M39822"/>
    </row>
    <row r="39823" spans="13:13" x14ac:dyDescent="0.25">
      <c r="M39823"/>
    </row>
    <row r="39824" spans="13:13" x14ac:dyDescent="0.25">
      <c r="M39824"/>
    </row>
    <row r="39825" spans="13:13" x14ac:dyDescent="0.25">
      <c r="M39825"/>
    </row>
    <row r="39826" spans="13:13" x14ac:dyDescent="0.25">
      <c r="M39826"/>
    </row>
    <row r="39827" spans="13:13" x14ac:dyDescent="0.25">
      <c r="M39827"/>
    </row>
    <row r="39828" spans="13:13" x14ac:dyDescent="0.25">
      <c r="M39828"/>
    </row>
    <row r="39829" spans="13:13" x14ac:dyDescent="0.25">
      <c r="M39829"/>
    </row>
    <row r="39830" spans="13:13" x14ac:dyDescent="0.25">
      <c r="M39830"/>
    </row>
    <row r="39831" spans="13:13" x14ac:dyDescent="0.25">
      <c r="M39831"/>
    </row>
    <row r="39832" spans="13:13" x14ac:dyDescent="0.25">
      <c r="M39832"/>
    </row>
    <row r="39833" spans="13:13" x14ac:dyDescent="0.25">
      <c r="M39833"/>
    </row>
    <row r="39834" spans="13:13" x14ac:dyDescent="0.25">
      <c r="M39834"/>
    </row>
    <row r="39835" spans="13:13" x14ac:dyDescent="0.25">
      <c r="M39835"/>
    </row>
    <row r="39836" spans="13:13" x14ac:dyDescent="0.25">
      <c r="M39836"/>
    </row>
    <row r="39837" spans="13:13" x14ac:dyDescent="0.25">
      <c r="M39837"/>
    </row>
    <row r="39838" spans="13:13" x14ac:dyDescent="0.25">
      <c r="M39838"/>
    </row>
    <row r="39839" spans="13:13" x14ac:dyDescent="0.25">
      <c r="M39839"/>
    </row>
    <row r="39840" spans="13:13" x14ac:dyDescent="0.25">
      <c r="M39840"/>
    </row>
    <row r="39841" spans="13:13" x14ac:dyDescent="0.25">
      <c r="M39841"/>
    </row>
    <row r="39842" spans="13:13" x14ac:dyDescent="0.25">
      <c r="M39842"/>
    </row>
    <row r="39843" spans="13:13" x14ac:dyDescent="0.25">
      <c r="M39843"/>
    </row>
    <row r="39844" spans="13:13" x14ac:dyDescent="0.25">
      <c r="M39844"/>
    </row>
    <row r="39845" spans="13:13" x14ac:dyDescent="0.25">
      <c r="M39845"/>
    </row>
    <row r="39846" spans="13:13" x14ac:dyDescent="0.25">
      <c r="M39846"/>
    </row>
    <row r="39847" spans="13:13" x14ac:dyDescent="0.25">
      <c r="M39847"/>
    </row>
    <row r="39848" spans="13:13" x14ac:dyDescent="0.25">
      <c r="M39848"/>
    </row>
    <row r="39849" spans="13:13" x14ac:dyDescent="0.25">
      <c r="M39849"/>
    </row>
    <row r="39850" spans="13:13" x14ac:dyDescent="0.25">
      <c r="M39850"/>
    </row>
    <row r="39851" spans="13:13" x14ac:dyDescent="0.25">
      <c r="M39851"/>
    </row>
    <row r="39852" spans="13:13" x14ac:dyDescent="0.25">
      <c r="M39852"/>
    </row>
    <row r="39853" spans="13:13" x14ac:dyDescent="0.25">
      <c r="M39853"/>
    </row>
    <row r="39854" spans="13:13" x14ac:dyDescent="0.25">
      <c r="M39854"/>
    </row>
    <row r="39855" spans="13:13" x14ac:dyDescent="0.25">
      <c r="M39855"/>
    </row>
    <row r="39856" spans="13:13" x14ac:dyDescent="0.25">
      <c r="M39856"/>
    </row>
    <row r="39857" spans="13:13" x14ac:dyDescent="0.25">
      <c r="M39857"/>
    </row>
    <row r="39858" spans="13:13" x14ac:dyDescent="0.25">
      <c r="M39858"/>
    </row>
    <row r="39859" spans="13:13" x14ac:dyDescent="0.25">
      <c r="M39859"/>
    </row>
    <row r="39860" spans="13:13" x14ac:dyDescent="0.25">
      <c r="M39860"/>
    </row>
    <row r="39861" spans="13:13" x14ac:dyDescent="0.25">
      <c r="M39861"/>
    </row>
    <row r="39862" spans="13:13" x14ac:dyDescent="0.25">
      <c r="M39862"/>
    </row>
    <row r="39863" spans="13:13" x14ac:dyDescent="0.25">
      <c r="M39863"/>
    </row>
    <row r="39864" spans="13:13" x14ac:dyDescent="0.25">
      <c r="M39864"/>
    </row>
    <row r="39865" spans="13:13" x14ac:dyDescent="0.25">
      <c r="M39865"/>
    </row>
    <row r="39866" spans="13:13" x14ac:dyDescent="0.25">
      <c r="M39866"/>
    </row>
    <row r="39867" spans="13:13" x14ac:dyDescent="0.25">
      <c r="M39867"/>
    </row>
    <row r="39868" spans="13:13" x14ac:dyDescent="0.25">
      <c r="M39868"/>
    </row>
    <row r="39869" spans="13:13" x14ac:dyDescent="0.25">
      <c r="M39869"/>
    </row>
    <row r="39870" spans="13:13" x14ac:dyDescent="0.25">
      <c r="M39870"/>
    </row>
    <row r="39871" spans="13:13" x14ac:dyDescent="0.25">
      <c r="M39871"/>
    </row>
    <row r="39872" spans="13:13" x14ac:dyDescent="0.25">
      <c r="M39872"/>
    </row>
    <row r="39873" spans="13:13" x14ac:dyDescent="0.25">
      <c r="M39873"/>
    </row>
    <row r="39874" spans="13:13" x14ac:dyDescent="0.25">
      <c r="M39874"/>
    </row>
    <row r="39875" spans="13:13" x14ac:dyDescent="0.25">
      <c r="M39875"/>
    </row>
    <row r="39876" spans="13:13" x14ac:dyDescent="0.25">
      <c r="M39876"/>
    </row>
    <row r="39877" spans="13:13" x14ac:dyDescent="0.25">
      <c r="M39877"/>
    </row>
    <row r="39878" spans="13:13" x14ac:dyDescent="0.25">
      <c r="M39878"/>
    </row>
    <row r="39879" spans="13:13" x14ac:dyDescent="0.25">
      <c r="M39879"/>
    </row>
    <row r="39880" spans="13:13" x14ac:dyDescent="0.25">
      <c r="M39880"/>
    </row>
    <row r="39881" spans="13:13" x14ac:dyDescent="0.25">
      <c r="M39881"/>
    </row>
    <row r="39882" spans="13:13" x14ac:dyDescent="0.25">
      <c r="M39882"/>
    </row>
    <row r="39883" spans="13:13" x14ac:dyDescent="0.25">
      <c r="M39883"/>
    </row>
    <row r="39884" spans="13:13" x14ac:dyDescent="0.25">
      <c r="M39884"/>
    </row>
    <row r="39885" spans="13:13" x14ac:dyDescent="0.25">
      <c r="M39885"/>
    </row>
    <row r="39886" spans="13:13" x14ac:dyDescent="0.25">
      <c r="M39886"/>
    </row>
    <row r="39887" spans="13:13" x14ac:dyDescent="0.25">
      <c r="M39887"/>
    </row>
    <row r="39888" spans="13:13" x14ac:dyDescent="0.25">
      <c r="M39888"/>
    </row>
    <row r="39889" spans="13:13" x14ac:dyDescent="0.25">
      <c r="M39889"/>
    </row>
    <row r="39890" spans="13:13" x14ac:dyDescent="0.25">
      <c r="M39890"/>
    </row>
    <row r="39891" spans="13:13" x14ac:dyDescent="0.25">
      <c r="M39891"/>
    </row>
    <row r="39892" spans="13:13" x14ac:dyDescent="0.25">
      <c r="M39892"/>
    </row>
    <row r="39893" spans="13:13" x14ac:dyDescent="0.25">
      <c r="M39893"/>
    </row>
    <row r="39894" spans="13:13" x14ac:dyDescent="0.25">
      <c r="M39894"/>
    </row>
    <row r="39895" spans="13:13" x14ac:dyDescent="0.25">
      <c r="M39895"/>
    </row>
    <row r="39896" spans="13:13" x14ac:dyDescent="0.25">
      <c r="M39896"/>
    </row>
    <row r="39897" spans="13:13" x14ac:dyDescent="0.25">
      <c r="M39897"/>
    </row>
    <row r="39898" spans="13:13" x14ac:dyDescent="0.25">
      <c r="M39898"/>
    </row>
    <row r="39899" spans="13:13" x14ac:dyDescent="0.25">
      <c r="M39899"/>
    </row>
    <row r="39900" spans="13:13" x14ac:dyDescent="0.25">
      <c r="M39900"/>
    </row>
    <row r="39901" spans="13:13" x14ac:dyDescent="0.25">
      <c r="M39901"/>
    </row>
    <row r="39902" spans="13:13" x14ac:dyDescent="0.25">
      <c r="M39902"/>
    </row>
    <row r="39903" spans="13:13" x14ac:dyDescent="0.25">
      <c r="M39903"/>
    </row>
    <row r="39904" spans="13:13" x14ac:dyDescent="0.25">
      <c r="M39904"/>
    </row>
    <row r="39905" spans="13:13" x14ac:dyDescent="0.25">
      <c r="M39905"/>
    </row>
    <row r="39906" spans="13:13" x14ac:dyDescent="0.25">
      <c r="M39906"/>
    </row>
    <row r="39907" spans="13:13" x14ac:dyDescent="0.25">
      <c r="M39907"/>
    </row>
    <row r="39908" spans="13:13" x14ac:dyDescent="0.25">
      <c r="M39908"/>
    </row>
    <row r="39909" spans="13:13" x14ac:dyDescent="0.25">
      <c r="M39909"/>
    </row>
    <row r="39910" spans="13:13" x14ac:dyDescent="0.25">
      <c r="M39910"/>
    </row>
    <row r="39911" spans="13:13" x14ac:dyDescent="0.25">
      <c r="M39911"/>
    </row>
    <row r="39912" spans="13:13" x14ac:dyDescent="0.25">
      <c r="M39912"/>
    </row>
    <row r="39913" spans="13:13" x14ac:dyDescent="0.25">
      <c r="M39913"/>
    </row>
    <row r="39914" spans="13:13" x14ac:dyDescent="0.25">
      <c r="M39914"/>
    </row>
    <row r="39915" spans="13:13" x14ac:dyDescent="0.25">
      <c r="M39915"/>
    </row>
    <row r="39916" spans="13:13" x14ac:dyDescent="0.25">
      <c r="M39916"/>
    </row>
    <row r="39917" spans="13:13" x14ac:dyDescent="0.25">
      <c r="M39917"/>
    </row>
    <row r="39918" spans="13:13" x14ac:dyDescent="0.25">
      <c r="M39918"/>
    </row>
    <row r="39919" spans="13:13" x14ac:dyDescent="0.25">
      <c r="M39919"/>
    </row>
    <row r="39920" spans="13:13" x14ac:dyDescent="0.25">
      <c r="M39920"/>
    </row>
    <row r="39921" spans="13:13" x14ac:dyDescent="0.25">
      <c r="M39921"/>
    </row>
    <row r="39922" spans="13:13" x14ac:dyDescent="0.25">
      <c r="M39922"/>
    </row>
    <row r="39923" spans="13:13" x14ac:dyDescent="0.25">
      <c r="M39923"/>
    </row>
    <row r="39924" spans="13:13" x14ac:dyDescent="0.25">
      <c r="M39924"/>
    </row>
    <row r="39925" spans="13:13" x14ac:dyDescent="0.25">
      <c r="M39925"/>
    </row>
    <row r="39926" spans="13:13" x14ac:dyDescent="0.25">
      <c r="M39926"/>
    </row>
    <row r="39927" spans="13:13" x14ac:dyDescent="0.25">
      <c r="M39927"/>
    </row>
    <row r="39928" spans="13:13" x14ac:dyDescent="0.25">
      <c r="M39928"/>
    </row>
    <row r="39929" spans="13:13" x14ac:dyDescent="0.25">
      <c r="M39929"/>
    </row>
    <row r="39930" spans="13:13" x14ac:dyDescent="0.25">
      <c r="M39930"/>
    </row>
    <row r="39931" spans="13:13" x14ac:dyDescent="0.25">
      <c r="M39931"/>
    </row>
    <row r="39932" spans="13:13" x14ac:dyDescent="0.25">
      <c r="M39932"/>
    </row>
    <row r="39933" spans="13:13" x14ac:dyDescent="0.25">
      <c r="M39933"/>
    </row>
    <row r="39934" spans="13:13" x14ac:dyDescent="0.25">
      <c r="M39934"/>
    </row>
    <row r="39935" spans="13:13" x14ac:dyDescent="0.25">
      <c r="M39935"/>
    </row>
    <row r="39936" spans="13:13" x14ac:dyDescent="0.25">
      <c r="M39936"/>
    </row>
    <row r="39937" spans="13:13" x14ac:dyDescent="0.25">
      <c r="M39937"/>
    </row>
    <row r="39938" spans="13:13" x14ac:dyDescent="0.25">
      <c r="M39938"/>
    </row>
    <row r="39939" spans="13:13" x14ac:dyDescent="0.25">
      <c r="M39939"/>
    </row>
    <row r="39940" spans="13:13" x14ac:dyDescent="0.25">
      <c r="M39940"/>
    </row>
    <row r="39941" spans="13:13" x14ac:dyDescent="0.25">
      <c r="M39941"/>
    </row>
    <row r="39942" spans="13:13" x14ac:dyDescent="0.25">
      <c r="M39942"/>
    </row>
    <row r="39943" spans="13:13" x14ac:dyDescent="0.25">
      <c r="M39943"/>
    </row>
    <row r="39944" spans="13:13" x14ac:dyDescent="0.25">
      <c r="M39944"/>
    </row>
    <row r="39945" spans="13:13" x14ac:dyDescent="0.25">
      <c r="M39945"/>
    </row>
    <row r="39946" spans="13:13" x14ac:dyDescent="0.25">
      <c r="M39946"/>
    </row>
    <row r="39947" spans="13:13" x14ac:dyDescent="0.25">
      <c r="M39947"/>
    </row>
    <row r="39948" spans="13:13" x14ac:dyDescent="0.25">
      <c r="M39948"/>
    </row>
    <row r="39949" spans="13:13" x14ac:dyDescent="0.25">
      <c r="M39949"/>
    </row>
    <row r="39950" spans="13:13" x14ac:dyDescent="0.25">
      <c r="M39950"/>
    </row>
    <row r="39951" spans="13:13" x14ac:dyDescent="0.25">
      <c r="M39951"/>
    </row>
    <row r="39952" spans="13:13" x14ac:dyDescent="0.25">
      <c r="M39952"/>
    </row>
    <row r="39953" spans="13:13" x14ac:dyDescent="0.25">
      <c r="M39953"/>
    </row>
    <row r="39954" spans="13:13" x14ac:dyDescent="0.25">
      <c r="M39954"/>
    </row>
    <row r="39955" spans="13:13" x14ac:dyDescent="0.25">
      <c r="M39955"/>
    </row>
    <row r="39956" spans="13:13" x14ac:dyDescent="0.25">
      <c r="M39956"/>
    </row>
    <row r="39957" spans="13:13" x14ac:dyDescent="0.25">
      <c r="M39957"/>
    </row>
    <row r="39958" spans="13:13" x14ac:dyDescent="0.25">
      <c r="M39958"/>
    </row>
    <row r="39959" spans="13:13" x14ac:dyDescent="0.25">
      <c r="M39959"/>
    </row>
    <row r="39960" spans="13:13" x14ac:dyDescent="0.25">
      <c r="M39960"/>
    </row>
    <row r="39961" spans="13:13" x14ac:dyDescent="0.25">
      <c r="M39961"/>
    </row>
    <row r="39962" spans="13:13" x14ac:dyDescent="0.25">
      <c r="M39962"/>
    </row>
    <row r="39963" spans="13:13" x14ac:dyDescent="0.25">
      <c r="M39963"/>
    </row>
    <row r="39964" spans="13:13" x14ac:dyDescent="0.25">
      <c r="M39964"/>
    </row>
    <row r="39965" spans="13:13" x14ac:dyDescent="0.25">
      <c r="M39965"/>
    </row>
    <row r="39966" spans="13:13" x14ac:dyDescent="0.25">
      <c r="M39966"/>
    </row>
    <row r="39967" spans="13:13" x14ac:dyDescent="0.25">
      <c r="M39967"/>
    </row>
    <row r="39968" spans="13:13" x14ac:dyDescent="0.25">
      <c r="M39968"/>
    </row>
    <row r="39969" spans="13:13" x14ac:dyDescent="0.25">
      <c r="M39969"/>
    </row>
    <row r="39970" spans="13:13" x14ac:dyDescent="0.25">
      <c r="M39970"/>
    </row>
    <row r="39971" spans="13:13" x14ac:dyDescent="0.25">
      <c r="M39971"/>
    </row>
    <row r="39972" spans="13:13" x14ac:dyDescent="0.25">
      <c r="M39972"/>
    </row>
    <row r="39973" spans="13:13" x14ac:dyDescent="0.25">
      <c r="M39973"/>
    </row>
    <row r="39974" spans="13:13" x14ac:dyDescent="0.25">
      <c r="M39974"/>
    </row>
    <row r="39975" spans="13:13" x14ac:dyDescent="0.25">
      <c r="M39975"/>
    </row>
    <row r="39976" spans="13:13" x14ac:dyDescent="0.25">
      <c r="M39976"/>
    </row>
    <row r="39977" spans="13:13" x14ac:dyDescent="0.25">
      <c r="M39977"/>
    </row>
    <row r="39978" spans="13:13" x14ac:dyDescent="0.25">
      <c r="M39978"/>
    </row>
    <row r="39979" spans="13:13" x14ac:dyDescent="0.25">
      <c r="M39979"/>
    </row>
    <row r="39980" spans="13:13" x14ac:dyDescent="0.25">
      <c r="M39980"/>
    </row>
    <row r="39981" spans="13:13" x14ac:dyDescent="0.25">
      <c r="M39981"/>
    </row>
    <row r="39982" spans="13:13" x14ac:dyDescent="0.25">
      <c r="M39982"/>
    </row>
    <row r="39983" spans="13:13" x14ac:dyDescent="0.25">
      <c r="M39983"/>
    </row>
    <row r="39984" spans="13:13" x14ac:dyDescent="0.25">
      <c r="M39984"/>
    </row>
    <row r="39985" spans="13:13" x14ac:dyDescent="0.25">
      <c r="M39985"/>
    </row>
    <row r="39986" spans="13:13" x14ac:dyDescent="0.25">
      <c r="M39986"/>
    </row>
    <row r="39987" spans="13:13" x14ac:dyDescent="0.25">
      <c r="M39987"/>
    </row>
    <row r="39988" spans="13:13" x14ac:dyDescent="0.25">
      <c r="M39988"/>
    </row>
    <row r="39989" spans="13:13" x14ac:dyDescent="0.25">
      <c r="M39989"/>
    </row>
    <row r="39990" spans="13:13" x14ac:dyDescent="0.25">
      <c r="M39990"/>
    </row>
    <row r="39991" spans="13:13" x14ac:dyDescent="0.25">
      <c r="M39991"/>
    </row>
    <row r="39992" spans="13:13" x14ac:dyDescent="0.25">
      <c r="M39992"/>
    </row>
    <row r="39993" spans="13:13" x14ac:dyDescent="0.25">
      <c r="M39993"/>
    </row>
    <row r="39994" spans="13:13" x14ac:dyDescent="0.25">
      <c r="M39994"/>
    </row>
    <row r="39995" spans="13:13" x14ac:dyDescent="0.25">
      <c r="M39995"/>
    </row>
    <row r="39996" spans="13:13" x14ac:dyDescent="0.25">
      <c r="M39996"/>
    </row>
    <row r="39997" spans="13:13" x14ac:dyDescent="0.25">
      <c r="M39997"/>
    </row>
    <row r="39998" spans="13:13" x14ac:dyDescent="0.25">
      <c r="M39998"/>
    </row>
    <row r="39999" spans="13:13" x14ac:dyDescent="0.25">
      <c r="M39999"/>
    </row>
    <row r="40000" spans="13:13" x14ac:dyDescent="0.25">
      <c r="M40000"/>
    </row>
    <row r="40001" spans="13:13" x14ac:dyDescent="0.25">
      <c r="M40001"/>
    </row>
    <row r="40002" spans="13:13" x14ac:dyDescent="0.25">
      <c r="M40002"/>
    </row>
    <row r="40003" spans="13:13" x14ac:dyDescent="0.25">
      <c r="M40003"/>
    </row>
    <row r="40004" spans="13:13" x14ac:dyDescent="0.25">
      <c r="M40004"/>
    </row>
    <row r="40005" spans="13:13" x14ac:dyDescent="0.25">
      <c r="M40005"/>
    </row>
    <row r="40006" spans="13:13" x14ac:dyDescent="0.25">
      <c r="M40006"/>
    </row>
    <row r="40007" spans="13:13" x14ac:dyDescent="0.25">
      <c r="M40007"/>
    </row>
    <row r="40008" spans="13:13" x14ac:dyDescent="0.25">
      <c r="M40008"/>
    </row>
    <row r="40009" spans="13:13" x14ac:dyDescent="0.25">
      <c r="M40009"/>
    </row>
    <row r="40010" spans="13:13" x14ac:dyDescent="0.25">
      <c r="M40010"/>
    </row>
    <row r="40011" spans="13:13" x14ac:dyDescent="0.25">
      <c r="M40011"/>
    </row>
    <row r="40012" spans="13:13" x14ac:dyDescent="0.25">
      <c r="M40012"/>
    </row>
    <row r="40013" spans="13:13" x14ac:dyDescent="0.25">
      <c r="M40013"/>
    </row>
    <row r="40014" spans="13:13" x14ac:dyDescent="0.25">
      <c r="M40014"/>
    </row>
    <row r="40015" spans="13:13" x14ac:dyDescent="0.25">
      <c r="M40015"/>
    </row>
    <row r="40016" spans="13:13" x14ac:dyDescent="0.25">
      <c r="M40016"/>
    </row>
    <row r="40017" spans="13:13" x14ac:dyDescent="0.25">
      <c r="M40017"/>
    </row>
    <row r="40018" spans="13:13" x14ac:dyDescent="0.25">
      <c r="M40018"/>
    </row>
    <row r="40019" spans="13:13" x14ac:dyDescent="0.25">
      <c r="M40019"/>
    </row>
    <row r="40020" spans="13:13" x14ac:dyDescent="0.25">
      <c r="M40020"/>
    </row>
    <row r="40021" spans="13:13" x14ac:dyDescent="0.25">
      <c r="M40021"/>
    </row>
    <row r="40022" spans="13:13" x14ac:dyDescent="0.25">
      <c r="M40022"/>
    </row>
    <row r="40023" spans="13:13" x14ac:dyDescent="0.25">
      <c r="M40023"/>
    </row>
    <row r="40024" spans="13:13" x14ac:dyDescent="0.25">
      <c r="M40024"/>
    </row>
    <row r="40025" spans="13:13" x14ac:dyDescent="0.25">
      <c r="M40025"/>
    </row>
    <row r="40026" spans="13:13" x14ac:dyDescent="0.25">
      <c r="M40026"/>
    </row>
    <row r="40027" spans="13:13" x14ac:dyDescent="0.25">
      <c r="M40027"/>
    </row>
    <row r="40028" spans="13:13" x14ac:dyDescent="0.25">
      <c r="M40028"/>
    </row>
    <row r="40029" spans="13:13" x14ac:dyDescent="0.25">
      <c r="M40029"/>
    </row>
    <row r="40030" spans="13:13" x14ac:dyDescent="0.25">
      <c r="M40030"/>
    </row>
    <row r="40031" spans="13:13" x14ac:dyDescent="0.25">
      <c r="M40031"/>
    </row>
    <row r="40032" spans="13:13" x14ac:dyDescent="0.25">
      <c r="M40032"/>
    </row>
    <row r="40033" spans="13:13" x14ac:dyDescent="0.25">
      <c r="M40033"/>
    </row>
    <row r="40034" spans="13:13" x14ac:dyDescent="0.25">
      <c r="M40034"/>
    </row>
    <row r="40035" spans="13:13" x14ac:dyDescent="0.25">
      <c r="M40035"/>
    </row>
    <row r="40036" spans="13:13" x14ac:dyDescent="0.25">
      <c r="M40036"/>
    </row>
    <row r="40037" spans="13:13" x14ac:dyDescent="0.25">
      <c r="M40037"/>
    </row>
    <row r="40038" spans="13:13" x14ac:dyDescent="0.25">
      <c r="M40038"/>
    </row>
    <row r="40039" spans="13:13" x14ac:dyDescent="0.25">
      <c r="M40039"/>
    </row>
    <row r="40040" spans="13:13" x14ac:dyDescent="0.25">
      <c r="M40040"/>
    </row>
    <row r="40041" spans="13:13" x14ac:dyDescent="0.25">
      <c r="M40041"/>
    </row>
    <row r="40042" spans="13:13" x14ac:dyDescent="0.25">
      <c r="M40042"/>
    </row>
    <row r="40043" spans="13:13" x14ac:dyDescent="0.25">
      <c r="M40043"/>
    </row>
    <row r="40044" spans="13:13" x14ac:dyDescent="0.25">
      <c r="M40044"/>
    </row>
    <row r="40045" spans="13:13" x14ac:dyDescent="0.25">
      <c r="M40045"/>
    </row>
    <row r="40046" spans="13:13" x14ac:dyDescent="0.25">
      <c r="M40046"/>
    </row>
    <row r="40047" spans="13:13" x14ac:dyDescent="0.25">
      <c r="M40047"/>
    </row>
    <row r="40048" spans="13:13" x14ac:dyDescent="0.25">
      <c r="M40048"/>
    </row>
    <row r="40049" spans="13:13" x14ac:dyDescent="0.25">
      <c r="M40049"/>
    </row>
    <row r="40050" spans="13:13" x14ac:dyDescent="0.25">
      <c r="M40050"/>
    </row>
    <row r="40051" spans="13:13" x14ac:dyDescent="0.25">
      <c r="M40051"/>
    </row>
    <row r="40052" spans="13:13" x14ac:dyDescent="0.25">
      <c r="M40052"/>
    </row>
    <row r="40053" spans="13:13" x14ac:dyDescent="0.25">
      <c r="M40053"/>
    </row>
    <row r="40054" spans="13:13" x14ac:dyDescent="0.25">
      <c r="M40054"/>
    </row>
    <row r="40055" spans="13:13" x14ac:dyDescent="0.25">
      <c r="M40055"/>
    </row>
    <row r="40056" spans="13:13" x14ac:dyDescent="0.25">
      <c r="M40056"/>
    </row>
    <row r="40057" spans="13:13" x14ac:dyDescent="0.25">
      <c r="M40057"/>
    </row>
    <row r="40058" spans="13:13" x14ac:dyDescent="0.25">
      <c r="M40058"/>
    </row>
    <row r="40059" spans="13:13" x14ac:dyDescent="0.25">
      <c r="M40059"/>
    </row>
    <row r="40060" spans="13:13" x14ac:dyDescent="0.25">
      <c r="M40060"/>
    </row>
    <row r="40061" spans="13:13" x14ac:dyDescent="0.25">
      <c r="M40061"/>
    </row>
    <row r="40062" spans="13:13" x14ac:dyDescent="0.25">
      <c r="M40062"/>
    </row>
    <row r="40063" spans="13:13" x14ac:dyDescent="0.25">
      <c r="M40063"/>
    </row>
    <row r="40064" spans="13:13" x14ac:dyDescent="0.25">
      <c r="M40064"/>
    </row>
    <row r="40065" spans="13:13" x14ac:dyDescent="0.25">
      <c r="M40065"/>
    </row>
    <row r="40066" spans="13:13" x14ac:dyDescent="0.25">
      <c r="M40066"/>
    </row>
    <row r="40067" spans="13:13" x14ac:dyDescent="0.25">
      <c r="M40067"/>
    </row>
    <row r="40068" spans="13:13" x14ac:dyDescent="0.25">
      <c r="M40068"/>
    </row>
    <row r="40069" spans="13:13" x14ac:dyDescent="0.25">
      <c r="M40069"/>
    </row>
    <row r="40070" spans="13:13" x14ac:dyDescent="0.25">
      <c r="M40070"/>
    </row>
    <row r="40071" spans="13:13" x14ac:dyDescent="0.25">
      <c r="M40071"/>
    </row>
    <row r="40072" spans="13:13" x14ac:dyDescent="0.25">
      <c r="M40072"/>
    </row>
    <row r="40073" spans="13:13" x14ac:dyDescent="0.25">
      <c r="M40073"/>
    </row>
    <row r="40074" spans="13:13" x14ac:dyDescent="0.25">
      <c r="M40074"/>
    </row>
    <row r="40075" spans="13:13" x14ac:dyDescent="0.25">
      <c r="M40075"/>
    </row>
    <row r="40076" spans="13:13" x14ac:dyDescent="0.25">
      <c r="M40076"/>
    </row>
    <row r="40077" spans="13:13" x14ac:dyDescent="0.25">
      <c r="M40077"/>
    </row>
    <row r="40078" spans="13:13" x14ac:dyDescent="0.25">
      <c r="M40078"/>
    </row>
    <row r="40079" spans="13:13" x14ac:dyDescent="0.25">
      <c r="M40079"/>
    </row>
    <row r="40080" spans="13:13" x14ac:dyDescent="0.25">
      <c r="M40080"/>
    </row>
    <row r="40081" spans="13:13" x14ac:dyDescent="0.25">
      <c r="M40081"/>
    </row>
    <row r="40082" spans="13:13" x14ac:dyDescent="0.25">
      <c r="M40082"/>
    </row>
    <row r="40083" spans="13:13" x14ac:dyDescent="0.25">
      <c r="M40083"/>
    </row>
    <row r="40084" spans="13:13" x14ac:dyDescent="0.25">
      <c r="M40084"/>
    </row>
    <row r="40085" spans="13:13" x14ac:dyDescent="0.25">
      <c r="M40085"/>
    </row>
    <row r="40086" spans="13:13" x14ac:dyDescent="0.25">
      <c r="M40086"/>
    </row>
    <row r="40087" spans="13:13" x14ac:dyDescent="0.25">
      <c r="M40087"/>
    </row>
    <row r="40088" spans="13:13" x14ac:dyDescent="0.25">
      <c r="M40088"/>
    </row>
    <row r="40089" spans="13:13" x14ac:dyDescent="0.25">
      <c r="M40089"/>
    </row>
    <row r="40090" spans="13:13" x14ac:dyDescent="0.25">
      <c r="M40090"/>
    </row>
    <row r="40091" spans="13:13" x14ac:dyDescent="0.25">
      <c r="M40091"/>
    </row>
    <row r="40092" spans="13:13" x14ac:dyDescent="0.25">
      <c r="M40092"/>
    </row>
    <row r="40093" spans="13:13" x14ac:dyDescent="0.25">
      <c r="M40093"/>
    </row>
    <row r="40094" spans="13:13" x14ac:dyDescent="0.25">
      <c r="M40094"/>
    </row>
    <row r="40095" spans="13:13" x14ac:dyDescent="0.25">
      <c r="M40095"/>
    </row>
    <row r="40096" spans="13:13" x14ac:dyDescent="0.25">
      <c r="M40096"/>
    </row>
    <row r="40097" spans="13:13" x14ac:dyDescent="0.25">
      <c r="M40097"/>
    </row>
    <row r="40098" spans="13:13" x14ac:dyDescent="0.25">
      <c r="M40098"/>
    </row>
    <row r="40099" spans="13:13" x14ac:dyDescent="0.25">
      <c r="M40099"/>
    </row>
    <row r="40100" spans="13:13" x14ac:dyDescent="0.25">
      <c r="M40100"/>
    </row>
    <row r="40101" spans="13:13" x14ac:dyDescent="0.25">
      <c r="M40101"/>
    </row>
    <row r="40102" spans="13:13" x14ac:dyDescent="0.25">
      <c r="M40102"/>
    </row>
    <row r="40103" spans="13:13" x14ac:dyDescent="0.25">
      <c r="M40103"/>
    </row>
    <row r="40104" spans="13:13" x14ac:dyDescent="0.25">
      <c r="M40104"/>
    </row>
    <row r="40105" spans="13:13" x14ac:dyDescent="0.25">
      <c r="M40105"/>
    </row>
    <row r="40106" spans="13:13" x14ac:dyDescent="0.25">
      <c r="M40106"/>
    </row>
    <row r="40107" spans="13:13" x14ac:dyDescent="0.25">
      <c r="M40107"/>
    </row>
    <row r="40108" spans="13:13" x14ac:dyDescent="0.25">
      <c r="M40108"/>
    </row>
    <row r="40109" spans="13:13" x14ac:dyDescent="0.25">
      <c r="M40109"/>
    </row>
    <row r="40110" spans="13:13" x14ac:dyDescent="0.25">
      <c r="M40110"/>
    </row>
    <row r="40111" spans="13:13" x14ac:dyDescent="0.25">
      <c r="M40111"/>
    </row>
    <row r="40112" spans="13:13" x14ac:dyDescent="0.25">
      <c r="M40112"/>
    </row>
    <row r="40113" spans="13:13" x14ac:dyDescent="0.25">
      <c r="M40113"/>
    </row>
    <row r="40114" spans="13:13" x14ac:dyDescent="0.25">
      <c r="M40114"/>
    </row>
    <row r="40115" spans="13:13" x14ac:dyDescent="0.25">
      <c r="M40115"/>
    </row>
    <row r="40116" spans="13:13" x14ac:dyDescent="0.25">
      <c r="M40116"/>
    </row>
    <row r="40117" spans="13:13" x14ac:dyDescent="0.25">
      <c r="M40117"/>
    </row>
    <row r="40118" spans="13:13" x14ac:dyDescent="0.25">
      <c r="M40118"/>
    </row>
    <row r="40119" spans="13:13" x14ac:dyDescent="0.25">
      <c r="M40119"/>
    </row>
    <row r="40120" spans="13:13" x14ac:dyDescent="0.25">
      <c r="M40120"/>
    </row>
    <row r="40121" spans="13:13" x14ac:dyDescent="0.25">
      <c r="M40121"/>
    </row>
    <row r="40122" spans="13:13" x14ac:dyDescent="0.25">
      <c r="M40122"/>
    </row>
    <row r="40123" spans="13:13" x14ac:dyDescent="0.25">
      <c r="M40123"/>
    </row>
    <row r="40124" spans="13:13" x14ac:dyDescent="0.25">
      <c r="M40124"/>
    </row>
    <row r="40125" spans="13:13" x14ac:dyDescent="0.25">
      <c r="M40125"/>
    </row>
    <row r="40126" spans="13:13" x14ac:dyDescent="0.25">
      <c r="M40126"/>
    </row>
    <row r="40127" spans="13:13" x14ac:dyDescent="0.25">
      <c r="M40127"/>
    </row>
    <row r="40128" spans="13:13" x14ac:dyDescent="0.25">
      <c r="M40128"/>
    </row>
    <row r="40129" spans="13:13" x14ac:dyDescent="0.25">
      <c r="M40129"/>
    </row>
    <row r="40130" spans="13:13" x14ac:dyDescent="0.25">
      <c r="M40130"/>
    </row>
    <row r="40131" spans="13:13" x14ac:dyDescent="0.25">
      <c r="M40131"/>
    </row>
    <row r="40132" spans="13:13" x14ac:dyDescent="0.25">
      <c r="M40132"/>
    </row>
    <row r="40133" spans="13:13" x14ac:dyDescent="0.25">
      <c r="M40133"/>
    </row>
    <row r="40134" spans="13:13" x14ac:dyDescent="0.25">
      <c r="M40134"/>
    </row>
    <row r="40135" spans="13:13" x14ac:dyDescent="0.25">
      <c r="M40135"/>
    </row>
    <row r="40136" spans="13:13" x14ac:dyDescent="0.25">
      <c r="M40136"/>
    </row>
    <row r="40137" spans="13:13" x14ac:dyDescent="0.25">
      <c r="M40137"/>
    </row>
    <row r="40138" spans="13:13" x14ac:dyDescent="0.25">
      <c r="M40138"/>
    </row>
    <row r="40139" spans="13:13" x14ac:dyDescent="0.25">
      <c r="M40139"/>
    </row>
    <row r="40140" spans="13:13" x14ac:dyDescent="0.25">
      <c r="M40140"/>
    </row>
    <row r="40141" spans="13:13" x14ac:dyDescent="0.25">
      <c r="M40141"/>
    </row>
    <row r="40142" spans="13:13" x14ac:dyDescent="0.25">
      <c r="M40142"/>
    </row>
    <row r="40143" spans="13:13" x14ac:dyDescent="0.25">
      <c r="M40143"/>
    </row>
    <row r="40144" spans="13:13" x14ac:dyDescent="0.25">
      <c r="M40144"/>
    </row>
    <row r="40145" spans="13:13" x14ac:dyDescent="0.25">
      <c r="M40145"/>
    </row>
    <row r="40146" spans="13:13" x14ac:dyDescent="0.25">
      <c r="M40146"/>
    </row>
    <row r="40147" spans="13:13" x14ac:dyDescent="0.25">
      <c r="M40147"/>
    </row>
    <row r="40148" spans="13:13" x14ac:dyDescent="0.25">
      <c r="M40148"/>
    </row>
    <row r="40149" spans="13:13" x14ac:dyDescent="0.25">
      <c r="M40149"/>
    </row>
    <row r="40150" spans="13:13" x14ac:dyDescent="0.25">
      <c r="M40150"/>
    </row>
    <row r="40151" spans="13:13" x14ac:dyDescent="0.25">
      <c r="M40151"/>
    </row>
    <row r="40152" spans="13:13" x14ac:dyDescent="0.25">
      <c r="M40152"/>
    </row>
    <row r="40153" spans="13:13" x14ac:dyDescent="0.25">
      <c r="M40153"/>
    </row>
    <row r="40154" spans="13:13" x14ac:dyDescent="0.25">
      <c r="M40154"/>
    </row>
    <row r="40155" spans="13:13" x14ac:dyDescent="0.25">
      <c r="M40155"/>
    </row>
    <row r="40156" spans="13:13" x14ac:dyDescent="0.25">
      <c r="M40156"/>
    </row>
    <row r="40157" spans="13:13" x14ac:dyDescent="0.25">
      <c r="M40157"/>
    </row>
    <row r="40158" spans="13:13" x14ac:dyDescent="0.25">
      <c r="M40158"/>
    </row>
    <row r="40159" spans="13:13" x14ac:dyDescent="0.25">
      <c r="M40159"/>
    </row>
    <row r="40160" spans="13:13" x14ac:dyDescent="0.25">
      <c r="M40160"/>
    </row>
    <row r="40161" spans="13:13" x14ac:dyDescent="0.25">
      <c r="M40161"/>
    </row>
    <row r="40162" spans="13:13" x14ac:dyDescent="0.25">
      <c r="M40162"/>
    </row>
    <row r="40163" spans="13:13" x14ac:dyDescent="0.25">
      <c r="M40163"/>
    </row>
    <row r="40164" spans="13:13" x14ac:dyDescent="0.25">
      <c r="M40164"/>
    </row>
    <row r="40165" spans="13:13" x14ac:dyDescent="0.25">
      <c r="M40165"/>
    </row>
    <row r="40166" spans="13:13" x14ac:dyDescent="0.25">
      <c r="M40166"/>
    </row>
    <row r="40167" spans="13:13" x14ac:dyDescent="0.25">
      <c r="M40167"/>
    </row>
    <row r="40168" spans="13:13" x14ac:dyDescent="0.25">
      <c r="M40168"/>
    </row>
    <row r="40169" spans="13:13" x14ac:dyDescent="0.25">
      <c r="M40169"/>
    </row>
    <row r="40170" spans="13:13" x14ac:dyDescent="0.25">
      <c r="M40170"/>
    </row>
    <row r="40171" spans="13:13" x14ac:dyDescent="0.25">
      <c r="M40171"/>
    </row>
    <row r="40172" spans="13:13" x14ac:dyDescent="0.25">
      <c r="M40172"/>
    </row>
    <row r="40173" spans="13:13" x14ac:dyDescent="0.25">
      <c r="M40173"/>
    </row>
    <row r="40174" spans="13:13" x14ac:dyDescent="0.25">
      <c r="M40174"/>
    </row>
    <row r="40175" spans="13:13" x14ac:dyDescent="0.25">
      <c r="M40175"/>
    </row>
    <row r="40176" spans="13:13" x14ac:dyDescent="0.25">
      <c r="M40176"/>
    </row>
    <row r="40177" spans="13:13" x14ac:dyDescent="0.25">
      <c r="M40177"/>
    </row>
    <row r="40178" spans="13:13" x14ac:dyDescent="0.25">
      <c r="M40178"/>
    </row>
    <row r="40179" spans="13:13" x14ac:dyDescent="0.25">
      <c r="M40179"/>
    </row>
    <row r="40180" spans="13:13" x14ac:dyDescent="0.25">
      <c r="M40180"/>
    </row>
    <row r="40181" spans="13:13" x14ac:dyDescent="0.25">
      <c r="M40181"/>
    </row>
    <row r="40182" spans="13:13" x14ac:dyDescent="0.25">
      <c r="M40182"/>
    </row>
    <row r="40183" spans="13:13" x14ac:dyDescent="0.25">
      <c r="M40183"/>
    </row>
    <row r="40184" spans="13:13" x14ac:dyDescent="0.25">
      <c r="M40184"/>
    </row>
    <row r="40185" spans="13:13" x14ac:dyDescent="0.25">
      <c r="M40185"/>
    </row>
    <row r="40186" spans="13:13" x14ac:dyDescent="0.25">
      <c r="M40186"/>
    </row>
    <row r="40187" spans="13:13" x14ac:dyDescent="0.25">
      <c r="M40187"/>
    </row>
    <row r="40188" spans="13:13" x14ac:dyDescent="0.25">
      <c r="M40188"/>
    </row>
    <row r="40189" spans="13:13" x14ac:dyDescent="0.25">
      <c r="M40189"/>
    </row>
    <row r="40190" spans="13:13" x14ac:dyDescent="0.25">
      <c r="M40190"/>
    </row>
    <row r="40191" spans="13:13" x14ac:dyDescent="0.25">
      <c r="M40191"/>
    </row>
    <row r="40192" spans="13:13" x14ac:dyDescent="0.25">
      <c r="M40192"/>
    </row>
    <row r="40193" spans="13:13" x14ac:dyDescent="0.25">
      <c r="M40193"/>
    </row>
    <row r="40194" spans="13:13" x14ac:dyDescent="0.25">
      <c r="M40194"/>
    </row>
    <row r="40195" spans="13:13" x14ac:dyDescent="0.25">
      <c r="M40195"/>
    </row>
    <row r="40196" spans="13:13" x14ac:dyDescent="0.25">
      <c r="M40196"/>
    </row>
    <row r="40197" spans="13:13" x14ac:dyDescent="0.25">
      <c r="M40197"/>
    </row>
    <row r="40198" spans="13:13" x14ac:dyDescent="0.25">
      <c r="M40198"/>
    </row>
    <row r="40199" spans="13:13" x14ac:dyDescent="0.25">
      <c r="M40199"/>
    </row>
    <row r="40200" spans="13:13" x14ac:dyDescent="0.25">
      <c r="M40200"/>
    </row>
    <row r="40201" spans="13:13" x14ac:dyDescent="0.25">
      <c r="M40201"/>
    </row>
    <row r="40202" spans="13:13" x14ac:dyDescent="0.25">
      <c r="M40202"/>
    </row>
    <row r="40203" spans="13:13" x14ac:dyDescent="0.25">
      <c r="M40203"/>
    </row>
    <row r="40204" spans="13:13" x14ac:dyDescent="0.25">
      <c r="M40204"/>
    </row>
    <row r="40205" spans="13:13" x14ac:dyDescent="0.25">
      <c r="M40205"/>
    </row>
    <row r="40206" spans="13:13" x14ac:dyDescent="0.25">
      <c r="M40206"/>
    </row>
    <row r="40207" spans="13:13" x14ac:dyDescent="0.25">
      <c r="M40207"/>
    </row>
    <row r="40208" spans="13:13" x14ac:dyDescent="0.25">
      <c r="M40208"/>
    </row>
    <row r="40209" spans="13:13" x14ac:dyDescent="0.25">
      <c r="M40209"/>
    </row>
    <row r="40210" spans="13:13" x14ac:dyDescent="0.25">
      <c r="M40210"/>
    </row>
    <row r="40211" spans="13:13" x14ac:dyDescent="0.25">
      <c r="M40211"/>
    </row>
    <row r="40212" spans="13:13" x14ac:dyDescent="0.25">
      <c r="M40212"/>
    </row>
    <row r="40213" spans="13:13" x14ac:dyDescent="0.25">
      <c r="M40213"/>
    </row>
    <row r="40214" spans="13:13" x14ac:dyDescent="0.25">
      <c r="M40214"/>
    </row>
    <row r="40215" spans="13:13" x14ac:dyDescent="0.25">
      <c r="M40215"/>
    </row>
    <row r="40216" spans="13:13" x14ac:dyDescent="0.25">
      <c r="M40216"/>
    </row>
    <row r="40217" spans="13:13" x14ac:dyDescent="0.25">
      <c r="M40217"/>
    </row>
    <row r="40218" spans="13:13" x14ac:dyDescent="0.25">
      <c r="M40218"/>
    </row>
    <row r="40219" spans="13:13" x14ac:dyDescent="0.25">
      <c r="M40219"/>
    </row>
    <row r="40220" spans="13:13" x14ac:dyDescent="0.25">
      <c r="M40220"/>
    </row>
    <row r="40221" spans="13:13" x14ac:dyDescent="0.25">
      <c r="M40221"/>
    </row>
    <row r="40222" spans="13:13" x14ac:dyDescent="0.25">
      <c r="M40222"/>
    </row>
    <row r="40223" spans="13:13" x14ac:dyDescent="0.25">
      <c r="M40223"/>
    </row>
    <row r="40224" spans="13:13" x14ac:dyDescent="0.25">
      <c r="M40224"/>
    </row>
    <row r="40225" spans="13:13" x14ac:dyDescent="0.25">
      <c r="M40225"/>
    </row>
    <row r="40226" spans="13:13" x14ac:dyDescent="0.25">
      <c r="M40226"/>
    </row>
    <row r="40227" spans="13:13" x14ac:dyDescent="0.25">
      <c r="M40227"/>
    </row>
    <row r="40228" spans="13:13" x14ac:dyDescent="0.25">
      <c r="M40228"/>
    </row>
    <row r="40229" spans="13:13" x14ac:dyDescent="0.25">
      <c r="M40229"/>
    </row>
    <row r="40230" spans="13:13" x14ac:dyDescent="0.25">
      <c r="M40230"/>
    </row>
    <row r="40231" spans="13:13" x14ac:dyDescent="0.25">
      <c r="M40231"/>
    </row>
    <row r="40232" spans="13:13" x14ac:dyDescent="0.25">
      <c r="M40232"/>
    </row>
    <row r="40233" spans="13:13" x14ac:dyDescent="0.25">
      <c r="M40233"/>
    </row>
    <row r="40234" spans="13:13" x14ac:dyDescent="0.25">
      <c r="M40234"/>
    </row>
    <row r="40235" spans="13:13" x14ac:dyDescent="0.25">
      <c r="M40235"/>
    </row>
    <row r="40236" spans="13:13" x14ac:dyDescent="0.25">
      <c r="M40236"/>
    </row>
    <row r="40237" spans="13:13" x14ac:dyDescent="0.25">
      <c r="M40237"/>
    </row>
    <row r="40238" spans="13:13" x14ac:dyDescent="0.25">
      <c r="M40238"/>
    </row>
    <row r="40239" spans="13:13" x14ac:dyDescent="0.25">
      <c r="M40239"/>
    </row>
    <row r="40240" spans="13:13" x14ac:dyDescent="0.25">
      <c r="M40240"/>
    </row>
    <row r="40241" spans="13:13" x14ac:dyDescent="0.25">
      <c r="M40241"/>
    </row>
    <row r="40242" spans="13:13" x14ac:dyDescent="0.25">
      <c r="M40242"/>
    </row>
    <row r="40243" spans="13:13" x14ac:dyDescent="0.25">
      <c r="M40243"/>
    </row>
    <row r="40244" spans="13:13" x14ac:dyDescent="0.25">
      <c r="M40244"/>
    </row>
    <row r="40245" spans="13:13" x14ac:dyDescent="0.25">
      <c r="M40245"/>
    </row>
    <row r="40246" spans="13:13" x14ac:dyDescent="0.25">
      <c r="M40246"/>
    </row>
    <row r="40247" spans="13:13" x14ac:dyDescent="0.25">
      <c r="M40247"/>
    </row>
    <row r="40248" spans="13:13" x14ac:dyDescent="0.25">
      <c r="M40248"/>
    </row>
    <row r="40249" spans="13:13" x14ac:dyDescent="0.25">
      <c r="M40249"/>
    </row>
    <row r="40250" spans="13:13" x14ac:dyDescent="0.25">
      <c r="M40250"/>
    </row>
    <row r="40251" spans="13:13" x14ac:dyDescent="0.25">
      <c r="M40251"/>
    </row>
    <row r="40252" spans="13:13" x14ac:dyDescent="0.25">
      <c r="M40252"/>
    </row>
    <row r="40253" spans="13:13" x14ac:dyDescent="0.25">
      <c r="M40253"/>
    </row>
    <row r="40254" spans="13:13" x14ac:dyDescent="0.25">
      <c r="M40254"/>
    </row>
    <row r="40255" spans="13:13" x14ac:dyDescent="0.25">
      <c r="M40255"/>
    </row>
    <row r="40256" spans="13:13" x14ac:dyDescent="0.25">
      <c r="M40256"/>
    </row>
    <row r="40257" spans="13:13" x14ac:dyDescent="0.25">
      <c r="M40257"/>
    </row>
    <row r="40258" spans="13:13" x14ac:dyDescent="0.25">
      <c r="M40258"/>
    </row>
    <row r="40259" spans="13:13" x14ac:dyDescent="0.25">
      <c r="M40259"/>
    </row>
    <row r="40260" spans="13:13" x14ac:dyDescent="0.25">
      <c r="M40260"/>
    </row>
    <row r="40261" spans="13:13" x14ac:dyDescent="0.25">
      <c r="M40261"/>
    </row>
    <row r="40262" spans="13:13" x14ac:dyDescent="0.25">
      <c r="M40262"/>
    </row>
    <row r="40263" spans="13:13" x14ac:dyDescent="0.25">
      <c r="M40263"/>
    </row>
    <row r="40264" spans="13:13" x14ac:dyDescent="0.25">
      <c r="M40264"/>
    </row>
    <row r="40265" spans="13:13" x14ac:dyDescent="0.25">
      <c r="M40265"/>
    </row>
    <row r="40266" spans="13:13" x14ac:dyDescent="0.25">
      <c r="M40266"/>
    </row>
    <row r="40267" spans="13:13" x14ac:dyDescent="0.25">
      <c r="M40267"/>
    </row>
    <row r="40268" spans="13:13" x14ac:dyDescent="0.25">
      <c r="M40268"/>
    </row>
    <row r="40269" spans="13:13" x14ac:dyDescent="0.25">
      <c r="M40269"/>
    </row>
    <row r="40270" spans="13:13" x14ac:dyDescent="0.25">
      <c r="M40270"/>
    </row>
    <row r="40271" spans="13:13" x14ac:dyDescent="0.25">
      <c r="M40271"/>
    </row>
    <row r="40272" spans="13:13" x14ac:dyDescent="0.25">
      <c r="M40272"/>
    </row>
    <row r="40273" spans="13:13" x14ac:dyDescent="0.25">
      <c r="M40273"/>
    </row>
    <row r="40274" spans="13:13" x14ac:dyDescent="0.25">
      <c r="M40274"/>
    </row>
    <row r="40275" spans="13:13" x14ac:dyDescent="0.25">
      <c r="M40275"/>
    </row>
    <row r="40276" spans="13:13" x14ac:dyDescent="0.25">
      <c r="M40276"/>
    </row>
    <row r="40277" spans="13:13" x14ac:dyDescent="0.25">
      <c r="M40277"/>
    </row>
    <row r="40278" spans="13:13" x14ac:dyDescent="0.25">
      <c r="M40278"/>
    </row>
    <row r="40279" spans="13:13" x14ac:dyDescent="0.25">
      <c r="M40279"/>
    </row>
    <row r="40280" spans="13:13" x14ac:dyDescent="0.25">
      <c r="M40280"/>
    </row>
    <row r="40281" spans="13:13" x14ac:dyDescent="0.25">
      <c r="M40281"/>
    </row>
    <row r="40282" spans="13:13" x14ac:dyDescent="0.25">
      <c r="M40282"/>
    </row>
    <row r="40283" spans="13:13" x14ac:dyDescent="0.25">
      <c r="M40283"/>
    </row>
    <row r="40284" spans="13:13" x14ac:dyDescent="0.25">
      <c r="M40284"/>
    </row>
    <row r="40285" spans="13:13" x14ac:dyDescent="0.25">
      <c r="M40285"/>
    </row>
    <row r="40286" spans="13:13" x14ac:dyDescent="0.25">
      <c r="M40286"/>
    </row>
    <row r="40287" spans="13:13" x14ac:dyDescent="0.25">
      <c r="M40287"/>
    </row>
    <row r="40288" spans="13:13" x14ac:dyDescent="0.25">
      <c r="M40288"/>
    </row>
    <row r="40289" spans="13:13" x14ac:dyDescent="0.25">
      <c r="M40289"/>
    </row>
    <row r="40290" spans="13:13" x14ac:dyDescent="0.25">
      <c r="M40290"/>
    </row>
    <row r="40291" spans="13:13" x14ac:dyDescent="0.25">
      <c r="M40291"/>
    </row>
    <row r="40292" spans="13:13" x14ac:dyDescent="0.25">
      <c r="M40292"/>
    </row>
    <row r="40293" spans="13:13" x14ac:dyDescent="0.25">
      <c r="M40293"/>
    </row>
    <row r="40294" spans="13:13" x14ac:dyDescent="0.25">
      <c r="M40294"/>
    </row>
    <row r="40295" spans="13:13" x14ac:dyDescent="0.25">
      <c r="M40295"/>
    </row>
    <row r="40296" spans="13:13" x14ac:dyDescent="0.25">
      <c r="M40296"/>
    </row>
    <row r="40297" spans="13:13" x14ac:dyDescent="0.25">
      <c r="M40297"/>
    </row>
    <row r="40298" spans="13:13" x14ac:dyDescent="0.25">
      <c r="M40298"/>
    </row>
    <row r="40299" spans="13:13" x14ac:dyDescent="0.25">
      <c r="M40299"/>
    </row>
    <row r="40300" spans="13:13" x14ac:dyDescent="0.25">
      <c r="M40300"/>
    </row>
    <row r="40301" spans="13:13" x14ac:dyDescent="0.25">
      <c r="M40301"/>
    </row>
    <row r="40302" spans="13:13" x14ac:dyDescent="0.25">
      <c r="M40302"/>
    </row>
    <row r="40303" spans="13:13" x14ac:dyDescent="0.25">
      <c r="M40303"/>
    </row>
    <row r="40304" spans="13:13" x14ac:dyDescent="0.25">
      <c r="M40304"/>
    </row>
    <row r="40305" spans="13:13" x14ac:dyDescent="0.25">
      <c r="M40305"/>
    </row>
    <row r="40306" spans="13:13" x14ac:dyDescent="0.25">
      <c r="M40306"/>
    </row>
    <row r="40307" spans="13:13" x14ac:dyDescent="0.25">
      <c r="M40307"/>
    </row>
    <row r="40308" spans="13:13" x14ac:dyDescent="0.25">
      <c r="M40308"/>
    </row>
    <row r="40309" spans="13:13" x14ac:dyDescent="0.25">
      <c r="M40309"/>
    </row>
    <row r="40310" spans="13:13" x14ac:dyDescent="0.25">
      <c r="M40310"/>
    </row>
    <row r="40311" spans="13:13" x14ac:dyDescent="0.25">
      <c r="M40311"/>
    </row>
    <row r="40312" spans="13:13" x14ac:dyDescent="0.25">
      <c r="M40312"/>
    </row>
    <row r="40313" spans="13:13" x14ac:dyDescent="0.25">
      <c r="M40313"/>
    </row>
    <row r="40314" spans="13:13" x14ac:dyDescent="0.25">
      <c r="M40314"/>
    </row>
    <row r="40315" spans="13:13" x14ac:dyDescent="0.25">
      <c r="M40315"/>
    </row>
    <row r="40316" spans="13:13" x14ac:dyDescent="0.25">
      <c r="M40316"/>
    </row>
    <row r="40317" spans="13:13" x14ac:dyDescent="0.25">
      <c r="M40317"/>
    </row>
    <row r="40318" spans="13:13" x14ac:dyDescent="0.25">
      <c r="M40318"/>
    </row>
    <row r="40319" spans="13:13" x14ac:dyDescent="0.25">
      <c r="M40319"/>
    </row>
    <row r="40320" spans="13:13" x14ac:dyDescent="0.25">
      <c r="M40320"/>
    </row>
    <row r="40321" spans="13:13" x14ac:dyDescent="0.25">
      <c r="M40321"/>
    </row>
    <row r="40322" spans="13:13" x14ac:dyDescent="0.25">
      <c r="M40322"/>
    </row>
    <row r="40323" spans="13:13" x14ac:dyDescent="0.25">
      <c r="M40323"/>
    </row>
    <row r="40324" spans="13:13" x14ac:dyDescent="0.25">
      <c r="M40324"/>
    </row>
    <row r="40325" spans="13:13" x14ac:dyDescent="0.25">
      <c r="M40325"/>
    </row>
    <row r="40326" spans="13:13" x14ac:dyDescent="0.25">
      <c r="M40326"/>
    </row>
    <row r="40327" spans="13:13" x14ac:dyDescent="0.25">
      <c r="M40327"/>
    </row>
    <row r="40328" spans="13:13" x14ac:dyDescent="0.25">
      <c r="M40328"/>
    </row>
    <row r="40329" spans="13:13" x14ac:dyDescent="0.25">
      <c r="M40329"/>
    </row>
    <row r="40330" spans="13:13" x14ac:dyDescent="0.25">
      <c r="M40330"/>
    </row>
    <row r="40331" spans="13:13" x14ac:dyDescent="0.25">
      <c r="M40331"/>
    </row>
    <row r="40332" spans="13:13" x14ac:dyDescent="0.25">
      <c r="M40332"/>
    </row>
    <row r="40333" spans="13:13" x14ac:dyDescent="0.25">
      <c r="M40333"/>
    </row>
    <row r="40334" spans="13:13" x14ac:dyDescent="0.25">
      <c r="M40334"/>
    </row>
    <row r="40335" spans="13:13" x14ac:dyDescent="0.25">
      <c r="M40335"/>
    </row>
    <row r="40336" spans="13:13" x14ac:dyDescent="0.25">
      <c r="M40336"/>
    </row>
    <row r="40337" spans="13:13" x14ac:dyDescent="0.25">
      <c r="M40337"/>
    </row>
    <row r="40338" spans="13:13" x14ac:dyDescent="0.25">
      <c r="M40338"/>
    </row>
    <row r="40339" spans="13:13" x14ac:dyDescent="0.25">
      <c r="M40339"/>
    </row>
    <row r="40340" spans="13:13" x14ac:dyDescent="0.25">
      <c r="M40340"/>
    </row>
    <row r="40341" spans="13:13" x14ac:dyDescent="0.25">
      <c r="M40341"/>
    </row>
    <row r="40342" spans="13:13" x14ac:dyDescent="0.25">
      <c r="M40342"/>
    </row>
    <row r="40343" spans="13:13" x14ac:dyDescent="0.25">
      <c r="M40343"/>
    </row>
    <row r="40344" spans="13:13" x14ac:dyDescent="0.25">
      <c r="M40344"/>
    </row>
    <row r="40345" spans="13:13" x14ac:dyDescent="0.25">
      <c r="M40345"/>
    </row>
    <row r="40346" spans="13:13" x14ac:dyDescent="0.25">
      <c r="M40346"/>
    </row>
    <row r="40347" spans="13:13" x14ac:dyDescent="0.25">
      <c r="M40347"/>
    </row>
    <row r="40348" spans="13:13" x14ac:dyDescent="0.25">
      <c r="M40348"/>
    </row>
    <row r="40349" spans="13:13" x14ac:dyDescent="0.25">
      <c r="M40349"/>
    </row>
    <row r="40350" spans="13:13" x14ac:dyDescent="0.25">
      <c r="M40350"/>
    </row>
    <row r="40351" spans="13:13" x14ac:dyDescent="0.25">
      <c r="M40351"/>
    </row>
    <row r="40352" spans="13:13" x14ac:dyDescent="0.25">
      <c r="M40352"/>
    </row>
    <row r="40353" spans="13:13" x14ac:dyDescent="0.25">
      <c r="M40353"/>
    </row>
    <row r="40354" spans="13:13" x14ac:dyDescent="0.25">
      <c r="M40354"/>
    </row>
    <row r="40355" spans="13:13" x14ac:dyDescent="0.25">
      <c r="M40355"/>
    </row>
    <row r="40356" spans="13:13" x14ac:dyDescent="0.25">
      <c r="M40356"/>
    </row>
    <row r="40357" spans="13:13" x14ac:dyDescent="0.25">
      <c r="M40357"/>
    </row>
    <row r="40358" spans="13:13" x14ac:dyDescent="0.25">
      <c r="M40358"/>
    </row>
    <row r="40359" spans="13:13" x14ac:dyDescent="0.25">
      <c r="M40359"/>
    </row>
    <row r="40360" spans="13:13" x14ac:dyDescent="0.25">
      <c r="M40360"/>
    </row>
    <row r="40361" spans="13:13" x14ac:dyDescent="0.25">
      <c r="M40361"/>
    </row>
    <row r="40362" spans="13:13" x14ac:dyDescent="0.25">
      <c r="M40362"/>
    </row>
    <row r="40363" spans="13:13" x14ac:dyDescent="0.25">
      <c r="M40363"/>
    </row>
    <row r="40364" spans="13:13" x14ac:dyDescent="0.25">
      <c r="M40364"/>
    </row>
    <row r="40365" spans="13:13" x14ac:dyDescent="0.25">
      <c r="M40365"/>
    </row>
    <row r="40366" spans="13:13" x14ac:dyDescent="0.25">
      <c r="M40366"/>
    </row>
    <row r="40367" spans="13:13" x14ac:dyDescent="0.25">
      <c r="M40367"/>
    </row>
    <row r="40368" spans="13:13" x14ac:dyDescent="0.25">
      <c r="M40368"/>
    </row>
    <row r="40369" spans="13:13" x14ac:dyDescent="0.25">
      <c r="M40369"/>
    </row>
    <row r="40370" spans="13:13" x14ac:dyDescent="0.25">
      <c r="M40370"/>
    </row>
    <row r="40371" spans="13:13" x14ac:dyDescent="0.25">
      <c r="M40371"/>
    </row>
    <row r="40372" spans="13:13" x14ac:dyDescent="0.25">
      <c r="M40372"/>
    </row>
    <row r="40373" spans="13:13" x14ac:dyDescent="0.25">
      <c r="M40373"/>
    </row>
    <row r="40374" spans="13:13" x14ac:dyDescent="0.25">
      <c r="M40374"/>
    </row>
    <row r="40375" spans="13:13" x14ac:dyDescent="0.25">
      <c r="M40375"/>
    </row>
    <row r="40376" spans="13:13" x14ac:dyDescent="0.25">
      <c r="M40376"/>
    </row>
    <row r="40377" spans="13:13" x14ac:dyDescent="0.25">
      <c r="M40377"/>
    </row>
    <row r="40378" spans="13:13" x14ac:dyDescent="0.25">
      <c r="M40378"/>
    </row>
    <row r="40379" spans="13:13" x14ac:dyDescent="0.25">
      <c r="M40379"/>
    </row>
    <row r="40380" spans="13:13" x14ac:dyDescent="0.25">
      <c r="M40380"/>
    </row>
    <row r="40381" spans="13:13" x14ac:dyDescent="0.25">
      <c r="M40381"/>
    </row>
    <row r="40382" spans="13:13" x14ac:dyDescent="0.25">
      <c r="M40382"/>
    </row>
    <row r="40383" spans="13:13" x14ac:dyDescent="0.25">
      <c r="M40383"/>
    </row>
    <row r="40384" spans="13:13" x14ac:dyDescent="0.25">
      <c r="M40384"/>
    </row>
    <row r="40385" spans="13:13" x14ac:dyDescent="0.25">
      <c r="M40385"/>
    </row>
    <row r="40386" spans="13:13" x14ac:dyDescent="0.25">
      <c r="M40386"/>
    </row>
    <row r="40387" spans="13:13" x14ac:dyDescent="0.25">
      <c r="M40387"/>
    </row>
    <row r="40388" spans="13:13" x14ac:dyDescent="0.25">
      <c r="M40388"/>
    </row>
    <row r="40389" spans="13:13" x14ac:dyDescent="0.25">
      <c r="M40389"/>
    </row>
    <row r="40390" spans="13:13" x14ac:dyDescent="0.25">
      <c r="M40390"/>
    </row>
    <row r="40391" spans="13:13" x14ac:dyDescent="0.25">
      <c r="M40391"/>
    </row>
    <row r="40392" spans="13:13" x14ac:dyDescent="0.25">
      <c r="M40392"/>
    </row>
    <row r="40393" spans="13:13" x14ac:dyDescent="0.25">
      <c r="M40393"/>
    </row>
    <row r="40394" spans="13:13" x14ac:dyDescent="0.25">
      <c r="M40394"/>
    </row>
    <row r="40395" spans="13:13" x14ac:dyDescent="0.25">
      <c r="M40395"/>
    </row>
    <row r="40396" spans="13:13" x14ac:dyDescent="0.25">
      <c r="M40396"/>
    </row>
    <row r="40397" spans="13:13" x14ac:dyDescent="0.25">
      <c r="M40397"/>
    </row>
    <row r="40398" spans="13:13" x14ac:dyDescent="0.25">
      <c r="M40398"/>
    </row>
    <row r="40399" spans="13:13" x14ac:dyDescent="0.25">
      <c r="M40399"/>
    </row>
    <row r="40400" spans="13:13" x14ac:dyDescent="0.25">
      <c r="M40400"/>
    </row>
    <row r="40401" spans="13:13" x14ac:dyDescent="0.25">
      <c r="M40401"/>
    </row>
    <row r="40402" spans="13:13" x14ac:dyDescent="0.25">
      <c r="M40402"/>
    </row>
    <row r="40403" spans="13:13" x14ac:dyDescent="0.25">
      <c r="M40403"/>
    </row>
    <row r="40404" spans="13:13" x14ac:dyDescent="0.25">
      <c r="M40404"/>
    </row>
    <row r="40405" spans="13:13" x14ac:dyDescent="0.25">
      <c r="M40405"/>
    </row>
    <row r="40406" spans="13:13" x14ac:dyDescent="0.25">
      <c r="M40406"/>
    </row>
    <row r="40407" spans="13:13" x14ac:dyDescent="0.25">
      <c r="M40407"/>
    </row>
    <row r="40408" spans="13:13" x14ac:dyDescent="0.25">
      <c r="M40408"/>
    </row>
    <row r="40409" spans="13:13" x14ac:dyDescent="0.25">
      <c r="M40409"/>
    </row>
    <row r="40410" spans="13:13" x14ac:dyDescent="0.25">
      <c r="M40410"/>
    </row>
    <row r="40411" spans="13:13" x14ac:dyDescent="0.25">
      <c r="M40411"/>
    </row>
    <row r="40412" spans="13:13" x14ac:dyDescent="0.25">
      <c r="M40412"/>
    </row>
    <row r="40413" spans="13:13" x14ac:dyDescent="0.25">
      <c r="M40413"/>
    </row>
    <row r="40414" spans="13:13" x14ac:dyDescent="0.25">
      <c r="M40414"/>
    </row>
    <row r="40415" spans="13:13" x14ac:dyDescent="0.25">
      <c r="M40415"/>
    </row>
    <row r="40416" spans="13:13" x14ac:dyDescent="0.25">
      <c r="M40416"/>
    </row>
    <row r="40417" spans="13:13" x14ac:dyDescent="0.25">
      <c r="M40417"/>
    </row>
    <row r="40418" spans="13:13" x14ac:dyDescent="0.25">
      <c r="M40418"/>
    </row>
    <row r="40419" spans="13:13" x14ac:dyDescent="0.25">
      <c r="M40419"/>
    </row>
    <row r="40420" spans="13:13" x14ac:dyDescent="0.25">
      <c r="M40420"/>
    </row>
    <row r="40421" spans="13:13" x14ac:dyDescent="0.25">
      <c r="M40421"/>
    </row>
    <row r="40422" spans="13:13" x14ac:dyDescent="0.25">
      <c r="M40422"/>
    </row>
    <row r="40423" spans="13:13" x14ac:dyDescent="0.25">
      <c r="M40423"/>
    </row>
    <row r="40424" spans="13:13" x14ac:dyDescent="0.25">
      <c r="M40424"/>
    </row>
    <row r="40425" spans="13:13" x14ac:dyDescent="0.25">
      <c r="M40425"/>
    </row>
    <row r="40426" spans="13:13" x14ac:dyDescent="0.25">
      <c r="M40426"/>
    </row>
    <row r="40427" spans="13:13" x14ac:dyDescent="0.25">
      <c r="M40427"/>
    </row>
    <row r="40428" spans="13:13" x14ac:dyDescent="0.25">
      <c r="M40428"/>
    </row>
    <row r="40429" spans="13:13" x14ac:dyDescent="0.25">
      <c r="M40429"/>
    </row>
    <row r="40430" spans="13:13" x14ac:dyDescent="0.25">
      <c r="M40430"/>
    </row>
    <row r="40431" spans="13:13" x14ac:dyDescent="0.25">
      <c r="M40431"/>
    </row>
    <row r="40432" spans="13:13" x14ac:dyDescent="0.25">
      <c r="M40432"/>
    </row>
    <row r="40433" spans="13:13" x14ac:dyDescent="0.25">
      <c r="M40433"/>
    </row>
    <row r="40434" spans="13:13" x14ac:dyDescent="0.25">
      <c r="M40434"/>
    </row>
    <row r="40435" spans="13:13" x14ac:dyDescent="0.25">
      <c r="M40435"/>
    </row>
    <row r="40436" spans="13:13" x14ac:dyDescent="0.25">
      <c r="M40436"/>
    </row>
    <row r="40437" spans="13:13" x14ac:dyDescent="0.25">
      <c r="M40437"/>
    </row>
    <row r="40438" spans="13:13" x14ac:dyDescent="0.25">
      <c r="M40438"/>
    </row>
    <row r="40439" spans="13:13" x14ac:dyDescent="0.25">
      <c r="M40439"/>
    </row>
    <row r="40440" spans="13:13" x14ac:dyDescent="0.25">
      <c r="M40440"/>
    </row>
    <row r="40441" spans="13:13" x14ac:dyDescent="0.25">
      <c r="M40441"/>
    </row>
    <row r="40442" spans="13:13" x14ac:dyDescent="0.25">
      <c r="M40442"/>
    </row>
    <row r="40443" spans="13:13" x14ac:dyDescent="0.25">
      <c r="M40443"/>
    </row>
    <row r="40444" spans="13:13" x14ac:dyDescent="0.25">
      <c r="M40444"/>
    </row>
    <row r="40445" spans="13:13" x14ac:dyDescent="0.25">
      <c r="M40445"/>
    </row>
    <row r="40446" spans="13:13" x14ac:dyDescent="0.25">
      <c r="M40446"/>
    </row>
    <row r="40447" spans="13:13" x14ac:dyDescent="0.25">
      <c r="M40447"/>
    </row>
    <row r="40448" spans="13:13" x14ac:dyDescent="0.25">
      <c r="M40448"/>
    </row>
    <row r="40449" spans="13:13" x14ac:dyDescent="0.25">
      <c r="M40449"/>
    </row>
    <row r="40450" spans="13:13" x14ac:dyDescent="0.25">
      <c r="M40450"/>
    </row>
    <row r="40451" spans="13:13" x14ac:dyDescent="0.25">
      <c r="M40451"/>
    </row>
    <row r="40452" spans="13:13" x14ac:dyDescent="0.25">
      <c r="M40452"/>
    </row>
    <row r="40453" spans="13:13" x14ac:dyDescent="0.25">
      <c r="M40453"/>
    </row>
    <row r="40454" spans="13:13" x14ac:dyDescent="0.25">
      <c r="M40454"/>
    </row>
    <row r="40455" spans="13:13" x14ac:dyDescent="0.25">
      <c r="M40455"/>
    </row>
    <row r="40456" spans="13:13" x14ac:dyDescent="0.25">
      <c r="M40456"/>
    </row>
    <row r="40457" spans="13:13" x14ac:dyDescent="0.25">
      <c r="M40457"/>
    </row>
    <row r="40458" spans="13:13" x14ac:dyDescent="0.25">
      <c r="M40458"/>
    </row>
    <row r="40459" spans="13:13" x14ac:dyDescent="0.25">
      <c r="M40459"/>
    </row>
    <row r="40460" spans="13:13" x14ac:dyDescent="0.25">
      <c r="M40460"/>
    </row>
    <row r="40461" spans="13:13" x14ac:dyDescent="0.25">
      <c r="M40461"/>
    </row>
    <row r="40462" spans="13:13" x14ac:dyDescent="0.25">
      <c r="M40462"/>
    </row>
    <row r="40463" spans="13:13" x14ac:dyDescent="0.25">
      <c r="M40463"/>
    </row>
    <row r="40464" spans="13:13" x14ac:dyDescent="0.25">
      <c r="M40464"/>
    </row>
    <row r="40465" spans="13:13" x14ac:dyDescent="0.25">
      <c r="M40465"/>
    </row>
    <row r="40466" spans="13:13" x14ac:dyDescent="0.25">
      <c r="M40466"/>
    </row>
    <row r="40467" spans="13:13" x14ac:dyDescent="0.25">
      <c r="M40467"/>
    </row>
    <row r="40468" spans="13:13" x14ac:dyDescent="0.25">
      <c r="M40468"/>
    </row>
    <row r="40469" spans="13:13" x14ac:dyDescent="0.25">
      <c r="M40469"/>
    </row>
    <row r="40470" spans="13:13" x14ac:dyDescent="0.25">
      <c r="M40470"/>
    </row>
    <row r="40471" spans="13:13" x14ac:dyDescent="0.25">
      <c r="M40471"/>
    </row>
    <row r="40472" spans="13:13" x14ac:dyDescent="0.25">
      <c r="M40472"/>
    </row>
    <row r="40473" spans="13:13" x14ac:dyDescent="0.25">
      <c r="M40473"/>
    </row>
    <row r="40474" spans="13:13" x14ac:dyDescent="0.25">
      <c r="M40474"/>
    </row>
    <row r="40475" spans="13:13" x14ac:dyDescent="0.25">
      <c r="M40475"/>
    </row>
    <row r="40476" spans="13:13" x14ac:dyDescent="0.25">
      <c r="M40476"/>
    </row>
    <row r="40477" spans="13:13" x14ac:dyDescent="0.25">
      <c r="M40477"/>
    </row>
    <row r="40478" spans="13:13" x14ac:dyDescent="0.25">
      <c r="M40478"/>
    </row>
    <row r="40479" spans="13:13" x14ac:dyDescent="0.25">
      <c r="M40479"/>
    </row>
    <row r="40480" spans="13:13" x14ac:dyDescent="0.25">
      <c r="M40480"/>
    </row>
    <row r="40481" spans="13:13" x14ac:dyDescent="0.25">
      <c r="M40481"/>
    </row>
    <row r="40482" spans="13:13" x14ac:dyDescent="0.25">
      <c r="M40482"/>
    </row>
    <row r="40483" spans="13:13" x14ac:dyDescent="0.25">
      <c r="M40483"/>
    </row>
    <row r="40484" spans="13:13" x14ac:dyDescent="0.25">
      <c r="M40484"/>
    </row>
    <row r="40485" spans="13:13" x14ac:dyDescent="0.25">
      <c r="M40485"/>
    </row>
    <row r="40486" spans="13:13" x14ac:dyDescent="0.25">
      <c r="M40486"/>
    </row>
    <row r="40487" spans="13:13" x14ac:dyDescent="0.25">
      <c r="M40487"/>
    </row>
    <row r="40488" spans="13:13" x14ac:dyDescent="0.25">
      <c r="M40488"/>
    </row>
    <row r="40489" spans="13:13" x14ac:dyDescent="0.25">
      <c r="M40489"/>
    </row>
    <row r="40490" spans="13:13" x14ac:dyDescent="0.25">
      <c r="M40490"/>
    </row>
    <row r="40491" spans="13:13" x14ac:dyDescent="0.25">
      <c r="M40491"/>
    </row>
    <row r="40492" spans="13:13" x14ac:dyDescent="0.25">
      <c r="M40492"/>
    </row>
    <row r="40493" spans="13:13" x14ac:dyDescent="0.25">
      <c r="M40493"/>
    </row>
    <row r="40494" spans="13:13" x14ac:dyDescent="0.25">
      <c r="M40494"/>
    </row>
    <row r="40495" spans="13:13" x14ac:dyDescent="0.25">
      <c r="M40495"/>
    </row>
    <row r="40496" spans="13:13" x14ac:dyDescent="0.25">
      <c r="M40496"/>
    </row>
    <row r="40497" spans="13:13" x14ac:dyDescent="0.25">
      <c r="M40497"/>
    </row>
    <row r="40498" spans="13:13" x14ac:dyDescent="0.25">
      <c r="M40498"/>
    </row>
    <row r="40499" spans="13:13" x14ac:dyDescent="0.25">
      <c r="M40499"/>
    </row>
    <row r="40500" spans="13:13" x14ac:dyDescent="0.25">
      <c r="M40500"/>
    </row>
    <row r="40501" spans="13:13" x14ac:dyDescent="0.25">
      <c r="M40501"/>
    </row>
    <row r="40502" spans="13:13" x14ac:dyDescent="0.25">
      <c r="M40502"/>
    </row>
    <row r="40503" spans="13:13" x14ac:dyDescent="0.25">
      <c r="M40503"/>
    </row>
    <row r="40504" spans="13:13" x14ac:dyDescent="0.25">
      <c r="M40504"/>
    </row>
    <row r="40505" spans="13:13" x14ac:dyDescent="0.25">
      <c r="M40505"/>
    </row>
    <row r="40506" spans="13:13" x14ac:dyDescent="0.25">
      <c r="M40506"/>
    </row>
    <row r="40507" spans="13:13" x14ac:dyDescent="0.25">
      <c r="M40507"/>
    </row>
    <row r="40508" spans="13:13" x14ac:dyDescent="0.25">
      <c r="M40508"/>
    </row>
    <row r="40509" spans="13:13" x14ac:dyDescent="0.25">
      <c r="M40509"/>
    </row>
    <row r="40510" spans="13:13" x14ac:dyDescent="0.25">
      <c r="M40510"/>
    </row>
    <row r="40511" spans="13:13" x14ac:dyDescent="0.25">
      <c r="M40511"/>
    </row>
    <row r="40512" spans="13:13" x14ac:dyDescent="0.25">
      <c r="M40512"/>
    </row>
    <row r="40513" spans="13:13" x14ac:dyDescent="0.25">
      <c r="M40513"/>
    </row>
    <row r="40514" spans="13:13" x14ac:dyDescent="0.25">
      <c r="M40514"/>
    </row>
    <row r="40515" spans="13:13" x14ac:dyDescent="0.25">
      <c r="M40515"/>
    </row>
    <row r="40516" spans="13:13" x14ac:dyDescent="0.25">
      <c r="M40516"/>
    </row>
    <row r="40517" spans="13:13" x14ac:dyDescent="0.25">
      <c r="M40517"/>
    </row>
    <row r="40518" spans="13:13" x14ac:dyDescent="0.25">
      <c r="M40518"/>
    </row>
    <row r="40519" spans="13:13" x14ac:dyDescent="0.25">
      <c r="M40519"/>
    </row>
    <row r="40520" spans="13:13" x14ac:dyDescent="0.25">
      <c r="M40520"/>
    </row>
    <row r="40521" spans="13:13" x14ac:dyDescent="0.25">
      <c r="M40521"/>
    </row>
    <row r="40522" spans="13:13" x14ac:dyDescent="0.25">
      <c r="M40522"/>
    </row>
    <row r="40523" spans="13:13" x14ac:dyDescent="0.25">
      <c r="M40523"/>
    </row>
    <row r="40524" spans="13:13" x14ac:dyDescent="0.25">
      <c r="M40524"/>
    </row>
    <row r="40525" spans="13:13" x14ac:dyDescent="0.25">
      <c r="M40525"/>
    </row>
    <row r="40526" spans="13:13" x14ac:dyDescent="0.25">
      <c r="M40526"/>
    </row>
    <row r="40527" spans="13:13" x14ac:dyDescent="0.25">
      <c r="M40527"/>
    </row>
    <row r="40528" spans="13:13" x14ac:dyDescent="0.25">
      <c r="M40528"/>
    </row>
    <row r="40529" spans="13:13" x14ac:dyDescent="0.25">
      <c r="M40529"/>
    </row>
    <row r="40530" spans="13:13" x14ac:dyDescent="0.25">
      <c r="M40530"/>
    </row>
    <row r="40531" spans="13:13" x14ac:dyDescent="0.25">
      <c r="M40531"/>
    </row>
    <row r="40532" spans="13:13" x14ac:dyDescent="0.25">
      <c r="M40532"/>
    </row>
    <row r="40533" spans="13:13" x14ac:dyDescent="0.25">
      <c r="M40533"/>
    </row>
    <row r="40534" spans="13:13" x14ac:dyDescent="0.25">
      <c r="M40534"/>
    </row>
    <row r="40535" spans="13:13" x14ac:dyDescent="0.25">
      <c r="M40535"/>
    </row>
    <row r="40536" spans="13:13" x14ac:dyDescent="0.25">
      <c r="M40536"/>
    </row>
    <row r="40537" spans="13:13" x14ac:dyDescent="0.25">
      <c r="M40537"/>
    </row>
    <row r="40538" spans="13:13" x14ac:dyDescent="0.25">
      <c r="M40538"/>
    </row>
    <row r="40539" spans="13:13" x14ac:dyDescent="0.25">
      <c r="M40539"/>
    </row>
    <row r="40540" spans="13:13" x14ac:dyDescent="0.25">
      <c r="M40540"/>
    </row>
    <row r="40541" spans="13:13" x14ac:dyDescent="0.25">
      <c r="M40541"/>
    </row>
    <row r="40542" spans="13:13" x14ac:dyDescent="0.25">
      <c r="M40542"/>
    </row>
    <row r="40543" spans="13:13" x14ac:dyDescent="0.25">
      <c r="M40543"/>
    </row>
    <row r="40544" spans="13:13" x14ac:dyDescent="0.25">
      <c r="M40544"/>
    </row>
    <row r="40545" spans="13:13" x14ac:dyDescent="0.25">
      <c r="M40545"/>
    </row>
    <row r="40546" spans="13:13" x14ac:dyDescent="0.25">
      <c r="M40546"/>
    </row>
    <row r="40547" spans="13:13" x14ac:dyDescent="0.25">
      <c r="M40547"/>
    </row>
    <row r="40548" spans="13:13" x14ac:dyDescent="0.25">
      <c r="M40548"/>
    </row>
    <row r="40549" spans="13:13" x14ac:dyDescent="0.25">
      <c r="M40549"/>
    </row>
    <row r="40550" spans="13:13" x14ac:dyDescent="0.25">
      <c r="M40550"/>
    </row>
    <row r="40551" spans="13:13" x14ac:dyDescent="0.25">
      <c r="M40551"/>
    </row>
    <row r="40552" spans="13:13" x14ac:dyDescent="0.25">
      <c r="M40552"/>
    </row>
    <row r="40553" spans="13:13" x14ac:dyDescent="0.25">
      <c r="M40553"/>
    </row>
    <row r="40554" spans="13:13" x14ac:dyDescent="0.25">
      <c r="M40554"/>
    </row>
    <row r="40555" spans="13:13" x14ac:dyDescent="0.25">
      <c r="M40555"/>
    </row>
    <row r="40556" spans="13:13" x14ac:dyDescent="0.25">
      <c r="M40556"/>
    </row>
    <row r="40557" spans="13:13" x14ac:dyDescent="0.25">
      <c r="M40557"/>
    </row>
    <row r="40558" spans="13:13" x14ac:dyDescent="0.25">
      <c r="M40558"/>
    </row>
    <row r="40559" spans="13:13" x14ac:dyDescent="0.25">
      <c r="M40559"/>
    </row>
    <row r="40560" spans="13:13" x14ac:dyDescent="0.25">
      <c r="M40560"/>
    </row>
    <row r="40561" spans="13:13" x14ac:dyDescent="0.25">
      <c r="M40561"/>
    </row>
    <row r="40562" spans="13:13" x14ac:dyDescent="0.25">
      <c r="M40562"/>
    </row>
    <row r="40563" spans="13:13" x14ac:dyDescent="0.25">
      <c r="M40563"/>
    </row>
    <row r="40564" spans="13:13" x14ac:dyDescent="0.25">
      <c r="M40564"/>
    </row>
    <row r="40565" spans="13:13" x14ac:dyDescent="0.25">
      <c r="M40565"/>
    </row>
    <row r="40566" spans="13:13" x14ac:dyDescent="0.25">
      <c r="M40566"/>
    </row>
    <row r="40567" spans="13:13" x14ac:dyDescent="0.25">
      <c r="M40567"/>
    </row>
    <row r="40568" spans="13:13" x14ac:dyDescent="0.25">
      <c r="M40568"/>
    </row>
    <row r="40569" spans="13:13" x14ac:dyDescent="0.25">
      <c r="M40569"/>
    </row>
    <row r="40570" spans="13:13" x14ac:dyDescent="0.25">
      <c r="M40570"/>
    </row>
    <row r="40571" spans="13:13" x14ac:dyDescent="0.25">
      <c r="M40571"/>
    </row>
    <row r="40572" spans="13:13" x14ac:dyDescent="0.25">
      <c r="M40572"/>
    </row>
    <row r="40573" spans="13:13" x14ac:dyDescent="0.25">
      <c r="M40573"/>
    </row>
    <row r="40574" spans="13:13" x14ac:dyDescent="0.25">
      <c r="M40574"/>
    </row>
    <row r="40575" spans="13:13" x14ac:dyDescent="0.25">
      <c r="M40575"/>
    </row>
    <row r="40576" spans="13:13" x14ac:dyDescent="0.25">
      <c r="M40576"/>
    </row>
    <row r="40577" spans="13:13" x14ac:dyDescent="0.25">
      <c r="M40577"/>
    </row>
    <row r="40578" spans="13:13" x14ac:dyDescent="0.25">
      <c r="M40578"/>
    </row>
    <row r="40579" spans="13:13" x14ac:dyDescent="0.25">
      <c r="M40579"/>
    </row>
    <row r="40580" spans="13:13" x14ac:dyDescent="0.25">
      <c r="M40580"/>
    </row>
    <row r="40581" spans="13:13" x14ac:dyDescent="0.25">
      <c r="M40581"/>
    </row>
    <row r="40582" spans="13:13" x14ac:dyDescent="0.25">
      <c r="M40582"/>
    </row>
    <row r="40583" spans="13:13" x14ac:dyDescent="0.25">
      <c r="M40583"/>
    </row>
    <row r="40584" spans="13:13" x14ac:dyDescent="0.25">
      <c r="M40584"/>
    </row>
    <row r="40585" spans="13:13" x14ac:dyDescent="0.25">
      <c r="M40585"/>
    </row>
    <row r="40586" spans="13:13" x14ac:dyDescent="0.25">
      <c r="M40586"/>
    </row>
    <row r="40587" spans="13:13" x14ac:dyDescent="0.25">
      <c r="M40587"/>
    </row>
    <row r="40588" spans="13:13" x14ac:dyDescent="0.25">
      <c r="M40588"/>
    </row>
    <row r="40589" spans="13:13" x14ac:dyDescent="0.25">
      <c r="M40589"/>
    </row>
    <row r="40590" spans="13:13" x14ac:dyDescent="0.25">
      <c r="M40590"/>
    </row>
    <row r="40591" spans="13:13" x14ac:dyDescent="0.25">
      <c r="M40591"/>
    </row>
    <row r="40592" spans="13:13" x14ac:dyDescent="0.25">
      <c r="M40592"/>
    </row>
    <row r="40593" spans="13:13" x14ac:dyDescent="0.25">
      <c r="M40593"/>
    </row>
    <row r="40594" spans="13:13" x14ac:dyDescent="0.25">
      <c r="M40594"/>
    </row>
    <row r="40595" spans="13:13" x14ac:dyDescent="0.25">
      <c r="M40595"/>
    </row>
    <row r="40596" spans="13:13" x14ac:dyDescent="0.25">
      <c r="M40596"/>
    </row>
    <row r="40597" spans="13:13" x14ac:dyDescent="0.25">
      <c r="M40597"/>
    </row>
    <row r="40598" spans="13:13" x14ac:dyDescent="0.25">
      <c r="M40598"/>
    </row>
    <row r="40599" spans="13:13" x14ac:dyDescent="0.25">
      <c r="M40599"/>
    </row>
    <row r="40600" spans="13:13" x14ac:dyDescent="0.25">
      <c r="M40600"/>
    </row>
    <row r="40601" spans="13:13" x14ac:dyDescent="0.25">
      <c r="M40601"/>
    </row>
    <row r="40602" spans="13:13" x14ac:dyDescent="0.25">
      <c r="M40602"/>
    </row>
    <row r="40603" spans="13:13" x14ac:dyDescent="0.25">
      <c r="M40603"/>
    </row>
    <row r="40604" spans="13:13" x14ac:dyDescent="0.25">
      <c r="M40604"/>
    </row>
    <row r="40605" spans="13:13" x14ac:dyDescent="0.25">
      <c r="M40605"/>
    </row>
    <row r="40606" spans="13:13" x14ac:dyDescent="0.25">
      <c r="M40606"/>
    </row>
    <row r="40607" spans="13:13" x14ac:dyDescent="0.25">
      <c r="M40607"/>
    </row>
    <row r="40608" spans="13:13" x14ac:dyDescent="0.25">
      <c r="M40608"/>
    </row>
    <row r="40609" spans="13:13" x14ac:dyDescent="0.25">
      <c r="M40609"/>
    </row>
    <row r="40610" spans="13:13" x14ac:dyDescent="0.25">
      <c r="M40610"/>
    </row>
    <row r="40611" spans="13:13" x14ac:dyDescent="0.25">
      <c r="M40611"/>
    </row>
    <row r="40612" spans="13:13" x14ac:dyDescent="0.25">
      <c r="M40612"/>
    </row>
    <row r="40613" spans="13:13" x14ac:dyDescent="0.25">
      <c r="M40613"/>
    </row>
    <row r="40614" spans="13:13" x14ac:dyDescent="0.25">
      <c r="M40614"/>
    </row>
    <row r="40615" spans="13:13" x14ac:dyDescent="0.25">
      <c r="M40615"/>
    </row>
    <row r="40616" spans="13:13" x14ac:dyDescent="0.25">
      <c r="M40616"/>
    </row>
    <row r="40617" spans="13:13" x14ac:dyDescent="0.25">
      <c r="M40617"/>
    </row>
    <row r="40618" spans="13:13" x14ac:dyDescent="0.25">
      <c r="M40618"/>
    </row>
    <row r="40619" spans="13:13" x14ac:dyDescent="0.25">
      <c r="M40619"/>
    </row>
    <row r="40620" spans="13:13" x14ac:dyDescent="0.25">
      <c r="M40620"/>
    </row>
    <row r="40621" spans="13:13" x14ac:dyDescent="0.25">
      <c r="M40621"/>
    </row>
    <row r="40622" spans="13:13" x14ac:dyDescent="0.25">
      <c r="M40622"/>
    </row>
    <row r="40623" spans="13:13" x14ac:dyDescent="0.25">
      <c r="M40623"/>
    </row>
    <row r="40624" spans="13:13" x14ac:dyDescent="0.25">
      <c r="M40624"/>
    </row>
    <row r="40625" spans="13:13" x14ac:dyDescent="0.25">
      <c r="M40625"/>
    </row>
    <row r="40626" spans="13:13" x14ac:dyDescent="0.25">
      <c r="M40626"/>
    </row>
    <row r="40627" spans="13:13" x14ac:dyDescent="0.25">
      <c r="M40627"/>
    </row>
    <row r="40628" spans="13:13" x14ac:dyDescent="0.25">
      <c r="M40628"/>
    </row>
    <row r="40629" spans="13:13" x14ac:dyDescent="0.25">
      <c r="M40629"/>
    </row>
    <row r="40630" spans="13:13" x14ac:dyDescent="0.25">
      <c r="M40630"/>
    </row>
    <row r="40631" spans="13:13" x14ac:dyDescent="0.25">
      <c r="M40631"/>
    </row>
    <row r="40632" spans="13:13" x14ac:dyDescent="0.25">
      <c r="M40632"/>
    </row>
    <row r="40633" spans="13:13" x14ac:dyDescent="0.25">
      <c r="M40633"/>
    </row>
    <row r="40634" spans="13:13" x14ac:dyDescent="0.25">
      <c r="M40634"/>
    </row>
    <row r="40635" spans="13:13" x14ac:dyDescent="0.25">
      <c r="M40635"/>
    </row>
    <row r="40636" spans="13:13" x14ac:dyDescent="0.25">
      <c r="M40636"/>
    </row>
    <row r="40637" spans="13:13" x14ac:dyDescent="0.25">
      <c r="M40637"/>
    </row>
    <row r="40638" spans="13:13" x14ac:dyDescent="0.25">
      <c r="M40638"/>
    </row>
    <row r="40639" spans="13:13" x14ac:dyDescent="0.25">
      <c r="M40639"/>
    </row>
    <row r="40640" spans="13:13" x14ac:dyDescent="0.25">
      <c r="M40640"/>
    </row>
    <row r="40641" spans="13:13" x14ac:dyDescent="0.25">
      <c r="M40641"/>
    </row>
    <row r="40642" spans="13:13" x14ac:dyDescent="0.25">
      <c r="M40642"/>
    </row>
    <row r="40643" spans="13:13" x14ac:dyDescent="0.25">
      <c r="M40643"/>
    </row>
    <row r="40644" spans="13:13" x14ac:dyDescent="0.25">
      <c r="M40644"/>
    </row>
    <row r="40645" spans="13:13" x14ac:dyDescent="0.25">
      <c r="M40645"/>
    </row>
    <row r="40646" spans="13:13" x14ac:dyDescent="0.25">
      <c r="M40646"/>
    </row>
    <row r="40647" spans="13:13" x14ac:dyDescent="0.25">
      <c r="M40647"/>
    </row>
    <row r="40648" spans="13:13" x14ac:dyDescent="0.25">
      <c r="M40648"/>
    </row>
    <row r="40649" spans="13:13" x14ac:dyDescent="0.25">
      <c r="M40649"/>
    </row>
    <row r="40650" spans="13:13" x14ac:dyDescent="0.25">
      <c r="M40650"/>
    </row>
    <row r="40651" spans="13:13" x14ac:dyDescent="0.25">
      <c r="M40651"/>
    </row>
    <row r="40652" spans="13:13" x14ac:dyDescent="0.25">
      <c r="M40652"/>
    </row>
    <row r="40653" spans="13:13" x14ac:dyDescent="0.25">
      <c r="M40653"/>
    </row>
    <row r="40654" spans="13:13" x14ac:dyDescent="0.25">
      <c r="M40654"/>
    </row>
    <row r="40655" spans="13:13" x14ac:dyDescent="0.25">
      <c r="M40655"/>
    </row>
    <row r="40656" spans="13:13" x14ac:dyDescent="0.25">
      <c r="M40656"/>
    </row>
    <row r="40657" spans="13:13" x14ac:dyDescent="0.25">
      <c r="M40657"/>
    </row>
    <row r="40658" spans="13:13" x14ac:dyDescent="0.25">
      <c r="M40658"/>
    </row>
    <row r="40659" spans="13:13" x14ac:dyDescent="0.25">
      <c r="M40659"/>
    </row>
    <row r="40660" spans="13:13" x14ac:dyDescent="0.25">
      <c r="M40660"/>
    </row>
    <row r="40661" spans="13:13" x14ac:dyDescent="0.25">
      <c r="M40661"/>
    </row>
    <row r="40662" spans="13:13" x14ac:dyDescent="0.25">
      <c r="M40662"/>
    </row>
    <row r="40663" spans="13:13" x14ac:dyDescent="0.25">
      <c r="M40663"/>
    </row>
    <row r="40664" spans="13:13" x14ac:dyDescent="0.25">
      <c r="M40664"/>
    </row>
    <row r="40665" spans="13:13" x14ac:dyDescent="0.25">
      <c r="M40665"/>
    </row>
    <row r="40666" spans="13:13" x14ac:dyDescent="0.25">
      <c r="M40666"/>
    </row>
    <row r="40667" spans="13:13" x14ac:dyDescent="0.25">
      <c r="M40667"/>
    </row>
    <row r="40668" spans="13:13" x14ac:dyDescent="0.25">
      <c r="M40668"/>
    </row>
    <row r="40669" spans="13:13" x14ac:dyDescent="0.25">
      <c r="M40669"/>
    </row>
    <row r="40670" spans="13:13" x14ac:dyDescent="0.25">
      <c r="M40670"/>
    </row>
    <row r="40671" spans="13:13" x14ac:dyDescent="0.25">
      <c r="M40671"/>
    </row>
    <row r="40672" spans="13:13" x14ac:dyDescent="0.25">
      <c r="M40672"/>
    </row>
    <row r="40673" spans="13:13" x14ac:dyDescent="0.25">
      <c r="M40673"/>
    </row>
    <row r="40674" spans="13:13" x14ac:dyDescent="0.25">
      <c r="M40674"/>
    </row>
    <row r="40675" spans="13:13" x14ac:dyDescent="0.25">
      <c r="M40675"/>
    </row>
    <row r="40676" spans="13:13" x14ac:dyDescent="0.25">
      <c r="M40676"/>
    </row>
    <row r="40677" spans="13:13" x14ac:dyDescent="0.25">
      <c r="M40677"/>
    </row>
    <row r="40678" spans="13:13" x14ac:dyDescent="0.25">
      <c r="M40678"/>
    </row>
    <row r="40679" spans="13:13" x14ac:dyDescent="0.25">
      <c r="M40679"/>
    </row>
    <row r="40680" spans="13:13" x14ac:dyDescent="0.25">
      <c r="M40680"/>
    </row>
    <row r="40681" spans="13:13" x14ac:dyDescent="0.25">
      <c r="M40681"/>
    </row>
    <row r="40682" spans="13:13" x14ac:dyDescent="0.25">
      <c r="M40682"/>
    </row>
    <row r="40683" spans="13:13" x14ac:dyDescent="0.25">
      <c r="M40683"/>
    </row>
    <row r="40684" spans="13:13" x14ac:dyDescent="0.25">
      <c r="M40684"/>
    </row>
    <row r="40685" spans="13:13" x14ac:dyDescent="0.25">
      <c r="M40685"/>
    </row>
    <row r="40686" spans="13:13" x14ac:dyDescent="0.25">
      <c r="M40686"/>
    </row>
    <row r="40687" spans="13:13" x14ac:dyDescent="0.25">
      <c r="M40687"/>
    </row>
    <row r="40688" spans="13:13" x14ac:dyDescent="0.25">
      <c r="M40688"/>
    </row>
    <row r="40689" spans="13:13" x14ac:dyDescent="0.25">
      <c r="M40689"/>
    </row>
    <row r="40690" spans="13:13" x14ac:dyDescent="0.25">
      <c r="M40690"/>
    </row>
    <row r="40691" spans="13:13" x14ac:dyDescent="0.25">
      <c r="M40691"/>
    </row>
    <row r="40692" spans="13:13" x14ac:dyDescent="0.25">
      <c r="M40692"/>
    </row>
    <row r="40693" spans="13:13" x14ac:dyDescent="0.25">
      <c r="M40693"/>
    </row>
    <row r="40694" spans="13:13" x14ac:dyDescent="0.25">
      <c r="M40694"/>
    </row>
    <row r="40695" spans="13:13" x14ac:dyDescent="0.25">
      <c r="M40695"/>
    </row>
    <row r="40696" spans="13:13" x14ac:dyDescent="0.25">
      <c r="M40696"/>
    </row>
    <row r="40697" spans="13:13" x14ac:dyDescent="0.25">
      <c r="M40697"/>
    </row>
    <row r="40698" spans="13:13" x14ac:dyDescent="0.25">
      <c r="M40698"/>
    </row>
    <row r="40699" spans="13:13" x14ac:dyDescent="0.25">
      <c r="M40699"/>
    </row>
    <row r="40700" spans="13:13" x14ac:dyDescent="0.25">
      <c r="M40700"/>
    </row>
    <row r="40701" spans="13:13" x14ac:dyDescent="0.25">
      <c r="M40701"/>
    </row>
    <row r="40702" spans="13:13" x14ac:dyDescent="0.25">
      <c r="M40702"/>
    </row>
    <row r="40703" spans="13:13" x14ac:dyDescent="0.25">
      <c r="M40703"/>
    </row>
    <row r="40704" spans="13:13" x14ac:dyDescent="0.25">
      <c r="M40704"/>
    </row>
    <row r="40705" spans="13:13" x14ac:dyDescent="0.25">
      <c r="M40705"/>
    </row>
    <row r="40706" spans="13:13" x14ac:dyDescent="0.25">
      <c r="M40706"/>
    </row>
    <row r="40707" spans="13:13" x14ac:dyDescent="0.25">
      <c r="M40707"/>
    </row>
    <row r="40708" spans="13:13" x14ac:dyDescent="0.25">
      <c r="M40708"/>
    </row>
    <row r="40709" spans="13:13" x14ac:dyDescent="0.25">
      <c r="M40709"/>
    </row>
    <row r="40710" spans="13:13" x14ac:dyDescent="0.25">
      <c r="M40710"/>
    </row>
    <row r="40711" spans="13:13" x14ac:dyDescent="0.25">
      <c r="M40711"/>
    </row>
    <row r="40712" spans="13:13" x14ac:dyDescent="0.25">
      <c r="M40712"/>
    </row>
    <row r="40713" spans="13:13" x14ac:dyDescent="0.25">
      <c r="M40713"/>
    </row>
    <row r="40714" spans="13:13" x14ac:dyDescent="0.25">
      <c r="M40714"/>
    </row>
    <row r="40715" spans="13:13" x14ac:dyDescent="0.25">
      <c r="M40715"/>
    </row>
    <row r="40716" spans="13:13" x14ac:dyDescent="0.25">
      <c r="M40716"/>
    </row>
    <row r="40717" spans="13:13" x14ac:dyDescent="0.25">
      <c r="M40717"/>
    </row>
    <row r="40718" spans="13:13" x14ac:dyDescent="0.25">
      <c r="M40718"/>
    </row>
    <row r="40719" spans="13:13" x14ac:dyDescent="0.25">
      <c r="M40719"/>
    </row>
    <row r="40720" spans="13:13" x14ac:dyDescent="0.25">
      <c r="M40720"/>
    </row>
    <row r="40721" spans="13:13" x14ac:dyDescent="0.25">
      <c r="M40721"/>
    </row>
    <row r="40722" spans="13:13" x14ac:dyDescent="0.25">
      <c r="M40722"/>
    </row>
    <row r="40723" spans="13:13" x14ac:dyDescent="0.25">
      <c r="M40723"/>
    </row>
    <row r="40724" spans="13:13" x14ac:dyDescent="0.25">
      <c r="M40724"/>
    </row>
    <row r="40725" spans="13:13" x14ac:dyDescent="0.25">
      <c r="M40725"/>
    </row>
    <row r="40726" spans="13:13" x14ac:dyDescent="0.25">
      <c r="M40726"/>
    </row>
    <row r="40727" spans="13:13" x14ac:dyDescent="0.25">
      <c r="M40727"/>
    </row>
    <row r="40728" spans="13:13" x14ac:dyDescent="0.25">
      <c r="M40728"/>
    </row>
    <row r="40729" spans="13:13" x14ac:dyDescent="0.25">
      <c r="M40729"/>
    </row>
    <row r="40730" spans="13:13" x14ac:dyDescent="0.25">
      <c r="M40730"/>
    </row>
    <row r="40731" spans="13:13" x14ac:dyDescent="0.25">
      <c r="M40731"/>
    </row>
    <row r="40732" spans="13:13" x14ac:dyDescent="0.25">
      <c r="M40732"/>
    </row>
    <row r="40733" spans="13:13" x14ac:dyDescent="0.25">
      <c r="M40733"/>
    </row>
    <row r="40734" spans="13:13" x14ac:dyDescent="0.25">
      <c r="M40734"/>
    </row>
    <row r="40735" spans="13:13" x14ac:dyDescent="0.25">
      <c r="M40735"/>
    </row>
    <row r="40736" spans="13:13" x14ac:dyDescent="0.25">
      <c r="M40736"/>
    </row>
    <row r="40737" spans="13:13" x14ac:dyDescent="0.25">
      <c r="M40737"/>
    </row>
    <row r="40738" spans="13:13" x14ac:dyDescent="0.25">
      <c r="M40738"/>
    </row>
    <row r="40739" spans="13:13" x14ac:dyDescent="0.25">
      <c r="M40739"/>
    </row>
    <row r="40740" spans="13:13" x14ac:dyDescent="0.25">
      <c r="M40740"/>
    </row>
    <row r="40741" spans="13:13" x14ac:dyDescent="0.25">
      <c r="M40741"/>
    </row>
    <row r="40742" spans="13:13" x14ac:dyDescent="0.25">
      <c r="M40742"/>
    </row>
    <row r="40743" spans="13:13" x14ac:dyDescent="0.25">
      <c r="M40743"/>
    </row>
    <row r="40744" spans="13:13" x14ac:dyDescent="0.25">
      <c r="M40744"/>
    </row>
    <row r="40745" spans="13:13" x14ac:dyDescent="0.25">
      <c r="M40745"/>
    </row>
    <row r="40746" spans="13:13" x14ac:dyDescent="0.25">
      <c r="M40746"/>
    </row>
    <row r="40747" spans="13:13" x14ac:dyDescent="0.25">
      <c r="M40747"/>
    </row>
    <row r="40748" spans="13:13" x14ac:dyDescent="0.25">
      <c r="M40748"/>
    </row>
    <row r="40749" spans="13:13" x14ac:dyDescent="0.25">
      <c r="M40749"/>
    </row>
    <row r="40750" spans="13:13" x14ac:dyDescent="0.25">
      <c r="M40750"/>
    </row>
    <row r="40751" spans="13:13" x14ac:dyDescent="0.25">
      <c r="M40751"/>
    </row>
    <row r="40752" spans="13:13" x14ac:dyDescent="0.25">
      <c r="M40752"/>
    </row>
    <row r="40753" spans="13:13" x14ac:dyDescent="0.25">
      <c r="M40753"/>
    </row>
    <row r="40754" spans="13:13" x14ac:dyDescent="0.25">
      <c r="M40754"/>
    </row>
    <row r="40755" spans="13:13" x14ac:dyDescent="0.25">
      <c r="M40755"/>
    </row>
    <row r="40756" spans="13:13" x14ac:dyDescent="0.25">
      <c r="M40756"/>
    </row>
    <row r="40757" spans="13:13" x14ac:dyDescent="0.25">
      <c r="M40757"/>
    </row>
    <row r="40758" spans="13:13" x14ac:dyDescent="0.25">
      <c r="M40758"/>
    </row>
    <row r="40759" spans="13:13" x14ac:dyDescent="0.25">
      <c r="M40759"/>
    </row>
    <row r="40760" spans="13:13" x14ac:dyDescent="0.25">
      <c r="M40760"/>
    </row>
    <row r="40761" spans="13:13" x14ac:dyDescent="0.25">
      <c r="M40761"/>
    </row>
    <row r="40762" spans="13:13" x14ac:dyDescent="0.25">
      <c r="M40762"/>
    </row>
    <row r="40763" spans="13:13" x14ac:dyDescent="0.25">
      <c r="M40763"/>
    </row>
    <row r="40764" spans="13:13" x14ac:dyDescent="0.25">
      <c r="M40764"/>
    </row>
    <row r="40765" spans="13:13" x14ac:dyDescent="0.25">
      <c r="M40765"/>
    </row>
    <row r="40766" spans="13:13" x14ac:dyDescent="0.25">
      <c r="M40766"/>
    </row>
    <row r="40767" spans="13:13" x14ac:dyDescent="0.25">
      <c r="M40767"/>
    </row>
    <row r="40768" spans="13:13" x14ac:dyDescent="0.25">
      <c r="M40768"/>
    </row>
    <row r="40769" spans="13:13" x14ac:dyDescent="0.25">
      <c r="M40769"/>
    </row>
    <row r="40770" spans="13:13" x14ac:dyDescent="0.25">
      <c r="M40770"/>
    </row>
    <row r="40771" spans="13:13" x14ac:dyDescent="0.25">
      <c r="M40771"/>
    </row>
    <row r="40772" spans="13:13" x14ac:dyDescent="0.25">
      <c r="M40772"/>
    </row>
    <row r="40773" spans="13:13" x14ac:dyDescent="0.25">
      <c r="M40773"/>
    </row>
    <row r="40774" spans="13:13" x14ac:dyDescent="0.25">
      <c r="M40774"/>
    </row>
    <row r="40775" spans="13:13" x14ac:dyDescent="0.25">
      <c r="M40775"/>
    </row>
    <row r="40776" spans="13:13" x14ac:dyDescent="0.25">
      <c r="M40776"/>
    </row>
    <row r="40777" spans="13:13" x14ac:dyDescent="0.25">
      <c r="M40777"/>
    </row>
    <row r="40778" spans="13:13" x14ac:dyDescent="0.25">
      <c r="M40778"/>
    </row>
    <row r="40779" spans="13:13" x14ac:dyDescent="0.25">
      <c r="M40779"/>
    </row>
    <row r="40780" spans="13:13" x14ac:dyDescent="0.25">
      <c r="M40780"/>
    </row>
    <row r="40781" spans="13:13" x14ac:dyDescent="0.25">
      <c r="M40781"/>
    </row>
    <row r="40782" spans="13:13" x14ac:dyDescent="0.25">
      <c r="M40782"/>
    </row>
    <row r="40783" spans="13:13" x14ac:dyDescent="0.25">
      <c r="M40783"/>
    </row>
    <row r="40784" spans="13:13" x14ac:dyDescent="0.25">
      <c r="M40784"/>
    </row>
    <row r="40785" spans="13:13" x14ac:dyDescent="0.25">
      <c r="M40785"/>
    </row>
    <row r="40786" spans="13:13" x14ac:dyDescent="0.25">
      <c r="M40786"/>
    </row>
    <row r="40787" spans="13:13" x14ac:dyDescent="0.25">
      <c r="M40787"/>
    </row>
    <row r="40788" spans="13:13" x14ac:dyDescent="0.25">
      <c r="M40788"/>
    </row>
    <row r="40789" spans="13:13" x14ac:dyDescent="0.25">
      <c r="M40789"/>
    </row>
    <row r="40790" spans="13:13" x14ac:dyDescent="0.25">
      <c r="M40790"/>
    </row>
    <row r="40791" spans="13:13" x14ac:dyDescent="0.25">
      <c r="M40791"/>
    </row>
    <row r="40792" spans="13:13" x14ac:dyDescent="0.25">
      <c r="M40792"/>
    </row>
    <row r="40793" spans="13:13" x14ac:dyDescent="0.25">
      <c r="M40793"/>
    </row>
    <row r="40794" spans="13:13" x14ac:dyDescent="0.25">
      <c r="M40794"/>
    </row>
    <row r="40795" spans="13:13" x14ac:dyDescent="0.25">
      <c r="M40795"/>
    </row>
    <row r="40796" spans="13:13" x14ac:dyDescent="0.25">
      <c r="M40796"/>
    </row>
    <row r="40797" spans="13:13" x14ac:dyDescent="0.25">
      <c r="M40797"/>
    </row>
    <row r="40798" spans="13:13" x14ac:dyDescent="0.25">
      <c r="M40798"/>
    </row>
    <row r="40799" spans="13:13" x14ac:dyDescent="0.25">
      <c r="M40799"/>
    </row>
    <row r="40800" spans="13:13" x14ac:dyDescent="0.25">
      <c r="M40800"/>
    </row>
    <row r="40801" spans="13:13" x14ac:dyDescent="0.25">
      <c r="M40801"/>
    </row>
    <row r="40802" spans="13:13" x14ac:dyDescent="0.25">
      <c r="M40802"/>
    </row>
    <row r="40803" spans="13:13" x14ac:dyDescent="0.25">
      <c r="M40803"/>
    </row>
    <row r="40804" spans="13:13" x14ac:dyDescent="0.25">
      <c r="M40804"/>
    </row>
    <row r="40805" spans="13:13" x14ac:dyDescent="0.25">
      <c r="M40805"/>
    </row>
    <row r="40806" spans="13:13" x14ac:dyDescent="0.25">
      <c r="M40806"/>
    </row>
    <row r="40807" spans="13:13" x14ac:dyDescent="0.25">
      <c r="M40807"/>
    </row>
    <row r="40808" spans="13:13" x14ac:dyDescent="0.25">
      <c r="M40808"/>
    </row>
    <row r="40809" spans="13:13" x14ac:dyDescent="0.25">
      <c r="M40809"/>
    </row>
    <row r="40810" spans="13:13" x14ac:dyDescent="0.25">
      <c r="M40810"/>
    </row>
    <row r="40811" spans="13:13" x14ac:dyDescent="0.25">
      <c r="M40811"/>
    </row>
    <row r="40812" spans="13:13" x14ac:dyDescent="0.25">
      <c r="M40812"/>
    </row>
    <row r="40813" spans="13:13" x14ac:dyDescent="0.25">
      <c r="M40813"/>
    </row>
    <row r="40814" spans="13:13" x14ac:dyDescent="0.25">
      <c r="M40814"/>
    </row>
    <row r="40815" spans="13:13" x14ac:dyDescent="0.25">
      <c r="M40815"/>
    </row>
    <row r="40816" spans="13:13" x14ac:dyDescent="0.25">
      <c r="M40816"/>
    </row>
    <row r="40817" spans="13:13" x14ac:dyDescent="0.25">
      <c r="M40817"/>
    </row>
    <row r="40818" spans="13:13" x14ac:dyDescent="0.25">
      <c r="M40818"/>
    </row>
    <row r="40819" spans="13:13" x14ac:dyDescent="0.25">
      <c r="M40819"/>
    </row>
    <row r="40820" spans="13:13" x14ac:dyDescent="0.25">
      <c r="M40820"/>
    </row>
    <row r="40821" spans="13:13" x14ac:dyDescent="0.25">
      <c r="M40821"/>
    </row>
    <row r="40822" spans="13:13" x14ac:dyDescent="0.25">
      <c r="M40822"/>
    </row>
    <row r="40823" spans="13:13" x14ac:dyDescent="0.25">
      <c r="M40823"/>
    </row>
    <row r="40824" spans="13:13" x14ac:dyDescent="0.25">
      <c r="M40824"/>
    </row>
    <row r="40825" spans="13:13" x14ac:dyDescent="0.25">
      <c r="M40825"/>
    </row>
    <row r="40826" spans="13:13" x14ac:dyDescent="0.25">
      <c r="M40826"/>
    </row>
    <row r="40827" spans="13:13" x14ac:dyDescent="0.25">
      <c r="M40827"/>
    </row>
    <row r="40828" spans="13:13" x14ac:dyDescent="0.25">
      <c r="M40828"/>
    </row>
    <row r="40829" spans="13:13" x14ac:dyDescent="0.25">
      <c r="M40829"/>
    </row>
    <row r="40830" spans="13:13" x14ac:dyDescent="0.25">
      <c r="M40830"/>
    </row>
    <row r="40831" spans="13:13" x14ac:dyDescent="0.25">
      <c r="M40831"/>
    </row>
    <row r="40832" spans="13:13" x14ac:dyDescent="0.25">
      <c r="M40832"/>
    </row>
    <row r="40833" spans="13:13" x14ac:dyDescent="0.25">
      <c r="M40833"/>
    </row>
    <row r="40834" spans="13:13" x14ac:dyDescent="0.25">
      <c r="M40834"/>
    </row>
    <row r="40835" spans="13:13" x14ac:dyDescent="0.25">
      <c r="M40835"/>
    </row>
    <row r="40836" spans="13:13" x14ac:dyDescent="0.25">
      <c r="M40836"/>
    </row>
    <row r="40837" spans="13:13" x14ac:dyDescent="0.25">
      <c r="M40837"/>
    </row>
    <row r="40838" spans="13:13" x14ac:dyDescent="0.25">
      <c r="M40838"/>
    </row>
    <row r="40839" spans="13:13" x14ac:dyDescent="0.25">
      <c r="M40839"/>
    </row>
    <row r="40840" spans="13:13" x14ac:dyDescent="0.25">
      <c r="M40840"/>
    </row>
    <row r="40841" spans="13:13" x14ac:dyDescent="0.25">
      <c r="M40841"/>
    </row>
    <row r="40842" spans="13:13" x14ac:dyDescent="0.25">
      <c r="M40842"/>
    </row>
    <row r="40843" spans="13:13" x14ac:dyDescent="0.25">
      <c r="M40843"/>
    </row>
    <row r="40844" spans="13:13" x14ac:dyDescent="0.25">
      <c r="M40844"/>
    </row>
    <row r="40845" spans="13:13" x14ac:dyDescent="0.25">
      <c r="M40845"/>
    </row>
    <row r="40846" spans="13:13" x14ac:dyDescent="0.25">
      <c r="M40846"/>
    </row>
    <row r="40847" spans="13:13" x14ac:dyDescent="0.25">
      <c r="M40847"/>
    </row>
    <row r="40848" spans="13:13" x14ac:dyDescent="0.25">
      <c r="M40848"/>
    </row>
    <row r="40849" spans="13:13" x14ac:dyDescent="0.25">
      <c r="M40849"/>
    </row>
    <row r="40850" spans="13:13" x14ac:dyDescent="0.25">
      <c r="M40850"/>
    </row>
    <row r="40851" spans="13:13" x14ac:dyDescent="0.25">
      <c r="M40851"/>
    </row>
    <row r="40852" spans="13:13" x14ac:dyDescent="0.25">
      <c r="M40852"/>
    </row>
    <row r="40853" spans="13:13" x14ac:dyDescent="0.25">
      <c r="M40853"/>
    </row>
    <row r="40854" spans="13:13" x14ac:dyDescent="0.25">
      <c r="M40854"/>
    </row>
    <row r="40855" spans="13:13" x14ac:dyDescent="0.25">
      <c r="M40855"/>
    </row>
    <row r="40856" spans="13:13" x14ac:dyDescent="0.25">
      <c r="M40856"/>
    </row>
    <row r="40857" spans="13:13" x14ac:dyDescent="0.25">
      <c r="M40857"/>
    </row>
    <row r="40858" spans="13:13" x14ac:dyDescent="0.25">
      <c r="M40858"/>
    </row>
    <row r="40859" spans="13:13" x14ac:dyDescent="0.25">
      <c r="M40859"/>
    </row>
    <row r="40860" spans="13:13" x14ac:dyDescent="0.25">
      <c r="M40860"/>
    </row>
    <row r="40861" spans="13:13" x14ac:dyDescent="0.25">
      <c r="M40861"/>
    </row>
    <row r="40862" spans="13:13" x14ac:dyDescent="0.25">
      <c r="M40862"/>
    </row>
    <row r="40863" spans="13:13" x14ac:dyDescent="0.25">
      <c r="M40863"/>
    </row>
    <row r="40864" spans="13:13" x14ac:dyDescent="0.25">
      <c r="M40864"/>
    </row>
    <row r="40865" spans="13:13" x14ac:dyDescent="0.25">
      <c r="M40865"/>
    </row>
    <row r="40866" spans="13:13" x14ac:dyDescent="0.25">
      <c r="M40866"/>
    </row>
    <row r="40867" spans="13:13" x14ac:dyDescent="0.25">
      <c r="M40867"/>
    </row>
    <row r="40868" spans="13:13" x14ac:dyDescent="0.25">
      <c r="M40868"/>
    </row>
    <row r="40869" spans="13:13" x14ac:dyDescent="0.25">
      <c r="M40869"/>
    </row>
    <row r="40870" spans="13:13" x14ac:dyDescent="0.25">
      <c r="M40870"/>
    </row>
    <row r="40871" spans="13:13" x14ac:dyDescent="0.25">
      <c r="M40871"/>
    </row>
    <row r="40872" spans="13:13" x14ac:dyDescent="0.25">
      <c r="M40872"/>
    </row>
    <row r="40873" spans="13:13" x14ac:dyDescent="0.25">
      <c r="M40873"/>
    </row>
    <row r="40874" spans="13:13" x14ac:dyDescent="0.25">
      <c r="M40874"/>
    </row>
    <row r="40875" spans="13:13" x14ac:dyDescent="0.25">
      <c r="M40875"/>
    </row>
    <row r="40876" spans="13:13" x14ac:dyDescent="0.25">
      <c r="M40876"/>
    </row>
    <row r="40877" spans="13:13" x14ac:dyDescent="0.25">
      <c r="M40877"/>
    </row>
    <row r="40878" spans="13:13" x14ac:dyDescent="0.25">
      <c r="M40878"/>
    </row>
    <row r="40879" spans="13:13" x14ac:dyDescent="0.25">
      <c r="M40879"/>
    </row>
    <row r="40880" spans="13:13" x14ac:dyDescent="0.25">
      <c r="M40880"/>
    </row>
    <row r="40881" spans="13:13" x14ac:dyDescent="0.25">
      <c r="M40881"/>
    </row>
    <row r="40882" spans="13:13" x14ac:dyDescent="0.25">
      <c r="M40882"/>
    </row>
    <row r="40883" spans="13:13" x14ac:dyDescent="0.25">
      <c r="M40883"/>
    </row>
    <row r="40884" spans="13:13" x14ac:dyDescent="0.25">
      <c r="M40884"/>
    </row>
    <row r="40885" spans="13:13" x14ac:dyDescent="0.25">
      <c r="M40885"/>
    </row>
    <row r="40886" spans="13:13" x14ac:dyDescent="0.25">
      <c r="M40886"/>
    </row>
    <row r="40887" spans="13:13" x14ac:dyDescent="0.25">
      <c r="M40887"/>
    </row>
    <row r="40888" spans="13:13" x14ac:dyDescent="0.25">
      <c r="M40888"/>
    </row>
    <row r="40889" spans="13:13" x14ac:dyDescent="0.25">
      <c r="M40889"/>
    </row>
    <row r="40890" spans="13:13" x14ac:dyDescent="0.25">
      <c r="M40890"/>
    </row>
    <row r="40891" spans="13:13" x14ac:dyDescent="0.25">
      <c r="M40891"/>
    </row>
    <row r="40892" spans="13:13" x14ac:dyDescent="0.25">
      <c r="M40892"/>
    </row>
    <row r="40893" spans="13:13" x14ac:dyDescent="0.25">
      <c r="M40893"/>
    </row>
    <row r="40894" spans="13:13" x14ac:dyDescent="0.25">
      <c r="M40894"/>
    </row>
    <row r="40895" spans="13:13" x14ac:dyDescent="0.25">
      <c r="M40895"/>
    </row>
    <row r="40896" spans="13:13" x14ac:dyDescent="0.25">
      <c r="M40896"/>
    </row>
    <row r="40897" spans="13:13" x14ac:dyDescent="0.25">
      <c r="M40897"/>
    </row>
    <row r="40898" spans="13:13" x14ac:dyDescent="0.25">
      <c r="M40898"/>
    </row>
    <row r="40899" spans="13:13" x14ac:dyDescent="0.25">
      <c r="M40899"/>
    </row>
    <row r="40900" spans="13:13" x14ac:dyDescent="0.25">
      <c r="M40900"/>
    </row>
    <row r="40901" spans="13:13" x14ac:dyDescent="0.25">
      <c r="M40901"/>
    </row>
    <row r="40902" spans="13:13" x14ac:dyDescent="0.25">
      <c r="M40902"/>
    </row>
    <row r="40903" spans="13:13" x14ac:dyDescent="0.25">
      <c r="M40903"/>
    </row>
    <row r="40904" spans="13:13" x14ac:dyDescent="0.25">
      <c r="M40904"/>
    </row>
    <row r="40905" spans="13:13" x14ac:dyDescent="0.25">
      <c r="M40905"/>
    </row>
    <row r="40906" spans="13:13" x14ac:dyDescent="0.25">
      <c r="M40906"/>
    </row>
    <row r="40907" spans="13:13" x14ac:dyDescent="0.25">
      <c r="M40907"/>
    </row>
    <row r="40908" spans="13:13" x14ac:dyDescent="0.25">
      <c r="M40908"/>
    </row>
    <row r="40909" spans="13:13" x14ac:dyDescent="0.25">
      <c r="M40909"/>
    </row>
    <row r="40910" spans="13:13" x14ac:dyDescent="0.25">
      <c r="M40910"/>
    </row>
    <row r="40911" spans="13:13" x14ac:dyDescent="0.25">
      <c r="M40911"/>
    </row>
    <row r="40912" spans="13:13" x14ac:dyDescent="0.25">
      <c r="M40912"/>
    </row>
    <row r="40913" spans="13:13" x14ac:dyDescent="0.25">
      <c r="M40913"/>
    </row>
    <row r="40914" spans="13:13" x14ac:dyDescent="0.25">
      <c r="M40914"/>
    </row>
    <row r="40915" spans="13:13" x14ac:dyDescent="0.25">
      <c r="M40915"/>
    </row>
    <row r="40916" spans="13:13" x14ac:dyDescent="0.25">
      <c r="M40916"/>
    </row>
    <row r="40917" spans="13:13" x14ac:dyDescent="0.25">
      <c r="M40917"/>
    </row>
    <row r="40918" spans="13:13" x14ac:dyDescent="0.25">
      <c r="M40918"/>
    </row>
    <row r="40919" spans="13:13" x14ac:dyDescent="0.25">
      <c r="M40919"/>
    </row>
    <row r="40920" spans="13:13" x14ac:dyDescent="0.25">
      <c r="M40920"/>
    </row>
    <row r="40921" spans="13:13" x14ac:dyDescent="0.25">
      <c r="M40921"/>
    </row>
    <row r="40922" spans="13:13" x14ac:dyDescent="0.25">
      <c r="M40922"/>
    </row>
    <row r="40923" spans="13:13" x14ac:dyDescent="0.25">
      <c r="M40923"/>
    </row>
    <row r="40924" spans="13:13" x14ac:dyDescent="0.25">
      <c r="M40924"/>
    </row>
    <row r="40925" spans="13:13" x14ac:dyDescent="0.25">
      <c r="M40925"/>
    </row>
    <row r="40926" spans="13:13" x14ac:dyDescent="0.25">
      <c r="M40926"/>
    </row>
    <row r="40927" spans="13:13" x14ac:dyDescent="0.25">
      <c r="M40927"/>
    </row>
    <row r="40928" spans="13:13" x14ac:dyDescent="0.25">
      <c r="M40928"/>
    </row>
    <row r="40929" spans="13:13" x14ac:dyDescent="0.25">
      <c r="M40929"/>
    </row>
    <row r="40930" spans="13:13" x14ac:dyDescent="0.25">
      <c r="M40930"/>
    </row>
    <row r="40931" spans="13:13" x14ac:dyDescent="0.25">
      <c r="M40931"/>
    </row>
    <row r="40932" spans="13:13" x14ac:dyDescent="0.25">
      <c r="M40932"/>
    </row>
    <row r="40933" spans="13:13" x14ac:dyDescent="0.25">
      <c r="M40933"/>
    </row>
    <row r="40934" spans="13:13" x14ac:dyDescent="0.25">
      <c r="M40934"/>
    </row>
    <row r="40935" spans="13:13" x14ac:dyDescent="0.25">
      <c r="M40935"/>
    </row>
    <row r="40936" spans="13:13" x14ac:dyDescent="0.25">
      <c r="M40936"/>
    </row>
    <row r="40937" spans="13:13" x14ac:dyDescent="0.25">
      <c r="M40937"/>
    </row>
    <row r="40938" spans="13:13" x14ac:dyDescent="0.25">
      <c r="M40938"/>
    </row>
    <row r="40939" spans="13:13" x14ac:dyDescent="0.25">
      <c r="M40939"/>
    </row>
    <row r="40940" spans="13:13" x14ac:dyDescent="0.25">
      <c r="M40940"/>
    </row>
    <row r="40941" spans="13:13" x14ac:dyDescent="0.25">
      <c r="M40941"/>
    </row>
    <row r="40942" spans="13:13" x14ac:dyDescent="0.25">
      <c r="M40942"/>
    </row>
    <row r="40943" spans="13:13" x14ac:dyDescent="0.25">
      <c r="M40943"/>
    </row>
    <row r="40944" spans="13:13" x14ac:dyDescent="0.25">
      <c r="M40944"/>
    </row>
    <row r="40945" spans="13:13" x14ac:dyDescent="0.25">
      <c r="M40945"/>
    </row>
    <row r="40946" spans="13:13" x14ac:dyDescent="0.25">
      <c r="M40946"/>
    </row>
    <row r="40947" spans="13:13" x14ac:dyDescent="0.25">
      <c r="M40947"/>
    </row>
    <row r="40948" spans="13:13" x14ac:dyDescent="0.25">
      <c r="M40948"/>
    </row>
    <row r="40949" spans="13:13" x14ac:dyDescent="0.25">
      <c r="M40949"/>
    </row>
    <row r="40950" spans="13:13" x14ac:dyDescent="0.25">
      <c r="M40950"/>
    </row>
    <row r="40951" spans="13:13" x14ac:dyDescent="0.25">
      <c r="M40951"/>
    </row>
    <row r="40952" spans="13:13" x14ac:dyDescent="0.25">
      <c r="M40952"/>
    </row>
    <row r="40953" spans="13:13" x14ac:dyDescent="0.25">
      <c r="M40953"/>
    </row>
    <row r="40954" spans="13:13" x14ac:dyDescent="0.25">
      <c r="M40954"/>
    </row>
    <row r="40955" spans="13:13" x14ac:dyDescent="0.25">
      <c r="M40955"/>
    </row>
    <row r="40956" spans="13:13" x14ac:dyDescent="0.25">
      <c r="M40956"/>
    </row>
    <row r="40957" spans="13:13" x14ac:dyDescent="0.25">
      <c r="M40957"/>
    </row>
    <row r="40958" spans="13:13" x14ac:dyDescent="0.25">
      <c r="M40958"/>
    </row>
    <row r="40959" spans="13:13" x14ac:dyDescent="0.25">
      <c r="M40959"/>
    </row>
    <row r="40960" spans="13:13" x14ac:dyDescent="0.25">
      <c r="M40960"/>
    </row>
    <row r="40961" spans="13:13" x14ac:dyDescent="0.25">
      <c r="M40961"/>
    </row>
    <row r="40962" spans="13:13" x14ac:dyDescent="0.25">
      <c r="M40962"/>
    </row>
    <row r="40963" spans="13:13" x14ac:dyDescent="0.25">
      <c r="M40963"/>
    </row>
    <row r="40964" spans="13:13" x14ac:dyDescent="0.25">
      <c r="M40964"/>
    </row>
    <row r="40965" spans="13:13" x14ac:dyDescent="0.25">
      <c r="M40965"/>
    </row>
    <row r="40966" spans="13:13" x14ac:dyDescent="0.25">
      <c r="M40966"/>
    </row>
    <row r="40967" spans="13:13" x14ac:dyDescent="0.25">
      <c r="M40967"/>
    </row>
    <row r="40968" spans="13:13" x14ac:dyDescent="0.25">
      <c r="M40968"/>
    </row>
    <row r="40969" spans="13:13" x14ac:dyDescent="0.25">
      <c r="M40969"/>
    </row>
    <row r="40970" spans="13:13" x14ac:dyDescent="0.25">
      <c r="M40970"/>
    </row>
    <row r="40971" spans="13:13" x14ac:dyDescent="0.25">
      <c r="M40971"/>
    </row>
    <row r="40972" spans="13:13" x14ac:dyDescent="0.25">
      <c r="M40972"/>
    </row>
    <row r="40973" spans="13:13" x14ac:dyDescent="0.25">
      <c r="M40973"/>
    </row>
    <row r="40974" spans="13:13" x14ac:dyDescent="0.25">
      <c r="M40974"/>
    </row>
    <row r="40975" spans="13:13" x14ac:dyDescent="0.25">
      <c r="M40975"/>
    </row>
    <row r="40976" spans="13:13" x14ac:dyDescent="0.25">
      <c r="M40976"/>
    </row>
    <row r="40977" spans="13:13" x14ac:dyDescent="0.25">
      <c r="M40977"/>
    </row>
    <row r="40978" spans="13:13" x14ac:dyDescent="0.25">
      <c r="M40978"/>
    </row>
    <row r="40979" spans="13:13" x14ac:dyDescent="0.25">
      <c r="M40979"/>
    </row>
    <row r="40980" spans="13:13" x14ac:dyDescent="0.25">
      <c r="M40980"/>
    </row>
    <row r="40981" spans="13:13" x14ac:dyDescent="0.25">
      <c r="M40981"/>
    </row>
    <row r="40982" spans="13:13" x14ac:dyDescent="0.25">
      <c r="M40982"/>
    </row>
    <row r="40983" spans="13:13" x14ac:dyDescent="0.25">
      <c r="M40983"/>
    </row>
    <row r="40984" spans="13:13" x14ac:dyDescent="0.25">
      <c r="M40984"/>
    </row>
    <row r="40985" spans="13:13" x14ac:dyDescent="0.25">
      <c r="M40985"/>
    </row>
    <row r="40986" spans="13:13" x14ac:dyDescent="0.25">
      <c r="M40986"/>
    </row>
    <row r="40987" spans="13:13" x14ac:dyDescent="0.25">
      <c r="M40987"/>
    </row>
    <row r="40988" spans="13:13" x14ac:dyDescent="0.25">
      <c r="M40988"/>
    </row>
    <row r="40989" spans="13:13" x14ac:dyDescent="0.25">
      <c r="M40989"/>
    </row>
    <row r="40990" spans="13:13" x14ac:dyDescent="0.25">
      <c r="M40990"/>
    </row>
    <row r="40991" spans="13:13" x14ac:dyDescent="0.25">
      <c r="M40991"/>
    </row>
    <row r="40992" spans="13:13" x14ac:dyDescent="0.25">
      <c r="M40992"/>
    </row>
    <row r="40993" spans="13:13" x14ac:dyDescent="0.25">
      <c r="M40993"/>
    </row>
    <row r="40994" spans="13:13" x14ac:dyDescent="0.25">
      <c r="M40994"/>
    </row>
    <row r="40995" spans="13:13" x14ac:dyDescent="0.25">
      <c r="M40995"/>
    </row>
    <row r="40996" spans="13:13" x14ac:dyDescent="0.25">
      <c r="M40996"/>
    </row>
    <row r="40997" spans="13:13" x14ac:dyDescent="0.25">
      <c r="M40997"/>
    </row>
    <row r="40998" spans="13:13" x14ac:dyDescent="0.25">
      <c r="M40998"/>
    </row>
    <row r="40999" spans="13:13" x14ac:dyDescent="0.25">
      <c r="M40999"/>
    </row>
    <row r="41000" spans="13:13" x14ac:dyDescent="0.25">
      <c r="M41000"/>
    </row>
    <row r="41001" spans="13:13" x14ac:dyDescent="0.25">
      <c r="M41001"/>
    </row>
    <row r="41002" spans="13:13" x14ac:dyDescent="0.25">
      <c r="M41002"/>
    </row>
    <row r="41003" spans="13:13" x14ac:dyDescent="0.25">
      <c r="M41003"/>
    </row>
    <row r="41004" spans="13:13" x14ac:dyDescent="0.25">
      <c r="M41004"/>
    </row>
    <row r="41005" spans="13:13" x14ac:dyDescent="0.25">
      <c r="M41005"/>
    </row>
    <row r="41006" spans="13:13" x14ac:dyDescent="0.25">
      <c r="M41006"/>
    </row>
    <row r="41007" spans="13:13" x14ac:dyDescent="0.25">
      <c r="M41007"/>
    </row>
    <row r="41008" spans="13:13" x14ac:dyDescent="0.25">
      <c r="M41008"/>
    </row>
    <row r="41009" spans="13:13" x14ac:dyDescent="0.25">
      <c r="M41009"/>
    </row>
    <row r="41010" spans="13:13" x14ac:dyDescent="0.25">
      <c r="M41010"/>
    </row>
    <row r="41011" spans="13:13" x14ac:dyDescent="0.25">
      <c r="M41011"/>
    </row>
    <row r="41012" spans="13:13" x14ac:dyDescent="0.25">
      <c r="M41012"/>
    </row>
    <row r="41013" spans="13:13" x14ac:dyDescent="0.25">
      <c r="M41013"/>
    </row>
    <row r="41014" spans="13:13" x14ac:dyDescent="0.25">
      <c r="M41014"/>
    </row>
    <row r="41015" spans="13:13" x14ac:dyDescent="0.25">
      <c r="M41015"/>
    </row>
    <row r="41016" spans="13:13" x14ac:dyDescent="0.25">
      <c r="M41016"/>
    </row>
    <row r="41017" spans="13:13" x14ac:dyDescent="0.25">
      <c r="M41017"/>
    </row>
    <row r="41018" spans="13:13" x14ac:dyDescent="0.25">
      <c r="M41018"/>
    </row>
    <row r="41019" spans="13:13" x14ac:dyDescent="0.25">
      <c r="M41019"/>
    </row>
    <row r="41020" spans="13:13" x14ac:dyDescent="0.25">
      <c r="M41020"/>
    </row>
    <row r="41021" spans="13:13" x14ac:dyDescent="0.25">
      <c r="M41021"/>
    </row>
    <row r="41022" spans="13:13" x14ac:dyDescent="0.25">
      <c r="M41022"/>
    </row>
    <row r="41023" spans="13:13" x14ac:dyDescent="0.25">
      <c r="M41023"/>
    </row>
    <row r="41024" spans="13:13" x14ac:dyDescent="0.25">
      <c r="M41024"/>
    </row>
    <row r="41025" spans="13:13" x14ac:dyDescent="0.25">
      <c r="M41025"/>
    </row>
    <row r="41026" spans="13:13" x14ac:dyDescent="0.25">
      <c r="M41026"/>
    </row>
    <row r="41027" spans="13:13" x14ac:dyDescent="0.25">
      <c r="M41027"/>
    </row>
    <row r="41028" spans="13:13" x14ac:dyDescent="0.25">
      <c r="M41028"/>
    </row>
    <row r="41029" spans="13:13" x14ac:dyDescent="0.25">
      <c r="M41029"/>
    </row>
    <row r="41030" spans="13:13" x14ac:dyDescent="0.25">
      <c r="M41030"/>
    </row>
    <row r="41031" spans="13:13" x14ac:dyDescent="0.25">
      <c r="M41031"/>
    </row>
    <row r="41032" spans="13:13" x14ac:dyDescent="0.25">
      <c r="M41032"/>
    </row>
    <row r="41033" spans="13:13" x14ac:dyDescent="0.25">
      <c r="M41033"/>
    </row>
    <row r="41034" spans="13:13" x14ac:dyDescent="0.25">
      <c r="M41034"/>
    </row>
    <row r="41035" spans="13:13" x14ac:dyDescent="0.25">
      <c r="M41035"/>
    </row>
    <row r="41036" spans="13:13" x14ac:dyDescent="0.25">
      <c r="M41036"/>
    </row>
    <row r="41037" spans="13:13" x14ac:dyDescent="0.25">
      <c r="M41037"/>
    </row>
    <row r="41038" spans="13:13" x14ac:dyDescent="0.25">
      <c r="M41038"/>
    </row>
    <row r="41039" spans="13:13" x14ac:dyDescent="0.25">
      <c r="M41039"/>
    </row>
    <row r="41040" spans="13:13" x14ac:dyDescent="0.25">
      <c r="M41040"/>
    </row>
    <row r="41041" spans="13:13" x14ac:dyDescent="0.25">
      <c r="M41041"/>
    </row>
    <row r="41042" spans="13:13" x14ac:dyDescent="0.25">
      <c r="M41042"/>
    </row>
    <row r="41043" spans="13:13" x14ac:dyDescent="0.25">
      <c r="M41043"/>
    </row>
    <row r="41044" spans="13:13" x14ac:dyDescent="0.25">
      <c r="M41044"/>
    </row>
    <row r="41045" spans="13:13" x14ac:dyDescent="0.25">
      <c r="M41045"/>
    </row>
    <row r="41046" spans="13:13" x14ac:dyDescent="0.25">
      <c r="M41046"/>
    </row>
    <row r="41047" spans="13:13" x14ac:dyDescent="0.25">
      <c r="M41047"/>
    </row>
    <row r="41048" spans="13:13" x14ac:dyDescent="0.25">
      <c r="M41048"/>
    </row>
    <row r="41049" spans="13:13" x14ac:dyDescent="0.25">
      <c r="M41049"/>
    </row>
    <row r="41050" spans="13:13" x14ac:dyDescent="0.25">
      <c r="M41050"/>
    </row>
    <row r="41051" spans="13:13" x14ac:dyDescent="0.25">
      <c r="M41051"/>
    </row>
    <row r="41052" spans="13:13" x14ac:dyDescent="0.25">
      <c r="M41052"/>
    </row>
    <row r="41053" spans="13:13" x14ac:dyDescent="0.25">
      <c r="M41053"/>
    </row>
    <row r="41054" spans="13:13" x14ac:dyDescent="0.25">
      <c r="M41054"/>
    </row>
    <row r="41055" spans="13:13" x14ac:dyDescent="0.25">
      <c r="M41055"/>
    </row>
    <row r="41056" spans="13:13" x14ac:dyDescent="0.25">
      <c r="M41056"/>
    </row>
    <row r="41057" spans="13:13" x14ac:dyDescent="0.25">
      <c r="M41057"/>
    </row>
    <row r="41058" spans="13:13" x14ac:dyDescent="0.25">
      <c r="M41058"/>
    </row>
    <row r="41059" spans="13:13" x14ac:dyDescent="0.25">
      <c r="M41059"/>
    </row>
    <row r="41060" spans="13:13" x14ac:dyDescent="0.25">
      <c r="M41060"/>
    </row>
    <row r="41061" spans="13:13" x14ac:dyDescent="0.25">
      <c r="M41061"/>
    </row>
    <row r="41062" spans="13:13" x14ac:dyDescent="0.25">
      <c r="M41062"/>
    </row>
    <row r="41063" spans="13:13" x14ac:dyDescent="0.25">
      <c r="M41063"/>
    </row>
    <row r="41064" spans="13:13" x14ac:dyDescent="0.25">
      <c r="M41064"/>
    </row>
    <row r="41065" spans="13:13" x14ac:dyDescent="0.25">
      <c r="M41065"/>
    </row>
    <row r="41066" spans="13:13" x14ac:dyDescent="0.25">
      <c r="M41066"/>
    </row>
    <row r="41067" spans="13:13" x14ac:dyDescent="0.25">
      <c r="M41067"/>
    </row>
    <row r="41068" spans="13:13" x14ac:dyDescent="0.25">
      <c r="M41068"/>
    </row>
    <row r="41069" spans="13:13" x14ac:dyDescent="0.25">
      <c r="M41069"/>
    </row>
    <row r="41070" spans="13:13" x14ac:dyDescent="0.25">
      <c r="M41070"/>
    </row>
    <row r="41071" spans="13:13" x14ac:dyDescent="0.25">
      <c r="M41071"/>
    </row>
    <row r="41072" spans="13:13" x14ac:dyDescent="0.25">
      <c r="M41072"/>
    </row>
    <row r="41073" spans="13:13" x14ac:dyDescent="0.25">
      <c r="M41073"/>
    </row>
    <row r="41074" spans="13:13" x14ac:dyDescent="0.25">
      <c r="M41074"/>
    </row>
    <row r="41075" spans="13:13" x14ac:dyDescent="0.25">
      <c r="M41075"/>
    </row>
    <row r="41076" spans="13:13" x14ac:dyDescent="0.25">
      <c r="M41076"/>
    </row>
    <row r="41077" spans="13:13" x14ac:dyDescent="0.25">
      <c r="M41077"/>
    </row>
    <row r="41078" spans="13:13" x14ac:dyDescent="0.25">
      <c r="M41078"/>
    </row>
    <row r="41079" spans="13:13" x14ac:dyDescent="0.25">
      <c r="M41079"/>
    </row>
    <row r="41080" spans="13:13" x14ac:dyDescent="0.25">
      <c r="M41080"/>
    </row>
    <row r="41081" spans="13:13" x14ac:dyDescent="0.25">
      <c r="M41081"/>
    </row>
    <row r="41082" spans="13:13" x14ac:dyDescent="0.25">
      <c r="M41082"/>
    </row>
    <row r="41083" spans="13:13" x14ac:dyDescent="0.25">
      <c r="M41083"/>
    </row>
    <row r="41084" spans="13:13" x14ac:dyDescent="0.25">
      <c r="M41084"/>
    </row>
    <row r="41085" spans="13:13" x14ac:dyDescent="0.25">
      <c r="M41085"/>
    </row>
    <row r="41086" spans="13:13" x14ac:dyDescent="0.25">
      <c r="M41086"/>
    </row>
    <row r="41087" spans="13:13" x14ac:dyDescent="0.25">
      <c r="M41087"/>
    </row>
    <row r="41088" spans="13:13" x14ac:dyDescent="0.25">
      <c r="M41088"/>
    </row>
    <row r="41089" spans="13:13" x14ac:dyDescent="0.25">
      <c r="M41089"/>
    </row>
    <row r="41090" spans="13:13" x14ac:dyDescent="0.25">
      <c r="M41090"/>
    </row>
    <row r="41091" spans="13:13" x14ac:dyDescent="0.25">
      <c r="M41091"/>
    </row>
    <row r="41092" spans="13:13" x14ac:dyDescent="0.25">
      <c r="M41092"/>
    </row>
    <row r="41093" spans="13:13" x14ac:dyDescent="0.25">
      <c r="M41093"/>
    </row>
    <row r="41094" spans="13:13" x14ac:dyDescent="0.25">
      <c r="M41094"/>
    </row>
    <row r="41095" spans="13:13" x14ac:dyDescent="0.25">
      <c r="M41095"/>
    </row>
    <row r="41096" spans="13:13" x14ac:dyDescent="0.25">
      <c r="M41096"/>
    </row>
    <row r="41097" spans="13:13" x14ac:dyDescent="0.25">
      <c r="M41097"/>
    </row>
    <row r="41098" spans="13:13" x14ac:dyDescent="0.25">
      <c r="M41098"/>
    </row>
    <row r="41099" spans="13:13" x14ac:dyDescent="0.25">
      <c r="M41099"/>
    </row>
    <row r="41100" spans="13:13" x14ac:dyDescent="0.25">
      <c r="M41100"/>
    </row>
    <row r="41101" spans="13:13" x14ac:dyDescent="0.25">
      <c r="M41101"/>
    </row>
    <row r="41102" spans="13:13" x14ac:dyDescent="0.25">
      <c r="M41102"/>
    </row>
    <row r="41103" spans="13:13" x14ac:dyDescent="0.25">
      <c r="M41103"/>
    </row>
    <row r="41104" spans="13:13" x14ac:dyDescent="0.25">
      <c r="M41104"/>
    </row>
    <row r="41105" spans="13:13" x14ac:dyDescent="0.25">
      <c r="M41105"/>
    </row>
    <row r="41106" spans="13:13" x14ac:dyDescent="0.25">
      <c r="M41106"/>
    </row>
    <row r="41107" spans="13:13" x14ac:dyDescent="0.25">
      <c r="M41107"/>
    </row>
    <row r="41108" spans="13:13" x14ac:dyDescent="0.25">
      <c r="M41108"/>
    </row>
    <row r="41109" spans="13:13" x14ac:dyDescent="0.25">
      <c r="M41109"/>
    </row>
    <row r="41110" spans="13:13" x14ac:dyDescent="0.25">
      <c r="M41110"/>
    </row>
    <row r="41111" spans="13:13" x14ac:dyDescent="0.25">
      <c r="M41111"/>
    </row>
    <row r="41112" spans="13:13" x14ac:dyDescent="0.25">
      <c r="M41112"/>
    </row>
    <row r="41113" spans="13:13" x14ac:dyDescent="0.25">
      <c r="M41113"/>
    </row>
    <row r="41114" spans="13:13" x14ac:dyDescent="0.25">
      <c r="M41114"/>
    </row>
    <row r="41115" spans="13:13" x14ac:dyDescent="0.25">
      <c r="M41115"/>
    </row>
    <row r="41116" spans="13:13" x14ac:dyDescent="0.25">
      <c r="M41116"/>
    </row>
    <row r="41117" spans="13:13" x14ac:dyDescent="0.25">
      <c r="M41117"/>
    </row>
    <row r="41118" spans="13:13" x14ac:dyDescent="0.25">
      <c r="M41118"/>
    </row>
    <row r="41119" spans="13:13" x14ac:dyDescent="0.25">
      <c r="M41119"/>
    </row>
    <row r="41120" spans="13:13" x14ac:dyDescent="0.25">
      <c r="M41120"/>
    </row>
    <row r="41121" spans="13:13" x14ac:dyDescent="0.25">
      <c r="M41121"/>
    </row>
    <row r="41122" spans="13:13" x14ac:dyDescent="0.25">
      <c r="M41122"/>
    </row>
    <row r="41123" spans="13:13" x14ac:dyDescent="0.25">
      <c r="M41123"/>
    </row>
    <row r="41124" spans="13:13" x14ac:dyDescent="0.25">
      <c r="M41124"/>
    </row>
    <row r="41125" spans="13:13" x14ac:dyDescent="0.25">
      <c r="M41125"/>
    </row>
    <row r="41126" spans="13:13" x14ac:dyDescent="0.25">
      <c r="M41126"/>
    </row>
    <row r="41127" spans="13:13" x14ac:dyDescent="0.25">
      <c r="M41127"/>
    </row>
    <row r="41128" spans="13:13" x14ac:dyDescent="0.25">
      <c r="M41128"/>
    </row>
    <row r="41129" spans="13:13" x14ac:dyDescent="0.25">
      <c r="M41129"/>
    </row>
    <row r="41130" spans="13:13" x14ac:dyDescent="0.25">
      <c r="M41130"/>
    </row>
    <row r="41131" spans="13:13" x14ac:dyDescent="0.25">
      <c r="M41131"/>
    </row>
    <row r="41132" spans="13:13" x14ac:dyDescent="0.25">
      <c r="M41132"/>
    </row>
    <row r="41133" spans="13:13" x14ac:dyDescent="0.25">
      <c r="M41133"/>
    </row>
    <row r="41134" spans="13:13" x14ac:dyDescent="0.25">
      <c r="M41134"/>
    </row>
    <row r="41135" spans="13:13" x14ac:dyDescent="0.25">
      <c r="M41135"/>
    </row>
    <row r="41136" spans="13:13" x14ac:dyDescent="0.25">
      <c r="M41136"/>
    </row>
    <row r="41137" spans="13:13" x14ac:dyDescent="0.25">
      <c r="M41137"/>
    </row>
    <row r="41138" spans="13:13" x14ac:dyDescent="0.25">
      <c r="M41138"/>
    </row>
    <row r="41139" spans="13:13" x14ac:dyDescent="0.25">
      <c r="M41139"/>
    </row>
    <row r="41140" spans="13:13" x14ac:dyDescent="0.25">
      <c r="M41140"/>
    </row>
    <row r="41141" spans="13:13" x14ac:dyDescent="0.25">
      <c r="M41141"/>
    </row>
    <row r="41142" spans="13:13" x14ac:dyDescent="0.25">
      <c r="M41142"/>
    </row>
    <row r="41143" spans="13:13" x14ac:dyDescent="0.25">
      <c r="M41143"/>
    </row>
    <row r="41144" spans="13:13" x14ac:dyDescent="0.25">
      <c r="M41144"/>
    </row>
    <row r="41145" spans="13:13" x14ac:dyDescent="0.25">
      <c r="M41145"/>
    </row>
    <row r="41146" spans="13:13" x14ac:dyDescent="0.25">
      <c r="M41146"/>
    </row>
    <row r="41147" spans="13:13" x14ac:dyDescent="0.25">
      <c r="M41147"/>
    </row>
    <row r="41148" spans="13:13" x14ac:dyDescent="0.25">
      <c r="M41148"/>
    </row>
    <row r="41149" spans="13:13" x14ac:dyDescent="0.25">
      <c r="M41149"/>
    </row>
    <row r="41150" spans="13:13" x14ac:dyDescent="0.25">
      <c r="M41150"/>
    </row>
    <row r="41151" spans="13:13" x14ac:dyDescent="0.25">
      <c r="M41151"/>
    </row>
    <row r="41152" spans="13:13" x14ac:dyDescent="0.25">
      <c r="M41152"/>
    </row>
    <row r="41153" spans="13:13" x14ac:dyDescent="0.25">
      <c r="M41153"/>
    </row>
    <row r="41154" spans="13:13" x14ac:dyDescent="0.25">
      <c r="M41154"/>
    </row>
    <row r="41155" spans="13:13" x14ac:dyDescent="0.25">
      <c r="M41155"/>
    </row>
    <row r="41156" spans="13:13" x14ac:dyDescent="0.25">
      <c r="M41156"/>
    </row>
    <row r="41157" spans="13:13" x14ac:dyDescent="0.25">
      <c r="M41157"/>
    </row>
    <row r="41158" spans="13:13" x14ac:dyDescent="0.25">
      <c r="M41158"/>
    </row>
    <row r="41159" spans="13:13" x14ac:dyDescent="0.25">
      <c r="M41159"/>
    </row>
    <row r="41160" spans="13:13" x14ac:dyDescent="0.25">
      <c r="M41160"/>
    </row>
    <row r="41161" spans="13:13" x14ac:dyDescent="0.25">
      <c r="M41161"/>
    </row>
    <row r="41162" spans="13:13" x14ac:dyDescent="0.25">
      <c r="M41162"/>
    </row>
    <row r="41163" spans="13:13" x14ac:dyDescent="0.25">
      <c r="M41163"/>
    </row>
    <row r="41164" spans="13:13" x14ac:dyDescent="0.25">
      <c r="M41164"/>
    </row>
    <row r="41165" spans="13:13" x14ac:dyDescent="0.25">
      <c r="M41165"/>
    </row>
    <row r="41166" spans="13:13" x14ac:dyDescent="0.25">
      <c r="M41166"/>
    </row>
    <row r="41167" spans="13:13" x14ac:dyDescent="0.25">
      <c r="M41167"/>
    </row>
    <row r="41168" spans="13:13" x14ac:dyDescent="0.25">
      <c r="M41168"/>
    </row>
    <row r="41169" spans="13:13" x14ac:dyDescent="0.25">
      <c r="M41169"/>
    </row>
    <row r="41170" spans="13:13" x14ac:dyDescent="0.25">
      <c r="M41170"/>
    </row>
    <row r="41171" spans="13:13" x14ac:dyDescent="0.25">
      <c r="M41171"/>
    </row>
    <row r="41172" spans="13:13" x14ac:dyDescent="0.25">
      <c r="M41172"/>
    </row>
    <row r="41173" spans="13:13" x14ac:dyDescent="0.25">
      <c r="M41173"/>
    </row>
    <row r="41174" spans="13:13" x14ac:dyDescent="0.25">
      <c r="M41174"/>
    </row>
    <row r="41175" spans="13:13" x14ac:dyDescent="0.25">
      <c r="M41175"/>
    </row>
    <row r="41176" spans="13:13" x14ac:dyDescent="0.25">
      <c r="M41176"/>
    </row>
    <row r="41177" spans="13:13" x14ac:dyDescent="0.25">
      <c r="M41177"/>
    </row>
    <row r="41178" spans="13:13" x14ac:dyDescent="0.25">
      <c r="M41178"/>
    </row>
    <row r="41179" spans="13:13" x14ac:dyDescent="0.25">
      <c r="M41179"/>
    </row>
    <row r="41180" spans="13:13" x14ac:dyDescent="0.25">
      <c r="M41180"/>
    </row>
    <row r="41181" spans="13:13" x14ac:dyDescent="0.25">
      <c r="M41181"/>
    </row>
    <row r="41182" spans="13:13" x14ac:dyDescent="0.25">
      <c r="M41182"/>
    </row>
    <row r="41183" spans="13:13" x14ac:dyDescent="0.25">
      <c r="M41183"/>
    </row>
    <row r="41184" spans="13:13" x14ac:dyDescent="0.25">
      <c r="M41184"/>
    </row>
    <row r="41185" spans="13:13" x14ac:dyDescent="0.25">
      <c r="M41185"/>
    </row>
    <row r="41186" spans="13:13" x14ac:dyDescent="0.25">
      <c r="M41186"/>
    </row>
    <row r="41187" spans="13:13" x14ac:dyDescent="0.25">
      <c r="M41187"/>
    </row>
    <row r="41188" spans="13:13" x14ac:dyDescent="0.25">
      <c r="M41188"/>
    </row>
    <row r="41189" spans="13:13" x14ac:dyDescent="0.25">
      <c r="M41189"/>
    </row>
    <row r="41190" spans="13:13" x14ac:dyDescent="0.25">
      <c r="M41190"/>
    </row>
    <row r="41191" spans="13:13" x14ac:dyDescent="0.25">
      <c r="M41191"/>
    </row>
    <row r="41192" spans="13:13" x14ac:dyDescent="0.25">
      <c r="M41192"/>
    </row>
    <row r="41193" spans="13:13" x14ac:dyDescent="0.25">
      <c r="M41193"/>
    </row>
    <row r="41194" spans="13:13" x14ac:dyDescent="0.25">
      <c r="M41194"/>
    </row>
    <row r="41195" spans="13:13" x14ac:dyDescent="0.25">
      <c r="M41195"/>
    </row>
    <row r="41196" spans="13:13" x14ac:dyDescent="0.25">
      <c r="M41196"/>
    </row>
    <row r="41197" spans="13:13" x14ac:dyDescent="0.25">
      <c r="M41197"/>
    </row>
    <row r="41198" spans="13:13" x14ac:dyDescent="0.25">
      <c r="M41198"/>
    </row>
    <row r="41199" spans="13:13" x14ac:dyDescent="0.25">
      <c r="M41199"/>
    </row>
    <row r="41200" spans="13:13" x14ac:dyDescent="0.25">
      <c r="M41200"/>
    </row>
    <row r="41201" spans="13:13" x14ac:dyDescent="0.25">
      <c r="M41201"/>
    </row>
    <row r="41202" spans="13:13" x14ac:dyDescent="0.25">
      <c r="M41202"/>
    </row>
    <row r="41203" spans="13:13" x14ac:dyDescent="0.25">
      <c r="M41203"/>
    </row>
    <row r="41204" spans="13:13" x14ac:dyDescent="0.25">
      <c r="M41204"/>
    </row>
    <row r="41205" spans="13:13" x14ac:dyDescent="0.25">
      <c r="M41205"/>
    </row>
    <row r="41206" spans="13:13" x14ac:dyDescent="0.25">
      <c r="M41206"/>
    </row>
    <row r="41207" spans="13:13" x14ac:dyDescent="0.25">
      <c r="M41207"/>
    </row>
    <row r="41208" spans="13:13" x14ac:dyDescent="0.25">
      <c r="M41208"/>
    </row>
    <row r="41209" spans="13:13" x14ac:dyDescent="0.25">
      <c r="M41209"/>
    </row>
    <row r="41210" spans="13:13" x14ac:dyDescent="0.25">
      <c r="M41210"/>
    </row>
    <row r="41211" spans="13:13" x14ac:dyDescent="0.25">
      <c r="M41211"/>
    </row>
    <row r="41212" spans="13:13" x14ac:dyDescent="0.25">
      <c r="M41212"/>
    </row>
    <row r="41213" spans="13:13" x14ac:dyDescent="0.25">
      <c r="M41213"/>
    </row>
    <row r="41214" spans="13:13" x14ac:dyDescent="0.25">
      <c r="M41214"/>
    </row>
    <row r="41215" spans="13:13" x14ac:dyDescent="0.25">
      <c r="M41215"/>
    </row>
    <row r="41216" spans="13:13" x14ac:dyDescent="0.25">
      <c r="M41216"/>
    </row>
    <row r="41217" spans="13:13" x14ac:dyDescent="0.25">
      <c r="M41217"/>
    </row>
    <row r="41218" spans="13:13" x14ac:dyDescent="0.25">
      <c r="M41218"/>
    </row>
    <row r="41219" spans="13:13" x14ac:dyDescent="0.25">
      <c r="M41219"/>
    </row>
    <row r="41220" spans="13:13" x14ac:dyDescent="0.25">
      <c r="M41220"/>
    </row>
    <row r="41221" spans="13:13" x14ac:dyDescent="0.25">
      <c r="M41221"/>
    </row>
    <row r="41222" spans="13:13" x14ac:dyDescent="0.25">
      <c r="M41222"/>
    </row>
    <row r="41223" spans="13:13" x14ac:dyDescent="0.25">
      <c r="M41223"/>
    </row>
    <row r="41224" spans="13:13" x14ac:dyDescent="0.25">
      <c r="M41224"/>
    </row>
    <row r="41225" spans="13:13" x14ac:dyDescent="0.25">
      <c r="M41225"/>
    </row>
    <row r="41226" spans="13:13" x14ac:dyDescent="0.25">
      <c r="M41226"/>
    </row>
    <row r="41227" spans="13:13" x14ac:dyDescent="0.25">
      <c r="M41227"/>
    </row>
    <row r="41228" spans="13:13" x14ac:dyDescent="0.25">
      <c r="M41228"/>
    </row>
    <row r="41229" spans="13:13" x14ac:dyDescent="0.25">
      <c r="M41229"/>
    </row>
    <row r="41230" spans="13:13" x14ac:dyDescent="0.25">
      <c r="M41230"/>
    </row>
    <row r="41231" spans="13:13" x14ac:dyDescent="0.25">
      <c r="M41231"/>
    </row>
    <row r="41232" spans="13:13" x14ac:dyDescent="0.25">
      <c r="M41232"/>
    </row>
    <row r="41233" spans="13:13" x14ac:dyDescent="0.25">
      <c r="M41233"/>
    </row>
    <row r="41234" spans="13:13" x14ac:dyDescent="0.25">
      <c r="M41234"/>
    </row>
    <row r="41235" spans="13:13" x14ac:dyDescent="0.25">
      <c r="M41235"/>
    </row>
    <row r="41236" spans="13:13" x14ac:dyDescent="0.25">
      <c r="M41236"/>
    </row>
    <row r="41237" spans="13:13" x14ac:dyDescent="0.25">
      <c r="M41237"/>
    </row>
    <row r="41238" spans="13:13" x14ac:dyDescent="0.25">
      <c r="M41238"/>
    </row>
    <row r="41239" spans="13:13" x14ac:dyDescent="0.25">
      <c r="M41239"/>
    </row>
    <row r="41240" spans="13:13" x14ac:dyDescent="0.25">
      <c r="M41240"/>
    </row>
    <row r="41241" spans="13:13" x14ac:dyDescent="0.25">
      <c r="M41241"/>
    </row>
    <row r="41242" spans="13:13" x14ac:dyDescent="0.25">
      <c r="M41242"/>
    </row>
    <row r="41243" spans="13:13" x14ac:dyDescent="0.25">
      <c r="M41243"/>
    </row>
    <row r="41244" spans="13:13" x14ac:dyDescent="0.25">
      <c r="M41244"/>
    </row>
    <row r="41245" spans="13:13" x14ac:dyDescent="0.25">
      <c r="M41245"/>
    </row>
    <row r="41246" spans="13:13" x14ac:dyDescent="0.25">
      <c r="M41246"/>
    </row>
    <row r="41247" spans="13:13" x14ac:dyDescent="0.25">
      <c r="M41247"/>
    </row>
    <row r="41248" spans="13:13" x14ac:dyDescent="0.25">
      <c r="M41248"/>
    </row>
    <row r="41249" spans="13:13" x14ac:dyDescent="0.25">
      <c r="M41249"/>
    </row>
    <row r="41250" spans="13:13" x14ac:dyDescent="0.25">
      <c r="M41250"/>
    </row>
    <row r="41251" spans="13:13" x14ac:dyDescent="0.25">
      <c r="M41251"/>
    </row>
    <row r="41252" spans="13:13" x14ac:dyDescent="0.25">
      <c r="M41252"/>
    </row>
    <row r="41253" spans="13:13" x14ac:dyDescent="0.25">
      <c r="M41253"/>
    </row>
    <row r="41254" spans="13:13" x14ac:dyDescent="0.25">
      <c r="M41254"/>
    </row>
    <row r="41255" spans="13:13" x14ac:dyDescent="0.25">
      <c r="M41255"/>
    </row>
    <row r="41256" spans="13:13" x14ac:dyDescent="0.25">
      <c r="M41256"/>
    </row>
    <row r="41257" spans="13:13" x14ac:dyDescent="0.25">
      <c r="M41257"/>
    </row>
    <row r="41258" spans="13:13" x14ac:dyDescent="0.25">
      <c r="M41258"/>
    </row>
    <row r="41259" spans="13:13" x14ac:dyDescent="0.25">
      <c r="M41259"/>
    </row>
    <row r="41260" spans="13:13" x14ac:dyDescent="0.25">
      <c r="M41260"/>
    </row>
    <row r="41261" spans="13:13" x14ac:dyDescent="0.25">
      <c r="M41261"/>
    </row>
    <row r="41262" spans="13:13" x14ac:dyDescent="0.25">
      <c r="M41262"/>
    </row>
    <row r="41263" spans="13:13" x14ac:dyDescent="0.25">
      <c r="M41263"/>
    </row>
    <row r="41264" spans="13:13" x14ac:dyDescent="0.25">
      <c r="M41264"/>
    </row>
    <row r="41265" spans="13:13" x14ac:dyDescent="0.25">
      <c r="M41265"/>
    </row>
    <row r="41266" spans="13:13" x14ac:dyDescent="0.25">
      <c r="M41266"/>
    </row>
    <row r="41267" spans="13:13" x14ac:dyDescent="0.25">
      <c r="M41267"/>
    </row>
    <row r="41268" spans="13:13" x14ac:dyDescent="0.25">
      <c r="M41268"/>
    </row>
    <row r="41269" spans="13:13" x14ac:dyDescent="0.25">
      <c r="M41269"/>
    </row>
    <row r="41270" spans="13:13" x14ac:dyDescent="0.25">
      <c r="M41270"/>
    </row>
    <row r="41271" spans="13:13" x14ac:dyDescent="0.25">
      <c r="M41271"/>
    </row>
    <row r="41272" spans="13:13" x14ac:dyDescent="0.25">
      <c r="M41272"/>
    </row>
    <row r="41273" spans="13:13" x14ac:dyDescent="0.25">
      <c r="M41273"/>
    </row>
    <row r="41274" spans="13:13" x14ac:dyDescent="0.25">
      <c r="M41274"/>
    </row>
    <row r="41275" spans="13:13" x14ac:dyDescent="0.25">
      <c r="M41275"/>
    </row>
    <row r="41276" spans="13:13" x14ac:dyDescent="0.25">
      <c r="M41276"/>
    </row>
    <row r="41277" spans="13:13" x14ac:dyDescent="0.25">
      <c r="M41277"/>
    </row>
    <row r="41278" spans="13:13" x14ac:dyDescent="0.25">
      <c r="M41278"/>
    </row>
    <row r="41279" spans="13:13" x14ac:dyDescent="0.25">
      <c r="M41279"/>
    </row>
    <row r="41280" spans="13:13" x14ac:dyDescent="0.25">
      <c r="M41280"/>
    </row>
    <row r="41281" spans="13:13" x14ac:dyDescent="0.25">
      <c r="M41281"/>
    </row>
    <row r="41282" spans="13:13" x14ac:dyDescent="0.25">
      <c r="M41282"/>
    </row>
    <row r="41283" spans="13:13" x14ac:dyDescent="0.25">
      <c r="M41283"/>
    </row>
    <row r="41284" spans="13:13" x14ac:dyDescent="0.25">
      <c r="M41284"/>
    </row>
    <row r="41285" spans="13:13" x14ac:dyDescent="0.25">
      <c r="M41285"/>
    </row>
    <row r="41286" spans="13:13" x14ac:dyDescent="0.25">
      <c r="M41286"/>
    </row>
    <row r="41287" spans="13:13" x14ac:dyDescent="0.25">
      <c r="M41287"/>
    </row>
    <row r="41288" spans="13:13" x14ac:dyDescent="0.25">
      <c r="M41288"/>
    </row>
    <row r="41289" spans="13:13" x14ac:dyDescent="0.25">
      <c r="M41289"/>
    </row>
    <row r="41290" spans="13:13" x14ac:dyDescent="0.25">
      <c r="M41290"/>
    </row>
    <row r="41291" spans="13:13" x14ac:dyDescent="0.25">
      <c r="M41291"/>
    </row>
    <row r="41292" spans="13:13" x14ac:dyDescent="0.25">
      <c r="M41292"/>
    </row>
    <row r="41293" spans="13:13" x14ac:dyDescent="0.25">
      <c r="M41293"/>
    </row>
    <row r="41294" spans="13:13" x14ac:dyDescent="0.25">
      <c r="M41294"/>
    </row>
    <row r="41295" spans="13:13" x14ac:dyDescent="0.25">
      <c r="M41295"/>
    </row>
    <row r="41296" spans="13:13" x14ac:dyDescent="0.25">
      <c r="M41296"/>
    </row>
    <row r="41297" spans="13:13" x14ac:dyDescent="0.25">
      <c r="M41297"/>
    </row>
    <row r="41298" spans="13:13" x14ac:dyDescent="0.25">
      <c r="M41298"/>
    </row>
    <row r="41299" spans="13:13" x14ac:dyDescent="0.25">
      <c r="M41299"/>
    </row>
    <row r="41300" spans="13:13" x14ac:dyDescent="0.25">
      <c r="M41300"/>
    </row>
    <row r="41301" spans="13:13" x14ac:dyDescent="0.25">
      <c r="M41301"/>
    </row>
    <row r="41302" spans="13:13" x14ac:dyDescent="0.25">
      <c r="M41302"/>
    </row>
    <row r="41303" spans="13:13" x14ac:dyDescent="0.25">
      <c r="M41303"/>
    </row>
    <row r="41304" spans="13:13" x14ac:dyDescent="0.25">
      <c r="M41304"/>
    </row>
    <row r="41305" spans="13:13" x14ac:dyDescent="0.25">
      <c r="M41305"/>
    </row>
    <row r="41306" spans="13:13" x14ac:dyDescent="0.25">
      <c r="M41306"/>
    </row>
    <row r="41307" spans="13:13" x14ac:dyDescent="0.25">
      <c r="M41307"/>
    </row>
    <row r="41308" spans="13:13" x14ac:dyDescent="0.25">
      <c r="M41308"/>
    </row>
    <row r="41309" spans="13:13" x14ac:dyDescent="0.25">
      <c r="M41309"/>
    </row>
    <row r="41310" spans="13:13" x14ac:dyDescent="0.25">
      <c r="M41310"/>
    </row>
    <row r="41311" spans="13:13" x14ac:dyDescent="0.25">
      <c r="M41311"/>
    </row>
    <row r="41312" spans="13:13" x14ac:dyDescent="0.25">
      <c r="M41312"/>
    </row>
    <row r="41313" spans="13:13" x14ac:dyDescent="0.25">
      <c r="M41313"/>
    </row>
    <row r="41314" spans="13:13" x14ac:dyDescent="0.25">
      <c r="M41314"/>
    </row>
    <row r="41315" spans="13:13" x14ac:dyDescent="0.25">
      <c r="M41315"/>
    </row>
    <row r="41316" spans="13:13" x14ac:dyDescent="0.25">
      <c r="M41316"/>
    </row>
    <row r="41317" spans="13:13" x14ac:dyDescent="0.25">
      <c r="M41317"/>
    </row>
    <row r="41318" spans="13:13" x14ac:dyDescent="0.25">
      <c r="M41318"/>
    </row>
    <row r="41319" spans="13:13" x14ac:dyDescent="0.25">
      <c r="M41319"/>
    </row>
    <row r="41320" spans="13:13" x14ac:dyDescent="0.25">
      <c r="M41320"/>
    </row>
    <row r="41321" spans="13:13" x14ac:dyDescent="0.25">
      <c r="M41321"/>
    </row>
    <row r="41322" spans="13:13" x14ac:dyDescent="0.25">
      <c r="M41322"/>
    </row>
    <row r="41323" spans="13:13" x14ac:dyDescent="0.25">
      <c r="M41323"/>
    </row>
    <row r="41324" spans="13:13" x14ac:dyDescent="0.25">
      <c r="M41324"/>
    </row>
    <row r="41325" spans="13:13" x14ac:dyDescent="0.25">
      <c r="M41325"/>
    </row>
    <row r="41326" spans="13:13" x14ac:dyDescent="0.25">
      <c r="M41326"/>
    </row>
    <row r="41327" spans="13:13" x14ac:dyDescent="0.25">
      <c r="M41327"/>
    </row>
    <row r="41328" spans="13:13" x14ac:dyDescent="0.25">
      <c r="M41328"/>
    </row>
    <row r="41329" spans="13:13" x14ac:dyDescent="0.25">
      <c r="M41329"/>
    </row>
    <row r="41330" spans="13:13" x14ac:dyDescent="0.25">
      <c r="M41330"/>
    </row>
    <row r="41331" spans="13:13" x14ac:dyDescent="0.25">
      <c r="M41331"/>
    </row>
    <row r="41332" spans="13:13" x14ac:dyDescent="0.25">
      <c r="M41332"/>
    </row>
    <row r="41333" spans="13:13" x14ac:dyDescent="0.25">
      <c r="M41333"/>
    </row>
    <row r="41334" spans="13:13" x14ac:dyDescent="0.25">
      <c r="M41334"/>
    </row>
    <row r="41335" spans="13:13" x14ac:dyDescent="0.25">
      <c r="M41335"/>
    </row>
    <row r="41336" spans="13:13" x14ac:dyDescent="0.25">
      <c r="M41336"/>
    </row>
    <row r="41337" spans="13:13" x14ac:dyDescent="0.25">
      <c r="M41337"/>
    </row>
    <row r="41338" spans="13:13" x14ac:dyDescent="0.25">
      <c r="M41338"/>
    </row>
    <row r="41339" spans="13:13" x14ac:dyDescent="0.25">
      <c r="M41339"/>
    </row>
    <row r="41340" spans="13:13" x14ac:dyDescent="0.25">
      <c r="M41340"/>
    </row>
    <row r="41341" spans="13:13" x14ac:dyDescent="0.25">
      <c r="M41341"/>
    </row>
    <row r="41342" spans="13:13" x14ac:dyDescent="0.25">
      <c r="M41342"/>
    </row>
    <row r="41343" spans="13:13" x14ac:dyDescent="0.25">
      <c r="M41343"/>
    </row>
    <row r="41344" spans="13:13" x14ac:dyDescent="0.25">
      <c r="M41344"/>
    </row>
    <row r="41345" spans="13:13" x14ac:dyDescent="0.25">
      <c r="M41345"/>
    </row>
    <row r="41346" spans="13:13" x14ac:dyDescent="0.25">
      <c r="M41346"/>
    </row>
    <row r="41347" spans="13:13" x14ac:dyDescent="0.25">
      <c r="M41347"/>
    </row>
    <row r="41348" spans="13:13" x14ac:dyDescent="0.25">
      <c r="M41348"/>
    </row>
    <row r="41349" spans="13:13" x14ac:dyDescent="0.25">
      <c r="M41349"/>
    </row>
    <row r="41350" spans="13:13" x14ac:dyDescent="0.25">
      <c r="M41350"/>
    </row>
    <row r="41351" spans="13:13" x14ac:dyDescent="0.25">
      <c r="M41351"/>
    </row>
    <row r="41352" spans="13:13" x14ac:dyDescent="0.25">
      <c r="M41352"/>
    </row>
    <row r="41353" spans="13:13" x14ac:dyDescent="0.25">
      <c r="M41353"/>
    </row>
    <row r="41354" spans="13:13" x14ac:dyDescent="0.25">
      <c r="M41354"/>
    </row>
    <row r="41355" spans="13:13" x14ac:dyDescent="0.25">
      <c r="M41355"/>
    </row>
    <row r="41356" spans="13:13" x14ac:dyDescent="0.25">
      <c r="M41356"/>
    </row>
    <row r="41357" spans="13:13" x14ac:dyDescent="0.25">
      <c r="M41357"/>
    </row>
    <row r="41358" spans="13:13" x14ac:dyDescent="0.25">
      <c r="M41358"/>
    </row>
    <row r="41359" spans="13:13" x14ac:dyDescent="0.25">
      <c r="M41359"/>
    </row>
    <row r="41360" spans="13:13" x14ac:dyDescent="0.25">
      <c r="M41360"/>
    </row>
    <row r="41361" spans="13:13" x14ac:dyDescent="0.25">
      <c r="M41361"/>
    </row>
    <row r="41362" spans="13:13" x14ac:dyDescent="0.25">
      <c r="M41362"/>
    </row>
    <row r="41363" spans="13:13" x14ac:dyDescent="0.25">
      <c r="M41363"/>
    </row>
    <row r="41364" spans="13:13" x14ac:dyDescent="0.25">
      <c r="M41364"/>
    </row>
    <row r="41365" spans="13:13" x14ac:dyDescent="0.25">
      <c r="M41365"/>
    </row>
    <row r="41366" spans="13:13" x14ac:dyDescent="0.25">
      <c r="M41366"/>
    </row>
    <row r="41367" spans="13:13" x14ac:dyDescent="0.25">
      <c r="M41367"/>
    </row>
    <row r="41368" spans="13:13" x14ac:dyDescent="0.25">
      <c r="M41368"/>
    </row>
    <row r="41369" spans="13:13" x14ac:dyDescent="0.25">
      <c r="M41369"/>
    </row>
    <row r="41370" spans="13:13" x14ac:dyDescent="0.25">
      <c r="M41370"/>
    </row>
    <row r="41371" spans="13:13" x14ac:dyDescent="0.25">
      <c r="M41371"/>
    </row>
    <row r="41372" spans="13:13" x14ac:dyDescent="0.25">
      <c r="M41372"/>
    </row>
    <row r="41373" spans="13:13" x14ac:dyDescent="0.25">
      <c r="M41373"/>
    </row>
    <row r="41374" spans="13:13" x14ac:dyDescent="0.25">
      <c r="M41374"/>
    </row>
    <row r="41375" spans="13:13" x14ac:dyDescent="0.25">
      <c r="M41375"/>
    </row>
    <row r="41376" spans="13:13" x14ac:dyDescent="0.25">
      <c r="M41376"/>
    </row>
    <row r="41377" spans="13:13" x14ac:dyDescent="0.25">
      <c r="M41377"/>
    </row>
    <row r="41378" spans="13:13" x14ac:dyDescent="0.25">
      <c r="M41378"/>
    </row>
    <row r="41379" spans="13:13" x14ac:dyDescent="0.25">
      <c r="M41379"/>
    </row>
    <row r="41380" spans="13:13" x14ac:dyDescent="0.25">
      <c r="M41380"/>
    </row>
    <row r="41381" spans="13:13" x14ac:dyDescent="0.25">
      <c r="M41381"/>
    </row>
    <row r="41382" spans="13:13" x14ac:dyDescent="0.25">
      <c r="M41382"/>
    </row>
    <row r="41383" spans="13:13" x14ac:dyDescent="0.25">
      <c r="M41383"/>
    </row>
    <row r="41384" spans="13:13" x14ac:dyDescent="0.25">
      <c r="M41384"/>
    </row>
    <row r="41385" spans="13:13" x14ac:dyDescent="0.25">
      <c r="M41385"/>
    </row>
    <row r="41386" spans="13:13" x14ac:dyDescent="0.25">
      <c r="M41386"/>
    </row>
    <row r="41387" spans="13:13" x14ac:dyDescent="0.25">
      <c r="M41387"/>
    </row>
    <row r="41388" spans="13:13" x14ac:dyDescent="0.25">
      <c r="M41388"/>
    </row>
    <row r="41389" spans="13:13" x14ac:dyDescent="0.25">
      <c r="M41389"/>
    </row>
    <row r="41390" spans="13:13" x14ac:dyDescent="0.25">
      <c r="M41390"/>
    </row>
    <row r="41391" spans="13:13" x14ac:dyDescent="0.25">
      <c r="M41391"/>
    </row>
    <row r="41392" spans="13:13" x14ac:dyDescent="0.25">
      <c r="M41392"/>
    </row>
    <row r="41393" spans="13:13" x14ac:dyDescent="0.25">
      <c r="M41393"/>
    </row>
    <row r="41394" spans="13:13" x14ac:dyDescent="0.25">
      <c r="M41394"/>
    </row>
    <row r="41395" spans="13:13" x14ac:dyDescent="0.25">
      <c r="M41395"/>
    </row>
    <row r="41396" spans="13:13" x14ac:dyDescent="0.25">
      <c r="M41396"/>
    </row>
    <row r="41397" spans="13:13" x14ac:dyDescent="0.25">
      <c r="M41397"/>
    </row>
    <row r="41398" spans="13:13" x14ac:dyDescent="0.25">
      <c r="M41398"/>
    </row>
    <row r="41399" spans="13:13" x14ac:dyDescent="0.25">
      <c r="M41399"/>
    </row>
    <row r="41400" spans="13:13" x14ac:dyDescent="0.25">
      <c r="M41400"/>
    </row>
    <row r="41401" spans="13:13" x14ac:dyDescent="0.25">
      <c r="M41401"/>
    </row>
    <row r="41402" spans="13:13" x14ac:dyDescent="0.25">
      <c r="M41402"/>
    </row>
    <row r="41403" spans="13:13" x14ac:dyDescent="0.25">
      <c r="M41403"/>
    </row>
    <row r="41404" spans="13:13" x14ac:dyDescent="0.25">
      <c r="M41404"/>
    </row>
    <row r="41405" spans="13:13" x14ac:dyDescent="0.25">
      <c r="M41405"/>
    </row>
    <row r="41406" spans="13:13" x14ac:dyDescent="0.25">
      <c r="M41406"/>
    </row>
    <row r="41407" spans="13:13" x14ac:dyDescent="0.25">
      <c r="M41407"/>
    </row>
    <row r="41408" spans="13:13" x14ac:dyDescent="0.25">
      <c r="M41408"/>
    </row>
    <row r="41409" spans="13:13" x14ac:dyDescent="0.25">
      <c r="M41409"/>
    </row>
    <row r="41410" spans="13:13" x14ac:dyDescent="0.25">
      <c r="M41410"/>
    </row>
    <row r="41411" spans="13:13" x14ac:dyDescent="0.25">
      <c r="M41411"/>
    </row>
    <row r="41412" spans="13:13" x14ac:dyDescent="0.25">
      <c r="M41412"/>
    </row>
    <row r="41413" spans="13:13" x14ac:dyDescent="0.25">
      <c r="M41413"/>
    </row>
    <row r="41414" spans="13:13" x14ac:dyDescent="0.25">
      <c r="M41414"/>
    </row>
    <row r="41415" spans="13:13" x14ac:dyDescent="0.25">
      <c r="M41415"/>
    </row>
    <row r="41416" spans="13:13" x14ac:dyDescent="0.25">
      <c r="M41416"/>
    </row>
    <row r="41417" spans="13:13" x14ac:dyDescent="0.25">
      <c r="M41417"/>
    </row>
    <row r="41418" spans="13:13" x14ac:dyDescent="0.25">
      <c r="M41418"/>
    </row>
    <row r="41419" spans="13:13" x14ac:dyDescent="0.25">
      <c r="M41419"/>
    </row>
    <row r="41420" spans="13:13" x14ac:dyDescent="0.25">
      <c r="M41420"/>
    </row>
    <row r="41421" spans="13:13" x14ac:dyDescent="0.25">
      <c r="M41421"/>
    </row>
    <row r="41422" spans="13:13" x14ac:dyDescent="0.25">
      <c r="M41422"/>
    </row>
    <row r="41423" spans="13:13" x14ac:dyDescent="0.25">
      <c r="M41423"/>
    </row>
    <row r="41424" spans="13:13" x14ac:dyDescent="0.25">
      <c r="M41424"/>
    </row>
    <row r="41425" spans="13:13" x14ac:dyDescent="0.25">
      <c r="M41425"/>
    </row>
    <row r="41426" spans="13:13" x14ac:dyDescent="0.25">
      <c r="M41426"/>
    </row>
    <row r="41427" spans="13:13" x14ac:dyDescent="0.25">
      <c r="M41427"/>
    </row>
    <row r="41428" spans="13:13" x14ac:dyDescent="0.25">
      <c r="M41428"/>
    </row>
    <row r="41429" spans="13:13" x14ac:dyDescent="0.25">
      <c r="M41429"/>
    </row>
    <row r="41430" spans="13:13" x14ac:dyDescent="0.25">
      <c r="M41430"/>
    </row>
    <row r="41431" spans="13:13" x14ac:dyDescent="0.25">
      <c r="M41431"/>
    </row>
    <row r="41432" spans="13:13" x14ac:dyDescent="0.25">
      <c r="M41432"/>
    </row>
    <row r="41433" spans="13:13" x14ac:dyDescent="0.25">
      <c r="M41433"/>
    </row>
    <row r="41434" spans="13:13" x14ac:dyDescent="0.25">
      <c r="M41434"/>
    </row>
    <row r="41435" spans="13:13" x14ac:dyDescent="0.25">
      <c r="M41435"/>
    </row>
    <row r="41436" spans="13:13" x14ac:dyDescent="0.25">
      <c r="M41436"/>
    </row>
    <row r="41437" spans="13:13" x14ac:dyDescent="0.25">
      <c r="M41437"/>
    </row>
    <row r="41438" spans="13:13" x14ac:dyDescent="0.25">
      <c r="M41438"/>
    </row>
    <row r="41439" spans="13:13" x14ac:dyDescent="0.25">
      <c r="M41439"/>
    </row>
    <row r="41440" spans="13:13" x14ac:dyDescent="0.25">
      <c r="M41440"/>
    </row>
    <row r="41441" spans="13:13" x14ac:dyDescent="0.25">
      <c r="M41441"/>
    </row>
    <row r="41442" spans="13:13" x14ac:dyDescent="0.25">
      <c r="M41442"/>
    </row>
    <row r="41443" spans="13:13" x14ac:dyDescent="0.25">
      <c r="M41443"/>
    </row>
    <row r="41444" spans="13:13" x14ac:dyDescent="0.25">
      <c r="M41444"/>
    </row>
    <row r="41445" spans="13:13" x14ac:dyDescent="0.25">
      <c r="M41445"/>
    </row>
    <row r="41446" spans="13:13" x14ac:dyDescent="0.25">
      <c r="M41446"/>
    </row>
    <row r="41447" spans="13:13" x14ac:dyDescent="0.25">
      <c r="M41447"/>
    </row>
    <row r="41448" spans="13:13" x14ac:dyDescent="0.25">
      <c r="M41448"/>
    </row>
    <row r="41449" spans="13:13" x14ac:dyDescent="0.25">
      <c r="M41449"/>
    </row>
    <row r="41450" spans="13:13" x14ac:dyDescent="0.25">
      <c r="M41450"/>
    </row>
    <row r="41451" spans="13:13" x14ac:dyDescent="0.25">
      <c r="M41451"/>
    </row>
    <row r="41452" spans="13:13" x14ac:dyDescent="0.25">
      <c r="M41452"/>
    </row>
    <row r="41453" spans="13:13" x14ac:dyDescent="0.25">
      <c r="M41453"/>
    </row>
    <row r="41454" spans="13:13" x14ac:dyDescent="0.25">
      <c r="M41454"/>
    </row>
    <row r="41455" spans="13:13" x14ac:dyDescent="0.25">
      <c r="M41455"/>
    </row>
    <row r="41456" spans="13:13" x14ac:dyDescent="0.25">
      <c r="M41456"/>
    </row>
    <row r="41457" spans="13:13" x14ac:dyDescent="0.25">
      <c r="M41457"/>
    </row>
    <row r="41458" spans="13:13" x14ac:dyDescent="0.25">
      <c r="M41458"/>
    </row>
    <row r="41459" spans="13:13" x14ac:dyDescent="0.25">
      <c r="M41459"/>
    </row>
    <row r="41460" spans="13:13" x14ac:dyDescent="0.25">
      <c r="M41460"/>
    </row>
    <row r="41461" spans="13:13" x14ac:dyDescent="0.25">
      <c r="M41461"/>
    </row>
    <row r="41462" spans="13:13" x14ac:dyDescent="0.25">
      <c r="M41462"/>
    </row>
    <row r="41463" spans="13:13" x14ac:dyDescent="0.25">
      <c r="M41463"/>
    </row>
    <row r="41464" spans="13:13" x14ac:dyDescent="0.25">
      <c r="M41464"/>
    </row>
    <row r="41465" spans="13:13" x14ac:dyDescent="0.25">
      <c r="M41465"/>
    </row>
    <row r="41466" spans="13:13" x14ac:dyDescent="0.25">
      <c r="M41466"/>
    </row>
    <row r="41467" spans="13:13" x14ac:dyDescent="0.25">
      <c r="M41467"/>
    </row>
    <row r="41468" spans="13:13" x14ac:dyDescent="0.25">
      <c r="M41468"/>
    </row>
    <row r="41469" spans="13:13" x14ac:dyDescent="0.25">
      <c r="M41469"/>
    </row>
    <row r="41470" spans="13:13" x14ac:dyDescent="0.25">
      <c r="M41470"/>
    </row>
    <row r="41471" spans="13:13" x14ac:dyDescent="0.25">
      <c r="M41471"/>
    </row>
    <row r="41472" spans="13:13" x14ac:dyDescent="0.25">
      <c r="M41472"/>
    </row>
    <row r="41473" spans="13:13" x14ac:dyDescent="0.25">
      <c r="M41473"/>
    </row>
    <row r="41474" spans="13:13" x14ac:dyDescent="0.25">
      <c r="M41474"/>
    </row>
    <row r="41475" spans="13:13" x14ac:dyDescent="0.25">
      <c r="M41475"/>
    </row>
    <row r="41476" spans="13:13" x14ac:dyDescent="0.25">
      <c r="M41476"/>
    </row>
    <row r="41477" spans="13:13" x14ac:dyDescent="0.25">
      <c r="M41477"/>
    </row>
    <row r="41478" spans="13:13" x14ac:dyDescent="0.25">
      <c r="M41478"/>
    </row>
    <row r="41479" spans="13:13" x14ac:dyDescent="0.25">
      <c r="M41479"/>
    </row>
    <row r="41480" spans="13:13" x14ac:dyDescent="0.25">
      <c r="M41480"/>
    </row>
    <row r="41481" spans="13:13" x14ac:dyDescent="0.25">
      <c r="M41481"/>
    </row>
    <row r="41482" spans="13:13" x14ac:dyDescent="0.25">
      <c r="M41482"/>
    </row>
    <row r="41483" spans="13:13" x14ac:dyDescent="0.25">
      <c r="M41483"/>
    </row>
    <row r="41484" spans="13:13" x14ac:dyDescent="0.25">
      <c r="M41484"/>
    </row>
    <row r="41485" spans="13:13" x14ac:dyDescent="0.25">
      <c r="M41485"/>
    </row>
    <row r="41486" spans="13:13" x14ac:dyDescent="0.25">
      <c r="M41486"/>
    </row>
    <row r="41487" spans="13:13" x14ac:dyDescent="0.25">
      <c r="M41487"/>
    </row>
    <row r="41488" spans="13:13" x14ac:dyDescent="0.25">
      <c r="M41488"/>
    </row>
    <row r="41489" spans="13:13" x14ac:dyDescent="0.25">
      <c r="M41489"/>
    </row>
    <row r="41490" spans="13:13" x14ac:dyDescent="0.25">
      <c r="M41490"/>
    </row>
    <row r="41491" spans="13:13" x14ac:dyDescent="0.25">
      <c r="M41491"/>
    </row>
    <row r="41492" spans="13:13" x14ac:dyDescent="0.25">
      <c r="M41492"/>
    </row>
    <row r="41493" spans="13:13" x14ac:dyDescent="0.25">
      <c r="M41493"/>
    </row>
    <row r="41494" spans="13:13" x14ac:dyDescent="0.25">
      <c r="M41494"/>
    </row>
    <row r="41495" spans="13:13" x14ac:dyDescent="0.25">
      <c r="M41495"/>
    </row>
    <row r="41496" spans="13:13" x14ac:dyDescent="0.25">
      <c r="M41496"/>
    </row>
    <row r="41497" spans="13:13" x14ac:dyDescent="0.25">
      <c r="M41497"/>
    </row>
    <row r="41498" spans="13:13" x14ac:dyDescent="0.25">
      <c r="M41498"/>
    </row>
    <row r="41499" spans="13:13" x14ac:dyDescent="0.25">
      <c r="M41499"/>
    </row>
    <row r="41500" spans="13:13" x14ac:dyDescent="0.25">
      <c r="M41500"/>
    </row>
    <row r="41501" spans="13:13" x14ac:dyDescent="0.25">
      <c r="M41501"/>
    </row>
    <row r="41502" spans="13:13" x14ac:dyDescent="0.25">
      <c r="M41502"/>
    </row>
    <row r="41503" spans="13:13" x14ac:dyDescent="0.25">
      <c r="M41503"/>
    </row>
    <row r="41504" spans="13:13" x14ac:dyDescent="0.25">
      <c r="M41504"/>
    </row>
    <row r="41505" spans="13:13" x14ac:dyDescent="0.25">
      <c r="M41505"/>
    </row>
    <row r="41506" spans="13:13" x14ac:dyDescent="0.25">
      <c r="M41506"/>
    </row>
    <row r="41507" spans="13:13" x14ac:dyDescent="0.25">
      <c r="M41507"/>
    </row>
    <row r="41508" spans="13:13" x14ac:dyDescent="0.25">
      <c r="M41508"/>
    </row>
    <row r="41509" spans="13:13" x14ac:dyDescent="0.25">
      <c r="M41509"/>
    </row>
    <row r="41510" spans="13:13" x14ac:dyDescent="0.25">
      <c r="M41510"/>
    </row>
    <row r="41511" spans="13:13" x14ac:dyDescent="0.25">
      <c r="M41511"/>
    </row>
    <row r="41512" spans="13:13" x14ac:dyDescent="0.25">
      <c r="M41512"/>
    </row>
    <row r="41513" spans="13:13" x14ac:dyDescent="0.25">
      <c r="M41513"/>
    </row>
    <row r="41514" spans="13:13" x14ac:dyDescent="0.25">
      <c r="M41514"/>
    </row>
    <row r="41515" spans="13:13" x14ac:dyDescent="0.25">
      <c r="M41515"/>
    </row>
    <row r="41516" spans="13:13" x14ac:dyDescent="0.25">
      <c r="M41516"/>
    </row>
    <row r="41517" spans="13:13" x14ac:dyDescent="0.25">
      <c r="M41517"/>
    </row>
    <row r="41518" spans="13:13" x14ac:dyDescent="0.25">
      <c r="M41518"/>
    </row>
    <row r="41519" spans="13:13" x14ac:dyDescent="0.25">
      <c r="M41519"/>
    </row>
    <row r="41520" spans="13:13" x14ac:dyDescent="0.25">
      <c r="M41520"/>
    </row>
    <row r="41521" spans="13:13" x14ac:dyDescent="0.25">
      <c r="M41521"/>
    </row>
    <row r="41522" spans="13:13" x14ac:dyDescent="0.25">
      <c r="M41522"/>
    </row>
    <row r="41523" spans="13:13" x14ac:dyDescent="0.25">
      <c r="M41523"/>
    </row>
    <row r="41524" spans="13:13" x14ac:dyDescent="0.25">
      <c r="M41524"/>
    </row>
    <row r="41525" spans="13:13" x14ac:dyDescent="0.25">
      <c r="M41525"/>
    </row>
    <row r="41526" spans="13:13" x14ac:dyDescent="0.25">
      <c r="M41526"/>
    </row>
    <row r="41527" spans="13:13" x14ac:dyDescent="0.25">
      <c r="M41527"/>
    </row>
    <row r="41528" spans="13:13" x14ac:dyDescent="0.25">
      <c r="M41528"/>
    </row>
    <row r="41529" spans="13:13" x14ac:dyDescent="0.25">
      <c r="M41529"/>
    </row>
    <row r="41530" spans="13:13" x14ac:dyDescent="0.25">
      <c r="M41530"/>
    </row>
    <row r="41531" spans="13:13" x14ac:dyDescent="0.25">
      <c r="M41531"/>
    </row>
    <row r="41532" spans="13:13" x14ac:dyDescent="0.25">
      <c r="M41532"/>
    </row>
    <row r="41533" spans="13:13" x14ac:dyDescent="0.25">
      <c r="M41533"/>
    </row>
    <row r="41534" spans="13:13" x14ac:dyDescent="0.25">
      <c r="M41534"/>
    </row>
    <row r="41535" spans="13:13" x14ac:dyDescent="0.25">
      <c r="M41535"/>
    </row>
    <row r="41536" spans="13:13" x14ac:dyDescent="0.25">
      <c r="M41536"/>
    </row>
    <row r="41537" spans="13:13" x14ac:dyDescent="0.25">
      <c r="M41537"/>
    </row>
    <row r="41538" spans="13:13" x14ac:dyDescent="0.25">
      <c r="M41538"/>
    </row>
    <row r="41539" spans="13:13" x14ac:dyDescent="0.25">
      <c r="M41539"/>
    </row>
    <row r="41540" spans="13:13" x14ac:dyDescent="0.25">
      <c r="M41540"/>
    </row>
    <row r="41541" spans="13:13" x14ac:dyDescent="0.25">
      <c r="M41541"/>
    </row>
    <row r="41542" spans="13:13" x14ac:dyDescent="0.25">
      <c r="M41542"/>
    </row>
    <row r="41543" spans="13:13" x14ac:dyDescent="0.25">
      <c r="M41543"/>
    </row>
    <row r="41544" spans="13:13" x14ac:dyDescent="0.25">
      <c r="M41544"/>
    </row>
    <row r="41545" spans="13:13" x14ac:dyDescent="0.25">
      <c r="M41545"/>
    </row>
    <row r="41546" spans="13:13" x14ac:dyDescent="0.25">
      <c r="M41546"/>
    </row>
    <row r="41547" spans="13:13" x14ac:dyDescent="0.25">
      <c r="M41547"/>
    </row>
    <row r="41548" spans="13:13" x14ac:dyDescent="0.25">
      <c r="M41548"/>
    </row>
    <row r="41549" spans="13:13" x14ac:dyDescent="0.25">
      <c r="M41549"/>
    </row>
    <row r="41550" spans="13:13" x14ac:dyDescent="0.25">
      <c r="M41550"/>
    </row>
    <row r="41551" spans="13:13" x14ac:dyDescent="0.25">
      <c r="M41551"/>
    </row>
    <row r="41552" spans="13:13" x14ac:dyDescent="0.25">
      <c r="M41552"/>
    </row>
    <row r="41553" spans="13:13" x14ac:dyDescent="0.25">
      <c r="M41553"/>
    </row>
    <row r="41554" spans="13:13" x14ac:dyDescent="0.25">
      <c r="M41554"/>
    </row>
    <row r="41555" spans="13:13" x14ac:dyDescent="0.25">
      <c r="M41555"/>
    </row>
    <row r="41556" spans="13:13" x14ac:dyDescent="0.25">
      <c r="M41556"/>
    </row>
    <row r="41557" spans="13:13" x14ac:dyDescent="0.25">
      <c r="M41557"/>
    </row>
    <row r="41558" spans="13:13" x14ac:dyDescent="0.25">
      <c r="M41558"/>
    </row>
    <row r="41559" spans="13:13" x14ac:dyDescent="0.25">
      <c r="M41559"/>
    </row>
    <row r="41560" spans="13:13" x14ac:dyDescent="0.25">
      <c r="M41560"/>
    </row>
    <row r="41561" spans="13:13" x14ac:dyDescent="0.25">
      <c r="M41561"/>
    </row>
    <row r="41562" spans="13:13" x14ac:dyDescent="0.25">
      <c r="M41562"/>
    </row>
    <row r="41563" spans="13:13" x14ac:dyDescent="0.25">
      <c r="M41563"/>
    </row>
    <row r="41564" spans="13:13" x14ac:dyDescent="0.25">
      <c r="M41564"/>
    </row>
    <row r="41565" spans="13:13" x14ac:dyDescent="0.25">
      <c r="M41565"/>
    </row>
    <row r="41566" spans="13:13" x14ac:dyDescent="0.25">
      <c r="M41566"/>
    </row>
    <row r="41567" spans="13:13" x14ac:dyDescent="0.25">
      <c r="M41567"/>
    </row>
    <row r="41568" spans="13:13" x14ac:dyDescent="0.25">
      <c r="M41568"/>
    </row>
    <row r="41569" spans="13:13" x14ac:dyDescent="0.25">
      <c r="M41569"/>
    </row>
    <row r="41570" spans="13:13" x14ac:dyDescent="0.25">
      <c r="M41570"/>
    </row>
    <row r="41571" spans="13:13" x14ac:dyDescent="0.25">
      <c r="M41571"/>
    </row>
    <row r="41572" spans="13:13" x14ac:dyDescent="0.25">
      <c r="M41572"/>
    </row>
    <row r="41573" spans="13:13" x14ac:dyDescent="0.25">
      <c r="M41573"/>
    </row>
    <row r="41574" spans="13:13" x14ac:dyDescent="0.25">
      <c r="M41574"/>
    </row>
    <row r="41575" spans="13:13" x14ac:dyDescent="0.25">
      <c r="M41575"/>
    </row>
    <row r="41576" spans="13:13" x14ac:dyDescent="0.25">
      <c r="M41576"/>
    </row>
    <row r="41577" spans="13:13" x14ac:dyDescent="0.25">
      <c r="M41577"/>
    </row>
    <row r="41578" spans="13:13" x14ac:dyDescent="0.25">
      <c r="M41578"/>
    </row>
    <row r="41579" spans="13:13" x14ac:dyDescent="0.25">
      <c r="M41579"/>
    </row>
    <row r="41580" spans="13:13" x14ac:dyDescent="0.25">
      <c r="M41580"/>
    </row>
    <row r="41581" spans="13:13" x14ac:dyDescent="0.25">
      <c r="M41581"/>
    </row>
    <row r="41582" spans="13:13" x14ac:dyDescent="0.25">
      <c r="M41582"/>
    </row>
    <row r="41583" spans="13:13" x14ac:dyDescent="0.25">
      <c r="M41583"/>
    </row>
    <row r="41584" spans="13:13" x14ac:dyDescent="0.25">
      <c r="M41584"/>
    </row>
    <row r="41585" spans="13:13" x14ac:dyDescent="0.25">
      <c r="M41585"/>
    </row>
    <row r="41586" spans="13:13" x14ac:dyDescent="0.25">
      <c r="M41586"/>
    </row>
    <row r="41587" spans="13:13" x14ac:dyDescent="0.25">
      <c r="M41587"/>
    </row>
    <row r="41588" spans="13:13" x14ac:dyDescent="0.25">
      <c r="M41588"/>
    </row>
    <row r="41589" spans="13:13" x14ac:dyDescent="0.25">
      <c r="M41589"/>
    </row>
    <row r="41590" spans="13:13" x14ac:dyDescent="0.25">
      <c r="M41590"/>
    </row>
    <row r="41591" spans="13:13" x14ac:dyDescent="0.25">
      <c r="M41591"/>
    </row>
    <row r="41592" spans="13:13" x14ac:dyDescent="0.25">
      <c r="M41592"/>
    </row>
    <row r="41593" spans="13:13" x14ac:dyDescent="0.25">
      <c r="M41593"/>
    </row>
    <row r="41594" spans="13:13" x14ac:dyDescent="0.25">
      <c r="M41594"/>
    </row>
    <row r="41595" spans="13:13" x14ac:dyDescent="0.25">
      <c r="M41595"/>
    </row>
    <row r="41596" spans="13:13" x14ac:dyDescent="0.25">
      <c r="M41596"/>
    </row>
    <row r="41597" spans="13:13" x14ac:dyDescent="0.25">
      <c r="M41597"/>
    </row>
    <row r="41598" spans="13:13" x14ac:dyDescent="0.25">
      <c r="M41598"/>
    </row>
    <row r="41599" spans="13:13" x14ac:dyDescent="0.25">
      <c r="M41599"/>
    </row>
    <row r="41600" spans="13:13" x14ac:dyDescent="0.25">
      <c r="M41600"/>
    </row>
    <row r="41601" spans="13:13" x14ac:dyDescent="0.25">
      <c r="M41601"/>
    </row>
    <row r="41602" spans="13:13" x14ac:dyDescent="0.25">
      <c r="M41602"/>
    </row>
    <row r="41603" spans="13:13" x14ac:dyDescent="0.25">
      <c r="M41603"/>
    </row>
    <row r="41604" spans="13:13" x14ac:dyDescent="0.25">
      <c r="M41604"/>
    </row>
    <row r="41605" spans="13:13" x14ac:dyDescent="0.25">
      <c r="M41605"/>
    </row>
    <row r="41606" spans="13:13" x14ac:dyDescent="0.25">
      <c r="M41606"/>
    </row>
    <row r="41607" spans="13:13" x14ac:dyDescent="0.25">
      <c r="M41607"/>
    </row>
    <row r="41608" spans="13:13" x14ac:dyDescent="0.25">
      <c r="M41608"/>
    </row>
    <row r="41609" spans="13:13" x14ac:dyDescent="0.25">
      <c r="M41609"/>
    </row>
    <row r="41610" spans="13:13" x14ac:dyDescent="0.25">
      <c r="M41610"/>
    </row>
    <row r="41611" spans="13:13" x14ac:dyDescent="0.25">
      <c r="M41611"/>
    </row>
    <row r="41612" spans="13:13" x14ac:dyDescent="0.25">
      <c r="M41612"/>
    </row>
    <row r="41613" spans="13:13" x14ac:dyDescent="0.25">
      <c r="M41613"/>
    </row>
    <row r="41614" spans="13:13" x14ac:dyDescent="0.25">
      <c r="M41614"/>
    </row>
    <row r="41615" spans="13:13" x14ac:dyDescent="0.25">
      <c r="M41615"/>
    </row>
    <row r="41616" spans="13:13" x14ac:dyDescent="0.25">
      <c r="M41616"/>
    </row>
    <row r="41617" spans="13:13" x14ac:dyDescent="0.25">
      <c r="M41617"/>
    </row>
    <row r="41618" spans="13:13" x14ac:dyDescent="0.25">
      <c r="M41618"/>
    </row>
    <row r="41619" spans="13:13" x14ac:dyDescent="0.25">
      <c r="M41619"/>
    </row>
    <row r="41620" spans="13:13" x14ac:dyDescent="0.25">
      <c r="M41620"/>
    </row>
    <row r="41621" spans="13:13" x14ac:dyDescent="0.25">
      <c r="M41621"/>
    </row>
    <row r="41622" spans="13:13" x14ac:dyDescent="0.25">
      <c r="M41622"/>
    </row>
    <row r="41623" spans="13:13" x14ac:dyDescent="0.25">
      <c r="M41623"/>
    </row>
    <row r="41624" spans="13:13" x14ac:dyDescent="0.25">
      <c r="M41624"/>
    </row>
    <row r="41625" spans="13:13" x14ac:dyDescent="0.25">
      <c r="M41625"/>
    </row>
    <row r="41626" spans="13:13" x14ac:dyDescent="0.25">
      <c r="M41626"/>
    </row>
    <row r="41627" spans="13:13" x14ac:dyDescent="0.25">
      <c r="M41627"/>
    </row>
    <row r="41628" spans="13:13" x14ac:dyDescent="0.25">
      <c r="M41628"/>
    </row>
    <row r="41629" spans="13:13" x14ac:dyDescent="0.25">
      <c r="M41629"/>
    </row>
    <row r="41630" spans="13:13" x14ac:dyDescent="0.25">
      <c r="M41630"/>
    </row>
    <row r="41631" spans="13:13" x14ac:dyDescent="0.25">
      <c r="M41631"/>
    </row>
    <row r="41632" spans="13:13" x14ac:dyDescent="0.25">
      <c r="M41632"/>
    </row>
    <row r="41633" spans="13:13" x14ac:dyDescent="0.25">
      <c r="M41633"/>
    </row>
    <row r="41634" spans="13:13" x14ac:dyDescent="0.25">
      <c r="M41634"/>
    </row>
    <row r="41635" spans="13:13" x14ac:dyDescent="0.25">
      <c r="M41635"/>
    </row>
    <row r="41636" spans="13:13" x14ac:dyDescent="0.25">
      <c r="M41636"/>
    </row>
    <row r="41637" spans="13:13" x14ac:dyDescent="0.25">
      <c r="M41637"/>
    </row>
    <row r="41638" spans="13:13" x14ac:dyDescent="0.25">
      <c r="M41638"/>
    </row>
    <row r="41639" spans="13:13" x14ac:dyDescent="0.25">
      <c r="M41639"/>
    </row>
    <row r="41640" spans="13:13" x14ac:dyDescent="0.25">
      <c r="M41640"/>
    </row>
    <row r="41641" spans="13:13" x14ac:dyDescent="0.25">
      <c r="M41641"/>
    </row>
    <row r="41642" spans="13:13" x14ac:dyDescent="0.25">
      <c r="M41642"/>
    </row>
    <row r="41643" spans="13:13" x14ac:dyDescent="0.25">
      <c r="M41643"/>
    </row>
    <row r="41644" spans="13:13" x14ac:dyDescent="0.25">
      <c r="M41644"/>
    </row>
    <row r="41645" spans="13:13" x14ac:dyDescent="0.25">
      <c r="M41645"/>
    </row>
    <row r="41646" spans="13:13" x14ac:dyDescent="0.25">
      <c r="M41646"/>
    </row>
    <row r="41647" spans="13:13" x14ac:dyDescent="0.25">
      <c r="M41647"/>
    </row>
    <row r="41648" spans="13:13" x14ac:dyDescent="0.25">
      <c r="M41648"/>
    </row>
    <row r="41649" spans="13:13" x14ac:dyDescent="0.25">
      <c r="M41649"/>
    </row>
    <row r="41650" spans="13:13" x14ac:dyDescent="0.25">
      <c r="M41650"/>
    </row>
    <row r="41651" spans="13:13" x14ac:dyDescent="0.25">
      <c r="M41651"/>
    </row>
    <row r="41652" spans="13:13" x14ac:dyDescent="0.25">
      <c r="M41652"/>
    </row>
    <row r="41653" spans="13:13" x14ac:dyDescent="0.25">
      <c r="M41653"/>
    </row>
    <row r="41654" spans="13:13" x14ac:dyDescent="0.25">
      <c r="M41654"/>
    </row>
    <row r="41655" spans="13:13" x14ac:dyDescent="0.25">
      <c r="M41655"/>
    </row>
    <row r="41656" spans="13:13" x14ac:dyDescent="0.25">
      <c r="M41656"/>
    </row>
    <row r="41657" spans="13:13" x14ac:dyDescent="0.25">
      <c r="M41657"/>
    </row>
    <row r="41658" spans="13:13" x14ac:dyDescent="0.25">
      <c r="M41658"/>
    </row>
    <row r="41659" spans="13:13" x14ac:dyDescent="0.25">
      <c r="M41659"/>
    </row>
    <row r="41660" spans="13:13" x14ac:dyDescent="0.25">
      <c r="M41660"/>
    </row>
    <row r="41661" spans="13:13" x14ac:dyDescent="0.25">
      <c r="M41661"/>
    </row>
    <row r="41662" spans="13:13" x14ac:dyDescent="0.25">
      <c r="M41662"/>
    </row>
    <row r="41663" spans="13:13" x14ac:dyDescent="0.25">
      <c r="M41663"/>
    </row>
    <row r="41664" spans="13:13" x14ac:dyDescent="0.25">
      <c r="M41664"/>
    </row>
    <row r="41665" spans="13:13" x14ac:dyDescent="0.25">
      <c r="M41665"/>
    </row>
    <row r="41666" spans="13:13" x14ac:dyDescent="0.25">
      <c r="M41666"/>
    </row>
    <row r="41667" spans="13:13" x14ac:dyDescent="0.25">
      <c r="M41667"/>
    </row>
    <row r="41668" spans="13:13" x14ac:dyDescent="0.25">
      <c r="M41668"/>
    </row>
    <row r="41669" spans="13:13" x14ac:dyDescent="0.25">
      <c r="M41669"/>
    </row>
    <row r="41670" spans="13:13" x14ac:dyDescent="0.25">
      <c r="M41670"/>
    </row>
    <row r="41671" spans="13:13" x14ac:dyDescent="0.25">
      <c r="M41671"/>
    </row>
    <row r="41672" spans="13:13" x14ac:dyDescent="0.25">
      <c r="M41672"/>
    </row>
    <row r="41673" spans="13:13" x14ac:dyDescent="0.25">
      <c r="M41673"/>
    </row>
    <row r="41674" spans="13:13" x14ac:dyDescent="0.25">
      <c r="M41674"/>
    </row>
    <row r="41675" spans="13:13" x14ac:dyDescent="0.25">
      <c r="M41675"/>
    </row>
    <row r="41676" spans="13:13" x14ac:dyDescent="0.25">
      <c r="M41676"/>
    </row>
    <row r="41677" spans="13:13" x14ac:dyDescent="0.25">
      <c r="M41677"/>
    </row>
    <row r="41678" spans="13:13" x14ac:dyDescent="0.25">
      <c r="M41678"/>
    </row>
    <row r="41679" spans="13:13" x14ac:dyDescent="0.25">
      <c r="M41679"/>
    </row>
    <row r="41680" spans="13:13" x14ac:dyDescent="0.25">
      <c r="M41680"/>
    </row>
    <row r="41681" spans="13:13" x14ac:dyDescent="0.25">
      <c r="M41681"/>
    </row>
    <row r="41682" spans="13:13" x14ac:dyDescent="0.25">
      <c r="M41682"/>
    </row>
    <row r="41683" spans="13:13" x14ac:dyDescent="0.25">
      <c r="M41683"/>
    </row>
    <row r="41684" spans="13:13" x14ac:dyDescent="0.25">
      <c r="M41684"/>
    </row>
    <row r="41685" spans="13:13" x14ac:dyDescent="0.25">
      <c r="M41685"/>
    </row>
    <row r="41686" spans="13:13" x14ac:dyDescent="0.25">
      <c r="M41686"/>
    </row>
    <row r="41687" spans="13:13" x14ac:dyDescent="0.25">
      <c r="M41687"/>
    </row>
    <row r="41688" spans="13:13" x14ac:dyDescent="0.25">
      <c r="M41688"/>
    </row>
    <row r="41689" spans="13:13" x14ac:dyDescent="0.25">
      <c r="M41689"/>
    </row>
    <row r="41690" spans="13:13" x14ac:dyDescent="0.25">
      <c r="M41690"/>
    </row>
    <row r="41691" spans="13:13" x14ac:dyDescent="0.25">
      <c r="M41691"/>
    </row>
    <row r="41692" spans="13:13" x14ac:dyDescent="0.25">
      <c r="M41692"/>
    </row>
    <row r="41693" spans="13:13" x14ac:dyDescent="0.25">
      <c r="M41693"/>
    </row>
    <row r="41694" spans="13:13" x14ac:dyDescent="0.25">
      <c r="M41694"/>
    </row>
    <row r="41695" spans="13:13" x14ac:dyDescent="0.25">
      <c r="M41695"/>
    </row>
    <row r="41696" spans="13:13" x14ac:dyDescent="0.25">
      <c r="M41696"/>
    </row>
    <row r="41697" spans="13:13" x14ac:dyDescent="0.25">
      <c r="M41697"/>
    </row>
    <row r="41698" spans="13:13" x14ac:dyDescent="0.25">
      <c r="M41698"/>
    </row>
    <row r="41699" spans="13:13" x14ac:dyDescent="0.25">
      <c r="M41699"/>
    </row>
    <row r="41700" spans="13:13" x14ac:dyDescent="0.25">
      <c r="M41700"/>
    </row>
    <row r="41701" spans="13:13" x14ac:dyDescent="0.25">
      <c r="M41701"/>
    </row>
    <row r="41702" spans="13:13" x14ac:dyDescent="0.25">
      <c r="M41702"/>
    </row>
    <row r="41703" spans="13:13" x14ac:dyDescent="0.25">
      <c r="M41703"/>
    </row>
    <row r="41704" spans="13:13" x14ac:dyDescent="0.25">
      <c r="M41704"/>
    </row>
    <row r="41705" spans="13:13" x14ac:dyDescent="0.25">
      <c r="M41705"/>
    </row>
    <row r="41706" spans="13:13" x14ac:dyDescent="0.25">
      <c r="M41706"/>
    </row>
    <row r="41707" spans="13:13" x14ac:dyDescent="0.25">
      <c r="M41707"/>
    </row>
    <row r="41708" spans="13:13" x14ac:dyDescent="0.25">
      <c r="M41708"/>
    </row>
    <row r="41709" spans="13:13" x14ac:dyDescent="0.25">
      <c r="M41709"/>
    </row>
    <row r="41710" spans="13:13" x14ac:dyDescent="0.25">
      <c r="M41710"/>
    </row>
    <row r="41711" spans="13:13" x14ac:dyDescent="0.25">
      <c r="M41711"/>
    </row>
    <row r="41712" spans="13:13" x14ac:dyDescent="0.25">
      <c r="M41712"/>
    </row>
    <row r="41713" spans="13:13" x14ac:dyDescent="0.25">
      <c r="M41713"/>
    </row>
    <row r="41714" spans="13:13" x14ac:dyDescent="0.25">
      <c r="M41714"/>
    </row>
    <row r="41715" spans="13:13" x14ac:dyDescent="0.25">
      <c r="M41715"/>
    </row>
    <row r="41716" spans="13:13" x14ac:dyDescent="0.25">
      <c r="M41716"/>
    </row>
    <row r="41717" spans="13:13" x14ac:dyDescent="0.25">
      <c r="M41717"/>
    </row>
    <row r="41718" spans="13:13" x14ac:dyDescent="0.25">
      <c r="M41718"/>
    </row>
    <row r="41719" spans="13:13" x14ac:dyDescent="0.25">
      <c r="M41719"/>
    </row>
    <row r="41720" spans="13:13" x14ac:dyDescent="0.25">
      <c r="M41720"/>
    </row>
    <row r="41721" spans="13:13" x14ac:dyDescent="0.25">
      <c r="M41721"/>
    </row>
    <row r="41722" spans="13:13" x14ac:dyDescent="0.25">
      <c r="M41722"/>
    </row>
    <row r="41723" spans="13:13" x14ac:dyDescent="0.25">
      <c r="M41723"/>
    </row>
    <row r="41724" spans="13:13" x14ac:dyDescent="0.25">
      <c r="M41724"/>
    </row>
    <row r="41725" spans="13:13" x14ac:dyDescent="0.25">
      <c r="M41725"/>
    </row>
    <row r="41726" spans="13:13" x14ac:dyDescent="0.25">
      <c r="M41726"/>
    </row>
    <row r="41727" spans="13:13" x14ac:dyDescent="0.25">
      <c r="M41727"/>
    </row>
    <row r="41728" spans="13:13" x14ac:dyDescent="0.25">
      <c r="M41728"/>
    </row>
    <row r="41729" spans="13:13" x14ac:dyDescent="0.25">
      <c r="M41729"/>
    </row>
    <row r="41730" spans="13:13" x14ac:dyDescent="0.25">
      <c r="M41730"/>
    </row>
    <row r="41731" spans="13:13" x14ac:dyDescent="0.25">
      <c r="M41731"/>
    </row>
    <row r="41732" spans="13:13" x14ac:dyDescent="0.25">
      <c r="M41732"/>
    </row>
    <row r="41733" spans="13:13" x14ac:dyDescent="0.25">
      <c r="M41733"/>
    </row>
    <row r="41734" spans="13:13" x14ac:dyDescent="0.25">
      <c r="M41734"/>
    </row>
    <row r="41735" spans="13:13" x14ac:dyDescent="0.25">
      <c r="M41735"/>
    </row>
    <row r="41736" spans="13:13" x14ac:dyDescent="0.25">
      <c r="M41736"/>
    </row>
    <row r="41737" spans="13:13" x14ac:dyDescent="0.25">
      <c r="M41737"/>
    </row>
    <row r="41738" spans="13:13" x14ac:dyDescent="0.25">
      <c r="M41738"/>
    </row>
    <row r="41739" spans="13:13" x14ac:dyDescent="0.25">
      <c r="M41739"/>
    </row>
    <row r="41740" spans="13:13" x14ac:dyDescent="0.25">
      <c r="M41740"/>
    </row>
    <row r="41741" spans="13:13" x14ac:dyDescent="0.25">
      <c r="M41741"/>
    </row>
    <row r="41742" spans="13:13" x14ac:dyDescent="0.25">
      <c r="M41742"/>
    </row>
    <row r="41743" spans="13:13" x14ac:dyDescent="0.25">
      <c r="M41743"/>
    </row>
    <row r="41744" spans="13:13" x14ac:dyDescent="0.25">
      <c r="M41744"/>
    </row>
    <row r="41745" spans="13:13" x14ac:dyDescent="0.25">
      <c r="M41745"/>
    </row>
    <row r="41746" spans="13:13" x14ac:dyDescent="0.25">
      <c r="M41746"/>
    </row>
    <row r="41747" spans="13:13" x14ac:dyDescent="0.25">
      <c r="M41747"/>
    </row>
    <row r="41748" spans="13:13" x14ac:dyDescent="0.25">
      <c r="M41748"/>
    </row>
    <row r="41749" spans="13:13" x14ac:dyDescent="0.25">
      <c r="M41749"/>
    </row>
    <row r="41750" spans="13:13" x14ac:dyDescent="0.25">
      <c r="M41750"/>
    </row>
    <row r="41751" spans="13:13" x14ac:dyDescent="0.25">
      <c r="M41751"/>
    </row>
    <row r="41752" spans="13:13" x14ac:dyDescent="0.25">
      <c r="M41752"/>
    </row>
    <row r="41753" spans="13:13" x14ac:dyDescent="0.25">
      <c r="M41753"/>
    </row>
    <row r="41754" spans="13:13" x14ac:dyDescent="0.25">
      <c r="M41754"/>
    </row>
    <row r="41755" spans="13:13" x14ac:dyDescent="0.25">
      <c r="M41755"/>
    </row>
    <row r="41756" spans="13:13" x14ac:dyDescent="0.25">
      <c r="M41756"/>
    </row>
    <row r="41757" spans="13:13" x14ac:dyDescent="0.25">
      <c r="M41757"/>
    </row>
    <row r="41758" spans="13:13" x14ac:dyDescent="0.25">
      <c r="M41758"/>
    </row>
    <row r="41759" spans="13:13" x14ac:dyDescent="0.25">
      <c r="M41759"/>
    </row>
    <row r="41760" spans="13:13" x14ac:dyDescent="0.25">
      <c r="M41760"/>
    </row>
    <row r="41761" spans="13:13" x14ac:dyDescent="0.25">
      <c r="M41761"/>
    </row>
    <row r="41762" spans="13:13" x14ac:dyDescent="0.25">
      <c r="M41762"/>
    </row>
    <row r="41763" spans="13:13" x14ac:dyDescent="0.25">
      <c r="M41763"/>
    </row>
    <row r="41764" spans="13:13" x14ac:dyDescent="0.25">
      <c r="M41764"/>
    </row>
    <row r="41765" spans="13:13" x14ac:dyDescent="0.25">
      <c r="M41765"/>
    </row>
    <row r="41766" spans="13:13" x14ac:dyDescent="0.25">
      <c r="M41766"/>
    </row>
    <row r="41767" spans="13:13" x14ac:dyDescent="0.25">
      <c r="M41767"/>
    </row>
    <row r="41768" spans="13:13" x14ac:dyDescent="0.25">
      <c r="M41768"/>
    </row>
    <row r="41769" spans="13:13" x14ac:dyDescent="0.25">
      <c r="M41769"/>
    </row>
    <row r="41770" spans="13:13" x14ac:dyDescent="0.25">
      <c r="M41770"/>
    </row>
    <row r="41771" spans="13:13" x14ac:dyDescent="0.25">
      <c r="M41771"/>
    </row>
    <row r="41772" spans="13:13" x14ac:dyDescent="0.25">
      <c r="M41772"/>
    </row>
    <row r="41773" spans="13:13" x14ac:dyDescent="0.25">
      <c r="M41773"/>
    </row>
    <row r="41774" spans="13:13" x14ac:dyDescent="0.25">
      <c r="M41774"/>
    </row>
    <row r="41775" spans="13:13" x14ac:dyDescent="0.25">
      <c r="M41775"/>
    </row>
    <row r="41776" spans="13:13" x14ac:dyDescent="0.25">
      <c r="M41776"/>
    </row>
    <row r="41777" spans="13:13" x14ac:dyDescent="0.25">
      <c r="M41777"/>
    </row>
    <row r="41778" spans="13:13" x14ac:dyDescent="0.25">
      <c r="M41778"/>
    </row>
    <row r="41779" spans="13:13" x14ac:dyDescent="0.25">
      <c r="M41779"/>
    </row>
    <row r="41780" spans="13:13" x14ac:dyDescent="0.25">
      <c r="M41780"/>
    </row>
    <row r="41781" spans="13:13" x14ac:dyDescent="0.25">
      <c r="M41781"/>
    </row>
    <row r="41782" spans="13:13" x14ac:dyDescent="0.25">
      <c r="M41782"/>
    </row>
    <row r="41783" spans="13:13" x14ac:dyDescent="0.25">
      <c r="M41783"/>
    </row>
    <row r="41784" spans="13:13" x14ac:dyDescent="0.25">
      <c r="M41784"/>
    </row>
    <row r="41785" spans="13:13" x14ac:dyDescent="0.25">
      <c r="M41785"/>
    </row>
    <row r="41786" spans="13:13" x14ac:dyDescent="0.25">
      <c r="M41786"/>
    </row>
    <row r="41787" spans="13:13" x14ac:dyDescent="0.25">
      <c r="M41787"/>
    </row>
    <row r="41788" spans="13:13" x14ac:dyDescent="0.25">
      <c r="M41788"/>
    </row>
    <row r="41789" spans="13:13" x14ac:dyDescent="0.25">
      <c r="M41789"/>
    </row>
    <row r="41790" spans="13:13" x14ac:dyDescent="0.25">
      <c r="M41790"/>
    </row>
    <row r="41791" spans="13:13" x14ac:dyDescent="0.25">
      <c r="M41791"/>
    </row>
    <row r="41792" spans="13:13" x14ac:dyDescent="0.25">
      <c r="M41792"/>
    </row>
    <row r="41793" spans="13:13" x14ac:dyDescent="0.25">
      <c r="M41793"/>
    </row>
    <row r="41794" spans="13:13" x14ac:dyDescent="0.25">
      <c r="M41794"/>
    </row>
    <row r="41795" spans="13:13" x14ac:dyDescent="0.25">
      <c r="M41795"/>
    </row>
    <row r="41796" spans="13:13" x14ac:dyDescent="0.25">
      <c r="M41796"/>
    </row>
    <row r="41797" spans="13:13" x14ac:dyDescent="0.25">
      <c r="M41797"/>
    </row>
    <row r="41798" spans="13:13" x14ac:dyDescent="0.25">
      <c r="M41798"/>
    </row>
    <row r="41799" spans="13:13" x14ac:dyDescent="0.25">
      <c r="M41799"/>
    </row>
    <row r="41800" spans="13:13" x14ac:dyDescent="0.25">
      <c r="M41800"/>
    </row>
    <row r="41801" spans="13:13" x14ac:dyDescent="0.25">
      <c r="M41801"/>
    </row>
    <row r="41802" spans="13:13" x14ac:dyDescent="0.25">
      <c r="M41802"/>
    </row>
    <row r="41803" spans="13:13" x14ac:dyDescent="0.25">
      <c r="M41803"/>
    </row>
    <row r="41804" spans="13:13" x14ac:dyDescent="0.25">
      <c r="M41804"/>
    </row>
    <row r="41805" spans="13:13" x14ac:dyDescent="0.25">
      <c r="M41805"/>
    </row>
    <row r="41806" spans="13:13" x14ac:dyDescent="0.25">
      <c r="M41806"/>
    </row>
    <row r="41807" spans="13:13" x14ac:dyDescent="0.25">
      <c r="M41807"/>
    </row>
    <row r="41808" spans="13:13" x14ac:dyDescent="0.25">
      <c r="M41808"/>
    </row>
    <row r="41809" spans="13:13" x14ac:dyDescent="0.25">
      <c r="M41809"/>
    </row>
    <row r="41810" spans="13:13" x14ac:dyDescent="0.25">
      <c r="M41810"/>
    </row>
    <row r="41811" spans="13:13" x14ac:dyDescent="0.25">
      <c r="M41811"/>
    </row>
    <row r="41812" spans="13:13" x14ac:dyDescent="0.25">
      <c r="M41812"/>
    </row>
    <row r="41813" spans="13:13" x14ac:dyDescent="0.25">
      <c r="M41813"/>
    </row>
    <row r="41814" spans="13:13" x14ac:dyDescent="0.25">
      <c r="M41814"/>
    </row>
    <row r="41815" spans="13:13" x14ac:dyDescent="0.25">
      <c r="M41815"/>
    </row>
    <row r="41816" spans="13:13" x14ac:dyDescent="0.25">
      <c r="M41816"/>
    </row>
    <row r="41817" spans="13:13" x14ac:dyDescent="0.25">
      <c r="M41817"/>
    </row>
    <row r="41818" spans="13:13" x14ac:dyDescent="0.25">
      <c r="M41818"/>
    </row>
    <row r="41819" spans="13:13" x14ac:dyDescent="0.25">
      <c r="M41819"/>
    </row>
    <row r="41820" spans="13:13" x14ac:dyDescent="0.25">
      <c r="M41820"/>
    </row>
    <row r="41821" spans="13:13" x14ac:dyDescent="0.25">
      <c r="M41821"/>
    </row>
    <row r="41822" spans="13:13" x14ac:dyDescent="0.25">
      <c r="M41822"/>
    </row>
    <row r="41823" spans="13:13" x14ac:dyDescent="0.25">
      <c r="M41823"/>
    </row>
    <row r="41824" spans="13:13" x14ac:dyDescent="0.25">
      <c r="M41824"/>
    </row>
    <row r="41825" spans="13:13" x14ac:dyDescent="0.25">
      <c r="M41825"/>
    </row>
    <row r="41826" spans="13:13" x14ac:dyDescent="0.25">
      <c r="M41826"/>
    </row>
    <row r="41827" spans="13:13" x14ac:dyDescent="0.25">
      <c r="M41827"/>
    </row>
    <row r="41828" spans="13:13" x14ac:dyDescent="0.25">
      <c r="M41828"/>
    </row>
    <row r="41829" spans="13:13" x14ac:dyDescent="0.25">
      <c r="M41829"/>
    </row>
    <row r="41830" spans="13:13" x14ac:dyDescent="0.25">
      <c r="M41830"/>
    </row>
    <row r="41831" spans="13:13" x14ac:dyDescent="0.25">
      <c r="M41831"/>
    </row>
    <row r="41832" spans="13:13" x14ac:dyDescent="0.25">
      <c r="M41832"/>
    </row>
    <row r="41833" spans="13:13" x14ac:dyDescent="0.25">
      <c r="M41833"/>
    </row>
    <row r="41834" spans="13:13" x14ac:dyDescent="0.25">
      <c r="M41834"/>
    </row>
    <row r="41835" spans="13:13" x14ac:dyDescent="0.25">
      <c r="M41835"/>
    </row>
    <row r="41836" spans="13:13" x14ac:dyDescent="0.25">
      <c r="M41836"/>
    </row>
    <row r="41837" spans="13:13" x14ac:dyDescent="0.25">
      <c r="M41837"/>
    </row>
    <row r="41838" spans="13:13" x14ac:dyDescent="0.25">
      <c r="M41838"/>
    </row>
    <row r="41839" spans="13:13" x14ac:dyDescent="0.25">
      <c r="M41839"/>
    </row>
    <row r="41840" spans="13:13" x14ac:dyDescent="0.25">
      <c r="M41840"/>
    </row>
    <row r="41841" spans="13:13" x14ac:dyDescent="0.25">
      <c r="M41841"/>
    </row>
    <row r="41842" spans="13:13" x14ac:dyDescent="0.25">
      <c r="M41842"/>
    </row>
    <row r="41843" spans="13:13" x14ac:dyDescent="0.25">
      <c r="M41843"/>
    </row>
    <row r="41844" spans="13:13" x14ac:dyDescent="0.25">
      <c r="M41844"/>
    </row>
    <row r="41845" spans="13:13" x14ac:dyDescent="0.25">
      <c r="M41845"/>
    </row>
    <row r="41846" spans="13:13" x14ac:dyDescent="0.25">
      <c r="M41846"/>
    </row>
    <row r="41847" spans="13:13" x14ac:dyDescent="0.25">
      <c r="M41847"/>
    </row>
    <row r="41848" spans="13:13" x14ac:dyDescent="0.25">
      <c r="M41848"/>
    </row>
    <row r="41849" spans="13:13" x14ac:dyDescent="0.25">
      <c r="M41849"/>
    </row>
    <row r="41850" spans="13:13" x14ac:dyDescent="0.25">
      <c r="M41850"/>
    </row>
    <row r="41851" spans="13:13" x14ac:dyDescent="0.25">
      <c r="M41851"/>
    </row>
    <row r="41852" spans="13:13" x14ac:dyDescent="0.25">
      <c r="M41852"/>
    </row>
    <row r="41853" spans="13:13" x14ac:dyDescent="0.25">
      <c r="M41853"/>
    </row>
    <row r="41854" spans="13:13" x14ac:dyDescent="0.25">
      <c r="M41854"/>
    </row>
    <row r="41855" spans="13:13" x14ac:dyDescent="0.25">
      <c r="M41855"/>
    </row>
    <row r="41856" spans="13:13" x14ac:dyDescent="0.25">
      <c r="M41856"/>
    </row>
    <row r="41857" spans="13:13" x14ac:dyDescent="0.25">
      <c r="M41857"/>
    </row>
    <row r="41858" spans="13:13" x14ac:dyDescent="0.25">
      <c r="M41858"/>
    </row>
    <row r="41859" spans="13:13" x14ac:dyDescent="0.25">
      <c r="M41859"/>
    </row>
    <row r="41860" spans="13:13" x14ac:dyDescent="0.25">
      <c r="M41860"/>
    </row>
    <row r="41861" spans="13:13" x14ac:dyDescent="0.25">
      <c r="M41861"/>
    </row>
    <row r="41862" spans="13:13" x14ac:dyDescent="0.25">
      <c r="M41862"/>
    </row>
    <row r="41863" spans="13:13" x14ac:dyDescent="0.25">
      <c r="M41863"/>
    </row>
    <row r="41864" spans="13:13" x14ac:dyDescent="0.25">
      <c r="M41864"/>
    </row>
    <row r="41865" spans="13:13" x14ac:dyDescent="0.25">
      <c r="M41865"/>
    </row>
    <row r="41866" spans="13:13" x14ac:dyDescent="0.25">
      <c r="M41866"/>
    </row>
    <row r="41867" spans="13:13" x14ac:dyDescent="0.25">
      <c r="M41867"/>
    </row>
    <row r="41868" spans="13:13" x14ac:dyDescent="0.25">
      <c r="M41868"/>
    </row>
    <row r="41869" spans="13:13" x14ac:dyDescent="0.25">
      <c r="M41869"/>
    </row>
    <row r="41870" spans="13:13" x14ac:dyDescent="0.25">
      <c r="M41870"/>
    </row>
    <row r="41871" spans="13:13" x14ac:dyDescent="0.25">
      <c r="M41871"/>
    </row>
    <row r="41872" spans="13:13" x14ac:dyDescent="0.25">
      <c r="M41872"/>
    </row>
    <row r="41873" spans="13:13" x14ac:dyDescent="0.25">
      <c r="M41873"/>
    </row>
    <row r="41874" spans="13:13" x14ac:dyDescent="0.25">
      <c r="M41874"/>
    </row>
    <row r="41875" spans="13:13" x14ac:dyDescent="0.25">
      <c r="M41875"/>
    </row>
    <row r="41876" spans="13:13" x14ac:dyDescent="0.25">
      <c r="M41876"/>
    </row>
    <row r="41877" spans="13:13" x14ac:dyDescent="0.25">
      <c r="M41877"/>
    </row>
    <row r="41878" spans="13:13" x14ac:dyDescent="0.25">
      <c r="M41878"/>
    </row>
    <row r="41879" spans="13:13" x14ac:dyDescent="0.25">
      <c r="M41879"/>
    </row>
    <row r="41880" spans="13:13" x14ac:dyDescent="0.25">
      <c r="M41880"/>
    </row>
    <row r="41881" spans="13:13" x14ac:dyDescent="0.25">
      <c r="M41881"/>
    </row>
    <row r="41882" spans="13:13" x14ac:dyDescent="0.25">
      <c r="M41882"/>
    </row>
    <row r="41883" spans="13:13" x14ac:dyDescent="0.25">
      <c r="M41883"/>
    </row>
    <row r="41884" spans="13:13" x14ac:dyDescent="0.25">
      <c r="M41884"/>
    </row>
    <row r="41885" spans="13:13" x14ac:dyDescent="0.25">
      <c r="M41885"/>
    </row>
    <row r="41886" spans="13:13" x14ac:dyDescent="0.25">
      <c r="M41886"/>
    </row>
    <row r="41887" spans="13:13" x14ac:dyDescent="0.25">
      <c r="M41887"/>
    </row>
    <row r="41888" spans="13:13" x14ac:dyDescent="0.25">
      <c r="M41888"/>
    </row>
    <row r="41889" spans="13:13" x14ac:dyDescent="0.25">
      <c r="M41889"/>
    </row>
    <row r="41890" spans="13:13" x14ac:dyDescent="0.25">
      <c r="M41890"/>
    </row>
    <row r="41891" spans="13:13" x14ac:dyDescent="0.25">
      <c r="M41891"/>
    </row>
    <row r="41892" spans="13:13" x14ac:dyDescent="0.25">
      <c r="M41892"/>
    </row>
    <row r="41893" spans="13:13" x14ac:dyDescent="0.25">
      <c r="M41893"/>
    </row>
    <row r="41894" spans="13:13" x14ac:dyDescent="0.25">
      <c r="M41894"/>
    </row>
    <row r="41895" spans="13:13" x14ac:dyDescent="0.25">
      <c r="M41895"/>
    </row>
    <row r="41896" spans="13:13" x14ac:dyDescent="0.25">
      <c r="M41896"/>
    </row>
    <row r="41897" spans="13:13" x14ac:dyDescent="0.25">
      <c r="M41897"/>
    </row>
    <row r="41898" spans="13:13" x14ac:dyDescent="0.25">
      <c r="M41898"/>
    </row>
    <row r="41899" spans="13:13" x14ac:dyDescent="0.25">
      <c r="M41899"/>
    </row>
    <row r="41900" spans="13:13" x14ac:dyDescent="0.25">
      <c r="M41900"/>
    </row>
    <row r="41901" spans="13:13" x14ac:dyDescent="0.25">
      <c r="M41901"/>
    </row>
    <row r="41902" spans="13:13" x14ac:dyDescent="0.25">
      <c r="M41902"/>
    </row>
    <row r="41903" spans="13:13" x14ac:dyDescent="0.25">
      <c r="M41903"/>
    </row>
    <row r="41904" spans="13:13" x14ac:dyDescent="0.25">
      <c r="M41904"/>
    </row>
    <row r="41905" spans="13:13" x14ac:dyDescent="0.25">
      <c r="M41905"/>
    </row>
    <row r="41906" spans="13:13" x14ac:dyDescent="0.25">
      <c r="M41906"/>
    </row>
    <row r="41907" spans="13:13" x14ac:dyDescent="0.25">
      <c r="M41907"/>
    </row>
    <row r="41908" spans="13:13" x14ac:dyDescent="0.25">
      <c r="M41908"/>
    </row>
    <row r="41909" spans="13:13" x14ac:dyDescent="0.25">
      <c r="M41909"/>
    </row>
    <row r="41910" spans="13:13" x14ac:dyDescent="0.25">
      <c r="M41910"/>
    </row>
    <row r="41911" spans="13:13" x14ac:dyDescent="0.25">
      <c r="M41911"/>
    </row>
    <row r="41912" spans="13:13" x14ac:dyDescent="0.25">
      <c r="M41912"/>
    </row>
    <row r="41913" spans="13:13" x14ac:dyDescent="0.25">
      <c r="M41913"/>
    </row>
    <row r="41914" spans="13:13" x14ac:dyDescent="0.25">
      <c r="M41914"/>
    </row>
    <row r="41915" spans="13:13" x14ac:dyDescent="0.25">
      <c r="M41915"/>
    </row>
    <row r="41916" spans="13:13" x14ac:dyDescent="0.25">
      <c r="M41916"/>
    </row>
    <row r="41917" spans="13:13" x14ac:dyDescent="0.25">
      <c r="M41917"/>
    </row>
    <row r="41918" spans="13:13" x14ac:dyDescent="0.25">
      <c r="M41918"/>
    </row>
    <row r="41919" spans="13:13" x14ac:dyDescent="0.25">
      <c r="M41919"/>
    </row>
    <row r="41920" spans="13:13" x14ac:dyDescent="0.25">
      <c r="M41920"/>
    </row>
    <row r="41921" spans="13:13" x14ac:dyDescent="0.25">
      <c r="M41921"/>
    </row>
    <row r="41922" spans="13:13" x14ac:dyDescent="0.25">
      <c r="M41922"/>
    </row>
    <row r="41923" spans="13:13" x14ac:dyDescent="0.25">
      <c r="M41923"/>
    </row>
    <row r="41924" spans="13:13" x14ac:dyDescent="0.25">
      <c r="M41924"/>
    </row>
    <row r="41925" spans="13:13" x14ac:dyDescent="0.25">
      <c r="M41925"/>
    </row>
    <row r="41926" spans="13:13" x14ac:dyDescent="0.25">
      <c r="M41926"/>
    </row>
    <row r="41927" spans="13:13" x14ac:dyDescent="0.25">
      <c r="M41927"/>
    </row>
    <row r="41928" spans="13:13" x14ac:dyDescent="0.25">
      <c r="M41928"/>
    </row>
    <row r="41929" spans="13:13" x14ac:dyDescent="0.25">
      <c r="M41929"/>
    </row>
    <row r="41930" spans="13:13" x14ac:dyDescent="0.25">
      <c r="M41930"/>
    </row>
    <row r="41931" spans="13:13" x14ac:dyDescent="0.25">
      <c r="M41931"/>
    </row>
    <row r="41932" spans="13:13" x14ac:dyDescent="0.25">
      <c r="M41932"/>
    </row>
    <row r="41933" spans="13:13" x14ac:dyDescent="0.25">
      <c r="M41933"/>
    </row>
    <row r="41934" spans="13:13" x14ac:dyDescent="0.25">
      <c r="M41934"/>
    </row>
    <row r="41935" spans="13:13" x14ac:dyDescent="0.25">
      <c r="M41935"/>
    </row>
    <row r="41936" spans="13:13" x14ac:dyDescent="0.25">
      <c r="M41936"/>
    </row>
    <row r="41937" spans="13:13" x14ac:dyDescent="0.25">
      <c r="M41937"/>
    </row>
    <row r="41938" spans="13:13" x14ac:dyDescent="0.25">
      <c r="M41938"/>
    </row>
    <row r="41939" spans="13:13" x14ac:dyDescent="0.25">
      <c r="M41939"/>
    </row>
    <row r="41940" spans="13:13" x14ac:dyDescent="0.25">
      <c r="M41940"/>
    </row>
    <row r="41941" spans="13:13" x14ac:dyDescent="0.25">
      <c r="M41941"/>
    </row>
    <row r="41942" spans="13:13" x14ac:dyDescent="0.25">
      <c r="M41942"/>
    </row>
    <row r="41943" spans="13:13" x14ac:dyDescent="0.25">
      <c r="M41943"/>
    </row>
    <row r="41944" spans="13:13" x14ac:dyDescent="0.25">
      <c r="M41944"/>
    </row>
    <row r="41945" spans="13:13" x14ac:dyDescent="0.25">
      <c r="M41945"/>
    </row>
    <row r="41946" spans="13:13" x14ac:dyDescent="0.25">
      <c r="M41946"/>
    </row>
    <row r="41947" spans="13:13" x14ac:dyDescent="0.25">
      <c r="M41947"/>
    </row>
    <row r="41948" spans="13:13" x14ac:dyDescent="0.25">
      <c r="M41948"/>
    </row>
    <row r="41949" spans="13:13" x14ac:dyDescent="0.25">
      <c r="M41949"/>
    </row>
    <row r="41950" spans="13:13" x14ac:dyDescent="0.25">
      <c r="M41950"/>
    </row>
    <row r="41951" spans="13:13" x14ac:dyDescent="0.25">
      <c r="M41951"/>
    </row>
    <row r="41952" spans="13:13" x14ac:dyDescent="0.25">
      <c r="M41952"/>
    </row>
    <row r="41953" spans="13:13" x14ac:dyDescent="0.25">
      <c r="M41953"/>
    </row>
    <row r="41954" spans="13:13" x14ac:dyDescent="0.25">
      <c r="M41954"/>
    </row>
    <row r="41955" spans="13:13" x14ac:dyDescent="0.25">
      <c r="M41955"/>
    </row>
    <row r="41956" spans="13:13" x14ac:dyDescent="0.25">
      <c r="M41956"/>
    </row>
    <row r="41957" spans="13:13" x14ac:dyDescent="0.25">
      <c r="M41957"/>
    </row>
    <row r="41958" spans="13:13" x14ac:dyDescent="0.25">
      <c r="M41958"/>
    </row>
    <row r="41959" spans="13:13" x14ac:dyDescent="0.25">
      <c r="M41959"/>
    </row>
    <row r="41960" spans="13:13" x14ac:dyDescent="0.25">
      <c r="M41960"/>
    </row>
    <row r="41961" spans="13:13" x14ac:dyDescent="0.25">
      <c r="M41961"/>
    </row>
    <row r="41962" spans="13:13" x14ac:dyDescent="0.25">
      <c r="M41962"/>
    </row>
    <row r="41963" spans="13:13" x14ac:dyDescent="0.25">
      <c r="M41963"/>
    </row>
    <row r="41964" spans="13:13" x14ac:dyDescent="0.25">
      <c r="M41964"/>
    </row>
    <row r="41965" spans="13:13" x14ac:dyDescent="0.25">
      <c r="M41965"/>
    </row>
    <row r="41966" spans="13:13" x14ac:dyDescent="0.25">
      <c r="M41966"/>
    </row>
    <row r="41967" spans="13:13" x14ac:dyDescent="0.25">
      <c r="M41967"/>
    </row>
    <row r="41968" spans="13:13" x14ac:dyDescent="0.25">
      <c r="M41968"/>
    </row>
    <row r="41969" spans="13:13" x14ac:dyDescent="0.25">
      <c r="M41969"/>
    </row>
    <row r="41970" spans="13:13" x14ac:dyDescent="0.25">
      <c r="M41970"/>
    </row>
    <row r="41971" spans="13:13" x14ac:dyDescent="0.25">
      <c r="M41971"/>
    </row>
    <row r="41972" spans="13:13" x14ac:dyDescent="0.25">
      <c r="M41972"/>
    </row>
    <row r="41973" spans="13:13" x14ac:dyDescent="0.25">
      <c r="M41973"/>
    </row>
    <row r="41974" spans="13:13" x14ac:dyDescent="0.25">
      <c r="M41974"/>
    </row>
    <row r="41975" spans="13:13" x14ac:dyDescent="0.25">
      <c r="M41975"/>
    </row>
    <row r="41976" spans="13:13" x14ac:dyDescent="0.25">
      <c r="M41976"/>
    </row>
    <row r="41977" spans="13:13" x14ac:dyDescent="0.25">
      <c r="M41977"/>
    </row>
    <row r="41978" spans="13:13" x14ac:dyDescent="0.25">
      <c r="M41978"/>
    </row>
    <row r="41979" spans="13:13" x14ac:dyDescent="0.25">
      <c r="M41979"/>
    </row>
    <row r="41980" spans="13:13" x14ac:dyDescent="0.25">
      <c r="M41980"/>
    </row>
    <row r="41981" spans="13:13" x14ac:dyDescent="0.25">
      <c r="M41981"/>
    </row>
    <row r="41982" spans="13:13" x14ac:dyDescent="0.25">
      <c r="M41982"/>
    </row>
    <row r="41983" spans="13:13" x14ac:dyDescent="0.25">
      <c r="M41983"/>
    </row>
    <row r="41984" spans="13:13" x14ac:dyDescent="0.25">
      <c r="M41984"/>
    </row>
    <row r="41985" spans="13:13" x14ac:dyDescent="0.25">
      <c r="M41985"/>
    </row>
    <row r="41986" spans="13:13" x14ac:dyDescent="0.25">
      <c r="M41986"/>
    </row>
    <row r="41987" spans="13:13" x14ac:dyDescent="0.25">
      <c r="M41987"/>
    </row>
    <row r="41988" spans="13:13" x14ac:dyDescent="0.25">
      <c r="M41988"/>
    </row>
    <row r="41989" spans="13:13" x14ac:dyDescent="0.25">
      <c r="M41989"/>
    </row>
    <row r="41990" spans="13:13" x14ac:dyDescent="0.25">
      <c r="M41990"/>
    </row>
    <row r="41991" spans="13:13" x14ac:dyDescent="0.25">
      <c r="M41991"/>
    </row>
    <row r="41992" spans="13:13" x14ac:dyDescent="0.25">
      <c r="M41992"/>
    </row>
    <row r="41993" spans="13:13" x14ac:dyDescent="0.25">
      <c r="M41993"/>
    </row>
    <row r="41994" spans="13:13" x14ac:dyDescent="0.25">
      <c r="M41994"/>
    </row>
    <row r="41995" spans="13:13" x14ac:dyDescent="0.25">
      <c r="M41995"/>
    </row>
    <row r="41996" spans="13:13" x14ac:dyDescent="0.25">
      <c r="M41996"/>
    </row>
    <row r="41997" spans="13:13" x14ac:dyDescent="0.25">
      <c r="M41997"/>
    </row>
    <row r="41998" spans="13:13" x14ac:dyDescent="0.25">
      <c r="M41998"/>
    </row>
    <row r="41999" spans="13:13" x14ac:dyDescent="0.25">
      <c r="M41999"/>
    </row>
    <row r="42000" spans="13:13" x14ac:dyDescent="0.25">
      <c r="M42000"/>
    </row>
    <row r="42001" spans="13:13" x14ac:dyDescent="0.25">
      <c r="M42001"/>
    </row>
    <row r="42002" spans="13:13" x14ac:dyDescent="0.25">
      <c r="M42002"/>
    </row>
    <row r="42003" spans="13:13" x14ac:dyDescent="0.25">
      <c r="M42003"/>
    </row>
    <row r="42004" spans="13:13" x14ac:dyDescent="0.25">
      <c r="M42004"/>
    </row>
    <row r="42005" spans="13:13" x14ac:dyDescent="0.25">
      <c r="M42005"/>
    </row>
    <row r="42006" spans="13:13" x14ac:dyDescent="0.25">
      <c r="M42006"/>
    </row>
    <row r="42007" spans="13:13" x14ac:dyDescent="0.25">
      <c r="M42007"/>
    </row>
    <row r="42008" spans="13:13" x14ac:dyDescent="0.25">
      <c r="M42008"/>
    </row>
    <row r="42009" spans="13:13" x14ac:dyDescent="0.25">
      <c r="M42009"/>
    </row>
    <row r="42010" spans="13:13" x14ac:dyDescent="0.25">
      <c r="M42010"/>
    </row>
    <row r="42011" spans="13:13" x14ac:dyDescent="0.25">
      <c r="M42011"/>
    </row>
    <row r="42012" spans="13:13" x14ac:dyDescent="0.25">
      <c r="M42012"/>
    </row>
    <row r="42013" spans="13:13" x14ac:dyDescent="0.25">
      <c r="M42013"/>
    </row>
    <row r="42014" spans="13:13" x14ac:dyDescent="0.25">
      <c r="M42014"/>
    </row>
    <row r="42015" spans="13:13" x14ac:dyDescent="0.25">
      <c r="M42015"/>
    </row>
    <row r="42016" spans="13:13" x14ac:dyDescent="0.25">
      <c r="M42016"/>
    </row>
    <row r="42017" spans="13:13" x14ac:dyDescent="0.25">
      <c r="M42017"/>
    </row>
    <row r="42018" spans="13:13" x14ac:dyDescent="0.25">
      <c r="M42018"/>
    </row>
    <row r="42019" spans="13:13" x14ac:dyDescent="0.25">
      <c r="M42019"/>
    </row>
    <row r="42020" spans="13:13" x14ac:dyDescent="0.25">
      <c r="M42020"/>
    </row>
    <row r="42021" spans="13:13" x14ac:dyDescent="0.25">
      <c r="M42021"/>
    </row>
    <row r="42022" spans="13:13" x14ac:dyDescent="0.25">
      <c r="M42022"/>
    </row>
    <row r="42023" spans="13:13" x14ac:dyDescent="0.25">
      <c r="M42023"/>
    </row>
    <row r="42024" spans="13:13" x14ac:dyDescent="0.25">
      <c r="M42024"/>
    </row>
    <row r="42025" spans="13:13" x14ac:dyDescent="0.25">
      <c r="M42025"/>
    </row>
    <row r="42026" spans="13:13" x14ac:dyDescent="0.25">
      <c r="M42026"/>
    </row>
    <row r="42027" spans="13:13" x14ac:dyDescent="0.25">
      <c r="M42027"/>
    </row>
    <row r="42028" spans="13:13" x14ac:dyDescent="0.25">
      <c r="M42028"/>
    </row>
    <row r="42029" spans="13:13" x14ac:dyDescent="0.25">
      <c r="M42029"/>
    </row>
    <row r="42030" spans="13:13" x14ac:dyDescent="0.25">
      <c r="M42030"/>
    </row>
    <row r="42031" spans="13:13" x14ac:dyDescent="0.25">
      <c r="M42031"/>
    </row>
    <row r="42032" spans="13:13" x14ac:dyDescent="0.25">
      <c r="M42032"/>
    </row>
    <row r="42033" spans="13:13" x14ac:dyDescent="0.25">
      <c r="M42033"/>
    </row>
    <row r="42034" spans="13:13" x14ac:dyDescent="0.25">
      <c r="M42034"/>
    </row>
    <row r="42035" spans="13:13" x14ac:dyDescent="0.25">
      <c r="M42035"/>
    </row>
    <row r="42036" spans="13:13" x14ac:dyDescent="0.25">
      <c r="M42036"/>
    </row>
    <row r="42037" spans="13:13" x14ac:dyDescent="0.25">
      <c r="M42037"/>
    </row>
    <row r="42038" spans="13:13" x14ac:dyDescent="0.25">
      <c r="M42038"/>
    </row>
    <row r="42039" spans="13:13" x14ac:dyDescent="0.25">
      <c r="M42039"/>
    </row>
    <row r="42040" spans="13:13" x14ac:dyDescent="0.25">
      <c r="M42040"/>
    </row>
    <row r="42041" spans="13:13" x14ac:dyDescent="0.25">
      <c r="M42041"/>
    </row>
    <row r="42042" spans="13:13" x14ac:dyDescent="0.25">
      <c r="M42042"/>
    </row>
    <row r="42043" spans="13:13" x14ac:dyDescent="0.25">
      <c r="M42043"/>
    </row>
    <row r="42044" spans="13:13" x14ac:dyDescent="0.25">
      <c r="M42044"/>
    </row>
    <row r="42045" spans="13:13" x14ac:dyDescent="0.25">
      <c r="M42045"/>
    </row>
    <row r="42046" spans="13:13" x14ac:dyDescent="0.25">
      <c r="M42046"/>
    </row>
    <row r="42047" spans="13:13" x14ac:dyDescent="0.25">
      <c r="M42047"/>
    </row>
    <row r="42048" spans="13:13" x14ac:dyDescent="0.25">
      <c r="M42048"/>
    </row>
    <row r="42049" spans="13:13" x14ac:dyDescent="0.25">
      <c r="M42049"/>
    </row>
    <row r="42050" spans="13:13" x14ac:dyDescent="0.25">
      <c r="M42050"/>
    </row>
    <row r="42051" spans="13:13" x14ac:dyDescent="0.25">
      <c r="M42051"/>
    </row>
    <row r="42052" spans="13:13" x14ac:dyDescent="0.25">
      <c r="M42052"/>
    </row>
    <row r="42053" spans="13:13" x14ac:dyDescent="0.25">
      <c r="M42053"/>
    </row>
    <row r="42054" spans="13:13" x14ac:dyDescent="0.25">
      <c r="M42054"/>
    </row>
    <row r="42055" spans="13:13" x14ac:dyDescent="0.25">
      <c r="M42055"/>
    </row>
    <row r="42056" spans="13:13" x14ac:dyDescent="0.25">
      <c r="M42056"/>
    </row>
    <row r="42057" spans="13:13" x14ac:dyDescent="0.25">
      <c r="M42057"/>
    </row>
    <row r="42058" spans="13:13" x14ac:dyDescent="0.25">
      <c r="M42058"/>
    </row>
    <row r="42059" spans="13:13" x14ac:dyDescent="0.25">
      <c r="M42059"/>
    </row>
    <row r="42060" spans="13:13" x14ac:dyDescent="0.25">
      <c r="M42060"/>
    </row>
    <row r="42061" spans="13:13" x14ac:dyDescent="0.25">
      <c r="M42061"/>
    </row>
    <row r="42062" spans="13:13" x14ac:dyDescent="0.25">
      <c r="M42062"/>
    </row>
    <row r="42063" spans="13:13" x14ac:dyDescent="0.25">
      <c r="M42063"/>
    </row>
    <row r="42064" spans="13:13" x14ac:dyDescent="0.25">
      <c r="M42064"/>
    </row>
    <row r="42065" spans="13:13" x14ac:dyDescent="0.25">
      <c r="M42065"/>
    </row>
    <row r="42066" spans="13:13" x14ac:dyDescent="0.25">
      <c r="M42066"/>
    </row>
    <row r="42067" spans="13:13" x14ac:dyDescent="0.25">
      <c r="M42067"/>
    </row>
    <row r="42068" spans="13:13" x14ac:dyDescent="0.25">
      <c r="M42068"/>
    </row>
    <row r="42069" spans="13:13" x14ac:dyDescent="0.25">
      <c r="M42069"/>
    </row>
    <row r="42070" spans="13:13" x14ac:dyDescent="0.25">
      <c r="M42070"/>
    </row>
    <row r="42071" spans="13:13" x14ac:dyDescent="0.25">
      <c r="M42071"/>
    </row>
    <row r="42072" spans="13:13" x14ac:dyDescent="0.25">
      <c r="M42072"/>
    </row>
    <row r="42073" spans="13:13" x14ac:dyDescent="0.25">
      <c r="M42073"/>
    </row>
    <row r="42074" spans="13:13" x14ac:dyDescent="0.25">
      <c r="M42074"/>
    </row>
    <row r="42075" spans="13:13" x14ac:dyDescent="0.25">
      <c r="M42075"/>
    </row>
    <row r="42076" spans="13:13" x14ac:dyDescent="0.25">
      <c r="M42076"/>
    </row>
    <row r="42077" spans="13:13" x14ac:dyDescent="0.25">
      <c r="M42077"/>
    </row>
    <row r="42078" spans="13:13" x14ac:dyDescent="0.25">
      <c r="M42078"/>
    </row>
    <row r="42079" spans="13:13" x14ac:dyDescent="0.25">
      <c r="M42079"/>
    </row>
    <row r="42080" spans="13:13" x14ac:dyDescent="0.25">
      <c r="M42080"/>
    </row>
    <row r="42081" spans="13:13" x14ac:dyDescent="0.25">
      <c r="M42081"/>
    </row>
    <row r="42082" spans="13:13" x14ac:dyDescent="0.25">
      <c r="M42082"/>
    </row>
    <row r="42083" spans="13:13" x14ac:dyDescent="0.25">
      <c r="M42083"/>
    </row>
    <row r="42084" spans="13:13" x14ac:dyDescent="0.25">
      <c r="M42084"/>
    </row>
    <row r="42085" spans="13:13" x14ac:dyDescent="0.25">
      <c r="M42085"/>
    </row>
    <row r="42086" spans="13:13" x14ac:dyDescent="0.25">
      <c r="M42086"/>
    </row>
    <row r="42087" spans="13:13" x14ac:dyDescent="0.25">
      <c r="M42087"/>
    </row>
    <row r="42088" spans="13:13" x14ac:dyDescent="0.25">
      <c r="M42088"/>
    </row>
    <row r="42089" spans="13:13" x14ac:dyDescent="0.25">
      <c r="M42089"/>
    </row>
    <row r="42090" spans="13:13" x14ac:dyDescent="0.25">
      <c r="M42090"/>
    </row>
    <row r="42091" spans="13:13" x14ac:dyDescent="0.25">
      <c r="M42091"/>
    </row>
    <row r="42092" spans="13:13" x14ac:dyDescent="0.25">
      <c r="M42092"/>
    </row>
    <row r="42093" spans="13:13" x14ac:dyDescent="0.25">
      <c r="M42093"/>
    </row>
    <row r="42094" spans="13:13" x14ac:dyDescent="0.25">
      <c r="M42094"/>
    </row>
    <row r="42095" spans="13:13" x14ac:dyDescent="0.25">
      <c r="M42095"/>
    </row>
    <row r="42096" spans="13:13" x14ac:dyDescent="0.25">
      <c r="M42096"/>
    </row>
    <row r="42097" spans="13:13" x14ac:dyDescent="0.25">
      <c r="M42097"/>
    </row>
    <row r="42098" spans="13:13" x14ac:dyDescent="0.25">
      <c r="M42098"/>
    </row>
    <row r="42099" spans="13:13" x14ac:dyDescent="0.25">
      <c r="M42099"/>
    </row>
    <row r="42100" spans="13:13" x14ac:dyDescent="0.25">
      <c r="M42100"/>
    </row>
    <row r="42101" spans="13:13" x14ac:dyDescent="0.25">
      <c r="M42101"/>
    </row>
    <row r="42102" spans="13:13" x14ac:dyDescent="0.25">
      <c r="M42102"/>
    </row>
    <row r="42103" spans="13:13" x14ac:dyDescent="0.25">
      <c r="M42103"/>
    </row>
    <row r="42104" spans="13:13" x14ac:dyDescent="0.25">
      <c r="M42104"/>
    </row>
    <row r="42105" spans="13:13" x14ac:dyDescent="0.25">
      <c r="M42105"/>
    </row>
    <row r="42106" spans="13:13" x14ac:dyDescent="0.25">
      <c r="M42106"/>
    </row>
    <row r="42107" spans="13:13" x14ac:dyDescent="0.25">
      <c r="M42107"/>
    </row>
    <row r="42108" spans="13:13" x14ac:dyDescent="0.25">
      <c r="M42108"/>
    </row>
    <row r="42109" spans="13:13" x14ac:dyDescent="0.25">
      <c r="M42109"/>
    </row>
    <row r="42110" spans="13:13" x14ac:dyDescent="0.25">
      <c r="M42110"/>
    </row>
    <row r="42111" spans="13:13" x14ac:dyDescent="0.25">
      <c r="M42111"/>
    </row>
    <row r="42112" spans="13:13" x14ac:dyDescent="0.25">
      <c r="M42112"/>
    </row>
    <row r="42113" spans="13:13" x14ac:dyDescent="0.25">
      <c r="M42113"/>
    </row>
    <row r="42114" spans="13:13" x14ac:dyDescent="0.25">
      <c r="M42114"/>
    </row>
    <row r="42115" spans="13:13" x14ac:dyDescent="0.25">
      <c r="M42115"/>
    </row>
    <row r="42116" spans="13:13" x14ac:dyDescent="0.25">
      <c r="M42116"/>
    </row>
    <row r="42117" spans="13:13" x14ac:dyDescent="0.25">
      <c r="M42117"/>
    </row>
    <row r="42118" spans="13:13" x14ac:dyDescent="0.25">
      <c r="M42118"/>
    </row>
    <row r="42119" spans="13:13" x14ac:dyDescent="0.25">
      <c r="M42119"/>
    </row>
    <row r="42120" spans="13:13" x14ac:dyDescent="0.25">
      <c r="M42120"/>
    </row>
    <row r="42121" spans="13:13" x14ac:dyDescent="0.25">
      <c r="M42121"/>
    </row>
    <row r="42122" spans="13:13" x14ac:dyDescent="0.25">
      <c r="M42122"/>
    </row>
    <row r="42123" spans="13:13" x14ac:dyDescent="0.25">
      <c r="M42123"/>
    </row>
    <row r="42124" spans="13:13" x14ac:dyDescent="0.25">
      <c r="M42124"/>
    </row>
    <row r="42125" spans="13:13" x14ac:dyDescent="0.25">
      <c r="M42125"/>
    </row>
    <row r="42126" spans="13:13" x14ac:dyDescent="0.25">
      <c r="M42126"/>
    </row>
    <row r="42127" spans="13:13" x14ac:dyDescent="0.25">
      <c r="M42127"/>
    </row>
    <row r="42128" spans="13:13" x14ac:dyDescent="0.25">
      <c r="M42128"/>
    </row>
    <row r="42129" spans="13:13" x14ac:dyDescent="0.25">
      <c r="M42129"/>
    </row>
    <row r="42130" spans="13:13" x14ac:dyDescent="0.25">
      <c r="M42130"/>
    </row>
    <row r="42131" spans="13:13" x14ac:dyDescent="0.25">
      <c r="M42131"/>
    </row>
    <row r="42132" spans="13:13" x14ac:dyDescent="0.25">
      <c r="M42132"/>
    </row>
    <row r="42133" spans="13:13" x14ac:dyDescent="0.25">
      <c r="M42133"/>
    </row>
    <row r="42134" spans="13:13" x14ac:dyDescent="0.25">
      <c r="M42134"/>
    </row>
    <row r="42135" spans="13:13" x14ac:dyDescent="0.25">
      <c r="M42135"/>
    </row>
    <row r="42136" spans="13:13" x14ac:dyDescent="0.25">
      <c r="M42136"/>
    </row>
    <row r="42137" spans="13:13" x14ac:dyDescent="0.25">
      <c r="M42137"/>
    </row>
    <row r="42138" spans="13:13" x14ac:dyDescent="0.25">
      <c r="M42138"/>
    </row>
    <row r="42139" spans="13:13" x14ac:dyDescent="0.25">
      <c r="M42139"/>
    </row>
    <row r="42140" spans="13:13" x14ac:dyDescent="0.25">
      <c r="M42140"/>
    </row>
    <row r="42141" spans="13:13" x14ac:dyDescent="0.25">
      <c r="M42141"/>
    </row>
    <row r="42142" spans="13:13" x14ac:dyDescent="0.25">
      <c r="M42142"/>
    </row>
    <row r="42143" spans="13:13" x14ac:dyDescent="0.25">
      <c r="M42143"/>
    </row>
    <row r="42144" spans="13:13" x14ac:dyDescent="0.25">
      <c r="M42144"/>
    </row>
    <row r="42145" spans="13:13" x14ac:dyDescent="0.25">
      <c r="M42145"/>
    </row>
    <row r="42146" spans="13:13" x14ac:dyDescent="0.25">
      <c r="M42146"/>
    </row>
    <row r="42147" spans="13:13" x14ac:dyDescent="0.25">
      <c r="M42147"/>
    </row>
    <row r="42148" spans="13:13" x14ac:dyDescent="0.25">
      <c r="M42148"/>
    </row>
    <row r="42149" spans="13:13" x14ac:dyDescent="0.25">
      <c r="M42149"/>
    </row>
    <row r="42150" spans="13:13" x14ac:dyDescent="0.25">
      <c r="M42150"/>
    </row>
    <row r="42151" spans="13:13" x14ac:dyDescent="0.25">
      <c r="M42151"/>
    </row>
    <row r="42152" spans="13:13" x14ac:dyDescent="0.25">
      <c r="M42152"/>
    </row>
    <row r="42153" spans="13:13" x14ac:dyDescent="0.25">
      <c r="M42153"/>
    </row>
    <row r="42154" spans="13:13" x14ac:dyDescent="0.25">
      <c r="M42154"/>
    </row>
    <row r="42155" spans="13:13" x14ac:dyDescent="0.25">
      <c r="M42155"/>
    </row>
    <row r="42156" spans="13:13" x14ac:dyDescent="0.25">
      <c r="M42156"/>
    </row>
    <row r="42157" spans="13:13" x14ac:dyDescent="0.25">
      <c r="M42157"/>
    </row>
    <row r="42158" spans="13:13" x14ac:dyDescent="0.25">
      <c r="M42158"/>
    </row>
    <row r="42159" spans="13:13" x14ac:dyDescent="0.25">
      <c r="M42159"/>
    </row>
    <row r="42160" spans="13:13" x14ac:dyDescent="0.25">
      <c r="M42160"/>
    </row>
    <row r="42161" spans="13:13" x14ac:dyDescent="0.25">
      <c r="M42161"/>
    </row>
    <row r="42162" spans="13:13" x14ac:dyDescent="0.25">
      <c r="M42162"/>
    </row>
    <row r="42163" spans="13:13" x14ac:dyDescent="0.25">
      <c r="M42163"/>
    </row>
    <row r="42164" spans="13:13" x14ac:dyDescent="0.25">
      <c r="M42164"/>
    </row>
    <row r="42165" spans="13:13" x14ac:dyDescent="0.25">
      <c r="M42165"/>
    </row>
    <row r="42166" spans="13:13" x14ac:dyDescent="0.25">
      <c r="M42166"/>
    </row>
    <row r="42167" spans="13:13" x14ac:dyDescent="0.25">
      <c r="M42167"/>
    </row>
    <row r="42168" spans="13:13" x14ac:dyDescent="0.25">
      <c r="M42168"/>
    </row>
    <row r="42169" spans="13:13" x14ac:dyDescent="0.25">
      <c r="M42169"/>
    </row>
    <row r="42170" spans="13:13" x14ac:dyDescent="0.25">
      <c r="M42170"/>
    </row>
    <row r="42171" spans="13:13" x14ac:dyDescent="0.25">
      <c r="M42171"/>
    </row>
    <row r="42172" spans="13:13" x14ac:dyDescent="0.25">
      <c r="M42172"/>
    </row>
    <row r="42173" spans="13:13" x14ac:dyDescent="0.25">
      <c r="M42173"/>
    </row>
    <row r="42174" spans="13:13" x14ac:dyDescent="0.25">
      <c r="M42174"/>
    </row>
    <row r="42175" spans="13:13" x14ac:dyDescent="0.25">
      <c r="M42175"/>
    </row>
    <row r="42176" spans="13:13" x14ac:dyDescent="0.25">
      <c r="M42176"/>
    </row>
    <row r="42177" spans="13:13" x14ac:dyDescent="0.25">
      <c r="M42177"/>
    </row>
    <row r="42178" spans="13:13" x14ac:dyDescent="0.25">
      <c r="M42178"/>
    </row>
    <row r="42179" spans="13:13" x14ac:dyDescent="0.25">
      <c r="M42179"/>
    </row>
    <row r="42180" spans="13:13" x14ac:dyDescent="0.25">
      <c r="M42180"/>
    </row>
    <row r="42181" spans="13:13" x14ac:dyDescent="0.25">
      <c r="M42181"/>
    </row>
    <row r="42182" spans="13:13" x14ac:dyDescent="0.25">
      <c r="M42182"/>
    </row>
    <row r="42183" spans="13:13" x14ac:dyDescent="0.25">
      <c r="M42183"/>
    </row>
    <row r="42184" spans="13:13" x14ac:dyDescent="0.25">
      <c r="M42184"/>
    </row>
    <row r="42185" spans="13:13" x14ac:dyDescent="0.25">
      <c r="M42185"/>
    </row>
    <row r="42186" spans="13:13" x14ac:dyDescent="0.25">
      <c r="M42186"/>
    </row>
    <row r="42187" spans="13:13" x14ac:dyDescent="0.25">
      <c r="M42187"/>
    </row>
    <row r="42188" spans="13:13" x14ac:dyDescent="0.25">
      <c r="M42188"/>
    </row>
    <row r="42189" spans="13:13" x14ac:dyDescent="0.25">
      <c r="M42189"/>
    </row>
    <row r="42190" spans="13:13" x14ac:dyDescent="0.25">
      <c r="M42190"/>
    </row>
    <row r="42191" spans="13:13" x14ac:dyDescent="0.25">
      <c r="M42191"/>
    </row>
    <row r="42192" spans="13:13" x14ac:dyDescent="0.25">
      <c r="M42192"/>
    </row>
    <row r="42193" spans="13:13" x14ac:dyDescent="0.25">
      <c r="M42193"/>
    </row>
    <row r="42194" spans="13:13" x14ac:dyDescent="0.25">
      <c r="M42194"/>
    </row>
    <row r="42195" spans="13:13" x14ac:dyDescent="0.25">
      <c r="M42195"/>
    </row>
    <row r="42196" spans="13:13" x14ac:dyDescent="0.25">
      <c r="M42196"/>
    </row>
    <row r="42197" spans="13:13" x14ac:dyDescent="0.25">
      <c r="M42197"/>
    </row>
    <row r="42198" spans="13:13" x14ac:dyDescent="0.25">
      <c r="M42198"/>
    </row>
    <row r="42199" spans="13:13" x14ac:dyDescent="0.25">
      <c r="M42199"/>
    </row>
    <row r="42200" spans="13:13" x14ac:dyDescent="0.25">
      <c r="M42200"/>
    </row>
    <row r="42201" spans="13:13" x14ac:dyDescent="0.25">
      <c r="M42201"/>
    </row>
    <row r="42202" spans="13:13" x14ac:dyDescent="0.25">
      <c r="M42202"/>
    </row>
    <row r="42203" spans="13:13" x14ac:dyDescent="0.25">
      <c r="M42203"/>
    </row>
    <row r="42204" spans="13:13" x14ac:dyDescent="0.25">
      <c r="M42204"/>
    </row>
    <row r="42205" spans="13:13" x14ac:dyDescent="0.25">
      <c r="M42205"/>
    </row>
    <row r="42206" spans="13:13" x14ac:dyDescent="0.25">
      <c r="M42206"/>
    </row>
    <row r="42207" spans="13:13" x14ac:dyDescent="0.25">
      <c r="M42207"/>
    </row>
    <row r="42208" spans="13:13" x14ac:dyDescent="0.25">
      <c r="M42208"/>
    </row>
    <row r="42209" spans="13:13" x14ac:dyDescent="0.25">
      <c r="M42209"/>
    </row>
    <row r="42210" spans="13:13" x14ac:dyDescent="0.25">
      <c r="M42210"/>
    </row>
    <row r="42211" spans="13:13" x14ac:dyDescent="0.25">
      <c r="M42211"/>
    </row>
    <row r="42212" spans="13:13" x14ac:dyDescent="0.25">
      <c r="M42212"/>
    </row>
    <row r="42213" spans="13:13" x14ac:dyDescent="0.25">
      <c r="M42213"/>
    </row>
    <row r="42214" spans="13:13" x14ac:dyDescent="0.25">
      <c r="M42214"/>
    </row>
    <row r="42215" spans="13:13" x14ac:dyDescent="0.25">
      <c r="M42215"/>
    </row>
    <row r="42216" spans="13:13" x14ac:dyDescent="0.25">
      <c r="M42216"/>
    </row>
    <row r="42217" spans="13:13" x14ac:dyDescent="0.25">
      <c r="M42217"/>
    </row>
    <row r="42218" spans="13:13" x14ac:dyDescent="0.25">
      <c r="M42218"/>
    </row>
    <row r="42219" spans="13:13" x14ac:dyDescent="0.25">
      <c r="M42219"/>
    </row>
    <row r="42220" spans="13:13" x14ac:dyDescent="0.25">
      <c r="M42220"/>
    </row>
    <row r="42221" spans="13:13" x14ac:dyDescent="0.25">
      <c r="M42221"/>
    </row>
    <row r="42222" spans="13:13" x14ac:dyDescent="0.25">
      <c r="M42222"/>
    </row>
    <row r="42223" spans="13:13" x14ac:dyDescent="0.25">
      <c r="M42223"/>
    </row>
    <row r="42224" spans="13:13" x14ac:dyDescent="0.25">
      <c r="M42224"/>
    </row>
    <row r="42225" spans="13:13" x14ac:dyDescent="0.25">
      <c r="M42225"/>
    </row>
    <row r="42226" spans="13:13" x14ac:dyDescent="0.25">
      <c r="M42226"/>
    </row>
    <row r="42227" spans="13:13" x14ac:dyDescent="0.25">
      <c r="M42227"/>
    </row>
    <row r="42228" spans="13:13" x14ac:dyDescent="0.25">
      <c r="M42228"/>
    </row>
    <row r="42229" spans="13:13" x14ac:dyDescent="0.25">
      <c r="M42229"/>
    </row>
    <row r="42230" spans="13:13" x14ac:dyDescent="0.25">
      <c r="M42230"/>
    </row>
    <row r="42231" spans="13:13" x14ac:dyDescent="0.25">
      <c r="M42231"/>
    </row>
    <row r="42232" spans="13:13" x14ac:dyDescent="0.25">
      <c r="M42232"/>
    </row>
    <row r="42233" spans="13:13" x14ac:dyDescent="0.25">
      <c r="M42233"/>
    </row>
    <row r="42234" spans="13:13" x14ac:dyDescent="0.25">
      <c r="M42234"/>
    </row>
    <row r="42235" spans="13:13" x14ac:dyDescent="0.25">
      <c r="M42235"/>
    </row>
    <row r="42236" spans="13:13" x14ac:dyDescent="0.25">
      <c r="M42236"/>
    </row>
    <row r="42237" spans="13:13" x14ac:dyDescent="0.25">
      <c r="M42237"/>
    </row>
    <row r="42238" spans="13:13" x14ac:dyDescent="0.25">
      <c r="M42238"/>
    </row>
    <row r="42239" spans="13:13" x14ac:dyDescent="0.25">
      <c r="M42239"/>
    </row>
    <row r="42240" spans="13:13" x14ac:dyDescent="0.25">
      <c r="M42240"/>
    </row>
    <row r="42241" spans="13:13" x14ac:dyDescent="0.25">
      <c r="M42241"/>
    </row>
    <row r="42242" spans="13:13" x14ac:dyDescent="0.25">
      <c r="M42242"/>
    </row>
    <row r="42243" spans="13:13" x14ac:dyDescent="0.25">
      <c r="M42243"/>
    </row>
    <row r="42244" spans="13:13" x14ac:dyDescent="0.25">
      <c r="M42244"/>
    </row>
    <row r="42245" spans="13:13" x14ac:dyDescent="0.25">
      <c r="M42245"/>
    </row>
    <row r="42246" spans="13:13" x14ac:dyDescent="0.25">
      <c r="M42246"/>
    </row>
    <row r="42247" spans="13:13" x14ac:dyDescent="0.25">
      <c r="M42247"/>
    </row>
    <row r="42248" spans="13:13" x14ac:dyDescent="0.25">
      <c r="M42248"/>
    </row>
    <row r="42249" spans="13:13" x14ac:dyDescent="0.25">
      <c r="M42249"/>
    </row>
    <row r="42250" spans="13:13" x14ac:dyDescent="0.25">
      <c r="M42250"/>
    </row>
    <row r="42251" spans="13:13" x14ac:dyDescent="0.25">
      <c r="M42251"/>
    </row>
    <row r="42252" spans="13:13" x14ac:dyDescent="0.25">
      <c r="M42252"/>
    </row>
    <row r="42253" spans="13:13" x14ac:dyDescent="0.25">
      <c r="M42253"/>
    </row>
    <row r="42254" spans="13:13" x14ac:dyDescent="0.25">
      <c r="M42254"/>
    </row>
    <row r="42255" spans="13:13" x14ac:dyDescent="0.25">
      <c r="M42255"/>
    </row>
    <row r="42256" spans="13:13" x14ac:dyDescent="0.25">
      <c r="M42256"/>
    </row>
    <row r="42257" spans="13:13" x14ac:dyDescent="0.25">
      <c r="M42257"/>
    </row>
    <row r="42258" spans="13:13" x14ac:dyDescent="0.25">
      <c r="M42258"/>
    </row>
    <row r="42259" spans="13:13" x14ac:dyDescent="0.25">
      <c r="M42259"/>
    </row>
    <row r="42260" spans="13:13" x14ac:dyDescent="0.25">
      <c r="M42260"/>
    </row>
    <row r="42261" spans="13:13" x14ac:dyDescent="0.25">
      <c r="M42261"/>
    </row>
    <row r="42262" spans="13:13" x14ac:dyDescent="0.25">
      <c r="M42262"/>
    </row>
    <row r="42263" spans="13:13" x14ac:dyDescent="0.25">
      <c r="M42263"/>
    </row>
    <row r="42264" spans="13:13" x14ac:dyDescent="0.25">
      <c r="M42264"/>
    </row>
    <row r="42265" spans="13:13" x14ac:dyDescent="0.25">
      <c r="M42265"/>
    </row>
    <row r="42266" spans="13:13" x14ac:dyDescent="0.25">
      <c r="M42266"/>
    </row>
    <row r="42267" spans="13:13" x14ac:dyDescent="0.25">
      <c r="M42267"/>
    </row>
    <row r="42268" spans="13:13" x14ac:dyDescent="0.25">
      <c r="M42268"/>
    </row>
    <row r="42269" spans="13:13" x14ac:dyDescent="0.25">
      <c r="M42269"/>
    </row>
    <row r="42270" spans="13:13" x14ac:dyDescent="0.25">
      <c r="M42270"/>
    </row>
    <row r="42271" spans="13:13" x14ac:dyDescent="0.25">
      <c r="M42271"/>
    </row>
    <row r="42272" spans="13:13" x14ac:dyDescent="0.25">
      <c r="M42272"/>
    </row>
    <row r="42273" spans="13:13" x14ac:dyDescent="0.25">
      <c r="M42273"/>
    </row>
    <row r="42274" spans="13:13" x14ac:dyDescent="0.25">
      <c r="M42274"/>
    </row>
    <row r="42275" spans="13:13" x14ac:dyDescent="0.25">
      <c r="M42275"/>
    </row>
    <row r="42276" spans="13:13" x14ac:dyDescent="0.25">
      <c r="M42276"/>
    </row>
    <row r="42277" spans="13:13" x14ac:dyDescent="0.25">
      <c r="M42277"/>
    </row>
    <row r="42278" spans="13:13" x14ac:dyDescent="0.25">
      <c r="M42278"/>
    </row>
    <row r="42279" spans="13:13" x14ac:dyDescent="0.25">
      <c r="M42279"/>
    </row>
    <row r="42280" spans="13:13" x14ac:dyDescent="0.25">
      <c r="M42280"/>
    </row>
    <row r="42281" spans="13:13" x14ac:dyDescent="0.25">
      <c r="M42281"/>
    </row>
    <row r="42282" spans="13:13" x14ac:dyDescent="0.25">
      <c r="M42282"/>
    </row>
    <row r="42283" spans="13:13" x14ac:dyDescent="0.25">
      <c r="M42283"/>
    </row>
    <row r="42284" spans="13:13" x14ac:dyDescent="0.25">
      <c r="M42284"/>
    </row>
    <row r="42285" spans="13:13" x14ac:dyDescent="0.25">
      <c r="M42285"/>
    </row>
    <row r="42286" spans="13:13" x14ac:dyDescent="0.25">
      <c r="M42286"/>
    </row>
    <row r="42287" spans="13:13" x14ac:dyDescent="0.25">
      <c r="M42287"/>
    </row>
    <row r="42288" spans="13:13" x14ac:dyDescent="0.25">
      <c r="M42288"/>
    </row>
    <row r="42289" spans="13:13" x14ac:dyDescent="0.25">
      <c r="M42289"/>
    </row>
    <row r="42290" spans="13:13" x14ac:dyDescent="0.25">
      <c r="M42290"/>
    </row>
    <row r="42291" spans="13:13" x14ac:dyDescent="0.25">
      <c r="M42291"/>
    </row>
    <row r="42292" spans="13:13" x14ac:dyDescent="0.25">
      <c r="M42292"/>
    </row>
    <row r="42293" spans="13:13" x14ac:dyDescent="0.25">
      <c r="M42293"/>
    </row>
    <row r="42294" spans="13:13" x14ac:dyDescent="0.25">
      <c r="M42294"/>
    </row>
    <row r="42295" spans="13:13" x14ac:dyDescent="0.25">
      <c r="M42295"/>
    </row>
    <row r="42296" spans="13:13" x14ac:dyDescent="0.25">
      <c r="M42296"/>
    </row>
    <row r="42297" spans="13:13" x14ac:dyDescent="0.25">
      <c r="M42297"/>
    </row>
    <row r="42298" spans="13:13" x14ac:dyDescent="0.25">
      <c r="M42298"/>
    </row>
    <row r="42299" spans="13:13" x14ac:dyDescent="0.25">
      <c r="M42299"/>
    </row>
    <row r="42300" spans="13:13" x14ac:dyDescent="0.25">
      <c r="M42300"/>
    </row>
    <row r="42301" spans="13:13" x14ac:dyDescent="0.25">
      <c r="M42301"/>
    </row>
    <row r="42302" spans="13:13" x14ac:dyDescent="0.25">
      <c r="M42302"/>
    </row>
    <row r="42303" spans="13:13" x14ac:dyDescent="0.25">
      <c r="M42303"/>
    </row>
    <row r="42304" spans="13:13" x14ac:dyDescent="0.25">
      <c r="M42304"/>
    </row>
    <row r="42305" spans="13:13" x14ac:dyDescent="0.25">
      <c r="M42305"/>
    </row>
    <row r="42306" spans="13:13" x14ac:dyDescent="0.25">
      <c r="M42306"/>
    </row>
    <row r="42307" spans="13:13" x14ac:dyDescent="0.25">
      <c r="M42307"/>
    </row>
    <row r="42308" spans="13:13" x14ac:dyDescent="0.25">
      <c r="M42308"/>
    </row>
    <row r="42309" spans="13:13" x14ac:dyDescent="0.25">
      <c r="M42309"/>
    </row>
    <row r="42310" spans="13:13" x14ac:dyDescent="0.25">
      <c r="M42310"/>
    </row>
    <row r="42311" spans="13:13" x14ac:dyDescent="0.25">
      <c r="M42311"/>
    </row>
    <row r="42312" spans="13:13" x14ac:dyDescent="0.25">
      <c r="M42312"/>
    </row>
    <row r="42313" spans="13:13" x14ac:dyDescent="0.25">
      <c r="M42313"/>
    </row>
    <row r="42314" spans="13:13" x14ac:dyDescent="0.25">
      <c r="M42314"/>
    </row>
    <row r="42315" spans="13:13" x14ac:dyDescent="0.25">
      <c r="M42315"/>
    </row>
    <row r="42316" spans="13:13" x14ac:dyDescent="0.25">
      <c r="M42316"/>
    </row>
    <row r="42317" spans="13:13" x14ac:dyDescent="0.25">
      <c r="M42317"/>
    </row>
    <row r="42318" spans="13:13" x14ac:dyDescent="0.25">
      <c r="M42318"/>
    </row>
    <row r="42319" spans="13:13" x14ac:dyDescent="0.25">
      <c r="M42319"/>
    </row>
    <row r="42320" spans="13:13" x14ac:dyDescent="0.25">
      <c r="M42320"/>
    </row>
    <row r="42321" spans="13:13" x14ac:dyDescent="0.25">
      <c r="M42321"/>
    </row>
    <row r="42322" spans="13:13" x14ac:dyDescent="0.25">
      <c r="M42322"/>
    </row>
    <row r="42323" spans="13:13" x14ac:dyDescent="0.25">
      <c r="M42323"/>
    </row>
    <row r="42324" spans="13:13" x14ac:dyDescent="0.25">
      <c r="M42324"/>
    </row>
    <row r="42325" spans="13:13" x14ac:dyDescent="0.25">
      <c r="M42325"/>
    </row>
    <row r="42326" spans="13:13" x14ac:dyDescent="0.25">
      <c r="M42326"/>
    </row>
    <row r="42327" spans="13:13" x14ac:dyDescent="0.25">
      <c r="M42327"/>
    </row>
    <row r="42328" spans="13:13" x14ac:dyDescent="0.25">
      <c r="M42328"/>
    </row>
    <row r="42329" spans="13:13" x14ac:dyDescent="0.25">
      <c r="M42329"/>
    </row>
    <row r="42330" spans="13:13" x14ac:dyDescent="0.25">
      <c r="M42330"/>
    </row>
    <row r="42331" spans="13:13" x14ac:dyDescent="0.25">
      <c r="M42331"/>
    </row>
    <row r="42332" spans="13:13" x14ac:dyDescent="0.25">
      <c r="M42332"/>
    </row>
    <row r="42333" spans="13:13" x14ac:dyDescent="0.25">
      <c r="M42333"/>
    </row>
    <row r="42334" spans="13:13" x14ac:dyDescent="0.25">
      <c r="M42334"/>
    </row>
    <row r="42335" spans="13:13" x14ac:dyDescent="0.25">
      <c r="M42335"/>
    </row>
    <row r="42336" spans="13:13" x14ac:dyDescent="0.25">
      <c r="M42336"/>
    </row>
    <row r="42337" spans="13:13" x14ac:dyDescent="0.25">
      <c r="M42337"/>
    </row>
    <row r="42338" spans="13:13" x14ac:dyDescent="0.25">
      <c r="M42338"/>
    </row>
    <row r="42339" spans="13:13" x14ac:dyDescent="0.25">
      <c r="M42339"/>
    </row>
    <row r="42340" spans="13:13" x14ac:dyDescent="0.25">
      <c r="M42340"/>
    </row>
    <row r="42341" spans="13:13" x14ac:dyDescent="0.25">
      <c r="M42341"/>
    </row>
    <row r="42342" spans="13:13" x14ac:dyDescent="0.25">
      <c r="M42342"/>
    </row>
    <row r="42343" spans="13:13" x14ac:dyDescent="0.25">
      <c r="M42343"/>
    </row>
    <row r="42344" spans="13:13" x14ac:dyDescent="0.25">
      <c r="M42344"/>
    </row>
    <row r="42345" spans="13:13" x14ac:dyDescent="0.25">
      <c r="M42345"/>
    </row>
    <row r="42346" spans="13:13" x14ac:dyDescent="0.25">
      <c r="M42346"/>
    </row>
    <row r="42347" spans="13:13" x14ac:dyDescent="0.25">
      <c r="M42347"/>
    </row>
    <row r="42348" spans="13:13" x14ac:dyDescent="0.25">
      <c r="M42348"/>
    </row>
    <row r="42349" spans="13:13" x14ac:dyDescent="0.25">
      <c r="M42349"/>
    </row>
    <row r="42350" spans="13:13" x14ac:dyDescent="0.25">
      <c r="M42350"/>
    </row>
    <row r="42351" spans="13:13" x14ac:dyDescent="0.25">
      <c r="M42351"/>
    </row>
    <row r="42352" spans="13:13" x14ac:dyDescent="0.25">
      <c r="M42352"/>
    </row>
    <row r="42353" spans="13:13" x14ac:dyDescent="0.25">
      <c r="M42353"/>
    </row>
    <row r="42354" spans="13:13" x14ac:dyDescent="0.25">
      <c r="M42354"/>
    </row>
    <row r="42355" spans="13:13" x14ac:dyDescent="0.25">
      <c r="M42355"/>
    </row>
    <row r="42356" spans="13:13" x14ac:dyDescent="0.25">
      <c r="M42356"/>
    </row>
    <row r="42357" spans="13:13" x14ac:dyDescent="0.25">
      <c r="M42357"/>
    </row>
    <row r="42358" spans="13:13" x14ac:dyDescent="0.25">
      <c r="M42358"/>
    </row>
    <row r="42359" spans="13:13" x14ac:dyDescent="0.25">
      <c r="M42359"/>
    </row>
    <row r="42360" spans="13:13" x14ac:dyDescent="0.25">
      <c r="M42360"/>
    </row>
    <row r="42361" spans="13:13" x14ac:dyDescent="0.25">
      <c r="M42361"/>
    </row>
    <row r="42362" spans="13:13" x14ac:dyDescent="0.25">
      <c r="M42362"/>
    </row>
    <row r="42363" spans="13:13" x14ac:dyDescent="0.25">
      <c r="M42363"/>
    </row>
    <row r="42364" spans="13:13" x14ac:dyDescent="0.25">
      <c r="M42364"/>
    </row>
    <row r="42365" spans="13:13" x14ac:dyDescent="0.25">
      <c r="M42365"/>
    </row>
    <row r="42366" spans="13:13" x14ac:dyDescent="0.25">
      <c r="M42366"/>
    </row>
    <row r="42367" spans="13:13" x14ac:dyDescent="0.25">
      <c r="M42367"/>
    </row>
    <row r="42368" spans="13:13" x14ac:dyDescent="0.25">
      <c r="M42368"/>
    </row>
    <row r="42369" spans="13:13" x14ac:dyDescent="0.25">
      <c r="M42369"/>
    </row>
    <row r="42370" spans="13:13" x14ac:dyDescent="0.25">
      <c r="M42370"/>
    </row>
    <row r="42371" spans="13:13" x14ac:dyDescent="0.25">
      <c r="M42371"/>
    </row>
    <row r="42372" spans="13:13" x14ac:dyDescent="0.25">
      <c r="M42372"/>
    </row>
    <row r="42373" spans="13:13" x14ac:dyDescent="0.25">
      <c r="M42373"/>
    </row>
    <row r="42374" spans="13:13" x14ac:dyDescent="0.25">
      <c r="M42374"/>
    </row>
    <row r="42375" spans="13:13" x14ac:dyDescent="0.25">
      <c r="M42375"/>
    </row>
    <row r="42376" spans="13:13" x14ac:dyDescent="0.25">
      <c r="M42376"/>
    </row>
    <row r="42377" spans="13:13" x14ac:dyDescent="0.25">
      <c r="M42377"/>
    </row>
    <row r="42378" spans="13:13" x14ac:dyDescent="0.25">
      <c r="M42378"/>
    </row>
    <row r="42379" spans="13:13" x14ac:dyDescent="0.25">
      <c r="M42379"/>
    </row>
    <row r="42380" spans="13:13" x14ac:dyDescent="0.25">
      <c r="M42380"/>
    </row>
    <row r="42381" spans="13:13" x14ac:dyDescent="0.25">
      <c r="M42381"/>
    </row>
    <row r="42382" spans="13:13" x14ac:dyDescent="0.25">
      <c r="M42382"/>
    </row>
    <row r="42383" spans="13:13" x14ac:dyDescent="0.25">
      <c r="M42383"/>
    </row>
    <row r="42384" spans="13:13" x14ac:dyDescent="0.25">
      <c r="M42384"/>
    </row>
    <row r="42385" spans="13:13" x14ac:dyDescent="0.25">
      <c r="M42385"/>
    </row>
    <row r="42386" spans="13:13" x14ac:dyDescent="0.25">
      <c r="M42386"/>
    </row>
    <row r="42387" spans="13:13" x14ac:dyDescent="0.25">
      <c r="M42387"/>
    </row>
    <row r="42388" spans="13:13" x14ac:dyDescent="0.25">
      <c r="M42388"/>
    </row>
    <row r="42389" spans="13:13" x14ac:dyDescent="0.25">
      <c r="M42389"/>
    </row>
    <row r="42390" spans="13:13" x14ac:dyDescent="0.25">
      <c r="M42390"/>
    </row>
    <row r="42391" spans="13:13" x14ac:dyDescent="0.25">
      <c r="M42391"/>
    </row>
    <row r="42392" spans="13:13" x14ac:dyDescent="0.25">
      <c r="M42392"/>
    </row>
    <row r="42393" spans="13:13" x14ac:dyDescent="0.25">
      <c r="M42393"/>
    </row>
    <row r="42394" spans="13:13" x14ac:dyDescent="0.25">
      <c r="M42394"/>
    </row>
    <row r="42395" spans="13:13" x14ac:dyDescent="0.25">
      <c r="M42395"/>
    </row>
    <row r="42396" spans="13:13" x14ac:dyDescent="0.25">
      <c r="M42396"/>
    </row>
    <row r="42397" spans="13:13" x14ac:dyDescent="0.25">
      <c r="M42397"/>
    </row>
    <row r="42398" spans="13:13" x14ac:dyDescent="0.25">
      <c r="M42398"/>
    </row>
    <row r="42399" spans="13:13" x14ac:dyDescent="0.25">
      <c r="M42399"/>
    </row>
    <row r="42400" spans="13:13" x14ac:dyDescent="0.25">
      <c r="M42400"/>
    </row>
    <row r="42401" spans="13:13" x14ac:dyDescent="0.25">
      <c r="M42401"/>
    </row>
    <row r="42402" spans="13:13" x14ac:dyDescent="0.25">
      <c r="M42402"/>
    </row>
    <row r="42403" spans="13:13" x14ac:dyDescent="0.25">
      <c r="M42403"/>
    </row>
    <row r="42404" spans="13:13" x14ac:dyDescent="0.25">
      <c r="M42404"/>
    </row>
    <row r="42405" spans="13:13" x14ac:dyDescent="0.25">
      <c r="M42405"/>
    </row>
    <row r="42406" spans="13:13" x14ac:dyDescent="0.25">
      <c r="M42406"/>
    </row>
    <row r="42407" spans="13:13" x14ac:dyDescent="0.25">
      <c r="M42407"/>
    </row>
    <row r="42408" spans="13:13" x14ac:dyDescent="0.25">
      <c r="M42408"/>
    </row>
    <row r="42409" spans="13:13" x14ac:dyDescent="0.25">
      <c r="M42409"/>
    </row>
    <row r="42410" spans="13:13" x14ac:dyDescent="0.25">
      <c r="M42410"/>
    </row>
    <row r="42411" spans="13:13" x14ac:dyDescent="0.25">
      <c r="M42411"/>
    </row>
    <row r="42412" spans="13:13" x14ac:dyDescent="0.25">
      <c r="M42412"/>
    </row>
    <row r="42413" spans="13:13" x14ac:dyDescent="0.25">
      <c r="M42413"/>
    </row>
    <row r="42414" spans="13:13" x14ac:dyDescent="0.25">
      <c r="M42414"/>
    </row>
    <row r="42415" spans="13:13" x14ac:dyDescent="0.25">
      <c r="M42415"/>
    </row>
    <row r="42416" spans="13:13" x14ac:dyDescent="0.25">
      <c r="M42416"/>
    </row>
    <row r="42417" spans="13:13" x14ac:dyDescent="0.25">
      <c r="M42417"/>
    </row>
    <row r="42418" spans="13:13" x14ac:dyDescent="0.25">
      <c r="M42418"/>
    </row>
    <row r="42419" spans="13:13" x14ac:dyDescent="0.25">
      <c r="M42419"/>
    </row>
    <row r="42420" spans="13:13" x14ac:dyDescent="0.25">
      <c r="M42420"/>
    </row>
    <row r="42421" spans="13:13" x14ac:dyDescent="0.25">
      <c r="M42421"/>
    </row>
    <row r="42422" spans="13:13" x14ac:dyDescent="0.25">
      <c r="M42422"/>
    </row>
    <row r="42423" spans="13:13" x14ac:dyDescent="0.25">
      <c r="M42423"/>
    </row>
    <row r="42424" spans="13:13" x14ac:dyDescent="0.25">
      <c r="M42424"/>
    </row>
    <row r="42425" spans="13:13" x14ac:dyDescent="0.25">
      <c r="M42425"/>
    </row>
    <row r="42426" spans="13:13" x14ac:dyDescent="0.25">
      <c r="M42426"/>
    </row>
    <row r="42427" spans="13:13" x14ac:dyDescent="0.25">
      <c r="M42427"/>
    </row>
    <row r="42428" spans="13:13" x14ac:dyDescent="0.25">
      <c r="M42428"/>
    </row>
    <row r="42429" spans="13:13" x14ac:dyDescent="0.25">
      <c r="M42429"/>
    </row>
    <row r="42430" spans="13:13" x14ac:dyDescent="0.25">
      <c r="M42430"/>
    </row>
    <row r="42431" spans="13:13" x14ac:dyDescent="0.25">
      <c r="M42431"/>
    </row>
    <row r="42432" spans="13:13" x14ac:dyDescent="0.25">
      <c r="M42432"/>
    </row>
    <row r="42433" spans="13:13" x14ac:dyDescent="0.25">
      <c r="M42433"/>
    </row>
    <row r="42434" spans="13:13" x14ac:dyDescent="0.25">
      <c r="M42434"/>
    </row>
    <row r="42435" spans="13:13" x14ac:dyDescent="0.25">
      <c r="M42435"/>
    </row>
    <row r="42436" spans="13:13" x14ac:dyDescent="0.25">
      <c r="M42436"/>
    </row>
    <row r="42437" spans="13:13" x14ac:dyDescent="0.25">
      <c r="M42437"/>
    </row>
    <row r="42438" spans="13:13" x14ac:dyDescent="0.25">
      <c r="M42438"/>
    </row>
    <row r="42439" spans="13:13" x14ac:dyDescent="0.25">
      <c r="M42439"/>
    </row>
    <row r="42440" spans="13:13" x14ac:dyDescent="0.25">
      <c r="M42440"/>
    </row>
    <row r="42441" spans="13:13" x14ac:dyDescent="0.25">
      <c r="M42441"/>
    </row>
    <row r="42442" spans="13:13" x14ac:dyDescent="0.25">
      <c r="M42442"/>
    </row>
    <row r="42443" spans="13:13" x14ac:dyDescent="0.25">
      <c r="M42443"/>
    </row>
    <row r="42444" spans="13:13" x14ac:dyDescent="0.25">
      <c r="M42444"/>
    </row>
    <row r="42445" spans="13:13" x14ac:dyDescent="0.25">
      <c r="M42445"/>
    </row>
    <row r="42446" spans="13:13" x14ac:dyDescent="0.25">
      <c r="M42446"/>
    </row>
    <row r="42447" spans="13:13" x14ac:dyDescent="0.25">
      <c r="M42447"/>
    </row>
    <row r="42448" spans="13:13" x14ac:dyDescent="0.25">
      <c r="M42448"/>
    </row>
    <row r="42449" spans="13:13" x14ac:dyDescent="0.25">
      <c r="M42449"/>
    </row>
    <row r="42450" spans="13:13" x14ac:dyDescent="0.25">
      <c r="M42450"/>
    </row>
    <row r="42451" spans="13:13" x14ac:dyDescent="0.25">
      <c r="M42451"/>
    </row>
    <row r="42452" spans="13:13" x14ac:dyDescent="0.25">
      <c r="M42452"/>
    </row>
    <row r="42453" spans="13:13" x14ac:dyDescent="0.25">
      <c r="M42453"/>
    </row>
    <row r="42454" spans="13:13" x14ac:dyDescent="0.25">
      <c r="M42454"/>
    </row>
    <row r="42455" spans="13:13" x14ac:dyDescent="0.25">
      <c r="M42455"/>
    </row>
    <row r="42456" spans="13:13" x14ac:dyDescent="0.25">
      <c r="M42456"/>
    </row>
    <row r="42457" spans="13:13" x14ac:dyDescent="0.25">
      <c r="M42457"/>
    </row>
    <row r="42458" spans="13:13" x14ac:dyDescent="0.25">
      <c r="M42458"/>
    </row>
    <row r="42459" spans="13:13" x14ac:dyDescent="0.25">
      <c r="M42459"/>
    </row>
    <row r="42460" spans="13:13" x14ac:dyDescent="0.25">
      <c r="M42460"/>
    </row>
    <row r="42461" spans="13:13" x14ac:dyDescent="0.25">
      <c r="M42461"/>
    </row>
    <row r="42462" spans="13:13" x14ac:dyDescent="0.25">
      <c r="M42462"/>
    </row>
    <row r="42463" spans="13:13" x14ac:dyDescent="0.25">
      <c r="M42463"/>
    </row>
    <row r="42464" spans="13:13" x14ac:dyDescent="0.25">
      <c r="M42464"/>
    </row>
    <row r="42465" spans="13:13" x14ac:dyDescent="0.25">
      <c r="M42465"/>
    </row>
    <row r="42466" spans="13:13" x14ac:dyDescent="0.25">
      <c r="M42466"/>
    </row>
    <row r="42467" spans="13:13" x14ac:dyDescent="0.25">
      <c r="M42467"/>
    </row>
    <row r="42468" spans="13:13" x14ac:dyDescent="0.25">
      <c r="M42468"/>
    </row>
    <row r="42469" spans="13:13" x14ac:dyDescent="0.25">
      <c r="M42469"/>
    </row>
    <row r="42470" spans="13:13" x14ac:dyDescent="0.25">
      <c r="M42470"/>
    </row>
    <row r="42471" spans="13:13" x14ac:dyDescent="0.25">
      <c r="M42471"/>
    </row>
    <row r="42472" spans="13:13" x14ac:dyDescent="0.25">
      <c r="M42472"/>
    </row>
    <row r="42473" spans="13:13" x14ac:dyDescent="0.25">
      <c r="M42473"/>
    </row>
    <row r="42474" spans="13:13" x14ac:dyDescent="0.25">
      <c r="M42474"/>
    </row>
    <row r="42475" spans="13:13" x14ac:dyDescent="0.25">
      <c r="M42475"/>
    </row>
    <row r="42476" spans="13:13" x14ac:dyDescent="0.25">
      <c r="M42476"/>
    </row>
    <row r="42477" spans="13:13" x14ac:dyDescent="0.25">
      <c r="M42477"/>
    </row>
    <row r="42478" spans="13:13" x14ac:dyDescent="0.25">
      <c r="M42478"/>
    </row>
    <row r="42479" spans="13:13" x14ac:dyDescent="0.25">
      <c r="M42479"/>
    </row>
    <row r="42480" spans="13:13" x14ac:dyDescent="0.25">
      <c r="M42480"/>
    </row>
    <row r="42481" spans="13:13" x14ac:dyDescent="0.25">
      <c r="M42481"/>
    </row>
    <row r="42482" spans="13:13" x14ac:dyDescent="0.25">
      <c r="M42482"/>
    </row>
    <row r="42483" spans="13:13" x14ac:dyDescent="0.25">
      <c r="M42483"/>
    </row>
    <row r="42484" spans="13:13" x14ac:dyDescent="0.25">
      <c r="M42484"/>
    </row>
    <row r="42485" spans="13:13" x14ac:dyDescent="0.25">
      <c r="M42485"/>
    </row>
    <row r="42486" spans="13:13" x14ac:dyDescent="0.25">
      <c r="M42486"/>
    </row>
    <row r="42487" spans="13:13" x14ac:dyDescent="0.25">
      <c r="M42487"/>
    </row>
    <row r="42488" spans="13:13" x14ac:dyDescent="0.25">
      <c r="M42488"/>
    </row>
    <row r="42489" spans="13:13" x14ac:dyDescent="0.25">
      <c r="M42489"/>
    </row>
    <row r="42490" spans="13:13" x14ac:dyDescent="0.25">
      <c r="M42490"/>
    </row>
    <row r="42491" spans="13:13" x14ac:dyDescent="0.25">
      <c r="M42491"/>
    </row>
    <row r="42492" spans="13:13" x14ac:dyDescent="0.25">
      <c r="M42492"/>
    </row>
    <row r="42493" spans="13:13" x14ac:dyDescent="0.25">
      <c r="M42493"/>
    </row>
    <row r="42494" spans="13:13" x14ac:dyDescent="0.25">
      <c r="M42494"/>
    </row>
    <row r="42495" spans="13:13" x14ac:dyDescent="0.25">
      <c r="M42495"/>
    </row>
    <row r="42496" spans="13:13" x14ac:dyDescent="0.25">
      <c r="M42496"/>
    </row>
    <row r="42497" spans="13:13" x14ac:dyDescent="0.25">
      <c r="M42497"/>
    </row>
    <row r="42498" spans="13:13" x14ac:dyDescent="0.25">
      <c r="M42498"/>
    </row>
    <row r="42499" spans="13:13" x14ac:dyDescent="0.25">
      <c r="M42499"/>
    </row>
    <row r="42500" spans="13:13" x14ac:dyDescent="0.25">
      <c r="M42500"/>
    </row>
    <row r="42501" spans="13:13" x14ac:dyDescent="0.25">
      <c r="M42501"/>
    </row>
    <row r="42502" spans="13:13" x14ac:dyDescent="0.25">
      <c r="M42502"/>
    </row>
    <row r="42503" spans="13:13" x14ac:dyDescent="0.25">
      <c r="M42503"/>
    </row>
    <row r="42504" spans="13:13" x14ac:dyDescent="0.25">
      <c r="M42504"/>
    </row>
    <row r="42505" spans="13:13" x14ac:dyDescent="0.25">
      <c r="M42505"/>
    </row>
    <row r="42506" spans="13:13" x14ac:dyDescent="0.25">
      <c r="M42506"/>
    </row>
    <row r="42507" spans="13:13" x14ac:dyDescent="0.25">
      <c r="M42507"/>
    </row>
    <row r="42508" spans="13:13" x14ac:dyDescent="0.25">
      <c r="M42508"/>
    </row>
    <row r="42509" spans="13:13" x14ac:dyDescent="0.25">
      <c r="M42509"/>
    </row>
    <row r="42510" spans="13:13" x14ac:dyDescent="0.25">
      <c r="M42510"/>
    </row>
    <row r="42511" spans="13:13" x14ac:dyDescent="0.25">
      <c r="M42511"/>
    </row>
    <row r="42512" spans="13:13" x14ac:dyDescent="0.25">
      <c r="M42512"/>
    </row>
    <row r="42513" spans="13:13" x14ac:dyDescent="0.25">
      <c r="M42513"/>
    </row>
    <row r="42514" spans="13:13" x14ac:dyDescent="0.25">
      <c r="M42514"/>
    </row>
    <row r="42515" spans="13:13" x14ac:dyDescent="0.25">
      <c r="M42515"/>
    </row>
    <row r="42516" spans="13:13" x14ac:dyDescent="0.25">
      <c r="M42516"/>
    </row>
    <row r="42517" spans="13:13" x14ac:dyDescent="0.25">
      <c r="M42517"/>
    </row>
    <row r="42518" spans="13:13" x14ac:dyDescent="0.25">
      <c r="M42518"/>
    </row>
    <row r="42519" spans="13:13" x14ac:dyDescent="0.25">
      <c r="M42519"/>
    </row>
    <row r="42520" spans="13:13" x14ac:dyDescent="0.25">
      <c r="M42520"/>
    </row>
    <row r="42521" spans="13:13" x14ac:dyDescent="0.25">
      <c r="M42521"/>
    </row>
    <row r="42522" spans="13:13" x14ac:dyDescent="0.25">
      <c r="M42522"/>
    </row>
    <row r="42523" spans="13:13" x14ac:dyDescent="0.25">
      <c r="M42523"/>
    </row>
    <row r="42524" spans="13:13" x14ac:dyDescent="0.25">
      <c r="M42524"/>
    </row>
    <row r="42525" spans="13:13" x14ac:dyDescent="0.25">
      <c r="M42525"/>
    </row>
    <row r="42526" spans="13:13" x14ac:dyDescent="0.25">
      <c r="M42526"/>
    </row>
    <row r="42527" spans="13:13" x14ac:dyDescent="0.25">
      <c r="M42527"/>
    </row>
    <row r="42528" spans="13:13" x14ac:dyDescent="0.25">
      <c r="M42528"/>
    </row>
    <row r="42529" spans="13:13" x14ac:dyDescent="0.25">
      <c r="M42529"/>
    </row>
    <row r="42530" spans="13:13" x14ac:dyDescent="0.25">
      <c r="M42530"/>
    </row>
    <row r="42531" spans="13:13" x14ac:dyDescent="0.25">
      <c r="M42531"/>
    </row>
    <row r="42532" spans="13:13" x14ac:dyDescent="0.25">
      <c r="M42532"/>
    </row>
    <row r="42533" spans="13:13" x14ac:dyDescent="0.25">
      <c r="M42533"/>
    </row>
    <row r="42534" spans="13:13" x14ac:dyDescent="0.25">
      <c r="M42534"/>
    </row>
    <row r="42535" spans="13:13" x14ac:dyDescent="0.25">
      <c r="M42535"/>
    </row>
    <row r="42536" spans="13:13" x14ac:dyDescent="0.25">
      <c r="M42536"/>
    </row>
    <row r="42537" spans="13:13" x14ac:dyDescent="0.25">
      <c r="M42537"/>
    </row>
    <row r="42538" spans="13:13" x14ac:dyDescent="0.25">
      <c r="M42538"/>
    </row>
    <row r="42539" spans="13:13" x14ac:dyDescent="0.25">
      <c r="M42539"/>
    </row>
    <row r="42540" spans="13:13" x14ac:dyDescent="0.25">
      <c r="M42540"/>
    </row>
    <row r="42541" spans="13:13" x14ac:dyDescent="0.25">
      <c r="M42541"/>
    </row>
    <row r="42542" spans="13:13" x14ac:dyDescent="0.25">
      <c r="M42542"/>
    </row>
    <row r="42543" spans="13:13" x14ac:dyDescent="0.25">
      <c r="M42543"/>
    </row>
    <row r="42544" spans="13:13" x14ac:dyDescent="0.25">
      <c r="M42544"/>
    </row>
    <row r="42545" spans="13:13" x14ac:dyDescent="0.25">
      <c r="M42545"/>
    </row>
    <row r="42546" spans="13:13" x14ac:dyDescent="0.25">
      <c r="M42546"/>
    </row>
    <row r="42547" spans="13:13" x14ac:dyDescent="0.25">
      <c r="M42547"/>
    </row>
    <row r="42548" spans="13:13" x14ac:dyDescent="0.25">
      <c r="M42548"/>
    </row>
    <row r="42549" spans="13:13" x14ac:dyDescent="0.25">
      <c r="M42549"/>
    </row>
    <row r="42550" spans="13:13" x14ac:dyDescent="0.25">
      <c r="M42550"/>
    </row>
    <row r="42551" spans="13:13" x14ac:dyDescent="0.25">
      <c r="M42551"/>
    </row>
    <row r="42552" spans="13:13" x14ac:dyDescent="0.25">
      <c r="M42552"/>
    </row>
    <row r="42553" spans="13:13" x14ac:dyDescent="0.25">
      <c r="M42553"/>
    </row>
    <row r="42554" spans="13:13" x14ac:dyDescent="0.25">
      <c r="M42554"/>
    </row>
    <row r="42555" spans="13:13" x14ac:dyDescent="0.25">
      <c r="M42555"/>
    </row>
    <row r="42556" spans="13:13" x14ac:dyDescent="0.25">
      <c r="M42556"/>
    </row>
    <row r="42557" spans="13:13" x14ac:dyDescent="0.25">
      <c r="M42557"/>
    </row>
    <row r="42558" spans="13:13" x14ac:dyDescent="0.25">
      <c r="M42558"/>
    </row>
    <row r="42559" spans="13:13" x14ac:dyDescent="0.25">
      <c r="M42559"/>
    </row>
    <row r="42560" spans="13:13" x14ac:dyDescent="0.25">
      <c r="M42560"/>
    </row>
    <row r="42561" spans="13:13" x14ac:dyDescent="0.25">
      <c r="M42561"/>
    </row>
    <row r="42562" spans="13:13" x14ac:dyDescent="0.25">
      <c r="M42562"/>
    </row>
    <row r="42563" spans="13:13" x14ac:dyDescent="0.25">
      <c r="M42563"/>
    </row>
    <row r="42564" spans="13:13" x14ac:dyDescent="0.25">
      <c r="M42564"/>
    </row>
    <row r="42565" spans="13:13" x14ac:dyDescent="0.25">
      <c r="M42565"/>
    </row>
    <row r="42566" spans="13:13" x14ac:dyDescent="0.25">
      <c r="M42566"/>
    </row>
    <row r="42567" spans="13:13" x14ac:dyDescent="0.25">
      <c r="M42567"/>
    </row>
    <row r="42568" spans="13:13" x14ac:dyDescent="0.25">
      <c r="M42568"/>
    </row>
    <row r="42569" spans="13:13" x14ac:dyDescent="0.25">
      <c r="M42569"/>
    </row>
    <row r="42570" spans="13:13" x14ac:dyDescent="0.25">
      <c r="M42570"/>
    </row>
    <row r="42571" spans="13:13" x14ac:dyDescent="0.25">
      <c r="M42571"/>
    </row>
    <row r="42572" spans="13:13" x14ac:dyDescent="0.25">
      <c r="M42572"/>
    </row>
    <row r="42573" spans="13:13" x14ac:dyDescent="0.25">
      <c r="M42573"/>
    </row>
    <row r="42574" spans="13:13" x14ac:dyDescent="0.25">
      <c r="M42574"/>
    </row>
    <row r="42575" spans="13:13" x14ac:dyDescent="0.25">
      <c r="M42575"/>
    </row>
    <row r="42576" spans="13:13" x14ac:dyDescent="0.25">
      <c r="M42576"/>
    </row>
    <row r="42577" spans="13:13" x14ac:dyDescent="0.25">
      <c r="M42577"/>
    </row>
    <row r="42578" spans="13:13" x14ac:dyDescent="0.25">
      <c r="M42578"/>
    </row>
    <row r="42579" spans="13:13" x14ac:dyDescent="0.25">
      <c r="M42579"/>
    </row>
    <row r="42580" spans="13:13" x14ac:dyDescent="0.25">
      <c r="M42580"/>
    </row>
    <row r="42581" spans="13:13" x14ac:dyDescent="0.25">
      <c r="M42581"/>
    </row>
    <row r="42582" spans="13:13" x14ac:dyDescent="0.25">
      <c r="M42582"/>
    </row>
    <row r="42583" spans="13:13" x14ac:dyDescent="0.25">
      <c r="M42583"/>
    </row>
    <row r="42584" spans="13:13" x14ac:dyDescent="0.25">
      <c r="M42584"/>
    </row>
    <row r="42585" spans="13:13" x14ac:dyDescent="0.25">
      <c r="M42585"/>
    </row>
    <row r="42586" spans="13:13" x14ac:dyDescent="0.25">
      <c r="M42586"/>
    </row>
    <row r="42587" spans="13:13" x14ac:dyDescent="0.25">
      <c r="M42587"/>
    </row>
    <row r="42588" spans="13:13" x14ac:dyDescent="0.25">
      <c r="M42588"/>
    </row>
    <row r="42589" spans="13:13" x14ac:dyDescent="0.25">
      <c r="M42589"/>
    </row>
    <row r="42590" spans="13:13" x14ac:dyDescent="0.25">
      <c r="M42590"/>
    </row>
    <row r="42591" spans="13:13" x14ac:dyDescent="0.25">
      <c r="M42591"/>
    </row>
    <row r="42592" spans="13:13" x14ac:dyDescent="0.25">
      <c r="M42592"/>
    </row>
    <row r="42593" spans="13:13" x14ac:dyDescent="0.25">
      <c r="M42593"/>
    </row>
    <row r="42594" spans="13:13" x14ac:dyDescent="0.25">
      <c r="M42594"/>
    </row>
    <row r="42595" spans="13:13" x14ac:dyDescent="0.25">
      <c r="M42595"/>
    </row>
    <row r="42596" spans="13:13" x14ac:dyDescent="0.25">
      <c r="M42596"/>
    </row>
    <row r="42597" spans="13:13" x14ac:dyDescent="0.25">
      <c r="M42597"/>
    </row>
    <row r="42598" spans="13:13" x14ac:dyDescent="0.25">
      <c r="M42598"/>
    </row>
    <row r="42599" spans="13:13" x14ac:dyDescent="0.25">
      <c r="M42599"/>
    </row>
    <row r="42600" spans="13:13" x14ac:dyDescent="0.25">
      <c r="M42600"/>
    </row>
    <row r="42601" spans="13:13" x14ac:dyDescent="0.25">
      <c r="M42601"/>
    </row>
    <row r="42602" spans="13:13" x14ac:dyDescent="0.25">
      <c r="M42602"/>
    </row>
    <row r="42603" spans="13:13" x14ac:dyDescent="0.25">
      <c r="M42603"/>
    </row>
    <row r="42604" spans="13:13" x14ac:dyDescent="0.25">
      <c r="M42604"/>
    </row>
    <row r="42605" spans="13:13" x14ac:dyDescent="0.25">
      <c r="M42605"/>
    </row>
    <row r="42606" spans="13:13" x14ac:dyDescent="0.25">
      <c r="M42606"/>
    </row>
    <row r="42607" spans="13:13" x14ac:dyDescent="0.25">
      <c r="M42607"/>
    </row>
    <row r="42608" spans="13:13" x14ac:dyDescent="0.25">
      <c r="M42608"/>
    </row>
    <row r="42609" spans="13:13" x14ac:dyDescent="0.25">
      <c r="M42609"/>
    </row>
    <row r="42610" spans="13:13" x14ac:dyDescent="0.25">
      <c r="M42610"/>
    </row>
    <row r="42611" spans="13:13" x14ac:dyDescent="0.25">
      <c r="M42611"/>
    </row>
    <row r="42612" spans="13:13" x14ac:dyDescent="0.25">
      <c r="M42612"/>
    </row>
    <row r="42613" spans="13:13" x14ac:dyDescent="0.25">
      <c r="M42613"/>
    </row>
    <row r="42614" spans="13:13" x14ac:dyDescent="0.25">
      <c r="M42614"/>
    </row>
    <row r="42615" spans="13:13" x14ac:dyDescent="0.25">
      <c r="M42615"/>
    </row>
    <row r="42616" spans="13:13" x14ac:dyDescent="0.25">
      <c r="M42616"/>
    </row>
    <row r="42617" spans="13:13" x14ac:dyDescent="0.25">
      <c r="M42617"/>
    </row>
    <row r="42618" spans="13:13" x14ac:dyDescent="0.25">
      <c r="M42618"/>
    </row>
    <row r="42619" spans="13:13" x14ac:dyDescent="0.25">
      <c r="M42619"/>
    </row>
    <row r="42620" spans="13:13" x14ac:dyDescent="0.25">
      <c r="M42620"/>
    </row>
    <row r="42621" spans="13:13" x14ac:dyDescent="0.25">
      <c r="M42621"/>
    </row>
    <row r="42622" spans="13:13" x14ac:dyDescent="0.25">
      <c r="M42622"/>
    </row>
    <row r="42623" spans="13:13" x14ac:dyDescent="0.25">
      <c r="M42623"/>
    </row>
    <row r="42624" spans="13:13" x14ac:dyDescent="0.25">
      <c r="M42624"/>
    </row>
    <row r="42625" spans="13:13" x14ac:dyDescent="0.25">
      <c r="M42625"/>
    </row>
    <row r="42626" spans="13:13" x14ac:dyDescent="0.25">
      <c r="M42626"/>
    </row>
    <row r="42627" spans="13:13" x14ac:dyDescent="0.25">
      <c r="M42627"/>
    </row>
    <row r="42628" spans="13:13" x14ac:dyDescent="0.25">
      <c r="M42628"/>
    </row>
    <row r="42629" spans="13:13" x14ac:dyDescent="0.25">
      <c r="M42629"/>
    </row>
    <row r="42630" spans="13:13" x14ac:dyDescent="0.25">
      <c r="M42630"/>
    </row>
    <row r="42631" spans="13:13" x14ac:dyDescent="0.25">
      <c r="M42631"/>
    </row>
    <row r="42632" spans="13:13" x14ac:dyDescent="0.25">
      <c r="M42632"/>
    </row>
    <row r="42633" spans="13:13" x14ac:dyDescent="0.25">
      <c r="M42633"/>
    </row>
    <row r="42634" spans="13:13" x14ac:dyDescent="0.25">
      <c r="M42634"/>
    </row>
    <row r="42635" spans="13:13" x14ac:dyDescent="0.25">
      <c r="M42635"/>
    </row>
    <row r="42636" spans="13:13" x14ac:dyDescent="0.25">
      <c r="M42636"/>
    </row>
    <row r="42637" spans="13:13" x14ac:dyDescent="0.25">
      <c r="M42637"/>
    </row>
    <row r="42638" spans="13:13" x14ac:dyDescent="0.25">
      <c r="M42638"/>
    </row>
    <row r="42639" spans="13:13" x14ac:dyDescent="0.25">
      <c r="M42639"/>
    </row>
    <row r="42640" spans="13:13" x14ac:dyDescent="0.25">
      <c r="M42640"/>
    </row>
    <row r="42641" spans="13:13" x14ac:dyDescent="0.25">
      <c r="M42641"/>
    </row>
    <row r="42642" spans="13:13" x14ac:dyDescent="0.25">
      <c r="M42642"/>
    </row>
    <row r="42643" spans="13:13" x14ac:dyDescent="0.25">
      <c r="M42643"/>
    </row>
    <row r="42644" spans="13:13" x14ac:dyDescent="0.25">
      <c r="M42644"/>
    </row>
    <row r="42645" spans="13:13" x14ac:dyDescent="0.25">
      <c r="M42645"/>
    </row>
    <row r="42646" spans="13:13" x14ac:dyDescent="0.25">
      <c r="M42646"/>
    </row>
    <row r="42647" spans="13:13" x14ac:dyDescent="0.25">
      <c r="M42647"/>
    </row>
    <row r="42648" spans="13:13" x14ac:dyDescent="0.25">
      <c r="M42648"/>
    </row>
    <row r="42649" spans="13:13" x14ac:dyDescent="0.25">
      <c r="M42649"/>
    </row>
    <row r="42650" spans="13:13" x14ac:dyDescent="0.25">
      <c r="M42650"/>
    </row>
    <row r="42651" spans="13:13" x14ac:dyDescent="0.25">
      <c r="M42651"/>
    </row>
    <row r="42652" spans="13:13" x14ac:dyDescent="0.25">
      <c r="M42652"/>
    </row>
    <row r="42653" spans="13:13" x14ac:dyDescent="0.25">
      <c r="M42653"/>
    </row>
    <row r="42654" spans="13:13" x14ac:dyDescent="0.25">
      <c r="M42654"/>
    </row>
    <row r="42655" spans="13:13" x14ac:dyDescent="0.25">
      <c r="M42655"/>
    </row>
    <row r="42656" spans="13:13" x14ac:dyDescent="0.25">
      <c r="M42656"/>
    </row>
    <row r="42657" spans="13:13" x14ac:dyDescent="0.25">
      <c r="M42657"/>
    </row>
    <row r="42658" spans="13:13" x14ac:dyDescent="0.25">
      <c r="M42658"/>
    </row>
    <row r="42659" spans="13:13" x14ac:dyDescent="0.25">
      <c r="M42659"/>
    </row>
    <row r="42660" spans="13:13" x14ac:dyDescent="0.25">
      <c r="M42660"/>
    </row>
    <row r="42661" spans="13:13" x14ac:dyDescent="0.25">
      <c r="M42661"/>
    </row>
    <row r="42662" spans="13:13" x14ac:dyDescent="0.25">
      <c r="M42662"/>
    </row>
    <row r="42663" spans="13:13" x14ac:dyDescent="0.25">
      <c r="M42663"/>
    </row>
    <row r="42664" spans="13:13" x14ac:dyDescent="0.25">
      <c r="M42664"/>
    </row>
    <row r="42665" spans="13:13" x14ac:dyDescent="0.25">
      <c r="M42665"/>
    </row>
    <row r="42666" spans="13:13" x14ac:dyDescent="0.25">
      <c r="M42666"/>
    </row>
    <row r="42667" spans="13:13" x14ac:dyDescent="0.25">
      <c r="M42667"/>
    </row>
    <row r="42668" spans="13:13" x14ac:dyDescent="0.25">
      <c r="M42668"/>
    </row>
    <row r="42669" spans="13:13" x14ac:dyDescent="0.25">
      <c r="M42669"/>
    </row>
    <row r="42670" spans="13:13" x14ac:dyDescent="0.25">
      <c r="M42670"/>
    </row>
    <row r="42671" spans="13:13" x14ac:dyDescent="0.25">
      <c r="M42671"/>
    </row>
    <row r="42672" spans="13:13" x14ac:dyDescent="0.25">
      <c r="M42672"/>
    </row>
    <row r="42673" spans="13:13" x14ac:dyDescent="0.25">
      <c r="M42673"/>
    </row>
    <row r="42674" spans="13:13" x14ac:dyDescent="0.25">
      <c r="M42674"/>
    </row>
    <row r="42675" spans="13:13" x14ac:dyDescent="0.25">
      <c r="M42675"/>
    </row>
    <row r="42676" spans="13:13" x14ac:dyDescent="0.25">
      <c r="M42676"/>
    </row>
    <row r="42677" spans="13:13" x14ac:dyDescent="0.25">
      <c r="M42677"/>
    </row>
    <row r="42678" spans="13:13" x14ac:dyDescent="0.25">
      <c r="M42678"/>
    </row>
    <row r="42679" spans="13:13" x14ac:dyDescent="0.25">
      <c r="M42679"/>
    </row>
    <row r="42680" spans="13:13" x14ac:dyDescent="0.25">
      <c r="M42680"/>
    </row>
    <row r="42681" spans="13:13" x14ac:dyDescent="0.25">
      <c r="M42681"/>
    </row>
    <row r="42682" spans="13:13" x14ac:dyDescent="0.25">
      <c r="M42682"/>
    </row>
    <row r="42683" spans="13:13" x14ac:dyDescent="0.25">
      <c r="M42683"/>
    </row>
    <row r="42684" spans="13:13" x14ac:dyDescent="0.25">
      <c r="M42684"/>
    </row>
    <row r="42685" spans="13:13" x14ac:dyDescent="0.25">
      <c r="M42685"/>
    </row>
    <row r="42686" spans="13:13" x14ac:dyDescent="0.25">
      <c r="M42686"/>
    </row>
    <row r="42687" spans="13:13" x14ac:dyDescent="0.25">
      <c r="M42687"/>
    </row>
    <row r="42688" spans="13:13" x14ac:dyDescent="0.25">
      <c r="M42688"/>
    </row>
    <row r="42689" spans="13:13" x14ac:dyDescent="0.25">
      <c r="M42689"/>
    </row>
    <row r="42690" spans="13:13" x14ac:dyDescent="0.25">
      <c r="M42690"/>
    </row>
    <row r="42691" spans="13:13" x14ac:dyDescent="0.25">
      <c r="M42691"/>
    </row>
    <row r="42692" spans="13:13" x14ac:dyDescent="0.25">
      <c r="M42692"/>
    </row>
    <row r="42693" spans="13:13" x14ac:dyDescent="0.25">
      <c r="M42693"/>
    </row>
    <row r="42694" spans="13:13" x14ac:dyDescent="0.25">
      <c r="M42694"/>
    </row>
    <row r="42695" spans="13:13" x14ac:dyDescent="0.25">
      <c r="M42695"/>
    </row>
    <row r="42696" spans="13:13" x14ac:dyDescent="0.25">
      <c r="M42696"/>
    </row>
    <row r="42697" spans="13:13" x14ac:dyDescent="0.25">
      <c r="M42697"/>
    </row>
    <row r="42698" spans="13:13" x14ac:dyDescent="0.25">
      <c r="M42698"/>
    </row>
    <row r="42699" spans="13:13" x14ac:dyDescent="0.25">
      <c r="M42699"/>
    </row>
    <row r="42700" spans="13:13" x14ac:dyDescent="0.25">
      <c r="M42700"/>
    </row>
    <row r="42701" spans="13:13" x14ac:dyDescent="0.25">
      <c r="M42701"/>
    </row>
    <row r="42702" spans="13:13" x14ac:dyDescent="0.25">
      <c r="M42702"/>
    </row>
    <row r="42703" spans="13:13" x14ac:dyDescent="0.25">
      <c r="M42703"/>
    </row>
    <row r="42704" spans="13:13" x14ac:dyDescent="0.25">
      <c r="M42704"/>
    </row>
    <row r="42705" spans="13:13" x14ac:dyDescent="0.25">
      <c r="M42705"/>
    </row>
    <row r="42706" spans="13:13" x14ac:dyDescent="0.25">
      <c r="M42706"/>
    </row>
    <row r="42707" spans="13:13" x14ac:dyDescent="0.25">
      <c r="M42707"/>
    </row>
    <row r="42708" spans="13:13" x14ac:dyDescent="0.25">
      <c r="M42708"/>
    </row>
    <row r="42709" spans="13:13" x14ac:dyDescent="0.25">
      <c r="M42709"/>
    </row>
    <row r="42710" spans="13:13" x14ac:dyDescent="0.25">
      <c r="M42710"/>
    </row>
    <row r="42711" spans="13:13" x14ac:dyDescent="0.25">
      <c r="M42711"/>
    </row>
    <row r="42712" spans="13:13" x14ac:dyDescent="0.25">
      <c r="M42712"/>
    </row>
    <row r="42713" spans="13:13" x14ac:dyDescent="0.25">
      <c r="M42713"/>
    </row>
    <row r="42714" spans="13:13" x14ac:dyDescent="0.25">
      <c r="M42714"/>
    </row>
    <row r="42715" spans="13:13" x14ac:dyDescent="0.25">
      <c r="M42715"/>
    </row>
    <row r="42716" spans="13:13" x14ac:dyDescent="0.25">
      <c r="M42716"/>
    </row>
    <row r="42717" spans="13:13" x14ac:dyDescent="0.25">
      <c r="M42717"/>
    </row>
    <row r="42718" spans="13:13" x14ac:dyDescent="0.25">
      <c r="M42718"/>
    </row>
    <row r="42719" spans="13:13" x14ac:dyDescent="0.25">
      <c r="M42719"/>
    </row>
    <row r="42720" spans="13:13" x14ac:dyDescent="0.25">
      <c r="M42720"/>
    </row>
    <row r="42721" spans="13:13" x14ac:dyDescent="0.25">
      <c r="M42721"/>
    </row>
    <row r="42722" spans="13:13" x14ac:dyDescent="0.25">
      <c r="M42722"/>
    </row>
    <row r="42723" spans="13:13" x14ac:dyDescent="0.25">
      <c r="M42723"/>
    </row>
    <row r="42724" spans="13:13" x14ac:dyDescent="0.25">
      <c r="M42724"/>
    </row>
    <row r="42725" spans="13:13" x14ac:dyDescent="0.25">
      <c r="M42725"/>
    </row>
    <row r="42726" spans="13:13" x14ac:dyDescent="0.25">
      <c r="M42726"/>
    </row>
    <row r="42727" spans="13:13" x14ac:dyDescent="0.25">
      <c r="M42727"/>
    </row>
    <row r="42728" spans="13:13" x14ac:dyDescent="0.25">
      <c r="M42728"/>
    </row>
    <row r="42729" spans="13:13" x14ac:dyDescent="0.25">
      <c r="M42729"/>
    </row>
    <row r="42730" spans="13:13" x14ac:dyDescent="0.25">
      <c r="M42730"/>
    </row>
    <row r="42731" spans="13:13" x14ac:dyDescent="0.25">
      <c r="M42731"/>
    </row>
    <row r="42732" spans="13:13" x14ac:dyDescent="0.25">
      <c r="M42732"/>
    </row>
    <row r="42733" spans="13:13" x14ac:dyDescent="0.25">
      <c r="M42733"/>
    </row>
    <row r="42734" spans="13:13" x14ac:dyDescent="0.25">
      <c r="M42734"/>
    </row>
    <row r="42735" spans="13:13" x14ac:dyDescent="0.25">
      <c r="M42735"/>
    </row>
    <row r="42736" spans="13:13" x14ac:dyDescent="0.25">
      <c r="M42736"/>
    </row>
    <row r="42737" spans="13:13" x14ac:dyDescent="0.25">
      <c r="M42737"/>
    </row>
    <row r="42738" spans="13:13" x14ac:dyDescent="0.25">
      <c r="M42738"/>
    </row>
    <row r="42739" spans="13:13" x14ac:dyDescent="0.25">
      <c r="M42739"/>
    </row>
    <row r="42740" spans="13:13" x14ac:dyDescent="0.25">
      <c r="M42740"/>
    </row>
    <row r="42741" spans="13:13" x14ac:dyDescent="0.25">
      <c r="M42741"/>
    </row>
    <row r="42742" spans="13:13" x14ac:dyDescent="0.25">
      <c r="M42742"/>
    </row>
    <row r="42743" spans="13:13" x14ac:dyDescent="0.25">
      <c r="M42743"/>
    </row>
    <row r="42744" spans="13:13" x14ac:dyDescent="0.25">
      <c r="M42744"/>
    </row>
    <row r="42745" spans="13:13" x14ac:dyDescent="0.25">
      <c r="M42745"/>
    </row>
    <row r="42746" spans="13:13" x14ac:dyDescent="0.25">
      <c r="M42746"/>
    </row>
    <row r="42747" spans="13:13" x14ac:dyDescent="0.25">
      <c r="M42747"/>
    </row>
    <row r="42748" spans="13:13" x14ac:dyDescent="0.25">
      <c r="M42748"/>
    </row>
    <row r="42749" spans="13:13" x14ac:dyDescent="0.25">
      <c r="M42749"/>
    </row>
    <row r="42750" spans="13:13" x14ac:dyDescent="0.25">
      <c r="M42750"/>
    </row>
    <row r="42751" spans="13:13" x14ac:dyDescent="0.25">
      <c r="M42751"/>
    </row>
    <row r="42752" spans="13:13" x14ac:dyDescent="0.25">
      <c r="M42752"/>
    </row>
    <row r="42753" spans="13:13" x14ac:dyDescent="0.25">
      <c r="M42753"/>
    </row>
    <row r="42754" spans="13:13" x14ac:dyDescent="0.25">
      <c r="M42754"/>
    </row>
    <row r="42755" spans="13:13" x14ac:dyDescent="0.25">
      <c r="M42755"/>
    </row>
    <row r="42756" spans="13:13" x14ac:dyDescent="0.25">
      <c r="M42756"/>
    </row>
    <row r="42757" spans="13:13" x14ac:dyDescent="0.25">
      <c r="M42757"/>
    </row>
    <row r="42758" spans="13:13" x14ac:dyDescent="0.25">
      <c r="M42758"/>
    </row>
    <row r="42759" spans="13:13" x14ac:dyDescent="0.25">
      <c r="M42759"/>
    </row>
    <row r="42760" spans="13:13" x14ac:dyDescent="0.25">
      <c r="M42760"/>
    </row>
    <row r="42761" spans="13:13" x14ac:dyDescent="0.25">
      <c r="M42761"/>
    </row>
    <row r="42762" spans="13:13" x14ac:dyDescent="0.25">
      <c r="M42762"/>
    </row>
    <row r="42763" spans="13:13" x14ac:dyDescent="0.25">
      <c r="M42763"/>
    </row>
    <row r="42764" spans="13:13" x14ac:dyDescent="0.25">
      <c r="M42764"/>
    </row>
    <row r="42765" spans="13:13" x14ac:dyDescent="0.25">
      <c r="M42765"/>
    </row>
    <row r="42766" spans="13:13" x14ac:dyDescent="0.25">
      <c r="M42766"/>
    </row>
    <row r="42767" spans="13:13" x14ac:dyDescent="0.25">
      <c r="M42767"/>
    </row>
    <row r="42768" spans="13:13" x14ac:dyDescent="0.25">
      <c r="M42768"/>
    </row>
    <row r="42769" spans="13:13" x14ac:dyDescent="0.25">
      <c r="M42769"/>
    </row>
    <row r="42770" spans="13:13" x14ac:dyDescent="0.25">
      <c r="M42770"/>
    </row>
    <row r="42771" spans="13:13" x14ac:dyDescent="0.25">
      <c r="M42771"/>
    </row>
    <row r="42772" spans="13:13" x14ac:dyDescent="0.25">
      <c r="M42772"/>
    </row>
    <row r="42773" spans="13:13" x14ac:dyDescent="0.25">
      <c r="M42773"/>
    </row>
    <row r="42774" spans="13:13" x14ac:dyDescent="0.25">
      <c r="M42774"/>
    </row>
    <row r="42775" spans="13:13" x14ac:dyDescent="0.25">
      <c r="M42775"/>
    </row>
    <row r="42776" spans="13:13" x14ac:dyDescent="0.25">
      <c r="M42776"/>
    </row>
    <row r="42777" spans="13:13" x14ac:dyDescent="0.25">
      <c r="M42777"/>
    </row>
    <row r="42778" spans="13:13" x14ac:dyDescent="0.25">
      <c r="M42778"/>
    </row>
    <row r="42779" spans="13:13" x14ac:dyDescent="0.25">
      <c r="M42779"/>
    </row>
    <row r="42780" spans="13:13" x14ac:dyDescent="0.25">
      <c r="M42780"/>
    </row>
    <row r="42781" spans="13:13" x14ac:dyDescent="0.25">
      <c r="M42781"/>
    </row>
    <row r="42782" spans="13:13" x14ac:dyDescent="0.25">
      <c r="M42782"/>
    </row>
    <row r="42783" spans="13:13" x14ac:dyDescent="0.25">
      <c r="M42783"/>
    </row>
    <row r="42784" spans="13:13" x14ac:dyDescent="0.25">
      <c r="M42784"/>
    </row>
    <row r="42785" spans="13:13" x14ac:dyDescent="0.25">
      <c r="M42785"/>
    </row>
    <row r="42786" spans="13:13" x14ac:dyDescent="0.25">
      <c r="M42786"/>
    </row>
    <row r="42787" spans="13:13" x14ac:dyDescent="0.25">
      <c r="M42787"/>
    </row>
    <row r="42788" spans="13:13" x14ac:dyDescent="0.25">
      <c r="M42788"/>
    </row>
    <row r="42789" spans="13:13" x14ac:dyDescent="0.25">
      <c r="M42789"/>
    </row>
    <row r="42790" spans="13:13" x14ac:dyDescent="0.25">
      <c r="M42790"/>
    </row>
    <row r="42791" spans="13:13" x14ac:dyDescent="0.25">
      <c r="M42791"/>
    </row>
    <row r="42792" spans="13:13" x14ac:dyDescent="0.25">
      <c r="M42792"/>
    </row>
    <row r="42793" spans="13:13" x14ac:dyDescent="0.25">
      <c r="M42793"/>
    </row>
    <row r="42794" spans="13:13" x14ac:dyDescent="0.25">
      <c r="M42794"/>
    </row>
    <row r="42795" spans="13:13" x14ac:dyDescent="0.25">
      <c r="M42795"/>
    </row>
    <row r="42796" spans="13:13" x14ac:dyDescent="0.25">
      <c r="M42796"/>
    </row>
    <row r="42797" spans="13:13" x14ac:dyDescent="0.25">
      <c r="M42797"/>
    </row>
    <row r="42798" spans="13:13" x14ac:dyDescent="0.25">
      <c r="M42798"/>
    </row>
    <row r="42799" spans="13:13" x14ac:dyDescent="0.25">
      <c r="M42799"/>
    </row>
    <row r="42800" spans="13:13" x14ac:dyDescent="0.25">
      <c r="M42800"/>
    </row>
    <row r="42801" spans="13:13" x14ac:dyDescent="0.25">
      <c r="M42801"/>
    </row>
    <row r="42802" spans="13:13" x14ac:dyDescent="0.25">
      <c r="M42802"/>
    </row>
    <row r="42803" spans="13:13" x14ac:dyDescent="0.25">
      <c r="M42803"/>
    </row>
    <row r="42804" spans="13:13" x14ac:dyDescent="0.25">
      <c r="M42804"/>
    </row>
    <row r="42805" spans="13:13" x14ac:dyDescent="0.25">
      <c r="M42805"/>
    </row>
    <row r="42806" spans="13:13" x14ac:dyDescent="0.25">
      <c r="M42806"/>
    </row>
    <row r="42807" spans="13:13" x14ac:dyDescent="0.25">
      <c r="M42807"/>
    </row>
    <row r="42808" spans="13:13" x14ac:dyDescent="0.25">
      <c r="M42808"/>
    </row>
    <row r="42809" spans="13:13" x14ac:dyDescent="0.25">
      <c r="M42809"/>
    </row>
    <row r="42810" spans="13:13" x14ac:dyDescent="0.25">
      <c r="M42810"/>
    </row>
    <row r="42811" spans="13:13" x14ac:dyDescent="0.25">
      <c r="M42811"/>
    </row>
    <row r="42812" spans="13:13" x14ac:dyDescent="0.25">
      <c r="M42812"/>
    </row>
    <row r="42813" spans="13:13" x14ac:dyDescent="0.25">
      <c r="M42813"/>
    </row>
    <row r="42814" spans="13:13" x14ac:dyDescent="0.25">
      <c r="M42814"/>
    </row>
    <row r="42815" spans="13:13" x14ac:dyDescent="0.25">
      <c r="M42815"/>
    </row>
    <row r="42816" spans="13:13" x14ac:dyDescent="0.25">
      <c r="M42816"/>
    </row>
    <row r="42817" spans="13:13" x14ac:dyDescent="0.25">
      <c r="M42817"/>
    </row>
    <row r="42818" spans="13:13" x14ac:dyDescent="0.25">
      <c r="M42818"/>
    </row>
    <row r="42819" spans="13:13" x14ac:dyDescent="0.25">
      <c r="M42819"/>
    </row>
    <row r="42820" spans="13:13" x14ac:dyDescent="0.25">
      <c r="M42820"/>
    </row>
    <row r="42821" spans="13:13" x14ac:dyDescent="0.25">
      <c r="M42821"/>
    </row>
    <row r="42822" spans="13:13" x14ac:dyDescent="0.25">
      <c r="M42822"/>
    </row>
    <row r="42823" spans="13:13" x14ac:dyDescent="0.25">
      <c r="M42823"/>
    </row>
    <row r="42824" spans="13:13" x14ac:dyDescent="0.25">
      <c r="M42824"/>
    </row>
    <row r="42825" spans="13:13" x14ac:dyDescent="0.25">
      <c r="M42825"/>
    </row>
    <row r="42826" spans="13:13" x14ac:dyDescent="0.25">
      <c r="M42826"/>
    </row>
    <row r="42827" spans="13:13" x14ac:dyDescent="0.25">
      <c r="M42827"/>
    </row>
    <row r="42828" spans="13:13" x14ac:dyDescent="0.25">
      <c r="M42828"/>
    </row>
    <row r="42829" spans="13:13" x14ac:dyDescent="0.25">
      <c r="M42829"/>
    </row>
    <row r="42830" spans="13:13" x14ac:dyDescent="0.25">
      <c r="M42830"/>
    </row>
    <row r="42831" spans="13:13" x14ac:dyDescent="0.25">
      <c r="M42831"/>
    </row>
    <row r="42832" spans="13:13" x14ac:dyDescent="0.25">
      <c r="M42832"/>
    </row>
    <row r="42833" spans="13:13" x14ac:dyDescent="0.25">
      <c r="M42833"/>
    </row>
    <row r="42834" spans="13:13" x14ac:dyDescent="0.25">
      <c r="M42834"/>
    </row>
    <row r="42835" spans="13:13" x14ac:dyDescent="0.25">
      <c r="M42835"/>
    </row>
    <row r="42836" spans="13:13" x14ac:dyDescent="0.25">
      <c r="M42836"/>
    </row>
    <row r="42837" spans="13:13" x14ac:dyDescent="0.25">
      <c r="M42837"/>
    </row>
    <row r="42838" spans="13:13" x14ac:dyDescent="0.25">
      <c r="M42838"/>
    </row>
    <row r="42839" spans="13:13" x14ac:dyDescent="0.25">
      <c r="M42839"/>
    </row>
    <row r="42840" spans="13:13" x14ac:dyDescent="0.25">
      <c r="M42840"/>
    </row>
    <row r="42841" spans="13:13" x14ac:dyDescent="0.25">
      <c r="M42841"/>
    </row>
    <row r="42842" spans="13:13" x14ac:dyDescent="0.25">
      <c r="M42842"/>
    </row>
    <row r="42843" spans="13:13" x14ac:dyDescent="0.25">
      <c r="M42843"/>
    </row>
    <row r="42844" spans="13:13" x14ac:dyDescent="0.25">
      <c r="M42844"/>
    </row>
    <row r="42845" spans="13:13" x14ac:dyDescent="0.25">
      <c r="M42845"/>
    </row>
    <row r="42846" spans="13:13" x14ac:dyDescent="0.25">
      <c r="M42846"/>
    </row>
    <row r="42847" spans="13:13" x14ac:dyDescent="0.25">
      <c r="M42847"/>
    </row>
    <row r="42848" spans="13:13" x14ac:dyDescent="0.25">
      <c r="M42848"/>
    </row>
    <row r="42849" spans="13:13" x14ac:dyDescent="0.25">
      <c r="M42849"/>
    </row>
    <row r="42850" spans="13:13" x14ac:dyDescent="0.25">
      <c r="M42850"/>
    </row>
    <row r="42851" spans="13:13" x14ac:dyDescent="0.25">
      <c r="M42851"/>
    </row>
    <row r="42852" spans="13:13" x14ac:dyDescent="0.25">
      <c r="M42852"/>
    </row>
    <row r="42853" spans="13:13" x14ac:dyDescent="0.25">
      <c r="M42853"/>
    </row>
    <row r="42854" spans="13:13" x14ac:dyDescent="0.25">
      <c r="M42854"/>
    </row>
    <row r="42855" spans="13:13" x14ac:dyDescent="0.25">
      <c r="M42855"/>
    </row>
    <row r="42856" spans="13:13" x14ac:dyDescent="0.25">
      <c r="M42856"/>
    </row>
    <row r="42857" spans="13:13" x14ac:dyDescent="0.25">
      <c r="M42857"/>
    </row>
    <row r="42858" spans="13:13" x14ac:dyDescent="0.25">
      <c r="M42858"/>
    </row>
    <row r="42859" spans="13:13" x14ac:dyDescent="0.25">
      <c r="M42859"/>
    </row>
    <row r="42860" spans="13:13" x14ac:dyDescent="0.25">
      <c r="M42860"/>
    </row>
    <row r="42861" spans="13:13" x14ac:dyDescent="0.25">
      <c r="M42861"/>
    </row>
    <row r="42862" spans="13:13" x14ac:dyDescent="0.25">
      <c r="M42862"/>
    </row>
    <row r="42863" spans="13:13" x14ac:dyDescent="0.25">
      <c r="M42863"/>
    </row>
    <row r="42864" spans="13:13" x14ac:dyDescent="0.25">
      <c r="M42864"/>
    </row>
    <row r="42865" spans="13:13" x14ac:dyDescent="0.25">
      <c r="M42865"/>
    </row>
    <row r="42866" spans="13:13" x14ac:dyDescent="0.25">
      <c r="M42866"/>
    </row>
    <row r="42867" spans="13:13" x14ac:dyDescent="0.25">
      <c r="M42867"/>
    </row>
    <row r="42868" spans="13:13" x14ac:dyDescent="0.25">
      <c r="M42868"/>
    </row>
    <row r="42869" spans="13:13" x14ac:dyDescent="0.25">
      <c r="M42869"/>
    </row>
    <row r="42870" spans="13:13" x14ac:dyDescent="0.25">
      <c r="M42870"/>
    </row>
    <row r="42871" spans="13:13" x14ac:dyDescent="0.25">
      <c r="M42871"/>
    </row>
    <row r="42872" spans="13:13" x14ac:dyDescent="0.25">
      <c r="M42872"/>
    </row>
    <row r="42873" spans="13:13" x14ac:dyDescent="0.25">
      <c r="M42873"/>
    </row>
    <row r="42874" spans="13:13" x14ac:dyDescent="0.25">
      <c r="M42874"/>
    </row>
    <row r="42875" spans="13:13" x14ac:dyDescent="0.25">
      <c r="M42875"/>
    </row>
    <row r="42876" spans="13:13" x14ac:dyDescent="0.25">
      <c r="M42876"/>
    </row>
    <row r="42877" spans="13:13" x14ac:dyDescent="0.25">
      <c r="M42877"/>
    </row>
    <row r="42878" spans="13:13" x14ac:dyDescent="0.25">
      <c r="M42878"/>
    </row>
    <row r="42879" spans="13:13" x14ac:dyDescent="0.25">
      <c r="M42879"/>
    </row>
    <row r="42880" spans="13:13" x14ac:dyDescent="0.25">
      <c r="M42880"/>
    </row>
    <row r="42881" spans="13:13" x14ac:dyDescent="0.25">
      <c r="M42881"/>
    </row>
    <row r="42882" spans="13:13" x14ac:dyDescent="0.25">
      <c r="M42882"/>
    </row>
    <row r="42883" spans="13:13" x14ac:dyDescent="0.25">
      <c r="M42883"/>
    </row>
    <row r="42884" spans="13:13" x14ac:dyDescent="0.25">
      <c r="M42884"/>
    </row>
    <row r="42885" spans="13:13" x14ac:dyDescent="0.25">
      <c r="M42885"/>
    </row>
    <row r="42886" spans="13:13" x14ac:dyDescent="0.25">
      <c r="M42886"/>
    </row>
    <row r="42887" spans="13:13" x14ac:dyDescent="0.25">
      <c r="M42887"/>
    </row>
    <row r="42888" spans="13:13" x14ac:dyDescent="0.25">
      <c r="M42888"/>
    </row>
    <row r="42889" spans="13:13" x14ac:dyDescent="0.25">
      <c r="M42889"/>
    </row>
    <row r="42890" spans="13:13" x14ac:dyDescent="0.25">
      <c r="M42890"/>
    </row>
    <row r="42891" spans="13:13" x14ac:dyDescent="0.25">
      <c r="M42891"/>
    </row>
    <row r="42892" spans="13:13" x14ac:dyDescent="0.25">
      <c r="M42892"/>
    </row>
    <row r="42893" spans="13:13" x14ac:dyDescent="0.25">
      <c r="M42893"/>
    </row>
    <row r="42894" spans="13:13" x14ac:dyDescent="0.25">
      <c r="M42894"/>
    </row>
    <row r="42895" spans="13:13" x14ac:dyDescent="0.25">
      <c r="M42895"/>
    </row>
    <row r="42896" spans="13:13" x14ac:dyDescent="0.25">
      <c r="M42896"/>
    </row>
    <row r="42897" spans="13:13" x14ac:dyDescent="0.25">
      <c r="M42897"/>
    </row>
    <row r="42898" spans="13:13" x14ac:dyDescent="0.25">
      <c r="M42898"/>
    </row>
    <row r="42899" spans="13:13" x14ac:dyDescent="0.25">
      <c r="M42899"/>
    </row>
    <row r="42900" spans="13:13" x14ac:dyDescent="0.25">
      <c r="M42900"/>
    </row>
    <row r="42901" spans="13:13" x14ac:dyDescent="0.25">
      <c r="M42901"/>
    </row>
    <row r="42902" spans="13:13" x14ac:dyDescent="0.25">
      <c r="M42902"/>
    </row>
    <row r="42903" spans="13:13" x14ac:dyDescent="0.25">
      <c r="M42903"/>
    </row>
    <row r="42904" spans="13:13" x14ac:dyDescent="0.25">
      <c r="M42904"/>
    </row>
    <row r="42905" spans="13:13" x14ac:dyDescent="0.25">
      <c r="M42905"/>
    </row>
    <row r="42906" spans="13:13" x14ac:dyDescent="0.25">
      <c r="M42906"/>
    </row>
    <row r="42907" spans="13:13" x14ac:dyDescent="0.25">
      <c r="M42907"/>
    </row>
    <row r="42908" spans="13:13" x14ac:dyDescent="0.25">
      <c r="M42908"/>
    </row>
    <row r="42909" spans="13:13" x14ac:dyDescent="0.25">
      <c r="M42909"/>
    </row>
    <row r="42910" spans="13:13" x14ac:dyDescent="0.25">
      <c r="M42910"/>
    </row>
    <row r="42911" spans="13:13" x14ac:dyDescent="0.25">
      <c r="M42911"/>
    </row>
    <row r="42912" spans="13:13" x14ac:dyDescent="0.25">
      <c r="M42912"/>
    </row>
    <row r="42913" spans="13:13" x14ac:dyDescent="0.25">
      <c r="M42913"/>
    </row>
    <row r="42914" spans="13:13" x14ac:dyDescent="0.25">
      <c r="M42914"/>
    </row>
    <row r="42915" spans="13:13" x14ac:dyDescent="0.25">
      <c r="M42915"/>
    </row>
    <row r="42916" spans="13:13" x14ac:dyDescent="0.25">
      <c r="M42916"/>
    </row>
    <row r="42917" spans="13:13" x14ac:dyDescent="0.25">
      <c r="M42917"/>
    </row>
    <row r="42918" spans="13:13" x14ac:dyDescent="0.25">
      <c r="M42918"/>
    </row>
    <row r="42919" spans="13:13" x14ac:dyDescent="0.25">
      <c r="M42919"/>
    </row>
    <row r="42920" spans="13:13" x14ac:dyDescent="0.25">
      <c r="M42920"/>
    </row>
    <row r="42921" spans="13:13" x14ac:dyDescent="0.25">
      <c r="M42921"/>
    </row>
    <row r="42922" spans="13:13" x14ac:dyDescent="0.25">
      <c r="M42922"/>
    </row>
    <row r="42923" spans="13:13" x14ac:dyDescent="0.25">
      <c r="M42923"/>
    </row>
    <row r="42924" spans="13:13" x14ac:dyDescent="0.25">
      <c r="M42924"/>
    </row>
    <row r="42925" spans="13:13" x14ac:dyDescent="0.25">
      <c r="M42925"/>
    </row>
    <row r="42926" spans="13:13" x14ac:dyDescent="0.25">
      <c r="M42926"/>
    </row>
    <row r="42927" spans="13:13" x14ac:dyDescent="0.25">
      <c r="M42927"/>
    </row>
    <row r="42928" spans="13:13" x14ac:dyDescent="0.25">
      <c r="M42928"/>
    </row>
    <row r="42929" spans="13:13" x14ac:dyDescent="0.25">
      <c r="M42929"/>
    </row>
    <row r="42930" spans="13:13" x14ac:dyDescent="0.25">
      <c r="M42930"/>
    </row>
    <row r="42931" spans="13:13" x14ac:dyDescent="0.25">
      <c r="M42931"/>
    </row>
    <row r="42932" spans="13:13" x14ac:dyDescent="0.25">
      <c r="M42932"/>
    </row>
    <row r="42933" spans="13:13" x14ac:dyDescent="0.25">
      <c r="M42933"/>
    </row>
    <row r="42934" spans="13:13" x14ac:dyDescent="0.25">
      <c r="M42934"/>
    </row>
    <row r="42935" spans="13:13" x14ac:dyDescent="0.25">
      <c r="M42935"/>
    </row>
    <row r="42936" spans="13:13" x14ac:dyDescent="0.25">
      <c r="M42936"/>
    </row>
    <row r="42937" spans="13:13" x14ac:dyDescent="0.25">
      <c r="M42937"/>
    </row>
    <row r="42938" spans="13:13" x14ac:dyDescent="0.25">
      <c r="M42938"/>
    </row>
    <row r="42939" spans="13:13" x14ac:dyDescent="0.25">
      <c r="M42939"/>
    </row>
    <row r="42940" spans="13:13" x14ac:dyDescent="0.25">
      <c r="M42940"/>
    </row>
    <row r="42941" spans="13:13" x14ac:dyDescent="0.25">
      <c r="M42941"/>
    </row>
    <row r="42942" spans="13:13" x14ac:dyDescent="0.25">
      <c r="M42942"/>
    </row>
    <row r="42943" spans="13:13" x14ac:dyDescent="0.25">
      <c r="M42943"/>
    </row>
    <row r="42944" spans="13:13" x14ac:dyDescent="0.25">
      <c r="M42944"/>
    </row>
    <row r="42945" spans="13:13" x14ac:dyDescent="0.25">
      <c r="M42945"/>
    </row>
    <row r="42946" spans="13:13" x14ac:dyDescent="0.25">
      <c r="M42946"/>
    </row>
    <row r="42947" spans="13:13" x14ac:dyDescent="0.25">
      <c r="M42947"/>
    </row>
    <row r="42948" spans="13:13" x14ac:dyDescent="0.25">
      <c r="M42948"/>
    </row>
    <row r="42949" spans="13:13" x14ac:dyDescent="0.25">
      <c r="M42949"/>
    </row>
    <row r="42950" spans="13:13" x14ac:dyDescent="0.25">
      <c r="M42950"/>
    </row>
    <row r="42951" spans="13:13" x14ac:dyDescent="0.25">
      <c r="M42951"/>
    </row>
    <row r="42952" spans="13:13" x14ac:dyDescent="0.25">
      <c r="M42952"/>
    </row>
    <row r="42953" spans="13:13" x14ac:dyDescent="0.25">
      <c r="M42953"/>
    </row>
    <row r="42954" spans="13:13" x14ac:dyDescent="0.25">
      <c r="M42954"/>
    </row>
    <row r="42955" spans="13:13" x14ac:dyDescent="0.25">
      <c r="M42955"/>
    </row>
    <row r="42956" spans="13:13" x14ac:dyDescent="0.25">
      <c r="M42956"/>
    </row>
    <row r="42957" spans="13:13" x14ac:dyDescent="0.25">
      <c r="M42957"/>
    </row>
    <row r="42958" spans="13:13" x14ac:dyDescent="0.25">
      <c r="M42958"/>
    </row>
    <row r="42959" spans="13:13" x14ac:dyDescent="0.25">
      <c r="M42959"/>
    </row>
    <row r="42960" spans="13:13" x14ac:dyDescent="0.25">
      <c r="M42960"/>
    </row>
    <row r="42961" spans="13:13" x14ac:dyDescent="0.25">
      <c r="M42961"/>
    </row>
    <row r="42962" spans="13:13" x14ac:dyDescent="0.25">
      <c r="M42962"/>
    </row>
    <row r="42963" spans="13:13" x14ac:dyDescent="0.25">
      <c r="M42963"/>
    </row>
    <row r="42964" spans="13:13" x14ac:dyDescent="0.25">
      <c r="M42964"/>
    </row>
    <row r="42965" spans="13:13" x14ac:dyDescent="0.25">
      <c r="M42965"/>
    </row>
    <row r="42966" spans="13:13" x14ac:dyDescent="0.25">
      <c r="M42966"/>
    </row>
    <row r="42967" spans="13:13" x14ac:dyDescent="0.25">
      <c r="M42967"/>
    </row>
    <row r="42968" spans="13:13" x14ac:dyDescent="0.25">
      <c r="M42968"/>
    </row>
    <row r="42969" spans="13:13" x14ac:dyDescent="0.25">
      <c r="M42969"/>
    </row>
    <row r="42970" spans="13:13" x14ac:dyDescent="0.25">
      <c r="M42970"/>
    </row>
    <row r="42971" spans="13:13" x14ac:dyDescent="0.25">
      <c r="M42971"/>
    </row>
    <row r="42972" spans="13:13" x14ac:dyDescent="0.25">
      <c r="M42972"/>
    </row>
    <row r="42973" spans="13:13" x14ac:dyDescent="0.25">
      <c r="M42973"/>
    </row>
    <row r="42974" spans="13:13" x14ac:dyDescent="0.25">
      <c r="M42974"/>
    </row>
    <row r="42975" spans="13:13" x14ac:dyDescent="0.25">
      <c r="M42975"/>
    </row>
    <row r="42976" spans="13:13" x14ac:dyDescent="0.25">
      <c r="M42976"/>
    </row>
    <row r="42977" spans="13:13" x14ac:dyDescent="0.25">
      <c r="M42977"/>
    </row>
    <row r="42978" spans="13:13" x14ac:dyDescent="0.25">
      <c r="M42978"/>
    </row>
    <row r="42979" spans="13:13" x14ac:dyDescent="0.25">
      <c r="M42979"/>
    </row>
    <row r="42980" spans="13:13" x14ac:dyDescent="0.25">
      <c r="M42980"/>
    </row>
    <row r="42981" spans="13:13" x14ac:dyDescent="0.25">
      <c r="M42981"/>
    </row>
    <row r="42982" spans="13:13" x14ac:dyDescent="0.25">
      <c r="M42982"/>
    </row>
    <row r="42983" spans="13:13" x14ac:dyDescent="0.25">
      <c r="M42983"/>
    </row>
    <row r="42984" spans="13:13" x14ac:dyDescent="0.25">
      <c r="M42984"/>
    </row>
    <row r="42985" spans="13:13" x14ac:dyDescent="0.25">
      <c r="M42985"/>
    </row>
    <row r="42986" spans="13:13" x14ac:dyDescent="0.25">
      <c r="M42986"/>
    </row>
    <row r="42987" spans="13:13" x14ac:dyDescent="0.25">
      <c r="M42987"/>
    </row>
    <row r="42988" spans="13:13" x14ac:dyDescent="0.25">
      <c r="M42988"/>
    </row>
    <row r="42989" spans="13:13" x14ac:dyDescent="0.25">
      <c r="M42989"/>
    </row>
    <row r="42990" spans="13:13" x14ac:dyDescent="0.25">
      <c r="M42990"/>
    </row>
    <row r="42991" spans="13:13" x14ac:dyDescent="0.25">
      <c r="M42991"/>
    </row>
    <row r="42992" spans="13:13" x14ac:dyDescent="0.25">
      <c r="M42992"/>
    </row>
    <row r="42993" spans="13:13" x14ac:dyDescent="0.25">
      <c r="M42993"/>
    </row>
    <row r="42994" spans="13:13" x14ac:dyDescent="0.25">
      <c r="M42994"/>
    </row>
    <row r="42995" spans="13:13" x14ac:dyDescent="0.25">
      <c r="M42995"/>
    </row>
    <row r="42996" spans="13:13" x14ac:dyDescent="0.25">
      <c r="M42996"/>
    </row>
    <row r="42997" spans="13:13" x14ac:dyDescent="0.25">
      <c r="M42997"/>
    </row>
    <row r="42998" spans="13:13" x14ac:dyDescent="0.25">
      <c r="M42998"/>
    </row>
    <row r="42999" spans="13:13" x14ac:dyDescent="0.25">
      <c r="M42999"/>
    </row>
    <row r="43000" spans="13:13" x14ac:dyDescent="0.25">
      <c r="M43000"/>
    </row>
    <row r="43001" spans="13:13" x14ac:dyDescent="0.25">
      <c r="M43001"/>
    </row>
    <row r="43002" spans="13:13" x14ac:dyDescent="0.25">
      <c r="M43002"/>
    </row>
    <row r="43003" spans="13:13" x14ac:dyDescent="0.25">
      <c r="M43003"/>
    </row>
    <row r="43004" spans="13:13" x14ac:dyDescent="0.25">
      <c r="M43004"/>
    </row>
    <row r="43005" spans="13:13" x14ac:dyDescent="0.25">
      <c r="M43005"/>
    </row>
    <row r="43006" spans="13:13" x14ac:dyDescent="0.25">
      <c r="M43006"/>
    </row>
    <row r="43007" spans="13:13" x14ac:dyDescent="0.25">
      <c r="M43007"/>
    </row>
    <row r="43008" spans="13:13" x14ac:dyDescent="0.25">
      <c r="M43008"/>
    </row>
    <row r="43009" spans="13:13" x14ac:dyDescent="0.25">
      <c r="M43009"/>
    </row>
    <row r="43010" spans="13:13" x14ac:dyDescent="0.25">
      <c r="M43010"/>
    </row>
    <row r="43011" spans="13:13" x14ac:dyDescent="0.25">
      <c r="M43011"/>
    </row>
    <row r="43012" spans="13:13" x14ac:dyDescent="0.25">
      <c r="M43012"/>
    </row>
    <row r="43013" spans="13:13" x14ac:dyDescent="0.25">
      <c r="M43013"/>
    </row>
    <row r="43014" spans="13:13" x14ac:dyDescent="0.25">
      <c r="M43014"/>
    </row>
    <row r="43015" spans="13:13" x14ac:dyDescent="0.25">
      <c r="M43015"/>
    </row>
    <row r="43016" spans="13:13" x14ac:dyDescent="0.25">
      <c r="M43016"/>
    </row>
    <row r="43017" spans="13:13" x14ac:dyDescent="0.25">
      <c r="M43017"/>
    </row>
    <row r="43018" spans="13:13" x14ac:dyDescent="0.25">
      <c r="M43018"/>
    </row>
    <row r="43019" spans="13:13" x14ac:dyDescent="0.25">
      <c r="M43019"/>
    </row>
    <row r="43020" spans="13:13" x14ac:dyDescent="0.25">
      <c r="M43020"/>
    </row>
    <row r="43021" spans="13:13" x14ac:dyDescent="0.25">
      <c r="M43021"/>
    </row>
    <row r="43022" spans="13:13" x14ac:dyDescent="0.25">
      <c r="M43022"/>
    </row>
    <row r="43023" spans="13:13" x14ac:dyDescent="0.25">
      <c r="M43023"/>
    </row>
    <row r="43024" spans="13:13" x14ac:dyDescent="0.25">
      <c r="M43024"/>
    </row>
    <row r="43025" spans="13:13" x14ac:dyDescent="0.25">
      <c r="M43025"/>
    </row>
    <row r="43026" spans="13:13" x14ac:dyDescent="0.25">
      <c r="M43026"/>
    </row>
    <row r="43027" spans="13:13" x14ac:dyDescent="0.25">
      <c r="M43027"/>
    </row>
    <row r="43028" spans="13:13" x14ac:dyDescent="0.25">
      <c r="M43028"/>
    </row>
    <row r="43029" spans="13:13" x14ac:dyDescent="0.25">
      <c r="M43029"/>
    </row>
    <row r="43030" spans="13:13" x14ac:dyDescent="0.25">
      <c r="M43030"/>
    </row>
    <row r="43031" spans="13:13" x14ac:dyDescent="0.25">
      <c r="M43031"/>
    </row>
    <row r="43032" spans="13:13" x14ac:dyDescent="0.25">
      <c r="M43032"/>
    </row>
    <row r="43033" spans="13:13" x14ac:dyDescent="0.25">
      <c r="M43033"/>
    </row>
    <row r="43034" spans="13:13" x14ac:dyDescent="0.25">
      <c r="M43034"/>
    </row>
    <row r="43035" spans="13:13" x14ac:dyDescent="0.25">
      <c r="M43035"/>
    </row>
    <row r="43036" spans="13:13" x14ac:dyDescent="0.25">
      <c r="M43036"/>
    </row>
    <row r="43037" spans="13:13" x14ac:dyDescent="0.25">
      <c r="M43037"/>
    </row>
    <row r="43038" spans="13:13" x14ac:dyDescent="0.25">
      <c r="M43038"/>
    </row>
    <row r="43039" spans="13:13" x14ac:dyDescent="0.25">
      <c r="M43039"/>
    </row>
    <row r="43040" spans="13:13" x14ac:dyDescent="0.25">
      <c r="M43040"/>
    </row>
    <row r="43041" spans="13:13" x14ac:dyDescent="0.25">
      <c r="M43041"/>
    </row>
    <row r="43042" spans="13:13" x14ac:dyDescent="0.25">
      <c r="M43042"/>
    </row>
    <row r="43043" spans="13:13" x14ac:dyDescent="0.25">
      <c r="M43043"/>
    </row>
    <row r="43044" spans="13:13" x14ac:dyDescent="0.25">
      <c r="M43044"/>
    </row>
    <row r="43045" spans="13:13" x14ac:dyDescent="0.25">
      <c r="M43045"/>
    </row>
    <row r="43046" spans="13:13" x14ac:dyDescent="0.25">
      <c r="M43046"/>
    </row>
    <row r="43047" spans="13:13" x14ac:dyDescent="0.25">
      <c r="M43047"/>
    </row>
    <row r="43048" spans="13:13" x14ac:dyDescent="0.25">
      <c r="M43048"/>
    </row>
    <row r="43049" spans="13:13" x14ac:dyDescent="0.25">
      <c r="M43049"/>
    </row>
    <row r="43050" spans="13:13" x14ac:dyDescent="0.25">
      <c r="M43050"/>
    </row>
    <row r="43051" spans="13:13" x14ac:dyDescent="0.25">
      <c r="M43051"/>
    </row>
    <row r="43052" spans="13:13" x14ac:dyDescent="0.25">
      <c r="M43052"/>
    </row>
    <row r="43053" spans="13:13" x14ac:dyDescent="0.25">
      <c r="M43053"/>
    </row>
    <row r="43054" spans="13:13" x14ac:dyDescent="0.25">
      <c r="M43054"/>
    </row>
    <row r="43055" spans="13:13" x14ac:dyDescent="0.25">
      <c r="M43055"/>
    </row>
    <row r="43056" spans="13:13" x14ac:dyDescent="0.25">
      <c r="M43056"/>
    </row>
    <row r="43057" spans="13:13" x14ac:dyDescent="0.25">
      <c r="M43057"/>
    </row>
    <row r="43058" spans="13:13" x14ac:dyDescent="0.25">
      <c r="M43058"/>
    </row>
    <row r="43059" spans="13:13" x14ac:dyDescent="0.25">
      <c r="M43059"/>
    </row>
    <row r="43060" spans="13:13" x14ac:dyDescent="0.25">
      <c r="M43060"/>
    </row>
    <row r="43061" spans="13:13" x14ac:dyDescent="0.25">
      <c r="M43061"/>
    </row>
    <row r="43062" spans="13:13" x14ac:dyDescent="0.25">
      <c r="M43062"/>
    </row>
    <row r="43063" spans="13:13" x14ac:dyDescent="0.25">
      <c r="M43063"/>
    </row>
    <row r="43064" spans="13:13" x14ac:dyDescent="0.25">
      <c r="M43064"/>
    </row>
    <row r="43065" spans="13:13" x14ac:dyDescent="0.25">
      <c r="M43065"/>
    </row>
    <row r="43066" spans="13:13" x14ac:dyDescent="0.25">
      <c r="M43066"/>
    </row>
    <row r="43067" spans="13:13" x14ac:dyDescent="0.25">
      <c r="M43067"/>
    </row>
    <row r="43068" spans="13:13" x14ac:dyDescent="0.25">
      <c r="M43068"/>
    </row>
    <row r="43069" spans="13:13" x14ac:dyDescent="0.25">
      <c r="M43069"/>
    </row>
    <row r="43070" spans="13:13" x14ac:dyDescent="0.25">
      <c r="M43070"/>
    </row>
    <row r="43071" spans="13:13" x14ac:dyDescent="0.25">
      <c r="M43071"/>
    </row>
    <row r="43072" spans="13:13" x14ac:dyDescent="0.25">
      <c r="M43072"/>
    </row>
    <row r="43073" spans="13:13" x14ac:dyDescent="0.25">
      <c r="M43073"/>
    </row>
    <row r="43074" spans="13:13" x14ac:dyDescent="0.25">
      <c r="M43074"/>
    </row>
    <row r="43075" spans="13:13" x14ac:dyDescent="0.25">
      <c r="M43075"/>
    </row>
    <row r="43076" spans="13:13" x14ac:dyDescent="0.25">
      <c r="M43076"/>
    </row>
    <row r="43077" spans="13:13" x14ac:dyDescent="0.25">
      <c r="M43077"/>
    </row>
    <row r="43078" spans="13:13" x14ac:dyDescent="0.25">
      <c r="M43078"/>
    </row>
    <row r="43079" spans="13:13" x14ac:dyDescent="0.25">
      <c r="M43079"/>
    </row>
    <row r="43080" spans="13:13" x14ac:dyDescent="0.25">
      <c r="M43080"/>
    </row>
    <row r="43081" spans="13:13" x14ac:dyDescent="0.25">
      <c r="M43081"/>
    </row>
    <row r="43082" spans="13:13" x14ac:dyDescent="0.25">
      <c r="M43082"/>
    </row>
    <row r="43083" spans="13:13" x14ac:dyDescent="0.25">
      <c r="M43083"/>
    </row>
    <row r="43084" spans="13:13" x14ac:dyDescent="0.25">
      <c r="M43084"/>
    </row>
    <row r="43085" spans="13:13" x14ac:dyDescent="0.25">
      <c r="M43085"/>
    </row>
    <row r="43086" spans="13:13" x14ac:dyDescent="0.25">
      <c r="M43086"/>
    </row>
    <row r="43087" spans="13:13" x14ac:dyDescent="0.25">
      <c r="M43087"/>
    </row>
    <row r="43088" spans="13:13" x14ac:dyDescent="0.25">
      <c r="M43088"/>
    </row>
    <row r="43089" spans="13:13" x14ac:dyDescent="0.25">
      <c r="M43089"/>
    </row>
    <row r="43090" spans="13:13" x14ac:dyDescent="0.25">
      <c r="M43090"/>
    </row>
    <row r="43091" spans="13:13" x14ac:dyDescent="0.25">
      <c r="M43091"/>
    </row>
    <row r="43092" spans="13:13" x14ac:dyDescent="0.25">
      <c r="M43092"/>
    </row>
    <row r="43093" spans="13:13" x14ac:dyDescent="0.25">
      <c r="M43093"/>
    </row>
    <row r="43094" spans="13:13" x14ac:dyDescent="0.25">
      <c r="M43094"/>
    </row>
    <row r="43095" spans="13:13" x14ac:dyDescent="0.25">
      <c r="M43095"/>
    </row>
    <row r="43096" spans="13:13" x14ac:dyDescent="0.25">
      <c r="M43096"/>
    </row>
    <row r="43097" spans="13:13" x14ac:dyDescent="0.25">
      <c r="M43097"/>
    </row>
    <row r="43098" spans="13:13" x14ac:dyDescent="0.25">
      <c r="M43098"/>
    </row>
    <row r="43099" spans="13:13" x14ac:dyDescent="0.25">
      <c r="M43099"/>
    </row>
    <row r="43100" spans="13:13" x14ac:dyDescent="0.25">
      <c r="M43100"/>
    </row>
    <row r="43101" spans="13:13" x14ac:dyDescent="0.25">
      <c r="M43101"/>
    </row>
    <row r="43102" spans="13:13" x14ac:dyDescent="0.25">
      <c r="M43102"/>
    </row>
    <row r="43103" spans="13:13" x14ac:dyDescent="0.25">
      <c r="M43103"/>
    </row>
    <row r="43104" spans="13:13" x14ac:dyDescent="0.25">
      <c r="M43104"/>
    </row>
    <row r="43105" spans="13:13" x14ac:dyDescent="0.25">
      <c r="M43105"/>
    </row>
    <row r="43106" spans="13:13" x14ac:dyDescent="0.25">
      <c r="M43106"/>
    </row>
    <row r="43107" spans="13:13" x14ac:dyDescent="0.25">
      <c r="M43107"/>
    </row>
    <row r="43108" spans="13:13" x14ac:dyDescent="0.25">
      <c r="M43108"/>
    </row>
    <row r="43109" spans="13:13" x14ac:dyDescent="0.25">
      <c r="M43109"/>
    </row>
    <row r="43110" spans="13:13" x14ac:dyDescent="0.25">
      <c r="M43110"/>
    </row>
    <row r="43111" spans="13:13" x14ac:dyDescent="0.25">
      <c r="M43111"/>
    </row>
    <row r="43112" spans="13:13" x14ac:dyDescent="0.25">
      <c r="M43112"/>
    </row>
    <row r="43113" spans="13:13" x14ac:dyDescent="0.25">
      <c r="M43113"/>
    </row>
    <row r="43114" spans="13:13" x14ac:dyDescent="0.25">
      <c r="M43114"/>
    </row>
    <row r="43115" spans="13:13" x14ac:dyDescent="0.25">
      <c r="M43115"/>
    </row>
    <row r="43116" spans="13:13" x14ac:dyDescent="0.25">
      <c r="M43116"/>
    </row>
    <row r="43117" spans="13:13" x14ac:dyDescent="0.25">
      <c r="M43117"/>
    </row>
    <row r="43118" spans="13:13" x14ac:dyDescent="0.25">
      <c r="M43118"/>
    </row>
    <row r="43119" spans="13:13" x14ac:dyDescent="0.25">
      <c r="M43119"/>
    </row>
    <row r="43120" spans="13:13" x14ac:dyDescent="0.25">
      <c r="M43120"/>
    </row>
    <row r="43121" spans="13:13" x14ac:dyDescent="0.25">
      <c r="M43121"/>
    </row>
    <row r="43122" spans="13:13" x14ac:dyDescent="0.25">
      <c r="M43122"/>
    </row>
    <row r="43123" spans="13:13" x14ac:dyDescent="0.25">
      <c r="M43123"/>
    </row>
    <row r="43124" spans="13:13" x14ac:dyDescent="0.25">
      <c r="M43124"/>
    </row>
    <row r="43125" spans="13:13" x14ac:dyDescent="0.25">
      <c r="M43125"/>
    </row>
    <row r="43126" spans="13:13" x14ac:dyDescent="0.25">
      <c r="M43126"/>
    </row>
    <row r="43127" spans="13:13" x14ac:dyDescent="0.25">
      <c r="M43127"/>
    </row>
    <row r="43128" spans="13:13" x14ac:dyDescent="0.25">
      <c r="M43128"/>
    </row>
    <row r="43129" spans="13:13" x14ac:dyDescent="0.25">
      <c r="M43129"/>
    </row>
    <row r="43130" spans="13:13" x14ac:dyDescent="0.25">
      <c r="M43130"/>
    </row>
    <row r="43131" spans="13:13" x14ac:dyDescent="0.25">
      <c r="M43131"/>
    </row>
    <row r="43132" spans="13:13" x14ac:dyDescent="0.25">
      <c r="M43132"/>
    </row>
    <row r="43133" spans="13:13" x14ac:dyDescent="0.25">
      <c r="M43133"/>
    </row>
    <row r="43134" spans="13:13" x14ac:dyDescent="0.25">
      <c r="M43134"/>
    </row>
    <row r="43135" spans="13:13" x14ac:dyDescent="0.25">
      <c r="M43135"/>
    </row>
    <row r="43136" spans="13:13" x14ac:dyDescent="0.25">
      <c r="M43136"/>
    </row>
    <row r="43137" spans="13:13" x14ac:dyDescent="0.25">
      <c r="M43137"/>
    </row>
    <row r="43138" spans="13:13" x14ac:dyDescent="0.25">
      <c r="M43138"/>
    </row>
    <row r="43139" spans="13:13" x14ac:dyDescent="0.25">
      <c r="M43139"/>
    </row>
    <row r="43140" spans="13:13" x14ac:dyDescent="0.25">
      <c r="M43140"/>
    </row>
    <row r="43141" spans="13:13" x14ac:dyDescent="0.25">
      <c r="M43141"/>
    </row>
    <row r="43142" spans="13:13" x14ac:dyDescent="0.25">
      <c r="M43142"/>
    </row>
    <row r="43143" spans="13:13" x14ac:dyDescent="0.25">
      <c r="M43143"/>
    </row>
    <row r="43144" spans="13:13" x14ac:dyDescent="0.25">
      <c r="M43144"/>
    </row>
    <row r="43145" spans="13:13" x14ac:dyDescent="0.25">
      <c r="M43145"/>
    </row>
    <row r="43146" spans="13:13" x14ac:dyDescent="0.25">
      <c r="M43146"/>
    </row>
    <row r="43147" spans="13:13" x14ac:dyDescent="0.25">
      <c r="M43147"/>
    </row>
    <row r="43148" spans="13:13" x14ac:dyDescent="0.25">
      <c r="M43148"/>
    </row>
    <row r="43149" spans="13:13" x14ac:dyDescent="0.25">
      <c r="M43149"/>
    </row>
    <row r="43150" spans="13:13" x14ac:dyDescent="0.25">
      <c r="M43150"/>
    </row>
    <row r="43151" spans="13:13" x14ac:dyDescent="0.25">
      <c r="M43151"/>
    </row>
    <row r="43152" spans="13:13" x14ac:dyDescent="0.25">
      <c r="M43152"/>
    </row>
    <row r="43153" spans="13:13" x14ac:dyDescent="0.25">
      <c r="M43153"/>
    </row>
    <row r="43154" spans="13:13" x14ac:dyDescent="0.25">
      <c r="M43154"/>
    </row>
    <row r="43155" spans="13:13" x14ac:dyDescent="0.25">
      <c r="M43155"/>
    </row>
    <row r="43156" spans="13:13" x14ac:dyDescent="0.25">
      <c r="M43156"/>
    </row>
    <row r="43157" spans="13:13" x14ac:dyDescent="0.25">
      <c r="M43157"/>
    </row>
    <row r="43158" spans="13:13" x14ac:dyDescent="0.25">
      <c r="M43158"/>
    </row>
    <row r="43159" spans="13:13" x14ac:dyDescent="0.25">
      <c r="M43159"/>
    </row>
    <row r="43160" spans="13:13" x14ac:dyDescent="0.25">
      <c r="M43160"/>
    </row>
    <row r="43161" spans="13:13" x14ac:dyDescent="0.25">
      <c r="M43161"/>
    </row>
    <row r="43162" spans="13:13" x14ac:dyDescent="0.25">
      <c r="M43162"/>
    </row>
    <row r="43163" spans="13:13" x14ac:dyDescent="0.25">
      <c r="M43163"/>
    </row>
    <row r="43164" spans="13:13" x14ac:dyDescent="0.25">
      <c r="M43164"/>
    </row>
    <row r="43165" spans="13:13" x14ac:dyDescent="0.25">
      <c r="M43165"/>
    </row>
    <row r="43166" spans="13:13" x14ac:dyDescent="0.25">
      <c r="M43166"/>
    </row>
    <row r="43167" spans="13:13" x14ac:dyDescent="0.25">
      <c r="M43167"/>
    </row>
    <row r="43168" spans="13:13" x14ac:dyDescent="0.25">
      <c r="M43168"/>
    </row>
    <row r="43169" spans="13:13" x14ac:dyDescent="0.25">
      <c r="M43169"/>
    </row>
    <row r="43170" spans="13:13" x14ac:dyDescent="0.25">
      <c r="M43170"/>
    </row>
    <row r="43171" spans="13:13" x14ac:dyDescent="0.25">
      <c r="M43171"/>
    </row>
    <row r="43172" spans="13:13" x14ac:dyDescent="0.25">
      <c r="M43172"/>
    </row>
    <row r="43173" spans="13:13" x14ac:dyDescent="0.25">
      <c r="M43173"/>
    </row>
    <row r="43174" spans="13:13" x14ac:dyDescent="0.25">
      <c r="M43174"/>
    </row>
    <row r="43175" spans="13:13" x14ac:dyDescent="0.25">
      <c r="M43175"/>
    </row>
    <row r="43176" spans="13:13" x14ac:dyDescent="0.25">
      <c r="M43176"/>
    </row>
    <row r="43177" spans="13:13" x14ac:dyDescent="0.25">
      <c r="M43177"/>
    </row>
    <row r="43178" spans="13:13" x14ac:dyDescent="0.25">
      <c r="M43178"/>
    </row>
    <row r="43179" spans="13:13" x14ac:dyDescent="0.25">
      <c r="M43179"/>
    </row>
    <row r="43180" spans="13:13" x14ac:dyDescent="0.25">
      <c r="M43180"/>
    </row>
    <row r="43181" spans="13:13" x14ac:dyDescent="0.25">
      <c r="M43181"/>
    </row>
    <row r="43182" spans="13:13" x14ac:dyDescent="0.25">
      <c r="M43182"/>
    </row>
    <row r="43183" spans="13:13" x14ac:dyDescent="0.25">
      <c r="M43183"/>
    </row>
    <row r="43184" spans="13:13" x14ac:dyDescent="0.25">
      <c r="M43184"/>
    </row>
    <row r="43185" spans="13:13" x14ac:dyDescent="0.25">
      <c r="M43185"/>
    </row>
    <row r="43186" spans="13:13" x14ac:dyDescent="0.25">
      <c r="M43186"/>
    </row>
    <row r="43187" spans="13:13" x14ac:dyDescent="0.25">
      <c r="M43187"/>
    </row>
    <row r="43188" spans="13:13" x14ac:dyDescent="0.25">
      <c r="M43188"/>
    </row>
    <row r="43189" spans="13:13" x14ac:dyDescent="0.25">
      <c r="M43189"/>
    </row>
    <row r="43190" spans="13:13" x14ac:dyDescent="0.25">
      <c r="M43190"/>
    </row>
    <row r="43191" spans="13:13" x14ac:dyDescent="0.25">
      <c r="M43191"/>
    </row>
    <row r="43192" spans="13:13" x14ac:dyDescent="0.25">
      <c r="M43192"/>
    </row>
    <row r="43193" spans="13:13" x14ac:dyDescent="0.25">
      <c r="M43193"/>
    </row>
    <row r="43194" spans="13:13" x14ac:dyDescent="0.25">
      <c r="M43194"/>
    </row>
    <row r="43195" spans="13:13" x14ac:dyDescent="0.25">
      <c r="M43195"/>
    </row>
    <row r="43196" spans="13:13" x14ac:dyDescent="0.25">
      <c r="M43196"/>
    </row>
    <row r="43197" spans="13:13" x14ac:dyDescent="0.25">
      <c r="M43197"/>
    </row>
    <row r="43198" spans="13:13" x14ac:dyDescent="0.25">
      <c r="M43198"/>
    </row>
    <row r="43199" spans="13:13" x14ac:dyDescent="0.25">
      <c r="M43199"/>
    </row>
    <row r="43200" spans="13:13" x14ac:dyDescent="0.25">
      <c r="M43200"/>
    </row>
    <row r="43201" spans="13:13" x14ac:dyDescent="0.25">
      <c r="M43201"/>
    </row>
    <row r="43202" spans="13:13" x14ac:dyDescent="0.25">
      <c r="M43202"/>
    </row>
    <row r="43203" spans="13:13" x14ac:dyDescent="0.25">
      <c r="M43203"/>
    </row>
    <row r="43204" spans="13:13" x14ac:dyDescent="0.25">
      <c r="M43204"/>
    </row>
    <row r="43205" spans="13:13" x14ac:dyDescent="0.25">
      <c r="M43205"/>
    </row>
    <row r="43206" spans="13:13" x14ac:dyDescent="0.25">
      <c r="M43206"/>
    </row>
    <row r="43207" spans="13:13" x14ac:dyDescent="0.25">
      <c r="M43207"/>
    </row>
    <row r="43208" spans="13:13" x14ac:dyDescent="0.25">
      <c r="M43208"/>
    </row>
    <row r="43209" spans="13:13" x14ac:dyDescent="0.25">
      <c r="M43209"/>
    </row>
    <row r="43210" spans="13:13" x14ac:dyDescent="0.25">
      <c r="M43210"/>
    </row>
    <row r="43211" spans="13:13" x14ac:dyDescent="0.25">
      <c r="M43211"/>
    </row>
    <row r="43212" spans="13:13" x14ac:dyDescent="0.25">
      <c r="M43212"/>
    </row>
    <row r="43213" spans="13:13" x14ac:dyDescent="0.25">
      <c r="M43213"/>
    </row>
    <row r="43214" spans="13:13" x14ac:dyDescent="0.25">
      <c r="M43214"/>
    </row>
    <row r="43215" spans="13:13" x14ac:dyDescent="0.25">
      <c r="M43215"/>
    </row>
    <row r="43216" spans="13:13" x14ac:dyDescent="0.25">
      <c r="M43216"/>
    </row>
    <row r="43217" spans="13:13" x14ac:dyDescent="0.25">
      <c r="M43217"/>
    </row>
    <row r="43218" spans="13:13" x14ac:dyDescent="0.25">
      <c r="M43218"/>
    </row>
    <row r="43219" spans="13:13" x14ac:dyDescent="0.25">
      <c r="M43219"/>
    </row>
    <row r="43220" spans="13:13" x14ac:dyDescent="0.25">
      <c r="M43220"/>
    </row>
    <row r="43221" spans="13:13" x14ac:dyDescent="0.25">
      <c r="M43221"/>
    </row>
    <row r="43222" spans="13:13" x14ac:dyDescent="0.25">
      <c r="M43222"/>
    </row>
    <row r="43223" spans="13:13" x14ac:dyDescent="0.25">
      <c r="M43223"/>
    </row>
    <row r="43224" spans="13:13" x14ac:dyDescent="0.25">
      <c r="M43224"/>
    </row>
    <row r="43225" spans="13:13" x14ac:dyDescent="0.25">
      <c r="M43225"/>
    </row>
    <row r="43226" spans="13:13" x14ac:dyDescent="0.25">
      <c r="M43226"/>
    </row>
    <row r="43227" spans="13:13" x14ac:dyDescent="0.25">
      <c r="M43227"/>
    </row>
    <row r="43228" spans="13:13" x14ac:dyDescent="0.25">
      <c r="M43228"/>
    </row>
    <row r="43229" spans="13:13" x14ac:dyDescent="0.25">
      <c r="M43229"/>
    </row>
    <row r="43230" spans="13:13" x14ac:dyDescent="0.25">
      <c r="M43230"/>
    </row>
    <row r="43231" spans="13:13" x14ac:dyDescent="0.25">
      <c r="M43231"/>
    </row>
    <row r="43232" spans="13:13" x14ac:dyDescent="0.25">
      <c r="M43232"/>
    </row>
    <row r="43233" spans="13:13" x14ac:dyDescent="0.25">
      <c r="M43233"/>
    </row>
    <row r="43234" spans="13:13" x14ac:dyDescent="0.25">
      <c r="M43234"/>
    </row>
    <row r="43235" spans="13:13" x14ac:dyDescent="0.25">
      <c r="M43235"/>
    </row>
    <row r="43236" spans="13:13" x14ac:dyDescent="0.25">
      <c r="M43236"/>
    </row>
    <row r="43237" spans="13:13" x14ac:dyDescent="0.25">
      <c r="M43237"/>
    </row>
    <row r="43238" spans="13:13" x14ac:dyDescent="0.25">
      <c r="M43238"/>
    </row>
    <row r="43239" spans="13:13" x14ac:dyDescent="0.25">
      <c r="M43239"/>
    </row>
    <row r="43240" spans="13:13" x14ac:dyDescent="0.25">
      <c r="M43240"/>
    </row>
    <row r="43241" spans="13:13" x14ac:dyDescent="0.25">
      <c r="M43241"/>
    </row>
    <row r="43242" spans="13:13" x14ac:dyDescent="0.25">
      <c r="M43242"/>
    </row>
    <row r="43243" spans="13:13" x14ac:dyDescent="0.25">
      <c r="M43243"/>
    </row>
    <row r="43244" spans="13:13" x14ac:dyDescent="0.25">
      <c r="M43244"/>
    </row>
    <row r="43245" spans="13:13" x14ac:dyDescent="0.25">
      <c r="M43245"/>
    </row>
    <row r="43246" spans="13:13" x14ac:dyDescent="0.25">
      <c r="M43246"/>
    </row>
    <row r="43247" spans="13:13" x14ac:dyDescent="0.25">
      <c r="M43247"/>
    </row>
    <row r="43248" spans="13:13" x14ac:dyDescent="0.25">
      <c r="M43248"/>
    </row>
    <row r="43249" spans="13:13" x14ac:dyDescent="0.25">
      <c r="M43249"/>
    </row>
    <row r="43250" spans="13:13" x14ac:dyDescent="0.25">
      <c r="M43250"/>
    </row>
    <row r="43251" spans="13:13" x14ac:dyDescent="0.25">
      <c r="M43251"/>
    </row>
    <row r="43252" spans="13:13" x14ac:dyDescent="0.25">
      <c r="M43252"/>
    </row>
    <row r="43253" spans="13:13" x14ac:dyDescent="0.25">
      <c r="M43253"/>
    </row>
    <row r="43254" spans="13:13" x14ac:dyDescent="0.25">
      <c r="M43254"/>
    </row>
    <row r="43255" spans="13:13" x14ac:dyDescent="0.25">
      <c r="M43255"/>
    </row>
    <row r="43256" spans="13:13" x14ac:dyDescent="0.25">
      <c r="M43256"/>
    </row>
    <row r="43257" spans="13:13" x14ac:dyDescent="0.25">
      <c r="M43257"/>
    </row>
    <row r="43258" spans="13:13" x14ac:dyDescent="0.25">
      <c r="M43258"/>
    </row>
    <row r="43259" spans="13:13" x14ac:dyDescent="0.25">
      <c r="M43259"/>
    </row>
    <row r="43260" spans="13:13" x14ac:dyDescent="0.25">
      <c r="M43260"/>
    </row>
    <row r="43261" spans="13:13" x14ac:dyDescent="0.25">
      <c r="M43261"/>
    </row>
    <row r="43262" spans="13:13" x14ac:dyDescent="0.25">
      <c r="M43262"/>
    </row>
    <row r="43263" spans="13:13" x14ac:dyDescent="0.25">
      <c r="M43263"/>
    </row>
    <row r="43264" spans="13:13" x14ac:dyDescent="0.25">
      <c r="M43264"/>
    </row>
    <row r="43265" spans="13:13" x14ac:dyDescent="0.25">
      <c r="M43265"/>
    </row>
    <row r="43266" spans="13:13" x14ac:dyDescent="0.25">
      <c r="M43266"/>
    </row>
    <row r="43267" spans="13:13" x14ac:dyDescent="0.25">
      <c r="M43267"/>
    </row>
    <row r="43268" spans="13:13" x14ac:dyDescent="0.25">
      <c r="M43268"/>
    </row>
    <row r="43269" spans="13:13" x14ac:dyDescent="0.25">
      <c r="M43269"/>
    </row>
    <row r="43270" spans="13:13" x14ac:dyDescent="0.25">
      <c r="M43270"/>
    </row>
    <row r="43271" spans="13:13" x14ac:dyDescent="0.25">
      <c r="M43271"/>
    </row>
    <row r="43272" spans="13:13" x14ac:dyDescent="0.25">
      <c r="M43272"/>
    </row>
    <row r="43273" spans="13:13" x14ac:dyDescent="0.25">
      <c r="M43273"/>
    </row>
    <row r="43274" spans="13:13" x14ac:dyDescent="0.25">
      <c r="M43274"/>
    </row>
    <row r="43275" spans="13:13" x14ac:dyDescent="0.25">
      <c r="M43275"/>
    </row>
    <row r="43276" spans="13:13" x14ac:dyDescent="0.25">
      <c r="M43276"/>
    </row>
    <row r="43277" spans="13:13" x14ac:dyDescent="0.25">
      <c r="M43277"/>
    </row>
    <row r="43278" spans="13:13" x14ac:dyDescent="0.25">
      <c r="M43278"/>
    </row>
    <row r="43279" spans="13:13" x14ac:dyDescent="0.25">
      <c r="M43279"/>
    </row>
    <row r="43280" spans="13:13" x14ac:dyDescent="0.25">
      <c r="M43280"/>
    </row>
    <row r="43281" spans="13:13" x14ac:dyDescent="0.25">
      <c r="M43281"/>
    </row>
    <row r="43282" spans="13:13" x14ac:dyDescent="0.25">
      <c r="M43282"/>
    </row>
    <row r="43283" spans="13:13" x14ac:dyDescent="0.25">
      <c r="M43283"/>
    </row>
    <row r="43284" spans="13:13" x14ac:dyDescent="0.25">
      <c r="M43284"/>
    </row>
    <row r="43285" spans="13:13" x14ac:dyDescent="0.25">
      <c r="M43285"/>
    </row>
    <row r="43286" spans="13:13" x14ac:dyDescent="0.25">
      <c r="M43286"/>
    </row>
    <row r="43287" spans="13:13" x14ac:dyDescent="0.25">
      <c r="M43287"/>
    </row>
    <row r="43288" spans="13:13" x14ac:dyDescent="0.25">
      <c r="M43288"/>
    </row>
    <row r="43289" spans="13:13" x14ac:dyDescent="0.25">
      <c r="M43289"/>
    </row>
    <row r="43290" spans="13:13" x14ac:dyDescent="0.25">
      <c r="M43290"/>
    </row>
    <row r="43291" spans="13:13" x14ac:dyDescent="0.25">
      <c r="M43291"/>
    </row>
    <row r="43292" spans="13:13" x14ac:dyDescent="0.25">
      <c r="M43292"/>
    </row>
    <row r="43293" spans="13:13" x14ac:dyDescent="0.25">
      <c r="M43293"/>
    </row>
    <row r="43294" spans="13:13" x14ac:dyDescent="0.25">
      <c r="M43294"/>
    </row>
    <row r="43295" spans="13:13" x14ac:dyDescent="0.25">
      <c r="M43295"/>
    </row>
    <row r="43296" spans="13:13" x14ac:dyDescent="0.25">
      <c r="M43296"/>
    </row>
    <row r="43297" spans="13:13" x14ac:dyDescent="0.25">
      <c r="M43297"/>
    </row>
    <row r="43298" spans="13:13" x14ac:dyDescent="0.25">
      <c r="M43298"/>
    </row>
    <row r="43299" spans="13:13" x14ac:dyDescent="0.25">
      <c r="M43299"/>
    </row>
    <row r="43300" spans="13:13" x14ac:dyDescent="0.25">
      <c r="M43300"/>
    </row>
    <row r="43301" spans="13:13" x14ac:dyDescent="0.25">
      <c r="M43301"/>
    </row>
    <row r="43302" spans="13:13" x14ac:dyDescent="0.25">
      <c r="M43302"/>
    </row>
    <row r="43303" spans="13:13" x14ac:dyDescent="0.25">
      <c r="M43303"/>
    </row>
    <row r="43304" spans="13:13" x14ac:dyDescent="0.25">
      <c r="M43304"/>
    </row>
    <row r="43305" spans="13:13" x14ac:dyDescent="0.25">
      <c r="M43305"/>
    </row>
    <row r="43306" spans="13:13" x14ac:dyDescent="0.25">
      <c r="M43306"/>
    </row>
    <row r="43307" spans="13:13" x14ac:dyDescent="0.25">
      <c r="M43307"/>
    </row>
    <row r="43308" spans="13:13" x14ac:dyDescent="0.25">
      <c r="M43308"/>
    </row>
    <row r="43309" spans="13:13" x14ac:dyDescent="0.25">
      <c r="M43309"/>
    </row>
    <row r="43310" spans="13:13" x14ac:dyDescent="0.25">
      <c r="M43310"/>
    </row>
    <row r="43311" spans="13:13" x14ac:dyDescent="0.25">
      <c r="M43311"/>
    </row>
    <row r="43312" spans="13:13" x14ac:dyDescent="0.25">
      <c r="M43312"/>
    </row>
    <row r="43313" spans="13:13" x14ac:dyDescent="0.25">
      <c r="M43313"/>
    </row>
    <row r="43314" spans="13:13" x14ac:dyDescent="0.25">
      <c r="M43314"/>
    </row>
    <row r="43315" spans="13:13" x14ac:dyDescent="0.25">
      <c r="M43315"/>
    </row>
    <row r="43316" spans="13:13" x14ac:dyDescent="0.25">
      <c r="M43316"/>
    </row>
    <row r="43317" spans="13:13" x14ac:dyDescent="0.25">
      <c r="M43317"/>
    </row>
    <row r="43318" spans="13:13" x14ac:dyDescent="0.25">
      <c r="M43318"/>
    </row>
    <row r="43319" spans="13:13" x14ac:dyDescent="0.25">
      <c r="M43319"/>
    </row>
    <row r="43320" spans="13:13" x14ac:dyDescent="0.25">
      <c r="M43320"/>
    </row>
    <row r="43321" spans="13:13" x14ac:dyDescent="0.25">
      <c r="M43321"/>
    </row>
    <row r="43322" spans="13:13" x14ac:dyDescent="0.25">
      <c r="M43322"/>
    </row>
    <row r="43323" spans="13:13" x14ac:dyDescent="0.25">
      <c r="M43323"/>
    </row>
    <row r="43324" spans="13:13" x14ac:dyDescent="0.25">
      <c r="M43324"/>
    </row>
    <row r="43325" spans="13:13" x14ac:dyDescent="0.25">
      <c r="M43325"/>
    </row>
    <row r="43326" spans="13:13" x14ac:dyDescent="0.25">
      <c r="M43326"/>
    </row>
    <row r="43327" spans="13:13" x14ac:dyDescent="0.25">
      <c r="M43327"/>
    </row>
    <row r="43328" spans="13:13" x14ac:dyDescent="0.25">
      <c r="M43328"/>
    </row>
    <row r="43329" spans="13:13" x14ac:dyDescent="0.25">
      <c r="M43329"/>
    </row>
    <row r="43330" spans="13:13" x14ac:dyDescent="0.25">
      <c r="M43330"/>
    </row>
    <row r="43331" spans="13:13" x14ac:dyDescent="0.25">
      <c r="M43331"/>
    </row>
    <row r="43332" spans="13:13" x14ac:dyDescent="0.25">
      <c r="M43332"/>
    </row>
    <row r="43333" spans="13:13" x14ac:dyDescent="0.25">
      <c r="M43333"/>
    </row>
    <row r="43334" spans="13:13" x14ac:dyDescent="0.25">
      <c r="M43334"/>
    </row>
    <row r="43335" spans="13:13" x14ac:dyDescent="0.25">
      <c r="M43335"/>
    </row>
    <row r="43336" spans="13:13" x14ac:dyDescent="0.25">
      <c r="M43336"/>
    </row>
    <row r="43337" spans="13:13" x14ac:dyDescent="0.25">
      <c r="M43337"/>
    </row>
    <row r="43338" spans="13:13" x14ac:dyDescent="0.25">
      <c r="M43338"/>
    </row>
    <row r="43339" spans="13:13" x14ac:dyDescent="0.25">
      <c r="M43339"/>
    </row>
    <row r="43340" spans="13:13" x14ac:dyDescent="0.25">
      <c r="M43340"/>
    </row>
    <row r="43341" spans="13:13" x14ac:dyDescent="0.25">
      <c r="M43341"/>
    </row>
    <row r="43342" spans="13:13" x14ac:dyDescent="0.25">
      <c r="M43342"/>
    </row>
    <row r="43343" spans="13:13" x14ac:dyDescent="0.25">
      <c r="M43343"/>
    </row>
    <row r="43344" spans="13:13" x14ac:dyDescent="0.25">
      <c r="M43344"/>
    </row>
    <row r="43345" spans="13:13" x14ac:dyDescent="0.25">
      <c r="M43345"/>
    </row>
    <row r="43346" spans="13:13" x14ac:dyDescent="0.25">
      <c r="M43346"/>
    </row>
    <row r="43347" spans="13:13" x14ac:dyDescent="0.25">
      <c r="M43347"/>
    </row>
    <row r="43348" spans="13:13" x14ac:dyDescent="0.25">
      <c r="M43348"/>
    </row>
    <row r="43349" spans="13:13" x14ac:dyDescent="0.25">
      <c r="M43349"/>
    </row>
    <row r="43350" spans="13:13" x14ac:dyDescent="0.25">
      <c r="M43350"/>
    </row>
    <row r="43351" spans="13:13" x14ac:dyDescent="0.25">
      <c r="M43351"/>
    </row>
    <row r="43352" spans="13:13" x14ac:dyDescent="0.25">
      <c r="M43352"/>
    </row>
    <row r="43353" spans="13:13" x14ac:dyDescent="0.25">
      <c r="M43353"/>
    </row>
    <row r="43354" spans="13:13" x14ac:dyDescent="0.25">
      <c r="M43354"/>
    </row>
    <row r="43355" spans="13:13" x14ac:dyDescent="0.25">
      <c r="M43355"/>
    </row>
    <row r="43356" spans="13:13" x14ac:dyDescent="0.25">
      <c r="M43356"/>
    </row>
    <row r="43357" spans="13:13" x14ac:dyDescent="0.25">
      <c r="M43357"/>
    </row>
    <row r="43358" spans="13:13" x14ac:dyDescent="0.25">
      <c r="M43358"/>
    </row>
    <row r="43359" spans="13:13" x14ac:dyDescent="0.25">
      <c r="M43359"/>
    </row>
    <row r="43360" spans="13:13" x14ac:dyDescent="0.25">
      <c r="M43360"/>
    </row>
    <row r="43361" spans="13:13" x14ac:dyDescent="0.25">
      <c r="M43361"/>
    </row>
    <row r="43362" spans="13:13" x14ac:dyDescent="0.25">
      <c r="M43362"/>
    </row>
    <row r="43363" spans="13:13" x14ac:dyDescent="0.25">
      <c r="M43363"/>
    </row>
    <row r="43364" spans="13:13" x14ac:dyDescent="0.25">
      <c r="M43364"/>
    </row>
    <row r="43365" spans="13:13" x14ac:dyDescent="0.25">
      <c r="M43365"/>
    </row>
    <row r="43366" spans="13:13" x14ac:dyDescent="0.25">
      <c r="M43366"/>
    </row>
    <row r="43367" spans="13:13" x14ac:dyDescent="0.25">
      <c r="M43367"/>
    </row>
    <row r="43368" spans="13:13" x14ac:dyDescent="0.25">
      <c r="M43368"/>
    </row>
    <row r="43369" spans="13:13" x14ac:dyDescent="0.25">
      <c r="M43369"/>
    </row>
    <row r="43370" spans="13:13" x14ac:dyDescent="0.25">
      <c r="M43370"/>
    </row>
    <row r="43371" spans="13:13" x14ac:dyDescent="0.25">
      <c r="M43371"/>
    </row>
    <row r="43372" spans="13:13" x14ac:dyDescent="0.25">
      <c r="M43372"/>
    </row>
    <row r="43373" spans="13:13" x14ac:dyDescent="0.25">
      <c r="M43373"/>
    </row>
    <row r="43374" spans="13:13" x14ac:dyDescent="0.25">
      <c r="M43374"/>
    </row>
    <row r="43375" spans="13:13" x14ac:dyDescent="0.25">
      <c r="M43375"/>
    </row>
    <row r="43376" spans="13:13" x14ac:dyDescent="0.25">
      <c r="M43376"/>
    </row>
    <row r="43377" spans="13:13" x14ac:dyDescent="0.25">
      <c r="M43377"/>
    </row>
    <row r="43378" spans="13:13" x14ac:dyDescent="0.25">
      <c r="M43378"/>
    </row>
    <row r="43379" spans="13:13" x14ac:dyDescent="0.25">
      <c r="M43379"/>
    </row>
    <row r="43380" spans="13:13" x14ac:dyDescent="0.25">
      <c r="M43380"/>
    </row>
    <row r="43381" spans="13:13" x14ac:dyDescent="0.25">
      <c r="M43381"/>
    </row>
    <row r="43382" spans="13:13" x14ac:dyDescent="0.25">
      <c r="M43382"/>
    </row>
    <row r="43383" spans="13:13" x14ac:dyDescent="0.25">
      <c r="M43383"/>
    </row>
    <row r="43384" spans="13:13" x14ac:dyDescent="0.25">
      <c r="M43384"/>
    </row>
    <row r="43385" spans="13:13" x14ac:dyDescent="0.25">
      <c r="M43385"/>
    </row>
    <row r="43386" spans="13:13" x14ac:dyDescent="0.25">
      <c r="M43386"/>
    </row>
    <row r="43387" spans="13:13" x14ac:dyDescent="0.25">
      <c r="M43387"/>
    </row>
    <row r="43388" spans="13:13" x14ac:dyDescent="0.25">
      <c r="M43388"/>
    </row>
    <row r="43389" spans="13:13" x14ac:dyDescent="0.25">
      <c r="M43389"/>
    </row>
    <row r="43390" spans="13:13" x14ac:dyDescent="0.25">
      <c r="M43390"/>
    </row>
    <row r="43391" spans="13:13" x14ac:dyDescent="0.25">
      <c r="M43391"/>
    </row>
    <row r="43392" spans="13:13" x14ac:dyDescent="0.25">
      <c r="M43392"/>
    </row>
    <row r="43393" spans="13:13" x14ac:dyDescent="0.25">
      <c r="M43393"/>
    </row>
    <row r="43394" spans="13:13" x14ac:dyDescent="0.25">
      <c r="M43394"/>
    </row>
    <row r="43395" spans="13:13" x14ac:dyDescent="0.25">
      <c r="M43395"/>
    </row>
    <row r="43396" spans="13:13" x14ac:dyDescent="0.25">
      <c r="M43396"/>
    </row>
    <row r="43397" spans="13:13" x14ac:dyDescent="0.25">
      <c r="M43397"/>
    </row>
    <row r="43398" spans="13:13" x14ac:dyDescent="0.25">
      <c r="M43398"/>
    </row>
    <row r="43399" spans="13:13" x14ac:dyDescent="0.25">
      <c r="M43399"/>
    </row>
    <row r="43400" spans="13:13" x14ac:dyDescent="0.25">
      <c r="M43400"/>
    </row>
    <row r="43401" spans="13:13" x14ac:dyDescent="0.25">
      <c r="M43401"/>
    </row>
    <row r="43402" spans="13:13" x14ac:dyDescent="0.25">
      <c r="M43402"/>
    </row>
    <row r="43403" spans="13:13" x14ac:dyDescent="0.25">
      <c r="M43403"/>
    </row>
    <row r="43404" spans="13:13" x14ac:dyDescent="0.25">
      <c r="M43404"/>
    </row>
    <row r="43405" spans="13:13" x14ac:dyDescent="0.25">
      <c r="M43405"/>
    </row>
    <row r="43406" spans="13:13" x14ac:dyDescent="0.25">
      <c r="M43406"/>
    </row>
    <row r="43407" spans="13:13" x14ac:dyDescent="0.25">
      <c r="M43407"/>
    </row>
    <row r="43408" spans="13:13" x14ac:dyDescent="0.25">
      <c r="M43408"/>
    </row>
    <row r="43409" spans="13:13" x14ac:dyDescent="0.25">
      <c r="M43409"/>
    </row>
    <row r="43410" spans="13:13" x14ac:dyDescent="0.25">
      <c r="M43410"/>
    </row>
    <row r="43411" spans="13:13" x14ac:dyDescent="0.25">
      <c r="M43411"/>
    </row>
    <row r="43412" spans="13:13" x14ac:dyDescent="0.25">
      <c r="M43412"/>
    </row>
    <row r="43413" spans="13:13" x14ac:dyDescent="0.25">
      <c r="M43413"/>
    </row>
    <row r="43414" spans="13:13" x14ac:dyDescent="0.25">
      <c r="M43414"/>
    </row>
    <row r="43415" spans="13:13" x14ac:dyDescent="0.25">
      <c r="M43415"/>
    </row>
    <row r="43416" spans="13:13" x14ac:dyDescent="0.25">
      <c r="M43416"/>
    </row>
    <row r="43417" spans="13:13" x14ac:dyDescent="0.25">
      <c r="M43417"/>
    </row>
    <row r="43418" spans="13:13" x14ac:dyDescent="0.25">
      <c r="M43418"/>
    </row>
    <row r="43419" spans="13:13" x14ac:dyDescent="0.25">
      <c r="M43419"/>
    </row>
    <row r="43420" spans="13:13" x14ac:dyDescent="0.25">
      <c r="M43420"/>
    </row>
    <row r="43421" spans="13:13" x14ac:dyDescent="0.25">
      <c r="M43421"/>
    </row>
    <row r="43422" spans="13:13" x14ac:dyDescent="0.25">
      <c r="M43422"/>
    </row>
    <row r="43423" spans="13:13" x14ac:dyDescent="0.25">
      <c r="M43423"/>
    </row>
    <row r="43424" spans="13:13" x14ac:dyDescent="0.25">
      <c r="M43424"/>
    </row>
    <row r="43425" spans="13:13" x14ac:dyDescent="0.25">
      <c r="M43425"/>
    </row>
    <row r="43426" spans="13:13" x14ac:dyDescent="0.25">
      <c r="M43426"/>
    </row>
    <row r="43427" spans="13:13" x14ac:dyDescent="0.25">
      <c r="M43427"/>
    </row>
    <row r="43428" spans="13:13" x14ac:dyDescent="0.25">
      <c r="M43428"/>
    </row>
    <row r="43429" spans="13:13" x14ac:dyDescent="0.25">
      <c r="M43429"/>
    </row>
    <row r="43430" spans="13:13" x14ac:dyDescent="0.25">
      <c r="M43430"/>
    </row>
    <row r="43431" spans="13:13" x14ac:dyDescent="0.25">
      <c r="M43431"/>
    </row>
    <row r="43432" spans="13:13" x14ac:dyDescent="0.25">
      <c r="M43432"/>
    </row>
    <row r="43433" spans="13:13" x14ac:dyDescent="0.25">
      <c r="M43433"/>
    </row>
    <row r="43434" spans="13:13" x14ac:dyDescent="0.25">
      <c r="M43434"/>
    </row>
    <row r="43435" spans="13:13" x14ac:dyDescent="0.25">
      <c r="M43435"/>
    </row>
    <row r="43436" spans="13:13" x14ac:dyDescent="0.25">
      <c r="M43436"/>
    </row>
    <row r="43437" spans="13:13" x14ac:dyDescent="0.25">
      <c r="M43437"/>
    </row>
    <row r="43438" spans="13:13" x14ac:dyDescent="0.25">
      <c r="M43438"/>
    </row>
    <row r="43439" spans="13:13" x14ac:dyDescent="0.25">
      <c r="M43439"/>
    </row>
    <row r="43440" spans="13:13" x14ac:dyDescent="0.25">
      <c r="M43440"/>
    </row>
    <row r="43441" spans="13:13" x14ac:dyDescent="0.25">
      <c r="M43441"/>
    </row>
    <row r="43442" spans="13:13" x14ac:dyDescent="0.25">
      <c r="M43442"/>
    </row>
    <row r="43443" spans="13:13" x14ac:dyDescent="0.25">
      <c r="M43443"/>
    </row>
    <row r="43444" spans="13:13" x14ac:dyDescent="0.25">
      <c r="M43444"/>
    </row>
    <row r="43445" spans="13:13" x14ac:dyDescent="0.25">
      <c r="M43445"/>
    </row>
    <row r="43446" spans="13:13" x14ac:dyDescent="0.25">
      <c r="M43446"/>
    </row>
    <row r="43447" spans="13:13" x14ac:dyDescent="0.25">
      <c r="M43447"/>
    </row>
    <row r="43448" spans="13:13" x14ac:dyDescent="0.25">
      <c r="M43448"/>
    </row>
    <row r="43449" spans="13:13" x14ac:dyDescent="0.25">
      <c r="M43449"/>
    </row>
    <row r="43450" spans="13:13" x14ac:dyDescent="0.25">
      <c r="M43450"/>
    </row>
    <row r="43451" spans="13:13" x14ac:dyDescent="0.25">
      <c r="M43451"/>
    </row>
    <row r="43452" spans="13:13" x14ac:dyDescent="0.25">
      <c r="M43452"/>
    </row>
    <row r="43453" spans="13:13" x14ac:dyDescent="0.25">
      <c r="M43453"/>
    </row>
    <row r="43454" spans="13:13" x14ac:dyDescent="0.25">
      <c r="M43454"/>
    </row>
    <row r="43455" spans="13:13" x14ac:dyDescent="0.25">
      <c r="M43455"/>
    </row>
    <row r="43456" spans="13:13" x14ac:dyDescent="0.25">
      <c r="M43456"/>
    </row>
    <row r="43457" spans="13:13" x14ac:dyDescent="0.25">
      <c r="M43457"/>
    </row>
    <row r="43458" spans="13:13" x14ac:dyDescent="0.25">
      <c r="M43458"/>
    </row>
    <row r="43459" spans="13:13" x14ac:dyDescent="0.25">
      <c r="M43459"/>
    </row>
    <row r="43460" spans="13:13" x14ac:dyDescent="0.25">
      <c r="M43460"/>
    </row>
    <row r="43461" spans="13:13" x14ac:dyDescent="0.25">
      <c r="M43461"/>
    </row>
    <row r="43462" spans="13:13" x14ac:dyDescent="0.25">
      <c r="M43462"/>
    </row>
    <row r="43463" spans="13:13" x14ac:dyDescent="0.25">
      <c r="M43463"/>
    </row>
    <row r="43464" spans="13:13" x14ac:dyDescent="0.25">
      <c r="M43464"/>
    </row>
    <row r="43465" spans="13:13" x14ac:dyDescent="0.25">
      <c r="M43465"/>
    </row>
    <row r="43466" spans="13:13" x14ac:dyDescent="0.25">
      <c r="M43466"/>
    </row>
    <row r="43467" spans="13:13" x14ac:dyDescent="0.25">
      <c r="M43467"/>
    </row>
    <row r="43468" spans="13:13" x14ac:dyDescent="0.25">
      <c r="M43468"/>
    </row>
    <row r="43469" spans="13:13" x14ac:dyDescent="0.25">
      <c r="M43469"/>
    </row>
    <row r="43470" spans="13:13" x14ac:dyDescent="0.25">
      <c r="M43470"/>
    </row>
    <row r="43471" spans="13:13" x14ac:dyDescent="0.25">
      <c r="M43471"/>
    </row>
    <row r="43472" spans="13:13" x14ac:dyDescent="0.25">
      <c r="M43472"/>
    </row>
    <row r="43473" spans="13:13" x14ac:dyDescent="0.25">
      <c r="M43473"/>
    </row>
    <row r="43474" spans="13:13" x14ac:dyDescent="0.25">
      <c r="M43474"/>
    </row>
    <row r="43475" spans="13:13" x14ac:dyDescent="0.25">
      <c r="M43475"/>
    </row>
    <row r="43476" spans="13:13" x14ac:dyDescent="0.25">
      <c r="M43476"/>
    </row>
    <row r="43477" spans="13:13" x14ac:dyDescent="0.25">
      <c r="M43477"/>
    </row>
    <row r="43478" spans="13:13" x14ac:dyDescent="0.25">
      <c r="M43478"/>
    </row>
    <row r="43479" spans="13:13" x14ac:dyDescent="0.25">
      <c r="M43479"/>
    </row>
    <row r="43480" spans="13:13" x14ac:dyDescent="0.25">
      <c r="M43480"/>
    </row>
    <row r="43481" spans="13:13" x14ac:dyDescent="0.25">
      <c r="M43481"/>
    </row>
    <row r="43482" spans="13:13" x14ac:dyDescent="0.25">
      <c r="M43482"/>
    </row>
    <row r="43483" spans="13:13" x14ac:dyDescent="0.25">
      <c r="M43483"/>
    </row>
    <row r="43484" spans="13:13" x14ac:dyDescent="0.25">
      <c r="M43484"/>
    </row>
    <row r="43485" spans="13:13" x14ac:dyDescent="0.25">
      <c r="M43485"/>
    </row>
    <row r="43486" spans="13:13" x14ac:dyDescent="0.25">
      <c r="M43486"/>
    </row>
    <row r="43487" spans="13:13" x14ac:dyDescent="0.25">
      <c r="M43487"/>
    </row>
    <row r="43488" spans="13:13" x14ac:dyDescent="0.25">
      <c r="M43488"/>
    </row>
    <row r="43489" spans="13:13" x14ac:dyDescent="0.25">
      <c r="M43489"/>
    </row>
    <row r="43490" spans="13:13" x14ac:dyDescent="0.25">
      <c r="M43490"/>
    </row>
    <row r="43491" spans="13:13" x14ac:dyDescent="0.25">
      <c r="M43491"/>
    </row>
    <row r="43492" spans="13:13" x14ac:dyDescent="0.25">
      <c r="M43492"/>
    </row>
    <row r="43493" spans="13:13" x14ac:dyDescent="0.25">
      <c r="M43493"/>
    </row>
    <row r="43494" spans="13:13" x14ac:dyDescent="0.25">
      <c r="M43494"/>
    </row>
    <row r="43495" spans="13:13" x14ac:dyDescent="0.25">
      <c r="M43495"/>
    </row>
    <row r="43496" spans="13:13" x14ac:dyDescent="0.25">
      <c r="M43496"/>
    </row>
    <row r="43497" spans="13:13" x14ac:dyDescent="0.25">
      <c r="M43497"/>
    </row>
    <row r="43498" spans="13:13" x14ac:dyDescent="0.25">
      <c r="M43498"/>
    </row>
    <row r="43499" spans="13:13" x14ac:dyDescent="0.25">
      <c r="M43499"/>
    </row>
    <row r="43500" spans="13:13" x14ac:dyDescent="0.25">
      <c r="M43500"/>
    </row>
    <row r="43501" spans="13:13" x14ac:dyDescent="0.25">
      <c r="M43501"/>
    </row>
    <row r="43502" spans="13:13" x14ac:dyDescent="0.25">
      <c r="M43502"/>
    </row>
    <row r="43503" spans="13:13" x14ac:dyDescent="0.25">
      <c r="M43503"/>
    </row>
    <row r="43504" spans="13:13" x14ac:dyDescent="0.25">
      <c r="M43504"/>
    </row>
    <row r="43505" spans="13:13" x14ac:dyDescent="0.25">
      <c r="M43505"/>
    </row>
    <row r="43506" spans="13:13" x14ac:dyDescent="0.25">
      <c r="M43506"/>
    </row>
    <row r="43507" spans="13:13" x14ac:dyDescent="0.25">
      <c r="M43507"/>
    </row>
    <row r="43508" spans="13:13" x14ac:dyDescent="0.25">
      <c r="M43508"/>
    </row>
    <row r="43509" spans="13:13" x14ac:dyDescent="0.25">
      <c r="M43509"/>
    </row>
    <row r="43510" spans="13:13" x14ac:dyDescent="0.25">
      <c r="M43510"/>
    </row>
    <row r="43511" spans="13:13" x14ac:dyDescent="0.25">
      <c r="M43511"/>
    </row>
    <row r="43512" spans="13:13" x14ac:dyDescent="0.25">
      <c r="M43512"/>
    </row>
    <row r="43513" spans="13:13" x14ac:dyDescent="0.25">
      <c r="M43513"/>
    </row>
    <row r="43514" spans="13:13" x14ac:dyDescent="0.25">
      <c r="M43514"/>
    </row>
    <row r="43515" spans="13:13" x14ac:dyDescent="0.25">
      <c r="M43515"/>
    </row>
    <row r="43516" spans="13:13" x14ac:dyDescent="0.25">
      <c r="M43516"/>
    </row>
    <row r="43517" spans="13:13" x14ac:dyDescent="0.25">
      <c r="M43517"/>
    </row>
    <row r="43518" spans="13:13" x14ac:dyDescent="0.25">
      <c r="M43518"/>
    </row>
    <row r="43519" spans="13:13" x14ac:dyDescent="0.25">
      <c r="M43519"/>
    </row>
    <row r="43520" spans="13:13" x14ac:dyDescent="0.25">
      <c r="M43520"/>
    </row>
    <row r="43521" spans="13:13" x14ac:dyDescent="0.25">
      <c r="M43521"/>
    </row>
    <row r="43522" spans="13:13" x14ac:dyDescent="0.25">
      <c r="M43522"/>
    </row>
    <row r="43523" spans="13:13" x14ac:dyDescent="0.25">
      <c r="M43523"/>
    </row>
    <row r="43524" spans="13:13" x14ac:dyDescent="0.25">
      <c r="M43524"/>
    </row>
    <row r="43525" spans="13:13" x14ac:dyDescent="0.25">
      <c r="M43525"/>
    </row>
    <row r="43526" spans="13:13" x14ac:dyDescent="0.25">
      <c r="M43526"/>
    </row>
    <row r="43527" spans="13:13" x14ac:dyDescent="0.25">
      <c r="M43527"/>
    </row>
    <row r="43528" spans="13:13" x14ac:dyDescent="0.25">
      <c r="M43528"/>
    </row>
    <row r="43529" spans="13:13" x14ac:dyDescent="0.25">
      <c r="M43529"/>
    </row>
    <row r="43530" spans="13:13" x14ac:dyDescent="0.25">
      <c r="M43530"/>
    </row>
    <row r="43531" spans="13:13" x14ac:dyDescent="0.25">
      <c r="M43531"/>
    </row>
    <row r="43532" spans="13:13" x14ac:dyDescent="0.25">
      <c r="M43532"/>
    </row>
    <row r="43533" spans="13:13" x14ac:dyDescent="0.25">
      <c r="M43533"/>
    </row>
    <row r="43534" spans="13:13" x14ac:dyDescent="0.25">
      <c r="M43534"/>
    </row>
    <row r="43535" spans="13:13" x14ac:dyDescent="0.25">
      <c r="M43535"/>
    </row>
    <row r="43536" spans="13:13" x14ac:dyDescent="0.25">
      <c r="M43536"/>
    </row>
    <row r="43537" spans="13:13" x14ac:dyDescent="0.25">
      <c r="M43537"/>
    </row>
    <row r="43538" spans="13:13" x14ac:dyDescent="0.25">
      <c r="M43538"/>
    </row>
    <row r="43539" spans="13:13" x14ac:dyDescent="0.25">
      <c r="M43539"/>
    </row>
    <row r="43540" spans="13:13" x14ac:dyDescent="0.25">
      <c r="M43540"/>
    </row>
    <row r="43541" spans="13:13" x14ac:dyDescent="0.25">
      <c r="M43541"/>
    </row>
    <row r="43542" spans="13:13" x14ac:dyDescent="0.25">
      <c r="M43542"/>
    </row>
    <row r="43543" spans="13:13" x14ac:dyDescent="0.25">
      <c r="M43543"/>
    </row>
    <row r="43544" spans="13:13" x14ac:dyDescent="0.25">
      <c r="M43544"/>
    </row>
    <row r="43545" spans="13:13" x14ac:dyDescent="0.25">
      <c r="M43545"/>
    </row>
    <row r="43546" spans="13:13" x14ac:dyDescent="0.25">
      <c r="M43546"/>
    </row>
    <row r="43547" spans="13:13" x14ac:dyDescent="0.25">
      <c r="M43547"/>
    </row>
    <row r="43548" spans="13:13" x14ac:dyDescent="0.25">
      <c r="M43548"/>
    </row>
    <row r="43549" spans="13:13" x14ac:dyDescent="0.25">
      <c r="M43549"/>
    </row>
    <row r="43550" spans="13:13" x14ac:dyDescent="0.25">
      <c r="M43550"/>
    </row>
    <row r="43551" spans="13:13" x14ac:dyDescent="0.25">
      <c r="M43551"/>
    </row>
    <row r="43552" spans="13:13" x14ac:dyDescent="0.25">
      <c r="M43552"/>
    </row>
    <row r="43553" spans="13:13" x14ac:dyDescent="0.25">
      <c r="M43553"/>
    </row>
    <row r="43554" spans="13:13" x14ac:dyDescent="0.25">
      <c r="M43554"/>
    </row>
    <row r="43555" spans="13:13" x14ac:dyDescent="0.25">
      <c r="M43555"/>
    </row>
    <row r="43556" spans="13:13" x14ac:dyDescent="0.25">
      <c r="M43556"/>
    </row>
    <row r="43557" spans="13:13" x14ac:dyDescent="0.25">
      <c r="M43557"/>
    </row>
    <row r="43558" spans="13:13" x14ac:dyDescent="0.25">
      <c r="M43558"/>
    </row>
    <row r="43559" spans="13:13" x14ac:dyDescent="0.25">
      <c r="M43559"/>
    </row>
    <row r="43560" spans="13:13" x14ac:dyDescent="0.25">
      <c r="M43560"/>
    </row>
    <row r="43561" spans="13:13" x14ac:dyDescent="0.25">
      <c r="M43561"/>
    </row>
    <row r="43562" spans="13:13" x14ac:dyDescent="0.25">
      <c r="M43562"/>
    </row>
    <row r="43563" spans="13:13" x14ac:dyDescent="0.25">
      <c r="M43563"/>
    </row>
    <row r="43564" spans="13:13" x14ac:dyDescent="0.25">
      <c r="M43564"/>
    </row>
    <row r="43565" spans="13:13" x14ac:dyDescent="0.25">
      <c r="M43565"/>
    </row>
    <row r="43566" spans="13:13" x14ac:dyDescent="0.25">
      <c r="M43566"/>
    </row>
    <row r="43567" spans="13:13" x14ac:dyDescent="0.25">
      <c r="M43567"/>
    </row>
    <row r="43568" spans="13:13" x14ac:dyDescent="0.25">
      <c r="M43568"/>
    </row>
    <row r="43569" spans="13:13" x14ac:dyDescent="0.25">
      <c r="M43569"/>
    </row>
    <row r="43570" spans="13:13" x14ac:dyDescent="0.25">
      <c r="M43570"/>
    </row>
    <row r="43571" spans="13:13" x14ac:dyDescent="0.25">
      <c r="M43571"/>
    </row>
    <row r="43572" spans="13:13" x14ac:dyDescent="0.25">
      <c r="M43572"/>
    </row>
    <row r="43573" spans="13:13" x14ac:dyDescent="0.25">
      <c r="M43573"/>
    </row>
    <row r="43574" spans="13:13" x14ac:dyDescent="0.25">
      <c r="M43574"/>
    </row>
    <row r="43575" spans="13:13" x14ac:dyDescent="0.25">
      <c r="M43575"/>
    </row>
    <row r="43576" spans="13:13" x14ac:dyDescent="0.25">
      <c r="M43576"/>
    </row>
    <row r="43577" spans="13:13" x14ac:dyDescent="0.25">
      <c r="M43577"/>
    </row>
    <row r="43578" spans="13:13" x14ac:dyDescent="0.25">
      <c r="M43578"/>
    </row>
    <row r="43579" spans="13:13" x14ac:dyDescent="0.25">
      <c r="M43579"/>
    </row>
    <row r="43580" spans="13:13" x14ac:dyDescent="0.25">
      <c r="M43580"/>
    </row>
    <row r="43581" spans="13:13" x14ac:dyDescent="0.25">
      <c r="M43581"/>
    </row>
    <row r="43582" spans="13:13" x14ac:dyDescent="0.25">
      <c r="M43582"/>
    </row>
    <row r="43583" spans="13:13" x14ac:dyDescent="0.25">
      <c r="M43583"/>
    </row>
    <row r="43584" spans="13:13" x14ac:dyDescent="0.25">
      <c r="M43584"/>
    </row>
    <row r="43585" spans="13:13" x14ac:dyDescent="0.25">
      <c r="M43585"/>
    </row>
    <row r="43586" spans="13:13" x14ac:dyDescent="0.25">
      <c r="M43586"/>
    </row>
    <row r="43587" spans="13:13" x14ac:dyDescent="0.25">
      <c r="M43587"/>
    </row>
    <row r="43588" spans="13:13" x14ac:dyDescent="0.25">
      <c r="M43588"/>
    </row>
    <row r="43589" spans="13:13" x14ac:dyDescent="0.25">
      <c r="M43589"/>
    </row>
    <row r="43590" spans="13:13" x14ac:dyDescent="0.25">
      <c r="M43590"/>
    </row>
    <row r="43591" spans="13:13" x14ac:dyDescent="0.25">
      <c r="M43591"/>
    </row>
    <row r="43592" spans="13:13" x14ac:dyDescent="0.25">
      <c r="M43592"/>
    </row>
    <row r="43593" spans="13:13" x14ac:dyDescent="0.25">
      <c r="M43593"/>
    </row>
    <row r="43594" spans="13:13" x14ac:dyDescent="0.25">
      <c r="M43594"/>
    </row>
    <row r="43595" spans="13:13" x14ac:dyDescent="0.25">
      <c r="M43595"/>
    </row>
    <row r="43596" spans="13:13" x14ac:dyDescent="0.25">
      <c r="M43596"/>
    </row>
    <row r="43597" spans="13:13" x14ac:dyDescent="0.25">
      <c r="M43597"/>
    </row>
    <row r="43598" spans="13:13" x14ac:dyDescent="0.25">
      <c r="M43598"/>
    </row>
    <row r="43599" spans="13:13" x14ac:dyDescent="0.25">
      <c r="M43599"/>
    </row>
    <row r="43600" spans="13:13" x14ac:dyDescent="0.25">
      <c r="M43600"/>
    </row>
    <row r="43601" spans="13:13" x14ac:dyDescent="0.25">
      <c r="M43601"/>
    </row>
    <row r="43602" spans="13:13" x14ac:dyDescent="0.25">
      <c r="M43602"/>
    </row>
    <row r="43603" spans="13:13" x14ac:dyDescent="0.25">
      <c r="M43603"/>
    </row>
    <row r="43604" spans="13:13" x14ac:dyDescent="0.25">
      <c r="M43604"/>
    </row>
    <row r="43605" spans="13:13" x14ac:dyDescent="0.25">
      <c r="M43605"/>
    </row>
    <row r="43606" spans="13:13" x14ac:dyDescent="0.25">
      <c r="M43606"/>
    </row>
    <row r="43607" spans="13:13" x14ac:dyDescent="0.25">
      <c r="M43607"/>
    </row>
    <row r="43608" spans="13:13" x14ac:dyDescent="0.25">
      <c r="M43608"/>
    </row>
    <row r="43609" spans="13:13" x14ac:dyDescent="0.25">
      <c r="M43609"/>
    </row>
    <row r="43610" spans="13:13" x14ac:dyDescent="0.25">
      <c r="M43610"/>
    </row>
    <row r="43611" spans="13:13" x14ac:dyDescent="0.25">
      <c r="M43611"/>
    </row>
    <row r="43612" spans="13:13" x14ac:dyDescent="0.25">
      <c r="M43612"/>
    </row>
    <row r="43613" spans="13:13" x14ac:dyDescent="0.25">
      <c r="M43613"/>
    </row>
    <row r="43614" spans="13:13" x14ac:dyDescent="0.25">
      <c r="M43614"/>
    </row>
    <row r="43615" spans="13:13" x14ac:dyDescent="0.25">
      <c r="M43615"/>
    </row>
    <row r="43616" spans="13:13" x14ac:dyDescent="0.25">
      <c r="M43616"/>
    </row>
    <row r="43617" spans="13:13" x14ac:dyDescent="0.25">
      <c r="M43617"/>
    </row>
    <row r="43618" spans="13:13" x14ac:dyDescent="0.25">
      <c r="M43618"/>
    </row>
    <row r="43619" spans="13:13" x14ac:dyDescent="0.25">
      <c r="M43619"/>
    </row>
    <row r="43620" spans="13:13" x14ac:dyDescent="0.25">
      <c r="M43620"/>
    </row>
    <row r="43621" spans="13:13" x14ac:dyDescent="0.25">
      <c r="M43621"/>
    </row>
    <row r="43622" spans="13:13" x14ac:dyDescent="0.25">
      <c r="M43622"/>
    </row>
    <row r="43623" spans="13:13" x14ac:dyDescent="0.25">
      <c r="M43623"/>
    </row>
    <row r="43624" spans="13:13" x14ac:dyDescent="0.25">
      <c r="M43624"/>
    </row>
    <row r="43625" spans="13:13" x14ac:dyDescent="0.25">
      <c r="M43625"/>
    </row>
    <row r="43626" spans="13:13" x14ac:dyDescent="0.25">
      <c r="M43626"/>
    </row>
    <row r="43627" spans="13:13" x14ac:dyDescent="0.25">
      <c r="M43627"/>
    </row>
    <row r="43628" spans="13:13" x14ac:dyDescent="0.25">
      <c r="M43628"/>
    </row>
    <row r="43629" spans="13:13" x14ac:dyDescent="0.25">
      <c r="M43629"/>
    </row>
    <row r="43630" spans="13:13" x14ac:dyDescent="0.25">
      <c r="M43630"/>
    </row>
    <row r="43631" spans="13:13" x14ac:dyDescent="0.25">
      <c r="M43631"/>
    </row>
    <row r="43632" spans="13:13" x14ac:dyDescent="0.25">
      <c r="M43632"/>
    </row>
    <row r="43633" spans="13:13" x14ac:dyDescent="0.25">
      <c r="M43633"/>
    </row>
    <row r="43634" spans="13:13" x14ac:dyDescent="0.25">
      <c r="M43634"/>
    </row>
    <row r="43635" spans="13:13" x14ac:dyDescent="0.25">
      <c r="M43635"/>
    </row>
    <row r="43636" spans="13:13" x14ac:dyDescent="0.25">
      <c r="M43636"/>
    </row>
    <row r="43637" spans="13:13" x14ac:dyDescent="0.25">
      <c r="M43637"/>
    </row>
    <row r="43638" spans="13:13" x14ac:dyDescent="0.25">
      <c r="M43638"/>
    </row>
    <row r="43639" spans="13:13" x14ac:dyDescent="0.25">
      <c r="M43639"/>
    </row>
    <row r="43640" spans="13:13" x14ac:dyDescent="0.25">
      <c r="M43640"/>
    </row>
    <row r="43641" spans="13:13" x14ac:dyDescent="0.25">
      <c r="M43641"/>
    </row>
    <row r="43642" spans="13:13" x14ac:dyDescent="0.25">
      <c r="M43642"/>
    </row>
    <row r="43643" spans="13:13" x14ac:dyDescent="0.25">
      <c r="M43643"/>
    </row>
    <row r="43644" spans="13:13" x14ac:dyDescent="0.25">
      <c r="M43644"/>
    </row>
    <row r="43645" spans="13:13" x14ac:dyDescent="0.25">
      <c r="M43645"/>
    </row>
    <row r="43646" spans="13:13" x14ac:dyDescent="0.25">
      <c r="M43646"/>
    </row>
    <row r="43647" spans="13:13" x14ac:dyDescent="0.25">
      <c r="M43647"/>
    </row>
    <row r="43648" spans="13:13" x14ac:dyDescent="0.25">
      <c r="M43648"/>
    </row>
    <row r="43649" spans="13:13" x14ac:dyDescent="0.25">
      <c r="M43649"/>
    </row>
    <row r="43650" spans="13:13" x14ac:dyDescent="0.25">
      <c r="M43650"/>
    </row>
    <row r="43651" spans="13:13" x14ac:dyDescent="0.25">
      <c r="M43651"/>
    </row>
    <row r="43652" spans="13:13" x14ac:dyDescent="0.25">
      <c r="M43652"/>
    </row>
    <row r="43653" spans="13:13" x14ac:dyDescent="0.25">
      <c r="M43653"/>
    </row>
    <row r="43654" spans="13:13" x14ac:dyDescent="0.25">
      <c r="M43654"/>
    </row>
    <row r="43655" spans="13:13" x14ac:dyDescent="0.25">
      <c r="M43655"/>
    </row>
    <row r="43656" spans="13:13" x14ac:dyDescent="0.25">
      <c r="M43656"/>
    </row>
    <row r="43657" spans="13:13" x14ac:dyDescent="0.25">
      <c r="M43657"/>
    </row>
    <row r="43658" spans="13:13" x14ac:dyDescent="0.25">
      <c r="M43658"/>
    </row>
    <row r="43659" spans="13:13" x14ac:dyDescent="0.25">
      <c r="M43659"/>
    </row>
    <row r="43660" spans="13:13" x14ac:dyDescent="0.25">
      <c r="M43660"/>
    </row>
    <row r="43661" spans="13:13" x14ac:dyDescent="0.25">
      <c r="M43661"/>
    </row>
    <row r="43662" spans="13:13" x14ac:dyDescent="0.25">
      <c r="M43662"/>
    </row>
    <row r="43663" spans="13:13" x14ac:dyDescent="0.25">
      <c r="M43663"/>
    </row>
    <row r="43664" spans="13:13" x14ac:dyDescent="0.25">
      <c r="M43664"/>
    </row>
    <row r="43665" spans="13:13" x14ac:dyDescent="0.25">
      <c r="M43665"/>
    </row>
    <row r="43666" spans="13:13" x14ac:dyDescent="0.25">
      <c r="M43666"/>
    </row>
    <row r="43667" spans="13:13" x14ac:dyDescent="0.25">
      <c r="M43667"/>
    </row>
    <row r="43668" spans="13:13" x14ac:dyDescent="0.25">
      <c r="M43668"/>
    </row>
    <row r="43669" spans="13:13" x14ac:dyDescent="0.25">
      <c r="M43669"/>
    </row>
    <row r="43670" spans="13:13" x14ac:dyDescent="0.25">
      <c r="M43670"/>
    </row>
    <row r="43671" spans="13:13" x14ac:dyDescent="0.25">
      <c r="M43671"/>
    </row>
    <row r="43672" spans="13:13" x14ac:dyDescent="0.25">
      <c r="M43672"/>
    </row>
    <row r="43673" spans="13:13" x14ac:dyDescent="0.25">
      <c r="M43673"/>
    </row>
    <row r="43674" spans="13:13" x14ac:dyDescent="0.25">
      <c r="M43674"/>
    </row>
    <row r="43675" spans="13:13" x14ac:dyDescent="0.25">
      <c r="M43675"/>
    </row>
    <row r="43676" spans="13:13" x14ac:dyDescent="0.25">
      <c r="M43676"/>
    </row>
    <row r="43677" spans="13:13" x14ac:dyDescent="0.25">
      <c r="M43677"/>
    </row>
    <row r="43678" spans="13:13" x14ac:dyDescent="0.25">
      <c r="M43678"/>
    </row>
    <row r="43679" spans="13:13" x14ac:dyDescent="0.25">
      <c r="M43679"/>
    </row>
    <row r="43680" spans="13:13" x14ac:dyDescent="0.25">
      <c r="M43680"/>
    </row>
    <row r="43681" spans="13:13" x14ac:dyDescent="0.25">
      <c r="M43681"/>
    </row>
    <row r="43682" spans="13:13" x14ac:dyDescent="0.25">
      <c r="M43682"/>
    </row>
    <row r="43683" spans="13:13" x14ac:dyDescent="0.25">
      <c r="M43683"/>
    </row>
    <row r="43684" spans="13:13" x14ac:dyDescent="0.25">
      <c r="M43684"/>
    </row>
    <row r="43685" spans="13:13" x14ac:dyDescent="0.25">
      <c r="M43685"/>
    </row>
    <row r="43686" spans="13:13" x14ac:dyDescent="0.25">
      <c r="M43686"/>
    </row>
    <row r="43687" spans="13:13" x14ac:dyDescent="0.25">
      <c r="M43687"/>
    </row>
    <row r="43688" spans="13:13" x14ac:dyDescent="0.25">
      <c r="M43688"/>
    </row>
    <row r="43689" spans="13:13" x14ac:dyDescent="0.25">
      <c r="M43689"/>
    </row>
    <row r="43690" spans="13:13" x14ac:dyDescent="0.25">
      <c r="M43690"/>
    </row>
    <row r="43691" spans="13:13" x14ac:dyDescent="0.25">
      <c r="M43691"/>
    </row>
    <row r="43692" spans="13:13" x14ac:dyDescent="0.25">
      <c r="M43692"/>
    </row>
    <row r="43693" spans="13:13" x14ac:dyDescent="0.25">
      <c r="M43693"/>
    </row>
    <row r="43694" spans="13:13" x14ac:dyDescent="0.25">
      <c r="M43694"/>
    </row>
    <row r="43695" spans="13:13" x14ac:dyDescent="0.25">
      <c r="M43695"/>
    </row>
    <row r="43696" spans="13:13" x14ac:dyDescent="0.25">
      <c r="M43696"/>
    </row>
    <row r="43697" spans="13:13" x14ac:dyDescent="0.25">
      <c r="M43697"/>
    </row>
    <row r="43698" spans="13:13" x14ac:dyDescent="0.25">
      <c r="M43698"/>
    </row>
    <row r="43699" spans="13:13" x14ac:dyDescent="0.25">
      <c r="M43699"/>
    </row>
    <row r="43700" spans="13:13" x14ac:dyDescent="0.25">
      <c r="M43700"/>
    </row>
    <row r="43701" spans="13:13" x14ac:dyDescent="0.25">
      <c r="M43701"/>
    </row>
    <row r="43702" spans="13:13" x14ac:dyDescent="0.25">
      <c r="M43702"/>
    </row>
    <row r="43703" spans="13:13" x14ac:dyDescent="0.25">
      <c r="M43703"/>
    </row>
    <row r="43704" spans="13:13" x14ac:dyDescent="0.25">
      <c r="M43704"/>
    </row>
    <row r="43705" spans="13:13" x14ac:dyDescent="0.25">
      <c r="M43705"/>
    </row>
    <row r="43706" spans="13:13" x14ac:dyDescent="0.25">
      <c r="M43706"/>
    </row>
    <row r="43707" spans="13:13" x14ac:dyDescent="0.25">
      <c r="M43707"/>
    </row>
    <row r="43708" spans="13:13" x14ac:dyDescent="0.25">
      <c r="M43708"/>
    </row>
    <row r="43709" spans="13:13" x14ac:dyDescent="0.25">
      <c r="M43709"/>
    </row>
    <row r="43710" spans="13:13" x14ac:dyDescent="0.25">
      <c r="M43710"/>
    </row>
    <row r="43711" spans="13:13" x14ac:dyDescent="0.25">
      <c r="M43711"/>
    </row>
    <row r="43712" spans="13:13" x14ac:dyDescent="0.25">
      <c r="M43712"/>
    </row>
    <row r="43713" spans="13:13" x14ac:dyDescent="0.25">
      <c r="M43713"/>
    </row>
    <row r="43714" spans="13:13" x14ac:dyDescent="0.25">
      <c r="M43714"/>
    </row>
    <row r="43715" spans="13:13" x14ac:dyDescent="0.25">
      <c r="M43715"/>
    </row>
    <row r="43716" spans="13:13" x14ac:dyDescent="0.25">
      <c r="M43716"/>
    </row>
    <row r="43717" spans="13:13" x14ac:dyDescent="0.25">
      <c r="M43717"/>
    </row>
    <row r="43718" spans="13:13" x14ac:dyDescent="0.25">
      <c r="M43718"/>
    </row>
    <row r="43719" spans="13:13" x14ac:dyDescent="0.25">
      <c r="M43719"/>
    </row>
    <row r="43720" spans="13:13" x14ac:dyDescent="0.25">
      <c r="M43720"/>
    </row>
    <row r="43721" spans="13:13" x14ac:dyDescent="0.25">
      <c r="M43721"/>
    </row>
    <row r="43722" spans="13:13" x14ac:dyDescent="0.25">
      <c r="M43722"/>
    </row>
    <row r="43723" spans="13:13" x14ac:dyDescent="0.25">
      <c r="M43723"/>
    </row>
    <row r="43724" spans="13:13" x14ac:dyDescent="0.25">
      <c r="M43724"/>
    </row>
    <row r="43725" spans="13:13" x14ac:dyDescent="0.25">
      <c r="M43725"/>
    </row>
    <row r="43726" spans="13:13" x14ac:dyDescent="0.25">
      <c r="M43726"/>
    </row>
    <row r="43727" spans="13:13" x14ac:dyDescent="0.25">
      <c r="M43727"/>
    </row>
    <row r="43728" spans="13:13" x14ac:dyDescent="0.25">
      <c r="M43728"/>
    </row>
    <row r="43729" spans="13:13" x14ac:dyDescent="0.25">
      <c r="M43729"/>
    </row>
    <row r="43730" spans="13:13" x14ac:dyDescent="0.25">
      <c r="M43730"/>
    </row>
    <row r="43731" spans="13:13" x14ac:dyDescent="0.25">
      <c r="M43731"/>
    </row>
    <row r="43732" spans="13:13" x14ac:dyDescent="0.25">
      <c r="M43732"/>
    </row>
    <row r="43733" spans="13:13" x14ac:dyDescent="0.25">
      <c r="M43733"/>
    </row>
    <row r="43734" spans="13:13" x14ac:dyDescent="0.25">
      <c r="M43734"/>
    </row>
    <row r="43735" spans="13:13" x14ac:dyDescent="0.25">
      <c r="M43735"/>
    </row>
    <row r="43736" spans="13:13" x14ac:dyDescent="0.25">
      <c r="M43736"/>
    </row>
    <row r="43737" spans="13:13" x14ac:dyDescent="0.25">
      <c r="M43737"/>
    </row>
    <row r="43738" spans="13:13" x14ac:dyDescent="0.25">
      <c r="M43738"/>
    </row>
    <row r="43739" spans="13:13" x14ac:dyDescent="0.25">
      <c r="M43739"/>
    </row>
    <row r="43740" spans="13:13" x14ac:dyDescent="0.25">
      <c r="M43740"/>
    </row>
    <row r="43741" spans="13:13" x14ac:dyDescent="0.25">
      <c r="M43741"/>
    </row>
    <row r="43742" spans="13:13" x14ac:dyDescent="0.25">
      <c r="M43742"/>
    </row>
    <row r="43743" spans="13:13" x14ac:dyDescent="0.25">
      <c r="M43743"/>
    </row>
    <row r="43744" spans="13:13" x14ac:dyDescent="0.25">
      <c r="M43744"/>
    </row>
    <row r="43745" spans="13:13" x14ac:dyDescent="0.25">
      <c r="M43745"/>
    </row>
    <row r="43746" spans="13:13" x14ac:dyDescent="0.25">
      <c r="M43746"/>
    </row>
    <row r="43747" spans="13:13" x14ac:dyDescent="0.25">
      <c r="M43747"/>
    </row>
    <row r="43748" spans="13:13" x14ac:dyDescent="0.25">
      <c r="M43748"/>
    </row>
    <row r="43749" spans="13:13" x14ac:dyDescent="0.25">
      <c r="M43749"/>
    </row>
    <row r="43750" spans="13:13" x14ac:dyDescent="0.25">
      <c r="M43750"/>
    </row>
    <row r="43751" spans="13:13" x14ac:dyDescent="0.25">
      <c r="M43751"/>
    </row>
    <row r="43752" spans="13:13" x14ac:dyDescent="0.25">
      <c r="M43752"/>
    </row>
    <row r="43753" spans="13:13" x14ac:dyDescent="0.25">
      <c r="M43753"/>
    </row>
    <row r="43754" spans="13:13" x14ac:dyDescent="0.25">
      <c r="M43754"/>
    </row>
    <row r="43755" spans="13:13" x14ac:dyDescent="0.25">
      <c r="M43755"/>
    </row>
    <row r="43756" spans="13:13" x14ac:dyDescent="0.25">
      <c r="M43756"/>
    </row>
    <row r="43757" spans="13:13" x14ac:dyDescent="0.25">
      <c r="M43757"/>
    </row>
    <row r="43758" spans="13:13" x14ac:dyDescent="0.25">
      <c r="M43758"/>
    </row>
    <row r="43759" spans="13:13" x14ac:dyDescent="0.25">
      <c r="M43759"/>
    </row>
    <row r="43760" spans="13:13" x14ac:dyDescent="0.25">
      <c r="M43760"/>
    </row>
    <row r="43761" spans="13:13" x14ac:dyDescent="0.25">
      <c r="M43761"/>
    </row>
    <row r="43762" spans="13:13" x14ac:dyDescent="0.25">
      <c r="M43762"/>
    </row>
    <row r="43763" spans="13:13" x14ac:dyDescent="0.25">
      <c r="M43763"/>
    </row>
    <row r="43764" spans="13:13" x14ac:dyDescent="0.25">
      <c r="M43764"/>
    </row>
    <row r="43765" spans="13:13" x14ac:dyDescent="0.25">
      <c r="M43765"/>
    </row>
    <row r="43766" spans="13:13" x14ac:dyDescent="0.25">
      <c r="M43766"/>
    </row>
    <row r="43767" spans="13:13" x14ac:dyDescent="0.25">
      <c r="M43767"/>
    </row>
    <row r="43768" spans="13:13" x14ac:dyDescent="0.25">
      <c r="M43768"/>
    </row>
    <row r="43769" spans="13:13" x14ac:dyDescent="0.25">
      <c r="M43769"/>
    </row>
    <row r="43770" spans="13:13" x14ac:dyDescent="0.25">
      <c r="M43770"/>
    </row>
    <row r="43771" spans="13:13" x14ac:dyDescent="0.25">
      <c r="M43771"/>
    </row>
    <row r="43772" spans="13:13" x14ac:dyDescent="0.25">
      <c r="M43772"/>
    </row>
    <row r="43773" spans="13:13" x14ac:dyDescent="0.25">
      <c r="M43773"/>
    </row>
    <row r="43774" spans="13:13" x14ac:dyDescent="0.25">
      <c r="M43774"/>
    </row>
    <row r="43775" spans="13:13" x14ac:dyDescent="0.25">
      <c r="M43775"/>
    </row>
    <row r="43776" spans="13:13" x14ac:dyDescent="0.25">
      <c r="M43776"/>
    </row>
    <row r="43777" spans="13:13" x14ac:dyDescent="0.25">
      <c r="M43777"/>
    </row>
    <row r="43778" spans="13:13" x14ac:dyDescent="0.25">
      <c r="M43778"/>
    </row>
    <row r="43779" spans="13:13" x14ac:dyDescent="0.25">
      <c r="M43779"/>
    </row>
    <row r="43780" spans="13:13" x14ac:dyDescent="0.25">
      <c r="M43780"/>
    </row>
    <row r="43781" spans="13:13" x14ac:dyDescent="0.25">
      <c r="M43781"/>
    </row>
    <row r="43782" spans="13:13" x14ac:dyDescent="0.25">
      <c r="M43782"/>
    </row>
    <row r="43783" spans="13:13" x14ac:dyDescent="0.25">
      <c r="M43783"/>
    </row>
    <row r="43784" spans="13:13" x14ac:dyDescent="0.25">
      <c r="M43784"/>
    </row>
    <row r="43785" spans="13:13" x14ac:dyDescent="0.25">
      <c r="M43785"/>
    </row>
    <row r="43786" spans="13:13" x14ac:dyDescent="0.25">
      <c r="M43786"/>
    </row>
    <row r="43787" spans="13:13" x14ac:dyDescent="0.25">
      <c r="M43787"/>
    </row>
    <row r="43788" spans="13:13" x14ac:dyDescent="0.25">
      <c r="M43788"/>
    </row>
    <row r="43789" spans="13:13" x14ac:dyDescent="0.25">
      <c r="M43789"/>
    </row>
    <row r="43790" spans="13:13" x14ac:dyDescent="0.25">
      <c r="M43790"/>
    </row>
    <row r="43791" spans="13:13" x14ac:dyDescent="0.25">
      <c r="M43791"/>
    </row>
    <row r="43792" spans="13:13" x14ac:dyDescent="0.25">
      <c r="M43792"/>
    </row>
    <row r="43793" spans="13:13" x14ac:dyDescent="0.25">
      <c r="M43793"/>
    </row>
    <row r="43794" spans="13:13" x14ac:dyDescent="0.25">
      <c r="M43794"/>
    </row>
    <row r="43795" spans="13:13" x14ac:dyDescent="0.25">
      <c r="M43795"/>
    </row>
    <row r="43796" spans="13:13" x14ac:dyDescent="0.25">
      <c r="M43796"/>
    </row>
    <row r="43797" spans="13:13" x14ac:dyDescent="0.25">
      <c r="M43797"/>
    </row>
    <row r="43798" spans="13:13" x14ac:dyDescent="0.25">
      <c r="M43798"/>
    </row>
    <row r="43799" spans="13:13" x14ac:dyDescent="0.25">
      <c r="M43799"/>
    </row>
    <row r="43800" spans="13:13" x14ac:dyDescent="0.25">
      <c r="M43800"/>
    </row>
    <row r="43801" spans="13:13" x14ac:dyDescent="0.25">
      <c r="M43801"/>
    </row>
    <row r="43802" spans="13:13" x14ac:dyDescent="0.25">
      <c r="M43802"/>
    </row>
    <row r="43803" spans="13:13" x14ac:dyDescent="0.25">
      <c r="M43803"/>
    </row>
    <row r="43804" spans="13:13" x14ac:dyDescent="0.25">
      <c r="M43804"/>
    </row>
    <row r="43805" spans="13:13" x14ac:dyDescent="0.25">
      <c r="M43805"/>
    </row>
    <row r="43806" spans="13:13" x14ac:dyDescent="0.25">
      <c r="M43806"/>
    </row>
    <row r="43807" spans="13:13" x14ac:dyDescent="0.25">
      <c r="M43807"/>
    </row>
    <row r="43808" spans="13:13" x14ac:dyDescent="0.25">
      <c r="M43808"/>
    </row>
    <row r="43809" spans="13:13" x14ac:dyDescent="0.25">
      <c r="M43809"/>
    </row>
    <row r="43810" spans="13:13" x14ac:dyDescent="0.25">
      <c r="M43810"/>
    </row>
    <row r="43811" spans="13:13" x14ac:dyDescent="0.25">
      <c r="M43811"/>
    </row>
    <row r="43812" spans="13:13" x14ac:dyDescent="0.25">
      <c r="M43812"/>
    </row>
    <row r="43813" spans="13:13" x14ac:dyDescent="0.25">
      <c r="M43813"/>
    </row>
    <row r="43814" spans="13:13" x14ac:dyDescent="0.25">
      <c r="M43814"/>
    </row>
    <row r="43815" spans="13:13" x14ac:dyDescent="0.25">
      <c r="M43815"/>
    </row>
    <row r="43816" spans="13:13" x14ac:dyDescent="0.25">
      <c r="M43816"/>
    </row>
    <row r="43817" spans="13:13" x14ac:dyDescent="0.25">
      <c r="M43817"/>
    </row>
    <row r="43818" spans="13:13" x14ac:dyDescent="0.25">
      <c r="M43818"/>
    </row>
    <row r="43819" spans="13:13" x14ac:dyDescent="0.25">
      <c r="M43819"/>
    </row>
    <row r="43820" spans="13:13" x14ac:dyDescent="0.25">
      <c r="M43820"/>
    </row>
    <row r="43821" spans="13:13" x14ac:dyDescent="0.25">
      <c r="M43821"/>
    </row>
    <row r="43822" spans="13:13" x14ac:dyDescent="0.25">
      <c r="M43822"/>
    </row>
    <row r="43823" spans="13:13" x14ac:dyDescent="0.25">
      <c r="M43823"/>
    </row>
    <row r="43824" spans="13:13" x14ac:dyDescent="0.25">
      <c r="M43824"/>
    </row>
    <row r="43825" spans="13:13" x14ac:dyDescent="0.25">
      <c r="M43825"/>
    </row>
    <row r="43826" spans="13:13" x14ac:dyDescent="0.25">
      <c r="M43826"/>
    </row>
    <row r="43827" spans="13:13" x14ac:dyDescent="0.25">
      <c r="M43827"/>
    </row>
    <row r="43828" spans="13:13" x14ac:dyDescent="0.25">
      <c r="M43828"/>
    </row>
    <row r="43829" spans="13:13" x14ac:dyDescent="0.25">
      <c r="M43829"/>
    </row>
    <row r="43830" spans="13:13" x14ac:dyDescent="0.25">
      <c r="M43830"/>
    </row>
    <row r="43831" spans="13:13" x14ac:dyDescent="0.25">
      <c r="M43831"/>
    </row>
    <row r="43832" spans="13:13" x14ac:dyDescent="0.25">
      <c r="M43832"/>
    </row>
    <row r="43833" spans="13:13" x14ac:dyDescent="0.25">
      <c r="M43833"/>
    </row>
    <row r="43834" spans="13:13" x14ac:dyDescent="0.25">
      <c r="M43834"/>
    </row>
    <row r="43835" spans="13:13" x14ac:dyDescent="0.25">
      <c r="M43835"/>
    </row>
    <row r="43836" spans="13:13" x14ac:dyDescent="0.25">
      <c r="M43836"/>
    </row>
    <row r="43837" spans="13:13" x14ac:dyDescent="0.25">
      <c r="M43837"/>
    </row>
    <row r="43838" spans="13:13" x14ac:dyDescent="0.25">
      <c r="M43838"/>
    </row>
    <row r="43839" spans="13:13" x14ac:dyDescent="0.25">
      <c r="M43839"/>
    </row>
    <row r="43840" spans="13:13" x14ac:dyDescent="0.25">
      <c r="M43840"/>
    </row>
    <row r="43841" spans="13:13" x14ac:dyDescent="0.25">
      <c r="M43841"/>
    </row>
    <row r="43842" spans="13:13" x14ac:dyDescent="0.25">
      <c r="M43842"/>
    </row>
    <row r="43843" spans="13:13" x14ac:dyDescent="0.25">
      <c r="M43843"/>
    </row>
    <row r="43844" spans="13:13" x14ac:dyDescent="0.25">
      <c r="M43844"/>
    </row>
    <row r="43845" spans="13:13" x14ac:dyDescent="0.25">
      <c r="M43845"/>
    </row>
    <row r="43846" spans="13:13" x14ac:dyDescent="0.25">
      <c r="M43846"/>
    </row>
    <row r="43847" spans="13:13" x14ac:dyDescent="0.25">
      <c r="M43847"/>
    </row>
    <row r="43848" spans="13:13" x14ac:dyDescent="0.25">
      <c r="M43848"/>
    </row>
    <row r="43849" spans="13:13" x14ac:dyDescent="0.25">
      <c r="M43849"/>
    </row>
    <row r="43850" spans="13:13" x14ac:dyDescent="0.25">
      <c r="M43850"/>
    </row>
    <row r="43851" spans="13:13" x14ac:dyDescent="0.25">
      <c r="M43851"/>
    </row>
    <row r="43852" spans="13:13" x14ac:dyDescent="0.25">
      <c r="M43852"/>
    </row>
    <row r="43853" spans="13:13" x14ac:dyDescent="0.25">
      <c r="M43853"/>
    </row>
    <row r="43854" spans="13:13" x14ac:dyDescent="0.25">
      <c r="M43854"/>
    </row>
    <row r="43855" spans="13:13" x14ac:dyDescent="0.25">
      <c r="M43855"/>
    </row>
    <row r="43856" spans="13:13" x14ac:dyDescent="0.25">
      <c r="M43856"/>
    </row>
    <row r="43857" spans="13:13" x14ac:dyDescent="0.25">
      <c r="M43857"/>
    </row>
    <row r="43858" spans="13:13" x14ac:dyDescent="0.25">
      <c r="M43858"/>
    </row>
    <row r="43859" spans="13:13" x14ac:dyDescent="0.25">
      <c r="M43859"/>
    </row>
    <row r="43860" spans="13:13" x14ac:dyDescent="0.25">
      <c r="M43860"/>
    </row>
    <row r="43861" spans="13:13" x14ac:dyDescent="0.25">
      <c r="M43861"/>
    </row>
    <row r="43862" spans="13:13" x14ac:dyDescent="0.25">
      <c r="M43862"/>
    </row>
    <row r="43863" spans="13:13" x14ac:dyDescent="0.25">
      <c r="M43863"/>
    </row>
    <row r="43864" spans="13:13" x14ac:dyDescent="0.25">
      <c r="M43864"/>
    </row>
    <row r="43865" spans="13:13" x14ac:dyDescent="0.25">
      <c r="M43865"/>
    </row>
    <row r="43866" spans="13:13" x14ac:dyDescent="0.25">
      <c r="M43866"/>
    </row>
    <row r="43867" spans="13:13" x14ac:dyDescent="0.25">
      <c r="M43867"/>
    </row>
    <row r="43868" spans="13:13" x14ac:dyDescent="0.25">
      <c r="M43868"/>
    </row>
    <row r="43869" spans="13:13" x14ac:dyDescent="0.25">
      <c r="M43869"/>
    </row>
    <row r="43870" spans="13:13" x14ac:dyDescent="0.25">
      <c r="M43870"/>
    </row>
    <row r="43871" spans="13:13" x14ac:dyDescent="0.25">
      <c r="M43871"/>
    </row>
    <row r="43872" spans="13:13" x14ac:dyDescent="0.25">
      <c r="M43872"/>
    </row>
    <row r="43873" spans="13:13" x14ac:dyDescent="0.25">
      <c r="M43873"/>
    </row>
    <row r="43874" spans="13:13" x14ac:dyDescent="0.25">
      <c r="M43874"/>
    </row>
    <row r="43875" spans="13:13" x14ac:dyDescent="0.25">
      <c r="M43875"/>
    </row>
    <row r="43876" spans="13:13" x14ac:dyDescent="0.25">
      <c r="M43876"/>
    </row>
    <row r="43877" spans="13:13" x14ac:dyDescent="0.25">
      <c r="M43877"/>
    </row>
    <row r="43878" spans="13:13" x14ac:dyDescent="0.25">
      <c r="M43878"/>
    </row>
    <row r="43879" spans="13:13" x14ac:dyDescent="0.25">
      <c r="M43879"/>
    </row>
    <row r="43880" spans="13:13" x14ac:dyDescent="0.25">
      <c r="M43880"/>
    </row>
    <row r="43881" spans="13:13" x14ac:dyDescent="0.25">
      <c r="M43881"/>
    </row>
    <row r="43882" spans="13:13" x14ac:dyDescent="0.25">
      <c r="M43882"/>
    </row>
    <row r="43883" spans="13:13" x14ac:dyDescent="0.25">
      <c r="M43883"/>
    </row>
    <row r="43884" spans="13:13" x14ac:dyDescent="0.25">
      <c r="M43884"/>
    </row>
    <row r="43885" spans="13:13" x14ac:dyDescent="0.25">
      <c r="M43885"/>
    </row>
    <row r="43886" spans="13:13" x14ac:dyDescent="0.25">
      <c r="M43886"/>
    </row>
    <row r="43887" spans="13:13" x14ac:dyDescent="0.25">
      <c r="M43887"/>
    </row>
    <row r="43888" spans="13:13" x14ac:dyDescent="0.25">
      <c r="M43888"/>
    </row>
    <row r="43889" spans="13:13" x14ac:dyDescent="0.25">
      <c r="M43889"/>
    </row>
    <row r="43890" spans="13:13" x14ac:dyDescent="0.25">
      <c r="M43890"/>
    </row>
    <row r="43891" spans="13:13" x14ac:dyDescent="0.25">
      <c r="M43891"/>
    </row>
    <row r="43892" spans="13:13" x14ac:dyDescent="0.25">
      <c r="M43892"/>
    </row>
    <row r="43893" spans="13:13" x14ac:dyDescent="0.25">
      <c r="M43893"/>
    </row>
    <row r="43894" spans="13:13" x14ac:dyDescent="0.25">
      <c r="M43894"/>
    </row>
    <row r="43895" spans="13:13" x14ac:dyDescent="0.25">
      <c r="M43895"/>
    </row>
    <row r="43896" spans="13:13" x14ac:dyDescent="0.25">
      <c r="M43896"/>
    </row>
    <row r="43897" spans="13:13" x14ac:dyDescent="0.25">
      <c r="M43897"/>
    </row>
    <row r="43898" spans="13:13" x14ac:dyDescent="0.25">
      <c r="M43898"/>
    </row>
    <row r="43899" spans="13:13" x14ac:dyDescent="0.25">
      <c r="M43899"/>
    </row>
    <row r="43900" spans="13:13" x14ac:dyDescent="0.25">
      <c r="M43900"/>
    </row>
    <row r="43901" spans="13:13" x14ac:dyDescent="0.25">
      <c r="M43901"/>
    </row>
    <row r="43902" spans="13:13" x14ac:dyDescent="0.25">
      <c r="M43902"/>
    </row>
    <row r="43903" spans="13:13" x14ac:dyDescent="0.25">
      <c r="M43903"/>
    </row>
    <row r="43904" spans="13:13" x14ac:dyDescent="0.25">
      <c r="M43904"/>
    </row>
    <row r="43905" spans="13:13" x14ac:dyDescent="0.25">
      <c r="M43905"/>
    </row>
    <row r="43906" spans="13:13" x14ac:dyDescent="0.25">
      <c r="M43906"/>
    </row>
    <row r="43907" spans="13:13" x14ac:dyDescent="0.25">
      <c r="M43907"/>
    </row>
    <row r="43908" spans="13:13" x14ac:dyDescent="0.25">
      <c r="M43908"/>
    </row>
    <row r="43909" spans="13:13" x14ac:dyDescent="0.25">
      <c r="M43909"/>
    </row>
    <row r="43910" spans="13:13" x14ac:dyDescent="0.25">
      <c r="M43910"/>
    </row>
    <row r="43911" spans="13:13" x14ac:dyDescent="0.25">
      <c r="M43911"/>
    </row>
    <row r="43912" spans="13:13" x14ac:dyDescent="0.25">
      <c r="M43912"/>
    </row>
    <row r="43913" spans="13:13" x14ac:dyDescent="0.25">
      <c r="M43913"/>
    </row>
    <row r="43914" spans="13:13" x14ac:dyDescent="0.25">
      <c r="M43914"/>
    </row>
    <row r="43915" spans="13:13" x14ac:dyDescent="0.25">
      <c r="M43915"/>
    </row>
    <row r="43916" spans="13:13" x14ac:dyDescent="0.25">
      <c r="M43916"/>
    </row>
    <row r="43917" spans="13:13" x14ac:dyDescent="0.25">
      <c r="M43917"/>
    </row>
    <row r="43918" spans="13:13" x14ac:dyDescent="0.25">
      <c r="M43918"/>
    </row>
    <row r="43919" spans="13:13" x14ac:dyDescent="0.25">
      <c r="M43919"/>
    </row>
    <row r="43920" spans="13:13" x14ac:dyDescent="0.25">
      <c r="M43920"/>
    </row>
    <row r="43921" spans="13:13" x14ac:dyDescent="0.25">
      <c r="M43921"/>
    </row>
    <row r="43922" spans="13:13" x14ac:dyDescent="0.25">
      <c r="M43922"/>
    </row>
    <row r="43923" spans="13:13" x14ac:dyDescent="0.25">
      <c r="M43923"/>
    </row>
    <row r="43924" spans="13:13" x14ac:dyDescent="0.25">
      <c r="M43924"/>
    </row>
    <row r="43925" spans="13:13" x14ac:dyDescent="0.25">
      <c r="M43925"/>
    </row>
    <row r="43926" spans="13:13" x14ac:dyDescent="0.25">
      <c r="M43926"/>
    </row>
    <row r="43927" spans="13:13" x14ac:dyDescent="0.25">
      <c r="M43927"/>
    </row>
    <row r="43928" spans="13:13" x14ac:dyDescent="0.25">
      <c r="M43928"/>
    </row>
    <row r="43929" spans="13:13" x14ac:dyDescent="0.25">
      <c r="M43929"/>
    </row>
    <row r="43930" spans="13:13" x14ac:dyDescent="0.25">
      <c r="M43930"/>
    </row>
    <row r="43931" spans="13:13" x14ac:dyDescent="0.25">
      <c r="M43931"/>
    </row>
    <row r="43932" spans="13:13" x14ac:dyDescent="0.25">
      <c r="M43932"/>
    </row>
    <row r="43933" spans="13:13" x14ac:dyDescent="0.25">
      <c r="M43933"/>
    </row>
    <row r="43934" spans="13:13" x14ac:dyDescent="0.25">
      <c r="M43934"/>
    </row>
    <row r="43935" spans="13:13" x14ac:dyDescent="0.25">
      <c r="M43935"/>
    </row>
    <row r="43936" spans="13:13" x14ac:dyDescent="0.25">
      <c r="M43936"/>
    </row>
    <row r="43937" spans="13:13" x14ac:dyDescent="0.25">
      <c r="M43937"/>
    </row>
    <row r="43938" spans="13:13" x14ac:dyDescent="0.25">
      <c r="M43938"/>
    </row>
    <row r="43939" spans="13:13" x14ac:dyDescent="0.25">
      <c r="M43939"/>
    </row>
    <row r="43940" spans="13:13" x14ac:dyDescent="0.25">
      <c r="M43940"/>
    </row>
    <row r="43941" spans="13:13" x14ac:dyDescent="0.25">
      <c r="M43941"/>
    </row>
    <row r="43942" spans="13:13" x14ac:dyDescent="0.25">
      <c r="M43942"/>
    </row>
    <row r="43943" spans="13:13" x14ac:dyDescent="0.25">
      <c r="M43943"/>
    </row>
    <row r="43944" spans="13:13" x14ac:dyDescent="0.25">
      <c r="M43944"/>
    </row>
    <row r="43945" spans="13:13" x14ac:dyDescent="0.25">
      <c r="M43945"/>
    </row>
    <row r="43946" spans="13:13" x14ac:dyDescent="0.25">
      <c r="M43946"/>
    </row>
    <row r="43947" spans="13:13" x14ac:dyDescent="0.25">
      <c r="M43947"/>
    </row>
    <row r="43948" spans="13:13" x14ac:dyDescent="0.25">
      <c r="M43948"/>
    </row>
    <row r="43949" spans="13:13" x14ac:dyDescent="0.25">
      <c r="M43949"/>
    </row>
    <row r="43950" spans="13:13" x14ac:dyDescent="0.25">
      <c r="M43950"/>
    </row>
    <row r="43951" spans="13:13" x14ac:dyDescent="0.25">
      <c r="M43951"/>
    </row>
    <row r="43952" spans="13:13" x14ac:dyDescent="0.25">
      <c r="M43952"/>
    </row>
    <row r="43953" spans="13:13" x14ac:dyDescent="0.25">
      <c r="M43953"/>
    </row>
    <row r="43954" spans="13:13" x14ac:dyDescent="0.25">
      <c r="M43954"/>
    </row>
    <row r="43955" spans="13:13" x14ac:dyDescent="0.25">
      <c r="M43955"/>
    </row>
    <row r="43956" spans="13:13" x14ac:dyDescent="0.25">
      <c r="M43956"/>
    </row>
    <row r="43957" spans="13:13" x14ac:dyDescent="0.25">
      <c r="M43957"/>
    </row>
    <row r="43958" spans="13:13" x14ac:dyDescent="0.25">
      <c r="M43958"/>
    </row>
    <row r="43959" spans="13:13" x14ac:dyDescent="0.25">
      <c r="M43959"/>
    </row>
    <row r="43960" spans="13:13" x14ac:dyDescent="0.25">
      <c r="M43960"/>
    </row>
    <row r="43961" spans="13:13" x14ac:dyDescent="0.25">
      <c r="M43961"/>
    </row>
    <row r="43962" spans="13:13" x14ac:dyDescent="0.25">
      <c r="M43962"/>
    </row>
    <row r="43963" spans="13:13" x14ac:dyDescent="0.25">
      <c r="M43963"/>
    </row>
    <row r="43964" spans="13:13" x14ac:dyDescent="0.25">
      <c r="M43964"/>
    </row>
    <row r="43965" spans="13:13" x14ac:dyDescent="0.25">
      <c r="M43965"/>
    </row>
    <row r="43966" spans="13:13" x14ac:dyDescent="0.25">
      <c r="M43966"/>
    </row>
    <row r="43967" spans="13:13" x14ac:dyDescent="0.25">
      <c r="M43967"/>
    </row>
    <row r="43968" spans="13:13" x14ac:dyDescent="0.25">
      <c r="M43968"/>
    </row>
    <row r="43969" spans="13:13" x14ac:dyDescent="0.25">
      <c r="M43969"/>
    </row>
    <row r="43970" spans="13:13" x14ac:dyDescent="0.25">
      <c r="M43970"/>
    </row>
    <row r="43971" spans="13:13" x14ac:dyDescent="0.25">
      <c r="M43971"/>
    </row>
    <row r="43972" spans="13:13" x14ac:dyDescent="0.25">
      <c r="M43972"/>
    </row>
    <row r="43973" spans="13:13" x14ac:dyDescent="0.25">
      <c r="M43973"/>
    </row>
    <row r="43974" spans="13:13" x14ac:dyDescent="0.25">
      <c r="M43974"/>
    </row>
    <row r="43975" spans="13:13" x14ac:dyDescent="0.25">
      <c r="M43975"/>
    </row>
    <row r="43976" spans="13:13" x14ac:dyDescent="0.25">
      <c r="M43976"/>
    </row>
    <row r="43977" spans="13:13" x14ac:dyDescent="0.25">
      <c r="M43977"/>
    </row>
    <row r="43978" spans="13:13" x14ac:dyDescent="0.25">
      <c r="M43978"/>
    </row>
    <row r="43979" spans="13:13" x14ac:dyDescent="0.25">
      <c r="M43979"/>
    </row>
    <row r="43980" spans="13:13" x14ac:dyDescent="0.25">
      <c r="M43980"/>
    </row>
    <row r="43981" spans="13:13" x14ac:dyDescent="0.25">
      <c r="M43981"/>
    </row>
    <row r="43982" spans="13:13" x14ac:dyDescent="0.25">
      <c r="M43982"/>
    </row>
    <row r="43983" spans="13:13" x14ac:dyDescent="0.25">
      <c r="M43983"/>
    </row>
    <row r="43984" spans="13:13" x14ac:dyDescent="0.25">
      <c r="M43984"/>
    </row>
    <row r="43985" spans="13:13" x14ac:dyDescent="0.25">
      <c r="M43985"/>
    </row>
    <row r="43986" spans="13:13" x14ac:dyDescent="0.25">
      <c r="M43986"/>
    </row>
    <row r="43987" spans="13:13" x14ac:dyDescent="0.25">
      <c r="M43987"/>
    </row>
    <row r="43988" spans="13:13" x14ac:dyDescent="0.25">
      <c r="M43988"/>
    </row>
    <row r="43989" spans="13:13" x14ac:dyDescent="0.25">
      <c r="M43989"/>
    </row>
    <row r="43990" spans="13:13" x14ac:dyDescent="0.25">
      <c r="M43990"/>
    </row>
    <row r="43991" spans="13:13" x14ac:dyDescent="0.25">
      <c r="M43991"/>
    </row>
    <row r="43992" spans="13:13" x14ac:dyDescent="0.25">
      <c r="M43992"/>
    </row>
    <row r="43993" spans="13:13" x14ac:dyDescent="0.25">
      <c r="M43993"/>
    </row>
    <row r="43994" spans="13:13" x14ac:dyDescent="0.25">
      <c r="M43994"/>
    </row>
    <row r="43995" spans="13:13" x14ac:dyDescent="0.25">
      <c r="M43995"/>
    </row>
    <row r="43996" spans="13:13" x14ac:dyDescent="0.25">
      <c r="M43996"/>
    </row>
    <row r="43997" spans="13:13" x14ac:dyDescent="0.25">
      <c r="M43997"/>
    </row>
    <row r="43998" spans="13:13" x14ac:dyDescent="0.25">
      <c r="M43998"/>
    </row>
    <row r="43999" spans="13:13" x14ac:dyDescent="0.25">
      <c r="M43999"/>
    </row>
    <row r="44000" spans="13:13" x14ac:dyDescent="0.25">
      <c r="M44000"/>
    </row>
    <row r="44001" spans="13:13" x14ac:dyDescent="0.25">
      <c r="M44001"/>
    </row>
    <row r="44002" spans="13:13" x14ac:dyDescent="0.25">
      <c r="M44002"/>
    </row>
    <row r="44003" spans="13:13" x14ac:dyDescent="0.25">
      <c r="M44003"/>
    </row>
    <row r="44004" spans="13:13" x14ac:dyDescent="0.25">
      <c r="M44004"/>
    </row>
    <row r="44005" spans="13:13" x14ac:dyDescent="0.25">
      <c r="M44005"/>
    </row>
    <row r="44006" spans="13:13" x14ac:dyDescent="0.25">
      <c r="M44006"/>
    </row>
    <row r="44007" spans="13:13" x14ac:dyDescent="0.25">
      <c r="M44007"/>
    </row>
    <row r="44008" spans="13:13" x14ac:dyDescent="0.25">
      <c r="M44008"/>
    </row>
    <row r="44009" spans="13:13" x14ac:dyDescent="0.25">
      <c r="M44009"/>
    </row>
    <row r="44010" spans="13:13" x14ac:dyDescent="0.25">
      <c r="M44010"/>
    </row>
    <row r="44011" spans="13:13" x14ac:dyDescent="0.25">
      <c r="M44011"/>
    </row>
    <row r="44012" spans="13:13" x14ac:dyDescent="0.25">
      <c r="M44012"/>
    </row>
    <row r="44013" spans="13:13" x14ac:dyDescent="0.25">
      <c r="M44013"/>
    </row>
    <row r="44014" spans="13:13" x14ac:dyDescent="0.25">
      <c r="M44014"/>
    </row>
    <row r="44015" spans="13:13" x14ac:dyDescent="0.25">
      <c r="M44015"/>
    </row>
    <row r="44016" spans="13:13" x14ac:dyDescent="0.25">
      <c r="M44016"/>
    </row>
    <row r="44017" spans="13:13" x14ac:dyDescent="0.25">
      <c r="M44017"/>
    </row>
    <row r="44018" spans="13:13" x14ac:dyDescent="0.25">
      <c r="M44018"/>
    </row>
    <row r="44019" spans="13:13" x14ac:dyDescent="0.25">
      <c r="M44019"/>
    </row>
    <row r="44020" spans="13:13" x14ac:dyDescent="0.25">
      <c r="M44020"/>
    </row>
    <row r="44021" spans="13:13" x14ac:dyDescent="0.25">
      <c r="M44021"/>
    </row>
    <row r="44022" spans="13:13" x14ac:dyDescent="0.25">
      <c r="M44022"/>
    </row>
    <row r="44023" spans="13:13" x14ac:dyDescent="0.25">
      <c r="M44023"/>
    </row>
    <row r="44024" spans="13:13" x14ac:dyDescent="0.25">
      <c r="M44024"/>
    </row>
    <row r="44025" spans="13:13" x14ac:dyDescent="0.25">
      <c r="M44025"/>
    </row>
    <row r="44026" spans="13:13" x14ac:dyDescent="0.25">
      <c r="M44026"/>
    </row>
    <row r="44027" spans="13:13" x14ac:dyDescent="0.25">
      <c r="M44027"/>
    </row>
    <row r="44028" spans="13:13" x14ac:dyDescent="0.25">
      <c r="M44028"/>
    </row>
    <row r="44029" spans="13:13" x14ac:dyDescent="0.25">
      <c r="M44029"/>
    </row>
    <row r="44030" spans="13:13" x14ac:dyDescent="0.25">
      <c r="M44030"/>
    </row>
    <row r="44031" spans="13:13" x14ac:dyDescent="0.25">
      <c r="M44031"/>
    </row>
    <row r="44032" spans="13:13" x14ac:dyDescent="0.25">
      <c r="M44032"/>
    </row>
    <row r="44033" spans="13:13" x14ac:dyDescent="0.25">
      <c r="M44033"/>
    </row>
    <row r="44034" spans="13:13" x14ac:dyDescent="0.25">
      <c r="M44034"/>
    </row>
    <row r="44035" spans="13:13" x14ac:dyDescent="0.25">
      <c r="M44035"/>
    </row>
    <row r="44036" spans="13:13" x14ac:dyDescent="0.25">
      <c r="M44036"/>
    </row>
    <row r="44037" spans="13:13" x14ac:dyDescent="0.25">
      <c r="M44037"/>
    </row>
    <row r="44038" spans="13:13" x14ac:dyDescent="0.25">
      <c r="M44038"/>
    </row>
    <row r="44039" spans="13:13" x14ac:dyDescent="0.25">
      <c r="M44039"/>
    </row>
    <row r="44040" spans="13:13" x14ac:dyDescent="0.25">
      <c r="M44040"/>
    </row>
    <row r="44041" spans="13:13" x14ac:dyDescent="0.25">
      <c r="M44041"/>
    </row>
    <row r="44042" spans="13:13" x14ac:dyDescent="0.25">
      <c r="M44042"/>
    </row>
    <row r="44043" spans="13:13" x14ac:dyDescent="0.25">
      <c r="M44043"/>
    </row>
    <row r="44044" spans="13:13" x14ac:dyDescent="0.25">
      <c r="M44044"/>
    </row>
    <row r="44045" spans="13:13" x14ac:dyDescent="0.25">
      <c r="M44045"/>
    </row>
    <row r="44046" spans="13:13" x14ac:dyDescent="0.25">
      <c r="M44046"/>
    </row>
    <row r="44047" spans="13:13" x14ac:dyDescent="0.25">
      <c r="M44047"/>
    </row>
    <row r="44048" spans="13:13" x14ac:dyDescent="0.25">
      <c r="M44048"/>
    </row>
    <row r="44049" spans="13:13" x14ac:dyDescent="0.25">
      <c r="M44049"/>
    </row>
    <row r="44050" spans="13:13" x14ac:dyDescent="0.25">
      <c r="M44050"/>
    </row>
    <row r="44051" spans="13:13" x14ac:dyDescent="0.25">
      <c r="M44051"/>
    </row>
    <row r="44052" spans="13:13" x14ac:dyDescent="0.25">
      <c r="M44052"/>
    </row>
    <row r="44053" spans="13:13" x14ac:dyDescent="0.25">
      <c r="M44053"/>
    </row>
    <row r="44054" spans="13:13" x14ac:dyDescent="0.25">
      <c r="M44054"/>
    </row>
    <row r="44055" spans="13:13" x14ac:dyDescent="0.25">
      <c r="M44055"/>
    </row>
    <row r="44056" spans="13:13" x14ac:dyDescent="0.25">
      <c r="M44056"/>
    </row>
    <row r="44057" spans="13:13" x14ac:dyDescent="0.25">
      <c r="M44057"/>
    </row>
    <row r="44058" spans="13:13" x14ac:dyDescent="0.25">
      <c r="M44058"/>
    </row>
    <row r="44059" spans="13:13" x14ac:dyDescent="0.25">
      <c r="M44059"/>
    </row>
    <row r="44060" spans="13:13" x14ac:dyDescent="0.25">
      <c r="M44060"/>
    </row>
    <row r="44061" spans="13:13" x14ac:dyDescent="0.25">
      <c r="M44061"/>
    </row>
    <row r="44062" spans="13:13" x14ac:dyDescent="0.25">
      <c r="M44062"/>
    </row>
    <row r="44063" spans="13:13" x14ac:dyDescent="0.25">
      <c r="M44063"/>
    </row>
    <row r="44064" spans="13:13" x14ac:dyDescent="0.25">
      <c r="M44064"/>
    </row>
    <row r="44065" spans="13:13" x14ac:dyDescent="0.25">
      <c r="M44065"/>
    </row>
    <row r="44066" spans="13:13" x14ac:dyDescent="0.25">
      <c r="M44066"/>
    </row>
    <row r="44067" spans="13:13" x14ac:dyDescent="0.25">
      <c r="M44067"/>
    </row>
    <row r="44068" spans="13:13" x14ac:dyDescent="0.25">
      <c r="M44068"/>
    </row>
    <row r="44069" spans="13:13" x14ac:dyDescent="0.25">
      <c r="M44069"/>
    </row>
    <row r="44070" spans="13:13" x14ac:dyDescent="0.25">
      <c r="M44070"/>
    </row>
    <row r="44071" spans="13:13" x14ac:dyDescent="0.25">
      <c r="M44071"/>
    </row>
    <row r="44072" spans="13:13" x14ac:dyDescent="0.25">
      <c r="M44072"/>
    </row>
    <row r="44073" spans="13:13" x14ac:dyDescent="0.25">
      <c r="M44073"/>
    </row>
    <row r="44074" spans="13:13" x14ac:dyDescent="0.25">
      <c r="M44074"/>
    </row>
    <row r="44075" spans="13:13" x14ac:dyDescent="0.25">
      <c r="M44075"/>
    </row>
    <row r="44076" spans="13:13" x14ac:dyDescent="0.25">
      <c r="M44076"/>
    </row>
    <row r="44077" spans="13:13" x14ac:dyDescent="0.25">
      <c r="M44077"/>
    </row>
    <row r="44078" spans="13:13" x14ac:dyDescent="0.25">
      <c r="M44078"/>
    </row>
    <row r="44079" spans="13:13" x14ac:dyDescent="0.25">
      <c r="M44079"/>
    </row>
    <row r="44080" spans="13:13" x14ac:dyDescent="0.25">
      <c r="M44080"/>
    </row>
    <row r="44081" spans="13:13" x14ac:dyDescent="0.25">
      <c r="M44081"/>
    </row>
    <row r="44082" spans="13:13" x14ac:dyDescent="0.25">
      <c r="M44082"/>
    </row>
    <row r="44083" spans="13:13" x14ac:dyDescent="0.25">
      <c r="M44083"/>
    </row>
    <row r="44084" spans="13:13" x14ac:dyDescent="0.25">
      <c r="M44084"/>
    </row>
    <row r="44085" spans="13:13" x14ac:dyDescent="0.25">
      <c r="M44085"/>
    </row>
    <row r="44086" spans="13:13" x14ac:dyDescent="0.25">
      <c r="M44086"/>
    </row>
    <row r="44087" spans="13:13" x14ac:dyDescent="0.25">
      <c r="M44087"/>
    </row>
    <row r="44088" spans="13:13" x14ac:dyDescent="0.25">
      <c r="M44088"/>
    </row>
    <row r="44089" spans="13:13" x14ac:dyDescent="0.25">
      <c r="M44089"/>
    </row>
    <row r="44090" spans="13:13" x14ac:dyDescent="0.25">
      <c r="M44090"/>
    </row>
    <row r="44091" spans="13:13" x14ac:dyDescent="0.25">
      <c r="M44091"/>
    </row>
    <row r="44092" spans="13:13" x14ac:dyDescent="0.25">
      <c r="M44092"/>
    </row>
    <row r="44093" spans="13:13" x14ac:dyDescent="0.25">
      <c r="M44093"/>
    </row>
    <row r="44094" spans="13:13" x14ac:dyDescent="0.25">
      <c r="M44094"/>
    </row>
    <row r="44095" spans="13:13" x14ac:dyDescent="0.25">
      <c r="M44095"/>
    </row>
    <row r="44096" spans="13:13" x14ac:dyDescent="0.25">
      <c r="M44096"/>
    </row>
    <row r="44097" spans="13:13" x14ac:dyDescent="0.25">
      <c r="M44097"/>
    </row>
    <row r="44098" spans="13:13" x14ac:dyDescent="0.25">
      <c r="M44098"/>
    </row>
    <row r="44099" spans="13:13" x14ac:dyDescent="0.25">
      <c r="M44099"/>
    </row>
    <row r="44100" spans="13:13" x14ac:dyDescent="0.25">
      <c r="M44100"/>
    </row>
    <row r="44101" spans="13:13" x14ac:dyDescent="0.25">
      <c r="M44101"/>
    </row>
    <row r="44102" spans="13:13" x14ac:dyDescent="0.25">
      <c r="M44102"/>
    </row>
    <row r="44103" spans="13:13" x14ac:dyDescent="0.25">
      <c r="M44103"/>
    </row>
    <row r="44104" spans="13:13" x14ac:dyDescent="0.25">
      <c r="M44104"/>
    </row>
    <row r="44105" spans="13:13" x14ac:dyDescent="0.25">
      <c r="M44105"/>
    </row>
    <row r="44106" spans="13:13" x14ac:dyDescent="0.25">
      <c r="M44106"/>
    </row>
    <row r="44107" spans="13:13" x14ac:dyDescent="0.25">
      <c r="M44107"/>
    </row>
    <row r="44108" spans="13:13" x14ac:dyDescent="0.25">
      <c r="M44108"/>
    </row>
    <row r="44109" spans="13:13" x14ac:dyDescent="0.25">
      <c r="M44109"/>
    </row>
    <row r="44110" spans="13:13" x14ac:dyDescent="0.25">
      <c r="M44110"/>
    </row>
    <row r="44111" spans="13:13" x14ac:dyDescent="0.25">
      <c r="M44111"/>
    </row>
    <row r="44112" spans="13:13" x14ac:dyDescent="0.25">
      <c r="M44112"/>
    </row>
    <row r="44113" spans="13:13" x14ac:dyDescent="0.25">
      <c r="M44113"/>
    </row>
    <row r="44114" spans="13:13" x14ac:dyDescent="0.25">
      <c r="M44114"/>
    </row>
    <row r="44115" spans="13:13" x14ac:dyDescent="0.25">
      <c r="M44115"/>
    </row>
    <row r="44116" spans="13:13" x14ac:dyDescent="0.25">
      <c r="M44116"/>
    </row>
    <row r="44117" spans="13:13" x14ac:dyDescent="0.25">
      <c r="M44117"/>
    </row>
    <row r="44118" spans="13:13" x14ac:dyDescent="0.25">
      <c r="M44118"/>
    </row>
    <row r="44119" spans="13:13" x14ac:dyDescent="0.25">
      <c r="M44119"/>
    </row>
    <row r="44120" spans="13:13" x14ac:dyDescent="0.25">
      <c r="M44120"/>
    </row>
    <row r="44121" spans="13:13" x14ac:dyDescent="0.25">
      <c r="M44121"/>
    </row>
    <row r="44122" spans="13:13" x14ac:dyDescent="0.25">
      <c r="M44122"/>
    </row>
    <row r="44123" spans="13:13" x14ac:dyDescent="0.25">
      <c r="M44123"/>
    </row>
    <row r="44124" spans="13:13" x14ac:dyDescent="0.25">
      <c r="M44124"/>
    </row>
    <row r="44125" spans="13:13" x14ac:dyDescent="0.25">
      <c r="M44125"/>
    </row>
    <row r="44126" spans="13:13" x14ac:dyDescent="0.25">
      <c r="M44126"/>
    </row>
    <row r="44127" spans="13:13" x14ac:dyDescent="0.25">
      <c r="M44127"/>
    </row>
    <row r="44128" spans="13:13" x14ac:dyDescent="0.25">
      <c r="M44128"/>
    </row>
    <row r="44129" spans="13:13" x14ac:dyDescent="0.25">
      <c r="M44129"/>
    </row>
    <row r="44130" spans="13:13" x14ac:dyDescent="0.25">
      <c r="M44130"/>
    </row>
    <row r="44131" spans="13:13" x14ac:dyDescent="0.25">
      <c r="M44131"/>
    </row>
    <row r="44132" spans="13:13" x14ac:dyDescent="0.25">
      <c r="M44132"/>
    </row>
    <row r="44133" spans="13:13" x14ac:dyDescent="0.25">
      <c r="M44133"/>
    </row>
    <row r="44134" spans="13:13" x14ac:dyDescent="0.25">
      <c r="M44134"/>
    </row>
    <row r="44135" spans="13:13" x14ac:dyDescent="0.25">
      <c r="M44135"/>
    </row>
    <row r="44136" spans="13:13" x14ac:dyDescent="0.25">
      <c r="M44136"/>
    </row>
    <row r="44137" spans="13:13" x14ac:dyDescent="0.25">
      <c r="M44137"/>
    </row>
    <row r="44138" spans="13:13" x14ac:dyDescent="0.25">
      <c r="M44138"/>
    </row>
    <row r="44139" spans="13:13" x14ac:dyDescent="0.25">
      <c r="M44139"/>
    </row>
    <row r="44140" spans="13:13" x14ac:dyDescent="0.25">
      <c r="M44140"/>
    </row>
    <row r="44141" spans="13:13" x14ac:dyDescent="0.25">
      <c r="M44141"/>
    </row>
    <row r="44142" spans="13:13" x14ac:dyDescent="0.25">
      <c r="M44142"/>
    </row>
    <row r="44143" spans="13:13" x14ac:dyDescent="0.25">
      <c r="M44143"/>
    </row>
    <row r="44144" spans="13:13" x14ac:dyDescent="0.25">
      <c r="M44144"/>
    </row>
    <row r="44145" spans="13:13" x14ac:dyDescent="0.25">
      <c r="M44145"/>
    </row>
    <row r="44146" spans="13:13" x14ac:dyDescent="0.25">
      <c r="M44146"/>
    </row>
    <row r="44147" spans="13:13" x14ac:dyDescent="0.25">
      <c r="M44147"/>
    </row>
    <row r="44148" spans="13:13" x14ac:dyDescent="0.25">
      <c r="M44148"/>
    </row>
    <row r="44149" spans="13:13" x14ac:dyDescent="0.25">
      <c r="M44149"/>
    </row>
    <row r="44150" spans="13:13" x14ac:dyDescent="0.25">
      <c r="M44150"/>
    </row>
    <row r="44151" spans="13:13" x14ac:dyDescent="0.25">
      <c r="M44151"/>
    </row>
    <row r="44152" spans="13:13" x14ac:dyDescent="0.25">
      <c r="M44152"/>
    </row>
    <row r="44153" spans="13:13" x14ac:dyDescent="0.25">
      <c r="M44153"/>
    </row>
    <row r="44154" spans="13:13" x14ac:dyDescent="0.25">
      <c r="M44154"/>
    </row>
    <row r="44155" spans="13:13" x14ac:dyDescent="0.25">
      <c r="M44155"/>
    </row>
    <row r="44156" spans="13:13" x14ac:dyDescent="0.25">
      <c r="M44156"/>
    </row>
    <row r="44157" spans="13:13" x14ac:dyDescent="0.25">
      <c r="M44157"/>
    </row>
    <row r="44158" spans="13:13" x14ac:dyDescent="0.25">
      <c r="M44158"/>
    </row>
    <row r="44159" spans="13:13" x14ac:dyDescent="0.25">
      <c r="M44159"/>
    </row>
    <row r="44160" spans="13:13" x14ac:dyDescent="0.25">
      <c r="M44160"/>
    </row>
    <row r="44161" spans="13:13" x14ac:dyDescent="0.25">
      <c r="M44161"/>
    </row>
    <row r="44162" spans="13:13" x14ac:dyDescent="0.25">
      <c r="M44162"/>
    </row>
    <row r="44163" spans="13:13" x14ac:dyDescent="0.25">
      <c r="M44163"/>
    </row>
    <row r="44164" spans="13:13" x14ac:dyDescent="0.25">
      <c r="M44164"/>
    </row>
    <row r="44165" spans="13:13" x14ac:dyDescent="0.25">
      <c r="M44165"/>
    </row>
    <row r="44166" spans="13:13" x14ac:dyDescent="0.25">
      <c r="M44166"/>
    </row>
    <row r="44167" spans="13:13" x14ac:dyDescent="0.25">
      <c r="M44167"/>
    </row>
    <row r="44168" spans="13:13" x14ac:dyDescent="0.25">
      <c r="M44168"/>
    </row>
    <row r="44169" spans="13:13" x14ac:dyDescent="0.25">
      <c r="M44169"/>
    </row>
    <row r="44170" spans="13:13" x14ac:dyDescent="0.25">
      <c r="M44170"/>
    </row>
    <row r="44171" spans="13:13" x14ac:dyDescent="0.25">
      <c r="M44171"/>
    </row>
    <row r="44172" spans="13:13" x14ac:dyDescent="0.25">
      <c r="M44172"/>
    </row>
    <row r="44173" spans="13:13" x14ac:dyDescent="0.25">
      <c r="M44173"/>
    </row>
    <row r="44174" spans="13:13" x14ac:dyDescent="0.25">
      <c r="M44174"/>
    </row>
    <row r="44175" spans="13:13" x14ac:dyDescent="0.25">
      <c r="M44175"/>
    </row>
    <row r="44176" spans="13:13" x14ac:dyDescent="0.25">
      <c r="M44176"/>
    </row>
    <row r="44177" spans="13:13" x14ac:dyDescent="0.25">
      <c r="M44177"/>
    </row>
    <row r="44178" spans="13:13" x14ac:dyDescent="0.25">
      <c r="M44178"/>
    </row>
    <row r="44179" spans="13:13" x14ac:dyDescent="0.25">
      <c r="M44179"/>
    </row>
    <row r="44180" spans="13:13" x14ac:dyDescent="0.25">
      <c r="M44180"/>
    </row>
    <row r="44181" spans="13:13" x14ac:dyDescent="0.25">
      <c r="M44181"/>
    </row>
    <row r="44182" spans="13:13" x14ac:dyDescent="0.25">
      <c r="M44182"/>
    </row>
    <row r="44183" spans="13:13" x14ac:dyDescent="0.25">
      <c r="M44183"/>
    </row>
    <row r="44184" spans="13:13" x14ac:dyDescent="0.25">
      <c r="M44184"/>
    </row>
    <row r="44185" spans="13:13" x14ac:dyDescent="0.25">
      <c r="M44185"/>
    </row>
    <row r="44186" spans="13:13" x14ac:dyDescent="0.25">
      <c r="M44186"/>
    </row>
    <row r="44187" spans="13:13" x14ac:dyDescent="0.25">
      <c r="M44187"/>
    </row>
    <row r="44188" spans="13:13" x14ac:dyDescent="0.25">
      <c r="M44188"/>
    </row>
    <row r="44189" spans="13:13" x14ac:dyDescent="0.25">
      <c r="M44189"/>
    </row>
    <row r="44190" spans="13:13" x14ac:dyDescent="0.25">
      <c r="M44190"/>
    </row>
    <row r="44191" spans="13:13" x14ac:dyDescent="0.25">
      <c r="M44191"/>
    </row>
    <row r="44192" spans="13:13" x14ac:dyDescent="0.25">
      <c r="M44192"/>
    </row>
    <row r="44193" spans="13:13" x14ac:dyDescent="0.25">
      <c r="M44193"/>
    </row>
    <row r="44194" spans="13:13" x14ac:dyDescent="0.25">
      <c r="M44194"/>
    </row>
    <row r="44195" spans="13:13" x14ac:dyDescent="0.25">
      <c r="M44195"/>
    </row>
    <row r="44196" spans="13:13" x14ac:dyDescent="0.25">
      <c r="M44196"/>
    </row>
    <row r="44197" spans="13:13" x14ac:dyDescent="0.25">
      <c r="M44197"/>
    </row>
    <row r="44198" spans="13:13" x14ac:dyDescent="0.25">
      <c r="M44198"/>
    </row>
    <row r="44199" spans="13:13" x14ac:dyDescent="0.25">
      <c r="M44199"/>
    </row>
    <row r="44200" spans="13:13" x14ac:dyDescent="0.25">
      <c r="M44200"/>
    </row>
    <row r="44201" spans="13:13" x14ac:dyDescent="0.25">
      <c r="M44201"/>
    </row>
    <row r="44202" spans="13:13" x14ac:dyDescent="0.25">
      <c r="M44202"/>
    </row>
    <row r="44203" spans="13:13" x14ac:dyDescent="0.25">
      <c r="M44203"/>
    </row>
    <row r="44204" spans="13:13" x14ac:dyDescent="0.25">
      <c r="M44204"/>
    </row>
    <row r="44205" spans="13:13" x14ac:dyDescent="0.25">
      <c r="M44205"/>
    </row>
    <row r="44206" spans="13:13" x14ac:dyDescent="0.25">
      <c r="M44206"/>
    </row>
    <row r="44207" spans="13:13" x14ac:dyDescent="0.25">
      <c r="M44207"/>
    </row>
    <row r="44208" spans="13:13" x14ac:dyDescent="0.25">
      <c r="M44208"/>
    </row>
    <row r="44209" spans="13:13" x14ac:dyDescent="0.25">
      <c r="M44209"/>
    </row>
    <row r="44210" spans="13:13" x14ac:dyDescent="0.25">
      <c r="M44210"/>
    </row>
    <row r="44211" spans="13:13" x14ac:dyDescent="0.25">
      <c r="M44211"/>
    </row>
    <row r="44212" spans="13:13" x14ac:dyDescent="0.25">
      <c r="M44212"/>
    </row>
    <row r="44213" spans="13:13" x14ac:dyDescent="0.25">
      <c r="M44213"/>
    </row>
    <row r="44214" spans="13:13" x14ac:dyDescent="0.25">
      <c r="M44214"/>
    </row>
    <row r="44215" spans="13:13" x14ac:dyDescent="0.25">
      <c r="M44215"/>
    </row>
    <row r="44216" spans="13:13" x14ac:dyDescent="0.25">
      <c r="M44216"/>
    </row>
    <row r="44217" spans="13:13" x14ac:dyDescent="0.25">
      <c r="M44217"/>
    </row>
    <row r="44218" spans="13:13" x14ac:dyDescent="0.25">
      <c r="M44218"/>
    </row>
    <row r="44219" spans="13:13" x14ac:dyDescent="0.25">
      <c r="M44219"/>
    </row>
    <row r="44220" spans="13:13" x14ac:dyDescent="0.25">
      <c r="M44220"/>
    </row>
    <row r="44221" spans="13:13" x14ac:dyDescent="0.25">
      <c r="M44221"/>
    </row>
    <row r="44222" spans="13:13" x14ac:dyDescent="0.25">
      <c r="M44222"/>
    </row>
    <row r="44223" spans="13:13" x14ac:dyDescent="0.25">
      <c r="M44223"/>
    </row>
    <row r="44224" spans="13:13" x14ac:dyDescent="0.25">
      <c r="M44224"/>
    </row>
    <row r="44225" spans="13:13" x14ac:dyDescent="0.25">
      <c r="M44225"/>
    </row>
    <row r="44226" spans="13:13" x14ac:dyDescent="0.25">
      <c r="M44226"/>
    </row>
    <row r="44227" spans="13:13" x14ac:dyDescent="0.25">
      <c r="M44227"/>
    </row>
    <row r="44228" spans="13:13" x14ac:dyDescent="0.25">
      <c r="M44228"/>
    </row>
    <row r="44229" spans="13:13" x14ac:dyDescent="0.25">
      <c r="M44229"/>
    </row>
    <row r="44230" spans="13:13" x14ac:dyDescent="0.25">
      <c r="M44230"/>
    </row>
    <row r="44231" spans="13:13" x14ac:dyDescent="0.25">
      <c r="M44231"/>
    </row>
    <row r="44232" spans="13:13" x14ac:dyDescent="0.25">
      <c r="M44232"/>
    </row>
    <row r="44233" spans="13:13" x14ac:dyDescent="0.25">
      <c r="M44233"/>
    </row>
    <row r="44234" spans="13:13" x14ac:dyDescent="0.25">
      <c r="M44234"/>
    </row>
    <row r="44235" spans="13:13" x14ac:dyDescent="0.25">
      <c r="M44235"/>
    </row>
    <row r="44236" spans="13:13" x14ac:dyDescent="0.25">
      <c r="M44236"/>
    </row>
    <row r="44237" spans="13:13" x14ac:dyDescent="0.25">
      <c r="M44237"/>
    </row>
    <row r="44238" spans="13:13" x14ac:dyDescent="0.25">
      <c r="M44238"/>
    </row>
    <row r="44239" spans="13:13" x14ac:dyDescent="0.25">
      <c r="M44239"/>
    </row>
    <row r="44240" spans="13:13" x14ac:dyDescent="0.25">
      <c r="M44240"/>
    </row>
    <row r="44241" spans="13:13" x14ac:dyDescent="0.25">
      <c r="M44241"/>
    </row>
    <row r="44242" spans="13:13" x14ac:dyDescent="0.25">
      <c r="M44242"/>
    </row>
    <row r="44243" spans="13:13" x14ac:dyDescent="0.25">
      <c r="M44243"/>
    </row>
    <row r="44244" spans="13:13" x14ac:dyDescent="0.25">
      <c r="M44244"/>
    </row>
    <row r="44245" spans="13:13" x14ac:dyDescent="0.25">
      <c r="M44245"/>
    </row>
    <row r="44246" spans="13:13" x14ac:dyDescent="0.25">
      <c r="M44246"/>
    </row>
    <row r="44247" spans="13:13" x14ac:dyDescent="0.25">
      <c r="M44247"/>
    </row>
    <row r="44248" spans="13:13" x14ac:dyDescent="0.25">
      <c r="M44248"/>
    </row>
    <row r="44249" spans="13:13" x14ac:dyDescent="0.25">
      <c r="M44249"/>
    </row>
    <row r="44250" spans="13:13" x14ac:dyDescent="0.25">
      <c r="M44250"/>
    </row>
    <row r="44251" spans="13:13" x14ac:dyDescent="0.25">
      <c r="M44251"/>
    </row>
    <row r="44252" spans="13:13" x14ac:dyDescent="0.25">
      <c r="M44252"/>
    </row>
    <row r="44253" spans="13:13" x14ac:dyDescent="0.25">
      <c r="M44253"/>
    </row>
    <row r="44254" spans="13:13" x14ac:dyDescent="0.25">
      <c r="M44254"/>
    </row>
    <row r="44255" spans="13:13" x14ac:dyDescent="0.25">
      <c r="M44255"/>
    </row>
    <row r="44256" spans="13:13" x14ac:dyDescent="0.25">
      <c r="M44256"/>
    </row>
    <row r="44257" spans="13:13" x14ac:dyDescent="0.25">
      <c r="M44257"/>
    </row>
    <row r="44258" spans="13:13" x14ac:dyDescent="0.25">
      <c r="M44258"/>
    </row>
    <row r="44259" spans="13:13" x14ac:dyDescent="0.25">
      <c r="M44259"/>
    </row>
    <row r="44260" spans="13:13" x14ac:dyDescent="0.25">
      <c r="M44260"/>
    </row>
    <row r="44261" spans="13:13" x14ac:dyDescent="0.25">
      <c r="M44261"/>
    </row>
    <row r="44262" spans="13:13" x14ac:dyDescent="0.25">
      <c r="M44262"/>
    </row>
    <row r="44263" spans="13:13" x14ac:dyDescent="0.25">
      <c r="M44263"/>
    </row>
    <row r="44264" spans="13:13" x14ac:dyDescent="0.25">
      <c r="M44264"/>
    </row>
    <row r="44265" spans="13:13" x14ac:dyDescent="0.25">
      <c r="M44265"/>
    </row>
    <row r="44266" spans="13:13" x14ac:dyDescent="0.25">
      <c r="M44266"/>
    </row>
    <row r="44267" spans="13:13" x14ac:dyDescent="0.25">
      <c r="M44267"/>
    </row>
    <row r="44268" spans="13:13" x14ac:dyDescent="0.25">
      <c r="M44268"/>
    </row>
    <row r="44269" spans="13:13" x14ac:dyDescent="0.25">
      <c r="M44269"/>
    </row>
    <row r="44270" spans="13:13" x14ac:dyDescent="0.25">
      <c r="M44270"/>
    </row>
    <row r="44271" spans="13:13" x14ac:dyDescent="0.25">
      <c r="M44271"/>
    </row>
    <row r="44272" spans="13:13" x14ac:dyDescent="0.25">
      <c r="M44272"/>
    </row>
    <row r="44273" spans="13:13" x14ac:dyDescent="0.25">
      <c r="M44273"/>
    </row>
    <row r="44274" spans="13:13" x14ac:dyDescent="0.25">
      <c r="M44274"/>
    </row>
    <row r="44275" spans="13:13" x14ac:dyDescent="0.25">
      <c r="M44275"/>
    </row>
    <row r="44276" spans="13:13" x14ac:dyDescent="0.25">
      <c r="M44276"/>
    </row>
    <row r="44277" spans="13:13" x14ac:dyDescent="0.25">
      <c r="M44277"/>
    </row>
    <row r="44278" spans="13:13" x14ac:dyDescent="0.25">
      <c r="M44278"/>
    </row>
    <row r="44279" spans="13:13" x14ac:dyDescent="0.25">
      <c r="M44279"/>
    </row>
    <row r="44280" spans="13:13" x14ac:dyDescent="0.25">
      <c r="M44280"/>
    </row>
    <row r="44281" spans="13:13" x14ac:dyDescent="0.25">
      <c r="M44281"/>
    </row>
    <row r="44282" spans="13:13" x14ac:dyDescent="0.25">
      <c r="M44282"/>
    </row>
    <row r="44283" spans="13:13" x14ac:dyDescent="0.25">
      <c r="M44283"/>
    </row>
    <row r="44284" spans="13:13" x14ac:dyDescent="0.25">
      <c r="M44284"/>
    </row>
    <row r="44285" spans="13:13" x14ac:dyDescent="0.25">
      <c r="M44285"/>
    </row>
    <row r="44286" spans="13:13" x14ac:dyDescent="0.25">
      <c r="M44286"/>
    </row>
    <row r="44287" spans="13:13" x14ac:dyDescent="0.25">
      <c r="M44287"/>
    </row>
    <row r="44288" spans="13:13" x14ac:dyDescent="0.25">
      <c r="M44288"/>
    </row>
    <row r="44289" spans="13:13" x14ac:dyDescent="0.25">
      <c r="M44289"/>
    </row>
    <row r="44290" spans="13:13" x14ac:dyDescent="0.25">
      <c r="M44290"/>
    </row>
    <row r="44291" spans="13:13" x14ac:dyDescent="0.25">
      <c r="M44291"/>
    </row>
    <row r="44292" spans="13:13" x14ac:dyDescent="0.25">
      <c r="M44292"/>
    </row>
    <row r="44293" spans="13:13" x14ac:dyDescent="0.25">
      <c r="M44293"/>
    </row>
    <row r="44294" spans="13:13" x14ac:dyDescent="0.25">
      <c r="M44294"/>
    </row>
    <row r="44295" spans="13:13" x14ac:dyDescent="0.25">
      <c r="M44295"/>
    </row>
    <row r="44296" spans="13:13" x14ac:dyDescent="0.25">
      <c r="M44296"/>
    </row>
    <row r="44297" spans="13:13" x14ac:dyDescent="0.25">
      <c r="M44297"/>
    </row>
    <row r="44298" spans="13:13" x14ac:dyDescent="0.25">
      <c r="M44298"/>
    </row>
    <row r="44299" spans="13:13" x14ac:dyDescent="0.25">
      <c r="M44299"/>
    </row>
    <row r="44300" spans="13:13" x14ac:dyDescent="0.25">
      <c r="M44300"/>
    </row>
    <row r="44301" spans="13:13" x14ac:dyDescent="0.25">
      <c r="M44301"/>
    </row>
    <row r="44302" spans="13:13" x14ac:dyDescent="0.25">
      <c r="M44302"/>
    </row>
    <row r="44303" spans="13:13" x14ac:dyDescent="0.25">
      <c r="M44303"/>
    </row>
    <row r="44304" spans="13:13" x14ac:dyDescent="0.25">
      <c r="M44304"/>
    </row>
    <row r="44305" spans="13:13" x14ac:dyDescent="0.25">
      <c r="M44305"/>
    </row>
    <row r="44306" spans="13:13" x14ac:dyDescent="0.25">
      <c r="M44306"/>
    </row>
    <row r="44307" spans="13:13" x14ac:dyDescent="0.25">
      <c r="M44307"/>
    </row>
    <row r="44308" spans="13:13" x14ac:dyDescent="0.25">
      <c r="M44308"/>
    </row>
    <row r="44309" spans="13:13" x14ac:dyDescent="0.25">
      <c r="M44309"/>
    </row>
    <row r="44310" spans="13:13" x14ac:dyDescent="0.25">
      <c r="M44310"/>
    </row>
    <row r="44311" spans="13:13" x14ac:dyDescent="0.25">
      <c r="M44311"/>
    </row>
    <row r="44312" spans="13:13" x14ac:dyDescent="0.25">
      <c r="M44312"/>
    </row>
    <row r="44313" spans="13:13" x14ac:dyDescent="0.25">
      <c r="M44313"/>
    </row>
    <row r="44314" spans="13:13" x14ac:dyDescent="0.25">
      <c r="M44314"/>
    </row>
    <row r="44315" spans="13:13" x14ac:dyDescent="0.25">
      <c r="M44315"/>
    </row>
    <row r="44316" spans="13:13" x14ac:dyDescent="0.25">
      <c r="M44316"/>
    </row>
    <row r="44317" spans="13:13" x14ac:dyDescent="0.25">
      <c r="M44317"/>
    </row>
    <row r="44318" spans="13:13" x14ac:dyDescent="0.25">
      <c r="M44318"/>
    </row>
    <row r="44319" spans="13:13" x14ac:dyDescent="0.25">
      <c r="M44319"/>
    </row>
    <row r="44320" spans="13:13" x14ac:dyDescent="0.25">
      <c r="M44320"/>
    </row>
    <row r="44321" spans="13:13" x14ac:dyDescent="0.25">
      <c r="M44321"/>
    </row>
    <row r="44322" spans="13:13" x14ac:dyDescent="0.25">
      <c r="M44322"/>
    </row>
    <row r="44323" spans="13:13" x14ac:dyDescent="0.25">
      <c r="M44323"/>
    </row>
    <row r="44324" spans="13:13" x14ac:dyDescent="0.25">
      <c r="M44324"/>
    </row>
    <row r="44325" spans="13:13" x14ac:dyDescent="0.25">
      <c r="M44325"/>
    </row>
    <row r="44326" spans="13:13" x14ac:dyDescent="0.25">
      <c r="M44326"/>
    </row>
    <row r="44327" spans="13:13" x14ac:dyDescent="0.25">
      <c r="M44327"/>
    </row>
    <row r="44328" spans="13:13" x14ac:dyDescent="0.25">
      <c r="M44328"/>
    </row>
    <row r="44329" spans="13:13" x14ac:dyDescent="0.25">
      <c r="M44329"/>
    </row>
    <row r="44330" spans="13:13" x14ac:dyDescent="0.25">
      <c r="M44330"/>
    </row>
    <row r="44331" spans="13:13" x14ac:dyDescent="0.25">
      <c r="M44331"/>
    </row>
    <row r="44332" spans="13:13" x14ac:dyDescent="0.25">
      <c r="M44332"/>
    </row>
    <row r="44333" spans="13:13" x14ac:dyDescent="0.25">
      <c r="M44333"/>
    </row>
    <row r="44334" spans="13:13" x14ac:dyDescent="0.25">
      <c r="M44334"/>
    </row>
    <row r="44335" spans="13:13" x14ac:dyDescent="0.25">
      <c r="M44335"/>
    </row>
    <row r="44336" spans="13:13" x14ac:dyDescent="0.25">
      <c r="M44336"/>
    </row>
    <row r="44337" spans="13:13" x14ac:dyDescent="0.25">
      <c r="M44337"/>
    </row>
    <row r="44338" spans="13:13" x14ac:dyDescent="0.25">
      <c r="M44338"/>
    </row>
    <row r="44339" spans="13:13" x14ac:dyDescent="0.25">
      <c r="M44339"/>
    </row>
    <row r="44340" spans="13:13" x14ac:dyDescent="0.25">
      <c r="M44340"/>
    </row>
    <row r="44341" spans="13:13" x14ac:dyDescent="0.25">
      <c r="M44341"/>
    </row>
    <row r="44342" spans="13:13" x14ac:dyDescent="0.25">
      <c r="M44342"/>
    </row>
    <row r="44343" spans="13:13" x14ac:dyDescent="0.25">
      <c r="M44343"/>
    </row>
    <row r="44344" spans="13:13" x14ac:dyDescent="0.25">
      <c r="M44344"/>
    </row>
    <row r="44345" spans="13:13" x14ac:dyDescent="0.25">
      <c r="M44345"/>
    </row>
    <row r="44346" spans="13:13" x14ac:dyDescent="0.25">
      <c r="M44346"/>
    </row>
    <row r="44347" spans="13:13" x14ac:dyDescent="0.25">
      <c r="M44347"/>
    </row>
    <row r="44348" spans="13:13" x14ac:dyDescent="0.25">
      <c r="M44348"/>
    </row>
    <row r="44349" spans="13:13" x14ac:dyDescent="0.25">
      <c r="M44349"/>
    </row>
    <row r="44350" spans="13:13" x14ac:dyDescent="0.25">
      <c r="M44350"/>
    </row>
    <row r="44351" spans="13:13" x14ac:dyDescent="0.25">
      <c r="M44351"/>
    </row>
    <row r="44352" spans="13:13" x14ac:dyDescent="0.25">
      <c r="M44352"/>
    </row>
    <row r="44353" spans="13:13" x14ac:dyDescent="0.25">
      <c r="M44353"/>
    </row>
    <row r="44354" spans="13:13" x14ac:dyDescent="0.25">
      <c r="M44354"/>
    </row>
    <row r="44355" spans="13:13" x14ac:dyDescent="0.25">
      <c r="M44355"/>
    </row>
    <row r="44356" spans="13:13" x14ac:dyDescent="0.25">
      <c r="M44356"/>
    </row>
    <row r="44357" spans="13:13" x14ac:dyDescent="0.25">
      <c r="M44357"/>
    </row>
    <row r="44358" spans="13:13" x14ac:dyDescent="0.25">
      <c r="M44358"/>
    </row>
    <row r="44359" spans="13:13" x14ac:dyDescent="0.25">
      <c r="M44359"/>
    </row>
    <row r="44360" spans="13:13" x14ac:dyDescent="0.25">
      <c r="M44360"/>
    </row>
    <row r="44361" spans="13:13" x14ac:dyDescent="0.25">
      <c r="M44361"/>
    </row>
    <row r="44362" spans="13:13" x14ac:dyDescent="0.25">
      <c r="M44362"/>
    </row>
    <row r="44363" spans="13:13" x14ac:dyDescent="0.25">
      <c r="M44363"/>
    </row>
    <row r="44364" spans="13:13" x14ac:dyDescent="0.25">
      <c r="M44364"/>
    </row>
    <row r="44365" spans="13:13" x14ac:dyDescent="0.25">
      <c r="M44365"/>
    </row>
    <row r="44366" spans="13:13" x14ac:dyDescent="0.25">
      <c r="M44366"/>
    </row>
    <row r="44367" spans="13:13" x14ac:dyDescent="0.25">
      <c r="M44367"/>
    </row>
    <row r="44368" spans="13:13" x14ac:dyDescent="0.25">
      <c r="M44368"/>
    </row>
    <row r="44369" spans="13:13" x14ac:dyDescent="0.25">
      <c r="M44369"/>
    </row>
    <row r="44370" spans="13:13" x14ac:dyDescent="0.25">
      <c r="M44370"/>
    </row>
    <row r="44371" spans="13:13" x14ac:dyDescent="0.25">
      <c r="M44371"/>
    </row>
    <row r="44372" spans="13:13" x14ac:dyDescent="0.25">
      <c r="M44372"/>
    </row>
    <row r="44373" spans="13:13" x14ac:dyDescent="0.25">
      <c r="M44373"/>
    </row>
    <row r="44374" spans="13:13" x14ac:dyDescent="0.25">
      <c r="M44374"/>
    </row>
    <row r="44375" spans="13:13" x14ac:dyDescent="0.25">
      <c r="M44375"/>
    </row>
    <row r="44376" spans="13:13" x14ac:dyDescent="0.25">
      <c r="M44376"/>
    </row>
    <row r="44377" spans="13:13" x14ac:dyDescent="0.25">
      <c r="M44377"/>
    </row>
    <row r="44378" spans="13:13" x14ac:dyDescent="0.25">
      <c r="M44378"/>
    </row>
    <row r="44379" spans="13:13" x14ac:dyDescent="0.25">
      <c r="M44379"/>
    </row>
    <row r="44380" spans="13:13" x14ac:dyDescent="0.25">
      <c r="M44380"/>
    </row>
    <row r="44381" spans="13:13" x14ac:dyDescent="0.25">
      <c r="M44381"/>
    </row>
    <row r="44382" spans="13:13" x14ac:dyDescent="0.25">
      <c r="M44382"/>
    </row>
    <row r="44383" spans="13:13" x14ac:dyDescent="0.25">
      <c r="M44383"/>
    </row>
    <row r="44384" spans="13:13" x14ac:dyDescent="0.25">
      <c r="M44384"/>
    </row>
    <row r="44385" spans="13:13" x14ac:dyDescent="0.25">
      <c r="M44385"/>
    </row>
    <row r="44386" spans="13:13" x14ac:dyDescent="0.25">
      <c r="M44386"/>
    </row>
    <row r="44387" spans="13:13" x14ac:dyDescent="0.25">
      <c r="M44387"/>
    </row>
    <row r="44388" spans="13:13" x14ac:dyDescent="0.25">
      <c r="M44388"/>
    </row>
    <row r="44389" spans="13:13" x14ac:dyDescent="0.25">
      <c r="M44389"/>
    </row>
    <row r="44390" spans="13:13" x14ac:dyDescent="0.25">
      <c r="M44390"/>
    </row>
    <row r="44391" spans="13:13" x14ac:dyDescent="0.25">
      <c r="M44391"/>
    </row>
    <row r="44392" spans="13:13" x14ac:dyDescent="0.25">
      <c r="M44392"/>
    </row>
    <row r="44393" spans="13:13" x14ac:dyDescent="0.25">
      <c r="M44393"/>
    </row>
    <row r="44394" spans="13:13" x14ac:dyDescent="0.25">
      <c r="M44394"/>
    </row>
    <row r="44395" spans="13:13" x14ac:dyDescent="0.25">
      <c r="M44395"/>
    </row>
    <row r="44396" spans="13:13" x14ac:dyDescent="0.25">
      <c r="M44396"/>
    </row>
    <row r="44397" spans="13:13" x14ac:dyDescent="0.25">
      <c r="M44397"/>
    </row>
    <row r="44398" spans="13:13" x14ac:dyDescent="0.25">
      <c r="M44398"/>
    </row>
    <row r="44399" spans="13:13" x14ac:dyDescent="0.25">
      <c r="M44399"/>
    </row>
    <row r="44400" spans="13:13" x14ac:dyDescent="0.25">
      <c r="M44400"/>
    </row>
    <row r="44401" spans="13:13" x14ac:dyDescent="0.25">
      <c r="M44401"/>
    </row>
    <row r="44402" spans="13:13" x14ac:dyDescent="0.25">
      <c r="M44402"/>
    </row>
    <row r="44403" spans="13:13" x14ac:dyDescent="0.25">
      <c r="M44403"/>
    </row>
    <row r="44404" spans="13:13" x14ac:dyDescent="0.25">
      <c r="M44404"/>
    </row>
    <row r="44405" spans="13:13" x14ac:dyDescent="0.25">
      <c r="M44405"/>
    </row>
    <row r="44406" spans="13:13" x14ac:dyDescent="0.25">
      <c r="M44406"/>
    </row>
    <row r="44407" spans="13:13" x14ac:dyDescent="0.25">
      <c r="M44407"/>
    </row>
    <row r="44408" spans="13:13" x14ac:dyDescent="0.25">
      <c r="M44408"/>
    </row>
    <row r="44409" spans="13:13" x14ac:dyDescent="0.25">
      <c r="M44409"/>
    </row>
    <row r="44410" spans="13:13" x14ac:dyDescent="0.25">
      <c r="M44410"/>
    </row>
    <row r="44411" spans="13:13" x14ac:dyDescent="0.25">
      <c r="M44411"/>
    </row>
    <row r="44412" spans="13:13" x14ac:dyDescent="0.25">
      <c r="M44412"/>
    </row>
    <row r="44413" spans="13:13" x14ac:dyDescent="0.25">
      <c r="M44413"/>
    </row>
    <row r="44414" spans="13:13" x14ac:dyDescent="0.25">
      <c r="M44414"/>
    </row>
    <row r="44415" spans="13:13" x14ac:dyDescent="0.25">
      <c r="M44415"/>
    </row>
    <row r="44416" spans="13:13" x14ac:dyDescent="0.25">
      <c r="M44416"/>
    </row>
    <row r="44417" spans="13:13" x14ac:dyDescent="0.25">
      <c r="M44417"/>
    </row>
    <row r="44418" spans="13:13" x14ac:dyDescent="0.25">
      <c r="M44418"/>
    </row>
    <row r="44419" spans="13:13" x14ac:dyDescent="0.25">
      <c r="M44419"/>
    </row>
    <row r="44420" spans="13:13" x14ac:dyDescent="0.25">
      <c r="M44420"/>
    </row>
    <row r="44421" spans="13:13" x14ac:dyDescent="0.25">
      <c r="M44421"/>
    </row>
    <row r="44422" spans="13:13" x14ac:dyDescent="0.25">
      <c r="M44422"/>
    </row>
    <row r="44423" spans="13:13" x14ac:dyDescent="0.25">
      <c r="M44423"/>
    </row>
    <row r="44424" spans="13:13" x14ac:dyDescent="0.25">
      <c r="M44424"/>
    </row>
    <row r="44425" spans="13:13" x14ac:dyDescent="0.25">
      <c r="M44425"/>
    </row>
    <row r="44426" spans="13:13" x14ac:dyDescent="0.25">
      <c r="M44426"/>
    </row>
    <row r="44427" spans="13:13" x14ac:dyDescent="0.25">
      <c r="M44427"/>
    </row>
    <row r="44428" spans="13:13" x14ac:dyDescent="0.25">
      <c r="M44428"/>
    </row>
    <row r="44429" spans="13:13" x14ac:dyDescent="0.25">
      <c r="M44429"/>
    </row>
    <row r="44430" spans="13:13" x14ac:dyDescent="0.25">
      <c r="M44430"/>
    </row>
    <row r="44431" spans="13:13" x14ac:dyDescent="0.25">
      <c r="M44431"/>
    </row>
    <row r="44432" spans="13:13" x14ac:dyDescent="0.25">
      <c r="M44432"/>
    </row>
    <row r="44433" spans="13:13" x14ac:dyDescent="0.25">
      <c r="M44433"/>
    </row>
    <row r="44434" spans="13:13" x14ac:dyDescent="0.25">
      <c r="M44434"/>
    </row>
    <row r="44435" spans="13:13" x14ac:dyDescent="0.25">
      <c r="M44435"/>
    </row>
    <row r="44436" spans="13:13" x14ac:dyDescent="0.25">
      <c r="M44436"/>
    </row>
    <row r="44437" spans="13:13" x14ac:dyDescent="0.25">
      <c r="M44437"/>
    </row>
    <row r="44438" spans="13:13" x14ac:dyDescent="0.25">
      <c r="M44438"/>
    </row>
    <row r="44439" spans="13:13" x14ac:dyDescent="0.25">
      <c r="M44439"/>
    </row>
    <row r="44440" spans="13:13" x14ac:dyDescent="0.25">
      <c r="M44440"/>
    </row>
    <row r="44441" spans="13:13" x14ac:dyDescent="0.25">
      <c r="M44441"/>
    </row>
    <row r="44442" spans="13:13" x14ac:dyDescent="0.25">
      <c r="M44442"/>
    </row>
    <row r="44443" spans="13:13" x14ac:dyDescent="0.25">
      <c r="M44443"/>
    </row>
    <row r="44444" spans="13:13" x14ac:dyDescent="0.25">
      <c r="M44444"/>
    </row>
    <row r="44445" spans="13:13" x14ac:dyDescent="0.25">
      <c r="M44445"/>
    </row>
    <row r="44446" spans="13:13" x14ac:dyDescent="0.25">
      <c r="M44446"/>
    </row>
    <row r="44447" spans="13:13" x14ac:dyDescent="0.25">
      <c r="M44447"/>
    </row>
    <row r="44448" spans="13:13" x14ac:dyDescent="0.25">
      <c r="M44448"/>
    </row>
    <row r="44449" spans="13:13" x14ac:dyDescent="0.25">
      <c r="M44449"/>
    </row>
    <row r="44450" spans="13:13" x14ac:dyDescent="0.25">
      <c r="M44450"/>
    </row>
    <row r="44451" spans="13:13" x14ac:dyDescent="0.25">
      <c r="M44451"/>
    </row>
    <row r="44452" spans="13:13" x14ac:dyDescent="0.25">
      <c r="M44452"/>
    </row>
    <row r="44453" spans="13:13" x14ac:dyDescent="0.25">
      <c r="M44453"/>
    </row>
    <row r="44454" spans="13:13" x14ac:dyDescent="0.25">
      <c r="M44454"/>
    </row>
    <row r="44455" spans="13:13" x14ac:dyDescent="0.25">
      <c r="M44455"/>
    </row>
    <row r="44456" spans="13:13" x14ac:dyDescent="0.25">
      <c r="M44456"/>
    </row>
    <row r="44457" spans="13:13" x14ac:dyDescent="0.25">
      <c r="M44457"/>
    </row>
    <row r="44458" spans="13:13" x14ac:dyDescent="0.25">
      <c r="M44458"/>
    </row>
    <row r="44459" spans="13:13" x14ac:dyDescent="0.25">
      <c r="M44459"/>
    </row>
    <row r="44460" spans="13:13" x14ac:dyDescent="0.25">
      <c r="M44460"/>
    </row>
    <row r="44461" spans="13:13" x14ac:dyDescent="0.25">
      <c r="M44461"/>
    </row>
    <row r="44462" spans="13:13" x14ac:dyDescent="0.25">
      <c r="M44462"/>
    </row>
    <row r="44463" spans="13:13" x14ac:dyDescent="0.25">
      <c r="M44463"/>
    </row>
    <row r="44464" spans="13:13" x14ac:dyDescent="0.25">
      <c r="M44464"/>
    </row>
    <row r="44465" spans="13:13" x14ac:dyDescent="0.25">
      <c r="M44465"/>
    </row>
    <row r="44466" spans="13:13" x14ac:dyDescent="0.25">
      <c r="M44466"/>
    </row>
    <row r="44467" spans="13:13" x14ac:dyDescent="0.25">
      <c r="M44467"/>
    </row>
    <row r="44468" spans="13:13" x14ac:dyDescent="0.25">
      <c r="M44468"/>
    </row>
    <row r="44469" spans="13:13" x14ac:dyDescent="0.25">
      <c r="M44469"/>
    </row>
    <row r="44470" spans="13:13" x14ac:dyDescent="0.25">
      <c r="M44470"/>
    </row>
    <row r="44471" spans="13:13" x14ac:dyDescent="0.25">
      <c r="M44471"/>
    </row>
    <row r="44472" spans="13:13" x14ac:dyDescent="0.25">
      <c r="M44472"/>
    </row>
    <row r="44473" spans="13:13" x14ac:dyDescent="0.25">
      <c r="M44473"/>
    </row>
    <row r="44474" spans="13:13" x14ac:dyDescent="0.25">
      <c r="M44474"/>
    </row>
    <row r="44475" spans="13:13" x14ac:dyDescent="0.25">
      <c r="M44475"/>
    </row>
    <row r="44476" spans="13:13" x14ac:dyDescent="0.25">
      <c r="M44476"/>
    </row>
    <row r="44477" spans="13:13" x14ac:dyDescent="0.25">
      <c r="M44477"/>
    </row>
    <row r="44478" spans="13:13" x14ac:dyDescent="0.25">
      <c r="M44478"/>
    </row>
    <row r="44479" spans="13:13" x14ac:dyDescent="0.25">
      <c r="M44479"/>
    </row>
    <row r="44480" spans="13:13" x14ac:dyDescent="0.25">
      <c r="M44480"/>
    </row>
    <row r="44481" spans="13:13" x14ac:dyDescent="0.25">
      <c r="M44481"/>
    </row>
    <row r="44482" spans="13:13" x14ac:dyDescent="0.25">
      <c r="M44482"/>
    </row>
    <row r="44483" spans="13:13" x14ac:dyDescent="0.25">
      <c r="M44483"/>
    </row>
    <row r="44484" spans="13:13" x14ac:dyDescent="0.25">
      <c r="M44484"/>
    </row>
    <row r="44485" spans="13:13" x14ac:dyDescent="0.25">
      <c r="M44485"/>
    </row>
    <row r="44486" spans="13:13" x14ac:dyDescent="0.25">
      <c r="M44486"/>
    </row>
    <row r="44487" spans="13:13" x14ac:dyDescent="0.25">
      <c r="M44487"/>
    </row>
    <row r="44488" spans="13:13" x14ac:dyDescent="0.25">
      <c r="M44488"/>
    </row>
    <row r="44489" spans="13:13" x14ac:dyDescent="0.25">
      <c r="M44489"/>
    </row>
    <row r="44490" spans="13:13" x14ac:dyDescent="0.25">
      <c r="M44490"/>
    </row>
    <row r="44491" spans="13:13" x14ac:dyDescent="0.25">
      <c r="M44491"/>
    </row>
    <row r="44492" spans="13:13" x14ac:dyDescent="0.25">
      <c r="M44492"/>
    </row>
    <row r="44493" spans="13:13" x14ac:dyDescent="0.25">
      <c r="M44493"/>
    </row>
    <row r="44494" spans="13:13" x14ac:dyDescent="0.25">
      <c r="M44494"/>
    </row>
    <row r="44495" spans="13:13" x14ac:dyDescent="0.25">
      <c r="M44495"/>
    </row>
    <row r="44496" spans="13:13" x14ac:dyDescent="0.25">
      <c r="M44496"/>
    </row>
    <row r="44497" spans="13:13" x14ac:dyDescent="0.25">
      <c r="M44497"/>
    </row>
    <row r="44498" spans="13:13" x14ac:dyDescent="0.25">
      <c r="M44498"/>
    </row>
    <row r="44499" spans="13:13" x14ac:dyDescent="0.25">
      <c r="M44499"/>
    </row>
    <row r="44500" spans="13:13" x14ac:dyDescent="0.25">
      <c r="M44500"/>
    </row>
    <row r="44501" spans="13:13" x14ac:dyDescent="0.25">
      <c r="M44501"/>
    </row>
    <row r="44502" spans="13:13" x14ac:dyDescent="0.25">
      <c r="M44502"/>
    </row>
    <row r="44503" spans="13:13" x14ac:dyDescent="0.25">
      <c r="M44503"/>
    </row>
    <row r="44504" spans="13:13" x14ac:dyDescent="0.25">
      <c r="M44504"/>
    </row>
    <row r="44505" spans="13:13" x14ac:dyDescent="0.25">
      <c r="M44505"/>
    </row>
    <row r="44506" spans="13:13" x14ac:dyDescent="0.25">
      <c r="M44506"/>
    </row>
    <row r="44507" spans="13:13" x14ac:dyDescent="0.25">
      <c r="M44507"/>
    </row>
    <row r="44508" spans="13:13" x14ac:dyDescent="0.25">
      <c r="M44508"/>
    </row>
    <row r="44509" spans="13:13" x14ac:dyDescent="0.25">
      <c r="M44509"/>
    </row>
    <row r="44510" spans="13:13" x14ac:dyDescent="0.25">
      <c r="M44510"/>
    </row>
    <row r="44511" spans="13:13" x14ac:dyDescent="0.25">
      <c r="M44511"/>
    </row>
    <row r="44512" spans="13:13" x14ac:dyDescent="0.25">
      <c r="M44512"/>
    </row>
    <row r="44513" spans="13:13" x14ac:dyDescent="0.25">
      <c r="M44513"/>
    </row>
    <row r="44514" spans="13:13" x14ac:dyDescent="0.25">
      <c r="M44514"/>
    </row>
    <row r="44515" spans="13:13" x14ac:dyDescent="0.25">
      <c r="M44515"/>
    </row>
    <row r="44516" spans="13:13" x14ac:dyDescent="0.25">
      <c r="M44516"/>
    </row>
    <row r="44517" spans="13:13" x14ac:dyDescent="0.25">
      <c r="M44517"/>
    </row>
    <row r="44518" spans="13:13" x14ac:dyDescent="0.25">
      <c r="M44518"/>
    </row>
    <row r="44519" spans="13:13" x14ac:dyDescent="0.25">
      <c r="M44519"/>
    </row>
    <row r="44520" spans="13:13" x14ac:dyDescent="0.25">
      <c r="M44520"/>
    </row>
    <row r="44521" spans="13:13" x14ac:dyDescent="0.25">
      <c r="M44521"/>
    </row>
    <row r="44522" spans="13:13" x14ac:dyDescent="0.25">
      <c r="M44522"/>
    </row>
    <row r="44523" spans="13:13" x14ac:dyDescent="0.25">
      <c r="M44523"/>
    </row>
    <row r="44524" spans="13:13" x14ac:dyDescent="0.25">
      <c r="M44524"/>
    </row>
    <row r="44525" spans="13:13" x14ac:dyDescent="0.25">
      <c r="M44525"/>
    </row>
    <row r="44526" spans="13:13" x14ac:dyDescent="0.25">
      <c r="M44526"/>
    </row>
    <row r="44527" spans="13:13" x14ac:dyDescent="0.25">
      <c r="M44527"/>
    </row>
    <row r="44528" spans="13:13" x14ac:dyDescent="0.25">
      <c r="M44528"/>
    </row>
    <row r="44529" spans="13:13" x14ac:dyDescent="0.25">
      <c r="M44529"/>
    </row>
    <row r="44530" spans="13:13" x14ac:dyDescent="0.25">
      <c r="M44530"/>
    </row>
    <row r="44531" spans="13:13" x14ac:dyDescent="0.25">
      <c r="M44531"/>
    </row>
    <row r="44532" spans="13:13" x14ac:dyDescent="0.25">
      <c r="M44532"/>
    </row>
    <row r="44533" spans="13:13" x14ac:dyDescent="0.25">
      <c r="M44533"/>
    </row>
    <row r="44534" spans="13:13" x14ac:dyDescent="0.25">
      <c r="M44534"/>
    </row>
    <row r="44535" spans="13:13" x14ac:dyDescent="0.25">
      <c r="M44535"/>
    </row>
    <row r="44536" spans="13:13" x14ac:dyDescent="0.25">
      <c r="M44536"/>
    </row>
    <row r="44537" spans="13:13" x14ac:dyDescent="0.25">
      <c r="M44537"/>
    </row>
    <row r="44538" spans="13:13" x14ac:dyDescent="0.25">
      <c r="M44538"/>
    </row>
    <row r="44539" spans="13:13" x14ac:dyDescent="0.25">
      <c r="M44539"/>
    </row>
    <row r="44540" spans="13:13" x14ac:dyDescent="0.25">
      <c r="M44540"/>
    </row>
    <row r="44541" spans="13:13" x14ac:dyDescent="0.25">
      <c r="M44541"/>
    </row>
    <row r="44542" spans="13:13" x14ac:dyDescent="0.25">
      <c r="M44542"/>
    </row>
    <row r="44543" spans="13:13" x14ac:dyDescent="0.25">
      <c r="M44543"/>
    </row>
    <row r="44544" spans="13:13" x14ac:dyDescent="0.25">
      <c r="M44544"/>
    </row>
    <row r="44545" spans="13:13" x14ac:dyDescent="0.25">
      <c r="M44545"/>
    </row>
    <row r="44546" spans="13:13" x14ac:dyDescent="0.25">
      <c r="M44546"/>
    </row>
    <row r="44547" spans="13:13" x14ac:dyDescent="0.25">
      <c r="M44547"/>
    </row>
    <row r="44548" spans="13:13" x14ac:dyDescent="0.25">
      <c r="M44548"/>
    </row>
    <row r="44549" spans="13:13" x14ac:dyDescent="0.25">
      <c r="M44549"/>
    </row>
    <row r="44550" spans="13:13" x14ac:dyDescent="0.25">
      <c r="M44550"/>
    </row>
    <row r="44551" spans="13:13" x14ac:dyDescent="0.25">
      <c r="M44551"/>
    </row>
    <row r="44552" spans="13:13" x14ac:dyDescent="0.25">
      <c r="M44552"/>
    </row>
    <row r="44553" spans="13:13" x14ac:dyDescent="0.25">
      <c r="M44553"/>
    </row>
    <row r="44554" spans="13:13" x14ac:dyDescent="0.25">
      <c r="M44554"/>
    </row>
    <row r="44555" spans="13:13" x14ac:dyDescent="0.25">
      <c r="M44555"/>
    </row>
    <row r="44556" spans="13:13" x14ac:dyDescent="0.25">
      <c r="M44556"/>
    </row>
    <row r="44557" spans="13:13" x14ac:dyDescent="0.25">
      <c r="M44557"/>
    </row>
    <row r="44558" spans="13:13" x14ac:dyDescent="0.25">
      <c r="M44558"/>
    </row>
    <row r="44559" spans="13:13" x14ac:dyDescent="0.25">
      <c r="M44559"/>
    </row>
    <row r="44560" spans="13:13" x14ac:dyDescent="0.25">
      <c r="M44560"/>
    </row>
    <row r="44561" spans="13:13" x14ac:dyDescent="0.25">
      <c r="M44561"/>
    </row>
    <row r="44562" spans="13:13" x14ac:dyDescent="0.25">
      <c r="M44562"/>
    </row>
    <row r="44563" spans="13:13" x14ac:dyDescent="0.25">
      <c r="M44563"/>
    </row>
    <row r="44564" spans="13:13" x14ac:dyDescent="0.25">
      <c r="M44564"/>
    </row>
    <row r="44565" spans="13:13" x14ac:dyDescent="0.25">
      <c r="M44565"/>
    </row>
    <row r="44566" spans="13:13" x14ac:dyDescent="0.25">
      <c r="M44566"/>
    </row>
    <row r="44567" spans="13:13" x14ac:dyDescent="0.25">
      <c r="M44567"/>
    </row>
    <row r="44568" spans="13:13" x14ac:dyDescent="0.25">
      <c r="M44568"/>
    </row>
    <row r="44569" spans="13:13" x14ac:dyDescent="0.25">
      <c r="M44569"/>
    </row>
    <row r="44570" spans="13:13" x14ac:dyDescent="0.25">
      <c r="M44570"/>
    </row>
    <row r="44571" spans="13:13" x14ac:dyDescent="0.25">
      <c r="M44571"/>
    </row>
    <row r="44572" spans="13:13" x14ac:dyDescent="0.25">
      <c r="M44572"/>
    </row>
    <row r="44573" spans="13:13" x14ac:dyDescent="0.25">
      <c r="M44573"/>
    </row>
    <row r="44574" spans="13:13" x14ac:dyDescent="0.25">
      <c r="M44574"/>
    </row>
    <row r="44575" spans="13:13" x14ac:dyDescent="0.25">
      <c r="M44575"/>
    </row>
    <row r="44576" spans="13:13" x14ac:dyDescent="0.25">
      <c r="M44576"/>
    </row>
    <row r="44577" spans="13:13" x14ac:dyDescent="0.25">
      <c r="M44577"/>
    </row>
    <row r="44578" spans="13:13" x14ac:dyDescent="0.25">
      <c r="M44578"/>
    </row>
    <row r="44579" spans="13:13" x14ac:dyDescent="0.25">
      <c r="M44579"/>
    </row>
    <row r="44580" spans="13:13" x14ac:dyDescent="0.25">
      <c r="M44580"/>
    </row>
    <row r="44581" spans="13:13" x14ac:dyDescent="0.25">
      <c r="M44581"/>
    </row>
    <row r="44582" spans="13:13" x14ac:dyDescent="0.25">
      <c r="M44582"/>
    </row>
    <row r="44583" spans="13:13" x14ac:dyDescent="0.25">
      <c r="M44583"/>
    </row>
    <row r="44584" spans="13:13" x14ac:dyDescent="0.25">
      <c r="M44584"/>
    </row>
    <row r="44585" spans="13:13" x14ac:dyDescent="0.25">
      <c r="M44585"/>
    </row>
    <row r="44586" spans="13:13" x14ac:dyDescent="0.25">
      <c r="M44586"/>
    </row>
    <row r="44587" spans="13:13" x14ac:dyDescent="0.25">
      <c r="M44587"/>
    </row>
    <row r="44588" spans="13:13" x14ac:dyDescent="0.25">
      <c r="M44588"/>
    </row>
    <row r="44589" spans="13:13" x14ac:dyDescent="0.25">
      <c r="M44589"/>
    </row>
    <row r="44590" spans="13:13" x14ac:dyDescent="0.25">
      <c r="M44590"/>
    </row>
    <row r="44591" spans="13:13" x14ac:dyDescent="0.25">
      <c r="M44591"/>
    </row>
    <row r="44592" spans="13:13" x14ac:dyDescent="0.25">
      <c r="M44592"/>
    </row>
    <row r="44593" spans="13:13" x14ac:dyDescent="0.25">
      <c r="M44593"/>
    </row>
    <row r="44594" spans="13:13" x14ac:dyDescent="0.25">
      <c r="M44594"/>
    </row>
    <row r="44595" spans="13:13" x14ac:dyDescent="0.25">
      <c r="M44595"/>
    </row>
    <row r="44596" spans="13:13" x14ac:dyDescent="0.25">
      <c r="M44596"/>
    </row>
    <row r="44597" spans="13:13" x14ac:dyDescent="0.25">
      <c r="M44597"/>
    </row>
    <row r="44598" spans="13:13" x14ac:dyDescent="0.25">
      <c r="M44598"/>
    </row>
    <row r="44599" spans="13:13" x14ac:dyDescent="0.25">
      <c r="M44599"/>
    </row>
    <row r="44600" spans="13:13" x14ac:dyDescent="0.25">
      <c r="M44600"/>
    </row>
    <row r="44601" spans="13:13" x14ac:dyDescent="0.25">
      <c r="M44601"/>
    </row>
    <row r="44602" spans="13:13" x14ac:dyDescent="0.25">
      <c r="M44602"/>
    </row>
    <row r="44603" spans="13:13" x14ac:dyDescent="0.25">
      <c r="M44603"/>
    </row>
    <row r="44604" spans="13:13" x14ac:dyDescent="0.25">
      <c r="M44604"/>
    </row>
    <row r="44605" spans="13:13" x14ac:dyDescent="0.25">
      <c r="M44605"/>
    </row>
    <row r="44606" spans="13:13" x14ac:dyDescent="0.25">
      <c r="M44606"/>
    </row>
    <row r="44607" spans="13:13" x14ac:dyDescent="0.25">
      <c r="M44607"/>
    </row>
    <row r="44608" spans="13:13" x14ac:dyDescent="0.25">
      <c r="M44608"/>
    </row>
    <row r="44609" spans="13:13" x14ac:dyDescent="0.25">
      <c r="M44609"/>
    </row>
    <row r="44610" spans="13:13" x14ac:dyDescent="0.25">
      <c r="M44610"/>
    </row>
    <row r="44611" spans="13:13" x14ac:dyDescent="0.25">
      <c r="M44611"/>
    </row>
    <row r="44612" spans="13:13" x14ac:dyDescent="0.25">
      <c r="M44612"/>
    </row>
    <row r="44613" spans="13:13" x14ac:dyDescent="0.25">
      <c r="M44613"/>
    </row>
    <row r="44614" spans="13:13" x14ac:dyDescent="0.25">
      <c r="M44614"/>
    </row>
    <row r="44615" spans="13:13" x14ac:dyDescent="0.25">
      <c r="M44615"/>
    </row>
    <row r="44616" spans="13:13" x14ac:dyDescent="0.25">
      <c r="M44616"/>
    </row>
    <row r="44617" spans="13:13" x14ac:dyDescent="0.25">
      <c r="M44617"/>
    </row>
    <row r="44618" spans="13:13" x14ac:dyDescent="0.25">
      <c r="M44618"/>
    </row>
    <row r="44619" spans="13:13" x14ac:dyDescent="0.25">
      <c r="M44619"/>
    </row>
    <row r="44620" spans="13:13" x14ac:dyDescent="0.25">
      <c r="M44620"/>
    </row>
    <row r="44621" spans="13:13" x14ac:dyDescent="0.25">
      <c r="M44621"/>
    </row>
    <row r="44622" spans="13:13" x14ac:dyDescent="0.25">
      <c r="M44622"/>
    </row>
    <row r="44623" spans="13:13" x14ac:dyDescent="0.25">
      <c r="M44623"/>
    </row>
    <row r="44624" spans="13:13" x14ac:dyDescent="0.25">
      <c r="M44624"/>
    </row>
    <row r="44625" spans="13:13" x14ac:dyDescent="0.25">
      <c r="M44625"/>
    </row>
    <row r="44626" spans="13:13" x14ac:dyDescent="0.25">
      <c r="M44626"/>
    </row>
    <row r="44627" spans="13:13" x14ac:dyDescent="0.25">
      <c r="M44627"/>
    </row>
    <row r="44628" spans="13:13" x14ac:dyDescent="0.25">
      <c r="M44628"/>
    </row>
    <row r="44629" spans="13:13" x14ac:dyDescent="0.25">
      <c r="M44629"/>
    </row>
    <row r="44630" spans="13:13" x14ac:dyDescent="0.25">
      <c r="M44630"/>
    </row>
    <row r="44631" spans="13:13" x14ac:dyDescent="0.25">
      <c r="M44631"/>
    </row>
    <row r="44632" spans="13:13" x14ac:dyDescent="0.25">
      <c r="M44632"/>
    </row>
    <row r="44633" spans="13:13" x14ac:dyDescent="0.25">
      <c r="M44633"/>
    </row>
    <row r="44634" spans="13:13" x14ac:dyDescent="0.25">
      <c r="M44634"/>
    </row>
    <row r="44635" spans="13:13" x14ac:dyDescent="0.25">
      <c r="M44635"/>
    </row>
    <row r="44636" spans="13:13" x14ac:dyDescent="0.25">
      <c r="M44636"/>
    </row>
    <row r="44637" spans="13:13" x14ac:dyDescent="0.25">
      <c r="M44637"/>
    </row>
    <row r="44638" spans="13:13" x14ac:dyDescent="0.25">
      <c r="M44638"/>
    </row>
    <row r="44639" spans="13:13" x14ac:dyDescent="0.25">
      <c r="M44639"/>
    </row>
    <row r="44640" spans="13:13" x14ac:dyDescent="0.25">
      <c r="M44640"/>
    </row>
    <row r="44641" spans="13:13" x14ac:dyDescent="0.25">
      <c r="M44641"/>
    </row>
    <row r="44642" spans="13:13" x14ac:dyDescent="0.25">
      <c r="M44642"/>
    </row>
    <row r="44643" spans="13:13" x14ac:dyDescent="0.25">
      <c r="M44643"/>
    </row>
    <row r="44644" spans="13:13" x14ac:dyDescent="0.25">
      <c r="M44644"/>
    </row>
    <row r="44645" spans="13:13" x14ac:dyDescent="0.25">
      <c r="M44645"/>
    </row>
    <row r="44646" spans="13:13" x14ac:dyDescent="0.25">
      <c r="M44646"/>
    </row>
    <row r="44647" spans="13:13" x14ac:dyDescent="0.25">
      <c r="M44647"/>
    </row>
    <row r="44648" spans="13:13" x14ac:dyDescent="0.25">
      <c r="M44648"/>
    </row>
    <row r="44649" spans="13:13" x14ac:dyDescent="0.25">
      <c r="M44649"/>
    </row>
    <row r="44650" spans="13:13" x14ac:dyDescent="0.25">
      <c r="M44650"/>
    </row>
    <row r="44651" spans="13:13" x14ac:dyDescent="0.25">
      <c r="M44651"/>
    </row>
    <row r="44652" spans="13:13" x14ac:dyDescent="0.25">
      <c r="M44652"/>
    </row>
    <row r="44653" spans="13:13" x14ac:dyDescent="0.25">
      <c r="M44653"/>
    </row>
    <row r="44654" spans="13:13" x14ac:dyDescent="0.25">
      <c r="M44654"/>
    </row>
    <row r="44655" spans="13:13" x14ac:dyDescent="0.25">
      <c r="M44655"/>
    </row>
    <row r="44656" spans="13:13" x14ac:dyDescent="0.25">
      <c r="M44656"/>
    </row>
    <row r="44657" spans="13:13" x14ac:dyDescent="0.25">
      <c r="M44657"/>
    </row>
    <row r="44658" spans="13:13" x14ac:dyDescent="0.25">
      <c r="M44658"/>
    </row>
    <row r="44659" spans="13:13" x14ac:dyDescent="0.25">
      <c r="M44659"/>
    </row>
    <row r="44660" spans="13:13" x14ac:dyDescent="0.25">
      <c r="M44660"/>
    </row>
    <row r="44661" spans="13:13" x14ac:dyDescent="0.25">
      <c r="M44661"/>
    </row>
    <row r="44662" spans="13:13" x14ac:dyDescent="0.25">
      <c r="M44662"/>
    </row>
    <row r="44663" spans="13:13" x14ac:dyDescent="0.25">
      <c r="M44663"/>
    </row>
    <row r="44664" spans="13:13" x14ac:dyDescent="0.25">
      <c r="M44664"/>
    </row>
    <row r="44665" spans="13:13" x14ac:dyDescent="0.25">
      <c r="M44665"/>
    </row>
    <row r="44666" spans="13:13" x14ac:dyDescent="0.25">
      <c r="M44666"/>
    </row>
    <row r="44667" spans="13:13" x14ac:dyDescent="0.25">
      <c r="M44667"/>
    </row>
    <row r="44668" spans="13:13" x14ac:dyDescent="0.25">
      <c r="M44668"/>
    </row>
    <row r="44669" spans="13:13" x14ac:dyDescent="0.25">
      <c r="M44669"/>
    </row>
    <row r="44670" spans="13:13" x14ac:dyDescent="0.25">
      <c r="M44670"/>
    </row>
    <row r="44671" spans="13:13" x14ac:dyDescent="0.25">
      <c r="M44671"/>
    </row>
    <row r="44672" spans="13:13" x14ac:dyDescent="0.25">
      <c r="M44672"/>
    </row>
    <row r="44673" spans="13:13" x14ac:dyDescent="0.25">
      <c r="M44673"/>
    </row>
    <row r="44674" spans="13:13" x14ac:dyDescent="0.25">
      <c r="M44674"/>
    </row>
    <row r="44675" spans="13:13" x14ac:dyDescent="0.25">
      <c r="M44675"/>
    </row>
    <row r="44676" spans="13:13" x14ac:dyDescent="0.25">
      <c r="M44676"/>
    </row>
    <row r="44677" spans="13:13" x14ac:dyDescent="0.25">
      <c r="M44677"/>
    </row>
    <row r="44678" spans="13:13" x14ac:dyDescent="0.25">
      <c r="M44678"/>
    </row>
    <row r="44679" spans="13:13" x14ac:dyDescent="0.25">
      <c r="M44679"/>
    </row>
    <row r="44680" spans="13:13" x14ac:dyDescent="0.25">
      <c r="M44680"/>
    </row>
    <row r="44681" spans="13:13" x14ac:dyDescent="0.25">
      <c r="M44681"/>
    </row>
    <row r="44682" spans="13:13" x14ac:dyDescent="0.25">
      <c r="M44682"/>
    </row>
    <row r="44683" spans="13:13" x14ac:dyDescent="0.25">
      <c r="M44683"/>
    </row>
    <row r="44684" spans="13:13" x14ac:dyDescent="0.25">
      <c r="M44684"/>
    </row>
    <row r="44685" spans="13:13" x14ac:dyDescent="0.25">
      <c r="M44685"/>
    </row>
    <row r="44686" spans="13:13" x14ac:dyDescent="0.25">
      <c r="M44686"/>
    </row>
    <row r="44687" spans="13:13" x14ac:dyDescent="0.25">
      <c r="M44687"/>
    </row>
    <row r="44688" spans="13:13" x14ac:dyDescent="0.25">
      <c r="M44688"/>
    </row>
    <row r="44689" spans="13:13" x14ac:dyDescent="0.25">
      <c r="M44689"/>
    </row>
    <row r="44690" spans="13:13" x14ac:dyDescent="0.25">
      <c r="M44690"/>
    </row>
    <row r="44691" spans="13:13" x14ac:dyDescent="0.25">
      <c r="M44691"/>
    </row>
    <row r="44692" spans="13:13" x14ac:dyDescent="0.25">
      <c r="M44692"/>
    </row>
    <row r="44693" spans="13:13" x14ac:dyDescent="0.25">
      <c r="M44693"/>
    </row>
    <row r="44694" spans="13:13" x14ac:dyDescent="0.25">
      <c r="M44694"/>
    </row>
    <row r="44695" spans="13:13" x14ac:dyDescent="0.25">
      <c r="M44695"/>
    </row>
    <row r="44696" spans="13:13" x14ac:dyDescent="0.25">
      <c r="M44696"/>
    </row>
    <row r="44697" spans="13:13" x14ac:dyDescent="0.25">
      <c r="M44697"/>
    </row>
    <row r="44698" spans="13:13" x14ac:dyDescent="0.25">
      <c r="M44698"/>
    </row>
    <row r="44699" spans="13:13" x14ac:dyDescent="0.25">
      <c r="M44699"/>
    </row>
    <row r="44700" spans="13:13" x14ac:dyDescent="0.25">
      <c r="M44700"/>
    </row>
    <row r="44701" spans="13:13" x14ac:dyDescent="0.25">
      <c r="M44701"/>
    </row>
    <row r="44702" spans="13:13" x14ac:dyDescent="0.25">
      <c r="M44702"/>
    </row>
    <row r="44703" spans="13:13" x14ac:dyDescent="0.25">
      <c r="M44703"/>
    </row>
    <row r="44704" spans="13:13" x14ac:dyDescent="0.25">
      <c r="M44704"/>
    </row>
    <row r="44705" spans="13:13" x14ac:dyDescent="0.25">
      <c r="M44705"/>
    </row>
    <row r="44706" spans="13:13" x14ac:dyDescent="0.25">
      <c r="M44706"/>
    </row>
    <row r="44707" spans="13:13" x14ac:dyDescent="0.25">
      <c r="M44707"/>
    </row>
    <row r="44708" spans="13:13" x14ac:dyDescent="0.25">
      <c r="M44708"/>
    </row>
    <row r="44709" spans="13:13" x14ac:dyDescent="0.25">
      <c r="M44709"/>
    </row>
    <row r="44710" spans="13:13" x14ac:dyDescent="0.25">
      <c r="M44710"/>
    </row>
    <row r="44711" spans="13:13" x14ac:dyDescent="0.25">
      <c r="M44711"/>
    </row>
    <row r="44712" spans="13:13" x14ac:dyDescent="0.25">
      <c r="M44712"/>
    </row>
    <row r="44713" spans="13:13" x14ac:dyDescent="0.25">
      <c r="M44713"/>
    </row>
    <row r="44714" spans="13:13" x14ac:dyDescent="0.25">
      <c r="M44714"/>
    </row>
    <row r="44715" spans="13:13" x14ac:dyDescent="0.25">
      <c r="M44715"/>
    </row>
    <row r="44716" spans="13:13" x14ac:dyDescent="0.25">
      <c r="M44716"/>
    </row>
    <row r="44717" spans="13:13" x14ac:dyDescent="0.25">
      <c r="M44717"/>
    </row>
    <row r="44718" spans="13:13" x14ac:dyDescent="0.25">
      <c r="M44718"/>
    </row>
    <row r="44719" spans="13:13" x14ac:dyDescent="0.25">
      <c r="M44719"/>
    </row>
    <row r="44720" spans="13:13" x14ac:dyDescent="0.25">
      <c r="M44720"/>
    </row>
    <row r="44721" spans="13:13" x14ac:dyDescent="0.25">
      <c r="M44721"/>
    </row>
    <row r="44722" spans="13:13" x14ac:dyDescent="0.25">
      <c r="M44722"/>
    </row>
    <row r="44723" spans="13:13" x14ac:dyDescent="0.25">
      <c r="M44723"/>
    </row>
    <row r="44724" spans="13:13" x14ac:dyDescent="0.25">
      <c r="M44724"/>
    </row>
    <row r="44725" spans="13:13" x14ac:dyDescent="0.25">
      <c r="M44725"/>
    </row>
    <row r="44726" spans="13:13" x14ac:dyDescent="0.25">
      <c r="M44726"/>
    </row>
    <row r="44727" spans="13:13" x14ac:dyDescent="0.25">
      <c r="M44727"/>
    </row>
    <row r="44728" spans="13:13" x14ac:dyDescent="0.25">
      <c r="M44728"/>
    </row>
    <row r="44729" spans="13:13" x14ac:dyDescent="0.25">
      <c r="M44729"/>
    </row>
    <row r="44730" spans="13:13" x14ac:dyDescent="0.25">
      <c r="M44730"/>
    </row>
    <row r="44731" spans="13:13" x14ac:dyDescent="0.25">
      <c r="M44731"/>
    </row>
    <row r="44732" spans="13:13" x14ac:dyDescent="0.25">
      <c r="M44732"/>
    </row>
    <row r="44733" spans="13:13" x14ac:dyDescent="0.25">
      <c r="M44733"/>
    </row>
    <row r="44734" spans="13:13" x14ac:dyDescent="0.25">
      <c r="M44734"/>
    </row>
    <row r="44735" spans="13:13" x14ac:dyDescent="0.25">
      <c r="M44735"/>
    </row>
    <row r="44736" spans="13:13" x14ac:dyDescent="0.25">
      <c r="M44736"/>
    </row>
    <row r="44737" spans="13:13" x14ac:dyDescent="0.25">
      <c r="M44737"/>
    </row>
    <row r="44738" spans="13:13" x14ac:dyDescent="0.25">
      <c r="M44738"/>
    </row>
    <row r="44739" spans="13:13" x14ac:dyDescent="0.25">
      <c r="M44739"/>
    </row>
    <row r="44740" spans="13:13" x14ac:dyDescent="0.25">
      <c r="M44740"/>
    </row>
    <row r="44741" spans="13:13" x14ac:dyDescent="0.25">
      <c r="M44741"/>
    </row>
    <row r="44742" spans="13:13" x14ac:dyDescent="0.25">
      <c r="M44742"/>
    </row>
    <row r="44743" spans="13:13" x14ac:dyDescent="0.25">
      <c r="M44743"/>
    </row>
    <row r="44744" spans="13:13" x14ac:dyDescent="0.25">
      <c r="M44744"/>
    </row>
    <row r="44745" spans="13:13" x14ac:dyDescent="0.25">
      <c r="M44745"/>
    </row>
    <row r="44746" spans="13:13" x14ac:dyDescent="0.25">
      <c r="M44746"/>
    </row>
    <row r="44747" spans="13:13" x14ac:dyDescent="0.25">
      <c r="M44747"/>
    </row>
    <row r="44748" spans="13:13" x14ac:dyDescent="0.25">
      <c r="M44748"/>
    </row>
    <row r="44749" spans="13:13" x14ac:dyDescent="0.25">
      <c r="M44749"/>
    </row>
    <row r="44750" spans="13:13" x14ac:dyDescent="0.25">
      <c r="M44750"/>
    </row>
    <row r="44751" spans="13:13" x14ac:dyDescent="0.25">
      <c r="M44751"/>
    </row>
    <row r="44752" spans="13:13" x14ac:dyDescent="0.25">
      <c r="M44752"/>
    </row>
    <row r="44753" spans="13:13" x14ac:dyDescent="0.25">
      <c r="M44753"/>
    </row>
    <row r="44754" spans="13:13" x14ac:dyDescent="0.25">
      <c r="M44754"/>
    </row>
    <row r="44755" spans="13:13" x14ac:dyDescent="0.25">
      <c r="M44755"/>
    </row>
    <row r="44756" spans="13:13" x14ac:dyDescent="0.25">
      <c r="M44756"/>
    </row>
    <row r="44757" spans="13:13" x14ac:dyDescent="0.25">
      <c r="M44757"/>
    </row>
    <row r="44758" spans="13:13" x14ac:dyDescent="0.25">
      <c r="M44758"/>
    </row>
    <row r="44759" spans="13:13" x14ac:dyDescent="0.25">
      <c r="M44759"/>
    </row>
    <row r="44760" spans="13:13" x14ac:dyDescent="0.25">
      <c r="M44760"/>
    </row>
    <row r="44761" spans="13:13" x14ac:dyDescent="0.25">
      <c r="M44761"/>
    </row>
    <row r="44762" spans="13:13" x14ac:dyDescent="0.25">
      <c r="M44762"/>
    </row>
    <row r="44763" spans="13:13" x14ac:dyDescent="0.25">
      <c r="M44763"/>
    </row>
    <row r="44764" spans="13:13" x14ac:dyDescent="0.25">
      <c r="M44764"/>
    </row>
    <row r="44765" spans="13:13" x14ac:dyDescent="0.25">
      <c r="M44765"/>
    </row>
    <row r="44766" spans="13:13" x14ac:dyDescent="0.25">
      <c r="M44766"/>
    </row>
    <row r="44767" spans="13:13" x14ac:dyDescent="0.25">
      <c r="M44767"/>
    </row>
    <row r="44768" spans="13:13" x14ac:dyDescent="0.25">
      <c r="M44768"/>
    </row>
    <row r="44769" spans="13:13" x14ac:dyDescent="0.25">
      <c r="M44769"/>
    </row>
    <row r="44770" spans="13:13" x14ac:dyDescent="0.25">
      <c r="M44770"/>
    </row>
    <row r="44771" spans="13:13" x14ac:dyDescent="0.25">
      <c r="M44771"/>
    </row>
    <row r="44772" spans="13:13" x14ac:dyDescent="0.25">
      <c r="M44772"/>
    </row>
    <row r="44773" spans="13:13" x14ac:dyDescent="0.25">
      <c r="M44773"/>
    </row>
    <row r="44774" spans="13:13" x14ac:dyDescent="0.25">
      <c r="M44774"/>
    </row>
    <row r="44775" spans="13:13" x14ac:dyDescent="0.25">
      <c r="M44775"/>
    </row>
    <row r="44776" spans="13:13" x14ac:dyDescent="0.25">
      <c r="M44776"/>
    </row>
    <row r="44777" spans="13:13" x14ac:dyDescent="0.25">
      <c r="M44777"/>
    </row>
    <row r="44778" spans="13:13" x14ac:dyDescent="0.25">
      <c r="M44778"/>
    </row>
    <row r="44779" spans="13:13" x14ac:dyDescent="0.25">
      <c r="M44779"/>
    </row>
    <row r="44780" spans="13:13" x14ac:dyDescent="0.25">
      <c r="M44780"/>
    </row>
    <row r="44781" spans="13:13" x14ac:dyDescent="0.25">
      <c r="M44781"/>
    </row>
    <row r="44782" spans="13:13" x14ac:dyDescent="0.25">
      <c r="M44782"/>
    </row>
    <row r="44783" spans="13:13" x14ac:dyDescent="0.25">
      <c r="M44783"/>
    </row>
    <row r="44784" spans="13:13" x14ac:dyDescent="0.25">
      <c r="M44784"/>
    </row>
    <row r="44785" spans="13:13" x14ac:dyDescent="0.25">
      <c r="M44785"/>
    </row>
    <row r="44786" spans="13:13" x14ac:dyDescent="0.25">
      <c r="M44786"/>
    </row>
    <row r="44787" spans="13:13" x14ac:dyDescent="0.25">
      <c r="M44787"/>
    </row>
    <row r="44788" spans="13:13" x14ac:dyDescent="0.25">
      <c r="M44788"/>
    </row>
    <row r="44789" spans="13:13" x14ac:dyDescent="0.25">
      <c r="M44789"/>
    </row>
    <row r="44790" spans="13:13" x14ac:dyDescent="0.25">
      <c r="M44790"/>
    </row>
    <row r="44791" spans="13:13" x14ac:dyDescent="0.25">
      <c r="M44791"/>
    </row>
    <row r="44792" spans="13:13" x14ac:dyDescent="0.25">
      <c r="M44792"/>
    </row>
    <row r="44793" spans="13:13" x14ac:dyDescent="0.25">
      <c r="M44793"/>
    </row>
    <row r="44794" spans="13:13" x14ac:dyDescent="0.25">
      <c r="M44794"/>
    </row>
    <row r="44795" spans="13:13" x14ac:dyDescent="0.25">
      <c r="M44795"/>
    </row>
    <row r="44796" spans="13:13" x14ac:dyDescent="0.25">
      <c r="M44796"/>
    </row>
    <row r="44797" spans="13:13" x14ac:dyDescent="0.25">
      <c r="M44797"/>
    </row>
    <row r="44798" spans="13:13" x14ac:dyDescent="0.25">
      <c r="M44798"/>
    </row>
    <row r="44799" spans="13:13" x14ac:dyDescent="0.25">
      <c r="M44799"/>
    </row>
    <row r="44800" spans="13:13" x14ac:dyDescent="0.25">
      <c r="M44800"/>
    </row>
    <row r="44801" spans="13:13" x14ac:dyDescent="0.25">
      <c r="M44801"/>
    </row>
    <row r="44802" spans="13:13" x14ac:dyDescent="0.25">
      <c r="M44802"/>
    </row>
    <row r="44803" spans="13:13" x14ac:dyDescent="0.25">
      <c r="M44803"/>
    </row>
    <row r="44804" spans="13:13" x14ac:dyDescent="0.25">
      <c r="M44804"/>
    </row>
    <row r="44805" spans="13:13" x14ac:dyDescent="0.25">
      <c r="M44805"/>
    </row>
    <row r="44806" spans="13:13" x14ac:dyDescent="0.25">
      <c r="M44806"/>
    </row>
    <row r="44807" spans="13:13" x14ac:dyDescent="0.25">
      <c r="M44807"/>
    </row>
    <row r="44808" spans="13:13" x14ac:dyDescent="0.25">
      <c r="M44808"/>
    </row>
    <row r="44809" spans="13:13" x14ac:dyDescent="0.25">
      <c r="M44809"/>
    </row>
    <row r="44810" spans="13:13" x14ac:dyDescent="0.25">
      <c r="M44810"/>
    </row>
    <row r="44811" spans="13:13" x14ac:dyDescent="0.25">
      <c r="M44811"/>
    </row>
    <row r="44812" spans="13:13" x14ac:dyDescent="0.25">
      <c r="M44812"/>
    </row>
    <row r="44813" spans="13:13" x14ac:dyDescent="0.25">
      <c r="M44813"/>
    </row>
    <row r="44814" spans="13:13" x14ac:dyDescent="0.25">
      <c r="M44814"/>
    </row>
    <row r="44815" spans="13:13" x14ac:dyDescent="0.25">
      <c r="M44815"/>
    </row>
    <row r="44816" spans="13:13" x14ac:dyDescent="0.25">
      <c r="M44816"/>
    </row>
    <row r="44817" spans="13:13" x14ac:dyDescent="0.25">
      <c r="M44817"/>
    </row>
    <row r="44818" spans="13:13" x14ac:dyDescent="0.25">
      <c r="M44818"/>
    </row>
    <row r="44819" spans="13:13" x14ac:dyDescent="0.25">
      <c r="M44819"/>
    </row>
    <row r="44820" spans="13:13" x14ac:dyDescent="0.25">
      <c r="M44820"/>
    </row>
    <row r="44821" spans="13:13" x14ac:dyDescent="0.25">
      <c r="M44821"/>
    </row>
    <row r="44822" spans="13:13" x14ac:dyDescent="0.25">
      <c r="M44822"/>
    </row>
    <row r="44823" spans="13:13" x14ac:dyDescent="0.25">
      <c r="M44823"/>
    </row>
    <row r="44824" spans="13:13" x14ac:dyDescent="0.25">
      <c r="M44824"/>
    </row>
    <row r="44825" spans="13:13" x14ac:dyDescent="0.25">
      <c r="M44825"/>
    </row>
    <row r="44826" spans="13:13" x14ac:dyDescent="0.25">
      <c r="M44826"/>
    </row>
    <row r="44827" spans="13:13" x14ac:dyDescent="0.25">
      <c r="M44827"/>
    </row>
    <row r="44828" spans="13:13" x14ac:dyDescent="0.25">
      <c r="M44828"/>
    </row>
    <row r="44829" spans="13:13" x14ac:dyDescent="0.25">
      <c r="M44829"/>
    </row>
    <row r="44830" spans="13:13" x14ac:dyDescent="0.25">
      <c r="M44830"/>
    </row>
    <row r="44831" spans="13:13" x14ac:dyDescent="0.25">
      <c r="M44831"/>
    </row>
    <row r="44832" spans="13:13" x14ac:dyDescent="0.25">
      <c r="M44832"/>
    </row>
    <row r="44833" spans="13:13" x14ac:dyDescent="0.25">
      <c r="M44833"/>
    </row>
    <row r="44834" spans="13:13" x14ac:dyDescent="0.25">
      <c r="M44834"/>
    </row>
    <row r="44835" spans="13:13" x14ac:dyDescent="0.25">
      <c r="M44835"/>
    </row>
    <row r="44836" spans="13:13" x14ac:dyDescent="0.25">
      <c r="M44836"/>
    </row>
    <row r="44837" spans="13:13" x14ac:dyDescent="0.25">
      <c r="M44837"/>
    </row>
    <row r="44838" spans="13:13" x14ac:dyDescent="0.25">
      <c r="M44838"/>
    </row>
    <row r="44839" spans="13:13" x14ac:dyDescent="0.25">
      <c r="M44839"/>
    </row>
    <row r="44840" spans="13:13" x14ac:dyDescent="0.25">
      <c r="M44840"/>
    </row>
    <row r="44841" spans="13:13" x14ac:dyDescent="0.25">
      <c r="M44841"/>
    </row>
    <row r="44842" spans="13:13" x14ac:dyDescent="0.25">
      <c r="M44842"/>
    </row>
    <row r="44843" spans="13:13" x14ac:dyDescent="0.25">
      <c r="M44843"/>
    </row>
    <row r="44844" spans="13:13" x14ac:dyDescent="0.25">
      <c r="M44844"/>
    </row>
    <row r="44845" spans="13:13" x14ac:dyDescent="0.25">
      <c r="M44845"/>
    </row>
    <row r="44846" spans="13:13" x14ac:dyDescent="0.25">
      <c r="M44846"/>
    </row>
    <row r="44847" spans="13:13" x14ac:dyDescent="0.25">
      <c r="M44847"/>
    </row>
    <row r="44848" spans="13:13" x14ac:dyDescent="0.25">
      <c r="M44848"/>
    </row>
    <row r="44849" spans="13:13" x14ac:dyDescent="0.25">
      <c r="M44849"/>
    </row>
    <row r="44850" spans="13:13" x14ac:dyDescent="0.25">
      <c r="M44850"/>
    </row>
    <row r="44851" spans="13:13" x14ac:dyDescent="0.25">
      <c r="M44851"/>
    </row>
    <row r="44852" spans="13:13" x14ac:dyDescent="0.25">
      <c r="M44852"/>
    </row>
    <row r="44853" spans="13:13" x14ac:dyDescent="0.25">
      <c r="M44853"/>
    </row>
    <row r="44854" spans="13:13" x14ac:dyDescent="0.25">
      <c r="M44854"/>
    </row>
    <row r="44855" spans="13:13" x14ac:dyDescent="0.25">
      <c r="M44855"/>
    </row>
    <row r="44856" spans="13:13" x14ac:dyDescent="0.25">
      <c r="M44856"/>
    </row>
    <row r="44857" spans="13:13" x14ac:dyDescent="0.25">
      <c r="M44857"/>
    </row>
    <row r="44858" spans="13:13" x14ac:dyDescent="0.25">
      <c r="M44858"/>
    </row>
    <row r="44859" spans="13:13" x14ac:dyDescent="0.25">
      <c r="M44859"/>
    </row>
    <row r="44860" spans="13:13" x14ac:dyDescent="0.25">
      <c r="M44860"/>
    </row>
    <row r="44861" spans="13:13" x14ac:dyDescent="0.25">
      <c r="M44861"/>
    </row>
    <row r="44862" spans="13:13" x14ac:dyDescent="0.25">
      <c r="M44862"/>
    </row>
    <row r="44863" spans="13:13" x14ac:dyDescent="0.25">
      <c r="M44863"/>
    </row>
    <row r="44864" spans="13:13" x14ac:dyDescent="0.25">
      <c r="M44864"/>
    </row>
    <row r="44865" spans="13:13" x14ac:dyDescent="0.25">
      <c r="M44865"/>
    </row>
    <row r="44866" spans="13:13" x14ac:dyDescent="0.25">
      <c r="M44866"/>
    </row>
    <row r="44867" spans="13:13" x14ac:dyDescent="0.25">
      <c r="M44867"/>
    </row>
    <row r="44868" spans="13:13" x14ac:dyDescent="0.25">
      <c r="M44868"/>
    </row>
    <row r="44869" spans="13:13" x14ac:dyDescent="0.25">
      <c r="M44869"/>
    </row>
    <row r="44870" spans="13:13" x14ac:dyDescent="0.25">
      <c r="M44870"/>
    </row>
    <row r="44871" spans="13:13" x14ac:dyDescent="0.25">
      <c r="M44871"/>
    </row>
    <row r="44872" spans="13:13" x14ac:dyDescent="0.25">
      <c r="M44872"/>
    </row>
    <row r="44873" spans="13:13" x14ac:dyDescent="0.25">
      <c r="M44873"/>
    </row>
    <row r="44874" spans="13:13" x14ac:dyDescent="0.25">
      <c r="M44874"/>
    </row>
    <row r="44875" spans="13:13" x14ac:dyDescent="0.25">
      <c r="M44875"/>
    </row>
    <row r="44876" spans="13:13" x14ac:dyDescent="0.25">
      <c r="M44876"/>
    </row>
    <row r="44877" spans="13:13" x14ac:dyDescent="0.25">
      <c r="M44877"/>
    </row>
    <row r="44878" spans="13:13" x14ac:dyDescent="0.25">
      <c r="M44878"/>
    </row>
    <row r="44879" spans="13:13" x14ac:dyDescent="0.25">
      <c r="M44879"/>
    </row>
    <row r="44880" spans="13:13" x14ac:dyDescent="0.25">
      <c r="M44880"/>
    </row>
    <row r="44881" spans="13:13" x14ac:dyDescent="0.25">
      <c r="M44881"/>
    </row>
    <row r="44882" spans="13:13" x14ac:dyDescent="0.25">
      <c r="M44882"/>
    </row>
    <row r="44883" spans="13:13" x14ac:dyDescent="0.25">
      <c r="M44883"/>
    </row>
    <row r="44884" spans="13:13" x14ac:dyDescent="0.25">
      <c r="M44884"/>
    </row>
    <row r="44885" spans="13:13" x14ac:dyDescent="0.25">
      <c r="M44885"/>
    </row>
    <row r="44886" spans="13:13" x14ac:dyDescent="0.25">
      <c r="M44886"/>
    </row>
    <row r="44887" spans="13:13" x14ac:dyDescent="0.25">
      <c r="M44887"/>
    </row>
    <row r="44888" spans="13:13" x14ac:dyDescent="0.25">
      <c r="M44888"/>
    </row>
    <row r="44889" spans="13:13" x14ac:dyDescent="0.25">
      <c r="M44889"/>
    </row>
    <row r="44890" spans="13:13" x14ac:dyDescent="0.25">
      <c r="M44890"/>
    </row>
    <row r="44891" spans="13:13" x14ac:dyDescent="0.25">
      <c r="M44891"/>
    </row>
    <row r="44892" spans="13:13" x14ac:dyDescent="0.25">
      <c r="M44892"/>
    </row>
    <row r="44893" spans="13:13" x14ac:dyDescent="0.25">
      <c r="M44893"/>
    </row>
    <row r="44894" spans="13:13" x14ac:dyDescent="0.25">
      <c r="M44894"/>
    </row>
    <row r="44895" spans="13:13" x14ac:dyDescent="0.25">
      <c r="M44895"/>
    </row>
    <row r="44896" spans="13:13" x14ac:dyDescent="0.25">
      <c r="M44896"/>
    </row>
    <row r="44897" spans="13:13" x14ac:dyDescent="0.25">
      <c r="M44897"/>
    </row>
    <row r="44898" spans="13:13" x14ac:dyDescent="0.25">
      <c r="M44898"/>
    </row>
    <row r="44899" spans="13:13" x14ac:dyDescent="0.25">
      <c r="M44899"/>
    </row>
    <row r="44900" spans="13:13" x14ac:dyDescent="0.25">
      <c r="M44900"/>
    </row>
    <row r="44901" spans="13:13" x14ac:dyDescent="0.25">
      <c r="M44901"/>
    </row>
    <row r="44902" spans="13:13" x14ac:dyDescent="0.25">
      <c r="M44902"/>
    </row>
    <row r="44903" spans="13:13" x14ac:dyDescent="0.25">
      <c r="M44903"/>
    </row>
    <row r="44904" spans="13:13" x14ac:dyDescent="0.25">
      <c r="M44904"/>
    </row>
    <row r="44905" spans="13:13" x14ac:dyDescent="0.25">
      <c r="M44905"/>
    </row>
    <row r="44906" spans="13:13" x14ac:dyDescent="0.25">
      <c r="M44906"/>
    </row>
    <row r="44907" spans="13:13" x14ac:dyDescent="0.25">
      <c r="M44907"/>
    </row>
    <row r="44908" spans="13:13" x14ac:dyDescent="0.25">
      <c r="M44908"/>
    </row>
    <row r="44909" spans="13:13" x14ac:dyDescent="0.25">
      <c r="M44909"/>
    </row>
    <row r="44910" spans="13:13" x14ac:dyDescent="0.25">
      <c r="M44910"/>
    </row>
    <row r="44911" spans="13:13" x14ac:dyDescent="0.25">
      <c r="M44911"/>
    </row>
    <row r="44912" spans="13:13" x14ac:dyDescent="0.25">
      <c r="M44912"/>
    </row>
    <row r="44913" spans="13:13" x14ac:dyDescent="0.25">
      <c r="M44913"/>
    </row>
    <row r="44914" spans="13:13" x14ac:dyDescent="0.25">
      <c r="M44914"/>
    </row>
    <row r="44915" spans="13:13" x14ac:dyDescent="0.25">
      <c r="M44915"/>
    </row>
    <row r="44916" spans="13:13" x14ac:dyDescent="0.25">
      <c r="M44916"/>
    </row>
    <row r="44917" spans="13:13" x14ac:dyDescent="0.25">
      <c r="M44917"/>
    </row>
    <row r="44918" spans="13:13" x14ac:dyDescent="0.25">
      <c r="M44918"/>
    </row>
    <row r="44919" spans="13:13" x14ac:dyDescent="0.25">
      <c r="M44919"/>
    </row>
    <row r="44920" spans="13:13" x14ac:dyDescent="0.25">
      <c r="M44920"/>
    </row>
    <row r="44921" spans="13:13" x14ac:dyDescent="0.25">
      <c r="M44921"/>
    </row>
    <row r="44922" spans="13:13" x14ac:dyDescent="0.25">
      <c r="M44922"/>
    </row>
    <row r="44923" spans="13:13" x14ac:dyDescent="0.25">
      <c r="M44923"/>
    </row>
    <row r="44924" spans="13:13" x14ac:dyDescent="0.25">
      <c r="M44924"/>
    </row>
    <row r="44925" spans="13:13" x14ac:dyDescent="0.25">
      <c r="M44925"/>
    </row>
    <row r="44926" spans="13:13" x14ac:dyDescent="0.25">
      <c r="M44926"/>
    </row>
    <row r="44927" spans="13:13" x14ac:dyDescent="0.25">
      <c r="M44927"/>
    </row>
    <row r="44928" spans="13:13" x14ac:dyDescent="0.25">
      <c r="M44928"/>
    </row>
    <row r="44929" spans="13:13" x14ac:dyDescent="0.25">
      <c r="M44929"/>
    </row>
    <row r="44930" spans="13:13" x14ac:dyDescent="0.25">
      <c r="M44930"/>
    </row>
    <row r="44931" spans="13:13" x14ac:dyDescent="0.25">
      <c r="M44931"/>
    </row>
    <row r="44932" spans="13:13" x14ac:dyDescent="0.25">
      <c r="M44932"/>
    </row>
    <row r="44933" spans="13:13" x14ac:dyDescent="0.25">
      <c r="M44933"/>
    </row>
    <row r="44934" spans="13:13" x14ac:dyDescent="0.25">
      <c r="M44934"/>
    </row>
    <row r="44935" spans="13:13" x14ac:dyDescent="0.25">
      <c r="M44935"/>
    </row>
    <row r="44936" spans="13:13" x14ac:dyDescent="0.25">
      <c r="M44936"/>
    </row>
    <row r="44937" spans="13:13" x14ac:dyDescent="0.25">
      <c r="M44937"/>
    </row>
    <row r="44938" spans="13:13" x14ac:dyDescent="0.25">
      <c r="M44938"/>
    </row>
    <row r="44939" spans="13:13" x14ac:dyDescent="0.25">
      <c r="M44939"/>
    </row>
    <row r="44940" spans="13:13" x14ac:dyDescent="0.25">
      <c r="M44940"/>
    </row>
    <row r="44941" spans="13:13" x14ac:dyDescent="0.25">
      <c r="M44941"/>
    </row>
    <row r="44942" spans="13:13" x14ac:dyDescent="0.25">
      <c r="M44942"/>
    </row>
    <row r="44943" spans="13:13" x14ac:dyDescent="0.25">
      <c r="M44943"/>
    </row>
    <row r="44944" spans="13:13" x14ac:dyDescent="0.25">
      <c r="M44944"/>
    </row>
    <row r="44945" spans="13:13" x14ac:dyDescent="0.25">
      <c r="M44945"/>
    </row>
    <row r="44946" spans="13:13" x14ac:dyDescent="0.25">
      <c r="M44946"/>
    </row>
    <row r="44947" spans="13:13" x14ac:dyDescent="0.25">
      <c r="M44947"/>
    </row>
    <row r="44948" spans="13:13" x14ac:dyDescent="0.25">
      <c r="M44948"/>
    </row>
    <row r="44949" spans="13:13" x14ac:dyDescent="0.25">
      <c r="M44949"/>
    </row>
    <row r="44950" spans="13:13" x14ac:dyDescent="0.25">
      <c r="M44950"/>
    </row>
    <row r="44951" spans="13:13" x14ac:dyDescent="0.25">
      <c r="M44951"/>
    </row>
    <row r="44952" spans="13:13" x14ac:dyDescent="0.25">
      <c r="M44952"/>
    </row>
    <row r="44953" spans="13:13" x14ac:dyDescent="0.25">
      <c r="M44953"/>
    </row>
    <row r="44954" spans="13:13" x14ac:dyDescent="0.25">
      <c r="M44954"/>
    </row>
    <row r="44955" spans="13:13" x14ac:dyDescent="0.25">
      <c r="M44955"/>
    </row>
    <row r="44956" spans="13:13" x14ac:dyDescent="0.25">
      <c r="M44956"/>
    </row>
    <row r="44957" spans="13:13" x14ac:dyDescent="0.25">
      <c r="M44957"/>
    </row>
    <row r="44958" spans="13:13" x14ac:dyDescent="0.25">
      <c r="M44958"/>
    </row>
    <row r="44959" spans="13:13" x14ac:dyDescent="0.25">
      <c r="M44959"/>
    </row>
    <row r="44960" spans="13:13" x14ac:dyDescent="0.25">
      <c r="M44960"/>
    </row>
    <row r="44961" spans="13:13" x14ac:dyDescent="0.25">
      <c r="M44961"/>
    </row>
    <row r="44962" spans="13:13" x14ac:dyDescent="0.25">
      <c r="M44962"/>
    </row>
    <row r="44963" spans="13:13" x14ac:dyDescent="0.25">
      <c r="M44963"/>
    </row>
    <row r="44964" spans="13:13" x14ac:dyDescent="0.25">
      <c r="M44964"/>
    </row>
    <row r="44965" spans="13:13" x14ac:dyDescent="0.25">
      <c r="M44965"/>
    </row>
    <row r="44966" spans="13:13" x14ac:dyDescent="0.25">
      <c r="M44966"/>
    </row>
    <row r="44967" spans="13:13" x14ac:dyDescent="0.25">
      <c r="M44967"/>
    </row>
    <row r="44968" spans="13:13" x14ac:dyDescent="0.25">
      <c r="M44968"/>
    </row>
    <row r="44969" spans="13:13" x14ac:dyDescent="0.25">
      <c r="M44969"/>
    </row>
    <row r="44970" spans="13:13" x14ac:dyDescent="0.25">
      <c r="M44970"/>
    </row>
    <row r="44971" spans="13:13" x14ac:dyDescent="0.25">
      <c r="M44971"/>
    </row>
    <row r="44972" spans="13:13" x14ac:dyDescent="0.25">
      <c r="M44972"/>
    </row>
    <row r="44973" spans="13:13" x14ac:dyDescent="0.25">
      <c r="M44973"/>
    </row>
    <row r="44974" spans="13:13" x14ac:dyDescent="0.25">
      <c r="M44974"/>
    </row>
    <row r="44975" spans="13:13" x14ac:dyDescent="0.25">
      <c r="M44975"/>
    </row>
    <row r="44976" spans="13:13" x14ac:dyDescent="0.25">
      <c r="M44976"/>
    </row>
    <row r="44977" spans="13:13" x14ac:dyDescent="0.25">
      <c r="M44977"/>
    </row>
    <row r="44978" spans="13:13" x14ac:dyDescent="0.25">
      <c r="M44978"/>
    </row>
    <row r="44979" spans="13:13" x14ac:dyDescent="0.25">
      <c r="M44979"/>
    </row>
    <row r="44980" spans="13:13" x14ac:dyDescent="0.25">
      <c r="M44980"/>
    </row>
    <row r="44981" spans="13:13" x14ac:dyDescent="0.25">
      <c r="M44981"/>
    </row>
    <row r="44982" spans="13:13" x14ac:dyDescent="0.25">
      <c r="M44982"/>
    </row>
    <row r="44983" spans="13:13" x14ac:dyDescent="0.25">
      <c r="M44983"/>
    </row>
    <row r="44984" spans="13:13" x14ac:dyDescent="0.25">
      <c r="M44984"/>
    </row>
    <row r="44985" spans="13:13" x14ac:dyDescent="0.25">
      <c r="M44985"/>
    </row>
    <row r="44986" spans="13:13" x14ac:dyDescent="0.25">
      <c r="M44986"/>
    </row>
    <row r="44987" spans="13:13" x14ac:dyDescent="0.25">
      <c r="M44987"/>
    </row>
    <row r="44988" spans="13:13" x14ac:dyDescent="0.25">
      <c r="M44988"/>
    </row>
    <row r="44989" spans="13:13" x14ac:dyDescent="0.25">
      <c r="M44989"/>
    </row>
    <row r="44990" spans="13:13" x14ac:dyDescent="0.25">
      <c r="M44990"/>
    </row>
    <row r="44991" spans="13:13" x14ac:dyDescent="0.25">
      <c r="M44991"/>
    </row>
    <row r="44992" spans="13:13" x14ac:dyDescent="0.25">
      <c r="M44992"/>
    </row>
    <row r="44993" spans="13:13" x14ac:dyDescent="0.25">
      <c r="M44993"/>
    </row>
    <row r="44994" spans="13:13" x14ac:dyDescent="0.25">
      <c r="M44994"/>
    </row>
    <row r="44995" spans="13:13" x14ac:dyDescent="0.25">
      <c r="M44995"/>
    </row>
    <row r="44996" spans="13:13" x14ac:dyDescent="0.25">
      <c r="M44996"/>
    </row>
    <row r="44997" spans="13:13" x14ac:dyDescent="0.25">
      <c r="M44997"/>
    </row>
    <row r="44998" spans="13:13" x14ac:dyDescent="0.25">
      <c r="M44998"/>
    </row>
    <row r="44999" spans="13:13" x14ac:dyDescent="0.25">
      <c r="M44999"/>
    </row>
    <row r="45000" spans="13:13" x14ac:dyDescent="0.25">
      <c r="M45000"/>
    </row>
    <row r="45001" spans="13:13" x14ac:dyDescent="0.25">
      <c r="M45001"/>
    </row>
    <row r="45002" spans="13:13" x14ac:dyDescent="0.25">
      <c r="M45002"/>
    </row>
    <row r="45003" spans="13:13" x14ac:dyDescent="0.25">
      <c r="M45003"/>
    </row>
    <row r="45004" spans="13:13" x14ac:dyDescent="0.25">
      <c r="M45004"/>
    </row>
    <row r="45005" spans="13:13" x14ac:dyDescent="0.25">
      <c r="M45005"/>
    </row>
    <row r="45006" spans="13:13" x14ac:dyDescent="0.25">
      <c r="M45006"/>
    </row>
    <row r="45007" spans="13:13" x14ac:dyDescent="0.25">
      <c r="M45007"/>
    </row>
    <row r="45008" spans="13:13" x14ac:dyDescent="0.25">
      <c r="M45008"/>
    </row>
    <row r="45009" spans="13:13" x14ac:dyDescent="0.25">
      <c r="M45009"/>
    </row>
    <row r="45010" spans="13:13" x14ac:dyDescent="0.25">
      <c r="M45010"/>
    </row>
    <row r="45011" spans="13:13" x14ac:dyDescent="0.25">
      <c r="M45011"/>
    </row>
    <row r="45012" spans="13:13" x14ac:dyDescent="0.25">
      <c r="M45012"/>
    </row>
    <row r="45013" spans="13:13" x14ac:dyDescent="0.25">
      <c r="M45013"/>
    </row>
    <row r="45014" spans="13:13" x14ac:dyDescent="0.25">
      <c r="M45014"/>
    </row>
    <row r="45015" spans="13:13" x14ac:dyDescent="0.25">
      <c r="M45015"/>
    </row>
    <row r="45016" spans="13:13" x14ac:dyDescent="0.25">
      <c r="M45016"/>
    </row>
    <row r="45017" spans="13:13" x14ac:dyDescent="0.25">
      <c r="M45017"/>
    </row>
    <row r="45018" spans="13:13" x14ac:dyDescent="0.25">
      <c r="M45018"/>
    </row>
    <row r="45019" spans="13:13" x14ac:dyDescent="0.25">
      <c r="M45019"/>
    </row>
    <row r="45020" spans="13:13" x14ac:dyDescent="0.25">
      <c r="M45020"/>
    </row>
    <row r="45021" spans="13:13" x14ac:dyDescent="0.25">
      <c r="M45021"/>
    </row>
    <row r="45022" spans="13:13" x14ac:dyDescent="0.25">
      <c r="M45022"/>
    </row>
    <row r="45023" spans="13:13" x14ac:dyDescent="0.25">
      <c r="M45023"/>
    </row>
    <row r="45024" spans="13:13" x14ac:dyDescent="0.25">
      <c r="M45024"/>
    </row>
    <row r="45025" spans="13:13" x14ac:dyDescent="0.25">
      <c r="M45025"/>
    </row>
    <row r="45026" spans="13:13" x14ac:dyDescent="0.25">
      <c r="M45026"/>
    </row>
    <row r="45027" spans="13:13" x14ac:dyDescent="0.25">
      <c r="M45027"/>
    </row>
    <row r="45028" spans="13:13" x14ac:dyDescent="0.25">
      <c r="M45028"/>
    </row>
    <row r="45029" spans="13:13" x14ac:dyDescent="0.25">
      <c r="M45029"/>
    </row>
    <row r="45030" spans="13:13" x14ac:dyDescent="0.25">
      <c r="M45030"/>
    </row>
    <row r="45031" spans="13:13" x14ac:dyDescent="0.25">
      <c r="M45031"/>
    </row>
    <row r="45032" spans="13:13" x14ac:dyDescent="0.25">
      <c r="M45032"/>
    </row>
    <row r="45033" spans="13:13" x14ac:dyDescent="0.25">
      <c r="M45033"/>
    </row>
    <row r="45034" spans="13:13" x14ac:dyDescent="0.25">
      <c r="M45034"/>
    </row>
    <row r="45035" spans="13:13" x14ac:dyDescent="0.25">
      <c r="M45035"/>
    </row>
    <row r="45036" spans="13:13" x14ac:dyDescent="0.25">
      <c r="M45036"/>
    </row>
    <row r="45037" spans="13:13" x14ac:dyDescent="0.25">
      <c r="M45037"/>
    </row>
    <row r="45038" spans="13:13" x14ac:dyDescent="0.25">
      <c r="M45038"/>
    </row>
    <row r="45039" spans="13:13" x14ac:dyDescent="0.25">
      <c r="M45039"/>
    </row>
    <row r="45040" spans="13:13" x14ac:dyDescent="0.25">
      <c r="M45040"/>
    </row>
    <row r="45041" spans="13:13" x14ac:dyDescent="0.25">
      <c r="M45041"/>
    </row>
    <row r="45042" spans="13:13" x14ac:dyDescent="0.25">
      <c r="M45042"/>
    </row>
    <row r="45043" spans="13:13" x14ac:dyDescent="0.25">
      <c r="M45043"/>
    </row>
    <row r="45044" spans="13:13" x14ac:dyDescent="0.25">
      <c r="M45044"/>
    </row>
    <row r="45045" spans="13:13" x14ac:dyDescent="0.25">
      <c r="M45045"/>
    </row>
    <row r="45046" spans="13:13" x14ac:dyDescent="0.25">
      <c r="M45046"/>
    </row>
    <row r="45047" spans="13:13" x14ac:dyDescent="0.25">
      <c r="M45047"/>
    </row>
    <row r="45048" spans="13:13" x14ac:dyDescent="0.25">
      <c r="M45048"/>
    </row>
    <row r="45049" spans="13:13" x14ac:dyDescent="0.25">
      <c r="M45049"/>
    </row>
    <row r="45050" spans="13:13" x14ac:dyDescent="0.25">
      <c r="M45050"/>
    </row>
    <row r="45051" spans="13:13" x14ac:dyDescent="0.25">
      <c r="M45051"/>
    </row>
    <row r="45052" spans="13:13" x14ac:dyDescent="0.25">
      <c r="M45052"/>
    </row>
    <row r="45053" spans="13:13" x14ac:dyDescent="0.25">
      <c r="M45053"/>
    </row>
    <row r="45054" spans="13:13" x14ac:dyDescent="0.25">
      <c r="M45054"/>
    </row>
    <row r="45055" spans="13:13" x14ac:dyDescent="0.25">
      <c r="M45055"/>
    </row>
    <row r="45056" spans="13:13" x14ac:dyDescent="0.25">
      <c r="M45056"/>
    </row>
    <row r="45057" spans="13:13" x14ac:dyDescent="0.25">
      <c r="M45057"/>
    </row>
    <row r="45058" spans="13:13" x14ac:dyDescent="0.25">
      <c r="M45058"/>
    </row>
    <row r="45059" spans="13:13" x14ac:dyDescent="0.25">
      <c r="M45059"/>
    </row>
    <row r="45060" spans="13:13" x14ac:dyDescent="0.25">
      <c r="M45060"/>
    </row>
    <row r="45061" spans="13:13" x14ac:dyDescent="0.25">
      <c r="M45061"/>
    </row>
    <row r="45062" spans="13:13" x14ac:dyDescent="0.25">
      <c r="M45062"/>
    </row>
    <row r="45063" spans="13:13" x14ac:dyDescent="0.25">
      <c r="M45063"/>
    </row>
    <row r="45064" spans="13:13" x14ac:dyDescent="0.25">
      <c r="M45064"/>
    </row>
    <row r="45065" spans="13:13" x14ac:dyDescent="0.25">
      <c r="M45065"/>
    </row>
    <row r="45066" spans="13:13" x14ac:dyDescent="0.25">
      <c r="M45066"/>
    </row>
    <row r="45067" spans="13:13" x14ac:dyDescent="0.25">
      <c r="M45067"/>
    </row>
    <row r="45068" spans="13:13" x14ac:dyDescent="0.25">
      <c r="M45068"/>
    </row>
    <row r="45069" spans="13:13" x14ac:dyDescent="0.25">
      <c r="M45069"/>
    </row>
    <row r="45070" spans="13:13" x14ac:dyDescent="0.25">
      <c r="M45070"/>
    </row>
    <row r="45071" spans="13:13" x14ac:dyDescent="0.25">
      <c r="M45071"/>
    </row>
    <row r="45072" spans="13:13" x14ac:dyDescent="0.25">
      <c r="M45072"/>
    </row>
    <row r="45073" spans="13:13" x14ac:dyDescent="0.25">
      <c r="M45073"/>
    </row>
    <row r="45074" spans="13:13" x14ac:dyDescent="0.25">
      <c r="M45074"/>
    </row>
    <row r="45075" spans="13:13" x14ac:dyDescent="0.25">
      <c r="M45075"/>
    </row>
    <row r="45076" spans="13:13" x14ac:dyDescent="0.25">
      <c r="M45076"/>
    </row>
    <row r="45077" spans="13:13" x14ac:dyDescent="0.25">
      <c r="M45077"/>
    </row>
    <row r="45078" spans="13:13" x14ac:dyDescent="0.25">
      <c r="M45078"/>
    </row>
    <row r="45079" spans="13:13" x14ac:dyDescent="0.25">
      <c r="M45079"/>
    </row>
    <row r="45080" spans="13:13" x14ac:dyDescent="0.25">
      <c r="M45080"/>
    </row>
    <row r="45081" spans="13:13" x14ac:dyDescent="0.25">
      <c r="M45081"/>
    </row>
    <row r="45082" spans="13:13" x14ac:dyDescent="0.25">
      <c r="M45082"/>
    </row>
    <row r="45083" spans="13:13" x14ac:dyDescent="0.25">
      <c r="M45083"/>
    </row>
    <row r="45084" spans="13:13" x14ac:dyDescent="0.25">
      <c r="M45084"/>
    </row>
    <row r="45085" spans="13:13" x14ac:dyDescent="0.25">
      <c r="M45085"/>
    </row>
    <row r="45086" spans="13:13" x14ac:dyDescent="0.25">
      <c r="M45086"/>
    </row>
    <row r="45087" spans="13:13" x14ac:dyDescent="0.25">
      <c r="M45087"/>
    </row>
    <row r="45088" spans="13:13" x14ac:dyDescent="0.25">
      <c r="M45088"/>
    </row>
    <row r="45089" spans="13:13" x14ac:dyDescent="0.25">
      <c r="M45089"/>
    </row>
    <row r="45090" spans="13:13" x14ac:dyDescent="0.25">
      <c r="M45090"/>
    </row>
    <row r="45091" spans="13:13" x14ac:dyDescent="0.25">
      <c r="M45091"/>
    </row>
    <row r="45092" spans="13:13" x14ac:dyDescent="0.25">
      <c r="M45092"/>
    </row>
    <row r="45093" spans="13:13" x14ac:dyDescent="0.25">
      <c r="M45093"/>
    </row>
    <row r="45094" spans="13:13" x14ac:dyDescent="0.25">
      <c r="M45094"/>
    </row>
    <row r="45095" spans="13:13" x14ac:dyDescent="0.25">
      <c r="M45095"/>
    </row>
    <row r="45096" spans="13:13" x14ac:dyDescent="0.25">
      <c r="M45096"/>
    </row>
    <row r="45097" spans="13:13" x14ac:dyDescent="0.25">
      <c r="M45097"/>
    </row>
    <row r="45098" spans="13:13" x14ac:dyDescent="0.25">
      <c r="M45098"/>
    </row>
    <row r="45099" spans="13:13" x14ac:dyDescent="0.25">
      <c r="M45099"/>
    </row>
    <row r="45100" spans="13:13" x14ac:dyDescent="0.25">
      <c r="M45100"/>
    </row>
    <row r="45101" spans="13:13" x14ac:dyDescent="0.25">
      <c r="M45101"/>
    </row>
    <row r="45102" spans="13:13" x14ac:dyDescent="0.25">
      <c r="M45102"/>
    </row>
    <row r="45103" spans="13:13" x14ac:dyDescent="0.25">
      <c r="M45103"/>
    </row>
    <row r="45104" spans="13:13" x14ac:dyDescent="0.25">
      <c r="M45104"/>
    </row>
    <row r="45105" spans="13:13" x14ac:dyDescent="0.25">
      <c r="M45105"/>
    </row>
    <row r="45106" spans="13:13" x14ac:dyDescent="0.25">
      <c r="M45106"/>
    </row>
    <row r="45107" spans="13:13" x14ac:dyDescent="0.25">
      <c r="M45107"/>
    </row>
    <row r="45108" spans="13:13" x14ac:dyDescent="0.25">
      <c r="M45108"/>
    </row>
    <row r="45109" spans="13:13" x14ac:dyDescent="0.25">
      <c r="M45109"/>
    </row>
    <row r="45110" spans="13:13" x14ac:dyDescent="0.25">
      <c r="M45110"/>
    </row>
    <row r="45111" spans="13:13" x14ac:dyDescent="0.25">
      <c r="M45111"/>
    </row>
    <row r="45112" spans="13:13" x14ac:dyDescent="0.25">
      <c r="M45112"/>
    </row>
    <row r="45113" spans="13:13" x14ac:dyDescent="0.25">
      <c r="M45113"/>
    </row>
    <row r="45114" spans="13:13" x14ac:dyDescent="0.25">
      <c r="M45114"/>
    </row>
    <row r="45115" spans="13:13" x14ac:dyDescent="0.25">
      <c r="M45115"/>
    </row>
    <row r="45116" spans="13:13" x14ac:dyDescent="0.25">
      <c r="M45116"/>
    </row>
    <row r="45117" spans="13:13" x14ac:dyDescent="0.25">
      <c r="M45117"/>
    </row>
    <row r="45118" spans="13:13" x14ac:dyDescent="0.25">
      <c r="M45118"/>
    </row>
    <row r="45119" spans="13:13" x14ac:dyDescent="0.25">
      <c r="M45119"/>
    </row>
    <row r="45120" spans="13:13" x14ac:dyDescent="0.25">
      <c r="M45120"/>
    </row>
    <row r="45121" spans="13:13" x14ac:dyDescent="0.25">
      <c r="M45121"/>
    </row>
    <row r="45122" spans="13:13" x14ac:dyDescent="0.25">
      <c r="M45122"/>
    </row>
    <row r="45123" spans="13:13" x14ac:dyDescent="0.25">
      <c r="M45123"/>
    </row>
    <row r="45124" spans="13:13" x14ac:dyDescent="0.25">
      <c r="M45124"/>
    </row>
    <row r="45125" spans="13:13" x14ac:dyDescent="0.25">
      <c r="M45125"/>
    </row>
    <row r="45126" spans="13:13" x14ac:dyDescent="0.25">
      <c r="M45126"/>
    </row>
    <row r="45127" spans="13:13" x14ac:dyDescent="0.25">
      <c r="M45127"/>
    </row>
    <row r="45128" spans="13:13" x14ac:dyDescent="0.25">
      <c r="M45128"/>
    </row>
    <row r="45129" spans="13:13" x14ac:dyDescent="0.25">
      <c r="M45129"/>
    </row>
    <row r="45130" spans="13:13" x14ac:dyDescent="0.25">
      <c r="M45130"/>
    </row>
    <row r="45131" spans="13:13" x14ac:dyDescent="0.25">
      <c r="M45131"/>
    </row>
    <row r="45132" spans="13:13" x14ac:dyDescent="0.25">
      <c r="M45132"/>
    </row>
    <row r="45133" spans="13:13" x14ac:dyDescent="0.25">
      <c r="M45133"/>
    </row>
    <row r="45134" spans="13:13" x14ac:dyDescent="0.25">
      <c r="M45134"/>
    </row>
    <row r="45135" spans="13:13" x14ac:dyDescent="0.25">
      <c r="M45135"/>
    </row>
    <row r="45136" spans="13:13" x14ac:dyDescent="0.25">
      <c r="M45136"/>
    </row>
    <row r="45137" spans="13:13" x14ac:dyDescent="0.25">
      <c r="M45137"/>
    </row>
    <row r="45138" spans="13:13" x14ac:dyDescent="0.25">
      <c r="M45138"/>
    </row>
    <row r="45139" spans="13:13" x14ac:dyDescent="0.25">
      <c r="M45139"/>
    </row>
    <row r="45140" spans="13:13" x14ac:dyDescent="0.25">
      <c r="M45140"/>
    </row>
    <row r="45141" spans="13:13" x14ac:dyDescent="0.25">
      <c r="M45141"/>
    </row>
    <row r="45142" spans="13:13" x14ac:dyDescent="0.25">
      <c r="M45142"/>
    </row>
    <row r="45143" spans="13:13" x14ac:dyDescent="0.25">
      <c r="M45143"/>
    </row>
    <row r="45144" spans="13:13" x14ac:dyDescent="0.25">
      <c r="M45144"/>
    </row>
    <row r="45145" spans="13:13" x14ac:dyDescent="0.25">
      <c r="M45145"/>
    </row>
    <row r="45146" spans="13:13" x14ac:dyDescent="0.25">
      <c r="M45146"/>
    </row>
    <row r="45147" spans="13:13" x14ac:dyDescent="0.25">
      <c r="M45147"/>
    </row>
    <row r="45148" spans="13:13" x14ac:dyDescent="0.25">
      <c r="M45148"/>
    </row>
    <row r="45149" spans="13:13" x14ac:dyDescent="0.25">
      <c r="M45149"/>
    </row>
    <row r="45150" spans="13:13" x14ac:dyDescent="0.25">
      <c r="M45150"/>
    </row>
    <row r="45151" spans="13:13" x14ac:dyDescent="0.25">
      <c r="M45151"/>
    </row>
    <row r="45152" spans="13:13" x14ac:dyDescent="0.25">
      <c r="M45152"/>
    </row>
    <row r="45153" spans="13:13" x14ac:dyDescent="0.25">
      <c r="M45153"/>
    </row>
    <row r="45154" spans="13:13" x14ac:dyDescent="0.25">
      <c r="M45154"/>
    </row>
    <row r="45155" spans="13:13" x14ac:dyDescent="0.25">
      <c r="M45155"/>
    </row>
    <row r="45156" spans="13:13" x14ac:dyDescent="0.25">
      <c r="M45156"/>
    </row>
    <row r="45157" spans="13:13" x14ac:dyDescent="0.25">
      <c r="M45157"/>
    </row>
    <row r="45158" spans="13:13" x14ac:dyDescent="0.25">
      <c r="M45158"/>
    </row>
    <row r="45159" spans="13:13" x14ac:dyDescent="0.25">
      <c r="M45159"/>
    </row>
    <row r="45160" spans="13:13" x14ac:dyDescent="0.25">
      <c r="M45160"/>
    </row>
    <row r="45161" spans="13:13" x14ac:dyDescent="0.25">
      <c r="M45161"/>
    </row>
    <row r="45162" spans="13:13" x14ac:dyDescent="0.25">
      <c r="M45162"/>
    </row>
    <row r="45163" spans="13:13" x14ac:dyDescent="0.25">
      <c r="M45163"/>
    </row>
    <row r="45164" spans="13:13" x14ac:dyDescent="0.25">
      <c r="M45164"/>
    </row>
    <row r="45165" spans="13:13" x14ac:dyDescent="0.25">
      <c r="M45165"/>
    </row>
    <row r="45166" spans="13:13" x14ac:dyDescent="0.25">
      <c r="M45166"/>
    </row>
    <row r="45167" spans="13:13" x14ac:dyDescent="0.25">
      <c r="M45167"/>
    </row>
    <row r="45168" spans="13:13" x14ac:dyDescent="0.25">
      <c r="M45168"/>
    </row>
    <row r="45169" spans="13:13" x14ac:dyDescent="0.25">
      <c r="M45169"/>
    </row>
    <row r="45170" spans="13:13" x14ac:dyDescent="0.25">
      <c r="M45170"/>
    </row>
    <row r="45171" spans="13:13" x14ac:dyDescent="0.25">
      <c r="M45171"/>
    </row>
    <row r="45172" spans="13:13" x14ac:dyDescent="0.25">
      <c r="M45172"/>
    </row>
    <row r="45173" spans="13:13" x14ac:dyDescent="0.25">
      <c r="M45173"/>
    </row>
    <row r="45174" spans="13:13" x14ac:dyDescent="0.25">
      <c r="M45174"/>
    </row>
    <row r="45175" spans="13:13" x14ac:dyDescent="0.25">
      <c r="M45175"/>
    </row>
    <row r="45176" spans="13:13" x14ac:dyDescent="0.25">
      <c r="M45176"/>
    </row>
    <row r="45177" spans="13:13" x14ac:dyDescent="0.25">
      <c r="M45177"/>
    </row>
    <row r="45178" spans="13:13" x14ac:dyDescent="0.25">
      <c r="M45178"/>
    </row>
    <row r="45179" spans="13:13" x14ac:dyDescent="0.25">
      <c r="M45179"/>
    </row>
    <row r="45180" spans="13:13" x14ac:dyDescent="0.25">
      <c r="M45180"/>
    </row>
    <row r="45181" spans="13:13" x14ac:dyDescent="0.25">
      <c r="M45181"/>
    </row>
    <row r="45182" spans="13:13" x14ac:dyDescent="0.25">
      <c r="M45182"/>
    </row>
    <row r="45183" spans="13:13" x14ac:dyDescent="0.25">
      <c r="M45183"/>
    </row>
    <row r="45184" spans="13:13" x14ac:dyDescent="0.25">
      <c r="M45184"/>
    </row>
    <row r="45185" spans="13:13" x14ac:dyDescent="0.25">
      <c r="M45185"/>
    </row>
    <row r="45186" spans="13:13" x14ac:dyDescent="0.25">
      <c r="M45186"/>
    </row>
    <row r="45187" spans="13:13" x14ac:dyDescent="0.25">
      <c r="M45187"/>
    </row>
    <row r="45188" spans="13:13" x14ac:dyDescent="0.25">
      <c r="M45188"/>
    </row>
    <row r="45189" spans="13:13" x14ac:dyDescent="0.25">
      <c r="M45189"/>
    </row>
    <row r="45190" spans="13:13" x14ac:dyDescent="0.25">
      <c r="M45190"/>
    </row>
    <row r="45191" spans="13:13" x14ac:dyDescent="0.25">
      <c r="M45191"/>
    </row>
    <row r="45192" spans="13:13" x14ac:dyDescent="0.25">
      <c r="M45192"/>
    </row>
    <row r="45193" spans="13:13" x14ac:dyDescent="0.25">
      <c r="M45193"/>
    </row>
    <row r="45194" spans="13:13" x14ac:dyDescent="0.25">
      <c r="M45194"/>
    </row>
    <row r="45195" spans="13:13" x14ac:dyDescent="0.25">
      <c r="M45195"/>
    </row>
    <row r="45196" spans="13:13" x14ac:dyDescent="0.25">
      <c r="M45196"/>
    </row>
    <row r="45197" spans="13:13" x14ac:dyDescent="0.25">
      <c r="M45197"/>
    </row>
    <row r="45198" spans="13:13" x14ac:dyDescent="0.25">
      <c r="M45198"/>
    </row>
    <row r="45199" spans="13:13" x14ac:dyDescent="0.25">
      <c r="M45199"/>
    </row>
    <row r="45200" spans="13:13" x14ac:dyDescent="0.25">
      <c r="M45200"/>
    </row>
    <row r="45201" spans="13:13" x14ac:dyDescent="0.25">
      <c r="M45201"/>
    </row>
    <row r="45202" spans="13:13" x14ac:dyDescent="0.25">
      <c r="M45202"/>
    </row>
    <row r="45203" spans="13:13" x14ac:dyDescent="0.25">
      <c r="M45203"/>
    </row>
    <row r="45204" spans="13:13" x14ac:dyDescent="0.25">
      <c r="M45204"/>
    </row>
    <row r="45205" spans="13:13" x14ac:dyDescent="0.25">
      <c r="M45205"/>
    </row>
    <row r="45206" spans="13:13" x14ac:dyDescent="0.25">
      <c r="M45206"/>
    </row>
    <row r="45207" spans="13:13" x14ac:dyDescent="0.25">
      <c r="M45207"/>
    </row>
    <row r="45208" spans="13:13" x14ac:dyDescent="0.25">
      <c r="M45208"/>
    </row>
    <row r="45209" spans="13:13" x14ac:dyDescent="0.25">
      <c r="M45209"/>
    </row>
    <row r="45210" spans="13:13" x14ac:dyDescent="0.25">
      <c r="M45210"/>
    </row>
    <row r="45211" spans="13:13" x14ac:dyDescent="0.25">
      <c r="M45211"/>
    </row>
    <row r="45212" spans="13:13" x14ac:dyDescent="0.25">
      <c r="M45212"/>
    </row>
    <row r="45213" spans="13:13" x14ac:dyDescent="0.25">
      <c r="M45213"/>
    </row>
    <row r="45214" spans="13:13" x14ac:dyDescent="0.25">
      <c r="M45214"/>
    </row>
    <row r="45215" spans="13:13" x14ac:dyDescent="0.25">
      <c r="M45215"/>
    </row>
    <row r="45216" spans="13:13" x14ac:dyDescent="0.25">
      <c r="M45216"/>
    </row>
    <row r="45217" spans="13:13" x14ac:dyDescent="0.25">
      <c r="M45217"/>
    </row>
    <row r="45218" spans="13:13" x14ac:dyDescent="0.25">
      <c r="M45218"/>
    </row>
    <row r="45219" spans="13:13" x14ac:dyDescent="0.25">
      <c r="M45219"/>
    </row>
    <row r="45220" spans="13:13" x14ac:dyDescent="0.25">
      <c r="M45220"/>
    </row>
    <row r="45221" spans="13:13" x14ac:dyDescent="0.25">
      <c r="M45221"/>
    </row>
    <row r="45222" spans="13:13" x14ac:dyDescent="0.25">
      <c r="M45222"/>
    </row>
    <row r="45223" spans="13:13" x14ac:dyDescent="0.25">
      <c r="M45223"/>
    </row>
    <row r="45224" spans="13:13" x14ac:dyDescent="0.25">
      <c r="M45224"/>
    </row>
    <row r="45225" spans="13:13" x14ac:dyDescent="0.25">
      <c r="M45225"/>
    </row>
    <row r="45226" spans="13:13" x14ac:dyDescent="0.25">
      <c r="M45226"/>
    </row>
    <row r="45227" spans="13:13" x14ac:dyDescent="0.25">
      <c r="M45227"/>
    </row>
    <row r="45228" spans="13:13" x14ac:dyDescent="0.25">
      <c r="M45228"/>
    </row>
    <row r="45229" spans="13:13" x14ac:dyDescent="0.25">
      <c r="M45229"/>
    </row>
    <row r="45230" spans="13:13" x14ac:dyDescent="0.25">
      <c r="M45230"/>
    </row>
    <row r="45231" spans="13:13" x14ac:dyDescent="0.25">
      <c r="M45231"/>
    </row>
    <row r="45232" spans="13:13" x14ac:dyDescent="0.25">
      <c r="M45232"/>
    </row>
    <row r="45233" spans="13:13" x14ac:dyDescent="0.25">
      <c r="M45233"/>
    </row>
    <row r="45234" spans="13:13" x14ac:dyDescent="0.25">
      <c r="M45234"/>
    </row>
    <row r="45235" spans="13:13" x14ac:dyDescent="0.25">
      <c r="M45235"/>
    </row>
    <row r="45236" spans="13:13" x14ac:dyDescent="0.25">
      <c r="M45236"/>
    </row>
    <row r="45237" spans="13:13" x14ac:dyDescent="0.25">
      <c r="M45237"/>
    </row>
    <row r="45238" spans="13:13" x14ac:dyDescent="0.25">
      <c r="M45238"/>
    </row>
    <row r="45239" spans="13:13" x14ac:dyDescent="0.25">
      <c r="M45239"/>
    </row>
    <row r="45240" spans="13:13" x14ac:dyDescent="0.25">
      <c r="M45240"/>
    </row>
    <row r="45241" spans="13:13" x14ac:dyDescent="0.25">
      <c r="M45241"/>
    </row>
    <row r="45242" spans="13:13" x14ac:dyDescent="0.25">
      <c r="M45242"/>
    </row>
    <row r="45243" spans="13:13" x14ac:dyDescent="0.25">
      <c r="M45243"/>
    </row>
    <row r="45244" spans="13:13" x14ac:dyDescent="0.25">
      <c r="M45244"/>
    </row>
    <row r="45245" spans="13:13" x14ac:dyDescent="0.25">
      <c r="M45245"/>
    </row>
    <row r="45246" spans="13:13" x14ac:dyDescent="0.25">
      <c r="M45246"/>
    </row>
    <row r="45247" spans="13:13" x14ac:dyDescent="0.25">
      <c r="M45247"/>
    </row>
    <row r="45248" spans="13:13" x14ac:dyDescent="0.25">
      <c r="M45248"/>
    </row>
    <row r="45249" spans="13:13" x14ac:dyDescent="0.25">
      <c r="M45249"/>
    </row>
    <row r="45250" spans="13:13" x14ac:dyDescent="0.25">
      <c r="M45250"/>
    </row>
    <row r="45251" spans="13:13" x14ac:dyDescent="0.25">
      <c r="M45251"/>
    </row>
    <row r="45252" spans="13:13" x14ac:dyDescent="0.25">
      <c r="M45252"/>
    </row>
    <row r="45253" spans="13:13" x14ac:dyDescent="0.25">
      <c r="M45253"/>
    </row>
    <row r="45254" spans="13:13" x14ac:dyDescent="0.25">
      <c r="M45254"/>
    </row>
    <row r="45255" spans="13:13" x14ac:dyDescent="0.25">
      <c r="M45255"/>
    </row>
    <row r="45256" spans="13:13" x14ac:dyDescent="0.25">
      <c r="M45256"/>
    </row>
    <row r="45257" spans="13:13" x14ac:dyDescent="0.25">
      <c r="M45257"/>
    </row>
    <row r="45258" spans="13:13" x14ac:dyDescent="0.25">
      <c r="M45258"/>
    </row>
    <row r="45259" spans="13:13" x14ac:dyDescent="0.25">
      <c r="M45259"/>
    </row>
    <row r="45260" spans="13:13" x14ac:dyDescent="0.25">
      <c r="M45260"/>
    </row>
    <row r="45261" spans="13:13" x14ac:dyDescent="0.25">
      <c r="M45261"/>
    </row>
    <row r="45262" spans="13:13" x14ac:dyDescent="0.25">
      <c r="M45262"/>
    </row>
    <row r="45263" spans="13:13" x14ac:dyDescent="0.25">
      <c r="M45263"/>
    </row>
    <row r="45264" spans="13:13" x14ac:dyDescent="0.25">
      <c r="M45264"/>
    </row>
    <row r="45265" spans="13:13" x14ac:dyDescent="0.25">
      <c r="M45265"/>
    </row>
    <row r="45266" spans="13:13" x14ac:dyDescent="0.25">
      <c r="M45266"/>
    </row>
    <row r="45267" spans="13:13" x14ac:dyDescent="0.25">
      <c r="M45267"/>
    </row>
    <row r="45268" spans="13:13" x14ac:dyDescent="0.25">
      <c r="M45268"/>
    </row>
    <row r="45269" spans="13:13" x14ac:dyDescent="0.25">
      <c r="M45269"/>
    </row>
    <row r="45270" spans="13:13" x14ac:dyDescent="0.25">
      <c r="M45270"/>
    </row>
    <row r="45271" spans="13:13" x14ac:dyDescent="0.25">
      <c r="M45271"/>
    </row>
    <row r="45272" spans="13:13" x14ac:dyDescent="0.25">
      <c r="M45272"/>
    </row>
    <row r="45273" spans="13:13" x14ac:dyDescent="0.25">
      <c r="M45273"/>
    </row>
    <row r="45274" spans="13:13" x14ac:dyDescent="0.25">
      <c r="M45274"/>
    </row>
    <row r="45275" spans="13:13" x14ac:dyDescent="0.25">
      <c r="M45275"/>
    </row>
    <row r="45276" spans="13:13" x14ac:dyDescent="0.25">
      <c r="M45276"/>
    </row>
    <row r="45277" spans="13:13" x14ac:dyDescent="0.25">
      <c r="M45277"/>
    </row>
    <row r="45278" spans="13:13" x14ac:dyDescent="0.25">
      <c r="M45278"/>
    </row>
    <row r="45279" spans="13:13" x14ac:dyDescent="0.25">
      <c r="M45279"/>
    </row>
    <row r="45280" spans="13:13" x14ac:dyDescent="0.25">
      <c r="M45280"/>
    </row>
    <row r="45281" spans="13:13" x14ac:dyDescent="0.25">
      <c r="M45281"/>
    </row>
    <row r="45282" spans="13:13" x14ac:dyDescent="0.25">
      <c r="M45282"/>
    </row>
    <row r="45283" spans="13:13" x14ac:dyDescent="0.25">
      <c r="M45283"/>
    </row>
    <row r="45284" spans="13:13" x14ac:dyDescent="0.25">
      <c r="M45284"/>
    </row>
    <row r="45285" spans="13:13" x14ac:dyDescent="0.25">
      <c r="M45285"/>
    </row>
    <row r="45286" spans="13:13" x14ac:dyDescent="0.25">
      <c r="M45286"/>
    </row>
    <row r="45287" spans="13:13" x14ac:dyDescent="0.25">
      <c r="M45287"/>
    </row>
    <row r="45288" spans="13:13" x14ac:dyDescent="0.25">
      <c r="M45288"/>
    </row>
    <row r="45289" spans="13:13" x14ac:dyDescent="0.25">
      <c r="M45289"/>
    </row>
    <row r="45290" spans="13:13" x14ac:dyDescent="0.25">
      <c r="M45290"/>
    </row>
    <row r="45291" spans="13:13" x14ac:dyDescent="0.25">
      <c r="M45291"/>
    </row>
    <row r="45292" spans="13:13" x14ac:dyDescent="0.25">
      <c r="M45292"/>
    </row>
    <row r="45293" spans="13:13" x14ac:dyDescent="0.25">
      <c r="M45293"/>
    </row>
    <row r="45294" spans="13:13" x14ac:dyDescent="0.25">
      <c r="M45294"/>
    </row>
    <row r="45295" spans="13:13" x14ac:dyDescent="0.25">
      <c r="M45295"/>
    </row>
    <row r="45296" spans="13:13" x14ac:dyDescent="0.25">
      <c r="M45296"/>
    </row>
    <row r="45297" spans="13:13" x14ac:dyDescent="0.25">
      <c r="M45297"/>
    </row>
    <row r="45298" spans="13:13" x14ac:dyDescent="0.25">
      <c r="M45298"/>
    </row>
    <row r="45299" spans="13:13" x14ac:dyDescent="0.25">
      <c r="M45299"/>
    </row>
    <row r="45300" spans="13:13" x14ac:dyDescent="0.25">
      <c r="M45300"/>
    </row>
    <row r="45301" spans="13:13" x14ac:dyDescent="0.25">
      <c r="M45301"/>
    </row>
    <row r="45302" spans="13:13" x14ac:dyDescent="0.25">
      <c r="M45302"/>
    </row>
    <row r="45303" spans="13:13" x14ac:dyDescent="0.25">
      <c r="M45303"/>
    </row>
    <row r="45304" spans="13:13" x14ac:dyDescent="0.25">
      <c r="M45304"/>
    </row>
    <row r="45305" spans="13:13" x14ac:dyDescent="0.25">
      <c r="M45305"/>
    </row>
    <row r="45306" spans="13:13" x14ac:dyDescent="0.25">
      <c r="M45306"/>
    </row>
    <row r="45307" spans="13:13" x14ac:dyDescent="0.25">
      <c r="M45307"/>
    </row>
    <row r="45308" spans="13:13" x14ac:dyDescent="0.25">
      <c r="M45308"/>
    </row>
    <row r="45309" spans="13:13" x14ac:dyDescent="0.25">
      <c r="M45309"/>
    </row>
    <row r="45310" spans="13:13" x14ac:dyDescent="0.25">
      <c r="M45310"/>
    </row>
    <row r="45311" spans="13:13" x14ac:dyDescent="0.25">
      <c r="M45311"/>
    </row>
    <row r="45312" spans="13:13" x14ac:dyDescent="0.25">
      <c r="M45312"/>
    </row>
    <row r="45313" spans="13:13" x14ac:dyDescent="0.25">
      <c r="M45313"/>
    </row>
    <row r="45314" spans="13:13" x14ac:dyDescent="0.25">
      <c r="M45314"/>
    </row>
    <row r="45315" spans="13:13" x14ac:dyDescent="0.25">
      <c r="M45315"/>
    </row>
    <row r="45316" spans="13:13" x14ac:dyDescent="0.25">
      <c r="M45316"/>
    </row>
    <row r="45317" spans="13:13" x14ac:dyDescent="0.25">
      <c r="M45317"/>
    </row>
    <row r="45318" spans="13:13" x14ac:dyDescent="0.25">
      <c r="M45318"/>
    </row>
    <row r="45319" spans="13:13" x14ac:dyDescent="0.25">
      <c r="M45319"/>
    </row>
    <row r="45320" spans="13:13" x14ac:dyDescent="0.25">
      <c r="M45320"/>
    </row>
    <row r="45321" spans="13:13" x14ac:dyDescent="0.25">
      <c r="M45321"/>
    </row>
    <row r="45322" spans="13:13" x14ac:dyDescent="0.25">
      <c r="M45322"/>
    </row>
    <row r="45323" spans="13:13" x14ac:dyDescent="0.25">
      <c r="M45323"/>
    </row>
    <row r="45324" spans="13:13" x14ac:dyDescent="0.25">
      <c r="M45324"/>
    </row>
    <row r="45325" spans="13:13" x14ac:dyDescent="0.25">
      <c r="M45325"/>
    </row>
    <row r="45326" spans="13:13" x14ac:dyDescent="0.25">
      <c r="M45326"/>
    </row>
    <row r="45327" spans="13:13" x14ac:dyDescent="0.25">
      <c r="M45327"/>
    </row>
    <row r="45328" spans="13:13" x14ac:dyDescent="0.25">
      <c r="M45328"/>
    </row>
    <row r="45329" spans="13:13" x14ac:dyDescent="0.25">
      <c r="M45329"/>
    </row>
    <row r="45330" spans="13:13" x14ac:dyDescent="0.25">
      <c r="M45330"/>
    </row>
    <row r="45331" spans="13:13" x14ac:dyDescent="0.25">
      <c r="M45331"/>
    </row>
    <row r="45332" spans="13:13" x14ac:dyDescent="0.25">
      <c r="M45332"/>
    </row>
    <row r="45333" spans="13:13" x14ac:dyDescent="0.25">
      <c r="M45333"/>
    </row>
    <row r="45334" spans="13:13" x14ac:dyDescent="0.25">
      <c r="M45334"/>
    </row>
    <row r="45335" spans="13:13" x14ac:dyDescent="0.25">
      <c r="M45335"/>
    </row>
    <row r="45336" spans="13:13" x14ac:dyDescent="0.25">
      <c r="M45336"/>
    </row>
    <row r="45337" spans="13:13" x14ac:dyDescent="0.25">
      <c r="M45337"/>
    </row>
    <row r="45338" spans="13:13" x14ac:dyDescent="0.25">
      <c r="M45338"/>
    </row>
    <row r="45339" spans="13:13" x14ac:dyDescent="0.25">
      <c r="M45339"/>
    </row>
    <row r="45340" spans="13:13" x14ac:dyDescent="0.25">
      <c r="M45340"/>
    </row>
    <row r="45341" spans="13:13" x14ac:dyDescent="0.25">
      <c r="M45341"/>
    </row>
    <row r="45342" spans="13:13" x14ac:dyDescent="0.25">
      <c r="M45342"/>
    </row>
    <row r="45343" spans="13:13" x14ac:dyDescent="0.25">
      <c r="M45343"/>
    </row>
    <row r="45344" spans="13:13" x14ac:dyDescent="0.25">
      <c r="M45344"/>
    </row>
    <row r="45345" spans="13:13" x14ac:dyDescent="0.25">
      <c r="M45345"/>
    </row>
    <row r="45346" spans="13:13" x14ac:dyDescent="0.25">
      <c r="M45346"/>
    </row>
    <row r="45347" spans="13:13" x14ac:dyDescent="0.25">
      <c r="M45347"/>
    </row>
    <row r="45348" spans="13:13" x14ac:dyDescent="0.25">
      <c r="M45348"/>
    </row>
    <row r="45349" spans="13:13" x14ac:dyDescent="0.25">
      <c r="M45349"/>
    </row>
    <row r="45350" spans="13:13" x14ac:dyDescent="0.25">
      <c r="M45350"/>
    </row>
    <row r="45351" spans="13:13" x14ac:dyDescent="0.25">
      <c r="M45351"/>
    </row>
    <row r="45352" spans="13:13" x14ac:dyDescent="0.25">
      <c r="M45352"/>
    </row>
    <row r="45353" spans="13:13" x14ac:dyDescent="0.25">
      <c r="M45353"/>
    </row>
    <row r="45354" spans="13:13" x14ac:dyDescent="0.25">
      <c r="M45354"/>
    </row>
    <row r="45355" spans="13:13" x14ac:dyDescent="0.25">
      <c r="M45355"/>
    </row>
    <row r="45356" spans="13:13" x14ac:dyDescent="0.25">
      <c r="M45356"/>
    </row>
    <row r="45357" spans="13:13" x14ac:dyDescent="0.25">
      <c r="M45357"/>
    </row>
    <row r="45358" spans="13:13" x14ac:dyDescent="0.25">
      <c r="M45358"/>
    </row>
    <row r="45359" spans="13:13" x14ac:dyDescent="0.25">
      <c r="M45359"/>
    </row>
    <row r="45360" spans="13:13" x14ac:dyDescent="0.25">
      <c r="M45360"/>
    </row>
    <row r="45361" spans="13:13" x14ac:dyDescent="0.25">
      <c r="M45361"/>
    </row>
    <row r="45362" spans="13:13" x14ac:dyDescent="0.25">
      <c r="M45362"/>
    </row>
    <row r="45363" spans="13:13" x14ac:dyDescent="0.25">
      <c r="M45363"/>
    </row>
    <row r="45364" spans="13:13" x14ac:dyDescent="0.25">
      <c r="M45364"/>
    </row>
    <row r="45365" spans="13:13" x14ac:dyDescent="0.25">
      <c r="M45365"/>
    </row>
    <row r="45366" spans="13:13" x14ac:dyDescent="0.25">
      <c r="M45366"/>
    </row>
    <row r="45367" spans="13:13" x14ac:dyDescent="0.25">
      <c r="M45367"/>
    </row>
    <row r="45368" spans="13:13" x14ac:dyDescent="0.25">
      <c r="M45368"/>
    </row>
    <row r="45369" spans="13:13" x14ac:dyDescent="0.25">
      <c r="M45369"/>
    </row>
    <row r="45370" spans="13:13" x14ac:dyDescent="0.25">
      <c r="M45370"/>
    </row>
    <row r="45371" spans="13:13" x14ac:dyDescent="0.25">
      <c r="M45371"/>
    </row>
    <row r="45372" spans="13:13" x14ac:dyDescent="0.25">
      <c r="M45372"/>
    </row>
    <row r="45373" spans="13:13" x14ac:dyDescent="0.25">
      <c r="M45373"/>
    </row>
    <row r="45374" spans="13:13" x14ac:dyDescent="0.25">
      <c r="M45374"/>
    </row>
    <row r="45375" spans="13:13" x14ac:dyDescent="0.25">
      <c r="M45375"/>
    </row>
    <row r="45376" spans="13:13" x14ac:dyDescent="0.25">
      <c r="M45376"/>
    </row>
    <row r="45377" spans="13:13" x14ac:dyDescent="0.25">
      <c r="M45377"/>
    </row>
    <row r="45378" spans="13:13" x14ac:dyDescent="0.25">
      <c r="M45378"/>
    </row>
    <row r="45379" spans="13:13" x14ac:dyDescent="0.25">
      <c r="M45379"/>
    </row>
    <row r="45380" spans="13:13" x14ac:dyDescent="0.25">
      <c r="M45380"/>
    </row>
    <row r="45381" spans="13:13" x14ac:dyDescent="0.25">
      <c r="M45381"/>
    </row>
    <row r="45382" spans="13:13" x14ac:dyDescent="0.25">
      <c r="M45382"/>
    </row>
    <row r="45383" spans="13:13" x14ac:dyDescent="0.25">
      <c r="M45383"/>
    </row>
    <row r="45384" spans="13:13" x14ac:dyDescent="0.25">
      <c r="M45384"/>
    </row>
    <row r="45385" spans="13:13" x14ac:dyDescent="0.25">
      <c r="M45385"/>
    </row>
    <row r="45386" spans="13:13" x14ac:dyDescent="0.25">
      <c r="M45386"/>
    </row>
    <row r="45387" spans="13:13" x14ac:dyDescent="0.25">
      <c r="M45387"/>
    </row>
    <row r="45388" spans="13:13" x14ac:dyDescent="0.25">
      <c r="M45388"/>
    </row>
    <row r="45389" spans="13:13" x14ac:dyDescent="0.25">
      <c r="M45389"/>
    </row>
    <row r="45390" spans="13:13" x14ac:dyDescent="0.25">
      <c r="M45390"/>
    </row>
    <row r="45391" spans="13:13" x14ac:dyDescent="0.25">
      <c r="M45391"/>
    </row>
    <row r="45392" spans="13:13" x14ac:dyDescent="0.25">
      <c r="M45392"/>
    </row>
    <row r="45393" spans="13:13" x14ac:dyDescent="0.25">
      <c r="M45393"/>
    </row>
    <row r="45394" spans="13:13" x14ac:dyDescent="0.25">
      <c r="M45394"/>
    </row>
    <row r="45395" spans="13:13" x14ac:dyDescent="0.25">
      <c r="M45395"/>
    </row>
    <row r="45396" spans="13:13" x14ac:dyDescent="0.25">
      <c r="M45396"/>
    </row>
    <row r="45397" spans="13:13" x14ac:dyDescent="0.25">
      <c r="M45397"/>
    </row>
    <row r="45398" spans="13:13" x14ac:dyDescent="0.25">
      <c r="M45398"/>
    </row>
    <row r="45399" spans="13:13" x14ac:dyDescent="0.25">
      <c r="M45399"/>
    </row>
    <row r="45400" spans="13:13" x14ac:dyDescent="0.25">
      <c r="M45400"/>
    </row>
    <row r="45401" spans="13:13" x14ac:dyDescent="0.25">
      <c r="M45401"/>
    </row>
    <row r="45402" spans="13:13" x14ac:dyDescent="0.25">
      <c r="M45402"/>
    </row>
    <row r="45403" spans="13:13" x14ac:dyDescent="0.25">
      <c r="M45403"/>
    </row>
    <row r="45404" spans="13:13" x14ac:dyDescent="0.25">
      <c r="M45404"/>
    </row>
    <row r="45405" spans="13:13" x14ac:dyDescent="0.25">
      <c r="M45405"/>
    </row>
    <row r="45406" spans="13:13" x14ac:dyDescent="0.25">
      <c r="M45406"/>
    </row>
    <row r="45407" spans="13:13" x14ac:dyDescent="0.25">
      <c r="M45407"/>
    </row>
    <row r="45408" spans="13:13" x14ac:dyDescent="0.25">
      <c r="M45408"/>
    </row>
    <row r="45409" spans="13:13" x14ac:dyDescent="0.25">
      <c r="M45409"/>
    </row>
    <row r="45410" spans="13:13" x14ac:dyDescent="0.25">
      <c r="M45410"/>
    </row>
    <row r="45411" spans="13:13" x14ac:dyDescent="0.25">
      <c r="M45411"/>
    </row>
    <row r="45412" spans="13:13" x14ac:dyDescent="0.25">
      <c r="M45412"/>
    </row>
    <row r="45413" spans="13:13" x14ac:dyDescent="0.25">
      <c r="M45413"/>
    </row>
    <row r="45414" spans="13:13" x14ac:dyDescent="0.25">
      <c r="M45414"/>
    </row>
    <row r="45415" spans="13:13" x14ac:dyDescent="0.25">
      <c r="M45415"/>
    </row>
    <row r="45416" spans="13:13" x14ac:dyDescent="0.25">
      <c r="M45416"/>
    </row>
    <row r="45417" spans="13:13" x14ac:dyDescent="0.25">
      <c r="M45417"/>
    </row>
    <row r="45418" spans="13:13" x14ac:dyDescent="0.25">
      <c r="M45418"/>
    </row>
    <row r="45419" spans="13:13" x14ac:dyDescent="0.25">
      <c r="M45419"/>
    </row>
    <row r="45420" spans="13:13" x14ac:dyDescent="0.25">
      <c r="M45420"/>
    </row>
    <row r="45421" spans="13:13" x14ac:dyDescent="0.25">
      <c r="M45421"/>
    </row>
    <row r="45422" spans="13:13" x14ac:dyDescent="0.25">
      <c r="M45422"/>
    </row>
    <row r="45423" spans="13:13" x14ac:dyDescent="0.25">
      <c r="M45423"/>
    </row>
    <row r="45424" spans="13:13" x14ac:dyDescent="0.25">
      <c r="M45424"/>
    </row>
    <row r="45425" spans="13:13" x14ac:dyDescent="0.25">
      <c r="M45425"/>
    </row>
    <row r="45426" spans="13:13" x14ac:dyDescent="0.25">
      <c r="M45426"/>
    </row>
    <row r="45427" spans="13:13" x14ac:dyDescent="0.25">
      <c r="M45427"/>
    </row>
    <row r="45428" spans="13:13" x14ac:dyDescent="0.25">
      <c r="M45428"/>
    </row>
    <row r="45429" spans="13:13" x14ac:dyDescent="0.25">
      <c r="M45429"/>
    </row>
    <row r="45430" spans="13:13" x14ac:dyDescent="0.25">
      <c r="M45430"/>
    </row>
    <row r="45431" spans="13:13" x14ac:dyDescent="0.25">
      <c r="M45431"/>
    </row>
    <row r="45432" spans="13:13" x14ac:dyDescent="0.25">
      <c r="M45432"/>
    </row>
    <row r="45433" spans="13:13" x14ac:dyDescent="0.25">
      <c r="M45433"/>
    </row>
    <row r="45434" spans="13:13" x14ac:dyDescent="0.25">
      <c r="M45434"/>
    </row>
    <row r="45435" spans="13:13" x14ac:dyDescent="0.25">
      <c r="M45435"/>
    </row>
    <row r="45436" spans="13:13" x14ac:dyDescent="0.25">
      <c r="M45436"/>
    </row>
    <row r="45437" spans="13:13" x14ac:dyDescent="0.25">
      <c r="M45437"/>
    </row>
    <row r="45438" spans="13:13" x14ac:dyDescent="0.25">
      <c r="M45438"/>
    </row>
    <row r="45439" spans="13:13" x14ac:dyDescent="0.25">
      <c r="M45439"/>
    </row>
    <row r="45440" spans="13:13" x14ac:dyDescent="0.25">
      <c r="M45440"/>
    </row>
    <row r="45441" spans="13:13" x14ac:dyDescent="0.25">
      <c r="M45441"/>
    </row>
    <row r="45442" spans="13:13" x14ac:dyDescent="0.25">
      <c r="M45442"/>
    </row>
    <row r="45443" spans="13:13" x14ac:dyDescent="0.25">
      <c r="M45443"/>
    </row>
    <row r="45444" spans="13:13" x14ac:dyDescent="0.25">
      <c r="M45444"/>
    </row>
    <row r="45445" spans="13:13" x14ac:dyDescent="0.25">
      <c r="M45445"/>
    </row>
    <row r="45446" spans="13:13" x14ac:dyDescent="0.25">
      <c r="M45446"/>
    </row>
    <row r="45447" spans="13:13" x14ac:dyDescent="0.25">
      <c r="M45447"/>
    </row>
    <row r="45448" spans="13:13" x14ac:dyDescent="0.25">
      <c r="M45448"/>
    </row>
    <row r="45449" spans="13:13" x14ac:dyDescent="0.25">
      <c r="M45449"/>
    </row>
    <row r="45450" spans="13:13" x14ac:dyDescent="0.25">
      <c r="M45450"/>
    </row>
    <row r="45451" spans="13:13" x14ac:dyDescent="0.25">
      <c r="M45451"/>
    </row>
    <row r="45452" spans="13:13" x14ac:dyDescent="0.25">
      <c r="M45452"/>
    </row>
    <row r="45453" spans="13:13" x14ac:dyDescent="0.25">
      <c r="M45453"/>
    </row>
    <row r="45454" spans="13:13" x14ac:dyDescent="0.25">
      <c r="M45454"/>
    </row>
    <row r="45455" spans="13:13" x14ac:dyDescent="0.25">
      <c r="M45455"/>
    </row>
    <row r="45456" spans="13:13" x14ac:dyDescent="0.25">
      <c r="M45456"/>
    </row>
    <row r="45457" spans="13:13" x14ac:dyDescent="0.25">
      <c r="M45457"/>
    </row>
    <row r="45458" spans="13:13" x14ac:dyDescent="0.25">
      <c r="M45458"/>
    </row>
    <row r="45459" spans="13:13" x14ac:dyDescent="0.25">
      <c r="M45459"/>
    </row>
    <row r="45460" spans="13:13" x14ac:dyDescent="0.25">
      <c r="M45460"/>
    </row>
    <row r="45461" spans="13:13" x14ac:dyDescent="0.25">
      <c r="M45461"/>
    </row>
    <row r="45462" spans="13:13" x14ac:dyDescent="0.25">
      <c r="M45462"/>
    </row>
    <row r="45463" spans="13:13" x14ac:dyDescent="0.25">
      <c r="M45463"/>
    </row>
    <row r="45464" spans="13:13" x14ac:dyDescent="0.25">
      <c r="M45464"/>
    </row>
    <row r="45465" spans="13:13" x14ac:dyDescent="0.25">
      <c r="M45465"/>
    </row>
    <row r="45466" spans="13:13" x14ac:dyDescent="0.25">
      <c r="M45466"/>
    </row>
    <row r="45467" spans="13:13" x14ac:dyDescent="0.25">
      <c r="M45467"/>
    </row>
    <row r="45468" spans="13:13" x14ac:dyDescent="0.25">
      <c r="M45468"/>
    </row>
    <row r="45469" spans="13:13" x14ac:dyDescent="0.25">
      <c r="M45469"/>
    </row>
    <row r="45470" spans="13:13" x14ac:dyDescent="0.25">
      <c r="M45470"/>
    </row>
    <row r="45471" spans="13:13" x14ac:dyDescent="0.25">
      <c r="M45471"/>
    </row>
    <row r="45472" spans="13:13" x14ac:dyDescent="0.25">
      <c r="M45472"/>
    </row>
    <row r="45473" spans="13:13" x14ac:dyDescent="0.25">
      <c r="M45473"/>
    </row>
    <row r="45474" spans="13:13" x14ac:dyDescent="0.25">
      <c r="M45474"/>
    </row>
    <row r="45475" spans="13:13" x14ac:dyDescent="0.25">
      <c r="M45475"/>
    </row>
    <row r="45476" spans="13:13" x14ac:dyDescent="0.25">
      <c r="M45476"/>
    </row>
    <row r="45477" spans="13:13" x14ac:dyDescent="0.25">
      <c r="M45477"/>
    </row>
    <row r="45478" spans="13:13" x14ac:dyDescent="0.25">
      <c r="M45478"/>
    </row>
    <row r="45479" spans="13:13" x14ac:dyDescent="0.25">
      <c r="M45479"/>
    </row>
    <row r="45480" spans="13:13" x14ac:dyDescent="0.25">
      <c r="M45480"/>
    </row>
    <row r="45481" spans="13:13" x14ac:dyDescent="0.25">
      <c r="M45481"/>
    </row>
    <row r="45482" spans="13:13" x14ac:dyDescent="0.25">
      <c r="M45482"/>
    </row>
    <row r="45483" spans="13:13" x14ac:dyDescent="0.25">
      <c r="M45483"/>
    </row>
    <row r="45484" spans="13:13" x14ac:dyDescent="0.25">
      <c r="M45484"/>
    </row>
    <row r="45485" spans="13:13" x14ac:dyDescent="0.25">
      <c r="M45485"/>
    </row>
    <row r="45486" spans="13:13" x14ac:dyDescent="0.25">
      <c r="M45486"/>
    </row>
    <row r="45487" spans="13:13" x14ac:dyDescent="0.25">
      <c r="M45487"/>
    </row>
    <row r="45488" spans="13:13" x14ac:dyDescent="0.25">
      <c r="M45488"/>
    </row>
    <row r="45489" spans="13:13" x14ac:dyDescent="0.25">
      <c r="M45489"/>
    </row>
    <row r="45490" spans="13:13" x14ac:dyDescent="0.25">
      <c r="M45490"/>
    </row>
    <row r="45491" spans="13:13" x14ac:dyDescent="0.25">
      <c r="M45491"/>
    </row>
    <row r="45492" spans="13:13" x14ac:dyDescent="0.25">
      <c r="M45492"/>
    </row>
    <row r="45493" spans="13:13" x14ac:dyDescent="0.25">
      <c r="M45493"/>
    </row>
    <row r="45494" spans="13:13" x14ac:dyDescent="0.25">
      <c r="M45494"/>
    </row>
    <row r="45495" spans="13:13" x14ac:dyDescent="0.25">
      <c r="M45495"/>
    </row>
    <row r="45496" spans="13:13" x14ac:dyDescent="0.25">
      <c r="M45496"/>
    </row>
    <row r="45497" spans="13:13" x14ac:dyDescent="0.25">
      <c r="M45497"/>
    </row>
    <row r="45498" spans="13:13" x14ac:dyDescent="0.25">
      <c r="M45498"/>
    </row>
    <row r="45499" spans="13:13" x14ac:dyDescent="0.25">
      <c r="M45499"/>
    </row>
    <row r="45500" spans="13:13" x14ac:dyDescent="0.25">
      <c r="M45500"/>
    </row>
    <row r="45501" spans="13:13" x14ac:dyDescent="0.25">
      <c r="M45501"/>
    </row>
    <row r="45502" spans="13:13" x14ac:dyDescent="0.25">
      <c r="M45502"/>
    </row>
    <row r="45503" spans="13:13" x14ac:dyDescent="0.25">
      <c r="M45503"/>
    </row>
    <row r="45504" spans="13:13" x14ac:dyDescent="0.25">
      <c r="M45504"/>
    </row>
    <row r="45505" spans="13:13" x14ac:dyDescent="0.25">
      <c r="M45505"/>
    </row>
    <row r="45506" spans="13:13" x14ac:dyDescent="0.25">
      <c r="M45506"/>
    </row>
    <row r="45507" spans="13:13" x14ac:dyDescent="0.25">
      <c r="M45507"/>
    </row>
    <row r="45508" spans="13:13" x14ac:dyDescent="0.25">
      <c r="M45508"/>
    </row>
    <row r="45509" spans="13:13" x14ac:dyDescent="0.25">
      <c r="M45509"/>
    </row>
    <row r="45510" spans="13:13" x14ac:dyDescent="0.25">
      <c r="M45510"/>
    </row>
    <row r="45511" spans="13:13" x14ac:dyDescent="0.25">
      <c r="M45511"/>
    </row>
    <row r="45512" spans="13:13" x14ac:dyDescent="0.25">
      <c r="M45512"/>
    </row>
    <row r="45513" spans="13:13" x14ac:dyDescent="0.25">
      <c r="M45513"/>
    </row>
    <row r="45514" spans="13:13" x14ac:dyDescent="0.25">
      <c r="M45514"/>
    </row>
    <row r="45515" spans="13:13" x14ac:dyDescent="0.25">
      <c r="M45515"/>
    </row>
    <row r="45516" spans="13:13" x14ac:dyDescent="0.25">
      <c r="M45516"/>
    </row>
    <row r="45517" spans="13:13" x14ac:dyDescent="0.25">
      <c r="M45517"/>
    </row>
    <row r="45518" spans="13:13" x14ac:dyDescent="0.25">
      <c r="M45518"/>
    </row>
    <row r="45519" spans="13:13" x14ac:dyDescent="0.25">
      <c r="M45519"/>
    </row>
    <row r="45520" spans="13:13" x14ac:dyDescent="0.25">
      <c r="M45520"/>
    </row>
    <row r="45521" spans="13:13" x14ac:dyDescent="0.25">
      <c r="M45521"/>
    </row>
    <row r="45522" spans="13:13" x14ac:dyDescent="0.25">
      <c r="M45522"/>
    </row>
    <row r="45523" spans="13:13" x14ac:dyDescent="0.25">
      <c r="M45523"/>
    </row>
    <row r="45524" spans="13:13" x14ac:dyDescent="0.25">
      <c r="M45524"/>
    </row>
    <row r="45525" spans="13:13" x14ac:dyDescent="0.25">
      <c r="M45525"/>
    </row>
    <row r="45526" spans="13:13" x14ac:dyDescent="0.25">
      <c r="M45526"/>
    </row>
    <row r="45527" spans="13:13" x14ac:dyDescent="0.25">
      <c r="M45527"/>
    </row>
    <row r="45528" spans="13:13" x14ac:dyDescent="0.25">
      <c r="M45528"/>
    </row>
    <row r="45529" spans="13:13" x14ac:dyDescent="0.25">
      <c r="M45529"/>
    </row>
    <row r="45530" spans="13:13" x14ac:dyDescent="0.25">
      <c r="M45530"/>
    </row>
    <row r="45531" spans="13:13" x14ac:dyDescent="0.25">
      <c r="M45531"/>
    </row>
    <row r="45532" spans="13:13" x14ac:dyDescent="0.25">
      <c r="M45532"/>
    </row>
    <row r="45533" spans="13:13" x14ac:dyDescent="0.25">
      <c r="M45533"/>
    </row>
    <row r="45534" spans="13:13" x14ac:dyDescent="0.25">
      <c r="M45534"/>
    </row>
    <row r="45535" spans="13:13" x14ac:dyDescent="0.25">
      <c r="M45535"/>
    </row>
    <row r="45536" spans="13:13" x14ac:dyDescent="0.25">
      <c r="M45536"/>
    </row>
    <row r="45537" spans="13:13" x14ac:dyDescent="0.25">
      <c r="M45537"/>
    </row>
    <row r="45538" spans="13:13" x14ac:dyDescent="0.25">
      <c r="M45538"/>
    </row>
    <row r="45539" spans="13:13" x14ac:dyDescent="0.25">
      <c r="M45539"/>
    </row>
    <row r="45540" spans="13:13" x14ac:dyDescent="0.25">
      <c r="M45540"/>
    </row>
    <row r="45541" spans="13:13" x14ac:dyDescent="0.25">
      <c r="M45541"/>
    </row>
    <row r="45542" spans="13:13" x14ac:dyDescent="0.25">
      <c r="M45542"/>
    </row>
    <row r="45543" spans="13:13" x14ac:dyDescent="0.25">
      <c r="M45543"/>
    </row>
    <row r="45544" spans="13:13" x14ac:dyDescent="0.25">
      <c r="M45544"/>
    </row>
    <row r="45545" spans="13:13" x14ac:dyDescent="0.25">
      <c r="M45545"/>
    </row>
    <row r="45546" spans="13:13" x14ac:dyDescent="0.25">
      <c r="M45546"/>
    </row>
    <row r="45547" spans="13:13" x14ac:dyDescent="0.25">
      <c r="M45547"/>
    </row>
    <row r="45548" spans="13:13" x14ac:dyDescent="0.25">
      <c r="M45548"/>
    </row>
    <row r="45549" spans="13:13" x14ac:dyDescent="0.25">
      <c r="M45549"/>
    </row>
    <row r="45550" spans="13:13" x14ac:dyDescent="0.25">
      <c r="M45550"/>
    </row>
    <row r="45551" spans="13:13" x14ac:dyDescent="0.25">
      <c r="M45551"/>
    </row>
    <row r="45552" spans="13:13" x14ac:dyDescent="0.25">
      <c r="M45552"/>
    </row>
    <row r="45553" spans="13:13" x14ac:dyDescent="0.25">
      <c r="M45553"/>
    </row>
    <row r="45554" spans="13:13" x14ac:dyDescent="0.25">
      <c r="M45554"/>
    </row>
    <row r="45555" spans="13:13" x14ac:dyDescent="0.25">
      <c r="M45555"/>
    </row>
    <row r="45556" spans="13:13" x14ac:dyDescent="0.25">
      <c r="M45556"/>
    </row>
    <row r="45557" spans="13:13" x14ac:dyDescent="0.25">
      <c r="M45557"/>
    </row>
    <row r="45558" spans="13:13" x14ac:dyDescent="0.25">
      <c r="M45558"/>
    </row>
    <row r="45559" spans="13:13" x14ac:dyDescent="0.25">
      <c r="M45559"/>
    </row>
    <row r="45560" spans="13:13" x14ac:dyDescent="0.25">
      <c r="M45560"/>
    </row>
    <row r="45561" spans="13:13" x14ac:dyDescent="0.25">
      <c r="M45561"/>
    </row>
    <row r="45562" spans="13:13" x14ac:dyDescent="0.25">
      <c r="M45562"/>
    </row>
    <row r="45563" spans="13:13" x14ac:dyDescent="0.25">
      <c r="M45563"/>
    </row>
    <row r="45564" spans="13:13" x14ac:dyDescent="0.25">
      <c r="M45564"/>
    </row>
    <row r="45565" spans="13:13" x14ac:dyDescent="0.25">
      <c r="M45565"/>
    </row>
    <row r="45566" spans="13:13" x14ac:dyDescent="0.25">
      <c r="M45566"/>
    </row>
    <row r="45567" spans="13:13" x14ac:dyDescent="0.25">
      <c r="M45567"/>
    </row>
    <row r="45568" spans="13:13" x14ac:dyDescent="0.25">
      <c r="M45568"/>
    </row>
    <row r="45569" spans="13:13" x14ac:dyDescent="0.25">
      <c r="M45569"/>
    </row>
    <row r="45570" spans="13:13" x14ac:dyDescent="0.25">
      <c r="M45570"/>
    </row>
    <row r="45571" spans="13:13" x14ac:dyDescent="0.25">
      <c r="M45571"/>
    </row>
    <row r="45572" spans="13:13" x14ac:dyDescent="0.25">
      <c r="M45572"/>
    </row>
    <row r="45573" spans="13:13" x14ac:dyDescent="0.25">
      <c r="M45573"/>
    </row>
    <row r="45574" spans="13:13" x14ac:dyDescent="0.25">
      <c r="M45574"/>
    </row>
    <row r="45575" spans="13:13" x14ac:dyDescent="0.25">
      <c r="M45575"/>
    </row>
    <row r="45576" spans="13:13" x14ac:dyDescent="0.25">
      <c r="M45576"/>
    </row>
    <row r="45577" spans="13:13" x14ac:dyDescent="0.25">
      <c r="M45577"/>
    </row>
    <row r="45578" spans="13:13" x14ac:dyDescent="0.25">
      <c r="M45578"/>
    </row>
    <row r="45579" spans="13:13" x14ac:dyDescent="0.25">
      <c r="M45579"/>
    </row>
    <row r="45580" spans="13:13" x14ac:dyDescent="0.25">
      <c r="M45580"/>
    </row>
    <row r="45581" spans="13:13" x14ac:dyDescent="0.25">
      <c r="M45581"/>
    </row>
    <row r="45582" spans="13:13" x14ac:dyDescent="0.25">
      <c r="M45582"/>
    </row>
    <row r="45583" spans="13:13" x14ac:dyDescent="0.25">
      <c r="M45583"/>
    </row>
    <row r="45584" spans="13:13" x14ac:dyDescent="0.25">
      <c r="M45584"/>
    </row>
    <row r="45585" spans="13:13" x14ac:dyDescent="0.25">
      <c r="M45585"/>
    </row>
    <row r="45586" spans="13:13" x14ac:dyDescent="0.25">
      <c r="M45586"/>
    </row>
    <row r="45587" spans="13:13" x14ac:dyDescent="0.25">
      <c r="M45587"/>
    </row>
    <row r="45588" spans="13:13" x14ac:dyDescent="0.25">
      <c r="M45588"/>
    </row>
    <row r="45589" spans="13:13" x14ac:dyDescent="0.25">
      <c r="M45589"/>
    </row>
    <row r="45590" spans="13:13" x14ac:dyDescent="0.25">
      <c r="M45590"/>
    </row>
    <row r="45591" spans="13:13" x14ac:dyDescent="0.25">
      <c r="M45591"/>
    </row>
    <row r="45592" spans="13:13" x14ac:dyDescent="0.25">
      <c r="M45592"/>
    </row>
    <row r="45593" spans="13:13" x14ac:dyDescent="0.25">
      <c r="M45593"/>
    </row>
    <row r="45594" spans="13:13" x14ac:dyDescent="0.25">
      <c r="M45594"/>
    </row>
    <row r="45595" spans="13:13" x14ac:dyDescent="0.25">
      <c r="M45595"/>
    </row>
    <row r="45596" spans="13:13" x14ac:dyDescent="0.25">
      <c r="M45596"/>
    </row>
    <row r="45597" spans="13:13" x14ac:dyDescent="0.25">
      <c r="M45597"/>
    </row>
    <row r="45598" spans="13:13" x14ac:dyDescent="0.25">
      <c r="M45598"/>
    </row>
    <row r="45599" spans="13:13" x14ac:dyDescent="0.25">
      <c r="M45599"/>
    </row>
    <row r="45600" spans="13:13" x14ac:dyDescent="0.25">
      <c r="M45600"/>
    </row>
    <row r="45601" spans="13:13" x14ac:dyDescent="0.25">
      <c r="M45601"/>
    </row>
    <row r="45602" spans="13:13" x14ac:dyDescent="0.25">
      <c r="M45602"/>
    </row>
    <row r="45603" spans="13:13" x14ac:dyDescent="0.25">
      <c r="M45603"/>
    </row>
    <row r="45604" spans="13:13" x14ac:dyDescent="0.25">
      <c r="M45604"/>
    </row>
    <row r="45605" spans="13:13" x14ac:dyDescent="0.25">
      <c r="M45605"/>
    </row>
    <row r="45606" spans="13:13" x14ac:dyDescent="0.25">
      <c r="M45606"/>
    </row>
    <row r="45607" spans="13:13" x14ac:dyDescent="0.25">
      <c r="M45607"/>
    </row>
    <row r="45608" spans="13:13" x14ac:dyDescent="0.25">
      <c r="M45608"/>
    </row>
    <row r="45609" spans="13:13" x14ac:dyDescent="0.25">
      <c r="M45609"/>
    </row>
    <row r="45610" spans="13:13" x14ac:dyDescent="0.25">
      <c r="M45610"/>
    </row>
    <row r="45611" spans="13:13" x14ac:dyDescent="0.25">
      <c r="M45611"/>
    </row>
    <row r="45612" spans="13:13" x14ac:dyDescent="0.25">
      <c r="M45612"/>
    </row>
    <row r="45613" spans="13:13" x14ac:dyDescent="0.25">
      <c r="M45613"/>
    </row>
    <row r="45614" spans="13:13" x14ac:dyDescent="0.25">
      <c r="M45614"/>
    </row>
    <row r="45615" spans="13:13" x14ac:dyDescent="0.25">
      <c r="M45615"/>
    </row>
    <row r="45616" spans="13:13" x14ac:dyDescent="0.25">
      <c r="M45616"/>
    </row>
    <row r="45617" spans="13:13" x14ac:dyDescent="0.25">
      <c r="M45617"/>
    </row>
    <row r="45618" spans="13:13" x14ac:dyDescent="0.25">
      <c r="M45618"/>
    </row>
    <row r="45619" spans="13:13" x14ac:dyDescent="0.25">
      <c r="M45619"/>
    </row>
    <row r="45620" spans="13:13" x14ac:dyDescent="0.25">
      <c r="M45620"/>
    </row>
    <row r="45621" spans="13:13" x14ac:dyDescent="0.25">
      <c r="M45621"/>
    </row>
    <row r="45622" spans="13:13" x14ac:dyDescent="0.25">
      <c r="M45622"/>
    </row>
    <row r="45623" spans="13:13" x14ac:dyDescent="0.25">
      <c r="M45623"/>
    </row>
    <row r="45624" spans="13:13" x14ac:dyDescent="0.25">
      <c r="M45624"/>
    </row>
    <row r="45625" spans="13:13" x14ac:dyDescent="0.25">
      <c r="M45625"/>
    </row>
    <row r="45626" spans="13:13" x14ac:dyDescent="0.25">
      <c r="M45626"/>
    </row>
    <row r="45627" spans="13:13" x14ac:dyDescent="0.25">
      <c r="M45627"/>
    </row>
    <row r="45628" spans="13:13" x14ac:dyDescent="0.25">
      <c r="M45628"/>
    </row>
    <row r="45629" spans="13:13" x14ac:dyDescent="0.25">
      <c r="M45629"/>
    </row>
    <row r="45630" spans="13:13" x14ac:dyDescent="0.25">
      <c r="M45630"/>
    </row>
    <row r="45631" spans="13:13" x14ac:dyDescent="0.25">
      <c r="M45631"/>
    </row>
    <row r="45632" spans="13:13" x14ac:dyDescent="0.25">
      <c r="M45632"/>
    </row>
    <row r="45633" spans="13:13" x14ac:dyDescent="0.25">
      <c r="M45633"/>
    </row>
    <row r="45634" spans="13:13" x14ac:dyDescent="0.25">
      <c r="M45634"/>
    </row>
    <row r="45635" spans="13:13" x14ac:dyDescent="0.25">
      <c r="M45635"/>
    </row>
    <row r="45636" spans="13:13" x14ac:dyDescent="0.25">
      <c r="M45636"/>
    </row>
    <row r="45637" spans="13:13" x14ac:dyDescent="0.25">
      <c r="M45637"/>
    </row>
    <row r="45638" spans="13:13" x14ac:dyDescent="0.25">
      <c r="M45638"/>
    </row>
    <row r="45639" spans="13:13" x14ac:dyDescent="0.25">
      <c r="M45639"/>
    </row>
    <row r="45640" spans="13:13" x14ac:dyDescent="0.25">
      <c r="M45640"/>
    </row>
    <row r="45641" spans="13:13" x14ac:dyDescent="0.25">
      <c r="M45641"/>
    </row>
    <row r="45642" spans="13:13" x14ac:dyDescent="0.25">
      <c r="M45642"/>
    </row>
    <row r="45643" spans="13:13" x14ac:dyDescent="0.25">
      <c r="M45643"/>
    </row>
    <row r="45644" spans="13:13" x14ac:dyDescent="0.25">
      <c r="M45644"/>
    </row>
    <row r="45645" spans="13:13" x14ac:dyDescent="0.25">
      <c r="M45645"/>
    </row>
    <row r="45646" spans="13:13" x14ac:dyDescent="0.25">
      <c r="M45646"/>
    </row>
    <row r="45647" spans="13:13" x14ac:dyDescent="0.25">
      <c r="M45647"/>
    </row>
    <row r="45648" spans="13:13" x14ac:dyDescent="0.25">
      <c r="M45648"/>
    </row>
    <row r="45649" spans="13:13" x14ac:dyDescent="0.25">
      <c r="M45649"/>
    </row>
    <row r="45650" spans="13:13" x14ac:dyDescent="0.25">
      <c r="M45650"/>
    </row>
    <row r="45651" spans="13:13" x14ac:dyDescent="0.25">
      <c r="M45651"/>
    </row>
    <row r="45652" spans="13:13" x14ac:dyDescent="0.25">
      <c r="M45652"/>
    </row>
    <row r="45653" spans="13:13" x14ac:dyDescent="0.25">
      <c r="M45653"/>
    </row>
    <row r="45654" spans="13:13" x14ac:dyDescent="0.25">
      <c r="M45654"/>
    </row>
    <row r="45655" spans="13:13" x14ac:dyDescent="0.25">
      <c r="M45655"/>
    </row>
    <row r="45656" spans="13:13" x14ac:dyDescent="0.25">
      <c r="M45656"/>
    </row>
    <row r="45657" spans="13:13" x14ac:dyDescent="0.25">
      <c r="M45657"/>
    </row>
    <row r="45658" spans="13:13" x14ac:dyDescent="0.25">
      <c r="M45658"/>
    </row>
    <row r="45659" spans="13:13" x14ac:dyDescent="0.25">
      <c r="M45659"/>
    </row>
    <row r="45660" spans="13:13" x14ac:dyDescent="0.25">
      <c r="M45660"/>
    </row>
    <row r="45661" spans="13:13" x14ac:dyDescent="0.25">
      <c r="M45661"/>
    </row>
    <row r="45662" spans="13:13" x14ac:dyDescent="0.25">
      <c r="M45662"/>
    </row>
    <row r="45663" spans="13:13" x14ac:dyDescent="0.25">
      <c r="M45663"/>
    </row>
    <row r="45664" spans="13:13" x14ac:dyDescent="0.25">
      <c r="M45664"/>
    </row>
    <row r="45665" spans="13:13" x14ac:dyDescent="0.25">
      <c r="M45665"/>
    </row>
    <row r="45666" spans="13:13" x14ac:dyDescent="0.25">
      <c r="M45666"/>
    </row>
    <row r="45667" spans="13:13" x14ac:dyDescent="0.25">
      <c r="M45667"/>
    </row>
    <row r="45668" spans="13:13" x14ac:dyDescent="0.25">
      <c r="M45668"/>
    </row>
    <row r="45669" spans="13:13" x14ac:dyDescent="0.25">
      <c r="M45669"/>
    </row>
    <row r="45670" spans="13:13" x14ac:dyDescent="0.25">
      <c r="M45670"/>
    </row>
    <row r="45671" spans="13:13" x14ac:dyDescent="0.25">
      <c r="M45671"/>
    </row>
    <row r="45672" spans="13:13" x14ac:dyDescent="0.25">
      <c r="M45672"/>
    </row>
    <row r="45673" spans="13:13" x14ac:dyDescent="0.25">
      <c r="M45673"/>
    </row>
    <row r="45674" spans="13:13" x14ac:dyDescent="0.25">
      <c r="M45674"/>
    </row>
    <row r="45675" spans="13:13" x14ac:dyDescent="0.25">
      <c r="M45675"/>
    </row>
    <row r="45676" spans="13:13" x14ac:dyDescent="0.25">
      <c r="M45676"/>
    </row>
    <row r="45677" spans="13:13" x14ac:dyDescent="0.25">
      <c r="M45677"/>
    </row>
    <row r="45678" spans="13:13" x14ac:dyDescent="0.25">
      <c r="M45678"/>
    </row>
    <row r="45679" spans="13:13" x14ac:dyDescent="0.25">
      <c r="M45679"/>
    </row>
    <row r="45680" spans="13:13" x14ac:dyDescent="0.25">
      <c r="M45680"/>
    </row>
    <row r="45681" spans="13:13" x14ac:dyDescent="0.25">
      <c r="M45681"/>
    </row>
    <row r="45682" spans="13:13" x14ac:dyDescent="0.25">
      <c r="M45682"/>
    </row>
    <row r="45683" spans="13:13" x14ac:dyDescent="0.25">
      <c r="M45683"/>
    </row>
    <row r="45684" spans="13:13" x14ac:dyDescent="0.25">
      <c r="M45684"/>
    </row>
    <row r="45685" spans="13:13" x14ac:dyDescent="0.25">
      <c r="M45685"/>
    </row>
    <row r="45686" spans="13:13" x14ac:dyDescent="0.25">
      <c r="M45686"/>
    </row>
    <row r="45687" spans="13:13" x14ac:dyDescent="0.25">
      <c r="M45687"/>
    </row>
    <row r="45688" spans="13:13" x14ac:dyDescent="0.25">
      <c r="M45688"/>
    </row>
    <row r="45689" spans="13:13" x14ac:dyDescent="0.25">
      <c r="M45689"/>
    </row>
    <row r="45690" spans="13:13" x14ac:dyDescent="0.25">
      <c r="M45690"/>
    </row>
    <row r="45691" spans="13:13" x14ac:dyDescent="0.25">
      <c r="M45691"/>
    </row>
    <row r="45692" spans="13:13" x14ac:dyDescent="0.25">
      <c r="M45692"/>
    </row>
    <row r="45693" spans="13:13" x14ac:dyDescent="0.25">
      <c r="M45693"/>
    </row>
    <row r="45694" spans="13:13" x14ac:dyDescent="0.25">
      <c r="M45694"/>
    </row>
    <row r="45695" spans="13:13" x14ac:dyDescent="0.25">
      <c r="M45695"/>
    </row>
    <row r="45696" spans="13:13" x14ac:dyDescent="0.25">
      <c r="M45696"/>
    </row>
    <row r="45697" spans="13:13" x14ac:dyDescent="0.25">
      <c r="M45697"/>
    </row>
    <row r="45698" spans="13:13" x14ac:dyDescent="0.25">
      <c r="M45698"/>
    </row>
    <row r="45699" spans="13:13" x14ac:dyDescent="0.25">
      <c r="M45699"/>
    </row>
    <row r="45700" spans="13:13" x14ac:dyDescent="0.25">
      <c r="M45700"/>
    </row>
    <row r="45701" spans="13:13" x14ac:dyDescent="0.25">
      <c r="M45701"/>
    </row>
    <row r="45702" spans="13:13" x14ac:dyDescent="0.25">
      <c r="M45702"/>
    </row>
    <row r="45703" spans="13:13" x14ac:dyDescent="0.25">
      <c r="M45703"/>
    </row>
    <row r="45704" spans="13:13" x14ac:dyDescent="0.25">
      <c r="M45704"/>
    </row>
    <row r="45705" spans="13:13" x14ac:dyDescent="0.25">
      <c r="M45705"/>
    </row>
    <row r="45706" spans="13:13" x14ac:dyDescent="0.25">
      <c r="M45706"/>
    </row>
    <row r="45707" spans="13:13" x14ac:dyDescent="0.25">
      <c r="M45707"/>
    </row>
    <row r="45708" spans="13:13" x14ac:dyDescent="0.25">
      <c r="M45708"/>
    </row>
    <row r="45709" spans="13:13" x14ac:dyDescent="0.25">
      <c r="M45709"/>
    </row>
    <row r="45710" spans="13:13" x14ac:dyDescent="0.25">
      <c r="M45710"/>
    </row>
    <row r="45711" spans="13:13" x14ac:dyDescent="0.25">
      <c r="M45711"/>
    </row>
    <row r="45712" spans="13:13" x14ac:dyDescent="0.25">
      <c r="M45712"/>
    </row>
    <row r="45713" spans="13:13" x14ac:dyDescent="0.25">
      <c r="M45713"/>
    </row>
    <row r="45714" spans="13:13" x14ac:dyDescent="0.25">
      <c r="M45714"/>
    </row>
    <row r="45715" spans="13:13" x14ac:dyDescent="0.25">
      <c r="M45715"/>
    </row>
    <row r="45716" spans="13:13" x14ac:dyDescent="0.25">
      <c r="M45716"/>
    </row>
    <row r="45717" spans="13:13" x14ac:dyDescent="0.25">
      <c r="M45717"/>
    </row>
    <row r="45718" spans="13:13" x14ac:dyDescent="0.25">
      <c r="M45718"/>
    </row>
    <row r="45719" spans="13:13" x14ac:dyDescent="0.25">
      <c r="M45719"/>
    </row>
    <row r="45720" spans="13:13" x14ac:dyDescent="0.25">
      <c r="M45720"/>
    </row>
    <row r="45721" spans="13:13" x14ac:dyDescent="0.25">
      <c r="M45721"/>
    </row>
    <row r="45722" spans="13:13" x14ac:dyDescent="0.25">
      <c r="M45722"/>
    </row>
    <row r="45723" spans="13:13" x14ac:dyDescent="0.25">
      <c r="M45723"/>
    </row>
    <row r="45724" spans="13:13" x14ac:dyDescent="0.25">
      <c r="M45724"/>
    </row>
    <row r="45725" spans="13:13" x14ac:dyDescent="0.25">
      <c r="M45725"/>
    </row>
    <row r="45726" spans="13:13" x14ac:dyDescent="0.25">
      <c r="M45726"/>
    </row>
    <row r="45727" spans="13:13" x14ac:dyDescent="0.25">
      <c r="M45727"/>
    </row>
    <row r="45728" spans="13:13" x14ac:dyDescent="0.25">
      <c r="M45728"/>
    </row>
    <row r="45729" spans="13:13" x14ac:dyDescent="0.25">
      <c r="M45729"/>
    </row>
    <row r="45730" spans="13:13" x14ac:dyDescent="0.25">
      <c r="M45730"/>
    </row>
    <row r="45731" spans="13:13" x14ac:dyDescent="0.25">
      <c r="M45731"/>
    </row>
    <row r="45732" spans="13:13" x14ac:dyDescent="0.25">
      <c r="M45732"/>
    </row>
    <row r="45733" spans="13:13" x14ac:dyDescent="0.25">
      <c r="M45733"/>
    </row>
    <row r="45734" spans="13:13" x14ac:dyDescent="0.25">
      <c r="M45734"/>
    </row>
    <row r="45735" spans="13:13" x14ac:dyDescent="0.25">
      <c r="M45735"/>
    </row>
    <row r="45736" spans="13:13" x14ac:dyDescent="0.25">
      <c r="M45736"/>
    </row>
    <row r="45737" spans="13:13" x14ac:dyDescent="0.25">
      <c r="M45737"/>
    </row>
    <row r="45738" spans="13:13" x14ac:dyDescent="0.25">
      <c r="M45738"/>
    </row>
    <row r="45739" spans="13:13" x14ac:dyDescent="0.25">
      <c r="M45739"/>
    </row>
    <row r="45740" spans="13:13" x14ac:dyDescent="0.25">
      <c r="M45740"/>
    </row>
    <row r="45741" spans="13:13" x14ac:dyDescent="0.25">
      <c r="M45741"/>
    </row>
    <row r="45742" spans="13:13" x14ac:dyDescent="0.25">
      <c r="M45742"/>
    </row>
    <row r="45743" spans="13:13" x14ac:dyDescent="0.25">
      <c r="M45743"/>
    </row>
    <row r="45744" spans="13:13" x14ac:dyDescent="0.25">
      <c r="M45744"/>
    </row>
    <row r="45745" spans="13:13" x14ac:dyDescent="0.25">
      <c r="M45745"/>
    </row>
    <row r="45746" spans="13:13" x14ac:dyDescent="0.25">
      <c r="M45746"/>
    </row>
    <row r="45747" spans="13:13" x14ac:dyDescent="0.25">
      <c r="M45747"/>
    </row>
    <row r="45748" spans="13:13" x14ac:dyDescent="0.25">
      <c r="M45748"/>
    </row>
    <row r="45749" spans="13:13" x14ac:dyDescent="0.25">
      <c r="M45749"/>
    </row>
    <row r="45750" spans="13:13" x14ac:dyDescent="0.25">
      <c r="M45750"/>
    </row>
    <row r="45751" spans="13:13" x14ac:dyDescent="0.25">
      <c r="M45751"/>
    </row>
    <row r="45752" spans="13:13" x14ac:dyDescent="0.25">
      <c r="M45752"/>
    </row>
    <row r="45753" spans="13:13" x14ac:dyDescent="0.25">
      <c r="M45753"/>
    </row>
    <row r="45754" spans="13:13" x14ac:dyDescent="0.25">
      <c r="M45754"/>
    </row>
    <row r="45755" spans="13:13" x14ac:dyDescent="0.25">
      <c r="M45755"/>
    </row>
    <row r="45756" spans="13:13" x14ac:dyDescent="0.25">
      <c r="M45756"/>
    </row>
    <row r="45757" spans="13:13" x14ac:dyDescent="0.25">
      <c r="M45757"/>
    </row>
    <row r="45758" spans="13:13" x14ac:dyDescent="0.25">
      <c r="M45758"/>
    </row>
    <row r="45759" spans="13:13" x14ac:dyDescent="0.25">
      <c r="M45759"/>
    </row>
    <row r="45760" spans="13:13" x14ac:dyDescent="0.25">
      <c r="M45760"/>
    </row>
    <row r="45761" spans="13:13" x14ac:dyDescent="0.25">
      <c r="M45761"/>
    </row>
    <row r="45762" spans="13:13" x14ac:dyDescent="0.25">
      <c r="M45762"/>
    </row>
    <row r="45763" spans="13:13" x14ac:dyDescent="0.25">
      <c r="M45763"/>
    </row>
    <row r="45764" spans="13:13" x14ac:dyDescent="0.25">
      <c r="M45764"/>
    </row>
    <row r="45765" spans="13:13" x14ac:dyDescent="0.25">
      <c r="M45765"/>
    </row>
    <row r="45766" spans="13:13" x14ac:dyDescent="0.25">
      <c r="M45766"/>
    </row>
    <row r="45767" spans="13:13" x14ac:dyDescent="0.25">
      <c r="M45767"/>
    </row>
    <row r="45768" spans="13:13" x14ac:dyDescent="0.25">
      <c r="M45768"/>
    </row>
    <row r="45769" spans="13:13" x14ac:dyDescent="0.25">
      <c r="M45769"/>
    </row>
    <row r="45770" spans="13:13" x14ac:dyDescent="0.25">
      <c r="M45770"/>
    </row>
    <row r="45771" spans="13:13" x14ac:dyDescent="0.25">
      <c r="M45771"/>
    </row>
    <row r="45772" spans="13:13" x14ac:dyDescent="0.25">
      <c r="M45772"/>
    </row>
    <row r="45773" spans="13:13" x14ac:dyDescent="0.25">
      <c r="M45773"/>
    </row>
    <row r="45774" spans="13:13" x14ac:dyDescent="0.25">
      <c r="M45774"/>
    </row>
    <row r="45775" spans="13:13" x14ac:dyDescent="0.25">
      <c r="M45775"/>
    </row>
    <row r="45776" spans="13:13" x14ac:dyDescent="0.25">
      <c r="M45776"/>
    </row>
    <row r="45777" spans="13:13" x14ac:dyDescent="0.25">
      <c r="M45777"/>
    </row>
    <row r="45778" spans="13:13" x14ac:dyDescent="0.25">
      <c r="M45778"/>
    </row>
    <row r="45779" spans="13:13" x14ac:dyDescent="0.25">
      <c r="M45779"/>
    </row>
    <row r="45780" spans="13:13" x14ac:dyDescent="0.25">
      <c r="M45780"/>
    </row>
    <row r="45781" spans="13:13" x14ac:dyDescent="0.25">
      <c r="M45781"/>
    </row>
    <row r="45782" spans="13:13" x14ac:dyDescent="0.25">
      <c r="M45782"/>
    </row>
    <row r="45783" spans="13:13" x14ac:dyDescent="0.25">
      <c r="M45783"/>
    </row>
    <row r="45784" spans="13:13" x14ac:dyDescent="0.25">
      <c r="M45784"/>
    </row>
    <row r="45785" spans="13:13" x14ac:dyDescent="0.25">
      <c r="M45785"/>
    </row>
    <row r="45786" spans="13:13" x14ac:dyDescent="0.25">
      <c r="M45786"/>
    </row>
    <row r="45787" spans="13:13" x14ac:dyDescent="0.25">
      <c r="M45787"/>
    </row>
    <row r="45788" spans="13:13" x14ac:dyDescent="0.25">
      <c r="M45788"/>
    </row>
    <row r="45789" spans="13:13" x14ac:dyDescent="0.25">
      <c r="M45789"/>
    </row>
    <row r="45790" spans="13:13" x14ac:dyDescent="0.25">
      <c r="M45790"/>
    </row>
    <row r="45791" spans="13:13" x14ac:dyDescent="0.25">
      <c r="M45791"/>
    </row>
    <row r="45792" spans="13:13" x14ac:dyDescent="0.25">
      <c r="M45792"/>
    </row>
    <row r="45793" spans="13:13" x14ac:dyDescent="0.25">
      <c r="M45793"/>
    </row>
    <row r="45794" spans="13:13" x14ac:dyDescent="0.25">
      <c r="M45794"/>
    </row>
    <row r="45795" spans="13:13" x14ac:dyDescent="0.25">
      <c r="M45795"/>
    </row>
    <row r="45796" spans="13:13" x14ac:dyDescent="0.25">
      <c r="M45796"/>
    </row>
    <row r="45797" spans="13:13" x14ac:dyDescent="0.25">
      <c r="M45797"/>
    </row>
    <row r="45798" spans="13:13" x14ac:dyDescent="0.25">
      <c r="M45798"/>
    </row>
    <row r="45799" spans="13:13" x14ac:dyDescent="0.25">
      <c r="M45799"/>
    </row>
    <row r="45800" spans="13:13" x14ac:dyDescent="0.25">
      <c r="M45800"/>
    </row>
    <row r="45801" spans="13:13" x14ac:dyDescent="0.25">
      <c r="M45801"/>
    </row>
    <row r="45802" spans="13:13" x14ac:dyDescent="0.25">
      <c r="M45802"/>
    </row>
    <row r="45803" spans="13:13" x14ac:dyDescent="0.25">
      <c r="M45803"/>
    </row>
    <row r="45804" spans="13:13" x14ac:dyDescent="0.25">
      <c r="M45804"/>
    </row>
    <row r="45805" spans="13:13" x14ac:dyDescent="0.25">
      <c r="M45805"/>
    </row>
    <row r="45806" spans="13:13" x14ac:dyDescent="0.25">
      <c r="M45806"/>
    </row>
    <row r="45807" spans="13:13" x14ac:dyDescent="0.25">
      <c r="M45807"/>
    </row>
    <row r="45808" spans="13:13" x14ac:dyDescent="0.25">
      <c r="M45808"/>
    </row>
    <row r="45809" spans="13:13" x14ac:dyDescent="0.25">
      <c r="M45809"/>
    </row>
    <row r="45810" spans="13:13" x14ac:dyDescent="0.25">
      <c r="M45810"/>
    </row>
    <row r="45811" spans="13:13" x14ac:dyDescent="0.25">
      <c r="M45811"/>
    </row>
    <row r="45812" spans="13:13" x14ac:dyDescent="0.25">
      <c r="M45812"/>
    </row>
    <row r="45813" spans="13:13" x14ac:dyDescent="0.25">
      <c r="M45813"/>
    </row>
    <row r="45814" spans="13:13" x14ac:dyDescent="0.25">
      <c r="M45814"/>
    </row>
    <row r="45815" spans="13:13" x14ac:dyDescent="0.25">
      <c r="M45815"/>
    </row>
    <row r="45816" spans="13:13" x14ac:dyDescent="0.25">
      <c r="M45816"/>
    </row>
    <row r="45817" spans="13:13" x14ac:dyDescent="0.25">
      <c r="M45817"/>
    </row>
    <row r="45818" spans="13:13" x14ac:dyDescent="0.25">
      <c r="M45818"/>
    </row>
    <row r="45819" spans="13:13" x14ac:dyDescent="0.25">
      <c r="M45819"/>
    </row>
    <row r="45820" spans="13:13" x14ac:dyDescent="0.25">
      <c r="M45820"/>
    </row>
    <row r="45821" spans="13:13" x14ac:dyDescent="0.25">
      <c r="M45821"/>
    </row>
    <row r="45822" spans="13:13" x14ac:dyDescent="0.25">
      <c r="M45822"/>
    </row>
    <row r="45823" spans="13:13" x14ac:dyDescent="0.25">
      <c r="M45823"/>
    </row>
    <row r="45824" spans="13:13" x14ac:dyDescent="0.25">
      <c r="M45824"/>
    </row>
    <row r="45825" spans="13:13" x14ac:dyDescent="0.25">
      <c r="M45825"/>
    </row>
    <row r="45826" spans="13:13" x14ac:dyDescent="0.25">
      <c r="M45826"/>
    </row>
    <row r="45827" spans="13:13" x14ac:dyDescent="0.25">
      <c r="M45827"/>
    </row>
    <row r="45828" spans="13:13" x14ac:dyDescent="0.25">
      <c r="M45828"/>
    </row>
    <row r="45829" spans="13:13" x14ac:dyDescent="0.25">
      <c r="M45829"/>
    </row>
    <row r="45830" spans="13:13" x14ac:dyDescent="0.25">
      <c r="M45830"/>
    </row>
    <row r="45831" spans="13:13" x14ac:dyDescent="0.25">
      <c r="M45831"/>
    </row>
    <row r="45832" spans="13:13" x14ac:dyDescent="0.25">
      <c r="M45832"/>
    </row>
    <row r="45833" spans="13:13" x14ac:dyDescent="0.25">
      <c r="M45833"/>
    </row>
    <row r="45834" spans="13:13" x14ac:dyDescent="0.25">
      <c r="M45834"/>
    </row>
    <row r="45835" spans="13:13" x14ac:dyDescent="0.25">
      <c r="M45835"/>
    </row>
    <row r="45836" spans="13:13" x14ac:dyDescent="0.25">
      <c r="M45836"/>
    </row>
    <row r="45837" spans="13:13" x14ac:dyDescent="0.25">
      <c r="M45837"/>
    </row>
    <row r="45838" spans="13:13" x14ac:dyDescent="0.25">
      <c r="M45838"/>
    </row>
    <row r="45839" spans="13:13" x14ac:dyDescent="0.25">
      <c r="M45839"/>
    </row>
    <row r="45840" spans="13:13" x14ac:dyDescent="0.25">
      <c r="M45840"/>
    </row>
    <row r="45841" spans="13:13" x14ac:dyDescent="0.25">
      <c r="M45841"/>
    </row>
    <row r="45842" spans="13:13" x14ac:dyDescent="0.25">
      <c r="M45842"/>
    </row>
    <row r="45843" spans="13:13" x14ac:dyDescent="0.25">
      <c r="M45843"/>
    </row>
    <row r="45844" spans="13:13" x14ac:dyDescent="0.25">
      <c r="M45844"/>
    </row>
    <row r="45845" spans="13:13" x14ac:dyDescent="0.25">
      <c r="M45845"/>
    </row>
    <row r="45846" spans="13:13" x14ac:dyDescent="0.25">
      <c r="M45846"/>
    </row>
    <row r="45847" spans="13:13" x14ac:dyDescent="0.25">
      <c r="M45847"/>
    </row>
    <row r="45848" spans="13:13" x14ac:dyDescent="0.25">
      <c r="M45848"/>
    </row>
    <row r="45849" spans="13:13" x14ac:dyDescent="0.25">
      <c r="M45849"/>
    </row>
    <row r="45850" spans="13:13" x14ac:dyDescent="0.25">
      <c r="M45850"/>
    </row>
    <row r="45851" spans="13:13" x14ac:dyDescent="0.25">
      <c r="M45851"/>
    </row>
    <row r="45852" spans="13:13" x14ac:dyDescent="0.25">
      <c r="M45852"/>
    </row>
    <row r="45853" spans="13:13" x14ac:dyDescent="0.25">
      <c r="M45853"/>
    </row>
    <row r="45854" spans="13:13" x14ac:dyDescent="0.25">
      <c r="M45854"/>
    </row>
    <row r="45855" spans="13:13" x14ac:dyDescent="0.25">
      <c r="M45855"/>
    </row>
    <row r="45856" spans="13:13" x14ac:dyDescent="0.25">
      <c r="M45856"/>
    </row>
    <row r="45857" spans="13:13" x14ac:dyDescent="0.25">
      <c r="M45857"/>
    </row>
    <row r="45858" spans="13:13" x14ac:dyDescent="0.25">
      <c r="M45858"/>
    </row>
    <row r="45859" spans="13:13" x14ac:dyDescent="0.25">
      <c r="M45859"/>
    </row>
    <row r="45860" spans="13:13" x14ac:dyDescent="0.25">
      <c r="M45860"/>
    </row>
    <row r="45861" spans="13:13" x14ac:dyDescent="0.25">
      <c r="M45861"/>
    </row>
    <row r="45862" spans="13:13" x14ac:dyDescent="0.25">
      <c r="M45862"/>
    </row>
    <row r="45863" spans="13:13" x14ac:dyDescent="0.25">
      <c r="M45863"/>
    </row>
    <row r="45864" spans="13:13" x14ac:dyDescent="0.25">
      <c r="M45864"/>
    </row>
    <row r="45865" spans="13:13" x14ac:dyDescent="0.25">
      <c r="M45865"/>
    </row>
    <row r="45866" spans="13:13" x14ac:dyDescent="0.25">
      <c r="M45866"/>
    </row>
    <row r="45867" spans="13:13" x14ac:dyDescent="0.25">
      <c r="M45867"/>
    </row>
    <row r="45868" spans="13:13" x14ac:dyDescent="0.25">
      <c r="M45868"/>
    </row>
    <row r="45869" spans="13:13" x14ac:dyDescent="0.25">
      <c r="M45869"/>
    </row>
    <row r="45870" spans="13:13" x14ac:dyDescent="0.25">
      <c r="M45870"/>
    </row>
    <row r="45871" spans="13:13" x14ac:dyDescent="0.25">
      <c r="M45871"/>
    </row>
    <row r="45872" spans="13:13" x14ac:dyDescent="0.25">
      <c r="M45872"/>
    </row>
    <row r="45873" spans="13:13" x14ac:dyDescent="0.25">
      <c r="M45873"/>
    </row>
    <row r="45874" spans="13:13" x14ac:dyDescent="0.25">
      <c r="M45874"/>
    </row>
    <row r="45875" spans="13:13" x14ac:dyDescent="0.25">
      <c r="M45875"/>
    </row>
    <row r="45876" spans="13:13" x14ac:dyDescent="0.25">
      <c r="M45876"/>
    </row>
    <row r="45877" spans="13:13" x14ac:dyDescent="0.25">
      <c r="M45877"/>
    </row>
    <row r="45878" spans="13:13" x14ac:dyDescent="0.25">
      <c r="M45878"/>
    </row>
    <row r="45879" spans="13:13" x14ac:dyDescent="0.25">
      <c r="M45879"/>
    </row>
    <row r="45880" spans="13:13" x14ac:dyDescent="0.25">
      <c r="M45880"/>
    </row>
    <row r="45881" spans="13:13" x14ac:dyDescent="0.25">
      <c r="M45881"/>
    </row>
    <row r="45882" spans="13:13" x14ac:dyDescent="0.25">
      <c r="M45882"/>
    </row>
    <row r="45883" spans="13:13" x14ac:dyDescent="0.25">
      <c r="M45883"/>
    </row>
    <row r="45884" spans="13:13" x14ac:dyDescent="0.25">
      <c r="M45884"/>
    </row>
    <row r="45885" spans="13:13" x14ac:dyDescent="0.25">
      <c r="M45885"/>
    </row>
    <row r="45886" spans="13:13" x14ac:dyDescent="0.25">
      <c r="M45886"/>
    </row>
    <row r="45887" spans="13:13" x14ac:dyDescent="0.25">
      <c r="M45887"/>
    </row>
    <row r="45888" spans="13:13" x14ac:dyDescent="0.25">
      <c r="M45888"/>
    </row>
    <row r="45889" spans="13:13" x14ac:dyDescent="0.25">
      <c r="M45889"/>
    </row>
    <row r="45890" spans="13:13" x14ac:dyDescent="0.25">
      <c r="M45890"/>
    </row>
    <row r="45891" spans="13:13" x14ac:dyDescent="0.25">
      <c r="M45891"/>
    </row>
    <row r="45892" spans="13:13" x14ac:dyDescent="0.25">
      <c r="M45892"/>
    </row>
    <row r="45893" spans="13:13" x14ac:dyDescent="0.25">
      <c r="M45893"/>
    </row>
    <row r="45894" spans="13:13" x14ac:dyDescent="0.25">
      <c r="M45894"/>
    </row>
    <row r="45895" spans="13:13" x14ac:dyDescent="0.25">
      <c r="M45895"/>
    </row>
    <row r="45896" spans="13:13" x14ac:dyDescent="0.25">
      <c r="M45896"/>
    </row>
    <row r="45897" spans="13:13" x14ac:dyDescent="0.25">
      <c r="M45897"/>
    </row>
    <row r="45898" spans="13:13" x14ac:dyDescent="0.25">
      <c r="M45898"/>
    </row>
    <row r="45899" spans="13:13" x14ac:dyDescent="0.25">
      <c r="M45899"/>
    </row>
    <row r="45900" spans="13:13" x14ac:dyDescent="0.25">
      <c r="M45900"/>
    </row>
    <row r="45901" spans="13:13" x14ac:dyDescent="0.25">
      <c r="M45901"/>
    </row>
    <row r="45902" spans="13:13" x14ac:dyDescent="0.25">
      <c r="M45902"/>
    </row>
    <row r="45903" spans="13:13" x14ac:dyDescent="0.25">
      <c r="M45903"/>
    </row>
    <row r="45904" spans="13:13" x14ac:dyDescent="0.25">
      <c r="M45904"/>
    </row>
    <row r="45905" spans="13:13" x14ac:dyDescent="0.25">
      <c r="M45905"/>
    </row>
    <row r="45906" spans="13:13" x14ac:dyDescent="0.25">
      <c r="M45906"/>
    </row>
    <row r="45907" spans="13:13" x14ac:dyDescent="0.25">
      <c r="M45907"/>
    </row>
    <row r="45908" spans="13:13" x14ac:dyDescent="0.25">
      <c r="M45908"/>
    </row>
    <row r="45909" spans="13:13" x14ac:dyDescent="0.25">
      <c r="M45909"/>
    </row>
    <row r="45910" spans="13:13" x14ac:dyDescent="0.25">
      <c r="M45910"/>
    </row>
    <row r="45911" spans="13:13" x14ac:dyDescent="0.25">
      <c r="M45911"/>
    </row>
    <row r="45912" spans="13:13" x14ac:dyDescent="0.25">
      <c r="M45912"/>
    </row>
    <row r="45913" spans="13:13" x14ac:dyDescent="0.25">
      <c r="M45913"/>
    </row>
    <row r="45914" spans="13:13" x14ac:dyDescent="0.25">
      <c r="M45914"/>
    </row>
    <row r="45915" spans="13:13" x14ac:dyDescent="0.25">
      <c r="M45915"/>
    </row>
    <row r="45916" spans="13:13" x14ac:dyDescent="0.25">
      <c r="M45916"/>
    </row>
    <row r="45917" spans="13:13" x14ac:dyDescent="0.25">
      <c r="M45917"/>
    </row>
    <row r="45918" spans="13:13" x14ac:dyDescent="0.25">
      <c r="M45918"/>
    </row>
    <row r="45919" spans="13:13" x14ac:dyDescent="0.25">
      <c r="M45919"/>
    </row>
    <row r="45920" spans="13:13" x14ac:dyDescent="0.25">
      <c r="M45920"/>
    </row>
    <row r="45921" spans="13:13" x14ac:dyDescent="0.25">
      <c r="M45921"/>
    </row>
    <row r="45922" spans="13:13" x14ac:dyDescent="0.25">
      <c r="M45922"/>
    </row>
    <row r="45923" spans="13:13" x14ac:dyDescent="0.25">
      <c r="M45923"/>
    </row>
    <row r="45924" spans="13:13" x14ac:dyDescent="0.25">
      <c r="M45924"/>
    </row>
    <row r="45925" spans="13:13" x14ac:dyDescent="0.25">
      <c r="M45925"/>
    </row>
    <row r="45926" spans="13:13" x14ac:dyDescent="0.25">
      <c r="M45926"/>
    </row>
    <row r="45927" spans="13:13" x14ac:dyDescent="0.25">
      <c r="M45927"/>
    </row>
    <row r="45928" spans="13:13" x14ac:dyDescent="0.25">
      <c r="M45928"/>
    </row>
    <row r="45929" spans="13:13" x14ac:dyDescent="0.25">
      <c r="M45929"/>
    </row>
    <row r="45930" spans="13:13" x14ac:dyDescent="0.25">
      <c r="M45930"/>
    </row>
    <row r="45931" spans="13:13" x14ac:dyDescent="0.25">
      <c r="M45931"/>
    </row>
    <row r="45932" spans="13:13" x14ac:dyDescent="0.25">
      <c r="M45932"/>
    </row>
    <row r="45933" spans="13:13" x14ac:dyDescent="0.25">
      <c r="M45933"/>
    </row>
    <row r="45934" spans="13:13" x14ac:dyDescent="0.25">
      <c r="M45934"/>
    </row>
    <row r="45935" spans="13:13" x14ac:dyDescent="0.25">
      <c r="M45935"/>
    </row>
    <row r="45936" spans="13:13" x14ac:dyDescent="0.25">
      <c r="M45936"/>
    </row>
    <row r="45937" spans="13:13" x14ac:dyDescent="0.25">
      <c r="M45937"/>
    </row>
    <row r="45938" spans="13:13" x14ac:dyDescent="0.25">
      <c r="M45938"/>
    </row>
    <row r="45939" spans="13:13" x14ac:dyDescent="0.25">
      <c r="M45939"/>
    </row>
    <row r="45940" spans="13:13" x14ac:dyDescent="0.25">
      <c r="M45940"/>
    </row>
    <row r="45941" spans="13:13" x14ac:dyDescent="0.25">
      <c r="M45941"/>
    </row>
    <row r="45942" spans="13:13" x14ac:dyDescent="0.25">
      <c r="M45942"/>
    </row>
    <row r="45943" spans="13:13" x14ac:dyDescent="0.25">
      <c r="M45943"/>
    </row>
    <row r="45944" spans="13:13" x14ac:dyDescent="0.25">
      <c r="M45944"/>
    </row>
    <row r="45945" spans="13:13" x14ac:dyDescent="0.25">
      <c r="M45945"/>
    </row>
    <row r="45946" spans="13:13" x14ac:dyDescent="0.25">
      <c r="M45946"/>
    </row>
    <row r="45947" spans="13:13" x14ac:dyDescent="0.25">
      <c r="M45947"/>
    </row>
    <row r="45948" spans="13:13" x14ac:dyDescent="0.25">
      <c r="M45948"/>
    </row>
    <row r="45949" spans="13:13" x14ac:dyDescent="0.25">
      <c r="M45949"/>
    </row>
    <row r="45950" spans="13:13" x14ac:dyDescent="0.25">
      <c r="M45950"/>
    </row>
    <row r="45951" spans="13:13" x14ac:dyDescent="0.25">
      <c r="M45951"/>
    </row>
    <row r="45952" spans="13:13" x14ac:dyDescent="0.25">
      <c r="M45952"/>
    </row>
    <row r="45953" spans="13:13" x14ac:dyDescent="0.25">
      <c r="M45953"/>
    </row>
    <row r="45954" spans="13:13" x14ac:dyDescent="0.25">
      <c r="M45954"/>
    </row>
    <row r="45955" spans="13:13" x14ac:dyDescent="0.25">
      <c r="M45955"/>
    </row>
    <row r="45956" spans="13:13" x14ac:dyDescent="0.25">
      <c r="M45956"/>
    </row>
    <row r="45957" spans="13:13" x14ac:dyDescent="0.25">
      <c r="M45957"/>
    </row>
    <row r="45958" spans="13:13" x14ac:dyDescent="0.25">
      <c r="M45958"/>
    </row>
    <row r="45959" spans="13:13" x14ac:dyDescent="0.25">
      <c r="M45959"/>
    </row>
    <row r="45960" spans="13:13" x14ac:dyDescent="0.25">
      <c r="M45960"/>
    </row>
    <row r="45961" spans="13:13" x14ac:dyDescent="0.25">
      <c r="M45961"/>
    </row>
    <row r="45962" spans="13:13" x14ac:dyDescent="0.25">
      <c r="M45962"/>
    </row>
    <row r="45963" spans="13:13" x14ac:dyDescent="0.25">
      <c r="M45963"/>
    </row>
    <row r="45964" spans="13:13" x14ac:dyDescent="0.25">
      <c r="M45964"/>
    </row>
    <row r="45965" spans="13:13" x14ac:dyDescent="0.25">
      <c r="M45965"/>
    </row>
    <row r="45966" spans="13:13" x14ac:dyDescent="0.25">
      <c r="M45966"/>
    </row>
    <row r="45967" spans="13:13" x14ac:dyDescent="0.25">
      <c r="M45967"/>
    </row>
    <row r="45968" spans="13:13" x14ac:dyDescent="0.25">
      <c r="M45968"/>
    </row>
    <row r="45969" spans="13:13" x14ac:dyDescent="0.25">
      <c r="M45969"/>
    </row>
    <row r="45970" spans="13:13" x14ac:dyDescent="0.25">
      <c r="M45970"/>
    </row>
    <row r="45971" spans="13:13" x14ac:dyDescent="0.25">
      <c r="M45971"/>
    </row>
    <row r="45972" spans="13:13" x14ac:dyDescent="0.25">
      <c r="M45972"/>
    </row>
    <row r="45973" spans="13:13" x14ac:dyDescent="0.25">
      <c r="M45973"/>
    </row>
    <row r="45974" spans="13:13" x14ac:dyDescent="0.25">
      <c r="M45974"/>
    </row>
    <row r="45975" spans="13:13" x14ac:dyDescent="0.25">
      <c r="M45975"/>
    </row>
    <row r="45976" spans="13:13" x14ac:dyDescent="0.25">
      <c r="M45976"/>
    </row>
    <row r="45977" spans="13:13" x14ac:dyDescent="0.25">
      <c r="M45977"/>
    </row>
    <row r="45978" spans="13:13" x14ac:dyDescent="0.25">
      <c r="M45978"/>
    </row>
    <row r="45979" spans="13:13" x14ac:dyDescent="0.25">
      <c r="M45979"/>
    </row>
    <row r="45980" spans="13:13" x14ac:dyDescent="0.25">
      <c r="M45980"/>
    </row>
    <row r="45981" spans="13:13" x14ac:dyDescent="0.25">
      <c r="M45981"/>
    </row>
    <row r="45982" spans="13:13" x14ac:dyDescent="0.25">
      <c r="M45982"/>
    </row>
    <row r="45983" spans="13:13" x14ac:dyDescent="0.25">
      <c r="M45983"/>
    </row>
    <row r="45984" spans="13:13" x14ac:dyDescent="0.25">
      <c r="M45984"/>
    </row>
    <row r="45985" spans="13:13" x14ac:dyDescent="0.25">
      <c r="M45985"/>
    </row>
    <row r="45986" spans="13:13" x14ac:dyDescent="0.25">
      <c r="M45986"/>
    </row>
    <row r="45987" spans="13:13" x14ac:dyDescent="0.25">
      <c r="M45987"/>
    </row>
    <row r="45988" spans="13:13" x14ac:dyDescent="0.25">
      <c r="M45988"/>
    </row>
    <row r="45989" spans="13:13" x14ac:dyDescent="0.25">
      <c r="M45989"/>
    </row>
    <row r="45990" spans="13:13" x14ac:dyDescent="0.25">
      <c r="M45990"/>
    </row>
    <row r="45991" spans="13:13" x14ac:dyDescent="0.25">
      <c r="M45991"/>
    </row>
    <row r="45992" spans="13:13" x14ac:dyDescent="0.25">
      <c r="M45992"/>
    </row>
    <row r="45993" spans="13:13" x14ac:dyDescent="0.25">
      <c r="M45993"/>
    </row>
    <row r="45994" spans="13:13" x14ac:dyDescent="0.25">
      <c r="M45994"/>
    </row>
    <row r="45995" spans="13:13" x14ac:dyDescent="0.25">
      <c r="M45995"/>
    </row>
    <row r="45996" spans="13:13" x14ac:dyDescent="0.25">
      <c r="M45996"/>
    </row>
    <row r="45997" spans="13:13" x14ac:dyDescent="0.25">
      <c r="M45997"/>
    </row>
    <row r="45998" spans="13:13" x14ac:dyDescent="0.25">
      <c r="M45998"/>
    </row>
    <row r="45999" spans="13:13" x14ac:dyDescent="0.25">
      <c r="M45999"/>
    </row>
    <row r="46000" spans="13:13" x14ac:dyDescent="0.25">
      <c r="M46000"/>
    </row>
    <row r="46001" spans="13:13" x14ac:dyDescent="0.25">
      <c r="M46001"/>
    </row>
    <row r="46002" spans="13:13" x14ac:dyDescent="0.25">
      <c r="M46002"/>
    </row>
    <row r="46003" spans="13:13" x14ac:dyDescent="0.25">
      <c r="M46003"/>
    </row>
    <row r="46004" spans="13:13" x14ac:dyDescent="0.25">
      <c r="M46004"/>
    </row>
    <row r="46005" spans="13:13" x14ac:dyDescent="0.25">
      <c r="M46005"/>
    </row>
    <row r="46006" spans="13:13" x14ac:dyDescent="0.25">
      <c r="M46006"/>
    </row>
    <row r="46007" spans="13:13" x14ac:dyDescent="0.25">
      <c r="M46007"/>
    </row>
    <row r="46008" spans="13:13" x14ac:dyDescent="0.25">
      <c r="M46008"/>
    </row>
    <row r="46009" spans="13:13" x14ac:dyDescent="0.25">
      <c r="M46009"/>
    </row>
    <row r="46010" spans="13:13" x14ac:dyDescent="0.25">
      <c r="M46010"/>
    </row>
    <row r="46011" spans="13:13" x14ac:dyDescent="0.25">
      <c r="M46011"/>
    </row>
    <row r="46012" spans="13:13" x14ac:dyDescent="0.25">
      <c r="M46012"/>
    </row>
    <row r="46013" spans="13:13" x14ac:dyDescent="0.25">
      <c r="M46013"/>
    </row>
    <row r="46014" spans="13:13" x14ac:dyDescent="0.25">
      <c r="M46014"/>
    </row>
    <row r="46015" spans="13:13" x14ac:dyDescent="0.25">
      <c r="M46015"/>
    </row>
    <row r="46016" spans="13:13" x14ac:dyDescent="0.25">
      <c r="M46016"/>
    </row>
    <row r="46017" spans="13:13" x14ac:dyDescent="0.25">
      <c r="M46017"/>
    </row>
    <row r="46018" spans="13:13" x14ac:dyDescent="0.25">
      <c r="M46018"/>
    </row>
    <row r="46019" spans="13:13" x14ac:dyDescent="0.25">
      <c r="M46019"/>
    </row>
    <row r="46020" spans="13:13" x14ac:dyDescent="0.25">
      <c r="M46020"/>
    </row>
    <row r="46021" spans="13:13" x14ac:dyDescent="0.25">
      <c r="M46021"/>
    </row>
    <row r="46022" spans="13:13" x14ac:dyDescent="0.25">
      <c r="M46022"/>
    </row>
    <row r="46023" spans="13:13" x14ac:dyDescent="0.25">
      <c r="M46023"/>
    </row>
    <row r="46024" spans="13:13" x14ac:dyDescent="0.25">
      <c r="M46024"/>
    </row>
    <row r="46025" spans="13:13" x14ac:dyDescent="0.25">
      <c r="M46025"/>
    </row>
    <row r="46026" spans="13:13" x14ac:dyDescent="0.25">
      <c r="M46026"/>
    </row>
    <row r="46027" spans="13:13" x14ac:dyDescent="0.25">
      <c r="M46027"/>
    </row>
    <row r="46028" spans="13:13" x14ac:dyDescent="0.25">
      <c r="M46028"/>
    </row>
    <row r="46029" spans="13:13" x14ac:dyDescent="0.25">
      <c r="M46029"/>
    </row>
    <row r="46030" spans="13:13" x14ac:dyDescent="0.25">
      <c r="M46030"/>
    </row>
    <row r="46031" spans="13:13" x14ac:dyDescent="0.25">
      <c r="M46031"/>
    </row>
    <row r="46032" spans="13:13" x14ac:dyDescent="0.25">
      <c r="M46032"/>
    </row>
    <row r="46033" spans="13:13" x14ac:dyDescent="0.25">
      <c r="M46033"/>
    </row>
    <row r="46034" spans="13:13" x14ac:dyDescent="0.25">
      <c r="M46034"/>
    </row>
    <row r="46035" spans="13:13" x14ac:dyDescent="0.25">
      <c r="M46035"/>
    </row>
    <row r="46036" spans="13:13" x14ac:dyDescent="0.25">
      <c r="M46036"/>
    </row>
    <row r="46037" spans="13:13" x14ac:dyDescent="0.25">
      <c r="M46037"/>
    </row>
    <row r="46038" spans="13:13" x14ac:dyDescent="0.25">
      <c r="M46038"/>
    </row>
    <row r="46039" spans="13:13" x14ac:dyDescent="0.25">
      <c r="M46039"/>
    </row>
    <row r="46040" spans="13:13" x14ac:dyDescent="0.25">
      <c r="M46040"/>
    </row>
    <row r="46041" spans="13:13" x14ac:dyDescent="0.25">
      <c r="M46041"/>
    </row>
    <row r="46042" spans="13:13" x14ac:dyDescent="0.25">
      <c r="M46042"/>
    </row>
    <row r="46043" spans="13:13" x14ac:dyDescent="0.25">
      <c r="M46043"/>
    </row>
    <row r="46044" spans="13:13" x14ac:dyDescent="0.25">
      <c r="M46044"/>
    </row>
    <row r="46045" spans="13:13" x14ac:dyDescent="0.25">
      <c r="M46045"/>
    </row>
    <row r="46046" spans="13:13" x14ac:dyDescent="0.25">
      <c r="M46046"/>
    </row>
    <row r="46047" spans="13:13" x14ac:dyDescent="0.25">
      <c r="M46047"/>
    </row>
    <row r="46048" spans="13:13" x14ac:dyDescent="0.25">
      <c r="M46048"/>
    </row>
    <row r="46049" spans="13:13" x14ac:dyDescent="0.25">
      <c r="M46049"/>
    </row>
    <row r="46050" spans="13:13" x14ac:dyDescent="0.25">
      <c r="M46050"/>
    </row>
    <row r="46051" spans="13:13" x14ac:dyDescent="0.25">
      <c r="M46051"/>
    </row>
    <row r="46052" spans="13:13" x14ac:dyDescent="0.25">
      <c r="M46052"/>
    </row>
    <row r="46053" spans="13:13" x14ac:dyDescent="0.25">
      <c r="M46053"/>
    </row>
    <row r="46054" spans="13:13" x14ac:dyDescent="0.25">
      <c r="M46054"/>
    </row>
    <row r="46055" spans="13:13" x14ac:dyDescent="0.25">
      <c r="M46055"/>
    </row>
    <row r="46056" spans="13:13" x14ac:dyDescent="0.25">
      <c r="M46056"/>
    </row>
    <row r="46057" spans="13:13" x14ac:dyDescent="0.25">
      <c r="M46057"/>
    </row>
    <row r="46058" spans="13:13" x14ac:dyDescent="0.25">
      <c r="M46058"/>
    </row>
    <row r="46059" spans="13:13" x14ac:dyDescent="0.25">
      <c r="M46059"/>
    </row>
    <row r="46060" spans="13:13" x14ac:dyDescent="0.25">
      <c r="M46060"/>
    </row>
    <row r="46061" spans="13:13" x14ac:dyDescent="0.25">
      <c r="M46061"/>
    </row>
    <row r="46062" spans="13:13" x14ac:dyDescent="0.25">
      <c r="M46062"/>
    </row>
    <row r="46063" spans="13:13" x14ac:dyDescent="0.25">
      <c r="M46063"/>
    </row>
    <row r="46064" spans="13:13" x14ac:dyDescent="0.25">
      <c r="M46064"/>
    </row>
    <row r="46065" spans="13:13" x14ac:dyDescent="0.25">
      <c r="M46065"/>
    </row>
    <row r="46066" spans="13:13" x14ac:dyDescent="0.25">
      <c r="M46066"/>
    </row>
    <row r="46067" spans="13:13" x14ac:dyDescent="0.25">
      <c r="M46067"/>
    </row>
    <row r="46068" spans="13:13" x14ac:dyDescent="0.25">
      <c r="M46068"/>
    </row>
    <row r="46069" spans="13:13" x14ac:dyDescent="0.25">
      <c r="M46069"/>
    </row>
    <row r="46070" spans="13:13" x14ac:dyDescent="0.25">
      <c r="M46070"/>
    </row>
    <row r="46071" spans="13:13" x14ac:dyDescent="0.25">
      <c r="M46071"/>
    </row>
    <row r="46072" spans="13:13" x14ac:dyDescent="0.25">
      <c r="M46072"/>
    </row>
    <row r="46073" spans="13:13" x14ac:dyDescent="0.25">
      <c r="M46073"/>
    </row>
    <row r="46074" spans="13:13" x14ac:dyDescent="0.25">
      <c r="M46074"/>
    </row>
    <row r="46075" spans="13:13" x14ac:dyDescent="0.25">
      <c r="M46075"/>
    </row>
    <row r="46076" spans="13:13" x14ac:dyDescent="0.25">
      <c r="M46076"/>
    </row>
    <row r="46077" spans="13:13" x14ac:dyDescent="0.25">
      <c r="M46077"/>
    </row>
    <row r="46078" spans="13:13" x14ac:dyDescent="0.25">
      <c r="M46078"/>
    </row>
    <row r="46079" spans="13:13" x14ac:dyDescent="0.25">
      <c r="M46079"/>
    </row>
    <row r="46080" spans="13:13" x14ac:dyDescent="0.25">
      <c r="M46080"/>
    </row>
    <row r="46081" spans="13:13" x14ac:dyDescent="0.25">
      <c r="M46081"/>
    </row>
    <row r="46082" spans="13:13" x14ac:dyDescent="0.25">
      <c r="M46082"/>
    </row>
    <row r="46083" spans="13:13" x14ac:dyDescent="0.25">
      <c r="M46083"/>
    </row>
    <row r="46084" spans="13:13" x14ac:dyDescent="0.25">
      <c r="M46084"/>
    </row>
    <row r="46085" spans="13:13" x14ac:dyDescent="0.25">
      <c r="M46085"/>
    </row>
    <row r="46086" spans="13:13" x14ac:dyDescent="0.25">
      <c r="M46086"/>
    </row>
    <row r="46087" spans="13:13" x14ac:dyDescent="0.25">
      <c r="M46087"/>
    </row>
    <row r="46088" spans="13:13" x14ac:dyDescent="0.25">
      <c r="M46088"/>
    </row>
    <row r="46089" spans="13:13" x14ac:dyDescent="0.25">
      <c r="M46089"/>
    </row>
    <row r="46090" spans="13:13" x14ac:dyDescent="0.25">
      <c r="M46090"/>
    </row>
    <row r="46091" spans="13:13" x14ac:dyDescent="0.25">
      <c r="M46091"/>
    </row>
    <row r="46092" spans="13:13" x14ac:dyDescent="0.25">
      <c r="M46092"/>
    </row>
    <row r="46093" spans="13:13" x14ac:dyDescent="0.25">
      <c r="M46093"/>
    </row>
    <row r="46094" spans="13:13" x14ac:dyDescent="0.25">
      <c r="M46094"/>
    </row>
    <row r="46095" spans="13:13" x14ac:dyDescent="0.25">
      <c r="M46095"/>
    </row>
    <row r="46096" spans="13:13" x14ac:dyDescent="0.25">
      <c r="M46096"/>
    </row>
    <row r="46097" spans="13:13" x14ac:dyDescent="0.25">
      <c r="M46097"/>
    </row>
    <row r="46098" spans="13:13" x14ac:dyDescent="0.25">
      <c r="M46098"/>
    </row>
    <row r="46099" spans="13:13" x14ac:dyDescent="0.25">
      <c r="M46099"/>
    </row>
    <row r="46100" spans="13:13" x14ac:dyDescent="0.25">
      <c r="M46100"/>
    </row>
    <row r="46101" spans="13:13" x14ac:dyDescent="0.25">
      <c r="M46101"/>
    </row>
    <row r="46102" spans="13:13" x14ac:dyDescent="0.25">
      <c r="M46102"/>
    </row>
    <row r="46103" spans="13:13" x14ac:dyDescent="0.25">
      <c r="M46103"/>
    </row>
    <row r="46104" spans="13:13" x14ac:dyDescent="0.25">
      <c r="M46104"/>
    </row>
    <row r="46105" spans="13:13" x14ac:dyDescent="0.25">
      <c r="M46105"/>
    </row>
    <row r="46106" spans="13:13" x14ac:dyDescent="0.25">
      <c r="M46106"/>
    </row>
    <row r="46107" spans="13:13" x14ac:dyDescent="0.25">
      <c r="M46107"/>
    </row>
    <row r="46108" spans="13:13" x14ac:dyDescent="0.25">
      <c r="M46108"/>
    </row>
    <row r="46109" spans="13:13" x14ac:dyDescent="0.25">
      <c r="M46109"/>
    </row>
    <row r="46110" spans="13:13" x14ac:dyDescent="0.25">
      <c r="M46110"/>
    </row>
    <row r="46111" spans="13:13" x14ac:dyDescent="0.25">
      <c r="M46111"/>
    </row>
    <row r="46112" spans="13:13" x14ac:dyDescent="0.25">
      <c r="M46112"/>
    </row>
    <row r="46113" spans="13:13" x14ac:dyDescent="0.25">
      <c r="M46113"/>
    </row>
    <row r="46114" spans="13:13" x14ac:dyDescent="0.25">
      <c r="M46114"/>
    </row>
    <row r="46115" spans="13:13" x14ac:dyDescent="0.25">
      <c r="M46115"/>
    </row>
    <row r="46116" spans="13:13" x14ac:dyDescent="0.25">
      <c r="M46116"/>
    </row>
    <row r="46117" spans="13:13" x14ac:dyDescent="0.25">
      <c r="M46117"/>
    </row>
    <row r="46118" spans="13:13" x14ac:dyDescent="0.25">
      <c r="M46118"/>
    </row>
    <row r="46119" spans="13:13" x14ac:dyDescent="0.25">
      <c r="M46119"/>
    </row>
    <row r="46120" spans="13:13" x14ac:dyDescent="0.25">
      <c r="M46120"/>
    </row>
    <row r="46121" spans="13:13" x14ac:dyDescent="0.25">
      <c r="M46121"/>
    </row>
    <row r="46122" spans="13:13" x14ac:dyDescent="0.25">
      <c r="M46122"/>
    </row>
    <row r="46123" spans="13:13" x14ac:dyDescent="0.25">
      <c r="M46123"/>
    </row>
    <row r="46124" spans="13:13" x14ac:dyDescent="0.25">
      <c r="M46124"/>
    </row>
    <row r="46125" spans="13:13" x14ac:dyDescent="0.25">
      <c r="M46125"/>
    </row>
    <row r="46126" spans="13:13" x14ac:dyDescent="0.25">
      <c r="M46126"/>
    </row>
    <row r="46127" spans="13:13" x14ac:dyDescent="0.25">
      <c r="M46127"/>
    </row>
    <row r="46128" spans="13:13" x14ac:dyDescent="0.25">
      <c r="M46128"/>
    </row>
    <row r="46129" spans="13:13" x14ac:dyDescent="0.25">
      <c r="M46129"/>
    </row>
    <row r="46130" spans="13:13" x14ac:dyDescent="0.25">
      <c r="M46130"/>
    </row>
    <row r="46131" spans="13:13" x14ac:dyDescent="0.25">
      <c r="M46131"/>
    </row>
    <row r="46132" spans="13:13" x14ac:dyDescent="0.25">
      <c r="M46132"/>
    </row>
    <row r="46133" spans="13:13" x14ac:dyDescent="0.25">
      <c r="M46133"/>
    </row>
    <row r="46134" spans="13:13" x14ac:dyDescent="0.25">
      <c r="M46134"/>
    </row>
    <row r="46135" spans="13:13" x14ac:dyDescent="0.25">
      <c r="M46135"/>
    </row>
    <row r="46136" spans="13:13" x14ac:dyDescent="0.25">
      <c r="M46136"/>
    </row>
    <row r="46137" spans="13:13" x14ac:dyDescent="0.25">
      <c r="M46137"/>
    </row>
    <row r="46138" spans="13:13" x14ac:dyDescent="0.25">
      <c r="M46138"/>
    </row>
    <row r="46139" spans="13:13" x14ac:dyDescent="0.25">
      <c r="M46139"/>
    </row>
    <row r="46140" spans="13:13" x14ac:dyDescent="0.25">
      <c r="M46140"/>
    </row>
    <row r="46141" spans="13:13" x14ac:dyDescent="0.25">
      <c r="M46141"/>
    </row>
    <row r="46142" spans="13:13" x14ac:dyDescent="0.25">
      <c r="M46142"/>
    </row>
    <row r="46143" spans="13:13" x14ac:dyDescent="0.25">
      <c r="M46143"/>
    </row>
    <row r="46144" spans="13:13" x14ac:dyDescent="0.25">
      <c r="M46144"/>
    </row>
    <row r="46145" spans="13:13" x14ac:dyDescent="0.25">
      <c r="M46145"/>
    </row>
    <row r="46146" spans="13:13" x14ac:dyDescent="0.25">
      <c r="M46146"/>
    </row>
    <row r="46147" spans="13:13" x14ac:dyDescent="0.25">
      <c r="M46147"/>
    </row>
    <row r="46148" spans="13:13" x14ac:dyDescent="0.25">
      <c r="M46148"/>
    </row>
    <row r="46149" spans="13:13" x14ac:dyDescent="0.25">
      <c r="M46149"/>
    </row>
    <row r="46150" spans="13:13" x14ac:dyDescent="0.25">
      <c r="M46150"/>
    </row>
    <row r="46151" spans="13:13" x14ac:dyDescent="0.25">
      <c r="M46151"/>
    </row>
    <row r="46152" spans="13:13" x14ac:dyDescent="0.25">
      <c r="M46152"/>
    </row>
    <row r="46153" spans="13:13" x14ac:dyDescent="0.25">
      <c r="M46153"/>
    </row>
    <row r="46154" spans="13:13" x14ac:dyDescent="0.25">
      <c r="M46154"/>
    </row>
    <row r="46155" spans="13:13" x14ac:dyDescent="0.25">
      <c r="M46155"/>
    </row>
    <row r="46156" spans="13:13" x14ac:dyDescent="0.25">
      <c r="M46156"/>
    </row>
    <row r="46157" spans="13:13" x14ac:dyDescent="0.25">
      <c r="M46157"/>
    </row>
    <row r="46158" spans="13:13" x14ac:dyDescent="0.25">
      <c r="M46158"/>
    </row>
    <row r="46159" spans="13:13" x14ac:dyDescent="0.25">
      <c r="M46159"/>
    </row>
    <row r="46160" spans="13:13" x14ac:dyDescent="0.25">
      <c r="M46160"/>
    </row>
    <row r="46161" spans="13:13" x14ac:dyDescent="0.25">
      <c r="M46161"/>
    </row>
    <row r="46162" spans="13:13" x14ac:dyDescent="0.25">
      <c r="M46162"/>
    </row>
    <row r="46163" spans="13:13" x14ac:dyDescent="0.25">
      <c r="M46163"/>
    </row>
    <row r="46164" spans="13:13" x14ac:dyDescent="0.25">
      <c r="M46164"/>
    </row>
    <row r="46165" spans="13:13" x14ac:dyDescent="0.25">
      <c r="M46165"/>
    </row>
    <row r="46166" spans="13:13" x14ac:dyDescent="0.25">
      <c r="M46166"/>
    </row>
    <row r="46167" spans="13:13" x14ac:dyDescent="0.25">
      <c r="M46167"/>
    </row>
    <row r="46168" spans="13:13" x14ac:dyDescent="0.25">
      <c r="M46168"/>
    </row>
    <row r="46169" spans="13:13" x14ac:dyDescent="0.25">
      <c r="M46169"/>
    </row>
    <row r="46170" spans="13:13" x14ac:dyDescent="0.25">
      <c r="M46170"/>
    </row>
    <row r="46171" spans="13:13" x14ac:dyDescent="0.25">
      <c r="M46171"/>
    </row>
    <row r="46172" spans="13:13" x14ac:dyDescent="0.25">
      <c r="M46172"/>
    </row>
    <row r="46173" spans="13:13" x14ac:dyDescent="0.25">
      <c r="M46173"/>
    </row>
    <row r="46174" spans="13:13" x14ac:dyDescent="0.25">
      <c r="M46174"/>
    </row>
    <row r="46175" spans="13:13" x14ac:dyDescent="0.25">
      <c r="M46175"/>
    </row>
    <row r="46176" spans="13:13" x14ac:dyDescent="0.25">
      <c r="M46176"/>
    </row>
    <row r="46177" spans="13:13" x14ac:dyDescent="0.25">
      <c r="M46177"/>
    </row>
    <row r="46178" spans="13:13" x14ac:dyDescent="0.25">
      <c r="M46178"/>
    </row>
    <row r="46179" spans="13:13" x14ac:dyDescent="0.25">
      <c r="M46179"/>
    </row>
    <row r="46180" spans="13:13" x14ac:dyDescent="0.25">
      <c r="M46180"/>
    </row>
    <row r="46181" spans="13:13" x14ac:dyDescent="0.25">
      <c r="M46181"/>
    </row>
    <row r="46182" spans="13:13" x14ac:dyDescent="0.25">
      <c r="M46182"/>
    </row>
    <row r="46183" spans="13:13" x14ac:dyDescent="0.25">
      <c r="M46183"/>
    </row>
    <row r="46184" spans="13:13" x14ac:dyDescent="0.25">
      <c r="M46184"/>
    </row>
    <row r="46185" spans="13:13" x14ac:dyDescent="0.25">
      <c r="M46185"/>
    </row>
    <row r="46186" spans="13:13" x14ac:dyDescent="0.25">
      <c r="M46186"/>
    </row>
    <row r="46187" spans="13:13" x14ac:dyDescent="0.25">
      <c r="M46187"/>
    </row>
    <row r="46188" spans="13:13" x14ac:dyDescent="0.25">
      <c r="M46188"/>
    </row>
    <row r="46189" spans="13:13" x14ac:dyDescent="0.25">
      <c r="M46189"/>
    </row>
    <row r="46190" spans="13:13" x14ac:dyDescent="0.25">
      <c r="M46190"/>
    </row>
    <row r="46191" spans="13:13" x14ac:dyDescent="0.25">
      <c r="M46191"/>
    </row>
    <row r="46192" spans="13:13" x14ac:dyDescent="0.25">
      <c r="M46192"/>
    </row>
    <row r="46193" spans="13:13" x14ac:dyDescent="0.25">
      <c r="M46193"/>
    </row>
    <row r="46194" spans="13:13" x14ac:dyDescent="0.25">
      <c r="M46194"/>
    </row>
    <row r="46195" spans="13:13" x14ac:dyDescent="0.25">
      <c r="M46195"/>
    </row>
    <row r="46196" spans="13:13" x14ac:dyDescent="0.25">
      <c r="M46196"/>
    </row>
    <row r="46197" spans="13:13" x14ac:dyDescent="0.25">
      <c r="M46197"/>
    </row>
    <row r="46198" spans="13:13" x14ac:dyDescent="0.25">
      <c r="M46198"/>
    </row>
    <row r="46199" spans="13:13" x14ac:dyDescent="0.25">
      <c r="M46199"/>
    </row>
    <row r="46200" spans="13:13" x14ac:dyDescent="0.25">
      <c r="M46200"/>
    </row>
    <row r="46201" spans="13:13" x14ac:dyDescent="0.25">
      <c r="M46201"/>
    </row>
    <row r="46202" spans="13:13" x14ac:dyDescent="0.25">
      <c r="M46202"/>
    </row>
    <row r="46203" spans="13:13" x14ac:dyDescent="0.25">
      <c r="M46203"/>
    </row>
    <row r="46204" spans="13:13" x14ac:dyDescent="0.25">
      <c r="M46204"/>
    </row>
    <row r="46205" spans="13:13" x14ac:dyDescent="0.25">
      <c r="M46205"/>
    </row>
    <row r="46206" spans="13:13" x14ac:dyDescent="0.25">
      <c r="M46206"/>
    </row>
    <row r="46207" spans="13:13" x14ac:dyDescent="0.25">
      <c r="M46207"/>
    </row>
    <row r="46208" spans="13:13" x14ac:dyDescent="0.25">
      <c r="M46208"/>
    </row>
    <row r="46209" spans="13:13" x14ac:dyDescent="0.25">
      <c r="M46209"/>
    </row>
    <row r="46210" spans="13:13" x14ac:dyDescent="0.25">
      <c r="M46210"/>
    </row>
    <row r="46211" spans="13:13" x14ac:dyDescent="0.25">
      <c r="M46211"/>
    </row>
    <row r="46212" spans="13:13" x14ac:dyDescent="0.25">
      <c r="M46212"/>
    </row>
    <row r="46213" spans="13:13" x14ac:dyDescent="0.25">
      <c r="M46213"/>
    </row>
    <row r="46214" spans="13:13" x14ac:dyDescent="0.25">
      <c r="M46214"/>
    </row>
    <row r="46215" spans="13:13" x14ac:dyDescent="0.25">
      <c r="M46215"/>
    </row>
    <row r="46216" spans="13:13" x14ac:dyDescent="0.25">
      <c r="M46216"/>
    </row>
    <row r="46217" spans="13:13" x14ac:dyDescent="0.25">
      <c r="M46217"/>
    </row>
    <row r="46218" spans="13:13" x14ac:dyDescent="0.25">
      <c r="M46218"/>
    </row>
    <row r="46219" spans="13:13" x14ac:dyDescent="0.25">
      <c r="M46219"/>
    </row>
    <row r="46220" spans="13:13" x14ac:dyDescent="0.25">
      <c r="M46220"/>
    </row>
    <row r="46221" spans="13:13" x14ac:dyDescent="0.25">
      <c r="M46221"/>
    </row>
    <row r="46222" spans="13:13" x14ac:dyDescent="0.25">
      <c r="M46222"/>
    </row>
    <row r="46223" spans="13:13" x14ac:dyDescent="0.25">
      <c r="M46223"/>
    </row>
    <row r="46224" spans="13:13" x14ac:dyDescent="0.25">
      <c r="M46224"/>
    </row>
    <row r="46225" spans="13:13" x14ac:dyDescent="0.25">
      <c r="M46225"/>
    </row>
    <row r="46226" spans="13:13" x14ac:dyDescent="0.25">
      <c r="M46226"/>
    </row>
    <row r="46227" spans="13:13" x14ac:dyDescent="0.25">
      <c r="M46227"/>
    </row>
    <row r="46228" spans="13:13" x14ac:dyDescent="0.25">
      <c r="M46228"/>
    </row>
    <row r="46229" spans="13:13" x14ac:dyDescent="0.25">
      <c r="M46229"/>
    </row>
    <row r="46230" spans="13:13" x14ac:dyDescent="0.25">
      <c r="M46230"/>
    </row>
    <row r="46231" spans="13:13" x14ac:dyDescent="0.25">
      <c r="M46231"/>
    </row>
    <row r="46232" spans="13:13" x14ac:dyDescent="0.25">
      <c r="M46232"/>
    </row>
    <row r="46233" spans="13:13" x14ac:dyDescent="0.25">
      <c r="M46233"/>
    </row>
    <row r="46234" spans="13:13" x14ac:dyDescent="0.25">
      <c r="M46234"/>
    </row>
    <row r="46235" spans="13:13" x14ac:dyDescent="0.25">
      <c r="M46235"/>
    </row>
    <row r="46236" spans="13:13" x14ac:dyDescent="0.25">
      <c r="M46236"/>
    </row>
    <row r="46237" spans="13:13" x14ac:dyDescent="0.25">
      <c r="M46237"/>
    </row>
    <row r="46238" spans="13:13" x14ac:dyDescent="0.25">
      <c r="M46238"/>
    </row>
    <row r="46239" spans="13:13" x14ac:dyDescent="0.25">
      <c r="M46239"/>
    </row>
    <row r="46240" spans="13:13" x14ac:dyDescent="0.25">
      <c r="M46240"/>
    </row>
    <row r="46241" spans="13:13" x14ac:dyDescent="0.25">
      <c r="M46241"/>
    </row>
    <row r="46242" spans="13:13" x14ac:dyDescent="0.25">
      <c r="M46242"/>
    </row>
    <row r="46243" spans="13:13" x14ac:dyDescent="0.25">
      <c r="M46243"/>
    </row>
    <row r="46244" spans="13:13" x14ac:dyDescent="0.25">
      <c r="M46244"/>
    </row>
    <row r="46245" spans="13:13" x14ac:dyDescent="0.25">
      <c r="M46245"/>
    </row>
    <row r="46246" spans="13:13" x14ac:dyDescent="0.25">
      <c r="M46246"/>
    </row>
    <row r="46247" spans="13:13" x14ac:dyDescent="0.25">
      <c r="M46247"/>
    </row>
    <row r="46248" spans="13:13" x14ac:dyDescent="0.25">
      <c r="M46248"/>
    </row>
    <row r="46249" spans="13:13" x14ac:dyDescent="0.25">
      <c r="M46249"/>
    </row>
    <row r="46250" spans="13:13" x14ac:dyDescent="0.25">
      <c r="M46250"/>
    </row>
    <row r="46251" spans="13:13" x14ac:dyDescent="0.25">
      <c r="M46251"/>
    </row>
    <row r="46252" spans="13:13" x14ac:dyDescent="0.25">
      <c r="M46252"/>
    </row>
    <row r="46253" spans="13:13" x14ac:dyDescent="0.25">
      <c r="M46253"/>
    </row>
    <row r="46254" spans="13:13" x14ac:dyDescent="0.25">
      <c r="M46254"/>
    </row>
    <row r="46255" spans="13:13" x14ac:dyDescent="0.25">
      <c r="M46255"/>
    </row>
    <row r="46256" spans="13:13" x14ac:dyDescent="0.25">
      <c r="M46256"/>
    </row>
    <row r="46257" spans="13:13" x14ac:dyDescent="0.25">
      <c r="M46257"/>
    </row>
    <row r="46258" spans="13:13" x14ac:dyDescent="0.25">
      <c r="M46258"/>
    </row>
    <row r="46259" spans="13:13" x14ac:dyDescent="0.25">
      <c r="M46259"/>
    </row>
    <row r="46260" spans="13:13" x14ac:dyDescent="0.25">
      <c r="M46260"/>
    </row>
    <row r="46261" spans="13:13" x14ac:dyDescent="0.25">
      <c r="M46261"/>
    </row>
    <row r="46262" spans="13:13" x14ac:dyDescent="0.25">
      <c r="M46262"/>
    </row>
    <row r="46263" spans="13:13" x14ac:dyDescent="0.25">
      <c r="M46263"/>
    </row>
    <row r="46264" spans="13:13" x14ac:dyDescent="0.25">
      <c r="M46264"/>
    </row>
    <row r="46265" spans="13:13" x14ac:dyDescent="0.25">
      <c r="M46265"/>
    </row>
    <row r="46266" spans="13:13" x14ac:dyDescent="0.25">
      <c r="M46266"/>
    </row>
    <row r="46267" spans="13:13" x14ac:dyDescent="0.25">
      <c r="M46267"/>
    </row>
    <row r="46268" spans="13:13" x14ac:dyDescent="0.25">
      <c r="M46268"/>
    </row>
    <row r="46269" spans="13:13" x14ac:dyDescent="0.25">
      <c r="M46269"/>
    </row>
    <row r="46270" spans="13:13" x14ac:dyDescent="0.25">
      <c r="M46270"/>
    </row>
    <row r="46271" spans="13:13" x14ac:dyDescent="0.25">
      <c r="M46271"/>
    </row>
    <row r="46272" spans="13:13" x14ac:dyDescent="0.25">
      <c r="M46272"/>
    </row>
    <row r="46273" spans="13:13" x14ac:dyDescent="0.25">
      <c r="M46273"/>
    </row>
    <row r="46274" spans="13:13" x14ac:dyDescent="0.25">
      <c r="M46274"/>
    </row>
    <row r="46275" spans="13:13" x14ac:dyDescent="0.25">
      <c r="M46275"/>
    </row>
    <row r="46276" spans="13:13" x14ac:dyDescent="0.25">
      <c r="M46276"/>
    </row>
    <row r="46277" spans="13:13" x14ac:dyDescent="0.25">
      <c r="M46277"/>
    </row>
    <row r="46278" spans="13:13" x14ac:dyDescent="0.25">
      <c r="M46278"/>
    </row>
    <row r="46279" spans="13:13" x14ac:dyDescent="0.25">
      <c r="M46279"/>
    </row>
    <row r="46280" spans="13:13" x14ac:dyDescent="0.25">
      <c r="M46280"/>
    </row>
    <row r="46281" spans="13:13" x14ac:dyDescent="0.25">
      <c r="M46281"/>
    </row>
    <row r="46282" spans="13:13" x14ac:dyDescent="0.25">
      <c r="M46282"/>
    </row>
    <row r="46283" spans="13:13" x14ac:dyDescent="0.25">
      <c r="M46283"/>
    </row>
    <row r="46284" spans="13:13" x14ac:dyDescent="0.25">
      <c r="M46284"/>
    </row>
    <row r="46285" spans="13:13" x14ac:dyDescent="0.25">
      <c r="M46285"/>
    </row>
    <row r="46286" spans="13:13" x14ac:dyDescent="0.25">
      <c r="M46286"/>
    </row>
    <row r="46287" spans="13:13" x14ac:dyDescent="0.25">
      <c r="M46287"/>
    </row>
    <row r="46288" spans="13:13" x14ac:dyDescent="0.25">
      <c r="M46288"/>
    </row>
    <row r="46289" spans="13:13" x14ac:dyDescent="0.25">
      <c r="M46289"/>
    </row>
    <row r="46290" spans="13:13" x14ac:dyDescent="0.25">
      <c r="M46290"/>
    </row>
    <row r="46291" spans="13:13" x14ac:dyDescent="0.25">
      <c r="M46291"/>
    </row>
    <row r="46292" spans="13:13" x14ac:dyDescent="0.25">
      <c r="M46292"/>
    </row>
    <row r="46293" spans="13:13" x14ac:dyDescent="0.25">
      <c r="M46293"/>
    </row>
    <row r="46294" spans="13:13" x14ac:dyDescent="0.25">
      <c r="M46294"/>
    </row>
    <row r="46295" spans="13:13" x14ac:dyDescent="0.25">
      <c r="M46295"/>
    </row>
    <row r="46296" spans="13:13" x14ac:dyDescent="0.25">
      <c r="M46296"/>
    </row>
    <row r="46297" spans="13:13" x14ac:dyDescent="0.25">
      <c r="M46297"/>
    </row>
    <row r="46298" spans="13:13" x14ac:dyDescent="0.25">
      <c r="M46298"/>
    </row>
    <row r="46299" spans="13:13" x14ac:dyDescent="0.25">
      <c r="M46299"/>
    </row>
    <row r="46300" spans="13:13" x14ac:dyDescent="0.25">
      <c r="M46300"/>
    </row>
    <row r="46301" spans="13:13" x14ac:dyDescent="0.25">
      <c r="M46301"/>
    </row>
    <row r="46302" spans="13:13" x14ac:dyDescent="0.25">
      <c r="M46302"/>
    </row>
    <row r="46303" spans="13:13" x14ac:dyDescent="0.25">
      <c r="M46303"/>
    </row>
    <row r="46304" spans="13:13" x14ac:dyDescent="0.25">
      <c r="M46304"/>
    </row>
    <row r="46305" spans="13:13" x14ac:dyDescent="0.25">
      <c r="M46305"/>
    </row>
    <row r="46306" spans="13:13" x14ac:dyDescent="0.25">
      <c r="M46306"/>
    </row>
    <row r="46307" spans="13:13" x14ac:dyDescent="0.25">
      <c r="M46307"/>
    </row>
    <row r="46308" spans="13:13" x14ac:dyDescent="0.25">
      <c r="M46308"/>
    </row>
    <row r="46309" spans="13:13" x14ac:dyDescent="0.25">
      <c r="M46309"/>
    </row>
    <row r="46310" spans="13:13" x14ac:dyDescent="0.25">
      <c r="M46310"/>
    </row>
    <row r="46311" spans="13:13" x14ac:dyDescent="0.25">
      <c r="M46311"/>
    </row>
    <row r="46312" spans="13:13" x14ac:dyDescent="0.25">
      <c r="M46312"/>
    </row>
    <row r="46313" spans="13:13" x14ac:dyDescent="0.25">
      <c r="M46313"/>
    </row>
    <row r="46314" spans="13:13" x14ac:dyDescent="0.25">
      <c r="M46314"/>
    </row>
    <row r="46315" spans="13:13" x14ac:dyDescent="0.25">
      <c r="M46315"/>
    </row>
    <row r="46316" spans="13:13" x14ac:dyDescent="0.25">
      <c r="M46316"/>
    </row>
    <row r="46317" spans="13:13" x14ac:dyDescent="0.25">
      <c r="M46317"/>
    </row>
    <row r="46318" spans="13:13" x14ac:dyDescent="0.25">
      <c r="M46318"/>
    </row>
    <row r="46319" spans="13:13" x14ac:dyDescent="0.25">
      <c r="M46319"/>
    </row>
    <row r="46320" spans="13:13" x14ac:dyDescent="0.25">
      <c r="M46320"/>
    </row>
    <row r="46321" spans="13:13" x14ac:dyDescent="0.25">
      <c r="M46321"/>
    </row>
    <row r="46322" spans="13:13" x14ac:dyDescent="0.25">
      <c r="M46322"/>
    </row>
    <row r="46323" spans="13:13" x14ac:dyDescent="0.25">
      <c r="M46323"/>
    </row>
    <row r="46324" spans="13:13" x14ac:dyDescent="0.25">
      <c r="M46324"/>
    </row>
    <row r="46325" spans="13:13" x14ac:dyDescent="0.25">
      <c r="M46325"/>
    </row>
    <row r="46326" spans="13:13" x14ac:dyDescent="0.25">
      <c r="M46326"/>
    </row>
    <row r="46327" spans="13:13" x14ac:dyDescent="0.25">
      <c r="M46327"/>
    </row>
    <row r="46328" spans="13:13" x14ac:dyDescent="0.25">
      <c r="M46328"/>
    </row>
    <row r="46329" spans="13:13" x14ac:dyDescent="0.25">
      <c r="M46329"/>
    </row>
    <row r="46330" spans="13:13" x14ac:dyDescent="0.25">
      <c r="M46330"/>
    </row>
    <row r="46331" spans="13:13" x14ac:dyDescent="0.25">
      <c r="M46331"/>
    </row>
    <row r="46332" spans="13:13" x14ac:dyDescent="0.25">
      <c r="M46332"/>
    </row>
    <row r="46333" spans="13:13" x14ac:dyDescent="0.25">
      <c r="M46333"/>
    </row>
    <row r="46334" spans="13:13" x14ac:dyDescent="0.25">
      <c r="M46334"/>
    </row>
    <row r="46335" spans="13:13" x14ac:dyDescent="0.25">
      <c r="M46335"/>
    </row>
    <row r="46336" spans="13:13" x14ac:dyDescent="0.25">
      <c r="M46336"/>
    </row>
    <row r="46337" spans="13:13" x14ac:dyDescent="0.25">
      <c r="M46337"/>
    </row>
    <row r="46338" spans="13:13" x14ac:dyDescent="0.25">
      <c r="M46338"/>
    </row>
    <row r="46339" spans="13:13" x14ac:dyDescent="0.25">
      <c r="M46339"/>
    </row>
    <row r="46340" spans="13:13" x14ac:dyDescent="0.25">
      <c r="M46340"/>
    </row>
    <row r="46341" spans="13:13" x14ac:dyDescent="0.25">
      <c r="M46341"/>
    </row>
    <row r="46342" spans="13:13" x14ac:dyDescent="0.25">
      <c r="M46342"/>
    </row>
    <row r="46343" spans="13:13" x14ac:dyDescent="0.25">
      <c r="M46343"/>
    </row>
    <row r="46344" spans="13:13" x14ac:dyDescent="0.25">
      <c r="M46344"/>
    </row>
    <row r="46345" spans="13:13" x14ac:dyDescent="0.25">
      <c r="M46345"/>
    </row>
    <row r="46346" spans="13:13" x14ac:dyDescent="0.25">
      <c r="M46346"/>
    </row>
    <row r="46347" spans="13:13" x14ac:dyDescent="0.25">
      <c r="M46347"/>
    </row>
    <row r="46348" spans="13:13" x14ac:dyDescent="0.25">
      <c r="M46348"/>
    </row>
    <row r="46349" spans="13:13" x14ac:dyDescent="0.25">
      <c r="M46349"/>
    </row>
    <row r="46350" spans="13:13" x14ac:dyDescent="0.25">
      <c r="M46350"/>
    </row>
    <row r="46351" spans="13:13" x14ac:dyDescent="0.25">
      <c r="M46351"/>
    </row>
    <row r="46352" spans="13:13" x14ac:dyDescent="0.25">
      <c r="M46352"/>
    </row>
    <row r="46353" spans="13:13" x14ac:dyDescent="0.25">
      <c r="M46353"/>
    </row>
    <row r="46354" spans="13:13" x14ac:dyDescent="0.25">
      <c r="M46354"/>
    </row>
    <row r="46355" spans="13:13" x14ac:dyDescent="0.25">
      <c r="M46355"/>
    </row>
    <row r="46356" spans="13:13" x14ac:dyDescent="0.25">
      <c r="M46356"/>
    </row>
    <row r="46357" spans="13:13" x14ac:dyDescent="0.25">
      <c r="M46357"/>
    </row>
    <row r="46358" spans="13:13" x14ac:dyDescent="0.25">
      <c r="M46358"/>
    </row>
    <row r="46359" spans="13:13" x14ac:dyDescent="0.25">
      <c r="M46359"/>
    </row>
    <row r="46360" spans="13:13" x14ac:dyDescent="0.25">
      <c r="M46360"/>
    </row>
    <row r="46361" spans="13:13" x14ac:dyDescent="0.25">
      <c r="M46361"/>
    </row>
    <row r="46362" spans="13:13" x14ac:dyDescent="0.25">
      <c r="M46362"/>
    </row>
    <row r="46363" spans="13:13" x14ac:dyDescent="0.25">
      <c r="M46363"/>
    </row>
    <row r="46364" spans="13:13" x14ac:dyDescent="0.25">
      <c r="M46364"/>
    </row>
    <row r="46365" spans="13:13" x14ac:dyDescent="0.25">
      <c r="M46365"/>
    </row>
    <row r="46366" spans="13:13" x14ac:dyDescent="0.25">
      <c r="M46366"/>
    </row>
    <row r="46367" spans="13:13" x14ac:dyDescent="0.25">
      <c r="M46367"/>
    </row>
    <row r="46368" spans="13:13" x14ac:dyDescent="0.25">
      <c r="M46368"/>
    </row>
    <row r="46369" spans="13:13" x14ac:dyDescent="0.25">
      <c r="M46369"/>
    </row>
    <row r="46370" spans="13:13" x14ac:dyDescent="0.25">
      <c r="M46370"/>
    </row>
    <row r="46371" spans="13:13" x14ac:dyDescent="0.25">
      <c r="M46371"/>
    </row>
    <row r="46372" spans="13:13" x14ac:dyDescent="0.25">
      <c r="M46372"/>
    </row>
    <row r="46373" spans="13:13" x14ac:dyDescent="0.25">
      <c r="M46373"/>
    </row>
    <row r="46374" spans="13:13" x14ac:dyDescent="0.25">
      <c r="M46374"/>
    </row>
    <row r="46375" spans="13:13" x14ac:dyDescent="0.25">
      <c r="M46375"/>
    </row>
    <row r="46376" spans="13:13" x14ac:dyDescent="0.25">
      <c r="M46376"/>
    </row>
    <row r="46377" spans="13:13" x14ac:dyDescent="0.25">
      <c r="M46377"/>
    </row>
    <row r="46378" spans="13:13" x14ac:dyDescent="0.25">
      <c r="M46378"/>
    </row>
    <row r="46379" spans="13:13" x14ac:dyDescent="0.25">
      <c r="M46379"/>
    </row>
    <row r="46380" spans="13:13" x14ac:dyDescent="0.25">
      <c r="M46380"/>
    </row>
    <row r="46381" spans="13:13" x14ac:dyDescent="0.25">
      <c r="M46381"/>
    </row>
    <row r="46382" spans="13:13" x14ac:dyDescent="0.25">
      <c r="M46382"/>
    </row>
    <row r="46383" spans="13:13" x14ac:dyDescent="0.25">
      <c r="M46383"/>
    </row>
    <row r="46384" spans="13:13" x14ac:dyDescent="0.25">
      <c r="M46384"/>
    </row>
    <row r="46385" spans="13:13" x14ac:dyDescent="0.25">
      <c r="M46385"/>
    </row>
    <row r="46386" spans="13:13" x14ac:dyDescent="0.25">
      <c r="M46386"/>
    </row>
    <row r="46387" spans="13:13" x14ac:dyDescent="0.25">
      <c r="M46387"/>
    </row>
    <row r="46388" spans="13:13" x14ac:dyDescent="0.25">
      <c r="M46388"/>
    </row>
    <row r="46389" spans="13:13" x14ac:dyDescent="0.25">
      <c r="M46389"/>
    </row>
    <row r="46390" spans="13:13" x14ac:dyDescent="0.25">
      <c r="M46390"/>
    </row>
    <row r="46391" spans="13:13" x14ac:dyDescent="0.25">
      <c r="M46391"/>
    </row>
    <row r="46392" spans="13:13" x14ac:dyDescent="0.25">
      <c r="M46392"/>
    </row>
    <row r="46393" spans="13:13" x14ac:dyDescent="0.25">
      <c r="M46393"/>
    </row>
    <row r="46394" spans="13:13" x14ac:dyDescent="0.25">
      <c r="M46394"/>
    </row>
    <row r="46395" spans="13:13" x14ac:dyDescent="0.25">
      <c r="M46395"/>
    </row>
    <row r="46396" spans="13:13" x14ac:dyDescent="0.25">
      <c r="M46396"/>
    </row>
    <row r="46397" spans="13:13" x14ac:dyDescent="0.25">
      <c r="M46397"/>
    </row>
    <row r="46398" spans="13:13" x14ac:dyDescent="0.25">
      <c r="M46398"/>
    </row>
    <row r="46399" spans="13:13" x14ac:dyDescent="0.25">
      <c r="M46399"/>
    </row>
    <row r="46400" spans="13:13" x14ac:dyDescent="0.25">
      <c r="M46400"/>
    </row>
    <row r="46401" spans="13:13" x14ac:dyDescent="0.25">
      <c r="M46401"/>
    </row>
    <row r="46402" spans="13:13" x14ac:dyDescent="0.25">
      <c r="M46402"/>
    </row>
    <row r="46403" spans="13:13" x14ac:dyDescent="0.25">
      <c r="M46403"/>
    </row>
    <row r="46404" spans="13:13" x14ac:dyDescent="0.25">
      <c r="M46404"/>
    </row>
    <row r="46405" spans="13:13" x14ac:dyDescent="0.25">
      <c r="M46405"/>
    </row>
    <row r="46406" spans="13:13" x14ac:dyDescent="0.25">
      <c r="M46406"/>
    </row>
    <row r="46407" spans="13:13" x14ac:dyDescent="0.25">
      <c r="M46407"/>
    </row>
    <row r="46408" spans="13:13" x14ac:dyDescent="0.25">
      <c r="M46408"/>
    </row>
    <row r="46409" spans="13:13" x14ac:dyDescent="0.25">
      <c r="M46409"/>
    </row>
    <row r="46410" spans="13:13" x14ac:dyDescent="0.25">
      <c r="M46410"/>
    </row>
    <row r="46411" spans="13:13" x14ac:dyDescent="0.25">
      <c r="M46411"/>
    </row>
    <row r="46412" spans="13:13" x14ac:dyDescent="0.25">
      <c r="M46412"/>
    </row>
    <row r="46413" spans="13:13" x14ac:dyDescent="0.25">
      <c r="M46413"/>
    </row>
    <row r="46414" spans="13:13" x14ac:dyDescent="0.25">
      <c r="M46414"/>
    </row>
    <row r="46415" spans="13:13" x14ac:dyDescent="0.25">
      <c r="M46415"/>
    </row>
    <row r="46416" spans="13:13" x14ac:dyDescent="0.25">
      <c r="M46416"/>
    </row>
    <row r="46417" spans="13:13" x14ac:dyDescent="0.25">
      <c r="M46417"/>
    </row>
    <row r="46418" spans="13:13" x14ac:dyDescent="0.25">
      <c r="M46418"/>
    </row>
    <row r="46419" spans="13:13" x14ac:dyDescent="0.25">
      <c r="M46419"/>
    </row>
    <row r="46420" spans="13:13" x14ac:dyDescent="0.25">
      <c r="M46420"/>
    </row>
    <row r="46421" spans="13:13" x14ac:dyDescent="0.25">
      <c r="M46421"/>
    </row>
    <row r="46422" spans="13:13" x14ac:dyDescent="0.25">
      <c r="M46422"/>
    </row>
    <row r="46423" spans="13:13" x14ac:dyDescent="0.25">
      <c r="M46423"/>
    </row>
    <row r="46424" spans="13:13" x14ac:dyDescent="0.25">
      <c r="M46424"/>
    </row>
    <row r="46425" spans="13:13" x14ac:dyDescent="0.25">
      <c r="M46425"/>
    </row>
    <row r="46426" spans="13:13" x14ac:dyDescent="0.25">
      <c r="M46426"/>
    </row>
    <row r="46427" spans="13:13" x14ac:dyDescent="0.25">
      <c r="M46427"/>
    </row>
    <row r="46428" spans="13:13" x14ac:dyDescent="0.25">
      <c r="M46428"/>
    </row>
    <row r="46429" spans="13:13" x14ac:dyDescent="0.25">
      <c r="M46429"/>
    </row>
    <row r="46430" spans="13:13" x14ac:dyDescent="0.25">
      <c r="M46430"/>
    </row>
    <row r="46431" spans="13:13" x14ac:dyDescent="0.25">
      <c r="M46431"/>
    </row>
    <row r="46432" spans="13:13" x14ac:dyDescent="0.25">
      <c r="M46432"/>
    </row>
    <row r="46433" spans="13:13" x14ac:dyDescent="0.25">
      <c r="M46433"/>
    </row>
    <row r="46434" spans="13:13" x14ac:dyDescent="0.25">
      <c r="M46434"/>
    </row>
    <row r="46435" spans="13:13" x14ac:dyDescent="0.25">
      <c r="M46435"/>
    </row>
    <row r="46436" spans="13:13" x14ac:dyDescent="0.25">
      <c r="M46436"/>
    </row>
    <row r="46437" spans="13:13" x14ac:dyDescent="0.25">
      <c r="M46437"/>
    </row>
    <row r="46438" spans="13:13" x14ac:dyDescent="0.25">
      <c r="M46438"/>
    </row>
    <row r="46439" spans="13:13" x14ac:dyDescent="0.25">
      <c r="M46439"/>
    </row>
    <row r="46440" spans="13:13" x14ac:dyDescent="0.25">
      <c r="M46440"/>
    </row>
    <row r="46441" spans="13:13" x14ac:dyDescent="0.25">
      <c r="M46441"/>
    </row>
    <row r="46442" spans="13:13" x14ac:dyDescent="0.25">
      <c r="M46442"/>
    </row>
    <row r="46443" spans="13:13" x14ac:dyDescent="0.25">
      <c r="M46443"/>
    </row>
    <row r="46444" spans="13:13" x14ac:dyDescent="0.25">
      <c r="M46444"/>
    </row>
    <row r="46445" spans="13:13" x14ac:dyDescent="0.25">
      <c r="M46445"/>
    </row>
    <row r="46446" spans="13:13" x14ac:dyDescent="0.25">
      <c r="M46446"/>
    </row>
    <row r="46447" spans="13:13" x14ac:dyDescent="0.25">
      <c r="M46447"/>
    </row>
    <row r="46448" spans="13:13" x14ac:dyDescent="0.25">
      <c r="M46448"/>
    </row>
    <row r="46449" spans="13:13" x14ac:dyDescent="0.25">
      <c r="M46449"/>
    </row>
    <row r="46450" spans="13:13" x14ac:dyDescent="0.25">
      <c r="M46450"/>
    </row>
    <row r="46451" spans="13:13" x14ac:dyDescent="0.25">
      <c r="M46451"/>
    </row>
    <row r="46452" spans="13:13" x14ac:dyDescent="0.25">
      <c r="M46452"/>
    </row>
    <row r="46453" spans="13:13" x14ac:dyDescent="0.25">
      <c r="M46453"/>
    </row>
    <row r="46454" spans="13:13" x14ac:dyDescent="0.25">
      <c r="M46454"/>
    </row>
    <row r="46455" spans="13:13" x14ac:dyDescent="0.25">
      <c r="M46455"/>
    </row>
    <row r="46456" spans="13:13" x14ac:dyDescent="0.25">
      <c r="M46456"/>
    </row>
    <row r="46457" spans="13:13" x14ac:dyDescent="0.25">
      <c r="M46457"/>
    </row>
    <row r="46458" spans="13:13" x14ac:dyDescent="0.25">
      <c r="M46458"/>
    </row>
    <row r="46459" spans="13:13" x14ac:dyDescent="0.25">
      <c r="M46459"/>
    </row>
    <row r="46460" spans="13:13" x14ac:dyDescent="0.25">
      <c r="M46460"/>
    </row>
    <row r="46461" spans="13:13" x14ac:dyDescent="0.25">
      <c r="M46461"/>
    </row>
    <row r="46462" spans="13:13" x14ac:dyDescent="0.25">
      <c r="M46462"/>
    </row>
    <row r="46463" spans="13:13" x14ac:dyDescent="0.25">
      <c r="M46463"/>
    </row>
    <row r="46464" spans="13:13" x14ac:dyDescent="0.25">
      <c r="M46464"/>
    </row>
    <row r="46465" spans="13:13" x14ac:dyDescent="0.25">
      <c r="M46465"/>
    </row>
    <row r="46466" spans="13:13" x14ac:dyDescent="0.25">
      <c r="M46466"/>
    </row>
    <row r="46467" spans="13:13" x14ac:dyDescent="0.25">
      <c r="M46467"/>
    </row>
    <row r="46468" spans="13:13" x14ac:dyDescent="0.25">
      <c r="M46468"/>
    </row>
    <row r="46469" spans="13:13" x14ac:dyDescent="0.25">
      <c r="M46469"/>
    </row>
    <row r="46470" spans="13:13" x14ac:dyDescent="0.25">
      <c r="M46470"/>
    </row>
    <row r="46471" spans="13:13" x14ac:dyDescent="0.25">
      <c r="M46471"/>
    </row>
    <row r="46472" spans="13:13" x14ac:dyDescent="0.25">
      <c r="M46472"/>
    </row>
    <row r="46473" spans="13:13" x14ac:dyDescent="0.25">
      <c r="M46473"/>
    </row>
    <row r="46474" spans="13:13" x14ac:dyDescent="0.25">
      <c r="M46474"/>
    </row>
    <row r="46475" spans="13:13" x14ac:dyDescent="0.25">
      <c r="M46475"/>
    </row>
    <row r="46476" spans="13:13" x14ac:dyDescent="0.25">
      <c r="M46476"/>
    </row>
    <row r="46477" spans="13:13" x14ac:dyDescent="0.25">
      <c r="M46477"/>
    </row>
    <row r="46478" spans="13:13" x14ac:dyDescent="0.25">
      <c r="M46478"/>
    </row>
    <row r="46479" spans="13:13" x14ac:dyDescent="0.25">
      <c r="M46479"/>
    </row>
    <row r="46480" spans="13:13" x14ac:dyDescent="0.25">
      <c r="M46480"/>
    </row>
    <row r="46481" spans="13:13" x14ac:dyDescent="0.25">
      <c r="M46481"/>
    </row>
    <row r="46482" spans="13:13" x14ac:dyDescent="0.25">
      <c r="M46482"/>
    </row>
    <row r="46483" spans="13:13" x14ac:dyDescent="0.25">
      <c r="M46483"/>
    </row>
    <row r="46484" spans="13:13" x14ac:dyDescent="0.25">
      <c r="M46484"/>
    </row>
    <row r="46485" spans="13:13" x14ac:dyDescent="0.25">
      <c r="M46485"/>
    </row>
    <row r="46486" spans="13:13" x14ac:dyDescent="0.25">
      <c r="M46486"/>
    </row>
    <row r="46487" spans="13:13" x14ac:dyDescent="0.25">
      <c r="M46487"/>
    </row>
    <row r="46488" spans="13:13" x14ac:dyDescent="0.25">
      <c r="M46488"/>
    </row>
    <row r="46489" spans="13:13" x14ac:dyDescent="0.25">
      <c r="M46489"/>
    </row>
    <row r="46490" spans="13:13" x14ac:dyDescent="0.25">
      <c r="M46490"/>
    </row>
    <row r="46491" spans="13:13" x14ac:dyDescent="0.25">
      <c r="M46491"/>
    </row>
    <row r="46492" spans="13:13" x14ac:dyDescent="0.25">
      <c r="M46492"/>
    </row>
    <row r="46493" spans="13:13" x14ac:dyDescent="0.25">
      <c r="M46493"/>
    </row>
    <row r="46494" spans="13:13" x14ac:dyDescent="0.25">
      <c r="M46494"/>
    </row>
    <row r="46495" spans="13:13" x14ac:dyDescent="0.25">
      <c r="M46495"/>
    </row>
    <row r="46496" spans="13:13" x14ac:dyDescent="0.25">
      <c r="M46496"/>
    </row>
    <row r="46497" spans="13:13" x14ac:dyDescent="0.25">
      <c r="M46497"/>
    </row>
    <row r="46498" spans="13:13" x14ac:dyDescent="0.25">
      <c r="M46498"/>
    </row>
    <row r="46499" spans="13:13" x14ac:dyDescent="0.25">
      <c r="M46499"/>
    </row>
    <row r="46500" spans="13:13" x14ac:dyDescent="0.25">
      <c r="M46500"/>
    </row>
    <row r="46501" spans="13:13" x14ac:dyDescent="0.25">
      <c r="M46501"/>
    </row>
    <row r="46502" spans="13:13" x14ac:dyDescent="0.25">
      <c r="M46502"/>
    </row>
    <row r="46503" spans="13:13" x14ac:dyDescent="0.25">
      <c r="M46503"/>
    </row>
    <row r="46504" spans="13:13" x14ac:dyDescent="0.25">
      <c r="M46504"/>
    </row>
    <row r="46505" spans="13:13" x14ac:dyDescent="0.25">
      <c r="M46505"/>
    </row>
    <row r="46506" spans="13:13" x14ac:dyDescent="0.25">
      <c r="M46506"/>
    </row>
    <row r="46507" spans="13:13" x14ac:dyDescent="0.25">
      <c r="M46507"/>
    </row>
    <row r="46508" spans="13:13" x14ac:dyDescent="0.25">
      <c r="M46508"/>
    </row>
    <row r="46509" spans="13:13" x14ac:dyDescent="0.25">
      <c r="M46509"/>
    </row>
    <row r="46510" spans="13:13" x14ac:dyDescent="0.25">
      <c r="M46510"/>
    </row>
    <row r="46511" spans="13:13" x14ac:dyDescent="0.25">
      <c r="M46511"/>
    </row>
    <row r="46512" spans="13:13" x14ac:dyDescent="0.25">
      <c r="M46512"/>
    </row>
    <row r="46513" spans="13:13" x14ac:dyDescent="0.25">
      <c r="M46513"/>
    </row>
    <row r="46514" spans="13:13" x14ac:dyDescent="0.25">
      <c r="M46514"/>
    </row>
    <row r="46515" spans="13:13" x14ac:dyDescent="0.25">
      <c r="M46515"/>
    </row>
    <row r="46516" spans="13:13" x14ac:dyDescent="0.25">
      <c r="M46516"/>
    </row>
    <row r="46517" spans="13:13" x14ac:dyDescent="0.25">
      <c r="M46517"/>
    </row>
    <row r="46518" spans="13:13" x14ac:dyDescent="0.25">
      <c r="M46518"/>
    </row>
    <row r="46519" spans="13:13" x14ac:dyDescent="0.25">
      <c r="M46519"/>
    </row>
    <row r="46520" spans="13:13" x14ac:dyDescent="0.25">
      <c r="M46520"/>
    </row>
    <row r="46521" spans="13:13" x14ac:dyDescent="0.25">
      <c r="M46521"/>
    </row>
    <row r="46522" spans="13:13" x14ac:dyDescent="0.25">
      <c r="M46522"/>
    </row>
    <row r="46523" spans="13:13" x14ac:dyDescent="0.25">
      <c r="M46523"/>
    </row>
    <row r="46524" spans="13:13" x14ac:dyDescent="0.25">
      <c r="M46524"/>
    </row>
    <row r="46525" spans="13:13" x14ac:dyDescent="0.25">
      <c r="M46525"/>
    </row>
    <row r="46526" spans="13:13" x14ac:dyDescent="0.25">
      <c r="M46526"/>
    </row>
    <row r="46527" spans="13:13" x14ac:dyDescent="0.25">
      <c r="M46527"/>
    </row>
    <row r="46528" spans="13:13" x14ac:dyDescent="0.25">
      <c r="M46528"/>
    </row>
    <row r="46529" spans="13:13" x14ac:dyDescent="0.25">
      <c r="M46529"/>
    </row>
    <row r="46530" spans="13:13" x14ac:dyDescent="0.25">
      <c r="M46530"/>
    </row>
    <row r="46531" spans="13:13" x14ac:dyDescent="0.25">
      <c r="M46531"/>
    </row>
    <row r="46532" spans="13:13" x14ac:dyDescent="0.25">
      <c r="M46532"/>
    </row>
    <row r="46533" spans="13:13" x14ac:dyDescent="0.25">
      <c r="M46533"/>
    </row>
    <row r="46534" spans="13:13" x14ac:dyDescent="0.25">
      <c r="M46534"/>
    </row>
    <row r="46535" spans="13:13" x14ac:dyDescent="0.25">
      <c r="M46535"/>
    </row>
    <row r="46536" spans="13:13" x14ac:dyDescent="0.25">
      <c r="M46536"/>
    </row>
    <row r="46537" spans="13:13" x14ac:dyDescent="0.25">
      <c r="M46537"/>
    </row>
    <row r="46538" spans="13:13" x14ac:dyDescent="0.25">
      <c r="M46538"/>
    </row>
    <row r="46539" spans="13:13" x14ac:dyDescent="0.25">
      <c r="M46539"/>
    </row>
    <row r="46540" spans="13:13" x14ac:dyDescent="0.25">
      <c r="M46540"/>
    </row>
    <row r="46541" spans="13:13" x14ac:dyDescent="0.25">
      <c r="M46541"/>
    </row>
    <row r="46542" spans="13:13" x14ac:dyDescent="0.25">
      <c r="M46542"/>
    </row>
    <row r="46543" spans="13:13" x14ac:dyDescent="0.25">
      <c r="M46543"/>
    </row>
    <row r="46544" spans="13:13" x14ac:dyDescent="0.25">
      <c r="M46544"/>
    </row>
    <row r="46545" spans="13:13" x14ac:dyDescent="0.25">
      <c r="M46545"/>
    </row>
    <row r="46546" spans="13:13" x14ac:dyDescent="0.25">
      <c r="M46546"/>
    </row>
    <row r="46547" spans="13:13" x14ac:dyDescent="0.25">
      <c r="M46547"/>
    </row>
    <row r="46548" spans="13:13" x14ac:dyDescent="0.25">
      <c r="M46548"/>
    </row>
    <row r="46549" spans="13:13" x14ac:dyDescent="0.25">
      <c r="M46549"/>
    </row>
    <row r="46550" spans="13:13" x14ac:dyDescent="0.25">
      <c r="M46550"/>
    </row>
    <row r="46551" spans="13:13" x14ac:dyDescent="0.25">
      <c r="M46551"/>
    </row>
    <row r="46552" spans="13:13" x14ac:dyDescent="0.25">
      <c r="M46552"/>
    </row>
    <row r="46553" spans="13:13" x14ac:dyDescent="0.25">
      <c r="M46553"/>
    </row>
    <row r="46554" spans="13:13" x14ac:dyDescent="0.25">
      <c r="M46554"/>
    </row>
    <row r="46555" spans="13:13" x14ac:dyDescent="0.25">
      <c r="M46555"/>
    </row>
    <row r="46556" spans="13:13" x14ac:dyDescent="0.25">
      <c r="M46556"/>
    </row>
    <row r="46557" spans="13:13" x14ac:dyDescent="0.25">
      <c r="M46557"/>
    </row>
    <row r="46558" spans="13:13" x14ac:dyDescent="0.25">
      <c r="M46558"/>
    </row>
    <row r="46559" spans="13:13" x14ac:dyDescent="0.25">
      <c r="M46559"/>
    </row>
    <row r="46560" spans="13:13" x14ac:dyDescent="0.25">
      <c r="M46560"/>
    </row>
    <row r="46561" spans="13:13" x14ac:dyDescent="0.25">
      <c r="M46561"/>
    </row>
    <row r="46562" spans="13:13" x14ac:dyDescent="0.25">
      <c r="M46562"/>
    </row>
    <row r="46563" spans="13:13" x14ac:dyDescent="0.25">
      <c r="M46563"/>
    </row>
    <row r="46564" spans="13:13" x14ac:dyDescent="0.25">
      <c r="M46564"/>
    </row>
    <row r="46565" spans="13:13" x14ac:dyDescent="0.25">
      <c r="M46565"/>
    </row>
    <row r="46566" spans="13:13" x14ac:dyDescent="0.25">
      <c r="M46566"/>
    </row>
    <row r="46567" spans="13:13" x14ac:dyDescent="0.25">
      <c r="M46567"/>
    </row>
    <row r="46568" spans="13:13" x14ac:dyDescent="0.25">
      <c r="M46568"/>
    </row>
    <row r="46569" spans="13:13" x14ac:dyDescent="0.25">
      <c r="M46569"/>
    </row>
    <row r="46570" spans="13:13" x14ac:dyDescent="0.25">
      <c r="M46570"/>
    </row>
    <row r="46571" spans="13:13" x14ac:dyDescent="0.25">
      <c r="M46571"/>
    </row>
    <row r="46572" spans="13:13" x14ac:dyDescent="0.25">
      <c r="M46572"/>
    </row>
    <row r="46573" spans="13:13" x14ac:dyDescent="0.25">
      <c r="M46573"/>
    </row>
    <row r="46574" spans="13:13" x14ac:dyDescent="0.25">
      <c r="M46574"/>
    </row>
    <row r="46575" spans="13:13" x14ac:dyDescent="0.25">
      <c r="M46575"/>
    </row>
    <row r="46576" spans="13:13" x14ac:dyDescent="0.25">
      <c r="M46576"/>
    </row>
    <row r="46577" spans="13:13" x14ac:dyDescent="0.25">
      <c r="M46577"/>
    </row>
    <row r="46578" spans="13:13" x14ac:dyDescent="0.25">
      <c r="M46578"/>
    </row>
    <row r="46579" spans="13:13" x14ac:dyDescent="0.25">
      <c r="M46579"/>
    </row>
    <row r="46580" spans="13:13" x14ac:dyDescent="0.25">
      <c r="M46580"/>
    </row>
    <row r="46581" spans="13:13" x14ac:dyDescent="0.25">
      <c r="M46581"/>
    </row>
    <row r="46582" spans="13:13" x14ac:dyDescent="0.25">
      <c r="M46582"/>
    </row>
    <row r="46583" spans="13:13" x14ac:dyDescent="0.25">
      <c r="M46583"/>
    </row>
    <row r="46584" spans="13:13" x14ac:dyDescent="0.25">
      <c r="M46584"/>
    </row>
    <row r="46585" spans="13:13" x14ac:dyDescent="0.25">
      <c r="M46585"/>
    </row>
    <row r="46586" spans="13:13" x14ac:dyDescent="0.25">
      <c r="M46586"/>
    </row>
    <row r="46587" spans="13:13" x14ac:dyDescent="0.25">
      <c r="M46587"/>
    </row>
    <row r="46588" spans="13:13" x14ac:dyDescent="0.25">
      <c r="M46588"/>
    </row>
    <row r="46589" spans="13:13" x14ac:dyDescent="0.25">
      <c r="M46589"/>
    </row>
    <row r="46590" spans="13:13" x14ac:dyDescent="0.25">
      <c r="M46590"/>
    </row>
    <row r="46591" spans="13:13" x14ac:dyDescent="0.25">
      <c r="M46591"/>
    </row>
    <row r="46592" spans="13:13" x14ac:dyDescent="0.25">
      <c r="M46592"/>
    </row>
    <row r="46593" spans="13:13" x14ac:dyDescent="0.25">
      <c r="M46593"/>
    </row>
    <row r="46594" spans="13:13" x14ac:dyDescent="0.25">
      <c r="M46594"/>
    </row>
    <row r="46595" spans="13:13" x14ac:dyDescent="0.25">
      <c r="M46595"/>
    </row>
    <row r="46596" spans="13:13" x14ac:dyDescent="0.25">
      <c r="M46596"/>
    </row>
    <row r="46597" spans="13:13" x14ac:dyDescent="0.25">
      <c r="M46597"/>
    </row>
    <row r="46598" spans="13:13" x14ac:dyDescent="0.25">
      <c r="M46598"/>
    </row>
    <row r="46599" spans="13:13" x14ac:dyDescent="0.25">
      <c r="M46599"/>
    </row>
    <row r="46600" spans="13:13" x14ac:dyDescent="0.25">
      <c r="M46600"/>
    </row>
    <row r="46601" spans="13:13" x14ac:dyDescent="0.25">
      <c r="M46601"/>
    </row>
    <row r="46602" spans="13:13" x14ac:dyDescent="0.25">
      <c r="M46602"/>
    </row>
    <row r="46603" spans="13:13" x14ac:dyDescent="0.25">
      <c r="M46603"/>
    </row>
    <row r="46604" spans="13:13" x14ac:dyDescent="0.25">
      <c r="M46604"/>
    </row>
    <row r="46605" spans="13:13" x14ac:dyDescent="0.25">
      <c r="M46605"/>
    </row>
    <row r="46606" spans="13:13" x14ac:dyDescent="0.25">
      <c r="M46606"/>
    </row>
    <row r="46607" spans="13:13" x14ac:dyDescent="0.25">
      <c r="M46607"/>
    </row>
    <row r="46608" spans="13:13" x14ac:dyDescent="0.25">
      <c r="M46608"/>
    </row>
    <row r="46609" spans="13:13" x14ac:dyDescent="0.25">
      <c r="M46609"/>
    </row>
    <row r="46610" spans="13:13" x14ac:dyDescent="0.25">
      <c r="M46610"/>
    </row>
    <row r="46611" spans="13:13" x14ac:dyDescent="0.25">
      <c r="M46611"/>
    </row>
    <row r="46612" spans="13:13" x14ac:dyDescent="0.25">
      <c r="M46612"/>
    </row>
    <row r="46613" spans="13:13" x14ac:dyDescent="0.25">
      <c r="M46613"/>
    </row>
    <row r="46614" spans="13:13" x14ac:dyDescent="0.25">
      <c r="M46614"/>
    </row>
    <row r="46615" spans="13:13" x14ac:dyDescent="0.25">
      <c r="M46615"/>
    </row>
    <row r="46616" spans="13:13" x14ac:dyDescent="0.25">
      <c r="M46616"/>
    </row>
    <row r="46617" spans="13:13" x14ac:dyDescent="0.25">
      <c r="M46617"/>
    </row>
    <row r="46618" spans="13:13" x14ac:dyDescent="0.25">
      <c r="M46618"/>
    </row>
    <row r="46619" spans="13:13" x14ac:dyDescent="0.25">
      <c r="M46619"/>
    </row>
    <row r="46620" spans="13:13" x14ac:dyDescent="0.25">
      <c r="M46620"/>
    </row>
    <row r="46621" spans="13:13" x14ac:dyDescent="0.25">
      <c r="M46621"/>
    </row>
    <row r="46622" spans="13:13" x14ac:dyDescent="0.25">
      <c r="M46622"/>
    </row>
    <row r="46623" spans="13:13" x14ac:dyDescent="0.25">
      <c r="M46623"/>
    </row>
    <row r="46624" spans="13:13" x14ac:dyDescent="0.25">
      <c r="M46624"/>
    </row>
    <row r="46625" spans="13:13" x14ac:dyDescent="0.25">
      <c r="M46625"/>
    </row>
    <row r="46626" spans="13:13" x14ac:dyDescent="0.25">
      <c r="M46626"/>
    </row>
    <row r="46627" spans="13:13" x14ac:dyDescent="0.25">
      <c r="M46627"/>
    </row>
    <row r="46628" spans="13:13" x14ac:dyDescent="0.25">
      <c r="M46628"/>
    </row>
    <row r="46629" spans="13:13" x14ac:dyDescent="0.25">
      <c r="M46629"/>
    </row>
    <row r="46630" spans="13:13" x14ac:dyDescent="0.25">
      <c r="M46630"/>
    </row>
    <row r="46631" spans="13:13" x14ac:dyDescent="0.25">
      <c r="M46631"/>
    </row>
    <row r="46632" spans="13:13" x14ac:dyDescent="0.25">
      <c r="M46632"/>
    </row>
    <row r="46633" spans="13:13" x14ac:dyDescent="0.25">
      <c r="M46633"/>
    </row>
    <row r="46634" spans="13:13" x14ac:dyDescent="0.25">
      <c r="M46634"/>
    </row>
    <row r="46635" spans="13:13" x14ac:dyDescent="0.25">
      <c r="M46635"/>
    </row>
    <row r="46636" spans="13:13" x14ac:dyDescent="0.25">
      <c r="M46636"/>
    </row>
    <row r="46637" spans="13:13" x14ac:dyDescent="0.25">
      <c r="M46637"/>
    </row>
    <row r="46638" spans="13:13" x14ac:dyDescent="0.25">
      <c r="M46638"/>
    </row>
    <row r="46639" spans="13:13" x14ac:dyDescent="0.25">
      <c r="M46639"/>
    </row>
    <row r="46640" spans="13:13" x14ac:dyDescent="0.25">
      <c r="M46640"/>
    </row>
    <row r="46641" spans="13:13" x14ac:dyDescent="0.25">
      <c r="M46641"/>
    </row>
    <row r="46642" spans="13:13" x14ac:dyDescent="0.25">
      <c r="M46642"/>
    </row>
    <row r="46643" spans="13:13" x14ac:dyDescent="0.25">
      <c r="M46643"/>
    </row>
    <row r="46644" spans="13:13" x14ac:dyDescent="0.25">
      <c r="M46644"/>
    </row>
    <row r="46645" spans="13:13" x14ac:dyDescent="0.25">
      <c r="M46645"/>
    </row>
    <row r="46646" spans="13:13" x14ac:dyDescent="0.25">
      <c r="M46646"/>
    </row>
    <row r="46647" spans="13:13" x14ac:dyDescent="0.25">
      <c r="M46647"/>
    </row>
    <row r="46648" spans="13:13" x14ac:dyDescent="0.25">
      <c r="M46648"/>
    </row>
    <row r="46649" spans="13:13" x14ac:dyDescent="0.25">
      <c r="M46649"/>
    </row>
    <row r="46650" spans="13:13" x14ac:dyDescent="0.25">
      <c r="M46650"/>
    </row>
    <row r="46651" spans="13:13" x14ac:dyDescent="0.25">
      <c r="M46651"/>
    </row>
    <row r="46652" spans="13:13" x14ac:dyDescent="0.25">
      <c r="M46652"/>
    </row>
    <row r="46653" spans="13:13" x14ac:dyDescent="0.25">
      <c r="M46653"/>
    </row>
    <row r="46654" spans="13:13" x14ac:dyDescent="0.25">
      <c r="M46654"/>
    </row>
    <row r="46655" spans="13:13" x14ac:dyDescent="0.25">
      <c r="M46655"/>
    </row>
    <row r="46656" spans="13:13" x14ac:dyDescent="0.25">
      <c r="M46656"/>
    </row>
    <row r="46657" spans="13:13" x14ac:dyDescent="0.25">
      <c r="M46657"/>
    </row>
    <row r="46658" spans="13:13" x14ac:dyDescent="0.25">
      <c r="M46658"/>
    </row>
    <row r="46659" spans="13:13" x14ac:dyDescent="0.25">
      <c r="M46659"/>
    </row>
    <row r="46660" spans="13:13" x14ac:dyDescent="0.25">
      <c r="M46660"/>
    </row>
    <row r="46661" spans="13:13" x14ac:dyDescent="0.25">
      <c r="M46661"/>
    </row>
    <row r="46662" spans="13:13" x14ac:dyDescent="0.25">
      <c r="M46662"/>
    </row>
    <row r="46663" spans="13:13" x14ac:dyDescent="0.25">
      <c r="M46663"/>
    </row>
    <row r="46664" spans="13:13" x14ac:dyDescent="0.25">
      <c r="M46664"/>
    </row>
    <row r="46665" spans="13:13" x14ac:dyDescent="0.25">
      <c r="M46665"/>
    </row>
    <row r="46666" spans="13:13" x14ac:dyDescent="0.25">
      <c r="M46666"/>
    </row>
    <row r="46667" spans="13:13" x14ac:dyDescent="0.25">
      <c r="M46667"/>
    </row>
    <row r="46668" spans="13:13" x14ac:dyDescent="0.25">
      <c r="M46668"/>
    </row>
    <row r="46669" spans="13:13" x14ac:dyDescent="0.25">
      <c r="M46669"/>
    </row>
    <row r="46670" spans="13:13" x14ac:dyDescent="0.25">
      <c r="M46670"/>
    </row>
    <row r="46671" spans="13:13" x14ac:dyDescent="0.25">
      <c r="M46671"/>
    </row>
    <row r="46672" spans="13:13" x14ac:dyDescent="0.25">
      <c r="M46672"/>
    </row>
    <row r="46673" spans="13:13" x14ac:dyDescent="0.25">
      <c r="M46673"/>
    </row>
    <row r="46674" spans="13:13" x14ac:dyDescent="0.25">
      <c r="M46674"/>
    </row>
    <row r="46675" spans="13:13" x14ac:dyDescent="0.25">
      <c r="M46675"/>
    </row>
    <row r="46676" spans="13:13" x14ac:dyDescent="0.25">
      <c r="M46676"/>
    </row>
    <row r="46677" spans="13:13" x14ac:dyDescent="0.25">
      <c r="M46677"/>
    </row>
    <row r="46678" spans="13:13" x14ac:dyDescent="0.25">
      <c r="M46678"/>
    </row>
    <row r="46679" spans="13:13" x14ac:dyDescent="0.25">
      <c r="M46679"/>
    </row>
    <row r="46680" spans="13:13" x14ac:dyDescent="0.25">
      <c r="M46680"/>
    </row>
    <row r="46681" spans="13:13" x14ac:dyDescent="0.25">
      <c r="M46681"/>
    </row>
    <row r="46682" spans="13:13" x14ac:dyDescent="0.25">
      <c r="M46682"/>
    </row>
    <row r="46683" spans="13:13" x14ac:dyDescent="0.25">
      <c r="M46683"/>
    </row>
    <row r="46684" spans="13:13" x14ac:dyDescent="0.25">
      <c r="M46684"/>
    </row>
    <row r="46685" spans="13:13" x14ac:dyDescent="0.25">
      <c r="M46685"/>
    </row>
    <row r="46686" spans="13:13" x14ac:dyDescent="0.25">
      <c r="M46686"/>
    </row>
    <row r="46687" spans="13:13" x14ac:dyDescent="0.25">
      <c r="M46687"/>
    </row>
    <row r="46688" spans="13:13" x14ac:dyDescent="0.25">
      <c r="M46688"/>
    </row>
    <row r="46689" spans="13:13" x14ac:dyDescent="0.25">
      <c r="M46689"/>
    </row>
    <row r="46690" spans="13:13" x14ac:dyDescent="0.25">
      <c r="M46690"/>
    </row>
    <row r="46691" spans="13:13" x14ac:dyDescent="0.25">
      <c r="M46691"/>
    </row>
    <row r="46692" spans="13:13" x14ac:dyDescent="0.25">
      <c r="M46692"/>
    </row>
    <row r="46693" spans="13:13" x14ac:dyDescent="0.25">
      <c r="M46693"/>
    </row>
    <row r="46694" spans="13:13" x14ac:dyDescent="0.25">
      <c r="M46694"/>
    </row>
    <row r="46695" spans="13:13" x14ac:dyDescent="0.25">
      <c r="M46695"/>
    </row>
    <row r="46696" spans="13:13" x14ac:dyDescent="0.25">
      <c r="M46696"/>
    </row>
    <row r="46697" spans="13:13" x14ac:dyDescent="0.25">
      <c r="M46697"/>
    </row>
    <row r="46698" spans="13:13" x14ac:dyDescent="0.25">
      <c r="M46698"/>
    </row>
    <row r="46699" spans="13:13" x14ac:dyDescent="0.25">
      <c r="M46699"/>
    </row>
    <row r="46700" spans="13:13" x14ac:dyDescent="0.25">
      <c r="M46700"/>
    </row>
    <row r="46701" spans="13:13" x14ac:dyDescent="0.25">
      <c r="M46701"/>
    </row>
    <row r="46702" spans="13:13" x14ac:dyDescent="0.25">
      <c r="M46702"/>
    </row>
    <row r="46703" spans="13:13" x14ac:dyDescent="0.25">
      <c r="M46703"/>
    </row>
    <row r="46704" spans="13:13" x14ac:dyDescent="0.25">
      <c r="M46704"/>
    </row>
    <row r="46705" spans="13:13" x14ac:dyDescent="0.25">
      <c r="M46705"/>
    </row>
    <row r="46706" spans="13:13" x14ac:dyDescent="0.25">
      <c r="M46706"/>
    </row>
    <row r="46707" spans="13:13" x14ac:dyDescent="0.25">
      <c r="M46707"/>
    </row>
    <row r="46708" spans="13:13" x14ac:dyDescent="0.25">
      <c r="M46708"/>
    </row>
    <row r="46709" spans="13:13" x14ac:dyDescent="0.25">
      <c r="M46709"/>
    </row>
    <row r="46710" spans="13:13" x14ac:dyDescent="0.25">
      <c r="M46710"/>
    </row>
    <row r="46711" spans="13:13" x14ac:dyDescent="0.25">
      <c r="M46711"/>
    </row>
    <row r="46712" spans="13:13" x14ac:dyDescent="0.25">
      <c r="M46712"/>
    </row>
    <row r="46713" spans="13:13" x14ac:dyDescent="0.25">
      <c r="M46713"/>
    </row>
    <row r="46714" spans="13:13" x14ac:dyDescent="0.25">
      <c r="M46714"/>
    </row>
    <row r="46715" spans="13:13" x14ac:dyDescent="0.25">
      <c r="M46715"/>
    </row>
    <row r="46716" spans="13:13" x14ac:dyDescent="0.25">
      <c r="M46716"/>
    </row>
    <row r="46717" spans="13:13" x14ac:dyDescent="0.25">
      <c r="M46717"/>
    </row>
    <row r="46718" spans="13:13" x14ac:dyDescent="0.25">
      <c r="M46718"/>
    </row>
    <row r="46719" spans="13:13" x14ac:dyDescent="0.25">
      <c r="M46719"/>
    </row>
    <row r="46720" spans="13:13" x14ac:dyDescent="0.25">
      <c r="M46720"/>
    </row>
    <row r="46721" spans="13:13" x14ac:dyDescent="0.25">
      <c r="M46721"/>
    </row>
    <row r="46722" spans="13:13" x14ac:dyDescent="0.25">
      <c r="M46722"/>
    </row>
    <row r="46723" spans="13:13" x14ac:dyDescent="0.25">
      <c r="M46723"/>
    </row>
    <row r="46724" spans="13:13" x14ac:dyDescent="0.25">
      <c r="M46724"/>
    </row>
    <row r="46725" spans="13:13" x14ac:dyDescent="0.25">
      <c r="M46725"/>
    </row>
    <row r="46726" spans="13:13" x14ac:dyDescent="0.25">
      <c r="M46726"/>
    </row>
    <row r="46727" spans="13:13" x14ac:dyDescent="0.25">
      <c r="M46727"/>
    </row>
    <row r="46728" spans="13:13" x14ac:dyDescent="0.25">
      <c r="M46728"/>
    </row>
    <row r="46729" spans="13:13" x14ac:dyDescent="0.25">
      <c r="M46729"/>
    </row>
    <row r="46730" spans="13:13" x14ac:dyDescent="0.25">
      <c r="M46730"/>
    </row>
    <row r="46731" spans="13:13" x14ac:dyDescent="0.25">
      <c r="M46731"/>
    </row>
    <row r="46732" spans="13:13" x14ac:dyDescent="0.25">
      <c r="M46732"/>
    </row>
    <row r="46733" spans="13:13" x14ac:dyDescent="0.25">
      <c r="M46733"/>
    </row>
    <row r="46734" spans="13:13" x14ac:dyDescent="0.25">
      <c r="M46734"/>
    </row>
    <row r="46735" spans="13:13" x14ac:dyDescent="0.25">
      <c r="M46735"/>
    </row>
    <row r="46736" spans="13:13" x14ac:dyDescent="0.25">
      <c r="M46736"/>
    </row>
    <row r="46737" spans="13:13" x14ac:dyDescent="0.25">
      <c r="M46737"/>
    </row>
    <row r="46738" spans="13:13" x14ac:dyDescent="0.25">
      <c r="M46738"/>
    </row>
    <row r="46739" spans="13:13" x14ac:dyDescent="0.25">
      <c r="M46739"/>
    </row>
    <row r="46740" spans="13:13" x14ac:dyDescent="0.25">
      <c r="M46740"/>
    </row>
    <row r="46741" spans="13:13" x14ac:dyDescent="0.25">
      <c r="M46741"/>
    </row>
    <row r="46742" spans="13:13" x14ac:dyDescent="0.25">
      <c r="M46742"/>
    </row>
    <row r="46743" spans="13:13" x14ac:dyDescent="0.25">
      <c r="M46743"/>
    </row>
    <row r="46744" spans="13:13" x14ac:dyDescent="0.25">
      <c r="M46744"/>
    </row>
    <row r="46745" spans="13:13" x14ac:dyDescent="0.25">
      <c r="M46745"/>
    </row>
    <row r="46746" spans="13:13" x14ac:dyDescent="0.25">
      <c r="M46746"/>
    </row>
    <row r="46747" spans="13:13" x14ac:dyDescent="0.25">
      <c r="M46747"/>
    </row>
    <row r="46748" spans="13:13" x14ac:dyDescent="0.25">
      <c r="M46748"/>
    </row>
    <row r="46749" spans="13:13" x14ac:dyDescent="0.25">
      <c r="M46749"/>
    </row>
    <row r="46750" spans="13:13" x14ac:dyDescent="0.25">
      <c r="M46750"/>
    </row>
    <row r="46751" spans="13:13" x14ac:dyDescent="0.25">
      <c r="M46751"/>
    </row>
    <row r="46752" spans="13:13" x14ac:dyDescent="0.25">
      <c r="M46752"/>
    </row>
    <row r="46753" spans="13:13" x14ac:dyDescent="0.25">
      <c r="M46753"/>
    </row>
    <row r="46754" spans="13:13" x14ac:dyDescent="0.25">
      <c r="M46754"/>
    </row>
    <row r="46755" spans="13:13" x14ac:dyDescent="0.25">
      <c r="M46755"/>
    </row>
    <row r="46756" spans="13:13" x14ac:dyDescent="0.25">
      <c r="M46756"/>
    </row>
    <row r="46757" spans="13:13" x14ac:dyDescent="0.25">
      <c r="M46757"/>
    </row>
    <row r="46758" spans="13:13" x14ac:dyDescent="0.25">
      <c r="M46758"/>
    </row>
    <row r="46759" spans="13:13" x14ac:dyDescent="0.25">
      <c r="M46759"/>
    </row>
    <row r="46760" spans="13:13" x14ac:dyDescent="0.25">
      <c r="M46760"/>
    </row>
    <row r="46761" spans="13:13" x14ac:dyDescent="0.25">
      <c r="M46761"/>
    </row>
    <row r="46762" spans="13:13" x14ac:dyDescent="0.25">
      <c r="M46762"/>
    </row>
    <row r="46763" spans="13:13" x14ac:dyDescent="0.25">
      <c r="M46763"/>
    </row>
    <row r="46764" spans="13:13" x14ac:dyDescent="0.25">
      <c r="M46764"/>
    </row>
    <row r="46765" spans="13:13" x14ac:dyDescent="0.25">
      <c r="M46765"/>
    </row>
    <row r="46766" spans="13:13" x14ac:dyDescent="0.25">
      <c r="M46766"/>
    </row>
    <row r="46767" spans="13:13" x14ac:dyDescent="0.25">
      <c r="M46767"/>
    </row>
    <row r="46768" spans="13:13" x14ac:dyDescent="0.25">
      <c r="M46768"/>
    </row>
    <row r="46769" spans="13:13" x14ac:dyDescent="0.25">
      <c r="M46769"/>
    </row>
    <row r="46770" spans="13:13" x14ac:dyDescent="0.25">
      <c r="M46770"/>
    </row>
    <row r="46771" spans="13:13" x14ac:dyDescent="0.25">
      <c r="M46771"/>
    </row>
    <row r="46772" spans="13:13" x14ac:dyDescent="0.25">
      <c r="M46772"/>
    </row>
    <row r="46773" spans="13:13" x14ac:dyDescent="0.25">
      <c r="M46773"/>
    </row>
    <row r="46774" spans="13:13" x14ac:dyDescent="0.25">
      <c r="M46774"/>
    </row>
    <row r="46775" spans="13:13" x14ac:dyDescent="0.25">
      <c r="M46775"/>
    </row>
    <row r="46776" spans="13:13" x14ac:dyDescent="0.25">
      <c r="M46776"/>
    </row>
    <row r="46777" spans="13:13" x14ac:dyDescent="0.25">
      <c r="M46777"/>
    </row>
    <row r="46778" spans="13:13" x14ac:dyDescent="0.25">
      <c r="M46778"/>
    </row>
    <row r="46779" spans="13:13" x14ac:dyDescent="0.25">
      <c r="M46779"/>
    </row>
    <row r="46780" spans="13:13" x14ac:dyDescent="0.25">
      <c r="M46780"/>
    </row>
    <row r="46781" spans="13:13" x14ac:dyDescent="0.25">
      <c r="M46781"/>
    </row>
    <row r="46782" spans="13:13" x14ac:dyDescent="0.25">
      <c r="M46782"/>
    </row>
    <row r="46783" spans="13:13" x14ac:dyDescent="0.25">
      <c r="M46783"/>
    </row>
    <row r="46784" spans="13:13" x14ac:dyDescent="0.25">
      <c r="M46784"/>
    </row>
    <row r="46785" spans="13:13" x14ac:dyDescent="0.25">
      <c r="M46785"/>
    </row>
    <row r="46786" spans="13:13" x14ac:dyDescent="0.25">
      <c r="M46786"/>
    </row>
    <row r="46787" spans="13:13" x14ac:dyDescent="0.25">
      <c r="M46787"/>
    </row>
    <row r="46788" spans="13:13" x14ac:dyDescent="0.25">
      <c r="M46788"/>
    </row>
    <row r="46789" spans="13:13" x14ac:dyDescent="0.25">
      <c r="M46789"/>
    </row>
    <row r="46790" spans="13:13" x14ac:dyDescent="0.25">
      <c r="M46790"/>
    </row>
    <row r="46791" spans="13:13" x14ac:dyDescent="0.25">
      <c r="M46791"/>
    </row>
    <row r="46792" spans="13:13" x14ac:dyDescent="0.25">
      <c r="M46792"/>
    </row>
    <row r="46793" spans="13:13" x14ac:dyDescent="0.25">
      <c r="M46793"/>
    </row>
    <row r="46794" spans="13:13" x14ac:dyDescent="0.25">
      <c r="M46794"/>
    </row>
    <row r="46795" spans="13:13" x14ac:dyDescent="0.25">
      <c r="M46795"/>
    </row>
    <row r="46796" spans="13:13" x14ac:dyDescent="0.25">
      <c r="M46796"/>
    </row>
    <row r="46797" spans="13:13" x14ac:dyDescent="0.25">
      <c r="M46797"/>
    </row>
    <row r="46798" spans="13:13" x14ac:dyDescent="0.25">
      <c r="M46798"/>
    </row>
    <row r="46799" spans="13:13" x14ac:dyDescent="0.25">
      <c r="M46799"/>
    </row>
    <row r="46800" spans="13:13" x14ac:dyDescent="0.25">
      <c r="M46800"/>
    </row>
    <row r="46801" spans="13:13" x14ac:dyDescent="0.25">
      <c r="M46801"/>
    </row>
    <row r="46802" spans="13:13" x14ac:dyDescent="0.25">
      <c r="M46802"/>
    </row>
    <row r="46803" spans="13:13" x14ac:dyDescent="0.25">
      <c r="M46803"/>
    </row>
    <row r="46804" spans="13:13" x14ac:dyDescent="0.25">
      <c r="M46804"/>
    </row>
    <row r="46805" spans="13:13" x14ac:dyDescent="0.25">
      <c r="M46805"/>
    </row>
    <row r="46806" spans="13:13" x14ac:dyDescent="0.25">
      <c r="M46806"/>
    </row>
    <row r="46807" spans="13:13" x14ac:dyDescent="0.25">
      <c r="M46807"/>
    </row>
    <row r="46808" spans="13:13" x14ac:dyDescent="0.25">
      <c r="M46808"/>
    </row>
    <row r="46809" spans="13:13" x14ac:dyDescent="0.25">
      <c r="M46809"/>
    </row>
    <row r="46810" spans="13:13" x14ac:dyDescent="0.25">
      <c r="M46810"/>
    </row>
    <row r="46811" spans="13:13" x14ac:dyDescent="0.25">
      <c r="M46811"/>
    </row>
    <row r="46812" spans="13:13" x14ac:dyDescent="0.25">
      <c r="M46812"/>
    </row>
    <row r="46813" spans="13:13" x14ac:dyDescent="0.25">
      <c r="M46813"/>
    </row>
    <row r="46814" spans="13:13" x14ac:dyDescent="0.25">
      <c r="M46814"/>
    </row>
    <row r="46815" spans="13:13" x14ac:dyDescent="0.25">
      <c r="M46815"/>
    </row>
    <row r="46816" spans="13:13" x14ac:dyDescent="0.25">
      <c r="M46816"/>
    </row>
    <row r="46817" spans="13:13" x14ac:dyDescent="0.25">
      <c r="M46817"/>
    </row>
    <row r="46818" spans="13:13" x14ac:dyDescent="0.25">
      <c r="M46818"/>
    </row>
    <row r="46819" spans="13:13" x14ac:dyDescent="0.25">
      <c r="M46819"/>
    </row>
    <row r="46820" spans="13:13" x14ac:dyDescent="0.25">
      <c r="M46820"/>
    </row>
    <row r="46821" spans="13:13" x14ac:dyDescent="0.25">
      <c r="M46821"/>
    </row>
    <row r="46822" spans="13:13" x14ac:dyDescent="0.25">
      <c r="M46822"/>
    </row>
    <row r="46823" spans="13:13" x14ac:dyDescent="0.25">
      <c r="M46823"/>
    </row>
    <row r="46824" spans="13:13" x14ac:dyDescent="0.25">
      <c r="M46824"/>
    </row>
    <row r="46825" spans="13:13" x14ac:dyDescent="0.25">
      <c r="M46825"/>
    </row>
    <row r="46826" spans="13:13" x14ac:dyDescent="0.25">
      <c r="M46826"/>
    </row>
    <row r="46827" spans="13:13" x14ac:dyDescent="0.25">
      <c r="M46827"/>
    </row>
    <row r="46828" spans="13:13" x14ac:dyDescent="0.25">
      <c r="M46828"/>
    </row>
    <row r="46829" spans="13:13" x14ac:dyDescent="0.25">
      <c r="M46829"/>
    </row>
    <row r="46830" spans="13:13" x14ac:dyDescent="0.25">
      <c r="M46830"/>
    </row>
    <row r="46831" spans="13:13" x14ac:dyDescent="0.25">
      <c r="M46831"/>
    </row>
    <row r="46832" spans="13:13" x14ac:dyDescent="0.25">
      <c r="M46832"/>
    </row>
    <row r="46833" spans="13:13" x14ac:dyDescent="0.25">
      <c r="M46833"/>
    </row>
    <row r="46834" spans="13:13" x14ac:dyDescent="0.25">
      <c r="M46834"/>
    </row>
    <row r="46835" spans="13:13" x14ac:dyDescent="0.25">
      <c r="M46835"/>
    </row>
    <row r="46836" spans="13:13" x14ac:dyDescent="0.25">
      <c r="M46836"/>
    </row>
    <row r="46837" spans="13:13" x14ac:dyDescent="0.25">
      <c r="M46837"/>
    </row>
    <row r="46838" spans="13:13" x14ac:dyDescent="0.25">
      <c r="M46838"/>
    </row>
    <row r="46839" spans="13:13" x14ac:dyDescent="0.25">
      <c r="M46839"/>
    </row>
    <row r="46840" spans="13:13" x14ac:dyDescent="0.25">
      <c r="M46840"/>
    </row>
    <row r="46841" spans="13:13" x14ac:dyDescent="0.25">
      <c r="M46841"/>
    </row>
    <row r="46842" spans="13:13" x14ac:dyDescent="0.25">
      <c r="M46842"/>
    </row>
    <row r="46843" spans="13:13" x14ac:dyDescent="0.25">
      <c r="M46843"/>
    </row>
    <row r="46844" spans="13:13" x14ac:dyDescent="0.25">
      <c r="M46844"/>
    </row>
    <row r="46845" spans="13:13" x14ac:dyDescent="0.25">
      <c r="M46845"/>
    </row>
    <row r="46846" spans="13:13" x14ac:dyDescent="0.25">
      <c r="M46846"/>
    </row>
    <row r="46847" spans="13:13" x14ac:dyDescent="0.25">
      <c r="M46847"/>
    </row>
    <row r="46848" spans="13:13" x14ac:dyDescent="0.25">
      <c r="M46848"/>
    </row>
    <row r="46849" spans="13:13" x14ac:dyDescent="0.25">
      <c r="M46849"/>
    </row>
    <row r="46850" spans="13:13" x14ac:dyDescent="0.25">
      <c r="M46850"/>
    </row>
    <row r="46851" spans="13:13" x14ac:dyDescent="0.25">
      <c r="M46851"/>
    </row>
    <row r="46852" spans="13:13" x14ac:dyDescent="0.25">
      <c r="M46852"/>
    </row>
    <row r="46853" spans="13:13" x14ac:dyDescent="0.25">
      <c r="M46853"/>
    </row>
    <row r="46854" spans="13:13" x14ac:dyDescent="0.25">
      <c r="M46854"/>
    </row>
    <row r="46855" spans="13:13" x14ac:dyDescent="0.25">
      <c r="M46855"/>
    </row>
    <row r="46856" spans="13:13" x14ac:dyDescent="0.25">
      <c r="M46856"/>
    </row>
    <row r="46857" spans="13:13" x14ac:dyDescent="0.25">
      <c r="M46857"/>
    </row>
    <row r="46858" spans="13:13" x14ac:dyDescent="0.25">
      <c r="M46858"/>
    </row>
    <row r="46859" spans="13:13" x14ac:dyDescent="0.25">
      <c r="M46859"/>
    </row>
    <row r="46860" spans="13:13" x14ac:dyDescent="0.25">
      <c r="M46860"/>
    </row>
    <row r="46861" spans="13:13" x14ac:dyDescent="0.25">
      <c r="M46861"/>
    </row>
    <row r="46862" spans="13:13" x14ac:dyDescent="0.25">
      <c r="M46862"/>
    </row>
    <row r="46863" spans="13:13" x14ac:dyDescent="0.25">
      <c r="M46863"/>
    </row>
    <row r="46864" spans="13:13" x14ac:dyDescent="0.25">
      <c r="M46864"/>
    </row>
    <row r="46865" spans="13:13" x14ac:dyDescent="0.25">
      <c r="M46865"/>
    </row>
    <row r="46866" spans="13:13" x14ac:dyDescent="0.25">
      <c r="M46866"/>
    </row>
    <row r="46867" spans="13:13" x14ac:dyDescent="0.25">
      <c r="M46867"/>
    </row>
    <row r="46868" spans="13:13" x14ac:dyDescent="0.25">
      <c r="M46868"/>
    </row>
    <row r="46869" spans="13:13" x14ac:dyDescent="0.25">
      <c r="M46869"/>
    </row>
    <row r="46870" spans="13:13" x14ac:dyDescent="0.25">
      <c r="M46870"/>
    </row>
    <row r="46871" spans="13:13" x14ac:dyDescent="0.25">
      <c r="M46871"/>
    </row>
    <row r="46872" spans="13:13" x14ac:dyDescent="0.25">
      <c r="M46872"/>
    </row>
    <row r="46873" spans="13:13" x14ac:dyDescent="0.25">
      <c r="M46873"/>
    </row>
    <row r="46874" spans="13:13" x14ac:dyDescent="0.25">
      <c r="M46874"/>
    </row>
    <row r="46875" spans="13:13" x14ac:dyDescent="0.25">
      <c r="M46875"/>
    </row>
    <row r="46876" spans="13:13" x14ac:dyDescent="0.25">
      <c r="M46876"/>
    </row>
    <row r="46877" spans="13:13" x14ac:dyDescent="0.25">
      <c r="M46877"/>
    </row>
    <row r="46878" spans="13:13" x14ac:dyDescent="0.25">
      <c r="M46878"/>
    </row>
    <row r="46879" spans="13:13" x14ac:dyDescent="0.25">
      <c r="M46879"/>
    </row>
    <row r="46880" spans="13:13" x14ac:dyDescent="0.25">
      <c r="M46880"/>
    </row>
    <row r="46881" spans="13:13" x14ac:dyDescent="0.25">
      <c r="M46881"/>
    </row>
    <row r="46882" spans="13:13" x14ac:dyDescent="0.25">
      <c r="M46882"/>
    </row>
    <row r="46883" spans="13:13" x14ac:dyDescent="0.25">
      <c r="M46883"/>
    </row>
    <row r="46884" spans="13:13" x14ac:dyDescent="0.25">
      <c r="M46884"/>
    </row>
    <row r="46885" spans="13:13" x14ac:dyDescent="0.25">
      <c r="M46885"/>
    </row>
    <row r="46886" spans="13:13" x14ac:dyDescent="0.25">
      <c r="M46886"/>
    </row>
    <row r="46887" spans="13:13" x14ac:dyDescent="0.25">
      <c r="M46887"/>
    </row>
    <row r="46888" spans="13:13" x14ac:dyDescent="0.25">
      <c r="M46888"/>
    </row>
    <row r="46889" spans="13:13" x14ac:dyDescent="0.25">
      <c r="M46889"/>
    </row>
    <row r="46890" spans="13:13" x14ac:dyDescent="0.25">
      <c r="M46890"/>
    </row>
    <row r="46891" spans="13:13" x14ac:dyDescent="0.25">
      <c r="M46891"/>
    </row>
    <row r="46892" spans="13:13" x14ac:dyDescent="0.25">
      <c r="M46892"/>
    </row>
    <row r="46893" spans="13:13" x14ac:dyDescent="0.25">
      <c r="M46893"/>
    </row>
    <row r="46894" spans="13:13" x14ac:dyDescent="0.25">
      <c r="M46894"/>
    </row>
    <row r="46895" spans="13:13" x14ac:dyDescent="0.25">
      <c r="M46895"/>
    </row>
    <row r="46896" spans="13:13" x14ac:dyDescent="0.25">
      <c r="M46896"/>
    </row>
    <row r="46897" spans="13:13" x14ac:dyDescent="0.25">
      <c r="M46897"/>
    </row>
    <row r="46898" spans="13:13" x14ac:dyDescent="0.25">
      <c r="M46898"/>
    </row>
    <row r="46899" spans="13:13" x14ac:dyDescent="0.25">
      <c r="M46899"/>
    </row>
    <row r="46900" spans="13:13" x14ac:dyDescent="0.25">
      <c r="M46900"/>
    </row>
    <row r="46901" spans="13:13" x14ac:dyDescent="0.25">
      <c r="M46901"/>
    </row>
    <row r="46902" spans="13:13" x14ac:dyDescent="0.25">
      <c r="M46902"/>
    </row>
    <row r="46903" spans="13:13" x14ac:dyDescent="0.25">
      <c r="M46903"/>
    </row>
    <row r="46904" spans="13:13" x14ac:dyDescent="0.25">
      <c r="M46904"/>
    </row>
    <row r="46905" spans="13:13" x14ac:dyDescent="0.25">
      <c r="M46905"/>
    </row>
    <row r="46906" spans="13:13" x14ac:dyDescent="0.25">
      <c r="M46906"/>
    </row>
    <row r="46907" spans="13:13" x14ac:dyDescent="0.25">
      <c r="M46907"/>
    </row>
    <row r="46908" spans="13:13" x14ac:dyDescent="0.25">
      <c r="M46908"/>
    </row>
    <row r="46909" spans="13:13" x14ac:dyDescent="0.25">
      <c r="M46909"/>
    </row>
    <row r="46910" spans="13:13" x14ac:dyDescent="0.25">
      <c r="M46910"/>
    </row>
    <row r="46911" spans="13:13" x14ac:dyDescent="0.25">
      <c r="M46911"/>
    </row>
    <row r="46912" spans="13:13" x14ac:dyDescent="0.25">
      <c r="M46912"/>
    </row>
    <row r="46913" spans="13:13" x14ac:dyDescent="0.25">
      <c r="M46913"/>
    </row>
    <row r="46914" spans="13:13" x14ac:dyDescent="0.25">
      <c r="M46914"/>
    </row>
    <row r="46915" spans="13:13" x14ac:dyDescent="0.25">
      <c r="M46915"/>
    </row>
    <row r="46916" spans="13:13" x14ac:dyDescent="0.25">
      <c r="M46916"/>
    </row>
    <row r="46917" spans="13:13" x14ac:dyDescent="0.25">
      <c r="M46917"/>
    </row>
    <row r="46918" spans="13:13" x14ac:dyDescent="0.25">
      <c r="M46918"/>
    </row>
    <row r="46919" spans="13:13" x14ac:dyDescent="0.25">
      <c r="M46919"/>
    </row>
    <row r="46920" spans="13:13" x14ac:dyDescent="0.25">
      <c r="M46920"/>
    </row>
    <row r="46921" spans="13:13" x14ac:dyDescent="0.25">
      <c r="M46921"/>
    </row>
    <row r="46922" spans="13:13" x14ac:dyDescent="0.25">
      <c r="M46922"/>
    </row>
    <row r="46923" spans="13:13" x14ac:dyDescent="0.25">
      <c r="M46923"/>
    </row>
    <row r="46924" spans="13:13" x14ac:dyDescent="0.25">
      <c r="M46924"/>
    </row>
    <row r="46925" spans="13:13" x14ac:dyDescent="0.25">
      <c r="M46925"/>
    </row>
    <row r="46926" spans="13:13" x14ac:dyDescent="0.25">
      <c r="M46926"/>
    </row>
    <row r="46927" spans="13:13" x14ac:dyDescent="0.25">
      <c r="M46927"/>
    </row>
    <row r="46928" spans="13:13" x14ac:dyDescent="0.25">
      <c r="M46928"/>
    </row>
    <row r="46929" spans="13:13" x14ac:dyDescent="0.25">
      <c r="M46929"/>
    </row>
    <row r="46930" spans="13:13" x14ac:dyDescent="0.25">
      <c r="M46930"/>
    </row>
    <row r="46931" spans="13:13" x14ac:dyDescent="0.25">
      <c r="M46931"/>
    </row>
    <row r="46932" spans="13:13" x14ac:dyDescent="0.25">
      <c r="M46932"/>
    </row>
    <row r="46933" spans="13:13" x14ac:dyDescent="0.25">
      <c r="M46933"/>
    </row>
    <row r="46934" spans="13:13" x14ac:dyDescent="0.25">
      <c r="M46934"/>
    </row>
    <row r="46935" spans="13:13" x14ac:dyDescent="0.25">
      <c r="M46935"/>
    </row>
    <row r="46936" spans="13:13" x14ac:dyDescent="0.25">
      <c r="M46936"/>
    </row>
    <row r="46937" spans="13:13" x14ac:dyDescent="0.25">
      <c r="M46937"/>
    </row>
    <row r="46938" spans="13:13" x14ac:dyDescent="0.25">
      <c r="M46938"/>
    </row>
    <row r="46939" spans="13:13" x14ac:dyDescent="0.25">
      <c r="M46939"/>
    </row>
    <row r="46940" spans="13:13" x14ac:dyDescent="0.25">
      <c r="M46940"/>
    </row>
    <row r="46941" spans="13:13" x14ac:dyDescent="0.25">
      <c r="M46941"/>
    </row>
    <row r="46942" spans="13:13" x14ac:dyDescent="0.25">
      <c r="M46942"/>
    </row>
    <row r="46943" spans="13:13" x14ac:dyDescent="0.25">
      <c r="M46943"/>
    </row>
    <row r="46944" spans="13:13" x14ac:dyDescent="0.25">
      <c r="M46944"/>
    </row>
    <row r="46945" spans="13:13" x14ac:dyDescent="0.25">
      <c r="M46945"/>
    </row>
    <row r="46946" spans="13:13" x14ac:dyDescent="0.25">
      <c r="M46946"/>
    </row>
    <row r="46947" spans="13:13" x14ac:dyDescent="0.25">
      <c r="M46947"/>
    </row>
    <row r="46948" spans="13:13" x14ac:dyDescent="0.25">
      <c r="M46948"/>
    </row>
    <row r="46949" spans="13:13" x14ac:dyDescent="0.25">
      <c r="M46949"/>
    </row>
    <row r="46950" spans="13:13" x14ac:dyDescent="0.25">
      <c r="M46950"/>
    </row>
    <row r="46951" spans="13:13" x14ac:dyDescent="0.25">
      <c r="M46951"/>
    </row>
    <row r="46952" spans="13:13" x14ac:dyDescent="0.25">
      <c r="M46952"/>
    </row>
    <row r="46953" spans="13:13" x14ac:dyDescent="0.25">
      <c r="M46953"/>
    </row>
    <row r="46954" spans="13:13" x14ac:dyDescent="0.25">
      <c r="M46954"/>
    </row>
    <row r="46955" spans="13:13" x14ac:dyDescent="0.25">
      <c r="M46955"/>
    </row>
    <row r="46956" spans="13:13" x14ac:dyDescent="0.25">
      <c r="M46956"/>
    </row>
    <row r="46957" spans="13:13" x14ac:dyDescent="0.25">
      <c r="M46957"/>
    </row>
    <row r="46958" spans="13:13" x14ac:dyDescent="0.25">
      <c r="M46958"/>
    </row>
    <row r="46959" spans="13:13" x14ac:dyDescent="0.25">
      <c r="M46959"/>
    </row>
    <row r="46960" spans="13:13" x14ac:dyDescent="0.25">
      <c r="M46960"/>
    </row>
    <row r="46961" spans="13:13" x14ac:dyDescent="0.25">
      <c r="M46961"/>
    </row>
    <row r="46962" spans="13:13" x14ac:dyDescent="0.25">
      <c r="M46962"/>
    </row>
    <row r="46963" spans="13:13" x14ac:dyDescent="0.25">
      <c r="M46963"/>
    </row>
    <row r="46964" spans="13:13" x14ac:dyDescent="0.25">
      <c r="M46964"/>
    </row>
    <row r="46965" spans="13:13" x14ac:dyDescent="0.25">
      <c r="M46965"/>
    </row>
    <row r="46966" spans="13:13" x14ac:dyDescent="0.25">
      <c r="M46966"/>
    </row>
    <row r="46967" spans="13:13" x14ac:dyDescent="0.25">
      <c r="M46967"/>
    </row>
    <row r="46968" spans="13:13" x14ac:dyDescent="0.25">
      <c r="M46968"/>
    </row>
    <row r="46969" spans="13:13" x14ac:dyDescent="0.25">
      <c r="M46969"/>
    </row>
    <row r="46970" spans="13:13" x14ac:dyDescent="0.25">
      <c r="M46970"/>
    </row>
    <row r="46971" spans="13:13" x14ac:dyDescent="0.25">
      <c r="M46971"/>
    </row>
    <row r="46972" spans="13:13" x14ac:dyDescent="0.25">
      <c r="M46972"/>
    </row>
    <row r="46973" spans="13:13" x14ac:dyDescent="0.25">
      <c r="M46973"/>
    </row>
    <row r="46974" spans="13:13" x14ac:dyDescent="0.25">
      <c r="M46974"/>
    </row>
    <row r="46975" spans="13:13" x14ac:dyDescent="0.25">
      <c r="M46975"/>
    </row>
    <row r="46976" spans="13:13" x14ac:dyDescent="0.25">
      <c r="M46976"/>
    </row>
    <row r="46977" spans="13:13" x14ac:dyDescent="0.25">
      <c r="M46977"/>
    </row>
    <row r="46978" spans="13:13" x14ac:dyDescent="0.25">
      <c r="M46978"/>
    </row>
    <row r="46979" spans="13:13" x14ac:dyDescent="0.25">
      <c r="M46979"/>
    </row>
    <row r="46980" spans="13:13" x14ac:dyDescent="0.25">
      <c r="M46980"/>
    </row>
    <row r="46981" spans="13:13" x14ac:dyDescent="0.25">
      <c r="M46981"/>
    </row>
    <row r="46982" spans="13:13" x14ac:dyDescent="0.25">
      <c r="M46982"/>
    </row>
    <row r="46983" spans="13:13" x14ac:dyDescent="0.25">
      <c r="M46983"/>
    </row>
    <row r="46984" spans="13:13" x14ac:dyDescent="0.25">
      <c r="M46984"/>
    </row>
    <row r="46985" spans="13:13" x14ac:dyDescent="0.25">
      <c r="M46985"/>
    </row>
    <row r="46986" spans="13:13" x14ac:dyDescent="0.25">
      <c r="M46986"/>
    </row>
    <row r="46987" spans="13:13" x14ac:dyDescent="0.25">
      <c r="M46987"/>
    </row>
    <row r="46988" spans="13:13" x14ac:dyDescent="0.25">
      <c r="M46988"/>
    </row>
    <row r="46989" spans="13:13" x14ac:dyDescent="0.25">
      <c r="M46989"/>
    </row>
    <row r="46990" spans="13:13" x14ac:dyDescent="0.25">
      <c r="M46990"/>
    </row>
    <row r="46991" spans="13:13" x14ac:dyDescent="0.25">
      <c r="M46991"/>
    </row>
    <row r="46992" spans="13:13" x14ac:dyDescent="0.25">
      <c r="M46992"/>
    </row>
    <row r="46993" spans="13:13" x14ac:dyDescent="0.25">
      <c r="M46993"/>
    </row>
    <row r="46994" spans="13:13" x14ac:dyDescent="0.25">
      <c r="M46994"/>
    </row>
    <row r="46995" spans="13:13" x14ac:dyDescent="0.25">
      <c r="M46995"/>
    </row>
    <row r="46996" spans="13:13" x14ac:dyDescent="0.25">
      <c r="M46996"/>
    </row>
    <row r="46997" spans="13:13" x14ac:dyDescent="0.25">
      <c r="M46997"/>
    </row>
    <row r="46998" spans="13:13" x14ac:dyDescent="0.25">
      <c r="M46998"/>
    </row>
    <row r="46999" spans="13:13" x14ac:dyDescent="0.25">
      <c r="M46999"/>
    </row>
    <row r="47000" spans="13:13" x14ac:dyDescent="0.25">
      <c r="M47000"/>
    </row>
    <row r="47001" spans="13:13" x14ac:dyDescent="0.25">
      <c r="M47001"/>
    </row>
    <row r="47002" spans="13:13" x14ac:dyDescent="0.25">
      <c r="M47002"/>
    </row>
    <row r="47003" spans="13:13" x14ac:dyDescent="0.25">
      <c r="M47003"/>
    </row>
    <row r="47004" spans="13:13" x14ac:dyDescent="0.25">
      <c r="M47004"/>
    </row>
    <row r="47005" spans="13:13" x14ac:dyDescent="0.25">
      <c r="M47005"/>
    </row>
    <row r="47006" spans="13:13" x14ac:dyDescent="0.25">
      <c r="M47006"/>
    </row>
    <row r="47007" spans="13:13" x14ac:dyDescent="0.25">
      <c r="M47007"/>
    </row>
    <row r="47008" spans="13:13" x14ac:dyDescent="0.25">
      <c r="M47008"/>
    </row>
    <row r="47009" spans="13:13" x14ac:dyDescent="0.25">
      <c r="M47009"/>
    </row>
    <row r="47010" spans="13:13" x14ac:dyDescent="0.25">
      <c r="M47010"/>
    </row>
    <row r="47011" spans="13:13" x14ac:dyDescent="0.25">
      <c r="M47011"/>
    </row>
    <row r="47012" spans="13:13" x14ac:dyDescent="0.25">
      <c r="M47012"/>
    </row>
    <row r="47013" spans="13:13" x14ac:dyDescent="0.25">
      <c r="M47013"/>
    </row>
    <row r="47014" spans="13:13" x14ac:dyDescent="0.25">
      <c r="M47014"/>
    </row>
    <row r="47015" spans="13:13" x14ac:dyDescent="0.25">
      <c r="M47015"/>
    </row>
    <row r="47016" spans="13:13" x14ac:dyDescent="0.25">
      <c r="M47016"/>
    </row>
    <row r="47017" spans="13:13" x14ac:dyDescent="0.25">
      <c r="M47017"/>
    </row>
    <row r="47018" spans="13:13" x14ac:dyDescent="0.25">
      <c r="M47018"/>
    </row>
    <row r="47019" spans="13:13" x14ac:dyDescent="0.25">
      <c r="M47019"/>
    </row>
    <row r="47020" spans="13:13" x14ac:dyDescent="0.25">
      <c r="M47020"/>
    </row>
    <row r="47021" spans="13:13" x14ac:dyDescent="0.25">
      <c r="M47021"/>
    </row>
    <row r="47022" spans="13:13" x14ac:dyDescent="0.25">
      <c r="M47022"/>
    </row>
    <row r="47023" spans="13:13" x14ac:dyDescent="0.25">
      <c r="M47023"/>
    </row>
    <row r="47024" spans="13:13" x14ac:dyDescent="0.25">
      <c r="M47024"/>
    </row>
    <row r="47025" spans="13:13" x14ac:dyDescent="0.25">
      <c r="M47025"/>
    </row>
    <row r="47026" spans="13:13" x14ac:dyDescent="0.25">
      <c r="M47026"/>
    </row>
    <row r="47027" spans="13:13" x14ac:dyDescent="0.25">
      <c r="M47027"/>
    </row>
    <row r="47028" spans="13:13" x14ac:dyDescent="0.25">
      <c r="M47028"/>
    </row>
    <row r="47029" spans="13:13" x14ac:dyDescent="0.25">
      <c r="M47029"/>
    </row>
    <row r="47030" spans="13:13" x14ac:dyDescent="0.25">
      <c r="M47030"/>
    </row>
    <row r="47031" spans="13:13" x14ac:dyDescent="0.25">
      <c r="M47031"/>
    </row>
    <row r="47032" spans="13:13" x14ac:dyDescent="0.25">
      <c r="M47032"/>
    </row>
    <row r="47033" spans="13:13" x14ac:dyDescent="0.25">
      <c r="M47033"/>
    </row>
    <row r="47034" spans="13:13" x14ac:dyDescent="0.25">
      <c r="M47034"/>
    </row>
    <row r="47035" spans="13:13" x14ac:dyDescent="0.25">
      <c r="M47035"/>
    </row>
    <row r="47036" spans="13:13" x14ac:dyDescent="0.25">
      <c r="M47036"/>
    </row>
    <row r="47037" spans="13:13" x14ac:dyDescent="0.25">
      <c r="M47037"/>
    </row>
    <row r="47038" spans="13:13" x14ac:dyDescent="0.25">
      <c r="M47038"/>
    </row>
    <row r="47039" spans="13:13" x14ac:dyDescent="0.25">
      <c r="M47039"/>
    </row>
    <row r="47040" spans="13:13" x14ac:dyDescent="0.25">
      <c r="M47040"/>
    </row>
    <row r="47041" spans="13:13" x14ac:dyDescent="0.25">
      <c r="M47041"/>
    </row>
    <row r="47042" spans="13:13" x14ac:dyDescent="0.25">
      <c r="M47042"/>
    </row>
    <row r="47043" spans="13:13" x14ac:dyDescent="0.25">
      <c r="M47043"/>
    </row>
    <row r="47044" spans="13:13" x14ac:dyDescent="0.25">
      <c r="M47044"/>
    </row>
    <row r="47045" spans="13:13" x14ac:dyDescent="0.25">
      <c r="M47045"/>
    </row>
    <row r="47046" spans="13:13" x14ac:dyDescent="0.25">
      <c r="M47046"/>
    </row>
    <row r="47047" spans="13:13" x14ac:dyDescent="0.25">
      <c r="M47047"/>
    </row>
    <row r="47048" spans="13:13" x14ac:dyDescent="0.25">
      <c r="M47048"/>
    </row>
    <row r="47049" spans="13:13" x14ac:dyDescent="0.25">
      <c r="M47049"/>
    </row>
    <row r="47050" spans="13:13" x14ac:dyDescent="0.25">
      <c r="M47050"/>
    </row>
    <row r="47051" spans="13:13" x14ac:dyDescent="0.25">
      <c r="M47051"/>
    </row>
    <row r="47052" spans="13:13" x14ac:dyDescent="0.25">
      <c r="M47052"/>
    </row>
    <row r="47053" spans="13:13" x14ac:dyDescent="0.25">
      <c r="M47053"/>
    </row>
    <row r="47054" spans="13:13" x14ac:dyDescent="0.25">
      <c r="M47054"/>
    </row>
    <row r="47055" spans="13:13" x14ac:dyDescent="0.25">
      <c r="M47055"/>
    </row>
    <row r="47056" spans="13:13" x14ac:dyDescent="0.25">
      <c r="M47056"/>
    </row>
    <row r="47057" spans="13:13" x14ac:dyDescent="0.25">
      <c r="M47057"/>
    </row>
    <row r="47058" spans="13:13" x14ac:dyDescent="0.25">
      <c r="M47058"/>
    </row>
    <row r="47059" spans="13:13" x14ac:dyDescent="0.25">
      <c r="M47059"/>
    </row>
    <row r="47060" spans="13:13" x14ac:dyDescent="0.25">
      <c r="M47060"/>
    </row>
    <row r="47061" spans="13:13" x14ac:dyDescent="0.25">
      <c r="M47061"/>
    </row>
    <row r="47062" spans="13:13" x14ac:dyDescent="0.25">
      <c r="M47062"/>
    </row>
    <row r="47063" spans="13:13" x14ac:dyDescent="0.25">
      <c r="M47063"/>
    </row>
    <row r="47064" spans="13:13" x14ac:dyDescent="0.25">
      <c r="M47064"/>
    </row>
    <row r="47065" spans="13:13" x14ac:dyDescent="0.25">
      <c r="M47065"/>
    </row>
    <row r="47066" spans="13:13" x14ac:dyDescent="0.25">
      <c r="M47066"/>
    </row>
    <row r="47067" spans="13:13" x14ac:dyDescent="0.25">
      <c r="M47067"/>
    </row>
    <row r="47068" spans="13:13" x14ac:dyDescent="0.25">
      <c r="M47068"/>
    </row>
    <row r="47069" spans="13:13" x14ac:dyDescent="0.25">
      <c r="M47069"/>
    </row>
    <row r="47070" spans="13:13" x14ac:dyDescent="0.25">
      <c r="M47070"/>
    </row>
    <row r="47071" spans="13:13" x14ac:dyDescent="0.25">
      <c r="M47071"/>
    </row>
    <row r="47072" spans="13:13" x14ac:dyDescent="0.25">
      <c r="M47072"/>
    </row>
    <row r="47073" spans="13:13" x14ac:dyDescent="0.25">
      <c r="M47073"/>
    </row>
    <row r="47074" spans="13:13" x14ac:dyDescent="0.25">
      <c r="M47074"/>
    </row>
    <row r="47075" spans="13:13" x14ac:dyDescent="0.25">
      <c r="M47075"/>
    </row>
    <row r="47076" spans="13:13" x14ac:dyDescent="0.25">
      <c r="M47076"/>
    </row>
    <row r="47077" spans="13:13" x14ac:dyDescent="0.25">
      <c r="M47077"/>
    </row>
    <row r="47078" spans="13:13" x14ac:dyDescent="0.25">
      <c r="M47078"/>
    </row>
    <row r="47079" spans="13:13" x14ac:dyDescent="0.25">
      <c r="M47079"/>
    </row>
    <row r="47080" spans="13:13" x14ac:dyDescent="0.25">
      <c r="M47080"/>
    </row>
    <row r="47081" spans="13:13" x14ac:dyDescent="0.25">
      <c r="M47081"/>
    </row>
    <row r="47082" spans="13:13" x14ac:dyDescent="0.25">
      <c r="M47082"/>
    </row>
    <row r="47083" spans="13:13" x14ac:dyDescent="0.25">
      <c r="M47083"/>
    </row>
    <row r="47084" spans="13:13" x14ac:dyDescent="0.25">
      <c r="M47084"/>
    </row>
    <row r="47085" spans="13:13" x14ac:dyDescent="0.25">
      <c r="M47085"/>
    </row>
    <row r="47086" spans="13:13" x14ac:dyDescent="0.25">
      <c r="M47086"/>
    </row>
    <row r="47087" spans="13:13" x14ac:dyDescent="0.25">
      <c r="M47087"/>
    </row>
    <row r="47088" spans="13:13" x14ac:dyDescent="0.25">
      <c r="M47088"/>
    </row>
    <row r="47089" spans="13:13" x14ac:dyDescent="0.25">
      <c r="M47089"/>
    </row>
    <row r="47090" spans="13:13" x14ac:dyDescent="0.25">
      <c r="M47090"/>
    </row>
    <row r="47091" spans="13:13" x14ac:dyDescent="0.25">
      <c r="M47091"/>
    </row>
    <row r="47092" spans="13:13" x14ac:dyDescent="0.25">
      <c r="M47092"/>
    </row>
    <row r="47093" spans="13:13" x14ac:dyDescent="0.25">
      <c r="M47093"/>
    </row>
    <row r="47094" spans="13:13" x14ac:dyDescent="0.25">
      <c r="M47094"/>
    </row>
    <row r="47095" spans="13:13" x14ac:dyDescent="0.25">
      <c r="M47095"/>
    </row>
    <row r="47096" spans="13:13" x14ac:dyDescent="0.25">
      <c r="M47096"/>
    </row>
    <row r="47097" spans="13:13" x14ac:dyDescent="0.25">
      <c r="M47097"/>
    </row>
    <row r="47098" spans="13:13" x14ac:dyDescent="0.25">
      <c r="M47098"/>
    </row>
    <row r="47099" spans="13:13" x14ac:dyDescent="0.25">
      <c r="M47099"/>
    </row>
    <row r="47100" spans="13:13" x14ac:dyDescent="0.25">
      <c r="M47100"/>
    </row>
    <row r="47101" spans="13:13" x14ac:dyDescent="0.25">
      <c r="M47101"/>
    </row>
    <row r="47102" spans="13:13" x14ac:dyDescent="0.25">
      <c r="M47102"/>
    </row>
    <row r="47103" spans="13:13" x14ac:dyDescent="0.25">
      <c r="M47103"/>
    </row>
    <row r="47104" spans="13:13" x14ac:dyDescent="0.25">
      <c r="M47104"/>
    </row>
    <row r="47105" spans="13:13" x14ac:dyDescent="0.25">
      <c r="M47105"/>
    </row>
    <row r="47106" spans="13:13" x14ac:dyDescent="0.25">
      <c r="M47106"/>
    </row>
    <row r="47107" spans="13:13" x14ac:dyDescent="0.25">
      <c r="M47107"/>
    </row>
    <row r="47108" spans="13:13" x14ac:dyDescent="0.25">
      <c r="M47108"/>
    </row>
    <row r="47109" spans="13:13" x14ac:dyDescent="0.25">
      <c r="M47109"/>
    </row>
    <row r="47110" spans="13:13" x14ac:dyDescent="0.25">
      <c r="M47110"/>
    </row>
    <row r="47111" spans="13:13" x14ac:dyDescent="0.25">
      <c r="M47111"/>
    </row>
    <row r="47112" spans="13:13" x14ac:dyDescent="0.25">
      <c r="M47112"/>
    </row>
    <row r="47113" spans="13:13" x14ac:dyDescent="0.25">
      <c r="M47113"/>
    </row>
    <row r="47114" spans="13:13" x14ac:dyDescent="0.25">
      <c r="M47114"/>
    </row>
    <row r="47115" spans="13:13" x14ac:dyDescent="0.25">
      <c r="M47115"/>
    </row>
    <row r="47116" spans="13:13" x14ac:dyDescent="0.25">
      <c r="M47116"/>
    </row>
    <row r="47117" spans="13:13" x14ac:dyDescent="0.25">
      <c r="M47117"/>
    </row>
    <row r="47118" spans="13:13" x14ac:dyDescent="0.25">
      <c r="M47118"/>
    </row>
    <row r="47119" spans="13:13" x14ac:dyDescent="0.25">
      <c r="M47119"/>
    </row>
    <row r="47120" spans="13:13" x14ac:dyDescent="0.25">
      <c r="M47120"/>
    </row>
    <row r="47121" spans="13:13" x14ac:dyDescent="0.25">
      <c r="M47121"/>
    </row>
    <row r="47122" spans="13:13" x14ac:dyDescent="0.25">
      <c r="M47122"/>
    </row>
    <row r="47123" spans="13:13" x14ac:dyDescent="0.25">
      <c r="M47123"/>
    </row>
    <row r="47124" spans="13:13" x14ac:dyDescent="0.25">
      <c r="M47124"/>
    </row>
    <row r="47125" spans="13:13" x14ac:dyDescent="0.25">
      <c r="M47125"/>
    </row>
    <row r="47126" spans="13:13" x14ac:dyDescent="0.25">
      <c r="M47126"/>
    </row>
    <row r="47127" spans="13:13" x14ac:dyDescent="0.25">
      <c r="M47127"/>
    </row>
    <row r="47128" spans="13:13" x14ac:dyDescent="0.25">
      <c r="M47128"/>
    </row>
    <row r="47129" spans="13:13" x14ac:dyDescent="0.25">
      <c r="M47129"/>
    </row>
    <row r="47130" spans="13:13" x14ac:dyDescent="0.25">
      <c r="M47130"/>
    </row>
    <row r="47131" spans="13:13" x14ac:dyDescent="0.25">
      <c r="M47131"/>
    </row>
    <row r="47132" spans="13:13" x14ac:dyDescent="0.25">
      <c r="M47132"/>
    </row>
    <row r="47133" spans="13:13" x14ac:dyDescent="0.25">
      <c r="M47133"/>
    </row>
    <row r="47134" spans="13:13" x14ac:dyDescent="0.25">
      <c r="M47134"/>
    </row>
    <row r="47135" spans="13:13" x14ac:dyDescent="0.25">
      <c r="M47135"/>
    </row>
    <row r="47136" spans="13:13" x14ac:dyDescent="0.25">
      <c r="M47136"/>
    </row>
    <row r="47137" spans="13:13" x14ac:dyDescent="0.25">
      <c r="M47137"/>
    </row>
    <row r="47138" spans="13:13" x14ac:dyDescent="0.25">
      <c r="M47138"/>
    </row>
    <row r="47139" spans="13:13" x14ac:dyDescent="0.25">
      <c r="M47139"/>
    </row>
    <row r="47140" spans="13:13" x14ac:dyDescent="0.25">
      <c r="M47140"/>
    </row>
    <row r="47141" spans="13:13" x14ac:dyDescent="0.25">
      <c r="M47141"/>
    </row>
    <row r="47142" spans="13:13" x14ac:dyDescent="0.25">
      <c r="M47142"/>
    </row>
    <row r="47143" spans="13:13" x14ac:dyDescent="0.25">
      <c r="M47143"/>
    </row>
    <row r="47144" spans="13:13" x14ac:dyDescent="0.25">
      <c r="M47144"/>
    </row>
    <row r="47145" spans="13:13" x14ac:dyDescent="0.25">
      <c r="M47145"/>
    </row>
    <row r="47146" spans="13:13" x14ac:dyDescent="0.25">
      <c r="M47146"/>
    </row>
    <row r="47147" spans="13:13" x14ac:dyDescent="0.25">
      <c r="M47147"/>
    </row>
    <row r="47148" spans="13:13" x14ac:dyDescent="0.25">
      <c r="M47148"/>
    </row>
    <row r="47149" spans="13:13" x14ac:dyDescent="0.25">
      <c r="M47149"/>
    </row>
    <row r="47150" spans="13:13" x14ac:dyDescent="0.25">
      <c r="M47150"/>
    </row>
    <row r="47151" spans="13:13" x14ac:dyDescent="0.25">
      <c r="M47151"/>
    </row>
    <row r="47152" spans="13:13" x14ac:dyDescent="0.25">
      <c r="M47152"/>
    </row>
    <row r="47153" spans="13:13" x14ac:dyDescent="0.25">
      <c r="M47153"/>
    </row>
    <row r="47154" spans="13:13" x14ac:dyDescent="0.25">
      <c r="M47154"/>
    </row>
    <row r="47155" spans="13:13" x14ac:dyDescent="0.25">
      <c r="M47155"/>
    </row>
    <row r="47156" spans="13:13" x14ac:dyDescent="0.25">
      <c r="M47156"/>
    </row>
    <row r="47157" spans="13:13" x14ac:dyDescent="0.25">
      <c r="M47157"/>
    </row>
    <row r="47158" spans="13:13" x14ac:dyDescent="0.25">
      <c r="M47158"/>
    </row>
    <row r="47159" spans="13:13" x14ac:dyDescent="0.25">
      <c r="M47159"/>
    </row>
    <row r="47160" spans="13:13" x14ac:dyDescent="0.25">
      <c r="M47160"/>
    </row>
    <row r="47161" spans="13:13" x14ac:dyDescent="0.25">
      <c r="M47161"/>
    </row>
    <row r="47162" spans="13:13" x14ac:dyDescent="0.25">
      <c r="M47162"/>
    </row>
    <row r="47163" spans="13:13" x14ac:dyDescent="0.25">
      <c r="M47163"/>
    </row>
    <row r="47164" spans="13:13" x14ac:dyDescent="0.25">
      <c r="M47164"/>
    </row>
    <row r="47165" spans="13:13" x14ac:dyDescent="0.25">
      <c r="M47165"/>
    </row>
    <row r="47166" spans="13:13" x14ac:dyDescent="0.25">
      <c r="M47166"/>
    </row>
    <row r="47167" spans="13:13" x14ac:dyDescent="0.25">
      <c r="M47167"/>
    </row>
    <row r="47168" spans="13:13" x14ac:dyDescent="0.25">
      <c r="M47168"/>
    </row>
    <row r="47169" spans="13:13" x14ac:dyDescent="0.25">
      <c r="M47169"/>
    </row>
    <row r="47170" spans="13:13" x14ac:dyDescent="0.25">
      <c r="M47170"/>
    </row>
    <row r="47171" spans="13:13" x14ac:dyDescent="0.25">
      <c r="M47171"/>
    </row>
    <row r="47172" spans="13:13" x14ac:dyDescent="0.25">
      <c r="M47172"/>
    </row>
    <row r="47173" spans="13:13" x14ac:dyDescent="0.25">
      <c r="M47173"/>
    </row>
    <row r="47174" spans="13:13" x14ac:dyDescent="0.25">
      <c r="M47174"/>
    </row>
    <row r="47175" spans="13:13" x14ac:dyDescent="0.25">
      <c r="M47175"/>
    </row>
    <row r="47176" spans="13:13" x14ac:dyDescent="0.25">
      <c r="M47176"/>
    </row>
    <row r="47177" spans="13:13" x14ac:dyDescent="0.25">
      <c r="M47177"/>
    </row>
    <row r="47178" spans="13:13" x14ac:dyDescent="0.25">
      <c r="M47178"/>
    </row>
    <row r="47179" spans="13:13" x14ac:dyDescent="0.25">
      <c r="M47179"/>
    </row>
    <row r="47180" spans="13:13" x14ac:dyDescent="0.25">
      <c r="M47180"/>
    </row>
    <row r="47181" spans="13:13" x14ac:dyDescent="0.25">
      <c r="M47181"/>
    </row>
    <row r="47182" spans="13:13" x14ac:dyDescent="0.25">
      <c r="M47182"/>
    </row>
    <row r="47183" spans="13:13" x14ac:dyDescent="0.25">
      <c r="M47183"/>
    </row>
    <row r="47184" spans="13:13" x14ac:dyDescent="0.25">
      <c r="M47184"/>
    </row>
    <row r="47185" spans="13:13" x14ac:dyDescent="0.25">
      <c r="M47185"/>
    </row>
    <row r="47186" spans="13:13" x14ac:dyDescent="0.25">
      <c r="M47186"/>
    </row>
    <row r="47187" spans="13:13" x14ac:dyDescent="0.25">
      <c r="M47187"/>
    </row>
    <row r="47188" spans="13:13" x14ac:dyDescent="0.25">
      <c r="M47188"/>
    </row>
    <row r="47189" spans="13:13" x14ac:dyDescent="0.25">
      <c r="M47189"/>
    </row>
    <row r="47190" spans="13:13" x14ac:dyDescent="0.25">
      <c r="M47190"/>
    </row>
    <row r="47191" spans="13:13" x14ac:dyDescent="0.25">
      <c r="M47191"/>
    </row>
    <row r="47192" spans="13:13" x14ac:dyDescent="0.25">
      <c r="M47192"/>
    </row>
    <row r="47193" spans="13:13" x14ac:dyDescent="0.25">
      <c r="M47193"/>
    </row>
    <row r="47194" spans="13:13" x14ac:dyDescent="0.25">
      <c r="M47194"/>
    </row>
    <row r="47195" spans="13:13" x14ac:dyDescent="0.25">
      <c r="M47195"/>
    </row>
    <row r="47196" spans="13:13" x14ac:dyDescent="0.25">
      <c r="M47196"/>
    </row>
    <row r="47197" spans="13:13" x14ac:dyDescent="0.25">
      <c r="M47197"/>
    </row>
    <row r="47198" spans="13:13" x14ac:dyDescent="0.25">
      <c r="M47198"/>
    </row>
    <row r="47199" spans="13:13" x14ac:dyDescent="0.25">
      <c r="M47199"/>
    </row>
    <row r="47200" spans="13:13" x14ac:dyDescent="0.25">
      <c r="M47200"/>
    </row>
    <row r="47201" spans="13:13" x14ac:dyDescent="0.25">
      <c r="M47201"/>
    </row>
    <row r="47202" spans="13:13" x14ac:dyDescent="0.25">
      <c r="M47202"/>
    </row>
    <row r="47203" spans="13:13" x14ac:dyDescent="0.25">
      <c r="M47203"/>
    </row>
    <row r="47204" spans="13:13" x14ac:dyDescent="0.25">
      <c r="M47204"/>
    </row>
    <row r="47205" spans="13:13" x14ac:dyDescent="0.25">
      <c r="M47205"/>
    </row>
    <row r="47206" spans="13:13" x14ac:dyDescent="0.25">
      <c r="M47206"/>
    </row>
    <row r="47207" spans="13:13" x14ac:dyDescent="0.25">
      <c r="M47207"/>
    </row>
    <row r="47208" spans="13:13" x14ac:dyDescent="0.25">
      <c r="M47208"/>
    </row>
    <row r="47209" spans="13:13" x14ac:dyDescent="0.25">
      <c r="M47209"/>
    </row>
    <row r="47210" spans="13:13" x14ac:dyDescent="0.25">
      <c r="M47210"/>
    </row>
    <row r="47211" spans="13:13" x14ac:dyDescent="0.25">
      <c r="M47211"/>
    </row>
    <row r="47212" spans="13:13" x14ac:dyDescent="0.25">
      <c r="M47212"/>
    </row>
    <row r="47213" spans="13:13" x14ac:dyDescent="0.25">
      <c r="M47213"/>
    </row>
    <row r="47214" spans="13:13" x14ac:dyDescent="0.25">
      <c r="M47214"/>
    </row>
    <row r="47215" spans="13:13" x14ac:dyDescent="0.25">
      <c r="M47215"/>
    </row>
    <row r="47216" spans="13:13" x14ac:dyDescent="0.25">
      <c r="M47216"/>
    </row>
    <row r="47217" spans="13:13" x14ac:dyDescent="0.25">
      <c r="M47217"/>
    </row>
    <row r="47218" spans="13:13" x14ac:dyDescent="0.25">
      <c r="M47218"/>
    </row>
    <row r="47219" spans="13:13" x14ac:dyDescent="0.25">
      <c r="M47219"/>
    </row>
    <row r="47220" spans="13:13" x14ac:dyDescent="0.25">
      <c r="M47220"/>
    </row>
    <row r="47221" spans="13:13" x14ac:dyDescent="0.25">
      <c r="M47221"/>
    </row>
    <row r="47222" spans="13:13" x14ac:dyDescent="0.25">
      <c r="M47222"/>
    </row>
    <row r="47223" spans="13:13" x14ac:dyDescent="0.25">
      <c r="M47223"/>
    </row>
    <row r="47224" spans="13:13" x14ac:dyDescent="0.25">
      <c r="M47224"/>
    </row>
    <row r="47225" spans="13:13" x14ac:dyDescent="0.25">
      <c r="M47225"/>
    </row>
    <row r="47226" spans="13:13" x14ac:dyDescent="0.25">
      <c r="M47226"/>
    </row>
    <row r="47227" spans="13:13" x14ac:dyDescent="0.25">
      <c r="M47227"/>
    </row>
    <row r="47228" spans="13:13" x14ac:dyDescent="0.25">
      <c r="M47228"/>
    </row>
    <row r="47229" spans="13:13" x14ac:dyDescent="0.25">
      <c r="M47229"/>
    </row>
    <row r="47230" spans="13:13" x14ac:dyDescent="0.25">
      <c r="M47230"/>
    </row>
    <row r="47231" spans="13:13" x14ac:dyDescent="0.25">
      <c r="M47231"/>
    </row>
    <row r="47232" spans="13:13" x14ac:dyDescent="0.25">
      <c r="M47232"/>
    </row>
    <row r="47233" spans="13:13" x14ac:dyDescent="0.25">
      <c r="M47233"/>
    </row>
    <row r="47234" spans="13:13" x14ac:dyDescent="0.25">
      <c r="M47234"/>
    </row>
    <row r="47235" spans="13:13" x14ac:dyDescent="0.25">
      <c r="M47235"/>
    </row>
    <row r="47236" spans="13:13" x14ac:dyDescent="0.25">
      <c r="M47236"/>
    </row>
    <row r="47237" spans="13:13" x14ac:dyDescent="0.25">
      <c r="M47237"/>
    </row>
    <row r="47238" spans="13:13" x14ac:dyDescent="0.25">
      <c r="M47238"/>
    </row>
    <row r="47239" spans="13:13" x14ac:dyDescent="0.25">
      <c r="M47239"/>
    </row>
    <row r="47240" spans="13:13" x14ac:dyDescent="0.25">
      <c r="M47240"/>
    </row>
    <row r="47241" spans="13:13" x14ac:dyDescent="0.25">
      <c r="M47241"/>
    </row>
    <row r="47242" spans="13:13" x14ac:dyDescent="0.25">
      <c r="M47242"/>
    </row>
    <row r="47243" spans="13:13" x14ac:dyDescent="0.25">
      <c r="M47243"/>
    </row>
    <row r="47244" spans="13:13" x14ac:dyDescent="0.25">
      <c r="M47244"/>
    </row>
    <row r="47245" spans="13:13" x14ac:dyDescent="0.25">
      <c r="M47245"/>
    </row>
    <row r="47246" spans="13:13" x14ac:dyDescent="0.25">
      <c r="M47246"/>
    </row>
    <row r="47247" spans="13:13" x14ac:dyDescent="0.25">
      <c r="M47247"/>
    </row>
    <row r="47248" spans="13:13" x14ac:dyDescent="0.25">
      <c r="M47248"/>
    </row>
    <row r="47249" spans="13:13" x14ac:dyDescent="0.25">
      <c r="M47249"/>
    </row>
    <row r="47250" spans="13:13" x14ac:dyDescent="0.25">
      <c r="M47250"/>
    </row>
    <row r="47251" spans="13:13" x14ac:dyDescent="0.25">
      <c r="M47251"/>
    </row>
    <row r="47252" spans="13:13" x14ac:dyDescent="0.25">
      <c r="M47252"/>
    </row>
    <row r="47253" spans="13:13" x14ac:dyDescent="0.25">
      <c r="M47253"/>
    </row>
    <row r="47254" spans="13:13" x14ac:dyDescent="0.25">
      <c r="M47254"/>
    </row>
    <row r="47255" spans="13:13" x14ac:dyDescent="0.25">
      <c r="M47255"/>
    </row>
    <row r="47256" spans="13:13" x14ac:dyDescent="0.25">
      <c r="M47256"/>
    </row>
    <row r="47257" spans="13:13" x14ac:dyDescent="0.25">
      <c r="M47257"/>
    </row>
    <row r="47258" spans="13:13" x14ac:dyDescent="0.25">
      <c r="M47258"/>
    </row>
    <row r="47259" spans="13:13" x14ac:dyDescent="0.25">
      <c r="M47259"/>
    </row>
    <row r="47260" spans="13:13" x14ac:dyDescent="0.25">
      <c r="M47260"/>
    </row>
    <row r="47261" spans="13:13" x14ac:dyDescent="0.25">
      <c r="M47261"/>
    </row>
    <row r="47262" spans="13:13" x14ac:dyDescent="0.25">
      <c r="M47262"/>
    </row>
    <row r="47263" spans="13:13" x14ac:dyDescent="0.25">
      <c r="M47263"/>
    </row>
    <row r="47264" spans="13:13" x14ac:dyDescent="0.25">
      <c r="M47264"/>
    </row>
    <row r="47265" spans="13:13" x14ac:dyDescent="0.25">
      <c r="M47265"/>
    </row>
    <row r="47266" spans="13:13" x14ac:dyDescent="0.25">
      <c r="M47266"/>
    </row>
    <row r="47267" spans="13:13" x14ac:dyDescent="0.25">
      <c r="M47267"/>
    </row>
    <row r="47268" spans="13:13" x14ac:dyDescent="0.25">
      <c r="M47268"/>
    </row>
    <row r="47269" spans="13:13" x14ac:dyDescent="0.25">
      <c r="M47269"/>
    </row>
    <row r="47270" spans="13:13" x14ac:dyDescent="0.25">
      <c r="M47270"/>
    </row>
    <row r="47271" spans="13:13" x14ac:dyDescent="0.25">
      <c r="M47271"/>
    </row>
    <row r="47272" spans="13:13" x14ac:dyDescent="0.25">
      <c r="M47272"/>
    </row>
    <row r="47273" spans="13:13" x14ac:dyDescent="0.25">
      <c r="M47273"/>
    </row>
    <row r="47274" spans="13:13" x14ac:dyDescent="0.25">
      <c r="M47274"/>
    </row>
    <row r="47275" spans="13:13" x14ac:dyDescent="0.25">
      <c r="M47275"/>
    </row>
    <row r="47276" spans="13:13" x14ac:dyDescent="0.25">
      <c r="M47276"/>
    </row>
    <row r="47277" spans="13:13" x14ac:dyDescent="0.25">
      <c r="M47277"/>
    </row>
    <row r="47278" spans="13:13" x14ac:dyDescent="0.25">
      <c r="M47278"/>
    </row>
    <row r="47279" spans="13:13" x14ac:dyDescent="0.25">
      <c r="M47279"/>
    </row>
    <row r="47280" spans="13:13" x14ac:dyDescent="0.25">
      <c r="M47280"/>
    </row>
    <row r="47281" spans="13:13" x14ac:dyDescent="0.25">
      <c r="M47281"/>
    </row>
    <row r="47282" spans="13:13" x14ac:dyDescent="0.25">
      <c r="M47282"/>
    </row>
    <row r="47283" spans="13:13" x14ac:dyDescent="0.25">
      <c r="M47283"/>
    </row>
    <row r="47284" spans="13:13" x14ac:dyDescent="0.25">
      <c r="M47284"/>
    </row>
    <row r="47285" spans="13:13" x14ac:dyDescent="0.25">
      <c r="M47285"/>
    </row>
    <row r="47286" spans="13:13" x14ac:dyDescent="0.25">
      <c r="M47286"/>
    </row>
    <row r="47287" spans="13:13" x14ac:dyDescent="0.25">
      <c r="M47287"/>
    </row>
    <row r="47288" spans="13:13" x14ac:dyDescent="0.25">
      <c r="M47288"/>
    </row>
    <row r="47289" spans="13:13" x14ac:dyDescent="0.25">
      <c r="M47289"/>
    </row>
    <row r="47290" spans="13:13" x14ac:dyDescent="0.25">
      <c r="M47290"/>
    </row>
    <row r="47291" spans="13:13" x14ac:dyDescent="0.25">
      <c r="M47291"/>
    </row>
    <row r="47292" spans="13:13" x14ac:dyDescent="0.25">
      <c r="M47292"/>
    </row>
    <row r="47293" spans="13:13" x14ac:dyDescent="0.25">
      <c r="M47293"/>
    </row>
    <row r="47294" spans="13:13" x14ac:dyDescent="0.25">
      <c r="M47294"/>
    </row>
    <row r="47295" spans="13:13" x14ac:dyDescent="0.25">
      <c r="M47295"/>
    </row>
    <row r="47296" spans="13:13" x14ac:dyDescent="0.25">
      <c r="M47296"/>
    </row>
    <row r="47297" spans="13:13" x14ac:dyDescent="0.25">
      <c r="M47297"/>
    </row>
    <row r="47298" spans="13:13" x14ac:dyDescent="0.25">
      <c r="M47298"/>
    </row>
    <row r="47299" spans="13:13" x14ac:dyDescent="0.25">
      <c r="M47299"/>
    </row>
    <row r="47300" spans="13:13" x14ac:dyDescent="0.25">
      <c r="M47300"/>
    </row>
    <row r="47301" spans="13:13" x14ac:dyDescent="0.25">
      <c r="M47301"/>
    </row>
    <row r="47302" spans="13:13" x14ac:dyDescent="0.25">
      <c r="M47302"/>
    </row>
    <row r="47303" spans="13:13" x14ac:dyDescent="0.25">
      <c r="M47303"/>
    </row>
    <row r="47304" spans="13:13" x14ac:dyDescent="0.25">
      <c r="M47304"/>
    </row>
    <row r="47305" spans="13:13" x14ac:dyDescent="0.25">
      <c r="M47305"/>
    </row>
    <row r="47306" spans="13:13" x14ac:dyDescent="0.25">
      <c r="M47306"/>
    </row>
    <row r="47307" spans="13:13" x14ac:dyDescent="0.25">
      <c r="M47307"/>
    </row>
    <row r="47308" spans="13:13" x14ac:dyDescent="0.25">
      <c r="M47308"/>
    </row>
    <row r="47309" spans="13:13" x14ac:dyDescent="0.25">
      <c r="M47309"/>
    </row>
    <row r="47310" spans="13:13" x14ac:dyDescent="0.25">
      <c r="M47310"/>
    </row>
    <row r="47311" spans="13:13" x14ac:dyDescent="0.25">
      <c r="M47311"/>
    </row>
    <row r="47312" spans="13:13" x14ac:dyDescent="0.25">
      <c r="M47312"/>
    </row>
    <row r="47313" spans="13:13" x14ac:dyDescent="0.25">
      <c r="M47313"/>
    </row>
    <row r="47314" spans="13:13" x14ac:dyDescent="0.25">
      <c r="M47314"/>
    </row>
    <row r="47315" spans="13:13" x14ac:dyDescent="0.25">
      <c r="M47315"/>
    </row>
    <row r="47316" spans="13:13" x14ac:dyDescent="0.25">
      <c r="M47316"/>
    </row>
    <row r="47317" spans="13:13" x14ac:dyDescent="0.25">
      <c r="M47317"/>
    </row>
    <row r="47318" spans="13:13" x14ac:dyDescent="0.25">
      <c r="M47318"/>
    </row>
    <row r="47319" spans="13:13" x14ac:dyDescent="0.25">
      <c r="M47319"/>
    </row>
    <row r="47320" spans="13:13" x14ac:dyDescent="0.25">
      <c r="M47320"/>
    </row>
    <row r="47321" spans="13:13" x14ac:dyDescent="0.25">
      <c r="M47321"/>
    </row>
    <row r="47322" spans="13:13" x14ac:dyDescent="0.25">
      <c r="M47322"/>
    </row>
    <row r="47323" spans="13:13" x14ac:dyDescent="0.25">
      <c r="M47323"/>
    </row>
    <row r="47324" spans="13:13" x14ac:dyDescent="0.25">
      <c r="M47324"/>
    </row>
    <row r="47325" spans="13:13" x14ac:dyDescent="0.25">
      <c r="M47325"/>
    </row>
    <row r="47326" spans="13:13" x14ac:dyDescent="0.25">
      <c r="M47326"/>
    </row>
    <row r="47327" spans="13:13" x14ac:dyDescent="0.25">
      <c r="M47327"/>
    </row>
    <row r="47328" spans="13:13" x14ac:dyDescent="0.25">
      <c r="M47328"/>
    </row>
    <row r="47329" spans="13:13" x14ac:dyDescent="0.25">
      <c r="M47329"/>
    </row>
    <row r="47330" spans="13:13" x14ac:dyDescent="0.25">
      <c r="M47330"/>
    </row>
    <row r="47331" spans="13:13" x14ac:dyDescent="0.25">
      <c r="M47331"/>
    </row>
    <row r="47332" spans="13:13" x14ac:dyDescent="0.25">
      <c r="M47332"/>
    </row>
    <row r="47333" spans="13:13" x14ac:dyDescent="0.25">
      <c r="M47333"/>
    </row>
    <row r="47334" spans="13:13" x14ac:dyDescent="0.25">
      <c r="M47334"/>
    </row>
    <row r="47335" spans="13:13" x14ac:dyDescent="0.25">
      <c r="M47335"/>
    </row>
    <row r="47336" spans="13:13" x14ac:dyDescent="0.25">
      <c r="M47336"/>
    </row>
    <row r="47337" spans="13:13" x14ac:dyDescent="0.25">
      <c r="M47337"/>
    </row>
    <row r="47338" spans="13:13" x14ac:dyDescent="0.25">
      <c r="M47338"/>
    </row>
    <row r="47339" spans="13:13" x14ac:dyDescent="0.25">
      <c r="M47339"/>
    </row>
    <row r="47340" spans="13:13" x14ac:dyDescent="0.25">
      <c r="M47340"/>
    </row>
    <row r="47341" spans="13:13" x14ac:dyDescent="0.25">
      <c r="M47341"/>
    </row>
    <row r="47342" spans="13:13" x14ac:dyDescent="0.25">
      <c r="M47342"/>
    </row>
    <row r="47343" spans="13:13" x14ac:dyDescent="0.25">
      <c r="M47343"/>
    </row>
    <row r="47344" spans="13:13" x14ac:dyDescent="0.25">
      <c r="M47344"/>
    </row>
    <row r="47345" spans="13:13" x14ac:dyDescent="0.25">
      <c r="M47345"/>
    </row>
    <row r="47346" spans="13:13" x14ac:dyDescent="0.25">
      <c r="M47346"/>
    </row>
    <row r="47347" spans="13:13" x14ac:dyDescent="0.25">
      <c r="M47347"/>
    </row>
    <row r="47348" spans="13:13" x14ac:dyDescent="0.25">
      <c r="M47348"/>
    </row>
    <row r="47349" spans="13:13" x14ac:dyDescent="0.25">
      <c r="M47349"/>
    </row>
    <row r="47350" spans="13:13" x14ac:dyDescent="0.25">
      <c r="M47350"/>
    </row>
    <row r="47351" spans="13:13" x14ac:dyDescent="0.25">
      <c r="M47351"/>
    </row>
    <row r="47352" spans="13:13" x14ac:dyDescent="0.25">
      <c r="M47352"/>
    </row>
    <row r="47353" spans="13:13" x14ac:dyDescent="0.25">
      <c r="M47353"/>
    </row>
    <row r="47354" spans="13:13" x14ac:dyDescent="0.25">
      <c r="M47354"/>
    </row>
    <row r="47355" spans="13:13" x14ac:dyDescent="0.25">
      <c r="M47355"/>
    </row>
    <row r="47356" spans="13:13" x14ac:dyDescent="0.25">
      <c r="M47356"/>
    </row>
    <row r="47357" spans="13:13" x14ac:dyDescent="0.25">
      <c r="M47357"/>
    </row>
    <row r="47358" spans="13:13" x14ac:dyDescent="0.25">
      <c r="M47358"/>
    </row>
    <row r="47359" spans="13:13" x14ac:dyDescent="0.25">
      <c r="M47359"/>
    </row>
    <row r="47360" spans="13:13" x14ac:dyDescent="0.25">
      <c r="M47360"/>
    </row>
    <row r="47361" spans="13:13" x14ac:dyDescent="0.25">
      <c r="M47361"/>
    </row>
    <row r="47362" spans="13:13" x14ac:dyDescent="0.25">
      <c r="M47362"/>
    </row>
    <row r="47363" spans="13:13" x14ac:dyDescent="0.25">
      <c r="M47363"/>
    </row>
    <row r="47364" spans="13:13" x14ac:dyDescent="0.25">
      <c r="M47364"/>
    </row>
    <row r="47365" spans="13:13" x14ac:dyDescent="0.25">
      <c r="M47365"/>
    </row>
    <row r="47366" spans="13:13" x14ac:dyDescent="0.25">
      <c r="M47366"/>
    </row>
    <row r="47367" spans="13:13" x14ac:dyDescent="0.25">
      <c r="M47367"/>
    </row>
    <row r="47368" spans="13:13" x14ac:dyDescent="0.25">
      <c r="M47368"/>
    </row>
    <row r="47369" spans="13:13" x14ac:dyDescent="0.25">
      <c r="M47369"/>
    </row>
    <row r="47370" spans="13:13" x14ac:dyDescent="0.25">
      <c r="M47370"/>
    </row>
    <row r="47371" spans="13:13" x14ac:dyDescent="0.25">
      <c r="M47371"/>
    </row>
    <row r="47372" spans="13:13" x14ac:dyDescent="0.25">
      <c r="M47372"/>
    </row>
    <row r="47373" spans="13:13" x14ac:dyDescent="0.25">
      <c r="M47373"/>
    </row>
    <row r="47374" spans="13:13" x14ac:dyDescent="0.25">
      <c r="M47374"/>
    </row>
    <row r="47375" spans="13:13" x14ac:dyDescent="0.25">
      <c r="M47375"/>
    </row>
    <row r="47376" spans="13:13" x14ac:dyDescent="0.25">
      <c r="M47376"/>
    </row>
    <row r="47377" spans="13:13" x14ac:dyDescent="0.25">
      <c r="M47377"/>
    </row>
    <row r="47378" spans="13:13" x14ac:dyDescent="0.25">
      <c r="M47378"/>
    </row>
    <row r="47379" spans="13:13" x14ac:dyDescent="0.25">
      <c r="M47379"/>
    </row>
    <row r="47380" spans="13:13" x14ac:dyDescent="0.25">
      <c r="M47380"/>
    </row>
    <row r="47381" spans="13:13" x14ac:dyDescent="0.25">
      <c r="M47381"/>
    </row>
    <row r="47382" spans="13:13" x14ac:dyDescent="0.25">
      <c r="M47382"/>
    </row>
    <row r="47383" spans="13:13" x14ac:dyDescent="0.25">
      <c r="M47383"/>
    </row>
    <row r="47384" spans="13:13" x14ac:dyDescent="0.25">
      <c r="M47384"/>
    </row>
    <row r="47385" spans="13:13" x14ac:dyDescent="0.25">
      <c r="M47385"/>
    </row>
    <row r="47386" spans="13:13" x14ac:dyDescent="0.25">
      <c r="M47386"/>
    </row>
    <row r="47387" spans="13:13" x14ac:dyDescent="0.25">
      <c r="M47387"/>
    </row>
    <row r="47388" spans="13:13" x14ac:dyDescent="0.25">
      <c r="M47388"/>
    </row>
    <row r="47389" spans="13:13" x14ac:dyDescent="0.25">
      <c r="M47389"/>
    </row>
    <row r="47390" spans="13:13" x14ac:dyDescent="0.25">
      <c r="M47390"/>
    </row>
    <row r="47391" spans="13:13" x14ac:dyDescent="0.25">
      <c r="M47391"/>
    </row>
    <row r="47392" spans="13:13" x14ac:dyDescent="0.25">
      <c r="M47392"/>
    </row>
    <row r="47393" spans="13:13" x14ac:dyDescent="0.25">
      <c r="M47393"/>
    </row>
    <row r="47394" spans="13:13" x14ac:dyDescent="0.25">
      <c r="M47394"/>
    </row>
    <row r="47395" spans="13:13" x14ac:dyDescent="0.25">
      <c r="M47395"/>
    </row>
    <row r="47396" spans="13:13" x14ac:dyDescent="0.25">
      <c r="M47396"/>
    </row>
    <row r="47397" spans="13:13" x14ac:dyDescent="0.25">
      <c r="M47397"/>
    </row>
    <row r="47398" spans="13:13" x14ac:dyDescent="0.25">
      <c r="M47398"/>
    </row>
    <row r="47399" spans="13:13" x14ac:dyDescent="0.25">
      <c r="M47399"/>
    </row>
    <row r="47400" spans="13:13" x14ac:dyDescent="0.25">
      <c r="M47400"/>
    </row>
    <row r="47401" spans="13:13" x14ac:dyDescent="0.25">
      <c r="M47401"/>
    </row>
    <row r="47402" spans="13:13" x14ac:dyDescent="0.25">
      <c r="M47402"/>
    </row>
    <row r="47403" spans="13:13" x14ac:dyDescent="0.25">
      <c r="M47403"/>
    </row>
    <row r="47404" spans="13:13" x14ac:dyDescent="0.25">
      <c r="M47404"/>
    </row>
    <row r="47405" spans="13:13" x14ac:dyDescent="0.25">
      <c r="M47405"/>
    </row>
    <row r="47406" spans="13:13" x14ac:dyDescent="0.25">
      <c r="M47406"/>
    </row>
    <row r="47407" spans="13:13" x14ac:dyDescent="0.25">
      <c r="M47407"/>
    </row>
    <row r="47408" spans="13:13" x14ac:dyDescent="0.25">
      <c r="M47408"/>
    </row>
    <row r="47409" spans="13:13" x14ac:dyDescent="0.25">
      <c r="M47409"/>
    </row>
    <row r="47410" spans="13:13" x14ac:dyDescent="0.25">
      <c r="M47410"/>
    </row>
    <row r="47411" spans="13:13" x14ac:dyDescent="0.25">
      <c r="M47411"/>
    </row>
    <row r="47412" spans="13:13" x14ac:dyDescent="0.25">
      <c r="M47412"/>
    </row>
    <row r="47413" spans="13:13" x14ac:dyDescent="0.25">
      <c r="M47413"/>
    </row>
    <row r="47414" spans="13:13" x14ac:dyDescent="0.25">
      <c r="M47414"/>
    </row>
    <row r="47415" spans="13:13" x14ac:dyDescent="0.25">
      <c r="M47415"/>
    </row>
    <row r="47416" spans="13:13" x14ac:dyDescent="0.25">
      <c r="M47416"/>
    </row>
    <row r="47417" spans="13:13" x14ac:dyDescent="0.25">
      <c r="M47417"/>
    </row>
    <row r="47418" spans="13:13" x14ac:dyDescent="0.25">
      <c r="M47418"/>
    </row>
    <row r="47419" spans="13:13" x14ac:dyDescent="0.25">
      <c r="M47419"/>
    </row>
    <row r="47420" spans="13:13" x14ac:dyDescent="0.25">
      <c r="M47420"/>
    </row>
    <row r="47421" spans="13:13" x14ac:dyDescent="0.25">
      <c r="M47421"/>
    </row>
    <row r="47422" spans="13:13" x14ac:dyDescent="0.25">
      <c r="M47422"/>
    </row>
    <row r="47423" spans="13:13" x14ac:dyDescent="0.25">
      <c r="M47423"/>
    </row>
    <row r="47424" spans="13:13" x14ac:dyDescent="0.25">
      <c r="M47424"/>
    </row>
    <row r="47425" spans="13:13" x14ac:dyDescent="0.25">
      <c r="M47425"/>
    </row>
    <row r="47426" spans="13:13" x14ac:dyDescent="0.25">
      <c r="M47426"/>
    </row>
    <row r="47427" spans="13:13" x14ac:dyDescent="0.25">
      <c r="M47427"/>
    </row>
    <row r="47428" spans="13:13" x14ac:dyDescent="0.25">
      <c r="M47428"/>
    </row>
    <row r="47429" spans="13:13" x14ac:dyDescent="0.25">
      <c r="M47429"/>
    </row>
    <row r="47430" spans="13:13" x14ac:dyDescent="0.25">
      <c r="M47430"/>
    </row>
    <row r="47431" spans="13:13" x14ac:dyDescent="0.25">
      <c r="M47431"/>
    </row>
    <row r="47432" spans="13:13" x14ac:dyDescent="0.25">
      <c r="M47432"/>
    </row>
    <row r="47433" spans="13:13" x14ac:dyDescent="0.25">
      <c r="M47433"/>
    </row>
    <row r="47434" spans="13:13" x14ac:dyDescent="0.25">
      <c r="M47434"/>
    </row>
    <row r="47435" spans="13:13" x14ac:dyDescent="0.25">
      <c r="M47435"/>
    </row>
    <row r="47436" spans="13:13" x14ac:dyDescent="0.25">
      <c r="M47436"/>
    </row>
    <row r="47437" spans="13:13" x14ac:dyDescent="0.25">
      <c r="M47437"/>
    </row>
    <row r="47438" spans="13:13" x14ac:dyDescent="0.25">
      <c r="M47438"/>
    </row>
    <row r="47439" spans="13:13" x14ac:dyDescent="0.25">
      <c r="M47439"/>
    </row>
    <row r="47440" spans="13:13" x14ac:dyDescent="0.25">
      <c r="M47440"/>
    </row>
    <row r="47441" spans="13:13" x14ac:dyDescent="0.25">
      <c r="M47441"/>
    </row>
    <row r="47442" spans="13:13" x14ac:dyDescent="0.25">
      <c r="M47442"/>
    </row>
    <row r="47443" spans="13:13" x14ac:dyDescent="0.25">
      <c r="M47443"/>
    </row>
    <row r="47444" spans="13:13" x14ac:dyDescent="0.25">
      <c r="M47444"/>
    </row>
    <row r="47445" spans="13:13" x14ac:dyDescent="0.25">
      <c r="M47445"/>
    </row>
    <row r="47446" spans="13:13" x14ac:dyDescent="0.25">
      <c r="M47446"/>
    </row>
    <row r="47447" spans="13:13" x14ac:dyDescent="0.25">
      <c r="M47447"/>
    </row>
    <row r="47448" spans="13:13" x14ac:dyDescent="0.25">
      <c r="M47448"/>
    </row>
    <row r="47449" spans="13:13" x14ac:dyDescent="0.25">
      <c r="M47449"/>
    </row>
    <row r="47450" spans="13:13" x14ac:dyDescent="0.25">
      <c r="M47450"/>
    </row>
    <row r="47451" spans="13:13" x14ac:dyDescent="0.25">
      <c r="M47451"/>
    </row>
    <row r="47452" spans="13:13" x14ac:dyDescent="0.25">
      <c r="M47452"/>
    </row>
    <row r="47453" spans="13:13" x14ac:dyDescent="0.25">
      <c r="M47453"/>
    </row>
    <row r="47454" spans="13:13" x14ac:dyDescent="0.25">
      <c r="M47454"/>
    </row>
    <row r="47455" spans="13:13" x14ac:dyDescent="0.25">
      <c r="M47455"/>
    </row>
    <row r="47456" spans="13:13" x14ac:dyDescent="0.25">
      <c r="M47456"/>
    </row>
    <row r="47457" spans="13:13" x14ac:dyDescent="0.25">
      <c r="M47457"/>
    </row>
    <row r="47458" spans="13:13" x14ac:dyDescent="0.25">
      <c r="M47458"/>
    </row>
    <row r="47459" spans="13:13" x14ac:dyDescent="0.25">
      <c r="M47459"/>
    </row>
    <row r="47460" spans="13:13" x14ac:dyDescent="0.25">
      <c r="M47460"/>
    </row>
    <row r="47461" spans="13:13" x14ac:dyDescent="0.25">
      <c r="M47461"/>
    </row>
    <row r="47462" spans="13:13" x14ac:dyDescent="0.25">
      <c r="M47462"/>
    </row>
    <row r="47463" spans="13:13" x14ac:dyDescent="0.25">
      <c r="M47463"/>
    </row>
    <row r="47464" spans="13:13" x14ac:dyDescent="0.25">
      <c r="M47464"/>
    </row>
    <row r="47465" spans="13:13" x14ac:dyDescent="0.25">
      <c r="M47465"/>
    </row>
    <row r="47466" spans="13:13" x14ac:dyDescent="0.25">
      <c r="M47466"/>
    </row>
    <row r="47467" spans="13:13" x14ac:dyDescent="0.25">
      <c r="M47467"/>
    </row>
    <row r="47468" spans="13:13" x14ac:dyDescent="0.25">
      <c r="M47468"/>
    </row>
    <row r="47469" spans="13:13" x14ac:dyDescent="0.25">
      <c r="M47469"/>
    </row>
    <row r="47470" spans="13:13" x14ac:dyDescent="0.25">
      <c r="M47470"/>
    </row>
    <row r="47471" spans="13:13" x14ac:dyDescent="0.25">
      <c r="M47471"/>
    </row>
    <row r="47472" spans="13:13" x14ac:dyDescent="0.25">
      <c r="M47472"/>
    </row>
    <row r="47473" spans="13:13" x14ac:dyDescent="0.25">
      <c r="M47473"/>
    </row>
    <row r="47474" spans="13:13" x14ac:dyDescent="0.25">
      <c r="M47474"/>
    </row>
    <row r="47475" spans="13:13" x14ac:dyDescent="0.25">
      <c r="M47475"/>
    </row>
    <row r="47476" spans="13:13" x14ac:dyDescent="0.25">
      <c r="M47476"/>
    </row>
    <row r="47477" spans="13:13" x14ac:dyDescent="0.25">
      <c r="M47477"/>
    </row>
    <row r="47478" spans="13:13" x14ac:dyDescent="0.25">
      <c r="M47478"/>
    </row>
    <row r="47479" spans="13:13" x14ac:dyDescent="0.25">
      <c r="M47479"/>
    </row>
    <row r="47480" spans="13:13" x14ac:dyDescent="0.25">
      <c r="M47480"/>
    </row>
    <row r="47481" spans="13:13" x14ac:dyDescent="0.25">
      <c r="M47481"/>
    </row>
    <row r="47482" spans="13:13" x14ac:dyDescent="0.25">
      <c r="M47482"/>
    </row>
    <row r="47483" spans="13:13" x14ac:dyDescent="0.25">
      <c r="M47483"/>
    </row>
    <row r="47484" spans="13:13" x14ac:dyDescent="0.25">
      <c r="M47484"/>
    </row>
    <row r="47485" spans="13:13" x14ac:dyDescent="0.25">
      <c r="M47485"/>
    </row>
    <row r="47486" spans="13:13" x14ac:dyDescent="0.25">
      <c r="M47486"/>
    </row>
    <row r="47487" spans="13:13" x14ac:dyDescent="0.25">
      <c r="M47487"/>
    </row>
    <row r="47488" spans="13:13" x14ac:dyDescent="0.25">
      <c r="M47488"/>
    </row>
    <row r="47489" spans="13:13" x14ac:dyDescent="0.25">
      <c r="M47489"/>
    </row>
    <row r="47490" spans="13:13" x14ac:dyDescent="0.25">
      <c r="M47490"/>
    </row>
    <row r="47491" spans="13:13" x14ac:dyDescent="0.25">
      <c r="M47491"/>
    </row>
    <row r="47492" spans="13:13" x14ac:dyDescent="0.25">
      <c r="M47492"/>
    </row>
    <row r="47493" spans="13:13" x14ac:dyDescent="0.25">
      <c r="M47493"/>
    </row>
    <row r="47494" spans="13:13" x14ac:dyDescent="0.25">
      <c r="M47494"/>
    </row>
    <row r="47495" spans="13:13" x14ac:dyDescent="0.25">
      <c r="M47495"/>
    </row>
    <row r="47496" spans="13:13" x14ac:dyDescent="0.25">
      <c r="M47496"/>
    </row>
    <row r="47497" spans="13:13" x14ac:dyDescent="0.25">
      <c r="M47497"/>
    </row>
    <row r="47498" spans="13:13" x14ac:dyDescent="0.25">
      <c r="M47498"/>
    </row>
    <row r="47499" spans="13:13" x14ac:dyDescent="0.25">
      <c r="M47499"/>
    </row>
    <row r="47500" spans="13:13" x14ac:dyDescent="0.25">
      <c r="M47500"/>
    </row>
    <row r="47501" spans="13:13" x14ac:dyDescent="0.25">
      <c r="M47501"/>
    </row>
    <row r="47502" spans="13:13" x14ac:dyDescent="0.25">
      <c r="M47502"/>
    </row>
    <row r="47503" spans="13:13" x14ac:dyDescent="0.25">
      <c r="M47503"/>
    </row>
    <row r="47504" spans="13:13" x14ac:dyDescent="0.25">
      <c r="M47504"/>
    </row>
    <row r="47505" spans="13:13" x14ac:dyDescent="0.25">
      <c r="M47505"/>
    </row>
    <row r="47506" spans="13:13" x14ac:dyDescent="0.25">
      <c r="M47506"/>
    </row>
    <row r="47507" spans="13:13" x14ac:dyDescent="0.25">
      <c r="M47507"/>
    </row>
    <row r="47508" spans="13:13" x14ac:dyDescent="0.25">
      <c r="M47508"/>
    </row>
    <row r="47509" spans="13:13" x14ac:dyDescent="0.25">
      <c r="M47509"/>
    </row>
    <row r="47510" spans="13:13" x14ac:dyDescent="0.25">
      <c r="M47510"/>
    </row>
    <row r="47511" spans="13:13" x14ac:dyDescent="0.25">
      <c r="M47511"/>
    </row>
    <row r="47512" spans="13:13" x14ac:dyDescent="0.25">
      <c r="M47512"/>
    </row>
    <row r="47513" spans="13:13" x14ac:dyDescent="0.25">
      <c r="M47513"/>
    </row>
    <row r="47514" spans="13:13" x14ac:dyDescent="0.25">
      <c r="M47514"/>
    </row>
    <row r="47515" spans="13:13" x14ac:dyDescent="0.25">
      <c r="M47515"/>
    </row>
    <row r="47516" spans="13:13" x14ac:dyDescent="0.25">
      <c r="M47516"/>
    </row>
    <row r="47517" spans="13:13" x14ac:dyDescent="0.25">
      <c r="M47517"/>
    </row>
    <row r="47518" spans="13:13" x14ac:dyDescent="0.25">
      <c r="M47518"/>
    </row>
    <row r="47519" spans="13:13" x14ac:dyDescent="0.25">
      <c r="M47519"/>
    </row>
    <row r="47520" spans="13:13" x14ac:dyDescent="0.25">
      <c r="M47520"/>
    </row>
    <row r="47521" spans="13:13" x14ac:dyDescent="0.25">
      <c r="M47521"/>
    </row>
    <row r="47522" spans="13:13" x14ac:dyDescent="0.25">
      <c r="M47522"/>
    </row>
    <row r="47523" spans="13:13" x14ac:dyDescent="0.25">
      <c r="M47523"/>
    </row>
    <row r="47524" spans="13:13" x14ac:dyDescent="0.25">
      <c r="M47524"/>
    </row>
    <row r="47525" spans="13:13" x14ac:dyDescent="0.25">
      <c r="M47525"/>
    </row>
    <row r="47526" spans="13:13" x14ac:dyDescent="0.25">
      <c r="M47526"/>
    </row>
    <row r="47527" spans="13:13" x14ac:dyDescent="0.25">
      <c r="M47527"/>
    </row>
    <row r="47528" spans="13:13" x14ac:dyDescent="0.25">
      <c r="M47528"/>
    </row>
    <row r="47529" spans="13:13" x14ac:dyDescent="0.25">
      <c r="M47529"/>
    </row>
    <row r="47530" spans="13:13" x14ac:dyDescent="0.25">
      <c r="M47530"/>
    </row>
    <row r="47531" spans="13:13" x14ac:dyDescent="0.25">
      <c r="M47531"/>
    </row>
    <row r="47532" spans="13:13" x14ac:dyDescent="0.25">
      <c r="M47532"/>
    </row>
    <row r="47533" spans="13:13" x14ac:dyDescent="0.25">
      <c r="M47533"/>
    </row>
    <row r="47534" spans="13:13" x14ac:dyDescent="0.25">
      <c r="M47534"/>
    </row>
    <row r="47535" spans="13:13" x14ac:dyDescent="0.25">
      <c r="M47535"/>
    </row>
    <row r="47536" spans="13:13" x14ac:dyDescent="0.25">
      <c r="M47536"/>
    </row>
    <row r="47537" spans="13:13" x14ac:dyDescent="0.25">
      <c r="M47537"/>
    </row>
    <row r="47538" spans="13:13" x14ac:dyDescent="0.25">
      <c r="M47538"/>
    </row>
    <row r="47539" spans="13:13" x14ac:dyDescent="0.25">
      <c r="M47539"/>
    </row>
    <row r="47540" spans="13:13" x14ac:dyDescent="0.25">
      <c r="M47540"/>
    </row>
    <row r="47541" spans="13:13" x14ac:dyDescent="0.25">
      <c r="M47541"/>
    </row>
    <row r="47542" spans="13:13" x14ac:dyDescent="0.25">
      <c r="M47542"/>
    </row>
    <row r="47543" spans="13:13" x14ac:dyDescent="0.25">
      <c r="M47543"/>
    </row>
    <row r="47544" spans="13:13" x14ac:dyDescent="0.25">
      <c r="M47544"/>
    </row>
    <row r="47545" spans="13:13" x14ac:dyDescent="0.25">
      <c r="M47545"/>
    </row>
    <row r="47546" spans="13:13" x14ac:dyDescent="0.25">
      <c r="M47546"/>
    </row>
    <row r="47547" spans="13:13" x14ac:dyDescent="0.25">
      <c r="M47547"/>
    </row>
    <row r="47548" spans="13:13" x14ac:dyDescent="0.25">
      <c r="M47548"/>
    </row>
    <row r="47549" spans="13:13" x14ac:dyDescent="0.25">
      <c r="M47549"/>
    </row>
    <row r="47550" spans="13:13" x14ac:dyDescent="0.25">
      <c r="M47550"/>
    </row>
    <row r="47551" spans="13:13" x14ac:dyDescent="0.25">
      <c r="M47551"/>
    </row>
    <row r="47552" spans="13:13" x14ac:dyDescent="0.25">
      <c r="M47552"/>
    </row>
    <row r="47553" spans="13:13" x14ac:dyDescent="0.25">
      <c r="M47553"/>
    </row>
    <row r="47554" spans="13:13" x14ac:dyDescent="0.25">
      <c r="M47554"/>
    </row>
    <row r="47555" spans="13:13" x14ac:dyDescent="0.25">
      <c r="M47555"/>
    </row>
    <row r="47556" spans="13:13" x14ac:dyDescent="0.25">
      <c r="M47556"/>
    </row>
    <row r="47557" spans="13:13" x14ac:dyDescent="0.25">
      <c r="M47557"/>
    </row>
    <row r="47558" spans="13:13" x14ac:dyDescent="0.25">
      <c r="M47558"/>
    </row>
    <row r="47559" spans="13:13" x14ac:dyDescent="0.25">
      <c r="M47559"/>
    </row>
    <row r="47560" spans="13:13" x14ac:dyDescent="0.25">
      <c r="M47560"/>
    </row>
    <row r="47561" spans="13:13" x14ac:dyDescent="0.25">
      <c r="M47561"/>
    </row>
    <row r="47562" spans="13:13" x14ac:dyDescent="0.25">
      <c r="M47562"/>
    </row>
    <row r="47563" spans="13:13" x14ac:dyDescent="0.25">
      <c r="M47563"/>
    </row>
    <row r="47564" spans="13:13" x14ac:dyDescent="0.25">
      <c r="M47564"/>
    </row>
    <row r="47565" spans="13:13" x14ac:dyDescent="0.25">
      <c r="M47565"/>
    </row>
    <row r="47566" spans="13:13" x14ac:dyDescent="0.25">
      <c r="M47566"/>
    </row>
    <row r="47567" spans="13:13" x14ac:dyDescent="0.25">
      <c r="M47567"/>
    </row>
    <row r="47568" spans="13:13" x14ac:dyDescent="0.25">
      <c r="M47568"/>
    </row>
    <row r="47569" spans="13:13" x14ac:dyDescent="0.25">
      <c r="M47569"/>
    </row>
    <row r="47570" spans="13:13" x14ac:dyDescent="0.25">
      <c r="M47570"/>
    </row>
    <row r="47571" spans="13:13" x14ac:dyDescent="0.25">
      <c r="M47571"/>
    </row>
    <row r="47572" spans="13:13" x14ac:dyDescent="0.25">
      <c r="M47572"/>
    </row>
    <row r="47573" spans="13:13" x14ac:dyDescent="0.25">
      <c r="M47573"/>
    </row>
    <row r="47574" spans="13:13" x14ac:dyDescent="0.25">
      <c r="M47574"/>
    </row>
    <row r="47575" spans="13:13" x14ac:dyDescent="0.25">
      <c r="M47575"/>
    </row>
    <row r="47576" spans="13:13" x14ac:dyDescent="0.25">
      <c r="M47576"/>
    </row>
    <row r="47577" spans="13:13" x14ac:dyDescent="0.25">
      <c r="M47577"/>
    </row>
    <row r="47578" spans="13:13" x14ac:dyDescent="0.25">
      <c r="M47578"/>
    </row>
    <row r="47579" spans="13:13" x14ac:dyDescent="0.25">
      <c r="M47579"/>
    </row>
    <row r="47580" spans="13:13" x14ac:dyDescent="0.25">
      <c r="M47580"/>
    </row>
    <row r="47581" spans="13:13" x14ac:dyDescent="0.25">
      <c r="M47581"/>
    </row>
    <row r="47582" spans="13:13" x14ac:dyDescent="0.25">
      <c r="M47582"/>
    </row>
    <row r="47583" spans="13:13" x14ac:dyDescent="0.25">
      <c r="M47583"/>
    </row>
    <row r="47584" spans="13:13" x14ac:dyDescent="0.25">
      <c r="M47584"/>
    </row>
    <row r="47585" spans="13:13" x14ac:dyDescent="0.25">
      <c r="M47585"/>
    </row>
    <row r="47586" spans="13:13" x14ac:dyDescent="0.25">
      <c r="M47586"/>
    </row>
    <row r="47587" spans="13:13" x14ac:dyDescent="0.25">
      <c r="M47587"/>
    </row>
    <row r="47588" spans="13:13" x14ac:dyDescent="0.25">
      <c r="M47588"/>
    </row>
    <row r="47589" spans="13:13" x14ac:dyDescent="0.25">
      <c r="M47589"/>
    </row>
    <row r="47590" spans="13:13" x14ac:dyDescent="0.25">
      <c r="M47590"/>
    </row>
    <row r="47591" spans="13:13" x14ac:dyDescent="0.25">
      <c r="M47591"/>
    </row>
    <row r="47592" spans="13:13" x14ac:dyDescent="0.25">
      <c r="M47592"/>
    </row>
    <row r="47593" spans="13:13" x14ac:dyDescent="0.25">
      <c r="M47593"/>
    </row>
    <row r="47594" spans="13:13" x14ac:dyDescent="0.25">
      <c r="M47594"/>
    </row>
    <row r="47595" spans="13:13" x14ac:dyDescent="0.25">
      <c r="M47595"/>
    </row>
    <row r="47596" spans="13:13" x14ac:dyDescent="0.25">
      <c r="M47596"/>
    </row>
    <row r="47597" spans="13:13" x14ac:dyDescent="0.25">
      <c r="M47597"/>
    </row>
    <row r="47598" spans="13:13" x14ac:dyDescent="0.25">
      <c r="M47598"/>
    </row>
    <row r="47599" spans="13:13" x14ac:dyDescent="0.25">
      <c r="M47599"/>
    </row>
    <row r="47600" spans="13:13" x14ac:dyDescent="0.25">
      <c r="M47600"/>
    </row>
    <row r="47601" spans="13:13" x14ac:dyDescent="0.25">
      <c r="M47601"/>
    </row>
    <row r="47602" spans="13:13" x14ac:dyDescent="0.25">
      <c r="M47602"/>
    </row>
    <row r="47603" spans="13:13" x14ac:dyDescent="0.25">
      <c r="M47603"/>
    </row>
    <row r="47604" spans="13:13" x14ac:dyDescent="0.25">
      <c r="M47604"/>
    </row>
    <row r="47605" spans="13:13" x14ac:dyDescent="0.25">
      <c r="M47605"/>
    </row>
    <row r="47606" spans="13:13" x14ac:dyDescent="0.25">
      <c r="M47606"/>
    </row>
    <row r="47607" spans="13:13" x14ac:dyDescent="0.25">
      <c r="M47607"/>
    </row>
    <row r="47608" spans="13:13" x14ac:dyDescent="0.25">
      <c r="M47608"/>
    </row>
    <row r="47609" spans="13:13" x14ac:dyDescent="0.25">
      <c r="M47609"/>
    </row>
    <row r="47610" spans="13:13" x14ac:dyDescent="0.25">
      <c r="M47610"/>
    </row>
    <row r="47611" spans="13:13" x14ac:dyDescent="0.25">
      <c r="M47611"/>
    </row>
    <row r="47612" spans="13:13" x14ac:dyDescent="0.25">
      <c r="M47612"/>
    </row>
    <row r="47613" spans="13:13" x14ac:dyDescent="0.25">
      <c r="M47613"/>
    </row>
    <row r="47614" spans="13:13" x14ac:dyDescent="0.25">
      <c r="M47614"/>
    </row>
    <row r="47615" spans="13:13" x14ac:dyDescent="0.25">
      <c r="M47615"/>
    </row>
    <row r="47616" spans="13:13" x14ac:dyDescent="0.25">
      <c r="M47616"/>
    </row>
    <row r="47617" spans="13:13" x14ac:dyDescent="0.25">
      <c r="M47617"/>
    </row>
    <row r="47618" spans="13:13" x14ac:dyDescent="0.25">
      <c r="M47618"/>
    </row>
    <row r="47619" spans="13:13" x14ac:dyDescent="0.25">
      <c r="M47619"/>
    </row>
    <row r="47620" spans="13:13" x14ac:dyDescent="0.25">
      <c r="M47620"/>
    </row>
    <row r="47621" spans="13:13" x14ac:dyDescent="0.25">
      <c r="M47621"/>
    </row>
    <row r="47622" spans="13:13" x14ac:dyDescent="0.25">
      <c r="M47622"/>
    </row>
    <row r="47623" spans="13:13" x14ac:dyDescent="0.25">
      <c r="M47623"/>
    </row>
    <row r="47624" spans="13:13" x14ac:dyDescent="0.25">
      <c r="M47624"/>
    </row>
    <row r="47625" spans="13:13" x14ac:dyDescent="0.25">
      <c r="M47625"/>
    </row>
    <row r="47626" spans="13:13" x14ac:dyDescent="0.25">
      <c r="M47626"/>
    </row>
    <row r="47627" spans="13:13" x14ac:dyDescent="0.25">
      <c r="M47627"/>
    </row>
    <row r="47628" spans="13:13" x14ac:dyDescent="0.25">
      <c r="M47628"/>
    </row>
    <row r="47629" spans="13:13" x14ac:dyDescent="0.25">
      <c r="M47629"/>
    </row>
    <row r="47630" spans="13:13" x14ac:dyDescent="0.25">
      <c r="M47630"/>
    </row>
    <row r="47631" spans="13:13" x14ac:dyDescent="0.25">
      <c r="M47631"/>
    </row>
    <row r="47632" spans="13:13" x14ac:dyDescent="0.25">
      <c r="M47632"/>
    </row>
    <row r="47633" spans="13:13" x14ac:dyDescent="0.25">
      <c r="M47633"/>
    </row>
    <row r="47634" spans="13:13" x14ac:dyDescent="0.25">
      <c r="M47634"/>
    </row>
    <row r="47635" spans="13:13" x14ac:dyDescent="0.25">
      <c r="M47635"/>
    </row>
    <row r="47636" spans="13:13" x14ac:dyDescent="0.25">
      <c r="M47636"/>
    </row>
    <row r="47637" spans="13:13" x14ac:dyDescent="0.25">
      <c r="M47637"/>
    </row>
    <row r="47638" spans="13:13" x14ac:dyDescent="0.25">
      <c r="M47638"/>
    </row>
    <row r="47639" spans="13:13" x14ac:dyDescent="0.25">
      <c r="M47639"/>
    </row>
    <row r="47640" spans="13:13" x14ac:dyDescent="0.25">
      <c r="M47640"/>
    </row>
    <row r="47641" spans="13:13" x14ac:dyDescent="0.25">
      <c r="M47641"/>
    </row>
    <row r="47642" spans="13:13" x14ac:dyDescent="0.25">
      <c r="M47642"/>
    </row>
    <row r="47643" spans="13:13" x14ac:dyDescent="0.25">
      <c r="M47643"/>
    </row>
    <row r="47644" spans="13:13" x14ac:dyDescent="0.25">
      <c r="M47644"/>
    </row>
    <row r="47645" spans="13:13" x14ac:dyDescent="0.25">
      <c r="M47645"/>
    </row>
    <row r="47646" spans="13:13" x14ac:dyDescent="0.25">
      <c r="M47646"/>
    </row>
    <row r="47647" spans="13:13" x14ac:dyDescent="0.25">
      <c r="M47647"/>
    </row>
    <row r="47648" spans="13:13" x14ac:dyDescent="0.25">
      <c r="M47648"/>
    </row>
    <row r="47649" spans="13:13" x14ac:dyDescent="0.25">
      <c r="M47649"/>
    </row>
    <row r="47650" spans="13:13" x14ac:dyDescent="0.25">
      <c r="M47650"/>
    </row>
    <row r="47651" spans="13:13" x14ac:dyDescent="0.25">
      <c r="M47651"/>
    </row>
    <row r="47652" spans="13:13" x14ac:dyDescent="0.25">
      <c r="M47652"/>
    </row>
    <row r="47653" spans="13:13" x14ac:dyDescent="0.25">
      <c r="M47653"/>
    </row>
    <row r="47654" spans="13:13" x14ac:dyDescent="0.25">
      <c r="M47654"/>
    </row>
    <row r="47655" spans="13:13" x14ac:dyDescent="0.25">
      <c r="M47655"/>
    </row>
    <row r="47656" spans="13:13" x14ac:dyDescent="0.25">
      <c r="M47656"/>
    </row>
    <row r="47657" spans="13:13" x14ac:dyDescent="0.25">
      <c r="M47657"/>
    </row>
    <row r="47658" spans="13:13" x14ac:dyDescent="0.25">
      <c r="M47658"/>
    </row>
    <row r="47659" spans="13:13" x14ac:dyDescent="0.25">
      <c r="M47659"/>
    </row>
    <row r="47660" spans="13:13" x14ac:dyDescent="0.25">
      <c r="M47660"/>
    </row>
    <row r="47661" spans="13:13" x14ac:dyDescent="0.25">
      <c r="M47661"/>
    </row>
    <row r="47662" spans="13:13" x14ac:dyDescent="0.25">
      <c r="M47662"/>
    </row>
    <row r="47663" spans="13:13" x14ac:dyDescent="0.25">
      <c r="M47663"/>
    </row>
    <row r="47664" spans="13:13" x14ac:dyDescent="0.25">
      <c r="M47664"/>
    </row>
    <row r="47665" spans="13:13" x14ac:dyDescent="0.25">
      <c r="M47665"/>
    </row>
    <row r="47666" spans="13:13" x14ac:dyDescent="0.25">
      <c r="M47666"/>
    </row>
    <row r="47667" spans="13:13" x14ac:dyDescent="0.25">
      <c r="M47667"/>
    </row>
    <row r="47668" spans="13:13" x14ac:dyDescent="0.25">
      <c r="M47668"/>
    </row>
    <row r="47669" spans="13:13" x14ac:dyDescent="0.25">
      <c r="M47669"/>
    </row>
    <row r="47670" spans="13:13" x14ac:dyDescent="0.25">
      <c r="M47670"/>
    </row>
    <row r="47671" spans="13:13" x14ac:dyDescent="0.25">
      <c r="M47671"/>
    </row>
    <row r="47672" spans="13:13" x14ac:dyDescent="0.25">
      <c r="M47672"/>
    </row>
    <row r="47673" spans="13:13" x14ac:dyDescent="0.25">
      <c r="M47673"/>
    </row>
    <row r="47674" spans="13:13" x14ac:dyDescent="0.25">
      <c r="M47674"/>
    </row>
    <row r="47675" spans="13:13" x14ac:dyDescent="0.25">
      <c r="M47675"/>
    </row>
    <row r="47676" spans="13:13" x14ac:dyDescent="0.25">
      <c r="M47676"/>
    </row>
    <row r="47677" spans="13:13" x14ac:dyDescent="0.25">
      <c r="M47677"/>
    </row>
    <row r="47678" spans="13:13" x14ac:dyDescent="0.25">
      <c r="M47678"/>
    </row>
    <row r="47679" spans="13:13" x14ac:dyDescent="0.25">
      <c r="M47679"/>
    </row>
    <row r="47680" spans="13:13" x14ac:dyDescent="0.25">
      <c r="M47680"/>
    </row>
    <row r="47681" spans="13:13" x14ac:dyDescent="0.25">
      <c r="M47681"/>
    </row>
    <row r="47682" spans="13:13" x14ac:dyDescent="0.25">
      <c r="M47682"/>
    </row>
    <row r="47683" spans="13:13" x14ac:dyDescent="0.25">
      <c r="M47683"/>
    </row>
    <row r="47684" spans="13:13" x14ac:dyDescent="0.25">
      <c r="M47684"/>
    </row>
    <row r="47685" spans="13:13" x14ac:dyDescent="0.25">
      <c r="M47685"/>
    </row>
    <row r="47686" spans="13:13" x14ac:dyDescent="0.25">
      <c r="M47686"/>
    </row>
    <row r="47687" spans="13:13" x14ac:dyDescent="0.25">
      <c r="M47687"/>
    </row>
    <row r="47688" spans="13:13" x14ac:dyDescent="0.25">
      <c r="M47688"/>
    </row>
    <row r="47689" spans="13:13" x14ac:dyDescent="0.25">
      <c r="M47689"/>
    </row>
    <row r="47690" spans="13:13" x14ac:dyDescent="0.25">
      <c r="M47690"/>
    </row>
    <row r="47691" spans="13:13" x14ac:dyDescent="0.25">
      <c r="M47691"/>
    </row>
    <row r="47692" spans="13:13" x14ac:dyDescent="0.25">
      <c r="M47692"/>
    </row>
    <row r="47693" spans="13:13" x14ac:dyDescent="0.25">
      <c r="M47693"/>
    </row>
    <row r="47694" spans="13:13" x14ac:dyDescent="0.25">
      <c r="M47694"/>
    </row>
    <row r="47695" spans="13:13" x14ac:dyDescent="0.25">
      <c r="M47695"/>
    </row>
    <row r="47696" spans="13:13" x14ac:dyDescent="0.25">
      <c r="M47696"/>
    </row>
    <row r="47697" spans="13:13" x14ac:dyDescent="0.25">
      <c r="M47697"/>
    </row>
    <row r="47698" spans="13:13" x14ac:dyDescent="0.25">
      <c r="M47698"/>
    </row>
    <row r="47699" spans="13:13" x14ac:dyDescent="0.25">
      <c r="M47699"/>
    </row>
    <row r="47700" spans="13:13" x14ac:dyDescent="0.25">
      <c r="M47700"/>
    </row>
    <row r="47701" spans="13:13" x14ac:dyDescent="0.25">
      <c r="M47701"/>
    </row>
    <row r="47702" spans="13:13" x14ac:dyDescent="0.25">
      <c r="M47702"/>
    </row>
    <row r="47703" spans="13:13" x14ac:dyDescent="0.25">
      <c r="M47703"/>
    </row>
    <row r="47704" spans="13:13" x14ac:dyDescent="0.25">
      <c r="M47704"/>
    </row>
    <row r="47705" spans="13:13" x14ac:dyDescent="0.25">
      <c r="M47705"/>
    </row>
    <row r="47706" spans="13:13" x14ac:dyDescent="0.25">
      <c r="M47706"/>
    </row>
    <row r="47707" spans="13:13" x14ac:dyDescent="0.25">
      <c r="M47707"/>
    </row>
    <row r="47708" spans="13:13" x14ac:dyDescent="0.25">
      <c r="M47708"/>
    </row>
    <row r="47709" spans="13:13" x14ac:dyDescent="0.25">
      <c r="M47709"/>
    </row>
    <row r="47710" spans="13:13" x14ac:dyDescent="0.25">
      <c r="M47710"/>
    </row>
    <row r="47711" spans="13:13" x14ac:dyDescent="0.25">
      <c r="M47711"/>
    </row>
    <row r="47712" spans="13:13" x14ac:dyDescent="0.25">
      <c r="M47712"/>
    </row>
    <row r="47713" spans="13:13" x14ac:dyDescent="0.25">
      <c r="M47713"/>
    </row>
    <row r="47714" spans="13:13" x14ac:dyDescent="0.25">
      <c r="M47714"/>
    </row>
    <row r="47715" spans="13:13" x14ac:dyDescent="0.25">
      <c r="M47715"/>
    </row>
    <row r="47716" spans="13:13" x14ac:dyDescent="0.25">
      <c r="M47716"/>
    </row>
    <row r="47717" spans="13:13" x14ac:dyDescent="0.25">
      <c r="M47717"/>
    </row>
    <row r="47718" spans="13:13" x14ac:dyDescent="0.25">
      <c r="M47718"/>
    </row>
    <row r="47719" spans="13:13" x14ac:dyDescent="0.25">
      <c r="M47719"/>
    </row>
    <row r="47720" spans="13:13" x14ac:dyDescent="0.25">
      <c r="M47720"/>
    </row>
    <row r="47721" spans="13:13" x14ac:dyDescent="0.25">
      <c r="M47721"/>
    </row>
    <row r="47722" spans="13:13" x14ac:dyDescent="0.25">
      <c r="M47722"/>
    </row>
    <row r="47723" spans="13:13" x14ac:dyDescent="0.25">
      <c r="M47723"/>
    </row>
    <row r="47724" spans="13:13" x14ac:dyDescent="0.25">
      <c r="M47724"/>
    </row>
    <row r="47725" spans="13:13" x14ac:dyDescent="0.25">
      <c r="M47725"/>
    </row>
    <row r="47726" spans="13:13" x14ac:dyDescent="0.25">
      <c r="M47726"/>
    </row>
    <row r="47727" spans="13:13" x14ac:dyDescent="0.25">
      <c r="M47727"/>
    </row>
    <row r="47728" spans="13:13" x14ac:dyDescent="0.25">
      <c r="M47728"/>
    </row>
    <row r="47729" spans="13:13" x14ac:dyDescent="0.25">
      <c r="M47729"/>
    </row>
    <row r="47730" spans="13:13" x14ac:dyDescent="0.25">
      <c r="M47730"/>
    </row>
    <row r="47731" spans="13:13" x14ac:dyDescent="0.25">
      <c r="M47731"/>
    </row>
    <row r="47732" spans="13:13" x14ac:dyDescent="0.25">
      <c r="M47732"/>
    </row>
    <row r="47733" spans="13:13" x14ac:dyDescent="0.25">
      <c r="M47733"/>
    </row>
    <row r="47734" spans="13:13" x14ac:dyDescent="0.25">
      <c r="M47734"/>
    </row>
    <row r="47735" spans="13:13" x14ac:dyDescent="0.25">
      <c r="M47735"/>
    </row>
    <row r="47736" spans="13:13" x14ac:dyDescent="0.25">
      <c r="M47736"/>
    </row>
    <row r="47737" spans="13:13" x14ac:dyDescent="0.25">
      <c r="M47737"/>
    </row>
    <row r="47738" spans="13:13" x14ac:dyDescent="0.25">
      <c r="M47738"/>
    </row>
    <row r="47739" spans="13:13" x14ac:dyDescent="0.25">
      <c r="M47739"/>
    </row>
    <row r="47740" spans="13:13" x14ac:dyDescent="0.25">
      <c r="M47740"/>
    </row>
    <row r="47741" spans="13:13" x14ac:dyDescent="0.25">
      <c r="M47741"/>
    </row>
    <row r="47742" spans="13:13" x14ac:dyDescent="0.25">
      <c r="M47742"/>
    </row>
    <row r="47743" spans="13:13" x14ac:dyDescent="0.25">
      <c r="M47743"/>
    </row>
    <row r="47744" spans="13:13" x14ac:dyDescent="0.25">
      <c r="M47744"/>
    </row>
    <row r="47745" spans="13:13" x14ac:dyDescent="0.25">
      <c r="M47745"/>
    </row>
    <row r="47746" spans="13:13" x14ac:dyDescent="0.25">
      <c r="M47746"/>
    </row>
    <row r="47747" spans="13:13" x14ac:dyDescent="0.25">
      <c r="M47747"/>
    </row>
    <row r="47748" spans="13:13" x14ac:dyDescent="0.25">
      <c r="M47748"/>
    </row>
    <row r="47749" spans="13:13" x14ac:dyDescent="0.25">
      <c r="M47749"/>
    </row>
    <row r="47750" spans="13:13" x14ac:dyDescent="0.25">
      <c r="M47750"/>
    </row>
    <row r="47751" spans="13:13" x14ac:dyDescent="0.25">
      <c r="M47751"/>
    </row>
    <row r="47752" spans="13:13" x14ac:dyDescent="0.25">
      <c r="M47752"/>
    </row>
    <row r="47753" spans="13:13" x14ac:dyDescent="0.25">
      <c r="M47753"/>
    </row>
    <row r="47754" spans="13:13" x14ac:dyDescent="0.25">
      <c r="M47754"/>
    </row>
    <row r="47755" spans="13:13" x14ac:dyDescent="0.25">
      <c r="M47755"/>
    </row>
    <row r="47756" spans="13:13" x14ac:dyDescent="0.25">
      <c r="M47756"/>
    </row>
    <row r="47757" spans="13:13" x14ac:dyDescent="0.25">
      <c r="M47757"/>
    </row>
    <row r="47758" spans="13:13" x14ac:dyDescent="0.25">
      <c r="M47758"/>
    </row>
    <row r="47759" spans="13:13" x14ac:dyDescent="0.25">
      <c r="M47759"/>
    </row>
    <row r="47760" spans="13:13" x14ac:dyDescent="0.25">
      <c r="M47760"/>
    </row>
    <row r="47761" spans="13:13" x14ac:dyDescent="0.25">
      <c r="M47761"/>
    </row>
    <row r="47762" spans="13:13" x14ac:dyDescent="0.25">
      <c r="M47762"/>
    </row>
    <row r="47763" spans="13:13" x14ac:dyDescent="0.25">
      <c r="M47763"/>
    </row>
    <row r="47764" spans="13:13" x14ac:dyDescent="0.25">
      <c r="M47764"/>
    </row>
    <row r="47765" spans="13:13" x14ac:dyDescent="0.25">
      <c r="M47765"/>
    </row>
    <row r="47766" spans="13:13" x14ac:dyDescent="0.25">
      <c r="M47766"/>
    </row>
    <row r="47767" spans="13:13" x14ac:dyDescent="0.25">
      <c r="M47767"/>
    </row>
    <row r="47768" spans="13:13" x14ac:dyDescent="0.25">
      <c r="M47768"/>
    </row>
    <row r="47769" spans="13:13" x14ac:dyDescent="0.25">
      <c r="M47769"/>
    </row>
    <row r="47770" spans="13:13" x14ac:dyDescent="0.25">
      <c r="M47770"/>
    </row>
    <row r="47771" spans="13:13" x14ac:dyDescent="0.25">
      <c r="M47771"/>
    </row>
    <row r="47772" spans="13:13" x14ac:dyDescent="0.25">
      <c r="M47772"/>
    </row>
    <row r="47773" spans="13:13" x14ac:dyDescent="0.25">
      <c r="M47773"/>
    </row>
    <row r="47774" spans="13:13" x14ac:dyDescent="0.25">
      <c r="M47774"/>
    </row>
    <row r="47775" spans="13:13" x14ac:dyDescent="0.25">
      <c r="M47775"/>
    </row>
    <row r="47776" spans="13:13" x14ac:dyDescent="0.25">
      <c r="M47776"/>
    </row>
    <row r="47777" spans="13:13" x14ac:dyDescent="0.25">
      <c r="M47777"/>
    </row>
    <row r="47778" spans="13:13" x14ac:dyDescent="0.25">
      <c r="M47778"/>
    </row>
    <row r="47779" spans="13:13" x14ac:dyDescent="0.25">
      <c r="M47779"/>
    </row>
    <row r="47780" spans="13:13" x14ac:dyDescent="0.25">
      <c r="M47780"/>
    </row>
    <row r="47781" spans="13:13" x14ac:dyDescent="0.25">
      <c r="M47781"/>
    </row>
    <row r="47782" spans="13:13" x14ac:dyDescent="0.25">
      <c r="M47782"/>
    </row>
    <row r="47783" spans="13:13" x14ac:dyDescent="0.25">
      <c r="M47783"/>
    </row>
    <row r="47784" spans="13:13" x14ac:dyDescent="0.25">
      <c r="M47784"/>
    </row>
    <row r="47785" spans="13:13" x14ac:dyDescent="0.25">
      <c r="M47785"/>
    </row>
    <row r="47786" spans="13:13" x14ac:dyDescent="0.25">
      <c r="M47786"/>
    </row>
    <row r="47787" spans="13:13" x14ac:dyDescent="0.25">
      <c r="M47787"/>
    </row>
    <row r="47788" spans="13:13" x14ac:dyDescent="0.25">
      <c r="M47788"/>
    </row>
    <row r="47789" spans="13:13" x14ac:dyDescent="0.25">
      <c r="M47789"/>
    </row>
    <row r="47790" spans="13:13" x14ac:dyDescent="0.25">
      <c r="M47790"/>
    </row>
    <row r="47791" spans="13:13" x14ac:dyDescent="0.25">
      <c r="M47791"/>
    </row>
    <row r="47792" spans="13:13" x14ac:dyDescent="0.25">
      <c r="M47792"/>
    </row>
    <row r="47793" spans="13:13" x14ac:dyDescent="0.25">
      <c r="M47793"/>
    </row>
    <row r="47794" spans="13:13" x14ac:dyDescent="0.25">
      <c r="M47794"/>
    </row>
    <row r="47795" spans="13:13" x14ac:dyDescent="0.25">
      <c r="M47795"/>
    </row>
    <row r="47796" spans="13:13" x14ac:dyDescent="0.25">
      <c r="M47796"/>
    </row>
    <row r="47797" spans="13:13" x14ac:dyDescent="0.25">
      <c r="M47797"/>
    </row>
    <row r="47798" spans="13:13" x14ac:dyDescent="0.25">
      <c r="M47798"/>
    </row>
    <row r="47799" spans="13:13" x14ac:dyDescent="0.25">
      <c r="M47799"/>
    </row>
    <row r="47800" spans="13:13" x14ac:dyDescent="0.25">
      <c r="M47800"/>
    </row>
    <row r="47801" spans="13:13" x14ac:dyDescent="0.25">
      <c r="M47801"/>
    </row>
    <row r="47802" spans="13:13" x14ac:dyDescent="0.25">
      <c r="M47802"/>
    </row>
    <row r="47803" spans="13:13" x14ac:dyDescent="0.25">
      <c r="M47803"/>
    </row>
    <row r="47804" spans="13:13" x14ac:dyDescent="0.25">
      <c r="M47804"/>
    </row>
    <row r="47805" spans="13:13" x14ac:dyDescent="0.25">
      <c r="M47805"/>
    </row>
    <row r="47806" spans="13:13" x14ac:dyDescent="0.25">
      <c r="M47806"/>
    </row>
    <row r="47807" spans="13:13" x14ac:dyDescent="0.25">
      <c r="M47807"/>
    </row>
    <row r="47808" spans="13:13" x14ac:dyDescent="0.25">
      <c r="M47808"/>
    </row>
    <row r="47809" spans="13:13" x14ac:dyDescent="0.25">
      <c r="M47809"/>
    </row>
    <row r="47810" spans="13:13" x14ac:dyDescent="0.25">
      <c r="M47810"/>
    </row>
    <row r="47811" spans="13:13" x14ac:dyDescent="0.25">
      <c r="M47811"/>
    </row>
    <row r="47812" spans="13:13" x14ac:dyDescent="0.25">
      <c r="M47812"/>
    </row>
    <row r="47813" spans="13:13" x14ac:dyDescent="0.25">
      <c r="M47813"/>
    </row>
    <row r="47814" spans="13:13" x14ac:dyDescent="0.25">
      <c r="M47814"/>
    </row>
    <row r="47815" spans="13:13" x14ac:dyDescent="0.25">
      <c r="M47815"/>
    </row>
    <row r="47816" spans="13:13" x14ac:dyDescent="0.25">
      <c r="M47816"/>
    </row>
    <row r="47817" spans="13:13" x14ac:dyDescent="0.25">
      <c r="M47817"/>
    </row>
    <row r="47818" spans="13:13" x14ac:dyDescent="0.25">
      <c r="M47818"/>
    </row>
    <row r="47819" spans="13:13" x14ac:dyDescent="0.25">
      <c r="M47819"/>
    </row>
    <row r="47820" spans="13:13" x14ac:dyDescent="0.25">
      <c r="M47820"/>
    </row>
    <row r="47821" spans="13:13" x14ac:dyDescent="0.25">
      <c r="M47821"/>
    </row>
    <row r="47822" spans="13:13" x14ac:dyDescent="0.25">
      <c r="M47822"/>
    </row>
    <row r="47823" spans="13:13" x14ac:dyDescent="0.25">
      <c r="M47823"/>
    </row>
    <row r="47824" spans="13:13" x14ac:dyDescent="0.25">
      <c r="M47824"/>
    </row>
    <row r="47825" spans="13:13" x14ac:dyDescent="0.25">
      <c r="M47825"/>
    </row>
    <row r="47826" spans="13:13" x14ac:dyDescent="0.25">
      <c r="M47826"/>
    </row>
    <row r="47827" spans="13:13" x14ac:dyDescent="0.25">
      <c r="M47827"/>
    </row>
    <row r="47828" spans="13:13" x14ac:dyDescent="0.25">
      <c r="M47828"/>
    </row>
    <row r="47829" spans="13:13" x14ac:dyDescent="0.25">
      <c r="M47829"/>
    </row>
    <row r="47830" spans="13:13" x14ac:dyDescent="0.25">
      <c r="M47830"/>
    </row>
    <row r="47831" spans="13:13" x14ac:dyDescent="0.25">
      <c r="M47831"/>
    </row>
    <row r="47832" spans="13:13" x14ac:dyDescent="0.25">
      <c r="M47832"/>
    </row>
    <row r="47833" spans="13:13" x14ac:dyDescent="0.25">
      <c r="M47833"/>
    </row>
    <row r="47834" spans="13:13" x14ac:dyDescent="0.25">
      <c r="M47834"/>
    </row>
    <row r="47835" spans="13:13" x14ac:dyDescent="0.25">
      <c r="M47835"/>
    </row>
    <row r="47836" spans="13:13" x14ac:dyDescent="0.25">
      <c r="M47836"/>
    </row>
    <row r="47837" spans="13:13" x14ac:dyDescent="0.25">
      <c r="M47837"/>
    </row>
    <row r="47838" spans="13:13" x14ac:dyDescent="0.25">
      <c r="M47838"/>
    </row>
    <row r="47839" spans="13:13" x14ac:dyDescent="0.25">
      <c r="M47839"/>
    </row>
    <row r="47840" spans="13:13" x14ac:dyDescent="0.25">
      <c r="M47840"/>
    </row>
    <row r="47841" spans="13:13" x14ac:dyDescent="0.25">
      <c r="M47841"/>
    </row>
    <row r="47842" spans="13:13" x14ac:dyDescent="0.25">
      <c r="M47842"/>
    </row>
    <row r="47843" spans="13:13" x14ac:dyDescent="0.25">
      <c r="M47843"/>
    </row>
    <row r="47844" spans="13:13" x14ac:dyDescent="0.25">
      <c r="M47844"/>
    </row>
    <row r="47845" spans="13:13" x14ac:dyDescent="0.25">
      <c r="M47845"/>
    </row>
    <row r="47846" spans="13:13" x14ac:dyDescent="0.25">
      <c r="M47846"/>
    </row>
    <row r="47847" spans="13:13" x14ac:dyDescent="0.25">
      <c r="M47847"/>
    </row>
    <row r="47848" spans="13:13" x14ac:dyDescent="0.25">
      <c r="M47848"/>
    </row>
    <row r="47849" spans="13:13" x14ac:dyDescent="0.25">
      <c r="M47849"/>
    </row>
    <row r="47850" spans="13:13" x14ac:dyDescent="0.25">
      <c r="M47850"/>
    </row>
    <row r="47851" spans="13:13" x14ac:dyDescent="0.25">
      <c r="M47851"/>
    </row>
    <row r="47852" spans="13:13" x14ac:dyDescent="0.25">
      <c r="M47852"/>
    </row>
    <row r="47853" spans="13:13" x14ac:dyDescent="0.25">
      <c r="M47853"/>
    </row>
    <row r="47854" spans="13:13" x14ac:dyDescent="0.25">
      <c r="M47854"/>
    </row>
    <row r="47855" spans="13:13" x14ac:dyDescent="0.25">
      <c r="M47855"/>
    </row>
    <row r="47856" spans="13:13" x14ac:dyDescent="0.25">
      <c r="M47856"/>
    </row>
    <row r="47857" spans="13:13" x14ac:dyDescent="0.25">
      <c r="M47857"/>
    </row>
    <row r="47858" spans="13:13" x14ac:dyDescent="0.25">
      <c r="M47858"/>
    </row>
    <row r="47859" spans="13:13" x14ac:dyDescent="0.25">
      <c r="M47859"/>
    </row>
    <row r="47860" spans="13:13" x14ac:dyDescent="0.25">
      <c r="M47860"/>
    </row>
    <row r="47861" spans="13:13" x14ac:dyDescent="0.25">
      <c r="M47861"/>
    </row>
    <row r="47862" spans="13:13" x14ac:dyDescent="0.25">
      <c r="M47862"/>
    </row>
    <row r="47863" spans="13:13" x14ac:dyDescent="0.25">
      <c r="M47863"/>
    </row>
    <row r="47864" spans="13:13" x14ac:dyDescent="0.25">
      <c r="M47864"/>
    </row>
    <row r="47865" spans="13:13" x14ac:dyDescent="0.25">
      <c r="M47865"/>
    </row>
    <row r="47866" spans="13:13" x14ac:dyDescent="0.25">
      <c r="M47866"/>
    </row>
    <row r="47867" spans="13:13" x14ac:dyDescent="0.25">
      <c r="M47867"/>
    </row>
    <row r="47868" spans="13:13" x14ac:dyDescent="0.25">
      <c r="M47868"/>
    </row>
    <row r="47869" spans="13:13" x14ac:dyDescent="0.25">
      <c r="M47869"/>
    </row>
    <row r="47870" spans="13:13" x14ac:dyDescent="0.25">
      <c r="M47870"/>
    </row>
    <row r="47871" spans="13:13" x14ac:dyDescent="0.25">
      <c r="M47871"/>
    </row>
    <row r="47872" spans="13:13" x14ac:dyDescent="0.25">
      <c r="M47872"/>
    </row>
    <row r="47873" spans="13:13" x14ac:dyDescent="0.25">
      <c r="M47873"/>
    </row>
    <row r="47874" spans="13:13" x14ac:dyDescent="0.25">
      <c r="M47874"/>
    </row>
    <row r="47875" spans="13:13" x14ac:dyDescent="0.25">
      <c r="M47875"/>
    </row>
    <row r="47876" spans="13:13" x14ac:dyDescent="0.25">
      <c r="M47876"/>
    </row>
    <row r="47877" spans="13:13" x14ac:dyDescent="0.25">
      <c r="M47877"/>
    </row>
    <row r="47878" spans="13:13" x14ac:dyDescent="0.25">
      <c r="M47878"/>
    </row>
    <row r="47879" spans="13:13" x14ac:dyDescent="0.25">
      <c r="M47879"/>
    </row>
    <row r="47880" spans="13:13" x14ac:dyDescent="0.25">
      <c r="M47880"/>
    </row>
    <row r="47881" spans="13:13" x14ac:dyDescent="0.25">
      <c r="M47881"/>
    </row>
    <row r="47882" spans="13:13" x14ac:dyDescent="0.25">
      <c r="M47882"/>
    </row>
    <row r="47883" spans="13:13" x14ac:dyDescent="0.25">
      <c r="M47883"/>
    </row>
    <row r="47884" spans="13:13" x14ac:dyDescent="0.25">
      <c r="M47884"/>
    </row>
    <row r="47885" spans="13:13" x14ac:dyDescent="0.25">
      <c r="M47885"/>
    </row>
    <row r="47886" spans="13:13" x14ac:dyDescent="0.25">
      <c r="M47886"/>
    </row>
    <row r="47887" spans="13:13" x14ac:dyDescent="0.25">
      <c r="M47887"/>
    </row>
    <row r="47888" spans="13:13" x14ac:dyDescent="0.25">
      <c r="M47888"/>
    </row>
    <row r="47889" spans="13:13" x14ac:dyDescent="0.25">
      <c r="M47889"/>
    </row>
    <row r="47890" spans="13:13" x14ac:dyDescent="0.25">
      <c r="M47890"/>
    </row>
    <row r="47891" spans="13:13" x14ac:dyDescent="0.25">
      <c r="M47891"/>
    </row>
    <row r="47892" spans="13:13" x14ac:dyDescent="0.25">
      <c r="M47892"/>
    </row>
    <row r="47893" spans="13:13" x14ac:dyDescent="0.25">
      <c r="M47893"/>
    </row>
    <row r="47894" spans="13:13" x14ac:dyDescent="0.25">
      <c r="M47894"/>
    </row>
    <row r="47895" spans="13:13" x14ac:dyDescent="0.25">
      <c r="M47895"/>
    </row>
    <row r="47896" spans="13:13" x14ac:dyDescent="0.25">
      <c r="M47896"/>
    </row>
    <row r="47897" spans="13:13" x14ac:dyDescent="0.25">
      <c r="M47897"/>
    </row>
    <row r="47898" spans="13:13" x14ac:dyDescent="0.25">
      <c r="M47898"/>
    </row>
    <row r="47899" spans="13:13" x14ac:dyDescent="0.25">
      <c r="M47899"/>
    </row>
    <row r="47900" spans="13:13" x14ac:dyDescent="0.25">
      <c r="M47900"/>
    </row>
    <row r="47901" spans="13:13" x14ac:dyDescent="0.25">
      <c r="M47901"/>
    </row>
    <row r="47902" spans="13:13" x14ac:dyDescent="0.25">
      <c r="M47902"/>
    </row>
    <row r="47903" spans="13:13" x14ac:dyDescent="0.25">
      <c r="M47903"/>
    </row>
    <row r="47904" spans="13:13" x14ac:dyDescent="0.25">
      <c r="M47904"/>
    </row>
    <row r="47905" spans="13:13" x14ac:dyDescent="0.25">
      <c r="M47905"/>
    </row>
    <row r="47906" spans="13:13" x14ac:dyDescent="0.25">
      <c r="M47906"/>
    </row>
    <row r="47907" spans="13:13" x14ac:dyDescent="0.25">
      <c r="M47907"/>
    </row>
    <row r="47908" spans="13:13" x14ac:dyDescent="0.25">
      <c r="M47908"/>
    </row>
    <row r="47909" spans="13:13" x14ac:dyDescent="0.25">
      <c r="M47909"/>
    </row>
    <row r="47910" spans="13:13" x14ac:dyDescent="0.25">
      <c r="M47910"/>
    </row>
    <row r="47911" spans="13:13" x14ac:dyDescent="0.25">
      <c r="M47911"/>
    </row>
    <row r="47912" spans="13:13" x14ac:dyDescent="0.25">
      <c r="M47912"/>
    </row>
    <row r="47913" spans="13:13" x14ac:dyDescent="0.25">
      <c r="M47913"/>
    </row>
    <row r="47914" spans="13:13" x14ac:dyDescent="0.25">
      <c r="M47914"/>
    </row>
    <row r="47915" spans="13:13" x14ac:dyDescent="0.25">
      <c r="M47915"/>
    </row>
    <row r="47916" spans="13:13" x14ac:dyDescent="0.25">
      <c r="M47916"/>
    </row>
    <row r="47917" spans="13:13" x14ac:dyDescent="0.25">
      <c r="M47917"/>
    </row>
    <row r="47918" spans="13:13" x14ac:dyDescent="0.25">
      <c r="M47918"/>
    </row>
    <row r="47919" spans="13:13" x14ac:dyDescent="0.25">
      <c r="M47919"/>
    </row>
    <row r="47920" spans="13:13" x14ac:dyDescent="0.25">
      <c r="M47920"/>
    </row>
    <row r="47921" spans="13:13" x14ac:dyDescent="0.25">
      <c r="M47921"/>
    </row>
    <row r="47922" spans="13:13" x14ac:dyDescent="0.25">
      <c r="M47922"/>
    </row>
    <row r="47923" spans="13:13" x14ac:dyDescent="0.25">
      <c r="M47923"/>
    </row>
    <row r="47924" spans="13:13" x14ac:dyDescent="0.25">
      <c r="M47924"/>
    </row>
    <row r="47925" spans="13:13" x14ac:dyDescent="0.25">
      <c r="M47925"/>
    </row>
    <row r="47926" spans="13:13" x14ac:dyDescent="0.25">
      <c r="M47926"/>
    </row>
    <row r="47927" spans="13:13" x14ac:dyDescent="0.25">
      <c r="M47927"/>
    </row>
    <row r="47928" spans="13:13" x14ac:dyDescent="0.25">
      <c r="M47928"/>
    </row>
    <row r="47929" spans="13:13" x14ac:dyDescent="0.25">
      <c r="M47929"/>
    </row>
    <row r="47930" spans="13:13" x14ac:dyDescent="0.25">
      <c r="M47930"/>
    </row>
    <row r="47931" spans="13:13" x14ac:dyDescent="0.25">
      <c r="M47931"/>
    </row>
    <row r="47932" spans="13:13" x14ac:dyDescent="0.25">
      <c r="M47932"/>
    </row>
    <row r="47933" spans="13:13" x14ac:dyDescent="0.25">
      <c r="M47933"/>
    </row>
    <row r="47934" spans="13:13" x14ac:dyDescent="0.25">
      <c r="M47934"/>
    </row>
    <row r="47935" spans="13:13" x14ac:dyDescent="0.25">
      <c r="M47935"/>
    </row>
    <row r="47936" spans="13:13" x14ac:dyDescent="0.25">
      <c r="M47936"/>
    </row>
    <row r="47937" spans="13:13" x14ac:dyDescent="0.25">
      <c r="M47937"/>
    </row>
    <row r="47938" spans="13:13" x14ac:dyDescent="0.25">
      <c r="M47938"/>
    </row>
    <row r="47939" spans="13:13" x14ac:dyDescent="0.25">
      <c r="M47939"/>
    </row>
    <row r="47940" spans="13:13" x14ac:dyDescent="0.25">
      <c r="M47940"/>
    </row>
    <row r="47941" spans="13:13" x14ac:dyDescent="0.25">
      <c r="M47941"/>
    </row>
    <row r="47942" spans="13:13" x14ac:dyDescent="0.25">
      <c r="M47942"/>
    </row>
    <row r="47943" spans="13:13" x14ac:dyDescent="0.25">
      <c r="M47943"/>
    </row>
    <row r="47944" spans="13:13" x14ac:dyDescent="0.25">
      <c r="M47944"/>
    </row>
    <row r="47945" spans="13:13" x14ac:dyDescent="0.25">
      <c r="M47945"/>
    </row>
    <row r="47946" spans="13:13" x14ac:dyDescent="0.25">
      <c r="M47946"/>
    </row>
    <row r="47947" spans="13:13" x14ac:dyDescent="0.25">
      <c r="M47947"/>
    </row>
    <row r="47948" spans="13:13" x14ac:dyDescent="0.25">
      <c r="M47948"/>
    </row>
    <row r="47949" spans="13:13" x14ac:dyDescent="0.25">
      <c r="M47949"/>
    </row>
    <row r="47950" spans="13:13" x14ac:dyDescent="0.25">
      <c r="M47950"/>
    </row>
    <row r="47951" spans="13:13" x14ac:dyDescent="0.25">
      <c r="M47951"/>
    </row>
    <row r="47952" spans="13:13" x14ac:dyDescent="0.25">
      <c r="M47952"/>
    </row>
    <row r="47953" spans="13:13" x14ac:dyDescent="0.25">
      <c r="M47953"/>
    </row>
    <row r="47954" spans="13:13" x14ac:dyDescent="0.25">
      <c r="M47954"/>
    </row>
    <row r="47955" spans="13:13" x14ac:dyDescent="0.25">
      <c r="M47955"/>
    </row>
    <row r="47956" spans="13:13" x14ac:dyDescent="0.25">
      <c r="M47956"/>
    </row>
    <row r="47957" spans="13:13" x14ac:dyDescent="0.25">
      <c r="M47957"/>
    </row>
    <row r="47958" spans="13:13" x14ac:dyDescent="0.25">
      <c r="M47958"/>
    </row>
    <row r="47959" spans="13:13" x14ac:dyDescent="0.25">
      <c r="M47959"/>
    </row>
    <row r="47960" spans="13:13" x14ac:dyDescent="0.25">
      <c r="M47960"/>
    </row>
    <row r="47961" spans="13:13" x14ac:dyDescent="0.25">
      <c r="M47961"/>
    </row>
    <row r="47962" spans="13:13" x14ac:dyDescent="0.25">
      <c r="M47962"/>
    </row>
    <row r="47963" spans="13:13" x14ac:dyDescent="0.25">
      <c r="M47963"/>
    </row>
    <row r="47964" spans="13:13" x14ac:dyDescent="0.25">
      <c r="M47964"/>
    </row>
    <row r="47965" spans="13:13" x14ac:dyDescent="0.25">
      <c r="M47965"/>
    </row>
    <row r="47966" spans="13:13" x14ac:dyDescent="0.25">
      <c r="M47966"/>
    </row>
    <row r="47967" spans="13:13" x14ac:dyDescent="0.25">
      <c r="M47967"/>
    </row>
    <row r="47968" spans="13:13" x14ac:dyDescent="0.25">
      <c r="M47968"/>
    </row>
    <row r="47969" spans="13:13" x14ac:dyDescent="0.25">
      <c r="M47969"/>
    </row>
    <row r="47970" spans="13:13" x14ac:dyDescent="0.25">
      <c r="M47970"/>
    </row>
    <row r="47971" spans="13:13" x14ac:dyDescent="0.25">
      <c r="M47971"/>
    </row>
    <row r="47972" spans="13:13" x14ac:dyDescent="0.25">
      <c r="M47972"/>
    </row>
    <row r="47973" spans="13:13" x14ac:dyDescent="0.25">
      <c r="M47973"/>
    </row>
    <row r="47974" spans="13:13" x14ac:dyDescent="0.25">
      <c r="M47974"/>
    </row>
    <row r="47975" spans="13:13" x14ac:dyDescent="0.25">
      <c r="M47975"/>
    </row>
    <row r="47976" spans="13:13" x14ac:dyDescent="0.25">
      <c r="M47976"/>
    </row>
    <row r="47977" spans="13:13" x14ac:dyDescent="0.25">
      <c r="M47977"/>
    </row>
    <row r="47978" spans="13:13" x14ac:dyDescent="0.25">
      <c r="M47978"/>
    </row>
    <row r="47979" spans="13:13" x14ac:dyDescent="0.25">
      <c r="M47979"/>
    </row>
    <row r="47980" spans="13:13" x14ac:dyDescent="0.25">
      <c r="M47980"/>
    </row>
    <row r="47981" spans="13:13" x14ac:dyDescent="0.25">
      <c r="M47981"/>
    </row>
    <row r="47982" spans="13:13" x14ac:dyDescent="0.25">
      <c r="M47982"/>
    </row>
    <row r="47983" spans="13:13" x14ac:dyDescent="0.25">
      <c r="M47983"/>
    </row>
    <row r="47984" spans="13:13" x14ac:dyDescent="0.25">
      <c r="M47984"/>
    </row>
    <row r="47985" spans="13:13" x14ac:dyDescent="0.25">
      <c r="M47985"/>
    </row>
    <row r="47986" spans="13:13" x14ac:dyDescent="0.25">
      <c r="M47986"/>
    </row>
    <row r="47987" spans="13:13" x14ac:dyDescent="0.25">
      <c r="M47987"/>
    </row>
    <row r="47988" spans="13:13" x14ac:dyDescent="0.25">
      <c r="M47988"/>
    </row>
    <row r="47989" spans="13:13" x14ac:dyDescent="0.25">
      <c r="M47989"/>
    </row>
    <row r="47990" spans="13:13" x14ac:dyDescent="0.25">
      <c r="M47990"/>
    </row>
    <row r="47991" spans="13:13" x14ac:dyDescent="0.25">
      <c r="M47991"/>
    </row>
    <row r="47992" spans="13:13" x14ac:dyDescent="0.25">
      <c r="M47992"/>
    </row>
    <row r="47993" spans="13:13" x14ac:dyDescent="0.25">
      <c r="M47993"/>
    </row>
    <row r="47994" spans="13:13" x14ac:dyDescent="0.25">
      <c r="M47994"/>
    </row>
    <row r="47995" spans="13:13" x14ac:dyDescent="0.25">
      <c r="M47995"/>
    </row>
    <row r="47996" spans="13:13" x14ac:dyDescent="0.25">
      <c r="M47996"/>
    </row>
    <row r="47997" spans="13:13" x14ac:dyDescent="0.25">
      <c r="M47997"/>
    </row>
    <row r="47998" spans="13:13" x14ac:dyDescent="0.25">
      <c r="M47998"/>
    </row>
    <row r="47999" spans="13:13" x14ac:dyDescent="0.25">
      <c r="M47999"/>
    </row>
    <row r="48000" spans="13:13" x14ac:dyDescent="0.25">
      <c r="M48000"/>
    </row>
    <row r="48001" spans="13:13" x14ac:dyDescent="0.25">
      <c r="M48001"/>
    </row>
    <row r="48002" spans="13:13" x14ac:dyDescent="0.25">
      <c r="M48002"/>
    </row>
    <row r="48003" spans="13:13" x14ac:dyDescent="0.25">
      <c r="M48003"/>
    </row>
    <row r="48004" spans="13:13" x14ac:dyDescent="0.25">
      <c r="M48004"/>
    </row>
    <row r="48005" spans="13:13" x14ac:dyDescent="0.25">
      <c r="M48005"/>
    </row>
    <row r="48006" spans="13:13" x14ac:dyDescent="0.25">
      <c r="M48006"/>
    </row>
    <row r="48007" spans="13:13" x14ac:dyDescent="0.25">
      <c r="M48007"/>
    </row>
    <row r="48008" spans="13:13" x14ac:dyDescent="0.25">
      <c r="M48008"/>
    </row>
    <row r="48009" spans="13:13" x14ac:dyDescent="0.25">
      <c r="M48009"/>
    </row>
    <row r="48010" spans="13:13" x14ac:dyDescent="0.25">
      <c r="M48010"/>
    </row>
    <row r="48011" spans="13:13" x14ac:dyDescent="0.25">
      <c r="M48011"/>
    </row>
    <row r="48012" spans="13:13" x14ac:dyDescent="0.25">
      <c r="M48012"/>
    </row>
    <row r="48013" spans="13:13" x14ac:dyDescent="0.25">
      <c r="M48013"/>
    </row>
    <row r="48014" spans="13:13" x14ac:dyDescent="0.25">
      <c r="M48014"/>
    </row>
    <row r="48015" spans="13:13" x14ac:dyDescent="0.25">
      <c r="M48015"/>
    </row>
    <row r="48016" spans="13:13" x14ac:dyDescent="0.25">
      <c r="M48016"/>
    </row>
    <row r="48017" spans="13:13" x14ac:dyDescent="0.25">
      <c r="M48017"/>
    </row>
    <row r="48018" spans="13:13" x14ac:dyDescent="0.25">
      <c r="M48018"/>
    </row>
    <row r="48019" spans="13:13" x14ac:dyDescent="0.25">
      <c r="M48019"/>
    </row>
    <row r="48020" spans="13:13" x14ac:dyDescent="0.25">
      <c r="M48020"/>
    </row>
    <row r="48021" spans="13:13" x14ac:dyDescent="0.25">
      <c r="M48021"/>
    </row>
    <row r="48022" spans="13:13" x14ac:dyDescent="0.25">
      <c r="M48022"/>
    </row>
    <row r="48023" spans="13:13" x14ac:dyDescent="0.25">
      <c r="M48023"/>
    </row>
    <row r="48024" spans="13:13" x14ac:dyDescent="0.25">
      <c r="M48024"/>
    </row>
    <row r="48025" spans="13:13" x14ac:dyDescent="0.25">
      <c r="M48025"/>
    </row>
    <row r="48026" spans="13:13" x14ac:dyDescent="0.25">
      <c r="M48026"/>
    </row>
    <row r="48027" spans="13:13" x14ac:dyDescent="0.25">
      <c r="M48027"/>
    </row>
    <row r="48028" spans="13:13" x14ac:dyDescent="0.25">
      <c r="M48028"/>
    </row>
    <row r="48029" spans="13:13" x14ac:dyDescent="0.25">
      <c r="M48029"/>
    </row>
    <row r="48030" spans="13:13" x14ac:dyDescent="0.25">
      <c r="M48030"/>
    </row>
    <row r="48031" spans="13:13" x14ac:dyDescent="0.25">
      <c r="M48031"/>
    </row>
    <row r="48032" spans="13:13" x14ac:dyDescent="0.25">
      <c r="M48032"/>
    </row>
    <row r="48033" spans="13:13" x14ac:dyDescent="0.25">
      <c r="M48033"/>
    </row>
    <row r="48034" spans="13:13" x14ac:dyDescent="0.25">
      <c r="M48034"/>
    </row>
    <row r="48035" spans="13:13" x14ac:dyDescent="0.25">
      <c r="M48035"/>
    </row>
    <row r="48036" spans="13:13" x14ac:dyDescent="0.25">
      <c r="M48036"/>
    </row>
    <row r="48037" spans="13:13" x14ac:dyDescent="0.25">
      <c r="M48037"/>
    </row>
    <row r="48038" spans="13:13" x14ac:dyDescent="0.25">
      <c r="M48038"/>
    </row>
    <row r="48039" spans="13:13" x14ac:dyDescent="0.25">
      <c r="M48039"/>
    </row>
    <row r="48040" spans="13:13" x14ac:dyDescent="0.25">
      <c r="M48040"/>
    </row>
    <row r="48041" spans="13:13" x14ac:dyDescent="0.25">
      <c r="M48041"/>
    </row>
    <row r="48042" spans="13:13" x14ac:dyDescent="0.25">
      <c r="M48042"/>
    </row>
    <row r="48043" spans="13:13" x14ac:dyDescent="0.25">
      <c r="M48043"/>
    </row>
    <row r="48044" spans="13:13" x14ac:dyDescent="0.25">
      <c r="M48044"/>
    </row>
    <row r="48045" spans="13:13" x14ac:dyDescent="0.25">
      <c r="M48045"/>
    </row>
    <row r="48046" spans="13:13" x14ac:dyDescent="0.25">
      <c r="M48046"/>
    </row>
    <row r="48047" spans="13:13" x14ac:dyDescent="0.25">
      <c r="M48047"/>
    </row>
    <row r="48048" spans="13:13" x14ac:dyDescent="0.25">
      <c r="M48048"/>
    </row>
    <row r="48049" spans="13:13" x14ac:dyDescent="0.25">
      <c r="M48049"/>
    </row>
    <row r="48050" spans="13:13" x14ac:dyDescent="0.25">
      <c r="M48050"/>
    </row>
    <row r="48051" spans="13:13" x14ac:dyDescent="0.25">
      <c r="M48051"/>
    </row>
    <row r="48052" spans="13:13" x14ac:dyDescent="0.25">
      <c r="M48052"/>
    </row>
    <row r="48053" spans="13:13" x14ac:dyDescent="0.25">
      <c r="M48053"/>
    </row>
    <row r="48054" spans="13:13" x14ac:dyDescent="0.25">
      <c r="M48054"/>
    </row>
    <row r="48055" spans="13:13" x14ac:dyDescent="0.25">
      <c r="M48055"/>
    </row>
    <row r="48056" spans="13:13" x14ac:dyDescent="0.25">
      <c r="M48056"/>
    </row>
    <row r="48057" spans="13:13" x14ac:dyDescent="0.25">
      <c r="M48057"/>
    </row>
    <row r="48058" spans="13:13" x14ac:dyDescent="0.25">
      <c r="M48058"/>
    </row>
    <row r="48059" spans="13:13" x14ac:dyDescent="0.25">
      <c r="M48059"/>
    </row>
    <row r="48060" spans="13:13" x14ac:dyDescent="0.25">
      <c r="M48060"/>
    </row>
    <row r="48061" spans="13:13" x14ac:dyDescent="0.25">
      <c r="M48061"/>
    </row>
    <row r="48062" spans="13:13" x14ac:dyDescent="0.25">
      <c r="M48062"/>
    </row>
    <row r="48063" spans="13:13" x14ac:dyDescent="0.25">
      <c r="M48063"/>
    </row>
    <row r="48064" spans="13:13" x14ac:dyDescent="0.25">
      <c r="M48064"/>
    </row>
    <row r="48065" spans="13:13" x14ac:dyDescent="0.25">
      <c r="M48065"/>
    </row>
    <row r="48066" spans="13:13" x14ac:dyDescent="0.25">
      <c r="M48066"/>
    </row>
    <row r="48067" spans="13:13" x14ac:dyDescent="0.25">
      <c r="M48067"/>
    </row>
    <row r="48068" spans="13:13" x14ac:dyDescent="0.25">
      <c r="M48068"/>
    </row>
    <row r="48069" spans="13:13" x14ac:dyDescent="0.25">
      <c r="M48069"/>
    </row>
    <row r="48070" spans="13:13" x14ac:dyDescent="0.25">
      <c r="M48070"/>
    </row>
    <row r="48071" spans="13:13" x14ac:dyDescent="0.25">
      <c r="M48071"/>
    </row>
    <row r="48072" spans="13:13" x14ac:dyDescent="0.25">
      <c r="M48072"/>
    </row>
    <row r="48073" spans="13:13" x14ac:dyDescent="0.25">
      <c r="M48073"/>
    </row>
    <row r="48074" spans="13:13" x14ac:dyDescent="0.25">
      <c r="M48074"/>
    </row>
    <row r="48075" spans="13:13" x14ac:dyDescent="0.25">
      <c r="M48075"/>
    </row>
    <row r="48076" spans="13:13" x14ac:dyDescent="0.25">
      <c r="M48076"/>
    </row>
    <row r="48077" spans="13:13" x14ac:dyDescent="0.25">
      <c r="M48077"/>
    </row>
    <row r="48078" spans="13:13" x14ac:dyDescent="0.25">
      <c r="M48078"/>
    </row>
    <row r="48079" spans="13:13" x14ac:dyDescent="0.25">
      <c r="M48079"/>
    </row>
    <row r="48080" spans="13:13" x14ac:dyDescent="0.25">
      <c r="M48080"/>
    </row>
    <row r="48081" spans="13:13" x14ac:dyDescent="0.25">
      <c r="M48081"/>
    </row>
    <row r="48082" spans="13:13" x14ac:dyDescent="0.25">
      <c r="M48082"/>
    </row>
    <row r="48083" spans="13:13" x14ac:dyDescent="0.25">
      <c r="M48083"/>
    </row>
    <row r="48084" spans="13:13" x14ac:dyDescent="0.25">
      <c r="M48084"/>
    </row>
    <row r="48085" spans="13:13" x14ac:dyDescent="0.25">
      <c r="M48085"/>
    </row>
    <row r="48086" spans="13:13" x14ac:dyDescent="0.25">
      <c r="M48086"/>
    </row>
    <row r="48087" spans="13:13" x14ac:dyDescent="0.25">
      <c r="M48087"/>
    </row>
    <row r="48088" spans="13:13" x14ac:dyDescent="0.25">
      <c r="M48088"/>
    </row>
    <row r="48089" spans="13:13" x14ac:dyDescent="0.25">
      <c r="M48089"/>
    </row>
    <row r="48090" spans="13:13" x14ac:dyDescent="0.25">
      <c r="M48090"/>
    </row>
    <row r="48091" spans="13:13" x14ac:dyDescent="0.25">
      <c r="M48091"/>
    </row>
    <row r="48092" spans="13:13" x14ac:dyDescent="0.25">
      <c r="M48092"/>
    </row>
    <row r="48093" spans="13:13" x14ac:dyDescent="0.25">
      <c r="M48093"/>
    </row>
    <row r="48094" spans="13:13" x14ac:dyDescent="0.25">
      <c r="M48094"/>
    </row>
    <row r="48095" spans="13:13" x14ac:dyDescent="0.25">
      <c r="M48095"/>
    </row>
    <row r="48096" spans="13:13" x14ac:dyDescent="0.25">
      <c r="M48096"/>
    </row>
    <row r="48097" spans="13:13" x14ac:dyDescent="0.25">
      <c r="M48097"/>
    </row>
    <row r="48098" spans="13:13" x14ac:dyDescent="0.25">
      <c r="M48098"/>
    </row>
    <row r="48099" spans="13:13" x14ac:dyDescent="0.25">
      <c r="M48099"/>
    </row>
    <row r="48100" spans="13:13" x14ac:dyDescent="0.25">
      <c r="M48100"/>
    </row>
    <row r="48101" spans="13:13" x14ac:dyDescent="0.25">
      <c r="M48101"/>
    </row>
    <row r="48102" spans="13:13" x14ac:dyDescent="0.25">
      <c r="M48102"/>
    </row>
    <row r="48103" spans="13:13" x14ac:dyDescent="0.25">
      <c r="M48103"/>
    </row>
    <row r="48104" spans="13:13" x14ac:dyDescent="0.25">
      <c r="M48104"/>
    </row>
    <row r="48105" spans="13:13" x14ac:dyDescent="0.25">
      <c r="M48105"/>
    </row>
    <row r="48106" spans="13:13" x14ac:dyDescent="0.25">
      <c r="M48106"/>
    </row>
    <row r="48107" spans="13:13" x14ac:dyDescent="0.25">
      <c r="M48107"/>
    </row>
    <row r="48108" spans="13:13" x14ac:dyDescent="0.25">
      <c r="M48108"/>
    </row>
    <row r="48109" spans="13:13" x14ac:dyDescent="0.25">
      <c r="M48109"/>
    </row>
    <row r="48110" spans="13:13" x14ac:dyDescent="0.25">
      <c r="M48110"/>
    </row>
    <row r="48111" spans="13:13" x14ac:dyDescent="0.25">
      <c r="M48111"/>
    </row>
    <row r="48112" spans="13:13" x14ac:dyDescent="0.25">
      <c r="M48112"/>
    </row>
    <row r="48113" spans="13:13" x14ac:dyDescent="0.25">
      <c r="M48113"/>
    </row>
    <row r="48114" spans="13:13" x14ac:dyDescent="0.25">
      <c r="M48114"/>
    </row>
    <row r="48115" spans="13:13" x14ac:dyDescent="0.25">
      <c r="M48115"/>
    </row>
    <row r="48116" spans="13:13" x14ac:dyDescent="0.25">
      <c r="M48116"/>
    </row>
    <row r="48117" spans="13:13" x14ac:dyDescent="0.25">
      <c r="M48117"/>
    </row>
    <row r="48118" spans="13:13" x14ac:dyDescent="0.25">
      <c r="M48118"/>
    </row>
    <row r="48119" spans="13:13" x14ac:dyDescent="0.25">
      <c r="M48119"/>
    </row>
    <row r="48120" spans="13:13" x14ac:dyDescent="0.25">
      <c r="M48120"/>
    </row>
    <row r="48121" spans="13:13" x14ac:dyDescent="0.25">
      <c r="M48121"/>
    </row>
    <row r="48122" spans="13:13" x14ac:dyDescent="0.25">
      <c r="M48122"/>
    </row>
    <row r="48123" spans="13:13" x14ac:dyDescent="0.25">
      <c r="M48123"/>
    </row>
    <row r="48124" spans="13:13" x14ac:dyDescent="0.25">
      <c r="M48124"/>
    </row>
    <row r="48125" spans="13:13" x14ac:dyDescent="0.25">
      <c r="M48125"/>
    </row>
    <row r="48126" spans="13:13" x14ac:dyDescent="0.25">
      <c r="M48126"/>
    </row>
    <row r="48127" spans="13:13" x14ac:dyDescent="0.25">
      <c r="M48127"/>
    </row>
    <row r="48128" spans="13:13" x14ac:dyDescent="0.25">
      <c r="M48128"/>
    </row>
    <row r="48129" spans="13:13" x14ac:dyDescent="0.25">
      <c r="M48129"/>
    </row>
    <row r="48130" spans="13:13" x14ac:dyDescent="0.25">
      <c r="M48130"/>
    </row>
    <row r="48131" spans="13:13" x14ac:dyDescent="0.25">
      <c r="M48131"/>
    </row>
    <row r="48132" spans="13:13" x14ac:dyDescent="0.25">
      <c r="M48132"/>
    </row>
    <row r="48133" spans="13:13" x14ac:dyDescent="0.25">
      <c r="M48133"/>
    </row>
    <row r="48134" spans="13:13" x14ac:dyDescent="0.25">
      <c r="M48134"/>
    </row>
    <row r="48135" spans="13:13" x14ac:dyDescent="0.25">
      <c r="M48135"/>
    </row>
    <row r="48136" spans="13:13" x14ac:dyDescent="0.25">
      <c r="M48136"/>
    </row>
    <row r="48137" spans="13:13" x14ac:dyDescent="0.25">
      <c r="M48137"/>
    </row>
    <row r="48138" spans="13:13" x14ac:dyDescent="0.25">
      <c r="M48138"/>
    </row>
    <row r="48139" spans="13:13" x14ac:dyDescent="0.25">
      <c r="M48139"/>
    </row>
    <row r="48140" spans="13:13" x14ac:dyDescent="0.25">
      <c r="M48140"/>
    </row>
    <row r="48141" spans="13:13" x14ac:dyDescent="0.25">
      <c r="M48141"/>
    </row>
    <row r="48142" spans="13:13" x14ac:dyDescent="0.25">
      <c r="M48142"/>
    </row>
    <row r="48143" spans="13:13" x14ac:dyDescent="0.25">
      <c r="M48143"/>
    </row>
    <row r="48144" spans="13:13" x14ac:dyDescent="0.25">
      <c r="M48144"/>
    </row>
    <row r="48145" spans="13:13" x14ac:dyDescent="0.25">
      <c r="M48145"/>
    </row>
    <row r="48146" spans="13:13" x14ac:dyDescent="0.25">
      <c r="M48146"/>
    </row>
    <row r="48147" spans="13:13" x14ac:dyDescent="0.25">
      <c r="M48147"/>
    </row>
    <row r="48148" spans="13:13" x14ac:dyDescent="0.25">
      <c r="M48148"/>
    </row>
    <row r="48149" spans="13:13" x14ac:dyDescent="0.25">
      <c r="M48149"/>
    </row>
    <row r="48150" spans="13:13" x14ac:dyDescent="0.25">
      <c r="M48150"/>
    </row>
    <row r="48151" spans="13:13" x14ac:dyDescent="0.25">
      <c r="M48151"/>
    </row>
    <row r="48152" spans="13:13" x14ac:dyDescent="0.25">
      <c r="M48152"/>
    </row>
    <row r="48153" spans="13:13" x14ac:dyDescent="0.25">
      <c r="M48153"/>
    </row>
    <row r="48154" spans="13:13" x14ac:dyDescent="0.25">
      <c r="M48154"/>
    </row>
    <row r="48155" spans="13:13" x14ac:dyDescent="0.25">
      <c r="M48155"/>
    </row>
    <row r="48156" spans="13:13" x14ac:dyDescent="0.25">
      <c r="M48156"/>
    </row>
    <row r="48157" spans="13:13" x14ac:dyDescent="0.25">
      <c r="M48157"/>
    </row>
    <row r="48158" spans="13:13" x14ac:dyDescent="0.25">
      <c r="M48158"/>
    </row>
    <row r="48159" spans="13:13" x14ac:dyDescent="0.25">
      <c r="M48159"/>
    </row>
    <row r="48160" spans="13:13" x14ac:dyDescent="0.25">
      <c r="M48160"/>
    </row>
    <row r="48161" spans="13:13" x14ac:dyDescent="0.25">
      <c r="M48161"/>
    </row>
    <row r="48162" spans="13:13" x14ac:dyDescent="0.25">
      <c r="M48162"/>
    </row>
    <row r="48163" spans="13:13" x14ac:dyDescent="0.25">
      <c r="M48163"/>
    </row>
    <row r="48164" spans="13:13" x14ac:dyDescent="0.25">
      <c r="M48164"/>
    </row>
    <row r="48165" spans="13:13" x14ac:dyDescent="0.25">
      <c r="M48165"/>
    </row>
    <row r="48166" spans="13:13" x14ac:dyDescent="0.25">
      <c r="M48166"/>
    </row>
    <row r="48167" spans="13:13" x14ac:dyDescent="0.25">
      <c r="M48167"/>
    </row>
    <row r="48168" spans="13:13" x14ac:dyDescent="0.25">
      <c r="M48168"/>
    </row>
    <row r="48169" spans="13:13" x14ac:dyDescent="0.25">
      <c r="M48169"/>
    </row>
    <row r="48170" spans="13:13" x14ac:dyDescent="0.25">
      <c r="M48170"/>
    </row>
    <row r="48171" spans="13:13" x14ac:dyDescent="0.25">
      <c r="M48171"/>
    </row>
    <row r="48172" spans="13:13" x14ac:dyDescent="0.25">
      <c r="M48172"/>
    </row>
    <row r="48173" spans="13:13" x14ac:dyDescent="0.25">
      <c r="M48173"/>
    </row>
    <row r="48174" spans="13:13" x14ac:dyDescent="0.25">
      <c r="M48174"/>
    </row>
    <row r="48175" spans="13:13" x14ac:dyDescent="0.25">
      <c r="M48175"/>
    </row>
    <row r="48176" spans="13:13" x14ac:dyDescent="0.25">
      <c r="M48176"/>
    </row>
    <row r="48177" spans="13:13" x14ac:dyDescent="0.25">
      <c r="M48177"/>
    </row>
    <row r="48178" spans="13:13" x14ac:dyDescent="0.25">
      <c r="M48178"/>
    </row>
    <row r="48179" spans="13:13" x14ac:dyDescent="0.25">
      <c r="M48179"/>
    </row>
    <row r="48180" spans="13:13" x14ac:dyDescent="0.25">
      <c r="M48180"/>
    </row>
    <row r="48181" spans="13:13" x14ac:dyDescent="0.25">
      <c r="M48181"/>
    </row>
    <row r="48182" spans="13:13" x14ac:dyDescent="0.25">
      <c r="M48182"/>
    </row>
    <row r="48183" spans="13:13" x14ac:dyDescent="0.25">
      <c r="M48183"/>
    </row>
    <row r="48184" spans="13:13" x14ac:dyDescent="0.25">
      <c r="M48184"/>
    </row>
    <row r="48185" spans="13:13" x14ac:dyDescent="0.25">
      <c r="M48185"/>
    </row>
    <row r="48186" spans="13:13" x14ac:dyDescent="0.25">
      <c r="M48186"/>
    </row>
    <row r="48187" spans="13:13" x14ac:dyDescent="0.25">
      <c r="M48187"/>
    </row>
    <row r="48188" spans="13:13" x14ac:dyDescent="0.25">
      <c r="M48188"/>
    </row>
    <row r="48189" spans="13:13" x14ac:dyDescent="0.25">
      <c r="M48189"/>
    </row>
    <row r="48190" spans="13:13" x14ac:dyDescent="0.25">
      <c r="M48190"/>
    </row>
    <row r="48191" spans="13:13" x14ac:dyDescent="0.25">
      <c r="M48191"/>
    </row>
    <row r="48192" spans="13:13" x14ac:dyDescent="0.25">
      <c r="M48192"/>
    </row>
    <row r="48193" spans="13:13" x14ac:dyDescent="0.25">
      <c r="M48193"/>
    </row>
    <row r="48194" spans="13:13" x14ac:dyDescent="0.25">
      <c r="M48194"/>
    </row>
    <row r="48195" spans="13:13" x14ac:dyDescent="0.25">
      <c r="M48195"/>
    </row>
    <row r="48196" spans="13:13" x14ac:dyDescent="0.25">
      <c r="M48196"/>
    </row>
    <row r="48197" spans="13:13" x14ac:dyDescent="0.25">
      <c r="M48197"/>
    </row>
    <row r="48198" spans="13:13" x14ac:dyDescent="0.25">
      <c r="M48198"/>
    </row>
    <row r="48199" spans="13:13" x14ac:dyDescent="0.25">
      <c r="M48199"/>
    </row>
    <row r="48200" spans="13:13" x14ac:dyDescent="0.25">
      <c r="M48200"/>
    </row>
    <row r="48201" spans="13:13" x14ac:dyDescent="0.25">
      <c r="M48201"/>
    </row>
    <row r="48202" spans="13:13" x14ac:dyDescent="0.25">
      <c r="M48202"/>
    </row>
    <row r="48203" spans="13:13" x14ac:dyDescent="0.25">
      <c r="M48203"/>
    </row>
    <row r="48204" spans="13:13" x14ac:dyDescent="0.25">
      <c r="M48204"/>
    </row>
    <row r="48205" spans="13:13" x14ac:dyDescent="0.25">
      <c r="M48205"/>
    </row>
    <row r="48206" spans="13:13" x14ac:dyDescent="0.25">
      <c r="M48206"/>
    </row>
    <row r="48207" spans="13:13" x14ac:dyDescent="0.25">
      <c r="M48207"/>
    </row>
    <row r="48208" spans="13:13" x14ac:dyDescent="0.25">
      <c r="M48208"/>
    </row>
    <row r="48209" spans="13:13" x14ac:dyDescent="0.25">
      <c r="M48209"/>
    </row>
    <row r="48210" spans="13:13" x14ac:dyDescent="0.25">
      <c r="M48210"/>
    </row>
    <row r="48211" spans="13:13" x14ac:dyDescent="0.25">
      <c r="M48211"/>
    </row>
    <row r="48212" spans="13:13" x14ac:dyDescent="0.25">
      <c r="M48212"/>
    </row>
    <row r="48213" spans="13:13" x14ac:dyDescent="0.25">
      <c r="M48213"/>
    </row>
    <row r="48214" spans="13:13" x14ac:dyDescent="0.25">
      <c r="M48214"/>
    </row>
    <row r="48215" spans="13:13" x14ac:dyDescent="0.25">
      <c r="M48215"/>
    </row>
    <row r="48216" spans="13:13" x14ac:dyDescent="0.25">
      <c r="M48216"/>
    </row>
    <row r="48217" spans="13:13" x14ac:dyDescent="0.25">
      <c r="M48217"/>
    </row>
    <row r="48218" spans="13:13" x14ac:dyDescent="0.25">
      <c r="M48218"/>
    </row>
    <row r="48219" spans="13:13" x14ac:dyDescent="0.25">
      <c r="M48219"/>
    </row>
    <row r="48220" spans="13:13" x14ac:dyDescent="0.25">
      <c r="M48220"/>
    </row>
    <row r="48221" spans="13:13" x14ac:dyDescent="0.25">
      <c r="M48221"/>
    </row>
    <row r="48222" spans="13:13" x14ac:dyDescent="0.25">
      <c r="M48222"/>
    </row>
    <row r="48223" spans="13:13" x14ac:dyDescent="0.25">
      <c r="M48223"/>
    </row>
    <row r="48224" spans="13:13" x14ac:dyDescent="0.25">
      <c r="M48224"/>
    </row>
    <row r="48225" spans="13:13" x14ac:dyDescent="0.25">
      <c r="M48225"/>
    </row>
    <row r="48226" spans="13:13" x14ac:dyDescent="0.25">
      <c r="M48226"/>
    </row>
    <row r="48227" spans="13:13" x14ac:dyDescent="0.25">
      <c r="M48227"/>
    </row>
    <row r="48228" spans="13:13" x14ac:dyDescent="0.25">
      <c r="M48228"/>
    </row>
    <row r="48229" spans="13:13" x14ac:dyDescent="0.25">
      <c r="M48229"/>
    </row>
    <row r="48230" spans="13:13" x14ac:dyDescent="0.25">
      <c r="M48230"/>
    </row>
    <row r="48231" spans="13:13" x14ac:dyDescent="0.25">
      <c r="M48231"/>
    </row>
    <row r="48232" spans="13:13" x14ac:dyDescent="0.25">
      <c r="M48232"/>
    </row>
    <row r="48233" spans="13:13" x14ac:dyDescent="0.25">
      <c r="M48233"/>
    </row>
    <row r="48234" spans="13:13" x14ac:dyDescent="0.25">
      <c r="M48234"/>
    </row>
    <row r="48235" spans="13:13" x14ac:dyDescent="0.25">
      <c r="M48235"/>
    </row>
    <row r="48236" spans="13:13" x14ac:dyDescent="0.25">
      <c r="M48236"/>
    </row>
    <row r="48237" spans="13:13" x14ac:dyDescent="0.25">
      <c r="M48237"/>
    </row>
    <row r="48238" spans="13:13" x14ac:dyDescent="0.25">
      <c r="M48238"/>
    </row>
    <row r="48239" spans="13:13" x14ac:dyDescent="0.25">
      <c r="M48239"/>
    </row>
    <row r="48240" spans="13:13" x14ac:dyDescent="0.25">
      <c r="M48240"/>
    </row>
    <row r="48241" spans="13:13" x14ac:dyDescent="0.25">
      <c r="M48241"/>
    </row>
    <row r="48242" spans="13:13" x14ac:dyDescent="0.25">
      <c r="M48242"/>
    </row>
    <row r="48243" spans="13:13" x14ac:dyDescent="0.25">
      <c r="M48243"/>
    </row>
    <row r="48244" spans="13:13" x14ac:dyDescent="0.25">
      <c r="M48244"/>
    </row>
    <row r="48245" spans="13:13" x14ac:dyDescent="0.25">
      <c r="M48245"/>
    </row>
    <row r="48246" spans="13:13" x14ac:dyDescent="0.25">
      <c r="M48246"/>
    </row>
    <row r="48247" spans="13:13" x14ac:dyDescent="0.25">
      <c r="M48247"/>
    </row>
    <row r="48248" spans="13:13" x14ac:dyDescent="0.25">
      <c r="M48248"/>
    </row>
    <row r="48249" spans="13:13" x14ac:dyDescent="0.25">
      <c r="M48249"/>
    </row>
    <row r="48250" spans="13:13" x14ac:dyDescent="0.25">
      <c r="M48250"/>
    </row>
    <row r="48251" spans="13:13" x14ac:dyDescent="0.25">
      <c r="M48251"/>
    </row>
    <row r="48252" spans="13:13" x14ac:dyDescent="0.25">
      <c r="M48252"/>
    </row>
    <row r="48253" spans="13:13" x14ac:dyDescent="0.25">
      <c r="M48253"/>
    </row>
    <row r="48254" spans="13:13" x14ac:dyDescent="0.25">
      <c r="M48254"/>
    </row>
    <row r="48255" spans="13:13" x14ac:dyDescent="0.25">
      <c r="M48255"/>
    </row>
    <row r="48256" spans="13:13" x14ac:dyDescent="0.25">
      <c r="M48256"/>
    </row>
    <row r="48257" spans="13:13" x14ac:dyDescent="0.25">
      <c r="M48257"/>
    </row>
    <row r="48258" spans="13:13" x14ac:dyDescent="0.25">
      <c r="M48258"/>
    </row>
    <row r="48259" spans="13:13" x14ac:dyDescent="0.25">
      <c r="M48259"/>
    </row>
    <row r="48260" spans="13:13" x14ac:dyDescent="0.25">
      <c r="M48260"/>
    </row>
    <row r="48261" spans="13:13" x14ac:dyDescent="0.25">
      <c r="M48261"/>
    </row>
    <row r="48262" spans="13:13" x14ac:dyDescent="0.25">
      <c r="M48262"/>
    </row>
    <row r="48263" spans="13:13" x14ac:dyDescent="0.25">
      <c r="M48263"/>
    </row>
    <row r="48264" spans="13:13" x14ac:dyDescent="0.25">
      <c r="M48264"/>
    </row>
    <row r="48265" spans="13:13" x14ac:dyDescent="0.25">
      <c r="M48265"/>
    </row>
    <row r="48266" spans="13:13" x14ac:dyDescent="0.25">
      <c r="M48266"/>
    </row>
    <row r="48267" spans="13:13" x14ac:dyDescent="0.25">
      <c r="M48267"/>
    </row>
    <row r="48268" spans="13:13" x14ac:dyDescent="0.25">
      <c r="M48268"/>
    </row>
    <row r="48269" spans="13:13" x14ac:dyDescent="0.25">
      <c r="M48269"/>
    </row>
    <row r="48270" spans="13:13" x14ac:dyDescent="0.25">
      <c r="M48270"/>
    </row>
    <row r="48271" spans="13:13" x14ac:dyDescent="0.25">
      <c r="M48271"/>
    </row>
    <row r="48272" spans="13:13" x14ac:dyDescent="0.25">
      <c r="M48272"/>
    </row>
    <row r="48273" spans="13:13" x14ac:dyDescent="0.25">
      <c r="M48273"/>
    </row>
    <row r="48274" spans="13:13" x14ac:dyDescent="0.25">
      <c r="M48274"/>
    </row>
    <row r="48275" spans="13:13" x14ac:dyDescent="0.25">
      <c r="M48275"/>
    </row>
    <row r="48276" spans="13:13" x14ac:dyDescent="0.25">
      <c r="M48276"/>
    </row>
    <row r="48277" spans="13:13" x14ac:dyDescent="0.25">
      <c r="M48277"/>
    </row>
    <row r="48278" spans="13:13" x14ac:dyDescent="0.25">
      <c r="M48278"/>
    </row>
    <row r="48279" spans="13:13" x14ac:dyDescent="0.25">
      <c r="M48279"/>
    </row>
    <row r="48280" spans="13:13" x14ac:dyDescent="0.25">
      <c r="M48280"/>
    </row>
    <row r="48281" spans="13:13" x14ac:dyDescent="0.25">
      <c r="M48281"/>
    </row>
    <row r="48282" spans="13:13" x14ac:dyDescent="0.25">
      <c r="M48282"/>
    </row>
    <row r="48283" spans="13:13" x14ac:dyDescent="0.25">
      <c r="M48283"/>
    </row>
    <row r="48284" spans="13:13" x14ac:dyDescent="0.25">
      <c r="M48284"/>
    </row>
    <row r="48285" spans="13:13" x14ac:dyDescent="0.25">
      <c r="M48285"/>
    </row>
    <row r="48286" spans="13:13" x14ac:dyDescent="0.25">
      <c r="M48286"/>
    </row>
    <row r="48287" spans="13:13" x14ac:dyDescent="0.25">
      <c r="M48287"/>
    </row>
    <row r="48288" spans="13:13" x14ac:dyDescent="0.25">
      <c r="M48288"/>
    </row>
    <row r="48289" spans="13:13" x14ac:dyDescent="0.25">
      <c r="M48289"/>
    </row>
    <row r="48290" spans="13:13" x14ac:dyDescent="0.25">
      <c r="M48290"/>
    </row>
    <row r="48291" spans="13:13" x14ac:dyDescent="0.25">
      <c r="M48291"/>
    </row>
    <row r="48292" spans="13:13" x14ac:dyDescent="0.25">
      <c r="M48292"/>
    </row>
    <row r="48293" spans="13:13" x14ac:dyDescent="0.25">
      <c r="M48293"/>
    </row>
    <row r="48294" spans="13:13" x14ac:dyDescent="0.25">
      <c r="M48294"/>
    </row>
    <row r="48295" spans="13:13" x14ac:dyDescent="0.25">
      <c r="M48295"/>
    </row>
    <row r="48296" spans="13:13" x14ac:dyDescent="0.25">
      <c r="M48296"/>
    </row>
    <row r="48297" spans="13:13" x14ac:dyDescent="0.25">
      <c r="M48297"/>
    </row>
    <row r="48298" spans="13:13" x14ac:dyDescent="0.25">
      <c r="M48298"/>
    </row>
    <row r="48299" spans="13:13" x14ac:dyDescent="0.25">
      <c r="M48299"/>
    </row>
    <row r="48300" spans="13:13" x14ac:dyDescent="0.25">
      <c r="M48300"/>
    </row>
    <row r="48301" spans="13:13" x14ac:dyDescent="0.25">
      <c r="M48301"/>
    </row>
    <row r="48302" spans="13:13" x14ac:dyDescent="0.25">
      <c r="M48302"/>
    </row>
    <row r="48303" spans="13:13" x14ac:dyDescent="0.25">
      <c r="M48303"/>
    </row>
    <row r="48304" spans="13:13" x14ac:dyDescent="0.25">
      <c r="M48304"/>
    </row>
    <row r="48305" spans="13:13" x14ac:dyDescent="0.25">
      <c r="M48305"/>
    </row>
    <row r="48306" spans="13:13" x14ac:dyDescent="0.25">
      <c r="M48306"/>
    </row>
    <row r="48307" spans="13:13" x14ac:dyDescent="0.25">
      <c r="M48307"/>
    </row>
    <row r="48308" spans="13:13" x14ac:dyDescent="0.25">
      <c r="M48308"/>
    </row>
    <row r="48309" spans="13:13" x14ac:dyDescent="0.25">
      <c r="M48309"/>
    </row>
    <row r="48310" spans="13:13" x14ac:dyDescent="0.25">
      <c r="M48310"/>
    </row>
    <row r="48311" spans="13:13" x14ac:dyDescent="0.25">
      <c r="M48311"/>
    </row>
    <row r="48312" spans="13:13" x14ac:dyDescent="0.25">
      <c r="M48312"/>
    </row>
    <row r="48313" spans="13:13" x14ac:dyDescent="0.25">
      <c r="M48313"/>
    </row>
    <row r="48314" spans="13:13" x14ac:dyDescent="0.25">
      <c r="M48314"/>
    </row>
    <row r="48315" spans="13:13" x14ac:dyDescent="0.25">
      <c r="M48315"/>
    </row>
    <row r="48316" spans="13:13" x14ac:dyDescent="0.25">
      <c r="M48316"/>
    </row>
    <row r="48317" spans="13:13" x14ac:dyDescent="0.25">
      <c r="M48317"/>
    </row>
    <row r="48318" spans="13:13" x14ac:dyDescent="0.25">
      <c r="M48318"/>
    </row>
    <row r="48319" spans="13:13" x14ac:dyDescent="0.25">
      <c r="M48319"/>
    </row>
    <row r="48320" spans="13:13" x14ac:dyDescent="0.25">
      <c r="M48320"/>
    </row>
    <row r="48321" spans="13:13" x14ac:dyDescent="0.25">
      <c r="M48321"/>
    </row>
    <row r="48322" spans="13:13" x14ac:dyDescent="0.25">
      <c r="M48322"/>
    </row>
    <row r="48323" spans="13:13" x14ac:dyDescent="0.25">
      <c r="M48323"/>
    </row>
    <row r="48324" spans="13:13" x14ac:dyDescent="0.25">
      <c r="M48324"/>
    </row>
    <row r="48325" spans="13:13" x14ac:dyDescent="0.25">
      <c r="M48325"/>
    </row>
    <row r="48326" spans="13:13" x14ac:dyDescent="0.25">
      <c r="M48326"/>
    </row>
    <row r="48327" spans="13:13" x14ac:dyDescent="0.25">
      <c r="M48327"/>
    </row>
    <row r="48328" spans="13:13" x14ac:dyDescent="0.25">
      <c r="M48328"/>
    </row>
    <row r="48329" spans="13:13" x14ac:dyDescent="0.25">
      <c r="M48329"/>
    </row>
    <row r="48330" spans="13:13" x14ac:dyDescent="0.25">
      <c r="M48330"/>
    </row>
    <row r="48331" spans="13:13" x14ac:dyDescent="0.25">
      <c r="M48331"/>
    </row>
    <row r="48332" spans="13:13" x14ac:dyDescent="0.25">
      <c r="M48332"/>
    </row>
    <row r="48333" spans="13:13" x14ac:dyDescent="0.25">
      <c r="M48333"/>
    </row>
    <row r="48334" spans="13:13" x14ac:dyDescent="0.25">
      <c r="M48334"/>
    </row>
    <row r="48335" spans="13:13" x14ac:dyDescent="0.25">
      <c r="M48335"/>
    </row>
    <row r="48336" spans="13:13" x14ac:dyDescent="0.25">
      <c r="M48336"/>
    </row>
    <row r="48337" spans="13:13" x14ac:dyDescent="0.25">
      <c r="M48337"/>
    </row>
    <row r="48338" spans="13:13" x14ac:dyDescent="0.25">
      <c r="M48338"/>
    </row>
    <row r="48339" spans="13:13" x14ac:dyDescent="0.25">
      <c r="M48339"/>
    </row>
    <row r="48340" spans="13:13" x14ac:dyDescent="0.25">
      <c r="M48340"/>
    </row>
    <row r="48341" spans="13:13" x14ac:dyDescent="0.25">
      <c r="M48341"/>
    </row>
    <row r="48342" spans="13:13" x14ac:dyDescent="0.25">
      <c r="M48342"/>
    </row>
    <row r="48343" spans="13:13" x14ac:dyDescent="0.25">
      <c r="M48343"/>
    </row>
    <row r="48344" spans="13:13" x14ac:dyDescent="0.25">
      <c r="M48344"/>
    </row>
    <row r="48345" spans="13:13" x14ac:dyDescent="0.25">
      <c r="M48345"/>
    </row>
    <row r="48346" spans="13:13" x14ac:dyDescent="0.25">
      <c r="M48346"/>
    </row>
    <row r="48347" spans="13:13" x14ac:dyDescent="0.25">
      <c r="M48347"/>
    </row>
    <row r="48348" spans="13:13" x14ac:dyDescent="0.25">
      <c r="M48348"/>
    </row>
    <row r="48349" spans="13:13" x14ac:dyDescent="0.25">
      <c r="M48349"/>
    </row>
    <row r="48350" spans="13:13" x14ac:dyDescent="0.25">
      <c r="M48350"/>
    </row>
    <row r="48351" spans="13:13" x14ac:dyDescent="0.25">
      <c r="M48351"/>
    </row>
    <row r="48352" spans="13:13" x14ac:dyDescent="0.25">
      <c r="M48352"/>
    </row>
    <row r="48353" spans="13:13" x14ac:dyDescent="0.25">
      <c r="M48353"/>
    </row>
    <row r="48354" spans="13:13" x14ac:dyDescent="0.25">
      <c r="M48354"/>
    </row>
    <row r="48355" spans="13:13" x14ac:dyDescent="0.25">
      <c r="M48355"/>
    </row>
    <row r="48356" spans="13:13" x14ac:dyDescent="0.25">
      <c r="M48356"/>
    </row>
    <row r="48357" spans="13:13" x14ac:dyDescent="0.25">
      <c r="M48357"/>
    </row>
    <row r="48358" spans="13:13" x14ac:dyDescent="0.25">
      <c r="M48358"/>
    </row>
    <row r="48359" spans="13:13" x14ac:dyDescent="0.25">
      <c r="M48359"/>
    </row>
    <row r="48360" spans="13:13" x14ac:dyDescent="0.25">
      <c r="M48360"/>
    </row>
    <row r="48361" spans="13:13" x14ac:dyDescent="0.25">
      <c r="M48361"/>
    </row>
    <row r="48362" spans="13:13" x14ac:dyDescent="0.25">
      <c r="M48362"/>
    </row>
    <row r="48363" spans="13:13" x14ac:dyDescent="0.25">
      <c r="M48363"/>
    </row>
    <row r="48364" spans="13:13" x14ac:dyDescent="0.25">
      <c r="M48364"/>
    </row>
    <row r="48365" spans="13:13" x14ac:dyDescent="0.25">
      <c r="M48365"/>
    </row>
    <row r="48366" spans="13:13" x14ac:dyDescent="0.25">
      <c r="M48366"/>
    </row>
    <row r="48367" spans="13:13" x14ac:dyDescent="0.25">
      <c r="M48367"/>
    </row>
    <row r="48368" spans="13:13" x14ac:dyDescent="0.25">
      <c r="M48368"/>
    </row>
    <row r="48369" spans="13:13" x14ac:dyDescent="0.25">
      <c r="M48369"/>
    </row>
    <row r="48370" spans="13:13" x14ac:dyDescent="0.25">
      <c r="M48370"/>
    </row>
    <row r="48371" spans="13:13" x14ac:dyDescent="0.25">
      <c r="M48371"/>
    </row>
    <row r="48372" spans="13:13" x14ac:dyDescent="0.25">
      <c r="M48372"/>
    </row>
    <row r="48373" spans="13:13" x14ac:dyDescent="0.25">
      <c r="M48373"/>
    </row>
    <row r="48374" spans="13:13" x14ac:dyDescent="0.25">
      <c r="M48374"/>
    </row>
    <row r="48375" spans="13:13" x14ac:dyDescent="0.25">
      <c r="M48375"/>
    </row>
    <row r="48376" spans="13:13" x14ac:dyDescent="0.25">
      <c r="M48376"/>
    </row>
    <row r="48377" spans="13:13" x14ac:dyDescent="0.25">
      <c r="M48377"/>
    </row>
    <row r="48378" spans="13:13" x14ac:dyDescent="0.25">
      <c r="M48378"/>
    </row>
    <row r="48379" spans="13:13" x14ac:dyDescent="0.25">
      <c r="M48379"/>
    </row>
    <row r="48380" spans="13:13" x14ac:dyDescent="0.25">
      <c r="M48380"/>
    </row>
    <row r="48381" spans="13:13" x14ac:dyDescent="0.25">
      <c r="M48381"/>
    </row>
    <row r="48382" spans="13:13" x14ac:dyDescent="0.25">
      <c r="M48382"/>
    </row>
    <row r="48383" spans="13:13" x14ac:dyDescent="0.25">
      <c r="M48383"/>
    </row>
    <row r="48384" spans="13:13" x14ac:dyDescent="0.25">
      <c r="M48384"/>
    </row>
    <row r="48385" spans="13:13" x14ac:dyDescent="0.25">
      <c r="M48385"/>
    </row>
    <row r="48386" spans="13:13" x14ac:dyDescent="0.25">
      <c r="M48386"/>
    </row>
    <row r="48387" spans="13:13" x14ac:dyDescent="0.25">
      <c r="M48387"/>
    </row>
    <row r="48388" spans="13:13" x14ac:dyDescent="0.25">
      <c r="M48388"/>
    </row>
    <row r="48389" spans="13:13" x14ac:dyDescent="0.25">
      <c r="M48389"/>
    </row>
    <row r="48390" spans="13:13" x14ac:dyDescent="0.25">
      <c r="M48390"/>
    </row>
    <row r="48391" spans="13:13" x14ac:dyDescent="0.25">
      <c r="M48391"/>
    </row>
    <row r="48392" spans="13:13" x14ac:dyDescent="0.25">
      <c r="M48392"/>
    </row>
    <row r="48393" spans="13:13" x14ac:dyDescent="0.25">
      <c r="M48393"/>
    </row>
    <row r="48394" spans="13:13" x14ac:dyDescent="0.25">
      <c r="M48394"/>
    </row>
    <row r="48395" spans="13:13" x14ac:dyDescent="0.25">
      <c r="M48395"/>
    </row>
    <row r="48396" spans="13:13" x14ac:dyDescent="0.25">
      <c r="M48396"/>
    </row>
    <row r="48397" spans="13:13" x14ac:dyDescent="0.25">
      <c r="M48397"/>
    </row>
    <row r="48398" spans="13:13" x14ac:dyDescent="0.25">
      <c r="M48398"/>
    </row>
    <row r="48399" spans="13:13" x14ac:dyDescent="0.25">
      <c r="M48399"/>
    </row>
    <row r="48400" spans="13:13" x14ac:dyDescent="0.25">
      <c r="M48400"/>
    </row>
    <row r="48401" spans="13:13" x14ac:dyDescent="0.25">
      <c r="M48401"/>
    </row>
    <row r="48402" spans="13:13" x14ac:dyDescent="0.25">
      <c r="M48402"/>
    </row>
    <row r="48403" spans="13:13" x14ac:dyDescent="0.25">
      <c r="M48403"/>
    </row>
    <row r="48404" spans="13:13" x14ac:dyDescent="0.25">
      <c r="M48404"/>
    </row>
    <row r="48405" spans="13:13" x14ac:dyDescent="0.25">
      <c r="M48405"/>
    </row>
    <row r="48406" spans="13:13" x14ac:dyDescent="0.25">
      <c r="M48406"/>
    </row>
    <row r="48407" spans="13:13" x14ac:dyDescent="0.25">
      <c r="M48407"/>
    </row>
    <row r="48408" spans="13:13" x14ac:dyDescent="0.25">
      <c r="M48408"/>
    </row>
    <row r="48409" spans="13:13" x14ac:dyDescent="0.25">
      <c r="M48409"/>
    </row>
    <row r="48410" spans="13:13" x14ac:dyDescent="0.25">
      <c r="M48410"/>
    </row>
    <row r="48411" spans="13:13" x14ac:dyDescent="0.25">
      <c r="M48411"/>
    </row>
    <row r="48412" spans="13:13" x14ac:dyDescent="0.25">
      <c r="M48412"/>
    </row>
    <row r="48413" spans="13:13" x14ac:dyDescent="0.25">
      <c r="M48413"/>
    </row>
    <row r="48414" spans="13:13" x14ac:dyDescent="0.25">
      <c r="M48414"/>
    </row>
    <row r="48415" spans="13:13" x14ac:dyDescent="0.25">
      <c r="M48415"/>
    </row>
    <row r="48416" spans="13:13" x14ac:dyDescent="0.25">
      <c r="M48416"/>
    </row>
    <row r="48417" spans="13:13" x14ac:dyDescent="0.25">
      <c r="M48417"/>
    </row>
    <row r="48418" spans="13:13" x14ac:dyDescent="0.25">
      <c r="M48418"/>
    </row>
    <row r="48419" spans="13:13" x14ac:dyDescent="0.25">
      <c r="M48419"/>
    </row>
    <row r="48420" spans="13:13" x14ac:dyDescent="0.25">
      <c r="M48420"/>
    </row>
    <row r="48421" spans="13:13" x14ac:dyDescent="0.25">
      <c r="M48421"/>
    </row>
    <row r="48422" spans="13:13" x14ac:dyDescent="0.25">
      <c r="M48422"/>
    </row>
    <row r="48423" spans="13:13" x14ac:dyDescent="0.25">
      <c r="M48423"/>
    </row>
    <row r="48424" spans="13:13" x14ac:dyDescent="0.25">
      <c r="M48424"/>
    </row>
    <row r="48425" spans="13:13" x14ac:dyDescent="0.25">
      <c r="M48425"/>
    </row>
    <row r="48426" spans="13:13" x14ac:dyDescent="0.25">
      <c r="M48426"/>
    </row>
    <row r="48427" spans="13:13" x14ac:dyDescent="0.25">
      <c r="M48427"/>
    </row>
    <row r="48428" spans="13:13" x14ac:dyDescent="0.25">
      <c r="M48428"/>
    </row>
    <row r="48429" spans="13:13" x14ac:dyDescent="0.25">
      <c r="M48429"/>
    </row>
    <row r="48430" spans="13:13" x14ac:dyDescent="0.25">
      <c r="M48430"/>
    </row>
    <row r="48431" spans="13:13" x14ac:dyDescent="0.25">
      <c r="M48431"/>
    </row>
    <row r="48432" spans="13:13" x14ac:dyDescent="0.25">
      <c r="M48432"/>
    </row>
    <row r="48433" spans="13:13" x14ac:dyDescent="0.25">
      <c r="M48433"/>
    </row>
    <row r="48434" spans="13:13" x14ac:dyDescent="0.25">
      <c r="M48434"/>
    </row>
    <row r="48435" spans="13:13" x14ac:dyDescent="0.25">
      <c r="M48435"/>
    </row>
    <row r="48436" spans="13:13" x14ac:dyDescent="0.25">
      <c r="M48436"/>
    </row>
    <row r="48437" spans="13:13" x14ac:dyDescent="0.25">
      <c r="M48437"/>
    </row>
    <row r="48438" spans="13:13" x14ac:dyDescent="0.25">
      <c r="M48438"/>
    </row>
    <row r="48439" spans="13:13" x14ac:dyDescent="0.25">
      <c r="M48439"/>
    </row>
    <row r="48440" spans="13:13" x14ac:dyDescent="0.25">
      <c r="M48440"/>
    </row>
    <row r="48441" spans="13:13" x14ac:dyDescent="0.25">
      <c r="M48441"/>
    </row>
    <row r="48442" spans="13:13" x14ac:dyDescent="0.25">
      <c r="M48442"/>
    </row>
    <row r="48443" spans="13:13" x14ac:dyDescent="0.25">
      <c r="M48443"/>
    </row>
    <row r="48444" spans="13:13" x14ac:dyDescent="0.25">
      <c r="M48444"/>
    </row>
    <row r="48445" spans="13:13" x14ac:dyDescent="0.25">
      <c r="M48445"/>
    </row>
    <row r="48446" spans="13:13" x14ac:dyDescent="0.25">
      <c r="M48446"/>
    </row>
    <row r="48447" spans="13:13" x14ac:dyDescent="0.25">
      <c r="M48447"/>
    </row>
    <row r="48448" spans="13:13" x14ac:dyDescent="0.25">
      <c r="M48448"/>
    </row>
    <row r="48449" spans="13:13" x14ac:dyDescent="0.25">
      <c r="M48449"/>
    </row>
    <row r="48450" spans="13:13" x14ac:dyDescent="0.25">
      <c r="M48450"/>
    </row>
    <row r="48451" spans="13:13" x14ac:dyDescent="0.25">
      <c r="M48451"/>
    </row>
    <row r="48452" spans="13:13" x14ac:dyDescent="0.25">
      <c r="M48452"/>
    </row>
    <row r="48453" spans="13:13" x14ac:dyDescent="0.25">
      <c r="M48453"/>
    </row>
    <row r="48454" spans="13:13" x14ac:dyDescent="0.25">
      <c r="M48454"/>
    </row>
    <row r="48455" spans="13:13" x14ac:dyDescent="0.25">
      <c r="M48455"/>
    </row>
    <row r="48456" spans="13:13" x14ac:dyDescent="0.25">
      <c r="M48456"/>
    </row>
    <row r="48457" spans="13:13" x14ac:dyDescent="0.25">
      <c r="M48457"/>
    </row>
    <row r="48458" spans="13:13" x14ac:dyDescent="0.25">
      <c r="M48458"/>
    </row>
    <row r="48459" spans="13:13" x14ac:dyDescent="0.25">
      <c r="M48459"/>
    </row>
    <row r="48460" spans="13:13" x14ac:dyDescent="0.25">
      <c r="M48460"/>
    </row>
    <row r="48461" spans="13:13" x14ac:dyDescent="0.25">
      <c r="M48461"/>
    </row>
    <row r="48462" spans="13:13" x14ac:dyDescent="0.25">
      <c r="M48462"/>
    </row>
    <row r="48463" spans="13:13" x14ac:dyDescent="0.25">
      <c r="M48463"/>
    </row>
    <row r="48464" spans="13:13" x14ac:dyDescent="0.25">
      <c r="M48464"/>
    </row>
    <row r="48465" spans="13:13" x14ac:dyDescent="0.25">
      <c r="M48465"/>
    </row>
    <row r="48466" spans="13:13" x14ac:dyDescent="0.25">
      <c r="M48466"/>
    </row>
    <row r="48467" spans="13:13" x14ac:dyDescent="0.25">
      <c r="M48467"/>
    </row>
    <row r="48468" spans="13:13" x14ac:dyDescent="0.25">
      <c r="M48468"/>
    </row>
    <row r="48469" spans="13:13" x14ac:dyDescent="0.25">
      <c r="M48469"/>
    </row>
    <row r="48470" spans="13:13" x14ac:dyDescent="0.25">
      <c r="M48470"/>
    </row>
    <row r="48471" spans="13:13" x14ac:dyDescent="0.25">
      <c r="M48471"/>
    </row>
    <row r="48472" spans="13:13" x14ac:dyDescent="0.25">
      <c r="M48472"/>
    </row>
    <row r="48473" spans="13:13" x14ac:dyDescent="0.25">
      <c r="M48473"/>
    </row>
    <row r="48474" spans="13:13" x14ac:dyDescent="0.25">
      <c r="M48474"/>
    </row>
    <row r="48475" spans="13:13" x14ac:dyDescent="0.25">
      <c r="M48475"/>
    </row>
    <row r="48476" spans="13:13" x14ac:dyDescent="0.25">
      <c r="M48476"/>
    </row>
    <row r="48477" spans="13:13" x14ac:dyDescent="0.25">
      <c r="M48477"/>
    </row>
    <row r="48478" spans="13:13" x14ac:dyDescent="0.25">
      <c r="M48478"/>
    </row>
    <row r="48479" spans="13:13" x14ac:dyDescent="0.25">
      <c r="M48479"/>
    </row>
    <row r="48480" spans="13:13" x14ac:dyDescent="0.25">
      <c r="M48480"/>
    </row>
    <row r="48481" spans="13:13" x14ac:dyDescent="0.25">
      <c r="M48481"/>
    </row>
    <row r="48482" spans="13:13" x14ac:dyDescent="0.25">
      <c r="M48482"/>
    </row>
    <row r="48483" spans="13:13" x14ac:dyDescent="0.25">
      <c r="M48483"/>
    </row>
    <row r="48484" spans="13:13" x14ac:dyDescent="0.25">
      <c r="M48484"/>
    </row>
    <row r="48485" spans="13:13" x14ac:dyDescent="0.25">
      <c r="M48485"/>
    </row>
    <row r="48486" spans="13:13" x14ac:dyDescent="0.25">
      <c r="M48486"/>
    </row>
    <row r="48487" spans="13:13" x14ac:dyDescent="0.25">
      <c r="M48487"/>
    </row>
    <row r="48488" spans="13:13" x14ac:dyDescent="0.25">
      <c r="M48488"/>
    </row>
    <row r="48489" spans="13:13" x14ac:dyDescent="0.25">
      <c r="M48489"/>
    </row>
    <row r="48490" spans="13:13" x14ac:dyDescent="0.25">
      <c r="M48490"/>
    </row>
    <row r="48491" spans="13:13" x14ac:dyDescent="0.25">
      <c r="M48491"/>
    </row>
    <row r="48492" spans="13:13" x14ac:dyDescent="0.25">
      <c r="M48492"/>
    </row>
    <row r="48493" spans="13:13" x14ac:dyDescent="0.25">
      <c r="M48493"/>
    </row>
    <row r="48494" spans="13:13" x14ac:dyDescent="0.25">
      <c r="M48494"/>
    </row>
    <row r="48495" spans="13:13" x14ac:dyDescent="0.25">
      <c r="M48495"/>
    </row>
    <row r="48496" spans="13:13" x14ac:dyDescent="0.25">
      <c r="M48496"/>
    </row>
    <row r="48497" spans="13:13" x14ac:dyDescent="0.25">
      <c r="M48497"/>
    </row>
    <row r="48498" spans="13:13" x14ac:dyDescent="0.25">
      <c r="M48498"/>
    </row>
    <row r="48499" spans="13:13" x14ac:dyDescent="0.25">
      <c r="M48499"/>
    </row>
    <row r="48500" spans="13:13" x14ac:dyDescent="0.25">
      <c r="M48500"/>
    </row>
    <row r="48501" spans="13:13" x14ac:dyDescent="0.25">
      <c r="M48501"/>
    </row>
    <row r="48502" spans="13:13" x14ac:dyDescent="0.25">
      <c r="M48502"/>
    </row>
    <row r="48503" spans="13:13" x14ac:dyDescent="0.25">
      <c r="M48503"/>
    </row>
    <row r="48504" spans="13:13" x14ac:dyDescent="0.25">
      <c r="M48504"/>
    </row>
    <row r="48505" spans="13:13" x14ac:dyDescent="0.25">
      <c r="M48505"/>
    </row>
    <row r="48506" spans="13:13" x14ac:dyDescent="0.25">
      <c r="M48506"/>
    </row>
    <row r="48507" spans="13:13" x14ac:dyDescent="0.25">
      <c r="M48507"/>
    </row>
    <row r="48508" spans="13:13" x14ac:dyDescent="0.25">
      <c r="M48508"/>
    </row>
    <row r="48509" spans="13:13" x14ac:dyDescent="0.25">
      <c r="M48509"/>
    </row>
    <row r="48510" spans="13:13" x14ac:dyDescent="0.25">
      <c r="M48510"/>
    </row>
    <row r="48511" spans="13:13" x14ac:dyDescent="0.25">
      <c r="M48511"/>
    </row>
    <row r="48512" spans="13:13" x14ac:dyDescent="0.25">
      <c r="M48512"/>
    </row>
    <row r="48513" spans="13:13" x14ac:dyDescent="0.25">
      <c r="M48513"/>
    </row>
    <row r="48514" spans="13:13" x14ac:dyDescent="0.25">
      <c r="M48514"/>
    </row>
    <row r="48515" spans="13:13" x14ac:dyDescent="0.25">
      <c r="M48515"/>
    </row>
    <row r="48516" spans="13:13" x14ac:dyDescent="0.25">
      <c r="M48516"/>
    </row>
    <row r="48517" spans="13:13" x14ac:dyDescent="0.25">
      <c r="M48517"/>
    </row>
    <row r="48518" spans="13:13" x14ac:dyDescent="0.25">
      <c r="M48518"/>
    </row>
    <row r="48519" spans="13:13" x14ac:dyDescent="0.25">
      <c r="M48519"/>
    </row>
    <row r="48520" spans="13:13" x14ac:dyDescent="0.25">
      <c r="M48520"/>
    </row>
    <row r="48521" spans="13:13" x14ac:dyDescent="0.25">
      <c r="M48521"/>
    </row>
    <row r="48522" spans="13:13" x14ac:dyDescent="0.25">
      <c r="M48522"/>
    </row>
    <row r="48523" spans="13:13" x14ac:dyDescent="0.25">
      <c r="M48523"/>
    </row>
    <row r="48524" spans="13:13" x14ac:dyDescent="0.25">
      <c r="M48524"/>
    </row>
    <row r="48525" spans="13:13" x14ac:dyDescent="0.25">
      <c r="M48525"/>
    </row>
    <row r="48526" spans="13:13" x14ac:dyDescent="0.25">
      <c r="M48526"/>
    </row>
    <row r="48527" spans="13:13" x14ac:dyDescent="0.25">
      <c r="M48527"/>
    </row>
    <row r="48528" spans="13:13" x14ac:dyDescent="0.25">
      <c r="M48528"/>
    </row>
    <row r="48529" spans="13:13" x14ac:dyDescent="0.25">
      <c r="M48529"/>
    </row>
    <row r="48530" spans="13:13" x14ac:dyDescent="0.25">
      <c r="M48530"/>
    </row>
    <row r="48531" spans="13:13" x14ac:dyDescent="0.25">
      <c r="M48531"/>
    </row>
    <row r="48532" spans="13:13" x14ac:dyDescent="0.25">
      <c r="M48532"/>
    </row>
    <row r="48533" spans="13:13" x14ac:dyDescent="0.25">
      <c r="M48533"/>
    </row>
    <row r="48534" spans="13:13" x14ac:dyDescent="0.25">
      <c r="M48534"/>
    </row>
    <row r="48535" spans="13:13" x14ac:dyDescent="0.25">
      <c r="M48535"/>
    </row>
    <row r="48536" spans="13:13" x14ac:dyDescent="0.25">
      <c r="M48536"/>
    </row>
    <row r="48537" spans="13:13" x14ac:dyDescent="0.25">
      <c r="M48537"/>
    </row>
    <row r="48538" spans="13:13" x14ac:dyDescent="0.25">
      <c r="M48538"/>
    </row>
    <row r="48539" spans="13:13" x14ac:dyDescent="0.25">
      <c r="M48539"/>
    </row>
    <row r="48540" spans="13:13" x14ac:dyDescent="0.25">
      <c r="M48540"/>
    </row>
    <row r="48541" spans="13:13" x14ac:dyDescent="0.25">
      <c r="M48541"/>
    </row>
    <row r="48542" spans="13:13" x14ac:dyDescent="0.25">
      <c r="M48542"/>
    </row>
    <row r="48543" spans="13:13" x14ac:dyDescent="0.25">
      <c r="M48543"/>
    </row>
    <row r="48544" spans="13:13" x14ac:dyDescent="0.25">
      <c r="M48544"/>
    </row>
    <row r="48545" spans="13:13" x14ac:dyDescent="0.25">
      <c r="M48545"/>
    </row>
    <row r="48546" spans="13:13" x14ac:dyDescent="0.25">
      <c r="M48546"/>
    </row>
    <row r="48547" spans="13:13" x14ac:dyDescent="0.25">
      <c r="M48547"/>
    </row>
    <row r="48548" spans="13:13" x14ac:dyDescent="0.25">
      <c r="M48548"/>
    </row>
    <row r="48549" spans="13:13" x14ac:dyDescent="0.25">
      <c r="M48549"/>
    </row>
    <row r="48550" spans="13:13" x14ac:dyDescent="0.25">
      <c r="M48550"/>
    </row>
    <row r="48551" spans="13:13" x14ac:dyDescent="0.25">
      <c r="M48551"/>
    </row>
    <row r="48552" spans="13:13" x14ac:dyDescent="0.25">
      <c r="M48552"/>
    </row>
    <row r="48553" spans="13:13" x14ac:dyDescent="0.25">
      <c r="M48553"/>
    </row>
    <row r="48554" spans="13:13" x14ac:dyDescent="0.25">
      <c r="M48554"/>
    </row>
    <row r="48555" spans="13:13" x14ac:dyDescent="0.25">
      <c r="M48555"/>
    </row>
    <row r="48556" spans="13:13" x14ac:dyDescent="0.25">
      <c r="M48556"/>
    </row>
    <row r="48557" spans="13:13" x14ac:dyDescent="0.25">
      <c r="M48557"/>
    </row>
    <row r="48558" spans="13:13" x14ac:dyDescent="0.25">
      <c r="M48558"/>
    </row>
    <row r="48559" spans="13:13" x14ac:dyDescent="0.25">
      <c r="M48559"/>
    </row>
    <row r="48560" spans="13:13" x14ac:dyDescent="0.25">
      <c r="M48560"/>
    </row>
    <row r="48561" spans="13:13" x14ac:dyDescent="0.25">
      <c r="M48561"/>
    </row>
    <row r="48562" spans="13:13" x14ac:dyDescent="0.25">
      <c r="M48562"/>
    </row>
    <row r="48563" spans="13:13" x14ac:dyDescent="0.25">
      <c r="M48563"/>
    </row>
    <row r="48564" spans="13:13" x14ac:dyDescent="0.25">
      <c r="M48564"/>
    </row>
    <row r="48565" spans="13:13" x14ac:dyDescent="0.25">
      <c r="M48565"/>
    </row>
    <row r="48566" spans="13:13" x14ac:dyDescent="0.25">
      <c r="M48566"/>
    </row>
    <row r="48567" spans="13:13" x14ac:dyDescent="0.25">
      <c r="M48567"/>
    </row>
    <row r="48568" spans="13:13" x14ac:dyDescent="0.25">
      <c r="M48568"/>
    </row>
    <row r="48569" spans="13:13" x14ac:dyDescent="0.25">
      <c r="M48569"/>
    </row>
    <row r="48570" spans="13:13" x14ac:dyDescent="0.25">
      <c r="M48570"/>
    </row>
    <row r="48571" spans="13:13" x14ac:dyDescent="0.25">
      <c r="M48571"/>
    </row>
    <row r="48572" spans="13:13" x14ac:dyDescent="0.25">
      <c r="M48572"/>
    </row>
    <row r="48573" spans="13:13" x14ac:dyDescent="0.25">
      <c r="M48573"/>
    </row>
    <row r="48574" spans="13:13" x14ac:dyDescent="0.25">
      <c r="M48574"/>
    </row>
    <row r="48575" spans="13:13" x14ac:dyDescent="0.25">
      <c r="M48575"/>
    </row>
    <row r="48576" spans="13:13" x14ac:dyDescent="0.25">
      <c r="M48576"/>
    </row>
    <row r="48577" spans="13:13" x14ac:dyDescent="0.25">
      <c r="M48577"/>
    </row>
    <row r="48578" spans="13:13" x14ac:dyDescent="0.25">
      <c r="M48578"/>
    </row>
    <row r="48579" spans="13:13" x14ac:dyDescent="0.25">
      <c r="M48579"/>
    </row>
    <row r="48580" spans="13:13" x14ac:dyDescent="0.25">
      <c r="M48580"/>
    </row>
    <row r="48581" spans="13:13" x14ac:dyDescent="0.25">
      <c r="M48581"/>
    </row>
    <row r="48582" spans="13:13" x14ac:dyDescent="0.25">
      <c r="M48582"/>
    </row>
    <row r="48583" spans="13:13" x14ac:dyDescent="0.25">
      <c r="M48583"/>
    </row>
    <row r="48584" spans="13:13" x14ac:dyDescent="0.25">
      <c r="M48584"/>
    </row>
    <row r="48585" spans="13:13" x14ac:dyDescent="0.25">
      <c r="M48585"/>
    </row>
    <row r="48586" spans="13:13" x14ac:dyDescent="0.25">
      <c r="M48586"/>
    </row>
    <row r="48587" spans="13:13" x14ac:dyDescent="0.25">
      <c r="M48587"/>
    </row>
    <row r="48588" spans="13:13" x14ac:dyDescent="0.25">
      <c r="M48588"/>
    </row>
    <row r="48589" spans="13:13" x14ac:dyDescent="0.25">
      <c r="M48589"/>
    </row>
    <row r="48590" spans="13:13" x14ac:dyDescent="0.25">
      <c r="M48590"/>
    </row>
    <row r="48591" spans="13:13" x14ac:dyDescent="0.25">
      <c r="M48591"/>
    </row>
    <row r="48592" spans="13:13" x14ac:dyDescent="0.25">
      <c r="M48592"/>
    </row>
    <row r="48593" spans="13:13" x14ac:dyDescent="0.25">
      <c r="M48593"/>
    </row>
    <row r="48594" spans="13:13" x14ac:dyDescent="0.25">
      <c r="M48594"/>
    </row>
    <row r="48595" spans="13:13" x14ac:dyDescent="0.25">
      <c r="M48595"/>
    </row>
    <row r="48596" spans="13:13" x14ac:dyDescent="0.25">
      <c r="M48596"/>
    </row>
    <row r="48597" spans="13:13" x14ac:dyDescent="0.25">
      <c r="M48597"/>
    </row>
    <row r="48598" spans="13:13" x14ac:dyDescent="0.25">
      <c r="M48598"/>
    </row>
    <row r="48599" spans="13:13" x14ac:dyDescent="0.25">
      <c r="M48599"/>
    </row>
    <row r="48600" spans="13:13" x14ac:dyDescent="0.25">
      <c r="M48600"/>
    </row>
    <row r="48601" spans="13:13" x14ac:dyDescent="0.25">
      <c r="M48601"/>
    </row>
    <row r="48602" spans="13:13" x14ac:dyDescent="0.25">
      <c r="M48602"/>
    </row>
    <row r="48603" spans="13:13" x14ac:dyDescent="0.25">
      <c r="M48603"/>
    </row>
    <row r="48604" spans="13:13" x14ac:dyDescent="0.25">
      <c r="M48604"/>
    </row>
    <row r="48605" spans="13:13" x14ac:dyDescent="0.25">
      <c r="M48605"/>
    </row>
    <row r="48606" spans="13:13" x14ac:dyDescent="0.25">
      <c r="M48606"/>
    </row>
    <row r="48607" spans="13:13" x14ac:dyDescent="0.25">
      <c r="M48607"/>
    </row>
    <row r="48608" spans="13:13" x14ac:dyDescent="0.25">
      <c r="M48608"/>
    </row>
    <row r="48609" spans="13:13" x14ac:dyDescent="0.25">
      <c r="M48609"/>
    </row>
    <row r="48610" spans="13:13" x14ac:dyDescent="0.25">
      <c r="M48610"/>
    </row>
    <row r="48611" spans="13:13" x14ac:dyDescent="0.25">
      <c r="M48611"/>
    </row>
    <row r="48612" spans="13:13" x14ac:dyDescent="0.25">
      <c r="M48612"/>
    </row>
    <row r="48613" spans="13:13" x14ac:dyDescent="0.25">
      <c r="M48613"/>
    </row>
    <row r="48614" spans="13:13" x14ac:dyDescent="0.25">
      <c r="M48614"/>
    </row>
    <row r="48615" spans="13:13" x14ac:dyDescent="0.25">
      <c r="M48615"/>
    </row>
    <row r="48616" spans="13:13" x14ac:dyDescent="0.25">
      <c r="M48616"/>
    </row>
    <row r="48617" spans="13:13" x14ac:dyDescent="0.25">
      <c r="M48617"/>
    </row>
    <row r="48618" spans="13:13" x14ac:dyDescent="0.25">
      <c r="M48618"/>
    </row>
    <row r="48619" spans="13:13" x14ac:dyDescent="0.25">
      <c r="M48619"/>
    </row>
    <row r="48620" spans="13:13" x14ac:dyDescent="0.25">
      <c r="M48620"/>
    </row>
    <row r="48621" spans="13:13" x14ac:dyDescent="0.25">
      <c r="M48621"/>
    </row>
    <row r="48622" spans="13:13" x14ac:dyDescent="0.25">
      <c r="M48622"/>
    </row>
    <row r="48623" spans="13:13" x14ac:dyDescent="0.25">
      <c r="M48623"/>
    </row>
    <row r="48624" spans="13:13" x14ac:dyDescent="0.25">
      <c r="M48624"/>
    </row>
    <row r="48625" spans="13:13" x14ac:dyDescent="0.25">
      <c r="M48625"/>
    </row>
    <row r="48626" spans="13:13" x14ac:dyDescent="0.25">
      <c r="M48626"/>
    </row>
    <row r="48627" spans="13:13" x14ac:dyDescent="0.25">
      <c r="M48627"/>
    </row>
    <row r="48628" spans="13:13" x14ac:dyDescent="0.25">
      <c r="M48628"/>
    </row>
    <row r="48629" spans="13:13" x14ac:dyDescent="0.25">
      <c r="M48629"/>
    </row>
    <row r="48630" spans="13:13" x14ac:dyDescent="0.25">
      <c r="M48630"/>
    </row>
    <row r="48631" spans="13:13" x14ac:dyDescent="0.25">
      <c r="M48631"/>
    </row>
    <row r="48632" spans="13:13" x14ac:dyDescent="0.25">
      <c r="M48632"/>
    </row>
    <row r="48633" spans="13:13" x14ac:dyDescent="0.25">
      <c r="M48633"/>
    </row>
    <row r="48634" spans="13:13" x14ac:dyDescent="0.25">
      <c r="M48634"/>
    </row>
    <row r="48635" spans="13:13" x14ac:dyDescent="0.25">
      <c r="M48635"/>
    </row>
    <row r="48636" spans="13:13" x14ac:dyDescent="0.25">
      <c r="M48636"/>
    </row>
    <row r="48637" spans="13:13" x14ac:dyDescent="0.25">
      <c r="M48637"/>
    </row>
    <row r="48638" spans="13:13" x14ac:dyDescent="0.25">
      <c r="M48638"/>
    </row>
    <row r="48639" spans="13:13" x14ac:dyDescent="0.25">
      <c r="M48639"/>
    </row>
    <row r="48640" spans="13:13" x14ac:dyDescent="0.25">
      <c r="M48640"/>
    </row>
    <row r="48641" spans="13:13" x14ac:dyDescent="0.25">
      <c r="M48641"/>
    </row>
    <row r="48642" spans="13:13" x14ac:dyDescent="0.25">
      <c r="M48642"/>
    </row>
    <row r="48643" spans="13:13" x14ac:dyDescent="0.25">
      <c r="M48643"/>
    </row>
    <row r="48644" spans="13:13" x14ac:dyDescent="0.25">
      <c r="M48644"/>
    </row>
    <row r="48645" spans="13:13" x14ac:dyDescent="0.25">
      <c r="M48645"/>
    </row>
    <row r="48646" spans="13:13" x14ac:dyDescent="0.25">
      <c r="M48646"/>
    </row>
    <row r="48647" spans="13:13" x14ac:dyDescent="0.25">
      <c r="M48647"/>
    </row>
    <row r="48648" spans="13:13" x14ac:dyDescent="0.25">
      <c r="M48648"/>
    </row>
    <row r="48649" spans="13:13" x14ac:dyDescent="0.25">
      <c r="M48649"/>
    </row>
    <row r="48650" spans="13:13" x14ac:dyDescent="0.25">
      <c r="M48650"/>
    </row>
    <row r="48651" spans="13:13" x14ac:dyDescent="0.25">
      <c r="M48651"/>
    </row>
    <row r="48652" spans="13:13" x14ac:dyDescent="0.25">
      <c r="M48652"/>
    </row>
    <row r="48653" spans="13:13" x14ac:dyDescent="0.25">
      <c r="M48653"/>
    </row>
    <row r="48654" spans="13:13" x14ac:dyDescent="0.25">
      <c r="M48654"/>
    </row>
    <row r="48655" spans="13:13" x14ac:dyDescent="0.25">
      <c r="M48655"/>
    </row>
    <row r="48656" spans="13:13" x14ac:dyDescent="0.25">
      <c r="M48656"/>
    </row>
    <row r="48657" spans="13:13" x14ac:dyDescent="0.25">
      <c r="M48657"/>
    </row>
    <row r="48658" spans="13:13" x14ac:dyDescent="0.25">
      <c r="M48658"/>
    </row>
    <row r="48659" spans="13:13" x14ac:dyDescent="0.25">
      <c r="M48659"/>
    </row>
    <row r="48660" spans="13:13" x14ac:dyDescent="0.25">
      <c r="M48660"/>
    </row>
    <row r="48661" spans="13:13" x14ac:dyDescent="0.25">
      <c r="M48661"/>
    </row>
    <row r="48662" spans="13:13" x14ac:dyDescent="0.25">
      <c r="M48662"/>
    </row>
    <row r="48663" spans="13:13" x14ac:dyDescent="0.25">
      <c r="M48663"/>
    </row>
    <row r="48664" spans="13:13" x14ac:dyDescent="0.25">
      <c r="M48664"/>
    </row>
    <row r="48665" spans="13:13" x14ac:dyDescent="0.25">
      <c r="M48665"/>
    </row>
    <row r="48666" spans="13:13" x14ac:dyDescent="0.25">
      <c r="M48666"/>
    </row>
    <row r="48667" spans="13:13" x14ac:dyDescent="0.25">
      <c r="M48667"/>
    </row>
    <row r="48668" spans="13:13" x14ac:dyDescent="0.25">
      <c r="M48668"/>
    </row>
    <row r="48669" spans="13:13" x14ac:dyDescent="0.25">
      <c r="M48669"/>
    </row>
    <row r="48670" spans="13:13" x14ac:dyDescent="0.25">
      <c r="M48670"/>
    </row>
    <row r="48671" spans="13:13" x14ac:dyDescent="0.25">
      <c r="M48671"/>
    </row>
    <row r="48672" spans="13:13" x14ac:dyDescent="0.25">
      <c r="M48672"/>
    </row>
    <row r="48673" spans="13:13" x14ac:dyDescent="0.25">
      <c r="M48673"/>
    </row>
    <row r="48674" spans="13:13" x14ac:dyDescent="0.25">
      <c r="M48674"/>
    </row>
    <row r="48675" spans="13:13" x14ac:dyDescent="0.25">
      <c r="M48675"/>
    </row>
    <row r="48676" spans="13:13" x14ac:dyDescent="0.25">
      <c r="M48676"/>
    </row>
    <row r="48677" spans="13:13" x14ac:dyDescent="0.25">
      <c r="M48677"/>
    </row>
    <row r="48678" spans="13:13" x14ac:dyDescent="0.25">
      <c r="M48678"/>
    </row>
    <row r="48679" spans="13:13" x14ac:dyDescent="0.25">
      <c r="M48679"/>
    </row>
    <row r="48680" spans="13:13" x14ac:dyDescent="0.25">
      <c r="M48680"/>
    </row>
    <row r="48681" spans="13:13" x14ac:dyDescent="0.25">
      <c r="M48681"/>
    </row>
    <row r="48682" spans="13:13" x14ac:dyDescent="0.25">
      <c r="M48682"/>
    </row>
    <row r="48683" spans="13:13" x14ac:dyDescent="0.25">
      <c r="M48683"/>
    </row>
    <row r="48684" spans="13:13" x14ac:dyDescent="0.25">
      <c r="M48684"/>
    </row>
    <row r="48685" spans="13:13" x14ac:dyDescent="0.25">
      <c r="M48685"/>
    </row>
    <row r="48686" spans="13:13" x14ac:dyDescent="0.25">
      <c r="M48686"/>
    </row>
    <row r="48687" spans="13:13" x14ac:dyDescent="0.25">
      <c r="M48687"/>
    </row>
    <row r="48688" spans="13:13" x14ac:dyDescent="0.25">
      <c r="M48688"/>
    </row>
    <row r="48689" spans="13:13" x14ac:dyDescent="0.25">
      <c r="M48689"/>
    </row>
    <row r="48690" spans="13:13" x14ac:dyDescent="0.25">
      <c r="M48690"/>
    </row>
    <row r="48691" spans="13:13" x14ac:dyDescent="0.25">
      <c r="M48691"/>
    </row>
    <row r="48692" spans="13:13" x14ac:dyDescent="0.25">
      <c r="M48692"/>
    </row>
    <row r="48693" spans="13:13" x14ac:dyDescent="0.25">
      <c r="M48693"/>
    </row>
    <row r="48694" spans="13:13" x14ac:dyDescent="0.25">
      <c r="M48694"/>
    </row>
    <row r="48695" spans="13:13" x14ac:dyDescent="0.25">
      <c r="M48695"/>
    </row>
    <row r="48696" spans="13:13" x14ac:dyDescent="0.25">
      <c r="M48696"/>
    </row>
    <row r="48697" spans="13:13" x14ac:dyDescent="0.25">
      <c r="M48697"/>
    </row>
    <row r="48698" spans="13:13" x14ac:dyDescent="0.25">
      <c r="M48698"/>
    </row>
    <row r="48699" spans="13:13" x14ac:dyDescent="0.25">
      <c r="M48699"/>
    </row>
    <row r="48700" spans="13:13" x14ac:dyDescent="0.25">
      <c r="M48700"/>
    </row>
    <row r="48701" spans="13:13" x14ac:dyDescent="0.25">
      <c r="M48701"/>
    </row>
    <row r="48702" spans="13:13" x14ac:dyDescent="0.25">
      <c r="M48702"/>
    </row>
    <row r="48703" spans="13:13" x14ac:dyDescent="0.25">
      <c r="M48703"/>
    </row>
    <row r="48704" spans="13:13" x14ac:dyDescent="0.25">
      <c r="M48704"/>
    </row>
    <row r="48705" spans="13:13" x14ac:dyDescent="0.25">
      <c r="M48705"/>
    </row>
    <row r="48706" spans="13:13" x14ac:dyDescent="0.25">
      <c r="M48706"/>
    </row>
    <row r="48707" spans="13:13" x14ac:dyDescent="0.25">
      <c r="M48707"/>
    </row>
    <row r="48708" spans="13:13" x14ac:dyDescent="0.25">
      <c r="M48708"/>
    </row>
    <row r="48709" spans="13:13" x14ac:dyDescent="0.25">
      <c r="M48709"/>
    </row>
    <row r="48710" spans="13:13" x14ac:dyDescent="0.25">
      <c r="M48710"/>
    </row>
    <row r="48711" spans="13:13" x14ac:dyDescent="0.25">
      <c r="M48711"/>
    </row>
    <row r="48712" spans="13:13" x14ac:dyDescent="0.25">
      <c r="M48712"/>
    </row>
    <row r="48713" spans="13:13" x14ac:dyDescent="0.25">
      <c r="M48713"/>
    </row>
    <row r="48714" spans="13:13" x14ac:dyDescent="0.25">
      <c r="M48714"/>
    </row>
    <row r="48715" spans="13:13" x14ac:dyDescent="0.25">
      <c r="M48715"/>
    </row>
    <row r="48716" spans="13:13" x14ac:dyDescent="0.25">
      <c r="M48716"/>
    </row>
    <row r="48717" spans="13:13" x14ac:dyDescent="0.25">
      <c r="M48717"/>
    </row>
    <row r="48718" spans="13:13" x14ac:dyDescent="0.25">
      <c r="M48718"/>
    </row>
    <row r="48719" spans="13:13" x14ac:dyDescent="0.25">
      <c r="M48719"/>
    </row>
    <row r="48720" spans="13:13" x14ac:dyDescent="0.25">
      <c r="M48720"/>
    </row>
    <row r="48721" spans="13:13" x14ac:dyDescent="0.25">
      <c r="M48721"/>
    </row>
    <row r="48722" spans="13:13" x14ac:dyDescent="0.25">
      <c r="M48722"/>
    </row>
    <row r="48723" spans="13:13" x14ac:dyDescent="0.25">
      <c r="M48723"/>
    </row>
    <row r="48724" spans="13:13" x14ac:dyDescent="0.25">
      <c r="M48724"/>
    </row>
    <row r="48725" spans="13:13" x14ac:dyDescent="0.25">
      <c r="M48725"/>
    </row>
    <row r="48726" spans="13:13" x14ac:dyDescent="0.25">
      <c r="M48726"/>
    </row>
    <row r="48727" spans="13:13" x14ac:dyDescent="0.25">
      <c r="M48727"/>
    </row>
    <row r="48728" spans="13:13" x14ac:dyDescent="0.25">
      <c r="M48728"/>
    </row>
    <row r="48729" spans="13:13" x14ac:dyDescent="0.25">
      <c r="M48729"/>
    </row>
    <row r="48730" spans="13:13" x14ac:dyDescent="0.25">
      <c r="M48730"/>
    </row>
    <row r="48731" spans="13:13" x14ac:dyDescent="0.25">
      <c r="M48731"/>
    </row>
    <row r="48732" spans="13:13" x14ac:dyDescent="0.25">
      <c r="M48732"/>
    </row>
    <row r="48733" spans="13:13" x14ac:dyDescent="0.25">
      <c r="M48733"/>
    </row>
    <row r="48734" spans="13:13" x14ac:dyDescent="0.25">
      <c r="M48734"/>
    </row>
    <row r="48735" spans="13:13" x14ac:dyDescent="0.25">
      <c r="M48735"/>
    </row>
    <row r="48736" spans="13:13" x14ac:dyDescent="0.25">
      <c r="M48736"/>
    </row>
    <row r="48737" spans="13:13" x14ac:dyDescent="0.25">
      <c r="M48737"/>
    </row>
    <row r="48738" spans="13:13" x14ac:dyDescent="0.25">
      <c r="M48738"/>
    </row>
    <row r="48739" spans="13:13" x14ac:dyDescent="0.25">
      <c r="M48739"/>
    </row>
    <row r="48740" spans="13:13" x14ac:dyDescent="0.25">
      <c r="M48740"/>
    </row>
    <row r="48741" spans="13:13" x14ac:dyDescent="0.25">
      <c r="M48741"/>
    </row>
    <row r="48742" spans="13:13" x14ac:dyDescent="0.25">
      <c r="M48742"/>
    </row>
    <row r="48743" spans="13:13" x14ac:dyDescent="0.25">
      <c r="M48743"/>
    </row>
    <row r="48744" spans="13:13" x14ac:dyDescent="0.25">
      <c r="M48744"/>
    </row>
    <row r="48745" spans="13:13" x14ac:dyDescent="0.25">
      <c r="M48745"/>
    </row>
    <row r="48746" spans="13:13" x14ac:dyDescent="0.25">
      <c r="M48746"/>
    </row>
    <row r="48747" spans="13:13" x14ac:dyDescent="0.25">
      <c r="M48747"/>
    </row>
    <row r="48748" spans="13:13" x14ac:dyDescent="0.25">
      <c r="M48748"/>
    </row>
    <row r="48749" spans="13:13" x14ac:dyDescent="0.25">
      <c r="M48749"/>
    </row>
    <row r="48750" spans="13:13" x14ac:dyDescent="0.25">
      <c r="M48750"/>
    </row>
    <row r="48751" spans="13:13" x14ac:dyDescent="0.25">
      <c r="M48751"/>
    </row>
    <row r="48752" spans="13:13" x14ac:dyDescent="0.25">
      <c r="M48752"/>
    </row>
    <row r="48753" spans="13:13" x14ac:dyDescent="0.25">
      <c r="M48753"/>
    </row>
    <row r="48754" spans="13:13" x14ac:dyDescent="0.25">
      <c r="M48754"/>
    </row>
    <row r="48755" spans="13:13" x14ac:dyDescent="0.25">
      <c r="M48755"/>
    </row>
    <row r="48756" spans="13:13" x14ac:dyDescent="0.25">
      <c r="M48756"/>
    </row>
    <row r="48757" spans="13:13" x14ac:dyDescent="0.25">
      <c r="M48757"/>
    </row>
    <row r="48758" spans="13:13" x14ac:dyDescent="0.25">
      <c r="M48758"/>
    </row>
    <row r="48759" spans="13:13" x14ac:dyDescent="0.25">
      <c r="M48759"/>
    </row>
    <row r="48760" spans="13:13" x14ac:dyDescent="0.25">
      <c r="M48760"/>
    </row>
    <row r="48761" spans="13:13" x14ac:dyDescent="0.25">
      <c r="M48761"/>
    </row>
    <row r="48762" spans="13:13" x14ac:dyDescent="0.25">
      <c r="M48762"/>
    </row>
    <row r="48763" spans="13:13" x14ac:dyDescent="0.25">
      <c r="M48763"/>
    </row>
    <row r="48764" spans="13:13" x14ac:dyDescent="0.25">
      <c r="M48764"/>
    </row>
    <row r="48765" spans="13:13" x14ac:dyDescent="0.25">
      <c r="M48765"/>
    </row>
    <row r="48766" spans="13:13" x14ac:dyDescent="0.25">
      <c r="M48766"/>
    </row>
    <row r="48767" spans="13:13" x14ac:dyDescent="0.25">
      <c r="M48767"/>
    </row>
    <row r="48768" spans="13:13" x14ac:dyDescent="0.25">
      <c r="M48768"/>
    </row>
    <row r="48769" spans="13:13" x14ac:dyDescent="0.25">
      <c r="M48769"/>
    </row>
    <row r="48770" spans="13:13" x14ac:dyDescent="0.25">
      <c r="M48770"/>
    </row>
    <row r="48771" spans="13:13" x14ac:dyDescent="0.25">
      <c r="M48771"/>
    </row>
    <row r="48772" spans="13:13" x14ac:dyDescent="0.25">
      <c r="M48772"/>
    </row>
    <row r="48773" spans="13:13" x14ac:dyDescent="0.25">
      <c r="M48773"/>
    </row>
    <row r="48774" spans="13:13" x14ac:dyDescent="0.25">
      <c r="M48774"/>
    </row>
    <row r="48775" spans="13:13" x14ac:dyDescent="0.25">
      <c r="M48775"/>
    </row>
    <row r="48776" spans="13:13" x14ac:dyDescent="0.25">
      <c r="M48776"/>
    </row>
    <row r="48777" spans="13:13" x14ac:dyDescent="0.25">
      <c r="M48777"/>
    </row>
    <row r="48778" spans="13:13" x14ac:dyDescent="0.25">
      <c r="M48778"/>
    </row>
    <row r="48779" spans="13:13" x14ac:dyDescent="0.25">
      <c r="M48779"/>
    </row>
    <row r="48780" spans="13:13" x14ac:dyDescent="0.25">
      <c r="M48780"/>
    </row>
    <row r="48781" spans="13:13" x14ac:dyDescent="0.25">
      <c r="M48781"/>
    </row>
    <row r="48782" spans="13:13" x14ac:dyDescent="0.25">
      <c r="M48782"/>
    </row>
    <row r="48783" spans="13:13" x14ac:dyDescent="0.25">
      <c r="M48783"/>
    </row>
    <row r="48784" spans="13:13" x14ac:dyDescent="0.25">
      <c r="M48784"/>
    </row>
    <row r="48785" spans="13:13" x14ac:dyDescent="0.25">
      <c r="M48785"/>
    </row>
    <row r="48786" spans="13:13" x14ac:dyDescent="0.25">
      <c r="M48786"/>
    </row>
    <row r="48787" spans="13:13" x14ac:dyDescent="0.25">
      <c r="M48787"/>
    </row>
    <row r="48788" spans="13:13" x14ac:dyDescent="0.25">
      <c r="M48788"/>
    </row>
    <row r="48789" spans="13:13" x14ac:dyDescent="0.25">
      <c r="M48789"/>
    </row>
    <row r="48790" spans="13:13" x14ac:dyDescent="0.25">
      <c r="M48790"/>
    </row>
    <row r="48791" spans="13:13" x14ac:dyDescent="0.25">
      <c r="M48791"/>
    </row>
    <row r="48792" spans="13:13" x14ac:dyDescent="0.25">
      <c r="M48792"/>
    </row>
    <row r="48793" spans="13:13" x14ac:dyDescent="0.25">
      <c r="M48793"/>
    </row>
    <row r="48794" spans="13:13" x14ac:dyDescent="0.25">
      <c r="M48794"/>
    </row>
    <row r="48795" spans="13:13" x14ac:dyDescent="0.25">
      <c r="M48795"/>
    </row>
    <row r="48796" spans="13:13" x14ac:dyDescent="0.25">
      <c r="M48796"/>
    </row>
    <row r="48797" spans="13:13" x14ac:dyDescent="0.25">
      <c r="M48797"/>
    </row>
    <row r="48798" spans="13:13" x14ac:dyDescent="0.25">
      <c r="M48798"/>
    </row>
    <row r="48799" spans="13:13" x14ac:dyDescent="0.25">
      <c r="M48799"/>
    </row>
    <row r="48800" spans="13:13" x14ac:dyDescent="0.25">
      <c r="M48800"/>
    </row>
    <row r="48801" spans="13:13" x14ac:dyDescent="0.25">
      <c r="M48801"/>
    </row>
    <row r="48802" spans="13:13" x14ac:dyDescent="0.25">
      <c r="M48802"/>
    </row>
    <row r="48803" spans="13:13" x14ac:dyDescent="0.25">
      <c r="M48803"/>
    </row>
    <row r="48804" spans="13:13" x14ac:dyDescent="0.25">
      <c r="M48804"/>
    </row>
    <row r="48805" spans="13:13" x14ac:dyDescent="0.25">
      <c r="M48805"/>
    </row>
    <row r="48806" spans="13:13" x14ac:dyDescent="0.25">
      <c r="M48806"/>
    </row>
    <row r="48807" spans="13:13" x14ac:dyDescent="0.25">
      <c r="M48807"/>
    </row>
    <row r="48808" spans="13:13" x14ac:dyDescent="0.25">
      <c r="M48808"/>
    </row>
    <row r="48809" spans="13:13" x14ac:dyDescent="0.25">
      <c r="M48809"/>
    </row>
    <row r="48810" spans="13:13" x14ac:dyDescent="0.25">
      <c r="M48810"/>
    </row>
    <row r="48811" spans="13:13" x14ac:dyDescent="0.25">
      <c r="M48811"/>
    </row>
    <row r="48812" spans="13:13" x14ac:dyDescent="0.25">
      <c r="M48812"/>
    </row>
    <row r="48813" spans="13:13" x14ac:dyDescent="0.25">
      <c r="M48813"/>
    </row>
    <row r="48814" spans="13:13" x14ac:dyDescent="0.25">
      <c r="M48814"/>
    </row>
    <row r="48815" spans="13:13" x14ac:dyDescent="0.25">
      <c r="M48815"/>
    </row>
    <row r="48816" spans="13:13" x14ac:dyDescent="0.25">
      <c r="M48816"/>
    </row>
    <row r="48817" spans="13:13" x14ac:dyDescent="0.25">
      <c r="M48817"/>
    </row>
    <row r="48818" spans="13:13" x14ac:dyDescent="0.25">
      <c r="M48818"/>
    </row>
    <row r="48819" spans="13:13" x14ac:dyDescent="0.25">
      <c r="M48819"/>
    </row>
    <row r="48820" spans="13:13" x14ac:dyDescent="0.25">
      <c r="M48820"/>
    </row>
    <row r="48821" spans="13:13" x14ac:dyDescent="0.25">
      <c r="M48821"/>
    </row>
    <row r="48822" spans="13:13" x14ac:dyDescent="0.25">
      <c r="M48822"/>
    </row>
    <row r="48823" spans="13:13" x14ac:dyDescent="0.25">
      <c r="M48823"/>
    </row>
    <row r="48824" spans="13:13" x14ac:dyDescent="0.25">
      <c r="M48824"/>
    </row>
    <row r="48825" spans="13:13" x14ac:dyDescent="0.25">
      <c r="M48825"/>
    </row>
    <row r="48826" spans="13:13" x14ac:dyDescent="0.25">
      <c r="M48826"/>
    </row>
    <row r="48827" spans="13:13" x14ac:dyDescent="0.25">
      <c r="M48827"/>
    </row>
    <row r="48828" spans="13:13" x14ac:dyDescent="0.25">
      <c r="M48828"/>
    </row>
    <row r="48829" spans="13:13" x14ac:dyDescent="0.25">
      <c r="M48829"/>
    </row>
    <row r="48830" spans="13:13" x14ac:dyDescent="0.25">
      <c r="M48830"/>
    </row>
    <row r="48831" spans="13:13" x14ac:dyDescent="0.25">
      <c r="M48831"/>
    </row>
    <row r="48832" spans="13:13" x14ac:dyDescent="0.25">
      <c r="M48832"/>
    </row>
    <row r="48833" spans="13:13" x14ac:dyDescent="0.25">
      <c r="M48833"/>
    </row>
    <row r="48834" spans="13:13" x14ac:dyDescent="0.25">
      <c r="M48834"/>
    </row>
    <row r="48835" spans="13:13" x14ac:dyDescent="0.25">
      <c r="M48835"/>
    </row>
    <row r="48836" spans="13:13" x14ac:dyDescent="0.25">
      <c r="M48836"/>
    </row>
    <row r="48837" spans="13:13" x14ac:dyDescent="0.25">
      <c r="M48837"/>
    </row>
    <row r="48838" spans="13:13" x14ac:dyDescent="0.25">
      <c r="M48838"/>
    </row>
    <row r="48839" spans="13:13" x14ac:dyDescent="0.25">
      <c r="M48839"/>
    </row>
    <row r="48840" spans="13:13" x14ac:dyDescent="0.25">
      <c r="M48840"/>
    </row>
    <row r="48841" spans="13:13" x14ac:dyDescent="0.25">
      <c r="M48841"/>
    </row>
    <row r="48842" spans="13:13" x14ac:dyDescent="0.25">
      <c r="M48842"/>
    </row>
    <row r="48843" spans="13:13" x14ac:dyDescent="0.25">
      <c r="M48843"/>
    </row>
    <row r="48844" spans="13:13" x14ac:dyDescent="0.25">
      <c r="M48844"/>
    </row>
    <row r="48845" spans="13:13" x14ac:dyDescent="0.25">
      <c r="M48845"/>
    </row>
    <row r="48846" spans="13:13" x14ac:dyDescent="0.25">
      <c r="M48846"/>
    </row>
    <row r="48847" spans="13:13" x14ac:dyDescent="0.25">
      <c r="M48847"/>
    </row>
    <row r="48848" spans="13:13" x14ac:dyDescent="0.25">
      <c r="M48848"/>
    </row>
    <row r="48849" spans="13:13" x14ac:dyDescent="0.25">
      <c r="M48849"/>
    </row>
    <row r="48850" spans="13:13" x14ac:dyDescent="0.25">
      <c r="M48850"/>
    </row>
    <row r="48851" spans="13:13" x14ac:dyDescent="0.25">
      <c r="M48851"/>
    </row>
    <row r="48852" spans="13:13" x14ac:dyDescent="0.25">
      <c r="M48852"/>
    </row>
    <row r="48853" spans="13:13" x14ac:dyDescent="0.25">
      <c r="M48853"/>
    </row>
    <row r="48854" spans="13:13" x14ac:dyDescent="0.25">
      <c r="M48854"/>
    </row>
    <row r="48855" spans="13:13" x14ac:dyDescent="0.25">
      <c r="M48855"/>
    </row>
    <row r="48856" spans="13:13" x14ac:dyDescent="0.25">
      <c r="M48856"/>
    </row>
    <row r="48857" spans="13:13" x14ac:dyDescent="0.25">
      <c r="M48857"/>
    </row>
    <row r="48858" spans="13:13" x14ac:dyDescent="0.25">
      <c r="M48858"/>
    </row>
    <row r="48859" spans="13:13" x14ac:dyDescent="0.25">
      <c r="M48859"/>
    </row>
    <row r="48860" spans="13:13" x14ac:dyDescent="0.25">
      <c r="M48860"/>
    </row>
    <row r="48861" spans="13:13" x14ac:dyDescent="0.25">
      <c r="M48861"/>
    </row>
    <row r="48862" spans="13:13" x14ac:dyDescent="0.25">
      <c r="M48862"/>
    </row>
    <row r="48863" spans="13:13" x14ac:dyDescent="0.25">
      <c r="M48863"/>
    </row>
    <row r="48864" spans="13:13" x14ac:dyDescent="0.25">
      <c r="M48864"/>
    </row>
    <row r="48865" spans="13:13" x14ac:dyDescent="0.25">
      <c r="M48865"/>
    </row>
    <row r="48866" spans="13:13" x14ac:dyDescent="0.25">
      <c r="M48866"/>
    </row>
    <row r="48867" spans="13:13" x14ac:dyDescent="0.25">
      <c r="M48867"/>
    </row>
    <row r="48868" spans="13:13" x14ac:dyDescent="0.25">
      <c r="M48868"/>
    </row>
    <row r="48869" spans="13:13" x14ac:dyDescent="0.25">
      <c r="M48869"/>
    </row>
    <row r="48870" spans="13:13" x14ac:dyDescent="0.25">
      <c r="M48870"/>
    </row>
    <row r="48871" spans="13:13" x14ac:dyDescent="0.25">
      <c r="M48871"/>
    </row>
    <row r="48872" spans="13:13" x14ac:dyDescent="0.25">
      <c r="M48872"/>
    </row>
    <row r="48873" spans="13:13" x14ac:dyDescent="0.25">
      <c r="M48873"/>
    </row>
    <row r="48874" spans="13:13" x14ac:dyDescent="0.25">
      <c r="M48874"/>
    </row>
    <row r="48875" spans="13:13" x14ac:dyDescent="0.25">
      <c r="M48875"/>
    </row>
    <row r="48876" spans="13:13" x14ac:dyDescent="0.25">
      <c r="M48876"/>
    </row>
    <row r="48877" spans="13:13" x14ac:dyDescent="0.25">
      <c r="M48877"/>
    </row>
    <row r="48878" spans="13:13" x14ac:dyDescent="0.25">
      <c r="M48878"/>
    </row>
    <row r="48879" spans="13:13" x14ac:dyDescent="0.25">
      <c r="M48879"/>
    </row>
    <row r="48880" spans="13:13" x14ac:dyDescent="0.25">
      <c r="M48880"/>
    </row>
    <row r="48881" spans="13:13" x14ac:dyDescent="0.25">
      <c r="M48881"/>
    </row>
    <row r="48882" spans="13:13" x14ac:dyDescent="0.25">
      <c r="M48882"/>
    </row>
    <row r="48883" spans="13:13" x14ac:dyDescent="0.25">
      <c r="M48883"/>
    </row>
    <row r="48884" spans="13:13" x14ac:dyDescent="0.25">
      <c r="M48884"/>
    </row>
    <row r="48885" spans="13:13" x14ac:dyDescent="0.25">
      <c r="M48885"/>
    </row>
    <row r="48886" spans="13:13" x14ac:dyDescent="0.25">
      <c r="M48886"/>
    </row>
    <row r="48887" spans="13:13" x14ac:dyDescent="0.25">
      <c r="M48887"/>
    </row>
    <row r="48888" spans="13:13" x14ac:dyDescent="0.25">
      <c r="M48888"/>
    </row>
    <row r="48889" spans="13:13" x14ac:dyDescent="0.25">
      <c r="M48889"/>
    </row>
    <row r="48890" spans="13:13" x14ac:dyDescent="0.25">
      <c r="M48890"/>
    </row>
    <row r="48891" spans="13:13" x14ac:dyDescent="0.25">
      <c r="M48891"/>
    </row>
    <row r="48892" spans="13:13" x14ac:dyDescent="0.25">
      <c r="M48892"/>
    </row>
    <row r="48893" spans="13:13" x14ac:dyDescent="0.25">
      <c r="M48893"/>
    </row>
    <row r="48894" spans="13:13" x14ac:dyDescent="0.25">
      <c r="M48894"/>
    </row>
    <row r="48895" spans="13:13" x14ac:dyDescent="0.25">
      <c r="M48895"/>
    </row>
    <row r="48896" spans="13:13" x14ac:dyDescent="0.25">
      <c r="M48896"/>
    </row>
    <row r="48897" spans="13:13" x14ac:dyDescent="0.25">
      <c r="M48897"/>
    </row>
    <row r="48898" spans="13:13" x14ac:dyDescent="0.25">
      <c r="M48898"/>
    </row>
    <row r="48899" spans="13:13" x14ac:dyDescent="0.25">
      <c r="M48899"/>
    </row>
    <row r="48900" spans="13:13" x14ac:dyDescent="0.25">
      <c r="M48900"/>
    </row>
    <row r="48901" spans="13:13" x14ac:dyDescent="0.25">
      <c r="M48901"/>
    </row>
    <row r="48902" spans="13:13" x14ac:dyDescent="0.25">
      <c r="M48902"/>
    </row>
    <row r="48903" spans="13:13" x14ac:dyDescent="0.25">
      <c r="M48903"/>
    </row>
    <row r="48904" spans="13:13" x14ac:dyDescent="0.25">
      <c r="M48904"/>
    </row>
    <row r="48905" spans="13:13" x14ac:dyDescent="0.25">
      <c r="M48905"/>
    </row>
    <row r="48906" spans="13:13" x14ac:dyDescent="0.25">
      <c r="M48906"/>
    </row>
    <row r="48907" spans="13:13" x14ac:dyDescent="0.25">
      <c r="M48907"/>
    </row>
    <row r="48908" spans="13:13" x14ac:dyDescent="0.25">
      <c r="M48908"/>
    </row>
    <row r="48909" spans="13:13" x14ac:dyDescent="0.25">
      <c r="M48909"/>
    </row>
    <row r="48910" spans="13:13" x14ac:dyDescent="0.25">
      <c r="M48910"/>
    </row>
    <row r="48911" spans="13:13" x14ac:dyDescent="0.25">
      <c r="M48911"/>
    </row>
    <row r="48912" spans="13:13" x14ac:dyDescent="0.25">
      <c r="M48912"/>
    </row>
    <row r="48913" spans="13:13" x14ac:dyDescent="0.25">
      <c r="M48913"/>
    </row>
    <row r="48914" spans="13:13" x14ac:dyDescent="0.25">
      <c r="M48914"/>
    </row>
    <row r="48915" spans="13:13" x14ac:dyDescent="0.25">
      <c r="M48915"/>
    </row>
    <row r="48916" spans="13:13" x14ac:dyDescent="0.25">
      <c r="M48916"/>
    </row>
    <row r="48917" spans="13:13" x14ac:dyDescent="0.25">
      <c r="M48917"/>
    </row>
    <row r="48918" spans="13:13" x14ac:dyDescent="0.25">
      <c r="M48918"/>
    </row>
    <row r="48919" spans="13:13" x14ac:dyDescent="0.25">
      <c r="M48919"/>
    </row>
    <row r="48920" spans="13:13" x14ac:dyDescent="0.25">
      <c r="M48920"/>
    </row>
    <row r="48921" spans="13:13" x14ac:dyDescent="0.25">
      <c r="M48921"/>
    </row>
    <row r="48922" spans="13:13" x14ac:dyDescent="0.25">
      <c r="M48922"/>
    </row>
    <row r="48923" spans="13:13" x14ac:dyDescent="0.25">
      <c r="M48923"/>
    </row>
    <row r="48924" spans="13:13" x14ac:dyDescent="0.25">
      <c r="M48924"/>
    </row>
    <row r="48925" spans="13:13" x14ac:dyDescent="0.25">
      <c r="M48925"/>
    </row>
    <row r="48926" spans="13:13" x14ac:dyDescent="0.25">
      <c r="M48926"/>
    </row>
    <row r="48927" spans="13:13" x14ac:dyDescent="0.25">
      <c r="M48927"/>
    </row>
    <row r="48928" spans="13:13" x14ac:dyDescent="0.25">
      <c r="M48928"/>
    </row>
    <row r="48929" spans="13:13" x14ac:dyDescent="0.25">
      <c r="M48929"/>
    </row>
    <row r="48930" spans="13:13" x14ac:dyDescent="0.25">
      <c r="M48930"/>
    </row>
    <row r="48931" spans="13:13" x14ac:dyDescent="0.25">
      <c r="M48931"/>
    </row>
    <row r="48932" spans="13:13" x14ac:dyDescent="0.25">
      <c r="M48932"/>
    </row>
    <row r="48933" spans="13:13" x14ac:dyDescent="0.25">
      <c r="M48933"/>
    </row>
    <row r="48934" spans="13:13" x14ac:dyDescent="0.25">
      <c r="M48934"/>
    </row>
    <row r="48935" spans="13:13" x14ac:dyDescent="0.25">
      <c r="M48935"/>
    </row>
    <row r="48936" spans="13:13" x14ac:dyDescent="0.25">
      <c r="M48936"/>
    </row>
    <row r="48937" spans="13:13" x14ac:dyDescent="0.25">
      <c r="M48937"/>
    </row>
    <row r="48938" spans="13:13" x14ac:dyDescent="0.25">
      <c r="M48938"/>
    </row>
    <row r="48939" spans="13:13" x14ac:dyDescent="0.25">
      <c r="M48939"/>
    </row>
    <row r="48940" spans="13:13" x14ac:dyDescent="0.25">
      <c r="M48940"/>
    </row>
    <row r="48941" spans="13:13" x14ac:dyDescent="0.25">
      <c r="M48941"/>
    </row>
    <row r="48942" spans="13:13" x14ac:dyDescent="0.25">
      <c r="M48942"/>
    </row>
    <row r="48943" spans="13:13" x14ac:dyDescent="0.25">
      <c r="M48943"/>
    </row>
    <row r="48944" spans="13:13" x14ac:dyDescent="0.25">
      <c r="M48944"/>
    </row>
    <row r="48945" spans="13:13" x14ac:dyDescent="0.25">
      <c r="M48945"/>
    </row>
    <row r="48946" spans="13:13" x14ac:dyDescent="0.25">
      <c r="M48946"/>
    </row>
    <row r="48947" spans="13:13" x14ac:dyDescent="0.25">
      <c r="M48947"/>
    </row>
    <row r="48948" spans="13:13" x14ac:dyDescent="0.25">
      <c r="M48948"/>
    </row>
    <row r="48949" spans="13:13" x14ac:dyDescent="0.25">
      <c r="M48949"/>
    </row>
    <row r="48950" spans="13:13" x14ac:dyDescent="0.25">
      <c r="M48950"/>
    </row>
    <row r="48951" spans="13:13" x14ac:dyDescent="0.25">
      <c r="M48951"/>
    </row>
    <row r="48952" spans="13:13" x14ac:dyDescent="0.25">
      <c r="M48952"/>
    </row>
    <row r="48953" spans="13:13" x14ac:dyDescent="0.25">
      <c r="M48953"/>
    </row>
    <row r="48954" spans="13:13" x14ac:dyDescent="0.25">
      <c r="M48954"/>
    </row>
    <row r="48955" spans="13:13" x14ac:dyDescent="0.25">
      <c r="M48955"/>
    </row>
    <row r="48956" spans="13:13" x14ac:dyDescent="0.25">
      <c r="M48956"/>
    </row>
    <row r="48957" spans="13:13" x14ac:dyDescent="0.25">
      <c r="M48957"/>
    </row>
    <row r="48958" spans="13:13" x14ac:dyDescent="0.25">
      <c r="M48958"/>
    </row>
    <row r="48959" spans="13:13" x14ac:dyDescent="0.25">
      <c r="M48959"/>
    </row>
    <row r="48960" spans="13:13" x14ac:dyDescent="0.25">
      <c r="M48960"/>
    </row>
    <row r="48961" spans="13:13" x14ac:dyDescent="0.25">
      <c r="M48961"/>
    </row>
    <row r="48962" spans="13:13" x14ac:dyDescent="0.25">
      <c r="M48962"/>
    </row>
    <row r="48963" spans="13:13" x14ac:dyDescent="0.25">
      <c r="M48963"/>
    </row>
    <row r="48964" spans="13:13" x14ac:dyDescent="0.25">
      <c r="M48964"/>
    </row>
    <row r="48965" spans="13:13" x14ac:dyDescent="0.25">
      <c r="M48965"/>
    </row>
    <row r="48966" spans="13:13" x14ac:dyDescent="0.25">
      <c r="M48966"/>
    </row>
    <row r="48967" spans="13:13" x14ac:dyDescent="0.25">
      <c r="M48967"/>
    </row>
    <row r="48968" spans="13:13" x14ac:dyDescent="0.25">
      <c r="M48968"/>
    </row>
    <row r="48969" spans="13:13" x14ac:dyDescent="0.25">
      <c r="M48969"/>
    </row>
    <row r="48970" spans="13:13" x14ac:dyDescent="0.25">
      <c r="M48970"/>
    </row>
    <row r="48971" spans="13:13" x14ac:dyDescent="0.25">
      <c r="M48971"/>
    </row>
    <row r="48972" spans="13:13" x14ac:dyDescent="0.25">
      <c r="M48972"/>
    </row>
    <row r="48973" spans="13:13" x14ac:dyDescent="0.25">
      <c r="M48973"/>
    </row>
    <row r="48974" spans="13:13" x14ac:dyDescent="0.25">
      <c r="M48974"/>
    </row>
    <row r="48975" spans="13:13" x14ac:dyDescent="0.25">
      <c r="M48975"/>
    </row>
    <row r="48976" spans="13:13" x14ac:dyDescent="0.25">
      <c r="M48976"/>
    </row>
    <row r="48977" spans="13:13" x14ac:dyDescent="0.25">
      <c r="M48977"/>
    </row>
    <row r="48978" spans="13:13" x14ac:dyDescent="0.25">
      <c r="M48978"/>
    </row>
    <row r="48979" spans="13:13" x14ac:dyDescent="0.25">
      <c r="M48979"/>
    </row>
    <row r="48980" spans="13:13" x14ac:dyDescent="0.25">
      <c r="M48980"/>
    </row>
    <row r="48981" spans="13:13" x14ac:dyDescent="0.25">
      <c r="M48981"/>
    </row>
    <row r="48982" spans="13:13" x14ac:dyDescent="0.25">
      <c r="M48982"/>
    </row>
    <row r="48983" spans="13:13" x14ac:dyDescent="0.25">
      <c r="M48983"/>
    </row>
    <row r="48984" spans="13:13" x14ac:dyDescent="0.25">
      <c r="M48984"/>
    </row>
    <row r="48985" spans="13:13" x14ac:dyDescent="0.25">
      <c r="M48985"/>
    </row>
    <row r="48986" spans="13:13" x14ac:dyDescent="0.25">
      <c r="M48986"/>
    </row>
    <row r="48987" spans="13:13" x14ac:dyDescent="0.25">
      <c r="M48987"/>
    </row>
    <row r="48988" spans="13:13" x14ac:dyDescent="0.25">
      <c r="M48988"/>
    </row>
    <row r="48989" spans="13:13" x14ac:dyDescent="0.25">
      <c r="M48989"/>
    </row>
    <row r="48990" spans="13:13" x14ac:dyDescent="0.25">
      <c r="M48990"/>
    </row>
    <row r="48991" spans="13:13" x14ac:dyDescent="0.25">
      <c r="M48991"/>
    </row>
    <row r="48992" spans="13:13" x14ac:dyDescent="0.25">
      <c r="M48992"/>
    </row>
    <row r="48993" spans="13:13" x14ac:dyDescent="0.25">
      <c r="M48993"/>
    </row>
    <row r="48994" spans="13:13" x14ac:dyDescent="0.25">
      <c r="M48994"/>
    </row>
    <row r="48995" spans="13:13" x14ac:dyDescent="0.25">
      <c r="M48995"/>
    </row>
    <row r="48996" spans="13:13" x14ac:dyDescent="0.25">
      <c r="M48996"/>
    </row>
    <row r="48997" spans="13:13" x14ac:dyDescent="0.25">
      <c r="M48997"/>
    </row>
    <row r="48998" spans="13:13" x14ac:dyDescent="0.25">
      <c r="M48998"/>
    </row>
    <row r="48999" spans="13:13" x14ac:dyDescent="0.25">
      <c r="M48999"/>
    </row>
    <row r="49000" spans="13:13" x14ac:dyDescent="0.25">
      <c r="M49000"/>
    </row>
    <row r="49001" spans="13:13" x14ac:dyDescent="0.25">
      <c r="M49001"/>
    </row>
    <row r="49002" spans="13:13" x14ac:dyDescent="0.25">
      <c r="M49002"/>
    </row>
    <row r="49003" spans="13:13" x14ac:dyDescent="0.25">
      <c r="M49003"/>
    </row>
    <row r="49004" spans="13:13" x14ac:dyDescent="0.25">
      <c r="M49004"/>
    </row>
    <row r="49005" spans="13:13" x14ac:dyDescent="0.25">
      <c r="M49005"/>
    </row>
    <row r="49006" spans="13:13" x14ac:dyDescent="0.25">
      <c r="M49006"/>
    </row>
    <row r="49007" spans="13:13" x14ac:dyDescent="0.25">
      <c r="M49007"/>
    </row>
    <row r="49008" spans="13:13" x14ac:dyDescent="0.25">
      <c r="M49008"/>
    </row>
    <row r="49009" spans="13:13" x14ac:dyDescent="0.25">
      <c r="M49009"/>
    </row>
    <row r="49010" spans="13:13" x14ac:dyDescent="0.25">
      <c r="M49010"/>
    </row>
    <row r="49011" spans="13:13" x14ac:dyDescent="0.25">
      <c r="M49011"/>
    </row>
    <row r="49012" spans="13:13" x14ac:dyDescent="0.25">
      <c r="M49012"/>
    </row>
    <row r="49013" spans="13:13" x14ac:dyDescent="0.25">
      <c r="M49013"/>
    </row>
    <row r="49014" spans="13:13" x14ac:dyDescent="0.25">
      <c r="M49014"/>
    </row>
    <row r="49015" spans="13:13" x14ac:dyDescent="0.25">
      <c r="M49015"/>
    </row>
    <row r="49016" spans="13:13" x14ac:dyDescent="0.25">
      <c r="M49016"/>
    </row>
    <row r="49017" spans="13:13" x14ac:dyDescent="0.25">
      <c r="M49017"/>
    </row>
    <row r="49018" spans="13:13" x14ac:dyDescent="0.25">
      <c r="M49018"/>
    </row>
    <row r="49019" spans="13:13" x14ac:dyDescent="0.25">
      <c r="M49019"/>
    </row>
    <row r="49020" spans="13:13" x14ac:dyDescent="0.25">
      <c r="M49020"/>
    </row>
    <row r="49021" spans="13:13" x14ac:dyDescent="0.25">
      <c r="M49021"/>
    </row>
    <row r="49022" spans="13:13" x14ac:dyDescent="0.25">
      <c r="M49022"/>
    </row>
    <row r="49023" spans="13:13" x14ac:dyDescent="0.25">
      <c r="M49023"/>
    </row>
    <row r="49024" spans="13:13" x14ac:dyDescent="0.25">
      <c r="M49024"/>
    </row>
    <row r="49025" spans="13:13" x14ac:dyDescent="0.25">
      <c r="M49025"/>
    </row>
    <row r="49026" spans="13:13" x14ac:dyDescent="0.25">
      <c r="M49026"/>
    </row>
    <row r="49027" spans="13:13" x14ac:dyDescent="0.25">
      <c r="M49027"/>
    </row>
    <row r="49028" spans="13:13" x14ac:dyDescent="0.25">
      <c r="M49028"/>
    </row>
    <row r="49029" spans="13:13" x14ac:dyDescent="0.25">
      <c r="M49029"/>
    </row>
    <row r="49030" spans="13:13" x14ac:dyDescent="0.25">
      <c r="M49030"/>
    </row>
    <row r="49031" spans="13:13" x14ac:dyDescent="0.25">
      <c r="M49031"/>
    </row>
    <row r="49032" spans="13:13" x14ac:dyDescent="0.25">
      <c r="M49032"/>
    </row>
    <row r="49033" spans="13:13" x14ac:dyDescent="0.25">
      <c r="M49033"/>
    </row>
    <row r="49034" spans="13:13" x14ac:dyDescent="0.25">
      <c r="M49034"/>
    </row>
    <row r="49035" spans="13:13" x14ac:dyDescent="0.25">
      <c r="M49035"/>
    </row>
    <row r="49036" spans="13:13" x14ac:dyDescent="0.25">
      <c r="M49036"/>
    </row>
    <row r="49037" spans="13:13" x14ac:dyDescent="0.25">
      <c r="M49037"/>
    </row>
    <row r="49038" spans="13:13" x14ac:dyDescent="0.25">
      <c r="M49038"/>
    </row>
    <row r="49039" spans="13:13" x14ac:dyDescent="0.25">
      <c r="M49039"/>
    </row>
    <row r="49040" spans="13:13" x14ac:dyDescent="0.25">
      <c r="M49040"/>
    </row>
    <row r="49041" spans="13:13" x14ac:dyDescent="0.25">
      <c r="M49041"/>
    </row>
    <row r="49042" spans="13:13" x14ac:dyDescent="0.25">
      <c r="M49042"/>
    </row>
    <row r="49043" spans="13:13" x14ac:dyDescent="0.25">
      <c r="M49043"/>
    </row>
    <row r="49044" spans="13:13" x14ac:dyDescent="0.25">
      <c r="M49044"/>
    </row>
    <row r="49045" spans="13:13" x14ac:dyDescent="0.25">
      <c r="M49045"/>
    </row>
    <row r="49046" spans="13:13" x14ac:dyDescent="0.25">
      <c r="M49046"/>
    </row>
    <row r="49047" spans="13:13" x14ac:dyDescent="0.25">
      <c r="M49047"/>
    </row>
    <row r="49048" spans="13:13" x14ac:dyDescent="0.25">
      <c r="M49048"/>
    </row>
    <row r="49049" spans="13:13" x14ac:dyDescent="0.25">
      <c r="M49049"/>
    </row>
    <row r="49050" spans="13:13" x14ac:dyDescent="0.25">
      <c r="M49050"/>
    </row>
    <row r="49051" spans="13:13" x14ac:dyDescent="0.25">
      <c r="M49051"/>
    </row>
    <row r="49052" spans="13:13" x14ac:dyDescent="0.25">
      <c r="M49052"/>
    </row>
    <row r="49053" spans="13:13" x14ac:dyDescent="0.25">
      <c r="M49053"/>
    </row>
    <row r="49054" spans="13:13" x14ac:dyDescent="0.25">
      <c r="M49054"/>
    </row>
    <row r="49055" spans="13:13" x14ac:dyDescent="0.25">
      <c r="M49055"/>
    </row>
    <row r="49056" spans="13:13" x14ac:dyDescent="0.25">
      <c r="M49056"/>
    </row>
    <row r="49057" spans="13:13" x14ac:dyDescent="0.25">
      <c r="M49057"/>
    </row>
    <row r="49058" spans="13:13" x14ac:dyDescent="0.25">
      <c r="M49058"/>
    </row>
    <row r="49059" spans="13:13" x14ac:dyDescent="0.25">
      <c r="M49059"/>
    </row>
    <row r="49060" spans="13:13" x14ac:dyDescent="0.25">
      <c r="M49060"/>
    </row>
    <row r="49061" spans="13:13" x14ac:dyDescent="0.25">
      <c r="M49061"/>
    </row>
    <row r="49062" spans="13:13" x14ac:dyDescent="0.25">
      <c r="M49062"/>
    </row>
    <row r="49063" spans="13:13" x14ac:dyDescent="0.25">
      <c r="M49063"/>
    </row>
    <row r="49064" spans="13:13" x14ac:dyDescent="0.25">
      <c r="M49064"/>
    </row>
    <row r="49065" spans="13:13" x14ac:dyDescent="0.25">
      <c r="M49065"/>
    </row>
    <row r="49066" spans="13:13" x14ac:dyDescent="0.25">
      <c r="M49066"/>
    </row>
    <row r="49067" spans="13:13" x14ac:dyDescent="0.25">
      <c r="M49067"/>
    </row>
    <row r="49068" spans="13:13" x14ac:dyDescent="0.25">
      <c r="M49068"/>
    </row>
    <row r="49069" spans="13:13" x14ac:dyDescent="0.25">
      <c r="M49069"/>
    </row>
    <row r="49070" spans="13:13" x14ac:dyDescent="0.25">
      <c r="M49070"/>
    </row>
    <row r="49071" spans="13:13" x14ac:dyDescent="0.25">
      <c r="M49071"/>
    </row>
    <row r="49072" spans="13:13" x14ac:dyDescent="0.25">
      <c r="M49072"/>
    </row>
    <row r="49073" spans="13:13" x14ac:dyDescent="0.25">
      <c r="M49073"/>
    </row>
    <row r="49074" spans="13:13" x14ac:dyDescent="0.25">
      <c r="M49074"/>
    </row>
    <row r="49075" spans="13:13" x14ac:dyDescent="0.25">
      <c r="M49075"/>
    </row>
    <row r="49076" spans="13:13" x14ac:dyDescent="0.25">
      <c r="M49076"/>
    </row>
    <row r="49077" spans="13:13" x14ac:dyDescent="0.25">
      <c r="M49077"/>
    </row>
    <row r="49078" spans="13:13" x14ac:dyDescent="0.25">
      <c r="M49078"/>
    </row>
    <row r="49079" spans="13:13" x14ac:dyDescent="0.25">
      <c r="M49079"/>
    </row>
    <row r="49080" spans="13:13" x14ac:dyDescent="0.25">
      <c r="M49080"/>
    </row>
    <row r="49081" spans="13:13" x14ac:dyDescent="0.25">
      <c r="M49081"/>
    </row>
    <row r="49082" spans="13:13" x14ac:dyDescent="0.25">
      <c r="M49082"/>
    </row>
    <row r="49083" spans="13:13" x14ac:dyDescent="0.25">
      <c r="M49083"/>
    </row>
    <row r="49084" spans="13:13" x14ac:dyDescent="0.25">
      <c r="M49084"/>
    </row>
    <row r="49085" spans="13:13" x14ac:dyDescent="0.25">
      <c r="M49085"/>
    </row>
    <row r="49086" spans="13:13" x14ac:dyDescent="0.25">
      <c r="M49086"/>
    </row>
    <row r="49087" spans="13:13" x14ac:dyDescent="0.25">
      <c r="M49087"/>
    </row>
    <row r="49088" spans="13:13" x14ac:dyDescent="0.25">
      <c r="M49088"/>
    </row>
    <row r="49089" spans="13:13" x14ac:dyDescent="0.25">
      <c r="M49089"/>
    </row>
    <row r="49090" spans="13:13" x14ac:dyDescent="0.25">
      <c r="M49090"/>
    </row>
    <row r="49091" spans="13:13" x14ac:dyDescent="0.25">
      <c r="M49091"/>
    </row>
    <row r="49092" spans="13:13" x14ac:dyDescent="0.25">
      <c r="M49092"/>
    </row>
    <row r="49093" spans="13:13" x14ac:dyDescent="0.25">
      <c r="M49093"/>
    </row>
    <row r="49094" spans="13:13" x14ac:dyDescent="0.25">
      <c r="M49094"/>
    </row>
    <row r="49095" spans="13:13" x14ac:dyDescent="0.25">
      <c r="M49095"/>
    </row>
    <row r="49096" spans="13:13" x14ac:dyDescent="0.25">
      <c r="M49096"/>
    </row>
    <row r="49097" spans="13:13" x14ac:dyDescent="0.25">
      <c r="M49097"/>
    </row>
    <row r="49098" spans="13:13" x14ac:dyDescent="0.25">
      <c r="M49098"/>
    </row>
    <row r="49099" spans="13:13" x14ac:dyDescent="0.25">
      <c r="M49099"/>
    </row>
    <row r="49100" spans="13:13" x14ac:dyDescent="0.25">
      <c r="M49100"/>
    </row>
    <row r="49101" spans="13:13" x14ac:dyDescent="0.25">
      <c r="M49101"/>
    </row>
    <row r="49102" spans="13:13" x14ac:dyDescent="0.25">
      <c r="M49102"/>
    </row>
    <row r="49103" spans="13:13" x14ac:dyDescent="0.25">
      <c r="M49103"/>
    </row>
    <row r="49104" spans="13:13" x14ac:dyDescent="0.25">
      <c r="M49104"/>
    </row>
    <row r="49105" spans="13:13" x14ac:dyDescent="0.25">
      <c r="M49105"/>
    </row>
    <row r="49106" spans="13:13" x14ac:dyDescent="0.25">
      <c r="M49106"/>
    </row>
    <row r="49107" spans="13:13" x14ac:dyDescent="0.25">
      <c r="M49107"/>
    </row>
    <row r="49108" spans="13:13" x14ac:dyDescent="0.25">
      <c r="M49108"/>
    </row>
    <row r="49109" spans="13:13" x14ac:dyDescent="0.25">
      <c r="M49109"/>
    </row>
    <row r="49110" spans="13:13" x14ac:dyDescent="0.25">
      <c r="M49110"/>
    </row>
    <row r="49111" spans="13:13" x14ac:dyDescent="0.25">
      <c r="M49111"/>
    </row>
    <row r="49112" spans="13:13" x14ac:dyDescent="0.25">
      <c r="M49112"/>
    </row>
    <row r="49113" spans="13:13" x14ac:dyDescent="0.25">
      <c r="M49113"/>
    </row>
    <row r="49114" spans="13:13" x14ac:dyDescent="0.25">
      <c r="M49114"/>
    </row>
    <row r="49115" spans="13:13" x14ac:dyDescent="0.25">
      <c r="M49115"/>
    </row>
    <row r="49116" spans="13:13" x14ac:dyDescent="0.25">
      <c r="M49116"/>
    </row>
    <row r="49117" spans="13:13" x14ac:dyDescent="0.25">
      <c r="M49117"/>
    </row>
    <row r="49118" spans="13:13" x14ac:dyDescent="0.25">
      <c r="M49118"/>
    </row>
    <row r="49119" spans="13:13" x14ac:dyDescent="0.25">
      <c r="M49119"/>
    </row>
    <row r="49120" spans="13:13" x14ac:dyDescent="0.25">
      <c r="M49120"/>
    </row>
    <row r="49121" spans="13:13" x14ac:dyDescent="0.25">
      <c r="M49121"/>
    </row>
    <row r="49122" spans="13:13" x14ac:dyDescent="0.25">
      <c r="M49122"/>
    </row>
    <row r="49123" spans="13:13" x14ac:dyDescent="0.25">
      <c r="M49123"/>
    </row>
    <row r="49124" spans="13:13" x14ac:dyDescent="0.25">
      <c r="M49124"/>
    </row>
    <row r="49125" spans="13:13" x14ac:dyDescent="0.25">
      <c r="M49125"/>
    </row>
    <row r="49126" spans="13:13" x14ac:dyDescent="0.25">
      <c r="M49126"/>
    </row>
    <row r="49127" spans="13:13" x14ac:dyDescent="0.25">
      <c r="M49127"/>
    </row>
    <row r="49128" spans="13:13" x14ac:dyDescent="0.25">
      <c r="M49128"/>
    </row>
    <row r="49129" spans="13:13" x14ac:dyDescent="0.25">
      <c r="M49129"/>
    </row>
    <row r="49130" spans="13:13" x14ac:dyDescent="0.25">
      <c r="M49130"/>
    </row>
    <row r="49131" spans="13:13" x14ac:dyDescent="0.25">
      <c r="M49131"/>
    </row>
    <row r="49132" spans="13:13" x14ac:dyDescent="0.25">
      <c r="M49132"/>
    </row>
    <row r="49133" spans="13:13" x14ac:dyDescent="0.25">
      <c r="M49133"/>
    </row>
    <row r="49134" spans="13:13" x14ac:dyDescent="0.25">
      <c r="M49134"/>
    </row>
    <row r="49135" spans="13:13" x14ac:dyDescent="0.25">
      <c r="M49135"/>
    </row>
    <row r="49136" spans="13:13" x14ac:dyDescent="0.25">
      <c r="M49136"/>
    </row>
    <row r="49137" spans="13:13" x14ac:dyDescent="0.25">
      <c r="M49137"/>
    </row>
    <row r="49138" spans="13:13" x14ac:dyDescent="0.25">
      <c r="M49138"/>
    </row>
    <row r="49139" spans="13:13" x14ac:dyDescent="0.25">
      <c r="M49139"/>
    </row>
    <row r="49140" spans="13:13" x14ac:dyDescent="0.25">
      <c r="M49140"/>
    </row>
    <row r="49141" spans="13:13" x14ac:dyDescent="0.25">
      <c r="M49141"/>
    </row>
    <row r="49142" spans="13:13" x14ac:dyDescent="0.25">
      <c r="M49142"/>
    </row>
    <row r="49143" spans="13:13" x14ac:dyDescent="0.25">
      <c r="M49143"/>
    </row>
    <row r="49144" spans="13:13" x14ac:dyDescent="0.25">
      <c r="M49144"/>
    </row>
    <row r="49145" spans="13:13" x14ac:dyDescent="0.25">
      <c r="M49145"/>
    </row>
    <row r="49146" spans="13:13" x14ac:dyDescent="0.25">
      <c r="M49146"/>
    </row>
    <row r="49147" spans="13:13" x14ac:dyDescent="0.25">
      <c r="M49147"/>
    </row>
    <row r="49148" spans="13:13" x14ac:dyDescent="0.25">
      <c r="M49148"/>
    </row>
    <row r="49149" spans="13:13" x14ac:dyDescent="0.25">
      <c r="M49149"/>
    </row>
    <row r="49150" spans="13:13" x14ac:dyDescent="0.25">
      <c r="M49150"/>
    </row>
    <row r="49151" spans="13:13" x14ac:dyDescent="0.25">
      <c r="M49151"/>
    </row>
    <row r="49152" spans="13:13" x14ac:dyDescent="0.25">
      <c r="M49152"/>
    </row>
    <row r="49153" spans="13:13" x14ac:dyDescent="0.25">
      <c r="M49153"/>
    </row>
    <row r="49154" spans="13:13" x14ac:dyDescent="0.25">
      <c r="M49154"/>
    </row>
    <row r="49155" spans="13:13" x14ac:dyDescent="0.25">
      <c r="M49155"/>
    </row>
    <row r="49156" spans="13:13" x14ac:dyDescent="0.25">
      <c r="M49156"/>
    </row>
    <row r="49157" spans="13:13" x14ac:dyDescent="0.25">
      <c r="M49157"/>
    </row>
    <row r="49158" spans="13:13" x14ac:dyDescent="0.25">
      <c r="M49158"/>
    </row>
    <row r="49159" spans="13:13" x14ac:dyDescent="0.25">
      <c r="M49159"/>
    </row>
    <row r="49160" spans="13:13" x14ac:dyDescent="0.25">
      <c r="M49160"/>
    </row>
    <row r="49161" spans="13:13" x14ac:dyDescent="0.25">
      <c r="M49161"/>
    </row>
    <row r="49162" spans="13:13" x14ac:dyDescent="0.25">
      <c r="M49162"/>
    </row>
    <row r="49163" spans="13:13" x14ac:dyDescent="0.25">
      <c r="M49163"/>
    </row>
    <row r="49164" spans="13:13" x14ac:dyDescent="0.25">
      <c r="M49164"/>
    </row>
    <row r="49165" spans="13:13" x14ac:dyDescent="0.25">
      <c r="M49165"/>
    </row>
    <row r="49166" spans="13:13" x14ac:dyDescent="0.25">
      <c r="M49166"/>
    </row>
    <row r="49167" spans="13:13" x14ac:dyDescent="0.25">
      <c r="M49167"/>
    </row>
    <row r="49168" spans="13:13" x14ac:dyDescent="0.25">
      <c r="M49168"/>
    </row>
    <row r="49169" spans="13:13" x14ac:dyDescent="0.25">
      <c r="M49169"/>
    </row>
    <row r="49170" spans="13:13" x14ac:dyDescent="0.25">
      <c r="M49170"/>
    </row>
    <row r="49171" spans="13:13" x14ac:dyDescent="0.25">
      <c r="M49171"/>
    </row>
    <row r="49172" spans="13:13" x14ac:dyDescent="0.25">
      <c r="M49172"/>
    </row>
    <row r="49173" spans="13:13" x14ac:dyDescent="0.25">
      <c r="M49173"/>
    </row>
    <row r="49174" spans="13:13" x14ac:dyDescent="0.25">
      <c r="M49174"/>
    </row>
    <row r="49175" spans="13:13" x14ac:dyDescent="0.25">
      <c r="M49175"/>
    </row>
    <row r="49176" spans="13:13" x14ac:dyDescent="0.25">
      <c r="M49176"/>
    </row>
    <row r="49177" spans="13:13" x14ac:dyDescent="0.25">
      <c r="M49177"/>
    </row>
    <row r="49178" spans="13:13" x14ac:dyDescent="0.25">
      <c r="M49178"/>
    </row>
    <row r="49179" spans="13:13" x14ac:dyDescent="0.25">
      <c r="M49179"/>
    </row>
    <row r="49180" spans="13:13" x14ac:dyDescent="0.25">
      <c r="M49180"/>
    </row>
    <row r="49181" spans="13:13" x14ac:dyDescent="0.25">
      <c r="M49181"/>
    </row>
    <row r="49182" spans="13:13" x14ac:dyDescent="0.25">
      <c r="M49182"/>
    </row>
    <row r="49183" spans="13:13" x14ac:dyDescent="0.25">
      <c r="M49183"/>
    </row>
    <row r="49184" spans="13:13" x14ac:dyDescent="0.25">
      <c r="M49184"/>
    </row>
    <row r="49185" spans="13:13" x14ac:dyDescent="0.25">
      <c r="M49185"/>
    </row>
    <row r="49186" spans="13:13" x14ac:dyDescent="0.25">
      <c r="M49186"/>
    </row>
    <row r="49187" spans="13:13" x14ac:dyDescent="0.25">
      <c r="M49187"/>
    </row>
    <row r="49188" spans="13:13" x14ac:dyDescent="0.25">
      <c r="M49188"/>
    </row>
    <row r="49189" spans="13:13" x14ac:dyDescent="0.25">
      <c r="M49189"/>
    </row>
    <row r="49190" spans="13:13" x14ac:dyDescent="0.25">
      <c r="M49190"/>
    </row>
    <row r="49191" spans="13:13" x14ac:dyDescent="0.25">
      <c r="M49191"/>
    </row>
    <row r="49192" spans="13:13" x14ac:dyDescent="0.25">
      <c r="M49192"/>
    </row>
    <row r="49193" spans="13:13" x14ac:dyDescent="0.25">
      <c r="M49193"/>
    </row>
    <row r="49194" spans="13:13" x14ac:dyDescent="0.25">
      <c r="M49194"/>
    </row>
    <row r="49195" spans="13:13" x14ac:dyDescent="0.25">
      <c r="M49195"/>
    </row>
    <row r="49196" spans="13:13" x14ac:dyDescent="0.25">
      <c r="M49196"/>
    </row>
    <row r="49197" spans="13:13" x14ac:dyDescent="0.25">
      <c r="M49197"/>
    </row>
    <row r="49198" spans="13:13" x14ac:dyDescent="0.25">
      <c r="M49198"/>
    </row>
    <row r="49199" spans="13:13" x14ac:dyDescent="0.25">
      <c r="M49199"/>
    </row>
    <row r="49200" spans="13:13" x14ac:dyDescent="0.25">
      <c r="M49200"/>
    </row>
    <row r="49201" spans="13:13" x14ac:dyDescent="0.25">
      <c r="M49201"/>
    </row>
    <row r="49202" spans="13:13" x14ac:dyDescent="0.25">
      <c r="M49202"/>
    </row>
    <row r="49203" spans="13:13" x14ac:dyDescent="0.25">
      <c r="M49203"/>
    </row>
    <row r="49204" spans="13:13" x14ac:dyDescent="0.25">
      <c r="M49204"/>
    </row>
    <row r="49205" spans="13:13" x14ac:dyDescent="0.25">
      <c r="M49205"/>
    </row>
    <row r="49206" spans="13:13" x14ac:dyDescent="0.25">
      <c r="M49206"/>
    </row>
    <row r="49207" spans="13:13" x14ac:dyDescent="0.25">
      <c r="M49207"/>
    </row>
    <row r="49208" spans="13:13" x14ac:dyDescent="0.25">
      <c r="M49208"/>
    </row>
    <row r="49209" spans="13:13" x14ac:dyDescent="0.25">
      <c r="M49209"/>
    </row>
    <row r="49210" spans="13:13" x14ac:dyDescent="0.25">
      <c r="M49210"/>
    </row>
    <row r="49211" spans="13:13" x14ac:dyDescent="0.25">
      <c r="M49211"/>
    </row>
    <row r="49212" spans="13:13" x14ac:dyDescent="0.25">
      <c r="M49212"/>
    </row>
    <row r="49213" spans="13:13" x14ac:dyDescent="0.25">
      <c r="M49213"/>
    </row>
    <row r="49214" spans="13:13" x14ac:dyDescent="0.25">
      <c r="M49214"/>
    </row>
    <row r="49215" spans="13:13" x14ac:dyDescent="0.25">
      <c r="M49215"/>
    </row>
    <row r="49216" spans="13:13" x14ac:dyDescent="0.25">
      <c r="M49216"/>
    </row>
    <row r="49217" spans="13:13" x14ac:dyDescent="0.25">
      <c r="M49217"/>
    </row>
    <row r="49218" spans="13:13" x14ac:dyDescent="0.25">
      <c r="M49218"/>
    </row>
    <row r="49219" spans="13:13" x14ac:dyDescent="0.25">
      <c r="M49219"/>
    </row>
    <row r="49220" spans="13:13" x14ac:dyDescent="0.25">
      <c r="M49220"/>
    </row>
    <row r="49221" spans="13:13" x14ac:dyDescent="0.25">
      <c r="M49221"/>
    </row>
    <row r="49222" spans="13:13" x14ac:dyDescent="0.25">
      <c r="M49222"/>
    </row>
    <row r="49223" spans="13:13" x14ac:dyDescent="0.25">
      <c r="M49223"/>
    </row>
    <row r="49224" spans="13:13" x14ac:dyDescent="0.25">
      <c r="M49224"/>
    </row>
    <row r="49225" spans="13:13" x14ac:dyDescent="0.25">
      <c r="M49225"/>
    </row>
    <row r="49226" spans="13:13" x14ac:dyDescent="0.25">
      <c r="M49226"/>
    </row>
    <row r="49227" spans="13:13" x14ac:dyDescent="0.25">
      <c r="M49227"/>
    </row>
    <row r="49228" spans="13:13" x14ac:dyDescent="0.25">
      <c r="M49228"/>
    </row>
    <row r="49229" spans="13:13" x14ac:dyDescent="0.25">
      <c r="M49229"/>
    </row>
    <row r="49230" spans="13:13" x14ac:dyDescent="0.25">
      <c r="M49230"/>
    </row>
    <row r="49231" spans="13:13" x14ac:dyDescent="0.25">
      <c r="M49231"/>
    </row>
    <row r="49232" spans="13:13" x14ac:dyDescent="0.25">
      <c r="M49232"/>
    </row>
    <row r="49233" spans="13:13" x14ac:dyDescent="0.25">
      <c r="M49233"/>
    </row>
    <row r="49234" spans="13:13" x14ac:dyDescent="0.25">
      <c r="M49234"/>
    </row>
    <row r="49235" spans="13:13" x14ac:dyDescent="0.25">
      <c r="M49235"/>
    </row>
    <row r="49236" spans="13:13" x14ac:dyDescent="0.25">
      <c r="M49236"/>
    </row>
    <row r="49237" spans="13:13" x14ac:dyDescent="0.25">
      <c r="M49237"/>
    </row>
    <row r="49238" spans="13:13" x14ac:dyDescent="0.25">
      <c r="M49238"/>
    </row>
    <row r="49239" spans="13:13" x14ac:dyDescent="0.25">
      <c r="M49239"/>
    </row>
    <row r="49240" spans="13:13" x14ac:dyDescent="0.25">
      <c r="M49240"/>
    </row>
    <row r="49241" spans="13:13" x14ac:dyDescent="0.25">
      <c r="M49241"/>
    </row>
    <row r="49242" spans="13:13" x14ac:dyDescent="0.25">
      <c r="M49242"/>
    </row>
    <row r="49243" spans="13:13" x14ac:dyDescent="0.25">
      <c r="M49243"/>
    </row>
    <row r="49244" spans="13:13" x14ac:dyDescent="0.25">
      <c r="M49244"/>
    </row>
    <row r="49245" spans="13:13" x14ac:dyDescent="0.25">
      <c r="M49245"/>
    </row>
    <row r="49246" spans="13:13" x14ac:dyDescent="0.25">
      <c r="M49246"/>
    </row>
    <row r="49247" spans="13:13" x14ac:dyDescent="0.25">
      <c r="M49247"/>
    </row>
    <row r="49248" spans="13:13" x14ac:dyDescent="0.25">
      <c r="M49248"/>
    </row>
    <row r="49249" spans="13:13" x14ac:dyDescent="0.25">
      <c r="M49249"/>
    </row>
    <row r="49250" spans="13:13" x14ac:dyDescent="0.25">
      <c r="M49250"/>
    </row>
    <row r="49251" spans="13:13" x14ac:dyDescent="0.25">
      <c r="M49251"/>
    </row>
    <row r="49252" spans="13:13" x14ac:dyDescent="0.25">
      <c r="M49252"/>
    </row>
    <row r="49253" spans="13:13" x14ac:dyDescent="0.25">
      <c r="M49253"/>
    </row>
    <row r="49254" spans="13:13" x14ac:dyDescent="0.25">
      <c r="M49254"/>
    </row>
    <row r="49255" spans="13:13" x14ac:dyDescent="0.25">
      <c r="M49255"/>
    </row>
    <row r="49256" spans="13:13" x14ac:dyDescent="0.25">
      <c r="M49256"/>
    </row>
    <row r="49257" spans="13:13" x14ac:dyDescent="0.25">
      <c r="M49257"/>
    </row>
    <row r="49258" spans="13:13" x14ac:dyDescent="0.25">
      <c r="M49258"/>
    </row>
    <row r="49259" spans="13:13" x14ac:dyDescent="0.25">
      <c r="M49259"/>
    </row>
    <row r="49260" spans="13:13" x14ac:dyDescent="0.25">
      <c r="M49260"/>
    </row>
    <row r="49261" spans="13:13" x14ac:dyDescent="0.25">
      <c r="M49261"/>
    </row>
    <row r="49262" spans="13:13" x14ac:dyDescent="0.25">
      <c r="M49262"/>
    </row>
    <row r="49263" spans="13:13" x14ac:dyDescent="0.25">
      <c r="M49263"/>
    </row>
    <row r="49264" spans="13:13" x14ac:dyDescent="0.25">
      <c r="M49264"/>
    </row>
    <row r="49265" spans="13:13" x14ac:dyDescent="0.25">
      <c r="M49265"/>
    </row>
    <row r="49266" spans="13:13" x14ac:dyDescent="0.25">
      <c r="M49266"/>
    </row>
    <row r="49267" spans="13:13" x14ac:dyDescent="0.25">
      <c r="M49267"/>
    </row>
    <row r="49268" spans="13:13" x14ac:dyDescent="0.25">
      <c r="M49268"/>
    </row>
    <row r="49269" spans="13:13" x14ac:dyDescent="0.25">
      <c r="M49269"/>
    </row>
    <row r="49270" spans="13:13" x14ac:dyDescent="0.25">
      <c r="M49270"/>
    </row>
    <row r="49271" spans="13:13" x14ac:dyDescent="0.25">
      <c r="M49271"/>
    </row>
    <row r="49272" spans="13:13" x14ac:dyDescent="0.25">
      <c r="M49272"/>
    </row>
    <row r="49273" spans="13:13" x14ac:dyDescent="0.25">
      <c r="M49273"/>
    </row>
    <row r="49274" spans="13:13" x14ac:dyDescent="0.25">
      <c r="M49274"/>
    </row>
    <row r="49275" spans="13:13" x14ac:dyDescent="0.25">
      <c r="M49275"/>
    </row>
    <row r="49276" spans="13:13" x14ac:dyDescent="0.25">
      <c r="M49276"/>
    </row>
    <row r="49277" spans="13:13" x14ac:dyDescent="0.25">
      <c r="M49277"/>
    </row>
    <row r="49278" spans="13:13" x14ac:dyDescent="0.25">
      <c r="M49278"/>
    </row>
    <row r="49279" spans="13:13" x14ac:dyDescent="0.25">
      <c r="M49279"/>
    </row>
    <row r="49280" spans="13:13" x14ac:dyDescent="0.25">
      <c r="M49280"/>
    </row>
    <row r="49281" spans="13:13" x14ac:dyDescent="0.25">
      <c r="M49281"/>
    </row>
    <row r="49282" spans="13:13" x14ac:dyDescent="0.25">
      <c r="M49282"/>
    </row>
    <row r="49283" spans="13:13" x14ac:dyDescent="0.25">
      <c r="M49283"/>
    </row>
    <row r="49284" spans="13:13" x14ac:dyDescent="0.25">
      <c r="M49284"/>
    </row>
    <row r="49285" spans="13:13" x14ac:dyDescent="0.25">
      <c r="M49285"/>
    </row>
    <row r="49286" spans="13:13" x14ac:dyDescent="0.25">
      <c r="M49286"/>
    </row>
    <row r="49287" spans="13:13" x14ac:dyDescent="0.25">
      <c r="M49287"/>
    </row>
    <row r="49288" spans="13:13" x14ac:dyDescent="0.25">
      <c r="M49288"/>
    </row>
    <row r="49289" spans="13:13" x14ac:dyDescent="0.25">
      <c r="M49289"/>
    </row>
    <row r="49290" spans="13:13" x14ac:dyDescent="0.25">
      <c r="M49290"/>
    </row>
    <row r="49291" spans="13:13" x14ac:dyDescent="0.25">
      <c r="M49291"/>
    </row>
    <row r="49292" spans="13:13" x14ac:dyDescent="0.25">
      <c r="M49292"/>
    </row>
    <row r="49293" spans="13:13" x14ac:dyDescent="0.25">
      <c r="M49293"/>
    </row>
    <row r="49294" spans="13:13" x14ac:dyDescent="0.25">
      <c r="M49294"/>
    </row>
    <row r="49295" spans="13:13" x14ac:dyDescent="0.25">
      <c r="M49295"/>
    </row>
    <row r="49296" spans="13:13" x14ac:dyDescent="0.25">
      <c r="M49296"/>
    </row>
    <row r="49297" spans="13:13" x14ac:dyDescent="0.25">
      <c r="M49297"/>
    </row>
    <row r="49298" spans="13:13" x14ac:dyDescent="0.25">
      <c r="M49298"/>
    </row>
    <row r="49299" spans="13:13" x14ac:dyDescent="0.25">
      <c r="M49299"/>
    </row>
    <row r="49300" spans="13:13" x14ac:dyDescent="0.25">
      <c r="M49300"/>
    </row>
    <row r="49301" spans="13:13" x14ac:dyDescent="0.25">
      <c r="M49301"/>
    </row>
    <row r="49302" spans="13:13" x14ac:dyDescent="0.25">
      <c r="M49302"/>
    </row>
    <row r="49303" spans="13:13" x14ac:dyDescent="0.25">
      <c r="M49303"/>
    </row>
    <row r="49304" spans="13:13" x14ac:dyDescent="0.25">
      <c r="M49304"/>
    </row>
    <row r="49305" spans="13:13" x14ac:dyDescent="0.25">
      <c r="M49305"/>
    </row>
    <row r="49306" spans="13:13" x14ac:dyDescent="0.25">
      <c r="M49306"/>
    </row>
    <row r="49307" spans="13:13" x14ac:dyDescent="0.25">
      <c r="M49307"/>
    </row>
    <row r="49308" spans="13:13" x14ac:dyDescent="0.25">
      <c r="M49308"/>
    </row>
    <row r="49309" spans="13:13" x14ac:dyDescent="0.25">
      <c r="M49309"/>
    </row>
    <row r="49310" spans="13:13" x14ac:dyDescent="0.25">
      <c r="M49310"/>
    </row>
    <row r="49311" spans="13:13" x14ac:dyDescent="0.25">
      <c r="M49311"/>
    </row>
    <row r="49312" spans="13:13" x14ac:dyDescent="0.25">
      <c r="M49312"/>
    </row>
    <row r="49313" spans="13:13" x14ac:dyDescent="0.25">
      <c r="M49313"/>
    </row>
    <row r="49314" spans="13:13" x14ac:dyDescent="0.25">
      <c r="M49314"/>
    </row>
    <row r="49315" spans="13:13" x14ac:dyDescent="0.25">
      <c r="M49315"/>
    </row>
    <row r="49316" spans="13:13" x14ac:dyDescent="0.25">
      <c r="M49316"/>
    </row>
    <row r="49317" spans="13:13" x14ac:dyDescent="0.25">
      <c r="M49317"/>
    </row>
    <row r="49318" spans="13:13" x14ac:dyDescent="0.25">
      <c r="M49318"/>
    </row>
    <row r="49319" spans="13:13" x14ac:dyDescent="0.25">
      <c r="M49319"/>
    </row>
    <row r="49320" spans="13:13" x14ac:dyDescent="0.25">
      <c r="M49320"/>
    </row>
    <row r="49321" spans="13:13" x14ac:dyDescent="0.25">
      <c r="M49321"/>
    </row>
    <row r="49322" spans="13:13" x14ac:dyDescent="0.25">
      <c r="M49322"/>
    </row>
    <row r="49323" spans="13:13" x14ac:dyDescent="0.25">
      <c r="M49323"/>
    </row>
    <row r="49324" spans="13:13" x14ac:dyDescent="0.25">
      <c r="M49324"/>
    </row>
    <row r="49325" spans="13:13" x14ac:dyDescent="0.25">
      <c r="M49325"/>
    </row>
    <row r="49326" spans="13:13" x14ac:dyDescent="0.25">
      <c r="M49326"/>
    </row>
    <row r="49327" spans="13:13" x14ac:dyDescent="0.25">
      <c r="M49327"/>
    </row>
    <row r="49328" spans="13:13" x14ac:dyDescent="0.25">
      <c r="M49328"/>
    </row>
    <row r="49329" spans="13:13" x14ac:dyDescent="0.25">
      <c r="M49329"/>
    </row>
    <row r="49330" spans="13:13" x14ac:dyDescent="0.25">
      <c r="M49330"/>
    </row>
    <row r="49331" spans="13:13" x14ac:dyDescent="0.25">
      <c r="M49331"/>
    </row>
    <row r="49332" spans="13:13" x14ac:dyDescent="0.25">
      <c r="M49332"/>
    </row>
    <row r="49333" spans="13:13" x14ac:dyDescent="0.25">
      <c r="M49333"/>
    </row>
    <row r="49334" spans="13:13" x14ac:dyDescent="0.25">
      <c r="M49334"/>
    </row>
    <row r="49335" spans="13:13" x14ac:dyDescent="0.25">
      <c r="M49335"/>
    </row>
    <row r="49336" spans="13:13" x14ac:dyDescent="0.25">
      <c r="M49336"/>
    </row>
    <row r="49337" spans="13:13" x14ac:dyDescent="0.25">
      <c r="M49337"/>
    </row>
    <row r="49338" spans="13:13" x14ac:dyDescent="0.25">
      <c r="M49338"/>
    </row>
    <row r="49339" spans="13:13" x14ac:dyDescent="0.25">
      <c r="M49339"/>
    </row>
    <row r="49340" spans="13:13" x14ac:dyDescent="0.25">
      <c r="M49340"/>
    </row>
    <row r="49341" spans="13:13" x14ac:dyDescent="0.25">
      <c r="M49341"/>
    </row>
    <row r="49342" spans="13:13" x14ac:dyDescent="0.25">
      <c r="M49342"/>
    </row>
    <row r="49343" spans="13:13" x14ac:dyDescent="0.25">
      <c r="M49343"/>
    </row>
    <row r="49344" spans="13:13" x14ac:dyDescent="0.25">
      <c r="M49344"/>
    </row>
    <row r="49345" spans="13:13" x14ac:dyDescent="0.25">
      <c r="M49345"/>
    </row>
    <row r="49346" spans="13:13" x14ac:dyDescent="0.25">
      <c r="M49346"/>
    </row>
    <row r="49347" spans="13:13" x14ac:dyDescent="0.25">
      <c r="M49347"/>
    </row>
    <row r="49348" spans="13:13" x14ac:dyDescent="0.25">
      <c r="M49348"/>
    </row>
    <row r="49349" spans="13:13" x14ac:dyDescent="0.25">
      <c r="M49349"/>
    </row>
    <row r="49350" spans="13:13" x14ac:dyDescent="0.25">
      <c r="M49350"/>
    </row>
    <row r="49351" spans="13:13" x14ac:dyDescent="0.25">
      <c r="M49351"/>
    </row>
    <row r="49352" spans="13:13" x14ac:dyDescent="0.25">
      <c r="M49352"/>
    </row>
    <row r="49353" spans="13:13" x14ac:dyDescent="0.25">
      <c r="M49353"/>
    </row>
    <row r="49354" spans="13:13" x14ac:dyDescent="0.25">
      <c r="M49354"/>
    </row>
    <row r="49355" spans="13:13" x14ac:dyDescent="0.25">
      <c r="M49355"/>
    </row>
    <row r="49356" spans="13:13" x14ac:dyDescent="0.25">
      <c r="M49356"/>
    </row>
    <row r="49357" spans="13:13" x14ac:dyDescent="0.25">
      <c r="M49357"/>
    </row>
    <row r="49358" spans="13:13" x14ac:dyDescent="0.25">
      <c r="M49358"/>
    </row>
    <row r="49359" spans="13:13" x14ac:dyDescent="0.25">
      <c r="M49359"/>
    </row>
    <row r="49360" spans="13:13" x14ac:dyDescent="0.25">
      <c r="M49360"/>
    </row>
    <row r="49361" spans="13:13" x14ac:dyDescent="0.25">
      <c r="M49361"/>
    </row>
    <row r="49362" spans="13:13" x14ac:dyDescent="0.25">
      <c r="M49362"/>
    </row>
    <row r="49363" spans="13:13" x14ac:dyDescent="0.25">
      <c r="M49363"/>
    </row>
    <row r="49364" spans="13:13" x14ac:dyDescent="0.25">
      <c r="M49364"/>
    </row>
    <row r="49365" spans="13:13" x14ac:dyDescent="0.25">
      <c r="M49365"/>
    </row>
    <row r="49366" spans="13:13" x14ac:dyDescent="0.25">
      <c r="M49366"/>
    </row>
    <row r="49367" spans="13:13" x14ac:dyDescent="0.25">
      <c r="M49367"/>
    </row>
    <row r="49368" spans="13:13" x14ac:dyDescent="0.25">
      <c r="M49368"/>
    </row>
    <row r="49369" spans="13:13" x14ac:dyDescent="0.25">
      <c r="M49369"/>
    </row>
    <row r="49370" spans="13:13" x14ac:dyDescent="0.25">
      <c r="M49370"/>
    </row>
    <row r="49371" spans="13:13" x14ac:dyDescent="0.25">
      <c r="M49371"/>
    </row>
    <row r="49372" spans="13:13" x14ac:dyDescent="0.25">
      <c r="M49372"/>
    </row>
    <row r="49373" spans="13:13" x14ac:dyDescent="0.25">
      <c r="M49373"/>
    </row>
    <row r="49374" spans="13:13" x14ac:dyDescent="0.25">
      <c r="M49374"/>
    </row>
    <row r="49375" spans="13:13" x14ac:dyDescent="0.25">
      <c r="M49375"/>
    </row>
    <row r="49376" spans="13:13" x14ac:dyDescent="0.25">
      <c r="M49376"/>
    </row>
    <row r="49377" spans="13:13" x14ac:dyDescent="0.25">
      <c r="M49377"/>
    </row>
    <row r="49378" spans="13:13" x14ac:dyDescent="0.25">
      <c r="M49378"/>
    </row>
    <row r="49379" spans="13:13" x14ac:dyDescent="0.25">
      <c r="M49379"/>
    </row>
    <row r="49380" spans="13:13" x14ac:dyDescent="0.25">
      <c r="M49380"/>
    </row>
    <row r="49381" spans="13:13" x14ac:dyDescent="0.25">
      <c r="M49381"/>
    </row>
    <row r="49382" spans="13:13" x14ac:dyDescent="0.25">
      <c r="M49382"/>
    </row>
    <row r="49383" spans="13:13" x14ac:dyDescent="0.25">
      <c r="M49383"/>
    </row>
    <row r="49384" spans="13:13" x14ac:dyDescent="0.25">
      <c r="M49384"/>
    </row>
    <row r="49385" spans="13:13" x14ac:dyDescent="0.25">
      <c r="M49385"/>
    </row>
    <row r="49386" spans="13:13" x14ac:dyDescent="0.25">
      <c r="M49386"/>
    </row>
    <row r="49387" spans="13:13" x14ac:dyDescent="0.25">
      <c r="M49387"/>
    </row>
    <row r="49388" spans="13:13" x14ac:dyDescent="0.25">
      <c r="M49388"/>
    </row>
    <row r="49389" spans="13:13" x14ac:dyDescent="0.25">
      <c r="M49389"/>
    </row>
    <row r="49390" spans="13:13" x14ac:dyDescent="0.25">
      <c r="M49390"/>
    </row>
    <row r="49391" spans="13:13" x14ac:dyDescent="0.25">
      <c r="M49391"/>
    </row>
    <row r="49392" spans="13:13" x14ac:dyDescent="0.25">
      <c r="M49392"/>
    </row>
    <row r="49393" spans="13:13" x14ac:dyDescent="0.25">
      <c r="M49393"/>
    </row>
    <row r="49394" spans="13:13" x14ac:dyDescent="0.25">
      <c r="M49394"/>
    </row>
    <row r="49395" spans="13:13" x14ac:dyDescent="0.25">
      <c r="M49395"/>
    </row>
    <row r="49396" spans="13:13" x14ac:dyDescent="0.25">
      <c r="M49396"/>
    </row>
    <row r="49397" spans="13:13" x14ac:dyDescent="0.25">
      <c r="M49397"/>
    </row>
    <row r="49398" spans="13:13" x14ac:dyDescent="0.25">
      <c r="M49398"/>
    </row>
    <row r="49399" spans="13:13" x14ac:dyDescent="0.25">
      <c r="M49399"/>
    </row>
    <row r="49400" spans="13:13" x14ac:dyDescent="0.25">
      <c r="M49400"/>
    </row>
    <row r="49401" spans="13:13" x14ac:dyDescent="0.25">
      <c r="M49401"/>
    </row>
    <row r="49402" spans="13:13" x14ac:dyDescent="0.25">
      <c r="M49402"/>
    </row>
    <row r="49403" spans="13:13" x14ac:dyDescent="0.25">
      <c r="M49403"/>
    </row>
    <row r="49404" spans="13:13" x14ac:dyDescent="0.25">
      <c r="M49404"/>
    </row>
    <row r="49405" spans="13:13" x14ac:dyDescent="0.25">
      <c r="M49405"/>
    </row>
    <row r="49406" spans="13:13" x14ac:dyDescent="0.25">
      <c r="M49406"/>
    </row>
    <row r="49407" spans="13:13" x14ac:dyDescent="0.25">
      <c r="M49407"/>
    </row>
    <row r="49408" spans="13:13" x14ac:dyDescent="0.25">
      <c r="M49408"/>
    </row>
    <row r="49409" spans="13:13" x14ac:dyDescent="0.25">
      <c r="M49409"/>
    </row>
    <row r="49410" spans="13:13" x14ac:dyDescent="0.25">
      <c r="M49410"/>
    </row>
    <row r="49411" spans="13:13" x14ac:dyDescent="0.25">
      <c r="M49411"/>
    </row>
    <row r="49412" spans="13:13" x14ac:dyDescent="0.25">
      <c r="M49412"/>
    </row>
    <row r="49413" spans="13:13" x14ac:dyDescent="0.25">
      <c r="M49413"/>
    </row>
    <row r="49414" spans="13:13" x14ac:dyDescent="0.25">
      <c r="M49414"/>
    </row>
    <row r="49415" spans="13:13" x14ac:dyDescent="0.25">
      <c r="M49415"/>
    </row>
    <row r="49416" spans="13:13" x14ac:dyDescent="0.25">
      <c r="M49416"/>
    </row>
    <row r="49417" spans="13:13" x14ac:dyDescent="0.25">
      <c r="M49417"/>
    </row>
    <row r="49418" spans="13:13" x14ac:dyDescent="0.25">
      <c r="M49418"/>
    </row>
    <row r="49419" spans="13:13" x14ac:dyDescent="0.25">
      <c r="M49419"/>
    </row>
    <row r="49420" spans="13:13" x14ac:dyDescent="0.25">
      <c r="M49420"/>
    </row>
    <row r="49421" spans="13:13" x14ac:dyDescent="0.25">
      <c r="M49421"/>
    </row>
    <row r="49422" spans="13:13" x14ac:dyDescent="0.25">
      <c r="M49422"/>
    </row>
    <row r="49423" spans="13:13" x14ac:dyDescent="0.25">
      <c r="M49423"/>
    </row>
    <row r="49424" spans="13:13" x14ac:dyDescent="0.25">
      <c r="M49424"/>
    </row>
    <row r="49425" spans="13:13" x14ac:dyDescent="0.25">
      <c r="M49425"/>
    </row>
    <row r="49426" spans="13:13" x14ac:dyDescent="0.25">
      <c r="M49426"/>
    </row>
    <row r="49427" spans="13:13" x14ac:dyDescent="0.25">
      <c r="M49427"/>
    </row>
    <row r="49428" spans="13:13" x14ac:dyDescent="0.25">
      <c r="M49428"/>
    </row>
    <row r="49429" spans="13:13" x14ac:dyDescent="0.25">
      <c r="M49429"/>
    </row>
    <row r="49430" spans="13:13" x14ac:dyDescent="0.25">
      <c r="M49430"/>
    </row>
    <row r="49431" spans="13:13" x14ac:dyDescent="0.25">
      <c r="M49431"/>
    </row>
    <row r="49432" spans="13:13" x14ac:dyDescent="0.25">
      <c r="M49432"/>
    </row>
    <row r="49433" spans="13:13" x14ac:dyDescent="0.25">
      <c r="M49433"/>
    </row>
    <row r="49434" spans="13:13" x14ac:dyDescent="0.25">
      <c r="M49434"/>
    </row>
    <row r="49435" spans="13:13" x14ac:dyDescent="0.25">
      <c r="M49435"/>
    </row>
    <row r="49436" spans="13:13" x14ac:dyDescent="0.25">
      <c r="M49436"/>
    </row>
    <row r="49437" spans="13:13" x14ac:dyDescent="0.25">
      <c r="M49437"/>
    </row>
    <row r="49438" spans="13:13" x14ac:dyDescent="0.25">
      <c r="M49438"/>
    </row>
    <row r="49439" spans="13:13" x14ac:dyDescent="0.25">
      <c r="M49439"/>
    </row>
    <row r="49440" spans="13:13" x14ac:dyDescent="0.25">
      <c r="M49440"/>
    </row>
    <row r="49441" spans="13:13" x14ac:dyDescent="0.25">
      <c r="M49441"/>
    </row>
    <row r="49442" spans="13:13" x14ac:dyDescent="0.25">
      <c r="M49442"/>
    </row>
    <row r="49443" spans="13:13" x14ac:dyDescent="0.25">
      <c r="M49443"/>
    </row>
    <row r="49444" spans="13:13" x14ac:dyDescent="0.25">
      <c r="M49444"/>
    </row>
    <row r="49445" spans="13:13" x14ac:dyDescent="0.25">
      <c r="M49445"/>
    </row>
    <row r="49446" spans="13:13" x14ac:dyDescent="0.25">
      <c r="M49446"/>
    </row>
    <row r="49447" spans="13:13" x14ac:dyDescent="0.25">
      <c r="M49447"/>
    </row>
    <row r="49448" spans="13:13" x14ac:dyDescent="0.25">
      <c r="M49448"/>
    </row>
    <row r="49449" spans="13:13" x14ac:dyDescent="0.25">
      <c r="M49449"/>
    </row>
    <row r="49450" spans="13:13" x14ac:dyDescent="0.25">
      <c r="M49450"/>
    </row>
    <row r="49451" spans="13:13" x14ac:dyDescent="0.25">
      <c r="M49451"/>
    </row>
    <row r="49452" spans="13:13" x14ac:dyDescent="0.25">
      <c r="M49452"/>
    </row>
    <row r="49453" spans="13:13" x14ac:dyDescent="0.25">
      <c r="M49453"/>
    </row>
    <row r="49454" spans="13:13" x14ac:dyDescent="0.25">
      <c r="M49454"/>
    </row>
    <row r="49455" spans="13:13" x14ac:dyDescent="0.25">
      <c r="M49455"/>
    </row>
    <row r="49456" spans="13:13" x14ac:dyDescent="0.25">
      <c r="M49456"/>
    </row>
    <row r="49457" spans="13:13" x14ac:dyDescent="0.25">
      <c r="M49457"/>
    </row>
    <row r="49458" spans="13:13" x14ac:dyDescent="0.25">
      <c r="M49458"/>
    </row>
    <row r="49459" spans="13:13" x14ac:dyDescent="0.25">
      <c r="M49459"/>
    </row>
    <row r="49460" spans="13:13" x14ac:dyDescent="0.25">
      <c r="M49460"/>
    </row>
    <row r="49461" spans="13:13" x14ac:dyDescent="0.25">
      <c r="M49461"/>
    </row>
    <row r="49462" spans="13:13" x14ac:dyDescent="0.25">
      <c r="M49462"/>
    </row>
    <row r="49463" spans="13:13" x14ac:dyDescent="0.25">
      <c r="M49463"/>
    </row>
    <row r="49464" spans="13:13" x14ac:dyDescent="0.25">
      <c r="M49464"/>
    </row>
    <row r="49465" spans="13:13" x14ac:dyDescent="0.25">
      <c r="M49465"/>
    </row>
    <row r="49466" spans="13:13" x14ac:dyDescent="0.25">
      <c r="M49466"/>
    </row>
    <row r="49467" spans="13:13" x14ac:dyDescent="0.25">
      <c r="M49467"/>
    </row>
    <row r="49468" spans="13:13" x14ac:dyDescent="0.25">
      <c r="M49468"/>
    </row>
    <row r="49469" spans="13:13" x14ac:dyDescent="0.25">
      <c r="M49469"/>
    </row>
    <row r="49470" spans="13:13" x14ac:dyDescent="0.25">
      <c r="M49470"/>
    </row>
    <row r="49471" spans="13:13" x14ac:dyDescent="0.25">
      <c r="M49471"/>
    </row>
    <row r="49472" spans="13:13" x14ac:dyDescent="0.25">
      <c r="M49472"/>
    </row>
    <row r="49473" spans="13:13" x14ac:dyDescent="0.25">
      <c r="M49473"/>
    </row>
    <row r="49474" spans="13:13" x14ac:dyDescent="0.25">
      <c r="M49474"/>
    </row>
    <row r="49475" spans="13:13" x14ac:dyDescent="0.25">
      <c r="M49475"/>
    </row>
    <row r="49476" spans="13:13" x14ac:dyDescent="0.25">
      <c r="M49476"/>
    </row>
    <row r="49477" spans="13:13" x14ac:dyDescent="0.25">
      <c r="M49477"/>
    </row>
    <row r="49478" spans="13:13" x14ac:dyDescent="0.25">
      <c r="M49478"/>
    </row>
    <row r="49479" spans="13:13" x14ac:dyDescent="0.25">
      <c r="M49479"/>
    </row>
    <row r="49480" spans="13:13" x14ac:dyDescent="0.25">
      <c r="M49480"/>
    </row>
    <row r="49481" spans="13:13" x14ac:dyDescent="0.25">
      <c r="M49481"/>
    </row>
    <row r="49482" spans="13:13" x14ac:dyDescent="0.25">
      <c r="M49482"/>
    </row>
    <row r="49483" spans="13:13" x14ac:dyDescent="0.25">
      <c r="M49483"/>
    </row>
    <row r="49484" spans="13:13" x14ac:dyDescent="0.25">
      <c r="M49484"/>
    </row>
    <row r="49485" spans="13:13" x14ac:dyDescent="0.25">
      <c r="M49485"/>
    </row>
    <row r="49486" spans="13:13" x14ac:dyDescent="0.25">
      <c r="M49486"/>
    </row>
    <row r="49487" spans="13:13" x14ac:dyDescent="0.25">
      <c r="M49487"/>
    </row>
    <row r="49488" spans="13:13" x14ac:dyDescent="0.25">
      <c r="M49488"/>
    </row>
    <row r="49489" spans="13:13" x14ac:dyDescent="0.25">
      <c r="M49489"/>
    </row>
    <row r="49490" spans="13:13" x14ac:dyDescent="0.25">
      <c r="M49490"/>
    </row>
    <row r="49491" spans="13:13" x14ac:dyDescent="0.25">
      <c r="M49491"/>
    </row>
    <row r="49492" spans="13:13" x14ac:dyDescent="0.25">
      <c r="M49492"/>
    </row>
    <row r="49493" spans="13:13" x14ac:dyDescent="0.25">
      <c r="M49493"/>
    </row>
    <row r="49494" spans="13:13" x14ac:dyDescent="0.25">
      <c r="M49494"/>
    </row>
    <row r="49495" spans="13:13" x14ac:dyDescent="0.25">
      <c r="M49495"/>
    </row>
    <row r="49496" spans="13:13" x14ac:dyDescent="0.25">
      <c r="M49496"/>
    </row>
    <row r="49497" spans="13:13" x14ac:dyDescent="0.25">
      <c r="M49497"/>
    </row>
    <row r="49498" spans="13:13" x14ac:dyDescent="0.25">
      <c r="M49498"/>
    </row>
    <row r="49499" spans="13:13" x14ac:dyDescent="0.25">
      <c r="M49499"/>
    </row>
    <row r="49500" spans="13:13" x14ac:dyDescent="0.25">
      <c r="M49500"/>
    </row>
    <row r="49501" spans="13:13" x14ac:dyDescent="0.25">
      <c r="M49501"/>
    </row>
    <row r="49502" spans="13:13" x14ac:dyDescent="0.25">
      <c r="M49502"/>
    </row>
    <row r="49503" spans="13:13" x14ac:dyDescent="0.25">
      <c r="M49503"/>
    </row>
    <row r="49504" spans="13:13" x14ac:dyDescent="0.25">
      <c r="M49504"/>
    </row>
    <row r="49505" spans="13:13" x14ac:dyDescent="0.25">
      <c r="M49505"/>
    </row>
    <row r="49506" spans="13:13" x14ac:dyDescent="0.25">
      <c r="M49506"/>
    </row>
    <row r="49507" spans="13:13" x14ac:dyDescent="0.25">
      <c r="M49507"/>
    </row>
    <row r="49508" spans="13:13" x14ac:dyDescent="0.25">
      <c r="M49508"/>
    </row>
    <row r="49509" spans="13:13" x14ac:dyDescent="0.25">
      <c r="M49509"/>
    </row>
    <row r="49510" spans="13:13" x14ac:dyDescent="0.25">
      <c r="M49510"/>
    </row>
    <row r="49511" spans="13:13" x14ac:dyDescent="0.25">
      <c r="M49511"/>
    </row>
    <row r="49512" spans="13:13" x14ac:dyDescent="0.25">
      <c r="M49512"/>
    </row>
    <row r="49513" spans="13:13" x14ac:dyDescent="0.25">
      <c r="M49513"/>
    </row>
    <row r="49514" spans="13:13" x14ac:dyDescent="0.25">
      <c r="M49514"/>
    </row>
    <row r="49515" spans="13:13" x14ac:dyDescent="0.25">
      <c r="M49515"/>
    </row>
    <row r="49516" spans="13:13" x14ac:dyDescent="0.25">
      <c r="M49516"/>
    </row>
    <row r="49517" spans="13:13" x14ac:dyDescent="0.25">
      <c r="M49517"/>
    </row>
    <row r="49518" spans="13:13" x14ac:dyDescent="0.25">
      <c r="M49518"/>
    </row>
    <row r="49519" spans="13:13" x14ac:dyDescent="0.25">
      <c r="M49519"/>
    </row>
    <row r="49520" spans="13:13" x14ac:dyDescent="0.25">
      <c r="M49520"/>
    </row>
    <row r="49521" spans="13:13" x14ac:dyDescent="0.25">
      <c r="M49521"/>
    </row>
    <row r="49522" spans="13:13" x14ac:dyDescent="0.25">
      <c r="M49522"/>
    </row>
    <row r="49523" spans="13:13" x14ac:dyDescent="0.25">
      <c r="M49523"/>
    </row>
    <row r="49524" spans="13:13" x14ac:dyDescent="0.25">
      <c r="M49524"/>
    </row>
    <row r="49525" spans="13:13" x14ac:dyDescent="0.25">
      <c r="M49525"/>
    </row>
    <row r="49526" spans="13:13" x14ac:dyDescent="0.25">
      <c r="M49526"/>
    </row>
    <row r="49527" spans="13:13" x14ac:dyDescent="0.25">
      <c r="M49527"/>
    </row>
    <row r="49528" spans="13:13" x14ac:dyDescent="0.25">
      <c r="M49528"/>
    </row>
    <row r="49529" spans="13:13" x14ac:dyDescent="0.25">
      <c r="M49529"/>
    </row>
    <row r="49530" spans="13:13" x14ac:dyDescent="0.25">
      <c r="M49530"/>
    </row>
    <row r="49531" spans="13:13" x14ac:dyDescent="0.25">
      <c r="M49531"/>
    </row>
    <row r="49532" spans="13:13" x14ac:dyDescent="0.25">
      <c r="M49532"/>
    </row>
    <row r="49533" spans="13:13" x14ac:dyDescent="0.25">
      <c r="M49533"/>
    </row>
    <row r="49534" spans="13:13" x14ac:dyDescent="0.25">
      <c r="M49534"/>
    </row>
    <row r="49535" spans="13:13" x14ac:dyDescent="0.25">
      <c r="M49535"/>
    </row>
    <row r="49536" spans="13:13" x14ac:dyDescent="0.25">
      <c r="M49536"/>
    </row>
    <row r="49537" spans="13:13" x14ac:dyDescent="0.25">
      <c r="M49537"/>
    </row>
    <row r="49538" spans="13:13" x14ac:dyDescent="0.25">
      <c r="M49538"/>
    </row>
    <row r="49539" spans="13:13" x14ac:dyDescent="0.25">
      <c r="M49539"/>
    </row>
    <row r="49540" spans="13:13" x14ac:dyDescent="0.25">
      <c r="M49540"/>
    </row>
    <row r="49541" spans="13:13" x14ac:dyDescent="0.25">
      <c r="M49541"/>
    </row>
    <row r="49542" spans="13:13" x14ac:dyDescent="0.25">
      <c r="M49542"/>
    </row>
    <row r="49543" spans="13:13" x14ac:dyDescent="0.25">
      <c r="M49543"/>
    </row>
    <row r="49544" spans="13:13" x14ac:dyDescent="0.25">
      <c r="M49544"/>
    </row>
    <row r="49545" spans="13:13" x14ac:dyDescent="0.25">
      <c r="M49545"/>
    </row>
    <row r="49546" spans="13:13" x14ac:dyDescent="0.25">
      <c r="M49546"/>
    </row>
    <row r="49547" spans="13:13" x14ac:dyDescent="0.25">
      <c r="M49547"/>
    </row>
    <row r="49548" spans="13:13" x14ac:dyDescent="0.25">
      <c r="M49548"/>
    </row>
    <row r="49549" spans="13:13" x14ac:dyDescent="0.25">
      <c r="M49549"/>
    </row>
    <row r="49550" spans="13:13" x14ac:dyDescent="0.25">
      <c r="M49550"/>
    </row>
    <row r="49551" spans="13:13" x14ac:dyDescent="0.25">
      <c r="M49551"/>
    </row>
    <row r="49552" spans="13:13" x14ac:dyDescent="0.25">
      <c r="M49552"/>
    </row>
    <row r="49553" spans="13:13" x14ac:dyDescent="0.25">
      <c r="M49553"/>
    </row>
    <row r="49554" spans="13:13" x14ac:dyDescent="0.25">
      <c r="M49554"/>
    </row>
    <row r="49555" spans="13:13" x14ac:dyDescent="0.25">
      <c r="M49555"/>
    </row>
    <row r="49556" spans="13:13" x14ac:dyDescent="0.25">
      <c r="M49556"/>
    </row>
    <row r="49557" spans="13:13" x14ac:dyDescent="0.25">
      <c r="M49557"/>
    </row>
    <row r="49558" spans="13:13" x14ac:dyDescent="0.25">
      <c r="M49558"/>
    </row>
    <row r="49559" spans="13:13" x14ac:dyDescent="0.25">
      <c r="M49559"/>
    </row>
    <row r="49560" spans="13:13" x14ac:dyDescent="0.25">
      <c r="M49560"/>
    </row>
    <row r="49561" spans="13:13" x14ac:dyDescent="0.25">
      <c r="M49561"/>
    </row>
    <row r="49562" spans="13:13" x14ac:dyDescent="0.25">
      <c r="M49562"/>
    </row>
    <row r="49563" spans="13:13" x14ac:dyDescent="0.25">
      <c r="M49563"/>
    </row>
    <row r="49564" spans="13:13" x14ac:dyDescent="0.25">
      <c r="M49564"/>
    </row>
    <row r="49565" spans="13:13" x14ac:dyDescent="0.25">
      <c r="M49565"/>
    </row>
    <row r="49566" spans="13:13" x14ac:dyDescent="0.25">
      <c r="M49566"/>
    </row>
    <row r="49567" spans="13:13" x14ac:dyDescent="0.25">
      <c r="M49567"/>
    </row>
    <row r="49568" spans="13:13" x14ac:dyDescent="0.25">
      <c r="M49568"/>
    </row>
    <row r="49569" spans="13:13" x14ac:dyDescent="0.25">
      <c r="M49569"/>
    </row>
    <row r="49570" spans="13:13" x14ac:dyDescent="0.25">
      <c r="M49570"/>
    </row>
    <row r="49571" spans="13:13" x14ac:dyDescent="0.25">
      <c r="M49571"/>
    </row>
    <row r="49572" spans="13:13" x14ac:dyDescent="0.25">
      <c r="M49572"/>
    </row>
    <row r="49573" spans="13:13" x14ac:dyDescent="0.25">
      <c r="M49573"/>
    </row>
    <row r="49574" spans="13:13" x14ac:dyDescent="0.25">
      <c r="M49574"/>
    </row>
    <row r="49575" spans="13:13" x14ac:dyDescent="0.25">
      <c r="M49575"/>
    </row>
    <row r="49576" spans="13:13" x14ac:dyDescent="0.25">
      <c r="M49576"/>
    </row>
    <row r="49577" spans="13:13" x14ac:dyDescent="0.25">
      <c r="M49577"/>
    </row>
    <row r="49578" spans="13:13" x14ac:dyDescent="0.25">
      <c r="M49578"/>
    </row>
    <row r="49579" spans="13:13" x14ac:dyDescent="0.25">
      <c r="M49579"/>
    </row>
    <row r="49580" spans="13:13" x14ac:dyDescent="0.25">
      <c r="M49580"/>
    </row>
    <row r="49581" spans="13:13" x14ac:dyDescent="0.25">
      <c r="M49581"/>
    </row>
    <row r="49582" spans="13:13" x14ac:dyDescent="0.25">
      <c r="M49582"/>
    </row>
    <row r="49583" spans="13:13" x14ac:dyDescent="0.25">
      <c r="M49583"/>
    </row>
    <row r="49584" spans="13:13" x14ac:dyDescent="0.25">
      <c r="M49584"/>
    </row>
    <row r="49585" spans="13:13" x14ac:dyDescent="0.25">
      <c r="M49585"/>
    </row>
    <row r="49586" spans="13:13" x14ac:dyDescent="0.25">
      <c r="M49586"/>
    </row>
    <row r="49587" spans="13:13" x14ac:dyDescent="0.25">
      <c r="M49587"/>
    </row>
    <row r="49588" spans="13:13" x14ac:dyDescent="0.25">
      <c r="M49588"/>
    </row>
    <row r="49589" spans="13:13" x14ac:dyDescent="0.25">
      <c r="M49589"/>
    </row>
    <row r="49590" spans="13:13" x14ac:dyDescent="0.25">
      <c r="M49590"/>
    </row>
    <row r="49591" spans="13:13" x14ac:dyDescent="0.25">
      <c r="M49591"/>
    </row>
    <row r="49592" spans="13:13" x14ac:dyDescent="0.25">
      <c r="M49592"/>
    </row>
    <row r="49593" spans="13:13" x14ac:dyDescent="0.25">
      <c r="M49593"/>
    </row>
    <row r="49594" spans="13:13" x14ac:dyDescent="0.25">
      <c r="M49594"/>
    </row>
    <row r="49595" spans="13:13" x14ac:dyDescent="0.25">
      <c r="M49595"/>
    </row>
    <row r="49596" spans="13:13" x14ac:dyDescent="0.25">
      <c r="M49596"/>
    </row>
    <row r="49597" spans="13:13" x14ac:dyDescent="0.25">
      <c r="M49597"/>
    </row>
    <row r="49598" spans="13:13" x14ac:dyDescent="0.25">
      <c r="M49598"/>
    </row>
    <row r="49599" spans="13:13" x14ac:dyDescent="0.25">
      <c r="M49599"/>
    </row>
    <row r="49600" spans="13:13" x14ac:dyDescent="0.25">
      <c r="M49600"/>
    </row>
    <row r="49601" spans="13:13" x14ac:dyDescent="0.25">
      <c r="M49601"/>
    </row>
    <row r="49602" spans="13:13" x14ac:dyDescent="0.25">
      <c r="M49602"/>
    </row>
    <row r="49603" spans="13:13" x14ac:dyDescent="0.25">
      <c r="M49603"/>
    </row>
    <row r="49604" spans="13:13" x14ac:dyDescent="0.25">
      <c r="M49604"/>
    </row>
    <row r="49605" spans="13:13" x14ac:dyDescent="0.25">
      <c r="M49605"/>
    </row>
    <row r="49606" spans="13:13" x14ac:dyDescent="0.25">
      <c r="M49606"/>
    </row>
    <row r="49607" spans="13:13" x14ac:dyDescent="0.25">
      <c r="M49607"/>
    </row>
    <row r="49608" spans="13:13" x14ac:dyDescent="0.25">
      <c r="M49608"/>
    </row>
    <row r="49609" spans="13:13" x14ac:dyDescent="0.25">
      <c r="M49609"/>
    </row>
    <row r="49610" spans="13:13" x14ac:dyDescent="0.25">
      <c r="M49610"/>
    </row>
    <row r="49611" spans="13:13" x14ac:dyDescent="0.25">
      <c r="M49611"/>
    </row>
    <row r="49612" spans="13:13" x14ac:dyDescent="0.25">
      <c r="M49612"/>
    </row>
    <row r="49613" spans="13:13" x14ac:dyDescent="0.25">
      <c r="M49613"/>
    </row>
    <row r="49614" spans="13:13" x14ac:dyDescent="0.25">
      <c r="M49614"/>
    </row>
    <row r="49615" spans="13:13" x14ac:dyDescent="0.25">
      <c r="M49615"/>
    </row>
    <row r="49616" spans="13:13" x14ac:dyDescent="0.25">
      <c r="M49616"/>
    </row>
    <row r="49617" spans="13:13" x14ac:dyDescent="0.25">
      <c r="M49617"/>
    </row>
    <row r="49618" spans="13:13" x14ac:dyDescent="0.25">
      <c r="M49618"/>
    </row>
    <row r="49619" spans="13:13" x14ac:dyDescent="0.25">
      <c r="M49619"/>
    </row>
    <row r="49620" spans="13:13" x14ac:dyDescent="0.25">
      <c r="M49620"/>
    </row>
    <row r="49621" spans="13:13" x14ac:dyDescent="0.25">
      <c r="M49621"/>
    </row>
    <row r="49622" spans="13:13" x14ac:dyDescent="0.25">
      <c r="M49622"/>
    </row>
    <row r="49623" spans="13:13" x14ac:dyDescent="0.25">
      <c r="M49623"/>
    </row>
    <row r="49624" spans="13:13" x14ac:dyDescent="0.25">
      <c r="M49624"/>
    </row>
    <row r="49625" spans="13:13" x14ac:dyDescent="0.25">
      <c r="M49625"/>
    </row>
    <row r="49626" spans="13:13" x14ac:dyDescent="0.25">
      <c r="M49626"/>
    </row>
    <row r="49627" spans="13:13" x14ac:dyDescent="0.25">
      <c r="M49627"/>
    </row>
    <row r="49628" spans="13:13" x14ac:dyDescent="0.25">
      <c r="M49628"/>
    </row>
    <row r="49629" spans="13:13" x14ac:dyDescent="0.25">
      <c r="M49629"/>
    </row>
    <row r="49630" spans="13:13" x14ac:dyDescent="0.25">
      <c r="M49630"/>
    </row>
    <row r="49631" spans="13:13" x14ac:dyDescent="0.25">
      <c r="M49631"/>
    </row>
    <row r="49632" spans="13:13" x14ac:dyDescent="0.25">
      <c r="M49632"/>
    </row>
    <row r="49633" spans="13:13" x14ac:dyDescent="0.25">
      <c r="M49633"/>
    </row>
    <row r="49634" spans="13:13" x14ac:dyDescent="0.25">
      <c r="M49634"/>
    </row>
    <row r="49635" spans="13:13" x14ac:dyDescent="0.25">
      <c r="M49635"/>
    </row>
    <row r="49636" spans="13:13" x14ac:dyDescent="0.25">
      <c r="M49636"/>
    </row>
    <row r="49637" spans="13:13" x14ac:dyDescent="0.25">
      <c r="M49637"/>
    </row>
    <row r="49638" spans="13:13" x14ac:dyDescent="0.25">
      <c r="M49638"/>
    </row>
    <row r="49639" spans="13:13" x14ac:dyDescent="0.25">
      <c r="M49639"/>
    </row>
    <row r="49640" spans="13:13" x14ac:dyDescent="0.25">
      <c r="M49640"/>
    </row>
    <row r="49641" spans="13:13" x14ac:dyDescent="0.25">
      <c r="M49641"/>
    </row>
    <row r="49642" spans="13:13" x14ac:dyDescent="0.25">
      <c r="M49642"/>
    </row>
    <row r="49643" spans="13:13" x14ac:dyDescent="0.25">
      <c r="M49643"/>
    </row>
    <row r="49644" spans="13:13" x14ac:dyDescent="0.25">
      <c r="M49644"/>
    </row>
    <row r="49645" spans="13:13" x14ac:dyDescent="0.25">
      <c r="M49645"/>
    </row>
    <row r="49646" spans="13:13" x14ac:dyDescent="0.25">
      <c r="M49646"/>
    </row>
    <row r="49647" spans="13:13" x14ac:dyDescent="0.25">
      <c r="M49647"/>
    </row>
    <row r="49648" spans="13:13" x14ac:dyDescent="0.25">
      <c r="M49648"/>
    </row>
    <row r="49649" spans="13:13" x14ac:dyDescent="0.25">
      <c r="M49649"/>
    </row>
    <row r="49650" spans="13:13" x14ac:dyDescent="0.25">
      <c r="M49650"/>
    </row>
    <row r="49651" spans="13:13" x14ac:dyDescent="0.25">
      <c r="M49651"/>
    </row>
    <row r="49652" spans="13:13" x14ac:dyDescent="0.25">
      <c r="M49652"/>
    </row>
    <row r="49653" spans="13:13" x14ac:dyDescent="0.25">
      <c r="M49653"/>
    </row>
    <row r="49654" spans="13:13" x14ac:dyDescent="0.25">
      <c r="M49654"/>
    </row>
    <row r="49655" spans="13:13" x14ac:dyDescent="0.25">
      <c r="M49655"/>
    </row>
    <row r="49656" spans="13:13" x14ac:dyDescent="0.25">
      <c r="M49656"/>
    </row>
    <row r="49657" spans="13:13" x14ac:dyDescent="0.25">
      <c r="M49657"/>
    </row>
    <row r="49658" spans="13:13" x14ac:dyDescent="0.25">
      <c r="M49658"/>
    </row>
    <row r="49659" spans="13:13" x14ac:dyDescent="0.25">
      <c r="M49659"/>
    </row>
    <row r="49660" spans="13:13" x14ac:dyDescent="0.25">
      <c r="M49660"/>
    </row>
    <row r="49661" spans="13:13" x14ac:dyDescent="0.25">
      <c r="M49661"/>
    </row>
    <row r="49662" spans="13:13" x14ac:dyDescent="0.25">
      <c r="M49662"/>
    </row>
    <row r="49663" spans="13:13" x14ac:dyDescent="0.25">
      <c r="M49663"/>
    </row>
    <row r="49664" spans="13:13" x14ac:dyDescent="0.25">
      <c r="M49664"/>
    </row>
    <row r="49665" spans="13:13" x14ac:dyDescent="0.25">
      <c r="M49665"/>
    </row>
    <row r="49666" spans="13:13" x14ac:dyDescent="0.25">
      <c r="M49666"/>
    </row>
    <row r="49667" spans="13:13" x14ac:dyDescent="0.25">
      <c r="M49667"/>
    </row>
    <row r="49668" spans="13:13" x14ac:dyDescent="0.25">
      <c r="M49668"/>
    </row>
    <row r="49669" spans="13:13" x14ac:dyDescent="0.25">
      <c r="M49669"/>
    </row>
    <row r="49670" spans="13:13" x14ac:dyDescent="0.25">
      <c r="M49670"/>
    </row>
    <row r="49671" spans="13:13" x14ac:dyDescent="0.25">
      <c r="M49671"/>
    </row>
    <row r="49672" spans="13:13" x14ac:dyDescent="0.25">
      <c r="M49672"/>
    </row>
    <row r="49673" spans="13:13" x14ac:dyDescent="0.25">
      <c r="M49673"/>
    </row>
    <row r="49674" spans="13:13" x14ac:dyDescent="0.25">
      <c r="M49674"/>
    </row>
    <row r="49675" spans="13:13" x14ac:dyDescent="0.25">
      <c r="M49675"/>
    </row>
    <row r="49676" spans="13:13" x14ac:dyDescent="0.25">
      <c r="M49676"/>
    </row>
    <row r="49677" spans="13:13" x14ac:dyDescent="0.25">
      <c r="M49677"/>
    </row>
    <row r="49678" spans="13:13" x14ac:dyDescent="0.25">
      <c r="M49678"/>
    </row>
    <row r="49679" spans="13:13" x14ac:dyDescent="0.25">
      <c r="M49679"/>
    </row>
    <row r="49680" spans="13:13" x14ac:dyDescent="0.25">
      <c r="M49680"/>
    </row>
    <row r="49681" spans="13:13" x14ac:dyDescent="0.25">
      <c r="M49681"/>
    </row>
    <row r="49682" spans="13:13" x14ac:dyDescent="0.25">
      <c r="M49682"/>
    </row>
    <row r="49683" spans="13:13" x14ac:dyDescent="0.25">
      <c r="M49683"/>
    </row>
    <row r="49684" spans="13:13" x14ac:dyDescent="0.25">
      <c r="M49684"/>
    </row>
    <row r="49685" spans="13:13" x14ac:dyDescent="0.25">
      <c r="M49685"/>
    </row>
    <row r="49686" spans="13:13" x14ac:dyDescent="0.25">
      <c r="M49686"/>
    </row>
    <row r="49687" spans="13:13" x14ac:dyDescent="0.25">
      <c r="M49687"/>
    </row>
    <row r="49688" spans="13:13" x14ac:dyDescent="0.25">
      <c r="M49688"/>
    </row>
    <row r="49689" spans="13:13" x14ac:dyDescent="0.25">
      <c r="M49689"/>
    </row>
    <row r="49690" spans="13:13" x14ac:dyDescent="0.25">
      <c r="M49690"/>
    </row>
    <row r="49691" spans="13:13" x14ac:dyDescent="0.25">
      <c r="M49691"/>
    </row>
    <row r="49692" spans="13:13" x14ac:dyDescent="0.25">
      <c r="M49692"/>
    </row>
    <row r="49693" spans="13:13" x14ac:dyDescent="0.25">
      <c r="M49693"/>
    </row>
    <row r="49694" spans="13:13" x14ac:dyDescent="0.25">
      <c r="M49694"/>
    </row>
    <row r="49695" spans="13:13" x14ac:dyDescent="0.25">
      <c r="M49695"/>
    </row>
    <row r="49696" spans="13:13" x14ac:dyDescent="0.25">
      <c r="M49696"/>
    </row>
    <row r="49697" spans="13:13" x14ac:dyDescent="0.25">
      <c r="M49697"/>
    </row>
    <row r="49698" spans="13:13" x14ac:dyDescent="0.25">
      <c r="M49698"/>
    </row>
    <row r="49699" spans="13:13" x14ac:dyDescent="0.25">
      <c r="M49699"/>
    </row>
    <row r="49700" spans="13:13" x14ac:dyDescent="0.25">
      <c r="M49700"/>
    </row>
    <row r="49701" spans="13:13" x14ac:dyDescent="0.25">
      <c r="M49701"/>
    </row>
    <row r="49702" spans="13:13" x14ac:dyDescent="0.25">
      <c r="M49702"/>
    </row>
    <row r="49703" spans="13:13" x14ac:dyDescent="0.25">
      <c r="M49703"/>
    </row>
    <row r="49704" spans="13:13" x14ac:dyDescent="0.25">
      <c r="M49704"/>
    </row>
    <row r="49705" spans="13:13" x14ac:dyDescent="0.25">
      <c r="M49705"/>
    </row>
    <row r="49706" spans="13:13" x14ac:dyDescent="0.25">
      <c r="M49706"/>
    </row>
    <row r="49707" spans="13:13" x14ac:dyDescent="0.25">
      <c r="M49707"/>
    </row>
    <row r="49708" spans="13:13" x14ac:dyDescent="0.25">
      <c r="M49708"/>
    </row>
    <row r="49709" spans="13:13" x14ac:dyDescent="0.25">
      <c r="M49709"/>
    </row>
    <row r="49710" spans="13:13" x14ac:dyDescent="0.25">
      <c r="M49710"/>
    </row>
    <row r="49711" spans="13:13" x14ac:dyDescent="0.25">
      <c r="M49711"/>
    </row>
    <row r="49712" spans="13:13" x14ac:dyDescent="0.25">
      <c r="M49712"/>
    </row>
    <row r="49713" spans="13:13" x14ac:dyDescent="0.25">
      <c r="M49713"/>
    </row>
    <row r="49714" spans="13:13" x14ac:dyDescent="0.25">
      <c r="M49714"/>
    </row>
    <row r="49715" spans="13:13" x14ac:dyDescent="0.25">
      <c r="M49715"/>
    </row>
    <row r="49716" spans="13:13" x14ac:dyDescent="0.25">
      <c r="M49716"/>
    </row>
    <row r="49717" spans="13:13" x14ac:dyDescent="0.25">
      <c r="M49717"/>
    </row>
    <row r="49718" spans="13:13" x14ac:dyDescent="0.25">
      <c r="M49718"/>
    </row>
    <row r="49719" spans="13:13" x14ac:dyDescent="0.25">
      <c r="M49719"/>
    </row>
    <row r="49720" spans="13:13" x14ac:dyDescent="0.25">
      <c r="M49720"/>
    </row>
    <row r="49721" spans="13:13" x14ac:dyDescent="0.25">
      <c r="M49721"/>
    </row>
    <row r="49722" spans="13:13" x14ac:dyDescent="0.25">
      <c r="M49722"/>
    </row>
    <row r="49723" spans="13:13" x14ac:dyDescent="0.25">
      <c r="M49723"/>
    </row>
    <row r="49724" spans="13:13" x14ac:dyDescent="0.25">
      <c r="M49724"/>
    </row>
    <row r="49725" spans="13:13" x14ac:dyDescent="0.25">
      <c r="M49725"/>
    </row>
    <row r="49726" spans="13:13" x14ac:dyDescent="0.25">
      <c r="M49726"/>
    </row>
    <row r="49727" spans="13:13" x14ac:dyDescent="0.25">
      <c r="M49727"/>
    </row>
    <row r="49728" spans="13:13" x14ac:dyDescent="0.25">
      <c r="M49728"/>
    </row>
    <row r="49729" spans="13:13" x14ac:dyDescent="0.25">
      <c r="M49729"/>
    </row>
    <row r="49730" spans="13:13" x14ac:dyDescent="0.25">
      <c r="M49730"/>
    </row>
    <row r="49731" spans="13:13" x14ac:dyDescent="0.25">
      <c r="M49731"/>
    </row>
    <row r="49732" spans="13:13" x14ac:dyDescent="0.25">
      <c r="M49732"/>
    </row>
    <row r="49733" spans="13:13" x14ac:dyDescent="0.25">
      <c r="M49733"/>
    </row>
    <row r="49734" spans="13:13" x14ac:dyDescent="0.25">
      <c r="M49734"/>
    </row>
    <row r="49735" spans="13:13" x14ac:dyDescent="0.25">
      <c r="M49735"/>
    </row>
    <row r="49736" spans="13:13" x14ac:dyDescent="0.25">
      <c r="M49736"/>
    </row>
    <row r="49737" spans="13:13" x14ac:dyDescent="0.25">
      <c r="M49737"/>
    </row>
    <row r="49738" spans="13:13" x14ac:dyDescent="0.25">
      <c r="M49738"/>
    </row>
    <row r="49739" spans="13:13" x14ac:dyDescent="0.25">
      <c r="M49739"/>
    </row>
    <row r="49740" spans="13:13" x14ac:dyDescent="0.25">
      <c r="M49740"/>
    </row>
    <row r="49741" spans="13:13" x14ac:dyDescent="0.25">
      <c r="M49741"/>
    </row>
    <row r="49742" spans="13:13" x14ac:dyDescent="0.25">
      <c r="M49742"/>
    </row>
    <row r="49743" spans="13:13" x14ac:dyDescent="0.25">
      <c r="M49743"/>
    </row>
    <row r="49744" spans="13:13" x14ac:dyDescent="0.25">
      <c r="M49744"/>
    </row>
    <row r="49745" spans="13:13" x14ac:dyDescent="0.25">
      <c r="M49745"/>
    </row>
    <row r="49746" spans="13:13" x14ac:dyDescent="0.25">
      <c r="M49746"/>
    </row>
    <row r="49747" spans="13:13" x14ac:dyDescent="0.25">
      <c r="M49747"/>
    </row>
    <row r="49748" spans="13:13" x14ac:dyDescent="0.25">
      <c r="M49748"/>
    </row>
    <row r="49749" spans="13:13" x14ac:dyDescent="0.25">
      <c r="M49749"/>
    </row>
    <row r="49750" spans="13:13" x14ac:dyDescent="0.25">
      <c r="M49750"/>
    </row>
    <row r="49751" spans="13:13" x14ac:dyDescent="0.25">
      <c r="M49751"/>
    </row>
    <row r="49752" spans="13:13" x14ac:dyDescent="0.25">
      <c r="M49752"/>
    </row>
    <row r="49753" spans="13:13" x14ac:dyDescent="0.25">
      <c r="M49753"/>
    </row>
    <row r="49754" spans="13:13" x14ac:dyDescent="0.25">
      <c r="M49754"/>
    </row>
    <row r="49755" spans="13:13" x14ac:dyDescent="0.25">
      <c r="M49755"/>
    </row>
    <row r="49756" spans="13:13" x14ac:dyDescent="0.25">
      <c r="M49756"/>
    </row>
    <row r="49757" spans="13:13" x14ac:dyDescent="0.25">
      <c r="M49757"/>
    </row>
    <row r="49758" spans="13:13" x14ac:dyDescent="0.25">
      <c r="M49758"/>
    </row>
    <row r="49759" spans="13:13" x14ac:dyDescent="0.25">
      <c r="M49759"/>
    </row>
    <row r="49760" spans="13:13" x14ac:dyDescent="0.25">
      <c r="M49760"/>
    </row>
    <row r="49761" spans="13:13" x14ac:dyDescent="0.25">
      <c r="M49761"/>
    </row>
    <row r="49762" spans="13:13" x14ac:dyDescent="0.25">
      <c r="M49762"/>
    </row>
    <row r="49763" spans="13:13" x14ac:dyDescent="0.25">
      <c r="M49763"/>
    </row>
    <row r="49764" spans="13:13" x14ac:dyDescent="0.25">
      <c r="M49764"/>
    </row>
    <row r="49765" spans="13:13" x14ac:dyDescent="0.25">
      <c r="M49765"/>
    </row>
    <row r="49766" spans="13:13" x14ac:dyDescent="0.25">
      <c r="M49766"/>
    </row>
    <row r="49767" spans="13:13" x14ac:dyDescent="0.25">
      <c r="M49767"/>
    </row>
    <row r="49768" spans="13:13" x14ac:dyDescent="0.25">
      <c r="M49768"/>
    </row>
    <row r="49769" spans="13:13" x14ac:dyDescent="0.25">
      <c r="M49769"/>
    </row>
    <row r="49770" spans="13:13" x14ac:dyDescent="0.25">
      <c r="M49770"/>
    </row>
    <row r="49771" spans="13:13" x14ac:dyDescent="0.25">
      <c r="M49771"/>
    </row>
    <row r="49772" spans="13:13" x14ac:dyDescent="0.25">
      <c r="M49772"/>
    </row>
    <row r="49773" spans="13:13" x14ac:dyDescent="0.25">
      <c r="M49773"/>
    </row>
    <row r="49774" spans="13:13" x14ac:dyDescent="0.25">
      <c r="M49774"/>
    </row>
    <row r="49775" spans="13:13" x14ac:dyDescent="0.25">
      <c r="M49775"/>
    </row>
    <row r="49776" spans="13:13" x14ac:dyDescent="0.25">
      <c r="M49776"/>
    </row>
    <row r="49777" spans="13:13" x14ac:dyDescent="0.25">
      <c r="M49777"/>
    </row>
    <row r="49778" spans="13:13" x14ac:dyDescent="0.25">
      <c r="M49778"/>
    </row>
    <row r="49779" spans="13:13" x14ac:dyDescent="0.25">
      <c r="M49779"/>
    </row>
    <row r="49780" spans="13:13" x14ac:dyDescent="0.25">
      <c r="M49780"/>
    </row>
    <row r="49781" spans="13:13" x14ac:dyDescent="0.25">
      <c r="M49781"/>
    </row>
    <row r="49782" spans="13:13" x14ac:dyDescent="0.25">
      <c r="M49782"/>
    </row>
    <row r="49783" spans="13:13" x14ac:dyDescent="0.25">
      <c r="M49783"/>
    </row>
    <row r="49784" spans="13:13" x14ac:dyDescent="0.25">
      <c r="M49784"/>
    </row>
    <row r="49785" spans="13:13" x14ac:dyDescent="0.25">
      <c r="M49785"/>
    </row>
    <row r="49786" spans="13:13" x14ac:dyDescent="0.25">
      <c r="M49786"/>
    </row>
    <row r="49787" spans="13:13" x14ac:dyDescent="0.25">
      <c r="M49787"/>
    </row>
    <row r="49788" spans="13:13" x14ac:dyDescent="0.25">
      <c r="M49788"/>
    </row>
    <row r="49789" spans="13:13" x14ac:dyDescent="0.25">
      <c r="M49789"/>
    </row>
    <row r="49790" spans="13:13" x14ac:dyDescent="0.25">
      <c r="M49790"/>
    </row>
    <row r="49791" spans="13:13" x14ac:dyDescent="0.25">
      <c r="M49791"/>
    </row>
    <row r="49792" spans="13:13" x14ac:dyDescent="0.25">
      <c r="M49792"/>
    </row>
    <row r="49793" spans="13:13" x14ac:dyDescent="0.25">
      <c r="M49793"/>
    </row>
    <row r="49794" spans="13:13" x14ac:dyDescent="0.25">
      <c r="M49794"/>
    </row>
    <row r="49795" spans="13:13" x14ac:dyDescent="0.25">
      <c r="M49795"/>
    </row>
    <row r="49796" spans="13:13" x14ac:dyDescent="0.25">
      <c r="M49796"/>
    </row>
    <row r="49797" spans="13:13" x14ac:dyDescent="0.25">
      <c r="M49797"/>
    </row>
    <row r="49798" spans="13:13" x14ac:dyDescent="0.25">
      <c r="M49798"/>
    </row>
    <row r="49799" spans="13:13" x14ac:dyDescent="0.25">
      <c r="M49799"/>
    </row>
    <row r="49800" spans="13:13" x14ac:dyDescent="0.25">
      <c r="M49800"/>
    </row>
    <row r="49801" spans="13:13" x14ac:dyDescent="0.25">
      <c r="M49801"/>
    </row>
    <row r="49802" spans="13:13" x14ac:dyDescent="0.25">
      <c r="M49802"/>
    </row>
    <row r="49803" spans="13:13" x14ac:dyDescent="0.25">
      <c r="M49803"/>
    </row>
    <row r="49804" spans="13:13" x14ac:dyDescent="0.25">
      <c r="M49804"/>
    </row>
    <row r="49805" spans="13:13" x14ac:dyDescent="0.25">
      <c r="M49805"/>
    </row>
    <row r="49806" spans="13:13" x14ac:dyDescent="0.25">
      <c r="M49806"/>
    </row>
    <row r="49807" spans="13:13" x14ac:dyDescent="0.25">
      <c r="M49807"/>
    </row>
    <row r="49808" spans="13:13" x14ac:dyDescent="0.25">
      <c r="M49808"/>
    </row>
    <row r="49809" spans="13:13" x14ac:dyDescent="0.25">
      <c r="M49809"/>
    </row>
    <row r="49810" spans="13:13" x14ac:dyDescent="0.25">
      <c r="M49810"/>
    </row>
    <row r="49811" spans="13:13" x14ac:dyDescent="0.25">
      <c r="M49811"/>
    </row>
    <row r="49812" spans="13:13" x14ac:dyDescent="0.25">
      <c r="M49812"/>
    </row>
    <row r="49813" spans="13:13" x14ac:dyDescent="0.25">
      <c r="M49813"/>
    </row>
    <row r="49814" spans="13:13" x14ac:dyDescent="0.25">
      <c r="M49814"/>
    </row>
    <row r="49815" spans="13:13" x14ac:dyDescent="0.25">
      <c r="M49815"/>
    </row>
    <row r="49816" spans="13:13" x14ac:dyDescent="0.25">
      <c r="M49816"/>
    </row>
    <row r="49817" spans="13:13" x14ac:dyDescent="0.25">
      <c r="M49817"/>
    </row>
    <row r="49818" spans="13:13" x14ac:dyDescent="0.25">
      <c r="M49818"/>
    </row>
    <row r="49819" spans="13:13" x14ac:dyDescent="0.25">
      <c r="M49819"/>
    </row>
    <row r="49820" spans="13:13" x14ac:dyDescent="0.25">
      <c r="M49820"/>
    </row>
    <row r="49821" spans="13:13" x14ac:dyDescent="0.25">
      <c r="M49821"/>
    </row>
    <row r="49822" spans="13:13" x14ac:dyDescent="0.25">
      <c r="M49822"/>
    </row>
    <row r="49823" spans="13:13" x14ac:dyDescent="0.25">
      <c r="M49823"/>
    </row>
    <row r="49824" spans="13:13" x14ac:dyDescent="0.25">
      <c r="M49824"/>
    </row>
    <row r="49825" spans="13:13" x14ac:dyDescent="0.25">
      <c r="M49825"/>
    </row>
    <row r="49826" spans="13:13" x14ac:dyDescent="0.25">
      <c r="M49826"/>
    </row>
    <row r="49827" spans="13:13" x14ac:dyDescent="0.25">
      <c r="M49827"/>
    </row>
    <row r="49828" spans="13:13" x14ac:dyDescent="0.25">
      <c r="M49828"/>
    </row>
    <row r="49829" spans="13:13" x14ac:dyDescent="0.25">
      <c r="M49829"/>
    </row>
    <row r="49830" spans="13:13" x14ac:dyDescent="0.25">
      <c r="M49830"/>
    </row>
    <row r="49831" spans="13:13" x14ac:dyDescent="0.25">
      <c r="M49831"/>
    </row>
    <row r="49832" spans="13:13" x14ac:dyDescent="0.25">
      <c r="M49832"/>
    </row>
    <row r="49833" spans="13:13" x14ac:dyDescent="0.25">
      <c r="M49833"/>
    </row>
    <row r="49834" spans="13:13" x14ac:dyDescent="0.25">
      <c r="M49834"/>
    </row>
    <row r="49835" spans="13:13" x14ac:dyDescent="0.25">
      <c r="M49835"/>
    </row>
    <row r="49836" spans="13:13" x14ac:dyDescent="0.25">
      <c r="M49836"/>
    </row>
    <row r="49837" spans="13:13" x14ac:dyDescent="0.25">
      <c r="M49837"/>
    </row>
    <row r="49838" spans="13:13" x14ac:dyDescent="0.25">
      <c r="M49838"/>
    </row>
    <row r="49839" spans="13:13" x14ac:dyDescent="0.25">
      <c r="M49839"/>
    </row>
    <row r="49840" spans="13:13" x14ac:dyDescent="0.25">
      <c r="M49840"/>
    </row>
    <row r="49841" spans="13:13" x14ac:dyDescent="0.25">
      <c r="M49841"/>
    </row>
    <row r="49842" spans="13:13" x14ac:dyDescent="0.25">
      <c r="M49842"/>
    </row>
    <row r="49843" spans="13:13" x14ac:dyDescent="0.25">
      <c r="M49843"/>
    </row>
    <row r="49844" spans="13:13" x14ac:dyDescent="0.25">
      <c r="M49844"/>
    </row>
    <row r="49845" spans="13:13" x14ac:dyDescent="0.25">
      <c r="M49845"/>
    </row>
    <row r="49846" spans="13:13" x14ac:dyDescent="0.25">
      <c r="M49846"/>
    </row>
    <row r="49847" spans="13:13" x14ac:dyDescent="0.25">
      <c r="M49847"/>
    </row>
    <row r="49848" spans="13:13" x14ac:dyDescent="0.25">
      <c r="M49848"/>
    </row>
    <row r="49849" spans="13:13" x14ac:dyDescent="0.25">
      <c r="M49849"/>
    </row>
    <row r="49850" spans="13:13" x14ac:dyDescent="0.25">
      <c r="M49850"/>
    </row>
    <row r="49851" spans="13:13" x14ac:dyDescent="0.25">
      <c r="M49851"/>
    </row>
    <row r="49852" spans="13:13" x14ac:dyDescent="0.25">
      <c r="M49852"/>
    </row>
    <row r="49853" spans="13:13" x14ac:dyDescent="0.25">
      <c r="M49853"/>
    </row>
    <row r="49854" spans="13:13" x14ac:dyDescent="0.25">
      <c r="M49854"/>
    </row>
    <row r="49855" spans="13:13" x14ac:dyDescent="0.25">
      <c r="M49855"/>
    </row>
    <row r="49856" spans="13:13" x14ac:dyDescent="0.25">
      <c r="M49856"/>
    </row>
    <row r="49857" spans="13:13" x14ac:dyDescent="0.25">
      <c r="M49857"/>
    </row>
    <row r="49858" spans="13:13" x14ac:dyDescent="0.25">
      <c r="M49858"/>
    </row>
    <row r="49859" spans="13:13" x14ac:dyDescent="0.25">
      <c r="M49859"/>
    </row>
    <row r="49860" spans="13:13" x14ac:dyDescent="0.25">
      <c r="M49860"/>
    </row>
    <row r="49861" spans="13:13" x14ac:dyDescent="0.25">
      <c r="M49861"/>
    </row>
    <row r="49862" spans="13:13" x14ac:dyDescent="0.25">
      <c r="M49862"/>
    </row>
    <row r="49863" spans="13:13" x14ac:dyDescent="0.25">
      <c r="M49863"/>
    </row>
    <row r="49864" spans="13:13" x14ac:dyDescent="0.25">
      <c r="M49864"/>
    </row>
    <row r="49865" spans="13:13" x14ac:dyDescent="0.25">
      <c r="M49865"/>
    </row>
    <row r="49866" spans="13:13" x14ac:dyDescent="0.25">
      <c r="M49866"/>
    </row>
    <row r="49867" spans="13:13" x14ac:dyDescent="0.25">
      <c r="M49867"/>
    </row>
    <row r="49868" spans="13:13" x14ac:dyDescent="0.25">
      <c r="M49868"/>
    </row>
    <row r="49869" spans="13:13" x14ac:dyDescent="0.25">
      <c r="M49869"/>
    </row>
    <row r="49870" spans="13:13" x14ac:dyDescent="0.25">
      <c r="M49870"/>
    </row>
    <row r="49871" spans="13:13" x14ac:dyDescent="0.25">
      <c r="M49871"/>
    </row>
    <row r="49872" spans="13:13" x14ac:dyDescent="0.25">
      <c r="M49872"/>
    </row>
    <row r="49873" spans="13:13" x14ac:dyDescent="0.25">
      <c r="M49873"/>
    </row>
    <row r="49874" spans="13:13" x14ac:dyDescent="0.25">
      <c r="M49874"/>
    </row>
    <row r="49875" spans="13:13" x14ac:dyDescent="0.25">
      <c r="M49875"/>
    </row>
    <row r="49876" spans="13:13" x14ac:dyDescent="0.25">
      <c r="M49876"/>
    </row>
    <row r="49877" spans="13:13" x14ac:dyDescent="0.25">
      <c r="M49877"/>
    </row>
    <row r="49878" spans="13:13" x14ac:dyDescent="0.25">
      <c r="M49878"/>
    </row>
    <row r="49879" spans="13:13" x14ac:dyDescent="0.25">
      <c r="M49879"/>
    </row>
    <row r="49880" spans="13:13" x14ac:dyDescent="0.25">
      <c r="M49880"/>
    </row>
    <row r="49881" spans="13:13" x14ac:dyDescent="0.25">
      <c r="M49881"/>
    </row>
    <row r="49882" spans="13:13" x14ac:dyDescent="0.25">
      <c r="M49882"/>
    </row>
    <row r="49883" spans="13:13" x14ac:dyDescent="0.25">
      <c r="M49883"/>
    </row>
    <row r="49884" spans="13:13" x14ac:dyDescent="0.25">
      <c r="M49884"/>
    </row>
    <row r="49885" spans="13:13" x14ac:dyDescent="0.25">
      <c r="M49885"/>
    </row>
    <row r="49886" spans="13:13" x14ac:dyDescent="0.25">
      <c r="M49886"/>
    </row>
    <row r="49887" spans="13:13" x14ac:dyDescent="0.25">
      <c r="M49887"/>
    </row>
    <row r="49888" spans="13:13" x14ac:dyDescent="0.25">
      <c r="M49888"/>
    </row>
    <row r="49889" spans="13:13" x14ac:dyDescent="0.25">
      <c r="M49889"/>
    </row>
    <row r="49890" spans="13:13" x14ac:dyDescent="0.25">
      <c r="M49890"/>
    </row>
    <row r="49891" spans="13:13" x14ac:dyDescent="0.25">
      <c r="M49891"/>
    </row>
    <row r="49892" spans="13:13" x14ac:dyDescent="0.25">
      <c r="M49892"/>
    </row>
    <row r="49893" spans="13:13" x14ac:dyDescent="0.25">
      <c r="M49893"/>
    </row>
    <row r="49894" spans="13:13" x14ac:dyDescent="0.25">
      <c r="M49894"/>
    </row>
    <row r="49895" spans="13:13" x14ac:dyDescent="0.25">
      <c r="M49895"/>
    </row>
    <row r="49896" spans="13:13" x14ac:dyDescent="0.25">
      <c r="M49896"/>
    </row>
    <row r="49897" spans="13:13" x14ac:dyDescent="0.25">
      <c r="M49897"/>
    </row>
    <row r="49898" spans="13:13" x14ac:dyDescent="0.25">
      <c r="M49898"/>
    </row>
    <row r="49899" spans="13:13" x14ac:dyDescent="0.25">
      <c r="M49899"/>
    </row>
    <row r="49900" spans="13:13" x14ac:dyDescent="0.25">
      <c r="M49900"/>
    </row>
    <row r="49901" spans="13:13" x14ac:dyDescent="0.25">
      <c r="M49901"/>
    </row>
    <row r="49902" spans="13:13" x14ac:dyDescent="0.25">
      <c r="M49902"/>
    </row>
    <row r="49903" spans="13:13" x14ac:dyDescent="0.25">
      <c r="M49903"/>
    </row>
    <row r="49904" spans="13:13" x14ac:dyDescent="0.25">
      <c r="M49904"/>
    </row>
    <row r="49905" spans="13:13" x14ac:dyDescent="0.25">
      <c r="M49905"/>
    </row>
    <row r="49906" spans="13:13" x14ac:dyDescent="0.25">
      <c r="M49906"/>
    </row>
    <row r="49907" spans="13:13" x14ac:dyDescent="0.25">
      <c r="M49907"/>
    </row>
    <row r="49908" spans="13:13" x14ac:dyDescent="0.25">
      <c r="M49908"/>
    </row>
    <row r="49909" spans="13:13" x14ac:dyDescent="0.25">
      <c r="M49909"/>
    </row>
    <row r="49910" spans="13:13" x14ac:dyDescent="0.25">
      <c r="M49910"/>
    </row>
    <row r="49911" spans="13:13" x14ac:dyDescent="0.25">
      <c r="M49911"/>
    </row>
    <row r="49912" spans="13:13" x14ac:dyDescent="0.25">
      <c r="M49912"/>
    </row>
    <row r="49913" spans="13:13" x14ac:dyDescent="0.25">
      <c r="M49913"/>
    </row>
    <row r="49914" spans="13:13" x14ac:dyDescent="0.25">
      <c r="M49914"/>
    </row>
    <row r="49915" spans="13:13" x14ac:dyDescent="0.25">
      <c r="M49915"/>
    </row>
    <row r="49916" spans="13:13" x14ac:dyDescent="0.25">
      <c r="M49916"/>
    </row>
    <row r="49917" spans="13:13" x14ac:dyDescent="0.25">
      <c r="M49917"/>
    </row>
    <row r="49918" spans="13:13" x14ac:dyDescent="0.25">
      <c r="M49918"/>
    </row>
    <row r="49919" spans="13:13" x14ac:dyDescent="0.25">
      <c r="M49919"/>
    </row>
    <row r="49920" spans="13:13" x14ac:dyDescent="0.25">
      <c r="M49920"/>
    </row>
    <row r="49921" spans="13:13" x14ac:dyDescent="0.25">
      <c r="M49921"/>
    </row>
    <row r="49922" spans="13:13" x14ac:dyDescent="0.25">
      <c r="M49922"/>
    </row>
    <row r="49923" spans="13:13" x14ac:dyDescent="0.25">
      <c r="M49923"/>
    </row>
    <row r="49924" spans="13:13" x14ac:dyDescent="0.25">
      <c r="M49924"/>
    </row>
    <row r="49925" spans="13:13" x14ac:dyDescent="0.25">
      <c r="M49925"/>
    </row>
    <row r="49926" spans="13:13" x14ac:dyDescent="0.25">
      <c r="M49926"/>
    </row>
    <row r="49927" spans="13:13" x14ac:dyDescent="0.25">
      <c r="M49927"/>
    </row>
    <row r="49928" spans="13:13" x14ac:dyDescent="0.25">
      <c r="M49928"/>
    </row>
    <row r="49929" spans="13:13" x14ac:dyDescent="0.25">
      <c r="M49929"/>
    </row>
    <row r="49930" spans="13:13" x14ac:dyDescent="0.25">
      <c r="M49930"/>
    </row>
    <row r="49931" spans="13:13" x14ac:dyDescent="0.25">
      <c r="M49931"/>
    </row>
    <row r="49932" spans="13:13" x14ac:dyDescent="0.25">
      <c r="M49932"/>
    </row>
    <row r="49933" spans="13:13" x14ac:dyDescent="0.25">
      <c r="M49933"/>
    </row>
    <row r="49934" spans="13:13" x14ac:dyDescent="0.25">
      <c r="M49934"/>
    </row>
    <row r="49935" spans="13:13" x14ac:dyDescent="0.25">
      <c r="M49935"/>
    </row>
    <row r="49936" spans="13:13" x14ac:dyDescent="0.25">
      <c r="M49936"/>
    </row>
    <row r="49937" spans="13:13" x14ac:dyDescent="0.25">
      <c r="M49937"/>
    </row>
    <row r="49938" spans="13:13" x14ac:dyDescent="0.25">
      <c r="M49938"/>
    </row>
    <row r="49939" spans="13:13" x14ac:dyDescent="0.25">
      <c r="M49939"/>
    </row>
    <row r="49940" spans="13:13" x14ac:dyDescent="0.25">
      <c r="M49940"/>
    </row>
    <row r="49941" spans="13:13" x14ac:dyDescent="0.25">
      <c r="M49941"/>
    </row>
    <row r="49942" spans="13:13" x14ac:dyDescent="0.25">
      <c r="M49942"/>
    </row>
    <row r="49943" spans="13:13" x14ac:dyDescent="0.25">
      <c r="M49943"/>
    </row>
    <row r="49944" spans="13:13" x14ac:dyDescent="0.25">
      <c r="M49944"/>
    </row>
    <row r="49945" spans="13:13" x14ac:dyDescent="0.25">
      <c r="M49945"/>
    </row>
    <row r="49946" spans="13:13" x14ac:dyDescent="0.25">
      <c r="M49946"/>
    </row>
    <row r="49947" spans="13:13" x14ac:dyDescent="0.25">
      <c r="M49947"/>
    </row>
    <row r="49948" spans="13:13" x14ac:dyDescent="0.25">
      <c r="M49948"/>
    </row>
    <row r="49949" spans="13:13" x14ac:dyDescent="0.25">
      <c r="M49949"/>
    </row>
    <row r="49950" spans="13:13" x14ac:dyDescent="0.25">
      <c r="M49950"/>
    </row>
    <row r="49951" spans="13:13" x14ac:dyDescent="0.25">
      <c r="M49951"/>
    </row>
    <row r="49952" spans="13:13" x14ac:dyDescent="0.25">
      <c r="M49952"/>
    </row>
    <row r="49953" spans="13:13" x14ac:dyDescent="0.25">
      <c r="M49953"/>
    </row>
    <row r="49954" spans="13:13" x14ac:dyDescent="0.25">
      <c r="M49954"/>
    </row>
    <row r="49955" spans="13:13" x14ac:dyDescent="0.25">
      <c r="M49955"/>
    </row>
    <row r="49956" spans="13:13" x14ac:dyDescent="0.25">
      <c r="M49956"/>
    </row>
    <row r="49957" spans="13:13" x14ac:dyDescent="0.25">
      <c r="M49957"/>
    </row>
    <row r="49958" spans="13:13" x14ac:dyDescent="0.25">
      <c r="M49958"/>
    </row>
    <row r="49959" spans="13:13" x14ac:dyDescent="0.25">
      <c r="M49959"/>
    </row>
    <row r="49960" spans="13:13" x14ac:dyDescent="0.25">
      <c r="M49960"/>
    </row>
    <row r="49961" spans="13:13" x14ac:dyDescent="0.25">
      <c r="M49961"/>
    </row>
    <row r="49962" spans="13:13" x14ac:dyDescent="0.25">
      <c r="M49962"/>
    </row>
    <row r="49963" spans="13:13" x14ac:dyDescent="0.25">
      <c r="M49963"/>
    </row>
    <row r="49964" spans="13:13" x14ac:dyDescent="0.25">
      <c r="M49964"/>
    </row>
    <row r="49965" spans="13:13" x14ac:dyDescent="0.25">
      <c r="M49965"/>
    </row>
    <row r="49966" spans="13:13" x14ac:dyDescent="0.25">
      <c r="M49966"/>
    </row>
    <row r="49967" spans="13:13" x14ac:dyDescent="0.25">
      <c r="M49967"/>
    </row>
    <row r="49968" spans="13:13" x14ac:dyDescent="0.25">
      <c r="M49968"/>
    </row>
    <row r="49969" spans="13:13" x14ac:dyDescent="0.25">
      <c r="M49969"/>
    </row>
    <row r="49970" spans="13:13" x14ac:dyDescent="0.25">
      <c r="M49970"/>
    </row>
    <row r="49971" spans="13:13" x14ac:dyDescent="0.25">
      <c r="M49971"/>
    </row>
    <row r="49972" spans="13:13" x14ac:dyDescent="0.25">
      <c r="M49972"/>
    </row>
    <row r="49973" spans="13:13" x14ac:dyDescent="0.25">
      <c r="M49973"/>
    </row>
    <row r="49974" spans="13:13" x14ac:dyDescent="0.25">
      <c r="M49974"/>
    </row>
    <row r="49975" spans="13:13" x14ac:dyDescent="0.25">
      <c r="M49975"/>
    </row>
    <row r="49976" spans="13:13" x14ac:dyDescent="0.25">
      <c r="M49976"/>
    </row>
    <row r="49977" spans="13:13" x14ac:dyDescent="0.25">
      <c r="M49977"/>
    </row>
    <row r="49978" spans="13:13" x14ac:dyDescent="0.25">
      <c r="M49978"/>
    </row>
    <row r="49979" spans="13:13" x14ac:dyDescent="0.25">
      <c r="M49979"/>
    </row>
    <row r="49980" spans="13:13" x14ac:dyDescent="0.25">
      <c r="M49980"/>
    </row>
    <row r="49981" spans="13:13" x14ac:dyDescent="0.25">
      <c r="M49981"/>
    </row>
    <row r="49982" spans="13:13" x14ac:dyDescent="0.25">
      <c r="M49982"/>
    </row>
    <row r="49983" spans="13:13" x14ac:dyDescent="0.25">
      <c r="M49983"/>
    </row>
    <row r="49984" spans="13:13" x14ac:dyDescent="0.25">
      <c r="M49984"/>
    </row>
    <row r="49985" spans="13:13" x14ac:dyDescent="0.25">
      <c r="M49985"/>
    </row>
    <row r="49986" spans="13:13" x14ac:dyDescent="0.25">
      <c r="M49986"/>
    </row>
    <row r="49987" spans="13:13" x14ac:dyDescent="0.25">
      <c r="M49987"/>
    </row>
    <row r="49988" spans="13:13" x14ac:dyDescent="0.25">
      <c r="M49988"/>
    </row>
    <row r="49989" spans="13:13" x14ac:dyDescent="0.25">
      <c r="M49989"/>
    </row>
    <row r="49990" spans="13:13" x14ac:dyDescent="0.25">
      <c r="M49990"/>
    </row>
    <row r="49991" spans="13:13" x14ac:dyDescent="0.25">
      <c r="M49991"/>
    </row>
    <row r="49992" spans="13:13" x14ac:dyDescent="0.25">
      <c r="M49992"/>
    </row>
    <row r="49993" spans="13:13" x14ac:dyDescent="0.25">
      <c r="M49993"/>
    </row>
    <row r="49994" spans="13:13" x14ac:dyDescent="0.25">
      <c r="M49994"/>
    </row>
    <row r="49995" spans="13:13" x14ac:dyDescent="0.25">
      <c r="M49995"/>
    </row>
    <row r="49996" spans="13:13" x14ac:dyDescent="0.25">
      <c r="M49996"/>
    </row>
    <row r="49997" spans="13:13" x14ac:dyDescent="0.25">
      <c r="M49997"/>
    </row>
    <row r="49998" spans="13:13" x14ac:dyDescent="0.25">
      <c r="M49998"/>
    </row>
    <row r="49999" spans="13:13" x14ac:dyDescent="0.25">
      <c r="M49999"/>
    </row>
    <row r="50000" spans="13:13" x14ac:dyDescent="0.25">
      <c r="M50000"/>
    </row>
    <row r="50001" spans="13:13" x14ac:dyDescent="0.25">
      <c r="M50001"/>
    </row>
    <row r="50002" spans="13:13" x14ac:dyDescent="0.25">
      <c r="M50002"/>
    </row>
    <row r="50003" spans="13:13" x14ac:dyDescent="0.25">
      <c r="M50003"/>
    </row>
    <row r="50004" spans="13:13" x14ac:dyDescent="0.25">
      <c r="M50004"/>
    </row>
    <row r="50005" spans="13:13" x14ac:dyDescent="0.25">
      <c r="M50005"/>
    </row>
    <row r="50006" spans="13:13" x14ac:dyDescent="0.25">
      <c r="M50006"/>
    </row>
    <row r="50007" spans="13:13" x14ac:dyDescent="0.25">
      <c r="M50007"/>
    </row>
    <row r="50008" spans="13:13" x14ac:dyDescent="0.25">
      <c r="M50008"/>
    </row>
    <row r="50009" spans="13:13" x14ac:dyDescent="0.25">
      <c r="M50009"/>
    </row>
    <row r="50010" spans="13:13" x14ac:dyDescent="0.25">
      <c r="M50010"/>
    </row>
    <row r="50011" spans="13:13" x14ac:dyDescent="0.25">
      <c r="M50011"/>
    </row>
    <row r="50012" spans="13:13" x14ac:dyDescent="0.25">
      <c r="M50012"/>
    </row>
    <row r="50013" spans="13:13" x14ac:dyDescent="0.25">
      <c r="M50013"/>
    </row>
    <row r="50014" spans="13:13" x14ac:dyDescent="0.25">
      <c r="M50014"/>
    </row>
    <row r="50015" spans="13:13" x14ac:dyDescent="0.25">
      <c r="M50015"/>
    </row>
    <row r="50016" spans="13:13" x14ac:dyDescent="0.25">
      <c r="M50016"/>
    </row>
    <row r="50017" spans="13:13" x14ac:dyDescent="0.25">
      <c r="M50017"/>
    </row>
    <row r="50018" spans="13:13" x14ac:dyDescent="0.25">
      <c r="M50018"/>
    </row>
    <row r="50019" spans="13:13" x14ac:dyDescent="0.25">
      <c r="M50019"/>
    </row>
    <row r="50020" spans="13:13" x14ac:dyDescent="0.25">
      <c r="M50020"/>
    </row>
    <row r="50021" spans="13:13" x14ac:dyDescent="0.25">
      <c r="M50021"/>
    </row>
    <row r="50022" spans="13:13" x14ac:dyDescent="0.25">
      <c r="M50022"/>
    </row>
    <row r="50023" spans="13:13" x14ac:dyDescent="0.25">
      <c r="M50023"/>
    </row>
    <row r="50024" spans="13:13" x14ac:dyDescent="0.25">
      <c r="M50024"/>
    </row>
    <row r="50025" spans="13:13" x14ac:dyDescent="0.25">
      <c r="M50025"/>
    </row>
    <row r="50026" spans="13:13" x14ac:dyDescent="0.25">
      <c r="M50026"/>
    </row>
    <row r="50027" spans="13:13" x14ac:dyDescent="0.25">
      <c r="M50027"/>
    </row>
    <row r="50028" spans="13:13" x14ac:dyDescent="0.25">
      <c r="M50028"/>
    </row>
    <row r="50029" spans="13:13" x14ac:dyDescent="0.25">
      <c r="M50029"/>
    </row>
    <row r="50030" spans="13:13" x14ac:dyDescent="0.25">
      <c r="M50030"/>
    </row>
    <row r="50031" spans="13:13" x14ac:dyDescent="0.25">
      <c r="M50031"/>
    </row>
    <row r="50032" spans="13:13" x14ac:dyDescent="0.25">
      <c r="M50032"/>
    </row>
    <row r="50033" spans="13:13" x14ac:dyDescent="0.25">
      <c r="M50033"/>
    </row>
    <row r="50034" spans="13:13" x14ac:dyDescent="0.25">
      <c r="M50034"/>
    </row>
    <row r="50035" spans="13:13" x14ac:dyDescent="0.25">
      <c r="M50035"/>
    </row>
    <row r="50036" spans="13:13" x14ac:dyDescent="0.25">
      <c r="M50036"/>
    </row>
    <row r="50037" spans="13:13" x14ac:dyDescent="0.25">
      <c r="M50037"/>
    </row>
    <row r="50038" spans="13:13" x14ac:dyDescent="0.25">
      <c r="M50038"/>
    </row>
    <row r="50039" spans="13:13" x14ac:dyDescent="0.25">
      <c r="M50039"/>
    </row>
    <row r="50040" spans="13:13" x14ac:dyDescent="0.25">
      <c r="M50040"/>
    </row>
    <row r="50041" spans="13:13" x14ac:dyDescent="0.25">
      <c r="M50041"/>
    </row>
    <row r="50042" spans="13:13" x14ac:dyDescent="0.25">
      <c r="M50042"/>
    </row>
    <row r="50043" spans="13:13" x14ac:dyDescent="0.25">
      <c r="M50043"/>
    </row>
    <row r="50044" spans="13:13" x14ac:dyDescent="0.25">
      <c r="M50044"/>
    </row>
    <row r="50045" spans="13:13" x14ac:dyDescent="0.25">
      <c r="M50045"/>
    </row>
    <row r="50046" spans="13:13" x14ac:dyDescent="0.25">
      <c r="M50046"/>
    </row>
    <row r="50047" spans="13:13" x14ac:dyDescent="0.25">
      <c r="M50047"/>
    </row>
    <row r="50048" spans="13:13" x14ac:dyDescent="0.25">
      <c r="M50048"/>
    </row>
    <row r="50049" spans="13:13" x14ac:dyDescent="0.25">
      <c r="M50049"/>
    </row>
    <row r="50050" spans="13:13" x14ac:dyDescent="0.25">
      <c r="M50050"/>
    </row>
    <row r="50051" spans="13:13" x14ac:dyDescent="0.25">
      <c r="M50051"/>
    </row>
    <row r="50052" spans="13:13" x14ac:dyDescent="0.25">
      <c r="M50052"/>
    </row>
    <row r="50053" spans="13:13" x14ac:dyDescent="0.25">
      <c r="M50053"/>
    </row>
    <row r="50054" spans="13:13" x14ac:dyDescent="0.25">
      <c r="M50054"/>
    </row>
    <row r="50055" spans="13:13" x14ac:dyDescent="0.25">
      <c r="M50055"/>
    </row>
    <row r="50056" spans="13:13" x14ac:dyDescent="0.25">
      <c r="M50056"/>
    </row>
    <row r="50057" spans="13:13" x14ac:dyDescent="0.25">
      <c r="M50057"/>
    </row>
    <row r="50058" spans="13:13" x14ac:dyDescent="0.25">
      <c r="M50058"/>
    </row>
    <row r="50059" spans="13:13" x14ac:dyDescent="0.25">
      <c r="M50059"/>
    </row>
    <row r="50060" spans="13:13" x14ac:dyDescent="0.25">
      <c r="M50060"/>
    </row>
    <row r="50061" spans="13:13" x14ac:dyDescent="0.25">
      <c r="M50061"/>
    </row>
    <row r="50062" spans="13:13" x14ac:dyDescent="0.25">
      <c r="M50062"/>
    </row>
    <row r="50063" spans="13:13" x14ac:dyDescent="0.25">
      <c r="M50063"/>
    </row>
    <row r="50064" spans="13:13" x14ac:dyDescent="0.25">
      <c r="M50064"/>
    </row>
    <row r="50065" spans="13:13" x14ac:dyDescent="0.25">
      <c r="M50065"/>
    </row>
    <row r="50066" spans="13:13" x14ac:dyDescent="0.25">
      <c r="M50066"/>
    </row>
    <row r="50067" spans="13:13" x14ac:dyDescent="0.25">
      <c r="M50067"/>
    </row>
    <row r="50068" spans="13:13" x14ac:dyDescent="0.25">
      <c r="M50068"/>
    </row>
    <row r="50069" spans="13:13" x14ac:dyDescent="0.25">
      <c r="M50069"/>
    </row>
    <row r="50070" spans="13:13" x14ac:dyDescent="0.25">
      <c r="M50070"/>
    </row>
    <row r="50071" spans="13:13" x14ac:dyDescent="0.25">
      <c r="M50071"/>
    </row>
    <row r="50072" spans="13:13" x14ac:dyDescent="0.25">
      <c r="M50072"/>
    </row>
    <row r="50073" spans="13:13" x14ac:dyDescent="0.25">
      <c r="M50073"/>
    </row>
    <row r="50074" spans="13:13" x14ac:dyDescent="0.25">
      <c r="M50074"/>
    </row>
    <row r="50075" spans="13:13" x14ac:dyDescent="0.25">
      <c r="M50075"/>
    </row>
    <row r="50076" spans="13:13" x14ac:dyDescent="0.25">
      <c r="M50076"/>
    </row>
    <row r="50077" spans="13:13" x14ac:dyDescent="0.25">
      <c r="M50077"/>
    </row>
    <row r="50078" spans="13:13" x14ac:dyDescent="0.25">
      <c r="M50078"/>
    </row>
    <row r="50079" spans="13:13" x14ac:dyDescent="0.25">
      <c r="M50079"/>
    </row>
    <row r="50080" spans="13:13" x14ac:dyDescent="0.25">
      <c r="M50080"/>
    </row>
    <row r="50081" spans="13:13" x14ac:dyDescent="0.25">
      <c r="M50081"/>
    </row>
    <row r="50082" spans="13:13" x14ac:dyDescent="0.25">
      <c r="M50082"/>
    </row>
    <row r="50083" spans="13:13" x14ac:dyDescent="0.25">
      <c r="M50083"/>
    </row>
    <row r="50084" spans="13:13" x14ac:dyDescent="0.25">
      <c r="M50084"/>
    </row>
    <row r="50085" spans="13:13" x14ac:dyDescent="0.25">
      <c r="M50085"/>
    </row>
    <row r="50086" spans="13:13" x14ac:dyDescent="0.25">
      <c r="M50086"/>
    </row>
    <row r="50087" spans="13:13" x14ac:dyDescent="0.25">
      <c r="M50087"/>
    </row>
    <row r="50088" spans="13:13" x14ac:dyDescent="0.25">
      <c r="M50088"/>
    </row>
    <row r="50089" spans="13:13" x14ac:dyDescent="0.25">
      <c r="M50089"/>
    </row>
    <row r="50090" spans="13:13" x14ac:dyDescent="0.25">
      <c r="M50090"/>
    </row>
    <row r="50091" spans="13:13" x14ac:dyDescent="0.25">
      <c r="M50091"/>
    </row>
    <row r="50092" spans="13:13" x14ac:dyDescent="0.25">
      <c r="M50092"/>
    </row>
    <row r="50093" spans="13:13" x14ac:dyDescent="0.25">
      <c r="M50093"/>
    </row>
    <row r="50094" spans="13:13" x14ac:dyDescent="0.25">
      <c r="M50094"/>
    </row>
    <row r="50095" spans="13:13" x14ac:dyDescent="0.25">
      <c r="M50095"/>
    </row>
    <row r="50096" spans="13:13" x14ac:dyDescent="0.25">
      <c r="M50096"/>
    </row>
    <row r="50097" spans="13:13" x14ac:dyDescent="0.25">
      <c r="M50097"/>
    </row>
    <row r="50098" spans="13:13" x14ac:dyDescent="0.25">
      <c r="M50098"/>
    </row>
    <row r="50099" spans="13:13" x14ac:dyDescent="0.25">
      <c r="M50099"/>
    </row>
    <row r="50100" spans="13:13" x14ac:dyDescent="0.25">
      <c r="M50100"/>
    </row>
    <row r="50101" spans="13:13" x14ac:dyDescent="0.25">
      <c r="M50101"/>
    </row>
    <row r="50102" spans="13:13" x14ac:dyDescent="0.25">
      <c r="M50102"/>
    </row>
    <row r="50103" spans="13:13" x14ac:dyDescent="0.25">
      <c r="M50103"/>
    </row>
    <row r="50104" spans="13:13" x14ac:dyDescent="0.25">
      <c r="M50104"/>
    </row>
    <row r="50105" spans="13:13" x14ac:dyDescent="0.25">
      <c r="M50105"/>
    </row>
    <row r="50106" spans="13:13" x14ac:dyDescent="0.25">
      <c r="M50106"/>
    </row>
    <row r="50107" spans="13:13" x14ac:dyDescent="0.25">
      <c r="M50107"/>
    </row>
    <row r="50108" spans="13:13" x14ac:dyDescent="0.25">
      <c r="M50108"/>
    </row>
    <row r="50109" spans="13:13" x14ac:dyDescent="0.25">
      <c r="M50109"/>
    </row>
    <row r="50110" spans="13:13" x14ac:dyDescent="0.25">
      <c r="M50110"/>
    </row>
    <row r="50111" spans="13:13" x14ac:dyDescent="0.25">
      <c r="M50111"/>
    </row>
    <row r="50112" spans="13:13" x14ac:dyDescent="0.25">
      <c r="M50112"/>
    </row>
    <row r="50113" spans="13:13" x14ac:dyDescent="0.25">
      <c r="M50113"/>
    </row>
    <row r="50114" spans="13:13" x14ac:dyDescent="0.25">
      <c r="M50114"/>
    </row>
    <row r="50115" spans="13:13" x14ac:dyDescent="0.25">
      <c r="M50115"/>
    </row>
    <row r="50116" spans="13:13" x14ac:dyDescent="0.25">
      <c r="M50116"/>
    </row>
    <row r="50117" spans="13:13" x14ac:dyDescent="0.25">
      <c r="M50117"/>
    </row>
    <row r="50118" spans="13:13" x14ac:dyDescent="0.25">
      <c r="M50118"/>
    </row>
    <row r="50119" spans="13:13" x14ac:dyDescent="0.25">
      <c r="M50119"/>
    </row>
    <row r="50120" spans="13:13" x14ac:dyDescent="0.25">
      <c r="M50120"/>
    </row>
    <row r="50121" spans="13:13" x14ac:dyDescent="0.25">
      <c r="M50121"/>
    </row>
    <row r="50122" spans="13:13" x14ac:dyDescent="0.25">
      <c r="M50122"/>
    </row>
    <row r="50123" spans="13:13" x14ac:dyDescent="0.25">
      <c r="M50123"/>
    </row>
    <row r="50124" spans="13:13" x14ac:dyDescent="0.25">
      <c r="M50124"/>
    </row>
    <row r="50125" spans="13:13" x14ac:dyDescent="0.25">
      <c r="M50125"/>
    </row>
    <row r="50126" spans="13:13" x14ac:dyDescent="0.25">
      <c r="M50126"/>
    </row>
    <row r="50127" spans="13:13" x14ac:dyDescent="0.25">
      <c r="M50127"/>
    </row>
    <row r="50128" spans="13:13" x14ac:dyDescent="0.25">
      <c r="M50128"/>
    </row>
    <row r="50129" spans="13:13" x14ac:dyDescent="0.25">
      <c r="M50129"/>
    </row>
    <row r="50130" spans="13:13" x14ac:dyDescent="0.25">
      <c r="M50130"/>
    </row>
    <row r="50131" spans="13:13" x14ac:dyDescent="0.25">
      <c r="M50131"/>
    </row>
    <row r="50132" spans="13:13" x14ac:dyDescent="0.25">
      <c r="M50132"/>
    </row>
    <row r="50133" spans="13:13" x14ac:dyDescent="0.25">
      <c r="M50133"/>
    </row>
    <row r="50134" spans="13:13" x14ac:dyDescent="0.25">
      <c r="M50134"/>
    </row>
    <row r="50135" spans="13:13" x14ac:dyDescent="0.25">
      <c r="M50135"/>
    </row>
    <row r="50136" spans="13:13" x14ac:dyDescent="0.25">
      <c r="M50136"/>
    </row>
    <row r="50137" spans="13:13" x14ac:dyDescent="0.25">
      <c r="M50137"/>
    </row>
    <row r="50138" spans="13:13" x14ac:dyDescent="0.25">
      <c r="M50138"/>
    </row>
    <row r="50139" spans="13:13" x14ac:dyDescent="0.25">
      <c r="M50139"/>
    </row>
    <row r="50140" spans="13:13" x14ac:dyDescent="0.25">
      <c r="M50140"/>
    </row>
    <row r="50141" spans="13:13" x14ac:dyDescent="0.25">
      <c r="M50141"/>
    </row>
    <row r="50142" spans="13:13" x14ac:dyDescent="0.25">
      <c r="M50142"/>
    </row>
    <row r="50143" spans="13:13" x14ac:dyDescent="0.25">
      <c r="M50143"/>
    </row>
    <row r="50144" spans="13:13" x14ac:dyDescent="0.25">
      <c r="M50144"/>
    </row>
    <row r="50145" spans="13:13" x14ac:dyDescent="0.25">
      <c r="M50145"/>
    </row>
    <row r="50146" spans="13:13" x14ac:dyDescent="0.25">
      <c r="M50146"/>
    </row>
    <row r="50147" spans="13:13" x14ac:dyDescent="0.25">
      <c r="M50147"/>
    </row>
    <row r="50148" spans="13:13" x14ac:dyDescent="0.25">
      <c r="M50148"/>
    </row>
    <row r="50149" spans="13:13" x14ac:dyDescent="0.25">
      <c r="M50149"/>
    </row>
    <row r="50150" spans="13:13" x14ac:dyDescent="0.25">
      <c r="M50150"/>
    </row>
    <row r="50151" spans="13:13" x14ac:dyDescent="0.25">
      <c r="M50151"/>
    </row>
    <row r="50152" spans="13:13" x14ac:dyDescent="0.25">
      <c r="M50152"/>
    </row>
    <row r="50153" spans="13:13" x14ac:dyDescent="0.25">
      <c r="M50153"/>
    </row>
    <row r="50154" spans="13:13" x14ac:dyDescent="0.25">
      <c r="M50154"/>
    </row>
    <row r="50155" spans="13:13" x14ac:dyDescent="0.25">
      <c r="M50155"/>
    </row>
    <row r="50156" spans="13:13" x14ac:dyDescent="0.25">
      <c r="M50156"/>
    </row>
    <row r="50157" spans="13:13" x14ac:dyDescent="0.25">
      <c r="M50157"/>
    </row>
    <row r="50158" spans="13:13" x14ac:dyDescent="0.25">
      <c r="M50158"/>
    </row>
    <row r="50159" spans="13:13" x14ac:dyDescent="0.25">
      <c r="M50159"/>
    </row>
    <row r="50160" spans="13:13" x14ac:dyDescent="0.25">
      <c r="M50160"/>
    </row>
    <row r="50161" spans="13:13" x14ac:dyDescent="0.25">
      <c r="M50161"/>
    </row>
    <row r="50162" spans="13:13" x14ac:dyDescent="0.25">
      <c r="M50162"/>
    </row>
    <row r="50163" spans="13:13" x14ac:dyDescent="0.25">
      <c r="M50163"/>
    </row>
    <row r="50164" spans="13:13" x14ac:dyDescent="0.25">
      <c r="M50164"/>
    </row>
    <row r="50165" spans="13:13" x14ac:dyDescent="0.25">
      <c r="M50165"/>
    </row>
    <row r="50166" spans="13:13" x14ac:dyDescent="0.25">
      <c r="M50166"/>
    </row>
    <row r="50167" spans="13:13" x14ac:dyDescent="0.25">
      <c r="M50167"/>
    </row>
    <row r="50168" spans="13:13" x14ac:dyDescent="0.25">
      <c r="M50168"/>
    </row>
    <row r="50169" spans="13:13" x14ac:dyDescent="0.25">
      <c r="M50169"/>
    </row>
    <row r="50170" spans="13:13" x14ac:dyDescent="0.25">
      <c r="M50170"/>
    </row>
    <row r="50171" spans="13:13" x14ac:dyDescent="0.25">
      <c r="M50171"/>
    </row>
    <row r="50172" spans="13:13" x14ac:dyDescent="0.25">
      <c r="M50172"/>
    </row>
    <row r="50173" spans="13:13" x14ac:dyDescent="0.25">
      <c r="M50173"/>
    </row>
    <row r="50174" spans="13:13" x14ac:dyDescent="0.25">
      <c r="M50174"/>
    </row>
    <row r="50175" spans="13:13" x14ac:dyDescent="0.25">
      <c r="M50175"/>
    </row>
    <row r="50176" spans="13:13" x14ac:dyDescent="0.25">
      <c r="M50176"/>
    </row>
    <row r="50177" spans="13:13" x14ac:dyDescent="0.25">
      <c r="M50177"/>
    </row>
    <row r="50178" spans="13:13" x14ac:dyDescent="0.25">
      <c r="M50178"/>
    </row>
    <row r="50179" spans="13:13" x14ac:dyDescent="0.25">
      <c r="M50179"/>
    </row>
    <row r="50180" spans="13:13" x14ac:dyDescent="0.25">
      <c r="M50180"/>
    </row>
    <row r="50181" spans="13:13" x14ac:dyDescent="0.25">
      <c r="M50181"/>
    </row>
    <row r="50182" spans="13:13" x14ac:dyDescent="0.25">
      <c r="M50182"/>
    </row>
    <row r="50183" spans="13:13" x14ac:dyDescent="0.25">
      <c r="M50183"/>
    </row>
    <row r="50184" spans="13:13" x14ac:dyDescent="0.25">
      <c r="M50184"/>
    </row>
    <row r="50185" spans="13:13" x14ac:dyDescent="0.25">
      <c r="M50185"/>
    </row>
    <row r="50186" spans="13:13" x14ac:dyDescent="0.25">
      <c r="M50186"/>
    </row>
    <row r="50187" spans="13:13" x14ac:dyDescent="0.25">
      <c r="M50187"/>
    </row>
    <row r="50188" spans="13:13" x14ac:dyDescent="0.25">
      <c r="M50188"/>
    </row>
    <row r="50189" spans="13:13" x14ac:dyDescent="0.25">
      <c r="M50189"/>
    </row>
    <row r="50190" spans="13:13" x14ac:dyDescent="0.25">
      <c r="M50190"/>
    </row>
    <row r="50191" spans="13:13" x14ac:dyDescent="0.25">
      <c r="M50191"/>
    </row>
    <row r="50192" spans="13:13" x14ac:dyDescent="0.25">
      <c r="M50192"/>
    </row>
    <row r="50193" spans="13:13" x14ac:dyDescent="0.25">
      <c r="M50193"/>
    </row>
    <row r="50194" spans="13:13" x14ac:dyDescent="0.25">
      <c r="M50194"/>
    </row>
    <row r="50195" spans="13:13" x14ac:dyDescent="0.25">
      <c r="M50195"/>
    </row>
    <row r="50196" spans="13:13" x14ac:dyDescent="0.25">
      <c r="M50196"/>
    </row>
    <row r="50197" spans="13:13" x14ac:dyDescent="0.25">
      <c r="M50197"/>
    </row>
    <row r="50198" spans="13:13" x14ac:dyDescent="0.25">
      <c r="M50198"/>
    </row>
    <row r="50199" spans="13:13" x14ac:dyDescent="0.25">
      <c r="M50199"/>
    </row>
    <row r="50200" spans="13:13" x14ac:dyDescent="0.25">
      <c r="M50200"/>
    </row>
    <row r="50201" spans="13:13" x14ac:dyDescent="0.25">
      <c r="M50201"/>
    </row>
    <row r="50202" spans="13:13" x14ac:dyDescent="0.25">
      <c r="M50202"/>
    </row>
    <row r="50203" spans="13:13" x14ac:dyDescent="0.25">
      <c r="M50203"/>
    </row>
    <row r="50204" spans="13:13" x14ac:dyDescent="0.25">
      <c r="M50204"/>
    </row>
    <row r="50205" spans="13:13" x14ac:dyDescent="0.25">
      <c r="M50205"/>
    </row>
    <row r="50206" spans="13:13" x14ac:dyDescent="0.25">
      <c r="M50206"/>
    </row>
    <row r="50207" spans="13:13" x14ac:dyDescent="0.25">
      <c r="M50207"/>
    </row>
    <row r="50208" spans="13:13" x14ac:dyDescent="0.25">
      <c r="M50208"/>
    </row>
    <row r="50209" spans="13:13" x14ac:dyDescent="0.25">
      <c r="M50209"/>
    </row>
    <row r="50210" spans="13:13" x14ac:dyDescent="0.25">
      <c r="M50210"/>
    </row>
    <row r="50211" spans="13:13" x14ac:dyDescent="0.25">
      <c r="M50211"/>
    </row>
    <row r="50212" spans="13:13" x14ac:dyDescent="0.25">
      <c r="M50212"/>
    </row>
    <row r="50213" spans="13:13" x14ac:dyDescent="0.25">
      <c r="M50213"/>
    </row>
    <row r="50214" spans="13:13" x14ac:dyDescent="0.25">
      <c r="M50214"/>
    </row>
    <row r="50215" spans="13:13" x14ac:dyDescent="0.25">
      <c r="M50215"/>
    </row>
    <row r="50216" spans="13:13" x14ac:dyDescent="0.25">
      <c r="M50216"/>
    </row>
    <row r="50217" spans="13:13" x14ac:dyDescent="0.25">
      <c r="M50217"/>
    </row>
    <row r="50218" spans="13:13" x14ac:dyDescent="0.25">
      <c r="M50218"/>
    </row>
    <row r="50219" spans="13:13" x14ac:dyDescent="0.25">
      <c r="M50219"/>
    </row>
    <row r="50220" spans="13:13" x14ac:dyDescent="0.25">
      <c r="M50220"/>
    </row>
    <row r="50221" spans="13:13" x14ac:dyDescent="0.25">
      <c r="M50221"/>
    </row>
    <row r="50222" spans="13:13" x14ac:dyDescent="0.25">
      <c r="M50222"/>
    </row>
    <row r="50223" spans="13:13" x14ac:dyDescent="0.25">
      <c r="M50223"/>
    </row>
    <row r="50224" spans="13:13" x14ac:dyDescent="0.25">
      <c r="M50224"/>
    </row>
    <row r="50225" spans="13:13" x14ac:dyDescent="0.25">
      <c r="M50225"/>
    </row>
    <row r="50226" spans="13:13" x14ac:dyDescent="0.25">
      <c r="M50226"/>
    </row>
    <row r="50227" spans="13:13" x14ac:dyDescent="0.25">
      <c r="M50227"/>
    </row>
    <row r="50228" spans="13:13" x14ac:dyDescent="0.25">
      <c r="M50228"/>
    </row>
    <row r="50229" spans="13:13" x14ac:dyDescent="0.25">
      <c r="M50229"/>
    </row>
    <row r="50230" spans="13:13" x14ac:dyDescent="0.25">
      <c r="M50230"/>
    </row>
    <row r="50231" spans="13:13" x14ac:dyDescent="0.25">
      <c r="M50231"/>
    </row>
    <row r="50232" spans="13:13" x14ac:dyDescent="0.25">
      <c r="M50232"/>
    </row>
    <row r="50233" spans="13:13" x14ac:dyDescent="0.25">
      <c r="M50233"/>
    </row>
    <row r="50234" spans="13:13" x14ac:dyDescent="0.25">
      <c r="M50234"/>
    </row>
    <row r="50235" spans="13:13" x14ac:dyDescent="0.25">
      <c r="M50235"/>
    </row>
    <row r="50236" spans="13:13" x14ac:dyDescent="0.25">
      <c r="M50236"/>
    </row>
    <row r="50237" spans="13:13" x14ac:dyDescent="0.25">
      <c r="M50237"/>
    </row>
    <row r="50238" spans="13:13" x14ac:dyDescent="0.25">
      <c r="M50238"/>
    </row>
    <row r="50239" spans="13:13" x14ac:dyDescent="0.25">
      <c r="M50239"/>
    </row>
    <row r="50240" spans="13:13" x14ac:dyDescent="0.25">
      <c r="M50240"/>
    </row>
    <row r="50241" spans="13:13" x14ac:dyDescent="0.25">
      <c r="M50241"/>
    </row>
    <row r="50242" spans="13:13" x14ac:dyDescent="0.25">
      <c r="M50242"/>
    </row>
    <row r="50243" spans="13:13" x14ac:dyDescent="0.25">
      <c r="M50243"/>
    </row>
    <row r="50244" spans="13:13" x14ac:dyDescent="0.25">
      <c r="M50244"/>
    </row>
    <row r="50245" spans="13:13" x14ac:dyDescent="0.25">
      <c r="M50245"/>
    </row>
    <row r="50246" spans="13:13" x14ac:dyDescent="0.25">
      <c r="M50246"/>
    </row>
    <row r="50247" spans="13:13" x14ac:dyDescent="0.25">
      <c r="M50247"/>
    </row>
    <row r="50248" spans="13:13" x14ac:dyDescent="0.25">
      <c r="M50248"/>
    </row>
    <row r="50249" spans="13:13" x14ac:dyDescent="0.25">
      <c r="M50249"/>
    </row>
    <row r="50250" spans="13:13" x14ac:dyDescent="0.25">
      <c r="M50250"/>
    </row>
    <row r="50251" spans="13:13" x14ac:dyDescent="0.25">
      <c r="M50251"/>
    </row>
    <row r="50252" spans="13:13" x14ac:dyDescent="0.25">
      <c r="M50252"/>
    </row>
    <row r="50253" spans="13:13" x14ac:dyDescent="0.25">
      <c r="M50253"/>
    </row>
    <row r="50254" spans="13:13" x14ac:dyDescent="0.25">
      <c r="M50254"/>
    </row>
    <row r="50255" spans="13:13" x14ac:dyDescent="0.25">
      <c r="M50255"/>
    </row>
    <row r="50256" spans="13:13" x14ac:dyDescent="0.25">
      <c r="M50256"/>
    </row>
    <row r="50257" spans="13:13" x14ac:dyDescent="0.25">
      <c r="M50257"/>
    </row>
    <row r="50258" spans="13:13" x14ac:dyDescent="0.25">
      <c r="M50258"/>
    </row>
    <row r="50259" spans="13:13" x14ac:dyDescent="0.25">
      <c r="M50259"/>
    </row>
    <row r="50260" spans="13:13" x14ac:dyDescent="0.25">
      <c r="M50260"/>
    </row>
    <row r="50261" spans="13:13" x14ac:dyDescent="0.25">
      <c r="M50261"/>
    </row>
    <row r="50262" spans="13:13" x14ac:dyDescent="0.25">
      <c r="M50262"/>
    </row>
    <row r="50263" spans="13:13" x14ac:dyDescent="0.25">
      <c r="M50263"/>
    </row>
    <row r="50264" spans="13:13" x14ac:dyDescent="0.25">
      <c r="M50264"/>
    </row>
    <row r="50265" spans="13:13" x14ac:dyDescent="0.25">
      <c r="M50265"/>
    </row>
    <row r="50266" spans="13:13" x14ac:dyDescent="0.25">
      <c r="M50266"/>
    </row>
    <row r="50267" spans="13:13" x14ac:dyDescent="0.25">
      <c r="M50267"/>
    </row>
    <row r="50268" spans="13:13" x14ac:dyDescent="0.25">
      <c r="M50268"/>
    </row>
    <row r="50269" spans="13:13" x14ac:dyDescent="0.25">
      <c r="M50269"/>
    </row>
    <row r="50270" spans="13:13" x14ac:dyDescent="0.25">
      <c r="M50270"/>
    </row>
    <row r="50271" spans="13:13" x14ac:dyDescent="0.25">
      <c r="M50271"/>
    </row>
    <row r="50272" spans="13:13" x14ac:dyDescent="0.25">
      <c r="M50272"/>
    </row>
    <row r="50273" spans="13:13" x14ac:dyDescent="0.25">
      <c r="M50273"/>
    </row>
    <row r="50274" spans="13:13" x14ac:dyDescent="0.25">
      <c r="M50274"/>
    </row>
    <row r="50275" spans="13:13" x14ac:dyDescent="0.25">
      <c r="M50275"/>
    </row>
    <row r="50276" spans="13:13" x14ac:dyDescent="0.25">
      <c r="M50276"/>
    </row>
    <row r="50277" spans="13:13" x14ac:dyDescent="0.25">
      <c r="M50277"/>
    </row>
    <row r="50278" spans="13:13" x14ac:dyDescent="0.25">
      <c r="M50278"/>
    </row>
    <row r="50279" spans="13:13" x14ac:dyDescent="0.25">
      <c r="M50279"/>
    </row>
    <row r="50280" spans="13:13" x14ac:dyDescent="0.25">
      <c r="M50280"/>
    </row>
    <row r="50281" spans="13:13" x14ac:dyDescent="0.25">
      <c r="M50281"/>
    </row>
    <row r="50282" spans="13:13" x14ac:dyDescent="0.25">
      <c r="M50282"/>
    </row>
    <row r="50283" spans="13:13" x14ac:dyDescent="0.25">
      <c r="M50283"/>
    </row>
    <row r="50284" spans="13:13" x14ac:dyDescent="0.25">
      <c r="M50284"/>
    </row>
    <row r="50285" spans="13:13" x14ac:dyDescent="0.25">
      <c r="M50285"/>
    </row>
    <row r="50286" spans="13:13" x14ac:dyDescent="0.25">
      <c r="M50286"/>
    </row>
    <row r="50287" spans="13:13" x14ac:dyDescent="0.25">
      <c r="M50287"/>
    </row>
    <row r="50288" spans="13:13" x14ac:dyDescent="0.25">
      <c r="M50288"/>
    </row>
    <row r="50289" spans="13:13" x14ac:dyDescent="0.25">
      <c r="M50289"/>
    </row>
    <row r="50290" spans="13:13" x14ac:dyDescent="0.25">
      <c r="M50290"/>
    </row>
    <row r="50291" spans="13:13" x14ac:dyDescent="0.25">
      <c r="M50291"/>
    </row>
    <row r="50292" spans="13:13" x14ac:dyDescent="0.25">
      <c r="M50292"/>
    </row>
    <row r="50293" spans="13:13" x14ac:dyDescent="0.25">
      <c r="M50293"/>
    </row>
    <row r="50294" spans="13:13" x14ac:dyDescent="0.25">
      <c r="M50294"/>
    </row>
    <row r="50295" spans="13:13" x14ac:dyDescent="0.25">
      <c r="M50295"/>
    </row>
    <row r="50296" spans="13:13" x14ac:dyDescent="0.25">
      <c r="M50296"/>
    </row>
    <row r="50297" spans="13:13" x14ac:dyDescent="0.25">
      <c r="M50297"/>
    </row>
    <row r="50298" spans="13:13" x14ac:dyDescent="0.25">
      <c r="M50298"/>
    </row>
    <row r="50299" spans="13:13" x14ac:dyDescent="0.25">
      <c r="M50299"/>
    </row>
    <row r="50300" spans="13:13" x14ac:dyDescent="0.25">
      <c r="M50300"/>
    </row>
    <row r="50301" spans="13:13" x14ac:dyDescent="0.25">
      <c r="M50301"/>
    </row>
    <row r="50302" spans="13:13" x14ac:dyDescent="0.25">
      <c r="M50302"/>
    </row>
    <row r="50303" spans="13:13" x14ac:dyDescent="0.25">
      <c r="M50303"/>
    </row>
    <row r="50304" spans="13:13" x14ac:dyDescent="0.25">
      <c r="M50304"/>
    </row>
    <row r="50305" spans="13:13" x14ac:dyDescent="0.25">
      <c r="M50305"/>
    </row>
    <row r="50306" spans="13:13" x14ac:dyDescent="0.25">
      <c r="M50306"/>
    </row>
    <row r="50307" spans="13:13" x14ac:dyDescent="0.25">
      <c r="M50307"/>
    </row>
    <row r="50308" spans="13:13" x14ac:dyDescent="0.25">
      <c r="M50308"/>
    </row>
    <row r="50309" spans="13:13" x14ac:dyDescent="0.25">
      <c r="M50309"/>
    </row>
    <row r="50310" spans="13:13" x14ac:dyDescent="0.25">
      <c r="M50310"/>
    </row>
    <row r="50311" spans="13:13" x14ac:dyDescent="0.25">
      <c r="M50311"/>
    </row>
    <row r="50312" spans="13:13" x14ac:dyDescent="0.25">
      <c r="M50312"/>
    </row>
    <row r="50313" spans="13:13" x14ac:dyDescent="0.25">
      <c r="M50313"/>
    </row>
    <row r="50314" spans="13:13" x14ac:dyDescent="0.25">
      <c r="M50314"/>
    </row>
    <row r="50315" spans="13:13" x14ac:dyDescent="0.25">
      <c r="M50315"/>
    </row>
    <row r="50316" spans="13:13" x14ac:dyDescent="0.25">
      <c r="M50316"/>
    </row>
    <row r="50317" spans="13:13" x14ac:dyDescent="0.25">
      <c r="M50317"/>
    </row>
    <row r="50318" spans="13:13" x14ac:dyDescent="0.25">
      <c r="M50318"/>
    </row>
    <row r="50319" spans="13:13" x14ac:dyDescent="0.25">
      <c r="M50319"/>
    </row>
    <row r="50320" spans="13:13" x14ac:dyDescent="0.25">
      <c r="M50320"/>
    </row>
    <row r="50321" spans="13:13" x14ac:dyDescent="0.25">
      <c r="M50321"/>
    </row>
    <row r="50322" spans="13:13" x14ac:dyDescent="0.25">
      <c r="M50322"/>
    </row>
    <row r="50323" spans="13:13" x14ac:dyDescent="0.25">
      <c r="M50323"/>
    </row>
    <row r="50324" spans="13:13" x14ac:dyDescent="0.25">
      <c r="M50324"/>
    </row>
    <row r="50325" spans="13:13" x14ac:dyDescent="0.25">
      <c r="M50325"/>
    </row>
    <row r="50326" spans="13:13" x14ac:dyDescent="0.25">
      <c r="M50326"/>
    </row>
    <row r="50327" spans="13:13" x14ac:dyDescent="0.25">
      <c r="M50327"/>
    </row>
    <row r="50328" spans="13:13" x14ac:dyDescent="0.25">
      <c r="M50328"/>
    </row>
    <row r="50329" spans="13:13" x14ac:dyDescent="0.25">
      <c r="M50329"/>
    </row>
    <row r="50330" spans="13:13" x14ac:dyDescent="0.25">
      <c r="M50330"/>
    </row>
    <row r="50331" spans="13:13" x14ac:dyDescent="0.25">
      <c r="M50331"/>
    </row>
    <row r="50332" spans="13:13" x14ac:dyDescent="0.25">
      <c r="M50332"/>
    </row>
    <row r="50333" spans="13:13" x14ac:dyDescent="0.25">
      <c r="M50333"/>
    </row>
    <row r="50334" spans="13:13" x14ac:dyDescent="0.25">
      <c r="M50334"/>
    </row>
    <row r="50335" spans="13:13" x14ac:dyDescent="0.25">
      <c r="M50335"/>
    </row>
    <row r="50336" spans="13:13" x14ac:dyDescent="0.25">
      <c r="M50336"/>
    </row>
    <row r="50337" spans="13:13" x14ac:dyDescent="0.25">
      <c r="M50337"/>
    </row>
    <row r="50338" spans="13:13" x14ac:dyDescent="0.25">
      <c r="M50338"/>
    </row>
    <row r="50339" spans="13:13" x14ac:dyDescent="0.25">
      <c r="M50339"/>
    </row>
    <row r="50340" spans="13:13" x14ac:dyDescent="0.25">
      <c r="M50340"/>
    </row>
    <row r="50341" spans="13:13" x14ac:dyDescent="0.25">
      <c r="M50341"/>
    </row>
    <row r="50342" spans="13:13" x14ac:dyDescent="0.25">
      <c r="M50342"/>
    </row>
    <row r="50343" spans="13:13" x14ac:dyDescent="0.25">
      <c r="M50343"/>
    </row>
    <row r="50344" spans="13:13" x14ac:dyDescent="0.25">
      <c r="M50344"/>
    </row>
    <row r="50345" spans="13:13" x14ac:dyDescent="0.25">
      <c r="M50345"/>
    </row>
    <row r="50346" spans="13:13" x14ac:dyDescent="0.25">
      <c r="M50346"/>
    </row>
    <row r="50347" spans="13:13" x14ac:dyDescent="0.25">
      <c r="M50347"/>
    </row>
    <row r="50348" spans="13:13" x14ac:dyDescent="0.25">
      <c r="M50348"/>
    </row>
    <row r="50349" spans="13:13" x14ac:dyDescent="0.25">
      <c r="M50349"/>
    </row>
    <row r="50350" spans="13:13" x14ac:dyDescent="0.25">
      <c r="M50350"/>
    </row>
    <row r="50351" spans="13:13" x14ac:dyDescent="0.25">
      <c r="M50351"/>
    </row>
    <row r="50352" spans="13:13" x14ac:dyDescent="0.25">
      <c r="M50352"/>
    </row>
    <row r="50353" spans="13:13" x14ac:dyDescent="0.25">
      <c r="M50353"/>
    </row>
    <row r="50354" spans="13:13" x14ac:dyDescent="0.25">
      <c r="M50354"/>
    </row>
    <row r="50355" spans="13:13" x14ac:dyDescent="0.25">
      <c r="M50355"/>
    </row>
    <row r="50356" spans="13:13" x14ac:dyDescent="0.25">
      <c r="M50356"/>
    </row>
    <row r="50357" spans="13:13" x14ac:dyDescent="0.25">
      <c r="M50357"/>
    </row>
    <row r="50358" spans="13:13" x14ac:dyDescent="0.25">
      <c r="M50358"/>
    </row>
    <row r="50359" spans="13:13" x14ac:dyDescent="0.25">
      <c r="M50359"/>
    </row>
    <row r="50360" spans="13:13" x14ac:dyDescent="0.25">
      <c r="M50360"/>
    </row>
    <row r="50361" spans="13:13" x14ac:dyDescent="0.25">
      <c r="M50361"/>
    </row>
    <row r="50362" spans="13:13" x14ac:dyDescent="0.25">
      <c r="M50362"/>
    </row>
    <row r="50363" spans="13:13" x14ac:dyDescent="0.25">
      <c r="M50363"/>
    </row>
    <row r="50364" spans="13:13" x14ac:dyDescent="0.25">
      <c r="M50364"/>
    </row>
    <row r="50365" spans="13:13" x14ac:dyDescent="0.25">
      <c r="M50365"/>
    </row>
    <row r="50366" spans="13:13" x14ac:dyDescent="0.25">
      <c r="M50366"/>
    </row>
    <row r="50367" spans="13:13" x14ac:dyDescent="0.25">
      <c r="M50367"/>
    </row>
    <row r="50368" spans="13:13" x14ac:dyDescent="0.25">
      <c r="M50368"/>
    </row>
    <row r="50369" spans="13:13" x14ac:dyDescent="0.25">
      <c r="M50369"/>
    </row>
    <row r="50370" spans="13:13" x14ac:dyDescent="0.25">
      <c r="M50370"/>
    </row>
    <row r="50371" spans="13:13" x14ac:dyDescent="0.25">
      <c r="M50371"/>
    </row>
    <row r="50372" spans="13:13" x14ac:dyDescent="0.25">
      <c r="M50372"/>
    </row>
    <row r="50373" spans="13:13" x14ac:dyDescent="0.25">
      <c r="M50373"/>
    </row>
    <row r="50374" spans="13:13" x14ac:dyDescent="0.25">
      <c r="M50374"/>
    </row>
    <row r="50375" spans="13:13" x14ac:dyDescent="0.25">
      <c r="M50375"/>
    </row>
    <row r="50376" spans="13:13" x14ac:dyDescent="0.25">
      <c r="M50376"/>
    </row>
    <row r="50377" spans="13:13" x14ac:dyDescent="0.25">
      <c r="M50377"/>
    </row>
    <row r="50378" spans="13:13" x14ac:dyDescent="0.25">
      <c r="M50378"/>
    </row>
    <row r="50379" spans="13:13" x14ac:dyDescent="0.25">
      <c r="M50379"/>
    </row>
    <row r="50380" spans="13:13" x14ac:dyDescent="0.25">
      <c r="M50380"/>
    </row>
    <row r="50381" spans="13:13" x14ac:dyDescent="0.25">
      <c r="M50381"/>
    </row>
    <row r="50382" spans="13:13" x14ac:dyDescent="0.25">
      <c r="M50382"/>
    </row>
    <row r="50383" spans="13:13" x14ac:dyDescent="0.25">
      <c r="M50383"/>
    </row>
    <row r="50384" spans="13:13" x14ac:dyDescent="0.25">
      <c r="M50384"/>
    </row>
    <row r="50385" spans="13:13" x14ac:dyDescent="0.25">
      <c r="M50385"/>
    </row>
    <row r="50386" spans="13:13" x14ac:dyDescent="0.25">
      <c r="M50386"/>
    </row>
    <row r="50387" spans="13:13" x14ac:dyDescent="0.25">
      <c r="M50387"/>
    </row>
    <row r="50388" spans="13:13" x14ac:dyDescent="0.25">
      <c r="M50388"/>
    </row>
    <row r="50389" spans="13:13" x14ac:dyDescent="0.25">
      <c r="M50389"/>
    </row>
    <row r="50390" spans="13:13" x14ac:dyDescent="0.25">
      <c r="M50390"/>
    </row>
    <row r="50391" spans="13:13" x14ac:dyDescent="0.25">
      <c r="M50391"/>
    </row>
    <row r="50392" spans="13:13" x14ac:dyDescent="0.25">
      <c r="M50392"/>
    </row>
    <row r="50393" spans="13:13" x14ac:dyDescent="0.25">
      <c r="M50393"/>
    </row>
    <row r="50394" spans="13:13" x14ac:dyDescent="0.25">
      <c r="M50394"/>
    </row>
    <row r="50395" spans="13:13" x14ac:dyDescent="0.25">
      <c r="M50395"/>
    </row>
    <row r="50396" spans="13:13" x14ac:dyDescent="0.25">
      <c r="M50396"/>
    </row>
    <row r="50397" spans="13:13" x14ac:dyDescent="0.25">
      <c r="M50397"/>
    </row>
    <row r="50398" spans="13:13" x14ac:dyDescent="0.25">
      <c r="M50398"/>
    </row>
    <row r="50399" spans="13:13" x14ac:dyDescent="0.25">
      <c r="M50399"/>
    </row>
    <row r="50400" spans="13:13" x14ac:dyDescent="0.25">
      <c r="M50400"/>
    </row>
    <row r="50401" spans="13:13" x14ac:dyDescent="0.25">
      <c r="M50401"/>
    </row>
    <row r="50402" spans="13:13" x14ac:dyDescent="0.25">
      <c r="M50402"/>
    </row>
    <row r="50403" spans="13:13" x14ac:dyDescent="0.25">
      <c r="M50403"/>
    </row>
    <row r="50404" spans="13:13" x14ac:dyDescent="0.25">
      <c r="M50404"/>
    </row>
    <row r="50405" spans="13:13" x14ac:dyDescent="0.25">
      <c r="M50405"/>
    </row>
    <row r="50406" spans="13:13" x14ac:dyDescent="0.25">
      <c r="M50406"/>
    </row>
    <row r="50407" spans="13:13" x14ac:dyDescent="0.25">
      <c r="M50407"/>
    </row>
    <row r="50408" spans="13:13" x14ac:dyDescent="0.25">
      <c r="M50408"/>
    </row>
    <row r="50409" spans="13:13" x14ac:dyDescent="0.25">
      <c r="M50409"/>
    </row>
    <row r="50410" spans="13:13" x14ac:dyDescent="0.25">
      <c r="M50410"/>
    </row>
    <row r="50411" spans="13:13" x14ac:dyDescent="0.25">
      <c r="M50411"/>
    </row>
    <row r="50412" spans="13:13" x14ac:dyDescent="0.25">
      <c r="M50412"/>
    </row>
    <row r="50413" spans="13:13" x14ac:dyDescent="0.25">
      <c r="M50413"/>
    </row>
    <row r="50414" spans="13:13" x14ac:dyDescent="0.25">
      <c r="M50414"/>
    </row>
    <row r="50415" spans="13:13" x14ac:dyDescent="0.25">
      <c r="M50415"/>
    </row>
    <row r="50416" spans="13:13" x14ac:dyDescent="0.25">
      <c r="M50416"/>
    </row>
    <row r="50417" spans="13:13" x14ac:dyDescent="0.25">
      <c r="M50417"/>
    </row>
    <row r="50418" spans="13:13" x14ac:dyDescent="0.25">
      <c r="M50418"/>
    </row>
    <row r="50419" spans="13:13" x14ac:dyDescent="0.25">
      <c r="M50419"/>
    </row>
    <row r="50420" spans="13:13" x14ac:dyDescent="0.25">
      <c r="M50420"/>
    </row>
    <row r="50421" spans="13:13" x14ac:dyDescent="0.25">
      <c r="M50421"/>
    </row>
    <row r="50422" spans="13:13" x14ac:dyDescent="0.25">
      <c r="M50422"/>
    </row>
    <row r="50423" spans="13:13" x14ac:dyDescent="0.25">
      <c r="M50423"/>
    </row>
    <row r="50424" spans="13:13" x14ac:dyDescent="0.25">
      <c r="M50424"/>
    </row>
    <row r="50425" spans="13:13" x14ac:dyDescent="0.25">
      <c r="M50425"/>
    </row>
    <row r="50426" spans="13:13" x14ac:dyDescent="0.25">
      <c r="M50426"/>
    </row>
    <row r="50427" spans="13:13" x14ac:dyDescent="0.25">
      <c r="M50427"/>
    </row>
    <row r="50428" spans="13:13" x14ac:dyDescent="0.25">
      <c r="M50428"/>
    </row>
    <row r="50429" spans="13:13" x14ac:dyDescent="0.25">
      <c r="M50429"/>
    </row>
    <row r="50430" spans="13:13" x14ac:dyDescent="0.25">
      <c r="M50430"/>
    </row>
    <row r="50431" spans="13:13" x14ac:dyDescent="0.25">
      <c r="M50431"/>
    </row>
    <row r="50432" spans="13:13" x14ac:dyDescent="0.25">
      <c r="M50432"/>
    </row>
    <row r="50433" spans="13:13" x14ac:dyDescent="0.25">
      <c r="M50433"/>
    </row>
    <row r="50434" spans="13:13" x14ac:dyDescent="0.25">
      <c r="M50434"/>
    </row>
    <row r="50435" spans="13:13" x14ac:dyDescent="0.25">
      <c r="M50435"/>
    </row>
    <row r="50436" spans="13:13" x14ac:dyDescent="0.25">
      <c r="M50436"/>
    </row>
    <row r="50437" spans="13:13" x14ac:dyDescent="0.25">
      <c r="M50437"/>
    </row>
    <row r="50438" spans="13:13" x14ac:dyDescent="0.25">
      <c r="M50438"/>
    </row>
    <row r="50439" spans="13:13" x14ac:dyDescent="0.25">
      <c r="M50439"/>
    </row>
    <row r="50440" spans="13:13" x14ac:dyDescent="0.25">
      <c r="M50440"/>
    </row>
    <row r="50441" spans="13:13" x14ac:dyDescent="0.25">
      <c r="M50441"/>
    </row>
    <row r="50442" spans="13:13" x14ac:dyDescent="0.25">
      <c r="M50442"/>
    </row>
    <row r="50443" spans="13:13" x14ac:dyDescent="0.25">
      <c r="M50443"/>
    </row>
    <row r="50444" spans="13:13" x14ac:dyDescent="0.25">
      <c r="M50444"/>
    </row>
    <row r="50445" spans="13:13" x14ac:dyDescent="0.25">
      <c r="M50445"/>
    </row>
    <row r="50446" spans="13:13" x14ac:dyDescent="0.25">
      <c r="M50446"/>
    </row>
    <row r="50447" spans="13:13" x14ac:dyDescent="0.25">
      <c r="M50447"/>
    </row>
    <row r="50448" spans="13:13" x14ac:dyDescent="0.25">
      <c r="M50448"/>
    </row>
    <row r="50449" spans="13:13" x14ac:dyDescent="0.25">
      <c r="M50449"/>
    </row>
    <row r="50450" spans="13:13" x14ac:dyDescent="0.25">
      <c r="M50450"/>
    </row>
    <row r="50451" spans="13:13" x14ac:dyDescent="0.25">
      <c r="M50451"/>
    </row>
    <row r="50452" spans="13:13" x14ac:dyDescent="0.25">
      <c r="M50452"/>
    </row>
    <row r="50453" spans="13:13" x14ac:dyDescent="0.25">
      <c r="M50453"/>
    </row>
    <row r="50454" spans="13:13" x14ac:dyDescent="0.25">
      <c r="M50454"/>
    </row>
    <row r="50455" spans="13:13" x14ac:dyDescent="0.25">
      <c r="M50455"/>
    </row>
    <row r="50456" spans="13:13" x14ac:dyDescent="0.25">
      <c r="M50456"/>
    </row>
    <row r="50457" spans="13:13" x14ac:dyDescent="0.25">
      <c r="M50457"/>
    </row>
    <row r="50458" spans="13:13" x14ac:dyDescent="0.25">
      <c r="M50458"/>
    </row>
    <row r="50459" spans="13:13" x14ac:dyDescent="0.25">
      <c r="M50459"/>
    </row>
    <row r="50460" spans="13:13" x14ac:dyDescent="0.25">
      <c r="M50460"/>
    </row>
    <row r="50461" spans="13:13" x14ac:dyDescent="0.25">
      <c r="M50461"/>
    </row>
    <row r="50462" spans="13:13" x14ac:dyDescent="0.25">
      <c r="M50462"/>
    </row>
    <row r="50463" spans="13:13" x14ac:dyDescent="0.25">
      <c r="M50463"/>
    </row>
    <row r="50464" spans="13:13" x14ac:dyDescent="0.25">
      <c r="M50464"/>
    </row>
    <row r="50465" spans="13:13" x14ac:dyDescent="0.25">
      <c r="M50465"/>
    </row>
    <row r="50466" spans="13:13" x14ac:dyDescent="0.25">
      <c r="M50466"/>
    </row>
    <row r="50467" spans="13:13" x14ac:dyDescent="0.25">
      <c r="M50467"/>
    </row>
    <row r="50468" spans="13:13" x14ac:dyDescent="0.25">
      <c r="M50468"/>
    </row>
    <row r="50469" spans="13:13" x14ac:dyDescent="0.25">
      <c r="M50469"/>
    </row>
    <row r="50470" spans="13:13" x14ac:dyDescent="0.25">
      <c r="M50470"/>
    </row>
    <row r="50471" spans="13:13" x14ac:dyDescent="0.25">
      <c r="M50471"/>
    </row>
    <row r="50472" spans="13:13" x14ac:dyDescent="0.25">
      <c r="M50472"/>
    </row>
    <row r="50473" spans="13:13" x14ac:dyDescent="0.25">
      <c r="M50473"/>
    </row>
    <row r="50474" spans="13:13" x14ac:dyDescent="0.25">
      <c r="M50474"/>
    </row>
    <row r="50475" spans="13:13" x14ac:dyDescent="0.25">
      <c r="M50475"/>
    </row>
    <row r="50476" spans="13:13" x14ac:dyDescent="0.25">
      <c r="M50476"/>
    </row>
    <row r="50477" spans="13:13" x14ac:dyDescent="0.25">
      <c r="M50477"/>
    </row>
    <row r="50478" spans="13:13" x14ac:dyDescent="0.25">
      <c r="M50478"/>
    </row>
    <row r="50479" spans="13:13" x14ac:dyDescent="0.25">
      <c r="M50479"/>
    </row>
    <row r="50480" spans="13:13" x14ac:dyDescent="0.25">
      <c r="M50480"/>
    </row>
    <row r="50481" spans="13:13" x14ac:dyDescent="0.25">
      <c r="M50481"/>
    </row>
    <row r="50482" spans="13:13" x14ac:dyDescent="0.25">
      <c r="M50482"/>
    </row>
    <row r="50483" spans="13:13" x14ac:dyDescent="0.25">
      <c r="M50483"/>
    </row>
    <row r="50484" spans="13:13" x14ac:dyDescent="0.25">
      <c r="M50484"/>
    </row>
    <row r="50485" spans="13:13" x14ac:dyDescent="0.25">
      <c r="M50485"/>
    </row>
    <row r="50486" spans="13:13" x14ac:dyDescent="0.25">
      <c r="M50486"/>
    </row>
    <row r="50487" spans="13:13" x14ac:dyDescent="0.25">
      <c r="M50487"/>
    </row>
    <row r="50488" spans="13:13" x14ac:dyDescent="0.25">
      <c r="M50488"/>
    </row>
    <row r="50489" spans="13:13" x14ac:dyDescent="0.25">
      <c r="M50489"/>
    </row>
    <row r="50490" spans="13:13" x14ac:dyDescent="0.25">
      <c r="M50490"/>
    </row>
    <row r="50491" spans="13:13" x14ac:dyDescent="0.25">
      <c r="M50491"/>
    </row>
    <row r="50492" spans="13:13" x14ac:dyDescent="0.25">
      <c r="M50492"/>
    </row>
    <row r="50493" spans="13:13" x14ac:dyDescent="0.25">
      <c r="M50493"/>
    </row>
    <row r="50494" spans="13:13" x14ac:dyDescent="0.25">
      <c r="M50494"/>
    </row>
    <row r="50495" spans="13:13" x14ac:dyDescent="0.25">
      <c r="M50495"/>
    </row>
    <row r="50496" spans="13:13" x14ac:dyDescent="0.25">
      <c r="M50496"/>
    </row>
    <row r="50497" spans="13:13" x14ac:dyDescent="0.25">
      <c r="M50497"/>
    </row>
    <row r="50498" spans="13:13" x14ac:dyDescent="0.25">
      <c r="M50498"/>
    </row>
    <row r="50499" spans="13:13" x14ac:dyDescent="0.25">
      <c r="M50499"/>
    </row>
    <row r="50500" spans="13:13" x14ac:dyDescent="0.25">
      <c r="M50500"/>
    </row>
    <row r="50501" spans="13:13" x14ac:dyDescent="0.25">
      <c r="M50501"/>
    </row>
    <row r="50502" spans="13:13" x14ac:dyDescent="0.25">
      <c r="M50502"/>
    </row>
    <row r="50503" spans="13:13" x14ac:dyDescent="0.25">
      <c r="M50503"/>
    </row>
    <row r="50504" spans="13:13" x14ac:dyDescent="0.25">
      <c r="M50504"/>
    </row>
    <row r="50505" spans="13:13" x14ac:dyDescent="0.25">
      <c r="M50505"/>
    </row>
    <row r="50506" spans="13:13" x14ac:dyDescent="0.25">
      <c r="M50506"/>
    </row>
    <row r="50507" spans="13:13" x14ac:dyDescent="0.25">
      <c r="M50507"/>
    </row>
    <row r="50508" spans="13:13" x14ac:dyDescent="0.25">
      <c r="M50508"/>
    </row>
    <row r="50509" spans="13:13" x14ac:dyDescent="0.25">
      <c r="M50509"/>
    </row>
    <row r="50510" spans="13:13" x14ac:dyDescent="0.25">
      <c r="M50510"/>
    </row>
    <row r="50511" spans="13:13" x14ac:dyDescent="0.25">
      <c r="M50511"/>
    </row>
    <row r="50512" spans="13:13" x14ac:dyDescent="0.25">
      <c r="M50512"/>
    </row>
    <row r="50513" spans="13:13" x14ac:dyDescent="0.25">
      <c r="M50513"/>
    </row>
    <row r="50514" spans="13:13" x14ac:dyDescent="0.25">
      <c r="M50514"/>
    </row>
    <row r="50515" spans="13:13" x14ac:dyDescent="0.25">
      <c r="M50515"/>
    </row>
    <row r="50516" spans="13:13" x14ac:dyDescent="0.25">
      <c r="M50516"/>
    </row>
    <row r="50517" spans="13:13" x14ac:dyDescent="0.25">
      <c r="M50517"/>
    </row>
    <row r="50518" spans="13:13" x14ac:dyDescent="0.25">
      <c r="M50518"/>
    </row>
    <row r="50519" spans="13:13" x14ac:dyDescent="0.25">
      <c r="M50519"/>
    </row>
    <row r="50520" spans="13:13" x14ac:dyDescent="0.25">
      <c r="M50520"/>
    </row>
    <row r="50521" spans="13:13" x14ac:dyDescent="0.25">
      <c r="M50521"/>
    </row>
    <row r="50522" spans="13:13" x14ac:dyDescent="0.25">
      <c r="M50522"/>
    </row>
    <row r="50523" spans="13:13" x14ac:dyDescent="0.25">
      <c r="M50523"/>
    </row>
    <row r="50524" spans="13:13" x14ac:dyDescent="0.25">
      <c r="M50524"/>
    </row>
    <row r="50525" spans="13:13" x14ac:dyDescent="0.25">
      <c r="M50525"/>
    </row>
    <row r="50526" spans="13:13" x14ac:dyDescent="0.25">
      <c r="M50526"/>
    </row>
    <row r="50527" spans="13:13" x14ac:dyDescent="0.25">
      <c r="M50527"/>
    </row>
    <row r="50528" spans="13:13" x14ac:dyDescent="0.25">
      <c r="M50528"/>
    </row>
    <row r="50529" spans="13:13" x14ac:dyDescent="0.25">
      <c r="M50529"/>
    </row>
    <row r="50530" spans="13:13" x14ac:dyDescent="0.25">
      <c r="M50530"/>
    </row>
    <row r="50531" spans="13:13" x14ac:dyDescent="0.25">
      <c r="M50531"/>
    </row>
    <row r="50532" spans="13:13" x14ac:dyDescent="0.25">
      <c r="M50532"/>
    </row>
    <row r="50533" spans="13:13" x14ac:dyDescent="0.25">
      <c r="M50533"/>
    </row>
    <row r="50534" spans="13:13" x14ac:dyDescent="0.25">
      <c r="M50534"/>
    </row>
    <row r="50535" spans="13:13" x14ac:dyDescent="0.25">
      <c r="M50535"/>
    </row>
    <row r="50536" spans="13:13" x14ac:dyDescent="0.25">
      <c r="M50536"/>
    </row>
    <row r="50537" spans="13:13" x14ac:dyDescent="0.25">
      <c r="M50537"/>
    </row>
    <row r="50538" spans="13:13" x14ac:dyDescent="0.25">
      <c r="M50538"/>
    </row>
    <row r="50539" spans="13:13" x14ac:dyDescent="0.25">
      <c r="M50539"/>
    </row>
    <row r="50540" spans="13:13" x14ac:dyDescent="0.25">
      <c r="M50540"/>
    </row>
    <row r="50541" spans="13:13" x14ac:dyDescent="0.25">
      <c r="M50541"/>
    </row>
    <row r="50542" spans="13:13" x14ac:dyDescent="0.25">
      <c r="M50542"/>
    </row>
    <row r="50543" spans="13:13" x14ac:dyDescent="0.25">
      <c r="M50543"/>
    </row>
    <row r="50544" spans="13:13" x14ac:dyDescent="0.25">
      <c r="M50544"/>
    </row>
    <row r="50545" spans="13:13" x14ac:dyDescent="0.25">
      <c r="M50545"/>
    </row>
    <row r="50546" spans="13:13" x14ac:dyDescent="0.25">
      <c r="M50546"/>
    </row>
    <row r="50547" spans="13:13" x14ac:dyDescent="0.25">
      <c r="M50547"/>
    </row>
    <row r="50548" spans="13:13" x14ac:dyDescent="0.25">
      <c r="M50548"/>
    </row>
    <row r="50549" spans="13:13" x14ac:dyDescent="0.25">
      <c r="M50549"/>
    </row>
    <row r="50550" spans="13:13" x14ac:dyDescent="0.25">
      <c r="M50550"/>
    </row>
    <row r="50551" spans="13:13" x14ac:dyDescent="0.25">
      <c r="M50551"/>
    </row>
    <row r="50552" spans="13:13" x14ac:dyDescent="0.25">
      <c r="M50552"/>
    </row>
    <row r="50553" spans="13:13" x14ac:dyDescent="0.25">
      <c r="M50553"/>
    </row>
    <row r="50554" spans="13:13" x14ac:dyDescent="0.25">
      <c r="M50554"/>
    </row>
    <row r="50555" spans="13:13" x14ac:dyDescent="0.25">
      <c r="M50555"/>
    </row>
    <row r="50556" spans="13:13" x14ac:dyDescent="0.25">
      <c r="M50556"/>
    </row>
    <row r="50557" spans="13:13" x14ac:dyDescent="0.25">
      <c r="M50557"/>
    </row>
    <row r="50558" spans="13:13" x14ac:dyDescent="0.25">
      <c r="M50558"/>
    </row>
    <row r="50559" spans="13:13" x14ac:dyDescent="0.25">
      <c r="M50559"/>
    </row>
    <row r="50560" spans="13:13" x14ac:dyDescent="0.25">
      <c r="M50560"/>
    </row>
    <row r="50561" spans="13:13" x14ac:dyDescent="0.25">
      <c r="M50561"/>
    </row>
    <row r="50562" spans="13:13" x14ac:dyDescent="0.25">
      <c r="M50562"/>
    </row>
    <row r="50563" spans="13:13" x14ac:dyDescent="0.25">
      <c r="M50563"/>
    </row>
    <row r="50564" spans="13:13" x14ac:dyDescent="0.25">
      <c r="M50564"/>
    </row>
    <row r="50565" spans="13:13" x14ac:dyDescent="0.25">
      <c r="M50565"/>
    </row>
    <row r="50566" spans="13:13" x14ac:dyDescent="0.25">
      <c r="M50566"/>
    </row>
    <row r="50567" spans="13:13" x14ac:dyDescent="0.25">
      <c r="M50567"/>
    </row>
    <row r="50568" spans="13:13" x14ac:dyDescent="0.25">
      <c r="M50568"/>
    </row>
    <row r="50569" spans="13:13" x14ac:dyDescent="0.25">
      <c r="M50569"/>
    </row>
    <row r="50570" spans="13:13" x14ac:dyDescent="0.25">
      <c r="M50570"/>
    </row>
    <row r="50571" spans="13:13" x14ac:dyDescent="0.25">
      <c r="M50571"/>
    </row>
    <row r="50572" spans="13:13" x14ac:dyDescent="0.25">
      <c r="M50572"/>
    </row>
    <row r="50573" spans="13:13" x14ac:dyDescent="0.25">
      <c r="M50573"/>
    </row>
    <row r="50574" spans="13:13" x14ac:dyDescent="0.25">
      <c r="M50574"/>
    </row>
    <row r="50575" spans="13:13" x14ac:dyDescent="0.25">
      <c r="M50575"/>
    </row>
    <row r="50576" spans="13:13" x14ac:dyDescent="0.25">
      <c r="M50576"/>
    </row>
    <row r="50577" spans="13:13" x14ac:dyDescent="0.25">
      <c r="M50577"/>
    </row>
    <row r="50578" spans="13:13" x14ac:dyDescent="0.25">
      <c r="M50578"/>
    </row>
    <row r="50579" spans="13:13" x14ac:dyDescent="0.25">
      <c r="M50579"/>
    </row>
    <row r="50580" spans="13:13" x14ac:dyDescent="0.25">
      <c r="M50580"/>
    </row>
    <row r="50581" spans="13:13" x14ac:dyDescent="0.25">
      <c r="M50581"/>
    </row>
    <row r="50582" spans="13:13" x14ac:dyDescent="0.25">
      <c r="M50582"/>
    </row>
    <row r="50583" spans="13:13" x14ac:dyDescent="0.25">
      <c r="M50583"/>
    </row>
    <row r="50584" spans="13:13" x14ac:dyDescent="0.25">
      <c r="M50584"/>
    </row>
    <row r="50585" spans="13:13" x14ac:dyDescent="0.25">
      <c r="M50585"/>
    </row>
    <row r="50586" spans="13:13" x14ac:dyDescent="0.25">
      <c r="M50586"/>
    </row>
    <row r="50587" spans="13:13" x14ac:dyDescent="0.25">
      <c r="M50587"/>
    </row>
    <row r="50588" spans="13:13" x14ac:dyDescent="0.25">
      <c r="M50588"/>
    </row>
    <row r="50589" spans="13:13" x14ac:dyDescent="0.25">
      <c r="M50589"/>
    </row>
    <row r="50590" spans="13:13" x14ac:dyDescent="0.25">
      <c r="M50590"/>
    </row>
    <row r="50591" spans="13:13" x14ac:dyDescent="0.25">
      <c r="M50591"/>
    </row>
    <row r="50592" spans="13:13" x14ac:dyDescent="0.25">
      <c r="M50592"/>
    </row>
    <row r="50593" spans="13:13" x14ac:dyDescent="0.25">
      <c r="M50593"/>
    </row>
    <row r="50594" spans="13:13" x14ac:dyDescent="0.25">
      <c r="M50594"/>
    </row>
    <row r="50595" spans="13:13" x14ac:dyDescent="0.25">
      <c r="M50595"/>
    </row>
    <row r="50596" spans="13:13" x14ac:dyDescent="0.25">
      <c r="M50596"/>
    </row>
    <row r="50597" spans="13:13" x14ac:dyDescent="0.25">
      <c r="M50597"/>
    </row>
    <row r="50598" spans="13:13" x14ac:dyDescent="0.25">
      <c r="M50598"/>
    </row>
    <row r="50599" spans="13:13" x14ac:dyDescent="0.25">
      <c r="M50599"/>
    </row>
    <row r="50600" spans="13:13" x14ac:dyDescent="0.25">
      <c r="M50600"/>
    </row>
    <row r="50601" spans="13:13" x14ac:dyDescent="0.25">
      <c r="M50601"/>
    </row>
    <row r="50602" spans="13:13" x14ac:dyDescent="0.25">
      <c r="M50602"/>
    </row>
    <row r="50603" spans="13:13" x14ac:dyDescent="0.25">
      <c r="M50603"/>
    </row>
    <row r="50604" spans="13:13" x14ac:dyDescent="0.25">
      <c r="M50604"/>
    </row>
    <row r="50605" spans="13:13" x14ac:dyDescent="0.25">
      <c r="M50605"/>
    </row>
    <row r="50606" spans="13:13" x14ac:dyDescent="0.25">
      <c r="M50606"/>
    </row>
    <row r="50607" spans="13:13" x14ac:dyDescent="0.25">
      <c r="M50607"/>
    </row>
    <row r="50608" spans="13:13" x14ac:dyDescent="0.25">
      <c r="M50608"/>
    </row>
    <row r="50609" spans="13:13" x14ac:dyDescent="0.25">
      <c r="M50609"/>
    </row>
    <row r="50610" spans="13:13" x14ac:dyDescent="0.25">
      <c r="M50610"/>
    </row>
    <row r="50611" spans="13:13" x14ac:dyDescent="0.25">
      <c r="M50611"/>
    </row>
    <row r="50612" spans="13:13" x14ac:dyDescent="0.25">
      <c r="M50612"/>
    </row>
    <row r="50613" spans="13:13" x14ac:dyDescent="0.25">
      <c r="M50613"/>
    </row>
    <row r="50614" spans="13:13" x14ac:dyDescent="0.25">
      <c r="M50614"/>
    </row>
    <row r="50615" spans="13:13" x14ac:dyDescent="0.25">
      <c r="M50615"/>
    </row>
    <row r="50616" spans="13:13" x14ac:dyDescent="0.25">
      <c r="M50616"/>
    </row>
    <row r="50617" spans="13:13" x14ac:dyDescent="0.25">
      <c r="M50617"/>
    </row>
    <row r="50618" spans="13:13" x14ac:dyDescent="0.25">
      <c r="M50618"/>
    </row>
    <row r="50619" spans="13:13" x14ac:dyDescent="0.25">
      <c r="M50619"/>
    </row>
    <row r="50620" spans="13:13" x14ac:dyDescent="0.25">
      <c r="M50620"/>
    </row>
    <row r="50621" spans="13:13" x14ac:dyDescent="0.25">
      <c r="M50621"/>
    </row>
    <row r="50622" spans="13:13" x14ac:dyDescent="0.25">
      <c r="M50622"/>
    </row>
    <row r="50623" spans="13:13" x14ac:dyDescent="0.25">
      <c r="M50623"/>
    </row>
    <row r="50624" spans="13:13" x14ac:dyDescent="0.25">
      <c r="M50624"/>
    </row>
    <row r="50625" spans="13:13" x14ac:dyDescent="0.25">
      <c r="M50625"/>
    </row>
    <row r="50626" spans="13:13" x14ac:dyDescent="0.25">
      <c r="M50626"/>
    </row>
    <row r="50627" spans="13:13" x14ac:dyDescent="0.25">
      <c r="M50627"/>
    </row>
    <row r="50628" spans="13:13" x14ac:dyDescent="0.25">
      <c r="M50628"/>
    </row>
    <row r="50629" spans="13:13" x14ac:dyDescent="0.25">
      <c r="M50629"/>
    </row>
    <row r="50630" spans="13:13" x14ac:dyDescent="0.25">
      <c r="M50630"/>
    </row>
    <row r="50631" spans="13:13" x14ac:dyDescent="0.25">
      <c r="M50631"/>
    </row>
    <row r="50632" spans="13:13" x14ac:dyDescent="0.25">
      <c r="M50632"/>
    </row>
    <row r="50633" spans="13:13" x14ac:dyDescent="0.25">
      <c r="M50633"/>
    </row>
    <row r="50634" spans="13:13" x14ac:dyDescent="0.25">
      <c r="M50634"/>
    </row>
    <row r="50635" spans="13:13" x14ac:dyDescent="0.25">
      <c r="M50635"/>
    </row>
    <row r="50636" spans="13:13" x14ac:dyDescent="0.25">
      <c r="M50636"/>
    </row>
    <row r="50637" spans="13:13" x14ac:dyDescent="0.25">
      <c r="M50637"/>
    </row>
    <row r="50638" spans="13:13" x14ac:dyDescent="0.25">
      <c r="M50638"/>
    </row>
    <row r="50639" spans="13:13" x14ac:dyDescent="0.25">
      <c r="M50639"/>
    </row>
    <row r="50640" spans="13:13" x14ac:dyDescent="0.25">
      <c r="M50640"/>
    </row>
    <row r="50641" spans="13:13" x14ac:dyDescent="0.25">
      <c r="M50641"/>
    </row>
    <row r="50642" spans="13:13" x14ac:dyDescent="0.25">
      <c r="M50642"/>
    </row>
    <row r="50643" spans="13:13" x14ac:dyDescent="0.25">
      <c r="M50643"/>
    </row>
    <row r="50644" spans="13:13" x14ac:dyDescent="0.25">
      <c r="M50644"/>
    </row>
    <row r="50645" spans="13:13" x14ac:dyDescent="0.25">
      <c r="M50645"/>
    </row>
    <row r="50646" spans="13:13" x14ac:dyDescent="0.25">
      <c r="M50646"/>
    </row>
    <row r="50647" spans="13:13" x14ac:dyDescent="0.25">
      <c r="M50647"/>
    </row>
    <row r="50648" spans="13:13" x14ac:dyDescent="0.25">
      <c r="M50648"/>
    </row>
    <row r="50649" spans="13:13" x14ac:dyDescent="0.25">
      <c r="M50649"/>
    </row>
    <row r="50650" spans="13:13" x14ac:dyDescent="0.25">
      <c r="M50650"/>
    </row>
    <row r="50651" spans="13:13" x14ac:dyDescent="0.25">
      <c r="M50651"/>
    </row>
    <row r="50652" spans="13:13" x14ac:dyDescent="0.25">
      <c r="M50652"/>
    </row>
    <row r="50653" spans="13:13" x14ac:dyDescent="0.25">
      <c r="M50653"/>
    </row>
    <row r="50654" spans="13:13" x14ac:dyDescent="0.25">
      <c r="M50654"/>
    </row>
    <row r="50655" spans="13:13" x14ac:dyDescent="0.25">
      <c r="M50655"/>
    </row>
    <row r="50656" spans="13:13" x14ac:dyDescent="0.25">
      <c r="M50656"/>
    </row>
    <row r="50657" spans="13:13" x14ac:dyDescent="0.25">
      <c r="M50657"/>
    </row>
    <row r="50658" spans="13:13" x14ac:dyDescent="0.25">
      <c r="M50658"/>
    </row>
    <row r="50659" spans="13:13" x14ac:dyDescent="0.25">
      <c r="M50659"/>
    </row>
    <row r="50660" spans="13:13" x14ac:dyDescent="0.25">
      <c r="M50660"/>
    </row>
    <row r="50661" spans="13:13" x14ac:dyDescent="0.25">
      <c r="M50661"/>
    </row>
    <row r="50662" spans="13:13" x14ac:dyDescent="0.25">
      <c r="M50662"/>
    </row>
    <row r="50663" spans="13:13" x14ac:dyDescent="0.25">
      <c r="M50663"/>
    </row>
    <row r="50664" spans="13:13" x14ac:dyDescent="0.25">
      <c r="M50664"/>
    </row>
    <row r="50665" spans="13:13" x14ac:dyDescent="0.25">
      <c r="M50665"/>
    </row>
    <row r="50666" spans="13:13" x14ac:dyDescent="0.25">
      <c r="M50666"/>
    </row>
    <row r="50667" spans="13:13" x14ac:dyDescent="0.25">
      <c r="M50667"/>
    </row>
    <row r="50668" spans="13:13" x14ac:dyDescent="0.25">
      <c r="M50668"/>
    </row>
    <row r="50669" spans="13:13" x14ac:dyDescent="0.25">
      <c r="M50669"/>
    </row>
    <row r="50670" spans="13:13" x14ac:dyDescent="0.25">
      <c r="M50670"/>
    </row>
    <row r="50671" spans="13:13" x14ac:dyDescent="0.25">
      <c r="M50671"/>
    </row>
    <row r="50672" spans="13:13" x14ac:dyDescent="0.25">
      <c r="M50672"/>
    </row>
    <row r="50673" spans="13:13" x14ac:dyDescent="0.25">
      <c r="M50673"/>
    </row>
    <row r="50674" spans="13:13" x14ac:dyDescent="0.25">
      <c r="M50674"/>
    </row>
    <row r="50675" spans="13:13" x14ac:dyDescent="0.25">
      <c r="M50675"/>
    </row>
    <row r="50676" spans="13:13" x14ac:dyDescent="0.25">
      <c r="M50676"/>
    </row>
    <row r="50677" spans="13:13" x14ac:dyDescent="0.25">
      <c r="M50677"/>
    </row>
    <row r="50678" spans="13:13" x14ac:dyDescent="0.25">
      <c r="M50678"/>
    </row>
    <row r="50679" spans="13:13" x14ac:dyDescent="0.25">
      <c r="M50679"/>
    </row>
    <row r="50680" spans="13:13" x14ac:dyDescent="0.25">
      <c r="M50680"/>
    </row>
    <row r="50681" spans="13:13" x14ac:dyDescent="0.25">
      <c r="M50681"/>
    </row>
    <row r="50682" spans="13:13" x14ac:dyDescent="0.25">
      <c r="M50682"/>
    </row>
    <row r="50683" spans="13:13" x14ac:dyDescent="0.25">
      <c r="M50683"/>
    </row>
    <row r="50684" spans="13:13" x14ac:dyDescent="0.25">
      <c r="M50684"/>
    </row>
    <row r="50685" spans="13:13" x14ac:dyDescent="0.25">
      <c r="M50685"/>
    </row>
    <row r="50686" spans="13:13" x14ac:dyDescent="0.25">
      <c r="M50686"/>
    </row>
    <row r="50687" spans="13:13" x14ac:dyDescent="0.25">
      <c r="M50687"/>
    </row>
    <row r="50688" spans="13:13" x14ac:dyDescent="0.25">
      <c r="M50688"/>
    </row>
    <row r="50689" spans="13:13" x14ac:dyDescent="0.25">
      <c r="M50689"/>
    </row>
    <row r="50690" spans="13:13" x14ac:dyDescent="0.25">
      <c r="M50690"/>
    </row>
    <row r="50691" spans="13:13" x14ac:dyDescent="0.25">
      <c r="M50691"/>
    </row>
    <row r="50692" spans="13:13" x14ac:dyDescent="0.25">
      <c r="M50692"/>
    </row>
    <row r="50693" spans="13:13" x14ac:dyDescent="0.25">
      <c r="M50693"/>
    </row>
    <row r="50694" spans="13:13" x14ac:dyDescent="0.25">
      <c r="M50694"/>
    </row>
    <row r="50695" spans="13:13" x14ac:dyDescent="0.25">
      <c r="M50695"/>
    </row>
    <row r="50696" spans="13:13" x14ac:dyDescent="0.25">
      <c r="M50696"/>
    </row>
    <row r="50697" spans="13:13" x14ac:dyDescent="0.25">
      <c r="M50697"/>
    </row>
    <row r="50698" spans="13:13" x14ac:dyDescent="0.25">
      <c r="M50698"/>
    </row>
    <row r="50699" spans="13:13" x14ac:dyDescent="0.25">
      <c r="M50699"/>
    </row>
    <row r="50700" spans="13:13" x14ac:dyDescent="0.25">
      <c r="M50700"/>
    </row>
    <row r="50701" spans="13:13" x14ac:dyDescent="0.25">
      <c r="M50701"/>
    </row>
    <row r="50702" spans="13:13" x14ac:dyDescent="0.25">
      <c r="M50702"/>
    </row>
    <row r="50703" spans="13:13" x14ac:dyDescent="0.25">
      <c r="M50703"/>
    </row>
    <row r="50704" spans="13:13" x14ac:dyDescent="0.25">
      <c r="M50704"/>
    </row>
    <row r="50705" spans="13:13" x14ac:dyDescent="0.25">
      <c r="M50705"/>
    </row>
    <row r="50706" spans="13:13" x14ac:dyDescent="0.25">
      <c r="M50706"/>
    </row>
    <row r="50707" spans="13:13" x14ac:dyDescent="0.25">
      <c r="M50707"/>
    </row>
    <row r="50708" spans="13:13" x14ac:dyDescent="0.25">
      <c r="M50708"/>
    </row>
    <row r="50709" spans="13:13" x14ac:dyDescent="0.25">
      <c r="M50709"/>
    </row>
    <row r="50710" spans="13:13" x14ac:dyDescent="0.25">
      <c r="M50710"/>
    </row>
    <row r="50711" spans="13:13" x14ac:dyDescent="0.25">
      <c r="M50711"/>
    </row>
    <row r="50712" spans="13:13" x14ac:dyDescent="0.25">
      <c r="M50712"/>
    </row>
    <row r="50713" spans="13:13" x14ac:dyDescent="0.25">
      <c r="M50713"/>
    </row>
    <row r="50714" spans="13:13" x14ac:dyDescent="0.25">
      <c r="M50714"/>
    </row>
    <row r="50715" spans="13:13" x14ac:dyDescent="0.25">
      <c r="M50715"/>
    </row>
    <row r="50716" spans="13:13" x14ac:dyDescent="0.25">
      <c r="M50716"/>
    </row>
    <row r="50717" spans="13:13" x14ac:dyDescent="0.25">
      <c r="M50717"/>
    </row>
    <row r="50718" spans="13:13" x14ac:dyDescent="0.25">
      <c r="M50718"/>
    </row>
    <row r="50719" spans="13:13" x14ac:dyDescent="0.25">
      <c r="M50719"/>
    </row>
    <row r="50720" spans="13:13" x14ac:dyDescent="0.25">
      <c r="M50720"/>
    </row>
    <row r="50721" spans="13:13" x14ac:dyDescent="0.25">
      <c r="M50721"/>
    </row>
    <row r="50722" spans="13:13" x14ac:dyDescent="0.25">
      <c r="M50722"/>
    </row>
    <row r="50723" spans="13:13" x14ac:dyDescent="0.25">
      <c r="M50723"/>
    </row>
    <row r="50724" spans="13:13" x14ac:dyDescent="0.25">
      <c r="M50724"/>
    </row>
    <row r="50725" spans="13:13" x14ac:dyDescent="0.25">
      <c r="M50725"/>
    </row>
    <row r="50726" spans="13:13" x14ac:dyDescent="0.25">
      <c r="M50726"/>
    </row>
    <row r="50727" spans="13:13" x14ac:dyDescent="0.25">
      <c r="M50727"/>
    </row>
    <row r="50728" spans="13:13" x14ac:dyDescent="0.25">
      <c r="M50728"/>
    </row>
    <row r="50729" spans="13:13" x14ac:dyDescent="0.25">
      <c r="M50729"/>
    </row>
    <row r="50730" spans="13:13" x14ac:dyDescent="0.25">
      <c r="M50730"/>
    </row>
    <row r="50731" spans="13:13" x14ac:dyDescent="0.25">
      <c r="M50731"/>
    </row>
    <row r="50732" spans="13:13" x14ac:dyDescent="0.25">
      <c r="M50732"/>
    </row>
    <row r="50733" spans="13:13" x14ac:dyDescent="0.25">
      <c r="M50733"/>
    </row>
    <row r="50734" spans="13:13" x14ac:dyDescent="0.25">
      <c r="M50734"/>
    </row>
    <row r="50735" spans="13:13" x14ac:dyDescent="0.25">
      <c r="M50735"/>
    </row>
    <row r="50736" spans="13:13" x14ac:dyDescent="0.25">
      <c r="M50736"/>
    </row>
    <row r="50737" spans="13:13" x14ac:dyDescent="0.25">
      <c r="M50737"/>
    </row>
    <row r="50738" spans="13:13" x14ac:dyDescent="0.25">
      <c r="M50738"/>
    </row>
    <row r="50739" spans="13:13" x14ac:dyDescent="0.25">
      <c r="M50739"/>
    </row>
    <row r="50740" spans="13:13" x14ac:dyDescent="0.25">
      <c r="M50740"/>
    </row>
    <row r="50741" spans="13:13" x14ac:dyDescent="0.25">
      <c r="M50741"/>
    </row>
    <row r="50742" spans="13:13" x14ac:dyDescent="0.25">
      <c r="M50742"/>
    </row>
    <row r="50743" spans="13:13" x14ac:dyDescent="0.25">
      <c r="M50743"/>
    </row>
    <row r="50744" spans="13:13" x14ac:dyDescent="0.25">
      <c r="M50744"/>
    </row>
    <row r="50745" spans="13:13" x14ac:dyDescent="0.25">
      <c r="M50745"/>
    </row>
    <row r="50746" spans="13:13" x14ac:dyDescent="0.25">
      <c r="M50746"/>
    </row>
    <row r="50747" spans="13:13" x14ac:dyDescent="0.25">
      <c r="M50747"/>
    </row>
    <row r="50748" spans="13:13" x14ac:dyDescent="0.25">
      <c r="M50748"/>
    </row>
    <row r="50749" spans="13:13" x14ac:dyDescent="0.25">
      <c r="M50749"/>
    </row>
    <row r="50750" spans="13:13" x14ac:dyDescent="0.25">
      <c r="M50750"/>
    </row>
    <row r="50751" spans="13:13" x14ac:dyDescent="0.25">
      <c r="M50751"/>
    </row>
    <row r="50752" spans="13:13" x14ac:dyDescent="0.25">
      <c r="M50752"/>
    </row>
    <row r="50753" spans="13:13" x14ac:dyDescent="0.25">
      <c r="M50753"/>
    </row>
    <row r="50754" spans="13:13" x14ac:dyDescent="0.25">
      <c r="M50754"/>
    </row>
    <row r="50755" spans="13:13" x14ac:dyDescent="0.25">
      <c r="M50755"/>
    </row>
    <row r="50756" spans="13:13" x14ac:dyDescent="0.25">
      <c r="M50756"/>
    </row>
    <row r="50757" spans="13:13" x14ac:dyDescent="0.25">
      <c r="M50757"/>
    </row>
    <row r="50758" spans="13:13" x14ac:dyDescent="0.25">
      <c r="M50758"/>
    </row>
    <row r="50759" spans="13:13" x14ac:dyDescent="0.25">
      <c r="M50759"/>
    </row>
    <row r="50760" spans="13:13" x14ac:dyDescent="0.25">
      <c r="M50760"/>
    </row>
    <row r="50761" spans="13:13" x14ac:dyDescent="0.25">
      <c r="M50761"/>
    </row>
    <row r="50762" spans="13:13" x14ac:dyDescent="0.25">
      <c r="M50762"/>
    </row>
    <row r="50763" spans="13:13" x14ac:dyDescent="0.25">
      <c r="M50763"/>
    </row>
    <row r="50764" spans="13:13" x14ac:dyDescent="0.25">
      <c r="M50764"/>
    </row>
    <row r="50765" spans="13:13" x14ac:dyDescent="0.25">
      <c r="M50765"/>
    </row>
    <row r="50766" spans="13:13" x14ac:dyDescent="0.25">
      <c r="M50766"/>
    </row>
    <row r="50767" spans="13:13" x14ac:dyDescent="0.25">
      <c r="M50767"/>
    </row>
    <row r="50768" spans="13:13" x14ac:dyDescent="0.25">
      <c r="M50768"/>
    </row>
    <row r="50769" spans="13:13" x14ac:dyDescent="0.25">
      <c r="M50769"/>
    </row>
    <row r="50770" spans="13:13" x14ac:dyDescent="0.25">
      <c r="M50770"/>
    </row>
    <row r="50771" spans="13:13" x14ac:dyDescent="0.25">
      <c r="M50771"/>
    </row>
    <row r="50772" spans="13:13" x14ac:dyDescent="0.25">
      <c r="M50772"/>
    </row>
    <row r="50773" spans="13:13" x14ac:dyDescent="0.25">
      <c r="M50773"/>
    </row>
    <row r="50774" spans="13:13" x14ac:dyDescent="0.25">
      <c r="M50774"/>
    </row>
    <row r="50775" spans="13:13" x14ac:dyDescent="0.25">
      <c r="M50775"/>
    </row>
    <row r="50776" spans="13:13" x14ac:dyDescent="0.25">
      <c r="M50776"/>
    </row>
    <row r="50777" spans="13:13" x14ac:dyDescent="0.25">
      <c r="M50777"/>
    </row>
    <row r="50778" spans="13:13" x14ac:dyDescent="0.25">
      <c r="M50778"/>
    </row>
    <row r="50779" spans="13:13" x14ac:dyDescent="0.25">
      <c r="M50779"/>
    </row>
    <row r="50780" spans="13:13" x14ac:dyDescent="0.25">
      <c r="M50780"/>
    </row>
    <row r="50781" spans="13:13" x14ac:dyDescent="0.25">
      <c r="M50781"/>
    </row>
    <row r="50782" spans="13:13" x14ac:dyDescent="0.25">
      <c r="M50782"/>
    </row>
    <row r="50783" spans="13:13" x14ac:dyDescent="0.25">
      <c r="M50783"/>
    </row>
    <row r="50784" spans="13:13" x14ac:dyDescent="0.25">
      <c r="M50784"/>
    </row>
    <row r="50785" spans="13:13" x14ac:dyDescent="0.25">
      <c r="M50785"/>
    </row>
    <row r="50786" spans="13:13" x14ac:dyDescent="0.25">
      <c r="M50786"/>
    </row>
    <row r="50787" spans="13:13" x14ac:dyDescent="0.25">
      <c r="M50787"/>
    </row>
    <row r="50788" spans="13:13" x14ac:dyDescent="0.25">
      <c r="M50788"/>
    </row>
    <row r="50789" spans="13:13" x14ac:dyDescent="0.25">
      <c r="M50789"/>
    </row>
    <row r="50790" spans="13:13" x14ac:dyDescent="0.25">
      <c r="M50790"/>
    </row>
    <row r="50791" spans="13:13" x14ac:dyDescent="0.25">
      <c r="M50791"/>
    </row>
    <row r="50792" spans="13:13" x14ac:dyDescent="0.25">
      <c r="M50792"/>
    </row>
    <row r="50793" spans="13:13" x14ac:dyDescent="0.25">
      <c r="M50793"/>
    </row>
    <row r="50794" spans="13:13" x14ac:dyDescent="0.25">
      <c r="M50794"/>
    </row>
    <row r="50795" spans="13:13" x14ac:dyDescent="0.25">
      <c r="M50795"/>
    </row>
    <row r="50796" spans="13:13" x14ac:dyDescent="0.25">
      <c r="M50796"/>
    </row>
    <row r="50797" spans="13:13" x14ac:dyDescent="0.25">
      <c r="M50797"/>
    </row>
    <row r="50798" spans="13:13" x14ac:dyDescent="0.25">
      <c r="M50798"/>
    </row>
    <row r="50799" spans="13:13" x14ac:dyDescent="0.25">
      <c r="M50799"/>
    </row>
    <row r="50800" spans="13:13" x14ac:dyDescent="0.25">
      <c r="M50800"/>
    </row>
    <row r="50801" spans="13:13" x14ac:dyDescent="0.25">
      <c r="M50801"/>
    </row>
    <row r="50802" spans="13:13" x14ac:dyDescent="0.25">
      <c r="M50802"/>
    </row>
    <row r="50803" spans="13:13" x14ac:dyDescent="0.25">
      <c r="M50803"/>
    </row>
    <row r="50804" spans="13:13" x14ac:dyDescent="0.25">
      <c r="M50804"/>
    </row>
    <row r="50805" spans="13:13" x14ac:dyDescent="0.25">
      <c r="M50805"/>
    </row>
    <row r="50806" spans="13:13" x14ac:dyDescent="0.25">
      <c r="M50806"/>
    </row>
    <row r="50807" spans="13:13" x14ac:dyDescent="0.25">
      <c r="M50807"/>
    </row>
    <row r="50808" spans="13:13" x14ac:dyDescent="0.25">
      <c r="M50808"/>
    </row>
    <row r="50809" spans="13:13" x14ac:dyDescent="0.25">
      <c r="M50809"/>
    </row>
    <row r="50810" spans="13:13" x14ac:dyDescent="0.25">
      <c r="M50810"/>
    </row>
    <row r="50811" spans="13:13" x14ac:dyDescent="0.25">
      <c r="M50811"/>
    </row>
    <row r="50812" spans="13:13" x14ac:dyDescent="0.25">
      <c r="M50812"/>
    </row>
    <row r="50813" spans="13:13" x14ac:dyDescent="0.25">
      <c r="M50813"/>
    </row>
    <row r="50814" spans="13:13" x14ac:dyDescent="0.25">
      <c r="M50814"/>
    </row>
    <row r="50815" spans="13:13" x14ac:dyDescent="0.25">
      <c r="M50815"/>
    </row>
    <row r="50816" spans="13:13" x14ac:dyDescent="0.25">
      <c r="M50816"/>
    </row>
    <row r="50817" spans="13:13" x14ac:dyDescent="0.25">
      <c r="M50817"/>
    </row>
    <row r="50818" spans="13:13" x14ac:dyDescent="0.25">
      <c r="M50818"/>
    </row>
    <row r="50819" spans="13:13" x14ac:dyDescent="0.25">
      <c r="M50819"/>
    </row>
    <row r="50820" spans="13:13" x14ac:dyDescent="0.25">
      <c r="M50820"/>
    </row>
    <row r="50821" spans="13:13" x14ac:dyDescent="0.25">
      <c r="M50821"/>
    </row>
    <row r="50822" spans="13:13" x14ac:dyDescent="0.25">
      <c r="M50822"/>
    </row>
    <row r="50823" spans="13:13" x14ac:dyDescent="0.25">
      <c r="M50823"/>
    </row>
    <row r="50824" spans="13:13" x14ac:dyDescent="0.25">
      <c r="M50824"/>
    </row>
    <row r="50825" spans="13:13" x14ac:dyDescent="0.25">
      <c r="M50825"/>
    </row>
    <row r="50826" spans="13:13" x14ac:dyDescent="0.25">
      <c r="M50826"/>
    </row>
    <row r="50827" spans="13:13" x14ac:dyDescent="0.25">
      <c r="M50827"/>
    </row>
    <row r="50828" spans="13:13" x14ac:dyDescent="0.25">
      <c r="M50828"/>
    </row>
    <row r="50829" spans="13:13" x14ac:dyDescent="0.25">
      <c r="M50829"/>
    </row>
    <row r="50830" spans="13:13" x14ac:dyDescent="0.25">
      <c r="M50830"/>
    </row>
    <row r="50831" spans="13:13" x14ac:dyDescent="0.25">
      <c r="M50831"/>
    </row>
    <row r="50832" spans="13:13" x14ac:dyDescent="0.25">
      <c r="M50832"/>
    </row>
    <row r="50833" spans="13:13" x14ac:dyDescent="0.25">
      <c r="M50833"/>
    </row>
    <row r="50834" spans="13:13" x14ac:dyDescent="0.25">
      <c r="M50834"/>
    </row>
    <row r="50835" spans="13:13" x14ac:dyDescent="0.25">
      <c r="M50835"/>
    </row>
    <row r="50836" spans="13:13" x14ac:dyDescent="0.25">
      <c r="M50836"/>
    </row>
    <row r="50837" spans="13:13" x14ac:dyDescent="0.25">
      <c r="M50837"/>
    </row>
    <row r="50838" spans="13:13" x14ac:dyDescent="0.25">
      <c r="M50838"/>
    </row>
    <row r="50839" spans="13:13" x14ac:dyDescent="0.25">
      <c r="M50839"/>
    </row>
    <row r="50840" spans="13:13" x14ac:dyDescent="0.25">
      <c r="M50840"/>
    </row>
    <row r="50841" spans="13:13" x14ac:dyDescent="0.25">
      <c r="M50841"/>
    </row>
    <row r="50842" spans="13:13" x14ac:dyDescent="0.25">
      <c r="M50842"/>
    </row>
    <row r="50843" spans="13:13" x14ac:dyDescent="0.25">
      <c r="M50843"/>
    </row>
    <row r="50844" spans="13:13" x14ac:dyDescent="0.25">
      <c r="M50844"/>
    </row>
    <row r="50845" spans="13:13" x14ac:dyDescent="0.25">
      <c r="M50845"/>
    </row>
    <row r="50846" spans="13:13" x14ac:dyDescent="0.25">
      <c r="M50846"/>
    </row>
    <row r="50847" spans="13:13" x14ac:dyDescent="0.25">
      <c r="M50847"/>
    </row>
    <row r="50848" spans="13:13" x14ac:dyDescent="0.25">
      <c r="M50848"/>
    </row>
    <row r="50849" spans="13:13" x14ac:dyDescent="0.25">
      <c r="M50849"/>
    </row>
    <row r="50850" spans="13:13" x14ac:dyDescent="0.25">
      <c r="M50850"/>
    </row>
    <row r="50851" spans="13:13" x14ac:dyDescent="0.25">
      <c r="M50851"/>
    </row>
    <row r="50852" spans="13:13" x14ac:dyDescent="0.25">
      <c r="M50852"/>
    </row>
    <row r="50853" spans="13:13" x14ac:dyDescent="0.25">
      <c r="M50853"/>
    </row>
    <row r="50854" spans="13:13" x14ac:dyDescent="0.25">
      <c r="M50854"/>
    </row>
    <row r="50855" spans="13:13" x14ac:dyDescent="0.25">
      <c r="M50855"/>
    </row>
    <row r="50856" spans="13:13" x14ac:dyDescent="0.25">
      <c r="M50856"/>
    </row>
    <row r="50857" spans="13:13" x14ac:dyDescent="0.25">
      <c r="M50857"/>
    </row>
    <row r="50858" spans="13:13" x14ac:dyDescent="0.25">
      <c r="M50858"/>
    </row>
    <row r="50859" spans="13:13" x14ac:dyDescent="0.25">
      <c r="M50859"/>
    </row>
    <row r="50860" spans="13:13" x14ac:dyDescent="0.25">
      <c r="M50860"/>
    </row>
    <row r="50861" spans="13:13" x14ac:dyDescent="0.25">
      <c r="M50861"/>
    </row>
    <row r="50862" spans="13:13" x14ac:dyDescent="0.25">
      <c r="M50862"/>
    </row>
    <row r="50863" spans="13:13" x14ac:dyDescent="0.25">
      <c r="M50863"/>
    </row>
    <row r="50864" spans="13:13" x14ac:dyDescent="0.25">
      <c r="M50864"/>
    </row>
    <row r="50865" spans="13:13" x14ac:dyDescent="0.25">
      <c r="M50865"/>
    </row>
    <row r="50866" spans="13:13" x14ac:dyDescent="0.25">
      <c r="M50866"/>
    </row>
    <row r="50867" spans="13:13" x14ac:dyDescent="0.25">
      <c r="M50867"/>
    </row>
    <row r="50868" spans="13:13" x14ac:dyDescent="0.25">
      <c r="M50868"/>
    </row>
    <row r="50869" spans="13:13" x14ac:dyDescent="0.25">
      <c r="M50869"/>
    </row>
    <row r="50870" spans="13:13" x14ac:dyDescent="0.25">
      <c r="M50870"/>
    </row>
    <row r="50871" spans="13:13" x14ac:dyDescent="0.25">
      <c r="M50871"/>
    </row>
    <row r="50872" spans="13:13" x14ac:dyDescent="0.25">
      <c r="M50872"/>
    </row>
    <row r="50873" spans="13:13" x14ac:dyDescent="0.25">
      <c r="M50873"/>
    </row>
    <row r="50874" spans="13:13" x14ac:dyDescent="0.25">
      <c r="M50874"/>
    </row>
    <row r="50875" spans="13:13" x14ac:dyDescent="0.25">
      <c r="M50875"/>
    </row>
    <row r="50876" spans="13:13" x14ac:dyDescent="0.25">
      <c r="M50876"/>
    </row>
    <row r="50877" spans="13:13" x14ac:dyDescent="0.25">
      <c r="M50877"/>
    </row>
    <row r="50878" spans="13:13" x14ac:dyDescent="0.25">
      <c r="M50878"/>
    </row>
    <row r="50879" spans="13:13" x14ac:dyDescent="0.25">
      <c r="M50879"/>
    </row>
    <row r="50880" spans="13:13" x14ac:dyDescent="0.25">
      <c r="M50880"/>
    </row>
    <row r="50881" spans="13:13" x14ac:dyDescent="0.25">
      <c r="M50881"/>
    </row>
    <row r="50882" spans="13:13" x14ac:dyDescent="0.25">
      <c r="M50882"/>
    </row>
    <row r="50883" spans="13:13" x14ac:dyDescent="0.25">
      <c r="M50883"/>
    </row>
    <row r="50884" spans="13:13" x14ac:dyDescent="0.25">
      <c r="M50884"/>
    </row>
    <row r="50885" spans="13:13" x14ac:dyDescent="0.25">
      <c r="M50885"/>
    </row>
    <row r="50886" spans="13:13" x14ac:dyDescent="0.25">
      <c r="M50886"/>
    </row>
    <row r="50887" spans="13:13" x14ac:dyDescent="0.25">
      <c r="M50887"/>
    </row>
    <row r="50888" spans="13:13" x14ac:dyDescent="0.25">
      <c r="M50888"/>
    </row>
    <row r="50889" spans="13:13" x14ac:dyDescent="0.25">
      <c r="M50889"/>
    </row>
    <row r="50890" spans="13:13" x14ac:dyDescent="0.25">
      <c r="M50890"/>
    </row>
    <row r="50891" spans="13:13" x14ac:dyDescent="0.25">
      <c r="M50891"/>
    </row>
    <row r="50892" spans="13:13" x14ac:dyDescent="0.25">
      <c r="M50892"/>
    </row>
    <row r="50893" spans="13:13" x14ac:dyDescent="0.25">
      <c r="M50893"/>
    </row>
    <row r="50894" spans="13:13" x14ac:dyDescent="0.25">
      <c r="M50894"/>
    </row>
    <row r="50895" spans="13:13" x14ac:dyDescent="0.25">
      <c r="M50895"/>
    </row>
    <row r="50896" spans="13:13" x14ac:dyDescent="0.25">
      <c r="M50896"/>
    </row>
    <row r="50897" spans="13:13" x14ac:dyDescent="0.25">
      <c r="M50897"/>
    </row>
    <row r="50898" spans="13:13" x14ac:dyDescent="0.25">
      <c r="M50898"/>
    </row>
    <row r="50899" spans="13:13" x14ac:dyDescent="0.25">
      <c r="M50899"/>
    </row>
    <row r="50900" spans="13:13" x14ac:dyDescent="0.25">
      <c r="M50900"/>
    </row>
    <row r="50901" spans="13:13" x14ac:dyDescent="0.25">
      <c r="M50901"/>
    </row>
    <row r="50902" spans="13:13" x14ac:dyDescent="0.25">
      <c r="M50902"/>
    </row>
    <row r="50903" spans="13:13" x14ac:dyDescent="0.25">
      <c r="M50903"/>
    </row>
    <row r="50904" spans="13:13" x14ac:dyDescent="0.25">
      <c r="M50904"/>
    </row>
    <row r="50905" spans="13:13" x14ac:dyDescent="0.25">
      <c r="M50905"/>
    </row>
    <row r="50906" spans="13:13" x14ac:dyDescent="0.25">
      <c r="M50906"/>
    </row>
    <row r="50907" spans="13:13" x14ac:dyDescent="0.25">
      <c r="M50907"/>
    </row>
    <row r="50908" spans="13:13" x14ac:dyDescent="0.25">
      <c r="M50908"/>
    </row>
    <row r="50909" spans="13:13" x14ac:dyDescent="0.25">
      <c r="M50909"/>
    </row>
    <row r="50910" spans="13:13" x14ac:dyDescent="0.25">
      <c r="M50910"/>
    </row>
    <row r="50911" spans="13:13" x14ac:dyDescent="0.25">
      <c r="M50911"/>
    </row>
    <row r="50912" spans="13:13" x14ac:dyDescent="0.25">
      <c r="M50912"/>
    </row>
    <row r="50913" spans="13:13" x14ac:dyDescent="0.25">
      <c r="M50913"/>
    </row>
    <row r="50914" spans="13:13" x14ac:dyDescent="0.25">
      <c r="M50914"/>
    </row>
    <row r="50915" spans="13:13" x14ac:dyDescent="0.25">
      <c r="M50915"/>
    </row>
    <row r="50916" spans="13:13" x14ac:dyDescent="0.25">
      <c r="M50916"/>
    </row>
    <row r="50917" spans="13:13" x14ac:dyDescent="0.25">
      <c r="M50917"/>
    </row>
    <row r="50918" spans="13:13" x14ac:dyDescent="0.25">
      <c r="M50918"/>
    </row>
    <row r="50919" spans="13:13" x14ac:dyDescent="0.25">
      <c r="M50919"/>
    </row>
    <row r="50920" spans="13:13" x14ac:dyDescent="0.25">
      <c r="M50920"/>
    </row>
    <row r="50921" spans="13:13" x14ac:dyDescent="0.25">
      <c r="M50921"/>
    </row>
    <row r="50922" spans="13:13" x14ac:dyDescent="0.25">
      <c r="M50922"/>
    </row>
    <row r="50923" spans="13:13" x14ac:dyDescent="0.25">
      <c r="M50923"/>
    </row>
    <row r="50924" spans="13:13" x14ac:dyDescent="0.25">
      <c r="M50924"/>
    </row>
    <row r="50925" spans="13:13" x14ac:dyDescent="0.25">
      <c r="M50925"/>
    </row>
    <row r="50926" spans="13:13" x14ac:dyDescent="0.25">
      <c r="M50926"/>
    </row>
    <row r="50927" spans="13:13" x14ac:dyDescent="0.25">
      <c r="M50927"/>
    </row>
    <row r="50928" spans="13:13" x14ac:dyDescent="0.25">
      <c r="M50928"/>
    </row>
    <row r="50929" spans="13:13" x14ac:dyDescent="0.25">
      <c r="M50929"/>
    </row>
    <row r="50930" spans="13:13" x14ac:dyDescent="0.25">
      <c r="M50930"/>
    </row>
    <row r="50931" spans="13:13" x14ac:dyDescent="0.25">
      <c r="M50931"/>
    </row>
    <row r="50932" spans="13:13" x14ac:dyDescent="0.25">
      <c r="M50932"/>
    </row>
    <row r="50933" spans="13:13" x14ac:dyDescent="0.25">
      <c r="M50933"/>
    </row>
    <row r="50934" spans="13:13" x14ac:dyDescent="0.25">
      <c r="M50934"/>
    </row>
    <row r="50935" spans="13:13" x14ac:dyDescent="0.25">
      <c r="M50935"/>
    </row>
    <row r="50936" spans="13:13" x14ac:dyDescent="0.25">
      <c r="M50936"/>
    </row>
    <row r="50937" spans="13:13" x14ac:dyDescent="0.25">
      <c r="M50937"/>
    </row>
    <row r="50938" spans="13:13" x14ac:dyDescent="0.25">
      <c r="M50938"/>
    </row>
    <row r="50939" spans="13:13" x14ac:dyDescent="0.25">
      <c r="M50939"/>
    </row>
    <row r="50940" spans="13:13" x14ac:dyDescent="0.25">
      <c r="M50940"/>
    </row>
    <row r="50941" spans="13:13" x14ac:dyDescent="0.25">
      <c r="M50941"/>
    </row>
    <row r="50942" spans="13:13" x14ac:dyDescent="0.25">
      <c r="M50942"/>
    </row>
    <row r="50943" spans="13:13" x14ac:dyDescent="0.25">
      <c r="M50943"/>
    </row>
    <row r="50944" spans="13:13" x14ac:dyDescent="0.25">
      <c r="M50944"/>
    </row>
    <row r="50945" spans="13:13" x14ac:dyDescent="0.25">
      <c r="M50945"/>
    </row>
    <row r="50946" spans="13:13" x14ac:dyDescent="0.25">
      <c r="M50946"/>
    </row>
    <row r="50947" spans="13:13" x14ac:dyDescent="0.25">
      <c r="M50947"/>
    </row>
    <row r="50948" spans="13:13" x14ac:dyDescent="0.25">
      <c r="M50948"/>
    </row>
    <row r="50949" spans="13:13" x14ac:dyDescent="0.25">
      <c r="M50949"/>
    </row>
    <row r="50950" spans="13:13" x14ac:dyDescent="0.25">
      <c r="M50950"/>
    </row>
    <row r="50951" spans="13:13" x14ac:dyDescent="0.25">
      <c r="M50951"/>
    </row>
    <row r="50952" spans="13:13" x14ac:dyDescent="0.25">
      <c r="M50952"/>
    </row>
    <row r="50953" spans="13:13" x14ac:dyDescent="0.25">
      <c r="M50953"/>
    </row>
    <row r="50954" spans="13:13" x14ac:dyDescent="0.25">
      <c r="M50954"/>
    </row>
    <row r="50955" spans="13:13" x14ac:dyDescent="0.25">
      <c r="M50955"/>
    </row>
    <row r="50956" spans="13:13" x14ac:dyDescent="0.25">
      <c r="M50956"/>
    </row>
    <row r="50957" spans="13:13" x14ac:dyDescent="0.25">
      <c r="M50957"/>
    </row>
    <row r="50958" spans="13:13" x14ac:dyDescent="0.25">
      <c r="M50958"/>
    </row>
    <row r="50959" spans="13:13" x14ac:dyDescent="0.25">
      <c r="M50959"/>
    </row>
    <row r="50960" spans="13:13" x14ac:dyDescent="0.25">
      <c r="M50960"/>
    </row>
    <row r="50961" spans="13:13" x14ac:dyDescent="0.25">
      <c r="M50961"/>
    </row>
    <row r="50962" spans="13:13" x14ac:dyDescent="0.25">
      <c r="M50962"/>
    </row>
    <row r="50963" spans="13:13" x14ac:dyDescent="0.25">
      <c r="M50963"/>
    </row>
    <row r="50964" spans="13:13" x14ac:dyDescent="0.25">
      <c r="M50964"/>
    </row>
    <row r="50965" spans="13:13" x14ac:dyDescent="0.25">
      <c r="M50965"/>
    </row>
    <row r="50966" spans="13:13" x14ac:dyDescent="0.25">
      <c r="M50966"/>
    </row>
    <row r="50967" spans="13:13" x14ac:dyDescent="0.25">
      <c r="M50967"/>
    </row>
    <row r="50968" spans="13:13" x14ac:dyDescent="0.25">
      <c r="M50968"/>
    </row>
    <row r="50969" spans="13:13" x14ac:dyDescent="0.25">
      <c r="M50969"/>
    </row>
    <row r="50970" spans="13:13" x14ac:dyDescent="0.25">
      <c r="M50970"/>
    </row>
    <row r="50971" spans="13:13" x14ac:dyDescent="0.25">
      <c r="M50971"/>
    </row>
    <row r="50972" spans="13:13" x14ac:dyDescent="0.25">
      <c r="M50972"/>
    </row>
    <row r="50973" spans="13:13" x14ac:dyDescent="0.25">
      <c r="M50973"/>
    </row>
    <row r="50974" spans="13:13" x14ac:dyDescent="0.25">
      <c r="M50974"/>
    </row>
    <row r="50975" spans="13:13" x14ac:dyDescent="0.25">
      <c r="M50975"/>
    </row>
    <row r="50976" spans="13:13" x14ac:dyDescent="0.25">
      <c r="M50976"/>
    </row>
    <row r="50977" spans="13:13" x14ac:dyDescent="0.25">
      <c r="M50977"/>
    </row>
    <row r="50978" spans="13:13" x14ac:dyDescent="0.25">
      <c r="M50978"/>
    </row>
    <row r="50979" spans="13:13" x14ac:dyDescent="0.25">
      <c r="M50979"/>
    </row>
    <row r="50980" spans="13:13" x14ac:dyDescent="0.25">
      <c r="M50980"/>
    </row>
    <row r="50981" spans="13:13" x14ac:dyDescent="0.25">
      <c r="M50981"/>
    </row>
    <row r="50982" spans="13:13" x14ac:dyDescent="0.25">
      <c r="M50982"/>
    </row>
    <row r="50983" spans="13:13" x14ac:dyDescent="0.25">
      <c r="M50983"/>
    </row>
    <row r="50984" spans="13:13" x14ac:dyDescent="0.25">
      <c r="M50984"/>
    </row>
    <row r="50985" spans="13:13" x14ac:dyDescent="0.25">
      <c r="M50985"/>
    </row>
    <row r="50986" spans="13:13" x14ac:dyDescent="0.25">
      <c r="M50986"/>
    </row>
    <row r="50987" spans="13:13" x14ac:dyDescent="0.25">
      <c r="M50987"/>
    </row>
    <row r="50988" spans="13:13" x14ac:dyDescent="0.25">
      <c r="M50988"/>
    </row>
    <row r="50989" spans="13:13" x14ac:dyDescent="0.25">
      <c r="M50989"/>
    </row>
    <row r="50990" spans="13:13" x14ac:dyDescent="0.25">
      <c r="M50990"/>
    </row>
    <row r="50991" spans="13:13" x14ac:dyDescent="0.25">
      <c r="M50991"/>
    </row>
    <row r="50992" spans="13:13" x14ac:dyDescent="0.25">
      <c r="M50992"/>
    </row>
    <row r="50993" spans="13:13" x14ac:dyDescent="0.25">
      <c r="M50993"/>
    </row>
    <row r="50994" spans="13:13" x14ac:dyDescent="0.25">
      <c r="M50994"/>
    </row>
    <row r="50995" spans="13:13" x14ac:dyDescent="0.25">
      <c r="M50995"/>
    </row>
    <row r="50996" spans="13:13" x14ac:dyDescent="0.25">
      <c r="M50996"/>
    </row>
    <row r="50997" spans="13:13" x14ac:dyDescent="0.25">
      <c r="M50997"/>
    </row>
    <row r="50998" spans="13:13" x14ac:dyDescent="0.25">
      <c r="M50998"/>
    </row>
    <row r="50999" spans="13:13" x14ac:dyDescent="0.25">
      <c r="M50999"/>
    </row>
    <row r="51000" spans="13:13" x14ac:dyDescent="0.25">
      <c r="M51000"/>
    </row>
    <row r="51001" spans="13:13" x14ac:dyDescent="0.25">
      <c r="M51001"/>
    </row>
    <row r="51002" spans="13:13" x14ac:dyDescent="0.25">
      <c r="M51002"/>
    </row>
    <row r="51003" spans="13:13" x14ac:dyDescent="0.25">
      <c r="M51003"/>
    </row>
    <row r="51004" spans="13:13" x14ac:dyDescent="0.25">
      <c r="M51004"/>
    </row>
    <row r="51005" spans="13:13" x14ac:dyDescent="0.25">
      <c r="M51005"/>
    </row>
    <row r="51006" spans="13:13" x14ac:dyDescent="0.25">
      <c r="M51006"/>
    </row>
    <row r="51007" spans="13:13" x14ac:dyDescent="0.25">
      <c r="M51007"/>
    </row>
    <row r="51008" spans="13:13" x14ac:dyDescent="0.25">
      <c r="M51008"/>
    </row>
    <row r="51009" spans="13:13" x14ac:dyDescent="0.25">
      <c r="M51009"/>
    </row>
    <row r="51010" spans="13:13" x14ac:dyDescent="0.25">
      <c r="M51010"/>
    </row>
    <row r="51011" spans="13:13" x14ac:dyDescent="0.25">
      <c r="M51011"/>
    </row>
    <row r="51012" spans="13:13" x14ac:dyDescent="0.25">
      <c r="M51012"/>
    </row>
    <row r="51013" spans="13:13" x14ac:dyDescent="0.25">
      <c r="M51013"/>
    </row>
    <row r="51014" spans="13:13" x14ac:dyDescent="0.25">
      <c r="M51014"/>
    </row>
    <row r="51015" spans="13:13" x14ac:dyDescent="0.25">
      <c r="M51015"/>
    </row>
    <row r="51016" spans="13:13" x14ac:dyDescent="0.25">
      <c r="M51016"/>
    </row>
    <row r="51017" spans="13:13" x14ac:dyDescent="0.25">
      <c r="M51017"/>
    </row>
    <row r="51018" spans="13:13" x14ac:dyDescent="0.25">
      <c r="M51018"/>
    </row>
    <row r="51019" spans="13:13" x14ac:dyDescent="0.25">
      <c r="M51019"/>
    </row>
    <row r="51020" spans="13:13" x14ac:dyDescent="0.25">
      <c r="M51020"/>
    </row>
    <row r="51021" spans="13:13" x14ac:dyDescent="0.25">
      <c r="M51021"/>
    </row>
    <row r="51022" spans="13:13" x14ac:dyDescent="0.25">
      <c r="M51022"/>
    </row>
    <row r="51023" spans="13:13" x14ac:dyDescent="0.25">
      <c r="M51023"/>
    </row>
    <row r="51024" spans="13:13" x14ac:dyDescent="0.25">
      <c r="M51024"/>
    </row>
    <row r="51025" spans="13:13" x14ac:dyDescent="0.25">
      <c r="M51025"/>
    </row>
    <row r="51026" spans="13:13" x14ac:dyDescent="0.25">
      <c r="M51026"/>
    </row>
    <row r="51027" spans="13:13" x14ac:dyDescent="0.25">
      <c r="M51027"/>
    </row>
    <row r="51028" spans="13:13" x14ac:dyDescent="0.25">
      <c r="M51028"/>
    </row>
    <row r="51029" spans="13:13" x14ac:dyDescent="0.25">
      <c r="M51029"/>
    </row>
    <row r="51030" spans="13:13" x14ac:dyDescent="0.25">
      <c r="M51030"/>
    </row>
    <row r="51031" spans="13:13" x14ac:dyDescent="0.25">
      <c r="M51031"/>
    </row>
    <row r="51032" spans="13:13" x14ac:dyDescent="0.25">
      <c r="M51032"/>
    </row>
    <row r="51033" spans="13:13" x14ac:dyDescent="0.25">
      <c r="M51033"/>
    </row>
    <row r="51034" spans="13:13" x14ac:dyDescent="0.25">
      <c r="M51034"/>
    </row>
    <row r="51035" spans="13:13" x14ac:dyDescent="0.25">
      <c r="M51035"/>
    </row>
    <row r="51036" spans="13:13" x14ac:dyDescent="0.25">
      <c r="M51036"/>
    </row>
    <row r="51037" spans="13:13" x14ac:dyDescent="0.25">
      <c r="M51037"/>
    </row>
    <row r="51038" spans="13:13" x14ac:dyDescent="0.25">
      <c r="M51038"/>
    </row>
    <row r="51039" spans="13:13" x14ac:dyDescent="0.25">
      <c r="M51039"/>
    </row>
    <row r="51040" spans="13:13" x14ac:dyDescent="0.25">
      <c r="M51040"/>
    </row>
    <row r="51041" spans="13:13" x14ac:dyDescent="0.25">
      <c r="M51041"/>
    </row>
    <row r="51042" spans="13:13" x14ac:dyDescent="0.25">
      <c r="M51042"/>
    </row>
    <row r="51043" spans="13:13" x14ac:dyDescent="0.25">
      <c r="M51043"/>
    </row>
    <row r="51044" spans="13:13" x14ac:dyDescent="0.25">
      <c r="M51044"/>
    </row>
    <row r="51045" spans="13:13" x14ac:dyDescent="0.25">
      <c r="M51045"/>
    </row>
    <row r="51046" spans="13:13" x14ac:dyDescent="0.25">
      <c r="M51046"/>
    </row>
    <row r="51047" spans="13:13" x14ac:dyDescent="0.25">
      <c r="M51047"/>
    </row>
    <row r="51048" spans="13:13" x14ac:dyDescent="0.25">
      <c r="M51048"/>
    </row>
    <row r="51049" spans="13:13" x14ac:dyDescent="0.25">
      <c r="M51049"/>
    </row>
    <row r="51050" spans="13:13" x14ac:dyDescent="0.25">
      <c r="M51050"/>
    </row>
    <row r="51051" spans="13:13" x14ac:dyDescent="0.25">
      <c r="M51051"/>
    </row>
    <row r="51052" spans="13:13" x14ac:dyDescent="0.25">
      <c r="M51052"/>
    </row>
    <row r="51053" spans="13:13" x14ac:dyDescent="0.25">
      <c r="M51053"/>
    </row>
    <row r="51054" spans="13:13" x14ac:dyDescent="0.25">
      <c r="M51054"/>
    </row>
    <row r="51055" spans="13:13" x14ac:dyDescent="0.25">
      <c r="M51055"/>
    </row>
    <row r="51056" spans="13:13" x14ac:dyDescent="0.25">
      <c r="M51056"/>
    </row>
    <row r="51057" spans="13:13" x14ac:dyDescent="0.25">
      <c r="M51057"/>
    </row>
    <row r="51058" spans="13:13" x14ac:dyDescent="0.25">
      <c r="M51058"/>
    </row>
    <row r="51059" spans="13:13" x14ac:dyDescent="0.25">
      <c r="M51059"/>
    </row>
    <row r="51060" spans="13:13" x14ac:dyDescent="0.25">
      <c r="M51060"/>
    </row>
    <row r="51061" spans="13:13" x14ac:dyDescent="0.25">
      <c r="M51061"/>
    </row>
    <row r="51062" spans="13:13" x14ac:dyDescent="0.25">
      <c r="M51062"/>
    </row>
    <row r="51063" spans="13:13" x14ac:dyDescent="0.25">
      <c r="M51063"/>
    </row>
    <row r="51064" spans="13:13" x14ac:dyDescent="0.25">
      <c r="M51064"/>
    </row>
    <row r="51065" spans="13:13" x14ac:dyDescent="0.25">
      <c r="M51065"/>
    </row>
    <row r="51066" spans="13:13" x14ac:dyDescent="0.25">
      <c r="M51066"/>
    </row>
    <row r="51067" spans="13:13" x14ac:dyDescent="0.25">
      <c r="M51067"/>
    </row>
    <row r="51068" spans="13:13" x14ac:dyDescent="0.25">
      <c r="M51068"/>
    </row>
    <row r="51069" spans="13:13" x14ac:dyDescent="0.25">
      <c r="M51069"/>
    </row>
    <row r="51070" spans="13:13" x14ac:dyDescent="0.25">
      <c r="M51070"/>
    </row>
    <row r="51071" spans="13:13" x14ac:dyDescent="0.25">
      <c r="M51071"/>
    </row>
    <row r="51072" spans="13:13" x14ac:dyDescent="0.25">
      <c r="M51072"/>
    </row>
    <row r="51073" spans="13:13" x14ac:dyDescent="0.25">
      <c r="M51073"/>
    </row>
    <row r="51074" spans="13:13" x14ac:dyDescent="0.25">
      <c r="M51074"/>
    </row>
    <row r="51075" spans="13:13" x14ac:dyDescent="0.25">
      <c r="M51075"/>
    </row>
    <row r="51076" spans="13:13" x14ac:dyDescent="0.25">
      <c r="M51076"/>
    </row>
    <row r="51077" spans="13:13" x14ac:dyDescent="0.25">
      <c r="M51077"/>
    </row>
    <row r="51078" spans="13:13" x14ac:dyDescent="0.25">
      <c r="M51078"/>
    </row>
    <row r="51079" spans="13:13" x14ac:dyDescent="0.25">
      <c r="M51079"/>
    </row>
    <row r="51080" spans="13:13" x14ac:dyDescent="0.25">
      <c r="M51080"/>
    </row>
    <row r="51081" spans="13:13" x14ac:dyDescent="0.25">
      <c r="M51081"/>
    </row>
    <row r="51082" spans="13:13" x14ac:dyDescent="0.25">
      <c r="M51082"/>
    </row>
    <row r="51083" spans="13:13" x14ac:dyDescent="0.25">
      <c r="M51083"/>
    </row>
    <row r="51084" spans="13:13" x14ac:dyDescent="0.25">
      <c r="M51084"/>
    </row>
    <row r="51085" spans="13:13" x14ac:dyDescent="0.25">
      <c r="M51085"/>
    </row>
    <row r="51086" spans="13:13" x14ac:dyDescent="0.25">
      <c r="M51086"/>
    </row>
    <row r="51087" spans="13:13" x14ac:dyDescent="0.25">
      <c r="M51087"/>
    </row>
    <row r="51088" spans="13:13" x14ac:dyDescent="0.25">
      <c r="M51088"/>
    </row>
    <row r="51089" spans="13:13" x14ac:dyDescent="0.25">
      <c r="M51089"/>
    </row>
    <row r="51090" spans="13:13" x14ac:dyDescent="0.25">
      <c r="M51090"/>
    </row>
    <row r="51091" spans="13:13" x14ac:dyDescent="0.25">
      <c r="M51091"/>
    </row>
    <row r="51092" spans="13:13" x14ac:dyDescent="0.25">
      <c r="M51092"/>
    </row>
    <row r="51093" spans="13:13" x14ac:dyDescent="0.25">
      <c r="M51093"/>
    </row>
    <row r="51094" spans="13:13" x14ac:dyDescent="0.25">
      <c r="M51094"/>
    </row>
    <row r="51095" spans="13:13" x14ac:dyDescent="0.25">
      <c r="M51095"/>
    </row>
    <row r="51096" spans="13:13" x14ac:dyDescent="0.25">
      <c r="M51096"/>
    </row>
    <row r="51097" spans="13:13" x14ac:dyDescent="0.25">
      <c r="M51097"/>
    </row>
    <row r="51098" spans="13:13" x14ac:dyDescent="0.25">
      <c r="M51098"/>
    </row>
    <row r="51099" spans="13:13" x14ac:dyDescent="0.25">
      <c r="M51099"/>
    </row>
    <row r="51100" spans="13:13" x14ac:dyDescent="0.25">
      <c r="M51100"/>
    </row>
    <row r="51101" spans="13:13" x14ac:dyDescent="0.25">
      <c r="M51101"/>
    </row>
    <row r="51102" spans="13:13" x14ac:dyDescent="0.25">
      <c r="M51102"/>
    </row>
    <row r="51103" spans="13:13" x14ac:dyDescent="0.25">
      <c r="M51103"/>
    </row>
    <row r="51104" spans="13:13" x14ac:dyDescent="0.25">
      <c r="M51104"/>
    </row>
    <row r="51105" spans="13:13" x14ac:dyDescent="0.25">
      <c r="M51105"/>
    </row>
    <row r="51106" spans="13:13" x14ac:dyDescent="0.25">
      <c r="M51106"/>
    </row>
    <row r="51107" spans="13:13" x14ac:dyDescent="0.25">
      <c r="M51107"/>
    </row>
    <row r="51108" spans="13:13" x14ac:dyDescent="0.25">
      <c r="M51108"/>
    </row>
    <row r="51109" spans="13:13" x14ac:dyDescent="0.25">
      <c r="M51109"/>
    </row>
    <row r="51110" spans="13:13" x14ac:dyDescent="0.25">
      <c r="M51110"/>
    </row>
    <row r="51111" spans="13:13" x14ac:dyDescent="0.25">
      <c r="M51111"/>
    </row>
    <row r="51112" spans="13:13" x14ac:dyDescent="0.25">
      <c r="M51112"/>
    </row>
    <row r="51113" spans="13:13" x14ac:dyDescent="0.25">
      <c r="M51113"/>
    </row>
    <row r="51114" spans="13:13" x14ac:dyDescent="0.25">
      <c r="M51114"/>
    </row>
    <row r="51115" spans="13:13" x14ac:dyDescent="0.25">
      <c r="M51115"/>
    </row>
    <row r="51116" spans="13:13" x14ac:dyDescent="0.25">
      <c r="M51116"/>
    </row>
    <row r="51117" spans="13:13" x14ac:dyDescent="0.25">
      <c r="M51117"/>
    </row>
    <row r="51118" spans="13:13" x14ac:dyDescent="0.25">
      <c r="M51118"/>
    </row>
    <row r="51119" spans="13:13" x14ac:dyDescent="0.25">
      <c r="M51119"/>
    </row>
    <row r="51120" spans="13:13" x14ac:dyDescent="0.25">
      <c r="M51120"/>
    </row>
    <row r="51121" spans="13:13" x14ac:dyDescent="0.25">
      <c r="M51121"/>
    </row>
    <row r="51122" spans="13:13" x14ac:dyDescent="0.25">
      <c r="M51122"/>
    </row>
    <row r="51123" spans="13:13" x14ac:dyDescent="0.25">
      <c r="M51123"/>
    </row>
    <row r="51124" spans="13:13" x14ac:dyDescent="0.25">
      <c r="M51124"/>
    </row>
    <row r="51125" spans="13:13" x14ac:dyDescent="0.25">
      <c r="M51125"/>
    </row>
    <row r="51126" spans="13:13" x14ac:dyDescent="0.25">
      <c r="M51126"/>
    </row>
    <row r="51127" spans="13:13" x14ac:dyDescent="0.25">
      <c r="M51127"/>
    </row>
    <row r="51128" spans="13:13" x14ac:dyDescent="0.25">
      <c r="M51128"/>
    </row>
    <row r="51129" spans="13:13" x14ac:dyDescent="0.25">
      <c r="M51129"/>
    </row>
    <row r="51130" spans="13:13" x14ac:dyDescent="0.25">
      <c r="M51130"/>
    </row>
    <row r="51131" spans="13:13" x14ac:dyDescent="0.25">
      <c r="M51131"/>
    </row>
    <row r="51132" spans="13:13" x14ac:dyDescent="0.25">
      <c r="M51132"/>
    </row>
    <row r="51133" spans="13:13" x14ac:dyDescent="0.25">
      <c r="M51133"/>
    </row>
    <row r="51134" spans="13:13" x14ac:dyDescent="0.25">
      <c r="M51134"/>
    </row>
    <row r="51135" spans="13:13" x14ac:dyDescent="0.25">
      <c r="M51135"/>
    </row>
    <row r="51136" spans="13:13" x14ac:dyDescent="0.25">
      <c r="M51136"/>
    </row>
    <row r="51137" spans="13:13" x14ac:dyDescent="0.25">
      <c r="M51137"/>
    </row>
    <row r="51138" spans="13:13" x14ac:dyDescent="0.25">
      <c r="M51138"/>
    </row>
    <row r="51139" spans="13:13" x14ac:dyDescent="0.25">
      <c r="M51139"/>
    </row>
    <row r="51140" spans="13:13" x14ac:dyDescent="0.25">
      <c r="M51140"/>
    </row>
    <row r="51141" spans="13:13" x14ac:dyDescent="0.25">
      <c r="M51141"/>
    </row>
    <row r="51142" spans="13:13" x14ac:dyDescent="0.25">
      <c r="M51142"/>
    </row>
    <row r="51143" spans="13:13" x14ac:dyDescent="0.25">
      <c r="M51143"/>
    </row>
    <row r="51144" spans="13:13" x14ac:dyDescent="0.25">
      <c r="M51144"/>
    </row>
    <row r="51145" spans="13:13" x14ac:dyDescent="0.25">
      <c r="M51145"/>
    </row>
    <row r="51146" spans="13:13" x14ac:dyDescent="0.25">
      <c r="M51146"/>
    </row>
    <row r="51147" spans="13:13" x14ac:dyDescent="0.25">
      <c r="M51147"/>
    </row>
    <row r="51148" spans="13:13" x14ac:dyDescent="0.25">
      <c r="M51148"/>
    </row>
    <row r="51149" spans="13:13" x14ac:dyDescent="0.25">
      <c r="M51149"/>
    </row>
    <row r="51150" spans="13:13" x14ac:dyDescent="0.25">
      <c r="M51150"/>
    </row>
    <row r="51151" spans="13:13" x14ac:dyDescent="0.25">
      <c r="M51151"/>
    </row>
    <row r="51152" spans="13:13" x14ac:dyDescent="0.25">
      <c r="M51152"/>
    </row>
    <row r="51153" spans="13:13" x14ac:dyDescent="0.25">
      <c r="M51153"/>
    </row>
    <row r="51154" spans="13:13" x14ac:dyDescent="0.25">
      <c r="M51154"/>
    </row>
    <row r="51155" spans="13:13" x14ac:dyDescent="0.25">
      <c r="M51155"/>
    </row>
    <row r="51156" spans="13:13" x14ac:dyDescent="0.25">
      <c r="M51156"/>
    </row>
    <row r="51157" spans="13:13" x14ac:dyDescent="0.25">
      <c r="M51157"/>
    </row>
    <row r="51158" spans="13:13" x14ac:dyDescent="0.25">
      <c r="M51158"/>
    </row>
    <row r="51159" spans="13:13" x14ac:dyDescent="0.25">
      <c r="M51159"/>
    </row>
    <row r="51160" spans="13:13" x14ac:dyDescent="0.25">
      <c r="M51160"/>
    </row>
    <row r="51161" spans="13:13" x14ac:dyDescent="0.25">
      <c r="M51161"/>
    </row>
    <row r="51162" spans="13:13" x14ac:dyDescent="0.25">
      <c r="M51162"/>
    </row>
    <row r="51163" spans="13:13" x14ac:dyDescent="0.25">
      <c r="M51163"/>
    </row>
    <row r="51164" spans="13:13" x14ac:dyDescent="0.25">
      <c r="M51164"/>
    </row>
    <row r="51165" spans="13:13" x14ac:dyDescent="0.25">
      <c r="M51165"/>
    </row>
    <row r="51166" spans="13:13" x14ac:dyDescent="0.25">
      <c r="M51166"/>
    </row>
    <row r="51167" spans="13:13" x14ac:dyDescent="0.25">
      <c r="M51167"/>
    </row>
    <row r="51168" spans="13:13" x14ac:dyDescent="0.25">
      <c r="M51168"/>
    </row>
    <row r="51169" spans="13:13" x14ac:dyDescent="0.25">
      <c r="M51169"/>
    </row>
    <row r="51170" spans="13:13" x14ac:dyDescent="0.25">
      <c r="M51170"/>
    </row>
    <row r="51171" spans="13:13" x14ac:dyDescent="0.25">
      <c r="M51171"/>
    </row>
    <row r="51172" spans="13:13" x14ac:dyDescent="0.25">
      <c r="M51172"/>
    </row>
    <row r="51173" spans="13:13" x14ac:dyDescent="0.25">
      <c r="M51173"/>
    </row>
    <row r="51174" spans="13:13" x14ac:dyDescent="0.25">
      <c r="M51174"/>
    </row>
    <row r="51175" spans="13:13" x14ac:dyDescent="0.25">
      <c r="M51175"/>
    </row>
    <row r="51176" spans="13:13" x14ac:dyDescent="0.25">
      <c r="M51176"/>
    </row>
    <row r="51177" spans="13:13" x14ac:dyDescent="0.25">
      <c r="M51177"/>
    </row>
    <row r="51178" spans="13:13" x14ac:dyDescent="0.25">
      <c r="M51178"/>
    </row>
    <row r="51179" spans="13:13" x14ac:dyDescent="0.25">
      <c r="M51179"/>
    </row>
    <row r="51180" spans="13:13" x14ac:dyDescent="0.25">
      <c r="M51180"/>
    </row>
    <row r="51181" spans="13:13" x14ac:dyDescent="0.25">
      <c r="M51181"/>
    </row>
    <row r="51182" spans="13:13" x14ac:dyDescent="0.25">
      <c r="M51182"/>
    </row>
    <row r="51183" spans="13:13" x14ac:dyDescent="0.25">
      <c r="M51183"/>
    </row>
    <row r="51184" spans="13:13" x14ac:dyDescent="0.25">
      <c r="M51184"/>
    </row>
    <row r="51185" spans="13:13" x14ac:dyDescent="0.25">
      <c r="M51185"/>
    </row>
    <row r="51186" spans="13:13" x14ac:dyDescent="0.25">
      <c r="M51186"/>
    </row>
    <row r="51187" spans="13:13" x14ac:dyDescent="0.25">
      <c r="M51187"/>
    </row>
    <row r="51188" spans="13:13" x14ac:dyDescent="0.25">
      <c r="M51188"/>
    </row>
    <row r="51189" spans="13:13" x14ac:dyDescent="0.25">
      <c r="M51189"/>
    </row>
    <row r="51190" spans="13:13" x14ac:dyDescent="0.25">
      <c r="M51190"/>
    </row>
    <row r="51191" spans="13:13" x14ac:dyDescent="0.25">
      <c r="M51191"/>
    </row>
    <row r="51192" spans="13:13" x14ac:dyDescent="0.25">
      <c r="M51192"/>
    </row>
    <row r="51193" spans="13:13" x14ac:dyDescent="0.25">
      <c r="M51193"/>
    </row>
    <row r="51194" spans="13:13" x14ac:dyDescent="0.25">
      <c r="M51194"/>
    </row>
    <row r="51195" spans="13:13" x14ac:dyDescent="0.25">
      <c r="M51195"/>
    </row>
    <row r="51196" spans="13:13" x14ac:dyDescent="0.25">
      <c r="M51196"/>
    </row>
    <row r="51197" spans="13:13" x14ac:dyDescent="0.25">
      <c r="M51197"/>
    </row>
    <row r="51198" spans="13:13" x14ac:dyDescent="0.25">
      <c r="M51198"/>
    </row>
    <row r="51199" spans="13:13" x14ac:dyDescent="0.25">
      <c r="M51199"/>
    </row>
    <row r="51200" spans="13:13" x14ac:dyDescent="0.25">
      <c r="M51200"/>
    </row>
    <row r="51201" spans="13:13" x14ac:dyDescent="0.25">
      <c r="M51201"/>
    </row>
    <row r="51202" spans="13:13" x14ac:dyDescent="0.25">
      <c r="M51202"/>
    </row>
    <row r="51203" spans="13:13" x14ac:dyDescent="0.25">
      <c r="M51203"/>
    </row>
    <row r="51204" spans="13:13" x14ac:dyDescent="0.25">
      <c r="M51204"/>
    </row>
    <row r="51205" spans="13:13" x14ac:dyDescent="0.25">
      <c r="M51205"/>
    </row>
    <row r="51206" spans="13:13" x14ac:dyDescent="0.25">
      <c r="M51206"/>
    </row>
    <row r="51207" spans="13:13" x14ac:dyDescent="0.25">
      <c r="M51207"/>
    </row>
    <row r="51208" spans="13:13" x14ac:dyDescent="0.25">
      <c r="M51208"/>
    </row>
    <row r="51209" spans="13:13" x14ac:dyDescent="0.25">
      <c r="M51209"/>
    </row>
    <row r="51210" spans="13:13" x14ac:dyDescent="0.25">
      <c r="M51210"/>
    </row>
    <row r="51211" spans="13:13" x14ac:dyDescent="0.25">
      <c r="M51211"/>
    </row>
    <row r="51212" spans="13:13" x14ac:dyDescent="0.25">
      <c r="M51212"/>
    </row>
    <row r="51213" spans="13:13" x14ac:dyDescent="0.25">
      <c r="M51213"/>
    </row>
    <row r="51214" spans="13:13" x14ac:dyDescent="0.25">
      <c r="M51214"/>
    </row>
    <row r="51215" spans="13:13" x14ac:dyDescent="0.25">
      <c r="M51215"/>
    </row>
    <row r="51216" spans="13:13" x14ac:dyDescent="0.25">
      <c r="M51216"/>
    </row>
    <row r="51217" spans="13:13" x14ac:dyDescent="0.25">
      <c r="M51217"/>
    </row>
    <row r="51218" spans="13:13" x14ac:dyDescent="0.25">
      <c r="M51218"/>
    </row>
    <row r="51219" spans="13:13" x14ac:dyDescent="0.25">
      <c r="M51219"/>
    </row>
    <row r="51220" spans="13:13" x14ac:dyDescent="0.25">
      <c r="M51220"/>
    </row>
    <row r="51221" spans="13:13" x14ac:dyDescent="0.25">
      <c r="M51221"/>
    </row>
    <row r="51222" spans="13:13" x14ac:dyDescent="0.25">
      <c r="M51222"/>
    </row>
    <row r="51223" spans="13:13" x14ac:dyDescent="0.25">
      <c r="M51223"/>
    </row>
    <row r="51224" spans="13:13" x14ac:dyDescent="0.25">
      <c r="M51224"/>
    </row>
    <row r="51225" spans="13:13" x14ac:dyDescent="0.25">
      <c r="M51225"/>
    </row>
    <row r="51226" spans="13:13" x14ac:dyDescent="0.25">
      <c r="M51226"/>
    </row>
    <row r="51227" spans="13:13" x14ac:dyDescent="0.25">
      <c r="M51227"/>
    </row>
    <row r="51228" spans="13:13" x14ac:dyDescent="0.25">
      <c r="M51228"/>
    </row>
    <row r="51229" spans="13:13" x14ac:dyDescent="0.25">
      <c r="M51229"/>
    </row>
    <row r="51230" spans="13:13" x14ac:dyDescent="0.25">
      <c r="M51230"/>
    </row>
    <row r="51231" spans="13:13" x14ac:dyDescent="0.25">
      <c r="M51231"/>
    </row>
    <row r="51232" spans="13:13" x14ac:dyDescent="0.25">
      <c r="M51232"/>
    </row>
    <row r="51233" spans="13:13" x14ac:dyDescent="0.25">
      <c r="M51233"/>
    </row>
    <row r="51234" spans="13:13" x14ac:dyDescent="0.25">
      <c r="M51234"/>
    </row>
    <row r="51235" spans="13:13" x14ac:dyDescent="0.25">
      <c r="M51235"/>
    </row>
    <row r="51236" spans="13:13" x14ac:dyDescent="0.25">
      <c r="M51236"/>
    </row>
    <row r="51237" spans="13:13" x14ac:dyDescent="0.25">
      <c r="M51237"/>
    </row>
    <row r="51238" spans="13:13" x14ac:dyDescent="0.25">
      <c r="M51238"/>
    </row>
    <row r="51239" spans="13:13" x14ac:dyDescent="0.25">
      <c r="M51239"/>
    </row>
    <row r="51240" spans="13:13" x14ac:dyDescent="0.25">
      <c r="M51240"/>
    </row>
    <row r="51241" spans="13:13" x14ac:dyDescent="0.25">
      <c r="M51241"/>
    </row>
    <row r="51242" spans="13:13" x14ac:dyDescent="0.25">
      <c r="M51242"/>
    </row>
    <row r="51243" spans="13:13" x14ac:dyDescent="0.25">
      <c r="M51243"/>
    </row>
    <row r="51244" spans="13:13" x14ac:dyDescent="0.25">
      <c r="M51244"/>
    </row>
    <row r="51245" spans="13:13" x14ac:dyDescent="0.25">
      <c r="M51245"/>
    </row>
    <row r="51246" spans="13:13" x14ac:dyDescent="0.25">
      <c r="M51246"/>
    </row>
    <row r="51247" spans="13:13" x14ac:dyDescent="0.25">
      <c r="M51247"/>
    </row>
    <row r="51248" spans="13:13" x14ac:dyDescent="0.25">
      <c r="M51248"/>
    </row>
    <row r="51249" spans="13:13" x14ac:dyDescent="0.25">
      <c r="M51249"/>
    </row>
    <row r="51250" spans="13:13" x14ac:dyDescent="0.25">
      <c r="M51250"/>
    </row>
    <row r="51251" spans="13:13" x14ac:dyDescent="0.25">
      <c r="M51251"/>
    </row>
    <row r="51252" spans="13:13" x14ac:dyDescent="0.25">
      <c r="M51252"/>
    </row>
    <row r="51253" spans="13:13" x14ac:dyDescent="0.25">
      <c r="M51253"/>
    </row>
    <row r="51254" spans="13:13" x14ac:dyDescent="0.25">
      <c r="M51254"/>
    </row>
    <row r="51255" spans="13:13" x14ac:dyDescent="0.25">
      <c r="M51255"/>
    </row>
    <row r="51256" spans="13:13" x14ac:dyDescent="0.25">
      <c r="M51256"/>
    </row>
    <row r="51257" spans="13:13" x14ac:dyDescent="0.25">
      <c r="M51257"/>
    </row>
    <row r="51258" spans="13:13" x14ac:dyDescent="0.25">
      <c r="M51258"/>
    </row>
    <row r="51259" spans="13:13" x14ac:dyDescent="0.25">
      <c r="M51259"/>
    </row>
    <row r="51260" spans="13:13" x14ac:dyDescent="0.25">
      <c r="M51260"/>
    </row>
    <row r="51261" spans="13:13" x14ac:dyDescent="0.25">
      <c r="M51261"/>
    </row>
    <row r="51262" spans="13:13" x14ac:dyDescent="0.25">
      <c r="M51262"/>
    </row>
    <row r="51263" spans="13:13" x14ac:dyDescent="0.25">
      <c r="M51263"/>
    </row>
    <row r="51264" spans="13:13" x14ac:dyDescent="0.25">
      <c r="M51264"/>
    </row>
    <row r="51265" spans="13:13" x14ac:dyDescent="0.25">
      <c r="M51265"/>
    </row>
    <row r="51266" spans="13:13" x14ac:dyDescent="0.25">
      <c r="M51266"/>
    </row>
    <row r="51267" spans="13:13" x14ac:dyDescent="0.25">
      <c r="M51267"/>
    </row>
    <row r="51268" spans="13:13" x14ac:dyDescent="0.25">
      <c r="M51268"/>
    </row>
    <row r="51269" spans="13:13" x14ac:dyDescent="0.25">
      <c r="M51269"/>
    </row>
    <row r="51270" spans="13:13" x14ac:dyDescent="0.25">
      <c r="M51270"/>
    </row>
    <row r="51271" spans="13:13" x14ac:dyDescent="0.25">
      <c r="M51271"/>
    </row>
    <row r="51272" spans="13:13" x14ac:dyDescent="0.25">
      <c r="M51272"/>
    </row>
    <row r="51273" spans="13:13" x14ac:dyDescent="0.25">
      <c r="M51273"/>
    </row>
    <row r="51274" spans="13:13" x14ac:dyDescent="0.25">
      <c r="M51274"/>
    </row>
    <row r="51275" spans="13:13" x14ac:dyDescent="0.25">
      <c r="M51275"/>
    </row>
    <row r="51276" spans="13:13" x14ac:dyDescent="0.25">
      <c r="M51276"/>
    </row>
    <row r="51277" spans="13:13" x14ac:dyDescent="0.25">
      <c r="M51277"/>
    </row>
    <row r="51278" spans="13:13" x14ac:dyDescent="0.25">
      <c r="M51278"/>
    </row>
    <row r="51279" spans="13:13" x14ac:dyDescent="0.25">
      <c r="M51279"/>
    </row>
    <row r="51280" spans="13:13" x14ac:dyDescent="0.25">
      <c r="M51280"/>
    </row>
    <row r="51281" spans="13:13" x14ac:dyDescent="0.25">
      <c r="M51281"/>
    </row>
    <row r="51282" spans="13:13" x14ac:dyDescent="0.25">
      <c r="M51282"/>
    </row>
    <row r="51283" spans="13:13" x14ac:dyDescent="0.25">
      <c r="M51283"/>
    </row>
    <row r="51284" spans="13:13" x14ac:dyDescent="0.25">
      <c r="M51284"/>
    </row>
    <row r="51285" spans="13:13" x14ac:dyDescent="0.25">
      <c r="M51285"/>
    </row>
    <row r="51286" spans="13:13" x14ac:dyDescent="0.25">
      <c r="M51286"/>
    </row>
    <row r="51287" spans="13:13" x14ac:dyDescent="0.25">
      <c r="M51287"/>
    </row>
    <row r="51288" spans="13:13" x14ac:dyDescent="0.25">
      <c r="M51288"/>
    </row>
    <row r="51289" spans="13:13" x14ac:dyDescent="0.25">
      <c r="M51289"/>
    </row>
    <row r="51290" spans="13:13" x14ac:dyDescent="0.25">
      <c r="M51290"/>
    </row>
    <row r="51291" spans="13:13" x14ac:dyDescent="0.25">
      <c r="M51291"/>
    </row>
    <row r="51292" spans="13:13" x14ac:dyDescent="0.25">
      <c r="M51292"/>
    </row>
    <row r="51293" spans="13:13" x14ac:dyDescent="0.25">
      <c r="M51293"/>
    </row>
    <row r="51294" spans="13:13" x14ac:dyDescent="0.25">
      <c r="M51294"/>
    </row>
    <row r="51295" spans="13:13" x14ac:dyDescent="0.25">
      <c r="M51295"/>
    </row>
    <row r="51296" spans="13:13" x14ac:dyDescent="0.25">
      <c r="M51296"/>
    </row>
    <row r="51297" spans="13:13" x14ac:dyDescent="0.25">
      <c r="M51297"/>
    </row>
    <row r="51298" spans="13:13" x14ac:dyDescent="0.25">
      <c r="M51298"/>
    </row>
    <row r="51299" spans="13:13" x14ac:dyDescent="0.25">
      <c r="M51299"/>
    </row>
    <row r="51300" spans="13:13" x14ac:dyDescent="0.25">
      <c r="M51300"/>
    </row>
    <row r="51301" spans="13:13" x14ac:dyDescent="0.25">
      <c r="M51301"/>
    </row>
    <row r="51302" spans="13:13" x14ac:dyDescent="0.25">
      <c r="M51302"/>
    </row>
    <row r="51303" spans="13:13" x14ac:dyDescent="0.25">
      <c r="M51303"/>
    </row>
    <row r="51304" spans="13:13" x14ac:dyDescent="0.25">
      <c r="M51304"/>
    </row>
    <row r="51305" spans="13:13" x14ac:dyDescent="0.25">
      <c r="M51305"/>
    </row>
    <row r="51306" spans="13:13" x14ac:dyDescent="0.25">
      <c r="M51306"/>
    </row>
    <row r="51307" spans="13:13" x14ac:dyDescent="0.25">
      <c r="M51307"/>
    </row>
    <row r="51308" spans="13:13" x14ac:dyDescent="0.25">
      <c r="M51308"/>
    </row>
    <row r="51309" spans="13:13" x14ac:dyDescent="0.25">
      <c r="M51309"/>
    </row>
    <row r="51310" spans="13:13" x14ac:dyDescent="0.25">
      <c r="M51310"/>
    </row>
    <row r="51311" spans="13:13" x14ac:dyDescent="0.25">
      <c r="M51311"/>
    </row>
    <row r="51312" spans="13:13" x14ac:dyDescent="0.25">
      <c r="M51312"/>
    </row>
    <row r="51313" spans="13:13" x14ac:dyDescent="0.25">
      <c r="M51313"/>
    </row>
    <row r="51314" spans="13:13" x14ac:dyDescent="0.25">
      <c r="M51314"/>
    </row>
    <row r="51315" spans="13:13" x14ac:dyDescent="0.25">
      <c r="M51315"/>
    </row>
    <row r="51316" spans="13:13" x14ac:dyDescent="0.25">
      <c r="M51316"/>
    </row>
    <row r="51317" spans="13:13" x14ac:dyDescent="0.25">
      <c r="M51317"/>
    </row>
    <row r="51318" spans="13:13" x14ac:dyDescent="0.25">
      <c r="M51318"/>
    </row>
    <row r="51319" spans="13:13" x14ac:dyDescent="0.25">
      <c r="M51319"/>
    </row>
    <row r="51320" spans="13:13" x14ac:dyDescent="0.25">
      <c r="M51320"/>
    </row>
    <row r="51321" spans="13:13" x14ac:dyDescent="0.25">
      <c r="M51321"/>
    </row>
    <row r="51322" spans="13:13" x14ac:dyDescent="0.25">
      <c r="M51322"/>
    </row>
    <row r="51323" spans="13:13" x14ac:dyDescent="0.25">
      <c r="M51323"/>
    </row>
    <row r="51324" spans="13:13" x14ac:dyDescent="0.25">
      <c r="M51324"/>
    </row>
    <row r="51325" spans="13:13" x14ac:dyDescent="0.25">
      <c r="M51325"/>
    </row>
    <row r="51326" spans="13:13" x14ac:dyDescent="0.25">
      <c r="M51326"/>
    </row>
    <row r="51327" spans="13:13" x14ac:dyDescent="0.25">
      <c r="M51327"/>
    </row>
    <row r="51328" spans="13:13" x14ac:dyDescent="0.25">
      <c r="M51328"/>
    </row>
    <row r="51329" spans="13:13" x14ac:dyDescent="0.25">
      <c r="M51329"/>
    </row>
    <row r="51330" spans="13:13" x14ac:dyDescent="0.25">
      <c r="M51330"/>
    </row>
    <row r="51331" spans="13:13" x14ac:dyDescent="0.25">
      <c r="M51331"/>
    </row>
    <row r="51332" spans="13:13" x14ac:dyDescent="0.25">
      <c r="M51332"/>
    </row>
    <row r="51333" spans="13:13" x14ac:dyDescent="0.25">
      <c r="M51333"/>
    </row>
    <row r="51334" spans="13:13" x14ac:dyDescent="0.25">
      <c r="M51334"/>
    </row>
    <row r="51335" spans="13:13" x14ac:dyDescent="0.25">
      <c r="M51335"/>
    </row>
    <row r="51336" spans="13:13" x14ac:dyDescent="0.25">
      <c r="M51336"/>
    </row>
    <row r="51337" spans="13:13" x14ac:dyDescent="0.25">
      <c r="M51337"/>
    </row>
    <row r="51338" spans="13:13" x14ac:dyDescent="0.25">
      <c r="M51338"/>
    </row>
    <row r="51339" spans="13:13" x14ac:dyDescent="0.25">
      <c r="M51339"/>
    </row>
    <row r="51340" spans="13:13" x14ac:dyDescent="0.25">
      <c r="M51340"/>
    </row>
    <row r="51341" spans="13:13" x14ac:dyDescent="0.25">
      <c r="M51341"/>
    </row>
    <row r="51342" spans="13:13" x14ac:dyDescent="0.25">
      <c r="M51342"/>
    </row>
    <row r="51343" spans="13:13" x14ac:dyDescent="0.25">
      <c r="M51343"/>
    </row>
    <row r="51344" spans="13:13" x14ac:dyDescent="0.25">
      <c r="M51344"/>
    </row>
    <row r="51345" spans="13:13" x14ac:dyDescent="0.25">
      <c r="M51345"/>
    </row>
    <row r="51346" spans="13:13" x14ac:dyDescent="0.25">
      <c r="M51346"/>
    </row>
    <row r="51347" spans="13:13" x14ac:dyDescent="0.25">
      <c r="M51347"/>
    </row>
    <row r="51348" spans="13:13" x14ac:dyDescent="0.25">
      <c r="M51348"/>
    </row>
    <row r="51349" spans="13:13" x14ac:dyDescent="0.25">
      <c r="M51349"/>
    </row>
    <row r="51350" spans="13:13" x14ac:dyDescent="0.25">
      <c r="M51350"/>
    </row>
    <row r="51351" spans="13:13" x14ac:dyDescent="0.25">
      <c r="M51351"/>
    </row>
    <row r="51352" spans="13:13" x14ac:dyDescent="0.25">
      <c r="M51352"/>
    </row>
    <row r="51353" spans="13:13" x14ac:dyDescent="0.25">
      <c r="M51353"/>
    </row>
    <row r="51354" spans="13:13" x14ac:dyDescent="0.25">
      <c r="M51354"/>
    </row>
    <row r="51355" spans="13:13" x14ac:dyDescent="0.25">
      <c r="M51355"/>
    </row>
    <row r="51356" spans="13:13" x14ac:dyDescent="0.25">
      <c r="M51356"/>
    </row>
    <row r="51357" spans="13:13" x14ac:dyDescent="0.25">
      <c r="M51357"/>
    </row>
    <row r="51358" spans="13:13" x14ac:dyDescent="0.25">
      <c r="M51358"/>
    </row>
    <row r="51359" spans="13:13" x14ac:dyDescent="0.25">
      <c r="M51359"/>
    </row>
    <row r="51360" spans="13:13" x14ac:dyDescent="0.25">
      <c r="M51360"/>
    </row>
    <row r="51361" spans="13:13" x14ac:dyDescent="0.25">
      <c r="M51361"/>
    </row>
    <row r="51362" spans="13:13" x14ac:dyDescent="0.25">
      <c r="M51362"/>
    </row>
    <row r="51363" spans="13:13" x14ac:dyDescent="0.25">
      <c r="M51363"/>
    </row>
    <row r="51364" spans="13:13" x14ac:dyDescent="0.25">
      <c r="M51364"/>
    </row>
    <row r="51365" spans="13:13" x14ac:dyDescent="0.25">
      <c r="M51365"/>
    </row>
    <row r="51366" spans="13:13" x14ac:dyDescent="0.25">
      <c r="M51366"/>
    </row>
    <row r="51367" spans="13:13" x14ac:dyDescent="0.25">
      <c r="M51367"/>
    </row>
    <row r="51368" spans="13:13" x14ac:dyDescent="0.25">
      <c r="M51368"/>
    </row>
    <row r="51369" spans="13:13" x14ac:dyDescent="0.25">
      <c r="M51369"/>
    </row>
    <row r="51370" spans="13:13" x14ac:dyDescent="0.25">
      <c r="M51370"/>
    </row>
    <row r="51371" spans="13:13" x14ac:dyDescent="0.25">
      <c r="M51371"/>
    </row>
    <row r="51372" spans="13:13" x14ac:dyDescent="0.25">
      <c r="M51372"/>
    </row>
    <row r="51373" spans="13:13" x14ac:dyDescent="0.25">
      <c r="M51373"/>
    </row>
    <row r="51374" spans="13:13" x14ac:dyDescent="0.25">
      <c r="M51374"/>
    </row>
    <row r="51375" spans="13:13" x14ac:dyDescent="0.25">
      <c r="M51375"/>
    </row>
    <row r="51376" spans="13:13" x14ac:dyDescent="0.25">
      <c r="M51376"/>
    </row>
    <row r="51377" spans="13:13" x14ac:dyDescent="0.25">
      <c r="M51377"/>
    </row>
    <row r="51378" spans="13:13" x14ac:dyDescent="0.25">
      <c r="M51378"/>
    </row>
    <row r="51379" spans="13:13" x14ac:dyDescent="0.25">
      <c r="M51379"/>
    </row>
    <row r="51380" spans="13:13" x14ac:dyDescent="0.25">
      <c r="M51380"/>
    </row>
    <row r="51381" spans="13:13" x14ac:dyDescent="0.25">
      <c r="M51381"/>
    </row>
    <row r="51382" spans="13:13" x14ac:dyDescent="0.25">
      <c r="M51382"/>
    </row>
    <row r="51383" spans="13:13" x14ac:dyDescent="0.25">
      <c r="M51383"/>
    </row>
    <row r="51384" spans="13:13" x14ac:dyDescent="0.25">
      <c r="M51384"/>
    </row>
    <row r="51385" spans="13:13" x14ac:dyDescent="0.25">
      <c r="M51385"/>
    </row>
    <row r="51386" spans="13:13" x14ac:dyDescent="0.25">
      <c r="M51386"/>
    </row>
    <row r="51387" spans="13:13" x14ac:dyDescent="0.25">
      <c r="M51387"/>
    </row>
    <row r="51388" spans="13:13" x14ac:dyDescent="0.25">
      <c r="M51388"/>
    </row>
    <row r="51389" spans="13:13" x14ac:dyDescent="0.25">
      <c r="M51389"/>
    </row>
    <row r="51390" spans="13:13" x14ac:dyDescent="0.25">
      <c r="M51390"/>
    </row>
    <row r="51391" spans="13:13" x14ac:dyDescent="0.25">
      <c r="M51391"/>
    </row>
    <row r="51392" spans="13:13" x14ac:dyDescent="0.25">
      <c r="M51392"/>
    </row>
    <row r="51393" spans="13:13" x14ac:dyDescent="0.25">
      <c r="M51393"/>
    </row>
    <row r="51394" spans="13:13" x14ac:dyDescent="0.25">
      <c r="M51394"/>
    </row>
    <row r="51395" spans="13:13" x14ac:dyDescent="0.25">
      <c r="M51395"/>
    </row>
    <row r="51396" spans="13:13" x14ac:dyDescent="0.25">
      <c r="M51396"/>
    </row>
    <row r="51397" spans="13:13" x14ac:dyDescent="0.25">
      <c r="M51397"/>
    </row>
    <row r="51398" spans="13:13" x14ac:dyDescent="0.25">
      <c r="M51398"/>
    </row>
    <row r="51399" spans="13:13" x14ac:dyDescent="0.25">
      <c r="M51399"/>
    </row>
    <row r="51400" spans="13:13" x14ac:dyDescent="0.25">
      <c r="M51400"/>
    </row>
    <row r="51401" spans="13:13" x14ac:dyDescent="0.25">
      <c r="M51401"/>
    </row>
    <row r="51402" spans="13:13" x14ac:dyDescent="0.25">
      <c r="M51402"/>
    </row>
    <row r="51403" spans="13:13" x14ac:dyDescent="0.25">
      <c r="M51403"/>
    </row>
    <row r="51404" spans="13:13" x14ac:dyDescent="0.25">
      <c r="M51404"/>
    </row>
    <row r="51405" spans="13:13" x14ac:dyDescent="0.25">
      <c r="M51405"/>
    </row>
    <row r="51406" spans="13:13" x14ac:dyDescent="0.25">
      <c r="M51406"/>
    </row>
    <row r="51407" spans="13:13" x14ac:dyDescent="0.25">
      <c r="M51407"/>
    </row>
    <row r="51408" spans="13:13" x14ac:dyDescent="0.25">
      <c r="M51408"/>
    </row>
    <row r="51409" spans="13:13" x14ac:dyDescent="0.25">
      <c r="M51409"/>
    </row>
    <row r="51410" spans="13:13" x14ac:dyDescent="0.25">
      <c r="M51410"/>
    </row>
    <row r="51411" spans="13:13" x14ac:dyDescent="0.25">
      <c r="M51411"/>
    </row>
    <row r="51412" spans="13:13" x14ac:dyDescent="0.25">
      <c r="M51412"/>
    </row>
    <row r="51413" spans="13:13" x14ac:dyDescent="0.25">
      <c r="M51413"/>
    </row>
    <row r="51414" spans="13:13" x14ac:dyDescent="0.25">
      <c r="M51414"/>
    </row>
    <row r="51415" spans="13:13" x14ac:dyDescent="0.25">
      <c r="M51415"/>
    </row>
    <row r="51416" spans="13:13" x14ac:dyDescent="0.25">
      <c r="M51416"/>
    </row>
    <row r="51417" spans="13:13" x14ac:dyDescent="0.25">
      <c r="M51417"/>
    </row>
    <row r="51418" spans="13:13" x14ac:dyDescent="0.25">
      <c r="M51418"/>
    </row>
    <row r="51419" spans="13:13" x14ac:dyDescent="0.25">
      <c r="M51419"/>
    </row>
    <row r="51420" spans="13:13" x14ac:dyDescent="0.25">
      <c r="M51420"/>
    </row>
    <row r="51421" spans="13:13" x14ac:dyDescent="0.25">
      <c r="M51421"/>
    </row>
    <row r="51422" spans="13:13" x14ac:dyDescent="0.25">
      <c r="M51422"/>
    </row>
    <row r="51423" spans="13:13" x14ac:dyDescent="0.25">
      <c r="M51423"/>
    </row>
    <row r="51424" spans="13:13" x14ac:dyDescent="0.25">
      <c r="M51424"/>
    </row>
    <row r="51425" spans="13:13" x14ac:dyDescent="0.25">
      <c r="M51425"/>
    </row>
    <row r="51426" spans="13:13" x14ac:dyDescent="0.25">
      <c r="M51426"/>
    </row>
    <row r="51427" spans="13:13" x14ac:dyDescent="0.25">
      <c r="M51427"/>
    </row>
    <row r="51428" spans="13:13" x14ac:dyDescent="0.25">
      <c r="M51428"/>
    </row>
    <row r="51429" spans="13:13" x14ac:dyDescent="0.25">
      <c r="M51429"/>
    </row>
    <row r="51430" spans="13:13" x14ac:dyDescent="0.25">
      <c r="M51430"/>
    </row>
    <row r="51431" spans="13:13" x14ac:dyDescent="0.25">
      <c r="M51431"/>
    </row>
    <row r="51432" spans="13:13" x14ac:dyDescent="0.25">
      <c r="M51432"/>
    </row>
    <row r="51433" spans="13:13" x14ac:dyDescent="0.25">
      <c r="M51433"/>
    </row>
    <row r="51434" spans="13:13" x14ac:dyDescent="0.25">
      <c r="M51434"/>
    </row>
    <row r="51435" spans="13:13" x14ac:dyDescent="0.25">
      <c r="M51435"/>
    </row>
    <row r="51436" spans="13:13" x14ac:dyDescent="0.25">
      <c r="M51436"/>
    </row>
    <row r="51437" spans="13:13" x14ac:dyDescent="0.25">
      <c r="M51437"/>
    </row>
    <row r="51438" spans="13:13" x14ac:dyDescent="0.25">
      <c r="M51438"/>
    </row>
    <row r="51439" spans="13:13" x14ac:dyDescent="0.25">
      <c r="M51439"/>
    </row>
    <row r="51440" spans="13:13" x14ac:dyDescent="0.25">
      <c r="M51440"/>
    </row>
    <row r="51441" spans="13:13" x14ac:dyDescent="0.25">
      <c r="M51441"/>
    </row>
    <row r="51442" spans="13:13" x14ac:dyDescent="0.25">
      <c r="M51442"/>
    </row>
    <row r="51443" spans="13:13" x14ac:dyDescent="0.25">
      <c r="M51443"/>
    </row>
    <row r="51444" spans="13:13" x14ac:dyDescent="0.25">
      <c r="M51444"/>
    </row>
    <row r="51445" spans="13:13" x14ac:dyDescent="0.25">
      <c r="M51445"/>
    </row>
    <row r="51446" spans="13:13" x14ac:dyDescent="0.25">
      <c r="M51446"/>
    </row>
    <row r="51447" spans="13:13" x14ac:dyDescent="0.25">
      <c r="M51447"/>
    </row>
    <row r="51448" spans="13:13" x14ac:dyDescent="0.25">
      <c r="M51448"/>
    </row>
    <row r="51449" spans="13:13" x14ac:dyDescent="0.25">
      <c r="M51449"/>
    </row>
    <row r="51450" spans="13:13" x14ac:dyDescent="0.25">
      <c r="M51450"/>
    </row>
    <row r="51451" spans="13:13" x14ac:dyDescent="0.25">
      <c r="M51451"/>
    </row>
    <row r="51452" spans="13:13" x14ac:dyDescent="0.25">
      <c r="M51452"/>
    </row>
    <row r="51453" spans="13:13" x14ac:dyDescent="0.25">
      <c r="M51453"/>
    </row>
    <row r="51454" spans="13:13" x14ac:dyDescent="0.25">
      <c r="M51454"/>
    </row>
    <row r="51455" spans="13:13" x14ac:dyDescent="0.25">
      <c r="M51455"/>
    </row>
    <row r="51456" spans="13:13" x14ac:dyDescent="0.25">
      <c r="M51456"/>
    </row>
    <row r="51457" spans="13:13" x14ac:dyDescent="0.25">
      <c r="M51457"/>
    </row>
    <row r="51458" spans="13:13" x14ac:dyDescent="0.25">
      <c r="M51458"/>
    </row>
    <row r="51459" spans="13:13" x14ac:dyDescent="0.25">
      <c r="M51459"/>
    </row>
    <row r="51460" spans="13:13" x14ac:dyDescent="0.25">
      <c r="M51460"/>
    </row>
    <row r="51461" spans="13:13" x14ac:dyDescent="0.25">
      <c r="M51461"/>
    </row>
    <row r="51462" spans="13:13" x14ac:dyDescent="0.25">
      <c r="M51462"/>
    </row>
    <row r="51463" spans="13:13" x14ac:dyDescent="0.25">
      <c r="M51463"/>
    </row>
    <row r="51464" spans="13:13" x14ac:dyDescent="0.25">
      <c r="M51464"/>
    </row>
    <row r="51465" spans="13:13" x14ac:dyDescent="0.25">
      <c r="M51465"/>
    </row>
    <row r="51466" spans="13:13" x14ac:dyDescent="0.25">
      <c r="M51466"/>
    </row>
    <row r="51467" spans="13:13" x14ac:dyDescent="0.25">
      <c r="M51467"/>
    </row>
    <row r="51468" spans="13:13" x14ac:dyDescent="0.25">
      <c r="M51468"/>
    </row>
    <row r="51469" spans="13:13" x14ac:dyDescent="0.25">
      <c r="M51469"/>
    </row>
    <row r="51470" spans="13:13" x14ac:dyDescent="0.25">
      <c r="M51470"/>
    </row>
    <row r="51471" spans="13:13" x14ac:dyDescent="0.25">
      <c r="M51471"/>
    </row>
    <row r="51472" spans="13:13" x14ac:dyDescent="0.25">
      <c r="M51472"/>
    </row>
    <row r="51473" spans="13:13" x14ac:dyDescent="0.25">
      <c r="M51473"/>
    </row>
    <row r="51474" spans="13:13" x14ac:dyDescent="0.25">
      <c r="M51474"/>
    </row>
    <row r="51475" spans="13:13" x14ac:dyDescent="0.25">
      <c r="M51475"/>
    </row>
    <row r="51476" spans="13:13" x14ac:dyDescent="0.25">
      <c r="M51476"/>
    </row>
    <row r="51477" spans="13:13" x14ac:dyDescent="0.25">
      <c r="M51477"/>
    </row>
    <row r="51478" spans="13:13" x14ac:dyDescent="0.25">
      <c r="M51478"/>
    </row>
    <row r="51479" spans="13:13" x14ac:dyDescent="0.25">
      <c r="M51479"/>
    </row>
    <row r="51480" spans="13:13" x14ac:dyDescent="0.25">
      <c r="M51480"/>
    </row>
    <row r="51481" spans="13:13" x14ac:dyDescent="0.25">
      <c r="M51481"/>
    </row>
    <row r="51482" spans="13:13" x14ac:dyDescent="0.25">
      <c r="M51482"/>
    </row>
    <row r="51483" spans="13:13" x14ac:dyDescent="0.25">
      <c r="M51483"/>
    </row>
    <row r="51484" spans="13:13" x14ac:dyDescent="0.25">
      <c r="M51484"/>
    </row>
    <row r="51485" spans="13:13" x14ac:dyDescent="0.25">
      <c r="M51485"/>
    </row>
    <row r="51486" spans="13:13" x14ac:dyDescent="0.25">
      <c r="M51486"/>
    </row>
    <row r="51487" spans="13:13" x14ac:dyDescent="0.25">
      <c r="M51487"/>
    </row>
    <row r="51488" spans="13:13" x14ac:dyDescent="0.25">
      <c r="M51488"/>
    </row>
    <row r="51489" spans="13:13" x14ac:dyDescent="0.25">
      <c r="M51489"/>
    </row>
    <row r="51490" spans="13:13" x14ac:dyDescent="0.25">
      <c r="M51490"/>
    </row>
    <row r="51491" spans="13:13" x14ac:dyDescent="0.25">
      <c r="M51491"/>
    </row>
    <row r="51492" spans="13:13" x14ac:dyDescent="0.25">
      <c r="M51492"/>
    </row>
    <row r="51493" spans="13:13" x14ac:dyDescent="0.25">
      <c r="M51493"/>
    </row>
    <row r="51494" spans="13:13" x14ac:dyDescent="0.25">
      <c r="M51494"/>
    </row>
    <row r="51495" spans="13:13" x14ac:dyDescent="0.25">
      <c r="M51495"/>
    </row>
    <row r="51496" spans="13:13" x14ac:dyDescent="0.25">
      <c r="M51496"/>
    </row>
    <row r="51497" spans="13:13" x14ac:dyDescent="0.25">
      <c r="M51497"/>
    </row>
    <row r="51498" spans="13:13" x14ac:dyDescent="0.25">
      <c r="M51498"/>
    </row>
    <row r="51499" spans="13:13" x14ac:dyDescent="0.25">
      <c r="M51499"/>
    </row>
    <row r="51500" spans="13:13" x14ac:dyDescent="0.25">
      <c r="M51500"/>
    </row>
    <row r="51501" spans="13:13" x14ac:dyDescent="0.25">
      <c r="M51501"/>
    </row>
    <row r="51502" spans="13:13" x14ac:dyDescent="0.25">
      <c r="M51502"/>
    </row>
    <row r="51503" spans="13:13" x14ac:dyDescent="0.25">
      <c r="M51503"/>
    </row>
    <row r="51504" spans="13:13" x14ac:dyDescent="0.25">
      <c r="M51504"/>
    </row>
    <row r="51505" spans="13:13" x14ac:dyDescent="0.25">
      <c r="M51505"/>
    </row>
    <row r="51506" spans="13:13" x14ac:dyDescent="0.25">
      <c r="M51506"/>
    </row>
    <row r="51507" spans="13:13" x14ac:dyDescent="0.25">
      <c r="M51507"/>
    </row>
    <row r="51508" spans="13:13" x14ac:dyDescent="0.25">
      <c r="M51508"/>
    </row>
    <row r="51509" spans="13:13" x14ac:dyDescent="0.25">
      <c r="M51509"/>
    </row>
    <row r="51510" spans="13:13" x14ac:dyDescent="0.25">
      <c r="M51510"/>
    </row>
    <row r="51511" spans="13:13" x14ac:dyDescent="0.25">
      <c r="M51511"/>
    </row>
    <row r="51512" spans="13:13" x14ac:dyDescent="0.25">
      <c r="M51512"/>
    </row>
    <row r="51513" spans="13:13" x14ac:dyDescent="0.25">
      <c r="M51513"/>
    </row>
    <row r="51514" spans="13:13" x14ac:dyDescent="0.25">
      <c r="M51514"/>
    </row>
    <row r="51515" spans="13:13" x14ac:dyDescent="0.25">
      <c r="M51515"/>
    </row>
    <row r="51516" spans="13:13" x14ac:dyDescent="0.25">
      <c r="M51516"/>
    </row>
    <row r="51517" spans="13:13" x14ac:dyDescent="0.25">
      <c r="M51517"/>
    </row>
    <row r="51518" spans="13:13" x14ac:dyDescent="0.25">
      <c r="M51518"/>
    </row>
    <row r="51519" spans="13:13" x14ac:dyDescent="0.25">
      <c r="M51519"/>
    </row>
    <row r="51520" spans="13:13" x14ac:dyDescent="0.25">
      <c r="M51520"/>
    </row>
    <row r="51521" spans="13:13" x14ac:dyDescent="0.25">
      <c r="M51521"/>
    </row>
    <row r="51522" spans="13:13" x14ac:dyDescent="0.25">
      <c r="M51522"/>
    </row>
    <row r="51523" spans="13:13" x14ac:dyDescent="0.25">
      <c r="M51523"/>
    </row>
    <row r="51524" spans="13:13" x14ac:dyDescent="0.25">
      <c r="M51524"/>
    </row>
    <row r="51525" spans="13:13" x14ac:dyDescent="0.25">
      <c r="M51525"/>
    </row>
    <row r="51526" spans="13:13" x14ac:dyDescent="0.25">
      <c r="M51526"/>
    </row>
    <row r="51527" spans="13:13" x14ac:dyDescent="0.25">
      <c r="M51527"/>
    </row>
    <row r="51528" spans="13:13" x14ac:dyDescent="0.25">
      <c r="M51528"/>
    </row>
    <row r="51529" spans="13:13" x14ac:dyDescent="0.25">
      <c r="M51529"/>
    </row>
    <row r="51530" spans="13:13" x14ac:dyDescent="0.25">
      <c r="M51530"/>
    </row>
    <row r="51531" spans="13:13" x14ac:dyDescent="0.25">
      <c r="M51531"/>
    </row>
    <row r="51532" spans="13:13" x14ac:dyDescent="0.25">
      <c r="M51532"/>
    </row>
    <row r="51533" spans="13:13" x14ac:dyDescent="0.25">
      <c r="M51533"/>
    </row>
    <row r="51534" spans="13:13" x14ac:dyDescent="0.25">
      <c r="M51534"/>
    </row>
    <row r="51535" spans="13:13" x14ac:dyDescent="0.25">
      <c r="M51535"/>
    </row>
    <row r="51536" spans="13:13" x14ac:dyDescent="0.25">
      <c r="M51536"/>
    </row>
    <row r="51537" spans="13:13" x14ac:dyDescent="0.25">
      <c r="M51537"/>
    </row>
    <row r="51538" spans="13:13" x14ac:dyDescent="0.25">
      <c r="M51538"/>
    </row>
    <row r="51539" spans="13:13" x14ac:dyDescent="0.25">
      <c r="M51539"/>
    </row>
    <row r="51540" spans="13:13" x14ac:dyDescent="0.25">
      <c r="M51540"/>
    </row>
    <row r="51541" spans="13:13" x14ac:dyDescent="0.25">
      <c r="M51541"/>
    </row>
    <row r="51542" spans="13:13" x14ac:dyDescent="0.25">
      <c r="M51542"/>
    </row>
    <row r="51543" spans="13:13" x14ac:dyDescent="0.25">
      <c r="M51543"/>
    </row>
    <row r="51544" spans="13:13" x14ac:dyDescent="0.25">
      <c r="M51544"/>
    </row>
    <row r="51545" spans="13:13" x14ac:dyDescent="0.25">
      <c r="M51545"/>
    </row>
    <row r="51546" spans="13:13" x14ac:dyDescent="0.25">
      <c r="M51546"/>
    </row>
    <row r="51547" spans="13:13" x14ac:dyDescent="0.25">
      <c r="M51547"/>
    </row>
    <row r="51548" spans="13:13" x14ac:dyDescent="0.25">
      <c r="M51548"/>
    </row>
    <row r="51549" spans="13:13" x14ac:dyDescent="0.25">
      <c r="M51549"/>
    </row>
    <row r="51550" spans="13:13" x14ac:dyDescent="0.25">
      <c r="M51550"/>
    </row>
    <row r="51551" spans="13:13" x14ac:dyDescent="0.25">
      <c r="M51551"/>
    </row>
    <row r="51552" spans="13:13" x14ac:dyDescent="0.25">
      <c r="M51552"/>
    </row>
    <row r="51553" spans="13:13" x14ac:dyDescent="0.25">
      <c r="M51553"/>
    </row>
    <row r="51554" spans="13:13" x14ac:dyDescent="0.25">
      <c r="M51554"/>
    </row>
    <row r="51555" spans="13:13" x14ac:dyDescent="0.25">
      <c r="M51555"/>
    </row>
    <row r="51556" spans="13:13" x14ac:dyDescent="0.25">
      <c r="M51556"/>
    </row>
    <row r="51557" spans="13:13" x14ac:dyDescent="0.25">
      <c r="M51557"/>
    </row>
    <row r="51558" spans="13:13" x14ac:dyDescent="0.25">
      <c r="M51558"/>
    </row>
    <row r="51559" spans="13:13" x14ac:dyDescent="0.25">
      <c r="M51559"/>
    </row>
    <row r="51560" spans="13:13" x14ac:dyDescent="0.25">
      <c r="M51560"/>
    </row>
    <row r="51561" spans="13:13" x14ac:dyDescent="0.25">
      <c r="M51561"/>
    </row>
    <row r="51562" spans="13:13" x14ac:dyDescent="0.25">
      <c r="M51562"/>
    </row>
    <row r="51563" spans="13:13" x14ac:dyDescent="0.25">
      <c r="M51563"/>
    </row>
    <row r="51564" spans="13:13" x14ac:dyDescent="0.25">
      <c r="M51564"/>
    </row>
    <row r="51565" spans="13:13" x14ac:dyDescent="0.25">
      <c r="M51565"/>
    </row>
    <row r="51566" spans="13:13" x14ac:dyDescent="0.25">
      <c r="M51566"/>
    </row>
    <row r="51567" spans="13:13" x14ac:dyDescent="0.25">
      <c r="M51567"/>
    </row>
    <row r="51568" spans="13:13" x14ac:dyDescent="0.25">
      <c r="M51568"/>
    </row>
    <row r="51569" spans="13:13" x14ac:dyDescent="0.25">
      <c r="M51569"/>
    </row>
    <row r="51570" spans="13:13" x14ac:dyDescent="0.25">
      <c r="M51570"/>
    </row>
    <row r="51571" spans="13:13" x14ac:dyDescent="0.25">
      <c r="M51571"/>
    </row>
    <row r="51572" spans="13:13" x14ac:dyDescent="0.25">
      <c r="M51572"/>
    </row>
    <row r="51573" spans="13:13" x14ac:dyDescent="0.25">
      <c r="M51573"/>
    </row>
    <row r="51574" spans="13:13" x14ac:dyDescent="0.25">
      <c r="M51574"/>
    </row>
    <row r="51575" spans="13:13" x14ac:dyDescent="0.25">
      <c r="M51575"/>
    </row>
    <row r="51576" spans="13:13" x14ac:dyDescent="0.25">
      <c r="M51576"/>
    </row>
    <row r="51577" spans="13:13" x14ac:dyDescent="0.25">
      <c r="M51577"/>
    </row>
    <row r="51578" spans="13:13" x14ac:dyDescent="0.25">
      <c r="M51578"/>
    </row>
    <row r="51579" spans="13:13" x14ac:dyDescent="0.25">
      <c r="M51579"/>
    </row>
    <row r="51580" spans="13:13" x14ac:dyDescent="0.25">
      <c r="M51580"/>
    </row>
    <row r="51581" spans="13:13" x14ac:dyDescent="0.25">
      <c r="M51581"/>
    </row>
    <row r="51582" spans="13:13" x14ac:dyDescent="0.25">
      <c r="M51582"/>
    </row>
    <row r="51583" spans="13:13" x14ac:dyDescent="0.25">
      <c r="M51583"/>
    </row>
    <row r="51584" spans="13:13" x14ac:dyDescent="0.25">
      <c r="M51584"/>
    </row>
    <row r="51585" spans="13:13" x14ac:dyDescent="0.25">
      <c r="M51585"/>
    </row>
    <row r="51586" spans="13:13" x14ac:dyDescent="0.25">
      <c r="M51586"/>
    </row>
    <row r="51587" spans="13:13" x14ac:dyDescent="0.25">
      <c r="M51587"/>
    </row>
    <row r="51588" spans="13:13" x14ac:dyDescent="0.25">
      <c r="M51588"/>
    </row>
    <row r="51589" spans="13:13" x14ac:dyDescent="0.25">
      <c r="M51589"/>
    </row>
    <row r="51590" spans="13:13" x14ac:dyDescent="0.25">
      <c r="M51590"/>
    </row>
    <row r="51591" spans="13:13" x14ac:dyDescent="0.25">
      <c r="M51591"/>
    </row>
    <row r="51592" spans="13:13" x14ac:dyDescent="0.25">
      <c r="M51592"/>
    </row>
    <row r="51593" spans="13:13" x14ac:dyDescent="0.25">
      <c r="M51593"/>
    </row>
    <row r="51594" spans="13:13" x14ac:dyDescent="0.25">
      <c r="M51594"/>
    </row>
    <row r="51595" spans="13:13" x14ac:dyDescent="0.25">
      <c r="M51595"/>
    </row>
    <row r="51596" spans="13:13" x14ac:dyDescent="0.25">
      <c r="M51596"/>
    </row>
    <row r="51597" spans="13:13" x14ac:dyDescent="0.25">
      <c r="M51597"/>
    </row>
    <row r="51598" spans="13:13" x14ac:dyDescent="0.25">
      <c r="M51598"/>
    </row>
    <row r="51599" spans="13:13" x14ac:dyDescent="0.25">
      <c r="M51599"/>
    </row>
    <row r="51600" spans="13:13" x14ac:dyDescent="0.25">
      <c r="M51600"/>
    </row>
    <row r="51601" spans="13:13" x14ac:dyDescent="0.25">
      <c r="M51601"/>
    </row>
    <row r="51602" spans="13:13" x14ac:dyDescent="0.25">
      <c r="M51602"/>
    </row>
    <row r="51603" spans="13:13" x14ac:dyDescent="0.25">
      <c r="M51603"/>
    </row>
    <row r="51604" spans="13:13" x14ac:dyDescent="0.25">
      <c r="M51604"/>
    </row>
    <row r="51605" spans="13:13" x14ac:dyDescent="0.25">
      <c r="M51605"/>
    </row>
    <row r="51606" spans="13:13" x14ac:dyDescent="0.25">
      <c r="M51606"/>
    </row>
    <row r="51607" spans="13:13" x14ac:dyDescent="0.25">
      <c r="M51607"/>
    </row>
    <row r="51608" spans="13:13" x14ac:dyDescent="0.25">
      <c r="M51608"/>
    </row>
    <row r="51609" spans="13:13" x14ac:dyDescent="0.25">
      <c r="M51609"/>
    </row>
    <row r="51610" spans="13:13" x14ac:dyDescent="0.25">
      <c r="M51610"/>
    </row>
    <row r="51611" spans="13:13" x14ac:dyDescent="0.25">
      <c r="M51611"/>
    </row>
    <row r="51612" spans="13:13" x14ac:dyDescent="0.25">
      <c r="M51612"/>
    </row>
    <row r="51613" spans="13:13" x14ac:dyDescent="0.25">
      <c r="M51613"/>
    </row>
    <row r="51614" spans="13:13" x14ac:dyDescent="0.25">
      <c r="M51614"/>
    </row>
    <row r="51615" spans="13:13" x14ac:dyDescent="0.25">
      <c r="M51615"/>
    </row>
    <row r="51616" spans="13:13" x14ac:dyDescent="0.25">
      <c r="M51616"/>
    </row>
    <row r="51617" spans="13:13" x14ac:dyDescent="0.25">
      <c r="M51617"/>
    </row>
    <row r="51618" spans="13:13" x14ac:dyDescent="0.25">
      <c r="M51618"/>
    </row>
    <row r="51619" spans="13:13" x14ac:dyDescent="0.25">
      <c r="M51619"/>
    </row>
    <row r="51620" spans="13:13" x14ac:dyDescent="0.25">
      <c r="M51620"/>
    </row>
    <row r="51621" spans="13:13" x14ac:dyDescent="0.25">
      <c r="M51621"/>
    </row>
    <row r="51622" spans="13:13" x14ac:dyDescent="0.25">
      <c r="M51622"/>
    </row>
    <row r="51623" spans="13:13" x14ac:dyDescent="0.25">
      <c r="M51623"/>
    </row>
    <row r="51624" spans="13:13" x14ac:dyDescent="0.25">
      <c r="M51624"/>
    </row>
    <row r="51625" spans="13:13" x14ac:dyDescent="0.25">
      <c r="M51625"/>
    </row>
    <row r="51626" spans="13:13" x14ac:dyDescent="0.25">
      <c r="M51626"/>
    </row>
    <row r="51627" spans="13:13" x14ac:dyDescent="0.25">
      <c r="M51627"/>
    </row>
    <row r="51628" spans="13:13" x14ac:dyDescent="0.25">
      <c r="M51628"/>
    </row>
    <row r="51629" spans="13:13" x14ac:dyDescent="0.25">
      <c r="M51629"/>
    </row>
    <row r="51630" spans="13:13" x14ac:dyDescent="0.25">
      <c r="M51630"/>
    </row>
    <row r="51631" spans="13:13" x14ac:dyDescent="0.25">
      <c r="M51631"/>
    </row>
    <row r="51632" spans="13:13" x14ac:dyDescent="0.25">
      <c r="M51632"/>
    </row>
    <row r="51633" spans="13:13" x14ac:dyDescent="0.25">
      <c r="M51633"/>
    </row>
    <row r="51634" spans="13:13" x14ac:dyDescent="0.25">
      <c r="M51634"/>
    </row>
    <row r="51635" spans="13:13" x14ac:dyDescent="0.25">
      <c r="M51635"/>
    </row>
    <row r="51636" spans="13:13" x14ac:dyDescent="0.25">
      <c r="M51636"/>
    </row>
    <row r="51637" spans="13:13" x14ac:dyDescent="0.25">
      <c r="M51637"/>
    </row>
    <row r="51638" spans="13:13" x14ac:dyDescent="0.25">
      <c r="M51638"/>
    </row>
    <row r="51639" spans="13:13" x14ac:dyDescent="0.25">
      <c r="M51639"/>
    </row>
    <row r="51640" spans="13:13" x14ac:dyDescent="0.25">
      <c r="M51640"/>
    </row>
    <row r="51641" spans="13:13" x14ac:dyDescent="0.25">
      <c r="M51641"/>
    </row>
    <row r="51642" spans="13:13" x14ac:dyDescent="0.25">
      <c r="M51642"/>
    </row>
    <row r="51643" spans="13:13" x14ac:dyDescent="0.25">
      <c r="M51643"/>
    </row>
    <row r="51644" spans="13:13" x14ac:dyDescent="0.25">
      <c r="M51644"/>
    </row>
    <row r="51645" spans="13:13" x14ac:dyDescent="0.25">
      <c r="M51645"/>
    </row>
    <row r="51646" spans="13:13" x14ac:dyDescent="0.25">
      <c r="M51646"/>
    </row>
    <row r="51647" spans="13:13" x14ac:dyDescent="0.25">
      <c r="M51647"/>
    </row>
    <row r="51648" spans="13:13" x14ac:dyDescent="0.25">
      <c r="M51648"/>
    </row>
    <row r="51649" spans="13:13" x14ac:dyDescent="0.25">
      <c r="M51649"/>
    </row>
    <row r="51650" spans="13:13" x14ac:dyDescent="0.25">
      <c r="M51650"/>
    </row>
    <row r="51651" spans="13:13" x14ac:dyDescent="0.25">
      <c r="M51651"/>
    </row>
    <row r="51652" spans="13:13" x14ac:dyDescent="0.25">
      <c r="M51652"/>
    </row>
    <row r="51653" spans="13:13" x14ac:dyDescent="0.25">
      <c r="M51653"/>
    </row>
    <row r="51654" spans="13:13" x14ac:dyDescent="0.25">
      <c r="M51654"/>
    </row>
    <row r="51655" spans="13:13" x14ac:dyDescent="0.25">
      <c r="M51655"/>
    </row>
    <row r="51656" spans="13:13" x14ac:dyDescent="0.25">
      <c r="M51656"/>
    </row>
    <row r="51657" spans="13:13" x14ac:dyDescent="0.25">
      <c r="M51657"/>
    </row>
    <row r="51658" spans="13:13" x14ac:dyDescent="0.25">
      <c r="M51658"/>
    </row>
    <row r="51659" spans="13:13" x14ac:dyDescent="0.25">
      <c r="M51659"/>
    </row>
    <row r="51660" spans="13:13" x14ac:dyDescent="0.25">
      <c r="M51660"/>
    </row>
    <row r="51661" spans="13:13" x14ac:dyDescent="0.25">
      <c r="M51661"/>
    </row>
    <row r="51662" spans="13:13" x14ac:dyDescent="0.25">
      <c r="M51662"/>
    </row>
    <row r="51663" spans="13:13" x14ac:dyDescent="0.25">
      <c r="M51663"/>
    </row>
    <row r="51664" spans="13:13" x14ac:dyDescent="0.25">
      <c r="M51664"/>
    </row>
    <row r="51665" spans="13:13" x14ac:dyDescent="0.25">
      <c r="M51665"/>
    </row>
    <row r="51666" spans="13:13" x14ac:dyDescent="0.25">
      <c r="M51666"/>
    </row>
    <row r="51667" spans="13:13" x14ac:dyDescent="0.25">
      <c r="M51667"/>
    </row>
    <row r="51668" spans="13:13" x14ac:dyDescent="0.25">
      <c r="M51668"/>
    </row>
    <row r="51669" spans="13:13" x14ac:dyDescent="0.25">
      <c r="M51669"/>
    </row>
    <row r="51670" spans="13:13" x14ac:dyDescent="0.25">
      <c r="M51670"/>
    </row>
    <row r="51671" spans="13:13" x14ac:dyDescent="0.25">
      <c r="M51671"/>
    </row>
    <row r="51672" spans="13:13" x14ac:dyDescent="0.25">
      <c r="M51672"/>
    </row>
    <row r="51673" spans="13:13" x14ac:dyDescent="0.25">
      <c r="M51673"/>
    </row>
    <row r="51674" spans="13:13" x14ac:dyDescent="0.25">
      <c r="M51674"/>
    </row>
    <row r="51675" spans="13:13" x14ac:dyDescent="0.25">
      <c r="M51675"/>
    </row>
    <row r="51676" spans="13:13" x14ac:dyDescent="0.25">
      <c r="M51676"/>
    </row>
    <row r="51677" spans="13:13" x14ac:dyDescent="0.25">
      <c r="M51677"/>
    </row>
    <row r="51678" spans="13:13" x14ac:dyDescent="0.25">
      <c r="M51678"/>
    </row>
    <row r="51679" spans="13:13" x14ac:dyDescent="0.25">
      <c r="M51679"/>
    </row>
    <row r="51680" spans="13:13" x14ac:dyDescent="0.25">
      <c r="M51680"/>
    </row>
    <row r="51681" spans="13:13" x14ac:dyDescent="0.25">
      <c r="M51681"/>
    </row>
    <row r="51682" spans="13:13" x14ac:dyDescent="0.25">
      <c r="M51682"/>
    </row>
    <row r="51683" spans="13:13" x14ac:dyDescent="0.25">
      <c r="M51683"/>
    </row>
    <row r="51684" spans="13:13" x14ac:dyDescent="0.25">
      <c r="M51684"/>
    </row>
    <row r="51685" spans="13:13" x14ac:dyDescent="0.25">
      <c r="M51685"/>
    </row>
    <row r="51686" spans="13:13" x14ac:dyDescent="0.25">
      <c r="M51686"/>
    </row>
    <row r="51687" spans="13:13" x14ac:dyDescent="0.25">
      <c r="M51687"/>
    </row>
    <row r="51688" spans="13:13" x14ac:dyDescent="0.25">
      <c r="M51688"/>
    </row>
    <row r="51689" spans="13:13" x14ac:dyDescent="0.25">
      <c r="M51689"/>
    </row>
    <row r="51690" spans="13:13" x14ac:dyDescent="0.25">
      <c r="M51690"/>
    </row>
    <row r="51691" spans="13:13" x14ac:dyDescent="0.25">
      <c r="M51691"/>
    </row>
    <row r="51692" spans="13:13" x14ac:dyDescent="0.25">
      <c r="M51692"/>
    </row>
    <row r="51693" spans="13:13" x14ac:dyDescent="0.25">
      <c r="M51693"/>
    </row>
    <row r="51694" spans="13:13" x14ac:dyDescent="0.25">
      <c r="M51694"/>
    </row>
    <row r="51695" spans="13:13" x14ac:dyDescent="0.25">
      <c r="M51695"/>
    </row>
    <row r="51696" spans="13:13" x14ac:dyDescent="0.25">
      <c r="M51696"/>
    </row>
    <row r="51697" spans="13:13" x14ac:dyDescent="0.25">
      <c r="M51697"/>
    </row>
    <row r="51698" spans="13:13" x14ac:dyDescent="0.25">
      <c r="M51698"/>
    </row>
    <row r="51699" spans="13:13" x14ac:dyDescent="0.25">
      <c r="M51699"/>
    </row>
    <row r="51700" spans="13:13" x14ac:dyDescent="0.25">
      <c r="M51700"/>
    </row>
    <row r="51701" spans="13:13" x14ac:dyDescent="0.25">
      <c r="M51701"/>
    </row>
    <row r="51702" spans="13:13" x14ac:dyDescent="0.25">
      <c r="M51702"/>
    </row>
    <row r="51703" spans="13:13" x14ac:dyDescent="0.25">
      <c r="M51703"/>
    </row>
    <row r="51704" spans="13:13" x14ac:dyDescent="0.25">
      <c r="M51704"/>
    </row>
    <row r="51705" spans="13:13" x14ac:dyDescent="0.25">
      <c r="M51705"/>
    </row>
    <row r="51706" spans="13:13" x14ac:dyDescent="0.25">
      <c r="M51706"/>
    </row>
    <row r="51707" spans="13:13" x14ac:dyDescent="0.25">
      <c r="M51707"/>
    </row>
    <row r="51708" spans="13:13" x14ac:dyDescent="0.25">
      <c r="M51708"/>
    </row>
    <row r="51709" spans="13:13" x14ac:dyDescent="0.25">
      <c r="M51709"/>
    </row>
    <row r="51710" spans="13:13" x14ac:dyDescent="0.25">
      <c r="M51710"/>
    </row>
    <row r="51711" spans="13:13" x14ac:dyDescent="0.25">
      <c r="M51711"/>
    </row>
    <row r="51712" spans="13:13" x14ac:dyDescent="0.25">
      <c r="M51712"/>
    </row>
    <row r="51713" spans="13:13" x14ac:dyDescent="0.25">
      <c r="M51713"/>
    </row>
    <row r="51714" spans="13:13" x14ac:dyDescent="0.25">
      <c r="M51714"/>
    </row>
    <row r="51715" spans="13:13" x14ac:dyDescent="0.25">
      <c r="M51715"/>
    </row>
    <row r="51716" spans="13:13" x14ac:dyDescent="0.25">
      <c r="M51716"/>
    </row>
    <row r="51717" spans="13:13" x14ac:dyDescent="0.25">
      <c r="M51717"/>
    </row>
    <row r="51718" spans="13:13" x14ac:dyDescent="0.25">
      <c r="M51718"/>
    </row>
    <row r="51719" spans="13:13" x14ac:dyDescent="0.25">
      <c r="M51719"/>
    </row>
    <row r="51720" spans="13:13" x14ac:dyDescent="0.25">
      <c r="M51720"/>
    </row>
    <row r="51721" spans="13:13" x14ac:dyDescent="0.25">
      <c r="M51721"/>
    </row>
    <row r="51722" spans="13:13" x14ac:dyDescent="0.25">
      <c r="M51722"/>
    </row>
    <row r="51723" spans="13:13" x14ac:dyDescent="0.25">
      <c r="M51723"/>
    </row>
    <row r="51724" spans="13:13" x14ac:dyDescent="0.25">
      <c r="M51724"/>
    </row>
    <row r="51725" spans="13:13" x14ac:dyDescent="0.25">
      <c r="M51725"/>
    </row>
    <row r="51726" spans="13:13" x14ac:dyDescent="0.25">
      <c r="M51726"/>
    </row>
    <row r="51727" spans="13:13" x14ac:dyDescent="0.25">
      <c r="M51727"/>
    </row>
    <row r="51728" spans="13:13" x14ac:dyDescent="0.25">
      <c r="M51728"/>
    </row>
    <row r="51729" spans="13:13" x14ac:dyDescent="0.25">
      <c r="M51729"/>
    </row>
    <row r="51730" spans="13:13" x14ac:dyDescent="0.25">
      <c r="M51730"/>
    </row>
    <row r="51731" spans="13:13" x14ac:dyDescent="0.25">
      <c r="M51731"/>
    </row>
    <row r="51732" spans="13:13" x14ac:dyDescent="0.25">
      <c r="M51732"/>
    </row>
    <row r="51733" spans="13:13" x14ac:dyDescent="0.25">
      <c r="M51733"/>
    </row>
    <row r="51734" spans="13:13" x14ac:dyDescent="0.25">
      <c r="M51734"/>
    </row>
    <row r="51735" spans="13:13" x14ac:dyDescent="0.25">
      <c r="M51735"/>
    </row>
    <row r="51736" spans="13:13" x14ac:dyDescent="0.25">
      <c r="M51736"/>
    </row>
    <row r="51737" spans="13:13" x14ac:dyDescent="0.25">
      <c r="M51737"/>
    </row>
    <row r="51738" spans="13:13" x14ac:dyDescent="0.25">
      <c r="M51738"/>
    </row>
    <row r="51739" spans="13:13" x14ac:dyDescent="0.25">
      <c r="M51739"/>
    </row>
    <row r="51740" spans="13:13" x14ac:dyDescent="0.25">
      <c r="M51740"/>
    </row>
    <row r="51741" spans="13:13" x14ac:dyDescent="0.25">
      <c r="M51741"/>
    </row>
    <row r="51742" spans="13:13" x14ac:dyDescent="0.25">
      <c r="M51742"/>
    </row>
    <row r="51743" spans="13:13" x14ac:dyDescent="0.25">
      <c r="M51743"/>
    </row>
    <row r="51744" spans="13:13" x14ac:dyDescent="0.25">
      <c r="M51744"/>
    </row>
    <row r="51745" spans="13:13" x14ac:dyDescent="0.25">
      <c r="M51745"/>
    </row>
    <row r="51746" spans="13:13" x14ac:dyDescent="0.25">
      <c r="M51746"/>
    </row>
    <row r="51747" spans="13:13" x14ac:dyDescent="0.25">
      <c r="M51747"/>
    </row>
    <row r="51748" spans="13:13" x14ac:dyDescent="0.25">
      <c r="M51748"/>
    </row>
    <row r="51749" spans="13:13" x14ac:dyDescent="0.25">
      <c r="M51749"/>
    </row>
    <row r="51750" spans="13:13" x14ac:dyDescent="0.25">
      <c r="M51750"/>
    </row>
    <row r="51751" spans="13:13" x14ac:dyDescent="0.25">
      <c r="M51751"/>
    </row>
    <row r="51752" spans="13:13" x14ac:dyDescent="0.25">
      <c r="M51752"/>
    </row>
    <row r="51753" spans="13:13" x14ac:dyDescent="0.25">
      <c r="M51753"/>
    </row>
    <row r="51754" spans="13:13" x14ac:dyDescent="0.25">
      <c r="M51754"/>
    </row>
    <row r="51755" spans="13:13" x14ac:dyDescent="0.25">
      <c r="M51755"/>
    </row>
    <row r="51756" spans="13:13" x14ac:dyDescent="0.25">
      <c r="M51756"/>
    </row>
    <row r="51757" spans="13:13" x14ac:dyDescent="0.25">
      <c r="M51757"/>
    </row>
    <row r="51758" spans="13:13" x14ac:dyDescent="0.25">
      <c r="M51758"/>
    </row>
    <row r="51759" spans="13:13" x14ac:dyDescent="0.25">
      <c r="M51759"/>
    </row>
    <row r="51760" spans="13:13" x14ac:dyDescent="0.25">
      <c r="M51760"/>
    </row>
    <row r="51761" spans="13:13" x14ac:dyDescent="0.25">
      <c r="M51761"/>
    </row>
    <row r="51762" spans="13:13" x14ac:dyDescent="0.25">
      <c r="M51762"/>
    </row>
    <row r="51763" spans="13:13" x14ac:dyDescent="0.25">
      <c r="M51763"/>
    </row>
    <row r="51764" spans="13:13" x14ac:dyDescent="0.25">
      <c r="M51764"/>
    </row>
    <row r="51765" spans="13:13" x14ac:dyDescent="0.25">
      <c r="M51765"/>
    </row>
    <row r="51766" spans="13:13" x14ac:dyDescent="0.25">
      <c r="M51766"/>
    </row>
    <row r="51767" spans="13:13" x14ac:dyDescent="0.25">
      <c r="M51767"/>
    </row>
    <row r="51768" spans="13:13" x14ac:dyDescent="0.25">
      <c r="M51768"/>
    </row>
    <row r="51769" spans="13:13" x14ac:dyDescent="0.25">
      <c r="M51769"/>
    </row>
    <row r="51770" spans="13:13" x14ac:dyDescent="0.25">
      <c r="M51770"/>
    </row>
    <row r="51771" spans="13:13" x14ac:dyDescent="0.25">
      <c r="M51771"/>
    </row>
    <row r="51772" spans="13:13" x14ac:dyDescent="0.25">
      <c r="M51772"/>
    </row>
    <row r="51773" spans="13:13" x14ac:dyDescent="0.25">
      <c r="M51773"/>
    </row>
    <row r="51774" spans="13:13" x14ac:dyDescent="0.25">
      <c r="M51774"/>
    </row>
    <row r="51775" spans="13:13" x14ac:dyDescent="0.25">
      <c r="M51775"/>
    </row>
    <row r="51776" spans="13:13" x14ac:dyDescent="0.25">
      <c r="M51776"/>
    </row>
    <row r="51777" spans="13:13" x14ac:dyDescent="0.25">
      <c r="M51777"/>
    </row>
    <row r="51778" spans="13:13" x14ac:dyDescent="0.25">
      <c r="M51778"/>
    </row>
    <row r="51779" spans="13:13" x14ac:dyDescent="0.25">
      <c r="M51779"/>
    </row>
    <row r="51780" spans="13:13" x14ac:dyDescent="0.25">
      <c r="M51780"/>
    </row>
    <row r="51781" spans="13:13" x14ac:dyDescent="0.25">
      <c r="M51781"/>
    </row>
    <row r="51782" spans="13:13" x14ac:dyDescent="0.25">
      <c r="M51782"/>
    </row>
    <row r="51783" spans="13:13" x14ac:dyDescent="0.25">
      <c r="M51783"/>
    </row>
    <row r="51784" spans="13:13" x14ac:dyDescent="0.25">
      <c r="M51784"/>
    </row>
    <row r="51785" spans="13:13" x14ac:dyDescent="0.25">
      <c r="M51785"/>
    </row>
    <row r="51786" spans="13:13" x14ac:dyDescent="0.25">
      <c r="M51786"/>
    </row>
    <row r="51787" spans="13:13" x14ac:dyDescent="0.25">
      <c r="M51787"/>
    </row>
    <row r="51788" spans="13:13" x14ac:dyDescent="0.25">
      <c r="M51788"/>
    </row>
    <row r="51789" spans="13:13" x14ac:dyDescent="0.25">
      <c r="M51789"/>
    </row>
    <row r="51790" spans="13:13" x14ac:dyDescent="0.25">
      <c r="M51790"/>
    </row>
    <row r="51791" spans="13:13" x14ac:dyDescent="0.25">
      <c r="M51791"/>
    </row>
    <row r="51792" spans="13:13" x14ac:dyDescent="0.25">
      <c r="M51792"/>
    </row>
    <row r="51793" spans="13:13" x14ac:dyDescent="0.25">
      <c r="M51793"/>
    </row>
    <row r="51794" spans="13:13" x14ac:dyDescent="0.25">
      <c r="M51794"/>
    </row>
    <row r="51795" spans="13:13" x14ac:dyDescent="0.25">
      <c r="M51795"/>
    </row>
    <row r="51796" spans="13:13" x14ac:dyDescent="0.25">
      <c r="M51796"/>
    </row>
    <row r="51797" spans="13:13" x14ac:dyDescent="0.25">
      <c r="M51797"/>
    </row>
    <row r="51798" spans="13:13" x14ac:dyDescent="0.25">
      <c r="M51798"/>
    </row>
    <row r="51799" spans="13:13" x14ac:dyDescent="0.25">
      <c r="M51799"/>
    </row>
    <row r="51800" spans="13:13" x14ac:dyDescent="0.25">
      <c r="M51800"/>
    </row>
    <row r="51801" spans="13:13" x14ac:dyDescent="0.25">
      <c r="M51801"/>
    </row>
    <row r="51802" spans="13:13" x14ac:dyDescent="0.25">
      <c r="M51802"/>
    </row>
    <row r="51803" spans="13:13" x14ac:dyDescent="0.25">
      <c r="M51803"/>
    </row>
    <row r="51804" spans="13:13" x14ac:dyDescent="0.25">
      <c r="M51804"/>
    </row>
    <row r="51805" spans="13:13" x14ac:dyDescent="0.25">
      <c r="M51805"/>
    </row>
    <row r="51806" spans="13:13" x14ac:dyDescent="0.25">
      <c r="M51806"/>
    </row>
    <row r="51807" spans="13:13" x14ac:dyDescent="0.25">
      <c r="M51807"/>
    </row>
    <row r="51808" spans="13:13" x14ac:dyDescent="0.25">
      <c r="M51808"/>
    </row>
    <row r="51809" spans="13:13" x14ac:dyDescent="0.25">
      <c r="M51809"/>
    </row>
    <row r="51810" spans="13:13" x14ac:dyDescent="0.25">
      <c r="M51810"/>
    </row>
    <row r="51811" spans="13:13" x14ac:dyDescent="0.25">
      <c r="M51811"/>
    </row>
    <row r="51812" spans="13:13" x14ac:dyDescent="0.25">
      <c r="M51812"/>
    </row>
    <row r="51813" spans="13:13" x14ac:dyDescent="0.25">
      <c r="M51813"/>
    </row>
    <row r="51814" spans="13:13" x14ac:dyDescent="0.25">
      <c r="M51814"/>
    </row>
    <row r="51815" spans="13:13" x14ac:dyDescent="0.25">
      <c r="M51815"/>
    </row>
    <row r="51816" spans="13:13" x14ac:dyDescent="0.25">
      <c r="M51816"/>
    </row>
    <row r="51817" spans="13:13" x14ac:dyDescent="0.25">
      <c r="M51817"/>
    </row>
    <row r="51818" spans="13:13" x14ac:dyDescent="0.25">
      <c r="M51818"/>
    </row>
    <row r="51819" spans="13:13" x14ac:dyDescent="0.25">
      <c r="M51819"/>
    </row>
    <row r="51820" spans="13:13" x14ac:dyDescent="0.25">
      <c r="M51820"/>
    </row>
    <row r="51821" spans="13:13" x14ac:dyDescent="0.25">
      <c r="M51821"/>
    </row>
    <row r="51822" spans="13:13" x14ac:dyDescent="0.25">
      <c r="M51822"/>
    </row>
    <row r="51823" spans="13:13" x14ac:dyDescent="0.25">
      <c r="M51823"/>
    </row>
    <row r="51824" spans="13:13" x14ac:dyDescent="0.25">
      <c r="M51824"/>
    </row>
    <row r="51825" spans="13:13" x14ac:dyDescent="0.25">
      <c r="M51825"/>
    </row>
    <row r="51826" spans="13:13" x14ac:dyDescent="0.25">
      <c r="M51826"/>
    </row>
    <row r="51827" spans="13:13" x14ac:dyDescent="0.25">
      <c r="M51827"/>
    </row>
    <row r="51828" spans="13:13" x14ac:dyDescent="0.25">
      <c r="M51828"/>
    </row>
    <row r="51829" spans="13:13" x14ac:dyDescent="0.25">
      <c r="M51829"/>
    </row>
    <row r="51830" spans="13:13" x14ac:dyDescent="0.25">
      <c r="M51830"/>
    </row>
    <row r="51831" spans="13:13" x14ac:dyDescent="0.25">
      <c r="M51831"/>
    </row>
    <row r="51832" spans="13:13" x14ac:dyDescent="0.25">
      <c r="M51832"/>
    </row>
    <row r="51833" spans="13:13" x14ac:dyDescent="0.25">
      <c r="M51833"/>
    </row>
    <row r="51834" spans="13:13" x14ac:dyDescent="0.25">
      <c r="M51834"/>
    </row>
    <row r="51835" spans="13:13" x14ac:dyDescent="0.25">
      <c r="M51835"/>
    </row>
    <row r="51836" spans="13:13" x14ac:dyDescent="0.25">
      <c r="M51836"/>
    </row>
    <row r="51837" spans="13:13" x14ac:dyDescent="0.25">
      <c r="M51837"/>
    </row>
    <row r="51838" spans="13:13" x14ac:dyDescent="0.25">
      <c r="M51838"/>
    </row>
    <row r="51839" spans="13:13" x14ac:dyDescent="0.25">
      <c r="M51839"/>
    </row>
    <row r="51840" spans="13:13" x14ac:dyDescent="0.25">
      <c r="M51840"/>
    </row>
    <row r="51841" spans="13:13" x14ac:dyDescent="0.25">
      <c r="M51841"/>
    </row>
    <row r="51842" spans="13:13" x14ac:dyDescent="0.25">
      <c r="M51842"/>
    </row>
    <row r="51843" spans="13:13" x14ac:dyDescent="0.25">
      <c r="M51843"/>
    </row>
    <row r="51844" spans="13:13" x14ac:dyDescent="0.25">
      <c r="M51844"/>
    </row>
    <row r="51845" spans="13:13" x14ac:dyDescent="0.25">
      <c r="M51845"/>
    </row>
    <row r="51846" spans="13:13" x14ac:dyDescent="0.25">
      <c r="M51846"/>
    </row>
    <row r="51847" spans="13:13" x14ac:dyDescent="0.25">
      <c r="M51847"/>
    </row>
    <row r="51848" spans="13:13" x14ac:dyDescent="0.25">
      <c r="M51848"/>
    </row>
    <row r="51849" spans="13:13" x14ac:dyDescent="0.25">
      <c r="M51849"/>
    </row>
    <row r="51850" spans="13:13" x14ac:dyDescent="0.25">
      <c r="M51850"/>
    </row>
    <row r="51851" spans="13:13" x14ac:dyDescent="0.25">
      <c r="M51851"/>
    </row>
    <row r="51852" spans="13:13" x14ac:dyDescent="0.25">
      <c r="M51852"/>
    </row>
    <row r="51853" spans="13:13" x14ac:dyDescent="0.25">
      <c r="M51853"/>
    </row>
    <row r="51854" spans="13:13" x14ac:dyDescent="0.25">
      <c r="M51854"/>
    </row>
    <row r="51855" spans="13:13" x14ac:dyDescent="0.25">
      <c r="M51855"/>
    </row>
    <row r="51856" spans="13:13" x14ac:dyDescent="0.25">
      <c r="M51856"/>
    </row>
    <row r="51857" spans="13:13" x14ac:dyDescent="0.25">
      <c r="M51857"/>
    </row>
    <row r="51858" spans="13:13" x14ac:dyDescent="0.25">
      <c r="M51858"/>
    </row>
    <row r="51859" spans="13:13" x14ac:dyDescent="0.25">
      <c r="M51859"/>
    </row>
    <row r="51860" spans="13:13" x14ac:dyDescent="0.25">
      <c r="M51860"/>
    </row>
    <row r="51861" spans="13:13" x14ac:dyDescent="0.25">
      <c r="M51861"/>
    </row>
    <row r="51862" spans="13:13" x14ac:dyDescent="0.25">
      <c r="M51862"/>
    </row>
    <row r="51863" spans="13:13" x14ac:dyDescent="0.25">
      <c r="M51863"/>
    </row>
    <row r="51864" spans="13:13" x14ac:dyDescent="0.25">
      <c r="M51864"/>
    </row>
    <row r="51865" spans="13:13" x14ac:dyDescent="0.25">
      <c r="M51865"/>
    </row>
    <row r="51866" spans="13:13" x14ac:dyDescent="0.25">
      <c r="M51866"/>
    </row>
    <row r="51867" spans="13:13" x14ac:dyDescent="0.25">
      <c r="M51867"/>
    </row>
    <row r="51868" spans="13:13" x14ac:dyDescent="0.25">
      <c r="M51868"/>
    </row>
    <row r="51869" spans="13:13" x14ac:dyDescent="0.25">
      <c r="M51869"/>
    </row>
    <row r="51870" spans="13:13" x14ac:dyDescent="0.25">
      <c r="M51870"/>
    </row>
    <row r="51871" spans="13:13" x14ac:dyDescent="0.25">
      <c r="M51871"/>
    </row>
    <row r="51872" spans="13:13" x14ac:dyDescent="0.25">
      <c r="M51872"/>
    </row>
    <row r="51873" spans="13:13" x14ac:dyDescent="0.25">
      <c r="M51873"/>
    </row>
    <row r="51874" spans="13:13" x14ac:dyDescent="0.25">
      <c r="M51874"/>
    </row>
    <row r="51875" spans="13:13" x14ac:dyDescent="0.25">
      <c r="M51875"/>
    </row>
    <row r="51876" spans="13:13" x14ac:dyDescent="0.25">
      <c r="M51876"/>
    </row>
    <row r="51877" spans="13:13" x14ac:dyDescent="0.25">
      <c r="M51877"/>
    </row>
    <row r="51878" spans="13:13" x14ac:dyDescent="0.25">
      <c r="M51878"/>
    </row>
    <row r="51879" spans="13:13" x14ac:dyDescent="0.25">
      <c r="M51879"/>
    </row>
    <row r="51880" spans="13:13" x14ac:dyDescent="0.25">
      <c r="M51880"/>
    </row>
    <row r="51881" spans="13:13" x14ac:dyDescent="0.25">
      <c r="M51881"/>
    </row>
    <row r="51882" spans="13:13" x14ac:dyDescent="0.25">
      <c r="M51882"/>
    </row>
    <row r="51883" spans="13:13" x14ac:dyDescent="0.25">
      <c r="M51883"/>
    </row>
    <row r="51884" spans="13:13" x14ac:dyDescent="0.25">
      <c r="M51884"/>
    </row>
    <row r="51885" spans="13:13" x14ac:dyDescent="0.25">
      <c r="M51885"/>
    </row>
    <row r="51886" spans="13:13" x14ac:dyDescent="0.25">
      <c r="M51886"/>
    </row>
    <row r="51887" spans="13:13" x14ac:dyDescent="0.25">
      <c r="M51887"/>
    </row>
    <row r="51888" spans="13:13" x14ac:dyDescent="0.25">
      <c r="M51888"/>
    </row>
    <row r="51889" spans="13:13" x14ac:dyDescent="0.25">
      <c r="M51889"/>
    </row>
    <row r="51890" spans="13:13" x14ac:dyDescent="0.25">
      <c r="M51890"/>
    </row>
    <row r="51891" spans="13:13" x14ac:dyDescent="0.25">
      <c r="M51891"/>
    </row>
    <row r="51892" spans="13:13" x14ac:dyDescent="0.25">
      <c r="M51892"/>
    </row>
    <row r="51893" spans="13:13" x14ac:dyDescent="0.25">
      <c r="M51893"/>
    </row>
    <row r="51894" spans="13:13" x14ac:dyDescent="0.25">
      <c r="M51894"/>
    </row>
    <row r="51895" spans="13:13" x14ac:dyDescent="0.25">
      <c r="M51895"/>
    </row>
    <row r="51896" spans="13:13" x14ac:dyDescent="0.25">
      <c r="M51896"/>
    </row>
    <row r="51897" spans="13:13" x14ac:dyDescent="0.25">
      <c r="M51897"/>
    </row>
    <row r="51898" spans="13:13" x14ac:dyDescent="0.25">
      <c r="M51898"/>
    </row>
    <row r="51899" spans="13:13" x14ac:dyDescent="0.25">
      <c r="M51899"/>
    </row>
    <row r="51900" spans="13:13" x14ac:dyDescent="0.25">
      <c r="M51900"/>
    </row>
    <row r="51901" spans="13:13" x14ac:dyDescent="0.25">
      <c r="M51901"/>
    </row>
    <row r="51902" spans="13:13" x14ac:dyDescent="0.25">
      <c r="M51902"/>
    </row>
    <row r="51903" spans="13:13" x14ac:dyDescent="0.25">
      <c r="M51903"/>
    </row>
    <row r="51904" spans="13:13" x14ac:dyDescent="0.25">
      <c r="M51904"/>
    </row>
    <row r="51905" spans="13:13" x14ac:dyDescent="0.25">
      <c r="M51905"/>
    </row>
    <row r="51906" spans="13:13" x14ac:dyDescent="0.25">
      <c r="M51906"/>
    </row>
    <row r="51907" spans="13:13" x14ac:dyDescent="0.25">
      <c r="M51907"/>
    </row>
    <row r="51908" spans="13:13" x14ac:dyDescent="0.25">
      <c r="M51908"/>
    </row>
    <row r="51909" spans="13:13" x14ac:dyDescent="0.25">
      <c r="M51909"/>
    </row>
    <row r="51910" spans="13:13" x14ac:dyDescent="0.25">
      <c r="M51910"/>
    </row>
    <row r="51911" spans="13:13" x14ac:dyDescent="0.25">
      <c r="M51911"/>
    </row>
    <row r="51912" spans="13:13" x14ac:dyDescent="0.25">
      <c r="M51912"/>
    </row>
    <row r="51913" spans="13:13" x14ac:dyDescent="0.25">
      <c r="M51913"/>
    </row>
    <row r="51914" spans="13:13" x14ac:dyDescent="0.25">
      <c r="M51914"/>
    </row>
    <row r="51915" spans="13:13" x14ac:dyDescent="0.25">
      <c r="M51915"/>
    </row>
    <row r="51916" spans="13:13" x14ac:dyDescent="0.25">
      <c r="M51916"/>
    </row>
    <row r="51917" spans="13:13" x14ac:dyDescent="0.25">
      <c r="M51917"/>
    </row>
    <row r="51918" spans="13:13" x14ac:dyDescent="0.25">
      <c r="M51918"/>
    </row>
    <row r="51919" spans="13:13" x14ac:dyDescent="0.25">
      <c r="M51919"/>
    </row>
    <row r="51920" spans="13:13" x14ac:dyDescent="0.25">
      <c r="M51920"/>
    </row>
    <row r="51921" spans="13:13" x14ac:dyDescent="0.25">
      <c r="M51921"/>
    </row>
    <row r="51922" spans="13:13" x14ac:dyDescent="0.25">
      <c r="M51922"/>
    </row>
    <row r="51923" spans="13:13" x14ac:dyDescent="0.25">
      <c r="M51923"/>
    </row>
    <row r="51924" spans="13:13" x14ac:dyDescent="0.25">
      <c r="M51924"/>
    </row>
    <row r="51925" spans="13:13" x14ac:dyDescent="0.25">
      <c r="M51925"/>
    </row>
    <row r="51926" spans="13:13" x14ac:dyDescent="0.25">
      <c r="M51926"/>
    </row>
    <row r="51927" spans="13:13" x14ac:dyDescent="0.25">
      <c r="M51927"/>
    </row>
    <row r="51928" spans="13:13" x14ac:dyDescent="0.25">
      <c r="M51928"/>
    </row>
    <row r="51929" spans="13:13" x14ac:dyDescent="0.25">
      <c r="M51929"/>
    </row>
    <row r="51930" spans="13:13" x14ac:dyDescent="0.25">
      <c r="M51930"/>
    </row>
    <row r="51931" spans="13:13" x14ac:dyDescent="0.25">
      <c r="M51931"/>
    </row>
    <row r="51932" spans="13:13" x14ac:dyDescent="0.25">
      <c r="M51932"/>
    </row>
    <row r="51933" spans="13:13" x14ac:dyDescent="0.25">
      <c r="M51933"/>
    </row>
    <row r="51934" spans="13:13" x14ac:dyDescent="0.25">
      <c r="M51934"/>
    </row>
    <row r="51935" spans="13:13" x14ac:dyDescent="0.25">
      <c r="M51935"/>
    </row>
    <row r="51936" spans="13:13" x14ac:dyDescent="0.25">
      <c r="M51936"/>
    </row>
    <row r="51937" spans="13:13" x14ac:dyDescent="0.25">
      <c r="M51937"/>
    </row>
    <row r="51938" spans="13:13" x14ac:dyDescent="0.25">
      <c r="M51938"/>
    </row>
    <row r="51939" spans="13:13" x14ac:dyDescent="0.25">
      <c r="M51939"/>
    </row>
    <row r="51940" spans="13:13" x14ac:dyDescent="0.25">
      <c r="M51940"/>
    </row>
    <row r="51941" spans="13:13" x14ac:dyDescent="0.25">
      <c r="M51941"/>
    </row>
    <row r="51942" spans="13:13" x14ac:dyDescent="0.25">
      <c r="M51942"/>
    </row>
    <row r="51943" spans="13:13" x14ac:dyDescent="0.25">
      <c r="M51943"/>
    </row>
    <row r="51944" spans="13:13" x14ac:dyDescent="0.25">
      <c r="M51944"/>
    </row>
    <row r="51945" spans="13:13" x14ac:dyDescent="0.25">
      <c r="M51945"/>
    </row>
    <row r="51946" spans="13:13" x14ac:dyDescent="0.25">
      <c r="M51946"/>
    </row>
    <row r="51947" spans="13:13" x14ac:dyDescent="0.25">
      <c r="M51947"/>
    </row>
    <row r="51948" spans="13:13" x14ac:dyDescent="0.25">
      <c r="M51948"/>
    </row>
    <row r="51949" spans="13:13" x14ac:dyDescent="0.25">
      <c r="M51949"/>
    </row>
    <row r="51950" spans="13:13" x14ac:dyDescent="0.25">
      <c r="M51950"/>
    </row>
    <row r="51951" spans="13:13" x14ac:dyDescent="0.25">
      <c r="M51951"/>
    </row>
    <row r="51952" spans="13:13" x14ac:dyDescent="0.25">
      <c r="M51952"/>
    </row>
    <row r="51953" spans="13:13" x14ac:dyDescent="0.25">
      <c r="M51953"/>
    </row>
    <row r="51954" spans="13:13" x14ac:dyDescent="0.25">
      <c r="M51954"/>
    </row>
    <row r="51955" spans="13:13" x14ac:dyDescent="0.25">
      <c r="M51955"/>
    </row>
    <row r="51956" spans="13:13" x14ac:dyDescent="0.25">
      <c r="M51956"/>
    </row>
    <row r="51957" spans="13:13" x14ac:dyDescent="0.25">
      <c r="M51957"/>
    </row>
    <row r="51958" spans="13:13" x14ac:dyDescent="0.25">
      <c r="M51958"/>
    </row>
    <row r="51959" spans="13:13" x14ac:dyDescent="0.25">
      <c r="M51959"/>
    </row>
    <row r="51960" spans="13:13" x14ac:dyDescent="0.25">
      <c r="M51960"/>
    </row>
    <row r="51961" spans="13:13" x14ac:dyDescent="0.25">
      <c r="M51961"/>
    </row>
    <row r="51962" spans="13:13" x14ac:dyDescent="0.25">
      <c r="M51962"/>
    </row>
    <row r="51963" spans="13:13" x14ac:dyDescent="0.25">
      <c r="M51963"/>
    </row>
    <row r="51964" spans="13:13" x14ac:dyDescent="0.25">
      <c r="M51964"/>
    </row>
    <row r="51965" spans="13:13" x14ac:dyDescent="0.25">
      <c r="M51965"/>
    </row>
    <row r="51966" spans="13:13" x14ac:dyDescent="0.25">
      <c r="M51966"/>
    </row>
    <row r="51967" spans="13:13" x14ac:dyDescent="0.25">
      <c r="M51967"/>
    </row>
    <row r="51968" spans="13:13" x14ac:dyDescent="0.25">
      <c r="M51968"/>
    </row>
    <row r="51969" spans="13:13" x14ac:dyDescent="0.25">
      <c r="M51969"/>
    </row>
    <row r="51970" spans="13:13" x14ac:dyDescent="0.25">
      <c r="M51970"/>
    </row>
    <row r="51971" spans="13:13" x14ac:dyDescent="0.25">
      <c r="M51971"/>
    </row>
    <row r="51972" spans="13:13" x14ac:dyDescent="0.25">
      <c r="M51972"/>
    </row>
    <row r="51973" spans="13:13" x14ac:dyDescent="0.25">
      <c r="M51973"/>
    </row>
    <row r="51974" spans="13:13" x14ac:dyDescent="0.25">
      <c r="M51974"/>
    </row>
    <row r="51975" spans="13:13" x14ac:dyDescent="0.25">
      <c r="M51975"/>
    </row>
    <row r="51976" spans="13:13" x14ac:dyDescent="0.25">
      <c r="M51976"/>
    </row>
    <row r="51977" spans="13:13" x14ac:dyDescent="0.25">
      <c r="M51977"/>
    </row>
    <row r="51978" spans="13:13" x14ac:dyDescent="0.25">
      <c r="M51978"/>
    </row>
    <row r="51979" spans="13:13" x14ac:dyDescent="0.25">
      <c r="M51979"/>
    </row>
    <row r="51980" spans="13:13" x14ac:dyDescent="0.25">
      <c r="M51980"/>
    </row>
    <row r="51981" spans="13:13" x14ac:dyDescent="0.25">
      <c r="M51981"/>
    </row>
    <row r="51982" spans="13:13" x14ac:dyDescent="0.25">
      <c r="M51982"/>
    </row>
    <row r="51983" spans="13:13" x14ac:dyDescent="0.25">
      <c r="M51983"/>
    </row>
    <row r="51984" spans="13:13" x14ac:dyDescent="0.25">
      <c r="M51984"/>
    </row>
    <row r="51985" spans="13:13" x14ac:dyDescent="0.25">
      <c r="M51985"/>
    </row>
    <row r="51986" spans="13:13" x14ac:dyDescent="0.25">
      <c r="M51986"/>
    </row>
    <row r="51987" spans="13:13" x14ac:dyDescent="0.25">
      <c r="M51987"/>
    </row>
    <row r="51988" spans="13:13" x14ac:dyDescent="0.25">
      <c r="M51988"/>
    </row>
    <row r="51989" spans="13:13" x14ac:dyDescent="0.25">
      <c r="M51989"/>
    </row>
    <row r="51990" spans="13:13" x14ac:dyDescent="0.25">
      <c r="M51990"/>
    </row>
    <row r="51991" spans="13:13" x14ac:dyDescent="0.25">
      <c r="M51991"/>
    </row>
    <row r="51992" spans="13:13" x14ac:dyDescent="0.25">
      <c r="M51992"/>
    </row>
    <row r="51993" spans="13:13" x14ac:dyDescent="0.25">
      <c r="M51993"/>
    </row>
    <row r="51994" spans="13:13" x14ac:dyDescent="0.25">
      <c r="M51994"/>
    </row>
    <row r="51995" spans="13:13" x14ac:dyDescent="0.25">
      <c r="M51995"/>
    </row>
    <row r="51996" spans="13:13" x14ac:dyDescent="0.25">
      <c r="M51996"/>
    </row>
    <row r="51997" spans="13:13" x14ac:dyDescent="0.25">
      <c r="M51997"/>
    </row>
    <row r="51998" spans="13:13" x14ac:dyDescent="0.25">
      <c r="M51998"/>
    </row>
    <row r="51999" spans="13:13" x14ac:dyDescent="0.25">
      <c r="M51999"/>
    </row>
    <row r="52000" spans="13:13" x14ac:dyDescent="0.25">
      <c r="M52000"/>
    </row>
    <row r="52001" spans="13:13" x14ac:dyDescent="0.25">
      <c r="M52001"/>
    </row>
    <row r="52002" spans="13:13" x14ac:dyDescent="0.25">
      <c r="M52002"/>
    </row>
    <row r="52003" spans="13:13" x14ac:dyDescent="0.25">
      <c r="M52003"/>
    </row>
    <row r="52004" spans="13:13" x14ac:dyDescent="0.25">
      <c r="M52004"/>
    </row>
    <row r="52005" spans="13:13" x14ac:dyDescent="0.25">
      <c r="M52005"/>
    </row>
    <row r="52006" spans="13:13" x14ac:dyDescent="0.25">
      <c r="M52006"/>
    </row>
    <row r="52007" spans="13:13" x14ac:dyDescent="0.25">
      <c r="M52007"/>
    </row>
    <row r="52008" spans="13:13" x14ac:dyDescent="0.25">
      <c r="M52008"/>
    </row>
    <row r="52009" spans="13:13" x14ac:dyDescent="0.25">
      <c r="M52009"/>
    </row>
    <row r="52010" spans="13:13" x14ac:dyDescent="0.25">
      <c r="M52010"/>
    </row>
    <row r="52011" spans="13:13" x14ac:dyDescent="0.25">
      <c r="M52011"/>
    </row>
    <row r="52012" spans="13:13" x14ac:dyDescent="0.25">
      <c r="M52012"/>
    </row>
    <row r="52013" spans="13:13" x14ac:dyDescent="0.25">
      <c r="M52013"/>
    </row>
    <row r="52014" spans="13:13" x14ac:dyDescent="0.25">
      <c r="M52014"/>
    </row>
    <row r="52015" spans="13:13" x14ac:dyDescent="0.25">
      <c r="M52015"/>
    </row>
    <row r="52016" spans="13:13" x14ac:dyDescent="0.25">
      <c r="M52016"/>
    </row>
    <row r="52017" spans="13:13" x14ac:dyDescent="0.25">
      <c r="M52017"/>
    </row>
    <row r="52018" spans="13:13" x14ac:dyDescent="0.25">
      <c r="M52018"/>
    </row>
    <row r="52019" spans="13:13" x14ac:dyDescent="0.25">
      <c r="M52019"/>
    </row>
    <row r="52020" spans="13:13" x14ac:dyDescent="0.25">
      <c r="M52020"/>
    </row>
    <row r="52021" spans="13:13" x14ac:dyDescent="0.25">
      <c r="M52021"/>
    </row>
    <row r="52022" spans="13:13" x14ac:dyDescent="0.25">
      <c r="M52022"/>
    </row>
    <row r="52023" spans="13:13" x14ac:dyDescent="0.25">
      <c r="M52023"/>
    </row>
    <row r="52024" spans="13:13" x14ac:dyDescent="0.25">
      <c r="M52024"/>
    </row>
    <row r="52025" spans="13:13" x14ac:dyDescent="0.25">
      <c r="M52025"/>
    </row>
    <row r="52026" spans="13:13" x14ac:dyDescent="0.25">
      <c r="M52026"/>
    </row>
    <row r="52027" spans="13:13" x14ac:dyDescent="0.25">
      <c r="M52027"/>
    </row>
    <row r="52028" spans="13:13" x14ac:dyDescent="0.25">
      <c r="M52028"/>
    </row>
    <row r="52029" spans="13:13" x14ac:dyDescent="0.25">
      <c r="M52029"/>
    </row>
    <row r="52030" spans="13:13" x14ac:dyDescent="0.25">
      <c r="M52030"/>
    </row>
    <row r="52031" spans="13:13" x14ac:dyDescent="0.25">
      <c r="M52031"/>
    </row>
    <row r="52032" spans="13:13" x14ac:dyDescent="0.25">
      <c r="M52032"/>
    </row>
    <row r="52033" spans="13:13" x14ac:dyDescent="0.25">
      <c r="M52033"/>
    </row>
    <row r="52034" spans="13:13" x14ac:dyDescent="0.25">
      <c r="M52034"/>
    </row>
    <row r="52035" spans="13:13" x14ac:dyDescent="0.25">
      <c r="M52035"/>
    </row>
    <row r="52036" spans="13:13" x14ac:dyDescent="0.25">
      <c r="M52036"/>
    </row>
    <row r="52037" spans="13:13" x14ac:dyDescent="0.25">
      <c r="M52037"/>
    </row>
    <row r="52038" spans="13:13" x14ac:dyDescent="0.25">
      <c r="M52038"/>
    </row>
    <row r="52039" spans="13:13" x14ac:dyDescent="0.25">
      <c r="M52039"/>
    </row>
    <row r="52040" spans="13:13" x14ac:dyDescent="0.25">
      <c r="M52040"/>
    </row>
    <row r="52041" spans="13:13" x14ac:dyDescent="0.25">
      <c r="M52041"/>
    </row>
    <row r="52042" spans="13:13" x14ac:dyDescent="0.25">
      <c r="M52042"/>
    </row>
    <row r="52043" spans="13:13" x14ac:dyDescent="0.25">
      <c r="M52043"/>
    </row>
    <row r="52044" spans="13:13" x14ac:dyDescent="0.25">
      <c r="M52044"/>
    </row>
    <row r="52045" spans="13:13" x14ac:dyDescent="0.25">
      <c r="M52045"/>
    </row>
    <row r="52046" spans="13:13" x14ac:dyDescent="0.25">
      <c r="M52046"/>
    </row>
    <row r="52047" spans="13:13" x14ac:dyDescent="0.25">
      <c r="M52047"/>
    </row>
    <row r="52048" spans="13:13" x14ac:dyDescent="0.25">
      <c r="M52048"/>
    </row>
    <row r="52049" spans="13:13" x14ac:dyDescent="0.25">
      <c r="M52049"/>
    </row>
    <row r="52050" spans="13:13" x14ac:dyDescent="0.25">
      <c r="M52050"/>
    </row>
    <row r="52051" spans="13:13" x14ac:dyDescent="0.25">
      <c r="M52051"/>
    </row>
    <row r="52052" spans="13:13" x14ac:dyDescent="0.25">
      <c r="M52052"/>
    </row>
    <row r="52053" spans="13:13" x14ac:dyDescent="0.25">
      <c r="M52053"/>
    </row>
    <row r="52054" spans="13:13" x14ac:dyDescent="0.25">
      <c r="M52054"/>
    </row>
    <row r="52055" spans="13:13" x14ac:dyDescent="0.25">
      <c r="M52055"/>
    </row>
    <row r="52056" spans="13:13" x14ac:dyDescent="0.25">
      <c r="M52056"/>
    </row>
    <row r="52057" spans="13:13" x14ac:dyDescent="0.25">
      <c r="M52057"/>
    </row>
    <row r="52058" spans="13:13" x14ac:dyDescent="0.25">
      <c r="M52058"/>
    </row>
    <row r="52059" spans="13:13" x14ac:dyDescent="0.25">
      <c r="M52059"/>
    </row>
    <row r="52060" spans="13:13" x14ac:dyDescent="0.25">
      <c r="M52060"/>
    </row>
    <row r="52061" spans="13:13" x14ac:dyDescent="0.25">
      <c r="M52061"/>
    </row>
    <row r="52062" spans="13:13" x14ac:dyDescent="0.25">
      <c r="M52062"/>
    </row>
    <row r="52063" spans="13:13" x14ac:dyDescent="0.25">
      <c r="M52063"/>
    </row>
    <row r="52064" spans="13:13" x14ac:dyDescent="0.25">
      <c r="M52064"/>
    </row>
    <row r="52065" spans="13:13" x14ac:dyDescent="0.25">
      <c r="M52065"/>
    </row>
    <row r="52066" spans="13:13" x14ac:dyDescent="0.25">
      <c r="M52066"/>
    </row>
    <row r="52067" spans="13:13" x14ac:dyDescent="0.25">
      <c r="M52067"/>
    </row>
    <row r="52068" spans="13:13" x14ac:dyDescent="0.25">
      <c r="M52068"/>
    </row>
    <row r="52069" spans="13:13" x14ac:dyDescent="0.25">
      <c r="M52069"/>
    </row>
    <row r="52070" spans="13:13" x14ac:dyDescent="0.25">
      <c r="M52070"/>
    </row>
    <row r="52071" spans="13:13" x14ac:dyDescent="0.25">
      <c r="M52071"/>
    </row>
    <row r="52072" spans="13:13" x14ac:dyDescent="0.25">
      <c r="M52072"/>
    </row>
    <row r="52073" spans="13:13" x14ac:dyDescent="0.25">
      <c r="M52073"/>
    </row>
    <row r="52074" spans="13:13" x14ac:dyDescent="0.25">
      <c r="M52074"/>
    </row>
    <row r="52075" spans="13:13" x14ac:dyDescent="0.25">
      <c r="M52075"/>
    </row>
    <row r="52076" spans="13:13" x14ac:dyDescent="0.25">
      <c r="M52076"/>
    </row>
    <row r="52077" spans="13:13" x14ac:dyDescent="0.25">
      <c r="M52077"/>
    </row>
    <row r="52078" spans="13:13" x14ac:dyDescent="0.25">
      <c r="M52078"/>
    </row>
    <row r="52079" spans="13:13" x14ac:dyDescent="0.25">
      <c r="M52079"/>
    </row>
    <row r="52080" spans="13:13" x14ac:dyDescent="0.25">
      <c r="M52080"/>
    </row>
    <row r="52081" spans="13:13" x14ac:dyDescent="0.25">
      <c r="M52081"/>
    </row>
    <row r="52082" spans="13:13" x14ac:dyDescent="0.25">
      <c r="M52082"/>
    </row>
    <row r="52083" spans="13:13" x14ac:dyDescent="0.25">
      <c r="M52083"/>
    </row>
    <row r="52084" spans="13:13" x14ac:dyDescent="0.25">
      <c r="M52084"/>
    </row>
    <row r="52085" spans="13:13" x14ac:dyDescent="0.25">
      <c r="M52085"/>
    </row>
    <row r="52086" spans="13:13" x14ac:dyDescent="0.25">
      <c r="M52086"/>
    </row>
    <row r="52087" spans="13:13" x14ac:dyDescent="0.25">
      <c r="M52087"/>
    </row>
    <row r="52088" spans="13:13" x14ac:dyDescent="0.25">
      <c r="M52088"/>
    </row>
    <row r="52089" spans="13:13" x14ac:dyDescent="0.25">
      <c r="M52089"/>
    </row>
    <row r="52090" spans="13:13" x14ac:dyDescent="0.25">
      <c r="M52090"/>
    </row>
    <row r="52091" spans="13:13" x14ac:dyDescent="0.25">
      <c r="M52091"/>
    </row>
    <row r="52092" spans="13:13" x14ac:dyDescent="0.25">
      <c r="M52092"/>
    </row>
    <row r="52093" spans="13:13" x14ac:dyDescent="0.25">
      <c r="M52093"/>
    </row>
    <row r="52094" spans="13:13" x14ac:dyDescent="0.25">
      <c r="M52094"/>
    </row>
    <row r="52095" spans="13:13" x14ac:dyDescent="0.25">
      <c r="M52095"/>
    </row>
    <row r="52096" spans="13:13" x14ac:dyDescent="0.25">
      <c r="M52096"/>
    </row>
    <row r="52097" spans="13:13" x14ac:dyDescent="0.25">
      <c r="M52097"/>
    </row>
    <row r="52098" spans="13:13" x14ac:dyDescent="0.25">
      <c r="M52098"/>
    </row>
    <row r="52099" spans="13:13" x14ac:dyDescent="0.25">
      <c r="M52099"/>
    </row>
    <row r="52100" spans="13:13" x14ac:dyDescent="0.25">
      <c r="M52100"/>
    </row>
    <row r="52101" spans="13:13" x14ac:dyDescent="0.25">
      <c r="M52101"/>
    </row>
    <row r="52102" spans="13:13" x14ac:dyDescent="0.25">
      <c r="M52102"/>
    </row>
    <row r="52103" spans="13:13" x14ac:dyDescent="0.25">
      <c r="M52103"/>
    </row>
    <row r="52104" spans="13:13" x14ac:dyDescent="0.25">
      <c r="M52104"/>
    </row>
    <row r="52105" spans="13:13" x14ac:dyDescent="0.25">
      <c r="M52105"/>
    </row>
    <row r="52106" spans="13:13" x14ac:dyDescent="0.25">
      <c r="M52106"/>
    </row>
    <row r="52107" spans="13:13" x14ac:dyDescent="0.25">
      <c r="M52107"/>
    </row>
    <row r="52108" spans="13:13" x14ac:dyDescent="0.25">
      <c r="M52108"/>
    </row>
    <row r="52109" spans="13:13" x14ac:dyDescent="0.25">
      <c r="M52109"/>
    </row>
    <row r="52110" spans="13:13" x14ac:dyDescent="0.25">
      <c r="M52110"/>
    </row>
    <row r="52111" spans="13:13" x14ac:dyDescent="0.25">
      <c r="M52111"/>
    </row>
    <row r="52112" spans="13:13" x14ac:dyDescent="0.25">
      <c r="M52112"/>
    </row>
    <row r="52113" spans="13:13" x14ac:dyDescent="0.25">
      <c r="M52113"/>
    </row>
    <row r="52114" spans="13:13" x14ac:dyDescent="0.25">
      <c r="M52114"/>
    </row>
    <row r="52115" spans="13:13" x14ac:dyDescent="0.25">
      <c r="M52115"/>
    </row>
    <row r="52116" spans="13:13" x14ac:dyDescent="0.25">
      <c r="M52116"/>
    </row>
    <row r="52117" spans="13:13" x14ac:dyDescent="0.25">
      <c r="M52117"/>
    </row>
    <row r="52118" spans="13:13" x14ac:dyDescent="0.25">
      <c r="M52118"/>
    </row>
    <row r="52119" spans="13:13" x14ac:dyDescent="0.25">
      <c r="M52119"/>
    </row>
    <row r="52120" spans="13:13" x14ac:dyDescent="0.25">
      <c r="M52120"/>
    </row>
    <row r="52121" spans="13:13" x14ac:dyDescent="0.25">
      <c r="M52121"/>
    </row>
    <row r="52122" spans="13:13" x14ac:dyDescent="0.25">
      <c r="M52122"/>
    </row>
    <row r="52123" spans="13:13" x14ac:dyDescent="0.25">
      <c r="M52123"/>
    </row>
    <row r="52124" spans="13:13" x14ac:dyDescent="0.25">
      <c r="M52124"/>
    </row>
    <row r="52125" spans="13:13" x14ac:dyDescent="0.25">
      <c r="M52125"/>
    </row>
    <row r="52126" spans="13:13" x14ac:dyDescent="0.25">
      <c r="M52126"/>
    </row>
    <row r="52127" spans="13:13" x14ac:dyDescent="0.25">
      <c r="M52127"/>
    </row>
    <row r="52128" spans="13:13" x14ac:dyDescent="0.25">
      <c r="M52128"/>
    </row>
    <row r="52129" spans="13:13" x14ac:dyDescent="0.25">
      <c r="M52129"/>
    </row>
    <row r="52130" spans="13:13" x14ac:dyDescent="0.25">
      <c r="M52130"/>
    </row>
    <row r="52131" spans="13:13" x14ac:dyDescent="0.25">
      <c r="M52131"/>
    </row>
    <row r="52132" spans="13:13" x14ac:dyDescent="0.25">
      <c r="M52132"/>
    </row>
    <row r="52133" spans="13:13" x14ac:dyDescent="0.25">
      <c r="M52133"/>
    </row>
    <row r="52134" spans="13:13" x14ac:dyDescent="0.25">
      <c r="M52134"/>
    </row>
    <row r="52135" spans="13:13" x14ac:dyDescent="0.25">
      <c r="M52135"/>
    </row>
    <row r="52136" spans="13:13" x14ac:dyDescent="0.25">
      <c r="M52136"/>
    </row>
    <row r="52137" spans="13:13" x14ac:dyDescent="0.25">
      <c r="M52137"/>
    </row>
    <row r="52138" spans="13:13" x14ac:dyDescent="0.25">
      <c r="M52138"/>
    </row>
    <row r="52139" spans="13:13" x14ac:dyDescent="0.25">
      <c r="M52139"/>
    </row>
    <row r="52140" spans="13:13" x14ac:dyDescent="0.25">
      <c r="M52140"/>
    </row>
    <row r="52141" spans="13:13" x14ac:dyDescent="0.25">
      <c r="M52141"/>
    </row>
    <row r="52142" spans="13:13" x14ac:dyDescent="0.25">
      <c r="M52142"/>
    </row>
    <row r="52143" spans="13:13" x14ac:dyDescent="0.25">
      <c r="M52143"/>
    </row>
    <row r="52144" spans="13:13" x14ac:dyDescent="0.25">
      <c r="M52144"/>
    </row>
    <row r="52145" spans="13:13" x14ac:dyDescent="0.25">
      <c r="M52145"/>
    </row>
    <row r="52146" spans="13:13" x14ac:dyDescent="0.25">
      <c r="M52146"/>
    </row>
    <row r="52147" spans="13:13" x14ac:dyDescent="0.25">
      <c r="M52147"/>
    </row>
    <row r="52148" spans="13:13" x14ac:dyDescent="0.25">
      <c r="M52148"/>
    </row>
    <row r="52149" spans="13:13" x14ac:dyDescent="0.25">
      <c r="M52149"/>
    </row>
    <row r="52150" spans="13:13" x14ac:dyDescent="0.25">
      <c r="M52150"/>
    </row>
    <row r="52151" spans="13:13" x14ac:dyDescent="0.25">
      <c r="M52151"/>
    </row>
    <row r="52152" spans="13:13" x14ac:dyDescent="0.25">
      <c r="M52152"/>
    </row>
    <row r="52153" spans="13:13" x14ac:dyDescent="0.25">
      <c r="M52153"/>
    </row>
    <row r="52154" spans="13:13" x14ac:dyDescent="0.25">
      <c r="M52154"/>
    </row>
    <row r="52155" spans="13:13" x14ac:dyDescent="0.25">
      <c r="M52155"/>
    </row>
    <row r="52156" spans="13:13" x14ac:dyDescent="0.25">
      <c r="M52156"/>
    </row>
    <row r="52157" spans="13:13" x14ac:dyDescent="0.25">
      <c r="M52157"/>
    </row>
    <row r="52158" spans="13:13" x14ac:dyDescent="0.25">
      <c r="M52158"/>
    </row>
    <row r="52159" spans="13:13" x14ac:dyDescent="0.25">
      <c r="M52159"/>
    </row>
    <row r="52160" spans="13:13" x14ac:dyDescent="0.25">
      <c r="M52160"/>
    </row>
    <row r="52161" spans="13:13" x14ac:dyDescent="0.25">
      <c r="M52161"/>
    </row>
    <row r="52162" spans="13:13" x14ac:dyDescent="0.25">
      <c r="M52162"/>
    </row>
    <row r="52163" spans="13:13" x14ac:dyDescent="0.25">
      <c r="M52163"/>
    </row>
    <row r="52164" spans="13:13" x14ac:dyDescent="0.25">
      <c r="M52164"/>
    </row>
    <row r="52165" spans="13:13" x14ac:dyDescent="0.25">
      <c r="M52165"/>
    </row>
    <row r="52166" spans="13:13" x14ac:dyDescent="0.25">
      <c r="M52166"/>
    </row>
    <row r="52167" spans="13:13" x14ac:dyDescent="0.25">
      <c r="M52167"/>
    </row>
    <row r="52168" spans="13:13" x14ac:dyDescent="0.25">
      <c r="M52168"/>
    </row>
    <row r="52169" spans="13:13" x14ac:dyDescent="0.25">
      <c r="M52169"/>
    </row>
    <row r="52170" spans="13:13" x14ac:dyDescent="0.25">
      <c r="M52170"/>
    </row>
    <row r="52171" spans="13:13" x14ac:dyDescent="0.25">
      <c r="M52171"/>
    </row>
    <row r="52172" spans="13:13" x14ac:dyDescent="0.25">
      <c r="M52172"/>
    </row>
    <row r="52173" spans="13:13" x14ac:dyDescent="0.25">
      <c r="M52173"/>
    </row>
    <row r="52174" spans="13:13" x14ac:dyDescent="0.25">
      <c r="M52174"/>
    </row>
    <row r="52175" spans="13:13" x14ac:dyDescent="0.25">
      <c r="M52175"/>
    </row>
    <row r="52176" spans="13:13" x14ac:dyDescent="0.25">
      <c r="M52176"/>
    </row>
    <row r="52177" spans="13:13" x14ac:dyDescent="0.25">
      <c r="M52177"/>
    </row>
    <row r="52178" spans="13:13" x14ac:dyDescent="0.25">
      <c r="M52178"/>
    </row>
    <row r="52179" spans="13:13" x14ac:dyDescent="0.25">
      <c r="M52179"/>
    </row>
    <row r="52180" spans="13:13" x14ac:dyDescent="0.25">
      <c r="M52180"/>
    </row>
    <row r="52181" spans="13:13" x14ac:dyDescent="0.25">
      <c r="M52181"/>
    </row>
    <row r="52182" spans="13:13" x14ac:dyDescent="0.25">
      <c r="M52182"/>
    </row>
    <row r="52183" spans="13:13" x14ac:dyDescent="0.25">
      <c r="M52183"/>
    </row>
    <row r="52184" spans="13:13" x14ac:dyDescent="0.25">
      <c r="M52184"/>
    </row>
    <row r="52185" spans="13:13" x14ac:dyDescent="0.25">
      <c r="M52185"/>
    </row>
    <row r="52186" spans="13:13" x14ac:dyDescent="0.25">
      <c r="M52186"/>
    </row>
    <row r="52187" spans="13:13" x14ac:dyDescent="0.25">
      <c r="M52187"/>
    </row>
    <row r="52188" spans="13:13" x14ac:dyDescent="0.25">
      <c r="M52188"/>
    </row>
    <row r="52189" spans="13:13" x14ac:dyDescent="0.25">
      <c r="M52189"/>
    </row>
    <row r="52190" spans="13:13" x14ac:dyDescent="0.25">
      <c r="M52190"/>
    </row>
    <row r="52191" spans="13:13" x14ac:dyDescent="0.25">
      <c r="M52191"/>
    </row>
    <row r="52192" spans="13:13" x14ac:dyDescent="0.25">
      <c r="M52192"/>
    </row>
    <row r="52193" spans="13:13" x14ac:dyDescent="0.25">
      <c r="M52193"/>
    </row>
    <row r="52194" spans="13:13" x14ac:dyDescent="0.25">
      <c r="M52194"/>
    </row>
    <row r="52195" spans="13:13" x14ac:dyDescent="0.25">
      <c r="M52195"/>
    </row>
    <row r="52196" spans="13:13" x14ac:dyDescent="0.25">
      <c r="M52196"/>
    </row>
    <row r="52197" spans="13:13" x14ac:dyDescent="0.25">
      <c r="M52197"/>
    </row>
    <row r="52198" spans="13:13" x14ac:dyDescent="0.25">
      <c r="M52198"/>
    </row>
    <row r="52199" spans="13:13" x14ac:dyDescent="0.25">
      <c r="M52199"/>
    </row>
    <row r="52200" spans="13:13" x14ac:dyDescent="0.25">
      <c r="M52200"/>
    </row>
    <row r="52201" spans="13:13" x14ac:dyDescent="0.25">
      <c r="M52201"/>
    </row>
    <row r="52202" spans="13:13" x14ac:dyDescent="0.25">
      <c r="M52202"/>
    </row>
    <row r="52203" spans="13:13" x14ac:dyDescent="0.25">
      <c r="M52203"/>
    </row>
    <row r="52204" spans="13:13" x14ac:dyDescent="0.25">
      <c r="M52204"/>
    </row>
    <row r="52205" spans="13:13" x14ac:dyDescent="0.25">
      <c r="M52205"/>
    </row>
    <row r="52206" spans="13:13" x14ac:dyDescent="0.25">
      <c r="M52206"/>
    </row>
    <row r="52207" spans="13:13" x14ac:dyDescent="0.25">
      <c r="M52207"/>
    </row>
    <row r="52208" spans="13:13" x14ac:dyDescent="0.25">
      <c r="M52208"/>
    </row>
    <row r="52209" spans="13:13" x14ac:dyDescent="0.25">
      <c r="M52209"/>
    </row>
    <row r="52210" spans="13:13" x14ac:dyDescent="0.25">
      <c r="M52210"/>
    </row>
    <row r="52211" spans="13:13" x14ac:dyDescent="0.25">
      <c r="M52211"/>
    </row>
    <row r="52212" spans="13:13" x14ac:dyDescent="0.25">
      <c r="M52212"/>
    </row>
    <row r="52213" spans="13:13" x14ac:dyDescent="0.25">
      <c r="M52213"/>
    </row>
    <row r="52214" spans="13:13" x14ac:dyDescent="0.25">
      <c r="M52214"/>
    </row>
    <row r="52215" spans="13:13" x14ac:dyDescent="0.25">
      <c r="M52215"/>
    </row>
    <row r="52216" spans="13:13" x14ac:dyDescent="0.25">
      <c r="M52216"/>
    </row>
    <row r="52217" spans="13:13" x14ac:dyDescent="0.25">
      <c r="M52217"/>
    </row>
    <row r="52218" spans="13:13" x14ac:dyDescent="0.25">
      <c r="M52218"/>
    </row>
    <row r="52219" spans="13:13" x14ac:dyDescent="0.25">
      <c r="M52219"/>
    </row>
    <row r="52220" spans="13:13" x14ac:dyDescent="0.25">
      <c r="M52220"/>
    </row>
    <row r="52221" spans="13:13" x14ac:dyDescent="0.25">
      <c r="M52221"/>
    </row>
    <row r="52222" spans="13:13" x14ac:dyDescent="0.25">
      <c r="M52222"/>
    </row>
    <row r="52223" spans="13:13" x14ac:dyDescent="0.25">
      <c r="M52223"/>
    </row>
    <row r="52224" spans="13:13" x14ac:dyDescent="0.25">
      <c r="M52224"/>
    </row>
    <row r="52225" spans="13:13" x14ac:dyDescent="0.25">
      <c r="M52225"/>
    </row>
    <row r="52226" spans="13:13" x14ac:dyDescent="0.25">
      <c r="M52226"/>
    </row>
    <row r="52227" spans="13:13" x14ac:dyDescent="0.25">
      <c r="M52227"/>
    </row>
    <row r="52228" spans="13:13" x14ac:dyDescent="0.25">
      <c r="M52228"/>
    </row>
    <row r="52229" spans="13:13" x14ac:dyDescent="0.25">
      <c r="M52229"/>
    </row>
    <row r="52230" spans="13:13" x14ac:dyDescent="0.25">
      <c r="M52230"/>
    </row>
    <row r="52231" spans="13:13" x14ac:dyDescent="0.25">
      <c r="M52231"/>
    </row>
    <row r="52232" spans="13:13" x14ac:dyDescent="0.25">
      <c r="M52232"/>
    </row>
    <row r="52233" spans="13:13" x14ac:dyDescent="0.25">
      <c r="M52233"/>
    </row>
    <row r="52234" spans="13:13" x14ac:dyDescent="0.25">
      <c r="M52234"/>
    </row>
    <row r="52235" spans="13:13" x14ac:dyDescent="0.25">
      <c r="M52235"/>
    </row>
    <row r="52236" spans="13:13" x14ac:dyDescent="0.25">
      <c r="M52236"/>
    </row>
    <row r="52237" spans="13:13" x14ac:dyDescent="0.25">
      <c r="M52237"/>
    </row>
    <row r="52238" spans="13:13" x14ac:dyDescent="0.25">
      <c r="M52238"/>
    </row>
    <row r="52239" spans="13:13" x14ac:dyDescent="0.25">
      <c r="M52239"/>
    </row>
    <row r="52240" spans="13:13" x14ac:dyDescent="0.25">
      <c r="M52240"/>
    </row>
    <row r="52241" spans="13:13" x14ac:dyDescent="0.25">
      <c r="M52241"/>
    </row>
    <row r="52242" spans="13:13" x14ac:dyDescent="0.25">
      <c r="M52242"/>
    </row>
    <row r="52243" spans="13:13" x14ac:dyDescent="0.25">
      <c r="M52243"/>
    </row>
    <row r="52244" spans="13:13" x14ac:dyDescent="0.25">
      <c r="M52244"/>
    </row>
    <row r="52245" spans="13:13" x14ac:dyDescent="0.25">
      <c r="M52245"/>
    </row>
    <row r="52246" spans="13:13" x14ac:dyDescent="0.25">
      <c r="M52246"/>
    </row>
    <row r="52247" spans="13:13" x14ac:dyDescent="0.25">
      <c r="M52247"/>
    </row>
    <row r="52248" spans="13:13" x14ac:dyDescent="0.25">
      <c r="M52248"/>
    </row>
    <row r="52249" spans="13:13" x14ac:dyDescent="0.25">
      <c r="M52249"/>
    </row>
    <row r="52250" spans="13:13" x14ac:dyDescent="0.25">
      <c r="M52250"/>
    </row>
    <row r="52251" spans="13:13" x14ac:dyDescent="0.25">
      <c r="M52251"/>
    </row>
    <row r="52252" spans="13:13" x14ac:dyDescent="0.25">
      <c r="M52252"/>
    </row>
    <row r="52253" spans="13:13" x14ac:dyDescent="0.25">
      <c r="M52253"/>
    </row>
    <row r="52254" spans="13:13" x14ac:dyDescent="0.25">
      <c r="M52254"/>
    </row>
    <row r="52255" spans="13:13" x14ac:dyDescent="0.25">
      <c r="M52255"/>
    </row>
    <row r="52256" spans="13:13" x14ac:dyDescent="0.25">
      <c r="M52256"/>
    </row>
    <row r="52257" spans="13:13" x14ac:dyDescent="0.25">
      <c r="M52257"/>
    </row>
    <row r="52258" spans="13:13" x14ac:dyDescent="0.25">
      <c r="M52258"/>
    </row>
    <row r="52259" spans="13:13" x14ac:dyDescent="0.25">
      <c r="M52259"/>
    </row>
    <row r="52260" spans="13:13" x14ac:dyDescent="0.25">
      <c r="M52260"/>
    </row>
    <row r="52261" spans="13:13" x14ac:dyDescent="0.25">
      <c r="M52261"/>
    </row>
    <row r="52262" spans="13:13" x14ac:dyDescent="0.25">
      <c r="M52262"/>
    </row>
    <row r="52263" spans="13:13" x14ac:dyDescent="0.25">
      <c r="M52263"/>
    </row>
    <row r="52264" spans="13:13" x14ac:dyDescent="0.25">
      <c r="M52264"/>
    </row>
    <row r="52265" spans="13:13" x14ac:dyDescent="0.25">
      <c r="M52265"/>
    </row>
    <row r="52266" spans="13:13" x14ac:dyDescent="0.25">
      <c r="M52266"/>
    </row>
    <row r="52267" spans="13:13" x14ac:dyDescent="0.25">
      <c r="M52267"/>
    </row>
    <row r="52268" spans="13:13" x14ac:dyDescent="0.25">
      <c r="M52268"/>
    </row>
    <row r="52269" spans="13:13" x14ac:dyDescent="0.25">
      <c r="M52269"/>
    </row>
    <row r="52270" spans="13:13" x14ac:dyDescent="0.25">
      <c r="M52270"/>
    </row>
    <row r="52271" spans="13:13" x14ac:dyDescent="0.25">
      <c r="M52271"/>
    </row>
    <row r="52272" spans="13:13" x14ac:dyDescent="0.25">
      <c r="M52272"/>
    </row>
    <row r="52273" spans="13:13" x14ac:dyDescent="0.25">
      <c r="M52273"/>
    </row>
    <row r="52274" spans="13:13" x14ac:dyDescent="0.25">
      <c r="M52274"/>
    </row>
    <row r="52275" spans="13:13" x14ac:dyDescent="0.25">
      <c r="M52275"/>
    </row>
    <row r="52276" spans="13:13" x14ac:dyDescent="0.25">
      <c r="M52276"/>
    </row>
    <row r="52277" spans="13:13" x14ac:dyDescent="0.25">
      <c r="M52277"/>
    </row>
    <row r="52278" spans="13:13" x14ac:dyDescent="0.25">
      <c r="M52278"/>
    </row>
    <row r="52279" spans="13:13" x14ac:dyDescent="0.25">
      <c r="M52279"/>
    </row>
    <row r="52280" spans="13:13" x14ac:dyDescent="0.25">
      <c r="M52280"/>
    </row>
    <row r="52281" spans="13:13" x14ac:dyDescent="0.25">
      <c r="M52281"/>
    </row>
    <row r="52282" spans="13:13" x14ac:dyDescent="0.25">
      <c r="M52282"/>
    </row>
    <row r="52283" spans="13:13" x14ac:dyDescent="0.25">
      <c r="M52283"/>
    </row>
    <row r="52284" spans="13:13" x14ac:dyDescent="0.25">
      <c r="M52284"/>
    </row>
    <row r="52285" spans="13:13" x14ac:dyDescent="0.25">
      <c r="M52285"/>
    </row>
    <row r="52286" spans="13:13" x14ac:dyDescent="0.25">
      <c r="M52286"/>
    </row>
    <row r="52287" spans="13:13" x14ac:dyDescent="0.25">
      <c r="M52287"/>
    </row>
    <row r="52288" spans="13:13" x14ac:dyDescent="0.25">
      <c r="M52288"/>
    </row>
    <row r="52289" spans="13:13" x14ac:dyDescent="0.25">
      <c r="M52289"/>
    </row>
    <row r="52290" spans="13:13" x14ac:dyDescent="0.25">
      <c r="M52290"/>
    </row>
    <row r="52291" spans="13:13" x14ac:dyDescent="0.25">
      <c r="M52291"/>
    </row>
    <row r="52292" spans="13:13" x14ac:dyDescent="0.25">
      <c r="M52292"/>
    </row>
    <row r="52293" spans="13:13" x14ac:dyDescent="0.25">
      <c r="M52293"/>
    </row>
    <row r="52294" spans="13:13" x14ac:dyDescent="0.25">
      <c r="M52294"/>
    </row>
    <row r="52295" spans="13:13" x14ac:dyDescent="0.25">
      <c r="M52295"/>
    </row>
    <row r="52296" spans="13:13" x14ac:dyDescent="0.25">
      <c r="M52296"/>
    </row>
    <row r="52297" spans="13:13" x14ac:dyDescent="0.25">
      <c r="M52297"/>
    </row>
    <row r="52298" spans="13:13" x14ac:dyDescent="0.25">
      <c r="M52298"/>
    </row>
    <row r="52299" spans="13:13" x14ac:dyDescent="0.25">
      <c r="M52299"/>
    </row>
    <row r="52300" spans="13:13" x14ac:dyDescent="0.25">
      <c r="M52300"/>
    </row>
    <row r="52301" spans="13:13" x14ac:dyDescent="0.25">
      <c r="M52301"/>
    </row>
    <row r="52302" spans="13:13" x14ac:dyDescent="0.25">
      <c r="M52302"/>
    </row>
    <row r="52303" spans="13:13" x14ac:dyDescent="0.25">
      <c r="M52303"/>
    </row>
    <row r="52304" spans="13:13" x14ac:dyDescent="0.25">
      <c r="M52304"/>
    </row>
    <row r="52305" spans="13:13" x14ac:dyDescent="0.25">
      <c r="M52305"/>
    </row>
    <row r="52306" spans="13:13" x14ac:dyDescent="0.25">
      <c r="M52306"/>
    </row>
    <row r="52307" spans="13:13" x14ac:dyDescent="0.25">
      <c r="M52307"/>
    </row>
    <row r="52308" spans="13:13" x14ac:dyDescent="0.25">
      <c r="M52308"/>
    </row>
    <row r="52309" spans="13:13" x14ac:dyDescent="0.25">
      <c r="M52309"/>
    </row>
    <row r="52310" spans="13:13" x14ac:dyDescent="0.25">
      <c r="M52310"/>
    </row>
    <row r="52311" spans="13:13" x14ac:dyDescent="0.25">
      <c r="M52311"/>
    </row>
    <row r="52312" spans="13:13" x14ac:dyDescent="0.25">
      <c r="M52312"/>
    </row>
    <row r="52313" spans="13:13" x14ac:dyDescent="0.25">
      <c r="M52313"/>
    </row>
    <row r="52314" spans="13:13" x14ac:dyDescent="0.25">
      <c r="M52314"/>
    </row>
    <row r="52315" spans="13:13" x14ac:dyDescent="0.25">
      <c r="M52315"/>
    </row>
    <row r="52316" spans="13:13" x14ac:dyDescent="0.25">
      <c r="M52316"/>
    </row>
    <row r="52317" spans="13:13" x14ac:dyDescent="0.25">
      <c r="M52317"/>
    </row>
    <row r="52318" spans="13:13" x14ac:dyDescent="0.25">
      <c r="M52318"/>
    </row>
    <row r="52319" spans="13:13" x14ac:dyDescent="0.25">
      <c r="M52319"/>
    </row>
    <row r="52320" spans="13:13" x14ac:dyDescent="0.25">
      <c r="M52320"/>
    </row>
    <row r="52321" spans="13:13" x14ac:dyDescent="0.25">
      <c r="M52321"/>
    </row>
    <row r="52322" spans="13:13" x14ac:dyDescent="0.25">
      <c r="M52322"/>
    </row>
    <row r="52323" spans="13:13" x14ac:dyDescent="0.25">
      <c r="M52323"/>
    </row>
    <row r="52324" spans="13:13" x14ac:dyDescent="0.25">
      <c r="M52324"/>
    </row>
    <row r="52325" spans="13:13" x14ac:dyDescent="0.25">
      <c r="M52325"/>
    </row>
    <row r="52326" spans="13:13" x14ac:dyDescent="0.25">
      <c r="M52326"/>
    </row>
    <row r="52327" spans="13:13" x14ac:dyDescent="0.25">
      <c r="M52327"/>
    </row>
    <row r="52328" spans="13:13" x14ac:dyDescent="0.25">
      <c r="M52328"/>
    </row>
    <row r="52329" spans="13:13" x14ac:dyDescent="0.25">
      <c r="M52329"/>
    </row>
    <row r="52330" spans="13:13" x14ac:dyDescent="0.25">
      <c r="M52330"/>
    </row>
    <row r="52331" spans="13:13" x14ac:dyDescent="0.25">
      <c r="M52331"/>
    </row>
    <row r="52332" spans="13:13" x14ac:dyDescent="0.25">
      <c r="M52332"/>
    </row>
    <row r="52333" spans="13:13" x14ac:dyDescent="0.25">
      <c r="M52333"/>
    </row>
    <row r="52334" spans="13:13" x14ac:dyDescent="0.25">
      <c r="M52334"/>
    </row>
    <row r="52335" spans="13:13" x14ac:dyDescent="0.25">
      <c r="M52335"/>
    </row>
    <row r="52336" spans="13:13" x14ac:dyDescent="0.25">
      <c r="M52336"/>
    </row>
    <row r="52337" spans="13:13" x14ac:dyDescent="0.25">
      <c r="M52337"/>
    </row>
    <row r="52338" spans="13:13" x14ac:dyDescent="0.25">
      <c r="M52338"/>
    </row>
    <row r="52339" spans="13:13" x14ac:dyDescent="0.25">
      <c r="M52339"/>
    </row>
    <row r="52340" spans="13:13" x14ac:dyDescent="0.25">
      <c r="M52340"/>
    </row>
    <row r="52341" spans="13:13" x14ac:dyDescent="0.25">
      <c r="M52341"/>
    </row>
    <row r="52342" spans="13:13" x14ac:dyDescent="0.25">
      <c r="M52342"/>
    </row>
    <row r="52343" spans="13:13" x14ac:dyDescent="0.25">
      <c r="M52343"/>
    </row>
    <row r="52344" spans="13:13" x14ac:dyDescent="0.25">
      <c r="M52344"/>
    </row>
    <row r="52345" spans="13:13" x14ac:dyDescent="0.25">
      <c r="M52345"/>
    </row>
    <row r="52346" spans="13:13" x14ac:dyDescent="0.25">
      <c r="M52346"/>
    </row>
    <row r="52347" spans="13:13" x14ac:dyDescent="0.25">
      <c r="M52347"/>
    </row>
    <row r="52348" spans="13:13" x14ac:dyDescent="0.25">
      <c r="M52348"/>
    </row>
    <row r="52349" spans="13:13" x14ac:dyDescent="0.25">
      <c r="M52349"/>
    </row>
    <row r="52350" spans="13:13" x14ac:dyDescent="0.25">
      <c r="M52350"/>
    </row>
    <row r="52351" spans="13:13" x14ac:dyDescent="0.25">
      <c r="M52351"/>
    </row>
    <row r="52352" spans="13:13" x14ac:dyDescent="0.25">
      <c r="M52352"/>
    </row>
    <row r="52353" spans="13:13" x14ac:dyDescent="0.25">
      <c r="M52353"/>
    </row>
    <row r="52354" spans="13:13" x14ac:dyDescent="0.25">
      <c r="M52354"/>
    </row>
    <row r="52355" spans="13:13" x14ac:dyDescent="0.25">
      <c r="M52355"/>
    </row>
    <row r="52356" spans="13:13" x14ac:dyDescent="0.25">
      <c r="M52356"/>
    </row>
    <row r="52357" spans="13:13" x14ac:dyDescent="0.25">
      <c r="M52357"/>
    </row>
    <row r="52358" spans="13:13" x14ac:dyDescent="0.25">
      <c r="M52358"/>
    </row>
    <row r="52359" spans="13:13" x14ac:dyDescent="0.25">
      <c r="M52359"/>
    </row>
    <row r="52360" spans="13:13" x14ac:dyDescent="0.25">
      <c r="M52360"/>
    </row>
    <row r="52361" spans="13:13" x14ac:dyDescent="0.25">
      <c r="M52361"/>
    </row>
    <row r="52362" spans="13:13" x14ac:dyDescent="0.25">
      <c r="M52362"/>
    </row>
    <row r="52363" spans="13:13" x14ac:dyDescent="0.25">
      <c r="M52363"/>
    </row>
    <row r="52364" spans="13:13" x14ac:dyDescent="0.25">
      <c r="M52364"/>
    </row>
    <row r="52365" spans="13:13" x14ac:dyDescent="0.25">
      <c r="M52365"/>
    </row>
    <row r="52366" spans="13:13" x14ac:dyDescent="0.25">
      <c r="M52366"/>
    </row>
    <row r="52367" spans="13:13" x14ac:dyDescent="0.25">
      <c r="M52367"/>
    </row>
    <row r="52368" spans="13:13" x14ac:dyDescent="0.25">
      <c r="M52368"/>
    </row>
    <row r="52369" spans="13:13" x14ac:dyDescent="0.25">
      <c r="M52369"/>
    </row>
    <row r="52370" spans="13:13" x14ac:dyDescent="0.25">
      <c r="M52370"/>
    </row>
    <row r="52371" spans="13:13" x14ac:dyDescent="0.25">
      <c r="M52371"/>
    </row>
    <row r="52372" spans="13:13" x14ac:dyDescent="0.25">
      <c r="M52372"/>
    </row>
    <row r="52373" spans="13:13" x14ac:dyDescent="0.25">
      <c r="M52373"/>
    </row>
    <row r="52374" spans="13:13" x14ac:dyDescent="0.25">
      <c r="M52374"/>
    </row>
    <row r="52375" spans="13:13" x14ac:dyDescent="0.25">
      <c r="M52375"/>
    </row>
    <row r="52376" spans="13:13" x14ac:dyDescent="0.25">
      <c r="M52376"/>
    </row>
    <row r="52377" spans="13:13" x14ac:dyDescent="0.25">
      <c r="M52377"/>
    </row>
    <row r="52378" spans="13:13" x14ac:dyDescent="0.25">
      <c r="M52378"/>
    </row>
    <row r="52379" spans="13:13" x14ac:dyDescent="0.25">
      <c r="M52379"/>
    </row>
    <row r="52380" spans="13:13" x14ac:dyDescent="0.25">
      <c r="M52380"/>
    </row>
    <row r="52381" spans="13:13" x14ac:dyDescent="0.25">
      <c r="M52381"/>
    </row>
    <row r="52382" spans="13:13" x14ac:dyDescent="0.25">
      <c r="M52382"/>
    </row>
    <row r="52383" spans="13:13" x14ac:dyDescent="0.25">
      <c r="M52383"/>
    </row>
    <row r="52384" spans="13:13" x14ac:dyDescent="0.25">
      <c r="M52384"/>
    </row>
    <row r="52385" spans="13:13" x14ac:dyDescent="0.25">
      <c r="M52385"/>
    </row>
    <row r="52386" spans="13:13" x14ac:dyDescent="0.25">
      <c r="M52386"/>
    </row>
    <row r="52387" spans="13:13" x14ac:dyDescent="0.25">
      <c r="M52387"/>
    </row>
    <row r="52388" spans="13:13" x14ac:dyDescent="0.25">
      <c r="M52388"/>
    </row>
    <row r="52389" spans="13:13" x14ac:dyDescent="0.25">
      <c r="M52389"/>
    </row>
    <row r="52390" spans="13:13" x14ac:dyDescent="0.25">
      <c r="M52390"/>
    </row>
    <row r="52391" spans="13:13" x14ac:dyDescent="0.25">
      <c r="M52391"/>
    </row>
    <row r="52392" spans="13:13" x14ac:dyDescent="0.25">
      <c r="M52392"/>
    </row>
    <row r="52393" spans="13:13" x14ac:dyDescent="0.25">
      <c r="M52393"/>
    </row>
    <row r="52394" spans="13:13" x14ac:dyDescent="0.25">
      <c r="M52394"/>
    </row>
    <row r="52395" spans="13:13" x14ac:dyDescent="0.25">
      <c r="M52395"/>
    </row>
    <row r="52396" spans="13:13" x14ac:dyDescent="0.25">
      <c r="M52396"/>
    </row>
    <row r="52397" spans="13:13" x14ac:dyDescent="0.25">
      <c r="M52397"/>
    </row>
    <row r="52398" spans="13:13" x14ac:dyDescent="0.25">
      <c r="M52398"/>
    </row>
    <row r="52399" spans="13:13" x14ac:dyDescent="0.25">
      <c r="M52399"/>
    </row>
    <row r="52400" spans="13:13" x14ac:dyDescent="0.25">
      <c r="M52400"/>
    </row>
    <row r="52401" spans="13:13" x14ac:dyDescent="0.25">
      <c r="M52401"/>
    </row>
    <row r="52402" spans="13:13" x14ac:dyDescent="0.25">
      <c r="M52402"/>
    </row>
    <row r="52403" spans="13:13" x14ac:dyDescent="0.25">
      <c r="M52403"/>
    </row>
    <row r="52404" spans="13:13" x14ac:dyDescent="0.25">
      <c r="M52404"/>
    </row>
    <row r="52405" spans="13:13" x14ac:dyDescent="0.25">
      <c r="M52405"/>
    </row>
    <row r="52406" spans="13:13" x14ac:dyDescent="0.25">
      <c r="M52406"/>
    </row>
    <row r="52407" spans="13:13" x14ac:dyDescent="0.25">
      <c r="M52407"/>
    </row>
    <row r="52408" spans="13:13" x14ac:dyDescent="0.25">
      <c r="M52408"/>
    </row>
    <row r="52409" spans="13:13" x14ac:dyDescent="0.25">
      <c r="M52409"/>
    </row>
    <row r="52410" spans="13:13" x14ac:dyDescent="0.25">
      <c r="M52410"/>
    </row>
    <row r="52411" spans="13:13" x14ac:dyDescent="0.25">
      <c r="M52411"/>
    </row>
    <row r="52412" spans="13:13" x14ac:dyDescent="0.25">
      <c r="M52412"/>
    </row>
    <row r="52413" spans="13:13" x14ac:dyDescent="0.25">
      <c r="M52413"/>
    </row>
    <row r="52414" spans="13:13" x14ac:dyDescent="0.25">
      <c r="M52414"/>
    </row>
    <row r="52415" spans="13:13" x14ac:dyDescent="0.25">
      <c r="M52415"/>
    </row>
    <row r="52416" spans="13:13" x14ac:dyDescent="0.25">
      <c r="M52416"/>
    </row>
    <row r="52417" spans="13:13" x14ac:dyDescent="0.25">
      <c r="M52417"/>
    </row>
    <row r="52418" spans="13:13" x14ac:dyDescent="0.25">
      <c r="M52418"/>
    </row>
    <row r="52419" spans="13:13" x14ac:dyDescent="0.25">
      <c r="M52419"/>
    </row>
    <row r="52420" spans="13:13" x14ac:dyDescent="0.25">
      <c r="M52420"/>
    </row>
    <row r="52421" spans="13:13" x14ac:dyDescent="0.25">
      <c r="M52421"/>
    </row>
    <row r="52422" spans="13:13" x14ac:dyDescent="0.25">
      <c r="M52422"/>
    </row>
    <row r="52423" spans="13:13" x14ac:dyDescent="0.25">
      <c r="M52423"/>
    </row>
    <row r="52424" spans="13:13" x14ac:dyDescent="0.25">
      <c r="M52424"/>
    </row>
    <row r="52425" spans="13:13" x14ac:dyDescent="0.25">
      <c r="M52425"/>
    </row>
    <row r="52426" spans="13:13" x14ac:dyDescent="0.25">
      <c r="M52426"/>
    </row>
    <row r="52427" spans="13:13" x14ac:dyDescent="0.25">
      <c r="M52427"/>
    </row>
    <row r="52428" spans="13:13" x14ac:dyDescent="0.25">
      <c r="M52428"/>
    </row>
    <row r="52429" spans="13:13" x14ac:dyDescent="0.25">
      <c r="M52429"/>
    </row>
    <row r="52430" spans="13:13" x14ac:dyDescent="0.25">
      <c r="M52430"/>
    </row>
    <row r="52431" spans="13:13" x14ac:dyDescent="0.25">
      <c r="M52431"/>
    </row>
    <row r="52432" spans="13:13" x14ac:dyDescent="0.25">
      <c r="M52432"/>
    </row>
    <row r="52433" spans="13:13" x14ac:dyDescent="0.25">
      <c r="M52433"/>
    </row>
    <row r="52434" spans="13:13" x14ac:dyDescent="0.25">
      <c r="M52434"/>
    </row>
    <row r="52435" spans="13:13" x14ac:dyDescent="0.25">
      <c r="M52435"/>
    </row>
    <row r="52436" spans="13:13" x14ac:dyDescent="0.25">
      <c r="M52436"/>
    </row>
    <row r="52437" spans="13:13" x14ac:dyDescent="0.25">
      <c r="M52437"/>
    </row>
    <row r="52438" spans="13:13" x14ac:dyDescent="0.25">
      <c r="M52438"/>
    </row>
    <row r="52439" spans="13:13" x14ac:dyDescent="0.25">
      <c r="M52439"/>
    </row>
    <row r="52440" spans="13:13" x14ac:dyDescent="0.25">
      <c r="M52440"/>
    </row>
    <row r="52441" spans="13:13" x14ac:dyDescent="0.25">
      <c r="M52441"/>
    </row>
    <row r="52442" spans="13:13" x14ac:dyDescent="0.25">
      <c r="M52442"/>
    </row>
    <row r="52443" spans="13:13" x14ac:dyDescent="0.25">
      <c r="M52443"/>
    </row>
    <row r="52444" spans="13:13" x14ac:dyDescent="0.25">
      <c r="M52444"/>
    </row>
    <row r="52445" spans="13:13" x14ac:dyDescent="0.25">
      <c r="M52445"/>
    </row>
    <row r="52446" spans="13:13" x14ac:dyDescent="0.25">
      <c r="M52446"/>
    </row>
    <row r="52447" spans="13:13" x14ac:dyDescent="0.25">
      <c r="M52447"/>
    </row>
    <row r="52448" spans="13:13" x14ac:dyDescent="0.25">
      <c r="M52448"/>
    </row>
    <row r="52449" spans="13:13" x14ac:dyDescent="0.25">
      <c r="M52449"/>
    </row>
    <row r="52450" spans="13:13" x14ac:dyDescent="0.25">
      <c r="M52450"/>
    </row>
    <row r="52451" spans="13:13" x14ac:dyDescent="0.25">
      <c r="M52451"/>
    </row>
    <row r="52452" spans="13:13" x14ac:dyDescent="0.25">
      <c r="M52452"/>
    </row>
    <row r="52453" spans="13:13" x14ac:dyDescent="0.25">
      <c r="M52453"/>
    </row>
    <row r="52454" spans="13:13" x14ac:dyDescent="0.25">
      <c r="M52454"/>
    </row>
    <row r="52455" spans="13:13" x14ac:dyDescent="0.25">
      <c r="M52455"/>
    </row>
    <row r="52456" spans="13:13" x14ac:dyDescent="0.25">
      <c r="M52456"/>
    </row>
    <row r="52457" spans="13:13" x14ac:dyDescent="0.25">
      <c r="M52457"/>
    </row>
    <row r="52458" spans="13:13" x14ac:dyDescent="0.25">
      <c r="M52458"/>
    </row>
    <row r="52459" spans="13:13" x14ac:dyDescent="0.25">
      <c r="M52459"/>
    </row>
    <row r="52460" spans="13:13" x14ac:dyDescent="0.25">
      <c r="M52460"/>
    </row>
    <row r="52461" spans="13:13" x14ac:dyDescent="0.25">
      <c r="M52461"/>
    </row>
    <row r="52462" spans="13:13" x14ac:dyDescent="0.25">
      <c r="M52462"/>
    </row>
    <row r="52463" spans="13:13" x14ac:dyDescent="0.25">
      <c r="M52463"/>
    </row>
    <row r="52464" spans="13:13" x14ac:dyDescent="0.25">
      <c r="M52464"/>
    </row>
    <row r="52465" spans="13:13" x14ac:dyDescent="0.25">
      <c r="M52465"/>
    </row>
    <row r="52466" spans="13:13" x14ac:dyDescent="0.25">
      <c r="M52466"/>
    </row>
    <row r="52467" spans="13:13" x14ac:dyDescent="0.25">
      <c r="M52467"/>
    </row>
    <row r="52468" spans="13:13" x14ac:dyDescent="0.25">
      <c r="M52468"/>
    </row>
    <row r="52469" spans="13:13" x14ac:dyDescent="0.25">
      <c r="M52469"/>
    </row>
    <row r="52470" spans="13:13" x14ac:dyDescent="0.25">
      <c r="M52470"/>
    </row>
    <row r="52471" spans="13:13" x14ac:dyDescent="0.25">
      <c r="M52471"/>
    </row>
    <row r="52472" spans="13:13" x14ac:dyDescent="0.25">
      <c r="M52472"/>
    </row>
    <row r="52473" spans="13:13" x14ac:dyDescent="0.25">
      <c r="M52473"/>
    </row>
    <row r="52474" spans="13:13" x14ac:dyDescent="0.25">
      <c r="M52474"/>
    </row>
    <row r="52475" spans="13:13" x14ac:dyDescent="0.25">
      <c r="M52475"/>
    </row>
    <row r="52476" spans="13:13" x14ac:dyDescent="0.25">
      <c r="M52476"/>
    </row>
    <row r="52477" spans="13:13" x14ac:dyDescent="0.25">
      <c r="M52477"/>
    </row>
    <row r="52478" spans="13:13" x14ac:dyDescent="0.25">
      <c r="M52478"/>
    </row>
    <row r="52479" spans="13:13" x14ac:dyDescent="0.25">
      <c r="M52479"/>
    </row>
    <row r="52480" spans="13:13" x14ac:dyDescent="0.25">
      <c r="M52480"/>
    </row>
    <row r="52481" spans="13:13" x14ac:dyDescent="0.25">
      <c r="M52481"/>
    </row>
    <row r="52482" spans="13:13" x14ac:dyDescent="0.25">
      <c r="M52482"/>
    </row>
    <row r="52483" spans="13:13" x14ac:dyDescent="0.25">
      <c r="M52483"/>
    </row>
    <row r="52484" spans="13:13" x14ac:dyDescent="0.25">
      <c r="M52484"/>
    </row>
    <row r="52485" spans="13:13" x14ac:dyDescent="0.25">
      <c r="M52485"/>
    </row>
    <row r="52486" spans="13:13" x14ac:dyDescent="0.25">
      <c r="M52486"/>
    </row>
    <row r="52487" spans="13:13" x14ac:dyDescent="0.25">
      <c r="M52487"/>
    </row>
    <row r="52488" spans="13:13" x14ac:dyDescent="0.25">
      <c r="M52488"/>
    </row>
    <row r="52489" spans="13:13" x14ac:dyDescent="0.25">
      <c r="M52489"/>
    </row>
    <row r="52490" spans="13:13" x14ac:dyDescent="0.25">
      <c r="M52490"/>
    </row>
    <row r="52491" spans="13:13" x14ac:dyDescent="0.25">
      <c r="M52491"/>
    </row>
    <row r="52492" spans="13:13" x14ac:dyDescent="0.25">
      <c r="M52492"/>
    </row>
    <row r="52493" spans="13:13" x14ac:dyDescent="0.25">
      <c r="M52493"/>
    </row>
    <row r="52494" spans="13:13" x14ac:dyDescent="0.25">
      <c r="M52494"/>
    </row>
    <row r="52495" spans="13:13" x14ac:dyDescent="0.25">
      <c r="M52495"/>
    </row>
    <row r="52496" spans="13:13" x14ac:dyDescent="0.25">
      <c r="M52496"/>
    </row>
    <row r="52497" spans="13:13" x14ac:dyDescent="0.25">
      <c r="M52497"/>
    </row>
    <row r="52498" spans="13:13" x14ac:dyDescent="0.25">
      <c r="M52498"/>
    </row>
    <row r="52499" spans="13:13" x14ac:dyDescent="0.25">
      <c r="M52499"/>
    </row>
    <row r="52500" spans="13:13" x14ac:dyDescent="0.25">
      <c r="M52500"/>
    </row>
    <row r="52501" spans="13:13" x14ac:dyDescent="0.25">
      <c r="M52501"/>
    </row>
    <row r="52502" spans="13:13" x14ac:dyDescent="0.25">
      <c r="M52502"/>
    </row>
    <row r="52503" spans="13:13" x14ac:dyDescent="0.25">
      <c r="M52503"/>
    </row>
    <row r="52504" spans="13:13" x14ac:dyDescent="0.25">
      <c r="M52504"/>
    </row>
    <row r="52505" spans="13:13" x14ac:dyDescent="0.25">
      <c r="M52505"/>
    </row>
    <row r="52506" spans="13:13" x14ac:dyDescent="0.25">
      <c r="M52506"/>
    </row>
    <row r="52507" spans="13:13" x14ac:dyDescent="0.25">
      <c r="M52507"/>
    </row>
    <row r="52508" spans="13:13" x14ac:dyDescent="0.25">
      <c r="M52508"/>
    </row>
    <row r="52509" spans="13:13" x14ac:dyDescent="0.25">
      <c r="M52509"/>
    </row>
    <row r="52510" spans="13:13" x14ac:dyDescent="0.25">
      <c r="M52510"/>
    </row>
    <row r="52511" spans="13:13" x14ac:dyDescent="0.25">
      <c r="M52511"/>
    </row>
    <row r="52512" spans="13:13" x14ac:dyDescent="0.25">
      <c r="M52512"/>
    </row>
    <row r="52513" spans="13:13" x14ac:dyDescent="0.25">
      <c r="M52513"/>
    </row>
    <row r="52514" spans="13:13" x14ac:dyDescent="0.25">
      <c r="M52514"/>
    </row>
    <row r="52515" spans="13:13" x14ac:dyDescent="0.25">
      <c r="M52515"/>
    </row>
    <row r="52516" spans="13:13" x14ac:dyDescent="0.25">
      <c r="M52516"/>
    </row>
    <row r="52517" spans="13:13" x14ac:dyDescent="0.25">
      <c r="M52517"/>
    </row>
    <row r="52518" spans="13:13" x14ac:dyDescent="0.25">
      <c r="M52518"/>
    </row>
    <row r="52519" spans="13:13" x14ac:dyDescent="0.25">
      <c r="M52519"/>
    </row>
    <row r="52520" spans="13:13" x14ac:dyDescent="0.25">
      <c r="M52520"/>
    </row>
    <row r="52521" spans="13:13" x14ac:dyDescent="0.25">
      <c r="M52521"/>
    </row>
    <row r="52522" spans="13:13" x14ac:dyDescent="0.25">
      <c r="M52522"/>
    </row>
    <row r="52523" spans="13:13" x14ac:dyDescent="0.25">
      <c r="M52523"/>
    </row>
    <row r="52524" spans="13:13" x14ac:dyDescent="0.25">
      <c r="M52524"/>
    </row>
    <row r="52525" spans="13:13" x14ac:dyDescent="0.25">
      <c r="M52525"/>
    </row>
    <row r="52526" spans="13:13" x14ac:dyDescent="0.25">
      <c r="M52526"/>
    </row>
    <row r="52527" spans="13:13" x14ac:dyDescent="0.25">
      <c r="M52527"/>
    </row>
    <row r="52528" spans="13:13" x14ac:dyDescent="0.25">
      <c r="M52528"/>
    </row>
    <row r="52529" spans="13:13" x14ac:dyDescent="0.25">
      <c r="M52529"/>
    </row>
    <row r="52530" spans="13:13" x14ac:dyDescent="0.25">
      <c r="M52530"/>
    </row>
    <row r="52531" spans="13:13" x14ac:dyDescent="0.25">
      <c r="M52531"/>
    </row>
    <row r="52532" spans="13:13" x14ac:dyDescent="0.25">
      <c r="M52532"/>
    </row>
    <row r="52533" spans="13:13" x14ac:dyDescent="0.25">
      <c r="M52533"/>
    </row>
    <row r="52534" spans="13:13" x14ac:dyDescent="0.25">
      <c r="M52534"/>
    </row>
    <row r="52535" spans="13:13" x14ac:dyDescent="0.25">
      <c r="M52535"/>
    </row>
    <row r="52536" spans="13:13" x14ac:dyDescent="0.25">
      <c r="M52536"/>
    </row>
    <row r="52537" spans="13:13" x14ac:dyDescent="0.25">
      <c r="M52537"/>
    </row>
    <row r="52538" spans="13:13" x14ac:dyDescent="0.25">
      <c r="M52538"/>
    </row>
    <row r="52539" spans="13:13" x14ac:dyDescent="0.25">
      <c r="M52539"/>
    </row>
    <row r="52540" spans="13:13" x14ac:dyDescent="0.25">
      <c r="M52540"/>
    </row>
    <row r="52541" spans="13:13" x14ac:dyDescent="0.25">
      <c r="M52541"/>
    </row>
    <row r="52542" spans="13:13" x14ac:dyDescent="0.25">
      <c r="M52542"/>
    </row>
    <row r="52543" spans="13:13" x14ac:dyDescent="0.25">
      <c r="M52543"/>
    </row>
    <row r="52544" spans="13:13" x14ac:dyDescent="0.25">
      <c r="M52544"/>
    </row>
    <row r="52545" spans="13:13" x14ac:dyDescent="0.25">
      <c r="M52545"/>
    </row>
    <row r="52546" spans="13:13" x14ac:dyDescent="0.25">
      <c r="M52546"/>
    </row>
    <row r="52547" spans="13:13" x14ac:dyDescent="0.25">
      <c r="M52547"/>
    </row>
    <row r="52548" spans="13:13" x14ac:dyDescent="0.25">
      <c r="M52548"/>
    </row>
    <row r="52549" spans="13:13" x14ac:dyDescent="0.25">
      <c r="M52549"/>
    </row>
    <row r="52550" spans="13:13" x14ac:dyDescent="0.25">
      <c r="M52550"/>
    </row>
    <row r="52551" spans="13:13" x14ac:dyDescent="0.25">
      <c r="M52551"/>
    </row>
    <row r="52552" spans="13:13" x14ac:dyDescent="0.25">
      <c r="M52552"/>
    </row>
    <row r="52553" spans="13:13" x14ac:dyDescent="0.25">
      <c r="M52553"/>
    </row>
    <row r="52554" spans="13:13" x14ac:dyDescent="0.25">
      <c r="M52554"/>
    </row>
    <row r="52555" spans="13:13" x14ac:dyDescent="0.25">
      <c r="M52555"/>
    </row>
    <row r="52556" spans="13:13" x14ac:dyDescent="0.25">
      <c r="M52556"/>
    </row>
    <row r="52557" spans="13:13" x14ac:dyDescent="0.25">
      <c r="M52557"/>
    </row>
    <row r="52558" spans="13:13" x14ac:dyDescent="0.25">
      <c r="M52558"/>
    </row>
    <row r="52559" spans="13:13" x14ac:dyDescent="0.25">
      <c r="M52559"/>
    </row>
    <row r="52560" spans="13:13" x14ac:dyDescent="0.25">
      <c r="M52560"/>
    </row>
    <row r="52561" spans="13:13" x14ac:dyDescent="0.25">
      <c r="M52561"/>
    </row>
    <row r="52562" spans="13:13" x14ac:dyDescent="0.25">
      <c r="M52562"/>
    </row>
    <row r="52563" spans="13:13" x14ac:dyDescent="0.25">
      <c r="M52563"/>
    </row>
    <row r="52564" spans="13:13" x14ac:dyDescent="0.25">
      <c r="M52564"/>
    </row>
    <row r="52565" spans="13:13" x14ac:dyDescent="0.25">
      <c r="M52565"/>
    </row>
    <row r="52566" spans="13:13" x14ac:dyDescent="0.25">
      <c r="M52566"/>
    </row>
    <row r="52567" spans="13:13" x14ac:dyDescent="0.25">
      <c r="M52567"/>
    </row>
    <row r="52568" spans="13:13" x14ac:dyDescent="0.25">
      <c r="M52568"/>
    </row>
    <row r="52569" spans="13:13" x14ac:dyDescent="0.25">
      <c r="M52569"/>
    </row>
    <row r="52570" spans="13:13" x14ac:dyDescent="0.25">
      <c r="M52570"/>
    </row>
    <row r="52571" spans="13:13" x14ac:dyDescent="0.25">
      <c r="M52571"/>
    </row>
    <row r="52572" spans="13:13" x14ac:dyDescent="0.25">
      <c r="M52572"/>
    </row>
    <row r="52573" spans="13:13" x14ac:dyDescent="0.25">
      <c r="M52573"/>
    </row>
    <row r="52574" spans="13:13" x14ac:dyDescent="0.25">
      <c r="M52574"/>
    </row>
    <row r="52575" spans="13:13" x14ac:dyDescent="0.25">
      <c r="M52575"/>
    </row>
    <row r="52576" spans="13:13" x14ac:dyDescent="0.25">
      <c r="M52576"/>
    </row>
    <row r="52577" spans="13:13" x14ac:dyDescent="0.25">
      <c r="M52577"/>
    </row>
    <row r="52578" spans="13:13" x14ac:dyDescent="0.25">
      <c r="M52578"/>
    </row>
    <row r="52579" spans="13:13" x14ac:dyDescent="0.25">
      <c r="M52579"/>
    </row>
    <row r="52580" spans="13:13" x14ac:dyDescent="0.25">
      <c r="M52580"/>
    </row>
    <row r="52581" spans="13:13" x14ac:dyDescent="0.25">
      <c r="M52581"/>
    </row>
    <row r="52582" spans="13:13" x14ac:dyDescent="0.25">
      <c r="M52582"/>
    </row>
    <row r="52583" spans="13:13" x14ac:dyDescent="0.25">
      <c r="M52583"/>
    </row>
    <row r="52584" spans="13:13" x14ac:dyDescent="0.25">
      <c r="M52584"/>
    </row>
    <row r="52585" spans="13:13" x14ac:dyDescent="0.25">
      <c r="M52585"/>
    </row>
    <row r="52586" spans="13:13" x14ac:dyDescent="0.25">
      <c r="M52586"/>
    </row>
    <row r="52587" spans="13:13" x14ac:dyDescent="0.25">
      <c r="M52587"/>
    </row>
    <row r="52588" spans="13:13" x14ac:dyDescent="0.25">
      <c r="M52588"/>
    </row>
    <row r="52589" spans="13:13" x14ac:dyDescent="0.25">
      <c r="M52589"/>
    </row>
    <row r="52590" spans="13:13" x14ac:dyDescent="0.25">
      <c r="M52590"/>
    </row>
    <row r="52591" spans="13:13" x14ac:dyDescent="0.25">
      <c r="M52591"/>
    </row>
    <row r="52592" spans="13:13" x14ac:dyDescent="0.25">
      <c r="M52592"/>
    </row>
    <row r="52593" spans="13:13" x14ac:dyDescent="0.25">
      <c r="M52593"/>
    </row>
    <row r="52594" spans="13:13" x14ac:dyDescent="0.25">
      <c r="M52594"/>
    </row>
    <row r="52595" spans="13:13" x14ac:dyDescent="0.25">
      <c r="M52595"/>
    </row>
    <row r="52596" spans="13:13" x14ac:dyDescent="0.25">
      <c r="M52596"/>
    </row>
    <row r="52597" spans="13:13" x14ac:dyDescent="0.25">
      <c r="M52597"/>
    </row>
    <row r="52598" spans="13:13" x14ac:dyDescent="0.25">
      <c r="M52598"/>
    </row>
    <row r="52599" spans="13:13" x14ac:dyDescent="0.25">
      <c r="M52599"/>
    </row>
    <row r="52600" spans="13:13" x14ac:dyDescent="0.25">
      <c r="M52600"/>
    </row>
    <row r="52601" spans="13:13" x14ac:dyDescent="0.25">
      <c r="M52601"/>
    </row>
    <row r="52602" spans="13:13" x14ac:dyDescent="0.25">
      <c r="M52602"/>
    </row>
    <row r="52603" spans="13:13" x14ac:dyDescent="0.25">
      <c r="M52603"/>
    </row>
    <row r="52604" spans="13:13" x14ac:dyDescent="0.25">
      <c r="M52604"/>
    </row>
    <row r="52605" spans="13:13" x14ac:dyDescent="0.25">
      <c r="M52605"/>
    </row>
    <row r="52606" spans="13:13" x14ac:dyDescent="0.25">
      <c r="M52606"/>
    </row>
    <row r="52607" spans="13:13" x14ac:dyDescent="0.25">
      <c r="M52607"/>
    </row>
    <row r="52608" spans="13:13" x14ac:dyDescent="0.25">
      <c r="M52608"/>
    </row>
    <row r="52609" spans="13:13" x14ac:dyDescent="0.25">
      <c r="M52609"/>
    </row>
    <row r="52610" spans="13:13" x14ac:dyDescent="0.25">
      <c r="M52610"/>
    </row>
    <row r="52611" spans="13:13" x14ac:dyDescent="0.25">
      <c r="M52611"/>
    </row>
    <row r="52612" spans="13:13" x14ac:dyDescent="0.25">
      <c r="M52612"/>
    </row>
    <row r="52613" spans="13:13" x14ac:dyDescent="0.25">
      <c r="M52613"/>
    </row>
    <row r="52614" spans="13:13" x14ac:dyDescent="0.25">
      <c r="M52614"/>
    </row>
    <row r="52615" spans="13:13" x14ac:dyDescent="0.25">
      <c r="M52615"/>
    </row>
    <row r="52616" spans="13:13" x14ac:dyDescent="0.25">
      <c r="M52616"/>
    </row>
    <row r="52617" spans="13:13" x14ac:dyDescent="0.25">
      <c r="M52617"/>
    </row>
    <row r="52618" spans="13:13" x14ac:dyDescent="0.25">
      <c r="M52618"/>
    </row>
    <row r="52619" spans="13:13" x14ac:dyDescent="0.25">
      <c r="M52619"/>
    </row>
    <row r="52620" spans="13:13" x14ac:dyDescent="0.25">
      <c r="M52620"/>
    </row>
    <row r="52621" spans="13:13" x14ac:dyDescent="0.25">
      <c r="M52621"/>
    </row>
    <row r="52622" spans="13:13" x14ac:dyDescent="0.25">
      <c r="M52622"/>
    </row>
    <row r="52623" spans="13:13" x14ac:dyDescent="0.25">
      <c r="M52623"/>
    </row>
    <row r="52624" spans="13:13" x14ac:dyDescent="0.25">
      <c r="M52624"/>
    </row>
    <row r="52625" spans="13:13" x14ac:dyDescent="0.25">
      <c r="M52625"/>
    </row>
    <row r="52626" spans="13:13" x14ac:dyDescent="0.25">
      <c r="M52626"/>
    </row>
    <row r="52627" spans="13:13" x14ac:dyDescent="0.25">
      <c r="M52627"/>
    </row>
    <row r="52628" spans="13:13" x14ac:dyDescent="0.25">
      <c r="M52628"/>
    </row>
    <row r="52629" spans="13:13" x14ac:dyDescent="0.25">
      <c r="M52629"/>
    </row>
    <row r="52630" spans="13:13" x14ac:dyDescent="0.25">
      <c r="M52630"/>
    </row>
    <row r="52631" spans="13:13" x14ac:dyDescent="0.25">
      <c r="M52631"/>
    </row>
    <row r="52632" spans="13:13" x14ac:dyDescent="0.25">
      <c r="M52632"/>
    </row>
    <row r="52633" spans="13:13" x14ac:dyDescent="0.25">
      <c r="M52633"/>
    </row>
    <row r="52634" spans="13:13" x14ac:dyDescent="0.25">
      <c r="M52634"/>
    </row>
    <row r="52635" spans="13:13" x14ac:dyDescent="0.25">
      <c r="M52635"/>
    </row>
    <row r="52636" spans="13:13" x14ac:dyDescent="0.25">
      <c r="M52636"/>
    </row>
    <row r="52637" spans="13:13" x14ac:dyDescent="0.25">
      <c r="M52637"/>
    </row>
    <row r="52638" spans="13:13" x14ac:dyDescent="0.25">
      <c r="M52638"/>
    </row>
    <row r="52639" spans="13:13" x14ac:dyDescent="0.25">
      <c r="M52639"/>
    </row>
    <row r="52640" spans="13:13" x14ac:dyDescent="0.25">
      <c r="M52640"/>
    </row>
    <row r="52641" spans="13:13" x14ac:dyDescent="0.25">
      <c r="M52641"/>
    </row>
    <row r="52642" spans="13:13" x14ac:dyDescent="0.25">
      <c r="M52642"/>
    </row>
    <row r="52643" spans="13:13" x14ac:dyDescent="0.25">
      <c r="M52643"/>
    </row>
    <row r="52644" spans="13:13" x14ac:dyDescent="0.25">
      <c r="M52644"/>
    </row>
    <row r="52645" spans="13:13" x14ac:dyDescent="0.25">
      <c r="M52645"/>
    </row>
    <row r="52646" spans="13:13" x14ac:dyDescent="0.25">
      <c r="M52646"/>
    </row>
    <row r="52647" spans="13:13" x14ac:dyDescent="0.25">
      <c r="M52647"/>
    </row>
    <row r="52648" spans="13:13" x14ac:dyDescent="0.25">
      <c r="M52648"/>
    </row>
    <row r="52649" spans="13:13" x14ac:dyDescent="0.25">
      <c r="M52649"/>
    </row>
    <row r="52650" spans="13:13" x14ac:dyDescent="0.25">
      <c r="M52650"/>
    </row>
    <row r="52651" spans="13:13" x14ac:dyDescent="0.25">
      <c r="M52651"/>
    </row>
    <row r="52652" spans="13:13" x14ac:dyDescent="0.25">
      <c r="M52652"/>
    </row>
    <row r="52653" spans="13:13" x14ac:dyDescent="0.25">
      <c r="M52653"/>
    </row>
    <row r="52654" spans="13:13" x14ac:dyDescent="0.25">
      <c r="M52654"/>
    </row>
    <row r="52655" spans="13:13" x14ac:dyDescent="0.25">
      <c r="M52655"/>
    </row>
    <row r="52656" spans="13:13" x14ac:dyDescent="0.25">
      <c r="M52656"/>
    </row>
    <row r="52657" spans="13:13" x14ac:dyDescent="0.25">
      <c r="M52657"/>
    </row>
    <row r="52658" spans="13:13" x14ac:dyDescent="0.25">
      <c r="M52658"/>
    </row>
    <row r="52659" spans="13:13" x14ac:dyDescent="0.25">
      <c r="M52659"/>
    </row>
    <row r="52660" spans="13:13" x14ac:dyDescent="0.25">
      <c r="M52660"/>
    </row>
    <row r="52661" spans="13:13" x14ac:dyDescent="0.25">
      <c r="M52661"/>
    </row>
    <row r="52662" spans="13:13" x14ac:dyDescent="0.25">
      <c r="M52662"/>
    </row>
    <row r="52663" spans="13:13" x14ac:dyDescent="0.25">
      <c r="M52663"/>
    </row>
    <row r="52664" spans="13:13" x14ac:dyDescent="0.25">
      <c r="M52664"/>
    </row>
    <row r="52665" spans="13:13" x14ac:dyDescent="0.25">
      <c r="M52665"/>
    </row>
    <row r="52666" spans="13:13" x14ac:dyDescent="0.25">
      <c r="M52666"/>
    </row>
    <row r="52667" spans="13:13" x14ac:dyDescent="0.25">
      <c r="M52667"/>
    </row>
    <row r="52668" spans="13:13" x14ac:dyDescent="0.25">
      <c r="M52668"/>
    </row>
    <row r="52669" spans="13:13" x14ac:dyDescent="0.25">
      <c r="M52669"/>
    </row>
    <row r="52670" spans="13:13" x14ac:dyDescent="0.25">
      <c r="M52670"/>
    </row>
    <row r="52671" spans="13:13" x14ac:dyDescent="0.25">
      <c r="M52671"/>
    </row>
    <row r="52672" spans="13:13" x14ac:dyDescent="0.25">
      <c r="M52672"/>
    </row>
    <row r="52673" spans="13:13" x14ac:dyDescent="0.25">
      <c r="M52673"/>
    </row>
    <row r="52674" spans="13:13" x14ac:dyDescent="0.25">
      <c r="M52674"/>
    </row>
    <row r="52675" spans="13:13" x14ac:dyDescent="0.25">
      <c r="M52675"/>
    </row>
    <row r="52676" spans="13:13" x14ac:dyDescent="0.25">
      <c r="M52676"/>
    </row>
    <row r="52677" spans="13:13" x14ac:dyDescent="0.25">
      <c r="M52677"/>
    </row>
    <row r="52678" spans="13:13" x14ac:dyDescent="0.25">
      <c r="M52678"/>
    </row>
    <row r="52679" spans="13:13" x14ac:dyDescent="0.25">
      <c r="M52679"/>
    </row>
    <row r="52680" spans="13:13" x14ac:dyDescent="0.25">
      <c r="M52680"/>
    </row>
    <row r="52681" spans="13:13" x14ac:dyDescent="0.25">
      <c r="M52681"/>
    </row>
    <row r="52682" spans="13:13" x14ac:dyDescent="0.25">
      <c r="M52682"/>
    </row>
    <row r="52683" spans="13:13" x14ac:dyDescent="0.25">
      <c r="M52683"/>
    </row>
    <row r="52684" spans="13:13" x14ac:dyDescent="0.25">
      <c r="M52684"/>
    </row>
    <row r="52685" spans="13:13" x14ac:dyDescent="0.25">
      <c r="M52685"/>
    </row>
    <row r="52686" spans="13:13" x14ac:dyDescent="0.25">
      <c r="M52686"/>
    </row>
    <row r="52687" spans="13:13" x14ac:dyDescent="0.25">
      <c r="M52687"/>
    </row>
    <row r="52688" spans="13:13" x14ac:dyDescent="0.25">
      <c r="M52688"/>
    </row>
    <row r="52689" spans="13:13" x14ac:dyDescent="0.25">
      <c r="M52689"/>
    </row>
    <row r="52690" spans="13:13" x14ac:dyDescent="0.25">
      <c r="M52690"/>
    </row>
    <row r="52691" spans="13:13" x14ac:dyDescent="0.25">
      <c r="M52691"/>
    </row>
    <row r="52692" spans="13:13" x14ac:dyDescent="0.25">
      <c r="M52692"/>
    </row>
    <row r="52693" spans="13:13" x14ac:dyDescent="0.25">
      <c r="M52693"/>
    </row>
    <row r="52694" spans="13:13" x14ac:dyDescent="0.25">
      <c r="M52694"/>
    </row>
    <row r="52695" spans="13:13" x14ac:dyDescent="0.25">
      <c r="M52695"/>
    </row>
    <row r="52696" spans="13:13" x14ac:dyDescent="0.25">
      <c r="M52696"/>
    </row>
    <row r="52697" spans="13:13" x14ac:dyDescent="0.25">
      <c r="M52697"/>
    </row>
    <row r="52698" spans="13:13" x14ac:dyDescent="0.25">
      <c r="M52698"/>
    </row>
    <row r="52699" spans="13:13" x14ac:dyDescent="0.25">
      <c r="M52699"/>
    </row>
    <row r="52700" spans="13:13" x14ac:dyDescent="0.25">
      <c r="M52700"/>
    </row>
    <row r="52701" spans="13:13" x14ac:dyDescent="0.25">
      <c r="M52701"/>
    </row>
    <row r="52702" spans="13:13" x14ac:dyDescent="0.25">
      <c r="M52702"/>
    </row>
    <row r="52703" spans="13:13" x14ac:dyDescent="0.25">
      <c r="M52703"/>
    </row>
    <row r="52704" spans="13:13" x14ac:dyDescent="0.25">
      <c r="M52704"/>
    </row>
    <row r="52705" spans="13:13" x14ac:dyDescent="0.25">
      <c r="M52705"/>
    </row>
    <row r="52706" spans="13:13" x14ac:dyDescent="0.25">
      <c r="M52706"/>
    </row>
    <row r="52707" spans="13:13" x14ac:dyDescent="0.25">
      <c r="M52707"/>
    </row>
    <row r="52708" spans="13:13" x14ac:dyDescent="0.25">
      <c r="M52708"/>
    </row>
    <row r="52709" spans="13:13" x14ac:dyDescent="0.25">
      <c r="M52709"/>
    </row>
    <row r="52710" spans="13:13" x14ac:dyDescent="0.25">
      <c r="M52710"/>
    </row>
    <row r="52711" spans="13:13" x14ac:dyDescent="0.25">
      <c r="M52711"/>
    </row>
    <row r="52712" spans="13:13" x14ac:dyDescent="0.25">
      <c r="M52712"/>
    </row>
    <row r="52713" spans="13:13" x14ac:dyDescent="0.25">
      <c r="M52713"/>
    </row>
    <row r="52714" spans="13:13" x14ac:dyDescent="0.25">
      <c r="M52714"/>
    </row>
    <row r="52715" spans="13:13" x14ac:dyDescent="0.25">
      <c r="M52715"/>
    </row>
    <row r="52716" spans="13:13" x14ac:dyDescent="0.25">
      <c r="M52716"/>
    </row>
    <row r="52717" spans="13:13" x14ac:dyDescent="0.25">
      <c r="M52717"/>
    </row>
    <row r="52718" spans="13:13" x14ac:dyDescent="0.25">
      <c r="M52718"/>
    </row>
    <row r="52719" spans="13:13" x14ac:dyDescent="0.25">
      <c r="M52719"/>
    </row>
    <row r="52720" spans="13:13" x14ac:dyDescent="0.25">
      <c r="M52720"/>
    </row>
    <row r="52721" spans="13:13" x14ac:dyDescent="0.25">
      <c r="M52721"/>
    </row>
    <row r="52722" spans="13:13" x14ac:dyDescent="0.25">
      <c r="M52722"/>
    </row>
    <row r="52723" spans="13:13" x14ac:dyDescent="0.25">
      <c r="M52723"/>
    </row>
    <row r="52724" spans="13:13" x14ac:dyDescent="0.25">
      <c r="M52724"/>
    </row>
    <row r="52725" spans="13:13" x14ac:dyDescent="0.25">
      <c r="M52725"/>
    </row>
    <row r="52726" spans="13:13" x14ac:dyDescent="0.25">
      <c r="M52726"/>
    </row>
    <row r="52727" spans="13:13" x14ac:dyDescent="0.25">
      <c r="M52727"/>
    </row>
    <row r="52728" spans="13:13" x14ac:dyDescent="0.25">
      <c r="M52728"/>
    </row>
    <row r="52729" spans="13:13" x14ac:dyDescent="0.25">
      <c r="M52729"/>
    </row>
    <row r="52730" spans="13:13" x14ac:dyDescent="0.25">
      <c r="M52730"/>
    </row>
    <row r="52731" spans="13:13" x14ac:dyDescent="0.25">
      <c r="M52731"/>
    </row>
    <row r="52732" spans="13:13" x14ac:dyDescent="0.25">
      <c r="M52732"/>
    </row>
    <row r="52733" spans="13:13" x14ac:dyDescent="0.25">
      <c r="M52733"/>
    </row>
    <row r="52734" spans="13:13" x14ac:dyDescent="0.25">
      <c r="M52734"/>
    </row>
    <row r="52735" spans="13:13" x14ac:dyDescent="0.25">
      <c r="M52735"/>
    </row>
    <row r="52736" spans="13:13" x14ac:dyDescent="0.25">
      <c r="M52736"/>
    </row>
    <row r="52737" spans="13:13" x14ac:dyDescent="0.25">
      <c r="M52737"/>
    </row>
    <row r="52738" spans="13:13" x14ac:dyDescent="0.25">
      <c r="M52738"/>
    </row>
    <row r="52739" spans="13:13" x14ac:dyDescent="0.25">
      <c r="M52739"/>
    </row>
    <row r="52740" spans="13:13" x14ac:dyDescent="0.25">
      <c r="M52740"/>
    </row>
    <row r="52741" spans="13:13" x14ac:dyDescent="0.25">
      <c r="M52741"/>
    </row>
    <row r="52742" spans="13:13" x14ac:dyDescent="0.25">
      <c r="M52742"/>
    </row>
    <row r="52743" spans="13:13" x14ac:dyDescent="0.25">
      <c r="M52743"/>
    </row>
    <row r="52744" spans="13:13" x14ac:dyDescent="0.25">
      <c r="M52744"/>
    </row>
    <row r="52745" spans="13:13" x14ac:dyDescent="0.25">
      <c r="M52745"/>
    </row>
    <row r="52746" spans="13:13" x14ac:dyDescent="0.25">
      <c r="M52746"/>
    </row>
    <row r="52747" spans="13:13" x14ac:dyDescent="0.25">
      <c r="M52747"/>
    </row>
    <row r="52748" spans="13:13" x14ac:dyDescent="0.25">
      <c r="M52748"/>
    </row>
    <row r="52749" spans="13:13" x14ac:dyDescent="0.25">
      <c r="M52749"/>
    </row>
    <row r="52750" spans="13:13" x14ac:dyDescent="0.25">
      <c r="M52750"/>
    </row>
    <row r="52751" spans="13:13" x14ac:dyDescent="0.25">
      <c r="M52751"/>
    </row>
    <row r="52752" spans="13:13" x14ac:dyDescent="0.25">
      <c r="M52752"/>
    </row>
    <row r="52753" spans="13:13" x14ac:dyDescent="0.25">
      <c r="M52753"/>
    </row>
    <row r="52754" spans="13:13" x14ac:dyDescent="0.25">
      <c r="M52754"/>
    </row>
    <row r="52755" spans="13:13" x14ac:dyDescent="0.25">
      <c r="M52755"/>
    </row>
    <row r="52756" spans="13:13" x14ac:dyDescent="0.25">
      <c r="M52756"/>
    </row>
    <row r="52757" spans="13:13" x14ac:dyDescent="0.25">
      <c r="M52757"/>
    </row>
    <row r="52758" spans="13:13" x14ac:dyDescent="0.25">
      <c r="M52758"/>
    </row>
    <row r="52759" spans="13:13" x14ac:dyDescent="0.25">
      <c r="M52759"/>
    </row>
    <row r="52760" spans="13:13" x14ac:dyDescent="0.25">
      <c r="M52760"/>
    </row>
    <row r="52761" spans="13:13" x14ac:dyDescent="0.25">
      <c r="M52761"/>
    </row>
    <row r="52762" spans="13:13" x14ac:dyDescent="0.25">
      <c r="M52762"/>
    </row>
    <row r="52763" spans="13:13" x14ac:dyDescent="0.25">
      <c r="M52763"/>
    </row>
    <row r="52764" spans="13:13" x14ac:dyDescent="0.25">
      <c r="M52764"/>
    </row>
    <row r="52765" spans="13:13" x14ac:dyDescent="0.25">
      <c r="M52765"/>
    </row>
    <row r="52766" spans="13:13" x14ac:dyDescent="0.25">
      <c r="M52766"/>
    </row>
    <row r="52767" spans="13:13" x14ac:dyDescent="0.25">
      <c r="M52767"/>
    </row>
    <row r="52768" spans="13:13" x14ac:dyDescent="0.25">
      <c r="M52768"/>
    </row>
    <row r="52769" spans="13:13" x14ac:dyDescent="0.25">
      <c r="M52769"/>
    </row>
    <row r="52770" spans="13:13" x14ac:dyDescent="0.25">
      <c r="M52770"/>
    </row>
    <row r="52771" spans="13:13" x14ac:dyDescent="0.25">
      <c r="M52771"/>
    </row>
    <row r="52772" spans="13:13" x14ac:dyDescent="0.25">
      <c r="M52772"/>
    </row>
    <row r="52773" spans="13:13" x14ac:dyDescent="0.25">
      <c r="M52773"/>
    </row>
    <row r="52774" spans="13:13" x14ac:dyDescent="0.25">
      <c r="M52774"/>
    </row>
    <row r="52775" spans="13:13" x14ac:dyDescent="0.25">
      <c r="M52775"/>
    </row>
    <row r="52776" spans="13:13" x14ac:dyDescent="0.25">
      <c r="M52776"/>
    </row>
    <row r="52777" spans="13:13" x14ac:dyDescent="0.25">
      <c r="M52777"/>
    </row>
    <row r="52778" spans="13:13" x14ac:dyDescent="0.25">
      <c r="M52778"/>
    </row>
    <row r="52779" spans="13:13" x14ac:dyDescent="0.25">
      <c r="M52779"/>
    </row>
    <row r="52780" spans="13:13" x14ac:dyDescent="0.25">
      <c r="M52780"/>
    </row>
    <row r="52781" spans="13:13" x14ac:dyDescent="0.25">
      <c r="M52781"/>
    </row>
    <row r="52782" spans="13:13" x14ac:dyDescent="0.25">
      <c r="M52782"/>
    </row>
    <row r="52783" spans="13:13" x14ac:dyDescent="0.25">
      <c r="M52783"/>
    </row>
    <row r="52784" spans="13:13" x14ac:dyDescent="0.25">
      <c r="M52784"/>
    </row>
    <row r="52785" spans="13:13" x14ac:dyDescent="0.25">
      <c r="M52785"/>
    </row>
    <row r="52786" spans="13:13" x14ac:dyDescent="0.25">
      <c r="M52786"/>
    </row>
    <row r="52787" spans="13:13" x14ac:dyDescent="0.25">
      <c r="M52787"/>
    </row>
    <row r="52788" spans="13:13" x14ac:dyDescent="0.25">
      <c r="M52788"/>
    </row>
    <row r="52789" spans="13:13" x14ac:dyDescent="0.25">
      <c r="M52789"/>
    </row>
    <row r="52790" spans="13:13" x14ac:dyDescent="0.25">
      <c r="M52790"/>
    </row>
    <row r="52791" spans="13:13" x14ac:dyDescent="0.25">
      <c r="M52791"/>
    </row>
    <row r="52792" spans="13:13" x14ac:dyDescent="0.25">
      <c r="M52792"/>
    </row>
    <row r="52793" spans="13:13" x14ac:dyDescent="0.25">
      <c r="M52793"/>
    </row>
    <row r="52794" spans="13:13" x14ac:dyDescent="0.25">
      <c r="M52794"/>
    </row>
    <row r="52795" spans="13:13" x14ac:dyDescent="0.25">
      <c r="M52795"/>
    </row>
    <row r="52796" spans="13:13" x14ac:dyDescent="0.25">
      <c r="M52796"/>
    </row>
    <row r="52797" spans="13:13" x14ac:dyDescent="0.25">
      <c r="M52797"/>
    </row>
    <row r="52798" spans="13:13" x14ac:dyDescent="0.25">
      <c r="M52798"/>
    </row>
    <row r="52799" spans="13:13" x14ac:dyDescent="0.25">
      <c r="M52799"/>
    </row>
    <row r="52800" spans="13:13" x14ac:dyDescent="0.25">
      <c r="M52800"/>
    </row>
    <row r="52801" spans="13:13" x14ac:dyDescent="0.25">
      <c r="M52801"/>
    </row>
    <row r="52802" spans="13:13" x14ac:dyDescent="0.25">
      <c r="M52802"/>
    </row>
    <row r="52803" spans="13:13" x14ac:dyDescent="0.25">
      <c r="M52803"/>
    </row>
    <row r="52804" spans="13:13" x14ac:dyDescent="0.25">
      <c r="M52804"/>
    </row>
    <row r="52805" spans="13:13" x14ac:dyDescent="0.25">
      <c r="M52805"/>
    </row>
    <row r="52806" spans="13:13" x14ac:dyDescent="0.25">
      <c r="M52806"/>
    </row>
    <row r="52807" spans="13:13" x14ac:dyDescent="0.25">
      <c r="M52807"/>
    </row>
    <row r="52808" spans="13:13" x14ac:dyDescent="0.25">
      <c r="M52808"/>
    </row>
    <row r="52809" spans="13:13" x14ac:dyDescent="0.25">
      <c r="M52809"/>
    </row>
    <row r="52810" spans="13:13" x14ac:dyDescent="0.25">
      <c r="M52810"/>
    </row>
    <row r="52811" spans="13:13" x14ac:dyDescent="0.25">
      <c r="M52811"/>
    </row>
    <row r="52812" spans="13:13" x14ac:dyDescent="0.25">
      <c r="M52812"/>
    </row>
    <row r="52813" spans="13:13" x14ac:dyDescent="0.25">
      <c r="M52813"/>
    </row>
    <row r="52814" spans="13:13" x14ac:dyDescent="0.25">
      <c r="M52814"/>
    </row>
    <row r="52815" spans="13:13" x14ac:dyDescent="0.25">
      <c r="M52815"/>
    </row>
    <row r="52816" spans="13:13" x14ac:dyDescent="0.25">
      <c r="M52816"/>
    </row>
    <row r="52817" spans="13:13" x14ac:dyDescent="0.25">
      <c r="M52817"/>
    </row>
    <row r="52818" spans="13:13" x14ac:dyDescent="0.25">
      <c r="M52818"/>
    </row>
    <row r="52819" spans="13:13" x14ac:dyDescent="0.25">
      <c r="M52819"/>
    </row>
    <row r="52820" spans="13:13" x14ac:dyDescent="0.25">
      <c r="M52820"/>
    </row>
    <row r="52821" spans="13:13" x14ac:dyDescent="0.25">
      <c r="M52821"/>
    </row>
    <row r="52822" spans="13:13" x14ac:dyDescent="0.25">
      <c r="M52822"/>
    </row>
    <row r="52823" spans="13:13" x14ac:dyDescent="0.25">
      <c r="M52823"/>
    </row>
    <row r="52824" spans="13:13" x14ac:dyDescent="0.25">
      <c r="M52824"/>
    </row>
    <row r="52825" spans="13:13" x14ac:dyDescent="0.25">
      <c r="M52825"/>
    </row>
    <row r="52826" spans="13:13" x14ac:dyDescent="0.25">
      <c r="M52826"/>
    </row>
    <row r="52827" spans="13:13" x14ac:dyDescent="0.25">
      <c r="M52827"/>
    </row>
    <row r="52828" spans="13:13" x14ac:dyDescent="0.25">
      <c r="M52828"/>
    </row>
    <row r="52829" spans="13:13" x14ac:dyDescent="0.25">
      <c r="M52829"/>
    </row>
    <row r="52830" spans="13:13" x14ac:dyDescent="0.25">
      <c r="M52830"/>
    </row>
    <row r="52831" spans="13:13" x14ac:dyDescent="0.25">
      <c r="M52831"/>
    </row>
    <row r="52832" spans="13:13" x14ac:dyDescent="0.25">
      <c r="M52832"/>
    </row>
    <row r="52833" spans="13:13" x14ac:dyDescent="0.25">
      <c r="M52833"/>
    </row>
    <row r="52834" spans="13:13" x14ac:dyDescent="0.25">
      <c r="M52834"/>
    </row>
    <row r="52835" spans="13:13" x14ac:dyDescent="0.25">
      <c r="M52835"/>
    </row>
    <row r="52836" spans="13:13" x14ac:dyDescent="0.25">
      <c r="M52836"/>
    </row>
    <row r="52837" spans="13:13" x14ac:dyDescent="0.25">
      <c r="M52837"/>
    </row>
    <row r="52838" spans="13:13" x14ac:dyDescent="0.25">
      <c r="M52838"/>
    </row>
    <row r="52839" spans="13:13" x14ac:dyDescent="0.25">
      <c r="M52839"/>
    </row>
    <row r="52840" spans="13:13" x14ac:dyDescent="0.25">
      <c r="M52840"/>
    </row>
    <row r="52841" spans="13:13" x14ac:dyDescent="0.25">
      <c r="M52841"/>
    </row>
    <row r="52842" spans="13:13" x14ac:dyDescent="0.25">
      <c r="M52842"/>
    </row>
    <row r="52843" spans="13:13" x14ac:dyDescent="0.25">
      <c r="M52843"/>
    </row>
    <row r="52844" spans="13:13" x14ac:dyDescent="0.25">
      <c r="M52844"/>
    </row>
    <row r="52845" spans="13:13" x14ac:dyDescent="0.25">
      <c r="M52845"/>
    </row>
    <row r="52846" spans="13:13" x14ac:dyDescent="0.25">
      <c r="M52846"/>
    </row>
    <row r="52847" spans="13:13" x14ac:dyDescent="0.25">
      <c r="M52847"/>
    </row>
    <row r="52848" spans="13:13" x14ac:dyDescent="0.25">
      <c r="M52848"/>
    </row>
    <row r="52849" spans="13:13" x14ac:dyDescent="0.25">
      <c r="M52849"/>
    </row>
    <row r="52850" spans="13:13" x14ac:dyDescent="0.25">
      <c r="M52850"/>
    </row>
    <row r="52851" spans="13:13" x14ac:dyDescent="0.25">
      <c r="M52851"/>
    </row>
    <row r="52852" spans="13:13" x14ac:dyDescent="0.25">
      <c r="M52852"/>
    </row>
    <row r="52853" spans="13:13" x14ac:dyDescent="0.25">
      <c r="M52853"/>
    </row>
    <row r="52854" spans="13:13" x14ac:dyDescent="0.25">
      <c r="M52854"/>
    </row>
    <row r="52855" spans="13:13" x14ac:dyDescent="0.25">
      <c r="M52855"/>
    </row>
    <row r="52856" spans="13:13" x14ac:dyDescent="0.25">
      <c r="M52856"/>
    </row>
    <row r="52857" spans="13:13" x14ac:dyDescent="0.25">
      <c r="M52857"/>
    </row>
    <row r="52858" spans="13:13" x14ac:dyDescent="0.25">
      <c r="M52858"/>
    </row>
    <row r="52859" spans="13:13" x14ac:dyDescent="0.25">
      <c r="M52859"/>
    </row>
    <row r="52860" spans="13:13" x14ac:dyDescent="0.25">
      <c r="M52860"/>
    </row>
    <row r="52861" spans="13:13" x14ac:dyDescent="0.25">
      <c r="M52861"/>
    </row>
    <row r="52862" spans="13:13" x14ac:dyDescent="0.25">
      <c r="M52862"/>
    </row>
    <row r="52863" spans="13:13" x14ac:dyDescent="0.25">
      <c r="M52863"/>
    </row>
    <row r="52864" spans="13:13" x14ac:dyDescent="0.25">
      <c r="M52864"/>
    </row>
    <row r="52865" spans="13:13" x14ac:dyDescent="0.25">
      <c r="M52865"/>
    </row>
    <row r="52866" spans="13:13" x14ac:dyDescent="0.25">
      <c r="M52866"/>
    </row>
    <row r="52867" spans="13:13" x14ac:dyDescent="0.25">
      <c r="M52867"/>
    </row>
    <row r="52868" spans="13:13" x14ac:dyDescent="0.25">
      <c r="M52868"/>
    </row>
    <row r="52869" spans="13:13" x14ac:dyDescent="0.25">
      <c r="M52869"/>
    </row>
    <row r="52870" spans="13:13" x14ac:dyDescent="0.25">
      <c r="M52870"/>
    </row>
    <row r="52871" spans="13:13" x14ac:dyDescent="0.25">
      <c r="M52871"/>
    </row>
    <row r="52872" spans="13:13" x14ac:dyDescent="0.25">
      <c r="M52872"/>
    </row>
    <row r="52873" spans="13:13" x14ac:dyDescent="0.25">
      <c r="M52873"/>
    </row>
    <row r="52874" spans="13:13" x14ac:dyDescent="0.25">
      <c r="M52874"/>
    </row>
    <row r="52875" spans="13:13" x14ac:dyDescent="0.25">
      <c r="M52875"/>
    </row>
    <row r="52876" spans="13:13" x14ac:dyDescent="0.25">
      <c r="M52876"/>
    </row>
    <row r="52877" spans="13:13" x14ac:dyDescent="0.25">
      <c r="M52877"/>
    </row>
    <row r="52878" spans="13:13" x14ac:dyDescent="0.25">
      <c r="M52878"/>
    </row>
    <row r="52879" spans="13:13" x14ac:dyDescent="0.25">
      <c r="M52879"/>
    </row>
    <row r="52880" spans="13:13" x14ac:dyDescent="0.25">
      <c r="M52880"/>
    </row>
    <row r="52881" spans="13:13" x14ac:dyDescent="0.25">
      <c r="M52881"/>
    </row>
    <row r="52882" spans="13:13" x14ac:dyDescent="0.25">
      <c r="M52882"/>
    </row>
    <row r="52883" spans="13:13" x14ac:dyDescent="0.25">
      <c r="M52883"/>
    </row>
    <row r="52884" spans="13:13" x14ac:dyDescent="0.25">
      <c r="M52884"/>
    </row>
    <row r="52885" spans="13:13" x14ac:dyDescent="0.25">
      <c r="M52885"/>
    </row>
    <row r="52886" spans="13:13" x14ac:dyDescent="0.25">
      <c r="M52886"/>
    </row>
    <row r="52887" spans="13:13" x14ac:dyDescent="0.25">
      <c r="M52887"/>
    </row>
    <row r="52888" spans="13:13" x14ac:dyDescent="0.25">
      <c r="M52888"/>
    </row>
    <row r="52889" spans="13:13" x14ac:dyDescent="0.25">
      <c r="M52889"/>
    </row>
    <row r="52890" spans="13:13" x14ac:dyDescent="0.25">
      <c r="M52890"/>
    </row>
    <row r="52891" spans="13:13" x14ac:dyDescent="0.25">
      <c r="M52891"/>
    </row>
    <row r="52892" spans="13:13" x14ac:dyDescent="0.25">
      <c r="M52892"/>
    </row>
    <row r="52893" spans="13:13" x14ac:dyDescent="0.25">
      <c r="M52893"/>
    </row>
    <row r="52894" spans="13:13" x14ac:dyDescent="0.25">
      <c r="M52894"/>
    </row>
    <row r="52895" spans="13:13" x14ac:dyDescent="0.25">
      <c r="M52895"/>
    </row>
    <row r="52896" spans="13:13" x14ac:dyDescent="0.25">
      <c r="M52896"/>
    </row>
    <row r="52897" spans="13:13" x14ac:dyDescent="0.25">
      <c r="M52897"/>
    </row>
    <row r="52898" spans="13:13" x14ac:dyDescent="0.25">
      <c r="M52898"/>
    </row>
    <row r="52899" spans="13:13" x14ac:dyDescent="0.25">
      <c r="M52899"/>
    </row>
    <row r="52900" spans="13:13" x14ac:dyDescent="0.25">
      <c r="M52900"/>
    </row>
    <row r="52901" spans="13:13" x14ac:dyDescent="0.25">
      <c r="M52901"/>
    </row>
    <row r="52902" spans="13:13" x14ac:dyDescent="0.25">
      <c r="M52902"/>
    </row>
    <row r="52903" spans="13:13" x14ac:dyDescent="0.25">
      <c r="M52903"/>
    </row>
    <row r="52904" spans="13:13" x14ac:dyDescent="0.25">
      <c r="M52904"/>
    </row>
    <row r="52905" spans="13:13" x14ac:dyDescent="0.25">
      <c r="M52905"/>
    </row>
    <row r="52906" spans="13:13" x14ac:dyDescent="0.25">
      <c r="M52906"/>
    </row>
    <row r="52907" spans="13:13" x14ac:dyDescent="0.25">
      <c r="M52907"/>
    </row>
    <row r="52908" spans="13:13" x14ac:dyDescent="0.25">
      <c r="M52908"/>
    </row>
    <row r="52909" spans="13:13" x14ac:dyDescent="0.25">
      <c r="M52909"/>
    </row>
    <row r="52910" spans="13:13" x14ac:dyDescent="0.25">
      <c r="M52910"/>
    </row>
    <row r="52911" spans="13:13" x14ac:dyDescent="0.25">
      <c r="M52911"/>
    </row>
    <row r="52912" spans="13:13" x14ac:dyDescent="0.25">
      <c r="M52912"/>
    </row>
    <row r="52913" spans="13:13" x14ac:dyDescent="0.25">
      <c r="M52913"/>
    </row>
    <row r="52914" spans="13:13" x14ac:dyDescent="0.25">
      <c r="M52914"/>
    </row>
    <row r="52915" spans="13:13" x14ac:dyDescent="0.25">
      <c r="M52915"/>
    </row>
    <row r="52916" spans="13:13" x14ac:dyDescent="0.25">
      <c r="M52916"/>
    </row>
    <row r="52917" spans="13:13" x14ac:dyDescent="0.25">
      <c r="M52917"/>
    </row>
    <row r="52918" spans="13:13" x14ac:dyDescent="0.25">
      <c r="M52918"/>
    </row>
    <row r="52919" spans="13:13" x14ac:dyDescent="0.25">
      <c r="M52919"/>
    </row>
    <row r="52920" spans="13:13" x14ac:dyDescent="0.25">
      <c r="M52920"/>
    </row>
    <row r="52921" spans="13:13" x14ac:dyDescent="0.25">
      <c r="M52921"/>
    </row>
    <row r="52922" spans="13:13" x14ac:dyDescent="0.25">
      <c r="M52922"/>
    </row>
    <row r="52923" spans="13:13" x14ac:dyDescent="0.25">
      <c r="M52923"/>
    </row>
    <row r="52924" spans="13:13" x14ac:dyDescent="0.25">
      <c r="M52924"/>
    </row>
    <row r="52925" spans="13:13" x14ac:dyDescent="0.25">
      <c r="M52925"/>
    </row>
    <row r="52926" spans="13:13" x14ac:dyDescent="0.25">
      <c r="M52926"/>
    </row>
    <row r="52927" spans="13:13" x14ac:dyDescent="0.25">
      <c r="M52927"/>
    </row>
    <row r="52928" spans="13:13" x14ac:dyDescent="0.25">
      <c r="M52928"/>
    </row>
    <row r="52929" spans="13:13" x14ac:dyDescent="0.25">
      <c r="M52929"/>
    </row>
    <row r="52930" spans="13:13" x14ac:dyDescent="0.25">
      <c r="M52930"/>
    </row>
    <row r="52931" spans="13:13" x14ac:dyDescent="0.25">
      <c r="M52931"/>
    </row>
    <row r="52932" spans="13:13" x14ac:dyDescent="0.25">
      <c r="M52932"/>
    </row>
    <row r="52933" spans="13:13" x14ac:dyDescent="0.25">
      <c r="M52933"/>
    </row>
    <row r="52934" spans="13:13" x14ac:dyDescent="0.25">
      <c r="M52934"/>
    </row>
    <row r="52935" spans="13:13" x14ac:dyDescent="0.25">
      <c r="M52935"/>
    </row>
    <row r="52936" spans="13:13" x14ac:dyDescent="0.25">
      <c r="M52936"/>
    </row>
    <row r="52937" spans="13:13" x14ac:dyDescent="0.25">
      <c r="M52937"/>
    </row>
    <row r="52938" spans="13:13" x14ac:dyDescent="0.25">
      <c r="M52938"/>
    </row>
    <row r="52939" spans="13:13" x14ac:dyDescent="0.25">
      <c r="M52939"/>
    </row>
    <row r="52940" spans="13:13" x14ac:dyDescent="0.25">
      <c r="M52940"/>
    </row>
    <row r="52941" spans="13:13" x14ac:dyDescent="0.25">
      <c r="M52941"/>
    </row>
    <row r="52942" spans="13:13" x14ac:dyDescent="0.25">
      <c r="M52942"/>
    </row>
    <row r="52943" spans="13:13" x14ac:dyDescent="0.25">
      <c r="M52943"/>
    </row>
    <row r="52944" spans="13:13" x14ac:dyDescent="0.25">
      <c r="M52944"/>
    </row>
    <row r="52945" spans="13:13" x14ac:dyDescent="0.25">
      <c r="M52945"/>
    </row>
    <row r="52946" spans="13:13" x14ac:dyDescent="0.25">
      <c r="M52946"/>
    </row>
    <row r="52947" spans="13:13" x14ac:dyDescent="0.25">
      <c r="M52947"/>
    </row>
    <row r="52948" spans="13:13" x14ac:dyDescent="0.25">
      <c r="M52948"/>
    </row>
    <row r="52949" spans="13:13" x14ac:dyDescent="0.25">
      <c r="M52949"/>
    </row>
    <row r="52950" spans="13:13" x14ac:dyDescent="0.25">
      <c r="M52950"/>
    </row>
    <row r="52951" spans="13:13" x14ac:dyDescent="0.25">
      <c r="M52951"/>
    </row>
    <row r="52952" spans="13:13" x14ac:dyDescent="0.25">
      <c r="M52952"/>
    </row>
    <row r="52953" spans="13:13" x14ac:dyDescent="0.25">
      <c r="M52953"/>
    </row>
    <row r="52954" spans="13:13" x14ac:dyDescent="0.25">
      <c r="M52954"/>
    </row>
    <row r="52955" spans="13:13" x14ac:dyDescent="0.25">
      <c r="M52955"/>
    </row>
    <row r="52956" spans="13:13" x14ac:dyDescent="0.25">
      <c r="M52956"/>
    </row>
    <row r="52957" spans="13:13" x14ac:dyDescent="0.25">
      <c r="M52957"/>
    </row>
    <row r="52958" spans="13:13" x14ac:dyDescent="0.25">
      <c r="M52958"/>
    </row>
    <row r="52959" spans="13:13" x14ac:dyDescent="0.25">
      <c r="M52959"/>
    </row>
    <row r="52960" spans="13:13" x14ac:dyDescent="0.25">
      <c r="M52960"/>
    </row>
    <row r="52961" spans="13:13" x14ac:dyDescent="0.25">
      <c r="M52961"/>
    </row>
    <row r="52962" spans="13:13" x14ac:dyDescent="0.25">
      <c r="M52962"/>
    </row>
    <row r="52963" spans="13:13" x14ac:dyDescent="0.25">
      <c r="M52963"/>
    </row>
    <row r="52964" spans="13:13" x14ac:dyDescent="0.25">
      <c r="M52964"/>
    </row>
    <row r="52965" spans="13:13" x14ac:dyDescent="0.25">
      <c r="M52965"/>
    </row>
    <row r="52966" spans="13:13" x14ac:dyDescent="0.25">
      <c r="M52966"/>
    </row>
    <row r="52967" spans="13:13" x14ac:dyDescent="0.25">
      <c r="M52967"/>
    </row>
    <row r="52968" spans="13:13" x14ac:dyDescent="0.25">
      <c r="M52968"/>
    </row>
    <row r="52969" spans="13:13" x14ac:dyDescent="0.25">
      <c r="M52969"/>
    </row>
    <row r="52970" spans="13:13" x14ac:dyDescent="0.25">
      <c r="M52970"/>
    </row>
    <row r="52971" spans="13:13" x14ac:dyDescent="0.25">
      <c r="M52971"/>
    </row>
    <row r="52972" spans="13:13" x14ac:dyDescent="0.25">
      <c r="M52972"/>
    </row>
    <row r="52973" spans="13:13" x14ac:dyDescent="0.25">
      <c r="M52973"/>
    </row>
    <row r="52974" spans="13:13" x14ac:dyDescent="0.25">
      <c r="M52974"/>
    </row>
    <row r="52975" spans="13:13" x14ac:dyDescent="0.25">
      <c r="M52975"/>
    </row>
    <row r="52976" spans="13:13" x14ac:dyDescent="0.25">
      <c r="M52976"/>
    </row>
    <row r="52977" spans="13:13" x14ac:dyDescent="0.25">
      <c r="M52977"/>
    </row>
    <row r="52978" spans="13:13" x14ac:dyDescent="0.25">
      <c r="M52978"/>
    </row>
    <row r="52979" spans="13:13" x14ac:dyDescent="0.25">
      <c r="M52979"/>
    </row>
    <row r="52980" spans="13:13" x14ac:dyDescent="0.25">
      <c r="M52980"/>
    </row>
    <row r="52981" spans="13:13" x14ac:dyDescent="0.25">
      <c r="M52981"/>
    </row>
    <row r="52982" spans="13:13" x14ac:dyDescent="0.25">
      <c r="M52982"/>
    </row>
    <row r="52983" spans="13:13" x14ac:dyDescent="0.25">
      <c r="M52983"/>
    </row>
    <row r="52984" spans="13:13" x14ac:dyDescent="0.25">
      <c r="M52984"/>
    </row>
    <row r="52985" spans="13:13" x14ac:dyDescent="0.25">
      <c r="M52985"/>
    </row>
    <row r="52986" spans="13:13" x14ac:dyDescent="0.25">
      <c r="M52986"/>
    </row>
    <row r="52987" spans="13:13" x14ac:dyDescent="0.25">
      <c r="M52987"/>
    </row>
    <row r="52988" spans="13:13" x14ac:dyDescent="0.25">
      <c r="M52988"/>
    </row>
    <row r="52989" spans="13:13" x14ac:dyDescent="0.25">
      <c r="M52989"/>
    </row>
    <row r="52990" spans="13:13" x14ac:dyDescent="0.25">
      <c r="M52990"/>
    </row>
    <row r="52991" spans="13:13" x14ac:dyDescent="0.25">
      <c r="M52991"/>
    </row>
    <row r="52992" spans="13:13" x14ac:dyDescent="0.25">
      <c r="M52992"/>
    </row>
    <row r="52993" spans="13:13" x14ac:dyDescent="0.25">
      <c r="M52993"/>
    </row>
    <row r="52994" spans="13:13" x14ac:dyDescent="0.25">
      <c r="M52994"/>
    </row>
    <row r="52995" spans="13:13" x14ac:dyDescent="0.25">
      <c r="M52995"/>
    </row>
    <row r="52996" spans="13:13" x14ac:dyDescent="0.25">
      <c r="M52996"/>
    </row>
    <row r="52997" spans="13:13" x14ac:dyDescent="0.25">
      <c r="M52997"/>
    </row>
    <row r="52998" spans="13:13" x14ac:dyDescent="0.25">
      <c r="M52998"/>
    </row>
    <row r="52999" spans="13:13" x14ac:dyDescent="0.25">
      <c r="M52999"/>
    </row>
    <row r="53000" spans="13:13" x14ac:dyDescent="0.25">
      <c r="M53000"/>
    </row>
    <row r="53001" spans="13:13" x14ac:dyDescent="0.25">
      <c r="M53001"/>
    </row>
    <row r="53002" spans="13:13" x14ac:dyDescent="0.25">
      <c r="M53002"/>
    </row>
    <row r="53003" spans="13:13" x14ac:dyDescent="0.25">
      <c r="M53003"/>
    </row>
    <row r="53004" spans="13:13" x14ac:dyDescent="0.25">
      <c r="M53004"/>
    </row>
    <row r="53005" spans="13:13" x14ac:dyDescent="0.25">
      <c r="M53005"/>
    </row>
    <row r="53006" spans="13:13" x14ac:dyDescent="0.25">
      <c r="M53006"/>
    </row>
    <row r="53007" spans="13:13" x14ac:dyDescent="0.25">
      <c r="M53007"/>
    </row>
    <row r="53008" spans="13:13" x14ac:dyDescent="0.25">
      <c r="M53008"/>
    </row>
    <row r="53009" spans="13:13" x14ac:dyDescent="0.25">
      <c r="M53009"/>
    </row>
    <row r="53010" spans="13:13" x14ac:dyDescent="0.25">
      <c r="M53010"/>
    </row>
    <row r="53011" spans="13:13" x14ac:dyDescent="0.25">
      <c r="M53011"/>
    </row>
    <row r="53012" spans="13:13" x14ac:dyDescent="0.25">
      <c r="M53012"/>
    </row>
    <row r="53013" spans="13:13" x14ac:dyDescent="0.25">
      <c r="M53013"/>
    </row>
    <row r="53014" spans="13:13" x14ac:dyDescent="0.25">
      <c r="M53014"/>
    </row>
    <row r="53015" spans="13:13" x14ac:dyDescent="0.25">
      <c r="M53015"/>
    </row>
    <row r="53016" spans="13:13" x14ac:dyDescent="0.25">
      <c r="M53016"/>
    </row>
    <row r="53017" spans="13:13" x14ac:dyDescent="0.25">
      <c r="M53017"/>
    </row>
    <row r="53018" spans="13:13" x14ac:dyDescent="0.25">
      <c r="M53018"/>
    </row>
    <row r="53019" spans="13:13" x14ac:dyDescent="0.25">
      <c r="M53019"/>
    </row>
    <row r="53020" spans="13:13" x14ac:dyDescent="0.25">
      <c r="M53020"/>
    </row>
    <row r="53021" spans="13:13" x14ac:dyDescent="0.25">
      <c r="M53021"/>
    </row>
    <row r="53022" spans="13:13" x14ac:dyDescent="0.25">
      <c r="M53022"/>
    </row>
    <row r="53023" spans="13:13" x14ac:dyDescent="0.25">
      <c r="M53023"/>
    </row>
    <row r="53024" spans="13:13" x14ac:dyDescent="0.25">
      <c r="M53024"/>
    </row>
    <row r="53025" spans="13:13" x14ac:dyDescent="0.25">
      <c r="M53025"/>
    </row>
    <row r="53026" spans="13:13" x14ac:dyDescent="0.25">
      <c r="M53026"/>
    </row>
    <row r="53027" spans="13:13" x14ac:dyDescent="0.25">
      <c r="M53027"/>
    </row>
    <row r="53028" spans="13:13" x14ac:dyDescent="0.25">
      <c r="M53028"/>
    </row>
    <row r="53029" spans="13:13" x14ac:dyDescent="0.25">
      <c r="M53029"/>
    </row>
    <row r="53030" spans="13:13" x14ac:dyDescent="0.25">
      <c r="M53030"/>
    </row>
    <row r="53031" spans="13:13" x14ac:dyDescent="0.25">
      <c r="M53031"/>
    </row>
    <row r="53032" spans="13:13" x14ac:dyDescent="0.25">
      <c r="M53032"/>
    </row>
    <row r="53033" spans="13:13" x14ac:dyDescent="0.25">
      <c r="M53033"/>
    </row>
    <row r="53034" spans="13:13" x14ac:dyDescent="0.25">
      <c r="M53034"/>
    </row>
    <row r="53035" spans="13:13" x14ac:dyDescent="0.25">
      <c r="M53035"/>
    </row>
    <row r="53036" spans="13:13" x14ac:dyDescent="0.25">
      <c r="M53036"/>
    </row>
    <row r="53037" spans="13:13" x14ac:dyDescent="0.25">
      <c r="M53037"/>
    </row>
    <row r="53038" spans="13:13" x14ac:dyDescent="0.25">
      <c r="M53038"/>
    </row>
    <row r="53039" spans="13:13" x14ac:dyDescent="0.25">
      <c r="M53039"/>
    </row>
    <row r="53040" spans="13:13" x14ac:dyDescent="0.25">
      <c r="M53040"/>
    </row>
    <row r="53041" spans="13:13" x14ac:dyDescent="0.25">
      <c r="M53041"/>
    </row>
    <row r="53042" spans="13:13" x14ac:dyDescent="0.25">
      <c r="M53042"/>
    </row>
    <row r="53043" spans="13:13" x14ac:dyDescent="0.25">
      <c r="M53043"/>
    </row>
    <row r="53044" spans="13:13" x14ac:dyDescent="0.25">
      <c r="M53044"/>
    </row>
    <row r="53045" spans="13:13" x14ac:dyDescent="0.25">
      <c r="M53045"/>
    </row>
    <row r="53046" spans="13:13" x14ac:dyDescent="0.25">
      <c r="M53046"/>
    </row>
    <row r="53047" spans="13:13" x14ac:dyDescent="0.25">
      <c r="M53047"/>
    </row>
    <row r="53048" spans="13:13" x14ac:dyDescent="0.25">
      <c r="M53048"/>
    </row>
    <row r="53049" spans="13:13" x14ac:dyDescent="0.25">
      <c r="M53049"/>
    </row>
    <row r="53050" spans="13:13" x14ac:dyDescent="0.25">
      <c r="M53050"/>
    </row>
    <row r="53051" spans="13:13" x14ac:dyDescent="0.25">
      <c r="M53051"/>
    </row>
    <row r="53052" spans="13:13" x14ac:dyDescent="0.25">
      <c r="M53052"/>
    </row>
    <row r="53053" spans="13:13" x14ac:dyDescent="0.25">
      <c r="M53053"/>
    </row>
    <row r="53054" spans="13:13" x14ac:dyDescent="0.25">
      <c r="M53054"/>
    </row>
    <row r="53055" spans="13:13" x14ac:dyDescent="0.25">
      <c r="M53055"/>
    </row>
    <row r="53056" spans="13:13" x14ac:dyDescent="0.25">
      <c r="M53056"/>
    </row>
    <row r="53057" spans="13:13" x14ac:dyDescent="0.25">
      <c r="M53057"/>
    </row>
    <row r="53058" spans="13:13" x14ac:dyDescent="0.25">
      <c r="M53058"/>
    </row>
    <row r="53059" spans="13:13" x14ac:dyDescent="0.25">
      <c r="M53059"/>
    </row>
    <row r="53060" spans="13:13" x14ac:dyDescent="0.25">
      <c r="M53060"/>
    </row>
    <row r="53061" spans="13:13" x14ac:dyDescent="0.25">
      <c r="M53061"/>
    </row>
    <row r="53062" spans="13:13" x14ac:dyDescent="0.25">
      <c r="M53062"/>
    </row>
    <row r="53063" spans="13:13" x14ac:dyDescent="0.25">
      <c r="M53063"/>
    </row>
    <row r="53064" spans="13:13" x14ac:dyDescent="0.25">
      <c r="M53064"/>
    </row>
    <row r="53065" spans="13:13" x14ac:dyDescent="0.25">
      <c r="M53065"/>
    </row>
    <row r="53066" spans="13:13" x14ac:dyDescent="0.25">
      <c r="M53066"/>
    </row>
    <row r="53067" spans="13:13" x14ac:dyDescent="0.25">
      <c r="M53067"/>
    </row>
    <row r="53068" spans="13:13" x14ac:dyDescent="0.25">
      <c r="M53068"/>
    </row>
    <row r="53069" spans="13:13" x14ac:dyDescent="0.25">
      <c r="M53069"/>
    </row>
    <row r="53070" spans="13:13" x14ac:dyDescent="0.25">
      <c r="M53070"/>
    </row>
    <row r="53071" spans="13:13" x14ac:dyDescent="0.25">
      <c r="M53071"/>
    </row>
    <row r="53072" spans="13:13" x14ac:dyDescent="0.25">
      <c r="M53072"/>
    </row>
    <row r="53073" spans="13:13" x14ac:dyDescent="0.25">
      <c r="M53073"/>
    </row>
    <row r="53074" spans="13:13" x14ac:dyDescent="0.25">
      <c r="M53074"/>
    </row>
    <row r="53075" spans="13:13" x14ac:dyDescent="0.25">
      <c r="M53075"/>
    </row>
    <row r="53076" spans="13:13" x14ac:dyDescent="0.25">
      <c r="M53076"/>
    </row>
    <row r="53077" spans="13:13" x14ac:dyDescent="0.25">
      <c r="M53077"/>
    </row>
    <row r="53078" spans="13:13" x14ac:dyDescent="0.25">
      <c r="M53078"/>
    </row>
    <row r="53079" spans="13:13" x14ac:dyDescent="0.25">
      <c r="M53079"/>
    </row>
    <row r="53080" spans="13:13" x14ac:dyDescent="0.25">
      <c r="M53080"/>
    </row>
    <row r="53081" spans="13:13" x14ac:dyDescent="0.25">
      <c r="M53081"/>
    </row>
    <row r="53082" spans="13:13" x14ac:dyDescent="0.25">
      <c r="M53082"/>
    </row>
    <row r="53083" spans="13:13" x14ac:dyDescent="0.25">
      <c r="M53083"/>
    </row>
    <row r="53084" spans="13:13" x14ac:dyDescent="0.25">
      <c r="M53084"/>
    </row>
    <row r="53085" spans="13:13" x14ac:dyDescent="0.25">
      <c r="M53085"/>
    </row>
    <row r="53086" spans="13:13" x14ac:dyDescent="0.25">
      <c r="M53086"/>
    </row>
    <row r="53087" spans="13:13" x14ac:dyDescent="0.25">
      <c r="M53087"/>
    </row>
    <row r="53088" spans="13:13" x14ac:dyDescent="0.25">
      <c r="M53088"/>
    </row>
    <row r="53089" spans="13:13" x14ac:dyDescent="0.25">
      <c r="M53089"/>
    </row>
    <row r="53090" spans="13:13" x14ac:dyDescent="0.25">
      <c r="M53090"/>
    </row>
    <row r="53091" spans="13:13" x14ac:dyDescent="0.25">
      <c r="M53091"/>
    </row>
    <row r="53092" spans="13:13" x14ac:dyDescent="0.25">
      <c r="M53092"/>
    </row>
    <row r="53093" spans="13:13" x14ac:dyDescent="0.25">
      <c r="M53093"/>
    </row>
    <row r="53094" spans="13:13" x14ac:dyDescent="0.25">
      <c r="M53094"/>
    </row>
    <row r="53095" spans="13:13" x14ac:dyDescent="0.25">
      <c r="M53095"/>
    </row>
    <row r="53096" spans="13:13" x14ac:dyDescent="0.25">
      <c r="M53096"/>
    </row>
    <row r="53097" spans="13:13" x14ac:dyDescent="0.25">
      <c r="M53097"/>
    </row>
    <row r="53098" spans="13:13" x14ac:dyDescent="0.25">
      <c r="M53098"/>
    </row>
    <row r="53099" spans="13:13" x14ac:dyDescent="0.25">
      <c r="M53099"/>
    </row>
    <row r="53100" spans="13:13" x14ac:dyDescent="0.25">
      <c r="M53100"/>
    </row>
    <row r="53101" spans="13:13" x14ac:dyDescent="0.25">
      <c r="M53101"/>
    </row>
    <row r="53102" spans="13:13" x14ac:dyDescent="0.25">
      <c r="M53102"/>
    </row>
    <row r="53103" spans="13:13" x14ac:dyDescent="0.25">
      <c r="M53103"/>
    </row>
    <row r="53104" spans="13:13" x14ac:dyDescent="0.25">
      <c r="M53104"/>
    </row>
    <row r="53105" spans="13:13" x14ac:dyDescent="0.25">
      <c r="M53105"/>
    </row>
    <row r="53106" spans="13:13" x14ac:dyDescent="0.25">
      <c r="M53106"/>
    </row>
    <row r="53107" spans="13:13" x14ac:dyDescent="0.25">
      <c r="M53107"/>
    </row>
    <row r="53108" spans="13:13" x14ac:dyDescent="0.25">
      <c r="M53108"/>
    </row>
    <row r="53109" spans="13:13" x14ac:dyDescent="0.25">
      <c r="M53109"/>
    </row>
    <row r="53110" spans="13:13" x14ac:dyDescent="0.25">
      <c r="M53110"/>
    </row>
    <row r="53111" spans="13:13" x14ac:dyDescent="0.25">
      <c r="M53111"/>
    </row>
    <row r="53112" spans="13:13" x14ac:dyDescent="0.25">
      <c r="M53112"/>
    </row>
    <row r="53113" spans="13:13" x14ac:dyDescent="0.25">
      <c r="M53113"/>
    </row>
    <row r="53114" spans="13:13" x14ac:dyDescent="0.25">
      <c r="M53114"/>
    </row>
    <row r="53115" spans="13:13" x14ac:dyDescent="0.25">
      <c r="M53115"/>
    </row>
    <row r="53116" spans="13:13" x14ac:dyDescent="0.25">
      <c r="M53116"/>
    </row>
    <row r="53117" spans="13:13" x14ac:dyDescent="0.25">
      <c r="M53117"/>
    </row>
    <row r="53118" spans="13:13" x14ac:dyDescent="0.25">
      <c r="M53118"/>
    </row>
    <row r="53119" spans="13:13" x14ac:dyDescent="0.25">
      <c r="M53119"/>
    </row>
    <row r="53120" spans="13:13" x14ac:dyDescent="0.25">
      <c r="M53120"/>
    </row>
    <row r="53121" spans="13:13" x14ac:dyDescent="0.25">
      <c r="M53121"/>
    </row>
    <row r="53122" spans="13:13" x14ac:dyDescent="0.25">
      <c r="M53122"/>
    </row>
    <row r="53123" spans="13:13" x14ac:dyDescent="0.25">
      <c r="M53123"/>
    </row>
    <row r="53124" spans="13:13" x14ac:dyDescent="0.25">
      <c r="M53124"/>
    </row>
    <row r="53125" spans="13:13" x14ac:dyDescent="0.25">
      <c r="M53125"/>
    </row>
    <row r="53126" spans="13:13" x14ac:dyDescent="0.25">
      <c r="M53126"/>
    </row>
    <row r="53127" spans="13:13" x14ac:dyDescent="0.25">
      <c r="M53127"/>
    </row>
    <row r="53128" spans="13:13" x14ac:dyDescent="0.25">
      <c r="M53128"/>
    </row>
    <row r="53129" spans="13:13" x14ac:dyDescent="0.25">
      <c r="M53129"/>
    </row>
    <row r="53130" spans="13:13" x14ac:dyDescent="0.25">
      <c r="M53130"/>
    </row>
    <row r="53131" spans="13:13" x14ac:dyDescent="0.25">
      <c r="M53131"/>
    </row>
    <row r="53132" spans="13:13" x14ac:dyDescent="0.25">
      <c r="M53132"/>
    </row>
    <row r="53133" spans="13:13" x14ac:dyDescent="0.25">
      <c r="M53133"/>
    </row>
    <row r="53134" spans="13:13" x14ac:dyDescent="0.25">
      <c r="M53134"/>
    </row>
    <row r="53135" spans="13:13" x14ac:dyDescent="0.25">
      <c r="M53135"/>
    </row>
    <row r="53136" spans="13:13" x14ac:dyDescent="0.25">
      <c r="M53136"/>
    </row>
    <row r="53137" spans="13:13" x14ac:dyDescent="0.25">
      <c r="M53137"/>
    </row>
    <row r="53138" spans="13:13" x14ac:dyDescent="0.25">
      <c r="M53138"/>
    </row>
    <row r="53139" spans="13:13" x14ac:dyDescent="0.25">
      <c r="M53139"/>
    </row>
    <row r="53140" spans="13:13" x14ac:dyDescent="0.25">
      <c r="M53140"/>
    </row>
    <row r="53141" spans="13:13" x14ac:dyDescent="0.25">
      <c r="M53141"/>
    </row>
    <row r="53142" spans="13:13" x14ac:dyDescent="0.25">
      <c r="M53142"/>
    </row>
    <row r="53143" spans="13:13" x14ac:dyDescent="0.25">
      <c r="M53143"/>
    </row>
    <row r="53144" spans="13:13" x14ac:dyDescent="0.25">
      <c r="M53144"/>
    </row>
    <row r="53145" spans="13:13" x14ac:dyDescent="0.25">
      <c r="M53145"/>
    </row>
    <row r="53146" spans="13:13" x14ac:dyDescent="0.25">
      <c r="M53146"/>
    </row>
    <row r="53147" spans="13:13" x14ac:dyDescent="0.25">
      <c r="M53147"/>
    </row>
    <row r="53148" spans="13:13" x14ac:dyDescent="0.25">
      <c r="M53148"/>
    </row>
    <row r="53149" spans="13:13" x14ac:dyDescent="0.25">
      <c r="M53149"/>
    </row>
    <row r="53150" spans="13:13" x14ac:dyDescent="0.25">
      <c r="M53150"/>
    </row>
    <row r="53151" spans="13:13" x14ac:dyDescent="0.25">
      <c r="M53151"/>
    </row>
    <row r="53152" spans="13:13" x14ac:dyDescent="0.25">
      <c r="M53152"/>
    </row>
    <row r="53153" spans="13:13" x14ac:dyDescent="0.25">
      <c r="M53153"/>
    </row>
    <row r="53154" spans="13:13" x14ac:dyDescent="0.25">
      <c r="M53154"/>
    </row>
    <row r="53155" spans="13:13" x14ac:dyDescent="0.25">
      <c r="M53155"/>
    </row>
    <row r="53156" spans="13:13" x14ac:dyDescent="0.25">
      <c r="M53156"/>
    </row>
    <row r="53157" spans="13:13" x14ac:dyDescent="0.25">
      <c r="M53157"/>
    </row>
    <row r="53158" spans="13:13" x14ac:dyDescent="0.25">
      <c r="M53158"/>
    </row>
    <row r="53159" spans="13:13" x14ac:dyDescent="0.25">
      <c r="M53159"/>
    </row>
    <row r="53160" spans="13:13" x14ac:dyDescent="0.25">
      <c r="M53160"/>
    </row>
    <row r="53161" spans="13:13" x14ac:dyDescent="0.25">
      <c r="M53161"/>
    </row>
    <row r="53162" spans="13:13" x14ac:dyDescent="0.25">
      <c r="M53162"/>
    </row>
    <row r="53163" spans="13:13" x14ac:dyDescent="0.25">
      <c r="M53163"/>
    </row>
    <row r="53164" spans="13:13" x14ac:dyDescent="0.25">
      <c r="M53164"/>
    </row>
    <row r="53165" spans="13:13" x14ac:dyDescent="0.25">
      <c r="M53165"/>
    </row>
    <row r="53166" spans="13:13" x14ac:dyDescent="0.25">
      <c r="M53166"/>
    </row>
    <row r="53167" spans="13:13" x14ac:dyDescent="0.25">
      <c r="M53167"/>
    </row>
    <row r="53168" spans="13:13" x14ac:dyDescent="0.25">
      <c r="M53168"/>
    </row>
    <row r="53169" spans="13:13" x14ac:dyDescent="0.25">
      <c r="M53169"/>
    </row>
    <row r="53170" spans="13:13" x14ac:dyDescent="0.25">
      <c r="M53170"/>
    </row>
    <row r="53171" spans="13:13" x14ac:dyDescent="0.25">
      <c r="M53171"/>
    </row>
    <row r="53172" spans="13:13" x14ac:dyDescent="0.25">
      <c r="M53172"/>
    </row>
    <row r="53173" spans="13:13" x14ac:dyDescent="0.25">
      <c r="M53173"/>
    </row>
    <row r="53174" spans="13:13" x14ac:dyDescent="0.25">
      <c r="M53174"/>
    </row>
    <row r="53175" spans="13:13" x14ac:dyDescent="0.25">
      <c r="M53175"/>
    </row>
    <row r="53176" spans="13:13" x14ac:dyDescent="0.25">
      <c r="M53176"/>
    </row>
    <row r="53177" spans="13:13" x14ac:dyDescent="0.25">
      <c r="M53177"/>
    </row>
    <row r="53178" spans="13:13" x14ac:dyDescent="0.25">
      <c r="M53178"/>
    </row>
    <row r="53179" spans="13:13" x14ac:dyDescent="0.25">
      <c r="M53179"/>
    </row>
    <row r="53180" spans="13:13" x14ac:dyDescent="0.25">
      <c r="M53180"/>
    </row>
    <row r="53181" spans="13:13" x14ac:dyDescent="0.25">
      <c r="M53181"/>
    </row>
    <row r="53182" spans="13:13" x14ac:dyDescent="0.25">
      <c r="M53182"/>
    </row>
    <row r="53183" spans="13:13" x14ac:dyDescent="0.25">
      <c r="M53183"/>
    </row>
    <row r="53184" spans="13:13" x14ac:dyDescent="0.25">
      <c r="M53184"/>
    </row>
    <row r="53185" spans="13:13" x14ac:dyDescent="0.25">
      <c r="M53185"/>
    </row>
    <row r="53186" spans="13:13" x14ac:dyDescent="0.25">
      <c r="M53186"/>
    </row>
    <row r="53187" spans="13:13" x14ac:dyDescent="0.25">
      <c r="M53187"/>
    </row>
    <row r="53188" spans="13:13" x14ac:dyDescent="0.25">
      <c r="M53188"/>
    </row>
    <row r="53189" spans="13:13" x14ac:dyDescent="0.25">
      <c r="M53189"/>
    </row>
    <row r="53190" spans="13:13" x14ac:dyDescent="0.25">
      <c r="M53190"/>
    </row>
    <row r="53191" spans="13:13" x14ac:dyDescent="0.25">
      <c r="M53191"/>
    </row>
    <row r="53192" spans="13:13" x14ac:dyDescent="0.25">
      <c r="M53192"/>
    </row>
    <row r="53193" spans="13:13" x14ac:dyDescent="0.25">
      <c r="M53193"/>
    </row>
    <row r="53194" spans="13:13" x14ac:dyDescent="0.25">
      <c r="M53194"/>
    </row>
    <row r="53195" spans="13:13" x14ac:dyDescent="0.25">
      <c r="M53195"/>
    </row>
    <row r="53196" spans="13:13" x14ac:dyDescent="0.25">
      <c r="M53196"/>
    </row>
    <row r="53197" spans="13:13" x14ac:dyDescent="0.25">
      <c r="M53197"/>
    </row>
    <row r="53198" spans="13:13" x14ac:dyDescent="0.25">
      <c r="M53198"/>
    </row>
    <row r="53199" spans="13:13" x14ac:dyDescent="0.25">
      <c r="M53199"/>
    </row>
    <row r="53200" spans="13:13" x14ac:dyDescent="0.25">
      <c r="M53200"/>
    </row>
    <row r="53201" spans="13:13" x14ac:dyDescent="0.25">
      <c r="M53201"/>
    </row>
    <row r="53202" spans="13:13" x14ac:dyDescent="0.25">
      <c r="M53202"/>
    </row>
    <row r="53203" spans="13:13" x14ac:dyDescent="0.25">
      <c r="M53203"/>
    </row>
    <row r="53204" spans="13:13" x14ac:dyDescent="0.25">
      <c r="M53204"/>
    </row>
    <row r="53205" spans="13:13" x14ac:dyDescent="0.25">
      <c r="M53205"/>
    </row>
    <row r="53206" spans="13:13" x14ac:dyDescent="0.25">
      <c r="M53206"/>
    </row>
    <row r="53207" spans="13:13" x14ac:dyDescent="0.25">
      <c r="M53207"/>
    </row>
    <row r="53208" spans="13:13" x14ac:dyDescent="0.25">
      <c r="M53208"/>
    </row>
    <row r="53209" spans="13:13" x14ac:dyDescent="0.25">
      <c r="M53209"/>
    </row>
    <row r="53210" spans="13:13" x14ac:dyDescent="0.25">
      <c r="M53210"/>
    </row>
    <row r="53211" spans="13:13" x14ac:dyDescent="0.25">
      <c r="M53211"/>
    </row>
    <row r="53212" spans="13:13" x14ac:dyDescent="0.25">
      <c r="M53212"/>
    </row>
    <row r="53213" spans="13:13" x14ac:dyDescent="0.25">
      <c r="M53213"/>
    </row>
    <row r="53214" spans="13:13" x14ac:dyDescent="0.25">
      <c r="M53214"/>
    </row>
    <row r="53215" spans="13:13" x14ac:dyDescent="0.25">
      <c r="M53215"/>
    </row>
    <row r="53216" spans="13:13" x14ac:dyDescent="0.25">
      <c r="M53216"/>
    </row>
    <row r="53217" spans="13:13" x14ac:dyDescent="0.25">
      <c r="M53217"/>
    </row>
    <row r="53218" spans="13:13" x14ac:dyDescent="0.25">
      <c r="M53218"/>
    </row>
    <row r="53219" spans="13:13" x14ac:dyDescent="0.25">
      <c r="M53219"/>
    </row>
    <row r="53220" spans="13:13" x14ac:dyDescent="0.25">
      <c r="M53220"/>
    </row>
    <row r="53221" spans="13:13" x14ac:dyDescent="0.25">
      <c r="M53221"/>
    </row>
    <row r="53222" spans="13:13" x14ac:dyDescent="0.25">
      <c r="M53222"/>
    </row>
    <row r="53223" spans="13:13" x14ac:dyDescent="0.25">
      <c r="M53223"/>
    </row>
    <row r="53224" spans="13:13" x14ac:dyDescent="0.25">
      <c r="M53224"/>
    </row>
    <row r="53225" spans="13:13" x14ac:dyDescent="0.25">
      <c r="M53225"/>
    </row>
    <row r="53226" spans="13:13" x14ac:dyDescent="0.25">
      <c r="M53226"/>
    </row>
    <row r="53227" spans="13:13" x14ac:dyDescent="0.25">
      <c r="M53227"/>
    </row>
    <row r="53228" spans="13:13" x14ac:dyDescent="0.25">
      <c r="M53228"/>
    </row>
    <row r="53229" spans="13:13" x14ac:dyDescent="0.25">
      <c r="M53229"/>
    </row>
    <row r="53230" spans="13:13" x14ac:dyDescent="0.25">
      <c r="M53230"/>
    </row>
    <row r="53231" spans="13:13" x14ac:dyDescent="0.25">
      <c r="M53231"/>
    </row>
    <row r="53232" spans="13:13" x14ac:dyDescent="0.25">
      <c r="M53232"/>
    </row>
    <row r="53233" spans="13:13" x14ac:dyDescent="0.25">
      <c r="M53233"/>
    </row>
    <row r="53234" spans="13:13" x14ac:dyDescent="0.25">
      <c r="M53234"/>
    </row>
    <row r="53235" spans="13:13" x14ac:dyDescent="0.25">
      <c r="M53235"/>
    </row>
    <row r="53236" spans="13:13" x14ac:dyDescent="0.25">
      <c r="M53236"/>
    </row>
    <row r="53237" spans="13:13" x14ac:dyDescent="0.25">
      <c r="M53237"/>
    </row>
    <row r="53238" spans="13:13" x14ac:dyDescent="0.25">
      <c r="M53238"/>
    </row>
    <row r="53239" spans="13:13" x14ac:dyDescent="0.25">
      <c r="M53239"/>
    </row>
    <row r="53240" spans="13:13" x14ac:dyDescent="0.25">
      <c r="M53240"/>
    </row>
    <row r="53241" spans="13:13" x14ac:dyDescent="0.25">
      <c r="M53241"/>
    </row>
    <row r="53242" spans="13:13" x14ac:dyDescent="0.25">
      <c r="M53242"/>
    </row>
    <row r="53243" spans="13:13" x14ac:dyDescent="0.25">
      <c r="M53243"/>
    </row>
    <row r="53244" spans="13:13" x14ac:dyDescent="0.25">
      <c r="M53244"/>
    </row>
    <row r="53245" spans="13:13" x14ac:dyDescent="0.25">
      <c r="M53245"/>
    </row>
    <row r="53246" spans="13:13" x14ac:dyDescent="0.25">
      <c r="M53246"/>
    </row>
    <row r="53247" spans="13:13" x14ac:dyDescent="0.25">
      <c r="M53247"/>
    </row>
    <row r="53248" spans="13:13" x14ac:dyDescent="0.25">
      <c r="M53248"/>
    </row>
    <row r="53249" spans="13:13" x14ac:dyDescent="0.25">
      <c r="M53249"/>
    </row>
    <row r="53250" spans="13:13" x14ac:dyDescent="0.25">
      <c r="M53250"/>
    </row>
    <row r="53251" spans="13:13" x14ac:dyDescent="0.25">
      <c r="M53251"/>
    </row>
    <row r="53252" spans="13:13" x14ac:dyDescent="0.25">
      <c r="M53252"/>
    </row>
    <row r="53253" spans="13:13" x14ac:dyDescent="0.25">
      <c r="M53253"/>
    </row>
    <row r="53254" spans="13:13" x14ac:dyDescent="0.25">
      <c r="M53254"/>
    </row>
    <row r="53255" spans="13:13" x14ac:dyDescent="0.25">
      <c r="M53255"/>
    </row>
    <row r="53256" spans="13:13" x14ac:dyDescent="0.25">
      <c r="M53256"/>
    </row>
    <row r="53257" spans="13:13" x14ac:dyDescent="0.25">
      <c r="M53257"/>
    </row>
    <row r="53258" spans="13:13" x14ac:dyDescent="0.25">
      <c r="M53258"/>
    </row>
    <row r="53259" spans="13:13" x14ac:dyDescent="0.25">
      <c r="M53259"/>
    </row>
    <row r="53260" spans="13:13" x14ac:dyDescent="0.25">
      <c r="M53260"/>
    </row>
    <row r="53261" spans="13:13" x14ac:dyDescent="0.25">
      <c r="M53261"/>
    </row>
    <row r="53262" spans="13:13" x14ac:dyDescent="0.25">
      <c r="M53262"/>
    </row>
    <row r="53263" spans="13:13" x14ac:dyDescent="0.25">
      <c r="M53263"/>
    </row>
    <row r="53264" spans="13:13" x14ac:dyDescent="0.25">
      <c r="M53264"/>
    </row>
    <row r="53265" spans="13:13" x14ac:dyDescent="0.25">
      <c r="M53265"/>
    </row>
    <row r="53266" spans="13:13" x14ac:dyDescent="0.25">
      <c r="M53266"/>
    </row>
    <row r="53267" spans="13:13" x14ac:dyDescent="0.25">
      <c r="M53267"/>
    </row>
    <row r="53268" spans="13:13" x14ac:dyDescent="0.25">
      <c r="M53268"/>
    </row>
    <row r="53269" spans="13:13" x14ac:dyDescent="0.25">
      <c r="M53269"/>
    </row>
    <row r="53270" spans="13:13" x14ac:dyDescent="0.25">
      <c r="M53270"/>
    </row>
    <row r="53271" spans="13:13" x14ac:dyDescent="0.25">
      <c r="M53271"/>
    </row>
    <row r="53272" spans="13:13" x14ac:dyDescent="0.25">
      <c r="M53272"/>
    </row>
    <row r="53273" spans="13:13" x14ac:dyDescent="0.25">
      <c r="M53273"/>
    </row>
    <row r="53274" spans="13:13" x14ac:dyDescent="0.25">
      <c r="M53274"/>
    </row>
    <row r="53275" spans="13:13" x14ac:dyDescent="0.25">
      <c r="M53275"/>
    </row>
    <row r="53276" spans="13:13" x14ac:dyDescent="0.25">
      <c r="M53276"/>
    </row>
    <row r="53277" spans="13:13" x14ac:dyDescent="0.25">
      <c r="M53277"/>
    </row>
    <row r="53278" spans="13:13" x14ac:dyDescent="0.25">
      <c r="M53278"/>
    </row>
    <row r="53279" spans="13:13" x14ac:dyDescent="0.25">
      <c r="M53279"/>
    </row>
    <row r="53280" spans="13:13" x14ac:dyDescent="0.25">
      <c r="M53280"/>
    </row>
    <row r="53281" spans="13:13" x14ac:dyDescent="0.25">
      <c r="M53281"/>
    </row>
    <row r="53282" spans="13:13" x14ac:dyDescent="0.25">
      <c r="M53282"/>
    </row>
    <row r="53283" spans="13:13" x14ac:dyDescent="0.25">
      <c r="M53283"/>
    </row>
    <row r="53284" spans="13:13" x14ac:dyDescent="0.25">
      <c r="M53284"/>
    </row>
    <row r="53285" spans="13:13" x14ac:dyDescent="0.25">
      <c r="M53285"/>
    </row>
    <row r="53286" spans="13:13" x14ac:dyDescent="0.25">
      <c r="M53286"/>
    </row>
    <row r="53287" spans="13:13" x14ac:dyDescent="0.25">
      <c r="M53287"/>
    </row>
    <row r="53288" spans="13:13" x14ac:dyDescent="0.25">
      <c r="M53288"/>
    </row>
    <row r="53289" spans="13:13" x14ac:dyDescent="0.25">
      <c r="M53289"/>
    </row>
    <row r="53290" spans="13:13" x14ac:dyDescent="0.25">
      <c r="M53290"/>
    </row>
    <row r="53291" spans="13:13" x14ac:dyDescent="0.25">
      <c r="M53291"/>
    </row>
    <row r="53292" spans="13:13" x14ac:dyDescent="0.25">
      <c r="M53292"/>
    </row>
    <row r="53293" spans="13:13" x14ac:dyDescent="0.25">
      <c r="M53293"/>
    </row>
    <row r="53294" spans="13:13" x14ac:dyDescent="0.25">
      <c r="M53294"/>
    </row>
    <row r="53295" spans="13:13" x14ac:dyDescent="0.25">
      <c r="M53295"/>
    </row>
    <row r="53296" spans="13:13" x14ac:dyDescent="0.25">
      <c r="M53296"/>
    </row>
    <row r="53297" spans="13:13" x14ac:dyDescent="0.25">
      <c r="M53297"/>
    </row>
    <row r="53298" spans="13:13" x14ac:dyDescent="0.25">
      <c r="M53298"/>
    </row>
    <row r="53299" spans="13:13" x14ac:dyDescent="0.25">
      <c r="M53299"/>
    </row>
    <row r="53300" spans="13:13" x14ac:dyDescent="0.25">
      <c r="M53300"/>
    </row>
    <row r="53301" spans="13:13" x14ac:dyDescent="0.25">
      <c r="M53301"/>
    </row>
    <row r="53302" spans="13:13" x14ac:dyDescent="0.25">
      <c r="M53302"/>
    </row>
    <row r="53303" spans="13:13" x14ac:dyDescent="0.25">
      <c r="M53303"/>
    </row>
    <row r="53304" spans="13:13" x14ac:dyDescent="0.25">
      <c r="M53304"/>
    </row>
    <row r="53305" spans="13:13" x14ac:dyDescent="0.25">
      <c r="M53305"/>
    </row>
    <row r="53306" spans="13:13" x14ac:dyDescent="0.25">
      <c r="M53306"/>
    </row>
    <row r="53307" spans="13:13" x14ac:dyDescent="0.25">
      <c r="M53307"/>
    </row>
    <row r="53308" spans="13:13" x14ac:dyDescent="0.25">
      <c r="M53308"/>
    </row>
    <row r="53309" spans="13:13" x14ac:dyDescent="0.25">
      <c r="M53309"/>
    </row>
    <row r="53310" spans="13:13" x14ac:dyDescent="0.25">
      <c r="M53310"/>
    </row>
    <row r="53311" spans="13:13" x14ac:dyDescent="0.25">
      <c r="M53311"/>
    </row>
    <row r="53312" spans="13:13" x14ac:dyDescent="0.25">
      <c r="M53312"/>
    </row>
    <row r="53313" spans="13:13" x14ac:dyDescent="0.25">
      <c r="M53313"/>
    </row>
    <row r="53314" spans="13:13" x14ac:dyDescent="0.25">
      <c r="M53314"/>
    </row>
    <row r="53315" spans="13:13" x14ac:dyDescent="0.25">
      <c r="M53315"/>
    </row>
    <row r="53316" spans="13:13" x14ac:dyDescent="0.25">
      <c r="M53316"/>
    </row>
    <row r="53317" spans="13:13" x14ac:dyDescent="0.25">
      <c r="M53317"/>
    </row>
    <row r="53318" spans="13:13" x14ac:dyDescent="0.25">
      <c r="M53318"/>
    </row>
    <row r="53319" spans="13:13" x14ac:dyDescent="0.25">
      <c r="M53319"/>
    </row>
    <row r="53320" spans="13:13" x14ac:dyDescent="0.25">
      <c r="M53320"/>
    </row>
    <row r="53321" spans="13:13" x14ac:dyDescent="0.25">
      <c r="M53321"/>
    </row>
    <row r="53322" spans="13:13" x14ac:dyDescent="0.25">
      <c r="M53322"/>
    </row>
    <row r="53323" spans="13:13" x14ac:dyDescent="0.25">
      <c r="M53323"/>
    </row>
    <row r="53324" spans="13:13" x14ac:dyDescent="0.25">
      <c r="M53324"/>
    </row>
    <row r="53325" spans="13:13" x14ac:dyDescent="0.25">
      <c r="M53325"/>
    </row>
    <row r="53326" spans="13:13" x14ac:dyDescent="0.25">
      <c r="M53326"/>
    </row>
    <row r="53327" spans="13:13" x14ac:dyDescent="0.25">
      <c r="M53327"/>
    </row>
    <row r="53328" spans="13:13" x14ac:dyDescent="0.25">
      <c r="M53328"/>
    </row>
    <row r="53329" spans="13:13" x14ac:dyDescent="0.25">
      <c r="M53329"/>
    </row>
    <row r="53330" spans="13:13" x14ac:dyDescent="0.25">
      <c r="M53330"/>
    </row>
    <row r="53331" spans="13:13" x14ac:dyDescent="0.25">
      <c r="M53331"/>
    </row>
    <row r="53332" spans="13:13" x14ac:dyDescent="0.25">
      <c r="M53332"/>
    </row>
    <row r="53333" spans="13:13" x14ac:dyDescent="0.25">
      <c r="M53333"/>
    </row>
    <row r="53334" spans="13:13" x14ac:dyDescent="0.25">
      <c r="M53334"/>
    </row>
    <row r="53335" spans="13:13" x14ac:dyDescent="0.25">
      <c r="M53335"/>
    </row>
    <row r="53336" spans="13:13" x14ac:dyDescent="0.25">
      <c r="M53336"/>
    </row>
    <row r="53337" spans="13:13" x14ac:dyDescent="0.25">
      <c r="M53337"/>
    </row>
    <row r="53338" spans="13:13" x14ac:dyDescent="0.25">
      <c r="M53338"/>
    </row>
    <row r="53339" spans="13:13" x14ac:dyDescent="0.25">
      <c r="M53339"/>
    </row>
    <row r="53340" spans="13:13" x14ac:dyDescent="0.25">
      <c r="M53340"/>
    </row>
    <row r="53341" spans="13:13" x14ac:dyDescent="0.25">
      <c r="M53341"/>
    </row>
    <row r="53342" spans="13:13" x14ac:dyDescent="0.25">
      <c r="M53342"/>
    </row>
    <row r="53343" spans="13:13" x14ac:dyDescent="0.25">
      <c r="M53343"/>
    </row>
    <row r="53344" spans="13:13" x14ac:dyDescent="0.25">
      <c r="M53344"/>
    </row>
    <row r="53345" spans="13:13" x14ac:dyDescent="0.25">
      <c r="M53345"/>
    </row>
    <row r="53346" spans="13:13" x14ac:dyDescent="0.25">
      <c r="M53346"/>
    </row>
    <row r="53347" spans="13:13" x14ac:dyDescent="0.25">
      <c r="M53347"/>
    </row>
    <row r="53348" spans="13:13" x14ac:dyDescent="0.25">
      <c r="M53348"/>
    </row>
    <row r="53349" spans="13:13" x14ac:dyDescent="0.25">
      <c r="M53349"/>
    </row>
    <row r="53350" spans="13:13" x14ac:dyDescent="0.25">
      <c r="M53350"/>
    </row>
    <row r="53351" spans="13:13" x14ac:dyDescent="0.25">
      <c r="M53351"/>
    </row>
    <row r="53352" spans="13:13" x14ac:dyDescent="0.25">
      <c r="M53352"/>
    </row>
    <row r="53353" spans="13:13" x14ac:dyDescent="0.25">
      <c r="M53353"/>
    </row>
    <row r="53354" spans="13:13" x14ac:dyDescent="0.25">
      <c r="M53354"/>
    </row>
    <row r="53355" spans="13:13" x14ac:dyDescent="0.25">
      <c r="M53355"/>
    </row>
    <row r="53356" spans="13:13" x14ac:dyDescent="0.25">
      <c r="M53356"/>
    </row>
    <row r="53357" spans="13:13" x14ac:dyDescent="0.25">
      <c r="M53357"/>
    </row>
    <row r="53358" spans="13:13" x14ac:dyDescent="0.25">
      <c r="M53358"/>
    </row>
    <row r="53359" spans="13:13" x14ac:dyDescent="0.25">
      <c r="M53359"/>
    </row>
    <row r="53360" spans="13:13" x14ac:dyDescent="0.25">
      <c r="M53360"/>
    </row>
    <row r="53361" spans="13:13" x14ac:dyDescent="0.25">
      <c r="M53361"/>
    </row>
    <row r="53362" spans="13:13" x14ac:dyDescent="0.25">
      <c r="M53362"/>
    </row>
    <row r="53363" spans="13:13" x14ac:dyDescent="0.25">
      <c r="M53363"/>
    </row>
    <row r="53364" spans="13:13" x14ac:dyDescent="0.25">
      <c r="M53364"/>
    </row>
    <row r="53365" spans="13:13" x14ac:dyDescent="0.25">
      <c r="M53365"/>
    </row>
    <row r="53366" spans="13:13" x14ac:dyDescent="0.25">
      <c r="M53366"/>
    </row>
    <row r="53367" spans="13:13" x14ac:dyDescent="0.25">
      <c r="M53367"/>
    </row>
    <row r="53368" spans="13:13" x14ac:dyDescent="0.25">
      <c r="M53368"/>
    </row>
    <row r="53369" spans="13:13" x14ac:dyDescent="0.25">
      <c r="M53369"/>
    </row>
    <row r="53370" spans="13:13" x14ac:dyDescent="0.25">
      <c r="M53370"/>
    </row>
    <row r="53371" spans="13:13" x14ac:dyDescent="0.25">
      <c r="M53371"/>
    </row>
    <row r="53372" spans="13:13" x14ac:dyDescent="0.25">
      <c r="M53372"/>
    </row>
    <row r="53373" spans="13:13" x14ac:dyDescent="0.25">
      <c r="M53373"/>
    </row>
    <row r="53374" spans="13:13" x14ac:dyDescent="0.25">
      <c r="M53374"/>
    </row>
    <row r="53375" spans="13:13" x14ac:dyDescent="0.25">
      <c r="M53375"/>
    </row>
    <row r="53376" spans="13:13" x14ac:dyDescent="0.25">
      <c r="M53376"/>
    </row>
    <row r="53377" spans="13:13" x14ac:dyDescent="0.25">
      <c r="M53377"/>
    </row>
    <row r="53378" spans="13:13" x14ac:dyDescent="0.25">
      <c r="M53378"/>
    </row>
    <row r="53379" spans="13:13" x14ac:dyDescent="0.25">
      <c r="M53379"/>
    </row>
    <row r="53380" spans="13:13" x14ac:dyDescent="0.25">
      <c r="M53380"/>
    </row>
    <row r="53381" spans="13:13" x14ac:dyDescent="0.25">
      <c r="M53381"/>
    </row>
    <row r="53382" spans="13:13" x14ac:dyDescent="0.25">
      <c r="M53382"/>
    </row>
    <row r="53383" spans="13:13" x14ac:dyDescent="0.25">
      <c r="M53383"/>
    </row>
    <row r="53384" spans="13:13" x14ac:dyDescent="0.25">
      <c r="M53384"/>
    </row>
    <row r="53385" spans="13:13" x14ac:dyDescent="0.25">
      <c r="M53385"/>
    </row>
    <row r="53386" spans="13:13" x14ac:dyDescent="0.25">
      <c r="M53386"/>
    </row>
    <row r="53387" spans="13:13" x14ac:dyDescent="0.25">
      <c r="M53387"/>
    </row>
    <row r="53388" spans="13:13" x14ac:dyDescent="0.25">
      <c r="M53388"/>
    </row>
    <row r="53389" spans="13:13" x14ac:dyDescent="0.25">
      <c r="M53389"/>
    </row>
    <row r="53390" spans="13:13" x14ac:dyDescent="0.25">
      <c r="M53390"/>
    </row>
    <row r="53391" spans="13:13" x14ac:dyDescent="0.25">
      <c r="M53391"/>
    </row>
    <row r="53392" spans="13:13" x14ac:dyDescent="0.25">
      <c r="M53392"/>
    </row>
    <row r="53393" spans="13:13" x14ac:dyDescent="0.25">
      <c r="M53393"/>
    </row>
    <row r="53394" spans="13:13" x14ac:dyDescent="0.25">
      <c r="M53394"/>
    </row>
    <row r="53395" spans="13:13" x14ac:dyDescent="0.25">
      <c r="M53395"/>
    </row>
    <row r="53396" spans="13:13" x14ac:dyDescent="0.25">
      <c r="M53396"/>
    </row>
    <row r="53397" spans="13:13" x14ac:dyDescent="0.25">
      <c r="M53397"/>
    </row>
    <row r="53398" spans="13:13" x14ac:dyDescent="0.25">
      <c r="M53398"/>
    </row>
    <row r="53399" spans="13:13" x14ac:dyDescent="0.25">
      <c r="M53399"/>
    </row>
    <row r="53400" spans="13:13" x14ac:dyDescent="0.25">
      <c r="M53400"/>
    </row>
    <row r="53401" spans="13:13" x14ac:dyDescent="0.25">
      <c r="M53401"/>
    </row>
    <row r="53402" spans="13:13" x14ac:dyDescent="0.25">
      <c r="M53402"/>
    </row>
    <row r="53403" spans="13:13" x14ac:dyDescent="0.25">
      <c r="M53403"/>
    </row>
    <row r="53404" spans="13:13" x14ac:dyDescent="0.25">
      <c r="M53404"/>
    </row>
    <row r="53405" spans="13:13" x14ac:dyDescent="0.25">
      <c r="M53405"/>
    </row>
    <row r="53406" spans="13:13" x14ac:dyDescent="0.25">
      <c r="M53406"/>
    </row>
    <row r="53407" spans="13:13" x14ac:dyDescent="0.25">
      <c r="M53407"/>
    </row>
    <row r="53408" spans="13:13" x14ac:dyDescent="0.25">
      <c r="M53408"/>
    </row>
    <row r="53409" spans="13:13" x14ac:dyDescent="0.25">
      <c r="M53409"/>
    </row>
    <row r="53410" spans="13:13" x14ac:dyDescent="0.25">
      <c r="M53410"/>
    </row>
    <row r="53411" spans="13:13" x14ac:dyDescent="0.25">
      <c r="M53411"/>
    </row>
    <row r="53412" spans="13:13" x14ac:dyDescent="0.25">
      <c r="M53412"/>
    </row>
    <row r="53413" spans="13:13" x14ac:dyDescent="0.25">
      <c r="M53413"/>
    </row>
    <row r="53414" spans="13:13" x14ac:dyDescent="0.25">
      <c r="M53414"/>
    </row>
    <row r="53415" spans="13:13" x14ac:dyDescent="0.25">
      <c r="M53415"/>
    </row>
    <row r="53416" spans="13:13" x14ac:dyDescent="0.25">
      <c r="M53416"/>
    </row>
    <row r="53417" spans="13:13" x14ac:dyDescent="0.25">
      <c r="M53417"/>
    </row>
    <row r="53418" spans="13:13" x14ac:dyDescent="0.25">
      <c r="M53418"/>
    </row>
    <row r="53419" spans="13:13" x14ac:dyDescent="0.25">
      <c r="M53419"/>
    </row>
    <row r="53420" spans="13:13" x14ac:dyDescent="0.25">
      <c r="M53420"/>
    </row>
    <row r="53421" spans="13:13" x14ac:dyDescent="0.25">
      <c r="M53421"/>
    </row>
    <row r="53422" spans="13:13" x14ac:dyDescent="0.25">
      <c r="M53422"/>
    </row>
    <row r="53423" spans="13:13" x14ac:dyDescent="0.25">
      <c r="M53423"/>
    </row>
    <row r="53424" spans="13:13" x14ac:dyDescent="0.25">
      <c r="M53424"/>
    </row>
    <row r="53425" spans="13:13" x14ac:dyDescent="0.25">
      <c r="M53425"/>
    </row>
    <row r="53426" spans="13:13" x14ac:dyDescent="0.25">
      <c r="M53426"/>
    </row>
    <row r="53427" spans="13:13" x14ac:dyDescent="0.25">
      <c r="M53427"/>
    </row>
    <row r="53428" spans="13:13" x14ac:dyDescent="0.25">
      <c r="M53428"/>
    </row>
    <row r="53429" spans="13:13" x14ac:dyDescent="0.25">
      <c r="M53429"/>
    </row>
    <row r="53430" spans="13:13" x14ac:dyDescent="0.25">
      <c r="M53430"/>
    </row>
    <row r="53431" spans="13:13" x14ac:dyDescent="0.25">
      <c r="M53431"/>
    </row>
    <row r="53432" spans="13:13" x14ac:dyDescent="0.25">
      <c r="M53432"/>
    </row>
    <row r="53433" spans="13:13" x14ac:dyDescent="0.25">
      <c r="M53433"/>
    </row>
    <row r="53434" spans="13:13" x14ac:dyDescent="0.25">
      <c r="M53434"/>
    </row>
    <row r="53435" spans="13:13" x14ac:dyDescent="0.25">
      <c r="M53435"/>
    </row>
    <row r="53436" spans="13:13" x14ac:dyDescent="0.25">
      <c r="M53436"/>
    </row>
    <row r="53437" spans="13:13" x14ac:dyDescent="0.25">
      <c r="M53437"/>
    </row>
    <row r="53438" spans="13:13" x14ac:dyDescent="0.25">
      <c r="M53438"/>
    </row>
    <row r="53439" spans="13:13" x14ac:dyDescent="0.25">
      <c r="M53439"/>
    </row>
    <row r="53440" spans="13:13" x14ac:dyDescent="0.25">
      <c r="M53440"/>
    </row>
    <row r="53441" spans="13:13" x14ac:dyDescent="0.25">
      <c r="M53441"/>
    </row>
    <row r="53442" spans="13:13" x14ac:dyDescent="0.25">
      <c r="M53442"/>
    </row>
    <row r="53443" spans="13:13" x14ac:dyDescent="0.25">
      <c r="M53443"/>
    </row>
    <row r="53444" spans="13:13" x14ac:dyDescent="0.25">
      <c r="M53444"/>
    </row>
    <row r="53445" spans="13:13" x14ac:dyDescent="0.25">
      <c r="M53445"/>
    </row>
    <row r="53446" spans="13:13" x14ac:dyDescent="0.25">
      <c r="M53446"/>
    </row>
    <row r="53447" spans="13:13" x14ac:dyDescent="0.25">
      <c r="M53447"/>
    </row>
    <row r="53448" spans="13:13" x14ac:dyDescent="0.25">
      <c r="M53448"/>
    </row>
    <row r="53449" spans="13:13" x14ac:dyDescent="0.25">
      <c r="M53449"/>
    </row>
    <row r="53450" spans="13:13" x14ac:dyDescent="0.25">
      <c r="M53450"/>
    </row>
    <row r="53451" spans="13:13" x14ac:dyDescent="0.25">
      <c r="M53451"/>
    </row>
    <row r="53452" spans="13:13" x14ac:dyDescent="0.25">
      <c r="M53452"/>
    </row>
    <row r="53453" spans="13:13" x14ac:dyDescent="0.25">
      <c r="M53453"/>
    </row>
    <row r="53454" spans="13:13" x14ac:dyDescent="0.25">
      <c r="M53454"/>
    </row>
    <row r="53455" spans="13:13" x14ac:dyDescent="0.25">
      <c r="M53455"/>
    </row>
    <row r="53456" spans="13:13" x14ac:dyDescent="0.25">
      <c r="M53456"/>
    </row>
    <row r="53457" spans="13:13" x14ac:dyDescent="0.25">
      <c r="M53457"/>
    </row>
    <row r="53458" spans="13:13" x14ac:dyDescent="0.25">
      <c r="M53458"/>
    </row>
    <row r="53459" spans="13:13" x14ac:dyDescent="0.25">
      <c r="M53459"/>
    </row>
    <row r="53460" spans="13:13" x14ac:dyDescent="0.25">
      <c r="M53460"/>
    </row>
    <row r="53461" spans="13:13" x14ac:dyDescent="0.25">
      <c r="M53461"/>
    </row>
    <row r="53462" spans="13:13" x14ac:dyDescent="0.25">
      <c r="M53462"/>
    </row>
    <row r="53463" spans="13:13" x14ac:dyDescent="0.25">
      <c r="M53463"/>
    </row>
    <row r="53464" spans="13:13" x14ac:dyDescent="0.25">
      <c r="M53464"/>
    </row>
    <row r="53465" spans="13:13" x14ac:dyDescent="0.25">
      <c r="M53465"/>
    </row>
    <row r="53466" spans="13:13" x14ac:dyDescent="0.25">
      <c r="M53466"/>
    </row>
    <row r="53467" spans="13:13" x14ac:dyDescent="0.25">
      <c r="M53467"/>
    </row>
    <row r="53468" spans="13:13" x14ac:dyDescent="0.25">
      <c r="M53468"/>
    </row>
    <row r="53469" spans="13:13" x14ac:dyDescent="0.25">
      <c r="M53469"/>
    </row>
    <row r="53470" spans="13:13" x14ac:dyDescent="0.25">
      <c r="M53470"/>
    </row>
    <row r="53471" spans="13:13" x14ac:dyDescent="0.25">
      <c r="M53471"/>
    </row>
    <row r="53472" spans="13:13" x14ac:dyDescent="0.25">
      <c r="M53472"/>
    </row>
    <row r="53473" spans="13:13" x14ac:dyDescent="0.25">
      <c r="M53473"/>
    </row>
    <row r="53474" spans="13:13" x14ac:dyDescent="0.25">
      <c r="M53474"/>
    </row>
    <row r="53475" spans="13:13" x14ac:dyDescent="0.25">
      <c r="M53475"/>
    </row>
    <row r="53476" spans="13:13" x14ac:dyDescent="0.25">
      <c r="M53476"/>
    </row>
    <row r="53477" spans="13:13" x14ac:dyDescent="0.25">
      <c r="M53477"/>
    </row>
    <row r="53478" spans="13:13" x14ac:dyDescent="0.25">
      <c r="M53478"/>
    </row>
    <row r="53479" spans="13:13" x14ac:dyDescent="0.25">
      <c r="M53479"/>
    </row>
    <row r="53480" spans="13:13" x14ac:dyDescent="0.25">
      <c r="M53480"/>
    </row>
    <row r="53481" spans="13:13" x14ac:dyDescent="0.25">
      <c r="M53481"/>
    </row>
    <row r="53482" spans="13:13" x14ac:dyDescent="0.25">
      <c r="M53482"/>
    </row>
    <row r="53483" spans="13:13" x14ac:dyDescent="0.25">
      <c r="M53483"/>
    </row>
    <row r="53484" spans="13:13" x14ac:dyDescent="0.25">
      <c r="M53484"/>
    </row>
    <row r="53485" spans="13:13" x14ac:dyDescent="0.25">
      <c r="M53485"/>
    </row>
    <row r="53486" spans="13:13" x14ac:dyDescent="0.25">
      <c r="M53486"/>
    </row>
    <row r="53487" spans="13:13" x14ac:dyDescent="0.25">
      <c r="M53487"/>
    </row>
    <row r="53488" spans="13:13" x14ac:dyDescent="0.25">
      <c r="M53488"/>
    </row>
    <row r="53489" spans="13:13" x14ac:dyDescent="0.25">
      <c r="M53489"/>
    </row>
    <row r="53490" spans="13:13" x14ac:dyDescent="0.25">
      <c r="M53490"/>
    </row>
    <row r="53491" spans="13:13" x14ac:dyDescent="0.25">
      <c r="M53491"/>
    </row>
    <row r="53492" spans="13:13" x14ac:dyDescent="0.25">
      <c r="M53492"/>
    </row>
    <row r="53493" spans="13:13" x14ac:dyDescent="0.25">
      <c r="M53493"/>
    </row>
    <row r="53494" spans="13:13" x14ac:dyDescent="0.25">
      <c r="M53494"/>
    </row>
    <row r="53495" spans="13:13" x14ac:dyDescent="0.25">
      <c r="M53495"/>
    </row>
    <row r="53496" spans="13:13" x14ac:dyDescent="0.25">
      <c r="M53496"/>
    </row>
    <row r="53497" spans="13:13" x14ac:dyDescent="0.25">
      <c r="M53497"/>
    </row>
    <row r="53498" spans="13:13" x14ac:dyDescent="0.25">
      <c r="M53498"/>
    </row>
    <row r="53499" spans="13:13" x14ac:dyDescent="0.25">
      <c r="M53499"/>
    </row>
    <row r="53500" spans="13:13" x14ac:dyDescent="0.25">
      <c r="M53500"/>
    </row>
    <row r="53501" spans="13:13" x14ac:dyDescent="0.25">
      <c r="M53501"/>
    </row>
    <row r="53502" spans="13:13" x14ac:dyDescent="0.25">
      <c r="M53502"/>
    </row>
    <row r="53503" spans="13:13" x14ac:dyDescent="0.25">
      <c r="M53503"/>
    </row>
    <row r="53504" spans="13:13" x14ac:dyDescent="0.25">
      <c r="M53504"/>
    </row>
    <row r="53505" spans="13:13" x14ac:dyDescent="0.25">
      <c r="M53505"/>
    </row>
    <row r="53506" spans="13:13" x14ac:dyDescent="0.25">
      <c r="M53506"/>
    </row>
    <row r="53507" spans="13:13" x14ac:dyDescent="0.25">
      <c r="M53507"/>
    </row>
    <row r="53508" spans="13:13" x14ac:dyDescent="0.25">
      <c r="M53508"/>
    </row>
    <row r="53509" spans="13:13" x14ac:dyDescent="0.25">
      <c r="M53509"/>
    </row>
    <row r="53510" spans="13:13" x14ac:dyDescent="0.25">
      <c r="M53510"/>
    </row>
    <row r="53511" spans="13:13" x14ac:dyDescent="0.25">
      <c r="M53511"/>
    </row>
    <row r="53512" spans="13:13" x14ac:dyDescent="0.25">
      <c r="M53512"/>
    </row>
    <row r="53513" spans="13:13" x14ac:dyDescent="0.25">
      <c r="M53513"/>
    </row>
    <row r="53514" spans="13:13" x14ac:dyDescent="0.25">
      <c r="M53514"/>
    </row>
    <row r="53515" spans="13:13" x14ac:dyDescent="0.25">
      <c r="M53515"/>
    </row>
    <row r="53516" spans="13:13" x14ac:dyDescent="0.25">
      <c r="M53516"/>
    </row>
    <row r="53517" spans="13:13" x14ac:dyDescent="0.25">
      <c r="M53517"/>
    </row>
    <row r="53518" spans="13:13" x14ac:dyDescent="0.25">
      <c r="M53518"/>
    </row>
    <row r="53519" spans="13:13" x14ac:dyDescent="0.25">
      <c r="M53519"/>
    </row>
    <row r="53520" spans="13:13" x14ac:dyDescent="0.25">
      <c r="M53520"/>
    </row>
    <row r="53521" spans="13:13" x14ac:dyDescent="0.25">
      <c r="M53521"/>
    </row>
    <row r="53522" spans="13:13" x14ac:dyDescent="0.25">
      <c r="M53522"/>
    </row>
    <row r="53523" spans="13:13" x14ac:dyDescent="0.25">
      <c r="M53523"/>
    </row>
    <row r="53524" spans="13:13" x14ac:dyDescent="0.25">
      <c r="M53524"/>
    </row>
    <row r="53525" spans="13:13" x14ac:dyDescent="0.25">
      <c r="M53525"/>
    </row>
    <row r="53526" spans="13:13" x14ac:dyDescent="0.25">
      <c r="M53526"/>
    </row>
    <row r="53527" spans="13:13" x14ac:dyDescent="0.25">
      <c r="M53527"/>
    </row>
    <row r="53528" spans="13:13" x14ac:dyDescent="0.25">
      <c r="M53528"/>
    </row>
    <row r="53529" spans="13:13" x14ac:dyDescent="0.25">
      <c r="M53529"/>
    </row>
    <row r="53530" spans="13:13" x14ac:dyDescent="0.25">
      <c r="M53530"/>
    </row>
    <row r="53531" spans="13:13" x14ac:dyDescent="0.25">
      <c r="M53531"/>
    </row>
    <row r="53532" spans="13:13" x14ac:dyDescent="0.25">
      <c r="M53532"/>
    </row>
    <row r="53533" spans="13:13" x14ac:dyDescent="0.25">
      <c r="M53533"/>
    </row>
    <row r="53534" spans="13:13" x14ac:dyDescent="0.25">
      <c r="M53534"/>
    </row>
    <row r="53535" spans="13:13" x14ac:dyDescent="0.25">
      <c r="M53535"/>
    </row>
    <row r="53536" spans="13:13" x14ac:dyDescent="0.25">
      <c r="M53536"/>
    </row>
    <row r="53537" spans="13:13" x14ac:dyDescent="0.25">
      <c r="M53537"/>
    </row>
    <row r="53538" spans="13:13" x14ac:dyDescent="0.25">
      <c r="M53538"/>
    </row>
    <row r="53539" spans="13:13" x14ac:dyDescent="0.25">
      <c r="M53539"/>
    </row>
    <row r="53540" spans="13:13" x14ac:dyDescent="0.25">
      <c r="M53540"/>
    </row>
    <row r="53541" spans="13:13" x14ac:dyDescent="0.25">
      <c r="M53541"/>
    </row>
    <row r="53542" spans="13:13" x14ac:dyDescent="0.25">
      <c r="M53542"/>
    </row>
    <row r="53543" spans="13:13" x14ac:dyDescent="0.25">
      <c r="M53543"/>
    </row>
    <row r="53544" spans="13:13" x14ac:dyDescent="0.25">
      <c r="M53544"/>
    </row>
    <row r="53545" spans="13:13" x14ac:dyDescent="0.25">
      <c r="M53545"/>
    </row>
    <row r="53546" spans="13:13" x14ac:dyDescent="0.25">
      <c r="M53546"/>
    </row>
    <row r="53547" spans="13:13" x14ac:dyDescent="0.25">
      <c r="M53547"/>
    </row>
    <row r="53548" spans="13:13" x14ac:dyDescent="0.25">
      <c r="M53548"/>
    </row>
    <row r="53549" spans="13:13" x14ac:dyDescent="0.25">
      <c r="M53549"/>
    </row>
    <row r="53550" spans="13:13" x14ac:dyDescent="0.25">
      <c r="M53550"/>
    </row>
    <row r="53551" spans="13:13" x14ac:dyDescent="0.25">
      <c r="M53551"/>
    </row>
    <row r="53552" spans="13:13" x14ac:dyDescent="0.25">
      <c r="M53552"/>
    </row>
    <row r="53553" spans="13:13" x14ac:dyDescent="0.25">
      <c r="M53553"/>
    </row>
    <row r="53554" spans="13:13" x14ac:dyDescent="0.25">
      <c r="M53554"/>
    </row>
    <row r="53555" spans="13:13" x14ac:dyDescent="0.25">
      <c r="M53555"/>
    </row>
    <row r="53556" spans="13:13" x14ac:dyDescent="0.25">
      <c r="M53556"/>
    </row>
    <row r="53557" spans="13:13" x14ac:dyDescent="0.25">
      <c r="M53557"/>
    </row>
    <row r="53558" spans="13:13" x14ac:dyDescent="0.25">
      <c r="M53558"/>
    </row>
    <row r="53559" spans="13:13" x14ac:dyDescent="0.25">
      <c r="M53559"/>
    </row>
    <row r="53560" spans="13:13" x14ac:dyDescent="0.25">
      <c r="M53560"/>
    </row>
    <row r="53561" spans="13:13" x14ac:dyDescent="0.25">
      <c r="M53561"/>
    </row>
    <row r="53562" spans="13:13" x14ac:dyDescent="0.25">
      <c r="M53562"/>
    </row>
    <row r="53563" spans="13:13" x14ac:dyDescent="0.25">
      <c r="M53563"/>
    </row>
    <row r="53564" spans="13:13" x14ac:dyDescent="0.25">
      <c r="M53564"/>
    </row>
    <row r="53565" spans="13:13" x14ac:dyDescent="0.25">
      <c r="M53565"/>
    </row>
    <row r="53566" spans="13:13" x14ac:dyDescent="0.25">
      <c r="M53566"/>
    </row>
    <row r="53567" spans="13:13" x14ac:dyDescent="0.25">
      <c r="M53567"/>
    </row>
    <row r="53568" spans="13:13" x14ac:dyDescent="0.25">
      <c r="M53568"/>
    </row>
    <row r="53569" spans="13:13" x14ac:dyDescent="0.25">
      <c r="M53569"/>
    </row>
    <row r="53570" spans="13:13" x14ac:dyDescent="0.25">
      <c r="M53570"/>
    </row>
    <row r="53571" spans="13:13" x14ac:dyDescent="0.25">
      <c r="M53571"/>
    </row>
    <row r="53572" spans="13:13" x14ac:dyDescent="0.25">
      <c r="M53572"/>
    </row>
    <row r="53573" spans="13:13" x14ac:dyDescent="0.25">
      <c r="M53573"/>
    </row>
    <row r="53574" spans="13:13" x14ac:dyDescent="0.25">
      <c r="M53574"/>
    </row>
    <row r="53575" spans="13:13" x14ac:dyDescent="0.25">
      <c r="M53575"/>
    </row>
    <row r="53576" spans="13:13" x14ac:dyDescent="0.25">
      <c r="M53576"/>
    </row>
    <row r="53577" spans="13:13" x14ac:dyDescent="0.25">
      <c r="M53577"/>
    </row>
    <row r="53578" spans="13:13" x14ac:dyDescent="0.25">
      <c r="M53578"/>
    </row>
    <row r="53579" spans="13:13" x14ac:dyDescent="0.25">
      <c r="M53579"/>
    </row>
    <row r="53580" spans="13:13" x14ac:dyDescent="0.25">
      <c r="M53580"/>
    </row>
    <row r="53581" spans="13:13" x14ac:dyDescent="0.25">
      <c r="M53581"/>
    </row>
    <row r="53582" spans="13:13" x14ac:dyDescent="0.25">
      <c r="M53582"/>
    </row>
    <row r="53583" spans="13:13" x14ac:dyDescent="0.25">
      <c r="M53583"/>
    </row>
    <row r="53584" spans="13:13" x14ac:dyDescent="0.25">
      <c r="M53584"/>
    </row>
    <row r="53585" spans="13:13" x14ac:dyDescent="0.25">
      <c r="M53585"/>
    </row>
    <row r="53586" spans="13:13" x14ac:dyDescent="0.25">
      <c r="M53586"/>
    </row>
    <row r="53587" spans="13:13" x14ac:dyDescent="0.25">
      <c r="M53587"/>
    </row>
    <row r="53588" spans="13:13" x14ac:dyDescent="0.25">
      <c r="M53588"/>
    </row>
    <row r="53589" spans="13:13" x14ac:dyDescent="0.25">
      <c r="M53589"/>
    </row>
    <row r="53590" spans="13:13" x14ac:dyDescent="0.25">
      <c r="M53590"/>
    </row>
    <row r="53591" spans="13:13" x14ac:dyDescent="0.25">
      <c r="M53591"/>
    </row>
    <row r="53592" spans="13:13" x14ac:dyDescent="0.25">
      <c r="M53592"/>
    </row>
    <row r="53593" spans="13:13" x14ac:dyDescent="0.25">
      <c r="M53593"/>
    </row>
    <row r="53594" spans="13:13" x14ac:dyDescent="0.25">
      <c r="M53594"/>
    </row>
    <row r="53595" spans="13:13" x14ac:dyDescent="0.25">
      <c r="M53595"/>
    </row>
    <row r="53596" spans="13:13" x14ac:dyDescent="0.25">
      <c r="M53596"/>
    </row>
    <row r="53597" spans="13:13" x14ac:dyDescent="0.25">
      <c r="M53597"/>
    </row>
    <row r="53598" spans="13:13" x14ac:dyDescent="0.25">
      <c r="M53598"/>
    </row>
    <row r="53599" spans="13:13" x14ac:dyDescent="0.25">
      <c r="M53599"/>
    </row>
    <row r="53600" spans="13:13" x14ac:dyDescent="0.25">
      <c r="M53600"/>
    </row>
    <row r="53601" spans="13:13" x14ac:dyDescent="0.25">
      <c r="M53601"/>
    </row>
    <row r="53602" spans="13:13" x14ac:dyDescent="0.25">
      <c r="M53602"/>
    </row>
    <row r="53603" spans="13:13" x14ac:dyDescent="0.25">
      <c r="M53603"/>
    </row>
    <row r="53604" spans="13:13" x14ac:dyDescent="0.25">
      <c r="M53604"/>
    </row>
    <row r="53605" spans="13:13" x14ac:dyDescent="0.25">
      <c r="M53605"/>
    </row>
    <row r="53606" spans="13:13" x14ac:dyDescent="0.25">
      <c r="M53606"/>
    </row>
    <row r="53607" spans="13:13" x14ac:dyDescent="0.25">
      <c r="M53607"/>
    </row>
    <row r="53608" spans="13:13" x14ac:dyDescent="0.25">
      <c r="M53608"/>
    </row>
    <row r="53609" spans="13:13" x14ac:dyDescent="0.25">
      <c r="M53609"/>
    </row>
    <row r="53610" spans="13:13" x14ac:dyDescent="0.25">
      <c r="M53610"/>
    </row>
    <row r="53611" spans="13:13" x14ac:dyDescent="0.25">
      <c r="M53611"/>
    </row>
    <row r="53612" spans="13:13" x14ac:dyDescent="0.25">
      <c r="M53612"/>
    </row>
    <row r="53613" spans="13:13" x14ac:dyDescent="0.25">
      <c r="M53613"/>
    </row>
    <row r="53614" spans="13:13" x14ac:dyDescent="0.25">
      <c r="M53614"/>
    </row>
    <row r="53615" spans="13:13" x14ac:dyDescent="0.25">
      <c r="M53615"/>
    </row>
    <row r="53616" spans="13:13" x14ac:dyDescent="0.25">
      <c r="M53616"/>
    </row>
    <row r="53617" spans="13:13" x14ac:dyDescent="0.25">
      <c r="M53617"/>
    </row>
    <row r="53618" spans="13:13" x14ac:dyDescent="0.25">
      <c r="M53618"/>
    </row>
    <row r="53619" spans="13:13" x14ac:dyDescent="0.25">
      <c r="M53619"/>
    </row>
    <row r="53620" spans="13:13" x14ac:dyDescent="0.25">
      <c r="M53620"/>
    </row>
    <row r="53621" spans="13:13" x14ac:dyDescent="0.25">
      <c r="M53621"/>
    </row>
    <row r="53622" spans="13:13" x14ac:dyDescent="0.25">
      <c r="M53622"/>
    </row>
    <row r="53623" spans="13:13" x14ac:dyDescent="0.25">
      <c r="M53623"/>
    </row>
    <row r="53624" spans="13:13" x14ac:dyDescent="0.25">
      <c r="M53624"/>
    </row>
    <row r="53625" spans="13:13" x14ac:dyDescent="0.25">
      <c r="M53625"/>
    </row>
    <row r="53626" spans="13:13" x14ac:dyDescent="0.25">
      <c r="M53626"/>
    </row>
    <row r="53627" spans="13:13" x14ac:dyDescent="0.25">
      <c r="M53627"/>
    </row>
    <row r="53628" spans="13:13" x14ac:dyDescent="0.25">
      <c r="M53628"/>
    </row>
    <row r="53629" spans="13:13" x14ac:dyDescent="0.25">
      <c r="M53629"/>
    </row>
    <row r="53630" spans="13:13" x14ac:dyDescent="0.25">
      <c r="M53630"/>
    </row>
    <row r="53631" spans="13:13" x14ac:dyDescent="0.25">
      <c r="M53631"/>
    </row>
    <row r="53632" spans="13:13" x14ac:dyDescent="0.25">
      <c r="M53632"/>
    </row>
    <row r="53633" spans="13:13" x14ac:dyDescent="0.25">
      <c r="M53633"/>
    </row>
    <row r="53634" spans="13:13" x14ac:dyDescent="0.25">
      <c r="M53634"/>
    </row>
    <row r="53635" spans="13:13" x14ac:dyDescent="0.25">
      <c r="M53635"/>
    </row>
    <row r="53636" spans="13:13" x14ac:dyDescent="0.25">
      <c r="M53636"/>
    </row>
    <row r="53637" spans="13:13" x14ac:dyDescent="0.25">
      <c r="M53637"/>
    </row>
    <row r="53638" spans="13:13" x14ac:dyDescent="0.25">
      <c r="M53638"/>
    </row>
    <row r="53639" spans="13:13" x14ac:dyDescent="0.25">
      <c r="M53639"/>
    </row>
    <row r="53640" spans="13:13" x14ac:dyDescent="0.25">
      <c r="M53640"/>
    </row>
    <row r="53641" spans="13:13" x14ac:dyDescent="0.25">
      <c r="M53641"/>
    </row>
    <row r="53642" spans="13:13" x14ac:dyDescent="0.25">
      <c r="M53642"/>
    </row>
    <row r="53643" spans="13:13" x14ac:dyDescent="0.25">
      <c r="M53643"/>
    </row>
    <row r="53644" spans="13:13" x14ac:dyDescent="0.25">
      <c r="M53644"/>
    </row>
    <row r="53645" spans="13:13" x14ac:dyDescent="0.25">
      <c r="M53645"/>
    </row>
    <row r="53646" spans="13:13" x14ac:dyDescent="0.25">
      <c r="M53646"/>
    </row>
    <row r="53647" spans="13:13" x14ac:dyDescent="0.25">
      <c r="M53647"/>
    </row>
    <row r="53648" spans="13:13" x14ac:dyDescent="0.25">
      <c r="M53648"/>
    </row>
    <row r="53649" spans="13:13" x14ac:dyDescent="0.25">
      <c r="M53649"/>
    </row>
    <row r="53650" spans="13:13" x14ac:dyDescent="0.25">
      <c r="M53650"/>
    </row>
    <row r="53651" spans="13:13" x14ac:dyDescent="0.25">
      <c r="M53651"/>
    </row>
    <row r="53652" spans="13:13" x14ac:dyDescent="0.25">
      <c r="M53652"/>
    </row>
    <row r="53653" spans="13:13" x14ac:dyDescent="0.25">
      <c r="M53653"/>
    </row>
    <row r="53654" spans="13:13" x14ac:dyDescent="0.25">
      <c r="M53654"/>
    </row>
    <row r="53655" spans="13:13" x14ac:dyDescent="0.25">
      <c r="M53655"/>
    </row>
    <row r="53656" spans="13:13" x14ac:dyDescent="0.25">
      <c r="M53656"/>
    </row>
    <row r="53657" spans="13:13" x14ac:dyDescent="0.25">
      <c r="M53657"/>
    </row>
    <row r="53658" spans="13:13" x14ac:dyDescent="0.25">
      <c r="M53658"/>
    </row>
    <row r="53659" spans="13:13" x14ac:dyDescent="0.25">
      <c r="M53659"/>
    </row>
    <row r="53660" spans="13:13" x14ac:dyDescent="0.25">
      <c r="M53660"/>
    </row>
    <row r="53661" spans="13:13" x14ac:dyDescent="0.25">
      <c r="M53661"/>
    </row>
    <row r="53662" spans="13:13" x14ac:dyDescent="0.25">
      <c r="M53662"/>
    </row>
    <row r="53663" spans="13:13" x14ac:dyDescent="0.25">
      <c r="M53663"/>
    </row>
    <row r="53664" spans="13:13" x14ac:dyDescent="0.25">
      <c r="M53664"/>
    </row>
    <row r="53665" spans="13:13" x14ac:dyDescent="0.25">
      <c r="M53665"/>
    </row>
    <row r="53666" spans="13:13" x14ac:dyDescent="0.25">
      <c r="M53666"/>
    </row>
    <row r="53667" spans="13:13" x14ac:dyDescent="0.25">
      <c r="M53667"/>
    </row>
    <row r="53668" spans="13:13" x14ac:dyDescent="0.25">
      <c r="M53668"/>
    </row>
    <row r="53669" spans="13:13" x14ac:dyDescent="0.25">
      <c r="M53669"/>
    </row>
    <row r="53670" spans="13:13" x14ac:dyDescent="0.25">
      <c r="M53670"/>
    </row>
    <row r="53671" spans="13:13" x14ac:dyDescent="0.25">
      <c r="M53671"/>
    </row>
    <row r="53672" spans="13:13" x14ac:dyDescent="0.25">
      <c r="M53672"/>
    </row>
    <row r="53673" spans="13:13" x14ac:dyDescent="0.25">
      <c r="M53673"/>
    </row>
    <row r="53674" spans="13:13" x14ac:dyDescent="0.25">
      <c r="M53674"/>
    </row>
    <row r="53675" spans="13:13" x14ac:dyDescent="0.25">
      <c r="M53675"/>
    </row>
    <row r="53676" spans="13:13" x14ac:dyDescent="0.25">
      <c r="M53676"/>
    </row>
    <row r="53677" spans="13:13" x14ac:dyDescent="0.25">
      <c r="M53677"/>
    </row>
    <row r="53678" spans="13:13" x14ac:dyDescent="0.25">
      <c r="M53678"/>
    </row>
    <row r="53679" spans="13:13" x14ac:dyDescent="0.25">
      <c r="M53679"/>
    </row>
    <row r="53680" spans="13:13" x14ac:dyDescent="0.25">
      <c r="M53680"/>
    </row>
    <row r="53681" spans="13:13" x14ac:dyDescent="0.25">
      <c r="M53681"/>
    </row>
    <row r="53682" spans="13:13" x14ac:dyDescent="0.25">
      <c r="M53682"/>
    </row>
    <row r="53683" spans="13:13" x14ac:dyDescent="0.25">
      <c r="M53683"/>
    </row>
    <row r="53684" spans="13:13" x14ac:dyDescent="0.25">
      <c r="M53684"/>
    </row>
    <row r="53685" spans="13:13" x14ac:dyDescent="0.25">
      <c r="M53685"/>
    </row>
    <row r="53686" spans="13:13" x14ac:dyDescent="0.25">
      <c r="M53686"/>
    </row>
    <row r="53687" spans="13:13" x14ac:dyDescent="0.25">
      <c r="M53687"/>
    </row>
    <row r="53688" spans="13:13" x14ac:dyDescent="0.25">
      <c r="M53688"/>
    </row>
    <row r="53689" spans="13:13" x14ac:dyDescent="0.25">
      <c r="M53689"/>
    </row>
    <row r="53690" spans="13:13" x14ac:dyDescent="0.25">
      <c r="M53690"/>
    </row>
    <row r="53691" spans="13:13" x14ac:dyDescent="0.25">
      <c r="M53691"/>
    </row>
    <row r="53692" spans="13:13" x14ac:dyDescent="0.25">
      <c r="M53692"/>
    </row>
    <row r="53693" spans="13:13" x14ac:dyDescent="0.25">
      <c r="M53693"/>
    </row>
    <row r="53694" spans="13:13" x14ac:dyDescent="0.25">
      <c r="M53694"/>
    </row>
    <row r="53695" spans="13:13" x14ac:dyDescent="0.25">
      <c r="M53695"/>
    </row>
    <row r="53696" spans="13:13" x14ac:dyDescent="0.25">
      <c r="M53696"/>
    </row>
    <row r="53697" spans="13:13" x14ac:dyDescent="0.25">
      <c r="M53697"/>
    </row>
    <row r="53698" spans="13:13" x14ac:dyDescent="0.25">
      <c r="M53698"/>
    </row>
    <row r="53699" spans="13:13" x14ac:dyDescent="0.25">
      <c r="M53699"/>
    </row>
    <row r="53700" spans="13:13" x14ac:dyDescent="0.25">
      <c r="M53700"/>
    </row>
    <row r="53701" spans="13:13" x14ac:dyDescent="0.25">
      <c r="M53701"/>
    </row>
    <row r="53702" spans="13:13" x14ac:dyDescent="0.25">
      <c r="M53702"/>
    </row>
    <row r="53703" spans="13:13" x14ac:dyDescent="0.25">
      <c r="M53703"/>
    </row>
    <row r="53704" spans="13:13" x14ac:dyDescent="0.25">
      <c r="M53704"/>
    </row>
    <row r="53705" spans="13:13" x14ac:dyDescent="0.25">
      <c r="M53705"/>
    </row>
    <row r="53706" spans="13:13" x14ac:dyDescent="0.25">
      <c r="M53706"/>
    </row>
    <row r="53707" spans="13:13" x14ac:dyDescent="0.25">
      <c r="M53707"/>
    </row>
    <row r="53708" spans="13:13" x14ac:dyDescent="0.25">
      <c r="M53708"/>
    </row>
    <row r="53709" spans="13:13" x14ac:dyDescent="0.25">
      <c r="M53709"/>
    </row>
    <row r="53710" spans="13:13" x14ac:dyDescent="0.25">
      <c r="M53710"/>
    </row>
    <row r="53711" spans="13:13" x14ac:dyDescent="0.25">
      <c r="M53711"/>
    </row>
    <row r="53712" spans="13:13" x14ac:dyDescent="0.25">
      <c r="M53712"/>
    </row>
    <row r="53713" spans="13:13" x14ac:dyDescent="0.25">
      <c r="M53713"/>
    </row>
    <row r="53714" spans="13:13" x14ac:dyDescent="0.25">
      <c r="M53714"/>
    </row>
    <row r="53715" spans="13:13" x14ac:dyDescent="0.25">
      <c r="M53715"/>
    </row>
    <row r="53716" spans="13:13" x14ac:dyDescent="0.25">
      <c r="M53716"/>
    </row>
    <row r="53717" spans="13:13" x14ac:dyDescent="0.25">
      <c r="M53717"/>
    </row>
    <row r="53718" spans="13:13" x14ac:dyDescent="0.25">
      <c r="M53718"/>
    </row>
    <row r="53719" spans="13:13" x14ac:dyDescent="0.25">
      <c r="M53719"/>
    </row>
    <row r="53720" spans="13:13" x14ac:dyDescent="0.25">
      <c r="M53720"/>
    </row>
    <row r="53721" spans="13:13" x14ac:dyDescent="0.25">
      <c r="M53721"/>
    </row>
    <row r="53722" spans="13:13" x14ac:dyDescent="0.25">
      <c r="M53722"/>
    </row>
    <row r="53723" spans="13:13" x14ac:dyDescent="0.25">
      <c r="M53723"/>
    </row>
    <row r="53724" spans="13:13" x14ac:dyDescent="0.25">
      <c r="M53724"/>
    </row>
    <row r="53725" spans="13:13" x14ac:dyDescent="0.25">
      <c r="M53725"/>
    </row>
    <row r="53726" spans="13:13" x14ac:dyDescent="0.25">
      <c r="M53726"/>
    </row>
    <row r="53727" spans="13:13" x14ac:dyDescent="0.25">
      <c r="M53727"/>
    </row>
    <row r="53728" spans="13:13" x14ac:dyDescent="0.25">
      <c r="M53728"/>
    </row>
    <row r="53729" spans="13:13" x14ac:dyDescent="0.25">
      <c r="M53729"/>
    </row>
    <row r="53730" spans="13:13" x14ac:dyDescent="0.25">
      <c r="M53730"/>
    </row>
    <row r="53731" spans="13:13" x14ac:dyDescent="0.25">
      <c r="M53731"/>
    </row>
    <row r="53732" spans="13:13" x14ac:dyDescent="0.25">
      <c r="M53732"/>
    </row>
    <row r="53733" spans="13:13" x14ac:dyDescent="0.25">
      <c r="M53733"/>
    </row>
    <row r="53734" spans="13:13" x14ac:dyDescent="0.25">
      <c r="M53734"/>
    </row>
    <row r="53735" spans="13:13" x14ac:dyDescent="0.25">
      <c r="M53735"/>
    </row>
    <row r="53736" spans="13:13" x14ac:dyDescent="0.25">
      <c r="M53736"/>
    </row>
    <row r="53737" spans="13:13" x14ac:dyDescent="0.25">
      <c r="M53737"/>
    </row>
    <row r="53738" spans="13:13" x14ac:dyDescent="0.25">
      <c r="M53738"/>
    </row>
    <row r="53739" spans="13:13" x14ac:dyDescent="0.25">
      <c r="M53739"/>
    </row>
    <row r="53740" spans="13:13" x14ac:dyDescent="0.25">
      <c r="M53740"/>
    </row>
    <row r="53741" spans="13:13" x14ac:dyDescent="0.25">
      <c r="M53741"/>
    </row>
    <row r="53742" spans="13:13" x14ac:dyDescent="0.25">
      <c r="M53742"/>
    </row>
    <row r="53743" spans="13:13" x14ac:dyDescent="0.25">
      <c r="M53743"/>
    </row>
    <row r="53744" spans="13:13" x14ac:dyDescent="0.25">
      <c r="M53744"/>
    </row>
    <row r="53745" spans="13:13" x14ac:dyDescent="0.25">
      <c r="M53745"/>
    </row>
    <row r="53746" spans="13:13" x14ac:dyDescent="0.25">
      <c r="M53746"/>
    </row>
    <row r="53747" spans="13:13" x14ac:dyDescent="0.25">
      <c r="M53747"/>
    </row>
    <row r="53748" spans="13:13" x14ac:dyDescent="0.25">
      <c r="M53748"/>
    </row>
    <row r="53749" spans="13:13" x14ac:dyDescent="0.25">
      <c r="M53749"/>
    </row>
    <row r="53750" spans="13:13" x14ac:dyDescent="0.25">
      <c r="M53750"/>
    </row>
    <row r="53751" spans="13:13" x14ac:dyDescent="0.25">
      <c r="M53751"/>
    </row>
    <row r="53752" spans="13:13" x14ac:dyDescent="0.25">
      <c r="M53752"/>
    </row>
    <row r="53753" spans="13:13" x14ac:dyDescent="0.25">
      <c r="M53753"/>
    </row>
    <row r="53754" spans="13:13" x14ac:dyDescent="0.25">
      <c r="M53754"/>
    </row>
    <row r="53755" spans="13:13" x14ac:dyDescent="0.25">
      <c r="M53755"/>
    </row>
    <row r="53756" spans="13:13" x14ac:dyDescent="0.25">
      <c r="M53756"/>
    </row>
    <row r="53757" spans="13:13" x14ac:dyDescent="0.25">
      <c r="M53757"/>
    </row>
    <row r="53758" spans="13:13" x14ac:dyDescent="0.25">
      <c r="M53758"/>
    </row>
    <row r="53759" spans="13:13" x14ac:dyDescent="0.25">
      <c r="M53759"/>
    </row>
    <row r="53760" spans="13:13" x14ac:dyDescent="0.25">
      <c r="M53760"/>
    </row>
    <row r="53761" spans="13:13" x14ac:dyDescent="0.25">
      <c r="M53761"/>
    </row>
    <row r="53762" spans="13:13" x14ac:dyDescent="0.25">
      <c r="M53762"/>
    </row>
    <row r="53763" spans="13:13" x14ac:dyDescent="0.25">
      <c r="M53763"/>
    </row>
    <row r="53764" spans="13:13" x14ac:dyDescent="0.25">
      <c r="M53764"/>
    </row>
    <row r="53765" spans="13:13" x14ac:dyDescent="0.25">
      <c r="M53765"/>
    </row>
    <row r="53766" spans="13:13" x14ac:dyDescent="0.25">
      <c r="M53766"/>
    </row>
    <row r="53767" spans="13:13" x14ac:dyDescent="0.25">
      <c r="M53767"/>
    </row>
    <row r="53768" spans="13:13" x14ac:dyDescent="0.25">
      <c r="M53768"/>
    </row>
    <row r="53769" spans="13:13" x14ac:dyDescent="0.25">
      <c r="M53769"/>
    </row>
    <row r="53770" spans="13:13" x14ac:dyDescent="0.25">
      <c r="M53770"/>
    </row>
    <row r="53771" spans="13:13" x14ac:dyDescent="0.25">
      <c r="M53771"/>
    </row>
    <row r="53772" spans="13:13" x14ac:dyDescent="0.25">
      <c r="M53772"/>
    </row>
    <row r="53773" spans="13:13" x14ac:dyDescent="0.25">
      <c r="M53773"/>
    </row>
    <row r="53774" spans="13:13" x14ac:dyDescent="0.25">
      <c r="M53774"/>
    </row>
    <row r="53775" spans="13:13" x14ac:dyDescent="0.25">
      <c r="M53775"/>
    </row>
    <row r="53776" spans="13:13" x14ac:dyDescent="0.25">
      <c r="M53776"/>
    </row>
    <row r="53777" spans="13:13" x14ac:dyDescent="0.25">
      <c r="M53777"/>
    </row>
    <row r="53778" spans="13:13" x14ac:dyDescent="0.25">
      <c r="M53778"/>
    </row>
    <row r="53779" spans="13:13" x14ac:dyDescent="0.25">
      <c r="M53779"/>
    </row>
    <row r="53780" spans="13:13" x14ac:dyDescent="0.25">
      <c r="M53780"/>
    </row>
    <row r="53781" spans="13:13" x14ac:dyDescent="0.25">
      <c r="M53781"/>
    </row>
    <row r="53782" spans="13:13" x14ac:dyDescent="0.25">
      <c r="M53782"/>
    </row>
    <row r="53783" spans="13:13" x14ac:dyDescent="0.25">
      <c r="M53783"/>
    </row>
    <row r="53784" spans="13:13" x14ac:dyDescent="0.25">
      <c r="M53784"/>
    </row>
    <row r="53785" spans="13:13" x14ac:dyDescent="0.25">
      <c r="M53785"/>
    </row>
    <row r="53786" spans="13:13" x14ac:dyDescent="0.25">
      <c r="M53786"/>
    </row>
    <row r="53787" spans="13:13" x14ac:dyDescent="0.25">
      <c r="M53787"/>
    </row>
    <row r="53788" spans="13:13" x14ac:dyDescent="0.25">
      <c r="M53788"/>
    </row>
    <row r="53789" spans="13:13" x14ac:dyDescent="0.25">
      <c r="M53789"/>
    </row>
    <row r="53790" spans="13:13" x14ac:dyDescent="0.25">
      <c r="M53790"/>
    </row>
    <row r="53791" spans="13:13" x14ac:dyDescent="0.25">
      <c r="M53791"/>
    </row>
    <row r="53792" spans="13:13" x14ac:dyDescent="0.25">
      <c r="M53792"/>
    </row>
    <row r="53793" spans="13:13" x14ac:dyDescent="0.25">
      <c r="M53793"/>
    </row>
    <row r="53794" spans="13:13" x14ac:dyDescent="0.25">
      <c r="M53794"/>
    </row>
    <row r="53795" spans="13:13" x14ac:dyDescent="0.25">
      <c r="M53795"/>
    </row>
    <row r="53796" spans="13:13" x14ac:dyDescent="0.25">
      <c r="M53796"/>
    </row>
    <row r="53797" spans="13:13" x14ac:dyDescent="0.25">
      <c r="M53797"/>
    </row>
    <row r="53798" spans="13:13" x14ac:dyDescent="0.25">
      <c r="M53798"/>
    </row>
    <row r="53799" spans="13:13" x14ac:dyDescent="0.25">
      <c r="M53799"/>
    </row>
    <row r="53800" spans="13:13" x14ac:dyDescent="0.25">
      <c r="M53800"/>
    </row>
    <row r="53801" spans="13:13" x14ac:dyDescent="0.25">
      <c r="M53801"/>
    </row>
    <row r="53802" spans="13:13" x14ac:dyDescent="0.25">
      <c r="M53802"/>
    </row>
    <row r="53803" spans="13:13" x14ac:dyDescent="0.25">
      <c r="M53803"/>
    </row>
    <row r="53804" spans="13:13" x14ac:dyDescent="0.25">
      <c r="M53804"/>
    </row>
    <row r="53805" spans="13:13" x14ac:dyDescent="0.25">
      <c r="M53805"/>
    </row>
    <row r="53806" spans="13:13" x14ac:dyDescent="0.25">
      <c r="M53806"/>
    </row>
    <row r="53807" spans="13:13" x14ac:dyDescent="0.25">
      <c r="M53807"/>
    </row>
    <row r="53808" spans="13:13" x14ac:dyDescent="0.25">
      <c r="M53808"/>
    </row>
    <row r="53809" spans="13:13" x14ac:dyDescent="0.25">
      <c r="M53809"/>
    </row>
    <row r="53810" spans="13:13" x14ac:dyDescent="0.25">
      <c r="M53810"/>
    </row>
    <row r="53811" spans="13:13" x14ac:dyDescent="0.25">
      <c r="M53811"/>
    </row>
    <row r="53812" spans="13:13" x14ac:dyDescent="0.25">
      <c r="M53812"/>
    </row>
    <row r="53813" spans="13:13" x14ac:dyDescent="0.25">
      <c r="M53813"/>
    </row>
    <row r="53814" spans="13:13" x14ac:dyDescent="0.25">
      <c r="M53814"/>
    </row>
    <row r="53815" spans="13:13" x14ac:dyDescent="0.25">
      <c r="M53815"/>
    </row>
    <row r="53816" spans="13:13" x14ac:dyDescent="0.25">
      <c r="M53816"/>
    </row>
    <row r="53817" spans="13:13" x14ac:dyDescent="0.25">
      <c r="M53817"/>
    </row>
    <row r="53818" spans="13:13" x14ac:dyDescent="0.25">
      <c r="M53818"/>
    </row>
    <row r="53819" spans="13:13" x14ac:dyDescent="0.25">
      <c r="M53819"/>
    </row>
    <row r="53820" spans="13:13" x14ac:dyDescent="0.25">
      <c r="M53820"/>
    </row>
    <row r="53821" spans="13:13" x14ac:dyDescent="0.25">
      <c r="M53821"/>
    </row>
    <row r="53822" spans="13:13" x14ac:dyDescent="0.25">
      <c r="M53822"/>
    </row>
    <row r="53823" spans="13:13" x14ac:dyDescent="0.25">
      <c r="M53823"/>
    </row>
    <row r="53824" spans="13:13" x14ac:dyDescent="0.25">
      <c r="M53824"/>
    </row>
    <row r="53825" spans="13:13" x14ac:dyDescent="0.25">
      <c r="M53825"/>
    </row>
    <row r="53826" spans="13:13" x14ac:dyDescent="0.25">
      <c r="M53826"/>
    </row>
    <row r="53827" spans="13:13" x14ac:dyDescent="0.25">
      <c r="M53827"/>
    </row>
    <row r="53828" spans="13:13" x14ac:dyDescent="0.25">
      <c r="M53828"/>
    </row>
    <row r="53829" spans="13:13" x14ac:dyDescent="0.25">
      <c r="M53829"/>
    </row>
    <row r="53830" spans="13:13" x14ac:dyDescent="0.25">
      <c r="M53830"/>
    </row>
    <row r="53831" spans="13:13" x14ac:dyDescent="0.25">
      <c r="M53831"/>
    </row>
    <row r="53832" spans="13:13" x14ac:dyDescent="0.25">
      <c r="M53832"/>
    </row>
    <row r="53833" spans="13:13" x14ac:dyDescent="0.25">
      <c r="M53833"/>
    </row>
    <row r="53834" spans="13:13" x14ac:dyDescent="0.25">
      <c r="M53834"/>
    </row>
    <row r="53835" spans="13:13" x14ac:dyDescent="0.25">
      <c r="M53835"/>
    </row>
    <row r="53836" spans="13:13" x14ac:dyDescent="0.25">
      <c r="M53836"/>
    </row>
    <row r="53837" spans="13:13" x14ac:dyDescent="0.25">
      <c r="M53837"/>
    </row>
    <row r="53838" spans="13:13" x14ac:dyDescent="0.25">
      <c r="M53838"/>
    </row>
    <row r="53839" spans="13:13" x14ac:dyDescent="0.25">
      <c r="M53839"/>
    </row>
    <row r="53840" spans="13:13" x14ac:dyDescent="0.25">
      <c r="M53840"/>
    </row>
    <row r="53841" spans="13:13" x14ac:dyDescent="0.25">
      <c r="M53841"/>
    </row>
    <row r="53842" spans="13:13" x14ac:dyDescent="0.25">
      <c r="M53842"/>
    </row>
    <row r="53843" spans="13:13" x14ac:dyDescent="0.25">
      <c r="M53843"/>
    </row>
    <row r="53844" spans="13:13" x14ac:dyDescent="0.25">
      <c r="M53844"/>
    </row>
    <row r="53845" spans="13:13" x14ac:dyDescent="0.25">
      <c r="M53845"/>
    </row>
    <row r="53846" spans="13:13" x14ac:dyDescent="0.25">
      <c r="M53846"/>
    </row>
    <row r="53847" spans="13:13" x14ac:dyDescent="0.25">
      <c r="M53847"/>
    </row>
    <row r="53848" spans="13:13" x14ac:dyDescent="0.25">
      <c r="M53848"/>
    </row>
    <row r="53849" spans="13:13" x14ac:dyDescent="0.25">
      <c r="M53849"/>
    </row>
    <row r="53850" spans="13:13" x14ac:dyDescent="0.25">
      <c r="M53850"/>
    </row>
    <row r="53851" spans="13:13" x14ac:dyDescent="0.25">
      <c r="M53851"/>
    </row>
    <row r="53852" spans="13:13" x14ac:dyDescent="0.25">
      <c r="M53852"/>
    </row>
    <row r="53853" spans="13:13" x14ac:dyDescent="0.25">
      <c r="M53853"/>
    </row>
    <row r="53854" spans="13:13" x14ac:dyDescent="0.25">
      <c r="M53854"/>
    </row>
    <row r="53855" spans="13:13" x14ac:dyDescent="0.25">
      <c r="M53855"/>
    </row>
    <row r="53856" spans="13:13" x14ac:dyDescent="0.25">
      <c r="M53856"/>
    </row>
    <row r="53857" spans="13:13" x14ac:dyDescent="0.25">
      <c r="M53857"/>
    </row>
    <row r="53858" spans="13:13" x14ac:dyDescent="0.25">
      <c r="M53858"/>
    </row>
    <row r="53859" spans="13:13" x14ac:dyDescent="0.25">
      <c r="M53859"/>
    </row>
    <row r="53860" spans="13:13" x14ac:dyDescent="0.25">
      <c r="M53860"/>
    </row>
    <row r="53861" spans="13:13" x14ac:dyDescent="0.25">
      <c r="M53861"/>
    </row>
    <row r="53862" spans="13:13" x14ac:dyDescent="0.25">
      <c r="M53862"/>
    </row>
    <row r="53863" spans="13:13" x14ac:dyDescent="0.25">
      <c r="M53863"/>
    </row>
    <row r="53864" spans="13:13" x14ac:dyDescent="0.25">
      <c r="M53864"/>
    </row>
    <row r="53865" spans="13:13" x14ac:dyDescent="0.25">
      <c r="M53865"/>
    </row>
    <row r="53866" spans="13:13" x14ac:dyDescent="0.25">
      <c r="M53866"/>
    </row>
    <row r="53867" spans="13:13" x14ac:dyDescent="0.25">
      <c r="M53867"/>
    </row>
    <row r="53868" spans="13:13" x14ac:dyDescent="0.25">
      <c r="M53868"/>
    </row>
    <row r="53869" spans="13:13" x14ac:dyDescent="0.25">
      <c r="M53869"/>
    </row>
    <row r="53870" spans="13:13" x14ac:dyDescent="0.25">
      <c r="M53870"/>
    </row>
    <row r="53871" spans="13:13" x14ac:dyDescent="0.25">
      <c r="M53871"/>
    </row>
    <row r="53872" spans="13:13" x14ac:dyDescent="0.25">
      <c r="M53872"/>
    </row>
    <row r="53873" spans="13:13" x14ac:dyDescent="0.25">
      <c r="M53873"/>
    </row>
    <row r="53874" spans="13:13" x14ac:dyDescent="0.25">
      <c r="M53874"/>
    </row>
    <row r="53875" spans="13:13" x14ac:dyDescent="0.25">
      <c r="M53875"/>
    </row>
    <row r="53876" spans="13:13" x14ac:dyDescent="0.25">
      <c r="M53876"/>
    </row>
    <row r="53877" spans="13:13" x14ac:dyDescent="0.25">
      <c r="M53877"/>
    </row>
    <row r="53878" spans="13:13" x14ac:dyDescent="0.25">
      <c r="M53878"/>
    </row>
    <row r="53879" spans="13:13" x14ac:dyDescent="0.25">
      <c r="M53879"/>
    </row>
    <row r="53880" spans="13:13" x14ac:dyDescent="0.25">
      <c r="M53880"/>
    </row>
    <row r="53881" spans="13:13" x14ac:dyDescent="0.25">
      <c r="M53881"/>
    </row>
    <row r="53882" spans="13:13" x14ac:dyDescent="0.25">
      <c r="M53882"/>
    </row>
    <row r="53883" spans="13:13" x14ac:dyDescent="0.25">
      <c r="M53883"/>
    </row>
    <row r="53884" spans="13:13" x14ac:dyDescent="0.25">
      <c r="M53884"/>
    </row>
    <row r="53885" spans="13:13" x14ac:dyDescent="0.25">
      <c r="M53885"/>
    </row>
    <row r="53886" spans="13:13" x14ac:dyDescent="0.25">
      <c r="M53886"/>
    </row>
    <row r="53887" spans="13:13" x14ac:dyDescent="0.25">
      <c r="M53887"/>
    </row>
    <row r="53888" spans="13:13" x14ac:dyDescent="0.25">
      <c r="M53888"/>
    </row>
    <row r="53889" spans="13:13" x14ac:dyDescent="0.25">
      <c r="M53889"/>
    </row>
    <row r="53890" spans="13:13" x14ac:dyDescent="0.25">
      <c r="M53890"/>
    </row>
    <row r="53891" spans="13:13" x14ac:dyDescent="0.25">
      <c r="M53891"/>
    </row>
    <row r="53892" spans="13:13" x14ac:dyDescent="0.25">
      <c r="M53892"/>
    </row>
    <row r="53893" spans="13:13" x14ac:dyDescent="0.25">
      <c r="M53893"/>
    </row>
    <row r="53894" spans="13:13" x14ac:dyDescent="0.25">
      <c r="M53894"/>
    </row>
    <row r="53895" spans="13:13" x14ac:dyDescent="0.25">
      <c r="M53895"/>
    </row>
    <row r="53896" spans="13:13" x14ac:dyDescent="0.25">
      <c r="M53896"/>
    </row>
    <row r="53897" spans="13:13" x14ac:dyDescent="0.25">
      <c r="M53897"/>
    </row>
    <row r="53898" spans="13:13" x14ac:dyDescent="0.25">
      <c r="M53898"/>
    </row>
    <row r="53899" spans="13:13" x14ac:dyDescent="0.25">
      <c r="M53899"/>
    </row>
    <row r="53900" spans="13:13" x14ac:dyDescent="0.25">
      <c r="M53900"/>
    </row>
    <row r="53901" spans="13:13" x14ac:dyDescent="0.25">
      <c r="M53901"/>
    </row>
    <row r="53902" spans="13:13" x14ac:dyDescent="0.25">
      <c r="M53902"/>
    </row>
    <row r="53903" spans="13:13" x14ac:dyDescent="0.25">
      <c r="M53903"/>
    </row>
    <row r="53904" spans="13:13" x14ac:dyDescent="0.25">
      <c r="M53904"/>
    </row>
    <row r="53905" spans="13:13" x14ac:dyDescent="0.25">
      <c r="M53905"/>
    </row>
    <row r="53906" spans="13:13" x14ac:dyDescent="0.25">
      <c r="M53906"/>
    </row>
    <row r="53907" spans="13:13" x14ac:dyDescent="0.25">
      <c r="M53907"/>
    </row>
    <row r="53908" spans="13:13" x14ac:dyDescent="0.25">
      <c r="M53908"/>
    </row>
    <row r="53909" spans="13:13" x14ac:dyDescent="0.25">
      <c r="M53909"/>
    </row>
    <row r="53910" spans="13:13" x14ac:dyDescent="0.25">
      <c r="M53910"/>
    </row>
    <row r="53911" spans="13:13" x14ac:dyDescent="0.25">
      <c r="M53911"/>
    </row>
    <row r="53912" spans="13:13" x14ac:dyDescent="0.25">
      <c r="M53912"/>
    </row>
    <row r="53913" spans="13:13" x14ac:dyDescent="0.25">
      <c r="M53913"/>
    </row>
    <row r="53914" spans="13:13" x14ac:dyDescent="0.25">
      <c r="M53914"/>
    </row>
    <row r="53915" spans="13:13" x14ac:dyDescent="0.25">
      <c r="M53915"/>
    </row>
    <row r="53916" spans="13:13" x14ac:dyDescent="0.25">
      <c r="M53916"/>
    </row>
    <row r="53917" spans="13:13" x14ac:dyDescent="0.25">
      <c r="M53917"/>
    </row>
    <row r="53918" spans="13:13" x14ac:dyDescent="0.25">
      <c r="M53918"/>
    </row>
    <row r="53919" spans="13:13" x14ac:dyDescent="0.25">
      <c r="M53919"/>
    </row>
    <row r="53920" spans="13:13" x14ac:dyDescent="0.25">
      <c r="M53920"/>
    </row>
    <row r="53921" spans="13:13" x14ac:dyDescent="0.25">
      <c r="M53921"/>
    </row>
    <row r="53922" spans="13:13" x14ac:dyDescent="0.25">
      <c r="M53922"/>
    </row>
    <row r="53923" spans="13:13" x14ac:dyDescent="0.25">
      <c r="M53923"/>
    </row>
    <row r="53924" spans="13:13" x14ac:dyDescent="0.25">
      <c r="M53924"/>
    </row>
    <row r="53925" spans="13:13" x14ac:dyDescent="0.25">
      <c r="M53925"/>
    </row>
    <row r="53926" spans="13:13" x14ac:dyDescent="0.25">
      <c r="M53926"/>
    </row>
    <row r="53927" spans="13:13" x14ac:dyDescent="0.25">
      <c r="M53927"/>
    </row>
    <row r="53928" spans="13:13" x14ac:dyDescent="0.25">
      <c r="M53928"/>
    </row>
    <row r="53929" spans="13:13" x14ac:dyDescent="0.25">
      <c r="M53929"/>
    </row>
    <row r="53930" spans="13:13" x14ac:dyDescent="0.25">
      <c r="M53930"/>
    </row>
    <row r="53931" spans="13:13" x14ac:dyDescent="0.25">
      <c r="M53931"/>
    </row>
    <row r="53932" spans="13:13" x14ac:dyDescent="0.25">
      <c r="M53932"/>
    </row>
    <row r="53933" spans="13:13" x14ac:dyDescent="0.25">
      <c r="M53933"/>
    </row>
    <row r="53934" spans="13:13" x14ac:dyDescent="0.25">
      <c r="M53934"/>
    </row>
    <row r="53935" spans="13:13" x14ac:dyDescent="0.25">
      <c r="M53935"/>
    </row>
    <row r="53936" spans="13:13" x14ac:dyDescent="0.25">
      <c r="M53936"/>
    </row>
    <row r="53937" spans="13:13" x14ac:dyDescent="0.25">
      <c r="M53937"/>
    </row>
    <row r="53938" spans="13:13" x14ac:dyDescent="0.25">
      <c r="M53938"/>
    </row>
    <row r="53939" spans="13:13" x14ac:dyDescent="0.25">
      <c r="M53939"/>
    </row>
    <row r="53940" spans="13:13" x14ac:dyDescent="0.25">
      <c r="M53940"/>
    </row>
    <row r="53941" spans="13:13" x14ac:dyDescent="0.25">
      <c r="M53941"/>
    </row>
    <row r="53942" spans="13:13" x14ac:dyDescent="0.25">
      <c r="M53942"/>
    </row>
    <row r="53943" spans="13:13" x14ac:dyDescent="0.25">
      <c r="M53943"/>
    </row>
    <row r="53944" spans="13:13" x14ac:dyDescent="0.25">
      <c r="M53944"/>
    </row>
    <row r="53945" spans="13:13" x14ac:dyDescent="0.25">
      <c r="M53945"/>
    </row>
    <row r="53946" spans="13:13" x14ac:dyDescent="0.25">
      <c r="M53946"/>
    </row>
    <row r="53947" spans="13:13" x14ac:dyDescent="0.25">
      <c r="M53947"/>
    </row>
    <row r="53948" spans="13:13" x14ac:dyDescent="0.25">
      <c r="M53948"/>
    </row>
    <row r="53949" spans="13:13" x14ac:dyDescent="0.25">
      <c r="M53949"/>
    </row>
    <row r="53950" spans="13:13" x14ac:dyDescent="0.25">
      <c r="M53950"/>
    </row>
    <row r="53951" spans="13:13" x14ac:dyDescent="0.25">
      <c r="M53951"/>
    </row>
    <row r="53952" spans="13:13" x14ac:dyDescent="0.25">
      <c r="M53952"/>
    </row>
    <row r="53953" spans="13:13" x14ac:dyDescent="0.25">
      <c r="M53953"/>
    </row>
    <row r="53954" spans="13:13" x14ac:dyDescent="0.25">
      <c r="M53954"/>
    </row>
    <row r="53955" spans="13:13" x14ac:dyDescent="0.25">
      <c r="M53955"/>
    </row>
    <row r="53956" spans="13:13" x14ac:dyDescent="0.25">
      <c r="M53956"/>
    </row>
    <row r="53957" spans="13:13" x14ac:dyDescent="0.25">
      <c r="M53957"/>
    </row>
    <row r="53958" spans="13:13" x14ac:dyDescent="0.25">
      <c r="M53958"/>
    </row>
    <row r="53959" spans="13:13" x14ac:dyDescent="0.25">
      <c r="M53959"/>
    </row>
    <row r="53960" spans="13:13" x14ac:dyDescent="0.25">
      <c r="M53960"/>
    </row>
    <row r="53961" spans="13:13" x14ac:dyDescent="0.25">
      <c r="M53961"/>
    </row>
    <row r="53962" spans="13:13" x14ac:dyDescent="0.25">
      <c r="M53962"/>
    </row>
    <row r="53963" spans="13:13" x14ac:dyDescent="0.25">
      <c r="M53963"/>
    </row>
    <row r="53964" spans="13:13" x14ac:dyDescent="0.25">
      <c r="M53964"/>
    </row>
    <row r="53965" spans="13:13" x14ac:dyDescent="0.25">
      <c r="M53965"/>
    </row>
    <row r="53966" spans="13:13" x14ac:dyDescent="0.25">
      <c r="M53966"/>
    </row>
    <row r="53967" spans="13:13" x14ac:dyDescent="0.25">
      <c r="M53967"/>
    </row>
    <row r="53968" spans="13:13" x14ac:dyDescent="0.25">
      <c r="M53968"/>
    </row>
    <row r="53969" spans="13:13" x14ac:dyDescent="0.25">
      <c r="M53969"/>
    </row>
    <row r="53970" spans="13:13" x14ac:dyDescent="0.25">
      <c r="M53970"/>
    </row>
    <row r="53971" spans="13:13" x14ac:dyDescent="0.25">
      <c r="M53971"/>
    </row>
    <row r="53972" spans="13:13" x14ac:dyDescent="0.25">
      <c r="M53972"/>
    </row>
    <row r="53973" spans="13:13" x14ac:dyDescent="0.25">
      <c r="M53973"/>
    </row>
    <row r="53974" spans="13:13" x14ac:dyDescent="0.25">
      <c r="M53974"/>
    </row>
    <row r="53975" spans="13:13" x14ac:dyDescent="0.25">
      <c r="M53975"/>
    </row>
    <row r="53976" spans="13:13" x14ac:dyDescent="0.25">
      <c r="M53976"/>
    </row>
    <row r="53977" spans="13:13" x14ac:dyDescent="0.25">
      <c r="M53977"/>
    </row>
    <row r="53978" spans="13:13" x14ac:dyDescent="0.25">
      <c r="M53978"/>
    </row>
    <row r="53979" spans="13:13" x14ac:dyDescent="0.25">
      <c r="M53979"/>
    </row>
    <row r="53980" spans="13:13" x14ac:dyDescent="0.25">
      <c r="M53980"/>
    </row>
    <row r="53981" spans="13:13" x14ac:dyDescent="0.25">
      <c r="M53981"/>
    </row>
    <row r="53982" spans="13:13" x14ac:dyDescent="0.25">
      <c r="M53982"/>
    </row>
    <row r="53983" spans="13:13" x14ac:dyDescent="0.25">
      <c r="M53983"/>
    </row>
    <row r="53984" spans="13:13" x14ac:dyDescent="0.25">
      <c r="M53984"/>
    </row>
    <row r="53985" spans="13:13" x14ac:dyDescent="0.25">
      <c r="M53985"/>
    </row>
    <row r="53986" spans="13:13" x14ac:dyDescent="0.25">
      <c r="M53986"/>
    </row>
    <row r="53987" spans="13:13" x14ac:dyDescent="0.25">
      <c r="M53987"/>
    </row>
    <row r="53988" spans="13:13" x14ac:dyDescent="0.25">
      <c r="M53988"/>
    </row>
    <row r="53989" spans="13:13" x14ac:dyDescent="0.25">
      <c r="M53989"/>
    </row>
    <row r="53990" spans="13:13" x14ac:dyDescent="0.25">
      <c r="M53990"/>
    </row>
    <row r="53991" spans="13:13" x14ac:dyDescent="0.25">
      <c r="M53991"/>
    </row>
    <row r="53992" spans="13:13" x14ac:dyDescent="0.25">
      <c r="M53992"/>
    </row>
    <row r="53993" spans="13:13" x14ac:dyDescent="0.25">
      <c r="M53993"/>
    </row>
    <row r="53994" spans="13:13" x14ac:dyDescent="0.25">
      <c r="M53994"/>
    </row>
    <row r="53995" spans="13:13" x14ac:dyDescent="0.25">
      <c r="M53995"/>
    </row>
    <row r="53996" spans="13:13" x14ac:dyDescent="0.25">
      <c r="M53996"/>
    </row>
    <row r="53997" spans="13:13" x14ac:dyDescent="0.25">
      <c r="M53997"/>
    </row>
    <row r="53998" spans="13:13" x14ac:dyDescent="0.25">
      <c r="M53998"/>
    </row>
    <row r="53999" spans="13:13" x14ac:dyDescent="0.25">
      <c r="M53999"/>
    </row>
    <row r="54000" spans="13:13" x14ac:dyDescent="0.25">
      <c r="M54000"/>
    </row>
    <row r="54001" spans="13:13" x14ac:dyDescent="0.25">
      <c r="M54001"/>
    </row>
    <row r="54002" spans="13:13" x14ac:dyDescent="0.25">
      <c r="M54002"/>
    </row>
    <row r="54003" spans="13:13" x14ac:dyDescent="0.25">
      <c r="M54003"/>
    </row>
    <row r="54004" spans="13:13" x14ac:dyDescent="0.25">
      <c r="M54004"/>
    </row>
    <row r="54005" spans="13:13" x14ac:dyDescent="0.25">
      <c r="M54005"/>
    </row>
    <row r="54006" spans="13:13" x14ac:dyDescent="0.25">
      <c r="M54006"/>
    </row>
    <row r="54007" spans="13:13" x14ac:dyDescent="0.25">
      <c r="M54007"/>
    </row>
    <row r="54008" spans="13:13" x14ac:dyDescent="0.25">
      <c r="M54008"/>
    </row>
    <row r="54009" spans="13:13" x14ac:dyDescent="0.25">
      <c r="M54009"/>
    </row>
    <row r="54010" spans="13:13" x14ac:dyDescent="0.25">
      <c r="M54010"/>
    </row>
    <row r="54011" spans="13:13" x14ac:dyDescent="0.25">
      <c r="M54011"/>
    </row>
    <row r="54012" spans="13:13" x14ac:dyDescent="0.25">
      <c r="M54012"/>
    </row>
    <row r="54013" spans="13:13" x14ac:dyDescent="0.25">
      <c r="M54013"/>
    </row>
    <row r="54014" spans="13:13" x14ac:dyDescent="0.25">
      <c r="M54014"/>
    </row>
    <row r="54015" spans="13:13" x14ac:dyDescent="0.25">
      <c r="M54015"/>
    </row>
    <row r="54016" spans="13:13" x14ac:dyDescent="0.25">
      <c r="M54016"/>
    </row>
    <row r="54017" spans="13:13" x14ac:dyDescent="0.25">
      <c r="M54017"/>
    </row>
    <row r="54018" spans="13:13" x14ac:dyDescent="0.25">
      <c r="M54018"/>
    </row>
    <row r="54019" spans="13:13" x14ac:dyDescent="0.25">
      <c r="M54019"/>
    </row>
    <row r="54020" spans="13:13" x14ac:dyDescent="0.25">
      <c r="M54020"/>
    </row>
    <row r="54021" spans="13:13" x14ac:dyDescent="0.25">
      <c r="M54021"/>
    </row>
    <row r="54022" spans="13:13" x14ac:dyDescent="0.25">
      <c r="M54022"/>
    </row>
    <row r="54023" spans="13:13" x14ac:dyDescent="0.25">
      <c r="M54023"/>
    </row>
    <row r="54024" spans="13:13" x14ac:dyDescent="0.25">
      <c r="M54024"/>
    </row>
    <row r="54025" spans="13:13" x14ac:dyDescent="0.25">
      <c r="M54025"/>
    </row>
    <row r="54026" spans="13:13" x14ac:dyDescent="0.25">
      <c r="M54026"/>
    </row>
    <row r="54027" spans="13:13" x14ac:dyDescent="0.25">
      <c r="M54027"/>
    </row>
    <row r="54028" spans="13:13" x14ac:dyDescent="0.25">
      <c r="M54028"/>
    </row>
    <row r="54029" spans="13:13" x14ac:dyDescent="0.25">
      <c r="M54029"/>
    </row>
    <row r="54030" spans="13:13" x14ac:dyDescent="0.25">
      <c r="M54030"/>
    </row>
    <row r="54031" spans="13:13" x14ac:dyDescent="0.25">
      <c r="M54031"/>
    </row>
    <row r="54032" spans="13:13" x14ac:dyDescent="0.25">
      <c r="M54032"/>
    </row>
    <row r="54033" spans="13:13" x14ac:dyDescent="0.25">
      <c r="M54033"/>
    </row>
    <row r="54034" spans="13:13" x14ac:dyDescent="0.25">
      <c r="M54034"/>
    </row>
    <row r="54035" spans="13:13" x14ac:dyDescent="0.25">
      <c r="M54035"/>
    </row>
    <row r="54036" spans="13:13" x14ac:dyDescent="0.25">
      <c r="M54036"/>
    </row>
    <row r="54037" spans="13:13" x14ac:dyDescent="0.25">
      <c r="M54037"/>
    </row>
    <row r="54038" spans="13:13" x14ac:dyDescent="0.25">
      <c r="M54038"/>
    </row>
    <row r="54039" spans="13:13" x14ac:dyDescent="0.25">
      <c r="M54039"/>
    </row>
    <row r="54040" spans="13:13" x14ac:dyDescent="0.25">
      <c r="M54040"/>
    </row>
    <row r="54041" spans="13:13" x14ac:dyDescent="0.25">
      <c r="M54041"/>
    </row>
    <row r="54042" spans="13:13" x14ac:dyDescent="0.25">
      <c r="M54042"/>
    </row>
    <row r="54043" spans="13:13" x14ac:dyDescent="0.25">
      <c r="M54043"/>
    </row>
    <row r="54044" spans="13:13" x14ac:dyDescent="0.25">
      <c r="M54044"/>
    </row>
    <row r="54045" spans="13:13" x14ac:dyDescent="0.25">
      <c r="M54045"/>
    </row>
    <row r="54046" spans="13:13" x14ac:dyDescent="0.25">
      <c r="M54046"/>
    </row>
    <row r="54047" spans="13:13" x14ac:dyDescent="0.25">
      <c r="M54047"/>
    </row>
    <row r="54048" spans="13:13" x14ac:dyDescent="0.25">
      <c r="M54048"/>
    </row>
    <row r="54049" spans="13:13" x14ac:dyDescent="0.25">
      <c r="M54049"/>
    </row>
    <row r="54050" spans="13:13" x14ac:dyDescent="0.25">
      <c r="M54050"/>
    </row>
    <row r="54051" spans="13:13" x14ac:dyDescent="0.25">
      <c r="M54051"/>
    </row>
    <row r="54052" spans="13:13" x14ac:dyDescent="0.25">
      <c r="M54052"/>
    </row>
    <row r="54053" spans="13:13" x14ac:dyDescent="0.25">
      <c r="M54053"/>
    </row>
    <row r="54054" spans="13:13" x14ac:dyDescent="0.25">
      <c r="M54054"/>
    </row>
    <row r="54055" spans="13:13" x14ac:dyDescent="0.25">
      <c r="M54055"/>
    </row>
    <row r="54056" spans="13:13" x14ac:dyDescent="0.25">
      <c r="M54056"/>
    </row>
    <row r="54057" spans="13:13" x14ac:dyDescent="0.25">
      <c r="M54057"/>
    </row>
    <row r="54058" spans="13:13" x14ac:dyDescent="0.25">
      <c r="M54058"/>
    </row>
    <row r="54059" spans="13:13" x14ac:dyDescent="0.25">
      <c r="M54059"/>
    </row>
    <row r="54060" spans="13:13" x14ac:dyDescent="0.25">
      <c r="M54060"/>
    </row>
    <row r="54061" spans="13:13" x14ac:dyDescent="0.25">
      <c r="M54061"/>
    </row>
    <row r="54062" spans="13:13" x14ac:dyDescent="0.25">
      <c r="M54062"/>
    </row>
    <row r="54063" spans="13:13" x14ac:dyDescent="0.25">
      <c r="M54063"/>
    </row>
    <row r="54064" spans="13:13" x14ac:dyDescent="0.25">
      <c r="M54064"/>
    </row>
    <row r="54065" spans="13:13" x14ac:dyDescent="0.25">
      <c r="M54065"/>
    </row>
    <row r="54066" spans="13:13" x14ac:dyDescent="0.25">
      <c r="M54066"/>
    </row>
    <row r="54067" spans="13:13" x14ac:dyDescent="0.25">
      <c r="M54067"/>
    </row>
    <row r="54068" spans="13:13" x14ac:dyDescent="0.25">
      <c r="M54068"/>
    </row>
    <row r="54069" spans="13:13" x14ac:dyDescent="0.25">
      <c r="M54069"/>
    </row>
    <row r="54070" spans="13:13" x14ac:dyDescent="0.25">
      <c r="M54070"/>
    </row>
    <row r="54071" spans="13:13" x14ac:dyDescent="0.25">
      <c r="M54071"/>
    </row>
    <row r="54072" spans="13:13" x14ac:dyDescent="0.25">
      <c r="M54072"/>
    </row>
    <row r="54073" spans="13:13" x14ac:dyDescent="0.25">
      <c r="M54073"/>
    </row>
    <row r="54074" spans="13:13" x14ac:dyDescent="0.25">
      <c r="M54074"/>
    </row>
    <row r="54075" spans="13:13" x14ac:dyDescent="0.25">
      <c r="M54075"/>
    </row>
    <row r="54076" spans="13:13" x14ac:dyDescent="0.25">
      <c r="M54076"/>
    </row>
    <row r="54077" spans="13:13" x14ac:dyDescent="0.25">
      <c r="M54077"/>
    </row>
    <row r="54078" spans="13:13" x14ac:dyDescent="0.25">
      <c r="M54078"/>
    </row>
    <row r="54079" spans="13:13" x14ac:dyDescent="0.25">
      <c r="M54079"/>
    </row>
    <row r="54080" spans="13:13" x14ac:dyDescent="0.25">
      <c r="M54080"/>
    </row>
    <row r="54081" spans="13:13" x14ac:dyDescent="0.25">
      <c r="M54081"/>
    </row>
    <row r="54082" spans="13:13" x14ac:dyDescent="0.25">
      <c r="M54082"/>
    </row>
    <row r="54083" spans="13:13" x14ac:dyDescent="0.25">
      <c r="M54083"/>
    </row>
    <row r="54084" spans="13:13" x14ac:dyDescent="0.25">
      <c r="M54084"/>
    </row>
    <row r="54085" spans="13:13" x14ac:dyDescent="0.25">
      <c r="M54085"/>
    </row>
    <row r="54086" spans="13:13" x14ac:dyDescent="0.25">
      <c r="M54086"/>
    </row>
    <row r="54087" spans="13:13" x14ac:dyDescent="0.25">
      <c r="M54087"/>
    </row>
    <row r="54088" spans="13:13" x14ac:dyDescent="0.25">
      <c r="M54088"/>
    </row>
    <row r="54089" spans="13:13" x14ac:dyDescent="0.25">
      <c r="M54089"/>
    </row>
    <row r="54090" spans="13:13" x14ac:dyDescent="0.25">
      <c r="M54090"/>
    </row>
    <row r="54091" spans="13:13" x14ac:dyDescent="0.25">
      <c r="M54091"/>
    </row>
    <row r="54092" spans="13:13" x14ac:dyDescent="0.25">
      <c r="M54092"/>
    </row>
    <row r="54093" spans="13:13" x14ac:dyDescent="0.25">
      <c r="M54093"/>
    </row>
    <row r="54094" spans="13:13" x14ac:dyDescent="0.25">
      <c r="M54094"/>
    </row>
    <row r="54095" spans="13:13" x14ac:dyDescent="0.25">
      <c r="M54095"/>
    </row>
    <row r="54096" spans="13:13" x14ac:dyDescent="0.25">
      <c r="M54096"/>
    </row>
    <row r="54097" spans="13:13" x14ac:dyDescent="0.25">
      <c r="M54097"/>
    </row>
    <row r="54098" spans="13:13" x14ac:dyDescent="0.25">
      <c r="M54098"/>
    </row>
    <row r="54099" spans="13:13" x14ac:dyDescent="0.25">
      <c r="M54099"/>
    </row>
    <row r="54100" spans="13:13" x14ac:dyDescent="0.25">
      <c r="M54100"/>
    </row>
    <row r="54101" spans="13:13" x14ac:dyDescent="0.25">
      <c r="M54101"/>
    </row>
    <row r="54102" spans="13:13" x14ac:dyDescent="0.25">
      <c r="M54102"/>
    </row>
    <row r="54103" spans="13:13" x14ac:dyDescent="0.25">
      <c r="M54103"/>
    </row>
    <row r="54104" spans="13:13" x14ac:dyDescent="0.25">
      <c r="M54104"/>
    </row>
    <row r="54105" spans="13:13" x14ac:dyDescent="0.25">
      <c r="M54105"/>
    </row>
    <row r="54106" spans="13:13" x14ac:dyDescent="0.25">
      <c r="M54106"/>
    </row>
    <row r="54107" spans="13:13" x14ac:dyDescent="0.25">
      <c r="M54107"/>
    </row>
    <row r="54108" spans="13:13" x14ac:dyDescent="0.25">
      <c r="M54108"/>
    </row>
    <row r="54109" spans="13:13" x14ac:dyDescent="0.25">
      <c r="M54109"/>
    </row>
    <row r="54110" spans="13:13" x14ac:dyDescent="0.25">
      <c r="M54110"/>
    </row>
    <row r="54111" spans="13:13" x14ac:dyDescent="0.25">
      <c r="M54111"/>
    </row>
    <row r="54112" spans="13:13" x14ac:dyDescent="0.25">
      <c r="M54112"/>
    </row>
    <row r="54113" spans="13:13" x14ac:dyDescent="0.25">
      <c r="M54113"/>
    </row>
    <row r="54114" spans="13:13" x14ac:dyDescent="0.25">
      <c r="M54114"/>
    </row>
    <row r="54115" spans="13:13" x14ac:dyDescent="0.25">
      <c r="M54115"/>
    </row>
    <row r="54116" spans="13:13" x14ac:dyDescent="0.25">
      <c r="M54116"/>
    </row>
    <row r="54117" spans="13:13" x14ac:dyDescent="0.25">
      <c r="M54117"/>
    </row>
    <row r="54118" spans="13:13" x14ac:dyDescent="0.25">
      <c r="M54118"/>
    </row>
    <row r="54119" spans="13:13" x14ac:dyDescent="0.25">
      <c r="M54119"/>
    </row>
    <row r="54120" spans="13:13" x14ac:dyDescent="0.25">
      <c r="M54120"/>
    </row>
    <row r="54121" spans="13:13" x14ac:dyDescent="0.25">
      <c r="M54121"/>
    </row>
    <row r="54122" spans="13:13" x14ac:dyDescent="0.25">
      <c r="M54122"/>
    </row>
    <row r="54123" spans="13:13" x14ac:dyDescent="0.25">
      <c r="M54123"/>
    </row>
    <row r="54124" spans="13:13" x14ac:dyDescent="0.25">
      <c r="M54124"/>
    </row>
    <row r="54125" spans="13:13" x14ac:dyDescent="0.25">
      <c r="M54125"/>
    </row>
    <row r="54126" spans="13:13" x14ac:dyDescent="0.25">
      <c r="M54126"/>
    </row>
    <row r="54127" spans="13:13" x14ac:dyDescent="0.25">
      <c r="M54127"/>
    </row>
    <row r="54128" spans="13:13" x14ac:dyDescent="0.25">
      <c r="M54128"/>
    </row>
    <row r="54129" spans="13:13" x14ac:dyDescent="0.25">
      <c r="M54129"/>
    </row>
    <row r="54130" spans="13:13" x14ac:dyDescent="0.25">
      <c r="M54130"/>
    </row>
    <row r="54131" spans="13:13" x14ac:dyDescent="0.25">
      <c r="M54131"/>
    </row>
    <row r="54132" spans="13:13" x14ac:dyDescent="0.25">
      <c r="M54132"/>
    </row>
    <row r="54133" spans="13:13" x14ac:dyDescent="0.25">
      <c r="M54133"/>
    </row>
    <row r="54134" spans="13:13" x14ac:dyDescent="0.25">
      <c r="M54134"/>
    </row>
    <row r="54135" spans="13:13" x14ac:dyDescent="0.25">
      <c r="M54135"/>
    </row>
    <row r="54136" spans="13:13" x14ac:dyDescent="0.25">
      <c r="M54136"/>
    </row>
    <row r="54137" spans="13:13" x14ac:dyDescent="0.25">
      <c r="M54137"/>
    </row>
    <row r="54138" spans="13:13" x14ac:dyDescent="0.25">
      <c r="M54138"/>
    </row>
    <row r="54139" spans="13:13" x14ac:dyDescent="0.25">
      <c r="M54139"/>
    </row>
    <row r="54140" spans="13:13" x14ac:dyDescent="0.25">
      <c r="M54140"/>
    </row>
    <row r="54141" spans="13:13" x14ac:dyDescent="0.25">
      <c r="M54141"/>
    </row>
    <row r="54142" spans="13:13" x14ac:dyDescent="0.25">
      <c r="M54142"/>
    </row>
    <row r="54143" spans="13:13" x14ac:dyDescent="0.25">
      <c r="M54143"/>
    </row>
    <row r="54144" spans="13:13" x14ac:dyDescent="0.25">
      <c r="M54144"/>
    </row>
    <row r="54145" spans="13:13" x14ac:dyDescent="0.25">
      <c r="M54145"/>
    </row>
    <row r="54146" spans="13:13" x14ac:dyDescent="0.25">
      <c r="M54146"/>
    </row>
    <row r="54147" spans="13:13" x14ac:dyDescent="0.25">
      <c r="M54147"/>
    </row>
    <row r="54148" spans="13:13" x14ac:dyDescent="0.25">
      <c r="M54148"/>
    </row>
    <row r="54149" spans="13:13" x14ac:dyDescent="0.25">
      <c r="M54149"/>
    </row>
    <row r="54150" spans="13:13" x14ac:dyDescent="0.25">
      <c r="M54150"/>
    </row>
    <row r="54151" spans="13:13" x14ac:dyDescent="0.25">
      <c r="M54151"/>
    </row>
    <row r="54152" spans="13:13" x14ac:dyDescent="0.25">
      <c r="M54152"/>
    </row>
    <row r="54153" spans="13:13" x14ac:dyDescent="0.25">
      <c r="M54153"/>
    </row>
    <row r="54154" spans="13:13" x14ac:dyDescent="0.25">
      <c r="M54154"/>
    </row>
    <row r="54155" spans="13:13" x14ac:dyDescent="0.25">
      <c r="M54155"/>
    </row>
    <row r="54156" spans="13:13" x14ac:dyDescent="0.25">
      <c r="M54156"/>
    </row>
    <row r="54157" spans="13:13" x14ac:dyDescent="0.25">
      <c r="M54157"/>
    </row>
    <row r="54158" spans="13:13" x14ac:dyDescent="0.25">
      <c r="M54158"/>
    </row>
    <row r="54159" spans="13:13" x14ac:dyDescent="0.25">
      <c r="M54159"/>
    </row>
    <row r="54160" spans="13:13" x14ac:dyDescent="0.25">
      <c r="M54160"/>
    </row>
    <row r="54161" spans="13:13" x14ac:dyDescent="0.25">
      <c r="M54161"/>
    </row>
    <row r="54162" spans="13:13" x14ac:dyDescent="0.25">
      <c r="M54162"/>
    </row>
    <row r="54163" spans="13:13" x14ac:dyDescent="0.25">
      <c r="M54163"/>
    </row>
    <row r="54164" spans="13:13" x14ac:dyDescent="0.25">
      <c r="M54164"/>
    </row>
    <row r="54165" spans="13:13" x14ac:dyDescent="0.25">
      <c r="M54165"/>
    </row>
    <row r="54166" spans="13:13" x14ac:dyDescent="0.25">
      <c r="M54166"/>
    </row>
    <row r="54167" spans="13:13" x14ac:dyDescent="0.25">
      <c r="M54167"/>
    </row>
    <row r="54168" spans="13:13" x14ac:dyDescent="0.25">
      <c r="M54168"/>
    </row>
    <row r="54169" spans="13:13" x14ac:dyDescent="0.25">
      <c r="M54169"/>
    </row>
    <row r="54170" spans="13:13" x14ac:dyDescent="0.25">
      <c r="M54170"/>
    </row>
    <row r="54171" spans="13:13" x14ac:dyDescent="0.25">
      <c r="M54171"/>
    </row>
    <row r="54172" spans="13:13" x14ac:dyDescent="0.25">
      <c r="M54172"/>
    </row>
    <row r="54173" spans="13:13" x14ac:dyDescent="0.25">
      <c r="M54173"/>
    </row>
    <row r="54174" spans="13:13" x14ac:dyDescent="0.25">
      <c r="M54174"/>
    </row>
    <row r="54175" spans="13:13" x14ac:dyDescent="0.25">
      <c r="M54175"/>
    </row>
    <row r="54176" spans="13:13" x14ac:dyDescent="0.25">
      <c r="M54176"/>
    </row>
    <row r="54177" spans="13:13" x14ac:dyDescent="0.25">
      <c r="M54177"/>
    </row>
    <row r="54178" spans="13:13" x14ac:dyDescent="0.25">
      <c r="M54178"/>
    </row>
    <row r="54179" spans="13:13" x14ac:dyDescent="0.25">
      <c r="M54179"/>
    </row>
    <row r="54180" spans="13:13" x14ac:dyDescent="0.25">
      <c r="M54180"/>
    </row>
    <row r="54181" spans="13:13" x14ac:dyDescent="0.25">
      <c r="M54181"/>
    </row>
    <row r="54182" spans="13:13" x14ac:dyDescent="0.25">
      <c r="M54182"/>
    </row>
    <row r="54183" spans="13:13" x14ac:dyDescent="0.25">
      <c r="M54183"/>
    </row>
    <row r="54184" spans="13:13" x14ac:dyDescent="0.25">
      <c r="M54184"/>
    </row>
    <row r="54185" spans="13:13" x14ac:dyDescent="0.25">
      <c r="M54185"/>
    </row>
    <row r="54186" spans="13:13" x14ac:dyDescent="0.25">
      <c r="M54186"/>
    </row>
    <row r="54187" spans="13:13" x14ac:dyDescent="0.25">
      <c r="M54187"/>
    </row>
    <row r="54188" spans="13:13" x14ac:dyDescent="0.25">
      <c r="M54188"/>
    </row>
    <row r="54189" spans="13:13" x14ac:dyDescent="0.25">
      <c r="M54189"/>
    </row>
    <row r="54190" spans="13:13" x14ac:dyDescent="0.25">
      <c r="M54190"/>
    </row>
    <row r="54191" spans="13:13" x14ac:dyDescent="0.25">
      <c r="M54191"/>
    </row>
    <row r="54192" spans="13:13" x14ac:dyDescent="0.25">
      <c r="M54192"/>
    </row>
    <row r="54193" spans="13:13" x14ac:dyDescent="0.25">
      <c r="M54193"/>
    </row>
    <row r="54194" spans="13:13" x14ac:dyDescent="0.25">
      <c r="M54194"/>
    </row>
    <row r="54195" spans="13:13" x14ac:dyDescent="0.25">
      <c r="M54195"/>
    </row>
    <row r="54196" spans="13:13" x14ac:dyDescent="0.25">
      <c r="M54196"/>
    </row>
    <row r="54197" spans="13:13" x14ac:dyDescent="0.25">
      <c r="M54197"/>
    </row>
    <row r="54198" spans="13:13" x14ac:dyDescent="0.25">
      <c r="M54198"/>
    </row>
    <row r="54199" spans="13:13" x14ac:dyDescent="0.25">
      <c r="M54199"/>
    </row>
    <row r="54200" spans="13:13" x14ac:dyDescent="0.25">
      <c r="M54200"/>
    </row>
    <row r="54201" spans="13:13" x14ac:dyDescent="0.25">
      <c r="M54201"/>
    </row>
    <row r="54202" spans="13:13" x14ac:dyDescent="0.25">
      <c r="M54202"/>
    </row>
    <row r="54203" spans="13:13" x14ac:dyDescent="0.25">
      <c r="M54203"/>
    </row>
    <row r="54204" spans="13:13" x14ac:dyDescent="0.25">
      <c r="M54204"/>
    </row>
    <row r="54205" spans="13:13" x14ac:dyDescent="0.25">
      <c r="M54205"/>
    </row>
    <row r="54206" spans="13:13" x14ac:dyDescent="0.25">
      <c r="M54206"/>
    </row>
    <row r="54207" spans="13:13" x14ac:dyDescent="0.25">
      <c r="M54207"/>
    </row>
    <row r="54208" spans="13:13" x14ac:dyDescent="0.25">
      <c r="M54208"/>
    </row>
    <row r="54209" spans="13:13" x14ac:dyDescent="0.25">
      <c r="M54209"/>
    </row>
    <row r="54210" spans="13:13" x14ac:dyDescent="0.25">
      <c r="M54210"/>
    </row>
    <row r="54211" spans="13:13" x14ac:dyDescent="0.25">
      <c r="M54211"/>
    </row>
    <row r="54212" spans="13:13" x14ac:dyDescent="0.25">
      <c r="M54212"/>
    </row>
    <row r="54213" spans="13:13" x14ac:dyDescent="0.25">
      <c r="M54213"/>
    </row>
    <row r="54214" spans="13:13" x14ac:dyDescent="0.25">
      <c r="M54214"/>
    </row>
    <row r="54215" spans="13:13" x14ac:dyDescent="0.25">
      <c r="M54215"/>
    </row>
    <row r="54216" spans="13:13" x14ac:dyDescent="0.25">
      <c r="M54216"/>
    </row>
    <row r="54217" spans="13:13" x14ac:dyDescent="0.25">
      <c r="M54217"/>
    </row>
    <row r="54218" spans="13:13" x14ac:dyDescent="0.25">
      <c r="M54218"/>
    </row>
    <row r="54219" spans="13:13" x14ac:dyDescent="0.25">
      <c r="M54219"/>
    </row>
    <row r="54220" spans="13:13" x14ac:dyDescent="0.25">
      <c r="M54220"/>
    </row>
    <row r="54221" spans="13:13" x14ac:dyDescent="0.25">
      <c r="M54221"/>
    </row>
    <row r="54222" spans="13:13" x14ac:dyDescent="0.25">
      <c r="M54222"/>
    </row>
    <row r="54223" spans="13:13" x14ac:dyDescent="0.25">
      <c r="M54223"/>
    </row>
    <row r="54224" spans="13:13" x14ac:dyDescent="0.25">
      <c r="M54224"/>
    </row>
    <row r="54225" spans="13:13" x14ac:dyDescent="0.25">
      <c r="M54225"/>
    </row>
    <row r="54226" spans="13:13" x14ac:dyDescent="0.25">
      <c r="M54226"/>
    </row>
    <row r="54227" spans="13:13" x14ac:dyDescent="0.25">
      <c r="M54227"/>
    </row>
    <row r="54228" spans="13:13" x14ac:dyDescent="0.25">
      <c r="M54228"/>
    </row>
    <row r="54229" spans="13:13" x14ac:dyDescent="0.25">
      <c r="M54229"/>
    </row>
    <row r="54230" spans="13:13" x14ac:dyDescent="0.25">
      <c r="M54230"/>
    </row>
    <row r="54231" spans="13:13" x14ac:dyDescent="0.25">
      <c r="M54231"/>
    </row>
    <row r="54232" spans="13:13" x14ac:dyDescent="0.25">
      <c r="M54232"/>
    </row>
    <row r="54233" spans="13:13" x14ac:dyDescent="0.25">
      <c r="M54233"/>
    </row>
    <row r="54234" spans="13:13" x14ac:dyDescent="0.25">
      <c r="M54234"/>
    </row>
    <row r="54235" spans="13:13" x14ac:dyDescent="0.25">
      <c r="M54235"/>
    </row>
    <row r="54236" spans="13:13" x14ac:dyDescent="0.25">
      <c r="M54236"/>
    </row>
    <row r="54237" spans="13:13" x14ac:dyDescent="0.25">
      <c r="M54237"/>
    </row>
    <row r="54238" spans="13:13" x14ac:dyDescent="0.25">
      <c r="M54238"/>
    </row>
    <row r="54239" spans="13:13" x14ac:dyDescent="0.25">
      <c r="M54239"/>
    </row>
    <row r="54240" spans="13:13" x14ac:dyDescent="0.25">
      <c r="M54240"/>
    </row>
    <row r="54241" spans="13:13" x14ac:dyDescent="0.25">
      <c r="M54241"/>
    </row>
    <row r="54242" spans="13:13" x14ac:dyDescent="0.25">
      <c r="M54242"/>
    </row>
    <row r="54243" spans="13:13" x14ac:dyDescent="0.25">
      <c r="M54243"/>
    </row>
    <row r="54244" spans="13:13" x14ac:dyDescent="0.25">
      <c r="M54244"/>
    </row>
    <row r="54245" spans="13:13" x14ac:dyDescent="0.25">
      <c r="M54245"/>
    </row>
    <row r="54246" spans="13:13" x14ac:dyDescent="0.25">
      <c r="M54246"/>
    </row>
    <row r="54247" spans="13:13" x14ac:dyDescent="0.25">
      <c r="M54247"/>
    </row>
    <row r="54248" spans="13:13" x14ac:dyDescent="0.25">
      <c r="M54248"/>
    </row>
    <row r="54249" spans="13:13" x14ac:dyDescent="0.25">
      <c r="M54249"/>
    </row>
    <row r="54250" spans="13:13" x14ac:dyDescent="0.25">
      <c r="M54250"/>
    </row>
    <row r="54251" spans="13:13" x14ac:dyDescent="0.25">
      <c r="M54251"/>
    </row>
    <row r="54252" spans="13:13" x14ac:dyDescent="0.25">
      <c r="M54252"/>
    </row>
    <row r="54253" spans="13:13" x14ac:dyDescent="0.25">
      <c r="M54253"/>
    </row>
    <row r="54254" spans="13:13" x14ac:dyDescent="0.25">
      <c r="M54254"/>
    </row>
    <row r="54255" spans="13:13" x14ac:dyDescent="0.25">
      <c r="M54255"/>
    </row>
    <row r="54256" spans="13:13" x14ac:dyDescent="0.25">
      <c r="M54256"/>
    </row>
    <row r="54257" spans="13:13" x14ac:dyDescent="0.25">
      <c r="M54257"/>
    </row>
    <row r="54258" spans="13:13" x14ac:dyDescent="0.25">
      <c r="M54258"/>
    </row>
    <row r="54259" spans="13:13" x14ac:dyDescent="0.25">
      <c r="M54259"/>
    </row>
    <row r="54260" spans="13:13" x14ac:dyDescent="0.25">
      <c r="M54260"/>
    </row>
    <row r="54261" spans="13:13" x14ac:dyDescent="0.25">
      <c r="M54261"/>
    </row>
    <row r="54262" spans="13:13" x14ac:dyDescent="0.25">
      <c r="M54262"/>
    </row>
    <row r="54263" spans="13:13" x14ac:dyDescent="0.25">
      <c r="M54263"/>
    </row>
    <row r="54264" spans="13:13" x14ac:dyDescent="0.25">
      <c r="M54264"/>
    </row>
    <row r="54265" spans="13:13" x14ac:dyDescent="0.25">
      <c r="M54265"/>
    </row>
    <row r="54266" spans="13:13" x14ac:dyDescent="0.25">
      <c r="M54266"/>
    </row>
    <row r="54267" spans="13:13" x14ac:dyDescent="0.25">
      <c r="M54267"/>
    </row>
    <row r="54268" spans="13:13" x14ac:dyDescent="0.25">
      <c r="M54268"/>
    </row>
    <row r="54269" spans="13:13" x14ac:dyDescent="0.25">
      <c r="M54269"/>
    </row>
    <row r="54270" spans="13:13" x14ac:dyDescent="0.25">
      <c r="M54270"/>
    </row>
    <row r="54271" spans="13:13" x14ac:dyDescent="0.25">
      <c r="M54271"/>
    </row>
    <row r="54272" spans="13:13" x14ac:dyDescent="0.25">
      <c r="M54272"/>
    </row>
    <row r="54273" spans="13:13" x14ac:dyDescent="0.25">
      <c r="M54273"/>
    </row>
    <row r="54274" spans="13:13" x14ac:dyDescent="0.25">
      <c r="M54274"/>
    </row>
    <row r="54275" spans="13:13" x14ac:dyDescent="0.25">
      <c r="M54275"/>
    </row>
    <row r="54276" spans="13:13" x14ac:dyDescent="0.25">
      <c r="M54276"/>
    </row>
    <row r="54277" spans="13:13" x14ac:dyDescent="0.25">
      <c r="M54277"/>
    </row>
    <row r="54278" spans="13:13" x14ac:dyDescent="0.25">
      <c r="M54278"/>
    </row>
    <row r="54279" spans="13:13" x14ac:dyDescent="0.25">
      <c r="M54279"/>
    </row>
    <row r="54280" spans="13:13" x14ac:dyDescent="0.25">
      <c r="M54280"/>
    </row>
    <row r="54281" spans="13:13" x14ac:dyDescent="0.25">
      <c r="M54281"/>
    </row>
    <row r="54282" spans="13:13" x14ac:dyDescent="0.25">
      <c r="M54282"/>
    </row>
    <row r="54283" spans="13:13" x14ac:dyDescent="0.25">
      <c r="M54283"/>
    </row>
    <row r="54284" spans="13:13" x14ac:dyDescent="0.25">
      <c r="M54284"/>
    </row>
    <row r="54285" spans="13:13" x14ac:dyDescent="0.25">
      <c r="M54285"/>
    </row>
    <row r="54286" spans="13:13" x14ac:dyDescent="0.25">
      <c r="M54286"/>
    </row>
    <row r="54287" spans="13:13" x14ac:dyDescent="0.25">
      <c r="M54287"/>
    </row>
    <row r="54288" spans="13:13" x14ac:dyDescent="0.25">
      <c r="M54288"/>
    </row>
    <row r="54289" spans="13:13" x14ac:dyDescent="0.25">
      <c r="M54289"/>
    </row>
    <row r="54290" spans="13:13" x14ac:dyDescent="0.25">
      <c r="M54290"/>
    </row>
    <row r="54291" spans="13:13" x14ac:dyDescent="0.25">
      <c r="M54291"/>
    </row>
    <row r="54292" spans="13:13" x14ac:dyDescent="0.25">
      <c r="M54292"/>
    </row>
    <row r="54293" spans="13:13" x14ac:dyDescent="0.25">
      <c r="M54293"/>
    </row>
    <row r="54294" spans="13:13" x14ac:dyDescent="0.25">
      <c r="M54294"/>
    </row>
    <row r="54295" spans="13:13" x14ac:dyDescent="0.25">
      <c r="M54295"/>
    </row>
    <row r="54296" spans="13:13" x14ac:dyDescent="0.25">
      <c r="M54296"/>
    </row>
    <row r="54297" spans="13:13" x14ac:dyDescent="0.25">
      <c r="M54297"/>
    </row>
    <row r="54298" spans="13:13" x14ac:dyDescent="0.25">
      <c r="M54298"/>
    </row>
    <row r="54299" spans="13:13" x14ac:dyDescent="0.25">
      <c r="M54299"/>
    </row>
    <row r="54300" spans="13:13" x14ac:dyDescent="0.25">
      <c r="M54300"/>
    </row>
    <row r="54301" spans="13:13" x14ac:dyDescent="0.25">
      <c r="M54301"/>
    </row>
    <row r="54302" spans="13:13" x14ac:dyDescent="0.25">
      <c r="M54302"/>
    </row>
    <row r="54303" spans="13:13" x14ac:dyDescent="0.25">
      <c r="M54303"/>
    </row>
    <row r="54304" spans="13:13" x14ac:dyDescent="0.25">
      <c r="M54304"/>
    </row>
    <row r="54305" spans="13:13" x14ac:dyDescent="0.25">
      <c r="M54305"/>
    </row>
    <row r="54306" spans="13:13" x14ac:dyDescent="0.25">
      <c r="M54306"/>
    </row>
    <row r="54307" spans="13:13" x14ac:dyDescent="0.25">
      <c r="M54307"/>
    </row>
    <row r="54308" spans="13:13" x14ac:dyDescent="0.25">
      <c r="M54308"/>
    </row>
    <row r="54309" spans="13:13" x14ac:dyDescent="0.25">
      <c r="M54309"/>
    </row>
    <row r="54310" spans="13:13" x14ac:dyDescent="0.25">
      <c r="M54310"/>
    </row>
    <row r="54311" spans="13:13" x14ac:dyDescent="0.25">
      <c r="M54311"/>
    </row>
    <row r="54312" spans="13:13" x14ac:dyDescent="0.25">
      <c r="M54312"/>
    </row>
    <row r="54313" spans="13:13" x14ac:dyDescent="0.25">
      <c r="M54313"/>
    </row>
    <row r="54314" spans="13:13" x14ac:dyDescent="0.25">
      <c r="M54314"/>
    </row>
    <row r="54315" spans="13:13" x14ac:dyDescent="0.25">
      <c r="M54315"/>
    </row>
    <row r="54316" spans="13:13" x14ac:dyDescent="0.25">
      <c r="M54316"/>
    </row>
    <row r="54317" spans="13:13" x14ac:dyDescent="0.25">
      <c r="M54317"/>
    </row>
    <row r="54318" spans="13:13" x14ac:dyDescent="0.25">
      <c r="M54318"/>
    </row>
    <row r="54319" spans="13:13" x14ac:dyDescent="0.25">
      <c r="M54319"/>
    </row>
    <row r="54320" spans="13:13" x14ac:dyDescent="0.25">
      <c r="M54320"/>
    </row>
    <row r="54321" spans="13:13" x14ac:dyDescent="0.25">
      <c r="M54321"/>
    </row>
    <row r="54322" spans="13:13" x14ac:dyDescent="0.25">
      <c r="M54322"/>
    </row>
    <row r="54323" spans="13:13" x14ac:dyDescent="0.25">
      <c r="M54323"/>
    </row>
    <row r="54324" spans="13:13" x14ac:dyDescent="0.25">
      <c r="M54324"/>
    </row>
    <row r="54325" spans="13:13" x14ac:dyDescent="0.25">
      <c r="M54325"/>
    </row>
    <row r="54326" spans="13:13" x14ac:dyDescent="0.25">
      <c r="M54326"/>
    </row>
    <row r="54327" spans="13:13" x14ac:dyDescent="0.25">
      <c r="M54327"/>
    </row>
    <row r="54328" spans="13:13" x14ac:dyDescent="0.25">
      <c r="M54328"/>
    </row>
    <row r="54329" spans="13:13" x14ac:dyDescent="0.25">
      <c r="M54329"/>
    </row>
    <row r="54330" spans="13:13" x14ac:dyDescent="0.25">
      <c r="M54330"/>
    </row>
    <row r="54331" spans="13:13" x14ac:dyDescent="0.25">
      <c r="M54331"/>
    </row>
    <row r="54332" spans="13:13" x14ac:dyDescent="0.25">
      <c r="M54332"/>
    </row>
    <row r="54333" spans="13:13" x14ac:dyDescent="0.25">
      <c r="M54333"/>
    </row>
    <row r="54334" spans="13:13" x14ac:dyDescent="0.25">
      <c r="M54334"/>
    </row>
    <row r="54335" spans="13:13" x14ac:dyDescent="0.25">
      <c r="M54335"/>
    </row>
    <row r="54336" spans="13:13" x14ac:dyDescent="0.25">
      <c r="M54336"/>
    </row>
    <row r="54337" spans="13:13" x14ac:dyDescent="0.25">
      <c r="M54337"/>
    </row>
    <row r="54338" spans="13:13" x14ac:dyDescent="0.25">
      <c r="M54338"/>
    </row>
    <row r="54339" spans="13:13" x14ac:dyDescent="0.25">
      <c r="M54339"/>
    </row>
    <row r="54340" spans="13:13" x14ac:dyDescent="0.25">
      <c r="M54340"/>
    </row>
    <row r="54341" spans="13:13" x14ac:dyDescent="0.25">
      <c r="M54341"/>
    </row>
    <row r="54342" spans="13:13" x14ac:dyDescent="0.25">
      <c r="M54342"/>
    </row>
    <row r="54343" spans="13:13" x14ac:dyDescent="0.25">
      <c r="M54343"/>
    </row>
    <row r="54344" spans="13:13" x14ac:dyDescent="0.25">
      <c r="M54344"/>
    </row>
    <row r="54345" spans="13:13" x14ac:dyDescent="0.25">
      <c r="M54345"/>
    </row>
    <row r="54346" spans="13:13" x14ac:dyDescent="0.25">
      <c r="M54346"/>
    </row>
    <row r="54347" spans="13:13" x14ac:dyDescent="0.25">
      <c r="M54347"/>
    </row>
    <row r="54348" spans="13:13" x14ac:dyDescent="0.25">
      <c r="M54348"/>
    </row>
    <row r="54349" spans="13:13" x14ac:dyDescent="0.25">
      <c r="M54349"/>
    </row>
    <row r="54350" spans="13:13" x14ac:dyDescent="0.25">
      <c r="M54350"/>
    </row>
    <row r="54351" spans="13:13" x14ac:dyDescent="0.25">
      <c r="M54351"/>
    </row>
    <row r="54352" spans="13:13" x14ac:dyDescent="0.25">
      <c r="M54352"/>
    </row>
    <row r="54353" spans="13:13" x14ac:dyDescent="0.25">
      <c r="M54353"/>
    </row>
    <row r="54354" spans="13:13" x14ac:dyDescent="0.25">
      <c r="M54354"/>
    </row>
    <row r="54355" spans="13:13" x14ac:dyDescent="0.25">
      <c r="M54355"/>
    </row>
    <row r="54356" spans="13:13" x14ac:dyDescent="0.25">
      <c r="M54356"/>
    </row>
    <row r="54357" spans="13:13" x14ac:dyDescent="0.25">
      <c r="M54357"/>
    </row>
    <row r="54358" spans="13:13" x14ac:dyDescent="0.25">
      <c r="M54358"/>
    </row>
    <row r="54359" spans="13:13" x14ac:dyDescent="0.25">
      <c r="M54359"/>
    </row>
    <row r="54360" spans="13:13" x14ac:dyDescent="0.25">
      <c r="M54360"/>
    </row>
    <row r="54361" spans="13:13" x14ac:dyDescent="0.25">
      <c r="M54361"/>
    </row>
    <row r="54362" spans="13:13" x14ac:dyDescent="0.25">
      <c r="M54362"/>
    </row>
    <row r="54363" spans="13:13" x14ac:dyDescent="0.25">
      <c r="M54363"/>
    </row>
    <row r="54364" spans="13:13" x14ac:dyDescent="0.25">
      <c r="M54364"/>
    </row>
    <row r="54365" spans="13:13" x14ac:dyDescent="0.25">
      <c r="M54365"/>
    </row>
    <row r="54366" spans="13:13" x14ac:dyDescent="0.25">
      <c r="M54366"/>
    </row>
    <row r="54367" spans="13:13" x14ac:dyDescent="0.25">
      <c r="M54367"/>
    </row>
    <row r="54368" spans="13:13" x14ac:dyDescent="0.25">
      <c r="M54368"/>
    </row>
    <row r="54369" spans="13:13" x14ac:dyDescent="0.25">
      <c r="M54369"/>
    </row>
    <row r="54370" spans="13:13" x14ac:dyDescent="0.25">
      <c r="M54370"/>
    </row>
    <row r="54371" spans="13:13" x14ac:dyDescent="0.25">
      <c r="M54371"/>
    </row>
    <row r="54372" spans="13:13" x14ac:dyDescent="0.25">
      <c r="M54372"/>
    </row>
    <row r="54373" spans="13:13" x14ac:dyDescent="0.25">
      <c r="M54373"/>
    </row>
    <row r="54374" spans="13:13" x14ac:dyDescent="0.25">
      <c r="M54374"/>
    </row>
    <row r="54375" spans="13:13" x14ac:dyDescent="0.25">
      <c r="M54375"/>
    </row>
    <row r="54376" spans="13:13" x14ac:dyDescent="0.25">
      <c r="M54376"/>
    </row>
    <row r="54377" spans="13:13" x14ac:dyDescent="0.25">
      <c r="M54377"/>
    </row>
    <row r="54378" spans="13:13" x14ac:dyDescent="0.25">
      <c r="M54378"/>
    </row>
    <row r="54379" spans="13:13" x14ac:dyDescent="0.25">
      <c r="M54379"/>
    </row>
    <row r="54380" spans="13:13" x14ac:dyDescent="0.25">
      <c r="M54380"/>
    </row>
    <row r="54381" spans="13:13" x14ac:dyDescent="0.25">
      <c r="M54381"/>
    </row>
    <row r="54382" spans="13:13" x14ac:dyDescent="0.25">
      <c r="M54382"/>
    </row>
    <row r="54383" spans="13:13" x14ac:dyDescent="0.25">
      <c r="M54383"/>
    </row>
    <row r="54384" spans="13:13" x14ac:dyDescent="0.25">
      <c r="M54384"/>
    </row>
    <row r="54385" spans="13:13" x14ac:dyDescent="0.25">
      <c r="M54385"/>
    </row>
    <row r="54386" spans="13:13" x14ac:dyDescent="0.25">
      <c r="M54386"/>
    </row>
    <row r="54387" spans="13:13" x14ac:dyDescent="0.25">
      <c r="M54387"/>
    </row>
    <row r="54388" spans="13:13" x14ac:dyDescent="0.25">
      <c r="M54388"/>
    </row>
    <row r="54389" spans="13:13" x14ac:dyDescent="0.25">
      <c r="M54389"/>
    </row>
    <row r="54390" spans="13:13" x14ac:dyDescent="0.25">
      <c r="M54390"/>
    </row>
    <row r="54391" spans="13:13" x14ac:dyDescent="0.25">
      <c r="M54391"/>
    </row>
    <row r="54392" spans="13:13" x14ac:dyDescent="0.25">
      <c r="M54392"/>
    </row>
    <row r="54393" spans="13:13" x14ac:dyDescent="0.25">
      <c r="M54393"/>
    </row>
    <row r="54394" spans="13:13" x14ac:dyDescent="0.25">
      <c r="M54394"/>
    </row>
    <row r="54395" spans="13:13" x14ac:dyDescent="0.25">
      <c r="M54395"/>
    </row>
    <row r="54396" spans="13:13" x14ac:dyDescent="0.25">
      <c r="M54396"/>
    </row>
    <row r="54397" spans="13:13" x14ac:dyDescent="0.25">
      <c r="M54397"/>
    </row>
    <row r="54398" spans="13:13" x14ac:dyDescent="0.25">
      <c r="M54398"/>
    </row>
    <row r="54399" spans="13:13" x14ac:dyDescent="0.25">
      <c r="M54399"/>
    </row>
    <row r="54400" spans="13:13" x14ac:dyDescent="0.25">
      <c r="M54400"/>
    </row>
    <row r="54401" spans="13:13" x14ac:dyDescent="0.25">
      <c r="M54401"/>
    </row>
    <row r="54402" spans="13:13" x14ac:dyDescent="0.25">
      <c r="M54402"/>
    </row>
    <row r="54403" spans="13:13" x14ac:dyDescent="0.25">
      <c r="M54403"/>
    </row>
    <row r="54404" spans="13:13" x14ac:dyDescent="0.25">
      <c r="M54404"/>
    </row>
    <row r="54405" spans="13:13" x14ac:dyDescent="0.25">
      <c r="M54405"/>
    </row>
    <row r="54406" spans="13:13" x14ac:dyDescent="0.25">
      <c r="M54406"/>
    </row>
    <row r="54407" spans="13:13" x14ac:dyDescent="0.25">
      <c r="M54407"/>
    </row>
    <row r="54408" spans="13:13" x14ac:dyDescent="0.25">
      <c r="M54408"/>
    </row>
    <row r="54409" spans="13:13" x14ac:dyDescent="0.25">
      <c r="M54409"/>
    </row>
    <row r="54410" spans="13:13" x14ac:dyDescent="0.25">
      <c r="M54410"/>
    </row>
    <row r="54411" spans="13:13" x14ac:dyDescent="0.25">
      <c r="M54411"/>
    </row>
    <row r="54412" spans="13:13" x14ac:dyDescent="0.25">
      <c r="M54412"/>
    </row>
    <row r="54413" spans="13:13" x14ac:dyDescent="0.25">
      <c r="M54413"/>
    </row>
    <row r="54414" spans="13:13" x14ac:dyDescent="0.25">
      <c r="M54414"/>
    </row>
    <row r="54415" spans="13:13" x14ac:dyDescent="0.25">
      <c r="M54415"/>
    </row>
    <row r="54416" spans="13:13" x14ac:dyDescent="0.25">
      <c r="M54416"/>
    </row>
    <row r="54417" spans="13:13" x14ac:dyDescent="0.25">
      <c r="M54417"/>
    </row>
    <row r="54418" spans="13:13" x14ac:dyDescent="0.25">
      <c r="M54418"/>
    </row>
    <row r="54419" spans="13:13" x14ac:dyDescent="0.25">
      <c r="M54419"/>
    </row>
    <row r="54420" spans="13:13" x14ac:dyDescent="0.25">
      <c r="M54420"/>
    </row>
    <row r="54421" spans="13:13" x14ac:dyDescent="0.25">
      <c r="M54421"/>
    </row>
    <row r="54422" spans="13:13" x14ac:dyDescent="0.25">
      <c r="M54422"/>
    </row>
    <row r="54423" spans="13:13" x14ac:dyDescent="0.25">
      <c r="M54423"/>
    </row>
    <row r="54424" spans="13:13" x14ac:dyDescent="0.25">
      <c r="M54424"/>
    </row>
    <row r="54425" spans="13:13" x14ac:dyDescent="0.25">
      <c r="M54425"/>
    </row>
    <row r="54426" spans="13:13" x14ac:dyDescent="0.25">
      <c r="M54426"/>
    </row>
    <row r="54427" spans="13:13" x14ac:dyDescent="0.25">
      <c r="M54427"/>
    </row>
    <row r="54428" spans="13:13" x14ac:dyDescent="0.25">
      <c r="M54428"/>
    </row>
    <row r="54429" spans="13:13" x14ac:dyDescent="0.25">
      <c r="M54429"/>
    </row>
    <row r="54430" spans="13:13" x14ac:dyDescent="0.25">
      <c r="M54430"/>
    </row>
    <row r="54431" spans="13:13" x14ac:dyDescent="0.25">
      <c r="M54431"/>
    </row>
    <row r="54432" spans="13:13" x14ac:dyDescent="0.25">
      <c r="M54432"/>
    </row>
    <row r="54433" spans="13:13" x14ac:dyDescent="0.25">
      <c r="M54433"/>
    </row>
    <row r="54434" spans="13:13" x14ac:dyDescent="0.25">
      <c r="M54434"/>
    </row>
    <row r="54435" spans="13:13" x14ac:dyDescent="0.25">
      <c r="M54435"/>
    </row>
    <row r="54436" spans="13:13" x14ac:dyDescent="0.25">
      <c r="M54436"/>
    </row>
    <row r="54437" spans="13:13" x14ac:dyDescent="0.25">
      <c r="M54437"/>
    </row>
    <row r="54438" spans="13:13" x14ac:dyDescent="0.25">
      <c r="M54438"/>
    </row>
    <row r="54439" spans="13:13" x14ac:dyDescent="0.25">
      <c r="M54439"/>
    </row>
    <row r="54440" spans="13:13" x14ac:dyDescent="0.25">
      <c r="M54440"/>
    </row>
    <row r="54441" spans="13:13" x14ac:dyDescent="0.25">
      <c r="M54441"/>
    </row>
    <row r="54442" spans="13:13" x14ac:dyDescent="0.25">
      <c r="M54442"/>
    </row>
    <row r="54443" spans="13:13" x14ac:dyDescent="0.25">
      <c r="M54443"/>
    </row>
    <row r="54444" spans="13:13" x14ac:dyDescent="0.25">
      <c r="M54444"/>
    </row>
    <row r="54445" spans="13:13" x14ac:dyDescent="0.25">
      <c r="M54445"/>
    </row>
    <row r="54446" spans="13:13" x14ac:dyDescent="0.25">
      <c r="M54446"/>
    </row>
    <row r="54447" spans="13:13" x14ac:dyDescent="0.25">
      <c r="M54447"/>
    </row>
    <row r="54448" spans="13:13" x14ac:dyDescent="0.25">
      <c r="M54448"/>
    </row>
    <row r="54449" spans="13:13" x14ac:dyDescent="0.25">
      <c r="M54449"/>
    </row>
    <row r="54450" spans="13:13" x14ac:dyDescent="0.25">
      <c r="M54450"/>
    </row>
    <row r="54451" spans="13:13" x14ac:dyDescent="0.25">
      <c r="M54451"/>
    </row>
    <row r="54452" spans="13:13" x14ac:dyDescent="0.25">
      <c r="M54452"/>
    </row>
    <row r="54453" spans="13:13" x14ac:dyDescent="0.25">
      <c r="M54453"/>
    </row>
    <row r="54454" spans="13:13" x14ac:dyDescent="0.25">
      <c r="M54454"/>
    </row>
    <row r="54455" spans="13:13" x14ac:dyDescent="0.25">
      <c r="M54455"/>
    </row>
    <row r="54456" spans="13:13" x14ac:dyDescent="0.25">
      <c r="M54456"/>
    </row>
    <row r="54457" spans="13:13" x14ac:dyDescent="0.25">
      <c r="M54457"/>
    </row>
    <row r="54458" spans="13:13" x14ac:dyDescent="0.25">
      <c r="M54458"/>
    </row>
    <row r="54459" spans="13:13" x14ac:dyDescent="0.25">
      <c r="M54459"/>
    </row>
    <row r="54460" spans="13:13" x14ac:dyDescent="0.25">
      <c r="M54460"/>
    </row>
    <row r="54461" spans="13:13" x14ac:dyDescent="0.25">
      <c r="M54461"/>
    </row>
    <row r="54462" spans="13:13" x14ac:dyDescent="0.25">
      <c r="M54462"/>
    </row>
    <row r="54463" spans="13:13" x14ac:dyDescent="0.25">
      <c r="M54463"/>
    </row>
    <row r="54464" spans="13:13" x14ac:dyDescent="0.25">
      <c r="M54464"/>
    </row>
    <row r="54465" spans="13:13" x14ac:dyDescent="0.25">
      <c r="M54465"/>
    </row>
    <row r="54466" spans="13:13" x14ac:dyDescent="0.25">
      <c r="M54466"/>
    </row>
    <row r="54467" spans="13:13" x14ac:dyDescent="0.25">
      <c r="M54467"/>
    </row>
    <row r="54468" spans="13:13" x14ac:dyDescent="0.25">
      <c r="M54468"/>
    </row>
    <row r="54469" spans="13:13" x14ac:dyDescent="0.25">
      <c r="M54469"/>
    </row>
    <row r="54470" spans="13:13" x14ac:dyDescent="0.25">
      <c r="M54470"/>
    </row>
    <row r="54471" spans="13:13" x14ac:dyDescent="0.25">
      <c r="M54471"/>
    </row>
    <row r="54472" spans="13:13" x14ac:dyDescent="0.25">
      <c r="M54472"/>
    </row>
    <row r="54473" spans="13:13" x14ac:dyDescent="0.25">
      <c r="M54473"/>
    </row>
    <row r="54474" spans="13:13" x14ac:dyDescent="0.25">
      <c r="M54474"/>
    </row>
    <row r="54475" spans="13:13" x14ac:dyDescent="0.25">
      <c r="M54475"/>
    </row>
    <row r="54476" spans="13:13" x14ac:dyDescent="0.25">
      <c r="M54476"/>
    </row>
    <row r="54477" spans="13:13" x14ac:dyDescent="0.25">
      <c r="M54477"/>
    </row>
    <row r="54478" spans="13:13" x14ac:dyDescent="0.25">
      <c r="M54478"/>
    </row>
    <row r="54479" spans="13:13" x14ac:dyDescent="0.25">
      <c r="M54479"/>
    </row>
    <row r="54480" spans="13:13" x14ac:dyDescent="0.25">
      <c r="M54480"/>
    </row>
    <row r="54481" spans="13:13" x14ac:dyDescent="0.25">
      <c r="M54481"/>
    </row>
    <row r="54482" spans="13:13" x14ac:dyDescent="0.25">
      <c r="M54482"/>
    </row>
    <row r="54483" spans="13:13" x14ac:dyDescent="0.25">
      <c r="M54483"/>
    </row>
    <row r="54484" spans="13:13" x14ac:dyDescent="0.25">
      <c r="M54484"/>
    </row>
    <row r="54485" spans="13:13" x14ac:dyDescent="0.25">
      <c r="M54485"/>
    </row>
    <row r="54486" spans="13:13" x14ac:dyDescent="0.25">
      <c r="M54486"/>
    </row>
    <row r="54487" spans="13:13" x14ac:dyDescent="0.25">
      <c r="M54487"/>
    </row>
    <row r="54488" spans="13:13" x14ac:dyDescent="0.25">
      <c r="M54488"/>
    </row>
    <row r="54489" spans="13:13" x14ac:dyDescent="0.25">
      <c r="M54489"/>
    </row>
    <row r="54490" spans="13:13" x14ac:dyDescent="0.25">
      <c r="M54490"/>
    </row>
    <row r="54491" spans="13:13" x14ac:dyDescent="0.25">
      <c r="M54491"/>
    </row>
    <row r="54492" spans="13:13" x14ac:dyDescent="0.25">
      <c r="M54492"/>
    </row>
    <row r="54493" spans="13:13" x14ac:dyDescent="0.25">
      <c r="M54493"/>
    </row>
    <row r="54494" spans="13:13" x14ac:dyDescent="0.25">
      <c r="M54494"/>
    </row>
    <row r="54495" spans="13:13" x14ac:dyDescent="0.25">
      <c r="M54495"/>
    </row>
    <row r="54496" spans="13:13" x14ac:dyDescent="0.25">
      <c r="M54496"/>
    </row>
    <row r="54497" spans="13:13" x14ac:dyDescent="0.25">
      <c r="M54497"/>
    </row>
    <row r="54498" spans="13:13" x14ac:dyDescent="0.25">
      <c r="M54498"/>
    </row>
    <row r="54499" spans="13:13" x14ac:dyDescent="0.25">
      <c r="M54499"/>
    </row>
    <row r="54500" spans="13:13" x14ac:dyDescent="0.25">
      <c r="M54500"/>
    </row>
    <row r="54501" spans="13:13" x14ac:dyDescent="0.25">
      <c r="M54501"/>
    </row>
    <row r="54502" spans="13:13" x14ac:dyDescent="0.25">
      <c r="M54502"/>
    </row>
    <row r="54503" spans="13:13" x14ac:dyDescent="0.25">
      <c r="M54503"/>
    </row>
    <row r="54504" spans="13:13" x14ac:dyDescent="0.25">
      <c r="M54504"/>
    </row>
    <row r="54505" spans="13:13" x14ac:dyDescent="0.25">
      <c r="M54505"/>
    </row>
    <row r="54506" spans="13:13" x14ac:dyDescent="0.25">
      <c r="M54506"/>
    </row>
    <row r="54507" spans="13:13" x14ac:dyDescent="0.25">
      <c r="M54507"/>
    </row>
    <row r="54508" spans="13:13" x14ac:dyDescent="0.25">
      <c r="M54508"/>
    </row>
    <row r="54509" spans="13:13" x14ac:dyDescent="0.25">
      <c r="M54509"/>
    </row>
    <row r="54510" spans="13:13" x14ac:dyDescent="0.25">
      <c r="M54510"/>
    </row>
    <row r="54511" spans="13:13" x14ac:dyDescent="0.25">
      <c r="M54511"/>
    </row>
    <row r="54512" spans="13:13" x14ac:dyDescent="0.25">
      <c r="M54512"/>
    </row>
    <row r="54513" spans="13:13" x14ac:dyDescent="0.25">
      <c r="M54513"/>
    </row>
    <row r="54514" spans="13:13" x14ac:dyDescent="0.25">
      <c r="M54514"/>
    </row>
    <row r="54515" spans="13:13" x14ac:dyDescent="0.25">
      <c r="M54515"/>
    </row>
    <row r="54516" spans="13:13" x14ac:dyDescent="0.25">
      <c r="M54516"/>
    </row>
    <row r="54517" spans="13:13" x14ac:dyDescent="0.25">
      <c r="M54517"/>
    </row>
    <row r="54518" spans="13:13" x14ac:dyDescent="0.25">
      <c r="M54518"/>
    </row>
    <row r="54519" spans="13:13" x14ac:dyDescent="0.25">
      <c r="M54519"/>
    </row>
    <row r="54520" spans="13:13" x14ac:dyDescent="0.25">
      <c r="M54520"/>
    </row>
    <row r="54521" spans="13:13" x14ac:dyDescent="0.25">
      <c r="M54521"/>
    </row>
    <row r="54522" spans="13:13" x14ac:dyDescent="0.25">
      <c r="M54522"/>
    </row>
    <row r="54523" spans="13:13" x14ac:dyDescent="0.25">
      <c r="M54523"/>
    </row>
    <row r="54524" spans="13:13" x14ac:dyDescent="0.25">
      <c r="M54524"/>
    </row>
    <row r="54525" spans="13:13" x14ac:dyDescent="0.25">
      <c r="M54525"/>
    </row>
    <row r="54526" spans="13:13" x14ac:dyDescent="0.25">
      <c r="M54526"/>
    </row>
    <row r="54527" spans="13:13" x14ac:dyDescent="0.25">
      <c r="M54527"/>
    </row>
    <row r="54528" spans="13:13" x14ac:dyDescent="0.25">
      <c r="M54528"/>
    </row>
    <row r="54529" spans="13:13" x14ac:dyDescent="0.25">
      <c r="M54529"/>
    </row>
    <row r="54530" spans="13:13" x14ac:dyDescent="0.25">
      <c r="M54530"/>
    </row>
    <row r="54531" spans="13:13" x14ac:dyDescent="0.25">
      <c r="M54531"/>
    </row>
    <row r="54532" spans="13:13" x14ac:dyDescent="0.25">
      <c r="M54532"/>
    </row>
    <row r="54533" spans="13:13" x14ac:dyDescent="0.25">
      <c r="M54533"/>
    </row>
    <row r="54534" spans="13:13" x14ac:dyDescent="0.25">
      <c r="M54534"/>
    </row>
    <row r="54535" spans="13:13" x14ac:dyDescent="0.25">
      <c r="M54535"/>
    </row>
    <row r="54536" spans="13:13" x14ac:dyDescent="0.25">
      <c r="M54536"/>
    </row>
    <row r="54537" spans="13:13" x14ac:dyDescent="0.25">
      <c r="M54537"/>
    </row>
    <row r="54538" spans="13:13" x14ac:dyDescent="0.25">
      <c r="M54538"/>
    </row>
    <row r="54539" spans="13:13" x14ac:dyDescent="0.25">
      <c r="M54539"/>
    </row>
    <row r="54540" spans="13:13" x14ac:dyDescent="0.25">
      <c r="M54540"/>
    </row>
    <row r="54541" spans="13:13" x14ac:dyDescent="0.25">
      <c r="M54541"/>
    </row>
    <row r="54542" spans="13:13" x14ac:dyDescent="0.25">
      <c r="M54542"/>
    </row>
    <row r="54543" spans="13:13" x14ac:dyDescent="0.25">
      <c r="M54543"/>
    </row>
    <row r="54544" spans="13:13" x14ac:dyDescent="0.25">
      <c r="M54544"/>
    </row>
    <row r="54545" spans="13:13" x14ac:dyDescent="0.25">
      <c r="M54545"/>
    </row>
    <row r="54546" spans="13:13" x14ac:dyDescent="0.25">
      <c r="M54546"/>
    </row>
    <row r="54547" spans="13:13" x14ac:dyDescent="0.25">
      <c r="M54547"/>
    </row>
    <row r="54548" spans="13:13" x14ac:dyDescent="0.25">
      <c r="M54548"/>
    </row>
    <row r="54549" spans="13:13" x14ac:dyDescent="0.25">
      <c r="M54549"/>
    </row>
    <row r="54550" spans="13:13" x14ac:dyDescent="0.25">
      <c r="M54550"/>
    </row>
    <row r="54551" spans="13:13" x14ac:dyDescent="0.25">
      <c r="M54551"/>
    </row>
    <row r="54552" spans="13:13" x14ac:dyDescent="0.25">
      <c r="M54552"/>
    </row>
    <row r="54553" spans="13:13" x14ac:dyDescent="0.25">
      <c r="M54553"/>
    </row>
    <row r="54554" spans="13:13" x14ac:dyDescent="0.25">
      <c r="M54554"/>
    </row>
    <row r="54555" spans="13:13" x14ac:dyDescent="0.25">
      <c r="M54555"/>
    </row>
    <row r="54556" spans="13:13" x14ac:dyDescent="0.25">
      <c r="M54556"/>
    </row>
    <row r="54557" spans="13:13" x14ac:dyDescent="0.25">
      <c r="M54557"/>
    </row>
    <row r="54558" spans="13:13" x14ac:dyDescent="0.25">
      <c r="M54558"/>
    </row>
    <row r="54559" spans="13:13" x14ac:dyDescent="0.25">
      <c r="M54559"/>
    </row>
    <row r="54560" spans="13:13" x14ac:dyDescent="0.25">
      <c r="M54560"/>
    </row>
    <row r="54561" spans="13:13" x14ac:dyDescent="0.25">
      <c r="M54561"/>
    </row>
    <row r="54562" spans="13:13" x14ac:dyDescent="0.25">
      <c r="M54562"/>
    </row>
    <row r="54563" spans="13:13" x14ac:dyDescent="0.25">
      <c r="M54563"/>
    </row>
    <row r="54564" spans="13:13" x14ac:dyDescent="0.25">
      <c r="M54564"/>
    </row>
    <row r="54565" spans="13:13" x14ac:dyDescent="0.25">
      <c r="M54565"/>
    </row>
    <row r="54566" spans="13:13" x14ac:dyDescent="0.25">
      <c r="M54566"/>
    </row>
    <row r="54567" spans="13:13" x14ac:dyDescent="0.25">
      <c r="M54567"/>
    </row>
    <row r="54568" spans="13:13" x14ac:dyDescent="0.25">
      <c r="M54568"/>
    </row>
    <row r="54569" spans="13:13" x14ac:dyDescent="0.25">
      <c r="M54569"/>
    </row>
    <row r="54570" spans="13:13" x14ac:dyDescent="0.25">
      <c r="M54570"/>
    </row>
    <row r="54571" spans="13:13" x14ac:dyDescent="0.25">
      <c r="M54571"/>
    </row>
    <row r="54572" spans="13:13" x14ac:dyDescent="0.25">
      <c r="M54572"/>
    </row>
    <row r="54573" spans="13:13" x14ac:dyDescent="0.25">
      <c r="M54573"/>
    </row>
    <row r="54574" spans="13:13" x14ac:dyDescent="0.25">
      <c r="M54574"/>
    </row>
    <row r="54575" spans="13:13" x14ac:dyDescent="0.25">
      <c r="M54575"/>
    </row>
    <row r="54576" spans="13:13" x14ac:dyDescent="0.25">
      <c r="M54576"/>
    </row>
    <row r="54577" spans="13:13" x14ac:dyDescent="0.25">
      <c r="M54577"/>
    </row>
    <row r="54578" spans="13:13" x14ac:dyDescent="0.25">
      <c r="M54578"/>
    </row>
    <row r="54579" spans="13:13" x14ac:dyDescent="0.25">
      <c r="M54579"/>
    </row>
    <row r="54580" spans="13:13" x14ac:dyDescent="0.25">
      <c r="M54580"/>
    </row>
    <row r="54581" spans="13:13" x14ac:dyDescent="0.25">
      <c r="M54581"/>
    </row>
    <row r="54582" spans="13:13" x14ac:dyDescent="0.25">
      <c r="M54582"/>
    </row>
    <row r="54583" spans="13:13" x14ac:dyDescent="0.25">
      <c r="M54583"/>
    </row>
    <row r="54584" spans="13:13" x14ac:dyDescent="0.25">
      <c r="M54584"/>
    </row>
    <row r="54585" spans="13:13" x14ac:dyDescent="0.25">
      <c r="M54585"/>
    </row>
    <row r="54586" spans="13:13" x14ac:dyDescent="0.25">
      <c r="M54586"/>
    </row>
    <row r="54587" spans="13:13" x14ac:dyDescent="0.25">
      <c r="M54587"/>
    </row>
    <row r="54588" spans="13:13" x14ac:dyDescent="0.25">
      <c r="M54588"/>
    </row>
    <row r="54589" spans="13:13" x14ac:dyDescent="0.25">
      <c r="M54589"/>
    </row>
    <row r="54590" spans="13:13" x14ac:dyDescent="0.25">
      <c r="M54590"/>
    </row>
    <row r="54591" spans="13:13" x14ac:dyDescent="0.25">
      <c r="M54591"/>
    </row>
    <row r="54592" spans="13:13" x14ac:dyDescent="0.25">
      <c r="M54592"/>
    </row>
    <row r="54593" spans="13:13" x14ac:dyDescent="0.25">
      <c r="M54593"/>
    </row>
    <row r="54594" spans="13:13" x14ac:dyDescent="0.25">
      <c r="M54594"/>
    </row>
    <row r="54595" spans="13:13" x14ac:dyDescent="0.25">
      <c r="M54595"/>
    </row>
    <row r="54596" spans="13:13" x14ac:dyDescent="0.25">
      <c r="M54596"/>
    </row>
    <row r="54597" spans="13:13" x14ac:dyDescent="0.25">
      <c r="M54597"/>
    </row>
    <row r="54598" spans="13:13" x14ac:dyDescent="0.25">
      <c r="M54598"/>
    </row>
    <row r="54599" spans="13:13" x14ac:dyDescent="0.25">
      <c r="M54599"/>
    </row>
    <row r="54600" spans="13:13" x14ac:dyDescent="0.25">
      <c r="M54600"/>
    </row>
    <row r="54601" spans="13:13" x14ac:dyDescent="0.25">
      <c r="M54601"/>
    </row>
    <row r="54602" spans="13:13" x14ac:dyDescent="0.25">
      <c r="M54602"/>
    </row>
    <row r="54603" spans="13:13" x14ac:dyDescent="0.25">
      <c r="M54603"/>
    </row>
    <row r="54604" spans="13:13" x14ac:dyDescent="0.25">
      <c r="M54604"/>
    </row>
    <row r="54605" spans="13:13" x14ac:dyDescent="0.25">
      <c r="M54605"/>
    </row>
    <row r="54606" spans="13:13" x14ac:dyDescent="0.25">
      <c r="M54606"/>
    </row>
    <row r="54607" spans="13:13" x14ac:dyDescent="0.25">
      <c r="M54607"/>
    </row>
    <row r="54608" spans="13:13" x14ac:dyDescent="0.25">
      <c r="M54608"/>
    </row>
    <row r="54609" spans="13:13" x14ac:dyDescent="0.25">
      <c r="M54609"/>
    </row>
    <row r="54610" spans="13:13" x14ac:dyDescent="0.25">
      <c r="M54610"/>
    </row>
    <row r="54611" spans="13:13" x14ac:dyDescent="0.25">
      <c r="M54611"/>
    </row>
    <row r="54612" spans="13:13" x14ac:dyDescent="0.25">
      <c r="M54612"/>
    </row>
    <row r="54613" spans="13:13" x14ac:dyDescent="0.25">
      <c r="M54613"/>
    </row>
    <row r="54614" spans="13:13" x14ac:dyDescent="0.25">
      <c r="M54614"/>
    </row>
    <row r="54615" spans="13:13" x14ac:dyDescent="0.25">
      <c r="M54615"/>
    </row>
    <row r="54616" spans="13:13" x14ac:dyDescent="0.25">
      <c r="M54616"/>
    </row>
    <row r="54617" spans="13:13" x14ac:dyDescent="0.25">
      <c r="M54617"/>
    </row>
    <row r="54618" spans="13:13" x14ac:dyDescent="0.25">
      <c r="M54618"/>
    </row>
    <row r="54619" spans="13:13" x14ac:dyDescent="0.25">
      <c r="M54619"/>
    </row>
    <row r="54620" spans="13:13" x14ac:dyDescent="0.25">
      <c r="M54620"/>
    </row>
    <row r="54621" spans="13:13" x14ac:dyDescent="0.25">
      <c r="M54621"/>
    </row>
    <row r="54622" spans="13:13" x14ac:dyDescent="0.25">
      <c r="M54622"/>
    </row>
    <row r="54623" spans="13:13" x14ac:dyDescent="0.25">
      <c r="M54623"/>
    </row>
    <row r="54624" spans="13:13" x14ac:dyDescent="0.25">
      <c r="M54624"/>
    </row>
    <row r="54625" spans="13:13" x14ac:dyDescent="0.25">
      <c r="M54625"/>
    </row>
    <row r="54626" spans="13:13" x14ac:dyDescent="0.25">
      <c r="M54626"/>
    </row>
    <row r="54627" spans="13:13" x14ac:dyDescent="0.25">
      <c r="M54627"/>
    </row>
    <row r="54628" spans="13:13" x14ac:dyDescent="0.25">
      <c r="M54628"/>
    </row>
    <row r="54629" spans="13:13" x14ac:dyDescent="0.25">
      <c r="M54629"/>
    </row>
    <row r="54630" spans="13:13" x14ac:dyDescent="0.25">
      <c r="M54630"/>
    </row>
    <row r="54631" spans="13:13" x14ac:dyDescent="0.25">
      <c r="M54631"/>
    </row>
    <row r="54632" spans="13:13" x14ac:dyDescent="0.25">
      <c r="M54632"/>
    </row>
    <row r="54633" spans="13:13" x14ac:dyDescent="0.25">
      <c r="M54633"/>
    </row>
    <row r="54634" spans="13:13" x14ac:dyDescent="0.25">
      <c r="M54634"/>
    </row>
    <row r="54635" spans="13:13" x14ac:dyDescent="0.25">
      <c r="M54635"/>
    </row>
    <row r="54636" spans="13:13" x14ac:dyDescent="0.25">
      <c r="M54636"/>
    </row>
    <row r="54637" spans="13:13" x14ac:dyDescent="0.25">
      <c r="M54637"/>
    </row>
    <row r="54638" spans="13:13" x14ac:dyDescent="0.25">
      <c r="M54638"/>
    </row>
    <row r="54639" spans="13:13" x14ac:dyDescent="0.25">
      <c r="M54639"/>
    </row>
    <row r="54640" spans="13:13" x14ac:dyDescent="0.25">
      <c r="M54640"/>
    </row>
    <row r="54641" spans="13:13" x14ac:dyDescent="0.25">
      <c r="M54641"/>
    </row>
    <row r="54642" spans="13:13" x14ac:dyDescent="0.25">
      <c r="M54642"/>
    </row>
    <row r="54643" spans="13:13" x14ac:dyDescent="0.25">
      <c r="M54643"/>
    </row>
    <row r="54644" spans="13:13" x14ac:dyDescent="0.25">
      <c r="M54644"/>
    </row>
    <row r="54645" spans="13:13" x14ac:dyDescent="0.25">
      <c r="M54645"/>
    </row>
    <row r="54646" spans="13:13" x14ac:dyDescent="0.25">
      <c r="M54646"/>
    </row>
    <row r="54647" spans="13:13" x14ac:dyDescent="0.25">
      <c r="M54647"/>
    </row>
    <row r="54648" spans="13:13" x14ac:dyDescent="0.25">
      <c r="M54648"/>
    </row>
    <row r="54649" spans="13:13" x14ac:dyDescent="0.25">
      <c r="M54649"/>
    </row>
    <row r="54650" spans="13:13" x14ac:dyDescent="0.25">
      <c r="M54650"/>
    </row>
    <row r="54651" spans="13:13" x14ac:dyDescent="0.25">
      <c r="M54651"/>
    </row>
    <row r="54652" spans="13:13" x14ac:dyDescent="0.25">
      <c r="M54652"/>
    </row>
    <row r="54653" spans="13:13" x14ac:dyDescent="0.25">
      <c r="M54653"/>
    </row>
    <row r="54654" spans="13:13" x14ac:dyDescent="0.25">
      <c r="M54654"/>
    </row>
    <row r="54655" spans="13:13" x14ac:dyDescent="0.25">
      <c r="M54655"/>
    </row>
    <row r="54656" spans="13:13" x14ac:dyDescent="0.25">
      <c r="M54656"/>
    </row>
    <row r="54657" spans="13:13" x14ac:dyDescent="0.25">
      <c r="M54657"/>
    </row>
    <row r="54658" spans="13:13" x14ac:dyDescent="0.25">
      <c r="M54658"/>
    </row>
    <row r="54659" spans="13:13" x14ac:dyDescent="0.25">
      <c r="M54659"/>
    </row>
    <row r="54660" spans="13:13" x14ac:dyDescent="0.25">
      <c r="M54660"/>
    </row>
    <row r="54661" spans="13:13" x14ac:dyDescent="0.25">
      <c r="M54661"/>
    </row>
    <row r="54662" spans="13:13" x14ac:dyDescent="0.25">
      <c r="M54662"/>
    </row>
    <row r="54663" spans="13:13" x14ac:dyDescent="0.25">
      <c r="M54663"/>
    </row>
    <row r="54664" spans="13:13" x14ac:dyDescent="0.25">
      <c r="M54664"/>
    </row>
    <row r="54665" spans="13:13" x14ac:dyDescent="0.25">
      <c r="M54665"/>
    </row>
    <row r="54666" spans="13:13" x14ac:dyDescent="0.25">
      <c r="M54666"/>
    </row>
    <row r="54667" spans="13:13" x14ac:dyDescent="0.25">
      <c r="M54667"/>
    </row>
    <row r="54668" spans="13:13" x14ac:dyDescent="0.25">
      <c r="M54668"/>
    </row>
    <row r="54669" spans="13:13" x14ac:dyDescent="0.25">
      <c r="M54669"/>
    </row>
    <row r="54670" spans="13:13" x14ac:dyDescent="0.25">
      <c r="M54670"/>
    </row>
    <row r="54671" spans="13:13" x14ac:dyDescent="0.25">
      <c r="M54671"/>
    </row>
    <row r="54672" spans="13:13" x14ac:dyDescent="0.25">
      <c r="M54672"/>
    </row>
    <row r="54673" spans="13:13" x14ac:dyDescent="0.25">
      <c r="M54673"/>
    </row>
    <row r="54674" spans="13:13" x14ac:dyDescent="0.25">
      <c r="M54674"/>
    </row>
    <row r="54675" spans="13:13" x14ac:dyDescent="0.25">
      <c r="M54675"/>
    </row>
    <row r="54676" spans="13:13" x14ac:dyDescent="0.25">
      <c r="M54676"/>
    </row>
    <row r="54677" spans="13:13" x14ac:dyDescent="0.25">
      <c r="M54677"/>
    </row>
    <row r="54678" spans="13:13" x14ac:dyDescent="0.25">
      <c r="M54678"/>
    </row>
    <row r="54679" spans="13:13" x14ac:dyDescent="0.25">
      <c r="M54679"/>
    </row>
    <row r="54680" spans="13:13" x14ac:dyDescent="0.25">
      <c r="M54680"/>
    </row>
    <row r="54681" spans="13:13" x14ac:dyDescent="0.25">
      <c r="M54681"/>
    </row>
    <row r="54682" spans="13:13" x14ac:dyDescent="0.25">
      <c r="M54682"/>
    </row>
    <row r="54683" spans="13:13" x14ac:dyDescent="0.25">
      <c r="M54683"/>
    </row>
    <row r="54684" spans="13:13" x14ac:dyDescent="0.25">
      <c r="M54684"/>
    </row>
    <row r="54685" spans="13:13" x14ac:dyDescent="0.25">
      <c r="M54685"/>
    </row>
    <row r="54686" spans="13:13" x14ac:dyDescent="0.25">
      <c r="M54686"/>
    </row>
    <row r="54687" spans="13:13" x14ac:dyDescent="0.25">
      <c r="M54687"/>
    </row>
    <row r="54688" spans="13:13" x14ac:dyDescent="0.25">
      <c r="M54688"/>
    </row>
    <row r="54689" spans="13:13" x14ac:dyDescent="0.25">
      <c r="M54689"/>
    </row>
    <row r="54690" spans="13:13" x14ac:dyDescent="0.25">
      <c r="M54690"/>
    </row>
    <row r="54691" spans="13:13" x14ac:dyDescent="0.25">
      <c r="M54691"/>
    </row>
    <row r="54692" spans="13:13" x14ac:dyDescent="0.25">
      <c r="M54692"/>
    </row>
    <row r="54693" spans="13:13" x14ac:dyDescent="0.25">
      <c r="M54693"/>
    </row>
    <row r="54694" spans="13:13" x14ac:dyDescent="0.25">
      <c r="M54694"/>
    </row>
    <row r="54695" spans="13:13" x14ac:dyDescent="0.25">
      <c r="M54695"/>
    </row>
    <row r="54696" spans="13:13" x14ac:dyDescent="0.25">
      <c r="M54696"/>
    </row>
    <row r="54697" spans="13:13" x14ac:dyDescent="0.25">
      <c r="M54697"/>
    </row>
    <row r="54698" spans="13:13" x14ac:dyDescent="0.25">
      <c r="M54698"/>
    </row>
    <row r="54699" spans="13:13" x14ac:dyDescent="0.25">
      <c r="M54699"/>
    </row>
    <row r="54700" spans="13:13" x14ac:dyDescent="0.25">
      <c r="M54700"/>
    </row>
    <row r="54701" spans="13:13" x14ac:dyDescent="0.25">
      <c r="M54701"/>
    </row>
    <row r="54702" spans="13:13" x14ac:dyDescent="0.25">
      <c r="M54702"/>
    </row>
    <row r="54703" spans="13:13" x14ac:dyDescent="0.25">
      <c r="M54703"/>
    </row>
    <row r="54704" spans="13:13" x14ac:dyDescent="0.25">
      <c r="M54704"/>
    </row>
    <row r="54705" spans="13:13" x14ac:dyDescent="0.25">
      <c r="M54705"/>
    </row>
    <row r="54706" spans="13:13" x14ac:dyDescent="0.25">
      <c r="M54706"/>
    </row>
    <row r="54707" spans="13:13" x14ac:dyDescent="0.25">
      <c r="M54707"/>
    </row>
    <row r="54708" spans="13:13" x14ac:dyDescent="0.25">
      <c r="M54708"/>
    </row>
    <row r="54709" spans="13:13" x14ac:dyDescent="0.25">
      <c r="M54709"/>
    </row>
    <row r="54710" spans="13:13" x14ac:dyDescent="0.25">
      <c r="M54710"/>
    </row>
    <row r="54711" spans="13:13" x14ac:dyDescent="0.25">
      <c r="M54711"/>
    </row>
    <row r="54712" spans="13:13" x14ac:dyDescent="0.25">
      <c r="M54712"/>
    </row>
    <row r="54713" spans="13:13" x14ac:dyDescent="0.25">
      <c r="M54713"/>
    </row>
    <row r="54714" spans="13:13" x14ac:dyDescent="0.25">
      <c r="M54714"/>
    </row>
    <row r="54715" spans="13:13" x14ac:dyDescent="0.25">
      <c r="M54715"/>
    </row>
    <row r="54716" spans="13:13" x14ac:dyDescent="0.25">
      <c r="M54716"/>
    </row>
    <row r="54717" spans="13:13" x14ac:dyDescent="0.25">
      <c r="M54717"/>
    </row>
    <row r="54718" spans="13:13" x14ac:dyDescent="0.25">
      <c r="M54718"/>
    </row>
    <row r="54719" spans="13:13" x14ac:dyDescent="0.25">
      <c r="M54719"/>
    </row>
    <row r="54720" spans="13:13" x14ac:dyDescent="0.25">
      <c r="M54720"/>
    </row>
    <row r="54721" spans="13:13" x14ac:dyDescent="0.25">
      <c r="M54721"/>
    </row>
    <row r="54722" spans="13:13" x14ac:dyDescent="0.25">
      <c r="M54722"/>
    </row>
    <row r="54723" spans="13:13" x14ac:dyDescent="0.25">
      <c r="M54723"/>
    </row>
    <row r="54724" spans="13:13" x14ac:dyDescent="0.25">
      <c r="M54724"/>
    </row>
    <row r="54725" spans="13:13" x14ac:dyDescent="0.25">
      <c r="M54725"/>
    </row>
    <row r="54726" spans="13:13" x14ac:dyDescent="0.25">
      <c r="M54726"/>
    </row>
    <row r="54727" spans="13:13" x14ac:dyDescent="0.25">
      <c r="M54727"/>
    </row>
    <row r="54728" spans="13:13" x14ac:dyDescent="0.25">
      <c r="M54728"/>
    </row>
    <row r="54729" spans="13:13" x14ac:dyDescent="0.25">
      <c r="M54729"/>
    </row>
    <row r="54730" spans="13:13" x14ac:dyDescent="0.25">
      <c r="M54730"/>
    </row>
    <row r="54731" spans="13:13" x14ac:dyDescent="0.25">
      <c r="M54731"/>
    </row>
    <row r="54732" spans="13:13" x14ac:dyDescent="0.25">
      <c r="M54732"/>
    </row>
    <row r="54733" spans="13:13" x14ac:dyDescent="0.25">
      <c r="M54733"/>
    </row>
    <row r="54734" spans="13:13" x14ac:dyDescent="0.25">
      <c r="M54734"/>
    </row>
    <row r="54735" spans="13:13" x14ac:dyDescent="0.25">
      <c r="M54735"/>
    </row>
    <row r="54736" spans="13:13" x14ac:dyDescent="0.25">
      <c r="M54736"/>
    </row>
    <row r="54737" spans="13:13" x14ac:dyDescent="0.25">
      <c r="M54737"/>
    </row>
    <row r="54738" spans="13:13" x14ac:dyDescent="0.25">
      <c r="M54738"/>
    </row>
    <row r="54739" spans="13:13" x14ac:dyDescent="0.25">
      <c r="M54739"/>
    </row>
    <row r="54740" spans="13:13" x14ac:dyDescent="0.25">
      <c r="M54740"/>
    </row>
    <row r="54741" spans="13:13" x14ac:dyDescent="0.25">
      <c r="M54741"/>
    </row>
    <row r="54742" spans="13:13" x14ac:dyDescent="0.25">
      <c r="M54742"/>
    </row>
    <row r="54743" spans="13:13" x14ac:dyDescent="0.25">
      <c r="M54743"/>
    </row>
    <row r="54744" spans="13:13" x14ac:dyDescent="0.25">
      <c r="M54744"/>
    </row>
    <row r="54745" spans="13:13" x14ac:dyDescent="0.25">
      <c r="M54745"/>
    </row>
    <row r="54746" spans="13:13" x14ac:dyDescent="0.25">
      <c r="M54746"/>
    </row>
    <row r="54747" spans="13:13" x14ac:dyDescent="0.25">
      <c r="M54747"/>
    </row>
    <row r="54748" spans="13:13" x14ac:dyDescent="0.25">
      <c r="M54748"/>
    </row>
    <row r="54749" spans="13:13" x14ac:dyDescent="0.25">
      <c r="M54749"/>
    </row>
    <row r="54750" spans="13:13" x14ac:dyDescent="0.25">
      <c r="M54750"/>
    </row>
    <row r="54751" spans="13:13" x14ac:dyDescent="0.25">
      <c r="M54751"/>
    </row>
    <row r="54752" spans="13:13" x14ac:dyDescent="0.25">
      <c r="M54752"/>
    </row>
    <row r="54753" spans="13:13" x14ac:dyDescent="0.25">
      <c r="M54753"/>
    </row>
    <row r="54754" spans="13:13" x14ac:dyDescent="0.25">
      <c r="M54754"/>
    </row>
    <row r="54755" spans="13:13" x14ac:dyDescent="0.25">
      <c r="M54755"/>
    </row>
    <row r="54756" spans="13:13" x14ac:dyDescent="0.25">
      <c r="M54756"/>
    </row>
    <row r="54757" spans="13:13" x14ac:dyDescent="0.25">
      <c r="M54757"/>
    </row>
    <row r="54758" spans="13:13" x14ac:dyDescent="0.25">
      <c r="M54758"/>
    </row>
    <row r="54759" spans="13:13" x14ac:dyDescent="0.25">
      <c r="M54759"/>
    </row>
    <row r="54760" spans="13:13" x14ac:dyDescent="0.25">
      <c r="M54760"/>
    </row>
    <row r="54761" spans="13:13" x14ac:dyDescent="0.25">
      <c r="M54761"/>
    </row>
    <row r="54762" spans="13:13" x14ac:dyDescent="0.25">
      <c r="M54762"/>
    </row>
    <row r="54763" spans="13:13" x14ac:dyDescent="0.25">
      <c r="M54763"/>
    </row>
    <row r="54764" spans="13:13" x14ac:dyDescent="0.25">
      <c r="M54764"/>
    </row>
    <row r="54765" spans="13:13" x14ac:dyDescent="0.25">
      <c r="M54765"/>
    </row>
    <row r="54766" spans="13:13" x14ac:dyDescent="0.25">
      <c r="M54766"/>
    </row>
    <row r="54767" spans="13:13" x14ac:dyDescent="0.25">
      <c r="M54767"/>
    </row>
    <row r="54768" spans="13:13" x14ac:dyDescent="0.25">
      <c r="M54768"/>
    </row>
    <row r="54769" spans="13:13" x14ac:dyDescent="0.25">
      <c r="M54769"/>
    </row>
    <row r="54770" spans="13:13" x14ac:dyDescent="0.25">
      <c r="M54770"/>
    </row>
    <row r="54771" spans="13:13" x14ac:dyDescent="0.25">
      <c r="M54771"/>
    </row>
    <row r="54772" spans="13:13" x14ac:dyDescent="0.25">
      <c r="M54772"/>
    </row>
    <row r="54773" spans="13:13" x14ac:dyDescent="0.25">
      <c r="M54773"/>
    </row>
    <row r="54774" spans="13:13" x14ac:dyDescent="0.25">
      <c r="M54774"/>
    </row>
    <row r="54775" spans="13:13" x14ac:dyDescent="0.25">
      <c r="M54775"/>
    </row>
    <row r="54776" spans="13:13" x14ac:dyDescent="0.25">
      <c r="M54776"/>
    </row>
    <row r="54777" spans="13:13" x14ac:dyDescent="0.25">
      <c r="M54777"/>
    </row>
    <row r="54778" spans="13:13" x14ac:dyDescent="0.25">
      <c r="M54778"/>
    </row>
    <row r="54779" spans="13:13" x14ac:dyDescent="0.25">
      <c r="M54779"/>
    </row>
    <row r="54780" spans="13:13" x14ac:dyDescent="0.25">
      <c r="M54780"/>
    </row>
    <row r="54781" spans="13:13" x14ac:dyDescent="0.25">
      <c r="M54781"/>
    </row>
    <row r="54782" spans="13:13" x14ac:dyDescent="0.25">
      <c r="M54782"/>
    </row>
    <row r="54783" spans="13:13" x14ac:dyDescent="0.25">
      <c r="M54783"/>
    </row>
    <row r="54784" spans="13:13" x14ac:dyDescent="0.25">
      <c r="M54784"/>
    </row>
    <row r="54785" spans="13:13" x14ac:dyDescent="0.25">
      <c r="M54785"/>
    </row>
    <row r="54786" spans="13:13" x14ac:dyDescent="0.25">
      <c r="M54786"/>
    </row>
    <row r="54787" spans="13:13" x14ac:dyDescent="0.25">
      <c r="M54787"/>
    </row>
    <row r="54788" spans="13:13" x14ac:dyDescent="0.25">
      <c r="M54788"/>
    </row>
    <row r="54789" spans="13:13" x14ac:dyDescent="0.25">
      <c r="M54789"/>
    </row>
    <row r="54790" spans="13:13" x14ac:dyDescent="0.25">
      <c r="M54790"/>
    </row>
    <row r="54791" spans="13:13" x14ac:dyDescent="0.25">
      <c r="M54791"/>
    </row>
    <row r="54792" spans="13:13" x14ac:dyDescent="0.25">
      <c r="M54792"/>
    </row>
    <row r="54793" spans="13:13" x14ac:dyDescent="0.25">
      <c r="M54793"/>
    </row>
    <row r="54794" spans="13:13" x14ac:dyDescent="0.25">
      <c r="M54794"/>
    </row>
    <row r="54795" spans="13:13" x14ac:dyDescent="0.25">
      <c r="M54795"/>
    </row>
    <row r="54796" spans="13:13" x14ac:dyDescent="0.25">
      <c r="M54796"/>
    </row>
    <row r="54797" spans="13:13" x14ac:dyDescent="0.25">
      <c r="M54797"/>
    </row>
    <row r="54798" spans="13:13" x14ac:dyDescent="0.25">
      <c r="M54798"/>
    </row>
    <row r="54799" spans="13:13" x14ac:dyDescent="0.25">
      <c r="M54799"/>
    </row>
    <row r="54800" spans="13:13" x14ac:dyDescent="0.25">
      <c r="M54800"/>
    </row>
    <row r="54801" spans="13:13" x14ac:dyDescent="0.25">
      <c r="M54801"/>
    </row>
    <row r="54802" spans="13:13" x14ac:dyDescent="0.25">
      <c r="M54802"/>
    </row>
    <row r="54803" spans="13:13" x14ac:dyDescent="0.25">
      <c r="M54803"/>
    </row>
    <row r="54804" spans="13:13" x14ac:dyDescent="0.25">
      <c r="M54804"/>
    </row>
    <row r="54805" spans="13:13" x14ac:dyDescent="0.25">
      <c r="M54805"/>
    </row>
    <row r="54806" spans="13:13" x14ac:dyDescent="0.25">
      <c r="M54806"/>
    </row>
    <row r="54807" spans="13:13" x14ac:dyDescent="0.25">
      <c r="M54807"/>
    </row>
    <row r="54808" spans="13:13" x14ac:dyDescent="0.25">
      <c r="M54808"/>
    </row>
    <row r="54809" spans="13:13" x14ac:dyDescent="0.25">
      <c r="M54809"/>
    </row>
    <row r="54810" spans="13:13" x14ac:dyDescent="0.25">
      <c r="M54810"/>
    </row>
    <row r="54811" spans="13:13" x14ac:dyDescent="0.25">
      <c r="M54811"/>
    </row>
    <row r="54812" spans="13:13" x14ac:dyDescent="0.25">
      <c r="M54812"/>
    </row>
    <row r="54813" spans="13:13" x14ac:dyDescent="0.25">
      <c r="M54813"/>
    </row>
    <row r="54814" spans="13:13" x14ac:dyDescent="0.25">
      <c r="M54814"/>
    </row>
    <row r="54815" spans="13:13" x14ac:dyDescent="0.25">
      <c r="M54815"/>
    </row>
    <row r="54816" spans="13:13" x14ac:dyDescent="0.25">
      <c r="M54816"/>
    </row>
    <row r="54817" spans="13:13" x14ac:dyDescent="0.25">
      <c r="M54817"/>
    </row>
    <row r="54818" spans="13:13" x14ac:dyDescent="0.25">
      <c r="M54818"/>
    </row>
    <row r="54819" spans="13:13" x14ac:dyDescent="0.25">
      <c r="M54819"/>
    </row>
    <row r="54820" spans="13:13" x14ac:dyDescent="0.25">
      <c r="M54820"/>
    </row>
    <row r="54821" spans="13:13" x14ac:dyDescent="0.25">
      <c r="M54821"/>
    </row>
    <row r="54822" spans="13:13" x14ac:dyDescent="0.25">
      <c r="M54822"/>
    </row>
    <row r="54823" spans="13:13" x14ac:dyDescent="0.25">
      <c r="M54823"/>
    </row>
    <row r="54824" spans="13:13" x14ac:dyDescent="0.25">
      <c r="M54824"/>
    </row>
    <row r="54825" spans="13:13" x14ac:dyDescent="0.25">
      <c r="M54825"/>
    </row>
    <row r="54826" spans="13:13" x14ac:dyDescent="0.25">
      <c r="M54826"/>
    </row>
    <row r="54827" spans="13:13" x14ac:dyDescent="0.25">
      <c r="M54827"/>
    </row>
    <row r="54828" spans="13:13" x14ac:dyDescent="0.25">
      <c r="M54828"/>
    </row>
    <row r="54829" spans="13:13" x14ac:dyDescent="0.25">
      <c r="M54829"/>
    </row>
    <row r="54830" spans="13:13" x14ac:dyDescent="0.25">
      <c r="M54830"/>
    </row>
    <row r="54831" spans="13:13" x14ac:dyDescent="0.25">
      <c r="M54831"/>
    </row>
    <row r="54832" spans="13:13" x14ac:dyDescent="0.25">
      <c r="M54832"/>
    </row>
    <row r="54833" spans="13:13" x14ac:dyDescent="0.25">
      <c r="M54833"/>
    </row>
    <row r="54834" spans="13:13" x14ac:dyDescent="0.25">
      <c r="M54834"/>
    </row>
    <row r="54835" spans="13:13" x14ac:dyDescent="0.25">
      <c r="M54835"/>
    </row>
    <row r="54836" spans="13:13" x14ac:dyDescent="0.25">
      <c r="M54836"/>
    </row>
    <row r="54837" spans="13:13" x14ac:dyDescent="0.25">
      <c r="M54837"/>
    </row>
    <row r="54838" spans="13:13" x14ac:dyDescent="0.25">
      <c r="M54838"/>
    </row>
    <row r="54839" spans="13:13" x14ac:dyDescent="0.25">
      <c r="M54839"/>
    </row>
    <row r="54840" spans="13:13" x14ac:dyDescent="0.25">
      <c r="M54840"/>
    </row>
    <row r="54841" spans="13:13" x14ac:dyDescent="0.25">
      <c r="M54841"/>
    </row>
    <row r="54842" spans="13:13" x14ac:dyDescent="0.25">
      <c r="M54842"/>
    </row>
    <row r="54843" spans="13:13" x14ac:dyDescent="0.25">
      <c r="M54843"/>
    </row>
    <row r="54844" spans="13:13" x14ac:dyDescent="0.25">
      <c r="M54844"/>
    </row>
    <row r="54845" spans="13:13" x14ac:dyDescent="0.25">
      <c r="M54845"/>
    </row>
    <row r="54846" spans="13:13" x14ac:dyDescent="0.25">
      <c r="M54846"/>
    </row>
    <row r="54847" spans="13:13" x14ac:dyDescent="0.25">
      <c r="M54847"/>
    </row>
    <row r="54848" spans="13:13" x14ac:dyDescent="0.25">
      <c r="M54848"/>
    </row>
    <row r="54849" spans="13:13" x14ac:dyDescent="0.25">
      <c r="M54849"/>
    </row>
    <row r="54850" spans="13:13" x14ac:dyDescent="0.25">
      <c r="M54850"/>
    </row>
    <row r="54851" spans="13:13" x14ac:dyDescent="0.25">
      <c r="M54851"/>
    </row>
    <row r="54852" spans="13:13" x14ac:dyDescent="0.25">
      <c r="M54852"/>
    </row>
    <row r="54853" spans="13:13" x14ac:dyDescent="0.25">
      <c r="M54853"/>
    </row>
    <row r="54854" spans="13:13" x14ac:dyDescent="0.25">
      <c r="M54854"/>
    </row>
    <row r="54855" spans="13:13" x14ac:dyDescent="0.25">
      <c r="M54855"/>
    </row>
    <row r="54856" spans="13:13" x14ac:dyDescent="0.25">
      <c r="M54856"/>
    </row>
    <row r="54857" spans="13:13" x14ac:dyDescent="0.25">
      <c r="M54857"/>
    </row>
    <row r="54858" spans="13:13" x14ac:dyDescent="0.25">
      <c r="M54858"/>
    </row>
    <row r="54859" spans="13:13" x14ac:dyDescent="0.25">
      <c r="M54859"/>
    </row>
    <row r="54860" spans="13:13" x14ac:dyDescent="0.25">
      <c r="M54860"/>
    </row>
    <row r="54861" spans="13:13" x14ac:dyDescent="0.25">
      <c r="M54861"/>
    </row>
    <row r="54862" spans="13:13" x14ac:dyDescent="0.25">
      <c r="M54862"/>
    </row>
    <row r="54863" spans="13:13" x14ac:dyDescent="0.25">
      <c r="M54863"/>
    </row>
    <row r="54864" spans="13:13" x14ac:dyDescent="0.25">
      <c r="M54864"/>
    </row>
    <row r="54865" spans="13:13" x14ac:dyDescent="0.25">
      <c r="M54865"/>
    </row>
    <row r="54866" spans="13:13" x14ac:dyDescent="0.25">
      <c r="M54866"/>
    </row>
    <row r="54867" spans="13:13" x14ac:dyDescent="0.25">
      <c r="M54867"/>
    </row>
    <row r="54868" spans="13:13" x14ac:dyDescent="0.25">
      <c r="M54868"/>
    </row>
    <row r="54869" spans="13:13" x14ac:dyDescent="0.25">
      <c r="M54869"/>
    </row>
    <row r="54870" spans="13:13" x14ac:dyDescent="0.25">
      <c r="M54870"/>
    </row>
    <row r="54871" spans="13:13" x14ac:dyDescent="0.25">
      <c r="M54871"/>
    </row>
    <row r="54872" spans="13:13" x14ac:dyDescent="0.25">
      <c r="M54872"/>
    </row>
    <row r="54873" spans="13:13" x14ac:dyDescent="0.25">
      <c r="M54873"/>
    </row>
    <row r="54874" spans="13:13" x14ac:dyDescent="0.25">
      <c r="M54874"/>
    </row>
    <row r="54875" spans="13:13" x14ac:dyDescent="0.25">
      <c r="M54875"/>
    </row>
    <row r="54876" spans="13:13" x14ac:dyDescent="0.25">
      <c r="M54876"/>
    </row>
    <row r="54877" spans="13:13" x14ac:dyDescent="0.25">
      <c r="M54877"/>
    </row>
    <row r="54878" spans="13:13" x14ac:dyDescent="0.25">
      <c r="M54878"/>
    </row>
    <row r="54879" spans="13:13" x14ac:dyDescent="0.25">
      <c r="M54879"/>
    </row>
    <row r="54880" spans="13:13" x14ac:dyDescent="0.25">
      <c r="M54880"/>
    </row>
    <row r="54881" spans="13:13" x14ac:dyDescent="0.25">
      <c r="M54881"/>
    </row>
    <row r="54882" spans="13:13" x14ac:dyDescent="0.25">
      <c r="M54882"/>
    </row>
    <row r="54883" spans="13:13" x14ac:dyDescent="0.25">
      <c r="M54883"/>
    </row>
    <row r="54884" spans="13:13" x14ac:dyDescent="0.25">
      <c r="M54884"/>
    </row>
    <row r="54885" spans="13:13" x14ac:dyDescent="0.25">
      <c r="M54885"/>
    </row>
    <row r="54886" spans="13:13" x14ac:dyDescent="0.25">
      <c r="M54886"/>
    </row>
    <row r="54887" spans="13:13" x14ac:dyDescent="0.25">
      <c r="M54887"/>
    </row>
    <row r="54888" spans="13:13" x14ac:dyDescent="0.25">
      <c r="M54888"/>
    </row>
    <row r="54889" spans="13:13" x14ac:dyDescent="0.25">
      <c r="M54889"/>
    </row>
    <row r="54890" spans="13:13" x14ac:dyDescent="0.25">
      <c r="M54890"/>
    </row>
    <row r="54891" spans="13:13" x14ac:dyDescent="0.25">
      <c r="M54891"/>
    </row>
    <row r="54892" spans="13:13" x14ac:dyDescent="0.25">
      <c r="M54892"/>
    </row>
    <row r="54893" spans="13:13" x14ac:dyDescent="0.25">
      <c r="M54893"/>
    </row>
    <row r="54894" spans="13:13" x14ac:dyDescent="0.25">
      <c r="M54894"/>
    </row>
    <row r="54895" spans="13:13" x14ac:dyDescent="0.25">
      <c r="M54895"/>
    </row>
    <row r="54896" spans="13:13" x14ac:dyDescent="0.25">
      <c r="M54896"/>
    </row>
    <row r="54897" spans="13:13" x14ac:dyDescent="0.25">
      <c r="M54897"/>
    </row>
    <row r="54898" spans="13:13" x14ac:dyDescent="0.25">
      <c r="M54898"/>
    </row>
    <row r="54899" spans="13:13" x14ac:dyDescent="0.25">
      <c r="M54899"/>
    </row>
    <row r="54900" spans="13:13" x14ac:dyDescent="0.25">
      <c r="M54900"/>
    </row>
    <row r="54901" spans="13:13" x14ac:dyDescent="0.25">
      <c r="M54901"/>
    </row>
    <row r="54902" spans="13:13" x14ac:dyDescent="0.25">
      <c r="M54902"/>
    </row>
    <row r="54903" spans="13:13" x14ac:dyDescent="0.25">
      <c r="M54903"/>
    </row>
    <row r="54904" spans="13:13" x14ac:dyDescent="0.25">
      <c r="M54904"/>
    </row>
    <row r="54905" spans="13:13" x14ac:dyDescent="0.25">
      <c r="M54905"/>
    </row>
    <row r="54906" spans="13:13" x14ac:dyDescent="0.25">
      <c r="M54906"/>
    </row>
    <row r="54907" spans="13:13" x14ac:dyDescent="0.25">
      <c r="M54907"/>
    </row>
    <row r="54908" spans="13:13" x14ac:dyDescent="0.25">
      <c r="M54908"/>
    </row>
    <row r="54909" spans="13:13" x14ac:dyDescent="0.25">
      <c r="M54909"/>
    </row>
    <row r="54910" spans="13:13" x14ac:dyDescent="0.25">
      <c r="M54910"/>
    </row>
    <row r="54911" spans="13:13" x14ac:dyDescent="0.25">
      <c r="M54911"/>
    </row>
    <row r="54912" spans="13:13" x14ac:dyDescent="0.25">
      <c r="M54912"/>
    </row>
    <row r="54913" spans="13:13" x14ac:dyDescent="0.25">
      <c r="M54913"/>
    </row>
    <row r="54914" spans="13:13" x14ac:dyDescent="0.25">
      <c r="M54914"/>
    </row>
    <row r="54915" spans="13:13" x14ac:dyDescent="0.25">
      <c r="M54915"/>
    </row>
    <row r="54916" spans="13:13" x14ac:dyDescent="0.25">
      <c r="M54916"/>
    </row>
    <row r="54917" spans="13:13" x14ac:dyDescent="0.25">
      <c r="M54917"/>
    </row>
    <row r="54918" spans="13:13" x14ac:dyDescent="0.25">
      <c r="M54918"/>
    </row>
    <row r="54919" spans="13:13" x14ac:dyDescent="0.25">
      <c r="M54919"/>
    </row>
    <row r="54920" spans="13:13" x14ac:dyDescent="0.25">
      <c r="M54920"/>
    </row>
    <row r="54921" spans="13:13" x14ac:dyDescent="0.25">
      <c r="M54921"/>
    </row>
    <row r="54922" spans="13:13" x14ac:dyDescent="0.25">
      <c r="M54922"/>
    </row>
    <row r="54923" spans="13:13" x14ac:dyDescent="0.25">
      <c r="M54923"/>
    </row>
    <row r="54924" spans="13:13" x14ac:dyDescent="0.25">
      <c r="M54924"/>
    </row>
    <row r="54925" spans="13:13" x14ac:dyDescent="0.25">
      <c r="M54925"/>
    </row>
    <row r="54926" spans="13:13" x14ac:dyDescent="0.25">
      <c r="M54926"/>
    </row>
    <row r="54927" spans="13:13" x14ac:dyDescent="0.25">
      <c r="M54927"/>
    </row>
    <row r="54928" spans="13:13" x14ac:dyDescent="0.25">
      <c r="M54928"/>
    </row>
    <row r="54929" spans="13:13" x14ac:dyDescent="0.25">
      <c r="M54929"/>
    </row>
    <row r="54930" spans="13:13" x14ac:dyDescent="0.25">
      <c r="M54930"/>
    </row>
    <row r="54931" spans="13:13" x14ac:dyDescent="0.25">
      <c r="M54931"/>
    </row>
    <row r="54932" spans="13:13" x14ac:dyDescent="0.25">
      <c r="M54932"/>
    </row>
    <row r="54933" spans="13:13" x14ac:dyDescent="0.25">
      <c r="M54933"/>
    </row>
    <row r="54934" spans="13:13" x14ac:dyDescent="0.25">
      <c r="M54934"/>
    </row>
    <row r="54935" spans="13:13" x14ac:dyDescent="0.25">
      <c r="M54935"/>
    </row>
    <row r="54936" spans="13:13" x14ac:dyDescent="0.25">
      <c r="M54936"/>
    </row>
    <row r="54937" spans="13:13" x14ac:dyDescent="0.25">
      <c r="M54937"/>
    </row>
    <row r="54938" spans="13:13" x14ac:dyDescent="0.25">
      <c r="M54938"/>
    </row>
    <row r="54939" spans="13:13" x14ac:dyDescent="0.25">
      <c r="M54939"/>
    </row>
    <row r="54940" spans="13:13" x14ac:dyDescent="0.25">
      <c r="M54940"/>
    </row>
    <row r="54941" spans="13:13" x14ac:dyDescent="0.25">
      <c r="M54941"/>
    </row>
    <row r="54942" spans="13:13" x14ac:dyDescent="0.25">
      <c r="M54942"/>
    </row>
    <row r="54943" spans="13:13" x14ac:dyDescent="0.25">
      <c r="M54943"/>
    </row>
    <row r="54944" spans="13:13" x14ac:dyDescent="0.25">
      <c r="M54944"/>
    </row>
    <row r="54945" spans="13:13" x14ac:dyDescent="0.25">
      <c r="M54945"/>
    </row>
    <row r="54946" spans="13:13" x14ac:dyDescent="0.25">
      <c r="M54946"/>
    </row>
    <row r="54947" spans="13:13" x14ac:dyDescent="0.25">
      <c r="M54947"/>
    </row>
    <row r="54948" spans="13:13" x14ac:dyDescent="0.25">
      <c r="M54948"/>
    </row>
    <row r="54949" spans="13:13" x14ac:dyDescent="0.25">
      <c r="M54949"/>
    </row>
    <row r="54950" spans="13:13" x14ac:dyDescent="0.25">
      <c r="M54950"/>
    </row>
    <row r="54951" spans="13:13" x14ac:dyDescent="0.25">
      <c r="M54951"/>
    </row>
    <row r="54952" spans="13:13" x14ac:dyDescent="0.25">
      <c r="M54952"/>
    </row>
    <row r="54953" spans="13:13" x14ac:dyDescent="0.25">
      <c r="M54953"/>
    </row>
    <row r="54954" spans="13:13" x14ac:dyDescent="0.25">
      <c r="M54954"/>
    </row>
    <row r="54955" spans="13:13" x14ac:dyDescent="0.25">
      <c r="M54955"/>
    </row>
    <row r="54956" spans="13:13" x14ac:dyDescent="0.25">
      <c r="M54956"/>
    </row>
    <row r="54957" spans="13:13" x14ac:dyDescent="0.25">
      <c r="M54957"/>
    </row>
    <row r="54958" spans="13:13" x14ac:dyDescent="0.25">
      <c r="M54958"/>
    </row>
    <row r="54959" spans="13:13" x14ac:dyDescent="0.25">
      <c r="M54959"/>
    </row>
    <row r="54960" spans="13:13" x14ac:dyDescent="0.25">
      <c r="M54960"/>
    </row>
    <row r="54961" spans="13:13" x14ac:dyDescent="0.25">
      <c r="M54961"/>
    </row>
    <row r="54962" spans="13:13" x14ac:dyDescent="0.25">
      <c r="M54962"/>
    </row>
    <row r="54963" spans="13:13" x14ac:dyDescent="0.25">
      <c r="M54963"/>
    </row>
    <row r="54964" spans="13:13" x14ac:dyDescent="0.25">
      <c r="M54964"/>
    </row>
    <row r="54965" spans="13:13" x14ac:dyDescent="0.25">
      <c r="M54965"/>
    </row>
    <row r="54966" spans="13:13" x14ac:dyDescent="0.25">
      <c r="M54966"/>
    </row>
    <row r="54967" spans="13:13" x14ac:dyDescent="0.25">
      <c r="M54967"/>
    </row>
    <row r="54968" spans="13:13" x14ac:dyDescent="0.25">
      <c r="M54968"/>
    </row>
    <row r="54969" spans="13:13" x14ac:dyDescent="0.25">
      <c r="M54969"/>
    </row>
    <row r="54970" spans="13:13" x14ac:dyDescent="0.25">
      <c r="M54970"/>
    </row>
    <row r="54971" spans="13:13" x14ac:dyDescent="0.25">
      <c r="M54971"/>
    </row>
    <row r="54972" spans="13:13" x14ac:dyDescent="0.25">
      <c r="M54972"/>
    </row>
    <row r="54973" spans="13:13" x14ac:dyDescent="0.25">
      <c r="M54973"/>
    </row>
    <row r="54974" spans="13:13" x14ac:dyDescent="0.25">
      <c r="M54974"/>
    </row>
    <row r="54975" spans="13:13" x14ac:dyDescent="0.25">
      <c r="M54975"/>
    </row>
    <row r="54976" spans="13:13" x14ac:dyDescent="0.25">
      <c r="M54976"/>
    </row>
    <row r="54977" spans="13:13" x14ac:dyDescent="0.25">
      <c r="M54977"/>
    </row>
    <row r="54978" spans="13:13" x14ac:dyDescent="0.25">
      <c r="M54978"/>
    </row>
    <row r="54979" spans="13:13" x14ac:dyDescent="0.25">
      <c r="M54979"/>
    </row>
    <row r="54980" spans="13:13" x14ac:dyDescent="0.25">
      <c r="M54980"/>
    </row>
    <row r="54981" spans="13:13" x14ac:dyDescent="0.25">
      <c r="M54981"/>
    </row>
    <row r="54982" spans="13:13" x14ac:dyDescent="0.25">
      <c r="M54982"/>
    </row>
    <row r="54983" spans="13:13" x14ac:dyDescent="0.25">
      <c r="M54983"/>
    </row>
    <row r="54984" spans="13:13" x14ac:dyDescent="0.25">
      <c r="M54984"/>
    </row>
    <row r="54985" spans="13:13" x14ac:dyDescent="0.25">
      <c r="M54985"/>
    </row>
    <row r="54986" spans="13:13" x14ac:dyDescent="0.25">
      <c r="M54986"/>
    </row>
    <row r="54987" spans="13:13" x14ac:dyDescent="0.25">
      <c r="M54987"/>
    </row>
    <row r="54988" spans="13:13" x14ac:dyDescent="0.25">
      <c r="M54988"/>
    </row>
    <row r="54989" spans="13:13" x14ac:dyDescent="0.25">
      <c r="M54989"/>
    </row>
    <row r="54990" spans="13:13" x14ac:dyDescent="0.25">
      <c r="M54990"/>
    </row>
    <row r="54991" spans="13:13" x14ac:dyDescent="0.25">
      <c r="M54991"/>
    </row>
    <row r="54992" spans="13:13" x14ac:dyDescent="0.25">
      <c r="M54992"/>
    </row>
    <row r="54993" spans="13:13" x14ac:dyDescent="0.25">
      <c r="M54993"/>
    </row>
    <row r="54994" spans="13:13" x14ac:dyDescent="0.25">
      <c r="M54994"/>
    </row>
    <row r="54995" spans="13:13" x14ac:dyDescent="0.25">
      <c r="M54995"/>
    </row>
    <row r="54996" spans="13:13" x14ac:dyDescent="0.25">
      <c r="M54996"/>
    </row>
    <row r="54997" spans="13:13" x14ac:dyDescent="0.25">
      <c r="M54997"/>
    </row>
    <row r="54998" spans="13:13" x14ac:dyDescent="0.25">
      <c r="M54998"/>
    </row>
    <row r="54999" spans="13:13" x14ac:dyDescent="0.25">
      <c r="M54999"/>
    </row>
    <row r="55000" spans="13:13" x14ac:dyDescent="0.25">
      <c r="M55000"/>
    </row>
    <row r="55001" spans="13:13" x14ac:dyDescent="0.25">
      <c r="M55001"/>
    </row>
    <row r="55002" spans="13:13" x14ac:dyDescent="0.25">
      <c r="M55002"/>
    </row>
    <row r="55003" spans="13:13" x14ac:dyDescent="0.25">
      <c r="M55003"/>
    </row>
    <row r="55004" spans="13:13" x14ac:dyDescent="0.25">
      <c r="M55004"/>
    </row>
    <row r="55005" spans="13:13" x14ac:dyDescent="0.25">
      <c r="M55005"/>
    </row>
    <row r="55006" spans="13:13" x14ac:dyDescent="0.25">
      <c r="M55006"/>
    </row>
    <row r="55007" spans="13:13" x14ac:dyDescent="0.25">
      <c r="M55007"/>
    </row>
    <row r="55008" spans="13:13" x14ac:dyDescent="0.25">
      <c r="M55008"/>
    </row>
    <row r="55009" spans="13:13" x14ac:dyDescent="0.25">
      <c r="M55009"/>
    </row>
    <row r="55010" spans="13:13" x14ac:dyDescent="0.25">
      <c r="M55010"/>
    </row>
    <row r="55011" spans="13:13" x14ac:dyDescent="0.25">
      <c r="M55011"/>
    </row>
    <row r="55012" spans="13:13" x14ac:dyDescent="0.25">
      <c r="M55012"/>
    </row>
    <row r="55013" spans="13:13" x14ac:dyDescent="0.25">
      <c r="M55013"/>
    </row>
    <row r="55014" spans="13:13" x14ac:dyDescent="0.25">
      <c r="M55014"/>
    </row>
    <row r="55015" spans="13:13" x14ac:dyDescent="0.25">
      <c r="M55015"/>
    </row>
    <row r="55016" spans="13:13" x14ac:dyDescent="0.25">
      <c r="M55016"/>
    </row>
    <row r="55017" spans="13:13" x14ac:dyDescent="0.25">
      <c r="M55017"/>
    </row>
    <row r="55018" spans="13:13" x14ac:dyDescent="0.25">
      <c r="M55018"/>
    </row>
    <row r="55019" spans="13:13" x14ac:dyDescent="0.25">
      <c r="M55019"/>
    </row>
    <row r="55020" spans="13:13" x14ac:dyDescent="0.25">
      <c r="M55020"/>
    </row>
    <row r="55021" spans="13:13" x14ac:dyDescent="0.25">
      <c r="M55021"/>
    </row>
    <row r="55022" spans="13:13" x14ac:dyDescent="0.25">
      <c r="M55022"/>
    </row>
    <row r="55023" spans="13:13" x14ac:dyDescent="0.25">
      <c r="M55023"/>
    </row>
    <row r="55024" spans="13:13" x14ac:dyDescent="0.25">
      <c r="M55024"/>
    </row>
    <row r="55025" spans="13:13" x14ac:dyDescent="0.25">
      <c r="M55025"/>
    </row>
    <row r="55026" spans="13:13" x14ac:dyDescent="0.25">
      <c r="M55026"/>
    </row>
    <row r="55027" spans="13:13" x14ac:dyDescent="0.25">
      <c r="M55027"/>
    </row>
    <row r="55028" spans="13:13" x14ac:dyDescent="0.25">
      <c r="M55028"/>
    </row>
    <row r="55029" spans="13:13" x14ac:dyDescent="0.25">
      <c r="M55029"/>
    </row>
    <row r="55030" spans="13:13" x14ac:dyDescent="0.25">
      <c r="M55030"/>
    </row>
    <row r="55031" spans="13:13" x14ac:dyDescent="0.25">
      <c r="M55031"/>
    </row>
    <row r="55032" spans="13:13" x14ac:dyDescent="0.25">
      <c r="M55032"/>
    </row>
    <row r="55033" spans="13:13" x14ac:dyDescent="0.25">
      <c r="M55033"/>
    </row>
    <row r="55034" spans="13:13" x14ac:dyDescent="0.25">
      <c r="M55034"/>
    </row>
    <row r="55035" spans="13:13" x14ac:dyDescent="0.25">
      <c r="M55035"/>
    </row>
    <row r="55036" spans="13:13" x14ac:dyDescent="0.25">
      <c r="M55036"/>
    </row>
    <row r="55037" spans="13:13" x14ac:dyDescent="0.25">
      <c r="M55037"/>
    </row>
    <row r="55038" spans="13:13" x14ac:dyDescent="0.25">
      <c r="M55038"/>
    </row>
    <row r="55039" spans="13:13" x14ac:dyDescent="0.25">
      <c r="M55039"/>
    </row>
    <row r="55040" spans="13:13" x14ac:dyDescent="0.25">
      <c r="M55040"/>
    </row>
    <row r="55041" spans="13:13" x14ac:dyDescent="0.25">
      <c r="M55041"/>
    </row>
    <row r="55042" spans="13:13" x14ac:dyDescent="0.25">
      <c r="M55042"/>
    </row>
    <row r="55043" spans="13:13" x14ac:dyDescent="0.25">
      <c r="M55043"/>
    </row>
    <row r="55044" spans="13:13" x14ac:dyDescent="0.25">
      <c r="M55044"/>
    </row>
    <row r="55045" spans="13:13" x14ac:dyDescent="0.25">
      <c r="M55045"/>
    </row>
    <row r="55046" spans="13:13" x14ac:dyDescent="0.25">
      <c r="M55046"/>
    </row>
    <row r="55047" spans="13:13" x14ac:dyDescent="0.25">
      <c r="M55047"/>
    </row>
    <row r="55048" spans="13:13" x14ac:dyDescent="0.25">
      <c r="M55048"/>
    </row>
    <row r="55049" spans="13:13" x14ac:dyDescent="0.25">
      <c r="M55049"/>
    </row>
    <row r="55050" spans="13:13" x14ac:dyDescent="0.25">
      <c r="M55050"/>
    </row>
    <row r="55051" spans="13:13" x14ac:dyDescent="0.25">
      <c r="M55051"/>
    </row>
    <row r="55052" spans="13:13" x14ac:dyDescent="0.25">
      <c r="M55052"/>
    </row>
    <row r="55053" spans="13:13" x14ac:dyDescent="0.25">
      <c r="M55053"/>
    </row>
    <row r="55054" spans="13:13" x14ac:dyDescent="0.25">
      <c r="M55054"/>
    </row>
    <row r="55055" spans="13:13" x14ac:dyDescent="0.25">
      <c r="M55055"/>
    </row>
    <row r="55056" spans="13:13" x14ac:dyDescent="0.25">
      <c r="M55056"/>
    </row>
    <row r="55057" spans="13:13" x14ac:dyDescent="0.25">
      <c r="M55057"/>
    </row>
    <row r="55058" spans="13:13" x14ac:dyDescent="0.25">
      <c r="M55058"/>
    </row>
    <row r="55059" spans="13:13" x14ac:dyDescent="0.25">
      <c r="M55059"/>
    </row>
    <row r="55060" spans="13:13" x14ac:dyDescent="0.25">
      <c r="M55060"/>
    </row>
    <row r="55061" spans="13:13" x14ac:dyDescent="0.25">
      <c r="M55061"/>
    </row>
    <row r="55062" spans="13:13" x14ac:dyDescent="0.25">
      <c r="M55062"/>
    </row>
    <row r="55063" spans="13:13" x14ac:dyDescent="0.25">
      <c r="M55063"/>
    </row>
    <row r="55064" spans="13:13" x14ac:dyDescent="0.25">
      <c r="M55064"/>
    </row>
    <row r="55065" spans="13:13" x14ac:dyDescent="0.25">
      <c r="M55065"/>
    </row>
    <row r="55066" spans="13:13" x14ac:dyDescent="0.25">
      <c r="M55066"/>
    </row>
    <row r="55067" spans="13:13" x14ac:dyDescent="0.25">
      <c r="M55067"/>
    </row>
    <row r="55068" spans="13:13" x14ac:dyDescent="0.25">
      <c r="M55068"/>
    </row>
    <row r="55069" spans="13:13" x14ac:dyDescent="0.25">
      <c r="M55069"/>
    </row>
    <row r="55070" spans="13:13" x14ac:dyDescent="0.25">
      <c r="M55070"/>
    </row>
    <row r="55071" spans="13:13" x14ac:dyDescent="0.25">
      <c r="M55071"/>
    </row>
    <row r="55072" spans="13:13" x14ac:dyDescent="0.25">
      <c r="M55072"/>
    </row>
    <row r="55073" spans="13:13" x14ac:dyDescent="0.25">
      <c r="M55073"/>
    </row>
    <row r="55074" spans="13:13" x14ac:dyDescent="0.25">
      <c r="M55074"/>
    </row>
    <row r="55075" spans="13:13" x14ac:dyDescent="0.25">
      <c r="M55075"/>
    </row>
    <row r="55076" spans="13:13" x14ac:dyDescent="0.25">
      <c r="M55076"/>
    </row>
    <row r="55077" spans="13:13" x14ac:dyDescent="0.25">
      <c r="M55077"/>
    </row>
    <row r="55078" spans="13:13" x14ac:dyDescent="0.25">
      <c r="M55078"/>
    </row>
    <row r="55079" spans="13:13" x14ac:dyDescent="0.25">
      <c r="M55079"/>
    </row>
    <row r="55080" spans="13:13" x14ac:dyDescent="0.25">
      <c r="M55080"/>
    </row>
    <row r="55081" spans="13:13" x14ac:dyDescent="0.25">
      <c r="M55081"/>
    </row>
    <row r="55082" spans="13:13" x14ac:dyDescent="0.25">
      <c r="M55082"/>
    </row>
    <row r="55083" spans="13:13" x14ac:dyDescent="0.25">
      <c r="M55083"/>
    </row>
    <row r="55084" spans="13:13" x14ac:dyDescent="0.25">
      <c r="M55084"/>
    </row>
    <row r="55085" spans="13:13" x14ac:dyDescent="0.25">
      <c r="M55085"/>
    </row>
    <row r="55086" spans="13:13" x14ac:dyDescent="0.25">
      <c r="M55086"/>
    </row>
    <row r="55087" spans="13:13" x14ac:dyDescent="0.25">
      <c r="M55087"/>
    </row>
    <row r="55088" spans="13:13" x14ac:dyDescent="0.25">
      <c r="M55088"/>
    </row>
    <row r="55089" spans="13:13" x14ac:dyDescent="0.25">
      <c r="M55089"/>
    </row>
    <row r="55090" spans="13:13" x14ac:dyDescent="0.25">
      <c r="M55090"/>
    </row>
    <row r="55091" spans="13:13" x14ac:dyDescent="0.25">
      <c r="M55091"/>
    </row>
    <row r="55092" spans="13:13" x14ac:dyDescent="0.25">
      <c r="M55092"/>
    </row>
    <row r="55093" spans="13:13" x14ac:dyDescent="0.25">
      <c r="M55093"/>
    </row>
    <row r="55094" spans="13:13" x14ac:dyDescent="0.25">
      <c r="M55094"/>
    </row>
    <row r="55095" spans="13:13" x14ac:dyDescent="0.25">
      <c r="M55095"/>
    </row>
    <row r="55096" spans="13:13" x14ac:dyDescent="0.25">
      <c r="M55096"/>
    </row>
    <row r="55097" spans="13:13" x14ac:dyDescent="0.25">
      <c r="M55097"/>
    </row>
    <row r="55098" spans="13:13" x14ac:dyDescent="0.25">
      <c r="M55098"/>
    </row>
    <row r="55099" spans="13:13" x14ac:dyDescent="0.25">
      <c r="M55099"/>
    </row>
    <row r="55100" spans="13:13" x14ac:dyDescent="0.25">
      <c r="M55100"/>
    </row>
    <row r="55101" spans="13:13" x14ac:dyDescent="0.25">
      <c r="M55101"/>
    </row>
    <row r="55102" spans="13:13" x14ac:dyDescent="0.25">
      <c r="M55102"/>
    </row>
    <row r="55103" spans="13:13" x14ac:dyDescent="0.25">
      <c r="M55103"/>
    </row>
    <row r="55104" spans="13:13" x14ac:dyDescent="0.25">
      <c r="M55104"/>
    </row>
    <row r="55105" spans="13:13" x14ac:dyDescent="0.25">
      <c r="M55105"/>
    </row>
    <row r="55106" spans="13:13" x14ac:dyDescent="0.25">
      <c r="M55106"/>
    </row>
    <row r="55107" spans="13:13" x14ac:dyDescent="0.25">
      <c r="M55107"/>
    </row>
    <row r="55108" spans="13:13" x14ac:dyDescent="0.25">
      <c r="M55108"/>
    </row>
    <row r="55109" spans="13:13" x14ac:dyDescent="0.25">
      <c r="M55109"/>
    </row>
    <row r="55110" spans="13:13" x14ac:dyDescent="0.25">
      <c r="M55110"/>
    </row>
    <row r="55111" spans="13:13" x14ac:dyDescent="0.25">
      <c r="M55111"/>
    </row>
    <row r="55112" spans="13:13" x14ac:dyDescent="0.25">
      <c r="M55112"/>
    </row>
    <row r="55113" spans="13:13" x14ac:dyDescent="0.25">
      <c r="M55113"/>
    </row>
    <row r="55114" spans="13:13" x14ac:dyDescent="0.25">
      <c r="M55114"/>
    </row>
    <row r="55115" spans="13:13" x14ac:dyDescent="0.25">
      <c r="M55115"/>
    </row>
    <row r="55116" spans="13:13" x14ac:dyDescent="0.25">
      <c r="M55116"/>
    </row>
    <row r="55117" spans="13:13" x14ac:dyDescent="0.25">
      <c r="M55117"/>
    </row>
    <row r="55118" spans="13:13" x14ac:dyDescent="0.25">
      <c r="M55118"/>
    </row>
    <row r="55119" spans="13:13" x14ac:dyDescent="0.25">
      <c r="M55119"/>
    </row>
    <row r="55120" spans="13:13" x14ac:dyDescent="0.25">
      <c r="M55120"/>
    </row>
    <row r="55121" spans="13:13" x14ac:dyDescent="0.25">
      <c r="M55121"/>
    </row>
    <row r="55122" spans="13:13" x14ac:dyDescent="0.25">
      <c r="M55122"/>
    </row>
    <row r="55123" spans="13:13" x14ac:dyDescent="0.25">
      <c r="M55123"/>
    </row>
    <row r="55124" spans="13:13" x14ac:dyDescent="0.25">
      <c r="M55124"/>
    </row>
    <row r="55125" spans="13:13" x14ac:dyDescent="0.25">
      <c r="M55125"/>
    </row>
    <row r="55126" spans="13:13" x14ac:dyDescent="0.25">
      <c r="M55126"/>
    </row>
    <row r="55127" spans="13:13" x14ac:dyDescent="0.25">
      <c r="M55127"/>
    </row>
    <row r="55128" spans="13:13" x14ac:dyDescent="0.25">
      <c r="M55128"/>
    </row>
    <row r="55129" spans="13:13" x14ac:dyDescent="0.25">
      <c r="M55129"/>
    </row>
    <row r="55130" spans="13:13" x14ac:dyDescent="0.25">
      <c r="M55130"/>
    </row>
    <row r="55131" spans="13:13" x14ac:dyDescent="0.25">
      <c r="M55131"/>
    </row>
    <row r="55132" spans="13:13" x14ac:dyDescent="0.25">
      <c r="M55132"/>
    </row>
    <row r="55133" spans="13:13" x14ac:dyDescent="0.25">
      <c r="M55133"/>
    </row>
    <row r="55134" spans="13:13" x14ac:dyDescent="0.25">
      <c r="M55134"/>
    </row>
    <row r="55135" spans="13:13" x14ac:dyDescent="0.25">
      <c r="M55135"/>
    </row>
    <row r="55136" spans="13:13" x14ac:dyDescent="0.25">
      <c r="M55136"/>
    </row>
    <row r="55137" spans="13:13" x14ac:dyDescent="0.25">
      <c r="M55137"/>
    </row>
    <row r="55138" spans="13:13" x14ac:dyDescent="0.25">
      <c r="M55138"/>
    </row>
    <row r="55139" spans="13:13" x14ac:dyDescent="0.25">
      <c r="M55139"/>
    </row>
    <row r="55140" spans="13:13" x14ac:dyDescent="0.25">
      <c r="M55140"/>
    </row>
    <row r="55141" spans="13:13" x14ac:dyDescent="0.25">
      <c r="M55141"/>
    </row>
    <row r="55142" spans="13:13" x14ac:dyDescent="0.25">
      <c r="M55142"/>
    </row>
    <row r="55143" spans="13:13" x14ac:dyDescent="0.25">
      <c r="M55143"/>
    </row>
    <row r="55144" spans="13:13" x14ac:dyDescent="0.25">
      <c r="M55144"/>
    </row>
    <row r="55145" spans="13:13" x14ac:dyDescent="0.25">
      <c r="M55145"/>
    </row>
    <row r="55146" spans="13:13" x14ac:dyDescent="0.25">
      <c r="M55146"/>
    </row>
    <row r="55147" spans="13:13" x14ac:dyDescent="0.25">
      <c r="M55147"/>
    </row>
    <row r="55148" spans="13:13" x14ac:dyDescent="0.25">
      <c r="M55148"/>
    </row>
    <row r="55149" spans="13:13" x14ac:dyDescent="0.25">
      <c r="M55149"/>
    </row>
    <row r="55150" spans="13:13" x14ac:dyDescent="0.25">
      <c r="M55150"/>
    </row>
    <row r="55151" spans="13:13" x14ac:dyDescent="0.25">
      <c r="M55151"/>
    </row>
    <row r="55152" spans="13:13" x14ac:dyDescent="0.25">
      <c r="M55152"/>
    </row>
    <row r="55153" spans="13:13" x14ac:dyDescent="0.25">
      <c r="M55153"/>
    </row>
    <row r="55154" spans="13:13" x14ac:dyDescent="0.25">
      <c r="M55154"/>
    </row>
    <row r="55155" spans="13:13" x14ac:dyDescent="0.25">
      <c r="M55155"/>
    </row>
    <row r="55156" spans="13:13" x14ac:dyDescent="0.25">
      <c r="M55156"/>
    </row>
    <row r="55157" spans="13:13" x14ac:dyDescent="0.25">
      <c r="M55157"/>
    </row>
    <row r="55158" spans="13:13" x14ac:dyDescent="0.25">
      <c r="M55158"/>
    </row>
    <row r="55159" spans="13:13" x14ac:dyDescent="0.25">
      <c r="M55159"/>
    </row>
    <row r="55160" spans="13:13" x14ac:dyDescent="0.25">
      <c r="M55160"/>
    </row>
    <row r="55161" spans="13:13" x14ac:dyDescent="0.25">
      <c r="M55161"/>
    </row>
    <row r="55162" spans="13:13" x14ac:dyDescent="0.25">
      <c r="M55162"/>
    </row>
    <row r="55163" spans="13:13" x14ac:dyDescent="0.25">
      <c r="M55163"/>
    </row>
    <row r="55164" spans="13:13" x14ac:dyDescent="0.25">
      <c r="M55164"/>
    </row>
    <row r="55165" spans="13:13" x14ac:dyDescent="0.25">
      <c r="M55165"/>
    </row>
    <row r="55166" spans="13:13" x14ac:dyDescent="0.25">
      <c r="M55166"/>
    </row>
    <row r="55167" spans="13:13" x14ac:dyDescent="0.25">
      <c r="M55167"/>
    </row>
    <row r="55168" spans="13:13" x14ac:dyDescent="0.25">
      <c r="M55168"/>
    </row>
    <row r="55169" spans="13:13" x14ac:dyDescent="0.25">
      <c r="M55169"/>
    </row>
    <row r="55170" spans="13:13" x14ac:dyDescent="0.25">
      <c r="M55170"/>
    </row>
    <row r="55171" spans="13:13" x14ac:dyDescent="0.25">
      <c r="M55171"/>
    </row>
    <row r="55172" spans="13:13" x14ac:dyDescent="0.25">
      <c r="M55172"/>
    </row>
    <row r="55173" spans="13:13" x14ac:dyDescent="0.25">
      <c r="M55173"/>
    </row>
    <row r="55174" spans="13:13" x14ac:dyDescent="0.25">
      <c r="M55174"/>
    </row>
    <row r="55175" spans="13:13" x14ac:dyDescent="0.25">
      <c r="M55175"/>
    </row>
    <row r="55176" spans="13:13" x14ac:dyDescent="0.25">
      <c r="M55176"/>
    </row>
    <row r="55177" spans="13:13" x14ac:dyDescent="0.25">
      <c r="M55177"/>
    </row>
    <row r="55178" spans="13:13" x14ac:dyDescent="0.25">
      <c r="M55178"/>
    </row>
    <row r="55179" spans="13:13" x14ac:dyDescent="0.25">
      <c r="M55179"/>
    </row>
    <row r="55180" spans="13:13" x14ac:dyDescent="0.25">
      <c r="M55180"/>
    </row>
    <row r="55181" spans="13:13" x14ac:dyDescent="0.25">
      <c r="M55181"/>
    </row>
    <row r="55182" spans="13:13" x14ac:dyDescent="0.25">
      <c r="M55182"/>
    </row>
    <row r="55183" spans="13:13" x14ac:dyDescent="0.25">
      <c r="M55183"/>
    </row>
    <row r="55184" spans="13:13" x14ac:dyDescent="0.25">
      <c r="M55184"/>
    </row>
    <row r="55185" spans="13:13" x14ac:dyDescent="0.25">
      <c r="M55185"/>
    </row>
    <row r="55186" spans="13:13" x14ac:dyDescent="0.25">
      <c r="M55186"/>
    </row>
    <row r="55187" spans="13:13" x14ac:dyDescent="0.25">
      <c r="M55187"/>
    </row>
    <row r="55188" spans="13:13" x14ac:dyDescent="0.25">
      <c r="M55188"/>
    </row>
    <row r="55189" spans="13:13" x14ac:dyDescent="0.25">
      <c r="M55189"/>
    </row>
    <row r="55190" spans="13:13" x14ac:dyDescent="0.25">
      <c r="M55190"/>
    </row>
    <row r="55191" spans="13:13" x14ac:dyDescent="0.25">
      <c r="M55191"/>
    </row>
    <row r="55192" spans="13:13" x14ac:dyDescent="0.25">
      <c r="M55192"/>
    </row>
    <row r="55193" spans="13:13" x14ac:dyDescent="0.25">
      <c r="M55193"/>
    </row>
    <row r="55194" spans="13:13" x14ac:dyDescent="0.25">
      <c r="M55194"/>
    </row>
    <row r="55195" spans="13:13" x14ac:dyDescent="0.25">
      <c r="M55195"/>
    </row>
    <row r="55196" spans="13:13" x14ac:dyDescent="0.25">
      <c r="M55196"/>
    </row>
    <row r="55197" spans="13:13" x14ac:dyDescent="0.25">
      <c r="M55197"/>
    </row>
    <row r="55198" spans="13:13" x14ac:dyDescent="0.25">
      <c r="M55198"/>
    </row>
    <row r="55199" spans="13:13" x14ac:dyDescent="0.25">
      <c r="M55199"/>
    </row>
    <row r="55200" spans="13:13" x14ac:dyDescent="0.25">
      <c r="M55200"/>
    </row>
    <row r="55201" spans="13:13" x14ac:dyDescent="0.25">
      <c r="M55201"/>
    </row>
    <row r="55202" spans="13:13" x14ac:dyDescent="0.25">
      <c r="M55202"/>
    </row>
    <row r="55203" spans="13:13" x14ac:dyDescent="0.25">
      <c r="M55203"/>
    </row>
    <row r="55204" spans="13:13" x14ac:dyDescent="0.25">
      <c r="M55204"/>
    </row>
    <row r="55205" spans="13:13" x14ac:dyDescent="0.25">
      <c r="M55205"/>
    </row>
    <row r="55206" spans="13:13" x14ac:dyDescent="0.25">
      <c r="M55206"/>
    </row>
    <row r="55207" spans="13:13" x14ac:dyDescent="0.25">
      <c r="M55207"/>
    </row>
    <row r="55208" spans="13:13" x14ac:dyDescent="0.25">
      <c r="M55208"/>
    </row>
    <row r="55209" spans="13:13" x14ac:dyDescent="0.25">
      <c r="M55209"/>
    </row>
    <row r="55210" spans="13:13" x14ac:dyDescent="0.25">
      <c r="M55210"/>
    </row>
    <row r="55211" spans="13:13" x14ac:dyDescent="0.25">
      <c r="M55211"/>
    </row>
    <row r="55212" spans="13:13" x14ac:dyDescent="0.25">
      <c r="M55212"/>
    </row>
    <row r="55213" spans="13:13" x14ac:dyDescent="0.25">
      <c r="M55213"/>
    </row>
    <row r="55214" spans="13:13" x14ac:dyDescent="0.25">
      <c r="M55214"/>
    </row>
    <row r="55215" spans="13:13" x14ac:dyDescent="0.25">
      <c r="M55215"/>
    </row>
    <row r="55216" spans="13:13" x14ac:dyDescent="0.25">
      <c r="M55216"/>
    </row>
    <row r="55217" spans="13:13" x14ac:dyDescent="0.25">
      <c r="M55217"/>
    </row>
    <row r="55218" spans="13:13" x14ac:dyDescent="0.25">
      <c r="M55218"/>
    </row>
    <row r="55219" spans="13:13" x14ac:dyDescent="0.25">
      <c r="M55219"/>
    </row>
    <row r="55220" spans="13:13" x14ac:dyDescent="0.25">
      <c r="M55220"/>
    </row>
    <row r="55221" spans="13:13" x14ac:dyDescent="0.25">
      <c r="M55221"/>
    </row>
    <row r="55222" spans="13:13" x14ac:dyDescent="0.25">
      <c r="M55222"/>
    </row>
    <row r="55223" spans="13:13" x14ac:dyDescent="0.25">
      <c r="M55223"/>
    </row>
    <row r="55224" spans="13:13" x14ac:dyDescent="0.25">
      <c r="M55224"/>
    </row>
    <row r="55225" spans="13:13" x14ac:dyDescent="0.25">
      <c r="M55225"/>
    </row>
    <row r="55226" spans="13:13" x14ac:dyDescent="0.25">
      <c r="M55226"/>
    </row>
    <row r="55227" spans="13:13" x14ac:dyDescent="0.25">
      <c r="M55227"/>
    </row>
    <row r="55228" spans="13:13" x14ac:dyDescent="0.25">
      <c r="M55228"/>
    </row>
    <row r="55229" spans="13:13" x14ac:dyDescent="0.25">
      <c r="M55229"/>
    </row>
    <row r="55230" spans="13:13" x14ac:dyDescent="0.25">
      <c r="M55230"/>
    </row>
    <row r="55231" spans="13:13" x14ac:dyDescent="0.25">
      <c r="M55231"/>
    </row>
    <row r="55232" spans="13:13" x14ac:dyDescent="0.25">
      <c r="M55232"/>
    </row>
    <row r="55233" spans="13:13" x14ac:dyDescent="0.25">
      <c r="M55233"/>
    </row>
    <row r="55234" spans="13:13" x14ac:dyDescent="0.25">
      <c r="M55234"/>
    </row>
    <row r="55235" spans="13:13" x14ac:dyDescent="0.25">
      <c r="M55235"/>
    </row>
    <row r="55236" spans="13:13" x14ac:dyDescent="0.25">
      <c r="M55236"/>
    </row>
    <row r="55237" spans="13:13" x14ac:dyDescent="0.25">
      <c r="M55237"/>
    </row>
    <row r="55238" spans="13:13" x14ac:dyDescent="0.25">
      <c r="M55238"/>
    </row>
    <row r="55239" spans="13:13" x14ac:dyDescent="0.25">
      <c r="M55239"/>
    </row>
    <row r="55240" spans="13:13" x14ac:dyDescent="0.25">
      <c r="M55240"/>
    </row>
    <row r="55241" spans="13:13" x14ac:dyDescent="0.25">
      <c r="M55241"/>
    </row>
    <row r="55242" spans="13:13" x14ac:dyDescent="0.25">
      <c r="M55242"/>
    </row>
    <row r="55243" spans="13:13" x14ac:dyDescent="0.25">
      <c r="M55243"/>
    </row>
    <row r="55244" spans="13:13" x14ac:dyDescent="0.25">
      <c r="M55244"/>
    </row>
    <row r="55245" spans="13:13" x14ac:dyDescent="0.25">
      <c r="M55245"/>
    </row>
    <row r="55246" spans="13:13" x14ac:dyDescent="0.25">
      <c r="M55246"/>
    </row>
    <row r="55247" spans="13:13" x14ac:dyDescent="0.25">
      <c r="M55247"/>
    </row>
    <row r="55248" spans="13:13" x14ac:dyDescent="0.25">
      <c r="M55248"/>
    </row>
    <row r="55249" spans="13:13" x14ac:dyDescent="0.25">
      <c r="M55249"/>
    </row>
    <row r="55250" spans="13:13" x14ac:dyDescent="0.25">
      <c r="M55250"/>
    </row>
    <row r="55251" spans="13:13" x14ac:dyDescent="0.25">
      <c r="M55251"/>
    </row>
    <row r="55252" spans="13:13" x14ac:dyDescent="0.25">
      <c r="M55252"/>
    </row>
    <row r="55253" spans="13:13" x14ac:dyDescent="0.25">
      <c r="M55253"/>
    </row>
    <row r="55254" spans="13:13" x14ac:dyDescent="0.25">
      <c r="M55254"/>
    </row>
    <row r="55255" spans="13:13" x14ac:dyDescent="0.25">
      <c r="M55255"/>
    </row>
    <row r="55256" spans="13:13" x14ac:dyDescent="0.25">
      <c r="M55256"/>
    </row>
    <row r="55257" spans="13:13" x14ac:dyDescent="0.25">
      <c r="M55257"/>
    </row>
    <row r="55258" spans="13:13" x14ac:dyDescent="0.25">
      <c r="M55258"/>
    </row>
    <row r="55259" spans="13:13" x14ac:dyDescent="0.25">
      <c r="M55259"/>
    </row>
    <row r="55260" spans="13:13" x14ac:dyDescent="0.25">
      <c r="M55260"/>
    </row>
    <row r="55261" spans="13:13" x14ac:dyDescent="0.25">
      <c r="M55261"/>
    </row>
    <row r="55262" spans="13:13" x14ac:dyDescent="0.25">
      <c r="M55262"/>
    </row>
    <row r="55263" spans="13:13" x14ac:dyDescent="0.25">
      <c r="M55263"/>
    </row>
    <row r="55264" spans="13:13" x14ac:dyDescent="0.25">
      <c r="M55264"/>
    </row>
    <row r="55265" spans="13:13" x14ac:dyDescent="0.25">
      <c r="M55265"/>
    </row>
    <row r="55266" spans="13:13" x14ac:dyDescent="0.25">
      <c r="M55266"/>
    </row>
    <row r="55267" spans="13:13" x14ac:dyDescent="0.25">
      <c r="M55267"/>
    </row>
    <row r="55268" spans="13:13" x14ac:dyDescent="0.25">
      <c r="M55268"/>
    </row>
    <row r="55269" spans="13:13" x14ac:dyDescent="0.25">
      <c r="M55269"/>
    </row>
    <row r="55270" spans="13:13" x14ac:dyDescent="0.25">
      <c r="M55270"/>
    </row>
    <row r="55271" spans="13:13" x14ac:dyDescent="0.25">
      <c r="M55271"/>
    </row>
    <row r="55272" spans="13:13" x14ac:dyDescent="0.25">
      <c r="M55272"/>
    </row>
    <row r="55273" spans="13:13" x14ac:dyDescent="0.25">
      <c r="M55273"/>
    </row>
    <row r="55274" spans="13:13" x14ac:dyDescent="0.25">
      <c r="M55274"/>
    </row>
    <row r="55275" spans="13:13" x14ac:dyDescent="0.25">
      <c r="M55275"/>
    </row>
    <row r="55276" spans="13:13" x14ac:dyDescent="0.25">
      <c r="M55276"/>
    </row>
    <row r="55277" spans="13:13" x14ac:dyDescent="0.25">
      <c r="M55277"/>
    </row>
    <row r="55278" spans="13:13" x14ac:dyDescent="0.25">
      <c r="M55278"/>
    </row>
    <row r="55279" spans="13:13" x14ac:dyDescent="0.25">
      <c r="M55279"/>
    </row>
    <row r="55280" spans="13:13" x14ac:dyDescent="0.25">
      <c r="M55280"/>
    </row>
    <row r="55281" spans="13:13" x14ac:dyDescent="0.25">
      <c r="M55281"/>
    </row>
    <row r="55282" spans="13:13" x14ac:dyDescent="0.25">
      <c r="M55282"/>
    </row>
    <row r="55283" spans="13:13" x14ac:dyDescent="0.25">
      <c r="M55283"/>
    </row>
    <row r="55284" spans="13:13" x14ac:dyDescent="0.25">
      <c r="M55284"/>
    </row>
    <row r="55285" spans="13:13" x14ac:dyDescent="0.25">
      <c r="M55285"/>
    </row>
    <row r="55286" spans="13:13" x14ac:dyDescent="0.25">
      <c r="M55286"/>
    </row>
    <row r="55287" spans="13:13" x14ac:dyDescent="0.25">
      <c r="M55287"/>
    </row>
    <row r="55288" spans="13:13" x14ac:dyDescent="0.25">
      <c r="M55288"/>
    </row>
    <row r="55289" spans="13:13" x14ac:dyDescent="0.25">
      <c r="M55289"/>
    </row>
    <row r="55290" spans="13:13" x14ac:dyDescent="0.25">
      <c r="M55290"/>
    </row>
    <row r="55291" spans="13:13" x14ac:dyDescent="0.25">
      <c r="M55291"/>
    </row>
    <row r="55292" spans="13:13" x14ac:dyDescent="0.25">
      <c r="M55292"/>
    </row>
    <row r="55293" spans="13:13" x14ac:dyDescent="0.25">
      <c r="M55293"/>
    </row>
    <row r="55294" spans="13:13" x14ac:dyDescent="0.25">
      <c r="M55294"/>
    </row>
    <row r="55295" spans="13:13" x14ac:dyDescent="0.25">
      <c r="M55295"/>
    </row>
    <row r="55296" spans="13:13" x14ac:dyDescent="0.25">
      <c r="M55296"/>
    </row>
    <row r="55297" spans="13:13" x14ac:dyDescent="0.25">
      <c r="M55297"/>
    </row>
    <row r="55298" spans="13:13" x14ac:dyDescent="0.25">
      <c r="M55298"/>
    </row>
    <row r="55299" spans="13:13" x14ac:dyDescent="0.25">
      <c r="M55299"/>
    </row>
    <row r="55300" spans="13:13" x14ac:dyDescent="0.25">
      <c r="M55300"/>
    </row>
    <row r="55301" spans="13:13" x14ac:dyDescent="0.25">
      <c r="M55301"/>
    </row>
    <row r="55302" spans="13:13" x14ac:dyDescent="0.25">
      <c r="M55302"/>
    </row>
    <row r="55303" spans="13:13" x14ac:dyDescent="0.25">
      <c r="M55303"/>
    </row>
    <row r="55304" spans="13:13" x14ac:dyDescent="0.25">
      <c r="M55304"/>
    </row>
    <row r="55305" spans="13:13" x14ac:dyDescent="0.25">
      <c r="M55305"/>
    </row>
    <row r="55306" spans="13:13" x14ac:dyDescent="0.25">
      <c r="M55306"/>
    </row>
    <row r="55307" spans="13:13" x14ac:dyDescent="0.25">
      <c r="M55307"/>
    </row>
    <row r="55308" spans="13:13" x14ac:dyDescent="0.25">
      <c r="M55308"/>
    </row>
    <row r="55309" spans="13:13" x14ac:dyDescent="0.25">
      <c r="M55309"/>
    </row>
    <row r="55310" spans="13:13" x14ac:dyDescent="0.25">
      <c r="M55310"/>
    </row>
    <row r="55311" spans="13:13" x14ac:dyDescent="0.25">
      <c r="M55311"/>
    </row>
    <row r="55312" spans="13:13" x14ac:dyDescent="0.25">
      <c r="M55312"/>
    </row>
    <row r="55313" spans="13:13" x14ac:dyDescent="0.25">
      <c r="M55313"/>
    </row>
    <row r="55314" spans="13:13" x14ac:dyDescent="0.25">
      <c r="M55314"/>
    </row>
    <row r="55315" spans="13:13" x14ac:dyDescent="0.25">
      <c r="M55315"/>
    </row>
    <row r="55316" spans="13:13" x14ac:dyDescent="0.25">
      <c r="M55316"/>
    </row>
    <row r="55317" spans="13:13" x14ac:dyDescent="0.25">
      <c r="M55317"/>
    </row>
    <row r="55318" spans="13:13" x14ac:dyDescent="0.25">
      <c r="M55318"/>
    </row>
    <row r="55319" spans="13:13" x14ac:dyDescent="0.25">
      <c r="M55319"/>
    </row>
    <row r="55320" spans="13:13" x14ac:dyDescent="0.25">
      <c r="M55320"/>
    </row>
    <row r="55321" spans="13:13" x14ac:dyDescent="0.25">
      <c r="M55321"/>
    </row>
    <row r="55322" spans="13:13" x14ac:dyDescent="0.25">
      <c r="M55322"/>
    </row>
    <row r="55323" spans="13:13" x14ac:dyDescent="0.25">
      <c r="M55323"/>
    </row>
    <row r="55324" spans="13:13" x14ac:dyDescent="0.25">
      <c r="M55324"/>
    </row>
    <row r="55325" spans="13:13" x14ac:dyDescent="0.25">
      <c r="M55325"/>
    </row>
    <row r="55326" spans="13:13" x14ac:dyDescent="0.25">
      <c r="M55326"/>
    </row>
    <row r="55327" spans="13:13" x14ac:dyDescent="0.25">
      <c r="M55327"/>
    </row>
    <row r="55328" spans="13:13" x14ac:dyDescent="0.25">
      <c r="M55328"/>
    </row>
    <row r="55329" spans="13:13" x14ac:dyDescent="0.25">
      <c r="M55329"/>
    </row>
    <row r="55330" spans="13:13" x14ac:dyDescent="0.25">
      <c r="M55330"/>
    </row>
    <row r="55331" spans="13:13" x14ac:dyDescent="0.25">
      <c r="M55331"/>
    </row>
    <row r="55332" spans="13:13" x14ac:dyDescent="0.25">
      <c r="M55332"/>
    </row>
    <row r="55333" spans="13:13" x14ac:dyDescent="0.25">
      <c r="M55333"/>
    </row>
    <row r="55334" spans="13:13" x14ac:dyDescent="0.25">
      <c r="M55334"/>
    </row>
    <row r="55335" spans="13:13" x14ac:dyDescent="0.25">
      <c r="M55335"/>
    </row>
    <row r="55336" spans="13:13" x14ac:dyDescent="0.25">
      <c r="M55336"/>
    </row>
    <row r="55337" spans="13:13" x14ac:dyDescent="0.25">
      <c r="M55337"/>
    </row>
    <row r="55338" spans="13:13" x14ac:dyDescent="0.25">
      <c r="M55338"/>
    </row>
    <row r="55339" spans="13:13" x14ac:dyDescent="0.25">
      <c r="M55339"/>
    </row>
    <row r="55340" spans="13:13" x14ac:dyDescent="0.25">
      <c r="M55340"/>
    </row>
    <row r="55341" spans="13:13" x14ac:dyDescent="0.25">
      <c r="M55341"/>
    </row>
    <row r="55342" spans="13:13" x14ac:dyDescent="0.25">
      <c r="M55342"/>
    </row>
    <row r="55343" spans="13:13" x14ac:dyDescent="0.25">
      <c r="M55343"/>
    </row>
    <row r="55344" spans="13:13" x14ac:dyDescent="0.25">
      <c r="M55344"/>
    </row>
    <row r="55345" spans="13:13" x14ac:dyDescent="0.25">
      <c r="M55345"/>
    </row>
    <row r="55346" spans="13:13" x14ac:dyDescent="0.25">
      <c r="M55346"/>
    </row>
    <row r="55347" spans="13:13" x14ac:dyDescent="0.25">
      <c r="M55347"/>
    </row>
    <row r="55348" spans="13:13" x14ac:dyDescent="0.25">
      <c r="M55348"/>
    </row>
    <row r="55349" spans="13:13" x14ac:dyDescent="0.25">
      <c r="M55349"/>
    </row>
    <row r="55350" spans="13:13" x14ac:dyDescent="0.25">
      <c r="M55350"/>
    </row>
    <row r="55351" spans="13:13" x14ac:dyDescent="0.25">
      <c r="M55351"/>
    </row>
    <row r="55352" spans="13:13" x14ac:dyDescent="0.25">
      <c r="M55352"/>
    </row>
    <row r="55353" spans="13:13" x14ac:dyDescent="0.25">
      <c r="M55353"/>
    </row>
    <row r="55354" spans="13:13" x14ac:dyDescent="0.25">
      <c r="M55354"/>
    </row>
    <row r="55355" spans="13:13" x14ac:dyDescent="0.25">
      <c r="M55355"/>
    </row>
    <row r="55356" spans="13:13" x14ac:dyDescent="0.25">
      <c r="M55356"/>
    </row>
    <row r="55357" spans="13:13" x14ac:dyDescent="0.25">
      <c r="M55357"/>
    </row>
    <row r="55358" spans="13:13" x14ac:dyDescent="0.25">
      <c r="M55358"/>
    </row>
    <row r="55359" spans="13:13" x14ac:dyDescent="0.25">
      <c r="M55359"/>
    </row>
    <row r="55360" spans="13:13" x14ac:dyDescent="0.25">
      <c r="M55360"/>
    </row>
    <row r="55361" spans="13:13" x14ac:dyDescent="0.25">
      <c r="M55361"/>
    </row>
    <row r="55362" spans="13:13" x14ac:dyDescent="0.25">
      <c r="M55362"/>
    </row>
    <row r="55363" spans="13:13" x14ac:dyDescent="0.25">
      <c r="M55363"/>
    </row>
    <row r="55364" spans="13:13" x14ac:dyDescent="0.25">
      <c r="M55364"/>
    </row>
    <row r="55365" spans="13:13" x14ac:dyDescent="0.25">
      <c r="M55365"/>
    </row>
    <row r="55366" spans="13:13" x14ac:dyDescent="0.25">
      <c r="M55366"/>
    </row>
    <row r="55367" spans="13:13" x14ac:dyDescent="0.25">
      <c r="M55367"/>
    </row>
    <row r="55368" spans="13:13" x14ac:dyDescent="0.25">
      <c r="M55368"/>
    </row>
    <row r="55369" spans="13:13" x14ac:dyDescent="0.25">
      <c r="M55369"/>
    </row>
    <row r="55370" spans="13:13" x14ac:dyDescent="0.25">
      <c r="M55370"/>
    </row>
    <row r="55371" spans="13:13" x14ac:dyDescent="0.25">
      <c r="M55371"/>
    </row>
    <row r="55372" spans="13:13" x14ac:dyDescent="0.25">
      <c r="M55372"/>
    </row>
    <row r="55373" spans="13:13" x14ac:dyDescent="0.25">
      <c r="M55373"/>
    </row>
    <row r="55374" spans="13:13" x14ac:dyDescent="0.25">
      <c r="M55374"/>
    </row>
    <row r="55375" spans="13:13" x14ac:dyDescent="0.25">
      <c r="M55375"/>
    </row>
    <row r="55376" spans="13:13" x14ac:dyDescent="0.25">
      <c r="M55376"/>
    </row>
    <row r="55377" spans="13:13" x14ac:dyDescent="0.25">
      <c r="M55377"/>
    </row>
    <row r="55378" spans="13:13" x14ac:dyDescent="0.25">
      <c r="M55378"/>
    </row>
    <row r="55379" spans="13:13" x14ac:dyDescent="0.25">
      <c r="M55379"/>
    </row>
    <row r="55380" spans="13:13" x14ac:dyDescent="0.25">
      <c r="M55380"/>
    </row>
    <row r="55381" spans="13:13" x14ac:dyDescent="0.25">
      <c r="M55381"/>
    </row>
    <row r="55382" spans="13:13" x14ac:dyDescent="0.25">
      <c r="M55382"/>
    </row>
    <row r="55383" spans="13:13" x14ac:dyDescent="0.25">
      <c r="M55383"/>
    </row>
    <row r="55384" spans="13:13" x14ac:dyDescent="0.25">
      <c r="M55384"/>
    </row>
    <row r="55385" spans="13:13" x14ac:dyDescent="0.25">
      <c r="M55385"/>
    </row>
    <row r="55386" spans="13:13" x14ac:dyDescent="0.25">
      <c r="M55386"/>
    </row>
    <row r="55387" spans="13:13" x14ac:dyDescent="0.25">
      <c r="M55387"/>
    </row>
    <row r="55388" spans="13:13" x14ac:dyDescent="0.25">
      <c r="M55388"/>
    </row>
    <row r="55389" spans="13:13" x14ac:dyDescent="0.25">
      <c r="M55389"/>
    </row>
    <row r="55390" spans="13:13" x14ac:dyDescent="0.25">
      <c r="M55390"/>
    </row>
    <row r="55391" spans="13:13" x14ac:dyDescent="0.25">
      <c r="M55391"/>
    </row>
    <row r="55392" spans="13:13" x14ac:dyDescent="0.25">
      <c r="M55392"/>
    </row>
    <row r="55393" spans="13:13" x14ac:dyDescent="0.25">
      <c r="M55393"/>
    </row>
    <row r="55394" spans="13:13" x14ac:dyDescent="0.25">
      <c r="M55394"/>
    </row>
    <row r="55395" spans="13:13" x14ac:dyDescent="0.25">
      <c r="M55395"/>
    </row>
    <row r="55396" spans="13:13" x14ac:dyDescent="0.25">
      <c r="M55396"/>
    </row>
    <row r="55397" spans="13:13" x14ac:dyDescent="0.25">
      <c r="M55397"/>
    </row>
    <row r="55398" spans="13:13" x14ac:dyDescent="0.25">
      <c r="M55398"/>
    </row>
    <row r="55399" spans="13:13" x14ac:dyDescent="0.25">
      <c r="M55399"/>
    </row>
    <row r="55400" spans="13:13" x14ac:dyDescent="0.25">
      <c r="M55400"/>
    </row>
    <row r="55401" spans="13:13" x14ac:dyDescent="0.25">
      <c r="M55401"/>
    </row>
    <row r="55402" spans="13:13" x14ac:dyDescent="0.25">
      <c r="M55402"/>
    </row>
    <row r="55403" spans="13:13" x14ac:dyDescent="0.25">
      <c r="M55403"/>
    </row>
    <row r="55404" spans="13:13" x14ac:dyDescent="0.25">
      <c r="M55404"/>
    </row>
    <row r="55405" spans="13:13" x14ac:dyDescent="0.25">
      <c r="M55405"/>
    </row>
    <row r="55406" spans="13:13" x14ac:dyDescent="0.25">
      <c r="M55406"/>
    </row>
    <row r="55407" spans="13:13" x14ac:dyDescent="0.25">
      <c r="M55407"/>
    </row>
    <row r="55408" spans="13:13" x14ac:dyDescent="0.25">
      <c r="M55408"/>
    </row>
    <row r="55409" spans="13:13" x14ac:dyDescent="0.25">
      <c r="M55409"/>
    </row>
    <row r="55410" spans="13:13" x14ac:dyDescent="0.25">
      <c r="M55410"/>
    </row>
    <row r="55411" spans="13:13" x14ac:dyDescent="0.25">
      <c r="M55411"/>
    </row>
    <row r="55412" spans="13:13" x14ac:dyDescent="0.25">
      <c r="M55412"/>
    </row>
    <row r="55413" spans="13:13" x14ac:dyDescent="0.25">
      <c r="M55413"/>
    </row>
    <row r="55414" spans="13:13" x14ac:dyDescent="0.25">
      <c r="M55414"/>
    </row>
    <row r="55415" spans="13:13" x14ac:dyDescent="0.25">
      <c r="M55415"/>
    </row>
    <row r="55416" spans="13:13" x14ac:dyDescent="0.25">
      <c r="M55416"/>
    </row>
    <row r="55417" spans="13:13" x14ac:dyDescent="0.25">
      <c r="M55417"/>
    </row>
    <row r="55418" spans="13:13" x14ac:dyDescent="0.25">
      <c r="M55418"/>
    </row>
    <row r="55419" spans="13:13" x14ac:dyDescent="0.25">
      <c r="M55419"/>
    </row>
    <row r="55420" spans="13:13" x14ac:dyDescent="0.25">
      <c r="M55420"/>
    </row>
    <row r="55421" spans="13:13" x14ac:dyDescent="0.25">
      <c r="M55421"/>
    </row>
    <row r="55422" spans="13:13" x14ac:dyDescent="0.25">
      <c r="M55422"/>
    </row>
    <row r="55423" spans="13:13" x14ac:dyDescent="0.25">
      <c r="M55423"/>
    </row>
    <row r="55424" spans="13:13" x14ac:dyDescent="0.25">
      <c r="M55424"/>
    </row>
    <row r="55425" spans="13:13" x14ac:dyDescent="0.25">
      <c r="M55425"/>
    </row>
    <row r="55426" spans="13:13" x14ac:dyDescent="0.25">
      <c r="M55426"/>
    </row>
    <row r="55427" spans="13:13" x14ac:dyDescent="0.25">
      <c r="M55427"/>
    </row>
    <row r="55428" spans="13:13" x14ac:dyDescent="0.25">
      <c r="M55428"/>
    </row>
    <row r="55429" spans="13:13" x14ac:dyDescent="0.25">
      <c r="M55429"/>
    </row>
    <row r="55430" spans="13:13" x14ac:dyDescent="0.25">
      <c r="M55430"/>
    </row>
    <row r="55431" spans="13:13" x14ac:dyDescent="0.25">
      <c r="M55431"/>
    </row>
    <row r="55432" spans="13:13" x14ac:dyDescent="0.25">
      <c r="M55432"/>
    </row>
    <row r="55433" spans="13:13" x14ac:dyDescent="0.25">
      <c r="M55433"/>
    </row>
    <row r="55434" spans="13:13" x14ac:dyDescent="0.25">
      <c r="M55434"/>
    </row>
    <row r="55435" spans="13:13" x14ac:dyDescent="0.25">
      <c r="M55435"/>
    </row>
    <row r="55436" spans="13:13" x14ac:dyDescent="0.25">
      <c r="M55436"/>
    </row>
    <row r="55437" spans="13:13" x14ac:dyDescent="0.25">
      <c r="M55437"/>
    </row>
    <row r="55438" spans="13:13" x14ac:dyDescent="0.25">
      <c r="M55438"/>
    </row>
    <row r="55439" spans="13:13" x14ac:dyDescent="0.25">
      <c r="M55439"/>
    </row>
    <row r="55440" spans="13:13" x14ac:dyDescent="0.25">
      <c r="M55440"/>
    </row>
    <row r="55441" spans="13:13" x14ac:dyDescent="0.25">
      <c r="M55441"/>
    </row>
    <row r="55442" spans="13:13" x14ac:dyDescent="0.25">
      <c r="M55442"/>
    </row>
    <row r="55443" spans="13:13" x14ac:dyDescent="0.25">
      <c r="M55443"/>
    </row>
    <row r="55444" spans="13:13" x14ac:dyDescent="0.25">
      <c r="M55444"/>
    </row>
    <row r="55445" spans="13:13" x14ac:dyDescent="0.25">
      <c r="M55445"/>
    </row>
    <row r="55446" spans="13:13" x14ac:dyDescent="0.25">
      <c r="M55446"/>
    </row>
    <row r="55447" spans="13:13" x14ac:dyDescent="0.25">
      <c r="M55447"/>
    </row>
    <row r="55448" spans="13:13" x14ac:dyDescent="0.25">
      <c r="M55448"/>
    </row>
    <row r="55449" spans="13:13" x14ac:dyDescent="0.25">
      <c r="M55449"/>
    </row>
    <row r="55450" spans="13:13" x14ac:dyDescent="0.25">
      <c r="M55450"/>
    </row>
    <row r="55451" spans="13:13" x14ac:dyDescent="0.25">
      <c r="M55451"/>
    </row>
    <row r="55452" spans="13:13" x14ac:dyDescent="0.25">
      <c r="M55452"/>
    </row>
    <row r="55453" spans="13:13" x14ac:dyDescent="0.25">
      <c r="M55453"/>
    </row>
    <row r="55454" spans="13:13" x14ac:dyDescent="0.25">
      <c r="M55454"/>
    </row>
    <row r="55455" spans="13:13" x14ac:dyDescent="0.25">
      <c r="M55455"/>
    </row>
    <row r="55456" spans="13:13" x14ac:dyDescent="0.25">
      <c r="M55456"/>
    </row>
    <row r="55457" spans="13:13" x14ac:dyDescent="0.25">
      <c r="M55457"/>
    </row>
    <row r="55458" spans="13:13" x14ac:dyDescent="0.25">
      <c r="M55458"/>
    </row>
    <row r="55459" spans="13:13" x14ac:dyDescent="0.25">
      <c r="M55459"/>
    </row>
    <row r="55460" spans="13:13" x14ac:dyDescent="0.25">
      <c r="M55460"/>
    </row>
    <row r="55461" spans="13:13" x14ac:dyDescent="0.25">
      <c r="M55461"/>
    </row>
    <row r="55462" spans="13:13" x14ac:dyDescent="0.25">
      <c r="M55462"/>
    </row>
    <row r="55463" spans="13:13" x14ac:dyDescent="0.25">
      <c r="M55463"/>
    </row>
    <row r="55464" spans="13:13" x14ac:dyDescent="0.25">
      <c r="M55464"/>
    </row>
    <row r="55465" spans="13:13" x14ac:dyDescent="0.25">
      <c r="M55465"/>
    </row>
    <row r="55466" spans="13:13" x14ac:dyDescent="0.25">
      <c r="M55466"/>
    </row>
    <row r="55467" spans="13:13" x14ac:dyDescent="0.25">
      <c r="M55467"/>
    </row>
    <row r="55468" spans="13:13" x14ac:dyDescent="0.25">
      <c r="M55468"/>
    </row>
    <row r="55469" spans="13:13" x14ac:dyDescent="0.25">
      <c r="M55469"/>
    </row>
    <row r="55470" spans="13:13" x14ac:dyDescent="0.25">
      <c r="M55470"/>
    </row>
    <row r="55471" spans="13:13" x14ac:dyDescent="0.25">
      <c r="M55471"/>
    </row>
    <row r="55472" spans="13:13" x14ac:dyDescent="0.25">
      <c r="M55472"/>
    </row>
    <row r="55473" spans="13:13" x14ac:dyDescent="0.25">
      <c r="M55473"/>
    </row>
    <row r="55474" spans="13:13" x14ac:dyDescent="0.25">
      <c r="M55474"/>
    </row>
    <row r="55475" spans="13:13" x14ac:dyDescent="0.25">
      <c r="M55475"/>
    </row>
    <row r="55476" spans="13:13" x14ac:dyDescent="0.25">
      <c r="M55476"/>
    </row>
    <row r="55477" spans="13:13" x14ac:dyDescent="0.25">
      <c r="M55477"/>
    </row>
    <row r="55478" spans="13:13" x14ac:dyDescent="0.25">
      <c r="M55478"/>
    </row>
    <row r="55479" spans="13:13" x14ac:dyDescent="0.25">
      <c r="M55479"/>
    </row>
    <row r="55480" spans="13:13" x14ac:dyDescent="0.25">
      <c r="M55480"/>
    </row>
    <row r="55481" spans="13:13" x14ac:dyDescent="0.25">
      <c r="M55481"/>
    </row>
    <row r="55482" spans="13:13" x14ac:dyDescent="0.25">
      <c r="M55482"/>
    </row>
    <row r="55483" spans="13:13" x14ac:dyDescent="0.25">
      <c r="M55483"/>
    </row>
    <row r="55484" spans="13:13" x14ac:dyDescent="0.25">
      <c r="M55484"/>
    </row>
    <row r="55485" spans="13:13" x14ac:dyDescent="0.25">
      <c r="M55485"/>
    </row>
    <row r="55486" spans="13:13" x14ac:dyDescent="0.25">
      <c r="M55486"/>
    </row>
    <row r="55487" spans="13:13" x14ac:dyDescent="0.25">
      <c r="M55487"/>
    </row>
    <row r="55488" spans="13:13" x14ac:dyDescent="0.25">
      <c r="M55488"/>
    </row>
    <row r="55489" spans="13:13" x14ac:dyDescent="0.25">
      <c r="M55489"/>
    </row>
    <row r="55490" spans="13:13" x14ac:dyDescent="0.25">
      <c r="M55490"/>
    </row>
    <row r="55491" spans="13:13" x14ac:dyDescent="0.25">
      <c r="M55491"/>
    </row>
    <row r="55492" spans="13:13" x14ac:dyDescent="0.25">
      <c r="M55492"/>
    </row>
    <row r="55493" spans="13:13" x14ac:dyDescent="0.25">
      <c r="M55493"/>
    </row>
    <row r="55494" spans="13:13" x14ac:dyDescent="0.25">
      <c r="M55494"/>
    </row>
    <row r="55495" spans="13:13" x14ac:dyDescent="0.25">
      <c r="M55495"/>
    </row>
    <row r="55496" spans="13:13" x14ac:dyDescent="0.25">
      <c r="M55496"/>
    </row>
    <row r="55497" spans="13:13" x14ac:dyDescent="0.25">
      <c r="M55497"/>
    </row>
    <row r="55498" spans="13:13" x14ac:dyDescent="0.25">
      <c r="M55498"/>
    </row>
    <row r="55499" spans="13:13" x14ac:dyDescent="0.25">
      <c r="M55499"/>
    </row>
    <row r="55500" spans="13:13" x14ac:dyDescent="0.25">
      <c r="M55500"/>
    </row>
    <row r="55501" spans="13:13" x14ac:dyDescent="0.25">
      <c r="M55501"/>
    </row>
    <row r="55502" spans="13:13" x14ac:dyDescent="0.25">
      <c r="M55502"/>
    </row>
    <row r="55503" spans="13:13" x14ac:dyDescent="0.25">
      <c r="M55503"/>
    </row>
    <row r="55504" spans="13:13" x14ac:dyDescent="0.25">
      <c r="M55504"/>
    </row>
    <row r="55505" spans="13:13" x14ac:dyDescent="0.25">
      <c r="M55505"/>
    </row>
    <row r="55506" spans="13:13" x14ac:dyDescent="0.25">
      <c r="M55506"/>
    </row>
    <row r="55507" spans="13:13" x14ac:dyDescent="0.25">
      <c r="M55507"/>
    </row>
    <row r="55508" spans="13:13" x14ac:dyDescent="0.25">
      <c r="M55508"/>
    </row>
    <row r="55509" spans="13:13" x14ac:dyDescent="0.25">
      <c r="M55509"/>
    </row>
    <row r="55510" spans="13:13" x14ac:dyDescent="0.25">
      <c r="M55510"/>
    </row>
    <row r="55511" spans="13:13" x14ac:dyDescent="0.25">
      <c r="M55511"/>
    </row>
    <row r="55512" spans="13:13" x14ac:dyDescent="0.25">
      <c r="M55512"/>
    </row>
    <row r="55513" spans="13:13" x14ac:dyDescent="0.25">
      <c r="M55513"/>
    </row>
    <row r="55514" spans="13:13" x14ac:dyDescent="0.25">
      <c r="M55514"/>
    </row>
    <row r="55515" spans="13:13" x14ac:dyDescent="0.25">
      <c r="M55515"/>
    </row>
    <row r="55516" spans="13:13" x14ac:dyDescent="0.25">
      <c r="M55516"/>
    </row>
    <row r="55517" spans="13:13" x14ac:dyDescent="0.25">
      <c r="M55517"/>
    </row>
    <row r="55518" spans="13:13" x14ac:dyDescent="0.25">
      <c r="M55518"/>
    </row>
    <row r="55519" spans="13:13" x14ac:dyDescent="0.25">
      <c r="M55519"/>
    </row>
    <row r="55520" spans="13:13" x14ac:dyDescent="0.25">
      <c r="M55520"/>
    </row>
    <row r="55521" spans="13:13" x14ac:dyDescent="0.25">
      <c r="M55521"/>
    </row>
    <row r="55522" spans="13:13" x14ac:dyDescent="0.25">
      <c r="M55522"/>
    </row>
    <row r="55523" spans="13:13" x14ac:dyDescent="0.25">
      <c r="M55523"/>
    </row>
    <row r="55524" spans="13:13" x14ac:dyDescent="0.25">
      <c r="M55524"/>
    </row>
    <row r="55525" spans="13:13" x14ac:dyDescent="0.25">
      <c r="M55525"/>
    </row>
    <row r="55526" spans="13:13" x14ac:dyDescent="0.25">
      <c r="M55526"/>
    </row>
    <row r="55527" spans="13:13" x14ac:dyDescent="0.25">
      <c r="M55527"/>
    </row>
    <row r="55528" spans="13:13" x14ac:dyDescent="0.25">
      <c r="M55528"/>
    </row>
    <row r="55529" spans="13:13" x14ac:dyDescent="0.25">
      <c r="M55529"/>
    </row>
    <row r="55530" spans="13:13" x14ac:dyDescent="0.25">
      <c r="M55530"/>
    </row>
    <row r="55531" spans="13:13" x14ac:dyDescent="0.25">
      <c r="M55531"/>
    </row>
    <row r="55532" spans="13:13" x14ac:dyDescent="0.25">
      <c r="M55532"/>
    </row>
    <row r="55533" spans="13:13" x14ac:dyDescent="0.25">
      <c r="M55533"/>
    </row>
    <row r="55534" spans="13:13" x14ac:dyDescent="0.25">
      <c r="M55534"/>
    </row>
    <row r="55535" spans="13:13" x14ac:dyDescent="0.25">
      <c r="M55535"/>
    </row>
    <row r="55536" spans="13:13" x14ac:dyDescent="0.25">
      <c r="M55536"/>
    </row>
    <row r="55537" spans="13:13" x14ac:dyDescent="0.25">
      <c r="M55537"/>
    </row>
    <row r="55538" spans="13:13" x14ac:dyDescent="0.25">
      <c r="M55538"/>
    </row>
    <row r="55539" spans="13:13" x14ac:dyDescent="0.25">
      <c r="M55539"/>
    </row>
    <row r="55540" spans="13:13" x14ac:dyDescent="0.25">
      <c r="M55540"/>
    </row>
    <row r="55541" spans="13:13" x14ac:dyDescent="0.25">
      <c r="M55541"/>
    </row>
    <row r="55542" spans="13:13" x14ac:dyDescent="0.25">
      <c r="M55542"/>
    </row>
    <row r="55543" spans="13:13" x14ac:dyDescent="0.25">
      <c r="M55543"/>
    </row>
    <row r="55544" spans="13:13" x14ac:dyDescent="0.25">
      <c r="M55544"/>
    </row>
    <row r="55545" spans="13:13" x14ac:dyDescent="0.25">
      <c r="M55545"/>
    </row>
    <row r="55546" spans="13:13" x14ac:dyDescent="0.25">
      <c r="M55546"/>
    </row>
    <row r="55547" spans="13:13" x14ac:dyDescent="0.25">
      <c r="M55547"/>
    </row>
    <row r="55548" spans="13:13" x14ac:dyDescent="0.25">
      <c r="M55548"/>
    </row>
    <row r="55549" spans="13:13" x14ac:dyDescent="0.25">
      <c r="M55549"/>
    </row>
    <row r="55550" spans="13:13" x14ac:dyDescent="0.25">
      <c r="M55550"/>
    </row>
    <row r="55551" spans="13:13" x14ac:dyDescent="0.25">
      <c r="M55551"/>
    </row>
    <row r="55552" spans="13:13" x14ac:dyDescent="0.25">
      <c r="M55552"/>
    </row>
    <row r="55553" spans="13:13" x14ac:dyDescent="0.25">
      <c r="M55553"/>
    </row>
    <row r="55554" spans="13:13" x14ac:dyDescent="0.25">
      <c r="M55554"/>
    </row>
    <row r="55555" spans="13:13" x14ac:dyDescent="0.25">
      <c r="M55555"/>
    </row>
    <row r="55556" spans="13:13" x14ac:dyDescent="0.25">
      <c r="M55556"/>
    </row>
    <row r="55557" spans="13:13" x14ac:dyDescent="0.25">
      <c r="M55557"/>
    </row>
    <row r="55558" spans="13:13" x14ac:dyDescent="0.25">
      <c r="M55558"/>
    </row>
    <row r="55559" spans="13:13" x14ac:dyDescent="0.25">
      <c r="M55559"/>
    </row>
    <row r="55560" spans="13:13" x14ac:dyDescent="0.25">
      <c r="M55560"/>
    </row>
    <row r="55561" spans="13:13" x14ac:dyDescent="0.25">
      <c r="M55561"/>
    </row>
    <row r="55562" spans="13:13" x14ac:dyDescent="0.25">
      <c r="M55562"/>
    </row>
    <row r="55563" spans="13:13" x14ac:dyDescent="0.25">
      <c r="M55563"/>
    </row>
    <row r="55564" spans="13:13" x14ac:dyDescent="0.25">
      <c r="M55564"/>
    </row>
    <row r="55565" spans="13:13" x14ac:dyDescent="0.25">
      <c r="M55565"/>
    </row>
    <row r="55566" spans="13:13" x14ac:dyDescent="0.25">
      <c r="M55566"/>
    </row>
    <row r="55567" spans="13:13" x14ac:dyDescent="0.25">
      <c r="M55567"/>
    </row>
    <row r="55568" spans="13:13" x14ac:dyDescent="0.25">
      <c r="M55568"/>
    </row>
    <row r="55569" spans="13:13" x14ac:dyDescent="0.25">
      <c r="M55569"/>
    </row>
    <row r="55570" spans="13:13" x14ac:dyDescent="0.25">
      <c r="M55570"/>
    </row>
    <row r="55571" spans="13:13" x14ac:dyDescent="0.25">
      <c r="M55571"/>
    </row>
    <row r="55572" spans="13:13" x14ac:dyDescent="0.25">
      <c r="M55572"/>
    </row>
    <row r="55573" spans="13:13" x14ac:dyDescent="0.25">
      <c r="M55573"/>
    </row>
    <row r="55574" spans="13:13" x14ac:dyDescent="0.25">
      <c r="M55574"/>
    </row>
    <row r="55575" spans="13:13" x14ac:dyDescent="0.25">
      <c r="M55575"/>
    </row>
    <row r="55576" spans="13:13" x14ac:dyDescent="0.25">
      <c r="M55576"/>
    </row>
    <row r="55577" spans="13:13" x14ac:dyDescent="0.25">
      <c r="M55577"/>
    </row>
    <row r="55578" spans="13:13" x14ac:dyDescent="0.25">
      <c r="M55578"/>
    </row>
    <row r="55579" spans="13:13" x14ac:dyDescent="0.25">
      <c r="M55579"/>
    </row>
    <row r="55580" spans="13:13" x14ac:dyDescent="0.25">
      <c r="M55580"/>
    </row>
    <row r="55581" spans="13:13" x14ac:dyDescent="0.25">
      <c r="M55581"/>
    </row>
    <row r="55582" spans="13:13" x14ac:dyDescent="0.25">
      <c r="M55582"/>
    </row>
    <row r="55583" spans="13:13" x14ac:dyDescent="0.25">
      <c r="M55583"/>
    </row>
    <row r="55584" spans="13:13" x14ac:dyDescent="0.25">
      <c r="M55584"/>
    </row>
    <row r="55585" spans="13:13" x14ac:dyDescent="0.25">
      <c r="M55585"/>
    </row>
    <row r="55586" spans="13:13" x14ac:dyDescent="0.25">
      <c r="M55586"/>
    </row>
    <row r="55587" spans="13:13" x14ac:dyDescent="0.25">
      <c r="M55587"/>
    </row>
    <row r="55588" spans="13:13" x14ac:dyDescent="0.25">
      <c r="M55588"/>
    </row>
    <row r="55589" spans="13:13" x14ac:dyDescent="0.25">
      <c r="M55589"/>
    </row>
    <row r="55590" spans="13:13" x14ac:dyDescent="0.25">
      <c r="M55590"/>
    </row>
    <row r="55591" spans="13:13" x14ac:dyDescent="0.25">
      <c r="M55591"/>
    </row>
    <row r="55592" spans="13:13" x14ac:dyDescent="0.25">
      <c r="M55592"/>
    </row>
    <row r="55593" spans="13:13" x14ac:dyDescent="0.25">
      <c r="M55593"/>
    </row>
    <row r="55594" spans="13:13" x14ac:dyDescent="0.25">
      <c r="M55594"/>
    </row>
    <row r="55595" spans="13:13" x14ac:dyDescent="0.25">
      <c r="M55595"/>
    </row>
    <row r="55596" spans="13:13" x14ac:dyDescent="0.25">
      <c r="M55596"/>
    </row>
    <row r="55597" spans="13:13" x14ac:dyDescent="0.25">
      <c r="M55597"/>
    </row>
    <row r="55598" spans="13:13" x14ac:dyDescent="0.25">
      <c r="M55598"/>
    </row>
    <row r="55599" spans="13:13" x14ac:dyDescent="0.25">
      <c r="M55599"/>
    </row>
    <row r="55600" spans="13:13" x14ac:dyDescent="0.25">
      <c r="M55600"/>
    </row>
    <row r="55601" spans="13:13" x14ac:dyDescent="0.25">
      <c r="M55601"/>
    </row>
    <row r="55602" spans="13:13" x14ac:dyDescent="0.25">
      <c r="M55602"/>
    </row>
    <row r="55603" spans="13:13" x14ac:dyDescent="0.25">
      <c r="M55603"/>
    </row>
    <row r="55604" spans="13:13" x14ac:dyDescent="0.25">
      <c r="M55604"/>
    </row>
    <row r="55605" spans="13:13" x14ac:dyDescent="0.25">
      <c r="M55605"/>
    </row>
    <row r="55606" spans="13:13" x14ac:dyDescent="0.25">
      <c r="M55606"/>
    </row>
    <row r="55607" spans="13:13" x14ac:dyDescent="0.25">
      <c r="M55607"/>
    </row>
    <row r="55608" spans="13:13" x14ac:dyDescent="0.25">
      <c r="M55608"/>
    </row>
    <row r="55609" spans="13:13" x14ac:dyDescent="0.25">
      <c r="M55609"/>
    </row>
    <row r="55610" spans="13:13" x14ac:dyDescent="0.25">
      <c r="M55610"/>
    </row>
    <row r="55611" spans="13:13" x14ac:dyDescent="0.25">
      <c r="M55611"/>
    </row>
    <row r="55612" spans="13:13" x14ac:dyDescent="0.25">
      <c r="M55612"/>
    </row>
    <row r="55613" spans="13:13" x14ac:dyDescent="0.25">
      <c r="M55613"/>
    </row>
    <row r="55614" spans="13:13" x14ac:dyDescent="0.25">
      <c r="M55614"/>
    </row>
    <row r="55615" spans="13:13" x14ac:dyDescent="0.25">
      <c r="M55615"/>
    </row>
    <row r="55616" spans="13:13" x14ac:dyDescent="0.25">
      <c r="M55616"/>
    </row>
    <row r="55617" spans="13:13" x14ac:dyDescent="0.25">
      <c r="M55617"/>
    </row>
    <row r="55618" spans="13:13" x14ac:dyDescent="0.25">
      <c r="M55618"/>
    </row>
    <row r="55619" spans="13:13" x14ac:dyDescent="0.25">
      <c r="M55619"/>
    </row>
    <row r="55620" spans="13:13" x14ac:dyDescent="0.25">
      <c r="M55620"/>
    </row>
    <row r="55621" spans="13:13" x14ac:dyDescent="0.25">
      <c r="M55621"/>
    </row>
    <row r="55622" spans="13:13" x14ac:dyDescent="0.25">
      <c r="M55622"/>
    </row>
    <row r="55623" spans="13:13" x14ac:dyDescent="0.25">
      <c r="M55623"/>
    </row>
    <row r="55624" spans="13:13" x14ac:dyDescent="0.25">
      <c r="M55624"/>
    </row>
    <row r="55625" spans="13:13" x14ac:dyDescent="0.25">
      <c r="M55625"/>
    </row>
    <row r="55626" spans="13:13" x14ac:dyDescent="0.25">
      <c r="M55626"/>
    </row>
    <row r="55627" spans="13:13" x14ac:dyDescent="0.25">
      <c r="M55627"/>
    </row>
    <row r="55628" spans="13:13" x14ac:dyDescent="0.25">
      <c r="M55628"/>
    </row>
    <row r="55629" spans="13:13" x14ac:dyDescent="0.25">
      <c r="M55629"/>
    </row>
    <row r="55630" spans="13:13" x14ac:dyDescent="0.25">
      <c r="M55630"/>
    </row>
    <row r="55631" spans="13:13" x14ac:dyDescent="0.25">
      <c r="M55631"/>
    </row>
    <row r="55632" spans="13:13" x14ac:dyDescent="0.25">
      <c r="M55632"/>
    </row>
    <row r="55633" spans="13:13" x14ac:dyDescent="0.25">
      <c r="M55633"/>
    </row>
    <row r="55634" spans="13:13" x14ac:dyDescent="0.25">
      <c r="M55634"/>
    </row>
    <row r="55635" spans="13:13" x14ac:dyDescent="0.25">
      <c r="M55635"/>
    </row>
    <row r="55636" spans="13:13" x14ac:dyDescent="0.25">
      <c r="M55636"/>
    </row>
    <row r="55637" spans="13:13" x14ac:dyDescent="0.25">
      <c r="M55637"/>
    </row>
    <row r="55638" spans="13:13" x14ac:dyDescent="0.25">
      <c r="M55638"/>
    </row>
    <row r="55639" spans="13:13" x14ac:dyDescent="0.25">
      <c r="M55639"/>
    </row>
    <row r="55640" spans="13:13" x14ac:dyDescent="0.25">
      <c r="M55640"/>
    </row>
    <row r="55641" spans="13:13" x14ac:dyDescent="0.25">
      <c r="M55641"/>
    </row>
    <row r="55642" spans="13:13" x14ac:dyDescent="0.25">
      <c r="M55642"/>
    </row>
    <row r="55643" spans="13:13" x14ac:dyDescent="0.25">
      <c r="M55643"/>
    </row>
    <row r="55644" spans="13:13" x14ac:dyDescent="0.25">
      <c r="M55644"/>
    </row>
    <row r="55645" spans="13:13" x14ac:dyDescent="0.25">
      <c r="M55645"/>
    </row>
    <row r="55646" spans="13:13" x14ac:dyDescent="0.25">
      <c r="M55646"/>
    </row>
    <row r="55647" spans="13:13" x14ac:dyDescent="0.25">
      <c r="M55647"/>
    </row>
    <row r="55648" spans="13:13" x14ac:dyDescent="0.25">
      <c r="M55648"/>
    </row>
    <row r="55649" spans="13:13" x14ac:dyDescent="0.25">
      <c r="M55649"/>
    </row>
    <row r="55650" spans="13:13" x14ac:dyDescent="0.25">
      <c r="M55650"/>
    </row>
    <row r="55651" spans="13:13" x14ac:dyDescent="0.25">
      <c r="M55651"/>
    </row>
    <row r="55652" spans="13:13" x14ac:dyDescent="0.25">
      <c r="M55652"/>
    </row>
    <row r="55653" spans="13:13" x14ac:dyDescent="0.25">
      <c r="M55653"/>
    </row>
    <row r="55654" spans="13:13" x14ac:dyDescent="0.25">
      <c r="M55654"/>
    </row>
    <row r="55655" spans="13:13" x14ac:dyDescent="0.25">
      <c r="M55655"/>
    </row>
    <row r="55656" spans="13:13" x14ac:dyDescent="0.25">
      <c r="M55656"/>
    </row>
    <row r="55657" spans="13:13" x14ac:dyDescent="0.25">
      <c r="M55657"/>
    </row>
    <row r="55658" spans="13:13" x14ac:dyDescent="0.25">
      <c r="M55658"/>
    </row>
    <row r="55659" spans="13:13" x14ac:dyDescent="0.25">
      <c r="M55659"/>
    </row>
    <row r="55660" spans="13:13" x14ac:dyDescent="0.25">
      <c r="M55660"/>
    </row>
    <row r="55661" spans="13:13" x14ac:dyDescent="0.25">
      <c r="M55661"/>
    </row>
    <row r="55662" spans="13:13" x14ac:dyDescent="0.25">
      <c r="M55662"/>
    </row>
    <row r="55663" spans="13:13" x14ac:dyDescent="0.25">
      <c r="M55663"/>
    </row>
    <row r="55664" spans="13:13" x14ac:dyDescent="0.25">
      <c r="M55664"/>
    </row>
    <row r="55665" spans="13:13" x14ac:dyDescent="0.25">
      <c r="M55665"/>
    </row>
    <row r="55666" spans="13:13" x14ac:dyDescent="0.25">
      <c r="M55666"/>
    </row>
    <row r="55667" spans="13:13" x14ac:dyDescent="0.25">
      <c r="M55667"/>
    </row>
    <row r="55668" spans="13:13" x14ac:dyDescent="0.25">
      <c r="M55668"/>
    </row>
    <row r="55669" spans="13:13" x14ac:dyDescent="0.25">
      <c r="M55669"/>
    </row>
    <row r="55670" spans="13:13" x14ac:dyDescent="0.25">
      <c r="M55670"/>
    </row>
    <row r="55671" spans="13:13" x14ac:dyDescent="0.25">
      <c r="M55671"/>
    </row>
    <row r="55672" spans="13:13" x14ac:dyDescent="0.25">
      <c r="M55672"/>
    </row>
    <row r="55673" spans="13:13" x14ac:dyDescent="0.25">
      <c r="M55673"/>
    </row>
    <row r="55674" spans="13:13" x14ac:dyDescent="0.25">
      <c r="M55674"/>
    </row>
    <row r="55675" spans="13:13" x14ac:dyDescent="0.25">
      <c r="M55675"/>
    </row>
    <row r="55676" spans="13:13" x14ac:dyDescent="0.25">
      <c r="M55676"/>
    </row>
    <row r="55677" spans="13:13" x14ac:dyDescent="0.25">
      <c r="M55677"/>
    </row>
    <row r="55678" spans="13:13" x14ac:dyDescent="0.25">
      <c r="M55678"/>
    </row>
    <row r="55679" spans="13:13" x14ac:dyDescent="0.25">
      <c r="M55679"/>
    </row>
    <row r="55680" spans="13:13" x14ac:dyDescent="0.25">
      <c r="M55680"/>
    </row>
    <row r="55681" spans="13:13" x14ac:dyDescent="0.25">
      <c r="M55681"/>
    </row>
    <row r="55682" spans="13:13" x14ac:dyDescent="0.25">
      <c r="M55682"/>
    </row>
    <row r="55683" spans="13:13" x14ac:dyDescent="0.25">
      <c r="M55683"/>
    </row>
    <row r="55684" spans="13:13" x14ac:dyDescent="0.25">
      <c r="M55684"/>
    </row>
    <row r="55685" spans="13:13" x14ac:dyDescent="0.25">
      <c r="M55685"/>
    </row>
    <row r="55686" spans="13:13" x14ac:dyDescent="0.25">
      <c r="M55686"/>
    </row>
    <row r="55687" spans="13:13" x14ac:dyDescent="0.25">
      <c r="M55687"/>
    </row>
    <row r="55688" spans="13:13" x14ac:dyDescent="0.25">
      <c r="M55688"/>
    </row>
    <row r="55689" spans="13:13" x14ac:dyDescent="0.25">
      <c r="M55689"/>
    </row>
    <row r="55690" spans="13:13" x14ac:dyDescent="0.25">
      <c r="M55690"/>
    </row>
    <row r="55691" spans="13:13" x14ac:dyDescent="0.25">
      <c r="M55691"/>
    </row>
    <row r="55692" spans="13:13" x14ac:dyDescent="0.25">
      <c r="M55692"/>
    </row>
    <row r="55693" spans="13:13" x14ac:dyDescent="0.25">
      <c r="M55693"/>
    </row>
    <row r="55694" spans="13:13" x14ac:dyDescent="0.25">
      <c r="M55694"/>
    </row>
    <row r="55695" spans="13:13" x14ac:dyDescent="0.25">
      <c r="M55695"/>
    </row>
    <row r="55696" spans="13:13" x14ac:dyDescent="0.25">
      <c r="M55696"/>
    </row>
    <row r="55697" spans="13:13" x14ac:dyDescent="0.25">
      <c r="M55697"/>
    </row>
    <row r="55698" spans="13:13" x14ac:dyDescent="0.25">
      <c r="M55698"/>
    </row>
    <row r="55699" spans="13:13" x14ac:dyDescent="0.25">
      <c r="M55699"/>
    </row>
    <row r="55700" spans="13:13" x14ac:dyDescent="0.25">
      <c r="M55700"/>
    </row>
    <row r="55701" spans="13:13" x14ac:dyDescent="0.25">
      <c r="M55701"/>
    </row>
    <row r="55702" spans="13:13" x14ac:dyDescent="0.25">
      <c r="M55702"/>
    </row>
    <row r="55703" spans="13:13" x14ac:dyDescent="0.25">
      <c r="M55703"/>
    </row>
    <row r="55704" spans="13:13" x14ac:dyDescent="0.25">
      <c r="M55704"/>
    </row>
    <row r="55705" spans="13:13" x14ac:dyDescent="0.25">
      <c r="M55705"/>
    </row>
    <row r="55706" spans="13:13" x14ac:dyDescent="0.25">
      <c r="M55706"/>
    </row>
    <row r="55707" spans="13:13" x14ac:dyDescent="0.25">
      <c r="M55707"/>
    </row>
    <row r="55708" spans="13:13" x14ac:dyDescent="0.25">
      <c r="M55708"/>
    </row>
    <row r="55709" spans="13:13" x14ac:dyDescent="0.25">
      <c r="M55709"/>
    </row>
    <row r="55710" spans="13:13" x14ac:dyDescent="0.25">
      <c r="M55710"/>
    </row>
    <row r="55711" spans="13:13" x14ac:dyDescent="0.25">
      <c r="M55711"/>
    </row>
    <row r="55712" spans="13:13" x14ac:dyDescent="0.25">
      <c r="M55712"/>
    </row>
    <row r="55713" spans="13:13" x14ac:dyDescent="0.25">
      <c r="M55713"/>
    </row>
    <row r="55714" spans="13:13" x14ac:dyDescent="0.25">
      <c r="M55714"/>
    </row>
    <row r="55715" spans="13:13" x14ac:dyDescent="0.25">
      <c r="M55715"/>
    </row>
    <row r="55716" spans="13:13" x14ac:dyDescent="0.25">
      <c r="M55716"/>
    </row>
    <row r="55717" spans="13:13" x14ac:dyDescent="0.25">
      <c r="M55717"/>
    </row>
    <row r="55718" spans="13:13" x14ac:dyDescent="0.25">
      <c r="M55718"/>
    </row>
    <row r="55719" spans="13:13" x14ac:dyDescent="0.25">
      <c r="M55719"/>
    </row>
    <row r="55720" spans="13:13" x14ac:dyDescent="0.25">
      <c r="M55720"/>
    </row>
    <row r="55721" spans="13:13" x14ac:dyDescent="0.25">
      <c r="M55721"/>
    </row>
    <row r="55722" spans="13:13" x14ac:dyDescent="0.25">
      <c r="M55722"/>
    </row>
    <row r="55723" spans="13:13" x14ac:dyDescent="0.25">
      <c r="M55723"/>
    </row>
    <row r="55724" spans="13:13" x14ac:dyDescent="0.25">
      <c r="M55724"/>
    </row>
    <row r="55725" spans="13:13" x14ac:dyDescent="0.25">
      <c r="M55725"/>
    </row>
    <row r="55726" spans="13:13" x14ac:dyDescent="0.25">
      <c r="M55726"/>
    </row>
    <row r="55727" spans="13:13" x14ac:dyDescent="0.25">
      <c r="M55727"/>
    </row>
    <row r="55728" spans="13:13" x14ac:dyDescent="0.25">
      <c r="M55728"/>
    </row>
    <row r="55729" spans="13:13" x14ac:dyDescent="0.25">
      <c r="M55729"/>
    </row>
    <row r="55730" spans="13:13" x14ac:dyDescent="0.25">
      <c r="M55730"/>
    </row>
    <row r="55731" spans="13:13" x14ac:dyDescent="0.25">
      <c r="M55731"/>
    </row>
    <row r="55732" spans="13:13" x14ac:dyDescent="0.25">
      <c r="M55732"/>
    </row>
    <row r="55733" spans="13:13" x14ac:dyDescent="0.25">
      <c r="M55733"/>
    </row>
    <row r="55734" spans="13:13" x14ac:dyDescent="0.25">
      <c r="M55734"/>
    </row>
    <row r="55735" spans="13:13" x14ac:dyDescent="0.25">
      <c r="M55735"/>
    </row>
    <row r="55736" spans="13:13" x14ac:dyDescent="0.25">
      <c r="M55736"/>
    </row>
    <row r="55737" spans="13:13" x14ac:dyDescent="0.25">
      <c r="M55737"/>
    </row>
    <row r="55738" spans="13:13" x14ac:dyDescent="0.25">
      <c r="M55738"/>
    </row>
    <row r="55739" spans="13:13" x14ac:dyDescent="0.25">
      <c r="M55739"/>
    </row>
    <row r="55740" spans="13:13" x14ac:dyDescent="0.25">
      <c r="M55740"/>
    </row>
    <row r="55741" spans="13:13" x14ac:dyDescent="0.25">
      <c r="M55741"/>
    </row>
    <row r="55742" spans="13:13" x14ac:dyDescent="0.25">
      <c r="M55742"/>
    </row>
    <row r="55743" spans="13:13" x14ac:dyDescent="0.25">
      <c r="M55743"/>
    </row>
    <row r="55744" spans="13:13" x14ac:dyDescent="0.25">
      <c r="M55744"/>
    </row>
    <row r="55745" spans="13:13" x14ac:dyDescent="0.25">
      <c r="M55745"/>
    </row>
    <row r="55746" spans="13:13" x14ac:dyDescent="0.25">
      <c r="M55746"/>
    </row>
    <row r="55747" spans="13:13" x14ac:dyDescent="0.25">
      <c r="M55747"/>
    </row>
    <row r="55748" spans="13:13" x14ac:dyDescent="0.25">
      <c r="M55748"/>
    </row>
    <row r="55749" spans="13:13" x14ac:dyDescent="0.25">
      <c r="M55749"/>
    </row>
    <row r="55750" spans="13:13" x14ac:dyDescent="0.25">
      <c r="M55750"/>
    </row>
    <row r="55751" spans="13:13" x14ac:dyDescent="0.25">
      <c r="M55751"/>
    </row>
    <row r="55752" spans="13:13" x14ac:dyDescent="0.25">
      <c r="M55752"/>
    </row>
    <row r="55753" spans="13:13" x14ac:dyDescent="0.25">
      <c r="M55753"/>
    </row>
    <row r="55754" spans="13:13" x14ac:dyDescent="0.25">
      <c r="M55754"/>
    </row>
    <row r="55755" spans="13:13" x14ac:dyDescent="0.25">
      <c r="M55755"/>
    </row>
    <row r="55756" spans="13:13" x14ac:dyDescent="0.25">
      <c r="M55756"/>
    </row>
    <row r="55757" spans="13:13" x14ac:dyDescent="0.25">
      <c r="M55757"/>
    </row>
    <row r="55758" spans="13:13" x14ac:dyDescent="0.25">
      <c r="M55758"/>
    </row>
    <row r="55759" spans="13:13" x14ac:dyDescent="0.25">
      <c r="M55759"/>
    </row>
    <row r="55760" spans="13:13" x14ac:dyDescent="0.25">
      <c r="M55760"/>
    </row>
    <row r="55761" spans="13:13" x14ac:dyDescent="0.25">
      <c r="M55761"/>
    </row>
    <row r="55762" spans="13:13" x14ac:dyDescent="0.25">
      <c r="M55762"/>
    </row>
    <row r="55763" spans="13:13" x14ac:dyDescent="0.25">
      <c r="M55763"/>
    </row>
    <row r="55764" spans="13:13" x14ac:dyDescent="0.25">
      <c r="M55764"/>
    </row>
    <row r="55765" spans="13:13" x14ac:dyDescent="0.25">
      <c r="M55765"/>
    </row>
    <row r="55766" spans="13:13" x14ac:dyDescent="0.25">
      <c r="M55766"/>
    </row>
    <row r="55767" spans="13:13" x14ac:dyDescent="0.25">
      <c r="M55767"/>
    </row>
    <row r="55768" spans="13:13" x14ac:dyDescent="0.25">
      <c r="M55768"/>
    </row>
    <row r="55769" spans="13:13" x14ac:dyDescent="0.25">
      <c r="M55769"/>
    </row>
    <row r="55770" spans="13:13" x14ac:dyDescent="0.25">
      <c r="M55770"/>
    </row>
    <row r="55771" spans="13:13" x14ac:dyDescent="0.25">
      <c r="M55771"/>
    </row>
    <row r="55772" spans="13:13" x14ac:dyDescent="0.25">
      <c r="M55772"/>
    </row>
    <row r="55773" spans="13:13" x14ac:dyDescent="0.25">
      <c r="M55773"/>
    </row>
    <row r="55774" spans="13:13" x14ac:dyDescent="0.25">
      <c r="M55774"/>
    </row>
    <row r="55775" spans="13:13" x14ac:dyDescent="0.25">
      <c r="M55775"/>
    </row>
    <row r="55776" spans="13:13" x14ac:dyDescent="0.25">
      <c r="M55776"/>
    </row>
    <row r="55777" spans="13:13" x14ac:dyDescent="0.25">
      <c r="M55777"/>
    </row>
    <row r="55778" spans="13:13" x14ac:dyDescent="0.25">
      <c r="M55778"/>
    </row>
    <row r="55779" spans="13:13" x14ac:dyDescent="0.25">
      <c r="M55779"/>
    </row>
    <row r="55780" spans="13:13" x14ac:dyDescent="0.25">
      <c r="M55780"/>
    </row>
    <row r="55781" spans="13:13" x14ac:dyDescent="0.25">
      <c r="M55781"/>
    </row>
    <row r="55782" spans="13:13" x14ac:dyDescent="0.25">
      <c r="M55782"/>
    </row>
    <row r="55783" spans="13:13" x14ac:dyDescent="0.25">
      <c r="M55783"/>
    </row>
    <row r="55784" spans="13:13" x14ac:dyDescent="0.25">
      <c r="M55784"/>
    </row>
    <row r="55785" spans="13:13" x14ac:dyDescent="0.25">
      <c r="M55785"/>
    </row>
    <row r="55786" spans="13:13" x14ac:dyDescent="0.25">
      <c r="M55786"/>
    </row>
    <row r="55787" spans="13:13" x14ac:dyDescent="0.25">
      <c r="M55787"/>
    </row>
    <row r="55788" spans="13:13" x14ac:dyDescent="0.25">
      <c r="M55788"/>
    </row>
    <row r="55789" spans="13:13" x14ac:dyDescent="0.25">
      <c r="M55789"/>
    </row>
    <row r="55790" spans="13:13" x14ac:dyDescent="0.25">
      <c r="M55790"/>
    </row>
    <row r="55791" spans="13:13" x14ac:dyDescent="0.25">
      <c r="M55791"/>
    </row>
    <row r="55792" spans="13:13" x14ac:dyDescent="0.25">
      <c r="M55792"/>
    </row>
    <row r="55793" spans="13:13" x14ac:dyDescent="0.25">
      <c r="M55793"/>
    </row>
    <row r="55794" spans="13:13" x14ac:dyDescent="0.25">
      <c r="M55794"/>
    </row>
    <row r="55795" spans="13:13" x14ac:dyDescent="0.25">
      <c r="M55795"/>
    </row>
    <row r="55796" spans="13:13" x14ac:dyDescent="0.25">
      <c r="M55796"/>
    </row>
    <row r="55797" spans="13:13" x14ac:dyDescent="0.25">
      <c r="M55797"/>
    </row>
    <row r="55798" spans="13:13" x14ac:dyDescent="0.25">
      <c r="M55798"/>
    </row>
    <row r="55799" spans="13:13" x14ac:dyDescent="0.25">
      <c r="M55799"/>
    </row>
    <row r="55800" spans="13:13" x14ac:dyDescent="0.25">
      <c r="M55800"/>
    </row>
    <row r="55801" spans="13:13" x14ac:dyDescent="0.25">
      <c r="M55801"/>
    </row>
    <row r="55802" spans="13:13" x14ac:dyDescent="0.25">
      <c r="M55802"/>
    </row>
    <row r="55803" spans="13:13" x14ac:dyDescent="0.25">
      <c r="M55803"/>
    </row>
    <row r="55804" spans="13:13" x14ac:dyDescent="0.25">
      <c r="M55804"/>
    </row>
    <row r="55805" spans="13:13" x14ac:dyDescent="0.25">
      <c r="M55805"/>
    </row>
    <row r="55806" spans="13:13" x14ac:dyDescent="0.25">
      <c r="M55806"/>
    </row>
    <row r="55807" spans="13:13" x14ac:dyDescent="0.25">
      <c r="M55807"/>
    </row>
    <row r="55808" spans="13:13" x14ac:dyDescent="0.25">
      <c r="M55808"/>
    </row>
    <row r="55809" spans="13:13" x14ac:dyDescent="0.25">
      <c r="M55809"/>
    </row>
    <row r="55810" spans="13:13" x14ac:dyDescent="0.25">
      <c r="M55810"/>
    </row>
    <row r="55811" spans="13:13" x14ac:dyDescent="0.25">
      <c r="M55811"/>
    </row>
    <row r="55812" spans="13:13" x14ac:dyDescent="0.25">
      <c r="M55812"/>
    </row>
    <row r="55813" spans="13:13" x14ac:dyDescent="0.25">
      <c r="M55813"/>
    </row>
    <row r="55814" spans="13:13" x14ac:dyDescent="0.25">
      <c r="M55814"/>
    </row>
    <row r="55815" spans="13:13" x14ac:dyDescent="0.25">
      <c r="M55815"/>
    </row>
    <row r="55816" spans="13:13" x14ac:dyDescent="0.25">
      <c r="M55816"/>
    </row>
    <row r="55817" spans="13:13" x14ac:dyDescent="0.25">
      <c r="M55817"/>
    </row>
    <row r="55818" spans="13:13" x14ac:dyDescent="0.25">
      <c r="M55818"/>
    </row>
    <row r="55819" spans="13:13" x14ac:dyDescent="0.25">
      <c r="M55819"/>
    </row>
    <row r="55820" spans="13:13" x14ac:dyDescent="0.25">
      <c r="M55820"/>
    </row>
    <row r="55821" spans="13:13" x14ac:dyDescent="0.25">
      <c r="M55821"/>
    </row>
    <row r="55822" spans="13:13" x14ac:dyDescent="0.25">
      <c r="M55822"/>
    </row>
    <row r="55823" spans="13:13" x14ac:dyDescent="0.25">
      <c r="M55823"/>
    </row>
    <row r="55824" spans="13:13" x14ac:dyDescent="0.25">
      <c r="M55824"/>
    </row>
    <row r="55825" spans="13:13" x14ac:dyDescent="0.25">
      <c r="M55825"/>
    </row>
    <row r="55826" spans="13:13" x14ac:dyDescent="0.25">
      <c r="M55826"/>
    </row>
    <row r="55827" spans="13:13" x14ac:dyDescent="0.25">
      <c r="M55827"/>
    </row>
    <row r="55828" spans="13:13" x14ac:dyDescent="0.25">
      <c r="M55828"/>
    </row>
    <row r="55829" spans="13:13" x14ac:dyDescent="0.25">
      <c r="M55829"/>
    </row>
    <row r="55830" spans="13:13" x14ac:dyDescent="0.25">
      <c r="M55830"/>
    </row>
    <row r="55831" spans="13:13" x14ac:dyDescent="0.25">
      <c r="M55831"/>
    </row>
    <row r="55832" spans="13:13" x14ac:dyDescent="0.25">
      <c r="M55832"/>
    </row>
    <row r="55833" spans="13:13" x14ac:dyDescent="0.25">
      <c r="M55833"/>
    </row>
    <row r="55834" spans="13:13" x14ac:dyDescent="0.25">
      <c r="M55834"/>
    </row>
    <row r="55835" spans="13:13" x14ac:dyDescent="0.25">
      <c r="M55835"/>
    </row>
    <row r="55836" spans="13:13" x14ac:dyDescent="0.25">
      <c r="M55836"/>
    </row>
    <row r="55837" spans="13:13" x14ac:dyDescent="0.25">
      <c r="M55837"/>
    </row>
    <row r="55838" spans="13:13" x14ac:dyDescent="0.25">
      <c r="M55838"/>
    </row>
    <row r="55839" spans="13:13" x14ac:dyDescent="0.25">
      <c r="M55839"/>
    </row>
    <row r="55840" spans="13:13" x14ac:dyDescent="0.25">
      <c r="M55840"/>
    </row>
    <row r="55841" spans="13:13" x14ac:dyDescent="0.25">
      <c r="M55841"/>
    </row>
    <row r="55842" spans="13:13" x14ac:dyDescent="0.25">
      <c r="M55842"/>
    </row>
    <row r="55843" spans="13:13" x14ac:dyDescent="0.25">
      <c r="M55843"/>
    </row>
    <row r="55844" spans="13:13" x14ac:dyDescent="0.25">
      <c r="M55844"/>
    </row>
    <row r="55845" spans="13:13" x14ac:dyDescent="0.25">
      <c r="M55845"/>
    </row>
    <row r="55846" spans="13:13" x14ac:dyDescent="0.25">
      <c r="M55846"/>
    </row>
    <row r="55847" spans="13:13" x14ac:dyDescent="0.25">
      <c r="M55847"/>
    </row>
    <row r="55848" spans="13:13" x14ac:dyDescent="0.25">
      <c r="M55848"/>
    </row>
    <row r="55849" spans="13:13" x14ac:dyDescent="0.25">
      <c r="M55849"/>
    </row>
    <row r="55850" spans="13:13" x14ac:dyDescent="0.25">
      <c r="M55850"/>
    </row>
    <row r="55851" spans="13:13" x14ac:dyDescent="0.25">
      <c r="M55851"/>
    </row>
    <row r="55852" spans="13:13" x14ac:dyDescent="0.25">
      <c r="M55852"/>
    </row>
    <row r="55853" spans="13:13" x14ac:dyDescent="0.25">
      <c r="M55853"/>
    </row>
    <row r="55854" spans="13:13" x14ac:dyDescent="0.25">
      <c r="M55854"/>
    </row>
    <row r="55855" spans="13:13" x14ac:dyDescent="0.25">
      <c r="M55855"/>
    </row>
    <row r="55856" spans="13:13" x14ac:dyDescent="0.25">
      <c r="M55856"/>
    </row>
    <row r="55857" spans="13:13" x14ac:dyDescent="0.25">
      <c r="M55857"/>
    </row>
    <row r="55858" spans="13:13" x14ac:dyDescent="0.25">
      <c r="M55858"/>
    </row>
    <row r="55859" spans="13:13" x14ac:dyDescent="0.25">
      <c r="M55859"/>
    </row>
    <row r="55860" spans="13:13" x14ac:dyDescent="0.25">
      <c r="M55860"/>
    </row>
    <row r="55861" spans="13:13" x14ac:dyDescent="0.25">
      <c r="M55861"/>
    </row>
    <row r="55862" spans="13:13" x14ac:dyDescent="0.25">
      <c r="M55862"/>
    </row>
    <row r="55863" spans="13:13" x14ac:dyDescent="0.25">
      <c r="M55863"/>
    </row>
    <row r="55864" spans="13:13" x14ac:dyDescent="0.25">
      <c r="M55864"/>
    </row>
    <row r="55865" spans="13:13" x14ac:dyDescent="0.25">
      <c r="M55865"/>
    </row>
    <row r="55866" spans="13:13" x14ac:dyDescent="0.25">
      <c r="M55866"/>
    </row>
    <row r="55867" spans="13:13" x14ac:dyDescent="0.25">
      <c r="M55867"/>
    </row>
    <row r="55868" spans="13:13" x14ac:dyDescent="0.25">
      <c r="M55868"/>
    </row>
    <row r="55869" spans="13:13" x14ac:dyDescent="0.25">
      <c r="M55869"/>
    </row>
    <row r="55870" spans="13:13" x14ac:dyDescent="0.25">
      <c r="M55870"/>
    </row>
    <row r="55871" spans="13:13" x14ac:dyDescent="0.25">
      <c r="M55871"/>
    </row>
    <row r="55872" spans="13:13" x14ac:dyDescent="0.25">
      <c r="M55872"/>
    </row>
    <row r="55873" spans="13:13" x14ac:dyDescent="0.25">
      <c r="M55873"/>
    </row>
    <row r="55874" spans="13:13" x14ac:dyDescent="0.25">
      <c r="M55874"/>
    </row>
    <row r="55875" spans="13:13" x14ac:dyDescent="0.25">
      <c r="M55875"/>
    </row>
    <row r="55876" spans="13:13" x14ac:dyDescent="0.25">
      <c r="M55876"/>
    </row>
    <row r="55877" spans="13:13" x14ac:dyDescent="0.25">
      <c r="M55877"/>
    </row>
    <row r="55878" spans="13:13" x14ac:dyDescent="0.25">
      <c r="M55878"/>
    </row>
    <row r="55879" spans="13:13" x14ac:dyDescent="0.25">
      <c r="M55879"/>
    </row>
    <row r="55880" spans="13:13" x14ac:dyDescent="0.25">
      <c r="M55880"/>
    </row>
    <row r="55881" spans="13:13" x14ac:dyDescent="0.25">
      <c r="M55881"/>
    </row>
    <row r="55882" spans="13:13" x14ac:dyDescent="0.25">
      <c r="M55882"/>
    </row>
    <row r="55883" spans="13:13" x14ac:dyDescent="0.25">
      <c r="M55883"/>
    </row>
    <row r="55884" spans="13:13" x14ac:dyDescent="0.25">
      <c r="M55884"/>
    </row>
    <row r="55885" spans="13:13" x14ac:dyDescent="0.25">
      <c r="M55885"/>
    </row>
    <row r="55886" spans="13:13" x14ac:dyDescent="0.25">
      <c r="M55886"/>
    </row>
    <row r="55887" spans="13:13" x14ac:dyDescent="0.25">
      <c r="M55887"/>
    </row>
    <row r="55888" spans="13:13" x14ac:dyDescent="0.25">
      <c r="M55888"/>
    </row>
    <row r="55889" spans="13:13" x14ac:dyDescent="0.25">
      <c r="M55889"/>
    </row>
    <row r="55890" spans="13:13" x14ac:dyDescent="0.25">
      <c r="M55890"/>
    </row>
    <row r="55891" spans="13:13" x14ac:dyDescent="0.25">
      <c r="M55891"/>
    </row>
    <row r="55892" spans="13:13" x14ac:dyDescent="0.25">
      <c r="M55892"/>
    </row>
    <row r="55893" spans="13:13" x14ac:dyDescent="0.25">
      <c r="M55893"/>
    </row>
    <row r="55894" spans="13:13" x14ac:dyDescent="0.25">
      <c r="M55894"/>
    </row>
    <row r="55895" spans="13:13" x14ac:dyDescent="0.25">
      <c r="M55895"/>
    </row>
    <row r="55896" spans="13:13" x14ac:dyDescent="0.25">
      <c r="M55896"/>
    </row>
    <row r="55897" spans="13:13" x14ac:dyDescent="0.25">
      <c r="M55897"/>
    </row>
    <row r="55898" spans="13:13" x14ac:dyDescent="0.25">
      <c r="M55898"/>
    </row>
    <row r="55899" spans="13:13" x14ac:dyDescent="0.25">
      <c r="M55899"/>
    </row>
    <row r="55900" spans="13:13" x14ac:dyDescent="0.25">
      <c r="M55900"/>
    </row>
    <row r="55901" spans="13:13" x14ac:dyDescent="0.25">
      <c r="M55901"/>
    </row>
    <row r="55902" spans="13:13" x14ac:dyDescent="0.25">
      <c r="M55902"/>
    </row>
    <row r="55903" spans="13:13" x14ac:dyDescent="0.25">
      <c r="M55903"/>
    </row>
    <row r="55904" spans="13:13" x14ac:dyDescent="0.25">
      <c r="M55904"/>
    </row>
    <row r="55905" spans="13:13" x14ac:dyDescent="0.25">
      <c r="M55905"/>
    </row>
    <row r="55906" spans="13:13" x14ac:dyDescent="0.25">
      <c r="M55906"/>
    </row>
    <row r="55907" spans="13:13" x14ac:dyDescent="0.25">
      <c r="M55907"/>
    </row>
    <row r="55908" spans="13:13" x14ac:dyDescent="0.25">
      <c r="M55908"/>
    </row>
    <row r="55909" spans="13:13" x14ac:dyDescent="0.25">
      <c r="M55909"/>
    </row>
    <row r="55910" spans="13:13" x14ac:dyDescent="0.25">
      <c r="M55910"/>
    </row>
    <row r="55911" spans="13:13" x14ac:dyDescent="0.25">
      <c r="M55911"/>
    </row>
    <row r="55912" spans="13:13" x14ac:dyDescent="0.25">
      <c r="M55912"/>
    </row>
    <row r="55913" spans="13:13" x14ac:dyDescent="0.25">
      <c r="M55913"/>
    </row>
    <row r="55914" spans="13:13" x14ac:dyDescent="0.25">
      <c r="M55914"/>
    </row>
    <row r="55915" spans="13:13" x14ac:dyDescent="0.25">
      <c r="M55915"/>
    </row>
    <row r="55916" spans="13:13" x14ac:dyDescent="0.25">
      <c r="M55916"/>
    </row>
    <row r="55917" spans="13:13" x14ac:dyDescent="0.25">
      <c r="M55917"/>
    </row>
    <row r="55918" spans="13:13" x14ac:dyDescent="0.25">
      <c r="M55918"/>
    </row>
    <row r="55919" spans="13:13" x14ac:dyDescent="0.25">
      <c r="M55919"/>
    </row>
    <row r="55920" spans="13:13" x14ac:dyDescent="0.25">
      <c r="M55920"/>
    </row>
    <row r="55921" spans="13:13" x14ac:dyDescent="0.25">
      <c r="M55921"/>
    </row>
    <row r="55922" spans="13:13" x14ac:dyDescent="0.25">
      <c r="M55922"/>
    </row>
    <row r="55923" spans="13:13" x14ac:dyDescent="0.25">
      <c r="M55923"/>
    </row>
    <row r="55924" spans="13:13" x14ac:dyDescent="0.25">
      <c r="M55924"/>
    </row>
    <row r="55925" spans="13:13" x14ac:dyDescent="0.25">
      <c r="M55925"/>
    </row>
    <row r="55926" spans="13:13" x14ac:dyDescent="0.25">
      <c r="M55926"/>
    </row>
    <row r="55927" spans="13:13" x14ac:dyDescent="0.25">
      <c r="M55927"/>
    </row>
    <row r="55928" spans="13:13" x14ac:dyDescent="0.25">
      <c r="M55928"/>
    </row>
    <row r="55929" spans="13:13" x14ac:dyDescent="0.25">
      <c r="M55929"/>
    </row>
    <row r="55930" spans="13:13" x14ac:dyDescent="0.25">
      <c r="M55930"/>
    </row>
    <row r="55931" spans="13:13" x14ac:dyDescent="0.25">
      <c r="M55931"/>
    </row>
    <row r="55932" spans="13:13" x14ac:dyDescent="0.25">
      <c r="M55932"/>
    </row>
    <row r="55933" spans="13:13" x14ac:dyDescent="0.25">
      <c r="M55933"/>
    </row>
    <row r="55934" spans="13:13" x14ac:dyDescent="0.25">
      <c r="M55934"/>
    </row>
    <row r="55935" spans="13:13" x14ac:dyDescent="0.25">
      <c r="M55935"/>
    </row>
    <row r="55936" spans="13:13" x14ac:dyDescent="0.25">
      <c r="M55936"/>
    </row>
    <row r="55937" spans="13:13" x14ac:dyDescent="0.25">
      <c r="M55937"/>
    </row>
    <row r="55938" spans="13:13" x14ac:dyDescent="0.25">
      <c r="M55938"/>
    </row>
    <row r="55939" spans="13:13" x14ac:dyDescent="0.25">
      <c r="M55939"/>
    </row>
    <row r="55940" spans="13:13" x14ac:dyDescent="0.25">
      <c r="M55940"/>
    </row>
    <row r="55941" spans="13:13" x14ac:dyDescent="0.25">
      <c r="M55941"/>
    </row>
    <row r="55942" spans="13:13" x14ac:dyDescent="0.25">
      <c r="M55942"/>
    </row>
    <row r="55943" spans="13:13" x14ac:dyDescent="0.25">
      <c r="M55943"/>
    </row>
    <row r="55944" spans="13:13" x14ac:dyDescent="0.25">
      <c r="M55944"/>
    </row>
    <row r="55945" spans="13:13" x14ac:dyDescent="0.25">
      <c r="M55945"/>
    </row>
    <row r="55946" spans="13:13" x14ac:dyDescent="0.25">
      <c r="M55946"/>
    </row>
    <row r="55947" spans="13:13" x14ac:dyDescent="0.25">
      <c r="M55947"/>
    </row>
    <row r="55948" spans="13:13" x14ac:dyDescent="0.25">
      <c r="M55948"/>
    </row>
    <row r="55949" spans="13:13" x14ac:dyDescent="0.25">
      <c r="M55949"/>
    </row>
    <row r="55950" spans="13:13" x14ac:dyDescent="0.25">
      <c r="M55950"/>
    </row>
    <row r="55951" spans="13:13" x14ac:dyDescent="0.25">
      <c r="M55951"/>
    </row>
    <row r="55952" spans="13:13" x14ac:dyDescent="0.25">
      <c r="M55952"/>
    </row>
    <row r="55953" spans="13:13" x14ac:dyDescent="0.25">
      <c r="M55953"/>
    </row>
    <row r="55954" spans="13:13" x14ac:dyDescent="0.25">
      <c r="M55954"/>
    </row>
    <row r="55955" spans="13:13" x14ac:dyDescent="0.25">
      <c r="M55955"/>
    </row>
    <row r="55956" spans="13:13" x14ac:dyDescent="0.25">
      <c r="M55956"/>
    </row>
    <row r="55957" spans="13:13" x14ac:dyDescent="0.25">
      <c r="M55957"/>
    </row>
    <row r="55958" spans="13:13" x14ac:dyDescent="0.25">
      <c r="M55958"/>
    </row>
    <row r="55959" spans="13:13" x14ac:dyDescent="0.25">
      <c r="M55959"/>
    </row>
    <row r="55960" spans="13:13" x14ac:dyDescent="0.25">
      <c r="M55960"/>
    </row>
    <row r="55961" spans="13:13" x14ac:dyDescent="0.25">
      <c r="M55961"/>
    </row>
    <row r="55962" spans="13:13" x14ac:dyDescent="0.25">
      <c r="M55962"/>
    </row>
    <row r="55963" spans="13:13" x14ac:dyDescent="0.25">
      <c r="M55963"/>
    </row>
    <row r="55964" spans="13:13" x14ac:dyDescent="0.25">
      <c r="M55964"/>
    </row>
    <row r="55965" spans="13:13" x14ac:dyDescent="0.25">
      <c r="M55965"/>
    </row>
    <row r="55966" spans="13:13" x14ac:dyDescent="0.25">
      <c r="M55966"/>
    </row>
    <row r="55967" spans="13:13" x14ac:dyDescent="0.25">
      <c r="M55967"/>
    </row>
    <row r="55968" spans="13:13" x14ac:dyDescent="0.25">
      <c r="M55968"/>
    </row>
    <row r="55969" spans="13:13" x14ac:dyDescent="0.25">
      <c r="M55969"/>
    </row>
    <row r="55970" spans="13:13" x14ac:dyDescent="0.25">
      <c r="M55970"/>
    </row>
    <row r="55971" spans="13:13" x14ac:dyDescent="0.25">
      <c r="M55971"/>
    </row>
    <row r="55972" spans="13:13" x14ac:dyDescent="0.25">
      <c r="M55972"/>
    </row>
    <row r="55973" spans="13:13" x14ac:dyDescent="0.25">
      <c r="M55973"/>
    </row>
    <row r="55974" spans="13:13" x14ac:dyDescent="0.25">
      <c r="M55974"/>
    </row>
    <row r="55975" spans="13:13" x14ac:dyDescent="0.25">
      <c r="M55975"/>
    </row>
    <row r="55976" spans="13:13" x14ac:dyDescent="0.25">
      <c r="M55976"/>
    </row>
    <row r="55977" spans="13:13" x14ac:dyDescent="0.25">
      <c r="M55977"/>
    </row>
    <row r="55978" spans="13:13" x14ac:dyDescent="0.25">
      <c r="M55978"/>
    </row>
    <row r="55979" spans="13:13" x14ac:dyDescent="0.25">
      <c r="M55979"/>
    </row>
    <row r="55980" spans="13:13" x14ac:dyDescent="0.25">
      <c r="M55980"/>
    </row>
    <row r="55981" spans="13:13" x14ac:dyDescent="0.25">
      <c r="M55981"/>
    </row>
    <row r="55982" spans="13:13" x14ac:dyDescent="0.25">
      <c r="M55982"/>
    </row>
    <row r="55983" spans="13:13" x14ac:dyDescent="0.25">
      <c r="M55983"/>
    </row>
    <row r="55984" spans="13:13" x14ac:dyDescent="0.25">
      <c r="M55984"/>
    </row>
    <row r="55985" spans="13:13" x14ac:dyDescent="0.25">
      <c r="M55985"/>
    </row>
    <row r="55986" spans="13:13" x14ac:dyDescent="0.25">
      <c r="M55986"/>
    </row>
    <row r="55987" spans="13:13" x14ac:dyDescent="0.25">
      <c r="M55987"/>
    </row>
    <row r="55988" spans="13:13" x14ac:dyDescent="0.25">
      <c r="M55988"/>
    </row>
    <row r="55989" spans="13:13" x14ac:dyDescent="0.25">
      <c r="M55989"/>
    </row>
    <row r="55990" spans="13:13" x14ac:dyDescent="0.25">
      <c r="M55990"/>
    </row>
    <row r="55991" spans="13:13" x14ac:dyDescent="0.25">
      <c r="M55991"/>
    </row>
    <row r="55992" spans="13:13" x14ac:dyDescent="0.25">
      <c r="M55992"/>
    </row>
    <row r="55993" spans="13:13" x14ac:dyDescent="0.25">
      <c r="M55993"/>
    </row>
    <row r="55994" spans="13:13" x14ac:dyDescent="0.25">
      <c r="M55994"/>
    </row>
    <row r="55995" spans="13:13" x14ac:dyDescent="0.25">
      <c r="M55995"/>
    </row>
    <row r="55996" spans="13:13" x14ac:dyDescent="0.25">
      <c r="M55996"/>
    </row>
    <row r="55997" spans="13:13" x14ac:dyDescent="0.25">
      <c r="M55997"/>
    </row>
    <row r="55998" spans="13:13" x14ac:dyDescent="0.25">
      <c r="M55998"/>
    </row>
    <row r="55999" spans="13:13" x14ac:dyDescent="0.25">
      <c r="M55999"/>
    </row>
    <row r="56000" spans="13:13" x14ac:dyDescent="0.25">
      <c r="M56000"/>
    </row>
    <row r="56001" spans="13:13" x14ac:dyDescent="0.25">
      <c r="M56001"/>
    </row>
    <row r="56002" spans="13:13" x14ac:dyDescent="0.25">
      <c r="M56002"/>
    </row>
    <row r="56003" spans="13:13" x14ac:dyDescent="0.25">
      <c r="M56003"/>
    </row>
    <row r="56004" spans="13:13" x14ac:dyDescent="0.25">
      <c r="M56004"/>
    </row>
    <row r="56005" spans="13:13" x14ac:dyDescent="0.25">
      <c r="M56005"/>
    </row>
    <row r="56006" spans="13:13" x14ac:dyDescent="0.25">
      <c r="M56006"/>
    </row>
    <row r="56007" spans="13:13" x14ac:dyDescent="0.25">
      <c r="M56007"/>
    </row>
    <row r="56008" spans="13:13" x14ac:dyDescent="0.25">
      <c r="M56008"/>
    </row>
    <row r="56009" spans="13:13" x14ac:dyDescent="0.25">
      <c r="M56009"/>
    </row>
    <row r="56010" spans="13:13" x14ac:dyDescent="0.25">
      <c r="M56010"/>
    </row>
    <row r="56011" spans="13:13" x14ac:dyDescent="0.25">
      <c r="M56011"/>
    </row>
    <row r="56012" spans="13:13" x14ac:dyDescent="0.25">
      <c r="M56012"/>
    </row>
    <row r="56013" spans="13:13" x14ac:dyDescent="0.25">
      <c r="M56013"/>
    </row>
    <row r="56014" spans="13:13" x14ac:dyDescent="0.25">
      <c r="M56014"/>
    </row>
    <row r="56015" spans="13:13" x14ac:dyDescent="0.25">
      <c r="M56015"/>
    </row>
    <row r="56016" spans="13:13" x14ac:dyDescent="0.25">
      <c r="M56016"/>
    </row>
    <row r="56017" spans="13:13" x14ac:dyDescent="0.25">
      <c r="M56017"/>
    </row>
    <row r="56018" spans="13:13" x14ac:dyDescent="0.25">
      <c r="M56018"/>
    </row>
    <row r="56019" spans="13:13" x14ac:dyDescent="0.25">
      <c r="M56019"/>
    </row>
    <row r="56020" spans="13:13" x14ac:dyDescent="0.25">
      <c r="M56020"/>
    </row>
    <row r="56021" spans="13:13" x14ac:dyDescent="0.25">
      <c r="M56021"/>
    </row>
    <row r="56022" spans="13:13" x14ac:dyDescent="0.25">
      <c r="M56022"/>
    </row>
    <row r="56023" spans="13:13" x14ac:dyDescent="0.25">
      <c r="M56023"/>
    </row>
    <row r="56024" spans="13:13" x14ac:dyDescent="0.25">
      <c r="M56024"/>
    </row>
    <row r="56025" spans="13:13" x14ac:dyDescent="0.25">
      <c r="M56025"/>
    </row>
    <row r="56026" spans="13:13" x14ac:dyDescent="0.25">
      <c r="M56026"/>
    </row>
    <row r="56027" spans="13:13" x14ac:dyDescent="0.25">
      <c r="M56027"/>
    </row>
    <row r="56028" spans="13:13" x14ac:dyDescent="0.25">
      <c r="M56028"/>
    </row>
    <row r="56029" spans="13:13" x14ac:dyDescent="0.25">
      <c r="M56029"/>
    </row>
    <row r="56030" spans="13:13" x14ac:dyDescent="0.25">
      <c r="M56030"/>
    </row>
    <row r="56031" spans="13:13" x14ac:dyDescent="0.25">
      <c r="M56031"/>
    </row>
    <row r="56032" spans="13:13" x14ac:dyDescent="0.25">
      <c r="M56032"/>
    </row>
    <row r="56033" spans="13:13" x14ac:dyDescent="0.25">
      <c r="M56033"/>
    </row>
    <row r="56034" spans="13:13" x14ac:dyDescent="0.25">
      <c r="M56034"/>
    </row>
    <row r="56035" spans="13:13" x14ac:dyDescent="0.25">
      <c r="M56035"/>
    </row>
    <row r="56036" spans="13:13" x14ac:dyDescent="0.25">
      <c r="M56036"/>
    </row>
    <row r="56037" spans="13:13" x14ac:dyDescent="0.25">
      <c r="M56037"/>
    </row>
    <row r="56038" spans="13:13" x14ac:dyDescent="0.25">
      <c r="M56038"/>
    </row>
    <row r="56039" spans="13:13" x14ac:dyDescent="0.25">
      <c r="M56039"/>
    </row>
    <row r="56040" spans="13:13" x14ac:dyDescent="0.25">
      <c r="M56040"/>
    </row>
    <row r="56041" spans="13:13" x14ac:dyDescent="0.25">
      <c r="M56041"/>
    </row>
    <row r="56042" spans="13:13" x14ac:dyDescent="0.25">
      <c r="M56042"/>
    </row>
    <row r="56043" spans="13:13" x14ac:dyDescent="0.25">
      <c r="M56043"/>
    </row>
    <row r="56044" spans="13:13" x14ac:dyDescent="0.25">
      <c r="M56044"/>
    </row>
    <row r="56045" spans="13:13" x14ac:dyDescent="0.25">
      <c r="M56045"/>
    </row>
    <row r="56046" spans="13:13" x14ac:dyDescent="0.25">
      <c r="M56046"/>
    </row>
    <row r="56047" spans="13:13" x14ac:dyDescent="0.25">
      <c r="M56047"/>
    </row>
    <row r="56048" spans="13:13" x14ac:dyDescent="0.25">
      <c r="M56048"/>
    </row>
    <row r="56049" spans="13:13" x14ac:dyDescent="0.25">
      <c r="M56049"/>
    </row>
    <row r="56050" spans="13:13" x14ac:dyDescent="0.25">
      <c r="M56050"/>
    </row>
    <row r="56051" spans="13:13" x14ac:dyDescent="0.25">
      <c r="M56051"/>
    </row>
    <row r="56052" spans="13:13" x14ac:dyDescent="0.25">
      <c r="M56052"/>
    </row>
    <row r="56053" spans="13:13" x14ac:dyDescent="0.25">
      <c r="M56053"/>
    </row>
    <row r="56054" spans="13:13" x14ac:dyDescent="0.25">
      <c r="M56054"/>
    </row>
    <row r="56055" spans="13:13" x14ac:dyDescent="0.25">
      <c r="M56055"/>
    </row>
    <row r="56056" spans="13:13" x14ac:dyDescent="0.25">
      <c r="M56056"/>
    </row>
    <row r="56057" spans="13:13" x14ac:dyDescent="0.25">
      <c r="M56057"/>
    </row>
    <row r="56058" spans="13:13" x14ac:dyDescent="0.25">
      <c r="M56058"/>
    </row>
    <row r="56059" spans="13:13" x14ac:dyDescent="0.25">
      <c r="M56059"/>
    </row>
    <row r="56060" spans="13:13" x14ac:dyDescent="0.25">
      <c r="M56060"/>
    </row>
    <row r="56061" spans="13:13" x14ac:dyDescent="0.25">
      <c r="M56061"/>
    </row>
    <row r="56062" spans="13:13" x14ac:dyDescent="0.25">
      <c r="M56062"/>
    </row>
    <row r="56063" spans="13:13" x14ac:dyDescent="0.25">
      <c r="M56063"/>
    </row>
    <row r="56064" spans="13:13" x14ac:dyDescent="0.25">
      <c r="M56064"/>
    </row>
    <row r="56065" spans="13:13" x14ac:dyDescent="0.25">
      <c r="M56065"/>
    </row>
    <row r="56066" spans="13:13" x14ac:dyDescent="0.25">
      <c r="M56066"/>
    </row>
    <row r="56067" spans="13:13" x14ac:dyDescent="0.25">
      <c r="M56067"/>
    </row>
    <row r="56068" spans="13:13" x14ac:dyDescent="0.25">
      <c r="M56068"/>
    </row>
    <row r="56069" spans="13:13" x14ac:dyDescent="0.25">
      <c r="M56069"/>
    </row>
    <row r="56070" spans="13:13" x14ac:dyDescent="0.25">
      <c r="M56070"/>
    </row>
    <row r="56071" spans="13:13" x14ac:dyDescent="0.25">
      <c r="M56071"/>
    </row>
    <row r="56072" spans="13:13" x14ac:dyDescent="0.25">
      <c r="M56072"/>
    </row>
    <row r="56073" spans="13:13" x14ac:dyDescent="0.25">
      <c r="M56073"/>
    </row>
    <row r="56074" spans="13:13" x14ac:dyDescent="0.25">
      <c r="M56074"/>
    </row>
    <row r="56075" spans="13:13" x14ac:dyDescent="0.25">
      <c r="M56075"/>
    </row>
    <row r="56076" spans="13:13" x14ac:dyDescent="0.25">
      <c r="M56076"/>
    </row>
    <row r="56077" spans="13:13" x14ac:dyDescent="0.25">
      <c r="M56077"/>
    </row>
    <row r="56078" spans="13:13" x14ac:dyDescent="0.25">
      <c r="M56078"/>
    </row>
    <row r="56079" spans="13:13" x14ac:dyDescent="0.25">
      <c r="M56079"/>
    </row>
    <row r="56080" spans="13:13" x14ac:dyDescent="0.25">
      <c r="M56080"/>
    </row>
    <row r="56081" spans="13:13" x14ac:dyDescent="0.25">
      <c r="M56081"/>
    </row>
    <row r="56082" spans="13:13" x14ac:dyDescent="0.25">
      <c r="M56082"/>
    </row>
    <row r="56083" spans="13:13" x14ac:dyDescent="0.25">
      <c r="M56083"/>
    </row>
    <row r="56084" spans="13:13" x14ac:dyDescent="0.25">
      <c r="M56084"/>
    </row>
    <row r="56085" spans="13:13" x14ac:dyDescent="0.25">
      <c r="M56085"/>
    </row>
    <row r="56086" spans="13:13" x14ac:dyDescent="0.25">
      <c r="M56086"/>
    </row>
    <row r="56087" spans="13:13" x14ac:dyDescent="0.25">
      <c r="M56087"/>
    </row>
    <row r="56088" spans="13:13" x14ac:dyDescent="0.25">
      <c r="M56088"/>
    </row>
    <row r="56089" spans="13:13" x14ac:dyDescent="0.25">
      <c r="M56089"/>
    </row>
    <row r="56090" spans="13:13" x14ac:dyDescent="0.25">
      <c r="M56090"/>
    </row>
    <row r="56091" spans="13:13" x14ac:dyDescent="0.25">
      <c r="M56091"/>
    </row>
    <row r="56092" spans="13:13" x14ac:dyDescent="0.25">
      <c r="M56092"/>
    </row>
    <row r="56093" spans="13:13" x14ac:dyDescent="0.25">
      <c r="M56093"/>
    </row>
    <row r="56094" spans="13:13" x14ac:dyDescent="0.25">
      <c r="M56094"/>
    </row>
    <row r="56095" spans="13:13" x14ac:dyDescent="0.25">
      <c r="M56095"/>
    </row>
    <row r="56096" spans="13:13" x14ac:dyDescent="0.25">
      <c r="M56096"/>
    </row>
    <row r="56097" spans="13:13" x14ac:dyDescent="0.25">
      <c r="M56097"/>
    </row>
    <row r="56098" spans="13:13" x14ac:dyDescent="0.25">
      <c r="M56098"/>
    </row>
    <row r="56099" spans="13:13" x14ac:dyDescent="0.25">
      <c r="M56099"/>
    </row>
    <row r="56100" spans="13:13" x14ac:dyDescent="0.25">
      <c r="M56100"/>
    </row>
    <row r="56101" spans="13:13" x14ac:dyDescent="0.25">
      <c r="M56101"/>
    </row>
    <row r="56102" spans="13:13" x14ac:dyDescent="0.25">
      <c r="M56102"/>
    </row>
    <row r="56103" spans="13:13" x14ac:dyDescent="0.25">
      <c r="M56103"/>
    </row>
    <row r="56104" spans="13:13" x14ac:dyDescent="0.25">
      <c r="M56104"/>
    </row>
    <row r="56105" spans="13:13" x14ac:dyDescent="0.25">
      <c r="M56105"/>
    </row>
    <row r="56106" spans="13:13" x14ac:dyDescent="0.25">
      <c r="M56106"/>
    </row>
    <row r="56107" spans="13:13" x14ac:dyDescent="0.25">
      <c r="M56107"/>
    </row>
    <row r="56108" spans="13:13" x14ac:dyDescent="0.25">
      <c r="M56108"/>
    </row>
    <row r="56109" spans="13:13" x14ac:dyDescent="0.25">
      <c r="M56109"/>
    </row>
    <row r="56110" spans="13:13" x14ac:dyDescent="0.25">
      <c r="M56110"/>
    </row>
    <row r="56111" spans="13:13" x14ac:dyDescent="0.25">
      <c r="M56111"/>
    </row>
    <row r="56112" spans="13:13" x14ac:dyDescent="0.25">
      <c r="M56112"/>
    </row>
    <row r="56113" spans="13:13" x14ac:dyDescent="0.25">
      <c r="M56113"/>
    </row>
    <row r="56114" spans="13:13" x14ac:dyDescent="0.25">
      <c r="M56114"/>
    </row>
    <row r="56115" spans="13:13" x14ac:dyDescent="0.25">
      <c r="M56115"/>
    </row>
    <row r="56116" spans="13:13" x14ac:dyDescent="0.25">
      <c r="M56116"/>
    </row>
    <row r="56117" spans="13:13" x14ac:dyDescent="0.25">
      <c r="M56117"/>
    </row>
    <row r="56118" spans="13:13" x14ac:dyDescent="0.25">
      <c r="M56118"/>
    </row>
    <row r="56119" spans="13:13" x14ac:dyDescent="0.25">
      <c r="M56119"/>
    </row>
    <row r="56120" spans="13:13" x14ac:dyDescent="0.25">
      <c r="M56120"/>
    </row>
    <row r="56121" spans="13:13" x14ac:dyDescent="0.25">
      <c r="M56121"/>
    </row>
    <row r="56122" spans="13:13" x14ac:dyDescent="0.25">
      <c r="M56122"/>
    </row>
    <row r="56123" spans="13:13" x14ac:dyDescent="0.25">
      <c r="M56123"/>
    </row>
    <row r="56124" spans="13:13" x14ac:dyDescent="0.25">
      <c r="M56124"/>
    </row>
    <row r="56125" spans="13:13" x14ac:dyDescent="0.25">
      <c r="M56125"/>
    </row>
    <row r="56126" spans="13:13" x14ac:dyDescent="0.25">
      <c r="M56126"/>
    </row>
    <row r="56127" spans="13:13" x14ac:dyDescent="0.25">
      <c r="M56127"/>
    </row>
    <row r="56128" spans="13:13" x14ac:dyDescent="0.25">
      <c r="M56128"/>
    </row>
    <row r="56129" spans="13:13" x14ac:dyDescent="0.25">
      <c r="M56129"/>
    </row>
    <row r="56130" spans="13:13" x14ac:dyDescent="0.25">
      <c r="M56130"/>
    </row>
    <row r="56131" spans="13:13" x14ac:dyDescent="0.25">
      <c r="M56131"/>
    </row>
    <row r="56132" spans="13:13" x14ac:dyDescent="0.25">
      <c r="M56132"/>
    </row>
    <row r="56133" spans="13:13" x14ac:dyDescent="0.25">
      <c r="M56133"/>
    </row>
    <row r="56134" spans="13:13" x14ac:dyDescent="0.25">
      <c r="M56134"/>
    </row>
    <row r="56135" spans="13:13" x14ac:dyDescent="0.25">
      <c r="M56135"/>
    </row>
    <row r="56136" spans="13:13" x14ac:dyDescent="0.25">
      <c r="M56136"/>
    </row>
    <row r="56137" spans="13:13" x14ac:dyDescent="0.25">
      <c r="M56137"/>
    </row>
    <row r="56138" spans="13:13" x14ac:dyDescent="0.25">
      <c r="M56138"/>
    </row>
    <row r="56139" spans="13:13" x14ac:dyDescent="0.25">
      <c r="M56139"/>
    </row>
    <row r="56140" spans="13:13" x14ac:dyDescent="0.25">
      <c r="M56140"/>
    </row>
    <row r="56141" spans="13:13" x14ac:dyDescent="0.25">
      <c r="M56141"/>
    </row>
    <row r="56142" spans="13:13" x14ac:dyDescent="0.25">
      <c r="M56142"/>
    </row>
    <row r="56143" spans="13:13" x14ac:dyDescent="0.25">
      <c r="M56143"/>
    </row>
    <row r="56144" spans="13:13" x14ac:dyDescent="0.25">
      <c r="M56144"/>
    </row>
    <row r="56145" spans="13:13" x14ac:dyDescent="0.25">
      <c r="M56145"/>
    </row>
    <row r="56146" spans="13:13" x14ac:dyDescent="0.25">
      <c r="M56146"/>
    </row>
    <row r="56147" spans="13:13" x14ac:dyDescent="0.25">
      <c r="M56147"/>
    </row>
    <row r="56148" spans="13:13" x14ac:dyDescent="0.25">
      <c r="M56148"/>
    </row>
    <row r="56149" spans="13:13" x14ac:dyDescent="0.25">
      <c r="M56149"/>
    </row>
    <row r="56150" spans="13:13" x14ac:dyDescent="0.25">
      <c r="M56150"/>
    </row>
    <row r="56151" spans="13:13" x14ac:dyDescent="0.25">
      <c r="M56151"/>
    </row>
    <row r="56152" spans="13:13" x14ac:dyDescent="0.25">
      <c r="M56152"/>
    </row>
    <row r="56153" spans="13:13" x14ac:dyDescent="0.25">
      <c r="M56153"/>
    </row>
    <row r="56154" spans="13:13" x14ac:dyDescent="0.25">
      <c r="M56154"/>
    </row>
    <row r="56155" spans="13:13" x14ac:dyDescent="0.25">
      <c r="M56155"/>
    </row>
    <row r="56156" spans="13:13" x14ac:dyDescent="0.25">
      <c r="M56156"/>
    </row>
    <row r="56157" spans="13:13" x14ac:dyDescent="0.25">
      <c r="M56157"/>
    </row>
    <row r="56158" spans="13:13" x14ac:dyDescent="0.25">
      <c r="M56158"/>
    </row>
    <row r="56159" spans="13:13" x14ac:dyDescent="0.25">
      <c r="M56159"/>
    </row>
    <row r="56160" spans="13:13" x14ac:dyDescent="0.25">
      <c r="M56160"/>
    </row>
    <row r="56161" spans="13:13" x14ac:dyDescent="0.25">
      <c r="M56161"/>
    </row>
    <row r="56162" spans="13:13" x14ac:dyDescent="0.25">
      <c r="M56162"/>
    </row>
    <row r="56163" spans="13:13" x14ac:dyDescent="0.25">
      <c r="M56163"/>
    </row>
    <row r="56164" spans="13:13" x14ac:dyDescent="0.25">
      <c r="M56164"/>
    </row>
    <row r="56165" spans="13:13" x14ac:dyDescent="0.25">
      <c r="M56165"/>
    </row>
    <row r="56166" spans="13:13" x14ac:dyDescent="0.25">
      <c r="M56166"/>
    </row>
    <row r="56167" spans="13:13" x14ac:dyDescent="0.25">
      <c r="M56167"/>
    </row>
    <row r="56168" spans="13:13" x14ac:dyDescent="0.25">
      <c r="M56168"/>
    </row>
    <row r="56169" spans="13:13" x14ac:dyDescent="0.25">
      <c r="M56169"/>
    </row>
    <row r="56170" spans="13:13" x14ac:dyDescent="0.25">
      <c r="M56170"/>
    </row>
    <row r="56171" spans="13:13" x14ac:dyDescent="0.25">
      <c r="M56171"/>
    </row>
    <row r="56172" spans="13:13" x14ac:dyDescent="0.25">
      <c r="M56172"/>
    </row>
    <row r="56173" spans="13:13" x14ac:dyDescent="0.25">
      <c r="M56173"/>
    </row>
    <row r="56174" spans="13:13" x14ac:dyDescent="0.25">
      <c r="M56174"/>
    </row>
    <row r="56175" spans="13:13" x14ac:dyDescent="0.25">
      <c r="M56175"/>
    </row>
    <row r="56176" spans="13:13" x14ac:dyDescent="0.25">
      <c r="M56176"/>
    </row>
    <row r="56177" spans="13:13" x14ac:dyDescent="0.25">
      <c r="M56177"/>
    </row>
    <row r="56178" spans="13:13" x14ac:dyDescent="0.25">
      <c r="M56178"/>
    </row>
    <row r="56179" spans="13:13" x14ac:dyDescent="0.25">
      <c r="M56179"/>
    </row>
    <row r="56180" spans="13:13" x14ac:dyDescent="0.25">
      <c r="M56180"/>
    </row>
    <row r="56181" spans="13:13" x14ac:dyDescent="0.25">
      <c r="M56181"/>
    </row>
    <row r="56182" spans="13:13" x14ac:dyDescent="0.25">
      <c r="M56182"/>
    </row>
    <row r="56183" spans="13:13" x14ac:dyDescent="0.25">
      <c r="M56183"/>
    </row>
    <row r="56184" spans="13:13" x14ac:dyDescent="0.25">
      <c r="M56184"/>
    </row>
    <row r="56185" spans="13:13" x14ac:dyDescent="0.25">
      <c r="M56185"/>
    </row>
    <row r="56186" spans="13:13" x14ac:dyDescent="0.25">
      <c r="M56186"/>
    </row>
    <row r="56187" spans="13:13" x14ac:dyDescent="0.25">
      <c r="M56187"/>
    </row>
    <row r="56188" spans="13:13" x14ac:dyDescent="0.25">
      <c r="M56188"/>
    </row>
    <row r="56189" spans="13:13" x14ac:dyDescent="0.25">
      <c r="M56189"/>
    </row>
    <row r="56190" spans="13:13" x14ac:dyDescent="0.25">
      <c r="M56190"/>
    </row>
    <row r="56191" spans="13:13" x14ac:dyDescent="0.25">
      <c r="M56191"/>
    </row>
    <row r="56192" spans="13:13" x14ac:dyDescent="0.25">
      <c r="M56192"/>
    </row>
    <row r="56193" spans="13:13" x14ac:dyDescent="0.25">
      <c r="M56193"/>
    </row>
    <row r="56194" spans="13:13" x14ac:dyDescent="0.25">
      <c r="M56194"/>
    </row>
    <row r="56195" spans="13:13" x14ac:dyDescent="0.25">
      <c r="M56195"/>
    </row>
    <row r="56196" spans="13:13" x14ac:dyDescent="0.25">
      <c r="M56196"/>
    </row>
    <row r="56197" spans="13:13" x14ac:dyDescent="0.25">
      <c r="M56197"/>
    </row>
    <row r="56198" spans="13:13" x14ac:dyDescent="0.25">
      <c r="M56198"/>
    </row>
    <row r="56199" spans="13:13" x14ac:dyDescent="0.25">
      <c r="M56199"/>
    </row>
    <row r="56200" spans="13:13" x14ac:dyDescent="0.25">
      <c r="M56200"/>
    </row>
    <row r="56201" spans="13:13" x14ac:dyDescent="0.25">
      <c r="M56201"/>
    </row>
    <row r="56202" spans="13:13" x14ac:dyDescent="0.25">
      <c r="M56202"/>
    </row>
    <row r="56203" spans="13:13" x14ac:dyDescent="0.25">
      <c r="M56203"/>
    </row>
    <row r="56204" spans="13:13" x14ac:dyDescent="0.25">
      <c r="M56204"/>
    </row>
    <row r="56205" spans="13:13" x14ac:dyDescent="0.25">
      <c r="M56205"/>
    </row>
    <row r="56206" spans="13:13" x14ac:dyDescent="0.25">
      <c r="M56206"/>
    </row>
    <row r="56207" spans="13:13" x14ac:dyDescent="0.25">
      <c r="M56207"/>
    </row>
    <row r="56208" spans="13:13" x14ac:dyDescent="0.25">
      <c r="M56208"/>
    </row>
    <row r="56209" spans="13:13" x14ac:dyDescent="0.25">
      <c r="M56209"/>
    </row>
    <row r="56210" spans="13:13" x14ac:dyDescent="0.25">
      <c r="M56210"/>
    </row>
    <row r="56211" spans="13:13" x14ac:dyDescent="0.25">
      <c r="M56211"/>
    </row>
    <row r="56212" spans="13:13" x14ac:dyDescent="0.25">
      <c r="M56212"/>
    </row>
    <row r="56213" spans="13:13" x14ac:dyDescent="0.25">
      <c r="M56213"/>
    </row>
    <row r="56214" spans="13:13" x14ac:dyDescent="0.25">
      <c r="M56214"/>
    </row>
    <row r="56215" spans="13:13" x14ac:dyDescent="0.25">
      <c r="M56215"/>
    </row>
    <row r="56216" spans="13:13" x14ac:dyDescent="0.25">
      <c r="M56216"/>
    </row>
    <row r="56217" spans="13:13" x14ac:dyDescent="0.25">
      <c r="M56217"/>
    </row>
    <row r="56218" spans="13:13" x14ac:dyDescent="0.25">
      <c r="M56218"/>
    </row>
    <row r="56219" spans="13:13" x14ac:dyDescent="0.25">
      <c r="M56219"/>
    </row>
    <row r="56220" spans="13:13" x14ac:dyDescent="0.25">
      <c r="M56220"/>
    </row>
    <row r="56221" spans="13:13" x14ac:dyDescent="0.25">
      <c r="M56221"/>
    </row>
    <row r="56222" spans="13:13" x14ac:dyDescent="0.25">
      <c r="M56222"/>
    </row>
    <row r="56223" spans="13:13" x14ac:dyDescent="0.25">
      <c r="M56223"/>
    </row>
    <row r="56224" spans="13:13" x14ac:dyDescent="0.25">
      <c r="M56224"/>
    </row>
    <row r="56225" spans="13:13" x14ac:dyDescent="0.25">
      <c r="M56225"/>
    </row>
    <row r="56226" spans="13:13" x14ac:dyDescent="0.25">
      <c r="M56226"/>
    </row>
    <row r="56227" spans="13:13" x14ac:dyDescent="0.25">
      <c r="M56227"/>
    </row>
    <row r="56228" spans="13:13" x14ac:dyDescent="0.25">
      <c r="M56228"/>
    </row>
    <row r="56229" spans="13:13" x14ac:dyDescent="0.25">
      <c r="M56229"/>
    </row>
    <row r="56230" spans="13:13" x14ac:dyDescent="0.25">
      <c r="M56230"/>
    </row>
    <row r="56231" spans="13:13" x14ac:dyDescent="0.25">
      <c r="M56231"/>
    </row>
    <row r="56232" spans="13:13" x14ac:dyDescent="0.25">
      <c r="M56232"/>
    </row>
    <row r="56233" spans="13:13" x14ac:dyDescent="0.25">
      <c r="M56233"/>
    </row>
    <row r="56234" spans="13:13" x14ac:dyDescent="0.25">
      <c r="M56234"/>
    </row>
    <row r="56235" spans="13:13" x14ac:dyDescent="0.25">
      <c r="M56235"/>
    </row>
    <row r="56236" spans="13:13" x14ac:dyDescent="0.25">
      <c r="M56236"/>
    </row>
    <row r="56237" spans="13:13" x14ac:dyDescent="0.25">
      <c r="M56237"/>
    </row>
    <row r="56238" spans="13:13" x14ac:dyDescent="0.25">
      <c r="M56238"/>
    </row>
    <row r="56239" spans="13:13" x14ac:dyDescent="0.25">
      <c r="M56239"/>
    </row>
    <row r="56240" spans="13:13" x14ac:dyDescent="0.25">
      <c r="M56240"/>
    </row>
    <row r="56241" spans="13:13" x14ac:dyDescent="0.25">
      <c r="M56241"/>
    </row>
    <row r="56242" spans="13:13" x14ac:dyDescent="0.25">
      <c r="M56242"/>
    </row>
    <row r="56243" spans="13:13" x14ac:dyDescent="0.25">
      <c r="M56243"/>
    </row>
    <row r="56244" spans="13:13" x14ac:dyDescent="0.25">
      <c r="M56244"/>
    </row>
    <row r="56245" spans="13:13" x14ac:dyDescent="0.25">
      <c r="M56245"/>
    </row>
    <row r="56246" spans="13:13" x14ac:dyDescent="0.25">
      <c r="M56246"/>
    </row>
    <row r="56247" spans="13:13" x14ac:dyDescent="0.25">
      <c r="M56247"/>
    </row>
    <row r="56248" spans="13:13" x14ac:dyDescent="0.25">
      <c r="M56248"/>
    </row>
    <row r="56249" spans="13:13" x14ac:dyDescent="0.25">
      <c r="M56249"/>
    </row>
    <row r="56250" spans="13:13" x14ac:dyDescent="0.25">
      <c r="M56250"/>
    </row>
    <row r="56251" spans="13:13" x14ac:dyDescent="0.25">
      <c r="M56251"/>
    </row>
    <row r="56252" spans="13:13" x14ac:dyDescent="0.25">
      <c r="M56252"/>
    </row>
    <row r="56253" spans="13:13" x14ac:dyDescent="0.25">
      <c r="M56253"/>
    </row>
    <row r="56254" spans="13:13" x14ac:dyDescent="0.25">
      <c r="M56254"/>
    </row>
    <row r="56255" spans="13:13" x14ac:dyDescent="0.25">
      <c r="M56255"/>
    </row>
    <row r="56256" spans="13:13" x14ac:dyDescent="0.25">
      <c r="M56256"/>
    </row>
    <row r="56257" spans="13:13" x14ac:dyDescent="0.25">
      <c r="M56257"/>
    </row>
    <row r="56258" spans="13:13" x14ac:dyDescent="0.25">
      <c r="M56258"/>
    </row>
    <row r="56259" spans="13:13" x14ac:dyDescent="0.25">
      <c r="M56259"/>
    </row>
    <row r="56260" spans="13:13" x14ac:dyDescent="0.25">
      <c r="M56260"/>
    </row>
    <row r="56261" spans="13:13" x14ac:dyDescent="0.25">
      <c r="M56261"/>
    </row>
    <row r="56262" spans="13:13" x14ac:dyDescent="0.25">
      <c r="M56262"/>
    </row>
    <row r="56263" spans="13:13" x14ac:dyDescent="0.25">
      <c r="M56263"/>
    </row>
    <row r="56264" spans="13:13" x14ac:dyDescent="0.25">
      <c r="M56264"/>
    </row>
    <row r="56265" spans="13:13" x14ac:dyDescent="0.25">
      <c r="M56265"/>
    </row>
    <row r="56266" spans="13:13" x14ac:dyDescent="0.25">
      <c r="M56266"/>
    </row>
    <row r="56267" spans="13:13" x14ac:dyDescent="0.25">
      <c r="M56267"/>
    </row>
    <row r="56268" spans="13:13" x14ac:dyDescent="0.25">
      <c r="M56268"/>
    </row>
    <row r="56269" spans="13:13" x14ac:dyDescent="0.25">
      <c r="M56269"/>
    </row>
    <row r="56270" spans="13:13" x14ac:dyDescent="0.25">
      <c r="M56270"/>
    </row>
    <row r="56271" spans="13:13" x14ac:dyDescent="0.25">
      <c r="M56271"/>
    </row>
    <row r="56272" spans="13:13" x14ac:dyDescent="0.25">
      <c r="M56272"/>
    </row>
    <row r="56273" spans="13:13" x14ac:dyDescent="0.25">
      <c r="M56273"/>
    </row>
    <row r="56274" spans="13:13" x14ac:dyDescent="0.25">
      <c r="M56274"/>
    </row>
    <row r="56275" spans="13:13" x14ac:dyDescent="0.25">
      <c r="M56275"/>
    </row>
    <row r="56276" spans="13:13" x14ac:dyDescent="0.25">
      <c r="M56276"/>
    </row>
    <row r="56277" spans="13:13" x14ac:dyDescent="0.25">
      <c r="M56277"/>
    </row>
    <row r="56278" spans="13:13" x14ac:dyDescent="0.25">
      <c r="M56278"/>
    </row>
    <row r="56279" spans="13:13" x14ac:dyDescent="0.25">
      <c r="M56279"/>
    </row>
    <row r="56280" spans="13:13" x14ac:dyDescent="0.25">
      <c r="M56280"/>
    </row>
    <row r="56281" spans="13:13" x14ac:dyDescent="0.25">
      <c r="M56281"/>
    </row>
    <row r="56282" spans="13:13" x14ac:dyDescent="0.25">
      <c r="M56282"/>
    </row>
    <row r="56283" spans="13:13" x14ac:dyDescent="0.25">
      <c r="M56283"/>
    </row>
    <row r="56284" spans="13:13" x14ac:dyDescent="0.25">
      <c r="M56284"/>
    </row>
    <row r="56285" spans="13:13" x14ac:dyDescent="0.25">
      <c r="M56285"/>
    </row>
    <row r="56286" spans="13:13" x14ac:dyDescent="0.25">
      <c r="M56286"/>
    </row>
    <row r="56287" spans="13:13" x14ac:dyDescent="0.25">
      <c r="M56287"/>
    </row>
    <row r="56288" spans="13:13" x14ac:dyDescent="0.25">
      <c r="M56288"/>
    </row>
    <row r="56289" spans="13:13" x14ac:dyDescent="0.25">
      <c r="M56289"/>
    </row>
    <row r="56290" spans="13:13" x14ac:dyDescent="0.25">
      <c r="M56290"/>
    </row>
    <row r="56291" spans="13:13" x14ac:dyDescent="0.25">
      <c r="M56291"/>
    </row>
    <row r="56292" spans="13:13" x14ac:dyDescent="0.25">
      <c r="M56292"/>
    </row>
    <row r="56293" spans="13:13" x14ac:dyDescent="0.25">
      <c r="M56293"/>
    </row>
    <row r="56294" spans="13:13" x14ac:dyDescent="0.25">
      <c r="M56294"/>
    </row>
    <row r="56295" spans="13:13" x14ac:dyDescent="0.25">
      <c r="M56295"/>
    </row>
    <row r="56296" spans="13:13" x14ac:dyDescent="0.25">
      <c r="M56296"/>
    </row>
    <row r="56297" spans="13:13" x14ac:dyDescent="0.25">
      <c r="M56297"/>
    </row>
    <row r="56298" spans="13:13" x14ac:dyDescent="0.25">
      <c r="M56298"/>
    </row>
    <row r="56299" spans="13:13" x14ac:dyDescent="0.25">
      <c r="M56299"/>
    </row>
    <row r="56300" spans="13:13" x14ac:dyDescent="0.25">
      <c r="M56300"/>
    </row>
    <row r="56301" spans="13:13" x14ac:dyDescent="0.25">
      <c r="M56301"/>
    </row>
    <row r="56302" spans="13:13" x14ac:dyDescent="0.25">
      <c r="M56302"/>
    </row>
    <row r="56303" spans="13:13" x14ac:dyDescent="0.25">
      <c r="M56303"/>
    </row>
    <row r="56304" spans="13:13" x14ac:dyDescent="0.25">
      <c r="M56304"/>
    </row>
    <row r="56305" spans="13:13" x14ac:dyDescent="0.25">
      <c r="M56305"/>
    </row>
    <row r="56306" spans="13:13" x14ac:dyDescent="0.25">
      <c r="M56306"/>
    </row>
    <row r="56307" spans="13:13" x14ac:dyDescent="0.25">
      <c r="M56307"/>
    </row>
    <row r="56308" spans="13:13" x14ac:dyDescent="0.25">
      <c r="M56308"/>
    </row>
    <row r="56309" spans="13:13" x14ac:dyDescent="0.25">
      <c r="M56309"/>
    </row>
    <row r="56310" spans="13:13" x14ac:dyDescent="0.25">
      <c r="M56310"/>
    </row>
    <row r="56311" spans="13:13" x14ac:dyDescent="0.25">
      <c r="M56311"/>
    </row>
    <row r="56312" spans="13:13" x14ac:dyDescent="0.25">
      <c r="M56312"/>
    </row>
    <row r="56313" spans="13:13" x14ac:dyDescent="0.25">
      <c r="M56313"/>
    </row>
    <row r="56314" spans="13:13" x14ac:dyDescent="0.25">
      <c r="M56314"/>
    </row>
    <row r="56315" spans="13:13" x14ac:dyDescent="0.25">
      <c r="M56315"/>
    </row>
    <row r="56316" spans="13:13" x14ac:dyDescent="0.25">
      <c r="M56316"/>
    </row>
    <row r="56317" spans="13:13" x14ac:dyDescent="0.25">
      <c r="M56317"/>
    </row>
    <row r="56318" spans="13:13" x14ac:dyDescent="0.25">
      <c r="M56318"/>
    </row>
    <row r="56319" spans="13:13" x14ac:dyDescent="0.25">
      <c r="M56319"/>
    </row>
    <row r="56320" spans="13:13" x14ac:dyDescent="0.25">
      <c r="M56320"/>
    </row>
    <row r="56321" spans="13:13" x14ac:dyDescent="0.25">
      <c r="M56321"/>
    </row>
    <row r="56322" spans="13:13" x14ac:dyDescent="0.25">
      <c r="M56322"/>
    </row>
    <row r="56323" spans="13:13" x14ac:dyDescent="0.25">
      <c r="M56323"/>
    </row>
    <row r="56324" spans="13:13" x14ac:dyDescent="0.25">
      <c r="M56324"/>
    </row>
    <row r="56325" spans="13:13" x14ac:dyDescent="0.25">
      <c r="M56325"/>
    </row>
    <row r="56326" spans="13:13" x14ac:dyDescent="0.25">
      <c r="M56326"/>
    </row>
    <row r="56327" spans="13:13" x14ac:dyDescent="0.25">
      <c r="M56327"/>
    </row>
    <row r="56328" spans="13:13" x14ac:dyDescent="0.25">
      <c r="M56328"/>
    </row>
    <row r="56329" spans="13:13" x14ac:dyDescent="0.25">
      <c r="M56329"/>
    </row>
    <row r="56330" spans="13:13" x14ac:dyDescent="0.25">
      <c r="M56330"/>
    </row>
    <row r="56331" spans="13:13" x14ac:dyDescent="0.25">
      <c r="M56331"/>
    </row>
    <row r="56332" spans="13:13" x14ac:dyDescent="0.25">
      <c r="M56332"/>
    </row>
    <row r="56333" spans="13:13" x14ac:dyDescent="0.25">
      <c r="M56333"/>
    </row>
    <row r="56334" spans="13:13" x14ac:dyDescent="0.25">
      <c r="M56334"/>
    </row>
    <row r="56335" spans="13:13" x14ac:dyDescent="0.25">
      <c r="M56335"/>
    </row>
    <row r="56336" spans="13:13" x14ac:dyDescent="0.25">
      <c r="M56336"/>
    </row>
    <row r="56337" spans="13:13" x14ac:dyDescent="0.25">
      <c r="M56337"/>
    </row>
    <row r="56338" spans="13:13" x14ac:dyDescent="0.25">
      <c r="M56338"/>
    </row>
    <row r="56339" spans="13:13" x14ac:dyDescent="0.25">
      <c r="M56339"/>
    </row>
    <row r="56340" spans="13:13" x14ac:dyDescent="0.25">
      <c r="M56340"/>
    </row>
    <row r="56341" spans="13:13" x14ac:dyDescent="0.25">
      <c r="M56341"/>
    </row>
    <row r="56342" spans="13:13" x14ac:dyDescent="0.25">
      <c r="M56342"/>
    </row>
    <row r="56343" spans="13:13" x14ac:dyDescent="0.25">
      <c r="M56343"/>
    </row>
    <row r="56344" spans="13:13" x14ac:dyDescent="0.25">
      <c r="M56344"/>
    </row>
    <row r="56345" spans="13:13" x14ac:dyDescent="0.25">
      <c r="M56345"/>
    </row>
    <row r="56346" spans="13:13" x14ac:dyDescent="0.25">
      <c r="M56346"/>
    </row>
    <row r="56347" spans="13:13" x14ac:dyDescent="0.25">
      <c r="M56347"/>
    </row>
    <row r="56348" spans="13:13" x14ac:dyDescent="0.25">
      <c r="M56348"/>
    </row>
    <row r="56349" spans="13:13" x14ac:dyDescent="0.25">
      <c r="M56349"/>
    </row>
    <row r="56350" spans="13:13" x14ac:dyDescent="0.25">
      <c r="M56350"/>
    </row>
    <row r="56351" spans="13:13" x14ac:dyDescent="0.25">
      <c r="M56351"/>
    </row>
    <row r="56352" spans="13:13" x14ac:dyDescent="0.25">
      <c r="M56352"/>
    </row>
    <row r="56353" spans="13:13" x14ac:dyDescent="0.25">
      <c r="M56353"/>
    </row>
    <row r="56354" spans="13:13" x14ac:dyDescent="0.25">
      <c r="M56354"/>
    </row>
    <row r="56355" spans="13:13" x14ac:dyDescent="0.25">
      <c r="M56355"/>
    </row>
    <row r="56356" spans="13:13" x14ac:dyDescent="0.25">
      <c r="M56356"/>
    </row>
    <row r="56357" spans="13:13" x14ac:dyDescent="0.25">
      <c r="M56357"/>
    </row>
    <row r="56358" spans="13:13" x14ac:dyDescent="0.25">
      <c r="M56358"/>
    </row>
    <row r="56359" spans="13:13" x14ac:dyDescent="0.25">
      <c r="M56359"/>
    </row>
    <row r="56360" spans="13:13" x14ac:dyDescent="0.25">
      <c r="M56360"/>
    </row>
    <row r="56361" spans="13:13" x14ac:dyDescent="0.25">
      <c r="M56361"/>
    </row>
    <row r="56362" spans="13:13" x14ac:dyDescent="0.25">
      <c r="M56362"/>
    </row>
    <row r="56363" spans="13:13" x14ac:dyDescent="0.25">
      <c r="M56363"/>
    </row>
    <row r="56364" spans="13:13" x14ac:dyDescent="0.25">
      <c r="M56364"/>
    </row>
    <row r="56365" spans="13:13" x14ac:dyDescent="0.25">
      <c r="M56365"/>
    </row>
    <row r="56366" spans="13:13" x14ac:dyDescent="0.25">
      <c r="M56366"/>
    </row>
    <row r="56367" spans="13:13" x14ac:dyDescent="0.25">
      <c r="M56367"/>
    </row>
    <row r="56368" spans="13:13" x14ac:dyDescent="0.25">
      <c r="M56368"/>
    </row>
    <row r="56369" spans="13:13" x14ac:dyDescent="0.25">
      <c r="M56369"/>
    </row>
    <row r="56370" spans="13:13" x14ac:dyDescent="0.25">
      <c r="M56370"/>
    </row>
    <row r="56371" spans="13:13" x14ac:dyDescent="0.25">
      <c r="M56371"/>
    </row>
    <row r="56372" spans="13:13" x14ac:dyDescent="0.25">
      <c r="M56372"/>
    </row>
    <row r="56373" spans="13:13" x14ac:dyDescent="0.25">
      <c r="M56373"/>
    </row>
    <row r="56374" spans="13:13" x14ac:dyDescent="0.25">
      <c r="M56374"/>
    </row>
    <row r="56375" spans="13:13" x14ac:dyDescent="0.25">
      <c r="M56375"/>
    </row>
    <row r="56376" spans="13:13" x14ac:dyDescent="0.25">
      <c r="M56376"/>
    </row>
    <row r="56377" spans="13:13" x14ac:dyDescent="0.25">
      <c r="M56377"/>
    </row>
    <row r="56378" spans="13:13" x14ac:dyDescent="0.25">
      <c r="M56378"/>
    </row>
    <row r="56379" spans="13:13" x14ac:dyDescent="0.25">
      <c r="M56379"/>
    </row>
    <row r="56380" spans="13:13" x14ac:dyDescent="0.25">
      <c r="M56380"/>
    </row>
    <row r="56381" spans="13:13" x14ac:dyDescent="0.25">
      <c r="M56381"/>
    </row>
    <row r="56382" spans="13:13" x14ac:dyDescent="0.25">
      <c r="M56382"/>
    </row>
    <row r="56383" spans="13:13" x14ac:dyDescent="0.25">
      <c r="M56383"/>
    </row>
    <row r="56384" spans="13:13" x14ac:dyDescent="0.25">
      <c r="M56384"/>
    </row>
    <row r="56385" spans="13:13" x14ac:dyDescent="0.25">
      <c r="M56385"/>
    </row>
    <row r="56386" spans="13:13" x14ac:dyDescent="0.25">
      <c r="M56386"/>
    </row>
    <row r="56387" spans="13:13" x14ac:dyDescent="0.25">
      <c r="M56387"/>
    </row>
    <row r="56388" spans="13:13" x14ac:dyDescent="0.25">
      <c r="M56388"/>
    </row>
    <row r="56389" spans="13:13" x14ac:dyDescent="0.25">
      <c r="M56389"/>
    </row>
    <row r="56390" spans="13:13" x14ac:dyDescent="0.25">
      <c r="M56390"/>
    </row>
    <row r="56391" spans="13:13" x14ac:dyDescent="0.25">
      <c r="M56391"/>
    </row>
    <row r="56392" spans="13:13" x14ac:dyDescent="0.25">
      <c r="M56392"/>
    </row>
    <row r="56393" spans="13:13" x14ac:dyDescent="0.25">
      <c r="M56393"/>
    </row>
    <row r="56394" spans="13:13" x14ac:dyDescent="0.25">
      <c r="M56394"/>
    </row>
    <row r="56395" spans="13:13" x14ac:dyDescent="0.25">
      <c r="M56395"/>
    </row>
    <row r="56396" spans="13:13" x14ac:dyDescent="0.25">
      <c r="M56396"/>
    </row>
    <row r="56397" spans="13:13" x14ac:dyDescent="0.25">
      <c r="M56397"/>
    </row>
    <row r="56398" spans="13:13" x14ac:dyDescent="0.25">
      <c r="M56398"/>
    </row>
    <row r="56399" spans="13:13" x14ac:dyDescent="0.25">
      <c r="M56399"/>
    </row>
    <row r="56400" spans="13:13" x14ac:dyDescent="0.25">
      <c r="M56400"/>
    </row>
    <row r="56401" spans="13:13" x14ac:dyDescent="0.25">
      <c r="M56401"/>
    </row>
    <row r="56402" spans="13:13" x14ac:dyDescent="0.25">
      <c r="M56402"/>
    </row>
    <row r="56403" spans="13:13" x14ac:dyDescent="0.25">
      <c r="M56403"/>
    </row>
    <row r="56404" spans="13:13" x14ac:dyDescent="0.25">
      <c r="M56404"/>
    </row>
    <row r="56405" spans="13:13" x14ac:dyDescent="0.25">
      <c r="M56405"/>
    </row>
    <row r="56406" spans="13:13" x14ac:dyDescent="0.25">
      <c r="M56406"/>
    </row>
    <row r="56407" spans="13:13" x14ac:dyDescent="0.25">
      <c r="M56407"/>
    </row>
    <row r="56408" spans="13:13" x14ac:dyDescent="0.25">
      <c r="M56408"/>
    </row>
    <row r="56409" spans="13:13" x14ac:dyDescent="0.25">
      <c r="M56409"/>
    </row>
    <row r="56410" spans="13:13" x14ac:dyDescent="0.25">
      <c r="M56410"/>
    </row>
    <row r="56411" spans="13:13" x14ac:dyDescent="0.25">
      <c r="M56411"/>
    </row>
    <row r="56412" spans="13:13" x14ac:dyDescent="0.25">
      <c r="M56412"/>
    </row>
    <row r="56413" spans="13:13" x14ac:dyDescent="0.25">
      <c r="M56413"/>
    </row>
    <row r="56414" spans="13:13" x14ac:dyDescent="0.25">
      <c r="M56414"/>
    </row>
    <row r="56415" spans="13:13" x14ac:dyDescent="0.25">
      <c r="M56415"/>
    </row>
    <row r="56416" spans="13:13" x14ac:dyDescent="0.25">
      <c r="M56416"/>
    </row>
    <row r="56417" spans="13:13" x14ac:dyDescent="0.25">
      <c r="M56417"/>
    </row>
    <row r="56418" spans="13:13" x14ac:dyDescent="0.25">
      <c r="M56418"/>
    </row>
    <row r="56419" spans="13:13" x14ac:dyDescent="0.25">
      <c r="M56419"/>
    </row>
    <row r="56420" spans="13:13" x14ac:dyDescent="0.25">
      <c r="M56420"/>
    </row>
    <row r="56421" spans="13:13" x14ac:dyDescent="0.25">
      <c r="M56421"/>
    </row>
    <row r="56422" spans="13:13" x14ac:dyDescent="0.25">
      <c r="M56422"/>
    </row>
    <row r="56423" spans="13:13" x14ac:dyDescent="0.25">
      <c r="M56423"/>
    </row>
    <row r="56424" spans="13:13" x14ac:dyDescent="0.25">
      <c r="M56424"/>
    </row>
    <row r="56425" spans="13:13" x14ac:dyDescent="0.25">
      <c r="M56425"/>
    </row>
    <row r="56426" spans="13:13" x14ac:dyDescent="0.25">
      <c r="M56426"/>
    </row>
    <row r="56427" spans="13:13" x14ac:dyDescent="0.25">
      <c r="M56427"/>
    </row>
    <row r="56428" spans="13:13" x14ac:dyDescent="0.25">
      <c r="M56428"/>
    </row>
    <row r="56429" spans="13:13" x14ac:dyDescent="0.25">
      <c r="M56429"/>
    </row>
    <row r="56430" spans="13:13" x14ac:dyDescent="0.25">
      <c r="M56430"/>
    </row>
    <row r="56431" spans="13:13" x14ac:dyDescent="0.25">
      <c r="M56431"/>
    </row>
    <row r="56432" spans="13:13" x14ac:dyDescent="0.25">
      <c r="M56432"/>
    </row>
    <row r="56433" spans="13:13" x14ac:dyDescent="0.25">
      <c r="M56433"/>
    </row>
    <row r="56434" spans="13:13" x14ac:dyDescent="0.25">
      <c r="M56434"/>
    </row>
    <row r="56435" spans="13:13" x14ac:dyDescent="0.25">
      <c r="M56435"/>
    </row>
    <row r="56436" spans="13:13" x14ac:dyDescent="0.25">
      <c r="M56436"/>
    </row>
    <row r="56437" spans="13:13" x14ac:dyDescent="0.25">
      <c r="M56437"/>
    </row>
    <row r="56438" spans="13:13" x14ac:dyDescent="0.25">
      <c r="M56438"/>
    </row>
    <row r="56439" spans="13:13" x14ac:dyDescent="0.25">
      <c r="M56439"/>
    </row>
    <row r="56440" spans="13:13" x14ac:dyDescent="0.25">
      <c r="M56440"/>
    </row>
    <row r="56441" spans="13:13" x14ac:dyDescent="0.25">
      <c r="M56441"/>
    </row>
    <row r="56442" spans="13:13" x14ac:dyDescent="0.25">
      <c r="M56442"/>
    </row>
    <row r="56443" spans="13:13" x14ac:dyDescent="0.25">
      <c r="M56443"/>
    </row>
    <row r="56444" spans="13:13" x14ac:dyDescent="0.25">
      <c r="M56444"/>
    </row>
    <row r="56445" spans="13:13" x14ac:dyDescent="0.25">
      <c r="M56445"/>
    </row>
    <row r="56446" spans="13:13" x14ac:dyDescent="0.25">
      <c r="M56446"/>
    </row>
    <row r="56447" spans="13:13" x14ac:dyDescent="0.25">
      <c r="M56447"/>
    </row>
    <row r="56448" spans="13:13" x14ac:dyDescent="0.25">
      <c r="M56448"/>
    </row>
    <row r="56449" spans="13:13" x14ac:dyDescent="0.25">
      <c r="M56449"/>
    </row>
    <row r="56450" spans="13:13" x14ac:dyDescent="0.25">
      <c r="M56450"/>
    </row>
    <row r="56451" spans="13:13" x14ac:dyDescent="0.25">
      <c r="M56451"/>
    </row>
    <row r="56452" spans="13:13" x14ac:dyDescent="0.25">
      <c r="M56452"/>
    </row>
    <row r="56453" spans="13:13" x14ac:dyDescent="0.25">
      <c r="M56453"/>
    </row>
    <row r="56454" spans="13:13" x14ac:dyDescent="0.25">
      <c r="M56454"/>
    </row>
    <row r="56455" spans="13:13" x14ac:dyDescent="0.25">
      <c r="M56455"/>
    </row>
    <row r="56456" spans="13:13" x14ac:dyDescent="0.25">
      <c r="M56456"/>
    </row>
    <row r="56457" spans="13:13" x14ac:dyDescent="0.25">
      <c r="M56457"/>
    </row>
    <row r="56458" spans="13:13" x14ac:dyDescent="0.25">
      <c r="M56458"/>
    </row>
    <row r="56459" spans="13:13" x14ac:dyDescent="0.25">
      <c r="M56459"/>
    </row>
    <row r="56460" spans="13:13" x14ac:dyDescent="0.25">
      <c r="M56460"/>
    </row>
    <row r="56461" spans="13:13" x14ac:dyDescent="0.25">
      <c r="M56461"/>
    </row>
    <row r="56462" spans="13:13" x14ac:dyDescent="0.25">
      <c r="M56462"/>
    </row>
    <row r="56463" spans="13:13" x14ac:dyDescent="0.25">
      <c r="M56463"/>
    </row>
    <row r="56464" spans="13:13" x14ac:dyDescent="0.25">
      <c r="M56464"/>
    </row>
    <row r="56465" spans="13:13" x14ac:dyDescent="0.25">
      <c r="M56465"/>
    </row>
    <row r="56466" spans="13:13" x14ac:dyDescent="0.25">
      <c r="M56466"/>
    </row>
    <row r="56467" spans="13:13" x14ac:dyDescent="0.25">
      <c r="M56467"/>
    </row>
    <row r="56468" spans="13:13" x14ac:dyDescent="0.25">
      <c r="M56468"/>
    </row>
    <row r="56469" spans="13:13" x14ac:dyDescent="0.25">
      <c r="M56469"/>
    </row>
    <row r="56470" spans="13:13" x14ac:dyDescent="0.25">
      <c r="M56470"/>
    </row>
    <row r="56471" spans="13:13" x14ac:dyDescent="0.25">
      <c r="M56471"/>
    </row>
    <row r="56472" spans="13:13" x14ac:dyDescent="0.25">
      <c r="M56472"/>
    </row>
    <row r="56473" spans="13:13" x14ac:dyDescent="0.25">
      <c r="M56473"/>
    </row>
    <row r="56474" spans="13:13" x14ac:dyDescent="0.25">
      <c r="M56474"/>
    </row>
    <row r="56475" spans="13:13" x14ac:dyDescent="0.25">
      <c r="M56475"/>
    </row>
    <row r="56476" spans="13:13" x14ac:dyDescent="0.25">
      <c r="M56476"/>
    </row>
    <row r="56477" spans="13:13" x14ac:dyDescent="0.25">
      <c r="M56477"/>
    </row>
    <row r="56478" spans="13:13" x14ac:dyDescent="0.25">
      <c r="M56478"/>
    </row>
    <row r="56479" spans="13:13" x14ac:dyDescent="0.25">
      <c r="M56479"/>
    </row>
    <row r="56480" spans="13:13" x14ac:dyDescent="0.25">
      <c r="M56480"/>
    </row>
    <row r="56481" spans="13:13" x14ac:dyDescent="0.25">
      <c r="M56481"/>
    </row>
    <row r="56482" spans="13:13" x14ac:dyDescent="0.25">
      <c r="M56482"/>
    </row>
    <row r="56483" spans="13:13" x14ac:dyDescent="0.25">
      <c r="M56483"/>
    </row>
    <row r="56484" spans="13:13" x14ac:dyDescent="0.25">
      <c r="M56484"/>
    </row>
    <row r="56485" spans="13:13" x14ac:dyDescent="0.25">
      <c r="M56485"/>
    </row>
    <row r="56486" spans="13:13" x14ac:dyDescent="0.25">
      <c r="M56486"/>
    </row>
    <row r="56487" spans="13:13" x14ac:dyDescent="0.25">
      <c r="M56487"/>
    </row>
    <row r="56488" spans="13:13" x14ac:dyDescent="0.25">
      <c r="M56488"/>
    </row>
    <row r="56489" spans="13:13" x14ac:dyDescent="0.25">
      <c r="M56489"/>
    </row>
    <row r="56490" spans="13:13" x14ac:dyDescent="0.25">
      <c r="M56490"/>
    </row>
    <row r="56491" spans="13:13" x14ac:dyDescent="0.25">
      <c r="M56491"/>
    </row>
    <row r="56492" spans="13:13" x14ac:dyDescent="0.25">
      <c r="M56492"/>
    </row>
    <row r="56493" spans="13:13" x14ac:dyDescent="0.25">
      <c r="M56493"/>
    </row>
    <row r="56494" spans="13:13" x14ac:dyDescent="0.25">
      <c r="M56494"/>
    </row>
    <row r="56495" spans="13:13" x14ac:dyDescent="0.25">
      <c r="M56495"/>
    </row>
    <row r="56496" spans="13:13" x14ac:dyDescent="0.25">
      <c r="M56496"/>
    </row>
    <row r="56497" spans="13:13" x14ac:dyDescent="0.25">
      <c r="M56497"/>
    </row>
    <row r="56498" spans="13:13" x14ac:dyDescent="0.25">
      <c r="M56498"/>
    </row>
    <row r="56499" spans="13:13" x14ac:dyDescent="0.25">
      <c r="M56499"/>
    </row>
    <row r="56500" spans="13:13" x14ac:dyDescent="0.25">
      <c r="M56500"/>
    </row>
    <row r="56501" spans="13:13" x14ac:dyDescent="0.25">
      <c r="M56501"/>
    </row>
    <row r="56502" spans="13:13" x14ac:dyDescent="0.25">
      <c r="M56502"/>
    </row>
    <row r="56503" spans="13:13" x14ac:dyDescent="0.25">
      <c r="M56503"/>
    </row>
    <row r="56504" spans="13:13" x14ac:dyDescent="0.25">
      <c r="M56504"/>
    </row>
    <row r="56505" spans="13:13" x14ac:dyDescent="0.25">
      <c r="M56505"/>
    </row>
    <row r="56506" spans="13:13" x14ac:dyDescent="0.25">
      <c r="M56506"/>
    </row>
    <row r="56507" spans="13:13" x14ac:dyDescent="0.25">
      <c r="M56507"/>
    </row>
    <row r="56508" spans="13:13" x14ac:dyDescent="0.25">
      <c r="M56508"/>
    </row>
    <row r="56509" spans="13:13" x14ac:dyDescent="0.25">
      <c r="M56509"/>
    </row>
    <row r="56510" spans="13:13" x14ac:dyDescent="0.25">
      <c r="M56510"/>
    </row>
    <row r="56511" spans="13:13" x14ac:dyDescent="0.25">
      <c r="M56511"/>
    </row>
    <row r="56512" spans="13:13" x14ac:dyDescent="0.25">
      <c r="M56512"/>
    </row>
    <row r="56513" spans="13:13" x14ac:dyDescent="0.25">
      <c r="M56513"/>
    </row>
    <row r="56514" spans="13:13" x14ac:dyDescent="0.25">
      <c r="M56514"/>
    </row>
    <row r="56515" spans="13:13" x14ac:dyDescent="0.25">
      <c r="M56515"/>
    </row>
    <row r="56516" spans="13:13" x14ac:dyDescent="0.25">
      <c r="M56516"/>
    </row>
    <row r="56517" spans="13:13" x14ac:dyDescent="0.25">
      <c r="M56517"/>
    </row>
    <row r="56518" spans="13:13" x14ac:dyDescent="0.25">
      <c r="M56518"/>
    </row>
    <row r="56519" spans="13:13" x14ac:dyDescent="0.25">
      <c r="M56519"/>
    </row>
    <row r="56520" spans="13:13" x14ac:dyDescent="0.25">
      <c r="M56520"/>
    </row>
    <row r="56521" spans="13:13" x14ac:dyDescent="0.25">
      <c r="M56521"/>
    </row>
    <row r="56522" spans="13:13" x14ac:dyDescent="0.25">
      <c r="M56522"/>
    </row>
    <row r="56523" spans="13:13" x14ac:dyDescent="0.25">
      <c r="M56523"/>
    </row>
    <row r="56524" spans="13:13" x14ac:dyDescent="0.25">
      <c r="M56524"/>
    </row>
    <row r="56525" spans="13:13" x14ac:dyDescent="0.25">
      <c r="M56525"/>
    </row>
    <row r="56526" spans="13:13" x14ac:dyDescent="0.25">
      <c r="M56526"/>
    </row>
    <row r="56527" spans="13:13" x14ac:dyDescent="0.25">
      <c r="M56527"/>
    </row>
    <row r="56528" spans="13:13" x14ac:dyDescent="0.25">
      <c r="M56528"/>
    </row>
    <row r="56529" spans="13:13" x14ac:dyDescent="0.25">
      <c r="M56529"/>
    </row>
    <row r="56530" spans="13:13" x14ac:dyDescent="0.25">
      <c r="M56530"/>
    </row>
    <row r="56531" spans="13:13" x14ac:dyDescent="0.25">
      <c r="M56531"/>
    </row>
    <row r="56532" spans="13:13" x14ac:dyDescent="0.25">
      <c r="M56532"/>
    </row>
    <row r="56533" spans="13:13" x14ac:dyDescent="0.25">
      <c r="M56533"/>
    </row>
    <row r="56534" spans="13:13" x14ac:dyDescent="0.25">
      <c r="M56534"/>
    </row>
    <row r="56535" spans="13:13" x14ac:dyDescent="0.25">
      <c r="M56535"/>
    </row>
    <row r="56536" spans="13:13" x14ac:dyDescent="0.25">
      <c r="M56536"/>
    </row>
    <row r="56537" spans="13:13" x14ac:dyDescent="0.25">
      <c r="M56537"/>
    </row>
    <row r="56538" spans="13:13" x14ac:dyDescent="0.25">
      <c r="M56538"/>
    </row>
    <row r="56539" spans="13:13" x14ac:dyDescent="0.25">
      <c r="M56539"/>
    </row>
    <row r="56540" spans="13:13" x14ac:dyDescent="0.25">
      <c r="M56540"/>
    </row>
    <row r="56541" spans="13:13" x14ac:dyDescent="0.25">
      <c r="M56541"/>
    </row>
    <row r="56542" spans="13:13" x14ac:dyDescent="0.25">
      <c r="M56542"/>
    </row>
    <row r="56543" spans="13:13" x14ac:dyDescent="0.25">
      <c r="M56543"/>
    </row>
    <row r="56544" spans="13:13" x14ac:dyDescent="0.25">
      <c r="M56544"/>
    </row>
    <row r="56545" spans="13:13" x14ac:dyDescent="0.25">
      <c r="M56545"/>
    </row>
    <row r="56546" spans="13:13" x14ac:dyDescent="0.25">
      <c r="M56546"/>
    </row>
    <row r="56547" spans="13:13" x14ac:dyDescent="0.25">
      <c r="M56547"/>
    </row>
    <row r="56548" spans="13:13" x14ac:dyDescent="0.25">
      <c r="M56548"/>
    </row>
    <row r="56549" spans="13:13" x14ac:dyDescent="0.25">
      <c r="M56549"/>
    </row>
    <row r="56550" spans="13:13" x14ac:dyDescent="0.25">
      <c r="M56550"/>
    </row>
    <row r="56551" spans="13:13" x14ac:dyDescent="0.25">
      <c r="M56551"/>
    </row>
    <row r="56552" spans="13:13" x14ac:dyDescent="0.25">
      <c r="M56552"/>
    </row>
    <row r="56553" spans="13:13" x14ac:dyDescent="0.25">
      <c r="M56553"/>
    </row>
    <row r="56554" spans="13:13" x14ac:dyDescent="0.25">
      <c r="M56554"/>
    </row>
    <row r="56555" spans="13:13" x14ac:dyDescent="0.25">
      <c r="M56555"/>
    </row>
    <row r="56556" spans="13:13" x14ac:dyDescent="0.25">
      <c r="M56556"/>
    </row>
    <row r="56557" spans="13:13" x14ac:dyDescent="0.25">
      <c r="M56557"/>
    </row>
    <row r="56558" spans="13:13" x14ac:dyDescent="0.25">
      <c r="M56558"/>
    </row>
    <row r="56559" spans="13:13" x14ac:dyDescent="0.25">
      <c r="M56559"/>
    </row>
    <row r="56560" spans="13:13" x14ac:dyDescent="0.25">
      <c r="M56560"/>
    </row>
    <row r="56561" spans="13:13" x14ac:dyDescent="0.25">
      <c r="M56561"/>
    </row>
    <row r="56562" spans="13:13" x14ac:dyDescent="0.25">
      <c r="M56562"/>
    </row>
    <row r="56563" spans="13:13" x14ac:dyDescent="0.25">
      <c r="M56563"/>
    </row>
    <row r="56564" spans="13:13" x14ac:dyDescent="0.25">
      <c r="M56564"/>
    </row>
    <row r="56565" spans="13:13" x14ac:dyDescent="0.25">
      <c r="M56565"/>
    </row>
    <row r="56566" spans="13:13" x14ac:dyDescent="0.25">
      <c r="M56566"/>
    </row>
    <row r="56567" spans="13:13" x14ac:dyDescent="0.25">
      <c r="M56567"/>
    </row>
    <row r="56568" spans="13:13" x14ac:dyDescent="0.25">
      <c r="M56568"/>
    </row>
    <row r="56569" spans="13:13" x14ac:dyDescent="0.25">
      <c r="M56569"/>
    </row>
    <row r="56570" spans="13:13" x14ac:dyDescent="0.25">
      <c r="M56570"/>
    </row>
    <row r="56571" spans="13:13" x14ac:dyDescent="0.25">
      <c r="M56571"/>
    </row>
    <row r="56572" spans="13:13" x14ac:dyDescent="0.25">
      <c r="M56572"/>
    </row>
    <row r="56573" spans="13:13" x14ac:dyDescent="0.25">
      <c r="M56573"/>
    </row>
    <row r="56574" spans="13:13" x14ac:dyDescent="0.25">
      <c r="M56574"/>
    </row>
    <row r="56575" spans="13:13" x14ac:dyDescent="0.25">
      <c r="M56575"/>
    </row>
    <row r="56576" spans="13:13" x14ac:dyDescent="0.25">
      <c r="M56576"/>
    </row>
    <row r="56577" spans="13:13" x14ac:dyDescent="0.25">
      <c r="M56577"/>
    </row>
    <row r="56578" spans="13:13" x14ac:dyDescent="0.25">
      <c r="M56578"/>
    </row>
    <row r="56579" spans="13:13" x14ac:dyDescent="0.25">
      <c r="M56579"/>
    </row>
    <row r="56580" spans="13:13" x14ac:dyDescent="0.25">
      <c r="M56580"/>
    </row>
    <row r="56581" spans="13:13" x14ac:dyDescent="0.25">
      <c r="M56581"/>
    </row>
    <row r="56582" spans="13:13" x14ac:dyDescent="0.25">
      <c r="M56582"/>
    </row>
    <row r="56583" spans="13:13" x14ac:dyDescent="0.25">
      <c r="M56583"/>
    </row>
    <row r="56584" spans="13:13" x14ac:dyDescent="0.25">
      <c r="M56584"/>
    </row>
    <row r="56585" spans="13:13" x14ac:dyDescent="0.25">
      <c r="M56585"/>
    </row>
    <row r="56586" spans="13:13" x14ac:dyDescent="0.25">
      <c r="M56586"/>
    </row>
    <row r="56587" spans="13:13" x14ac:dyDescent="0.25">
      <c r="M56587"/>
    </row>
    <row r="56588" spans="13:13" x14ac:dyDescent="0.25">
      <c r="M56588"/>
    </row>
    <row r="56589" spans="13:13" x14ac:dyDescent="0.25">
      <c r="M56589"/>
    </row>
    <row r="56590" spans="13:13" x14ac:dyDescent="0.25">
      <c r="M56590"/>
    </row>
    <row r="56591" spans="13:13" x14ac:dyDescent="0.25">
      <c r="M56591"/>
    </row>
    <row r="56592" spans="13:13" x14ac:dyDescent="0.25">
      <c r="M56592"/>
    </row>
    <row r="56593" spans="13:13" x14ac:dyDescent="0.25">
      <c r="M56593"/>
    </row>
    <row r="56594" spans="13:13" x14ac:dyDescent="0.25">
      <c r="M56594"/>
    </row>
    <row r="56595" spans="13:13" x14ac:dyDescent="0.25">
      <c r="M56595"/>
    </row>
    <row r="56596" spans="13:13" x14ac:dyDescent="0.25">
      <c r="M56596"/>
    </row>
    <row r="56597" spans="13:13" x14ac:dyDescent="0.25">
      <c r="M56597"/>
    </row>
    <row r="56598" spans="13:13" x14ac:dyDescent="0.25">
      <c r="M56598"/>
    </row>
    <row r="56599" spans="13:13" x14ac:dyDescent="0.25">
      <c r="M56599"/>
    </row>
    <row r="56600" spans="13:13" x14ac:dyDescent="0.25">
      <c r="M56600"/>
    </row>
    <row r="56601" spans="13:13" x14ac:dyDescent="0.25">
      <c r="M56601"/>
    </row>
    <row r="56602" spans="13:13" x14ac:dyDescent="0.25">
      <c r="M56602"/>
    </row>
    <row r="56603" spans="13:13" x14ac:dyDescent="0.25">
      <c r="M56603"/>
    </row>
    <row r="56604" spans="13:13" x14ac:dyDescent="0.25">
      <c r="M56604"/>
    </row>
    <row r="56605" spans="13:13" x14ac:dyDescent="0.25">
      <c r="M56605"/>
    </row>
    <row r="56606" spans="13:13" x14ac:dyDescent="0.25">
      <c r="M56606"/>
    </row>
    <row r="56607" spans="13:13" x14ac:dyDescent="0.25">
      <c r="M56607"/>
    </row>
    <row r="56608" spans="13:13" x14ac:dyDescent="0.25">
      <c r="M56608"/>
    </row>
    <row r="56609" spans="13:13" x14ac:dyDescent="0.25">
      <c r="M56609"/>
    </row>
    <row r="56610" spans="13:13" x14ac:dyDescent="0.25">
      <c r="M56610"/>
    </row>
    <row r="56611" spans="13:13" x14ac:dyDescent="0.25">
      <c r="M56611"/>
    </row>
    <row r="56612" spans="13:13" x14ac:dyDescent="0.25">
      <c r="M56612"/>
    </row>
    <row r="56613" spans="13:13" x14ac:dyDescent="0.25">
      <c r="M56613"/>
    </row>
    <row r="56614" spans="13:13" x14ac:dyDescent="0.25">
      <c r="M56614"/>
    </row>
    <row r="56615" spans="13:13" x14ac:dyDescent="0.25">
      <c r="M56615"/>
    </row>
    <row r="56616" spans="13:13" x14ac:dyDescent="0.25">
      <c r="M56616"/>
    </row>
    <row r="56617" spans="13:13" x14ac:dyDescent="0.25">
      <c r="M56617"/>
    </row>
    <row r="56618" spans="13:13" x14ac:dyDescent="0.25">
      <c r="M56618"/>
    </row>
    <row r="56619" spans="13:13" x14ac:dyDescent="0.25">
      <c r="M56619"/>
    </row>
    <row r="56620" spans="13:13" x14ac:dyDescent="0.25">
      <c r="M56620"/>
    </row>
    <row r="56621" spans="13:13" x14ac:dyDescent="0.25">
      <c r="M56621"/>
    </row>
    <row r="56622" spans="13:13" x14ac:dyDescent="0.25">
      <c r="M56622"/>
    </row>
    <row r="56623" spans="13:13" x14ac:dyDescent="0.25">
      <c r="M56623"/>
    </row>
    <row r="56624" spans="13:13" x14ac:dyDescent="0.25">
      <c r="M56624"/>
    </row>
    <row r="56625" spans="13:13" x14ac:dyDescent="0.25">
      <c r="M56625"/>
    </row>
    <row r="56626" spans="13:13" x14ac:dyDescent="0.25">
      <c r="M56626"/>
    </row>
    <row r="56627" spans="13:13" x14ac:dyDescent="0.25">
      <c r="M56627"/>
    </row>
    <row r="56628" spans="13:13" x14ac:dyDescent="0.25">
      <c r="M56628"/>
    </row>
    <row r="56629" spans="13:13" x14ac:dyDescent="0.25">
      <c r="M56629"/>
    </row>
    <row r="56630" spans="13:13" x14ac:dyDescent="0.25">
      <c r="M56630"/>
    </row>
    <row r="56631" spans="13:13" x14ac:dyDescent="0.25">
      <c r="M56631"/>
    </row>
    <row r="56632" spans="13:13" x14ac:dyDescent="0.25">
      <c r="M56632"/>
    </row>
    <row r="56633" spans="13:13" x14ac:dyDescent="0.25">
      <c r="M56633"/>
    </row>
    <row r="56634" spans="13:13" x14ac:dyDescent="0.25">
      <c r="M56634"/>
    </row>
    <row r="56635" spans="13:13" x14ac:dyDescent="0.25">
      <c r="M56635"/>
    </row>
    <row r="56636" spans="13:13" x14ac:dyDescent="0.25">
      <c r="M56636"/>
    </row>
    <row r="56637" spans="13:13" x14ac:dyDescent="0.25">
      <c r="M56637"/>
    </row>
    <row r="56638" spans="13:13" x14ac:dyDescent="0.25">
      <c r="M56638"/>
    </row>
    <row r="56639" spans="13:13" x14ac:dyDescent="0.25">
      <c r="M56639"/>
    </row>
    <row r="56640" spans="13:13" x14ac:dyDescent="0.25">
      <c r="M56640"/>
    </row>
    <row r="56641" spans="13:13" x14ac:dyDescent="0.25">
      <c r="M56641"/>
    </row>
    <row r="56642" spans="13:13" x14ac:dyDescent="0.25">
      <c r="M56642"/>
    </row>
    <row r="56643" spans="13:13" x14ac:dyDescent="0.25">
      <c r="M56643"/>
    </row>
    <row r="56644" spans="13:13" x14ac:dyDescent="0.25">
      <c r="M56644"/>
    </row>
    <row r="56645" spans="13:13" x14ac:dyDescent="0.25">
      <c r="M56645"/>
    </row>
    <row r="56646" spans="13:13" x14ac:dyDescent="0.25">
      <c r="M56646"/>
    </row>
    <row r="56647" spans="13:13" x14ac:dyDescent="0.25">
      <c r="M56647"/>
    </row>
    <row r="56648" spans="13:13" x14ac:dyDescent="0.25">
      <c r="M56648"/>
    </row>
    <row r="56649" spans="13:13" x14ac:dyDescent="0.25">
      <c r="M56649"/>
    </row>
    <row r="56650" spans="13:13" x14ac:dyDescent="0.25">
      <c r="M56650"/>
    </row>
    <row r="56651" spans="13:13" x14ac:dyDescent="0.25">
      <c r="M56651"/>
    </row>
    <row r="56652" spans="13:13" x14ac:dyDescent="0.25">
      <c r="M56652"/>
    </row>
    <row r="56653" spans="13:13" x14ac:dyDescent="0.25">
      <c r="M56653"/>
    </row>
    <row r="56654" spans="13:13" x14ac:dyDescent="0.25">
      <c r="M56654"/>
    </row>
    <row r="56655" spans="13:13" x14ac:dyDescent="0.25">
      <c r="M56655"/>
    </row>
    <row r="56656" spans="13:13" x14ac:dyDescent="0.25">
      <c r="M56656"/>
    </row>
    <row r="56657" spans="13:13" x14ac:dyDescent="0.25">
      <c r="M56657"/>
    </row>
    <row r="56658" spans="13:13" x14ac:dyDescent="0.25">
      <c r="M56658"/>
    </row>
    <row r="56659" spans="13:13" x14ac:dyDescent="0.25">
      <c r="M56659"/>
    </row>
    <row r="56660" spans="13:13" x14ac:dyDescent="0.25">
      <c r="M56660"/>
    </row>
    <row r="56661" spans="13:13" x14ac:dyDescent="0.25">
      <c r="M56661"/>
    </row>
    <row r="56662" spans="13:13" x14ac:dyDescent="0.25">
      <c r="M56662"/>
    </row>
    <row r="56663" spans="13:13" x14ac:dyDescent="0.25">
      <c r="M56663"/>
    </row>
    <row r="56664" spans="13:13" x14ac:dyDescent="0.25">
      <c r="M56664"/>
    </row>
    <row r="56665" spans="13:13" x14ac:dyDescent="0.25">
      <c r="M56665"/>
    </row>
    <row r="56666" spans="13:13" x14ac:dyDescent="0.25">
      <c r="M56666"/>
    </row>
    <row r="56667" spans="13:13" x14ac:dyDescent="0.25">
      <c r="M56667"/>
    </row>
    <row r="56668" spans="13:13" x14ac:dyDescent="0.25">
      <c r="M56668"/>
    </row>
    <row r="56669" spans="13:13" x14ac:dyDescent="0.25">
      <c r="M56669"/>
    </row>
    <row r="56670" spans="13:13" x14ac:dyDescent="0.25">
      <c r="M56670"/>
    </row>
    <row r="56671" spans="13:13" x14ac:dyDescent="0.25">
      <c r="M56671"/>
    </row>
    <row r="56672" spans="13:13" x14ac:dyDescent="0.25">
      <c r="M56672"/>
    </row>
    <row r="56673" spans="13:13" x14ac:dyDescent="0.25">
      <c r="M56673"/>
    </row>
    <row r="56674" spans="13:13" x14ac:dyDescent="0.25">
      <c r="M56674"/>
    </row>
    <row r="56675" spans="13:13" x14ac:dyDescent="0.25">
      <c r="M56675"/>
    </row>
    <row r="56676" spans="13:13" x14ac:dyDescent="0.25">
      <c r="M56676"/>
    </row>
    <row r="56677" spans="13:13" x14ac:dyDescent="0.25">
      <c r="M56677"/>
    </row>
    <row r="56678" spans="13:13" x14ac:dyDescent="0.25">
      <c r="M56678"/>
    </row>
    <row r="56679" spans="13:13" x14ac:dyDescent="0.25">
      <c r="M56679"/>
    </row>
    <row r="56680" spans="13:13" x14ac:dyDescent="0.25">
      <c r="M56680"/>
    </row>
    <row r="56681" spans="13:13" x14ac:dyDescent="0.25">
      <c r="M56681"/>
    </row>
    <row r="56682" spans="13:13" x14ac:dyDescent="0.25">
      <c r="M56682"/>
    </row>
    <row r="56683" spans="13:13" x14ac:dyDescent="0.25">
      <c r="M56683"/>
    </row>
    <row r="56684" spans="13:13" x14ac:dyDescent="0.25">
      <c r="M56684"/>
    </row>
    <row r="56685" spans="13:13" x14ac:dyDescent="0.25">
      <c r="M56685"/>
    </row>
    <row r="56686" spans="13:13" x14ac:dyDescent="0.25">
      <c r="M56686"/>
    </row>
    <row r="56687" spans="13:13" x14ac:dyDescent="0.25">
      <c r="M56687"/>
    </row>
    <row r="56688" spans="13:13" x14ac:dyDescent="0.25">
      <c r="M56688"/>
    </row>
    <row r="56689" spans="13:13" x14ac:dyDescent="0.25">
      <c r="M56689"/>
    </row>
    <row r="56690" spans="13:13" x14ac:dyDescent="0.25">
      <c r="M56690"/>
    </row>
    <row r="56691" spans="13:13" x14ac:dyDescent="0.25">
      <c r="M56691"/>
    </row>
    <row r="56692" spans="13:13" x14ac:dyDescent="0.25">
      <c r="M56692"/>
    </row>
    <row r="56693" spans="13:13" x14ac:dyDescent="0.25">
      <c r="M56693"/>
    </row>
    <row r="56694" spans="13:13" x14ac:dyDescent="0.25">
      <c r="M56694"/>
    </row>
    <row r="56695" spans="13:13" x14ac:dyDescent="0.25">
      <c r="M56695"/>
    </row>
    <row r="56696" spans="13:13" x14ac:dyDescent="0.25">
      <c r="M56696"/>
    </row>
    <row r="56697" spans="13:13" x14ac:dyDescent="0.25">
      <c r="M56697"/>
    </row>
    <row r="56698" spans="13:13" x14ac:dyDescent="0.25">
      <c r="M56698"/>
    </row>
    <row r="56699" spans="13:13" x14ac:dyDescent="0.25">
      <c r="M56699"/>
    </row>
    <row r="56700" spans="13:13" x14ac:dyDescent="0.25">
      <c r="M56700"/>
    </row>
    <row r="56701" spans="13:13" x14ac:dyDescent="0.25">
      <c r="M56701"/>
    </row>
    <row r="56702" spans="13:13" x14ac:dyDescent="0.25">
      <c r="M56702"/>
    </row>
    <row r="56703" spans="13:13" x14ac:dyDescent="0.25">
      <c r="M56703"/>
    </row>
    <row r="56704" spans="13:13" x14ac:dyDescent="0.25">
      <c r="M56704"/>
    </row>
    <row r="56705" spans="13:13" x14ac:dyDescent="0.25">
      <c r="M56705"/>
    </row>
    <row r="56706" spans="13:13" x14ac:dyDescent="0.25">
      <c r="M56706"/>
    </row>
    <row r="56707" spans="13:13" x14ac:dyDescent="0.25">
      <c r="M56707"/>
    </row>
    <row r="56708" spans="13:13" x14ac:dyDescent="0.25">
      <c r="M56708"/>
    </row>
    <row r="56709" spans="13:13" x14ac:dyDescent="0.25">
      <c r="M56709"/>
    </row>
    <row r="56710" spans="13:13" x14ac:dyDescent="0.25">
      <c r="M56710"/>
    </row>
    <row r="56711" spans="13:13" x14ac:dyDescent="0.25">
      <c r="M56711"/>
    </row>
    <row r="56712" spans="13:13" x14ac:dyDescent="0.25">
      <c r="M56712"/>
    </row>
    <row r="56713" spans="13:13" x14ac:dyDescent="0.25">
      <c r="M56713"/>
    </row>
    <row r="56714" spans="13:13" x14ac:dyDescent="0.25">
      <c r="M56714"/>
    </row>
    <row r="56715" spans="13:13" x14ac:dyDescent="0.25">
      <c r="M56715"/>
    </row>
    <row r="56716" spans="13:13" x14ac:dyDescent="0.25">
      <c r="M56716"/>
    </row>
    <row r="56717" spans="13:13" x14ac:dyDescent="0.25">
      <c r="M56717"/>
    </row>
    <row r="56718" spans="13:13" x14ac:dyDescent="0.25">
      <c r="M56718"/>
    </row>
    <row r="56719" spans="13:13" x14ac:dyDescent="0.25">
      <c r="M56719"/>
    </row>
    <row r="56720" spans="13:13" x14ac:dyDescent="0.25">
      <c r="M56720"/>
    </row>
    <row r="56721" spans="13:13" x14ac:dyDescent="0.25">
      <c r="M56721"/>
    </row>
    <row r="56722" spans="13:13" x14ac:dyDescent="0.25">
      <c r="M56722"/>
    </row>
    <row r="56723" spans="13:13" x14ac:dyDescent="0.25">
      <c r="M56723"/>
    </row>
    <row r="56724" spans="13:13" x14ac:dyDescent="0.25">
      <c r="M56724"/>
    </row>
    <row r="56725" spans="13:13" x14ac:dyDescent="0.25">
      <c r="M56725"/>
    </row>
    <row r="56726" spans="13:13" x14ac:dyDescent="0.25">
      <c r="M56726"/>
    </row>
    <row r="56727" spans="13:13" x14ac:dyDescent="0.25">
      <c r="M56727"/>
    </row>
    <row r="56728" spans="13:13" x14ac:dyDescent="0.25">
      <c r="M56728"/>
    </row>
    <row r="56729" spans="13:13" x14ac:dyDescent="0.25">
      <c r="M56729"/>
    </row>
    <row r="56730" spans="13:13" x14ac:dyDescent="0.25">
      <c r="M56730"/>
    </row>
    <row r="56731" spans="13:13" x14ac:dyDescent="0.25">
      <c r="M56731"/>
    </row>
    <row r="56732" spans="13:13" x14ac:dyDescent="0.25">
      <c r="M56732"/>
    </row>
    <row r="56733" spans="13:13" x14ac:dyDescent="0.25">
      <c r="M56733"/>
    </row>
    <row r="56734" spans="13:13" x14ac:dyDescent="0.25">
      <c r="M56734"/>
    </row>
    <row r="56735" spans="13:13" x14ac:dyDescent="0.25">
      <c r="M56735"/>
    </row>
    <row r="56736" spans="13:13" x14ac:dyDescent="0.25">
      <c r="M56736"/>
    </row>
    <row r="56737" spans="13:13" x14ac:dyDescent="0.25">
      <c r="M56737"/>
    </row>
    <row r="56738" spans="13:13" x14ac:dyDescent="0.25">
      <c r="M56738"/>
    </row>
    <row r="56739" spans="13:13" x14ac:dyDescent="0.25">
      <c r="M56739"/>
    </row>
    <row r="56740" spans="13:13" x14ac:dyDescent="0.25">
      <c r="M56740"/>
    </row>
    <row r="56741" spans="13:13" x14ac:dyDescent="0.25">
      <c r="M56741"/>
    </row>
    <row r="56742" spans="13:13" x14ac:dyDescent="0.25">
      <c r="M56742"/>
    </row>
    <row r="56743" spans="13:13" x14ac:dyDescent="0.25">
      <c r="M56743"/>
    </row>
    <row r="56744" spans="13:13" x14ac:dyDescent="0.25">
      <c r="M56744"/>
    </row>
    <row r="56745" spans="13:13" x14ac:dyDescent="0.25">
      <c r="M56745"/>
    </row>
    <row r="56746" spans="13:13" x14ac:dyDescent="0.25">
      <c r="M56746"/>
    </row>
    <row r="56747" spans="13:13" x14ac:dyDescent="0.25">
      <c r="M56747"/>
    </row>
    <row r="56748" spans="13:13" x14ac:dyDescent="0.25">
      <c r="M56748"/>
    </row>
    <row r="56749" spans="13:13" x14ac:dyDescent="0.25">
      <c r="M56749"/>
    </row>
    <row r="56750" spans="13:13" x14ac:dyDescent="0.25">
      <c r="M56750"/>
    </row>
    <row r="56751" spans="13:13" x14ac:dyDescent="0.25">
      <c r="M56751"/>
    </row>
    <row r="56752" spans="13:13" x14ac:dyDescent="0.25">
      <c r="M56752"/>
    </row>
    <row r="56753" spans="13:13" x14ac:dyDescent="0.25">
      <c r="M56753"/>
    </row>
    <row r="56754" spans="13:13" x14ac:dyDescent="0.25">
      <c r="M56754"/>
    </row>
    <row r="56755" spans="13:13" x14ac:dyDescent="0.25">
      <c r="M56755"/>
    </row>
    <row r="56756" spans="13:13" x14ac:dyDescent="0.25">
      <c r="M56756"/>
    </row>
    <row r="56757" spans="13:13" x14ac:dyDescent="0.25">
      <c r="M56757"/>
    </row>
    <row r="56758" spans="13:13" x14ac:dyDescent="0.25">
      <c r="M56758"/>
    </row>
    <row r="56759" spans="13:13" x14ac:dyDescent="0.25">
      <c r="M56759"/>
    </row>
    <row r="56760" spans="13:13" x14ac:dyDescent="0.25">
      <c r="M56760"/>
    </row>
    <row r="56761" spans="13:13" x14ac:dyDescent="0.25">
      <c r="M56761"/>
    </row>
    <row r="56762" spans="13:13" x14ac:dyDescent="0.25">
      <c r="M56762"/>
    </row>
    <row r="56763" spans="13:13" x14ac:dyDescent="0.25">
      <c r="M56763"/>
    </row>
    <row r="56764" spans="13:13" x14ac:dyDescent="0.25">
      <c r="M56764"/>
    </row>
    <row r="56765" spans="13:13" x14ac:dyDescent="0.25">
      <c r="M56765"/>
    </row>
    <row r="56766" spans="13:13" x14ac:dyDescent="0.25">
      <c r="M56766"/>
    </row>
    <row r="56767" spans="13:13" x14ac:dyDescent="0.25">
      <c r="M56767"/>
    </row>
    <row r="56768" spans="13:13" x14ac:dyDescent="0.25">
      <c r="M56768"/>
    </row>
    <row r="56769" spans="13:13" x14ac:dyDescent="0.25">
      <c r="M56769"/>
    </row>
    <row r="56770" spans="13:13" x14ac:dyDescent="0.25">
      <c r="M56770"/>
    </row>
    <row r="56771" spans="13:13" x14ac:dyDescent="0.25">
      <c r="M56771"/>
    </row>
    <row r="56772" spans="13:13" x14ac:dyDescent="0.25">
      <c r="M56772"/>
    </row>
    <row r="56773" spans="13:13" x14ac:dyDescent="0.25">
      <c r="M56773"/>
    </row>
    <row r="56774" spans="13:13" x14ac:dyDescent="0.25">
      <c r="M56774"/>
    </row>
    <row r="56775" spans="13:13" x14ac:dyDescent="0.25">
      <c r="M56775"/>
    </row>
    <row r="56776" spans="13:13" x14ac:dyDescent="0.25">
      <c r="M56776"/>
    </row>
    <row r="56777" spans="13:13" x14ac:dyDescent="0.25">
      <c r="M56777"/>
    </row>
    <row r="56778" spans="13:13" x14ac:dyDescent="0.25">
      <c r="M56778"/>
    </row>
    <row r="56779" spans="13:13" x14ac:dyDescent="0.25">
      <c r="M56779"/>
    </row>
    <row r="56780" spans="13:13" x14ac:dyDescent="0.25">
      <c r="M56780"/>
    </row>
    <row r="56781" spans="13:13" x14ac:dyDescent="0.25">
      <c r="M56781"/>
    </row>
    <row r="56782" spans="13:13" x14ac:dyDescent="0.25">
      <c r="M56782"/>
    </row>
    <row r="56783" spans="13:13" x14ac:dyDescent="0.25">
      <c r="M56783"/>
    </row>
    <row r="56784" spans="13:13" x14ac:dyDescent="0.25">
      <c r="M56784"/>
    </row>
    <row r="56785" spans="13:13" x14ac:dyDescent="0.25">
      <c r="M56785"/>
    </row>
    <row r="56786" spans="13:13" x14ac:dyDescent="0.25">
      <c r="M56786"/>
    </row>
    <row r="56787" spans="13:13" x14ac:dyDescent="0.25">
      <c r="M56787"/>
    </row>
    <row r="56788" spans="13:13" x14ac:dyDescent="0.25">
      <c r="M56788"/>
    </row>
    <row r="56789" spans="13:13" x14ac:dyDescent="0.25">
      <c r="M56789"/>
    </row>
    <row r="56790" spans="13:13" x14ac:dyDescent="0.25">
      <c r="M56790"/>
    </row>
    <row r="56791" spans="13:13" x14ac:dyDescent="0.25">
      <c r="M56791"/>
    </row>
    <row r="56792" spans="13:13" x14ac:dyDescent="0.25">
      <c r="M56792"/>
    </row>
    <row r="56793" spans="13:13" x14ac:dyDescent="0.25">
      <c r="M56793"/>
    </row>
    <row r="56794" spans="13:13" x14ac:dyDescent="0.25">
      <c r="M56794"/>
    </row>
    <row r="56795" spans="13:13" x14ac:dyDescent="0.25">
      <c r="M56795"/>
    </row>
    <row r="56796" spans="13:13" x14ac:dyDescent="0.25">
      <c r="M56796"/>
    </row>
    <row r="56797" spans="13:13" x14ac:dyDescent="0.25">
      <c r="M56797"/>
    </row>
    <row r="56798" spans="13:13" x14ac:dyDescent="0.25">
      <c r="M56798"/>
    </row>
    <row r="56799" spans="13:13" x14ac:dyDescent="0.25">
      <c r="M56799"/>
    </row>
    <row r="56800" spans="13:13" x14ac:dyDescent="0.25">
      <c r="M56800"/>
    </row>
    <row r="56801" spans="13:13" x14ac:dyDescent="0.25">
      <c r="M56801"/>
    </row>
    <row r="56802" spans="13:13" x14ac:dyDescent="0.25">
      <c r="M56802"/>
    </row>
    <row r="56803" spans="13:13" x14ac:dyDescent="0.25">
      <c r="M56803"/>
    </row>
    <row r="56804" spans="13:13" x14ac:dyDescent="0.25">
      <c r="M56804"/>
    </row>
    <row r="56805" spans="13:13" x14ac:dyDescent="0.25">
      <c r="M56805"/>
    </row>
    <row r="56806" spans="13:13" x14ac:dyDescent="0.25">
      <c r="M56806"/>
    </row>
    <row r="56807" spans="13:13" x14ac:dyDescent="0.25">
      <c r="M56807"/>
    </row>
    <row r="56808" spans="13:13" x14ac:dyDescent="0.25">
      <c r="M56808"/>
    </row>
    <row r="56809" spans="13:13" x14ac:dyDescent="0.25">
      <c r="M56809"/>
    </row>
    <row r="56810" spans="13:13" x14ac:dyDescent="0.25">
      <c r="M56810"/>
    </row>
    <row r="56811" spans="13:13" x14ac:dyDescent="0.25">
      <c r="M56811"/>
    </row>
    <row r="56812" spans="13:13" x14ac:dyDescent="0.25">
      <c r="M56812"/>
    </row>
    <row r="56813" spans="13:13" x14ac:dyDescent="0.25">
      <c r="M56813"/>
    </row>
    <row r="56814" spans="13:13" x14ac:dyDescent="0.25">
      <c r="M56814"/>
    </row>
    <row r="56815" spans="13:13" x14ac:dyDescent="0.25">
      <c r="M56815"/>
    </row>
    <row r="56816" spans="13:13" x14ac:dyDescent="0.25">
      <c r="M56816"/>
    </row>
    <row r="56817" spans="13:13" x14ac:dyDescent="0.25">
      <c r="M56817"/>
    </row>
    <row r="56818" spans="13:13" x14ac:dyDescent="0.25">
      <c r="M56818"/>
    </row>
    <row r="56819" spans="13:13" x14ac:dyDescent="0.25">
      <c r="M56819"/>
    </row>
    <row r="56820" spans="13:13" x14ac:dyDescent="0.25">
      <c r="M56820"/>
    </row>
    <row r="56821" spans="13:13" x14ac:dyDescent="0.25">
      <c r="M56821"/>
    </row>
    <row r="56822" spans="13:13" x14ac:dyDescent="0.25">
      <c r="M56822"/>
    </row>
    <row r="56823" spans="13:13" x14ac:dyDescent="0.25">
      <c r="M56823"/>
    </row>
    <row r="56824" spans="13:13" x14ac:dyDescent="0.25">
      <c r="M56824"/>
    </row>
    <row r="56825" spans="13:13" x14ac:dyDescent="0.25">
      <c r="M56825"/>
    </row>
    <row r="56826" spans="13:13" x14ac:dyDescent="0.25">
      <c r="M56826"/>
    </row>
    <row r="56827" spans="13:13" x14ac:dyDescent="0.25">
      <c r="M56827"/>
    </row>
    <row r="56828" spans="13:13" x14ac:dyDescent="0.25">
      <c r="M56828"/>
    </row>
    <row r="56829" spans="13:13" x14ac:dyDescent="0.25">
      <c r="M56829"/>
    </row>
    <row r="56830" spans="13:13" x14ac:dyDescent="0.25">
      <c r="M56830"/>
    </row>
    <row r="56831" spans="13:13" x14ac:dyDescent="0.25">
      <c r="M56831"/>
    </row>
    <row r="56832" spans="13:13" x14ac:dyDescent="0.25">
      <c r="M56832"/>
    </row>
    <row r="56833" spans="13:13" x14ac:dyDescent="0.25">
      <c r="M56833"/>
    </row>
    <row r="56834" spans="13:13" x14ac:dyDescent="0.25">
      <c r="M56834"/>
    </row>
    <row r="56835" spans="13:13" x14ac:dyDescent="0.25">
      <c r="M56835"/>
    </row>
    <row r="56836" spans="13:13" x14ac:dyDescent="0.25">
      <c r="M56836"/>
    </row>
    <row r="56837" spans="13:13" x14ac:dyDescent="0.25">
      <c r="M56837"/>
    </row>
    <row r="56838" spans="13:13" x14ac:dyDescent="0.25">
      <c r="M56838"/>
    </row>
    <row r="56839" spans="13:13" x14ac:dyDescent="0.25">
      <c r="M56839"/>
    </row>
    <row r="56840" spans="13:13" x14ac:dyDescent="0.25">
      <c r="M56840"/>
    </row>
    <row r="56841" spans="13:13" x14ac:dyDescent="0.25">
      <c r="M56841"/>
    </row>
    <row r="56842" spans="13:13" x14ac:dyDescent="0.25">
      <c r="M56842"/>
    </row>
    <row r="56843" spans="13:13" x14ac:dyDescent="0.25">
      <c r="M56843"/>
    </row>
    <row r="56844" spans="13:13" x14ac:dyDescent="0.25">
      <c r="M56844"/>
    </row>
    <row r="56845" spans="13:13" x14ac:dyDescent="0.25">
      <c r="M56845"/>
    </row>
    <row r="56846" spans="13:13" x14ac:dyDescent="0.25">
      <c r="M56846"/>
    </row>
    <row r="56847" spans="13:13" x14ac:dyDescent="0.25">
      <c r="M56847"/>
    </row>
    <row r="56848" spans="13:13" x14ac:dyDescent="0.25">
      <c r="M56848"/>
    </row>
    <row r="56849" spans="13:13" x14ac:dyDescent="0.25">
      <c r="M56849"/>
    </row>
    <row r="56850" spans="13:13" x14ac:dyDescent="0.25">
      <c r="M56850"/>
    </row>
    <row r="56851" spans="13:13" x14ac:dyDescent="0.25">
      <c r="M56851"/>
    </row>
    <row r="56852" spans="13:13" x14ac:dyDescent="0.25">
      <c r="M56852"/>
    </row>
    <row r="56853" spans="13:13" x14ac:dyDescent="0.25">
      <c r="M56853"/>
    </row>
    <row r="56854" spans="13:13" x14ac:dyDescent="0.25">
      <c r="M56854"/>
    </row>
    <row r="56855" spans="13:13" x14ac:dyDescent="0.25">
      <c r="M56855"/>
    </row>
    <row r="56856" spans="13:13" x14ac:dyDescent="0.25">
      <c r="M56856"/>
    </row>
    <row r="56857" spans="13:13" x14ac:dyDescent="0.25">
      <c r="M56857"/>
    </row>
    <row r="56858" spans="13:13" x14ac:dyDescent="0.25">
      <c r="M56858"/>
    </row>
    <row r="56859" spans="13:13" x14ac:dyDescent="0.25">
      <c r="M56859"/>
    </row>
    <row r="56860" spans="13:13" x14ac:dyDescent="0.25">
      <c r="M56860"/>
    </row>
    <row r="56861" spans="13:13" x14ac:dyDescent="0.25">
      <c r="M56861"/>
    </row>
    <row r="56862" spans="13:13" x14ac:dyDescent="0.25">
      <c r="M56862"/>
    </row>
    <row r="56863" spans="13:13" x14ac:dyDescent="0.25">
      <c r="M56863"/>
    </row>
    <row r="56864" spans="13:13" x14ac:dyDescent="0.25">
      <c r="M56864"/>
    </row>
    <row r="56865" spans="13:13" x14ac:dyDescent="0.25">
      <c r="M56865"/>
    </row>
    <row r="56866" spans="13:13" x14ac:dyDescent="0.25">
      <c r="M56866"/>
    </row>
    <row r="56867" spans="13:13" x14ac:dyDescent="0.25">
      <c r="M56867"/>
    </row>
    <row r="56868" spans="13:13" x14ac:dyDescent="0.25">
      <c r="M56868"/>
    </row>
    <row r="56869" spans="13:13" x14ac:dyDescent="0.25">
      <c r="M56869"/>
    </row>
    <row r="56870" spans="13:13" x14ac:dyDescent="0.25">
      <c r="M56870"/>
    </row>
    <row r="56871" spans="13:13" x14ac:dyDescent="0.25">
      <c r="M56871"/>
    </row>
    <row r="56872" spans="13:13" x14ac:dyDescent="0.25">
      <c r="M56872"/>
    </row>
    <row r="56873" spans="13:13" x14ac:dyDescent="0.25">
      <c r="M56873"/>
    </row>
    <row r="56874" spans="13:13" x14ac:dyDescent="0.25">
      <c r="M56874"/>
    </row>
    <row r="56875" spans="13:13" x14ac:dyDescent="0.25">
      <c r="M56875"/>
    </row>
    <row r="56876" spans="13:13" x14ac:dyDescent="0.25">
      <c r="M56876"/>
    </row>
    <row r="56877" spans="13:13" x14ac:dyDescent="0.25">
      <c r="M56877"/>
    </row>
    <row r="56878" spans="13:13" x14ac:dyDescent="0.25">
      <c r="M56878"/>
    </row>
    <row r="56879" spans="13:13" x14ac:dyDescent="0.25">
      <c r="M56879"/>
    </row>
    <row r="56880" spans="13:13" x14ac:dyDescent="0.25">
      <c r="M56880"/>
    </row>
    <row r="56881" spans="13:13" x14ac:dyDescent="0.25">
      <c r="M56881"/>
    </row>
    <row r="56882" spans="13:13" x14ac:dyDescent="0.25">
      <c r="M56882"/>
    </row>
    <row r="56883" spans="13:13" x14ac:dyDescent="0.25">
      <c r="M56883"/>
    </row>
    <row r="56884" spans="13:13" x14ac:dyDescent="0.25">
      <c r="M56884"/>
    </row>
    <row r="56885" spans="13:13" x14ac:dyDescent="0.25">
      <c r="M56885"/>
    </row>
    <row r="56886" spans="13:13" x14ac:dyDescent="0.25">
      <c r="M56886"/>
    </row>
    <row r="56887" spans="13:13" x14ac:dyDescent="0.25">
      <c r="M56887"/>
    </row>
    <row r="56888" spans="13:13" x14ac:dyDescent="0.25">
      <c r="M56888"/>
    </row>
    <row r="56889" spans="13:13" x14ac:dyDescent="0.25">
      <c r="M56889"/>
    </row>
    <row r="56890" spans="13:13" x14ac:dyDescent="0.25">
      <c r="M56890"/>
    </row>
    <row r="56891" spans="13:13" x14ac:dyDescent="0.25">
      <c r="M56891"/>
    </row>
    <row r="56892" spans="13:13" x14ac:dyDescent="0.25">
      <c r="M56892"/>
    </row>
    <row r="56893" spans="13:13" x14ac:dyDescent="0.25">
      <c r="M56893"/>
    </row>
    <row r="56894" spans="13:13" x14ac:dyDescent="0.25">
      <c r="M56894"/>
    </row>
    <row r="56895" spans="13:13" x14ac:dyDescent="0.25">
      <c r="M56895"/>
    </row>
    <row r="56896" spans="13:13" x14ac:dyDescent="0.25">
      <c r="M56896"/>
    </row>
    <row r="56897" spans="13:13" x14ac:dyDescent="0.25">
      <c r="M56897"/>
    </row>
    <row r="56898" spans="13:13" x14ac:dyDescent="0.25">
      <c r="M56898"/>
    </row>
    <row r="56899" spans="13:13" x14ac:dyDescent="0.25">
      <c r="M56899"/>
    </row>
    <row r="56900" spans="13:13" x14ac:dyDescent="0.25">
      <c r="M56900"/>
    </row>
    <row r="56901" spans="13:13" x14ac:dyDescent="0.25">
      <c r="M56901"/>
    </row>
    <row r="56902" spans="13:13" x14ac:dyDescent="0.25">
      <c r="M56902"/>
    </row>
    <row r="56903" spans="13:13" x14ac:dyDescent="0.25">
      <c r="M56903"/>
    </row>
    <row r="56904" spans="13:13" x14ac:dyDescent="0.25">
      <c r="M56904"/>
    </row>
    <row r="56905" spans="13:13" x14ac:dyDescent="0.25">
      <c r="M56905"/>
    </row>
    <row r="56906" spans="13:13" x14ac:dyDescent="0.25">
      <c r="M56906"/>
    </row>
    <row r="56907" spans="13:13" x14ac:dyDescent="0.25">
      <c r="M56907"/>
    </row>
    <row r="56908" spans="13:13" x14ac:dyDescent="0.25">
      <c r="M56908"/>
    </row>
    <row r="56909" spans="13:13" x14ac:dyDescent="0.25">
      <c r="M56909"/>
    </row>
    <row r="56910" spans="13:13" x14ac:dyDescent="0.25">
      <c r="M56910"/>
    </row>
    <row r="56911" spans="13:13" x14ac:dyDescent="0.25">
      <c r="M56911"/>
    </row>
    <row r="56912" spans="13:13" x14ac:dyDescent="0.25">
      <c r="M56912"/>
    </row>
    <row r="56913" spans="13:13" x14ac:dyDescent="0.25">
      <c r="M56913"/>
    </row>
    <row r="56914" spans="13:13" x14ac:dyDescent="0.25">
      <c r="M56914"/>
    </row>
    <row r="56915" spans="13:13" x14ac:dyDescent="0.25">
      <c r="M56915"/>
    </row>
    <row r="56916" spans="13:13" x14ac:dyDescent="0.25">
      <c r="M56916"/>
    </row>
    <row r="56917" spans="13:13" x14ac:dyDescent="0.25">
      <c r="M56917"/>
    </row>
    <row r="56918" spans="13:13" x14ac:dyDescent="0.25">
      <c r="M56918"/>
    </row>
    <row r="56919" spans="13:13" x14ac:dyDescent="0.25">
      <c r="M56919"/>
    </row>
    <row r="56920" spans="13:13" x14ac:dyDescent="0.25">
      <c r="M56920"/>
    </row>
    <row r="56921" spans="13:13" x14ac:dyDescent="0.25">
      <c r="M56921"/>
    </row>
    <row r="56922" spans="13:13" x14ac:dyDescent="0.25">
      <c r="M56922"/>
    </row>
    <row r="56923" spans="13:13" x14ac:dyDescent="0.25">
      <c r="M56923"/>
    </row>
    <row r="56924" spans="13:13" x14ac:dyDescent="0.25">
      <c r="M56924"/>
    </row>
    <row r="56925" spans="13:13" x14ac:dyDescent="0.25">
      <c r="M56925"/>
    </row>
    <row r="56926" spans="13:13" x14ac:dyDescent="0.25">
      <c r="M56926"/>
    </row>
    <row r="56927" spans="13:13" x14ac:dyDescent="0.25">
      <c r="M56927"/>
    </row>
    <row r="56928" spans="13:13" x14ac:dyDescent="0.25">
      <c r="M56928"/>
    </row>
    <row r="56929" spans="13:13" x14ac:dyDescent="0.25">
      <c r="M56929"/>
    </row>
    <row r="56930" spans="13:13" x14ac:dyDescent="0.25">
      <c r="M56930"/>
    </row>
    <row r="56931" spans="13:13" x14ac:dyDescent="0.25">
      <c r="M56931"/>
    </row>
    <row r="56932" spans="13:13" x14ac:dyDescent="0.25">
      <c r="M56932"/>
    </row>
    <row r="56933" spans="13:13" x14ac:dyDescent="0.25">
      <c r="M56933"/>
    </row>
    <row r="56934" spans="13:13" x14ac:dyDescent="0.25">
      <c r="M56934"/>
    </row>
    <row r="56935" spans="13:13" x14ac:dyDescent="0.25">
      <c r="M56935"/>
    </row>
    <row r="56936" spans="13:13" x14ac:dyDescent="0.25">
      <c r="M56936"/>
    </row>
    <row r="56937" spans="13:13" x14ac:dyDescent="0.25">
      <c r="M56937"/>
    </row>
    <row r="56938" spans="13:13" x14ac:dyDescent="0.25">
      <c r="M56938"/>
    </row>
    <row r="56939" spans="13:13" x14ac:dyDescent="0.25">
      <c r="M56939"/>
    </row>
    <row r="56940" spans="13:13" x14ac:dyDescent="0.25">
      <c r="M56940"/>
    </row>
    <row r="56941" spans="13:13" x14ac:dyDescent="0.25">
      <c r="M56941"/>
    </row>
    <row r="56942" spans="13:13" x14ac:dyDescent="0.25">
      <c r="M56942"/>
    </row>
    <row r="56943" spans="13:13" x14ac:dyDescent="0.25">
      <c r="M56943"/>
    </row>
    <row r="56944" spans="13:13" x14ac:dyDescent="0.25">
      <c r="M56944"/>
    </row>
    <row r="56945" spans="13:13" x14ac:dyDescent="0.25">
      <c r="M56945"/>
    </row>
    <row r="56946" spans="13:13" x14ac:dyDescent="0.25">
      <c r="M56946"/>
    </row>
    <row r="56947" spans="13:13" x14ac:dyDescent="0.25">
      <c r="M56947"/>
    </row>
    <row r="56948" spans="13:13" x14ac:dyDescent="0.25">
      <c r="M56948"/>
    </row>
    <row r="56949" spans="13:13" x14ac:dyDescent="0.25">
      <c r="M56949"/>
    </row>
    <row r="56950" spans="13:13" x14ac:dyDescent="0.25">
      <c r="M56950"/>
    </row>
    <row r="56951" spans="13:13" x14ac:dyDescent="0.25">
      <c r="M56951"/>
    </row>
    <row r="56952" spans="13:13" x14ac:dyDescent="0.25">
      <c r="M56952"/>
    </row>
    <row r="56953" spans="13:13" x14ac:dyDescent="0.25">
      <c r="M56953"/>
    </row>
    <row r="56954" spans="13:13" x14ac:dyDescent="0.25">
      <c r="M56954"/>
    </row>
    <row r="56955" spans="13:13" x14ac:dyDescent="0.25">
      <c r="M56955"/>
    </row>
    <row r="56956" spans="13:13" x14ac:dyDescent="0.25">
      <c r="M56956"/>
    </row>
    <row r="56957" spans="13:13" x14ac:dyDescent="0.25">
      <c r="M56957"/>
    </row>
    <row r="56958" spans="13:13" x14ac:dyDescent="0.25">
      <c r="M56958"/>
    </row>
    <row r="56959" spans="13:13" x14ac:dyDescent="0.25">
      <c r="M56959"/>
    </row>
    <row r="56960" spans="13:13" x14ac:dyDescent="0.25">
      <c r="M56960"/>
    </row>
    <row r="56961" spans="13:13" x14ac:dyDescent="0.25">
      <c r="M56961"/>
    </row>
    <row r="56962" spans="13:13" x14ac:dyDescent="0.25">
      <c r="M56962"/>
    </row>
    <row r="56963" spans="13:13" x14ac:dyDescent="0.25">
      <c r="M56963"/>
    </row>
    <row r="56964" spans="13:13" x14ac:dyDescent="0.25">
      <c r="M56964"/>
    </row>
    <row r="56965" spans="13:13" x14ac:dyDescent="0.25">
      <c r="M56965"/>
    </row>
    <row r="56966" spans="13:13" x14ac:dyDescent="0.25">
      <c r="M56966"/>
    </row>
    <row r="56967" spans="13:13" x14ac:dyDescent="0.25">
      <c r="M56967"/>
    </row>
    <row r="56968" spans="13:13" x14ac:dyDescent="0.25">
      <c r="M56968"/>
    </row>
    <row r="56969" spans="13:13" x14ac:dyDescent="0.25">
      <c r="M56969"/>
    </row>
    <row r="56970" spans="13:13" x14ac:dyDescent="0.25">
      <c r="M56970"/>
    </row>
    <row r="56971" spans="13:13" x14ac:dyDescent="0.25">
      <c r="M56971"/>
    </row>
    <row r="56972" spans="13:13" x14ac:dyDescent="0.25">
      <c r="M56972"/>
    </row>
    <row r="56973" spans="13:13" x14ac:dyDescent="0.25">
      <c r="M56973"/>
    </row>
    <row r="56974" spans="13:13" x14ac:dyDescent="0.25">
      <c r="M56974"/>
    </row>
    <row r="56975" spans="13:13" x14ac:dyDescent="0.25">
      <c r="M56975"/>
    </row>
    <row r="56976" spans="13:13" x14ac:dyDescent="0.25">
      <c r="M56976"/>
    </row>
    <row r="56977" spans="13:13" x14ac:dyDescent="0.25">
      <c r="M56977"/>
    </row>
    <row r="56978" spans="13:13" x14ac:dyDescent="0.25">
      <c r="M56978"/>
    </row>
    <row r="56979" spans="13:13" x14ac:dyDescent="0.25">
      <c r="M56979"/>
    </row>
    <row r="56980" spans="13:13" x14ac:dyDescent="0.25">
      <c r="M56980"/>
    </row>
    <row r="56981" spans="13:13" x14ac:dyDescent="0.25">
      <c r="M56981"/>
    </row>
    <row r="56982" spans="13:13" x14ac:dyDescent="0.25">
      <c r="M56982"/>
    </row>
    <row r="56983" spans="13:13" x14ac:dyDescent="0.25">
      <c r="M56983"/>
    </row>
    <row r="56984" spans="13:13" x14ac:dyDescent="0.25">
      <c r="M56984"/>
    </row>
    <row r="56985" spans="13:13" x14ac:dyDescent="0.25">
      <c r="M56985"/>
    </row>
    <row r="56986" spans="13:13" x14ac:dyDescent="0.25">
      <c r="M56986"/>
    </row>
    <row r="56987" spans="13:13" x14ac:dyDescent="0.25">
      <c r="M56987"/>
    </row>
    <row r="56988" spans="13:13" x14ac:dyDescent="0.25">
      <c r="M56988"/>
    </row>
    <row r="56989" spans="13:13" x14ac:dyDescent="0.25">
      <c r="M56989"/>
    </row>
    <row r="56990" spans="13:13" x14ac:dyDescent="0.25">
      <c r="M56990"/>
    </row>
    <row r="56991" spans="13:13" x14ac:dyDescent="0.25">
      <c r="M56991"/>
    </row>
    <row r="56992" spans="13:13" x14ac:dyDescent="0.25">
      <c r="M56992"/>
    </row>
    <row r="56993" spans="13:13" x14ac:dyDescent="0.25">
      <c r="M56993"/>
    </row>
    <row r="56994" spans="13:13" x14ac:dyDescent="0.25">
      <c r="M56994"/>
    </row>
    <row r="56995" spans="13:13" x14ac:dyDescent="0.25">
      <c r="M56995"/>
    </row>
    <row r="56996" spans="13:13" x14ac:dyDescent="0.25">
      <c r="M56996"/>
    </row>
    <row r="56997" spans="13:13" x14ac:dyDescent="0.25">
      <c r="M56997"/>
    </row>
    <row r="56998" spans="13:13" x14ac:dyDescent="0.25">
      <c r="M56998"/>
    </row>
    <row r="56999" spans="13:13" x14ac:dyDescent="0.25">
      <c r="M56999"/>
    </row>
    <row r="57000" spans="13:13" x14ac:dyDescent="0.25">
      <c r="M57000"/>
    </row>
    <row r="57001" spans="13:13" x14ac:dyDescent="0.25">
      <c r="M57001"/>
    </row>
    <row r="57002" spans="13:13" x14ac:dyDescent="0.25">
      <c r="M57002"/>
    </row>
    <row r="57003" spans="13:13" x14ac:dyDescent="0.25">
      <c r="M57003"/>
    </row>
    <row r="57004" spans="13:13" x14ac:dyDescent="0.25">
      <c r="M57004"/>
    </row>
    <row r="57005" spans="13:13" x14ac:dyDescent="0.25">
      <c r="M57005"/>
    </row>
    <row r="57006" spans="13:13" x14ac:dyDescent="0.25">
      <c r="M57006"/>
    </row>
    <row r="57007" spans="13:13" x14ac:dyDescent="0.25">
      <c r="M57007"/>
    </row>
    <row r="57008" spans="13:13" x14ac:dyDescent="0.25">
      <c r="M57008"/>
    </row>
    <row r="57009" spans="13:13" x14ac:dyDescent="0.25">
      <c r="M57009"/>
    </row>
    <row r="57010" spans="13:13" x14ac:dyDescent="0.25">
      <c r="M57010"/>
    </row>
    <row r="57011" spans="13:13" x14ac:dyDescent="0.25">
      <c r="M57011"/>
    </row>
    <row r="57012" spans="13:13" x14ac:dyDescent="0.25">
      <c r="M57012"/>
    </row>
    <row r="57013" spans="13:13" x14ac:dyDescent="0.25">
      <c r="M57013"/>
    </row>
    <row r="57014" spans="13:13" x14ac:dyDescent="0.25">
      <c r="M57014"/>
    </row>
    <row r="57015" spans="13:13" x14ac:dyDescent="0.25">
      <c r="M57015"/>
    </row>
    <row r="57016" spans="13:13" x14ac:dyDescent="0.25">
      <c r="M57016"/>
    </row>
    <row r="57017" spans="13:13" x14ac:dyDescent="0.25">
      <c r="M57017"/>
    </row>
    <row r="57018" spans="13:13" x14ac:dyDescent="0.25">
      <c r="M57018"/>
    </row>
    <row r="57019" spans="13:13" x14ac:dyDescent="0.25">
      <c r="M57019"/>
    </row>
    <row r="57020" spans="13:13" x14ac:dyDescent="0.25">
      <c r="M57020"/>
    </row>
    <row r="57021" spans="13:13" x14ac:dyDescent="0.25">
      <c r="M57021"/>
    </row>
    <row r="57022" spans="13:13" x14ac:dyDescent="0.25">
      <c r="M57022"/>
    </row>
    <row r="57023" spans="13:13" x14ac:dyDescent="0.25">
      <c r="M57023"/>
    </row>
    <row r="57024" spans="13:13" x14ac:dyDescent="0.25">
      <c r="M57024"/>
    </row>
    <row r="57025" spans="13:13" x14ac:dyDescent="0.25">
      <c r="M57025"/>
    </row>
    <row r="57026" spans="13:13" x14ac:dyDescent="0.25">
      <c r="M57026"/>
    </row>
    <row r="57027" spans="13:13" x14ac:dyDescent="0.25">
      <c r="M57027"/>
    </row>
    <row r="57028" spans="13:13" x14ac:dyDescent="0.25">
      <c r="M57028"/>
    </row>
    <row r="57029" spans="13:13" x14ac:dyDescent="0.25">
      <c r="M57029"/>
    </row>
    <row r="57030" spans="13:13" x14ac:dyDescent="0.25">
      <c r="M57030"/>
    </row>
    <row r="57031" spans="13:13" x14ac:dyDescent="0.25">
      <c r="M57031"/>
    </row>
    <row r="57032" spans="13:13" x14ac:dyDescent="0.25">
      <c r="M57032"/>
    </row>
    <row r="57033" spans="13:13" x14ac:dyDescent="0.25">
      <c r="M57033"/>
    </row>
    <row r="57034" spans="13:13" x14ac:dyDescent="0.25">
      <c r="M57034"/>
    </row>
    <row r="57035" spans="13:13" x14ac:dyDescent="0.25">
      <c r="M57035"/>
    </row>
    <row r="57036" spans="13:13" x14ac:dyDescent="0.25">
      <c r="M57036"/>
    </row>
    <row r="57037" spans="13:13" x14ac:dyDescent="0.25">
      <c r="M57037"/>
    </row>
    <row r="57038" spans="13:13" x14ac:dyDescent="0.25">
      <c r="M57038"/>
    </row>
    <row r="57039" spans="13:13" x14ac:dyDescent="0.25">
      <c r="M57039"/>
    </row>
    <row r="57040" spans="13:13" x14ac:dyDescent="0.25">
      <c r="M57040"/>
    </row>
    <row r="57041" spans="13:13" x14ac:dyDescent="0.25">
      <c r="M57041"/>
    </row>
    <row r="57042" spans="13:13" x14ac:dyDescent="0.25">
      <c r="M57042"/>
    </row>
    <row r="57043" spans="13:13" x14ac:dyDescent="0.25">
      <c r="M57043"/>
    </row>
    <row r="57044" spans="13:13" x14ac:dyDescent="0.25">
      <c r="M57044"/>
    </row>
    <row r="57045" spans="13:13" x14ac:dyDescent="0.25">
      <c r="M57045"/>
    </row>
    <row r="57046" spans="13:13" x14ac:dyDescent="0.25">
      <c r="M57046"/>
    </row>
    <row r="57047" spans="13:13" x14ac:dyDescent="0.25">
      <c r="M57047"/>
    </row>
    <row r="57048" spans="13:13" x14ac:dyDescent="0.25">
      <c r="M57048"/>
    </row>
    <row r="57049" spans="13:13" x14ac:dyDescent="0.25">
      <c r="M57049"/>
    </row>
    <row r="57050" spans="13:13" x14ac:dyDescent="0.25">
      <c r="M57050"/>
    </row>
    <row r="57051" spans="13:13" x14ac:dyDescent="0.25">
      <c r="M57051"/>
    </row>
    <row r="57052" spans="13:13" x14ac:dyDescent="0.25">
      <c r="M57052"/>
    </row>
    <row r="57053" spans="13:13" x14ac:dyDescent="0.25">
      <c r="M57053"/>
    </row>
    <row r="57054" spans="13:13" x14ac:dyDescent="0.25">
      <c r="M57054"/>
    </row>
    <row r="57055" spans="13:13" x14ac:dyDescent="0.25">
      <c r="M57055"/>
    </row>
    <row r="57056" spans="13:13" x14ac:dyDescent="0.25">
      <c r="M57056"/>
    </row>
    <row r="57057" spans="13:13" x14ac:dyDescent="0.25">
      <c r="M57057"/>
    </row>
    <row r="57058" spans="13:13" x14ac:dyDescent="0.25">
      <c r="M57058"/>
    </row>
    <row r="57059" spans="13:13" x14ac:dyDescent="0.25">
      <c r="M57059"/>
    </row>
    <row r="57060" spans="13:13" x14ac:dyDescent="0.25">
      <c r="M57060"/>
    </row>
    <row r="57061" spans="13:13" x14ac:dyDescent="0.25">
      <c r="M57061"/>
    </row>
    <row r="57062" spans="13:13" x14ac:dyDescent="0.25">
      <c r="M57062"/>
    </row>
    <row r="57063" spans="13:13" x14ac:dyDescent="0.25">
      <c r="M57063"/>
    </row>
    <row r="57064" spans="13:13" x14ac:dyDescent="0.25">
      <c r="M57064"/>
    </row>
    <row r="57065" spans="13:13" x14ac:dyDescent="0.25">
      <c r="M57065"/>
    </row>
    <row r="57066" spans="13:13" x14ac:dyDescent="0.25">
      <c r="M57066"/>
    </row>
    <row r="57067" spans="13:13" x14ac:dyDescent="0.25">
      <c r="M57067"/>
    </row>
    <row r="57068" spans="13:13" x14ac:dyDescent="0.25">
      <c r="M57068"/>
    </row>
    <row r="57069" spans="13:13" x14ac:dyDescent="0.25">
      <c r="M57069"/>
    </row>
    <row r="57070" spans="13:13" x14ac:dyDescent="0.25">
      <c r="M57070"/>
    </row>
    <row r="57071" spans="13:13" x14ac:dyDescent="0.25">
      <c r="M57071"/>
    </row>
    <row r="57072" spans="13:13" x14ac:dyDescent="0.25">
      <c r="M57072"/>
    </row>
    <row r="57073" spans="13:13" x14ac:dyDescent="0.25">
      <c r="M57073"/>
    </row>
    <row r="57074" spans="13:13" x14ac:dyDescent="0.25">
      <c r="M57074"/>
    </row>
    <row r="57075" spans="13:13" x14ac:dyDescent="0.25">
      <c r="M57075"/>
    </row>
    <row r="57076" spans="13:13" x14ac:dyDescent="0.25">
      <c r="M57076"/>
    </row>
    <row r="57077" spans="13:13" x14ac:dyDescent="0.25">
      <c r="M57077"/>
    </row>
    <row r="57078" spans="13:13" x14ac:dyDescent="0.25">
      <c r="M57078"/>
    </row>
    <row r="57079" spans="13:13" x14ac:dyDescent="0.25">
      <c r="M57079"/>
    </row>
    <row r="57080" spans="13:13" x14ac:dyDescent="0.25">
      <c r="M57080"/>
    </row>
    <row r="57081" spans="13:13" x14ac:dyDescent="0.25">
      <c r="M57081"/>
    </row>
    <row r="57082" spans="13:13" x14ac:dyDescent="0.25">
      <c r="M57082"/>
    </row>
    <row r="57083" spans="13:13" x14ac:dyDescent="0.25">
      <c r="M57083"/>
    </row>
    <row r="57084" spans="13:13" x14ac:dyDescent="0.25">
      <c r="M57084"/>
    </row>
    <row r="57085" spans="13:13" x14ac:dyDescent="0.25">
      <c r="M57085"/>
    </row>
    <row r="57086" spans="13:13" x14ac:dyDescent="0.25">
      <c r="M57086"/>
    </row>
    <row r="57087" spans="13:13" x14ac:dyDescent="0.25">
      <c r="M57087"/>
    </row>
    <row r="57088" spans="13:13" x14ac:dyDescent="0.25">
      <c r="M57088"/>
    </row>
    <row r="57089" spans="13:13" x14ac:dyDescent="0.25">
      <c r="M57089"/>
    </row>
    <row r="57090" spans="13:13" x14ac:dyDescent="0.25">
      <c r="M57090"/>
    </row>
    <row r="57091" spans="13:13" x14ac:dyDescent="0.25">
      <c r="M57091"/>
    </row>
    <row r="57092" spans="13:13" x14ac:dyDescent="0.25">
      <c r="M57092"/>
    </row>
    <row r="57093" spans="13:13" x14ac:dyDescent="0.25">
      <c r="M57093"/>
    </row>
    <row r="57094" spans="13:13" x14ac:dyDescent="0.25">
      <c r="M57094"/>
    </row>
    <row r="57095" spans="13:13" x14ac:dyDescent="0.25">
      <c r="M57095"/>
    </row>
    <row r="57096" spans="13:13" x14ac:dyDescent="0.25">
      <c r="M57096"/>
    </row>
    <row r="57097" spans="13:13" x14ac:dyDescent="0.25">
      <c r="M57097"/>
    </row>
    <row r="57098" spans="13:13" x14ac:dyDescent="0.25">
      <c r="M57098"/>
    </row>
    <row r="57099" spans="13:13" x14ac:dyDescent="0.25">
      <c r="M57099"/>
    </row>
    <row r="57100" spans="13:13" x14ac:dyDescent="0.25">
      <c r="M57100"/>
    </row>
    <row r="57101" spans="13:13" x14ac:dyDescent="0.25">
      <c r="M57101"/>
    </row>
    <row r="57102" spans="13:13" x14ac:dyDescent="0.25">
      <c r="M57102"/>
    </row>
    <row r="57103" spans="13:13" x14ac:dyDescent="0.25">
      <c r="M57103"/>
    </row>
    <row r="57104" spans="13:13" x14ac:dyDescent="0.25">
      <c r="M57104"/>
    </row>
    <row r="57105" spans="13:13" x14ac:dyDescent="0.25">
      <c r="M57105"/>
    </row>
    <row r="57106" spans="13:13" x14ac:dyDescent="0.25">
      <c r="M57106"/>
    </row>
    <row r="57107" spans="13:13" x14ac:dyDescent="0.25">
      <c r="M57107"/>
    </row>
    <row r="57108" spans="13:13" x14ac:dyDescent="0.25">
      <c r="M57108"/>
    </row>
    <row r="57109" spans="13:13" x14ac:dyDescent="0.25">
      <c r="M57109"/>
    </row>
    <row r="57110" spans="13:13" x14ac:dyDescent="0.25">
      <c r="M57110"/>
    </row>
    <row r="57111" spans="13:13" x14ac:dyDescent="0.25">
      <c r="M57111"/>
    </row>
    <row r="57112" spans="13:13" x14ac:dyDescent="0.25">
      <c r="M57112"/>
    </row>
    <row r="57113" spans="13:13" x14ac:dyDescent="0.25">
      <c r="M57113"/>
    </row>
    <row r="57114" spans="13:13" x14ac:dyDescent="0.25">
      <c r="M57114"/>
    </row>
    <row r="57115" spans="13:13" x14ac:dyDescent="0.25">
      <c r="M57115"/>
    </row>
    <row r="57116" spans="13:13" x14ac:dyDescent="0.25">
      <c r="M57116"/>
    </row>
    <row r="57117" spans="13:13" x14ac:dyDescent="0.25">
      <c r="M57117"/>
    </row>
    <row r="57118" spans="13:13" x14ac:dyDescent="0.25">
      <c r="M57118"/>
    </row>
    <row r="57119" spans="13:13" x14ac:dyDescent="0.25">
      <c r="M57119"/>
    </row>
    <row r="57120" spans="13:13" x14ac:dyDescent="0.25">
      <c r="M57120"/>
    </row>
    <row r="57121" spans="13:13" x14ac:dyDescent="0.25">
      <c r="M57121"/>
    </row>
    <row r="57122" spans="13:13" x14ac:dyDescent="0.25">
      <c r="M57122"/>
    </row>
    <row r="57123" spans="13:13" x14ac:dyDescent="0.25">
      <c r="M57123"/>
    </row>
    <row r="57124" spans="13:13" x14ac:dyDescent="0.25">
      <c r="M57124"/>
    </row>
    <row r="57125" spans="13:13" x14ac:dyDescent="0.25">
      <c r="M57125"/>
    </row>
    <row r="57126" spans="13:13" x14ac:dyDescent="0.25">
      <c r="M57126"/>
    </row>
    <row r="57127" spans="13:13" x14ac:dyDescent="0.25">
      <c r="M57127"/>
    </row>
    <row r="57128" spans="13:13" x14ac:dyDescent="0.25">
      <c r="M57128"/>
    </row>
    <row r="57129" spans="13:13" x14ac:dyDescent="0.25">
      <c r="M57129"/>
    </row>
    <row r="57130" spans="13:13" x14ac:dyDescent="0.25">
      <c r="M57130"/>
    </row>
    <row r="57131" spans="13:13" x14ac:dyDescent="0.25">
      <c r="M57131"/>
    </row>
    <row r="57132" spans="13:13" x14ac:dyDescent="0.25">
      <c r="M57132"/>
    </row>
    <row r="57133" spans="13:13" x14ac:dyDescent="0.25">
      <c r="M57133"/>
    </row>
    <row r="57134" spans="13:13" x14ac:dyDescent="0.25">
      <c r="M57134"/>
    </row>
    <row r="57135" spans="13:13" x14ac:dyDescent="0.25">
      <c r="M57135"/>
    </row>
    <row r="57136" spans="13:13" x14ac:dyDescent="0.25">
      <c r="M57136"/>
    </row>
    <row r="57137" spans="13:13" x14ac:dyDescent="0.25">
      <c r="M57137"/>
    </row>
    <row r="57138" spans="13:13" x14ac:dyDescent="0.25">
      <c r="M57138"/>
    </row>
    <row r="57139" spans="13:13" x14ac:dyDescent="0.25">
      <c r="M57139"/>
    </row>
    <row r="57140" spans="13:13" x14ac:dyDescent="0.25">
      <c r="M57140"/>
    </row>
    <row r="57141" spans="13:13" x14ac:dyDescent="0.25">
      <c r="M57141"/>
    </row>
    <row r="57142" spans="13:13" x14ac:dyDescent="0.25">
      <c r="M57142"/>
    </row>
    <row r="57143" spans="13:13" x14ac:dyDescent="0.25">
      <c r="M57143"/>
    </row>
    <row r="57144" spans="13:13" x14ac:dyDescent="0.25">
      <c r="M57144"/>
    </row>
    <row r="57145" spans="13:13" x14ac:dyDescent="0.25">
      <c r="M57145"/>
    </row>
    <row r="57146" spans="13:13" x14ac:dyDescent="0.25">
      <c r="M57146"/>
    </row>
    <row r="57147" spans="13:13" x14ac:dyDescent="0.25">
      <c r="M57147"/>
    </row>
    <row r="57148" spans="13:13" x14ac:dyDescent="0.25">
      <c r="M57148"/>
    </row>
    <row r="57149" spans="13:13" x14ac:dyDescent="0.25">
      <c r="M57149"/>
    </row>
    <row r="57150" spans="13:13" x14ac:dyDescent="0.25">
      <c r="M57150"/>
    </row>
    <row r="57151" spans="13:13" x14ac:dyDescent="0.25">
      <c r="M57151"/>
    </row>
    <row r="57152" spans="13:13" x14ac:dyDescent="0.25">
      <c r="M57152"/>
    </row>
    <row r="57153" spans="13:13" x14ac:dyDescent="0.25">
      <c r="M57153"/>
    </row>
    <row r="57154" spans="13:13" x14ac:dyDescent="0.25">
      <c r="M57154"/>
    </row>
    <row r="57155" spans="13:13" x14ac:dyDescent="0.25">
      <c r="M57155"/>
    </row>
    <row r="57156" spans="13:13" x14ac:dyDescent="0.25">
      <c r="M57156"/>
    </row>
    <row r="57157" spans="13:13" x14ac:dyDescent="0.25">
      <c r="M57157"/>
    </row>
    <row r="57158" spans="13:13" x14ac:dyDescent="0.25">
      <c r="M57158"/>
    </row>
    <row r="57159" spans="13:13" x14ac:dyDescent="0.25">
      <c r="M57159"/>
    </row>
    <row r="57160" spans="13:13" x14ac:dyDescent="0.25">
      <c r="M57160"/>
    </row>
    <row r="57161" spans="13:13" x14ac:dyDescent="0.25">
      <c r="M57161"/>
    </row>
    <row r="57162" spans="13:13" x14ac:dyDescent="0.25">
      <c r="M57162"/>
    </row>
    <row r="57163" spans="13:13" x14ac:dyDescent="0.25">
      <c r="M57163"/>
    </row>
    <row r="57164" spans="13:13" x14ac:dyDescent="0.25">
      <c r="M57164"/>
    </row>
    <row r="57165" spans="13:13" x14ac:dyDescent="0.25">
      <c r="M57165"/>
    </row>
    <row r="57166" spans="13:13" x14ac:dyDescent="0.25">
      <c r="M57166"/>
    </row>
    <row r="57167" spans="13:13" x14ac:dyDescent="0.25">
      <c r="M57167"/>
    </row>
    <row r="57168" spans="13:13" x14ac:dyDescent="0.25">
      <c r="M57168"/>
    </row>
    <row r="57169" spans="13:13" x14ac:dyDescent="0.25">
      <c r="M57169"/>
    </row>
    <row r="57170" spans="13:13" x14ac:dyDescent="0.25">
      <c r="M57170"/>
    </row>
    <row r="57171" spans="13:13" x14ac:dyDescent="0.25">
      <c r="M57171"/>
    </row>
    <row r="57172" spans="13:13" x14ac:dyDescent="0.25">
      <c r="M57172"/>
    </row>
    <row r="57173" spans="13:13" x14ac:dyDescent="0.25">
      <c r="M57173"/>
    </row>
    <row r="57174" spans="13:13" x14ac:dyDescent="0.25">
      <c r="M57174"/>
    </row>
    <row r="57175" spans="13:13" x14ac:dyDescent="0.25">
      <c r="M57175"/>
    </row>
    <row r="57176" spans="13:13" x14ac:dyDescent="0.25">
      <c r="M57176"/>
    </row>
    <row r="57177" spans="13:13" x14ac:dyDescent="0.25">
      <c r="M57177"/>
    </row>
    <row r="57178" spans="13:13" x14ac:dyDescent="0.25">
      <c r="M57178"/>
    </row>
    <row r="57179" spans="13:13" x14ac:dyDescent="0.25">
      <c r="M57179"/>
    </row>
    <row r="57180" spans="13:13" x14ac:dyDescent="0.25">
      <c r="M57180"/>
    </row>
    <row r="57181" spans="13:13" x14ac:dyDescent="0.25">
      <c r="M57181"/>
    </row>
    <row r="57182" spans="13:13" x14ac:dyDescent="0.25">
      <c r="M57182"/>
    </row>
    <row r="57183" spans="13:13" x14ac:dyDescent="0.25">
      <c r="M57183"/>
    </row>
    <row r="57184" spans="13:13" x14ac:dyDescent="0.25">
      <c r="M57184"/>
    </row>
    <row r="57185" spans="13:13" x14ac:dyDescent="0.25">
      <c r="M57185"/>
    </row>
    <row r="57186" spans="13:13" x14ac:dyDescent="0.25">
      <c r="M57186"/>
    </row>
    <row r="57187" spans="13:13" x14ac:dyDescent="0.25">
      <c r="M57187"/>
    </row>
    <row r="57188" spans="13:13" x14ac:dyDescent="0.25">
      <c r="M57188"/>
    </row>
    <row r="57189" spans="13:13" x14ac:dyDescent="0.25">
      <c r="M57189"/>
    </row>
    <row r="57190" spans="13:13" x14ac:dyDescent="0.25">
      <c r="M57190"/>
    </row>
    <row r="57191" spans="13:13" x14ac:dyDescent="0.25">
      <c r="M57191"/>
    </row>
    <row r="57192" spans="13:13" x14ac:dyDescent="0.25">
      <c r="M57192"/>
    </row>
    <row r="57193" spans="13:13" x14ac:dyDescent="0.25">
      <c r="M57193"/>
    </row>
    <row r="57194" spans="13:13" x14ac:dyDescent="0.25">
      <c r="M57194"/>
    </row>
    <row r="57195" spans="13:13" x14ac:dyDescent="0.25">
      <c r="M57195"/>
    </row>
    <row r="57196" spans="13:13" x14ac:dyDescent="0.25">
      <c r="M57196"/>
    </row>
    <row r="57197" spans="13:13" x14ac:dyDescent="0.25">
      <c r="M57197"/>
    </row>
    <row r="57198" spans="13:13" x14ac:dyDescent="0.25">
      <c r="M57198"/>
    </row>
    <row r="57199" spans="13:13" x14ac:dyDescent="0.25">
      <c r="M57199"/>
    </row>
    <row r="57200" spans="13:13" x14ac:dyDescent="0.25">
      <c r="M57200"/>
    </row>
    <row r="57201" spans="13:13" x14ac:dyDescent="0.25">
      <c r="M57201"/>
    </row>
    <row r="57202" spans="13:13" x14ac:dyDescent="0.25">
      <c r="M57202"/>
    </row>
    <row r="57203" spans="13:13" x14ac:dyDescent="0.25">
      <c r="M57203"/>
    </row>
    <row r="57204" spans="13:13" x14ac:dyDescent="0.25">
      <c r="M57204"/>
    </row>
    <row r="57205" spans="13:13" x14ac:dyDescent="0.25">
      <c r="M57205"/>
    </row>
    <row r="57206" spans="13:13" x14ac:dyDescent="0.25">
      <c r="M57206"/>
    </row>
    <row r="57207" spans="13:13" x14ac:dyDescent="0.25">
      <c r="M57207"/>
    </row>
    <row r="57208" spans="13:13" x14ac:dyDescent="0.25">
      <c r="M57208"/>
    </row>
    <row r="57209" spans="13:13" x14ac:dyDescent="0.25">
      <c r="M57209"/>
    </row>
    <row r="57210" spans="13:13" x14ac:dyDescent="0.25">
      <c r="M57210"/>
    </row>
    <row r="57211" spans="13:13" x14ac:dyDescent="0.25">
      <c r="M57211"/>
    </row>
    <row r="57212" spans="13:13" x14ac:dyDescent="0.25">
      <c r="M57212"/>
    </row>
    <row r="57213" spans="13:13" x14ac:dyDescent="0.25">
      <c r="M57213"/>
    </row>
    <row r="57214" spans="13:13" x14ac:dyDescent="0.25">
      <c r="M57214"/>
    </row>
    <row r="57215" spans="13:13" x14ac:dyDescent="0.25">
      <c r="M57215"/>
    </row>
    <row r="57216" spans="13:13" x14ac:dyDescent="0.25">
      <c r="M57216"/>
    </row>
    <row r="57217" spans="13:13" x14ac:dyDescent="0.25">
      <c r="M57217"/>
    </row>
    <row r="57218" spans="13:13" x14ac:dyDescent="0.25">
      <c r="M57218"/>
    </row>
    <row r="57219" spans="13:13" x14ac:dyDescent="0.25">
      <c r="M57219"/>
    </row>
    <row r="57220" spans="13:13" x14ac:dyDescent="0.25">
      <c r="M57220"/>
    </row>
    <row r="57221" spans="13:13" x14ac:dyDescent="0.25">
      <c r="M57221"/>
    </row>
    <row r="57222" spans="13:13" x14ac:dyDescent="0.25">
      <c r="M57222"/>
    </row>
    <row r="57223" spans="13:13" x14ac:dyDescent="0.25">
      <c r="M57223"/>
    </row>
    <row r="57224" spans="13:13" x14ac:dyDescent="0.25">
      <c r="M57224"/>
    </row>
    <row r="57225" spans="13:13" x14ac:dyDescent="0.25">
      <c r="M57225"/>
    </row>
    <row r="57226" spans="13:13" x14ac:dyDescent="0.25">
      <c r="M57226"/>
    </row>
    <row r="57227" spans="13:13" x14ac:dyDescent="0.25">
      <c r="M57227"/>
    </row>
    <row r="57228" spans="13:13" x14ac:dyDescent="0.25">
      <c r="M57228"/>
    </row>
    <row r="57229" spans="13:13" x14ac:dyDescent="0.25">
      <c r="M57229"/>
    </row>
    <row r="57230" spans="13:13" x14ac:dyDescent="0.25">
      <c r="M57230"/>
    </row>
    <row r="57231" spans="13:13" x14ac:dyDescent="0.25">
      <c r="M57231"/>
    </row>
    <row r="57232" spans="13:13" x14ac:dyDescent="0.25">
      <c r="M57232"/>
    </row>
    <row r="57233" spans="13:13" x14ac:dyDescent="0.25">
      <c r="M57233"/>
    </row>
    <row r="57234" spans="13:13" x14ac:dyDescent="0.25">
      <c r="M57234"/>
    </row>
    <row r="57235" spans="13:13" x14ac:dyDescent="0.25">
      <c r="M57235"/>
    </row>
    <row r="57236" spans="13:13" x14ac:dyDescent="0.25">
      <c r="M57236"/>
    </row>
    <row r="57237" spans="13:13" x14ac:dyDescent="0.25">
      <c r="M57237"/>
    </row>
    <row r="57238" spans="13:13" x14ac:dyDescent="0.25">
      <c r="M57238"/>
    </row>
    <row r="57239" spans="13:13" x14ac:dyDescent="0.25">
      <c r="M57239"/>
    </row>
    <row r="57240" spans="13:13" x14ac:dyDescent="0.25">
      <c r="M57240"/>
    </row>
    <row r="57241" spans="13:13" x14ac:dyDescent="0.25">
      <c r="M57241"/>
    </row>
    <row r="57242" spans="13:13" x14ac:dyDescent="0.25">
      <c r="M57242"/>
    </row>
    <row r="57243" spans="13:13" x14ac:dyDescent="0.25">
      <c r="M57243"/>
    </row>
    <row r="57244" spans="13:13" x14ac:dyDescent="0.25">
      <c r="M57244"/>
    </row>
    <row r="57245" spans="13:13" x14ac:dyDescent="0.25">
      <c r="M57245"/>
    </row>
    <row r="57246" spans="13:13" x14ac:dyDescent="0.25">
      <c r="M57246"/>
    </row>
    <row r="57247" spans="13:13" x14ac:dyDescent="0.25">
      <c r="M57247"/>
    </row>
    <row r="57248" spans="13:13" x14ac:dyDescent="0.25">
      <c r="M57248"/>
    </row>
    <row r="57249" spans="13:13" x14ac:dyDescent="0.25">
      <c r="M57249"/>
    </row>
    <row r="57250" spans="13:13" x14ac:dyDescent="0.25">
      <c r="M57250"/>
    </row>
    <row r="57251" spans="13:13" x14ac:dyDescent="0.25">
      <c r="M57251"/>
    </row>
    <row r="57252" spans="13:13" x14ac:dyDescent="0.25">
      <c r="M57252"/>
    </row>
    <row r="57253" spans="13:13" x14ac:dyDescent="0.25">
      <c r="M57253"/>
    </row>
    <row r="57254" spans="13:13" x14ac:dyDescent="0.25">
      <c r="M57254"/>
    </row>
    <row r="57255" spans="13:13" x14ac:dyDescent="0.25">
      <c r="M57255"/>
    </row>
    <row r="57256" spans="13:13" x14ac:dyDescent="0.25">
      <c r="M57256"/>
    </row>
    <row r="57257" spans="13:13" x14ac:dyDescent="0.25">
      <c r="M57257"/>
    </row>
    <row r="57258" spans="13:13" x14ac:dyDescent="0.25">
      <c r="M57258"/>
    </row>
    <row r="57259" spans="13:13" x14ac:dyDescent="0.25">
      <c r="M57259"/>
    </row>
    <row r="57260" spans="13:13" x14ac:dyDescent="0.25">
      <c r="M57260"/>
    </row>
    <row r="57261" spans="13:13" x14ac:dyDescent="0.25">
      <c r="M57261"/>
    </row>
    <row r="57262" spans="13:13" x14ac:dyDescent="0.25">
      <c r="M57262"/>
    </row>
    <row r="57263" spans="13:13" x14ac:dyDescent="0.25">
      <c r="M57263"/>
    </row>
    <row r="57264" spans="13:13" x14ac:dyDescent="0.25">
      <c r="M57264"/>
    </row>
    <row r="57265" spans="13:13" x14ac:dyDescent="0.25">
      <c r="M57265"/>
    </row>
    <row r="57266" spans="13:13" x14ac:dyDescent="0.25">
      <c r="M57266"/>
    </row>
    <row r="57267" spans="13:13" x14ac:dyDescent="0.25">
      <c r="M57267"/>
    </row>
    <row r="57268" spans="13:13" x14ac:dyDescent="0.25">
      <c r="M57268"/>
    </row>
    <row r="57269" spans="13:13" x14ac:dyDescent="0.25">
      <c r="M57269"/>
    </row>
    <row r="57270" spans="13:13" x14ac:dyDescent="0.25">
      <c r="M57270"/>
    </row>
    <row r="57271" spans="13:13" x14ac:dyDescent="0.25">
      <c r="M57271"/>
    </row>
    <row r="57272" spans="13:13" x14ac:dyDescent="0.25">
      <c r="M57272"/>
    </row>
    <row r="57273" spans="13:13" x14ac:dyDescent="0.25">
      <c r="M57273"/>
    </row>
    <row r="57274" spans="13:13" x14ac:dyDescent="0.25">
      <c r="M57274"/>
    </row>
    <row r="57275" spans="13:13" x14ac:dyDescent="0.25">
      <c r="M57275"/>
    </row>
    <row r="57276" spans="13:13" x14ac:dyDescent="0.25">
      <c r="M57276"/>
    </row>
    <row r="57277" spans="13:13" x14ac:dyDescent="0.25">
      <c r="M57277"/>
    </row>
    <row r="57278" spans="13:13" x14ac:dyDescent="0.25">
      <c r="M57278"/>
    </row>
    <row r="57279" spans="13:13" x14ac:dyDescent="0.25">
      <c r="M57279"/>
    </row>
    <row r="57280" spans="13:13" x14ac:dyDescent="0.25">
      <c r="M57280"/>
    </row>
    <row r="57281" spans="13:13" x14ac:dyDescent="0.25">
      <c r="M57281"/>
    </row>
    <row r="57282" spans="13:13" x14ac:dyDescent="0.25">
      <c r="M57282"/>
    </row>
    <row r="57283" spans="13:13" x14ac:dyDescent="0.25">
      <c r="M57283"/>
    </row>
    <row r="57284" spans="13:13" x14ac:dyDescent="0.25">
      <c r="M57284"/>
    </row>
    <row r="57285" spans="13:13" x14ac:dyDescent="0.25">
      <c r="M57285"/>
    </row>
    <row r="57286" spans="13:13" x14ac:dyDescent="0.25">
      <c r="M57286"/>
    </row>
    <row r="57287" spans="13:13" x14ac:dyDescent="0.25">
      <c r="M57287"/>
    </row>
    <row r="57288" spans="13:13" x14ac:dyDescent="0.25">
      <c r="M57288"/>
    </row>
    <row r="57289" spans="13:13" x14ac:dyDescent="0.25">
      <c r="M57289"/>
    </row>
    <row r="57290" spans="13:13" x14ac:dyDescent="0.25">
      <c r="M57290"/>
    </row>
    <row r="57291" spans="13:13" x14ac:dyDescent="0.25">
      <c r="M57291"/>
    </row>
    <row r="57292" spans="13:13" x14ac:dyDescent="0.25">
      <c r="M57292"/>
    </row>
    <row r="57293" spans="13:13" x14ac:dyDescent="0.25">
      <c r="M57293"/>
    </row>
    <row r="57294" spans="13:13" x14ac:dyDescent="0.25">
      <c r="M57294"/>
    </row>
    <row r="57295" spans="13:13" x14ac:dyDescent="0.25">
      <c r="M57295"/>
    </row>
    <row r="57296" spans="13:13" x14ac:dyDescent="0.25">
      <c r="M57296"/>
    </row>
    <row r="57297" spans="13:13" x14ac:dyDescent="0.25">
      <c r="M57297"/>
    </row>
    <row r="57298" spans="13:13" x14ac:dyDescent="0.25">
      <c r="M57298"/>
    </row>
    <row r="57299" spans="13:13" x14ac:dyDescent="0.25">
      <c r="M57299"/>
    </row>
    <row r="57300" spans="13:13" x14ac:dyDescent="0.25">
      <c r="M57300"/>
    </row>
    <row r="57301" spans="13:13" x14ac:dyDescent="0.25">
      <c r="M57301"/>
    </row>
    <row r="57302" spans="13:13" x14ac:dyDescent="0.25">
      <c r="M57302"/>
    </row>
    <row r="57303" spans="13:13" x14ac:dyDescent="0.25">
      <c r="M57303"/>
    </row>
    <row r="57304" spans="13:13" x14ac:dyDescent="0.25">
      <c r="M57304"/>
    </row>
    <row r="57305" spans="13:13" x14ac:dyDescent="0.25">
      <c r="M57305"/>
    </row>
    <row r="57306" spans="13:13" x14ac:dyDescent="0.25">
      <c r="M57306"/>
    </row>
    <row r="57307" spans="13:13" x14ac:dyDescent="0.25">
      <c r="M57307"/>
    </row>
    <row r="57308" spans="13:13" x14ac:dyDescent="0.25">
      <c r="M57308"/>
    </row>
    <row r="57309" spans="13:13" x14ac:dyDescent="0.25">
      <c r="M57309"/>
    </row>
    <row r="57310" spans="13:13" x14ac:dyDescent="0.25">
      <c r="M57310"/>
    </row>
    <row r="57311" spans="13:13" x14ac:dyDescent="0.25">
      <c r="M57311"/>
    </row>
    <row r="57312" spans="13:13" x14ac:dyDescent="0.25">
      <c r="M57312"/>
    </row>
    <row r="57313" spans="13:13" x14ac:dyDescent="0.25">
      <c r="M57313"/>
    </row>
    <row r="57314" spans="13:13" x14ac:dyDescent="0.25">
      <c r="M57314"/>
    </row>
    <row r="57315" spans="13:13" x14ac:dyDescent="0.25">
      <c r="M57315"/>
    </row>
    <row r="57316" spans="13:13" x14ac:dyDescent="0.25">
      <c r="M57316"/>
    </row>
    <row r="57317" spans="13:13" x14ac:dyDescent="0.25">
      <c r="M57317"/>
    </row>
    <row r="57318" spans="13:13" x14ac:dyDescent="0.25">
      <c r="M57318"/>
    </row>
    <row r="57319" spans="13:13" x14ac:dyDescent="0.25">
      <c r="M57319"/>
    </row>
    <row r="57320" spans="13:13" x14ac:dyDescent="0.25">
      <c r="M57320"/>
    </row>
    <row r="57321" spans="13:13" x14ac:dyDescent="0.25">
      <c r="M57321"/>
    </row>
    <row r="57322" spans="13:13" x14ac:dyDescent="0.25">
      <c r="M57322"/>
    </row>
    <row r="57323" spans="13:13" x14ac:dyDescent="0.25">
      <c r="M57323"/>
    </row>
    <row r="57324" spans="13:13" x14ac:dyDescent="0.25">
      <c r="M57324"/>
    </row>
    <row r="57325" spans="13:13" x14ac:dyDescent="0.25">
      <c r="M57325"/>
    </row>
    <row r="57326" spans="13:13" x14ac:dyDescent="0.25">
      <c r="M57326"/>
    </row>
    <row r="57327" spans="13:13" x14ac:dyDescent="0.25">
      <c r="M57327"/>
    </row>
    <row r="57328" spans="13:13" x14ac:dyDescent="0.25">
      <c r="M57328"/>
    </row>
    <row r="57329" spans="13:13" x14ac:dyDescent="0.25">
      <c r="M57329"/>
    </row>
    <row r="57330" spans="13:13" x14ac:dyDescent="0.25">
      <c r="M57330"/>
    </row>
    <row r="57331" spans="13:13" x14ac:dyDescent="0.25">
      <c r="M57331"/>
    </row>
    <row r="57332" spans="13:13" x14ac:dyDescent="0.25">
      <c r="M57332"/>
    </row>
    <row r="57333" spans="13:13" x14ac:dyDescent="0.25">
      <c r="M57333"/>
    </row>
    <row r="57334" spans="13:13" x14ac:dyDescent="0.25">
      <c r="M57334"/>
    </row>
    <row r="57335" spans="13:13" x14ac:dyDescent="0.25">
      <c r="M57335"/>
    </row>
    <row r="57336" spans="13:13" x14ac:dyDescent="0.25">
      <c r="M57336"/>
    </row>
    <row r="57337" spans="13:13" x14ac:dyDescent="0.25">
      <c r="M57337"/>
    </row>
    <row r="57338" spans="13:13" x14ac:dyDescent="0.25">
      <c r="M57338"/>
    </row>
    <row r="57339" spans="13:13" x14ac:dyDescent="0.25">
      <c r="M57339"/>
    </row>
    <row r="57340" spans="13:13" x14ac:dyDescent="0.25">
      <c r="M57340"/>
    </row>
    <row r="57341" spans="13:13" x14ac:dyDescent="0.25">
      <c r="M57341"/>
    </row>
    <row r="57342" spans="13:13" x14ac:dyDescent="0.25">
      <c r="M57342"/>
    </row>
    <row r="57343" spans="13:13" x14ac:dyDescent="0.25">
      <c r="M57343"/>
    </row>
    <row r="57344" spans="13:13" x14ac:dyDescent="0.25">
      <c r="M57344"/>
    </row>
    <row r="57345" spans="13:13" x14ac:dyDescent="0.25">
      <c r="M57345"/>
    </row>
    <row r="57346" spans="13:13" x14ac:dyDescent="0.25">
      <c r="M57346"/>
    </row>
    <row r="57347" spans="13:13" x14ac:dyDescent="0.25">
      <c r="M57347"/>
    </row>
    <row r="57348" spans="13:13" x14ac:dyDescent="0.25">
      <c r="M57348"/>
    </row>
    <row r="57349" spans="13:13" x14ac:dyDescent="0.25">
      <c r="M57349"/>
    </row>
    <row r="57350" spans="13:13" x14ac:dyDescent="0.25">
      <c r="M57350"/>
    </row>
    <row r="57351" spans="13:13" x14ac:dyDescent="0.25">
      <c r="M57351"/>
    </row>
    <row r="57352" spans="13:13" x14ac:dyDescent="0.25">
      <c r="M57352"/>
    </row>
    <row r="57353" spans="13:13" x14ac:dyDescent="0.25">
      <c r="M57353"/>
    </row>
    <row r="57354" spans="13:13" x14ac:dyDescent="0.25">
      <c r="M57354"/>
    </row>
    <row r="57355" spans="13:13" x14ac:dyDescent="0.25">
      <c r="M57355"/>
    </row>
    <row r="57356" spans="13:13" x14ac:dyDescent="0.25">
      <c r="M57356"/>
    </row>
    <row r="57357" spans="13:13" x14ac:dyDescent="0.25">
      <c r="M57357"/>
    </row>
    <row r="57358" spans="13:13" x14ac:dyDescent="0.25">
      <c r="M57358"/>
    </row>
    <row r="57359" spans="13:13" x14ac:dyDescent="0.25">
      <c r="M57359"/>
    </row>
    <row r="57360" spans="13:13" x14ac:dyDescent="0.25">
      <c r="M57360"/>
    </row>
    <row r="57361" spans="13:13" x14ac:dyDescent="0.25">
      <c r="M57361"/>
    </row>
    <row r="57362" spans="13:13" x14ac:dyDescent="0.25">
      <c r="M57362"/>
    </row>
    <row r="57363" spans="13:13" x14ac:dyDescent="0.25">
      <c r="M57363"/>
    </row>
    <row r="57364" spans="13:13" x14ac:dyDescent="0.25">
      <c r="M57364"/>
    </row>
    <row r="57365" spans="13:13" x14ac:dyDescent="0.25">
      <c r="M57365"/>
    </row>
    <row r="57366" spans="13:13" x14ac:dyDescent="0.25">
      <c r="M57366"/>
    </row>
    <row r="57367" spans="13:13" x14ac:dyDescent="0.25">
      <c r="M57367"/>
    </row>
    <row r="57368" spans="13:13" x14ac:dyDescent="0.25">
      <c r="M57368"/>
    </row>
    <row r="57369" spans="13:13" x14ac:dyDescent="0.25">
      <c r="M57369"/>
    </row>
    <row r="57370" spans="13:13" x14ac:dyDescent="0.25">
      <c r="M57370"/>
    </row>
    <row r="57371" spans="13:13" x14ac:dyDescent="0.25">
      <c r="M57371"/>
    </row>
    <row r="57372" spans="13:13" x14ac:dyDescent="0.25">
      <c r="M57372"/>
    </row>
    <row r="57373" spans="13:13" x14ac:dyDescent="0.25">
      <c r="M57373"/>
    </row>
    <row r="57374" spans="13:13" x14ac:dyDescent="0.25">
      <c r="M57374"/>
    </row>
    <row r="57375" spans="13:13" x14ac:dyDescent="0.25">
      <c r="M57375"/>
    </row>
    <row r="57376" spans="13:13" x14ac:dyDescent="0.25">
      <c r="M57376"/>
    </row>
    <row r="57377" spans="13:13" x14ac:dyDescent="0.25">
      <c r="M57377"/>
    </row>
    <row r="57378" spans="13:13" x14ac:dyDescent="0.25">
      <c r="M57378"/>
    </row>
    <row r="57379" spans="13:13" x14ac:dyDescent="0.25">
      <c r="M57379"/>
    </row>
    <row r="57380" spans="13:13" x14ac:dyDescent="0.25">
      <c r="M57380"/>
    </row>
    <row r="57381" spans="13:13" x14ac:dyDescent="0.25">
      <c r="M57381"/>
    </row>
    <row r="57382" spans="13:13" x14ac:dyDescent="0.25">
      <c r="M57382"/>
    </row>
    <row r="57383" spans="13:13" x14ac:dyDescent="0.25">
      <c r="M57383"/>
    </row>
    <row r="57384" spans="13:13" x14ac:dyDescent="0.25">
      <c r="M57384"/>
    </row>
    <row r="57385" spans="13:13" x14ac:dyDescent="0.25">
      <c r="M57385"/>
    </row>
    <row r="57386" spans="13:13" x14ac:dyDescent="0.25">
      <c r="M57386"/>
    </row>
    <row r="57387" spans="13:13" x14ac:dyDescent="0.25">
      <c r="M57387"/>
    </row>
    <row r="57388" spans="13:13" x14ac:dyDescent="0.25">
      <c r="M57388"/>
    </row>
    <row r="57389" spans="13:13" x14ac:dyDescent="0.25">
      <c r="M57389"/>
    </row>
    <row r="57390" spans="13:13" x14ac:dyDescent="0.25">
      <c r="M57390"/>
    </row>
    <row r="57391" spans="13:13" x14ac:dyDescent="0.25">
      <c r="M57391"/>
    </row>
    <row r="57392" spans="13:13" x14ac:dyDescent="0.25">
      <c r="M57392"/>
    </row>
    <row r="57393" spans="13:13" x14ac:dyDescent="0.25">
      <c r="M57393"/>
    </row>
    <row r="57394" spans="13:13" x14ac:dyDescent="0.25">
      <c r="M57394"/>
    </row>
    <row r="57395" spans="13:13" x14ac:dyDescent="0.25">
      <c r="M57395"/>
    </row>
    <row r="57396" spans="13:13" x14ac:dyDescent="0.25">
      <c r="M57396"/>
    </row>
    <row r="57397" spans="13:13" x14ac:dyDescent="0.25">
      <c r="M57397"/>
    </row>
    <row r="57398" spans="13:13" x14ac:dyDescent="0.25">
      <c r="M57398"/>
    </row>
    <row r="57399" spans="13:13" x14ac:dyDescent="0.25">
      <c r="M57399"/>
    </row>
    <row r="57400" spans="13:13" x14ac:dyDescent="0.25">
      <c r="M57400"/>
    </row>
    <row r="57401" spans="13:13" x14ac:dyDescent="0.25">
      <c r="M57401"/>
    </row>
    <row r="57402" spans="13:13" x14ac:dyDescent="0.25">
      <c r="M57402"/>
    </row>
    <row r="57403" spans="13:13" x14ac:dyDescent="0.25">
      <c r="M57403"/>
    </row>
    <row r="57404" spans="13:13" x14ac:dyDescent="0.25">
      <c r="M57404"/>
    </row>
    <row r="57405" spans="13:13" x14ac:dyDescent="0.25">
      <c r="M57405"/>
    </row>
    <row r="57406" spans="13:13" x14ac:dyDescent="0.25">
      <c r="M57406"/>
    </row>
    <row r="57407" spans="13:13" x14ac:dyDescent="0.25">
      <c r="M57407"/>
    </row>
    <row r="57408" spans="13:13" x14ac:dyDescent="0.25">
      <c r="M57408"/>
    </row>
    <row r="57409" spans="13:13" x14ac:dyDescent="0.25">
      <c r="M57409"/>
    </row>
    <row r="57410" spans="13:13" x14ac:dyDescent="0.25">
      <c r="M57410"/>
    </row>
    <row r="57411" spans="13:13" x14ac:dyDescent="0.25">
      <c r="M57411"/>
    </row>
    <row r="57412" spans="13:13" x14ac:dyDescent="0.25">
      <c r="M57412"/>
    </row>
    <row r="57413" spans="13:13" x14ac:dyDescent="0.25">
      <c r="M57413"/>
    </row>
    <row r="57414" spans="13:13" x14ac:dyDescent="0.25">
      <c r="M57414"/>
    </row>
    <row r="57415" spans="13:13" x14ac:dyDescent="0.25">
      <c r="M57415"/>
    </row>
    <row r="57416" spans="13:13" x14ac:dyDescent="0.25">
      <c r="M57416"/>
    </row>
    <row r="57417" spans="13:13" x14ac:dyDescent="0.25">
      <c r="M57417"/>
    </row>
    <row r="57418" spans="13:13" x14ac:dyDescent="0.25">
      <c r="M57418"/>
    </row>
    <row r="57419" spans="13:13" x14ac:dyDescent="0.25">
      <c r="M57419"/>
    </row>
    <row r="57420" spans="13:13" x14ac:dyDescent="0.25">
      <c r="M57420"/>
    </row>
    <row r="57421" spans="13:13" x14ac:dyDescent="0.25">
      <c r="M57421"/>
    </row>
    <row r="57422" spans="13:13" x14ac:dyDescent="0.25">
      <c r="M57422"/>
    </row>
    <row r="57423" spans="13:13" x14ac:dyDescent="0.25">
      <c r="M57423"/>
    </row>
    <row r="57424" spans="13:13" x14ac:dyDescent="0.25">
      <c r="M57424"/>
    </row>
    <row r="57425" spans="13:13" x14ac:dyDescent="0.25">
      <c r="M57425"/>
    </row>
    <row r="57426" spans="13:13" x14ac:dyDescent="0.25">
      <c r="M57426"/>
    </row>
    <row r="57427" spans="13:13" x14ac:dyDescent="0.25">
      <c r="M57427"/>
    </row>
    <row r="57428" spans="13:13" x14ac:dyDescent="0.25">
      <c r="M57428"/>
    </row>
    <row r="57429" spans="13:13" x14ac:dyDescent="0.25">
      <c r="M57429"/>
    </row>
    <row r="57430" spans="13:13" x14ac:dyDescent="0.25">
      <c r="M57430"/>
    </row>
    <row r="57431" spans="13:13" x14ac:dyDescent="0.25">
      <c r="M57431"/>
    </row>
    <row r="57432" spans="13:13" x14ac:dyDescent="0.25">
      <c r="M57432"/>
    </row>
    <row r="57433" spans="13:13" x14ac:dyDescent="0.25">
      <c r="M57433"/>
    </row>
    <row r="57434" spans="13:13" x14ac:dyDescent="0.25">
      <c r="M57434"/>
    </row>
    <row r="57435" spans="13:13" x14ac:dyDescent="0.25">
      <c r="M57435"/>
    </row>
    <row r="57436" spans="13:13" x14ac:dyDescent="0.25">
      <c r="M57436"/>
    </row>
    <row r="57437" spans="13:13" x14ac:dyDescent="0.25">
      <c r="M57437"/>
    </row>
    <row r="57438" spans="13:13" x14ac:dyDescent="0.25">
      <c r="M57438"/>
    </row>
    <row r="57439" spans="13:13" x14ac:dyDescent="0.25">
      <c r="M57439"/>
    </row>
    <row r="57440" spans="13:13" x14ac:dyDescent="0.25">
      <c r="M57440"/>
    </row>
    <row r="57441" spans="13:13" x14ac:dyDescent="0.25">
      <c r="M57441"/>
    </row>
    <row r="57442" spans="13:13" x14ac:dyDescent="0.25">
      <c r="M57442"/>
    </row>
    <row r="57443" spans="13:13" x14ac:dyDescent="0.25">
      <c r="M57443"/>
    </row>
    <row r="57444" spans="13:13" x14ac:dyDescent="0.25">
      <c r="M57444"/>
    </row>
    <row r="57445" spans="13:13" x14ac:dyDescent="0.25">
      <c r="M57445"/>
    </row>
    <row r="57446" spans="13:13" x14ac:dyDescent="0.25">
      <c r="M57446"/>
    </row>
    <row r="57447" spans="13:13" x14ac:dyDescent="0.25">
      <c r="M57447"/>
    </row>
    <row r="57448" spans="13:13" x14ac:dyDescent="0.25">
      <c r="M57448"/>
    </row>
    <row r="57449" spans="13:13" x14ac:dyDescent="0.25">
      <c r="M57449"/>
    </row>
    <row r="57450" spans="13:13" x14ac:dyDescent="0.25">
      <c r="M57450"/>
    </row>
    <row r="57451" spans="13:13" x14ac:dyDescent="0.25">
      <c r="M57451"/>
    </row>
    <row r="57452" spans="13:13" x14ac:dyDescent="0.25">
      <c r="M57452"/>
    </row>
    <row r="57453" spans="13:13" x14ac:dyDescent="0.25">
      <c r="M57453"/>
    </row>
    <row r="57454" spans="13:13" x14ac:dyDescent="0.25">
      <c r="M57454"/>
    </row>
    <row r="57455" spans="13:13" x14ac:dyDescent="0.25">
      <c r="M57455"/>
    </row>
    <row r="57456" spans="13:13" x14ac:dyDescent="0.25">
      <c r="M57456"/>
    </row>
    <row r="57457" spans="13:13" x14ac:dyDescent="0.25">
      <c r="M57457"/>
    </row>
    <row r="57458" spans="13:13" x14ac:dyDescent="0.25">
      <c r="M57458"/>
    </row>
    <row r="57459" spans="13:13" x14ac:dyDescent="0.25">
      <c r="M57459"/>
    </row>
    <row r="57460" spans="13:13" x14ac:dyDescent="0.25">
      <c r="M57460"/>
    </row>
    <row r="57461" spans="13:13" x14ac:dyDescent="0.25">
      <c r="M57461"/>
    </row>
    <row r="57462" spans="13:13" x14ac:dyDescent="0.25">
      <c r="M57462"/>
    </row>
    <row r="57463" spans="13:13" x14ac:dyDescent="0.25">
      <c r="M57463"/>
    </row>
    <row r="57464" spans="13:13" x14ac:dyDescent="0.25">
      <c r="M57464"/>
    </row>
    <row r="57465" spans="13:13" x14ac:dyDescent="0.25">
      <c r="M57465"/>
    </row>
    <row r="57466" spans="13:13" x14ac:dyDescent="0.25">
      <c r="M57466"/>
    </row>
    <row r="57467" spans="13:13" x14ac:dyDescent="0.25">
      <c r="M57467"/>
    </row>
    <row r="57468" spans="13:13" x14ac:dyDescent="0.25">
      <c r="M57468"/>
    </row>
    <row r="57469" spans="13:13" x14ac:dyDescent="0.25">
      <c r="M57469"/>
    </row>
    <row r="57470" spans="13:13" x14ac:dyDescent="0.25">
      <c r="M57470"/>
    </row>
    <row r="57471" spans="13:13" x14ac:dyDescent="0.25">
      <c r="M57471"/>
    </row>
    <row r="57472" spans="13:13" x14ac:dyDescent="0.25">
      <c r="M57472"/>
    </row>
    <row r="57473" spans="13:13" x14ac:dyDescent="0.25">
      <c r="M57473"/>
    </row>
    <row r="57474" spans="13:13" x14ac:dyDescent="0.25">
      <c r="M57474"/>
    </row>
    <row r="57475" spans="13:13" x14ac:dyDescent="0.25">
      <c r="M57475"/>
    </row>
    <row r="57476" spans="13:13" x14ac:dyDescent="0.25">
      <c r="M57476"/>
    </row>
    <row r="57477" spans="13:13" x14ac:dyDescent="0.25">
      <c r="M57477"/>
    </row>
    <row r="57478" spans="13:13" x14ac:dyDescent="0.25">
      <c r="M57478"/>
    </row>
    <row r="57479" spans="13:13" x14ac:dyDescent="0.25">
      <c r="M57479"/>
    </row>
    <row r="57480" spans="13:13" x14ac:dyDescent="0.25">
      <c r="M57480"/>
    </row>
    <row r="57481" spans="13:13" x14ac:dyDescent="0.25">
      <c r="M57481"/>
    </row>
    <row r="57482" spans="13:13" x14ac:dyDescent="0.25">
      <c r="M57482"/>
    </row>
    <row r="57483" spans="13:13" x14ac:dyDescent="0.25">
      <c r="M57483"/>
    </row>
    <row r="57484" spans="13:13" x14ac:dyDescent="0.25">
      <c r="M57484"/>
    </row>
    <row r="57485" spans="13:13" x14ac:dyDescent="0.25">
      <c r="M57485"/>
    </row>
    <row r="57486" spans="13:13" x14ac:dyDescent="0.25">
      <c r="M57486"/>
    </row>
    <row r="57487" spans="13:13" x14ac:dyDescent="0.25">
      <c r="M57487"/>
    </row>
    <row r="57488" spans="13:13" x14ac:dyDescent="0.25">
      <c r="M57488"/>
    </row>
    <row r="57489" spans="13:13" x14ac:dyDescent="0.25">
      <c r="M57489"/>
    </row>
    <row r="57490" spans="13:13" x14ac:dyDescent="0.25">
      <c r="M57490"/>
    </row>
    <row r="57491" spans="13:13" x14ac:dyDescent="0.25">
      <c r="M57491"/>
    </row>
    <row r="57492" spans="13:13" x14ac:dyDescent="0.25">
      <c r="M57492"/>
    </row>
    <row r="57493" spans="13:13" x14ac:dyDescent="0.25">
      <c r="M57493"/>
    </row>
    <row r="57494" spans="13:13" x14ac:dyDescent="0.25">
      <c r="M57494"/>
    </row>
    <row r="57495" spans="13:13" x14ac:dyDescent="0.25">
      <c r="M57495"/>
    </row>
    <row r="57496" spans="13:13" x14ac:dyDescent="0.25">
      <c r="M57496"/>
    </row>
    <row r="57497" spans="13:13" x14ac:dyDescent="0.25">
      <c r="M57497"/>
    </row>
    <row r="57498" spans="13:13" x14ac:dyDescent="0.25">
      <c r="M57498"/>
    </row>
    <row r="57499" spans="13:13" x14ac:dyDescent="0.25">
      <c r="M57499"/>
    </row>
    <row r="57500" spans="13:13" x14ac:dyDescent="0.25">
      <c r="M57500"/>
    </row>
    <row r="57501" spans="13:13" x14ac:dyDescent="0.25">
      <c r="M57501"/>
    </row>
    <row r="57502" spans="13:13" x14ac:dyDescent="0.25">
      <c r="M57502"/>
    </row>
    <row r="57503" spans="13:13" x14ac:dyDescent="0.25">
      <c r="M57503"/>
    </row>
    <row r="57504" spans="13:13" x14ac:dyDescent="0.25">
      <c r="M57504"/>
    </row>
    <row r="57505" spans="13:13" x14ac:dyDescent="0.25">
      <c r="M57505"/>
    </row>
    <row r="57506" spans="13:13" x14ac:dyDescent="0.25">
      <c r="M57506"/>
    </row>
    <row r="57507" spans="13:13" x14ac:dyDescent="0.25">
      <c r="M57507"/>
    </row>
    <row r="57508" spans="13:13" x14ac:dyDescent="0.25">
      <c r="M57508"/>
    </row>
    <row r="57509" spans="13:13" x14ac:dyDescent="0.25">
      <c r="M57509"/>
    </row>
    <row r="57510" spans="13:13" x14ac:dyDescent="0.25">
      <c r="M57510"/>
    </row>
    <row r="57511" spans="13:13" x14ac:dyDescent="0.25">
      <c r="M57511"/>
    </row>
    <row r="57512" spans="13:13" x14ac:dyDescent="0.25">
      <c r="M57512"/>
    </row>
    <row r="57513" spans="13:13" x14ac:dyDescent="0.25">
      <c r="M57513"/>
    </row>
    <row r="57514" spans="13:13" x14ac:dyDescent="0.25">
      <c r="M57514"/>
    </row>
    <row r="57515" spans="13:13" x14ac:dyDescent="0.25">
      <c r="M57515"/>
    </row>
    <row r="57516" spans="13:13" x14ac:dyDescent="0.25">
      <c r="M57516"/>
    </row>
    <row r="57517" spans="13:13" x14ac:dyDescent="0.25">
      <c r="M57517"/>
    </row>
    <row r="57518" spans="13:13" x14ac:dyDescent="0.25">
      <c r="M57518"/>
    </row>
    <row r="57519" spans="13:13" x14ac:dyDescent="0.25">
      <c r="M57519"/>
    </row>
    <row r="57520" spans="13:13" x14ac:dyDescent="0.25">
      <c r="M57520"/>
    </row>
    <row r="57521" spans="13:13" x14ac:dyDescent="0.25">
      <c r="M57521"/>
    </row>
    <row r="57522" spans="13:13" x14ac:dyDescent="0.25">
      <c r="M57522"/>
    </row>
    <row r="57523" spans="13:13" x14ac:dyDescent="0.25">
      <c r="M57523"/>
    </row>
    <row r="57524" spans="13:13" x14ac:dyDescent="0.25">
      <c r="M57524"/>
    </row>
    <row r="57525" spans="13:13" x14ac:dyDescent="0.25">
      <c r="M57525"/>
    </row>
    <row r="57526" spans="13:13" x14ac:dyDescent="0.25">
      <c r="M57526"/>
    </row>
    <row r="57527" spans="13:13" x14ac:dyDescent="0.25">
      <c r="M57527"/>
    </row>
    <row r="57528" spans="13:13" x14ac:dyDescent="0.25">
      <c r="M57528"/>
    </row>
    <row r="57529" spans="13:13" x14ac:dyDescent="0.25">
      <c r="M57529"/>
    </row>
    <row r="57530" spans="13:13" x14ac:dyDescent="0.25">
      <c r="M57530"/>
    </row>
    <row r="57531" spans="13:13" x14ac:dyDescent="0.25">
      <c r="M57531"/>
    </row>
    <row r="57532" spans="13:13" x14ac:dyDescent="0.25">
      <c r="M57532"/>
    </row>
    <row r="57533" spans="13:13" x14ac:dyDescent="0.25">
      <c r="M57533"/>
    </row>
    <row r="57534" spans="13:13" x14ac:dyDescent="0.25">
      <c r="M57534"/>
    </row>
    <row r="57535" spans="13:13" x14ac:dyDescent="0.25">
      <c r="M57535"/>
    </row>
    <row r="57536" spans="13:13" x14ac:dyDescent="0.25">
      <c r="M57536"/>
    </row>
    <row r="57537" spans="13:13" x14ac:dyDescent="0.25">
      <c r="M57537"/>
    </row>
    <row r="57538" spans="13:13" x14ac:dyDescent="0.25">
      <c r="M57538"/>
    </row>
    <row r="57539" spans="13:13" x14ac:dyDescent="0.25">
      <c r="M57539"/>
    </row>
    <row r="57540" spans="13:13" x14ac:dyDescent="0.25">
      <c r="M57540"/>
    </row>
    <row r="57541" spans="13:13" x14ac:dyDescent="0.25">
      <c r="M57541"/>
    </row>
    <row r="57542" spans="13:13" x14ac:dyDescent="0.25">
      <c r="M57542"/>
    </row>
    <row r="57543" spans="13:13" x14ac:dyDescent="0.25">
      <c r="M57543"/>
    </row>
    <row r="57544" spans="13:13" x14ac:dyDescent="0.25">
      <c r="M57544"/>
    </row>
    <row r="57545" spans="13:13" x14ac:dyDescent="0.25">
      <c r="M57545"/>
    </row>
    <row r="57546" spans="13:13" x14ac:dyDescent="0.25">
      <c r="M57546"/>
    </row>
    <row r="57547" spans="13:13" x14ac:dyDescent="0.25">
      <c r="M57547"/>
    </row>
    <row r="57548" spans="13:13" x14ac:dyDescent="0.25">
      <c r="M57548"/>
    </row>
    <row r="57549" spans="13:13" x14ac:dyDescent="0.25">
      <c r="M57549"/>
    </row>
    <row r="57550" spans="13:13" x14ac:dyDescent="0.25">
      <c r="M57550"/>
    </row>
    <row r="57551" spans="13:13" x14ac:dyDescent="0.25">
      <c r="M57551"/>
    </row>
    <row r="57552" spans="13:13" x14ac:dyDescent="0.25">
      <c r="M57552"/>
    </row>
    <row r="57553" spans="13:13" x14ac:dyDescent="0.25">
      <c r="M57553"/>
    </row>
    <row r="57554" spans="13:13" x14ac:dyDescent="0.25">
      <c r="M57554"/>
    </row>
    <row r="57555" spans="13:13" x14ac:dyDescent="0.25">
      <c r="M57555"/>
    </row>
    <row r="57556" spans="13:13" x14ac:dyDescent="0.25">
      <c r="M57556"/>
    </row>
    <row r="57557" spans="13:13" x14ac:dyDescent="0.25">
      <c r="M57557"/>
    </row>
    <row r="57558" spans="13:13" x14ac:dyDescent="0.25">
      <c r="M57558"/>
    </row>
    <row r="57559" spans="13:13" x14ac:dyDescent="0.25">
      <c r="M57559"/>
    </row>
    <row r="57560" spans="13:13" x14ac:dyDescent="0.25">
      <c r="M57560"/>
    </row>
    <row r="57561" spans="13:13" x14ac:dyDescent="0.25">
      <c r="M57561"/>
    </row>
    <row r="57562" spans="13:13" x14ac:dyDescent="0.25">
      <c r="M57562"/>
    </row>
    <row r="57563" spans="13:13" x14ac:dyDescent="0.25">
      <c r="M57563"/>
    </row>
    <row r="57564" spans="13:13" x14ac:dyDescent="0.25">
      <c r="M57564"/>
    </row>
    <row r="57565" spans="13:13" x14ac:dyDescent="0.25">
      <c r="M57565"/>
    </row>
    <row r="57566" spans="13:13" x14ac:dyDescent="0.25">
      <c r="M57566"/>
    </row>
    <row r="57567" spans="13:13" x14ac:dyDescent="0.25">
      <c r="M57567"/>
    </row>
    <row r="57568" spans="13:13" x14ac:dyDescent="0.25">
      <c r="M57568"/>
    </row>
    <row r="57569" spans="13:13" x14ac:dyDescent="0.25">
      <c r="M57569"/>
    </row>
    <row r="57570" spans="13:13" x14ac:dyDescent="0.25">
      <c r="M57570"/>
    </row>
    <row r="57571" spans="13:13" x14ac:dyDescent="0.25">
      <c r="M57571"/>
    </row>
    <row r="57572" spans="13:13" x14ac:dyDescent="0.25">
      <c r="M57572"/>
    </row>
    <row r="57573" spans="13:13" x14ac:dyDescent="0.25">
      <c r="M57573"/>
    </row>
    <row r="57574" spans="13:13" x14ac:dyDescent="0.25">
      <c r="M57574"/>
    </row>
    <row r="57575" spans="13:13" x14ac:dyDescent="0.25">
      <c r="M57575"/>
    </row>
    <row r="57576" spans="13:13" x14ac:dyDescent="0.25">
      <c r="M57576"/>
    </row>
    <row r="57577" spans="13:13" x14ac:dyDescent="0.25">
      <c r="M57577"/>
    </row>
    <row r="57578" spans="13:13" x14ac:dyDescent="0.25">
      <c r="M57578"/>
    </row>
    <row r="57579" spans="13:13" x14ac:dyDescent="0.25">
      <c r="M57579"/>
    </row>
    <row r="57580" spans="13:13" x14ac:dyDescent="0.25">
      <c r="M57580"/>
    </row>
    <row r="57581" spans="13:13" x14ac:dyDescent="0.25">
      <c r="M57581"/>
    </row>
    <row r="57582" spans="13:13" x14ac:dyDescent="0.25">
      <c r="M57582"/>
    </row>
    <row r="57583" spans="13:13" x14ac:dyDescent="0.25">
      <c r="M57583"/>
    </row>
    <row r="57584" spans="13:13" x14ac:dyDescent="0.25">
      <c r="M57584"/>
    </row>
    <row r="57585" spans="13:13" x14ac:dyDescent="0.25">
      <c r="M57585"/>
    </row>
    <row r="57586" spans="13:13" x14ac:dyDescent="0.25">
      <c r="M57586"/>
    </row>
    <row r="57587" spans="13:13" x14ac:dyDescent="0.25">
      <c r="M57587"/>
    </row>
    <row r="57588" spans="13:13" x14ac:dyDescent="0.25">
      <c r="M57588"/>
    </row>
    <row r="57589" spans="13:13" x14ac:dyDescent="0.25">
      <c r="M57589"/>
    </row>
    <row r="57590" spans="13:13" x14ac:dyDescent="0.25">
      <c r="M57590"/>
    </row>
    <row r="57591" spans="13:13" x14ac:dyDescent="0.25">
      <c r="M57591"/>
    </row>
    <row r="57592" spans="13:13" x14ac:dyDescent="0.25">
      <c r="M57592"/>
    </row>
    <row r="57593" spans="13:13" x14ac:dyDescent="0.25">
      <c r="M57593"/>
    </row>
    <row r="57594" spans="13:13" x14ac:dyDescent="0.25">
      <c r="M57594"/>
    </row>
    <row r="57595" spans="13:13" x14ac:dyDescent="0.25">
      <c r="M57595"/>
    </row>
    <row r="57596" spans="13:13" x14ac:dyDescent="0.25">
      <c r="M57596"/>
    </row>
    <row r="57597" spans="13:13" x14ac:dyDescent="0.25">
      <c r="M57597"/>
    </row>
    <row r="57598" spans="13:13" x14ac:dyDescent="0.25">
      <c r="M57598"/>
    </row>
    <row r="57599" spans="13:13" x14ac:dyDescent="0.25">
      <c r="M57599"/>
    </row>
    <row r="57600" spans="13:13" x14ac:dyDescent="0.25">
      <c r="M57600"/>
    </row>
    <row r="57601" spans="13:13" x14ac:dyDescent="0.25">
      <c r="M57601"/>
    </row>
    <row r="57602" spans="13:13" x14ac:dyDescent="0.25">
      <c r="M57602"/>
    </row>
    <row r="57603" spans="13:13" x14ac:dyDescent="0.25">
      <c r="M57603"/>
    </row>
    <row r="57604" spans="13:13" x14ac:dyDescent="0.25">
      <c r="M57604"/>
    </row>
    <row r="57605" spans="13:13" x14ac:dyDescent="0.25">
      <c r="M57605"/>
    </row>
    <row r="57606" spans="13:13" x14ac:dyDescent="0.25">
      <c r="M57606"/>
    </row>
    <row r="57607" spans="13:13" x14ac:dyDescent="0.25">
      <c r="M57607"/>
    </row>
    <row r="57608" spans="13:13" x14ac:dyDescent="0.25">
      <c r="M57608"/>
    </row>
    <row r="57609" spans="13:13" x14ac:dyDescent="0.25">
      <c r="M57609"/>
    </row>
    <row r="57610" spans="13:13" x14ac:dyDescent="0.25">
      <c r="M57610"/>
    </row>
    <row r="57611" spans="13:13" x14ac:dyDescent="0.25">
      <c r="M57611"/>
    </row>
    <row r="57612" spans="13:13" x14ac:dyDescent="0.25">
      <c r="M57612"/>
    </row>
    <row r="57613" spans="13:13" x14ac:dyDescent="0.25">
      <c r="M57613"/>
    </row>
    <row r="57614" spans="13:13" x14ac:dyDescent="0.25">
      <c r="M57614"/>
    </row>
    <row r="57615" spans="13:13" x14ac:dyDescent="0.25">
      <c r="M57615"/>
    </row>
    <row r="57616" spans="13:13" x14ac:dyDescent="0.25">
      <c r="M57616"/>
    </row>
    <row r="57617" spans="13:13" x14ac:dyDescent="0.25">
      <c r="M57617"/>
    </row>
    <row r="57618" spans="13:13" x14ac:dyDescent="0.25">
      <c r="M57618"/>
    </row>
    <row r="57619" spans="13:13" x14ac:dyDescent="0.25">
      <c r="M57619"/>
    </row>
    <row r="57620" spans="13:13" x14ac:dyDescent="0.25">
      <c r="M57620"/>
    </row>
    <row r="57621" spans="13:13" x14ac:dyDescent="0.25">
      <c r="M57621"/>
    </row>
    <row r="57622" spans="13:13" x14ac:dyDescent="0.25">
      <c r="M57622"/>
    </row>
    <row r="57623" spans="13:13" x14ac:dyDescent="0.25">
      <c r="M57623"/>
    </row>
    <row r="57624" spans="13:13" x14ac:dyDescent="0.25">
      <c r="M57624"/>
    </row>
    <row r="57625" spans="13:13" x14ac:dyDescent="0.25">
      <c r="M57625"/>
    </row>
    <row r="57626" spans="13:13" x14ac:dyDescent="0.25">
      <c r="M57626"/>
    </row>
    <row r="57627" spans="13:13" x14ac:dyDescent="0.25">
      <c r="M57627"/>
    </row>
    <row r="57628" spans="13:13" x14ac:dyDescent="0.25">
      <c r="M57628"/>
    </row>
    <row r="57629" spans="13:13" x14ac:dyDescent="0.25">
      <c r="M57629"/>
    </row>
    <row r="57630" spans="13:13" x14ac:dyDescent="0.25">
      <c r="M57630"/>
    </row>
    <row r="57631" spans="13:13" x14ac:dyDescent="0.25">
      <c r="M57631"/>
    </row>
    <row r="57632" spans="13:13" x14ac:dyDescent="0.25">
      <c r="M57632"/>
    </row>
    <row r="57633" spans="13:13" x14ac:dyDescent="0.25">
      <c r="M57633"/>
    </row>
    <row r="57634" spans="13:13" x14ac:dyDescent="0.25">
      <c r="M57634"/>
    </row>
    <row r="57635" spans="13:13" x14ac:dyDescent="0.25">
      <c r="M57635"/>
    </row>
    <row r="57636" spans="13:13" x14ac:dyDescent="0.25">
      <c r="M57636"/>
    </row>
    <row r="57637" spans="13:13" x14ac:dyDescent="0.25">
      <c r="M57637"/>
    </row>
    <row r="57638" spans="13:13" x14ac:dyDescent="0.25">
      <c r="M57638"/>
    </row>
    <row r="57639" spans="13:13" x14ac:dyDescent="0.25">
      <c r="M57639"/>
    </row>
    <row r="57640" spans="13:13" x14ac:dyDescent="0.25">
      <c r="M57640"/>
    </row>
    <row r="57641" spans="13:13" x14ac:dyDescent="0.25">
      <c r="M57641"/>
    </row>
    <row r="57642" spans="13:13" x14ac:dyDescent="0.25">
      <c r="M57642"/>
    </row>
    <row r="57643" spans="13:13" x14ac:dyDescent="0.25">
      <c r="M57643"/>
    </row>
    <row r="57644" spans="13:13" x14ac:dyDescent="0.25">
      <c r="M57644"/>
    </row>
    <row r="57645" spans="13:13" x14ac:dyDescent="0.25">
      <c r="M57645"/>
    </row>
    <row r="57646" spans="13:13" x14ac:dyDescent="0.25">
      <c r="M57646"/>
    </row>
    <row r="57647" spans="13:13" x14ac:dyDescent="0.25">
      <c r="M57647"/>
    </row>
    <row r="57648" spans="13:13" x14ac:dyDescent="0.25">
      <c r="M57648"/>
    </row>
    <row r="57649" spans="13:13" x14ac:dyDescent="0.25">
      <c r="M57649"/>
    </row>
    <row r="57650" spans="13:13" x14ac:dyDescent="0.25">
      <c r="M57650"/>
    </row>
    <row r="57651" spans="13:13" x14ac:dyDescent="0.25">
      <c r="M57651"/>
    </row>
    <row r="57652" spans="13:13" x14ac:dyDescent="0.25">
      <c r="M57652"/>
    </row>
    <row r="57653" spans="13:13" x14ac:dyDescent="0.25">
      <c r="M57653"/>
    </row>
    <row r="57654" spans="13:13" x14ac:dyDescent="0.25">
      <c r="M57654"/>
    </row>
    <row r="57655" spans="13:13" x14ac:dyDescent="0.25">
      <c r="M57655"/>
    </row>
    <row r="57656" spans="13:13" x14ac:dyDescent="0.25">
      <c r="M57656"/>
    </row>
    <row r="57657" spans="13:13" x14ac:dyDescent="0.25">
      <c r="M57657"/>
    </row>
    <row r="57658" spans="13:13" x14ac:dyDescent="0.25">
      <c r="M57658"/>
    </row>
    <row r="57659" spans="13:13" x14ac:dyDescent="0.25">
      <c r="M57659"/>
    </row>
    <row r="57660" spans="13:13" x14ac:dyDescent="0.25">
      <c r="M57660"/>
    </row>
    <row r="57661" spans="13:13" x14ac:dyDescent="0.25">
      <c r="M57661"/>
    </row>
    <row r="57662" spans="13:13" x14ac:dyDescent="0.25">
      <c r="M57662"/>
    </row>
    <row r="57663" spans="13:13" x14ac:dyDescent="0.25">
      <c r="M57663"/>
    </row>
    <row r="57664" spans="13:13" x14ac:dyDescent="0.25">
      <c r="M57664"/>
    </row>
    <row r="57665" spans="13:13" x14ac:dyDescent="0.25">
      <c r="M57665"/>
    </row>
    <row r="57666" spans="13:13" x14ac:dyDescent="0.25">
      <c r="M57666"/>
    </row>
    <row r="57667" spans="13:13" x14ac:dyDescent="0.25">
      <c r="M57667"/>
    </row>
    <row r="57668" spans="13:13" x14ac:dyDescent="0.25">
      <c r="M57668"/>
    </row>
    <row r="57669" spans="13:13" x14ac:dyDescent="0.25">
      <c r="M57669"/>
    </row>
    <row r="57670" spans="13:13" x14ac:dyDescent="0.25">
      <c r="M57670"/>
    </row>
    <row r="57671" spans="13:13" x14ac:dyDescent="0.25">
      <c r="M57671"/>
    </row>
    <row r="57672" spans="13:13" x14ac:dyDescent="0.25">
      <c r="M57672"/>
    </row>
    <row r="57673" spans="13:13" x14ac:dyDescent="0.25">
      <c r="M57673"/>
    </row>
    <row r="57674" spans="13:13" x14ac:dyDescent="0.25">
      <c r="M57674"/>
    </row>
    <row r="57675" spans="13:13" x14ac:dyDescent="0.25">
      <c r="M57675"/>
    </row>
    <row r="57676" spans="13:13" x14ac:dyDescent="0.25">
      <c r="M57676"/>
    </row>
    <row r="57677" spans="13:13" x14ac:dyDescent="0.25">
      <c r="M57677"/>
    </row>
    <row r="57678" spans="13:13" x14ac:dyDescent="0.25">
      <c r="M57678"/>
    </row>
    <row r="57679" spans="13:13" x14ac:dyDescent="0.25">
      <c r="M57679"/>
    </row>
    <row r="57680" spans="13:13" x14ac:dyDescent="0.25">
      <c r="M57680"/>
    </row>
    <row r="57681" spans="13:13" x14ac:dyDescent="0.25">
      <c r="M57681"/>
    </row>
    <row r="57682" spans="13:13" x14ac:dyDescent="0.25">
      <c r="M57682"/>
    </row>
    <row r="57683" spans="13:13" x14ac:dyDescent="0.25">
      <c r="M57683"/>
    </row>
    <row r="57684" spans="13:13" x14ac:dyDescent="0.25">
      <c r="M57684"/>
    </row>
    <row r="57685" spans="13:13" x14ac:dyDescent="0.25">
      <c r="M57685"/>
    </row>
    <row r="57686" spans="13:13" x14ac:dyDescent="0.25">
      <c r="M57686"/>
    </row>
    <row r="57687" spans="13:13" x14ac:dyDescent="0.25">
      <c r="M57687"/>
    </row>
    <row r="57688" spans="13:13" x14ac:dyDescent="0.25">
      <c r="M57688"/>
    </row>
    <row r="57689" spans="13:13" x14ac:dyDescent="0.25">
      <c r="M57689"/>
    </row>
    <row r="57690" spans="13:13" x14ac:dyDescent="0.25">
      <c r="M57690"/>
    </row>
    <row r="57691" spans="13:13" x14ac:dyDescent="0.25">
      <c r="M57691"/>
    </row>
    <row r="57692" spans="13:13" x14ac:dyDescent="0.25">
      <c r="M57692"/>
    </row>
    <row r="57693" spans="13:13" x14ac:dyDescent="0.25">
      <c r="M57693"/>
    </row>
    <row r="57694" spans="13:13" x14ac:dyDescent="0.25">
      <c r="M57694"/>
    </row>
    <row r="57695" spans="13:13" x14ac:dyDescent="0.25">
      <c r="M57695"/>
    </row>
    <row r="57696" spans="13:13" x14ac:dyDescent="0.25">
      <c r="M57696"/>
    </row>
    <row r="57697" spans="13:13" x14ac:dyDescent="0.25">
      <c r="M57697"/>
    </row>
    <row r="57698" spans="13:13" x14ac:dyDescent="0.25">
      <c r="M57698"/>
    </row>
    <row r="57699" spans="13:13" x14ac:dyDescent="0.25">
      <c r="M57699"/>
    </row>
    <row r="57700" spans="13:13" x14ac:dyDescent="0.25">
      <c r="M57700"/>
    </row>
    <row r="57701" spans="13:13" x14ac:dyDescent="0.25">
      <c r="M57701"/>
    </row>
    <row r="57702" spans="13:13" x14ac:dyDescent="0.25">
      <c r="M57702"/>
    </row>
    <row r="57703" spans="13:13" x14ac:dyDescent="0.25">
      <c r="M57703"/>
    </row>
    <row r="57704" spans="13:13" x14ac:dyDescent="0.25">
      <c r="M57704"/>
    </row>
    <row r="57705" spans="13:13" x14ac:dyDescent="0.25">
      <c r="M57705"/>
    </row>
    <row r="57706" spans="13:13" x14ac:dyDescent="0.25">
      <c r="M57706"/>
    </row>
    <row r="57707" spans="13:13" x14ac:dyDescent="0.25">
      <c r="M57707"/>
    </row>
    <row r="57708" spans="13:13" x14ac:dyDescent="0.25">
      <c r="M57708"/>
    </row>
    <row r="57709" spans="13:13" x14ac:dyDescent="0.25">
      <c r="M57709"/>
    </row>
    <row r="57710" spans="13:13" x14ac:dyDescent="0.25">
      <c r="M57710"/>
    </row>
    <row r="57711" spans="13:13" x14ac:dyDescent="0.25">
      <c r="M57711"/>
    </row>
    <row r="57712" spans="13:13" x14ac:dyDescent="0.25">
      <c r="M57712"/>
    </row>
    <row r="57713" spans="13:13" x14ac:dyDescent="0.25">
      <c r="M57713"/>
    </row>
    <row r="57714" spans="13:13" x14ac:dyDescent="0.25">
      <c r="M57714"/>
    </row>
    <row r="57715" spans="13:13" x14ac:dyDescent="0.25">
      <c r="M57715"/>
    </row>
    <row r="57716" spans="13:13" x14ac:dyDescent="0.25">
      <c r="M57716"/>
    </row>
    <row r="57717" spans="13:13" x14ac:dyDescent="0.25">
      <c r="M57717"/>
    </row>
    <row r="57718" spans="13:13" x14ac:dyDescent="0.25">
      <c r="M57718"/>
    </row>
    <row r="57719" spans="13:13" x14ac:dyDescent="0.25">
      <c r="M57719"/>
    </row>
    <row r="57720" spans="13:13" x14ac:dyDescent="0.25">
      <c r="M57720"/>
    </row>
    <row r="57721" spans="13:13" x14ac:dyDescent="0.25">
      <c r="M57721"/>
    </row>
    <row r="57722" spans="13:13" x14ac:dyDescent="0.25">
      <c r="M57722"/>
    </row>
    <row r="57723" spans="13:13" x14ac:dyDescent="0.25">
      <c r="M57723"/>
    </row>
    <row r="57724" spans="13:13" x14ac:dyDescent="0.25">
      <c r="M57724"/>
    </row>
    <row r="57725" spans="13:13" x14ac:dyDescent="0.25">
      <c r="M57725"/>
    </row>
    <row r="57726" spans="13:13" x14ac:dyDescent="0.25">
      <c r="M57726"/>
    </row>
    <row r="57727" spans="13:13" x14ac:dyDescent="0.25">
      <c r="M57727"/>
    </row>
    <row r="57728" spans="13:13" x14ac:dyDescent="0.25">
      <c r="M57728"/>
    </row>
    <row r="57729" spans="13:13" x14ac:dyDescent="0.25">
      <c r="M57729"/>
    </row>
    <row r="57730" spans="13:13" x14ac:dyDescent="0.25">
      <c r="M57730"/>
    </row>
    <row r="57731" spans="13:13" x14ac:dyDescent="0.25">
      <c r="M57731"/>
    </row>
    <row r="57732" spans="13:13" x14ac:dyDescent="0.25">
      <c r="M57732"/>
    </row>
    <row r="57733" spans="13:13" x14ac:dyDescent="0.25">
      <c r="M57733"/>
    </row>
    <row r="57734" spans="13:13" x14ac:dyDescent="0.25">
      <c r="M57734"/>
    </row>
    <row r="57735" spans="13:13" x14ac:dyDescent="0.25">
      <c r="M57735"/>
    </row>
    <row r="57736" spans="13:13" x14ac:dyDescent="0.25">
      <c r="M57736"/>
    </row>
    <row r="57737" spans="13:13" x14ac:dyDescent="0.25">
      <c r="M57737"/>
    </row>
    <row r="57738" spans="13:13" x14ac:dyDescent="0.25">
      <c r="M57738"/>
    </row>
    <row r="57739" spans="13:13" x14ac:dyDescent="0.25">
      <c r="M57739"/>
    </row>
    <row r="57740" spans="13:13" x14ac:dyDescent="0.25">
      <c r="M57740"/>
    </row>
    <row r="57741" spans="13:13" x14ac:dyDescent="0.25">
      <c r="M57741"/>
    </row>
    <row r="57742" spans="13:13" x14ac:dyDescent="0.25">
      <c r="M57742"/>
    </row>
    <row r="57743" spans="13:13" x14ac:dyDescent="0.25">
      <c r="M57743"/>
    </row>
    <row r="57744" spans="13:13" x14ac:dyDescent="0.25">
      <c r="M57744"/>
    </row>
    <row r="57745" spans="13:13" x14ac:dyDescent="0.25">
      <c r="M57745"/>
    </row>
    <row r="57746" spans="13:13" x14ac:dyDescent="0.25">
      <c r="M57746"/>
    </row>
    <row r="57747" spans="13:13" x14ac:dyDescent="0.25">
      <c r="M57747"/>
    </row>
    <row r="57748" spans="13:13" x14ac:dyDescent="0.25">
      <c r="M57748"/>
    </row>
    <row r="57749" spans="13:13" x14ac:dyDescent="0.25">
      <c r="M57749"/>
    </row>
    <row r="57750" spans="13:13" x14ac:dyDescent="0.25">
      <c r="M57750"/>
    </row>
    <row r="57751" spans="13:13" x14ac:dyDescent="0.25">
      <c r="M57751"/>
    </row>
    <row r="57752" spans="13:13" x14ac:dyDescent="0.25">
      <c r="M57752"/>
    </row>
    <row r="57753" spans="13:13" x14ac:dyDescent="0.25">
      <c r="M57753"/>
    </row>
    <row r="57754" spans="13:13" x14ac:dyDescent="0.25">
      <c r="M57754"/>
    </row>
    <row r="57755" spans="13:13" x14ac:dyDescent="0.25">
      <c r="M57755"/>
    </row>
    <row r="57756" spans="13:13" x14ac:dyDescent="0.25">
      <c r="M57756"/>
    </row>
    <row r="57757" spans="13:13" x14ac:dyDescent="0.25">
      <c r="M57757"/>
    </row>
    <row r="57758" spans="13:13" x14ac:dyDescent="0.25">
      <c r="M57758"/>
    </row>
    <row r="57759" spans="13:13" x14ac:dyDescent="0.25">
      <c r="M57759"/>
    </row>
    <row r="57760" spans="13:13" x14ac:dyDescent="0.25">
      <c r="M57760"/>
    </row>
    <row r="57761" spans="13:13" x14ac:dyDescent="0.25">
      <c r="M57761"/>
    </row>
    <row r="57762" spans="13:13" x14ac:dyDescent="0.25">
      <c r="M57762"/>
    </row>
    <row r="57763" spans="13:13" x14ac:dyDescent="0.25">
      <c r="M57763"/>
    </row>
    <row r="57764" spans="13:13" x14ac:dyDescent="0.25">
      <c r="M57764"/>
    </row>
    <row r="57765" spans="13:13" x14ac:dyDescent="0.25">
      <c r="M57765"/>
    </row>
    <row r="57766" spans="13:13" x14ac:dyDescent="0.25">
      <c r="M57766"/>
    </row>
    <row r="57767" spans="13:13" x14ac:dyDescent="0.25">
      <c r="M57767"/>
    </row>
    <row r="57768" spans="13:13" x14ac:dyDescent="0.25">
      <c r="M57768"/>
    </row>
    <row r="57769" spans="13:13" x14ac:dyDescent="0.25">
      <c r="M57769"/>
    </row>
    <row r="57770" spans="13:13" x14ac:dyDescent="0.25">
      <c r="M57770"/>
    </row>
    <row r="57771" spans="13:13" x14ac:dyDescent="0.25">
      <c r="M57771"/>
    </row>
    <row r="57772" spans="13:13" x14ac:dyDescent="0.25">
      <c r="M57772"/>
    </row>
    <row r="57773" spans="13:13" x14ac:dyDescent="0.25">
      <c r="M57773"/>
    </row>
    <row r="57774" spans="13:13" x14ac:dyDescent="0.25">
      <c r="M57774"/>
    </row>
    <row r="57775" spans="13:13" x14ac:dyDescent="0.25">
      <c r="M57775"/>
    </row>
    <row r="57776" spans="13:13" x14ac:dyDescent="0.25">
      <c r="M57776"/>
    </row>
    <row r="57777" spans="13:13" x14ac:dyDescent="0.25">
      <c r="M57777"/>
    </row>
    <row r="57778" spans="13:13" x14ac:dyDescent="0.25">
      <c r="M57778"/>
    </row>
    <row r="57779" spans="13:13" x14ac:dyDescent="0.25">
      <c r="M57779"/>
    </row>
    <row r="57780" spans="13:13" x14ac:dyDescent="0.25">
      <c r="M57780"/>
    </row>
    <row r="57781" spans="13:13" x14ac:dyDescent="0.25">
      <c r="M57781"/>
    </row>
    <row r="57782" spans="13:13" x14ac:dyDescent="0.25">
      <c r="M57782"/>
    </row>
    <row r="57783" spans="13:13" x14ac:dyDescent="0.25">
      <c r="M57783"/>
    </row>
    <row r="57784" spans="13:13" x14ac:dyDescent="0.25">
      <c r="M57784"/>
    </row>
    <row r="57785" spans="13:13" x14ac:dyDescent="0.25">
      <c r="M57785"/>
    </row>
    <row r="57786" spans="13:13" x14ac:dyDescent="0.25">
      <c r="M57786"/>
    </row>
    <row r="57787" spans="13:13" x14ac:dyDescent="0.25">
      <c r="M57787"/>
    </row>
    <row r="57788" spans="13:13" x14ac:dyDescent="0.25">
      <c r="M57788"/>
    </row>
    <row r="57789" spans="13:13" x14ac:dyDescent="0.25">
      <c r="M57789"/>
    </row>
    <row r="57790" spans="13:13" x14ac:dyDescent="0.25">
      <c r="M57790"/>
    </row>
    <row r="57791" spans="13:13" x14ac:dyDescent="0.25">
      <c r="M57791"/>
    </row>
    <row r="57792" spans="13:13" x14ac:dyDescent="0.25">
      <c r="M57792"/>
    </row>
    <row r="57793" spans="13:13" x14ac:dyDescent="0.25">
      <c r="M57793"/>
    </row>
    <row r="57794" spans="13:13" x14ac:dyDescent="0.25">
      <c r="M57794"/>
    </row>
    <row r="57795" spans="13:13" x14ac:dyDescent="0.25">
      <c r="M57795"/>
    </row>
    <row r="57796" spans="13:13" x14ac:dyDescent="0.25">
      <c r="M57796"/>
    </row>
    <row r="57797" spans="13:13" x14ac:dyDescent="0.25">
      <c r="M57797"/>
    </row>
    <row r="57798" spans="13:13" x14ac:dyDescent="0.25">
      <c r="M57798"/>
    </row>
    <row r="57799" spans="13:13" x14ac:dyDescent="0.25">
      <c r="M57799"/>
    </row>
    <row r="57800" spans="13:13" x14ac:dyDescent="0.25">
      <c r="M57800"/>
    </row>
    <row r="57801" spans="13:13" x14ac:dyDescent="0.25">
      <c r="M57801"/>
    </row>
    <row r="57802" spans="13:13" x14ac:dyDescent="0.25">
      <c r="M57802"/>
    </row>
    <row r="57803" spans="13:13" x14ac:dyDescent="0.25">
      <c r="M57803"/>
    </row>
    <row r="57804" spans="13:13" x14ac:dyDescent="0.25">
      <c r="M57804"/>
    </row>
    <row r="57805" spans="13:13" x14ac:dyDescent="0.25">
      <c r="M57805"/>
    </row>
    <row r="57806" spans="13:13" x14ac:dyDescent="0.25">
      <c r="M57806"/>
    </row>
    <row r="57807" spans="13:13" x14ac:dyDescent="0.25">
      <c r="M57807"/>
    </row>
    <row r="57808" spans="13:13" x14ac:dyDescent="0.25">
      <c r="M57808"/>
    </row>
    <row r="57809" spans="13:13" x14ac:dyDescent="0.25">
      <c r="M57809"/>
    </row>
    <row r="57810" spans="13:13" x14ac:dyDescent="0.25">
      <c r="M57810"/>
    </row>
    <row r="57811" spans="13:13" x14ac:dyDescent="0.25">
      <c r="M57811"/>
    </row>
    <row r="57812" spans="13:13" x14ac:dyDescent="0.25">
      <c r="M57812"/>
    </row>
    <row r="57813" spans="13:13" x14ac:dyDescent="0.25">
      <c r="M57813"/>
    </row>
    <row r="57814" spans="13:13" x14ac:dyDescent="0.25">
      <c r="M57814"/>
    </row>
    <row r="57815" spans="13:13" x14ac:dyDescent="0.25">
      <c r="M57815"/>
    </row>
    <row r="57816" spans="13:13" x14ac:dyDescent="0.25">
      <c r="M57816"/>
    </row>
    <row r="57817" spans="13:13" x14ac:dyDescent="0.25">
      <c r="M57817"/>
    </row>
    <row r="57818" spans="13:13" x14ac:dyDescent="0.25">
      <c r="M57818"/>
    </row>
    <row r="57819" spans="13:13" x14ac:dyDescent="0.25">
      <c r="M57819"/>
    </row>
    <row r="57820" spans="13:13" x14ac:dyDescent="0.25">
      <c r="M57820"/>
    </row>
    <row r="57821" spans="13:13" x14ac:dyDescent="0.25">
      <c r="M57821"/>
    </row>
    <row r="57822" spans="13:13" x14ac:dyDescent="0.25">
      <c r="M57822"/>
    </row>
    <row r="57823" spans="13:13" x14ac:dyDescent="0.25">
      <c r="M57823"/>
    </row>
    <row r="57824" spans="13:13" x14ac:dyDescent="0.25">
      <c r="M57824"/>
    </row>
    <row r="57825" spans="13:13" x14ac:dyDescent="0.25">
      <c r="M57825"/>
    </row>
    <row r="57826" spans="13:13" x14ac:dyDescent="0.25">
      <c r="M57826"/>
    </row>
    <row r="57827" spans="13:13" x14ac:dyDescent="0.25">
      <c r="M57827"/>
    </row>
    <row r="57828" spans="13:13" x14ac:dyDescent="0.25">
      <c r="M57828"/>
    </row>
    <row r="57829" spans="13:13" x14ac:dyDescent="0.25">
      <c r="M57829"/>
    </row>
    <row r="57830" spans="13:13" x14ac:dyDescent="0.25">
      <c r="M57830"/>
    </row>
    <row r="57831" spans="13:13" x14ac:dyDescent="0.25">
      <c r="M57831"/>
    </row>
    <row r="57832" spans="13:13" x14ac:dyDescent="0.25">
      <c r="M57832"/>
    </row>
    <row r="57833" spans="13:13" x14ac:dyDescent="0.25">
      <c r="M57833"/>
    </row>
    <row r="57834" spans="13:13" x14ac:dyDescent="0.25">
      <c r="M57834"/>
    </row>
    <row r="57835" spans="13:13" x14ac:dyDescent="0.25">
      <c r="M57835"/>
    </row>
    <row r="57836" spans="13:13" x14ac:dyDescent="0.25">
      <c r="M57836"/>
    </row>
    <row r="57837" spans="13:13" x14ac:dyDescent="0.25">
      <c r="M57837"/>
    </row>
    <row r="57838" spans="13:13" x14ac:dyDescent="0.25">
      <c r="M57838"/>
    </row>
    <row r="57839" spans="13:13" x14ac:dyDescent="0.25">
      <c r="M57839"/>
    </row>
    <row r="57840" spans="13:13" x14ac:dyDescent="0.25">
      <c r="M57840"/>
    </row>
    <row r="57841" spans="13:13" x14ac:dyDescent="0.25">
      <c r="M57841"/>
    </row>
    <row r="57842" spans="13:13" x14ac:dyDescent="0.25">
      <c r="M57842"/>
    </row>
    <row r="57843" spans="13:13" x14ac:dyDescent="0.25">
      <c r="M57843"/>
    </row>
    <row r="57844" spans="13:13" x14ac:dyDescent="0.25">
      <c r="M57844"/>
    </row>
    <row r="57845" spans="13:13" x14ac:dyDescent="0.25">
      <c r="M57845"/>
    </row>
    <row r="57846" spans="13:13" x14ac:dyDescent="0.25">
      <c r="M57846"/>
    </row>
    <row r="57847" spans="13:13" x14ac:dyDescent="0.25">
      <c r="M57847"/>
    </row>
    <row r="57848" spans="13:13" x14ac:dyDescent="0.25">
      <c r="M57848"/>
    </row>
    <row r="57849" spans="13:13" x14ac:dyDescent="0.25">
      <c r="M57849"/>
    </row>
    <row r="57850" spans="13:13" x14ac:dyDescent="0.25">
      <c r="M57850"/>
    </row>
    <row r="57851" spans="13:13" x14ac:dyDescent="0.25">
      <c r="M57851"/>
    </row>
    <row r="57852" spans="13:13" x14ac:dyDescent="0.25">
      <c r="M57852"/>
    </row>
    <row r="57853" spans="13:13" x14ac:dyDescent="0.25">
      <c r="M57853"/>
    </row>
    <row r="57854" spans="13:13" x14ac:dyDescent="0.25">
      <c r="M57854"/>
    </row>
    <row r="57855" spans="13:13" x14ac:dyDescent="0.25">
      <c r="M57855"/>
    </row>
    <row r="57856" spans="13:13" x14ac:dyDescent="0.25">
      <c r="M57856"/>
    </row>
    <row r="57857" spans="13:13" x14ac:dyDescent="0.25">
      <c r="M57857"/>
    </row>
    <row r="57858" spans="13:13" x14ac:dyDescent="0.25">
      <c r="M57858"/>
    </row>
    <row r="57859" spans="13:13" x14ac:dyDescent="0.25">
      <c r="M57859"/>
    </row>
    <row r="57860" spans="13:13" x14ac:dyDescent="0.25">
      <c r="M57860"/>
    </row>
    <row r="57861" spans="13:13" x14ac:dyDescent="0.25">
      <c r="M57861"/>
    </row>
    <row r="57862" spans="13:13" x14ac:dyDescent="0.25">
      <c r="M57862"/>
    </row>
    <row r="57863" spans="13:13" x14ac:dyDescent="0.25">
      <c r="M57863"/>
    </row>
    <row r="57864" spans="13:13" x14ac:dyDescent="0.25">
      <c r="M57864"/>
    </row>
    <row r="57865" spans="13:13" x14ac:dyDescent="0.25">
      <c r="M57865"/>
    </row>
    <row r="57866" spans="13:13" x14ac:dyDescent="0.25">
      <c r="M57866"/>
    </row>
    <row r="57867" spans="13:13" x14ac:dyDescent="0.25">
      <c r="M57867"/>
    </row>
    <row r="57868" spans="13:13" x14ac:dyDescent="0.25">
      <c r="M57868"/>
    </row>
    <row r="57869" spans="13:13" x14ac:dyDescent="0.25">
      <c r="M57869"/>
    </row>
    <row r="57870" spans="13:13" x14ac:dyDescent="0.25">
      <c r="M57870"/>
    </row>
    <row r="57871" spans="13:13" x14ac:dyDescent="0.25">
      <c r="M57871"/>
    </row>
    <row r="57872" spans="13:13" x14ac:dyDescent="0.25">
      <c r="M57872"/>
    </row>
    <row r="57873" spans="13:13" x14ac:dyDescent="0.25">
      <c r="M57873"/>
    </row>
    <row r="57874" spans="13:13" x14ac:dyDescent="0.25">
      <c r="M57874"/>
    </row>
    <row r="57875" spans="13:13" x14ac:dyDescent="0.25">
      <c r="M57875"/>
    </row>
    <row r="57876" spans="13:13" x14ac:dyDescent="0.25">
      <c r="M57876"/>
    </row>
    <row r="57877" spans="13:13" x14ac:dyDescent="0.25">
      <c r="M57877"/>
    </row>
    <row r="57878" spans="13:13" x14ac:dyDescent="0.25">
      <c r="M57878"/>
    </row>
    <row r="57879" spans="13:13" x14ac:dyDescent="0.25">
      <c r="M57879"/>
    </row>
    <row r="57880" spans="13:13" x14ac:dyDescent="0.25">
      <c r="M57880"/>
    </row>
    <row r="57881" spans="13:13" x14ac:dyDescent="0.25">
      <c r="M57881"/>
    </row>
    <row r="57882" spans="13:13" x14ac:dyDescent="0.25">
      <c r="M57882"/>
    </row>
    <row r="57883" spans="13:13" x14ac:dyDescent="0.25">
      <c r="M57883"/>
    </row>
    <row r="57884" spans="13:13" x14ac:dyDescent="0.25">
      <c r="M57884"/>
    </row>
    <row r="57885" spans="13:13" x14ac:dyDescent="0.25">
      <c r="M57885"/>
    </row>
    <row r="57886" spans="13:13" x14ac:dyDescent="0.25">
      <c r="M57886"/>
    </row>
    <row r="57887" spans="13:13" x14ac:dyDescent="0.25">
      <c r="M57887"/>
    </row>
    <row r="57888" spans="13:13" x14ac:dyDescent="0.25">
      <c r="M57888"/>
    </row>
    <row r="57889" spans="13:13" x14ac:dyDescent="0.25">
      <c r="M57889"/>
    </row>
    <row r="57890" spans="13:13" x14ac:dyDescent="0.25">
      <c r="M57890"/>
    </row>
    <row r="57891" spans="13:13" x14ac:dyDescent="0.25">
      <c r="M57891"/>
    </row>
    <row r="57892" spans="13:13" x14ac:dyDescent="0.25">
      <c r="M57892"/>
    </row>
    <row r="57893" spans="13:13" x14ac:dyDescent="0.25">
      <c r="M57893"/>
    </row>
    <row r="57894" spans="13:13" x14ac:dyDescent="0.25">
      <c r="M57894"/>
    </row>
    <row r="57895" spans="13:13" x14ac:dyDescent="0.25">
      <c r="M57895"/>
    </row>
    <row r="57896" spans="13:13" x14ac:dyDescent="0.25">
      <c r="M57896"/>
    </row>
    <row r="57897" spans="13:13" x14ac:dyDescent="0.25">
      <c r="M57897"/>
    </row>
    <row r="57898" spans="13:13" x14ac:dyDescent="0.25">
      <c r="M57898"/>
    </row>
    <row r="57899" spans="13:13" x14ac:dyDescent="0.25">
      <c r="M57899"/>
    </row>
    <row r="57900" spans="13:13" x14ac:dyDescent="0.25">
      <c r="M57900"/>
    </row>
    <row r="57901" spans="13:13" x14ac:dyDescent="0.25">
      <c r="M57901"/>
    </row>
    <row r="57902" spans="13:13" x14ac:dyDescent="0.25">
      <c r="M57902"/>
    </row>
    <row r="57903" spans="13:13" x14ac:dyDescent="0.25">
      <c r="M57903"/>
    </row>
    <row r="57904" spans="13:13" x14ac:dyDescent="0.25">
      <c r="M57904"/>
    </row>
    <row r="57905" spans="13:13" x14ac:dyDescent="0.25">
      <c r="M57905"/>
    </row>
    <row r="57906" spans="13:13" x14ac:dyDescent="0.25">
      <c r="M57906"/>
    </row>
    <row r="57907" spans="13:13" x14ac:dyDescent="0.25">
      <c r="M57907"/>
    </row>
    <row r="57908" spans="13:13" x14ac:dyDescent="0.25">
      <c r="M57908"/>
    </row>
    <row r="57909" spans="13:13" x14ac:dyDescent="0.25">
      <c r="M57909"/>
    </row>
    <row r="57910" spans="13:13" x14ac:dyDescent="0.25">
      <c r="M57910"/>
    </row>
    <row r="57911" spans="13:13" x14ac:dyDescent="0.25">
      <c r="M57911"/>
    </row>
    <row r="57912" spans="13:13" x14ac:dyDescent="0.25">
      <c r="M57912"/>
    </row>
    <row r="57913" spans="13:13" x14ac:dyDescent="0.25">
      <c r="M57913"/>
    </row>
    <row r="57914" spans="13:13" x14ac:dyDescent="0.25">
      <c r="M57914"/>
    </row>
    <row r="57915" spans="13:13" x14ac:dyDescent="0.25">
      <c r="M57915"/>
    </row>
    <row r="57916" spans="13:13" x14ac:dyDescent="0.25">
      <c r="M57916"/>
    </row>
    <row r="57917" spans="13:13" x14ac:dyDescent="0.25">
      <c r="M57917"/>
    </row>
    <row r="57918" spans="13:13" x14ac:dyDescent="0.25">
      <c r="M57918"/>
    </row>
    <row r="57919" spans="13:13" x14ac:dyDescent="0.25">
      <c r="M57919"/>
    </row>
    <row r="57920" spans="13:13" x14ac:dyDescent="0.25">
      <c r="M57920"/>
    </row>
    <row r="57921" spans="13:13" x14ac:dyDescent="0.25">
      <c r="M57921"/>
    </row>
    <row r="57922" spans="13:13" x14ac:dyDescent="0.25">
      <c r="M57922"/>
    </row>
    <row r="57923" spans="13:13" x14ac:dyDescent="0.25">
      <c r="M57923"/>
    </row>
    <row r="57924" spans="13:13" x14ac:dyDescent="0.25">
      <c r="M57924"/>
    </row>
    <row r="57925" spans="13:13" x14ac:dyDescent="0.25">
      <c r="M57925"/>
    </row>
    <row r="57926" spans="13:13" x14ac:dyDescent="0.25">
      <c r="M57926"/>
    </row>
    <row r="57927" spans="13:13" x14ac:dyDescent="0.25">
      <c r="M57927"/>
    </row>
    <row r="57928" spans="13:13" x14ac:dyDescent="0.25">
      <c r="M57928"/>
    </row>
    <row r="57929" spans="13:13" x14ac:dyDescent="0.25">
      <c r="M57929"/>
    </row>
    <row r="57930" spans="13:13" x14ac:dyDescent="0.25">
      <c r="M57930"/>
    </row>
    <row r="57931" spans="13:13" x14ac:dyDescent="0.25">
      <c r="M57931"/>
    </row>
    <row r="57932" spans="13:13" x14ac:dyDescent="0.25">
      <c r="M57932"/>
    </row>
    <row r="57933" spans="13:13" x14ac:dyDescent="0.25">
      <c r="M57933"/>
    </row>
    <row r="57934" spans="13:13" x14ac:dyDescent="0.25">
      <c r="M57934"/>
    </row>
    <row r="57935" spans="13:13" x14ac:dyDescent="0.25">
      <c r="M57935"/>
    </row>
    <row r="57936" spans="13:13" x14ac:dyDescent="0.25">
      <c r="M57936"/>
    </row>
    <row r="57937" spans="13:13" x14ac:dyDescent="0.25">
      <c r="M57937"/>
    </row>
    <row r="57938" spans="13:13" x14ac:dyDescent="0.25">
      <c r="M57938"/>
    </row>
    <row r="57939" spans="13:13" x14ac:dyDescent="0.25">
      <c r="M57939"/>
    </row>
    <row r="57940" spans="13:13" x14ac:dyDescent="0.25">
      <c r="M57940"/>
    </row>
    <row r="57941" spans="13:13" x14ac:dyDescent="0.25">
      <c r="M57941"/>
    </row>
    <row r="57942" spans="13:13" x14ac:dyDescent="0.25">
      <c r="M57942"/>
    </row>
    <row r="57943" spans="13:13" x14ac:dyDescent="0.25">
      <c r="M57943"/>
    </row>
    <row r="57944" spans="13:13" x14ac:dyDescent="0.25">
      <c r="M57944"/>
    </row>
    <row r="57945" spans="13:13" x14ac:dyDescent="0.25">
      <c r="M57945"/>
    </row>
    <row r="57946" spans="13:13" x14ac:dyDescent="0.25">
      <c r="M57946"/>
    </row>
    <row r="57947" spans="13:13" x14ac:dyDescent="0.25">
      <c r="M57947"/>
    </row>
    <row r="57948" spans="13:13" x14ac:dyDescent="0.25">
      <c r="M57948"/>
    </row>
    <row r="57949" spans="13:13" x14ac:dyDescent="0.25">
      <c r="M57949"/>
    </row>
    <row r="57950" spans="13:13" x14ac:dyDescent="0.25">
      <c r="M57950"/>
    </row>
    <row r="57951" spans="13:13" x14ac:dyDescent="0.25">
      <c r="M57951"/>
    </row>
    <row r="57952" spans="13:13" x14ac:dyDescent="0.25">
      <c r="M57952"/>
    </row>
    <row r="57953" spans="13:13" x14ac:dyDescent="0.25">
      <c r="M57953"/>
    </row>
    <row r="57954" spans="13:13" x14ac:dyDescent="0.25">
      <c r="M57954"/>
    </row>
    <row r="57955" spans="13:13" x14ac:dyDescent="0.25">
      <c r="M57955"/>
    </row>
    <row r="57956" spans="13:13" x14ac:dyDescent="0.25">
      <c r="M57956"/>
    </row>
    <row r="57957" spans="13:13" x14ac:dyDescent="0.25">
      <c r="M57957"/>
    </row>
    <row r="57958" spans="13:13" x14ac:dyDescent="0.25">
      <c r="M57958"/>
    </row>
    <row r="57959" spans="13:13" x14ac:dyDescent="0.25">
      <c r="M57959"/>
    </row>
    <row r="57960" spans="13:13" x14ac:dyDescent="0.25">
      <c r="M57960"/>
    </row>
    <row r="57961" spans="13:13" x14ac:dyDescent="0.25">
      <c r="M57961"/>
    </row>
    <row r="57962" spans="13:13" x14ac:dyDescent="0.25">
      <c r="M57962"/>
    </row>
    <row r="57963" spans="13:13" x14ac:dyDescent="0.25">
      <c r="M57963"/>
    </row>
    <row r="57964" spans="13:13" x14ac:dyDescent="0.25">
      <c r="M57964"/>
    </row>
    <row r="57965" spans="13:13" x14ac:dyDescent="0.25">
      <c r="M57965"/>
    </row>
    <row r="57966" spans="13:13" x14ac:dyDescent="0.25">
      <c r="M57966"/>
    </row>
    <row r="57967" spans="13:13" x14ac:dyDescent="0.25">
      <c r="M57967"/>
    </row>
    <row r="57968" spans="13:13" x14ac:dyDescent="0.25">
      <c r="M57968"/>
    </row>
    <row r="57969" spans="13:13" x14ac:dyDescent="0.25">
      <c r="M57969"/>
    </row>
    <row r="57970" spans="13:13" x14ac:dyDescent="0.25">
      <c r="M57970"/>
    </row>
    <row r="57971" spans="13:13" x14ac:dyDescent="0.25">
      <c r="M57971"/>
    </row>
    <row r="57972" spans="13:13" x14ac:dyDescent="0.25">
      <c r="M57972"/>
    </row>
    <row r="57973" spans="13:13" x14ac:dyDescent="0.25">
      <c r="M57973"/>
    </row>
    <row r="57974" spans="13:13" x14ac:dyDescent="0.25">
      <c r="M57974"/>
    </row>
    <row r="57975" spans="13:13" x14ac:dyDescent="0.25">
      <c r="M57975"/>
    </row>
    <row r="57976" spans="13:13" x14ac:dyDescent="0.25">
      <c r="M57976"/>
    </row>
    <row r="57977" spans="13:13" x14ac:dyDescent="0.25">
      <c r="M57977"/>
    </row>
    <row r="57978" spans="13:13" x14ac:dyDescent="0.25">
      <c r="M57978"/>
    </row>
    <row r="57979" spans="13:13" x14ac:dyDescent="0.25">
      <c r="M57979"/>
    </row>
    <row r="57980" spans="13:13" x14ac:dyDescent="0.25">
      <c r="M57980"/>
    </row>
    <row r="57981" spans="13:13" x14ac:dyDescent="0.25">
      <c r="M57981"/>
    </row>
    <row r="57982" spans="13:13" x14ac:dyDescent="0.25">
      <c r="M57982"/>
    </row>
    <row r="57983" spans="13:13" x14ac:dyDescent="0.25">
      <c r="M57983"/>
    </row>
    <row r="57984" spans="13:13" x14ac:dyDescent="0.25">
      <c r="M57984"/>
    </row>
    <row r="57985" spans="13:13" x14ac:dyDescent="0.25">
      <c r="M57985"/>
    </row>
    <row r="57986" spans="13:13" x14ac:dyDescent="0.25">
      <c r="M57986"/>
    </row>
    <row r="57987" spans="13:13" x14ac:dyDescent="0.25">
      <c r="M57987"/>
    </row>
    <row r="57988" spans="13:13" x14ac:dyDescent="0.25">
      <c r="M57988"/>
    </row>
    <row r="57989" spans="13:13" x14ac:dyDescent="0.25">
      <c r="M57989"/>
    </row>
    <row r="57990" spans="13:13" x14ac:dyDescent="0.25">
      <c r="M57990"/>
    </row>
    <row r="57991" spans="13:13" x14ac:dyDescent="0.25">
      <c r="M57991"/>
    </row>
    <row r="57992" spans="13:13" x14ac:dyDescent="0.25">
      <c r="M57992"/>
    </row>
    <row r="57993" spans="13:13" x14ac:dyDescent="0.25">
      <c r="M57993"/>
    </row>
    <row r="57994" spans="13:13" x14ac:dyDescent="0.25">
      <c r="M57994"/>
    </row>
    <row r="57995" spans="13:13" x14ac:dyDescent="0.25">
      <c r="M57995"/>
    </row>
    <row r="57996" spans="13:13" x14ac:dyDescent="0.25">
      <c r="M57996"/>
    </row>
    <row r="57997" spans="13:13" x14ac:dyDescent="0.25">
      <c r="M57997"/>
    </row>
    <row r="57998" spans="13:13" x14ac:dyDescent="0.25">
      <c r="M57998"/>
    </row>
    <row r="57999" spans="13:13" x14ac:dyDescent="0.25">
      <c r="M57999"/>
    </row>
    <row r="58000" spans="13:13" x14ac:dyDescent="0.25">
      <c r="M58000"/>
    </row>
    <row r="58001" spans="13:13" x14ac:dyDescent="0.25">
      <c r="M58001"/>
    </row>
    <row r="58002" spans="13:13" x14ac:dyDescent="0.25">
      <c r="M58002"/>
    </row>
    <row r="58003" spans="13:13" x14ac:dyDescent="0.25">
      <c r="M58003"/>
    </row>
    <row r="58004" spans="13:13" x14ac:dyDescent="0.25">
      <c r="M58004"/>
    </row>
    <row r="58005" spans="13:13" x14ac:dyDescent="0.25">
      <c r="M58005"/>
    </row>
    <row r="58006" spans="13:13" x14ac:dyDescent="0.25">
      <c r="M58006"/>
    </row>
    <row r="58007" spans="13:13" x14ac:dyDescent="0.25">
      <c r="M58007"/>
    </row>
    <row r="58008" spans="13:13" x14ac:dyDescent="0.25">
      <c r="M58008"/>
    </row>
    <row r="58009" spans="13:13" x14ac:dyDescent="0.25">
      <c r="M58009"/>
    </row>
    <row r="58010" spans="13:13" x14ac:dyDescent="0.25">
      <c r="M58010"/>
    </row>
    <row r="58011" spans="13:13" x14ac:dyDescent="0.25">
      <c r="M58011"/>
    </row>
    <row r="58012" spans="13:13" x14ac:dyDescent="0.25">
      <c r="M58012"/>
    </row>
    <row r="58013" spans="13:13" x14ac:dyDescent="0.25">
      <c r="M58013"/>
    </row>
    <row r="58014" spans="13:13" x14ac:dyDescent="0.25">
      <c r="M58014"/>
    </row>
    <row r="58015" spans="13:13" x14ac:dyDescent="0.25">
      <c r="M58015"/>
    </row>
    <row r="58016" spans="13:13" x14ac:dyDescent="0.25">
      <c r="M58016"/>
    </row>
    <row r="58017" spans="13:13" x14ac:dyDescent="0.25">
      <c r="M58017"/>
    </row>
    <row r="58018" spans="13:13" x14ac:dyDescent="0.25">
      <c r="M58018"/>
    </row>
    <row r="58019" spans="13:13" x14ac:dyDescent="0.25">
      <c r="M58019"/>
    </row>
    <row r="58020" spans="13:13" x14ac:dyDescent="0.25">
      <c r="M58020"/>
    </row>
    <row r="58021" spans="13:13" x14ac:dyDescent="0.25">
      <c r="M58021"/>
    </row>
    <row r="58022" spans="13:13" x14ac:dyDescent="0.25">
      <c r="M58022"/>
    </row>
    <row r="58023" spans="13:13" x14ac:dyDescent="0.25">
      <c r="M58023"/>
    </row>
    <row r="58024" spans="13:13" x14ac:dyDescent="0.25">
      <c r="M58024"/>
    </row>
    <row r="58025" spans="13:13" x14ac:dyDescent="0.25">
      <c r="M58025"/>
    </row>
    <row r="58026" spans="13:13" x14ac:dyDescent="0.25">
      <c r="M58026"/>
    </row>
    <row r="58027" spans="13:13" x14ac:dyDescent="0.25">
      <c r="M58027"/>
    </row>
    <row r="58028" spans="13:13" x14ac:dyDescent="0.25">
      <c r="M58028"/>
    </row>
    <row r="58029" spans="13:13" x14ac:dyDescent="0.25">
      <c r="M58029"/>
    </row>
    <row r="58030" spans="13:13" x14ac:dyDescent="0.25">
      <c r="M58030"/>
    </row>
    <row r="58031" spans="13:13" x14ac:dyDescent="0.25">
      <c r="M58031"/>
    </row>
    <row r="58032" spans="13:13" x14ac:dyDescent="0.25">
      <c r="M58032"/>
    </row>
    <row r="58033" spans="13:13" x14ac:dyDescent="0.25">
      <c r="M58033"/>
    </row>
    <row r="58034" spans="13:13" x14ac:dyDescent="0.25">
      <c r="M58034"/>
    </row>
    <row r="58035" spans="13:13" x14ac:dyDescent="0.25">
      <c r="M58035"/>
    </row>
    <row r="58036" spans="13:13" x14ac:dyDescent="0.25">
      <c r="M58036"/>
    </row>
    <row r="58037" spans="13:13" x14ac:dyDescent="0.25">
      <c r="M58037"/>
    </row>
    <row r="58038" spans="13:13" x14ac:dyDescent="0.25">
      <c r="M58038"/>
    </row>
    <row r="58039" spans="13:13" x14ac:dyDescent="0.25">
      <c r="M58039"/>
    </row>
    <row r="58040" spans="13:13" x14ac:dyDescent="0.25">
      <c r="M58040"/>
    </row>
    <row r="58041" spans="13:13" x14ac:dyDescent="0.25">
      <c r="M58041"/>
    </row>
    <row r="58042" spans="13:13" x14ac:dyDescent="0.25">
      <c r="M58042"/>
    </row>
    <row r="58043" spans="13:13" x14ac:dyDescent="0.25">
      <c r="M58043"/>
    </row>
    <row r="58044" spans="13:13" x14ac:dyDescent="0.25">
      <c r="M58044"/>
    </row>
    <row r="58045" spans="13:13" x14ac:dyDescent="0.25">
      <c r="M58045"/>
    </row>
    <row r="58046" spans="13:13" x14ac:dyDescent="0.25">
      <c r="M58046"/>
    </row>
    <row r="58047" spans="13:13" x14ac:dyDescent="0.25">
      <c r="M58047"/>
    </row>
    <row r="58048" spans="13:13" x14ac:dyDescent="0.25">
      <c r="M58048"/>
    </row>
    <row r="58049" spans="13:13" x14ac:dyDescent="0.25">
      <c r="M58049"/>
    </row>
    <row r="58050" spans="13:13" x14ac:dyDescent="0.25">
      <c r="M58050"/>
    </row>
    <row r="58051" spans="13:13" x14ac:dyDescent="0.25">
      <c r="M58051"/>
    </row>
    <row r="58052" spans="13:13" x14ac:dyDescent="0.25">
      <c r="M58052"/>
    </row>
    <row r="58053" spans="13:13" x14ac:dyDescent="0.25">
      <c r="M58053"/>
    </row>
    <row r="58054" spans="13:13" x14ac:dyDescent="0.25">
      <c r="M58054"/>
    </row>
    <row r="58055" spans="13:13" x14ac:dyDescent="0.25">
      <c r="M58055"/>
    </row>
    <row r="58056" spans="13:13" x14ac:dyDescent="0.25">
      <c r="M58056"/>
    </row>
    <row r="58057" spans="13:13" x14ac:dyDescent="0.25">
      <c r="M58057"/>
    </row>
    <row r="58058" spans="13:13" x14ac:dyDescent="0.25">
      <c r="M58058"/>
    </row>
    <row r="58059" spans="13:13" x14ac:dyDescent="0.25">
      <c r="M58059"/>
    </row>
    <row r="58060" spans="13:13" x14ac:dyDescent="0.25">
      <c r="M58060"/>
    </row>
    <row r="58061" spans="13:13" x14ac:dyDescent="0.25">
      <c r="M58061"/>
    </row>
    <row r="58062" spans="13:13" x14ac:dyDescent="0.25">
      <c r="M58062"/>
    </row>
    <row r="58063" spans="13:13" x14ac:dyDescent="0.25">
      <c r="M58063"/>
    </row>
    <row r="58064" spans="13:13" x14ac:dyDescent="0.25">
      <c r="M58064"/>
    </row>
    <row r="58065" spans="13:13" x14ac:dyDescent="0.25">
      <c r="M58065"/>
    </row>
    <row r="58066" spans="13:13" x14ac:dyDescent="0.25">
      <c r="M58066"/>
    </row>
    <row r="58067" spans="13:13" x14ac:dyDescent="0.25">
      <c r="M58067"/>
    </row>
    <row r="58068" spans="13:13" x14ac:dyDescent="0.25">
      <c r="M58068"/>
    </row>
    <row r="58069" spans="13:13" x14ac:dyDescent="0.25">
      <c r="M58069"/>
    </row>
    <row r="58070" spans="13:13" x14ac:dyDescent="0.25">
      <c r="M58070"/>
    </row>
    <row r="58071" spans="13:13" x14ac:dyDescent="0.25">
      <c r="M58071"/>
    </row>
    <row r="58072" spans="13:13" x14ac:dyDescent="0.25">
      <c r="M58072"/>
    </row>
    <row r="58073" spans="13:13" x14ac:dyDescent="0.25">
      <c r="M58073"/>
    </row>
    <row r="58074" spans="13:13" x14ac:dyDescent="0.25">
      <c r="M58074"/>
    </row>
    <row r="58075" spans="13:13" x14ac:dyDescent="0.25">
      <c r="M58075"/>
    </row>
    <row r="58076" spans="13:13" x14ac:dyDescent="0.25">
      <c r="M58076"/>
    </row>
    <row r="58077" spans="13:13" x14ac:dyDescent="0.25">
      <c r="M58077"/>
    </row>
    <row r="58078" spans="13:13" x14ac:dyDescent="0.25">
      <c r="M58078"/>
    </row>
    <row r="58079" spans="13:13" x14ac:dyDescent="0.25">
      <c r="M58079"/>
    </row>
    <row r="58080" spans="13:13" x14ac:dyDescent="0.25">
      <c r="M58080"/>
    </row>
    <row r="58081" spans="13:13" x14ac:dyDescent="0.25">
      <c r="M58081"/>
    </row>
    <row r="58082" spans="13:13" x14ac:dyDescent="0.25">
      <c r="M58082"/>
    </row>
    <row r="58083" spans="13:13" x14ac:dyDescent="0.25">
      <c r="M58083"/>
    </row>
    <row r="58084" spans="13:13" x14ac:dyDescent="0.25">
      <c r="M58084"/>
    </row>
    <row r="58085" spans="13:13" x14ac:dyDescent="0.25">
      <c r="M58085"/>
    </row>
    <row r="58086" spans="13:13" x14ac:dyDescent="0.25">
      <c r="M58086"/>
    </row>
    <row r="58087" spans="13:13" x14ac:dyDescent="0.25">
      <c r="M58087"/>
    </row>
    <row r="58088" spans="13:13" x14ac:dyDescent="0.25">
      <c r="M58088"/>
    </row>
    <row r="58089" spans="13:13" x14ac:dyDescent="0.25">
      <c r="M58089"/>
    </row>
    <row r="58090" spans="13:13" x14ac:dyDescent="0.25">
      <c r="M58090"/>
    </row>
    <row r="58091" spans="13:13" x14ac:dyDescent="0.25">
      <c r="M58091"/>
    </row>
    <row r="58092" spans="13:13" x14ac:dyDescent="0.25">
      <c r="M58092"/>
    </row>
    <row r="58093" spans="13:13" x14ac:dyDescent="0.25">
      <c r="M58093"/>
    </row>
    <row r="58094" spans="13:13" x14ac:dyDescent="0.25">
      <c r="M58094"/>
    </row>
    <row r="58095" spans="13:13" x14ac:dyDescent="0.25">
      <c r="M58095"/>
    </row>
    <row r="58096" spans="13:13" x14ac:dyDescent="0.25">
      <c r="M58096"/>
    </row>
    <row r="58097" spans="13:13" x14ac:dyDescent="0.25">
      <c r="M58097"/>
    </row>
    <row r="58098" spans="13:13" x14ac:dyDescent="0.25">
      <c r="M58098"/>
    </row>
    <row r="58099" spans="13:13" x14ac:dyDescent="0.25">
      <c r="M58099"/>
    </row>
    <row r="58100" spans="13:13" x14ac:dyDescent="0.25">
      <c r="M58100"/>
    </row>
    <row r="58101" spans="13:13" x14ac:dyDescent="0.25">
      <c r="M58101"/>
    </row>
    <row r="58102" spans="13:13" x14ac:dyDescent="0.25">
      <c r="M58102"/>
    </row>
    <row r="58103" spans="13:13" x14ac:dyDescent="0.25">
      <c r="M58103"/>
    </row>
    <row r="58104" spans="13:13" x14ac:dyDescent="0.25">
      <c r="M58104"/>
    </row>
    <row r="58105" spans="13:13" x14ac:dyDescent="0.25">
      <c r="M58105"/>
    </row>
    <row r="58106" spans="13:13" x14ac:dyDescent="0.25">
      <c r="M58106"/>
    </row>
    <row r="58107" spans="13:13" x14ac:dyDescent="0.25">
      <c r="M58107"/>
    </row>
    <row r="58108" spans="13:13" x14ac:dyDescent="0.25">
      <c r="M58108"/>
    </row>
    <row r="58109" spans="13:13" x14ac:dyDescent="0.25">
      <c r="M58109"/>
    </row>
    <row r="58110" spans="13:13" x14ac:dyDescent="0.25">
      <c r="M58110"/>
    </row>
    <row r="58111" spans="13:13" x14ac:dyDescent="0.25">
      <c r="M58111"/>
    </row>
    <row r="58112" spans="13:13" x14ac:dyDescent="0.25">
      <c r="M58112"/>
    </row>
    <row r="58113" spans="13:13" x14ac:dyDescent="0.25">
      <c r="M58113"/>
    </row>
    <row r="58114" spans="13:13" x14ac:dyDescent="0.25">
      <c r="M58114"/>
    </row>
    <row r="58115" spans="13:13" x14ac:dyDescent="0.25">
      <c r="M58115"/>
    </row>
    <row r="58116" spans="13:13" x14ac:dyDescent="0.25">
      <c r="M58116"/>
    </row>
    <row r="58117" spans="13:13" x14ac:dyDescent="0.25">
      <c r="M58117"/>
    </row>
    <row r="58118" spans="13:13" x14ac:dyDescent="0.25">
      <c r="M58118"/>
    </row>
    <row r="58119" spans="13:13" x14ac:dyDescent="0.25">
      <c r="M58119"/>
    </row>
    <row r="58120" spans="13:13" x14ac:dyDescent="0.25">
      <c r="M58120"/>
    </row>
    <row r="58121" spans="13:13" x14ac:dyDescent="0.25">
      <c r="M58121"/>
    </row>
    <row r="58122" spans="13:13" x14ac:dyDescent="0.25">
      <c r="M58122"/>
    </row>
    <row r="58123" spans="13:13" x14ac:dyDescent="0.25">
      <c r="M58123"/>
    </row>
    <row r="58124" spans="13:13" x14ac:dyDescent="0.25">
      <c r="M58124"/>
    </row>
    <row r="58125" spans="13:13" x14ac:dyDescent="0.25">
      <c r="M58125"/>
    </row>
    <row r="58126" spans="13:13" x14ac:dyDescent="0.25">
      <c r="M58126"/>
    </row>
    <row r="58127" spans="13:13" x14ac:dyDescent="0.25">
      <c r="M58127"/>
    </row>
    <row r="58128" spans="13:13" x14ac:dyDescent="0.25">
      <c r="M58128"/>
    </row>
    <row r="58129" spans="13:13" x14ac:dyDescent="0.25">
      <c r="M58129"/>
    </row>
    <row r="58130" spans="13:13" x14ac:dyDescent="0.25">
      <c r="M58130"/>
    </row>
    <row r="58131" spans="13:13" x14ac:dyDescent="0.25">
      <c r="M58131"/>
    </row>
    <row r="58132" spans="13:13" x14ac:dyDescent="0.25">
      <c r="M58132"/>
    </row>
    <row r="58133" spans="13:13" x14ac:dyDescent="0.25">
      <c r="M58133"/>
    </row>
    <row r="58134" spans="13:13" x14ac:dyDescent="0.25">
      <c r="M58134"/>
    </row>
    <row r="58135" spans="13:13" x14ac:dyDescent="0.25">
      <c r="M58135"/>
    </row>
    <row r="58136" spans="13:13" x14ac:dyDescent="0.25">
      <c r="M58136"/>
    </row>
    <row r="58137" spans="13:13" x14ac:dyDescent="0.25">
      <c r="M58137"/>
    </row>
    <row r="58138" spans="13:13" x14ac:dyDescent="0.25">
      <c r="M58138"/>
    </row>
    <row r="58139" spans="13:13" x14ac:dyDescent="0.25">
      <c r="M58139"/>
    </row>
    <row r="58140" spans="13:13" x14ac:dyDescent="0.25">
      <c r="M58140"/>
    </row>
    <row r="58141" spans="13:13" x14ac:dyDescent="0.25">
      <c r="M58141"/>
    </row>
    <row r="58142" spans="13:13" x14ac:dyDescent="0.25">
      <c r="M58142"/>
    </row>
    <row r="58143" spans="13:13" x14ac:dyDescent="0.25">
      <c r="M58143"/>
    </row>
    <row r="58144" spans="13:13" x14ac:dyDescent="0.25">
      <c r="M58144"/>
    </row>
    <row r="58145" spans="13:13" x14ac:dyDescent="0.25">
      <c r="M58145"/>
    </row>
    <row r="58146" spans="13:13" x14ac:dyDescent="0.25">
      <c r="M58146"/>
    </row>
    <row r="58147" spans="13:13" x14ac:dyDescent="0.25">
      <c r="M58147"/>
    </row>
    <row r="58148" spans="13:13" x14ac:dyDescent="0.25">
      <c r="M58148"/>
    </row>
    <row r="58149" spans="13:13" x14ac:dyDescent="0.25">
      <c r="M58149"/>
    </row>
    <row r="58150" spans="13:13" x14ac:dyDescent="0.25">
      <c r="M58150"/>
    </row>
    <row r="58151" spans="13:13" x14ac:dyDescent="0.25">
      <c r="M58151"/>
    </row>
    <row r="58152" spans="13:13" x14ac:dyDescent="0.25">
      <c r="M58152"/>
    </row>
    <row r="58153" spans="13:13" x14ac:dyDescent="0.25">
      <c r="M58153"/>
    </row>
    <row r="58154" spans="13:13" x14ac:dyDescent="0.25">
      <c r="M58154"/>
    </row>
    <row r="58155" spans="13:13" x14ac:dyDescent="0.25">
      <c r="M58155"/>
    </row>
    <row r="58156" spans="13:13" x14ac:dyDescent="0.25">
      <c r="M58156"/>
    </row>
    <row r="58157" spans="13:13" x14ac:dyDescent="0.25">
      <c r="M58157"/>
    </row>
    <row r="58158" spans="13:13" x14ac:dyDescent="0.25">
      <c r="M58158"/>
    </row>
    <row r="58159" spans="13:13" x14ac:dyDescent="0.25">
      <c r="M58159"/>
    </row>
    <row r="58160" spans="13:13" x14ac:dyDescent="0.25">
      <c r="M58160"/>
    </row>
    <row r="58161" spans="13:13" x14ac:dyDescent="0.25">
      <c r="M58161"/>
    </row>
    <row r="58162" spans="13:13" x14ac:dyDescent="0.25">
      <c r="M58162"/>
    </row>
    <row r="58163" spans="13:13" x14ac:dyDescent="0.25">
      <c r="M58163"/>
    </row>
    <row r="58164" spans="13:13" x14ac:dyDescent="0.25">
      <c r="M58164"/>
    </row>
    <row r="58165" spans="13:13" x14ac:dyDescent="0.25">
      <c r="M58165"/>
    </row>
    <row r="58166" spans="13:13" x14ac:dyDescent="0.25">
      <c r="M58166"/>
    </row>
    <row r="58167" spans="13:13" x14ac:dyDescent="0.25">
      <c r="M58167"/>
    </row>
    <row r="58168" spans="13:13" x14ac:dyDescent="0.25">
      <c r="M58168"/>
    </row>
    <row r="58169" spans="13:13" x14ac:dyDescent="0.25">
      <c r="M58169"/>
    </row>
    <row r="58170" spans="13:13" x14ac:dyDescent="0.25">
      <c r="M58170"/>
    </row>
    <row r="58171" spans="13:13" x14ac:dyDescent="0.25">
      <c r="M58171"/>
    </row>
    <row r="58172" spans="13:13" x14ac:dyDescent="0.25">
      <c r="M58172"/>
    </row>
    <row r="58173" spans="13:13" x14ac:dyDescent="0.25">
      <c r="M58173"/>
    </row>
    <row r="58174" spans="13:13" x14ac:dyDescent="0.25">
      <c r="M58174"/>
    </row>
    <row r="58175" spans="13:13" x14ac:dyDescent="0.25">
      <c r="M58175"/>
    </row>
    <row r="58176" spans="13:13" x14ac:dyDescent="0.25">
      <c r="M58176"/>
    </row>
    <row r="58177" spans="13:13" x14ac:dyDescent="0.25">
      <c r="M58177"/>
    </row>
    <row r="58178" spans="13:13" x14ac:dyDescent="0.25">
      <c r="M58178"/>
    </row>
    <row r="58179" spans="13:13" x14ac:dyDescent="0.25">
      <c r="M58179"/>
    </row>
    <row r="58180" spans="13:13" x14ac:dyDescent="0.25">
      <c r="M58180"/>
    </row>
    <row r="58181" spans="13:13" x14ac:dyDescent="0.25">
      <c r="M58181"/>
    </row>
    <row r="58182" spans="13:13" x14ac:dyDescent="0.25">
      <c r="M58182"/>
    </row>
    <row r="58183" spans="13:13" x14ac:dyDescent="0.25">
      <c r="M58183"/>
    </row>
    <row r="58184" spans="13:13" x14ac:dyDescent="0.25">
      <c r="M58184"/>
    </row>
    <row r="58185" spans="13:13" x14ac:dyDescent="0.25">
      <c r="M58185"/>
    </row>
    <row r="58186" spans="13:13" x14ac:dyDescent="0.25">
      <c r="M58186"/>
    </row>
    <row r="58187" spans="13:13" x14ac:dyDescent="0.25">
      <c r="M58187"/>
    </row>
    <row r="58188" spans="13:13" x14ac:dyDescent="0.25">
      <c r="M58188"/>
    </row>
    <row r="58189" spans="13:13" x14ac:dyDescent="0.25">
      <c r="M58189"/>
    </row>
    <row r="58190" spans="13:13" x14ac:dyDescent="0.25">
      <c r="M58190"/>
    </row>
    <row r="58191" spans="13:13" x14ac:dyDescent="0.25">
      <c r="M58191"/>
    </row>
    <row r="58192" spans="13:13" x14ac:dyDescent="0.25">
      <c r="M58192"/>
    </row>
    <row r="58193" spans="13:13" x14ac:dyDescent="0.25">
      <c r="M58193"/>
    </row>
    <row r="58194" spans="13:13" x14ac:dyDescent="0.25">
      <c r="M58194"/>
    </row>
    <row r="58195" spans="13:13" x14ac:dyDescent="0.25">
      <c r="M58195"/>
    </row>
    <row r="58196" spans="13:13" x14ac:dyDescent="0.25">
      <c r="M58196"/>
    </row>
    <row r="58197" spans="13:13" x14ac:dyDescent="0.25">
      <c r="M58197"/>
    </row>
    <row r="58198" spans="13:13" x14ac:dyDescent="0.25">
      <c r="M58198"/>
    </row>
    <row r="58199" spans="13:13" x14ac:dyDescent="0.25">
      <c r="M58199"/>
    </row>
    <row r="58200" spans="13:13" x14ac:dyDescent="0.25">
      <c r="M58200"/>
    </row>
    <row r="58201" spans="13:13" x14ac:dyDescent="0.25">
      <c r="M58201"/>
    </row>
    <row r="58202" spans="13:13" x14ac:dyDescent="0.25">
      <c r="M58202"/>
    </row>
    <row r="58203" spans="13:13" x14ac:dyDescent="0.25">
      <c r="M58203"/>
    </row>
    <row r="58204" spans="13:13" x14ac:dyDescent="0.25">
      <c r="M58204"/>
    </row>
    <row r="58205" spans="13:13" x14ac:dyDescent="0.25">
      <c r="M58205"/>
    </row>
    <row r="58206" spans="13:13" x14ac:dyDescent="0.25">
      <c r="M58206"/>
    </row>
    <row r="58207" spans="13:13" x14ac:dyDescent="0.25">
      <c r="M58207"/>
    </row>
    <row r="58208" spans="13:13" x14ac:dyDescent="0.25">
      <c r="M58208"/>
    </row>
    <row r="58209" spans="13:13" x14ac:dyDescent="0.25">
      <c r="M58209"/>
    </row>
    <row r="58210" spans="13:13" x14ac:dyDescent="0.25">
      <c r="M58210"/>
    </row>
    <row r="58211" spans="13:13" x14ac:dyDescent="0.25">
      <c r="M58211"/>
    </row>
    <row r="58212" spans="13:13" x14ac:dyDescent="0.25">
      <c r="M58212"/>
    </row>
    <row r="58213" spans="13:13" x14ac:dyDescent="0.25">
      <c r="M58213"/>
    </row>
    <row r="58214" spans="13:13" x14ac:dyDescent="0.25">
      <c r="M58214"/>
    </row>
    <row r="58215" spans="13:13" x14ac:dyDescent="0.25">
      <c r="M58215"/>
    </row>
    <row r="58216" spans="13:13" x14ac:dyDescent="0.25">
      <c r="M58216"/>
    </row>
    <row r="58217" spans="13:13" x14ac:dyDescent="0.25">
      <c r="M58217"/>
    </row>
    <row r="58218" spans="13:13" x14ac:dyDescent="0.25">
      <c r="M58218"/>
    </row>
    <row r="58219" spans="13:13" x14ac:dyDescent="0.25">
      <c r="M58219"/>
    </row>
    <row r="58220" spans="13:13" x14ac:dyDescent="0.25">
      <c r="M58220"/>
    </row>
    <row r="58221" spans="13:13" x14ac:dyDescent="0.25">
      <c r="M58221"/>
    </row>
    <row r="58222" spans="13:13" x14ac:dyDescent="0.25">
      <c r="M58222"/>
    </row>
    <row r="58223" spans="13:13" x14ac:dyDescent="0.25">
      <c r="M58223"/>
    </row>
    <row r="58224" spans="13:13" x14ac:dyDescent="0.25">
      <c r="M58224"/>
    </row>
    <row r="58225" spans="13:13" x14ac:dyDescent="0.25">
      <c r="M58225"/>
    </row>
    <row r="58226" spans="13:13" x14ac:dyDescent="0.25">
      <c r="M58226"/>
    </row>
    <row r="58227" spans="13:13" x14ac:dyDescent="0.25">
      <c r="M58227"/>
    </row>
    <row r="58228" spans="13:13" x14ac:dyDescent="0.25">
      <c r="M58228"/>
    </row>
    <row r="58229" spans="13:13" x14ac:dyDescent="0.25">
      <c r="M58229"/>
    </row>
    <row r="58230" spans="13:13" x14ac:dyDescent="0.25">
      <c r="M58230"/>
    </row>
    <row r="58231" spans="13:13" x14ac:dyDescent="0.25">
      <c r="M58231"/>
    </row>
    <row r="58232" spans="13:13" x14ac:dyDescent="0.25">
      <c r="M58232"/>
    </row>
    <row r="58233" spans="13:13" x14ac:dyDescent="0.25">
      <c r="M58233"/>
    </row>
    <row r="58234" spans="13:13" x14ac:dyDescent="0.25">
      <c r="M58234"/>
    </row>
    <row r="58235" spans="13:13" x14ac:dyDescent="0.25">
      <c r="M58235"/>
    </row>
    <row r="58236" spans="13:13" x14ac:dyDescent="0.25">
      <c r="M58236"/>
    </row>
    <row r="58237" spans="13:13" x14ac:dyDescent="0.25">
      <c r="M58237"/>
    </row>
    <row r="58238" spans="13:13" x14ac:dyDescent="0.25">
      <c r="M58238"/>
    </row>
    <row r="58239" spans="13:13" x14ac:dyDescent="0.25">
      <c r="M58239"/>
    </row>
    <row r="58240" spans="13:13" x14ac:dyDescent="0.25">
      <c r="M58240"/>
    </row>
    <row r="58241" spans="13:13" x14ac:dyDescent="0.25">
      <c r="M58241"/>
    </row>
    <row r="58242" spans="13:13" x14ac:dyDescent="0.25">
      <c r="M58242"/>
    </row>
    <row r="58243" spans="13:13" x14ac:dyDescent="0.25">
      <c r="M58243"/>
    </row>
    <row r="58244" spans="13:13" x14ac:dyDescent="0.25">
      <c r="M58244"/>
    </row>
    <row r="58245" spans="13:13" x14ac:dyDescent="0.25">
      <c r="M58245"/>
    </row>
    <row r="58246" spans="13:13" x14ac:dyDescent="0.25">
      <c r="M58246"/>
    </row>
    <row r="58247" spans="13:13" x14ac:dyDescent="0.25">
      <c r="M58247"/>
    </row>
    <row r="58248" spans="13:13" x14ac:dyDescent="0.25">
      <c r="M58248"/>
    </row>
    <row r="58249" spans="13:13" x14ac:dyDescent="0.25">
      <c r="M58249"/>
    </row>
    <row r="58250" spans="13:13" x14ac:dyDescent="0.25">
      <c r="M58250"/>
    </row>
    <row r="58251" spans="13:13" x14ac:dyDescent="0.25">
      <c r="M58251"/>
    </row>
    <row r="58252" spans="13:13" x14ac:dyDescent="0.25">
      <c r="M58252"/>
    </row>
    <row r="58253" spans="13:13" x14ac:dyDescent="0.25">
      <c r="M58253"/>
    </row>
    <row r="58254" spans="13:13" x14ac:dyDescent="0.25">
      <c r="M58254"/>
    </row>
    <row r="58255" spans="13:13" x14ac:dyDescent="0.25">
      <c r="M58255"/>
    </row>
    <row r="58256" spans="13:13" x14ac:dyDescent="0.25">
      <c r="M58256"/>
    </row>
    <row r="58257" spans="13:13" x14ac:dyDescent="0.25">
      <c r="M58257"/>
    </row>
    <row r="58258" spans="13:13" x14ac:dyDescent="0.25">
      <c r="M58258"/>
    </row>
    <row r="58259" spans="13:13" x14ac:dyDescent="0.25">
      <c r="M58259"/>
    </row>
    <row r="58260" spans="13:13" x14ac:dyDescent="0.25">
      <c r="M58260"/>
    </row>
    <row r="58261" spans="13:13" x14ac:dyDescent="0.25">
      <c r="M58261"/>
    </row>
    <row r="58262" spans="13:13" x14ac:dyDescent="0.25">
      <c r="M58262"/>
    </row>
    <row r="58263" spans="13:13" x14ac:dyDescent="0.25">
      <c r="M58263"/>
    </row>
    <row r="58264" spans="13:13" x14ac:dyDescent="0.25">
      <c r="M58264"/>
    </row>
    <row r="58265" spans="13:13" x14ac:dyDescent="0.25">
      <c r="M58265"/>
    </row>
    <row r="58266" spans="13:13" x14ac:dyDescent="0.25">
      <c r="M58266"/>
    </row>
    <row r="58267" spans="13:13" x14ac:dyDescent="0.25">
      <c r="M58267"/>
    </row>
    <row r="58268" spans="13:13" x14ac:dyDescent="0.25">
      <c r="M58268"/>
    </row>
    <row r="58269" spans="13:13" x14ac:dyDescent="0.25">
      <c r="M58269"/>
    </row>
    <row r="58270" spans="13:13" x14ac:dyDescent="0.25">
      <c r="M58270"/>
    </row>
    <row r="58271" spans="13:13" x14ac:dyDescent="0.25">
      <c r="M58271"/>
    </row>
    <row r="58272" spans="13:13" x14ac:dyDescent="0.25">
      <c r="M58272"/>
    </row>
    <row r="58273" spans="13:13" x14ac:dyDescent="0.25">
      <c r="M58273"/>
    </row>
    <row r="58274" spans="13:13" x14ac:dyDescent="0.25">
      <c r="M58274"/>
    </row>
    <row r="58275" spans="13:13" x14ac:dyDescent="0.25">
      <c r="M58275"/>
    </row>
    <row r="58276" spans="13:13" x14ac:dyDescent="0.25">
      <c r="M58276"/>
    </row>
    <row r="58277" spans="13:13" x14ac:dyDescent="0.25">
      <c r="M58277"/>
    </row>
    <row r="58278" spans="13:13" x14ac:dyDescent="0.25">
      <c r="M58278"/>
    </row>
    <row r="58279" spans="13:13" x14ac:dyDescent="0.25">
      <c r="M58279"/>
    </row>
    <row r="58280" spans="13:13" x14ac:dyDescent="0.25">
      <c r="M58280"/>
    </row>
    <row r="58281" spans="13:13" x14ac:dyDescent="0.25">
      <c r="M58281"/>
    </row>
    <row r="58282" spans="13:13" x14ac:dyDescent="0.25">
      <c r="M58282"/>
    </row>
    <row r="58283" spans="13:13" x14ac:dyDescent="0.25">
      <c r="M58283"/>
    </row>
    <row r="58284" spans="13:13" x14ac:dyDescent="0.25">
      <c r="M58284"/>
    </row>
    <row r="58285" spans="13:13" x14ac:dyDescent="0.25">
      <c r="M58285"/>
    </row>
    <row r="58286" spans="13:13" x14ac:dyDescent="0.25">
      <c r="M58286"/>
    </row>
    <row r="58287" spans="13:13" x14ac:dyDescent="0.25">
      <c r="M58287"/>
    </row>
    <row r="58288" spans="13:13" x14ac:dyDescent="0.25">
      <c r="M58288"/>
    </row>
    <row r="58289" spans="13:13" x14ac:dyDescent="0.25">
      <c r="M58289"/>
    </row>
    <row r="58290" spans="13:13" x14ac:dyDescent="0.25">
      <c r="M58290"/>
    </row>
    <row r="58291" spans="13:13" x14ac:dyDescent="0.25">
      <c r="M58291"/>
    </row>
    <row r="58292" spans="13:13" x14ac:dyDescent="0.25">
      <c r="M58292"/>
    </row>
    <row r="58293" spans="13:13" x14ac:dyDescent="0.25">
      <c r="M58293"/>
    </row>
    <row r="58294" spans="13:13" x14ac:dyDescent="0.25">
      <c r="M58294"/>
    </row>
    <row r="58295" spans="13:13" x14ac:dyDescent="0.25">
      <c r="M58295"/>
    </row>
    <row r="58296" spans="13:13" x14ac:dyDescent="0.25">
      <c r="M58296"/>
    </row>
    <row r="58297" spans="13:13" x14ac:dyDescent="0.25">
      <c r="M58297"/>
    </row>
    <row r="58298" spans="13:13" x14ac:dyDescent="0.25">
      <c r="M58298"/>
    </row>
    <row r="58299" spans="13:13" x14ac:dyDescent="0.25">
      <c r="M58299"/>
    </row>
    <row r="58300" spans="13:13" x14ac:dyDescent="0.25">
      <c r="M58300"/>
    </row>
    <row r="58301" spans="13:13" x14ac:dyDescent="0.25">
      <c r="M58301"/>
    </row>
    <row r="58302" spans="13:13" x14ac:dyDescent="0.25">
      <c r="M58302"/>
    </row>
    <row r="58303" spans="13:13" x14ac:dyDescent="0.25">
      <c r="M58303"/>
    </row>
    <row r="58304" spans="13:13" x14ac:dyDescent="0.25">
      <c r="M58304"/>
    </row>
    <row r="58305" spans="13:13" x14ac:dyDescent="0.25">
      <c r="M58305"/>
    </row>
    <row r="58306" spans="13:13" x14ac:dyDescent="0.25">
      <c r="M58306"/>
    </row>
    <row r="58307" spans="13:13" x14ac:dyDescent="0.25">
      <c r="M58307"/>
    </row>
    <row r="58308" spans="13:13" x14ac:dyDescent="0.25">
      <c r="M58308"/>
    </row>
    <row r="58309" spans="13:13" x14ac:dyDescent="0.25">
      <c r="M58309"/>
    </row>
    <row r="58310" spans="13:13" x14ac:dyDescent="0.25">
      <c r="M58310"/>
    </row>
    <row r="58311" spans="13:13" x14ac:dyDescent="0.25">
      <c r="M58311"/>
    </row>
    <row r="58312" spans="13:13" x14ac:dyDescent="0.25">
      <c r="M58312"/>
    </row>
    <row r="58313" spans="13:13" x14ac:dyDescent="0.25">
      <c r="M58313"/>
    </row>
    <row r="58314" spans="13:13" x14ac:dyDescent="0.25">
      <c r="M58314"/>
    </row>
    <row r="58315" spans="13:13" x14ac:dyDescent="0.25">
      <c r="M58315"/>
    </row>
    <row r="58316" spans="13:13" x14ac:dyDescent="0.25">
      <c r="M58316"/>
    </row>
    <row r="58317" spans="13:13" x14ac:dyDescent="0.25">
      <c r="M58317"/>
    </row>
    <row r="58318" spans="13:13" x14ac:dyDescent="0.25">
      <c r="M58318"/>
    </row>
    <row r="58319" spans="13:13" x14ac:dyDescent="0.25">
      <c r="M58319"/>
    </row>
    <row r="58320" spans="13:13" x14ac:dyDescent="0.25">
      <c r="M58320"/>
    </row>
    <row r="58321" spans="13:13" x14ac:dyDescent="0.25">
      <c r="M58321"/>
    </row>
    <row r="58322" spans="13:13" x14ac:dyDescent="0.25">
      <c r="M58322"/>
    </row>
    <row r="58323" spans="13:13" x14ac:dyDescent="0.25">
      <c r="M58323"/>
    </row>
    <row r="58324" spans="13:13" x14ac:dyDescent="0.25">
      <c r="M58324"/>
    </row>
    <row r="58325" spans="13:13" x14ac:dyDescent="0.25">
      <c r="M58325"/>
    </row>
    <row r="58326" spans="13:13" x14ac:dyDescent="0.25">
      <c r="M58326"/>
    </row>
    <row r="58327" spans="13:13" x14ac:dyDescent="0.25">
      <c r="M58327"/>
    </row>
    <row r="58328" spans="13:13" x14ac:dyDescent="0.25">
      <c r="M58328"/>
    </row>
    <row r="58329" spans="13:13" x14ac:dyDescent="0.25">
      <c r="M58329"/>
    </row>
    <row r="58330" spans="13:13" x14ac:dyDescent="0.25">
      <c r="M58330"/>
    </row>
    <row r="58331" spans="13:13" x14ac:dyDescent="0.25">
      <c r="M58331"/>
    </row>
    <row r="58332" spans="13:13" x14ac:dyDescent="0.25">
      <c r="M58332"/>
    </row>
    <row r="58333" spans="13:13" x14ac:dyDescent="0.25">
      <c r="M58333"/>
    </row>
    <row r="58334" spans="13:13" x14ac:dyDescent="0.25">
      <c r="M58334"/>
    </row>
    <row r="58335" spans="13:13" x14ac:dyDescent="0.25">
      <c r="M58335"/>
    </row>
    <row r="58336" spans="13:13" x14ac:dyDescent="0.25">
      <c r="M58336"/>
    </row>
    <row r="58337" spans="13:13" x14ac:dyDescent="0.25">
      <c r="M58337"/>
    </row>
    <row r="58338" spans="13:13" x14ac:dyDescent="0.25">
      <c r="M58338"/>
    </row>
    <row r="58339" spans="13:13" x14ac:dyDescent="0.25">
      <c r="M58339"/>
    </row>
    <row r="58340" spans="13:13" x14ac:dyDescent="0.25">
      <c r="M58340"/>
    </row>
    <row r="58341" spans="13:13" x14ac:dyDescent="0.25">
      <c r="M58341"/>
    </row>
    <row r="58342" spans="13:13" x14ac:dyDescent="0.25">
      <c r="M58342"/>
    </row>
    <row r="58343" spans="13:13" x14ac:dyDescent="0.25">
      <c r="M58343"/>
    </row>
    <row r="58344" spans="13:13" x14ac:dyDescent="0.25">
      <c r="M58344"/>
    </row>
    <row r="58345" spans="13:13" x14ac:dyDescent="0.25">
      <c r="M58345"/>
    </row>
    <row r="58346" spans="13:13" x14ac:dyDescent="0.25">
      <c r="M58346"/>
    </row>
    <row r="58347" spans="13:13" x14ac:dyDescent="0.25">
      <c r="M58347"/>
    </row>
    <row r="58348" spans="13:13" x14ac:dyDescent="0.25">
      <c r="M58348"/>
    </row>
    <row r="58349" spans="13:13" x14ac:dyDescent="0.25">
      <c r="M58349"/>
    </row>
    <row r="58350" spans="13:13" x14ac:dyDescent="0.25">
      <c r="M58350"/>
    </row>
    <row r="58351" spans="13:13" x14ac:dyDescent="0.25">
      <c r="M58351"/>
    </row>
    <row r="58352" spans="13:13" x14ac:dyDescent="0.25">
      <c r="M58352"/>
    </row>
    <row r="58353" spans="13:13" x14ac:dyDescent="0.25">
      <c r="M58353"/>
    </row>
    <row r="58354" spans="13:13" x14ac:dyDescent="0.25">
      <c r="M58354"/>
    </row>
    <row r="58355" spans="13:13" x14ac:dyDescent="0.25">
      <c r="M58355"/>
    </row>
    <row r="58356" spans="13:13" x14ac:dyDescent="0.25">
      <c r="M58356"/>
    </row>
    <row r="58357" spans="13:13" x14ac:dyDescent="0.25">
      <c r="M58357"/>
    </row>
    <row r="58358" spans="13:13" x14ac:dyDescent="0.25">
      <c r="M58358"/>
    </row>
    <row r="58359" spans="13:13" x14ac:dyDescent="0.25">
      <c r="M58359"/>
    </row>
    <row r="58360" spans="13:13" x14ac:dyDescent="0.25">
      <c r="M58360"/>
    </row>
    <row r="58361" spans="13:13" x14ac:dyDescent="0.25">
      <c r="M58361"/>
    </row>
    <row r="58362" spans="13:13" x14ac:dyDescent="0.25">
      <c r="M58362"/>
    </row>
    <row r="58363" spans="13:13" x14ac:dyDescent="0.25">
      <c r="M58363"/>
    </row>
    <row r="58364" spans="13:13" x14ac:dyDescent="0.25">
      <c r="M58364"/>
    </row>
    <row r="58365" spans="13:13" x14ac:dyDescent="0.25">
      <c r="M58365"/>
    </row>
    <row r="58366" spans="13:13" x14ac:dyDescent="0.25">
      <c r="M58366"/>
    </row>
    <row r="58367" spans="13:13" x14ac:dyDescent="0.25">
      <c r="M58367"/>
    </row>
    <row r="58368" spans="13:13" x14ac:dyDescent="0.25">
      <c r="M58368"/>
    </row>
    <row r="58369" spans="13:13" x14ac:dyDescent="0.25">
      <c r="M58369"/>
    </row>
    <row r="58370" spans="13:13" x14ac:dyDescent="0.25">
      <c r="M58370"/>
    </row>
    <row r="58371" spans="13:13" x14ac:dyDescent="0.25">
      <c r="M58371"/>
    </row>
    <row r="58372" spans="13:13" x14ac:dyDescent="0.25">
      <c r="M58372"/>
    </row>
    <row r="58373" spans="13:13" x14ac:dyDescent="0.25">
      <c r="M58373"/>
    </row>
    <row r="58374" spans="13:13" x14ac:dyDescent="0.25">
      <c r="M58374"/>
    </row>
    <row r="58375" spans="13:13" x14ac:dyDescent="0.25">
      <c r="M58375"/>
    </row>
    <row r="58376" spans="13:13" x14ac:dyDescent="0.25">
      <c r="M58376"/>
    </row>
    <row r="58377" spans="13:13" x14ac:dyDescent="0.25">
      <c r="M58377"/>
    </row>
    <row r="58378" spans="13:13" x14ac:dyDescent="0.25">
      <c r="M58378"/>
    </row>
    <row r="58379" spans="13:13" x14ac:dyDescent="0.25">
      <c r="M58379"/>
    </row>
    <row r="58380" spans="13:13" x14ac:dyDescent="0.25">
      <c r="M58380"/>
    </row>
    <row r="58381" spans="13:13" x14ac:dyDescent="0.25">
      <c r="M58381"/>
    </row>
    <row r="58382" spans="13:13" x14ac:dyDescent="0.25">
      <c r="M58382"/>
    </row>
    <row r="58383" spans="13:13" x14ac:dyDescent="0.25">
      <c r="M58383"/>
    </row>
    <row r="58384" spans="13:13" x14ac:dyDescent="0.25">
      <c r="M58384"/>
    </row>
    <row r="58385" spans="13:13" x14ac:dyDescent="0.25">
      <c r="M58385"/>
    </row>
    <row r="58386" spans="13:13" x14ac:dyDescent="0.25">
      <c r="M58386"/>
    </row>
    <row r="58387" spans="13:13" x14ac:dyDescent="0.25">
      <c r="M58387"/>
    </row>
    <row r="58388" spans="13:13" x14ac:dyDescent="0.25">
      <c r="M58388"/>
    </row>
    <row r="58389" spans="13:13" x14ac:dyDescent="0.25">
      <c r="M58389"/>
    </row>
    <row r="58390" spans="13:13" x14ac:dyDescent="0.25">
      <c r="M58390"/>
    </row>
    <row r="58391" spans="13:13" x14ac:dyDescent="0.25">
      <c r="M58391"/>
    </row>
    <row r="58392" spans="13:13" x14ac:dyDescent="0.25">
      <c r="M58392"/>
    </row>
    <row r="58393" spans="13:13" x14ac:dyDescent="0.25">
      <c r="M58393"/>
    </row>
    <row r="58394" spans="13:13" x14ac:dyDescent="0.25">
      <c r="M58394"/>
    </row>
    <row r="58395" spans="13:13" x14ac:dyDescent="0.25">
      <c r="M58395"/>
    </row>
    <row r="58396" spans="13:13" x14ac:dyDescent="0.25">
      <c r="M58396"/>
    </row>
    <row r="58397" spans="13:13" x14ac:dyDescent="0.25">
      <c r="M58397"/>
    </row>
    <row r="58398" spans="13:13" x14ac:dyDescent="0.25">
      <c r="M58398"/>
    </row>
    <row r="58399" spans="13:13" x14ac:dyDescent="0.25">
      <c r="M58399"/>
    </row>
    <row r="58400" spans="13:13" x14ac:dyDescent="0.25">
      <c r="M58400"/>
    </row>
    <row r="58401" spans="13:13" x14ac:dyDescent="0.25">
      <c r="M58401"/>
    </row>
    <row r="58402" spans="13:13" x14ac:dyDescent="0.25">
      <c r="M58402"/>
    </row>
    <row r="58403" spans="13:13" x14ac:dyDescent="0.25">
      <c r="M58403"/>
    </row>
    <row r="58404" spans="13:13" x14ac:dyDescent="0.25">
      <c r="M58404"/>
    </row>
    <row r="58405" spans="13:13" x14ac:dyDescent="0.25">
      <c r="M58405"/>
    </row>
    <row r="58406" spans="13:13" x14ac:dyDescent="0.25">
      <c r="M58406"/>
    </row>
    <row r="58407" spans="13:13" x14ac:dyDescent="0.25">
      <c r="M58407"/>
    </row>
    <row r="58408" spans="13:13" x14ac:dyDescent="0.25">
      <c r="M58408"/>
    </row>
    <row r="58409" spans="13:13" x14ac:dyDescent="0.25">
      <c r="M58409"/>
    </row>
    <row r="58410" spans="13:13" x14ac:dyDescent="0.25">
      <c r="M58410"/>
    </row>
    <row r="58411" spans="13:13" x14ac:dyDescent="0.25">
      <c r="M58411"/>
    </row>
    <row r="58412" spans="13:13" x14ac:dyDescent="0.25">
      <c r="M58412"/>
    </row>
    <row r="58413" spans="13:13" x14ac:dyDescent="0.25">
      <c r="M58413"/>
    </row>
    <row r="58414" spans="13:13" x14ac:dyDescent="0.25">
      <c r="M58414"/>
    </row>
    <row r="58415" spans="13:13" x14ac:dyDescent="0.25">
      <c r="M58415"/>
    </row>
    <row r="58416" spans="13:13" x14ac:dyDescent="0.25">
      <c r="M58416"/>
    </row>
    <row r="58417" spans="13:13" x14ac:dyDescent="0.25">
      <c r="M58417"/>
    </row>
    <row r="58418" spans="13:13" x14ac:dyDescent="0.25">
      <c r="M58418"/>
    </row>
    <row r="58419" spans="13:13" x14ac:dyDescent="0.25">
      <c r="M58419"/>
    </row>
    <row r="58420" spans="13:13" x14ac:dyDescent="0.25">
      <c r="M58420"/>
    </row>
    <row r="58421" spans="13:13" x14ac:dyDescent="0.25">
      <c r="M58421"/>
    </row>
    <row r="58422" spans="13:13" x14ac:dyDescent="0.25">
      <c r="M58422"/>
    </row>
    <row r="58423" spans="13:13" x14ac:dyDescent="0.25">
      <c r="M58423"/>
    </row>
    <row r="58424" spans="13:13" x14ac:dyDescent="0.25">
      <c r="M58424"/>
    </row>
    <row r="58425" spans="13:13" x14ac:dyDescent="0.25">
      <c r="M58425"/>
    </row>
    <row r="58426" spans="13:13" x14ac:dyDescent="0.25">
      <c r="M58426"/>
    </row>
    <row r="58427" spans="13:13" x14ac:dyDescent="0.25">
      <c r="M58427"/>
    </row>
    <row r="58428" spans="13:13" x14ac:dyDescent="0.25">
      <c r="M58428"/>
    </row>
    <row r="58429" spans="13:13" x14ac:dyDescent="0.25">
      <c r="M58429"/>
    </row>
    <row r="58430" spans="13:13" x14ac:dyDescent="0.25">
      <c r="M58430"/>
    </row>
    <row r="58431" spans="13:13" x14ac:dyDescent="0.25">
      <c r="M58431"/>
    </row>
    <row r="58432" spans="13:13" x14ac:dyDescent="0.25">
      <c r="M58432"/>
    </row>
    <row r="58433" spans="13:13" x14ac:dyDescent="0.25">
      <c r="M58433"/>
    </row>
    <row r="58434" spans="13:13" x14ac:dyDescent="0.25">
      <c r="M58434"/>
    </row>
    <row r="58435" spans="13:13" x14ac:dyDescent="0.25">
      <c r="M58435"/>
    </row>
    <row r="58436" spans="13:13" x14ac:dyDescent="0.25">
      <c r="M58436"/>
    </row>
    <row r="58437" spans="13:13" x14ac:dyDescent="0.25">
      <c r="M58437"/>
    </row>
    <row r="58438" spans="13:13" x14ac:dyDescent="0.25">
      <c r="M58438"/>
    </row>
    <row r="58439" spans="13:13" x14ac:dyDescent="0.25">
      <c r="M58439"/>
    </row>
    <row r="58440" spans="13:13" x14ac:dyDescent="0.25">
      <c r="M58440"/>
    </row>
    <row r="58441" spans="13:13" x14ac:dyDescent="0.25">
      <c r="M58441"/>
    </row>
    <row r="58442" spans="13:13" x14ac:dyDescent="0.25">
      <c r="M58442"/>
    </row>
    <row r="58443" spans="13:13" x14ac:dyDescent="0.25">
      <c r="M58443"/>
    </row>
    <row r="58444" spans="13:13" x14ac:dyDescent="0.25">
      <c r="M58444"/>
    </row>
    <row r="58445" spans="13:13" x14ac:dyDescent="0.25">
      <c r="M58445"/>
    </row>
    <row r="58446" spans="13:13" x14ac:dyDescent="0.25">
      <c r="M58446"/>
    </row>
    <row r="58447" spans="13:13" x14ac:dyDescent="0.25">
      <c r="M58447"/>
    </row>
    <row r="58448" spans="13:13" x14ac:dyDescent="0.25">
      <c r="M58448"/>
    </row>
    <row r="58449" spans="13:13" x14ac:dyDescent="0.25">
      <c r="M58449"/>
    </row>
    <row r="58450" spans="13:13" x14ac:dyDescent="0.25">
      <c r="M58450"/>
    </row>
    <row r="58451" spans="13:13" x14ac:dyDescent="0.25">
      <c r="M58451"/>
    </row>
    <row r="58452" spans="13:13" x14ac:dyDescent="0.25">
      <c r="M58452"/>
    </row>
    <row r="58453" spans="13:13" x14ac:dyDescent="0.25">
      <c r="M58453"/>
    </row>
    <row r="58454" spans="13:13" x14ac:dyDescent="0.25">
      <c r="M58454"/>
    </row>
    <row r="58455" spans="13:13" x14ac:dyDescent="0.25">
      <c r="M58455"/>
    </row>
    <row r="58456" spans="13:13" x14ac:dyDescent="0.25">
      <c r="M58456"/>
    </row>
    <row r="58457" spans="13:13" x14ac:dyDescent="0.25">
      <c r="M58457"/>
    </row>
    <row r="58458" spans="13:13" x14ac:dyDescent="0.25">
      <c r="M58458"/>
    </row>
    <row r="58459" spans="13:13" x14ac:dyDescent="0.25">
      <c r="M58459"/>
    </row>
    <row r="58460" spans="13:13" x14ac:dyDescent="0.25">
      <c r="M58460"/>
    </row>
    <row r="58461" spans="13:13" x14ac:dyDescent="0.25">
      <c r="M58461"/>
    </row>
    <row r="58462" spans="13:13" x14ac:dyDescent="0.25">
      <c r="M58462"/>
    </row>
    <row r="58463" spans="13:13" x14ac:dyDescent="0.25">
      <c r="M58463"/>
    </row>
    <row r="58464" spans="13:13" x14ac:dyDescent="0.25">
      <c r="M58464"/>
    </row>
    <row r="58465" spans="13:13" x14ac:dyDescent="0.25">
      <c r="M58465"/>
    </row>
    <row r="58466" spans="13:13" x14ac:dyDescent="0.25">
      <c r="M58466"/>
    </row>
    <row r="58467" spans="13:13" x14ac:dyDescent="0.25">
      <c r="M58467"/>
    </row>
    <row r="58468" spans="13:13" x14ac:dyDescent="0.25">
      <c r="M58468"/>
    </row>
    <row r="58469" spans="13:13" x14ac:dyDescent="0.25">
      <c r="M58469"/>
    </row>
    <row r="58470" spans="13:13" x14ac:dyDescent="0.25">
      <c r="M58470"/>
    </row>
    <row r="58471" spans="13:13" x14ac:dyDescent="0.25">
      <c r="M58471"/>
    </row>
    <row r="58472" spans="13:13" x14ac:dyDescent="0.25">
      <c r="M58472"/>
    </row>
    <row r="58473" spans="13:13" x14ac:dyDescent="0.25">
      <c r="M58473"/>
    </row>
    <row r="58474" spans="13:13" x14ac:dyDescent="0.25">
      <c r="M58474"/>
    </row>
    <row r="58475" spans="13:13" x14ac:dyDescent="0.25">
      <c r="M58475"/>
    </row>
    <row r="58476" spans="13:13" x14ac:dyDescent="0.25">
      <c r="M58476"/>
    </row>
    <row r="58477" spans="13:13" x14ac:dyDescent="0.25">
      <c r="M58477"/>
    </row>
    <row r="58478" spans="13:13" x14ac:dyDescent="0.25">
      <c r="M58478"/>
    </row>
    <row r="58479" spans="13:13" x14ac:dyDescent="0.25">
      <c r="M58479"/>
    </row>
    <row r="58480" spans="13:13" x14ac:dyDescent="0.25">
      <c r="M58480"/>
    </row>
    <row r="58481" spans="13:13" x14ac:dyDescent="0.25">
      <c r="M58481"/>
    </row>
    <row r="58482" spans="13:13" x14ac:dyDescent="0.25">
      <c r="M58482"/>
    </row>
    <row r="58483" spans="13:13" x14ac:dyDescent="0.25">
      <c r="M58483"/>
    </row>
    <row r="58484" spans="13:13" x14ac:dyDescent="0.25">
      <c r="M58484"/>
    </row>
    <row r="58485" spans="13:13" x14ac:dyDescent="0.25">
      <c r="M58485"/>
    </row>
    <row r="58486" spans="13:13" x14ac:dyDescent="0.25">
      <c r="M58486"/>
    </row>
    <row r="58487" spans="13:13" x14ac:dyDescent="0.25">
      <c r="M58487"/>
    </row>
    <row r="58488" spans="13:13" x14ac:dyDescent="0.25">
      <c r="M58488"/>
    </row>
    <row r="58489" spans="13:13" x14ac:dyDescent="0.25">
      <c r="M58489"/>
    </row>
    <row r="58490" spans="13:13" x14ac:dyDescent="0.25">
      <c r="M58490"/>
    </row>
    <row r="58491" spans="13:13" x14ac:dyDescent="0.25">
      <c r="M58491"/>
    </row>
    <row r="58492" spans="13:13" x14ac:dyDescent="0.25">
      <c r="M58492"/>
    </row>
    <row r="58493" spans="13:13" x14ac:dyDescent="0.25">
      <c r="M58493"/>
    </row>
    <row r="58494" spans="13:13" x14ac:dyDescent="0.25">
      <c r="M58494"/>
    </row>
    <row r="58495" spans="13:13" x14ac:dyDescent="0.25">
      <c r="M58495"/>
    </row>
    <row r="58496" spans="13:13" x14ac:dyDescent="0.25">
      <c r="M58496"/>
    </row>
    <row r="58497" spans="13:13" x14ac:dyDescent="0.25">
      <c r="M58497"/>
    </row>
    <row r="58498" spans="13:13" x14ac:dyDescent="0.25">
      <c r="M58498"/>
    </row>
    <row r="58499" spans="13:13" x14ac:dyDescent="0.25">
      <c r="M58499"/>
    </row>
    <row r="58500" spans="13:13" x14ac:dyDescent="0.25">
      <c r="M58500"/>
    </row>
    <row r="58501" spans="13:13" x14ac:dyDescent="0.25">
      <c r="M58501"/>
    </row>
    <row r="58502" spans="13:13" x14ac:dyDescent="0.25">
      <c r="M58502"/>
    </row>
    <row r="58503" spans="13:13" x14ac:dyDescent="0.25">
      <c r="M58503"/>
    </row>
    <row r="58504" spans="13:13" x14ac:dyDescent="0.25">
      <c r="M58504"/>
    </row>
    <row r="58505" spans="13:13" x14ac:dyDescent="0.25">
      <c r="M58505"/>
    </row>
    <row r="58506" spans="13:13" x14ac:dyDescent="0.25">
      <c r="M58506"/>
    </row>
    <row r="58507" spans="13:13" x14ac:dyDescent="0.25">
      <c r="M58507"/>
    </row>
    <row r="58508" spans="13:13" x14ac:dyDescent="0.25">
      <c r="M58508"/>
    </row>
    <row r="58509" spans="13:13" x14ac:dyDescent="0.25">
      <c r="M58509"/>
    </row>
    <row r="58510" spans="13:13" x14ac:dyDescent="0.25">
      <c r="M58510"/>
    </row>
    <row r="58511" spans="13:13" x14ac:dyDescent="0.25">
      <c r="M58511"/>
    </row>
    <row r="58512" spans="13:13" x14ac:dyDescent="0.25">
      <c r="M58512"/>
    </row>
    <row r="58513" spans="13:13" x14ac:dyDescent="0.25">
      <c r="M58513"/>
    </row>
    <row r="58514" spans="13:13" x14ac:dyDescent="0.25">
      <c r="M58514"/>
    </row>
    <row r="58515" spans="13:13" x14ac:dyDescent="0.25">
      <c r="M58515"/>
    </row>
    <row r="58516" spans="13:13" x14ac:dyDescent="0.25">
      <c r="M58516"/>
    </row>
    <row r="58517" spans="13:13" x14ac:dyDescent="0.25">
      <c r="M58517"/>
    </row>
    <row r="58518" spans="13:13" x14ac:dyDescent="0.25">
      <c r="M58518"/>
    </row>
    <row r="58519" spans="13:13" x14ac:dyDescent="0.25">
      <c r="M58519"/>
    </row>
    <row r="58520" spans="13:13" x14ac:dyDescent="0.25">
      <c r="M58520"/>
    </row>
    <row r="58521" spans="13:13" x14ac:dyDescent="0.25">
      <c r="M58521"/>
    </row>
    <row r="58522" spans="13:13" x14ac:dyDescent="0.25">
      <c r="M58522"/>
    </row>
    <row r="58523" spans="13:13" x14ac:dyDescent="0.25">
      <c r="M58523"/>
    </row>
    <row r="58524" spans="13:13" x14ac:dyDescent="0.25">
      <c r="M58524"/>
    </row>
    <row r="58525" spans="13:13" x14ac:dyDescent="0.25">
      <c r="M58525"/>
    </row>
    <row r="58526" spans="13:13" x14ac:dyDescent="0.25">
      <c r="M58526"/>
    </row>
    <row r="58527" spans="13:13" x14ac:dyDescent="0.25">
      <c r="M58527"/>
    </row>
    <row r="58528" spans="13:13" x14ac:dyDescent="0.25">
      <c r="M58528"/>
    </row>
    <row r="58529" spans="13:13" x14ac:dyDescent="0.25">
      <c r="M58529"/>
    </row>
    <row r="58530" spans="13:13" x14ac:dyDescent="0.25">
      <c r="M58530"/>
    </row>
    <row r="58531" spans="13:13" x14ac:dyDescent="0.25">
      <c r="M58531"/>
    </row>
    <row r="58532" spans="13:13" x14ac:dyDescent="0.25">
      <c r="M58532"/>
    </row>
    <row r="58533" spans="13:13" x14ac:dyDescent="0.25">
      <c r="M58533"/>
    </row>
    <row r="58534" spans="13:13" x14ac:dyDescent="0.25">
      <c r="M58534"/>
    </row>
    <row r="58535" spans="13:13" x14ac:dyDescent="0.25">
      <c r="M58535"/>
    </row>
    <row r="58536" spans="13:13" x14ac:dyDescent="0.25">
      <c r="M58536"/>
    </row>
    <row r="58537" spans="13:13" x14ac:dyDescent="0.25">
      <c r="M58537"/>
    </row>
    <row r="58538" spans="13:13" x14ac:dyDescent="0.25">
      <c r="M58538"/>
    </row>
    <row r="58539" spans="13:13" x14ac:dyDescent="0.25">
      <c r="M58539"/>
    </row>
    <row r="58540" spans="13:13" x14ac:dyDescent="0.25">
      <c r="M58540"/>
    </row>
    <row r="58541" spans="13:13" x14ac:dyDescent="0.25">
      <c r="M58541"/>
    </row>
    <row r="58542" spans="13:13" x14ac:dyDescent="0.25">
      <c r="M58542"/>
    </row>
    <row r="58543" spans="13:13" x14ac:dyDescent="0.25">
      <c r="M58543"/>
    </row>
    <row r="58544" spans="13:13" x14ac:dyDescent="0.25">
      <c r="M58544"/>
    </row>
    <row r="58545" spans="13:13" x14ac:dyDescent="0.25">
      <c r="M58545"/>
    </row>
    <row r="58546" spans="13:13" x14ac:dyDescent="0.25">
      <c r="M58546"/>
    </row>
    <row r="58547" spans="13:13" x14ac:dyDescent="0.25">
      <c r="M58547"/>
    </row>
    <row r="58548" spans="13:13" x14ac:dyDescent="0.25">
      <c r="M58548"/>
    </row>
    <row r="58549" spans="13:13" x14ac:dyDescent="0.25">
      <c r="M58549"/>
    </row>
    <row r="58550" spans="13:13" x14ac:dyDescent="0.25">
      <c r="M58550"/>
    </row>
    <row r="58551" spans="13:13" x14ac:dyDescent="0.25">
      <c r="M58551"/>
    </row>
    <row r="58552" spans="13:13" x14ac:dyDescent="0.25">
      <c r="M58552"/>
    </row>
    <row r="58553" spans="13:13" x14ac:dyDescent="0.25">
      <c r="M58553"/>
    </row>
    <row r="58554" spans="13:13" x14ac:dyDescent="0.25">
      <c r="M58554"/>
    </row>
    <row r="58555" spans="13:13" x14ac:dyDescent="0.25">
      <c r="M58555"/>
    </row>
    <row r="58556" spans="13:13" x14ac:dyDescent="0.25">
      <c r="M58556"/>
    </row>
    <row r="58557" spans="13:13" x14ac:dyDescent="0.25">
      <c r="M58557"/>
    </row>
    <row r="58558" spans="13:13" x14ac:dyDescent="0.25">
      <c r="M58558"/>
    </row>
    <row r="58559" spans="13:13" x14ac:dyDescent="0.25">
      <c r="M58559"/>
    </row>
    <row r="58560" spans="13:13" x14ac:dyDescent="0.25">
      <c r="M58560"/>
    </row>
    <row r="58561" spans="13:13" x14ac:dyDescent="0.25">
      <c r="M58561"/>
    </row>
    <row r="58562" spans="13:13" x14ac:dyDescent="0.25">
      <c r="M58562"/>
    </row>
    <row r="58563" spans="13:13" x14ac:dyDescent="0.25">
      <c r="M58563"/>
    </row>
    <row r="58564" spans="13:13" x14ac:dyDescent="0.25">
      <c r="M58564"/>
    </row>
    <row r="58565" spans="13:13" x14ac:dyDescent="0.25">
      <c r="M58565"/>
    </row>
    <row r="58566" spans="13:13" x14ac:dyDescent="0.25">
      <c r="M58566"/>
    </row>
    <row r="58567" spans="13:13" x14ac:dyDescent="0.25">
      <c r="M58567"/>
    </row>
    <row r="58568" spans="13:13" x14ac:dyDescent="0.25">
      <c r="M58568"/>
    </row>
    <row r="58569" spans="13:13" x14ac:dyDescent="0.25">
      <c r="M58569"/>
    </row>
    <row r="58570" spans="13:13" x14ac:dyDescent="0.25">
      <c r="M58570"/>
    </row>
    <row r="58571" spans="13:13" x14ac:dyDescent="0.25">
      <c r="M58571"/>
    </row>
    <row r="58572" spans="13:13" x14ac:dyDescent="0.25">
      <c r="M58572"/>
    </row>
    <row r="58573" spans="13:13" x14ac:dyDescent="0.25">
      <c r="M58573"/>
    </row>
    <row r="58574" spans="13:13" x14ac:dyDescent="0.25">
      <c r="M58574"/>
    </row>
    <row r="58575" spans="13:13" x14ac:dyDescent="0.25">
      <c r="M58575"/>
    </row>
    <row r="58576" spans="13:13" x14ac:dyDescent="0.25">
      <c r="M58576"/>
    </row>
    <row r="58577" spans="13:13" x14ac:dyDescent="0.25">
      <c r="M58577"/>
    </row>
    <row r="58578" spans="13:13" x14ac:dyDescent="0.25">
      <c r="M58578"/>
    </row>
    <row r="58579" spans="13:13" x14ac:dyDescent="0.25">
      <c r="M58579"/>
    </row>
    <row r="58580" spans="13:13" x14ac:dyDescent="0.25">
      <c r="M58580"/>
    </row>
    <row r="58581" spans="13:13" x14ac:dyDescent="0.25">
      <c r="M58581"/>
    </row>
    <row r="58582" spans="13:13" x14ac:dyDescent="0.25">
      <c r="M58582"/>
    </row>
    <row r="58583" spans="13:13" x14ac:dyDescent="0.25">
      <c r="M58583"/>
    </row>
    <row r="58584" spans="13:13" x14ac:dyDescent="0.25">
      <c r="M58584"/>
    </row>
    <row r="58585" spans="13:13" x14ac:dyDescent="0.25">
      <c r="M58585"/>
    </row>
    <row r="58586" spans="13:13" x14ac:dyDescent="0.25">
      <c r="M58586"/>
    </row>
    <row r="58587" spans="13:13" x14ac:dyDescent="0.25">
      <c r="M58587"/>
    </row>
    <row r="58588" spans="13:13" x14ac:dyDescent="0.25">
      <c r="M58588"/>
    </row>
    <row r="58589" spans="13:13" x14ac:dyDescent="0.25">
      <c r="M58589"/>
    </row>
    <row r="58590" spans="13:13" x14ac:dyDescent="0.25">
      <c r="M58590"/>
    </row>
    <row r="58591" spans="13:13" x14ac:dyDescent="0.25">
      <c r="M58591"/>
    </row>
    <row r="58592" spans="13:13" x14ac:dyDescent="0.25">
      <c r="M58592"/>
    </row>
    <row r="58593" spans="13:13" x14ac:dyDescent="0.25">
      <c r="M58593"/>
    </row>
    <row r="58594" spans="13:13" x14ac:dyDescent="0.25">
      <c r="M58594"/>
    </row>
    <row r="58595" spans="13:13" x14ac:dyDescent="0.25">
      <c r="M58595"/>
    </row>
    <row r="58596" spans="13:13" x14ac:dyDescent="0.25">
      <c r="M58596"/>
    </row>
    <row r="58597" spans="13:13" x14ac:dyDescent="0.25">
      <c r="M58597"/>
    </row>
    <row r="58598" spans="13:13" x14ac:dyDescent="0.25">
      <c r="M58598"/>
    </row>
    <row r="58599" spans="13:13" x14ac:dyDescent="0.25">
      <c r="M58599"/>
    </row>
    <row r="58600" spans="13:13" x14ac:dyDescent="0.25">
      <c r="M58600"/>
    </row>
    <row r="58601" spans="13:13" x14ac:dyDescent="0.25">
      <c r="M58601"/>
    </row>
    <row r="58602" spans="13:13" x14ac:dyDescent="0.25">
      <c r="M58602"/>
    </row>
    <row r="58603" spans="13:13" x14ac:dyDescent="0.25">
      <c r="M58603"/>
    </row>
    <row r="58604" spans="13:13" x14ac:dyDescent="0.25">
      <c r="M58604"/>
    </row>
    <row r="58605" spans="13:13" x14ac:dyDescent="0.25">
      <c r="M58605"/>
    </row>
    <row r="58606" spans="13:13" x14ac:dyDescent="0.25">
      <c r="M58606"/>
    </row>
    <row r="58607" spans="13:13" x14ac:dyDescent="0.25">
      <c r="M58607"/>
    </row>
    <row r="58608" spans="13:13" x14ac:dyDescent="0.25">
      <c r="M58608"/>
    </row>
    <row r="58609" spans="13:13" x14ac:dyDescent="0.25">
      <c r="M58609"/>
    </row>
    <row r="58610" spans="13:13" x14ac:dyDescent="0.25">
      <c r="M58610"/>
    </row>
    <row r="58611" spans="13:13" x14ac:dyDescent="0.25">
      <c r="M58611"/>
    </row>
    <row r="58612" spans="13:13" x14ac:dyDescent="0.25">
      <c r="M58612"/>
    </row>
    <row r="58613" spans="13:13" x14ac:dyDescent="0.25">
      <c r="M58613"/>
    </row>
    <row r="58614" spans="13:13" x14ac:dyDescent="0.25">
      <c r="M58614"/>
    </row>
    <row r="58615" spans="13:13" x14ac:dyDescent="0.25">
      <c r="M58615"/>
    </row>
    <row r="58616" spans="13:13" x14ac:dyDescent="0.25">
      <c r="M58616"/>
    </row>
    <row r="58617" spans="13:13" x14ac:dyDescent="0.25">
      <c r="M58617"/>
    </row>
    <row r="58618" spans="13:13" x14ac:dyDescent="0.25">
      <c r="M58618"/>
    </row>
    <row r="58619" spans="13:13" x14ac:dyDescent="0.25">
      <c r="M58619"/>
    </row>
    <row r="58620" spans="13:13" x14ac:dyDescent="0.25">
      <c r="M58620"/>
    </row>
    <row r="58621" spans="13:13" x14ac:dyDescent="0.25">
      <c r="M58621"/>
    </row>
    <row r="58622" spans="13:13" x14ac:dyDescent="0.25">
      <c r="M58622"/>
    </row>
    <row r="58623" spans="13:13" x14ac:dyDescent="0.25">
      <c r="M58623"/>
    </row>
    <row r="58624" spans="13:13" x14ac:dyDescent="0.25">
      <c r="M58624"/>
    </row>
    <row r="58625" spans="13:13" x14ac:dyDescent="0.25">
      <c r="M58625"/>
    </row>
    <row r="58626" spans="13:13" x14ac:dyDescent="0.25">
      <c r="M58626"/>
    </row>
    <row r="58627" spans="13:13" x14ac:dyDescent="0.25">
      <c r="M58627"/>
    </row>
    <row r="58628" spans="13:13" x14ac:dyDescent="0.25">
      <c r="M58628"/>
    </row>
    <row r="58629" spans="13:13" x14ac:dyDescent="0.25">
      <c r="M58629"/>
    </row>
    <row r="58630" spans="13:13" x14ac:dyDescent="0.25">
      <c r="M58630"/>
    </row>
    <row r="58631" spans="13:13" x14ac:dyDescent="0.25">
      <c r="M58631"/>
    </row>
    <row r="58632" spans="13:13" x14ac:dyDescent="0.25">
      <c r="M58632"/>
    </row>
    <row r="58633" spans="13:13" x14ac:dyDescent="0.25">
      <c r="M58633"/>
    </row>
    <row r="58634" spans="13:13" x14ac:dyDescent="0.25">
      <c r="M58634"/>
    </row>
    <row r="58635" spans="13:13" x14ac:dyDescent="0.25">
      <c r="M58635"/>
    </row>
    <row r="58636" spans="13:13" x14ac:dyDescent="0.25">
      <c r="M58636"/>
    </row>
    <row r="58637" spans="13:13" x14ac:dyDescent="0.25">
      <c r="M58637"/>
    </row>
    <row r="58638" spans="13:13" x14ac:dyDescent="0.25">
      <c r="M58638"/>
    </row>
    <row r="58639" spans="13:13" x14ac:dyDescent="0.25">
      <c r="M58639"/>
    </row>
    <row r="58640" spans="13:13" x14ac:dyDescent="0.25">
      <c r="M58640"/>
    </row>
    <row r="58641" spans="13:13" x14ac:dyDescent="0.25">
      <c r="M58641"/>
    </row>
    <row r="58642" spans="13:13" x14ac:dyDescent="0.25">
      <c r="M58642"/>
    </row>
    <row r="58643" spans="13:13" x14ac:dyDescent="0.25">
      <c r="M58643"/>
    </row>
    <row r="58644" spans="13:13" x14ac:dyDescent="0.25">
      <c r="M58644"/>
    </row>
    <row r="58645" spans="13:13" x14ac:dyDescent="0.25">
      <c r="M58645"/>
    </row>
    <row r="58646" spans="13:13" x14ac:dyDescent="0.25">
      <c r="M58646"/>
    </row>
    <row r="58647" spans="13:13" x14ac:dyDescent="0.25">
      <c r="M58647"/>
    </row>
    <row r="58648" spans="13:13" x14ac:dyDescent="0.25">
      <c r="M58648"/>
    </row>
    <row r="58649" spans="13:13" x14ac:dyDescent="0.25">
      <c r="M58649"/>
    </row>
    <row r="58650" spans="13:13" x14ac:dyDescent="0.25">
      <c r="M58650"/>
    </row>
    <row r="58651" spans="13:13" x14ac:dyDescent="0.25">
      <c r="M58651"/>
    </row>
    <row r="58652" spans="13:13" x14ac:dyDescent="0.25">
      <c r="M58652"/>
    </row>
    <row r="58653" spans="13:13" x14ac:dyDescent="0.25">
      <c r="M58653"/>
    </row>
    <row r="58654" spans="13:13" x14ac:dyDescent="0.25">
      <c r="M58654"/>
    </row>
    <row r="58655" spans="13:13" x14ac:dyDescent="0.25">
      <c r="M58655"/>
    </row>
    <row r="58656" spans="13:13" x14ac:dyDescent="0.25">
      <c r="M58656"/>
    </row>
    <row r="58657" spans="13:13" x14ac:dyDescent="0.25">
      <c r="M58657"/>
    </row>
    <row r="58658" spans="13:13" x14ac:dyDescent="0.25">
      <c r="M58658"/>
    </row>
    <row r="58659" spans="13:13" x14ac:dyDescent="0.25">
      <c r="M58659"/>
    </row>
    <row r="58660" spans="13:13" x14ac:dyDescent="0.25">
      <c r="M58660"/>
    </row>
    <row r="58661" spans="13:13" x14ac:dyDescent="0.25">
      <c r="M58661"/>
    </row>
    <row r="58662" spans="13:13" x14ac:dyDescent="0.25">
      <c r="M58662"/>
    </row>
    <row r="58663" spans="13:13" x14ac:dyDescent="0.25">
      <c r="M58663"/>
    </row>
    <row r="58664" spans="13:13" x14ac:dyDescent="0.25">
      <c r="M58664"/>
    </row>
    <row r="58665" spans="13:13" x14ac:dyDescent="0.25">
      <c r="M58665"/>
    </row>
    <row r="58666" spans="13:13" x14ac:dyDescent="0.25">
      <c r="M58666"/>
    </row>
    <row r="58667" spans="13:13" x14ac:dyDescent="0.25">
      <c r="M58667"/>
    </row>
    <row r="58668" spans="13:13" x14ac:dyDescent="0.25">
      <c r="M58668"/>
    </row>
    <row r="58669" spans="13:13" x14ac:dyDescent="0.25">
      <c r="M58669"/>
    </row>
    <row r="58670" spans="13:13" x14ac:dyDescent="0.25">
      <c r="M58670"/>
    </row>
    <row r="58671" spans="13:13" x14ac:dyDescent="0.25">
      <c r="M58671"/>
    </row>
    <row r="58672" spans="13:13" x14ac:dyDescent="0.25">
      <c r="M58672"/>
    </row>
    <row r="58673" spans="13:13" x14ac:dyDescent="0.25">
      <c r="M58673"/>
    </row>
    <row r="58674" spans="13:13" x14ac:dyDescent="0.25">
      <c r="M58674"/>
    </row>
    <row r="58675" spans="13:13" x14ac:dyDescent="0.25">
      <c r="M58675"/>
    </row>
    <row r="58676" spans="13:13" x14ac:dyDescent="0.25">
      <c r="M58676"/>
    </row>
    <row r="58677" spans="13:13" x14ac:dyDescent="0.25">
      <c r="M58677"/>
    </row>
    <row r="58678" spans="13:13" x14ac:dyDescent="0.25">
      <c r="M58678"/>
    </row>
    <row r="58679" spans="13:13" x14ac:dyDescent="0.25">
      <c r="M58679"/>
    </row>
    <row r="58680" spans="13:13" x14ac:dyDescent="0.25">
      <c r="M58680"/>
    </row>
    <row r="58681" spans="13:13" x14ac:dyDescent="0.25">
      <c r="M58681"/>
    </row>
    <row r="58682" spans="13:13" x14ac:dyDescent="0.25">
      <c r="M58682"/>
    </row>
    <row r="58683" spans="13:13" x14ac:dyDescent="0.25">
      <c r="M58683"/>
    </row>
    <row r="58684" spans="13:13" x14ac:dyDescent="0.25">
      <c r="M58684"/>
    </row>
    <row r="58685" spans="13:13" x14ac:dyDescent="0.25">
      <c r="M58685"/>
    </row>
    <row r="58686" spans="13:13" x14ac:dyDescent="0.25">
      <c r="M58686"/>
    </row>
    <row r="58687" spans="13:13" x14ac:dyDescent="0.25">
      <c r="M58687"/>
    </row>
    <row r="58688" spans="13:13" x14ac:dyDescent="0.25">
      <c r="M58688"/>
    </row>
    <row r="58689" spans="13:13" x14ac:dyDescent="0.25">
      <c r="M58689"/>
    </row>
    <row r="58690" spans="13:13" x14ac:dyDescent="0.25">
      <c r="M58690"/>
    </row>
    <row r="58691" spans="13:13" x14ac:dyDescent="0.25">
      <c r="M58691"/>
    </row>
    <row r="58692" spans="13:13" x14ac:dyDescent="0.25">
      <c r="M58692"/>
    </row>
    <row r="58693" spans="13:13" x14ac:dyDescent="0.25">
      <c r="M58693"/>
    </row>
    <row r="58694" spans="13:13" x14ac:dyDescent="0.25">
      <c r="M58694"/>
    </row>
    <row r="58695" spans="13:13" x14ac:dyDescent="0.25">
      <c r="M58695"/>
    </row>
    <row r="58696" spans="13:13" x14ac:dyDescent="0.25">
      <c r="M58696"/>
    </row>
    <row r="58697" spans="13:13" x14ac:dyDescent="0.25">
      <c r="M58697"/>
    </row>
    <row r="58698" spans="13:13" x14ac:dyDescent="0.25">
      <c r="M58698"/>
    </row>
    <row r="58699" spans="13:13" x14ac:dyDescent="0.25">
      <c r="M58699"/>
    </row>
    <row r="58700" spans="13:13" x14ac:dyDescent="0.25">
      <c r="M58700"/>
    </row>
    <row r="58701" spans="13:13" x14ac:dyDescent="0.25">
      <c r="M58701"/>
    </row>
    <row r="58702" spans="13:13" x14ac:dyDescent="0.25">
      <c r="M58702"/>
    </row>
    <row r="58703" spans="13:13" x14ac:dyDescent="0.25">
      <c r="M58703"/>
    </row>
    <row r="58704" spans="13:13" x14ac:dyDescent="0.25">
      <c r="M58704"/>
    </row>
    <row r="58705" spans="13:13" x14ac:dyDescent="0.25">
      <c r="M58705"/>
    </row>
    <row r="58706" spans="13:13" x14ac:dyDescent="0.25">
      <c r="M58706"/>
    </row>
    <row r="58707" spans="13:13" x14ac:dyDescent="0.25">
      <c r="M58707"/>
    </row>
    <row r="58708" spans="13:13" x14ac:dyDescent="0.25">
      <c r="M58708"/>
    </row>
    <row r="58709" spans="13:13" x14ac:dyDescent="0.25">
      <c r="M58709"/>
    </row>
    <row r="58710" spans="13:13" x14ac:dyDescent="0.25">
      <c r="M58710"/>
    </row>
    <row r="58711" spans="13:13" x14ac:dyDescent="0.25">
      <c r="M58711"/>
    </row>
    <row r="58712" spans="13:13" x14ac:dyDescent="0.25">
      <c r="M58712"/>
    </row>
    <row r="58713" spans="13:13" x14ac:dyDescent="0.25">
      <c r="M58713"/>
    </row>
    <row r="58714" spans="13:13" x14ac:dyDescent="0.25">
      <c r="M58714"/>
    </row>
    <row r="58715" spans="13:13" x14ac:dyDescent="0.25">
      <c r="M58715"/>
    </row>
    <row r="58716" spans="13:13" x14ac:dyDescent="0.25">
      <c r="M58716"/>
    </row>
    <row r="58717" spans="13:13" x14ac:dyDescent="0.25">
      <c r="M58717"/>
    </row>
    <row r="58718" spans="13:13" x14ac:dyDescent="0.25">
      <c r="M58718"/>
    </row>
    <row r="58719" spans="13:13" x14ac:dyDescent="0.25">
      <c r="M58719"/>
    </row>
    <row r="58720" spans="13:13" x14ac:dyDescent="0.25">
      <c r="M58720"/>
    </row>
    <row r="58721" spans="13:13" x14ac:dyDescent="0.25">
      <c r="M58721"/>
    </row>
    <row r="58722" spans="13:13" x14ac:dyDescent="0.25">
      <c r="M58722"/>
    </row>
    <row r="58723" spans="13:13" x14ac:dyDescent="0.25">
      <c r="M58723"/>
    </row>
    <row r="58724" spans="13:13" x14ac:dyDescent="0.25">
      <c r="M58724"/>
    </row>
    <row r="58725" spans="13:13" x14ac:dyDescent="0.25">
      <c r="M58725"/>
    </row>
    <row r="58726" spans="13:13" x14ac:dyDescent="0.25">
      <c r="M58726"/>
    </row>
    <row r="58727" spans="13:13" x14ac:dyDescent="0.25">
      <c r="M58727"/>
    </row>
    <row r="58728" spans="13:13" x14ac:dyDescent="0.25">
      <c r="M58728"/>
    </row>
    <row r="58729" spans="13:13" x14ac:dyDescent="0.25">
      <c r="M58729"/>
    </row>
    <row r="58730" spans="13:13" x14ac:dyDescent="0.25">
      <c r="M58730"/>
    </row>
    <row r="58731" spans="13:13" x14ac:dyDescent="0.25">
      <c r="M58731"/>
    </row>
    <row r="58732" spans="13:13" x14ac:dyDescent="0.25">
      <c r="M58732"/>
    </row>
    <row r="58733" spans="13:13" x14ac:dyDescent="0.25">
      <c r="M58733"/>
    </row>
    <row r="58734" spans="13:13" x14ac:dyDescent="0.25">
      <c r="M58734"/>
    </row>
    <row r="58735" spans="13:13" x14ac:dyDescent="0.25">
      <c r="M58735"/>
    </row>
    <row r="58736" spans="13:13" x14ac:dyDescent="0.25">
      <c r="M58736"/>
    </row>
    <row r="58737" spans="13:13" x14ac:dyDescent="0.25">
      <c r="M58737"/>
    </row>
    <row r="58738" spans="13:13" x14ac:dyDescent="0.25">
      <c r="M58738"/>
    </row>
    <row r="58739" spans="13:13" x14ac:dyDescent="0.25">
      <c r="M58739"/>
    </row>
    <row r="58740" spans="13:13" x14ac:dyDescent="0.25">
      <c r="M58740"/>
    </row>
    <row r="58741" spans="13:13" x14ac:dyDescent="0.25">
      <c r="M58741"/>
    </row>
    <row r="58742" spans="13:13" x14ac:dyDescent="0.25">
      <c r="M58742"/>
    </row>
    <row r="58743" spans="13:13" x14ac:dyDescent="0.25">
      <c r="M58743"/>
    </row>
    <row r="58744" spans="13:13" x14ac:dyDescent="0.25">
      <c r="M58744"/>
    </row>
    <row r="58745" spans="13:13" x14ac:dyDescent="0.25">
      <c r="M58745"/>
    </row>
    <row r="58746" spans="13:13" x14ac:dyDescent="0.25">
      <c r="M58746"/>
    </row>
    <row r="58747" spans="13:13" x14ac:dyDescent="0.25">
      <c r="M58747"/>
    </row>
    <row r="58748" spans="13:13" x14ac:dyDescent="0.25">
      <c r="M58748"/>
    </row>
    <row r="58749" spans="13:13" x14ac:dyDescent="0.25">
      <c r="M58749"/>
    </row>
    <row r="58750" spans="13:13" x14ac:dyDescent="0.25">
      <c r="M58750"/>
    </row>
    <row r="58751" spans="13:13" x14ac:dyDescent="0.25">
      <c r="M58751"/>
    </row>
    <row r="58752" spans="13:13" x14ac:dyDescent="0.25">
      <c r="M58752"/>
    </row>
    <row r="58753" spans="13:13" x14ac:dyDescent="0.25">
      <c r="M58753"/>
    </row>
    <row r="58754" spans="13:13" x14ac:dyDescent="0.25">
      <c r="M58754"/>
    </row>
    <row r="58755" spans="13:13" x14ac:dyDescent="0.25">
      <c r="M58755"/>
    </row>
    <row r="58756" spans="13:13" x14ac:dyDescent="0.25">
      <c r="M58756"/>
    </row>
    <row r="58757" spans="13:13" x14ac:dyDescent="0.25">
      <c r="M58757"/>
    </row>
    <row r="58758" spans="13:13" x14ac:dyDescent="0.25">
      <c r="M58758"/>
    </row>
    <row r="58759" spans="13:13" x14ac:dyDescent="0.25">
      <c r="M58759"/>
    </row>
    <row r="58760" spans="13:13" x14ac:dyDescent="0.25">
      <c r="M58760"/>
    </row>
    <row r="58761" spans="13:13" x14ac:dyDescent="0.25">
      <c r="M58761"/>
    </row>
    <row r="58762" spans="13:13" x14ac:dyDescent="0.25">
      <c r="M58762"/>
    </row>
    <row r="58763" spans="13:13" x14ac:dyDescent="0.25">
      <c r="M58763"/>
    </row>
    <row r="58764" spans="13:13" x14ac:dyDescent="0.25">
      <c r="M58764"/>
    </row>
    <row r="58765" spans="13:13" x14ac:dyDescent="0.25">
      <c r="M58765"/>
    </row>
    <row r="58766" spans="13:13" x14ac:dyDescent="0.25">
      <c r="M58766"/>
    </row>
    <row r="58767" spans="13:13" x14ac:dyDescent="0.25">
      <c r="M58767"/>
    </row>
    <row r="58768" spans="13:13" x14ac:dyDescent="0.25">
      <c r="M58768"/>
    </row>
    <row r="58769" spans="13:13" x14ac:dyDescent="0.25">
      <c r="M58769"/>
    </row>
    <row r="58770" spans="13:13" x14ac:dyDescent="0.25">
      <c r="M58770"/>
    </row>
    <row r="58771" spans="13:13" x14ac:dyDescent="0.25">
      <c r="M58771"/>
    </row>
    <row r="58772" spans="13:13" x14ac:dyDescent="0.25">
      <c r="M58772"/>
    </row>
    <row r="58773" spans="13:13" x14ac:dyDescent="0.25">
      <c r="M58773"/>
    </row>
    <row r="58774" spans="13:13" x14ac:dyDescent="0.25">
      <c r="M58774"/>
    </row>
    <row r="58775" spans="13:13" x14ac:dyDescent="0.25">
      <c r="M58775"/>
    </row>
    <row r="58776" spans="13:13" x14ac:dyDescent="0.25">
      <c r="M58776"/>
    </row>
    <row r="58777" spans="13:13" x14ac:dyDescent="0.25">
      <c r="M58777"/>
    </row>
    <row r="58778" spans="13:13" x14ac:dyDescent="0.25">
      <c r="M58778"/>
    </row>
    <row r="58779" spans="13:13" x14ac:dyDescent="0.25">
      <c r="M58779"/>
    </row>
    <row r="58780" spans="13:13" x14ac:dyDescent="0.25">
      <c r="M58780"/>
    </row>
    <row r="58781" spans="13:13" x14ac:dyDescent="0.25">
      <c r="M58781"/>
    </row>
    <row r="58782" spans="13:13" x14ac:dyDescent="0.25">
      <c r="M58782"/>
    </row>
    <row r="58783" spans="13:13" x14ac:dyDescent="0.25">
      <c r="M58783"/>
    </row>
    <row r="58784" spans="13:13" x14ac:dyDescent="0.25">
      <c r="M58784"/>
    </row>
    <row r="58785" spans="13:13" x14ac:dyDescent="0.25">
      <c r="M58785"/>
    </row>
    <row r="58786" spans="13:13" x14ac:dyDescent="0.25">
      <c r="M58786"/>
    </row>
    <row r="58787" spans="13:13" x14ac:dyDescent="0.25">
      <c r="M58787"/>
    </row>
    <row r="58788" spans="13:13" x14ac:dyDescent="0.25">
      <c r="M58788"/>
    </row>
    <row r="58789" spans="13:13" x14ac:dyDescent="0.25">
      <c r="M58789"/>
    </row>
    <row r="58790" spans="13:13" x14ac:dyDescent="0.25">
      <c r="M58790"/>
    </row>
    <row r="58791" spans="13:13" x14ac:dyDescent="0.25">
      <c r="M58791"/>
    </row>
    <row r="58792" spans="13:13" x14ac:dyDescent="0.25">
      <c r="M58792"/>
    </row>
    <row r="58793" spans="13:13" x14ac:dyDescent="0.25">
      <c r="M58793"/>
    </row>
    <row r="58794" spans="13:13" x14ac:dyDescent="0.25">
      <c r="M58794"/>
    </row>
    <row r="58795" spans="13:13" x14ac:dyDescent="0.25">
      <c r="M58795"/>
    </row>
    <row r="58796" spans="13:13" x14ac:dyDescent="0.25">
      <c r="M58796"/>
    </row>
    <row r="58797" spans="13:13" x14ac:dyDescent="0.25">
      <c r="M58797"/>
    </row>
    <row r="58798" spans="13:13" x14ac:dyDescent="0.25">
      <c r="M58798"/>
    </row>
    <row r="58799" spans="13:13" x14ac:dyDescent="0.25">
      <c r="M58799"/>
    </row>
    <row r="58800" spans="13:13" x14ac:dyDescent="0.25">
      <c r="M58800"/>
    </row>
    <row r="58801" spans="13:13" x14ac:dyDescent="0.25">
      <c r="M58801"/>
    </row>
    <row r="58802" spans="13:13" x14ac:dyDescent="0.25">
      <c r="M58802"/>
    </row>
    <row r="58803" spans="13:13" x14ac:dyDescent="0.25">
      <c r="M58803"/>
    </row>
    <row r="58804" spans="13:13" x14ac:dyDescent="0.25">
      <c r="M58804"/>
    </row>
    <row r="58805" spans="13:13" x14ac:dyDescent="0.25">
      <c r="M58805"/>
    </row>
    <row r="58806" spans="13:13" x14ac:dyDescent="0.25">
      <c r="M58806"/>
    </row>
    <row r="58807" spans="13:13" x14ac:dyDescent="0.25">
      <c r="M58807"/>
    </row>
    <row r="58808" spans="13:13" x14ac:dyDescent="0.25">
      <c r="M58808"/>
    </row>
    <row r="58809" spans="13:13" x14ac:dyDescent="0.25">
      <c r="M58809"/>
    </row>
    <row r="58810" spans="13:13" x14ac:dyDescent="0.25">
      <c r="M58810"/>
    </row>
    <row r="58811" spans="13:13" x14ac:dyDescent="0.25">
      <c r="M58811"/>
    </row>
    <row r="58812" spans="13:13" x14ac:dyDescent="0.25">
      <c r="M58812"/>
    </row>
    <row r="58813" spans="13:13" x14ac:dyDescent="0.25">
      <c r="M58813"/>
    </row>
    <row r="58814" spans="13:13" x14ac:dyDescent="0.25">
      <c r="M58814"/>
    </row>
    <row r="58815" spans="13:13" x14ac:dyDescent="0.25">
      <c r="M58815"/>
    </row>
    <row r="58816" spans="13:13" x14ac:dyDescent="0.25">
      <c r="M58816"/>
    </row>
    <row r="58817" spans="13:13" x14ac:dyDescent="0.25">
      <c r="M58817"/>
    </row>
    <row r="58818" spans="13:13" x14ac:dyDescent="0.25">
      <c r="M58818"/>
    </row>
    <row r="58819" spans="13:13" x14ac:dyDescent="0.25">
      <c r="M58819"/>
    </row>
    <row r="58820" spans="13:13" x14ac:dyDescent="0.25">
      <c r="M58820"/>
    </row>
    <row r="58821" spans="13:13" x14ac:dyDescent="0.25">
      <c r="M58821"/>
    </row>
    <row r="58822" spans="13:13" x14ac:dyDescent="0.25">
      <c r="M58822"/>
    </row>
    <row r="58823" spans="13:13" x14ac:dyDescent="0.25">
      <c r="M58823"/>
    </row>
    <row r="58824" spans="13:13" x14ac:dyDescent="0.25">
      <c r="M58824"/>
    </row>
    <row r="58825" spans="13:13" x14ac:dyDescent="0.25">
      <c r="M58825"/>
    </row>
    <row r="58826" spans="13:13" x14ac:dyDescent="0.25">
      <c r="M58826"/>
    </row>
    <row r="58827" spans="13:13" x14ac:dyDescent="0.25">
      <c r="M58827"/>
    </row>
    <row r="58828" spans="13:13" x14ac:dyDescent="0.25">
      <c r="M58828"/>
    </row>
    <row r="58829" spans="13:13" x14ac:dyDescent="0.25">
      <c r="M58829"/>
    </row>
    <row r="58830" spans="13:13" x14ac:dyDescent="0.25">
      <c r="M58830"/>
    </row>
    <row r="58831" spans="13:13" x14ac:dyDescent="0.25">
      <c r="M58831"/>
    </row>
    <row r="58832" spans="13:13" x14ac:dyDescent="0.25">
      <c r="M58832"/>
    </row>
    <row r="58833" spans="13:13" x14ac:dyDescent="0.25">
      <c r="M58833"/>
    </row>
    <row r="58834" spans="13:13" x14ac:dyDescent="0.25">
      <c r="M58834"/>
    </row>
    <row r="58835" spans="13:13" x14ac:dyDescent="0.25">
      <c r="M58835"/>
    </row>
    <row r="58836" spans="13:13" x14ac:dyDescent="0.25">
      <c r="M58836"/>
    </row>
    <row r="58837" spans="13:13" x14ac:dyDescent="0.25">
      <c r="M58837"/>
    </row>
    <row r="58838" spans="13:13" x14ac:dyDescent="0.25">
      <c r="M58838"/>
    </row>
    <row r="58839" spans="13:13" x14ac:dyDescent="0.25">
      <c r="M58839"/>
    </row>
    <row r="58840" spans="13:13" x14ac:dyDescent="0.25">
      <c r="M58840"/>
    </row>
    <row r="58841" spans="13:13" x14ac:dyDescent="0.25">
      <c r="M58841"/>
    </row>
    <row r="58842" spans="13:13" x14ac:dyDescent="0.25">
      <c r="M58842"/>
    </row>
    <row r="58843" spans="13:13" x14ac:dyDescent="0.25">
      <c r="M58843"/>
    </row>
    <row r="58844" spans="13:13" x14ac:dyDescent="0.25">
      <c r="M58844"/>
    </row>
    <row r="58845" spans="13:13" x14ac:dyDescent="0.25">
      <c r="M58845"/>
    </row>
    <row r="58846" spans="13:13" x14ac:dyDescent="0.25">
      <c r="M58846"/>
    </row>
    <row r="58847" spans="13:13" x14ac:dyDescent="0.25">
      <c r="M58847"/>
    </row>
    <row r="58848" spans="13:13" x14ac:dyDescent="0.25">
      <c r="M58848"/>
    </row>
    <row r="58849" spans="13:13" x14ac:dyDescent="0.25">
      <c r="M58849"/>
    </row>
    <row r="58850" spans="13:13" x14ac:dyDescent="0.25">
      <c r="M58850"/>
    </row>
    <row r="58851" spans="13:13" x14ac:dyDescent="0.25">
      <c r="M58851"/>
    </row>
    <row r="58852" spans="13:13" x14ac:dyDescent="0.25">
      <c r="M58852"/>
    </row>
    <row r="58853" spans="13:13" x14ac:dyDescent="0.25">
      <c r="M58853"/>
    </row>
    <row r="58854" spans="13:13" x14ac:dyDescent="0.25">
      <c r="M58854"/>
    </row>
    <row r="58855" spans="13:13" x14ac:dyDescent="0.25">
      <c r="M58855"/>
    </row>
    <row r="58856" spans="13:13" x14ac:dyDescent="0.25">
      <c r="M58856"/>
    </row>
    <row r="58857" spans="13:13" x14ac:dyDescent="0.25">
      <c r="M58857"/>
    </row>
    <row r="58858" spans="13:13" x14ac:dyDescent="0.25">
      <c r="M58858"/>
    </row>
    <row r="58859" spans="13:13" x14ac:dyDescent="0.25">
      <c r="M58859"/>
    </row>
    <row r="58860" spans="13:13" x14ac:dyDescent="0.25">
      <c r="M58860"/>
    </row>
    <row r="58861" spans="13:13" x14ac:dyDescent="0.25">
      <c r="M58861"/>
    </row>
    <row r="58862" spans="13:13" x14ac:dyDescent="0.25">
      <c r="M58862"/>
    </row>
    <row r="58863" spans="13:13" x14ac:dyDescent="0.25">
      <c r="M58863"/>
    </row>
    <row r="58864" spans="13:13" x14ac:dyDescent="0.25">
      <c r="M58864"/>
    </row>
    <row r="58865" spans="13:13" x14ac:dyDescent="0.25">
      <c r="M58865"/>
    </row>
    <row r="58866" spans="13:13" x14ac:dyDescent="0.25">
      <c r="M58866"/>
    </row>
    <row r="58867" spans="13:13" x14ac:dyDescent="0.25">
      <c r="M58867"/>
    </row>
    <row r="58868" spans="13:13" x14ac:dyDescent="0.25">
      <c r="M58868"/>
    </row>
    <row r="58869" spans="13:13" x14ac:dyDescent="0.25">
      <c r="M58869"/>
    </row>
    <row r="58870" spans="13:13" x14ac:dyDescent="0.25">
      <c r="M58870"/>
    </row>
    <row r="58871" spans="13:13" x14ac:dyDescent="0.25">
      <c r="M58871"/>
    </row>
    <row r="58872" spans="13:13" x14ac:dyDescent="0.25">
      <c r="M58872"/>
    </row>
    <row r="58873" spans="13:13" x14ac:dyDescent="0.25">
      <c r="M58873"/>
    </row>
    <row r="58874" spans="13:13" x14ac:dyDescent="0.25">
      <c r="M58874"/>
    </row>
    <row r="58875" spans="13:13" x14ac:dyDescent="0.25">
      <c r="M58875"/>
    </row>
    <row r="58876" spans="13:13" x14ac:dyDescent="0.25">
      <c r="M58876"/>
    </row>
    <row r="58877" spans="13:13" x14ac:dyDescent="0.25">
      <c r="M58877"/>
    </row>
    <row r="58878" spans="13:13" x14ac:dyDescent="0.25">
      <c r="M58878"/>
    </row>
    <row r="58879" spans="13:13" x14ac:dyDescent="0.25">
      <c r="M58879"/>
    </row>
    <row r="58880" spans="13:13" x14ac:dyDescent="0.25">
      <c r="M58880"/>
    </row>
    <row r="58881" spans="13:13" x14ac:dyDescent="0.25">
      <c r="M58881"/>
    </row>
    <row r="58882" spans="13:13" x14ac:dyDescent="0.25">
      <c r="M58882"/>
    </row>
    <row r="58883" spans="13:13" x14ac:dyDescent="0.25">
      <c r="M58883"/>
    </row>
    <row r="58884" spans="13:13" x14ac:dyDescent="0.25">
      <c r="M58884"/>
    </row>
    <row r="58885" spans="13:13" x14ac:dyDescent="0.25">
      <c r="M58885"/>
    </row>
    <row r="58886" spans="13:13" x14ac:dyDescent="0.25">
      <c r="M58886"/>
    </row>
    <row r="58887" spans="13:13" x14ac:dyDescent="0.25">
      <c r="M58887"/>
    </row>
    <row r="58888" spans="13:13" x14ac:dyDescent="0.25">
      <c r="M58888"/>
    </row>
    <row r="58889" spans="13:13" x14ac:dyDescent="0.25">
      <c r="M58889"/>
    </row>
    <row r="58890" spans="13:13" x14ac:dyDescent="0.25">
      <c r="M58890"/>
    </row>
    <row r="58891" spans="13:13" x14ac:dyDescent="0.25">
      <c r="M58891"/>
    </row>
    <row r="58892" spans="13:13" x14ac:dyDescent="0.25">
      <c r="M58892"/>
    </row>
    <row r="58893" spans="13:13" x14ac:dyDescent="0.25">
      <c r="M58893"/>
    </row>
    <row r="58894" spans="13:13" x14ac:dyDescent="0.25">
      <c r="M58894"/>
    </row>
    <row r="58895" spans="13:13" x14ac:dyDescent="0.25">
      <c r="M58895"/>
    </row>
    <row r="58896" spans="13:13" x14ac:dyDescent="0.25">
      <c r="M58896"/>
    </row>
    <row r="58897" spans="13:13" x14ac:dyDescent="0.25">
      <c r="M58897"/>
    </row>
    <row r="58898" spans="13:13" x14ac:dyDescent="0.25">
      <c r="M58898"/>
    </row>
    <row r="58899" spans="13:13" x14ac:dyDescent="0.25">
      <c r="M58899"/>
    </row>
    <row r="58900" spans="13:13" x14ac:dyDescent="0.25">
      <c r="M58900"/>
    </row>
    <row r="58901" spans="13:13" x14ac:dyDescent="0.25">
      <c r="M58901"/>
    </row>
    <row r="58902" spans="13:13" x14ac:dyDescent="0.25">
      <c r="M58902"/>
    </row>
    <row r="58903" spans="13:13" x14ac:dyDescent="0.25">
      <c r="M58903"/>
    </row>
    <row r="58904" spans="13:13" x14ac:dyDescent="0.25">
      <c r="M58904"/>
    </row>
    <row r="58905" spans="13:13" x14ac:dyDescent="0.25">
      <c r="M58905"/>
    </row>
    <row r="58906" spans="13:13" x14ac:dyDescent="0.25">
      <c r="M58906"/>
    </row>
    <row r="58907" spans="13:13" x14ac:dyDescent="0.25">
      <c r="M58907"/>
    </row>
    <row r="58908" spans="13:13" x14ac:dyDescent="0.25">
      <c r="M58908"/>
    </row>
    <row r="58909" spans="13:13" x14ac:dyDescent="0.25">
      <c r="M58909"/>
    </row>
    <row r="58910" spans="13:13" x14ac:dyDescent="0.25">
      <c r="M58910"/>
    </row>
    <row r="58911" spans="13:13" x14ac:dyDescent="0.25">
      <c r="M58911"/>
    </row>
    <row r="58912" spans="13:13" x14ac:dyDescent="0.25">
      <c r="M58912"/>
    </row>
    <row r="58913" spans="13:13" x14ac:dyDescent="0.25">
      <c r="M58913"/>
    </row>
    <row r="58914" spans="13:13" x14ac:dyDescent="0.25">
      <c r="M58914"/>
    </row>
    <row r="58915" spans="13:13" x14ac:dyDescent="0.25">
      <c r="M58915"/>
    </row>
    <row r="58916" spans="13:13" x14ac:dyDescent="0.25">
      <c r="M58916"/>
    </row>
    <row r="58917" spans="13:13" x14ac:dyDescent="0.25">
      <c r="M58917"/>
    </row>
    <row r="58918" spans="13:13" x14ac:dyDescent="0.25">
      <c r="M58918"/>
    </row>
    <row r="58919" spans="13:13" x14ac:dyDescent="0.25">
      <c r="M58919"/>
    </row>
    <row r="58920" spans="13:13" x14ac:dyDescent="0.25">
      <c r="M58920"/>
    </row>
    <row r="58921" spans="13:13" x14ac:dyDescent="0.25">
      <c r="M58921"/>
    </row>
    <row r="58922" spans="13:13" x14ac:dyDescent="0.25">
      <c r="M58922"/>
    </row>
    <row r="58923" spans="13:13" x14ac:dyDescent="0.25">
      <c r="M58923"/>
    </row>
    <row r="58924" spans="13:13" x14ac:dyDescent="0.25">
      <c r="M58924"/>
    </row>
    <row r="58925" spans="13:13" x14ac:dyDescent="0.25">
      <c r="M58925"/>
    </row>
    <row r="58926" spans="13:13" x14ac:dyDescent="0.25">
      <c r="M58926"/>
    </row>
    <row r="58927" spans="13:13" x14ac:dyDescent="0.25">
      <c r="M58927"/>
    </row>
    <row r="58928" spans="13:13" x14ac:dyDescent="0.25">
      <c r="M58928"/>
    </row>
    <row r="58929" spans="13:13" x14ac:dyDescent="0.25">
      <c r="M58929"/>
    </row>
    <row r="58930" spans="13:13" x14ac:dyDescent="0.25">
      <c r="M58930"/>
    </row>
    <row r="58931" spans="13:13" x14ac:dyDescent="0.25">
      <c r="M58931"/>
    </row>
    <row r="58932" spans="13:13" x14ac:dyDescent="0.25">
      <c r="M58932"/>
    </row>
    <row r="58933" spans="13:13" x14ac:dyDescent="0.25">
      <c r="M58933"/>
    </row>
    <row r="58934" spans="13:13" x14ac:dyDescent="0.25">
      <c r="M58934"/>
    </row>
    <row r="58935" spans="13:13" x14ac:dyDescent="0.25">
      <c r="M58935"/>
    </row>
    <row r="58936" spans="13:13" x14ac:dyDescent="0.25">
      <c r="M58936"/>
    </row>
    <row r="58937" spans="13:13" x14ac:dyDescent="0.25">
      <c r="M58937"/>
    </row>
    <row r="58938" spans="13:13" x14ac:dyDescent="0.25">
      <c r="M58938"/>
    </row>
    <row r="58939" spans="13:13" x14ac:dyDescent="0.25">
      <c r="M58939"/>
    </row>
    <row r="58940" spans="13:13" x14ac:dyDescent="0.25">
      <c r="M58940"/>
    </row>
    <row r="58941" spans="13:13" x14ac:dyDescent="0.25">
      <c r="M58941"/>
    </row>
    <row r="58942" spans="13:13" x14ac:dyDescent="0.25">
      <c r="M58942"/>
    </row>
    <row r="58943" spans="13:13" x14ac:dyDescent="0.25">
      <c r="M58943"/>
    </row>
    <row r="58944" spans="13:13" x14ac:dyDescent="0.25">
      <c r="M58944"/>
    </row>
    <row r="58945" spans="13:13" x14ac:dyDescent="0.25">
      <c r="M58945"/>
    </row>
    <row r="58946" spans="13:13" x14ac:dyDescent="0.25">
      <c r="M58946"/>
    </row>
    <row r="58947" spans="13:13" x14ac:dyDescent="0.25">
      <c r="M58947"/>
    </row>
    <row r="58948" spans="13:13" x14ac:dyDescent="0.25">
      <c r="M58948"/>
    </row>
    <row r="58949" spans="13:13" x14ac:dyDescent="0.25">
      <c r="M58949"/>
    </row>
    <row r="58950" spans="13:13" x14ac:dyDescent="0.25">
      <c r="M58950"/>
    </row>
    <row r="58951" spans="13:13" x14ac:dyDescent="0.25">
      <c r="M58951"/>
    </row>
    <row r="58952" spans="13:13" x14ac:dyDescent="0.25">
      <c r="M58952"/>
    </row>
    <row r="58953" spans="13:13" x14ac:dyDescent="0.25">
      <c r="M58953"/>
    </row>
    <row r="58954" spans="13:13" x14ac:dyDescent="0.25">
      <c r="M58954"/>
    </row>
    <row r="58955" spans="13:13" x14ac:dyDescent="0.25">
      <c r="M58955"/>
    </row>
    <row r="58956" spans="13:13" x14ac:dyDescent="0.25">
      <c r="M58956"/>
    </row>
    <row r="58957" spans="13:13" x14ac:dyDescent="0.25">
      <c r="M58957"/>
    </row>
    <row r="58958" spans="13:13" x14ac:dyDescent="0.25">
      <c r="M58958"/>
    </row>
    <row r="58959" spans="13:13" x14ac:dyDescent="0.25">
      <c r="M58959"/>
    </row>
    <row r="58960" spans="13:13" x14ac:dyDescent="0.25">
      <c r="M58960"/>
    </row>
    <row r="58961" spans="13:13" x14ac:dyDescent="0.25">
      <c r="M58961"/>
    </row>
    <row r="58962" spans="13:13" x14ac:dyDescent="0.25">
      <c r="M58962"/>
    </row>
    <row r="58963" spans="13:13" x14ac:dyDescent="0.25">
      <c r="M58963"/>
    </row>
    <row r="58964" spans="13:13" x14ac:dyDescent="0.25">
      <c r="M58964"/>
    </row>
    <row r="58965" spans="13:13" x14ac:dyDescent="0.25">
      <c r="M58965"/>
    </row>
    <row r="58966" spans="13:13" x14ac:dyDescent="0.25">
      <c r="M58966"/>
    </row>
    <row r="58967" spans="13:13" x14ac:dyDescent="0.25">
      <c r="M58967"/>
    </row>
    <row r="58968" spans="13:13" x14ac:dyDescent="0.25">
      <c r="M58968"/>
    </row>
    <row r="58969" spans="13:13" x14ac:dyDescent="0.25">
      <c r="M58969"/>
    </row>
    <row r="58970" spans="13:13" x14ac:dyDescent="0.25">
      <c r="M58970"/>
    </row>
    <row r="58971" spans="13:13" x14ac:dyDescent="0.25">
      <c r="M58971"/>
    </row>
    <row r="58972" spans="13:13" x14ac:dyDescent="0.25">
      <c r="M58972"/>
    </row>
    <row r="58973" spans="13:13" x14ac:dyDescent="0.25">
      <c r="M58973"/>
    </row>
    <row r="58974" spans="13:13" x14ac:dyDescent="0.25">
      <c r="M58974"/>
    </row>
    <row r="58975" spans="13:13" x14ac:dyDescent="0.25">
      <c r="M58975"/>
    </row>
    <row r="58976" spans="13:13" x14ac:dyDescent="0.25">
      <c r="M58976"/>
    </row>
    <row r="58977" spans="13:13" x14ac:dyDescent="0.25">
      <c r="M58977"/>
    </row>
    <row r="58978" spans="13:13" x14ac:dyDescent="0.25">
      <c r="M58978"/>
    </row>
    <row r="58979" spans="13:13" x14ac:dyDescent="0.25">
      <c r="M58979"/>
    </row>
    <row r="58980" spans="13:13" x14ac:dyDescent="0.25">
      <c r="M58980"/>
    </row>
    <row r="58981" spans="13:13" x14ac:dyDescent="0.25">
      <c r="M58981"/>
    </row>
    <row r="58982" spans="13:13" x14ac:dyDescent="0.25">
      <c r="M58982"/>
    </row>
    <row r="58983" spans="13:13" x14ac:dyDescent="0.25">
      <c r="M58983"/>
    </row>
    <row r="58984" spans="13:13" x14ac:dyDescent="0.25">
      <c r="M58984"/>
    </row>
    <row r="58985" spans="13:13" x14ac:dyDescent="0.25">
      <c r="M58985"/>
    </row>
    <row r="58986" spans="13:13" x14ac:dyDescent="0.25">
      <c r="M58986"/>
    </row>
    <row r="58987" spans="13:13" x14ac:dyDescent="0.25">
      <c r="M58987"/>
    </row>
    <row r="58988" spans="13:13" x14ac:dyDescent="0.25">
      <c r="M58988"/>
    </row>
    <row r="58989" spans="13:13" x14ac:dyDescent="0.25">
      <c r="M58989"/>
    </row>
    <row r="58990" spans="13:13" x14ac:dyDescent="0.25">
      <c r="M58990"/>
    </row>
    <row r="58991" spans="13:13" x14ac:dyDescent="0.25">
      <c r="M58991"/>
    </row>
    <row r="58992" spans="13:13" x14ac:dyDescent="0.25">
      <c r="M58992"/>
    </row>
    <row r="58993" spans="13:13" x14ac:dyDescent="0.25">
      <c r="M58993"/>
    </row>
    <row r="58994" spans="13:13" x14ac:dyDescent="0.25">
      <c r="M58994"/>
    </row>
    <row r="58995" spans="13:13" x14ac:dyDescent="0.25">
      <c r="M58995"/>
    </row>
    <row r="58996" spans="13:13" x14ac:dyDescent="0.25">
      <c r="M58996"/>
    </row>
    <row r="58997" spans="13:13" x14ac:dyDescent="0.25">
      <c r="M58997"/>
    </row>
    <row r="58998" spans="13:13" x14ac:dyDescent="0.25">
      <c r="M58998"/>
    </row>
    <row r="58999" spans="13:13" x14ac:dyDescent="0.25">
      <c r="M58999"/>
    </row>
    <row r="59000" spans="13:13" x14ac:dyDescent="0.25">
      <c r="M59000"/>
    </row>
    <row r="59001" spans="13:13" x14ac:dyDescent="0.25">
      <c r="M59001"/>
    </row>
    <row r="59002" spans="13:13" x14ac:dyDescent="0.25">
      <c r="M59002"/>
    </row>
    <row r="59003" spans="13:13" x14ac:dyDescent="0.25">
      <c r="M59003"/>
    </row>
    <row r="59004" spans="13:13" x14ac:dyDescent="0.25">
      <c r="M59004"/>
    </row>
    <row r="59005" spans="13:13" x14ac:dyDescent="0.25">
      <c r="M59005"/>
    </row>
    <row r="59006" spans="13:13" x14ac:dyDescent="0.25">
      <c r="M59006"/>
    </row>
    <row r="59007" spans="13:13" x14ac:dyDescent="0.25">
      <c r="M59007"/>
    </row>
    <row r="59008" spans="13:13" x14ac:dyDescent="0.25">
      <c r="M59008"/>
    </row>
    <row r="59009" spans="13:13" x14ac:dyDescent="0.25">
      <c r="M59009"/>
    </row>
    <row r="59010" spans="13:13" x14ac:dyDescent="0.25">
      <c r="M59010"/>
    </row>
    <row r="59011" spans="13:13" x14ac:dyDescent="0.25">
      <c r="M59011"/>
    </row>
    <row r="59012" spans="13:13" x14ac:dyDescent="0.25">
      <c r="M59012"/>
    </row>
    <row r="59013" spans="13:13" x14ac:dyDescent="0.25">
      <c r="M59013"/>
    </row>
    <row r="59014" spans="13:13" x14ac:dyDescent="0.25">
      <c r="M59014"/>
    </row>
    <row r="59015" spans="13:13" x14ac:dyDescent="0.25">
      <c r="M59015"/>
    </row>
    <row r="59016" spans="13:13" x14ac:dyDescent="0.25">
      <c r="M59016"/>
    </row>
    <row r="59017" spans="13:13" x14ac:dyDescent="0.25">
      <c r="M59017"/>
    </row>
    <row r="59018" spans="13:13" x14ac:dyDescent="0.25">
      <c r="M59018"/>
    </row>
    <row r="59019" spans="13:13" x14ac:dyDescent="0.25">
      <c r="M59019"/>
    </row>
    <row r="59020" spans="13:13" x14ac:dyDescent="0.25">
      <c r="M59020"/>
    </row>
    <row r="59021" spans="13:13" x14ac:dyDescent="0.25">
      <c r="M59021"/>
    </row>
    <row r="59022" spans="13:13" x14ac:dyDescent="0.25">
      <c r="M59022"/>
    </row>
    <row r="59023" spans="13:13" x14ac:dyDescent="0.25">
      <c r="M59023"/>
    </row>
    <row r="59024" spans="13:13" x14ac:dyDescent="0.25">
      <c r="M59024"/>
    </row>
    <row r="59025" spans="13:13" x14ac:dyDescent="0.25">
      <c r="M59025"/>
    </row>
    <row r="59026" spans="13:13" x14ac:dyDescent="0.25">
      <c r="M59026"/>
    </row>
    <row r="59027" spans="13:13" x14ac:dyDescent="0.25">
      <c r="M59027"/>
    </row>
    <row r="59028" spans="13:13" x14ac:dyDescent="0.25">
      <c r="M59028"/>
    </row>
    <row r="59029" spans="13:13" x14ac:dyDescent="0.25">
      <c r="M59029"/>
    </row>
    <row r="59030" spans="13:13" x14ac:dyDescent="0.25">
      <c r="M59030"/>
    </row>
    <row r="59031" spans="13:13" x14ac:dyDescent="0.25">
      <c r="M59031"/>
    </row>
    <row r="59032" spans="13:13" x14ac:dyDescent="0.25">
      <c r="M59032"/>
    </row>
    <row r="59033" spans="13:13" x14ac:dyDescent="0.25">
      <c r="M59033"/>
    </row>
    <row r="59034" spans="13:13" x14ac:dyDescent="0.25">
      <c r="M59034"/>
    </row>
    <row r="59035" spans="13:13" x14ac:dyDescent="0.25">
      <c r="M59035"/>
    </row>
    <row r="59036" spans="13:13" x14ac:dyDescent="0.25">
      <c r="M59036"/>
    </row>
    <row r="59037" spans="13:13" x14ac:dyDescent="0.25">
      <c r="M59037"/>
    </row>
    <row r="59038" spans="13:13" x14ac:dyDescent="0.25">
      <c r="M59038"/>
    </row>
    <row r="59039" spans="13:13" x14ac:dyDescent="0.25">
      <c r="M59039"/>
    </row>
    <row r="59040" spans="13:13" x14ac:dyDescent="0.25">
      <c r="M59040"/>
    </row>
    <row r="59041" spans="13:13" x14ac:dyDescent="0.25">
      <c r="M59041"/>
    </row>
    <row r="59042" spans="13:13" x14ac:dyDescent="0.25">
      <c r="M59042"/>
    </row>
    <row r="59043" spans="13:13" x14ac:dyDescent="0.25">
      <c r="M59043"/>
    </row>
    <row r="59044" spans="13:13" x14ac:dyDescent="0.25">
      <c r="M59044"/>
    </row>
    <row r="59045" spans="13:13" x14ac:dyDescent="0.25">
      <c r="M59045"/>
    </row>
    <row r="59046" spans="13:13" x14ac:dyDescent="0.25">
      <c r="M59046"/>
    </row>
    <row r="59047" spans="13:13" x14ac:dyDescent="0.25">
      <c r="M59047"/>
    </row>
    <row r="59048" spans="13:13" x14ac:dyDescent="0.25">
      <c r="M59048"/>
    </row>
    <row r="59049" spans="13:13" x14ac:dyDescent="0.25">
      <c r="M59049"/>
    </row>
    <row r="59050" spans="13:13" x14ac:dyDescent="0.25">
      <c r="M59050"/>
    </row>
    <row r="59051" spans="13:13" x14ac:dyDescent="0.25">
      <c r="M59051"/>
    </row>
    <row r="59052" spans="13:13" x14ac:dyDescent="0.25">
      <c r="M59052"/>
    </row>
    <row r="59053" spans="13:13" x14ac:dyDescent="0.25">
      <c r="M59053"/>
    </row>
    <row r="59054" spans="13:13" x14ac:dyDescent="0.25">
      <c r="M59054"/>
    </row>
    <row r="59055" spans="13:13" x14ac:dyDescent="0.25">
      <c r="M59055"/>
    </row>
    <row r="59056" spans="13:13" x14ac:dyDescent="0.25">
      <c r="M59056"/>
    </row>
    <row r="59057" spans="13:13" x14ac:dyDescent="0.25">
      <c r="M59057"/>
    </row>
    <row r="59058" spans="13:13" x14ac:dyDescent="0.25">
      <c r="M59058"/>
    </row>
    <row r="59059" spans="13:13" x14ac:dyDescent="0.25">
      <c r="M59059"/>
    </row>
    <row r="59060" spans="13:13" x14ac:dyDescent="0.25">
      <c r="M59060"/>
    </row>
    <row r="59061" spans="13:13" x14ac:dyDescent="0.25">
      <c r="M59061"/>
    </row>
    <row r="59062" spans="13:13" x14ac:dyDescent="0.25">
      <c r="M59062"/>
    </row>
    <row r="59063" spans="13:13" x14ac:dyDescent="0.25">
      <c r="M59063"/>
    </row>
    <row r="59064" spans="13:13" x14ac:dyDescent="0.25">
      <c r="M59064"/>
    </row>
    <row r="59065" spans="13:13" x14ac:dyDescent="0.25">
      <c r="M59065"/>
    </row>
    <row r="59066" spans="13:13" x14ac:dyDescent="0.25">
      <c r="M59066"/>
    </row>
    <row r="59067" spans="13:13" x14ac:dyDescent="0.25">
      <c r="M59067"/>
    </row>
    <row r="59068" spans="13:13" x14ac:dyDescent="0.25">
      <c r="M59068"/>
    </row>
    <row r="59069" spans="13:13" x14ac:dyDescent="0.25">
      <c r="M59069"/>
    </row>
    <row r="59070" spans="13:13" x14ac:dyDescent="0.25">
      <c r="M59070"/>
    </row>
    <row r="59071" spans="13:13" x14ac:dyDescent="0.25">
      <c r="M59071"/>
    </row>
    <row r="59072" spans="13:13" x14ac:dyDescent="0.25">
      <c r="M59072"/>
    </row>
    <row r="59073" spans="13:13" x14ac:dyDescent="0.25">
      <c r="M59073"/>
    </row>
    <row r="59074" spans="13:13" x14ac:dyDescent="0.25">
      <c r="M59074"/>
    </row>
    <row r="59075" spans="13:13" x14ac:dyDescent="0.25">
      <c r="M59075"/>
    </row>
    <row r="59076" spans="13:13" x14ac:dyDescent="0.25">
      <c r="M59076"/>
    </row>
    <row r="59077" spans="13:13" x14ac:dyDescent="0.25">
      <c r="M59077"/>
    </row>
    <row r="59078" spans="13:13" x14ac:dyDescent="0.25">
      <c r="M59078"/>
    </row>
    <row r="59079" spans="13:13" x14ac:dyDescent="0.25">
      <c r="M59079"/>
    </row>
    <row r="59080" spans="13:13" x14ac:dyDescent="0.25">
      <c r="M59080"/>
    </row>
    <row r="59081" spans="13:13" x14ac:dyDescent="0.25">
      <c r="M59081"/>
    </row>
    <row r="59082" spans="13:13" x14ac:dyDescent="0.25">
      <c r="M59082"/>
    </row>
    <row r="59083" spans="13:13" x14ac:dyDescent="0.25">
      <c r="M59083"/>
    </row>
    <row r="59084" spans="13:13" x14ac:dyDescent="0.25">
      <c r="M59084"/>
    </row>
    <row r="59085" spans="13:13" x14ac:dyDescent="0.25">
      <c r="M59085"/>
    </row>
    <row r="59086" spans="13:13" x14ac:dyDescent="0.25">
      <c r="M59086"/>
    </row>
    <row r="59087" spans="13:13" x14ac:dyDescent="0.25">
      <c r="M59087"/>
    </row>
    <row r="59088" spans="13:13" x14ac:dyDescent="0.25">
      <c r="M59088"/>
    </row>
    <row r="59089" spans="13:13" x14ac:dyDescent="0.25">
      <c r="M59089"/>
    </row>
    <row r="59090" spans="13:13" x14ac:dyDescent="0.25">
      <c r="M59090"/>
    </row>
    <row r="59091" spans="13:13" x14ac:dyDescent="0.25">
      <c r="M59091"/>
    </row>
    <row r="59092" spans="13:13" x14ac:dyDescent="0.25">
      <c r="M59092"/>
    </row>
    <row r="59093" spans="13:13" x14ac:dyDescent="0.25">
      <c r="M59093"/>
    </row>
    <row r="59094" spans="13:13" x14ac:dyDescent="0.25">
      <c r="M59094"/>
    </row>
    <row r="59095" spans="13:13" x14ac:dyDescent="0.25">
      <c r="M59095"/>
    </row>
    <row r="59096" spans="13:13" x14ac:dyDescent="0.25">
      <c r="M59096"/>
    </row>
    <row r="59097" spans="13:13" x14ac:dyDescent="0.25">
      <c r="M59097"/>
    </row>
    <row r="59098" spans="13:13" x14ac:dyDescent="0.25">
      <c r="M59098"/>
    </row>
    <row r="59099" spans="13:13" x14ac:dyDescent="0.25">
      <c r="M59099"/>
    </row>
    <row r="59100" spans="13:13" x14ac:dyDescent="0.25">
      <c r="M59100"/>
    </row>
    <row r="59101" spans="13:13" x14ac:dyDescent="0.25">
      <c r="M59101"/>
    </row>
    <row r="59102" spans="13:13" x14ac:dyDescent="0.25">
      <c r="M59102"/>
    </row>
    <row r="59103" spans="13:13" x14ac:dyDescent="0.25">
      <c r="M59103"/>
    </row>
    <row r="59104" spans="13:13" x14ac:dyDescent="0.25">
      <c r="M59104"/>
    </row>
    <row r="59105" spans="13:13" x14ac:dyDescent="0.25">
      <c r="M59105"/>
    </row>
    <row r="59106" spans="13:13" x14ac:dyDescent="0.25">
      <c r="M59106"/>
    </row>
    <row r="59107" spans="13:13" x14ac:dyDescent="0.25">
      <c r="M59107"/>
    </row>
    <row r="59108" spans="13:13" x14ac:dyDescent="0.25">
      <c r="M59108"/>
    </row>
    <row r="59109" spans="13:13" x14ac:dyDescent="0.25">
      <c r="M59109"/>
    </row>
    <row r="59110" spans="13:13" x14ac:dyDescent="0.25">
      <c r="M59110"/>
    </row>
    <row r="59111" spans="13:13" x14ac:dyDescent="0.25">
      <c r="M59111"/>
    </row>
    <row r="59112" spans="13:13" x14ac:dyDescent="0.25">
      <c r="M59112"/>
    </row>
    <row r="59113" spans="13:13" x14ac:dyDescent="0.25">
      <c r="M59113"/>
    </row>
    <row r="59114" spans="13:13" x14ac:dyDescent="0.25">
      <c r="M59114"/>
    </row>
    <row r="59115" spans="13:13" x14ac:dyDescent="0.25">
      <c r="M59115"/>
    </row>
    <row r="59116" spans="13:13" x14ac:dyDescent="0.25">
      <c r="M59116"/>
    </row>
    <row r="59117" spans="13:13" x14ac:dyDescent="0.25">
      <c r="M59117"/>
    </row>
    <row r="59118" spans="13:13" x14ac:dyDescent="0.25">
      <c r="M59118"/>
    </row>
    <row r="59119" spans="13:13" x14ac:dyDescent="0.25">
      <c r="M59119"/>
    </row>
    <row r="59120" spans="13:13" x14ac:dyDescent="0.25">
      <c r="M59120"/>
    </row>
    <row r="59121" spans="13:13" x14ac:dyDescent="0.25">
      <c r="M59121"/>
    </row>
    <row r="59122" spans="13:13" x14ac:dyDescent="0.25">
      <c r="M59122"/>
    </row>
    <row r="59123" spans="13:13" x14ac:dyDescent="0.25">
      <c r="M59123"/>
    </row>
    <row r="59124" spans="13:13" x14ac:dyDescent="0.25">
      <c r="M59124"/>
    </row>
    <row r="59125" spans="13:13" x14ac:dyDescent="0.25">
      <c r="M59125"/>
    </row>
    <row r="59126" spans="13:13" x14ac:dyDescent="0.25">
      <c r="M59126"/>
    </row>
    <row r="59127" spans="13:13" x14ac:dyDescent="0.25">
      <c r="M59127"/>
    </row>
    <row r="59128" spans="13:13" x14ac:dyDescent="0.25">
      <c r="M59128"/>
    </row>
    <row r="59129" spans="13:13" x14ac:dyDescent="0.25">
      <c r="M59129"/>
    </row>
    <row r="59130" spans="13:13" x14ac:dyDescent="0.25">
      <c r="M59130"/>
    </row>
    <row r="59131" spans="13:13" x14ac:dyDescent="0.25">
      <c r="M59131"/>
    </row>
    <row r="59132" spans="13:13" x14ac:dyDescent="0.25">
      <c r="M59132"/>
    </row>
    <row r="59133" spans="13:13" x14ac:dyDescent="0.25">
      <c r="M59133"/>
    </row>
    <row r="59134" spans="13:13" x14ac:dyDescent="0.25">
      <c r="M59134"/>
    </row>
    <row r="59135" spans="13:13" x14ac:dyDescent="0.25">
      <c r="M59135"/>
    </row>
    <row r="59136" spans="13:13" x14ac:dyDescent="0.25">
      <c r="M59136"/>
    </row>
    <row r="59137" spans="13:13" x14ac:dyDescent="0.25">
      <c r="M59137"/>
    </row>
    <row r="59138" spans="13:13" x14ac:dyDescent="0.25">
      <c r="M59138"/>
    </row>
    <row r="59139" spans="13:13" x14ac:dyDescent="0.25">
      <c r="M59139"/>
    </row>
    <row r="59140" spans="13:13" x14ac:dyDescent="0.25">
      <c r="M59140"/>
    </row>
    <row r="59141" spans="13:13" x14ac:dyDescent="0.25">
      <c r="M59141"/>
    </row>
    <row r="59142" spans="13:13" x14ac:dyDescent="0.25">
      <c r="M59142"/>
    </row>
    <row r="59143" spans="13:13" x14ac:dyDescent="0.25">
      <c r="M59143"/>
    </row>
    <row r="59144" spans="13:13" x14ac:dyDescent="0.25">
      <c r="M59144"/>
    </row>
    <row r="59145" spans="13:13" x14ac:dyDescent="0.25">
      <c r="M59145"/>
    </row>
    <row r="59146" spans="13:13" x14ac:dyDescent="0.25">
      <c r="M59146"/>
    </row>
    <row r="59147" spans="13:13" x14ac:dyDescent="0.25">
      <c r="M59147"/>
    </row>
    <row r="59148" spans="13:13" x14ac:dyDescent="0.25">
      <c r="M59148"/>
    </row>
    <row r="59149" spans="13:13" x14ac:dyDescent="0.25">
      <c r="M59149"/>
    </row>
    <row r="59150" spans="13:13" x14ac:dyDescent="0.25">
      <c r="M59150"/>
    </row>
    <row r="59151" spans="13:13" x14ac:dyDescent="0.25">
      <c r="M59151"/>
    </row>
    <row r="59152" spans="13:13" x14ac:dyDescent="0.25">
      <c r="M59152"/>
    </row>
    <row r="59153" spans="13:13" x14ac:dyDescent="0.25">
      <c r="M59153"/>
    </row>
    <row r="59154" spans="13:13" x14ac:dyDescent="0.25">
      <c r="M59154"/>
    </row>
    <row r="59155" spans="13:13" x14ac:dyDescent="0.25">
      <c r="M59155"/>
    </row>
    <row r="59156" spans="13:13" x14ac:dyDescent="0.25">
      <c r="M59156"/>
    </row>
    <row r="59157" spans="13:13" x14ac:dyDescent="0.25">
      <c r="M59157"/>
    </row>
    <row r="59158" spans="13:13" x14ac:dyDescent="0.25">
      <c r="M59158"/>
    </row>
    <row r="59159" spans="13:13" x14ac:dyDescent="0.25">
      <c r="M59159"/>
    </row>
    <row r="59160" spans="13:13" x14ac:dyDescent="0.25">
      <c r="M59160"/>
    </row>
    <row r="59161" spans="13:13" x14ac:dyDescent="0.25">
      <c r="M59161"/>
    </row>
    <row r="59162" spans="13:13" x14ac:dyDescent="0.25">
      <c r="M59162"/>
    </row>
    <row r="59163" spans="13:13" x14ac:dyDescent="0.25">
      <c r="M59163"/>
    </row>
    <row r="59164" spans="13:13" x14ac:dyDescent="0.25">
      <c r="M59164"/>
    </row>
    <row r="59165" spans="13:13" x14ac:dyDescent="0.25">
      <c r="M59165"/>
    </row>
    <row r="59166" spans="13:13" x14ac:dyDescent="0.25">
      <c r="M59166"/>
    </row>
    <row r="59167" spans="13:13" x14ac:dyDescent="0.25">
      <c r="M59167"/>
    </row>
    <row r="59168" spans="13:13" x14ac:dyDescent="0.25">
      <c r="M59168"/>
    </row>
    <row r="59169" spans="13:13" x14ac:dyDescent="0.25">
      <c r="M59169"/>
    </row>
    <row r="59170" spans="13:13" x14ac:dyDescent="0.25">
      <c r="M59170"/>
    </row>
    <row r="59171" spans="13:13" x14ac:dyDescent="0.25">
      <c r="M59171"/>
    </row>
    <row r="59172" spans="13:13" x14ac:dyDescent="0.25">
      <c r="M59172"/>
    </row>
    <row r="59173" spans="13:13" x14ac:dyDescent="0.25">
      <c r="M59173"/>
    </row>
    <row r="59174" spans="13:13" x14ac:dyDescent="0.25">
      <c r="M59174"/>
    </row>
    <row r="59175" spans="13:13" x14ac:dyDescent="0.25">
      <c r="M59175"/>
    </row>
    <row r="59176" spans="13:13" x14ac:dyDescent="0.25">
      <c r="M59176"/>
    </row>
    <row r="59177" spans="13:13" x14ac:dyDescent="0.25">
      <c r="M59177"/>
    </row>
    <row r="59178" spans="13:13" x14ac:dyDescent="0.25">
      <c r="M59178"/>
    </row>
    <row r="59179" spans="13:13" x14ac:dyDescent="0.25">
      <c r="M59179"/>
    </row>
    <row r="59180" spans="13:13" x14ac:dyDescent="0.25">
      <c r="M59180"/>
    </row>
    <row r="59181" spans="13:13" x14ac:dyDescent="0.25">
      <c r="M59181"/>
    </row>
    <row r="59182" spans="13:13" x14ac:dyDescent="0.25">
      <c r="M59182"/>
    </row>
    <row r="59183" spans="13:13" x14ac:dyDescent="0.25">
      <c r="M59183"/>
    </row>
    <row r="59184" spans="13:13" x14ac:dyDescent="0.25">
      <c r="M59184"/>
    </row>
    <row r="59185" spans="13:13" x14ac:dyDescent="0.25">
      <c r="M59185"/>
    </row>
    <row r="59186" spans="13:13" x14ac:dyDescent="0.25">
      <c r="M59186"/>
    </row>
    <row r="59187" spans="13:13" x14ac:dyDescent="0.25">
      <c r="M59187"/>
    </row>
    <row r="59188" spans="13:13" x14ac:dyDescent="0.25">
      <c r="M59188"/>
    </row>
    <row r="59189" spans="13:13" x14ac:dyDescent="0.25">
      <c r="M59189"/>
    </row>
    <row r="59190" spans="13:13" x14ac:dyDescent="0.25">
      <c r="M59190"/>
    </row>
    <row r="59191" spans="13:13" x14ac:dyDescent="0.25">
      <c r="M59191"/>
    </row>
    <row r="59192" spans="13:13" x14ac:dyDescent="0.25">
      <c r="M59192"/>
    </row>
    <row r="59193" spans="13:13" x14ac:dyDescent="0.25">
      <c r="M59193"/>
    </row>
    <row r="59194" spans="13:13" x14ac:dyDescent="0.25">
      <c r="M59194"/>
    </row>
    <row r="59195" spans="13:13" x14ac:dyDescent="0.25">
      <c r="M59195"/>
    </row>
    <row r="59196" spans="13:13" x14ac:dyDescent="0.25">
      <c r="M59196"/>
    </row>
    <row r="59197" spans="13:13" x14ac:dyDescent="0.25">
      <c r="M59197"/>
    </row>
    <row r="59198" spans="13:13" x14ac:dyDescent="0.25">
      <c r="M59198"/>
    </row>
    <row r="59199" spans="13:13" x14ac:dyDescent="0.25">
      <c r="M59199"/>
    </row>
    <row r="59200" spans="13:13" x14ac:dyDescent="0.25">
      <c r="M59200"/>
    </row>
    <row r="59201" spans="13:13" x14ac:dyDescent="0.25">
      <c r="M59201"/>
    </row>
    <row r="59202" spans="13:13" x14ac:dyDescent="0.25">
      <c r="M59202"/>
    </row>
    <row r="59203" spans="13:13" x14ac:dyDescent="0.25">
      <c r="M59203"/>
    </row>
    <row r="59204" spans="13:13" x14ac:dyDescent="0.25">
      <c r="M59204"/>
    </row>
    <row r="59205" spans="13:13" x14ac:dyDescent="0.25">
      <c r="M59205"/>
    </row>
    <row r="59206" spans="13:13" x14ac:dyDescent="0.25">
      <c r="M59206"/>
    </row>
    <row r="59207" spans="13:13" x14ac:dyDescent="0.25">
      <c r="M59207"/>
    </row>
    <row r="59208" spans="13:13" x14ac:dyDescent="0.25">
      <c r="M59208"/>
    </row>
    <row r="59209" spans="13:13" x14ac:dyDescent="0.25">
      <c r="M59209"/>
    </row>
    <row r="59210" spans="13:13" x14ac:dyDescent="0.25">
      <c r="M59210"/>
    </row>
    <row r="59211" spans="13:13" x14ac:dyDescent="0.25">
      <c r="M59211"/>
    </row>
    <row r="59212" spans="13:13" x14ac:dyDescent="0.25">
      <c r="M59212"/>
    </row>
    <row r="59213" spans="13:13" x14ac:dyDescent="0.25">
      <c r="M59213"/>
    </row>
    <row r="59214" spans="13:13" x14ac:dyDescent="0.25">
      <c r="M59214"/>
    </row>
    <row r="59215" spans="13:13" x14ac:dyDescent="0.25">
      <c r="M59215"/>
    </row>
    <row r="59216" spans="13:13" x14ac:dyDescent="0.25">
      <c r="M59216"/>
    </row>
    <row r="59217" spans="13:13" x14ac:dyDescent="0.25">
      <c r="M59217"/>
    </row>
    <row r="59218" spans="13:13" x14ac:dyDescent="0.25">
      <c r="M59218"/>
    </row>
    <row r="59219" spans="13:13" x14ac:dyDescent="0.25">
      <c r="M59219"/>
    </row>
    <row r="59220" spans="13:13" x14ac:dyDescent="0.25">
      <c r="M59220"/>
    </row>
    <row r="59221" spans="13:13" x14ac:dyDescent="0.25">
      <c r="M59221"/>
    </row>
    <row r="59222" spans="13:13" x14ac:dyDescent="0.25">
      <c r="M59222"/>
    </row>
    <row r="59223" spans="13:13" x14ac:dyDescent="0.25">
      <c r="M59223"/>
    </row>
    <row r="59224" spans="13:13" x14ac:dyDescent="0.25">
      <c r="M59224"/>
    </row>
    <row r="59225" spans="13:13" x14ac:dyDescent="0.25">
      <c r="M59225"/>
    </row>
    <row r="59226" spans="13:13" x14ac:dyDescent="0.25">
      <c r="M59226"/>
    </row>
    <row r="59227" spans="13:13" x14ac:dyDescent="0.25">
      <c r="M59227"/>
    </row>
    <row r="59228" spans="13:13" x14ac:dyDescent="0.25">
      <c r="M59228"/>
    </row>
    <row r="59229" spans="13:13" x14ac:dyDescent="0.25">
      <c r="M59229"/>
    </row>
    <row r="59230" spans="13:13" x14ac:dyDescent="0.25">
      <c r="M59230"/>
    </row>
    <row r="59231" spans="13:13" x14ac:dyDescent="0.25">
      <c r="M59231"/>
    </row>
    <row r="59232" spans="13:13" x14ac:dyDescent="0.25">
      <c r="M59232"/>
    </row>
    <row r="59233" spans="13:13" x14ac:dyDescent="0.25">
      <c r="M59233"/>
    </row>
    <row r="59234" spans="13:13" x14ac:dyDescent="0.25">
      <c r="M59234"/>
    </row>
    <row r="59235" spans="13:13" x14ac:dyDescent="0.25">
      <c r="M59235"/>
    </row>
    <row r="59236" spans="13:13" x14ac:dyDescent="0.25">
      <c r="M59236"/>
    </row>
    <row r="59237" spans="13:13" x14ac:dyDescent="0.25">
      <c r="M59237"/>
    </row>
    <row r="59238" spans="13:13" x14ac:dyDescent="0.25">
      <c r="M59238"/>
    </row>
    <row r="59239" spans="13:13" x14ac:dyDescent="0.25">
      <c r="M59239"/>
    </row>
    <row r="59240" spans="13:13" x14ac:dyDescent="0.25">
      <c r="M59240"/>
    </row>
    <row r="59241" spans="13:13" x14ac:dyDescent="0.25">
      <c r="M59241"/>
    </row>
    <row r="59242" spans="13:13" x14ac:dyDescent="0.25">
      <c r="M59242"/>
    </row>
    <row r="59243" spans="13:13" x14ac:dyDescent="0.25">
      <c r="M59243"/>
    </row>
    <row r="59244" spans="13:13" x14ac:dyDescent="0.25">
      <c r="M59244"/>
    </row>
    <row r="59245" spans="13:13" x14ac:dyDescent="0.25">
      <c r="M59245"/>
    </row>
    <row r="59246" spans="13:13" x14ac:dyDescent="0.25">
      <c r="M59246"/>
    </row>
    <row r="59247" spans="13:13" x14ac:dyDescent="0.25">
      <c r="M59247"/>
    </row>
    <row r="59248" spans="13:13" x14ac:dyDescent="0.25">
      <c r="M59248"/>
    </row>
    <row r="59249" spans="13:13" x14ac:dyDescent="0.25">
      <c r="M59249"/>
    </row>
    <row r="59250" spans="13:13" x14ac:dyDescent="0.25">
      <c r="M59250"/>
    </row>
    <row r="59251" spans="13:13" x14ac:dyDescent="0.25">
      <c r="M59251"/>
    </row>
    <row r="59252" spans="13:13" x14ac:dyDescent="0.25">
      <c r="M59252"/>
    </row>
    <row r="59253" spans="13:13" x14ac:dyDescent="0.25">
      <c r="M59253"/>
    </row>
    <row r="59254" spans="13:13" x14ac:dyDescent="0.25">
      <c r="M59254"/>
    </row>
    <row r="59255" spans="13:13" x14ac:dyDescent="0.25">
      <c r="M59255"/>
    </row>
    <row r="59256" spans="13:13" x14ac:dyDescent="0.25">
      <c r="M59256"/>
    </row>
    <row r="59257" spans="13:13" x14ac:dyDescent="0.25">
      <c r="M59257"/>
    </row>
    <row r="59258" spans="13:13" x14ac:dyDescent="0.25">
      <c r="M59258"/>
    </row>
    <row r="59259" spans="13:13" x14ac:dyDescent="0.25">
      <c r="M59259"/>
    </row>
    <row r="59260" spans="13:13" x14ac:dyDescent="0.25">
      <c r="M59260"/>
    </row>
    <row r="59261" spans="13:13" x14ac:dyDescent="0.25">
      <c r="M59261"/>
    </row>
    <row r="59262" spans="13:13" x14ac:dyDescent="0.25">
      <c r="M59262"/>
    </row>
    <row r="59263" spans="13:13" x14ac:dyDescent="0.25">
      <c r="M59263"/>
    </row>
    <row r="59264" spans="13:13" x14ac:dyDescent="0.25">
      <c r="M59264"/>
    </row>
    <row r="59265" spans="13:13" x14ac:dyDescent="0.25">
      <c r="M59265"/>
    </row>
    <row r="59266" spans="13:13" x14ac:dyDescent="0.25">
      <c r="M59266"/>
    </row>
    <row r="59267" spans="13:13" x14ac:dyDescent="0.25">
      <c r="M59267"/>
    </row>
    <row r="59268" spans="13:13" x14ac:dyDescent="0.25">
      <c r="M59268"/>
    </row>
    <row r="59269" spans="13:13" x14ac:dyDescent="0.25">
      <c r="M59269"/>
    </row>
    <row r="59270" spans="13:13" x14ac:dyDescent="0.25">
      <c r="M59270"/>
    </row>
    <row r="59271" spans="13:13" x14ac:dyDescent="0.25">
      <c r="M59271"/>
    </row>
    <row r="59272" spans="13:13" x14ac:dyDescent="0.25">
      <c r="M59272"/>
    </row>
    <row r="59273" spans="13:13" x14ac:dyDescent="0.25">
      <c r="M59273"/>
    </row>
    <row r="59274" spans="13:13" x14ac:dyDescent="0.25">
      <c r="M59274"/>
    </row>
    <row r="59275" spans="13:13" x14ac:dyDescent="0.25">
      <c r="M59275"/>
    </row>
    <row r="59276" spans="13:13" x14ac:dyDescent="0.25">
      <c r="M59276"/>
    </row>
    <row r="59277" spans="13:13" x14ac:dyDescent="0.25">
      <c r="M59277"/>
    </row>
    <row r="59278" spans="13:13" x14ac:dyDescent="0.25">
      <c r="M59278"/>
    </row>
    <row r="59279" spans="13:13" x14ac:dyDescent="0.25">
      <c r="M59279"/>
    </row>
    <row r="59280" spans="13:13" x14ac:dyDescent="0.25">
      <c r="M59280"/>
    </row>
    <row r="59281" spans="13:13" x14ac:dyDescent="0.25">
      <c r="M59281"/>
    </row>
    <row r="59282" spans="13:13" x14ac:dyDescent="0.25">
      <c r="M59282"/>
    </row>
    <row r="59283" spans="13:13" x14ac:dyDescent="0.25">
      <c r="M59283"/>
    </row>
    <row r="59284" spans="13:13" x14ac:dyDescent="0.25">
      <c r="M59284"/>
    </row>
    <row r="59285" spans="13:13" x14ac:dyDescent="0.25">
      <c r="M59285"/>
    </row>
    <row r="59286" spans="13:13" x14ac:dyDescent="0.25">
      <c r="M59286"/>
    </row>
    <row r="59287" spans="13:13" x14ac:dyDescent="0.25">
      <c r="M59287"/>
    </row>
    <row r="59288" spans="13:13" x14ac:dyDescent="0.25">
      <c r="M59288"/>
    </row>
    <row r="59289" spans="13:13" x14ac:dyDescent="0.25">
      <c r="M59289"/>
    </row>
    <row r="59290" spans="13:13" x14ac:dyDescent="0.25">
      <c r="M59290"/>
    </row>
    <row r="59291" spans="13:13" x14ac:dyDescent="0.25">
      <c r="M59291"/>
    </row>
    <row r="59292" spans="13:13" x14ac:dyDescent="0.25">
      <c r="M59292"/>
    </row>
    <row r="59293" spans="13:13" x14ac:dyDescent="0.25">
      <c r="M59293"/>
    </row>
    <row r="59294" spans="13:13" x14ac:dyDescent="0.25">
      <c r="M59294"/>
    </row>
    <row r="59295" spans="13:13" x14ac:dyDescent="0.25">
      <c r="M59295"/>
    </row>
    <row r="59296" spans="13:13" x14ac:dyDescent="0.25">
      <c r="M59296"/>
    </row>
    <row r="59297" spans="13:13" x14ac:dyDescent="0.25">
      <c r="M59297"/>
    </row>
    <row r="59298" spans="13:13" x14ac:dyDescent="0.25">
      <c r="M59298"/>
    </row>
    <row r="59299" spans="13:13" x14ac:dyDescent="0.25">
      <c r="M59299"/>
    </row>
    <row r="59300" spans="13:13" x14ac:dyDescent="0.25">
      <c r="M59300"/>
    </row>
    <row r="59301" spans="13:13" x14ac:dyDescent="0.25">
      <c r="M59301"/>
    </row>
    <row r="59302" spans="13:13" x14ac:dyDescent="0.25">
      <c r="M59302"/>
    </row>
    <row r="59303" spans="13:13" x14ac:dyDescent="0.25">
      <c r="M59303"/>
    </row>
    <row r="59304" spans="13:13" x14ac:dyDescent="0.25">
      <c r="M59304"/>
    </row>
    <row r="59305" spans="13:13" x14ac:dyDescent="0.25">
      <c r="M59305"/>
    </row>
    <row r="59306" spans="13:13" x14ac:dyDescent="0.25">
      <c r="M59306"/>
    </row>
    <row r="59307" spans="13:13" x14ac:dyDescent="0.25">
      <c r="M59307"/>
    </row>
    <row r="59308" spans="13:13" x14ac:dyDescent="0.25">
      <c r="M59308"/>
    </row>
    <row r="59309" spans="13:13" x14ac:dyDescent="0.25">
      <c r="M59309"/>
    </row>
    <row r="59310" spans="13:13" x14ac:dyDescent="0.25">
      <c r="M59310"/>
    </row>
    <row r="59311" spans="13:13" x14ac:dyDescent="0.25">
      <c r="M59311"/>
    </row>
    <row r="59312" spans="13:13" x14ac:dyDescent="0.25">
      <c r="M59312"/>
    </row>
    <row r="59313" spans="13:13" x14ac:dyDescent="0.25">
      <c r="M59313"/>
    </row>
    <row r="59314" spans="13:13" x14ac:dyDescent="0.25">
      <c r="M59314"/>
    </row>
    <row r="59315" spans="13:13" x14ac:dyDescent="0.25">
      <c r="M59315"/>
    </row>
    <row r="59316" spans="13:13" x14ac:dyDescent="0.25">
      <c r="M59316"/>
    </row>
    <row r="59317" spans="13:13" x14ac:dyDescent="0.25">
      <c r="M59317"/>
    </row>
    <row r="59318" spans="13:13" x14ac:dyDescent="0.25">
      <c r="M59318"/>
    </row>
    <row r="59319" spans="13:13" x14ac:dyDescent="0.25">
      <c r="M59319"/>
    </row>
    <row r="59320" spans="13:13" x14ac:dyDescent="0.25">
      <c r="M59320"/>
    </row>
    <row r="59321" spans="13:13" x14ac:dyDescent="0.25">
      <c r="M59321"/>
    </row>
    <row r="59322" spans="13:13" x14ac:dyDescent="0.25">
      <c r="M59322"/>
    </row>
    <row r="59323" spans="13:13" x14ac:dyDescent="0.25">
      <c r="M59323"/>
    </row>
    <row r="59324" spans="13:13" x14ac:dyDescent="0.25">
      <c r="M59324"/>
    </row>
    <row r="59325" spans="13:13" x14ac:dyDescent="0.25">
      <c r="M59325"/>
    </row>
    <row r="59326" spans="13:13" x14ac:dyDescent="0.25">
      <c r="M59326"/>
    </row>
    <row r="59327" spans="13:13" x14ac:dyDescent="0.25">
      <c r="M59327"/>
    </row>
    <row r="59328" spans="13:13" x14ac:dyDescent="0.25">
      <c r="M59328"/>
    </row>
    <row r="59329" spans="13:13" x14ac:dyDescent="0.25">
      <c r="M59329"/>
    </row>
    <row r="59330" spans="13:13" x14ac:dyDescent="0.25">
      <c r="M59330"/>
    </row>
    <row r="59331" spans="13:13" x14ac:dyDescent="0.25">
      <c r="M59331"/>
    </row>
    <row r="59332" spans="13:13" x14ac:dyDescent="0.25">
      <c r="M59332"/>
    </row>
    <row r="59333" spans="13:13" x14ac:dyDescent="0.25">
      <c r="M59333"/>
    </row>
    <row r="59334" spans="13:13" x14ac:dyDescent="0.25">
      <c r="M59334"/>
    </row>
    <row r="59335" spans="13:13" x14ac:dyDescent="0.25">
      <c r="M59335"/>
    </row>
    <row r="59336" spans="13:13" x14ac:dyDescent="0.25">
      <c r="M59336"/>
    </row>
    <row r="59337" spans="13:13" x14ac:dyDescent="0.25">
      <c r="M59337"/>
    </row>
    <row r="59338" spans="13:13" x14ac:dyDescent="0.25">
      <c r="M59338"/>
    </row>
    <row r="59339" spans="13:13" x14ac:dyDescent="0.25">
      <c r="M59339"/>
    </row>
    <row r="59340" spans="13:13" x14ac:dyDescent="0.25">
      <c r="M59340"/>
    </row>
    <row r="59341" spans="13:13" x14ac:dyDescent="0.25">
      <c r="M59341"/>
    </row>
    <row r="59342" spans="13:13" x14ac:dyDescent="0.25">
      <c r="M59342"/>
    </row>
    <row r="59343" spans="13:13" x14ac:dyDescent="0.25">
      <c r="M59343"/>
    </row>
    <row r="59344" spans="13:13" x14ac:dyDescent="0.25">
      <c r="M59344"/>
    </row>
    <row r="59345" spans="13:13" x14ac:dyDescent="0.25">
      <c r="M59345"/>
    </row>
    <row r="59346" spans="13:13" x14ac:dyDescent="0.25">
      <c r="M59346"/>
    </row>
    <row r="59347" spans="13:13" x14ac:dyDescent="0.25">
      <c r="M59347"/>
    </row>
    <row r="59348" spans="13:13" x14ac:dyDescent="0.25">
      <c r="M59348"/>
    </row>
    <row r="59349" spans="13:13" x14ac:dyDescent="0.25">
      <c r="M59349"/>
    </row>
    <row r="59350" spans="13:13" x14ac:dyDescent="0.25">
      <c r="M59350"/>
    </row>
    <row r="59351" spans="13:13" x14ac:dyDescent="0.25">
      <c r="M59351"/>
    </row>
    <row r="59352" spans="13:13" x14ac:dyDescent="0.25">
      <c r="M59352"/>
    </row>
    <row r="59353" spans="13:13" x14ac:dyDescent="0.25">
      <c r="M59353"/>
    </row>
    <row r="59354" spans="13:13" x14ac:dyDescent="0.25">
      <c r="M59354"/>
    </row>
    <row r="59355" spans="13:13" x14ac:dyDescent="0.25">
      <c r="M59355"/>
    </row>
    <row r="59356" spans="13:13" x14ac:dyDescent="0.25">
      <c r="M59356"/>
    </row>
    <row r="59357" spans="13:13" x14ac:dyDescent="0.25">
      <c r="M59357"/>
    </row>
    <row r="59358" spans="13:13" x14ac:dyDescent="0.25">
      <c r="M59358"/>
    </row>
    <row r="59359" spans="13:13" x14ac:dyDescent="0.25">
      <c r="M59359"/>
    </row>
    <row r="59360" spans="13:13" x14ac:dyDescent="0.25">
      <c r="M59360"/>
    </row>
    <row r="59361" spans="13:13" x14ac:dyDescent="0.25">
      <c r="M59361"/>
    </row>
    <row r="59362" spans="13:13" x14ac:dyDescent="0.25">
      <c r="M59362"/>
    </row>
    <row r="59363" spans="13:13" x14ac:dyDescent="0.25">
      <c r="M59363"/>
    </row>
    <row r="59364" spans="13:13" x14ac:dyDescent="0.25">
      <c r="M59364"/>
    </row>
    <row r="59365" spans="13:13" x14ac:dyDescent="0.25">
      <c r="M59365"/>
    </row>
    <row r="59366" spans="13:13" x14ac:dyDescent="0.25">
      <c r="M59366"/>
    </row>
    <row r="59367" spans="13:13" x14ac:dyDescent="0.25">
      <c r="M59367"/>
    </row>
    <row r="59368" spans="13:13" x14ac:dyDescent="0.25">
      <c r="M59368"/>
    </row>
    <row r="59369" spans="13:13" x14ac:dyDescent="0.25">
      <c r="M59369"/>
    </row>
    <row r="59370" spans="13:13" x14ac:dyDescent="0.25">
      <c r="M59370"/>
    </row>
    <row r="59371" spans="13:13" x14ac:dyDescent="0.25">
      <c r="M59371"/>
    </row>
    <row r="59372" spans="13:13" x14ac:dyDescent="0.25">
      <c r="M59372"/>
    </row>
    <row r="59373" spans="13:13" x14ac:dyDescent="0.25">
      <c r="M59373"/>
    </row>
    <row r="59374" spans="13:13" x14ac:dyDescent="0.25">
      <c r="M59374"/>
    </row>
    <row r="59375" spans="13:13" x14ac:dyDescent="0.25">
      <c r="M59375"/>
    </row>
    <row r="59376" spans="13:13" x14ac:dyDescent="0.25">
      <c r="M59376"/>
    </row>
    <row r="59377" spans="13:13" x14ac:dyDescent="0.25">
      <c r="M59377"/>
    </row>
    <row r="59378" spans="13:13" x14ac:dyDescent="0.25">
      <c r="M59378"/>
    </row>
    <row r="59379" spans="13:13" x14ac:dyDescent="0.25">
      <c r="M59379"/>
    </row>
    <row r="59380" spans="13:13" x14ac:dyDescent="0.25">
      <c r="M59380"/>
    </row>
    <row r="59381" spans="13:13" x14ac:dyDescent="0.25">
      <c r="M59381"/>
    </row>
    <row r="59382" spans="13:13" x14ac:dyDescent="0.25">
      <c r="M59382"/>
    </row>
    <row r="59383" spans="13:13" x14ac:dyDescent="0.25">
      <c r="M59383"/>
    </row>
    <row r="59384" spans="13:13" x14ac:dyDescent="0.25">
      <c r="M59384"/>
    </row>
    <row r="59385" spans="13:13" x14ac:dyDescent="0.25">
      <c r="M59385"/>
    </row>
    <row r="59386" spans="13:13" x14ac:dyDescent="0.25">
      <c r="M59386"/>
    </row>
    <row r="59387" spans="13:13" x14ac:dyDescent="0.25">
      <c r="M59387"/>
    </row>
    <row r="59388" spans="13:13" x14ac:dyDescent="0.25">
      <c r="M59388"/>
    </row>
    <row r="59389" spans="13:13" x14ac:dyDescent="0.25">
      <c r="M59389"/>
    </row>
    <row r="59390" spans="13:13" x14ac:dyDescent="0.25">
      <c r="M59390"/>
    </row>
    <row r="59391" spans="13:13" x14ac:dyDescent="0.25">
      <c r="M59391"/>
    </row>
    <row r="59392" spans="13:13" x14ac:dyDescent="0.25">
      <c r="M59392"/>
    </row>
    <row r="59393" spans="13:13" x14ac:dyDescent="0.25">
      <c r="M59393"/>
    </row>
    <row r="59394" spans="13:13" x14ac:dyDescent="0.25">
      <c r="M59394"/>
    </row>
    <row r="59395" spans="13:13" x14ac:dyDescent="0.25">
      <c r="M59395"/>
    </row>
    <row r="59396" spans="13:13" x14ac:dyDescent="0.25">
      <c r="M59396"/>
    </row>
    <row r="59397" spans="13:13" x14ac:dyDescent="0.25">
      <c r="M59397"/>
    </row>
    <row r="59398" spans="13:13" x14ac:dyDescent="0.25">
      <c r="M59398"/>
    </row>
    <row r="59399" spans="13:13" x14ac:dyDescent="0.25">
      <c r="M59399"/>
    </row>
    <row r="59400" spans="13:13" x14ac:dyDescent="0.25">
      <c r="M59400"/>
    </row>
    <row r="59401" spans="13:13" x14ac:dyDescent="0.25">
      <c r="M59401"/>
    </row>
    <row r="59402" spans="13:13" x14ac:dyDescent="0.25">
      <c r="M59402"/>
    </row>
    <row r="59403" spans="13:13" x14ac:dyDescent="0.25">
      <c r="M59403"/>
    </row>
    <row r="59404" spans="13:13" x14ac:dyDescent="0.25">
      <c r="M59404"/>
    </row>
    <row r="59405" spans="13:13" x14ac:dyDescent="0.25">
      <c r="M59405"/>
    </row>
    <row r="59406" spans="13:13" x14ac:dyDescent="0.25">
      <c r="M59406"/>
    </row>
    <row r="59407" spans="13:13" x14ac:dyDescent="0.25">
      <c r="M59407"/>
    </row>
    <row r="59408" spans="13:13" x14ac:dyDescent="0.25">
      <c r="M59408"/>
    </row>
    <row r="59409" spans="13:13" x14ac:dyDescent="0.25">
      <c r="M59409"/>
    </row>
    <row r="59410" spans="13:13" x14ac:dyDescent="0.25">
      <c r="M59410"/>
    </row>
    <row r="59411" spans="13:13" x14ac:dyDescent="0.25">
      <c r="M59411"/>
    </row>
    <row r="59412" spans="13:13" x14ac:dyDescent="0.25">
      <c r="M59412"/>
    </row>
    <row r="59413" spans="13:13" x14ac:dyDescent="0.25">
      <c r="M59413"/>
    </row>
    <row r="59414" spans="13:13" x14ac:dyDescent="0.25">
      <c r="M59414"/>
    </row>
    <row r="59415" spans="13:13" x14ac:dyDescent="0.25">
      <c r="M59415"/>
    </row>
    <row r="59416" spans="13:13" x14ac:dyDescent="0.25">
      <c r="M59416"/>
    </row>
    <row r="59417" spans="13:13" x14ac:dyDescent="0.25">
      <c r="M59417"/>
    </row>
    <row r="59418" spans="13:13" x14ac:dyDescent="0.25">
      <c r="M59418"/>
    </row>
    <row r="59419" spans="13:13" x14ac:dyDescent="0.25">
      <c r="M59419"/>
    </row>
    <row r="59420" spans="13:13" x14ac:dyDescent="0.25">
      <c r="M59420"/>
    </row>
    <row r="59421" spans="13:13" x14ac:dyDescent="0.25">
      <c r="M59421"/>
    </row>
    <row r="59422" spans="13:13" x14ac:dyDescent="0.25">
      <c r="M59422"/>
    </row>
    <row r="59423" spans="13:13" x14ac:dyDescent="0.25">
      <c r="M59423"/>
    </row>
    <row r="59424" spans="13:13" x14ac:dyDescent="0.25">
      <c r="M59424"/>
    </row>
    <row r="59425" spans="13:13" x14ac:dyDescent="0.25">
      <c r="M59425"/>
    </row>
    <row r="59426" spans="13:13" x14ac:dyDescent="0.25">
      <c r="M59426"/>
    </row>
    <row r="59427" spans="13:13" x14ac:dyDescent="0.25">
      <c r="M59427"/>
    </row>
    <row r="59428" spans="13:13" x14ac:dyDescent="0.25">
      <c r="M59428"/>
    </row>
    <row r="59429" spans="13:13" x14ac:dyDescent="0.25">
      <c r="M59429"/>
    </row>
    <row r="59430" spans="13:13" x14ac:dyDescent="0.25">
      <c r="M59430"/>
    </row>
    <row r="59431" spans="13:13" x14ac:dyDescent="0.25">
      <c r="M59431"/>
    </row>
    <row r="59432" spans="13:13" x14ac:dyDescent="0.25">
      <c r="M59432"/>
    </row>
    <row r="59433" spans="13:13" x14ac:dyDescent="0.25">
      <c r="M59433"/>
    </row>
    <row r="59434" spans="13:13" x14ac:dyDescent="0.25">
      <c r="M59434"/>
    </row>
    <row r="59435" spans="13:13" x14ac:dyDescent="0.25">
      <c r="M59435"/>
    </row>
    <row r="59436" spans="13:13" x14ac:dyDescent="0.25">
      <c r="M59436"/>
    </row>
    <row r="59437" spans="13:13" x14ac:dyDescent="0.25">
      <c r="M59437"/>
    </row>
    <row r="59438" spans="13:13" x14ac:dyDescent="0.25">
      <c r="M59438"/>
    </row>
    <row r="59439" spans="13:13" x14ac:dyDescent="0.25">
      <c r="M59439"/>
    </row>
    <row r="59440" spans="13:13" x14ac:dyDescent="0.25">
      <c r="M59440"/>
    </row>
    <row r="59441" spans="13:13" x14ac:dyDescent="0.25">
      <c r="M59441"/>
    </row>
    <row r="59442" spans="13:13" x14ac:dyDescent="0.25">
      <c r="M59442"/>
    </row>
    <row r="59443" spans="13:13" x14ac:dyDescent="0.25">
      <c r="M59443"/>
    </row>
    <row r="59444" spans="13:13" x14ac:dyDescent="0.25">
      <c r="M59444"/>
    </row>
    <row r="59445" spans="13:13" x14ac:dyDescent="0.25">
      <c r="M59445"/>
    </row>
    <row r="59446" spans="13:13" x14ac:dyDescent="0.25">
      <c r="M59446"/>
    </row>
    <row r="59447" spans="13:13" x14ac:dyDescent="0.25">
      <c r="M59447"/>
    </row>
    <row r="59448" spans="13:13" x14ac:dyDescent="0.25">
      <c r="M59448"/>
    </row>
    <row r="59449" spans="13:13" x14ac:dyDescent="0.25">
      <c r="M59449"/>
    </row>
    <row r="59450" spans="13:13" x14ac:dyDescent="0.25">
      <c r="M59450"/>
    </row>
    <row r="59451" spans="13:13" x14ac:dyDescent="0.25">
      <c r="M59451"/>
    </row>
    <row r="59452" spans="13:13" x14ac:dyDescent="0.25">
      <c r="M59452"/>
    </row>
    <row r="59453" spans="13:13" x14ac:dyDescent="0.25">
      <c r="M59453"/>
    </row>
    <row r="59454" spans="13:13" x14ac:dyDescent="0.25">
      <c r="M59454"/>
    </row>
    <row r="59455" spans="13:13" x14ac:dyDescent="0.25">
      <c r="M59455"/>
    </row>
    <row r="59456" spans="13:13" x14ac:dyDescent="0.25">
      <c r="M59456"/>
    </row>
    <row r="59457" spans="13:13" x14ac:dyDescent="0.25">
      <c r="M59457"/>
    </row>
    <row r="59458" spans="13:13" x14ac:dyDescent="0.25">
      <c r="M59458"/>
    </row>
    <row r="59459" spans="13:13" x14ac:dyDescent="0.25">
      <c r="M59459"/>
    </row>
    <row r="59460" spans="13:13" x14ac:dyDescent="0.25">
      <c r="M59460"/>
    </row>
    <row r="59461" spans="13:13" x14ac:dyDescent="0.25">
      <c r="M59461"/>
    </row>
    <row r="59462" spans="13:13" x14ac:dyDescent="0.25">
      <c r="M59462"/>
    </row>
    <row r="59463" spans="13:13" x14ac:dyDescent="0.25">
      <c r="M59463"/>
    </row>
    <row r="59464" spans="13:13" x14ac:dyDescent="0.25">
      <c r="M59464"/>
    </row>
    <row r="59465" spans="13:13" x14ac:dyDescent="0.25">
      <c r="M59465"/>
    </row>
    <row r="59466" spans="13:13" x14ac:dyDescent="0.25">
      <c r="M59466"/>
    </row>
    <row r="59467" spans="13:13" x14ac:dyDescent="0.25">
      <c r="M59467"/>
    </row>
    <row r="59468" spans="13:13" x14ac:dyDescent="0.25">
      <c r="M59468"/>
    </row>
    <row r="59469" spans="13:13" x14ac:dyDescent="0.25">
      <c r="M59469"/>
    </row>
    <row r="59470" spans="13:13" x14ac:dyDescent="0.25">
      <c r="M59470"/>
    </row>
    <row r="59471" spans="13:13" x14ac:dyDescent="0.25">
      <c r="M59471"/>
    </row>
    <row r="59472" spans="13:13" x14ac:dyDescent="0.25">
      <c r="M59472"/>
    </row>
    <row r="59473" spans="13:13" x14ac:dyDescent="0.25">
      <c r="M59473"/>
    </row>
    <row r="59474" spans="13:13" x14ac:dyDescent="0.25">
      <c r="M59474"/>
    </row>
    <row r="59475" spans="13:13" x14ac:dyDescent="0.25">
      <c r="M59475"/>
    </row>
    <row r="59476" spans="13:13" x14ac:dyDescent="0.25">
      <c r="M59476"/>
    </row>
    <row r="59477" spans="13:13" x14ac:dyDescent="0.25">
      <c r="M59477"/>
    </row>
    <row r="59478" spans="13:13" x14ac:dyDescent="0.25">
      <c r="M59478"/>
    </row>
    <row r="59479" spans="13:13" x14ac:dyDescent="0.25">
      <c r="M59479"/>
    </row>
    <row r="59480" spans="13:13" x14ac:dyDescent="0.25">
      <c r="M59480"/>
    </row>
    <row r="59481" spans="13:13" x14ac:dyDescent="0.25">
      <c r="M59481"/>
    </row>
    <row r="59482" spans="13:13" x14ac:dyDescent="0.25">
      <c r="M59482"/>
    </row>
    <row r="59483" spans="13:13" x14ac:dyDescent="0.25">
      <c r="M59483"/>
    </row>
    <row r="59484" spans="13:13" x14ac:dyDescent="0.25">
      <c r="M59484"/>
    </row>
    <row r="59485" spans="13:13" x14ac:dyDescent="0.25">
      <c r="M59485"/>
    </row>
    <row r="59486" spans="13:13" x14ac:dyDescent="0.25">
      <c r="M59486"/>
    </row>
    <row r="59487" spans="13:13" x14ac:dyDescent="0.25">
      <c r="M59487"/>
    </row>
    <row r="59488" spans="13:13" x14ac:dyDescent="0.25">
      <c r="M59488"/>
    </row>
    <row r="59489" spans="13:13" x14ac:dyDescent="0.25">
      <c r="M59489"/>
    </row>
    <row r="59490" spans="13:13" x14ac:dyDescent="0.25">
      <c r="M59490"/>
    </row>
    <row r="59491" spans="13:13" x14ac:dyDescent="0.25">
      <c r="M59491"/>
    </row>
    <row r="59492" spans="13:13" x14ac:dyDescent="0.25">
      <c r="M59492"/>
    </row>
    <row r="59493" spans="13:13" x14ac:dyDescent="0.25">
      <c r="M59493"/>
    </row>
    <row r="59494" spans="13:13" x14ac:dyDescent="0.25">
      <c r="M59494"/>
    </row>
    <row r="59495" spans="13:13" x14ac:dyDescent="0.25">
      <c r="M59495"/>
    </row>
    <row r="59496" spans="13:13" x14ac:dyDescent="0.25">
      <c r="M59496"/>
    </row>
    <row r="59497" spans="13:13" x14ac:dyDescent="0.25">
      <c r="M59497"/>
    </row>
    <row r="59498" spans="13:13" x14ac:dyDescent="0.25">
      <c r="M59498"/>
    </row>
    <row r="59499" spans="13:13" x14ac:dyDescent="0.25">
      <c r="M59499"/>
    </row>
    <row r="59500" spans="13:13" x14ac:dyDescent="0.25">
      <c r="M59500"/>
    </row>
    <row r="59501" spans="13:13" x14ac:dyDescent="0.25">
      <c r="M59501"/>
    </row>
    <row r="59502" spans="13:13" x14ac:dyDescent="0.25">
      <c r="M59502"/>
    </row>
    <row r="59503" spans="13:13" x14ac:dyDescent="0.25">
      <c r="M59503"/>
    </row>
    <row r="59504" spans="13:13" x14ac:dyDescent="0.25">
      <c r="M59504"/>
    </row>
    <row r="59505" spans="13:13" x14ac:dyDescent="0.25">
      <c r="M59505"/>
    </row>
    <row r="59506" spans="13:13" x14ac:dyDescent="0.25">
      <c r="M59506"/>
    </row>
    <row r="59507" spans="13:13" x14ac:dyDescent="0.25">
      <c r="M59507"/>
    </row>
    <row r="59508" spans="13:13" x14ac:dyDescent="0.25">
      <c r="M59508"/>
    </row>
    <row r="59509" spans="13:13" x14ac:dyDescent="0.25">
      <c r="M59509"/>
    </row>
    <row r="59510" spans="13:13" x14ac:dyDescent="0.25">
      <c r="M59510"/>
    </row>
    <row r="59511" spans="13:13" x14ac:dyDescent="0.25">
      <c r="M59511"/>
    </row>
    <row r="59512" spans="13:13" x14ac:dyDescent="0.25">
      <c r="M59512"/>
    </row>
    <row r="59513" spans="13:13" x14ac:dyDescent="0.25">
      <c r="M59513"/>
    </row>
    <row r="59514" spans="13:13" x14ac:dyDescent="0.25">
      <c r="M59514"/>
    </row>
    <row r="59515" spans="13:13" x14ac:dyDescent="0.25">
      <c r="M59515"/>
    </row>
    <row r="59516" spans="13:13" x14ac:dyDescent="0.25">
      <c r="M59516"/>
    </row>
    <row r="59517" spans="13:13" x14ac:dyDescent="0.25">
      <c r="M59517"/>
    </row>
    <row r="59518" spans="13:13" x14ac:dyDescent="0.25">
      <c r="M59518"/>
    </row>
    <row r="59519" spans="13:13" x14ac:dyDescent="0.25">
      <c r="M59519"/>
    </row>
    <row r="59520" spans="13:13" x14ac:dyDescent="0.25">
      <c r="M59520"/>
    </row>
    <row r="59521" spans="13:13" x14ac:dyDescent="0.25">
      <c r="M59521"/>
    </row>
    <row r="59522" spans="13:13" x14ac:dyDescent="0.25">
      <c r="M59522"/>
    </row>
    <row r="59523" spans="13:13" x14ac:dyDescent="0.25">
      <c r="M59523"/>
    </row>
    <row r="59524" spans="13:13" x14ac:dyDescent="0.25">
      <c r="M59524"/>
    </row>
    <row r="59525" spans="13:13" x14ac:dyDescent="0.25">
      <c r="M59525"/>
    </row>
    <row r="59526" spans="13:13" x14ac:dyDescent="0.25">
      <c r="M59526"/>
    </row>
    <row r="59527" spans="13:13" x14ac:dyDescent="0.25">
      <c r="M59527"/>
    </row>
    <row r="59528" spans="13:13" x14ac:dyDescent="0.25">
      <c r="M59528"/>
    </row>
    <row r="59529" spans="13:13" x14ac:dyDescent="0.25">
      <c r="M59529"/>
    </row>
    <row r="59530" spans="13:13" x14ac:dyDescent="0.25">
      <c r="M59530"/>
    </row>
    <row r="59531" spans="13:13" x14ac:dyDescent="0.25">
      <c r="M59531"/>
    </row>
    <row r="59532" spans="13:13" x14ac:dyDescent="0.25">
      <c r="M59532"/>
    </row>
    <row r="59533" spans="13:13" x14ac:dyDescent="0.25">
      <c r="M59533"/>
    </row>
    <row r="59534" spans="13:13" x14ac:dyDescent="0.25">
      <c r="M59534"/>
    </row>
    <row r="59535" spans="13:13" x14ac:dyDescent="0.25">
      <c r="M59535"/>
    </row>
    <row r="59536" spans="13:13" x14ac:dyDescent="0.25">
      <c r="M59536"/>
    </row>
    <row r="59537" spans="13:13" x14ac:dyDescent="0.25">
      <c r="M59537"/>
    </row>
    <row r="59538" spans="13:13" x14ac:dyDescent="0.25">
      <c r="M59538"/>
    </row>
    <row r="59539" spans="13:13" x14ac:dyDescent="0.25">
      <c r="M59539"/>
    </row>
    <row r="59540" spans="13:13" x14ac:dyDescent="0.25">
      <c r="M59540"/>
    </row>
    <row r="59541" spans="13:13" x14ac:dyDescent="0.25">
      <c r="M59541"/>
    </row>
    <row r="59542" spans="13:13" x14ac:dyDescent="0.25">
      <c r="M59542"/>
    </row>
    <row r="59543" spans="13:13" x14ac:dyDescent="0.25">
      <c r="M59543"/>
    </row>
    <row r="59544" spans="13:13" x14ac:dyDescent="0.25">
      <c r="M59544"/>
    </row>
    <row r="59545" spans="13:13" x14ac:dyDescent="0.25">
      <c r="M59545"/>
    </row>
    <row r="59546" spans="13:13" x14ac:dyDescent="0.25">
      <c r="M59546"/>
    </row>
    <row r="59547" spans="13:13" x14ac:dyDescent="0.25">
      <c r="M59547"/>
    </row>
    <row r="59548" spans="13:13" x14ac:dyDescent="0.25">
      <c r="M59548"/>
    </row>
    <row r="59549" spans="13:13" x14ac:dyDescent="0.25">
      <c r="M59549"/>
    </row>
    <row r="59550" spans="13:13" x14ac:dyDescent="0.25">
      <c r="M59550"/>
    </row>
    <row r="59551" spans="13:13" x14ac:dyDescent="0.25">
      <c r="M59551"/>
    </row>
    <row r="59552" spans="13:13" x14ac:dyDescent="0.25">
      <c r="M59552"/>
    </row>
    <row r="59553" spans="13:13" x14ac:dyDescent="0.25">
      <c r="M59553"/>
    </row>
    <row r="59554" spans="13:13" x14ac:dyDescent="0.25">
      <c r="M59554"/>
    </row>
    <row r="59555" spans="13:13" x14ac:dyDescent="0.25">
      <c r="M59555"/>
    </row>
    <row r="59556" spans="13:13" x14ac:dyDescent="0.25">
      <c r="M59556"/>
    </row>
    <row r="59557" spans="13:13" x14ac:dyDescent="0.25">
      <c r="M59557"/>
    </row>
    <row r="59558" spans="13:13" x14ac:dyDescent="0.25">
      <c r="M59558"/>
    </row>
    <row r="59559" spans="13:13" x14ac:dyDescent="0.25">
      <c r="M59559"/>
    </row>
    <row r="59560" spans="13:13" x14ac:dyDescent="0.25">
      <c r="M59560"/>
    </row>
    <row r="59561" spans="13:13" x14ac:dyDescent="0.25">
      <c r="M59561"/>
    </row>
    <row r="59562" spans="13:13" x14ac:dyDescent="0.25">
      <c r="M59562"/>
    </row>
    <row r="59563" spans="13:13" x14ac:dyDescent="0.25">
      <c r="M59563"/>
    </row>
    <row r="59564" spans="13:13" x14ac:dyDescent="0.25">
      <c r="M59564"/>
    </row>
    <row r="59565" spans="13:13" x14ac:dyDescent="0.25">
      <c r="M59565"/>
    </row>
    <row r="59566" spans="13:13" x14ac:dyDescent="0.25">
      <c r="M59566"/>
    </row>
    <row r="59567" spans="13:13" x14ac:dyDescent="0.25">
      <c r="M59567"/>
    </row>
    <row r="59568" spans="13:13" x14ac:dyDescent="0.25">
      <c r="M59568"/>
    </row>
    <row r="59569" spans="13:13" x14ac:dyDescent="0.25">
      <c r="M59569"/>
    </row>
    <row r="59570" spans="13:13" x14ac:dyDescent="0.25">
      <c r="M59570"/>
    </row>
    <row r="59571" spans="13:13" x14ac:dyDescent="0.25">
      <c r="M59571"/>
    </row>
    <row r="59572" spans="13:13" x14ac:dyDescent="0.25">
      <c r="M59572"/>
    </row>
    <row r="59573" spans="13:13" x14ac:dyDescent="0.25">
      <c r="M59573"/>
    </row>
    <row r="59574" spans="13:13" x14ac:dyDescent="0.25">
      <c r="M59574"/>
    </row>
    <row r="59575" spans="13:13" x14ac:dyDescent="0.25">
      <c r="M59575"/>
    </row>
    <row r="59576" spans="13:13" x14ac:dyDescent="0.25">
      <c r="M59576"/>
    </row>
    <row r="59577" spans="13:13" x14ac:dyDescent="0.25">
      <c r="M59577"/>
    </row>
    <row r="59578" spans="13:13" x14ac:dyDescent="0.25">
      <c r="M59578"/>
    </row>
    <row r="59579" spans="13:13" x14ac:dyDescent="0.25">
      <c r="M59579"/>
    </row>
    <row r="59580" spans="13:13" x14ac:dyDescent="0.25">
      <c r="M59580"/>
    </row>
    <row r="59581" spans="13:13" x14ac:dyDescent="0.25">
      <c r="M59581"/>
    </row>
    <row r="59582" spans="13:13" x14ac:dyDescent="0.25">
      <c r="M59582"/>
    </row>
    <row r="59583" spans="13:13" x14ac:dyDescent="0.25">
      <c r="M59583"/>
    </row>
    <row r="59584" spans="13:13" x14ac:dyDescent="0.25">
      <c r="M59584"/>
    </row>
    <row r="59585" spans="13:13" x14ac:dyDescent="0.25">
      <c r="M59585"/>
    </row>
    <row r="59586" spans="13:13" x14ac:dyDescent="0.25">
      <c r="M59586"/>
    </row>
    <row r="59587" spans="13:13" x14ac:dyDescent="0.25">
      <c r="M59587"/>
    </row>
    <row r="59588" spans="13:13" x14ac:dyDescent="0.25">
      <c r="M59588"/>
    </row>
    <row r="59589" spans="13:13" x14ac:dyDescent="0.25">
      <c r="M59589"/>
    </row>
    <row r="59590" spans="13:13" x14ac:dyDescent="0.25">
      <c r="M59590"/>
    </row>
    <row r="59591" spans="13:13" x14ac:dyDescent="0.25">
      <c r="M59591"/>
    </row>
    <row r="59592" spans="13:13" x14ac:dyDescent="0.25">
      <c r="M59592"/>
    </row>
    <row r="59593" spans="13:13" x14ac:dyDescent="0.25">
      <c r="M59593"/>
    </row>
    <row r="59594" spans="13:13" x14ac:dyDescent="0.25">
      <c r="M59594"/>
    </row>
    <row r="59595" spans="13:13" x14ac:dyDescent="0.25">
      <c r="M59595"/>
    </row>
    <row r="59596" spans="13:13" x14ac:dyDescent="0.25">
      <c r="M59596"/>
    </row>
    <row r="59597" spans="13:13" x14ac:dyDescent="0.25">
      <c r="M59597"/>
    </row>
    <row r="59598" spans="13:13" x14ac:dyDescent="0.25">
      <c r="M59598"/>
    </row>
    <row r="59599" spans="13:13" x14ac:dyDescent="0.25">
      <c r="M59599"/>
    </row>
    <row r="59600" spans="13:13" x14ac:dyDescent="0.25">
      <c r="M59600"/>
    </row>
    <row r="59601" spans="13:13" x14ac:dyDescent="0.25">
      <c r="M59601"/>
    </row>
    <row r="59602" spans="13:13" x14ac:dyDescent="0.25">
      <c r="M59602"/>
    </row>
    <row r="59603" spans="13:13" x14ac:dyDescent="0.25">
      <c r="M59603"/>
    </row>
    <row r="59604" spans="13:13" x14ac:dyDescent="0.25">
      <c r="M59604"/>
    </row>
    <row r="59605" spans="13:13" x14ac:dyDescent="0.25">
      <c r="M59605"/>
    </row>
    <row r="59606" spans="13:13" x14ac:dyDescent="0.25">
      <c r="M59606"/>
    </row>
    <row r="59607" spans="13:13" x14ac:dyDescent="0.25">
      <c r="M59607"/>
    </row>
    <row r="59608" spans="13:13" x14ac:dyDescent="0.25">
      <c r="M59608"/>
    </row>
    <row r="59609" spans="13:13" x14ac:dyDescent="0.25">
      <c r="M59609"/>
    </row>
    <row r="59610" spans="13:13" x14ac:dyDescent="0.25">
      <c r="M59610"/>
    </row>
    <row r="59611" spans="13:13" x14ac:dyDescent="0.25">
      <c r="M59611"/>
    </row>
    <row r="59612" spans="13:13" x14ac:dyDescent="0.25">
      <c r="M59612"/>
    </row>
    <row r="59613" spans="13:13" x14ac:dyDescent="0.25">
      <c r="M59613"/>
    </row>
    <row r="59614" spans="13:13" x14ac:dyDescent="0.25">
      <c r="M59614"/>
    </row>
    <row r="59615" spans="13:13" x14ac:dyDescent="0.25">
      <c r="M59615"/>
    </row>
    <row r="59616" spans="13:13" x14ac:dyDescent="0.25">
      <c r="M59616"/>
    </row>
    <row r="59617" spans="13:13" x14ac:dyDescent="0.25">
      <c r="M59617"/>
    </row>
    <row r="59618" spans="13:13" x14ac:dyDescent="0.25">
      <c r="M59618"/>
    </row>
    <row r="59619" spans="13:13" x14ac:dyDescent="0.25">
      <c r="M59619"/>
    </row>
    <row r="59620" spans="13:13" x14ac:dyDescent="0.25">
      <c r="M59620"/>
    </row>
    <row r="59621" spans="13:13" x14ac:dyDescent="0.25">
      <c r="M59621"/>
    </row>
    <row r="59622" spans="13:13" x14ac:dyDescent="0.25">
      <c r="M59622"/>
    </row>
    <row r="59623" spans="13:13" x14ac:dyDescent="0.25">
      <c r="M59623"/>
    </row>
    <row r="59624" spans="13:13" x14ac:dyDescent="0.25">
      <c r="M59624"/>
    </row>
    <row r="59625" spans="13:13" x14ac:dyDescent="0.25">
      <c r="M59625"/>
    </row>
    <row r="59626" spans="13:13" x14ac:dyDescent="0.25">
      <c r="M59626"/>
    </row>
    <row r="59627" spans="13:13" x14ac:dyDescent="0.25">
      <c r="M59627"/>
    </row>
    <row r="59628" spans="13:13" x14ac:dyDescent="0.25">
      <c r="M59628"/>
    </row>
    <row r="59629" spans="13:13" x14ac:dyDescent="0.25">
      <c r="M59629"/>
    </row>
    <row r="59630" spans="13:13" x14ac:dyDescent="0.25">
      <c r="M59630"/>
    </row>
    <row r="59631" spans="13:13" x14ac:dyDescent="0.25">
      <c r="M59631"/>
    </row>
    <row r="59632" spans="13:13" x14ac:dyDescent="0.25">
      <c r="M59632"/>
    </row>
    <row r="59633" spans="13:13" x14ac:dyDescent="0.25">
      <c r="M59633"/>
    </row>
    <row r="59634" spans="13:13" x14ac:dyDescent="0.25">
      <c r="M59634"/>
    </row>
    <row r="59635" spans="13:13" x14ac:dyDescent="0.25">
      <c r="M59635"/>
    </row>
    <row r="59636" spans="13:13" x14ac:dyDescent="0.25">
      <c r="M59636"/>
    </row>
    <row r="59637" spans="13:13" x14ac:dyDescent="0.25">
      <c r="M59637"/>
    </row>
    <row r="59638" spans="13:13" x14ac:dyDescent="0.25">
      <c r="M59638"/>
    </row>
    <row r="59639" spans="13:13" x14ac:dyDescent="0.25">
      <c r="M59639"/>
    </row>
    <row r="59640" spans="13:13" x14ac:dyDescent="0.25">
      <c r="M59640"/>
    </row>
    <row r="59641" spans="13:13" x14ac:dyDescent="0.25">
      <c r="M59641"/>
    </row>
    <row r="59642" spans="13:13" x14ac:dyDescent="0.25">
      <c r="M59642"/>
    </row>
    <row r="59643" spans="13:13" x14ac:dyDescent="0.25">
      <c r="M59643"/>
    </row>
    <row r="59644" spans="13:13" x14ac:dyDescent="0.25">
      <c r="M59644"/>
    </row>
    <row r="59645" spans="13:13" x14ac:dyDescent="0.25">
      <c r="M59645"/>
    </row>
    <row r="59646" spans="13:13" x14ac:dyDescent="0.25">
      <c r="M59646"/>
    </row>
    <row r="59647" spans="13:13" x14ac:dyDescent="0.25">
      <c r="M59647"/>
    </row>
    <row r="59648" spans="13:13" x14ac:dyDescent="0.25">
      <c r="M59648"/>
    </row>
    <row r="59649" spans="13:13" x14ac:dyDescent="0.25">
      <c r="M59649"/>
    </row>
    <row r="59650" spans="13:13" x14ac:dyDescent="0.25">
      <c r="M59650"/>
    </row>
    <row r="59651" spans="13:13" x14ac:dyDescent="0.25">
      <c r="M59651"/>
    </row>
    <row r="59652" spans="13:13" x14ac:dyDescent="0.25">
      <c r="M59652"/>
    </row>
    <row r="59653" spans="13:13" x14ac:dyDescent="0.25">
      <c r="M59653"/>
    </row>
    <row r="59654" spans="13:13" x14ac:dyDescent="0.25">
      <c r="M59654"/>
    </row>
    <row r="59655" spans="13:13" x14ac:dyDescent="0.25">
      <c r="M59655"/>
    </row>
    <row r="59656" spans="13:13" x14ac:dyDescent="0.25">
      <c r="M59656"/>
    </row>
    <row r="59657" spans="13:13" x14ac:dyDescent="0.25">
      <c r="M59657"/>
    </row>
    <row r="59658" spans="13:13" x14ac:dyDescent="0.25">
      <c r="M59658"/>
    </row>
    <row r="59659" spans="13:13" x14ac:dyDescent="0.25">
      <c r="M59659"/>
    </row>
    <row r="59660" spans="13:13" x14ac:dyDescent="0.25">
      <c r="M59660"/>
    </row>
    <row r="59661" spans="13:13" x14ac:dyDescent="0.25">
      <c r="M59661"/>
    </row>
    <row r="59662" spans="13:13" x14ac:dyDescent="0.25">
      <c r="M59662"/>
    </row>
    <row r="59663" spans="13:13" x14ac:dyDescent="0.25">
      <c r="M59663"/>
    </row>
    <row r="59664" spans="13:13" x14ac:dyDescent="0.25">
      <c r="M59664"/>
    </row>
    <row r="59665" spans="13:13" x14ac:dyDescent="0.25">
      <c r="M59665"/>
    </row>
    <row r="59666" spans="13:13" x14ac:dyDescent="0.25">
      <c r="M59666"/>
    </row>
    <row r="59667" spans="13:13" x14ac:dyDescent="0.25">
      <c r="M59667"/>
    </row>
    <row r="59668" spans="13:13" x14ac:dyDescent="0.25">
      <c r="M59668"/>
    </row>
    <row r="59669" spans="13:13" x14ac:dyDescent="0.25">
      <c r="M59669"/>
    </row>
    <row r="59670" spans="13:13" x14ac:dyDescent="0.25">
      <c r="M59670"/>
    </row>
    <row r="59671" spans="13:13" x14ac:dyDescent="0.25">
      <c r="M59671"/>
    </row>
    <row r="59672" spans="13:13" x14ac:dyDescent="0.25">
      <c r="M59672"/>
    </row>
    <row r="59673" spans="13:13" x14ac:dyDescent="0.25">
      <c r="M59673"/>
    </row>
    <row r="59674" spans="13:13" x14ac:dyDescent="0.25">
      <c r="M59674"/>
    </row>
    <row r="59675" spans="13:13" x14ac:dyDescent="0.25">
      <c r="M59675"/>
    </row>
    <row r="59676" spans="13:13" x14ac:dyDescent="0.25">
      <c r="M59676"/>
    </row>
    <row r="59677" spans="13:13" x14ac:dyDescent="0.25">
      <c r="M59677"/>
    </row>
    <row r="59678" spans="13:13" x14ac:dyDescent="0.25">
      <c r="M59678"/>
    </row>
    <row r="59679" spans="13:13" x14ac:dyDescent="0.25">
      <c r="M59679"/>
    </row>
    <row r="59680" spans="13:13" x14ac:dyDescent="0.25">
      <c r="M59680"/>
    </row>
    <row r="59681" spans="13:13" x14ac:dyDescent="0.25">
      <c r="M59681"/>
    </row>
    <row r="59682" spans="13:13" x14ac:dyDescent="0.25">
      <c r="M59682"/>
    </row>
    <row r="59683" spans="13:13" x14ac:dyDescent="0.25">
      <c r="M59683"/>
    </row>
    <row r="59684" spans="13:13" x14ac:dyDescent="0.25">
      <c r="M59684"/>
    </row>
    <row r="59685" spans="13:13" x14ac:dyDescent="0.25">
      <c r="M59685"/>
    </row>
    <row r="59686" spans="13:13" x14ac:dyDescent="0.25">
      <c r="M59686"/>
    </row>
    <row r="59687" spans="13:13" x14ac:dyDescent="0.25">
      <c r="M59687"/>
    </row>
    <row r="59688" spans="13:13" x14ac:dyDescent="0.25">
      <c r="M59688"/>
    </row>
    <row r="59689" spans="13:13" x14ac:dyDescent="0.25">
      <c r="M59689"/>
    </row>
    <row r="59690" spans="13:13" x14ac:dyDescent="0.25">
      <c r="M59690"/>
    </row>
    <row r="59691" spans="13:13" x14ac:dyDescent="0.25">
      <c r="M59691"/>
    </row>
    <row r="59692" spans="13:13" x14ac:dyDescent="0.25">
      <c r="M59692"/>
    </row>
    <row r="59693" spans="13:13" x14ac:dyDescent="0.25">
      <c r="M59693"/>
    </row>
    <row r="59694" spans="13:13" x14ac:dyDescent="0.25">
      <c r="M59694"/>
    </row>
    <row r="59695" spans="13:13" x14ac:dyDescent="0.25">
      <c r="M59695"/>
    </row>
    <row r="59696" spans="13:13" x14ac:dyDescent="0.25">
      <c r="M59696"/>
    </row>
    <row r="59697" spans="13:13" x14ac:dyDescent="0.25">
      <c r="M59697"/>
    </row>
    <row r="59698" spans="13:13" x14ac:dyDescent="0.25">
      <c r="M59698"/>
    </row>
    <row r="59699" spans="13:13" x14ac:dyDescent="0.25">
      <c r="M59699"/>
    </row>
    <row r="59700" spans="13:13" x14ac:dyDescent="0.25">
      <c r="M59700"/>
    </row>
    <row r="59701" spans="13:13" x14ac:dyDescent="0.25">
      <c r="M59701"/>
    </row>
    <row r="59702" spans="13:13" x14ac:dyDescent="0.25">
      <c r="M59702"/>
    </row>
    <row r="59703" spans="13:13" x14ac:dyDescent="0.25">
      <c r="M59703"/>
    </row>
    <row r="59704" spans="13:13" x14ac:dyDescent="0.25">
      <c r="M59704"/>
    </row>
    <row r="59705" spans="13:13" x14ac:dyDescent="0.25">
      <c r="M59705"/>
    </row>
    <row r="59706" spans="13:13" x14ac:dyDescent="0.25">
      <c r="M59706"/>
    </row>
    <row r="59707" spans="13:13" x14ac:dyDescent="0.25">
      <c r="M59707"/>
    </row>
    <row r="59708" spans="13:13" x14ac:dyDescent="0.25">
      <c r="M59708"/>
    </row>
    <row r="59709" spans="13:13" x14ac:dyDescent="0.25">
      <c r="M59709"/>
    </row>
    <row r="59710" spans="13:13" x14ac:dyDescent="0.25">
      <c r="M59710"/>
    </row>
    <row r="59711" spans="13:13" x14ac:dyDescent="0.25">
      <c r="M59711"/>
    </row>
    <row r="59712" spans="13:13" x14ac:dyDescent="0.25">
      <c r="M59712"/>
    </row>
    <row r="59713" spans="13:13" x14ac:dyDescent="0.25">
      <c r="M59713"/>
    </row>
    <row r="59714" spans="13:13" x14ac:dyDescent="0.25">
      <c r="M59714"/>
    </row>
    <row r="59715" spans="13:13" x14ac:dyDescent="0.25">
      <c r="M59715"/>
    </row>
    <row r="59716" spans="13:13" x14ac:dyDescent="0.25">
      <c r="M59716"/>
    </row>
    <row r="59717" spans="13:13" x14ac:dyDescent="0.25">
      <c r="M59717"/>
    </row>
    <row r="59718" spans="13:13" x14ac:dyDescent="0.25">
      <c r="M59718"/>
    </row>
    <row r="59719" spans="13:13" x14ac:dyDescent="0.25">
      <c r="M59719"/>
    </row>
    <row r="59720" spans="13:13" x14ac:dyDescent="0.25">
      <c r="M59720"/>
    </row>
    <row r="59721" spans="13:13" x14ac:dyDescent="0.25">
      <c r="M59721"/>
    </row>
    <row r="59722" spans="13:13" x14ac:dyDescent="0.25">
      <c r="M59722"/>
    </row>
    <row r="59723" spans="13:13" x14ac:dyDescent="0.25">
      <c r="M59723"/>
    </row>
    <row r="59724" spans="13:13" x14ac:dyDescent="0.25">
      <c r="M59724"/>
    </row>
    <row r="59725" spans="13:13" x14ac:dyDescent="0.25">
      <c r="M59725"/>
    </row>
    <row r="59726" spans="13:13" x14ac:dyDescent="0.25">
      <c r="M59726"/>
    </row>
    <row r="59727" spans="13:13" x14ac:dyDescent="0.25">
      <c r="M59727"/>
    </row>
    <row r="59728" spans="13:13" x14ac:dyDescent="0.25">
      <c r="M59728"/>
    </row>
    <row r="59729" spans="13:13" x14ac:dyDescent="0.25">
      <c r="M59729"/>
    </row>
    <row r="59730" spans="13:13" x14ac:dyDescent="0.25">
      <c r="M59730"/>
    </row>
    <row r="59731" spans="13:13" x14ac:dyDescent="0.25">
      <c r="M59731"/>
    </row>
    <row r="59732" spans="13:13" x14ac:dyDescent="0.25">
      <c r="M59732"/>
    </row>
    <row r="59733" spans="13:13" x14ac:dyDescent="0.25">
      <c r="M59733"/>
    </row>
    <row r="59734" spans="13:13" x14ac:dyDescent="0.25">
      <c r="M59734"/>
    </row>
    <row r="59735" spans="13:13" x14ac:dyDescent="0.25">
      <c r="M59735"/>
    </row>
    <row r="59736" spans="13:13" x14ac:dyDescent="0.25">
      <c r="M59736"/>
    </row>
    <row r="59737" spans="13:13" x14ac:dyDescent="0.25">
      <c r="M59737"/>
    </row>
    <row r="59738" spans="13:13" x14ac:dyDescent="0.25">
      <c r="M59738"/>
    </row>
    <row r="59739" spans="13:13" x14ac:dyDescent="0.25">
      <c r="M59739"/>
    </row>
    <row r="59740" spans="13:13" x14ac:dyDescent="0.25">
      <c r="M59740"/>
    </row>
    <row r="59741" spans="13:13" x14ac:dyDescent="0.25">
      <c r="M59741"/>
    </row>
    <row r="59742" spans="13:13" x14ac:dyDescent="0.25">
      <c r="M59742"/>
    </row>
    <row r="59743" spans="13:13" x14ac:dyDescent="0.25">
      <c r="M59743"/>
    </row>
    <row r="59744" spans="13:13" x14ac:dyDescent="0.25">
      <c r="M59744"/>
    </row>
    <row r="59745" spans="13:13" x14ac:dyDescent="0.25">
      <c r="M59745"/>
    </row>
    <row r="59746" spans="13:13" x14ac:dyDescent="0.25">
      <c r="M59746"/>
    </row>
    <row r="59747" spans="13:13" x14ac:dyDescent="0.25">
      <c r="M59747"/>
    </row>
    <row r="59748" spans="13:13" x14ac:dyDescent="0.25">
      <c r="M59748"/>
    </row>
    <row r="59749" spans="13:13" x14ac:dyDescent="0.25">
      <c r="M59749"/>
    </row>
    <row r="59750" spans="13:13" x14ac:dyDescent="0.25">
      <c r="M59750"/>
    </row>
    <row r="59751" spans="13:13" x14ac:dyDescent="0.25">
      <c r="M59751"/>
    </row>
    <row r="59752" spans="13:13" x14ac:dyDescent="0.25">
      <c r="M59752"/>
    </row>
    <row r="59753" spans="13:13" x14ac:dyDescent="0.25">
      <c r="M59753"/>
    </row>
    <row r="59754" spans="13:13" x14ac:dyDescent="0.25">
      <c r="M59754"/>
    </row>
    <row r="59755" spans="13:13" x14ac:dyDescent="0.25">
      <c r="M59755"/>
    </row>
    <row r="59756" spans="13:13" x14ac:dyDescent="0.25">
      <c r="M59756"/>
    </row>
    <row r="59757" spans="13:13" x14ac:dyDescent="0.25">
      <c r="M59757"/>
    </row>
    <row r="59758" spans="13:13" x14ac:dyDescent="0.25">
      <c r="M59758"/>
    </row>
    <row r="59759" spans="13:13" x14ac:dyDescent="0.25">
      <c r="M59759"/>
    </row>
    <row r="59760" spans="13:13" x14ac:dyDescent="0.25">
      <c r="M59760"/>
    </row>
    <row r="59761" spans="13:13" x14ac:dyDescent="0.25">
      <c r="M59761"/>
    </row>
    <row r="59762" spans="13:13" x14ac:dyDescent="0.25">
      <c r="M59762"/>
    </row>
    <row r="59763" spans="13:13" x14ac:dyDescent="0.25">
      <c r="M59763"/>
    </row>
    <row r="59764" spans="13:13" x14ac:dyDescent="0.25">
      <c r="M59764"/>
    </row>
    <row r="59765" spans="13:13" x14ac:dyDescent="0.25">
      <c r="M59765"/>
    </row>
    <row r="59766" spans="13:13" x14ac:dyDescent="0.25">
      <c r="M59766"/>
    </row>
    <row r="59767" spans="13:13" x14ac:dyDescent="0.25">
      <c r="M59767"/>
    </row>
    <row r="59768" spans="13:13" x14ac:dyDescent="0.25">
      <c r="M59768"/>
    </row>
    <row r="59769" spans="13:13" x14ac:dyDescent="0.25">
      <c r="M59769"/>
    </row>
    <row r="59770" spans="13:13" x14ac:dyDescent="0.25">
      <c r="M59770"/>
    </row>
    <row r="59771" spans="13:13" x14ac:dyDescent="0.25">
      <c r="M59771"/>
    </row>
    <row r="59772" spans="13:13" x14ac:dyDescent="0.25">
      <c r="M59772"/>
    </row>
    <row r="59773" spans="13:13" x14ac:dyDescent="0.25">
      <c r="M59773"/>
    </row>
    <row r="59774" spans="13:13" x14ac:dyDescent="0.25">
      <c r="M59774"/>
    </row>
    <row r="59775" spans="13:13" x14ac:dyDescent="0.25">
      <c r="M59775"/>
    </row>
    <row r="59776" spans="13:13" x14ac:dyDescent="0.25">
      <c r="M59776"/>
    </row>
    <row r="59777" spans="13:13" x14ac:dyDescent="0.25">
      <c r="M59777"/>
    </row>
    <row r="59778" spans="13:13" x14ac:dyDescent="0.25">
      <c r="M59778"/>
    </row>
    <row r="59779" spans="13:13" x14ac:dyDescent="0.25">
      <c r="M59779"/>
    </row>
    <row r="59780" spans="13:13" x14ac:dyDescent="0.25">
      <c r="M59780"/>
    </row>
    <row r="59781" spans="13:13" x14ac:dyDescent="0.25">
      <c r="M59781"/>
    </row>
    <row r="59782" spans="13:13" x14ac:dyDescent="0.25">
      <c r="M59782"/>
    </row>
    <row r="59783" spans="13:13" x14ac:dyDescent="0.25">
      <c r="M59783"/>
    </row>
    <row r="59784" spans="13:13" x14ac:dyDescent="0.25">
      <c r="M59784"/>
    </row>
    <row r="59785" spans="13:13" x14ac:dyDescent="0.25">
      <c r="M59785"/>
    </row>
    <row r="59786" spans="13:13" x14ac:dyDescent="0.25">
      <c r="M59786"/>
    </row>
    <row r="59787" spans="13:13" x14ac:dyDescent="0.25">
      <c r="M59787"/>
    </row>
    <row r="59788" spans="13:13" x14ac:dyDescent="0.25">
      <c r="M59788"/>
    </row>
    <row r="59789" spans="13:13" x14ac:dyDescent="0.25">
      <c r="M59789"/>
    </row>
    <row r="59790" spans="13:13" x14ac:dyDescent="0.25">
      <c r="M59790"/>
    </row>
    <row r="59791" spans="13:13" x14ac:dyDescent="0.25">
      <c r="M59791"/>
    </row>
    <row r="59792" spans="13:13" x14ac:dyDescent="0.25">
      <c r="M59792"/>
    </row>
    <row r="59793" spans="13:13" x14ac:dyDescent="0.25">
      <c r="M59793"/>
    </row>
    <row r="59794" spans="13:13" x14ac:dyDescent="0.25">
      <c r="M59794"/>
    </row>
    <row r="59795" spans="13:13" x14ac:dyDescent="0.25">
      <c r="M59795"/>
    </row>
    <row r="59796" spans="13:13" x14ac:dyDescent="0.25">
      <c r="M59796"/>
    </row>
    <row r="59797" spans="13:13" x14ac:dyDescent="0.25">
      <c r="M59797"/>
    </row>
    <row r="59798" spans="13:13" x14ac:dyDescent="0.25">
      <c r="M59798"/>
    </row>
    <row r="59799" spans="13:13" x14ac:dyDescent="0.25">
      <c r="M59799"/>
    </row>
    <row r="59800" spans="13:13" x14ac:dyDescent="0.25">
      <c r="M59800"/>
    </row>
    <row r="59801" spans="13:13" x14ac:dyDescent="0.25">
      <c r="M59801"/>
    </row>
    <row r="59802" spans="13:13" x14ac:dyDescent="0.25">
      <c r="M59802"/>
    </row>
    <row r="59803" spans="13:13" x14ac:dyDescent="0.25">
      <c r="M59803"/>
    </row>
    <row r="59804" spans="13:13" x14ac:dyDescent="0.25">
      <c r="M59804"/>
    </row>
    <row r="59805" spans="13:13" x14ac:dyDescent="0.25">
      <c r="M59805"/>
    </row>
    <row r="59806" spans="13:13" x14ac:dyDescent="0.25">
      <c r="M59806"/>
    </row>
    <row r="59807" spans="13:13" x14ac:dyDescent="0.25">
      <c r="M59807"/>
    </row>
    <row r="59808" spans="13:13" x14ac:dyDescent="0.25">
      <c r="M59808"/>
    </row>
    <row r="59809" spans="13:13" x14ac:dyDescent="0.25">
      <c r="M59809"/>
    </row>
    <row r="59810" spans="13:13" x14ac:dyDescent="0.25">
      <c r="M59810"/>
    </row>
    <row r="59811" spans="13:13" x14ac:dyDescent="0.25">
      <c r="M59811"/>
    </row>
    <row r="59812" spans="13:13" x14ac:dyDescent="0.25">
      <c r="M59812"/>
    </row>
    <row r="59813" spans="13:13" x14ac:dyDescent="0.25">
      <c r="M59813"/>
    </row>
    <row r="59814" spans="13:13" x14ac:dyDescent="0.25">
      <c r="M59814"/>
    </row>
    <row r="59815" spans="13:13" x14ac:dyDescent="0.25">
      <c r="M59815"/>
    </row>
    <row r="59816" spans="13:13" x14ac:dyDescent="0.25">
      <c r="M59816"/>
    </row>
    <row r="59817" spans="13:13" x14ac:dyDescent="0.25">
      <c r="M59817"/>
    </row>
    <row r="59818" spans="13:13" x14ac:dyDescent="0.25">
      <c r="M59818"/>
    </row>
    <row r="59819" spans="13:13" x14ac:dyDescent="0.25">
      <c r="M59819"/>
    </row>
    <row r="59820" spans="13:13" x14ac:dyDescent="0.25">
      <c r="M59820"/>
    </row>
    <row r="59821" spans="13:13" x14ac:dyDescent="0.25">
      <c r="M59821"/>
    </row>
    <row r="59822" spans="13:13" x14ac:dyDescent="0.25">
      <c r="M59822"/>
    </row>
    <row r="59823" spans="13:13" x14ac:dyDescent="0.25">
      <c r="M59823"/>
    </row>
    <row r="59824" spans="13:13" x14ac:dyDescent="0.25">
      <c r="M59824"/>
    </row>
    <row r="59825" spans="13:13" x14ac:dyDescent="0.25">
      <c r="M59825"/>
    </row>
    <row r="59826" spans="13:13" x14ac:dyDescent="0.25">
      <c r="M59826"/>
    </row>
    <row r="59827" spans="13:13" x14ac:dyDescent="0.25">
      <c r="M59827"/>
    </row>
    <row r="59828" spans="13:13" x14ac:dyDescent="0.25">
      <c r="M59828"/>
    </row>
    <row r="59829" spans="13:13" x14ac:dyDescent="0.25">
      <c r="M59829"/>
    </row>
    <row r="59830" spans="13:13" x14ac:dyDescent="0.25">
      <c r="M59830"/>
    </row>
    <row r="59831" spans="13:13" x14ac:dyDescent="0.25">
      <c r="M59831"/>
    </row>
    <row r="59832" spans="13:13" x14ac:dyDescent="0.25">
      <c r="M59832"/>
    </row>
    <row r="59833" spans="13:13" x14ac:dyDescent="0.25">
      <c r="M59833"/>
    </row>
    <row r="59834" spans="13:13" x14ac:dyDescent="0.25">
      <c r="M59834"/>
    </row>
    <row r="59835" spans="13:13" x14ac:dyDescent="0.25">
      <c r="M59835"/>
    </row>
    <row r="59836" spans="13:13" x14ac:dyDescent="0.25">
      <c r="M59836"/>
    </row>
    <row r="59837" spans="13:13" x14ac:dyDescent="0.25">
      <c r="M59837"/>
    </row>
    <row r="59838" spans="13:13" x14ac:dyDescent="0.25">
      <c r="M59838"/>
    </row>
    <row r="59839" spans="13:13" x14ac:dyDescent="0.25">
      <c r="M59839"/>
    </row>
    <row r="59840" spans="13:13" x14ac:dyDescent="0.25">
      <c r="M59840"/>
    </row>
    <row r="59841" spans="13:13" x14ac:dyDescent="0.25">
      <c r="M59841"/>
    </row>
    <row r="59842" spans="13:13" x14ac:dyDescent="0.25">
      <c r="M59842"/>
    </row>
    <row r="59843" spans="13:13" x14ac:dyDescent="0.25">
      <c r="M59843"/>
    </row>
    <row r="59844" spans="13:13" x14ac:dyDescent="0.25">
      <c r="M59844"/>
    </row>
    <row r="59845" spans="13:13" x14ac:dyDescent="0.25">
      <c r="M59845"/>
    </row>
    <row r="59846" spans="13:13" x14ac:dyDescent="0.25">
      <c r="M59846"/>
    </row>
    <row r="59847" spans="13:13" x14ac:dyDescent="0.25">
      <c r="M59847"/>
    </row>
    <row r="59848" spans="13:13" x14ac:dyDescent="0.25">
      <c r="M59848"/>
    </row>
    <row r="59849" spans="13:13" x14ac:dyDescent="0.25">
      <c r="M59849"/>
    </row>
    <row r="59850" spans="13:13" x14ac:dyDescent="0.25">
      <c r="M59850"/>
    </row>
    <row r="59851" spans="13:13" x14ac:dyDescent="0.25">
      <c r="M59851"/>
    </row>
    <row r="59852" spans="13:13" x14ac:dyDescent="0.25">
      <c r="M59852"/>
    </row>
    <row r="59853" spans="13:13" x14ac:dyDescent="0.25">
      <c r="M59853"/>
    </row>
    <row r="59854" spans="13:13" x14ac:dyDescent="0.25">
      <c r="M59854"/>
    </row>
    <row r="59855" spans="13:13" x14ac:dyDescent="0.25">
      <c r="M59855"/>
    </row>
    <row r="59856" spans="13:13" x14ac:dyDescent="0.25">
      <c r="M59856"/>
    </row>
    <row r="59857" spans="13:13" x14ac:dyDescent="0.25">
      <c r="M59857"/>
    </row>
    <row r="59858" spans="13:13" x14ac:dyDescent="0.25">
      <c r="M59858"/>
    </row>
    <row r="59859" spans="13:13" x14ac:dyDescent="0.25">
      <c r="M59859"/>
    </row>
    <row r="59860" spans="13:13" x14ac:dyDescent="0.25">
      <c r="M59860"/>
    </row>
    <row r="59861" spans="13:13" x14ac:dyDescent="0.25">
      <c r="M59861"/>
    </row>
    <row r="59862" spans="13:13" x14ac:dyDescent="0.25">
      <c r="M59862"/>
    </row>
    <row r="59863" spans="13:13" x14ac:dyDescent="0.25">
      <c r="M59863"/>
    </row>
    <row r="59864" spans="13:13" x14ac:dyDescent="0.25">
      <c r="M59864"/>
    </row>
    <row r="59865" spans="13:13" x14ac:dyDescent="0.25">
      <c r="M59865"/>
    </row>
    <row r="59866" spans="13:13" x14ac:dyDescent="0.25">
      <c r="M59866"/>
    </row>
    <row r="59867" spans="13:13" x14ac:dyDescent="0.25">
      <c r="M59867"/>
    </row>
    <row r="59868" spans="13:13" x14ac:dyDescent="0.25">
      <c r="M59868"/>
    </row>
    <row r="59869" spans="13:13" x14ac:dyDescent="0.25">
      <c r="M59869"/>
    </row>
    <row r="59870" spans="13:13" x14ac:dyDescent="0.25">
      <c r="M59870"/>
    </row>
    <row r="59871" spans="13:13" x14ac:dyDescent="0.25">
      <c r="M59871"/>
    </row>
    <row r="59872" spans="13:13" x14ac:dyDescent="0.25">
      <c r="M59872"/>
    </row>
    <row r="59873" spans="13:13" x14ac:dyDescent="0.25">
      <c r="M59873"/>
    </row>
    <row r="59874" spans="13:13" x14ac:dyDescent="0.25">
      <c r="M59874"/>
    </row>
    <row r="59875" spans="13:13" x14ac:dyDescent="0.25">
      <c r="M59875"/>
    </row>
    <row r="59876" spans="13:13" x14ac:dyDescent="0.25">
      <c r="M59876"/>
    </row>
    <row r="59877" spans="13:13" x14ac:dyDescent="0.25">
      <c r="M59877"/>
    </row>
    <row r="59878" spans="13:13" x14ac:dyDescent="0.25">
      <c r="M59878"/>
    </row>
    <row r="59879" spans="13:13" x14ac:dyDescent="0.25">
      <c r="M59879"/>
    </row>
    <row r="59880" spans="13:13" x14ac:dyDescent="0.25">
      <c r="M59880"/>
    </row>
    <row r="59881" spans="13:13" x14ac:dyDescent="0.25">
      <c r="M59881"/>
    </row>
    <row r="59882" spans="13:13" x14ac:dyDescent="0.25">
      <c r="M59882"/>
    </row>
    <row r="59883" spans="13:13" x14ac:dyDescent="0.25">
      <c r="M59883"/>
    </row>
    <row r="59884" spans="13:13" x14ac:dyDescent="0.25">
      <c r="M59884"/>
    </row>
    <row r="59885" spans="13:13" x14ac:dyDescent="0.25">
      <c r="M59885"/>
    </row>
    <row r="59886" spans="13:13" x14ac:dyDescent="0.25">
      <c r="M59886"/>
    </row>
    <row r="59887" spans="13:13" x14ac:dyDescent="0.25">
      <c r="M59887"/>
    </row>
    <row r="59888" spans="13:13" x14ac:dyDescent="0.25">
      <c r="M59888"/>
    </row>
    <row r="59889" spans="13:13" x14ac:dyDescent="0.25">
      <c r="M59889"/>
    </row>
    <row r="59890" spans="13:13" x14ac:dyDescent="0.25">
      <c r="M59890"/>
    </row>
    <row r="59891" spans="13:13" x14ac:dyDescent="0.25">
      <c r="M59891"/>
    </row>
    <row r="59892" spans="13:13" x14ac:dyDescent="0.25">
      <c r="M59892"/>
    </row>
    <row r="59893" spans="13:13" x14ac:dyDescent="0.25">
      <c r="M59893"/>
    </row>
    <row r="59894" spans="13:13" x14ac:dyDescent="0.25">
      <c r="M59894"/>
    </row>
    <row r="59895" spans="13:13" x14ac:dyDescent="0.25">
      <c r="M59895"/>
    </row>
    <row r="59896" spans="13:13" x14ac:dyDescent="0.25">
      <c r="M59896"/>
    </row>
    <row r="59897" spans="13:13" x14ac:dyDescent="0.25">
      <c r="M59897"/>
    </row>
    <row r="59898" spans="13:13" x14ac:dyDescent="0.25">
      <c r="M59898"/>
    </row>
    <row r="59899" spans="13:13" x14ac:dyDescent="0.25">
      <c r="M59899"/>
    </row>
    <row r="59900" spans="13:13" x14ac:dyDescent="0.25">
      <c r="M59900"/>
    </row>
    <row r="59901" spans="13:13" x14ac:dyDescent="0.25">
      <c r="M59901"/>
    </row>
    <row r="59902" spans="13:13" x14ac:dyDescent="0.25">
      <c r="M59902"/>
    </row>
    <row r="59903" spans="13:13" x14ac:dyDescent="0.25">
      <c r="M59903"/>
    </row>
    <row r="59904" spans="13:13" x14ac:dyDescent="0.25">
      <c r="M59904"/>
    </row>
    <row r="59905" spans="13:13" x14ac:dyDescent="0.25">
      <c r="M59905"/>
    </row>
    <row r="59906" spans="13:13" x14ac:dyDescent="0.25">
      <c r="M59906"/>
    </row>
    <row r="59907" spans="13:13" x14ac:dyDescent="0.25">
      <c r="M59907"/>
    </row>
    <row r="59908" spans="13:13" x14ac:dyDescent="0.25">
      <c r="M59908"/>
    </row>
    <row r="59909" spans="13:13" x14ac:dyDescent="0.25">
      <c r="M59909"/>
    </row>
    <row r="59910" spans="13:13" x14ac:dyDescent="0.25">
      <c r="M59910"/>
    </row>
    <row r="59911" spans="13:13" x14ac:dyDescent="0.25">
      <c r="M59911"/>
    </row>
    <row r="59912" spans="13:13" x14ac:dyDescent="0.25">
      <c r="M59912"/>
    </row>
    <row r="59913" spans="13:13" x14ac:dyDescent="0.25">
      <c r="M59913"/>
    </row>
    <row r="59914" spans="13:13" x14ac:dyDescent="0.25">
      <c r="M59914"/>
    </row>
    <row r="59915" spans="13:13" x14ac:dyDescent="0.25">
      <c r="M59915"/>
    </row>
    <row r="59916" spans="13:13" x14ac:dyDescent="0.25">
      <c r="M59916"/>
    </row>
    <row r="59917" spans="13:13" x14ac:dyDescent="0.25">
      <c r="M59917"/>
    </row>
    <row r="59918" spans="13:13" x14ac:dyDescent="0.25">
      <c r="M59918"/>
    </row>
    <row r="59919" spans="13:13" x14ac:dyDescent="0.25">
      <c r="M59919"/>
    </row>
    <row r="59920" spans="13:13" x14ac:dyDescent="0.25">
      <c r="M59920"/>
    </row>
    <row r="59921" spans="13:13" x14ac:dyDescent="0.25">
      <c r="M59921"/>
    </row>
    <row r="59922" spans="13:13" x14ac:dyDescent="0.25">
      <c r="M59922"/>
    </row>
    <row r="59923" spans="13:13" x14ac:dyDescent="0.25">
      <c r="M59923"/>
    </row>
    <row r="59924" spans="13:13" x14ac:dyDescent="0.25">
      <c r="M59924"/>
    </row>
    <row r="59925" spans="13:13" x14ac:dyDescent="0.25">
      <c r="M59925"/>
    </row>
    <row r="59926" spans="13:13" x14ac:dyDescent="0.25">
      <c r="M59926"/>
    </row>
    <row r="59927" spans="13:13" x14ac:dyDescent="0.25">
      <c r="M59927"/>
    </row>
    <row r="59928" spans="13:13" x14ac:dyDescent="0.25">
      <c r="M59928"/>
    </row>
    <row r="59929" spans="13:13" x14ac:dyDescent="0.25">
      <c r="M59929"/>
    </row>
    <row r="59930" spans="13:13" x14ac:dyDescent="0.25">
      <c r="M59930"/>
    </row>
    <row r="59931" spans="13:13" x14ac:dyDescent="0.25">
      <c r="M59931"/>
    </row>
    <row r="59932" spans="13:13" x14ac:dyDescent="0.25">
      <c r="M59932"/>
    </row>
    <row r="59933" spans="13:13" x14ac:dyDescent="0.25">
      <c r="M59933"/>
    </row>
    <row r="59934" spans="13:13" x14ac:dyDescent="0.25">
      <c r="M59934"/>
    </row>
    <row r="59935" spans="13:13" x14ac:dyDescent="0.25">
      <c r="M59935"/>
    </row>
    <row r="59936" spans="13:13" x14ac:dyDescent="0.25">
      <c r="M59936"/>
    </row>
    <row r="59937" spans="13:13" x14ac:dyDescent="0.25">
      <c r="M59937"/>
    </row>
    <row r="59938" spans="13:13" x14ac:dyDescent="0.25">
      <c r="M59938"/>
    </row>
    <row r="59939" spans="13:13" x14ac:dyDescent="0.25">
      <c r="M59939"/>
    </row>
    <row r="59940" spans="13:13" x14ac:dyDescent="0.25">
      <c r="M59940"/>
    </row>
    <row r="59941" spans="13:13" x14ac:dyDescent="0.25">
      <c r="M59941"/>
    </row>
    <row r="59942" spans="13:13" x14ac:dyDescent="0.25">
      <c r="M59942"/>
    </row>
    <row r="59943" spans="13:13" x14ac:dyDescent="0.25">
      <c r="M59943"/>
    </row>
    <row r="59944" spans="13:13" x14ac:dyDescent="0.25">
      <c r="M59944"/>
    </row>
    <row r="59945" spans="13:13" x14ac:dyDescent="0.25">
      <c r="M59945"/>
    </row>
    <row r="59946" spans="13:13" x14ac:dyDescent="0.25">
      <c r="M59946"/>
    </row>
    <row r="59947" spans="13:13" x14ac:dyDescent="0.25">
      <c r="M59947"/>
    </row>
    <row r="59948" spans="13:13" x14ac:dyDescent="0.25">
      <c r="M59948"/>
    </row>
    <row r="59949" spans="13:13" x14ac:dyDescent="0.25">
      <c r="M59949"/>
    </row>
    <row r="59950" spans="13:13" x14ac:dyDescent="0.25">
      <c r="M59950"/>
    </row>
    <row r="59951" spans="13:13" x14ac:dyDescent="0.25">
      <c r="M59951"/>
    </row>
    <row r="59952" spans="13:13" x14ac:dyDescent="0.25">
      <c r="M59952"/>
    </row>
    <row r="59953" spans="13:13" x14ac:dyDescent="0.25">
      <c r="M59953"/>
    </row>
    <row r="59954" spans="13:13" x14ac:dyDescent="0.25">
      <c r="M59954"/>
    </row>
    <row r="59955" spans="13:13" x14ac:dyDescent="0.25">
      <c r="M59955"/>
    </row>
    <row r="59956" spans="13:13" x14ac:dyDescent="0.25">
      <c r="M59956"/>
    </row>
    <row r="59957" spans="13:13" x14ac:dyDescent="0.25">
      <c r="M59957"/>
    </row>
    <row r="59958" spans="13:13" x14ac:dyDescent="0.25">
      <c r="M59958"/>
    </row>
    <row r="59959" spans="13:13" x14ac:dyDescent="0.25">
      <c r="M59959"/>
    </row>
    <row r="59960" spans="13:13" x14ac:dyDescent="0.25">
      <c r="M59960"/>
    </row>
    <row r="59961" spans="13:13" x14ac:dyDescent="0.25">
      <c r="M59961"/>
    </row>
    <row r="59962" spans="13:13" x14ac:dyDescent="0.25">
      <c r="M59962"/>
    </row>
    <row r="59963" spans="13:13" x14ac:dyDescent="0.25">
      <c r="M59963"/>
    </row>
    <row r="59964" spans="13:13" x14ac:dyDescent="0.25">
      <c r="M59964"/>
    </row>
    <row r="59965" spans="13:13" x14ac:dyDescent="0.25">
      <c r="M59965"/>
    </row>
    <row r="59966" spans="13:13" x14ac:dyDescent="0.25">
      <c r="M59966"/>
    </row>
    <row r="59967" spans="13:13" x14ac:dyDescent="0.25">
      <c r="M59967"/>
    </row>
    <row r="59968" spans="13:13" x14ac:dyDescent="0.25">
      <c r="M59968"/>
    </row>
    <row r="59969" spans="13:13" x14ac:dyDescent="0.25">
      <c r="M59969"/>
    </row>
    <row r="59970" spans="13:13" x14ac:dyDescent="0.25">
      <c r="M59970"/>
    </row>
    <row r="59971" spans="13:13" x14ac:dyDescent="0.25">
      <c r="M59971"/>
    </row>
    <row r="59972" spans="13:13" x14ac:dyDescent="0.25">
      <c r="M59972"/>
    </row>
    <row r="59973" spans="13:13" x14ac:dyDescent="0.25">
      <c r="M59973"/>
    </row>
    <row r="59974" spans="13:13" x14ac:dyDescent="0.25">
      <c r="M59974"/>
    </row>
    <row r="59975" spans="13:13" x14ac:dyDescent="0.25">
      <c r="M59975"/>
    </row>
    <row r="59976" spans="13:13" x14ac:dyDescent="0.25">
      <c r="M59976"/>
    </row>
    <row r="59977" spans="13:13" x14ac:dyDescent="0.25">
      <c r="M59977"/>
    </row>
    <row r="59978" spans="13:13" x14ac:dyDescent="0.25">
      <c r="M59978"/>
    </row>
    <row r="59979" spans="13:13" x14ac:dyDescent="0.25">
      <c r="M59979"/>
    </row>
    <row r="59980" spans="13:13" x14ac:dyDescent="0.25">
      <c r="M59980"/>
    </row>
    <row r="59981" spans="13:13" x14ac:dyDescent="0.25">
      <c r="M59981"/>
    </row>
    <row r="59982" spans="13:13" x14ac:dyDescent="0.25">
      <c r="M59982"/>
    </row>
    <row r="59983" spans="13:13" x14ac:dyDescent="0.25">
      <c r="M59983"/>
    </row>
    <row r="59984" spans="13:13" x14ac:dyDescent="0.25">
      <c r="M59984"/>
    </row>
    <row r="59985" spans="13:13" x14ac:dyDescent="0.25">
      <c r="M59985"/>
    </row>
    <row r="59986" spans="13:13" x14ac:dyDescent="0.25">
      <c r="M59986"/>
    </row>
    <row r="59987" spans="13:13" x14ac:dyDescent="0.25">
      <c r="M59987"/>
    </row>
    <row r="59988" spans="13:13" x14ac:dyDescent="0.25">
      <c r="M59988"/>
    </row>
    <row r="59989" spans="13:13" x14ac:dyDescent="0.25">
      <c r="M59989"/>
    </row>
    <row r="59990" spans="13:13" x14ac:dyDescent="0.25">
      <c r="M59990"/>
    </row>
    <row r="59991" spans="13:13" x14ac:dyDescent="0.25">
      <c r="M59991"/>
    </row>
    <row r="59992" spans="13:13" x14ac:dyDescent="0.25">
      <c r="M59992"/>
    </row>
    <row r="59993" spans="13:13" x14ac:dyDescent="0.25">
      <c r="M59993"/>
    </row>
    <row r="59994" spans="13:13" x14ac:dyDescent="0.25">
      <c r="M59994"/>
    </row>
    <row r="59995" spans="13:13" x14ac:dyDescent="0.25">
      <c r="M59995"/>
    </row>
    <row r="59996" spans="13:13" x14ac:dyDescent="0.25">
      <c r="M59996"/>
    </row>
    <row r="59997" spans="13:13" x14ac:dyDescent="0.25">
      <c r="M59997"/>
    </row>
    <row r="59998" spans="13:13" x14ac:dyDescent="0.25">
      <c r="M59998"/>
    </row>
    <row r="59999" spans="13:13" x14ac:dyDescent="0.25">
      <c r="M59999"/>
    </row>
    <row r="60000" spans="13:13" x14ac:dyDescent="0.25">
      <c r="M60000"/>
    </row>
    <row r="60001" spans="13:13" x14ac:dyDescent="0.25">
      <c r="M60001"/>
    </row>
    <row r="60002" spans="13:13" x14ac:dyDescent="0.25">
      <c r="M60002"/>
    </row>
    <row r="60003" spans="13:13" x14ac:dyDescent="0.25">
      <c r="M60003"/>
    </row>
    <row r="60004" spans="13:13" x14ac:dyDescent="0.25">
      <c r="M60004"/>
    </row>
    <row r="60005" spans="13:13" x14ac:dyDescent="0.25">
      <c r="M60005"/>
    </row>
    <row r="60006" spans="13:13" x14ac:dyDescent="0.25">
      <c r="M60006"/>
    </row>
    <row r="60007" spans="13:13" x14ac:dyDescent="0.25">
      <c r="M60007"/>
    </row>
    <row r="60008" spans="13:13" x14ac:dyDescent="0.25">
      <c r="M60008"/>
    </row>
    <row r="60009" spans="13:13" x14ac:dyDescent="0.25">
      <c r="M60009"/>
    </row>
    <row r="60010" spans="13:13" x14ac:dyDescent="0.25">
      <c r="M60010"/>
    </row>
    <row r="60011" spans="13:13" x14ac:dyDescent="0.25">
      <c r="M60011"/>
    </row>
    <row r="60012" spans="13:13" x14ac:dyDescent="0.25">
      <c r="M60012"/>
    </row>
    <row r="60013" spans="13:13" x14ac:dyDescent="0.25">
      <c r="M60013"/>
    </row>
    <row r="60014" spans="13:13" x14ac:dyDescent="0.25">
      <c r="M60014"/>
    </row>
    <row r="60015" spans="13:13" x14ac:dyDescent="0.25">
      <c r="M60015"/>
    </row>
    <row r="60016" spans="13:13" x14ac:dyDescent="0.25">
      <c r="M60016"/>
    </row>
    <row r="60017" spans="13:13" x14ac:dyDescent="0.25">
      <c r="M60017"/>
    </row>
    <row r="60018" spans="13:13" x14ac:dyDescent="0.25">
      <c r="M60018"/>
    </row>
    <row r="60019" spans="13:13" x14ac:dyDescent="0.25">
      <c r="M60019"/>
    </row>
    <row r="60020" spans="13:13" x14ac:dyDescent="0.25">
      <c r="M60020"/>
    </row>
    <row r="60021" spans="13:13" x14ac:dyDescent="0.25">
      <c r="M60021"/>
    </row>
    <row r="60022" spans="13:13" x14ac:dyDescent="0.25">
      <c r="M60022"/>
    </row>
    <row r="60023" spans="13:13" x14ac:dyDescent="0.25">
      <c r="M60023"/>
    </row>
    <row r="60024" spans="13:13" x14ac:dyDescent="0.25">
      <c r="M60024"/>
    </row>
    <row r="60025" spans="13:13" x14ac:dyDescent="0.25">
      <c r="M60025"/>
    </row>
    <row r="60026" spans="13:13" x14ac:dyDescent="0.25">
      <c r="M60026"/>
    </row>
    <row r="60027" spans="13:13" x14ac:dyDescent="0.25">
      <c r="M60027"/>
    </row>
    <row r="60028" spans="13:13" x14ac:dyDescent="0.25">
      <c r="M60028"/>
    </row>
    <row r="60029" spans="13:13" x14ac:dyDescent="0.25">
      <c r="M60029"/>
    </row>
    <row r="60030" spans="13:13" x14ac:dyDescent="0.25">
      <c r="M60030"/>
    </row>
    <row r="60031" spans="13:13" x14ac:dyDescent="0.25">
      <c r="M60031"/>
    </row>
    <row r="60032" spans="13:13" x14ac:dyDescent="0.25">
      <c r="M60032"/>
    </row>
    <row r="60033" spans="13:13" x14ac:dyDescent="0.25">
      <c r="M60033"/>
    </row>
    <row r="60034" spans="13:13" x14ac:dyDescent="0.25">
      <c r="M60034"/>
    </row>
    <row r="60035" spans="13:13" x14ac:dyDescent="0.25">
      <c r="M60035"/>
    </row>
    <row r="60036" spans="13:13" x14ac:dyDescent="0.25">
      <c r="M60036"/>
    </row>
    <row r="60037" spans="13:13" x14ac:dyDescent="0.25">
      <c r="M60037"/>
    </row>
    <row r="60038" spans="13:13" x14ac:dyDescent="0.25">
      <c r="M60038"/>
    </row>
    <row r="60039" spans="13:13" x14ac:dyDescent="0.25">
      <c r="M60039"/>
    </row>
    <row r="60040" spans="13:13" x14ac:dyDescent="0.25">
      <c r="M60040"/>
    </row>
    <row r="60041" spans="13:13" x14ac:dyDescent="0.25">
      <c r="M60041"/>
    </row>
    <row r="60042" spans="13:13" x14ac:dyDescent="0.25">
      <c r="M60042"/>
    </row>
    <row r="60043" spans="13:13" x14ac:dyDescent="0.25">
      <c r="M60043"/>
    </row>
    <row r="60044" spans="13:13" x14ac:dyDescent="0.25">
      <c r="M60044"/>
    </row>
    <row r="60045" spans="13:13" x14ac:dyDescent="0.25">
      <c r="M60045"/>
    </row>
    <row r="60046" spans="13:13" x14ac:dyDescent="0.25">
      <c r="M60046"/>
    </row>
    <row r="60047" spans="13:13" x14ac:dyDescent="0.25">
      <c r="M60047"/>
    </row>
    <row r="60048" spans="13:13" x14ac:dyDescent="0.25">
      <c r="M60048"/>
    </row>
    <row r="60049" spans="13:13" x14ac:dyDescent="0.25">
      <c r="M60049"/>
    </row>
    <row r="60050" spans="13:13" x14ac:dyDescent="0.25">
      <c r="M60050"/>
    </row>
    <row r="60051" spans="13:13" x14ac:dyDescent="0.25">
      <c r="M60051"/>
    </row>
    <row r="60052" spans="13:13" x14ac:dyDescent="0.25">
      <c r="M60052"/>
    </row>
    <row r="60053" spans="13:13" x14ac:dyDescent="0.25">
      <c r="M60053"/>
    </row>
    <row r="60054" spans="13:13" x14ac:dyDescent="0.25">
      <c r="M60054"/>
    </row>
    <row r="60055" spans="13:13" x14ac:dyDescent="0.25">
      <c r="M60055"/>
    </row>
    <row r="60056" spans="13:13" x14ac:dyDescent="0.25">
      <c r="M60056"/>
    </row>
    <row r="60057" spans="13:13" x14ac:dyDescent="0.25">
      <c r="M60057"/>
    </row>
    <row r="60058" spans="13:13" x14ac:dyDescent="0.25">
      <c r="M60058"/>
    </row>
    <row r="60059" spans="13:13" x14ac:dyDescent="0.25">
      <c r="M60059"/>
    </row>
    <row r="60060" spans="13:13" x14ac:dyDescent="0.25">
      <c r="M60060"/>
    </row>
    <row r="60061" spans="13:13" x14ac:dyDescent="0.25">
      <c r="M60061"/>
    </row>
    <row r="60062" spans="13:13" x14ac:dyDescent="0.25">
      <c r="M60062"/>
    </row>
    <row r="60063" spans="13:13" x14ac:dyDescent="0.25">
      <c r="M60063"/>
    </row>
    <row r="60064" spans="13:13" x14ac:dyDescent="0.25">
      <c r="M60064"/>
    </row>
    <row r="60065" spans="13:13" x14ac:dyDescent="0.25">
      <c r="M60065"/>
    </row>
    <row r="60066" spans="13:13" x14ac:dyDescent="0.25">
      <c r="M60066"/>
    </row>
    <row r="60067" spans="13:13" x14ac:dyDescent="0.25">
      <c r="M60067"/>
    </row>
    <row r="60068" spans="13:13" x14ac:dyDescent="0.25">
      <c r="M60068"/>
    </row>
    <row r="60069" spans="13:13" x14ac:dyDescent="0.25">
      <c r="M60069"/>
    </row>
    <row r="60070" spans="13:13" x14ac:dyDescent="0.25">
      <c r="M60070"/>
    </row>
    <row r="60071" spans="13:13" x14ac:dyDescent="0.25">
      <c r="M60071"/>
    </row>
    <row r="60072" spans="13:13" x14ac:dyDescent="0.25">
      <c r="M60072"/>
    </row>
    <row r="60073" spans="13:13" x14ac:dyDescent="0.25">
      <c r="M60073"/>
    </row>
    <row r="60074" spans="13:13" x14ac:dyDescent="0.25">
      <c r="M60074"/>
    </row>
    <row r="60075" spans="13:13" x14ac:dyDescent="0.25">
      <c r="M60075"/>
    </row>
    <row r="60076" spans="13:13" x14ac:dyDescent="0.25">
      <c r="M60076"/>
    </row>
    <row r="60077" spans="13:13" x14ac:dyDescent="0.25">
      <c r="M60077"/>
    </row>
    <row r="60078" spans="13:13" x14ac:dyDescent="0.25">
      <c r="M60078"/>
    </row>
    <row r="60079" spans="13:13" x14ac:dyDescent="0.25">
      <c r="M60079"/>
    </row>
    <row r="60080" spans="13:13" x14ac:dyDescent="0.25">
      <c r="M60080"/>
    </row>
    <row r="60081" spans="13:13" x14ac:dyDescent="0.25">
      <c r="M60081"/>
    </row>
    <row r="60082" spans="13:13" x14ac:dyDescent="0.25">
      <c r="M60082"/>
    </row>
    <row r="60083" spans="13:13" x14ac:dyDescent="0.25">
      <c r="M60083"/>
    </row>
    <row r="60084" spans="13:13" x14ac:dyDescent="0.25">
      <c r="M60084"/>
    </row>
    <row r="60085" spans="13:13" x14ac:dyDescent="0.25">
      <c r="M60085"/>
    </row>
    <row r="60086" spans="13:13" x14ac:dyDescent="0.25">
      <c r="M60086"/>
    </row>
    <row r="60087" spans="13:13" x14ac:dyDescent="0.25">
      <c r="M60087"/>
    </row>
    <row r="60088" spans="13:13" x14ac:dyDescent="0.25">
      <c r="M60088"/>
    </row>
    <row r="60089" spans="13:13" x14ac:dyDescent="0.25">
      <c r="M60089"/>
    </row>
    <row r="60090" spans="13:13" x14ac:dyDescent="0.25">
      <c r="M60090"/>
    </row>
    <row r="60091" spans="13:13" x14ac:dyDescent="0.25">
      <c r="M60091"/>
    </row>
    <row r="60092" spans="13:13" x14ac:dyDescent="0.25">
      <c r="M60092"/>
    </row>
    <row r="60093" spans="13:13" x14ac:dyDescent="0.25">
      <c r="M60093"/>
    </row>
    <row r="60094" spans="13:13" x14ac:dyDescent="0.25">
      <c r="M60094"/>
    </row>
    <row r="60095" spans="13:13" x14ac:dyDescent="0.25">
      <c r="M60095"/>
    </row>
    <row r="60096" spans="13:13" x14ac:dyDescent="0.25">
      <c r="M60096"/>
    </row>
    <row r="60097" spans="13:13" x14ac:dyDescent="0.25">
      <c r="M60097"/>
    </row>
    <row r="60098" spans="13:13" x14ac:dyDescent="0.25">
      <c r="M60098"/>
    </row>
    <row r="60099" spans="13:13" x14ac:dyDescent="0.25">
      <c r="M60099"/>
    </row>
    <row r="60100" spans="13:13" x14ac:dyDescent="0.25">
      <c r="M60100"/>
    </row>
    <row r="60101" spans="13:13" x14ac:dyDescent="0.25">
      <c r="M60101"/>
    </row>
    <row r="60102" spans="13:13" x14ac:dyDescent="0.25">
      <c r="M60102"/>
    </row>
    <row r="60103" spans="13:13" x14ac:dyDescent="0.25">
      <c r="M60103"/>
    </row>
    <row r="60104" spans="13:13" x14ac:dyDescent="0.25">
      <c r="M60104"/>
    </row>
    <row r="60105" spans="13:13" x14ac:dyDescent="0.25">
      <c r="M60105"/>
    </row>
    <row r="60106" spans="13:13" x14ac:dyDescent="0.25">
      <c r="M60106"/>
    </row>
    <row r="60107" spans="13:13" x14ac:dyDescent="0.25">
      <c r="M60107"/>
    </row>
    <row r="60108" spans="13:13" x14ac:dyDescent="0.25">
      <c r="M60108"/>
    </row>
    <row r="60109" spans="13:13" x14ac:dyDescent="0.25">
      <c r="M60109"/>
    </row>
    <row r="60110" spans="13:13" x14ac:dyDescent="0.25">
      <c r="M60110"/>
    </row>
    <row r="60111" spans="13:13" x14ac:dyDescent="0.25">
      <c r="M60111"/>
    </row>
    <row r="60112" spans="13:13" x14ac:dyDescent="0.25">
      <c r="M60112"/>
    </row>
    <row r="60113" spans="13:13" x14ac:dyDescent="0.25">
      <c r="M60113"/>
    </row>
    <row r="60114" spans="13:13" x14ac:dyDescent="0.25">
      <c r="M60114"/>
    </row>
    <row r="60115" spans="13:13" x14ac:dyDescent="0.25">
      <c r="M60115"/>
    </row>
    <row r="60116" spans="13:13" x14ac:dyDescent="0.25">
      <c r="M60116"/>
    </row>
    <row r="60117" spans="13:13" x14ac:dyDescent="0.25">
      <c r="M60117"/>
    </row>
    <row r="60118" spans="13:13" x14ac:dyDescent="0.25">
      <c r="M60118"/>
    </row>
    <row r="60119" spans="13:13" x14ac:dyDescent="0.25">
      <c r="M60119"/>
    </row>
    <row r="60120" spans="13:13" x14ac:dyDescent="0.25">
      <c r="M60120"/>
    </row>
    <row r="60121" spans="13:13" x14ac:dyDescent="0.25">
      <c r="M60121"/>
    </row>
    <row r="60122" spans="13:13" x14ac:dyDescent="0.25">
      <c r="M60122"/>
    </row>
    <row r="60123" spans="13:13" x14ac:dyDescent="0.25">
      <c r="M60123"/>
    </row>
    <row r="60124" spans="13:13" x14ac:dyDescent="0.25">
      <c r="M60124"/>
    </row>
    <row r="60125" spans="13:13" x14ac:dyDescent="0.25">
      <c r="M60125"/>
    </row>
    <row r="60126" spans="13:13" x14ac:dyDescent="0.25">
      <c r="M60126"/>
    </row>
    <row r="60127" spans="13:13" x14ac:dyDescent="0.25">
      <c r="M60127"/>
    </row>
    <row r="60128" spans="13:13" x14ac:dyDescent="0.25">
      <c r="M60128"/>
    </row>
    <row r="60129" spans="13:13" x14ac:dyDescent="0.25">
      <c r="M60129"/>
    </row>
    <row r="60130" spans="13:13" x14ac:dyDescent="0.25">
      <c r="M60130"/>
    </row>
    <row r="60131" spans="13:13" x14ac:dyDescent="0.25">
      <c r="M60131"/>
    </row>
    <row r="60132" spans="13:13" x14ac:dyDescent="0.25">
      <c r="M60132"/>
    </row>
    <row r="60133" spans="13:13" x14ac:dyDescent="0.25">
      <c r="M60133"/>
    </row>
    <row r="60134" spans="13:13" x14ac:dyDescent="0.25">
      <c r="M60134"/>
    </row>
    <row r="60135" spans="13:13" x14ac:dyDescent="0.25">
      <c r="M60135"/>
    </row>
    <row r="60136" spans="13:13" x14ac:dyDescent="0.25">
      <c r="M60136"/>
    </row>
    <row r="60137" spans="13:13" x14ac:dyDescent="0.25">
      <c r="M60137"/>
    </row>
    <row r="60138" spans="13:13" x14ac:dyDescent="0.25">
      <c r="M60138"/>
    </row>
    <row r="60139" spans="13:13" x14ac:dyDescent="0.25">
      <c r="M60139"/>
    </row>
    <row r="60140" spans="13:13" x14ac:dyDescent="0.25">
      <c r="M60140"/>
    </row>
    <row r="60141" spans="13:13" x14ac:dyDescent="0.25">
      <c r="M60141"/>
    </row>
    <row r="60142" spans="13:13" x14ac:dyDescent="0.25">
      <c r="M60142"/>
    </row>
    <row r="60143" spans="13:13" x14ac:dyDescent="0.25">
      <c r="M60143"/>
    </row>
    <row r="60144" spans="13:13" x14ac:dyDescent="0.25">
      <c r="M60144"/>
    </row>
    <row r="60145" spans="13:13" x14ac:dyDescent="0.25">
      <c r="M60145"/>
    </row>
    <row r="60146" spans="13:13" x14ac:dyDescent="0.25">
      <c r="M60146"/>
    </row>
    <row r="60147" spans="13:13" x14ac:dyDescent="0.25">
      <c r="M60147"/>
    </row>
    <row r="60148" spans="13:13" x14ac:dyDescent="0.25">
      <c r="M60148"/>
    </row>
    <row r="60149" spans="13:13" x14ac:dyDescent="0.25">
      <c r="M60149"/>
    </row>
    <row r="60150" spans="13:13" x14ac:dyDescent="0.25">
      <c r="M60150"/>
    </row>
    <row r="60151" spans="13:13" x14ac:dyDescent="0.25">
      <c r="M60151"/>
    </row>
    <row r="60152" spans="13:13" x14ac:dyDescent="0.25">
      <c r="M60152"/>
    </row>
    <row r="60153" spans="13:13" x14ac:dyDescent="0.25">
      <c r="M60153"/>
    </row>
    <row r="60154" spans="13:13" x14ac:dyDescent="0.25">
      <c r="M60154"/>
    </row>
    <row r="60155" spans="13:13" x14ac:dyDescent="0.25">
      <c r="M60155"/>
    </row>
    <row r="60156" spans="13:13" x14ac:dyDescent="0.25">
      <c r="M60156"/>
    </row>
    <row r="60157" spans="13:13" x14ac:dyDescent="0.25">
      <c r="M60157"/>
    </row>
    <row r="60158" spans="13:13" x14ac:dyDescent="0.25">
      <c r="M60158"/>
    </row>
    <row r="60159" spans="13:13" x14ac:dyDescent="0.25">
      <c r="M60159"/>
    </row>
    <row r="60160" spans="13:13" x14ac:dyDescent="0.25">
      <c r="M60160"/>
    </row>
    <row r="60161" spans="13:13" x14ac:dyDescent="0.25">
      <c r="M60161"/>
    </row>
    <row r="60162" spans="13:13" x14ac:dyDescent="0.25">
      <c r="M60162"/>
    </row>
    <row r="60163" spans="13:13" x14ac:dyDescent="0.25">
      <c r="M60163"/>
    </row>
    <row r="60164" spans="13:13" x14ac:dyDescent="0.25">
      <c r="M60164"/>
    </row>
    <row r="60165" spans="13:13" x14ac:dyDescent="0.25">
      <c r="M60165"/>
    </row>
    <row r="60166" spans="13:13" x14ac:dyDescent="0.25">
      <c r="M60166"/>
    </row>
    <row r="60167" spans="13:13" x14ac:dyDescent="0.25">
      <c r="M60167"/>
    </row>
    <row r="60168" spans="13:13" x14ac:dyDescent="0.25">
      <c r="M60168"/>
    </row>
    <row r="60169" spans="13:13" x14ac:dyDescent="0.25">
      <c r="M60169"/>
    </row>
    <row r="60170" spans="13:13" x14ac:dyDescent="0.25">
      <c r="M60170"/>
    </row>
    <row r="60171" spans="13:13" x14ac:dyDescent="0.25">
      <c r="M60171"/>
    </row>
    <row r="60172" spans="13:13" x14ac:dyDescent="0.25">
      <c r="M60172"/>
    </row>
    <row r="60173" spans="13:13" x14ac:dyDescent="0.25">
      <c r="M60173"/>
    </row>
    <row r="60174" spans="13:13" x14ac:dyDescent="0.25">
      <c r="M60174"/>
    </row>
    <row r="60175" spans="13:13" x14ac:dyDescent="0.25">
      <c r="M60175"/>
    </row>
    <row r="60176" spans="13:13" x14ac:dyDescent="0.25">
      <c r="M60176"/>
    </row>
    <row r="60177" spans="13:13" x14ac:dyDescent="0.25">
      <c r="M60177"/>
    </row>
    <row r="60178" spans="13:13" x14ac:dyDescent="0.25">
      <c r="M60178"/>
    </row>
    <row r="60179" spans="13:13" x14ac:dyDescent="0.25">
      <c r="M60179"/>
    </row>
    <row r="60180" spans="13:13" x14ac:dyDescent="0.25">
      <c r="M60180"/>
    </row>
    <row r="60181" spans="13:13" x14ac:dyDescent="0.25">
      <c r="M60181"/>
    </row>
    <row r="60182" spans="13:13" x14ac:dyDescent="0.25">
      <c r="M60182"/>
    </row>
    <row r="60183" spans="13:13" x14ac:dyDescent="0.25">
      <c r="M60183"/>
    </row>
    <row r="60184" spans="13:13" x14ac:dyDescent="0.25">
      <c r="M60184"/>
    </row>
    <row r="60185" spans="13:13" x14ac:dyDescent="0.25">
      <c r="M60185"/>
    </row>
    <row r="60186" spans="13:13" x14ac:dyDescent="0.25">
      <c r="M60186"/>
    </row>
    <row r="60187" spans="13:13" x14ac:dyDescent="0.25">
      <c r="M60187"/>
    </row>
    <row r="60188" spans="13:13" x14ac:dyDescent="0.25">
      <c r="M60188"/>
    </row>
    <row r="60189" spans="13:13" x14ac:dyDescent="0.25">
      <c r="M60189"/>
    </row>
    <row r="60190" spans="13:13" x14ac:dyDescent="0.25">
      <c r="M60190"/>
    </row>
    <row r="60191" spans="13:13" x14ac:dyDescent="0.25">
      <c r="M60191"/>
    </row>
    <row r="60192" spans="13:13" x14ac:dyDescent="0.25">
      <c r="M60192"/>
    </row>
    <row r="60193" spans="13:13" x14ac:dyDescent="0.25">
      <c r="M60193"/>
    </row>
    <row r="60194" spans="13:13" x14ac:dyDescent="0.25">
      <c r="M60194"/>
    </row>
    <row r="60195" spans="13:13" x14ac:dyDescent="0.25">
      <c r="M60195"/>
    </row>
    <row r="60196" spans="13:13" x14ac:dyDescent="0.25">
      <c r="M60196"/>
    </row>
    <row r="60197" spans="13:13" x14ac:dyDescent="0.25">
      <c r="M60197"/>
    </row>
    <row r="60198" spans="13:13" x14ac:dyDescent="0.25">
      <c r="M60198"/>
    </row>
    <row r="60199" spans="13:13" x14ac:dyDescent="0.25">
      <c r="M60199"/>
    </row>
    <row r="60200" spans="13:13" x14ac:dyDescent="0.25">
      <c r="M60200"/>
    </row>
    <row r="60201" spans="13:13" x14ac:dyDescent="0.25">
      <c r="M60201"/>
    </row>
    <row r="60202" spans="13:13" x14ac:dyDescent="0.25">
      <c r="M60202"/>
    </row>
    <row r="60203" spans="13:13" x14ac:dyDescent="0.25">
      <c r="M60203"/>
    </row>
    <row r="60204" spans="13:13" x14ac:dyDescent="0.25">
      <c r="M60204"/>
    </row>
    <row r="60205" spans="13:13" x14ac:dyDescent="0.25">
      <c r="M60205"/>
    </row>
    <row r="60206" spans="13:13" x14ac:dyDescent="0.25">
      <c r="M60206"/>
    </row>
    <row r="60207" spans="13:13" x14ac:dyDescent="0.25">
      <c r="M60207"/>
    </row>
    <row r="60208" spans="13:13" x14ac:dyDescent="0.25">
      <c r="M60208"/>
    </row>
    <row r="60209" spans="13:13" x14ac:dyDescent="0.25">
      <c r="M60209"/>
    </row>
    <row r="60210" spans="13:13" x14ac:dyDescent="0.25">
      <c r="M60210"/>
    </row>
    <row r="60211" spans="13:13" x14ac:dyDescent="0.25">
      <c r="M60211"/>
    </row>
    <row r="60212" spans="13:13" x14ac:dyDescent="0.25">
      <c r="M60212"/>
    </row>
    <row r="60213" spans="13:13" x14ac:dyDescent="0.25">
      <c r="M60213"/>
    </row>
    <row r="60214" spans="13:13" x14ac:dyDescent="0.25">
      <c r="M60214"/>
    </row>
    <row r="60215" spans="13:13" x14ac:dyDescent="0.25">
      <c r="M60215"/>
    </row>
    <row r="60216" spans="13:13" x14ac:dyDescent="0.25">
      <c r="M60216"/>
    </row>
    <row r="60217" spans="13:13" x14ac:dyDescent="0.25">
      <c r="M60217"/>
    </row>
    <row r="60218" spans="13:13" x14ac:dyDescent="0.25">
      <c r="M60218"/>
    </row>
    <row r="60219" spans="13:13" x14ac:dyDescent="0.25">
      <c r="M60219"/>
    </row>
    <row r="60220" spans="13:13" x14ac:dyDescent="0.25">
      <c r="M60220"/>
    </row>
    <row r="60221" spans="13:13" x14ac:dyDescent="0.25">
      <c r="M60221"/>
    </row>
    <row r="60222" spans="13:13" x14ac:dyDescent="0.25">
      <c r="M60222"/>
    </row>
    <row r="60223" spans="13:13" x14ac:dyDescent="0.25">
      <c r="M60223"/>
    </row>
    <row r="60224" spans="13:13" x14ac:dyDescent="0.25">
      <c r="M60224"/>
    </row>
    <row r="60225" spans="13:13" x14ac:dyDescent="0.25">
      <c r="M60225"/>
    </row>
    <row r="60226" spans="13:13" x14ac:dyDescent="0.25">
      <c r="M60226"/>
    </row>
    <row r="60227" spans="13:13" x14ac:dyDescent="0.25">
      <c r="M60227"/>
    </row>
    <row r="60228" spans="13:13" x14ac:dyDescent="0.25">
      <c r="M60228"/>
    </row>
    <row r="60229" spans="13:13" x14ac:dyDescent="0.25">
      <c r="M60229"/>
    </row>
    <row r="60230" spans="13:13" x14ac:dyDescent="0.25">
      <c r="M60230"/>
    </row>
    <row r="60231" spans="13:13" x14ac:dyDescent="0.25">
      <c r="M60231"/>
    </row>
    <row r="60232" spans="13:13" x14ac:dyDescent="0.25">
      <c r="M60232"/>
    </row>
    <row r="60233" spans="13:13" x14ac:dyDescent="0.25">
      <c r="M60233"/>
    </row>
    <row r="60234" spans="13:13" x14ac:dyDescent="0.25">
      <c r="M60234"/>
    </row>
    <row r="60235" spans="13:13" x14ac:dyDescent="0.25">
      <c r="M60235"/>
    </row>
    <row r="60236" spans="13:13" x14ac:dyDescent="0.25">
      <c r="M60236"/>
    </row>
    <row r="60237" spans="13:13" x14ac:dyDescent="0.25">
      <c r="M60237"/>
    </row>
    <row r="60238" spans="13:13" x14ac:dyDescent="0.25">
      <c r="M60238"/>
    </row>
    <row r="60239" spans="13:13" x14ac:dyDescent="0.25">
      <c r="M60239"/>
    </row>
    <row r="60240" spans="13:13" x14ac:dyDescent="0.25">
      <c r="M60240"/>
    </row>
    <row r="60241" spans="13:13" x14ac:dyDescent="0.25">
      <c r="M60241"/>
    </row>
    <row r="60242" spans="13:13" x14ac:dyDescent="0.25">
      <c r="M60242"/>
    </row>
    <row r="60243" spans="13:13" x14ac:dyDescent="0.25">
      <c r="M60243"/>
    </row>
    <row r="60244" spans="13:13" x14ac:dyDescent="0.25">
      <c r="M60244"/>
    </row>
    <row r="60245" spans="13:13" x14ac:dyDescent="0.25">
      <c r="M60245"/>
    </row>
    <row r="60246" spans="13:13" x14ac:dyDescent="0.25">
      <c r="M60246"/>
    </row>
    <row r="60247" spans="13:13" x14ac:dyDescent="0.25">
      <c r="M60247"/>
    </row>
    <row r="60248" spans="13:13" x14ac:dyDescent="0.25">
      <c r="M60248"/>
    </row>
    <row r="60249" spans="13:13" x14ac:dyDescent="0.25">
      <c r="M60249"/>
    </row>
    <row r="60250" spans="13:13" x14ac:dyDescent="0.25">
      <c r="M60250"/>
    </row>
    <row r="60251" spans="13:13" x14ac:dyDescent="0.25">
      <c r="M60251"/>
    </row>
    <row r="60252" spans="13:13" x14ac:dyDescent="0.25">
      <c r="M60252"/>
    </row>
    <row r="60253" spans="13:13" x14ac:dyDescent="0.25">
      <c r="M60253"/>
    </row>
    <row r="60254" spans="13:13" x14ac:dyDescent="0.25">
      <c r="M60254"/>
    </row>
    <row r="60255" spans="13:13" x14ac:dyDescent="0.25">
      <c r="M60255"/>
    </row>
    <row r="60256" spans="13:13" x14ac:dyDescent="0.25">
      <c r="M60256"/>
    </row>
    <row r="60257" spans="13:13" x14ac:dyDescent="0.25">
      <c r="M60257"/>
    </row>
    <row r="60258" spans="13:13" x14ac:dyDescent="0.25">
      <c r="M60258"/>
    </row>
    <row r="60259" spans="13:13" x14ac:dyDescent="0.25">
      <c r="M60259"/>
    </row>
    <row r="60260" spans="13:13" x14ac:dyDescent="0.25">
      <c r="M60260"/>
    </row>
    <row r="60261" spans="13:13" x14ac:dyDescent="0.25">
      <c r="M60261"/>
    </row>
    <row r="60262" spans="13:13" x14ac:dyDescent="0.25">
      <c r="M60262"/>
    </row>
    <row r="60263" spans="13:13" x14ac:dyDescent="0.25">
      <c r="M60263"/>
    </row>
    <row r="60264" spans="13:13" x14ac:dyDescent="0.25">
      <c r="M60264"/>
    </row>
    <row r="60265" spans="13:13" x14ac:dyDescent="0.25">
      <c r="M60265"/>
    </row>
    <row r="60266" spans="13:13" x14ac:dyDescent="0.25">
      <c r="M60266"/>
    </row>
    <row r="60267" spans="13:13" x14ac:dyDescent="0.25">
      <c r="M60267"/>
    </row>
    <row r="60268" spans="13:13" x14ac:dyDescent="0.25">
      <c r="M60268"/>
    </row>
    <row r="60269" spans="13:13" x14ac:dyDescent="0.25">
      <c r="M60269"/>
    </row>
    <row r="60270" spans="13:13" x14ac:dyDescent="0.25">
      <c r="M60270"/>
    </row>
    <row r="60271" spans="13:13" x14ac:dyDescent="0.25">
      <c r="M60271"/>
    </row>
    <row r="60272" spans="13:13" x14ac:dyDescent="0.25">
      <c r="M60272"/>
    </row>
    <row r="60273" spans="13:13" x14ac:dyDescent="0.25">
      <c r="M60273"/>
    </row>
    <row r="60274" spans="13:13" x14ac:dyDescent="0.25">
      <c r="M60274"/>
    </row>
    <row r="60275" spans="13:13" x14ac:dyDescent="0.25">
      <c r="M60275"/>
    </row>
    <row r="60276" spans="13:13" x14ac:dyDescent="0.25">
      <c r="M60276"/>
    </row>
    <row r="60277" spans="13:13" x14ac:dyDescent="0.25">
      <c r="M60277"/>
    </row>
    <row r="60278" spans="13:13" x14ac:dyDescent="0.25">
      <c r="M60278"/>
    </row>
    <row r="60279" spans="13:13" x14ac:dyDescent="0.25">
      <c r="M60279"/>
    </row>
    <row r="60280" spans="13:13" x14ac:dyDescent="0.25">
      <c r="M60280"/>
    </row>
    <row r="60281" spans="13:13" x14ac:dyDescent="0.25">
      <c r="M60281"/>
    </row>
    <row r="60282" spans="13:13" x14ac:dyDescent="0.25">
      <c r="M60282"/>
    </row>
    <row r="60283" spans="13:13" x14ac:dyDescent="0.25">
      <c r="M60283"/>
    </row>
    <row r="60284" spans="13:13" x14ac:dyDescent="0.25">
      <c r="M60284"/>
    </row>
    <row r="60285" spans="13:13" x14ac:dyDescent="0.25">
      <c r="M60285"/>
    </row>
    <row r="60286" spans="13:13" x14ac:dyDescent="0.25">
      <c r="M60286"/>
    </row>
    <row r="60287" spans="13:13" x14ac:dyDescent="0.25">
      <c r="M60287"/>
    </row>
    <row r="60288" spans="13:13" x14ac:dyDescent="0.25">
      <c r="M60288"/>
    </row>
    <row r="60289" spans="13:13" x14ac:dyDescent="0.25">
      <c r="M60289"/>
    </row>
    <row r="60290" spans="13:13" x14ac:dyDescent="0.25">
      <c r="M60290"/>
    </row>
    <row r="60291" spans="13:13" x14ac:dyDescent="0.25">
      <c r="M60291"/>
    </row>
    <row r="60292" spans="13:13" x14ac:dyDescent="0.25">
      <c r="M60292"/>
    </row>
    <row r="60293" spans="13:13" x14ac:dyDescent="0.25">
      <c r="M60293"/>
    </row>
    <row r="60294" spans="13:13" x14ac:dyDescent="0.25">
      <c r="M60294"/>
    </row>
    <row r="60295" spans="13:13" x14ac:dyDescent="0.25">
      <c r="M60295"/>
    </row>
    <row r="60296" spans="13:13" x14ac:dyDescent="0.25">
      <c r="M60296"/>
    </row>
    <row r="60297" spans="13:13" x14ac:dyDescent="0.25">
      <c r="M60297"/>
    </row>
    <row r="60298" spans="13:13" x14ac:dyDescent="0.25">
      <c r="M60298"/>
    </row>
    <row r="60299" spans="13:13" x14ac:dyDescent="0.25">
      <c r="M60299"/>
    </row>
    <row r="60300" spans="13:13" x14ac:dyDescent="0.25">
      <c r="M60300"/>
    </row>
    <row r="60301" spans="13:13" x14ac:dyDescent="0.25">
      <c r="M60301"/>
    </row>
    <row r="60302" spans="13:13" x14ac:dyDescent="0.25">
      <c r="M60302"/>
    </row>
    <row r="60303" spans="13:13" x14ac:dyDescent="0.25">
      <c r="M60303"/>
    </row>
    <row r="60304" spans="13:13" x14ac:dyDescent="0.25">
      <c r="M60304"/>
    </row>
    <row r="60305" spans="13:13" x14ac:dyDescent="0.25">
      <c r="M60305"/>
    </row>
    <row r="60306" spans="13:13" x14ac:dyDescent="0.25">
      <c r="M60306"/>
    </row>
    <row r="60307" spans="13:13" x14ac:dyDescent="0.25">
      <c r="M60307"/>
    </row>
    <row r="60308" spans="13:13" x14ac:dyDescent="0.25">
      <c r="M60308"/>
    </row>
    <row r="60309" spans="13:13" x14ac:dyDescent="0.25">
      <c r="M60309"/>
    </row>
    <row r="60310" spans="13:13" x14ac:dyDescent="0.25">
      <c r="M60310"/>
    </row>
    <row r="60311" spans="13:13" x14ac:dyDescent="0.25">
      <c r="M60311"/>
    </row>
    <row r="60312" spans="13:13" x14ac:dyDescent="0.25">
      <c r="M60312"/>
    </row>
    <row r="60313" spans="13:13" x14ac:dyDescent="0.25">
      <c r="M60313"/>
    </row>
    <row r="60314" spans="13:13" x14ac:dyDescent="0.25">
      <c r="M60314"/>
    </row>
    <row r="60315" spans="13:13" x14ac:dyDescent="0.25">
      <c r="M60315"/>
    </row>
    <row r="60316" spans="13:13" x14ac:dyDescent="0.25">
      <c r="M60316"/>
    </row>
    <row r="60317" spans="13:13" x14ac:dyDescent="0.25">
      <c r="M60317"/>
    </row>
    <row r="60318" spans="13:13" x14ac:dyDescent="0.25">
      <c r="M60318"/>
    </row>
    <row r="60319" spans="13:13" x14ac:dyDescent="0.25">
      <c r="M60319"/>
    </row>
    <row r="60320" spans="13:13" x14ac:dyDescent="0.25">
      <c r="M60320"/>
    </row>
    <row r="60321" spans="13:13" x14ac:dyDescent="0.25">
      <c r="M60321"/>
    </row>
    <row r="60322" spans="13:13" x14ac:dyDescent="0.25">
      <c r="M60322"/>
    </row>
    <row r="60323" spans="13:13" x14ac:dyDescent="0.25">
      <c r="M60323"/>
    </row>
    <row r="60324" spans="13:13" x14ac:dyDescent="0.25">
      <c r="M60324"/>
    </row>
    <row r="60325" spans="13:13" x14ac:dyDescent="0.25">
      <c r="M60325"/>
    </row>
    <row r="60326" spans="13:13" x14ac:dyDescent="0.25">
      <c r="M60326"/>
    </row>
    <row r="60327" spans="13:13" x14ac:dyDescent="0.25">
      <c r="M60327"/>
    </row>
    <row r="60328" spans="13:13" x14ac:dyDescent="0.25">
      <c r="M60328"/>
    </row>
    <row r="60329" spans="13:13" x14ac:dyDescent="0.25">
      <c r="M60329"/>
    </row>
    <row r="60330" spans="13:13" x14ac:dyDescent="0.25">
      <c r="M60330"/>
    </row>
    <row r="60331" spans="13:13" x14ac:dyDescent="0.25">
      <c r="M60331"/>
    </row>
    <row r="60332" spans="13:13" x14ac:dyDescent="0.25">
      <c r="M60332"/>
    </row>
    <row r="60333" spans="13:13" x14ac:dyDescent="0.25">
      <c r="M60333"/>
    </row>
    <row r="60334" spans="13:13" x14ac:dyDescent="0.25">
      <c r="M60334"/>
    </row>
    <row r="60335" spans="13:13" x14ac:dyDescent="0.25">
      <c r="M60335"/>
    </row>
    <row r="60336" spans="13:13" x14ac:dyDescent="0.25">
      <c r="M60336"/>
    </row>
    <row r="60337" spans="13:13" x14ac:dyDescent="0.25">
      <c r="M60337"/>
    </row>
    <row r="60338" spans="13:13" x14ac:dyDescent="0.25">
      <c r="M60338"/>
    </row>
    <row r="60339" spans="13:13" x14ac:dyDescent="0.25">
      <c r="M60339"/>
    </row>
    <row r="60340" spans="13:13" x14ac:dyDescent="0.25">
      <c r="M60340"/>
    </row>
    <row r="60341" spans="13:13" x14ac:dyDescent="0.25">
      <c r="M60341"/>
    </row>
    <row r="60342" spans="13:13" x14ac:dyDescent="0.25">
      <c r="M60342"/>
    </row>
    <row r="60343" spans="13:13" x14ac:dyDescent="0.25">
      <c r="M60343"/>
    </row>
    <row r="60344" spans="13:13" x14ac:dyDescent="0.25">
      <c r="M60344"/>
    </row>
    <row r="60345" spans="13:13" x14ac:dyDescent="0.25">
      <c r="M60345"/>
    </row>
    <row r="60346" spans="13:13" x14ac:dyDescent="0.25">
      <c r="M60346"/>
    </row>
    <row r="60347" spans="13:13" x14ac:dyDescent="0.25">
      <c r="M60347"/>
    </row>
    <row r="60348" spans="13:13" x14ac:dyDescent="0.25">
      <c r="M60348"/>
    </row>
    <row r="60349" spans="13:13" x14ac:dyDescent="0.25">
      <c r="M60349"/>
    </row>
    <row r="60350" spans="13:13" x14ac:dyDescent="0.25">
      <c r="M60350"/>
    </row>
    <row r="60351" spans="13:13" x14ac:dyDescent="0.25">
      <c r="M60351"/>
    </row>
    <row r="60352" spans="13:13" x14ac:dyDescent="0.25">
      <c r="M60352"/>
    </row>
    <row r="60353" spans="13:13" x14ac:dyDescent="0.25">
      <c r="M60353"/>
    </row>
    <row r="60354" spans="13:13" x14ac:dyDescent="0.25">
      <c r="M60354"/>
    </row>
    <row r="60355" spans="13:13" x14ac:dyDescent="0.25">
      <c r="M60355"/>
    </row>
    <row r="60356" spans="13:13" x14ac:dyDescent="0.25">
      <c r="M60356"/>
    </row>
    <row r="60357" spans="13:13" x14ac:dyDescent="0.25">
      <c r="M60357"/>
    </row>
    <row r="60358" spans="13:13" x14ac:dyDescent="0.25">
      <c r="M60358"/>
    </row>
    <row r="60359" spans="13:13" x14ac:dyDescent="0.25">
      <c r="M60359"/>
    </row>
    <row r="60360" spans="13:13" x14ac:dyDescent="0.25">
      <c r="M60360"/>
    </row>
    <row r="60361" spans="13:13" x14ac:dyDescent="0.25">
      <c r="M60361"/>
    </row>
    <row r="60362" spans="13:13" x14ac:dyDescent="0.25">
      <c r="M60362"/>
    </row>
    <row r="60363" spans="13:13" x14ac:dyDescent="0.25">
      <c r="M60363"/>
    </row>
    <row r="60364" spans="13:13" x14ac:dyDescent="0.25">
      <c r="M60364"/>
    </row>
    <row r="60365" spans="13:13" x14ac:dyDescent="0.25">
      <c r="M60365"/>
    </row>
    <row r="60366" spans="13:13" x14ac:dyDescent="0.25">
      <c r="M60366"/>
    </row>
    <row r="60367" spans="13:13" x14ac:dyDescent="0.25">
      <c r="M60367"/>
    </row>
    <row r="60368" spans="13:13" x14ac:dyDescent="0.25">
      <c r="M60368"/>
    </row>
    <row r="60369" spans="13:13" x14ac:dyDescent="0.25">
      <c r="M60369"/>
    </row>
    <row r="60370" spans="13:13" x14ac:dyDescent="0.25">
      <c r="M60370"/>
    </row>
    <row r="60371" spans="13:13" x14ac:dyDescent="0.25">
      <c r="M60371"/>
    </row>
    <row r="60372" spans="13:13" x14ac:dyDescent="0.25">
      <c r="M60372"/>
    </row>
    <row r="60373" spans="13:13" x14ac:dyDescent="0.25">
      <c r="M60373"/>
    </row>
    <row r="60374" spans="13:13" x14ac:dyDescent="0.25">
      <c r="M60374"/>
    </row>
    <row r="60375" spans="13:13" x14ac:dyDescent="0.25">
      <c r="M60375"/>
    </row>
    <row r="60376" spans="13:13" x14ac:dyDescent="0.25">
      <c r="M60376"/>
    </row>
    <row r="60377" spans="13:13" x14ac:dyDescent="0.25">
      <c r="M60377"/>
    </row>
    <row r="60378" spans="13:13" x14ac:dyDescent="0.25">
      <c r="M60378"/>
    </row>
    <row r="60379" spans="13:13" x14ac:dyDescent="0.25">
      <c r="M60379"/>
    </row>
    <row r="60380" spans="13:13" x14ac:dyDescent="0.25">
      <c r="M60380"/>
    </row>
    <row r="60381" spans="13:13" x14ac:dyDescent="0.25">
      <c r="M60381"/>
    </row>
    <row r="60382" spans="13:13" x14ac:dyDescent="0.25">
      <c r="M60382"/>
    </row>
    <row r="60383" spans="13:13" x14ac:dyDescent="0.25">
      <c r="M60383"/>
    </row>
    <row r="60384" spans="13:13" x14ac:dyDescent="0.25">
      <c r="M60384"/>
    </row>
    <row r="60385" spans="13:13" x14ac:dyDescent="0.25">
      <c r="M60385"/>
    </row>
    <row r="60386" spans="13:13" x14ac:dyDescent="0.25">
      <c r="M60386"/>
    </row>
    <row r="60387" spans="13:13" x14ac:dyDescent="0.25">
      <c r="M60387"/>
    </row>
    <row r="60388" spans="13:13" x14ac:dyDescent="0.25">
      <c r="M60388"/>
    </row>
    <row r="60389" spans="13:13" x14ac:dyDescent="0.25">
      <c r="M60389"/>
    </row>
    <row r="60390" spans="13:13" x14ac:dyDescent="0.25">
      <c r="M60390"/>
    </row>
    <row r="60391" spans="13:13" x14ac:dyDescent="0.25">
      <c r="M60391"/>
    </row>
    <row r="60392" spans="13:13" x14ac:dyDescent="0.25">
      <c r="M60392"/>
    </row>
    <row r="60393" spans="13:13" x14ac:dyDescent="0.25">
      <c r="M60393"/>
    </row>
    <row r="60394" spans="13:13" x14ac:dyDescent="0.25">
      <c r="M60394"/>
    </row>
    <row r="60395" spans="13:13" x14ac:dyDescent="0.25">
      <c r="M60395"/>
    </row>
    <row r="60396" spans="13:13" x14ac:dyDescent="0.25">
      <c r="M60396"/>
    </row>
    <row r="60397" spans="13:13" x14ac:dyDescent="0.25">
      <c r="M60397"/>
    </row>
    <row r="60398" spans="13:13" x14ac:dyDescent="0.25">
      <c r="M60398"/>
    </row>
    <row r="60399" spans="13:13" x14ac:dyDescent="0.25">
      <c r="M60399"/>
    </row>
    <row r="60400" spans="13:13" x14ac:dyDescent="0.25">
      <c r="M60400"/>
    </row>
    <row r="60401" spans="13:13" x14ac:dyDescent="0.25">
      <c r="M60401"/>
    </row>
    <row r="60402" spans="13:13" x14ac:dyDescent="0.25">
      <c r="M60402"/>
    </row>
    <row r="60403" spans="13:13" x14ac:dyDescent="0.25">
      <c r="M60403"/>
    </row>
    <row r="60404" spans="13:13" x14ac:dyDescent="0.25">
      <c r="M60404"/>
    </row>
    <row r="60405" spans="13:13" x14ac:dyDescent="0.25">
      <c r="M60405"/>
    </row>
    <row r="60406" spans="13:13" x14ac:dyDescent="0.25">
      <c r="M60406"/>
    </row>
    <row r="60407" spans="13:13" x14ac:dyDescent="0.25">
      <c r="M60407"/>
    </row>
    <row r="60408" spans="13:13" x14ac:dyDescent="0.25">
      <c r="M60408"/>
    </row>
    <row r="60409" spans="13:13" x14ac:dyDescent="0.25">
      <c r="M60409"/>
    </row>
    <row r="60410" spans="13:13" x14ac:dyDescent="0.25">
      <c r="M60410"/>
    </row>
    <row r="60411" spans="13:13" x14ac:dyDescent="0.25">
      <c r="M60411"/>
    </row>
    <row r="60412" spans="13:13" x14ac:dyDescent="0.25">
      <c r="M60412"/>
    </row>
    <row r="60413" spans="13:13" x14ac:dyDescent="0.25">
      <c r="M60413"/>
    </row>
    <row r="60414" spans="13:13" x14ac:dyDescent="0.25">
      <c r="M60414"/>
    </row>
    <row r="60415" spans="13:13" x14ac:dyDescent="0.25">
      <c r="M60415"/>
    </row>
    <row r="60416" spans="13:13" x14ac:dyDescent="0.25">
      <c r="M60416"/>
    </row>
    <row r="60417" spans="13:13" x14ac:dyDescent="0.25">
      <c r="M60417"/>
    </row>
    <row r="60418" spans="13:13" x14ac:dyDescent="0.25">
      <c r="M60418"/>
    </row>
    <row r="60419" spans="13:13" x14ac:dyDescent="0.25">
      <c r="M60419"/>
    </row>
    <row r="60420" spans="13:13" x14ac:dyDescent="0.25">
      <c r="M60420"/>
    </row>
    <row r="60421" spans="13:13" x14ac:dyDescent="0.25">
      <c r="M60421"/>
    </row>
    <row r="60422" spans="13:13" x14ac:dyDescent="0.25">
      <c r="M60422"/>
    </row>
    <row r="60423" spans="13:13" x14ac:dyDescent="0.25">
      <c r="M60423"/>
    </row>
    <row r="60424" spans="13:13" x14ac:dyDescent="0.25">
      <c r="M60424"/>
    </row>
    <row r="60425" spans="13:13" x14ac:dyDescent="0.25">
      <c r="M60425"/>
    </row>
    <row r="60426" spans="13:13" x14ac:dyDescent="0.25">
      <c r="M60426"/>
    </row>
    <row r="60427" spans="13:13" x14ac:dyDescent="0.25">
      <c r="M60427"/>
    </row>
    <row r="60428" spans="13:13" x14ac:dyDescent="0.25">
      <c r="M60428"/>
    </row>
    <row r="60429" spans="13:13" x14ac:dyDescent="0.25">
      <c r="M60429"/>
    </row>
    <row r="60430" spans="13:13" x14ac:dyDescent="0.25">
      <c r="M60430"/>
    </row>
    <row r="60431" spans="13:13" x14ac:dyDescent="0.25">
      <c r="M60431"/>
    </row>
    <row r="60432" spans="13:13" x14ac:dyDescent="0.25">
      <c r="M60432"/>
    </row>
    <row r="60433" spans="13:13" x14ac:dyDescent="0.25">
      <c r="M60433"/>
    </row>
    <row r="60434" spans="13:13" x14ac:dyDescent="0.25">
      <c r="M60434"/>
    </row>
    <row r="60435" spans="13:13" x14ac:dyDescent="0.25">
      <c r="M60435"/>
    </row>
    <row r="60436" spans="13:13" x14ac:dyDescent="0.25">
      <c r="M60436"/>
    </row>
    <row r="60437" spans="13:13" x14ac:dyDescent="0.25">
      <c r="M60437"/>
    </row>
    <row r="60438" spans="13:13" x14ac:dyDescent="0.25">
      <c r="M60438"/>
    </row>
    <row r="60439" spans="13:13" x14ac:dyDescent="0.25">
      <c r="M60439"/>
    </row>
    <row r="60440" spans="13:13" x14ac:dyDescent="0.25">
      <c r="M60440"/>
    </row>
    <row r="60441" spans="13:13" x14ac:dyDescent="0.25">
      <c r="M60441"/>
    </row>
    <row r="60442" spans="13:13" x14ac:dyDescent="0.25">
      <c r="M60442"/>
    </row>
    <row r="60443" spans="13:13" x14ac:dyDescent="0.25">
      <c r="M60443"/>
    </row>
    <row r="60444" spans="13:13" x14ac:dyDescent="0.25">
      <c r="M60444"/>
    </row>
    <row r="60445" spans="13:13" x14ac:dyDescent="0.25">
      <c r="M60445"/>
    </row>
    <row r="60446" spans="13:13" x14ac:dyDescent="0.25">
      <c r="M60446"/>
    </row>
    <row r="60447" spans="13:13" x14ac:dyDescent="0.25">
      <c r="M60447"/>
    </row>
    <row r="60448" spans="13:13" x14ac:dyDescent="0.25">
      <c r="M60448"/>
    </row>
    <row r="60449" spans="13:13" x14ac:dyDescent="0.25">
      <c r="M60449"/>
    </row>
    <row r="60450" spans="13:13" x14ac:dyDescent="0.25">
      <c r="M60450"/>
    </row>
    <row r="60451" spans="13:13" x14ac:dyDescent="0.25">
      <c r="M60451"/>
    </row>
    <row r="60452" spans="13:13" x14ac:dyDescent="0.25">
      <c r="M60452"/>
    </row>
    <row r="60453" spans="13:13" x14ac:dyDescent="0.25">
      <c r="M60453"/>
    </row>
    <row r="60454" spans="13:13" x14ac:dyDescent="0.25">
      <c r="M60454"/>
    </row>
    <row r="60455" spans="13:13" x14ac:dyDescent="0.25">
      <c r="M60455"/>
    </row>
    <row r="60456" spans="13:13" x14ac:dyDescent="0.25">
      <c r="M60456"/>
    </row>
    <row r="60457" spans="13:13" x14ac:dyDescent="0.25">
      <c r="M60457"/>
    </row>
    <row r="60458" spans="13:13" x14ac:dyDescent="0.25">
      <c r="M60458"/>
    </row>
    <row r="60459" spans="13:13" x14ac:dyDescent="0.25">
      <c r="M60459"/>
    </row>
    <row r="60460" spans="13:13" x14ac:dyDescent="0.25">
      <c r="M60460"/>
    </row>
    <row r="60461" spans="13:13" x14ac:dyDescent="0.25">
      <c r="M60461"/>
    </row>
    <row r="60462" spans="13:13" x14ac:dyDescent="0.25">
      <c r="M60462"/>
    </row>
    <row r="60463" spans="13:13" x14ac:dyDescent="0.25">
      <c r="M60463"/>
    </row>
    <row r="60464" spans="13:13" x14ac:dyDescent="0.25">
      <c r="M60464"/>
    </row>
    <row r="60465" spans="13:13" x14ac:dyDescent="0.25">
      <c r="M60465"/>
    </row>
    <row r="60466" spans="13:13" x14ac:dyDescent="0.25">
      <c r="M60466"/>
    </row>
    <row r="60467" spans="13:13" x14ac:dyDescent="0.25">
      <c r="M60467"/>
    </row>
    <row r="60468" spans="13:13" x14ac:dyDescent="0.25">
      <c r="M60468"/>
    </row>
    <row r="60469" spans="13:13" x14ac:dyDescent="0.25">
      <c r="M60469"/>
    </row>
    <row r="60470" spans="13:13" x14ac:dyDescent="0.25">
      <c r="M60470"/>
    </row>
    <row r="60471" spans="13:13" x14ac:dyDescent="0.25">
      <c r="M60471"/>
    </row>
    <row r="60472" spans="13:13" x14ac:dyDescent="0.25">
      <c r="M60472"/>
    </row>
    <row r="60473" spans="13:13" x14ac:dyDescent="0.25">
      <c r="M60473"/>
    </row>
    <row r="60474" spans="13:13" x14ac:dyDescent="0.25">
      <c r="M60474"/>
    </row>
    <row r="60475" spans="13:13" x14ac:dyDescent="0.25">
      <c r="M60475"/>
    </row>
    <row r="60476" spans="13:13" x14ac:dyDescent="0.25">
      <c r="M60476"/>
    </row>
    <row r="60477" spans="13:13" x14ac:dyDescent="0.25">
      <c r="M60477"/>
    </row>
    <row r="60478" spans="13:13" x14ac:dyDescent="0.25">
      <c r="M60478"/>
    </row>
    <row r="60479" spans="13:13" x14ac:dyDescent="0.25">
      <c r="M60479"/>
    </row>
    <row r="60480" spans="13:13" x14ac:dyDescent="0.25">
      <c r="M60480"/>
    </row>
    <row r="60481" spans="13:13" x14ac:dyDescent="0.25">
      <c r="M60481"/>
    </row>
    <row r="60482" spans="13:13" x14ac:dyDescent="0.25">
      <c r="M60482"/>
    </row>
    <row r="60483" spans="13:13" x14ac:dyDescent="0.25">
      <c r="M60483"/>
    </row>
    <row r="60484" spans="13:13" x14ac:dyDescent="0.25">
      <c r="M60484"/>
    </row>
    <row r="60485" spans="13:13" x14ac:dyDescent="0.25">
      <c r="M60485"/>
    </row>
    <row r="60486" spans="13:13" x14ac:dyDescent="0.25">
      <c r="M60486"/>
    </row>
    <row r="60487" spans="13:13" x14ac:dyDescent="0.25">
      <c r="M60487"/>
    </row>
    <row r="60488" spans="13:13" x14ac:dyDescent="0.25">
      <c r="M60488"/>
    </row>
    <row r="60489" spans="13:13" x14ac:dyDescent="0.25">
      <c r="M60489"/>
    </row>
    <row r="60490" spans="13:13" x14ac:dyDescent="0.25">
      <c r="M60490"/>
    </row>
    <row r="60491" spans="13:13" x14ac:dyDescent="0.25">
      <c r="M60491"/>
    </row>
    <row r="60492" spans="13:13" x14ac:dyDescent="0.25">
      <c r="M60492"/>
    </row>
    <row r="60493" spans="13:13" x14ac:dyDescent="0.25">
      <c r="M60493"/>
    </row>
    <row r="60494" spans="13:13" x14ac:dyDescent="0.25">
      <c r="M60494"/>
    </row>
    <row r="60495" spans="13:13" x14ac:dyDescent="0.25">
      <c r="M60495"/>
    </row>
    <row r="60496" spans="13:13" x14ac:dyDescent="0.25">
      <c r="M60496"/>
    </row>
    <row r="60497" spans="13:13" x14ac:dyDescent="0.25">
      <c r="M60497"/>
    </row>
    <row r="60498" spans="13:13" x14ac:dyDescent="0.25">
      <c r="M60498"/>
    </row>
    <row r="60499" spans="13:13" x14ac:dyDescent="0.25">
      <c r="M60499"/>
    </row>
    <row r="60500" spans="13:13" x14ac:dyDescent="0.25">
      <c r="M60500"/>
    </row>
    <row r="60501" spans="13:13" x14ac:dyDescent="0.25">
      <c r="M60501"/>
    </row>
    <row r="60502" spans="13:13" x14ac:dyDescent="0.25">
      <c r="M60502"/>
    </row>
    <row r="60503" spans="13:13" x14ac:dyDescent="0.25">
      <c r="M60503"/>
    </row>
    <row r="60504" spans="13:13" x14ac:dyDescent="0.25">
      <c r="M60504"/>
    </row>
    <row r="60505" spans="13:13" x14ac:dyDescent="0.25">
      <c r="M60505"/>
    </row>
    <row r="60506" spans="13:13" x14ac:dyDescent="0.25">
      <c r="M60506"/>
    </row>
    <row r="60507" spans="13:13" x14ac:dyDescent="0.25">
      <c r="M60507"/>
    </row>
    <row r="60508" spans="13:13" x14ac:dyDescent="0.25">
      <c r="M60508"/>
    </row>
    <row r="60509" spans="13:13" x14ac:dyDescent="0.25">
      <c r="M60509"/>
    </row>
    <row r="60510" spans="13:13" x14ac:dyDescent="0.25">
      <c r="M60510"/>
    </row>
    <row r="60511" spans="13:13" x14ac:dyDescent="0.25">
      <c r="M60511"/>
    </row>
    <row r="60512" spans="13:13" x14ac:dyDescent="0.25">
      <c r="M60512"/>
    </row>
    <row r="60513" spans="13:13" x14ac:dyDescent="0.25">
      <c r="M60513"/>
    </row>
    <row r="60514" spans="13:13" x14ac:dyDescent="0.25">
      <c r="M60514"/>
    </row>
    <row r="60515" spans="13:13" x14ac:dyDescent="0.25">
      <c r="M60515"/>
    </row>
    <row r="60516" spans="13:13" x14ac:dyDescent="0.25">
      <c r="M60516"/>
    </row>
    <row r="60517" spans="13:13" x14ac:dyDescent="0.25">
      <c r="M60517"/>
    </row>
    <row r="60518" spans="13:13" x14ac:dyDescent="0.25">
      <c r="M60518"/>
    </row>
    <row r="60519" spans="13:13" x14ac:dyDescent="0.25">
      <c r="M60519"/>
    </row>
    <row r="60520" spans="13:13" x14ac:dyDescent="0.25">
      <c r="M60520"/>
    </row>
    <row r="60521" spans="13:13" x14ac:dyDescent="0.25">
      <c r="M60521"/>
    </row>
    <row r="60522" spans="13:13" x14ac:dyDescent="0.25">
      <c r="M60522"/>
    </row>
    <row r="60523" spans="13:13" x14ac:dyDescent="0.25">
      <c r="M60523"/>
    </row>
    <row r="60524" spans="13:13" x14ac:dyDescent="0.25">
      <c r="M60524"/>
    </row>
    <row r="60525" spans="13:13" x14ac:dyDescent="0.25">
      <c r="M60525"/>
    </row>
    <row r="60526" spans="13:13" x14ac:dyDescent="0.25">
      <c r="M60526"/>
    </row>
    <row r="60527" spans="13:13" x14ac:dyDescent="0.25">
      <c r="M60527"/>
    </row>
    <row r="60528" spans="13:13" x14ac:dyDescent="0.25">
      <c r="M60528"/>
    </row>
    <row r="60529" spans="13:13" x14ac:dyDescent="0.25">
      <c r="M60529"/>
    </row>
    <row r="60530" spans="13:13" x14ac:dyDescent="0.25">
      <c r="M60530"/>
    </row>
    <row r="60531" spans="13:13" x14ac:dyDescent="0.25">
      <c r="M60531"/>
    </row>
    <row r="60532" spans="13:13" x14ac:dyDescent="0.25">
      <c r="M60532"/>
    </row>
    <row r="60533" spans="13:13" x14ac:dyDescent="0.25">
      <c r="M60533"/>
    </row>
    <row r="60534" spans="13:13" x14ac:dyDescent="0.25">
      <c r="M60534"/>
    </row>
    <row r="60535" spans="13:13" x14ac:dyDescent="0.25">
      <c r="M60535"/>
    </row>
    <row r="60536" spans="13:13" x14ac:dyDescent="0.25">
      <c r="M60536"/>
    </row>
    <row r="60537" spans="13:13" x14ac:dyDescent="0.25">
      <c r="M60537"/>
    </row>
    <row r="60538" spans="13:13" x14ac:dyDescent="0.25">
      <c r="M60538"/>
    </row>
    <row r="60539" spans="13:13" x14ac:dyDescent="0.25">
      <c r="M60539"/>
    </row>
    <row r="60540" spans="13:13" x14ac:dyDescent="0.25">
      <c r="M60540"/>
    </row>
    <row r="60541" spans="13:13" x14ac:dyDescent="0.25">
      <c r="M60541"/>
    </row>
    <row r="60542" spans="13:13" x14ac:dyDescent="0.25">
      <c r="M60542"/>
    </row>
    <row r="60543" spans="13:13" x14ac:dyDescent="0.25">
      <c r="M60543"/>
    </row>
    <row r="60544" spans="13:13" x14ac:dyDescent="0.25">
      <c r="M60544"/>
    </row>
    <row r="60545" spans="13:13" x14ac:dyDescent="0.25">
      <c r="M60545"/>
    </row>
    <row r="60546" spans="13:13" x14ac:dyDescent="0.25">
      <c r="M60546"/>
    </row>
    <row r="60547" spans="13:13" x14ac:dyDescent="0.25">
      <c r="M60547"/>
    </row>
    <row r="60548" spans="13:13" x14ac:dyDescent="0.25">
      <c r="M60548"/>
    </row>
    <row r="60549" spans="13:13" x14ac:dyDescent="0.25">
      <c r="M60549"/>
    </row>
    <row r="60550" spans="13:13" x14ac:dyDescent="0.25">
      <c r="M60550"/>
    </row>
    <row r="60551" spans="13:13" x14ac:dyDescent="0.25">
      <c r="M60551"/>
    </row>
    <row r="60552" spans="13:13" x14ac:dyDescent="0.25">
      <c r="M60552"/>
    </row>
    <row r="60553" spans="13:13" x14ac:dyDescent="0.25">
      <c r="M60553"/>
    </row>
    <row r="60554" spans="13:13" x14ac:dyDescent="0.25">
      <c r="M60554"/>
    </row>
    <row r="60555" spans="13:13" x14ac:dyDescent="0.25">
      <c r="M60555"/>
    </row>
    <row r="60556" spans="13:13" x14ac:dyDescent="0.25">
      <c r="M60556"/>
    </row>
    <row r="60557" spans="13:13" x14ac:dyDescent="0.25">
      <c r="M60557"/>
    </row>
    <row r="60558" spans="13:13" x14ac:dyDescent="0.25">
      <c r="M60558"/>
    </row>
    <row r="60559" spans="13:13" x14ac:dyDescent="0.25">
      <c r="M60559"/>
    </row>
    <row r="60560" spans="13:13" x14ac:dyDescent="0.25">
      <c r="M60560"/>
    </row>
    <row r="60561" spans="13:13" x14ac:dyDescent="0.25">
      <c r="M60561"/>
    </row>
    <row r="60562" spans="13:13" x14ac:dyDescent="0.25">
      <c r="M60562"/>
    </row>
    <row r="60563" spans="13:13" x14ac:dyDescent="0.25">
      <c r="M60563"/>
    </row>
    <row r="60564" spans="13:13" x14ac:dyDescent="0.25">
      <c r="M60564"/>
    </row>
    <row r="60565" spans="13:13" x14ac:dyDescent="0.25">
      <c r="M60565"/>
    </row>
    <row r="60566" spans="13:13" x14ac:dyDescent="0.25">
      <c r="M60566"/>
    </row>
    <row r="60567" spans="13:13" x14ac:dyDescent="0.25">
      <c r="M60567"/>
    </row>
    <row r="60568" spans="13:13" x14ac:dyDescent="0.25">
      <c r="M60568"/>
    </row>
    <row r="60569" spans="13:13" x14ac:dyDescent="0.25">
      <c r="M60569"/>
    </row>
    <row r="60570" spans="13:13" x14ac:dyDescent="0.25">
      <c r="M60570"/>
    </row>
    <row r="60571" spans="13:13" x14ac:dyDescent="0.25">
      <c r="M60571"/>
    </row>
    <row r="60572" spans="13:13" x14ac:dyDescent="0.25">
      <c r="M60572"/>
    </row>
    <row r="60573" spans="13:13" x14ac:dyDescent="0.25">
      <c r="M60573"/>
    </row>
    <row r="60574" spans="13:13" x14ac:dyDescent="0.25">
      <c r="M60574"/>
    </row>
    <row r="60575" spans="13:13" x14ac:dyDescent="0.25">
      <c r="M60575"/>
    </row>
    <row r="60576" spans="13:13" x14ac:dyDescent="0.25">
      <c r="M60576"/>
    </row>
    <row r="60577" spans="13:13" x14ac:dyDescent="0.25">
      <c r="M60577"/>
    </row>
    <row r="60578" spans="13:13" x14ac:dyDescent="0.25">
      <c r="M60578"/>
    </row>
    <row r="60579" spans="13:13" x14ac:dyDescent="0.25">
      <c r="M60579"/>
    </row>
    <row r="60580" spans="13:13" x14ac:dyDescent="0.25">
      <c r="M60580"/>
    </row>
    <row r="60581" spans="13:13" x14ac:dyDescent="0.25">
      <c r="M60581"/>
    </row>
    <row r="60582" spans="13:13" x14ac:dyDescent="0.25">
      <c r="M60582"/>
    </row>
    <row r="60583" spans="13:13" x14ac:dyDescent="0.25">
      <c r="M60583"/>
    </row>
    <row r="60584" spans="13:13" x14ac:dyDescent="0.25">
      <c r="M60584"/>
    </row>
    <row r="60585" spans="13:13" x14ac:dyDescent="0.25">
      <c r="M60585"/>
    </row>
    <row r="60586" spans="13:13" x14ac:dyDescent="0.25">
      <c r="M60586"/>
    </row>
    <row r="60587" spans="13:13" x14ac:dyDescent="0.25">
      <c r="M60587"/>
    </row>
    <row r="60588" spans="13:13" x14ac:dyDescent="0.25">
      <c r="M60588"/>
    </row>
    <row r="60589" spans="13:13" x14ac:dyDescent="0.25">
      <c r="M60589"/>
    </row>
    <row r="60590" spans="13:13" x14ac:dyDescent="0.25">
      <c r="M60590"/>
    </row>
    <row r="60591" spans="13:13" x14ac:dyDescent="0.25">
      <c r="M60591"/>
    </row>
    <row r="60592" spans="13:13" x14ac:dyDescent="0.25">
      <c r="M60592"/>
    </row>
    <row r="60593" spans="13:13" x14ac:dyDescent="0.25">
      <c r="M60593"/>
    </row>
    <row r="60594" spans="13:13" x14ac:dyDescent="0.25">
      <c r="M60594"/>
    </row>
    <row r="60595" spans="13:13" x14ac:dyDescent="0.25">
      <c r="M60595"/>
    </row>
    <row r="60596" spans="13:13" x14ac:dyDescent="0.25">
      <c r="M60596"/>
    </row>
    <row r="60597" spans="13:13" x14ac:dyDescent="0.25">
      <c r="M60597"/>
    </row>
    <row r="60598" spans="13:13" x14ac:dyDescent="0.25">
      <c r="M60598"/>
    </row>
    <row r="60599" spans="13:13" x14ac:dyDescent="0.25">
      <c r="M60599"/>
    </row>
    <row r="60600" spans="13:13" x14ac:dyDescent="0.25">
      <c r="M60600"/>
    </row>
    <row r="60601" spans="13:13" x14ac:dyDescent="0.25">
      <c r="M60601"/>
    </row>
    <row r="60602" spans="13:13" x14ac:dyDescent="0.25">
      <c r="M60602"/>
    </row>
    <row r="60603" spans="13:13" x14ac:dyDescent="0.25">
      <c r="M60603"/>
    </row>
    <row r="60604" spans="13:13" x14ac:dyDescent="0.25">
      <c r="M60604"/>
    </row>
    <row r="60605" spans="13:13" x14ac:dyDescent="0.25">
      <c r="M60605"/>
    </row>
    <row r="60606" spans="13:13" x14ac:dyDescent="0.25">
      <c r="M60606"/>
    </row>
    <row r="60607" spans="13:13" x14ac:dyDescent="0.25">
      <c r="M60607"/>
    </row>
    <row r="60608" spans="13:13" x14ac:dyDescent="0.25">
      <c r="M60608"/>
    </row>
    <row r="60609" spans="13:13" x14ac:dyDescent="0.25">
      <c r="M60609"/>
    </row>
    <row r="60610" spans="13:13" x14ac:dyDescent="0.25">
      <c r="M60610"/>
    </row>
    <row r="60611" spans="13:13" x14ac:dyDescent="0.25">
      <c r="M60611"/>
    </row>
    <row r="60612" spans="13:13" x14ac:dyDescent="0.25">
      <c r="M60612"/>
    </row>
    <row r="60613" spans="13:13" x14ac:dyDescent="0.25">
      <c r="M60613"/>
    </row>
    <row r="60614" spans="13:13" x14ac:dyDescent="0.25">
      <c r="M60614"/>
    </row>
    <row r="60615" spans="13:13" x14ac:dyDescent="0.25">
      <c r="M60615"/>
    </row>
    <row r="60616" spans="13:13" x14ac:dyDescent="0.25">
      <c r="M60616"/>
    </row>
    <row r="60617" spans="13:13" x14ac:dyDescent="0.25">
      <c r="M60617"/>
    </row>
    <row r="60618" spans="13:13" x14ac:dyDescent="0.25">
      <c r="M60618"/>
    </row>
    <row r="60619" spans="13:13" x14ac:dyDescent="0.25">
      <c r="M60619"/>
    </row>
    <row r="60620" spans="13:13" x14ac:dyDescent="0.25">
      <c r="M60620"/>
    </row>
    <row r="60621" spans="13:13" x14ac:dyDescent="0.25">
      <c r="M60621"/>
    </row>
    <row r="60622" spans="13:13" x14ac:dyDescent="0.25">
      <c r="M60622"/>
    </row>
    <row r="60623" spans="13:13" x14ac:dyDescent="0.25">
      <c r="M60623"/>
    </row>
    <row r="60624" spans="13:13" x14ac:dyDescent="0.25">
      <c r="M60624"/>
    </row>
    <row r="60625" spans="13:13" x14ac:dyDescent="0.25">
      <c r="M60625"/>
    </row>
    <row r="60626" spans="13:13" x14ac:dyDescent="0.25">
      <c r="M60626"/>
    </row>
    <row r="60627" spans="13:13" x14ac:dyDescent="0.25">
      <c r="M60627"/>
    </row>
    <row r="60628" spans="13:13" x14ac:dyDescent="0.25">
      <c r="M60628"/>
    </row>
    <row r="60629" spans="13:13" x14ac:dyDescent="0.25">
      <c r="M60629"/>
    </row>
    <row r="60630" spans="13:13" x14ac:dyDescent="0.25">
      <c r="M60630"/>
    </row>
    <row r="60631" spans="13:13" x14ac:dyDescent="0.25">
      <c r="M60631"/>
    </row>
    <row r="60632" spans="13:13" x14ac:dyDescent="0.25">
      <c r="M60632"/>
    </row>
    <row r="60633" spans="13:13" x14ac:dyDescent="0.25">
      <c r="M60633"/>
    </row>
    <row r="60634" spans="13:13" x14ac:dyDescent="0.25">
      <c r="M60634"/>
    </row>
    <row r="60635" spans="13:13" x14ac:dyDescent="0.25">
      <c r="M60635"/>
    </row>
    <row r="60636" spans="13:13" x14ac:dyDescent="0.25">
      <c r="M60636"/>
    </row>
    <row r="60637" spans="13:13" x14ac:dyDescent="0.25">
      <c r="M60637"/>
    </row>
    <row r="60638" spans="13:13" x14ac:dyDescent="0.25">
      <c r="M60638"/>
    </row>
    <row r="60639" spans="13:13" x14ac:dyDescent="0.25">
      <c r="M60639"/>
    </row>
    <row r="60640" spans="13:13" x14ac:dyDescent="0.25">
      <c r="M60640"/>
    </row>
    <row r="60641" spans="13:13" x14ac:dyDescent="0.25">
      <c r="M60641"/>
    </row>
    <row r="60642" spans="13:13" x14ac:dyDescent="0.25">
      <c r="M60642"/>
    </row>
    <row r="60643" spans="13:13" x14ac:dyDescent="0.25">
      <c r="M60643"/>
    </row>
    <row r="60644" spans="13:13" x14ac:dyDescent="0.25">
      <c r="M60644"/>
    </row>
    <row r="60645" spans="13:13" x14ac:dyDescent="0.25">
      <c r="M60645"/>
    </row>
    <row r="60646" spans="13:13" x14ac:dyDescent="0.25">
      <c r="M60646"/>
    </row>
    <row r="60647" spans="13:13" x14ac:dyDescent="0.25">
      <c r="M60647"/>
    </row>
    <row r="60648" spans="13:13" x14ac:dyDescent="0.25">
      <c r="M60648"/>
    </row>
    <row r="60649" spans="13:13" x14ac:dyDescent="0.25">
      <c r="M60649"/>
    </row>
    <row r="60650" spans="13:13" x14ac:dyDescent="0.25">
      <c r="M60650"/>
    </row>
    <row r="60651" spans="13:13" x14ac:dyDescent="0.25">
      <c r="M60651"/>
    </row>
    <row r="60652" spans="13:13" x14ac:dyDescent="0.25">
      <c r="M60652"/>
    </row>
    <row r="60653" spans="13:13" x14ac:dyDescent="0.25">
      <c r="M60653"/>
    </row>
    <row r="60654" spans="13:13" x14ac:dyDescent="0.25">
      <c r="M60654"/>
    </row>
    <row r="60655" spans="13:13" x14ac:dyDescent="0.25">
      <c r="M60655"/>
    </row>
    <row r="60656" spans="13:13" x14ac:dyDescent="0.25">
      <c r="M60656"/>
    </row>
    <row r="60657" spans="13:13" x14ac:dyDescent="0.25">
      <c r="M60657"/>
    </row>
    <row r="60658" spans="13:13" x14ac:dyDescent="0.25">
      <c r="M60658"/>
    </row>
    <row r="60659" spans="13:13" x14ac:dyDescent="0.25">
      <c r="M60659"/>
    </row>
    <row r="60660" spans="13:13" x14ac:dyDescent="0.25">
      <c r="M60660"/>
    </row>
    <row r="60661" spans="13:13" x14ac:dyDescent="0.25">
      <c r="M60661"/>
    </row>
    <row r="60662" spans="13:13" x14ac:dyDescent="0.25">
      <c r="M60662"/>
    </row>
    <row r="60663" spans="13:13" x14ac:dyDescent="0.25">
      <c r="M60663"/>
    </row>
    <row r="60664" spans="13:13" x14ac:dyDescent="0.25">
      <c r="M60664"/>
    </row>
    <row r="60665" spans="13:13" x14ac:dyDescent="0.25">
      <c r="M60665"/>
    </row>
    <row r="60666" spans="13:13" x14ac:dyDescent="0.25">
      <c r="M60666"/>
    </row>
    <row r="60667" spans="13:13" x14ac:dyDescent="0.25">
      <c r="M60667"/>
    </row>
    <row r="60668" spans="13:13" x14ac:dyDescent="0.25">
      <c r="M60668"/>
    </row>
    <row r="60669" spans="13:13" x14ac:dyDescent="0.25">
      <c r="M60669"/>
    </row>
    <row r="60670" spans="13:13" x14ac:dyDescent="0.25">
      <c r="M60670"/>
    </row>
    <row r="60671" spans="13:13" x14ac:dyDescent="0.25">
      <c r="M60671"/>
    </row>
    <row r="60672" spans="13:13" x14ac:dyDescent="0.25">
      <c r="M60672"/>
    </row>
    <row r="60673" spans="13:13" x14ac:dyDescent="0.25">
      <c r="M60673"/>
    </row>
    <row r="60674" spans="13:13" x14ac:dyDescent="0.25">
      <c r="M60674"/>
    </row>
    <row r="60675" spans="13:13" x14ac:dyDescent="0.25">
      <c r="M60675"/>
    </row>
    <row r="60676" spans="13:13" x14ac:dyDescent="0.25">
      <c r="M60676"/>
    </row>
    <row r="60677" spans="13:13" x14ac:dyDescent="0.25">
      <c r="M60677"/>
    </row>
    <row r="60678" spans="13:13" x14ac:dyDescent="0.25">
      <c r="M60678"/>
    </row>
    <row r="60679" spans="13:13" x14ac:dyDescent="0.25">
      <c r="M60679"/>
    </row>
    <row r="60680" spans="13:13" x14ac:dyDescent="0.25">
      <c r="M60680"/>
    </row>
    <row r="60681" spans="13:13" x14ac:dyDescent="0.25">
      <c r="M60681"/>
    </row>
    <row r="60682" spans="13:13" x14ac:dyDescent="0.25">
      <c r="M60682"/>
    </row>
    <row r="60683" spans="13:13" x14ac:dyDescent="0.25">
      <c r="M60683"/>
    </row>
    <row r="60684" spans="13:13" x14ac:dyDescent="0.25">
      <c r="M60684"/>
    </row>
    <row r="60685" spans="13:13" x14ac:dyDescent="0.25">
      <c r="M60685"/>
    </row>
    <row r="60686" spans="13:13" x14ac:dyDescent="0.25">
      <c r="M60686"/>
    </row>
    <row r="60687" spans="13:13" x14ac:dyDescent="0.25">
      <c r="M60687"/>
    </row>
    <row r="60688" spans="13:13" x14ac:dyDescent="0.25">
      <c r="M60688"/>
    </row>
    <row r="60689" spans="13:13" x14ac:dyDescent="0.25">
      <c r="M60689"/>
    </row>
    <row r="60690" spans="13:13" x14ac:dyDescent="0.25">
      <c r="M60690"/>
    </row>
    <row r="60691" spans="13:13" x14ac:dyDescent="0.25">
      <c r="M60691"/>
    </row>
    <row r="60692" spans="13:13" x14ac:dyDescent="0.25">
      <c r="M60692"/>
    </row>
    <row r="60693" spans="13:13" x14ac:dyDescent="0.25">
      <c r="M60693"/>
    </row>
    <row r="60694" spans="13:13" x14ac:dyDescent="0.25">
      <c r="M60694"/>
    </row>
    <row r="60695" spans="13:13" x14ac:dyDescent="0.25">
      <c r="M60695"/>
    </row>
    <row r="60696" spans="13:13" x14ac:dyDescent="0.25">
      <c r="M60696"/>
    </row>
    <row r="60697" spans="13:13" x14ac:dyDescent="0.25">
      <c r="M60697"/>
    </row>
    <row r="60698" spans="13:13" x14ac:dyDescent="0.25">
      <c r="M60698"/>
    </row>
    <row r="60699" spans="13:13" x14ac:dyDescent="0.25">
      <c r="M60699"/>
    </row>
    <row r="60700" spans="13:13" x14ac:dyDescent="0.25">
      <c r="M60700"/>
    </row>
    <row r="60701" spans="13:13" x14ac:dyDescent="0.25">
      <c r="M60701"/>
    </row>
    <row r="60702" spans="13:13" x14ac:dyDescent="0.25">
      <c r="M60702"/>
    </row>
    <row r="60703" spans="13:13" x14ac:dyDescent="0.25">
      <c r="M60703"/>
    </row>
    <row r="60704" spans="13:13" x14ac:dyDescent="0.25">
      <c r="M60704"/>
    </row>
    <row r="60705" spans="13:13" x14ac:dyDescent="0.25">
      <c r="M60705"/>
    </row>
    <row r="60706" spans="13:13" x14ac:dyDescent="0.25">
      <c r="M60706"/>
    </row>
    <row r="60707" spans="13:13" x14ac:dyDescent="0.25">
      <c r="M60707"/>
    </row>
    <row r="60708" spans="13:13" x14ac:dyDescent="0.25">
      <c r="M60708"/>
    </row>
    <row r="60709" spans="13:13" x14ac:dyDescent="0.25">
      <c r="M60709"/>
    </row>
    <row r="60710" spans="13:13" x14ac:dyDescent="0.25">
      <c r="M60710"/>
    </row>
    <row r="60711" spans="13:13" x14ac:dyDescent="0.25">
      <c r="M60711"/>
    </row>
    <row r="60712" spans="13:13" x14ac:dyDescent="0.25">
      <c r="M60712"/>
    </row>
    <row r="60713" spans="13:13" x14ac:dyDescent="0.25">
      <c r="M60713"/>
    </row>
    <row r="60714" spans="13:13" x14ac:dyDescent="0.25">
      <c r="M60714"/>
    </row>
    <row r="60715" spans="13:13" x14ac:dyDescent="0.25">
      <c r="M60715"/>
    </row>
    <row r="60716" spans="13:13" x14ac:dyDescent="0.25">
      <c r="M60716"/>
    </row>
    <row r="60717" spans="13:13" x14ac:dyDescent="0.25">
      <c r="M60717"/>
    </row>
    <row r="60718" spans="13:13" x14ac:dyDescent="0.25">
      <c r="M60718"/>
    </row>
    <row r="60719" spans="13:13" x14ac:dyDescent="0.25">
      <c r="M60719"/>
    </row>
    <row r="60720" spans="13:13" x14ac:dyDescent="0.25">
      <c r="M60720"/>
    </row>
    <row r="60721" spans="13:13" x14ac:dyDescent="0.25">
      <c r="M60721"/>
    </row>
    <row r="60722" spans="13:13" x14ac:dyDescent="0.25">
      <c r="M60722"/>
    </row>
    <row r="60723" spans="13:13" x14ac:dyDescent="0.25">
      <c r="M60723"/>
    </row>
    <row r="60724" spans="13:13" x14ac:dyDescent="0.25">
      <c r="M60724"/>
    </row>
    <row r="60725" spans="13:13" x14ac:dyDescent="0.25">
      <c r="M60725"/>
    </row>
    <row r="60726" spans="13:13" x14ac:dyDescent="0.25">
      <c r="M60726"/>
    </row>
    <row r="60727" spans="13:13" x14ac:dyDescent="0.25">
      <c r="M60727"/>
    </row>
    <row r="60728" spans="13:13" x14ac:dyDescent="0.25">
      <c r="M60728"/>
    </row>
    <row r="60729" spans="13:13" x14ac:dyDescent="0.25">
      <c r="M60729"/>
    </row>
    <row r="60730" spans="13:13" x14ac:dyDescent="0.25">
      <c r="M60730"/>
    </row>
    <row r="60731" spans="13:13" x14ac:dyDescent="0.25">
      <c r="M60731"/>
    </row>
    <row r="60732" spans="13:13" x14ac:dyDescent="0.25">
      <c r="M60732"/>
    </row>
    <row r="60733" spans="13:13" x14ac:dyDescent="0.25">
      <c r="M60733"/>
    </row>
    <row r="60734" spans="13:13" x14ac:dyDescent="0.25">
      <c r="M60734"/>
    </row>
    <row r="60735" spans="13:13" x14ac:dyDescent="0.25">
      <c r="M60735"/>
    </row>
    <row r="60736" spans="13:13" x14ac:dyDescent="0.25">
      <c r="M60736"/>
    </row>
    <row r="60737" spans="13:13" x14ac:dyDescent="0.25">
      <c r="M60737"/>
    </row>
    <row r="60738" spans="13:13" x14ac:dyDescent="0.25">
      <c r="M60738"/>
    </row>
    <row r="60739" spans="13:13" x14ac:dyDescent="0.25">
      <c r="M60739"/>
    </row>
    <row r="60740" spans="13:13" x14ac:dyDescent="0.25">
      <c r="M60740"/>
    </row>
    <row r="60741" spans="13:13" x14ac:dyDescent="0.25">
      <c r="M60741"/>
    </row>
    <row r="60742" spans="13:13" x14ac:dyDescent="0.25">
      <c r="M60742"/>
    </row>
    <row r="60743" spans="13:13" x14ac:dyDescent="0.25">
      <c r="M60743"/>
    </row>
    <row r="60744" spans="13:13" x14ac:dyDescent="0.25">
      <c r="M60744"/>
    </row>
    <row r="60745" spans="13:13" x14ac:dyDescent="0.25">
      <c r="M60745"/>
    </row>
    <row r="60746" spans="13:13" x14ac:dyDescent="0.25">
      <c r="M60746"/>
    </row>
    <row r="60747" spans="13:13" x14ac:dyDescent="0.25">
      <c r="M60747"/>
    </row>
    <row r="60748" spans="13:13" x14ac:dyDescent="0.25">
      <c r="M60748"/>
    </row>
    <row r="60749" spans="13:13" x14ac:dyDescent="0.25">
      <c r="M60749"/>
    </row>
    <row r="60750" spans="13:13" x14ac:dyDescent="0.25">
      <c r="M60750"/>
    </row>
    <row r="60751" spans="13:13" x14ac:dyDescent="0.25">
      <c r="M60751"/>
    </row>
    <row r="60752" spans="13:13" x14ac:dyDescent="0.25">
      <c r="M60752"/>
    </row>
    <row r="60753" spans="13:13" x14ac:dyDescent="0.25">
      <c r="M60753"/>
    </row>
    <row r="60754" spans="13:13" x14ac:dyDescent="0.25">
      <c r="M60754"/>
    </row>
    <row r="60755" spans="13:13" x14ac:dyDescent="0.25">
      <c r="M60755"/>
    </row>
    <row r="60756" spans="13:13" x14ac:dyDescent="0.25">
      <c r="M60756"/>
    </row>
    <row r="60757" spans="13:13" x14ac:dyDescent="0.25">
      <c r="M60757"/>
    </row>
    <row r="60758" spans="13:13" x14ac:dyDescent="0.25">
      <c r="M60758"/>
    </row>
    <row r="60759" spans="13:13" x14ac:dyDescent="0.25">
      <c r="M60759"/>
    </row>
    <row r="60760" spans="13:13" x14ac:dyDescent="0.25">
      <c r="M60760"/>
    </row>
    <row r="60761" spans="13:13" x14ac:dyDescent="0.25">
      <c r="M60761"/>
    </row>
    <row r="60762" spans="13:13" x14ac:dyDescent="0.25">
      <c r="M60762"/>
    </row>
    <row r="60763" spans="13:13" x14ac:dyDescent="0.25">
      <c r="M60763"/>
    </row>
    <row r="60764" spans="13:13" x14ac:dyDescent="0.25">
      <c r="M60764"/>
    </row>
    <row r="60765" spans="13:13" x14ac:dyDescent="0.25">
      <c r="M60765"/>
    </row>
    <row r="60766" spans="13:13" x14ac:dyDescent="0.25">
      <c r="M60766"/>
    </row>
    <row r="60767" spans="13:13" x14ac:dyDescent="0.25">
      <c r="M60767"/>
    </row>
    <row r="60768" spans="13:13" x14ac:dyDescent="0.25">
      <c r="M60768"/>
    </row>
    <row r="60769" spans="13:13" x14ac:dyDescent="0.25">
      <c r="M60769"/>
    </row>
    <row r="60770" spans="13:13" x14ac:dyDescent="0.25">
      <c r="M60770"/>
    </row>
    <row r="60771" spans="13:13" x14ac:dyDescent="0.25">
      <c r="M60771"/>
    </row>
    <row r="60772" spans="13:13" x14ac:dyDescent="0.25">
      <c r="M60772"/>
    </row>
    <row r="60773" spans="13:13" x14ac:dyDescent="0.25">
      <c r="M60773"/>
    </row>
    <row r="60774" spans="13:13" x14ac:dyDescent="0.25">
      <c r="M60774"/>
    </row>
    <row r="60775" spans="13:13" x14ac:dyDescent="0.25">
      <c r="M60775"/>
    </row>
    <row r="60776" spans="13:13" x14ac:dyDescent="0.25">
      <c r="M60776"/>
    </row>
    <row r="60777" spans="13:13" x14ac:dyDescent="0.25">
      <c r="M60777"/>
    </row>
    <row r="60778" spans="13:13" x14ac:dyDescent="0.25">
      <c r="M60778"/>
    </row>
    <row r="60779" spans="13:13" x14ac:dyDescent="0.25">
      <c r="M60779"/>
    </row>
    <row r="60780" spans="13:13" x14ac:dyDescent="0.25">
      <c r="M60780"/>
    </row>
    <row r="60781" spans="13:13" x14ac:dyDescent="0.25">
      <c r="M60781"/>
    </row>
    <row r="60782" spans="13:13" x14ac:dyDescent="0.25">
      <c r="M60782"/>
    </row>
    <row r="60783" spans="13:13" x14ac:dyDescent="0.25">
      <c r="M60783"/>
    </row>
    <row r="60784" spans="13:13" x14ac:dyDescent="0.25">
      <c r="M60784"/>
    </row>
    <row r="60785" spans="13:13" x14ac:dyDescent="0.25">
      <c r="M60785"/>
    </row>
    <row r="60786" spans="13:13" x14ac:dyDescent="0.25">
      <c r="M60786"/>
    </row>
    <row r="60787" spans="13:13" x14ac:dyDescent="0.25">
      <c r="M60787"/>
    </row>
    <row r="60788" spans="13:13" x14ac:dyDescent="0.25">
      <c r="M60788"/>
    </row>
    <row r="60789" spans="13:13" x14ac:dyDescent="0.25">
      <c r="M60789"/>
    </row>
    <row r="60790" spans="13:13" x14ac:dyDescent="0.25">
      <c r="M60790"/>
    </row>
    <row r="60791" spans="13:13" x14ac:dyDescent="0.25">
      <c r="M60791"/>
    </row>
    <row r="60792" spans="13:13" x14ac:dyDescent="0.25">
      <c r="M60792"/>
    </row>
    <row r="60793" spans="13:13" x14ac:dyDescent="0.25">
      <c r="M60793"/>
    </row>
    <row r="60794" spans="13:13" x14ac:dyDescent="0.25">
      <c r="M60794"/>
    </row>
    <row r="60795" spans="13:13" x14ac:dyDescent="0.25">
      <c r="M60795"/>
    </row>
    <row r="60796" spans="13:13" x14ac:dyDescent="0.25">
      <c r="M60796"/>
    </row>
    <row r="60797" spans="13:13" x14ac:dyDescent="0.25">
      <c r="M60797"/>
    </row>
    <row r="60798" spans="13:13" x14ac:dyDescent="0.25">
      <c r="M60798"/>
    </row>
    <row r="60799" spans="13:13" x14ac:dyDescent="0.25">
      <c r="M60799"/>
    </row>
    <row r="60800" spans="13:13" x14ac:dyDescent="0.25">
      <c r="M60800"/>
    </row>
    <row r="60801" spans="13:13" x14ac:dyDescent="0.25">
      <c r="M60801"/>
    </row>
    <row r="60802" spans="13:13" x14ac:dyDescent="0.25">
      <c r="M60802"/>
    </row>
    <row r="60803" spans="13:13" x14ac:dyDescent="0.25">
      <c r="M60803"/>
    </row>
    <row r="60804" spans="13:13" x14ac:dyDescent="0.25">
      <c r="M60804"/>
    </row>
    <row r="60805" spans="13:13" x14ac:dyDescent="0.25">
      <c r="M60805"/>
    </row>
    <row r="60806" spans="13:13" x14ac:dyDescent="0.25">
      <c r="M60806"/>
    </row>
    <row r="60807" spans="13:13" x14ac:dyDescent="0.25">
      <c r="M60807"/>
    </row>
    <row r="60808" spans="13:13" x14ac:dyDescent="0.25">
      <c r="M60808"/>
    </row>
    <row r="60809" spans="13:13" x14ac:dyDescent="0.25">
      <c r="M60809"/>
    </row>
    <row r="60810" spans="13:13" x14ac:dyDescent="0.25">
      <c r="M60810"/>
    </row>
    <row r="60811" spans="13:13" x14ac:dyDescent="0.25">
      <c r="M60811"/>
    </row>
    <row r="60812" spans="13:13" x14ac:dyDescent="0.25">
      <c r="M60812"/>
    </row>
    <row r="60813" spans="13:13" x14ac:dyDescent="0.25">
      <c r="M60813"/>
    </row>
    <row r="60814" spans="13:13" x14ac:dyDescent="0.25">
      <c r="M60814"/>
    </row>
    <row r="60815" spans="13:13" x14ac:dyDescent="0.25">
      <c r="M60815"/>
    </row>
    <row r="60816" spans="13:13" x14ac:dyDescent="0.25">
      <c r="M60816"/>
    </row>
    <row r="60817" spans="13:13" x14ac:dyDescent="0.25">
      <c r="M60817"/>
    </row>
    <row r="60818" spans="13:13" x14ac:dyDescent="0.25">
      <c r="M60818"/>
    </row>
    <row r="60819" spans="13:13" x14ac:dyDescent="0.25">
      <c r="M60819"/>
    </row>
    <row r="60820" spans="13:13" x14ac:dyDescent="0.25">
      <c r="M60820"/>
    </row>
    <row r="60821" spans="13:13" x14ac:dyDescent="0.25">
      <c r="M60821"/>
    </row>
    <row r="60822" spans="13:13" x14ac:dyDescent="0.25">
      <c r="M60822"/>
    </row>
    <row r="60823" spans="13:13" x14ac:dyDescent="0.25">
      <c r="M60823"/>
    </row>
    <row r="60824" spans="13:13" x14ac:dyDescent="0.25">
      <c r="M60824"/>
    </row>
    <row r="60825" spans="13:13" x14ac:dyDescent="0.25">
      <c r="M60825"/>
    </row>
    <row r="60826" spans="13:13" x14ac:dyDescent="0.25">
      <c r="M60826"/>
    </row>
    <row r="60827" spans="13:13" x14ac:dyDescent="0.25">
      <c r="M60827"/>
    </row>
    <row r="60828" spans="13:13" x14ac:dyDescent="0.25">
      <c r="M60828"/>
    </row>
    <row r="60829" spans="13:13" x14ac:dyDescent="0.25">
      <c r="M60829"/>
    </row>
    <row r="60830" spans="13:13" x14ac:dyDescent="0.25">
      <c r="M60830"/>
    </row>
    <row r="60831" spans="13:13" x14ac:dyDescent="0.25">
      <c r="M60831"/>
    </row>
    <row r="60832" spans="13:13" x14ac:dyDescent="0.25">
      <c r="M60832"/>
    </row>
    <row r="60833" spans="13:13" x14ac:dyDescent="0.25">
      <c r="M60833"/>
    </row>
    <row r="60834" spans="13:13" x14ac:dyDescent="0.25">
      <c r="M60834"/>
    </row>
    <row r="60835" spans="13:13" x14ac:dyDescent="0.25">
      <c r="M60835"/>
    </row>
    <row r="60836" spans="13:13" x14ac:dyDescent="0.25">
      <c r="M60836"/>
    </row>
    <row r="60837" spans="13:13" x14ac:dyDescent="0.25">
      <c r="M60837"/>
    </row>
    <row r="60838" spans="13:13" x14ac:dyDescent="0.25">
      <c r="M60838"/>
    </row>
    <row r="60839" spans="13:13" x14ac:dyDescent="0.25">
      <c r="M60839"/>
    </row>
    <row r="60840" spans="13:13" x14ac:dyDescent="0.25">
      <c r="M60840"/>
    </row>
    <row r="60841" spans="13:13" x14ac:dyDescent="0.25">
      <c r="M60841"/>
    </row>
    <row r="60842" spans="13:13" x14ac:dyDescent="0.25">
      <c r="M60842"/>
    </row>
    <row r="60843" spans="13:13" x14ac:dyDescent="0.25">
      <c r="M60843"/>
    </row>
    <row r="60844" spans="13:13" x14ac:dyDescent="0.25">
      <c r="M60844"/>
    </row>
    <row r="60845" spans="13:13" x14ac:dyDescent="0.25">
      <c r="M60845"/>
    </row>
    <row r="60846" spans="13:13" x14ac:dyDescent="0.25">
      <c r="M60846"/>
    </row>
    <row r="60847" spans="13:13" x14ac:dyDescent="0.25">
      <c r="M60847"/>
    </row>
    <row r="60848" spans="13:13" x14ac:dyDescent="0.25">
      <c r="M60848"/>
    </row>
    <row r="60849" spans="13:13" x14ac:dyDescent="0.25">
      <c r="M60849"/>
    </row>
    <row r="60850" spans="13:13" x14ac:dyDescent="0.25">
      <c r="M60850"/>
    </row>
    <row r="60851" spans="13:13" x14ac:dyDescent="0.25">
      <c r="M60851"/>
    </row>
    <row r="60852" spans="13:13" x14ac:dyDescent="0.25">
      <c r="M60852"/>
    </row>
    <row r="60853" spans="13:13" x14ac:dyDescent="0.25">
      <c r="M60853"/>
    </row>
    <row r="60854" spans="13:13" x14ac:dyDescent="0.25">
      <c r="M60854"/>
    </row>
    <row r="60855" spans="13:13" x14ac:dyDescent="0.25">
      <c r="M60855"/>
    </row>
    <row r="60856" spans="13:13" x14ac:dyDescent="0.25">
      <c r="M60856"/>
    </row>
    <row r="60857" spans="13:13" x14ac:dyDescent="0.25">
      <c r="M60857"/>
    </row>
    <row r="60858" spans="13:13" x14ac:dyDescent="0.25">
      <c r="M60858"/>
    </row>
    <row r="60859" spans="13:13" x14ac:dyDescent="0.25">
      <c r="M60859"/>
    </row>
    <row r="60860" spans="13:13" x14ac:dyDescent="0.25">
      <c r="M60860"/>
    </row>
    <row r="60861" spans="13:13" x14ac:dyDescent="0.25">
      <c r="M60861"/>
    </row>
    <row r="60862" spans="13:13" x14ac:dyDescent="0.25">
      <c r="M60862"/>
    </row>
    <row r="60863" spans="13:13" x14ac:dyDescent="0.25">
      <c r="M60863"/>
    </row>
    <row r="60864" spans="13:13" x14ac:dyDescent="0.25">
      <c r="M60864"/>
    </row>
    <row r="60865" spans="13:13" x14ac:dyDescent="0.25">
      <c r="M60865"/>
    </row>
    <row r="60866" spans="13:13" x14ac:dyDescent="0.25">
      <c r="M60866"/>
    </row>
    <row r="60867" spans="13:13" x14ac:dyDescent="0.25">
      <c r="M60867"/>
    </row>
    <row r="60868" spans="13:13" x14ac:dyDescent="0.25">
      <c r="M60868"/>
    </row>
    <row r="60869" spans="13:13" x14ac:dyDescent="0.25">
      <c r="M60869"/>
    </row>
    <row r="60870" spans="13:13" x14ac:dyDescent="0.25">
      <c r="M60870"/>
    </row>
    <row r="60871" spans="13:13" x14ac:dyDescent="0.25">
      <c r="M60871"/>
    </row>
    <row r="60872" spans="13:13" x14ac:dyDescent="0.25">
      <c r="M60872"/>
    </row>
    <row r="60873" spans="13:13" x14ac:dyDescent="0.25">
      <c r="M60873"/>
    </row>
    <row r="60874" spans="13:13" x14ac:dyDescent="0.25">
      <c r="M60874"/>
    </row>
    <row r="60875" spans="13:13" x14ac:dyDescent="0.25">
      <c r="M60875"/>
    </row>
    <row r="60876" spans="13:13" x14ac:dyDescent="0.25">
      <c r="M60876"/>
    </row>
    <row r="60877" spans="13:13" x14ac:dyDescent="0.25">
      <c r="M60877"/>
    </row>
    <row r="60878" spans="13:13" x14ac:dyDescent="0.25">
      <c r="M60878"/>
    </row>
    <row r="60879" spans="13:13" x14ac:dyDescent="0.25">
      <c r="M60879"/>
    </row>
    <row r="60880" spans="13:13" x14ac:dyDescent="0.25">
      <c r="M60880"/>
    </row>
    <row r="60881" spans="13:13" x14ac:dyDescent="0.25">
      <c r="M60881"/>
    </row>
    <row r="60882" spans="13:13" x14ac:dyDescent="0.25">
      <c r="M60882"/>
    </row>
    <row r="60883" spans="13:13" x14ac:dyDescent="0.25">
      <c r="M60883"/>
    </row>
    <row r="60884" spans="13:13" x14ac:dyDescent="0.25">
      <c r="M60884"/>
    </row>
    <row r="60885" spans="13:13" x14ac:dyDescent="0.25">
      <c r="M60885"/>
    </row>
    <row r="60886" spans="13:13" x14ac:dyDescent="0.25">
      <c r="M60886"/>
    </row>
    <row r="60887" spans="13:13" x14ac:dyDescent="0.25">
      <c r="M60887"/>
    </row>
    <row r="60888" spans="13:13" x14ac:dyDescent="0.25">
      <c r="M60888"/>
    </row>
    <row r="60889" spans="13:13" x14ac:dyDescent="0.25">
      <c r="M60889"/>
    </row>
    <row r="60890" spans="13:13" x14ac:dyDescent="0.25">
      <c r="M60890"/>
    </row>
    <row r="60891" spans="13:13" x14ac:dyDescent="0.25">
      <c r="M60891"/>
    </row>
    <row r="60892" spans="13:13" x14ac:dyDescent="0.25">
      <c r="M60892"/>
    </row>
    <row r="60893" spans="13:13" x14ac:dyDescent="0.25">
      <c r="M60893"/>
    </row>
    <row r="60894" spans="13:13" x14ac:dyDescent="0.25">
      <c r="M60894"/>
    </row>
    <row r="60895" spans="13:13" x14ac:dyDescent="0.25">
      <c r="M60895"/>
    </row>
    <row r="60896" spans="13:13" x14ac:dyDescent="0.25">
      <c r="M60896"/>
    </row>
    <row r="60897" spans="13:13" x14ac:dyDescent="0.25">
      <c r="M60897"/>
    </row>
    <row r="60898" spans="13:13" x14ac:dyDescent="0.25">
      <c r="M60898"/>
    </row>
    <row r="60899" spans="13:13" x14ac:dyDescent="0.25">
      <c r="M60899"/>
    </row>
    <row r="60900" spans="13:13" x14ac:dyDescent="0.25">
      <c r="M60900"/>
    </row>
    <row r="60901" spans="13:13" x14ac:dyDescent="0.25">
      <c r="M60901"/>
    </row>
    <row r="60902" spans="13:13" x14ac:dyDescent="0.25">
      <c r="M60902"/>
    </row>
    <row r="60903" spans="13:13" x14ac:dyDescent="0.25">
      <c r="M60903"/>
    </row>
    <row r="60904" spans="13:13" x14ac:dyDescent="0.25">
      <c r="M60904"/>
    </row>
    <row r="60905" spans="13:13" x14ac:dyDescent="0.25">
      <c r="M60905"/>
    </row>
    <row r="60906" spans="13:13" x14ac:dyDescent="0.25">
      <c r="M60906"/>
    </row>
    <row r="60907" spans="13:13" x14ac:dyDescent="0.25">
      <c r="M60907"/>
    </row>
    <row r="60908" spans="13:13" x14ac:dyDescent="0.25">
      <c r="M60908"/>
    </row>
    <row r="60909" spans="13:13" x14ac:dyDescent="0.25">
      <c r="M60909"/>
    </row>
    <row r="60910" spans="13:13" x14ac:dyDescent="0.25">
      <c r="M60910"/>
    </row>
    <row r="60911" spans="13:13" x14ac:dyDescent="0.25">
      <c r="M60911"/>
    </row>
    <row r="60912" spans="13:13" x14ac:dyDescent="0.25">
      <c r="M60912"/>
    </row>
    <row r="60913" spans="13:13" x14ac:dyDescent="0.25">
      <c r="M60913"/>
    </row>
    <row r="60914" spans="13:13" x14ac:dyDescent="0.25">
      <c r="M60914"/>
    </row>
    <row r="60915" spans="13:13" x14ac:dyDescent="0.25">
      <c r="M60915"/>
    </row>
    <row r="60916" spans="13:13" x14ac:dyDescent="0.25">
      <c r="M60916"/>
    </row>
    <row r="60917" spans="13:13" x14ac:dyDescent="0.25">
      <c r="M60917"/>
    </row>
    <row r="60918" spans="13:13" x14ac:dyDescent="0.25">
      <c r="M60918"/>
    </row>
    <row r="60919" spans="13:13" x14ac:dyDescent="0.25">
      <c r="M60919"/>
    </row>
    <row r="60920" spans="13:13" x14ac:dyDescent="0.25">
      <c r="M60920"/>
    </row>
    <row r="60921" spans="13:13" x14ac:dyDescent="0.25">
      <c r="M60921"/>
    </row>
    <row r="60922" spans="13:13" x14ac:dyDescent="0.25">
      <c r="M60922"/>
    </row>
    <row r="60923" spans="13:13" x14ac:dyDescent="0.25">
      <c r="M60923"/>
    </row>
    <row r="60924" spans="13:13" x14ac:dyDescent="0.25">
      <c r="M60924"/>
    </row>
    <row r="60925" spans="13:13" x14ac:dyDescent="0.25">
      <c r="M60925"/>
    </row>
    <row r="60926" spans="13:13" x14ac:dyDescent="0.25">
      <c r="M60926"/>
    </row>
    <row r="60927" spans="13:13" x14ac:dyDescent="0.25">
      <c r="M60927"/>
    </row>
    <row r="60928" spans="13:13" x14ac:dyDescent="0.25">
      <c r="M60928"/>
    </row>
    <row r="60929" spans="13:13" x14ac:dyDescent="0.25">
      <c r="M60929"/>
    </row>
    <row r="60930" spans="13:13" x14ac:dyDescent="0.25">
      <c r="M60930"/>
    </row>
    <row r="60931" spans="13:13" x14ac:dyDescent="0.25">
      <c r="M60931"/>
    </row>
    <row r="60932" spans="13:13" x14ac:dyDescent="0.25">
      <c r="M60932"/>
    </row>
    <row r="60933" spans="13:13" x14ac:dyDescent="0.25">
      <c r="M60933"/>
    </row>
    <row r="60934" spans="13:13" x14ac:dyDescent="0.25">
      <c r="M60934"/>
    </row>
    <row r="60935" spans="13:13" x14ac:dyDescent="0.25">
      <c r="M60935"/>
    </row>
    <row r="60936" spans="13:13" x14ac:dyDescent="0.25">
      <c r="M60936"/>
    </row>
    <row r="60937" spans="13:13" x14ac:dyDescent="0.25">
      <c r="M60937"/>
    </row>
    <row r="60938" spans="13:13" x14ac:dyDescent="0.25">
      <c r="M60938"/>
    </row>
    <row r="60939" spans="13:13" x14ac:dyDescent="0.25">
      <c r="M60939"/>
    </row>
    <row r="60940" spans="13:13" x14ac:dyDescent="0.25">
      <c r="M60940"/>
    </row>
    <row r="60941" spans="13:13" x14ac:dyDescent="0.25">
      <c r="M60941"/>
    </row>
    <row r="60942" spans="13:13" x14ac:dyDescent="0.25">
      <c r="M60942"/>
    </row>
    <row r="60943" spans="13:13" x14ac:dyDescent="0.25">
      <c r="M60943"/>
    </row>
    <row r="60944" spans="13:13" x14ac:dyDescent="0.25">
      <c r="M60944"/>
    </row>
    <row r="60945" spans="13:13" x14ac:dyDescent="0.25">
      <c r="M60945"/>
    </row>
    <row r="60946" spans="13:13" x14ac:dyDescent="0.25">
      <c r="M60946"/>
    </row>
    <row r="60947" spans="13:13" x14ac:dyDescent="0.25">
      <c r="M60947"/>
    </row>
    <row r="60948" spans="13:13" x14ac:dyDescent="0.25">
      <c r="M60948"/>
    </row>
    <row r="60949" spans="13:13" x14ac:dyDescent="0.25">
      <c r="M60949"/>
    </row>
    <row r="60950" spans="13:13" x14ac:dyDescent="0.25">
      <c r="M60950"/>
    </row>
    <row r="60951" spans="13:13" x14ac:dyDescent="0.25">
      <c r="M60951"/>
    </row>
    <row r="60952" spans="13:13" x14ac:dyDescent="0.25">
      <c r="M60952"/>
    </row>
    <row r="60953" spans="13:13" x14ac:dyDescent="0.25">
      <c r="M60953"/>
    </row>
    <row r="60954" spans="13:13" x14ac:dyDescent="0.25">
      <c r="M60954"/>
    </row>
    <row r="60955" spans="13:13" x14ac:dyDescent="0.25">
      <c r="M60955"/>
    </row>
    <row r="60956" spans="13:13" x14ac:dyDescent="0.25">
      <c r="M60956"/>
    </row>
    <row r="60957" spans="13:13" x14ac:dyDescent="0.25">
      <c r="M60957"/>
    </row>
    <row r="60958" spans="13:13" x14ac:dyDescent="0.25">
      <c r="M60958"/>
    </row>
    <row r="60959" spans="13:13" x14ac:dyDescent="0.25">
      <c r="M60959"/>
    </row>
    <row r="60960" spans="13:13" x14ac:dyDescent="0.25">
      <c r="M60960"/>
    </row>
    <row r="60961" spans="13:13" x14ac:dyDescent="0.25">
      <c r="M60961"/>
    </row>
    <row r="60962" spans="13:13" x14ac:dyDescent="0.25">
      <c r="M60962"/>
    </row>
    <row r="60963" spans="13:13" x14ac:dyDescent="0.25">
      <c r="M60963"/>
    </row>
    <row r="60964" spans="13:13" x14ac:dyDescent="0.25">
      <c r="M60964"/>
    </row>
    <row r="60965" spans="13:13" x14ac:dyDescent="0.25">
      <c r="M60965"/>
    </row>
    <row r="60966" spans="13:13" x14ac:dyDescent="0.25">
      <c r="M60966"/>
    </row>
    <row r="60967" spans="13:13" x14ac:dyDescent="0.25">
      <c r="M60967"/>
    </row>
    <row r="60968" spans="13:13" x14ac:dyDescent="0.25">
      <c r="M60968"/>
    </row>
    <row r="60969" spans="13:13" x14ac:dyDescent="0.25">
      <c r="M60969"/>
    </row>
    <row r="60970" spans="13:13" x14ac:dyDescent="0.25">
      <c r="M60970"/>
    </row>
    <row r="60971" spans="13:13" x14ac:dyDescent="0.25">
      <c r="M60971"/>
    </row>
    <row r="60972" spans="13:13" x14ac:dyDescent="0.25">
      <c r="M60972"/>
    </row>
    <row r="60973" spans="13:13" x14ac:dyDescent="0.25">
      <c r="M60973"/>
    </row>
    <row r="60974" spans="13:13" x14ac:dyDescent="0.25">
      <c r="M60974"/>
    </row>
    <row r="60975" spans="13:13" x14ac:dyDescent="0.25">
      <c r="M60975"/>
    </row>
    <row r="60976" spans="13:13" x14ac:dyDescent="0.25">
      <c r="M60976"/>
    </row>
    <row r="60977" spans="13:13" x14ac:dyDescent="0.25">
      <c r="M60977"/>
    </row>
    <row r="60978" spans="13:13" x14ac:dyDescent="0.25">
      <c r="M60978"/>
    </row>
    <row r="60979" spans="13:13" x14ac:dyDescent="0.25">
      <c r="M60979"/>
    </row>
    <row r="60980" spans="13:13" x14ac:dyDescent="0.25">
      <c r="M60980"/>
    </row>
    <row r="60981" spans="13:13" x14ac:dyDescent="0.25">
      <c r="M60981"/>
    </row>
    <row r="60982" spans="13:13" x14ac:dyDescent="0.25">
      <c r="M60982"/>
    </row>
    <row r="60983" spans="13:13" x14ac:dyDescent="0.25">
      <c r="M60983"/>
    </row>
    <row r="60984" spans="13:13" x14ac:dyDescent="0.25">
      <c r="M60984"/>
    </row>
    <row r="60985" spans="13:13" x14ac:dyDescent="0.25">
      <c r="M60985"/>
    </row>
    <row r="60986" spans="13:13" x14ac:dyDescent="0.25">
      <c r="M60986"/>
    </row>
    <row r="60987" spans="13:13" x14ac:dyDescent="0.25">
      <c r="M60987"/>
    </row>
    <row r="60988" spans="13:13" x14ac:dyDescent="0.25">
      <c r="M60988"/>
    </row>
    <row r="60989" spans="13:13" x14ac:dyDescent="0.25">
      <c r="M60989"/>
    </row>
    <row r="60990" spans="13:13" x14ac:dyDescent="0.25">
      <c r="M60990"/>
    </row>
    <row r="60991" spans="13:13" x14ac:dyDescent="0.25">
      <c r="M60991"/>
    </row>
    <row r="60992" spans="13:13" x14ac:dyDescent="0.25">
      <c r="M60992"/>
    </row>
    <row r="60993" spans="13:13" x14ac:dyDescent="0.25">
      <c r="M60993"/>
    </row>
    <row r="60994" spans="13:13" x14ac:dyDescent="0.25">
      <c r="M60994"/>
    </row>
    <row r="60995" spans="13:13" x14ac:dyDescent="0.25">
      <c r="M60995"/>
    </row>
    <row r="60996" spans="13:13" x14ac:dyDescent="0.25">
      <c r="M60996"/>
    </row>
    <row r="60997" spans="13:13" x14ac:dyDescent="0.25">
      <c r="M60997"/>
    </row>
    <row r="60998" spans="13:13" x14ac:dyDescent="0.25">
      <c r="M60998"/>
    </row>
    <row r="60999" spans="13:13" x14ac:dyDescent="0.25">
      <c r="M60999"/>
    </row>
    <row r="61000" spans="13:13" x14ac:dyDescent="0.25">
      <c r="M61000"/>
    </row>
    <row r="61001" spans="13:13" x14ac:dyDescent="0.25">
      <c r="M61001"/>
    </row>
    <row r="61002" spans="13:13" x14ac:dyDescent="0.25">
      <c r="M61002"/>
    </row>
    <row r="61003" spans="13:13" x14ac:dyDescent="0.25">
      <c r="M61003"/>
    </row>
    <row r="61004" spans="13:13" x14ac:dyDescent="0.25">
      <c r="M61004"/>
    </row>
    <row r="61005" spans="13:13" x14ac:dyDescent="0.25">
      <c r="M61005"/>
    </row>
    <row r="61006" spans="13:13" x14ac:dyDescent="0.25">
      <c r="M61006"/>
    </row>
    <row r="61007" spans="13:13" x14ac:dyDescent="0.25">
      <c r="M61007"/>
    </row>
    <row r="61008" spans="13:13" x14ac:dyDescent="0.25">
      <c r="M61008"/>
    </row>
    <row r="61009" spans="13:13" x14ac:dyDescent="0.25">
      <c r="M61009"/>
    </row>
    <row r="61010" spans="13:13" x14ac:dyDescent="0.25">
      <c r="M61010"/>
    </row>
    <row r="61011" spans="13:13" x14ac:dyDescent="0.25">
      <c r="M61011"/>
    </row>
    <row r="61012" spans="13:13" x14ac:dyDescent="0.25">
      <c r="M61012"/>
    </row>
    <row r="61013" spans="13:13" x14ac:dyDescent="0.25">
      <c r="M61013"/>
    </row>
    <row r="61014" spans="13:13" x14ac:dyDescent="0.25">
      <c r="M61014"/>
    </row>
    <row r="61015" spans="13:13" x14ac:dyDescent="0.25">
      <c r="M61015"/>
    </row>
    <row r="61016" spans="13:13" x14ac:dyDescent="0.25">
      <c r="M61016"/>
    </row>
    <row r="61017" spans="13:13" x14ac:dyDescent="0.25">
      <c r="M61017"/>
    </row>
    <row r="61018" spans="13:13" x14ac:dyDescent="0.25">
      <c r="M61018"/>
    </row>
    <row r="61019" spans="13:13" x14ac:dyDescent="0.25">
      <c r="M61019"/>
    </row>
    <row r="61020" spans="13:13" x14ac:dyDescent="0.25">
      <c r="M61020"/>
    </row>
    <row r="61021" spans="13:13" x14ac:dyDescent="0.25">
      <c r="M61021"/>
    </row>
    <row r="61022" spans="13:13" x14ac:dyDescent="0.25">
      <c r="M61022"/>
    </row>
    <row r="61023" spans="13:13" x14ac:dyDescent="0.25">
      <c r="M61023"/>
    </row>
    <row r="61024" spans="13:13" x14ac:dyDescent="0.25">
      <c r="M61024"/>
    </row>
    <row r="61025" spans="13:13" x14ac:dyDescent="0.25">
      <c r="M61025"/>
    </row>
    <row r="61026" spans="13:13" x14ac:dyDescent="0.25">
      <c r="M61026"/>
    </row>
    <row r="61027" spans="13:13" x14ac:dyDescent="0.25">
      <c r="M61027"/>
    </row>
    <row r="61028" spans="13:13" x14ac:dyDescent="0.25">
      <c r="M61028"/>
    </row>
    <row r="61029" spans="13:13" x14ac:dyDescent="0.25">
      <c r="M61029"/>
    </row>
    <row r="61030" spans="13:13" x14ac:dyDescent="0.25">
      <c r="M61030"/>
    </row>
    <row r="61031" spans="13:13" x14ac:dyDescent="0.25">
      <c r="M61031"/>
    </row>
    <row r="61032" spans="13:13" x14ac:dyDescent="0.25">
      <c r="M61032"/>
    </row>
    <row r="61033" spans="13:13" x14ac:dyDescent="0.25">
      <c r="M61033"/>
    </row>
    <row r="61034" spans="13:13" x14ac:dyDescent="0.25">
      <c r="M61034"/>
    </row>
    <row r="61035" spans="13:13" x14ac:dyDescent="0.25">
      <c r="M61035"/>
    </row>
    <row r="61036" spans="13:13" x14ac:dyDescent="0.25">
      <c r="M61036"/>
    </row>
    <row r="61037" spans="13:13" x14ac:dyDescent="0.25">
      <c r="M61037"/>
    </row>
    <row r="61038" spans="13:13" x14ac:dyDescent="0.25">
      <c r="M61038"/>
    </row>
    <row r="61039" spans="13:13" x14ac:dyDescent="0.25">
      <c r="M61039"/>
    </row>
    <row r="61040" spans="13:13" x14ac:dyDescent="0.25">
      <c r="M61040"/>
    </row>
    <row r="61041" spans="13:13" x14ac:dyDescent="0.25">
      <c r="M61041"/>
    </row>
    <row r="61042" spans="13:13" x14ac:dyDescent="0.25">
      <c r="M61042"/>
    </row>
    <row r="61043" spans="13:13" x14ac:dyDescent="0.25">
      <c r="M61043"/>
    </row>
    <row r="61044" spans="13:13" x14ac:dyDescent="0.25">
      <c r="M61044"/>
    </row>
    <row r="61045" spans="13:13" x14ac:dyDescent="0.25">
      <c r="M61045"/>
    </row>
    <row r="61046" spans="13:13" x14ac:dyDescent="0.25">
      <c r="M61046"/>
    </row>
    <row r="61047" spans="13:13" x14ac:dyDescent="0.25">
      <c r="M61047"/>
    </row>
    <row r="61048" spans="13:13" x14ac:dyDescent="0.25">
      <c r="M61048"/>
    </row>
    <row r="61049" spans="13:13" x14ac:dyDescent="0.25">
      <c r="M61049"/>
    </row>
    <row r="61050" spans="13:13" x14ac:dyDescent="0.25">
      <c r="M61050"/>
    </row>
    <row r="61051" spans="13:13" x14ac:dyDescent="0.25">
      <c r="M61051"/>
    </row>
    <row r="61052" spans="13:13" x14ac:dyDescent="0.25">
      <c r="M61052"/>
    </row>
    <row r="61053" spans="13:13" x14ac:dyDescent="0.25">
      <c r="M61053"/>
    </row>
    <row r="61054" spans="13:13" x14ac:dyDescent="0.25">
      <c r="M61054"/>
    </row>
    <row r="61055" spans="13:13" x14ac:dyDescent="0.25">
      <c r="M61055"/>
    </row>
    <row r="61056" spans="13:13" x14ac:dyDescent="0.25">
      <c r="M61056"/>
    </row>
    <row r="61057" spans="13:13" x14ac:dyDescent="0.25">
      <c r="M61057"/>
    </row>
    <row r="61058" spans="13:13" x14ac:dyDescent="0.25">
      <c r="M61058"/>
    </row>
    <row r="61059" spans="13:13" x14ac:dyDescent="0.25">
      <c r="M61059"/>
    </row>
    <row r="61060" spans="13:13" x14ac:dyDescent="0.25">
      <c r="M61060"/>
    </row>
    <row r="61061" spans="13:13" x14ac:dyDescent="0.25">
      <c r="M61061"/>
    </row>
    <row r="61062" spans="13:13" x14ac:dyDescent="0.25">
      <c r="M61062"/>
    </row>
    <row r="61063" spans="13:13" x14ac:dyDescent="0.25">
      <c r="M61063"/>
    </row>
    <row r="61064" spans="13:13" x14ac:dyDescent="0.25">
      <c r="M61064"/>
    </row>
    <row r="61065" spans="13:13" x14ac:dyDescent="0.25">
      <c r="M61065"/>
    </row>
    <row r="61066" spans="13:13" x14ac:dyDescent="0.25">
      <c r="M61066"/>
    </row>
    <row r="61067" spans="13:13" x14ac:dyDescent="0.25">
      <c r="M61067"/>
    </row>
    <row r="61068" spans="13:13" x14ac:dyDescent="0.25">
      <c r="M61068"/>
    </row>
    <row r="61069" spans="13:13" x14ac:dyDescent="0.25">
      <c r="M61069"/>
    </row>
    <row r="61070" spans="13:13" x14ac:dyDescent="0.25">
      <c r="M61070"/>
    </row>
    <row r="61071" spans="13:13" x14ac:dyDescent="0.25">
      <c r="M61071"/>
    </row>
    <row r="61072" spans="13:13" x14ac:dyDescent="0.25">
      <c r="M61072"/>
    </row>
    <row r="61073" spans="13:13" x14ac:dyDescent="0.25">
      <c r="M61073"/>
    </row>
    <row r="61074" spans="13:13" x14ac:dyDescent="0.25">
      <c r="M61074"/>
    </row>
    <row r="61075" spans="13:13" x14ac:dyDescent="0.25">
      <c r="M61075"/>
    </row>
    <row r="61076" spans="13:13" x14ac:dyDescent="0.25">
      <c r="M61076"/>
    </row>
    <row r="61077" spans="13:13" x14ac:dyDescent="0.25">
      <c r="M61077"/>
    </row>
    <row r="61078" spans="13:13" x14ac:dyDescent="0.25">
      <c r="M61078"/>
    </row>
    <row r="61079" spans="13:13" x14ac:dyDescent="0.25">
      <c r="M61079"/>
    </row>
    <row r="61080" spans="13:13" x14ac:dyDescent="0.25">
      <c r="M61080"/>
    </row>
    <row r="61081" spans="13:13" x14ac:dyDescent="0.25">
      <c r="M61081"/>
    </row>
    <row r="61082" spans="13:13" x14ac:dyDescent="0.25">
      <c r="M61082"/>
    </row>
    <row r="61083" spans="13:13" x14ac:dyDescent="0.25">
      <c r="M61083"/>
    </row>
    <row r="61084" spans="13:13" x14ac:dyDescent="0.25">
      <c r="M61084"/>
    </row>
    <row r="61085" spans="13:13" x14ac:dyDescent="0.25">
      <c r="M61085"/>
    </row>
    <row r="61086" spans="13:13" x14ac:dyDescent="0.25">
      <c r="M61086"/>
    </row>
    <row r="61087" spans="13:13" x14ac:dyDescent="0.25">
      <c r="M61087"/>
    </row>
    <row r="61088" spans="13:13" x14ac:dyDescent="0.25">
      <c r="M61088"/>
    </row>
    <row r="61089" spans="13:13" x14ac:dyDescent="0.25">
      <c r="M61089"/>
    </row>
    <row r="61090" spans="13:13" x14ac:dyDescent="0.25">
      <c r="M61090"/>
    </row>
    <row r="61091" spans="13:13" x14ac:dyDescent="0.25">
      <c r="M61091"/>
    </row>
    <row r="61092" spans="13:13" x14ac:dyDescent="0.25">
      <c r="M61092"/>
    </row>
    <row r="61093" spans="13:13" x14ac:dyDescent="0.25">
      <c r="M61093"/>
    </row>
    <row r="61094" spans="13:13" x14ac:dyDescent="0.25">
      <c r="M61094"/>
    </row>
    <row r="61095" spans="13:13" x14ac:dyDescent="0.25">
      <c r="M61095"/>
    </row>
    <row r="61096" spans="13:13" x14ac:dyDescent="0.25">
      <c r="M61096"/>
    </row>
    <row r="61097" spans="13:13" x14ac:dyDescent="0.25">
      <c r="M61097"/>
    </row>
    <row r="61098" spans="13:13" x14ac:dyDescent="0.25">
      <c r="M61098"/>
    </row>
    <row r="61099" spans="13:13" x14ac:dyDescent="0.25">
      <c r="M61099"/>
    </row>
    <row r="61100" spans="13:13" x14ac:dyDescent="0.25">
      <c r="M61100"/>
    </row>
    <row r="61101" spans="13:13" x14ac:dyDescent="0.25">
      <c r="M61101"/>
    </row>
    <row r="61102" spans="13:13" x14ac:dyDescent="0.25">
      <c r="M61102"/>
    </row>
    <row r="61103" spans="13:13" x14ac:dyDescent="0.25">
      <c r="M61103"/>
    </row>
    <row r="61104" spans="13:13" x14ac:dyDescent="0.25">
      <c r="M61104"/>
    </row>
    <row r="61105" spans="13:13" x14ac:dyDescent="0.25">
      <c r="M61105"/>
    </row>
    <row r="61106" spans="13:13" x14ac:dyDescent="0.25">
      <c r="M61106"/>
    </row>
    <row r="61107" spans="13:13" x14ac:dyDescent="0.25">
      <c r="M61107"/>
    </row>
    <row r="61108" spans="13:13" x14ac:dyDescent="0.25">
      <c r="M61108"/>
    </row>
    <row r="61109" spans="13:13" x14ac:dyDescent="0.25">
      <c r="M61109"/>
    </row>
    <row r="61110" spans="13:13" x14ac:dyDescent="0.25">
      <c r="M61110"/>
    </row>
    <row r="61111" spans="13:13" x14ac:dyDescent="0.25">
      <c r="M61111"/>
    </row>
    <row r="61112" spans="13:13" x14ac:dyDescent="0.25">
      <c r="M61112"/>
    </row>
    <row r="61113" spans="13:13" x14ac:dyDescent="0.25">
      <c r="M61113"/>
    </row>
    <row r="61114" spans="13:13" x14ac:dyDescent="0.25">
      <c r="M61114"/>
    </row>
    <row r="61115" spans="13:13" x14ac:dyDescent="0.25">
      <c r="M61115"/>
    </row>
    <row r="61116" spans="13:13" x14ac:dyDescent="0.25">
      <c r="M61116"/>
    </row>
    <row r="61117" spans="13:13" x14ac:dyDescent="0.25">
      <c r="M61117"/>
    </row>
    <row r="61118" spans="13:13" x14ac:dyDescent="0.25">
      <c r="M61118"/>
    </row>
    <row r="61119" spans="13:13" x14ac:dyDescent="0.25">
      <c r="M61119"/>
    </row>
    <row r="61120" spans="13:13" x14ac:dyDescent="0.25">
      <c r="M61120"/>
    </row>
    <row r="61121" spans="13:13" x14ac:dyDescent="0.25">
      <c r="M61121"/>
    </row>
    <row r="61122" spans="13:13" x14ac:dyDescent="0.25">
      <c r="M61122"/>
    </row>
    <row r="61123" spans="13:13" x14ac:dyDescent="0.25">
      <c r="M61123"/>
    </row>
    <row r="61124" spans="13:13" x14ac:dyDescent="0.25">
      <c r="M61124"/>
    </row>
    <row r="61125" spans="13:13" x14ac:dyDescent="0.25">
      <c r="M61125"/>
    </row>
    <row r="61126" spans="13:13" x14ac:dyDescent="0.25">
      <c r="M61126"/>
    </row>
    <row r="61127" spans="13:13" x14ac:dyDescent="0.25">
      <c r="M61127"/>
    </row>
    <row r="61128" spans="13:13" x14ac:dyDescent="0.25">
      <c r="M61128"/>
    </row>
    <row r="61129" spans="13:13" x14ac:dyDescent="0.25">
      <c r="M61129"/>
    </row>
    <row r="61130" spans="13:13" x14ac:dyDescent="0.25">
      <c r="M61130"/>
    </row>
    <row r="61131" spans="13:13" x14ac:dyDescent="0.25">
      <c r="M61131"/>
    </row>
    <row r="61132" spans="13:13" x14ac:dyDescent="0.25">
      <c r="M61132"/>
    </row>
    <row r="61133" spans="13:13" x14ac:dyDescent="0.25">
      <c r="M61133"/>
    </row>
    <row r="61134" spans="13:13" x14ac:dyDescent="0.25">
      <c r="M61134"/>
    </row>
    <row r="61135" spans="13:13" x14ac:dyDescent="0.25">
      <c r="M61135"/>
    </row>
    <row r="61136" spans="13:13" x14ac:dyDescent="0.25">
      <c r="M61136"/>
    </row>
    <row r="61137" spans="13:13" x14ac:dyDescent="0.25">
      <c r="M61137"/>
    </row>
    <row r="61138" spans="13:13" x14ac:dyDescent="0.25">
      <c r="M61138"/>
    </row>
    <row r="61139" spans="13:13" x14ac:dyDescent="0.25">
      <c r="M61139"/>
    </row>
    <row r="61140" spans="13:13" x14ac:dyDescent="0.25">
      <c r="M61140"/>
    </row>
    <row r="61141" spans="13:13" x14ac:dyDescent="0.25">
      <c r="M61141"/>
    </row>
    <row r="61142" spans="13:13" x14ac:dyDescent="0.25">
      <c r="M61142"/>
    </row>
    <row r="61143" spans="13:13" x14ac:dyDescent="0.25">
      <c r="M61143"/>
    </row>
    <row r="61144" spans="13:13" x14ac:dyDescent="0.25">
      <c r="M61144"/>
    </row>
    <row r="61145" spans="13:13" x14ac:dyDescent="0.25">
      <c r="M61145"/>
    </row>
    <row r="61146" spans="13:13" x14ac:dyDescent="0.25">
      <c r="M61146"/>
    </row>
    <row r="61147" spans="13:13" x14ac:dyDescent="0.25">
      <c r="M61147"/>
    </row>
    <row r="61148" spans="13:13" x14ac:dyDescent="0.25">
      <c r="M61148"/>
    </row>
    <row r="61149" spans="13:13" x14ac:dyDescent="0.25">
      <c r="M61149"/>
    </row>
    <row r="61150" spans="13:13" x14ac:dyDescent="0.25">
      <c r="M61150"/>
    </row>
    <row r="61151" spans="13:13" x14ac:dyDescent="0.25">
      <c r="M61151"/>
    </row>
    <row r="61152" spans="13:13" x14ac:dyDescent="0.25">
      <c r="M61152"/>
    </row>
    <row r="61153" spans="13:13" x14ac:dyDescent="0.25">
      <c r="M61153"/>
    </row>
    <row r="61154" spans="13:13" x14ac:dyDescent="0.25">
      <c r="M61154"/>
    </row>
    <row r="61155" spans="13:13" x14ac:dyDescent="0.25">
      <c r="M61155"/>
    </row>
    <row r="61156" spans="13:13" x14ac:dyDescent="0.25">
      <c r="M61156"/>
    </row>
    <row r="61157" spans="13:13" x14ac:dyDescent="0.25">
      <c r="M61157"/>
    </row>
    <row r="61158" spans="13:13" x14ac:dyDescent="0.25">
      <c r="M61158"/>
    </row>
    <row r="61159" spans="13:13" x14ac:dyDescent="0.25">
      <c r="M61159"/>
    </row>
    <row r="61160" spans="13:13" x14ac:dyDescent="0.25">
      <c r="M61160"/>
    </row>
    <row r="61161" spans="13:13" x14ac:dyDescent="0.25">
      <c r="M61161"/>
    </row>
    <row r="61162" spans="13:13" x14ac:dyDescent="0.25">
      <c r="M61162"/>
    </row>
    <row r="61163" spans="13:13" x14ac:dyDescent="0.25">
      <c r="M61163"/>
    </row>
    <row r="61164" spans="13:13" x14ac:dyDescent="0.25">
      <c r="M61164"/>
    </row>
    <row r="61165" spans="13:13" x14ac:dyDescent="0.25">
      <c r="M61165"/>
    </row>
    <row r="61166" spans="13:13" x14ac:dyDescent="0.25">
      <c r="M61166"/>
    </row>
    <row r="61167" spans="13:13" x14ac:dyDescent="0.25">
      <c r="M61167"/>
    </row>
    <row r="61168" spans="13:13" x14ac:dyDescent="0.25">
      <c r="M61168"/>
    </row>
    <row r="61169" spans="13:13" x14ac:dyDescent="0.25">
      <c r="M61169"/>
    </row>
    <row r="61170" spans="13:13" x14ac:dyDescent="0.25">
      <c r="M61170"/>
    </row>
    <row r="61171" spans="13:13" x14ac:dyDescent="0.25">
      <c r="M61171"/>
    </row>
    <row r="61172" spans="13:13" x14ac:dyDescent="0.25">
      <c r="M61172"/>
    </row>
    <row r="61173" spans="13:13" x14ac:dyDescent="0.25">
      <c r="M61173"/>
    </row>
    <row r="61174" spans="13:13" x14ac:dyDescent="0.25">
      <c r="M61174"/>
    </row>
    <row r="61175" spans="13:13" x14ac:dyDescent="0.25">
      <c r="M61175"/>
    </row>
    <row r="61176" spans="13:13" x14ac:dyDescent="0.25">
      <c r="M61176"/>
    </row>
    <row r="61177" spans="13:13" x14ac:dyDescent="0.25">
      <c r="M61177"/>
    </row>
    <row r="61178" spans="13:13" x14ac:dyDescent="0.25">
      <c r="M61178"/>
    </row>
    <row r="61179" spans="13:13" x14ac:dyDescent="0.25">
      <c r="M61179"/>
    </row>
    <row r="61180" spans="13:13" x14ac:dyDescent="0.25">
      <c r="M61180"/>
    </row>
    <row r="61181" spans="13:13" x14ac:dyDescent="0.25">
      <c r="M61181"/>
    </row>
    <row r="61182" spans="13:13" x14ac:dyDescent="0.25">
      <c r="M61182"/>
    </row>
    <row r="61183" spans="13:13" x14ac:dyDescent="0.25">
      <c r="M61183"/>
    </row>
    <row r="61184" spans="13:13" x14ac:dyDescent="0.25">
      <c r="M61184"/>
    </row>
    <row r="61185" spans="13:13" x14ac:dyDescent="0.25">
      <c r="M61185"/>
    </row>
    <row r="61186" spans="13:13" x14ac:dyDescent="0.25">
      <c r="M61186"/>
    </row>
    <row r="61187" spans="13:13" x14ac:dyDescent="0.25">
      <c r="M61187"/>
    </row>
    <row r="61188" spans="13:13" x14ac:dyDescent="0.25">
      <c r="M61188"/>
    </row>
    <row r="61189" spans="13:13" x14ac:dyDescent="0.25">
      <c r="M61189"/>
    </row>
    <row r="61190" spans="13:13" x14ac:dyDescent="0.25">
      <c r="M61190"/>
    </row>
    <row r="61191" spans="13:13" x14ac:dyDescent="0.25">
      <c r="M61191"/>
    </row>
    <row r="61192" spans="13:13" x14ac:dyDescent="0.25">
      <c r="M61192"/>
    </row>
    <row r="61193" spans="13:13" x14ac:dyDescent="0.25">
      <c r="M61193"/>
    </row>
    <row r="61194" spans="13:13" x14ac:dyDescent="0.25">
      <c r="M61194"/>
    </row>
    <row r="61195" spans="13:13" x14ac:dyDescent="0.25">
      <c r="M61195"/>
    </row>
    <row r="61196" spans="13:13" x14ac:dyDescent="0.25">
      <c r="M61196"/>
    </row>
    <row r="61197" spans="13:13" x14ac:dyDescent="0.25">
      <c r="M61197"/>
    </row>
    <row r="61198" spans="13:13" x14ac:dyDescent="0.25">
      <c r="M61198"/>
    </row>
    <row r="61199" spans="13:13" x14ac:dyDescent="0.25">
      <c r="M61199"/>
    </row>
    <row r="61200" spans="13:13" x14ac:dyDescent="0.25">
      <c r="M61200"/>
    </row>
    <row r="61201" spans="13:13" x14ac:dyDescent="0.25">
      <c r="M61201"/>
    </row>
    <row r="61202" spans="13:13" x14ac:dyDescent="0.25">
      <c r="M61202"/>
    </row>
    <row r="61203" spans="13:13" x14ac:dyDescent="0.25">
      <c r="M61203"/>
    </row>
    <row r="61204" spans="13:13" x14ac:dyDescent="0.25">
      <c r="M61204"/>
    </row>
    <row r="61205" spans="13:13" x14ac:dyDescent="0.25">
      <c r="M61205"/>
    </row>
    <row r="61206" spans="13:13" x14ac:dyDescent="0.25">
      <c r="M61206"/>
    </row>
    <row r="61207" spans="13:13" x14ac:dyDescent="0.25">
      <c r="M61207"/>
    </row>
    <row r="61208" spans="13:13" x14ac:dyDescent="0.25">
      <c r="M61208"/>
    </row>
    <row r="61209" spans="13:13" x14ac:dyDescent="0.25">
      <c r="M61209"/>
    </row>
    <row r="61210" spans="13:13" x14ac:dyDescent="0.25">
      <c r="M61210"/>
    </row>
    <row r="61211" spans="13:13" x14ac:dyDescent="0.25">
      <c r="M61211"/>
    </row>
    <row r="61212" spans="13:13" x14ac:dyDescent="0.25">
      <c r="M61212"/>
    </row>
    <row r="61213" spans="13:13" x14ac:dyDescent="0.25">
      <c r="M61213"/>
    </row>
    <row r="61214" spans="13:13" x14ac:dyDescent="0.25">
      <c r="M61214"/>
    </row>
    <row r="61215" spans="13:13" x14ac:dyDescent="0.25">
      <c r="M61215"/>
    </row>
    <row r="61216" spans="13:13" x14ac:dyDescent="0.25">
      <c r="M61216"/>
    </row>
    <row r="61217" spans="13:13" x14ac:dyDescent="0.25">
      <c r="M61217"/>
    </row>
    <row r="61218" spans="13:13" x14ac:dyDescent="0.25">
      <c r="M61218"/>
    </row>
    <row r="61219" spans="13:13" x14ac:dyDescent="0.25">
      <c r="M61219"/>
    </row>
    <row r="61220" spans="13:13" x14ac:dyDescent="0.25">
      <c r="M61220"/>
    </row>
    <row r="61221" spans="13:13" x14ac:dyDescent="0.25">
      <c r="M61221"/>
    </row>
    <row r="61222" spans="13:13" x14ac:dyDescent="0.25">
      <c r="M61222"/>
    </row>
    <row r="61223" spans="13:13" x14ac:dyDescent="0.25">
      <c r="M61223"/>
    </row>
    <row r="61224" spans="13:13" x14ac:dyDescent="0.25">
      <c r="M61224"/>
    </row>
    <row r="61225" spans="13:13" x14ac:dyDescent="0.25">
      <c r="M61225"/>
    </row>
    <row r="61226" spans="13:13" x14ac:dyDescent="0.25">
      <c r="M61226"/>
    </row>
    <row r="61227" spans="13:13" x14ac:dyDescent="0.25">
      <c r="M61227"/>
    </row>
    <row r="61228" spans="13:13" x14ac:dyDescent="0.25">
      <c r="M61228"/>
    </row>
    <row r="61229" spans="13:13" x14ac:dyDescent="0.25">
      <c r="M61229"/>
    </row>
    <row r="61230" spans="13:13" x14ac:dyDescent="0.25">
      <c r="M61230"/>
    </row>
    <row r="61231" spans="13:13" x14ac:dyDescent="0.25">
      <c r="M61231"/>
    </row>
    <row r="61232" spans="13:13" x14ac:dyDescent="0.25">
      <c r="M61232"/>
    </row>
    <row r="61233" spans="13:13" x14ac:dyDescent="0.25">
      <c r="M61233"/>
    </row>
    <row r="61234" spans="13:13" x14ac:dyDescent="0.25">
      <c r="M61234"/>
    </row>
    <row r="61235" spans="13:13" x14ac:dyDescent="0.25">
      <c r="M61235"/>
    </row>
    <row r="61236" spans="13:13" x14ac:dyDescent="0.25">
      <c r="M61236"/>
    </row>
    <row r="61237" spans="13:13" x14ac:dyDescent="0.25">
      <c r="M61237"/>
    </row>
    <row r="61238" spans="13:13" x14ac:dyDescent="0.25">
      <c r="M61238"/>
    </row>
    <row r="61239" spans="13:13" x14ac:dyDescent="0.25">
      <c r="M61239"/>
    </row>
    <row r="61240" spans="13:13" x14ac:dyDescent="0.25">
      <c r="M61240"/>
    </row>
    <row r="61241" spans="13:13" x14ac:dyDescent="0.25">
      <c r="M61241"/>
    </row>
    <row r="61242" spans="13:13" x14ac:dyDescent="0.25">
      <c r="M61242"/>
    </row>
    <row r="61243" spans="13:13" x14ac:dyDescent="0.25">
      <c r="M61243"/>
    </row>
    <row r="61244" spans="13:13" x14ac:dyDescent="0.25">
      <c r="M61244"/>
    </row>
    <row r="61245" spans="13:13" x14ac:dyDescent="0.25">
      <c r="M61245"/>
    </row>
    <row r="61246" spans="13:13" x14ac:dyDescent="0.25">
      <c r="M61246"/>
    </row>
    <row r="61247" spans="13:13" x14ac:dyDescent="0.25">
      <c r="M61247"/>
    </row>
    <row r="61248" spans="13:13" x14ac:dyDescent="0.25">
      <c r="M61248"/>
    </row>
    <row r="61249" spans="13:13" x14ac:dyDescent="0.25">
      <c r="M61249"/>
    </row>
    <row r="61250" spans="13:13" x14ac:dyDescent="0.25">
      <c r="M61250"/>
    </row>
    <row r="61251" spans="13:13" x14ac:dyDescent="0.25">
      <c r="M61251"/>
    </row>
    <row r="61252" spans="13:13" x14ac:dyDescent="0.25">
      <c r="M61252"/>
    </row>
    <row r="61253" spans="13:13" x14ac:dyDescent="0.25">
      <c r="M61253"/>
    </row>
    <row r="61254" spans="13:13" x14ac:dyDescent="0.25">
      <c r="M61254"/>
    </row>
    <row r="61255" spans="13:13" x14ac:dyDescent="0.25">
      <c r="M61255"/>
    </row>
    <row r="61256" spans="13:13" x14ac:dyDescent="0.25">
      <c r="M61256"/>
    </row>
    <row r="61257" spans="13:13" x14ac:dyDescent="0.25">
      <c r="M61257"/>
    </row>
    <row r="61258" spans="13:13" x14ac:dyDescent="0.25">
      <c r="M61258"/>
    </row>
    <row r="61259" spans="13:13" x14ac:dyDescent="0.25">
      <c r="M61259"/>
    </row>
    <row r="61260" spans="13:13" x14ac:dyDescent="0.25">
      <c r="M61260"/>
    </row>
    <row r="61261" spans="13:13" x14ac:dyDescent="0.25">
      <c r="M61261"/>
    </row>
    <row r="61262" spans="13:13" x14ac:dyDescent="0.25">
      <c r="M61262"/>
    </row>
    <row r="61263" spans="13:13" x14ac:dyDescent="0.25">
      <c r="M61263"/>
    </row>
    <row r="61264" spans="13:13" x14ac:dyDescent="0.25">
      <c r="M61264"/>
    </row>
    <row r="61265" spans="13:13" x14ac:dyDescent="0.25">
      <c r="M61265"/>
    </row>
    <row r="61266" spans="13:13" x14ac:dyDescent="0.25">
      <c r="M61266"/>
    </row>
    <row r="61267" spans="13:13" x14ac:dyDescent="0.25">
      <c r="M61267"/>
    </row>
    <row r="61268" spans="13:13" x14ac:dyDescent="0.25">
      <c r="M61268"/>
    </row>
    <row r="61269" spans="13:13" x14ac:dyDescent="0.25">
      <c r="M61269"/>
    </row>
    <row r="61270" spans="13:13" x14ac:dyDescent="0.25">
      <c r="M61270"/>
    </row>
    <row r="61271" spans="13:13" x14ac:dyDescent="0.25">
      <c r="M61271"/>
    </row>
    <row r="61272" spans="13:13" x14ac:dyDescent="0.25">
      <c r="M61272"/>
    </row>
    <row r="61273" spans="13:13" x14ac:dyDescent="0.25">
      <c r="M61273"/>
    </row>
    <row r="61274" spans="13:13" x14ac:dyDescent="0.25">
      <c r="M61274"/>
    </row>
    <row r="61275" spans="13:13" x14ac:dyDescent="0.25">
      <c r="M61275"/>
    </row>
    <row r="61276" spans="13:13" x14ac:dyDescent="0.25">
      <c r="M61276"/>
    </row>
    <row r="61277" spans="13:13" x14ac:dyDescent="0.25">
      <c r="M61277"/>
    </row>
    <row r="61278" spans="13:13" x14ac:dyDescent="0.25">
      <c r="M61278"/>
    </row>
    <row r="61279" spans="13:13" x14ac:dyDescent="0.25">
      <c r="M61279"/>
    </row>
    <row r="61280" spans="13:13" x14ac:dyDescent="0.25">
      <c r="M61280"/>
    </row>
    <row r="61281" spans="13:13" x14ac:dyDescent="0.25">
      <c r="M61281"/>
    </row>
    <row r="61282" spans="13:13" x14ac:dyDescent="0.25">
      <c r="M61282"/>
    </row>
    <row r="61283" spans="13:13" x14ac:dyDescent="0.25">
      <c r="M61283"/>
    </row>
    <row r="61284" spans="13:13" x14ac:dyDescent="0.25">
      <c r="M61284"/>
    </row>
    <row r="61285" spans="13:13" x14ac:dyDescent="0.25">
      <c r="M61285"/>
    </row>
    <row r="61286" spans="13:13" x14ac:dyDescent="0.25">
      <c r="M61286"/>
    </row>
    <row r="61287" spans="13:13" x14ac:dyDescent="0.25">
      <c r="M61287"/>
    </row>
    <row r="61288" spans="13:13" x14ac:dyDescent="0.25">
      <c r="M61288"/>
    </row>
    <row r="61289" spans="13:13" x14ac:dyDescent="0.25">
      <c r="M61289"/>
    </row>
    <row r="61290" spans="13:13" x14ac:dyDescent="0.25">
      <c r="M61290"/>
    </row>
    <row r="61291" spans="13:13" x14ac:dyDescent="0.25">
      <c r="M61291"/>
    </row>
    <row r="61292" spans="13:13" x14ac:dyDescent="0.25">
      <c r="M61292"/>
    </row>
    <row r="61293" spans="13:13" x14ac:dyDescent="0.25">
      <c r="M61293"/>
    </row>
    <row r="61294" spans="13:13" x14ac:dyDescent="0.25">
      <c r="M61294"/>
    </row>
    <row r="61295" spans="13:13" x14ac:dyDescent="0.25">
      <c r="M61295"/>
    </row>
    <row r="61296" spans="13:13" x14ac:dyDescent="0.25">
      <c r="M61296"/>
    </row>
    <row r="61297" spans="13:13" x14ac:dyDescent="0.25">
      <c r="M61297"/>
    </row>
    <row r="61298" spans="13:13" x14ac:dyDescent="0.25">
      <c r="M61298"/>
    </row>
    <row r="61299" spans="13:13" x14ac:dyDescent="0.25">
      <c r="M61299"/>
    </row>
    <row r="61300" spans="13:13" x14ac:dyDescent="0.25">
      <c r="M61300"/>
    </row>
    <row r="61301" spans="13:13" x14ac:dyDescent="0.25">
      <c r="M61301"/>
    </row>
    <row r="61302" spans="13:13" x14ac:dyDescent="0.25">
      <c r="M61302"/>
    </row>
    <row r="61303" spans="13:13" x14ac:dyDescent="0.25">
      <c r="M61303"/>
    </row>
    <row r="61304" spans="13:13" x14ac:dyDescent="0.25">
      <c r="M61304"/>
    </row>
    <row r="61305" spans="13:13" x14ac:dyDescent="0.25">
      <c r="M61305"/>
    </row>
    <row r="61306" spans="13:13" x14ac:dyDescent="0.25">
      <c r="M61306"/>
    </row>
    <row r="61307" spans="13:13" x14ac:dyDescent="0.25">
      <c r="M61307"/>
    </row>
    <row r="61308" spans="13:13" x14ac:dyDescent="0.25">
      <c r="M61308"/>
    </row>
    <row r="61309" spans="13:13" x14ac:dyDescent="0.25">
      <c r="M61309"/>
    </row>
    <row r="61310" spans="13:13" x14ac:dyDescent="0.25">
      <c r="M61310"/>
    </row>
    <row r="61311" spans="13:13" x14ac:dyDescent="0.25">
      <c r="M61311"/>
    </row>
    <row r="61312" spans="13:13" x14ac:dyDescent="0.25">
      <c r="M61312"/>
    </row>
    <row r="61313" spans="13:13" x14ac:dyDescent="0.25">
      <c r="M61313"/>
    </row>
    <row r="61314" spans="13:13" x14ac:dyDescent="0.25">
      <c r="M61314"/>
    </row>
    <row r="61315" spans="13:13" x14ac:dyDescent="0.25">
      <c r="M61315"/>
    </row>
    <row r="61316" spans="13:13" x14ac:dyDescent="0.25">
      <c r="M61316"/>
    </row>
    <row r="61317" spans="13:13" x14ac:dyDescent="0.25">
      <c r="M61317"/>
    </row>
    <row r="61318" spans="13:13" x14ac:dyDescent="0.25">
      <c r="M61318"/>
    </row>
    <row r="61319" spans="13:13" x14ac:dyDescent="0.25">
      <c r="M61319"/>
    </row>
    <row r="61320" spans="13:13" x14ac:dyDescent="0.25">
      <c r="M61320"/>
    </row>
    <row r="61321" spans="13:13" x14ac:dyDescent="0.25">
      <c r="M61321"/>
    </row>
    <row r="61322" spans="13:13" x14ac:dyDescent="0.25">
      <c r="M61322"/>
    </row>
    <row r="61323" spans="13:13" x14ac:dyDescent="0.25">
      <c r="M61323"/>
    </row>
    <row r="61324" spans="13:13" x14ac:dyDescent="0.25">
      <c r="M61324"/>
    </row>
    <row r="61325" spans="13:13" x14ac:dyDescent="0.25">
      <c r="M61325"/>
    </row>
    <row r="61326" spans="13:13" x14ac:dyDescent="0.25">
      <c r="M61326"/>
    </row>
    <row r="61327" spans="13:13" x14ac:dyDescent="0.25">
      <c r="M61327"/>
    </row>
    <row r="61328" spans="13:13" x14ac:dyDescent="0.25">
      <c r="M61328"/>
    </row>
    <row r="61329" spans="13:13" x14ac:dyDescent="0.25">
      <c r="M61329"/>
    </row>
    <row r="61330" spans="13:13" x14ac:dyDescent="0.25">
      <c r="M61330"/>
    </row>
    <row r="61331" spans="13:13" x14ac:dyDescent="0.25">
      <c r="M61331"/>
    </row>
    <row r="61332" spans="13:13" x14ac:dyDescent="0.25">
      <c r="M61332"/>
    </row>
    <row r="61333" spans="13:13" x14ac:dyDescent="0.25">
      <c r="M61333"/>
    </row>
    <row r="61334" spans="13:13" x14ac:dyDescent="0.25">
      <c r="M61334"/>
    </row>
    <row r="61335" spans="13:13" x14ac:dyDescent="0.25">
      <c r="M61335"/>
    </row>
    <row r="61336" spans="13:13" x14ac:dyDescent="0.25">
      <c r="M61336"/>
    </row>
    <row r="61337" spans="13:13" x14ac:dyDescent="0.25">
      <c r="M61337"/>
    </row>
    <row r="61338" spans="13:13" x14ac:dyDescent="0.25">
      <c r="M61338"/>
    </row>
    <row r="61339" spans="13:13" x14ac:dyDescent="0.25">
      <c r="M61339"/>
    </row>
    <row r="61340" spans="13:13" x14ac:dyDescent="0.25">
      <c r="M61340"/>
    </row>
    <row r="61341" spans="13:13" x14ac:dyDescent="0.25">
      <c r="M61341"/>
    </row>
    <row r="61342" spans="13:13" x14ac:dyDescent="0.25">
      <c r="M61342"/>
    </row>
    <row r="61343" spans="13:13" x14ac:dyDescent="0.25">
      <c r="M61343"/>
    </row>
    <row r="61344" spans="13:13" x14ac:dyDescent="0.25">
      <c r="M61344"/>
    </row>
    <row r="61345" spans="13:13" x14ac:dyDescent="0.25">
      <c r="M61345"/>
    </row>
    <row r="61346" spans="13:13" x14ac:dyDescent="0.25">
      <c r="M61346"/>
    </row>
    <row r="61347" spans="13:13" x14ac:dyDescent="0.25">
      <c r="M61347"/>
    </row>
    <row r="61348" spans="13:13" x14ac:dyDescent="0.25">
      <c r="M61348"/>
    </row>
    <row r="61349" spans="13:13" x14ac:dyDescent="0.25">
      <c r="M61349"/>
    </row>
    <row r="61350" spans="13:13" x14ac:dyDescent="0.25">
      <c r="M61350"/>
    </row>
    <row r="61351" spans="13:13" x14ac:dyDescent="0.25">
      <c r="M61351"/>
    </row>
    <row r="61352" spans="13:13" x14ac:dyDescent="0.25">
      <c r="M61352"/>
    </row>
    <row r="61353" spans="13:13" x14ac:dyDescent="0.25">
      <c r="M61353"/>
    </row>
    <row r="61354" spans="13:13" x14ac:dyDescent="0.25">
      <c r="M61354"/>
    </row>
    <row r="61355" spans="13:13" x14ac:dyDescent="0.25">
      <c r="M61355"/>
    </row>
    <row r="61356" spans="13:13" x14ac:dyDescent="0.25">
      <c r="M61356"/>
    </row>
    <row r="61357" spans="13:13" x14ac:dyDescent="0.25">
      <c r="M61357"/>
    </row>
    <row r="61358" spans="13:13" x14ac:dyDescent="0.25">
      <c r="M61358"/>
    </row>
    <row r="61359" spans="13:13" x14ac:dyDescent="0.25">
      <c r="M61359"/>
    </row>
    <row r="61360" spans="13:13" x14ac:dyDescent="0.25">
      <c r="M61360"/>
    </row>
    <row r="61361" spans="13:13" x14ac:dyDescent="0.25">
      <c r="M61361"/>
    </row>
    <row r="61362" spans="13:13" x14ac:dyDescent="0.25">
      <c r="M61362"/>
    </row>
    <row r="61363" spans="13:13" x14ac:dyDescent="0.25">
      <c r="M61363"/>
    </row>
    <row r="61364" spans="13:13" x14ac:dyDescent="0.25">
      <c r="M61364"/>
    </row>
    <row r="61365" spans="13:13" x14ac:dyDescent="0.25">
      <c r="M61365"/>
    </row>
    <row r="61366" spans="13:13" x14ac:dyDescent="0.25">
      <c r="M61366"/>
    </row>
    <row r="61367" spans="13:13" x14ac:dyDescent="0.25">
      <c r="M61367"/>
    </row>
    <row r="61368" spans="13:13" x14ac:dyDescent="0.25">
      <c r="M61368"/>
    </row>
    <row r="61369" spans="13:13" x14ac:dyDescent="0.25">
      <c r="M61369"/>
    </row>
    <row r="61370" spans="13:13" x14ac:dyDescent="0.25">
      <c r="M61370"/>
    </row>
    <row r="61371" spans="13:13" x14ac:dyDescent="0.25">
      <c r="M61371"/>
    </row>
    <row r="61372" spans="13:13" x14ac:dyDescent="0.25">
      <c r="M61372"/>
    </row>
    <row r="61373" spans="13:13" x14ac:dyDescent="0.25">
      <c r="M61373"/>
    </row>
    <row r="61374" spans="13:13" x14ac:dyDescent="0.25">
      <c r="M61374"/>
    </row>
    <row r="61375" spans="13:13" x14ac:dyDescent="0.25">
      <c r="M61375"/>
    </row>
    <row r="61376" spans="13:13" x14ac:dyDescent="0.25">
      <c r="M61376"/>
    </row>
    <row r="61377" spans="13:13" x14ac:dyDescent="0.25">
      <c r="M61377"/>
    </row>
    <row r="61378" spans="13:13" x14ac:dyDescent="0.25">
      <c r="M61378"/>
    </row>
    <row r="61379" spans="13:13" x14ac:dyDescent="0.25">
      <c r="M61379"/>
    </row>
    <row r="61380" spans="13:13" x14ac:dyDescent="0.25">
      <c r="M61380"/>
    </row>
    <row r="61381" spans="13:13" x14ac:dyDescent="0.25">
      <c r="M61381"/>
    </row>
    <row r="61382" spans="13:13" x14ac:dyDescent="0.25">
      <c r="M61382"/>
    </row>
    <row r="61383" spans="13:13" x14ac:dyDescent="0.25">
      <c r="M61383"/>
    </row>
    <row r="61384" spans="13:13" x14ac:dyDescent="0.25">
      <c r="M61384"/>
    </row>
    <row r="61385" spans="13:13" x14ac:dyDescent="0.25">
      <c r="M61385"/>
    </row>
    <row r="61386" spans="13:13" x14ac:dyDescent="0.25">
      <c r="M61386"/>
    </row>
    <row r="61387" spans="13:13" x14ac:dyDescent="0.25">
      <c r="M61387"/>
    </row>
    <row r="61388" spans="13:13" x14ac:dyDescent="0.25">
      <c r="M61388"/>
    </row>
    <row r="61389" spans="13:13" x14ac:dyDescent="0.25">
      <c r="M61389"/>
    </row>
    <row r="61390" spans="13:13" x14ac:dyDescent="0.25">
      <c r="M61390"/>
    </row>
    <row r="61391" spans="13:13" x14ac:dyDescent="0.25">
      <c r="M61391"/>
    </row>
    <row r="61392" spans="13:13" x14ac:dyDescent="0.25">
      <c r="M61392"/>
    </row>
    <row r="61393" spans="13:13" x14ac:dyDescent="0.25">
      <c r="M61393"/>
    </row>
    <row r="61394" spans="13:13" x14ac:dyDescent="0.25">
      <c r="M61394"/>
    </row>
    <row r="61395" spans="13:13" x14ac:dyDescent="0.25">
      <c r="M61395"/>
    </row>
    <row r="61396" spans="13:13" x14ac:dyDescent="0.25">
      <c r="M61396"/>
    </row>
    <row r="61397" spans="13:13" x14ac:dyDescent="0.25">
      <c r="M61397"/>
    </row>
    <row r="61398" spans="13:13" x14ac:dyDescent="0.25">
      <c r="M61398"/>
    </row>
    <row r="61399" spans="13:13" x14ac:dyDescent="0.25">
      <c r="M61399"/>
    </row>
    <row r="61400" spans="13:13" x14ac:dyDescent="0.25">
      <c r="M61400"/>
    </row>
    <row r="61401" spans="13:13" x14ac:dyDescent="0.25">
      <c r="M61401"/>
    </row>
    <row r="61402" spans="13:13" x14ac:dyDescent="0.25">
      <c r="M61402"/>
    </row>
    <row r="61403" spans="13:13" x14ac:dyDescent="0.25">
      <c r="M61403"/>
    </row>
    <row r="61404" spans="13:13" x14ac:dyDescent="0.25">
      <c r="M61404"/>
    </row>
    <row r="61405" spans="13:13" x14ac:dyDescent="0.25">
      <c r="M61405"/>
    </row>
    <row r="61406" spans="13:13" x14ac:dyDescent="0.25">
      <c r="M61406"/>
    </row>
    <row r="61407" spans="13:13" x14ac:dyDescent="0.25">
      <c r="M61407"/>
    </row>
    <row r="61408" spans="13:13" x14ac:dyDescent="0.25">
      <c r="M61408"/>
    </row>
    <row r="61409" spans="13:13" x14ac:dyDescent="0.25">
      <c r="M61409"/>
    </row>
    <row r="61410" spans="13:13" x14ac:dyDescent="0.25">
      <c r="M61410"/>
    </row>
    <row r="61411" spans="13:13" x14ac:dyDescent="0.25">
      <c r="M61411"/>
    </row>
    <row r="61412" spans="13:13" x14ac:dyDescent="0.25">
      <c r="M61412"/>
    </row>
    <row r="61413" spans="13:13" x14ac:dyDescent="0.25">
      <c r="M61413"/>
    </row>
    <row r="61414" spans="13:13" x14ac:dyDescent="0.25">
      <c r="M61414"/>
    </row>
    <row r="61415" spans="13:13" x14ac:dyDescent="0.25">
      <c r="M61415"/>
    </row>
    <row r="61416" spans="13:13" x14ac:dyDescent="0.25">
      <c r="M61416"/>
    </row>
    <row r="61417" spans="13:13" x14ac:dyDescent="0.25">
      <c r="M61417"/>
    </row>
    <row r="61418" spans="13:13" x14ac:dyDescent="0.25">
      <c r="M61418"/>
    </row>
    <row r="61419" spans="13:13" x14ac:dyDescent="0.25">
      <c r="M61419"/>
    </row>
    <row r="61420" spans="13:13" x14ac:dyDescent="0.25">
      <c r="M61420"/>
    </row>
    <row r="61421" spans="13:13" x14ac:dyDescent="0.25">
      <c r="M61421"/>
    </row>
    <row r="61422" spans="13:13" x14ac:dyDescent="0.25">
      <c r="M61422"/>
    </row>
    <row r="61423" spans="13:13" x14ac:dyDescent="0.25">
      <c r="M61423"/>
    </row>
    <row r="61424" spans="13:13" x14ac:dyDescent="0.25">
      <c r="M61424"/>
    </row>
    <row r="61425" spans="13:13" x14ac:dyDescent="0.25">
      <c r="M61425"/>
    </row>
    <row r="61426" spans="13:13" x14ac:dyDescent="0.25">
      <c r="M61426"/>
    </row>
    <row r="61427" spans="13:13" x14ac:dyDescent="0.25">
      <c r="M61427"/>
    </row>
    <row r="61428" spans="13:13" x14ac:dyDescent="0.25">
      <c r="M61428"/>
    </row>
    <row r="61429" spans="13:13" x14ac:dyDescent="0.25">
      <c r="M61429"/>
    </row>
    <row r="61430" spans="13:13" x14ac:dyDescent="0.25">
      <c r="M61430"/>
    </row>
    <row r="61431" spans="13:13" x14ac:dyDescent="0.25">
      <c r="M61431"/>
    </row>
    <row r="61432" spans="13:13" x14ac:dyDescent="0.25">
      <c r="M61432"/>
    </row>
    <row r="61433" spans="13:13" x14ac:dyDescent="0.25">
      <c r="M61433"/>
    </row>
    <row r="61434" spans="13:13" x14ac:dyDescent="0.25">
      <c r="M61434"/>
    </row>
    <row r="61435" spans="13:13" x14ac:dyDescent="0.25">
      <c r="M61435"/>
    </row>
    <row r="61436" spans="13:13" x14ac:dyDescent="0.25">
      <c r="M61436"/>
    </row>
    <row r="61437" spans="13:13" x14ac:dyDescent="0.25">
      <c r="M61437"/>
    </row>
    <row r="61438" spans="13:13" x14ac:dyDescent="0.25">
      <c r="M61438"/>
    </row>
    <row r="61439" spans="13:13" x14ac:dyDescent="0.25">
      <c r="M61439"/>
    </row>
    <row r="61440" spans="13:13" x14ac:dyDescent="0.25">
      <c r="M61440"/>
    </row>
    <row r="61441" spans="13:13" x14ac:dyDescent="0.25">
      <c r="M61441"/>
    </row>
    <row r="61442" spans="13:13" x14ac:dyDescent="0.25">
      <c r="M61442"/>
    </row>
    <row r="61443" spans="13:13" x14ac:dyDescent="0.25">
      <c r="M61443"/>
    </row>
    <row r="61444" spans="13:13" x14ac:dyDescent="0.25">
      <c r="M61444"/>
    </row>
    <row r="61445" spans="13:13" x14ac:dyDescent="0.25">
      <c r="M61445"/>
    </row>
    <row r="61446" spans="13:13" x14ac:dyDescent="0.25">
      <c r="M61446"/>
    </row>
    <row r="61447" spans="13:13" x14ac:dyDescent="0.25">
      <c r="M61447"/>
    </row>
    <row r="61448" spans="13:13" x14ac:dyDescent="0.25">
      <c r="M61448"/>
    </row>
    <row r="61449" spans="13:13" x14ac:dyDescent="0.25">
      <c r="M61449"/>
    </row>
    <row r="61450" spans="13:13" x14ac:dyDescent="0.25">
      <c r="M61450"/>
    </row>
    <row r="61451" spans="13:13" x14ac:dyDescent="0.25">
      <c r="M61451"/>
    </row>
    <row r="61452" spans="13:13" x14ac:dyDescent="0.25">
      <c r="M61452"/>
    </row>
    <row r="61453" spans="13:13" x14ac:dyDescent="0.25">
      <c r="M61453"/>
    </row>
    <row r="61454" spans="13:13" x14ac:dyDescent="0.25">
      <c r="M61454"/>
    </row>
    <row r="61455" spans="13:13" x14ac:dyDescent="0.25">
      <c r="M61455"/>
    </row>
    <row r="61456" spans="13:13" x14ac:dyDescent="0.25">
      <c r="M61456"/>
    </row>
    <row r="61457" spans="13:13" x14ac:dyDescent="0.25">
      <c r="M61457"/>
    </row>
    <row r="61458" spans="13:13" x14ac:dyDescent="0.25">
      <c r="M61458"/>
    </row>
    <row r="61459" spans="13:13" x14ac:dyDescent="0.25">
      <c r="M61459"/>
    </row>
    <row r="61460" spans="13:13" x14ac:dyDescent="0.25">
      <c r="M61460"/>
    </row>
    <row r="61461" spans="13:13" x14ac:dyDescent="0.25">
      <c r="M61461"/>
    </row>
    <row r="61462" spans="13:13" x14ac:dyDescent="0.25">
      <c r="M61462"/>
    </row>
    <row r="61463" spans="13:13" x14ac:dyDescent="0.25">
      <c r="M61463"/>
    </row>
    <row r="61464" spans="13:13" x14ac:dyDescent="0.25">
      <c r="M61464"/>
    </row>
    <row r="61465" spans="13:13" x14ac:dyDescent="0.25">
      <c r="M61465"/>
    </row>
    <row r="61466" spans="13:13" x14ac:dyDescent="0.25">
      <c r="M61466"/>
    </row>
    <row r="61467" spans="13:13" x14ac:dyDescent="0.25">
      <c r="M61467"/>
    </row>
    <row r="61468" spans="13:13" x14ac:dyDescent="0.25">
      <c r="M61468"/>
    </row>
    <row r="61469" spans="13:13" x14ac:dyDescent="0.25">
      <c r="M61469"/>
    </row>
    <row r="61470" spans="13:13" x14ac:dyDescent="0.25">
      <c r="M61470"/>
    </row>
    <row r="61471" spans="13:13" x14ac:dyDescent="0.25">
      <c r="M61471"/>
    </row>
    <row r="61472" spans="13:13" x14ac:dyDescent="0.25">
      <c r="M61472"/>
    </row>
    <row r="61473" spans="13:13" x14ac:dyDescent="0.25">
      <c r="M61473"/>
    </row>
    <row r="61474" spans="13:13" x14ac:dyDescent="0.25">
      <c r="M61474"/>
    </row>
    <row r="61475" spans="13:13" x14ac:dyDescent="0.25">
      <c r="M61475"/>
    </row>
    <row r="61476" spans="13:13" x14ac:dyDescent="0.25">
      <c r="M61476"/>
    </row>
    <row r="61477" spans="13:13" x14ac:dyDescent="0.25">
      <c r="M61477"/>
    </row>
    <row r="61478" spans="13:13" x14ac:dyDescent="0.25">
      <c r="M61478"/>
    </row>
    <row r="61479" spans="13:13" x14ac:dyDescent="0.25">
      <c r="M61479"/>
    </row>
    <row r="61480" spans="13:13" x14ac:dyDescent="0.25">
      <c r="M61480"/>
    </row>
    <row r="61481" spans="13:13" x14ac:dyDescent="0.25">
      <c r="M61481"/>
    </row>
    <row r="61482" spans="13:13" x14ac:dyDescent="0.25">
      <c r="M61482"/>
    </row>
    <row r="61483" spans="13:13" x14ac:dyDescent="0.25">
      <c r="M61483"/>
    </row>
    <row r="61484" spans="13:13" x14ac:dyDescent="0.25">
      <c r="M61484"/>
    </row>
    <row r="61485" spans="13:13" x14ac:dyDescent="0.25">
      <c r="M61485"/>
    </row>
    <row r="61486" spans="13:13" x14ac:dyDescent="0.25">
      <c r="M61486"/>
    </row>
    <row r="61487" spans="13:13" x14ac:dyDescent="0.25">
      <c r="M61487"/>
    </row>
    <row r="61488" spans="13:13" x14ac:dyDescent="0.25">
      <c r="M61488"/>
    </row>
    <row r="61489" spans="13:13" x14ac:dyDescent="0.25">
      <c r="M61489"/>
    </row>
    <row r="61490" spans="13:13" x14ac:dyDescent="0.25">
      <c r="M61490"/>
    </row>
    <row r="61491" spans="13:13" x14ac:dyDescent="0.25">
      <c r="M61491"/>
    </row>
    <row r="61492" spans="13:13" x14ac:dyDescent="0.25">
      <c r="M61492"/>
    </row>
    <row r="61493" spans="13:13" x14ac:dyDescent="0.25">
      <c r="M61493"/>
    </row>
    <row r="61494" spans="13:13" x14ac:dyDescent="0.25">
      <c r="M61494"/>
    </row>
    <row r="61495" spans="13:13" x14ac:dyDescent="0.25">
      <c r="M61495"/>
    </row>
    <row r="61496" spans="13:13" x14ac:dyDescent="0.25">
      <c r="M61496"/>
    </row>
    <row r="61497" spans="13:13" x14ac:dyDescent="0.25">
      <c r="M61497"/>
    </row>
    <row r="61498" spans="13:13" x14ac:dyDescent="0.25">
      <c r="M61498"/>
    </row>
    <row r="61499" spans="13:13" x14ac:dyDescent="0.25">
      <c r="M61499"/>
    </row>
    <row r="61500" spans="13:13" x14ac:dyDescent="0.25">
      <c r="M61500"/>
    </row>
    <row r="61501" spans="13:13" x14ac:dyDescent="0.25">
      <c r="M61501"/>
    </row>
    <row r="61502" spans="13:13" x14ac:dyDescent="0.25">
      <c r="M61502"/>
    </row>
    <row r="61503" spans="13:13" x14ac:dyDescent="0.25">
      <c r="M61503"/>
    </row>
    <row r="61504" spans="13:13" x14ac:dyDescent="0.25">
      <c r="M61504"/>
    </row>
    <row r="61505" spans="13:13" x14ac:dyDescent="0.25">
      <c r="M61505"/>
    </row>
    <row r="61506" spans="13:13" x14ac:dyDescent="0.25">
      <c r="M61506"/>
    </row>
    <row r="61507" spans="13:13" x14ac:dyDescent="0.25">
      <c r="M61507"/>
    </row>
    <row r="61508" spans="13:13" x14ac:dyDescent="0.25">
      <c r="M61508"/>
    </row>
    <row r="61509" spans="13:13" x14ac:dyDescent="0.25">
      <c r="M61509"/>
    </row>
    <row r="61510" spans="13:13" x14ac:dyDescent="0.25">
      <c r="M61510"/>
    </row>
    <row r="61511" spans="13:13" x14ac:dyDescent="0.25">
      <c r="M61511"/>
    </row>
    <row r="61512" spans="13:13" x14ac:dyDescent="0.25">
      <c r="M61512"/>
    </row>
    <row r="61513" spans="13:13" x14ac:dyDescent="0.25">
      <c r="M61513"/>
    </row>
    <row r="61514" spans="13:13" x14ac:dyDescent="0.25">
      <c r="M61514"/>
    </row>
    <row r="61515" spans="13:13" x14ac:dyDescent="0.25">
      <c r="M61515"/>
    </row>
    <row r="61516" spans="13:13" x14ac:dyDescent="0.25">
      <c r="M61516"/>
    </row>
    <row r="61517" spans="13:13" x14ac:dyDescent="0.25">
      <c r="M61517"/>
    </row>
    <row r="61518" spans="13:13" x14ac:dyDescent="0.25">
      <c r="M61518"/>
    </row>
    <row r="61519" spans="13:13" x14ac:dyDescent="0.25">
      <c r="M61519"/>
    </row>
    <row r="61520" spans="13:13" x14ac:dyDescent="0.25">
      <c r="M61520"/>
    </row>
    <row r="61521" spans="13:13" x14ac:dyDescent="0.25">
      <c r="M61521"/>
    </row>
    <row r="61522" spans="13:13" x14ac:dyDescent="0.25">
      <c r="M61522"/>
    </row>
    <row r="61523" spans="13:13" x14ac:dyDescent="0.25">
      <c r="M61523"/>
    </row>
    <row r="61524" spans="13:13" x14ac:dyDescent="0.25">
      <c r="M61524"/>
    </row>
    <row r="61525" spans="13:13" x14ac:dyDescent="0.25">
      <c r="M61525"/>
    </row>
    <row r="61526" spans="13:13" x14ac:dyDescent="0.25">
      <c r="M61526"/>
    </row>
    <row r="61527" spans="13:13" x14ac:dyDescent="0.25">
      <c r="M61527"/>
    </row>
    <row r="61528" spans="13:13" x14ac:dyDescent="0.25">
      <c r="M61528"/>
    </row>
    <row r="61529" spans="13:13" x14ac:dyDescent="0.25">
      <c r="M61529"/>
    </row>
    <row r="61530" spans="13:13" x14ac:dyDescent="0.25">
      <c r="M61530"/>
    </row>
    <row r="61531" spans="13:13" x14ac:dyDescent="0.25">
      <c r="M61531"/>
    </row>
    <row r="61532" spans="13:13" x14ac:dyDescent="0.25">
      <c r="M61532"/>
    </row>
    <row r="61533" spans="13:13" x14ac:dyDescent="0.25">
      <c r="M61533"/>
    </row>
    <row r="61534" spans="13:13" x14ac:dyDescent="0.25">
      <c r="M61534"/>
    </row>
    <row r="61535" spans="13:13" x14ac:dyDescent="0.25">
      <c r="M61535"/>
    </row>
    <row r="61536" spans="13:13" x14ac:dyDescent="0.25">
      <c r="M61536"/>
    </row>
    <row r="61537" spans="13:13" x14ac:dyDescent="0.25">
      <c r="M61537"/>
    </row>
    <row r="61538" spans="13:13" x14ac:dyDescent="0.25">
      <c r="M61538"/>
    </row>
    <row r="61539" spans="13:13" x14ac:dyDescent="0.25">
      <c r="M61539"/>
    </row>
    <row r="61540" spans="13:13" x14ac:dyDescent="0.25">
      <c r="M61540"/>
    </row>
    <row r="61541" spans="13:13" x14ac:dyDescent="0.25">
      <c r="M61541"/>
    </row>
    <row r="61542" spans="13:13" x14ac:dyDescent="0.25">
      <c r="M61542"/>
    </row>
    <row r="61543" spans="13:13" x14ac:dyDescent="0.25">
      <c r="M61543"/>
    </row>
    <row r="61544" spans="13:13" x14ac:dyDescent="0.25">
      <c r="M61544"/>
    </row>
    <row r="61545" spans="13:13" x14ac:dyDescent="0.25">
      <c r="M61545"/>
    </row>
    <row r="61546" spans="13:13" x14ac:dyDescent="0.25">
      <c r="M61546"/>
    </row>
    <row r="61547" spans="13:13" x14ac:dyDescent="0.25">
      <c r="M61547"/>
    </row>
    <row r="61548" spans="13:13" x14ac:dyDescent="0.25">
      <c r="M61548"/>
    </row>
    <row r="61549" spans="13:13" x14ac:dyDescent="0.25">
      <c r="M61549"/>
    </row>
    <row r="61550" spans="13:13" x14ac:dyDescent="0.25">
      <c r="M61550"/>
    </row>
    <row r="61551" spans="13:13" x14ac:dyDescent="0.25">
      <c r="M61551"/>
    </row>
    <row r="61552" spans="13:13" x14ac:dyDescent="0.25">
      <c r="M61552"/>
    </row>
    <row r="61553" spans="13:13" x14ac:dyDescent="0.25">
      <c r="M61553"/>
    </row>
    <row r="61554" spans="13:13" x14ac:dyDescent="0.25">
      <c r="M61554"/>
    </row>
    <row r="61555" spans="13:13" x14ac:dyDescent="0.25">
      <c r="M61555"/>
    </row>
    <row r="61556" spans="13:13" x14ac:dyDescent="0.25">
      <c r="M61556"/>
    </row>
    <row r="61557" spans="13:13" x14ac:dyDescent="0.25">
      <c r="M61557"/>
    </row>
    <row r="61558" spans="13:13" x14ac:dyDescent="0.25">
      <c r="M61558"/>
    </row>
    <row r="61559" spans="13:13" x14ac:dyDescent="0.25">
      <c r="M61559"/>
    </row>
    <row r="61560" spans="13:13" x14ac:dyDescent="0.25">
      <c r="M61560"/>
    </row>
    <row r="61561" spans="13:13" x14ac:dyDescent="0.25">
      <c r="M61561"/>
    </row>
    <row r="61562" spans="13:13" x14ac:dyDescent="0.25">
      <c r="M61562"/>
    </row>
    <row r="61563" spans="13:13" x14ac:dyDescent="0.25">
      <c r="M61563"/>
    </row>
    <row r="61564" spans="13:13" x14ac:dyDescent="0.25">
      <c r="M61564"/>
    </row>
    <row r="61565" spans="13:13" x14ac:dyDescent="0.25">
      <c r="M61565"/>
    </row>
    <row r="61566" spans="13:13" x14ac:dyDescent="0.25">
      <c r="M61566"/>
    </row>
    <row r="61567" spans="13:13" x14ac:dyDescent="0.25">
      <c r="M61567"/>
    </row>
    <row r="61568" spans="13:13" x14ac:dyDescent="0.25">
      <c r="M61568"/>
    </row>
    <row r="61569" spans="13:13" x14ac:dyDescent="0.25">
      <c r="M61569"/>
    </row>
    <row r="61570" spans="13:13" x14ac:dyDescent="0.25">
      <c r="M61570"/>
    </row>
    <row r="61571" spans="13:13" x14ac:dyDescent="0.25">
      <c r="M61571"/>
    </row>
    <row r="61572" spans="13:13" x14ac:dyDescent="0.25">
      <c r="M61572"/>
    </row>
    <row r="61573" spans="13:13" x14ac:dyDescent="0.25">
      <c r="M61573"/>
    </row>
    <row r="61574" spans="13:13" x14ac:dyDescent="0.25">
      <c r="M61574"/>
    </row>
    <row r="61575" spans="13:13" x14ac:dyDescent="0.25">
      <c r="M61575"/>
    </row>
    <row r="61576" spans="13:13" x14ac:dyDescent="0.25">
      <c r="M61576"/>
    </row>
    <row r="61577" spans="13:13" x14ac:dyDescent="0.25">
      <c r="M61577"/>
    </row>
    <row r="61578" spans="13:13" x14ac:dyDescent="0.25">
      <c r="M61578"/>
    </row>
    <row r="61579" spans="13:13" x14ac:dyDescent="0.25">
      <c r="M61579"/>
    </row>
    <row r="61580" spans="13:13" x14ac:dyDescent="0.25">
      <c r="M61580"/>
    </row>
    <row r="61581" spans="13:13" x14ac:dyDescent="0.25">
      <c r="M61581"/>
    </row>
    <row r="61582" spans="13:13" x14ac:dyDescent="0.25">
      <c r="M61582"/>
    </row>
    <row r="61583" spans="13:13" x14ac:dyDescent="0.25">
      <c r="M61583"/>
    </row>
    <row r="61584" spans="13:13" x14ac:dyDescent="0.25">
      <c r="M61584"/>
    </row>
    <row r="61585" spans="13:13" x14ac:dyDescent="0.25">
      <c r="M61585"/>
    </row>
    <row r="61586" spans="13:13" x14ac:dyDescent="0.25">
      <c r="M61586"/>
    </row>
    <row r="61587" spans="13:13" x14ac:dyDescent="0.25">
      <c r="M61587"/>
    </row>
    <row r="61588" spans="13:13" x14ac:dyDescent="0.25">
      <c r="M61588"/>
    </row>
    <row r="61589" spans="13:13" x14ac:dyDescent="0.25">
      <c r="M61589"/>
    </row>
    <row r="61590" spans="13:13" x14ac:dyDescent="0.25">
      <c r="M61590"/>
    </row>
    <row r="61591" spans="13:13" x14ac:dyDescent="0.25">
      <c r="M61591"/>
    </row>
    <row r="61592" spans="13:13" x14ac:dyDescent="0.25">
      <c r="M61592"/>
    </row>
    <row r="61593" spans="13:13" x14ac:dyDescent="0.25">
      <c r="M61593"/>
    </row>
    <row r="61594" spans="13:13" x14ac:dyDescent="0.25">
      <c r="M61594"/>
    </row>
    <row r="61595" spans="13:13" x14ac:dyDescent="0.25">
      <c r="M61595"/>
    </row>
    <row r="61596" spans="13:13" x14ac:dyDescent="0.25">
      <c r="M61596"/>
    </row>
    <row r="61597" spans="13:13" x14ac:dyDescent="0.25">
      <c r="M61597"/>
    </row>
    <row r="61598" spans="13:13" x14ac:dyDescent="0.25">
      <c r="M61598"/>
    </row>
    <row r="61599" spans="13:13" x14ac:dyDescent="0.25">
      <c r="M61599"/>
    </row>
    <row r="61600" spans="13:13" x14ac:dyDescent="0.25">
      <c r="M61600"/>
    </row>
    <row r="61601" spans="13:13" x14ac:dyDescent="0.25">
      <c r="M61601"/>
    </row>
    <row r="61602" spans="13:13" x14ac:dyDescent="0.25">
      <c r="M61602"/>
    </row>
    <row r="61603" spans="13:13" x14ac:dyDescent="0.25">
      <c r="M61603"/>
    </row>
    <row r="61604" spans="13:13" x14ac:dyDescent="0.25">
      <c r="M61604"/>
    </row>
    <row r="61605" spans="13:13" x14ac:dyDescent="0.25">
      <c r="M61605"/>
    </row>
    <row r="61606" spans="13:13" x14ac:dyDescent="0.25">
      <c r="M61606"/>
    </row>
    <row r="61607" spans="13:13" x14ac:dyDescent="0.25">
      <c r="M61607"/>
    </row>
    <row r="61608" spans="13:13" x14ac:dyDescent="0.25">
      <c r="M61608"/>
    </row>
    <row r="61609" spans="13:13" x14ac:dyDescent="0.25">
      <c r="M61609"/>
    </row>
    <row r="61610" spans="13:13" x14ac:dyDescent="0.25">
      <c r="M61610"/>
    </row>
    <row r="61611" spans="13:13" x14ac:dyDescent="0.25">
      <c r="M61611"/>
    </row>
    <row r="61612" spans="13:13" x14ac:dyDescent="0.25">
      <c r="M61612"/>
    </row>
    <row r="61613" spans="13:13" x14ac:dyDescent="0.25">
      <c r="M61613"/>
    </row>
    <row r="61614" spans="13:13" x14ac:dyDescent="0.25">
      <c r="M61614"/>
    </row>
    <row r="61615" spans="13:13" x14ac:dyDescent="0.25">
      <c r="M61615"/>
    </row>
    <row r="61616" spans="13:13" x14ac:dyDescent="0.25">
      <c r="M61616"/>
    </row>
    <row r="61617" spans="13:13" x14ac:dyDescent="0.25">
      <c r="M61617"/>
    </row>
    <row r="61618" spans="13:13" x14ac:dyDescent="0.25">
      <c r="M61618"/>
    </row>
    <row r="61619" spans="13:13" x14ac:dyDescent="0.25">
      <c r="M61619"/>
    </row>
    <row r="61620" spans="13:13" x14ac:dyDescent="0.25">
      <c r="M61620"/>
    </row>
    <row r="61621" spans="13:13" x14ac:dyDescent="0.25">
      <c r="M61621"/>
    </row>
    <row r="61622" spans="13:13" x14ac:dyDescent="0.25">
      <c r="M61622"/>
    </row>
    <row r="61623" spans="13:13" x14ac:dyDescent="0.25">
      <c r="M61623"/>
    </row>
    <row r="61624" spans="13:13" x14ac:dyDescent="0.25">
      <c r="M61624"/>
    </row>
    <row r="61625" spans="13:13" x14ac:dyDescent="0.25">
      <c r="M61625"/>
    </row>
    <row r="61626" spans="13:13" x14ac:dyDescent="0.25">
      <c r="M61626"/>
    </row>
    <row r="61627" spans="13:13" x14ac:dyDescent="0.25">
      <c r="M61627"/>
    </row>
    <row r="61628" spans="13:13" x14ac:dyDescent="0.25">
      <c r="M61628"/>
    </row>
    <row r="61629" spans="13:13" x14ac:dyDescent="0.25">
      <c r="M61629"/>
    </row>
    <row r="61630" spans="13:13" x14ac:dyDescent="0.25">
      <c r="M61630"/>
    </row>
    <row r="61631" spans="13:13" x14ac:dyDescent="0.25">
      <c r="M61631"/>
    </row>
    <row r="61632" spans="13:13" x14ac:dyDescent="0.25">
      <c r="M61632"/>
    </row>
    <row r="61633" spans="13:13" x14ac:dyDescent="0.25">
      <c r="M61633"/>
    </row>
    <row r="61634" spans="13:13" x14ac:dyDescent="0.25">
      <c r="M61634"/>
    </row>
    <row r="61635" spans="13:13" x14ac:dyDescent="0.25">
      <c r="M61635"/>
    </row>
    <row r="61636" spans="13:13" x14ac:dyDescent="0.25">
      <c r="M61636"/>
    </row>
    <row r="61637" spans="13:13" x14ac:dyDescent="0.25">
      <c r="M61637"/>
    </row>
    <row r="61638" spans="13:13" x14ac:dyDescent="0.25">
      <c r="M61638"/>
    </row>
    <row r="61639" spans="13:13" x14ac:dyDescent="0.25">
      <c r="M61639"/>
    </row>
    <row r="61640" spans="13:13" x14ac:dyDescent="0.25">
      <c r="M61640"/>
    </row>
    <row r="61641" spans="13:13" x14ac:dyDescent="0.25">
      <c r="M61641"/>
    </row>
    <row r="61642" spans="13:13" x14ac:dyDescent="0.25">
      <c r="M61642"/>
    </row>
    <row r="61643" spans="13:13" x14ac:dyDescent="0.25">
      <c r="M61643"/>
    </row>
    <row r="61644" spans="13:13" x14ac:dyDescent="0.25">
      <c r="M61644"/>
    </row>
    <row r="61645" spans="13:13" x14ac:dyDescent="0.25">
      <c r="M61645"/>
    </row>
    <row r="61646" spans="13:13" x14ac:dyDescent="0.25">
      <c r="M61646"/>
    </row>
    <row r="61647" spans="13:13" x14ac:dyDescent="0.25">
      <c r="M61647"/>
    </row>
    <row r="61648" spans="13:13" x14ac:dyDescent="0.25">
      <c r="M61648"/>
    </row>
    <row r="61649" spans="13:13" x14ac:dyDescent="0.25">
      <c r="M61649"/>
    </row>
    <row r="61650" spans="13:13" x14ac:dyDescent="0.25">
      <c r="M61650"/>
    </row>
    <row r="61651" spans="13:13" x14ac:dyDescent="0.25">
      <c r="M61651"/>
    </row>
    <row r="61652" spans="13:13" x14ac:dyDescent="0.25">
      <c r="M61652"/>
    </row>
    <row r="61653" spans="13:13" x14ac:dyDescent="0.25">
      <c r="M61653"/>
    </row>
    <row r="61654" spans="13:13" x14ac:dyDescent="0.25">
      <c r="M61654"/>
    </row>
    <row r="61655" spans="13:13" x14ac:dyDescent="0.25">
      <c r="M61655"/>
    </row>
    <row r="61656" spans="13:13" x14ac:dyDescent="0.25">
      <c r="M61656"/>
    </row>
    <row r="61657" spans="13:13" x14ac:dyDescent="0.25">
      <c r="M61657"/>
    </row>
    <row r="61658" spans="13:13" x14ac:dyDescent="0.25">
      <c r="M61658"/>
    </row>
    <row r="61659" spans="13:13" x14ac:dyDescent="0.25">
      <c r="M61659"/>
    </row>
    <row r="61660" spans="13:13" x14ac:dyDescent="0.25">
      <c r="M61660"/>
    </row>
    <row r="61661" spans="13:13" x14ac:dyDescent="0.25">
      <c r="M61661"/>
    </row>
    <row r="61662" spans="13:13" x14ac:dyDescent="0.25">
      <c r="M61662"/>
    </row>
    <row r="61663" spans="13:13" x14ac:dyDescent="0.25">
      <c r="M61663"/>
    </row>
    <row r="61664" spans="13:13" x14ac:dyDescent="0.25">
      <c r="M61664"/>
    </row>
    <row r="61665" spans="13:13" x14ac:dyDescent="0.25">
      <c r="M61665"/>
    </row>
    <row r="61666" spans="13:13" x14ac:dyDescent="0.25">
      <c r="M61666"/>
    </row>
    <row r="61667" spans="13:13" x14ac:dyDescent="0.25">
      <c r="M61667"/>
    </row>
    <row r="61668" spans="13:13" x14ac:dyDescent="0.25">
      <c r="M61668"/>
    </row>
    <row r="61669" spans="13:13" x14ac:dyDescent="0.25">
      <c r="M61669"/>
    </row>
    <row r="61670" spans="13:13" x14ac:dyDescent="0.25">
      <c r="M61670"/>
    </row>
    <row r="61671" spans="13:13" x14ac:dyDescent="0.25">
      <c r="M61671"/>
    </row>
    <row r="61672" spans="13:13" x14ac:dyDescent="0.25">
      <c r="M61672"/>
    </row>
    <row r="61673" spans="13:13" x14ac:dyDescent="0.25">
      <c r="M61673"/>
    </row>
    <row r="61674" spans="13:13" x14ac:dyDescent="0.25">
      <c r="M61674"/>
    </row>
    <row r="61675" spans="13:13" x14ac:dyDescent="0.25">
      <c r="M61675"/>
    </row>
    <row r="61676" spans="13:13" x14ac:dyDescent="0.25">
      <c r="M61676"/>
    </row>
    <row r="61677" spans="13:13" x14ac:dyDescent="0.25">
      <c r="M61677"/>
    </row>
    <row r="61678" spans="13:13" x14ac:dyDescent="0.25">
      <c r="M61678"/>
    </row>
    <row r="61679" spans="13:13" x14ac:dyDescent="0.25">
      <c r="M61679"/>
    </row>
    <row r="61680" spans="13:13" x14ac:dyDescent="0.25">
      <c r="M61680"/>
    </row>
    <row r="61681" spans="13:13" x14ac:dyDescent="0.25">
      <c r="M61681"/>
    </row>
    <row r="61682" spans="13:13" x14ac:dyDescent="0.25">
      <c r="M61682"/>
    </row>
    <row r="61683" spans="13:13" x14ac:dyDescent="0.25">
      <c r="M61683"/>
    </row>
    <row r="61684" spans="13:13" x14ac:dyDescent="0.25">
      <c r="M61684"/>
    </row>
    <row r="61685" spans="13:13" x14ac:dyDescent="0.25">
      <c r="M61685"/>
    </row>
    <row r="61686" spans="13:13" x14ac:dyDescent="0.25">
      <c r="M61686"/>
    </row>
    <row r="61687" spans="13:13" x14ac:dyDescent="0.25">
      <c r="M61687"/>
    </row>
    <row r="61688" spans="13:13" x14ac:dyDescent="0.25">
      <c r="M61688"/>
    </row>
    <row r="61689" spans="13:13" x14ac:dyDescent="0.25">
      <c r="M61689"/>
    </row>
    <row r="61690" spans="13:13" x14ac:dyDescent="0.25">
      <c r="M61690"/>
    </row>
    <row r="61691" spans="13:13" x14ac:dyDescent="0.25">
      <c r="M61691"/>
    </row>
    <row r="61692" spans="13:13" x14ac:dyDescent="0.25">
      <c r="M61692"/>
    </row>
    <row r="61693" spans="13:13" x14ac:dyDescent="0.25">
      <c r="M61693"/>
    </row>
    <row r="61694" spans="13:13" x14ac:dyDescent="0.25">
      <c r="M61694"/>
    </row>
    <row r="61695" spans="13:13" x14ac:dyDescent="0.25">
      <c r="M61695"/>
    </row>
    <row r="61696" spans="13:13" x14ac:dyDescent="0.25">
      <c r="M61696"/>
    </row>
    <row r="61697" spans="13:13" x14ac:dyDescent="0.25">
      <c r="M61697"/>
    </row>
    <row r="61698" spans="13:13" x14ac:dyDescent="0.25">
      <c r="M61698"/>
    </row>
    <row r="61699" spans="13:13" x14ac:dyDescent="0.25">
      <c r="M61699"/>
    </row>
    <row r="61700" spans="13:13" x14ac:dyDescent="0.25">
      <c r="M61700"/>
    </row>
    <row r="61701" spans="13:13" x14ac:dyDescent="0.25">
      <c r="M61701"/>
    </row>
    <row r="61702" spans="13:13" x14ac:dyDescent="0.25">
      <c r="M61702"/>
    </row>
    <row r="61703" spans="13:13" x14ac:dyDescent="0.25">
      <c r="M61703"/>
    </row>
    <row r="61704" spans="13:13" x14ac:dyDescent="0.25">
      <c r="M61704"/>
    </row>
    <row r="61705" spans="13:13" x14ac:dyDescent="0.25">
      <c r="M61705"/>
    </row>
    <row r="61706" spans="13:13" x14ac:dyDescent="0.25">
      <c r="M61706"/>
    </row>
    <row r="61707" spans="13:13" x14ac:dyDescent="0.25">
      <c r="M61707"/>
    </row>
    <row r="61708" spans="13:13" x14ac:dyDescent="0.25">
      <c r="M61708"/>
    </row>
    <row r="61709" spans="13:13" x14ac:dyDescent="0.25">
      <c r="M61709"/>
    </row>
    <row r="61710" spans="13:13" x14ac:dyDescent="0.25">
      <c r="M61710"/>
    </row>
    <row r="61711" spans="13:13" x14ac:dyDescent="0.25">
      <c r="M61711"/>
    </row>
    <row r="61712" spans="13:13" x14ac:dyDescent="0.25">
      <c r="M61712"/>
    </row>
    <row r="61713" spans="13:13" x14ac:dyDescent="0.25">
      <c r="M61713"/>
    </row>
    <row r="61714" spans="13:13" x14ac:dyDescent="0.25">
      <c r="M61714"/>
    </row>
    <row r="61715" spans="13:13" x14ac:dyDescent="0.25">
      <c r="M61715"/>
    </row>
    <row r="61716" spans="13:13" x14ac:dyDescent="0.25">
      <c r="M61716"/>
    </row>
    <row r="61717" spans="13:13" x14ac:dyDescent="0.25">
      <c r="M61717"/>
    </row>
    <row r="61718" spans="13:13" x14ac:dyDescent="0.25">
      <c r="M61718"/>
    </row>
    <row r="61719" spans="13:13" x14ac:dyDescent="0.25">
      <c r="M61719"/>
    </row>
    <row r="61720" spans="13:13" x14ac:dyDescent="0.25">
      <c r="M61720"/>
    </row>
    <row r="61721" spans="13:13" x14ac:dyDescent="0.25">
      <c r="M61721"/>
    </row>
    <row r="61722" spans="13:13" x14ac:dyDescent="0.25">
      <c r="M61722"/>
    </row>
    <row r="61723" spans="13:13" x14ac:dyDescent="0.25">
      <c r="M61723"/>
    </row>
    <row r="61724" spans="13:13" x14ac:dyDescent="0.25">
      <c r="M61724"/>
    </row>
    <row r="61725" spans="13:13" x14ac:dyDescent="0.25">
      <c r="M61725"/>
    </row>
    <row r="61726" spans="13:13" x14ac:dyDescent="0.25">
      <c r="M61726"/>
    </row>
    <row r="61727" spans="13:13" x14ac:dyDescent="0.25">
      <c r="M61727"/>
    </row>
    <row r="61728" spans="13:13" x14ac:dyDescent="0.25">
      <c r="M61728"/>
    </row>
    <row r="61729" spans="13:13" x14ac:dyDescent="0.25">
      <c r="M61729"/>
    </row>
    <row r="61730" spans="13:13" x14ac:dyDescent="0.25">
      <c r="M61730"/>
    </row>
    <row r="61731" spans="13:13" x14ac:dyDescent="0.25">
      <c r="M61731"/>
    </row>
    <row r="61732" spans="13:13" x14ac:dyDescent="0.25">
      <c r="M61732"/>
    </row>
    <row r="61733" spans="13:13" x14ac:dyDescent="0.25">
      <c r="M61733"/>
    </row>
    <row r="61734" spans="13:13" x14ac:dyDescent="0.25">
      <c r="M61734"/>
    </row>
    <row r="61735" spans="13:13" x14ac:dyDescent="0.25">
      <c r="M61735"/>
    </row>
    <row r="61736" spans="13:13" x14ac:dyDescent="0.25">
      <c r="M61736"/>
    </row>
    <row r="61737" spans="13:13" x14ac:dyDescent="0.25">
      <c r="M61737"/>
    </row>
    <row r="61738" spans="13:13" x14ac:dyDescent="0.25">
      <c r="M61738"/>
    </row>
    <row r="61739" spans="13:13" x14ac:dyDescent="0.25">
      <c r="M61739"/>
    </row>
    <row r="61740" spans="13:13" x14ac:dyDescent="0.25">
      <c r="M61740"/>
    </row>
    <row r="61741" spans="13:13" x14ac:dyDescent="0.25">
      <c r="M61741"/>
    </row>
    <row r="61742" spans="13:13" x14ac:dyDescent="0.25">
      <c r="M61742"/>
    </row>
    <row r="61743" spans="13:13" x14ac:dyDescent="0.25">
      <c r="M61743"/>
    </row>
    <row r="61744" spans="13:13" x14ac:dyDescent="0.25">
      <c r="M61744"/>
    </row>
    <row r="61745" spans="13:13" x14ac:dyDescent="0.25">
      <c r="M61745"/>
    </row>
    <row r="61746" spans="13:13" x14ac:dyDescent="0.25">
      <c r="M61746"/>
    </row>
    <row r="61747" spans="13:13" x14ac:dyDescent="0.25">
      <c r="M61747"/>
    </row>
    <row r="61748" spans="13:13" x14ac:dyDescent="0.25">
      <c r="M61748"/>
    </row>
    <row r="61749" spans="13:13" x14ac:dyDescent="0.25">
      <c r="M61749"/>
    </row>
    <row r="61750" spans="13:13" x14ac:dyDescent="0.25">
      <c r="M61750"/>
    </row>
    <row r="61751" spans="13:13" x14ac:dyDescent="0.25">
      <c r="M61751"/>
    </row>
    <row r="61752" spans="13:13" x14ac:dyDescent="0.25">
      <c r="M61752"/>
    </row>
    <row r="61753" spans="13:13" x14ac:dyDescent="0.25">
      <c r="M61753"/>
    </row>
    <row r="61754" spans="13:13" x14ac:dyDescent="0.25">
      <c r="M61754"/>
    </row>
    <row r="61755" spans="13:13" x14ac:dyDescent="0.25">
      <c r="M61755"/>
    </row>
    <row r="61756" spans="13:13" x14ac:dyDescent="0.25">
      <c r="M61756"/>
    </row>
    <row r="61757" spans="13:13" x14ac:dyDescent="0.25">
      <c r="M61757"/>
    </row>
    <row r="61758" spans="13:13" x14ac:dyDescent="0.25">
      <c r="M61758"/>
    </row>
    <row r="61759" spans="13:13" x14ac:dyDescent="0.25">
      <c r="M61759"/>
    </row>
    <row r="61760" spans="13:13" x14ac:dyDescent="0.25">
      <c r="M61760"/>
    </row>
    <row r="61761" spans="13:13" x14ac:dyDescent="0.25">
      <c r="M61761"/>
    </row>
    <row r="61762" spans="13:13" x14ac:dyDescent="0.25">
      <c r="M61762"/>
    </row>
    <row r="61763" spans="13:13" x14ac:dyDescent="0.25">
      <c r="M61763"/>
    </row>
    <row r="61764" spans="13:13" x14ac:dyDescent="0.25">
      <c r="M61764"/>
    </row>
    <row r="61765" spans="13:13" x14ac:dyDescent="0.25">
      <c r="M61765"/>
    </row>
    <row r="61766" spans="13:13" x14ac:dyDescent="0.25">
      <c r="M61766"/>
    </row>
    <row r="61767" spans="13:13" x14ac:dyDescent="0.25">
      <c r="M61767"/>
    </row>
    <row r="61768" spans="13:13" x14ac:dyDescent="0.25">
      <c r="M61768"/>
    </row>
    <row r="61769" spans="13:13" x14ac:dyDescent="0.25">
      <c r="M61769"/>
    </row>
    <row r="61770" spans="13:13" x14ac:dyDescent="0.25">
      <c r="M61770"/>
    </row>
    <row r="61771" spans="13:13" x14ac:dyDescent="0.25">
      <c r="M61771"/>
    </row>
    <row r="61772" spans="13:13" x14ac:dyDescent="0.25">
      <c r="M61772"/>
    </row>
    <row r="61773" spans="13:13" x14ac:dyDescent="0.25">
      <c r="M61773"/>
    </row>
    <row r="61774" spans="13:13" x14ac:dyDescent="0.25">
      <c r="M61774"/>
    </row>
    <row r="61775" spans="13:13" x14ac:dyDescent="0.25">
      <c r="M61775"/>
    </row>
    <row r="61776" spans="13:13" x14ac:dyDescent="0.25">
      <c r="M61776"/>
    </row>
    <row r="61777" spans="13:13" x14ac:dyDescent="0.25">
      <c r="M61777"/>
    </row>
    <row r="61778" spans="13:13" x14ac:dyDescent="0.25">
      <c r="M61778"/>
    </row>
    <row r="61779" spans="13:13" x14ac:dyDescent="0.25">
      <c r="M61779"/>
    </row>
    <row r="61780" spans="13:13" x14ac:dyDescent="0.25">
      <c r="M61780"/>
    </row>
    <row r="61781" spans="13:13" x14ac:dyDescent="0.25">
      <c r="M61781"/>
    </row>
    <row r="61782" spans="13:13" x14ac:dyDescent="0.25">
      <c r="M61782"/>
    </row>
    <row r="61783" spans="13:13" x14ac:dyDescent="0.25">
      <c r="M61783"/>
    </row>
    <row r="61784" spans="13:13" x14ac:dyDescent="0.25">
      <c r="M61784"/>
    </row>
    <row r="61785" spans="13:13" x14ac:dyDescent="0.25">
      <c r="M61785"/>
    </row>
    <row r="61786" spans="13:13" x14ac:dyDescent="0.25">
      <c r="M61786"/>
    </row>
    <row r="61787" spans="13:13" x14ac:dyDescent="0.25">
      <c r="M61787"/>
    </row>
    <row r="61788" spans="13:13" x14ac:dyDescent="0.25">
      <c r="M61788"/>
    </row>
    <row r="61789" spans="13:13" x14ac:dyDescent="0.25">
      <c r="M61789"/>
    </row>
    <row r="61790" spans="13:13" x14ac:dyDescent="0.25">
      <c r="M61790"/>
    </row>
    <row r="61791" spans="13:13" x14ac:dyDescent="0.25">
      <c r="M61791"/>
    </row>
    <row r="61792" spans="13:13" x14ac:dyDescent="0.25">
      <c r="M61792"/>
    </row>
    <row r="61793" spans="13:13" x14ac:dyDescent="0.25">
      <c r="M61793"/>
    </row>
    <row r="61794" spans="13:13" x14ac:dyDescent="0.25">
      <c r="M61794"/>
    </row>
    <row r="61795" spans="13:13" x14ac:dyDescent="0.25">
      <c r="M61795"/>
    </row>
    <row r="61796" spans="13:13" x14ac:dyDescent="0.25">
      <c r="M61796"/>
    </row>
    <row r="61797" spans="13:13" x14ac:dyDescent="0.25">
      <c r="M61797"/>
    </row>
    <row r="61798" spans="13:13" x14ac:dyDescent="0.25">
      <c r="M61798"/>
    </row>
    <row r="61799" spans="13:13" x14ac:dyDescent="0.25">
      <c r="M61799"/>
    </row>
    <row r="61800" spans="13:13" x14ac:dyDescent="0.25">
      <c r="M61800"/>
    </row>
    <row r="61801" spans="13:13" x14ac:dyDescent="0.25">
      <c r="M61801"/>
    </row>
    <row r="61802" spans="13:13" x14ac:dyDescent="0.25">
      <c r="M61802"/>
    </row>
    <row r="61803" spans="13:13" x14ac:dyDescent="0.25">
      <c r="M61803"/>
    </row>
    <row r="61804" spans="13:13" x14ac:dyDescent="0.25">
      <c r="M61804"/>
    </row>
    <row r="61805" spans="13:13" x14ac:dyDescent="0.25">
      <c r="M61805"/>
    </row>
    <row r="61806" spans="13:13" x14ac:dyDescent="0.25">
      <c r="M61806"/>
    </row>
    <row r="61807" spans="13:13" x14ac:dyDescent="0.25">
      <c r="M61807"/>
    </row>
    <row r="61808" spans="13:13" x14ac:dyDescent="0.25">
      <c r="M61808"/>
    </row>
    <row r="61809" spans="13:13" x14ac:dyDescent="0.25">
      <c r="M61809"/>
    </row>
    <row r="61810" spans="13:13" x14ac:dyDescent="0.25">
      <c r="M61810"/>
    </row>
    <row r="61811" spans="13:13" x14ac:dyDescent="0.25">
      <c r="M61811"/>
    </row>
    <row r="61812" spans="13:13" x14ac:dyDescent="0.25">
      <c r="M61812"/>
    </row>
    <row r="61813" spans="13:13" x14ac:dyDescent="0.25">
      <c r="M61813"/>
    </row>
    <row r="61814" spans="13:13" x14ac:dyDescent="0.25">
      <c r="M61814"/>
    </row>
    <row r="61815" spans="13:13" x14ac:dyDescent="0.25">
      <c r="M61815"/>
    </row>
    <row r="61816" spans="13:13" x14ac:dyDescent="0.25">
      <c r="M61816"/>
    </row>
    <row r="61817" spans="13:13" x14ac:dyDescent="0.25">
      <c r="M61817"/>
    </row>
    <row r="61818" spans="13:13" x14ac:dyDescent="0.25">
      <c r="M61818"/>
    </row>
    <row r="61819" spans="13:13" x14ac:dyDescent="0.25">
      <c r="M61819"/>
    </row>
    <row r="61820" spans="13:13" x14ac:dyDescent="0.25">
      <c r="M61820"/>
    </row>
    <row r="61821" spans="13:13" x14ac:dyDescent="0.25">
      <c r="M61821"/>
    </row>
    <row r="61822" spans="13:13" x14ac:dyDescent="0.25">
      <c r="M61822"/>
    </row>
    <row r="61823" spans="13:13" x14ac:dyDescent="0.25">
      <c r="M61823"/>
    </row>
    <row r="61824" spans="13:13" x14ac:dyDescent="0.25">
      <c r="M61824"/>
    </row>
    <row r="61825" spans="13:13" x14ac:dyDescent="0.25">
      <c r="M61825"/>
    </row>
    <row r="61826" spans="13:13" x14ac:dyDescent="0.25">
      <c r="M61826"/>
    </row>
    <row r="61827" spans="13:13" x14ac:dyDescent="0.25">
      <c r="M61827"/>
    </row>
    <row r="61828" spans="13:13" x14ac:dyDescent="0.25">
      <c r="M61828"/>
    </row>
    <row r="61829" spans="13:13" x14ac:dyDescent="0.25">
      <c r="M61829"/>
    </row>
    <row r="61830" spans="13:13" x14ac:dyDescent="0.25">
      <c r="M61830"/>
    </row>
    <row r="61831" spans="13:13" x14ac:dyDescent="0.25">
      <c r="M61831"/>
    </row>
    <row r="61832" spans="13:13" x14ac:dyDescent="0.25">
      <c r="M61832"/>
    </row>
    <row r="61833" spans="13:13" x14ac:dyDescent="0.25">
      <c r="M61833"/>
    </row>
    <row r="61834" spans="13:13" x14ac:dyDescent="0.25">
      <c r="M61834"/>
    </row>
    <row r="61835" spans="13:13" x14ac:dyDescent="0.25">
      <c r="M61835"/>
    </row>
    <row r="61836" spans="13:13" x14ac:dyDescent="0.25">
      <c r="M61836"/>
    </row>
    <row r="61837" spans="13:13" x14ac:dyDescent="0.25">
      <c r="M61837"/>
    </row>
    <row r="61838" spans="13:13" x14ac:dyDescent="0.25">
      <c r="M61838"/>
    </row>
    <row r="61839" spans="13:13" x14ac:dyDescent="0.25">
      <c r="M61839"/>
    </row>
    <row r="61840" spans="13:13" x14ac:dyDescent="0.25">
      <c r="M61840"/>
    </row>
    <row r="61841" spans="13:13" x14ac:dyDescent="0.25">
      <c r="M61841"/>
    </row>
    <row r="61842" spans="13:13" x14ac:dyDescent="0.25">
      <c r="M61842"/>
    </row>
    <row r="61843" spans="13:13" x14ac:dyDescent="0.25">
      <c r="M61843"/>
    </row>
    <row r="61844" spans="13:13" x14ac:dyDescent="0.25">
      <c r="M61844"/>
    </row>
    <row r="61845" spans="13:13" x14ac:dyDescent="0.25">
      <c r="M61845"/>
    </row>
    <row r="61846" spans="13:13" x14ac:dyDescent="0.25">
      <c r="M61846"/>
    </row>
    <row r="61847" spans="13:13" x14ac:dyDescent="0.25">
      <c r="M61847"/>
    </row>
    <row r="61848" spans="13:13" x14ac:dyDescent="0.25">
      <c r="M61848"/>
    </row>
    <row r="61849" spans="13:13" x14ac:dyDescent="0.25">
      <c r="M61849"/>
    </row>
    <row r="61850" spans="13:13" x14ac:dyDescent="0.25">
      <c r="M61850"/>
    </row>
    <row r="61851" spans="13:13" x14ac:dyDescent="0.25">
      <c r="M61851"/>
    </row>
    <row r="61852" spans="13:13" x14ac:dyDescent="0.25">
      <c r="M61852"/>
    </row>
    <row r="61853" spans="13:13" x14ac:dyDescent="0.25">
      <c r="M61853"/>
    </row>
    <row r="61854" spans="13:13" x14ac:dyDescent="0.25">
      <c r="M61854"/>
    </row>
    <row r="61855" spans="13:13" x14ac:dyDescent="0.25">
      <c r="M61855"/>
    </row>
    <row r="61856" spans="13:13" x14ac:dyDescent="0.25">
      <c r="M61856"/>
    </row>
    <row r="61857" spans="13:13" x14ac:dyDescent="0.25">
      <c r="M61857"/>
    </row>
    <row r="61858" spans="13:13" x14ac:dyDescent="0.25">
      <c r="M61858"/>
    </row>
    <row r="61859" spans="13:13" x14ac:dyDescent="0.25">
      <c r="M61859"/>
    </row>
    <row r="61860" spans="13:13" x14ac:dyDescent="0.25">
      <c r="M61860"/>
    </row>
    <row r="61861" spans="13:13" x14ac:dyDescent="0.25">
      <c r="M61861"/>
    </row>
    <row r="61862" spans="13:13" x14ac:dyDescent="0.25">
      <c r="M61862"/>
    </row>
    <row r="61863" spans="13:13" x14ac:dyDescent="0.25">
      <c r="M61863"/>
    </row>
    <row r="61864" spans="13:13" x14ac:dyDescent="0.25">
      <c r="M61864"/>
    </row>
    <row r="61865" spans="13:13" x14ac:dyDescent="0.25">
      <c r="M61865"/>
    </row>
    <row r="61866" spans="13:13" x14ac:dyDescent="0.25">
      <c r="M61866"/>
    </row>
    <row r="61867" spans="13:13" x14ac:dyDescent="0.25">
      <c r="M61867"/>
    </row>
    <row r="61868" spans="13:13" x14ac:dyDescent="0.25">
      <c r="M61868"/>
    </row>
    <row r="61869" spans="13:13" x14ac:dyDescent="0.25">
      <c r="M61869"/>
    </row>
    <row r="61870" spans="13:13" x14ac:dyDescent="0.25">
      <c r="M61870"/>
    </row>
    <row r="61871" spans="13:13" x14ac:dyDescent="0.25">
      <c r="M61871"/>
    </row>
    <row r="61872" spans="13:13" x14ac:dyDescent="0.25">
      <c r="M61872"/>
    </row>
    <row r="61873" spans="13:13" x14ac:dyDescent="0.25">
      <c r="M61873"/>
    </row>
    <row r="61874" spans="13:13" x14ac:dyDescent="0.25">
      <c r="M61874"/>
    </row>
    <row r="61875" spans="13:13" x14ac:dyDescent="0.25">
      <c r="M61875"/>
    </row>
    <row r="61876" spans="13:13" x14ac:dyDescent="0.25">
      <c r="M61876"/>
    </row>
    <row r="61877" spans="13:13" x14ac:dyDescent="0.25">
      <c r="M61877"/>
    </row>
    <row r="61878" spans="13:13" x14ac:dyDescent="0.25">
      <c r="M61878"/>
    </row>
    <row r="61879" spans="13:13" x14ac:dyDescent="0.25">
      <c r="M61879"/>
    </row>
    <row r="61880" spans="13:13" x14ac:dyDescent="0.25">
      <c r="M61880"/>
    </row>
    <row r="61881" spans="13:13" x14ac:dyDescent="0.25">
      <c r="M61881"/>
    </row>
    <row r="61882" spans="13:13" x14ac:dyDescent="0.25">
      <c r="M61882"/>
    </row>
    <row r="61883" spans="13:13" x14ac:dyDescent="0.25">
      <c r="M61883"/>
    </row>
    <row r="61884" spans="13:13" x14ac:dyDescent="0.25">
      <c r="M61884"/>
    </row>
    <row r="61885" spans="13:13" x14ac:dyDescent="0.25">
      <c r="M61885"/>
    </row>
    <row r="61886" spans="13:13" x14ac:dyDescent="0.25">
      <c r="M61886"/>
    </row>
    <row r="61887" spans="13:13" x14ac:dyDescent="0.25">
      <c r="M61887"/>
    </row>
    <row r="61888" spans="13:13" x14ac:dyDescent="0.25">
      <c r="M61888"/>
    </row>
    <row r="61889" spans="13:13" x14ac:dyDescent="0.25">
      <c r="M61889"/>
    </row>
    <row r="61890" spans="13:13" x14ac:dyDescent="0.25">
      <c r="M61890"/>
    </row>
    <row r="61891" spans="13:13" x14ac:dyDescent="0.25">
      <c r="M61891"/>
    </row>
    <row r="61892" spans="13:13" x14ac:dyDescent="0.25">
      <c r="M61892"/>
    </row>
    <row r="61893" spans="13:13" x14ac:dyDescent="0.25">
      <c r="M61893"/>
    </row>
    <row r="61894" spans="13:13" x14ac:dyDescent="0.25">
      <c r="M61894"/>
    </row>
    <row r="61895" spans="13:13" x14ac:dyDescent="0.25">
      <c r="M61895"/>
    </row>
    <row r="61896" spans="13:13" x14ac:dyDescent="0.25">
      <c r="M61896"/>
    </row>
    <row r="61897" spans="13:13" x14ac:dyDescent="0.25">
      <c r="M61897"/>
    </row>
    <row r="61898" spans="13:13" x14ac:dyDescent="0.25">
      <c r="M61898"/>
    </row>
    <row r="61899" spans="13:13" x14ac:dyDescent="0.25">
      <c r="M61899"/>
    </row>
    <row r="61900" spans="13:13" x14ac:dyDescent="0.25">
      <c r="M61900"/>
    </row>
    <row r="61901" spans="13:13" x14ac:dyDescent="0.25">
      <c r="M61901"/>
    </row>
    <row r="61902" spans="13:13" x14ac:dyDescent="0.25">
      <c r="M61902"/>
    </row>
    <row r="61903" spans="13:13" x14ac:dyDescent="0.25">
      <c r="M61903"/>
    </row>
    <row r="61904" spans="13:13" x14ac:dyDescent="0.25">
      <c r="M61904"/>
    </row>
    <row r="61905" spans="13:13" x14ac:dyDescent="0.25">
      <c r="M61905"/>
    </row>
    <row r="61906" spans="13:13" x14ac:dyDescent="0.25">
      <c r="M61906"/>
    </row>
    <row r="61907" spans="13:13" x14ac:dyDescent="0.25">
      <c r="M61907"/>
    </row>
    <row r="61908" spans="13:13" x14ac:dyDescent="0.25">
      <c r="M61908"/>
    </row>
    <row r="61909" spans="13:13" x14ac:dyDescent="0.25">
      <c r="M61909"/>
    </row>
    <row r="61910" spans="13:13" x14ac:dyDescent="0.25">
      <c r="M61910"/>
    </row>
    <row r="61911" spans="13:13" x14ac:dyDescent="0.25">
      <c r="M61911"/>
    </row>
    <row r="61912" spans="13:13" x14ac:dyDescent="0.25">
      <c r="M61912"/>
    </row>
    <row r="61913" spans="13:13" x14ac:dyDescent="0.25">
      <c r="M61913"/>
    </row>
    <row r="61914" spans="13:13" x14ac:dyDescent="0.25">
      <c r="M61914"/>
    </row>
    <row r="61915" spans="13:13" x14ac:dyDescent="0.25">
      <c r="M61915"/>
    </row>
    <row r="61916" spans="13:13" x14ac:dyDescent="0.25">
      <c r="M61916"/>
    </row>
    <row r="61917" spans="13:13" x14ac:dyDescent="0.25">
      <c r="M61917"/>
    </row>
    <row r="61918" spans="13:13" x14ac:dyDescent="0.25">
      <c r="M61918"/>
    </row>
    <row r="61919" spans="13:13" x14ac:dyDescent="0.25">
      <c r="M61919"/>
    </row>
    <row r="61920" spans="13:13" x14ac:dyDescent="0.25">
      <c r="M61920"/>
    </row>
    <row r="61921" spans="13:13" x14ac:dyDescent="0.25">
      <c r="M61921"/>
    </row>
    <row r="61922" spans="13:13" x14ac:dyDescent="0.25">
      <c r="M61922"/>
    </row>
    <row r="61923" spans="13:13" x14ac:dyDescent="0.25">
      <c r="M61923"/>
    </row>
    <row r="61924" spans="13:13" x14ac:dyDescent="0.25">
      <c r="M61924"/>
    </row>
    <row r="61925" spans="13:13" x14ac:dyDescent="0.25">
      <c r="M61925"/>
    </row>
    <row r="61926" spans="13:13" x14ac:dyDescent="0.25">
      <c r="M61926"/>
    </row>
    <row r="61927" spans="13:13" x14ac:dyDescent="0.25">
      <c r="M61927"/>
    </row>
    <row r="61928" spans="13:13" x14ac:dyDescent="0.25">
      <c r="M61928"/>
    </row>
    <row r="61929" spans="13:13" x14ac:dyDescent="0.25">
      <c r="M61929"/>
    </row>
    <row r="61930" spans="13:13" x14ac:dyDescent="0.25">
      <c r="M61930"/>
    </row>
    <row r="61931" spans="13:13" x14ac:dyDescent="0.25">
      <c r="M61931"/>
    </row>
    <row r="61932" spans="13:13" x14ac:dyDescent="0.25">
      <c r="M61932"/>
    </row>
    <row r="61933" spans="13:13" x14ac:dyDescent="0.25">
      <c r="M61933"/>
    </row>
    <row r="61934" spans="13:13" x14ac:dyDescent="0.25">
      <c r="M61934"/>
    </row>
    <row r="61935" spans="13:13" x14ac:dyDescent="0.25">
      <c r="M61935"/>
    </row>
    <row r="61936" spans="13:13" x14ac:dyDescent="0.25">
      <c r="M61936"/>
    </row>
    <row r="61937" spans="13:13" x14ac:dyDescent="0.25">
      <c r="M61937"/>
    </row>
    <row r="61938" spans="13:13" x14ac:dyDescent="0.25">
      <c r="M61938"/>
    </row>
    <row r="61939" spans="13:13" x14ac:dyDescent="0.25">
      <c r="M61939"/>
    </row>
    <row r="61940" spans="13:13" x14ac:dyDescent="0.25">
      <c r="M61940"/>
    </row>
    <row r="61941" spans="13:13" x14ac:dyDescent="0.25">
      <c r="M61941"/>
    </row>
    <row r="61942" spans="13:13" x14ac:dyDescent="0.25">
      <c r="M61942"/>
    </row>
    <row r="61943" spans="13:13" x14ac:dyDescent="0.25">
      <c r="M61943"/>
    </row>
    <row r="61944" spans="13:13" x14ac:dyDescent="0.25">
      <c r="M61944"/>
    </row>
    <row r="61945" spans="13:13" x14ac:dyDescent="0.25">
      <c r="M61945"/>
    </row>
    <row r="61946" spans="13:13" x14ac:dyDescent="0.25">
      <c r="M61946"/>
    </row>
    <row r="61947" spans="13:13" x14ac:dyDescent="0.25">
      <c r="M61947"/>
    </row>
    <row r="61948" spans="13:13" x14ac:dyDescent="0.25">
      <c r="M61948"/>
    </row>
    <row r="61949" spans="13:13" x14ac:dyDescent="0.25">
      <c r="M61949"/>
    </row>
    <row r="61950" spans="13:13" x14ac:dyDescent="0.25">
      <c r="M61950"/>
    </row>
    <row r="61951" spans="13:13" x14ac:dyDescent="0.25">
      <c r="M61951"/>
    </row>
    <row r="61952" spans="13:13" x14ac:dyDescent="0.25">
      <c r="M61952"/>
    </row>
    <row r="61953" spans="13:13" x14ac:dyDescent="0.25">
      <c r="M61953"/>
    </row>
    <row r="61954" spans="13:13" x14ac:dyDescent="0.25">
      <c r="M61954"/>
    </row>
    <row r="61955" spans="13:13" x14ac:dyDescent="0.25">
      <c r="M61955"/>
    </row>
    <row r="61956" spans="13:13" x14ac:dyDescent="0.25">
      <c r="M61956"/>
    </row>
    <row r="61957" spans="13:13" x14ac:dyDescent="0.25">
      <c r="M61957"/>
    </row>
    <row r="61958" spans="13:13" x14ac:dyDescent="0.25">
      <c r="M61958"/>
    </row>
    <row r="61959" spans="13:13" x14ac:dyDescent="0.25">
      <c r="M61959"/>
    </row>
    <row r="61960" spans="13:13" x14ac:dyDescent="0.25">
      <c r="M61960"/>
    </row>
    <row r="61961" spans="13:13" x14ac:dyDescent="0.25">
      <c r="M61961"/>
    </row>
    <row r="61962" spans="13:13" x14ac:dyDescent="0.25">
      <c r="M61962"/>
    </row>
    <row r="61963" spans="13:13" x14ac:dyDescent="0.25">
      <c r="M61963"/>
    </row>
    <row r="61964" spans="13:13" x14ac:dyDescent="0.25">
      <c r="M61964"/>
    </row>
    <row r="61965" spans="13:13" x14ac:dyDescent="0.25">
      <c r="M61965"/>
    </row>
    <row r="61966" spans="13:13" x14ac:dyDescent="0.25">
      <c r="M61966"/>
    </row>
    <row r="61967" spans="13:13" x14ac:dyDescent="0.25">
      <c r="M61967"/>
    </row>
    <row r="61968" spans="13:13" x14ac:dyDescent="0.25">
      <c r="M61968"/>
    </row>
    <row r="61969" spans="13:13" x14ac:dyDescent="0.25">
      <c r="M61969"/>
    </row>
    <row r="61970" spans="13:13" x14ac:dyDescent="0.25">
      <c r="M61970"/>
    </row>
    <row r="61971" spans="13:13" x14ac:dyDescent="0.25">
      <c r="M61971"/>
    </row>
    <row r="61972" spans="13:13" x14ac:dyDescent="0.25">
      <c r="M61972"/>
    </row>
    <row r="61973" spans="13:13" x14ac:dyDescent="0.25">
      <c r="M61973"/>
    </row>
    <row r="61974" spans="13:13" x14ac:dyDescent="0.25">
      <c r="M61974"/>
    </row>
    <row r="61975" spans="13:13" x14ac:dyDescent="0.25">
      <c r="M61975"/>
    </row>
    <row r="61976" spans="13:13" x14ac:dyDescent="0.25">
      <c r="M61976"/>
    </row>
    <row r="61977" spans="13:13" x14ac:dyDescent="0.25">
      <c r="M61977"/>
    </row>
    <row r="61978" spans="13:13" x14ac:dyDescent="0.25">
      <c r="M61978"/>
    </row>
    <row r="61979" spans="13:13" x14ac:dyDescent="0.25">
      <c r="M61979"/>
    </row>
    <row r="61980" spans="13:13" x14ac:dyDescent="0.25">
      <c r="M61980"/>
    </row>
    <row r="61981" spans="13:13" x14ac:dyDescent="0.25">
      <c r="M61981"/>
    </row>
    <row r="61982" spans="13:13" x14ac:dyDescent="0.25">
      <c r="M61982"/>
    </row>
    <row r="61983" spans="13:13" x14ac:dyDescent="0.25">
      <c r="M61983"/>
    </row>
    <row r="61984" spans="13:13" x14ac:dyDescent="0.25">
      <c r="M61984"/>
    </row>
    <row r="61985" spans="13:13" x14ac:dyDescent="0.25">
      <c r="M61985"/>
    </row>
    <row r="61986" spans="13:13" x14ac:dyDescent="0.25">
      <c r="M61986"/>
    </row>
    <row r="61987" spans="13:13" x14ac:dyDescent="0.25">
      <c r="M61987"/>
    </row>
    <row r="61988" spans="13:13" x14ac:dyDescent="0.25">
      <c r="M61988"/>
    </row>
    <row r="61989" spans="13:13" x14ac:dyDescent="0.25">
      <c r="M61989"/>
    </row>
    <row r="61990" spans="13:13" x14ac:dyDescent="0.25">
      <c r="M61990"/>
    </row>
    <row r="61991" spans="13:13" x14ac:dyDescent="0.25">
      <c r="M61991"/>
    </row>
    <row r="61992" spans="13:13" x14ac:dyDescent="0.25">
      <c r="M61992"/>
    </row>
    <row r="61993" spans="13:13" x14ac:dyDescent="0.25">
      <c r="M61993"/>
    </row>
    <row r="61994" spans="13:13" x14ac:dyDescent="0.25">
      <c r="M61994"/>
    </row>
    <row r="61995" spans="13:13" x14ac:dyDescent="0.25">
      <c r="M61995"/>
    </row>
    <row r="61996" spans="13:13" x14ac:dyDescent="0.25">
      <c r="M61996"/>
    </row>
    <row r="61997" spans="13:13" x14ac:dyDescent="0.25">
      <c r="M61997"/>
    </row>
    <row r="61998" spans="13:13" x14ac:dyDescent="0.25">
      <c r="M61998"/>
    </row>
    <row r="61999" spans="13:13" x14ac:dyDescent="0.25">
      <c r="M61999"/>
    </row>
    <row r="62000" spans="13:13" x14ac:dyDescent="0.25">
      <c r="M62000"/>
    </row>
    <row r="62001" spans="13:13" x14ac:dyDescent="0.25">
      <c r="M62001"/>
    </row>
    <row r="62002" spans="13:13" x14ac:dyDescent="0.25">
      <c r="M62002"/>
    </row>
    <row r="62003" spans="13:13" x14ac:dyDescent="0.25">
      <c r="M62003"/>
    </row>
    <row r="62004" spans="13:13" x14ac:dyDescent="0.25">
      <c r="M62004"/>
    </row>
    <row r="62005" spans="13:13" x14ac:dyDescent="0.25">
      <c r="M62005"/>
    </row>
    <row r="62006" spans="13:13" x14ac:dyDescent="0.25">
      <c r="M62006"/>
    </row>
    <row r="62007" spans="13:13" x14ac:dyDescent="0.25">
      <c r="M62007"/>
    </row>
    <row r="62008" spans="13:13" x14ac:dyDescent="0.25">
      <c r="M62008"/>
    </row>
    <row r="62009" spans="13:13" x14ac:dyDescent="0.25">
      <c r="M62009"/>
    </row>
    <row r="62010" spans="13:13" x14ac:dyDescent="0.25">
      <c r="M62010"/>
    </row>
    <row r="62011" spans="13:13" x14ac:dyDescent="0.25">
      <c r="M62011"/>
    </row>
    <row r="62012" spans="13:13" x14ac:dyDescent="0.25">
      <c r="M62012"/>
    </row>
    <row r="62013" spans="13:13" x14ac:dyDescent="0.25">
      <c r="M62013"/>
    </row>
    <row r="62014" spans="13:13" x14ac:dyDescent="0.25">
      <c r="M62014"/>
    </row>
    <row r="62015" spans="13:13" x14ac:dyDescent="0.25">
      <c r="M62015"/>
    </row>
    <row r="62016" spans="13:13" x14ac:dyDescent="0.25">
      <c r="M62016"/>
    </row>
    <row r="62017" spans="13:13" x14ac:dyDescent="0.25">
      <c r="M62017"/>
    </row>
    <row r="62018" spans="13:13" x14ac:dyDescent="0.25">
      <c r="M62018"/>
    </row>
    <row r="62019" spans="13:13" x14ac:dyDescent="0.25">
      <c r="M62019"/>
    </row>
    <row r="62020" spans="13:13" x14ac:dyDescent="0.25">
      <c r="M62020"/>
    </row>
    <row r="62021" spans="13:13" x14ac:dyDescent="0.25">
      <c r="M62021"/>
    </row>
    <row r="62022" spans="13:13" x14ac:dyDescent="0.25">
      <c r="M62022"/>
    </row>
    <row r="62023" spans="13:13" x14ac:dyDescent="0.25">
      <c r="M62023"/>
    </row>
    <row r="62024" spans="13:13" x14ac:dyDescent="0.25">
      <c r="M62024"/>
    </row>
    <row r="62025" spans="13:13" x14ac:dyDescent="0.25">
      <c r="M62025"/>
    </row>
    <row r="62026" spans="13:13" x14ac:dyDescent="0.25">
      <c r="M62026"/>
    </row>
    <row r="62027" spans="13:13" x14ac:dyDescent="0.25">
      <c r="M62027"/>
    </row>
    <row r="62028" spans="13:13" x14ac:dyDescent="0.25">
      <c r="M62028"/>
    </row>
    <row r="62029" spans="13:13" x14ac:dyDescent="0.25">
      <c r="M62029"/>
    </row>
    <row r="62030" spans="13:13" x14ac:dyDescent="0.25">
      <c r="M62030"/>
    </row>
    <row r="62031" spans="13:13" x14ac:dyDescent="0.25">
      <c r="M62031"/>
    </row>
    <row r="62032" spans="13:13" x14ac:dyDescent="0.25">
      <c r="M62032"/>
    </row>
    <row r="62033" spans="13:13" x14ac:dyDescent="0.25">
      <c r="M62033"/>
    </row>
    <row r="62034" spans="13:13" x14ac:dyDescent="0.25">
      <c r="M62034"/>
    </row>
    <row r="62035" spans="13:13" x14ac:dyDescent="0.25">
      <c r="M62035"/>
    </row>
    <row r="62036" spans="13:13" x14ac:dyDescent="0.25">
      <c r="M62036"/>
    </row>
    <row r="62037" spans="13:13" x14ac:dyDescent="0.25">
      <c r="M62037"/>
    </row>
    <row r="62038" spans="13:13" x14ac:dyDescent="0.25">
      <c r="M62038"/>
    </row>
    <row r="62039" spans="13:13" x14ac:dyDescent="0.25">
      <c r="M62039"/>
    </row>
    <row r="62040" spans="13:13" x14ac:dyDescent="0.25">
      <c r="M62040"/>
    </row>
    <row r="62041" spans="13:13" x14ac:dyDescent="0.25">
      <c r="M62041"/>
    </row>
    <row r="62042" spans="13:13" x14ac:dyDescent="0.25">
      <c r="M62042"/>
    </row>
    <row r="62043" spans="13:13" x14ac:dyDescent="0.25">
      <c r="M62043"/>
    </row>
    <row r="62044" spans="13:13" x14ac:dyDescent="0.25">
      <c r="M62044"/>
    </row>
    <row r="62045" spans="13:13" x14ac:dyDescent="0.25">
      <c r="M62045"/>
    </row>
    <row r="62046" spans="13:13" x14ac:dyDescent="0.25">
      <c r="M62046"/>
    </row>
    <row r="62047" spans="13:13" x14ac:dyDescent="0.25">
      <c r="M62047"/>
    </row>
    <row r="62048" spans="13:13" x14ac:dyDescent="0.25">
      <c r="M62048"/>
    </row>
    <row r="62049" spans="13:13" x14ac:dyDescent="0.25">
      <c r="M62049"/>
    </row>
    <row r="62050" spans="13:13" x14ac:dyDescent="0.25">
      <c r="M62050"/>
    </row>
    <row r="62051" spans="13:13" x14ac:dyDescent="0.25">
      <c r="M62051"/>
    </row>
    <row r="62052" spans="13:13" x14ac:dyDescent="0.25">
      <c r="M62052"/>
    </row>
    <row r="62053" spans="13:13" x14ac:dyDescent="0.25">
      <c r="M62053"/>
    </row>
    <row r="62054" spans="13:13" x14ac:dyDescent="0.25">
      <c r="M62054"/>
    </row>
    <row r="62055" spans="13:13" x14ac:dyDescent="0.25">
      <c r="M62055"/>
    </row>
    <row r="62056" spans="13:13" x14ac:dyDescent="0.25">
      <c r="M62056"/>
    </row>
    <row r="62057" spans="13:13" x14ac:dyDescent="0.25">
      <c r="M62057"/>
    </row>
    <row r="62058" spans="13:13" x14ac:dyDescent="0.25">
      <c r="M62058"/>
    </row>
    <row r="62059" spans="13:13" x14ac:dyDescent="0.25">
      <c r="M62059"/>
    </row>
    <row r="62060" spans="13:13" x14ac:dyDescent="0.25">
      <c r="M62060"/>
    </row>
    <row r="62061" spans="13:13" x14ac:dyDescent="0.25">
      <c r="M62061"/>
    </row>
    <row r="62062" spans="13:13" x14ac:dyDescent="0.25">
      <c r="M62062"/>
    </row>
    <row r="62063" spans="13:13" x14ac:dyDescent="0.25">
      <c r="M62063"/>
    </row>
    <row r="62064" spans="13:13" x14ac:dyDescent="0.25">
      <c r="M62064"/>
    </row>
    <row r="62065" spans="13:13" x14ac:dyDescent="0.25">
      <c r="M62065"/>
    </row>
    <row r="62066" spans="13:13" x14ac:dyDescent="0.25">
      <c r="M62066"/>
    </row>
    <row r="62067" spans="13:13" x14ac:dyDescent="0.25">
      <c r="M62067"/>
    </row>
    <row r="62068" spans="13:13" x14ac:dyDescent="0.25">
      <c r="M62068"/>
    </row>
    <row r="62069" spans="13:13" x14ac:dyDescent="0.25">
      <c r="M62069"/>
    </row>
    <row r="62070" spans="13:13" x14ac:dyDescent="0.25">
      <c r="M62070"/>
    </row>
    <row r="62071" spans="13:13" x14ac:dyDescent="0.25">
      <c r="M62071"/>
    </row>
    <row r="62072" spans="13:13" x14ac:dyDescent="0.25">
      <c r="M62072"/>
    </row>
    <row r="62073" spans="13:13" x14ac:dyDescent="0.25">
      <c r="M62073"/>
    </row>
    <row r="62074" spans="13:13" x14ac:dyDescent="0.25">
      <c r="M62074"/>
    </row>
    <row r="62075" spans="13:13" x14ac:dyDescent="0.25">
      <c r="M62075"/>
    </row>
    <row r="62076" spans="13:13" x14ac:dyDescent="0.25">
      <c r="M62076"/>
    </row>
    <row r="62077" spans="13:13" x14ac:dyDescent="0.25">
      <c r="M62077"/>
    </row>
    <row r="62078" spans="13:13" x14ac:dyDescent="0.25">
      <c r="M62078"/>
    </row>
    <row r="62079" spans="13:13" x14ac:dyDescent="0.25">
      <c r="M62079"/>
    </row>
    <row r="62080" spans="13:13" x14ac:dyDescent="0.25">
      <c r="M62080"/>
    </row>
    <row r="62081" spans="13:13" x14ac:dyDescent="0.25">
      <c r="M62081"/>
    </row>
    <row r="62082" spans="13:13" x14ac:dyDescent="0.25">
      <c r="M62082"/>
    </row>
    <row r="62083" spans="13:13" x14ac:dyDescent="0.25">
      <c r="M62083"/>
    </row>
    <row r="62084" spans="13:13" x14ac:dyDescent="0.25">
      <c r="M62084"/>
    </row>
    <row r="62085" spans="13:13" x14ac:dyDescent="0.25">
      <c r="M62085"/>
    </row>
    <row r="62086" spans="13:13" x14ac:dyDescent="0.25">
      <c r="M62086"/>
    </row>
    <row r="62087" spans="13:13" x14ac:dyDescent="0.25">
      <c r="M62087"/>
    </row>
    <row r="62088" spans="13:13" x14ac:dyDescent="0.25">
      <c r="M62088"/>
    </row>
    <row r="62089" spans="13:13" x14ac:dyDescent="0.25">
      <c r="M62089"/>
    </row>
    <row r="62090" spans="13:13" x14ac:dyDescent="0.25">
      <c r="M62090"/>
    </row>
    <row r="62091" spans="13:13" x14ac:dyDescent="0.25">
      <c r="M62091"/>
    </row>
    <row r="62092" spans="13:13" x14ac:dyDescent="0.25">
      <c r="M62092"/>
    </row>
    <row r="62093" spans="13:13" x14ac:dyDescent="0.25">
      <c r="M62093"/>
    </row>
    <row r="62094" spans="13:13" x14ac:dyDescent="0.25">
      <c r="M62094"/>
    </row>
    <row r="62095" spans="13:13" x14ac:dyDescent="0.25">
      <c r="M62095"/>
    </row>
    <row r="62096" spans="13:13" x14ac:dyDescent="0.25">
      <c r="M62096"/>
    </row>
    <row r="62097" spans="13:13" x14ac:dyDescent="0.25">
      <c r="M62097"/>
    </row>
    <row r="62098" spans="13:13" x14ac:dyDescent="0.25">
      <c r="M62098"/>
    </row>
    <row r="62099" spans="13:13" x14ac:dyDescent="0.25">
      <c r="M62099"/>
    </row>
    <row r="62100" spans="13:13" x14ac:dyDescent="0.25">
      <c r="M62100"/>
    </row>
    <row r="62101" spans="13:13" x14ac:dyDescent="0.25">
      <c r="M62101"/>
    </row>
    <row r="62102" spans="13:13" x14ac:dyDescent="0.25">
      <c r="M62102"/>
    </row>
    <row r="62103" spans="13:13" x14ac:dyDescent="0.25">
      <c r="M62103"/>
    </row>
    <row r="62104" spans="13:13" x14ac:dyDescent="0.25">
      <c r="M62104"/>
    </row>
    <row r="62105" spans="13:13" x14ac:dyDescent="0.25">
      <c r="M62105"/>
    </row>
    <row r="62106" spans="13:13" x14ac:dyDescent="0.25">
      <c r="M62106"/>
    </row>
    <row r="62107" spans="13:13" x14ac:dyDescent="0.25">
      <c r="M62107"/>
    </row>
    <row r="62108" spans="13:13" x14ac:dyDescent="0.25">
      <c r="M62108"/>
    </row>
    <row r="62109" spans="13:13" x14ac:dyDescent="0.25">
      <c r="M62109"/>
    </row>
    <row r="62110" spans="13:13" x14ac:dyDescent="0.25">
      <c r="M62110"/>
    </row>
    <row r="62111" spans="13:13" x14ac:dyDescent="0.25">
      <c r="M62111"/>
    </row>
    <row r="62112" spans="13:13" x14ac:dyDescent="0.25">
      <c r="M62112"/>
    </row>
    <row r="62113" spans="13:13" x14ac:dyDescent="0.25">
      <c r="M62113"/>
    </row>
    <row r="62114" spans="13:13" x14ac:dyDescent="0.25">
      <c r="M62114"/>
    </row>
    <row r="62115" spans="13:13" x14ac:dyDescent="0.25">
      <c r="M62115"/>
    </row>
    <row r="62116" spans="13:13" x14ac:dyDescent="0.25">
      <c r="M62116"/>
    </row>
    <row r="62117" spans="13:13" x14ac:dyDescent="0.25">
      <c r="M62117"/>
    </row>
    <row r="62118" spans="13:13" x14ac:dyDescent="0.25">
      <c r="M62118"/>
    </row>
    <row r="62119" spans="13:13" x14ac:dyDescent="0.25">
      <c r="M62119"/>
    </row>
    <row r="62120" spans="13:13" x14ac:dyDescent="0.25">
      <c r="M62120"/>
    </row>
    <row r="62121" spans="13:13" x14ac:dyDescent="0.25">
      <c r="M62121"/>
    </row>
    <row r="62122" spans="13:13" x14ac:dyDescent="0.25">
      <c r="M62122"/>
    </row>
    <row r="62123" spans="13:13" x14ac:dyDescent="0.25">
      <c r="M62123"/>
    </row>
    <row r="62124" spans="13:13" x14ac:dyDescent="0.25">
      <c r="M62124"/>
    </row>
    <row r="62125" spans="13:13" x14ac:dyDescent="0.25">
      <c r="M62125"/>
    </row>
    <row r="62126" spans="13:13" x14ac:dyDescent="0.25">
      <c r="M62126"/>
    </row>
    <row r="62127" spans="13:13" x14ac:dyDescent="0.25">
      <c r="M62127"/>
    </row>
    <row r="62128" spans="13:13" x14ac:dyDescent="0.25">
      <c r="M62128"/>
    </row>
    <row r="62129" spans="13:13" x14ac:dyDescent="0.25">
      <c r="M62129"/>
    </row>
    <row r="62130" spans="13:13" x14ac:dyDescent="0.25">
      <c r="M62130"/>
    </row>
    <row r="62131" spans="13:13" x14ac:dyDescent="0.25">
      <c r="M62131"/>
    </row>
    <row r="62132" spans="13:13" x14ac:dyDescent="0.25">
      <c r="M62132"/>
    </row>
    <row r="62133" spans="13:13" x14ac:dyDescent="0.25">
      <c r="M62133"/>
    </row>
    <row r="62134" spans="13:13" x14ac:dyDescent="0.25">
      <c r="M62134"/>
    </row>
    <row r="62135" spans="13:13" x14ac:dyDescent="0.25">
      <c r="M62135"/>
    </row>
    <row r="62136" spans="13:13" x14ac:dyDescent="0.25">
      <c r="M62136"/>
    </row>
    <row r="62137" spans="13:13" x14ac:dyDescent="0.25">
      <c r="M62137"/>
    </row>
    <row r="62138" spans="13:13" x14ac:dyDescent="0.25">
      <c r="M62138"/>
    </row>
    <row r="62139" spans="13:13" x14ac:dyDescent="0.25">
      <c r="M62139"/>
    </row>
    <row r="62140" spans="13:13" x14ac:dyDescent="0.25">
      <c r="M62140"/>
    </row>
    <row r="62141" spans="13:13" x14ac:dyDescent="0.25">
      <c r="M62141"/>
    </row>
    <row r="62142" spans="13:13" x14ac:dyDescent="0.25">
      <c r="M62142"/>
    </row>
    <row r="62143" spans="13:13" x14ac:dyDescent="0.25">
      <c r="M62143"/>
    </row>
    <row r="62144" spans="13:13" x14ac:dyDescent="0.25">
      <c r="M62144"/>
    </row>
    <row r="62145" spans="13:13" x14ac:dyDescent="0.25">
      <c r="M62145"/>
    </row>
    <row r="62146" spans="13:13" x14ac:dyDescent="0.25">
      <c r="M62146"/>
    </row>
    <row r="62147" spans="13:13" x14ac:dyDescent="0.25">
      <c r="M62147"/>
    </row>
    <row r="62148" spans="13:13" x14ac:dyDescent="0.25">
      <c r="M62148"/>
    </row>
    <row r="62149" spans="13:13" x14ac:dyDescent="0.25">
      <c r="M62149"/>
    </row>
    <row r="62150" spans="13:13" x14ac:dyDescent="0.25">
      <c r="M62150"/>
    </row>
    <row r="62151" spans="13:13" x14ac:dyDescent="0.25">
      <c r="M62151"/>
    </row>
    <row r="62152" spans="13:13" x14ac:dyDescent="0.25">
      <c r="M62152"/>
    </row>
    <row r="62153" spans="13:13" x14ac:dyDescent="0.25">
      <c r="M62153"/>
    </row>
    <row r="62154" spans="13:13" x14ac:dyDescent="0.25">
      <c r="M62154"/>
    </row>
    <row r="62155" spans="13:13" x14ac:dyDescent="0.25">
      <c r="M62155"/>
    </row>
    <row r="62156" spans="13:13" x14ac:dyDescent="0.25">
      <c r="M62156"/>
    </row>
    <row r="62157" spans="13:13" x14ac:dyDescent="0.25">
      <c r="M62157"/>
    </row>
    <row r="62158" spans="13:13" x14ac:dyDescent="0.25">
      <c r="M62158"/>
    </row>
    <row r="62159" spans="13:13" x14ac:dyDescent="0.25">
      <c r="M62159"/>
    </row>
    <row r="62160" spans="13:13" x14ac:dyDescent="0.25">
      <c r="M62160"/>
    </row>
    <row r="62161" spans="13:13" x14ac:dyDescent="0.25">
      <c r="M62161"/>
    </row>
    <row r="62162" spans="13:13" x14ac:dyDescent="0.25">
      <c r="M62162"/>
    </row>
    <row r="62163" spans="13:13" x14ac:dyDescent="0.25">
      <c r="M62163"/>
    </row>
    <row r="62164" spans="13:13" x14ac:dyDescent="0.25">
      <c r="M62164"/>
    </row>
    <row r="62165" spans="13:13" x14ac:dyDescent="0.25">
      <c r="M62165"/>
    </row>
    <row r="62166" spans="13:13" x14ac:dyDescent="0.25">
      <c r="M62166"/>
    </row>
    <row r="62167" spans="13:13" x14ac:dyDescent="0.25">
      <c r="M62167"/>
    </row>
    <row r="62168" spans="13:13" x14ac:dyDescent="0.25">
      <c r="M62168"/>
    </row>
    <row r="62169" spans="13:13" x14ac:dyDescent="0.25">
      <c r="M62169"/>
    </row>
    <row r="62170" spans="13:13" x14ac:dyDescent="0.25">
      <c r="M62170"/>
    </row>
    <row r="62171" spans="13:13" x14ac:dyDescent="0.25">
      <c r="M62171"/>
    </row>
    <row r="62172" spans="13:13" x14ac:dyDescent="0.25">
      <c r="M62172"/>
    </row>
    <row r="62173" spans="13:13" x14ac:dyDescent="0.25">
      <c r="M62173"/>
    </row>
    <row r="62174" spans="13:13" x14ac:dyDescent="0.25">
      <c r="M62174"/>
    </row>
    <row r="62175" spans="13:13" x14ac:dyDescent="0.25">
      <c r="M62175"/>
    </row>
    <row r="62176" spans="13:13" x14ac:dyDescent="0.25">
      <c r="M62176"/>
    </row>
    <row r="62177" spans="13:13" x14ac:dyDescent="0.25">
      <c r="M62177"/>
    </row>
    <row r="62178" spans="13:13" x14ac:dyDescent="0.25">
      <c r="M62178"/>
    </row>
    <row r="62179" spans="13:13" x14ac:dyDescent="0.25">
      <c r="M62179"/>
    </row>
    <row r="62180" spans="13:13" x14ac:dyDescent="0.25">
      <c r="M62180"/>
    </row>
    <row r="62181" spans="13:13" x14ac:dyDescent="0.25">
      <c r="M62181"/>
    </row>
    <row r="62182" spans="13:13" x14ac:dyDescent="0.25">
      <c r="M62182"/>
    </row>
    <row r="62183" spans="13:13" x14ac:dyDescent="0.25">
      <c r="M62183"/>
    </row>
    <row r="62184" spans="13:13" x14ac:dyDescent="0.25">
      <c r="M62184"/>
    </row>
    <row r="62185" spans="13:13" x14ac:dyDescent="0.25">
      <c r="M62185"/>
    </row>
    <row r="62186" spans="13:13" x14ac:dyDescent="0.25">
      <c r="M62186"/>
    </row>
    <row r="62187" spans="13:13" x14ac:dyDescent="0.25">
      <c r="M62187"/>
    </row>
    <row r="62188" spans="13:13" x14ac:dyDescent="0.25">
      <c r="M62188"/>
    </row>
    <row r="62189" spans="13:13" x14ac:dyDescent="0.25">
      <c r="M62189"/>
    </row>
    <row r="62190" spans="13:13" x14ac:dyDescent="0.25">
      <c r="M62190"/>
    </row>
    <row r="62191" spans="13:13" x14ac:dyDescent="0.25">
      <c r="M62191"/>
    </row>
    <row r="62192" spans="13:13" x14ac:dyDescent="0.25">
      <c r="M62192"/>
    </row>
    <row r="62193" spans="13:13" x14ac:dyDescent="0.25">
      <c r="M62193"/>
    </row>
    <row r="62194" spans="13:13" x14ac:dyDescent="0.25">
      <c r="M62194"/>
    </row>
    <row r="62195" spans="13:13" x14ac:dyDescent="0.25">
      <c r="M62195"/>
    </row>
    <row r="62196" spans="13:13" x14ac:dyDescent="0.25">
      <c r="M62196"/>
    </row>
    <row r="62197" spans="13:13" x14ac:dyDescent="0.25">
      <c r="M62197"/>
    </row>
    <row r="62198" spans="13:13" x14ac:dyDescent="0.25">
      <c r="M62198"/>
    </row>
    <row r="62199" spans="13:13" x14ac:dyDescent="0.25">
      <c r="M62199"/>
    </row>
    <row r="62200" spans="13:13" x14ac:dyDescent="0.25">
      <c r="M62200"/>
    </row>
    <row r="62201" spans="13:13" x14ac:dyDescent="0.25">
      <c r="M62201"/>
    </row>
    <row r="62202" spans="13:13" x14ac:dyDescent="0.25">
      <c r="M62202"/>
    </row>
    <row r="62203" spans="13:13" x14ac:dyDescent="0.25">
      <c r="M62203"/>
    </row>
    <row r="62204" spans="13:13" x14ac:dyDescent="0.25">
      <c r="M62204"/>
    </row>
    <row r="62205" spans="13:13" x14ac:dyDescent="0.25">
      <c r="M62205"/>
    </row>
    <row r="62206" spans="13:13" x14ac:dyDescent="0.25">
      <c r="M62206"/>
    </row>
    <row r="62207" spans="13:13" x14ac:dyDescent="0.25">
      <c r="M62207"/>
    </row>
    <row r="62208" spans="13:13" x14ac:dyDescent="0.25">
      <c r="M62208"/>
    </row>
    <row r="62209" spans="13:13" x14ac:dyDescent="0.25">
      <c r="M62209"/>
    </row>
    <row r="62210" spans="13:13" x14ac:dyDescent="0.25">
      <c r="M62210"/>
    </row>
    <row r="62211" spans="13:13" x14ac:dyDescent="0.25">
      <c r="M62211"/>
    </row>
    <row r="62212" spans="13:13" x14ac:dyDescent="0.25">
      <c r="M62212"/>
    </row>
    <row r="62213" spans="13:13" x14ac:dyDescent="0.25">
      <c r="M62213"/>
    </row>
    <row r="62214" spans="13:13" x14ac:dyDescent="0.25">
      <c r="M62214"/>
    </row>
    <row r="62215" spans="13:13" x14ac:dyDescent="0.25">
      <c r="M62215"/>
    </row>
    <row r="62216" spans="13:13" x14ac:dyDescent="0.25">
      <c r="M62216"/>
    </row>
    <row r="62217" spans="13:13" x14ac:dyDescent="0.25">
      <c r="M62217"/>
    </row>
    <row r="62218" spans="13:13" x14ac:dyDescent="0.25">
      <c r="M62218"/>
    </row>
    <row r="62219" spans="13:13" x14ac:dyDescent="0.25">
      <c r="M62219"/>
    </row>
    <row r="62220" spans="13:13" x14ac:dyDescent="0.25">
      <c r="M62220"/>
    </row>
    <row r="62221" spans="13:13" x14ac:dyDescent="0.25">
      <c r="M62221"/>
    </row>
    <row r="62222" spans="13:13" x14ac:dyDescent="0.25">
      <c r="M62222"/>
    </row>
    <row r="62223" spans="13:13" x14ac:dyDescent="0.25">
      <c r="M62223"/>
    </row>
    <row r="62224" spans="13:13" x14ac:dyDescent="0.25">
      <c r="M62224"/>
    </row>
    <row r="62225" spans="13:13" x14ac:dyDescent="0.25">
      <c r="M62225"/>
    </row>
    <row r="62226" spans="13:13" x14ac:dyDescent="0.25">
      <c r="M62226"/>
    </row>
    <row r="62227" spans="13:13" x14ac:dyDescent="0.25">
      <c r="M62227"/>
    </row>
    <row r="62228" spans="13:13" x14ac:dyDescent="0.25">
      <c r="M62228"/>
    </row>
    <row r="62229" spans="13:13" x14ac:dyDescent="0.25">
      <c r="M62229"/>
    </row>
    <row r="62230" spans="13:13" x14ac:dyDescent="0.25">
      <c r="M62230"/>
    </row>
    <row r="62231" spans="13:13" x14ac:dyDescent="0.25">
      <c r="M62231"/>
    </row>
    <row r="62232" spans="13:13" x14ac:dyDescent="0.25">
      <c r="M62232"/>
    </row>
    <row r="62233" spans="13:13" x14ac:dyDescent="0.25">
      <c r="M62233"/>
    </row>
    <row r="62234" spans="13:13" x14ac:dyDescent="0.25">
      <c r="M62234"/>
    </row>
    <row r="62235" spans="13:13" x14ac:dyDescent="0.25">
      <c r="M62235"/>
    </row>
    <row r="62236" spans="13:13" x14ac:dyDescent="0.25">
      <c r="M62236"/>
    </row>
    <row r="62237" spans="13:13" x14ac:dyDescent="0.25">
      <c r="M62237"/>
    </row>
    <row r="62238" spans="13:13" x14ac:dyDescent="0.25">
      <c r="M62238"/>
    </row>
    <row r="62239" spans="13:13" x14ac:dyDescent="0.25">
      <c r="M62239"/>
    </row>
    <row r="62240" spans="13:13" x14ac:dyDescent="0.25">
      <c r="M62240"/>
    </row>
    <row r="62241" spans="13:13" x14ac:dyDescent="0.25">
      <c r="M62241"/>
    </row>
    <row r="62242" spans="13:13" x14ac:dyDescent="0.25">
      <c r="M62242"/>
    </row>
    <row r="62243" spans="13:13" x14ac:dyDescent="0.25">
      <c r="M62243"/>
    </row>
    <row r="62244" spans="13:13" x14ac:dyDescent="0.25">
      <c r="M62244"/>
    </row>
    <row r="62245" spans="13:13" x14ac:dyDescent="0.25">
      <c r="M62245"/>
    </row>
    <row r="62246" spans="13:13" x14ac:dyDescent="0.25">
      <c r="M62246"/>
    </row>
    <row r="62247" spans="13:13" x14ac:dyDescent="0.25">
      <c r="M62247"/>
    </row>
    <row r="62248" spans="13:13" x14ac:dyDescent="0.25">
      <c r="M62248"/>
    </row>
    <row r="62249" spans="13:13" x14ac:dyDescent="0.25">
      <c r="M62249"/>
    </row>
    <row r="62250" spans="13:13" x14ac:dyDescent="0.25">
      <c r="M62250"/>
    </row>
    <row r="62251" spans="13:13" x14ac:dyDescent="0.25">
      <c r="M62251"/>
    </row>
    <row r="62252" spans="13:13" x14ac:dyDescent="0.25">
      <c r="M62252"/>
    </row>
    <row r="62253" spans="13:13" x14ac:dyDescent="0.25">
      <c r="M62253"/>
    </row>
    <row r="62254" spans="13:13" x14ac:dyDescent="0.25">
      <c r="M62254"/>
    </row>
    <row r="62255" spans="13:13" x14ac:dyDescent="0.25">
      <c r="M62255"/>
    </row>
    <row r="62256" spans="13:13" x14ac:dyDescent="0.25">
      <c r="M62256"/>
    </row>
    <row r="62257" spans="13:13" x14ac:dyDescent="0.25">
      <c r="M62257"/>
    </row>
    <row r="62258" spans="13:13" x14ac:dyDescent="0.25">
      <c r="M62258"/>
    </row>
    <row r="62259" spans="13:13" x14ac:dyDescent="0.25">
      <c r="M62259"/>
    </row>
    <row r="62260" spans="13:13" x14ac:dyDescent="0.25">
      <c r="M62260"/>
    </row>
    <row r="62261" spans="13:13" x14ac:dyDescent="0.25">
      <c r="M62261"/>
    </row>
    <row r="62262" spans="13:13" x14ac:dyDescent="0.25">
      <c r="M62262"/>
    </row>
    <row r="62263" spans="13:13" x14ac:dyDescent="0.25">
      <c r="M62263"/>
    </row>
    <row r="62264" spans="13:13" x14ac:dyDescent="0.25">
      <c r="M62264"/>
    </row>
    <row r="62265" spans="13:13" x14ac:dyDescent="0.25">
      <c r="M62265"/>
    </row>
    <row r="62266" spans="13:13" x14ac:dyDescent="0.25">
      <c r="M62266"/>
    </row>
    <row r="62267" spans="13:13" x14ac:dyDescent="0.25">
      <c r="M62267"/>
    </row>
    <row r="62268" spans="13:13" x14ac:dyDescent="0.25">
      <c r="M62268"/>
    </row>
    <row r="62269" spans="13:13" x14ac:dyDescent="0.25">
      <c r="M62269"/>
    </row>
    <row r="62270" spans="13:13" x14ac:dyDescent="0.25">
      <c r="M62270"/>
    </row>
    <row r="62271" spans="13:13" x14ac:dyDescent="0.25">
      <c r="M62271"/>
    </row>
    <row r="62272" spans="13:13" x14ac:dyDescent="0.25">
      <c r="M62272"/>
    </row>
    <row r="62273" spans="13:13" x14ac:dyDescent="0.25">
      <c r="M62273"/>
    </row>
    <row r="62274" spans="13:13" x14ac:dyDescent="0.25">
      <c r="M62274"/>
    </row>
    <row r="62275" spans="13:13" x14ac:dyDescent="0.25">
      <c r="M62275"/>
    </row>
    <row r="62276" spans="13:13" x14ac:dyDescent="0.25">
      <c r="M62276"/>
    </row>
    <row r="62277" spans="13:13" x14ac:dyDescent="0.25">
      <c r="M62277"/>
    </row>
    <row r="62278" spans="13:13" x14ac:dyDescent="0.25">
      <c r="M62278"/>
    </row>
    <row r="62279" spans="13:13" x14ac:dyDescent="0.25">
      <c r="M62279"/>
    </row>
    <row r="62280" spans="13:13" x14ac:dyDescent="0.25">
      <c r="M62280"/>
    </row>
    <row r="62281" spans="13:13" x14ac:dyDescent="0.25">
      <c r="M62281"/>
    </row>
    <row r="62282" spans="13:13" x14ac:dyDescent="0.25">
      <c r="M62282"/>
    </row>
    <row r="62283" spans="13:13" x14ac:dyDescent="0.25">
      <c r="M62283"/>
    </row>
    <row r="62284" spans="13:13" x14ac:dyDescent="0.25">
      <c r="M62284"/>
    </row>
    <row r="62285" spans="13:13" x14ac:dyDescent="0.25">
      <c r="M62285"/>
    </row>
    <row r="62286" spans="13:13" x14ac:dyDescent="0.25">
      <c r="M62286"/>
    </row>
    <row r="62287" spans="13:13" x14ac:dyDescent="0.25">
      <c r="M62287"/>
    </row>
    <row r="62288" spans="13:13" x14ac:dyDescent="0.25">
      <c r="M62288"/>
    </row>
    <row r="62289" spans="13:13" x14ac:dyDescent="0.25">
      <c r="M62289"/>
    </row>
    <row r="62290" spans="13:13" x14ac:dyDescent="0.25">
      <c r="M62290"/>
    </row>
    <row r="62291" spans="13:13" x14ac:dyDescent="0.25">
      <c r="M62291"/>
    </row>
    <row r="62292" spans="13:13" x14ac:dyDescent="0.25">
      <c r="M62292"/>
    </row>
    <row r="62293" spans="13:13" x14ac:dyDescent="0.25">
      <c r="M62293"/>
    </row>
    <row r="62294" spans="13:13" x14ac:dyDescent="0.25">
      <c r="M62294"/>
    </row>
    <row r="62295" spans="13:13" x14ac:dyDescent="0.25">
      <c r="M62295"/>
    </row>
    <row r="62296" spans="13:13" x14ac:dyDescent="0.25">
      <c r="M62296"/>
    </row>
    <row r="62297" spans="13:13" x14ac:dyDescent="0.25">
      <c r="M62297"/>
    </row>
    <row r="62298" spans="13:13" x14ac:dyDescent="0.25">
      <c r="M62298"/>
    </row>
    <row r="62299" spans="13:13" x14ac:dyDescent="0.25">
      <c r="M62299"/>
    </row>
    <row r="62300" spans="13:13" x14ac:dyDescent="0.25">
      <c r="M62300"/>
    </row>
    <row r="62301" spans="13:13" x14ac:dyDescent="0.25">
      <c r="M62301"/>
    </row>
    <row r="62302" spans="13:13" x14ac:dyDescent="0.25">
      <c r="M62302"/>
    </row>
    <row r="62303" spans="13:13" x14ac:dyDescent="0.25">
      <c r="M62303"/>
    </row>
    <row r="62304" spans="13:13" x14ac:dyDescent="0.25">
      <c r="M62304"/>
    </row>
    <row r="62305" spans="13:13" x14ac:dyDescent="0.25">
      <c r="M62305"/>
    </row>
    <row r="62306" spans="13:13" x14ac:dyDescent="0.25">
      <c r="M62306"/>
    </row>
    <row r="62307" spans="13:13" x14ac:dyDescent="0.25">
      <c r="M62307"/>
    </row>
    <row r="62308" spans="13:13" x14ac:dyDescent="0.25">
      <c r="M62308"/>
    </row>
    <row r="62309" spans="13:13" x14ac:dyDescent="0.25">
      <c r="M62309"/>
    </row>
    <row r="62310" spans="13:13" x14ac:dyDescent="0.25">
      <c r="M62310"/>
    </row>
    <row r="62311" spans="13:13" x14ac:dyDescent="0.25">
      <c r="M62311"/>
    </row>
    <row r="62312" spans="13:13" x14ac:dyDescent="0.25">
      <c r="M62312"/>
    </row>
    <row r="62313" spans="13:13" x14ac:dyDescent="0.25">
      <c r="M62313"/>
    </row>
    <row r="62314" spans="13:13" x14ac:dyDescent="0.25">
      <c r="M62314"/>
    </row>
    <row r="62315" spans="13:13" x14ac:dyDescent="0.25">
      <c r="M62315"/>
    </row>
    <row r="62316" spans="13:13" x14ac:dyDescent="0.25">
      <c r="M62316"/>
    </row>
    <row r="62317" spans="13:13" x14ac:dyDescent="0.25">
      <c r="M62317"/>
    </row>
    <row r="62318" spans="13:13" x14ac:dyDescent="0.25">
      <c r="M62318"/>
    </row>
    <row r="62319" spans="13:13" x14ac:dyDescent="0.25">
      <c r="M62319"/>
    </row>
    <row r="62320" spans="13:13" x14ac:dyDescent="0.25">
      <c r="M62320"/>
    </row>
    <row r="62321" spans="13:13" x14ac:dyDescent="0.25">
      <c r="M62321"/>
    </row>
    <row r="62322" spans="13:13" x14ac:dyDescent="0.25">
      <c r="M62322"/>
    </row>
    <row r="62323" spans="13:13" x14ac:dyDescent="0.25">
      <c r="M62323"/>
    </row>
    <row r="62324" spans="13:13" x14ac:dyDescent="0.25">
      <c r="M62324"/>
    </row>
    <row r="62325" spans="13:13" x14ac:dyDescent="0.25">
      <c r="M62325"/>
    </row>
    <row r="62326" spans="13:13" x14ac:dyDescent="0.25">
      <c r="M62326"/>
    </row>
    <row r="62327" spans="13:13" x14ac:dyDescent="0.25">
      <c r="M62327"/>
    </row>
    <row r="62328" spans="13:13" x14ac:dyDescent="0.25">
      <c r="M62328"/>
    </row>
    <row r="62329" spans="13:13" x14ac:dyDescent="0.25">
      <c r="M62329"/>
    </row>
    <row r="62330" spans="13:13" x14ac:dyDescent="0.25">
      <c r="M62330"/>
    </row>
    <row r="62331" spans="13:13" x14ac:dyDescent="0.25">
      <c r="M62331"/>
    </row>
    <row r="62332" spans="13:13" x14ac:dyDescent="0.25">
      <c r="M62332"/>
    </row>
    <row r="62333" spans="13:13" x14ac:dyDescent="0.25">
      <c r="M62333"/>
    </row>
    <row r="62334" spans="13:13" x14ac:dyDescent="0.25">
      <c r="M62334"/>
    </row>
    <row r="62335" spans="13:13" x14ac:dyDescent="0.25">
      <c r="M62335"/>
    </row>
    <row r="62336" spans="13:13" x14ac:dyDescent="0.25">
      <c r="M62336"/>
    </row>
    <row r="62337" spans="13:13" x14ac:dyDescent="0.25">
      <c r="M62337"/>
    </row>
    <row r="62338" spans="13:13" x14ac:dyDescent="0.25">
      <c r="M62338"/>
    </row>
    <row r="62339" spans="13:13" x14ac:dyDescent="0.25">
      <c r="M62339"/>
    </row>
    <row r="62340" spans="13:13" x14ac:dyDescent="0.25">
      <c r="M62340"/>
    </row>
    <row r="62341" spans="13:13" x14ac:dyDescent="0.25">
      <c r="M62341"/>
    </row>
    <row r="62342" spans="13:13" x14ac:dyDescent="0.25">
      <c r="M62342"/>
    </row>
    <row r="62343" spans="13:13" x14ac:dyDescent="0.25">
      <c r="M62343"/>
    </row>
    <row r="62344" spans="13:13" x14ac:dyDescent="0.25">
      <c r="M62344"/>
    </row>
    <row r="62345" spans="13:13" x14ac:dyDescent="0.25">
      <c r="M62345"/>
    </row>
    <row r="62346" spans="13:13" x14ac:dyDescent="0.25">
      <c r="M62346"/>
    </row>
    <row r="62347" spans="13:13" x14ac:dyDescent="0.25">
      <c r="M62347"/>
    </row>
    <row r="62348" spans="13:13" x14ac:dyDescent="0.25">
      <c r="M62348"/>
    </row>
    <row r="62349" spans="13:13" x14ac:dyDescent="0.25">
      <c r="M62349"/>
    </row>
    <row r="62350" spans="13:13" x14ac:dyDescent="0.25">
      <c r="M62350"/>
    </row>
    <row r="62351" spans="13:13" x14ac:dyDescent="0.25">
      <c r="M62351"/>
    </row>
    <row r="62352" spans="13:13" x14ac:dyDescent="0.25">
      <c r="M62352"/>
    </row>
    <row r="62353" spans="13:13" x14ac:dyDescent="0.25">
      <c r="M62353"/>
    </row>
    <row r="62354" spans="13:13" x14ac:dyDescent="0.25">
      <c r="M62354"/>
    </row>
    <row r="62355" spans="13:13" x14ac:dyDescent="0.25">
      <c r="M62355"/>
    </row>
    <row r="62356" spans="13:13" x14ac:dyDescent="0.25">
      <c r="M62356"/>
    </row>
    <row r="62357" spans="13:13" x14ac:dyDescent="0.25">
      <c r="M62357"/>
    </row>
    <row r="62358" spans="13:13" x14ac:dyDescent="0.25">
      <c r="M62358"/>
    </row>
    <row r="62359" spans="13:13" x14ac:dyDescent="0.25">
      <c r="M62359"/>
    </row>
    <row r="62360" spans="13:13" x14ac:dyDescent="0.25">
      <c r="M62360"/>
    </row>
    <row r="62361" spans="13:13" x14ac:dyDescent="0.25">
      <c r="M62361"/>
    </row>
    <row r="62362" spans="13:13" x14ac:dyDescent="0.25">
      <c r="M62362"/>
    </row>
    <row r="62363" spans="13:13" x14ac:dyDescent="0.25">
      <c r="M62363"/>
    </row>
    <row r="62364" spans="13:13" x14ac:dyDescent="0.25">
      <c r="M62364"/>
    </row>
    <row r="62365" spans="13:13" x14ac:dyDescent="0.25">
      <c r="M62365"/>
    </row>
    <row r="62366" spans="13:13" x14ac:dyDescent="0.25">
      <c r="M62366"/>
    </row>
    <row r="62367" spans="13:13" x14ac:dyDescent="0.25">
      <c r="M62367"/>
    </row>
    <row r="62368" spans="13:13" x14ac:dyDescent="0.25">
      <c r="M62368"/>
    </row>
    <row r="62369" spans="13:13" x14ac:dyDescent="0.25">
      <c r="M62369"/>
    </row>
    <row r="62370" spans="13:13" x14ac:dyDescent="0.25">
      <c r="M62370"/>
    </row>
    <row r="62371" spans="13:13" x14ac:dyDescent="0.25">
      <c r="M62371"/>
    </row>
    <row r="62372" spans="13:13" x14ac:dyDescent="0.25">
      <c r="M62372"/>
    </row>
    <row r="62373" spans="13:13" x14ac:dyDescent="0.25">
      <c r="M62373"/>
    </row>
    <row r="62374" spans="13:13" x14ac:dyDescent="0.25">
      <c r="M62374"/>
    </row>
    <row r="62375" spans="13:13" x14ac:dyDescent="0.25">
      <c r="M62375"/>
    </row>
    <row r="62376" spans="13:13" x14ac:dyDescent="0.25">
      <c r="M62376"/>
    </row>
    <row r="62377" spans="13:13" x14ac:dyDescent="0.25">
      <c r="M62377"/>
    </row>
    <row r="62378" spans="13:13" x14ac:dyDescent="0.25">
      <c r="M62378"/>
    </row>
    <row r="62379" spans="13:13" x14ac:dyDescent="0.25">
      <c r="M62379"/>
    </row>
    <row r="62380" spans="13:13" x14ac:dyDescent="0.25">
      <c r="M62380"/>
    </row>
    <row r="62381" spans="13:13" x14ac:dyDescent="0.25">
      <c r="M62381"/>
    </row>
    <row r="62382" spans="13:13" x14ac:dyDescent="0.25">
      <c r="M62382"/>
    </row>
    <row r="62383" spans="13:13" x14ac:dyDescent="0.25">
      <c r="M62383"/>
    </row>
    <row r="62384" spans="13:13" x14ac:dyDescent="0.25">
      <c r="M62384"/>
    </row>
    <row r="62385" spans="13:13" x14ac:dyDescent="0.25">
      <c r="M62385"/>
    </row>
    <row r="62386" spans="13:13" x14ac:dyDescent="0.25">
      <c r="M62386"/>
    </row>
    <row r="62387" spans="13:13" x14ac:dyDescent="0.25">
      <c r="M62387"/>
    </row>
    <row r="62388" spans="13:13" x14ac:dyDescent="0.25">
      <c r="M62388"/>
    </row>
    <row r="62389" spans="13:13" x14ac:dyDescent="0.25">
      <c r="M62389"/>
    </row>
    <row r="62390" spans="13:13" x14ac:dyDescent="0.25">
      <c r="M62390"/>
    </row>
    <row r="62391" spans="13:13" x14ac:dyDescent="0.25">
      <c r="M62391"/>
    </row>
    <row r="62392" spans="13:13" x14ac:dyDescent="0.25">
      <c r="M62392"/>
    </row>
    <row r="62393" spans="13:13" x14ac:dyDescent="0.25">
      <c r="M62393"/>
    </row>
    <row r="62394" spans="13:13" x14ac:dyDescent="0.25">
      <c r="M62394"/>
    </row>
    <row r="62395" spans="13:13" x14ac:dyDescent="0.25">
      <c r="M62395"/>
    </row>
    <row r="62396" spans="13:13" x14ac:dyDescent="0.25">
      <c r="M62396"/>
    </row>
    <row r="62397" spans="13:13" x14ac:dyDescent="0.25">
      <c r="M62397"/>
    </row>
    <row r="62398" spans="13:13" x14ac:dyDescent="0.25">
      <c r="M62398"/>
    </row>
    <row r="62399" spans="13:13" x14ac:dyDescent="0.25">
      <c r="M62399"/>
    </row>
    <row r="62400" spans="13:13" x14ac:dyDescent="0.25">
      <c r="M62400"/>
    </row>
    <row r="62401" spans="13:13" x14ac:dyDescent="0.25">
      <c r="M62401"/>
    </row>
    <row r="62402" spans="13:13" x14ac:dyDescent="0.25">
      <c r="M62402"/>
    </row>
    <row r="62403" spans="13:13" x14ac:dyDescent="0.25">
      <c r="M62403"/>
    </row>
    <row r="62404" spans="13:13" x14ac:dyDescent="0.25">
      <c r="M62404"/>
    </row>
    <row r="62405" spans="13:13" x14ac:dyDescent="0.25">
      <c r="M62405"/>
    </row>
    <row r="62406" spans="13:13" x14ac:dyDescent="0.25">
      <c r="M62406"/>
    </row>
    <row r="62407" spans="13:13" x14ac:dyDescent="0.25">
      <c r="M62407"/>
    </row>
    <row r="62408" spans="13:13" x14ac:dyDescent="0.25">
      <c r="M62408"/>
    </row>
    <row r="62409" spans="13:13" x14ac:dyDescent="0.25">
      <c r="M62409"/>
    </row>
    <row r="62410" spans="13:13" x14ac:dyDescent="0.25">
      <c r="M62410"/>
    </row>
    <row r="62411" spans="13:13" x14ac:dyDescent="0.25">
      <c r="M62411"/>
    </row>
    <row r="62412" spans="13:13" x14ac:dyDescent="0.25">
      <c r="M62412"/>
    </row>
    <row r="62413" spans="13:13" x14ac:dyDescent="0.25">
      <c r="M62413"/>
    </row>
    <row r="62414" spans="13:13" x14ac:dyDescent="0.25">
      <c r="M62414"/>
    </row>
    <row r="62415" spans="13:13" x14ac:dyDescent="0.25">
      <c r="M62415"/>
    </row>
    <row r="62416" spans="13:13" x14ac:dyDescent="0.25">
      <c r="M62416"/>
    </row>
    <row r="62417" spans="13:13" x14ac:dyDescent="0.25">
      <c r="M62417"/>
    </row>
    <row r="62418" spans="13:13" x14ac:dyDescent="0.25">
      <c r="M62418"/>
    </row>
    <row r="62419" spans="13:13" x14ac:dyDescent="0.25">
      <c r="M62419"/>
    </row>
    <row r="62420" spans="13:13" x14ac:dyDescent="0.25">
      <c r="M62420"/>
    </row>
    <row r="62421" spans="13:13" x14ac:dyDescent="0.25">
      <c r="M62421"/>
    </row>
    <row r="62422" spans="13:13" x14ac:dyDescent="0.25">
      <c r="M62422"/>
    </row>
    <row r="62423" spans="13:13" x14ac:dyDescent="0.25">
      <c r="M62423"/>
    </row>
    <row r="62424" spans="13:13" x14ac:dyDescent="0.25">
      <c r="M62424"/>
    </row>
    <row r="62425" spans="13:13" x14ac:dyDescent="0.25">
      <c r="M62425"/>
    </row>
    <row r="62426" spans="13:13" x14ac:dyDescent="0.25">
      <c r="M62426"/>
    </row>
    <row r="62427" spans="13:13" x14ac:dyDescent="0.25">
      <c r="M62427"/>
    </row>
    <row r="62428" spans="13:13" x14ac:dyDescent="0.25">
      <c r="M62428"/>
    </row>
    <row r="62429" spans="13:13" x14ac:dyDescent="0.25">
      <c r="M62429"/>
    </row>
    <row r="62430" spans="13:13" x14ac:dyDescent="0.25">
      <c r="M62430"/>
    </row>
    <row r="62431" spans="13:13" x14ac:dyDescent="0.25">
      <c r="M62431"/>
    </row>
    <row r="62432" spans="13:13" x14ac:dyDescent="0.25">
      <c r="M62432"/>
    </row>
    <row r="62433" spans="13:13" x14ac:dyDescent="0.25">
      <c r="M62433"/>
    </row>
    <row r="62434" spans="13:13" x14ac:dyDescent="0.25">
      <c r="M62434"/>
    </row>
    <row r="62435" spans="13:13" x14ac:dyDescent="0.25">
      <c r="M62435"/>
    </row>
    <row r="62436" spans="13:13" x14ac:dyDescent="0.25">
      <c r="M62436"/>
    </row>
    <row r="62437" spans="13:13" x14ac:dyDescent="0.25">
      <c r="M62437"/>
    </row>
    <row r="62438" spans="13:13" x14ac:dyDescent="0.25">
      <c r="M62438"/>
    </row>
    <row r="62439" spans="13:13" x14ac:dyDescent="0.25">
      <c r="M62439"/>
    </row>
    <row r="62440" spans="13:13" x14ac:dyDescent="0.25">
      <c r="M62440"/>
    </row>
    <row r="62441" spans="13:13" x14ac:dyDescent="0.25">
      <c r="M62441"/>
    </row>
    <row r="62442" spans="13:13" x14ac:dyDescent="0.25">
      <c r="M62442"/>
    </row>
    <row r="62443" spans="13:13" x14ac:dyDescent="0.25">
      <c r="M62443"/>
    </row>
    <row r="62444" spans="13:13" x14ac:dyDescent="0.25">
      <c r="M62444"/>
    </row>
    <row r="62445" spans="13:13" x14ac:dyDescent="0.25">
      <c r="M62445"/>
    </row>
    <row r="62446" spans="13:13" x14ac:dyDescent="0.25">
      <c r="M62446"/>
    </row>
    <row r="62447" spans="13:13" x14ac:dyDescent="0.25">
      <c r="M62447"/>
    </row>
    <row r="62448" spans="13:13" x14ac:dyDescent="0.25">
      <c r="M62448"/>
    </row>
    <row r="62449" spans="13:13" x14ac:dyDescent="0.25">
      <c r="M62449"/>
    </row>
    <row r="62450" spans="13:13" x14ac:dyDescent="0.25">
      <c r="M62450"/>
    </row>
    <row r="62451" spans="13:13" x14ac:dyDescent="0.25">
      <c r="M62451"/>
    </row>
    <row r="62452" spans="13:13" x14ac:dyDescent="0.25">
      <c r="M62452"/>
    </row>
    <row r="62453" spans="13:13" x14ac:dyDescent="0.25">
      <c r="M62453"/>
    </row>
    <row r="62454" spans="13:13" x14ac:dyDescent="0.25">
      <c r="M62454"/>
    </row>
    <row r="62455" spans="13:13" x14ac:dyDescent="0.25">
      <c r="M62455"/>
    </row>
    <row r="62456" spans="13:13" x14ac:dyDescent="0.25">
      <c r="M62456"/>
    </row>
    <row r="62457" spans="13:13" x14ac:dyDescent="0.25">
      <c r="M62457"/>
    </row>
    <row r="62458" spans="13:13" x14ac:dyDescent="0.25">
      <c r="M62458"/>
    </row>
    <row r="62459" spans="13:13" x14ac:dyDescent="0.25">
      <c r="M62459"/>
    </row>
    <row r="62460" spans="13:13" x14ac:dyDescent="0.25">
      <c r="M62460"/>
    </row>
    <row r="62461" spans="13:13" x14ac:dyDescent="0.25">
      <c r="M62461"/>
    </row>
    <row r="62462" spans="13:13" x14ac:dyDescent="0.25">
      <c r="M62462"/>
    </row>
    <row r="62463" spans="13:13" x14ac:dyDescent="0.25">
      <c r="M62463"/>
    </row>
    <row r="62464" spans="13:13" x14ac:dyDescent="0.25">
      <c r="M62464"/>
    </row>
    <row r="62465" spans="13:13" x14ac:dyDescent="0.25">
      <c r="M62465"/>
    </row>
    <row r="62466" spans="13:13" x14ac:dyDescent="0.25">
      <c r="M62466"/>
    </row>
    <row r="62467" spans="13:13" x14ac:dyDescent="0.25">
      <c r="M62467"/>
    </row>
    <row r="62468" spans="13:13" x14ac:dyDescent="0.25">
      <c r="M62468"/>
    </row>
    <row r="62469" spans="13:13" x14ac:dyDescent="0.25">
      <c r="M62469"/>
    </row>
    <row r="62470" spans="13:13" x14ac:dyDescent="0.25">
      <c r="M62470"/>
    </row>
    <row r="62471" spans="13:13" x14ac:dyDescent="0.25">
      <c r="M62471"/>
    </row>
    <row r="62472" spans="13:13" x14ac:dyDescent="0.25">
      <c r="M62472"/>
    </row>
    <row r="62473" spans="13:13" x14ac:dyDescent="0.25">
      <c r="M62473"/>
    </row>
    <row r="62474" spans="13:13" x14ac:dyDescent="0.25">
      <c r="M62474"/>
    </row>
    <row r="62475" spans="13:13" x14ac:dyDescent="0.25">
      <c r="M62475"/>
    </row>
    <row r="62476" spans="13:13" x14ac:dyDescent="0.25">
      <c r="M62476"/>
    </row>
    <row r="62477" spans="13:13" x14ac:dyDescent="0.25">
      <c r="M62477"/>
    </row>
    <row r="62478" spans="13:13" x14ac:dyDescent="0.25">
      <c r="M62478"/>
    </row>
    <row r="62479" spans="13:13" x14ac:dyDescent="0.25">
      <c r="M62479"/>
    </row>
    <row r="62480" spans="13:13" x14ac:dyDescent="0.25">
      <c r="M62480"/>
    </row>
    <row r="62481" spans="13:13" x14ac:dyDescent="0.25">
      <c r="M62481"/>
    </row>
    <row r="62482" spans="13:13" x14ac:dyDescent="0.25">
      <c r="M62482"/>
    </row>
    <row r="62483" spans="13:13" x14ac:dyDescent="0.25">
      <c r="M62483"/>
    </row>
    <row r="62484" spans="13:13" x14ac:dyDescent="0.25">
      <c r="M62484"/>
    </row>
    <row r="62485" spans="13:13" x14ac:dyDescent="0.25">
      <c r="M62485"/>
    </row>
    <row r="62486" spans="13:13" x14ac:dyDescent="0.25">
      <c r="M62486"/>
    </row>
    <row r="62487" spans="13:13" x14ac:dyDescent="0.25">
      <c r="M62487"/>
    </row>
    <row r="62488" spans="13:13" x14ac:dyDescent="0.25">
      <c r="M62488"/>
    </row>
    <row r="62489" spans="13:13" x14ac:dyDescent="0.25">
      <c r="M62489"/>
    </row>
    <row r="62490" spans="13:13" x14ac:dyDescent="0.25">
      <c r="M62490"/>
    </row>
    <row r="62491" spans="13:13" x14ac:dyDescent="0.25">
      <c r="M62491"/>
    </row>
    <row r="62492" spans="13:13" x14ac:dyDescent="0.25">
      <c r="M62492"/>
    </row>
    <row r="62493" spans="13:13" x14ac:dyDescent="0.25">
      <c r="M62493"/>
    </row>
    <row r="62494" spans="13:13" x14ac:dyDescent="0.25">
      <c r="M62494"/>
    </row>
    <row r="62495" spans="13:13" x14ac:dyDescent="0.25">
      <c r="M62495"/>
    </row>
    <row r="62496" spans="13:13" x14ac:dyDescent="0.25">
      <c r="M62496"/>
    </row>
    <row r="62497" spans="13:13" x14ac:dyDescent="0.25">
      <c r="M62497"/>
    </row>
    <row r="62498" spans="13:13" x14ac:dyDescent="0.25">
      <c r="M62498"/>
    </row>
    <row r="62499" spans="13:13" x14ac:dyDescent="0.25">
      <c r="M62499"/>
    </row>
    <row r="62500" spans="13:13" x14ac:dyDescent="0.25">
      <c r="M62500"/>
    </row>
    <row r="62501" spans="13:13" x14ac:dyDescent="0.25">
      <c r="M62501"/>
    </row>
    <row r="62502" spans="13:13" x14ac:dyDescent="0.25">
      <c r="M62502"/>
    </row>
    <row r="62503" spans="13:13" x14ac:dyDescent="0.25">
      <c r="M62503"/>
    </row>
    <row r="62504" spans="13:13" x14ac:dyDescent="0.25">
      <c r="M62504"/>
    </row>
    <row r="62505" spans="13:13" x14ac:dyDescent="0.25">
      <c r="M62505"/>
    </row>
    <row r="62506" spans="13:13" x14ac:dyDescent="0.25">
      <c r="M62506"/>
    </row>
    <row r="62507" spans="13:13" x14ac:dyDescent="0.25">
      <c r="M62507"/>
    </row>
    <row r="62508" spans="13:13" x14ac:dyDescent="0.25">
      <c r="M62508"/>
    </row>
    <row r="62509" spans="13:13" x14ac:dyDescent="0.25">
      <c r="M62509"/>
    </row>
    <row r="62510" spans="13:13" x14ac:dyDescent="0.25">
      <c r="M62510"/>
    </row>
    <row r="62511" spans="13:13" x14ac:dyDescent="0.25">
      <c r="M62511"/>
    </row>
    <row r="62512" spans="13:13" x14ac:dyDescent="0.25">
      <c r="M62512"/>
    </row>
    <row r="62513" spans="13:13" x14ac:dyDescent="0.25">
      <c r="M62513"/>
    </row>
    <row r="62514" spans="13:13" x14ac:dyDescent="0.25">
      <c r="M62514"/>
    </row>
    <row r="62515" spans="13:13" x14ac:dyDescent="0.25">
      <c r="M62515"/>
    </row>
    <row r="62516" spans="13:13" x14ac:dyDescent="0.25">
      <c r="M62516"/>
    </row>
    <row r="62517" spans="13:13" x14ac:dyDescent="0.25">
      <c r="M62517"/>
    </row>
    <row r="62518" spans="13:13" x14ac:dyDescent="0.25">
      <c r="M62518"/>
    </row>
    <row r="62519" spans="13:13" x14ac:dyDescent="0.25">
      <c r="M62519"/>
    </row>
    <row r="62520" spans="13:13" x14ac:dyDescent="0.25">
      <c r="M62520"/>
    </row>
    <row r="62521" spans="13:13" x14ac:dyDescent="0.25">
      <c r="M62521"/>
    </row>
    <row r="62522" spans="13:13" x14ac:dyDescent="0.25">
      <c r="M62522"/>
    </row>
    <row r="62523" spans="13:13" x14ac:dyDescent="0.25">
      <c r="M62523"/>
    </row>
    <row r="62524" spans="13:13" x14ac:dyDescent="0.25">
      <c r="M62524"/>
    </row>
    <row r="62525" spans="13:13" x14ac:dyDescent="0.25">
      <c r="M62525"/>
    </row>
    <row r="62526" spans="13:13" x14ac:dyDescent="0.25">
      <c r="M62526"/>
    </row>
    <row r="62527" spans="13:13" x14ac:dyDescent="0.25">
      <c r="M62527"/>
    </row>
    <row r="62528" spans="13:13" x14ac:dyDescent="0.25">
      <c r="M62528"/>
    </row>
    <row r="62529" spans="13:13" x14ac:dyDescent="0.25">
      <c r="M62529"/>
    </row>
    <row r="62530" spans="13:13" x14ac:dyDescent="0.25">
      <c r="M62530"/>
    </row>
    <row r="62531" spans="13:13" x14ac:dyDescent="0.25">
      <c r="M62531"/>
    </row>
    <row r="62532" spans="13:13" x14ac:dyDescent="0.25">
      <c r="M62532"/>
    </row>
    <row r="62533" spans="13:13" x14ac:dyDescent="0.25">
      <c r="M62533"/>
    </row>
    <row r="62534" spans="13:13" x14ac:dyDescent="0.25">
      <c r="M62534"/>
    </row>
    <row r="62535" spans="13:13" x14ac:dyDescent="0.25">
      <c r="M62535"/>
    </row>
    <row r="62536" spans="13:13" x14ac:dyDescent="0.25">
      <c r="M62536"/>
    </row>
    <row r="62537" spans="13:13" x14ac:dyDescent="0.25">
      <c r="M62537"/>
    </row>
    <row r="62538" spans="13:13" x14ac:dyDescent="0.25">
      <c r="M62538"/>
    </row>
    <row r="62539" spans="13:13" x14ac:dyDescent="0.25">
      <c r="M62539"/>
    </row>
    <row r="62540" spans="13:13" x14ac:dyDescent="0.25">
      <c r="M62540"/>
    </row>
    <row r="62541" spans="13:13" x14ac:dyDescent="0.25">
      <c r="M62541"/>
    </row>
    <row r="62542" spans="13:13" x14ac:dyDescent="0.25">
      <c r="M62542"/>
    </row>
    <row r="62543" spans="13:13" x14ac:dyDescent="0.25">
      <c r="M62543"/>
    </row>
    <row r="62544" spans="13:13" x14ac:dyDescent="0.25">
      <c r="M62544"/>
    </row>
    <row r="62545" spans="13:13" x14ac:dyDescent="0.25">
      <c r="M62545"/>
    </row>
    <row r="62546" spans="13:13" x14ac:dyDescent="0.25">
      <c r="M62546"/>
    </row>
    <row r="62547" spans="13:13" x14ac:dyDescent="0.25">
      <c r="M62547"/>
    </row>
    <row r="62548" spans="13:13" x14ac:dyDescent="0.25">
      <c r="M62548"/>
    </row>
    <row r="62549" spans="13:13" x14ac:dyDescent="0.25">
      <c r="M62549"/>
    </row>
    <row r="62550" spans="13:13" x14ac:dyDescent="0.25">
      <c r="M62550"/>
    </row>
    <row r="62551" spans="13:13" x14ac:dyDescent="0.25">
      <c r="M62551"/>
    </row>
    <row r="62552" spans="13:13" x14ac:dyDescent="0.25">
      <c r="M62552"/>
    </row>
    <row r="62553" spans="13:13" x14ac:dyDescent="0.25">
      <c r="M62553"/>
    </row>
    <row r="62554" spans="13:13" x14ac:dyDescent="0.25">
      <c r="M62554"/>
    </row>
    <row r="62555" spans="13:13" x14ac:dyDescent="0.25">
      <c r="M62555"/>
    </row>
    <row r="62556" spans="13:13" x14ac:dyDescent="0.25">
      <c r="M62556"/>
    </row>
    <row r="62557" spans="13:13" x14ac:dyDescent="0.25">
      <c r="M62557"/>
    </row>
    <row r="62558" spans="13:13" x14ac:dyDescent="0.25">
      <c r="M62558"/>
    </row>
    <row r="62559" spans="13:13" x14ac:dyDescent="0.25">
      <c r="M62559"/>
    </row>
    <row r="62560" spans="13:13" x14ac:dyDescent="0.25">
      <c r="M62560"/>
    </row>
    <row r="62561" spans="13:13" x14ac:dyDescent="0.25">
      <c r="M62561"/>
    </row>
    <row r="62562" spans="13:13" x14ac:dyDescent="0.25">
      <c r="M62562"/>
    </row>
    <row r="62563" spans="13:13" x14ac:dyDescent="0.25">
      <c r="M62563"/>
    </row>
    <row r="62564" spans="13:13" x14ac:dyDescent="0.25">
      <c r="M62564"/>
    </row>
    <row r="62565" spans="13:13" x14ac:dyDescent="0.25">
      <c r="M62565"/>
    </row>
    <row r="62566" spans="13:13" x14ac:dyDescent="0.25">
      <c r="M62566"/>
    </row>
    <row r="62567" spans="13:13" x14ac:dyDescent="0.25">
      <c r="M62567"/>
    </row>
    <row r="62568" spans="13:13" x14ac:dyDescent="0.25">
      <c r="M62568"/>
    </row>
    <row r="62569" spans="13:13" x14ac:dyDescent="0.25">
      <c r="M62569"/>
    </row>
    <row r="62570" spans="13:13" x14ac:dyDescent="0.25">
      <c r="M62570"/>
    </row>
    <row r="62571" spans="13:13" x14ac:dyDescent="0.25">
      <c r="M62571"/>
    </row>
    <row r="62572" spans="13:13" x14ac:dyDescent="0.25">
      <c r="M62572"/>
    </row>
    <row r="62573" spans="13:13" x14ac:dyDescent="0.25">
      <c r="M62573"/>
    </row>
    <row r="62574" spans="13:13" x14ac:dyDescent="0.25">
      <c r="M62574"/>
    </row>
    <row r="62575" spans="13:13" x14ac:dyDescent="0.25">
      <c r="M62575"/>
    </row>
    <row r="62576" spans="13:13" x14ac:dyDescent="0.25">
      <c r="M62576"/>
    </row>
    <row r="62577" spans="13:13" x14ac:dyDescent="0.25">
      <c r="M62577"/>
    </row>
    <row r="62578" spans="13:13" x14ac:dyDescent="0.25">
      <c r="M62578"/>
    </row>
    <row r="62579" spans="13:13" x14ac:dyDescent="0.25">
      <c r="M62579"/>
    </row>
    <row r="62580" spans="13:13" x14ac:dyDescent="0.25">
      <c r="M62580"/>
    </row>
    <row r="62581" spans="13:13" x14ac:dyDescent="0.25">
      <c r="M62581"/>
    </row>
    <row r="62582" spans="13:13" x14ac:dyDescent="0.25">
      <c r="M62582"/>
    </row>
    <row r="62583" spans="13:13" x14ac:dyDescent="0.25">
      <c r="M62583"/>
    </row>
    <row r="62584" spans="13:13" x14ac:dyDescent="0.25">
      <c r="M62584"/>
    </row>
    <row r="62585" spans="13:13" x14ac:dyDescent="0.25">
      <c r="M62585"/>
    </row>
    <row r="62586" spans="13:13" x14ac:dyDescent="0.25">
      <c r="M62586"/>
    </row>
    <row r="62587" spans="13:13" x14ac:dyDescent="0.25">
      <c r="M62587"/>
    </row>
    <row r="62588" spans="13:13" x14ac:dyDescent="0.25">
      <c r="M62588"/>
    </row>
    <row r="62589" spans="13:13" x14ac:dyDescent="0.25">
      <c r="M62589"/>
    </row>
    <row r="62590" spans="13:13" x14ac:dyDescent="0.25">
      <c r="M62590"/>
    </row>
    <row r="62591" spans="13:13" x14ac:dyDescent="0.25">
      <c r="M62591"/>
    </row>
    <row r="62592" spans="13:13" x14ac:dyDescent="0.25">
      <c r="M62592"/>
    </row>
    <row r="62593" spans="13:13" x14ac:dyDescent="0.25">
      <c r="M62593"/>
    </row>
    <row r="62594" spans="13:13" x14ac:dyDescent="0.25">
      <c r="M62594"/>
    </row>
    <row r="62595" spans="13:13" x14ac:dyDescent="0.25">
      <c r="M62595"/>
    </row>
    <row r="62596" spans="13:13" x14ac:dyDescent="0.25">
      <c r="M62596"/>
    </row>
    <row r="62597" spans="13:13" x14ac:dyDescent="0.25">
      <c r="M62597"/>
    </row>
    <row r="62598" spans="13:13" x14ac:dyDescent="0.25">
      <c r="M62598"/>
    </row>
    <row r="62599" spans="13:13" x14ac:dyDescent="0.25">
      <c r="M62599"/>
    </row>
    <row r="62600" spans="13:13" x14ac:dyDescent="0.25">
      <c r="M62600"/>
    </row>
    <row r="62601" spans="13:13" x14ac:dyDescent="0.25">
      <c r="M62601"/>
    </row>
    <row r="62602" spans="13:13" x14ac:dyDescent="0.25">
      <c r="M62602"/>
    </row>
    <row r="62603" spans="13:13" x14ac:dyDescent="0.25">
      <c r="M62603"/>
    </row>
    <row r="62604" spans="13:13" x14ac:dyDescent="0.25">
      <c r="M62604"/>
    </row>
    <row r="62605" spans="13:13" x14ac:dyDescent="0.25">
      <c r="M62605"/>
    </row>
    <row r="62606" spans="13:13" x14ac:dyDescent="0.25">
      <c r="M62606"/>
    </row>
    <row r="62607" spans="13:13" x14ac:dyDescent="0.25">
      <c r="M62607"/>
    </row>
    <row r="62608" spans="13:13" x14ac:dyDescent="0.25">
      <c r="M62608"/>
    </row>
    <row r="62609" spans="13:13" x14ac:dyDescent="0.25">
      <c r="M62609"/>
    </row>
    <row r="62610" spans="13:13" x14ac:dyDescent="0.25">
      <c r="M62610"/>
    </row>
    <row r="62611" spans="13:13" x14ac:dyDescent="0.25">
      <c r="M62611"/>
    </row>
    <row r="62612" spans="13:13" x14ac:dyDescent="0.25">
      <c r="M62612"/>
    </row>
    <row r="62613" spans="13:13" x14ac:dyDescent="0.25">
      <c r="M62613"/>
    </row>
    <row r="62614" spans="13:13" x14ac:dyDescent="0.25">
      <c r="M62614"/>
    </row>
    <row r="62615" spans="13:13" x14ac:dyDescent="0.25">
      <c r="M62615"/>
    </row>
    <row r="62616" spans="13:13" x14ac:dyDescent="0.25">
      <c r="M62616"/>
    </row>
    <row r="62617" spans="13:13" x14ac:dyDescent="0.25">
      <c r="M62617"/>
    </row>
    <row r="62618" spans="13:13" x14ac:dyDescent="0.25">
      <c r="M62618"/>
    </row>
    <row r="62619" spans="13:13" x14ac:dyDescent="0.25">
      <c r="M62619"/>
    </row>
    <row r="62620" spans="13:13" x14ac:dyDescent="0.25">
      <c r="M62620"/>
    </row>
    <row r="62621" spans="13:13" x14ac:dyDescent="0.25">
      <c r="M62621"/>
    </row>
    <row r="62622" spans="13:13" x14ac:dyDescent="0.25">
      <c r="M62622"/>
    </row>
    <row r="62623" spans="13:13" x14ac:dyDescent="0.25">
      <c r="M62623"/>
    </row>
    <row r="62624" spans="13:13" x14ac:dyDescent="0.25">
      <c r="M62624"/>
    </row>
    <row r="62625" spans="13:13" x14ac:dyDescent="0.25">
      <c r="M62625"/>
    </row>
    <row r="62626" spans="13:13" x14ac:dyDescent="0.25">
      <c r="M62626"/>
    </row>
    <row r="62627" spans="13:13" x14ac:dyDescent="0.25">
      <c r="M62627"/>
    </row>
    <row r="62628" spans="13:13" x14ac:dyDescent="0.25">
      <c r="M62628"/>
    </row>
    <row r="62629" spans="13:13" x14ac:dyDescent="0.25">
      <c r="M62629"/>
    </row>
    <row r="62630" spans="13:13" x14ac:dyDescent="0.25">
      <c r="M62630"/>
    </row>
    <row r="62631" spans="13:13" x14ac:dyDescent="0.25">
      <c r="M62631"/>
    </row>
    <row r="62632" spans="13:13" x14ac:dyDescent="0.25">
      <c r="M62632"/>
    </row>
    <row r="62633" spans="13:13" x14ac:dyDescent="0.25">
      <c r="M62633"/>
    </row>
    <row r="62634" spans="13:13" x14ac:dyDescent="0.25">
      <c r="M62634"/>
    </row>
    <row r="62635" spans="13:13" x14ac:dyDescent="0.25">
      <c r="M62635"/>
    </row>
    <row r="62636" spans="13:13" x14ac:dyDescent="0.25">
      <c r="M62636"/>
    </row>
    <row r="62637" spans="13:13" x14ac:dyDescent="0.25">
      <c r="M62637"/>
    </row>
    <row r="62638" spans="13:13" x14ac:dyDescent="0.25">
      <c r="M62638"/>
    </row>
    <row r="62639" spans="13:13" x14ac:dyDescent="0.25">
      <c r="M62639"/>
    </row>
    <row r="62640" spans="13:13" x14ac:dyDescent="0.25">
      <c r="M62640"/>
    </row>
    <row r="62641" spans="13:13" x14ac:dyDescent="0.25">
      <c r="M62641"/>
    </row>
    <row r="62642" spans="13:13" x14ac:dyDescent="0.25">
      <c r="M62642"/>
    </row>
    <row r="62643" spans="13:13" x14ac:dyDescent="0.25">
      <c r="M62643"/>
    </row>
    <row r="62644" spans="13:13" x14ac:dyDescent="0.25">
      <c r="M62644"/>
    </row>
    <row r="62645" spans="13:13" x14ac:dyDescent="0.25">
      <c r="M62645"/>
    </row>
    <row r="62646" spans="13:13" x14ac:dyDescent="0.25">
      <c r="M62646"/>
    </row>
    <row r="62647" spans="13:13" x14ac:dyDescent="0.25">
      <c r="M62647"/>
    </row>
    <row r="62648" spans="13:13" x14ac:dyDescent="0.25">
      <c r="M62648"/>
    </row>
    <row r="62649" spans="13:13" x14ac:dyDescent="0.25">
      <c r="M62649"/>
    </row>
    <row r="62650" spans="13:13" x14ac:dyDescent="0.25">
      <c r="M62650"/>
    </row>
    <row r="62651" spans="13:13" x14ac:dyDescent="0.25">
      <c r="M62651"/>
    </row>
    <row r="62652" spans="13:13" x14ac:dyDescent="0.25">
      <c r="M62652"/>
    </row>
    <row r="62653" spans="13:13" x14ac:dyDescent="0.25">
      <c r="M62653"/>
    </row>
    <row r="62654" spans="13:13" x14ac:dyDescent="0.25">
      <c r="M62654"/>
    </row>
    <row r="62655" spans="13:13" x14ac:dyDescent="0.25">
      <c r="M62655"/>
    </row>
    <row r="62656" spans="13:13" x14ac:dyDescent="0.25">
      <c r="M62656"/>
    </row>
    <row r="62657" spans="13:13" x14ac:dyDescent="0.25">
      <c r="M62657"/>
    </row>
    <row r="62658" spans="13:13" x14ac:dyDescent="0.25">
      <c r="M62658"/>
    </row>
    <row r="62659" spans="13:13" x14ac:dyDescent="0.25">
      <c r="M62659"/>
    </row>
    <row r="62660" spans="13:13" x14ac:dyDescent="0.25">
      <c r="M62660"/>
    </row>
    <row r="62661" spans="13:13" x14ac:dyDescent="0.25">
      <c r="M62661"/>
    </row>
    <row r="62662" spans="13:13" x14ac:dyDescent="0.25">
      <c r="M62662"/>
    </row>
    <row r="62663" spans="13:13" x14ac:dyDescent="0.25">
      <c r="M62663"/>
    </row>
    <row r="62664" spans="13:13" x14ac:dyDescent="0.25">
      <c r="M62664"/>
    </row>
    <row r="62665" spans="13:13" x14ac:dyDescent="0.25">
      <c r="M62665"/>
    </row>
    <row r="62666" spans="13:13" x14ac:dyDescent="0.25">
      <c r="M62666"/>
    </row>
    <row r="62667" spans="13:13" x14ac:dyDescent="0.25">
      <c r="M62667"/>
    </row>
    <row r="62668" spans="13:13" x14ac:dyDescent="0.25">
      <c r="M62668"/>
    </row>
    <row r="62669" spans="13:13" x14ac:dyDescent="0.25">
      <c r="M62669"/>
    </row>
    <row r="62670" spans="13:13" x14ac:dyDescent="0.25">
      <c r="M62670"/>
    </row>
    <row r="62671" spans="13:13" x14ac:dyDescent="0.25">
      <c r="M62671"/>
    </row>
    <row r="62672" spans="13:13" x14ac:dyDescent="0.25">
      <c r="M62672"/>
    </row>
    <row r="62673" spans="13:13" x14ac:dyDescent="0.25">
      <c r="M62673"/>
    </row>
    <row r="62674" spans="13:13" x14ac:dyDescent="0.25">
      <c r="M62674"/>
    </row>
    <row r="62675" spans="13:13" x14ac:dyDescent="0.25">
      <c r="M62675"/>
    </row>
    <row r="62676" spans="13:13" x14ac:dyDescent="0.25">
      <c r="M62676"/>
    </row>
    <row r="62677" spans="13:13" x14ac:dyDescent="0.25">
      <c r="M62677"/>
    </row>
    <row r="62678" spans="13:13" x14ac:dyDescent="0.25">
      <c r="M62678"/>
    </row>
    <row r="62679" spans="13:13" x14ac:dyDescent="0.25">
      <c r="M62679"/>
    </row>
    <row r="62680" spans="13:13" x14ac:dyDescent="0.25">
      <c r="M62680"/>
    </row>
    <row r="62681" spans="13:13" x14ac:dyDescent="0.25">
      <c r="M62681"/>
    </row>
    <row r="62682" spans="13:13" x14ac:dyDescent="0.25">
      <c r="M62682"/>
    </row>
    <row r="62683" spans="13:13" x14ac:dyDescent="0.25">
      <c r="M62683"/>
    </row>
    <row r="62684" spans="13:13" x14ac:dyDescent="0.25">
      <c r="M62684"/>
    </row>
    <row r="62685" spans="13:13" x14ac:dyDescent="0.25">
      <c r="M62685"/>
    </row>
    <row r="62686" spans="13:13" x14ac:dyDescent="0.25">
      <c r="M62686"/>
    </row>
    <row r="62687" spans="13:13" x14ac:dyDescent="0.25">
      <c r="M62687"/>
    </row>
    <row r="62688" spans="13:13" x14ac:dyDescent="0.25">
      <c r="M62688"/>
    </row>
    <row r="62689" spans="13:13" x14ac:dyDescent="0.25">
      <c r="M62689"/>
    </row>
    <row r="62690" spans="13:13" x14ac:dyDescent="0.25">
      <c r="M62690"/>
    </row>
    <row r="62691" spans="13:13" x14ac:dyDescent="0.25">
      <c r="M62691"/>
    </row>
    <row r="62692" spans="13:13" x14ac:dyDescent="0.25">
      <c r="M62692"/>
    </row>
    <row r="62693" spans="13:13" x14ac:dyDescent="0.25">
      <c r="M62693"/>
    </row>
    <row r="62694" spans="13:13" x14ac:dyDescent="0.25">
      <c r="M62694"/>
    </row>
    <row r="62695" spans="13:13" x14ac:dyDescent="0.25">
      <c r="M62695"/>
    </row>
    <row r="62696" spans="13:13" x14ac:dyDescent="0.25">
      <c r="M62696"/>
    </row>
    <row r="62697" spans="13:13" x14ac:dyDescent="0.25">
      <c r="M62697"/>
    </row>
    <row r="62698" spans="13:13" x14ac:dyDescent="0.25">
      <c r="M62698"/>
    </row>
    <row r="62699" spans="13:13" x14ac:dyDescent="0.25">
      <c r="M62699"/>
    </row>
    <row r="62700" spans="13:13" x14ac:dyDescent="0.25">
      <c r="M62700"/>
    </row>
    <row r="62701" spans="13:13" x14ac:dyDescent="0.25">
      <c r="M62701"/>
    </row>
    <row r="62702" spans="13:13" x14ac:dyDescent="0.25">
      <c r="M62702"/>
    </row>
    <row r="62703" spans="13:13" x14ac:dyDescent="0.25">
      <c r="M62703"/>
    </row>
    <row r="62704" spans="13:13" x14ac:dyDescent="0.25">
      <c r="M62704"/>
    </row>
    <row r="62705" spans="13:13" x14ac:dyDescent="0.25">
      <c r="M62705"/>
    </row>
    <row r="62706" spans="13:13" x14ac:dyDescent="0.25">
      <c r="M62706"/>
    </row>
    <row r="62707" spans="13:13" x14ac:dyDescent="0.25">
      <c r="M62707"/>
    </row>
    <row r="62708" spans="13:13" x14ac:dyDescent="0.25">
      <c r="M62708"/>
    </row>
    <row r="62709" spans="13:13" x14ac:dyDescent="0.25">
      <c r="M62709"/>
    </row>
    <row r="62710" spans="13:13" x14ac:dyDescent="0.25">
      <c r="M62710"/>
    </row>
    <row r="62711" spans="13:13" x14ac:dyDescent="0.25">
      <c r="M62711"/>
    </row>
    <row r="62712" spans="13:13" x14ac:dyDescent="0.25">
      <c r="M62712"/>
    </row>
    <row r="62713" spans="13:13" x14ac:dyDescent="0.25">
      <c r="M62713"/>
    </row>
    <row r="62714" spans="13:13" x14ac:dyDescent="0.25">
      <c r="M62714"/>
    </row>
    <row r="62715" spans="13:13" x14ac:dyDescent="0.25">
      <c r="M62715"/>
    </row>
    <row r="62716" spans="13:13" x14ac:dyDescent="0.25">
      <c r="M62716"/>
    </row>
    <row r="62717" spans="13:13" x14ac:dyDescent="0.25">
      <c r="M62717"/>
    </row>
    <row r="62718" spans="13:13" x14ac:dyDescent="0.25">
      <c r="M62718"/>
    </row>
    <row r="62719" spans="13:13" x14ac:dyDescent="0.25">
      <c r="M62719"/>
    </row>
    <row r="62720" spans="13:13" x14ac:dyDescent="0.25">
      <c r="M62720"/>
    </row>
    <row r="62721" spans="13:13" x14ac:dyDescent="0.25">
      <c r="M62721"/>
    </row>
    <row r="62722" spans="13:13" x14ac:dyDescent="0.25">
      <c r="M62722"/>
    </row>
    <row r="62723" spans="13:13" x14ac:dyDescent="0.25">
      <c r="M62723"/>
    </row>
    <row r="62724" spans="13:13" x14ac:dyDescent="0.25">
      <c r="M62724"/>
    </row>
    <row r="62725" spans="13:13" x14ac:dyDescent="0.25">
      <c r="M62725"/>
    </row>
    <row r="62726" spans="13:13" x14ac:dyDescent="0.25">
      <c r="M62726"/>
    </row>
    <row r="62727" spans="13:13" x14ac:dyDescent="0.25">
      <c r="M62727"/>
    </row>
    <row r="62728" spans="13:13" x14ac:dyDescent="0.25">
      <c r="M62728"/>
    </row>
    <row r="62729" spans="13:13" x14ac:dyDescent="0.25">
      <c r="M62729"/>
    </row>
    <row r="62730" spans="13:13" x14ac:dyDescent="0.25">
      <c r="M62730"/>
    </row>
    <row r="62731" spans="13:13" x14ac:dyDescent="0.25">
      <c r="M62731"/>
    </row>
    <row r="62732" spans="13:13" x14ac:dyDescent="0.25">
      <c r="M62732"/>
    </row>
    <row r="62733" spans="13:13" x14ac:dyDescent="0.25">
      <c r="M62733"/>
    </row>
    <row r="62734" spans="13:13" x14ac:dyDescent="0.25">
      <c r="M62734"/>
    </row>
    <row r="62735" spans="13:13" x14ac:dyDescent="0.25">
      <c r="M62735"/>
    </row>
    <row r="62736" spans="13:13" x14ac:dyDescent="0.25">
      <c r="M62736"/>
    </row>
    <row r="62737" spans="13:13" x14ac:dyDescent="0.25">
      <c r="M62737"/>
    </row>
    <row r="62738" spans="13:13" x14ac:dyDescent="0.25">
      <c r="M62738"/>
    </row>
    <row r="62739" spans="13:13" x14ac:dyDescent="0.25">
      <c r="M62739"/>
    </row>
    <row r="62740" spans="13:13" x14ac:dyDescent="0.25">
      <c r="M62740"/>
    </row>
    <row r="62741" spans="13:13" x14ac:dyDescent="0.25">
      <c r="M62741"/>
    </row>
    <row r="62742" spans="13:13" x14ac:dyDescent="0.25">
      <c r="M62742"/>
    </row>
    <row r="62743" spans="13:13" x14ac:dyDescent="0.25">
      <c r="M62743"/>
    </row>
    <row r="62744" spans="13:13" x14ac:dyDescent="0.25">
      <c r="M62744"/>
    </row>
    <row r="62745" spans="13:13" x14ac:dyDescent="0.25">
      <c r="M62745"/>
    </row>
    <row r="62746" spans="13:13" x14ac:dyDescent="0.25">
      <c r="M62746"/>
    </row>
    <row r="62747" spans="13:13" x14ac:dyDescent="0.25">
      <c r="M62747"/>
    </row>
    <row r="62748" spans="13:13" x14ac:dyDescent="0.25">
      <c r="M62748"/>
    </row>
    <row r="62749" spans="13:13" x14ac:dyDescent="0.25">
      <c r="M62749"/>
    </row>
    <row r="62750" spans="13:13" x14ac:dyDescent="0.25">
      <c r="M62750"/>
    </row>
    <row r="62751" spans="13:13" x14ac:dyDescent="0.25">
      <c r="M62751"/>
    </row>
    <row r="62752" spans="13:13" x14ac:dyDescent="0.25">
      <c r="M62752"/>
    </row>
    <row r="62753" spans="13:13" x14ac:dyDescent="0.25">
      <c r="M62753"/>
    </row>
    <row r="62754" spans="13:13" x14ac:dyDescent="0.25">
      <c r="M62754"/>
    </row>
    <row r="62755" spans="13:13" x14ac:dyDescent="0.25">
      <c r="M62755"/>
    </row>
    <row r="62756" spans="13:13" x14ac:dyDescent="0.25">
      <c r="M62756"/>
    </row>
    <row r="62757" spans="13:13" x14ac:dyDescent="0.25">
      <c r="M62757"/>
    </row>
    <row r="62758" spans="13:13" x14ac:dyDescent="0.25">
      <c r="M62758"/>
    </row>
    <row r="62759" spans="13:13" x14ac:dyDescent="0.25">
      <c r="M62759"/>
    </row>
    <row r="62760" spans="13:13" x14ac:dyDescent="0.25">
      <c r="M62760"/>
    </row>
    <row r="62761" spans="13:13" x14ac:dyDescent="0.25">
      <c r="M62761"/>
    </row>
    <row r="62762" spans="13:13" x14ac:dyDescent="0.25">
      <c r="M62762"/>
    </row>
    <row r="62763" spans="13:13" x14ac:dyDescent="0.25">
      <c r="M62763"/>
    </row>
    <row r="62764" spans="13:13" x14ac:dyDescent="0.25">
      <c r="M62764"/>
    </row>
    <row r="62765" spans="13:13" x14ac:dyDescent="0.25">
      <c r="M62765"/>
    </row>
    <row r="62766" spans="13:13" x14ac:dyDescent="0.25">
      <c r="M62766"/>
    </row>
    <row r="62767" spans="13:13" x14ac:dyDescent="0.25">
      <c r="M62767"/>
    </row>
    <row r="62768" spans="13:13" x14ac:dyDescent="0.25">
      <c r="M62768"/>
    </row>
    <row r="62769" spans="13:13" x14ac:dyDescent="0.25">
      <c r="M62769"/>
    </row>
    <row r="62770" spans="13:13" x14ac:dyDescent="0.25">
      <c r="M62770"/>
    </row>
    <row r="62771" spans="13:13" x14ac:dyDescent="0.25">
      <c r="M62771"/>
    </row>
    <row r="62772" spans="13:13" x14ac:dyDescent="0.25">
      <c r="M62772"/>
    </row>
    <row r="62773" spans="13:13" x14ac:dyDescent="0.25">
      <c r="M62773"/>
    </row>
    <row r="62774" spans="13:13" x14ac:dyDescent="0.25">
      <c r="M62774"/>
    </row>
    <row r="62775" spans="13:13" x14ac:dyDescent="0.25">
      <c r="M62775"/>
    </row>
    <row r="62776" spans="13:13" x14ac:dyDescent="0.25">
      <c r="M62776"/>
    </row>
    <row r="62777" spans="13:13" x14ac:dyDescent="0.25">
      <c r="M62777"/>
    </row>
    <row r="62778" spans="13:13" x14ac:dyDescent="0.25">
      <c r="M62778"/>
    </row>
    <row r="62779" spans="13:13" x14ac:dyDescent="0.25">
      <c r="M62779"/>
    </row>
    <row r="62780" spans="13:13" x14ac:dyDescent="0.25">
      <c r="M62780"/>
    </row>
    <row r="62781" spans="13:13" x14ac:dyDescent="0.25">
      <c r="M62781"/>
    </row>
    <row r="62782" spans="13:13" x14ac:dyDescent="0.25">
      <c r="M62782"/>
    </row>
    <row r="62783" spans="13:13" x14ac:dyDescent="0.25">
      <c r="M62783"/>
    </row>
    <row r="62784" spans="13:13" x14ac:dyDescent="0.25">
      <c r="M62784"/>
    </row>
    <row r="62785" spans="13:13" x14ac:dyDescent="0.25">
      <c r="M62785"/>
    </row>
    <row r="62786" spans="13:13" x14ac:dyDescent="0.25">
      <c r="M62786"/>
    </row>
    <row r="62787" spans="13:13" x14ac:dyDescent="0.25">
      <c r="M62787"/>
    </row>
    <row r="62788" spans="13:13" x14ac:dyDescent="0.25">
      <c r="M62788"/>
    </row>
    <row r="62789" spans="13:13" x14ac:dyDescent="0.25">
      <c r="M62789"/>
    </row>
    <row r="62790" spans="13:13" x14ac:dyDescent="0.25">
      <c r="M62790"/>
    </row>
    <row r="62791" spans="13:13" x14ac:dyDescent="0.25">
      <c r="M62791"/>
    </row>
    <row r="62792" spans="13:13" x14ac:dyDescent="0.25">
      <c r="M62792"/>
    </row>
    <row r="62793" spans="13:13" x14ac:dyDescent="0.25">
      <c r="M62793"/>
    </row>
    <row r="62794" spans="13:13" x14ac:dyDescent="0.25">
      <c r="M62794"/>
    </row>
    <row r="62795" spans="13:13" x14ac:dyDescent="0.25">
      <c r="M62795"/>
    </row>
    <row r="62796" spans="13:13" x14ac:dyDescent="0.25">
      <c r="M62796"/>
    </row>
    <row r="62797" spans="13:13" x14ac:dyDescent="0.25">
      <c r="M62797"/>
    </row>
    <row r="62798" spans="13:13" x14ac:dyDescent="0.25">
      <c r="M62798"/>
    </row>
    <row r="62799" spans="13:13" x14ac:dyDescent="0.25">
      <c r="M62799"/>
    </row>
    <row r="62800" spans="13:13" x14ac:dyDescent="0.25">
      <c r="M62800"/>
    </row>
    <row r="62801" spans="13:13" x14ac:dyDescent="0.25">
      <c r="M62801"/>
    </row>
    <row r="62802" spans="13:13" x14ac:dyDescent="0.25">
      <c r="M62802"/>
    </row>
    <row r="62803" spans="13:13" x14ac:dyDescent="0.25">
      <c r="M62803"/>
    </row>
    <row r="62804" spans="13:13" x14ac:dyDescent="0.25">
      <c r="M62804"/>
    </row>
    <row r="62805" spans="13:13" x14ac:dyDescent="0.25">
      <c r="M62805"/>
    </row>
    <row r="62806" spans="13:13" x14ac:dyDescent="0.25">
      <c r="M62806"/>
    </row>
    <row r="62807" spans="13:13" x14ac:dyDescent="0.25">
      <c r="M62807"/>
    </row>
    <row r="62808" spans="13:13" x14ac:dyDescent="0.25">
      <c r="M62808"/>
    </row>
    <row r="62809" spans="13:13" x14ac:dyDescent="0.25">
      <c r="M62809"/>
    </row>
    <row r="62810" spans="13:13" x14ac:dyDescent="0.25">
      <c r="M62810"/>
    </row>
    <row r="62811" spans="13:13" x14ac:dyDescent="0.25">
      <c r="M62811"/>
    </row>
    <row r="62812" spans="13:13" x14ac:dyDescent="0.25">
      <c r="M62812"/>
    </row>
    <row r="62813" spans="13:13" x14ac:dyDescent="0.25">
      <c r="M62813"/>
    </row>
    <row r="62814" spans="13:13" x14ac:dyDescent="0.25">
      <c r="M62814"/>
    </row>
    <row r="62815" spans="13:13" x14ac:dyDescent="0.25">
      <c r="M62815"/>
    </row>
    <row r="62816" spans="13:13" x14ac:dyDescent="0.25">
      <c r="M62816"/>
    </row>
    <row r="62817" spans="13:13" x14ac:dyDescent="0.25">
      <c r="M62817"/>
    </row>
    <row r="62818" spans="13:13" x14ac:dyDescent="0.25">
      <c r="M62818"/>
    </row>
    <row r="62819" spans="13:13" x14ac:dyDescent="0.25">
      <c r="M62819"/>
    </row>
    <row r="62820" spans="13:13" x14ac:dyDescent="0.25">
      <c r="M62820"/>
    </row>
    <row r="62821" spans="13:13" x14ac:dyDescent="0.25">
      <c r="M62821"/>
    </row>
    <row r="62822" spans="13:13" x14ac:dyDescent="0.25">
      <c r="M62822"/>
    </row>
    <row r="62823" spans="13:13" x14ac:dyDescent="0.25">
      <c r="M62823"/>
    </row>
    <row r="62824" spans="13:13" x14ac:dyDescent="0.25">
      <c r="M62824"/>
    </row>
    <row r="62825" spans="13:13" x14ac:dyDescent="0.25">
      <c r="M62825"/>
    </row>
    <row r="62826" spans="13:13" x14ac:dyDescent="0.25">
      <c r="M62826"/>
    </row>
    <row r="62827" spans="13:13" x14ac:dyDescent="0.25">
      <c r="M62827"/>
    </row>
    <row r="62828" spans="13:13" x14ac:dyDescent="0.25">
      <c r="M62828"/>
    </row>
    <row r="62829" spans="13:13" x14ac:dyDescent="0.25">
      <c r="M62829"/>
    </row>
    <row r="62830" spans="13:13" x14ac:dyDescent="0.25">
      <c r="M62830"/>
    </row>
    <row r="62831" spans="13:13" x14ac:dyDescent="0.25">
      <c r="M62831"/>
    </row>
    <row r="62832" spans="13:13" x14ac:dyDescent="0.25">
      <c r="M62832"/>
    </row>
    <row r="62833" spans="13:13" x14ac:dyDescent="0.25">
      <c r="M62833"/>
    </row>
    <row r="62834" spans="13:13" x14ac:dyDescent="0.25">
      <c r="M62834"/>
    </row>
    <row r="62835" spans="13:13" x14ac:dyDescent="0.25">
      <c r="M62835"/>
    </row>
    <row r="62836" spans="13:13" x14ac:dyDescent="0.25">
      <c r="M62836"/>
    </row>
    <row r="62837" spans="13:13" x14ac:dyDescent="0.25">
      <c r="M62837"/>
    </row>
    <row r="62838" spans="13:13" x14ac:dyDescent="0.25">
      <c r="M62838"/>
    </row>
    <row r="62839" spans="13:13" x14ac:dyDescent="0.25">
      <c r="M62839"/>
    </row>
    <row r="62840" spans="13:13" x14ac:dyDescent="0.25">
      <c r="M62840"/>
    </row>
    <row r="62841" spans="13:13" x14ac:dyDescent="0.25">
      <c r="M62841"/>
    </row>
    <row r="62842" spans="13:13" x14ac:dyDescent="0.25">
      <c r="M62842"/>
    </row>
    <row r="62843" spans="13:13" x14ac:dyDescent="0.25">
      <c r="M62843"/>
    </row>
    <row r="62844" spans="13:13" x14ac:dyDescent="0.25">
      <c r="M62844"/>
    </row>
    <row r="62845" spans="13:13" x14ac:dyDescent="0.25">
      <c r="M62845"/>
    </row>
    <row r="62846" spans="13:13" x14ac:dyDescent="0.25">
      <c r="M62846"/>
    </row>
    <row r="62847" spans="13:13" x14ac:dyDescent="0.25">
      <c r="M62847"/>
    </row>
    <row r="62848" spans="13:13" x14ac:dyDescent="0.25">
      <c r="M62848"/>
    </row>
    <row r="62849" spans="13:13" x14ac:dyDescent="0.25">
      <c r="M62849"/>
    </row>
    <row r="62850" spans="13:13" x14ac:dyDescent="0.25">
      <c r="M62850"/>
    </row>
    <row r="62851" spans="13:13" x14ac:dyDescent="0.25">
      <c r="M62851"/>
    </row>
    <row r="62852" spans="13:13" x14ac:dyDescent="0.25">
      <c r="M62852"/>
    </row>
    <row r="62853" spans="13:13" x14ac:dyDescent="0.25">
      <c r="M62853"/>
    </row>
    <row r="62854" spans="13:13" x14ac:dyDescent="0.25">
      <c r="M62854"/>
    </row>
    <row r="62855" spans="13:13" x14ac:dyDescent="0.25">
      <c r="M62855"/>
    </row>
    <row r="62856" spans="13:13" x14ac:dyDescent="0.25">
      <c r="M62856"/>
    </row>
    <row r="62857" spans="13:13" x14ac:dyDescent="0.25">
      <c r="M62857"/>
    </row>
    <row r="62858" spans="13:13" x14ac:dyDescent="0.25">
      <c r="M62858"/>
    </row>
    <row r="62859" spans="13:13" x14ac:dyDescent="0.25">
      <c r="M62859"/>
    </row>
    <row r="62860" spans="13:13" x14ac:dyDescent="0.25">
      <c r="M62860"/>
    </row>
    <row r="62861" spans="13:13" x14ac:dyDescent="0.25">
      <c r="M62861"/>
    </row>
    <row r="62862" spans="13:13" x14ac:dyDescent="0.25">
      <c r="M62862"/>
    </row>
    <row r="62863" spans="13:13" x14ac:dyDescent="0.25">
      <c r="M62863"/>
    </row>
    <row r="62864" spans="13:13" x14ac:dyDescent="0.25">
      <c r="M62864"/>
    </row>
    <row r="62865" spans="13:13" x14ac:dyDescent="0.25">
      <c r="M62865"/>
    </row>
    <row r="62866" spans="13:13" x14ac:dyDescent="0.25">
      <c r="M62866"/>
    </row>
    <row r="62867" spans="13:13" x14ac:dyDescent="0.25">
      <c r="M62867"/>
    </row>
    <row r="62868" spans="13:13" x14ac:dyDescent="0.25">
      <c r="M62868"/>
    </row>
    <row r="62869" spans="13:13" x14ac:dyDescent="0.25">
      <c r="M62869"/>
    </row>
    <row r="62870" spans="13:13" x14ac:dyDescent="0.25">
      <c r="M62870"/>
    </row>
    <row r="62871" spans="13:13" x14ac:dyDescent="0.25">
      <c r="M62871"/>
    </row>
    <row r="62872" spans="13:13" x14ac:dyDescent="0.25">
      <c r="M62872"/>
    </row>
    <row r="62873" spans="13:13" x14ac:dyDescent="0.25">
      <c r="M62873"/>
    </row>
    <row r="62874" spans="13:13" x14ac:dyDescent="0.25">
      <c r="M62874"/>
    </row>
    <row r="62875" spans="13:13" x14ac:dyDescent="0.25">
      <c r="M62875"/>
    </row>
    <row r="62876" spans="13:13" x14ac:dyDescent="0.25">
      <c r="M62876"/>
    </row>
    <row r="62877" spans="13:13" x14ac:dyDescent="0.25">
      <c r="M62877"/>
    </row>
    <row r="62878" spans="13:13" x14ac:dyDescent="0.25">
      <c r="M62878"/>
    </row>
    <row r="62879" spans="13:13" x14ac:dyDescent="0.25">
      <c r="M62879"/>
    </row>
    <row r="62880" spans="13:13" x14ac:dyDescent="0.25">
      <c r="M62880"/>
    </row>
    <row r="62881" spans="13:13" x14ac:dyDescent="0.25">
      <c r="M62881"/>
    </row>
    <row r="62882" spans="13:13" x14ac:dyDescent="0.25">
      <c r="M62882"/>
    </row>
    <row r="62883" spans="13:13" x14ac:dyDescent="0.25">
      <c r="M62883"/>
    </row>
    <row r="62884" spans="13:13" x14ac:dyDescent="0.25">
      <c r="M62884"/>
    </row>
    <row r="62885" spans="13:13" x14ac:dyDescent="0.25">
      <c r="M62885"/>
    </row>
    <row r="62886" spans="13:13" x14ac:dyDescent="0.25">
      <c r="M62886"/>
    </row>
    <row r="62887" spans="13:13" x14ac:dyDescent="0.25">
      <c r="M62887"/>
    </row>
    <row r="62888" spans="13:13" x14ac:dyDescent="0.25">
      <c r="M62888"/>
    </row>
    <row r="62889" spans="13:13" x14ac:dyDescent="0.25">
      <c r="M62889"/>
    </row>
    <row r="62890" spans="13:13" x14ac:dyDescent="0.25">
      <c r="M62890"/>
    </row>
    <row r="62891" spans="13:13" x14ac:dyDescent="0.25">
      <c r="M62891"/>
    </row>
    <row r="62892" spans="13:13" x14ac:dyDescent="0.25">
      <c r="M62892"/>
    </row>
    <row r="62893" spans="13:13" x14ac:dyDescent="0.25">
      <c r="M62893"/>
    </row>
    <row r="62894" spans="13:13" x14ac:dyDescent="0.25">
      <c r="M62894"/>
    </row>
    <row r="62895" spans="13:13" x14ac:dyDescent="0.25">
      <c r="M62895"/>
    </row>
    <row r="62896" spans="13:13" x14ac:dyDescent="0.25">
      <c r="M62896"/>
    </row>
    <row r="62897" spans="13:13" x14ac:dyDescent="0.25">
      <c r="M62897"/>
    </row>
    <row r="62898" spans="13:13" x14ac:dyDescent="0.25">
      <c r="M62898"/>
    </row>
    <row r="62899" spans="13:13" x14ac:dyDescent="0.25">
      <c r="M62899"/>
    </row>
    <row r="62900" spans="13:13" x14ac:dyDescent="0.25">
      <c r="M62900"/>
    </row>
    <row r="62901" spans="13:13" x14ac:dyDescent="0.25">
      <c r="M62901"/>
    </row>
    <row r="62902" spans="13:13" x14ac:dyDescent="0.25">
      <c r="M62902"/>
    </row>
    <row r="62903" spans="13:13" x14ac:dyDescent="0.25">
      <c r="M62903"/>
    </row>
    <row r="62904" spans="13:13" x14ac:dyDescent="0.25">
      <c r="M62904"/>
    </row>
    <row r="62905" spans="13:13" x14ac:dyDescent="0.25">
      <c r="M62905"/>
    </row>
    <row r="62906" spans="13:13" x14ac:dyDescent="0.25">
      <c r="M62906"/>
    </row>
    <row r="62907" spans="13:13" x14ac:dyDescent="0.25">
      <c r="M62907"/>
    </row>
    <row r="62908" spans="13:13" x14ac:dyDescent="0.25">
      <c r="M62908"/>
    </row>
    <row r="62909" spans="13:13" x14ac:dyDescent="0.25">
      <c r="M62909"/>
    </row>
    <row r="62910" spans="13:13" x14ac:dyDescent="0.25">
      <c r="M62910"/>
    </row>
    <row r="62911" spans="13:13" x14ac:dyDescent="0.25">
      <c r="M62911"/>
    </row>
    <row r="62912" spans="13:13" x14ac:dyDescent="0.25">
      <c r="M62912"/>
    </row>
    <row r="62913" spans="13:13" x14ac:dyDescent="0.25">
      <c r="M62913"/>
    </row>
    <row r="62914" spans="13:13" x14ac:dyDescent="0.25">
      <c r="M62914"/>
    </row>
    <row r="62915" spans="13:13" x14ac:dyDescent="0.25">
      <c r="M62915"/>
    </row>
    <row r="62916" spans="13:13" x14ac:dyDescent="0.25">
      <c r="M62916"/>
    </row>
    <row r="62917" spans="13:13" x14ac:dyDescent="0.25">
      <c r="M62917"/>
    </row>
    <row r="62918" spans="13:13" x14ac:dyDescent="0.25">
      <c r="M62918"/>
    </row>
    <row r="62919" spans="13:13" x14ac:dyDescent="0.25">
      <c r="M62919"/>
    </row>
    <row r="62920" spans="13:13" x14ac:dyDescent="0.25">
      <c r="M62920"/>
    </row>
    <row r="62921" spans="13:13" x14ac:dyDescent="0.25">
      <c r="M62921"/>
    </row>
    <row r="62922" spans="13:13" x14ac:dyDescent="0.25">
      <c r="M62922"/>
    </row>
    <row r="62923" spans="13:13" x14ac:dyDescent="0.25">
      <c r="M62923"/>
    </row>
    <row r="62924" spans="13:13" x14ac:dyDescent="0.25">
      <c r="M62924"/>
    </row>
    <row r="62925" spans="13:13" x14ac:dyDescent="0.25">
      <c r="M62925"/>
    </row>
    <row r="62926" spans="13:13" x14ac:dyDescent="0.25">
      <c r="M62926"/>
    </row>
    <row r="62927" spans="13:13" x14ac:dyDescent="0.25">
      <c r="M62927"/>
    </row>
    <row r="62928" spans="13:13" x14ac:dyDescent="0.25">
      <c r="M62928"/>
    </row>
    <row r="62929" spans="13:13" x14ac:dyDescent="0.25">
      <c r="M62929"/>
    </row>
    <row r="62930" spans="13:13" x14ac:dyDescent="0.25">
      <c r="M62930"/>
    </row>
    <row r="62931" spans="13:13" x14ac:dyDescent="0.25">
      <c r="M62931"/>
    </row>
    <row r="62932" spans="13:13" x14ac:dyDescent="0.25">
      <c r="M62932"/>
    </row>
    <row r="62933" spans="13:13" x14ac:dyDescent="0.25">
      <c r="M62933"/>
    </row>
    <row r="62934" spans="13:13" x14ac:dyDescent="0.25">
      <c r="M62934"/>
    </row>
    <row r="62935" spans="13:13" x14ac:dyDescent="0.25">
      <c r="M62935"/>
    </row>
    <row r="62936" spans="13:13" x14ac:dyDescent="0.25">
      <c r="M62936"/>
    </row>
    <row r="62937" spans="13:13" x14ac:dyDescent="0.25">
      <c r="M62937"/>
    </row>
    <row r="62938" spans="13:13" x14ac:dyDescent="0.25">
      <c r="M62938"/>
    </row>
    <row r="62939" spans="13:13" x14ac:dyDescent="0.25">
      <c r="M62939"/>
    </row>
    <row r="62940" spans="13:13" x14ac:dyDescent="0.25">
      <c r="M62940"/>
    </row>
    <row r="62941" spans="13:13" x14ac:dyDescent="0.25">
      <c r="M62941"/>
    </row>
    <row r="62942" spans="13:13" x14ac:dyDescent="0.25">
      <c r="M62942"/>
    </row>
    <row r="62943" spans="13:13" x14ac:dyDescent="0.25">
      <c r="M62943"/>
    </row>
    <row r="62944" spans="13:13" x14ac:dyDescent="0.25">
      <c r="M62944"/>
    </row>
    <row r="62945" spans="13:13" x14ac:dyDescent="0.25">
      <c r="M62945"/>
    </row>
    <row r="62946" spans="13:13" x14ac:dyDescent="0.25">
      <c r="M62946"/>
    </row>
    <row r="62947" spans="13:13" x14ac:dyDescent="0.25">
      <c r="M62947"/>
    </row>
    <row r="62948" spans="13:13" x14ac:dyDescent="0.25">
      <c r="M62948"/>
    </row>
    <row r="62949" spans="13:13" x14ac:dyDescent="0.25">
      <c r="M62949"/>
    </row>
    <row r="62950" spans="13:13" x14ac:dyDescent="0.25">
      <c r="M62950"/>
    </row>
    <row r="62951" spans="13:13" x14ac:dyDescent="0.25">
      <c r="M62951"/>
    </row>
    <row r="62952" spans="13:13" x14ac:dyDescent="0.25">
      <c r="M62952"/>
    </row>
    <row r="62953" spans="13:13" x14ac:dyDescent="0.25">
      <c r="M62953"/>
    </row>
    <row r="62954" spans="13:13" x14ac:dyDescent="0.25">
      <c r="M62954"/>
    </row>
    <row r="62955" spans="13:13" x14ac:dyDescent="0.25">
      <c r="M62955"/>
    </row>
    <row r="62956" spans="13:13" x14ac:dyDescent="0.25">
      <c r="M62956"/>
    </row>
    <row r="62957" spans="13:13" x14ac:dyDescent="0.25">
      <c r="M62957"/>
    </row>
    <row r="62958" spans="13:13" x14ac:dyDescent="0.25">
      <c r="M62958"/>
    </row>
    <row r="62959" spans="13:13" x14ac:dyDescent="0.25">
      <c r="M62959"/>
    </row>
    <row r="62960" spans="13:13" x14ac:dyDescent="0.25">
      <c r="M62960"/>
    </row>
    <row r="62961" spans="13:13" x14ac:dyDescent="0.25">
      <c r="M62961"/>
    </row>
    <row r="62962" spans="13:13" x14ac:dyDescent="0.25">
      <c r="M62962"/>
    </row>
    <row r="62963" spans="13:13" x14ac:dyDescent="0.25">
      <c r="M62963"/>
    </row>
    <row r="62964" spans="13:13" x14ac:dyDescent="0.25">
      <c r="M62964"/>
    </row>
    <row r="62965" spans="13:13" x14ac:dyDescent="0.25">
      <c r="M62965"/>
    </row>
    <row r="62966" spans="13:13" x14ac:dyDescent="0.25">
      <c r="M62966"/>
    </row>
    <row r="62967" spans="13:13" x14ac:dyDescent="0.25">
      <c r="M62967"/>
    </row>
    <row r="62968" spans="13:13" x14ac:dyDescent="0.25">
      <c r="M62968"/>
    </row>
    <row r="62969" spans="13:13" x14ac:dyDescent="0.25">
      <c r="M62969"/>
    </row>
    <row r="62970" spans="13:13" x14ac:dyDescent="0.25">
      <c r="M62970"/>
    </row>
    <row r="62971" spans="13:13" x14ac:dyDescent="0.25">
      <c r="M62971"/>
    </row>
    <row r="62972" spans="13:13" x14ac:dyDescent="0.25">
      <c r="M62972"/>
    </row>
    <row r="62973" spans="13:13" x14ac:dyDescent="0.25">
      <c r="M62973"/>
    </row>
    <row r="62974" spans="13:13" x14ac:dyDescent="0.25">
      <c r="M62974"/>
    </row>
    <row r="62975" spans="13:13" x14ac:dyDescent="0.25">
      <c r="M62975"/>
    </row>
    <row r="62976" spans="13:13" x14ac:dyDescent="0.25">
      <c r="M62976"/>
    </row>
    <row r="62977" spans="13:13" x14ac:dyDescent="0.25">
      <c r="M62977"/>
    </row>
    <row r="62978" spans="13:13" x14ac:dyDescent="0.25">
      <c r="M62978"/>
    </row>
    <row r="62979" spans="13:13" x14ac:dyDescent="0.25">
      <c r="M62979"/>
    </row>
    <row r="62980" spans="13:13" x14ac:dyDescent="0.25">
      <c r="M62980"/>
    </row>
    <row r="62981" spans="13:13" x14ac:dyDescent="0.25">
      <c r="M62981"/>
    </row>
    <row r="62982" spans="13:13" x14ac:dyDescent="0.25">
      <c r="M62982"/>
    </row>
    <row r="62983" spans="13:13" x14ac:dyDescent="0.25">
      <c r="M62983"/>
    </row>
    <row r="62984" spans="13:13" x14ac:dyDescent="0.25">
      <c r="M62984"/>
    </row>
    <row r="62985" spans="13:13" x14ac:dyDescent="0.25">
      <c r="M62985"/>
    </row>
    <row r="62986" spans="13:13" x14ac:dyDescent="0.25">
      <c r="M62986"/>
    </row>
    <row r="62987" spans="13:13" x14ac:dyDescent="0.25">
      <c r="M62987"/>
    </row>
    <row r="62988" spans="13:13" x14ac:dyDescent="0.25">
      <c r="M62988"/>
    </row>
    <row r="62989" spans="13:13" x14ac:dyDescent="0.25">
      <c r="M62989"/>
    </row>
    <row r="62990" spans="13:13" x14ac:dyDescent="0.25">
      <c r="M62990"/>
    </row>
    <row r="62991" spans="13:13" x14ac:dyDescent="0.25">
      <c r="M62991"/>
    </row>
    <row r="62992" spans="13:13" x14ac:dyDescent="0.25">
      <c r="M62992"/>
    </row>
    <row r="62993" spans="13:13" x14ac:dyDescent="0.25">
      <c r="M62993"/>
    </row>
    <row r="62994" spans="13:13" x14ac:dyDescent="0.25">
      <c r="M62994"/>
    </row>
    <row r="62995" spans="13:13" x14ac:dyDescent="0.25">
      <c r="M62995"/>
    </row>
    <row r="62996" spans="13:13" x14ac:dyDescent="0.25">
      <c r="M62996"/>
    </row>
    <row r="62997" spans="13:13" x14ac:dyDescent="0.25">
      <c r="M62997"/>
    </row>
    <row r="62998" spans="13:13" x14ac:dyDescent="0.25">
      <c r="M62998"/>
    </row>
    <row r="62999" spans="13:13" x14ac:dyDescent="0.25">
      <c r="M62999"/>
    </row>
    <row r="63000" spans="13:13" x14ac:dyDescent="0.25">
      <c r="M63000"/>
    </row>
    <row r="63001" spans="13:13" x14ac:dyDescent="0.25">
      <c r="M63001"/>
    </row>
    <row r="63002" spans="13:13" x14ac:dyDescent="0.25">
      <c r="M63002"/>
    </row>
    <row r="63003" spans="13:13" x14ac:dyDescent="0.25">
      <c r="M63003"/>
    </row>
    <row r="63004" spans="13:13" x14ac:dyDescent="0.25">
      <c r="M63004"/>
    </row>
    <row r="63005" spans="13:13" x14ac:dyDescent="0.25">
      <c r="M63005"/>
    </row>
    <row r="63006" spans="13:13" x14ac:dyDescent="0.25">
      <c r="M63006"/>
    </row>
    <row r="63007" spans="13:13" x14ac:dyDescent="0.25">
      <c r="M63007"/>
    </row>
    <row r="63008" spans="13:13" x14ac:dyDescent="0.25">
      <c r="M63008"/>
    </row>
    <row r="63009" spans="13:13" x14ac:dyDescent="0.25">
      <c r="M63009"/>
    </row>
    <row r="63010" spans="13:13" x14ac:dyDescent="0.25">
      <c r="M63010"/>
    </row>
    <row r="63011" spans="13:13" x14ac:dyDescent="0.25">
      <c r="M63011"/>
    </row>
    <row r="63012" spans="13:13" x14ac:dyDescent="0.25">
      <c r="M63012"/>
    </row>
    <row r="63013" spans="13:13" x14ac:dyDescent="0.25">
      <c r="M63013"/>
    </row>
    <row r="63014" spans="13:13" x14ac:dyDescent="0.25">
      <c r="M63014"/>
    </row>
    <row r="63015" spans="13:13" x14ac:dyDescent="0.25">
      <c r="M63015"/>
    </row>
    <row r="63016" spans="13:13" x14ac:dyDescent="0.25">
      <c r="M63016"/>
    </row>
    <row r="63017" spans="13:13" x14ac:dyDescent="0.25">
      <c r="M63017"/>
    </row>
    <row r="63018" spans="13:13" x14ac:dyDescent="0.25">
      <c r="M63018"/>
    </row>
    <row r="63019" spans="13:13" x14ac:dyDescent="0.25">
      <c r="M63019"/>
    </row>
    <row r="63020" spans="13:13" x14ac:dyDescent="0.25">
      <c r="M63020"/>
    </row>
    <row r="63021" spans="13:13" x14ac:dyDescent="0.25">
      <c r="M63021"/>
    </row>
    <row r="63022" spans="13:13" x14ac:dyDescent="0.25">
      <c r="M63022"/>
    </row>
    <row r="63023" spans="13:13" x14ac:dyDescent="0.25">
      <c r="M63023"/>
    </row>
    <row r="63024" spans="13:13" x14ac:dyDescent="0.25">
      <c r="M63024"/>
    </row>
    <row r="63025" spans="13:13" x14ac:dyDescent="0.25">
      <c r="M63025"/>
    </row>
    <row r="63026" spans="13:13" x14ac:dyDescent="0.25">
      <c r="M63026"/>
    </row>
    <row r="63027" spans="13:13" x14ac:dyDescent="0.25">
      <c r="M63027"/>
    </row>
    <row r="63028" spans="13:13" x14ac:dyDescent="0.25">
      <c r="M63028"/>
    </row>
    <row r="63029" spans="13:13" x14ac:dyDescent="0.25">
      <c r="M63029"/>
    </row>
    <row r="63030" spans="13:13" x14ac:dyDescent="0.25">
      <c r="M63030"/>
    </row>
    <row r="63031" spans="13:13" x14ac:dyDescent="0.25">
      <c r="M63031"/>
    </row>
    <row r="63032" spans="13:13" x14ac:dyDescent="0.25">
      <c r="M63032"/>
    </row>
    <row r="63033" spans="13:13" x14ac:dyDescent="0.25">
      <c r="M63033"/>
    </row>
    <row r="63034" spans="13:13" x14ac:dyDescent="0.25">
      <c r="M63034"/>
    </row>
    <row r="63035" spans="13:13" x14ac:dyDescent="0.25">
      <c r="M63035"/>
    </row>
    <row r="63036" spans="13:13" x14ac:dyDescent="0.25">
      <c r="M63036"/>
    </row>
    <row r="63037" spans="13:13" x14ac:dyDescent="0.25">
      <c r="M63037"/>
    </row>
    <row r="63038" spans="13:13" x14ac:dyDescent="0.25">
      <c r="M63038"/>
    </row>
    <row r="63039" spans="13:13" x14ac:dyDescent="0.25">
      <c r="M63039"/>
    </row>
    <row r="63040" spans="13:13" x14ac:dyDescent="0.25">
      <c r="M63040"/>
    </row>
    <row r="63041" spans="13:13" x14ac:dyDescent="0.25">
      <c r="M63041"/>
    </row>
    <row r="63042" spans="13:13" x14ac:dyDescent="0.25">
      <c r="M63042"/>
    </row>
    <row r="63043" spans="13:13" x14ac:dyDescent="0.25">
      <c r="M63043"/>
    </row>
    <row r="63044" spans="13:13" x14ac:dyDescent="0.25">
      <c r="M63044"/>
    </row>
    <row r="63045" spans="13:13" x14ac:dyDescent="0.25">
      <c r="M63045"/>
    </row>
    <row r="63046" spans="13:13" x14ac:dyDescent="0.25">
      <c r="M63046"/>
    </row>
    <row r="63047" spans="13:13" x14ac:dyDescent="0.25">
      <c r="M63047"/>
    </row>
    <row r="63048" spans="13:13" x14ac:dyDescent="0.25">
      <c r="M63048"/>
    </row>
    <row r="63049" spans="13:13" x14ac:dyDescent="0.25">
      <c r="M63049"/>
    </row>
    <row r="63050" spans="13:13" x14ac:dyDescent="0.25">
      <c r="M63050"/>
    </row>
    <row r="63051" spans="13:13" x14ac:dyDescent="0.25">
      <c r="M63051"/>
    </row>
    <row r="63052" spans="13:13" x14ac:dyDescent="0.25">
      <c r="M63052"/>
    </row>
    <row r="63053" spans="13:13" x14ac:dyDescent="0.25">
      <c r="M63053"/>
    </row>
    <row r="63054" spans="13:13" x14ac:dyDescent="0.25">
      <c r="M63054"/>
    </row>
    <row r="63055" spans="13:13" x14ac:dyDescent="0.25">
      <c r="M63055"/>
    </row>
    <row r="63056" spans="13:13" x14ac:dyDescent="0.25">
      <c r="M63056"/>
    </row>
    <row r="63057" spans="13:13" x14ac:dyDescent="0.25">
      <c r="M63057"/>
    </row>
    <row r="63058" spans="13:13" x14ac:dyDescent="0.25">
      <c r="M63058"/>
    </row>
    <row r="63059" spans="13:13" x14ac:dyDescent="0.25">
      <c r="M63059"/>
    </row>
    <row r="63060" spans="13:13" x14ac:dyDescent="0.25">
      <c r="M63060"/>
    </row>
    <row r="63061" spans="13:13" x14ac:dyDescent="0.25">
      <c r="M63061"/>
    </row>
    <row r="63062" spans="13:13" x14ac:dyDescent="0.25">
      <c r="M63062"/>
    </row>
    <row r="63063" spans="13:13" x14ac:dyDescent="0.25">
      <c r="M63063"/>
    </row>
    <row r="63064" spans="13:13" x14ac:dyDescent="0.25">
      <c r="M63064"/>
    </row>
    <row r="63065" spans="13:13" x14ac:dyDescent="0.25">
      <c r="M63065"/>
    </row>
    <row r="63066" spans="13:13" x14ac:dyDescent="0.25">
      <c r="M63066"/>
    </row>
    <row r="63067" spans="13:13" x14ac:dyDescent="0.25">
      <c r="M63067"/>
    </row>
    <row r="63068" spans="13:13" x14ac:dyDescent="0.25">
      <c r="M63068"/>
    </row>
    <row r="63069" spans="13:13" x14ac:dyDescent="0.25">
      <c r="M63069"/>
    </row>
    <row r="63070" spans="13:13" x14ac:dyDescent="0.25">
      <c r="M63070"/>
    </row>
    <row r="63071" spans="13:13" x14ac:dyDescent="0.25">
      <c r="M63071"/>
    </row>
    <row r="63072" spans="13:13" x14ac:dyDescent="0.25">
      <c r="M63072"/>
    </row>
    <row r="63073" spans="13:13" x14ac:dyDescent="0.25">
      <c r="M63073"/>
    </row>
    <row r="63074" spans="13:13" x14ac:dyDescent="0.25">
      <c r="M63074"/>
    </row>
    <row r="63075" spans="13:13" x14ac:dyDescent="0.25">
      <c r="M63075"/>
    </row>
    <row r="63076" spans="13:13" x14ac:dyDescent="0.25">
      <c r="M63076"/>
    </row>
    <row r="63077" spans="13:13" x14ac:dyDescent="0.25">
      <c r="M63077"/>
    </row>
    <row r="63078" spans="13:13" x14ac:dyDescent="0.25">
      <c r="M63078"/>
    </row>
    <row r="63079" spans="13:13" x14ac:dyDescent="0.25">
      <c r="M63079"/>
    </row>
    <row r="63080" spans="13:13" x14ac:dyDescent="0.25">
      <c r="M63080"/>
    </row>
    <row r="63081" spans="13:13" x14ac:dyDescent="0.25">
      <c r="M63081"/>
    </row>
    <row r="63082" spans="13:13" x14ac:dyDescent="0.25">
      <c r="M63082"/>
    </row>
    <row r="63083" spans="13:13" x14ac:dyDescent="0.25">
      <c r="M63083"/>
    </row>
    <row r="63084" spans="13:13" x14ac:dyDescent="0.25">
      <c r="M63084"/>
    </row>
    <row r="63085" spans="13:13" x14ac:dyDescent="0.25">
      <c r="M63085"/>
    </row>
    <row r="63086" spans="13:13" x14ac:dyDescent="0.25">
      <c r="M63086"/>
    </row>
    <row r="63087" spans="13:13" x14ac:dyDescent="0.25">
      <c r="M63087"/>
    </row>
    <row r="63088" spans="13:13" x14ac:dyDescent="0.25">
      <c r="M63088"/>
    </row>
    <row r="63089" spans="13:13" x14ac:dyDescent="0.25">
      <c r="M63089"/>
    </row>
    <row r="63090" spans="13:13" x14ac:dyDescent="0.25">
      <c r="M63090"/>
    </row>
    <row r="63091" spans="13:13" x14ac:dyDescent="0.25">
      <c r="M63091"/>
    </row>
    <row r="63092" spans="13:13" x14ac:dyDescent="0.25">
      <c r="M63092"/>
    </row>
    <row r="63093" spans="13:13" x14ac:dyDescent="0.25">
      <c r="M63093"/>
    </row>
    <row r="63094" spans="13:13" x14ac:dyDescent="0.25">
      <c r="M63094"/>
    </row>
    <row r="63095" spans="13:13" x14ac:dyDescent="0.25">
      <c r="M63095"/>
    </row>
    <row r="63096" spans="13:13" x14ac:dyDescent="0.25">
      <c r="M63096"/>
    </row>
    <row r="63097" spans="13:13" x14ac:dyDescent="0.25">
      <c r="M63097"/>
    </row>
    <row r="63098" spans="13:13" x14ac:dyDescent="0.25">
      <c r="M63098"/>
    </row>
    <row r="63099" spans="13:13" x14ac:dyDescent="0.25">
      <c r="M63099"/>
    </row>
    <row r="63100" spans="13:13" x14ac:dyDescent="0.25">
      <c r="M63100"/>
    </row>
    <row r="63101" spans="13:13" x14ac:dyDescent="0.25">
      <c r="M63101"/>
    </row>
    <row r="63102" spans="13:13" x14ac:dyDescent="0.25">
      <c r="M63102"/>
    </row>
    <row r="63103" spans="13:13" x14ac:dyDescent="0.25">
      <c r="M63103"/>
    </row>
    <row r="63104" spans="13:13" x14ac:dyDescent="0.25">
      <c r="M63104"/>
    </row>
    <row r="63105" spans="13:13" x14ac:dyDescent="0.25">
      <c r="M63105"/>
    </row>
    <row r="63106" spans="13:13" x14ac:dyDescent="0.25">
      <c r="M63106"/>
    </row>
    <row r="63107" spans="13:13" x14ac:dyDescent="0.25">
      <c r="M63107"/>
    </row>
    <row r="63108" spans="13:13" x14ac:dyDescent="0.25">
      <c r="M63108"/>
    </row>
    <row r="63109" spans="13:13" x14ac:dyDescent="0.25">
      <c r="M63109"/>
    </row>
    <row r="63110" spans="13:13" x14ac:dyDescent="0.25">
      <c r="M63110"/>
    </row>
    <row r="63111" spans="13:13" x14ac:dyDescent="0.25">
      <c r="M63111"/>
    </row>
    <row r="63112" spans="13:13" x14ac:dyDescent="0.25">
      <c r="M63112"/>
    </row>
    <row r="63113" spans="13:13" x14ac:dyDescent="0.25">
      <c r="M63113"/>
    </row>
    <row r="63114" spans="13:13" x14ac:dyDescent="0.25">
      <c r="M63114"/>
    </row>
    <row r="63115" spans="13:13" x14ac:dyDescent="0.25">
      <c r="M63115"/>
    </row>
    <row r="63116" spans="13:13" x14ac:dyDescent="0.25">
      <c r="M63116"/>
    </row>
    <row r="63117" spans="13:13" x14ac:dyDescent="0.25">
      <c r="M63117"/>
    </row>
    <row r="63118" spans="13:13" x14ac:dyDescent="0.25">
      <c r="M63118"/>
    </row>
    <row r="63119" spans="13:13" x14ac:dyDescent="0.25">
      <c r="M63119"/>
    </row>
    <row r="63120" spans="13:13" x14ac:dyDescent="0.25">
      <c r="M63120"/>
    </row>
    <row r="63121" spans="13:13" x14ac:dyDescent="0.25">
      <c r="M63121"/>
    </row>
    <row r="63122" spans="13:13" x14ac:dyDescent="0.25">
      <c r="M63122"/>
    </row>
    <row r="63123" spans="13:13" x14ac:dyDescent="0.25">
      <c r="M63123"/>
    </row>
    <row r="63124" spans="13:13" x14ac:dyDescent="0.25">
      <c r="M63124"/>
    </row>
    <row r="63125" spans="13:13" x14ac:dyDescent="0.25">
      <c r="M63125"/>
    </row>
    <row r="63126" spans="13:13" x14ac:dyDescent="0.25">
      <c r="M63126"/>
    </row>
    <row r="63127" spans="13:13" x14ac:dyDescent="0.25">
      <c r="M63127"/>
    </row>
    <row r="63128" spans="13:13" x14ac:dyDescent="0.25">
      <c r="M63128"/>
    </row>
    <row r="63129" spans="13:13" x14ac:dyDescent="0.25">
      <c r="M63129"/>
    </row>
    <row r="63130" spans="13:13" x14ac:dyDescent="0.25">
      <c r="M63130"/>
    </row>
    <row r="63131" spans="13:13" x14ac:dyDescent="0.25">
      <c r="M63131"/>
    </row>
    <row r="63132" spans="13:13" x14ac:dyDescent="0.25">
      <c r="M63132"/>
    </row>
    <row r="63133" spans="13:13" x14ac:dyDescent="0.25">
      <c r="M63133"/>
    </row>
    <row r="63134" spans="13:13" x14ac:dyDescent="0.25">
      <c r="M63134"/>
    </row>
    <row r="63135" spans="13:13" x14ac:dyDescent="0.25">
      <c r="M63135"/>
    </row>
    <row r="63136" spans="13:13" x14ac:dyDescent="0.25">
      <c r="M63136"/>
    </row>
    <row r="63137" spans="13:13" x14ac:dyDescent="0.25">
      <c r="M63137"/>
    </row>
    <row r="63138" spans="13:13" x14ac:dyDescent="0.25">
      <c r="M63138"/>
    </row>
    <row r="63139" spans="13:13" x14ac:dyDescent="0.25">
      <c r="M63139"/>
    </row>
    <row r="63140" spans="13:13" x14ac:dyDescent="0.25">
      <c r="M63140"/>
    </row>
    <row r="63141" spans="13:13" x14ac:dyDescent="0.25">
      <c r="M63141"/>
    </row>
    <row r="63142" spans="13:13" x14ac:dyDescent="0.25">
      <c r="M63142"/>
    </row>
    <row r="63143" spans="13:13" x14ac:dyDescent="0.25">
      <c r="M63143"/>
    </row>
    <row r="63144" spans="13:13" x14ac:dyDescent="0.25">
      <c r="M63144"/>
    </row>
    <row r="63145" spans="13:13" x14ac:dyDescent="0.25">
      <c r="M63145"/>
    </row>
    <row r="63146" spans="13:13" x14ac:dyDescent="0.25">
      <c r="M63146"/>
    </row>
    <row r="63147" spans="13:13" x14ac:dyDescent="0.25">
      <c r="M63147"/>
    </row>
    <row r="63148" spans="13:13" x14ac:dyDescent="0.25">
      <c r="M63148"/>
    </row>
    <row r="63149" spans="13:13" x14ac:dyDescent="0.25">
      <c r="M63149"/>
    </row>
    <row r="63150" spans="13:13" x14ac:dyDescent="0.25">
      <c r="M63150"/>
    </row>
    <row r="63151" spans="13:13" x14ac:dyDescent="0.25">
      <c r="M63151"/>
    </row>
    <row r="63152" spans="13:13" x14ac:dyDescent="0.25">
      <c r="M63152"/>
    </row>
    <row r="63153" spans="13:13" x14ac:dyDescent="0.25">
      <c r="M63153"/>
    </row>
    <row r="63154" spans="13:13" x14ac:dyDescent="0.25">
      <c r="M63154"/>
    </row>
    <row r="63155" spans="13:13" x14ac:dyDescent="0.25">
      <c r="M63155"/>
    </row>
    <row r="63156" spans="13:13" x14ac:dyDescent="0.25">
      <c r="M63156"/>
    </row>
    <row r="63157" spans="13:13" x14ac:dyDescent="0.25">
      <c r="M63157"/>
    </row>
    <row r="63158" spans="13:13" x14ac:dyDescent="0.25">
      <c r="M63158"/>
    </row>
    <row r="63159" spans="13:13" x14ac:dyDescent="0.25">
      <c r="M63159"/>
    </row>
    <row r="63160" spans="13:13" x14ac:dyDescent="0.25">
      <c r="M63160"/>
    </row>
    <row r="63161" spans="13:13" x14ac:dyDescent="0.25">
      <c r="M63161"/>
    </row>
    <row r="63162" spans="13:13" x14ac:dyDescent="0.25">
      <c r="M63162"/>
    </row>
    <row r="63163" spans="13:13" x14ac:dyDescent="0.25">
      <c r="M63163"/>
    </row>
    <row r="63164" spans="13:13" x14ac:dyDescent="0.25">
      <c r="M63164"/>
    </row>
    <row r="63165" spans="13:13" x14ac:dyDescent="0.25">
      <c r="M63165"/>
    </row>
    <row r="63166" spans="13:13" x14ac:dyDescent="0.25">
      <c r="M63166"/>
    </row>
    <row r="63167" spans="13:13" x14ac:dyDescent="0.25">
      <c r="M63167"/>
    </row>
    <row r="63168" spans="13:13" x14ac:dyDescent="0.25">
      <c r="M63168"/>
    </row>
    <row r="63169" spans="13:13" x14ac:dyDescent="0.25">
      <c r="M63169"/>
    </row>
    <row r="63170" spans="13:13" x14ac:dyDescent="0.25">
      <c r="M63170"/>
    </row>
    <row r="63171" spans="13:13" x14ac:dyDescent="0.25">
      <c r="M63171"/>
    </row>
    <row r="63172" spans="13:13" x14ac:dyDescent="0.25">
      <c r="M63172"/>
    </row>
    <row r="63173" spans="13:13" x14ac:dyDescent="0.25">
      <c r="M63173"/>
    </row>
    <row r="63174" spans="13:13" x14ac:dyDescent="0.25">
      <c r="M63174"/>
    </row>
    <row r="63175" spans="13:13" x14ac:dyDescent="0.25">
      <c r="M63175"/>
    </row>
    <row r="63176" spans="13:13" x14ac:dyDescent="0.25">
      <c r="M63176"/>
    </row>
    <row r="63177" spans="13:13" x14ac:dyDescent="0.25">
      <c r="M63177"/>
    </row>
    <row r="63178" spans="13:13" x14ac:dyDescent="0.25">
      <c r="M63178"/>
    </row>
    <row r="63179" spans="13:13" x14ac:dyDescent="0.25">
      <c r="M63179"/>
    </row>
    <row r="63180" spans="13:13" x14ac:dyDescent="0.25">
      <c r="M63180"/>
    </row>
    <row r="63181" spans="13:13" x14ac:dyDescent="0.25">
      <c r="M63181"/>
    </row>
    <row r="63182" spans="13:13" x14ac:dyDescent="0.25">
      <c r="M63182"/>
    </row>
    <row r="63183" spans="13:13" x14ac:dyDescent="0.25">
      <c r="M63183"/>
    </row>
    <row r="63184" spans="13:13" x14ac:dyDescent="0.25">
      <c r="M63184"/>
    </row>
    <row r="63185" spans="13:13" x14ac:dyDescent="0.25">
      <c r="M63185"/>
    </row>
    <row r="63186" spans="13:13" x14ac:dyDescent="0.25">
      <c r="M63186"/>
    </row>
    <row r="63187" spans="13:13" x14ac:dyDescent="0.25">
      <c r="M63187"/>
    </row>
    <row r="63188" spans="13:13" x14ac:dyDescent="0.25">
      <c r="M63188"/>
    </row>
    <row r="63189" spans="13:13" x14ac:dyDescent="0.25">
      <c r="M63189"/>
    </row>
    <row r="63190" spans="13:13" x14ac:dyDescent="0.25">
      <c r="M63190"/>
    </row>
    <row r="63191" spans="13:13" x14ac:dyDescent="0.25">
      <c r="M63191"/>
    </row>
    <row r="63192" spans="13:13" x14ac:dyDescent="0.25">
      <c r="M63192"/>
    </row>
    <row r="63193" spans="13:13" x14ac:dyDescent="0.25">
      <c r="M63193"/>
    </row>
    <row r="63194" spans="13:13" x14ac:dyDescent="0.25">
      <c r="M63194"/>
    </row>
    <row r="63195" spans="13:13" x14ac:dyDescent="0.25">
      <c r="M63195"/>
    </row>
    <row r="63196" spans="13:13" x14ac:dyDescent="0.25">
      <c r="M63196"/>
    </row>
    <row r="63197" spans="13:13" x14ac:dyDescent="0.25">
      <c r="M63197"/>
    </row>
    <row r="63198" spans="13:13" x14ac:dyDescent="0.25">
      <c r="M63198"/>
    </row>
    <row r="63199" spans="13:13" x14ac:dyDescent="0.25">
      <c r="M63199"/>
    </row>
    <row r="63200" spans="13:13" x14ac:dyDescent="0.25">
      <c r="M63200"/>
    </row>
    <row r="63201" spans="13:13" x14ac:dyDescent="0.25">
      <c r="M63201"/>
    </row>
    <row r="63202" spans="13:13" x14ac:dyDescent="0.25">
      <c r="M63202"/>
    </row>
    <row r="63203" spans="13:13" x14ac:dyDescent="0.25">
      <c r="M63203"/>
    </row>
    <row r="63204" spans="13:13" x14ac:dyDescent="0.25">
      <c r="M63204"/>
    </row>
    <row r="63205" spans="13:13" x14ac:dyDescent="0.25">
      <c r="M63205"/>
    </row>
    <row r="63206" spans="13:13" x14ac:dyDescent="0.25">
      <c r="M63206"/>
    </row>
    <row r="63207" spans="13:13" x14ac:dyDescent="0.25">
      <c r="M63207"/>
    </row>
    <row r="63208" spans="13:13" x14ac:dyDescent="0.25">
      <c r="M63208"/>
    </row>
    <row r="63209" spans="13:13" x14ac:dyDescent="0.25">
      <c r="M63209"/>
    </row>
    <row r="63210" spans="13:13" x14ac:dyDescent="0.25">
      <c r="M63210"/>
    </row>
    <row r="63211" spans="13:13" x14ac:dyDescent="0.25">
      <c r="M63211"/>
    </row>
    <row r="63212" spans="13:13" x14ac:dyDescent="0.25">
      <c r="M63212"/>
    </row>
    <row r="63213" spans="13:13" x14ac:dyDescent="0.25">
      <c r="M63213"/>
    </row>
    <row r="63214" spans="13:13" x14ac:dyDescent="0.25">
      <c r="M63214"/>
    </row>
    <row r="63215" spans="13:13" x14ac:dyDescent="0.25">
      <c r="M63215"/>
    </row>
    <row r="63216" spans="13:13" x14ac:dyDescent="0.25">
      <c r="M63216"/>
    </row>
    <row r="63217" spans="13:13" x14ac:dyDescent="0.25">
      <c r="M63217"/>
    </row>
    <row r="63218" spans="13:13" x14ac:dyDescent="0.25">
      <c r="M63218"/>
    </row>
    <row r="63219" spans="13:13" x14ac:dyDescent="0.25">
      <c r="M63219"/>
    </row>
    <row r="63220" spans="13:13" x14ac:dyDescent="0.25">
      <c r="M63220"/>
    </row>
    <row r="63221" spans="13:13" x14ac:dyDescent="0.25">
      <c r="M63221"/>
    </row>
    <row r="63222" spans="13:13" x14ac:dyDescent="0.25">
      <c r="M63222"/>
    </row>
    <row r="63223" spans="13:13" x14ac:dyDescent="0.25">
      <c r="M63223"/>
    </row>
    <row r="63224" spans="13:13" x14ac:dyDescent="0.25">
      <c r="M63224"/>
    </row>
    <row r="63225" spans="13:13" x14ac:dyDescent="0.25">
      <c r="M63225"/>
    </row>
    <row r="63226" spans="13:13" x14ac:dyDescent="0.25">
      <c r="M63226"/>
    </row>
    <row r="63227" spans="13:13" x14ac:dyDescent="0.25">
      <c r="M63227"/>
    </row>
    <row r="63228" spans="13:13" x14ac:dyDescent="0.25">
      <c r="M63228"/>
    </row>
    <row r="63229" spans="13:13" x14ac:dyDescent="0.25">
      <c r="M63229"/>
    </row>
    <row r="63230" spans="13:13" x14ac:dyDescent="0.25">
      <c r="M63230"/>
    </row>
    <row r="63231" spans="13:13" x14ac:dyDescent="0.25">
      <c r="M63231"/>
    </row>
    <row r="63232" spans="13:13" x14ac:dyDescent="0.25">
      <c r="M63232"/>
    </row>
    <row r="63233" spans="13:13" x14ac:dyDescent="0.25">
      <c r="M63233"/>
    </row>
    <row r="63234" spans="13:13" x14ac:dyDescent="0.25">
      <c r="M63234"/>
    </row>
    <row r="63235" spans="13:13" x14ac:dyDescent="0.25">
      <c r="M63235"/>
    </row>
    <row r="63236" spans="13:13" x14ac:dyDescent="0.25">
      <c r="M63236"/>
    </row>
    <row r="63237" spans="13:13" x14ac:dyDescent="0.25">
      <c r="M63237"/>
    </row>
    <row r="63238" spans="13:13" x14ac:dyDescent="0.25">
      <c r="M63238"/>
    </row>
    <row r="63239" spans="13:13" x14ac:dyDescent="0.25">
      <c r="M63239"/>
    </row>
    <row r="63240" spans="13:13" x14ac:dyDescent="0.25">
      <c r="M63240"/>
    </row>
    <row r="63241" spans="13:13" x14ac:dyDescent="0.25">
      <c r="M63241"/>
    </row>
    <row r="63242" spans="13:13" x14ac:dyDescent="0.25">
      <c r="M63242"/>
    </row>
    <row r="63243" spans="13:13" x14ac:dyDescent="0.25">
      <c r="M63243"/>
    </row>
    <row r="63244" spans="13:13" x14ac:dyDescent="0.25">
      <c r="M63244"/>
    </row>
    <row r="63245" spans="13:13" x14ac:dyDescent="0.25">
      <c r="M63245"/>
    </row>
    <row r="63246" spans="13:13" x14ac:dyDescent="0.25">
      <c r="M63246"/>
    </row>
    <row r="63247" spans="13:13" x14ac:dyDescent="0.25">
      <c r="M63247"/>
    </row>
    <row r="63248" spans="13:13" x14ac:dyDescent="0.25">
      <c r="M63248"/>
    </row>
    <row r="63249" spans="13:13" x14ac:dyDescent="0.25">
      <c r="M63249"/>
    </row>
    <row r="63250" spans="13:13" x14ac:dyDescent="0.25">
      <c r="M63250"/>
    </row>
    <row r="63251" spans="13:13" x14ac:dyDescent="0.25">
      <c r="M63251"/>
    </row>
    <row r="63252" spans="13:13" x14ac:dyDescent="0.25">
      <c r="M63252"/>
    </row>
    <row r="63253" spans="13:13" x14ac:dyDescent="0.25">
      <c r="M63253"/>
    </row>
    <row r="63254" spans="13:13" x14ac:dyDescent="0.25">
      <c r="M63254"/>
    </row>
    <row r="63255" spans="13:13" x14ac:dyDescent="0.25">
      <c r="M63255"/>
    </row>
    <row r="63256" spans="13:13" x14ac:dyDescent="0.25">
      <c r="M63256"/>
    </row>
    <row r="63257" spans="13:13" x14ac:dyDescent="0.25">
      <c r="M63257"/>
    </row>
    <row r="63258" spans="13:13" x14ac:dyDescent="0.25">
      <c r="M63258"/>
    </row>
    <row r="63259" spans="13:13" x14ac:dyDescent="0.25">
      <c r="M63259"/>
    </row>
    <row r="63260" spans="13:13" x14ac:dyDescent="0.25">
      <c r="M63260"/>
    </row>
    <row r="63261" spans="13:13" x14ac:dyDescent="0.25">
      <c r="M63261"/>
    </row>
    <row r="63262" spans="13:13" x14ac:dyDescent="0.25">
      <c r="M63262"/>
    </row>
    <row r="63263" spans="13:13" x14ac:dyDescent="0.25">
      <c r="M63263"/>
    </row>
    <row r="63264" spans="13:13" x14ac:dyDescent="0.25">
      <c r="M63264"/>
    </row>
    <row r="63265" spans="13:13" x14ac:dyDescent="0.25">
      <c r="M63265"/>
    </row>
    <row r="63266" spans="13:13" x14ac:dyDescent="0.25">
      <c r="M63266"/>
    </row>
    <row r="63267" spans="13:13" x14ac:dyDescent="0.25">
      <c r="M63267"/>
    </row>
    <row r="63268" spans="13:13" x14ac:dyDescent="0.25">
      <c r="M63268"/>
    </row>
    <row r="63269" spans="13:13" x14ac:dyDescent="0.25">
      <c r="M63269"/>
    </row>
    <row r="63270" spans="13:13" x14ac:dyDescent="0.25">
      <c r="M63270"/>
    </row>
    <row r="63271" spans="13:13" x14ac:dyDescent="0.25">
      <c r="M63271"/>
    </row>
    <row r="63272" spans="13:13" x14ac:dyDescent="0.25">
      <c r="M63272"/>
    </row>
    <row r="63273" spans="13:13" x14ac:dyDescent="0.25">
      <c r="M63273"/>
    </row>
    <row r="63274" spans="13:13" x14ac:dyDescent="0.25">
      <c r="M63274"/>
    </row>
    <row r="63275" spans="13:13" x14ac:dyDescent="0.25">
      <c r="M63275"/>
    </row>
    <row r="63276" spans="13:13" x14ac:dyDescent="0.25">
      <c r="M63276"/>
    </row>
    <row r="63277" spans="13:13" x14ac:dyDescent="0.25">
      <c r="M63277"/>
    </row>
    <row r="63278" spans="13:13" x14ac:dyDescent="0.25">
      <c r="M63278"/>
    </row>
    <row r="63279" spans="13:13" x14ac:dyDescent="0.25">
      <c r="M63279"/>
    </row>
    <row r="63280" spans="13:13" x14ac:dyDescent="0.25">
      <c r="M63280"/>
    </row>
    <row r="63281" spans="13:13" x14ac:dyDescent="0.25">
      <c r="M63281"/>
    </row>
    <row r="63282" spans="13:13" x14ac:dyDescent="0.25">
      <c r="M63282"/>
    </row>
    <row r="63283" spans="13:13" x14ac:dyDescent="0.25">
      <c r="M63283"/>
    </row>
    <row r="63284" spans="13:13" x14ac:dyDescent="0.25">
      <c r="M63284"/>
    </row>
    <row r="63285" spans="13:13" x14ac:dyDescent="0.25">
      <c r="M63285"/>
    </row>
    <row r="63286" spans="13:13" x14ac:dyDescent="0.25">
      <c r="M63286"/>
    </row>
    <row r="63287" spans="13:13" x14ac:dyDescent="0.25">
      <c r="M63287"/>
    </row>
    <row r="63288" spans="13:13" x14ac:dyDescent="0.25">
      <c r="M63288"/>
    </row>
    <row r="63289" spans="13:13" x14ac:dyDescent="0.25">
      <c r="M63289"/>
    </row>
    <row r="63290" spans="13:13" x14ac:dyDescent="0.25">
      <c r="M63290"/>
    </row>
    <row r="63291" spans="13:13" x14ac:dyDescent="0.25">
      <c r="M63291"/>
    </row>
    <row r="63292" spans="13:13" x14ac:dyDescent="0.25">
      <c r="M63292"/>
    </row>
    <row r="63293" spans="13:13" x14ac:dyDescent="0.25">
      <c r="M63293"/>
    </row>
    <row r="63294" spans="13:13" x14ac:dyDescent="0.25">
      <c r="M63294"/>
    </row>
    <row r="63295" spans="13:13" x14ac:dyDescent="0.25">
      <c r="M63295"/>
    </row>
    <row r="63296" spans="13:13" x14ac:dyDescent="0.25">
      <c r="M63296"/>
    </row>
    <row r="63297" spans="13:13" x14ac:dyDescent="0.25">
      <c r="M63297"/>
    </row>
    <row r="63298" spans="13:13" x14ac:dyDescent="0.25">
      <c r="M63298"/>
    </row>
    <row r="63299" spans="13:13" x14ac:dyDescent="0.25">
      <c r="M63299"/>
    </row>
    <row r="63300" spans="13:13" x14ac:dyDescent="0.25">
      <c r="M63300"/>
    </row>
    <row r="63301" spans="13:13" x14ac:dyDescent="0.25">
      <c r="M63301"/>
    </row>
    <row r="63302" spans="13:13" x14ac:dyDescent="0.25">
      <c r="M63302"/>
    </row>
    <row r="63303" spans="13:13" x14ac:dyDescent="0.25">
      <c r="M63303"/>
    </row>
    <row r="63304" spans="13:13" x14ac:dyDescent="0.25">
      <c r="M63304"/>
    </row>
    <row r="63305" spans="13:13" x14ac:dyDescent="0.25">
      <c r="M63305"/>
    </row>
    <row r="63306" spans="13:13" x14ac:dyDescent="0.25">
      <c r="M63306"/>
    </row>
    <row r="63307" spans="13:13" x14ac:dyDescent="0.25">
      <c r="M63307"/>
    </row>
    <row r="63308" spans="13:13" x14ac:dyDescent="0.25">
      <c r="M63308"/>
    </row>
    <row r="63309" spans="13:13" x14ac:dyDescent="0.25">
      <c r="M63309"/>
    </row>
    <row r="63310" spans="13:13" x14ac:dyDescent="0.25">
      <c r="M63310"/>
    </row>
    <row r="63311" spans="13:13" x14ac:dyDescent="0.25">
      <c r="M63311"/>
    </row>
    <row r="63312" spans="13:13" x14ac:dyDescent="0.25">
      <c r="M63312"/>
    </row>
    <row r="63313" spans="13:13" x14ac:dyDescent="0.25">
      <c r="M63313"/>
    </row>
    <row r="63314" spans="13:13" x14ac:dyDescent="0.25">
      <c r="M63314"/>
    </row>
    <row r="63315" spans="13:13" x14ac:dyDescent="0.25">
      <c r="M63315"/>
    </row>
    <row r="63316" spans="13:13" x14ac:dyDescent="0.25">
      <c r="M63316"/>
    </row>
    <row r="63317" spans="13:13" x14ac:dyDescent="0.25">
      <c r="M63317"/>
    </row>
    <row r="63318" spans="13:13" x14ac:dyDescent="0.25">
      <c r="M63318"/>
    </row>
    <row r="63319" spans="13:13" x14ac:dyDescent="0.25">
      <c r="M63319"/>
    </row>
    <row r="63320" spans="13:13" x14ac:dyDescent="0.25">
      <c r="M63320"/>
    </row>
    <row r="63321" spans="13:13" x14ac:dyDescent="0.25">
      <c r="M63321"/>
    </row>
    <row r="63322" spans="13:13" x14ac:dyDescent="0.25">
      <c r="M63322"/>
    </row>
    <row r="63323" spans="13:13" x14ac:dyDescent="0.25">
      <c r="M63323"/>
    </row>
    <row r="63324" spans="13:13" x14ac:dyDescent="0.25">
      <c r="M63324"/>
    </row>
    <row r="63325" spans="13:13" x14ac:dyDescent="0.25">
      <c r="M63325"/>
    </row>
    <row r="63326" spans="13:13" x14ac:dyDescent="0.25">
      <c r="M63326"/>
    </row>
    <row r="63327" spans="13:13" x14ac:dyDescent="0.25">
      <c r="M63327"/>
    </row>
    <row r="63328" spans="13:13" x14ac:dyDescent="0.25">
      <c r="M63328"/>
    </row>
    <row r="63329" spans="13:13" x14ac:dyDescent="0.25">
      <c r="M63329"/>
    </row>
    <row r="63330" spans="13:13" x14ac:dyDescent="0.25">
      <c r="M63330"/>
    </row>
    <row r="63331" spans="13:13" x14ac:dyDescent="0.25">
      <c r="M63331"/>
    </row>
    <row r="63332" spans="13:13" x14ac:dyDescent="0.25">
      <c r="M63332"/>
    </row>
    <row r="63333" spans="13:13" x14ac:dyDescent="0.25">
      <c r="M63333"/>
    </row>
    <row r="63334" spans="13:13" x14ac:dyDescent="0.25">
      <c r="M63334"/>
    </row>
    <row r="63335" spans="13:13" x14ac:dyDescent="0.25">
      <c r="M63335"/>
    </row>
    <row r="63336" spans="13:13" x14ac:dyDescent="0.25">
      <c r="M63336"/>
    </row>
    <row r="63337" spans="13:13" x14ac:dyDescent="0.25">
      <c r="M63337"/>
    </row>
    <row r="63338" spans="13:13" x14ac:dyDescent="0.25">
      <c r="M63338"/>
    </row>
    <row r="63339" spans="13:13" x14ac:dyDescent="0.25">
      <c r="M63339"/>
    </row>
    <row r="63340" spans="13:13" x14ac:dyDescent="0.25">
      <c r="M63340"/>
    </row>
    <row r="63341" spans="13:13" x14ac:dyDescent="0.25">
      <c r="M63341"/>
    </row>
    <row r="63342" spans="13:13" x14ac:dyDescent="0.25">
      <c r="M63342"/>
    </row>
    <row r="63343" spans="13:13" x14ac:dyDescent="0.25">
      <c r="M63343"/>
    </row>
    <row r="63344" spans="13:13" x14ac:dyDescent="0.25">
      <c r="M63344"/>
    </row>
    <row r="63345" spans="13:13" x14ac:dyDescent="0.25">
      <c r="M63345"/>
    </row>
    <row r="63346" spans="13:13" x14ac:dyDescent="0.25">
      <c r="M63346"/>
    </row>
    <row r="63347" spans="13:13" x14ac:dyDescent="0.25">
      <c r="M63347"/>
    </row>
    <row r="63348" spans="13:13" x14ac:dyDescent="0.25">
      <c r="M63348"/>
    </row>
    <row r="63349" spans="13:13" x14ac:dyDescent="0.25">
      <c r="M63349"/>
    </row>
    <row r="63350" spans="13:13" x14ac:dyDescent="0.25">
      <c r="M63350"/>
    </row>
    <row r="63351" spans="13:13" x14ac:dyDescent="0.25">
      <c r="M63351"/>
    </row>
    <row r="63352" spans="13:13" x14ac:dyDescent="0.25">
      <c r="M63352"/>
    </row>
    <row r="63353" spans="13:13" x14ac:dyDescent="0.25">
      <c r="M63353"/>
    </row>
    <row r="63354" spans="13:13" x14ac:dyDescent="0.25">
      <c r="M63354"/>
    </row>
    <row r="63355" spans="13:13" x14ac:dyDescent="0.25">
      <c r="M63355"/>
    </row>
    <row r="63356" spans="13:13" x14ac:dyDescent="0.25">
      <c r="M63356"/>
    </row>
    <row r="63357" spans="13:13" x14ac:dyDescent="0.25">
      <c r="M63357"/>
    </row>
    <row r="63358" spans="13:13" x14ac:dyDescent="0.25">
      <c r="M63358"/>
    </row>
    <row r="63359" spans="13:13" x14ac:dyDescent="0.25">
      <c r="M63359"/>
    </row>
    <row r="63360" spans="13:13" x14ac:dyDescent="0.25">
      <c r="M63360"/>
    </row>
    <row r="63361" spans="13:13" x14ac:dyDescent="0.25">
      <c r="M63361"/>
    </row>
    <row r="63362" spans="13:13" x14ac:dyDescent="0.25">
      <c r="M63362"/>
    </row>
    <row r="63363" spans="13:13" x14ac:dyDescent="0.25">
      <c r="M63363"/>
    </row>
    <row r="63364" spans="13:13" x14ac:dyDescent="0.25">
      <c r="M63364"/>
    </row>
    <row r="63365" spans="13:13" x14ac:dyDescent="0.25">
      <c r="M63365"/>
    </row>
    <row r="63366" spans="13:13" x14ac:dyDescent="0.25">
      <c r="M63366"/>
    </row>
    <row r="63367" spans="13:13" x14ac:dyDescent="0.25">
      <c r="M63367"/>
    </row>
    <row r="63368" spans="13:13" x14ac:dyDescent="0.25">
      <c r="M63368"/>
    </row>
    <row r="63369" spans="13:13" x14ac:dyDescent="0.25">
      <c r="M63369"/>
    </row>
    <row r="63370" spans="13:13" x14ac:dyDescent="0.25">
      <c r="M63370"/>
    </row>
    <row r="63371" spans="13:13" x14ac:dyDescent="0.25">
      <c r="M63371"/>
    </row>
    <row r="63372" spans="13:13" x14ac:dyDescent="0.25">
      <c r="M63372"/>
    </row>
    <row r="63373" spans="13:13" x14ac:dyDescent="0.25">
      <c r="M63373"/>
    </row>
    <row r="63374" spans="13:13" x14ac:dyDescent="0.25">
      <c r="M63374"/>
    </row>
    <row r="63375" spans="13:13" x14ac:dyDescent="0.25">
      <c r="M63375"/>
    </row>
    <row r="63376" spans="13:13" x14ac:dyDescent="0.25">
      <c r="M63376"/>
    </row>
    <row r="63377" spans="13:13" x14ac:dyDescent="0.25">
      <c r="M63377"/>
    </row>
    <row r="63378" spans="13:13" x14ac:dyDescent="0.25">
      <c r="M63378"/>
    </row>
    <row r="63379" spans="13:13" x14ac:dyDescent="0.25">
      <c r="M63379"/>
    </row>
    <row r="63380" spans="13:13" x14ac:dyDescent="0.25">
      <c r="M63380"/>
    </row>
    <row r="63381" spans="13:13" x14ac:dyDescent="0.25">
      <c r="M63381"/>
    </row>
    <row r="63382" spans="13:13" x14ac:dyDescent="0.25">
      <c r="M63382"/>
    </row>
    <row r="63383" spans="13:13" x14ac:dyDescent="0.25">
      <c r="M63383"/>
    </row>
    <row r="63384" spans="13:13" x14ac:dyDescent="0.25">
      <c r="M63384"/>
    </row>
    <row r="63385" spans="13:13" x14ac:dyDescent="0.25">
      <c r="M63385"/>
    </row>
    <row r="63386" spans="13:13" x14ac:dyDescent="0.25">
      <c r="M63386"/>
    </row>
    <row r="63387" spans="13:13" x14ac:dyDescent="0.25">
      <c r="M63387"/>
    </row>
    <row r="63388" spans="13:13" x14ac:dyDescent="0.25">
      <c r="M63388"/>
    </row>
    <row r="63389" spans="13:13" x14ac:dyDescent="0.25">
      <c r="M63389"/>
    </row>
    <row r="63390" spans="13:13" x14ac:dyDescent="0.25">
      <c r="M63390"/>
    </row>
    <row r="63391" spans="13:13" x14ac:dyDescent="0.25">
      <c r="M63391"/>
    </row>
    <row r="63392" spans="13:13" x14ac:dyDescent="0.25">
      <c r="M63392"/>
    </row>
    <row r="63393" spans="13:13" x14ac:dyDescent="0.25">
      <c r="M63393"/>
    </row>
    <row r="63394" spans="13:13" x14ac:dyDescent="0.25">
      <c r="M63394"/>
    </row>
    <row r="63395" spans="13:13" x14ac:dyDescent="0.25">
      <c r="M63395"/>
    </row>
    <row r="63396" spans="13:13" x14ac:dyDescent="0.25">
      <c r="M63396"/>
    </row>
    <row r="63397" spans="13:13" x14ac:dyDescent="0.25">
      <c r="M63397"/>
    </row>
    <row r="63398" spans="13:13" x14ac:dyDescent="0.25">
      <c r="M63398"/>
    </row>
    <row r="63399" spans="13:13" x14ac:dyDescent="0.25">
      <c r="M63399"/>
    </row>
    <row r="63400" spans="13:13" x14ac:dyDescent="0.25">
      <c r="M63400"/>
    </row>
    <row r="63401" spans="13:13" x14ac:dyDescent="0.25">
      <c r="M63401"/>
    </row>
    <row r="63402" spans="13:13" x14ac:dyDescent="0.25">
      <c r="M63402"/>
    </row>
    <row r="63403" spans="13:13" x14ac:dyDescent="0.25">
      <c r="M63403"/>
    </row>
    <row r="63404" spans="13:13" x14ac:dyDescent="0.25">
      <c r="M63404"/>
    </row>
    <row r="63405" spans="13:13" x14ac:dyDescent="0.25">
      <c r="M63405"/>
    </row>
    <row r="63406" spans="13:13" x14ac:dyDescent="0.25">
      <c r="M63406"/>
    </row>
    <row r="63407" spans="13:13" x14ac:dyDescent="0.25">
      <c r="M63407"/>
    </row>
    <row r="63408" spans="13:13" x14ac:dyDescent="0.25">
      <c r="M63408"/>
    </row>
    <row r="63409" spans="13:13" x14ac:dyDescent="0.25">
      <c r="M63409"/>
    </row>
    <row r="63410" spans="13:13" x14ac:dyDescent="0.25">
      <c r="M63410"/>
    </row>
    <row r="63411" spans="13:13" x14ac:dyDescent="0.25">
      <c r="M63411"/>
    </row>
    <row r="63412" spans="13:13" x14ac:dyDescent="0.25">
      <c r="M63412"/>
    </row>
    <row r="63413" spans="13:13" x14ac:dyDescent="0.25">
      <c r="M63413"/>
    </row>
    <row r="63414" spans="13:13" x14ac:dyDescent="0.25">
      <c r="M63414"/>
    </row>
    <row r="63415" spans="13:13" x14ac:dyDescent="0.25">
      <c r="M63415"/>
    </row>
    <row r="63416" spans="13:13" x14ac:dyDescent="0.25">
      <c r="M63416"/>
    </row>
    <row r="63417" spans="13:13" x14ac:dyDescent="0.25">
      <c r="M63417"/>
    </row>
    <row r="63418" spans="13:13" x14ac:dyDescent="0.25">
      <c r="M63418"/>
    </row>
    <row r="63419" spans="13:13" x14ac:dyDescent="0.25">
      <c r="M63419"/>
    </row>
    <row r="63420" spans="13:13" x14ac:dyDescent="0.25">
      <c r="M63420"/>
    </row>
    <row r="63421" spans="13:13" x14ac:dyDescent="0.25">
      <c r="M63421"/>
    </row>
    <row r="63422" spans="13:13" x14ac:dyDescent="0.25">
      <c r="M63422"/>
    </row>
    <row r="63423" spans="13:13" x14ac:dyDescent="0.25">
      <c r="M63423"/>
    </row>
    <row r="63424" spans="13:13" x14ac:dyDescent="0.25">
      <c r="M63424"/>
    </row>
    <row r="63425" spans="13:13" x14ac:dyDescent="0.25">
      <c r="M63425"/>
    </row>
    <row r="63426" spans="13:13" x14ac:dyDescent="0.25">
      <c r="M63426"/>
    </row>
    <row r="63427" spans="13:13" x14ac:dyDescent="0.25">
      <c r="M63427"/>
    </row>
    <row r="63428" spans="13:13" x14ac:dyDescent="0.25">
      <c r="M63428"/>
    </row>
    <row r="63429" spans="13:13" x14ac:dyDescent="0.25">
      <c r="M63429"/>
    </row>
    <row r="63430" spans="13:13" x14ac:dyDescent="0.25">
      <c r="M63430"/>
    </row>
    <row r="63431" spans="13:13" x14ac:dyDescent="0.25">
      <c r="M63431"/>
    </row>
    <row r="63432" spans="13:13" x14ac:dyDescent="0.25">
      <c r="M63432"/>
    </row>
    <row r="63433" spans="13:13" x14ac:dyDescent="0.25">
      <c r="M63433"/>
    </row>
    <row r="63434" spans="13:13" x14ac:dyDescent="0.25">
      <c r="M63434"/>
    </row>
    <row r="63435" spans="13:13" x14ac:dyDescent="0.25">
      <c r="M63435"/>
    </row>
    <row r="63436" spans="13:13" x14ac:dyDescent="0.25">
      <c r="M63436"/>
    </row>
    <row r="63437" spans="13:13" x14ac:dyDescent="0.25">
      <c r="M63437"/>
    </row>
    <row r="63438" spans="13:13" x14ac:dyDescent="0.25">
      <c r="M63438"/>
    </row>
    <row r="63439" spans="13:13" x14ac:dyDescent="0.25">
      <c r="M63439"/>
    </row>
    <row r="63440" spans="13:13" x14ac:dyDescent="0.25">
      <c r="M63440"/>
    </row>
    <row r="63441" spans="13:13" x14ac:dyDescent="0.25">
      <c r="M63441"/>
    </row>
    <row r="63442" spans="13:13" x14ac:dyDescent="0.25">
      <c r="M63442"/>
    </row>
    <row r="63443" spans="13:13" x14ac:dyDescent="0.25">
      <c r="M63443"/>
    </row>
    <row r="63444" spans="13:13" x14ac:dyDescent="0.25">
      <c r="M63444"/>
    </row>
    <row r="63445" spans="13:13" x14ac:dyDescent="0.25">
      <c r="M63445"/>
    </row>
    <row r="63446" spans="13:13" x14ac:dyDescent="0.25">
      <c r="M63446"/>
    </row>
    <row r="63447" spans="13:13" x14ac:dyDescent="0.25">
      <c r="M63447"/>
    </row>
    <row r="63448" spans="13:13" x14ac:dyDescent="0.25">
      <c r="M63448"/>
    </row>
    <row r="63449" spans="13:13" x14ac:dyDescent="0.25">
      <c r="M63449"/>
    </row>
    <row r="63450" spans="13:13" x14ac:dyDescent="0.25">
      <c r="M63450"/>
    </row>
    <row r="63451" spans="13:13" x14ac:dyDescent="0.25">
      <c r="M63451"/>
    </row>
    <row r="63452" spans="13:13" x14ac:dyDescent="0.25">
      <c r="M63452"/>
    </row>
    <row r="63453" spans="13:13" x14ac:dyDescent="0.25">
      <c r="M63453"/>
    </row>
    <row r="63454" spans="13:13" x14ac:dyDescent="0.25">
      <c r="M63454"/>
    </row>
    <row r="63455" spans="13:13" x14ac:dyDescent="0.25">
      <c r="M63455"/>
    </row>
    <row r="63456" spans="13:13" x14ac:dyDescent="0.25">
      <c r="M63456"/>
    </row>
    <row r="63457" spans="13:13" x14ac:dyDescent="0.25">
      <c r="M63457"/>
    </row>
    <row r="63458" spans="13:13" x14ac:dyDescent="0.25">
      <c r="M63458"/>
    </row>
    <row r="63459" spans="13:13" x14ac:dyDescent="0.25">
      <c r="M63459"/>
    </row>
    <row r="63460" spans="13:13" x14ac:dyDescent="0.25">
      <c r="M63460"/>
    </row>
    <row r="63461" spans="13:13" x14ac:dyDescent="0.25">
      <c r="M63461"/>
    </row>
    <row r="63462" spans="13:13" x14ac:dyDescent="0.25">
      <c r="M63462"/>
    </row>
    <row r="63463" spans="13:13" x14ac:dyDescent="0.25">
      <c r="M63463"/>
    </row>
    <row r="63464" spans="13:13" x14ac:dyDescent="0.25">
      <c r="M63464"/>
    </row>
    <row r="63465" spans="13:13" x14ac:dyDescent="0.25">
      <c r="M63465"/>
    </row>
    <row r="63466" spans="13:13" x14ac:dyDescent="0.25">
      <c r="M63466"/>
    </row>
    <row r="63467" spans="13:13" x14ac:dyDescent="0.25">
      <c r="M63467"/>
    </row>
    <row r="63468" spans="13:13" x14ac:dyDescent="0.25">
      <c r="M63468"/>
    </row>
    <row r="63469" spans="13:13" x14ac:dyDescent="0.25">
      <c r="M63469"/>
    </row>
    <row r="63470" spans="13:13" x14ac:dyDescent="0.25">
      <c r="M63470"/>
    </row>
    <row r="63471" spans="13:13" x14ac:dyDescent="0.25">
      <c r="M63471"/>
    </row>
    <row r="63472" spans="13:13" x14ac:dyDescent="0.25">
      <c r="M63472"/>
    </row>
    <row r="63473" spans="13:13" x14ac:dyDescent="0.25">
      <c r="M63473"/>
    </row>
    <row r="63474" spans="13:13" x14ac:dyDescent="0.25">
      <c r="M63474"/>
    </row>
    <row r="63475" spans="13:13" x14ac:dyDescent="0.25">
      <c r="M63475"/>
    </row>
    <row r="63476" spans="13:13" x14ac:dyDescent="0.25">
      <c r="M63476"/>
    </row>
    <row r="63477" spans="13:13" x14ac:dyDescent="0.25">
      <c r="M63477"/>
    </row>
    <row r="63478" spans="13:13" x14ac:dyDescent="0.25">
      <c r="M63478"/>
    </row>
    <row r="63479" spans="13:13" x14ac:dyDescent="0.25">
      <c r="M63479"/>
    </row>
    <row r="63480" spans="13:13" x14ac:dyDescent="0.25">
      <c r="M63480"/>
    </row>
    <row r="63481" spans="13:13" x14ac:dyDescent="0.25">
      <c r="M63481"/>
    </row>
    <row r="63482" spans="13:13" x14ac:dyDescent="0.25">
      <c r="M63482"/>
    </row>
    <row r="63483" spans="13:13" x14ac:dyDescent="0.25">
      <c r="M63483"/>
    </row>
    <row r="63484" spans="13:13" x14ac:dyDescent="0.25">
      <c r="M63484"/>
    </row>
    <row r="63485" spans="13:13" x14ac:dyDescent="0.25">
      <c r="M63485"/>
    </row>
    <row r="63486" spans="13:13" x14ac:dyDescent="0.25">
      <c r="M63486"/>
    </row>
    <row r="63487" spans="13:13" x14ac:dyDescent="0.25">
      <c r="M63487"/>
    </row>
    <row r="63488" spans="13:13" x14ac:dyDescent="0.25">
      <c r="M63488"/>
    </row>
    <row r="63489" spans="13:13" x14ac:dyDescent="0.25">
      <c r="M63489"/>
    </row>
    <row r="63490" spans="13:13" x14ac:dyDescent="0.25">
      <c r="M63490"/>
    </row>
    <row r="63491" spans="13:13" x14ac:dyDescent="0.25">
      <c r="M63491"/>
    </row>
    <row r="63492" spans="13:13" x14ac:dyDescent="0.25">
      <c r="M63492"/>
    </row>
    <row r="63493" spans="13:13" x14ac:dyDescent="0.25">
      <c r="M63493"/>
    </row>
    <row r="63494" spans="13:13" x14ac:dyDescent="0.25">
      <c r="M63494"/>
    </row>
    <row r="63495" spans="13:13" x14ac:dyDescent="0.25">
      <c r="M63495"/>
    </row>
    <row r="63496" spans="13:13" x14ac:dyDescent="0.25">
      <c r="M63496"/>
    </row>
    <row r="63497" spans="13:13" x14ac:dyDescent="0.25">
      <c r="M63497"/>
    </row>
    <row r="63498" spans="13:13" x14ac:dyDescent="0.25">
      <c r="M63498"/>
    </row>
    <row r="63499" spans="13:13" x14ac:dyDescent="0.25">
      <c r="M63499"/>
    </row>
    <row r="63500" spans="13:13" x14ac:dyDescent="0.25">
      <c r="M63500"/>
    </row>
    <row r="63501" spans="13:13" x14ac:dyDescent="0.25">
      <c r="M63501"/>
    </row>
    <row r="63502" spans="13:13" x14ac:dyDescent="0.25">
      <c r="M63502"/>
    </row>
    <row r="63503" spans="13:13" x14ac:dyDescent="0.25">
      <c r="M63503"/>
    </row>
    <row r="63504" spans="13:13" x14ac:dyDescent="0.25">
      <c r="M63504"/>
    </row>
    <row r="63505" spans="13:13" x14ac:dyDescent="0.25">
      <c r="M63505"/>
    </row>
    <row r="63506" spans="13:13" x14ac:dyDescent="0.25">
      <c r="M63506"/>
    </row>
    <row r="63507" spans="13:13" x14ac:dyDescent="0.25">
      <c r="M63507"/>
    </row>
    <row r="63508" spans="13:13" x14ac:dyDescent="0.25">
      <c r="M63508"/>
    </row>
    <row r="63509" spans="13:13" x14ac:dyDescent="0.25">
      <c r="M63509"/>
    </row>
    <row r="63510" spans="13:13" x14ac:dyDescent="0.25">
      <c r="M63510"/>
    </row>
    <row r="63511" spans="13:13" x14ac:dyDescent="0.25">
      <c r="M63511"/>
    </row>
    <row r="63512" spans="13:13" x14ac:dyDescent="0.25">
      <c r="M63512"/>
    </row>
    <row r="63513" spans="13:13" x14ac:dyDescent="0.25">
      <c r="M63513"/>
    </row>
    <row r="63514" spans="13:13" x14ac:dyDescent="0.25">
      <c r="M63514"/>
    </row>
    <row r="63515" spans="13:13" x14ac:dyDescent="0.25">
      <c r="M63515"/>
    </row>
    <row r="63516" spans="13:13" x14ac:dyDescent="0.25">
      <c r="M63516"/>
    </row>
    <row r="63517" spans="13:13" x14ac:dyDescent="0.25">
      <c r="M63517"/>
    </row>
    <row r="63518" spans="13:13" x14ac:dyDescent="0.25">
      <c r="M63518"/>
    </row>
    <row r="63519" spans="13:13" x14ac:dyDescent="0.25">
      <c r="M63519"/>
    </row>
    <row r="63520" spans="13:13" x14ac:dyDescent="0.25">
      <c r="M63520"/>
    </row>
    <row r="63521" spans="13:13" x14ac:dyDescent="0.25">
      <c r="M63521"/>
    </row>
    <row r="63522" spans="13:13" x14ac:dyDescent="0.25">
      <c r="M63522"/>
    </row>
    <row r="63523" spans="13:13" x14ac:dyDescent="0.25">
      <c r="M63523"/>
    </row>
    <row r="63524" spans="13:13" x14ac:dyDescent="0.25">
      <c r="M63524"/>
    </row>
    <row r="63525" spans="13:13" x14ac:dyDescent="0.25">
      <c r="M63525"/>
    </row>
    <row r="63526" spans="13:13" x14ac:dyDescent="0.25">
      <c r="M63526"/>
    </row>
    <row r="63527" spans="13:13" x14ac:dyDescent="0.25">
      <c r="M63527"/>
    </row>
    <row r="63528" spans="13:13" x14ac:dyDescent="0.25">
      <c r="M63528"/>
    </row>
    <row r="63529" spans="13:13" x14ac:dyDescent="0.25">
      <c r="M63529"/>
    </row>
    <row r="63530" spans="13:13" x14ac:dyDescent="0.25">
      <c r="M63530"/>
    </row>
    <row r="63531" spans="13:13" x14ac:dyDescent="0.25">
      <c r="M63531"/>
    </row>
    <row r="63532" spans="13:13" x14ac:dyDescent="0.25">
      <c r="M63532"/>
    </row>
    <row r="63533" spans="13:13" x14ac:dyDescent="0.25">
      <c r="M63533"/>
    </row>
    <row r="63534" spans="13:13" x14ac:dyDescent="0.25">
      <c r="M63534"/>
    </row>
    <row r="63535" spans="13:13" x14ac:dyDescent="0.25">
      <c r="M63535"/>
    </row>
    <row r="63536" spans="13:13" x14ac:dyDescent="0.25">
      <c r="M63536"/>
    </row>
    <row r="63537" spans="13:13" x14ac:dyDescent="0.25">
      <c r="M63537"/>
    </row>
    <row r="63538" spans="13:13" x14ac:dyDescent="0.25">
      <c r="M63538"/>
    </row>
    <row r="63539" spans="13:13" x14ac:dyDescent="0.25">
      <c r="M63539"/>
    </row>
    <row r="63540" spans="13:13" x14ac:dyDescent="0.25">
      <c r="M63540"/>
    </row>
    <row r="63541" spans="13:13" x14ac:dyDescent="0.25">
      <c r="M63541"/>
    </row>
    <row r="63542" spans="13:13" x14ac:dyDescent="0.25">
      <c r="M63542"/>
    </row>
    <row r="63543" spans="13:13" x14ac:dyDescent="0.25">
      <c r="M63543"/>
    </row>
    <row r="63544" spans="13:13" x14ac:dyDescent="0.25">
      <c r="M63544"/>
    </row>
    <row r="63545" spans="13:13" x14ac:dyDescent="0.25">
      <c r="M63545"/>
    </row>
    <row r="63546" spans="13:13" x14ac:dyDescent="0.25">
      <c r="M63546"/>
    </row>
    <row r="63547" spans="13:13" x14ac:dyDescent="0.25">
      <c r="M63547"/>
    </row>
    <row r="63548" spans="13:13" x14ac:dyDescent="0.25">
      <c r="M63548"/>
    </row>
    <row r="63549" spans="13:13" x14ac:dyDescent="0.25">
      <c r="M63549"/>
    </row>
    <row r="63550" spans="13:13" x14ac:dyDescent="0.25">
      <c r="M63550"/>
    </row>
    <row r="63551" spans="13:13" x14ac:dyDescent="0.25">
      <c r="M63551"/>
    </row>
    <row r="63552" spans="13:13" x14ac:dyDescent="0.25">
      <c r="M63552"/>
    </row>
    <row r="63553" spans="13:13" x14ac:dyDescent="0.25">
      <c r="M63553"/>
    </row>
    <row r="63554" spans="13:13" x14ac:dyDescent="0.25">
      <c r="M63554"/>
    </row>
    <row r="63555" spans="13:13" x14ac:dyDescent="0.25">
      <c r="M63555"/>
    </row>
    <row r="63556" spans="13:13" x14ac:dyDescent="0.25">
      <c r="M63556"/>
    </row>
    <row r="63557" spans="13:13" x14ac:dyDescent="0.25">
      <c r="M63557"/>
    </row>
    <row r="63558" spans="13:13" x14ac:dyDescent="0.25">
      <c r="M63558"/>
    </row>
    <row r="63559" spans="13:13" x14ac:dyDescent="0.25">
      <c r="M63559"/>
    </row>
    <row r="63560" spans="13:13" x14ac:dyDescent="0.25">
      <c r="M63560"/>
    </row>
    <row r="63561" spans="13:13" x14ac:dyDescent="0.25">
      <c r="M63561"/>
    </row>
    <row r="63562" spans="13:13" x14ac:dyDescent="0.25">
      <c r="M63562"/>
    </row>
    <row r="63563" spans="13:13" x14ac:dyDescent="0.25">
      <c r="M63563"/>
    </row>
    <row r="63564" spans="13:13" x14ac:dyDescent="0.25">
      <c r="M63564"/>
    </row>
    <row r="63565" spans="13:13" x14ac:dyDescent="0.25">
      <c r="M63565"/>
    </row>
    <row r="63566" spans="13:13" x14ac:dyDescent="0.25">
      <c r="M63566"/>
    </row>
    <row r="63567" spans="13:13" x14ac:dyDescent="0.25">
      <c r="M63567"/>
    </row>
    <row r="63568" spans="13:13" x14ac:dyDescent="0.25">
      <c r="M63568"/>
    </row>
    <row r="63569" spans="13:13" x14ac:dyDescent="0.25">
      <c r="M63569"/>
    </row>
    <row r="63570" spans="13:13" x14ac:dyDescent="0.25">
      <c r="M63570"/>
    </row>
    <row r="63571" spans="13:13" x14ac:dyDescent="0.25">
      <c r="M63571"/>
    </row>
    <row r="63572" spans="13:13" x14ac:dyDescent="0.25">
      <c r="M63572"/>
    </row>
    <row r="63573" spans="13:13" x14ac:dyDescent="0.25">
      <c r="M63573"/>
    </row>
    <row r="63574" spans="13:13" x14ac:dyDescent="0.25">
      <c r="M63574"/>
    </row>
    <row r="63575" spans="13:13" x14ac:dyDescent="0.25">
      <c r="M63575"/>
    </row>
    <row r="63576" spans="13:13" x14ac:dyDescent="0.25">
      <c r="M63576"/>
    </row>
    <row r="63577" spans="13:13" x14ac:dyDescent="0.25">
      <c r="M63577"/>
    </row>
    <row r="63578" spans="13:13" x14ac:dyDescent="0.25">
      <c r="M63578"/>
    </row>
    <row r="63579" spans="13:13" x14ac:dyDescent="0.25">
      <c r="M63579"/>
    </row>
    <row r="63580" spans="13:13" x14ac:dyDescent="0.25">
      <c r="M63580"/>
    </row>
    <row r="63581" spans="13:13" x14ac:dyDescent="0.25">
      <c r="M63581"/>
    </row>
    <row r="63582" spans="13:13" x14ac:dyDescent="0.25">
      <c r="M63582"/>
    </row>
    <row r="63583" spans="13:13" x14ac:dyDescent="0.25">
      <c r="M63583"/>
    </row>
    <row r="63584" spans="13:13" x14ac:dyDescent="0.25">
      <c r="M63584"/>
    </row>
    <row r="63585" spans="13:13" x14ac:dyDescent="0.25">
      <c r="M63585"/>
    </row>
    <row r="63586" spans="13:13" x14ac:dyDescent="0.25">
      <c r="M63586"/>
    </row>
    <row r="63587" spans="13:13" x14ac:dyDescent="0.25">
      <c r="M63587"/>
    </row>
    <row r="63588" spans="13:13" x14ac:dyDescent="0.25">
      <c r="M63588"/>
    </row>
    <row r="63589" spans="13:13" x14ac:dyDescent="0.25">
      <c r="M63589"/>
    </row>
    <row r="63590" spans="13:13" x14ac:dyDescent="0.25">
      <c r="M63590"/>
    </row>
    <row r="63591" spans="13:13" x14ac:dyDescent="0.25">
      <c r="M63591"/>
    </row>
    <row r="63592" spans="13:13" x14ac:dyDescent="0.25">
      <c r="M63592"/>
    </row>
    <row r="63593" spans="13:13" x14ac:dyDescent="0.25">
      <c r="M63593"/>
    </row>
    <row r="63594" spans="13:13" x14ac:dyDescent="0.25">
      <c r="M63594"/>
    </row>
    <row r="63595" spans="13:13" x14ac:dyDescent="0.25">
      <c r="M63595"/>
    </row>
    <row r="63596" spans="13:13" x14ac:dyDescent="0.25">
      <c r="M63596"/>
    </row>
    <row r="63597" spans="13:13" x14ac:dyDescent="0.25">
      <c r="M63597"/>
    </row>
    <row r="63598" spans="13:13" x14ac:dyDescent="0.25">
      <c r="M63598"/>
    </row>
    <row r="63599" spans="13:13" x14ac:dyDescent="0.25">
      <c r="M63599"/>
    </row>
    <row r="63600" spans="13:13" x14ac:dyDescent="0.25">
      <c r="M63600"/>
    </row>
    <row r="63601" spans="13:13" x14ac:dyDescent="0.25">
      <c r="M63601"/>
    </row>
    <row r="63602" spans="13:13" x14ac:dyDescent="0.25">
      <c r="M63602"/>
    </row>
    <row r="63603" spans="13:13" x14ac:dyDescent="0.25">
      <c r="M63603"/>
    </row>
    <row r="63604" spans="13:13" x14ac:dyDescent="0.25">
      <c r="M63604"/>
    </row>
    <row r="63605" spans="13:13" x14ac:dyDescent="0.25">
      <c r="M63605"/>
    </row>
    <row r="63606" spans="13:13" x14ac:dyDescent="0.25">
      <c r="M63606"/>
    </row>
    <row r="63607" spans="13:13" x14ac:dyDescent="0.25">
      <c r="M63607"/>
    </row>
    <row r="63608" spans="13:13" x14ac:dyDescent="0.25">
      <c r="M63608"/>
    </row>
    <row r="63609" spans="13:13" x14ac:dyDescent="0.25">
      <c r="M63609"/>
    </row>
    <row r="63610" spans="13:13" x14ac:dyDescent="0.25">
      <c r="M63610"/>
    </row>
    <row r="63611" spans="13:13" x14ac:dyDescent="0.25">
      <c r="M63611"/>
    </row>
    <row r="63612" spans="13:13" x14ac:dyDescent="0.25">
      <c r="M63612"/>
    </row>
    <row r="63613" spans="13:13" x14ac:dyDescent="0.25">
      <c r="M63613"/>
    </row>
    <row r="63614" spans="13:13" x14ac:dyDescent="0.25">
      <c r="M63614"/>
    </row>
    <row r="63615" spans="13:13" x14ac:dyDescent="0.25">
      <c r="M63615"/>
    </row>
    <row r="63616" spans="13:13" x14ac:dyDescent="0.25">
      <c r="M63616"/>
    </row>
    <row r="63617" spans="13:13" x14ac:dyDescent="0.25">
      <c r="M63617"/>
    </row>
    <row r="63618" spans="13:13" x14ac:dyDescent="0.25">
      <c r="M63618"/>
    </row>
    <row r="63619" spans="13:13" x14ac:dyDescent="0.25">
      <c r="M63619"/>
    </row>
    <row r="63620" spans="13:13" x14ac:dyDescent="0.25">
      <c r="M63620"/>
    </row>
    <row r="63621" spans="13:13" x14ac:dyDescent="0.25">
      <c r="M63621"/>
    </row>
    <row r="63622" spans="13:13" x14ac:dyDescent="0.25">
      <c r="M63622"/>
    </row>
    <row r="63623" spans="13:13" x14ac:dyDescent="0.25">
      <c r="M63623"/>
    </row>
    <row r="63624" spans="13:13" x14ac:dyDescent="0.25">
      <c r="M63624"/>
    </row>
    <row r="63625" spans="13:13" x14ac:dyDescent="0.25">
      <c r="M63625"/>
    </row>
    <row r="63626" spans="13:13" x14ac:dyDescent="0.25">
      <c r="M63626"/>
    </row>
    <row r="63627" spans="13:13" x14ac:dyDescent="0.25">
      <c r="M63627"/>
    </row>
    <row r="63628" spans="13:13" x14ac:dyDescent="0.25">
      <c r="M63628"/>
    </row>
    <row r="63629" spans="13:13" x14ac:dyDescent="0.25">
      <c r="M63629"/>
    </row>
    <row r="63630" spans="13:13" x14ac:dyDescent="0.25">
      <c r="M63630"/>
    </row>
    <row r="63631" spans="13:13" x14ac:dyDescent="0.25">
      <c r="M63631"/>
    </row>
    <row r="63632" spans="13:13" x14ac:dyDescent="0.25">
      <c r="M63632"/>
    </row>
    <row r="63633" spans="13:13" x14ac:dyDescent="0.25">
      <c r="M63633"/>
    </row>
    <row r="63634" spans="13:13" x14ac:dyDescent="0.25">
      <c r="M63634"/>
    </row>
    <row r="63635" spans="13:13" x14ac:dyDescent="0.25">
      <c r="M63635"/>
    </row>
    <row r="63636" spans="13:13" x14ac:dyDescent="0.25">
      <c r="M63636"/>
    </row>
    <row r="63637" spans="13:13" x14ac:dyDescent="0.25">
      <c r="M63637"/>
    </row>
    <row r="63638" spans="13:13" x14ac:dyDescent="0.25">
      <c r="M63638"/>
    </row>
    <row r="63639" spans="13:13" x14ac:dyDescent="0.25">
      <c r="M63639"/>
    </row>
    <row r="63640" spans="13:13" x14ac:dyDescent="0.25">
      <c r="M63640"/>
    </row>
    <row r="63641" spans="13:13" x14ac:dyDescent="0.25">
      <c r="M63641"/>
    </row>
    <row r="63642" spans="13:13" x14ac:dyDescent="0.25">
      <c r="M63642"/>
    </row>
    <row r="63643" spans="13:13" x14ac:dyDescent="0.25">
      <c r="M63643"/>
    </row>
    <row r="63644" spans="13:13" x14ac:dyDescent="0.25">
      <c r="M63644"/>
    </row>
    <row r="63645" spans="13:13" x14ac:dyDescent="0.25">
      <c r="M63645"/>
    </row>
    <row r="63646" spans="13:13" x14ac:dyDescent="0.25">
      <c r="M63646"/>
    </row>
    <row r="63647" spans="13:13" x14ac:dyDescent="0.25">
      <c r="M63647"/>
    </row>
    <row r="63648" spans="13:13" x14ac:dyDescent="0.25">
      <c r="M63648"/>
    </row>
    <row r="63649" spans="13:13" x14ac:dyDescent="0.25">
      <c r="M63649"/>
    </row>
    <row r="63650" spans="13:13" x14ac:dyDescent="0.25">
      <c r="M63650"/>
    </row>
    <row r="63651" spans="13:13" x14ac:dyDescent="0.25">
      <c r="M63651"/>
    </row>
    <row r="63652" spans="13:13" x14ac:dyDescent="0.25">
      <c r="M63652"/>
    </row>
    <row r="63653" spans="13:13" x14ac:dyDescent="0.25">
      <c r="M63653"/>
    </row>
    <row r="63654" spans="13:13" x14ac:dyDescent="0.25">
      <c r="M63654"/>
    </row>
    <row r="63655" spans="13:13" x14ac:dyDescent="0.25">
      <c r="M63655"/>
    </row>
    <row r="63656" spans="13:13" x14ac:dyDescent="0.25">
      <c r="M63656"/>
    </row>
    <row r="63657" spans="13:13" x14ac:dyDescent="0.25">
      <c r="M63657"/>
    </row>
    <row r="63658" spans="13:13" x14ac:dyDescent="0.25">
      <c r="M63658"/>
    </row>
    <row r="63659" spans="13:13" x14ac:dyDescent="0.25">
      <c r="M63659"/>
    </row>
    <row r="63660" spans="13:13" x14ac:dyDescent="0.25">
      <c r="M63660"/>
    </row>
    <row r="63661" spans="13:13" x14ac:dyDescent="0.25">
      <c r="M63661"/>
    </row>
    <row r="63662" spans="13:13" x14ac:dyDescent="0.25">
      <c r="M63662"/>
    </row>
    <row r="63663" spans="13:13" x14ac:dyDescent="0.25">
      <c r="M63663"/>
    </row>
    <row r="63664" spans="13:13" x14ac:dyDescent="0.25">
      <c r="M63664"/>
    </row>
    <row r="63665" spans="13:13" x14ac:dyDescent="0.25">
      <c r="M63665"/>
    </row>
    <row r="63666" spans="13:13" x14ac:dyDescent="0.25">
      <c r="M63666"/>
    </row>
    <row r="63667" spans="13:13" x14ac:dyDescent="0.25">
      <c r="M63667"/>
    </row>
    <row r="63668" spans="13:13" x14ac:dyDescent="0.25">
      <c r="M63668"/>
    </row>
    <row r="63669" spans="13:13" x14ac:dyDescent="0.25">
      <c r="M63669"/>
    </row>
    <row r="63670" spans="13:13" x14ac:dyDescent="0.25">
      <c r="M63670"/>
    </row>
    <row r="63671" spans="13:13" x14ac:dyDescent="0.25">
      <c r="M63671"/>
    </row>
    <row r="63672" spans="13:13" x14ac:dyDescent="0.25">
      <c r="M63672"/>
    </row>
    <row r="63673" spans="13:13" x14ac:dyDescent="0.25">
      <c r="M63673"/>
    </row>
    <row r="63674" spans="13:13" x14ac:dyDescent="0.25">
      <c r="M63674"/>
    </row>
    <row r="63675" spans="13:13" x14ac:dyDescent="0.25">
      <c r="M63675"/>
    </row>
    <row r="63676" spans="13:13" x14ac:dyDescent="0.25">
      <c r="M63676"/>
    </row>
    <row r="63677" spans="13:13" x14ac:dyDescent="0.25">
      <c r="M63677"/>
    </row>
    <row r="63678" spans="13:13" x14ac:dyDescent="0.25">
      <c r="M63678"/>
    </row>
    <row r="63679" spans="13:13" x14ac:dyDescent="0.25">
      <c r="M63679"/>
    </row>
    <row r="63680" spans="13:13" x14ac:dyDescent="0.25">
      <c r="M63680"/>
    </row>
    <row r="63681" spans="13:13" x14ac:dyDescent="0.25">
      <c r="M63681"/>
    </row>
    <row r="63682" spans="13:13" x14ac:dyDescent="0.25">
      <c r="M63682"/>
    </row>
    <row r="63683" spans="13:13" x14ac:dyDescent="0.25">
      <c r="M63683"/>
    </row>
    <row r="63684" spans="13:13" x14ac:dyDescent="0.25">
      <c r="M63684"/>
    </row>
    <row r="63685" spans="13:13" x14ac:dyDescent="0.25">
      <c r="M63685"/>
    </row>
    <row r="63686" spans="13:13" x14ac:dyDescent="0.25">
      <c r="M63686"/>
    </row>
    <row r="63687" spans="13:13" x14ac:dyDescent="0.25">
      <c r="M63687"/>
    </row>
    <row r="63688" spans="13:13" x14ac:dyDescent="0.25">
      <c r="M63688"/>
    </row>
    <row r="63689" spans="13:13" x14ac:dyDescent="0.25">
      <c r="M63689"/>
    </row>
    <row r="63690" spans="13:13" x14ac:dyDescent="0.25">
      <c r="M63690"/>
    </row>
    <row r="63691" spans="13:13" x14ac:dyDescent="0.25">
      <c r="M63691"/>
    </row>
    <row r="63692" spans="13:13" x14ac:dyDescent="0.25">
      <c r="M63692"/>
    </row>
    <row r="63693" spans="13:13" x14ac:dyDescent="0.25">
      <c r="M63693"/>
    </row>
    <row r="63694" spans="13:13" x14ac:dyDescent="0.25">
      <c r="M63694"/>
    </row>
    <row r="63695" spans="13:13" x14ac:dyDescent="0.25">
      <c r="M63695"/>
    </row>
    <row r="63696" spans="13:13" x14ac:dyDescent="0.25">
      <c r="M63696"/>
    </row>
    <row r="63697" spans="13:13" x14ac:dyDescent="0.25">
      <c r="M63697"/>
    </row>
    <row r="63698" spans="13:13" x14ac:dyDescent="0.25">
      <c r="M63698"/>
    </row>
    <row r="63699" spans="13:13" x14ac:dyDescent="0.25">
      <c r="M63699"/>
    </row>
    <row r="63700" spans="13:13" x14ac:dyDescent="0.25">
      <c r="M63700"/>
    </row>
    <row r="63701" spans="13:13" x14ac:dyDescent="0.25">
      <c r="M63701"/>
    </row>
    <row r="63702" spans="13:13" x14ac:dyDescent="0.25">
      <c r="M63702"/>
    </row>
    <row r="63703" spans="13:13" x14ac:dyDescent="0.25">
      <c r="M63703"/>
    </row>
    <row r="63704" spans="13:13" x14ac:dyDescent="0.25">
      <c r="M63704"/>
    </row>
    <row r="63705" spans="13:13" x14ac:dyDescent="0.25">
      <c r="M63705"/>
    </row>
    <row r="63706" spans="13:13" x14ac:dyDescent="0.25">
      <c r="M63706"/>
    </row>
    <row r="63707" spans="13:13" x14ac:dyDescent="0.25">
      <c r="M63707"/>
    </row>
    <row r="63708" spans="13:13" x14ac:dyDescent="0.25">
      <c r="M63708"/>
    </row>
    <row r="63709" spans="13:13" x14ac:dyDescent="0.25">
      <c r="M63709"/>
    </row>
    <row r="63710" spans="13:13" x14ac:dyDescent="0.25">
      <c r="M63710"/>
    </row>
    <row r="63711" spans="13:13" x14ac:dyDescent="0.25">
      <c r="M63711"/>
    </row>
    <row r="63712" spans="13:13" x14ac:dyDescent="0.25">
      <c r="M63712"/>
    </row>
    <row r="63713" spans="13:13" x14ac:dyDescent="0.25">
      <c r="M63713"/>
    </row>
    <row r="63714" spans="13:13" x14ac:dyDescent="0.25">
      <c r="M63714"/>
    </row>
    <row r="63715" spans="13:13" x14ac:dyDescent="0.25">
      <c r="M63715"/>
    </row>
    <row r="63716" spans="13:13" x14ac:dyDescent="0.25">
      <c r="M63716"/>
    </row>
    <row r="63717" spans="13:13" x14ac:dyDescent="0.25">
      <c r="M63717"/>
    </row>
    <row r="63718" spans="13:13" x14ac:dyDescent="0.25">
      <c r="M63718"/>
    </row>
    <row r="63719" spans="13:13" x14ac:dyDescent="0.25">
      <c r="M63719"/>
    </row>
    <row r="63720" spans="13:13" x14ac:dyDescent="0.25">
      <c r="M63720"/>
    </row>
    <row r="63721" spans="13:13" x14ac:dyDescent="0.25">
      <c r="M63721"/>
    </row>
    <row r="63722" spans="13:13" x14ac:dyDescent="0.25">
      <c r="M63722"/>
    </row>
    <row r="63723" spans="13:13" x14ac:dyDescent="0.25">
      <c r="M63723"/>
    </row>
    <row r="63724" spans="13:13" x14ac:dyDescent="0.25">
      <c r="M63724"/>
    </row>
    <row r="63725" spans="13:13" x14ac:dyDescent="0.25">
      <c r="M63725"/>
    </row>
    <row r="63726" spans="13:13" x14ac:dyDescent="0.25">
      <c r="M63726"/>
    </row>
    <row r="63727" spans="13:13" x14ac:dyDescent="0.25">
      <c r="M63727"/>
    </row>
    <row r="63728" spans="13:13" x14ac:dyDescent="0.25">
      <c r="M63728"/>
    </row>
    <row r="63729" spans="13:13" x14ac:dyDescent="0.25">
      <c r="M63729"/>
    </row>
    <row r="63730" spans="13:13" x14ac:dyDescent="0.25">
      <c r="M63730"/>
    </row>
    <row r="63731" spans="13:13" x14ac:dyDescent="0.25">
      <c r="M63731"/>
    </row>
    <row r="63732" spans="13:13" x14ac:dyDescent="0.25">
      <c r="M63732"/>
    </row>
    <row r="63733" spans="13:13" x14ac:dyDescent="0.25">
      <c r="M63733"/>
    </row>
    <row r="63734" spans="13:13" x14ac:dyDescent="0.25">
      <c r="M63734"/>
    </row>
    <row r="63735" spans="13:13" x14ac:dyDescent="0.25">
      <c r="M63735"/>
    </row>
    <row r="63736" spans="13:13" x14ac:dyDescent="0.25">
      <c r="M63736"/>
    </row>
    <row r="63737" spans="13:13" x14ac:dyDescent="0.25">
      <c r="M63737"/>
    </row>
    <row r="63738" spans="13:13" x14ac:dyDescent="0.25">
      <c r="M63738"/>
    </row>
    <row r="63739" spans="13:13" x14ac:dyDescent="0.25">
      <c r="M63739"/>
    </row>
    <row r="63740" spans="13:13" x14ac:dyDescent="0.25">
      <c r="M63740"/>
    </row>
    <row r="63741" spans="13:13" x14ac:dyDescent="0.25">
      <c r="M63741"/>
    </row>
    <row r="63742" spans="13:13" x14ac:dyDescent="0.25">
      <c r="M63742"/>
    </row>
    <row r="63743" spans="13:13" x14ac:dyDescent="0.25">
      <c r="M63743"/>
    </row>
    <row r="63744" spans="13:13" x14ac:dyDescent="0.25">
      <c r="M63744"/>
    </row>
    <row r="63745" spans="13:13" x14ac:dyDescent="0.25">
      <c r="M63745"/>
    </row>
    <row r="63746" spans="13:13" x14ac:dyDescent="0.25">
      <c r="M63746"/>
    </row>
    <row r="63747" spans="13:13" x14ac:dyDescent="0.25">
      <c r="M63747"/>
    </row>
    <row r="63748" spans="13:13" x14ac:dyDescent="0.25">
      <c r="M63748"/>
    </row>
    <row r="63749" spans="13:13" x14ac:dyDescent="0.25">
      <c r="M63749"/>
    </row>
    <row r="63750" spans="13:13" x14ac:dyDescent="0.25">
      <c r="M63750"/>
    </row>
    <row r="63751" spans="13:13" x14ac:dyDescent="0.25">
      <c r="M63751"/>
    </row>
    <row r="63752" spans="13:13" x14ac:dyDescent="0.25">
      <c r="M63752"/>
    </row>
    <row r="63753" spans="13:13" x14ac:dyDescent="0.25">
      <c r="M63753"/>
    </row>
    <row r="63754" spans="13:13" x14ac:dyDescent="0.25">
      <c r="M63754"/>
    </row>
    <row r="63755" spans="13:13" x14ac:dyDescent="0.25">
      <c r="M63755"/>
    </row>
    <row r="63756" spans="13:13" x14ac:dyDescent="0.25">
      <c r="M63756"/>
    </row>
    <row r="63757" spans="13:13" x14ac:dyDescent="0.25">
      <c r="M63757"/>
    </row>
    <row r="63758" spans="13:13" x14ac:dyDescent="0.25">
      <c r="M63758"/>
    </row>
    <row r="63759" spans="13:13" x14ac:dyDescent="0.25">
      <c r="M63759"/>
    </row>
    <row r="63760" spans="13:13" x14ac:dyDescent="0.25">
      <c r="M63760"/>
    </row>
    <row r="63761" spans="13:13" x14ac:dyDescent="0.25">
      <c r="M63761"/>
    </row>
    <row r="63762" spans="13:13" x14ac:dyDescent="0.25">
      <c r="M63762"/>
    </row>
    <row r="63763" spans="13:13" x14ac:dyDescent="0.25">
      <c r="M63763"/>
    </row>
    <row r="63764" spans="13:13" x14ac:dyDescent="0.25">
      <c r="M63764"/>
    </row>
    <row r="63765" spans="13:13" x14ac:dyDescent="0.25">
      <c r="M63765"/>
    </row>
    <row r="63766" spans="13:13" x14ac:dyDescent="0.25">
      <c r="M63766"/>
    </row>
    <row r="63767" spans="13:13" x14ac:dyDescent="0.25">
      <c r="M63767"/>
    </row>
    <row r="63768" spans="13:13" x14ac:dyDescent="0.25">
      <c r="M63768"/>
    </row>
    <row r="63769" spans="13:13" x14ac:dyDescent="0.25">
      <c r="M63769"/>
    </row>
    <row r="63770" spans="13:13" x14ac:dyDescent="0.25">
      <c r="M63770"/>
    </row>
    <row r="63771" spans="13:13" x14ac:dyDescent="0.25">
      <c r="M63771"/>
    </row>
    <row r="63772" spans="13:13" x14ac:dyDescent="0.25">
      <c r="M63772"/>
    </row>
    <row r="63773" spans="13:13" x14ac:dyDescent="0.25">
      <c r="M63773"/>
    </row>
    <row r="63774" spans="13:13" x14ac:dyDescent="0.25">
      <c r="M63774"/>
    </row>
    <row r="63775" spans="13:13" x14ac:dyDescent="0.25">
      <c r="M63775"/>
    </row>
    <row r="63776" spans="13:13" x14ac:dyDescent="0.25">
      <c r="M63776"/>
    </row>
    <row r="63777" spans="13:13" x14ac:dyDescent="0.25">
      <c r="M63777"/>
    </row>
    <row r="63778" spans="13:13" x14ac:dyDescent="0.25">
      <c r="M63778"/>
    </row>
    <row r="63779" spans="13:13" x14ac:dyDescent="0.25">
      <c r="M63779"/>
    </row>
    <row r="63780" spans="13:13" x14ac:dyDescent="0.25">
      <c r="M63780"/>
    </row>
    <row r="63781" spans="13:13" x14ac:dyDescent="0.25">
      <c r="M63781"/>
    </row>
    <row r="63782" spans="13:13" x14ac:dyDescent="0.25">
      <c r="M63782"/>
    </row>
    <row r="63783" spans="13:13" x14ac:dyDescent="0.25">
      <c r="M63783"/>
    </row>
    <row r="63784" spans="13:13" x14ac:dyDescent="0.25">
      <c r="M63784"/>
    </row>
    <row r="63785" spans="13:13" x14ac:dyDescent="0.25">
      <c r="M63785"/>
    </row>
    <row r="63786" spans="13:13" x14ac:dyDescent="0.25">
      <c r="M63786"/>
    </row>
    <row r="63787" spans="13:13" x14ac:dyDescent="0.25">
      <c r="M63787"/>
    </row>
    <row r="63788" spans="13:13" x14ac:dyDescent="0.25">
      <c r="M63788"/>
    </row>
    <row r="63789" spans="13:13" x14ac:dyDescent="0.25">
      <c r="M63789"/>
    </row>
    <row r="63790" spans="13:13" x14ac:dyDescent="0.25">
      <c r="M63790"/>
    </row>
    <row r="63791" spans="13:13" x14ac:dyDescent="0.25">
      <c r="M63791"/>
    </row>
    <row r="63792" spans="13:13" x14ac:dyDescent="0.25">
      <c r="M63792"/>
    </row>
    <row r="63793" spans="13:13" x14ac:dyDescent="0.25">
      <c r="M63793"/>
    </row>
    <row r="63794" spans="13:13" x14ac:dyDescent="0.25">
      <c r="M63794"/>
    </row>
    <row r="63795" spans="13:13" x14ac:dyDescent="0.25">
      <c r="M63795"/>
    </row>
    <row r="63796" spans="13:13" x14ac:dyDescent="0.25">
      <c r="M63796"/>
    </row>
    <row r="63797" spans="13:13" x14ac:dyDescent="0.25">
      <c r="M63797"/>
    </row>
    <row r="63798" spans="13:13" x14ac:dyDescent="0.25">
      <c r="M63798"/>
    </row>
    <row r="63799" spans="13:13" x14ac:dyDescent="0.25">
      <c r="M63799"/>
    </row>
    <row r="63800" spans="13:13" x14ac:dyDescent="0.25">
      <c r="M63800"/>
    </row>
    <row r="63801" spans="13:13" x14ac:dyDescent="0.25">
      <c r="M63801"/>
    </row>
    <row r="63802" spans="13:13" x14ac:dyDescent="0.25">
      <c r="M63802"/>
    </row>
    <row r="63803" spans="13:13" x14ac:dyDescent="0.25">
      <c r="M63803"/>
    </row>
    <row r="63804" spans="13:13" x14ac:dyDescent="0.25">
      <c r="M63804"/>
    </row>
    <row r="63805" spans="13:13" x14ac:dyDescent="0.25">
      <c r="M63805"/>
    </row>
    <row r="63806" spans="13:13" x14ac:dyDescent="0.25">
      <c r="M63806"/>
    </row>
    <row r="63807" spans="13:13" x14ac:dyDescent="0.25">
      <c r="M63807"/>
    </row>
    <row r="63808" spans="13:13" x14ac:dyDescent="0.25">
      <c r="M63808"/>
    </row>
    <row r="63809" spans="13:13" x14ac:dyDescent="0.25">
      <c r="M63809"/>
    </row>
    <row r="63810" spans="13:13" x14ac:dyDescent="0.25">
      <c r="M63810"/>
    </row>
    <row r="63811" spans="13:13" x14ac:dyDescent="0.25">
      <c r="M63811"/>
    </row>
    <row r="63812" spans="13:13" x14ac:dyDescent="0.25">
      <c r="M63812"/>
    </row>
    <row r="63813" spans="13:13" x14ac:dyDescent="0.25">
      <c r="M63813"/>
    </row>
    <row r="63814" spans="13:13" x14ac:dyDescent="0.25">
      <c r="M63814"/>
    </row>
    <row r="63815" spans="13:13" x14ac:dyDescent="0.25">
      <c r="M63815"/>
    </row>
    <row r="63816" spans="13:13" x14ac:dyDescent="0.25">
      <c r="M63816"/>
    </row>
    <row r="63817" spans="13:13" x14ac:dyDescent="0.25">
      <c r="M63817"/>
    </row>
    <row r="63818" spans="13:13" x14ac:dyDescent="0.25">
      <c r="M63818"/>
    </row>
    <row r="63819" spans="13:13" x14ac:dyDescent="0.25">
      <c r="M63819"/>
    </row>
    <row r="63820" spans="13:13" x14ac:dyDescent="0.25">
      <c r="M63820"/>
    </row>
    <row r="63821" spans="13:13" x14ac:dyDescent="0.25">
      <c r="M63821"/>
    </row>
    <row r="63822" spans="13:13" x14ac:dyDescent="0.25">
      <c r="M63822"/>
    </row>
    <row r="63823" spans="13:13" x14ac:dyDescent="0.25">
      <c r="M63823"/>
    </row>
    <row r="63824" spans="13:13" x14ac:dyDescent="0.25">
      <c r="M63824"/>
    </row>
    <row r="63825" spans="13:13" x14ac:dyDescent="0.25">
      <c r="M63825"/>
    </row>
    <row r="63826" spans="13:13" x14ac:dyDescent="0.25">
      <c r="M63826"/>
    </row>
    <row r="63827" spans="13:13" x14ac:dyDescent="0.25">
      <c r="M63827"/>
    </row>
    <row r="63828" spans="13:13" x14ac:dyDescent="0.25">
      <c r="M63828"/>
    </row>
    <row r="63829" spans="13:13" x14ac:dyDescent="0.25">
      <c r="M63829"/>
    </row>
    <row r="63830" spans="13:13" x14ac:dyDescent="0.25">
      <c r="M63830"/>
    </row>
    <row r="63831" spans="13:13" x14ac:dyDescent="0.25">
      <c r="M63831"/>
    </row>
    <row r="63832" spans="13:13" x14ac:dyDescent="0.25">
      <c r="M63832"/>
    </row>
    <row r="63833" spans="13:13" x14ac:dyDescent="0.25">
      <c r="M63833"/>
    </row>
    <row r="63834" spans="13:13" x14ac:dyDescent="0.25">
      <c r="M63834"/>
    </row>
    <row r="63835" spans="13:13" x14ac:dyDescent="0.25">
      <c r="M63835"/>
    </row>
    <row r="63836" spans="13:13" x14ac:dyDescent="0.25">
      <c r="M63836"/>
    </row>
    <row r="63837" spans="13:13" x14ac:dyDescent="0.25">
      <c r="M63837"/>
    </row>
    <row r="63838" spans="13:13" x14ac:dyDescent="0.25">
      <c r="M63838"/>
    </row>
    <row r="63839" spans="13:13" x14ac:dyDescent="0.25">
      <c r="M63839"/>
    </row>
    <row r="63840" spans="13:13" x14ac:dyDescent="0.25">
      <c r="M63840"/>
    </row>
    <row r="63841" spans="13:13" x14ac:dyDescent="0.25">
      <c r="M63841"/>
    </row>
    <row r="63842" spans="13:13" x14ac:dyDescent="0.25">
      <c r="M63842"/>
    </row>
    <row r="63843" spans="13:13" x14ac:dyDescent="0.25">
      <c r="M63843"/>
    </row>
    <row r="63844" spans="13:13" x14ac:dyDescent="0.25">
      <c r="M63844"/>
    </row>
    <row r="63845" spans="13:13" x14ac:dyDescent="0.25">
      <c r="M63845"/>
    </row>
    <row r="63846" spans="13:13" x14ac:dyDescent="0.25">
      <c r="M63846"/>
    </row>
    <row r="63847" spans="13:13" x14ac:dyDescent="0.25">
      <c r="M63847"/>
    </row>
    <row r="63848" spans="13:13" x14ac:dyDescent="0.25">
      <c r="M63848"/>
    </row>
    <row r="63849" spans="13:13" x14ac:dyDescent="0.25">
      <c r="M63849"/>
    </row>
    <row r="63850" spans="13:13" x14ac:dyDescent="0.25">
      <c r="M63850"/>
    </row>
    <row r="63851" spans="13:13" x14ac:dyDescent="0.25">
      <c r="M63851"/>
    </row>
    <row r="63852" spans="13:13" x14ac:dyDescent="0.25">
      <c r="M63852"/>
    </row>
    <row r="63853" spans="13:13" x14ac:dyDescent="0.25">
      <c r="M63853"/>
    </row>
    <row r="63854" spans="13:13" x14ac:dyDescent="0.25">
      <c r="M63854"/>
    </row>
    <row r="63855" spans="13:13" x14ac:dyDescent="0.25">
      <c r="M63855"/>
    </row>
    <row r="63856" spans="13:13" x14ac:dyDescent="0.25">
      <c r="M63856"/>
    </row>
    <row r="63857" spans="13:13" x14ac:dyDescent="0.25">
      <c r="M63857"/>
    </row>
    <row r="63858" spans="13:13" x14ac:dyDescent="0.25">
      <c r="M63858"/>
    </row>
    <row r="63859" spans="13:13" x14ac:dyDescent="0.25">
      <c r="M63859"/>
    </row>
    <row r="63860" spans="13:13" x14ac:dyDescent="0.25">
      <c r="M63860"/>
    </row>
    <row r="63861" spans="13:13" x14ac:dyDescent="0.25">
      <c r="M63861"/>
    </row>
    <row r="63862" spans="13:13" x14ac:dyDescent="0.25">
      <c r="M63862"/>
    </row>
    <row r="63863" spans="13:13" x14ac:dyDescent="0.25">
      <c r="M63863"/>
    </row>
    <row r="63864" spans="13:13" x14ac:dyDescent="0.25">
      <c r="M63864"/>
    </row>
    <row r="63865" spans="13:13" x14ac:dyDescent="0.25">
      <c r="M63865"/>
    </row>
    <row r="63866" spans="13:13" x14ac:dyDescent="0.25">
      <c r="M63866"/>
    </row>
    <row r="63867" spans="13:13" x14ac:dyDescent="0.25">
      <c r="M63867"/>
    </row>
    <row r="63868" spans="13:13" x14ac:dyDescent="0.25">
      <c r="M63868"/>
    </row>
    <row r="63869" spans="13:13" x14ac:dyDescent="0.25">
      <c r="M63869"/>
    </row>
    <row r="63870" spans="13:13" x14ac:dyDescent="0.25">
      <c r="M63870"/>
    </row>
    <row r="63871" spans="13:13" x14ac:dyDescent="0.25">
      <c r="M63871"/>
    </row>
    <row r="63872" spans="13:13" x14ac:dyDescent="0.25">
      <c r="M63872"/>
    </row>
    <row r="63873" spans="13:13" x14ac:dyDescent="0.25">
      <c r="M63873"/>
    </row>
    <row r="63874" spans="13:13" x14ac:dyDescent="0.25">
      <c r="M63874"/>
    </row>
    <row r="63875" spans="13:13" x14ac:dyDescent="0.25">
      <c r="M63875"/>
    </row>
    <row r="63876" spans="13:13" x14ac:dyDescent="0.25">
      <c r="M63876"/>
    </row>
    <row r="63877" spans="13:13" x14ac:dyDescent="0.25">
      <c r="M63877"/>
    </row>
    <row r="63878" spans="13:13" x14ac:dyDescent="0.25">
      <c r="M63878"/>
    </row>
    <row r="63879" spans="13:13" x14ac:dyDescent="0.25">
      <c r="M63879"/>
    </row>
    <row r="63880" spans="13:13" x14ac:dyDescent="0.25">
      <c r="M63880"/>
    </row>
    <row r="63881" spans="13:13" x14ac:dyDescent="0.25">
      <c r="M63881"/>
    </row>
    <row r="63882" spans="13:13" x14ac:dyDescent="0.25">
      <c r="M63882"/>
    </row>
    <row r="63883" spans="13:13" x14ac:dyDescent="0.25">
      <c r="M63883"/>
    </row>
    <row r="63884" spans="13:13" x14ac:dyDescent="0.25">
      <c r="M63884"/>
    </row>
    <row r="63885" spans="13:13" x14ac:dyDescent="0.25">
      <c r="M63885"/>
    </row>
    <row r="63886" spans="13:13" x14ac:dyDescent="0.25">
      <c r="M63886"/>
    </row>
    <row r="63887" spans="13:13" x14ac:dyDescent="0.25">
      <c r="M63887"/>
    </row>
    <row r="63888" spans="13:13" x14ac:dyDescent="0.25">
      <c r="M63888"/>
    </row>
    <row r="63889" spans="13:13" x14ac:dyDescent="0.25">
      <c r="M63889"/>
    </row>
    <row r="63890" spans="13:13" x14ac:dyDescent="0.25">
      <c r="M63890"/>
    </row>
    <row r="63891" spans="13:13" x14ac:dyDescent="0.25">
      <c r="M63891"/>
    </row>
    <row r="63892" spans="13:13" x14ac:dyDescent="0.25">
      <c r="M63892"/>
    </row>
    <row r="63893" spans="13:13" x14ac:dyDescent="0.25">
      <c r="M63893"/>
    </row>
    <row r="63894" spans="13:13" x14ac:dyDescent="0.25">
      <c r="M63894"/>
    </row>
    <row r="63895" spans="13:13" x14ac:dyDescent="0.25">
      <c r="M63895"/>
    </row>
    <row r="63896" spans="13:13" x14ac:dyDescent="0.25">
      <c r="M63896"/>
    </row>
    <row r="63897" spans="13:13" x14ac:dyDescent="0.25">
      <c r="M63897"/>
    </row>
    <row r="63898" spans="13:13" x14ac:dyDescent="0.25">
      <c r="M63898"/>
    </row>
    <row r="63899" spans="13:13" x14ac:dyDescent="0.25">
      <c r="M63899"/>
    </row>
    <row r="63900" spans="13:13" x14ac:dyDescent="0.25">
      <c r="M63900"/>
    </row>
    <row r="63901" spans="13:13" x14ac:dyDescent="0.25">
      <c r="M63901"/>
    </row>
    <row r="63902" spans="13:13" x14ac:dyDescent="0.25">
      <c r="M63902"/>
    </row>
    <row r="63903" spans="13:13" x14ac:dyDescent="0.25">
      <c r="M63903"/>
    </row>
    <row r="63904" spans="13:13" x14ac:dyDescent="0.25">
      <c r="M63904"/>
    </row>
    <row r="63905" spans="13:13" x14ac:dyDescent="0.25">
      <c r="M63905"/>
    </row>
    <row r="63906" spans="13:13" x14ac:dyDescent="0.25">
      <c r="M63906"/>
    </row>
    <row r="63907" spans="13:13" x14ac:dyDescent="0.25">
      <c r="M63907"/>
    </row>
    <row r="63908" spans="13:13" x14ac:dyDescent="0.25">
      <c r="M63908"/>
    </row>
    <row r="63909" spans="13:13" x14ac:dyDescent="0.25">
      <c r="M63909"/>
    </row>
    <row r="63910" spans="13:13" x14ac:dyDescent="0.25">
      <c r="M63910"/>
    </row>
    <row r="63911" spans="13:13" x14ac:dyDescent="0.25">
      <c r="M63911"/>
    </row>
    <row r="63912" spans="13:13" x14ac:dyDescent="0.25">
      <c r="M63912"/>
    </row>
    <row r="63913" spans="13:13" x14ac:dyDescent="0.25">
      <c r="M63913"/>
    </row>
    <row r="63914" spans="13:13" x14ac:dyDescent="0.25">
      <c r="M63914"/>
    </row>
    <row r="63915" spans="13:13" x14ac:dyDescent="0.25">
      <c r="M63915"/>
    </row>
    <row r="63916" spans="13:13" x14ac:dyDescent="0.25">
      <c r="M63916"/>
    </row>
    <row r="63917" spans="13:13" x14ac:dyDescent="0.25">
      <c r="M63917"/>
    </row>
    <row r="63918" spans="13:13" x14ac:dyDescent="0.25">
      <c r="M63918"/>
    </row>
    <row r="63919" spans="13:13" x14ac:dyDescent="0.25">
      <c r="M63919"/>
    </row>
    <row r="63920" spans="13:13" x14ac:dyDescent="0.25">
      <c r="M63920"/>
    </row>
    <row r="63921" spans="13:13" x14ac:dyDescent="0.25">
      <c r="M63921"/>
    </row>
    <row r="63922" spans="13:13" x14ac:dyDescent="0.25">
      <c r="M63922"/>
    </row>
    <row r="63923" spans="13:13" x14ac:dyDescent="0.25">
      <c r="M63923"/>
    </row>
    <row r="63924" spans="13:13" x14ac:dyDescent="0.25">
      <c r="M63924"/>
    </row>
    <row r="63925" spans="13:13" x14ac:dyDescent="0.25">
      <c r="M63925"/>
    </row>
    <row r="63926" spans="13:13" x14ac:dyDescent="0.25">
      <c r="M63926"/>
    </row>
    <row r="63927" spans="13:13" x14ac:dyDescent="0.25">
      <c r="M63927"/>
    </row>
    <row r="63928" spans="13:13" x14ac:dyDescent="0.25">
      <c r="M63928"/>
    </row>
    <row r="63929" spans="13:13" x14ac:dyDescent="0.25">
      <c r="M63929"/>
    </row>
    <row r="63930" spans="13:13" x14ac:dyDescent="0.25">
      <c r="M63930"/>
    </row>
    <row r="63931" spans="13:13" x14ac:dyDescent="0.25">
      <c r="M63931"/>
    </row>
    <row r="63932" spans="13:13" x14ac:dyDescent="0.25">
      <c r="M63932"/>
    </row>
    <row r="63933" spans="13:13" x14ac:dyDescent="0.25">
      <c r="M63933"/>
    </row>
    <row r="63934" spans="13:13" x14ac:dyDescent="0.25">
      <c r="M63934"/>
    </row>
    <row r="63935" spans="13:13" x14ac:dyDescent="0.25">
      <c r="M63935"/>
    </row>
    <row r="63936" spans="13:13" x14ac:dyDescent="0.25">
      <c r="M63936"/>
    </row>
    <row r="63937" spans="13:13" x14ac:dyDescent="0.25">
      <c r="M63937"/>
    </row>
    <row r="63938" spans="13:13" x14ac:dyDescent="0.25">
      <c r="M63938"/>
    </row>
    <row r="63939" spans="13:13" x14ac:dyDescent="0.25">
      <c r="M63939"/>
    </row>
    <row r="63940" spans="13:13" x14ac:dyDescent="0.25">
      <c r="M63940"/>
    </row>
    <row r="63941" spans="13:13" x14ac:dyDescent="0.25">
      <c r="M63941"/>
    </row>
    <row r="63942" spans="13:13" x14ac:dyDescent="0.25">
      <c r="M63942"/>
    </row>
    <row r="63943" spans="13:13" x14ac:dyDescent="0.25">
      <c r="M63943"/>
    </row>
    <row r="63944" spans="13:13" x14ac:dyDescent="0.25">
      <c r="M63944"/>
    </row>
    <row r="63945" spans="13:13" x14ac:dyDescent="0.25">
      <c r="M63945"/>
    </row>
    <row r="63946" spans="13:13" x14ac:dyDescent="0.25">
      <c r="M63946"/>
    </row>
    <row r="63947" spans="13:13" x14ac:dyDescent="0.25">
      <c r="M63947"/>
    </row>
    <row r="63948" spans="13:13" x14ac:dyDescent="0.25">
      <c r="M63948"/>
    </row>
    <row r="63949" spans="13:13" x14ac:dyDescent="0.25">
      <c r="M63949"/>
    </row>
    <row r="63950" spans="13:13" x14ac:dyDescent="0.25">
      <c r="M63950"/>
    </row>
    <row r="63951" spans="13:13" x14ac:dyDescent="0.25">
      <c r="M63951"/>
    </row>
    <row r="63952" spans="13:13" x14ac:dyDescent="0.25">
      <c r="M63952"/>
    </row>
    <row r="63953" spans="13:13" x14ac:dyDescent="0.25">
      <c r="M63953"/>
    </row>
    <row r="63954" spans="13:13" x14ac:dyDescent="0.25">
      <c r="M63954"/>
    </row>
    <row r="63955" spans="13:13" x14ac:dyDescent="0.25">
      <c r="M63955"/>
    </row>
    <row r="63956" spans="13:13" x14ac:dyDescent="0.25">
      <c r="M63956"/>
    </row>
    <row r="63957" spans="13:13" x14ac:dyDescent="0.25">
      <c r="M63957"/>
    </row>
    <row r="63958" spans="13:13" x14ac:dyDescent="0.25">
      <c r="M63958"/>
    </row>
    <row r="63959" spans="13:13" x14ac:dyDescent="0.25">
      <c r="M63959"/>
    </row>
    <row r="63960" spans="13:13" x14ac:dyDescent="0.25">
      <c r="M63960"/>
    </row>
    <row r="63961" spans="13:13" x14ac:dyDescent="0.25">
      <c r="M63961"/>
    </row>
    <row r="63962" spans="13:13" x14ac:dyDescent="0.25">
      <c r="M63962"/>
    </row>
    <row r="63963" spans="13:13" x14ac:dyDescent="0.25">
      <c r="M63963"/>
    </row>
    <row r="63964" spans="13:13" x14ac:dyDescent="0.25">
      <c r="M63964"/>
    </row>
    <row r="63965" spans="13:13" x14ac:dyDescent="0.25">
      <c r="M63965"/>
    </row>
    <row r="63966" spans="13:13" x14ac:dyDescent="0.25">
      <c r="M63966"/>
    </row>
    <row r="63967" spans="13:13" x14ac:dyDescent="0.25">
      <c r="M63967"/>
    </row>
    <row r="63968" spans="13:13" x14ac:dyDescent="0.25">
      <c r="M63968"/>
    </row>
    <row r="63969" spans="13:13" x14ac:dyDescent="0.25">
      <c r="M63969"/>
    </row>
    <row r="63970" spans="13:13" x14ac:dyDescent="0.25">
      <c r="M63970"/>
    </row>
    <row r="63971" spans="13:13" x14ac:dyDescent="0.25">
      <c r="M63971"/>
    </row>
    <row r="63972" spans="13:13" x14ac:dyDescent="0.25">
      <c r="M63972"/>
    </row>
    <row r="63973" spans="13:13" x14ac:dyDescent="0.25">
      <c r="M63973"/>
    </row>
    <row r="63974" spans="13:13" x14ac:dyDescent="0.25">
      <c r="M63974"/>
    </row>
    <row r="63975" spans="13:13" x14ac:dyDescent="0.25">
      <c r="M63975"/>
    </row>
    <row r="63976" spans="13:13" x14ac:dyDescent="0.25">
      <c r="M63976"/>
    </row>
    <row r="63977" spans="13:13" x14ac:dyDescent="0.25">
      <c r="M63977"/>
    </row>
    <row r="63978" spans="13:13" x14ac:dyDescent="0.25">
      <c r="M63978"/>
    </row>
    <row r="63979" spans="13:13" x14ac:dyDescent="0.25">
      <c r="M63979"/>
    </row>
    <row r="63980" spans="13:13" x14ac:dyDescent="0.25">
      <c r="M63980"/>
    </row>
    <row r="63981" spans="13:13" x14ac:dyDescent="0.25">
      <c r="M63981"/>
    </row>
    <row r="63982" spans="13:13" x14ac:dyDescent="0.25">
      <c r="M63982"/>
    </row>
    <row r="63983" spans="13:13" x14ac:dyDescent="0.25">
      <c r="M63983"/>
    </row>
    <row r="63984" spans="13:13" x14ac:dyDescent="0.25">
      <c r="M63984"/>
    </row>
    <row r="63985" spans="13:13" x14ac:dyDescent="0.25">
      <c r="M63985"/>
    </row>
    <row r="63986" spans="13:13" x14ac:dyDescent="0.25">
      <c r="M63986"/>
    </row>
    <row r="63987" spans="13:13" x14ac:dyDescent="0.25">
      <c r="M63987"/>
    </row>
    <row r="63988" spans="13:13" x14ac:dyDescent="0.25">
      <c r="M63988"/>
    </row>
    <row r="63989" spans="13:13" x14ac:dyDescent="0.25">
      <c r="M63989"/>
    </row>
    <row r="63990" spans="13:13" x14ac:dyDescent="0.25">
      <c r="M63990"/>
    </row>
    <row r="63991" spans="13:13" x14ac:dyDescent="0.25">
      <c r="M63991"/>
    </row>
    <row r="63992" spans="13:13" x14ac:dyDescent="0.25">
      <c r="M63992"/>
    </row>
    <row r="63993" spans="13:13" x14ac:dyDescent="0.25">
      <c r="M63993"/>
    </row>
    <row r="63994" spans="13:13" x14ac:dyDescent="0.25">
      <c r="M63994"/>
    </row>
    <row r="63995" spans="13:13" x14ac:dyDescent="0.25">
      <c r="M63995"/>
    </row>
    <row r="63996" spans="13:13" x14ac:dyDescent="0.25">
      <c r="M63996"/>
    </row>
    <row r="63997" spans="13:13" x14ac:dyDescent="0.25">
      <c r="M63997"/>
    </row>
    <row r="63998" spans="13:13" x14ac:dyDescent="0.25">
      <c r="M63998"/>
    </row>
    <row r="63999" spans="13:13" x14ac:dyDescent="0.25">
      <c r="M63999"/>
    </row>
    <row r="64000" spans="13:13" x14ac:dyDescent="0.25">
      <c r="M64000"/>
    </row>
    <row r="64001" spans="13:13" x14ac:dyDescent="0.25">
      <c r="M64001"/>
    </row>
    <row r="64002" spans="13:13" x14ac:dyDescent="0.25">
      <c r="M64002"/>
    </row>
    <row r="64003" spans="13:13" x14ac:dyDescent="0.25">
      <c r="M64003"/>
    </row>
    <row r="64004" spans="13:13" x14ac:dyDescent="0.25">
      <c r="M64004"/>
    </row>
    <row r="64005" spans="13:13" x14ac:dyDescent="0.25">
      <c r="M64005"/>
    </row>
    <row r="64006" spans="13:13" x14ac:dyDescent="0.25">
      <c r="M64006"/>
    </row>
    <row r="64007" spans="13:13" x14ac:dyDescent="0.25">
      <c r="M64007"/>
    </row>
    <row r="64008" spans="13:13" x14ac:dyDescent="0.25">
      <c r="M64008"/>
    </row>
    <row r="64009" spans="13:13" x14ac:dyDescent="0.25">
      <c r="M64009"/>
    </row>
    <row r="64010" spans="13:13" x14ac:dyDescent="0.25">
      <c r="M64010"/>
    </row>
    <row r="64011" spans="13:13" x14ac:dyDescent="0.25">
      <c r="M64011"/>
    </row>
    <row r="64012" spans="13:13" x14ac:dyDescent="0.25">
      <c r="M64012"/>
    </row>
    <row r="64013" spans="13:13" x14ac:dyDescent="0.25">
      <c r="M64013"/>
    </row>
    <row r="64014" spans="13:13" x14ac:dyDescent="0.25">
      <c r="M64014"/>
    </row>
    <row r="64015" spans="13:13" x14ac:dyDescent="0.25">
      <c r="M64015"/>
    </row>
    <row r="64016" spans="13:13" x14ac:dyDescent="0.25">
      <c r="M64016"/>
    </row>
    <row r="64017" spans="13:13" x14ac:dyDescent="0.25">
      <c r="M64017"/>
    </row>
    <row r="64018" spans="13:13" x14ac:dyDescent="0.25">
      <c r="M64018"/>
    </row>
    <row r="64019" spans="13:13" x14ac:dyDescent="0.25">
      <c r="M64019"/>
    </row>
    <row r="64020" spans="13:13" x14ac:dyDescent="0.25">
      <c r="M64020"/>
    </row>
    <row r="64021" spans="13:13" x14ac:dyDescent="0.25">
      <c r="M64021"/>
    </row>
    <row r="64022" spans="13:13" x14ac:dyDescent="0.25">
      <c r="M64022"/>
    </row>
    <row r="64023" spans="13:13" x14ac:dyDescent="0.25">
      <c r="M64023"/>
    </row>
    <row r="64024" spans="13:13" x14ac:dyDescent="0.25">
      <c r="M64024"/>
    </row>
    <row r="64025" spans="13:13" x14ac:dyDescent="0.25">
      <c r="M64025"/>
    </row>
    <row r="64026" spans="13:13" x14ac:dyDescent="0.25">
      <c r="M64026"/>
    </row>
    <row r="64027" spans="13:13" x14ac:dyDescent="0.25">
      <c r="M64027"/>
    </row>
    <row r="64028" spans="13:13" x14ac:dyDescent="0.25">
      <c r="M64028"/>
    </row>
    <row r="64029" spans="13:13" x14ac:dyDescent="0.25">
      <c r="M64029"/>
    </row>
    <row r="64030" spans="13:13" x14ac:dyDescent="0.25">
      <c r="M64030"/>
    </row>
    <row r="64031" spans="13:13" x14ac:dyDescent="0.25">
      <c r="M64031"/>
    </row>
    <row r="64032" spans="13:13" x14ac:dyDescent="0.25">
      <c r="M64032"/>
    </row>
    <row r="64033" spans="13:13" x14ac:dyDescent="0.25">
      <c r="M64033"/>
    </row>
    <row r="64034" spans="13:13" x14ac:dyDescent="0.25">
      <c r="M64034"/>
    </row>
    <row r="64035" spans="13:13" x14ac:dyDescent="0.25">
      <c r="M64035"/>
    </row>
    <row r="64036" spans="13:13" x14ac:dyDescent="0.25">
      <c r="M64036"/>
    </row>
    <row r="64037" spans="13:13" x14ac:dyDescent="0.25">
      <c r="M64037"/>
    </row>
    <row r="64038" spans="13:13" x14ac:dyDescent="0.25">
      <c r="M64038"/>
    </row>
    <row r="64039" spans="13:13" x14ac:dyDescent="0.25">
      <c r="M64039"/>
    </row>
    <row r="64040" spans="13:13" x14ac:dyDescent="0.25">
      <c r="M64040"/>
    </row>
    <row r="64041" spans="13:13" x14ac:dyDescent="0.25">
      <c r="M64041"/>
    </row>
    <row r="64042" spans="13:13" x14ac:dyDescent="0.25">
      <c r="M64042"/>
    </row>
    <row r="64043" spans="13:13" x14ac:dyDescent="0.25">
      <c r="M64043"/>
    </row>
    <row r="64044" spans="13:13" x14ac:dyDescent="0.25">
      <c r="M64044"/>
    </row>
    <row r="64045" spans="13:13" x14ac:dyDescent="0.25">
      <c r="M64045"/>
    </row>
    <row r="64046" spans="13:13" x14ac:dyDescent="0.25">
      <c r="M64046"/>
    </row>
    <row r="64047" spans="13:13" x14ac:dyDescent="0.25">
      <c r="M64047"/>
    </row>
    <row r="64048" spans="13:13" x14ac:dyDescent="0.25">
      <c r="M64048"/>
    </row>
    <row r="64049" spans="13:13" x14ac:dyDescent="0.25">
      <c r="M64049"/>
    </row>
    <row r="64050" spans="13:13" x14ac:dyDescent="0.25">
      <c r="M64050"/>
    </row>
    <row r="64051" spans="13:13" x14ac:dyDescent="0.25">
      <c r="M64051"/>
    </row>
    <row r="64052" spans="13:13" x14ac:dyDescent="0.25">
      <c r="M64052"/>
    </row>
    <row r="64053" spans="13:13" x14ac:dyDescent="0.25">
      <c r="M64053"/>
    </row>
    <row r="64054" spans="13:13" x14ac:dyDescent="0.25">
      <c r="M64054"/>
    </row>
    <row r="64055" spans="13:13" x14ac:dyDescent="0.25">
      <c r="M64055"/>
    </row>
    <row r="64056" spans="13:13" x14ac:dyDescent="0.25">
      <c r="M64056"/>
    </row>
    <row r="64057" spans="13:13" x14ac:dyDescent="0.25">
      <c r="M64057"/>
    </row>
    <row r="64058" spans="13:13" x14ac:dyDescent="0.25">
      <c r="M64058"/>
    </row>
    <row r="64059" spans="13:13" x14ac:dyDescent="0.25">
      <c r="M64059"/>
    </row>
    <row r="64060" spans="13:13" x14ac:dyDescent="0.25">
      <c r="M64060"/>
    </row>
    <row r="64061" spans="13:13" x14ac:dyDescent="0.25">
      <c r="M64061"/>
    </row>
    <row r="64062" spans="13:13" x14ac:dyDescent="0.25">
      <c r="M64062"/>
    </row>
    <row r="64063" spans="13:13" x14ac:dyDescent="0.25">
      <c r="M64063"/>
    </row>
    <row r="64064" spans="13:13" x14ac:dyDescent="0.25">
      <c r="M64064"/>
    </row>
    <row r="64065" spans="13:13" x14ac:dyDescent="0.25">
      <c r="M64065"/>
    </row>
    <row r="64066" spans="13:13" x14ac:dyDescent="0.25">
      <c r="M64066"/>
    </row>
    <row r="64067" spans="13:13" x14ac:dyDescent="0.25">
      <c r="M64067"/>
    </row>
    <row r="64068" spans="13:13" x14ac:dyDescent="0.25">
      <c r="M64068"/>
    </row>
    <row r="64069" spans="13:13" x14ac:dyDescent="0.25">
      <c r="M64069"/>
    </row>
    <row r="64070" spans="13:13" x14ac:dyDescent="0.25">
      <c r="M64070"/>
    </row>
    <row r="64071" spans="13:13" x14ac:dyDescent="0.25">
      <c r="M64071"/>
    </row>
    <row r="64072" spans="13:13" x14ac:dyDescent="0.25">
      <c r="M64072"/>
    </row>
    <row r="64073" spans="13:13" x14ac:dyDescent="0.25">
      <c r="M64073"/>
    </row>
    <row r="64074" spans="13:13" x14ac:dyDescent="0.25">
      <c r="M64074"/>
    </row>
    <row r="64075" spans="13:13" x14ac:dyDescent="0.25">
      <c r="M64075"/>
    </row>
    <row r="64076" spans="13:13" x14ac:dyDescent="0.25">
      <c r="M64076"/>
    </row>
    <row r="64077" spans="13:13" x14ac:dyDescent="0.25">
      <c r="M64077"/>
    </row>
    <row r="64078" spans="13:13" x14ac:dyDescent="0.25">
      <c r="M64078"/>
    </row>
    <row r="64079" spans="13:13" x14ac:dyDescent="0.25">
      <c r="M64079"/>
    </row>
    <row r="64080" spans="13:13" x14ac:dyDescent="0.25">
      <c r="M64080"/>
    </row>
    <row r="64081" spans="13:13" x14ac:dyDescent="0.25">
      <c r="M64081"/>
    </row>
    <row r="64082" spans="13:13" x14ac:dyDescent="0.25">
      <c r="M64082"/>
    </row>
    <row r="64083" spans="13:13" x14ac:dyDescent="0.25">
      <c r="M64083"/>
    </row>
    <row r="64084" spans="13:13" x14ac:dyDescent="0.25">
      <c r="M64084"/>
    </row>
    <row r="64085" spans="13:13" x14ac:dyDescent="0.25">
      <c r="M64085"/>
    </row>
    <row r="64086" spans="13:13" x14ac:dyDescent="0.25">
      <c r="M64086"/>
    </row>
    <row r="64087" spans="13:13" x14ac:dyDescent="0.25">
      <c r="M64087"/>
    </row>
    <row r="64088" spans="13:13" x14ac:dyDescent="0.25">
      <c r="M64088"/>
    </row>
    <row r="64089" spans="13:13" x14ac:dyDescent="0.25">
      <c r="M64089"/>
    </row>
    <row r="64090" spans="13:13" x14ac:dyDescent="0.25">
      <c r="M64090"/>
    </row>
    <row r="64091" spans="13:13" x14ac:dyDescent="0.25">
      <c r="M64091"/>
    </row>
    <row r="64092" spans="13:13" x14ac:dyDescent="0.25">
      <c r="M64092"/>
    </row>
    <row r="64093" spans="13:13" x14ac:dyDescent="0.25">
      <c r="M64093"/>
    </row>
    <row r="64094" spans="13:13" x14ac:dyDescent="0.25">
      <c r="M64094"/>
    </row>
    <row r="64095" spans="13:13" x14ac:dyDescent="0.25">
      <c r="M64095"/>
    </row>
    <row r="64096" spans="13:13" x14ac:dyDescent="0.25">
      <c r="M64096"/>
    </row>
    <row r="64097" spans="13:13" x14ac:dyDescent="0.25">
      <c r="M64097"/>
    </row>
    <row r="64098" spans="13:13" x14ac:dyDescent="0.25">
      <c r="M64098"/>
    </row>
    <row r="64099" spans="13:13" x14ac:dyDescent="0.25">
      <c r="M64099"/>
    </row>
    <row r="64100" spans="13:13" x14ac:dyDescent="0.25">
      <c r="M64100"/>
    </row>
    <row r="64101" spans="13:13" x14ac:dyDescent="0.25">
      <c r="M64101"/>
    </row>
    <row r="64102" spans="13:13" x14ac:dyDescent="0.25">
      <c r="M64102"/>
    </row>
    <row r="64103" spans="13:13" x14ac:dyDescent="0.25">
      <c r="M64103"/>
    </row>
    <row r="64104" spans="13:13" x14ac:dyDescent="0.25">
      <c r="M64104"/>
    </row>
    <row r="64105" spans="13:13" x14ac:dyDescent="0.25">
      <c r="M64105"/>
    </row>
    <row r="64106" spans="13:13" x14ac:dyDescent="0.25">
      <c r="M64106"/>
    </row>
    <row r="64107" spans="13:13" x14ac:dyDescent="0.25">
      <c r="M64107"/>
    </row>
    <row r="64108" spans="13:13" x14ac:dyDescent="0.25">
      <c r="M64108"/>
    </row>
    <row r="64109" spans="13:13" x14ac:dyDescent="0.25">
      <c r="M64109"/>
    </row>
    <row r="64110" spans="13:13" x14ac:dyDescent="0.25">
      <c r="M64110"/>
    </row>
    <row r="64111" spans="13:13" x14ac:dyDescent="0.25">
      <c r="M64111"/>
    </row>
    <row r="64112" spans="13:13" x14ac:dyDescent="0.25">
      <c r="M64112"/>
    </row>
    <row r="64113" spans="13:13" x14ac:dyDescent="0.25">
      <c r="M64113"/>
    </row>
    <row r="64114" spans="13:13" x14ac:dyDescent="0.25">
      <c r="M64114"/>
    </row>
    <row r="64115" spans="13:13" x14ac:dyDescent="0.25">
      <c r="M64115"/>
    </row>
    <row r="64116" spans="13:13" x14ac:dyDescent="0.25">
      <c r="M64116"/>
    </row>
    <row r="64117" spans="13:13" x14ac:dyDescent="0.25">
      <c r="M64117"/>
    </row>
    <row r="64118" spans="13:13" x14ac:dyDescent="0.25">
      <c r="M64118"/>
    </row>
    <row r="64119" spans="13:13" x14ac:dyDescent="0.25">
      <c r="M64119"/>
    </row>
    <row r="64120" spans="13:13" x14ac:dyDescent="0.25">
      <c r="M64120"/>
    </row>
    <row r="64121" spans="13:13" x14ac:dyDescent="0.25">
      <c r="M64121"/>
    </row>
    <row r="64122" spans="13:13" x14ac:dyDescent="0.25">
      <c r="M64122"/>
    </row>
    <row r="64123" spans="13:13" x14ac:dyDescent="0.25">
      <c r="M64123"/>
    </row>
    <row r="64124" spans="13:13" x14ac:dyDescent="0.25">
      <c r="M64124"/>
    </row>
    <row r="64125" spans="13:13" x14ac:dyDescent="0.25">
      <c r="M64125"/>
    </row>
    <row r="64126" spans="13:13" x14ac:dyDescent="0.25">
      <c r="M64126"/>
    </row>
    <row r="64127" spans="13:13" x14ac:dyDescent="0.25">
      <c r="M64127"/>
    </row>
    <row r="64128" spans="13:13" x14ac:dyDescent="0.25">
      <c r="M64128"/>
    </row>
    <row r="64129" spans="13:13" x14ac:dyDescent="0.25">
      <c r="M64129"/>
    </row>
    <row r="64130" spans="13:13" x14ac:dyDescent="0.25">
      <c r="M64130"/>
    </row>
    <row r="64131" spans="13:13" x14ac:dyDescent="0.25">
      <c r="M64131"/>
    </row>
    <row r="64132" spans="13:13" x14ac:dyDescent="0.25">
      <c r="M64132"/>
    </row>
    <row r="64133" spans="13:13" x14ac:dyDescent="0.25">
      <c r="M64133"/>
    </row>
    <row r="64134" spans="13:13" x14ac:dyDescent="0.25">
      <c r="M64134"/>
    </row>
    <row r="64135" spans="13:13" x14ac:dyDescent="0.25">
      <c r="M64135"/>
    </row>
    <row r="64136" spans="13:13" x14ac:dyDescent="0.25">
      <c r="M64136"/>
    </row>
    <row r="64137" spans="13:13" x14ac:dyDescent="0.25">
      <c r="M64137"/>
    </row>
    <row r="64138" spans="13:13" x14ac:dyDescent="0.25">
      <c r="M64138"/>
    </row>
    <row r="64139" spans="13:13" x14ac:dyDescent="0.25">
      <c r="M64139"/>
    </row>
    <row r="64140" spans="13:13" x14ac:dyDescent="0.25">
      <c r="M64140"/>
    </row>
    <row r="64141" spans="13:13" x14ac:dyDescent="0.25">
      <c r="M64141"/>
    </row>
    <row r="64142" spans="13:13" x14ac:dyDescent="0.25">
      <c r="M64142"/>
    </row>
    <row r="64143" spans="13:13" x14ac:dyDescent="0.25">
      <c r="M64143"/>
    </row>
    <row r="64144" spans="13:13" x14ac:dyDescent="0.25">
      <c r="M64144"/>
    </row>
    <row r="64145" spans="13:13" x14ac:dyDescent="0.25">
      <c r="M64145"/>
    </row>
    <row r="64146" spans="13:13" x14ac:dyDescent="0.25">
      <c r="M64146"/>
    </row>
    <row r="64147" spans="13:13" x14ac:dyDescent="0.25">
      <c r="M64147"/>
    </row>
    <row r="64148" spans="13:13" x14ac:dyDescent="0.25">
      <c r="M64148"/>
    </row>
    <row r="64149" spans="13:13" x14ac:dyDescent="0.25">
      <c r="M64149"/>
    </row>
    <row r="64150" spans="13:13" x14ac:dyDescent="0.25">
      <c r="M64150"/>
    </row>
    <row r="64151" spans="13:13" x14ac:dyDescent="0.25">
      <c r="M64151"/>
    </row>
    <row r="64152" spans="13:13" x14ac:dyDescent="0.25">
      <c r="M64152"/>
    </row>
    <row r="64153" spans="13:13" x14ac:dyDescent="0.25">
      <c r="M64153"/>
    </row>
    <row r="64154" spans="13:13" x14ac:dyDescent="0.25">
      <c r="M64154"/>
    </row>
    <row r="64155" spans="13:13" x14ac:dyDescent="0.25">
      <c r="M64155"/>
    </row>
    <row r="64156" spans="13:13" x14ac:dyDescent="0.25">
      <c r="M64156"/>
    </row>
    <row r="64157" spans="13:13" x14ac:dyDescent="0.25">
      <c r="M64157"/>
    </row>
    <row r="64158" spans="13:13" x14ac:dyDescent="0.25">
      <c r="M64158"/>
    </row>
    <row r="64159" spans="13:13" x14ac:dyDescent="0.25">
      <c r="M64159"/>
    </row>
    <row r="64160" spans="13:13" x14ac:dyDescent="0.25">
      <c r="M64160"/>
    </row>
    <row r="64161" spans="13:13" x14ac:dyDescent="0.25">
      <c r="M64161"/>
    </row>
    <row r="64162" spans="13:13" x14ac:dyDescent="0.25">
      <c r="M64162"/>
    </row>
    <row r="64163" spans="13:13" x14ac:dyDescent="0.25">
      <c r="M64163"/>
    </row>
    <row r="64164" spans="13:13" x14ac:dyDescent="0.25">
      <c r="M64164"/>
    </row>
    <row r="64165" spans="13:13" x14ac:dyDescent="0.25">
      <c r="M64165"/>
    </row>
    <row r="64166" spans="13:13" x14ac:dyDescent="0.25">
      <c r="M64166"/>
    </row>
    <row r="64167" spans="13:13" x14ac:dyDescent="0.25">
      <c r="M64167"/>
    </row>
    <row r="64168" spans="13:13" x14ac:dyDescent="0.25">
      <c r="M64168"/>
    </row>
    <row r="64169" spans="13:13" x14ac:dyDescent="0.25">
      <c r="M64169"/>
    </row>
    <row r="64170" spans="13:13" x14ac:dyDescent="0.25">
      <c r="M64170"/>
    </row>
    <row r="64171" spans="13:13" x14ac:dyDescent="0.25">
      <c r="M64171"/>
    </row>
    <row r="64172" spans="13:13" x14ac:dyDescent="0.25">
      <c r="M64172"/>
    </row>
    <row r="64173" spans="13:13" x14ac:dyDescent="0.25">
      <c r="M64173"/>
    </row>
    <row r="64174" spans="13:13" x14ac:dyDescent="0.25">
      <c r="M64174"/>
    </row>
    <row r="64175" spans="13:13" x14ac:dyDescent="0.25">
      <c r="M64175"/>
    </row>
    <row r="64176" spans="13:13" x14ac:dyDescent="0.25">
      <c r="M64176"/>
    </row>
    <row r="64177" spans="13:13" x14ac:dyDescent="0.25">
      <c r="M64177"/>
    </row>
    <row r="64178" spans="13:13" x14ac:dyDescent="0.25">
      <c r="M64178"/>
    </row>
    <row r="64179" spans="13:13" x14ac:dyDescent="0.25">
      <c r="M64179"/>
    </row>
    <row r="64180" spans="13:13" x14ac:dyDescent="0.25">
      <c r="M64180"/>
    </row>
    <row r="64181" spans="13:13" x14ac:dyDescent="0.25">
      <c r="M64181"/>
    </row>
    <row r="64182" spans="13:13" x14ac:dyDescent="0.25">
      <c r="M64182"/>
    </row>
    <row r="64183" spans="13:13" x14ac:dyDescent="0.25">
      <c r="M64183"/>
    </row>
    <row r="64184" spans="13:13" x14ac:dyDescent="0.25">
      <c r="M64184"/>
    </row>
    <row r="64185" spans="13:13" x14ac:dyDescent="0.25">
      <c r="M64185"/>
    </row>
    <row r="64186" spans="13:13" x14ac:dyDescent="0.25">
      <c r="M64186"/>
    </row>
    <row r="64187" spans="13:13" x14ac:dyDescent="0.25">
      <c r="M64187"/>
    </row>
    <row r="64188" spans="13:13" x14ac:dyDescent="0.25">
      <c r="M64188"/>
    </row>
    <row r="64189" spans="13:13" x14ac:dyDescent="0.25">
      <c r="M64189"/>
    </row>
    <row r="64190" spans="13:13" x14ac:dyDescent="0.25">
      <c r="M64190"/>
    </row>
    <row r="64191" spans="13:13" x14ac:dyDescent="0.25">
      <c r="M64191"/>
    </row>
    <row r="64192" spans="13:13" x14ac:dyDescent="0.25">
      <c r="M64192"/>
    </row>
    <row r="64193" spans="13:13" x14ac:dyDescent="0.25">
      <c r="M64193"/>
    </row>
    <row r="64194" spans="13:13" x14ac:dyDescent="0.25">
      <c r="M64194"/>
    </row>
    <row r="64195" spans="13:13" x14ac:dyDescent="0.25">
      <c r="M64195"/>
    </row>
    <row r="64196" spans="13:13" x14ac:dyDescent="0.25">
      <c r="M64196"/>
    </row>
    <row r="64197" spans="13:13" x14ac:dyDescent="0.25">
      <c r="M64197"/>
    </row>
    <row r="64198" spans="13:13" x14ac:dyDescent="0.25">
      <c r="M64198"/>
    </row>
    <row r="64199" spans="13:13" x14ac:dyDescent="0.25">
      <c r="M64199"/>
    </row>
    <row r="64200" spans="13:13" x14ac:dyDescent="0.25">
      <c r="M64200"/>
    </row>
    <row r="64201" spans="13:13" x14ac:dyDescent="0.25">
      <c r="M64201"/>
    </row>
    <row r="64202" spans="13:13" x14ac:dyDescent="0.25">
      <c r="M64202"/>
    </row>
    <row r="64203" spans="13:13" x14ac:dyDescent="0.25">
      <c r="M64203"/>
    </row>
    <row r="64204" spans="13:13" x14ac:dyDescent="0.25">
      <c r="M64204"/>
    </row>
    <row r="64205" spans="13:13" x14ac:dyDescent="0.25">
      <c r="M64205"/>
    </row>
    <row r="64206" spans="13:13" x14ac:dyDescent="0.25">
      <c r="M64206"/>
    </row>
    <row r="64207" spans="13:13" x14ac:dyDescent="0.25">
      <c r="M64207"/>
    </row>
    <row r="64208" spans="13:13" x14ac:dyDescent="0.25">
      <c r="M64208"/>
    </row>
    <row r="64209" spans="13:13" x14ac:dyDescent="0.25">
      <c r="M64209"/>
    </row>
    <row r="64210" spans="13:13" x14ac:dyDescent="0.25">
      <c r="M64210"/>
    </row>
    <row r="64211" spans="13:13" x14ac:dyDescent="0.25">
      <c r="M64211"/>
    </row>
    <row r="64212" spans="13:13" x14ac:dyDescent="0.25">
      <c r="M64212"/>
    </row>
    <row r="64213" spans="13:13" x14ac:dyDescent="0.25">
      <c r="M64213"/>
    </row>
    <row r="64214" spans="13:13" x14ac:dyDescent="0.25">
      <c r="M64214"/>
    </row>
    <row r="64215" spans="13:13" x14ac:dyDescent="0.25">
      <c r="M64215"/>
    </row>
    <row r="64216" spans="13:13" x14ac:dyDescent="0.25">
      <c r="M64216"/>
    </row>
    <row r="64217" spans="13:13" x14ac:dyDescent="0.25">
      <c r="M64217"/>
    </row>
    <row r="64218" spans="13:13" x14ac:dyDescent="0.25">
      <c r="M64218"/>
    </row>
    <row r="64219" spans="13:13" x14ac:dyDescent="0.25">
      <c r="M64219"/>
    </row>
    <row r="64220" spans="13:13" x14ac:dyDescent="0.25">
      <c r="M64220"/>
    </row>
    <row r="64221" spans="13:13" x14ac:dyDescent="0.25">
      <c r="M64221"/>
    </row>
    <row r="64222" spans="13:13" x14ac:dyDescent="0.25">
      <c r="M64222"/>
    </row>
    <row r="64223" spans="13:13" x14ac:dyDescent="0.25">
      <c r="M64223"/>
    </row>
    <row r="64224" spans="13:13" x14ac:dyDescent="0.25">
      <c r="M64224"/>
    </row>
    <row r="64225" spans="13:13" x14ac:dyDescent="0.25">
      <c r="M64225"/>
    </row>
    <row r="64226" spans="13:13" x14ac:dyDescent="0.25">
      <c r="M64226"/>
    </row>
    <row r="64227" spans="13:13" x14ac:dyDescent="0.25">
      <c r="M64227"/>
    </row>
    <row r="64228" spans="13:13" x14ac:dyDescent="0.25">
      <c r="M64228"/>
    </row>
    <row r="64229" spans="13:13" x14ac:dyDescent="0.25">
      <c r="M64229"/>
    </row>
    <row r="64230" spans="13:13" x14ac:dyDescent="0.25">
      <c r="M64230"/>
    </row>
    <row r="64231" spans="13:13" x14ac:dyDescent="0.25">
      <c r="M64231"/>
    </row>
    <row r="64232" spans="13:13" x14ac:dyDescent="0.25">
      <c r="M64232"/>
    </row>
    <row r="64233" spans="13:13" x14ac:dyDescent="0.25">
      <c r="M64233"/>
    </row>
    <row r="64234" spans="13:13" x14ac:dyDescent="0.25">
      <c r="M64234"/>
    </row>
    <row r="64235" spans="13:13" x14ac:dyDescent="0.25">
      <c r="M64235"/>
    </row>
    <row r="64236" spans="13:13" x14ac:dyDescent="0.25">
      <c r="M64236"/>
    </row>
    <row r="64237" spans="13:13" x14ac:dyDescent="0.25">
      <c r="M64237"/>
    </row>
    <row r="64238" spans="13:13" x14ac:dyDescent="0.25">
      <c r="M64238"/>
    </row>
    <row r="64239" spans="13:13" x14ac:dyDescent="0.25">
      <c r="M64239"/>
    </row>
    <row r="64240" spans="13:13" x14ac:dyDescent="0.25">
      <c r="M64240"/>
    </row>
    <row r="64241" spans="13:13" x14ac:dyDescent="0.25">
      <c r="M64241"/>
    </row>
    <row r="64242" spans="13:13" x14ac:dyDescent="0.25">
      <c r="M64242"/>
    </row>
    <row r="64243" spans="13:13" x14ac:dyDescent="0.25">
      <c r="M64243"/>
    </row>
    <row r="64244" spans="13:13" x14ac:dyDescent="0.25">
      <c r="M64244"/>
    </row>
    <row r="64245" spans="13:13" x14ac:dyDescent="0.25">
      <c r="M64245"/>
    </row>
    <row r="64246" spans="13:13" x14ac:dyDescent="0.25">
      <c r="M64246"/>
    </row>
    <row r="64247" spans="13:13" x14ac:dyDescent="0.25">
      <c r="M64247"/>
    </row>
    <row r="64248" spans="13:13" x14ac:dyDescent="0.25">
      <c r="M64248"/>
    </row>
    <row r="64249" spans="13:13" x14ac:dyDescent="0.25">
      <c r="M64249"/>
    </row>
    <row r="64250" spans="13:13" x14ac:dyDescent="0.25">
      <c r="M64250"/>
    </row>
    <row r="64251" spans="13:13" x14ac:dyDescent="0.25">
      <c r="M64251"/>
    </row>
    <row r="64252" spans="13:13" x14ac:dyDescent="0.25">
      <c r="M64252"/>
    </row>
    <row r="64253" spans="13:13" x14ac:dyDescent="0.25">
      <c r="M64253"/>
    </row>
    <row r="64254" spans="13:13" x14ac:dyDescent="0.25">
      <c r="M64254"/>
    </row>
    <row r="64255" spans="13:13" x14ac:dyDescent="0.25">
      <c r="M64255"/>
    </row>
    <row r="64256" spans="13:13" x14ac:dyDescent="0.25">
      <c r="M64256"/>
    </row>
    <row r="64257" spans="13:13" x14ac:dyDescent="0.25">
      <c r="M64257"/>
    </row>
    <row r="64258" spans="13:13" x14ac:dyDescent="0.25">
      <c r="M64258"/>
    </row>
    <row r="64259" spans="13:13" x14ac:dyDescent="0.25">
      <c r="M64259"/>
    </row>
    <row r="64260" spans="13:13" x14ac:dyDescent="0.25">
      <c r="M64260"/>
    </row>
    <row r="64261" spans="13:13" x14ac:dyDescent="0.25">
      <c r="M64261"/>
    </row>
    <row r="64262" spans="13:13" x14ac:dyDescent="0.25">
      <c r="M64262"/>
    </row>
    <row r="64263" spans="13:13" x14ac:dyDescent="0.25">
      <c r="M64263"/>
    </row>
    <row r="64264" spans="13:13" x14ac:dyDescent="0.25">
      <c r="M64264"/>
    </row>
    <row r="64265" spans="13:13" x14ac:dyDescent="0.25">
      <c r="M64265"/>
    </row>
    <row r="64266" spans="13:13" x14ac:dyDescent="0.25">
      <c r="M64266"/>
    </row>
    <row r="64267" spans="13:13" x14ac:dyDescent="0.25">
      <c r="M64267"/>
    </row>
    <row r="64268" spans="13:13" x14ac:dyDescent="0.25">
      <c r="M64268"/>
    </row>
    <row r="64269" spans="13:13" x14ac:dyDescent="0.25">
      <c r="M64269"/>
    </row>
    <row r="64270" spans="13:13" x14ac:dyDescent="0.25">
      <c r="M64270"/>
    </row>
    <row r="64271" spans="13:13" x14ac:dyDescent="0.25">
      <c r="M64271"/>
    </row>
    <row r="64272" spans="13:13" x14ac:dyDescent="0.25">
      <c r="M64272"/>
    </row>
    <row r="64273" spans="13:13" x14ac:dyDescent="0.25">
      <c r="M64273"/>
    </row>
    <row r="64274" spans="13:13" x14ac:dyDescent="0.25">
      <c r="M64274"/>
    </row>
    <row r="64275" spans="13:13" x14ac:dyDescent="0.25">
      <c r="M64275"/>
    </row>
    <row r="64276" spans="13:13" x14ac:dyDescent="0.25">
      <c r="M64276"/>
    </row>
    <row r="64277" spans="13:13" x14ac:dyDescent="0.25">
      <c r="M64277"/>
    </row>
    <row r="64278" spans="13:13" x14ac:dyDescent="0.25">
      <c r="M64278"/>
    </row>
    <row r="64279" spans="13:13" x14ac:dyDescent="0.25">
      <c r="M64279"/>
    </row>
    <row r="64280" spans="13:13" x14ac:dyDescent="0.25">
      <c r="M64280"/>
    </row>
    <row r="64281" spans="13:13" x14ac:dyDescent="0.25">
      <c r="M64281"/>
    </row>
    <row r="64282" spans="13:13" x14ac:dyDescent="0.25">
      <c r="M64282"/>
    </row>
    <row r="64283" spans="13:13" x14ac:dyDescent="0.25">
      <c r="M64283"/>
    </row>
    <row r="64284" spans="13:13" x14ac:dyDescent="0.25">
      <c r="M64284"/>
    </row>
    <row r="64285" spans="13:13" x14ac:dyDescent="0.25">
      <c r="M64285"/>
    </row>
    <row r="64286" spans="13:13" x14ac:dyDescent="0.25">
      <c r="M64286"/>
    </row>
    <row r="64287" spans="13:13" x14ac:dyDescent="0.25">
      <c r="M64287"/>
    </row>
    <row r="64288" spans="13:13" x14ac:dyDescent="0.25">
      <c r="M64288"/>
    </row>
    <row r="64289" spans="13:13" x14ac:dyDescent="0.25">
      <c r="M64289"/>
    </row>
    <row r="64290" spans="13:13" x14ac:dyDescent="0.25">
      <c r="M64290"/>
    </row>
    <row r="64291" spans="13:13" x14ac:dyDescent="0.25">
      <c r="M64291"/>
    </row>
    <row r="64292" spans="13:13" x14ac:dyDescent="0.25">
      <c r="M64292"/>
    </row>
    <row r="64293" spans="13:13" x14ac:dyDescent="0.25">
      <c r="M64293"/>
    </row>
    <row r="64294" spans="13:13" x14ac:dyDescent="0.25">
      <c r="M64294"/>
    </row>
    <row r="64295" spans="13:13" x14ac:dyDescent="0.25">
      <c r="M64295"/>
    </row>
    <row r="64296" spans="13:13" x14ac:dyDescent="0.25">
      <c r="M64296"/>
    </row>
    <row r="64297" spans="13:13" x14ac:dyDescent="0.25">
      <c r="M64297"/>
    </row>
    <row r="64298" spans="13:13" x14ac:dyDescent="0.25">
      <c r="M64298"/>
    </row>
    <row r="64299" spans="13:13" x14ac:dyDescent="0.25">
      <c r="M64299"/>
    </row>
    <row r="64300" spans="13:13" x14ac:dyDescent="0.25">
      <c r="M64300"/>
    </row>
    <row r="64301" spans="13:13" x14ac:dyDescent="0.25">
      <c r="M64301"/>
    </row>
    <row r="64302" spans="13:13" x14ac:dyDescent="0.25">
      <c r="M64302"/>
    </row>
    <row r="64303" spans="13:13" x14ac:dyDescent="0.25">
      <c r="M64303"/>
    </row>
    <row r="64304" spans="13:13" x14ac:dyDescent="0.25">
      <c r="M64304"/>
    </row>
    <row r="64305" spans="13:13" x14ac:dyDescent="0.25">
      <c r="M64305"/>
    </row>
    <row r="64306" spans="13:13" x14ac:dyDescent="0.25">
      <c r="M64306"/>
    </row>
    <row r="64307" spans="13:13" x14ac:dyDescent="0.25">
      <c r="M64307"/>
    </row>
    <row r="64308" spans="13:13" x14ac:dyDescent="0.25">
      <c r="M64308"/>
    </row>
    <row r="64309" spans="13:13" x14ac:dyDescent="0.25">
      <c r="M64309"/>
    </row>
    <row r="64310" spans="13:13" x14ac:dyDescent="0.25">
      <c r="M64310"/>
    </row>
    <row r="64311" spans="13:13" x14ac:dyDescent="0.25">
      <c r="M64311"/>
    </row>
    <row r="64312" spans="13:13" x14ac:dyDescent="0.25">
      <c r="M64312"/>
    </row>
    <row r="64313" spans="13:13" x14ac:dyDescent="0.25">
      <c r="M64313"/>
    </row>
    <row r="64314" spans="13:13" x14ac:dyDescent="0.25">
      <c r="M64314"/>
    </row>
    <row r="64315" spans="13:13" x14ac:dyDescent="0.25">
      <c r="M64315"/>
    </row>
    <row r="64316" spans="13:13" x14ac:dyDescent="0.25">
      <c r="M64316"/>
    </row>
    <row r="64317" spans="13:13" x14ac:dyDescent="0.25">
      <c r="M64317"/>
    </row>
    <row r="64318" spans="13:13" x14ac:dyDescent="0.25">
      <c r="M64318"/>
    </row>
    <row r="64319" spans="13:13" x14ac:dyDescent="0.25">
      <c r="M64319"/>
    </row>
    <row r="64320" spans="13:13" x14ac:dyDescent="0.25">
      <c r="M64320"/>
    </row>
    <row r="64321" spans="13:13" x14ac:dyDescent="0.25">
      <c r="M64321"/>
    </row>
    <row r="64322" spans="13:13" x14ac:dyDescent="0.25">
      <c r="M64322"/>
    </row>
    <row r="64323" spans="13:13" x14ac:dyDescent="0.25">
      <c r="M64323"/>
    </row>
    <row r="64324" spans="13:13" x14ac:dyDescent="0.25">
      <c r="M64324"/>
    </row>
    <row r="64325" spans="13:13" x14ac:dyDescent="0.25">
      <c r="M64325"/>
    </row>
    <row r="64326" spans="13:13" x14ac:dyDescent="0.25">
      <c r="M64326"/>
    </row>
    <row r="64327" spans="13:13" x14ac:dyDescent="0.25">
      <c r="M64327"/>
    </row>
    <row r="64328" spans="13:13" x14ac:dyDescent="0.25">
      <c r="M64328"/>
    </row>
    <row r="64329" spans="13:13" x14ac:dyDescent="0.25">
      <c r="M64329"/>
    </row>
    <row r="64330" spans="13:13" x14ac:dyDescent="0.25">
      <c r="M64330"/>
    </row>
    <row r="64331" spans="13:13" x14ac:dyDescent="0.25">
      <c r="M64331"/>
    </row>
    <row r="64332" spans="13:13" x14ac:dyDescent="0.25">
      <c r="M64332"/>
    </row>
    <row r="64333" spans="13:13" x14ac:dyDescent="0.25">
      <c r="M64333"/>
    </row>
    <row r="64334" spans="13:13" x14ac:dyDescent="0.25">
      <c r="M64334"/>
    </row>
    <row r="64335" spans="13:13" x14ac:dyDescent="0.25">
      <c r="M64335"/>
    </row>
    <row r="64336" spans="13:13" x14ac:dyDescent="0.25">
      <c r="M64336"/>
    </row>
    <row r="64337" spans="13:13" x14ac:dyDescent="0.25">
      <c r="M64337"/>
    </row>
    <row r="64338" spans="13:13" x14ac:dyDescent="0.25">
      <c r="M64338"/>
    </row>
    <row r="64339" spans="13:13" x14ac:dyDescent="0.25">
      <c r="M64339"/>
    </row>
    <row r="64340" spans="13:13" x14ac:dyDescent="0.25">
      <c r="M64340"/>
    </row>
    <row r="64341" spans="13:13" x14ac:dyDescent="0.25">
      <c r="M64341"/>
    </row>
    <row r="64342" spans="13:13" x14ac:dyDescent="0.25">
      <c r="M64342"/>
    </row>
    <row r="64343" spans="13:13" x14ac:dyDescent="0.25">
      <c r="M64343"/>
    </row>
    <row r="64344" spans="13:13" x14ac:dyDescent="0.25">
      <c r="M64344"/>
    </row>
    <row r="64345" spans="13:13" x14ac:dyDescent="0.25">
      <c r="M64345"/>
    </row>
    <row r="64346" spans="13:13" x14ac:dyDescent="0.25">
      <c r="M64346"/>
    </row>
    <row r="64347" spans="13:13" x14ac:dyDescent="0.25">
      <c r="M64347"/>
    </row>
    <row r="64348" spans="13:13" x14ac:dyDescent="0.25">
      <c r="M64348"/>
    </row>
    <row r="64349" spans="13:13" x14ac:dyDescent="0.25">
      <c r="M64349"/>
    </row>
    <row r="64350" spans="13:13" x14ac:dyDescent="0.25">
      <c r="M64350"/>
    </row>
    <row r="64351" spans="13:13" x14ac:dyDescent="0.25">
      <c r="M64351"/>
    </row>
    <row r="64352" spans="13:13" x14ac:dyDescent="0.25">
      <c r="M64352"/>
    </row>
    <row r="64353" spans="13:13" x14ac:dyDescent="0.25">
      <c r="M64353"/>
    </row>
    <row r="64354" spans="13:13" x14ac:dyDescent="0.25">
      <c r="M64354"/>
    </row>
    <row r="64355" spans="13:13" x14ac:dyDescent="0.25">
      <c r="M64355"/>
    </row>
    <row r="64356" spans="13:13" x14ac:dyDescent="0.25">
      <c r="M64356"/>
    </row>
    <row r="64357" spans="13:13" x14ac:dyDescent="0.25">
      <c r="M64357"/>
    </row>
    <row r="64358" spans="13:13" x14ac:dyDescent="0.25">
      <c r="M64358"/>
    </row>
    <row r="64359" spans="13:13" x14ac:dyDescent="0.25">
      <c r="M64359"/>
    </row>
    <row r="64360" spans="13:13" x14ac:dyDescent="0.25">
      <c r="M64360"/>
    </row>
    <row r="64361" spans="13:13" x14ac:dyDescent="0.25">
      <c r="M64361"/>
    </row>
    <row r="64362" spans="13:13" x14ac:dyDescent="0.25">
      <c r="M64362"/>
    </row>
    <row r="64363" spans="13:13" x14ac:dyDescent="0.25">
      <c r="M64363"/>
    </row>
    <row r="64364" spans="13:13" x14ac:dyDescent="0.25">
      <c r="M64364"/>
    </row>
    <row r="64365" spans="13:13" x14ac:dyDescent="0.25">
      <c r="M64365"/>
    </row>
    <row r="64366" spans="13:13" x14ac:dyDescent="0.25">
      <c r="M64366"/>
    </row>
    <row r="64367" spans="13:13" x14ac:dyDescent="0.25">
      <c r="M64367"/>
    </row>
    <row r="64368" spans="13:13" x14ac:dyDescent="0.25">
      <c r="M64368"/>
    </row>
    <row r="64369" spans="13:13" x14ac:dyDescent="0.25">
      <c r="M64369"/>
    </row>
    <row r="64370" spans="13:13" x14ac:dyDescent="0.25">
      <c r="M64370"/>
    </row>
    <row r="64371" spans="13:13" x14ac:dyDescent="0.25">
      <c r="M64371"/>
    </row>
    <row r="64372" spans="13:13" x14ac:dyDescent="0.25">
      <c r="M64372"/>
    </row>
    <row r="64373" spans="13:13" x14ac:dyDescent="0.25">
      <c r="M64373"/>
    </row>
    <row r="64374" spans="13:13" x14ac:dyDescent="0.25">
      <c r="M64374"/>
    </row>
    <row r="64375" spans="13:13" x14ac:dyDescent="0.25">
      <c r="M64375"/>
    </row>
    <row r="64376" spans="13:13" x14ac:dyDescent="0.25">
      <c r="M64376"/>
    </row>
    <row r="64377" spans="13:13" x14ac:dyDescent="0.25">
      <c r="M64377"/>
    </row>
    <row r="64378" spans="13:13" x14ac:dyDescent="0.25">
      <c r="M64378"/>
    </row>
    <row r="64379" spans="13:13" x14ac:dyDescent="0.25">
      <c r="M64379"/>
    </row>
    <row r="64380" spans="13:13" x14ac:dyDescent="0.25">
      <c r="M64380"/>
    </row>
    <row r="64381" spans="13:13" x14ac:dyDescent="0.25">
      <c r="M64381"/>
    </row>
    <row r="64382" spans="13:13" x14ac:dyDescent="0.25">
      <c r="M64382"/>
    </row>
    <row r="64383" spans="13:13" x14ac:dyDescent="0.25">
      <c r="M64383"/>
    </row>
    <row r="64384" spans="13:13" x14ac:dyDescent="0.25">
      <c r="M64384"/>
    </row>
    <row r="64385" spans="13:13" x14ac:dyDescent="0.25">
      <c r="M64385"/>
    </row>
    <row r="64386" spans="13:13" x14ac:dyDescent="0.25">
      <c r="M64386"/>
    </row>
    <row r="64387" spans="13:13" x14ac:dyDescent="0.25">
      <c r="M64387"/>
    </row>
    <row r="64388" spans="13:13" x14ac:dyDescent="0.25">
      <c r="M64388"/>
    </row>
    <row r="64389" spans="13:13" x14ac:dyDescent="0.25">
      <c r="M64389"/>
    </row>
    <row r="64390" spans="13:13" x14ac:dyDescent="0.25">
      <c r="M64390"/>
    </row>
    <row r="64391" spans="13:13" x14ac:dyDescent="0.25">
      <c r="M64391"/>
    </row>
    <row r="64392" spans="13:13" x14ac:dyDescent="0.25">
      <c r="M64392"/>
    </row>
    <row r="64393" spans="13:13" x14ac:dyDescent="0.25">
      <c r="M64393"/>
    </row>
    <row r="64394" spans="13:13" x14ac:dyDescent="0.25">
      <c r="M64394"/>
    </row>
    <row r="64395" spans="13:13" x14ac:dyDescent="0.25">
      <c r="M64395"/>
    </row>
    <row r="64396" spans="13:13" x14ac:dyDescent="0.25">
      <c r="M64396"/>
    </row>
    <row r="64397" spans="13:13" x14ac:dyDescent="0.25">
      <c r="M64397"/>
    </row>
    <row r="64398" spans="13:13" x14ac:dyDescent="0.25">
      <c r="M64398"/>
    </row>
    <row r="64399" spans="13:13" x14ac:dyDescent="0.25">
      <c r="M64399"/>
    </row>
    <row r="64400" spans="13:13" x14ac:dyDescent="0.25">
      <c r="M64400"/>
    </row>
    <row r="64401" spans="13:13" x14ac:dyDescent="0.25">
      <c r="M64401"/>
    </row>
    <row r="64402" spans="13:13" x14ac:dyDescent="0.25">
      <c r="M64402"/>
    </row>
    <row r="64403" spans="13:13" x14ac:dyDescent="0.25">
      <c r="M64403"/>
    </row>
    <row r="64404" spans="13:13" x14ac:dyDescent="0.25">
      <c r="M64404"/>
    </row>
    <row r="64405" spans="13:13" x14ac:dyDescent="0.25">
      <c r="M64405"/>
    </row>
    <row r="64406" spans="13:13" x14ac:dyDescent="0.25">
      <c r="M64406"/>
    </row>
    <row r="64407" spans="13:13" x14ac:dyDescent="0.25">
      <c r="M64407"/>
    </row>
    <row r="64408" spans="13:13" x14ac:dyDescent="0.25">
      <c r="M64408"/>
    </row>
    <row r="64409" spans="13:13" x14ac:dyDescent="0.25">
      <c r="M64409"/>
    </row>
    <row r="64410" spans="13:13" x14ac:dyDescent="0.25">
      <c r="M64410"/>
    </row>
    <row r="64411" spans="13:13" x14ac:dyDescent="0.25">
      <c r="M64411"/>
    </row>
    <row r="64412" spans="13:13" x14ac:dyDescent="0.25">
      <c r="M64412"/>
    </row>
    <row r="64413" spans="13:13" x14ac:dyDescent="0.25">
      <c r="M64413"/>
    </row>
    <row r="64414" spans="13:13" x14ac:dyDescent="0.25">
      <c r="M64414"/>
    </row>
    <row r="64415" spans="13:13" x14ac:dyDescent="0.25">
      <c r="M64415"/>
    </row>
    <row r="64416" spans="13:13" x14ac:dyDescent="0.25">
      <c r="M64416"/>
    </row>
    <row r="64417" spans="13:13" x14ac:dyDescent="0.25">
      <c r="M64417"/>
    </row>
    <row r="64418" spans="13:13" x14ac:dyDescent="0.25">
      <c r="M64418"/>
    </row>
    <row r="64419" spans="13:13" x14ac:dyDescent="0.25">
      <c r="M64419"/>
    </row>
    <row r="64420" spans="13:13" x14ac:dyDescent="0.25">
      <c r="M64420"/>
    </row>
    <row r="64421" spans="13:13" x14ac:dyDescent="0.25">
      <c r="M64421"/>
    </row>
    <row r="64422" spans="13:13" x14ac:dyDescent="0.25">
      <c r="M64422"/>
    </row>
    <row r="64423" spans="13:13" x14ac:dyDescent="0.25">
      <c r="M64423"/>
    </row>
    <row r="64424" spans="13:13" x14ac:dyDescent="0.25">
      <c r="M64424"/>
    </row>
    <row r="64425" spans="13:13" x14ac:dyDescent="0.25">
      <c r="M64425"/>
    </row>
    <row r="64426" spans="13:13" x14ac:dyDescent="0.25">
      <c r="M64426"/>
    </row>
    <row r="64427" spans="13:13" x14ac:dyDescent="0.25">
      <c r="M64427"/>
    </row>
    <row r="64428" spans="13:13" x14ac:dyDescent="0.25">
      <c r="M64428"/>
    </row>
    <row r="64429" spans="13:13" x14ac:dyDescent="0.25">
      <c r="M64429"/>
    </row>
    <row r="64430" spans="13:13" x14ac:dyDescent="0.25">
      <c r="M64430"/>
    </row>
    <row r="64431" spans="13:13" x14ac:dyDescent="0.25">
      <c r="M64431"/>
    </row>
    <row r="64432" spans="13:13" x14ac:dyDescent="0.25">
      <c r="M64432"/>
    </row>
    <row r="64433" spans="13:13" x14ac:dyDescent="0.25">
      <c r="M64433"/>
    </row>
    <row r="64434" spans="13:13" x14ac:dyDescent="0.25">
      <c r="M64434"/>
    </row>
    <row r="64435" spans="13:13" x14ac:dyDescent="0.25">
      <c r="M64435"/>
    </row>
    <row r="64436" spans="13:13" x14ac:dyDescent="0.25">
      <c r="M64436"/>
    </row>
    <row r="64437" spans="13:13" x14ac:dyDescent="0.25">
      <c r="M64437"/>
    </row>
    <row r="64438" spans="13:13" x14ac:dyDescent="0.25">
      <c r="M64438"/>
    </row>
    <row r="64439" spans="13:13" x14ac:dyDescent="0.25">
      <c r="M64439"/>
    </row>
    <row r="64440" spans="13:13" x14ac:dyDescent="0.25">
      <c r="M64440"/>
    </row>
    <row r="64441" spans="13:13" x14ac:dyDescent="0.25">
      <c r="M64441"/>
    </row>
    <row r="64442" spans="13:13" x14ac:dyDescent="0.25">
      <c r="M64442"/>
    </row>
    <row r="64443" spans="13:13" x14ac:dyDescent="0.25">
      <c r="M64443"/>
    </row>
    <row r="64444" spans="13:13" x14ac:dyDescent="0.25">
      <c r="M64444"/>
    </row>
    <row r="64445" spans="13:13" x14ac:dyDescent="0.25">
      <c r="M64445"/>
    </row>
    <row r="64446" spans="13:13" x14ac:dyDescent="0.25">
      <c r="M64446"/>
    </row>
    <row r="64447" spans="13:13" x14ac:dyDescent="0.25">
      <c r="M64447"/>
    </row>
    <row r="64448" spans="13:13" x14ac:dyDescent="0.25">
      <c r="M64448"/>
    </row>
    <row r="64449" spans="13:13" x14ac:dyDescent="0.25">
      <c r="M64449"/>
    </row>
    <row r="64450" spans="13:13" x14ac:dyDescent="0.25">
      <c r="M64450"/>
    </row>
    <row r="64451" spans="13:13" x14ac:dyDescent="0.25">
      <c r="M64451"/>
    </row>
    <row r="64452" spans="13:13" x14ac:dyDescent="0.25">
      <c r="M64452"/>
    </row>
    <row r="64453" spans="13:13" x14ac:dyDescent="0.25">
      <c r="M64453"/>
    </row>
    <row r="64454" spans="13:13" x14ac:dyDescent="0.25">
      <c r="M64454"/>
    </row>
    <row r="64455" spans="13:13" x14ac:dyDescent="0.25">
      <c r="M64455"/>
    </row>
    <row r="64456" spans="13:13" x14ac:dyDescent="0.25">
      <c r="M64456"/>
    </row>
    <row r="64457" spans="13:13" x14ac:dyDescent="0.25">
      <c r="M64457"/>
    </row>
    <row r="64458" spans="13:13" x14ac:dyDescent="0.25">
      <c r="M64458"/>
    </row>
    <row r="64459" spans="13:13" x14ac:dyDescent="0.25">
      <c r="M64459"/>
    </row>
    <row r="64460" spans="13:13" x14ac:dyDescent="0.25">
      <c r="M64460"/>
    </row>
    <row r="64461" spans="13:13" x14ac:dyDescent="0.25">
      <c r="M64461"/>
    </row>
    <row r="64462" spans="13:13" x14ac:dyDescent="0.25">
      <c r="M64462"/>
    </row>
    <row r="64463" spans="13:13" x14ac:dyDescent="0.25">
      <c r="M64463"/>
    </row>
    <row r="64464" spans="13:13" x14ac:dyDescent="0.25">
      <c r="M64464"/>
    </row>
    <row r="64465" spans="13:13" x14ac:dyDescent="0.25">
      <c r="M64465"/>
    </row>
    <row r="64466" spans="13:13" x14ac:dyDescent="0.25">
      <c r="M64466"/>
    </row>
    <row r="64467" spans="13:13" x14ac:dyDescent="0.25">
      <c r="M64467"/>
    </row>
    <row r="64468" spans="13:13" x14ac:dyDescent="0.25">
      <c r="M64468"/>
    </row>
    <row r="64469" spans="13:13" x14ac:dyDescent="0.25">
      <c r="M64469"/>
    </row>
    <row r="64470" spans="13:13" x14ac:dyDescent="0.25">
      <c r="M64470"/>
    </row>
    <row r="64471" spans="13:13" x14ac:dyDescent="0.25">
      <c r="M64471"/>
    </row>
    <row r="64472" spans="13:13" x14ac:dyDescent="0.25">
      <c r="M64472"/>
    </row>
    <row r="64473" spans="13:13" x14ac:dyDescent="0.25">
      <c r="M64473"/>
    </row>
    <row r="64474" spans="13:13" x14ac:dyDescent="0.25">
      <c r="M64474"/>
    </row>
    <row r="64475" spans="13:13" x14ac:dyDescent="0.25">
      <c r="M64475"/>
    </row>
    <row r="64476" spans="13:13" x14ac:dyDescent="0.25">
      <c r="M64476"/>
    </row>
    <row r="64477" spans="13:13" x14ac:dyDescent="0.25">
      <c r="M64477"/>
    </row>
    <row r="64478" spans="13:13" x14ac:dyDescent="0.25">
      <c r="M64478"/>
    </row>
    <row r="64479" spans="13:13" x14ac:dyDescent="0.25">
      <c r="M64479"/>
    </row>
    <row r="64480" spans="13:13" x14ac:dyDescent="0.25">
      <c r="M64480"/>
    </row>
    <row r="64481" spans="13:13" x14ac:dyDescent="0.25">
      <c r="M64481"/>
    </row>
    <row r="64482" spans="13:13" x14ac:dyDescent="0.25">
      <c r="M64482"/>
    </row>
    <row r="64483" spans="13:13" x14ac:dyDescent="0.25">
      <c r="M64483"/>
    </row>
    <row r="64484" spans="13:13" x14ac:dyDescent="0.25">
      <c r="M64484"/>
    </row>
    <row r="64485" spans="13:13" x14ac:dyDescent="0.25">
      <c r="M64485"/>
    </row>
    <row r="64486" spans="13:13" x14ac:dyDescent="0.25">
      <c r="M64486"/>
    </row>
    <row r="64487" spans="13:13" x14ac:dyDescent="0.25">
      <c r="M64487"/>
    </row>
    <row r="64488" spans="13:13" x14ac:dyDescent="0.25">
      <c r="M64488"/>
    </row>
    <row r="64489" spans="13:13" x14ac:dyDescent="0.25">
      <c r="M64489"/>
    </row>
    <row r="64490" spans="13:13" x14ac:dyDescent="0.25">
      <c r="M64490"/>
    </row>
    <row r="64491" spans="13:13" x14ac:dyDescent="0.25">
      <c r="M64491"/>
    </row>
    <row r="64492" spans="13:13" x14ac:dyDescent="0.25">
      <c r="M64492"/>
    </row>
    <row r="64493" spans="13:13" x14ac:dyDescent="0.25">
      <c r="M64493"/>
    </row>
    <row r="64494" spans="13:13" x14ac:dyDescent="0.25">
      <c r="M64494"/>
    </row>
    <row r="64495" spans="13:13" x14ac:dyDescent="0.25">
      <c r="M64495"/>
    </row>
    <row r="64496" spans="13:13" x14ac:dyDescent="0.25">
      <c r="M64496"/>
    </row>
    <row r="64497" spans="13:13" x14ac:dyDescent="0.25">
      <c r="M64497"/>
    </row>
    <row r="64498" spans="13:13" x14ac:dyDescent="0.25">
      <c r="M64498"/>
    </row>
    <row r="64499" spans="13:13" x14ac:dyDescent="0.25">
      <c r="M64499"/>
    </row>
    <row r="64500" spans="13:13" x14ac:dyDescent="0.25">
      <c r="M64500"/>
    </row>
    <row r="64501" spans="13:13" x14ac:dyDescent="0.25">
      <c r="M64501"/>
    </row>
    <row r="64502" spans="13:13" x14ac:dyDescent="0.25">
      <c r="M64502"/>
    </row>
    <row r="64503" spans="13:13" x14ac:dyDescent="0.25">
      <c r="M64503"/>
    </row>
    <row r="64504" spans="13:13" x14ac:dyDescent="0.25">
      <c r="M64504"/>
    </row>
    <row r="64505" spans="13:13" x14ac:dyDescent="0.25">
      <c r="M64505"/>
    </row>
    <row r="64506" spans="13:13" x14ac:dyDescent="0.25">
      <c r="M64506"/>
    </row>
    <row r="64507" spans="13:13" x14ac:dyDescent="0.25">
      <c r="M64507"/>
    </row>
    <row r="64508" spans="13:13" x14ac:dyDescent="0.25">
      <c r="M64508"/>
    </row>
    <row r="64509" spans="13:13" x14ac:dyDescent="0.25">
      <c r="M64509"/>
    </row>
    <row r="64510" spans="13:13" x14ac:dyDescent="0.25">
      <c r="M64510"/>
    </row>
    <row r="64511" spans="13:13" x14ac:dyDescent="0.25">
      <c r="M64511"/>
    </row>
    <row r="64512" spans="13:13" x14ac:dyDescent="0.25">
      <c r="M64512"/>
    </row>
    <row r="64513" spans="13:13" x14ac:dyDescent="0.25">
      <c r="M64513"/>
    </row>
    <row r="64514" spans="13:13" x14ac:dyDescent="0.25">
      <c r="M64514"/>
    </row>
    <row r="64515" spans="13:13" x14ac:dyDescent="0.25">
      <c r="M64515"/>
    </row>
    <row r="64516" spans="13:13" x14ac:dyDescent="0.25">
      <c r="M64516"/>
    </row>
    <row r="64517" spans="13:13" x14ac:dyDescent="0.25">
      <c r="M64517"/>
    </row>
    <row r="64518" spans="13:13" x14ac:dyDescent="0.25">
      <c r="M64518"/>
    </row>
    <row r="64519" spans="13:13" x14ac:dyDescent="0.25">
      <c r="M64519"/>
    </row>
    <row r="64520" spans="13:13" x14ac:dyDescent="0.25">
      <c r="M64520"/>
    </row>
    <row r="64521" spans="13:13" x14ac:dyDescent="0.25">
      <c r="M64521"/>
    </row>
    <row r="64522" spans="13:13" x14ac:dyDescent="0.25">
      <c r="M64522"/>
    </row>
    <row r="64523" spans="13:13" x14ac:dyDescent="0.25">
      <c r="M64523"/>
    </row>
    <row r="64524" spans="13:13" x14ac:dyDescent="0.25">
      <c r="M64524"/>
    </row>
    <row r="64525" spans="13:13" x14ac:dyDescent="0.25">
      <c r="M64525"/>
    </row>
    <row r="64526" spans="13:13" x14ac:dyDescent="0.25">
      <c r="M64526"/>
    </row>
    <row r="64527" spans="13:13" x14ac:dyDescent="0.25">
      <c r="M64527"/>
    </row>
    <row r="64528" spans="13:13" x14ac:dyDescent="0.25">
      <c r="M64528"/>
    </row>
    <row r="64529" spans="13:13" x14ac:dyDescent="0.25">
      <c r="M64529"/>
    </row>
    <row r="64530" spans="13:13" x14ac:dyDescent="0.25">
      <c r="M64530"/>
    </row>
    <row r="64531" spans="13:13" x14ac:dyDescent="0.25">
      <c r="M64531"/>
    </row>
    <row r="64532" spans="13:13" x14ac:dyDescent="0.25">
      <c r="M64532"/>
    </row>
    <row r="64533" spans="13:13" x14ac:dyDescent="0.25">
      <c r="M64533"/>
    </row>
    <row r="64534" spans="13:13" x14ac:dyDescent="0.25">
      <c r="M64534"/>
    </row>
    <row r="64535" spans="13:13" x14ac:dyDescent="0.25">
      <c r="M64535"/>
    </row>
    <row r="64536" spans="13:13" x14ac:dyDescent="0.25">
      <c r="M64536"/>
    </row>
    <row r="64537" spans="13:13" x14ac:dyDescent="0.25">
      <c r="M64537"/>
    </row>
    <row r="64538" spans="13:13" x14ac:dyDescent="0.25">
      <c r="M64538"/>
    </row>
    <row r="64539" spans="13:13" x14ac:dyDescent="0.25">
      <c r="M64539"/>
    </row>
    <row r="64540" spans="13:13" x14ac:dyDescent="0.25">
      <c r="M64540"/>
    </row>
    <row r="64541" spans="13:13" x14ac:dyDescent="0.25">
      <c r="M64541"/>
    </row>
    <row r="64542" spans="13:13" x14ac:dyDescent="0.25">
      <c r="M64542"/>
    </row>
    <row r="64543" spans="13:13" x14ac:dyDescent="0.25">
      <c r="M64543"/>
    </row>
    <row r="64544" spans="13:13" x14ac:dyDescent="0.25">
      <c r="M64544"/>
    </row>
    <row r="64545" spans="13:13" x14ac:dyDescent="0.25">
      <c r="M64545"/>
    </row>
    <row r="64546" spans="13:13" x14ac:dyDescent="0.25">
      <c r="M64546"/>
    </row>
    <row r="64547" spans="13:13" x14ac:dyDescent="0.25">
      <c r="M64547"/>
    </row>
    <row r="64548" spans="13:13" x14ac:dyDescent="0.25">
      <c r="M64548"/>
    </row>
    <row r="64549" spans="13:13" x14ac:dyDescent="0.25">
      <c r="M64549"/>
    </row>
    <row r="64550" spans="13:13" x14ac:dyDescent="0.25">
      <c r="M64550"/>
    </row>
    <row r="64551" spans="13:13" x14ac:dyDescent="0.25">
      <c r="M64551"/>
    </row>
    <row r="64552" spans="13:13" x14ac:dyDescent="0.25">
      <c r="M64552"/>
    </row>
    <row r="64553" spans="13:13" x14ac:dyDescent="0.25">
      <c r="M64553"/>
    </row>
    <row r="64554" spans="13:13" x14ac:dyDescent="0.25">
      <c r="M64554"/>
    </row>
    <row r="64555" spans="13:13" x14ac:dyDescent="0.25">
      <c r="M64555"/>
    </row>
    <row r="64556" spans="13:13" x14ac:dyDescent="0.25">
      <c r="M64556"/>
    </row>
    <row r="64557" spans="13:13" x14ac:dyDescent="0.25">
      <c r="M64557"/>
    </row>
    <row r="64558" spans="13:13" x14ac:dyDescent="0.25">
      <c r="M64558"/>
    </row>
    <row r="64559" spans="13:13" x14ac:dyDescent="0.25">
      <c r="M64559"/>
    </row>
    <row r="64560" spans="13:13" x14ac:dyDescent="0.25">
      <c r="M64560"/>
    </row>
    <row r="64561" spans="13:13" x14ac:dyDescent="0.25">
      <c r="M64561"/>
    </row>
    <row r="64562" spans="13:13" x14ac:dyDescent="0.25">
      <c r="M64562"/>
    </row>
    <row r="64563" spans="13:13" x14ac:dyDescent="0.25">
      <c r="M64563"/>
    </row>
    <row r="64564" spans="13:13" x14ac:dyDescent="0.25">
      <c r="M64564"/>
    </row>
    <row r="64565" spans="13:13" x14ac:dyDescent="0.25">
      <c r="M64565"/>
    </row>
    <row r="64566" spans="13:13" x14ac:dyDescent="0.25">
      <c r="M64566"/>
    </row>
    <row r="64567" spans="13:13" x14ac:dyDescent="0.25">
      <c r="M64567"/>
    </row>
    <row r="64568" spans="13:13" x14ac:dyDescent="0.25">
      <c r="M64568"/>
    </row>
    <row r="64569" spans="13:13" x14ac:dyDescent="0.25">
      <c r="M64569"/>
    </row>
    <row r="64570" spans="13:13" x14ac:dyDescent="0.25">
      <c r="M64570"/>
    </row>
    <row r="64571" spans="13:13" x14ac:dyDescent="0.25">
      <c r="M64571"/>
    </row>
    <row r="64572" spans="13:13" x14ac:dyDescent="0.25">
      <c r="M64572"/>
    </row>
    <row r="64573" spans="13:13" x14ac:dyDescent="0.25">
      <c r="M64573"/>
    </row>
    <row r="64574" spans="13:13" x14ac:dyDescent="0.25">
      <c r="M64574"/>
    </row>
    <row r="64575" spans="13:13" x14ac:dyDescent="0.25">
      <c r="M64575"/>
    </row>
    <row r="64576" spans="13:13" x14ac:dyDescent="0.25">
      <c r="M64576"/>
    </row>
    <row r="64577" spans="13:13" x14ac:dyDescent="0.25">
      <c r="M64577"/>
    </row>
    <row r="64578" spans="13:13" x14ac:dyDescent="0.25">
      <c r="M64578"/>
    </row>
    <row r="64579" spans="13:13" x14ac:dyDescent="0.25">
      <c r="M64579"/>
    </row>
    <row r="64580" spans="13:13" x14ac:dyDescent="0.25">
      <c r="M64580"/>
    </row>
    <row r="64581" spans="13:13" x14ac:dyDescent="0.25">
      <c r="M64581"/>
    </row>
    <row r="64582" spans="13:13" x14ac:dyDescent="0.25">
      <c r="M64582"/>
    </row>
    <row r="64583" spans="13:13" x14ac:dyDescent="0.25">
      <c r="M64583"/>
    </row>
    <row r="64584" spans="13:13" x14ac:dyDescent="0.25">
      <c r="M64584"/>
    </row>
    <row r="64585" spans="13:13" x14ac:dyDescent="0.25">
      <c r="M64585"/>
    </row>
    <row r="64586" spans="13:13" x14ac:dyDescent="0.25">
      <c r="M64586"/>
    </row>
    <row r="64587" spans="13:13" x14ac:dyDescent="0.25">
      <c r="M64587"/>
    </row>
    <row r="64588" spans="13:13" x14ac:dyDescent="0.25">
      <c r="M64588"/>
    </row>
    <row r="64589" spans="13:13" x14ac:dyDescent="0.25">
      <c r="M64589"/>
    </row>
    <row r="64590" spans="13:13" x14ac:dyDescent="0.25">
      <c r="M64590"/>
    </row>
    <row r="64591" spans="13:13" x14ac:dyDescent="0.25">
      <c r="M64591"/>
    </row>
    <row r="64592" spans="13:13" x14ac:dyDescent="0.25">
      <c r="M64592"/>
    </row>
    <row r="64593" spans="13:13" x14ac:dyDescent="0.25">
      <c r="M64593"/>
    </row>
    <row r="64594" spans="13:13" x14ac:dyDescent="0.25">
      <c r="M64594"/>
    </row>
    <row r="64595" spans="13:13" x14ac:dyDescent="0.25">
      <c r="M64595"/>
    </row>
    <row r="64596" spans="13:13" x14ac:dyDescent="0.25">
      <c r="M64596"/>
    </row>
    <row r="64597" spans="13:13" x14ac:dyDescent="0.25">
      <c r="M64597"/>
    </row>
    <row r="64598" spans="13:13" x14ac:dyDescent="0.25">
      <c r="M64598"/>
    </row>
    <row r="64599" spans="13:13" x14ac:dyDescent="0.25">
      <c r="M64599"/>
    </row>
    <row r="64600" spans="13:13" x14ac:dyDescent="0.25">
      <c r="M64600"/>
    </row>
    <row r="64601" spans="13:13" x14ac:dyDescent="0.25">
      <c r="M64601"/>
    </row>
    <row r="64602" spans="13:13" x14ac:dyDescent="0.25">
      <c r="M64602"/>
    </row>
    <row r="64603" spans="13:13" x14ac:dyDescent="0.25">
      <c r="M64603"/>
    </row>
    <row r="64604" spans="13:13" x14ac:dyDescent="0.25">
      <c r="M64604"/>
    </row>
    <row r="64605" spans="13:13" x14ac:dyDescent="0.25">
      <c r="M64605"/>
    </row>
    <row r="64606" spans="13:13" x14ac:dyDescent="0.25">
      <c r="M64606"/>
    </row>
    <row r="64607" spans="13:13" x14ac:dyDescent="0.25">
      <c r="M64607"/>
    </row>
    <row r="64608" spans="13:13" x14ac:dyDescent="0.25">
      <c r="M64608"/>
    </row>
    <row r="64609" spans="13:13" x14ac:dyDescent="0.25">
      <c r="M64609"/>
    </row>
    <row r="64610" spans="13:13" x14ac:dyDescent="0.25">
      <c r="M64610"/>
    </row>
    <row r="64611" spans="13:13" x14ac:dyDescent="0.25">
      <c r="M64611"/>
    </row>
    <row r="64612" spans="13:13" x14ac:dyDescent="0.25">
      <c r="M64612"/>
    </row>
    <row r="64613" spans="13:13" x14ac:dyDescent="0.25">
      <c r="M64613"/>
    </row>
    <row r="64614" spans="13:13" x14ac:dyDescent="0.25">
      <c r="M64614"/>
    </row>
    <row r="64615" spans="13:13" x14ac:dyDescent="0.25">
      <c r="M64615"/>
    </row>
    <row r="64616" spans="13:13" x14ac:dyDescent="0.25">
      <c r="M64616"/>
    </row>
    <row r="64617" spans="13:13" x14ac:dyDescent="0.25">
      <c r="M64617"/>
    </row>
    <row r="64618" spans="13:13" x14ac:dyDescent="0.25">
      <c r="M64618"/>
    </row>
    <row r="64619" spans="13:13" x14ac:dyDescent="0.25">
      <c r="M64619"/>
    </row>
    <row r="64620" spans="13:13" x14ac:dyDescent="0.25">
      <c r="M64620"/>
    </row>
    <row r="64621" spans="13:13" x14ac:dyDescent="0.25">
      <c r="M64621"/>
    </row>
    <row r="64622" spans="13:13" x14ac:dyDescent="0.25">
      <c r="M64622"/>
    </row>
    <row r="64623" spans="13:13" x14ac:dyDescent="0.25">
      <c r="M64623"/>
    </row>
    <row r="64624" spans="13:13" x14ac:dyDescent="0.25">
      <c r="M64624"/>
    </row>
    <row r="64625" spans="13:13" x14ac:dyDescent="0.25">
      <c r="M64625"/>
    </row>
    <row r="64626" spans="13:13" x14ac:dyDescent="0.25">
      <c r="M64626"/>
    </row>
    <row r="64627" spans="13:13" x14ac:dyDescent="0.25">
      <c r="M64627"/>
    </row>
    <row r="64628" spans="13:13" x14ac:dyDescent="0.25">
      <c r="M64628"/>
    </row>
    <row r="64629" spans="13:13" x14ac:dyDescent="0.25">
      <c r="M64629"/>
    </row>
    <row r="64630" spans="13:13" x14ac:dyDescent="0.25">
      <c r="M64630"/>
    </row>
    <row r="64631" spans="13:13" x14ac:dyDescent="0.25">
      <c r="M64631"/>
    </row>
    <row r="64632" spans="13:13" x14ac:dyDescent="0.25">
      <c r="M64632"/>
    </row>
    <row r="64633" spans="13:13" x14ac:dyDescent="0.25">
      <c r="M64633"/>
    </row>
    <row r="64634" spans="13:13" x14ac:dyDescent="0.25">
      <c r="M64634"/>
    </row>
    <row r="64635" spans="13:13" x14ac:dyDescent="0.25">
      <c r="M64635"/>
    </row>
    <row r="64636" spans="13:13" x14ac:dyDescent="0.25">
      <c r="M64636"/>
    </row>
    <row r="64637" spans="13:13" x14ac:dyDescent="0.25">
      <c r="M64637"/>
    </row>
    <row r="64638" spans="13:13" x14ac:dyDescent="0.25">
      <c r="M64638"/>
    </row>
    <row r="64639" spans="13:13" x14ac:dyDescent="0.25">
      <c r="M64639"/>
    </row>
    <row r="64640" spans="13:13" x14ac:dyDescent="0.25">
      <c r="M64640"/>
    </row>
    <row r="64641" spans="13:13" x14ac:dyDescent="0.25">
      <c r="M64641"/>
    </row>
    <row r="64642" spans="13:13" x14ac:dyDescent="0.25">
      <c r="M64642"/>
    </row>
    <row r="64643" spans="13:13" x14ac:dyDescent="0.25">
      <c r="M64643"/>
    </row>
    <row r="64644" spans="13:13" x14ac:dyDescent="0.25">
      <c r="M64644"/>
    </row>
    <row r="64645" spans="13:13" x14ac:dyDescent="0.25">
      <c r="M64645"/>
    </row>
    <row r="64646" spans="13:13" x14ac:dyDescent="0.25">
      <c r="M64646"/>
    </row>
    <row r="64647" spans="13:13" x14ac:dyDescent="0.25">
      <c r="M64647"/>
    </row>
    <row r="64648" spans="13:13" x14ac:dyDescent="0.25">
      <c r="M64648"/>
    </row>
    <row r="64649" spans="13:13" x14ac:dyDescent="0.25">
      <c r="M64649"/>
    </row>
    <row r="64650" spans="13:13" x14ac:dyDescent="0.25">
      <c r="M64650"/>
    </row>
    <row r="64651" spans="13:13" x14ac:dyDescent="0.25">
      <c r="M64651"/>
    </row>
    <row r="64652" spans="13:13" x14ac:dyDescent="0.25">
      <c r="M64652"/>
    </row>
    <row r="64653" spans="13:13" x14ac:dyDescent="0.25">
      <c r="M64653"/>
    </row>
    <row r="64654" spans="13:13" x14ac:dyDescent="0.25">
      <c r="M64654"/>
    </row>
    <row r="64655" spans="13:13" x14ac:dyDescent="0.25">
      <c r="M64655"/>
    </row>
    <row r="64656" spans="13:13" x14ac:dyDescent="0.25">
      <c r="M64656"/>
    </row>
    <row r="64657" spans="13:13" x14ac:dyDescent="0.25">
      <c r="M64657"/>
    </row>
    <row r="64658" spans="13:13" x14ac:dyDescent="0.25">
      <c r="M64658"/>
    </row>
    <row r="64659" spans="13:13" x14ac:dyDescent="0.25">
      <c r="M64659"/>
    </row>
    <row r="64660" spans="13:13" x14ac:dyDescent="0.25">
      <c r="M64660"/>
    </row>
    <row r="64661" spans="13:13" x14ac:dyDescent="0.25">
      <c r="M64661"/>
    </row>
    <row r="64662" spans="13:13" x14ac:dyDescent="0.25">
      <c r="M64662"/>
    </row>
    <row r="64663" spans="13:13" x14ac:dyDescent="0.25">
      <c r="M64663"/>
    </row>
    <row r="64664" spans="13:13" x14ac:dyDescent="0.25">
      <c r="M64664"/>
    </row>
    <row r="64665" spans="13:13" x14ac:dyDescent="0.25">
      <c r="M64665"/>
    </row>
    <row r="64666" spans="13:13" x14ac:dyDescent="0.25">
      <c r="M64666"/>
    </row>
    <row r="64667" spans="13:13" x14ac:dyDescent="0.25">
      <c r="M64667"/>
    </row>
    <row r="64668" spans="13:13" x14ac:dyDescent="0.25">
      <c r="M64668"/>
    </row>
    <row r="64669" spans="13:13" x14ac:dyDescent="0.25">
      <c r="M64669"/>
    </row>
    <row r="64670" spans="13:13" x14ac:dyDescent="0.25">
      <c r="M64670"/>
    </row>
    <row r="64671" spans="13:13" x14ac:dyDescent="0.25">
      <c r="M64671"/>
    </row>
    <row r="64672" spans="13:13" x14ac:dyDescent="0.25">
      <c r="M64672"/>
    </row>
    <row r="64673" spans="13:13" x14ac:dyDescent="0.25">
      <c r="M64673"/>
    </row>
    <row r="64674" spans="13:13" x14ac:dyDescent="0.25">
      <c r="M64674"/>
    </row>
    <row r="64675" spans="13:13" x14ac:dyDescent="0.25">
      <c r="M64675"/>
    </row>
    <row r="64676" spans="13:13" x14ac:dyDescent="0.25">
      <c r="M64676"/>
    </row>
    <row r="64677" spans="13:13" x14ac:dyDescent="0.25">
      <c r="M64677"/>
    </row>
    <row r="64678" spans="13:13" x14ac:dyDescent="0.25">
      <c r="M64678"/>
    </row>
    <row r="64679" spans="13:13" x14ac:dyDescent="0.25">
      <c r="M64679"/>
    </row>
    <row r="64680" spans="13:13" x14ac:dyDescent="0.25">
      <c r="M64680"/>
    </row>
    <row r="64681" spans="13:13" x14ac:dyDescent="0.25">
      <c r="M64681"/>
    </row>
    <row r="64682" spans="13:13" x14ac:dyDescent="0.25">
      <c r="M64682"/>
    </row>
    <row r="64683" spans="13:13" x14ac:dyDescent="0.25">
      <c r="M64683"/>
    </row>
    <row r="64684" spans="13:13" x14ac:dyDescent="0.25">
      <c r="M64684"/>
    </row>
    <row r="64685" spans="13:13" x14ac:dyDescent="0.25">
      <c r="M64685"/>
    </row>
    <row r="64686" spans="13:13" x14ac:dyDescent="0.25">
      <c r="M64686"/>
    </row>
    <row r="64687" spans="13:13" x14ac:dyDescent="0.25">
      <c r="M64687"/>
    </row>
    <row r="64688" spans="13:13" x14ac:dyDescent="0.25">
      <c r="M64688"/>
    </row>
    <row r="64689" spans="13:13" x14ac:dyDescent="0.25">
      <c r="M64689"/>
    </row>
    <row r="64690" spans="13:13" x14ac:dyDescent="0.25">
      <c r="M64690"/>
    </row>
    <row r="64691" spans="13:13" x14ac:dyDescent="0.25">
      <c r="M64691"/>
    </row>
    <row r="64692" spans="13:13" x14ac:dyDescent="0.25">
      <c r="M64692"/>
    </row>
    <row r="64693" spans="13:13" x14ac:dyDescent="0.25">
      <c r="M64693"/>
    </row>
    <row r="64694" spans="13:13" x14ac:dyDescent="0.25">
      <c r="M64694"/>
    </row>
    <row r="64695" spans="13:13" x14ac:dyDescent="0.25">
      <c r="M64695"/>
    </row>
    <row r="64696" spans="13:13" x14ac:dyDescent="0.25">
      <c r="M64696"/>
    </row>
    <row r="64697" spans="13:13" x14ac:dyDescent="0.25">
      <c r="M64697"/>
    </row>
    <row r="64698" spans="13:13" x14ac:dyDescent="0.25">
      <c r="M64698"/>
    </row>
    <row r="64699" spans="13:13" x14ac:dyDescent="0.25">
      <c r="M64699"/>
    </row>
    <row r="64700" spans="13:13" x14ac:dyDescent="0.25">
      <c r="M64700"/>
    </row>
    <row r="64701" spans="13:13" x14ac:dyDescent="0.25">
      <c r="M64701"/>
    </row>
    <row r="64702" spans="13:13" x14ac:dyDescent="0.25">
      <c r="M64702"/>
    </row>
    <row r="64703" spans="13:13" x14ac:dyDescent="0.25">
      <c r="M64703"/>
    </row>
    <row r="64704" spans="13:13" x14ac:dyDescent="0.25">
      <c r="M64704"/>
    </row>
    <row r="64705" spans="13:13" x14ac:dyDescent="0.25">
      <c r="M64705"/>
    </row>
    <row r="64706" spans="13:13" x14ac:dyDescent="0.25">
      <c r="M64706"/>
    </row>
    <row r="64707" spans="13:13" x14ac:dyDescent="0.25">
      <c r="M64707"/>
    </row>
    <row r="64708" spans="13:13" x14ac:dyDescent="0.25">
      <c r="M64708"/>
    </row>
    <row r="64709" spans="13:13" x14ac:dyDescent="0.25">
      <c r="M64709"/>
    </row>
    <row r="64710" spans="13:13" x14ac:dyDescent="0.25">
      <c r="M64710"/>
    </row>
    <row r="64711" spans="13:13" x14ac:dyDescent="0.25">
      <c r="M64711"/>
    </row>
    <row r="64712" spans="13:13" x14ac:dyDescent="0.25">
      <c r="M64712"/>
    </row>
    <row r="64713" spans="13:13" x14ac:dyDescent="0.25">
      <c r="M64713"/>
    </row>
    <row r="64714" spans="13:13" x14ac:dyDescent="0.25">
      <c r="M64714"/>
    </row>
    <row r="64715" spans="13:13" x14ac:dyDescent="0.25">
      <c r="M64715"/>
    </row>
    <row r="64716" spans="13:13" x14ac:dyDescent="0.25">
      <c r="M64716"/>
    </row>
    <row r="64717" spans="13:13" x14ac:dyDescent="0.25">
      <c r="M64717"/>
    </row>
    <row r="64718" spans="13:13" x14ac:dyDescent="0.25">
      <c r="M64718"/>
    </row>
    <row r="64719" spans="13:13" x14ac:dyDescent="0.25">
      <c r="M64719"/>
    </row>
    <row r="64720" spans="13:13" x14ac:dyDescent="0.25">
      <c r="M64720"/>
    </row>
    <row r="64721" spans="13:13" x14ac:dyDescent="0.25">
      <c r="M64721"/>
    </row>
    <row r="64722" spans="13:13" x14ac:dyDescent="0.25">
      <c r="M64722"/>
    </row>
    <row r="64723" spans="13:13" x14ac:dyDescent="0.25">
      <c r="M64723"/>
    </row>
    <row r="64724" spans="13:13" x14ac:dyDescent="0.25">
      <c r="M64724"/>
    </row>
    <row r="64725" spans="13:13" x14ac:dyDescent="0.25">
      <c r="M64725"/>
    </row>
    <row r="64726" spans="13:13" x14ac:dyDescent="0.25">
      <c r="M64726"/>
    </row>
    <row r="64727" spans="13:13" x14ac:dyDescent="0.25">
      <c r="M64727"/>
    </row>
    <row r="64728" spans="13:13" x14ac:dyDescent="0.25">
      <c r="M64728"/>
    </row>
    <row r="64729" spans="13:13" x14ac:dyDescent="0.25">
      <c r="M64729"/>
    </row>
    <row r="64730" spans="13:13" x14ac:dyDescent="0.25">
      <c r="M64730"/>
    </row>
    <row r="64731" spans="13:13" x14ac:dyDescent="0.25">
      <c r="M64731"/>
    </row>
    <row r="64732" spans="13:13" x14ac:dyDescent="0.25">
      <c r="M64732"/>
    </row>
    <row r="64733" spans="13:13" x14ac:dyDescent="0.25">
      <c r="M64733"/>
    </row>
    <row r="64734" spans="13:13" x14ac:dyDescent="0.25">
      <c r="M64734"/>
    </row>
    <row r="64735" spans="13:13" x14ac:dyDescent="0.25">
      <c r="M64735"/>
    </row>
    <row r="64736" spans="13:13" x14ac:dyDescent="0.25">
      <c r="M64736"/>
    </row>
    <row r="64737" spans="13:13" x14ac:dyDescent="0.25">
      <c r="M64737"/>
    </row>
    <row r="64738" spans="13:13" x14ac:dyDescent="0.25">
      <c r="M64738"/>
    </row>
    <row r="64739" spans="13:13" x14ac:dyDescent="0.25">
      <c r="M64739"/>
    </row>
    <row r="64740" spans="13:13" x14ac:dyDescent="0.25">
      <c r="M64740"/>
    </row>
    <row r="64741" spans="13:13" x14ac:dyDescent="0.25">
      <c r="M64741"/>
    </row>
    <row r="64742" spans="13:13" x14ac:dyDescent="0.25">
      <c r="M64742"/>
    </row>
    <row r="64743" spans="13:13" x14ac:dyDescent="0.25">
      <c r="M64743"/>
    </row>
    <row r="64744" spans="13:13" x14ac:dyDescent="0.25">
      <c r="M64744"/>
    </row>
    <row r="64745" spans="13:13" x14ac:dyDescent="0.25">
      <c r="M64745"/>
    </row>
    <row r="64746" spans="13:13" x14ac:dyDescent="0.25">
      <c r="M64746"/>
    </row>
    <row r="64747" spans="13:13" x14ac:dyDescent="0.25">
      <c r="M64747"/>
    </row>
    <row r="64748" spans="13:13" x14ac:dyDescent="0.25">
      <c r="M64748"/>
    </row>
    <row r="64749" spans="13:13" x14ac:dyDescent="0.25">
      <c r="M64749"/>
    </row>
    <row r="64750" spans="13:13" x14ac:dyDescent="0.25">
      <c r="M64750"/>
    </row>
    <row r="64751" spans="13:13" x14ac:dyDescent="0.25">
      <c r="M64751"/>
    </row>
    <row r="64752" spans="13:13" x14ac:dyDescent="0.25">
      <c r="M64752"/>
    </row>
    <row r="64753" spans="13:13" x14ac:dyDescent="0.25">
      <c r="M64753"/>
    </row>
    <row r="64754" spans="13:13" x14ac:dyDescent="0.25">
      <c r="M64754"/>
    </row>
    <row r="64755" spans="13:13" x14ac:dyDescent="0.25">
      <c r="M64755"/>
    </row>
    <row r="64756" spans="13:13" x14ac:dyDescent="0.25">
      <c r="M64756"/>
    </row>
    <row r="64757" spans="13:13" x14ac:dyDescent="0.25">
      <c r="M64757"/>
    </row>
    <row r="64758" spans="13:13" x14ac:dyDescent="0.25">
      <c r="M64758"/>
    </row>
    <row r="64759" spans="13:13" x14ac:dyDescent="0.25">
      <c r="M64759"/>
    </row>
    <row r="64760" spans="13:13" x14ac:dyDescent="0.25">
      <c r="M64760"/>
    </row>
    <row r="64761" spans="13:13" x14ac:dyDescent="0.25">
      <c r="M64761"/>
    </row>
    <row r="64762" spans="13:13" x14ac:dyDescent="0.25">
      <c r="M64762"/>
    </row>
    <row r="64763" spans="13:13" x14ac:dyDescent="0.25">
      <c r="M64763"/>
    </row>
    <row r="64764" spans="13:13" x14ac:dyDescent="0.25">
      <c r="M64764"/>
    </row>
    <row r="64765" spans="13:13" x14ac:dyDescent="0.25">
      <c r="M64765"/>
    </row>
    <row r="64766" spans="13:13" x14ac:dyDescent="0.25">
      <c r="M64766"/>
    </row>
    <row r="64767" spans="13:13" x14ac:dyDescent="0.25">
      <c r="M64767"/>
    </row>
    <row r="64768" spans="13:13" x14ac:dyDescent="0.25">
      <c r="M64768"/>
    </row>
    <row r="64769" spans="13:13" x14ac:dyDescent="0.25">
      <c r="M64769"/>
    </row>
    <row r="64770" spans="13:13" x14ac:dyDescent="0.25">
      <c r="M64770"/>
    </row>
    <row r="64771" spans="13:13" x14ac:dyDescent="0.25">
      <c r="M64771"/>
    </row>
    <row r="64772" spans="13:13" x14ac:dyDescent="0.25">
      <c r="M64772"/>
    </row>
    <row r="64773" spans="13:13" x14ac:dyDescent="0.25">
      <c r="M64773"/>
    </row>
    <row r="64774" spans="13:13" x14ac:dyDescent="0.25">
      <c r="M64774"/>
    </row>
    <row r="64775" spans="13:13" x14ac:dyDescent="0.25">
      <c r="M64775"/>
    </row>
    <row r="64776" spans="13:13" x14ac:dyDescent="0.25">
      <c r="M64776"/>
    </row>
    <row r="64777" spans="13:13" x14ac:dyDescent="0.25">
      <c r="M64777"/>
    </row>
    <row r="64778" spans="13:13" x14ac:dyDescent="0.25">
      <c r="M64778"/>
    </row>
    <row r="64779" spans="13:13" x14ac:dyDescent="0.25">
      <c r="M64779"/>
    </row>
    <row r="64780" spans="13:13" x14ac:dyDescent="0.25">
      <c r="M64780"/>
    </row>
    <row r="64781" spans="13:13" x14ac:dyDescent="0.25">
      <c r="M64781"/>
    </row>
    <row r="64782" spans="13:13" x14ac:dyDescent="0.25">
      <c r="M64782"/>
    </row>
    <row r="64783" spans="13:13" x14ac:dyDescent="0.25">
      <c r="M64783"/>
    </row>
    <row r="64784" spans="13:13" x14ac:dyDescent="0.25">
      <c r="M64784"/>
    </row>
    <row r="64785" spans="13:13" x14ac:dyDescent="0.25">
      <c r="M64785"/>
    </row>
    <row r="64786" spans="13:13" x14ac:dyDescent="0.25">
      <c r="M64786"/>
    </row>
    <row r="64787" spans="13:13" x14ac:dyDescent="0.25">
      <c r="M64787"/>
    </row>
    <row r="64788" spans="13:13" x14ac:dyDescent="0.25">
      <c r="M64788"/>
    </row>
    <row r="64789" spans="13:13" x14ac:dyDescent="0.25">
      <c r="M64789"/>
    </row>
    <row r="64790" spans="13:13" x14ac:dyDescent="0.25">
      <c r="M64790"/>
    </row>
    <row r="64791" spans="13:13" x14ac:dyDescent="0.25">
      <c r="M64791"/>
    </row>
    <row r="64792" spans="13:13" x14ac:dyDescent="0.25">
      <c r="M64792"/>
    </row>
    <row r="64793" spans="13:13" x14ac:dyDescent="0.25">
      <c r="M64793"/>
    </row>
    <row r="64794" spans="13:13" x14ac:dyDescent="0.25">
      <c r="M64794"/>
    </row>
    <row r="64795" spans="13:13" x14ac:dyDescent="0.25">
      <c r="M64795"/>
    </row>
    <row r="64796" spans="13:13" x14ac:dyDescent="0.25">
      <c r="M64796"/>
    </row>
    <row r="64797" spans="13:13" x14ac:dyDescent="0.25">
      <c r="M64797"/>
    </row>
    <row r="64798" spans="13:13" x14ac:dyDescent="0.25">
      <c r="M64798"/>
    </row>
    <row r="64799" spans="13:13" x14ac:dyDescent="0.25">
      <c r="M64799"/>
    </row>
    <row r="64800" spans="13:13" x14ac:dyDescent="0.25">
      <c r="M64800"/>
    </row>
    <row r="64801" spans="13:13" x14ac:dyDescent="0.25">
      <c r="M64801"/>
    </row>
    <row r="64802" spans="13:13" x14ac:dyDescent="0.25">
      <c r="M64802"/>
    </row>
    <row r="64803" spans="13:13" x14ac:dyDescent="0.25">
      <c r="M64803"/>
    </row>
    <row r="64804" spans="13:13" x14ac:dyDescent="0.25">
      <c r="M64804"/>
    </row>
    <row r="64805" spans="13:13" x14ac:dyDescent="0.25">
      <c r="M64805"/>
    </row>
    <row r="64806" spans="13:13" x14ac:dyDescent="0.25">
      <c r="M64806"/>
    </row>
    <row r="64807" spans="13:13" x14ac:dyDescent="0.25">
      <c r="M64807"/>
    </row>
    <row r="64808" spans="13:13" x14ac:dyDescent="0.25">
      <c r="M64808"/>
    </row>
    <row r="64809" spans="13:13" x14ac:dyDescent="0.25">
      <c r="M64809"/>
    </row>
    <row r="64810" spans="13:13" x14ac:dyDescent="0.25">
      <c r="M64810"/>
    </row>
    <row r="64811" spans="13:13" x14ac:dyDescent="0.25">
      <c r="M64811"/>
    </row>
    <row r="64812" spans="13:13" x14ac:dyDescent="0.25">
      <c r="M64812"/>
    </row>
    <row r="64813" spans="13:13" x14ac:dyDescent="0.25">
      <c r="M64813"/>
    </row>
    <row r="64814" spans="13:13" x14ac:dyDescent="0.25">
      <c r="M64814"/>
    </row>
    <row r="64815" spans="13:13" x14ac:dyDescent="0.25">
      <c r="M64815"/>
    </row>
    <row r="64816" spans="13:13" x14ac:dyDescent="0.25">
      <c r="M64816"/>
    </row>
    <row r="64817" spans="13:13" x14ac:dyDescent="0.25">
      <c r="M64817"/>
    </row>
    <row r="64818" spans="13:13" x14ac:dyDescent="0.25">
      <c r="M64818"/>
    </row>
    <row r="64819" spans="13:13" x14ac:dyDescent="0.25">
      <c r="M64819"/>
    </row>
    <row r="64820" spans="13:13" x14ac:dyDescent="0.25">
      <c r="M64820"/>
    </row>
    <row r="64821" spans="13:13" x14ac:dyDescent="0.25">
      <c r="M64821"/>
    </row>
    <row r="64822" spans="13:13" x14ac:dyDescent="0.25">
      <c r="M64822"/>
    </row>
    <row r="64823" spans="13:13" x14ac:dyDescent="0.25">
      <c r="M64823"/>
    </row>
    <row r="64824" spans="13:13" x14ac:dyDescent="0.25">
      <c r="M64824"/>
    </row>
    <row r="64825" spans="13:13" x14ac:dyDescent="0.25">
      <c r="M64825"/>
    </row>
    <row r="64826" spans="13:13" x14ac:dyDescent="0.25">
      <c r="M64826"/>
    </row>
    <row r="64827" spans="13:13" x14ac:dyDescent="0.25">
      <c r="M64827"/>
    </row>
    <row r="64828" spans="13:13" x14ac:dyDescent="0.25">
      <c r="M64828"/>
    </row>
    <row r="64829" spans="13:13" x14ac:dyDescent="0.25">
      <c r="M64829"/>
    </row>
    <row r="64830" spans="13:13" x14ac:dyDescent="0.25">
      <c r="M64830"/>
    </row>
    <row r="64831" spans="13:13" x14ac:dyDescent="0.25">
      <c r="M64831"/>
    </row>
    <row r="64832" spans="13:13" x14ac:dyDescent="0.25">
      <c r="M64832"/>
    </row>
    <row r="64833" spans="13:13" x14ac:dyDescent="0.25">
      <c r="M64833"/>
    </row>
    <row r="64834" spans="13:13" x14ac:dyDescent="0.25">
      <c r="M64834"/>
    </row>
    <row r="64835" spans="13:13" x14ac:dyDescent="0.25">
      <c r="M64835"/>
    </row>
    <row r="64836" spans="13:13" x14ac:dyDescent="0.25">
      <c r="M64836"/>
    </row>
    <row r="64837" spans="13:13" x14ac:dyDescent="0.25">
      <c r="M64837"/>
    </row>
    <row r="64838" spans="13:13" x14ac:dyDescent="0.25">
      <c r="M64838"/>
    </row>
    <row r="64839" spans="13:13" x14ac:dyDescent="0.25">
      <c r="M64839"/>
    </row>
    <row r="64840" spans="13:13" x14ac:dyDescent="0.25">
      <c r="M64840"/>
    </row>
    <row r="64841" spans="13:13" x14ac:dyDescent="0.25">
      <c r="M64841"/>
    </row>
    <row r="64842" spans="13:13" x14ac:dyDescent="0.25">
      <c r="M64842"/>
    </row>
    <row r="64843" spans="13:13" x14ac:dyDescent="0.25">
      <c r="M64843"/>
    </row>
    <row r="64844" spans="13:13" x14ac:dyDescent="0.25">
      <c r="M64844"/>
    </row>
    <row r="64845" spans="13:13" x14ac:dyDescent="0.25">
      <c r="M64845"/>
    </row>
    <row r="64846" spans="13:13" x14ac:dyDescent="0.25">
      <c r="M64846"/>
    </row>
    <row r="64847" spans="13:13" x14ac:dyDescent="0.25">
      <c r="M64847"/>
    </row>
    <row r="64848" spans="13:13" x14ac:dyDescent="0.25">
      <c r="M64848"/>
    </row>
    <row r="64849" spans="13:13" x14ac:dyDescent="0.25">
      <c r="M64849"/>
    </row>
    <row r="64850" spans="13:13" x14ac:dyDescent="0.25">
      <c r="M64850"/>
    </row>
    <row r="64851" spans="13:13" x14ac:dyDescent="0.25">
      <c r="M64851"/>
    </row>
    <row r="64852" spans="13:13" x14ac:dyDescent="0.25">
      <c r="M64852"/>
    </row>
    <row r="64853" spans="13:13" x14ac:dyDescent="0.25">
      <c r="M64853"/>
    </row>
    <row r="64854" spans="13:13" x14ac:dyDescent="0.25">
      <c r="M64854"/>
    </row>
    <row r="64855" spans="13:13" x14ac:dyDescent="0.25">
      <c r="M64855"/>
    </row>
    <row r="64856" spans="13:13" x14ac:dyDescent="0.25">
      <c r="M64856"/>
    </row>
    <row r="64857" spans="13:13" x14ac:dyDescent="0.25">
      <c r="M64857"/>
    </row>
    <row r="64858" spans="13:13" x14ac:dyDescent="0.25">
      <c r="M64858"/>
    </row>
    <row r="64859" spans="13:13" x14ac:dyDescent="0.25">
      <c r="M64859"/>
    </row>
    <row r="64860" spans="13:13" x14ac:dyDescent="0.25">
      <c r="M64860"/>
    </row>
    <row r="64861" spans="13:13" x14ac:dyDescent="0.25">
      <c r="M64861"/>
    </row>
    <row r="64862" spans="13:13" x14ac:dyDescent="0.25">
      <c r="M64862"/>
    </row>
    <row r="64863" spans="13:13" x14ac:dyDescent="0.25">
      <c r="M64863"/>
    </row>
    <row r="64864" spans="13:13" x14ac:dyDescent="0.25">
      <c r="M64864"/>
    </row>
    <row r="64865" spans="13:13" x14ac:dyDescent="0.25">
      <c r="M64865"/>
    </row>
    <row r="64866" spans="13:13" x14ac:dyDescent="0.25">
      <c r="M64866"/>
    </row>
    <row r="64867" spans="13:13" x14ac:dyDescent="0.25">
      <c r="M64867"/>
    </row>
    <row r="64868" spans="13:13" x14ac:dyDescent="0.25">
      <c r="M64868"/>
    </row>
    <row r="64869" spans="13:13" x14ac:dyDescent="0.25">
      <c r="M64869"/>
    </row>
    <row r="64870" spans="13:13" x14ac:dyDescent="0.25">
      <c r="M64870"/>
    </row>
    <row r="64871" spans="13:13" x14ac:dyDescent="0.25">
      <c r="M64871"/>
    </row>
    <row r="64872" spans="13:13" x14ac:dyDescent="0.25">
      <c r="M64872"/>
    </row>
    <row r="64873" spans="13:13" x14ac:dyDescent="0.25">
      <c r="M64873"/>
    </row>
    <row r="64874" spans="13:13" x14ac:dyDescent="0.25">
      <c r="M64874"/>
    </row>
    <row r="64875" spans="13:13" x14ac:dyDescent="0.25">
      <c r="M64875"/>
    </row>
    <row r="64876" spans="13:13" x14ac:dyDescent="0.25">
      <c r="M64876"/>
    </row>
    <row r="64877" spans="13:13" x14ac:dyDescent="0.25">
      <c r="M64877"/>
    </row>
    <row r="64878" spans="13:13" x14ac:dyDescent="0.25">
      <c r="M64878"/>
    </row>
    <row r="64879" spans="13:13" x14ac:dyDescent="0.25">
      <c r="M64879"/>
    </row>
    <row r="64880" spans="13:13" x14ac:dyDescent="0.25">
      <c r="M64880"/>
    </row>
    <row r="64881" spans="13:13" x14ac:dyDescent="0.25">
      <c r="M64881"/>
    </row>
    <row r="64882" spans="13:13" x14ac:dyDescent="0.25">
      <c r="M64882"/>
    </row>
    <row r="64883" spans="13:13" x14ac:dyDescent="0.25">
      <c r="M64883"/>
    </row>
    <row r="64884" spans="13:13" x14ac:dyDescent="0.25">
      <c r="M64884"/>
    </row>
    <row r="64885" spans="13:13" x14ac:dyDescent="0.25">
      <c r="M64885"/>
    </row>
    <row r="64886" spans="13:13" x14ac:dyDescent="0.25">
      <c r="M64886"/>
    </row>
    <row r="64887" spans="13:13" x14ac:dyDescent="0.25">
      <c r="M64887"/>
    </row>
    <row r="64888" spans="13:13" x14ac:dyDescent="0.25">
      <c r="M64888"/>
    </row>
    <row r="64889" spans="13:13" x14ac:dyDescent="0.25">
      <c r="M64889"/>
    </row>
    <row r="64890" spans="13:13" x14ac:dyDescent="0.25">
      <c r="M64890"/>
    </row>
    <row r="64891" spans="13:13" x14ac:dyDescent="0.25">
      <c r="M64891"/>
    </row>
    <row r="64892" spans="13:13" x14ac:dyDescent="0.25">
      <c r="M64892"/>
    </row>
    <row r="64893" spans="13:13" x14ac:dyDescent="0.25">
      <c r="M64893"/>
    </row>
    <row r="64894" spans="13:13" x14ac:dyDescent="0.25">
      <c r="M64894"/>
    </row>
    <row r="64895" spans="13:13" x14ac:dyDescent="0.25">
      <c r="M64895"/>
    </row>
    <row r="64896" spans="13:13" x14ac:dyDescent="0.25">
      <c r="M64896"/>
    </row>
    <row r="64897" spans="13:13" x14ac:dyDescent="0.25">
      <c r="M64897"/>
    </row>
    <row r="64898" spans="13:13" x14ac:dyDescent="0.25">
      <c r="M64898"/>
    </row>
    <row r="64899" spans="13:13" x14ac:dyDescent="0.25">
      <c r="M64899"/>
    </row>
    <row r="64900" spans="13:13" x14ac:dyDescent="0.25">
      <c r="M64900"/>
    </row>
    <row r="64901" spans="13:13" x14ac:dyDescent="0.25">
      <c r="M64901"/>
    </row>
    <row r="64902" spans="13:13" x14ac:dyDescent="0.25">
      <c r="M64902"/>
    </row>
    <row r="64903" spans="13:13" x14ac:dyDescent="0.25">
      <c r="M64903"/>
    </row>
    <row r="64904" spans="13:13" x14ac:dyDescent="0.25">
      <c r="M64904"/>
    </row>
    <row r="64905" spans="13:13" x14ac:dyDescent="0.25">
      <c r="M64905"/>
    </row>
    <row r="64906" spans="13:13" x14ac:dyDescent="0.25">
      <c r="M64906"/>
    </row>
    <row r="64907" spans="13:13" x14ac:dyDescent="0.25">
      <c r="M64907"/>
    </row>
    <row r="64908" spans="13:13" x14ac:dyDescent="0.25">
      <c r="M64908"/>
    </row>
    <row r="64909" spans="13:13" x14ac:dyDescent="0.25">
      <c r="M64909"/>
    </row>
    <row r="64910" spans="13:13" x14ac:dyDescent="0.25">
      <c r="M64910"/>
    </row>
    <row r="64911" spans="13:13" x14ac:dyDescent="0.25">
      <c r="M64911"/>
    </row>
    <row r="64912" spans="13:13" x14ac:dyDescent="0.25">
      <c r="M64912"/>
    </row>
    <row r="64913" spans="13:13" x14ac:dyDescent="0.25">
      <c r="M64913"/>
    </row>
    <row r="64914" spans="13:13" x14ac:dyDescent="0.25">
      <c r="M64914"/>
    </row>
    <row r="64915" spans="13:13" x14ac:dyDescent="0.25">
      <c r="M64915"/>
    </row>
    <row r="64916" spans="13:13" x14ac:dyDescent="0.25">
      <c r="M64916"/>
    </row>
    <row r="64917" spans="13:13" x14ac:dyDescent="0.25">
      <c r="M64917"/>
    </row>
    <row r="64918" spans="13:13" x14ac:dyDescent="0.25">
      <c r="M64918"/>
    </row>
    <row r="64919" spans="13:13" x14ac:dyDescent="0.25">
      <c r="M64919"/>
    </row>
    <row r="64920" spans="13:13" x14ac:dyDescent="0.25">
      <c r="M64920"/>
    </row>
    <row r="64921" spans="13:13" x14ac:dyDescent="0.25">
      <c r="M64921"/>
    </row>
    <row r="64922" spans="13:13" x14ac:dyDescent="0.25">
      <c r="M64922"/>
    </row>
    <row r="64923" spans="13:13" x14ac:dyDescent="0.25">
      <c r="M64923"/>
    </row>
    <row r="64924" spans="13:13" x14ac:dyDescent="0.25">
      <c r="M64924"/>
    </row>
    <row r="64925" spans="13:13" x14ac:dyDescent="0.25">
      <c r="M64925"/>
    </row>
    <row r="64926" spans="13:13" x14ac:dyDescent="0.25">
      <c r="M64926"/>
    </row>
    <row r="64927" spans="13:13" x14ac:dyDescent="0.25">
      <c r="M64927"/>
    </row>
    <row r="64928" spans="13:13" x14ac:dyDescent="0.25">
      <c r="M64928"/>
    </row>
    <row r="64929" spans="13:13" x14ac:dyDescent="0.25">
      <c r="M64929"/>
    </row>
    <row r="64930" spans="13:13" x14ac:dyDescent="0.25">
      <c r="M64930"/>
    </row>
    <row r="64931" spans="13:13" x14ac:dyDescent="0.25">
      <c r="M64931"/>
    </row>
    <row r="64932" spans="13:13" x14ac:dyDescent="0.25">
      <c r="M64932"/>
    </row>
    <row r="64933" spans="13:13" x14ac:dyDescent="0.25">
      <c r="M64933"/>
    </row>
    <row r="64934" spans="13:13" x14ac:dyDescent="0.25">
      <c r="M64934"/>
    </row>
    <row r="64935" spans="13:13" x14ac:dyDescent="0.25">
      <c r="M64935"/>
    </row>
    <row r="64936" spans="13:13" x14ac:dyDescent="0.25">
      <c r="M64936"/>
    </row>
    <row r="64937" spans="13:13" x14ac:dyDescent="0.25">
      <c r="M64937"/>
    </row>
    <row r="64938" spans="13:13" x14ac:dyDescent="0.25">
      <c r="M64938"/>
    </row>
    <row r="64939" spans="13:13" x14ac:dyDescent="0.25">
      <c r="M64939"/>
    </row>
    <row r="64940" spans="13:13" x14ac:dyDescent="0.25">
      <c r="M64940"/>
    </row>
    <row r="64941" spans="13:13" x14ac:dyDescent="0.25">
      <c r="M64941"/>
    </row>
    <row r="64942" spans="13:13" x14ac:dyDescent="0.25">
      <c r="M64942"/>
    </row>
    <row r="64943" spans="13:13" x14ac:dyDescent="0.25">
      <c r="M64943"/>
    </row>
    <row r="64944" spans="13:13" x14ac:dyDescent="0.25">
      <c r="M64944"/>
    </row>
    <row r="64945" spans="13:13" x14ac:dyDescent="0.25">
      <c r="M64945"/>
    </row>
    <row r="64946" spans="13:13" x14ac:dyDescent="0.25">
      <c r="M64946"/>
    </row>
    <row r="64947" spans="13:13" x14ac:dyDescent="0.25">
      <c r="M64947"/>
    </row>
    <row r="64948" spans="13:13" x14ac:dyDescent="0.25">
      <c r="M64948"/>
    </row>
    <row r="64949" spans="13:13" x14ac:dyDescent="0.25">
      <c r="M64949"/>
    </row>
    <row r="64950" spans="13:13" x14ac:dyDescent="0.25">
      <c r="M64950"/>
    </row>
    <row r="64951" spans="13:13" x14ac:dyDescent="0.25">
      <c r="M64951"/>
    </row>
    <row r="64952" spans="13:13" x14ac:dyDescent="0.25">
      <c r="M64952"/>
    </row>
    <row r="64953" spans="13:13" x14ac:dyDescent="0.25">
      <c r="M64953"/>
    </row>
    <row r="64954" spans="13:13" x14ac:dyDescent="0.25">
      <c r="M64954"/>
    </row>
    <row r="64955" spans="13:13" x14ac:dyDescent="0.25">
      <c r="M64955"/>
    </row>
    <row r="64956" spans="13:13" x14ac:dyDescent="0.25">
      <c r="M64956"/>
    </row>
    <row r="64957" spans="13:13" x14ac:dyDescent="0.25">
      <c r="M64957"/>
    </row>
    <row r="64958" spans="13:13" x14ac:dyDescent="0.25">
      <c r="M64958"/>
    </row>
    <row r="64959" spans="13:13" x14ac:dyDescent="0.25">
      <c r="M64959"/>
    </row>
    <row r="64960" spans="13:13" x14ac:dyDescent="0.25">
      <c r="M64960"/>
    </row>
    <row r="64961" spans="13:13" x14ac:dyDescent="0.25">
      <c r="M64961"/>
    </row>
    <row r="64962" spans="13:13" x14ac:dyDescent="0.25">
      <c r="M64962"/>
    </row>
    <row r="64963" spans="13:13" x14ac:dyDescent="0.25">
      <c r="M64963"/>
    </row>
    <row r="64964" spans="13:13" x14ac:dyDescent="0.25">
      <c r="M64964"/>
    </row>
    <row r="64965" spans="13:13" x14ac:dyDescent="0.25">
      <c r="M64965"/>
    </row>
    <row r="64966" spans="13:13" x14ac:dyDescent="0.25">
      <c r="M64966"/>
    </row>
    <row r="64967" spans="13:13" x14ac:dyDescent="0.25">
      <c r="M64967"/>
    </row>
    <row r="64968" spans="13:13" x14ac:dyDescent="0.25">
      <c r="M64968"/>
    </row>
    <row r="64969" spans="13:13" x14ac:dyDescent="0.25">
      <c r="M64969"/>
    </row>
    <row r="64970" spans="13:13" x14ac:dyDescent="0.25">
      <c r="M64970"/>
    </row>
    <row r="64971" spans="13:13" x14ac:dyDescent="0.25">
      <c r="M64971"/>
    </row>
    <row r="64972" spans="13:13" x14ac:dyDescent="0.25">
      <c r="M64972"/>
    </row>
    <row r="64973" spans="13:13" x14ac:dyDescent="0.25">
      <c r="M64973"/>
    </row>
    <row r="64974" spans="13:13" x14ac:dyDescent="0.25">
      <c r="M64974"/>
    </row>
    <row r="64975" spans="13:13" x14ac:dyDescent="0.25">
      <c r="M64975"/>
    </row>
    <row r="64976" spans="13:13" x14ac:dyDescent="0.25">
      <c r="M64976"/>
    </row>
    <row r="64977" spans="13:13" x14ac:dyDescent="0.25">
      <c r="M64977"/>
    </row>
    <row r="64978" spans="13:13" x14ac:dyDescent="0.25">
      <c r="M64978"/>
    </row>
    <row r="64979" spans="13:13" x14ac:dyDescent="0.25">
      <c r="M64979"/>
    </row>
    <row r="64980" spans="13:13" x14ac:dyDescent="0.25">
      <c r="M64980"/>
    </row>
    <row r="64981" spans="13:13" x14ac:dyDescent="0.25">
      <c r="M64981"/>
    </row>
    <row r="64982" spans="13:13" x14ac:dyDescent="0.25">
      <c r="M64982"/>
    </row>
    <row r="64983" spans="13:13" x14ac:dyDescent="0.25">
      <c r="M64983"/>
    </row>
    <row r="64984" spans="13:13" x14ac:dyDescent="0.25">
      <c r="M64984"/>
    </row>
    <row r="64985" spans="13:13" x14ac:dyDescent="0.25">
      <c r="M64985"/>
    </row>
    <row r="64986" spans="13:13" x14ac:dyDescent="0.25">
      <c r="M64986"/>
    </row>
    <row r="64987" spans="13:13" x14ac:dyDescent="0.25">
      <c r="M64987"/>
    </row>
    <row r="64988" spans="13:13" x14ac:dyDescent="0.25">
      <c r="M64988"/>
    </row>
    <row r="64989" spans="13:13" x14ac:dyDescent="0.25">
      <c r="M64989"/>
    </row>
    <row r="64990" spans="13:13" x14ac:dyDescent="0.25">
      <c r="M64990"/>
    </row>
    <row r="64991" spans="13:13" x14ac:dyDescent="0.25">
      <c r="M64991"/>
    </row>
    <row r="64992" spans="13:13" x14ac:dyDescent="0.25">
      <c r="M64992"/>
    </row>
    <row r="64993" spans="13:13" x14ac:dyDescent="0.25">
      <c r="M64993"/>
    </row>
    <row r="64994" spans="13:13" x14ac:dyDescent="0.25">
      <c r="M64994"/>
    </row>
    <row r="64995" spans="13:13" x14ac:dyDescent="0.25">
      <c r="M64995"/>
    </row>
    <row r="64996" spans="13:13" x14ac:dyDescent="0.25">
      <c r="M64996"/>
    </row>
    <row r="64997" spans="13:13" x14ac:dyDescent="0.25">
      <c r="M64997"/>
    </row>
    <row r="64998" spans="13:13" x14ac:dyDescent="0.25">
      <c r="M64998"/>
    </row>
    <row r="64999" spans="13:13" x14ac:dyDescent="0.25">
      <c r="M64999"/>
    </row>
    <row r="65000" spans="13:13" x14ac:dyDescent="0.25">
      <c r="M65000"/>
    </row>
    <row r="65001" spans="13:13" x14ac:dyDescent="0.25">
      <c r="M65001"/>
    </row>
    <row r="65002" spans="13:13" x14ac:dyDescent="0.25">
      <c r="M65002"/>
    </row>
    <row r="65003" spans="13:13" x14ac:dyDescent="0.25">
      <c r="M65003"/>
    </row>
    <row r="65004" spans="13:13" x14ac:dyDescent="0.25">
      <c r="M65004"/>
    </row>
    <row r="65005" spans="13:13" x14ac:dyDescent="0.25">
      <c r="M65005"/>
    </row>
    <row r="65006" spans="13:13" x14ac:dyDescent="0.25">
      <c r="M65006"/>
    </row>
    <row r="65007" spans="13:13" x14ac:dyDescent="0.25">
      <c r="M65007"/>
    </row>
    <row r="65008" spans="13:13" x14ac:dyDescent="0.25">
      <c r="M65008"/>
    </row>
    <row r="65009" spans="13:13" x14ac:dyDescent="0.25">
      <c r="M65009"/>
    </row>
    <row r="65010" spans="13:13" x14ac:dyDescent="0.25">
      <c r="M65010"/>
    </row>
    <row r="65011" spans="13:13" x14ac:dyDescent="0.25">
      <c r="M65011"/>
    </row>
    <row r="65012" spans="13:13" x14ac:dyDescent="0.25">
      <c r="M65012"/>
    </row>
    <row r="65013" spans="13:13" x14ac:dyDescent="0.25">
      <c r="M65013"/>
    </row>
    <row r="65014" spans="13:13" x14ac:dyDescent="0.25">
      <c r="M65014"/>
    </row>
    <row r="65015" spans="13:13" x14ac:dyDescent="0.25">
      <c r="M65015"/>
    </row>
    <row r="65016" spans="13:13" x14ac:dyDescent="0.25">
      <c r="M65016"/>
    </row>
    <row r="65017" spans="13:13" x14ac:dyDescent="0.25">
      <c r="M65017"/>
    </row>
    <row r="65018" spans="13:13" x14ac:dyDescent="0.25">
      <c r="M65018"/>
    </row>
    <row r="65019" spans="13:13" x14ac:dyDescent="0.25">
      <c r="M65019"/>
    </row>
    <row r="65020" spans="13:13" x14ac:dyDescent="0.25">
      <c r="M65020"/>
    </row>
    <row r="65021" spans="13:13" x14ac:dyDescent="0.25">
      <c r="M65021"/>
    </row>
    <row r="65022" spans="13:13" x14ac:dyDescent="0.25">
      <c r="M65022"/>
    </row>
    <row r="65023" spans="13:13" x14ac:dyDescent="0.25">
      <c r="M65023"/>
    </row>
    <row r="65024" spans="13:13" x14ac:dyDescent="0.25">
      <c r="M65024"/>
    </row>
    <row r="65025" spans="13:13" x14ac:dyDescent="0.25">
      <c r="M65025"/>
    </row>
    <row r="65026" spans="13:13" x14ac:dyDescent="0.25">
      <c r="M65026"/>
    </row>
    <row r="65027" spans="13:13" x14ac:dyDescent="0.25">
      <c r="M65027"/>
    </row>
    <row r="65028" spans="13:13" x14ac:dyDescent="0.25">
      <c r="M65028"/>
    </row>
    <row r="65029" spans="13:13" x14ac:dyDescent="0.25">
      <c r="M65029"/>
    </row>
    <row r="65030" spans="13:13" x14ac:dyDescent="0.25">
      <c r="M65030"/>
    </row>
    <row r="65031" spans="13:13" x14ac:dyDescent="0.25">
      <c r="M65031"/>
    </row>
    <row r="65032" spans="13:13" x14ac:dyDescent="0.25">
      <c r="M65032"/>
    </row>
    <row r="65033" spans="13:13" x14ac:dyDescent="0.25">
      <c r="M65033"/>
    </row>
    <row r="65034" spans="13:13" x14ac:dyDescent="0.25">
      <c r="M65034"/>
    </row>
    <row r="65035" spans="13:13" x14ac:dyDescent="0.25">
      <c r="M65035"/>
    </row>
    <row r="65036" spans="13:13" x14ac:dyDescent="0.25">
      <c r="M65036"/>
    </row>
    <row r="65037" spans="13:13" x14ac:dyDescent="0.25">
      <c r="M65037"/>
    </row>
    <row r="65038" spans="13:13" x14ac:dyDescent="0.25">
      <c r="M65038"/>
    </row>
    <row r="65039" spans="13:13" x14ac:dyDescent="0.25">
      <c r="M65039"/>
    </row>
    <row r="65040" spans="13:13" x14ac:dyDescent="0.25">
      <c r="M65040"/>
    </row>
    <row r="65041" spans="13:13" x14ac:dyDescent="0.25">
      <c r="M65041"/>
    </row>
    <row r="65042" spans="13:13" x14ac:dyDescent="0.25">
      <c r="M65042"/>
    </row>
    <row r="65043" spans="13:13" x14ac:dyDescent="0.25">
      <c r="M65043"/>
    </row>
    <row r="65044" spans="13:13" x14ac:dyDescent="0.25">
      <c r="M65044"/>
    </row>
    <row r="65045" spans="13:13" x14ac:dyDescent="0.25">
      <c r="M65045"/>
    </row>
    <row r="65046" spans="13:13" x14ac:dyDescent="0.25">
      <c r="M65046"/>
    </row>
    <row r="65047" spans="13:13" x14ac:dyDescent="0.25">
      <c r="M65047"/>
    </row>
    <row r="65048" spans="13:13" x14ac:dyDescent="0.25">
      <c r="M65048"/>
    </row>
    <row r="65049" spans="13:13" x14ac:dyDescent="0.25">
      <c r="M65049"/>
    </row>
    <row r="65050" spans="13:13" x14ac:dyDescent="0.25">
      <c r="M65050"/>
    </row>
    <row r="65051" spans="13:13" x14ac:dyDescent="0.25">
      <c r="M65051"/>
    </row>
    <row r="65052" spans="13:13" x14ac:dyDescent="0.25">
      <c r="M65052"/>
    </row>
    <row r="65053" spans="13:13" x14ac:dyDescent="0.25">
      <c r="M65053"/>
    </row>
    <row r="65054" spans="13:13" x14ac:dyDescent="0.25">
      <c r="M65054"/>
    </row>
    <row r="65055" spans="13:13" x14ac:dyDescent="0.25">
      <c r="M65055"/>
    </row>
    <row r="65056" spans="13:13" x14ac:dyDescent="0.25">
      <c r="M65056"/>
    </row>
    <row r="65057" spans="13:13" x14ac:dyDescent="0.25">
      <c r="M65057"/>
    </row>
    <row r="65058" spans="13:13" x14ac:dyDescent="0.25">
      <c r="M65058"/>
    </row>
    <row r="65059" spans="13:13" x14ac:dyDescent="0.25">
      <c r="M65059"/>
    </row>
    <row r="65060" spans="13:13" x14ac:dyDescent="0.25">
      <c r="M65060"/>
    </row>
    <row r="65061" spans="13:13" x14ac:dyDescent="0.25">
      <c r="M65061"/>
    </row>
    <row r="65062" spans="13:13" x14ac:dyDescent="0.25">
      <c r="M65062"/>
    </row>
    <row r="65063" spans="13:13" x14ac:dyDescent="0.25">
      <c r="M65063"/>
    </row>
    <row r="65064" spans="13:13" x14ac:dyDescent="0.25">
      <c r="M65064"/>
    </row>
    <row r="65065" spans="13:13" x14ac:dyDescent="0.25">
      <c r="M65065"/>
    </row>
    <row r="65066" spans="13:13" x14ac:dyDescent="0.25">
      <c r="M65066"/>
    </row>
    <row r="65067" spans="13:13" x14ac:dyDescent="0.25">
      <c r="M65067"/>
    </row>
    <row r="65068" spans="13:13" x14ac:dyDescent="0.25">
      <c r="M65068"/>
    </row>
    <row r="65069" spans="13:13" x14ac:dyDescent="0.25">
      <c r="M65069"/>
    </row>
    <row r="65070" spans="13:13" x14ac:dyDescent="0.25">
      <c r="M65070"/>
    </row>
    <row r="65071" spans="13:13" x14ac:dyDescent="0.25">
      <c r="M65071"/>
    </row>
    <row r="65072" spans="13:13" x14ac:dyDescent="0.25">
      <c r="M65072"/>
    </row>
    <row r="65073" spans="13:13" x14ac:dyDescent="0.25">
      <c r="M65073"/>
    </row>
    <row r="65074" spans="13:13" x14ac:dyDescent="0.25">
      <c r="M65074"/>
    </row>
    <row r="65075" spans="13:13" x14ac:dyDescent="0.25">
      <c r="M65075"/>
    </row>
    <row r="65076" spans="13:13" x14ac:dyDescent="0.25">
      <c r="M65076"/>
    </row>
    <row r="65077" spans="13:13" x14ac:dyDescent="0.25">
      <c r="M65077"/>
    </row>
    <row r="65078" spans="13:13" x14ac:dyDescent="0.25">
      <c r="M65078"/>
    </row>
    <row r="65079" spans="13:13" x14ac:dyDescent="0.25">
      <c r="M65079"/>
    </row>
    <row r="65080" spans="13:13" x14ac:dyDescent="0.25">
      <c r="M65080"/>
    </row>
    <row r="65081" spans="13:13" x14ac:dyDescent="0.25">
      <c r="M65081"/>
    </row>
    <row r="65082" spans="13:13" x14ac:dyDescent="0.25">
      <c r="M65082"/>
    </row>
    <row r="65083" spans="13:13" x14ac:dyDescent="0.25">
      <c r="M65083"/>
    </row>
    <row r="65084" spans="13:13" x14ac:dyDescent="0.25">
      <c r="M65084"/>
    </row>
    <row r="65085" spans="13:13" x14ac:dyDescent="0.25">
      <c r="M65085"/>
    </row>
    <row r="65086" spans="13:13" x14ac:dyDescent="0.25">
      <c r="M65086"/>
    </row>
    <row r="65087" spans="13:13" x14ac:dyDescent="0.25">
      <c r="M65087"/>
    </row>
    <row r="65088" spans="13:13" x14ac:dyDescent="0.25">
      <c r="M65088"/>
    </row>
    <row r="65089" spans="13:13" x14ac:dyDescent="0.25">
      <c r="M65089"/>
    </row>
    <row r="65090" spans="13:13" x14ac:dyDescent="0.25">
      <c r="M65090"/>
    </row>
    <row r="65091" spans="13:13" x14ac:dyDescent="0.25">
      <c r="M65091"/>
    </row>
    <row r="65092" spans="13:13" x14ac:dyDescent="0.25">
      <c r="M65092"/>
    </row>
    <row r="65093" spans="13:13" x14ac:dyDescent="0.25">
      <c r="M65093"/>
    </row>
    <row r="65094" spans="13:13" x14ac:dyDescent="0.25">
      <c r="M65094"/>
    </row>
    <row r="65095" spans="13:13" x14ac:dyDescent="0.25">
      <c r="M65095"/>
    </row>
    <row r="65096" spans="13:13" x14ac:dyDescent="0.25">
      <c r="M65096"/>
    </row>
    <row r="65097" spans="13:13" x14ac:dyDescent="0.25">
      <c r="M65097"/>
    </row>
    <row r="65098" spans="13:13" x14ac:dyDescent="0.25">
      <c r="M65098"/>
    </row>
    <row r="65099" spans="13:13" x14ac:dyDescent="0.25">
      <c r="M65099"/>
    </row>
    <row r="65100" spans="13:13" x14ac:dyDescent="0.25">
      <c r="M65100"/>
    </row>
    <row r="65101" spans="13:13" x14ac:dyDescent="0.25">
      <c r="M65101"/>
    </row>
    <row r="65102" spans="13:13" x14ac:dyDescent="0.25">
      <c r="M65102"/>
    </row>
    <row r="65103" spans="13:13" x14ac:dyDescent="0.25">
      <c r="M65103"/>
    </row>
    <row r="65104" spans="13:13" x14ac:dyDescent="0.25">
      <c r="M65104"/>
    </row>
    <row r="65105" spans="13:13" x14ac:dyDescent="0.25">
      <c r="M65105"/>
    </row>
    <row r="65106" spans="13:13" x14ac:dyDescent="0.25">
      <c r="M65106"/>
    </row>
    <row r="65107" spans="13:13" x14ac:dyDescent="0.25">
      <c r="M65107"/>
    </row>
    <row r="65108" spans="13:13" x14ac:dyDescent="0.25">
      <c r="M65108"/>
    </row>
    <row r="65109" spans="13:13" x14ac:dyDescent="0.25">
      <c r="M65109"/>
    </row>
    <row r="65110" spans="13:13" x14ac:dyDescent="0.25">
      <c r="M65110"/>
    </row>
    <row r="65111" spans="13:13" x14ac:dyDescent="0.25">
      <c r="M65111"/>
    </row>
    <row r="65112" spans="13:13" x14ac:dyDescent="0.25">
      <c r="M65112"/>
    </row>
    <row r="65113" spans="13:13" x14ac:dyDescent="0.25">
      <c r="M65113"/>
    </row>
    <row r="65114" spans="13:13" x14ac:dyDescent="0.25">
      <c r="M65114"/>
    </row>
    <row r="65115" spans="13:13" x14ac:dyDescent="0.25">
      <c r="M65115"/>
    </row>
    <row r="65116" spans="13:13" x14ac:dyDescent="0.25">
      <c r="M65116"/>
    </row>
    <row r="65117" spans="13:13" x14ac:dyDescent="0.25">
      <c r="M65117"/>
    </row>
    <row r="65118" spans="13:13" x14ac:dyDescent="0.25">
      <c r="M65118"/>
    </row>
    <row r="65119" spans="13:13" x14ac:dyDescent="0.25">
      <c r="M65119"/>
    </row>
    <row r="65120" spans="13:13" x14ac:dyDescent="0.25">
      <c r="M65120"/>
    </row>
    <row r="65121" spans="13:13" x14ac:dyDescent="0.25">
      <c r="M65121"/>
    </row>
    <row r="65122" spans="13:13" x14ac:dyDescent="0.25">
      <c r="M65122"/>
    </row>
    <row r="65123" spans="13:13" x14ac:dyDescent="0.25">
      <c r="M65123"/>
    </row>
    <row r="65124" spans="13:13" x14ac:dyDescent="0.25">
      <c r="M65124"/>
    </row>
    <row r="65125" spans="13:13" x14ac:dyDescent="0.25">
      <c r="M65125"/>
    </row>
    <row r="65126" spans="13:13" x14ac:dyDescent="0.25">
      <c r="M65126"/>
    </row>
    <row r="65127" spans="13:13" x14ac:dyDescent="0.25">
      <c r="M65127"/>
    </row>
    <row r="65128" spans="13:13" x14ac:dyDescent="0.25">
      <c r="M65128"/>
    </row>
    <row r="65129" spans="13:13" x14ac:dyDescent="0.25">
      <c r="M65129"/>
    </row>
    <row r="65130" spans="13:13" x14ac:dyDescent="0.25">
      <c r="M65130"/>
    </row>
    <row r="65131" spans="13:13" x14ac:dyDescent="0.25">
      <c r="M65131"/>
    </row>
    <row r="65132" spans="13:13" x14ac:dyDescent="0.25">
      <c r="M65132"/>
    </row>
    <row r="65133" spans="13:13" x14ac:dyDescent="0.25">
      <c r="M65133"/>
    </row>
    <row r="65134" spans="13:13" x14ac:dyDescent="0.25">
      <c r="M65134"/>
    </row>
    <row r="65135" spans="13:13" x14ac:dyDescent="0.25">
      <c r="M65135"/>
    </row>
    <row r="65136" spans="13:13" x14ac:dyDescent="0.25">
      <c r="M65136"/>
    </row>
    <row r="65137" spans="13:13" x14ac:dyDescent="0.25">
      <c r="M65137"/>
    </row>
    <row r="65138" spans="13:13" x14ac:dyDescent="0.25">
      <c r="M65138"/>
    </row>
    <row r="65139" spans="13:13" x14ac:dyDescent="0.25">
      <c r="M65139"/>
    </row>
    <row r="65140" spans="13:13" x14ac:dyDescent="0.25">
      <c r="M65140"/>
    </row>
    <row r="65141" spans="13:13" x14ac:dyDescent="0.25">
      <c r="M65141"/>
    </row>
    <row r="65142" spans="13:13" x14ac:dyDescent="0.25">
      <c r="M65142"/>
    </row>
    <row r="65143" spans="13:13" x14ac:dyDescent="0.25">
      <c r="M65143"/>
    </row>
    <row r="65144" spans="13:13" x14ac:dyDescent="0.25">
      <c r="M65144"/>
    </row>
    <row r="65145" spans="13:13" x14ac:dyDescent="0.25">
      <c r="M65145"/>
    </row>
    <row r="65146" spans="13:13" x14ac:dyDescent="0.25">
      <c r="M65146"/>
    </row>
    <row r="65147" spans="13:13" x14ac:dyDescent="0.25">
      <c r="M65147"/>
    </row>
    <row r="65148" spans="13:13" x14ac:dyDescent="0.25">
      <c r="M65148"/>
    </row>
    <row r="65149" spans="13:13" x14ac:dyDescent="0.25">
      <c r="M65149"/>
    </row>
    <row r="65150" spans="13:13" x14ac:dyDescent="0.25">
      <c r="M65150"/>
    </row>
    <row r="65151" spans="13:13" x14ac:dyDescent="0.25">
      <c r="M65151"/>
    </row>
    <row r="65152" spans="13:13" x14ac:dyDescent="0.25">
      <c r="M65152"/>
    </row>
    <row r="65153" spans="13:13" x14ac:dyDescent="0.25">
      <c r="M65153"/>
    </row>
    <row r="65154" spans="13:13" x14ac:dyDescent="0.25">
      <c r="M65154"/>
    </row>
    <row r="65155" spans="13:13" x14ac:dyDescent="0.25">
      <c r="M65155"/>
    </row>
    <row r="65156" spans="13:13" x14ac:dyDescent="0.25">
      <c r="M65156"/>
    </row>
    <row r="65157" spans="13:13" x14ac:dyDescent="0.25">
      <c r="M65157"/>
    </row>
    <row r="65158" spans="13:13" x14ac:dyDescent="0.25">
      <c r="M65158"/>
    </row>
    <row r="65159" spans="13:13" x14ac:dyDescent="0.25">
      <c r="M65159"/>
    </row>
    <row r="65160" spans="13:13" x14ac:dyDescent="0.25">
      <c r="M65160"/>
    </row>
    <row r="65161" spans="13:13" x14ac:dyDescent="0.25">
      <c r="M65161"/>
    </row>
    <row r="65162" spans="13:13" x14ac:dyDescent="0.25">
      <c r="M65162"/>
    </row>
    <row r="65163" spans="13:13" x14ac:dyDescent="0.25">
      <c r="M65163"/>
    </row>
    <row r="65164" spans="13:13" x14ac:dyDescent="0.25">
      <c r="M65164"/>
    </row>
    <row r="65165" spans="13:13" x14ac:dyDescent="0.25">
      <c r="M65165"/>
    </row>
    <row r="65166" spans="13:13" x14ac:dyDescent="0.25">
      <c r="M65166"/>
    </row>
    <row r="65167" spans="13:13" x14ac:dyDescent="0.25">
      <c r="M65167"/>
    </row>
    <row r="65168" spans="13:13" x14ac:dyDescent="0.25">
      <c r="M65168"/>
    </row>
    <row r="65169" spans="13:13" x14ac:dyDescent="0.25">
      <c r="M65169"/>
    </row>
    <row r="65170" spans="13:13" x14ac:dyDescent="0.25">
      <c r="M65170"/>
    </row>
    <row r="65171" spans="13:13" x14ac:dyDescent="0.25">
      <c r="M65171"/>
    </row>
    <row r="65172" spans="13:13" x14ac:dyDescent="0.25">
      <c r="M65172"/>
    </row>
    <row r="65173" spans="13:13" x14ac:dyDescent="0.25">
      <c r="M65173"/>
    </row>
    <row r="65174" spans="13:13" x14ac:dyDescent="0.25">
      <c r="M65174"/>
    </row>
    <row r="65175" spans="13:13" x14ac:dyDescent="0.25">
      <c r="M65175"/>
    </row>
    <row r="65176" spans="13:13" x14ac:dyDescent="0.25">
      <c r="M65176"/>
    </row>
    <row r="65177" spans="13:13" x14ac:dyDescent="0.25">
      <c r="M65177"/>
    </row>
    <row r="65178" spans="13:13" x14ac:dyDescent="0.25">
      <c r="M65178"/>
    </row>
    <row r="65179" spans="13:13" x14ac:dyDescent="0.25">
      <c r="M65179"/>
    </row>
    <row r="65180" spans="13:13" x14ac:dyDescent="0.25">
      <c r="M65180"/>
    </row>
    <row r="65181" spans="13:13" x14ac:dyDescent="0.25">
      <c r="M65181"/>
    </row>
    <row r="65182" spans="13:13" x14ac:dyDescent="0.25">
      <c r="M65182"/>
    </row>
    <row r="65183" spans="13:13" x14ac:dyDescent="0.25">
      <c r="M65183"/>
    </row>
    <row r="65184" spans="13:13" x14ac:dyDescent="0.25">
      <c r="M65184"/>
    </row>
    <row r="65185" spans="13:13" x14ac:dyDescent="0.25">
      <c r="M65185"/>
    </row>
    <row r="65186" spans="13:13" x14ac:dyDescent="0.25">
      <c r="M65186"/>
    </row>
    <row r="65187" spans="13:13" x14ac:dyDescent="0.25">
      <c r="M65187"/>
    </row>
    <row r="65188" spans="13:13" x14ac:dyDescent="0.25">
      <c r="M65188"/>
    </row>
    <row r="65189" spans="13:13" x14ac:dyDescent="0.25">
      <c r="M65189"/>
    </row>
    <row r="65190" spans="13:13" x14ac:dyDescent="0.25">
      <c r="M65190"/>
    </row>
    <row r="65191" spans="13:13" x14ac:dyDescent="0.25">
      <c r="M65191"/>
    </row>
    <row r="65192" spans="13:13" x14ac:dyDescent="0.25">
      <c r="M65192"/>
    </row>
    <row r="65193" spans="13:13" x14ac:dyDescent="0.25">
      <c r="M65193"/>
    </row>
    <row r="65194" spans="13:13" x14ac:dyDescent="0.25">
      <c r="M65194"/>
    </row>
    <row r="65195" spans="13:13" x14ac:dyDescent="0.25">
      <c r="M65195"/>
    </row>
    <row r="65196" spans="13:13" x14ac:dyDescent="0.25">
      <c r="M65196"/>
    </row>
    <row r="65197" spans="13:13" x14ac:dyDescent="0.25">
      <c r="M65197"/>
    </row>
    <row r="65198" spans="13:13" x14ac:dyDescent="0.25">
      <c r="M65198"/>
    </row>
    <row r="65199" spans="13:13" x14ac:dyDescent="0.25">
      <c r="M65199"/>
    </row>
    <row r="65200" spans="13:13" x14ac:dyDescent="0.25">
      <c r="M65200"/>
    </row>
    <row r="65201" spans="13:13" x14ac:dyDescent="0.25">
      <c r="M65201"/>
    </row>
    <row r="65202" spans="13:13" x14ac:dyDescent="0.25">
      <c r="M65202"/>
    </row>
    <row r="65203" spans="13:13" x14ac:dyDescent="0.25">
      <c r="M65203"/>
    </row>
    <row r="65204" spans="13:13" x14ac:dyDescent="0.25">
      <c r="M65204"/>
    </row>
    <row r="65205" spans="13:13" x14ac:dyDescent="0.25">
      <c r="M65205"/>
    </row>
    <row r="65206" spans="13:13" x14ac:dyDescent="0.25">
      <c r="M65206"/>
    </row>
    <row r="65207" spans="13:13" x14ac:dyDescent="0.25">
      <c r="M65207"/>
    </row>
    <row r="65208" spans="13:13" x14ac:dyDescent="0.25">
      <c r="M65208"/>
    </row>
    <row r="65209" spans="13:13" x14ac:dyDescent="0.25">
      <c r="M65209"/>
    </row>
    <row r="65210" spans="13:13" x14ac:dyDescent="0.25">
      <c r="M65210"/>
    </row>
    <row r="65211" spans="13:13" x14ac:dyDescent="0.25">
      <c r="M65211"/>
    </row>
    <row r="65212" spans="13:13" x14ac:dyDescent="0.25">
      <c r="M65212"/>
    </row>
    <row r="65213" spans="13:13" x14ac:dyDescent="0.25">
      <c r="M65213"/>
    </row>
    <row r="65214" spans="13:13" x14ac:dyDescent="0.25">
      <c r="M65214"/>
    </row>
    <row r="65215" spans="13:13" x14ac:dyDescent="0.25">
      <c r="M65215"/>
    </row>
    <row r="65216" spans="13:13" x14ac:dyDescent="0.25">
      <c r="M65216"/>
    </row>
    <row r="65217" spans="13:13" x14ac:dyDescent="0.25">
      <c r="M65217"/>
    </row>
    <row r="65218" spans="13:13" x14ac:dyDescent="0.25">
      <c r="M65218"/>
    </row>
    <row r="65219" spans="13:13" x14ac:dyDescent="0.25">
      <c r="M65219"/>
    </row>
    <row r="65220" spans="13:13" x14ac:dyDescent="0.25">
      <c r="M65220"/>
    </row>
    <row r="65221" spans="13:13" x14ac:dyDescent="0.25">
      <c r="M65221"/>
    </row>
    <row r="65222" spans="13:13" x14ac:dyDescent="0.25">
      <c r="M65222"/>
    </row>
    <row r="65223" spans="13:13" x14ac:dyDescent="0.25">
      <c r="M65223"/>
    </row>
    <row r="65224" spans="13:13" x14ac:dyDescent="0.25">
      <c r="M65224"/>
    </row>
    <row r="65225" spans="13:13" x14ac:dyDescent="0.25">
      <c r="M65225"/>
    </row>
    <row r="65226" spans="13:13" x14ac:dyDescent="0.25">
      <c r="M65226"/>
    </row>
    <row r="65227" spans="13:13" x14ac:dyDescent="0.25">
      <c r="M65227"/>
    </row>
    <row r="65228" spans="13:13" x14ac:dyDescent="0.25">
      <c r="M65228"/>
    </row>
    <row r="65229" spans="13:13" x14ac:dyDescent="0.25">
      <c r="M65229"/>
    </row>
    <row r="65230" spans="13:13" x14ac:dyDescent="0.25">
      <c r="M65230"/>
    </row>
    <row r="65231" spans="13:13" x14ac:dyDescent="0.25">
      <c r="M65231"/>
    </row>
    <row r="65232" spans="13:13" x14ac:dyDescent="0.25">
      <c r="M65232"/>
    </row>
    <row r="65233" spans="13:13" x14ac:dyDescent="0.25">
      <c r="M65233"/>
    </row>
    <row r="65234" spans="13:13" x14ac:dyDescent="0.25">
      <c r="M65234"/>
    </row>
    <row r="65235" spans="13:13" x14ac:dyDescent="0.25">
      <c r="M65235"/>
    </row>
    <row r="65236" spans="13:13" x14ac:dyDescent="0.25">
      <c r="M65236"/>
    </row>
    <row r="65237" spans="13:13" x14ac:dyDescent="0.25">
      <c r="M65237"/>
    </row>
    <row r="65238" spans="13:13" x14ac:dyDescent="0.25">
      <c r="M65238"/>
    </row>
    <row r="65239" spans="13:13" x14ac:dyDescent="0.25">
      <c r="M65239"/>
    </row>
    <row r="65240" spans="13:13" x14ac:dyDescent="0.25">
      <c r="M65240"/>
    </row>
    <row r="65241" spans="13:13" x14ac:dyDescent="0.25">
      <c r="M65241"/>
    </row>
    <row r="65242" spans="13:13" x14ac:dyDescent="0.25">
      <c r="M65242"/>
    </row>
    <row r="65243" spans="13:13" x14ac:dyDescent="0.25">
      <c r="M65243"/>
    </row>
    <row r="65244" spans="13:13" x14ac:dyDescent="0.25">
      <c r="M65244"/>
    </row>
    <row r="65245" spans="13:13" x14ac:dyDescent="0.25">
      <c r="M65245"/>
    </row>
    <row r="65246" spans="13:13" x14ac:dyDescent="0.25">
      <c r="M65246"/>
    </row>
    <row r="65247" spans="13:13" x14ac:dyDescent="0.25">
      <c r="M65247"/>
    </row>
    <row r="65248" spans="13:13" x14ac:dyDescent="0.25">
      <c r="M65248"/>
    </row>
    <row r="65249" spans="13:13" x14ac:dyDescent="0.25">
      <c r="M65249"/>
    </row>
    <row r="65250" spans="13:13" x14ac:dyDescent="0.25">
      <c r="M65250"/>
    </row>
    <row r="65251" spans="13:13" x14ac:dyDescent="0.25">
      <c r="M65251"/>
    </row>
    <row r="65252" spans="13:13" x14ac:dyDescent="0.25">
      <c r="M65252"/>
    </row>
    <row r="65253" spans="13:13" x14ac:dyDescent="0.25">
      <c r="M65253"/>
    </row>
    <row r="65254" spans="13:13" x14ac:dyDescent="0.25">
      <c r="M65254"/>
    </row>
    <row r="65255" spans="13:13" x14ac:dyDescent="0.25">
      <c r="M65255"/>
    </row>
    <row r="65256" spans="13:13" x14ac:dyDescent="0.25">
      <c r="M65256"/>
    </row>
    <row r="65257" spans="13:13" x14ac:dyDescent="0.25">
      <c r="M65257"/>
    </row>
    <row r="65258" spans="13:13" x14ac:dyDescent="0.25">
      <c r="M65258"/>
    </row>
    <row r="65259" spans="13:13" x14ac:dyDescent="0.25">
      <c r="M65259"/>
    </row>
    <row r="65260" spans="13:13" x14ac:dyDescent="0.25">
      <c r="M65260"/>
    </row>
    <row r="65261" spans="13:13" x14ac:dyDescent="0.25">
      <c r="M65261"/>
    </row>
    <row r="65262" spans="13:13" x14ac:dyDescent="0.25">
      <c r="M65262"/>
    </row>
    <row r="65263" spans="13:13" x14ac:dyDescent="0.25">
      <c r="M65263"/>
    </row>
    <row r="65264" spans="13:13" x14ac:dyDescent="0.25">
      <c r="M65264"/>
    </row>
    <row r="65265" spans="13:13" x14ac:dyDescent="0.25">
      <c r="M65265"/>
    </row>
    <row r="65266" spans="13:13" x14ac:dyDescent="0.25">
      <c r="M65266"/>
    </row>
    <row r="65267" spans="13:13" x14ac:dyDescent="0.25">
      <c r="M65267"/>
    </row>
    <row r="65268" spans="13:13" x14ac:dyDescent="0.25">
      <c r="M65268"/>
    </row>
    <row r="65269" spans="13:13" x14ac:dyDescent="0.25">
      <c r="M65269"/>
    </row>
    <row r="65270" spans="13:13" x14ac:dyDescent="0.25">
      <c r="M65270"/>
    </row>
    <row r="65271" spans="13:13" x14ac:dyDescent="0.25">
      <c r="M65271"/>
    </row>
    <row r="65272" spans="13:13" x14ac:dyDescent="0.25">
      <c r="M65272"/>
    </row>
    <row r="65273" spans="13:13" x14ac:dyDescent="0.25">
      <c r="M65273"/>
    </row>
    <row r="65274" spans="13:13" x14ac:dyDescent="0.25">
      <c r="M65274"/>
    </row>
    <row r="65275" spans="13:13" x14ac:dyDescent="0.25">
      <c r="M65275"/>
    </row>
    <row r="65276" spans="13:13" x14ac:dyDescent="0.25">
      <c r="M65276"/>
    </row>
    <row r="65277" spans="13:13" x14ac:dyDescent="0.25">
      <c r="M65277"/>
    </row>
    <row r="65278" spans="13:13" x14ac:dyDescent="0.25">
      <c r="M65278"/>
    </row>
    <row r="65279" spans="13:13" x14ac:dyDescent="0.25">
      <c r="M65279"/>
    </row>
    <row r="65280" spans="13:13" x14ac:dyDescent="0.25">
      <c r="M65280"/>
    </row>
    <row r="65281" spans="13:13" x14ac:dyDescent="0.25">
      <c r="M65281"/>
    </row>
    <row r="65282" spans="13:13" x14ac:dyDescent="0.25">
      <c r="M65282"/>
    </row>
    <row r="65283" spans="13:13" x14ac:dyDescent="0.25">
      <c r="M65283"/>
    </row>
    <row r="65284" spans="13:13" x14ac:dyDescent="0.25">
      <c r="M65284"/>
    </row>
    <row r="65285" spans="13:13" x14ac:dyDescent="0.25">
      <c r="M65285"/>
    </row>
    <row r="65286" spans="13:13" x14ac:dyDescent="0.25">
      <c r="M65286"/>
    </row>
    <row r="65287" spans="13:13" x14ac:dyDescent="0.25">
      <c r="M65287"/>
    </row>
    <row r="65288" spans="13:13" x14ac:dyDescent="0.25">
      <c r="M65288"/>
    </row>
    <row r="65289" spans="13:13" x14ac:dyDescent="0.25">
      <c r="M65289"/>
    </row>
    <row r="65290" spans="13:13" x14ac:dyDescent="0.25">
      <c r="M65290"/>
    </row>
    <row r="65291" spans="13:13" x14ac:dyDescent="0.25">
      <c r="M65291"/>
    </row>
    <row r="65292" spans="13:13" x14ac:dyDescent="0.25">
      <c r="M65292"/>
    </row>
    <row r="65293" spans="13:13" x14ac:dyDescent="0.25">
      <c r="M65293"/>
    </row>
    <row r="65294" spans="13:13" x14ac:dyDescent="0.25">
      <c r="M65294"/>
    </row>
    <row r="65295" spans="13:13" x14ac:dyDescent="0.25">
      <c r="M65295"/>
    </row>
    <row r="65296" spans="13:13" x14ac:dyDescent="0.25">
      <c r="M65296"/>
    </row>
    <row r="65297" spans="13:13" x14ac:dyDescent="0.25">
      <c r="M65297"/>
    </row>
    <row r="65298" spans="13:13" x14ac:dyDescent="0.25">
      <c r="M65298"/>
    </row>
    <row r="65299" spans="13:13" x14ac:dyDescent="0.25">
      <c r="M65299"/>
    </row>
    <row r="65300" spans="13:13" x14ac:dyDescent="0.25">
      <c r="M65300"/>
    </row>
    <row r="65301" spans="13:13" x14ac:dyDescent="0.25">
      <c r="M65301"/>
    </row>
    <row r="65302" spans="13:13" x14ac:dyDescent="0.25">
      <c r="M65302"/>
    </row>
    <row r="65303" spans="13:13" x14ac:dyDescent="0.25">
      <c r="M65303"/>
    </row>
    <row r="65304" spans="13:13" x14ac:dyDescent="0.25">
      <c r="M65304"/>
    </row>
    <row r="65305" spans="13:13" x14ac:dyDescent="0.25">
      <c r="M65305"/>
    </row>
    <row r="65306" spans="13:13" x14ac:dyDescent="0.25">
      <c r="M65306"/>
    </row>
    <row r="65307" spans="13:13" x14ac:dyDescent="0.25">
      <c r="M65307"/>
    </row>
    <row r="65308" spans="13:13" x14ac:dyDescent="0.25">
      <c r="M65308"/>
    </row>
    <row r="65309" spans="13:13" x14ac:dyDescent="0.25">
      <c r="M65309"/>
    </row>
    <row r="65310" spans="13:13" x14ac:dyDescent="0.25">
      <c r="M65310"/>
    </row>
    <row r="65311" spans="13:13" x14ac:dyDescent="0.25">
      <c r="M65311"/>
    </row>
    <row r="65312" spans="13:13" x14ac:dyDescent="0.25">
      <c r="M65312"/>
    </row>
    <row r="65313" spans="13:13" x14ac:dyDescent="0.25">
      <c r="M65313"/>
    </row>
    <row r="65314" spans="13:13" x14ac:dyDescent="0.25">
      <c r="M65314"/>
    </row>
    <row r="65315" spans="13:13" x14ac:dyDescent="0.25">
      <c r="M65315"/>
    </row>
    <row r="65316" spans="13:13" x14ac:dyDescent="0.25">
      <c r="M65316"/>
    </row>
    <row r="65317" spans="13:13" x14ac:dyDescent="0.25">
      <c r="M65317"/>
    </row>
    <row r="65318" spans="13:13" x14ac:dyDescent="0.25">
      <c r="M65318"/>
    </row>
    <row r="65319" spans="13:13" x14ac:dyDescent="0.25">
      <c r="M65319"/>
    </row>
    <row r="65320" spans="13:13" x14ac:dyDescent="0.25">
      <c r="M65320"/>
    </row>
    <row r="65321" spans="13:13" x14ac:dyDescent="0.25">
      <c r="M65321"/>
    </row>
    <row r="65322" spans="13:13" x14ac:dyDescent="0.25">
      <c r="M65322"/>
    </row>
    <row r="65323" spans="13:13" x14ac:dyDescent="0.25">
      <c r="M65323"/>
    </row>
    <row r="65324" spans="13:13" x14ac:dyDescent="0.25">
      <c r="M65324"/>
    </row>
    <row r="65325" spans="13:13" x14ac:dyDescent="0.25">
      <c r="M65325"/>
    </row>
    <row r="65326" spans="13:13" x14ac:dyDescent="0.25">
      <c r="M65326"/>
    </row>
    <row r="65327" spans="13:13" x14ac:dyDescent="0.25">
      <c r="M65327"/>
    </row>
    <row r="65328" spans="13:13" x14ac:dyDescent="0.25">
      <c r="M65328"/>
    </row>
    <row r="65329" spans="13:13" x14ac:dyDescent="0.25">
      <c r="M65329"/>
    </row>
    <row r="65330" spans="13:13" x14ac:dyDescent="0.25">
      <c r="M65330"/>
    </row>
    <row r="65331" spans="13:13" x14ac:dyDescent="0.25">
      <c r="M65331"/>
    </row>
    <row r="65332" spans="13:13" x14ac:dyDescent="0.25">
      <c r="M65332"/>
    </row>
    <row r="65333" spans="13:13" x14ac:dyDescent="0.25">
      <c r="M65333"/>
    </row>
    <row r="65334" spans="13:13" x14ac:dyDescent="0.25">
      <c r="M65334"/>
    </row>
    <row r="65335" spans="13:13" x14ac:dyDescent="0.25">
      <c r="M65335"/>
    </row>
    <row r="65336" spans="13:13" x14ac:dyDescent="0.25">
      <c r="M65336"/>
    </row>
    <row r="65337" spans="13:13" x14ac:dyDescent="0.25">
      <c r="M65337"/>
    </row>
    <row r="65338" spans="13:13" x14ac:dyDescent="0.25">
      <c r="M65338"/>
    </row>
    <row r="65339" spans="13:13" x14ac:dyDescent="0.25">
      <c r="M65339"/>
    </row>
    <row r="65340" spans="13:13" x14ac:dyDescent="0.25">
      <c r="M65340"/>
    </row>
    <row r="65341" spans="13:13" x14ac:dyDescent="0.25">
      <c r="M65341"/>
    </row>
    <row r="65342" spans="13:13" x14ac:dyDescent="0.25">
      <c r="M65342"/>
    </row>
    <row r="65343" spans="13:13" x14ac:dyDescent="0.25">
      <c r="M65343"/>
    </row>
    <row r="65344" spans="13:13" x14ac:dyDescent="0.25">
      <c r="M65344"/>
    </row>
    <row r="65345" spans="13:13" x14ac:dyDescent="0.25">
      <c r="M65345"/>
    </row>
    <row r="65346" spans="13:13" x14ac:dyDescent="0.25">
      <c r="M65346"/>
    </row>
    <row r="65347" spans="13:13" x14ac:dyDescent="0.25">
      <c r="M65347"/>
    </row>
    <row r="65348" spans="13:13" x14ac:dyDescent="0.25">
      <c r="M65348"/>
    </row>
    <row r="65349" spans="13:13" x14ac:dyDescent="0.25">
      <c r="M65349"/>
    </row>
    <row r="65350" spans="13:13" x14ac:dyDescent="0.25">
      <c r="M65350"/>
    </row>
    <row r="65351" spans="13:13" x14ac:dyDescent="0.25">
      <c r="M65351"/>
    </row>
    <row r="65352" spans="13:13" x14ac:dyDescent="0.25">
      <c r="M65352"/>
    </row>
    <row r="65353" spans="13:13" x14ac:dyDescent="0.25">
      <c r="M65353"/>
    </row>
    <row r="65354" spans="13:13" x14ac:dyDescent="0.25">
      <c r="M65354"/>
    </row>
    <row r="65355" spans="13:13" x14ac:dyDescent="0.25">
      <c r="M65355"/>
    </row>
    <row r="65356" spans="13:13" x14ac:dyDescent="0.25">
      <c r="M65356"/>
    </row>
    <row r="65357" spans="13:13" x14ac:dyDescent="0.25">
      <c r="M65357"/>
    </row>
    <row r="65358" spans="13:13" x14ac:dyDescent="0.25">
      <c r="M65358"/>
    </row>
    <row r="65359" spans="13:13" x14ac:dyDescent="0.25">
      <c r="M65359"/>
    </row>
    <row r="65360" spans="13:13" x14ac:dyDescent="0.25">
      <c r="M65360"/>
    </row>
    <row r="65361" spans="13:13" x14ac:dyDescent="0.25">
      <c r="M65361"/>
    </row>
    <row r="65362" spans="13:13" x14ac:dyDescent="0.25">
      <c r="M65362"/>
    </row>
    <row r="65363" spans="13:13" x14ac:dyDescent="0.25">
      <c r="M65363"/>
    </row>
    <row r="65364" spans="13:13" x14ac:dyDescent="0.25">
      <c r="M65364"/>
    </row>
    <row r="65365" spans="13:13" x14ac:dyDescent="0.25">
      <c r="M65365"/>
    </row>
    <row r="65366" spans="13:13" x14ac:dyDescent="0.25">
      <c r="M65366"/>
    </row>
    <row r="65367" spans="13:13" x14ac:dyDescent="0.25">
      <c r="M65367"/>
    </row>
    <row r="65368" spans="13:13" x14ac:dyDescent="0.25">
      <c r="M65368"/>
    </row>
    <row r="65369" spans="13:13" x14ac:dyDescent="0.25">
      <c r="M65369"/>
    </row>
    <row r="65370" spans="13:13" x14ac:dyDescent="0.25">
      <c r="M65370"/>
    </row>
    <row r="65371" spans="13:13" x14ac:dyDescent="0.25">
      <c r="M65371"/>
    </row>
    <row r="65372" spans="13:13" x14ac:dyDescent="0.25">
      <c r="M65372"/>
    </row>
    <row r="65373" spans="13:13" x14ac:dyDescent="0.25">
      <c r="M65373"/>
    </row>
    <row r="65374" spans="13:13" x14ac:dyDescent="0.25">
      <c r="M65374"/>
    </row>
    <row r="65375" spans="13:13" x14ac:dyDescent="0.25">
      <c r="M65375"/>
    </row>
    <row r="65376" spans="13:13" x14ac:dyDescent="0.25">
      <c r="M65376"/>
    </row>
    <row r="65377" spans="13:13" x14ac:dyDescent="0.25">
      <c r="M65377"/>
    </row>
    <row r="65378" spans="13:13" x14ac:dyDescent="0.25">
      <c r="M65378"/>
    </row>
    <row r="65379" spans="13:13" x14ac:dyDescent="0.25">
      <c r="M65379"/>
    </row>
    <row r="65380" spans="13:13" x14ac:dyDescent="0.25">
      <c r="M65380"/>
    </row>
    <row r="65381" spans="13:13" x14ac:dyDescent="0.25">
      <c r="M65381"/>
    </row>
    <row r="65382" spans="13:13" x14ac:dyDescent="0.25">
      <c r="M65382"/>
    </row>
    <row r="65383" spans="13:13" x14ac:dyDescent="0.25">
      <c r="M65383"/>
    </row>
    <row r="65384" spans="13:13" x14ac:dyDescent="0.25">
      <c r="M65384"/>
    </row>
    <row r="65385" spans="13:13" x14ac:dyDescent="0.25">
      <c r="M65385"/>
    </row>
    <row r="65386" spans="13:13" x14ac:dyDescent="0.25">
      <c r="M65386"/>
    </row>
    <row r="65387" spans="13:13" x14ac:dyDescent="0.25">
      <c r="M65387"/>
    </row>
    <row r="65388" spans="13:13" x14ac:dyDescent="0.25">
      <c r="M65388"/>
    </row>
    <row r="65389" spans="13:13" x14ac:dyDescent="0.25">
      <c r="M65389"/>
    </row>
    <row r="65390" spans="13:13" x14ac:dyDescent="0.25">
      <c r="M65390"/>
    </row>
    <row r="65391" spans="13:13" x14ac:dyDescent="0.25">
      <c r="M65391"/>
    </row>
    <row r="65392" spans="13:13" x14ac:dyDescent="0.25">
      <c r="M65392"/>
    </row>
    <row r="65393" spans="13:13" x14ac:dyDescent="0.25">
      <c r="M65393"/>
    </row>
    <row r="65394" spans="13:13" x14ac:dyDescent="0.25">
      <c r="M65394"/>
    </row>
    <row r="65395" spans="13:13" x14ac:dyDescent="0.25">
      <c r="M65395"/>
    </row>
    <row r="65396" spans="13:13" x14ac:dyDescent="0.25">
      <c r="M65396"/>
    </row>
    <row r="65397" spans="13:13" x14ac:dyDescent="0.25">
      <c r="M65397"/>
    </row>
    <row r="65398" spans="13:13" x14ac:dyDescent="0.25">
      <c r="M65398"/>
    </row>
    <row r="65399" spans="13:13" x14ac:dyDescent="0.25">
      <c r="M65399"/>
    </row>
    <row r="65400" spans="13:13" x14ac:dyDescent="0.25">
      <c r="M65400"/>
    </row>
    <row r="65401" spans="13:13" x14ac:dyDescent="0.25">
      <c r="M65401"/>
    </row>
    <row r="65402" spans="13:13" x14ac:dyDescent="0.25">
      <c r="M65402"/>
    </row>
    <row r="65403" spans="13:13" x14ac:dyDescent="0.25">
      <c r="M65403"/>
    </row>
    <row r="65404" spans="13:13" x14ac:dyDescent="0.25">
      <c r="M65404"/>
    </row>
    <row r="65405" spans="13:13" x14ac:dyDescent="0.25">
      <c r="M65405"/>
    </row>
    <row r="65406" spans="13:13" x14ac:dyDescent="0.25">
      <c r="M65406"/>
    </row>
    <row r="65407" spans="13:13" x14ac:dyDescent="0.25">
      <c r="M65407"/>
    </row>
    <row r="65408" spans="13:13" x14ac:dyDescent="0.25">
      <c r="M65408"/>
    </row>
    <row r="65409" spans="13:13" x14ac:dyDescent="0.25">
      <c r="M65409"/>
    </row>
    <row r="65410" spans="13:13" x14ac:dyDescent="0.25">
      <c r="M65410"/>
    </row>
    <row r="65411" spans="13:13" x14ac:dyDescent="0.25">
      <c r="M65411"/>
    </row>
    <row r="65412" spans="13:13" x14ac:dyDescent="0.25">
      <c r="M65412"/>
    </row>
    <row r="65413" spans="13:13" x14ac:dyDescent="0.25">
      <c r="M65413"/>
    </row>
    <row r="65414" spans="13:13" x14ac:dyDescent="0.25">
      <c r="M65414"/>
    </row>
    <row r="65415" spans="13:13" x14ac:dyDescent="0.25">
      <c r="M65415"/>
    </row>
    <row r="65416" spans="13:13" x14ac:dyDescent="0.25">
      <c r="M65416"/>
    </row>
    <row r="65417" spans="13:13" x14ac:dyDescent="0.25">
      <c r="M65417"/>
    </row>
    <row r="65418" spans="13:13" x14ac:dyDescent="0.25">
      <c r="M65418"/>
    </row>
    <row r="65419" spans="13:13" x14ac:dyDescent="0.25">
      <c r="M65419"/>
    </row>
    <row r="65420" spans="13:13" x14ac:dyDescent="0.25">
      <c r="M65420"/>
    </row>
    <row r="65421" spans="13:13" x14ac:dyDescent="0.25">
      <c r="M65421"/>
    </row>
    <row r="65422" spans="13:13" x14ac:dyDescent="0.25">
      <c r="M65422"/>
    </row>
    <row r="65423" spans="13:13" x14ac:dyDescent="0.25">
      <c r="M65423"/>
    </row>
    <row r="65424" spans="13:13" x14ac:dyDescent="0.25">
      <c r="M65424"/>
    </row>
    <row r="65425" spans="13:13" x14ac:dyDescent="0.25">
      <c r="M65425"/>
    </row>
    <row r="65426" spans="13:13" x14ac:dyDescent="0.25">
      <c r="M65426"/>
    </row>
    <row r="65427" spans="13:13" x14ac:dyDescent="0.25">
      <c r="M65427"/>
    </row>
    <row r="65428" spans="13:13" x14ac:dyDescent="0.25">
      <c r="M65428"/>
    </row>
    <row r="65429" spans="13:13" x14ac:dyDescent="0.25">
      <c r="M65429"/>
    </row>
    <row r="65430" spans="13:13" x14ac:dyDescent="0.25">
      <c r="M65430"/>
    </row>
    <row r="65431" spans="13:13" x14ac:dyDescent="0.25">
      <c r="M65431"/>
    </row>
    <row r="65432" spans="13:13" x14ac:dyDescent="0.25">
      <c r="M65432"/>
    </row>
    <row r="65433" spans="13:13" x14ac:dyDescent="0.25">
      <c r="M65433"/>
    </row>
    <row r="65434" spans="13:13" x14ac:dyDescent="0.25">
      <c r="M65434"/>
    </row>
    <row r="65435" spans="13:13" x14ac:dyDescent="0.25">
      <c r="M65435"/>
    </row>
    <row r="65436" spans="13:13" x14ac:dyDescent="0.25">
      <c r="M65436"/>
    </row>
    <row r="65437" spans="13:13" x14ac:dyDescent="0.25">
      <c r="M65437"/>
    </row>
    <row r="65438" spans="13:13" x14ac:dyDescent="0.25">
      <c r="M65438"/>
    </row>
    <row r="65439" spans="13:13" x14ac:dyDescent="0.25">
      <c r="M65439"/>
    </row>
    <row r="65440" spans="13:13" x14ac:dyDescent="0.25">
      <c r="M65440"/>
    </row>
    <row r="65441" spans="13:13" x14ac:dyDescent="0.25">
      <c r="M65441"/>
    </row>
    <row r="65442" spans="13:13" x14ac:dyDescent="0.25">
      <c r="M65442"/>
    </row>
    <row r="65443" spans="13:13" x14ac:dyDescent="0.25">
      <c r="M65443"/>
    </row>
    <row r="65444" spans="13:13" x14ac:dyDescent="0.25">
      <c r="M65444"/>
    </row>
    <row r="65445" spans="13:13" x14ac:dyDescent="0.25">
      <c r="M65445"/>
    </row>
    <row r="65446" spans="13:13" x14ac:dyDescent="0.25">
      <c r="M65446"/>
    </row>
    <row r="65447" spans="13:13" x14ac:dyDescent="0.25">
      <c r="M65447"/>
    </row>
    <row r="65448" spans="13:13" x14ac:dyDescent="0.25">
      <c r="M65448"/>
    </row>
    <row r="65449" spans="13:13" x14ac:dyDescent="0.25">
      <c r="M65449"/>
    </row>
    <row r="65450" spans="13:13" x14ac:dyDescent="0.25">
      <c r="M65450"/>
    </row>
    <row r="65451" spans="13:13" x14ac:dyDescent="0.25">
      <c r="M65451"/>
    </row>
    <row r="65452" spans="13:13" x14ac:dyDescent="0.25">
      <c r="M65452"/>
    </row>
    <row r="65453" spans="13:13" x14ac:dyDescent="0.25">
      <c r="M65453"/>
    </row>
    <row r="65454" spans="13:13" x14ac:dyDescent="0.25">
      <c r="M65454"/>
    </row>
    <row r="65455" spans="13:13" x14ac:dyDescent="0.25">
      <c r="M65455"/>
    </row>
    <row r="65456" spans="13:13" x14ac:dyDescent="0.25">
      <c r="M65456"/>
    </row>
    <row r="65457" spans="13:13" x14ac:dyDescent="0.25">
      <c r="M65457"/>
    </row>
    <row r="65458" spans="13:13" x14ac:dyDescent="0.25">
      <c r="M65458"/>
    </row>
    <row r="65459" spans="13:13" x14ac:dyDescent="0.25">
      <c r="M65459"/>
    </row>
    <row r="65460" spans="13:13" x14ac:dyDescent="0.25">
      <c r="M65460"/>
    </row>
    <row r="65461" spans="13:13" x14ac:dyDescent="0.25">
      <c r="M65461"/>
    </row>
    <row r="65462" spans="13:13" x14ac:dyDescent="0.25">
      <c r="M65462"/>
    </row>
    <row r="65463" spans="13:13" x14ac:dyDescent="0.25">
      <c r="M65463"/>
    </row>
    <row r="65464" spans="13:13" x14ac:dyDescent="0.25">
      <c r="M65464"/>
    </row>
    <row r="65465" spans="13:13" x14ac:dyDescent="0.25">
      <c r="M65465"/>
    </row>
    <row r="65466" spans="13:13" x14ac:dyDescent="0.25">
      <c r="M65466"/>
    </row>
    <row r="65467" spans="13:13" x14ac:dyDescent="0.25">
      <c r="M65467"/>
    </row>
    <row r="65468" spans="13:13" x14ac:dyDescent="0.25">
      <c r="M65468"/>
    </row>
    <row r="65469" spans="13:13" x14ac:dyDescent="0.25">
      <c r="M65469"/>
    </row>
    <row r="65470" spans="13:13" x14ac:dyDescent="0.25">
      <c r="M65470"/>
    </row>
    <row r="65471" spans="13:13" x14ac:dyDescent="0.25">
      <c r="M65471"/>
    </row>
    <row r="65472" spans="13:13" x14ac:dyDescent="0.25">
      <c r="M65472"/>
    </row>
    <row r="65473" spans="13:13" x14ac:dyDescent="0.25">
      <c r="M65473"/>
    </row>
    <row r="65474" spans="13:13" x14ac:dyDescent="0.25">
      <c r="M65474"/>
    </row>
    <row r="65475" spans="13:13" x14ac:dyDescent="0.25">
      <c r="M65475"/>
    </row>
    <row r="65476" spans="13:13" x14ac:dyDescent="0.25">
      <c r="M65476"/>
    </row>
    <row r="65477" spans="13:13" x14ac:dyDescent="0.25">
      <c r="M65477"/>
    </row>
    <row r="65478" spans="13:13" x14ac:dyDescent="0.25">
      <c r="M65478"/>
    </row>
    <row r="65479" spans="13:13" x14ac:dyDescent="0.25">
      <c r="M65479"/>
    </row>
    <row r="65480" spans="13:13" x14ac:dyDescent="0.25">
      <c r="M65480"/>
    </row>
    <row r="65481" spans="13:13" x14ac:dyDescent="0.25">
      <c r="M65481"/>
    </row>
    <row r="65482" spans="13:13" x14ac:dyDescent="0.25">
      <c r="M65482"/>
    </row>
    <row r="65483" spans="13:13" x14ac:dyDescent="0.25">
      <c r="M65483"/>
    </row>
    <row r="65484" spans="13:13" x14ac:dyDescent="0.25">
      <c r="M65484"/>
    </row>
    <row r="65485" spans="13:13" x14ac:dyDescent="0.25">
      <c r="M65485"/>
    </row>
    <row r="65486" spans="13:13" x14ac:dyDescent="0.25">
      <c r="M65486"/>
    </row>
    <row r="65487" spans="13:13" x14ac:dyDescent="0.25">
      <c r="M65487"/>
    </row>
    <row r="65488" spans="13:13" x14ac:dyDescent="0.25">
      <c r="M65488"/>
    </row>
    <row r="65489" spans="13:13" x14ac:dyDescent="0.25">
      <c r="M65489"/>
    </row>
    <row r="65490" spans="13:13" x14ac:dyDescent="0.25">
      <c r="M65490"/>
    </row>
    <row r="65491" spans="13:13" x14ac:dyDescent="0.25">
      <c r="M65491"/>
    </row>
    <row r="65492" spans="13:13" x14ac:dyDescent="0.25">
      <c r="M65492"/>
    </row>
    <row r="65493" spans="13:13" x14ac:dyDescent="0.25">
      <c r="M65493"/>
    </row>
    <row r="65494" spans="13:13" x14ac:dyDescent="0.25">
      <c r="M65494"/>
    </row>
    <row r="65495" spans="13:13" x14ac:dyDescent="0.25">
      <c r="M65495"/>
    </row>
    <row r="65496" spans="13:13" x14ac:dyDescent="0.25">
      <c r="M65496"/>
    </row>
    <row r="65497" spans="13:13" x14ac:dyDescent="0.25">
      <c r="M65497"/>
    </row>
    <row r="65498" spans="13:13" x14ac:dyDescent="0.25">
      <c r="M65498"/>
    </row>
    <row r="65499" spans="13:13" x14ac:dyDescent="0.25">
      <c r="M65499"/>
    </row>
    <row r="65500" spans="13:13" x14ac:dyDescent="0.25">
      <c r="M65500"/>
    </row>
    <row r="65501" spans="13:13" x14ac:dyDescent="0.25">
      <c r="M65501"/>
    </row>
    <row r="65502" spans="13:13" x14ac:dyDescent="0.25">
      <c r="M65502"/>
    </row>
    <row r="65503" spans="13:13" x14ac:dyDescent="0.25">
      <c r="M65503"/>
    </row>
    <row r="65504" spans="13:13" x14ac:dyDescent="0.25">
      <c r="M65504"/>
    </row>
    <row r="65505" spans="13:13" x14ac:dyDescent="0.25">
      <c r="M65505"/>
    </row>
    <row r="65506" spans="13:13" x14ac:dyDescent="0.25">
      <c r="M65506"/>
    </row>
    <row r="65507" spans="13:13" x14ac:dyDescent="0.25">
      <c r="M65507"/>
    </row>
    <row r="65508" spans="13:13" x14ac:dyDescent="0.25">
      <c r="M65508"/>
    </row>
    <row r="65509" spans="13:13" x14ac:dyDescent="0.25">
      <c r="M65509"/>
    </row>
    <row r="65510" spans="13:13" x14ac:dyDescent="0.25">
      <c r="M65510"/>
    </row>
    <row r="65511" spans="13:13" x14ac:dyDescent="0.25">
      <c r="M65511"/>
    </row>
    <row r="65512" spans="13:13" x14ac:dyDescent="0.25">
      <c r="M65512"/>
    </row>
    <row r="65513" spans="13:13" x14ac:dyDescent="0.25">
      <c r="M65513"/>
    </row>
    <row r="65514" spans="13:13" x14ac:dyDescent="0.25">
      <c r="M65514"/>
    </row>
    <row r="65515" spans="13:13" x14ac:dyDescent="0.25">
      <c r="M65515"/>
    </row>
    <row r="65516" spans="13:13" x14ac:dyDescent="0.25">
      <c r="M65516"/>
    </row>
    <row r="65517" spans="13:13" x14ac:dyDescent="0.25">
      <c r="M65517"/>
    </row>
    <row r="65518" spans="13:13" x14ac:dyDescent="0.25">
      <c r="M65518"/>
    </row>
    <row r="65519" spans="13:13" x14ac:dyDescent="0.25">
      <c r="M65519"/>
    </row>
    <row r="65520" spans="13:13" x14ac:dyDescent="0.25">
      <c r="M65520"/>
    </row>
    <row r="65521" spans="13:13" x14ac:dyDescent="0.25">
      <c r="M65521"/>
    </row>
    <row r="65522" spans="13:13" x14ac:dyDescent="0.25">
      <c r="M65522"/>
    </row>
    <row r="65523" spans="13:13" x14ac:dyDescent="0.25">
      <c r="M65523"/>
    </row>
    <row r="65524" spans="13:13" x14ac:dyDescent="0.25">
      <c r="M65524"/>
    </row>
    <row r="65525" spans="13:13" x14ac:dyDescent="0.25">
      <c r="M65525"/>
    </row>
    <row r="65526" spans="13:13" x14ac:dyDescent="0.25">
      <c r="M65526"/>
    </row>
    <row r="65527" spans="13:13" x14ac:dyDescent="0.25">
      <c r="M65527"/>
    </row>
    <row r="65528" spans="13:13" x14ac:dyDescent="0.25">
      <c r="M65528"/>
    </row>
    <row r="65529" spans="13:13" x14ac:dyDescent="0.25">
      <c r="M65529"/>
    </row>
    <row r="65530" spans="13:13" x14ac:dyDescent="0.25">
      <c r="M65530"/>
    </row>
    <row r="65531" spans="13:13" x14ac:dyDescent="0.25">
      <c r="M65531"/>
    </row>
    <row r="65532" spans="13:13" x14ac:dyDescent="0.25">
      <c r="M65532"/>
    </row>
    <row r="65533" spans="13:13" x14ac:dyDescent="0.25">
      <c r="M65533"/>
    </row>
    <row r="65534" spans="13:13" x14ac:dyDescent="0.25">
      <c r="M65534"/>
    </row>
    <row r="65535" spans="13:13" x14ac:dyDescent="0.25">
      <c r="M65535"/>
    </row>
    <row r="65536" spans="13:13" x14ac:dyDescent="0.25">
      <c r="M65536"/>
    </row>
    <row r="65537" spans="13:13" x14ac:dyDescent="0.25">
      <c r="M65537"/>
    </row>
    <row r="65538" spans="13:13" x14ac:dyDescent="0.25">
      <c r="M65538"/>
    </row>
    <row r="65539" spans="13:13" x14ac:dyDescent="0.25">
      <c r="M65539"/>
    </row>
    <row r="65540" spans="13:13" x14ac:dyDescent="0.25">
      <c r="M65540"/>
    </row>
    <row r="65541" spans="13:13" x14ac:dyDescent="0.25">
      <c r="M65541"/>
    </row>
    <row r="65542" spans="13:13" x14ac:dyDescent="0.25">
      <c r="M65542"/>
    </row>
    <row r="65543" spans="13:13" x14ac:dyDescent="0.25">
      <c r="M65543"/>
    </row>
    <row r="65544" spans="13:13" x14ac:dyDescent="0.25">
      <c r="M65544"/>
    </row>
    <row r="65545" spans="13:13" x14ac:dyDescent="0.25">
      <c r="M65545"/>
    </row>
    <row r="65546" spans="13:13" x14ac:dyDescent="0.25">
      <c r="M65546"/>
    </row>
    <row r="65547" spans="13:13" x14ac:dyDescent="0.25">
      <c r="M65547"/>
    </row>
    <row r="65548" spans="13:13" x14ac:dyDescent="0.25">
      <c r="M65548"/>
    </row>
    <row r="65549" spans="13:13" x14ac:dyDescent="0.25">
      <c r="M65549"/>
    </row>
    <row r="65550" spans="13:13" x14ac:dyDescent="0.25">
      <c r="M65550"/>
    </row>
    <row r="65551" spans="13:13" x14ac:dyDescent="0.25">
      <c r="M65551"/>
    </row>
    <row r="65552" spans="13:13" x14ac:dyDescent="0.25">
      <c r="M65552"/>
    </row>
    <row r="65553" spans="13:13" x14ac:dyDescent="0.25">
      <c r="M65553"/>
    </row>
    <row r="65554" spans="13:13" x14ac:dyDescent="0.25">
      <c r="M65554"/>
    </row>
    <row r="65555" spans="13:13" x14ac:dyDescent="0.25">
      <c r="M65555"/>
    </row>
    <row r="65556" spans="13:13" x14ac:dyDescent="0.25">
      <c r="M65556"/>
    </row>
    <row r="65557" spans="13:13" x14ac:dyDescent="0.25">
      <c r="M65557"/>
    </row>
    <row r="65558" spans="13:13" x14ac:dyDescent="0.25">
      <c r="M65558"/>
    </row>
    <row r="65559" spans="13:13" x14ac:dyDescent="0.25">
      <c r="M65559"/>
    </row>
    <row r="65560" spans="13:13" x14ac:dyDescent="0.25">
      <c r="M65560"/>
    </row>
    <row r="65561" spans="13:13" x14ac:dyDescent="0.25">
      <c r="M65561"/>
    </row>
    <row r="65562" spans="13:13" x14ac:dyDescent="0.25">
      <c r="M65562"/>
    </row>
    <row r="65563" spans="13:13" x14ac:dyDescent="0.25">
      <c r="M65563"/>
    </row>
    <row r="65564" spans="13:13" x14ac:dyDescent="0.25">
      <c r="M65564"/>
    </row>
    <row r="65565" spans="13:13" x14ac:dyDescent="0.25">
      <c r="M65565"/>
    </row>
    <row r="65566" spans="13:13" x14ac:dyDescent="0.25">
      <c r="M65566"/>
    </row>
    <row r="65567" spans="13:13" x14ac:dyDescent="0.25">
      <c r="M65567"/>
    </row>
    <row r="65568" spans="13:13" x14ac:dyDescent="0.25">
      <c r="M65568"/>
    </row>
    <row r="65569" spans="13:13" x14ac:dyDescent="0.25">
      <c r="M65569"/>
    </row>
    <row r="65570" spans="13:13" x14ac:dyDescent="0.25">
      <c r="M65570"/>
    </row>
    <row r="65571" spans="13:13" x14ac:dyDescent="0.25">
      <c r="M65571"/>
    </row>
    <row r="65572" spans="13:13" x14ac:dyDescent="0.25">
      <c r="M65572"/>
    </row>
    <row r="65573" spans="13:13" x14ac:dyDescent="0.25">
      <c r="M65573"/>
    </row>
    <row r="65574" spans="13:13" x14ac:dyDescent="0.25">
      <c r="M65574"/>
    </row>
    <row r="65575" spans="13:13" x14ac:dyDescent="0.25">
      <c r="M65575"/>
    </row>
    <row r="65576" spans="13:13" x14ac:dyDescent="0.25">
      <c r="M65576"/>
    </row>
    <row r="65577" spans="13:13" x14ac:dyDescent="0.25">
      <c r="M65577"/>
    </row>
    <row r="65578" spans="13:13" x14ac:dyDescent="0.25">
      <c r="M65578"/>
    </row>
    <row r="65579" spans="13:13" x14ac:dyDescent="0.25">
      <c r="M65579"/>
    </row>
    <row r="65580" spans="13:13" x14ac:dyDescent="0.25">
      <c r="M65580"/>
    </row>
    <row r="65581" spans="13:13" x14ac:dyDescent="0.25">
      <c r="M65581"/>
    </row>
    <row r="65582" spans="13:13" x14ac:dyDescent="0.25">
      <c r="M65582"/>
    </row>
    <row r="65583" spans="13:13" x14ac:dyDescent="0.25">
      <c r="M65583"/>
    </row>
    <row r="65584" spans="13:13" x14ac:dyDescent="0.25">
      <c r="M65584"/>
    </row>
    <row r="65585" spans="13:13" x14ac:dyDescent="0.25">
      <c r="M65585"/>
    </row>
    <row r="65586" spans="13:13" x14ac:dyDescent="0.25">
      <c r="M65586"/>
    </row>
    <row r="65587" spans="13:13" x14ac:dyDescent="0.25">
      <c r="M65587"/>
    </row>
    <row r="65588" spans="13:13" x14ac:dyDescent="0.25">
      <c r="M65588"/>
    </row>
    <row r="65589" spans="13:13" x14ac:dyDescent="0.25">
      <c r="M65589"/>
    </row>
    <row r="65590" spans="13:13" x14ac:dyDescent="0.25">
      <c r="M65590"/>
    </row>
    <row r="65591" spans="13:13" x14ac:dyDescent="0.25">
      <c r="M65591"/>
    </row>
    <row r="65592" spans="13:13" x14ac:dyDescent="0.25">
      <c r="M65592"/>
    </row>
    <row r="65593" spans="13:13" x14ac:dyDescent="0.25">
      <c r="M65593"/>
    </row>
    <row r="65594" spans="13:13" x14ac:dyDescent="0.25">
      <c r="M65594"/>
    </row>
    <row r="65595" spans="13:13" x14ac:dyDescent="0.25">
      <c r="M65595"/>
    </row>
    <row r="65596" spans="13:13" x14ac:dyDescent="0.25">
      <c r="M65596"/>
    </row>
    <row r="65597" spans="13:13" x14ac:dyDescent="0.25">
      <c r="M65597"/>
    </row>
    <row r="65598" spans="13:13" x14ac:dyDescent="0.25">
      <c r="M65598"/>
    </row>
    <row r="65599" spans="13:13" x14ac:dyDescent="0.25">
      <c r="M65599"/>
    </row>
    <row r="65600" spans="13:13" x14ac:dyDescent="0.25">
      <c r="M65600"/>
    </row>
    <row r="65601" spans="13:13" x14ac:dyDescent="0.25">
      <c r="M65601"/>
    </row>
    <row r="65602" spans="13:13" x14ac:dyDescent="0.25">
      <c r="M65602"/>
    </row>
    <row r="65603" spans="13:13" x14ac:dyDescent="0.25">
      <c r="M65603"/>
    </row>
    <row r="65604" spans="13:13" x14ac:dyDescent="0.25">
      <c r="M65604"/>
    </row>
    <row r="65605" spans="13:13" x14ac:dyDescent="0.25">
      <c r="M65605"/>
    </row>
    <row r="65606" spans="13:13" x14ac:dyDescent="0.25">
      <c r="M65606"/>
    </row>
    <row r="65607" spans="13:13" x14ac:dyDescent="0.25">
      <c r="M65607"/>
    </row>
    <row r="65608" spans="13:13" x14ac:dyDescent="0.25">
      <c r="M65608"/>
    </row>
    <row r="65609" spans="13:13" x14ac:dyDescent="0.25">
      <c r="M65609"/>
    </row>
    <row r="65610" spans="13:13" x14ac:dyDescent="0.25">
      <c r="M65610"/>
    </row>
    <row r="65611" spans="13:13" x14ac:dyDescent="0.25">
      <c r="M65611"/>
    </row>
    <row r="65612" spans="13:13" x14ac:dyDescent="0.25">
      <c r="M65612"/>
    </row>
    <row r="65613" spans="13:13" x14ac:dyDescent="0.25">
      <c r="M65613"/>
    </row>
    <row r="65614" spans="13:13" x14ac:dyDescent="0.25">
      <c r="M65614"/>
    </row>
    <row r="65615" spans="13:13" x14ac:dyDescent="0.25">
      <c r="M65615"/>
    </row>
    <row r="65616" spans="13:13" x14ac:dyDescent="0.25">
      <c r="M65616"/>
    </row>
    <row r="65617" spans="13:13" x14ac:dyDescent="0.25">
      <c r="M65617"/>
    </row>
    <row r="65618" spans="13:13" x14ac:dyDescent="0.25">
      <c r="M65618"/>
    </row>
    <row r="65619" spans="13:13" x14ac:dyDescent="0.25">
      <c r="M65619"/>
    </row>
    <row r="65620" spans="13:13" x14ac:dyDescent="0.25">
      <c r="M65620"/>
    </row>
    <row r="65621" spans="13:13" x14ac:dyDescent="0.25">
      <c r="M65621"/>
    </row>
    <row r="65622" spans="13:13" x14ac:dyDescent="0.25">
      <c r="M65622"/>
    </row>
    <row r="65623" spans="13:13" x14ac:dyDescent="0.25">
      <c r="M65623"/>
    </row>
    <row r="65624" spans="13:13" x14ac:dyDescent="0.25">
      <c r="M65624"/>
    </row>
    <row r="65625" spans="13:13" x14ac:dyDescent="0.25">
      <c r="M65625"/>
    </row>
    <row r="65626" spans="13:13" x14ac:dyDescent="0.25">
      <c r="M65626"/>
    </row>
    <row r="65627" spans="13:13" x14ac:dyDescent="0.25">
      <c r="M65627"/>
    </row>
    <row r="65628" spans="13:13" x14ac:dyDescent="0.25">
      <c r="M65628"/>
    </row>
    <row r="65629" spans="13:13" x14ac:dyDescent="0.25">
      <c r="M65629"/>
    </row>
    <row r="65630" spans="13:13" x14ac:dyDescent="0.25">
      <c r="M65630"/>
    </row>
    <row r="65631" spans="13:13" x14ac:dyDescent="0.25">
      <c r="M65631"/>
    </row>
    <row r="65632" spans="13:13" x14ac:dyDescent="0.25">
      <c r="M65632"/>
    </row>
    <row r="65633" spans="13:13" x14ac:dyDescent="0.25">
      <c r="M65633"/>
    </row>
    <row r="65634" spans="13:13" x14ac:dyDescent="0.25">
      <c r="M65634"/>
    </row>
    <row r="65635" spans="13:13" x14ac:dyDescent="0.25">
      <c r="M65635"/>
    </row>
    <row r="65636" spans="13:13" x14ac:dyDescent="0.25">
      <c r="M65636"/>
    </row>
    <row r="65637" spans="13:13" x14ac:dyDescent="0.25">
      <c r="M65637"/>
    </row>
    <row r="65638" spans="13:13" x14ac:dyDescent="0.25">
      <c r="M65638"/>
    </row>
    <row r="65639" spans="13:13" x14ac:dyDescent="0.25">
      <c r="M65639"/>
    </row>
    <row r="65640" spans="13:13" x14ac:dyDescent="0.25">
      <c r="M65640"/>
    </row>
    <row r="65641" spans="13:13" x14ac:dyDescent="0.25">
      <c r="M65641"/>
    </row>
    <row r="65642" spans="13:13" x14ac:dyDescent="0.25">
      <c r="M65642"/>
    </row>
    <row r="65643" spans="13:13" x14ac:dyDescent="0.25">
      <c r="M65643"/>
    </row>
    <row r="65644" spans="13:13" x14ac:dyDescent="0.25">
      <c r="M65644"/>
    </row>
    <row r="65645" spans="13:13" x14ac:dyDescent="0.25">
      <c r="M65645"/>
    </row>
    <row r="65646" spans="13:13" x14ac:dyDescent="0.25">
      <c r="M65646"/>
    </row>
    <row r="65647" spans="13:13" x14ac:dyDescent="0.25">
      <c r="M65647"/>
    </row>
    <row r="65648" spans="13:13" x14ac:dyDescent="0.25">
      <c r="M65648"/>
    </row>
    <row r="65649" spans="13:13" x14ac:dyDescent="0.25">
      <c r="M65649"/>
    </row>
    <row r="65650" spans="13:13" x14ac:dyDescent="0.25">
      <c r="M65650"/>
    </row>
    <row r="65651" spans="13:13" x14ac:dyDescent="0.25">
      <c r="M65651"/>
    </row>
    <row r="65652" spans="13:13" x14ac:dyDescent="0.25">
      <c r="M65652"/>
    </row>
    <row r="65653" spans="13:13" x14ac:dyDescent="0.25">
      <c r="M65653"/>
    </row>
    <row r="65654" spans="13:13" x14ac:dyDescent="0.25">
      <c r="M65654"/>
    </row>
    <row r="65655" spans="13:13" x14ac:dyDescent="0.25">
      <c r="M65655"/>
    </row>
    <row r="65656" spans="13:13" x14ac:dyDescent="0.25">
      <c r="M65656"/>
    </row>
    <row r="65657" spans="13:13" x14ac:dyDescent="0.25">
      <c r="M65657"/>
    </row>
    <row r="65658" spans="13:13" x14ac:dyDescent="0.25">
      <c r="M65658"/>
    </row>
    <row r="65659" spans="13:13" x14ac:dyDescent="0.25">
      <c r="M65659"/>
    </row>
    <row r="65660" spans="13:13" x14ac:dyDescent="0.25">
      <c r="M65660"/>
    </row>
    <row r="65661" spans="13:13" x14ac:dyDescent="0.25">
      <c r="M65661"/>
    </row>
    <row r="65662" spans="13:13" x14ac:dyDescent="0.25">
      <c r="M65662"/>
    </row>
    <row r="65663" spans="13:13" x14ac:dyDescent="0.25">
      <c r="M65663"/>
    </row>
    <row r="65664" spans="13:13" x14ac:dyDescent="0.25">
      <c r="M65664"/>
    </row>
    <row r="65665" spans="13:13" x14ac:dyDescent="0.25">
      <c r="M65665"/>
    </row>
    <row r="65666" spans="13:13" x14ac:dyDescent="0.25">
      <c r="M65666"/>
    </row>
    <row r="65667" spans="13:13" x14ac:dyDescent="0.25">
      <c r="M65667"/>
    </row>
    <row r="65668" spans="13:13" x14ac:dyDescent="0.25">
      <c r="M65668"/>
    </row>
    <row r="65669" spans="13:13" x14ac:dyDescent="0.25">
      <c r="M65669"/>
    </row>
    <row r="65670" spans="13:13" x14ac:dyDescent="0.25">
      <c r="M65670"/>
    </row>
    <row r="65671" spans="13:13" x14ac:dyDescent="0.25">
      <c r="M65671"/>
    </row>
    <row r="65672" spans="13:13" x14ac:dyDescent="0.25">
      <c r="M65672"/>
    </row>
    <row r="65673" spans="13:13" x14ac:dyDescent="0.25">
      <c r="M65673"/>
    </row>
    <row r="65674" spans="13:13" x14ac:dyDescent="0.25">
      <c r="M65674"/>
    </row>
    <row r="65675" spans="13:13" x14ac:dyDescent="0.25">
      <c r="M65675"/>
    </row>
    <row r="65676" spans="13:13" x14ac:dyDescent="0.25">
      <c r="M65676"/>
    </row>
    <row r="65677" spans="13:13" x14ac:dyDescent="0.25">
      <c r="M65677"/>
    </row>
    <row r="65678" spans="13:13" x14ac:dyDescent="0.25">
      <c r="M65678"/>
    </row>
    <row r="65679" spans="13:13" x14ac:dyDescent="0.25">
      <c r="M65679"/>
    </row>
    <row r="65680" spans="13:13" x14ac:dyDescent="0.25">
      <c r="M65680"/>
    </row>
    <row r="65681" spans="13:13" x14ac:dyDescent="0.25">
      <c r="M65681"/>
    </row>
    <row r="65682" spans="13:13" x14ac:dyDescent="0.25">
      <c r="M65682"/>
    </row>
    <row r="65683" spans="13:13" x14ac:dyDescent="0.25">
      <c r="M65683"/>
    </row>
    <row r="65684" spans="13:13" x14ac:dyDescent="0.25">
      <c r="M65684"/>
    </row>
    <row r="65685" spans="13:13" x14ac:dyDescent="0.25">
      <c r="M65685"/>
    </row>
    <row r="65686" spans="13:13" x14ac:dyDescent="0.25">
      <c r="M65686"/>
    </row>
    <row r="65687" spans="13:13" x14ac:dyDescent="0.25">
      <c r="M65687"/>
    </row>
    <row r="65688" spans="13:13" x14ac:dyDescent="0.25">
      <c r="M65688"/>
    </row>
    <row r="65689" spans="13:13" x14ac:dyDescent="0.25">
      <c r="M65689"/>
    </row>
    <row r="65690" spans="13:13" x14ac:dyDescent="0.25">
      <c r="M65690"/>
    </row>
    <row r="65691" spans="13:13" x14ac:dyDescent="0.25">
      <c r="M65691"/>
    </row>
    <row r="65692" spans="13:13" x14ac:dyDescent="0.25">
      <c r="M65692"/>
    </row>
    <row r="65693" spans="13:13" x14ac:dyDescent="0.25">
      <c r="M65693"/>
    </row>
    <row r="65694" spans="13:13" x14ac:dyDescent="0.25">
      <c r="M65694"/>
    </row>
    <row r="65695" spans="13:13" x14ac:dyDescent="0.25">
      <c r="M65695"/>
    </row>
    <row r="65696" spans="13:13" x14ac:dyDescent="0.25">
      <c r="M65696"/>
    </row>
    <row r="65697" spans="13:13" x14ac:dyDescent="0.25">
      <c r="M65697"/>
    </row>
    <row r="65698" spans="13:13" x14ac:dyDescent="0.25">
      <c r="M65698"/>
    </row>
    <row r="65699" spans="13:13" x14ac:dyDescent="0.25">
      <c r="M65699"/>
    </row>
    <row r="65700" spans="13:13" x14ac:dyDescent="0.25">
      <c r="M65700"/>
    </row>
    <row r="65701" spans="13:13" x14ac:dyDescent="0.25">
      <c r="M65701"/>
    </row>
    <row r="65702" spans="13:13" x14ac:dyDescent="0.25">
      <c r="M65702"/>
    </row>
    <row r="65703" spans="13:13" x14ac:dyDescent="0.25">
      <c r="M65703"/>
    </row>
    <row r="65704" spans="13:13" x14ac:dyDescent="0.25">
      <c r="M65704"/>
    </row>
    <row r="65705" spans="13:13" x14ac:dyDescent="0.25">
      <c r="M65705"/>
    </row>
    <row r="65706" spans="13:13" x14ac:dyDescent="0.25">
      <c r="M65706"/>
    </row>
    <row r="65707" spans="13:13" x14ac:dyDescent="0.25">
      <c r="M65707"/>
    </row>
    <row r="65708" spans="13:13" x14ac:dyDescent="0.25">
      <c r="M65708"/>
    </row>
    <row r="65709" spans="13:13" x14ac:dyDescent="0.25">
      <c r="M65709"/>
    </row>
    <row r="65710" spans="13:13" x14ac:dyDescent="0.25">
      <c r="M65710"/>
    </row>
    <row r="65711" spans="13:13" x14ac:dyDescent="0.25">
      <c r="M65711"/>
    </row>
    <row r="65712" spans="13:13" x14ac:dyDescent="0.25">
      <c r="M65712"/>
    </row>
    <row r="65713" spans="13:13" x14ac:dyDescent="0.25">
      <c r="M65713"/>
    </row>
    <row r="65714" spans="13:13" x14ac:dyDescent="0.25">
      <c r="M65714"/>
    </row>
    <row r="65715" spans="13:13" x14ac:dyDescent="0.25">
      <c r="M65715"/>
    </row>
    <row r="65716" spans="13:13" x14ac:dyDescent="0.25">
      <c r="M65716"/>
    </row>
    <row r="65717" spans="13:13" x14ac:dyDescent="0.25">
      <c r="M65717"/>
    </row>
    <row r="65718" spans="13:13" x14ac:dyDescent="0.25">
      <c r="M65718"/>
    </row>
    <row r="65719" spans="13:13" x14ac:dyDescent="0.25">
      <c r="M65719"/>
    </row>
    <row r="65720" spans="13:13" x14ac:dyDescent="0.25">
      <c r="M65720"/>
    </row>
    <row r="65721" spans="13:13" x14ac:dyDescent="0.25">
      <c r="M65721"/>
    </row>
    <row r="65722" spans="13:13" x14ac:dyDescent="0.25">
      <c r="M65722"/>
    </row>
    <row r="65723" spans="13:13" x14ac:dyDescent="0.25">
      <c r="M65723"/>
    </row>
    <row r="65724" spans="13:13" x14ac:dyDescent="0.25">
      <c r="M65724"/>
    </row>
    <row r="65725" spans="13:13" x14ac:dyDescent="0.25">
      <c r="M65725"/>
    </row>
    <row r="65726" spans="13:13" x14ac:dyDescent="0.25">
      <c r="M65726"/>
    </row>
    <row r="65727" spans="13:13" x14ac:dyDescent="0.25">
      <c r="M65727"/>
    </row>
    <row r="65728" spans="13:13" x14ac:dyDescent="0.25">
      <c r="M65728"/>
    </row>
    <row r="65729" spans="13:13" x14ac:dyDescent="0.25">
      <c r="M65729"/>
    </row>
    <row r="65730" spans="13:13" x14ac:dyDescent="0.25">
      <c r="M65730"/>
    </row>
    <row r="65731" spans="13:13" x14ac:dyDescent="0.25">
      <c r="M65731"/>
    </row>
    <row r="65732" spans="13:13" x14ac:dyDescent="0.25">
      <c r="M65732"/>
    </row>
    <row r="65733" spans="13:13" x14ac:dyDescent="0.25">
      <c r="M65733"/>
    </row>
    <row r="65734" spans="13:13" x14ac:dyDescent="0.25">
      <c r="M65734"/>
    </row>
    <row r="65735" spans="13:13" x14ac:dyDescent="0.25">
      <c r="M65735"/>
    </row>
    <row r="65736" spans="13:13" x14ac:dyDescent="0.25">
      <c r="M65736"/>
    </row>
    <row r="65737" spans="13:13" x14ac:dyDescent="0.25">
      <c r="M65737"/>
    </row>
    <row r="65738" spans="13:13" x14ac:dyDescent="0.25">
      <c r="M65738"/>
    </row>
    <row r="65739" spans="13:13" x14ac:dyDescent="0.25">
      <c r="M65739"/>
    </row>
    <row r="65740" spans="13:13" x14ac:dyDescent="0.25">
      <c r="M65740"/>
    </row>
    <row r="65741" spans="13:13" x14ac:dyDescent="0.25">
      <c r="M65741"/>
    </row>
    <row r="65742" spans="13:13" x14ac:dyDescent="0.25">
      <c r="M65742"/>
    </row>
    <row r="65743" spans="13:13" x14ac:dyDescent="0.25">
      <c r="M65743"/>
    </row>
    <row r="65744" spans="13:13" x14ac:dyDescent="0.25">
      <c r="M65744"/>
    </row>
    <row r="65745" spans="13:13" x14ac:dyDescent="0.25">
      <c r="M65745"/>
    </row>
    <row r="65746" spans="13:13" x14ac:dyDescent="0.25">
      <c r="M65746"/>
    </row>
    <row r="65747" spans="13:13" x14ac:dyDescent="0.25">
      <c r="M65747"/>
    </row>
    <row r="65748" spans="13:13" x14ac:dyDescent="0.25">
      <c r="M65748"/>
    </row>
    <row r="65749" spans="13:13" x14ac:dyDescent="0.25">
      <c r="M65749"/>
    </row>
    <row r="65750" spans="13:13" x14ac:dyDescent="0.25">
      <c r="M65750"/>
    </row>
    <row r="65751" spans="13:13" x14ac:dyDescent="0.25">
      <c r="M65751"/>
    </row>
    <row r="65752" spans="13:13" x14ac:dyDescent="0.25">
      <c r="M65752"/>
    </row>
    <row r="65753" spans="13:13" x14ac:dyDescent="0.25">
      <c r="M65753"/>
    </row>
    <row r="65754" spans="13:13" x14ac:dyDescent="0.25">
      <c r="M65754"/>
    </row>
    <row r="65755" spans="13:13" x14ac:dyDescent="0.25">
      <c r="M65755"/>
    </row>
    <row r="65756" spans="13:13" x14ac:dyDescent="0.25">
      <c r="M65756"/>
    </row>
    <row r="65757" spans="13:13" x14ac:dyDescent="0.25">
      <c r="M65757"/>
    </row>
    <row r="65758" spans="13:13" x14ac:dyDescent="0.25">
      <c r="M65758"/>
    </row>
    <row r="65759" spans="13:13" x14ac:dyDescent="0.25">
      <c r="M65759"/>
    </row>
    <row r="65760" spans="13:13" x14ac:dyDescent="0.25">
      <c r="M65760"/>
    </row>
    <row r="65761" spans="13:13" x14ac:dyDescent="0.25">
      <c r="M65761"/>
    </row>
    <row r="65762" spans="13:13" x14ac:dyDescent="0.25">
      <c r="M65762"/>
    </row>
    <row r="65763" spans="13:13" x14ac:dyDescent="0.25">
      <c r="M65763"/>
    </row>
    <row r="65764" spans="13:13" x14ac:dyDescent="0.25">
      <c r="M65764"/>
    </row>
    <row r="65765" spans="13:13" x14ac:dyDescent="0.25">
      <c r="M65765"/>
    </row>
    <row r="65766" spans="13:13" x14ac:dyDescent="0.25">
      <c r="M65766"/>
    </row>
    <row r="65767" spans="13:13" x14ac:dyDescent="0.25">
      <c r="M65767"/>
    </row>
    <row r="65768" spans="13:13" x14ac:dyDescent="0.25">
      <c r="M65768"/>
    </row>
    <row r="65769" spans="13:13" x14ac:dyDescent="0.25">
      <c r="M65769"/>
    </row>
    <row r="65770" spans="13:13" x14ac:dyDescent="0.25">
      <c r="M65770"/>
    </row>
    <row r="65771" spans="13:13" x14ac:dyDescent="0.25">
      <c r="M65771"/>
    </row>
    <row r="65772" spans="13:13" x14ac:dyDescent="0.25">
      <c r="M65772"/>
    </row>
    <row r="65773" spans="13:13" x14ac:dyDescent="0.25">
      <c r="M65773"/>
    </row>
    <row r="65774" spans="13:13" x14ac:dyDescent="0.25">
      <c r="M65774"/>
    </row>
    <row r="65775" spans="13:13" x14ac:dyDescent="0.25">
      <c r="M65775"/>
    </row>
    <row r="65776" spans="13:13" x14ac:dyDescent="0.25">
      <c r="M65776"/>
    </row>
    <row r="65777" spans="13:13" x14ac:dyDescent="0.25">
      <c r="M65777"/>
    </row>
    <row r="65778" spans="13:13" x14ac:dyDescent="0.25">
      <c r="M65778"/>
    </row>
    <row r="65779" spans="13:13" x14ac:dyDescent="0.25">
      <c r="M65779"/>
    </row>
    <row r="65780" spans="13:13" x14ac:dyDescent="0.25">
      <c r="M65780"/>
    </row>
    <row r="65781" spans="13:13" x14ac:dyDescent="0.25">
      <c r="M65781"/>
    </row>
    <row r="65782" spans="13:13" x14ac:dyDescent="0.25">
      <c r="M65782"/>
    </row>
    <row r="65783" spans="13:13" x14ac:dyDescent="0.25">
      <c r="M65783"/>
    </row>
    <row r="65784" spans="13:13" x14ac:dyDescent="0.25">
      <c r="M65784"/>
    </row>
    <row r="65785" spans="13:13" x14ac:dyDescent="0.25">
      <c r="M65785"/>
    </row>
    <row r="65786" spans="13:13" x14ac:dyDescent="0.25">
      <c r="M65786"/>
    </row>
    <row r="65787" spans="13:13" x14ac:dyDescent="0.25">
      <c r="M65787"/>
    </row>
    <row r="65788" spans="13:13" x14ac:dyDescent="0.25">
      <c r="M65788"/>
    </row>
    <row r="65789" spans="13:13" x14ac:dyDescent="0.25">
      <c r="M65789"/>
    </row>
    <row r="65790" spans="13:13" x14ac:dyDescent="0.25">
      <c r="M65790"/>
    </row>
    <row r="65791" spans="13:13" x14ac:dyDescent="0.25">
      <c r="M65791"/>
    </row>
    <row r="65792" spans="13:13" x14ac:dyDescent="0.25">
      <c r="M65792"/>
    </row>
    <row r="65793" spans="13:13" x14ac:dyDescent="0.25">
      <c r="M65793"/>
    </row>
    <row r="65794" spans="13:13" x14ac:dyDescent="0.25">
      <c r="M65794"/>
    </row>
    <row r="65795" spans="13:13" x14ac:dyDescent="0.25">
      <c r="M65795"/>
    </row>
    <row r="65796" spans="13:13" x14ac:dyDescent="0.25">
      <c r="M65796"/>
    </row>
    <row r="65797" spans="13:13" x14ac:dyDescent="0.25">
      <c r="M65797"/>
    </row>
    <row r="65798" spans="13:13" x14ac:dyDescent="0.25">
      <c r="M65798"/>
    </row>
    <row r="65799" spans="13:13" x14ac:dyDescent="0.25">
      <c r="M65799"/>
    </row>
    <row r="65800" spans="13:13" x14ac:dyDescent="0.25">
      <c r="M65800"/>
    </row>
    <row r="65801" spans="13:13" x14ac:dyDescent="0.25">
      <c r="M65801"/>
    </row>
    <row r="65802" spans="13:13" x14ac:dyDescent="0.25">
      <c r="M65802"/>
    </row>
    <row r="65803" spans="13:13" x14ac:dyDescent="0.25">
      <c r="M65803"/>
    </row>
    <row r="65804" spans="13:13" x14ac:dyDescent="0.25">
      <c r="M65804"/>
    </row>
    <row r="65805" spans="13:13" x14ac:dyDescent="0.25">
      <c r="M65805"/>
    </row>
    <row r="65806" spans="13:13" x14ac:dyDescent="0.25">
      <c r="M65806"/>
    </row>
    <row r="65807" spans="13:13" x14ac:dyDescent="0.25">
      <c r="M65807"/>
    </row>
    <row r="65808" spans="13:13" x14ac:dyDescent="0.25">
      <c r="M65808"/>
    </row>
    <row r="65809" spans="13:13" x14ac:dyDescent="0.25">
      <c r="M65809"/>
    </row>
    <row r="65810" spans="13:13" x14ac:dyDescent="0.25">
      <c r="M65810"/>
    </row>
    <row r="65811" spans="13:13" x14ac:dyDescent="0.25">
      <c r="M65811"/>
    </row>
    <row r="65812" spans="13:13" x14ac:dyDescent="0.25">
      <c r="M65812"/>
    </row>
    <row r="65813" spans="13:13" x14ac:dyDescent="0.25">
      <c r="M65813"/>
    </row>
    <row r="65814" spans="13:13" x14ac:dyDescent="0.25">
      <c r="M65814"/>
    </row>
    <row r="65815" spans="13:13" x14ac:dyDescent="0.25">
      <c r="M65815"/>
    </row>
    <row r="65816" spans="13:13" x14ac:dyDescent="0.25">
      <c r="M65816"/>
    </row>
    <row r="65817" spans="13:13" x14ac:dyDescent="0.25">
      <c r="M65817"/>
    </row>
    <row r="65818" spans="13:13" x14ac:dyDescent="0.25">
      <c r="M65818"/>
    </row>
    <row r="65819" spans="13:13" x14ac:dyDescent="0.25">
      <c r="M65819"/>
    </row>
    <row r="65820" spans="13:13" x14ac:dyDescent="0.25">
      <c r="M65820"/>
    </row>
    <row r="65821" spans="13:13" x14ac:dyDescent="0.25">
      <c r="M65821"/>
    </row>
    <row r="65822" spans="13:13" x14ac:dyDescent="0.25">
      <c r="M65822"/>
    </row>
    <row r="65823" spans="13:13" x14ac:dyDescent="0.25">
      <c r="M65823"/>
    </row>
    <row r="65824" spans="13:13" x14ac:dyDescent="0.25">
      <c r="M65824"/>
    </row>
    <row r="65825" spans="13:13" x14ac:dyDescent="0.25">
      <c r="M65825"/>
    </row>
    <row r="65826" spans="13:13" x14ac:dyDescent="0.25">
      <c r="M65826"/>
    </row>
    <row r="65827" spans="13:13" x14ac:dyDescent="0.25">
      <c r="M65827"/>
    </row>
    <row r="65828" spans="13:13" x14ac:dyDescent="0.25">
      <c r="M65828"/>
    </row>
    <row r="65829" spans="13:13" x14ac:dyDescent="0.25">
      <c r="M65829"/>
    </row>
    <row r="65830" spans="13:13" x14ac:dyDescent="0.25">
      <c r="M65830"/>
    </row>
    <row r="65831" spans="13:13" x14ac:dyDescent="0.25">
      <c r="M65831"/>
    </row>
    <row r="65832" spans="13:13" x14ac:dyDescent="0.25">
      <c r="M65832"/>
    </row>
    <row r="65833" spans="13:13" x14ac:dyDescent="0.25">
      <c r="M65833"/>
    </row>
    <row r="65834" spans="13:13" x14ac:dyDescent="0.25">
      <c r="M65834"/>
    </row>
    <row r="65835" spans="13:13" x14ac:dyDescent="0.25">
      <c r="M65835"/>
    </row>
    <row r="65836" spans="13:13" x14ac:dyDescent="0.25">
      <c r="M65836"/>
    </row>
    <row r="65837" spans="13:13" x14ac:dyDescent="0.25">
      <c r="M65837"/>
    </row>
    <row r="65838" spans="13:13" x14ac:dyDescent="0.25">
      <c r="M65838"/>
    </row>
    <row r="65839" spans="13:13" x14ac:dyDescent="0.25">
      <c r="M65839"/>
    </row>
    <row r="65840" spans="13:13" x14ac:dyDescent="0.25">
      <c r="M65840"/>
    </row>
    <row r="65841" spans="13:13" x14ac:dyDescent="0.25">
      <c r="M65841"/>
    </row>
    <row r="65842" spans="13:13" x14ac:dyDescent="0.25">
      <c r="M65842"/>
    </row>
    <row r="65843" spans="13:13" x14ac:dyDescent="0.25">
      <c r="M65843"/>
    </row>
    <row r="65844" spans="13:13" x14ac:dyDescent="0.25">
      <c r="M65844"/>
    </row>
    <row r="65845" spans="13:13" x14ac:dyDescent="0.25">
      <c r="M65845"/>
    </row>
    <row r="65846" spans="13:13" x14ac:dyDescent="0.25">
      <c r="M65846"/>
    </row>
    <row r="65847" spans="13:13" x14ac:dyDescent="0.25">
      <c r="M65847"/>
    </row>
    <row r="65848" spans="13:13" x14ac:dyDescent="0.25">
      <c r="M65848"/>
    </row>
    <row r="65849" spans="13:13" x14ac:dyDescent="0.25">
      <c r="M65849"/>
    </row>
    <row r="65850" spans="13:13" x14ac:dyDescent="0.25">
      <c r="M65850"/>
    </row>
    <row r="65851" spans="13:13" x14ac:dyDescent="0.25">
      <c r="M65851"/>
    </row>
    <row r="65852" spans="13:13" x14ac:dyDescent="0.25">
      <c r="M65852"/>
    </row>
    <row r="65853" spans="13:13" x14ac:dyDescent="0.25">
      <c r="M65853"/>
    </row>
    <row r="65854" spans="13:13" x14ac:dyDescent="0.25">
      <c r="M65854"/>
    </row>
    <row r="65855" spans="13:13" x14ac:dyDescent="0.25">
      <c r="M65855"/>
    </row>
    <row r="65856" spans="13:13" x14ac:dyDescent="0.25">
      <c r="M65856"/>
    </row>
    <row r="65857" spans="13:13" x14ac:dyDescent="0.25">
      <c r="M65857"/>
    </row>
    <row r="65858" spans="13:13" x14ac:dyDescent="0.25">
      <c r="M65858"/>
    </row>
    <row r="65859" spans="13:13" x14ac:dyDescent="0.25">
      <c r="M65859"/>
    </row>
    <row r="65860" spans="13:13" x14ac:dyDescent="0.25">
      <c r="M65860"/>
    </row>
    <row r="65861" spans="13:13" x14ac:dyDescent="0.25">
      <c r="M65861"/>
    </row>
    <row r="65862" spans="13:13" x14ac:dyDescent="0.25">
      <c r="M65862"/>
    </row>
    <row r="65863" spans="13:13" x14ac:dyDescent="0.25">
      <c r="M65863"/>
    </row>
    <row r="65864" spans="13:13" x14ac:dyDescent="0.25">
      <c r="M65864"/>
    </row>
    <row r="65865" spans="13:13" x14ac:dyDescent="0.25">
      <c r="M65865"/>
    </row>
    <row r="65866" spans="13:13" x14ac:dyDescent="0.25">
      <c r="M65866"/>
    </row>
    <row r="65867" spans="13:13" x14ac:dyDescent="0.25">
      <c r="M65867"/>
    </row>
    <row r="65868" spans="13:13" x14ac:dyDescent="0.25">
      <c r="M65868"/>
    </row>
    <row r="65869" spans="13:13" x14ac:dyDescent="0.25">
      <c r="M65869"/>
    </row>
    <row r="65870" spans="13:13" x14ac:dyDescent="0.25">
      <c r="M65870"/>
    </row>
    <row r="65871" spans="13:13" x14ac:dyDescent="0.25">
      <c r="M65871"/>
    </row>
    <row r="65872" spans="13:13" x14ac:dyDescent="0.25">
      <c r="M65872"/>
    </row>
    <row r="65873" spans="13:13" x14ac:dyDescent="0.25">
      <c r="M65873"/>
    </row>
    <row r="65874" spans="13:13" x14ac:dyDescent="0.25">
      <c r="M65874"/>
    </row>
    <row r="65875" spans="13:13" x14ac:dyDescent="0.25">
      <c r="M65875"/>
    </row>
    <row r="65876" spans="13:13" x14ac:dyDescent="0.25">
      <c r="M65876"/>
    </row>
    <row r="65877" spans="13:13" x14ac:dyDescent="0.25">
      <c r="M65877"/>
    </row>
    <row r="65878" spans="13:13" x14ac:dyDescent="0.25">
      <c r="M65878"/>
    </row>
    <row r="65879" spans="13:13" x14ac:dyDescent="0.25">
      <c r="M65879"/>
    </row>
    <row r="65880" spans="13:13" x14ac:dyDescent="0.25">
      <c r="M65880"/>
    </row>
    <row r="65881" spans="13:13" x14ac:dyDescent="0.25">
      <c r="M65881"/>
    </row>
    <row r="65882" spans="13:13" x14ac:dyDescent="0.25">
      <c r="M65882"/>
    </row>
    <row r="65883" spans="13:13" x14ac:dyDescent="0.25">
      <c r="M65883"/>
    </row>
    <row r="65884" spans="13:13" x14ac:dyDescent="0.25">
      <c r="M65884"/>
    </row>
    <row r="65885" spans="13:13" x14ac:dyDescent="0.25">
      <c r="M65885"/>
    </row>
    <row r="65886" spans="13:13" x14ac:dyDescent="0.25">
      <c r="M65886"/>
    </row>
    <row r="65887" spans="13:13" x14ac:dyDescent="0.25">
      <c r="M65887"/>
    </row>
    <row r="65888" spans="13:13" x14ac:dyDescent="0.25">
      <c r="M65888"/>
    </row>
    <row r="65889" spans="13:13" x14ac:dyDescent="0.25">
      <c r="M65889"/>
    </row>
    <row r="65890" spans="13:13" x14ac:dyDescent="0.25">
      <c r="M65890"/>
    </row>
    <row r="65891" spans="13:13" x14ac:dyDescent="0.25">
      <c r="M65891"/>
    </row>
    <row r="65892" spans="13:13" x14ac:dyDescent="0.25">
      <c r="M65892"/>
    </row>
    <row r="65893" spans="13:13" x14ac:dyDescent="0.25">
      <c r="M65893"/>
    </row>
    <row r="65894" spans="13:13" x14ac:dyDescent="0.25">
      <c r="M65894"/>
    </row>
    <row r="65895" spans="13:13" x14ac:dyDescent="0.25">
      <c r="M65895"/>
    </row>
    <row r="65896" spans="13:13" x14ac:dyDescent="0.25">
      <c r="M65896"/>
    </row>
    <row r="65897" spans="13:13" x14ac:dyDescent="0.25">
      <c r="M65897"/>
    </row>
    <row r="65898" spans="13:13" x14ac:dyDescent="0.25">
      <c r="M65898"/>
    </row>
    <row r="65899" spans="13:13" x14ac:dyDescent="0.25">
      <c r="M65899"/>
    </row>
    <row r="65900" spans="13:13" x14ac:dyDescent="0.25">
      <c r="M65900"/>
    </row>
    <row r="65901" spans="13:13" x14ac:dyDescent="0.25">
      <c r="M65901"/>
    </row>
    <row r="65902" spans="13:13" x14ac:dyDescent="0.25">
      <c r="M65902"/>
    </row>
    <row r="65903" spans="13:13" x14ac:dyDescent="0.25">
      <c r="M65903"/>
    </row>
    <row r="65904" spans="13:13" x14ac:dyDescent="0.25">
      <c r="M65904"/>
    </row>
    <row r="65905" spans="13:13" x14ac:dyDescent="0.25">
      <c r="M65905"/>
    </row>
    <row r="65906" spans="13:13" x14ac:dyDescent="0.25">
      <c r="M65906"/>
    </row>
    <row r="65907" spans="13:13" x14ac:dyDescent="0.25">
      <c r="M65907"/>
    </row>
    <row r="65908" spans="13:13" x14ac:dyDescent="0.25">
      <c r="M65908"/>
    </row>
    <row r="65909" spans="13:13" x14ac:dyDescent="0.25">
      <c r="M65909"/>
    </row>
    <row r="65910" spans="13:13" x14ac:dyDescent="0.25">
      <c r="M65910"/>
    </row>
    <row r="65911" spans="13:13" x14ac:dyDescent="0.25">
      <c r="M65911"/>
    </row>
    <row r="65912" spans="13:13" x14ac:dyDescent="0.25">
      <c r="M65912"/>
    </row>
    <row r="65913" spans="13:13" x14ac:dyDescent="0.25">
      <c r="M65913"/>
    </row>
    <row r="65914" spans="13:13" x14ac:dyDescent="0.25">
      <c r="M65914"/>
    </row>
    <row r="65915" spans="13:13" x14ac:dyDescent="0.25">
      <c r="M65915"/>
    </row>
    <row r="65916" spans="13:13" x14ac:dyDescent="0.25">
      <c r="M65916"/>
    </row>
    <row r="65917" spans="13:13" x14ac:dyDescent="0.25">
      <c r="M65917"/>
    </row>
    <row r="65918" spans="13:13" x14ac:dyDescent="0.25">
      <c r="M65918"/>
    </row>
    <row r="65919" spans="13:13" x14ac:dyDescent="0.25">
      <c r="M65919"/>
    </row>
    <row r="65920" spans="13:13" x14ac:dyDescent="0.25">
      <c r="M65920"/>
    </row>
    <row r="65921" spans="13:13" x14ac:dyDescent="0.25">
      <c r="M65921"/>
    </row>
    <row r="65922" spans="13:13" x14ac:dyDescent="0.25">
      <c r="M65922"/>
    </row>
    <row r="65923" spans="13:13" x14ac:dyDescent="0.25">
      <c r="M65923"/>
    </row>
    <row r="65924" spans="13:13" x14ac:dyDescent="0.25">
      <c r="M65924"/>
    </row>
    <row r="65925" spans="13:13" x14ac:dyDescent="0.25">
      <c r="M65925"/>
    </row>
    <row r="65926" spans="13:13" x14ac:dyDescent="0.25">
      <c r="M65926"/>
    </row>
    <row r="65927" spans="13:13" x14ac:dyDescent="0.25">
      <c r="M65927"/>
    </row>
    <row r="65928" spans="13:13" x14ac:dyDescent="0.25">
      <c r="M65928"/>
    </row>
    <row r="65929" spans="13:13" x14ac:dyDescent="0.25">
      <c r="M65929"/>
    </row>
    <row r="65930" spans="13:13" x14ac:dyDescent="0.25">
      <c r="M65930"/>
    </row>
    <row r="65931" spans="13:13" x14ac:dyDescent="0.25">
      <c r="M65931"/>
    </row>
    <row r="65932" spans="13:13" x14ac:dyDescent="0.25">
      <c r="M65932"/>
    </row>
    <row r="65933" spans="13:13" x14ac:dyDescent="0.25">
      <c r="M65933"/>
    </row>
    <row r="65934" spans="13:13" x14ac:dyDescent="0.25">
      <c r="M65934"/>
    </row>
    <row r="65935" spans="13:13" x14ac:dyDescent="0.25">
      <c r="M65935"/>
    </row>
    <row r="65936" spans="13:13" x14ac:dyDescent="0.25">
      <c r="M65936"/>
    </row>
    <row r="65937" spans="13:13" x14ac:dyDescent="0.25">
      <c r="M65937"/>
    </row>
    <row r="65938" spans="13:13" x14ac:dyDescent="0.25">
      <c r="M65938"/>
    </row>
    <row r="65939" spans="13:13" x14ac:dyDescent="0.25">
      <c r="M65939"/>
    </row>
    <row r="65940" spans="13:13" x14ac:dyDescent="0.25">
      <c r="M65940"/>
    </row>
    <row r="65941" spans="13:13" x14ac:dyDescent="0.25">
      <c r="M65941"/>
    </row>
    <row r="65942" spans="13:13" x14ac:dyDescent="0.25">
      <c r="M65942"/>
    </row>
    <row r="65943" spans="13:13" x14ac:dyDescent="0.25">
      <c r="M65943"/>
    </row>
    <row r="65944" spans="13:13" x14ac:dyDescent="0.25">
      <c r="M65944"/>
    </row>
    <row r="65945" spans="13:13" x14ac:dyDescent="0.25">
      <c r="M65945"/>
    </row>
    <row r="65946" spans="13:13" x14ac:dyDescent="0.25">
      <c r="M65946"/>
    </row>
    <row r="65947" spans="13:13" x14ac:dyDescent="0.25">
      <c r="M65947"/>
    </row>
    <row r="65948" spans="13:13" x14ac:dyDescent="0.25">
      <c r="M65948"/>
    </row>
    <row r="65949" spans="13:13" x14ac:dyDescent="0.25">
      <c r="M65949"/>
    </row>
    <row r="65950" spans="13:13" x14ac:dyDescent="0.25">
      <c r="M65950"/>
    </row>
    <row r="65951" spans="13:13" x14ac:dyDescent="0.25">
      <c r="M65951"/>
    </row>
    <row r="65952" spans="13:13" x14ac:dyDescent="0.25">
      <c r="M65952"/>
    </row>
    <row r="65953" spans="13:13" x14ac:dyDescent="0.25">
      <c r="M65953"/>
    </row>
    <row r="65954" spans="13:13" x14ac:dyDescent="0.25">
      <c r="M65954"/>
    </row>
    <row r="65955" spans="13:13" x14ac:dyDescent="0.25">
      <c r="M65955"/>
    </row>
    <row r="65956" spans="13:13" x14ac:dyDescent="0.25">
      <c r="M65956"/>
    </row>
    <row r="65957" spans="13:13" x14ac:dyDescent="0.25">
      <c r="M65957"/>
    </row>
    <row r="65958" spans="13:13" x14ac:dyDescent="0.25">
      <c r="M65958"/>
    </row>
    <row r="65959" spans="13:13" x14ac:dyDescent="0.25">
      <c r="M65959"/>
    </row>
    <row r="65960" spans="13:13" x14ac:dyDescent="0.25">
      <c r="M65960"/>
    </row>
    <row r="65961" spans="13:13" x14ac:dyDescent="0.25">
      <c r="M65961"/>
    </row>
    <row r="65962" spans="13:13" x14ac:dyDescent="0.25">
      <c r="M65962"/>
    </row>
    <row r="65963" spans="13:13" x14ac:dyDescent="0.25">
      <c r="M65963"/>
    </row>
    <row r="65964" spans="13:13" x14ac:dyDescent="0.25">
      <c r="M65964"/>
    </row>
    <row r="65965" spans="13:13" x14ac:dyDescent="0.25">
      <c r="M65965"/>
    </row>
    <row r="65966" spans="13:13" x14ac:dyDescent="0.25">
      <c r="M65966"/>
    </row>
    <row r="65967" spans="13:13" x14ac:dyDescent="0.25">
      <c r="M65967"/>
    </row>
    <row r="65968" spans="13:13" x14ac:dyDescent="0.25">
      <c r="M65968"/>
    </row>
    <row r="65969" spans="13:13" x14ac:dyDescent="0.25">
      <c r="M65969"/>
    </row>
    <row r="65970" spans="13:13" x14ac:dyDescent="0.25">
      <c r="M65970"/>
    </row>
    <row r="65971" spans="13:13" x14ac:dyDescent="0.25">
      <c r="M65971"/>
    </row>
    <row r="65972" spans="13:13" x14ac:dyDescent="0.25">
      <c r="M65972"/>
    </row>
    <row r="65973" spans="13:13" x14ac:dyDescent="0.25">
      <c r="M65973"/>
    </row>
    <row r="65974" spans="13:13" x14ac:dyDescent="0.25">
      <c r="M65974"/>
    </row>
    <row r="65975" spans="13:13" x14ac:dyDescent="0.25">
      <c r="M65975"/>
    </row>
    <row r="65976" spans="13:13" x14ac:dyDescent="0.25">
      <c r="M65976"/>
    </row>
    <row r="65977" spans="13:13" x14ac:dyDescent="0.25">
      <c r="M65977"/>
    </row>
    <row r="65978" spans="13:13" x14ac:dyDescent="0.25">
      <c r="M65978"/>
    </row>
    <row r="65979" spans="13:13" x14ac:dyDescent="0.25">
      <c r="M65979"/>
    </row>
    <row r="65980" spans="13:13" x14ac:dyDescent="0.25">
      <c r="M65980"/>
    </row>
    <row r="65981" spans="13:13" x14ac:dyDescent="0.25">
      <c r="M65981"/>
    </row>
    <row r="65982" spans="13:13" x14ac:dyDescent="0.25">
      <c r="M65982"/>
    </row>
    <row r="65983" spans="13:13" x14ac:dyDescent="0.25">
      <c r="M65983"/>
    </row>
    <row r="65984" spans="13:13" x14ac:dyDescent="0.25">
      <c r="M65984"/>
    </row>
    <row r="65985" spans="13:13" x14ac:dyDescent="0.25">
      <c r="M65985"/>
    </row>
    <row r="65986" spans="13:13" x14ac:dyDescent="0.25">
      <c r="M65986"/>
    </row>
    <row r="65987" spans="13:13" x14ac:dyDescent="0.25">
      <c r="M65987"/>
    </row>
    <row r="65988" spans="13:13" x14ac:dyDescent="0.25">
      <c r="M65988"/>
    </row>
    <row r="65989" spans="13:13" x14ac:dyDescent="0.25">
      <c r="M65989"/>
    </row>
    <row r="65990" spans="13:13" x14ac:dyDescent="0.25">
      <c r="M65990"/>
    </row>
    <row r="65991" spans="13:13" x14ac:dyDescent="0.25">
      <c r="M65991"/>
    </row>
    <row r="65992" spans="13:13" x14ac:dyDescent="0.25">
      <c r="M65992"/>
    </row>
    <row r="65993" spans="13:13" x14ac:dyDescent="0.25">
      <c r="M65993"/>
    </row>
    <row r="65994" spans="13:13" x14ac:dyDescent="0.25">
      <c r="M65994"/>
    </row>
    <row r="65995" spans="13:13" x14ac:dyDescent="0.25">
      <c r="M65995"/>
    </row>
    <row r="65996" spans="13:13" x14ac:dyDescent="0.25">
      <c r="M65996"/>
    </row>
    <row r="65997" spans="13:13" x14ac:dyDescent="0.25">
      <c r="M65997"/>
    </row>
    <row r="65998" spans="13:13" x14ac:dyDescent="0.25">
      <c r="M65998"/>
    </row>
    <row r="65999" spans="13:13" x14ac:dyDescent="0.25">
      <c r="M65999"/>
    </row>
    <row r="66000" spans="13:13" x14ac:dyDescent="0.25">
      <c r="M66000"/>
    </row>
    <row r="66001" spans="13:13" x14ac:dyDescent="0.25">
      <c r="M66001"/>
    </row>
    <row r="66002" spans="13:13" x14ac:dyDescent="0.25">
      <c r="M66002"/>
    </row>
    <row r="66003" spans="13:13" x14ac:dyDescent="0.25">
      <c r="M66003"/>
    </row>
    <row r="66004" spans="13:13" x14ac:dyDescent="0.25">
      <c r="M66004"/>
    </row>
    <row r="66005" spans="13:13" x14ac:dyDescent="0.25">
      <c r="M66005"/>
    </row>
    <row r="66006" spans="13:13" x14ac:dyDescent="0.25">
      <c r="M66006"/>
    </row>
    <row r="66007" spans="13:13" x14ac:dyDescent="0.25">
      <c r="M66007"/>
    </row>
    <row r="66008" spans="13:13" x14ac:dyDescent="0.25">
      <c r="M66008"/>
    </row>
    <row r="66009" spans="13:13" x14ac:dyDescent="0.25">
      <c r="M66009"/>
    </row>
    <row r="66010" spans="13:13" x14ac:dyDescent="0.25">
      <c r="M66010"/>
    </row>
    <row r="66011" spans="13:13" x14ac:dyDescent="0.25">
      <c r="M66011"/>
    </row>
    <row r="66012" spans="13:13" x14ac:dyDescent="0.25">
      <c r="M66012"/>
    </row>
    <row r="66013" spans="13:13" x14ac:dyDescent="0.25">
      <c r="M66013"/>
    </row>
    <row r="66014" spans="13:13" x14ac:dyDescent="0.25">
      <c r="M66014"/>
    </row>
    <row r="66015" spans="13:13" x14ac:dyDescent="0.25">
      <c r="M66015"/>
    </row>
    <row r="66016" spans="13:13" x14ac:dyDescent="0.25">
      <c r="M66016"/>
    </row>
    <row r="66017" spans="13:13" x14ac:dyDescent="0.25">
      <c r="M66017"/>
    </row>
    <row r="66018" spans="13:13" x14ac:dyDescent="0.25">
      <c r="M66018"/>
    </row>
    <row r="66019" spans="13:13" x14ac:dyDescent="0.25">
      <c r="M66019"/>
    </row>
    <row r="66020" spans="13:13" x14ac:dyDescent="0.25">
      <c r="M66020"/>
    </row>
    <row r="66021" spans="13:13" x14ac:dyDescent="0.25">
      <c r="M66021"/>
    </row>
    <row r="66022" spans="13:13" x14ac:dyDescent="0.25">
      <c r="M66022"/>
    </row>
    <row r="66023" spans="13:13" x14ac:dyDescent="0.25">
      <c r="M66023"/>
    </row>
    <row r="66024" spans="13:13" x14ac:dyDescent="0.25">
      <c r="M66024"/>
    </row>
    <row r="66025" spans="13:13" x14ac:dyDescent="0.25">
      <c r="M66025"/>
    </row>
    <row r="66026" spans="13:13" x14ac:dyDescent="0.25">
      <c r="M66026"/>
    </row>
    <row r="66027" spans="13:13" x14ac:dyDescent="0.25">
      <c r="M66027"/>
    </row>
    <row r="66028" spans="13:13" x14ac:dyDescent="0.25">
      <c r="M66028"/>
    </row>
    <row r="66029" spans="13:13" x14ac:dyDescent="0.25">
      <c r="M66029"/>
    </row>
    <row r="66030" spans="13:13" x14ac:dyDescent="0.25">
      <c r="M66030"/>
    </row>
    <row r="66031" spans="13:13" x14ac:dyDescent="0.25">
      <c r="M66031"/>
    </row>
    <row r="66032" spans="13:13" x14ac:dyDescent="0.25">
      <c r="M66032"/>
    </row>
    <row r="66033" spans="13:13" x14ac:dyDescent="0.25">
      <c r="M66033"/>
    </row>
    <row r="66034" spans="13:13" x14ac:dyDescent="0.25">
      <c r="M66034"/>
    </row>
    <row r="66035" spans="13:13" x14ac:dyDescent="0.25">
      <c r="M66035"/>
    </row>
    <row r="66036" spans="13:13" x14ac:dyDescent="0.25">
      <c r="M66036"/>
    </row>
    <row r="66037" spans="13:13" x14ac:dyDescent="0.25">
      <c r="M66037"/>
    </row>
    <row r="66038" spans="13:13" x14ac:dyDescent="0.25">
      <c r="M66038"/>
    </row>
    <row r="66039" spans="13:13" x14ac:dyDescent="0.25">
      <c r="M66039"/>
    </row>
    <row r="66040" spans="13:13" x14ac:dyDescent="0.25">
      <c r="M66040"/>
    </row>
    <row r="66041" spans="13:13" x14ac:dyDescent="0.25">
      <c r="M66041"/>
    </row>
    <row r="66042" spans="13:13" x14ac:dyDescent="0.25">
      <c r="M66042"/>
    </row>
    <row r="66043" spans="13:13" x14ac:dyDescent="0.25">
      <c r="M66043"/>
    </row>
    <row r="66044" spans="13:13" x14ac:dyDescent="0.25">
      <c r="M66044"/>
    </row>
    <row r="66045" spans="13:13" x14ac:dyDescent="0.25">
      <c r="M66045"/>
    </row>
    <row r="66046" spans="13:13" x14ac:dyDescent="0.25">
      <c r="M66046"/>
    </row>
    <row r="66047" spans="13:13" x14ac:dyDescent="0.25">
      <c r="M66047"/>
    </row>
    <row r="66048" spans="13:13" x14ac:dyDescent="0.25">
      <c r="M66048"/>
    </row>
    <row r="66049" spans="13:13" x14ac:dyDescent="0.25">
      <c r="M66049"/>
    </row>
    <row r="66050" spans="13:13" x14ac:dyDescent="0.25">
      <c r="M66050"/>
    </row>
    <row r="66051" spans="13:13" x14ac:dyDescent="0.25">
      <c r="M66051"/>
    </row>
    <row r="66052" spans="13:13" x14ac:dyDescent="0.25">
      <c r="M66052"/>
    </row>
    <row r="66053" spans="13:13" x14ac:dyDescent="0.25">
      <c r="M66053"/>
    </row>
    <row r="66054" spans="13:13" x14ac:dyDescent="0.25">
      <c r="M66054"/>
    </row>
    <row r="66055" spans="13:13" x14ac:dyDescent="0.25">
      <c r="M66055"/>
    </row>
    <row r="66056" spans="13:13" x14ac:dyDescent="0.25">
      <c r="M66056"/>
    </row>
    <row r="66057" spans="13:13" x14ac:dyDescent="0.25">
      <c r="M66057"/>
    </row>
    <row r="66058" spans="13:13" x14ac:dyDescent="0.25">
      <c r="M66058"/>
    </row>
    <row r="66059" spans="13:13" x14ac:dyDescent="0.25">
      <c r="M66059"/>
    </row>
    <row r="66060" spans="13:13" x14ac:dyDescent="0.25">
      <c r="M66060"/>
    </row>
    <row r="66061" spans="13:13" x14ac:dyDescent="0.25">
      <c r="M66061"/>
    </row>
    <row r="66062" spans="13:13" x14ac:dyDescent="0.25">
      <c r="M66062"/>
    </row>
    <row r="66063" spans="13:13" x14ac:dyDescent="0.25">
      <c r="M66063"/>
    </row>
    <row r="66064" spans="13:13" x14ac:dyDescent="0.25">
      <c r="M66064"/>
    </row>
    <row r="66065" spans="13:13" x14ac:dyDescent="0.25">
      <c r="M66065"/>
    </row>
    <row r="66066" spans="13:13" x14ac:dyDescent="0.25">
      <c r="M66066"/>
    </row>
    <row r="66067" spans="13:13" x14ac:dyDescent="0.25">
      <c r="M66067"/>
    </row>
    <row r="66068" spans="13:13" x14ac:dyDescent="0.25">
      <c r="M66068"/>
    </row>
    <row r="66069" spans="13:13" x14ac:dyDescent="0.25">
      <c r="M66069"/>
    </row>
    <row r="66070" spans="13:13" x14ac:dyDescent="0.25">
      <c r="M66070"/>
    </row>
    <row r="66071" spans="13:13" x14ac:dyDescent="0.25">
      <c r="M66071"/>
    </row>
    <row r="66072" spans="13:13" x14ac:dyDescent="0.25">
      <c r="M66072"/>
    </row>
    <row r="66073" spans="13:13" x14ac:dyDescent="0.25">
      <c r="M66073"/>
    </row>
    <row r="66074" spans="13:13" x14ac:dyDescent="0.25">
      <c r="M66074"/>
    </row>
    <row r="66075" spans="13:13" x14ac:dyDescent="0.25">
      <c r="M66075"/>
    </row>
    <row r="66076" spans="13:13" x14ac:dyDescent="0.25">
      <c r="M66076"/>
    </row>
    <row r="66077" spans="13:13" x14ac:dyDescent="0.25">
      <c r="M66077"/>
    </row>
    <row r="66078" spans="13:13" x14ac:dyDescent="0.25">
      <c r="M66078"/>
    </row>
    <row r="66079" spans="13:13" x14ac:dyDescent="0.25">
      <c r="M66079"/>
    </row>
    <row r="66080" spans="13:13" x14ac:dyDescent="0.25">
      <c r="M66080"/>
    </row>
    <row r="66081" spans="13:13" x14ac:dyDescent="0.25">
      <c r="M66081"/>
    </row>
    <row r="66082" spans="13:13" x14ac:dyDescent="0.25">
      <c r="M66082"/>
    </row>
    <row r="66083" spans="13:13" x14ac:dyDescent="0.25">
      <c r="M66083"/>
    </row>
    <row r="66084" spans="13:13" x14ac:dyDescent="0.25">
      <c r="M66084"/>
    </row>
    <row r="66085" spans="13:13" x14ac:dyDescent="0.25">
      <c r="M66085"/>
    </row>
    <row r="66086" spans="13:13" x14ac:dyDescent="0.25">
      <c r="M66086"/>
    </row>
    <row r="66087" spans="13:13" x14ac:dyDescent="0.25">
      <c r="M66087"/>
    </row>
    <row r="66088" spans="13:13" x14ac:dyDescent="0.25">
      <c r="M66088"/>
    </row>
    <row r="66089" spans="13:13" x14ac:dyDescent="0.25">
      <c r="M66089"/>
    </row>
    <row r="66090" spans="13:13" x14ac:dyDescent="0.25">
      <c r="M66090"/>
    </row>
    <row r="66091" spans="13:13" x14ac:dyDescent="0.25">
      <c r="M66091"/>
    </row>
    <row r="66092" spans="13:13" x14ac:dyDescent="0.25">
      <c r="M66092"/>
    </row>
    <row r="66093" spans="13:13" x14ac:dyDescent="0.25">
      <c r="M66093"/>
    </row>
    <row r="66094" spans="13:13" x14ac:dyDescent="0.25">
      <c r="M66094"/>
    </row>
    <row r="66095" spans="13:13" x14ac:dyDescent="0.25">
      <c r="M66095"/>
    </row>
    <row r="66096" spans="13:13" x14ac:dyDescent="0.25">
      <c r="M66096"/>
    </row>
    <row r="66097" spans="13:13" x14ac:dyDescent="0.25">
      <c r="M66097"/>
    </row>
    <row r="66098" spans="13:13" x14ac:dyDescent="0.25">
      <c r="M66098"/>
    </row>
    <row r="66099" spans="13:13" x14ac:dyDescent="0.25">
      <c r="M66099"/>
    </row>
    <row r="66100" spans="13:13" x14ac:dyDescent="0.25">
      <c r="M66100"/>
    </row>
    <row r="66101" spans="13:13" x14ac:dyDescent="0.25">
      <c r="M66101"/>
    </row>
    <row r="66102" spans="13:13" x14ac:dyDescent="0.25">
      <c r="M66102"/>
    </row>
    <row r="66103" spans="13:13" x14ac:dyDescent="0.25">
      <c r="M66103"/>
    </row>
    <row r="66104" spans="13:13" x14ac:dyDescent="0.25">
      <c r="M66104"/>
    </row>
    <row r="66105" spans="13:13" x14ac:dyDescent="0.25">
      <c r="M66105"/>
    </row>
    <row r="66106" spans="13:13" x14ac:dyDescent="0.25">
      <c r="M66106"/>
    </row>
    <row r="66107" spans="13:13" x14ac:dyDescent="0.25">
      <c r="M66107"/>
    </row>
    <row r="66108" spans="13:13" x14ac:dyDescent="0.25">
      <c r="M66108"/>
    </row>
    <row r="66109" spans="13:13" x14ac:dyDescent="0.25">
      <c r="M66109"/>
    </row>
    <row r="66110" spans="13:13" x14ac:dyDescent="0.25">
      <c r="M66110"/>
    </row>
    <row r="66111" spans="13:13" x14ac:dyDescent="0.25">
      <c r="M66111"/>
    </row>
    <row r="66112" spans="13:13" x14ac:dyDescent="0.25">
      <c r="M66112"/>
    </row>
    <row r="66113" spans="13:13" x14ac:dyDescent="0.25">
      <c r="M66113"/>
    </row>
    <row r="66114" spans="13:13" x14ac:dyDescent="0.25">
      <c r="M66114"/>
    </row>
    <row r="66115" spans="13:13" x14ac:dyDescent="0.25">
      <c r="M66115"/>
    </row>
    <row r="66116" spans="13:13" x14ac:dyDescent="0.25">
      <c r="M66116"/>
    </row>
    <row r="66117" spans="13:13" x14ac:dyDescent="0.25">
      <c r="M66117"/>
    </row>
    <row r="66118" spans="13:13" x14ac:dyDescent="0.25">
      <c r="M66118"/>
    </row>
    <row r="66119" spans="13:13" x14ac:dyDescent="0.25">
      <c r="M66119"/>
    </row>
    <row r="66120" spans="13:13" x14ac:dyDescent="0.25">
      <c r="M66120"/>
    </row>
    <row r="66121" spans="13:13" x14ac:dyDescent="0.25">
      <c r="M66121"/>
    </row>
    <row r="66122" spans="13:13" x14ac:dyDescent="0.25">
      <c r="M66122"/>
    </row>
    <row r="66123" spans="13:13" x14ac:dyDescent="0.25">
      <c r="M66123"/>
    </row>
    <row r="66124" spans="13:13" x14ac:dyDescent="0.25">
      <c r="M66124"/>
    </row>
    <row r="66125" spans="13:13" x14ac:dyDescent="0.25">
      <c r="M66125"/>
    </row>
    <row r="66126" spans="13:13" x14ac:dyDescent="0.25">
      <c r="M66126"/>
    </row>
    <row r="66127" spans="13:13" x14ac:dyDescent="0.25">
      <c r="M66127"/>
    </row>
    <row r="66128" spans="13:13" x14ac:dyDescent="0.25">
      <c r="M66128"/>
    </row>
    <row r="66129" spans="13:13" x14ac:dyDescent="0.25">
      <c r="M66129"/>
    </row>
    <row r="66130" spans="13:13" x14ac:dyDescent="0.25">
      <c r="M66130"/>
    </row>
    <row r="66131" spans="13:13" x14ac:dyDescent="0.25">
      <c r="M66131"/>
    </row>
    <row r="66132" spans="13:13" x14ac:dyDescent="0.25">
      <c r="M66132"/>
    </row>
    <row r="66133" spans="13:13" x14ac:dyDescent="0.25">
      <c r="M66133"/>
    </row>
    <row r="66134" spans="13:13" x14ac:dyDescent="0.25">
      <c r="M66134"/>
    </row>
    <row r="66135" spans="13:13" x14ac:dyDescent="0.25">
      <c r="M66135"/>
    </row>
    <row r="66136" spans="13:13" x14ac:dyDescent="0.25">
      <c r="M66136"/>
    </row>
    <row r="66137" spans="13:13" x14ac:dyDescent="0.25">
      <c r="M66137"/>
    </row>
    <row r="66138" spans="13:13" x14ac:dyDescent="0.25">
      <c r="M66138"/>
    </row>
    <row r="66139" spans="13:13" x14ac:dyDescent="0.25">
      <c r="M66139"/>
    </row>
    <row r="66140" spans="13:13" x14ac:dyDescent="0.25">
      <c r="M66140"/>
    </row>
    <row r="66141" spans="13:13" x14ac:dyDescent="0.25">
      <c r="M66141"/>
    </row>
    <row r="66142" spans="13:13" x14ac:dyDescent="0.25">
      <c r="M66142"/>
    </row>
    <row r="66143" spans="13:13" x14ac:dyDescent="0.25">
      <c r="M66143"/>
    </row>
    <row r="66144" spans="13:13" x14ac:dyDescent="0.25">
      <c r="M66144"/>
    </row>
    <row r="66145" spans="13:13" x14ac:dyDescent="0.25">
      <c r="M66145"/>
    </row>
    <row r="66146" spans="13:13" x14ac:dyDescent="0.25">
      <c r="M66146"/>
    </row>
    <row r="66147" spans="13:13" x14ac:dyDescent="0.25">
      <c r="M66147"/>
    </row>
    <row r="66148" spans="13:13" x14ac:dyDescent="0.25">
      <c r="M66148"/>
    </row>
    <row r="66149" spans="13:13" x14ac:dyDescent="0.25">
      <c r="M66149"/>
    </row>
    <row r="66150" spans="13:13" x14ac:dyDescent="0.25">
      <c r="M66150"/>
    </row>
    <row r="66151" spans="13:13" x14ac:dyDescent="0.25">
      <c r="M66151"/>
    </row>
    <row r="66152" spans="13:13" x14ac:dyDescent="0.25">
      <c r="M66152"/>
    </row>
    <row r="66153" spans="13:13" x14ac:dyDescent="0.25">
      <c r="M66153"/>
    </row>
    <row r="66154" spans="13:13" x14ac:dyDescent="0.25">
      <c r="M66154"/>
    </row>
    <row r="66155" spans="13:13" x14ac:dyDescent="0.25">
      <c r="M66155"/>
    </row>
    <row r="66156" spans="13:13" x14ac:dyDescent="0.25">
      <c r="M66156"/>
    </row>
    <row r="66157" spans="13:13" x14ac:dyDescent="0.25">
      <c r="M66157"/>
    </row>
    <row r="66158" spans="13:13" x14ac:dyDescent="0.25">
      <c r="M66158"/>
    </row>
    <row r="66159" spans="13:13" x14ac:dyDescent="0.25">
      <c r="M66159"/>
    </row>
    <row r="66160" spans="13:13" x14ac:dyDescent="0.25">
      <c r="M66160"/>
    </row>
    <row r="66161" spans="13:13" x14ac:dyDescent="0.25">
      <c r="M66161"/>
    </row>
    <row r="66162" spans="13:13" x14ac:dyDescent="0.25">
      <c r="M66162"/>
    </row>
    <row r="66163" spans="13:13" x14ac:dyDescent="0.25">
      <c r="M66163"/>
    </row>
    <row r="66164" spans="13:13" x14ac:dyDescent="0.25">
      <c r="M66164"/>
    </row>
    <row r="66165" spans="13:13" x14ac:dyDescent="0.25">
      <c r="M66165"/>
    </row>
    <row r="66166" spans="13:13" x14ac:dyDescent="0.25">
      <c r="M66166"/>
    </row>
    <row r="66167" spans="13:13" x14ac:dyDescent="0.25">
      <c r="M66167"/>
    </row>
    <row r="66168" spans="13:13" x14ac:dyDescent="0.25">
      <c r="M66168"/>
    </row>
    <row r="66169" spans="13:13" x14ac:dyDescent="0.25">
      <c r="M66169"/>
    </row>
    <row r="66170" spans="13:13" x14ac:dyDescent="0.25">
      <c r="M66170"/>
    </row>
    <row r="66171" spans="13:13" x14ac:dyDescent="0.25">
      <c r="M66171"/>
    </row>
    <row r="66172" spans="13:13" x14ac:dyDescent="0.25">
      <c r="M66172"/>
    </row>
    <row r="66173" spans="13:13" x14ac:dyDescent="0.25">
      <c r="M66173"/>
    </row>
    <row r="66174" spans="13:13" x14ac:dyDescent="0.25">
      <c r="M66174"/>
    </row>
    <row r="66175" spans="13:13" x14ac:dyDescent="0.25">
      <c r="M66175"/>
    </row>
    <row r="66176" spans="13:13" x14ac:dyDescent="0.25">
      <c r="M66176"/>
    </row>
    <row r="66177" spans="13:13" x14ac:dyDescent="0.25">
      <c r="M66177"/>
    </row>
    <row r="66178" spans="13:13" x14ac:dyDescent="0.25">
      <c r="M66178"/>
    </row>
    <row r="66179" spans="13:13" x14ac:dyDescent="0.25">
      <c r="M66179"/>
    </row>
    <row r="66180" spans="13:13" x14ac:dyDescent="0.25">
      <c r="M66180"/>
    </row>
    <row r="66181" spans="13:13" x14ac:dyDescent="0.25">
      <c r="M66181"/>
    </row>
    <row r="66182" spans="13:13" x14ac:dyDescent="0.25">
      <c r="M66182"/>
    </row>
    <row r="66183" spans="13:13" x14ac:dyDescent="0.25">
      <c r="M66183"/>
    </row>
    <row r="66184" spans="13:13" x14ac:dyDescent="0.25">
      <c r="M66184"/>
    </row>
    <row r="66185" spans="13:13" x14ac:dyDescent="0.25">
      <c r="M66185"/>
    </row>
    <row r="66186" spans="13:13" x14ac:dyDescent="0.25">
      <c r="M66186"/>
    </row>
    <row r="66187" spans="13:13" x14ac:dyDescent="0.25">
      <c r="M66187"/>
    </row>
    <row r="66188" spans="13:13" x14ac:dyDescent="0.25">
      <c r="M66188"/>
    </row>
    <row r="66189" spans="13:13" x14ac:dyDescent="0.25">
      <c r="M66189"/>
    </row>
    <row r="66190" spans="13:13" x14ac:dyDescent="0.25">
      <c r="M66190"/>
    </row>
    <row r="66191" spans="13:13" x14ac:dyDescent="0.25">
      <c r="M66191"/>
    </row>
    <row r="66192" spans="13:13" x14ac:dyDescent="0.25">
      <c r="M66192"/>
    </row>
    <row r="66193" spans="13:13" x14ac:dyDescent="0.25">
      <c r="M66193"/>
    </row>
    <row r="66194" spans="13:13" x14ac:dyDescent="0.25">
      <c r="M66194"/>
    </row>
    <row r="66195" spans="13:13" x14ac:dyDescent="0.25">
      <c r="M66195"/>
    </row>
    <row r="66196" spans="13:13" x14ac:dyDescent="0.25">
      <c r="M66196"/>
    </row>
    <row r="66197" spans="13:13" x14ac:dyDescent="0.25">
      <c r="M66197"/>
    </row>
    <row r="66198" spans="13:13" x14ac:dyDescent="0.25">
      <c r="M66198"/>
    </row>
    <row r="66199" spans="13:13" x14ac:dyDescent="0.25">
      <c r="M66199"/>
    </row>
    <row r="66200" spans="13:13" x14ac:dyDescent="0.25">
      <c r="M66200"/>
    </row>
    <row r="66201" spans="13:13" x14ac:dyDescent="0.25">
      <c r="M66201"/>
    </row>
    <row r="66202" spans="13:13" x14ac:dyDescent="0.25">
      <c r="M66202"/>
    </row>
    <row r="66203" spans="13:13" x14ac:dyDescent="0.25">
      <c r="M66203"/>
    </row>
    <row r="66204" spans="13:13" x14ac:dyDescent="0.25">
      <c r="M66204"/>
    </row>
    <row r="66205" spans="13:13" x14ac:dyDescent="0.25">
      <c r="M66205"/>
    </row>
    <row r="66206" spans="13:13" x14ac:dyDescent="0.25">
      <c r="M66206"/>
    </row>
    <row r="66207" spans="13:13" x14ac:dyDescent="0.25">
      <c r="M66207"/>
    </row>
    <row r="66208" spans="13:13" x14ac:dyDescent="0.25">
      <c r="M66208"/>
    </row>
    <row r="66209" spans="13:13" x14ac:dyDescent="0.25">
      <c r="M66209"/>
    </row>
    <row r="66210" spans="13:13" x14ac:dyDescent="0.25">
      <c r="M66210"/>
    </row>
    <row r="66211" spans="13:13" x14ac:dyDescent="0.25">
      <c r="M66211"/>
    </row>
    <row r="66212" spans="13:13" x14ac:dyDescent="0.25">
      <c r="M66212"/>
    </row>
    <row r="66213" spans="13:13" x14ac:dyDescent="0.25">
      <c r="M66213"/>
    </row>
    <row r="66214" spans="13:13" x14ac:dyDescent="0.25">
      <c r="M66214"/>
    </row>
    <row r="66215" spans="13:13" x14ac:dyDescent="0.25">
      <c r="M66215"/>
    </row>
    <row r="66216" spans="13:13" x14ac:dyDescent="0.25">
      <c r="M66216"/>
    </row>
    <row r="66217" spans="13:13" x14ac:dyDescent="0.25">
      <c r="M66217"/>
    </row>
    <row r="66218" spans="13:13" x14ac:dyDescent="0.25">
      <c r="M66218"/>
    </row>
    <row r="66219" spans="13:13" x14ac:dyDescent="0.25">
      <c r="M66219"/>
    </row>
    <row r="66220" spans="13:13" x14ac:dyDescent="0.25">
      <c r="M66220"/>
    </row>
    <row r="66221" spans="13:13" x14ac:dyDescent="0.25">
      <c r="M66221"/>
    </row>
    <row r="66222" spans="13:13" x14ac:dyDescent="0.25">
      <c r="M66222"/>
    </row>
    <row r="66223" spans="13:13" x14ac:dyDescent="0.25">
      <c r="M66223"/>
    </row>
    <row r="66224" spans="13:13" x14ac:dyDescent="0.25">
      <c r="M66224"/>
    </row>
    <row r="66225" spans="13:13" x14ac:dyDescent="0.25">
      <c r="M66225"/>
    </row>
    <row r="66226" spans="13:13" x14ac:dyDescent="0.25">
      <c r="M66226"/>
    </row>
    <row r="66227" spans="13:13" x14ac:dyDescent="0.25">
      <c r="M66227"/>
    </row>
    <row r="66228" spans="13:13" x14ac:dyDescent="0.25">
      <c r="M66228"/>
    </row>
    <row r="66229" spans="13:13" x14ac:dyDescent="0.25">
      <c r="M66229"/>
    </row>
    <row r="66230" spans="13:13" x14ac:dyDescent="0.25">
      <c r="M66230"/>
    </row>
    <row r="66231" spans="13:13" x14ac:dyDescent="0.25">
      <c r="M66231"/>
    </row>
    <row r="66232" spans="13:13" x14ac:dyDescent="0.25">
      <c r="M66232"/>
    </row>
    <row r="66233" spans="13:13" x14ac:dyDescent="0.25">
      <c r="M66233"/>
    </row>
    <row r="66234" spans="13:13" x14ac:dyDescent="0.25">
      <c r="M66234"/>
    </row>
    <row r="66235" spans="13:13" x14ac:dyDescent="0.25">
      <c r="M66235"/>
    </row>
    <row r="66236" spans="13:13" x14ac:dyDescent="0.25">
      <c r="M66236"/>
    </row>
    <row r="66237" spans="13:13" x14ac:dyDescent="0.25">
      <c r="M66237"/>
    </row>
    <row r="66238" spans="13:13" x14ac:dyDescent="0.25">
      <c r="M66238"/>
    </row>
    <row r="66239" spans="13:13" x14ac:dyDescent="0.25">
      <c r="M66239"/>
    </row>
    <row r="66240" spans="13:13" x14ac:dyDescent="0.25">
      <c r="M66240"/>
    </row>
    <row r="66241" spans="13:13" x14ac:dyDescent="0.25">
      <c r="M66241"/>
    </row>
    <row r="66242" spans="13:13" x14ac:dyDescent="0.25">
      <c r="M66242"/>
    </row>
    <row r="66243" spans="13:13" x14ac:dyDescent="0.25">
      <c r="M66243"/>
    </row>
    <row r="66244" spans="13:13" x14ac:dyDescent="0.25">
      <c r="M66244"/>
    </row>
    <row r="66245" spans="13:13" x14ac:dyDescent="0.25">
      <c r="M66245"/>
    </row>
    <row r="66246" spans="13:13" x14ac:dyDescent="0.25">
      <c r="M66246"/>
    </row>
    <row r="66247" spans="13:13" x14ac:dyDescent="0.25">
      <c r="M66247"/>
    </row>
    <row r="66248" spans="13:13" x14ac:dyDescent="0.25">
      <c r="M66248"/>
    </row>
    <row r="66249" spans="13:13" x14ac:dyDescent="0.25">
      <c r="M66249"/>
    </row>
    <row r="66250" spans="13:13" x14ac:dyDescent="0.25">
      <c r="M66250"/>
    </row>
    <row r="66251" spans="13:13" x14ac:dyDescent="0.25">
      <c r="M66251"/>
    </row>
    <row r="66252" spans="13:13" x14ac:dyDescent="0.25">
      <c r="M66252"/>
    </row>
    <row r="66253" spans="13:13" x14ac:dyDescent="0.25">
      <c r="M66253"/>
    </row>
    <row r="66254" spans="13:13" x14ac:dyDescent="0.25">
      <c r="M66254"/>
    </row>
    <row r="66255" spans="13:13" x14ac:dyDescent="0.25">
      <c r="M66255"/>
    </row>
    <row r="66256" spans="13:13" x14ac:dyDescent="0.25">
      <c r="M66256"/>
    </row>
    <row r="66257" spans="13:13" x14ac:dyDescent="0.25">
      <c r="M66257"/>
    </row>
    <row r="66258" spans="13:13" x14ac:dyDescent="0.25">
      <c r="M66258"/>
    </row>
    <row r="66259" spans="13:13" x14ac:dyDescent="0.25">
      <c r="M66259"/>
    </row>
    <row r="66260" spans="13:13" x14ac:dyDescent="0.25">
      <c r="M66260"/>
    </row>
    <row r="66261" spans="13:13" x14ac:dyDescent="0.25">
      <c r="M66261"/>
    </row>
    <row r="66262" spans="13:13" x14ac:dyDescent="0.25">
      <c r="M66262"/>
    </row>
    <row r="66263" spans="13:13" x14ac:dyDescent="0.25">
      <c r="M66263"/>
    </row>
    <row r="66264" spans="13:13" x14ac:dyDescent="0.25">
      <c r="M66264"/>
    </row>
    <row r="66265" spans="13:13" x14ac:dyDescent="0.25">
      <c r="M66265"/>
    </row>
    <row r="66266" spans="13:13" x14ac:dyDescent="0.25">
      <c r="M66266"/>
    </row>
    <row r="66267" spans="13:13" x14ac:dyDescent="0.25">
      <c r="M66267"/>
    </row>
    <row r="66268" spans="13:13" x14ac:dyDescent="0.25">
      <c r="M66268"/>
    </row>
    <row r="66269" spans="13:13" x14ac:dyDescent="0.25">
      <c r="M66269"/>
    </row>
    <row r="66270" spans="13:13" x14ac:dyDescent="0.25">
      <c r="M66270"/>
    </row>
    <row r="66271" spans="13:13" x14ac:dyDescent="0.25">
      <c r="M66271"/>
    </row>
    <row r="66272" spans="13:13" x14ac:dyDescent="0.25">
      <c r="M66272"/>
    </row>
    <row r="66273" spans="13:13" x14ac:dyDescent="0.25">
      <c r="M66273"/>
    </row>
    <row r="66274" spans="13:13" x14ac:dyDescent="0.25">
      <c r="M66274"/>
    </row>
    <row r="66275" spans="13:13" x14ac:dyDescent="0.25">
      <c r="M66275"/>
    </row>
    <row r="66276" spans="13:13" x14ac:dyDescent="0.25">
      <c r="M66276"/>
    </row>
    <row r="66277" spans="13:13" x14ac:dyDescent="0.25">
      <c r="M66277"/>
    </row>
    <row r="66278" spans="13:13" x14ac:dyDescent="0.25">
      <c r="M66278"/>
    </row>
    <row r="66279" spans="13:13" x14ac:dyDescent="0.25">
      <c r="M66279"/>
    </row>
    <row r="66280" spans="13:13" x14ac:dyDescent="0.25">
      <c r="M66280"/>
    </row>
    <row r="66281" spans="13:13" x14ac:dyDescent="0.25">
      <c r="M66281"/>
    </row>
    <row r="66282" spans="13:13" x14ac:dyDescent="0.25">
      <c r="M66282"/>
    </row>
    <row r="66283" spans="13:13" x14ac:dyDescent="0.25">
      <c r="M66283"/>
    </row>
    <row r="66284" spans="13:13" x14ac:dyDescent="0.25">
      <c r="M66284"/>
    </row>
    <row r="66285" spans="13:13" x14ac:dyDescent="0.25">
      <c r="M66285"/>
    </row>
    <row r="66286" spans="13:13" x14ac:dyDescent="0.25">
      <c r="M66286"/>
    </row>
    <row r="66287" spans="13:13" x14ac:dyDescent="0.25">
      <c r="M66287"/>
    </row>
    <row r="66288" spans="13:13" x14ac:dyDescent="0.25">
      <c r="M66288"/>
    </row>
    <row r="66289" spans="13:13" x14ac:dyDescent="0.25">
      <c r="M66289"/>
    </row>
    <row r="66290" spans="13:13" x14ac:dyDescent="0.25">
      <c r="M66290"/>
    </row>
    <row r="66291" spans="13:13" x14ac:dyDescent="0.25">
      <c r="M66291"/>
    </row>
    <row r="66292" spans="13:13" x14ac:dyDescent="0.25">
      <c r="M66292"/>
    </row>
    <row r="66293" spans="13:13" x14ac:dyDescent="0.25">
      <c r="M66293"/>
    </row>
    <row r="66294" spans="13:13" x14ac:dyDescent="0.25">
      <c r="M66294"/>
    </row>
    <row r="66295" spans="13:13" x14ac:dyDescent="0.25">
      <c r="M66295"/>
    </row>
    <row r="66296" spans="13:13" x14ac:dyDescent="0.25">
      <c r="M66296"/>
    </row>
    <row r="66297" spans="13:13" x14ac:dyDescent="0.25">
      <c r="M66297"/>
    </row>
    <row r="66298" spans="13:13" x14ac:dyDescent="0.25">
      <c r="M66298"/>
    </row>
    <row r="66299" spans="13:13" x14ac:dyDescent="0.25">
      <c r="M66299"/>
    </row>
    <row r="66300" spans="13:13" x14ac:dyDescent="0.25">
      <c r="M66300"/>
    </row>
    <row r="66301" spans="13:13" x14ac:dyDescent="0.25">
      <c r="M66301"/>
    </row>
    <row r="66302" spans="13:13" x14ac:dyDescent="0.25">
      <c r="M66302"/>
    </row>
    <row r="66303" spans="13:13" x14ac:dyDescent="0.25">
      <c r="M66303"/>
    </row>
    <row r="66304" spans="13:13" x14ac:dyDescent="0.25">
      <c r="M66304"/>
    </row>
    <row r="66305" spans="13:13" x14ac:dyDescent="0.25">
      <c r="M66305"/>
    </row>
    <row r="66306" spans="13:13" x14ac:dyDescent="0.25">
      <c r="M66306"/>
    </row>
    <row r="66307" spans="13:13" x14ac:dyDescent="0.25">
      <c r="M66307"/>
    </row>
    <row r="66308" spans="13:13" x14ac:dyDescent="0.25">
      <c r="M66308"/>
    </row>
    <row r="66309" spans="13:13" x14ac:dyDescent="0.25">
      <c r="M66309"/>
    </row>
    <row r="66310" spans="13:13" x14ac:dyDescent="0.25">
      <c r="M66310"/>
    </row>
    <row r="66311" spans="13:13" x14ac:dyDescent="0.25">
      <c r="M66311"/>
    </row>
    <row r="66312" spans="13:13" x14ac:dyDescent="0.25">
      <c r="M66312"/>
    </row>
    <row r="66313" spans="13:13" x14ac:dyDescent="0.25">
      <c r="M66313"/>
    </row>
    <row r="66314" spans="13:13" x14ac:dyDescent="0.25">
      <c r="M66314"/>
    </row>
    <row r="66315" spans="13:13" x14ac:dyDescent="0.25">
      <c r="M66315"/>
    </row>
    <row r="66316" spans="13:13" x14ac:dyDescent="0.25">
      <c r="M66316"/>
    </row>
    <row r="66317" spans="13:13" x14ac:dyDescent="0.25">
      <c r="M66317"/>
    </row>
    <row r="66318" spans="13:13" x14ac:dyDescent="0.25">
      <c r="M66318"/>
    </row>
    <row r="66319" spans="13:13" x14ac:dyDescent="0.25">
      <c r="M66319"/>
    </row>
    <row r="66320" spans="13:13" x14ac:dyDescent="0.25">
      <c r="M66320"/>
    </row>
    <row r="66321" spans="13:13" x14ac:dyDescent="0.25">
      <c r="M66321"/>
    </row>
    <row r="66322" spans="13:13" x14ac:dyDescent="0.25">
      <c r="M66322"/>
    </row>
    <row r="66323" spans="13:13" x14ac:dyDescent="0.25">
      <c r="M66323"/>
    </row>
    <row r="66324" spans="13:13" x14ac:dyDescent="0.25">
      <c r="M66324"/>
    </row>
    <row r="66325" spans="13:13" x14ac:dyDescent="0.25">
      <c r="M66325"/>
    </row>
    <row r="66326" spans="13:13" x14ac:dyDescent="0.25">
      <c r="M66326"/>
    </row>
    <row r="66327" spans="13:13" x14ac:dyDescent="0.25">
      <c r="M66327"/>
    </row>
    <row r="66328" spans="13:13" x14ac:dyDescent="0.25">
      <c r="M66328"/>
    </row>
    <row r="66329" spans="13:13" x14ac:dyDescent="0.25">
      <c r="M66329"/>
    </row>
    <row r="66330" spans="13:13" x14ac:dyDescent="0.25">
      <c r="M66330"/>
    </row>
    <row r="66331" spans="13:13" x14ac:dyDescent="0.25">
      <c r="M66331"/>
    </row>
    <row r="66332" spans="13:13" x14ac:dyDescent="0.25">
      <c r="M66332"/>
    </row>
    <row r="66333" spans="13:13" x14ac:dyDescent="0.25">
      <c r="M66333"/>
    </row>
    <row r="66334" spans="13:13" x14ac:dyDescent="0.25">
      <c r="M66334"/>
    </row>
    <row r="66335" spans="13:13" x14ac:dyDescent="0.25">
      <c r="M66335"/>
    </row>
    <row r="66336" spans="13:13" x14ac:dyDescent="0.25">
      <c r="M66336"/>
    </row>
    <row r="66337" spans="13:13" x14ac:dyDescent="0.25">
      <c r="M66337"/>
    </row>
    <row r="66338" spans="13:13" x14ac:dyDescent="0.25">
      <c r="M66338"/>
    </row>
    <row r="66339" spans="13:13" x14ac:dyDescent="0.25">
      <c r="M66339"/>
    </row>
    <row r="66340" spans="13:13" x14ac:dyDescent="0.25">
      <c r="M66340"/>
    </row>
    <row r="66341" spans="13:13" x14ac:dyDescent="0.25">
      <c r="M66341"/>
    </row>
    <row r="66342" spans="13:13" x14ac:dyDescent="0.25">
      <c r="M66342"/>
    </row>
    <row r="66343" spans="13:13" x14ac:dyDescent="0.25">
      <c r="M66343"/>
    </row>
    <row r="66344" spans="13:13" x14ac:dyDescent="0.25">
      <c r="M66344"/>
    </row>
    <row r="66345" spans="13:13" x14ac:dyDescent="0.25">
      <c r="M66345"/>
    </row>
    <row r="66346" spans="13:13" x14ac:dyDescent="0.25">
      <c r="M66346"/>
    </row>
    <row r="66347" spans="13:13" x14ac:dyDescent="0.25">
      <c r="M66347"/>
    </row>
    <row r="66348" spans="13:13" x14ac:dyDescent="0.25">
      <c r="M66348"/>
    </row>
    <row r="66349" spans="13:13" x14ac:dyDescent="0.25">
      <c r="M66349"/>
    </row>
    <row r="66350" spans="13:13" x14ac:dyDescent="0.25">
      <c r="M66350"/>
    </row>
    <row r="66351" spans="13:13" x14ac:dyDescent="0.25">
      <c r="M66351"/>
    </row>
    <row r="66352" spans="13:13" x14ac:dyDescent="0.25">
      <c r="M66352"/>
    </row>
    <row r="66353" spans="13:13" x14ac:dyDescent="0.25">
      <c r="M66353"/>
    </row>
    <row r="66354" spans="13:13" x14ac:dyDescent="0.25">
      <c r="M66354"/>
    </row>
    <row r="66355" spans="13:13" x14ac:dyDescent="0.25">
      <c r="M66355"/>
    </row>
    <row r="66356" spans="13:13" x14ac:dyDescent="0.25">
      <c r="M66356"/>
    </row>
    <row r="66357" spans="13:13" x14ac:dyDescent="0.25">
      <c r="M66357"/>
    </row>
    <row r="66358" spans="13:13" x14ac:dyDescent="0.25">
      <c r="M66358"/>
    </row>
    <row r="66359" spans="13:13" x14ac:dyDescent="0.25">
      <c r="M66359"/>
    </row>
    <row r="66360" spans="13:13" x14ac:dyDescent="0.25">
      <c r="M66360"/>
    </row>
    <row r="66361" spans="13:13" x14ac:dyDescent="0.25">
      <c r="M66361"/>
    </row>
    <row r="66362" spans="13:13" x14ac:dyDescent="0.25">
      <c r="M66362"/>
    </row>
    <row r="66363" spans="13:13" x14ac:dyDescent="0.25">
      <c r="M66363"/>
    </row>
    <row r="66364" spans="13:13" x14ac:dyDescent="0.25">
      <c r="M66364"/>
    </row>
    <row r="66365" spans="13:13" x14ac:dyDescent="0.25">
      <c r="M66365"/>
    </row>
    <row r="66366" spans="13:13" x14ac:dyDescent="0.25">
      <c r="M66366"/>
    </row>
    <row r="66367" spans="13:13" x14ac:dyDescent="0.25">
      <c r="M66367"/>
    </row>
    <row r="66368" spans="13:13" x14ac:dyDescent="0.25">
      <c r="M66368"/>
    </row>
    <row r="66369" spans="13:13" x14ac:dyDescent="0.25">
      <c r="M66369"/>
    </row>
    <row r="66370" spans="13:13" x14ac:dyDescent="0.25">
      <c r="M66370"/>
    </row>
    <row r="66371" spans="13:13" x14ac:dyDescent="0.25">
      <c r="M66371"/>
    </row>
    <row r="66372" spans="13:13" x14ac:dyDescent="0.25">
      <c r="M66372"/>
    </row>
    <row r="66373" spans="13:13" x14ac:dyDescent="0.25">
      <c r="M66373"/>
    </row>
    <row r="66374" spans="13:13" x14ac:dyDescent="0.25">
      <c r="M66374"/>
    </row>
    <row r="66375" spans="13:13" x14ac:dyDescent="0.25">
      <c r="M66375"/>
    </row>
    <row r="66376" spans="13:13" x14ac:dyDescent="0.25">
      <c r="M66376"/>
    </row>
    <row r="66377" spans="13:13" x14ac:dyDescent="0.25">
      <c r="M66377"/>
    </row>
    <row r="66378" spans="13:13" x14ac:dyDescent="0.25">
      <c r="M66378"/>
    </row>
    <row r="66379" spans="13:13" x14ac:dyDescent="0.25">
      <c r="M66379"/>
    </row>
    <row r="66380" spans="13:13" x14ac:dyDescent="0.25">
      <c r="M66380"/>
    </row>
    <row r="66381" spans="13:13" x14ac:dyDescent="0.25">
      <c r="M66381"/>
    </row>
    <row r="66382" spans="13:13" x14ac:dyDescent="0.25">
      <c r="M66382"/>
    </row>
    <row r="66383" spans="13:13" x14ac:dyDescent="0.25">
      <c r="M66383"/>
    </row>
    <row r="66384" spans="13:13" x14ac:dyDescent="0.25">
      <c r="M66384"/>
    </row>
    <row r="66385" spans="13:13" x14ac:dyDescent="0.25">
      <c r="M66385"/>
    </row>
    <row r="66386" spans="13:13" x14ac:dyDescent="0.25">
      <c r="M66386"/>
    </row>
    <row r="66387" spans="13:13" x14ac:dyDescent="0.25">
      <c r="M66387"/>
    </row>
    <row r="66388" spans="13:13" x14ac:dyDescent="0.25">
      <c r="M66388"/>
    </row>
    <row r="66389" spans="13:13" x14ac:dyDescent="0.25">
      <c r="M66389"/>
    </row>
    <row r="66390" spans="13:13" x14ac:dyDescent="0.25">
      <c r="M66390"/>
    </row>
    <row r="66391" spans="13:13" x14ac:dyDescent="0.25">
      <c r="M66391"/>
    </row>
    <row r="66392" spans="13:13" x14ac:dyDescent="0.25">
      <c r="M66392"/>
    </row>
    <row r="66393" spans="13:13" x14ac:dyDescent="0.25">
      <c r="M66393"/>
    </row>
    <row r="66394" spans="13:13" x14ac:dyDescent="0.25">
      <c r="M66394"/>
    </row>
    <row r="66395" spans="13:13" x14ac:dyDescent="0.25">
      <c r="M66395"/>
    </row>
    <row r="66396" spans="13:13" x14ac:dyDescent="0.25">
      <c r="M66396"/>
    </row>
    <row r="66397" spans="13:13" x14ac:dyDescent="0.25">
      <c r="M66397"/>
    </row>
    <row r="66398" spans="13:13" x14ac:dyDescent="0.25">
      <c r="M66398"/>
    </row>
    <row r="66399" spans="13:13" x14ac:dyDescent="0.25">
      <c r="M66399"/>
    </row>
    <row r="66400" spans="13:13" x14ac:dyDescent="0.25">
      <c r="M66400"/>
    </row>
    <row r="66401" spans="13:13" x14ac:dyDescent="0.25">
      <c r="M66401"/>
    </row>
    <row r="66402" spans="13:13" x14ac:dyDescent="0.25">
      <c r="M66402"/>
    </row>
    <row r="66403" spans="13:13" x14ac:dyDescent="0.25">
      <c r="M66403"/>
    </row>
    <row r="66404" spans="13:13" x14ac:dyDescent="0.25">
      <c r="M66404"/>
    </row>
    <row r="66405" spans="13:13" x14ac:dyDescent="0.25">
      <c r="M66405"/>
    </row>
    <row r="66406" spans="13:13" x14ac:dyDescent="0.25">
      <c r="M66406"/>
    </row>
    <row r="66407" spans="13:13" x14ac:dyDescent="0.25">
      <c r="M66407"/>
    </row>
    <row r="66408" spans="13:13" x14ac:dyDescent="0.25">
      <c r="M66408"/>
    </row>
    <row r="66409" spans="13:13" x14ac:dyDescent="0.25">
      <c r="M66409"/>
    </row>
    <row r="66410" spans="13:13" x14ac:dyDescent="0.25">
      <c r="M66410"/>
    </row>
    <row r="66411" spans="13:13" x14ac:dyDescent="0.25">
      <c r="M66411"/>
    </row>
    <row r="66412" spans="13:13" x14ac:dyDescent="0.25">
      <c r="M66412"/>
    </row>
    <row r="66413" spans="13:13" x14ac:dyDescent="0.25">
      <c r="M66413"/>
    </row>
    <row r="66414" spans="13:13" x14ac:dyDescent="0.25">
      <c r="M66414"/>
    </row>
    <row r="66415" spans="13:13" x14ac:dyDescent="0.25">
      <c r="M66415"/>
    </row>
    <row r="66416" spans="13:13" x14ac:dyDescent="0.25">
      <c r="M66416"/>
    </row>
    <row r="66417" spans="13:13" x14ac:dyDescent="0.25">
      <c r="M66417"/>
    </row>
    <row r="66418" spans="13:13" x14ac:dyDescent="0.25">
      <c r="M66418"/>
    </row>
    <row r="66419" spans="13:13" x14ac:dyDescent="0.25">
      <c r="M66419"/>
    </row>
    <row r="66420" spans="13:13" x14ac:dyDescent="0.25">
      <c r="M66420"/>
    </row>
    <row r="66421" spans="13:13" x14ac:dyDescent="0.25">
      <c r="M66421"/>
    </row>
    <row r="66422" spans="13:13" x14ac:dyDescent="0.25">
      <c r="M66422"/>
    </row>
    <row r="66423" spans="13:13" x14ac:dyDescent="0.25">
      <c r="M66423"/>
    </row>
    <row r="66424" spans="13:13" x14ac:dyDescent="0.25">
      <c r="M66424"/>
    </row>
    <row r="66425" spans="13:13" x14ac:dyDescent="0.25">
      <c r="M66425"/>
    </row>
    <row r="66426" spans="13:13" x14ac:dyDescent="0.25">
      <c r="M66426"/>
    </row>
    <row r="66427" spans="13:13" x14ac:dyDescent="0.25">
      <c r="M66427"/>
    </row>
    <row r="66428" spans="13:13" x14ac:dyDescent="0.25">
      <c r="M66428"/>
    </row>
    <row r="66429" spans="13:13" x14ac:dyDescent="0.25">
      <c r="M66429"/>
    </row>
    <row r="66430" spans="13:13" x14ac:dyDescent="0.25">
      <c r="M66430"/>
    </row>
    <row r="66431" spans="13:13" x14ac:dyDescent="0.25">
      <c r="M66431"/>
    </row>
    <row r="66432" spans="13:13" x14ac:dyDescent="0.25">
      <c r="M66432"/>
    </row>
    <row r="66433" spans="13:13" x14ac:dyDescent="0.25">
      <c r="M66433"/>
    </row>
    <row r="66434" spans="13:13" x14ac:dyDescent="0.25">
      <c r="M66434"/>
    </row>
    <row r="66435" spans="13:13" x14ac:dyDescent="0.25">
      <c r="M66435"/>
    </row>
    <row r="66436" spans="13:13" x14ac:dyDescent="0.25">
      <c r="M66436"/>
    </row>
    <row r="66437" spans="13:13" x14ac:dyDescent="0.25">
      <c r="M66437"/>
    </row>
    <row r="66438" spans="13:13" x14ac:dyDescent="0.25">
      <c r="M66438"/>
    </row>
    <row r="66439" spans="13:13" x14ac:dyDescent="0.25">
      <c r="M66439"/>
    </row>
    <row r="66440" spans="13:13" x14ac:dyDescent="0.25">
      <c r="M66440"/>
    </row>
    <row r="66441" spans="13:13" x14ac:dyDescent="0.25">
      <c r="M66441"/>
    </row>
    <row r="66442" spans="13:13" x14ac:dyDescent="0.25">
      <c r="M66442"/>
    </row>
    <row r="66443" spans="13:13" x14ac:dyDescent="0.25">
      <c r="M66443"/>
    </row>
    <row r="66444" spans="13:13" x14ac:dyDescent="0.25">
      <c r="M66444"/>
    </row>
    <row r="66445" spans="13:13" x14ac:dyDescent="0.25">
      <c r="M66445"/>
    </row>
    <row r="66446" spans="13:13" x14ac:dyDescent="0.25">
      <c r="M66446"/>
    </row>
    <row r="66447" spans="13:13" x14ac:dyDescent="0.25">
      <c r="M66447"/>
    </row>
    <row r="66448" spans="13:13" x14ac:dyDescent="0.25">
      <c r="M66448"/>
    </row>
    <row r="66449" spans="13:13" x14ac:dyDescent="0.25">
      <c r="M66449"/>
    </row>
    <row r="66450" spans="13:13" x14ac:dyDescent="0.25">
      <c r="M66450"/>
    </row>
    <row r="66451" spans="13:13" x14ac:dyDescent="0.25">
      <c r="M66451"/>
    </row>
    <row r="66452" spans="13:13" x14ac:dyDescent="0.25">
      <c r="M66452"/>
    </row>
    <row r="66453" spans="13:13" x14ac:dyDescent="0.25">
      <c r="M66453"/>
    </row>
    <row r="66454" spans="13:13" x14ac:dyDescent="0.25">
      <c r="M66454"/>
    </row>
    <row r="66455" spans="13:13" x14ac:dyDescent="0.25">
      <c r="M66455"/>
    </row>
    <row r="66456" spans="13:13" x14ac:dyDescent="0.25">
      <c r="M66456"/>
    </row>
    <row r="66457" spans="13:13" x14ac:dyDescent="0.25">
      <c r="M66457"/>
    </row>
    <row r="66458" spans="13:13" x14ac:dyDescent="0.25">
      <c r="M66458"/>
    </row>
    <row r="66459" spans="13:13" x14ac:dyDescent="0.25">
      <c r="M66459"/>
    </row>
    <row r="66460" spans="13:13" x14ac:dyDescent="0.25">
      <c r="M66460"/>
    </row>
    <row r="66461" spans="13:13" x14ac:dyDescent="0.25">
      <c r="M66461"/>
    </row>
    <row r="66462" spans="13:13" x14ac:dyDescent="0.25">
      <c r="M66462"/>
    </row>
    <row r="66463" spans="13:13" x14ac:dyDescent="0.25">
      <c r="M66463"/>
    </row>
    <row r="66464" spans="13:13" x14ac:dyDescent="0.25">
      <c r="M66464"/>
    </row>
    <row r="66465" spans="13:13" x14ac:dyDescent="0.25">
      <c r="M66465"/>
    </row>
    <row r="66466" spans="13:13" x14ac:dyDescent="0.25">
      <c r="M66466"/>
    </row>
    <row r="66467" spans="13:13" x14ac:dyDescent="0.25">
      <c r="M66467"/>
    </row>
    <row r="66468" spans="13:13" x14ac:dyDescent="0.25">
      <c r="M66468"/>
    </row>
    <row r="66469" spans="13:13" x14ac:dyDescent="0.25">
      <c r="M66469"/>
    </row>
    <row r="66470" spans="13:13" x14ac:dyDescent="0.25">
      <c r="M66470"/>
    </row>
    <row r="66471" spans="13:13" x14ac:dyDescent="0.25">
      <c r="M66471"/>
    </row>
    <row r="66472" spans="13:13" x14ac:dyDescent="0.25">
      <c r="M66472"/>
    </row>
    <row r="66473" spans="13:13" x14ac:dyDescent="0.25">
      <c r="M66473"/>
    </row>
    <row r="66474" spans="13:13" x14ac:dyDescent="0.25">
      <c r="M66474"/>
    </row>
    <row r="66475" spans="13:13" x14ac:dyDescent="0.25">
      <c r="M66475"/>
    </row>
    <row r="66476" spans="13:13" x14ac:dyDescent="0.25">
      <c r="M66476"/>
    </row>
    <row r="66477" spans="13:13" x14ac:dyDescent="0.25">
      <c r="M66477"/>
    </row>
    <row r="66478" spans="13:13" x14ac:dyDescent="0.25">
      <c r="M66478"/>
    </row>
    <row r="66479" spans="13:13" x14ac:dyDescent="0.25">
      <c r="M66479"/>
    </row>
    <row r="66480" spans="13:13" x14ac:dyDescent="0.25">
      <c r="M66480"/>
    </row>
    <row r="66481" spans="13:13" x14ac:dyDescent="0.25">
      <c r="M66481"/>
    </row>
    <row r="66482" spans="13:13" x14ac:dyDescent="0.25">
      <c r="M66482"/>
    </row>
    <row r="66483" spans="13:13" x14ac:dyDescent="0.25">
      <c r="M66483"/>
    </row>
    <row r="66484" spans="13:13" x14ac:dyDescent="0.25">
      <c r="M66484"/>
    </row>
    <row r="66485" spans="13:13" x14ac:dyDescent="0.25">
      <c r="M66485"/>
    </row>
    <row r="66486" spans="13:13" x14ac:dyDescent="0.25">
      <c r="M66486"/>
    </row>
    <row r="66487" spans="13:13" x14ac:dyDescent="0.25">
      <c r="M66487"/>
    </row>
    <row r="66488" spans="13:13" x14ac:dyDescent="0.25">
      <c r="M66488"/>
    </row>
    <row r="66489" spans="13:13" x14ac:dyDescent="0.25">
      <c r="M66489"/>
    </row>
    <row r="66490" spans="13:13" x14ac:dyDescent="0.25">
      <c r="M66490"/>
    </row>
    <row r="66491" spans="13:13" x14ac:dyDescent="0.25">
      <c r="M66491"/>
    </row>
    <row r="66492" spans="13:13" x14ac:dyDescent="0.25">
      <c r="M66492"/>
    </row>
    <row r="66493" spans="13:13" x14ac:dyDescent="0.25">
      <c r="M66493"/>
    </row>
    <row r="66494" spans="13:13" x14ac:dyDescent="0.25">
      <c r="M66494"/>
    </row>
    <row r="66495" spans="13:13" x14ac:dyDescent="0.25">
      <c r="M66495"/>
    </row>
    <row r="66496" spans="13:13" x14ac:dyDescent="0.25">
      <c r="M66496"/>
    </row>
    <row r="66497" spans="13:13" x14ac:dyDescent="0.25">
      <c r="M66497"/>
    </row>
    <row r="66498" spans="13:13" x14ac:dyDescent="0.25">
      <c r="M66498"/>
    </row>
    <row r="66499" spans="13:13" x14ac:dyDescent="0.25">
      <c r="M66499"/>
    </row>
    <row r="66500" spans="13:13" x14ac:dyDescent="0.25">
      <c r="M66500"/>
    </row>
    <row r="66501" spans="13:13" x14ac:dyDescent="0.25">
      <c r="M66501"/>
    </row>
    <row r="66502" spans="13:13" x14ac:dyDescent="0.25">
      <c r="M66502"/>
    </row>
    <row r="66503" spans="13:13" x14ac:dyDescent="0.25">
      <c r="M66503"/>
    </row>
    <row r="66504" spans="13:13" x14ac:dyDescent="0.25">
      <c r="M66504"/>
    </row>
    <row r="66505" spans="13:13" x14ac:dyDescent="0.25">
      <c r="M66505"/>
    </row>
    <row r="66506" spans="13:13" x14ac:dyDescent="0.25">
      <c r="M66506"/>
    </row>
    <row r="66507" spans="13:13" x14ac:dyDescent="0.25">
      <c r="M66507"/>
    </row>
    <row r="66508" spans="13:13" x14ac:dyDescent="0.25">
      <c r="M66508"/>
    </row>
    <row r="66509" spans="13:13" x14ac:dyDescent="0.25">
      <c r="M66509"/>
    </row>
    <row r="66510" spans="13:13" x14ac:dyDescent="0.25">
      <c r="M66510"/>
    </row>
    <row r="66511" spans="13:13" x14ac:dyDescent="0.25">
      <c r="M66511"/>
    </row>
    <row r="66512" spans="13:13" x14ac:dyDescent="0.25">
      <c r="M66512"/>
    </row>
    <row r="66513" spans="13:13" x14ac:dyDescent="0.25">
      <c r="M66513"/>
    </row>
    <row r="66514" spans="13:13" x14ac:dyDescent="0.25">
      <c r="M66514"/>
    </row>
    <row r="66515" spans="13:13" x14ac:dyDescent="0.25">
      <c r="M66515"/>
    </row>
    <row r="66516" spans="13:13" x14ac:dyDescent="0.25">
      <c r="M66516"/>
    </row>
    <row r="66517" spans="13:13" x14ac:dyDescent="0.25">
      <c r="M66517"/>
    </row>
    <row r="66518" spans="13:13" x14ac:dyDescent="0.25">
      <c r="M66518"/>
    </row>
    <row r="66519" spans="13:13" x14ac:dyDescent="0.25">
      <c r="M66519"/>
    </row>
    <row r="66520" spans="13:13" x14ac:dyDescent="0.25">
      <c r="M66520"/>
    </row>
    <row r="66521" spans="13:13" x14ac:dyDescent="0.25">
      <c r="M66521"/>
    </row>
    <row r="66522" spans="13:13" x14ac:dyDescent="0.25">
      <c r="M66522"/>
    </row>
    <row r="66523" spans="13:13" x14ac:dyDescent="0.25">
      <c r="M66523"/>
    </row>
    <row r="66524" spans="13:13" x14ac:dyDescent="0.25">
      <c r="M66524"/>
    </row>
    <row r="66525" spans="13:13" x14ac:dyDescent="0.25">
      <c r="M66525"/>
    </row>
    <row r="66526" spans="13:13" x14ac:dyDescent="0.25">
      <c r="M66526"/>
    </row>
    <row r="66527" spans="13:13" x14ac:dyDescent="0.25">
      <c r="M66527"/>
    </row>
    <row r="66528" spans="13:13" x14ac:dyDescent="0.25">
      <c r="M66528"/>
    </row>
    <row r="66529" spans="13:13" x14ac:dyDescent="0.25">
      <c r="M66529"/>
    </row>
    <row r="66530" spans="13:13" x14ac:dyDescent="0.25">
      <c r="M66530"/>
    </row>
    <row r="66531" spans="13:13" x14ac:dyDescent="0.25">
      <c r="M66531"/>
    </row>
    <row r="66532" spans="13:13" x14ac:dyDescent="0.25">
      <c r="M66532"/>
    </row>
    <row r="66533" spans="13:13" x14ac:dyDescent="0.25">
      <c r="M66533"/>
    </row>
    <row r="66534" spans="13:13" x14ac:dyDescent="0.25">
      <c r="M66534"/>
    </row>
    <row r="66535" spans="13:13" x14ac:dyDescent="0.25">
      <c r="M66535"/>
    </row>
    <row r="66536" spans="13:13" x14ac:dyDescent="0.25">
      <c r="M66536"/>
    </row>
    <row r="66537" spans="13:13" x14ac:dyDescent="0.25">
      <c r="M66537"/>
    </row>
    <row r="66538" spans="13:13" x14ac:dyDescent="0.25">
      <c r="M66538"/>
    </row>
    <row r="66539" spans="13:13" x14ac:dyDescent="0.25">
      <c r="M66539"/>
    </row>
    <row r="66540" spans="13:13" x14ac:dyDescent="0.25">
      <c r="M66540"/>
    </row>
    <row r="66541" spans="13:13" x14ac:dyDescent="0.25">
      <c r="M66541"/>
    </row>
    <row r="66542" spans="13:13" x14ac:dyDescent="0.25">
      <c r="M66542"/>
    </row>
    <row r="66543" spans="13:13" x14ac:dyDescent="0.25">
      <c r="M66543"/>
    </row>
    <row r="66544" spans="13:13" x14ac:dyDescent="0.25">
      <c r="M66544"/>
    </row>
    <row r="66545" spans="13:13" x14ac:dyDescent="0.25">
      <c r="M66545"/>
    </row>
    <row r="66546" spans="13:13" x14ac:dyDescent="0.25">
      <c r="M66546"/>
    </row>
    <row r="66547" spans="13:13" x14ac:dyDescent="0.25">
      <c r="M66547"/>
    </row>
    <row r="66548" spans="13:13" x14ac:dyDescent="0.25">
      <c r="M66548"/>
    </row>
    <row r="66549" spans="13:13" x14ac:dyDescent="0.25">
      <c r="M66549"/>
    </row>
    <row r="66550" spans="13:13" x14ac:dyDescent="0.25">
      <c r="M66550"/>
    </row>
    <row r="66551" spans="13:13" x14ac:dyDescent="0.25">
      <c r="M66551"/>
    </row>
    <row r="66552" spans="13:13" x14ac:dyDescent="0.25">
      <c r="M66552"/>
    </row>
    <row r="66553" spans="13:13" x14ac:dyDescent="0.25">
      <c r="M66553"/>
    </row>
    <row r="66554" spans="13:13" x14ac:dyDescent="0.25">
      <c r="M66554"/>
    </row>
    <row r="66555" spans="13:13" x14ac:dyDescent="0.25">
      <c r="M66555"/>
    </row>
    <row r="66556" spans="13:13" x14ac:dyDescent="0.25">
      <c r="M66556"/>
    </row>
    <row r="66557" spans="13:13" x14ac:dyDescent="0.25">
      <c r="M66557"/>
    </row>
    <row r="66558" spans="13:13" x14ac:dyDescent="0.25">
      <c r="M66558"/>
    </row>
    <row r="66559" spans="13:13" x14ac:dyDescent="0.25">
      <c r="M66559"/>
    </row>
    <row r="66560" spans="13:13" x14ac:dyDescent="0.25">
      <c r="M66560"/>
    </row>
    <row r="66561" spans="13:13" x14ac:dyDescent="0.25">
      <c r="M66561"/>
    </row>
    <row r="66562" spans="13:13" x14ac:dyDescent="0.25">
      <c r="M66562"/>
    </row>
    <row r="66563" spans="13:13" x14ac:dyDescent="0.25">
      <c r="M66563"/>
    </row>
    <row r="66564" spans="13:13" x14ac:dyDescent="0.25">
      <c r="M66564"/>
    </row>
    <row r="66565" spans="13:13" x14ac:dyDescent="0.25">
      <c r="M66565"/>
    </row>
    <row r="66566" spans="13:13" x14ac:dyDescent="0.25">
      <c r="M66566"/>
    </row>
    <row r="66567" spans="13:13" x14ac:dyDescent="0.25">
      <c r="M66567"/>
    </row>
    <row r="66568" spans="13:13" x14ac:dyDescent="0.25">
      <c r="M66568"/>
    </row>
    <row r="66569" spans="13:13" x14ac:dyDescent="0.25">
      <c r="M66569"/>
    </row>
    <row r="66570" spans="13:13" x14ac:dyDescent="0.25">
      <c r="M66570"/>
    </row>
    <row r="66571" spans="13:13" x14ac:dyDescent="0.25">
      <c r="M66571"/>
    </row>
    <row r="66572" spans="13:13" x14ac:dyDescent="0.25">
      <c r="M66572"/>
    </row>
    <row r="66573" spans="13:13" x14ac:dyDescent="0.25">
      <c r="M66573"/>
    </row>
    <row r="66574" spans="13:13" x14ac:dyDescent="0.25">
      <c r="M66574"/>
    </row>
    <row r="66575" spans="13:13" x14ac:dyDescent="0.25">
      <c r="M66575"/>
    </row>
    <row r="66576" spans="13:13" x14ac:dyDescent="0.25">
      <c r="M66576"/>
    </row>
    <row r="66577" spans="13:13" x14ac:dyDescent="0.25">
      <c r="M66577"/>
    </row>
    <row r="66578" spans="13:13" x14ac:dyDescent="0.25">
      <c r="M66578"/>
    </row>
    <row r="66579" spans="13:13" x14ac:dyDescent="0.25">
      <c r="M66579"/>
    </row>
    <row r="66580" spans="13:13" x14ac:dyDescent="0.25">
      <c r="M66580"/>
    </row>
    <row r="66581" spans="13:13" x14ac:dyDescent="0.25">
      <c r="M66581"/>
    </row>
    <row r="66582" spans="13:13" x14ac:dyDescent="0.25">
      <c r="M66582"/>
    </row>
    <row r="66583" spans="13:13" x14ac:dyDescent="0.25">
      <c r="M66583"/>
    </row>
    <row r="66584" spans="13:13" x14ac:dyDescent="0.25">
      <c r="M66584"/>
    </row>
    <row r="66585" spans="13:13" x14ac:dyDescent="0.25">
      <c r="M66585"/>
    </row>
    <row r="66586" spans="13:13" x14ac:dyDescent="0.25">
      <c r="M66586"/>
    </row>
    <row r="66587" spans="13:13" x14ac:dyDescent="0.25">
      <c r="M66587"/>
    </row>
    <row r="66588" spans="13:13" x14ac:dyDescent="0.25">
      <c r="M66588"/>
    </row>
    <row r="66589" spans="13:13" x14ac:dyDescent="0.25">
      <c r="M66589"/>
    </row>
    <row r="66590" spans="13:13" x14ac:dyDescent="0.25">
      <c r="M66590"/>
    </row>
    <row r="66591" spans="13:13" x14ac:dyDescent="0.25">
      <c r="M66591"/>
    </row>
    <row r="66592" spans="13:13" x14ac:dyDescent="0.25">
      <c r="M66592"/>
    </row>
    <row r="66593" spans="13:13" x14ac:dyDescent="0.25">
      <c r="M66593"/>
    </row>
    <row r="66594" spans="13:13" x14ac:dyDescent="0.25">
      <c r="M66594"/>
    </row>
    <row r="66595" spans="13:13" x14ac:dyDescent="0.25">
      <c r="M66595"/>
    </row>
    <row r="66596" spans="13:13" x14ac:dyDescent="0.25">
      <c r="M66596"/>
    </row>
    <row r="66597" spans="13:13" x14ac:dyDescent="0.25">
      <c r="M66597"/>
    </row>
    <row r="66598" spans="13:13" x14ac:dyDescent="0.25">
      <c r="M66598"/>
    </row>
    <row r="66599" spans="13:13" x14ac:dyDescent="0.25">
      <c r="M66599"/>
    </row>
    <row r="66600" spans="13:13" x14ac:dyDescent="0.25">
      <c r="M66600"/>
    </row>
    <row r="66601" spans="13:13" x14ac:dyDescent="0.25">
      <c r="M66601"/>
    </row>
    <row r="66602" spans="13:13" x14ac:dyDescent="0.25">
      <c r="M66602"/>
    </row>
    <row r="66603" spans="13:13" x14ac:dyDescent="0.25">
      <c r="M66603"/>
    </row>
    <row r="66604" spans="13:13" x14ac:dyDescent="0.25">
      <c r="M66604"/>
    </row>
    <row r="66605" spans="13:13" x14ac:dyDescent="0.25">
      <c r="M66605"/>
    </row>
    <row r="66606" spans="13:13" x14ac:dyDescent="0.25">
      <c r="M66606"/>
    </row>
    <row r="66607" spans="13:13" x14ac:dyDescent="0.25">
      <c r="M66607"/>
    </row>
    <row r="66608" spans="13:13" x14ac:dyDescent="0.25">
      <c r="M66608"/>
    </row>
    <row r="66609" spans="13:13" x14ac:dyDescent="0.25">
      <c r="M66609"/>
    </row>
    <row r="66610" spans="13:13" x14ac:dyDescent="0.25">
      <c r="M66610"/>
    </row>
    <row r="66611" spans="13:13" x14ac:dyDescent="0.25">
      <c r="M66611"/>
    </row>
    <row r="66612" spans="13:13" x14ac:dyDescent="0.25">
      <c r="M66612"/>
    </row>
    <row r="66613" spans="13:13" x14ac:dyDescent="0.25">
      <c r="M66613"/>
    </row>
    <row r="66614" spans="13:13" x14ac:dyDescent="0.25">
      <c r="M66614"/>
    </row>
    <row r="66615" spans="13:13" x14ac:dyDescent="0.25">
      <c r="M66615"/>
    </row>
    <row r="66616" spans="13:13" x14ac:dyDescent="0.25">
      <c r="M66616"/>
    </row>
    <row r="66617" spans="13:13" x14ac:dyDescent="0.25">
      <c r="M66617"/>
    </row>
    <row r="66618" spans="13:13" x14ac:dyDescent="0.25">
      <c r="M66618"/>
    </row>
    <row r="66619" spans="13:13" x14ac:dyDescent="0.25">
      <c r="M66619"/>
    </row>
    <row r="66620" spans="13:13" x14ac:dyDescent="0.25">
      <c r="M66620"/>
    </row>
    <row r="66621" spans="13:13" x14ac:dyDescent="0.25">
      <c r="M66621"/>
    </row>
    <row r="66622" spans="13:13" x14ac:dyDescent="0.25">
      <c r="M66622"/>
    </row>
    <row r="66623" spans="13:13" x14ac:dyDescent="0.25">
      <c r="M66623"/>
    </row>
    <row r="66624" spans="13:13" x14ac:dyDescent="0.25">
      <c r="M66624"/>
    </row>
    <row r="66625" spans="13:13" x14ac:dyDescent="0.25">
      <c r="M66625"/>
    </row>
    <row r="66626" spans="13:13" x14ac:dyDescent="0.25">
      <c r="M66626"/>
    </row>
    <row r="66627" spans="13:13" x14ac:dyDescent="0.25">
      <c r="M66627"/>
    </row>
    <row r="66628" spans="13:13" x14ac:dyDescent="0.25">
      <c r="M66628"/>
    </row>
    <row r="66629" spans="13:13" x14ac:dyDescent="0.25">
      <c r="M66629"/>
    </row>
    <row r="66630" spans="13:13" x14ac:dyDescent="0.25">
      <c r="M66630"/>
    </row>
    <row r="66631" spans="13:13" x14ac:dyDescent="0.25">
      <c r="M66631"/>
    </row>
    <row r="66632" spans="13:13" x14ac:dyDescent="0.25">
      <c r="M66632"/>
    </row>
    <row r="66633" spans="13:13" x14ac:dyDescent="0.25">
      <c r="M66633"/>
    </row>
    <row r="66634" spans="13:13" x14ac:dyDescent="0.25">
      <c r="M66634"/>
    </row>
    <row r="66635" spans="13:13" x14ac:dyDescent="0.25">
      <c r="M66635"/>
    </row>
    <row r="66636" spans="13:13" x14ac:dyDescent="0.25">
      <c r="M66636"/>
    </row>
    <row r="66637" spans="13:13" x14ac:dyDescent="0.25">
      <c r="M66637"/>
    </row>
    <row r="66638" spans="13:13" x14ac:dyDescent="0.25">
      <c r="M66638"/>
    </row>
    <row r="66639" spans="13:13" x14ac:dyDescent="0.25">
      <c r="M66639"/>
    </row>
    <row r="66640" spans="13:13" x14ac:dyDescent="0.25">
      <c r="M66640"/>
    </row>
    <row r="66641" spans="13:13" x14ac:dyDescent="0.25">
      <c r="M66641"/>
    </row>
    <row r="66642" spans="13:13" x14ac:dyDescent="0.25">
      <c r="M66642"/>
    </row>
    <row r="66643" spans="13:13" x14ac:dyDescent="0.25">
      <c r="M66643"/>
    </row>
    <row r="66644" spans="13:13" x14ac:dyDescent="0.25">
      <c r="M66644"/>
    </row>
    <row r="66645" spans="13:13" x14ac:dyDescent="0.25">
      <c r="M66645"/>
    </row>
    <row r="66646" spans="13:13" x14ac:dyDescent="0.25">
      <c r="M66646"/>
    </row>
    <row r="66647" spans="13:13" x14ac:dyDescent="0.25">
      <c r="M66647"/>
    </row>
    <row r="66648" spans="13:13" x14ac:dyDescent="0.25">
      <c r="M66648"/>
    </row>
    <row r="66649" spans="13:13" x14ac:dyDescent="0.25">
      <c r="M66649"/>
    </row>
    <row r="66650" spans="13:13" x14ac:dyDescent="0.25">
      <c r="M66650"/>
    </row>
    <row r="66651" spans="13:13" x14ac:dyDescent="0.25">
      <c r="M66651"/>
    </row>
    <row r="66652" spans="13:13" x14ac:dyDescent="0.25">
      <c r="M66652"/>
    </row>
    <row r="66653" spans="13:13" x14ac:dyDescent="0.25">
      <c r="M66653"/>
    </row>
    <row r="66654" spans="13:13" x14ac:dyDescent="0.25">
      <c r="M66654"/>
    </row>
    <row r="66655" spans="13:13" x14ac:dyDescent="0.25">
      <c r="M66655"/>
    </row>
    <row r="66656" spans="13:13" x14ac:dyDescent="0.25">
      <c r="M66656"/>
    </row>
    <row r="66657" spans="13:13" x14ac:dyDescent="0.25">
      <c r="M66657"/>
    </row>
    <row r="66658" spans="13:13" x14ac:dyDescent="0.25">
      <c r="M66658"/>
    </row>
    <row r="66659" spans="13:13" x14ac:dyDescent="0.25">
      <c r="M66659"/>
    </row>
    <row r="66660" spans="13:13" x14ac:dyDescent="0.25">
      <c r="M66660"/>
    </row>
    <row r="66661" spans="13:13" x14ac:dyDescent="0.25">
      <c r="M66661"/>
    </row>
    <row r="66662" spans="13:13" x14ac:dyDescent="0.25">
      <c r="M66662"/>
    </row>
    <row r="66663" spans="13:13" x14ac:dyDescent="0.25">
      <c r="M66663"/>
    </row>
    <row r="66664" spans="13:13" x14ac:dyDescent="0.25">
      <c r="M66664"/>
    </row>
    <row r="66665" spans="13:13" x14ac:dyDescent="0.25">
      <c r="M66665"/>
    </row>
    <row r="66666" spans="13:13" x14ac:dyDescent="0.25">
      <c r="M66666"/>
    </row>
    <row r="66667" spans="13:13" x14ac:dyDescent="0.25">
      <c r="M66667"/>
    </row>
    <row r="66668" spans="13:13" x14ac:dyDescent="0.25">
      <c r="M66668"/>
    </row>
    <row r="66669" spans="13:13" x14ac:dyDescent="0.25">
      <c r="M66669"/>
    </row>
    <row r="66670" spans="13:13" x14ac:dyDescent="0.25">
      <c r="M66670"/>
    </row>
    <row r="66671" spans="13:13" x14ac:dyDescent="0.25">
      <c r="M66671"/>
    </row>
    <row r="66672" spans="13:13" x14ac:dyDescent="0.25">
      <c r="M66672"/>
    </row>
    <row r="66673" spans="13:13" x14ac:dyDescent="0.25">
      <c r="M66673"/>
    </row>
    <row r="66674" spans="13:13" x14ac:dyDescent="0.25">
      <c r="M66674"/>
    </row>
    <row r="66675" spans="13:13" x14ac:dyDescent="0.25">
      <c r="M66675"/>
    </row>
    <row r="66676" spans="13:13" x14ac:dyDescent="0.25">
      <c r="M66676"/>
    </row>
    <row r="66677" spans="13:13" x14ac:dyDescent="0.25">
      <c r="M66677"/>
    </row>
    <row r="66678" spans="13:13" x14ac:dyDescent="0.25">
      <c r="M66678"/>
    </row>
    <row r="66679" spans="13:13" x14ac:dyDescent="0.25">
      <c r="M66679"/>
    </row>
    <row r="66680" spans="13:13" x14ac:dyDescent="0.25">
      <c r="M66680"/>
    </row>
    <row r="66681" spans="13:13" x14ac:dyDescent="0.25">
      <c r="M66681"/>
    </row>
    <row r="66682" spans="13:13" x14ac:dyDescent="0.25">
      <c r="M66682"/>
    </row>
    <row r="66683" spans="13:13" x14ac:dyDescent="0.25">
      <c r="M66683"/>
    </row>
    <row r="66684" spans="13:13" x14ac:dyDescent="0.25">
      <c r="M66684"/>
    </row>
    <row r="66685" spans="13:13" x14ac:dyDescent="0.25">
      <c r="M66685"/>
    </row>
    <row r="66686" spans="13:13" x14ac:dyDescent="0.25">
      <c r="M66686"/>
    </row>
    <row r="66687" spans="13:13" x14ac:dyDescent="0.25">
      <c r="M66687"/>
    </row>
    <row r="66688" spans="13:13" x14ac:dyDescent="0.25">
      <c r="M66688"/>
    </row>
    <row r="66689" spans="13:13" x14ac:dyDescent="0.25">
      <c r="M66689"/>
    </row>
    <row r="66690" spans="13:13" x14ac:dyDescent="0.25">
      <c r="M66690"/>
    </row>
    <row r="66691" spans="13:13" x14ac:dyDescent="0.25">
      <c r="M66691"/>
    </row>
    <row r="66692" spans="13:13" x14ac:dyDescent="0.25">
      <c r="M66692"/>
    </row>
    <row r="66693" spans="13:13" x14ac:dyDescent="0.25">
      <c r="M66693"/>
    </row>
    <row r="66694" spans="13:13" x14ac:dyDescent="0.25">
      <c r="M66694"/>
    </row>
    <row r="66695" spans="13:13" x14ac:dyDescent="0.25">
      <c r="M66695"/>
    </row>
    <row r="66696" spans="13:13" x14ac:dyDescent="0.25">
      <c r="M66696"/>
    </row>
    <row r="66697" spans="13:13" x14ac:dyDescent="0.25">
      <c r="M66697"/>
    </row>
    <row r="66698" spans="13:13" x14ac:dyDescent="0.25">
      <c r="M66698"/>
    </row>
    <row r="66699" spans="13:13" x14ac:dyDescent="0.25">
      <c r="M66699"/>
    </row>
    <row r="66700" spans="13:13" x14ac:dyDescent="0.25">
      <c r="M66700"/>
    </row>
    <row r="66701" spans="13:13" x14ac:dyDescent="0.25">
      <c r="M66701"/>
    </row>
    <row r="66702" spans="13:13" x14ac:dyDescent="0.25">
      <c r="M66702"/>
    </row>
    <row r="66703" spans="13:13" x14ac:dyDescent="0.25">
      <c r="M66703"/>
    </row>
    <row r="66704" spans="13:13" x14ac:dyDescent="0.25">
      <c r="M66704"/>
    </row>
    <row r="66705" spans="13:13" x14ac:dyDescent="0.25">
      <c r="M66705"/>
    </row>
    <row r="66706" spans="13:13" x14ac:dyDescent="0.25">
      <c r="M66706"/>
    </row>
    <row r="66707" spans="13:13" x14ac:dyDescent="0.25">
      <c r="M66707"/>
    </row>
    <row r="66708" spans="13:13" x14ac:dyDescent="0.25">
      <c r="M66708"/>
    </row>
    <row r="66709" spans="13:13" x14ac:dyDescent="0.25">
      <c r="M66709"/>
    </row>
    <row r="66710" spans="13:13" x14ac:dyDescent="0.25">
      <c r="M66710"/>
    </row>
    <row r="66711" spans="13:13" x14ac:dyDescent="0.25">
      <c r="M66711"/>
    </row>
    <row r="66712" spans="13:13" x14ac:dyDescent="0.25">
      <c r="M66712"/>
    </row>
    <row r="66713" spans="13:13" x14ac:dyDescent="0.25">
      <c r="M66713"/>
    </row>
    <row r="66714" spans="13:13" x14ac:dyDescent="0.25">
      <c r="M66714"/>
    </row>
    <row r="66715" spans="13:13" x14ac:dyDescent="0.25">
      <c r="M66715"/>
    </row>
    <row r="66716" spans="13:13" x14ac:dyDescent="0.25">
      <c r="M66716"/>
    </row>
    <row r="66717" spans="13:13" x14ac:dyDescent="0.25">
      <c r="M66717"/>
    </row>
    <row r="66718" spans="13:13" x14ac:dyDescent="0.25">
      <c r="M66718"/>
    </row>
    <row r="66719" spans="13:13" x14ac:dyDescent="0.25">
      <c r="M66719"/>
    </row>
    <row r="66720" spans="13:13" x14ac:dyDescent="0.25">
      <c r="M66720"/>
    </row>
    <row r="66721" spans="13:13" x14ac:dyDescent="0.25">
      <c r="M66721"/>
    </row>
    <row r="66722" spans="13:13" x14ac:dyDescent="0.25">
      <c r="M66722"/>
    </row>
    <row r="66723" spans="13:13" x14ac:dyDescent="0.25">
      <c r="M66723"/>
    </row>
    <row r="66724" spans="13:13" x14ac:dyDescent="0.25">
      <c r="M66724"/>
    </row>
    <row r="66725" spans="13:13" x14ac:dyDescent="0.25">
      <c r="M66725"/>
    </row>
    <row r="66726" spans="13:13" x14ac:dyDescent="0.25">
      <c r="M66726"/>
    </row>
    <row r="66727" spans="13:13" x14ac:dyDescent="0.25">
      <c r="M66727"/>
    </row>
    <row r="66728" spans="13:13" x14ac:dyDescent="0.25">
      <c r="M66728"/>
    </row>
    <row r="66729" spans="13:13" x14ac:dyDescent="0.25">
      <c r="M66729"/>
    </row>
    <row r="66730" spans="13:13" x14ac:dyDescent="0.25">
      <c r="M66730"/>
    </row>
    <row r="66731" spans="13:13" x14ac:dyDescent="0.25">
      <c r="M66731"/>
    </row>
    <row r="66732" spans="13:13" x14ac:dyDescent="0.25">
      <c r="M66732"/>
    </row>
    <row r="66733" spans="13:13" x14ac:dyDescent="0.25">
      <c r="M66733"/>
    </row>
    <row r="66734" spans="13:13" x14ac:dyDescent="0.25">
      <c r="M66734"/>
    </row>
    <row r="66735" spans="13:13" x14ac:dyDescent="0.25">
      <c r="M66735"/>
    </row>
    <row r="66736" spans="13:13" x14ac:dyDescent="0.25">
      <c r="M66736"/>
    </row>
    <row r="66737" spans="13:13" x14ac:dyDescent="0.25">
      <c r="M66737"/>
    </row>
    <row r="66738" spans="13:13" x14ac:dyDescent="0.25">
      <c r="M66738"/>
    </row>
    <row r="66739" spans="13:13" x14ac:dyDescent="0.25">
      <c r="M66739"/>
    </row>
    <row r="66740" spans="13:13" x14ac:dyDescent="0.25">
      <c r="M66740"/>
    </row>
    <row r="66741" spans="13:13" x14ac:dyDescent="0.25">
      <c r="M66741"/>
    </row>
    <row r="66742" spans="13:13" x14ac:dyDescent="0.25">
      <c r="M66742"/>
    </row>
    <row r="66743" spans="13:13" x14ac:dyDescent="0.25">
      <c r="M66743"/>
    </row>
    <row r="66744" spans="13:13" x14ac:dyDescent="0.25">
      <c r="M66744"/>
    </row>
    <row r="66745" spans="13:13" x14ac:dyDescent="0.25">
      <c r="M66745"/>
    </row>
    <row r="66746" spans="13:13" x14ac:dyDescent="0.25">
      <c r="M66746"/>
    </row>
    <row r="66747" spans="13:13" x14ac:dyDescent="0.25">
      <c r="M66747"/>
    </row>
    <row r="66748" spans="13:13" x14ac:dyDescent="0.25">
      <c r="M66748"/>
    </row>
    <row r="66749" spans="13:13" x14ac:dyDescent="0.25">
      <c r="M66749"/>
    </row>
    <row r="66750" spans="13:13" x14ac:dyDescent="0.25">
      <c r="M66750"/>
    </row>
    <row r="66751" spans="13:13" x14ac:dyDescent="0.25">
      <c r="M66751"/>
    </row>
    <row r="66752" spans="13:13" x14ac:dyDescent="0.25">
      <c r="M66752"/>
    </row>
    <row r="66753" spans="13:13" x14ac:dyDescent="0.25">
      <c r="M66753"/>
    </row>
    <row r="66754" spans="13:13" x14ac:dyDescent="0.25">
      <c r="M66754"/>
    </row>
    <row r="66755" spans="13:13" x14ac:dyDescent="0.25">
      <c r="M66755"/>
    </row>
    <row r="66756" spans="13:13" x14ac:dyDescent="0.25">
      <c r="M66756"/>
    </row>
    <row r="66757" spans="13:13" x14ac:dyDescent="0.25">
      <c r="M66757"/>
    </row>
    <row r="66758" spans="13:13" x14ac:dyDescent="0.25">
      <c r="M66758"/>
    </row>
    <row r="66759" spans="13:13" x14ac:dyDescent="0.25">
      <c r="M66759"/>
    </row>
    <row r="66760" spans="13:13" x14ac:dyDescent="0.25">
      <c r="M66760"/>
    </row>
    <row r="66761" spans="13:13" x14ac:dyDescent="0.25">
      <c r="M66761"/>
    </row>
    <row r="66762" spans="13:13" x14ac:dyDescent="0.25">
      <c r="M66762"/>
    </row>
    <row r="66763" spans="13:13" x14ac:dyDescent="0.25">
      <c r="M66763"/>
    </row>
    <row r="66764" spans="13:13" x14ac:dyDescent="0.25">
      <c r="M66764"/>
    </row>
    <row r="66765" spans="13:13" x14ac:dyDescent="0.25">
      <c r="M66765"/>
    </row>
    <row r="66766" spans="13:13" x14ac:dyDescent="0.25">
      <c r="M66766"/>
    </row>
    <row r="66767" spans="13:13" x14ac:dyDescent="0.25">
      <c r="M66767"/>
    </row>
    <row r="66768" spans="13:13" x14ac:dyDescent="0.25">
      <c r="M66768"/>
    </row>
    <row r="66769" spans="13:13" x14ac:dyDescent="0.25">
      <c r="M66769"/>
    </row>
    <row r="66770" spans="13:13" x14ac:dyDescent="0.25">
      <c r="M66770"/>
    </row>
    <row r="66771" spans="13:13" x14ac:dyDescent="0.25">
      <c r="M66771"/>
    </row>
    <row r="66772" spans="13:13" x14ac:dyDescent="0.25">
      <c r="M66772"/>
    </row>
    <row r="66773" spans="13:13" x14ac:dyDescent="0.25">
      <c r="M66773"/>
    </row>
    <row r="66774" spans="13:13" x14ac:dyDescent="0.25">
      <c r="M66774"/>
    </row>
    <row r="66775" spans="13:13" x14ac:dyDescent="0.25">
      <c r="M66775"/>
    </row>
    <row r="66776" spans="13:13" x14ac:dyDescent="0.25">
      <c r="M66776"/>
    </row>
    <row r="66777" spans="13:13" x14ac:dyDescent="0.25">
      <c r="M66777"/>
    </row>
    <row r="66778" spans="13:13" x14ac:dyDescent="0.25">
      <c r="M66778"/>
    </row>
    <row r="66779" spans="13:13" x14ac:dyDescent="0.25">
      <c r="M66779"/>
    </row>
    <row r="66780" spans="13:13" x14ac:dyDescent="0.25">
      <c r="M66780"/>
    </row>
    <row r="66781" spans="13:13" x14ac:dyDescent="0.25">
      <c r="M66781"/>
    </row>
    <row r="66782" spans="13:13" x14ac:dyDescent="0.25">
      <c r="M66782"/>
    </row>
    <row r="66783" spans="13:13" x14ac:dyDescent="0.25">
      <c r="M66783"/>
    </row>
    <row r="66784" spans="13:13" x14ac:dyDescent="0.25">
      <c r="M66784"/>
    </row>
    <row r="66785" spans="13:13" x14ac:dyDescent="0.25">
      <c r="M66785"/>
    </row>
    <row r="66786" spans="13:13" x14ac:dyDescent="0.25">
      <c r="M66786"/>
    </row>
    <row r="66787" spans="13:13" x14ac:dyDescent="0.25">
      <c r="M66787"/>
    </row>
    <row r="66788" spans="13:13" x14ac:dyDescent="0.25">
      <c r="M66788"/>
    </row>
    <row r="66789" spans="13:13" x14ac:dyDescent="0.25">
      <c r="M66789"/>
    </row>
    <row r="66790" spans="13:13" x14ac:dyDescent="0.25">
      <c r="M66790"/>
    </row>
    <row r="66791" spans="13:13" x14ac:dyDescent="0.25">
      <c r="M66791"/>
    </row>
    <row r="66792" spans="13:13" x14ac:dyDescent="0.25">
      <c r="M66792"/>
    </row>
    <row r="66793" spans="13:13" x14ac:dyDescent="0.25">
      <c r="M66793"/>
    </row>
    <row r="66794" spans="13:13" x14ac:dyDescent="0.25">
      <c r="M66794"/>
    </row>
    <row r="66795" spans="13:13" x14ac:dyDescent="0.25">
      <c r="M66795"/>
    </row>
    <row r="66796" spans="13:13" x14ac:dyDescent="0.25">
      <c r="M66796"/>
    </row>
    <row r="66797" spans="13:13" x14ac:dyDescent="0.25">
      <c r="M66797"/>
    </row>
    <row r="66798" spans="13:13" x14ac:dyDescent="0.25">
      <c r="M66798"/>
    </row>
    <row r="66799" spans="13:13" x14ac:dyDescent="0.25">
      <c r="M66799"/>
    </row>
    <row r="66800" spans="13:13" x14ac:dyDescent="0.25">
      <c r="M66800"/>
    </row>
    <row r="66801" spans="13:13" x14ac:dyDescent="0.25">
      <c r="M66801"/>
    </row>
    <row r="66802" spans="13:13" x14ac:dyDescent="0.25">
      <c r="M66802"/>
    </row>
    <row r="66803" spans="13:13" x14ac:dyDescent="0.25">
      <c r="M66803"/>
    </row>
    <row r="66804" spans="13:13" x14ac:dyDescent="0.25">
      <c r="M66804"/>
    </row>
    <row r="66805" spans="13:13" x14ac:dyDescent="0.25">
      <c r="M66805"/>
    </row>
    <row r="66806" spans="13:13" x14ac:dyDescent="0.25">
      <c r="M66806"/>
    </row>
    <row r="66807" spans="13:13" x14ac:dyDescent="0.25">
      <c r="M66807"/>
    </row>
    <row r="66808" spans="13:13" x14ac:dyDescent="0.25">
      <c r="M66808"/>
    </row>
    <row r="66809" spans="13:13" x14ac:dyDescent="0.25">
      <c r="M66809"/>
    </row>
    <row r="66810" spans="13:13" x14ac:dyDescent="0.25">
      <c r="M66810"/>
    </row>
    <row r="66811" spans="13:13" x14ac:dyDescent="0.25">
      <c r="M66811"/>
    </row>
    <row r="66812" spans="13:13" x14ac:dyDescent="0.25">
      <c r="M66812"/>
    </row>
    <row r="66813" spans="13:13" x14ac:dyDescent="0.25">
      <c r="M66813"/>
    </row>
    <row r="66814" spans="13:13" x14ac:dyDescent="0.25">
      <c r="M66814"/>
    </row>
    <row r="66815" spans="13:13" x14ac:dyDescent="0.25">
      <c r="M66815"/>
    </row>
    <row r="66816" spans="13:13" x14ac:dyDescent="0.25">
      <c r="M66816"/>
    </row>
    <row r="66817" spans="13:13" x14ac:dyDescent="0.25">
      <c r="M66817"/>
    </row>
    <row r="66818" spans="13:13" x14ac:dyDescent="0.25">
      <c r="M66818"/>
    </row>
    <row r="66819" spans="13:13" x14ac:dyDescent="0.25">
      <c r="M66819"/>
    </row>
    <row r="66820" spans="13:13" x14ac:dyDescent="0.25">
      <c r="M66820"/>
    </row>
    <row r="66821" spans="13:13" x14ac:dyDescent="0.25">
      <c r="M66821"/>
    </row>
    <row r="66822" spans="13:13" x14ac:dyDescent="0.25">
      <c r="M66822"/>
    </row>
    <row r="66823" spans="13:13" x14ac:dyDescent="0.25">
      <c r="M66823"/>
    </row>
    <row r="66824" spans="13:13" x14ac:dyDescent="0.25">
      <c r="M66824"/>
    </row>
    <row r="66825" spans="13:13" x14ac:dyDescent="0.25">
      <c r="M66825"/>
    </row>
    <row r="66826" spans="13:13" x14ac:dyDescent="0.25">
      <c r="M66826"/>
    </row>
    <row r="66827" spans="13:13" x14ac:dyDescent="0.25">
      <c r="M66827"/>
    </row>
    <row r="66828" spans="13:13" x14ac:dyDescent="0.25">
      <c r="M66828"/>
    </row>
    <row r="66829" spans="13:13" x14ac:dyDescent="0.25">
      <c r="M66829"/>
    </row>
    <row r="66830" spans="13:13" x14ac:dyDescent="0.25">
      <c r="M66830"/>
    </row>
    <row r="66831" spans="13:13" x14ac:dyDescent="0.25">
      <c r="M66831"/>
    </row>
    <row r="66832" spans="13:13" x14ac:dyDescent="0.25">
      <c r="M66832"/>
    </row>
    <row r="66833" spans="13:13" x14ac:dyDescent="0.25">
      <c r="M66833"/>
    </row>
    <row r="66834" spans="13:13" x14ac:dyDescent="0.25">
      <c r="M66834"/>
    </row>
    <row r="66835" spans="13:13" x14ac:dyDescent="0.25">
      <c r="M66835"/>
    </row>
    <row r="66836" spans="13:13" x14ac:dyDescent="0.25">
      <c r="M66836"/>
    </row>
    <row r="66837" spans="13:13" x14ac:dyDescent="0.25">
      <c r="M66837"/>
    </row>
    <row r="66838" spans="13:13" x14ac:dyDescent="0.25">
      <c r="M66838"/>
    </row>
    <row r="66839" spans="13:13" x14ac:dyDescent="0.25">
      <c r="M66839"/>
    </row>
    <row r="66840" spans="13:13" x14ac:dyDescent="0.25">
      <c r="M66840"/>
    </row>
    <row r="66841" spans="13:13" x14ac:dyDescent="0.25">
      <c r="M66841"/>
    </row>
    <row r="66842" spans="13:13" x14ac:dyDescent="0.25">
      <c r="M66842"/>
    </row>
    <row r="66843" spans="13:13" x14ac:dyDescent="0.25">
      <c r="M66843"/>
    </row>
    <row r="66844" spans="13:13" x14ac:dyDescent="0.25">
      <c r="M66844"/>
    </row>
    <row r="66845" spans="13:13" x14ac:dyDescent="0.25">
      <c r="M66845"/>
    </row>
    <row r="66846" spans="13:13" x14ac:dyDescent="0.25">
      <c r="M66846"/>
    </row>
    <row r="66847" spans="13:13" x14ac:dyDescent="0.25">
      <c r="M66847"/>
    </row>
    <row r="66848" spans="13:13" x14ac:dyDescent="0.25">
      <c r="M66848"/>
    </row>
    <row r="66849" spans="13:13" x14ac:dyDescent="0.25">
      <c r="M66849"/>
    </row>
    <row r="66850" spans="13:13" x14ac:dyDescent="0.25">
      <c r="M66850"/>
    </row>
    <row r="66851" spans="13:13" x14ac:dyDescent="0.25">
      <c r="M66851"/>
    </row>
    <row r="66852" spans="13:13" x14ac:dyDescent="0.25">
      <c r="M66852"/>
    </row>
    <row r="66853" spans="13:13" x14ac:dyDescent="0.25">
      <c r="M66853"/>
    </row>
    <row r="66854" spans="13:13" x14ac:dyDescent="0.25">
      <c r="M66854"/>
    </row>
    <row r="66855" spans="13:13" x14ac:dyDescent="0.25">
      <c r="M66855"/>
    </row>
    <row r="66856" spans="13:13" x14ac:dyDescent="0.25">
      <c r="M66856"/>
    </row>
    <row r="66857" spans="13:13" x14ac:dyDescent="0.25">
      <c r="M66857"/>
    </row>
    <row r="66858" spans="13:13" x14ac:dyDescent="0.25">
      <c r="M66858"/>
    </row>
    <row r="66859" spans="13:13" x14ac:dyDescent="0.25">
      <c r="M66859"/>
    </row>
    <row r="66860" spans="13:13" x14ac:dyDescent="0.25">
      <c r="M66860"/>
    </row>
    <row r="66861" spans="13:13" x14ac:dyDescent="0.25">
      <c r="M66861"/>
    </row>
    <row r="66862" spans="13:13" x14ac:dyDescent="0.25">
      <c r="M66862"/>
    </row>
    <row r="66863" spans="13:13" x14ac:dyDescent="0.25">
      <c r="M66863"/>
    </row>
    <row r="66864" spans="13:13" x14ac:dyDescent="0.25">
      <c r="M66864"/>
    </row>
    <row r="66865" spans="13:13" x14ac:dyDescent="0.25">
      <c r="M66865"/>
    </row>
    <row r="66866" spans="13:13" x14ac:dyDescent="0.25">
      <c r="M66866"/>
    </row>
    <row r="66867" spans="13:13" x14ac:dyDescent="0.25">
      <c r="M66867"/>
    </row>
    <row r="66868" spans="13:13" x14ac:dyDescent="0.25">
      <c r="M66868"/>
    </row>
    <row r="66869" spans="13:13" x14ac:dyDescent="0.25">
      <c r="M66869"/>
    </row>
    <row r="66870" spans="13:13" x14ac:dyDescent="0.25">
      <c r="M66870"/>
    </row>
    <row r="66871" spans="13:13" x14ac:dyDescent="0.25">
      <c r="M66871"/>
    </row>
    <row r="66872" spans="13:13" x14ac:dyDescent="0.25">
      <c r="M66872"/>
    </row>
    <row r="66873" spans="13:13" x14ac:dyDescent="0.25">
      <c r="M66873"/>
    </row>
    <row r="66874" spans="13:13" x14ac:dyDescent="0.25">
      <c r="M66874"/>
    </row>
    <row r="66875" spans="13:13" x14ac:dyDescent="0.25">
      <c r="M66875"/>
    </row>
    <row r="66876" spans="13:13" x14ac:dyDescent="0.25">
      <c r="M66876"/>
    </row>
    <row r="66877" spans="13:13" x14ac:dyDescent="0.25">
      <c r="M66877"/>
    </row>
    <row r="66878" spans="13:13" x14ac:dyDescent="0.25">
      <c r="M66878"/>
    </row>
    <row r="66879" spans="13:13" x14ac:dyDescent="0.25">
      <c r="M66879"/>
    </row>
    <row r="66880" spans="13:13" x14ac:dyDescent="0.25">
      <c r="M66880"/>
    </row>
    <row r="66881" spans="13:13" x14ac:dyDescent="0.25">
      <c r="M66881"/>
    </row>
    <row r="66882" spans="13:13" x14ac:dyDescent="0.25">
      <c r="M66882"/>
    </row>
    <row r="66883" spans="13:13" x14ac:dyDescent="0.25">
      <c r="M66883"/>
    </row>
    <row r="66884" spans="13:13" x14ac:dyDescent="0.25">
      <c r="M66884"/>
    </row>
    <row r="66885" spans="13:13" x14ac:dyDescent="0.25">
      <c r="M66885"/>
    </row>
    <row r="66886" spans="13:13" x14ac:dyDescent="0.25">
      <c r="M66886"/>
    </row>
    <row r="66887" spans="13:13" x14ac:dyDescent="0.25">
      <c r="M66887"/>
    </row>
    <row r="66888" spans="13:13" x14ac:dyDescent="0.25">
      <c r="M66888"/>
    </row>
    <row r="66889" spans="13:13" x14ac:dyDescent="0.25">
      <c r="M66889"/>
    </row>
    <row r="66890" spans="13:13" x14ac:dyDescent="0.25">
      <c r="M66890"/>
    </row>
    <row r="66891" spans="13:13" x14ac:dyDescent="0.25">
      <c r="M66891"/>
    </row>
    <row r="66892" spans="13:13" x14ac:dyDescent="0.25">
      <c r="M66892"/>
    </row>
    <row r="66893" spans="13:13" x14ac:dyDescent="0.25">
      <c r="M66893"/>
    </row>
    <row r="66894" spans="13:13" x14ac:dyDescent="0.25">
      <c r="M66894"/>
    </row>
    <row r="66895" spans="13:13" x14ac:dyDescent="0.25">
      <c r="M66895"/>
    </row>
    <row r="66896" spans="13:13" x14ac:dyDescent="0.25">
      <c r="M66896"/>
    </row>
    <row r="66897" spans="13:13" x14ac:dyDescent="0.25">
      <c r="M66897"/>
    </row>
    <row r="66898" spans="13:13" x14ac:dyDescent="0.25">
      <c r="M66898"/>
    </row>
    <row r="66899" spans="13:13" x14ac:dyDescent="0.25">
      <c r="M66899"/>
    </row>
    <row r="66900" spans="13:13" x14ac:dyDescent="0.25">
      <c r="M66900"/>
    </row>
    <row r="66901" spans="13:13" x14ac:dyDescent="0.25">
      <c r="M66901"/>
    </row>
    <row r="66902" spans="13:13" x14ac:dyDescent="0.25">
      <c r="M66902"/>
    </row>
    <row r="66903" spans="13:13" x14ac:dyDescent="0.25">
      <c r="M66903"/>
    </row>
    <row r="66904" spans="13:13" x14ac:dyDescent="0.25">
      <c r="M66904"/>
    </row>
    <row r="66905" spans="13:13" x14ac:dyDescent="0.25">
      <c r="M66905"/>
    </row>
    <row r="66906" spans="13:13" x14ac:dyDescent="0.25">
      <c r="M66906"/>
    </row>
    <row r="66907" spans="13:13" x14ac:dyDescent="0.25">
      <c r="M66907"/>
    </row>
    <row r="66908" spans="13:13" x14ac:dyDescent="0.25">
      <c r="M66908"/>
    </row>
    <row r="66909" spans="13:13" x14ac:dyDescent="0.25">
      <c r="M66909"/>
    </row>
    <row r="66910" spans="13:13" x14ac:dyDescent="0.25">
      <c r="M66910"/>
    </row>
    <row r="66911" spans="13:13" x14ac:dyDescent="0.25">
      <c r="M66911"/>
    </row>
    <row r="66912" spans="13:13" x14ac:dyDescent="0.25">
      <c r="M66912"/>
    </row>
    <row r="66913" spans="13:13" x14ac:dyDescent="0.25">
      <c r="M66913"/>
    </row>
    <row r="66914" spans="13:13" x14ac:dyDescent="0.25">
      <c r="M66914"/>
    </row>
    <row r="66915" spans="13:13" x14ac:dyDescent="0.25">
      <c r="M66915"/>
    </row>
    <row r="66916" spans="13:13" x14ac:dyDescent="0.25">
      <c r="M66916"/>
    </row>
    <row r="66917" spans="13:13" x14ac:dyDescent="0.25">
      <c r="M66917"/>
    </row>
    <row r="66918" spans="13:13" x14ac:dyDescent="0.25">
      <c r="M66918"/>
    </row>
    <row r="66919" spans="13:13" x14ac:dyDescent="0.25">
      <c r="M66919"/>
    </row>
    <row r="66920" spans="13:13" x14ac:dyDescent="0.25">
      <c r="M66920"/>
    </row>
    <row r="66921" spans="13:13" x14ac:dyDescent="0.25">
      <c r="M66921"/>
    </row>
    <row r="66922" spans="13:13" x14ac:dyDescent="0.25">
      <c r="M66922"/>
    </row>
    <row r="66923" spans="13:13" x14ac:dyDescent="0.25">
      <c r="M66923"/>
    </row>
    <row r="66924" spans="13:13" x14ac:dyDescent="0.25">
      <c r="M66924"/>
    </row>
    <row r="66925" spans="13:13" x14ac:dyDescent="0.25">
      <c r="M66925"/>
    </row>
    <row r="66926" spans="13:13" x14ac:dyDescent="0.25">
      <c r="M66926"/>
    </row>
    <row r="66927" spans="13:13" x14ac:dyDescent="0.25">
      <c r="M66927"/>
    </row>
    <row r="66928" spans="13:13" x14ac:dyDescent="0.25">
      <c r="M66928"/>
    </row>
    <row r="66929" spans="13:13" x14ac:dyDescent="0.25">
      <c r="M66929"/>
    </row>
    <row r="66930" spans="13:13" x14ac:dyDescent="0.25">
      <c r="M66930"/>
    </row>
    <row r="66931" spans="13:13" x14ac:dyDescent="0.25">
      <c r="M66931"/>
    </row>
    <row r="66932" spans="13:13" x14ac:dyDescent="0.25">
      <c r="M66932"/>
    </row>
    <row r="66933" spans="13:13" x14ac:dyDescent="0.25">
      <c r="M66933"/>
    </row>
    <row r="66934" spans="13:13" x14ac:dyDescent="0.25">
      <c r="M66934"/>
    </row>
    <row r="66935" spans="13:13" x14ac:dyDescent="0.25">
      <c r="M66935"/>
    </row>
    <row r="66936" spans="13:13" x14ac:dyDescent="0.25">
      <c r="M66936"/>
    </row>
    <row r="66937" spans="13:13" x14ac:dyDescent="0.25">
      <c r="M66937"/>
    </row>
    <row r="66938" spans="13:13" x14ac:dyDescent="0.25">
      <c r="M66938"/>
    </row>
    <row r="66939" spans="13:13" x14ac:dyDescent="0.25">
      <c r="M66939"/>
    </row>
    <row r="66940" spans="13:13" x14ac:dyDescent="0.25">
      <c r="M66940"/>
    </row>
    <row r="66941" spans="13:13" x14ac:dyDescent="0.25">
      <c r="M66941"/>
    </row>
    <row r="66942" spans="13:13" x14ac:dyDescent="0.25">
      <c r="M66942"/>
    </row>
    <row r="66943" spans="13:13" x14ac:dyDescent="0.25">
      <c r="M66943"/>
    </row>
    <row r="66944" spans="13:13" x14ac:dyDescent="0.25">
      <c r="M66944"/>
    </row>
    <row r="66945" spans="13:13" x14ac:dyDescent="0.25">
      <c r="M66945"/>
    </row>
    <row r="66946" spans="13:13" x14ac:dyDescent="0.25">
      <c r="M66946"/>
    </row>
    <row r="66947" spans="13:13" x14ac:dyDescent="0.25">
      <c r="M66947"/>
    </row>
    <row r="66948" spans="13:13" x14ac:dyDescent="0.25">
      <c r="M66948"/>
    </row>
    <row r="66949" spans="13:13" x14ac:dyDescent="0.25">
      <c r="M66949"/>
    </row>
    <row r="66950" spans="13:13" x14ac:dyDescent="0.25">
      <c r="M66950"/>
    </row>
    <row r="66951" spans="13:13" x14ac:dyDescent="0.25">
      <c r="M66951"/>
    </row>
    <row r="66952" spans="13:13" x14ac:dyDescent="0.25">
      <c r="M66952"/>
    </row>
    <row r="66953" spans="13:13" x14ac:dyDescent="0.25">
      <c r="M66953"/>
    </row>
    <row r="66954" spans="13:13" x14ac:dyDescent="0.25">
      <c r="M66954"/>
    </row>
    <row r="66955" spans="13:13" x14ac:dyDescent="0.25">
      <c r="M66955"/>
    </row>
    <row r="66956" spans="13:13" x14ac:dyDescent="0.25">
      <c r="M66956"/>
    </row>
    <row r="66957" spans="13:13" x14ac:dyDescent="0.25">
      <c r="M66957"/>
    </row>
    <row r="66958" spans="13:13" x14ac:dyDescent="0.25">
      <c r="M66958"/>
    </row>
    <row r="66959" spans="13:13" x14ac:dyDescent="0.25">
      <c r="M66959"/>
    </row>
    <row r="66960" spans="13:13" x14ac:dyDescent="0.25">
      <c r="M66960"/>
    </row>
    <row r="66961" spans="13:13" x14ac:dyDescent="0.25">
      <c r="M66961"/>
    </row>
    <row r="66962" spans="13:13" x14ac:dyDescent="0.25">
      <c r="M66962"/>
    </row>
    <row r="66963" spans="13:13" x14ac:dyDescent="0.25">
      <c r="M66963"/>
    </row>
    <row r="66964" spans="13:13" x14ac:dyDescent="0.25">
      <c r="M66964"/>
    </row>
    <row r="66965" spans="13:13" x14ac:dyDescent="0.25">
      <c r="M66965"/>
    </row>
    <row r="66966" spans="13:13" x14ac:dyDescent="0.25">
      <c r="M66966"/>
    </row>
    <row r="66967" spans="13:13" x14ac:dyDescent="0.25">
      <c r="M66967"/>
    </row>
    <row r="66968" spans="13:13" x14ac:dyDescent="0.25">
      <c r="M66968"/>
    </row>
    <row r="66969" spans="13:13" x14ac:dyDescent="0.25">
      <c r="M66969"/>
    </row>
    <row r="66970" spans="13:13" x14ac:dyDescent="0.25">
      <c r="M66970"/>
    </row>
    <row r="66971" spans="13:13" x14ac:dyDescent="0.25">
      <c r="M66971"/>
    </row>
    <row r="66972" spans="13:13" x14ac:dyDescent="0.25">
      <c r="M66972"/>
    </row>
    <row r="66973" spans="13:13" x14ac:dyDescent="0.25">
      <c r="M66973"/>
    </row>
    <row r="66974" spans="13:13" x14ac:dyDescent="0.25">
      <c r="M66974"/>
    </row>
    <row r="66975" spans="13:13" x14ac:dyDescent="0.25">
      <c r="M66975"/>
    </row>
    <row r="66976" spans="13:13" x14ac:dyDescent="0.25">
      <c r="M66976"/>
    </row>
    <row r="66977" spans="13:13" x14ac:dyDescent="0.25">
      <c r="M66977"/>
    </row>
    <row r="66978" spans="13:13" x14ac:dyDescent="0.25">
      <c r="M66978"/>
    </row>
    <row r="66979" spans="13:13" x14ac:dyDescent="0.25">
      <c r="M66979"/>
    </row>
    <row r="66980" spans="13:13" x14ac:dyDescent="0.25">
      <c r="M66980"/>
    </row>
    <row r="66981" spans="13:13" x14ac:dyDescent="0.25">
      <c r="M66981"/>
    </row>
    <row r="66982" spans="13:13" x14ac:dyDescent="0.25">
      <c r="M66982"/>
    </row>
    <row r="66983" spans="13:13" x14ac:dyDescent="0.25">
      <c r="M66983"/>
    </row>
    <row r="66984" spans="13:13" x14ac:dyDescent="0.25">
      <c r="M66984"/>
    </row>
    <row r="66985" spans="13:13" x14ac:dyDescent="0.25">
      <c r="M66985"/>
    </row>
    <row r="66986" spans="13:13" x14ac:dyDescent="0.25">
      <c r="M66986"/>
    </row>
    <row r="66987" spans="13:13" x14ac:dyDescent="0.25">
      <c r="M66987"/>
    </row>
    <row r="66988" spans="13:13" x14ac:dyDescent="0.25">
      <c r="M66988"/>
    </row>
    <row r="66989" spans="13:13" x14ac:dyDescent="0.25">
      <c r="M66989"/>
    </row>
    <row r="66990" spans="13:13" x14ac:dyDescent="0.25">
      <c r="M66990"/>
    </row>
    <row r="66991" spans="13:13" x14ac:dyDescent="0.25">
      <c r="M66991"/>
    </row>
    <row r="66992" spans="13:13" x14ac:dyDescent="0.25">
      <c r="M66992"/>
    </row>
    <row r="66993" spans="13:13" x14ac:dyDescent="0.25">
      <c r="M66993"/>
    </row>
    <row r="66994" spans="13:13" x14ac:dyDescent="0.25">
      <c r="M66994"/>
    </row>
    <row r="66995" spans="13:13" x14ac:dyDescent="0.25">
      <c r="M66995"/>
    </row>
    <row r="66996" spans="13:13" x14ac:dyDescent="0.25">
      <c r="M66996"/>
    </row>
    <row r="66997" spans="13:13" x14ac:dyDescent="0.25">
      <c r="M66997"/>
    </row>
    <row r="66998" spans="13:13" x14ac:dyDescent="0.25">
      <c r="M66998"/>
    </row>
    <row r="66999" spans="13:13" x14ac:dyDescent="0.25">
      <c r="M66999"/>
    </row>
    <row r="67000" spans="13:13" x14ac:dyDescent="0.25">
      <c r="M67000"/>
    </row>
    <row r="67001" spans="13:13" x14ac:dyDescent="0.25">
      <c r="M67001"/>
    </row>
    <row r="67002" spans="13:13" x14ac:dyDescent="0.25">
      <c r="M67002"/>
    </row>
    <row r="67003" spans="13:13" x14ac:dyDescent="0.25">
      <c r="M67003"/>
    </row>
    <row r="67004" spans="13:13" x14ac:dyDescent="0.25">
      <c r="M67004"/>
    </row>
    <row r="67005" spans="13:13" x14ac:dyDescent="0.25">
      <c r="M67005"/>
    </row>
    <row r="67006" spans="13:13" x14ac:dyDescent="0.25">
      <c r="M67006"/>
    </row>
    <row r="67007" spans="13:13" x14ac:dyDescent="0.25">
      <c r="M67007"/>
    </row>
    <row r="67008" spans="13:13" x14ac:dyDescent="0.25">
      <c r="M67008"/>
    </row>
    <row r="67009" spans="13:13" x14ac:dyDescent="0.25">
      <c r="M67009"/>
    </row>
    <row r="67010" spans="13:13" x14ac:dyDescent="0.25">
      <c r="M67010"/>
    </row>
    <row r="67011" spans="13:13" x14ac:dyDescent="0.25">
      <c r="M67011"/>
    </row>
    <row r="67012" spans="13:13" x14ac:dyDescent="0.25">
      <c r="M67012"/>
    </row>
    <row r="67013" spans="13:13" x14ac:dyDescent="0.25">
      <c r="M67013"/>
    </row>
    <row r="67014" spans="13:13" x14ac:dyDescent="0.25">
      <c r="M67014"/>
    </row>
    <row r="67015" spans="13:13" x14ac:dyDescent="0.25">
      <c r="M67015"/>
    </row>
    <row r="67016" spans="13:13" x14ac:dyDescent="0.25">
      <c r="M67016"/>
    </row>
    <row r="67017" spans="13:13" x14ac:dyDescent="0.25">
      <c r="M67017"/>
    </row>
    <row r="67018" spans="13:13" x14ac:dyDescent="0.25">
      <c r="M67018"/>
    </row>
    <row r="67019" spans="13:13" x14ac:dyDescent="0.25">
      <c r="M67019"/>
    </row>
    <row r="67020" spans="13:13" x14ac:dyDescent="0.25">
      <c r="M67020"/>
    </row>
    <row r="67021" spans="13:13" x14ac:dyDescent="0.25">
      <c r="M67021"/>
    </row>
    <row r="67022" spans="13:13" x14ac:dyDescent="0.25">
      <c r="M67022"/>
    </row>
    <row r="67023" spans="13:13" x14ac:dyDescent="0.25">
      <c r="M67023"/>
    </row>
    <row r="67024" spans="13:13" x14ac:dyDescent="0.25">
      <c r="M67024"/>
    </row>
    <row r="67025" spans="13:13" x14ac:dyDescent="0.25">
      <c r="M67025"/>
    </row>
    <row r="67026" spans="13:13" x14ac:dyDescent="0.25">
      <c r="M67026"/>
    </row>
    <row r="67027" spans="13:13" x14ac:dyDescent="0.25">
      <c r="M67027"/>
    </row>
    <row r="67028" spans="13:13" x14ac:dyDescent="0.25">
      <c r="M67028"/>
    </row>
    <row r="67029" spans="13:13" x14ac:dyDescent="0.25">
      <c r="M67029"/>
    </row>
    <row r="67030" spans="13:13" x14ac:dyDescent="0.25">
      <c r="M67030"/>
    </row>
    <row r="67031" spans="13:13" x14ac:dyDescent="0.25">
      <c r="M67031"/>
    </row>
    <row r="67032" spans="13:13" x14ac:dyDescent="0.25">
      <c r="M67032"/>
    </row>
    <row r="67033" spans="13:13" x14ac:dyDescent="0.25">
      <c r="M67033"/>
    </row>
    <row r="67034" spans="13:13" x14ac:dyDescent="0.25">
      <c r="M67034"/>
    </row>
    <row r="67035" spans="13:13" x14ac:dyDescent="0.25">
      <c r="M67035"/>
    </row>
    <row r="67036" spans="13:13" x14ac:dyDescent="0.25">
      <c r="M67036"/>
    </row>
    <row r="67037" spans="13:13" x14ac:dyDescent="0.25">
      <c r="M67037"/>
    </row>
    <row r="67038" spans="13:13" x14ac:dyDescent="0.25">
      <c r="M67038"/>
    </row>
    <row r="67039" spans="13:13" x14ac:dyDescent="0.25">
      <c r="M67039"/>
    </row>
    <row r="67040" spans="13:13" x14ac:dyDescent="0.25">
      <c r="M67040"/>
    </row>
    <row r="67041" spans="13:13" x14ac:dyDescent="0.25">
      <c r="M67041"/>
    </row>
    <row r="67042" spans="13:13" x14ac:dyDescent="0.25">
      <c r="M67042"/>
    </row>
    <row r="67043" spans="13:13" x14ac:dyDescent="0.25">
      <c r="M67043"/>
    </row>
    <row r="67044" spans="13:13" x14ac:dyDescent="0.25">
      <c r="M67044"/>
    </row>
    <row r="67045" spans="13:13" x14ac:dyDescent="0.25">
      <c r="M67045"/>
    </row>
    <row r="67046" spans="13:13" x14ac:dyDescent="0.25">
      <c r="M67046"/>
    </row>
    <row r="67047" spans="13:13" x14ac:dyDescent="0.25">
      <c r="M67047"/>
    </row>
    <row r="67048" spans="13:13" x14ac:dyDescent="0.25">
      <c r="M67048"/>
    </row>
    <row r="67049" spans="13:13" x14ac:dyDescent="0.25">
      <c r="M67049"/>
    </row>
    <row r="67050" spans="13:13" x14ac:dyDescent="0.25">
      <c r="M67050"/>
    </row>
    <row r="67051" spans="13:13" x14ac:dyDescent="0.25">
      <c r="M67051"/>
    </row>
    <row r="67052" spans="13:13" x14ac:dyDescent="0.25">
      <c r="M67052"/>
    </row>
    <row r="67053" spans="13:13" x14ac:dyDescent="0.25">
      <c r="M67053"/>
    </row>
    <row r="67054" spans="13:13" x14ac:dyDescent="0.25">
      <c r="M67054"/>
    </row>
    <row r="67055" spans="13:13" x14ac:dyDescent="0.25">
      <c r="M67055"/>
    </row>
    <row r="67056" spans="13:13" x14ac:dyDescent="0.25">
      <c r="M67056"/>
    </row>
    <row r="67057" spans="13:13" x14ac:dyDescent="0.25">
      <c r="M67057"/>
    </row>
    <row r="67058" spans="13:13" x14ac:dyDescent="0.25">
      <c r="M67058"/>
    </row>
    <row r="67059" spans="13:13" x14ac:dyDescent="0.25">
      <c r="M67059"/>
    </row>
    <row r="67060" spans="13:13" x14ac:dyDescent="0.25">
      <c r="M67060"/>
    </row>
    <row r="67061" spans="13:13" x14ac:dyDescent="0.25">
      <c r="M67061"/>
    </row>
    <row r="67062" spans="13:13" x14ac:dyDescent="0.25">
      <c r="M67062"/>
    </row>
    <row r="67063" spans="13:13" x14ac:dyDescent="0.25">
      <c r="M67063"/>
    </row>
    <row r="67064" spans="13:13" x14ac:dyDescent="0.25">
      <c r="M67064"/>
    </row>
    <row r="67065" spans="13:13" x14ac:dyDescent="0.25">
      <c r="M67065"/>
    </row>
    <row r="67066" spans="13:13" x14ac:dyDescent="0.25">
      <c r="M67066"/>
    </row>
    <row r="67067" spans="13:13" x14ac:dyDescent="0.25">
      <c r="M67067"/>
    </row>
    <row r="67068" spans="13:13" x14ac:dyDescent="0.25">
      <c r="M67068"/>
    </row>
    <row r="67069" spans="13:13" x14ac:dyDescent="0.25">
      <c r="M67069"/>
    </row>
    <row r="67070" spans="13:13" x14ac:dyDescent="0.25">
      <c r="M67070"/>
    </row>
    <row r="67071" spans="13:13" x14ac:dyDescent="0.25">
      <c r="M67071"/>
    </row>
    <row r="67072" spans="13:13" x14ac:dyDescent="0.25">
      <c r="M67072"/>
    </row>
    <row r="67073" spans="13:13" x14ac:dyDescent="0.25">
      <c r="M67073"/>
    </row>
    <row r="67074" spans="13:13" x14ac:dyDescent="0.25">
      <c r="M67074"/>
    </row>
    <row r="67075" spans="13:13" x14ac:dyDescent="0.25">
      <c r="M67075"/>
    </row>
    <row r="67076" spans="13:13" x14ac:dyDescent="0.25">
      <c r="M67076"/>
    </row>
    <row r="67077" spans="13:13" x14ac:dyDescent="0.25">
      <c r="M67077"/>
    </row>
    <row r="67078" spans="13:13" x14ac:dyDescent="0.25">
      <c r="M67078"/>
    </row>
    <row r="67079" spans="13:13" x14ac:dyDescent="0.25">
      <c r="M67079"/>
    </row>
    <row r="67080" spans="13:13" x14ac:dyDescent="0.25">
      <c r="M67080"/>
    </row>
    <row r="67081" spans="13:13" x14ac:dyDescent="0.25">
      <c r="M67081"/>
    </row>
    <row r="67082" spans="13:13" x14ac:dyDescent="0.25">
      <c r="M67082"/>
    </row>
    <row r="67083" spans="13:13" x14ac:dyDescent="0.25">
      <c r="M67083"/>
    </row>
    <row r="67084" spans="13:13" x14ac:dyDescent="0.25">
      <c r="M67084"/>
    </row>
    <row r="67085" spans="13:13" x14ac:dyDescent="0.25">
      <c r="M67085"/>
    </row>
    <row r="67086" spans="13:13" x14ac:dyDescent="0.25">
      <c r="M67086"/>
    </row>
    <row r="67087" spans="13:13" x14ac:dyDescent="0.25">
      <c r="M67087"/>
    </row>
    <row r="67088" spans="13:13" x14ac:dyDescent="0.25">
      <c r="M67088"/>
    </row>
    <row r="67089" spans="13:13" x14ac:dyDescent="0.25">
      <c r="M67089"/>
    </row>
    <row r="67090" spans="13:13" x14ac:dyDescent="0.25">
      <c r="M67090"/>
    </row>
    <row r="67091" spans="13:13" x14ac:dyDescent="0.25">
      <c r="M67091"/>
    </row>
    <row r="67092" spans="13:13" x14ac:dyDescent="0.25">
      <c r="M67092"/>
    </row>
    <row r="67093" spans="13:13" x14ac:dyDescent="0.25">
      <c r="M67093"/>
    </row>
    <row r="67094" spans="13:13" x14ac:dyDescent="0.25">
      <c r="M67094"/>
    </row>
    <row r="67095" spans="13:13" x14ac:dyDescent="0.25">
      <c r="M67095"/>
    </row>
    <row r="67096" spans="13:13" x14ac:dyDescent="0.25">
      <c r="M67096"/>
    </row>
    <row r="67097" spans="13:13" x14ac:dyDescent="0.25">
      <c r="M67097"/>
    </row>
    <row r="67098" spans="13:13" x14ac:dyDescent="0.25">
      <c r="M67098"/>
    </row>
    <row r="67099" spans="13:13" x14ac:dyDescent="0.25">
      <c r="M67099"/>
    </row>
    <row r="67100" spans="13:13" x14ac:dyDescent="0.25">
      <c r="M67100"/>
    </row>
    <row r="67101" spans="13:13" x14ac:dyDescent="0.25">
      <c r="M67101"/>
    </row>
    <row r="67102" spans="13:13" x14ac:dyDescent="0.25">
      <c r="M67102"/>
    </row>
    <row r="67103" spans="13:13" x14ac:dyDescent="0.25">
      <c r="M67103"/>
    </row>
    <row r="67104" spans="13:13" x14ac:dyDescent="0.25">
      <c r="M67104"/>
    </row>
    <row r="67105" spans="13:13" x14ac:dyDescent="0.25">
      <c r="M67105"/>
    </row>
    <row r="67106" spans="13:13" x14ac:dyDescent="0.25">
      <c r="M67106"/>
    </row>
    <row r="67107" spans="13:13" x14ac:dyDescent="0.25">
      <c r="M67107"/>
    </row>
    <row r="67108" spans="13:13" x14ac:dyDescent="0.25">
      <c r="M67108"/>
    </row>
    <row r="67109" spans="13:13" x14ac:dyDescent="0.25">
      <c r="M67109"/>
    </row>
    <row r="67110" spans="13:13" x14ac:dyDescent="0.25">
      <c r="M67110"/>
    </row>
    <row r="67111" spans="13:13" x14ac:dyDescent="0.25">
      <c r="M67111"/>
    </row>
    <row r="67112" spans="13:13" x14ac:dyDescent="0.25">
      <c r="M67112"/>
    </row>
    <row r="67113" spans="13:13" x14ac:dyDescent="0.25">
      <c r="M67113"/>
    </row>
    <row r="67114" spans="13:13" x14ac:dyDescent="0.25">
      <c r="M67114"/>
    </row>
    <row r="67115" spans="13:13" x14ac:dyDescent="0.25">
      <c r="M67115"/>
    </row>
    <row r="67116" spans="13:13" x14ac:dyDescent="0.25">
      <c r="M67116"/>
    </row>
    <row r="67117" spans="13:13" x14ac:dyDescent="0.25">
      <c r="M67117"/>
    </row>
    <row r="67118" spans="13:13" x14ac:dyDescent="0.25">
      <c r="M67118"/>
    </row>
    <row r="67119" spans="13:13" x14ac:dyDescent="0.25">
      <c r="M67119"/>
    </row>
    <row r="67120" spans="13:13" x14ac:dyDescent="0.25">
      <c r="M67120"/>
    </row>
    <row r="67121" spans="13:13" x14ac:dyDescent="0.25">
      <c r="M67121"/>
    </row>
    <row r="67122" spans="13:13" x14ac:dyDescent="0.25">
      <c r="M67122"/>
    </row>
    <row r="67123" spans="13:13" x14ac:dyDescent="0.25">
      <c r="M67123"/>
    </row>
    <row r="67124" spans="13:13" x14ac:dyDescent="0.25">
      <c r="M67124"/>
    </row>
    <row r="67125" spans="13:13" x14ac:dyDescent="0.25">
      <c r="M67125"/>
    </row>
    <row r="67126" spans="13:13" x14ac:dyDescent="0.25">
      <c r="M67126"/>
    </row>
    <row r="67127" spans="13:13" x14ac:dyDescent="0.25">
      <c r="M67127"/>
    </row>
    <row r="67128" spans="13:13" x14ac:dyDescent="0.25">
      <c r="M67128"/>
    </row>
    <row r="67129" spans="13:13" x14ac:dyDescent="0.25">
      <c r="M67129"/>
    </row>
    <row r="67130" spans="13:13" x14ac:dyDescent="0.25">
      <c r="M67130"/>
    </row>
    <row r="67131" spans="13:13" x14ac:dyDescent="0.25">
      <c r="M67131"/>
    </row>
    <row r="67132" spans="13:13" x14ac:dyDescent="0.25">
      <c r="M67132"/>
    </row>
    <row r="67133" spans="13:13" x14ac:dyDescent="0.25">
      <c r="M67133"/>
    </row>
    <row r="67134" spans="13:13" x14ac:dyDescent="0.25">
      <c r="M67134"/>
    </row>
    <row r="67135" spans="13:13" x14ac:dyDescent="0.25">
      <c r="M67135"/>
    </row>
    <row r="67136" spans="13:13" x14ac:dyDescent="0.25">
      <c r="M67136"/>
    </row>
    <row r="67137" spans="13:13" x14ac:dyDescent="0.25">
      <c r="M67137"/>
    </row>
    <row r="67138" spans="13:13" x14ac:dyDescent="0.25">
      <c r="M67138"/>
    </row>
    <row r="67139" spans="13:13" x14ac:dyDescent="0.25">
      <c r="M67139"/>
    </row>
    <row r="67140" spans="13:13" x14ac:dyDescent="0.25">
      <c r="M67140"/>
    </row>
    <row r="67141" spans="13:13" x14ac:dyDescent="0.25">
      <c r="M67141"/>
    </row>
    <row r="67142" spans="13:13" x14ac:dyDescent="0.25">
      <c r="M67142"/>
    </row>
    <row r="67143" spans="13:13" x14ac:dyDescent="0.25">
      <c r="M67143"/>
    </row>
    <row r="67144" spans="13:13" x14ac:dyDescent="0.25">
      <c r="M67144"/>
    </row>
    <row r="67145" spans="13:13" x14ac:dyDescent="0.25">
      <c r="M67145"/>
    </row>
    <row r="67146" spans="13:13" x14ac:dyDescent="0.25">
      <c r="M67146"/>
    </row>
    <row r="67147" spans="13:13" x14ac:dyDescent="0.25">
      <c r="M67147"/>
    </row>
    <row r="67148" spans="13:13" x14ac:dyDescent="0.25">
      <c r="M67148"/>
    </row>
    <row r="67149" spans="13:13" x14ac:dyDescent="0.25">
      <c r="M67149"/>
    </row>
    <row r="67150" spans="13:13" x14ac:dyDescent="0.25">
      <c r="M67150"/>
    </row>
    <row r="67151" spans="13:13" x14ac:dyDescent="0.25">
      <c r="M67151"/>
    </row>
    <row r="67152" spans="13:13" x14ac:dyDescent="0.25">
      <c r="M67152"/>
    </row>
    <row r="67153" spans="13:13" x14ac:dyDescent="0.25">
      <c r="M67153"/>
    </row>
    <row r="67154" spans="13:13" x14ac:dyDescent="0.25">
      <c r="M67154"/>
    </row>
    <row r="67155" spans="13:13" x14ac:dyDescent="0.25">
      <c r="M67155"/>
    </row>
    <row r="67156" spans="13:13" x14ac:dyDescent="0.25">
      <c r="M67156"/>
    </row>
    <row r="67157" spans="13:13" x14ac:dyDescent="0.25">
      <c r="M67157"/>
    </row>
    <row r="67158" spans="13:13" x14ac:dyDescent="0.25">
      <c r="M67158"/>
    </row>
    <row r="67159" spans="13:13" x14ac:dyDescent="0.25">
      <c r="M67159"/>
    </row>
    <row r="67160" spans="13:13" x14ac:dyDescent="0.25">
      <c r="M67160"/>
    </row>
    <row r="67161" spans="13:13" x14ac:dyDescent="0.25">
      <c r="M67161"/>
    </row>
    <row r="67162" spans="13:13" x14ac:dyDescent="0.25">
      <c r="M67162"/>
    </row>
    <row r="67163" spans="13:13" x14ac:dyDescent="0.25">
      <c r="M67163"/>
    </row>
    <row r="67164" spans="13:13" x14ac:dyDescent="0.25">
      <c r="M67164"/>
    </row>
    <row r="67165" spans="13:13" x14ac:dyDescent="0.25">
      <c r="M67165"/>
    </row>
    <row r="67166" spans="13:13" x14ac:dyDescent="0.25">
      <c r="M67166"/>
    </row>
    <row r="67167" spans="13:13" x14ac:dyDescent="0.25">
      <c r="M67167"/>
    </row>
    <row r="67168" spans="13:13" x14ac:dyDescent="0.25">
      <c r="M67168"/>
    </row>
    <row r="67169" spans="13:13" x14ac:dyDescent="0.25">
      <c r="M67169"/>
    </row>
    <row r="67170" spans="13:13" x14ac:dyDescent="0.25">
      <c r="M67170"/>
    </row>
    <row r="67171" spans="13:13" x14ac:dyDescent="0.25">
      <c r="M67171"/>
    </row>
    <row r="67172" spans="13:13" x14ac:dyDescent="0.25">
      <c r="M67172"/>
    </row>
    <row r="67173" spans="13:13" x14ac:dyDescent="0.25">
      <c r="M67173"/>
    </row>
    <row r="67174" spans="13:13" x14ac:dyDescent="0.25">
      <c r="M67174"/>
    </row>
    <row r="67175" spans="13:13" x14ac:dyDescent="0.25">
      <c r="M67175"/>
    </row>
    <row r="67176" spans="13:13" x14ac:dyDescent="0.25">
      <c r="M67176"/>
    </row>
    <row r="67177" spans="13:13" x14ac:dyDescent="0.25">
      <c r="M67177"/>
    </row>
    <row r="67178" spans="13:13" x14ac:dyDescent="0.25">
      <c r="M67178"/>
    </row>
    <row r="67179" spans="13:13" x14ac:dyDescent="0.25">
      <c r="M67179"/>
    </row>
    <row r="67180" spans="13:13" x14ac:dyDescent="0.25">
      <c r="M67180"/>
    </row>
    <row r="67181" spans="13:13" x14ac:dyDescent="0.25">
      <c r="M67181"/>
    </row>
    <row r="67182" spans="13:13" x14ac:dyDescent="0.25">
      <c r="M67182"/>
    </row>
    <row r="67183" spans="13:13" x14ac:dyDescent="0.25">
      <c r="M67183"/>
    </row>
    <row r="67184" spans="13:13" x14ac:dyDescent="0.25">
      <c r="M67184"/>
    </row>
    <row r="67185" spans="13:13" x14ac:dyDescent="0.25">
      <c r="M67185"/>
    </row>
    <row r="67186" spans="13:13" x14ac:dyDescent="0.25">
      <c r="M67186"/>
    </row>
    <row r="67187" spans="13:13" x14ac:dyDescent="0.25">
      <c r="M67187"/>
    </row>
    <row r="67188" spans="13:13" x14ac:dyDescent="0.25">
      <c r="M67188"/>
    </row>
    <row r="67189" spans="13:13" x14ac:dyDescent="0.25">
      <c r="M67189"/>
    </row>
    <row r="67190" spans="13:13" x14ac:dyDescent="0.25">
      <c r="M67190"/>
    </row>
    <row r="67191" spans="13:13" x14ac:dyDescent="0.25">
      <c r="M67191"/>
    </row>
    <row r="67192" spans="13:13" x14ac:dyDescent="0.25">
      <c r="M67192"/>
    </row>
    <row r="67193" spans="13:13" x14ac:dyDescent="0.25">
      <c r="M67193"/>
    </row>
    <row r="67194" spans="13:13" x14ac:dyDescent="0.25">
      <c r="M67194"/>
    </row>
    <row r="67195" spans="13:13" x14ac:dyDescent="0.25">
      <c r="M67195"/>
    </row>
    <row r="67196" spans="13:13" x14ac:dyDescent="0.25">
      <c r="M67196"/>
    </row>
    <row r="67197" spans="13:13" x14ac:dyDescent="0.25">
      <c r="M67197"/>
    </row>
    <row r="67198" spans="13:13" x14ac:dyDescent="0.25">
      <c r="M67198"/>
    </row>
    <row r="67199" spans="13:13" x14ac:dyDescent="0.25">
      <c r="M67199"/>
    </row>
    <row r="67200" spans="13:13" x14ac:dyDescent="0.25">
      <c r="M67200"/>
    </row>
    <row r="67201" spans="13:13" x14ac:dyDescent="0.25">
      <c r="M67201"/>
    </row>
    <row r="67202" spans="13:13" x14ac:dyDescent="0.25">
      <c r="M67202"/>
    </row>
    <row r="67203" spans="13:13" x14ac:dyDescent="0.25">
      <c r="M67203"/>
    </row>
    <row r="67204" spans="13:13" x14ac:dyDescent="0.25">
      <c r="M67204"/>
    </row>
    <row r="67205" spans="13:13" x14ac:dyDescent="0.25">
      <c r="M67205"/>
    </row>
    <row r="67206" spans="13:13" x14ac:dyDescent="0.25">
      <c r="M67206"/>
    </row>
    <row r="67207" spans="13:13" x14ac:dyDescent="0.25">
      <c r="M67207"/>
    </row>
    <row r="67208" spans="13:13" x14ac:dyDescent="0.25">
      <c r="M67208"/>
    </row>
    <row r="67209" spans="13:13" x14ac:dyDescent="0.25">
      <c r="M67209"/>
    </row>
    <row r="67210" spans="13:13" x14ac:dyDescent="0.25">
      <c r="M67210"/>
    </row>
    <row r="67211" spans="13:13" x14ac:dyDescent="0.25">
      <c r="M67211"/>
    </row>
    <row r="67212" spans="13:13" x14ac:dyDescent="0.25">
      <c r="M67212"/>
    </row>
    <row r="67213" spans="13:13" x14ac:dyDescent="0.25">
      <c r="M67213"/>
    </row>
    <row r="67214" spans="13:13" x14ac:dyDescent="0.25">
      <c r="M67214"/>
    </row>
    <row r="67215" spans="13:13" x14ac:dyDescent="0.25">
      <c r="M67215"/>
    </row>
    <row r="67216" spans="13:13" x14ac:dyDescent="0.25">
      <c r="M67216"/>
    </row>
    <row r="67217" spans="13:13" x14ac:dyDescent="0.25">
      <c r="M67217"/>
    </row>
    <row r="67218" spans="13:13" x14ac:dyDescent="0.25">
      <c r="M67218"/>
    </row>
    <row r="67219" spans="13:13" x14ac:dyDescent="0.25">
      <c r="M67219"/>
    </row>
    <row r="67220" spans="13:13" x14ac:dyDescent="0.25">
      <c r="M67220"/>
    </row>
    <row r="67221" spans="13:13" x14ac:dyDescent="0.25">
      <c r="M67221"/>
    </row>
    <row r="67222" spans="13:13" x14ac:dyDescent="0.25">
      <c r="M67222"/>
    </row>
    <row r="67223" spans="13:13" x14ac:dyDescent="0.25">
      <c r="M67223"/>
    </row>
    <row r="67224" spans="13:13" x14ac:dyDescent="0.25">
      <c r="M67224"/>
    </row>
    <row r="67225" spans="13:13" x14ac:dyDescent="0.25">
      <c r="M67225"/>
    </row>
    <row r="67226" spans="13:13" x14ac:dyDescent="0.25">
      <c r="M67226"/>
    </row>
    <row r="67227" spans="13:13" x14ac:dyDescent="0.25">
      <c r="M67227"/>
    </row>
    <row r="67228" spans="13:13" x14ac:dyDescent="0.25">
      <c r="M67228"/>
    </row>
    <row r="67229" spans="13:13" x14ac:dyDescent="0.25">
      <c r="M67229"/>
    </row>
    <row r="67230" spans="13:13" x14ac:dyDescent="0.25">
      <c r="M67230"/>
    </row>
    <row r="67231" spans="13:13" x14ac:dyDescent="0.25">
      <c r="M67231"/>
    </row>
    <row r="67232" spans="13:13" x14ac:dyDescent="0.25">
      <c r="M67232"/>
    </row>
    <row r="67233" spans="13:13" x14ac:dyDescent="0.25">
      <c r="M67233"/>
    </row>
    <row r="67234" spans="13:13" x14ac:dyDescent="0.25">
      <c r="M67234"/>
    </row>
    <row r="67235" spans="13:13" x14ac:dyDescent="0.25">
      <c r="M67235"/>
    </row>
    <row r="67236" spans="13:13" x14ac:dyDescent="0.25">
      <c r="M67236"/>
    </row>
    <row r="67237" spans="13:13" x14ac:dyDescent="0.25">
      <c r="M67237"/>
    </row>
    <row r="67238" spans="13:13" x14ac:dyDescent="0.25">
      <c r="M67238"/>
    </row>
    <row r="67239" spans="13:13" x14ac:dyDescent="0.25">
      <c r="M67239"/>
    </row>
    <row r="67240" spans="13:13" x14ac:dyDescent="0.25">
      <c r="M67240"/>
    </row>
    <row r="67241" spans="13:13" x14ac:dyDescent="0.25">
      <c r="M67241"/>
    </row>
    <row r="67242" spans="13:13" x14ac:dyDescent="0.25">
      <c r="M67242"/>
    </row>
    <row r="67243" spans="13:13" x14ac:dyDescent="0.25">
      <c r="M67243"/>
    </row>
    <row r="67244" spans="13:13" x14ac:dyDescent="0.25">
      <c r="M67244"/>
    </row>
    <row r="67245" spans="13:13" x14ac:dyDescent="0.25">
      <c r="M67245"/>
    </row>
    <row r="67246" spans="13:13" x14ac:dyDescent="0.25">
      <c r="M67246"/>
    </row>
    <row r="67247" spans="13:13" x14ac:dyDescent="0.25">
      <c r="M67247"/>
    </row>
    <row r="67248" spans="13:13" x14ac:dyDescent="0.25">
      <c r="M67248"/>
    </row>
    <row r="67249" spans="13:13" x14ac:dyDescent="0.25">
      <c r="M67249"/>
    </row>
    <row r="67250" spans="13:13" x14ac:dyDescent="0.25">
      <c r="M67250"/>
    </row>
    <row r="67251" spans="13:13" x14ac:dyDescent="0.25">
      <c r="M67251"/>
    </row>
    <row r="67252" spans="13:13" x14ac:dyDescent="0.25">
      <c r="M67252"/>
    </row>
    <row r="67253" spans="13:13" x14ac:dyDescent="0.25">
      <c r="M67253"/>
    </row>
    <row r="67254" spans="13:13" x14ac:dyDescent="0.25">
      <c r="M67254"/>
    </row>
    <row r="67255" spans="13:13" x14ac:dyDescent="0.25">
      <c r="M67255"/>
    </row>
    <row r="67256" spans="13:13" x14ac:dyDescent="0.25">
      <c r="M67256"/>
    </row>
    <row r="67257" spans="13:13" x14ac:dyDescent="0.25">
      <c r="M67257"/>
    </row>
    <row r="67258" spans="13:13" x14ac:dyDescent="0.25">
      <c r="M67258"/>
    </row>
    <row r="67259" spans="13:13" x14ac:dyDescent="0.25">
      <c r="M67259"/>
    </row>
    <row r="67260" spans="13:13" x14ac:dyDescent="0.25">
      <c r="M67260"/>
    </row>
    <row r="67261" spans="13:13" x14ac:dyDescent="0.25">
      <c r="M67261"/>
    </row>
    <row r="67262" spans="13:13" x14ac:dyDescent="0.25">
      <c r="M67262"/>
    </row>
    <row r="67263" spans="13:13" x14ac:dyDescent="0.25">
      <c r="M67263"/>
    </row>
    <row r="67264" spans="13:13" x14ac:dyDescent="0.25">
      <c r="M67264"/>
    </row>
    <row r="67265" spans="13:13" x14ac:dyDescent="0.25">
      <c r="M67265"/>
    </row>
    <row r="67266" spans="13:13" x14ac:dyDescent="0.25">
      <c r="M67266"/>
    </row>
    <row r="67267" spans="13:13" x14ac:dyDescent="0.25">
      <c r="M67267"/>
    </row>
    <row r="67268" spans="13:13" x14ac:dyDescent="0.25">
      <c r="M67268"/>
    </row>
    <row r="67269" spans="13:13" x14ac:dyDescent="0.25">
      <c r="M67269"/>
    </row>
    <row r="67270" spans="13:13" x14ac:dyDescent="0.25">
      <c r="M67270"/>
    </row>
    <row r="67271" spans="13:13" x14ac:dyDescent="0.25">
      <c r="M67271"/>
    </row>
    <row r="67272" spans="13:13" x14ac:dyDescent="0.25">
      <c r="M67272"/>
    </row>
    <row r="67273" spans="13:13" x14ac:dyDescent="0.25">
      <c r="M67273"/>
    </row>
    <row r="67274" spans="13:13" x14ac:dyDescent="0.25">
      <c r="M67274"/>
    </row>
    <row r="67275" spans="13:13" x14ac:dyDescent="0.25">
      <c r="M67275"/>
    </row>
    <row r="67276" spans="13:13" x14ac:dyDescent="0.25">
      <c r="M67276"/>
    </row>
    <row r="67277" spans="13:13" x14ac:dyDescent="0.25">
      <c r="M67277"/>
    </row>
    <row r="67278" spans="13:13" x14ac:dyDescent="0.25">
      <c r="M67278"/>
    </row>
    <row r="67279" spans="13:13" x14ac:dyDescent="0.25">
      <c r="M67279"/>
    </row>
    <row r="67280" spans="13:13" x14ac:dyDescent="0.25">
      <c r="M67280"/>
    </row>
    <row r="67281" spans="13:13" x14ac:dyDescent="0.25">
      <c r="M67281"/>
    </row>
    <row r="67282" spans="13:13" x14ac:dyDescent="0.25">
      <c r="M67282"/>
    </row>
    <row r="67283" spans="13:13" x14ac:dyDescent="0.25">
      <c r="M67283"/>
    </row>
    <row r="67284" spans="13:13" x14ac:dyDescent="0.25">
      <c r="M67284"/>
    </row>
    <row r="67285" spans="13:13" x14ac:dyDescent="0.25">
      <c r="M67285"/>
    </row>
    <row r="67286" spans="13:13" x14ac:dyDescent="0.25">
      <c r="M67286"/>
    </row>
    <row r="67287" spans="13:13" x14ac:dyDescent="0.25">
      <c r="M67287"/>
    </row>
    <row r="67288" spans="13:13" x14ac:dyDescent="0.25">
      <c r="M67288"/>
    </row>
    <row r="67289" spans="13:13" x14ac:dyDescent="0.25">
      <c r="M67289"/>
    </row>
    <row r="67290" spans="13:13" x14ac:dyDescent="0.25">
      <c r="M67290"/>
    </row>
    <row r="67291" spans="13:13" x14ac:dyDescent="0.25">
      <c r="M67291"/>
    </row>
    <row r="67292" spans="13:13" x14ac:dyDescent="0.25">
      <c r="M67292"/>
    </row>
    <row r="67293" spans="13:13" x14ac:dyDescent="0.25">
      <c r="M67293"/>
    </row>
    <row r="67294" spans="13:13" x14ac:dyDescent="0.25">
      <c r="M67294"/>
    </row>
    <row r="67295" spans="13:13" x14ac:dyDescent="0.25">
      <c r="M67295"/>
    </row>
    <row r="67296" spans="13:13" x14ac:dyDescent="0.25">
      <c r="M67296"/>
    </row>
    <row r="67297" spans="13:13" x14ac:dyDescent="0.25">
      <c r="M67297"/>
    </row>
    <row r="67298" spans="13:13" x14ac:dyDescent="0.25">
      <c r="M67298"/>
    </row>
    <row r="67299" spans="13:13" x14ac:dyDescent="0.25">
      <c r="M67299"/>
    </row>
    <row r="67300" spans="13:13" x14ac:dyDescent="0.25">
      <c r="M67300"/>
    </row>
    <row r="67301" spans="13:13" x14ac:dyDescent="0.25">
      <c r="M67301"/>
    </row>
    <row r="67302" spans="13:13" x14ac:dyDescent="0.25">
      <c r="M67302"/>
    </row>
    <row r="67303" spans="13:13" x14ac:dyDescent="0.25">
      <c r="M67303"/>
    </row>
    <row r="67304" spans="13:13" x14ac:dyDescent="0.25">
      <c r="M67304"/>
    </row>
    <row r="67305" spans="13:13" x14ac:dyDescent="0.25">
      <c r="M67305"/>
    </row>
    <row r="67306" spans="13:13" x14ac:dyDescent="0.25">
      <c r="M67306"/>
    </row>
    <row r="67307" spans="13:13" x14ac:dyDescent="0.25">
      <c r="M67307"/>
    </row>
    <row r="67308" spans="13:13" x14ac:dyDescent="0.25">
      <c r="M67308"/>
    </row>
    <row r="67309" spans="13:13" x14ac:dyDescent="0.25">
      <c r="M67309"/>
    </row>
    <row r="67310" spans="13:13" x14ac:dyDescent="0.25">
      <c r="M67310"/>
    </row>
    <row r="67311" spans="13:13" x14ac:dyDescent="0.25">
      <c r="M67311"/>
    </row>
    <row r="67312" spans="13:13" x14ac:dyDescent="0.25">
      <c r="M67312"/>
    </row>
    <row r="67313" spans="13:13" x14ac:dyDescent="0.25">
      <c r="M67313"/>
    </row>
    <row r="67314" spans="13:13" x14ac:dyDescent="0.25">
      <c r="M67314"/>
    </row>
    <row r="67315" spans="13:13" x14ac:dyDescent="0.25">
      <c r="M67315"/>
    </row>
    <row r="67316" spans="13:13" x14ac:dyDescent="0.25">
      <c r="M67316"/>
    </row>
    <row r="67317" spans="13:13" x14ac:dyDescent="0.25">
      <c r="M67317"/>
    </row>
    <row r="67318" spans="13:13" x14ac:dyDescent="0.25">
      <c r="M67318"/>
    </row>
    <row r="67319" spans="13:13" x14ac:dyDescent="0.25">
      <c r="M67319"/>
    </row>
    <row r="67320" spans="13:13" x14ac:dyDescent="0.25">
      <c r="M67320"/>
    </row>
    <row r="67321" spans="13:13" x14ac:dyDescent="0.25">
      <c r="M67321"/>
    </row>
    <row r="67322" spans="13:13" x14ac:dyDescent="0.25">
      <c r="M67322"/>
    </row>
    <row r="67323" spans="13:13" x14ac:dyDescent="0.25">
      <c r="M67323"/>
    </row>
    <row r="67324" spans="13:13" x14ac:dyDescent="0.25">
      <c r="M67324"/>
    </row>
    <row r="67325" spans="13:13" x14ac:dyDescent="0.25">
      <c r="M67325"/>
    </row>
    <row r="67326" spans="13:13" x14ac:dyDescent="0.25">
      <c r="M67326"/>
    </row>
    <row r="67327" spans="13:13" x14ac:dyDescent="0.25">
      <c r="M67327"/>
    </row>
    <row r="67328" spans="13:13" x14ac:dyDescent="0.25">
      <c r="M67328"/>
    </row>
    <row r="67329" spans="13:13" x14ac:dyDescent="0.25">
      <c r="M67329"/>
    </row>
    <row r="67330" spans="13:13" x14ac:dyDescent="0.25">
      <c r="M67330"/>
    </row>
    <row r="67331" spans="13:13" x14ac:dyDescent="0.25">
      <c r="M67331"/>
    </row>
    <row r="67332" spans="13:13" x14ac:dyDescent="0.25">
      <c r="M67332"/>
    </row>
    <row r="67333" spans="13:13" x14ac:dyDescent="0.25">
      <c r="M67333"/>
    </row>
    <row r="67334" spans="13:13" x14ac:dyDescent="0.25">
      <c r="M67334"/>
    </row>
    <row r="67335" spans="13:13" x14ac:dyDescent="0.25">
      <c r="M67335"/>
    </row>
    <row r="67336" spans="13:13" x14ac:dyDescent="0.25">
      <c r="M67336"/>
    </row>
    <row r="67337" spans="13:13" x14ac:dyDescent="0.25">
      <c r="M67337"/>
    </row>
    <row r="67338" spans="13:13" x14ac:dyDescent="0.25">
      <c r="M67338"/>
    </row>
    <row r="67339" spans="13:13" x14ac:dyDescent="0.25">
      <c r="M67339"/>
    </row>
    <row r="67340" spans="13:13" x14ac:dyDescent="0.25">
      <c r="M67340"/>
    </row>
    <row r="67341" spans="13:13" x14ac:dyDescent="0.25">
      <c r="M67341"/>
    </row>
    <row r="67342" spans="13:13" x14ac:dyDescent="0.25">
      <c r="M67342"/>
    </row>
    <row r="67343" spans="13:13" x14ac:dyDescent="0.25">
      <c r="M67343"/>
    </row>
    <row r="67344" spans="13:13" x14ac:dyDescent="0.25">
      <c r="M67344"/>
    </row>
    <row r="67345" spans="13:13" x14ac:dyDescent="0.25">
      <c r="M67345"/>
    </row>
    <row r="67346" spans="13:13" x14ac:dyDescent="0.25">
      <c r="M67346"/>
    </row>
    <row r="67347" spans="13:13" x14ac:dyDescent="0.25">
      <c r="M67347"/>
    </row>
    <row r="67348" spans="13:13" x14ac:dyDescent="0.25">
      <c r="M67348"/>
    </row>
    <row r="67349" spans="13:13" x14ac:dyDescent="0.25">
      <c r="M67349"/>
    </row>
    <row r="67350" spans="13:13" x14ac:dyDescent="0.25">
      <c r="M67350"/>
    </row>
    <row r="67351" spans="13:13" x14ac:dyDescent="0.25">
      <c r="M67351"/>
    </row>
    <row r="67352" spans="13:13" x14ac:dyDescent="0.25">
      <c r="M67352"/>
    </row>
    <row r="67353" spans="13:13" x14ac:dyDescent="0.25">
      <c r="M67353"/>
    </row>
    <row r="67354" spans="13:13" x14ac:dyDescent="0.25">
      <c r="M67354"/>
    </row>
    <row r="67355" spans="13:13" x14ac:dyDescent="0.25">
      <c r="M67355"/>
    </row>
    <row r="67356" spans="13:13" x14ac:dyDescent="0.25">
      <c r="M67356"/>
    </row>
    <row r="67357" spans="13:13" x14ac:dyDescent="0.25">
      <c r="M67357"/>
    </row>
    <row r="67358" spans="13:13" x14ac:dyDescent="0.25">
      <c r="M67358"/>
    </row>
    <row r="67359" spans="13:13" x14ac:dyDescent="0.25">
      <c r="M67359"/>
    </row>
    <row r="67360" spans="13:13" x14ac:dyDescent="0.25">
      <c r="M67360"/>
    </row>
    <row r="67361" spans="13:13" x14ac:dyDescent="0.25">
      <c r="M67361"/>
    </row>
    <row r="67362" spans="13:13" x14ac:dyDescent="0.25">
      <c r="M67362"/>
    </row>
    <row r="67363" spans="13:13" x14ac:dyDescent="0.25">
      <c r="M67363"/>
    </row>
    <row r="67364" spans="13:13" x14ac:dyDescent="0.25">
      <c r="M67364"/>
    </row>
    <row r="67365" spans="13:13" x14ac:dyDescent="0.25">
      <c r="M67365"/>
    </row>
    <row r="67366" spans="13:13" x14ac:dyDescent="0.25">
      <c r="M67366"/>
    </row>
    <row r="67367" spans="13:13" x14ac:dyDescent="0.25">
      <c r="M67367"/>
    </row>
    <row r="67368" spans="13:13" x14ac:dyDescent="0.25">
      <c r="M67368"/>
    </row>
    <row r="67369" spans="13:13" x14ac:dyDescent="0.25">
      <c r="M67369"/>
    </row>
    <row r="67370" spans="13:13" x14ac:dyDescent="0.25">
      <c r="M67370"/>
    </row>
    <row r="67371" spans="13:13" x14ac:dyDescent="0.25">
      <c r="M67371"/>
    </row>
    <row r="67372" spans="13:13" x14ac:dyDescent="0.25">
      <c r="M67372"/>
    </row>
    <row r="67373" spans="13:13" x14ac:dyDescent="0.25">
      <c r="M67373"/>
    </row>
    <row r="67374" spans="13:13" x14ac:dyDescent="0.25">
      <c r="M67374"/>
    </row>
    <row r="67375" spans="13:13" x14ac:dyDescent="0.25">
      <c r="M67375"/>
    </row>
    <row r="67376" spans="13:13" x14ac:dyDescent="0.25">
      <c r="M67376"/>
    </row>
    <row r="67377" spans="13:13" x14ac:dyDescent="0.25">
      <c r="M67377"/>
    </row>
    <row r="67378" spans="13:13" x14ac:dyDescent="0.25">
      <c r="M67378"/>
    </row>
    <row r="67379" spans="13:13" x14ac:dyDescent="0.25">
      <c r="M67379"/>
    </row>
    <row r="67380" spans="13:13" x14ac:dyDescent="0.25">
      <c r="M67380"/>
    </row>
    <row r="67381" spans="13:13" x14ac:dyDescent="0.25">
      <c r="M67381"/>
    </row>
    <row r="67382" spans="13:13" x14ac:dyDescent="0.25">
      <c r="M67382"/>
    </row>
    <row r="67383" spans="13:13" x14ac:dyDescent="0.25">
      <c r="M67383"/>
    </row>
    <row r="67384" spans="13:13" x14ac:dyDescent="0.25">
      <c r="M67384"/>
    </row>
    <row r="67385" spans="13:13" x14ac:dyDescent="0.25">
      <c r="M67385"/>
    </row>
    <row r="67386" spans="13:13" x14ac:dyDescent="0.25">
      <c r="M67386"/>
    </row>
    <row r="67387" spans="13:13" x14ac:dyDescent="0.25">
      <c r="M67387"/>
    </row>
    <row r="67388" spans="13:13" x14ac:dyDescent="0.25">
      <c r="M67388"/>
    </row>
    <row r="67389" spans="13:13" x14ac:dyDescent="0.25">
      <c r="M67389"/>
    </row>
    <row r="67390" spans="13:13" x14ac:dyDescent="0.25">
      <c r="M67390"/>
    </row>
    <row r="67391" spans="13:13" x14ac:dyDescent="0.25">
      <c r="M67391"/>
    </row>
    <row r="67392" spans="13:13" x14ac:dyDescent="0.25">
      <c r="M67392"/>
    </row>
    <row r="67393" spans="13:13" x14ac:dyDescent="0.25">
      <c r="M67393"/>
    </row>
    <row r="67394" spans="13:13" x14ac:dyDescent="0.25">
      <c r="M67394"/>
    </row>
    <row r="67395" spans="13:13" x14ac:dyDescent="0.25">
      <c r="M67395"/>
    </row>
    <row r="67396" spans="13:13" x14ac:dyDescent="0.25">
      <c r="M67396"/>
    </row>
    <row r="67397" spans="13:13" x14ac:dyDescent="0.25">
      <c r="M67397"/>
    </row>
    <row r="67398" spans="13:13" x14ac:dyDescent="0.25">
      <c r="M67398"/>
    </row>
    <row r="67399" spans="13:13" x14ac:dyDescent="0.25">
      <c r="M67399"/>
    </row>
    <row r="67400" spans="13:13" x14ac:dyDescent="0.25">
      <c r="M67400"/>
    </row>
    <row r="67401" spans="13:13" x14ac:dyDescent="0.25">
      <c r="M67401"/>
    </row>
    <row r="67402" spans="13:13" x14ac:dyDescent="0.25">
      <c r="M67402"/>
    </row>
    <row r="67403" spans="13:13" x14ac:dyDescent="0.25">
      <c r="M67403"/>
    </row>
    <row r="67404" spans="13:13" x14ac:dyDescent="0.25">
      <c r="M67404"/>
    </row>
    <row r="67405" spans="13:13" x14ac:dyDescent="0.25">
      <c r="M67405"/>
    </row>
    <row r="67406" spans="13:13" x14ac:dyDescent="0.25">
      <c r="M67406"/>
    </row>
    <row r="67407" spans="13:13" x14ac:dyDescent="0.25">
      <c r="M67407"/>
    </row>
    <row r="67408" spans="13:13" x14ac:dyDescent="0.25">
      <c r="M67408"/>
    </row>
    <row r="67409" spans="13:13" x14ac:dyDescent="0.25">
      <c r="M67409"/>
    </row>
    <row r="67410" spans="13:13" x14ac:dyDescent="0.25">
      <c r="M67410"/>
    </row>
    <row r="67411" spans="13:13" x14ac:dyDescent="0.25">
      <c r="M67411"/>
    </row>
    <row r="67412" spans="13:13" x14ac:dyDescent="0.25">
      <c r="M67412"/>
    </row>
    <row r="67413" spans="13:13" x14ac:dyDescent="0.25">
      <c r="M67413"/>
    </row>
    <row r="67414" spans="13:13" x14ac:dyDescent="0.25">
      <c r="M67414"/>
    </row>
    <row r="67415" spans="13:13" x14ac:dyDescent="0.25">
      <c r="M67415"/>
    </row>
    <row r="67416" spans="13:13" x14ac:dyDescent="0.25">
      <c r="M67416"/>
    </row>
    <row r="67417" spans="13:13" x14ac:dyDescent="0.25">
      <c r="M67417"/>
    </row>
    <row r="67418" spans="13:13" x14ac:dyDescent="0.25">
      <c r="M67418"/>
    </row>
    <row r="67419" spans="13:13" x14ac:dyDescent="0.25">
      <c r="M67419"/>
    </row>
    <row r="67420" spans="13:13" x14ac:dyDescent="0.25">
      <c r="M67420"/>
    </row>
    <row r="67421" spans="13:13" x14ac:dyDescent="0.25">
      <c r="M67421"/>
    </row>
    <row r="67422" spans="13:13" x14ac:dyDescent="0.25">
      <c r="M67422"/>
    </row>
    <row r="67423" spans="13:13" x14ac:dyDescent="0.25">
      <c r="M67423"/>
    </row>
    <row r="67424" spans="13:13" x14ac:dyDescent="0.25">
      <c r="M67424"/>
    </row>
    <row r="67425" spans="13:13" x14ac:dyDescent="0.25">
      <c r="M67425"/>
    </row>
    <row r="67426" spans="13:13" x14ac:dyDescent="0.25">
      <c r="M67426"/>
    </row>
    <row r="67427" spans="13:13" x14ac:dyDescent="0.25">
      <c r="M67427"/>
    </row>
    <row r="67428" spans="13:13" x14ac:dyDescent="0.25">
      <c r="M67428"/>
    </row>
    <row r="67429" spans="13:13" x14ac:dyDescent="0.25">
      <c r="M67429"/>
    </row>
    <row r="67430" spans="13:13" x14ac:dyDescent="0.25">
      <c r="M67430"/>
    </row>
    <row r="67431" spans="13:13" x14ac:dyDescent="0.25">
      <c r="M67431"/>
    </row>
    <row r="67432" spans="13:13" x14ac:dyDescent="0.25">
      <c r="M67432"/>
    </row>
    <row r="67433" spans="13:13" x14ac:dyDescent="0.25">
      <c r="M67433"/>
    </row>
    <row r="67434" spans="13:13" x14ac:dyDescent="0.25">
      <c r="M67434"/>
    </row>
    <row r="67435" spans="13:13" x14ac:dyDescent="0.25">
      <c r="M67435"/>
    </row>
    <row r="67436" spans="13:13" x14ac:dyDescent="0.25">
      <c r="M67436"/>
    </row>
    <row r="67437" spans="13:13" x14ac:dyDescent="0.25">
      <c r="M67437"/>
    </row>
    <row r="67438" spans="13:13" x14ac:dyDescent="0.25">
      <c r="M67438"/>
    </row>
    <row r="67439" spans="13:13" x14ac:dyDescent="0.25">
      <c r="M67439"/>
    </row>
    <row r="67440" spans="13:13" x14ac:dyDescent="0.25">
      <c r="M67440"/>
    </row>
    <row r="67441" spans="13:13" x14ac:dyDescent="0.25">
      <c r="M67441"/>
    </row>
    <row r="67442" spans="13:13" x14ac:dyDescent="0.25">
      <c r="M67442"/>
    </row>
    <row r="67443" spans="13:13" x14ac:dyDescent="0.25">
      <c r="M67443"/>
    </row>
    <row r="67444" spans="13:13" x14ac:dyDescent="0.25">
      <c r="M67444"/>
    </row>
    <row r="67445" spans="13:13" x14ac:dyDescent="0.25">
      <c r="M67445"/>
    </row>
    <row r="67446" spans="13:13" x14ac:dyDescent="0.25">
      <c r="M67446"/>
    </row>
    <row r="67447" spans="13:13" x14ac:dyDescent="0.25">
      <c r="M67447"/>
    </row>
    <row r="67448" spans="13:13" x14ac:dyDescent="0.25">
      <c r="M67448"/>
    </row>
    <row r="67449" spans="13:13" x14ac:dyDescent="0.25">
      <c r="M67449"/>
    </row>
    <row r="67450" spans="13:13" x14ac:dyDescent="0.25">
      <c r="M67450"/>
    </row>
    <row r="67451" spans="13:13" x14ac:dyDescent="0.25">
      <c r="M67451"/>
    </row>
    <row r="67452" spans="13:13" x14ac:dyDescent="0.25">
      <c r="M67452"/>
    </row>
    <row r="67453" spans="13:13" x14ac:dyDescent="0.25">
      <c r="M67453"/>
    </row>
    <row r="67454" spans="13:13" x14ac:dyDescent="0.25">
      <c r="M67454"/>
    </row>
    <row r="67455" spans="13:13" x14ac:dyDescent="0.25">
      <c r="M67455"/>
    </row>
    <row r="67456" spans="13:13" x14ac:dyDescent="0.25">
      <c r="M67456"/>
    </row>
    <row r="67457" spans="13:13" x14ac:dyDescent="0.25">
      <c r="M67457"/>
    </row>
    <row r="67458" spans="13:13" x14ac:dyDescent="0.25">
      <c r="M67458"/>
    </row>
    <row r="67459" spans="13:13" x14ac:dyDescent="0.25">
      <c r="M67459"/>
    </row>
    <row r="67460" spans="13:13" x14ac:dyDescent="0.25">
      <c r="M67460"/>
    </row>
    <row r="67461" spans="13:13" x14ac:dyDescent="0.25">
      <c r="M67461"/>
    </row>
    <row r="67462" spans="13:13" x14ac:dyDescent="0.25">
      <c r="M67462"/>
    </row>
    <row r="67463" spans="13:13" x14ac:dyDescent="0.25">
      <c r="M67463"/>
    </row>
    <row r="67464" spans="13:13" x14ac:dyDescent="0.25">
      <c r="M67464"/>
    </row>
    <row r="67465" spans="13:13" x14ac:dyDescent="0.25">
      <c r="M67465"/>
    </row>
    <row r="67466" spans="13:13" x14ac:dyDescent="0.25">
      <c r="M67466"/>
    </row>
    <row r="67467" spans="13:13" x14ac:dyDescent="0.25">
      <c r="M67467"/>
    </row>
    <row r="67468" spans="13:13" x14ac:dyDescent="0.25">
      <c r="M67468"/>
    </row>
    <row r="67469" spans="13:13" x14ac:dyDescent="0.25">
      <c r="M67469"/>
    </row>
    <row r="67470" spans="13:13" x14ac:dyDescent="0.25">
      <c r="M67470"/>
    </row>
    <row r="67471" spans="13:13" x14ac:dyDescent="0.25">
      <c r="M67471"/>
    </row>
    <row r="67472" spans="13:13" x14ac:dyDescent="0.25">
      <c r="M67472"/>
    </row>
    <row r="67473" spans="13:13" x14ac:dyDescent="0.25">
      <c r="M67473"/>
    </row>
    <row r="67474" spans="13:13" x14ac:dyDescent="0.25">
      <c r="M67474"/>
    </row>
    <row r="67475" spans="13:13" x14ac:dyDescent="0.25">
      <c r="M67475"/>
    </row>
    <row r="67476" spans="13:13" x14ac:dyDescent="0.25">
      <c r="M67476"/>
    </row>
    <row r="67477" spans="13:13" x14ac:dyDescent="0.25">
      <c r="M67477"/>
    </row>
    <row r="67478" spans="13:13" x14ac:dyDescent="0.25">
      <c r="M67478"/>
    </row>
    <row r="67479" spans="13:13" x14ac:dyDescent="0.25">
      <c r="M67479"/>
    </row>
    <row r="67480" spans="13:13" x14ac:dyDescent="0.25">
      <c r="M67480"/>
    </row>
    <row r="67481" spans="13:13" x14ac:dyDescent="0.25">
      <c r="M67481"/>
    </row>
    <row r="67482" spans="13:13" x14ac:dyDescent="0.25">
      <c r="M67482"/>
    </row>
    <row r="67483" spans="13:13" x14ac:dyDescent="0.25">
      <c r="M67483"/>
    </row>
    <row r="67484" spans="13:13" x14ac:dyDescent="0.25">
      <c r="M67484"/>
    </row>
    <row r="67485" spans="13:13" x14ac:dyDescent="0.25">
      <c r="M67485"/>
    </row>
    <row r="67486" spans="13:13" x14ac:dyDescent="0.25">
      <c r="M67486"/>
    </row>
    <row r="67487" spans="13:13" x14ac:dyDescent="0.25">
      <c r="M67487"/>
    </row>
    <row r="67488" spans="13:13" x14ac:dyDescent="0.25">
      <c r="M67488"/>
    </row>
    <row r="67489" spans="13:13" x14ac:dyDescent="0.25">
      <c r="M67489"/>
    </row>
    <row r="67490" spans="13:13" x14ac:dyDescent="0.25">
      <c r="M67490"/>
    </row>
    <row r="67491" spans="13:13" x14ac:dyDescent="0.25">
      <c r="M67491"/>
    </row>
    <row r="67492" spans="13:13" x14ac:dyDescent="0.25">
      <c r="M67492"/>
    </row>
    <row r="67493" spans="13:13" x14ac:dyDescent="0.25">
      <c r="M67493"/>
    </row>
    <row r="67494" spans="13:13" x14ac:dyDescent="0.25">
      <c r="M67494"/>
    </row>
    <row r="67495" spans="13:13" x14ac:dyDescent="0.25">
      <c r="M67495"/>
    </row>
    <row r="67496" spans="13:13" x14ac:dyDescent="0.25">
      <c r="M67496"/>
    </row>
    <row r="67497" spans="13:13" x14ac:dyDescent="0.25">
      <c r="M67497"/>
    </row>
    <row r="67498" spans="13:13" x14ac:dyDescent="0.25">
      <c r="M67498"/>
    </row>
    <row r="67499" spans="13:13" x14ac:dyDescent="0.25">
      <c r="M67499"/>
    </row>
    <row r="67500" spans="13:13" x14ac:dyDescent="0.25">
      <c r="M67500"/>
    </row>
    <row r="67501" spans="13:13" x14ac:dyDescent="0.25">
      <c r="M67501"/>
    </row>
    <row r="67502" spans="13:13" x14ac:dyDescent="0.25">
      <c r="M67502"/>
    </row>
    <row r="67503" spans="13:13" x14ac:dyDescent="0.25">
      <c r="M67503"/>
    </row>
    <row r="67504" spans="13:13" x14ac:dyDescent="0.25">
      <c r="M67504"/>
    </row>
    <row r="67505" spans="13:13" x14ac:dyDescent="0.25">
      <c r="M67505"/>
    </row>
    <row r="67506" spans="13:13" x14ac:dyDescent="0.25">
      <c r="M67506"/>
    </row>
    <row r="67507" spans="13:13" x14ac:dyDescent="0.25">
      <c r="M67507"/>
    </row>
    <row r="67508" spans="13:13" x14ac:dyDescent="0.25">
      <c r="M67508"/>
    </row>
    <row r="67509" spans="13:13" x14ac:dyDescent="0.25">
      <c r="M67509"/>
    </row>
    <row r="67510" spans="13:13" x14ac:dyDescent="0.25">
      <c r="M67510"/>
    </row>
    <row r="67511" spans="13:13" x14ac:dyDescent="0.25">
      <c r="M67511"/>
    </row>
    <row r="67512" spans="13:13" x14ac:dyDescent="0.25">
      <c r="M67512"/>
    </row>
    <row r="67513" spans="13:13" x14ac:dyDescent="0.25">
      <c r="M67513"/>
    </row>
    <row r="67514" spans="13:13" x14ac:dyDescent="0.25">
      <c r="M67514"/>
    </row>
    <row r="67515" spans="13:13" x14ac:dyDescent="0.25">
      <c r="M67515"/>
    </row>
    <row r="67516" spans="13:13" x14ac:dyDescent="0.25">
      <c r="M67516"/>
    </row>
    <row r="67517" spans="13:13" x14ac:dyDescent="0.25">
      <c r="M67517"/>
    </row>
    <row r="67518" spans="13:13" x14ac:dyDescent="0.25">
      <c r="M67518"/>
    </row>
    <row r="67519" spans="13:13" x14ac:dyDescent="0.25">
      <c r="M67519"/>
    </row>
    <row r="67520" spans="13:13" x14ac:dyDescent="0.25">
      <c r="M67520"/>
    </row>
    <row r="67521" spans="13:13" x14ac:dyDescent="0.25">
      <c r="M67521"/>
    </row>
    <row r="67522" spans="13:13" x14ac:dyDescent="0.25">
      <c r="M67522"/>
    </row>
    <row r="67523" spans="13:13" x14ac:dyDescent="0.25">
      <c r="M67523"/>
    </row>
    <row r="67524" spans="13:13" x14ac:dyDescent="0.25">
      <c r="M67524"/>
    </row>
    <row r="67525" spans="13:13" x14ac:dyDescent="0.25">
      <c r="M67525"/>
    </row>
    <row r="67526" spans="13:13" x14ac:dyDescent="0.25">
      <c r="M67526"/>
    </row>
    <row r="67527" spans="13:13" x14ac:dyDescent="0.25">
      <c r="M67527"/>
    </row>
    <row r="67528" spans="13:13" x14ac:dyDescent="0.25">
      <c r="M67528"/>
    </row>
    <row r="67529" spans="13:13" x14ac:dyDescent="0.25">
      <c r="M67529"/>
    </row>
    <row r="67530" spans="13:13" x14ac:dyDescent="0.25">
      <c r="M67530"/>
    </row>
    <row r="67531" spans="13:13" x14ac:dyDescent="0.25">
      <c r="M67531"/>
    </row>
    <row r="67532" spans="13:13" x14ac:dyDescent="0.25">
      <c r="M67532"/>
    </row>
    <row r="67533" spans="13:13" x14ac:dyDescent="0.25">
      <c r="M67533"/>
    </row>
    <row r="67534" spans="13:13" x14ac:dyDescent="0.25">
      <c r="M67534"/>
    </row>
    <row r="67535" spans="13:13" x14ac:dyDescent="0.25">
      <c r="M67535"/>
    </row>
    <row r="67536" spans="13:13" x14ac:dyDescent="0.25">
      <c r="M67536"/>
    </row>
    <row r="67537" spans="13:13" x14ac:dyDescent="0.25">
      <c r="M67537"/>
    </row>
    <row r="67538" spans="13:13" x14ac:dyDescent="0.25">
      <c r="M67538"/>
    </row>
    <row r="67539" spans="13:13" x14ac:dyDescent="0.25">
      <c r="M67539"/>
    </row>
    <row r="67540" spans="13:13" x14ac:dyDescent="0.25">
      <c r="M67540"/>
    </row>
    <row r="67541" spans="13:13" x14ac:dyDescent="0.25">
      <c r="M67541"/>
    </row>
    <row r="67542" spans="13:13" x14ac:dyDescent="0.25">
      <c r="M67542"/>
    </row>
    <row r="67543" spans="13:13" x14ac:dyDescent="0.25">
      <c r="M67543"/>
    </row>
    <row r="67544" spans="13:13" x14ac:dyDescent="0.25">
      <c r="M67544"/>
    </row>
    <row r="67545" spans="13:13" x14ac:dyDescent="0.25">
      <c r="M67545"/>
    </row>
    <row r="67546" spans="13:13" x14ac:dyDescent="0.25">
      <c r="M67546"/>
    </row>
    <row r="67547" spans="13:13" x14ac:dyDescent="0.25">
      <c r="M67547"/>
    </row>
    <row r="67548" spans="13:13" x14ac:dyDescent="0.25">
      <c r="M67548"/>
    </row>
    <row r="67549" spans="13:13" x14ac:dyDescent="0.25">
      <c r="M67549"/>
    </row>
    <row r="67550" spans="13:13" x14ac:dyDescent="0.25">
      <c r="M67550"/>
    </row>
    <row r="67551" spans="13:13" x14ac:dyDescent="0.25">
      <c r="M67551"/>
    </row>
    <row r="67552" spans="13:13" x14ac:dyDescent="0.25">
      <c r="M67552"/>
    </row>
    <row r="67553" spans="13:13" x14ac:dyDescent="0.25">
      <c r="M67553"/>
    </row>
    <row r="67554" spans="13:13" x14ac:dyDescent="0.25">
      <c r="M67554"/>
    </row>
    <row r="67555" spans="13:13" x14ac:dyDescent="0.25">
      <c r="M67555"/>
    </row>
    <row r="67556" spans="13:13" x14ac:dyDescent="0.25">
      <c r="M67556"/>
    </row>
    <row r="67557" spans="13:13" x14ac:dyDescent="0.25">
      <c r="M67557"/>
    </row>
    <row r="67558" spans="13:13" x14ac:dyDescent="0.25">
      <c r="M67558"/>
    </row>
    <row r="67559" spans="13:13" x14ac:dyDescent="0.25">
      <c r="M67559"/>
    </row>
    <row r="67560" spans="13:13" x14ac:dyDescent="0.25">
      <c r="M67560"/>
    </row>
    <row r="67561" spans="13:13" x14ac:dyDescent="0.25">
      <c r="M67561"/>
    </row>
    <row r="67562" spans="13:13" x14ac:dyDescent="0.25">
      <c r="M67562"/>
    </row>
    <row r="67563" spans="13:13" x14ac:dyDescent="0.25">
      <c r="M67563"/>
    </row>
    <row r="67564" spans="13:13" x14ac:dyDescent="0.25">
      <c r="M67564"/>
    </row>
    <row r="67565" spans="13:13" x14ac:dyDescent="0.25">
      <c r="M67565"/>
    </row>
    <row r="67566" spans="13:13" x14ac:dyDescent="0.25">
      <c r="M67566"/>
    </row>
    <row r="67567" spans="13:13" x14ac:dyDescent="0.25">
      <c r="M67567"/>
    </row>
    <row r="67568" spans="13:13" x14ac:dyDescent="0.25">
      <c r="M67568"/>
    </row>
    <row r="67569" spans="13:13" x14ac:dyDescent="0.25">
      <c r="M67569"/>
    </row>
    <row r="67570" spans="13:13" x14ac:dyDescent="0.25">
      <c r="M67570"/>
    </row>
    <row r="67571" spans="13:13" x14ac:dyDescent="0.25">
      <c r="M67571"/>
    </row>
    <row r="67572" spans="13:13" x14ac:dyDescent="0.25">
      <c r="M67572"/>
    </row>
    <row r="67573" spans="13:13" x14ac:dyDescent="0.25">
      <c r="M67573"/>
    </row>
    <row r="67574" spans="13:13" x14ac:dyDescent="0.25">
      <c r="M67574"/>
    </row>
    <row r="67575" spans="13:13" x14ac:dyDescent="0.25">
      <c r="M67575"/>
    </row>
    <row r="67576" spans="13:13" x14ac:dyDescent="0.25">
      <c r="M67576"/>
    </row>
    <row r="67577" spans="13:13" x14ac:dyDescent="0.25">
      <c r="M67577"/>
    </row>
    <row r="67578" spans="13:13" x14ac:dyDescent="0.25">
      <c r="M67578"/>
    </row>
    <row r="67579" spans="13:13" x14ac:dyDescent="0.25">
      <c r="M67579"/>
    </row>
    <row r="67580" spans="13:13" x14ac:dyDescent="0.25">
      <c r="M67580"/>
    </row>
    <row r="67581" spans="13:13" x14ac:dyDescent="0.25">
      <c r="M67581"/>
    </row>
    <row r="67582" spans="13:13" x14ac:dyDescent="0.25">
      <c r="M67582"/>
    </row>
    <row r="67583" spans="13:13" x14ac:dyDescent="0.25">
      <c r="M67583"/>
    </row>
    <row r="67584" spans="13:13" x14ac:dyDescent="0.25">
      <c r="M67584"/>
    </row>
    <row r="67585" spans="13:13" x14ac:dyDescent="0.25">
      <c r="M67585"/>
    </row>
    <row r="67586" spans="13:13" x14ac:dyDescent="0.25">
      <c r="M67586"/>
    </row>
    <row r="67587" spans="13:13" x14ac:dyDescent="0.25">
      <c r="M67587"/>
    </row>
    <row r="67588" spans="13:13" x14ac:dyDescent="0.25">
      <c r="M67588"/>
    </row>
    <row r="67589" spans="13:13" x14ac:dyDescent="0.25">
      <c r="M67589"/>
    </row>
    <row r="67590" spans="13:13" x14ac:dyDescent="0.25">
      <c r="M67590"/>
    </row>
    <row r="67591" spans="13:13" x14ac:dyDescent="0.25">
      <c r="M67591"/>
    </row>
    <row r="67592" spans="13:13" x14ac:dyDescent="0.25">
      <c r="M67592"/>
    </row>
    <row r="67593" spans="13:13" x14ac:dyDescent="0.25">
      <c r="M67593"/>
    </row>
    <row r="67594" spans="13:13" x14ac:dyDescent="0.25">
      <c r="M67594"/>
    </row>
    <row r="67595" spans="13:13" x14ac:dyDescent="0.25">
      <c r="M67595"/>
    </row>
    <row r="67596" spans="13:13" x14ac:dyDescent="0.25">
      <c r="M67596"/>
    </row>
    <row r="67597" spans="13:13" x14ac:dyDescent="0.25">
      <c r="M67597"/>
    </row>
    <row r="67598" spans="13:13" x14ac:dyDescent="0.25">
      <c r="M67598"/>
    </row>
    <row r="67599" spans="13:13" x14ac:dyDescent="0.25">
      <c r="M67599"/>
    </row>
    <row r="67600" spans="13:13" x14ac:dyDescent="0.25">
      <c r="M67600"/>
    </row>
    <row r="67601" spans="13:13" x14ac:dyDescent="0.25">
      <c r="M67601"/>
    </row>
    <row r="67602" spans="13:13" x14ac:dyDescent="0.25">
      <c r="M67602"/>
    </row>
    <row r="67603" spans="13:13" x14ac:dyDescent="0.25">
      <c r="M67603"/>
    </row>
    <row r="67604" spans="13:13" x14ac:dyDescent="0.25">
      <c r="M67604"/>
    </row>
    <row r="67605" spans="13:13" x14ac:dyDescent="0.25">
      <c r="M67605"/>
    </row>
    <row r="67606" spans="13:13" x14ac:dyDescent="0.25">
      <c r="M67606"/>
    </row>
    <row r="67607" spans="13:13" x14ac:dyDescent="0.25">
      <c r="M67607"/>
    </row>
    <row r="67608" spans="13:13" x14ac:dyDescent="0.25">
      <c r="M67608"/>
    </row>
    <row r="67609" spans="13:13" x14ac:dyDescent="0.25">
      <c r="M67609"/>
    </row>
    <row r="67610" spans="13:13" x14ac:dyDescent="0.25">
      <c r="M67610"/>
    </row>
    <row r="67611" spans="13:13" x14ac:dyDescent="0.25">
      <c r="M67611"/>
    </row>
    <row r="67612" spans="13:13" x14ac:dyDescent="0.25">
      <c r="M67612"/>
    </row>
    <row r="67613" spans="13:13" x14ac:dyDescent="0.25">
      <c r="M67613"/>
    </row>
    <row r="67614" spans="13:13" x14ac:dyDescent="0.25">
      <c r="M67614"/>
    </row>
    <row r="67615" spans="13:13" x14ac:dyDescent="0.25">
      <c r="M67615"/>
    </row>
    <row r="67616" spans="13:13" x14ac:dyDescent="0.25">
      <c r="M67616"/>
    </row>
    <row r="67617" spans="13:13" x14ac:dyDescent="0.25">
      <c r="M67617"/>
    </row>
    <row r="67618" spans="13:13" x14ac:dyDescent="0.25">
      <c r="M67618"/>
    </row>
    <row r="67619" spans="13:13" x14ac:dyDescent="0.25">
      <c r="M67619"/>
    </row>
    <row r="67620" spans="13:13" x14ac:dyDescent="0.25">
      <c r="M67620"/>
    </row>
    <row r="67621" spans="13:13" x14ac:dyDescent="0.25">
      <c r="M67621"/>
    </row>
    <row r="67622" spans="13:13" x14ac:dyDescent="0.25">
      <c r="M67622"/>
    </row>
    <row r="67623" spans="13:13" x14ac:dyDescent="0.25">
      <c r="M67623"/>
    </row>
    <row r="67624" spans="13:13" x14ac:dyDescent="0.25">
      <c r="M67624"/>
    </row>
    <row r="67625" spans="13:13" x14ac:dyDescent="0.25">
      <c r="M67625"/>
    </row>
    <row r="67626" spans="13:13" x14ac:dyDescent="0.25">
      <c r="M67626"/>
    </row>
    <row r="67627" spans="13:13" x14ac:dyDescent="0.25">
      <c r="M67627"/>
    </row>
    <row r="67628" spans="13:13" x14ac:dyDescent="0.25">
      <c r="M67628"/>
    </row>
    <row r="67629" spans="13:13" x14ac:dyDescent="0.25">
      <c r="M67629"/>
    </row>
    <row r="67630" spans="13:13" x14ac:dyDescent="0.25">
      <c r="M67630"/>
    </row>
    <row r="67631" spans="13:13" x14ac:dyDescent="0.25">
      <c r="M67631"/>
    </row>
    <row r="67632" spans="13:13" x14ac:dyDescent="0.25">
      <c r="M67632"/>
    </row>
    <row r="67633" spans="13:13" x14ac:dyDescent="0.25">
      <c r="M67633"/>
    </row>
    <row r="67634" spans="13:13" x14ac:dyDescent="0.25">
      <c r="M67634"/>
    </row>
    <row r="67635" spans="13:13" x14ac:dyDescent="0.25">
      <c r="M67635"/>
    </row>
    <row r="67636" spans="13:13" x14ac:dyDescent="0.25">
      <c r="M67636"/>
    </row>
    <row r="67637" spans="13:13" x14ac:dyDescent="0.25">
      <c r="M67637"/>
    </row>
    <row r="67638" spans="13:13" x14ac:dyDescent="0.25">
      <c r="M67638"/>
    </row>
    <row r="67639" spans="13:13" x14ac:dyDescent="0.25">
      <c r="M67639"/>
    </row>
    <row r="67640" spans="13:13" x14ac:dyDescent="0.25">
      <c r="M67640"/>
    </row>
    <row r="67641" spans="13:13" x14ac:dyDescent="0.25">
      <c r="M67641"/>
    </row>
    <row r="67642" spans="13:13" x14ac:dyDescent="0.25">
      <c r="M67642"/>
    </row>
    <row r="67643" spans="13:13" x14ac:dyDescent="0.25">
      <c r="M67643"/>
    </row>
    <row r="67644" spans="13:13" x14ac:dyDescent="0.25">
      <c r="M67644"/>
    </row>
    <row r="67645" spans="13:13" x14ac:dyDescent="0.25">
      <c r="M67645"/>
    </row>
    <row r="67646" spans="13:13" x14ac:dyDescent="0.25">
      <c r="M67646"/>
    </row>
    <row r="67647" spans="13:13" x14ac:dyDescent="0.25">
      <c r="M67647"/>
    </row>
    <row r="67648" spans="13:13" x14ac:dyDescent="0.25">
      <c r="M67648"/>
    </row>
    <row r="67649" spans="13:13" x14ac:dyDescent="0.25">
      <c r="M67649"/>
    </row>
    <row r="67650" spans="13:13" x14ac:dyDescent="0.25">
      <c r="M67650"/>
    </row>
    <row r="67651" spans="13:13" x14ac:dyDescent="0.25">
      <c r="M67651"/>
    </row>
    <row r="67652" spans="13:13" x14ac:dyDescent="0.25">
      <c r="M67652"/>
    </row>
    <row r="67653" spans="13:13" x14ac:dyDescent="0.25">
      <c r="M67653"/>
    </row>
    <row r="67654" spans="13:13" x14ac:dyDescent="0.25">
      <c r="M67654"/>
    </row>
    <row r="67655" spans="13:13" x14ac:dyDescent="0.25">
      <c r="M67655"/>
    </row>
    <row r="67656" spans="13:13" x14ac:dyDescent="0.25">
      <c r="M67656"/>
    </row>
    <row r="67657" spans="13:13" x14ac:dyDescent="0.25">
      <c r="M67657"/>
    </row>
    <row r="67658" spans="13:13" x14ac:dyDescent="0.25">
      <c r="M67658"/>
    </row>
    <row r="67659" spans="13:13" x14ac:dyDescent="0.25">
      <c r="M67659"/>
    </row>
    <row r="67660" spans="13:13" x14ac:dyDescent="0.25">
      <c r="M67660"/>
    </row>
    <row r="67661" spans="13:13" x14ac:dyDescent="0.25">
      <c r="M67661"/>
    </row>
    <row r="67662" spans="13:13" x14ac:dyDescent="0.25">
      <c r="M67662"/>
    </row>
    <row r="67663" spans="13:13" x14ac:dyDescent="0.25">
      <c r="M67663"/>
    </row>
    <row r="67664" spans="13:13" x14ac:dyDescent="0.25">
      <c r="M67664"/>
    </row>
    <row r="67665" spans="13:13" x14ac:dyDescent="0.25">
      <c r="M67665"/>
    </row>
    <row r="67666" spans="13:13" x14ac:dyDescent="0.25">
      <c r="M67666"/>
    </row>
    <row r="67667" spans="13:13" x14ac:dyDescent="0.25">
      <c r="M67667"/>
    </row>
    <row r="67668" spans="13:13" x14ac:dyDescent="0.25">
      <c r="M67668"/>
    </row>
    <row r="67669" spans="13:13" x14ac:dyDescent="0.25">
      <c r="M67669"/>
    </row>
    <row r="67670" spans="13:13" x14ac:dyDescent="0.25">
      <c r="M67670"/>
    </row>
    <row r="67671" spans="13:13" x14ac:dyDescent="0.25">
      <c r="M67671"/>
    </row>
    <row r="67672" spans="13:13" x14ac:dyDescent="0.25">
      <c r="M67672"/>
    </row>
    <row r="67673" spans="13:13" x14ac:dyDescent="0.25">
      <c r="M67673"/>
    </row>
    <row r="67674" spans="13:13" x14ac:dyDescent="0.25">
      <c r="M67674"/>
    </row>
    <row r="67675" spans="13:13" x14ac:dyDescent="0.25">
      <c r="M67675"/>
    </row>
    <row r="67676" spans="13:13" x14ac:dyDescent="0.25">
      <c r="M67676"/>
    </row>
    <row r="67677" spans="13:13" x14ac:dyDescent="0.25">
      <c r="M67677"/>
    </row>
    <row r="67678" spans="13:13" x14ac:dyDescent="0.25">
      <c r="M67678"/>
    </row>
    <row r="67679" spans="13:13" x14ac:dyDescent="0.25">
      <c r="M67679"/>
    </row>
    <row r="67680" spans="13:13" x14ac:dyDescent="0.25">
      <c r="M67680"/>
    </row>
    <row r="67681" spans="13:13" x14ac:dyDescent="0.25">
      <c r="M67681"/>
    </row>
    <row r="67682" spans="13:13" x14ac:dyDescent="0.25">
      <c r="M67682"/>
    </row>
    <row r="67683" spans="13:13" x14ac:dyDescent="0.25">
      <c r="M67683"/>
    </row>
    <row r="67684" spans="13:13" x14ac:dyDescent="0.25">
      <c r="M67684"/>
    </row>
    <row r="67685" spans="13:13" x14ac:dyDescent="0.25">
      <c r="M67685"/>
    </row>
    <row r="67686" spans="13:13" x14ac:dyDescent="0.25">
      <c r="M67686"/>
    </row>
    <row r="67687" spans="13:13" x14ac:dyDescent="0.25">
      <c r="M67687"/>
    </row>
    <row r="67688" spans="13:13" x14ac:dyDescent="0.25">
      <c r="M67688"/>
    </row>
    <row r="67689" spans="13:13" x14ac:dyDescent="0.25">
      <c r="M67689"/>
    </row>
    <row r="67690" spans="13:13" x14ac:dyDescent="0.25">
      <c r="M67690"/>
    </row>
    <row r="67691" spans="13:13" x14ac:dyDescent="0.25">
      <c r="M67691"/>
    </row>
    <row r="67692" spans="13:13" x14ac:dyDescent="0.25">
      <c r="M67692"/>
    </row>
    <row r="67693" spans="13:13" x14ac:dyDescent="0.25">
      <c r="M67693"/>
    </row>
    <row r="67694" spans="13:13" x14ac:dyDescent="0.25">
      <c r="M67694"/>
    </row>
    <row r="67695" spans="13:13" x14ac:dyDescent="0.25">
      <c r="M67695"/>
    </row>
    <row r="67696" spans="13:13" x14ac:dyDescent="0.25">
      <c r="M67696"/>
    </row>
    <row r="67697" spans="13:13" x14ac:dyDescent="0.25">
      <c r="M67697"/>
    </row>
    <row r="67698" spans="13:13" x14ac:dyDescent="0.25">
      <c r="M67698"/>
    </row>
    <row r="67699" spans="13:13" x14ac:dyDescent="0.25">
      <c r="M67699"/>
    </row>
    <row r="67700" spans="13:13" x14ac:dyDescent="0.25">
      <c r="M67700"/>
    </row>
    <row r="67701" spans="13:13" x14ac:dyDescent="0.25">
      <c r="M67701"/>
    </row>
    <row r="67702" spans="13:13" x14ac:dyDescent="0.25">
      <c r="M67702"/>
    </row>
    <row r="67703" spans="13:13" x14ac:dyDescent="0.25">
      <c r="M67703"/>
    </row>
    <row r="67704" spans="13:13" x14ac:dyDescent="0.25">
      <c r="M67704"/>
    </row>
    <row r="67705" spans="13:13" x14ac:dyDescent="0.25">
      <c r="M67705"/>
    </row>
    <row r="67706" spans="13:13" x14ac:dyDescent="0.25">
      <c r="M67706"/>
    </row>
    <row r="67707" spans="13:13" x14ac:dyDescent="0.25">
      <c r="M67707"/>
    </row>
    <row r="67708" spans="13:13" x14ac:dyDescent="0.25">
      <c r="M67708"/>
    </row>
    <row r="67709" spans="13:13" x14ac:dyDescent="0.25">
      <c r="M67709"/>
    </row>
    <row r="67710" spans="13:13" x14ac:dyDescent="0.25">
      <c r="M67710"/>
    </row>
    <row r="67711" spans="13:13" x14ac:dyDescent="0.25">
      <c r="M67711"/>
    </row>
    <row r="67712" spans="13:13" x14ac:dyDescent="0.25">
      <c r="M67712"/>
    </row>
    <row r="67713" spans="13:13" x14ac:dyDescent="0.25">
      <c r="M67713"/>
    </row>
    <row r="67714" spans="13:13" x14ac:dyDescent="0.25">
      <c r="M67714"/>
    </row>
    <row r="67715" spans="13:13" x14ac:dyDescent="0.25">
      <c r="M67715"/>
    </row>
    <row r="67716" spans="13:13" x14ac:dyDescent="0.25">
      <c r="M67716"/>
    </row>
    <row r="67717" spans="13:13" x14ac:dyDescent="0.25">
      <c r="M67717"/>
    </row>
    <row r="67718" spans="13:13" x14ac:dyDescent="0.25">
      <c r="M67718"/>
    </row>
    <row r="67719" spans="13:13" x14ac:dyDescent="0.25">
      <c r="M67719"/>
    </row>
    <row r="67720" spans="13:13" x14ac:dyDescent="0.25">
      <c r="M67720"/>
    </row>
    <row r="67721" spans="13:13" x14ac:dyDescent="0.25">
      <c r="M67721"/>
    </row>
    <row r="67722" spans="13:13" x14ac:dyDescent="0.25">
      <c r="M67722"/>
    </row>
    <row r="67723" spans="13:13" x14ac:dyDescent="0.25">
      <c r="M67723"/>
    </row>
    <row r="67724" spans="13:13" x14ac:dyDescent="0.25">
      <c r="M67724"/>
    </row>
    <row r="67725" spans="13:13" x14ac:dyDescent="0.25">
      <c r="M67725"/>
    </row>
    <row r="67726" spans="13:13" x14ac:dyDescent="0.25">
      <c r="M67726"/>
    </row>
    <row r="67727" spans="13:13" x14ac:dyDescent="0.25">
      <c r="M67727"/>
    </row>
    <row r="67728" spans="13:13" x14ac:dyDescent="0.25">
      <c r="M67728"/>
    </row>
    <row r="67729" spans="13:13" x14ac:dyDescent="0.25">
      <c r="M67729"/>
    </row>
    <row r="67730" spans="13:13" x14ac:dyDescent="0.25">
      <c r="M67730"/>
    </row>
    <row r="67731" spans="13:13" x14ac:dyDescent="0.25">
      <c r="M67731"/>
    </row>
    <row r="67732" spans="13:13" x14ac:dyDescent="0.25">
      <c r="M67732"/>
    </row>
    <row r="67733" spans="13:13" x14ac:dyDescent="0.25">
      <c r="M67733"/>
    </row>
    <row r="67734" spans="13:13" x14ac:dyDescent="0.25">
      <c r="M67734"/>
    </row>
    <row r="67735" spans="13:13" x14ac:dyDescent="0.25">
      <c r="M67735"/>
    </row>
    <row r="67736" spans="13:13" x14ac:dyDescent="0.25">
      <c r="M67736"/>
    </row>
    <row r="67737" spans="13:13" x14ac:dyDescent="0.25">
      <c r="M67737"/>
    </row>
    <row r="67738" spans="13:13" x14ac:dyDescent="0.25">
      <c r="M67738"/>
    </row>
    <row r="67739" spans="13:13" x14ac:dyDescent="0.25">
      <c r="M67739"/>
    </row>
    <row r="67740" spans="13:13" x14ac:dyDescent="0.25">
      <c r="M67740"/>
    </row>
    <row r="67741" spans="13:13" x14ac:dyDescent="0.25">
      <c r="M67741"/>
    </row>
    <row r="67742" spans="13:13" x14ac:dyDescent="0.25">
      <c r="M67742"/>
    </row>
    <row r="67743" spans="13:13" x14ac:dyDescent="0.25">
      <c r="M67743"/>
    </row>
    <row r="67744" spans="13:13" x14ac:dyDescent="0.25">
      <c r="M67744"/>
    </row>
    <row r="67745" spans="13:13" x14ac:dyDescent="0.25">
      <c r="M67745"/>
    </row>
    <row r="67746" spans="13:13" x14ac:dyDescent="0.25">
      <c r="M67746"/>
    </row>
    <row r="67747" spans="13:13" x14ac:dyDescent="0.25">
      <c r="M67747"/>
    </row>
    <row r="67748" spans="13:13" x14ac:dyDescent="0.25">
      <c r="M67748"/>
    </row>
    <row r="67749" spans="13:13" x14ac:dyDescent="0.25">
      <c r="M67749"/>
    </row>
    <row r="67750" spans="13:13" x14ac:dyDescent="0.25">
      <c r="M67750"/>
    </row>
    <row r="67751" spans="13:13" x14ac:dyDescent="0.25">
      <c r="M67751"/>
    </row>
    <row r="67752" spans="13:13" x14ac:dyDescent="0.25">
      <c r="M67752"/>
    </row>
    <row r="67753" spans="13:13" x14ac:dyDescent="0.25">
      <c r="M67753"/>
    </row>
    <row r="67754" spans="13:13" x14ac:dyDescent="0.25">
      <c r="M67754"/>
    </row>
    <row r="67755" spans="13:13" x14ac:dyDescent="0.25">
      <c r="M67755"/>
    </row>
    <row r="67756" spans="13:13" x14ac:dyDescent="0.25">
      <c r="M67756"/>
    </row>
    <row r="67757" spans="13:13" x14ac:dyDescent="0.25">
      <c r="M67757"/>
    </row>
    <row r="67758" spans="13:13" x14ac:dyDescent="0.25">
      <c r="M67758"/>
    </row>
    <row r="67759" spans="13:13" x14ac:dyDescent="0.25">
      <c r="M67759"/>
    </row>
    <row r="67760" spans="13:13" x14ac:dyDescent="0.25">
      <c r="M67760"/>
    </row>
    <row r="67761" spans="13:13" x14ac:dyDescent="0.25">
      <c r="M67761"/>
    </row>
    <row r="67762" spans="13:13" x14ac:dyDescent="0.25">
      <c r="M67762"/>
    </row>
    <row r="67763" spans="13:13" x14ac:dyDescent="0.25">
      <c r="M67763"/>
    </row>
    <row r="67764" spans="13:13" x14ac:dyDescent="0.25">
      <c r="M67764"/>
    </row>
    <row r="67765" spans="13:13" x14ac:dyDescent="0.25">
      <c r="M67765"/>
    </row>
    <row r="67766" spans="13:13" x14ac:dyDescent="0.25">
      <c r="M67766"/>
    </row>
    <row r="67767" spans="13:13" x14ac:dyDescent="0.25">
      <c r="M67767"/>
    </row>
    <row r="67768" spans="13:13" x14ac:dyDescent="0.25">
      <c r="M67768"/>
    </row>
    <row r="67769" spans="13:13" x14ac:dyDescent="0.25">
      <c r="M67769"/>
    </row>
    <row r="67770" spans="13:13" x14ac:dyDescent="0.25">
      <c r="M67770"/>
    </row>
    <row r="67771" spans="13:13" x14ac:dyDescent="0.25">
      <c r="M67771"/>
    </row>
    <row r="67772" spans="13:13" x14ac:dyDescent="0.25">
      <c r="M67772"/>
    </row>
    <row r="67773" spans="13:13" x14ac:dyDescent="0.25">
      <c r="M67773"/>
    </row>
    <row r="67774" spans="13:13" x14ac:dyDescent="0.25">
      <c r="M67774"/>
    </row>
    <row r="67775" spans="13:13" x14ac:dyDescent="0.25">
      <c r="M67775"/>
    </row>
    <row r="67776" spans="13:13" x14ac:dyDescent="0.25">
      <c r="M67776"/>
    </row>
    <row r="67777" spans="13:13" x14ac:dyDescent="0.25">
      <c r="M67777"/>
    </row>
    <row r="67778" spans="13:13" x14ac:dyDescent="0.25">
      <c r="M67778"/>
    </row>
    <row r="67779" spans="13:13" x14ac:dyDescent="0.25">
      <c r="M67779"/>
    </row>
    <row r="67780" spans="13:13" x14ac:dyDescent="0.25">
      <c r="M67780"/>
    </row>
    <row r="67781" spans="13:13" x14ac:dyDescent="0.25">
      <c r="M67781"/>
    </row>
    <row r="67782" spans="13:13" x14ac:dyDescent="0.25">
      <c r="M67782"/>
    </row>
    <row r="67783" spans="13:13" x14ac:dyDescent="0.25">
      <c r="M67783"/>
    </row>
    <row r="67784" spans="13:13" x14ac:dyDescent="0.25">
      <c r="M67784"/>
    </row>
    <row r="67785" spans="13:13" x14ac:dyDescent="0.25">
      <c r="M67785"/>
    </row>
    <row r="67786" spans="13:13" x14ac:dyDescent="0.25">
      <c r="M67786"/>
    </row>
    <row r="67787" spans="13:13" x14ac:dyDescent="0.25">
      <c r="M67787"/>
    </row>
    <row r="67788" spans="13:13" x14ac:dyDescent="0.25">
      <c r="M67788"/>
    </row>
    <row r="67789" spans="13:13" x14ac:dyDescent="0.25">
      <c r="M67789"/>
    </row>
    <row r="67790" spans="13:13" x14ac:dyDescent="0.25">
      <c r="M67790"/>
    </row>
    <row r="67791" spans="13:13" x14ac:dyDescent="0.25">
      <c r="M67791"/>
    </row>
    <row r="67792" spans="13:13" x14ac:dyDescent="0.25">
      <c r="M67792"/>
    </row>
    <row r="67793" spans="13:13" x14ac:dyDescent="0.25">
      <c r="M67793"/>
    </row>
    <row r="67794" spans="13:13" x14ac:dyDescent="0.25">
      <c r="M67794"/>
    </row>
    <row r="67795" spans="13:13" x14ac:dyDescent="0.25">
      <c r="M67795"/>
    </row>
    <row r="67796" spans="13:13" x14ac:dyDescent="0.25">
      <c r="M67796"/>
    </row>
    <row r="67797" spans="13:13" x14ac:dyDescent="0.25">
      <c r="M67797"/>
    </row>
    <row r="67798" spans="13:13" x14ac:dyDescent="0.25">
      <c r="M67798"/>
    </row>
    <row r="67799" spans="13:13" x14ac:dyDescent="0.25">
      <c r="M67799"/>
    </row>
    <row r="67800" spans="13:13" x14ac:dyDescent="0.25">
      <c r="M67800"/>
    </row>
    <row r="67801" spans="13:13" x14ac:dyDescent="0.25">
      <c r="M67801"/>
    </row>
    <row r="67802" spans="13:13" x14ac:dyDescent="0.25">
      <c r="M67802"/>
    </row>
    <row r="67803" spans="13:13" x14ac:dyDescent="0.25">
      <c r="M67803"/>
    </row>
    <row r="67804" spans="13:13" x14ac:dyDescent="0.25">
      <c r="M67804"/>
    </row>
    <row r="67805" spans="13:13" x14ac:dyDescent="0.25">
      <c r="M67805"/>
    </row>
    <row r="67806" spans="13:13" x14ac:dyDescent="0.25">
      <c r="M67806"/>
    </row>
    <row r="67807" spans="13:13" x14ac:dyDescent="0.25">
      <c r="M67807"/>
    </row>
    <row r="67808" spans="13:13" x14ac:dyDescent="0.25">
      <c r="M67808"/>
    </row>
    <row r="67809" spans="13:13" x14ac:dyDescent="0.25">
      <c r="M67809"/>
    </row>
    <row r="67810" spans="13:13" x14ac:dyDescent="0.25">
      <c r="M67810"/>
    </row>
    <row r="67811" spans="13:13" x14ac:dyDescent="0.25">
      <c r="M67811"/>
    </row>
    <row r="67812" spans="13:13" x14ac:dyDescent="0.25">
      <c r="M67812"/>
    </row>
    <row r="67813" spans="13:13" x14ac:dyDescent="0.25">
      <c r="M67813"/>
    </row>
    <row r="67814" spans="13:13" x14ac:dyDescent="0.25">
      <c r="M67814"/>
    </row>
    <row r="67815" spans="13:13" x14ac:dyDescent="0.25">
      <c r="M67815"/>
    </row>
    <row r="67816" spans="13:13" x14ac:dyDescent="0.25">
      <c r="M67816"/>
    </row>
    <row r="67817" spans="13:13" x14ac:dyDescent="0.25">
      <c r="M67817"/>
    </row>
    <row r="67818" spans="13:13" x14ac:dyDescent="0.25">
      <c r="M67818"/>
    </row>
    <row r="67819" spans="13:13" x14ac:dyDescent="0.25">
      <c r="M67819"/>
    </row>
    <row r="67820" spans="13:13" x14ac:dyDescent="0.25">
      <c r="M67820"/>
    </row>
    <row r="67821" spans="13:13" x14ac:dyDescent="0.25">
      <c r="M67821"/>
    </row>
    <row r="67822" spans="13:13" x14ac:dyDescent="0.25">
      <c r="M67822"/>
    </row>
    <row r="67823" spans="13:13" x14ac:dyDescent="0.25">
      <c r="M67823"/>
    </row>
    <row r="67824" spans="13:13" x14ac:dyDescent="0.25">
      <c r="M67824"/>
    </row>
    <row r="67825" spans="13:13" x14ac:dyDescent="0.25">
      <c r="M67825"/>
    </row>
    <row r="67826" spans="13:13" x14ac:dyDescent="0.25">
      <c r="M67826"/>
    </row>
    <row r="67827" spans="13:13" x14ac:dyDescent="0.25">
      <c r="M67827"/>
    </row>
    <row r="67828" spans="13:13" x14ac:dyDescent="0.25">
      <c r="M67828"/>
    </row>
    <row r="67829" spans="13:13" x14ac:dyDescent="0.25">
      <c r="M67829"/>
    </row>
    <row r="67830" spans="13:13" x14ac:dyDescent="0.25">
      <c r="M67830"/>
    </row>
    <row r="67831" spans="13:13" x14ac:dyDescent="0.25">
      <c r="M67831"/>
    </row>
    <row r="67832" spans="13:13" x14ac:dyDescent="0.25">
      <c r="M67832"/>
    </row>
    <row r="67833" spans="13:13" x14ac:dyDescent="0.25">
      <c r="M67833"/>
    </row>
    <row r="67834" spans="13:13" x14ac:dyDescent="0.25">
      <c r="M67834"/>
    </row>
    <row r="67835" spans="13:13" x14ac:dyDescent="0.25">
      <c r="M67835"/>
    </row>
    <row r="67836" spans="13:13" x14ac:dyDescent="0.25">
      <c r="M67836"/>
    </row>
    <row r="67837" spans="13:13" x14ac:dyDescent="0.25">
      <c r="M67837"/>
    </row>
    <row r="67838" spans="13:13" x14ac:dyDescent="0.25">
      <c r="M67838"/>
    </row>
    <row r="67839" spans="13:13" x14ac:dyDescent="0.25">
      <c r="M67839"/>
    </row>
    <row r="67840" spans="13:13" x14ac:dyDescent="0.25">
      <c r="M67840"/>
    </row>
    <row r="67841" spans="13:13" x14ac:dyDescent="0.25">
      <c r="M67841"/>
    </row>
    <row r="67842" spans="13:13" x14ac:dyDescent="0.25">
      <c r="M67842"/>
    </row>
    <row r="67843" spans="13:13" x14ac:dyDescent="0.25">
      <c r="M67843"/>
    </row>
    <row r="67844" spans="13:13" x14ac:dyDescent="0.25">
      <c r="M67844"/>
    </row>
    <row r="67845" spans="13:13" x14ac:dyDescent="0.25">
      <c r="M67845"/>
    </row>
    <row r="67846" spans="13:13" x14ac:dyDescent="0.25">
      <c r="M67846"/>
    </row>
    <row r="67847" spans="13:13" x14ac:dyDescent="0.25">
      <c r="M67847"/>
    </row>
    <row r="67848" spans="13:13" x14ac:dyDescent="0.25">
      <c r="M67848"/>
    </row>
    <row r="67849" spans="13:13" x14ac:dyDescent="0.25">
      <c r="M67849"/>
    </row>
    <row r="67850" spans="13:13" x14ac:dyDescent="0.25">
      <c r="M67850"/>
    </row>
    <row r="67851" spans="13:13" x14ac:dyDescent="0.25">
      <c r="M67851"/>
    </row>
    <row r="67852" spans="13:13" x14ac:dyDescent="0.25">
      <c r="M67852"/>
    </row>
    <row r="67853" spans="13:13" x14ac:dyDescent="0.25">
      <c r="M67853"/>
    </row>
    <row r="67854" spans="13:13" x14ac:dyDescent="0.25">
      <c r="M67854"/>
    </row>
    <row r="67855" spans="13:13" x14ac:dyDescent="0.25">
      <c r="M67855"/>
    </row>
    <row r="67856" spans="13:13" x14ac:dyDescent="0.25">
      <c r="M67856"/>
    </row>
    <row r="67857" spans="13:13" x14ac:dyDescent="0.25">
      <c r="M67857"/>
    </row>
    <row r="67858" spans="13:13" x14ac:dyDescent="0.25">
      <c r="M67858"/>
    </row>
    <row r="67859" spans="13:13" x14ac:dyDescent="0.25">
      <c r="M67859"/>
    </row>
    <row r="67860" spans="13:13" x14ac:dyDescent="0.25">
      <c r="M67860"/>
    </row>
    <row r="67861" spans="13:13" x14ac:dyDescent="0.25">
      <c r="M67861"/>
    </row>
    <row r="67862" spans="13:13" x14ac:dyDescent="0.25">
      <c r="M67862"/>
    </row>
    <row r="67863" spans="13:13" x14ac:dyDescent="0.25">
      <c r="M67863"/>
    </row>
    <row r="67864" spans="13:13" x14ac:dyDescent="0.25">
      <c r="M67864"/>
    </row>
    <row r="67865" spans="13:13" x14ac:dyDescent="0.25">
      <c r="M67865"/>
    </row>
    <row r="67866" spans="13:13" x14ac:dyDescent="0.25">
      <c r="M67866"/>
    </row>
    <row r="67867" spans="13:13" x14ac:dyDescent="0.25">
      <c r="M67867"/>
    </row>
    <row r="67868" spans="13:13" x14ac:dyDescent="0.25">
      <c r="M67868"/>
    </row>
    <row r="67869" spans="13:13" x14ac:dyDescent="0.25">
      <c r="M67869"/>
    </row>
    <row r="67870" spans="13:13" x14ac:dyDescent="0.25">
      <c r="M67870"/>
    </row>
    <row r="67871" spans="13:13" x14ac:dyDescent="0.25">
      <c r="M67871"/>
    </row>
    <row r="67872" spans="13:13" x14ac:dyDescent="0.25">
      <c r="M67872"/>
    </row>
    <row r="67873" spans="13:13" x14ac:dyDescent="0.25">
      <c r="M67873"/>
    </row>
    <row r="67874" spans="13:13" x14ac:dyDescent="0.25">
      <c r="M67874"/>
    </row>
    <row r="67875" spans="13:13" x14ac:dyDescent="0.25">
      <c r="M67875"/>
    </row>
    <row r="67876" spans="13:13" x14ac:dyDescent="0.25">
      <c r="M67876"/>
    </row>
    <row r="67877" spans="13:13" x14ac:dyDescent="0.25">
      <c r="M67877"/>
    </row>
    <row r="67878" spans="13:13" x14ac:dyDescent="0.25">
      <c r="M67878"/>
    </row>
    <row r="67879" spans="13:13" x14ac:dyDescent="0.25">
      <c r="M67879"/>
    </row>
    <row r="67880" spans="13:13" x14ac:dyDescent="0.25">
      <c r="M67880"/>
    </row>
    <row r="67881" spans="13:13" x14ac:dyDescent="0.25">
      <c r="M67881"/>
    </row>
    <row r="67882" spans="13:13" x14ac:dyDescent="0.25">
      <c r="M67882"/>
    </row>
    <row r="67883" spans="13:13" x14ac:dyDescent="0.25">
      <c r="M67883"/>
    </row>
    <row r="67884" spans="13:13" x14ac:dyDescent="0.25">
      <c r="M67884"/>
    </row>
    <row r="67885" spans="13:13" x14ac:dyDescent="0.25">
      <c r="M67885"/>
    </row>
    <row r="67886" spans="13:13" x14ac:dyDescent="0.25">
      <c r="M67886"/>
    </row>
    <row r="67887" spans="13:13" x14ac:dyDescent="0.25">
      <c r="M67887"/>
    </row>
    <row r="67888" spans="13:13" x14ac:dyDescent="0.25">
      <c r="M67888"/>
    </row>
    <row r="67889" spans="13:13" x14ac:dyDescent="0.25">
      <c r="M67889"/>
    </row>
    <row r="67890" spans="13:13" x14ac:dyDescent="0.25">
      <c r="M67890"/>
    </row>
    <row r="67891" spans="13:13" x14ac:dyDescent="0.25">
      <c r="M67891"/>
    </row>
    <row r="67892" spans="13:13" x14ac:dyDescent="0.25">
      <c r="M67892"/>
    </row>
    <row r="67893" spans="13:13" x14ac:dyDescent="0.25">
      <c r="M67893"/>
    </row>
    <row r="67894" spans="13:13" x14ac:dyDescent="0.25">
      <c r="M67894"/>
    </row>
    <row r="67895" spans="13:13" x14ac:dyDescent="0.25">
      <c r="M67895"/>
    </row>
    <row r="67896" spans="13:13" x14ac:dyDescent="0.25">
      <c r="M67896"/>
    </row>
    <row r="67897" spans="13:13" x14ac:dyDescent="0.25">
      <c r="M67897"/>
    </row>
    <row r="67898" spans="13:13" x14ac:dyDescent="0.25">
      <c r="M67898"/>
    </row>
    <row r="67899" spans="13:13" x14ac:dyDescent="0.25">
      <c r="M67899"/>
    </row>
    <row r="67900" spans="13:13" x14ac:dyDescent="0.25">
      <c r="M67900"/>
    </row>
    <row r="67901" spans="13:13" x14ac:dyDescent="0.25">
      <c r="M67901"/>
    </row>
    <row r="67902" spans="13:13" x14ac:dyDescent="0.25">
      <c r="M67902"/>
    </row>
    <row r="67903" spans="13:13" x14ac:dyDescent="0.25">
      <c r="M67903"/>
    </row>
    <row r="67904" spans="13:13" x14ac:dyDescent="0.25">
      <c r="M67904"/>
    </row>
    <row r="67905" spans="13:13" x14ac:dyDescent="0.25">
      <c r="M67905"/>
    </row>
    <row r="67906" spans="13:13" x14ac:dyDescent="0.25">
      <c r="M67906"/>
    </row>
    <row r="67907" spans="13:13" x14ac:dyDescent="0.25">
      <c r="M67907"/>
    </row>
    <row r="67908" spans="13:13" x14ac:dyDescent="0.25">
      <c r="M67908"/>
    </row>
    <row r="67909" spans="13:13" x14ac:dyDescent="0.25">
      <c r="M67909"/>
    </row>
    <row r="67910" spans="13:13" x14ac:dyDescent="0.25">
      <c r="M67910"/>
    </row>
    <row r="67911" spans="13:13" x14ac:dyDescent="0.25">
      <c r="M67911"/>
    </row>
    <row r="67912" spans="13:13" x14ac:dyDescent="0.25">
      <c r="M67912"/>
    </row>
    <row r="67913" spans="13:13" x14ac:dyDescent="0.25">
      <c r="M67913"/>
    </row>
    <row r="67914" spans="13:13" x14ac:dyDescent="0.25">
      <c r="M67914"/>
    </row>
    <row r="67915" spans="13:13" x14ac:dyDescent="0.25">
      <c r="M67915"/>
    </row>
    <row r="67916" spans="13:13" x14ac:dyDescent="0.25">
      <c r="M67916"/>
    </row>
    <row r="67917" spans="13:13" x14ac:dyDescent="0.25">
      <c r="M67917"/>
    </row>
    <row r="67918" spans="13:13" x14ac:dyDescent="0.25">
      <c r="M67918"/>
    </row>
    <row r="67919" spans="13:13" x14ac:dyDescent="0.25">
      <c r="M67919"/>
    </row>
    <row r="67920" spans="13:13" x14ac:dyDescent="0.25">
      <c r="M67920"/>
    </row>
    <row r="67921" spans="13:13" x14ac:dyDescent="0.25">
      <c r="M67921"/>
    </row>
    <row r="67922" spans="13:13" x14ac:dyDescent="0.25">
      <c r="M67922"/>
    </row>
    <row r="67923" spans="13:13" x14ac:dyDescent="0.25">
      <c r="M67923"/>
    </row>
    <row r="67924" spans="13:13" x14ac:dyDescent="0.25">
      <c r="M67924"/>
    </row>
    <row r="67925" spans="13:13" x14ac:dyDescent="0.25">
      <c r="M67925"/>
    </row>
    <row r="67926" spans="13:13" x14ac:dyDescent="0.25">
      <c r="M67926"/>
    </row>
    <row r="67927" spans="13:13" x14ac:dyDescent="0.25">
      <c r="M67927"/>
    </row>
    <row r="67928" spans="13:13" x14ac:dyDescent="0.25">
      <c r="M67928"/>
    </row>
    <row r="67929" spans="13:13" x14ac:dyDescent="0.25">
      <c r="M67929"/>
    </row>
    <row r="67930" spans="13:13" x14ac:dyDescent="0.25">
      <c r="M67930"/>
    </row>
    <row r="67931" spans="13:13" x14ac:dyDescent="0.25">
      <c r="M67931"/>
    </row>
    <row r="67932" spans="13:13" x14ac:dyDescent="0.25">
      <c r="M67932"/>
    </row>
    <row r="67933" spans="13:13" x14ac:dyDescent="0.25">
      <c r="M67933"/>
    </row>
    <row r="67934" spans="13:13" x14ac:dyDescent="0.25">
      <c r="M67934"/>
    </row>
    <row r="67935" spans="13:13" x14ac:dyDescent="0.25">
      <c r="M67935"/>
    </row>
    <row r="67936" spans="13:13" x14ac:dyDescent="0.25">
      <c r="M67936"/>
    </row>
    <row r="67937" spans="13:13" x14ac:dyDescent="0.25">
      <c r="M67937"/>
    </row>
    <row r="67938" spans="13:13" x14ac:dyDescent="0.25">
      <c r="M67938"/>
    </row>
    <row r="67939" spans="13:13" x14ac:dyDescent="0.25">
      <c r="M67939"/>
    </row>
    <row r="67940" spans="13:13" x14ac:dyDescent="0.25">
      <c r="M67940"/>
    </row>
    <row r="67941" spans="13:13" x14ac:dyDescent="0.25">
      <c r="M67941"/>
    </row>
    <row r="67942" spans="13:13" x14ac:dyDescent="0.25">
      <c r="M67942"/>
    </row>
    <row r="67943" spans="13:13" x14ac:dyDescent="0.25">
      <c r="M67943"/>
    </row>
    <row r="67944" spans="13:13" x14ac:dyDescent="0.25">
      <c r="M67944"/>
    </row>
    <row r="67945" spans="13:13" x14ac:dyDescent="0.25">
      <c r="M67945"/>
    </row>
    <row r="67946" spans="13:13" x14ac:dyDescent="0.25">
      <c r="M67946"/>
    </row>
    <row r="67947" spans="13:13" x14ac:dyDescent="0.25">
      <c r="M67947"/>
    </row>
    <row r="67948" spans="13:13" x14ac:dyDescent="0.25">
      <c r="M67948"/>
    </row>
    <row r="67949" spans="13:13" x14ac:dyDescent="0.25">
      <c r="M67949"/>
    </row>
    <row r="67950" spans="13:13" x14ac:dyDescent="0.25">
      <c r="M67950"/>
    </row>
    <row r="67951" spans="13:13" x14ac:dyDescent="0.25">
      <c r="M67951"/>
    </row>
    <row r="67952" spans="13:13" x14ac:dyDescent="0.25">
      <c r="M67952"/>
    </row>
    <row r="67953" spans="13:13" x14ac:dyDescent="0.25">
      <c r="M67953"/>
    </row>
    <row r="67954" spans="13:13" x14ac:dyDescent="0.25">
      <c r="M67954"/>
    </row>
    <row r="67955" spans="13:13" x14ac:dyDescent="0.25">
      <c r="M67955"/>
    </row>
    <row r="67956" spans="13:13" x14ac:dyDescent="0.25">
      <c r="M67956"/>
    </row>
    <row r="67957" spans="13:13" x14ac:dyDescent="0.25">
      <c r="M67957"/>
    </row>
    <row r="67958" spans="13:13" x14ac:dyDescent="0.25">
      <c r="M67958"/>
    </row>
    <row r="67959" spans="13:13" x14ac:dyDescent="0.25">
      <c r="M67959"/>
    </row>
    <row r="67960" spans="13:13" x14ac:dyDescent="0.25">
      <c r="M67960"/>
    </row>
    <row r="67961" spans="13:13" x14ac:dyDescent="0.25">
      <c r="M67961"/>
    </row>
    <row r="67962" spans="13:13" x14ac:dyDescent="0.25">
      <c r="M67962"/>
    </row>
    <row r="67963" spans="13:13" x14ac:dyDescent="0.25">
      <c r="M67963"/>
    </row>
    <row r="67964" spans="13:13" x14ac:dyDescent="0.25">
      <c r="M67964"/>
    </row>
    <row r="67965" spans="13:13" x14ac:dyDescent="0.25">
      <c r="M67965"/>
    </row>
    <row r="67966" spans="13:13" x14ac:dyDescent="0.25">
      <c r="M67966"/>
    </row>
    <row r="67967" spans="13:13" x14ac:dyDescent="0.25">
      <c r="M67967"/>
    </row>
    <row r="67968" spans="13:13" x14ac:dyDescent="0.25">
      <c r="M67968"/>
    </row>
    <row r="67969" spans="13:13" x14ac:dyDescent="0.25">
      <c r="M67969"/>
    </row>
    <row r="67970" spans="13:13" x14ac:dyDescent="0.25">
      <c r="M67970"/>
    </row>
    <row r="67971" spans="13:13" x14ac:dyDescent="0.25">
      <c r="M67971"/>
    </row>
    <row r="67972" spans="13:13" x14ac:dyDescent="0.25">
      <c r="M67972"/>
    </row>
    <row r="67973" spans="13:13" x14ac:dyDescent="0.25">
      <c r="M67973"/>
    </row>
    <row r="67974" spans="13:13" x14ac:dyDescent="0.25">
      <c r="M67974"/>
    </row>
    <row r="67975" spans="13:13" x14ac:dyDescent="0.25">
      <c r="M67975"/>
    </row>
    <row r="67976" spans="13:13" x14ac:dyDescent="0.25">
      <c r="M67976"/>
    </row>
    <row r="67977" spans="13:13" x14ac:dyDescent="0.25">
      <c r="M67977"/>
    </row>
    <row r="67978" spans="13:13" x14ac:dyDescent="0.25">
      <c r="M67978"/>
    </row>
    <row r="67979" spans="13:13" x14ac:dyDescent="0.25">
      <c r="M67979"/>
    </row>
    <row r="67980" spans="13:13" x14ac:dyDescent="0.25">
      <c r="M67980"/>
    </row>
    <row r="67981" spans="13:13" x14ac:dyDescent="0.25">
      <c r="M67981"/>
    </row>
    <row r="67982" spans="13:13" x14ac:dyDescent="0.25">
      <c r="M67982"/>
    </row>
    <row r="67983" spans="13:13" x14ac:dyDescent="0.25">
      <c r="M67983"/>
    </row>
    <row r="67984" spans="13:13" x14ac:dyDescent="0.25">
      <c r="M67984"/>
    </row>
    <row r="67985" spans="13:13" x14ac:dyDescent="0.25">
      <c r="M67985"/>
    </row>
    <row r="67986" spans="13:13" x14ac:dyDescent="0.25">
      <c r="M67986"/>
    </row>
    <row r="67987" spans="13:13" x14ac:dyDescent="0.25">
      <c r="M67987"/>
    </row>
    <row r="67988" spans="13:13" x14ac:dyDescent="0.25">
      <c r="M67988"/>
    </row>
    <row r="67989" spans="13:13" x14ac:dyDescent="0.25">
      <c r="M67989"/>
    </row>
    <row r="67990" spans="13:13" x14ac:dyDescent="0.25">
      <c r="M67990"/>
    </row>
    <row r="67991" spans="13:13" x14ac:dyDescent="0.25">
      <c r="M67991"/>
    </row>
    <row r="67992" spans="13:13" x14ac:dyDescent="0.25">
      <c r="M67992"/>
    </row>
    <row r="67993" spans="13:13" x14ac:dyDescent="0.25">
      <c r="M67993"/>
    </row>
    <row r="67994" spans="13:13" x14ac:dyDescent="0.25">
      <c r="M67994"/>
    </row>
    <row r="67995" spans="13:13" x14ac:dyDescent="0.25">
      <c r="M67995"/>
    </row>
    <row r="67996" spans="13:13" x14ac:dyDescent="0.25">
      <c r="M67996"/>
    </row>
    <row r="67997" spans="13:13" x14ac:dyDescent="0.25">
      <c r="M67997"/>
    </row>
    <row r="67998" spans="13:13" x14ac:dyDescent="0.25">
      <c r="M67998"/>
    </row>
    <row r="67999" spans="13:13" x14ac:dyDescent="0.25">
      <c r="M67999"/>
    </row>
    <row r="68000" spans="13:13" x14ac:dyDescent="0.25">
      <c r="M68000"/>
    </row>
    <row r="68001" spans="13:13" x14ac:dyDescent="0.25">
      <c r="M68001"/>
    </row>
    <row r="68002" spans="13:13" x14ac:dyDescent="0.25">
      <c r="M68002"/>
    </row>
    <row r="68003" spans="13:13" x14ac:dyDescent="0.25">
      <c r="M68003"/>
    </row>
    <row r="68004" spans="13:13" x14ac:dyDescent="0.25">
      <c r="M68004"/>
    </row>
    <row r="68005" spans="13:13" x14ac:dyDescent="0.25">
      <c r="M68005"/>
    </row>
    <row r="68006" spans="13:13" x14ac:dyDescent="0.25">
      <c r="M68006"/>
    </row>
    <row r="68007" spans="13:13" x14ac:dyDescent="0.25">
      <c r="M68007"/>
    </row>
    <row r="68008" spans="13:13" x14ac:dyDescent="0.25">
      <c r="M68008"/>
    </row>
    <row r="68009" spans="13:13" x14ac:dyDescent="0.25">
      <c r="M68009"/>
    </row>
    <row r="68010" spans="13:13" x14ac:dyDescent="0.25">
      <c r="M68010"/>
    </row>
    <row r="68011" spans="13:13" x14ac:dyDescent="0.25">
      <c r="M68011"/>
    </row>
    <row r="68012" spans="13:13" x14ac:dyDescent="0.25">
      <c r="M68012"/>
    </row>
    <row r="68013" spans="13:13" x14ac:dyDescent="0.25">
      <c r="M68013"/>
    </row>
    <row r="68014" spans="13:13" x14ac:dyDescent="0.25">
      <c r="M68014"/>
    </row>
    <row r="68015" spans="13:13" x14ac:dyDescent="0.25">
      <c r="M68015"/>
    </row>
    <row r="68016" spans="13:13" x14ac:dyDescent="0.25">
      <c r="M68016"/>
    </row>
    <row r="68017" spans="13:13" x14ac:dyDescent="0.25">
      <c r="M68017"/>
    </row>
    <row r="68018" spans="13:13" x14ac:dyDescent="0.25">
      <c r="M68018"/>
    </row>
    <row r="68019" spans="13:13" x14ac:dyDescent="0.25">
      <c r="M68019"/>
    </row>
    <row r="68020" spans="13:13" x14ac:dyDescent="0.25">
      <c r="M68020"/>
    </row>
    <row r="68021" spans="13:13" x14ac:dyDescent="0.25">
      <c r="M68021"/>
    </row>
    <row r="68022" spans="13:13" x14ac:dyDescent="0.25">
      <c r="M68022"/>
    </row>
    <row r="68023" spans="13:13" x14ac:dyDescent="0.25">
      <c r="M68023"/>
    </row>
    <row r="68024" spans="13:13" x14ac:dyDescent="0.25">
      <c r="M68024"/>
    </row>
    <row r="68025" spans="13:13" x14ac:dyDescent="0.25">
      <c r="M68025"/>
    </row>
    <row r="68026" spans="13:13" x14ac:dyDescent="0.25">
      <c r="M68026"/>
    </row>
    <row r="68027" spans="13:13" x14ac:dyDescent="0.25">
      <c r="M68027"/>
    </row>
    <row r="68028" spans="13:13" x14ac:dyDescent="0.25">
      <c r="M68028"/>
    </row>
    <row r="68029" spans="13:13" x14ac:dyDescent="0.25">
      <c r="M68029"/>
    </row>
    <row r="68030" spans="13:13" x14ac:dyDescent="0.25">
      <c r="M68030"/>
    </row>
    <row r="68031" spans="13:13" x14ac:dyDescent="0.25">
      <c r="M68031"/>
    </row>
    <row r="68032" spans="13:13" x14ac:dyDescent="0.25">
      <c r="M68032"/>
    </row>
    <row r="68033" spans="13:13" x14ac:dyDescent="0.25">
      <c r="M68033"/>
    </row>
    <row r="68034" spans="13:13" x14ac:dyDescent="0.25">
      <c r="M68034"/>
    </row>
    <row r="68035" spans="13:13" x14ac:dyDescent="0.25">
      <c r="M68035"/>
    </row>
    <row r="68036" spans="13:13" x14ac:dyDescent="0.25">
      <c r="M68036"/>
    </row>
    <row r="68037" spans="13:13" x14ac:dyDescent="0.25">
      <c r="M68037"/>
    </row>
    <row r="68038" spans="13:13" x14ac:dyDescent="0.25">
      <c r="M68038"/>
    </row>
    <row r="68039" spans="13:13" x14ac:dyDescent="0.25">
      <c r="M68039"/>
    </row>
    <row r="68040" spans="13:13" x14ac:dyDescent="0.25">
      <c r="M68040"/>
    </row>
    <row r="68041" spans="13:13" x14ac:dyDescent="0.25">
      <c r="M68041"/>
    </row>
    <row r="68042" spans="13:13" x14ac:dyDescent="0.25">
      <c r="M68042"/>
    </row>
    <row r="68043" spans="13:13" x14ac:dyDescent="0.25">
      <c r="M68043"/>
    </row>
    <row r="68044" spans="13:13" x14ac:dyDescent="0.25">
      <c r="M68044"/>
    </row>
    <row r="68045" spans="13:13" x14ac:dyDescent="0.25">
      <c r="M68045"/>
    </row>
    <row r="68046" spans="13:13" x14ac:dyDescent="0.25">
      <c r="M68046"/>
    </row>
    <row r="68047" spans="13:13" x14ac:dyDescent="0.25">
      <c r="M68047"/>
    </row>
    <row r="68048" spans="13:13" x14ac:dyDescent="0.25">
      <c r="M68048"/>
    </row>
    <row r="68049" spans="13:13" x14ac:dyDescent="0.25">
      <c r="M68049"/>
    </row>
    <row r="68050" spans="13:13" x14ac:dyDescent="0.25">
      <c r="M68050"/>
    </row>
    <row r="68051" spans="13:13" x14ac:dyDescent="0.25">
      <c r="M68051"/>
    </row>
    <row r="68052" spans="13:13" x14ac:dyDescent="0.25">
      <c r="M68052"/>
    </row>
    <row r="68053" spans="13:13" x14ac:dyDescent="0.25">
      <c r="M68053"/>
    </row>
    <row r="68054" spans="13:13" x14ac:dyDescent="0.25">
      <c r="M68054"/>
    </row>
    <row r="68055" spans="13:13" x14ac:dyDescent="0.25">
      <c r="M68055"/>
    </row>
    <row r="68056" spans="13:13" x14ac:dyDescent="0.25">
      <c r="M68056"/>
    </row>
    <row r="68057" spans="13:13" x14ac:dyDescent="0.25">
      <c r="M68057"/>
    </row>
    <row r="68058" spans="13:13" x14ac:dyDescent="0.25">
      <c r="M68058"/>
    </row>
    <row r="68059" spans="13:13" x14ac:dyDescent="0.25">
      <c r="M68059"/>
    </row>
    <row r="68060" spans="13:13" x14ac:dyDescent="0.25">
      <c r="M68060"/>
    </row>
    <row r="68061" spans="13:13" x14ac:dyDescent="0.25">
      <c r="M68061"/>
    </row>
    <row r="68062" spans="13:13" x14ac:dyDescent="0.25">
      <c r="M68062"/>
    </row>
    <row r="68063" spans="13:13" x14ac:dyDescent="0.25">
      <c r="M68063"/>
    </row>
    <row r="68064" spans="13:13" x14ac:dyDescent="0.25">
      <c r="M68064"/>
    </row>
    <row r="68065" spans="13:13" x14ac:dyDescent="0.25">
      <c r="M68065"/>
    </row>
    <row r="68066" spans="13:13" x14ac:dyDescent="0.25">
      <c r="M68066"/>
    </row>
    <row r="68067" spans="13:13" x14ac:dyDescent="0.25">
      <c r="M68067"/>
    </row>
    <row r="68068" spans="13:13" x14ac:dyDescent="0.25">
      <c r="M68068"/>
    </row>
    <row r="68069" spans="13:13" x14ac:dyDescent="0.25">
      <c r="M68069"/>
    </row>
    <row r="68070" spans="13:13" x14ac:dyDescent="0.25">
      <c r="M68070"/>
    </row>
    <row r="68071" spans="13:13" x14ac:dyDescent="0.25">
      <c r="M68071"/>
    </row>
    <row r="68072" spans="13:13" x14ac:dyDescent="0.25">
      <c r="M68072"/>
    </row>
    <row r="68073" spans="13:13" x14ac:dyDescent="0.25">
      <c r="M68073"/>
    </row>
    <row r="68074" spans="13:13" x14ac:dyDescent="0.25">
      <c r="M68074"/>
    </row>
    <row r="68075" spans="13:13" x14ac:dyDescent="0.25">
      <c r="M68075"/>
    </row>
    <row r="68076" spans="13:13" x14ac:dyDescent="0.25">
      <c r="M68076"/>
    </row>
    <row r="68077" spans="13:13" x14ac:dyDescent="0.25">
      <c r="M68077"/>
    </row>
    <row r="68078" spans="13:13" x14ac:dyDescent="0.25">
      <c r="M68078"/>
    </row>
    <row r="68079" spans="13:13" x14ac:dyDescent="0.25">
      <c r="M68079"/>
    </row>
    <row r="68080" spans="13:13" x14ac:dyDescent="0.25">
      <c r="M68080"/>
    </row>
    <row r="68081" spans="13:13" x14ac:dyDescent="0.25">
      <c r="M68081"/>
    </row>
    <row r="68082" spans="13:13" x14ac:dyDescent="0.25">
      <c r="M68082"/>
    </row>
    <row r="68083" spans="13:13" x14ac:dyDescent="0.25">
      <c r="M68083"/>
    </row>
    <row r="68084" spans="13:13" x14ac:dyDescent="0.25">
      <c r="M68084"/>
    </row>
    <row r="68085" spans="13:13" x14ac:dyDescent="0.25">
      <c r="M68085"/>
    </row>
    <row r="68086" spans="13:13" x14ac:dyDescent="0.25">
      <c r="M68086"/>
    </row>
    <row r="68087" spans="13:13" x14ac:dyDescent="0.25">
      <c r="M68087"/>
    </row>
    <row r="68088" spans="13:13" x14ac:dyDescent="0.25">
      <c r="M68088"/>
    </row>
    <row r="68089" spans="13:13" x14ac:dyDescent="0.25">
      <c r="M68089"/>
    </row>
    <row r="68090" spans="13:13" x14ac:dyDescent="0.25">
      <c r="M68090"/>
    </row>
    <row r="68091" spans="13:13" x14ac:dyDescent="0.25">
      <c r="M68091"/>
    </row>
    <row r="68092" spans="13:13" x14ac:dyDescent="0.25">
      <c r="M68092"/>
    </row>
    <row r="68093" spans="13:13" x14ac:dyDescent="0.25">
      <c r="M68093"/>
    </row>
    <row r="68094" spans="13:13" x14ac:dyDescent="0.25">
      <c r="M68094"/>
    </row>
    <row r="68095" spans="13:13" x14ac:dyDescent="0.25">
      <c r="M68095"/>
    </row>
    <row r="68096" spans="13:13" x14ac:dyDescent="0.25">
      <c r="M68096"/>
    </row>
    <row r="68097" spans="13:13" x14ac:dyDescent="0.25">
      <c r="M68097"/>
    </row>
    <row r="68098" spans="13:13" x14ac:dyDescent="0.25">
      <c r="M68098"/>
    </row>
    <row r="68099" spans="13:13" x14ac:dyDescent="0.25">
      <c r="M68099"/>
    </row>
    <row r="68100" spans="13:13" x14ac:dyDescent="0.25">
      <c r="M68100"/>
    </row>
    <row r="68101" spans="13:13" x14ac:dyDescent="0.25">
      <c r="M68101"/>
    </row>
    <row r="68102" spans="13:13" x14ac:dyDescent="0.25">
      <c r="M68102"/>
    </row>
    <row r="68103" spans="13:13" x14ac:dyDescent="0.25">
      <c r="M68103"/>
    </row>
    <row r="68104" spans="13:13" x14ac:dyDescent="0.25">
      <c r="M68104"/>
    </row>
    <row r="68105" spans="13:13" x14ac:dyDescent="0.25">
      <c r="M68105"/>
    </row>
    <row r="68106" spans="13:13" x14ac:dyDescent="0.25">
      <c r="M68106"/>
    </row>
    <row r="68107" spans="13:13" x14ac:dyDescent="0.25">
      <c r="M68107"/>
    </row>
    <row r="68108" spans="13:13" x14ac:dyDescent="0.25">
      <c r="M68108"/>
    </row>
    <row r="68109" spans="13:13" x14ac:dyDescent="0.25">
      <c r="M68109"/>
    </row>
    <row r="68110" spans="13:13" x14ac:dyDescent="0.25">
      <c r="M68110"/>
    </row>
    <row r="68111" spans="13:13" x14ac:dyDescent="0.25">
      <c r="M68111"/>
    </row>
    <row r="68112" spans="13:13" x14ac:dyDescent="0.25">
      <c r="M68112"/>
    </row>
    <row r="68113" spans="13:13" x14ac:dyDescent="0.25">
      <c r="M68113"/>
    </row>
    <row r="68114" spans="13:13" x14ac:dyDescent="0.25">
      <c r="M68114"/>
    </row>
    <row r="68115" spans="13:13" x14ac:dyDescent="0.25">
      <c r="M68115"/>
    </row>
    <row r="68116" spans="13:13" x14ac:dyDescent="0.25">
      <c r="M68116"/>
    </row>
    <row r="68117" spans="13:13" x14ac:dyDescent="0.25">
      <c r="M68117"/>
    </row>
    <row r="68118" spans="13:13" x14ac:dyDescent="0.25">
      <c r="M68118"/>
    </row>
    <row r="68119" spans="13:13" x14ac:dyDescent="0.25">
      <c r="M68119"/>
    </row>
    <row r="68120" spans="13:13" x14ac:dyDescent="0.25">
      <c r="M68120"/>
    </row>
    <row r="68121" spans="13:13" x14ac:dyDescent="0.25">
      <c r="M68121"/>
    </row>
    <row r="68122" spans="13:13" x14ac:dyDescent="0.25">
      <c r="M68122"/>
    </row>
    <row r="68123" spans="13:13" x14ac:dyDescent="0.25">
      <c r="M68123"/>
    </row>
    <row r="68124" spans="13:13" x14ac:dyDescent="0.25">
      <c r="M68124"/>
    </row>
    <row r="68125" spans="13:13" x14ac:dyDescent="0.25">
      <c r="M68125"/>
    </row>
    <row r="68126" spans="13:13" x14ac:dyDescent="0.25">
      <c r="M68126"/>
    </row>
    <row r="68127" spans="13:13" x14ac:dyDescent="0.25">
      <c r="M68127"/>
    </row>
    <row r="68128" spans="13:13" x14ac:dyDescent="0.25">
      <c r="M68128"/>
    </row>
    <row r="68129" spans="13:13" x14ac:dyDescent="0.25">
      <c r="M68129"/>
    </row>
    <row r="68130" spans="13:13" x14ac:dyDescent="0.25">
      <c r="M68130"/>
    </row>
    <row r="68131" spans="13:13" x14ac:dyDescent="0.25">
      <c r="M68131"/>
    </row>
    <row r="68132" spans="13:13" x14ac:dyDescent="0.25">
      <c r="M68132"/>
    </row>
    <row r="68133" spans="13:13" x14ac:dyDescent="0.25">
      <c r="M68133"/>
    </row>
    <row r="68134" spans="13:13" x14ac:dyDescent="0.25">
      <c r="M68134"/>
    </row>
    <row r="68135" spans="13:13" x14ac:dyDescent="0.25">
      <c r="M68135"/>
    </row>
    <row r="68136" spans="13:13" x14ac:dyDescent="0.25">
      <c r="M68136"/>
    </row>
    <row r="68137" spans="13:13" x14ac:dyDescent="0.25">
      <c r="M68137"/>
    </row>
    <row r="68138" spans="13:13" x14ac:dyDescent="0.25">
      <c r="M68138"/>
    </row>
    <row r="68139" spans="13:13" x14ac:dyDescent="0.25">
      <c r="M68139"/>
    </row>
    <row r="68140" spans="13:13" x14ac:dyDescent="0.25">
      <c r="M68140"/>
    </row>
    <row r="68141" spans="13:13" x14ac:dyDescent="0.25">
      <c r="M68141"/>
    </row>
    <row r="68142" spans="13:13" x14ac:dyDescent="0.25">
      <c r="M68142"/>
    </row>
    <row r="68143" spans="13:13" x14ac:dyDescent="0.25">
      <c r="M68143"/>
    </row>
    <row r="68144" spans="13:13" x14ac:dyDescent="0.25">
      <c r="M68144"/>
    </row>
    <row r="68145" spans="13:13" x14ac:dyDescent="0.25">
      <c r="M68145"/>
    </row>
    <row r="68146" spans="13:13" x14ac:dyDescent="0.25">
      <c r="M68146"/>
    </row>
    <row r="68147" spans="13:13" x14ac:dyDescent="0.25">
      <c r="M68147"/>
    </row>
    <row r="68148" spans="13:13" x14ac:dyDescent="0.25">
      <c r="M68148"/>
    </row>
    <row r="68149" spans="13:13" x14ac:dyDescent="0.25">
      <c r="M68149"/>
    </row>
    <row r="68150" spans="13:13" x14ac:dyDescent="0.25">
      <c r="M68150"/>
    </row>
    <row r="68151" spans="13:13" x14ac:dyDescent="0.25">
      <c r="M68151"/>
    </row>
    <row r="68152" spans="13:13" x14ac:dyDescent="0.25">
      <c r="M68152"/>
    </row>
    <row r="68153" spans="13:13" x14ac:dyDescent="0.25">
      <c r="M68153"/>
    </row>
    <row r="68154" spans="13:13" x14ac:dyDescent="0.25">
      <c r="M68154"/>
    </row>
    <row r="68155" spans="13:13" x14ac:dyDescent="0.25">
      <c r="M68155"/>
    </row>
    <row r="68156" spans="13:13" x14ac:dyDescent="0.25">
      <c r="M68156"/>
    </row>
    <row r="68157" spans="13:13" x14ac:dyDescent="0.25">
      <c r="M68157"/>
    </row>
    <row r="68158" spans="13:13" x14ac:dyDescent="0.25">
      <c r="M68158"/>
    </row>
    <row r="68159" spans="13:13" x14ac:dyDescent="0.25">
      <c r="M68159"/>
    </row>
    <row r="68160" spans="13:13" x14ac:dyDescent="0.25">
      <c r="M68160"/>
    </row>
    <row r="68161" spans="13:13" x14ac:dyDescent="0.25">
      <c r="M68161"/>
    </row>
    <row r="68162" spans="13:13" x14ac:dyDescent="0.25">
      <c r="M68162"/>
    </row>
    <row r="68163" spans="13:13" x14ac:dyDescent="0.25">
      <c r="M68163"/>
    </row>
    <row r="68164" spans="13:13" x14ac:dyDescent="0.25">
      <c r="M68164"/>
    </row>
    <row r="68165" spans="13:13" x14ac:dyDescent="0.25">
      <c r="M68165"/>
    </row>
    <row r="68166" spans="13:13" x14ac:dyDescent="0.25">
      <c r="M68166"/>
    </row>
    <row r="68167" spans="13:13" x14ac:dyDescent="0.25">
      <c r="M68167"/>
    </row>
    <row r="68168" spans="13:13" x14ac:dyDescent="0.25">
      <c r="M68168"/>
    </row>
    <row r="68169" spans="13:13" x14ac:dyDescent="0.25">
      <c r="M68169"/>
    </row>
    <row r="68170" spans="13:13" x14ac:dyDescent="0.25">
      <c r="M68170"/>
    </row>
    <row r="68171" spans="13:13" x14ac:dyDescent="0.25">
      <c r="M68171"/>
    </row>
    <row r="68172" spans="13:13" x14ac:dyDescent="0.25">
      <c r="M68172"/>
    </row>
    <row r="68173" spans="13:13" x14ac:dyDescent="0.25">
      <c r="M68173"/>
    </row>
    <row r="68174" spans="13:13" x14ac:dyDescent="0.25">
      <c r="M68174"/>
    </row>
    <row r="68175" spans="13:13" x14ac:dyDescent="0.25">
      <c r="M68175"/>
    </row>
    <row r="68176" spans="13:13" x14ac:dyDescent="0.25">
      <c r="M68176"/>
    </row>
    <row r="68177" spans="13:13" x14ac:dyDescent="0.25">
      <c r="M68177"/>
    </row>
    <row r="68178" spans="13:13" x14ac:dyDescent="0.25">
      <c r="M68178"/>
    </row>
    <row r="68179" spans="13:13" x14ac:dyDescent="0.25">
      <c r="M68179"/>
    </row>
    <row r="68180" spans="13:13" x14ac:dyDescent="0.25">
      <c r="M68180"/>
    </row>
    <row r="68181" spans="13:13" x14ac:dyDescent="0.25">
      <c r="M68181"/>
    </row>
    <row r="68182" spans="13:13" x14ac:dyDescent="0.25">
      <c r="M68182"/>
    </row>
    <row r="68183" spans="13:13" x14ac:dyDescent="0.25">
      <c r="M68183"/>
    </row>
    <row r="68184" spans="13:13" x14ac:dyDescent="0.25">
      <c r="M68184"/>
    </row>
    <row r="68185" spans="13:13" x14ac:dyDescent="0.25">
      <c r="M68185"/>
    </row>
    <row r="68186" spans="13:13" x14ac:dyDescent="0.25">
      <c r="M68186"/>
    </row>
    <row r="68187" spans="13:13" x14ac:dyDescent="0.25">
      <c r="M68187"/>
    </row>
    <row r="68188" spans="13:13" x14ac:dyDescent="0.25">
      <c r="M68188"/>
    </row>
    <row r="68189" spans="13:13" x14ac:dyDescent="0.25">
      <c r="M68189"/>
    </row>
    <row r="68190" spans="13:13" x14ac:dyDescent="0.25">
      <c r="M68190"/>
    </row>
    <row r="68191" spans="13:13" x14ac:dyDescent="0.25">
      <c r="M68191"/>
    </row>
    <row r="68192" spans="13:13" x14ac:dyDescent="0.25">
      <c r="M68192"/>
    </row>
    <row r="68193" spans="13:13" x14ac:dyDescent="0.25">
      <c r="M68193"/>
    </row>
    <row r="68194" spans="13:13" x14ac:dyDescent="0.25">
      <c r="M68194"/>
    </row>
    <row r="68195" spans="13:13" x14ac:dyDescent="0.25">
      <c r="M68195"/>
    </row>
    <row r="68196" spans="13:13" x14ac:dyDescent="0.25">
      <c r="M68196"/>
    </row>
    <row r="68197" spans="13:13" x14ac:dyDescent="0.25">
      <c r="M68197"/>
    </row>
    <row r="68198" spans="13:13" x14ac:dyDescent="0.25">
      <c r="M68198"/>
    </row>
    <row r="68199" spans="13:13" x14ac:dyDescent="0.25">
      <c r="M68199"/>
    </row>
    <row r="68200" spans="13:13" x14ac:dyDescent="0.25">
      <c r="M68200"/>
    </row>
    <row r="68201" spans="13:13" x14ac:dyDescent="0.25">
      <c r="M68201"/>
    </row>
    <row r="68202" spans="13:13" x14ac:dyDescent="0.25">
      <c r="M68202"/>
    </row>
    <row r="68203" spans="13:13" x14ac:dyDescent="0.25">
      <c r="M68203"/>
    </row>
    <row r="68204" spans="13:13" x14ac:dyDescent="0.25">
      <c r="M68204"/>
    </row>
    <row r="68205" spans="13:13" x14ac:dyDescent="0.25">
      <c r="M68205"/>
    </row>
    <row r="68206" spans="13:13" x14ac:dyDescent="0.25">
      <c r="M68206"/>
    </row>
    <row r="68207" spans="13:13" x14ac:dyDescent="0.25">
      <c r="M68207"/>
    </row>
    <row r="68208" spans="13:13" x14ac:dyDescent="0.25">
      <c r="M68208"/>
    </row>
    <row r="68209" spans="13:13" x14ac:dyDescent="0.25">
      <c r="M68209"/>
    </row>
    <row r="68210" spans="13:13" x14ac:dyDescent="0.25">
      <c r="M68210"/>
    </row>
    <row r="68211" spans="13:13" x14ac:dyDescent="0.25">
      <c r="M68211"/>
    </row>
    <row r="68212" spans="13:13" x14ac:dyDescent="0.25">
      <c r="M68212"/>
    </row>
    <row r="68213" spans="13:13" x14ac:dyDescent="0.25">
      <c r="M68213"/>
    </row>
    <row r="68214" spans="13:13" x14ac:dyDescent="0.25">
      <c r="M68214"/>
    </row>
    <row r="68215" spans="13:13" x14ac:dyDescent="0.25">
      <c r="M68215"/>
    </row>
    <row r="68216" spans="13:13" x14ac:dyDescent="0.25">
      <c r="M68216"/>
    </row>
    <row r="68217" spans="13:13" x14ac:dyDescent="0.25">
      <c r="M68217"/>
    </row>
    <row r="68218" spans="13:13" x14ac:dyDescent="0.25">
      <c r="M68218"/>
    </row>
    <row r="68219" spans="13:13" x14ac:dyDescent="0.25">
      <c r="M68219"/>
    </row>
    <row r="68220" spans="13:13" x14ac:dyDescent="0.25">
      <c r="M68220"/>
    </row>
    <row r="68221" spans="13:13" x14ac:dyDescent="0.25">
      <c r="M68221"/>
    </row>
    <row r="68222" spans="13:13" x14ac:dyDescent="0.25">
      <c r="M68222"/>
    </row>
    <row r="68223" spans="13:13" x14ac:dyDescent="0.25">
      <c r="M68223"/>
    </row>
    <row r="68224" spans="13:13" x14ac:dyDescent="0.25">
      <c r="M68224"/>
    </row>
    <row r="68225" spans="13:13" x14ac:dyDescent="0.25">
      <c r="M68225"/>
    </row>
    <row r="68226" spans="13:13" x14ac:dyDescent="0.25">
      <c r="M68226"/>
    </row>
    <row r="68227" spans="13:13" x14ac:dyDescent="0.25">
      <c r="M68227"/>
    </row>
    <row r="68228" spans="13:13" x14ac:dyDescent="0.25">
      <c r="M68228"/>
    </row>
    <row r="68229" spans="13:13" x14ac:dyDescent="0.25">
      <c r="M68229"/>
    </row>
    <row r="68230" spans="13:13" x14ac:dyDescent="0.25">
      <c r="M68230"/>
    </row>
    <row r="68231" spans="13:13" x14ac:dyDescent="0.25">
      <c r="M68231"/>
    </row>
    <row r="68232" spans="13:13" x14ac:dyDescent="0.25">
      <c r="M68232"/>
    </row>
    <row r="68233" spans="13:13" x14ac:dyDescent="0.25">
      <c r="M68233"/>
    </row>
    <row r="68234" spans="13:13" x14ac:dyDescent="0.25">
      <c r="M68234"/>
    </row>
    <row r="68235" spans="13:13" x14ac:dyDescent="0.25">
      <c r="M68235"/>
    </row>
    <row r="68236" spans="13:13" x14ac:dyDescent="0.25">
      <c r="M68236"/>
    </row>
    <row r="68237" spans="13:13" x14ac:dyDescent="0.25">
      <c r="M68237"/>
    </row>
    <row r="68238" spans="13:13" x14ac:dyDescent="0.25">
      <c r="M68238"/>
    </row>
    <row r="68239" spans="13:13" x14ac:dyDescent="0.25">
      <c r="M68239"/>
    </row>
    <row r="68240" spans="13:13" x14ac:dyDescent="0.25">
      <c r="M68240"/>
    </row>
    <row r="68241" spans="13:13" x14ac:dyDescent="0.25">
      <c r="M68241"/>
    </row>
    <row r="68242" spans="13:13" x14ac:dyDescent="0.25">
      <c r="M68242"/>
    </row>
    <row r="68243" spans="13:13" x14ac:dyDescent="0.25">
      <c r="M68243"/>
    </row>
    <row r="68244" spans="13:13" x14ac:dyDescent="0.25">
      <c r="M68244"/>
    </row>
    <row r="68245" spans="13:13" x14ac:dyDescent="0.25">
      <c r="M68245"/>
    </row>
    <row r="68246" spans="13:13" x14ac:dyDescent="0.25">
      <c r="M68246"/>
    </row>
    <row r="68247" spans="13:13" x14ac:dyDescent="0.25">
      <c r="M68247"/>
    </row>
    <row r="68248" spans="13:13" x14ac:dyDescent="0.25">
      <c r="M68248"/>
    </row>
    <row r="68249" spans="13:13" x14ac:dyDescent="0.25">
      <c r="M68249"/>
    </row>
    <row r="68250" spans="13:13" x14ac:dyDescent="0.25">
      <c r="M68250"/>
    </row>
    <row r="68251" spans="13:13" x14ac:dyDescent="0.25">
      <c r="M68251"/>
    </row>
    <row r="68252" spans="13:13" x14ac:dyDescent="0.25">
      <c r="M68252"/>
    </row>
    <row r="68253" spans="13:13" x14ac:dyDescent="0.25">
      <c r="M68253"/>
    </row>
    <row r="68254" spans="13:13" x14ac:dyDescent="0.25">
      <c r="M68254"/>
    </row>
    <row r="68255" spans="13:13" x14ac:dyDescent="0.25">
      <c r="M68255"/>
    </row>
    <row r="68256" spans="13:13" x14ac:dyDescent="0.25">
      <c r="M68256"/>
    </row>
    <row r="68257" spans="13:13" x14ac:dyDescent="0.25">
      <c r="M68257"/>
    </row>
    <row r="68258" spans="13:13" x14ac:dyDescent="0.25">
      <c r="M68258"/>
    </row>
    <row r="68259" spans="13:13" x14ac:dyDescent="0.25">
      <c r="M68259"/>
    </row>
    <row r="68260" spans="13:13" x14ac:dyDescent="0.25">
      <c r="M68260"/>
    </row>
    <row r="68261" spans="13:13" x14ac:dyDescent="0.25">
      <c r="M68261"/>
    </row>
    <row r="68262" spans="13:13" x14ac:dyDescent="0.25">
      <c r="M68262"/>
    </row>
    <row r="68263" spans="13:13" x14ac:dyDescent="0.25">
      <c r="M68263"/>
    </row>
    <row r="68264" spans="13:13" x14ac:dyDescent="0.25">
      <c r="M68264"/>
    </row>
    <row r="68265" spans="13:13" x14ac:dyDescent="0.25">
      <c r="M68265"/>
    </row>
    <row r="68266" spans="13:13" x14ac:dyDescent="0.25">
      <c r="M68266"/>
    </row>
    <row r="68267" spans="13:13" x14ac:dyDescent="0.25">
      <c r="M68267"/>
    </row>
    <row r="68268" spans="13:13" x14ac:dyDescent="0.25">
      <c r="M68268"/>
    </row>
    <row r="68269" spans="13:13" x14ac:dyDescent="0.25">
      <c r="M68269"/>
    </row>
    <row r="68270" spans="13:13" x14ac:dyDescent="0.25">
      <c r="M68270"/>
    </row>
    <row r="68271" spans="13:13" x14ac:dyDescent="0.25">
      <c r="M68271"/>
    </row>
    <row r="68272" spans="13:13" x14ac:dyDescent="0.25">
      <c r="M68272"/>
    </row>
    <row r="68273" spans="13:13" x14ac:dyDescent="0.25">
      <c r="M68273"/>
    </row>
    <row r="68274" spans="13:13" x14ac:dyDescent="0.25">
      <c r="M68274"/>
    </row>
    <row r="68275" spans="13:13" x14ac:dyDescent="0.25">
      <c r="M68275"/>
    </row>
    <row r="68276" spans="13:13" x14ac:dyDescent="0.25">
      <c r="M68276"/>
    </row>
    <row r="68277" spans="13:13" x14ac:dyDescent="0.25">
      <c r="M68277"/>
    </row>
    <row r="68278" spans="13:13" x14ac:dyDescent="0.25">
      <c r="M68278"/>
    </row>
    <row r="68279" spans="13:13" x14ac:dyDescent="0.25">
      <c r="M68279"/>
    </row>
    <row r="68280" spans="13:13" x14ac:dyDescent="0.25">
      <c r="M68280"/>
    </row>
    <row r="68281" spans="13:13" x14ac:dyDescent="0.25">
      <c r="M68281"/>
    </row>
    <row r="68282" spans="13:13" x14ac:dyDescent="0.25">
      <c r="M68282"/>
    </row>
    <row r="68283" spans="13:13" x14ac:dyDescent="0.25">
      <c r="M68283"/>
    </row>
    <row r="68284" spans="13:13" x14ac:dyDescent="0.25">
      <c r="M68284"/>
    </row>
    <row r="68285" spans="13:13" x14ac:dyDescent="0.25">
      <c r="M68285"/>
    </row>
    <row r="68286" spans="13:13" x14ac:dyDescent="0.25">
      <c r="M68286"/>
    </row>
    <row r="68287" spans="13:13" x14ac:dyDescent="0.25">
      <c r="M68287"/>
    </row>
    <row r="68288" spans="13:13" x14ac:dyDescent="0.25">
      <c r="M68288"/>
    </row>
    <row r="68289" spans="13:13" x14ac:dyDescent="0.25">
      <c r="M68289"/>
    </row>
    <row r="68290" spans="13:13" x14ac:dyDescent="0.25">
      <c r="M68290"/>
    </row>
    <row r="68291" spans="13:13" x14ac:dyDescent="0.25">
      <c r="M68291"/>
    </row>
    <row r="68292" spans="13:13" x14ac:dyDescent="0.25">
      <c r="M68292"/>
    </row>
    <row r="68293" spans="13:13" x14ac:dyDescent="0.25">
      <c r="M68293"/>
    </row>
    <row r="68294" spans="13:13" x14ac:dyDescent="0.25">
      <c r="M68294"/>
    </row>
    <row r="68295" spans="13:13" x14ac:dyDescent="0.25">
      <c r="M68295"/>
    </row>
    <row r="68296" spans="13:13" x14ac:dyDescent="0.25">
      <c r="M68296"/>
    </row>
    <row r="68297" spans="13:13" x14ac:dyDescent="0.25">
      <c r="M68297"/>
    </row>
    <row r="68298" spans="13:13" x14ac:dyDescent="0.25">
      <c r="M68298"/>
    </row>
    <row r="68299" spans="13:13" x14ac:dyDescent="0.25">
      <c r="M68299"/>
    </row>
    <row r="68300" spans="13:13" x14ac:dyDescent="0.25">
      <c r="M68300"/>
    </row>
    <row r="68301" spans="13:13" x14ac:dyDescent="0.25">
      <c r="M68301"/>
    </row>
    <row r="68302" spans="13:13" x14ac:dyDescent="0.25">
      <c r="M68302"/>
    </row>
    <row r="68303" spans="13:13" x14ac:dyDescent="0.25">
      <c r="M68303"/>
    </row>
    <row r="68304" spans="13:13" x14ac:dyDescent="0.25">
      <c r="M68304"/>
    </row>
    <row r="68305" spans="13:13" x14ac:dyDescent="0.25">
      <c r="M68305"/>
    </row>
    <row r="68306" spans="13:13" x14ac:dyDescent="0.25">
      <c r="M68306"/>
    </row>
    <row r="68307" spans="13:13" x14ac:dyDescent="0.25">
      <c r="M68307"/>
    </row>
    <row r="68308" spans="13:13" x14ac:dyDescent="0.25">
      <c r="M68308"/>
    </row>
    <row r="68309" spans="13:13" x14ac:dyDescent="0.25">
      <c r="M68309"/>
    </row>
    <row r="68310" spans="13:13" x14ac:dyDescent="0.25">
      <c r="M68310"/>
    </row>
    <row r="68311" spans="13:13" x14ac:dyDescent="0.25">
      <c r="M68311"/>
    </row>
    <row r="68312" spans="13:13" x14ac:dyDescent="0.25">
      <c r="M68312"/>
    </row>
    <row r="68313" spans="13:13" x14ac:dyDescent="0.25">
      <c r="M68313"/>
    </row>
    <row r="68314" spans="13:13" x14ac:dyDescent="0.25">
      <c r="M68314"/>
    </row>
    <row r="68315" spans="13:13" x14ac:dyDescent="0.25">
      <c r="M68315"/>
    </row>
    <row r="68316" spans="13:13" x14ac:dyDescent="0.25">
      <c r="M68316"/>
    </row>
    <row r="68317" spans="13:13" x14ac:dyDescent="0.25">
      <c r="M68317"/>
    </row>
    <row r="68318" spans="13:13" x14ac:dyDescent="0.25">
      <c r="M68318"/>
    </row>
    <row r="68319" spans="13:13" x14ac:dyDescent="0.25">
      <c r="M68319"/>
    </row>
    <row r="68320" spans="13:13" x14ac:dyDescent="0.25">
      <c r="M68320"/>
    </row>
    <row r="68321" spans="13:13" x14ac:dyDescent="0.25">
      <c r="M68321"/>
    </row>
    <row r="68322" spans="13:13" x14ac:dyDescent="0.25">
      <c r="M68322"/>
    </row>
    <row r="68323" spans="13:13" x14ac:dyDescent="0.25">
      <c r="M68323"/>
    </row>
    <row r="68324" spans="13:13" x14ac:dyDescent="0.25">
      <c r="M68324"/>
    </row>
    <row r="68325" spans="13:13" x14ac:dyDescent="0.25">
      <c r="M68325"/>
    </row>
    <row r="68326" spans="13:13" x14ac:dyDescent="0.25">
      <c r="M68326"/>
    </row>
    <row r="68327" spans="13:13" x14ac:dyDescent="0.25">
      <c r="M68327"/>
    </row>
    <row r="68328" spans="13:13" x14ac:dyDescent="0.25">
      <c r="M68328"/>
    </row>
    <row r="68329" spans="13:13" x14ac:dyDescent="0.25">
      <c r="M68329"/>
    </row>
    <row r="68330" spans="13:13" x14ac:dyDescent="0.25">
      <c r="M68330"/>
    </row>
    <row r="68331" spans="13:13" x14ac:dyDescent="0.25">
      <c r="M68331"/>
    </row>
    <row r="68332" spans="13:13" x14ac:dyDescent="0.25">
      <c r="M68332"/>
    </row>
    <row r="68333" spans="13:13" x14ac:dyDescent="0.25">
      <c r="M68333"/>
    </row>
    <row r="68334" spans="13:13" x14ac:dyDescent="0.25">
      <c r="M68334"/>
    </row>
    <row r="68335" spans="13:13" x14ac:dyDescent="0.25">
      <c r="M68335"/>
    </row>
    <row r="68336" spans="13:13" x14ac:dyDescent="0.25">
      <c r="M68336"/>
    </row>
    <row r="68337" spans="13:13" x14ac:dyDescent="0.25">
      <c r="M68337"/>
    </row>
    <row r="68338" spans="13:13" x14ac:dyDescent="0.25">
      <c r="M68338"/>
    </row>
    <row r="68339" spans="13:13" x14ac:dyDescent="0.25">
      <c r="M68339"/>
    </row>
    <row r="68340" spans="13:13" x14ac:dyDescent="0.25">
      <c r="M68340"/>
    </row>
    <row r="68341" spans="13:13" x14ac:dyDescent="0.25">
      <c r="M68341"/>
    </row>
    <row r="68342" spans="13:13" x14ac:dyDescent="0.25">
      <c r="M68342"/>
    </row>
    <row r="68343" spans="13:13" x14ac:dyDescent="0.25">
      <c r="M68343"/>
    </row>
    <row r="68344" spans="13:13" x14ac:dyDescent="0.25">
      <c r="M68344"/>
    </row>
    <row r="68345" spans="13:13" x14ac:dyDescent="0.25">
      <c r="M68345"/>
    </row>
    <row r="68346" spans="13:13" x14ac:dyDescent="0.25">
      <c r="M68346"/>
    </row>
    <row r="68347" spans="13:13" x14ac:dyDescent="0.25">
      <c r="M68347"/>
    </row>
    <row r="68348" spans="13:13" x14ac:dyDescent="0.25">
      <c r="M68348"/>
    </row>
    <row r="68349" spans="13:13" x14ac:dyDescent="0.25">
      <c r="M68349"/>
    </row>
    <row r="68350" spans="13:13" x14ac:dyDescent="0.25">
      <c r="M68350"/>
    </row>
    <row r="68351" spans="13:13" x14ac:dyDescent="0.25">
      <c r="M68351"/>
    </row>
    <row r="68352" spans="13:13" x14ac:dyDescent="0.25">
      <c r="M68352"/>
    </row>
    <row r="68353" spans="13:13" x14ac:dyDescent="0.25">
      <c r="M68353"/>
    </row>
    <row r="68354" spans="13:13" x14ac:dyDescent="0.25">
      <c r="M68354"/>
    </row>
    <row r="68355" spans="13:13" x14ac:dyDescent="0.25">
      <c r="M68355"/>
    </row>
    <row r="68356" spans="13:13" x14ac:dyDescent="0.25">
      <c r="M68356"/>
    </row>
    <row r="68357" spans="13:13" x14ac:dyDescent="0.25">
      <c r="M68357"/>
    </row>
    <row r="68358" spans="13:13" x14ac:dyDescent="0.25">
      <c r="M68358"/>
    </row>
    <row r="68359" spans="13:13" x14ac:dyDescent="0.25">
      <c r="M68359"/>
    </row>
    <row r="68360" spans="13:13" x14ac:dyDescent="0.25">
      <c r="M68360"/>
    </row>
    <row r="68361" spans="13:13" x14ac:dyDescent="0.25">
      <c r="M68361"/>
    </row>
    <row r="68362" spans="13:13" x14ac:dyDescent="0.25">
      <c r="M68362"/>
    </row>
    <row r="68363" spans="13:13" x14ac:dyDescent="0.25">
      <c r="M68363"/>
    </row>
    <row r="68364" spans="13:13" x14ac:dyDescent="0.25">
      <c r="M68364"/>
    </row>
    <row r="68365" spans="13:13" x14ac:dyDescent="0.25">
      <c r="M68365"/>
    </row>
    <row r="68366" spans="13:13" x14ac:dyDescent="0.25">
      <c r="M68366"/>
    </row>
    <row r="68367" spans="13:13" x14ac:dyDescent="0.25">
      <c r="M68367"/>
    </row>
    <row r="68368" spans="13:13" x14ac:dyDescent="0.25">
      <c r="M68368"/>
    </row>
    <row r="68369" spans="13:13" x14ac:dyDescent="0.25">
      <c r="M68369"/>
    </row>
    <row r="68370" spans="13:13" x14ac:dyDescent="0.25">
      <c r="M68370"/>
    </row>
    <row r="68371" spans="13:13" x14ac:dyDescent="0.25">
      <c r="M68371"/>
    </row>
    <row r="68372" spans="13:13" x14ac:dyDescent="0.25">
      <c r="M68372"/>
    </row>
    <row r="68373" spans="13:13" x14ac:dyDescent="0.25">
      <c r="M68373"/>
    </row>
    <row r="68374" spans="13:13" x14ac:dyDescent="0.25">
      <c r="M68374"/>
    </row>
    <row r="68375" spans="13:13" x14ac:dyDescent="0.25">
      <c r="M68375"/>
    </row>
    <row r="68376" spans="13:13" x14ac:dyDescent="0.25">
      <c r="M68376"/>
    </row>
    <row r="68377" spans="13:13" x14ac:dyDescent="0.25">
      <c r="M68377"/>
    </row>
    <row r="68378" spans="13:13" x14ac:dyDescent="0.25">
      <c r="M68378"/>
    </row>
    <row r="68379" spans="13:13" x14ac:dyDescent="0.25">
      <c r="M68379"/>
    </row>
    <row r="68380" spans="13:13" x14ac:dyDescent="0.25">
      <c r="M68380"/>
    </row>
    <row r="68381" spans="13:13" x14ac:dyDescent="0.25">
      <c r="M68381"/>
    </row>
    <row r="68382" spans="13:13" x14ac:dyDescent="0.25">
      <c r="M68382"/>
    </row>
    <row r="68383" spans="13:13" x14ac:dyDescent="0.25">
      <c r="M68383"/>
    </row>
    <row r="68384" spans="13:13" x14ac:dyDescent="0.25">
      <c r="M68384"/>
    </row>
    <row r="68385" spans="13:13" x14ac:dyDescent="0.25">
      <c r="M68385"/>
    </row>
    <row r="68386" spans="13:13" x14ac:dyDescent="0.25">
      <c r="M68386"/>
    </row>
    <row r="68387" spans="13:13" x14ac:dyDescent="0.25">
      <c r="M68387"/>
    </row>
    <row r="68388" spans="13:13" x14ac:dyDescent="0.25">
      <c r="M68388"/>
    </row>
    <row r="68389" spans="13:13" x14ac:dyDescent="0.25">
      <c r="M68389"/>
    </row>
    <row r="68390" spans="13:13" x14ac:dyDescent="0.25">
      <c r="M68390"/>
    </row>
    <row r="68391" spans="13:13" x14ac:dyDescent="0.25">
      <c r="M68391"/>
    </row>
    <row r="68392" spans="13:13" x14ac:dyDescent="0.25">
      <c r="M68392"/>
    </row>
    <row r="68393" spans="13:13" x14ac:dyDescent="0.25">
      <c r="M68393"/>
    </row>
    <row r="68394" spans="13:13" x14ac:dyDescent="0.25">
      <c r="M68394"/>
    </row>
    <row r="68395" spans="13:13" x14ac:dyDescent="0.25">
      <c r="M68395"/>
    </row>
    <row r="68396" spans="13:13" x14ac:dyDescent="0.25">
      <c r="M68396"/>
    </row>
    <row r="68397" spans="13:13" x14ac:dyDescent="0.25">
      <c r="M68397"/>
    </row>
    <row r="68398" spans="13:13" x14ac:dyDescent="0.25">
      <c r="M68398"/>
    </row>
    <row r="68399" spans="13:13" x14ac:dyDescent="0.25">
      <c r="M68399"/>
    </row>
    <row r="68400" spans="13:13" x14ac:dyDescent="0.25">
      <c r="M68400"/>
    </row>
    <row r="68401" spans="13:13" x14ac:dyDescent="0.25">
      <c r="M68401"/>
    </row>
    <row r="68402" spans="13:13" x14ac:dyDescent="0.25">
      <c r="M68402"/>
    </row>
    <row r="68403" spans="13:13" x14ac:dyDescent="0.25">
      <c r="M68403"/>
    </row>
    <row r="68404" spans="13:13" x14ac:dyDescent="0.25">
      <c r="M68404"/>
    </row>
    <row r="68405" spans="13:13" x14ac:dyDescent="0.25">
      <c r="M68405"/>
    </row>
    <row r="68406" spans="13:13" x14ac:dyDescent="0.25">
      <c r="M68406"/>
    </row>
    <row r="68407" spans="13:13" x14ac:dyDescent="0.25">
      <c r="M68407"/>
    </row>
    <row r="68408" spans="13:13" x14ac:dyDescent="0.25">
      <c r="M68408"/>
    </row>
    <row r="68409" spans="13:13" x14ac:dyDescent="0.25">
      <c r="M68409"/>
    </row>
    <row r="68410" spans="13:13" x14ac:dyDescent="0.25">
      <c r="M68410"/>
    </row>
    <row r="68411" spans="13:13" x14ac:dyDescent="0.25">
      <c r="M68411"/>
    </row>
    <row r="68412" spans="13:13" x14ac:dyDescent="0.25">
      <c r="M68412"/>
    </row>
    <row r="68413" spans="13:13" x14ac:dyDescent="0.25">
      <c r="M68413"/>
    </row>
    <row r="68414" spans="13:13" x14ac:dyDescent="0.25">
      <c r="M68414"/>
    </row>
    <row r="68415" spans="13:13" x14ac:dyDescent="0.25">
      <c r="M68415"/>
    </row>
    <row r="68416" spans="13:13" x14ac:dyDescent="0.25">
      <c r="M68416"/>
    </row>
    <row r="68417" spans="13:13" x14ac:dyDescent="0.25">
      <c r="M68417"/>
    </row>
    <row r="68418" spans="13:13" x14ac:dyDescent="0.25">
      <c r="M68418"/>
    </row>
    <row r="68419" spans="13:13" x14ac:dyDescent="0.25">
      <c r="M68419"/>
    </row>
    <row r="68420" spans="13:13" x14ac:dyDescent="0.25">
      <c r="M68420"/>
    </row>
    <row r="68421" spans="13:13" x14ac:dyDescent="0.25">
      <c r="M68421"/>
    </row>
    <row r="68422" spans="13:13" x14ac:dyDescent="0.25">
      <c r="M68422"/>
    </row>
    <row r="68423" spans="13:13" x14ac:dyDescent="0.25">
      <c r="M68423"/>
    </row>
    <row r="68424" spans="13:13" x14ac:dyDescent="0.25">
      <c r="M68424"/>
    </row>
    <row r="68425" spans="13:13" x14ac:dyDescent="0.25">
      <c r="M68425"/>
    </row>
    <row r="68426" spans="13:13" x14ac:dyDescent="0.25">
      <c r="M68426"/>
    </row>
    <row r="68427" spans="13:13" x14ac:dyDescent="0.25">
      <c r="M68427"/>
    </row>
    <row r="68428" spans="13:13" x14ac:dyDescent="0.25">
      <c r="M68428"/>
    </row>
    <row r="68429" spans="13:13" x14ac:dyDescent="0.25">
      <c r="M68429"/>
    </row>
    <row r="68430" spans="13:13" x14ac:dyDescent="0.25">
      <c r="M68430"/>
    </row>
    <row r="68431" spans="13:13" x14ac:dyDescent="0.25">
      <c r="M68431"/>
    </row>
    <row r="68432" spans="13:13" x14ac:dyDescent="0.25">
      <c r="M68432"/>
    </row>
    <row r="68433" spans="13:13" x14ac:dyDescent="0.25">
      <c r="M68433"/>
    </row>
    <row r="68434" spans="13:13" x14ac:dyDescent="0.25">
      <c r="M68434"/>
    </row>
    <row r="68435" spans="13:13" x14ac:dyDescent="0.25">
      <c r="M68435"/>
    </row>
    <row r="68436" spans="13:13" x14ac:dyDescent="0.25">
      <c r="M68436"/>
    </row>
    <row r="68437" spans="13:13" x14ac:dyDescent="0.25">
      <c r="M68437"/>
    </row>
    <row r="68438" spans="13:13" x14ac:dyDescent="0.25">
      <c r="M68438"/>
    </row>
    <row r="68439" spans="13:13" x14ac:dyDescent="0.25">
      <c r="M68439"/>
    </row>
    <row r="68440" spans="13:13" x14ac:dyDescent="0.25">
      <c r="M68440"/>
    </row>
    <row r="68441" spans="13:13" x14ac:dyDescent="0.25">
      <c r="M68441"/>
    </row>
    <row r="68442" spans="13:13" x14ac:dyDescent="0.25">
      <c r="M68442"/>
    </row>
    <row r="68443" spans="13:13" x14ac:dyDescent="0.25">
      <c r="M68443"/>
    </row>
    <row r="68444" spans="13:13" x14ac:dyDescent="0.25">
      <c r="M68444"/>
    </row>
    <row r="68445" spans="13:13" x14ac:dyDescent="0.25">
      <c r="M68445"/>
    </row>
    <row r="68446" spans="13:13" x14ac:dyDescent="0.25">
      <c r="M68446"/>
    </row>
    <row r="68447" spans="13:13" x14ac:dyDescent="0.25">
      <c r="M68447"/>
    </row>
    <row r="68448" spans="13:13" x14ac:dyDescent="0.25">
      <c r="M68448"/>
    </row>
    <row r="68449" spans="13:13" x14ac:dyDescent="0.25">
      <c r="M68449"/>
    </row>
    <row r="68450" spans="13:13" x14ac:dyDescent="0.25">
      <c r="M68450"/>
    </row>
    <row r="68451" spans="13:13" x14ac:dyDescent="0.25">
      <c r="M68451"/>
    </row>
    <row r="68452" spans="13:13" x14ac:dyDescent="0.25">
      <c r="M68452"/>
    </row>
    <row r="68453" spans="13:13" x14ac:dyDescent="0.25">
      <c r="M68453"/>
    </row>
    <row r="68454" spans="13:13" x14ac:dyDescent="0.25">
      <c r="M68454"/>
    </row>
    <row r="68455" spans="13:13" x14ac:dyDescent="0.25">
      <c r="M68455"/>
    </row>
    <row r="68456" spans="13:13" x14ac:dyDescent="0.25">
      <c r="M68456"/>
    </row>
    <row r="68457" spans="13:13" x14ac:dyDescent="0.25">
      <c r="M68457"/>
    </row>
    <row r="68458" spans="13:13" x14ac:dyDescent="0.25">
      <c r="M68458"/>
    </row>
    <row r="68459" spans="13:13" x14ac:dyDescent="0.25">
      <c r="M68459"/>
    </row>
    <row r="68460" spans="13:13" x14ac:dyDescent="0.25">
      <c r="M68460"/>
    </row>
    <row r="68461" spans="13:13" x14ac:dyDescent="0.25">
      <c r="M68461"/>
    </row>
    <row r="68462" spans="13:13" x14ac:dyDescent="0.25">
      <c r="M68462"/>
    </row>
    <row r="68463" spans="13:13" x14ac:dyDescent="0.25">
      <c r="M68463"/>
    </row>
    <row r="68464" spans="13:13" x14ac:dyDescent="0.25">
      <c r="M68464"/>
    </row>
    <row r="68465" spans="13:13" x14ac:dyDescent="0.25">
      <c r="M68465"/>
    </row>
    <row r="68466" spans="13:13" x14ac:dyDescent="0.25">
      <c r="M68466"/>
    </row>
    <row r="68467" spans="13:13" x14ac:dyDescent="0.25">
      <c r="M68467"/>
    </row>
    <row r="68468" spans="13:13" x14ac:dyDescent="0.25">
      <c r="M68468"/>
    </row>
    <row r="68469" spans="13:13" x14ac:dyDescent="0.25">
      <c r="M68469"/>
    </row>
    <row r="68470" spans="13:13" x14ac:dyDescent="0.25">
      <c r="M68470"/>
    </row>
    <row r="68471" spans="13:13" x14ac:dyDescent="0.25">
      <c r="M68471"/>
    </row>
    <row r="68472" spans="13:13" x14ac:dyDescent="0.25">
      <c r="M68472"/>
    </row>
    <row r="68473" spans="13:13" x14ac:dyDescent="0.25">
      <c r="M68473"/>
    </row>
    <row r="68474" spans="13:13" x14ac:dyDescent="0.25">
      <c r="M68474"/>
    </row>
    <row r="68475" spans="13:13" x14ac:dyDescent="0.25">
      <c r="M68475"/>
    </row>
    <row r="68476" spans="13:13" x14ac:dyDescent="0.25">
      <c r="M68476"/>
    </row>
    <row r="68477" spans="13:13" x14ac:dyDescent="0.25">
      <c r="M68477"/>
    </row>
    <row r="68478" spans="13:13" x14ac:dyDescent="0.25">
      <c r="M68478"/>
    </row>
    <row r="68479" spans="13:13" x14ac:dyDescent="0.25">
      <c r="M68479"/>
    </row>
    <row r="68480" spans="13:13" x14ac:dyDescent="0.25">
      <c r="M68480"/>
    </row>
    <row r="68481" spans="13:13" x14ac:dyDescent="0.25">
      <c r="M68481"/>
    </row>
    <row r="68482" spans="13:13" x14ac:dyDescent="0.25">
      <c r="M68482"/>
    </row>
    <row r="68483" spans="13:13" x14ac:dyDescent="0.25">
      <c r="M68483"/>
    </row>
    <row r="68484" spans="13:13" x14ac:dyDescent="0.25">
      <c r="M68484"/>
    </row>
    <row r="68485" spans="13:13" x14ac:dyDescent="0.25">
      <c r="M68485"/>
    </row>
    <row r="68486" spans="13:13" x14ac:dyDescent="0.25">
      <c r="M68486"/>
    </row>
    <row r="68487" spans="13:13" x14ac:dyDescent="0.25">
      <c r="M68487"/>
    </row>
    <row r="68488" spans="13:13" x14ac:dyDescent="0.25">
      <c r="M68488"/>
    </row>
    <row r="68489" spans="13:13" x14ac:dyDescent="0.25">
      <c r="M68489"/>
    </row>
    <row r="68490" spans="13:13" x14ac:dyDescent="0.25">
      <c r="M68490"/>
    </row>
    <row r="68491" spans="13:13" x14ac:dyDescent="0.25">
      <c r="M68491"/>
    </row>
    <row r="68492" spans="13:13" x14ac:dyDescent="0.25">
      <c r="M68492"/>
    </row>
    <row r="68493" spans="13:13" x14ac:dyDescent="0.25">
      <c r="M68493"/>
    </row>
    <row r="68494" spans="13:13" x14ac:dyDescent="0.25">
      <c r="M68494"/>
    </row>
    <row r="68495" spans="13:13" x14ac:dyDescent="0.25">
      <c r="M68495"/>
    </row>
    <row r="68496" spans="13:13" x14ac:dyDescent="0.25">
      <c r="M68496"/>
    </row>
    <row r="68497" spans="13:13" x14ac:dyDescent="0.25">
      <c r="M68497"/>
    </row>
    <row r="68498" spans="13:13" x14ac:dyDescent="0.25">
      <c r="M68498"/>
    </row>
    <row r="68499" spans="13:13" x14ac:dyDescent="0.25">
      <c r="M68499"/>
    </row>
    <row r="68500" spans="13:13" x14ac:dyDescent="0.25">
      <c r="M68500"/>
    </row>
    <row r="68501" spans="13:13" x14ac:dyDescent="0.25">
      <c r="M68501"/>
    </row>
    <row r="68502" spans="13:13" x14ac:dyDescent="0.25">
      <c r="M68502"/>
    </row>
    <row r="68503" spans="13:13" x14ac:dyDescent="0.25">
      <c r="M68503"/>
    </row>
    <row r="68504" spans="13:13" x14ac:dyDescent="0.25">
      <c r="M68504"/>
    </row>
    <row r="68505" spans="13:13" x14ac:dyDescent="0.25">
      <c r="M68505"/>
    </row>
    <row r="68506" spans="13:13" x14ac:dyDescent="0.25">
      <c r="M68506"/>
    </row>
    <row r="68507" spans="13:13" x14ac:dyDescent="0.25">
      <c r="M68507"/>
    </row>
    <row r="68508" spans="13:13" x14ac:dyDescent="0.25">
      <c r="M68508"/>
    </row>
    <row r="68509" spans="13:13" x14ac:dyDescent="0.25">
      <c r="M68509"/>
    </row>
    <row r="68510" spans="13:13" x14ac:dyDescent="0.25">
      <c r="M68510"/>
    </row>
    <row r="68511" spans="13:13" x14ac:dyDescent="0.25">
      <c r="M68511"/>
    </row>
    <row r="68512" spans="13:13" x14ac:dyDescent="0.25">
      <c r="M68512"/>
    </row>
    <row r="68513" spans="13:13" x14ac:dyDescent="0.25">
      <c r="M68513"/>
    </row>
    <row r="68514" spans="13:13" x14ac:dyDescent="0.25">
      <c r="M68514"/>
    </row>
    <row r="68515" spans="13:13" x14ac:dyDescent="0.25">
      <c r="M68515"/>
    </row>
    <row r="68516" spans="13:13" x14ac:dyDescent="0.25">
      <c r="M68516"/>
    </row>
    <row r="68517" spans="13:13" x14ac:dyDescent="0.25">
      <c r="M68517"/>
    </row>
    <row r="68518" spans="13:13" x14ac:dyDescent="0.25">
      <c r="M68518"/>
    </row>
    <row r="68519" spans="13:13" x14ac:dyDescent="0.25">
      <c r="M68519"/>
    </row>
    <row r="68520" spans="13:13" x14ac:dyDescent="0.25">
      <c r="M68520"/>
    </row>
    <row r="68521" spans="13:13" x14ac:dyDescent="0.25">
      <c r="M68521"/>
    </row>
    <row r="68522" spans="13:13" x14ac:dyDescent="0.25">
      <c r="M68522"/>
    </row>
    <row r="68523" spans="13:13" x14ac:dyDescent="0.25">
      <c r="M68523"/>
    </row>
    <row r="68524" spans="13:13" x14ac:dyDescent="0.25">
      <c r="M68524"/>
    </row>
    <row r="68525" spans="13:13" x14ac:dyDescent="0.25">
      <c r="M68525"/>
    </row>
    <row r="68526" spans="13:13" x14ac:dyDescent="0.25">
      <c r="M68526"/>
    </row>
    <row r="68527" spans="13:13" x14ac:dyDescent="0.25">
      <c r="M68527"/>
    </row>
    <row r="68528" spans="13:13" x14ac:dyDescent="0.25">
      <c r="M68528"/>
    </row>
    <row r="68529" spans="13:13" x14ac:dyDescent="0.25">
      <c r="M68529"/>
    </row>
    <row r="68530" spans="13:13" x14ac:dyDescent="0.25">
      <c r="M68530"/>
    </row>
    <row r="68531" spans="13:13" x14ac:dyDescent="0.25">
      <c r="M68531"/>
    </row>
    <row r="68532" spans="13:13" x14ac:dyDescent="0.25">
      <c r="M68532"/>
    </row>
    <row r="68533" spans="13:13" x14ac:dyDescent="0.25">
      <c r="M68533"/>
    </row>
    <row r="68534" spans="13:13" x14ac:dyDescent="0.25">
      <c r="M68534"/>
    </row>
    <row r="68535" spans="13:13" x14ac:dyDescent="0.25">
      <c r="M68535"/>
    </row>
    <row r="68536" spans="13:13" x14ac:dyDescent="0.25">
      <c r="M68536"/>
    </row>
    <row r="68537" spans="13:13" x14ac:dyDescent="0.25">
      <c r="M68537"/>
    </row>
    <row r="68538" spans="13:13" x14ac:dyDescent="0.25">
      <c r="M68538"/>
    </row>
    <row r="68539" spans="13:13" x14ac:dyDescent="0.25">
      <c r="M68539"/>
    </row>
    <row r="68540" spans="13:13" x14ac:dyDescent="0.25">
      <c r="M68540"/>
    </row>
    <row r="68541" spans="13:13" x14ac:dyDescent="0.25">
      <c r="M68541"/>
    </row>
    <row r="68542" spans="13:13" x14ac:dyDescent="0.25">
      <c r="M68542"/>
    </row>
    <row r="68543" spans="13:13" x14ac:dyDescent="0.25">
      <c r="M68543"/>
    </row>
    <row r="68544" spans="13:13" x14ac:dyDescent="0.25">
      <c r="M68544"/>
    </row>
    <row r="68545" spans="13:13" x14ac:dyDescent="0.25">
      <c r="M68545"/>
    </row>
    <row r="68546" spans="13:13" x14ac:dyDescent="0.25">
      <c r="M68546"/>
    </row>
    <row r="68547" spans="13:13" x14ac:dyDescent="0.25">
      <c r="M68547"/>
    </row>
    <row r="68548" spans="13:13" x14ac:dyDescent="0.25">
      <c r="M68548"/>
    </row>
    <row r="68549" spans="13:13" x14ac:dyDescent="0.25">
      <c r="M68549"/>
    </row>
    <row r="68550" spans="13:13" x14ac:dyDescent="0.25">
      <c r="M68550"/>
    </row>
    <row r="68551" spans="13:13" x14ac:dyDescent="0.25">
      <c r="M68551"/>
    </row>
    <row r="68552" spans="13:13" x14ac:dyDescent="0.25">
      <c r="M68552"/>
    </row>
    <row r="68553" spans="13:13" x14ac:dyDescent="0.25">
      <c r="M68553"/>
    </row>
    <row r="68554" spans="13:13" x14ac:dyDescent="0.25">
      <c r="M68554"/>
    </row>
    <row r="68555" spans="13:13" x14ac:dyDescent="0.25">
      <c r="M68555"/>
    </row>
    <row r="68556" spans="13:13" x14ac:dyDescent="0.25">
      <c r="M68556"/>
    </row>
    <row r="68557" spans="13:13" x14ac:dyDescent="0.25">
      <c r="M68557"/>
    </row>
    <row r="68558" spans="13:13" x14ac:dyDescent="0.25">
      <c r="M68558"/>
    </row>
    <row r="68559" spans="13:13" x14ac:dyDescent="0.25">
      <c r="M68559"/>
    </row>
    <row r="68560" spans="13:13" x14ac:dyDescent="0.25">
      <c r="M68560"/>
    </row>
    <row r="68561" spans="13:13" x14ac:dyDescent="0.25">
      <c r="M68561"/>
    </row>
    <row r="68562" spans="13:13" x14ac:dyDescent="0.25">
      <c r="M68562"/>
    </row>
    <row r="68563" spans="13:13" x14ac:dyDescent="0.25">
      <c r="M68563"/>
    </row>
    <row r="68564" spans="13:13" x14ac:dyDescent="0.25">
      <c r="M68564"/>
    </row>
    <row r="68565" spans="13:13" x14ac:dyDescent="0.25">
      <c r="M68565"/>
    </row>
    <row r="68566" spans="13:13" x14ac:dyDescent="0.25">
      <c r="M68566"/>
    </row>
    <row r="68567" spans="13:13" x14ac:dyDescent="0.25">
      <c r="M68567"/>
    </row>
    <row r="68568" spans="13:13" x14ac:dyDescent="0.25">
      <c r="M68568"/>
    </row>
    <row r="68569" spans="13:13" x14ac:dyDescent="0.25">
      <c r="M68569"/>
    </row>
    <row r="68570" spans="13:13" x14ac:dyDescent="0.25">
      <c r="M68570"/>
    </row>
    <row r="68571" spans="13:13" x14ac:dyDescent="0.25">
      <c r="M68571"/>
    </row>
    <row r="68572" spans="13:13" x14ac:dyDescent="0.25">
      <c r="M68572"/>
    </row>
    <row r="68573" spans="13:13" x14ac:dyDescent="0.25">
      <c r="M68573"/>
    </row>
    <row r="68574" spans="13:13" x14ac:dyDescent="0.25">
      <c r="M68574"/>
    </row>
    <row r="68575" spans="13:13" x14ac:dyDescent="0.25">
      <c r="M68575"/>
    </row>
    <row r="68576" spans="13:13" x14ac:dyDescent="0.25">
      <c r="M68576"/>
    </row>
    <row r="68577" spans="13:13" x14ac:dyDescent="0.25">
      <c r="M68577"/>
    </row>
    <row r="68578" spans="13:13" x14ac:dyDescent="0.25">
      <c r="M68578"/>
    </row>
    <row r="68579" spans="13:13" x14ac:dyDescent="0.25">
      <c r="M68579"/>
    </row>
    <row r="68580" spans="13:13" x14ac:dyDescent="0.25">
      <c r="M68580"/>
    </row>
    <row r="68581" spans="13:13" x14ac:dyDescent="0.25">
      <c r="M68581"/>
    </row>
    <row r="68582" spans="13:13" x14ac:dyDescent="0.25">
      <c r="M68582"/>
    </row>
    <row r="68583" spans="13:13" x14ac:dyDescent="0.25">
      <c r="M68583"/>
    </row>
    <row r="68584" spans="13:13" x14ac:dyDescent="0.25">
      <c r="M68584"/>
    </row>
    <row r="68585" spans="13:13" x14ac:dyDescent="0.25">
      <c r="M68585"/>
    </row>
    <row r="68586" spans="13:13" x14ac:dyDescent="0.25">
      <c r="M68586"/>
    </row>
    <row r="68587" spans="13:13" x14ac:dyDescent="0.25">
      <c r="M68587"/>
    </row>
    <row r="68588" spans="13:13" x14ac:dyDescent="0.25">
      <c r="M68588"/>
    </row>
    <row r="68589" spans="13:13" x14ac:dyDescent="0.25">
      <c r="M68589"/>
    </row>
    <row r="68590" spans="13:13" x14ac:dyDescent="0.25">
      <c r="M68590"/>
    </row>
    <row r="68591" spans="13:13" x14ac:dyDescent="0.25">
      <c r="M68591"/>
    </row>
    <row r="68592" spans="13:13" x14ac:dyDescent="0.25">
      <c r="M68592"/>
    </row>
    <row r="68593" spans="13:13" x14ac:dyDescent="0.25">
      <c r="M68593"/>
    </row>
    <row r="68594" spans="13:13" x14ac:dyDescent="0.25">
      <c r="M68594"/>
    </row>
    <row r="68595" spans="13:13" x14ac:dyDescent="0.25">
      <c r="M68595"/>
    </row>
    <row r="68596" spans="13:13" x14ac:dyDescent="0.25">
      <c r="M68596"/>
    </row>
    <row r="68597" spans="13:13" x14ac:dyDescent="0.25">
      <c r="M68597"/>
    </row>
    <row r="68598" spans="13:13" x14ac:dyDescent="0.25">
      <c r="M68598"/>
    </row>
    <row r="68599" spans="13:13" x14ac:dyDescent="0.25">
      <c r="M68599"/>
    </row>
    <row r="68600" spans="13:13" x14ac:dyDescent="0.25">
      <c r="M68600"/>
    </row>
    <row r="68601" spans="13:13" x14ac:dyDescent="0.25">
      <c r="M68601"/>
    </row>
    <row r="68602" spans="13:13" x14ac:dyDescent="0.25">
      <c r="M68602"/>
    </row>
    <row r="68603" spans="13:13" x14ac:dyDescent="0.25">
      <c r="M68603"/>
    </row>
    <row r="68604" spans="13:13" x14ac:dyDescent="0.25">
      <c r="M68604"/>
    </row>
    <row r="68605" spans="13:13" x14ac:dyDescent="0.25">
      <c r="M68605"/>
    </row>
    <row r="68606" spans="13:13" x14ac:dyDescent="0.25">
      <c r="M68606"/>
    </row>
    <row r="68607" spans="13:13" x14ac:dyDescent="0.25">
      <c r="M68607"/>
    </row>
    <row r="68608" spans="13:13" x14ac:dyDescent="0.25">
      <c r="M68608"/>
    </row>
    <row r="68609" spans="13:13" x14ac:dyDescent="0.25">
      <c r="M68609"/>
    </row>
    <row r="68610" spans="13:13" x14ac:dyDescent="0.25">
      <c r="M68610"/>
    </row>
    <row r="68611" spans="13:13" x14ac:dyDescent="0.25">
      <c r="M68611"/>
    </row>
    <row r="68612" spans="13:13" x14ac:dyDescent="0.25">
      <c r="M68612"/>
    </row>
    <row r="68613" spans="13:13" x14ac:dyDescent="0.25">
      <c r="M68613"/>
    </row>
    <row r="68614" spans="13:13" x14ac:dyDescent="0.25">
      <c r="M68614"/>
    </row>
    <row r="68615" spans="13:13" x14ac:dyDescent="0.25">
      <c r="M68615"/>
    </row>
    <row r="68616" spans="13:13" x14ac:dyDescent="0.25">
      <c r="M68616"/>
    </row>
    <row r="68617" spans="13:13" x14ac:dyDescent="0.25">
      <c r="M68617"/>
    </row>
    <row r="68618" spans="13:13" x14ac:dyDescent="0.25">
      <c r="M68618"/>
    </row>
    <row r="68619" spans="13:13" x14ac:dyDescent="0.25">
      <c r="M68619"/>
    </row>
    <row r="68620" spans="13:13" x14ac:dyDescent="0.25">
      <c r="M68620"/>
    </row>
    <row r="68621" spans="13:13" x14ac:dyDescent="0.25">
      <c r="M68621"/>
    </row>
    <row r="68622" spans="13:13" x14ac:dyDescent="0.25">
      <c r="M68622"/>
    </row>
    <row r="68623" spans="13:13" x14ac:dyDescent="0.25">
      <c r="M68623"/>
    </row>
    <row r="68624" spans="13:13" x14ac:dyDescent="0.25">
      <c r="M68624"/>
    </row>
    <row r="68625" spans="13:13" x14ac:dyDescent="0.25">
      <c r="M68625"/>
    </row>
    <row r="68626" spans="13:13" x14ac:dyDescent="0.25">
      <c r="M68626"/>
    </row>
    <row r="68627" spans="13:13" x14ac:dyDescent="0.25">
      <c r="M68627"/>
    </row>
    <row r="68628" spans="13:13" x14ac:dyDescent="0.25">
      <c r="M68628"/>
    </row>
    <row r="68629" spans="13:13" x14ac:dyDescent="0.25">
      <c r="M68629"/>
    </row>
    <row r="68630" spans="13:13" x14ac:dyDescent="0.25">
      <c r="M68630"/>
    </row>
    <row r="68631" spans="13:13" x14ac:dyDescent="0.25">
      <c r="M68631"/>
    </row>
    <row r="68632" spans="13:13" x14ac:dyDescent="0.25">
      <c r="M68632"/>
    </row>
    <row r="68633" spans="13:13" x14ac:dyDescent="0.25">
      <c r="M68633"/>
    </row>
    <row r="68634" spans="13:13" x14ac:dyDescent="0.25">
      <c r="M68634"/>
    </row>
    <row r="68635" spans="13:13" x14ac:dyDescent="0.25">
      <c r="M68635"/>
    </row>
    <row r="68636" spans="13:13" x14ac:dyDescent="0.25">
      <c r="M68636"/>
    </row>
    <row r="68637" spans="13:13" x14ac:dyDescent="0.25">
      <c r="M68637"/>
    </row>
    <row r="68638" spans="13:13" x14ac:dyDescent="0.25">
      <c r="M68638"/>
    </row>
    <row r="68639" spans="13:13" x14ac:dyDescent="0.25">
      <c r="M68639"/>
    </row>
    <row r="68640" spans="13:13" x14ac:dyDescent="0.25">
      <c r="M68640"/>
    </row>
    <row r="68641" spans="13:13" x14ac:dyDescent="0.25">
      <c r="M68641"/>
    </row>
    <row r="68642" spans="13:13" x14ac:dyDescent="0.25">
      <c r="M68642"/>
    </row>
    <row r="68643" spans="13:13" x14ac:dyDescent="0.25">
      <c r="M68643"/>
    </row>
    <row r="68644" spans="13:13" x14ac:dyDescent="0.25">
      <c r="M68644"/>
    </row>
    <row r="68645" spans="13:13" x14ac:dyDescent="0.25">
      <c r="M68645"/>
    </row>
    <row r="68646" spans="13:13" x14ac:dyDescent="0.25">
      <c r="M68646"/>
    </row>
    <row r="68647" spans="13:13" x14ac:dyDescent="0.25">
      <c r="M68647"/>
    </row>
    <row r="68648" spans="13:13" x14ac:dyDescent="0.25">
      <c r="M68648"/>
    </row>
    <row r="68649" spans="13:13" x14ac:dyDescent="0.25">
      <c r="M68649"/>
    </row>
    <row r="68650" spans="13:13" x14ac:dyDescent="0.25">
      <c r="M68650"/>
    </row>
    <row r="68651" spans="13:13" x14ac:dyDescent="0.25">
      <c r="M68651"/>
    </row>
    <row r="68652" spans="13:13" x14ac:dyDescent="0.25">
      <c r="M68652"/>
    </row>
    <row r="68653" spans="13:13" x14ac:dyDescent="0.25">
      <c r="M68653"/>
    </row>
    <row r="68654" spans="13:13" x14ac:dyDescent="0.25">
      <c r="M68654"/>
    </row>
    <row r="68655" spans="13:13" x14ac:dyDescent="0.25">
      <c r="M68655"/>
    </row>
    <row r="68656" spans="13:13" x14ac:dyDescent="0.25">
      <c r="M68656"/>
    </row>
    <row r="68657" spans="13:13" x14ac:dyDescent="0.25">
      <c r="M68657"/>
    </row>
    <row r="68658" spans="13:13" x14ac:dyDescent="0.25">
      <c r="M68658"/>
    </row>
    <row r="68659" spans="13:13" x14ac:dyDescent="0.25">
      <c r="M68659"/>
    </row>
    <row r="68660" spans="13:13" x14ac:dyDescent="0.25">
      <c r="M68660"/>
    </row>
    <row r="68661" spans="13:13" x14ac:dyDescent="0.25">
      <c r="M68661"/>
    </row>
    <row r="68662" spans="13:13" x14ac:dyDescent="0.25">
      <c r="M68662"/>
    </row>
    <row r="68663" spans="13:13" x14ac:dyDescent="0.25">
      <c r="M68663"/>
    </row>
    <row r="68664" spans="13:13" x14ac:dyDescent="0.25">
      <c r="M68664"/>
    </row>
    <row r="68665" spans="13:13" x14ac:dyDescent="0.25">
      <c r="M68665"/>
    </row>
    <row r="68666" spans="13:13" x14ac:dyDescent="0.25">
      <c r="M68666"/>
    </row>
    <row r="68667" spans="13:13" x14ac:dyDescent="0.25">
      <c r="M68667"/>
    </row>
    <row r="68668" spans="13:13" x14ac:dyDescent="0.25">
      <c r="M68668"/>
    </row>
    <row r="68669" spans="13:13" x14ac:dyDescent="0.25">
      <c r="M68669"/>
    </row>
    <row r="68670" spans="13:13" x14ac:dyDescent="0.25">
      <c r="M68670"/>
    </row>
    <row r="68671" spans="13:13" x14ac:dyDescent="0.25">
      <c r="M68671"/>
    </row>
    <row r="68672" spans="13:13" x14ac:dyDescent="0.25">
      <c r="M68672"/>
    </row>
    <row r="68673" spans="13:13" x14ac:dyDescent="0.25">
      <c r="M68673"/>
    </row>
    <row r="68674" spans="13:13" x14ac:dyDescent="0.25">
      <c r="M68674"/>
    </row>
    <row r="68675" spans="13:13" x14ac:dyDescent="0.25">
      <c r="M68675"/>
    </row>
    <row r="68676" spans="13:13" x14ac:dyDescent="0.25">
      <c r="M68676"/>
    </row>
    <row r="68677" spans="13:13" x14ac:dyDescent="0.25">
      <c r="M68677"/>
    </row>
    <row r="68678" spans="13:13" x14ac:dyDescent="0.25">
      <c r="M68678"/>
    </row>
    <row r="68679" spans="13:13" x14ac:dyDescent="0.25">
      <c r="M68679"/>
    </row>
    <row r="68680" spans="13:13" x14ac:dyDescent="0.25">
      <c r="M68680"/>
    </row>
    <row r="68681" spans="13:13" x14ac:dyDescent="0.25">
      <c r="M68681"/>
    </row>
    <row r="68682" spans="13:13" x14ac:dyDescent="0.25">
      <c r="M68682"/>
    </row>
    <row r="68683" spans="13:13" x14ac:dyDescent="0.25">
      <c r="M68683"/>
    </row>
    <row r="68684" spans="13:13" x14ac:dyDescent="0.25">
      <c r="M68684"/>
    </row>
    <row r="68685" spans="13:13" x14ac:dyDescent="0.25">
      <c r="M68685"/>
    </row>
    <row r="68686" spans="13:13" x14ac:dyDescent="0.25">
      <c r="M68686"/>
    </row>
    <row r="68687" spans="13:13" x14ac:dyDescent="0.25">
      <c r="M68687"/>
    </row>
    <row r="68688" spans="13:13" x14ac:dyDescent="0.25">
      <c r="M68688"/>
    </row>
    <row r="68689" spans="13:13" x14ac:dyDescent="0.25">
      <c r="M68689"/>
    </row>
    <row r="68690" spans="13:13" x14ac:dyDescent="0.25">
      <c r="M68690"/>
    </row>
    <row r="68691" spans="13:13" x14ac:dyDescent="0.25">
      <c r="M68691"/>
    </row>
    <row r="68692" spans="13:13" x14ac:dyDescent="0.25">
      <c r="M68692"/>
    </row>
    <row r="68693" spans="13:13" x14ac:dyDescent="0.25">
      <c r="M68693"/>
    </row>
    <row r="68694" spans="13:13" x14ac:dyDescent="0.25">
      <c r="M68694"/>
    </row>
    <row r="68695" spans="13:13" x14ac:dyDescent="0.25">
      <c r="M68695"/>
    </row>
    <row r="68696" spans="13:13" x14ac:dyDescent="0.25">
      <c r="M68696"/>
    </row>
    <row r="68697" spans="13:13" x14ac:dyDescent="0.25">
      <c r="M68697"/>
    </row>
    <row r="68698" spans="13:13" x14ac:dyDescent="0.25">
      <c r="M68698"/>
    </row>
    <row r="68699" spans="13:13" x14ac:dyDescent="0.25">
      <c r="M68699"/>
    </row>
    <row r="68700" spans="13:13" x14ac:dyDescent="0.25">
      <c r="M68700"/>
    </row>
    <row r="68701" spans="13:13" x14ac:dyDescent="0.25">
      <c r="M68701"/>
    </row>
    <row r="68702" spans="13:13" x14ac:dyDescent="0.25">
      <c r="M68702"/>
    </row>
    <row r="68703" spans="13:13" x14ac:dyDescent="0.25">
      <c r="M68703"/>
    </row>
    <row r="68704" spans="13:13" x14ac:dyDescent="0.25">
      <c r="M68704"/>
    </row>
    <row r="68705" spans="13:13" x14ac:dyDescent="0.25">
      <c r="M68705"/>
    </row>
    <row r="68706" spans="13:13" x14ac:dyDescent="0.25">
      <c r="M68706"/>
    </row>
    <row r="68707" spans="13:13" x14ac:dyDescent="0.25">
      <c r="M68707"/>
    </row>
    <row r="68708" spans="13:13" x14ac:dyDescent="0.25">
      <c r="M68708"/>
    </row>
    <row r="68709" spans="13:13" x14ac:dyDescent="0.25">
      <c r="M68709"/>
    </row>
    <row r="68710" spans="13:13" x14ac:dyDescent="0.25">
      <c r="M68710"/>
    </row>
    <row r="68711" spans="13:13" x14ac:dyDescent="0.25">
      <c r="M68711"/>
    </row>
    <row r="68712" spans="13:13" x14ac:dyDescent="0.25">
      <c r="M68712"/>
    </row>
    <row r="68713" spans="13:13" x14ac:dyDescent="0.25">
      <c r="M68713"/>
    </row>
    <row r="68714" spans="13:13" x14ac:dyDescent="0.25">
      <c r="M68714"/>
    </row>
    <row r="68715" spans="13:13" x14ac:dyDescent="0.25">
      <c r="M68715"/>
    </row>
    <row r="68716" spans="13:13" x14ac:dyDescent="0.25">
      <c r="M68716"/>
    </row>
    <row r="68717" spans="13:13" x14ac:dyDescent="0.25">
      <c r="M68717"/>
    </row>
    <row r="68718" spans="13:13" x14ac:dyDescent="0.25">
      <c r="M68718"/>
    </row>
    <row r="68719" spans="13:13" x14ac:dyDescent="0.25">
      <c r="M68719"/>
    </row>
    <row r="68720" spans="13:13" x14ac:dyDescent="0.25">
      <c r="M68720"/>
    </row>
    <row r="68721" spans="13:13" x14ac:dyDescent="0.25">
      <c r="M68721"/>
    </row>
    <row r="68722" spans="13:13" x14ac:dyDescent="0.25">
      <c r="M68722"/>
    </row>
    <row r="68723" spans="13:13" x14ac:dyDescent="0.25">
      <c r="M68723"/>
    </row>
    <row r="68724" spans="13:13" x14ac:dyDescent="0.25">
      <c r="M68724"/>
    </row>
    <row r="68725" spans="13:13" x14ac:dyDescent="0.25">
      <c r="M68725"/>
    </row>
    <row r="68726" spans="13:13" x14ac:dyDescent="0.25">
      <c r="M68726"/>
    </row>
    <row r="68727" spans="13:13" x14ac:dyDescent="0.25">
      <c r="M68727"/>
    </row>
    <row r="68728" spans="13:13" x14ac:dyDescent="0.25">
      <c r="M68728"/>
    </row>
    <row r="68729" spans="13:13" x14ac:dyDescent="0.25">
      <c r="M68729"/>
    </row>
    <row r="68730" spans="13:13" x14ac:dyDescent="0.25">
      <c r="M68730"/>
    </row>
    <row r="68731" spans="13:13" x14ac:dyDescent="0.25">
      <c r="M68731"/>
    </row>
    <row r="68732" spans="13:13" x14ac:dyDescent="0.25">
      <c r="M68732"/>
    </row>
    <row r="68733" spans="13:13" x14ac:dyDescent="0.25">
      <c r="M68733"/>
    </row>
    <row r="68734" spans="13:13" x14ac:dyDescent="0.25">
      <c r="M68734"/>
    </row>
    <row r="68735" spans="13:13" x14ac:dyDescent="0.25">
      <c r="M68735"/>
    </row>
    <row r="68736" spans="13:13" x14ac:dyDescent="0.25">
      <c r="M68736"/>
    </row>
    <row r="68737" spans="13:13" x14ac:dyDescent="0.25">
      <c r="M68737"/>
    </row>
    <row r="68738" spans="13:13" x14ac:dyDescent="0.25">
      <c r="M68738"/>
    </row>
    <row r="68739" spans="13:13" x14ac:dyDescent="0.25">
      <c r="M68739"/>
    </row>
    <row r="68740" spans="13:13" x14ac:dyDescent="0.25">
      <c r="M68740"/>
    </row>
    <row r="68741" spans="13:13" x14ac:dyDescent="0.25">
      <c r="M68741"/>
    </row>
    <row r="68742" spans="13:13" x14ac:dyDescent="0.25">
      <c r="M68742"/>
    </row>
    <row r="68743" spans="13:13" x14ac:dyDescent="0.25">
      <c r="M68743"/>
    </row>
    <row r="68744" spans="13:13" x14ac:dyDescent="0.25">
      <c r="M68744"/>
    </row>
    <row r="68745" spans="13:13" x14ac:dyDescent="0.25">
      <c r="M68745"/>
    </row>
    <row r="68746" spans="13:13" x14ac:dyDescent="0.25">
      <c r="M68746"/>
    </row>
    <row r="68747" spans="13:13" x14ac:dyDescent="0.25">
      <c r="M68747"/>
    </row>
    <row r="68748" spans="13:13" x14ac:dyDescent="0.25">
      <c r="M68748"/>
    </row>
    <row r="68749" spans="13:13" x14ac:dyDescent="0.25">
      <c r="M68749"/>
    </row>
    <row r="68750" spans="13:13" x14ac:dyDescent="0.25">
      <c r="M68750"/>
    </row>
    <row r="68751" spans="13:13" x14ac:dyDescent="0.25">
      <c r="M68751"/>
    </row>
    <row r="68752" spans="13:13" x14ac:dyDescent="0.25">
      <c r="M68752"/>
    </row>
    <row r="68753" spans="13:13" x14ac:dyDescent="0.25">
      <c r="M68753"/>
    </row>
    <row r="68754" spans="13:13" x14ac:dyDescent="0.25">
      <c r="M68754"/>
    </row>
    <row r="68755" spans="13:13" x14ac:dyDescent="0.25">
      <c r="M68755"/>
    </row>
    <row r="68756" spans="13:13" x14ac:dyDescent="0.25">
      <c r="M68756"/>
    </row>
    <row r="68757" spans="13:13" x14ac:dyDescent="0.25">
      <c r="M68757"/>
    </row>
    <row r="68758" spans="13:13" x14ac:dyDescent="0.25">
      <c r="M68758"/>
    </row>
    <row r="68759" spans="13:13" x14ac:dyDescent="0.25">
      <c r="M68759"/>
    </row>
    <row r="68760" spans="13:13" x14ac:dyDescent="0.25">
      <c r="M68760"/>
    </row>
    <row r="68761" spans="13:13" x14ac:dyDescent="0.25">
      <c r="M68761"/>
    </row>
    <row r="68762" spans="13:13" x14ac:dyDescent="0.25">
      <c r="M68762"/>
    </row>
    <row r="68763" spans="13:13" x14ac:dyDescent="0.25">
      <c r="M68763"/>
    </row>
    <row r="68764" spans="13:13" x14ac:dyDescent="0.25">
      <c r="M68764"/>
    </row>
    <row r="68765" spans="13:13" x14ac:dyDescent="0.25">
      <c r="M68765"/>
    </row>
    <row r="68766" spans="13:13" x14ac:dyDescent="0.25">
      <c r="M68766"/>
    </row>
    <row r="68767" spans="13:13" x14ac:dyDescent="0.25">
      <c r="M68767"/>
    </row>
    <row r="68768" spans="13:13" x14ac:dyDescent="0.25">
      <c r="M68768"/>
    </row>
    <row r="68769" spans="13:13" x14ac:dyDescent="0.25">
      <c r="M68769"/>
    </row>
    <row r="68770" spans="13:13" x14ac:dyDescent="0.25">
      <c r="M68770"/>
    </row>
    <row r="68771" spans="13:13" x14ac:dyDescent="0.25">
      <c r="M68771"/>
    </row>
    <row r="68772" spans="13:13" x14ac:dyDescent="0.25">
      <c r="M68772"/>
    </row>
    <row r="68773" spans="13:13" x14ac:dyDescent="0.25">
      <c r="M68773"/>
    </row>
    <row r="68774" spans="13:13" x14ac:dyDescent="0.25">
      <c r="M68774"/>
    </row>
    <row r="68775" spans="13:13" x14ac:dyDescent="0.25">
      <c r="M68775"/>
    </row>
    <row r="68776" spans="13:13" x14ac:dyDescent="0.25">
      <c r="M68776"/>
    </row>
    <row r="68777" spans="13:13" x14ac:dyDescent="0.25">
      <c r="M68777"/>
    </row>
    <row r="68778" spans="13:13" x14ac:dyDescent="0.25">
      <c r="M68778"/>
    </row>
    <row r="68779" spans="13:13" x14ac:dyDescent="0.25">
      <c r="M68779"/>
    </row>
    <row r="68780" spans="13:13" x14ac:dyDescent="0.25">
      <c r="M68780"/>
    </row>
    <row r="68781" spans="13:13" x14ac:dyDescent="0.25">
      <c r="M68781"/>
    </row>
    <row r="68782" spans="13:13" x14ac:dyDescent="0.25">
      <c r="M68782"/>
    </row>
    <row r="68783" spans="13:13" x14ac:dyDescent="0.25">
      <c r="M68783"/>
    </row>
    <row r="68784" spans="13:13" x14ac:dyDescent="0.25">
      <c r="M68784"/>
    </row>
    <row r="68785" spans="13:13" x14ac:dyDescent="0.25">
      <c r="M68785"/>
    </row>
    <row r="68786" spans="13:13" x14ac:dyDescent="0.25">
      <c r="M68786"/>
    </row>
    <row r="68787" spans="13:13" x14ac:dyDescent="0.25">
      <c r="M68787"/>
    </row>
    <row r="68788" spans="13:13" x14ac:dyDescent="0.25">
      <c r="M68788"/>
    </row>
    <row r="68789" spans="13:13" x14ac:dyDescent="0.25">
      <c r="M68789"/>
    </row>
    <row r="68790" spans="13:13" x14ac:dyDescent="0.25">
      <c r="M68790"/>
    </row>
    <row r="68791" spans="13:13" x14ac:dyDescent="0.25">
      <c r="M68791"/>
    </row>
    <row r="68792" spans="13:13" x14ac:dyDescent="0.25">
      <c r="M68792"/>
    </row>
    <row r="68793" spans="13:13" x14ac:dyDescent="0.25">
      <c r="M68793"/>
    </row>
    <row r="68794" spans="13:13" x14ac:dyDescent="0.25">
      <c r="M68794"/>
    </row>
    <row r="68795" spans="13:13" x14ac:dyDescent="0.25">
      <c r="M68795"/>
    </row>
    <row r="68796" spans="13:13" x14ac:dyDescent="0.25">
      <c r="M68796"/>
    </row>
    <row r="68797" spans="13:13" x14ac:dyDescent="0.25">
      <c r="M68797"/>
    </row>
    <row r="68798" spans="13:13" x14ac:dyDescent="0.25">
      <c r="M68798"/>
    </row>
    <row r="68799" spans="13:13" x14ac:dyDescent="0.25">
      <c r="M68799"/>
    </row>
    <row r="68800" spans="13:13" x14ac:dyDescent="0.25">
      <c r="M68800"/>
    </row>
    <row r="68801" spans="13:13" x14ac:dyDescent="0.25">
      <c r="M68801"/>
    </row>
    <row r="68802" spans="13:13" x14ac:dyDescent="0.25">
      <c r="M68802"/>
    </row>
    <row r="68803" spans="13:13" x14ac:dyDescent="0.25">
      <c r="M68803"/>
    </row>
    <row r="68804" spans="13:13" x14ac:dyDescent="0.25">
      <c r="M68804"/>
    </row>
    <row r="68805" spans="13:13" x14ac:dyDescent="0.25">
      <c r="M68805"/>
    </row>
    <row r="68806" spans="13:13" x14ac:dyDescent="0.25">
      <c r="M68806"/>
    </row>
    <row r="68807" spans="13:13" x14ac:dyDescent="0.25">
      <c r="M68807"/>
    </row>
    <row r="68808" spans="13:13" x14ac:dyDescent="0.25">
      <c r="M68808"/>
    </row>
    <row r="68809" spans="13:13" x14ac:dyDescent="0.25">
      <c r="M68809"/>
    </row>
    <row r="68810" spans="13:13" x14ac:dyDescent="0.25">
      <c r="M68810"/>
    </row>
    <row r="68811" spans="13:13" x14ac:dyDescent="0.25">
      <c r="M68811"/>
    </row>
    <row r="68812" spans="13:13" x14ac:dyDescent="0.25">
      <c r="M68812"/>
    </row>
    <row r="68813" spans="13:13" x14ac:dyDescent="0.25">
      <c r="M68813"/>
    </row>
    <row r="68814" spans="13:13" x14ac:dyDescent="0.25">
      <c r="M68814"/>
    </row>
    <row r="68815" spans="13:13" x14ac:dyDescent="0.25">
      <c r="M68815"/>
    </row>
    <row r="68816" spans="13:13" x14ac:dyDescent="0.25">
      <c r="M68816"/>
    </row>
    <row r="68817" spans="13:13" x14ac:dyDescent="0.25">
      <c r="M68817"/>
    </row>
    <row r="68818" spans="13:13" x14ac:dyDescent="0.25">
      <c r="M68818"/>
    </row>
    <row r="68819" spans="13:13" x14ac:dyDescent="0.25">
      <c r="M68819"/>
    </row>
    <row r="68820" spans="13:13" x14ac:dyDescent="0.25">
      <c r="M68820"/>
    </row>
    <row r="68821" spans="13:13" x14ac:dyDescent="0.25">
      <c r="M68821"/>
    </row>
    <row r="68822" spans="13:13" x14ac:dyDescent="0.25">
      <c r="M68822"/>
    </row>
    <row r="68823" spans="13:13" x14ac:dyDescent="0.25">
      <c r="M68823"/>
    </row>
    <row r="68824" spans="13:13" x14ac:dyDescent="0.25">
      <c r="M68824"/>
    </row>
    <row r="68825" spans="13:13" x14ac:dyDescent="0.25">
      <c r="M68825"/>
    </row>
    <row r="68826" spans="13:13" x14ac:dyDescent="0.25">
      <c r="M68826"/>
    </row>
    <row r="68827" spans="13:13" x14ac:dyDescent="0.25">
      <c r="M68827"/>
    </row>
    <row r="68828" spans="13:13" x14ac:dyDescent="0.25">
      <c r="M68828"/>
    </row>
    <row r="68829" spans="13:13" x14ac:dyDescent="0.25">
      <c r="M68829"/>
    </row>
    <row r="68830" spans="13:13" x14ac:dyDescent="0.25">
      <c r="M68830"/>
    </row>
    <row r="68831" spans="13:13" x14ac:dyDescent="0.25">
      <c r="M68831"/>
    </row>
    <row r="68832" spans="13:13" x14ac:dyDescent="0.25">
      <c r="M68832"/>
    </row>
    <row r="68833" spans="13:13" x14ac:dyDescent="0.25">
      <c r="M68833"/>
    </row>
    <row r="68834" spans="13:13" x14ac:dyDescent="0.25">
      <c r="M68834"/>
    </row>
    <row r="68835" spans="13:13" x14ac:dyDescent="0.25">
      <c r="M68835"/>
    </row>
    <row r="68836" spans="13:13" x14ac:dyDescent="0.25">
      <c r="M68836"/>
    </row>
    <row r="68837" spans="13:13" x14ac:dyDescent="0.25">
      <c r="M68837"/>
    </row>
    <row r="68838" spans="13:13" x14ac:dyDescent="0.25">
      <c r="M68838"/>
    </row>
    <row r="68839" spans="13:13" x14ac:dyDescent="0.25">
      <c r="M68839"/>
    </row>
    <row r="68840" spans="13:13" x14ac:dyDescent="0.25">
      <c r="M68840"/>
    </row>
    <row r="68841" spans="13:13" x14ac:dyDescent="0.25">
      <c r="M68841"/>
    </row>
    <row r="68842" spans="13:13" x14ac:dyDescent="0.25">
      <c r="M68842"/>
    </row>
    <row r="68843" spans="13:13" x14ac:dyDescent="0.25">
      <c r="M68843"/>
    </row>
    <row r="68844" spans="13:13" x14ac:dyDescent="0.25">
      <c r="M68844"/>
    </row>
    <row r="68845" spans="13:13" x14ac:dyDescent="0.25">
      <c r="M68845"/>
    </row>
    <row r="68846" spans="13:13" x14ac:dyDescent="0.25">
      <c r="M68846"/>
    </row>
    <row r="68847" spans="13:13" x14ac:dyDescent="0.25">
      <c r="M68847"/>
    </row>
    <row r="68848" spans="13:13" x14ac:dyDescent="0.25">
      <c r="M68848"/>
    </row>
    <row r="68849" spans="13:13" x14ac:dyDescent="0.25">
      <c r="M68849"/>
    </row>
    <row r="68850" spans="13:13" x14ac:dyDescent="0.25">
      <c r="M68850"/>
    </row>
    <row r="68851" spans="13:13" x14ac:dyDescent="0.25">
      <c r="M68851"/>
    </row>
    <row r="68852" spans="13:13" x14ac:dyDescent="0.25">
      <c r="M68852"/>
    </row>
    <row r="68853" spans="13:13" x14ac:dyDescent="0.25">
      <c r="M68853"/>
    </row>
    <row r="68854" spans="13:13" x14ac:dyDescent="0.25">
      <c r="M68854"/>
    </row>
    <row r="68855" spans="13:13" x14ac:dyDescent="0.25">
      <c r="M68855"/>
    </row>
    <row r="68856" spans="13:13" x14ac:dyDescent="0.25">
      <c r="M68856"/>
    </row>
    <row r="68857" spans="13:13" x14ac:dyDescent="0.25">
      <c r="M68857"/>
    </row>
    <row r="68858" spans="13:13" x14ac:dyDescent="0.25">
      <c r="M68858"/>
    </row>
    <row r="68859" spans="13:13" x14ac:dyDescent="0.25">
      <c r="M68859"/>
    </row>
    <row r="68860" spans="13:13" x14ac:dyDescent="0.25">
      <c r="M68860"/>
    </row>
    <row r="68861" spans="13:13" x14ac:dyDescent="0.25">
      <c r="M68861"/>
    </row>
    <row r="68862" spans="13:13" x14ac:dyDescent="0.25">
      <c r="M68862"/>
    </row>
    <row r="68863" spans="13:13" x14ac:dyDescent="0.25">
      <c r="M68863"/>
    </row>
    <row r="68864" spans="13:13" x14ac:dyDescent="0.25">
      <c r="M68864"/>
    </row>
    <row r="68865" spans="13:13" x14ac:dyDescent="0.25">
      <c r="M68865"/>
    </row>
    <row r="68866" spans="13:13" x14ac:dyDescent="0.25">
      <c r="M68866"/>
    </row>
    <row r="68867" spans="13:13" x14ac:dyDescent="0.25">
      <c r="M68867"/>
    </row>
    <row r="68868" spans="13:13" x14ac:dyDescent="0.25">
      <c r="M68868"/>
    </row>
    <row r="68869" spans="13:13" x14ac:dyDescent="0.25">
      <c r="M68869"/>
    </row>
    <row r="68870" spans="13:13" x14ac:dyDescent="0.25">
      <c r="M68870"/>
    </row>
    <row r="68871" spans="13:13" x14ac:dyDescent="0.25">
      <c r="M68871"/>
    </row>
    <row r="68872" spans="13:13" x14ac:dyDescent="0.25">
      <c r="M68872"/>
    </row>
    <row r="68873" spans="13:13" x14ac:dyDescent="0.25">
      <c r="M68873"/>
    </row>
    <row r="68874" spans="13:13" x14ac:dyDescent="0.25">
      <c r="M68874"/>
    </row>
    <row r="68875" spans="13:13" x14ac:dyDescent="0.25">
      <c r="M68875"/>
    </row>
    <row r="68876" spans="13:13" x14ac:dyDescent="0.25">
      <c r="M68876"/>
    </row>
    <row r="68877" spans="13:13" x14ac:dyDescent="0.25">
      <c r="M68877"/>
    </row>
    <row r="68878" spans="13:13" x14ac:dyDescent="0.25">
      <c r="M68878"/>
    </row>
    <row r="68879" spans="13:13" x14ac:dyDescent="0.25">
      <c r="M68879"/>
    </row>
    <row r="68880" spans="13:13" x14ac:dyDescent="0.25">
      <c r="M68880"/>
    </row>
    <row r="68881" spans="13:13" x14ac:dyDescent="0.25">
      <c r="M68881"/>
    </row>
    <row r="68882" spans="13:13" x14ac:dyDescent="0.25">
      <c r="M68882"/>
    </row>
    <row r="68883" spans="13:13" x14ac:dyDescent="0.25">
      <c r="M68883"/>
    </row>
    <row r="68884" spans="13:13" x14ac:dyDescent="0.25">
      <c r="M68884"/>
    </row>
    <row r="68885" spans="13:13" x14ac:dyDescent="0.25">
      <c r="M68885"/>
    </row>
    <row r="68886" spans="13:13" x14ac:dyDescent="0.25">
      <c r="M68886"/>
    </row>
    <row r="68887" spans="13:13" x14ac:dyDescent="0.25">
      <c r="M68887"/>
    </row>
    <row r="68888" spans="13:13" x14ac:dyDescent="0.25">
      <c r="M68888"/>
    </row>
    <row r="68889" spans="13:13" x14ac:dyDescent="0.25">
      <c r="M68889"/>
    </row>
    <row r="68890" spans="13:13" x14ac:dyDescent="0.25">
      <c r="M68890"/>
    </row>
    <row r="68891" spans="13:13" x14ac:dyDescent="0.25">
      <c r="M68891"/>
    </row>
    <row r="68892" spans="13:13" x14ac:dyDescent="0.25">
      <c r="M68892"/>
    </row>
    <row r="68893" spans="13:13" x14ac:dyDescent="0.25">
      <c r="M68893"/>
    </row>
    <row r="68894" spans="13:13" x14ac:dyDescent="0.25">
      <c r="M68894"/>
    </row>
    <row r="68895" spans="13:13" x14ac:dyDescent="0.25">
      <c r="M68895"/>
    </row>
    <row r="68896" spans="13:13" x14ac:dyDescent="0.25">
      <c r="M68896"/>
    </row>
    <row r="68897" spans="13:13" x14ac:dyDescent="0.25">
      <c r="M68897"/>
    </row>
    <row r="68898" spans="13:13" x14ac:dyDescent="0.25">
      <c r="M68898"/>
    </row>
    <row r="68899" spans="13:13" x14ac:dyDescent="0.25">
      <c r="M68899"/>
    </row>
    <row r="68900" spans="13:13" x14ac:dyDescent="0.25">
      <c r="M68900"/>
    </row>
    <row r="68901" spans="13:13" x14ac:dyDescent="0.25">
      <c r="M68901"/>
    </row>
    <row r="68902" spans="13:13" x14ac:dyDescent="0.25">
      <c r="M68902"/>
    </row>
    <row r="68903" spans="13:13" x14ac:dyDescent="0.25">
      <c r="M68903"/>
    </row>
    <row r="68904" spans="13:13" x14ac:dyDescent="0.25">
      <c r="M68904"/>
    </row>
    <row r="68905" spans="13:13" x14ac:dyDescent="0.25">
      <c r="M68905"/>
    </row>
    <row r="68906" spans="13:13" x14ac:dyDescent="0.25">
      <c r="M68906"/>
    </row>
    <row r="68907" spans="13:13" x14ac:dyDescent="0.25">
      <c r="M68907"/>
    </row>
    <row r="68908" spans="13:13" x14ac:dyDescent="0.25">
      <c r="M68908"/>
    </row>
    <row r="68909" spans="13:13" x14ac:dyDescent="0.25">
      <c r="M68909"/>
    </row>
    <row r="68910" spans="13:13" x14ac:dyDescent="0.25">
      <c r="M68910"/>
    </row>
    <row r="68911" spans="13:13" x14ac:dyDescent="0.25">
      <c r="M68911"/>
    </row>
    <row r="68912" spans="13:13" x14ac:dyDescent="0.25">
      <c r="M68912"/>
    </row>
    <row r="68913" spans="13:13" x14ac:dyDescent="0.25">
      <c r="M68913"/>
    </row>
    <row r="68914" spans="13:13" x14ac:dyDescent="0.25">
      <c r="M68914"/>
    </row>
    <row r="68915" spans="13:13" x14ac:dyDescent="0.25">
      <c r="M68915"/>
    </row>
    <row r="68916" spans="13:13" x14ac:dyDescent="0.25">
      <c r="M68916"/>
    </row>
    <row r="68917" spans="13:13" x14ac:dyDescent="0.25">
      <c r="M68917"/>
    </row>
    <row r="68918" spans="13:13" x14ac:dyDescent="0.25">
      <c r="M68918"/>
    </row>
    <row r="68919" spans="13:13" x14ac:dyDescent="0.25">
      <c r="M68919"/>
    </row>
    <row r="68920" spans="13:13" x14ac:dyDescent="0.25">
      <c r="M68920"/>
    </row>
    <row r="68921" spans="13:13" x14ac:dyDescent="0.25">
      <c r="M68921"/>
    </row>
    <row r="68922" spans="13:13" x14ac:dyDescent="0.25">
      <c r="M68922"/>
    </row>
    <row r="68923" spans="13:13" x14ac:dyDescent="0.25">
      <c r="M68923"/>
    </row>
    <row r="68924" spans="13:13" x14ac:dyDescent="0.25">
      <c r="M68924"/>
    </row>
    <row r="68925" spans="13:13" x14ac:dyDescent="0.25">
      <c r="M68925"/>
    </row>
    <row r="68926" spans="13:13" x14ac:dyDescent="0.25">
      <c r="M68926"/>
    </row>
    <row r="68927" spans="13:13" x14ac:dyDescent="0.25">
      <c r="M68927"/>
    </row>
    <row r="68928" spans="13:13" x14ac:dyDescent="0.25">
      <c r="M68928"/>
    </row>
    <row r="68929" spans="13:13" x14ac:dyDescent="0.25">
      <c r="M68929"/>
    </row>
    <row r="68930" spans="13:13" x14ac:dyDescent="0.25">
      <c r="M68930"/>
    </row>
    <row r="68931" spans="13:13" x14ac:dyDescent="0.25">
      <c r="M68931"/>
    </row>
    <row r="68932" spans="13:13" x14ac:dyDescent="0.25">
      <c r="M68932"/>
    </row>
    <row r="68933" spans="13:13" x14ac:dyDescent="0.25">
      <c r="M68933"/>
    </row>
    <row r="68934" spans="13:13" x14ac:dyDescent="0.25">
      <c r="M68934"/>
    </row>
    <row r="68935" spans="13:13" x14ac:dyDescent="0.25">
      <c r="M68935"/>
    </row>
    <row r="68936" spans="13:13" x14ac:dyDescent="0.25">
      <c r="M68936"/>
    </row>
    <row r="68937" spans="13:13" x14ac:dyDescent="0.25">
      <c r="M68937"/>
    </row>
    <row r="68938" spans="13:13" x14ac:dyDescent="0.25">
      <c r="M68938"/>
    </row>
    <row r="68939" spans="13:13" x14ac:dyDescent="0.25">
      <c r="M68939"/>
    </row>
    <row r="68940" spans="13:13" x14ac:dyDescent="0.25">
      <c r="M68940"/>
    </row>
    <row r="68941" spans="13:13" x14ac:dyDescent="0.25">
      <c r="M68941"/>
    </row>
    <row r="68942" spans="13:13" x14ac:dyDescent="0.25">
      <c r="M68942"/>
    </row>
    <row r="68943" spans="13:13" x14ac:dyDescent="0.25">
      <c r="M68943"/>
    </row>
    <row r="68944" spans="13:13" x14ac:dyDescent="0.25">
      <c r="M68944"/>
    </row>
    <row r="68945" spans="13:13" x14ac:dyDescent="0.25">
      <c r="M68945"/>
    </row>
    <row r="68946" spans="13:13" x14ac:dyDescent="0.25">
      <c r="M68946"/>
    </row>
    <row r="68947" spans="13:13" x14ac:dyDescent="0.25">
      <c r="M68947"/>
    </row>
    <row r="68948" spans="13:13" x14ac:dyDescent="0.25">
      <c r="M68948"/>
    </row>
    <row r="68949" spans="13:13" x14ac:dyDescent="0.25">
      <c r="M68949"/>
    </row>
    <row r="68950" spans="13:13" x14ac:dyDescent="0.25">
      <c r="M68950"/>
    </row>
    <row r="68951" spans="13:13" x14ac:dyDescent="0.25">
      <c r="M68951"/>
    </row>
    <row r="68952" spans="13:13" x14ac:dyDescent="0.25">
      <c r="M68952"/>
    </row>
    <row r="68953" spans="13:13" x14ac:dyDescent="0.25">
      <c r="M68953"/>
    </row>
    <row r="68954" spans="13:13" x14ac:dyDescent="0.25">
      <c r="M68954"/>
    </row>
    <row r="68955" spans="13:13" x14ac:dyDescent="0.25">
      <c r="M68955"/>
    </row>
    <row r="68956" spans="13:13" x14ac:dyDescent="0.25">
      <c r="M68956"/>
    </row>
    <row r="68957" spans="13:13" x14ac:dyDescent="0.25">
      <c r="M68957"/>
    </row>
    <row r="68958" spans="13:13" x14ac:dyDescent="0.25">
      <c r="M68958"/>
    </row>
    <row r="68959" spans="13:13" x14ac:dyDescent="0.25">
      <c r="M68959"/>
    </row>
    <row r="68960" spans="13:13" x14ac:dyDescent="0.25">
      <c r="M68960"/>
    </row>
    <row r="68961" spans="13:13" x14ac:dyDescent="0.25">
      <c r="M68961"/>
    </row>
    <row r="68962" spans="13:13" x14ac:dyDescent="0.25">
      <c r="M68962"/>
    </row>
    <row r="68963" spans="13:13" x14ac:dyDescent="0.25">
      <c r="M68963"/>
    </row>
    <row r="68964" spans="13:13" x14ac:dyDescent="0.25">
      <c r="M68964"/>
    </row>
    <row r="68965" spans="13:13" x14ac:dyDescent="0.25">
      <c r="M68965"/>
    </row>
    <row r="68966" spans="13:13" x14ac:dyDescent="0.25">
      <c r="M68966"/>
    </row>
    <row r="68967" spans="13:13" x14ac:dyDescent="0.25">
      <c r="M68967"/>
    </row>
    <row r="68968" spans="13:13" x14ac:dyDescent="0.25">
      <c r="M68968"/>
    </row>
    <row r="68969" spans="13:13" x14ac:dyDescent="0.25">
      <c r="M68969"/>
    </row>
    <row r="68970" spans="13:13" x14ac:dyDescent="0.25">
      <c r="M68970"/>
    </row>
    <row r="68971" spans="13:13" x14ac:dyDescent="0.25">
      <c r="M68971"/>
    </row>
    <row r="68972" spans="13:13" x14ac:dyDescent="0.25">
      <c r="M68972"/>
    </row>
    <row r="68973" spans="13:13" x14ac:dyDescent="0.25">
      <c r="M68973"/>
    </row>
    <row r="68974" spans="13:13" x14ac:dyDescent="0.25">
      <c r="M68974"/>
    </row>
    <row r="68975" spans="13:13" x14ac:dyDescent="0.25">
      <c r="M68975"/>
    </row>
    <row r="68976" spans="13:13" x14ac:dyDescent="0.25">
      <c r="M68976"/>
    </row>
    <row r="68977" spans="13:13" x14ac:dyDescent="0.25">
      <c r="M68977"/>
    </row>
    <row r="68978" spans="13:13" x14ac:dyDescent="0.25">
      <c r="M68978"/>
    </row>
    <row r="68979" spans="13:13" x14ac:dyDescent="0.25">
      <c r="M68979"/>
    </row>
    <row r="68980" spans="13:13" x14ac:dyDescent="0.25">
      <c r="M68980"/>
    </row>
    <row r="68981" spans="13:13" x14ac:dyDescent="0.25">
      <c r="M68981"/>
    </row>
    <row r="68982" spans="13:13" x14ac:dyDescent="0.25">
      <c r="M68982"/>
    </row>
    <row r="68983" spans="13:13" x14ac:dyDescent="0.25">
      <c r="M68983"/>
    </row>
    <row r="68984" spans="13:13" x14ac:dyDescent="0.25">
      <c r="M68984"/>
    </row>
    <row r="68985" spans="13:13" x14ac:dyDescent="0.25">
      <c r="M68985"/>
    </row>
    <row r="68986" spans="13:13" x14ac:dyDescent="0.25">
      <c r="M68986"/>
    </row>
    <row r="68987" spans="13:13" x14ac:dyDescent="0.25">
      <c r="M68987"/>
    </row>
    <row r="68988" spans="13:13" x14ac:dyDescent="0.25">
      <c r="M68988"/>
    </row>
    <row r="68989" spans="13:13" x14ac:dyDescent="0.25">
      <c r="M68989"/>
    </row>
    <row r="68990" spans="13:13" x14ac:dyDescent="0.25">
      <c r="M68990"/>
    </row>
    <row r="68991" spans="13:13" x14ac:dyDescent="0.25">
      <c r="M68991"/>
    </row>
    <row r="68992" spans="13:13" x14ac:dyDescent="0.25">
      <c r="M68992"/>
    </row>
    <row r="68993" spans="13:13" x14ac:dyDescent="0.25">
      <c r="M68993"/>
    </row>
    <row r="68994" spans="13:13" x14ac:dyDescent="0.25">
      <c r="M68994"/>
    </row>
    <row r="68995" spans="13:13" x14ac:dyDescent="0.25">
      <c r="M68995"/>
    </row>
    <row r="68996" spans="13:13" x14ac:dyDescent="0.25">
      <c r="M68996"/>
    </row>
    <row r="68997" spans="13:13" x14ac:dyDescent="0.25">
      <c r="M68997"/>
    </row>
    <row r="68998" spans="13:13" x14ac:dyDescent="0.25">
      <c r="M68998"/>
    </row>
    <row r="68999" spans="13:13" x14ac:dyDescent="0.25">
      <c r="M68999"/>
    </row>
    <row r="69000" spans="13:13" x14ac:dyDescent="0.25">
      <c r="M69000"/>
    </row>
    <row r="69001" spans="13:13" x14ac:dyDescent="0.25">
      <c r="M69001"/>
    </row>
    <row r="69002" spans="13:13" x14ac:dyDescent="0.25">
      <c r="M69002"/>
    </row>
    <row r="69003" spans="13:13" x14ac:dyDescent="0.25">
      <c r="M69003"/>
    </row>
    <row r="69004" spans="13:13" x14ac:dyDescent="0.25">
      <c r="M69004"/>
    </row>
    <row r="69005" spans="13:13" x14ac:dyDescent="0.25">
      <c r="M69005"/>
    </row>
    <row r="69006" spans="13:13" x14ac:dyDescent="0.25">
      <c r="M69006"/>
    </row>
    <row r="69007" spans="13:13" x14ac:dyDescent="0.25">
      <c r="M69007"/>
    </row>
    <row r="69008" spans="13:13" x14ac:dyDescent="0.25">
      <c r="M69008"/>
    </row>
    <row r="69009" spans="13:13" x14ac:dyDescent="0.25">
      <c r="M69009"/>
    </row>
    <row r="69010" spans="13:13" x14ac:dyDescent="0.25">
      <c r="M69010"/>
    </row>
    <row r="69011" spans="13:13" x14ac:dyDescent="0.25">
      <c r="M69011"/>
    </row>
    <row r="69012" spans="13:13" x14ac:dyDescent="0.25">
      <c r="M69012"/>
    </row>
    <row r="69013" spans="13:13" x14ac:dyDescent="0.25">
      <c r="M69013"/>
    </row>
    <row r="69014" spans="13:13" x14ac:dyDescent="0.25">
      <c r="M69014"/>
    </row>
    <row r="69015" spans="13:13" x14ac:dyDescent="0.25">
      <c r="M69015"/>
    </row>
    <row r="69016" spans="13:13" x14ac:dyDescent="0.25">
      <c r="M69016"/>
    </row>
    <row r="69017" spans="13:13" x14ac:dyDescent="0.25">
      <c r="M69017"/>
    </row>
    <row r="69018" spans="13:13" x14ac:dyDescent="0.25">
      <c r="M69018"/>
    </row>
    <row r="69019" spans="13:13" x14ac:dyDescent="0.25">
      <c r="M69019"/>
    </row>
    <row r="69020" spans="13:13" x14ac:dyDescent="0.25">
      <c r="M69020"/>
    </row>
    <row r="69021" spans="13:13" x14ac:dyDescent="0.25">
      <c r="M69021"/>
    </row>
    <row r="69022" spans="13:13" x14ac:dyDescent="0.25">
      <c r="M69022"/>
    </row>
    <row r="69023" spans="13:13" x14ac:dyDescent="0.25">
      <c r="M69023"/>
    </row>
    <row r="69024" spans="13:13" x14ac:dyDescent="0.25">
      <c r="M69024"/>
    </row>
    <row r="69025" spans="13:13" x14ac:dyDescent="0.25">
      <c r="M69025"/>
    </row>
    <row r="69026" spans="13:13" x14ac:dyDescent="0.25">
      <c r="M69026"/>
    </row>
    <row r="69027" spans="13:13" x14ac:dyDescent="0.25">
      <c r="M69027"/>
    </row>
    <row r="69028" spans="13:13" x14ac:dyDescent="0.25">
      <c r="M69028"/>
    </row>
    <row r="69029" spans="13:13" x14ac:dyDescent="0.25">
      <c r="M69029"/>
    </row>
    <row r="69030" spans="13:13" x14ac:dyDescent="0.25">
      <c r="M69030"/>
    </row>
    <row r="69031" spans="13:13" x14ac:dyDescent="0.25">
      <c r="M69031"/>
    </row>
    <row r="69032" spans="13:13" x14ac:dyDescent="0.25">
      <c r="M69032"/>
    </row>
    <row r="69033" spans="13:13" x14ac:dyDescent="0.25">
      <c r="M69033"/>
    </row>
    <row r="69034" spans="13:13" x14ac:dyDescent="0.25">
      <c r="M69034"/>
    </row>
    <row r="69035" spans="13:13" x14ac:dyDescent="0.25">
      <c r="M69035"/>
    </row>
    <row r="69036" spans="13:13" x14ac:dyDescent="0.25">
      <c r="M69036"/>
    </row>
    <row r="69037" spans="13:13" x14ac:dyDescent="0.25">
      <c r="M69037"/>
    </row>
    <row r="69038" spans="13:13" x14ac:dyDescent="0.25">
      <c r="M69038"/>
    </row>
    <row r="69039" spans="13:13" x14ac:dyDescent="0.25">
      <c r="M69039"/>
    </row>
    <row r="69040" spans="13:13" x14ac:dyDescent="0.25">
      <c r="M69040"/>
    </row>
    <row r="69041" spans="13:13" x14ac:dyDescent="0.25">
      <c r="M69041"/>
    </row>
    <row r="69042" spans="13:13" x14ac:dyDescent="0.25">
      <c r="M69042"/>
    </row>
    <row r="69043" spans="13:13" x14ac:dyDescent="0.25">
      <c r="M69043"/>
    </row>
    <row r="69044" spans="13:13" x14ac:dyDescent="0.25">
      <c r="M69044"/>
    </row>
    <row r="69045" spans="13:13" x14ac:dyDescent="0.25">
      <c r="M69045"/>
    </row>
    <row r="69046" spans="13:13" x14ac:dyDescent="0.25">
      <c r="M69046"/>
    </row>
    <row r="69047" spans="13:13" x14ac:dyDescent="0.25">
      <c r="M69047"/>
    </row>
    <row r="69048" spans="13:13" x14ac:dyDescent="0.25">
      <c r="M69048"/>
    </row>
    <row r="69049" spans="13:13" x14ac:dyDescent="0.25">
      <c r="M69049"/>
    </row>
    <row r="69050" spans="13:13" x14ac:dyDescent="0.25">
      <c r="M69050"/>
    </row>
    <row r="69051" spans="13:13" x14ac:dyDescent="0.25">
      <c r="M69051"/>
    </row>
    <row r="69052" spans="13:13" x14ac:dyDescent="0.25">
      <c r="M69052"/>
    </row>
    <row r="69053" spans="13:13" x14ac:dyDescent="0.25">
      <c r="M69053"/>
    </row>
    <row r="69054" spans="13:13" x14ac:dyDescent="0.25">
      <c r="M69054"/>
    </row>
    <row r="69055" spans="13:13" x14ac:dyDescent="0.25">
      <c r="M69055"/>
    </row>
    <row r="69056" spans="13:13" x14ac:dyDescent="0.25">
      <c r="M69056"/>
    </row>
    <row r="69057" spans="13:13" x14ac:dyDescent="0.25">
      <c r="M69057"/>
    </row>
    <row r="69058" spans="13:13" x14ac:dyDescent="0.25">
      <c r="M69058"/>
    </row>
    <row r="69059" spans="13:13" x14ac:dyDescent="0.25">
      <c r="M69059"/>
    </row>
    <row r="69060" spans="13:13" x14ac:dyDescent="0.25">
      <c r="M69060"/>
    </row>
    <row r="69061" spans="13:13" x14ac:dyDescent="0.25">
      <c r="M69061"/>
    </row>
    <row r="69062" spans="13:13" x14ac:dyDescent="0.25">
      <c r="M69062"/>
    </row>
    <row r="69063" spans="13:13" x14ac:dyDescent="0.25">
      <c r="M69063"/>
    </row>
    <row r="69064" spans="13:13" x14ac:dyDescent="0.25">
      <c r="M69064"/>
    </row>
    <row r="69065" spans="13:13" x14ac:dyDescent="0.25">
      <c r="M69065"/>
    </row>
    <row r="69066" spans="13:13" x14ac:dyDescent="0.25">
      <c r="M69066"/>
    </row>
    <row r="69067" spans="13:13" x14ac:dyDescent="0.25">
      <c r="M69067"/>
    </row>
    <row r="69068" spans="13:13" x14ac:dyDescent="0.25">
      <c r="M69068"/>
    </row>
    <row r="69069" spans="13:13" x14ac:dyDescent="0.25">
      <c r="M69069"/>
    </row>
    <row r="69070" spans="13:13" x14ac:dyDescent="0.25">
      <c r="M69070"/>
    </row>
    <row r="69071" spans="13:13" x14ac:dyDescent="0.25">
      <c r="M69071"/>
    </row>
    <row r="69072" spans="13:13" x14ac:dyDescent="0.25">
      <c r="M69072"/>
    </row>
    <row r="69073" spans="13:13" x14ac:dyDescent="0.25">
      <c r="M69073"/>
    </row>
    <row r="69074" spans="13:13" x14ac:dyDescent="0.25">
      <c r="M69074"/>
    </row>
    <row r="69075" spans="13:13" x14ac:dyDescent="0.25">
      <c r="M69075"/>
    </row>
    <row r="69076" spans="13:13" x14ac:dyDescent="0.25">
      <c r="M69076"/>
    </row>
    <row r="69077" spans="13:13" x14ac:dyDescent="0.25">
      <c r="M69077"/>
    </row>
    <row r="69078" spans="13:13" x14ac:dyDescent="0.25">
      <c r="M69078"/>
    </row>
    <row r="69079" spans="13:13" x14ac:dyDescent="0.25">
      <c r="M69079"/>
    </row>
    <row r="69080" spans="13:13" x14ac:dyDescent="0.25">
      <c r="M69080"/>
    </row>
    <row r="69081" spans="13:13" x14ac:dyDescent="0.25">
      <c r="M69081"/>
    </row>
    <row r="69082" spans="13:13" x14ac:dyDescent="0.25">
      <c r="M69082"/>
    </row>
    <row r="69083" spans="13:13" x14ac:dyDescent="0.25">
      <c r="M69083"/>
    </row>
    <row r="69084" spans="13:13" x14ac:dyDescent="0.25">
      <c r="M69084"/>
    </row>
    <row r="69085" spans="13:13" x14ac:dyDescent="0.25">
      <c r="M69085"/>
    </row>
    <row r="69086" spans="13:13" x14ac:dyDescent="0.25">
      <c r="M69086"/>
    </row>
    <row r="69087" spans="13:13" x14ac:dyDescent="0.25">
      <c r="M69087"/>
    </row>
    <row r="69088" spans="13:13" x14ac:dyDescent="0.25">
      <c r="M69088"/>
    </row>
    <row r="69089" spans="13:13" x14ac:dyDescent="0.25">
      <c r="M69089"/>
    </row>
    <row r="69090" spans="13:13" x14ac:dyDescent="0.25">
      <c r="M69090"/>
    </row>
    <row r="69091" spans="13:13" x14ac:dyDescent="0.25">
      <c r="M69091"/>
    </row>
    <row r="69092" spans="13:13" x14ac:dyDescent="0.25">
      <c r="M69092"/>
    </row>
    <row r="69093" spans="13:13" x14ac:dyDescent="0.25">
      <c r="M69093"/>
    </row>
    <row r="69094" spans="13:13" x14ac:dyDescent="0.25">
      <c r="M69094"/>
    </row>
    <row r="69095" spans="13:13" x14ac:dyDescent="0.25">
      <c r="M69095"/>
    </row>
    <row r="69096" spans="13:13" x14ac:dyDescent="0.25">
      <c r="M69096"/>
    </row>
    <row r="69097" spans="13:13" x14ac:dyDescent="0.25">
      <c r="M69097"/>
    </row>
    <row r="69098" spans="13:13" x14ac:dyDescent="0.25">
      <c r="M69098"/>
    </row>
    <row r="69099" spans="13:13" x14ac:dyDescent="0.25">
      <c r="M69099"/>
    </row>
    <row r="69100" spans="13:13" x14ac:dyDescent="0.25">
      <c r="M69100"/>
    </row>
    <row r="69101" spans="13:13" x14ac:dyDescent="0.25">
      <c r="M69101"/>
    </row>
    <row r="69102" spans="13:13" x14ac:dyDescent="0.25">
      <c r="M69102"/>
    </row>
    <row r="69103" spans="13:13" x14ac:dyDescent="0.25">
      <c r="M69103"/>
    </row>
    <row r="69104" spans="13:13" x14ac:dyDescent="0.25">
      <c r="M69104"/>
    </row>
    <row r="69105" spans="13:13" x14ac:dyDescent="0.25">
      <c r="M69105"/>
    </row>
    <row r="69106" spans="13:13" x14ac:dyDescent="0.25">
      <c r="M69106"/>
    </row>
    <row r="69107" spans="13:13" x14ac:dyDescent="0.25">
      <c r="M69107"/>
    </row>
    <row r="69108" spans="13:13" x14ac:dyDescent="0.25">
      <c r="M69108"/>
    </row>
    <row r="69109" spans="13:13" x14ac:dyDescent="0.25">
      <c r="M69109"/>
    </row>
    <row r="69110" spans="13:13" x14ac:dyDescent="0.25">
      <c r="M69110"/>
    </row>
    <row r="69111" spans="13:13" x14ac:dyDescent="0.25">
      <c r="M69111"/>
    </row>
    <row r="69112" spans="13:13" x14ac:dyDescent="0.25">
      <c r="M69112"/>
    </row>
    <row r="69113" spans="13:13" x14ac:dyDescent="0.25">
      <c r="M69113"/>
    </row>
    <row r="69114" spans="13:13" x14ac:dyDescent="0.25">
      <c r="M69114"/>
    </row>
    <row r="69115" spans="13:13" x14ac:dyDescent="0.25">
      <c r="M69115"/>
    </row>
    <row r="69116" spans="13:13" x14ac:dyDescent="0.25">
      <c r="M69116"/>
    </row>
    <row r="69117" spans="13:13" x14ac:dyDescent="0.25">
      <c r="M69117"/>
    </row>
    <row r="69118" spans="13:13" x14ac:dyDescent="0.25">
      <c r="M69118"/>
    </row>
    <row r="69119" spans="13:13" x14ac:dyDescent="0.25">
      <c r="M69119"/>
    </row>
    <row r="69120" spans="13:13" x14ac:dyDescent="0.25">
      <c r="M69120"/>
    </row>
    <row r="69121" spans="13:13" x14ac:dyDescent="0.25">
      <c r="M69121"/>
    </row>
    <row r="69122" spans="13:13" x14ac:dyDescent="0.25">
      <c r="M69122"/>
    </row>
    <row r="69123" spans="13:13" x14ac:dyDescent="0.25">
      <c r="M69123"/>
    </row>
    <row r="69124" spans="13:13" x14ac:dyDescent="0.25">
      <c r="M69124"/>
    </row>
    <row r="69125" spans="13:13" x14ac:dyDescent="0.25">
      <c r="M69125"/>
    </row>
    <row r="69126" spans="13:13" x14ac:dyDescent="0.25">
      <c r="M69126"/>
    </row>
    <row r="69127" spans="13:13" x14ac:dyDescent="0.25">
      <c r="M69127"/>
    </row>
    <row r="69128" spans="13:13" x14ac:dyDescent="0.25">
      <c r="M69128"/>
    </row>
    <row r="69129" spans="13:13" x14ac:dyDescent="0.25">
      <c r="M69129"/>
    </row>
    <row r="69130" spans="13:13" x14ac:dyDescent="0.25">
      <c r="M69130"/>
    </row>
    <row r="69131" spans="13:13" x14ac:dyDescent="0.25">
      <c r="M69131"/>
    </row>
    <row r="69132" spans="13:13" x14ac:dyDescent="0.25">
      <c r="M69132"/>
    </row>
    <row r="69133" spans="13:13" x14ac:dyDescent="0.25">
      <c r="M69133"/>
    </row>
    <row r="69134" spans="13:13" x14ac:dyDescent="0.25">
      <c r="M69134"/>
    </row>
    <row r="69135" spans="13:13" x14ac:dyDescent="0.25">
      <c r="M69135"/>
    </row>
    <row r="69136" spans="13:13" x14ac:dyDescent="0.25">
      <c r="M69136"/>
    </row>
    <row r="69137" spans="13:13" x14ac:dyDescent="0.25">
      <c r="M69137"/>
    </row>
    <row r="69138" spans="13:13" x14ac:dyDescent="0.25">
      <c r="M69138"/>
    </row>
    <row r="69139" spans="13:13" x14ac:dyDescent="0.25">
      <c r="M69139"/>
    </row>
    <row r="69140" spans="13:13" x14ac:dyDescent="0.25">
      <c r="M69140"/>
    </row>
    <row r="69141" spans="13:13" x14ac:dyDescent="0.25">
      <c r="M69141"/>
    </row>
    <row r="69142" spans="13:13" x14ac:dyDescent="0.25">
      <c r="M69142"/>
    </row>
    <row r="69143" spans="13:13" x14ac:dyDescent="0.25">
      <c r="M69143"/>
    </row>
    <row r="69144" spans="13:13" x14ac:dyDescent="0.25">
      <c r="M69144"/>
    </row>
    <row r="69145" spans="13:13" x14ac:dyDescent="0.25">
      <c r="M69145"/>
    </row>
    <row r="69146" spans="13:13" x14ac:dyDescent="0.25">
      <c r="M69146"/>
    </row>
    <row r="69147" spans="13:13" x14ac:dyDescent="0.25">
      <c r="M69147"/>
    </row>
    <row r="69148" spans="13:13" x14ac:dyDescent="0.25">
      <c r="M69148"/>
    </row>
    <row r="69149" spans="13:13" x14ac:dyDescent="0.25">
      <c r="M69149"/>
    </row>
    <row r="69150" spans="13:13" x14ac:dyDescent="0.25">
      <c r="M69150"/>
    </row>
    <row r="69151" spans="13:13" x14ac:dyDescent="0.25">
      <c r="M69151"/>
    </row>
    <row r="69152" spans="13:13" x14ac:dyDescent="0.25">
      <c r="M69152"/>
    </row>
    <row r="69153" spans="13:13" x14ac:dyDescent="0.25">
      <c r="M69153"/>
    </row>
    <row r="69154" spans="13:13" x14ac:dyDescent="0.25">
      <c r="M69154"/>
    </row>
    <row r="69155" spans="13:13" x14ac:dyDescent="0.25">
      <c r="M69155"/>
    </row>
    <row r="69156" spans="13:13" x14ac:dyDescent="0.25">
      <c r="M69156"/>
    </row>
    <row r="69157" spans="13:13" x14ac:dyDescent="0.25">
      <c r="M69157"/>
    </row>
    <row r="69158" spans="13:13" x14ac:dyDescent="0.25">
      <c r="M69158"/>
    </row>
    <row r="69159" spans="13:13" x14ac:dyDescent="0.25">
      <c r="M69159"/>
    </row>
    <row r="69160" spans="13:13" x14ac:dyDescent="0.25">
      <c r="M69160"/>
    </row>
    <row r="69161" spans="13:13" x14ac:dyDescent="0.25">
      <c r="M69161"/>
    </row>
    <row r="69162" spans="13:13" x14ac:dyDescent="0.25">
      <c r="M69162"/>
    </row>
    <row r="69163" spans="13:13" x14ac:dyDescent="0.25">
      <c r="M69163"/>
    </row>
    <row r="69164" spans="13:13" x14ac:dyDescent="0.25">
      <c r="M69164"/>
    </row>
    <row r="69165" spans="13:13" x14ac:dyDescent="0.25">
      <c r="M69165"/>
    </row>
    <row r="69166" spans="13:13" x14ac:dyDescent="0.25">
      <c r="M69166"/>
    </row>
    <row r="69167" spans="13:13" x14ac:dyDescent="0.25">
      <c r="M69167"/>
    </row>
    <row r="69168" spans="13:13" x14ac:dyDescent="0.25">
      <c r="M69168"/>
    </row>
    <row r="69169" spans="13:13" x14ac:dyDescent="0.25">
      <c r="M69169"/>
    </row>
    <row r="69170" spans="13:13" x14ac:dyDescent="0.25">
      <c r="M69170"/>
    </row>
    <row r="69171" spans="13:13" x14ac:dyDescent="0.25">
      <c r="M69171"/>
    </row>
    <row r="69172" spans="13:13" x14ac:dyDescent="0.25">
      <c r="M69172"/>
    </row>
    <row r="69173" spans="13:13" x14ac:dyDescent="0.25">
      <c r="M69173"/>
    </row>
    <row r="69174" spans="13:13" x14ac:dyDescent="0.25">
      <c r="M69174"/>
    </row>
    <row r="69175" spans="13:13" x14ac:dyDescent="0.25">
      <c r="M69175"/>
    </row>
    <row r="69176" spans="13:13" x14ac:dyDescent="0.25">
      <c r="M69176"/>
    </row>
    <row r="69177" spans="13:13" x14ac:dyDescent="0.25">
      <c r="M69177"/>
    </row>
    <row r="69178" spans="13:13" x14ac:dyDescent="0.25">
      <c r="M69178"/>
    </row>
    <row r="69179" spans="13:13" x14ac:dyDescent="0.25">
      <c r="M69179"/>
    </row>
    <row r="69180" spans="13:13" x14ac:dyDescent="0.25">
      <c r="M69180"/>
    </row>
    <row r="69181" spans="13:13" x14ac:dyDescent="0.25">
      <c r="M69181"/>
    </row>
    <row r="69182" spans="13:13" x14ac:dyDescent="0.25">
      <c r="M69182"/>
    </row>
    <row r="69183" spans="13:13" x14ac:dyDescent="0.25">
      <c r="M69183"/>
    </row>
    <row r="69184" spans="13:13" x14ac:dyDescent="0.25">
      <c r="M69184"/>
    </row>
    <row r="69185" spans="13:13" x14ac:dyDescent="0.25">
      <c r="M69185"/>
    </row>
    <row r="69186" spans="13:13" x14ac:dyDescent="0.25">
      <c r="M69186"/>
    </row>
    <row r="69187" spans="13:13" x14ac:dyDescent="0.25">
      <c r="M69187"/>
    </row>
    <row r="69188" spans="13:13" x14ac:dyDescent="0.25">
      <c r="M69188"/>
    </row>
    <row r="69189" spans="13:13" x14ac:dyDescent="0.25">
      <c r="M69189"/>
    </row>
    <row r="69190" spans="13:13" x14ac:dyDescent="0.25">
      <c r="M69190"/>
    </row>
    <row r="69191" spans="13:13" x14ac:dyDescent="0.25">
      <c r="M69191"/>
    </row>
    <row r="69192" spans="13:13" x14ac:dyDescent="0.25">
      <c r="M69192"/>
    </row>
    <row r="69193" spans="13:13" x14ac:dyDescent="0.25">
      <c r="M69193"/>
    </row>
    <row r="69194" spans="13:13" x14ac:dyDescent="0.25">
      <c r="M69194"/>
    </row>
    <row r="69195" spans="13:13" x14ac:dyDescent="0.25">
      <c r="M69195"/>
    </row>
    <row r="69196" spans="13:13" x14ac:dyDescent="0.25">
      <c r="M69196"/>
    </row>
    <row r="69197" spans="13:13" x14ac:dyDescent="0.25">
      <c r="M69197"/>
    </row>
    <row r="69198" spans="13:13" x14ac:dyDescent="0.25">
      <c r="M69198"/>
    </row>
    <row r="69199" spans="13:13" x14ac:dyDescent="0.25">
      <c r="M69199"/>
    </row>
    <row r="69200" spans="13:13" x14ac:dyDescent="0.25">
      <c r="M69200"/>
    </row>
    <row r="69201" spans="13:13" x14ac:dyDescent="0.25">
      <c r="M69201"/>
    </row>
    <row r="69202" spans="13:13" x14ac:dyDescent="0.25">
      <c r="M69202"/>
    </row>
    <row r="69203" spans="13:13" x14ac:dyDescent="0.25">
      <c r="M69203"/>
    </row>
    <row r="69204" spans="13:13" x14ac:dyDescent="0.25">
      <c r="M69204"/>
    </row>
    <row r="69205" spans="13:13" x14ac:dyDescent="0.25">
      <c r="M69205"/>
    </row>
    <row r="69206" spans="13:13" x14ac:dyDescent="0.25">
      <c r="M69206"/>
    </row>
    <row r="69207" spans="13:13" x14ac:dyDescent="0.25">
      <c r="M69207"/>
    </row>
    <row r="69208" spans="13:13" x14ac:dyDescent="0.25">
      <c r="M69208"/>
    </row>
    <row r="69209" spans="13:13" x14ac:dyDescent="0.25">
      <c r="M69209"/>
    </row>
    <row r="69210" spans="13:13" x14ac:dyDescent="0.25">
      <c r="M69210"/>
    </row>
    <row r="69211" spans="13:13" x14ac:dyDescent="0.25">
      <c r="M69211"/>
    </row>
    <row r="69212" spans="13:13" x14ac:dyDescent="0.25">
      <c r="M69212"/>
    </row>
    <row r="69213" spans="13:13" x14ac:dyDescent="0.25">
      <c r="M69213"/>
    </row>
    <row r="69214" spans="13:13" x14ac:dyDescent="0.25">
      <c r="M69214"/>
    </row>
    <row r="69215" spans="13:13" x14ac:dyDescent="0.25">
      <c r="M69215"/>
    </row>
    <row r="69216" spans="13:13" x14ac:dyDescent="0.25">
      <c r="M69216"/>
    </row>
    <row r="69217" spans="13:13" x14ac:dyDescent="0.25">
      <c r="M69217"/>
    </row>
    <row r="69218" spans="13:13" x14ac:dyDescent="0.25">
      <c r="M69218"/>
    </row>
    <row r="69219" spans="13:13" x14ac:dyDescent="0.25">
      <c r="M69219"/>
    </row>
    <row r="69220" spans="13:13" x14ac:dyDescent="0.25">
      <c r="M69220"/>
    </row>
    <row r="69221" spans="13:13" x14ac:dyDescent="0.25">
      <c r="M69221"/>
    </row>
    <row r="69222" spans="13:13" x14ac:dyDescent="0.25">
      <c r="M69222"/>
    </row>
    <row r="69223" spans="13:13" x14ac:dyDescent="0.25">
      <c r="M69223"/>
    </row>
    <row r="69224" spans="13:13" x14ac:dyDescent="0.25">
      <c r="M69224"/>
    </row>
    <row r="69225" spans="13:13" x14ac:dyDescent="0.25">
      <c r="M69225"/>
    </row>
    <row r="69226" spans="13:13" x14ac:dyDescent="0.25">
      <c r="M69226"/>
    </row>
    <row r="69227" spans="13:13" x14ac:dyDescent="0.25">
      <c r="M69227"/>
    </row>
    <row r="69228" spans="13:13" x14ac:dyDescent="0.25">
      <c r="M69228"/>
    </row>
    <row r="69229" spans="13:13" x14ac:dyDescent="0.25">
      <c r="M69229"/>
    </row>
    <row r="69230" spans="13:13" x14ac:dyDescent="0.25">
      <c r="M69230"/>
    </row>
    <row r="69231" spans="13:13" x14ac:dyDescent="0.25">
      <c r="M69231"/>
    </row>
    <row r="69232" spans="13:13" x14ac:dyDescent="0.25">
      <c r="M69232"/>
    </row>
    <row r="69233" spans="13:13" x14ac:dyDescent="0.25">
      <c r="M69233"/>
    </row>
    <row r="69234" spans="13:13" x14ac:dyDescent="0.25">
      <c r="M69234"/>
    </row>
    <row r="69235" spans="13:13" x14ac:dyDescent="0.25">
      <c r="M69235"/>
    </row>
    <row r="69236" spans="13:13" x14ac:dyDescent="0.25">
      <c r="M69236"/>
    </row>
    <row r="69237" spans="13:13" x14ac:dyDescent="0.25">
      <c r="M69237"/>
    </row>
    <row r="69238" spans="13:13" x14ac:dyDescent="0.25">
      <c r="M69238"/>
    </row>
    <row r="69239" spans="13:13" x14ac:dyDescent="0.25">
      <c r="M69239"/>
    </row>
    <row r="69240" spans="13:13" x14ac:dyDescent="0.25">
      <c r="M69240"/>
    </row>
    <row r="69241" spans="13:13" x14ac:dyDescent="0.25">
      <c r="M69241"/>
    </row>
    <row r="69242" spans="13:13" x14ac:dyDescent="0.25">
      <c r="M69242"/>
    </row>
    <row r="69243" spans="13:13" x14ac:dyDescent="0.25">
      <c r="M69243"/>
    </row>
    <row r="69244" spans="13:13" x14ac:dyDescent="0.25">
      <c r="M69244"/>
    </row>
    <row r="69245" spans="13:13" x14ac:dyDescent="0.25">
      <c r="M69245"/>
    </row>
    <row r="69246" spans="13:13" x14ac:dyDescent="0.25">
      <c r="M69246"/>
    </row>
    <row r="69247" spans="13:13" x14ac:dyDescent="0.25">
      <c r="M69247"/>
    </row>
    <row r="69248" spans="13:13" x14ac:dyDescent="0.25">
      <c r="M69248"/>
    </row>
    <row r="69249" spans="13:13" x14ac:dyDescent="0.25">
      <c r="M69249"/>
    </row>
    <row r="69250" spans="13:13" x14ac:dyDescent="0.25">
      <c r="M69250"/>
    </row>
    <row r="69251" spans="13:13" x14ac:dyDescent="0.25">
      <c r="M69251"/>
    </row>
    <row r="69252" spans="13:13" x14ac:dyDescent="0.25">
      <c r="M69252"/>
    </row>
    <row r="69253" spans="13:13" x14ac:dyDescent="0.25">
      <c r="M69253"/>
    </row>
    <row r="69254" spans="13:13" x14ac:dyDescent="0.25">
      <c r="M69254"/>
    </row>
    <row r="69255" spans="13:13" x14ac:dyDescent="0.25">
      <c r="M69255"/>
    </row>
    <row r="69256" spans="13:13" x14ac:dyDescent="0.25">
      <c r="M69256"/>
    </row>
    <row r="69257" spans="13:13" x14ac:dyDescent="0.25">
      <c r="M69257"/>
    </row>
    <row r="69258" spans="13:13" x14ac:dyDescent="0.25">
      <c r="M69258"/>
    </row>
    <row r="69259" spans="13:13" x14ac:dyDescent="0.25">
      <c r="M69259"/>
    </row>
    <row r="69260" spans="13:13" x14ac:dyDescent="0.25">
      <c r="M69260"/>
    </row>
    <row r="69261" spans="13:13" x14ac:dyDescent="0.25">
      <c r="M69261"/>
    </row>
    <row r="69262" spans="13:13" x14ac:dyDescent="0.25">
      <c r="M69262"/>
    </row>
    <row r="69263" spans="13:13" x14ac:dyDescent="0.25">
      <c r="M69263"/>
    </row>
    <row r="69264" spans="13:13" x14ac:dyDescent="0.25">
      <c r="M69264"/>
    </row>
    <row r="69265" spans="13:13" x14ac:dyDescent="0.25">
      <c r="M69265"/>
    </row>
    <row r="69266" spans="13:13" x14ac:dyDescent="0.25">
      <c r="M69266"/>
    </row>
    <row r="69267" spans="13:13" x14ac:dyDescent="0.25">
      <c r="M69267"/>
    </row>
    <row r="69268" spans="13:13" x14ac:dyDescent="0.25">
      <c r="M69268"/>
    </row>
    <row r="69269" spans="13:13" x14ac:dyDescent="0.25">
      <c r="M69269"/>
    </row>
    <row r="69270" spans="13:13" x14ac:dyDescent="0.25">
      <c r="M69270"/>
    </row>
    <row r="69271" spans="13:13" x14ac:dyDescent="0.25">
      <c r="M69271"/>
    </row>
    <row r="69272" spans="13:13" x14ac:dyDescent="0.25">
      <c r="M69272"/>
    </row>
    <row r="69273" spans="13:13" x14ac:dyDescent="0.25">
      <c r="M69273"/>
    </row>
    <row r="69274" spans="13:13" x14ac:dyDescent="0.25">
      <c r="M69274"/>
    </row>
    <row r="69275" spans="13:13" x14ac:dyDescent="0.25">
      <c r="M69275"/>
    </row>
    <row r="69276" spans="13:13" x14ac:dyDescent="0.25">
      <c r="M69276"/>
    </row>
    <row r="69277" spans="13:13" x14ac:dyDescent="0.25">
      <c r="M69277"/>
    </row>
    <row r="69278" spans="13:13" x14ac:dyDescent="0.25">
      <c r="M69278"/>
    </row>
    <row r="69279" spans="13:13" x14ac:dyDescent="0.25">
      <c r="M69279"/>
    </row>
    <row r="69280" spans="13:13" x14ac:dyDescent="0.25">
      <c r="M69280"/>
    </row>
    <row r="69281" spans="13:13" x14ac:dyDescent="0.25">
      <c r="M69281"/>
    </row>
    <row r="69282" spans="13:13" x14ac:dyDescent="0.25">
      <c r="M69282"/>
    </row>
    <row r="69283" spans="13:13" x14ac:dyDescent="0.25">
      <c r="M69283"/>
    </row>
    <row r="69284" spans="13:13" x14ac:dyDescent="0.25">
      <c r="M69284"/>
    </row>
    <row r="69285" spans="13:13" x14ac:dyDescent="0.25">
      <c r="M69285"/>
    </row>
    <row r="69286" spans="13:13" x14ac:dyDescent="0.25">
      <c r="M69286"/>
    </row>
    <row r="69287" spans="13:13" x14ac:dyDescent="0.25">
      <c r="M69287"/>
    </row>
    <row r="69288" spans="13:13" x14ac:dyDescent="0.25">
      <c r="M69288"/>
    </row>
    <row r="69289" spans="13:13" x14ac:dyDescent="0.25">
      <c r="M69289"/>
    </row>
    <row r="69290" spans="13:13" x14ac:dyDescent="0.25">
      <c r="M69290"/>
    </row>
    <row r="69291" spans="13:13" x14ac:dyDescent="0.25">
      <c r="M69291"/>
    </row>
    <row r="69292" spans="13:13" x14ac:dyDescent="0.25">
      <c r="M69292"/>
    </row>
    <row r="69293" spans="13:13" x14ac:dyDescent="0.25">
      <c r="M69293"/>
    </row>
    <row r="69294" spans="13:13" x14ac:dyDescent="0.25">
      <c r="M69294"/>
    </row>
    <row r="69295" spans="13:13" x14ac:dyDescent="0.25">
      <c r="M69295"/>
    </row>
    <row r="69296" spans="13:13" x14ac:dyDescent="0.25">
      <c r="M69296"/>
    </row>
    <row r="69297" spans="13:13" x14ac:dyDescent="0.25">
      <c r="M69297"/>
    </row>
    <row r="69298" spans="13:13" x14ac:dyDescent="0.25">
      <c r="M69298"/>
    </row>
    <row r="69299" spans="13:13" x14ac:dyDescent="0.25">
      <c r="M69299"/>
    </row>
    <row r="69300" spans="13:13" x14ac:dyDescent="0.25">
      <c r="M69300"/>
    </row>
    <row r="69301" spans="13:13" x14ac:dyDescent="0.25">
      <c r="M69301"/>
    </row>
    <row r="69302" spans="13:13" x14ac:dyDescent="0.25">
      <c r="M69302"/>
    </row>
    <row r="69303" spans="13:13" x14ac:dyDescent="0.25">
      <c r="M69303"/>
    </row>
    <row r="69304" spans="13:13" x14ac:dyDescent="0.25">
      <c r="M69304"/>
    </row>
    <row r="69305" spans="13:13" x14ac:dyDescent="0.25">
      <c r="M69305"/>
    </row>
    <row r="69306" spans="13:13" x14ac:dyDescent="0.25">
      <c r="M69306"/>
    </row>
    <row r="69307" spans="13:13" x14ac:dyDescent="0.25">
      <c r="M69307"/>
    </row>
    <row r="69308" spans="13:13" x14ac:dyDescent="0.25">
      <c r="M69308"/>
    </row>
    <row r="69309" spans="13:13" x14ac:dyDescent="0.25">
      <c r="M69309"/>
    </row>
    <row r="69310" spans="13:13" x14ac:dyDescent="0.25">
      <c r="M69310"/>
    </row>
    <row r="69311" spans="13:13" x14ac:dyDescent="0.25">
      <c r="M69311"/>
    </row>
    <row r="69312" spans="13:13" x14ac:dyDescent="0.25">
      <c r="M69312"/>
    </row>
    <row r="69313" spans="13:13" x14ac:dyDescent="0.25">
      <c r="M69313"/>
    </row>
    <row r="69314" spans="13:13" x14ac:dyDescent="0.25">
      <c r="M69314"/>
    </row>
    <row r="69315" spans="13:13" x14ac:dyDescent="0.25">
      <c r="M69315"/>
    </row>
    <row r="69316" spans="13:13" x14ac:dyDescent="0.25">
      <c r="M69316"/>
    </row>
    <row r="69317" spans="13:13" x14ac:dyDescent="0.25">
      <c r="M69317"/>
    </row>
    <row r="69318" spans="13:13" x14ac:dyDescent="0.25">
      <c r="M69318"/>
    </row>
    <row r="69319" spans="13:13" x14ac:dyDescent="0.25">
      <c r="M69319"/>
    </row>
    <row r="69320" spans="13:13" x14ac:dyDescent="0.25">
      <c r="M69320"/>
    </row>
    <row r="69321" spans="13:13" x14ac:dyDescent="0.25">
      <c r="M69321"/>
    </row>
    <row r="69322" spans="13:13" x14ac:dyDescent="0.25">
      <c r="M69322"/>
    </row>
    <row r="69323" spans="13:13" x14ac:dyDescent="0.25">
      <c r="M69323"/>
    </row>
    <row r="69324" spans="13:13" x14ac:dyDescent="0.25">
      <c r="M69324"/>
    </row>
    <row r="69325" spans="13:13" x14ac:dyDescent="0.25">
      <c r="M69325"/>
    </row>
    <row r="69326" spans="13:13" x14ac:dyDescent="0.25">
      <c r="M69326"/>
    </row>
    <row r="69327" spans="13:13" x14ac:dyDescent="0.25">
      <c r="M69327"/>
    </row>
    <row r="69328" spans="13:13" x14ac:dyDescent="0.25">
      <c r="M69328"/>
    </row>
    <row r="69329" spans="13:13" x14ac:dyDescent="0.25">
      <c r="M69329"/>
    </row>
    <row r="69330" spans="13:13" x14ac:dyDescent="0.25">
      <c r="M69330"/>
    </row>
    <row r="69331" spans="13:13" x14ac:dyDescent="0.25">
      <c r="M69331"/>
    </row>
    <row r="69332" spans="13:13" x14ac:dyDescent="0.25">
      <c r="M69332"/>
    </row>
    <row r="69333" spans="13:13" x14ac:dyDescent="0.25">
      <c r="M69333"/>
    </row>
    <row r="69334" spans="13:13" x14ac:dyDescent="0.25">
      <c r="M69334"/>
    </row>
    <row r="69335" spans="13:13" x14ac:dyDescent="0.25">
      <c r="M69335"/>
    </row>
    <row r="69336" spans="13:13" x14ac:dyDescent="0.25">
      <c r="M69336"/>
    </row>
    <row r="69337" spans="13:13" x14ac:dyDescent="0.25">
      <c r="M69337"/>
    </row>
    <row r="69338" spans="13:13" x14ac:dyDescent="0.25">
      <c r="M69338"/>
    </row>
    <row r="69339" spans="13:13" x14ac:dyDescent="0.25">
      <c r="M69339"/>
    </row>
    <row r="69340" spans="13:13" x14ac:dyDescent="0.25">
      <c r="M69340"/>
    </row>
    <row r="69341" spans="13:13" x14ac:dyDescent="0.25">
      <c r="M69341"/>
    </row>
    <row r="69342" spans="13:13" x14ac:dyDescent="0.25">
      <c r="M69342"/>
    </row>
    <row r="69343" spans="13:13" x14ac:dyDescent="0.25">
      <c r="M69343"/>
    </row>
    <row r="69344" spans="13:13" x14ac:dyDescent="0.25">
      <c r="M69344"/>
    </row>
    <row r="69345" spans="13:13" x14ac:dyDescent="0.25">
      <c r="M69345"/>
    </row>
    <row r="69346" spans="13:13" x14ac:dyDescent="0.25">
      <c r="M69346"/>
    </row>
    <row r="69347" spans="13:13" x14ac:dyDescent="0.25">
      <c r="M69347"/>
    </row>
    <row r="69348" spans="13:13" x14ac:dyDescent="0.25">
      <c r="M69348"/>
    </row>
    <row r="69349" spans="13:13" x14ac:dyDescent="0.25">
      <c r="M69349"/>
    </row>
    <row r="69350" spans="13:13" x14ac:dyDescent="0.25">
      <c r="M69350"/>
    </row>
    <row r="69351" spans="13:13" x14ac:dyDescent="0.25">
      <c r="M69351"/>
    </row>
    <row r="69352" spans="13:13" x14ac:dyDescent="0.25">
      <c r="M69352"/>
    </row>
    <row r="69353" spans="13:13" x14ac:dyDescent="0.25">
      <c r="M69353"/>
    </row>
    <row r="69354" spans="13:13" x14ac:dyDescent="0.25">
      <c r="M69354"/>
    </row>
    <row r="69355" spans="13:13" x14ac:dyDescent="0.25">
      <c r="M69355"/>
    </row>
    <row r="69356" spans="13:13" x14ac:dyDescent="0.25">
      <c r="M69356"/>
    </row>
    <row r="69357" spans="13:13" x14ac:dyDescent="0.25">
      <c r="M69357"/>
    </row>
    <row r="69358" spans="13:13" x14ac:dyDescent="0.25">
      <c r="M69358"/>
    </row>
    <row r="69359" spans="13:13" x14ac:dyDescent="0.25">
      <c r="M69359"/>
    </row>
    <row r="69360" spans="13:13" x14ac:dyDescent="0.25">
      <c r="M69360"/>
    </row>
    <row r="69361" spans="13:13" x14ac:dyDescent="0.25">
      <c r="M69361"/>
    </row>
    <row r="69362" spans="13:13" x14ac:dyDescent="0.25">
      <c r="M69362"/>
    </row>
    <row r="69363" spans="13:13" x14ac:dyDescent="0.25">
      <c r="M69363"/>
    </row>
    <row r="69364" spans="13:13" x14ac:dyDescent="0.25">
      <c r="M69364"/>
    </row>
    <row r="69365" spans="13:13" x14ac:dyDescent="0.25">
      <c r="M69365"/>
    </row>
    <row r="69366" spans="13:13" x14ac:dyDescent="0.25">
      <c r="M69366"/>
    </row>
    <row r="69367" spans="13:13" x14ac:dyDescent="0.25">
      <c r="M69367"/>
    </row>
    <row r="69368" spans="13:13" x14ac:dyDescent="0.25">
      <c r="M69368"/>
    </row>
    <row r="69369" spans="13:13" x14ac:dyDescent="0.25">
      <c r="M69369"/>
    </row>
    <row r="69370" spans="13:13" x14ac:dyDescent="0.25">
      <c r="M69370"/>
    </row>
    <row r="69371" spans="13:13" x14ac:dyDescent="0.25">
      <c r="M69371"/>
    </row>
    <row r="69372" spans="13:13" x14ac:dyDescent="0.25">
      <c r="M69372"/>
    </row>
    <row r="69373" spans="13:13" x14ac:dyDescent="0.25">
      <c r="M69373"/>
    </row>
    <row r="69374" spans="13:13" x14ac:dyDescent="0.25">
      <c r="M69374"/>
    </row>
    <row r="69375" spans="13:13" x14ac:dyDescent="0.25">
      <c r="M69375"/>
    </row>
    <row r="69376" spans="13:13" x14ac:dyDescent="0.25">
      <c r="M69376"/>
    </row>
    <row r="69377" spans="13:13" x14ac:dyDescent="0.25">
      <c r="M69377"/>
    </row>
    <row r="69378" spans="13:13" x14ac:dyDescent="0.25">
      <c r="M69378"/>
    </row>
    <row r="69379" spans="13:13" x14ac:dyDescent="0.25">
      <c r="M69379"/>
    </row>
    <row r="69380" spans="13:13" x14ac:dyDescent="0.25">
      <c r="M69380"/>
    </row>
    <row r="69381" spans="13:13" x14ac:dyDescent="0.25">
      <c r="M69381"/>
    </row>
    <row r="69382" spans="13:13" x14ac:dyDescent="0.25">
      <c r="M69382"/>
    </row>
    <row r="69383" spans="13:13" x14ac:dyDescent="0.25">
      <c r="M69383"/>
    </row>
    <row r="69384" spans="13:13" x14ac:dyDescent="0.25">
      <c r="M69384"/>
    </row>
    <row r="69385" spans="13:13" x14ac:dyDescent="0.25">
      <c r="M69385"/>
    </row>
    <row r="69386" spans="13:13" x14ac:dyDescent="0.25">
      <c r="M69386"/>
    </row>
    <row r="69387" spans="13:13" x14ac:dyDescent="0.25">
      <c r="M69387"/>
    </row>
    <row r="69388" spans="13:13" x14ac:dyDescent="0.25">
      <c r="M69388"/>
    </row>
    <row r="69389" spans="13:13" x14ac:dyDescent="0.25">
      <c r="M69389"/>
    </row>
    <row r="69390" spans="13:13" x14ac:dyDescent="0.25">
      <c r="M69390"/>
    </row>
    <row r="69391" spans="13:13" x14ac:dyDescent="0.25">
      <c r="M69391"/>
    </row>
    <row r="69392" spans="13:13" x14ac:dyDescent="0.25">
      <c r="M69392"/>
    </row>
    <row r="69393" spans="13:13" x14ac:dyDescent="0.25">
      <c r="M69393"/>
    </row>
    <row r="69394" spans="13:13" x14ac:dyDescent="0.25">
      <c r="M69394"/>
    </row>
    <row r="69395" spans="13:13" x14ac:dyDescent="0.25">
      <c r="M69395"/>
    </row>
    <row r="69396" spans="13:13" x14ac:dyDescent="0.25">
      <c r="M69396"/>
    </row>
    <row r="69397" spans="13:13" x14ac:dyDescent="0.25">
      <c r="M69397"/>
    </row>
    <row r="69398" spans="13:13" x14ac:dyDescent="0.25">
      <c r="M69398"/>
    </row>
    <row r="69399" spans="13:13" x14ac:dyDescent="0.25">
      <c r="M69399"/>
    </row>
    <row r="69400" spans="13:13" x14ac:dyDescent="0.25">
      <c r="M69400"/>
    </row>
    <row r="69401" spans="13:13" x14ac:dyDescent="0.25">
      <c r="M69401"/>
    </row>
    <row r="69402" spans="13:13" x14ac:dyDescent="0.25">
      <c r="M69402"/>
    </row>
    <row r="69403" spans="13:13" x14ac:dyDescent="0.25">
      <c r="M69403"/>
    </row>
    <row r="69404" spans="13:13" x14ac:dyDescent="0.25">
      <c r="M69404"/>
    </row>
    <row r="69405" spans="13:13" x14ac:dyDescent="0.25">
      <c r="M69405"/>
    </row>
    <row r="69406" spans="13:13" x14ac:dyDescent="0.25">
      <c r="M69406"/>
    </row>
    <row r="69407" spans="13:13" x14ac:dyDescent="0.25">
      <c r="M69407"/>
    </row>
    <row r="69408" spans="13:13" x14ac:dyDescent="0.25">
      <c r="M69408"/>
    </row>
    <row r="69409" spans="13:13" x14ac:dyDescent="0.25">
      <c r="M69409"/>
    </row>
    <row r="69410" spans="13:13" x14ac:dyDescent="0.25">
      <c r="M69410"/>
    </row>
    <row r="69411" spans="13:13" x14ac:dyDescent="0.25">
      <c r="M69411"/>
    </row>
    <row r="69412" spans="13:13" x14ac:dyDescent="0.25">
      <c r="M69412"/>
    </row>
    <row r="69413" spans="13:13" x14ac:dyDescent="0.25">
      <c r="M69413"/>
    </row>
    <row r="69414" spans="13:13" x14ac:dyDescent="0.25">
      <c r="M69414"/>
    </row>
    <row r="69415" spans="13:13" x14ac:dyDescent="0.25">
      <c r="M69415"/>
    </row>
    <row r="69416" spans="13:13" x14ac:dyDescent="0.25">
      <c r="M69416"/>
    </row>
    <row r="69417" spans="13:13" x14ac:dyDescent="0.25">
      <c r="M69417"/>
    </row>
    <row r="69418" spans="13:13" x14ac:dyDescent="0.25">
      <c r="M69418"/>
    </row>
    <row r="69419" spans="13:13" x14ac:dyDescent="0.25">
      <c r="M69419"/>
    </row>
    <row r="69420" spans="13:13" x14ac:dyDescent="0.25">
      <c r="M69420"/>
    </row>
    <row r="69421" spans="13:13" x14ac:dyDescent="0.25">
      <c r="M69421"/>
    </row>
    <row r="69422" spans="13:13" x14ac:dyDescent="0.25">
      <c r="M69422"/>
    </row>
    <row r="69423" spans="13:13" x14ac:dyDescent="0.25">
      <c r="M69423"/>
    </row>
    <row r="69424" spans="13:13" x14ac:dyDescent="0.25">
      <c r="M69424"/>
    </row>
    <row r="69425" spans="13:13" x14ac:dyDescent="0.25">
      <c r="M69425"/>
    </row>
    <row r="69426" spans="13:13" x14ac:dyDescent="0.25">
      <c r="M69426"/>
    </row>
    <row r="69427" spans="13:13" x14ac:dyDescent="0.25">
      <c r="M69427"/>
    </row>
    <row r="69428" spans="13:13" x14ac:dyDescent="0.25">
      <c r="M69428"/>
    </row>
    <row r="69429" spans="13:13" x14ac:dyDescent="0.25">
      <c r="M69429"/>
    </row>
    <row r="69430" spans="13:13" x14ac:dyDescent="0.25">
      <c r="M69430"/>
    </row>
    <row r="69431" spans="13:13" x14ac:dyDescent="0.25">
      <c r="M69431"/>
    </row>
    <row r="69432" spans="13:13" x14ac:dyDescent="0.25">
      <c r="M69432"/>
    </row>
    <row r="69433" spans="13:13" x14ac:dyDescent="0.25">
      <c r="M69433"/>
    </row>
    <row r="69434" spans="13:13" x14ac:dyDescent="0.25">
      <c r="M69434"/>
    </row>
    <row r="69435" spans="13:13" x14ac:dyDescent="0.25">
      <c r="M69435"/>
    </row>
    <row r="69436" spans="13:13" x14ac:dyDescent="0.25">
      <c r="M69436"/>
    </row>
    <row r="69437" spans="13:13" x14ac:dyDescent="0.25">
      <c r="M69437"/>
    </row>
    <row r="69438" spans="13:13" x14ac:dyDescent="0.25">
      <c r="M69438"/>
    </row>
    <row r="69439" spans="13:13" x14ac:dyDescent="0.25">
      <c r="M69439"/>
    </row>
    <row r="69440" spans="13:13" x14ac:dyDescent="0.25">
      <c r="M69440"/>
    </row>
    <row r="69441" spans="13:13" x14ac:dyDescent="0.25">
      <c r="M69441"/>
    </row>
    <row r="69442" spans="13:13" x14ac:dyDescent="0.25">
      <c r="M69442"/>
    </row>
    <row r="69443" spans="13:13" x14ac:dyDescent="0.25">
      <c r="M69443"/>
    </row>
    <row r="69444" spans="13:13" x14ac:dyDescent="0.25">
      <c r="M69444"/>
    </row>
    <row r="69445" spans="13:13" x14ac:dyDescent="0.25">
      <c r="M69445"/>
    </row>
    <row r="69446" spans="13:13" x14ac:dyDescent="0.25">
      <c r="M69446"/>
    </row>
    <row r="69447" spans="13:13" x14ac:dyDescent="0.25">
      <c r="M69447"/>
    </row>
    <row r="69448" spans="13:13" x14ac:dyDescent="0.25">
      <c r="M69448"/>
    </row>
    <row r="69449" spans="13:13" x14ac:dyDescent="0.25">
      <c r="M69449"/>
    </row>
    <row r="69450" spans="13:13" x14ac:dyDescent="0.25">
      <c r="M69450"/>
    </row>
    <row r="69451" spans="13:13" x14ac:dyDescent="0.25">
      <c r="M69451"/>
    </row>
    <row r="69452" spans="13:13" x14ac:dyDescent="0.25">
      <c r="M69452"/>
    </row>
    <row r="69453" spans="13:13" x14ac:dyDescent="0.25">
      <c r="M69453"/>
    </row>
    <row r="69454" spans="13:13" x14ac:dyDescent="0.25">
      <c r="M69454"/>
    </row>
    <row r="69455" spans="13:13" x14ac:dyDescent="0.25">
      <c r="M69455"/>
    </row>
    <row r="69456" spans="13:13" x14ac:dyDescent="0.25">
      <c r="M69456"/>
    </row>
    <row r="69457" spans="13:13" x14ac:dyDescent="0.25">
      <c r="M69457"/>
    </row>
    <row r="69458" spans="13:13" x14ac:dyDescent="0.25">
      <c r="M69458"/>
    </row>
    <row r="69459" spans="13:13" x14ac:dyDescent="0.25">
      <c r="M69459"/>
    </row>
    <row r="69460" spans="13:13" x14ac:dyDescent="0.25">
      <c r="M69460"/>
    </row>
    <row r="69461" spans="13:13" x14ac:dyDescent="0.25">
      <c r="M69461"/>
    </row>
    <row r="69462" spans="13:13" x14ac:dyDescent="0.25">
      <c r="M69462"/>
    </row>
    <row r="69463" spans="13:13" x14ac:dyDescent="0.25">
      <c r="M69463"/>
    </row>
    <row r="69464" spans="13:13" x14ac:dyDescent="0.25">
      <c r="M69464"/>
    </row>
    <row r="69465" spans="13:13" x14ac:dyDescent="0.25">
      <c r="M69465"/>
    </row>
    <row r="69466" spans="13:13" x14ac:dyDescent="0.25">
      <c r="M69466"/>
    </row>
    <row r="69467" spans="13:13" x14ac:dyDescent="0.25">
      <c r="M69467"/>
    </row>
    <row r="69468" spans="13:13" x14ac:dyDescent="0.25">
      <c r="M69468"/>
    </row>
    <row r="69469" spans="13:13" x14ac:dyDescent="0.25">
      <c r="M69469"/>
    </row>
    <row r="69470" spans="13:13" x14ac:dyDescent="0.25">
      <c r="M69470"/>
    </row>
    <row r="69471" spans="13:13" x14ac:dyDescent="0.25">
      <c r="M69471"/>
    </row>
    <row r="69472" spans="13:13" x14ac:dyDescent="0.25">
      <c r="M69472"/>
    </row>
    <row r="69473" spans="13:13" x14ac:dyDescent="0.25">
      <c r="M69473"/>
    </row>
    <row r="69474" spans="13:13" x14ac:dyDescent="0.25">
      <c r="M69474"/>
    </row>
    <row r="69475" spans="13:13" x14ac:dyDescent="0.25">
      <c r="M69475"/>
    </row>
    <row r="69476" spans="13:13" x14ac:dyDescent="0.25">
      <c r="M69476"/>
    </row>
    <row r="69477" spans="13:13" x14ac:dyDescent="0.25">
      <c r="M69477"/>
    </row>
    <row r="69478" spans="13:13" x14ac:dyDescent="0.25">
      <c r="M69478"/>
    </row>
    <row r="69479" spans="13:13" x14ac:dyDescent="0.25">
      <c r="M69479"/>
    </row>
    <row r="69480" spans="13:13" x14ac:dyDescent="0.25">
      <c r="M69480"/>
    </row>
    <row r="69481" spans="13:13" x14ac:dyDescent="0.25">
      <c r="M69481"/>
    </row>
    <row r="69482" spans="13:13" x14ac:dyDescent="0.25">
      <c r="M69482"/>
    </row>
    <row r="69483" spans="13:13" x14ac:dyDescent="0.25">
      <c r="M69483"/>
    </row>
    <row r="69484" spans="13:13" x14ac:dyDescent="0.25">
      <c r="M69484"/>
    </row>
    <row r="69485" spans="13:13" x14ac:dyDescent="0.25">
      <c r="M69485"/>
    </row>
    <row r="69486" spans="13:13" x14ac:dyDescent="0.25">
      <c r="M69486"/>
    </row>
    <row r="69487" spans="13:13" x14ac:dyDescent="0.25">
      <c r="M69487"/>
    </row>
    <row r="69488" spans="13:13" x14ac:dyDescent="0.25">
      <c r="M69488"/>
    </row>
    <row r="69489" spans="13:13" x14ac:dyDescent="0.25">
      <c r="M69489"/>
    </row>
    <row r="69490" spans="13:13" x14ac:dyDescent="0.25">
      <c r="M69490"/>
    </row>
    <row r="69491" spans="13:13" x14ac:dyDescent="0.25">
      <c r="M69491"/>
    </row>
    <row r="69492" spans="13:13" x14ac:dyDescent="0.25">
      <c r="M69492"/>
    </row>
    <row r="69493" spans="13:13" x14ac:dyDescent="0.25">
      <c r="M69493"/>
    </row>
    <row r="69494" spans="13:13" x14ac:dyDescent="0.25">
      <c r="M69494"/>
    </row>
    <row r="69495" spans="13:13" x14ac:dyDescent="0.25">
      <c r="M69495"/>
    </row>
    <row r="69496" spans="13:13" x14ac:dyDescent="0.25">
      <c r="M69496"/>
    </row>
    <row r="69497" spans="13:13" x14ac:dyDescent="0.25">
      <c r="M69497"/>
    </row>
    <row r="69498" spans="13:13" x14ac:dyDescent="0.25">
      <c r="M69498"/>
    </row>
    <row r="69499" spans="13:13" x14ac:dyDescent="0.25">
      <c r="M69499"/>
    </row>
    <row r="69500" spans="13:13" x14ac:dyDescent="0.25">
      <c r="M69500"/>
    </row>
    <row r="69501" spans="13:13" x14ac:dyDescent="0.25">
      <c r="M69501"/>
    </row>
    <row r="69502" spans="13:13" x14ac:dyDescent="0.25">
      <c r="M69502"/>
    </row>
    <row r="69503" spans="13:13" x14ac:dyDescent="0.25">
      <c r="M69503"/>
    </row>
    <row r="69504" spans="13:13" x14ac:dyDescent="0.25">
      <c r="M69504"/>
    </row>
    <row r="69505" spans="13:13" x14ac:dyDescent="0.25">
      <c r="M69505"/>
    </row>
    <row r="69506" spans="13:13" x14ac:dyDescent="0.25">
      <c r="M69506"/>
    </row>
    <row r="69507" spans="13:13" x14ac:dyDescent="0.25">
      <c r="M69507"/>
    </row>
    <row r="69508" spans="13:13" x14ac:dyDescent="0.25">
      <c r="M69508"/>
    </row>
    <row r="69509" spans="13:13" x14ac:dyDescent="0.25">
      <c r="M69509"/>
    </row>
    <row r="69510" spans="13:13" x14ac:dyDescent="0.25">
      <c r="M69510"/>
    </row>
    <row r="69511" spans="13:13" x14ac:dyDescent="0.25">
      <c r="M69511"/>
    </row>
    <row r="69512" spans="13:13" x14ac:dyDescent="0.25">
      <c r="M69512"/>
    </row>
    <row r="69513" spans="13:13" x14ac:dyDescent="0.25">
      <c r="M69513"/>
    </row>
    <row r="69514" spans="13:13" x14ac:dyDescent="0.25">
      <c r="M69514"/>
    </row>
    <row r="69515" spans="13:13" x14ac:dyDescent="0.25">
      <c r="M69515"/>
    </row>
    <row r="69516" spans="13:13" x14ac:dyDescent="0.25">
      <c r="M69516"/>
    </row>
    <row r="69517" spans="13:13" x14ac:dyDescent="0.25">
      <c r="M69517"/>
    </row>
    <row r="69518" spans="13:13" x14ac:dyDescent="0.25">
      <c r="M69518"/>
    </row>
    <row r="69519" spans="13:13" x14ac:dyDescent="0.25">
      <c r="M69519"/>
    </row>
    <row r="69520" spans="13:13" x14ac:dyDescent="0.25">
      <c r="M69520"/>
    </row>
    <row r="69521" spans="13:13" x14ac:dyDescent="0.25">
      <c r="M69521"/>
    </row>
    <row r="69522" spans="13:13" x14ac:dyDescent="0.25">
      <c r="M69522"/>
    </row>
    <row r="69523" spans="13:13" x14ac:dyDescent="0.25">
      <c r="M69523"/>
    </row>
    <row r="69524" spans="13:13" x14ac:dyDescent="0.25">
      <c r="M69524"/>
    </row>
    <row r="69525" spans="13:13" x14ac:dyDescent="0.25">
      <c r="M69525"/>
    </row>
    <row r="69526" spans="13:13" x14ac:dyDescent="0.25">
      <c r="M69526"/>
    </row>
    <row r="69527" spans="13:13" x14ac:dyDescent="0.25">
      <c r="M69527"/>
    </row>
    <row r="69528" spans="13:13" x14ac:dyDescent="0.25">
      <c r="M69528"/>
    </row>
    <row r="69529" spans="13:13" x14ac:dyDescent="0.25">
      <c r="M69529"/>
    </row>
    <row r="69530" spans="13:13" x14ac:dyDescent="0.25">
      <c r="M69530"/>
    </row>
    <row r="69531" spans="13:13" x14ac:dyDescent="0.25">
      <c r="M69531"/>
    </row>
    <row r="69532" spans="13:13" x14ac:dyDescent="0.25">
      <c r="M69532"/>
    </row>
    <row r="69533" spans="13:13" x14ac:dyDescent="0.25">
      <c r="M69533"/>
    </row>
    <row r="69534" spans="13:13" x14ac:dyDescent="0.25">
      <c r="M69534"/>
    </row>
    <row r="69535" spans="13:13" x14ac:dyDescent="0.25">
      <c r="M69535"/>
    </row>
    <row r="69536" spans="13:13" x14ac:dyDescent="0.25">
      <c r="M69536"/>
    </row>
    <row r="69537" spans="13:13" x14ac:dyDescent="0.25">
      <c r="M69537"/>
    </row>
    <row r="69538" spans="13:13" x14ac:dyDescent="0.25">
      <c r="M69538"/>
    </row>
    <row r="69539" spans="13:13" x14ac:dyDescent="0.25">
      <c r="M69539"/>
    </row>
    <row r="69540" spans="13:13" x14ac:dyDescent="0.25">
      <c r="M69540"/>
    </row>
    <row r="69541" spans="13:13" x14ac:dyDescent="0.25">
      <c r="M69541"/>
    </row>
    <row r="69542" spans="13:13" x14ac:dyDescent="0.25">
      <c r="M69542"/>
    </row>
    <row r="69543" spans="13:13" x14ac:dyDescent="0.25">
      <c r="M69543"/>
    </row>
    <row r="69544" spans="13:13" x14ac:dyDescent="0.25">
      <c r="M69544"/>
    </row>
    <row r="69545" spans="13:13" x14ac:dyDescent="0.25">
      <c r="M69545"/>
    </row>
    <row r="69546" spans="13:13" x14ac:dyDescent="0.25">
      <c r="M69546"/>
    </row>
    <row r="69547" spans="13:13" x14ac:dyDescent="0.25">
      <c r="M69547"/>
    </row>
    <row r="69548" spans="13:13" x14ac:dyDescent="0.25">
      <c r="M69548"/>
    </row>
    <row r="69549" spans="13:13" x14ac:dyDescent="0.25">
      <c r="M69549"/>
    </row>
    <row r="69550" spans="13:13" x14ac:dyDescent="0.25">
      <c r="M69550"/>
    </row>
    <row r="69551" spans="13:13" x14ac:dyDescent="0.25">
      <c r="M69551"/>
    </row>
    <row r="69552" spans="13:13" x14ac:dyDescent="0.25">
      <c r="M69552"/>
    </row>
    <row r="69553" spans="13:13" x14ac:dyDescent="0.25">
      <c r="M69553"/>
    </row>
    <row r="69554" spans="13:13" x14ac:dyDescent="0.25">
      <c r="M69554"/>
    </row>
    <row r="69555" spans="13:13" x14ac:dyDescent="0.25">
      <c r="M69555"/>
    </row>
    <row r="69556" spans="13:13" x14ac:dyDescent="0.25">
      <c r="M69556"/>
    </row>
    <row r="69557" spans="13:13" x14ac:dyDescent="0.25">
      <c r="M69557"/>
    </row>
    <row r="69558" spans="13:13" x14ac:dyDescent="0.25">
      <c r="M69558"/>
    </row>
    <row r="69559" spans="13:13" x14ac:dyDescent="0.25">
      <c r="M69559"/>
    </row>
    <row r="69560" spans="13:13" x14ac:dyDescent="0.25">
      <c r="M69560"/>
    </row>
    <row r="69561" spans="13:13" x14ac:dyDescent="0.25">
      <c r="M69561"/>
    </row>
    <row r="69562" spans="13:13" x14ac:dyDescent="0.25">
      <c r="M69562"/>
    </row>
    <row r="69563" spans="13:13" x14ac:dyDescent="0.25">
      <c r="M69563"/>
    </row>
    <row r="69564" spans="13:13" x14ac:dyDescent="0.25">
      <c r="M69564"/>
    </row>
    <row r="69565" spans="13:13" x14ac:dyDescent="0.25">
      <c r="M69565"/>
    </row>
    <row r="69566" spans="13:13" x14ac:dyDescent="0.25">
      <c r="M69566"/>
    </row>
    <row r="69567" spans="13:13" x14ac:dyDescent="0.25">
      <c r="M69567"/>
    </row>
    <row r="69568" spans="13:13" x14ac:dyDescent="0.25">
      <c r="M69568"/>
    </row>
    <row r="69569" spans="13:13" x14ac:dyDescent="0.25">
      <c r="M69569"/>
    </row>
    <row r="69570" spans="13:13" x14ac:dyDescent="0.25">
      <c r="M69570"/>
    </row>
    <row r="69571" spans="13:13" x14ac:dyDescent="0.25">
      <c r="M69571"/>
    </row>
    <row r="69572" spans="13:13" x14ac:dyDescent="0.25">
      <c r="M69572"/>
    </row>
    <row r="69573" spans="13:13" x14ac:dyDescent="0.25">
      <c r="M69573"/>
    </row>
    <row r="69574" spans="13:13" x14ac:dyDescent="0.25">
      <c r="M69574"/>
    </row>
    <row r="69575" spans="13:13" x14ac:dyDescent="0.25">
      <c r="M69575"/>
    </row>
    <row r="69576" spans="13:13" x14ac:dyDescent="0.25">
      <c r="M69576"/>
    </row>
    <row r="69577" spans="13:13" x14ac:dyDescent="0.25">
      <c r="M69577"/>
    </row>
    <row r="69578" spans="13:13" x14ac:dyDescent="0.25">
      <c r="M69578"/>
    </row>
    <row r="69579" spans="13:13" x14ac:dyDescent="0.25">
      <c r="M69579"/>
    </row>
    <row r="69580" spans="13:13" x14ac:dyDescent="0.25">
      <c r="M69580"/>
    </row>
    <row r="69581" spans="13:13" x14ac:dyDescent="0.25">
      <c r="M69581"/>
    </row>
    <row r="69582" spans="13:13" x14ac:dyDescent="0.25">
      <c r="M69582"/>
    </row>
    <row r="69583" spans="13:13" x14ac:dyDescent="0.25">
      <c r="M69583"/>
    </row>
    <row r="69584" spans="13:13" x14ac:dyDescent="0.25">
      <c r="M69584"/>
    </row>
    <row r="69585" spans="13:13" x14ac:dyDescent="0.25">
      <c r="M69585"/>
    </row>
    <row r="69586" spans="13:13" x14ac:dyDescent="0.25">
      <c r="M69586"/>
    </row>
    <row r="69587" spans="13:13" x14ac:dyDescent="0.25">
      <c r="M69587"/>
    </row>
    <row r="69588" spans="13:13" x14ac:dyDescent="0.25">
      <c r="M69588"/>
    </row>
    <row r="69589" spans="13:13" x14ac:dyDescent="0.25">
      <c r="M69589"/>
    </row>
    <row r="69590" spans="13:13" x14ac:dyDescent="0.25">
      <c r="M69590"/>
    </row>
    <row r="69591" spans="13:13" x14ac:dyDescent="0.25">
      <c r="M69591"/>
    </row>
    <row r="69592" spans="13:13" x14ac:dyDescent="0.25">
      <c r="M69592"/>
    </row>
    <row r="69593" spans="13:13" x14ac:dyDescent="0.25">
      <c r="M69593"/>
    </row>
    <row r="69594" spans="13:13" x14ac:dyDescent="0.25">
      <c r="M69594"/>
    </row>
    <row r="69595" spans="13:13" x14ac:dyDescent="0.25">
      <c r="M69595"/>
    </row>
    <row r="69596" spans="13:13" x14ac:dyDescent="0.25">
      <c r="M69596"/>
    </row>
    <row r="69597" spans="13:13" x14ac:dyDescent="0.25">
      <c r="M69597"/>
    </row>
    <row r="69598" spans="13:13" x14ac:dyDescent="0.25">
      <c r="M69598"/>
    </row>
    <row r="69599" spans="13:13" x14ac:dyDescent="0.25">
      <c r="M69599"/>
    </row>
    <row r="69600" spans="13:13" x14ac:dyDescent="0.25">
      <c r="M69600"/>
    </row>
    <row r="69601" spans="13:13" x14ac:dyDescent="0.25">
      <c r="M69601"/>
    </row>
    <row r="69602" spans="13:13" x14ac:dyDescent="0.25">
      <c r="M69602"/>
    </row>
    <row r="69603" spans="13:13" x14ac:dyDescent="0.25">
      <c r="M69603"/>
    </row>
    <row r="69604" spans="13:13" x14ac:dyDescent="0.25">
      <c r="M69604"/>
    </row>
    <row r="69605" spans="13:13" x14ac:dyDescent="0.25">
      <c r="M69605"/>
    </row>
    <row r="69606" spans="13:13" x14ac:dyDescent="0.25">
      <c r="M69606"/>
    </row>
    <row r="69607" spans="13:13" x14ac:dyDescent="0.25">
      <c r="M69607"/>
    </row>
    <row r="69608" spans="13:13" x14ac:dyDescent="0.25">
      <c r="M69608"/>
    </row>
    <row r="69609" spans="13:13" x14ac:dyDescent="0.25">
      <c r="M69609"/>
    </row>
    <row r="69610" spans="13:13" x14ac:dyDescent="0.25">
      <c r="M69610"/>
    </row>
    <row r="69611" spans="13:13" x14ac:dyDescent="0.25">
      <c r="M69611"/>
    </row>
    <row r="69612" spans="13:13" x14ac:dyDescent="0.25">
      <c r="M69612"/>
    </row>
    <row r="69613" spans="13:13" x14ac:dyDescent="0.25">
      <c r="M69613"/>
    </row>
    <row r="69614" spans="13:13" x14ac:dyDescent="0.25">
      <c r="M69614"/>
    </row>
    <row r="69615" spans="13:13" x14ac:dyDescent="0.25">
      <c r="M69615"/>
    </row>
    <row r="69616" spans="13:13" x14ac:dyDescent="0.25">
      <c r="M69616"/>
    </row>
    <row r="69617" spans="13:13" x14ac:dyDescent="0.25">
      <c r="M69617"/>
    </row>
    <row r="69618" spans="13:13" x14ac:dyDescent="0.25">
      <c r="M69618"/>
    </row>
    <row r="69619" spans="13:13" x14ac:dyDescent="0.25">
      <c r="M69619"/>
    </row>
    <row r="69620" spans="13:13" x14ac:dyDescent="0.25">
      <c r="M69620"/>
    </row>
    <row r="69621" spans="13:13" x14ac:dyDescent="0.25">
      <c r="M69621"/>
    </row>
    <row r="69622" spans="13:13" x14ac:dyDescent="0.25">
      <c r="M69622"/>
    </row>
    <row r="69623" spans="13:13" x14ac:dyDescent="0.25">
      <c r="M69623"/>
    </row>
    <row r="69624" spans="13:13" x14ac:dyDescent="0.25">
      <c r="M69624"/>
    </row>
    <row r="69625" spans="13:13" x14ac:dyDescent="0.25">
      <c r="M69625"/>
    </row>
    <row r="69626" spans="13:13" x14ac:dyDescent="0.25">
      <c r="M69626"/>
    </row>
    <row r="69627" spans="13:13" x14ac:dyDescent="0.25">
      <c r="M69627"/>
    </row>
    <row r="69628" spans="13:13" x14ac:dyDescent="0.25">
      <c r="M69628"/>
    </row>
    <row r="69629" spans="13:13" x14ac:dyDescent="0.25">
      <c r="M69629"/>
    </row>
    <row r="69630" spans="13:13" x14ac:dyDescent="0.25">
      <c r="M69630"/>
    </row>
    <row r="69631" spans="13:13" x14ac:dyDescent="0.25">
      <c r="M69631"/>
    </row>
    <row r="69632" spans="13:13" x14ac:dyDescent="0.25">
      <c r="M69632"/>
    </row>
    <row r="69633" spans="13:13" x14ac:dyDescent="0.25">
      <c r="M69633"/>
    </row>
    <row r="69634" spans="13:13" x14ac:dyDescent="0.25">
      <c r="M69634"/>
    </row>
    <row r="69635" spans="13:13" x14ac:dyDescent="0.25">
      <c r="M69635"/>
    </row>
    <row r="69636" spans="13:13" x14ac:dyDescent="0.25">
      <c r="M69636"/>
    </row>
    <row r="69637" spans="13:13" x14ac:dyDescent="0.25">
      <c r="M69637"/>
    </row>
    <row r="69638" spans="13:13" x14ac:dyDescent="0.25">
      <c r="M69638"/>
    </row>
    <row r="69639" spans="13:13" x14ac:dyDescent="0.25">
      <c r="M69639"/>
    </row>
    <row r="69640" spans="13:13" x14ac:dyDescent="0.25">
      <c r="M69640"/>
    </row>
    <row r="69641" spans="13:13" x14ac:dyDescent="0.25">
      <c r="M69641"/>
    </row>
    <row r="69642" spans="13:13" x14ac:dyDescent="0.25">
      <c r="M69642"/>
    </row>
    <row r="69643" spans="13:13" x14ac:dyDescent="0.25">
      <c r="M69643"/>
    </row>
    <row r="69644" spans="13:13" x14ac:dyDescent="0.25">
      <c r="M69644"/>
    </row>
    <row r="69645" spans="13:13" x14ac:dyDescent="0.25">
      <c r="M69645"/>
    </row>
    <row r="69646" spans="13:13" x14ac:dyDescent="0.25">
      <c r="M69646"/>
    </row>
    <row r="69647" spans="13:13" x14ac:dyDescent="0.25">
      <c r="M69647"/>
    </row>
    <row r="69648" spans="13:13" x14ac:dyDescent="0.25">
      <c r="M69648"/>
    </row>
    <row r="69649" spans="13:13" x14ac:dyDescent="0.25">
      <c r="M69649"/>
    </row>
    <row r="69650" spans="13:13" x14ac:dyDescent="0.25">
      <c r="M69650"/>
    </row>
    <row r="69651" spans="13:13" x14ac:dyDescent="0.25">
      <c r="M69651"/>
    </row>
    <row r="69652" spans="13:13" x14ac:dyDescent="0.25">
      <c r="M69652"/>
    </row>
    <row r="69653" spans="13:13" x14ac:dyDescent="0.25">
      <c r="M69653"/>
    </row>
    <row r="69654" spans="13:13" x14ac:dyDescent="0.25">
      <c r="M69654"/>
    </row>
    <row r="69655" spans="13:13" x14ac:dyDescent="0.25">
      <c r="M69655"/>
    </row>
    <row r="69656" spans="13:13" x14ac:dyDescent="0.25">
      <c r="M69656"/>
    </row>
    <row r="69657" spans="13:13" x14ac:dyDescent="0.25">
      <c r="M69657"/>
    </row>
    <row r="69658" spans="13:13" x14ac:dyDescent="0.25">
      <c r="M69658"/>
    </row>
    <row r="69659" spans="13:13" x14ac:dyDescent="0.25">
      <c r="M69659"/>
    </row>
    <row r="69660" spans="13:13" x14ac:dyDescent="0.25">
      <c r="M69660"/>
    </row>
    <row r="69661" spans="13:13" x14ac:dyDescent="0.25">
      <c r="M69661"/>
    </row>
    <row r="69662" spans="13:13" x14ac:dyDescent="0.25">
      <c r="M69662"/>
    </row>
    <row r="69663" spans="13:13" x14ac:dyDescent="0.25">
      <c r="M69663"/>
    </row>
    <row r="69664" spans="13:13" x14ac:dyDescent="0.25">
      <c r="M69664"/>
    </row>
    <row r="69665" spans="13:13" x14ac:dyDescent="0.25">
      <c r="M69665"/>
    </row>
    <row r="69666" spans="13:13" x14ac:dyDescent="0.25">
      <c r="M69666"/>
    </row>
    <row r="69667" spans="13:13" x14ac:dyDescent="0.25">
      <c r="M69667"/>
    </row>
    <row r="69668" spans="13:13" x14ac:dyDescent="0.25">
      <c r="M69668"/>
    </row>
    <row r="69669" spans="13:13" x14ac:dyDescent="0.25">
      <c r="M69669"/>
    </row>
    <row r="69670" spans="13:13" x14ac:dyDescent="0.25">
      <c r="M69670"/>
    </row>
    <row r="69671" spans="13:13" x14ac:dyDescent="0.25">
      <c r="M69671"/>
    </row>
    <row r="69672" spans="13:13" x14ac:dyDescent="0.25">
      <c r="M69672"/>
    </row>
    <row r="69673" spans="13:13" x14ac:dyDescent="0.25">
      <c r="M69673"/>
    </row>
    <row r="69674" spans="13:13" x14ac:dyDescent="0.25">
      <c r="M69674"/>
    </row>
    <row r="69675" spans="13:13" x14ac:dyDescent="0.25">
      <c r="M69675"/>
    </row>
    <row r="69676" spans="13:13" x14ac:dyDescent="0.25">
      <c r="M69676"/>
    </row>
    <row r="69677" spans="13:13" x14ac:dyDescent="0.25">
      <c r="M69677"/>
    </row>
    <row r="69678" spans="13:13" x14ac:dyDescent="0.25">
      <c r="M69678"/>
    </row>
    <row r="69679" spans="13:13" x14ac:dyDescent="0.25">
      <c r="M69679"/>
    </row>
    <row r="69680" spans="13:13" x14ac:dyDescent="0.25">
      <c r="M69680"/>
    </row>
    <row r="69681" spans="13:13" x14ac:dyDescent="0.25">
      <c r="M69681"/>
    </row>
    <row r="69682" spans="13:13" x14ac:dyDescent="0.25">
      <c r="M69682"/>
    </row>
    <row r="69683" spans="13:13" x14ac:dyDescent="0.25">
      <c r="M69683"/>
    </row>
    <row r="69684" spans="13:13" x14ac:dyDescent="0.25">
      <c r="M69684"/>
    </row>
    <row r="69685" spans="13:13" x14ac:dyDescent="0.25">
      <c r="M69685"/>
    </row>
    <row r="69686" spans="13:13" x14ac:dyDescent="0.25">
      <c r="M69686"/>
    </row>
    <row r="69687" spans="13:13" x14ac:dyDescent="0.25">
      <c r="M69687"/>
    </row>
    <row r="69688" spans="13:13" x14ac:dyDescent="0.25">
      <c r="M69688"/>
    </row>
    <row r="69689" spans="13:13" x14ac:dyDescent="0.25">
      <c r="M69689"/>
    </row>
    <row r="69690" spans="13:13" x14ac:dyDescent="0.25">
      <c r="M69690"/>
    </row>
    <row r="69691" spans="13:13" x14ac:dyDescent="0.25">
      <c r="M69691"/>
    </row>
    <row r="69692" spans="13:13" x14ac:dyDescent="0.25">
      <c r="M69692"/>
    </row>
    <row r="69693" spans="13:13" x14ac:dyDescent="0.25">
      <c r="M69693"/>
    </row>
    <row r="69694" spans="13:13" x14ac:dyDescent="0.25">
      <c r="M69694"/>
    </row>
    <row r="69695" spans="13:13" x14ac:dyDescent="0.25">
      <c r="M69695"/>
    </row>
    <row r="69696" spans="13:13" x14ac:dyDescent="0.25">
      <c r="M69696"/>
    </row>
    <row r="69697" spans="13:13" x14ac:dyDescent="0.25">
      <c r="M69697"/>
    </row>
    <row r="69698" spans="13:13" x14ac:dyDescent="0.25">
      <c r="M69698"/>
    </row>
    <row r="69699" spans="13:13" x14ac:dyDescent="0.25">
      <c r="M69699"/>
    </row>
    <row r="69700" spans="13:13" x14ac:dyDescent="0.25">
      <c r="M69700"/>
    </row>
    <row r="69701" spans="13:13" x14ac:dyDescent="0.25">
      <c r="M69701"/>
    </row>
    <row r="69702" spans="13:13" x14ac:dyDescent="0.25">
      <c r="M69702"/>
    </row>
    <row r="69703" spans="13:13" x14ac:dyDescent="0.25">
      <c r="M69703"/>
    </row>
    <row r="69704" spans="13:13" x14ac:dyDescent="0.25">
      <c r="M69704"/>
    </row>
    <row r="69705" spans="13:13" x14ac:dyDescent="0.25">
      <c r="M69705"/>
    </row>
    <row r="69706" spans="13:13" x14ac:dyDescent="0.25">
      <c r="M69706"/>
    </row>
    <row r="69707" spans="13:13" x14ac:dyDescent="0.25">
      <c r="M69707"/>
    </row>
    <row r="69708" spans="13:13" x14ac:dyDescent="0.25">
      <c r="M69708"/>
    </row>
    <row r="69709" spans="13:13" x14ac:dyDescent="0.25">
      <c r="M69709"/>
    </row>
    <row r="69710" spans="13:13" x14ac:dyDescent="0.25">
      <c r="M69710"/>
    </row>
    <row r="69711" spans="13:13" x14ac:dyDescent="0.25">
      <c r="M69711"/>
    </row>
    <row r="69712" spans="13:13" x14ac:dyDescent="0.25">
      <c r="M69712"/>
    </row>
    <row r="69713" spans="13:13" x14ac:dyDescent="0.25">
      <c r="M69713"/>
    </row>
    <row r="69714" spans="13:13" x14ac:dyDescent="0.25">
      <c r="M69714"/>
    </row>
    <row r="69715" spans="13:13" x14ac:dyDescent="0.25">
      <c r="M69715"/>
    </row>
    <row r="69716" spans="13:13" x14ac:dyDescent="0.25">
      <c r="M69716"/>
    </row>
    <row r="69717" spans="13:13" x14ac:dyDescent="0.25">
      <c r="M69717"/>
    </row>
    <row r="69718" spans="13:13" x14ac:dyDescent="0.25">
      <c r="M69718"/>
    </row>
    <row r="69719" spans="13:13" x14ac:dyDescent="0.25">
      <c r="M69719"/>
    </row>
    <row r="69720" spans="13:13" x14ac:dyDescent="0.25">
      <c r="M69720"/>
    </row>
    <row r="69721" spans="13:13" x14ac:dyDescent="0.25">
      <c r="M69721"/>
    </row>
    <row r="69722" spans="13:13" x14ac:dyDescent="0.25">
      <c r="M69722"/>
    </row>
    <row r="69723" spans="13:13" x14ac:dyDescent="0.25">
      <c r="M69723"/>
    </row>
    <row r="69724" spans="13:13" x14ac:dyDescent="0.25">
      <c r="M69724"/>
    </row>
    <row r="69725" spans="13:13" x14ac:dyDescent="0.25">
      <c r="M69725"/>
    </row>
    <row r="69726" spans="13:13" x14ac:dyDescent="0.25">
      <c r="M69726"/>
    </row>
    <row r="69727" spans="13:13" x14ac:dyDescent="0.25">
      <c r="M69727"/>
    </row>
    <row r="69728" spans="13:13" x14ac:dyDescent="0.25">
      <c r="M69728"/>
    </row>
    <row r="69729" spans="13:13" x14ac:dyDescent="0.25">
      <c r="M69729"/>
    </row>
    <row r="69730" spans="13:13" x14ac:dyDescent="0.25">
      <c r="M69730"/>
    </row>
    <row r="69731" spans="13:13" x14ac:dyDescent="0.25">
      <c r="M69731"/>
    </row>
    <row r="69732" spans="13:13" x14ac:dyDescent="0.25">
      <c r="M69732"/>
    </row>
    <row r="69733" spans="13:13" x14ac:dyDescent="0.25">
      <c r="M69733"/>
    </row>
    <row r="69734" spans="13:13" x14ac:dyDescent="0.25">
      <c r="M69734"/>
    </row>
    <row r="69735" spans="13:13" x14ac:dyDescent="0.25">
      <c r="M69735"/>
    </row>
    <row r="69736" spans="13:13" x14ac:dyDescent="0.25">
      <c r="M69736"/>
    </row>
    <row r="69737" spans="13:13" x14ac:dyDescent="0.25">
      <c r="M69737"/>
    </row>
    <row r="69738" spans="13:13" x14ac:dyDescent="0.25">
      <c r="M69738"/>
    </row>
    <row r="69739" spans="13:13" x14ac:dyDescent="0.25">
      <c r="M69739"/>
    </row>
    <row r="69740" spans="13:13" x14ac:dyDescent="0.25">
      <c r="M69740"/>
    </row>
    <row r="69741" spans="13:13" x14ac:dyDescent="0.25">
      <c r="M69741"/>
    </row>
    <row r="69742" spans="13:13" x14ac:dyDescent="0.25">
      <c r="M69742"/>
    </row>
    <row r="69743" spans="13:13" x14ac:dyDescent="0.25">
      <c r="M69743"/>
    </row>
    <row r="69744" spans="13:13" x14ac:dyDescent="0.25">
      <c r="M69744"/>
    </row>
    <row r="69745" spans="13:13" x14ac:dyDescent="0.25">
      <c r="M69745"/>
    </row>
    <row r="69746" spans="13:13" x14ac:dyDescent="0.25">
      <c r="M69746"/>
    </row>
    <row r="69747" spans="13:13" x14ac:dyDescent="0.25">
      <c r="M69747"/>
    </row>
    <row r="69748" spans="13:13" x14ac:dyDescent="0.25">
      <c r="M69748"/>
    </row>
    <row r="69749" spans="13:13" x14ac:dyDescent="0.25">
      <c r="M69749"/>
    </row>
    <row r="69750" spans="13:13" x14ac:dyDescent="0.25">
      <c r="M69750"/>
    </row>
    <row r="69751" spans="13:13" x14ac:dyDescent="0.25">
      <c r="M69751"/>
    </row>
    <row r="69752" spans="13:13" x14ac:dyDescent="0.25">
      <c r="M69752"/>
    </row>
    <row r="69753" spans="13:13" x14ac:dyDescent="0.25">
      <c r="M69753"/>
    </row>
    <row r="69754" spans="13:13" x14ac:dyDescent="0.25">
      <c r="M69754"/>
    </row>
    <row r="69755" spans="13:13" x14ac:dyDescent="0.25">
      <c r="M69755"/>
    </row>
    <row r="69756" spans="13:13" x14ac:dyDescent="0.25">
      <c r="M69756"/>
    </row>
    <row r="69757" spans="13:13" x14ac:dyDescent="0.25">
      <c r="M69757"/>
    </row>
    <row r="69758" spans="13:13" x14ac:dyDescent="0.25">
      <c r="M69758"/>
    </row>
    <row r="69759" spans="13:13" x14ac:dyDescent="0.25">
      <c r="M69759"/>
    </row>
    <row r="69760" spans="13:13" x14ac:dyDescent="0.25">
      <c r="M69760"/>
    </row>
    <row r="69761" spans="13:13" x14ac:dyDescent="0.25">
      <c r="M69761"/>
    </row>
    <row r="69762" spans="13:13" x14ac:dyDescent="0.25">
      <c r="M69762"/>
    </row>
    <row r="69763" spans="13:13" x14ac:dyDescent="0.25">
      <c r="M69763"/>
    </row>
    <row r="69764" spans="13:13" x14ac:dyDescent="0.25">
      <c r="M69764"/>
    </row>
    <row r="69765" spans="13:13" x14ac:dyDescent="0.25">
      <c r="M69765"/>
    </row>
    <row r="69766" spans="13:13" x14ac:dyDescent="0.25">
      <c r="M69766"/>
    </row>
    <row r="69767" spans="13:13" x14ac:dyDescent="0.25">
      <c r="M69767"/>
    </row>
    <row r="69768" spans="13:13" x14ac:dyDescent="0.25">
      <c r="M69768"/>
    </row>
    <row r="69769" spans="13:13" x14ac:dyDescent="0.25">
      <c r="M69769"/>
    </row>
    <row r="69770" spans="13:13" x14ac:dyDescent="0.25">
      <c r="M69770"/>
    </row>
    <row r="69771" spans="13:13" x14ac:dyDescent="0.25">
      <c r="M69771"/>
    </row>
    <row r="69772" spans="13:13" x14ac:dyDescent="0.25">
      <c r="M69772"/>
    </row>
    <row r="69773" spans="13:13" x14ac:dyDescent="0.25">
      <c r="M69773"/>
    </row>
    <row r="69774" spans="13:13" x14ac:dyDescent="0.25">
      <c r="M69774"/>
    </row>
    <row r="69775" spans="13:13" x14ac:dyDescent="0.25">
      <c r="M69775"/>
    </row>
    <row r="69776" spans="13:13" x14ac:dyDescent="0.25">
      <c r="M69776"/>
    </row>
    <row r="69777" spans="13:13" x14ac:dyDescent="0.25">
      <c r="M69777"/>
    </row>
    <row r="69778" spans="13:13" x14ac:dyDescent="0.25">
      <c r="M69778"/>
    </row>
    <row r="69779" spans="13:13" x14ac:dyDescent="0.25">
      <c r="M69779"/>
    </row>
    <row r="69780" spans="13:13" x14ac:dyDescent="0.25">
      <c r="M69780"/>
    </row>
    <row r="69781" spans="13:13" x14ac:dyDescent="0.25">
      <c r="M69781"/>
    </row>
    <row r="69782" spans="13:13" x14ac:dyDescent="0.25">
      <c r="M69782"/>
    </row>
    <row r="69783" spans="13:13" x14ac:dyDescent="0.25">
      <c r="M69783"/>
    </row>
    <row r="69784" spans="13:13" x14ac:dyDescent="0.25">
      <c r="M69784"/>
    </row>
    <row r="69785" spans="13:13" x14ac:dyDescent="0.25">
      <c r="M69785"/>
    </row>
    <row r="69786" spans="13:13" x14ac:dyDescent="0.25">
      <c r="M69786"/>
    </row>
    <row r="69787" spans="13:13" x14ac:dyDescent="0.25">
      <c r="M69787"/>
    </row>
    <row r="69788" spans="13:13" x14ac:dyDescent="0.25">
      <c r="M69788"/>
    </row>
    <row r="69789" spans="13:13" x14ac:dyDescent="0.25">
      <c r="M69789"/>
    </row>
    <row r="69790" spans="13:13" x14ac:dyDescent="0.25">
      <c r="M69790"/>
    </row>
    <row r="69791" spans="13:13" x14ac:dyDescent="0.25">
      <c r="M69791"/>
    </row>
    <row r="69792" spans="13:13" x14ac:dyDescent="0.25">
      <c r="M69792"/>
    </row>
    <row r="69793" spans="13:13" x14ac:dyDescent="0.25">
      <c r="M69793"/>
    </row>
    <row r="69794" spans="13:13" x14ac:dyDescent="0.25">
      <c r="M69794"/>
    </row>
    <row r="69795" spans="13:13" x14ac:dyDescent="0.25">
      <c r="M69795"/>
    </row>
    <row r="69796" spans="13:13" x14ac:dyDescent="0.25">
      <c r="M69796"/>
    </row>
    <row r="69797" spans="13:13" x14ac:dyDescent="0.25">
      <c r="M69797"/>
    </row>
    <row r="69798" spans="13:13" x14ac:dyDescent="0.25">
      <c r="M69798"/>
    </row>
    <row r="69799" spans="13:13" x14ac:dyDescent="0.25">
      <c r="M69799"/>
    </row>
    <row r="69800" spans="13:13" x14ac:dyDescent="0.25">
      <c r="M69800"/>
    </row>
    <row r="69801" spans="13:13" x14ac:dyDescent="0.25">
      <c r="M69801"/>
    </row>
    <row r="69802" spans="13:13" x14ac:dyDescent="0.25">
      <c r="M69802"/>
    </row>
    <row r="69803" spans="13:13" x14ac:dyDescent="0.25">
      <c r="M69803"/>
    </row>
    <row r="69804" spans="13:13" x14ac:dyDescent="0.25">
      <c r="M69804"/>
    </row>
    <row r="69805" spans="13:13" x14ac:dyDescent="0.25">
      <c r="M69805"/>
    </row>
    <row r="69806" spans="13:13" x14ac:dyDescent="0.25">
      <c r="M69806"/>
    </row>
    <row r="69807" spans="13:13" x14ac:dyDescent="0.25">
      <c r="M69807"/>
    </row>
    <row r="69808" spans="13:13" x14ac:dyDescent="0.25">
      <c r="M69808"/>
    </row>
    <row r="69809" spans="13:13" x14ac:dyDescent="0.25">
      <c r="M69809"/>
    </row>
    <row r="69810" spans="13:13" x14ac:dyDescent="0.25">
      <c r="M69810"/>
    </row>
    <row r="69811" spans="13:13" x14ac:dyDescent="0.25">
      <c r="M69811"/>
    </row>
    <row r="69812" spans="13:13" x14ac:dyDescent="0.25">
      <c r="M69812"/>
    </row>
    <row r="69813" spans="13:13" x14ac:dyDescent="0.25">
      <c r="M69813"/>
    </row>
    <row r="69814" spans="13:13" x14ac:dyDescent="0.25">
      <c r="M69814"/>
    </row>
    <row r="69815" spans="13:13" x14ac:dyDescent="0.25">
      <c r="M69815"/>
    </row>
    <row r="69816" spans="13:13" x14ac:dyDescent="0.25">
      <c r="M69816"/>
    </row>
    <row r="69817" spans="13:13" x14ac:dyDescent="0.25">
      <c r="M69817"/>
    </row>
    <row r="69818" spans="13:13" x14ac:dyDescent="0.25">
      <c r="M69818"/>
    </row>
    <row r="69819" spans="13:13" x14ac:dyDescent="0.25">
      <c r="M69819"/>
    </row>
    <row r="69820" spans="13:13" x14ac:dyDescent="0.25">
      <c r="M69820"/>
    </row>
    <row r="69821" spans="13:13" x14ac:dyDescent="0.25">
      <c r="M69821"/>
    </row>
    <row r="69822" spans="13:13" x14ac:dyDescent="0.25">
      <c r="M69822"/>
    </row>
    <row r="69823" spans="13:13" x14ac:dyDescent="0.25">
      <c r="M69823"/>
    </row>
    <row r="69824" spans="13:13" x14ac:dyDescent="0.25">
      <c r="M69824"/>
    </row>
    <row r="69825" spans="13:13" x14ac:dyDescent="0.25">
      <c r="M69825"/>
    </row>
    <row r="69826" spans="13:13" x14ac:dyDescent="0.25">
      <c r="M69826"/>
    </row>
    <row r="69827" spans="13:13" x14ac:dyDescent="0.25">
      <c r="M69827"/>
    </row>
    <row r="69828" spans="13:13" x14ac:dyDescent="0.25">
      <c r="M69828"/>
    </row>
    <row r="69829" spans="13:13" x14ac:dyDescent="0.25">
      <c r="M69829"/>
    </row>
    <row r="69830" spans="13:13" x14ac:dyDescent="0.25">
      <c r="M69830"/>
    </row>
    <row r="69831" spans="13:13" x14ac:dyDescent="0.25">
      <c r="M69831"/>
    </row>
    <row r="69832" spans="13:13" x14ac:dyDescent="0.25">
      <c r="M69832"/>
    </row>
    <row r="69833" spans="13:13" x14ac:dyDescent="0.25">
      <c r="M69833"/>
    </row>
    <row r="69834" spans="13:13" x14ac:dyDescent="0.25">
      <c r="M69834"/>
    </row>
    <row r="69835" spans="13:13" x14ac:dyDescent="0.25">
      <c r="M69835"/>
    </row>
    <row r="69836" spans="13:13" x14ac:dyDescent="0.25">
      <c r="M69836"/>
    </row>
    <row r="69837" spans="13:13" x14ac:dyDescent="0.25">
      <c r="M69837"/>
    </row>
    <row r="69838" spans="13:13" x14ac:dyDescent="0.25">
      <c r="M69838"/>
    </row>
    <row r="69839" spans="13:13" x14ac:dyDescent="0.25">
      <c r="M69839"/>
    </row>
    <row r="69840" spans="13:13" x14ac:dyDescent="0.25">
      <c r="M69840"/>
    </row>
    <row r="69841" spans="13:13" x14ac:dyDescent="0.25">
      <c r="M69841"/>
    </row>
    <row r="69842" spans="13:13" x14ac:dyDescent="0.25">
      <c r="M69842"/>
    </row>
    <row r="69843" spans="13:13" x14ac:dyDescent="0.25">
      <c r="M69843"/>
    </row>
    <row r="69844" spans="13:13" x14ac:dyDescent="0.25">
      <c r="M69844"/>
    </row>
    <row r="69845" spans="13:13" x14ac:dyDescent="0.25">
      <c r="M69845"/>
    </row>
    <row r="69846" spans="13:13" x14ac:dyDescent="0.25">
      <c r="M69846"/>
    </row>
    <row r="69847" spans="13:13" x14ac:dyDescent="0.25">
      <c r="M69847"/>
    </row>
    <row r="69848" spans="13:13" x14ac:dyDescent="0.25">
      <c r="M69848"/>
    </row>
    <row r="69849" spans="13:13" x14ac:dyDescent="0.25">
      <c r="M69849"/>
    </row>
    <row r="69850" spans="13:13" x14ac:dyDescent="0.25">
      <c r="M69850"/>
    </row>
    <row r="69851" spans="13:13" x14ac:dyDescent="0.25">
      <c r="M69851"/>
    </row>
    <row r="69852" spans="13:13" x14ac:dyDescent="0.25">
      <c r="M69852"/>
    </row>
    <row r="69853" spans="13:13" x14ac:dyDescent="0.25">
      <c r="M69853"/>
    </row>
    <row r="69854" spans="13:13" x14ac:dyDescent="0.25">
      <c r="M69854"/>
    </row>
    <row r="69855" spans="13:13" x14ac:dyDescent="0.25">
      <c r="M69855"/>
    </row>
    <row r="69856" spans="13:13" x14ac:dyDescent="0.25">
      <c r="M69856"/>
    </row>
    <row r="69857" spans="13:13" x14ac:dyDescent="0.25">
      <c r="M69857"/>
    </row>
    <row r="69858" spans="13:13" x14ac:dyDescent="0.25">
      <c r="M69858"/>
    </row>
    <row r="69859" spans="13:13" x14ac:dyDescent="0.25">
      <c r="M69859"/>
    </row>
    <row r="69860" spans="13:13" x14ac:dyDescent="0.25">
      <c r="M69860"/>
    </row>
    <row r="69861" spans="13:13" x14ac:dyDescent="0.25">
      <c r="M69861"/>
    </row>
    <row r="69862" spans="13:13" x14ac:dyDescent="0.25">
      <c r="M69862"/>
    </row>
    <row r="69863" spans="13:13" x14ac:dyDescent="0.25">
      <c r="M69863"/>
    </row>
    <row r="69864" spans="13:13" x14ac:dyDescent="0.25">
      <c r="M69864"/>
    </row>
    <row r="69865" spans="13:13" x14ac:dyDescent="0.25">
      <c r="M69865"/>
    </row>
    <row r="69866" spans="13:13" x14ac:dyDescent="0.25">
      <c r="M69866"/>
    </row>
    <row r="69867" spans="13:13" x14ac:dyDescent="0.25">
      <c r="M69867"/>
    </row>
    <row r="69868" spans="13:13" x14ac:dyDescent="0.25">
      <c r="M69868"/>
    </row>
    <row r="69869" spans="13:13" x14ac:dyDescent="0.25">
      <c r="M69869"/>
    </row>
    <row r="69870" spans="13:13" x14ac:dyDescent="0.25">
      <c r="M69870"/>
    </row>
    <row r="69871" spans="13:13" x14ac:dyDescent="0.25">
      <c r="M69871"/>
    </row>
    <row r="69872" spans="13:13" x14ac:dyDescent="0.25">
      <c r="M69872"/>
    </row>
    <row r="69873" spans="13:13" x14ac:dyDescent="0.25">
      <c r="M69873"/>
    </row>
    <row r="69874" spans="13:13" x14ac:dyDescent="0.25">
      <c r="M69874"/>
    </row>
    <row r="69875" spans="13:13" x14ac:dyDescent="0.25">
      <c r="M69875"/>
    </row>
    <row r="69876" spans="13:13" x14ac:dyDescent="0.25">
      <c r="M69876"/>
    </row>
    <row r="69877" spans="13:13" x14ac:dyDescent="0.25">
      <c r="M69877"/>
    </row>
    <row r="69878" spans="13:13" x14ac:dyDescent="0.25">
      <c r="M69878"/>
    </row>
    <row r="69879" spans="13:13" x14ac:dyDescent="0.25">
      <c r="M69879"/>
    </row>
    <row r="69880" spans="13:13" x14ac:dyDescent="0.25">
      <c r="M69880"/>
    </row>
    <row r="69881" spans="13:13" x14ac:dyDescent="0.25">
      <c r="M69881"/>
    </row>
    <row r="69882" spans="13:13" x14ac:dyDescent="0.25">
      <c r="M69882"/>
    </row>
    <row r="69883" spans="13:13" x14ac:dyDescent="0.25">
      <c r="M69883"/>
    </row>
    <row r="69884" spans="13:13" x14ac:dyDescent="0.25">
      <c r="M69884"/>
    </row>
    <row r="69885" spans="13:13" x14ac:dyDescent="0.25">
      <c r="M69885"/>
    </row>
    <row r="69886" spans="13:13" x14ac:dyDescent="0.25">
      <c r="M69886"/>
    </row>
    <row r="69887" spans="13:13" x14ac:dyDescent="0.25">
      <c r="M69887"/>
    </row>
    <row r="69888" spans="13:13" x14ac:dyDescent="0.25">
      <c r="M69888"/>
    </row>
    <row r="69889" spans="13:13" x14ac:dyDescent="0.25">
      <c r="M69889"/>
    </row>
    <row r="69890" spans="13:13" x14ac:dyDescent="0.25">
      <c r="M69890"/>
    </row>
    <row r="69891" spans="13:13" x14ac:dyDescent="0.25">
      <c r="M69891"/>
    </row>
    <row r="69892" spans="13:13" x14ac:dyDescent="0.25">
      <c r="M69892"/>
    </row>
    <row r="69893" spans="13:13" x14ac:dyDescent="0.25">
      <c r="M69893"/>
    </row>
    <row r="69894" spans="13:13" x14ac:dyDescent="0.25">
      <c r="M69894"/>
    </row>
    <row r="69895" spans="13:13" x14ac:dyDescent="0.25">
      <c r="M69895"/>
    </row>
    <row r="69896" spans="13:13" x14ac:dyDescent="0.25">
      <c r="M69896"/>
    </row>
    <row r="69897" spans="13:13" x14ac:dyDescent="0.25">
      <c r="M69897"/>
    </row>
    <row r="69898" spans="13:13" x14ac:dyDescent="0.25">
      <c r="M69898"/>
    </row>
    <row r="69899" spans="13:13" x14ac:dyDescent="0.25">
      <c r="M69899"/>
    </row>
    <row r="69900" spans="13:13" x14ac:dyDescent="0.25">
      <c r="M69900"/>
    </row>
    <row r="69901" spans="13:13" x14ac:dyDescent="0.25">
      <c r="M69901"/>
    </row>
    <row r="69902" spans="13:13" x14ac:dyDescent="0.25">
      <c r="M69902"/>
    </row>
    <row r="69903" spans="13:13" x14ac:dyDescent="0.25">
      <c r="M69903"/>
    </row>
    <row r="69904" spans="13:13" x14ac:dyDescent="0.25">
      <c r="M69904"/>
    </row>
    <row r="69905" spans="13:13" x14ac:dyDescent="0.25">
      <c r="M69905"/>
    </row>
    <row r="69906" spans="13:13" x14ac:dyDescent="0.25">
      <c r="M69906"/>
    </row>
    <row r="69907" spans="13:13" x14ac:dyDescent="0.25">
      <c r="M69907"/>
    </row>
    <row r="69908" spans="13:13" x14ac:dyDescent="0.25">
      <c r="M69908"/>
    </row>
    <row r="69909" spans="13:13" x14ac:dyDescent="0.25">
      <c r="M69909"/>
    </row>
    <row r="69910" spans="13:13" x14ac:dyDescent="0.25">
      <c r="M69910"/>
    </row>
    <row r="69911" spans="13:13" x14ac:dyDescent="0.25">
      <c r="M69911"/>
    </row>
    <row r="69912" spans="13:13" x14ac:dyDescent="0.25">
      <c r="M69912"/>
    </row>
    <row r="69913" spans="13:13" x14ac:dyDescent="0.25">
      <c r="M69913"/>
    </row>
    <row r="69914" spans="13:13" x14ac:dyDescent="0.25">
      <c r="M69914"/>
    </row>
    <row r="69915" spans="13:13" x14ac:dyDescent="0.25">
      <c r="M69915"/>
    </row>
    <row r="69916" spans="13:13" x14ac:dyDescent="0.25">
      <c r="M69916"/>
    </row>
    <row r="69917" spans="13:13" x14ac:dyDescent="0.25">
      <c r="M69917"/>
    </row>
    <row r="69918" spans="13:13" x14ac:dyDescent="0.25">
      <c r="M69918"/>
    </row>
    <row r="69919" spans="13:13" x14ac:dyDescent="0.25">
      <c r="M69919"/>
    </row>
    <row r="69920" spans="13:13" x14ac:dyDescent="0.25">
      <c r="M69920"/>
    </row>
    <row r="69921" spans="13:13" x14ac:dyDescent="0.25">
      <c r="M69921"/>
    </row>
    <row r="69922" spans="13:13" x14ac:dyDescent="0.25">
      <c r="M69922"/>
    </row>
    <row r="69923" spans="13:13" x14ac:dyDescent="0.25">
      <c r="M69923"/>
    </row>
    <row r="69924" spans="13:13" x14ac:dyDescent="0.25">
      <c r="M69924"/>
    </row>
    <row r="69925" spans="13:13" x14ac:dyDescent="0.25">
      <c r="M69925"/>
    </row>
    <row r="69926" spans="13:13" x14ac:dyDescent="0.25">
      <c r="M69926"/>
    </row>
    <row r="69927" spans="13:13" x14ac:dyDescent="0.25">
      <c r="M69927"/>
    </row>
    <row r="69928" spans="13:13" x14ac:dyDescent="0.25">
      <c r="M69928"/>
    </row>
    <row r="69929" spans="13:13" x14ac:dyDescent="0.25">
      <c r="M69929"/>
    </row>
    <row r="69930" spans="13:13" x14ac:dyDescent="0.25">
      <c r="M69930"/>
    </row>
    <row r="69931" spans="13:13" x14ac:dyDescent="0.25">
      <c r="M69931"/>
    </row>
    <row r="69932" spans="13:13" x14ac:dyDescent="0.25">
      <c r="M69932"/>
    </row>
    <row r="69933" spans="13:13" x14ac:dyDescent="0.25">
      <c r="M69933"/>
    </row>
    <row r="69934" spans="13:13" x14ac:dyDescent="0.25">
      <c r="M69934"/>
    </row>
    <row r="69935" spans="13:13" x14ac:dyDescent="0.25">
      <c r="M69935"/>
    </row>
    <row r="69936" spans="13:13" x14ac:dyDescent="0.25">
      <c r="M69936"/>
    </row>
    <row r="69937" spans="13:13" x14ac:dyDescent="0.25">
      <c r="M69937"/>
    </row>
    <row r="69938" spans="13:13" x14ac:dyDescent="0.25">
      <c r="M69938"/>
    </row>
    <row r="69939" spans="13:13" x14ac:dyDescent="0.25">
      <c r="M69939"/>
    </row>
    <row r="69940" spans="13:13" x14ac:dyDescent="0.25">
      <c r="M69940"/>
    </row>
    <row r="69941" spans="13:13" x14ac:dyDescent="0.25">
      <c r="M69941"/>
    </row>
    <row r="69942" spans="13:13" x14ac:dyDescent="0.25">
      <c r="M69942"/>
    </row>
    <row r="69943" spans="13:13" x14ac:dyDescent="0.25">
      <c r="M69943"/>
    </row>
    <row r="69944" spans="13:13" x14ac:dyDescent="0.25">
      <c r="M69944"/>
    </row>
    <row r="69945" spans="13:13" x14ac:dyDescent="0.25">
      <c r="M69945"/>
    </row>
    <row r="69946" spans="13:13" x14ac:dyDescent="0.25">
      <c r="M69946"/>
    </row>
    <row r="69947" spans="13:13" x14ac:dyDescent="0.25">
      <c r="M69947"/>
    </row>
    <row r="69948" spans="13:13" x14ac:dyDescent="0.25">
      <c r="M69948"/>
    </row>
    <row r="69949" spans="13:13" x14ac:dyDescent="0.25">
      <c r="M69949"/>
    </row>
    <row r="69950" spans="13:13" x14ac:dyDescent="0.25">
      <c r="M69950"/>
    </row>
    <row r="69951" spans="13:13" x14ac:dyDescent="0.25">
      <c r="M69951"/>
    </row>
    <row r="69952" spans="13:13" x14ac:dyDescent="0.25">
      <c r="M69952"/>
    </row>
    <row r="69953" spans="13:13" x14ac:dyDescent="0.25">
      <c r="M69953"/>
    </row>
    <row r="69954" spans="13:13" x14ac:dyDescent="0.25">
      <c r="M69954"/>
    </row>
    <row r="69955" spans="13:13" x14ac:dyDescent="0.25">
      <c r="M69955"/>
    </row>
    <row r="69956" spans="13:13" x14ac:dyDescent="0.25">
      <c r="M69956"/>
    </row>
    <row r="69957" spans="13:13" x14ac:dyDescent="0.25">
      <c r="M69957"/>
    </row>
    <row r="69958" spans="13:13" x14ac:dyDescent="0.25">
      <c r="M69958"/>
    </row>
    <row r="69959" spans="13:13" x14ac:dyDescent="0.25">
      <c r="M69959"/>
    </row>
    <row r="69960" spans="13:13" x14ac:dyDescent="0.25">
      <c r="M69960"/>
    </row>
    <row r="69961" spans="13:13" x14ac:dyDescent="0.25">
      <c r="M69961"/>
    </row>
    <row r="69962" spans="13:13" x14ac:dyDescent="0.25">
      <c r="M69962"/>
    </row>
    <row r="69963" spans="13:13" x14ac:dyDescent="0.25">
      <c r="M69963"/>
    </row>
    <row r="69964" spans="13:13" x14ac:dyDescent="0.25">
      <c r="M69964"/>
    </row>
    <row r="69965" spans="13:13" x14ac:dyDescent="0.25">
      <c r="M69965"/>
    </row>
    <row r="69966" spans="13:13" x14ac:dyDescent="0.25">
      <c r="M69966"/>
    </row>
    <row r="69967" spans="13:13" x14ac:dyDescent="0.25">
      <c r="M69967"/>
    </row>
    <row r="69968" spans="13:13" x14ac:dyDescent="0.25">
      <c r="M69968"/>
    </row>
    <row r="69969" spans="13:13" x14ac:dyDescent="0.25">
      <c r="M69969"/>
    </row>
    <row r="69970" spans="13:13" x14ac:dyDescent="0.25">
      <c r="M69970"/>
    </row>
    <row r="69971" spans="13:13" x14ac:dyDescent="0.25">
      <c r="M69971"/>
    </row>
    <row r="69972" spans="13:13" x14ac:dyDescent="0.25">
      <c r="M69972"/>
    </row>
    <row r="69973" spans="13:13" x14ac:dyDescent="0.25">
      <c r="M69973"/>
    </row>
    <row r="69974" spans="13:13" x14ac:dyDescent="0.25">
      <c r="M69974"/>
    </row>
    <row r="69975" spans="13:13" x14ac:dyDescent="0.25">
      <c r="M69975"/>
    </row>
    <row r="69976" spans="13:13" x14ac:dyDescent="0.25">
      <c r="M69976"/>
    </row>
    <row r="69977" spans="13:13" x14ac:dyDescent="0.25">
      <c r="M69977"/>
    </row>
    <row r="69978" spans="13:13" x14ac:dyDescent="0.25">
      <c r="M69978"/>
    </row>
    <row r="69979" spans="13:13" x14ac:dyDescent="0.25">
      <c r="M69979"/>
    </row>
    <row r="69980" spans="13:13" x14ac:dyDescent="0.25">
      <c r="M69980"/>
    </row>
    <row r="69981" spans="13:13" x14ac:dyDescent="0.25">
      <c r="M69981"/>
    </row>
    <row r="69982" spans="13:13" x14ac:dyDescent="0.25">
      <c r="M69982"/>
    </row>
    <row r="69983" spans="13:13" x14ac:dyDescent="0.25">
      <c r="M69983"/>
    </row>
    <row r="69984" spans="13:13" x14ac:dyDescent="0.25">
      <c r="M69984"/>
    </row>
    <row r="69985" spans="13:13" x14ac:dyDescent="0.25">
      <c r="M69985"/>
    </row>
    <row r="69986" spans="13:13" x14ac:dyDescent="0.25">
      <c r="M69986"/>
    </row>
    <row r="69987" spans="13:13" x14ac:dyDescent="0.25">
      <c r="M69987"/>
    </row>
    <row r="69988" spans="13:13" x14ac:dyDescent="0.25">
      <c r="M69988"/>
    </row>
    <row r="69989" spans="13:13" x14ac:dyDescent="0.25">
      <c r="M69989"/>
    </row>
    <row r="69990" spans="13:13" x14ac:dyDescent="0.25">
      <c r="M69990"/>
    </row>
    <row r="69991" spans="13:13" x14ac:dyDescent="0.25">
      <c r="M69991"/>
    </row>
    <row r="69992" spans="13:13" x14ac:dyDescent="0.25">
      <c r="M69992"/>
    </row>
    <row r="69993" spans="13:13" x14ac:dyDescent="0.25">
      <c r="M69993"/>
    </row>
    <row r="69994" spans="13:13" x14ac:dyDescent="0.25">
      <c r="M69994"/>
    </row>
    <row r="69995" spans="13:13" x14ac:dyDescent="0.25">
      <c r="M69995"/>
    </row>
    <row r="69996" spans="13:13" x14ac:dyDescent="0.25">
      <c r="M69996"/>
    </row>
    <row r="69997" spans="13:13" x14ac:dyDescent="0.25">
      <c r="M69997"/>
    </row>
    <row r="69998" spans="13:13" x14ac:dyDescent="0.25">
      <c r="M69998"/>
    </row>
    <row r="69999" spans="13:13" x14ac:dyDescent="0.25">
      <c r="M69999"/>
    </row>
    <row r="70000" spans="13:13" x14ac:dyDescent="0.25">
      <c r="M70000"/>
    </row>
    <row r="70001" spans="13:13" x14ac:dyDescent="0.25">
      <c r="M70001"/>
    </row>
    <row r="70002" spans="13:13" x14ac:dyDescent="0.25">
      <c r="M70002"/>
    </row>
    <row r="70003" spans="13:13" x14ac:dyDescent="0.25">
      <c r="M70003"/>
    </row>
    <row r="70004" spans="13:13" x14ac:dyDescent="0.25">
      <c r="M70004"/>
    </row>
    <row r="70005" spans="13:13" x14ac:dyDescent="0.25">
      <c r="M70005"/>
    </row>
    <row r="70006" spans="13:13" x14ac:dyDescent="0.25">
      <c r="M70006"/>
    </row>
    <row r="70007" spans="13:13" x14ac:dyDescent="0.25">
      <c r="M70007"/>
    </row>
    <row r="70008" spans="13:13" x14ac:dyDescent="0.25">
      <c r="M70008"/>
    </row>
    <row r="70009" spans="13:13" x14ac:dyDescent="0.25">
      <c r="M70009"/>
    </row>
    <row r="70010" spans="13:13" x14ac:dyDescent="0.25">
      <c r="M70010"/>
    </row>
    <row r="70011" spans="13:13" x14ac:dyDescent="0.25">
      <c r="M70011"/>
    </row>
    <row r="70012" spans="13:13" x14ac:dyDescent="0.25">
      <c r="M70012"/>
    </row>
    <row r="70013" spans="13:13" x14ac:dyDescent="0.25">
      <c r="M70013"/>
    </row>
    <row r="70014" spans="13:13" x14ac:dyDescent="0.25">
      <c r="M70014"/>
    </row>
    <row r="70015" spans="13:13" x14ac:dyDescent="0.25">
      <c r="M70015"/>
    </row>
    <row r="70016" spans="13:13" x14ac:dyDescent="0.25">
      <c r="M70016"/>
    </row>
    <row r="70017" spans="13:13" x14ac:dyDescent="0.25">
      <c r="M70017"/>
    </row>
    <row r="70018" spans="13:13" x14ac:dyDescent="0.25">
      <c r="M70018"/>
    </row>
    <row r="70019" spans="13:13" x14ac:dyDescent="0.25">
      <c r="M70019"/>
    </row>
    <row r="70020" spans="13:13" x14ac:dyDescent="0.25">
      <c r="M70020"/>
    </row>
    <row r="70021" spans="13:13" x14ac:dyDescent="0.25">
      <c r="M70021"/>
    </row>
    <row r="70022" spans="13:13" x14ac:dyDescent="0.25">
      <c r="M70022"/>
    </row>
    <row r="70023" spans="13:13" x14ac:dyDescent="0.25">
      <c r="M70023"/>
    </row>
    <row r="70024" spans="13:13" x14ac:dyDescent="0.25">
      <c r="M70024"/>
    </row>
    <row r="70025" spans="13:13" x14ac:dyDescent="0.25">
      <c r="M70025"/>
    </row>
    <row r="70026" spans="13:13" x14ac:dyDescent="0.25">
      <c r="M70026"/>
    </row>
    <row r="70027" spans="13:13" x14ac:dyDescent="0.25">
      <c r="M70027"/>
    </row>
    <row r="70028" spans="13:13" x14ac:dyDescent="0.25">
      <c r="M70028"/>
    </row>
    <row r="70029" spans="13:13" x14ac:dyDescent="0.25">
      <c r="M70029"/>
    </row>
    <row r="70030" spans="13:13" x14ac:dyDescent="0.25">
      <c r="M70030"/>
    </row>
    <row r="70031" spans="13:13" x14ac:dyDescent="0.25">
      <c r="M70031"/>
    </row>
    <row r="70032" spans="13:13" x14ac:dyDescent="0.25">
      <c r="M70032"/>
    </row>
    <row r="70033" spans="13:13" x14ac:dyDescent="0.25">
      <c r="M70033"/>
    </row>
    <row r="70034" spans="13:13" x14ac:dyDescent="0.25">
      <c r="M70034"/>
    </row>
    <row r="70035" spans="13:13" x14ac:dyDescent="0.25">
      <c r="M70035"/>
    </row>
    <row r="70036" spans="13:13" x14ac:dyDescent="0.25">
      <c r="M70036"/>
    </row>
    <row r="70037" spans="13:13" x14ac:dyDescent="0.25">
      <c r="M70037"/>
    </row>
    <row r="70038" spans="13:13" x14ac:dyDescent="0.25">
      <c r="M70038"/>
    </row>
    <row r="70039" spans="13:13" x14ac:dyDescent="0.25">
      <c r="M70039"/>
    </row>
    <row r="70040" spans="13:13" x14ac:dyDescent="0.25">
      <c r="M70040"/>
    </row>
    <row r="70041" spans="13:13" x14ac:dyDescent="0.25">
      <c r="M70041"/>
    </row>
    <row r="70042" spans="13:13" x14ac:dyDescent="0.25">
      <c r="M70042"/>
    </row>
    <row r="70043" spans="13:13" x14ac:dyDescent="0.25">
      <c r="M70043"/>
    </row>
    <row r="70044" spans="13:13" x14ac:dyDescent="0.25">
      <c r="M70044"/>
    </row>
    <row r="70045" spans="13:13" x14ac:dyDescent="0.25">
      <c r="M70045"/>
    </row>
    <row r="70046" spans="13:13" x14ac:dyDescent="0.25">
      <c r="M70046"/>
    </row>
    <row r="70047" spans="13:13" x14ac:dyDescent="0.25">
      <c r="M70047"/>
    </row>
    <row r="70048" spans="13:13" x14ac:dyDescent="0.25">
      <c r="M70048"/>
    </row>
    <row r="70049" spans="13:13" x14ac:dyDescent="0.25">
      <c r="M70049"/>
    </row>
    <row r="70050" spans="13:13" x14ac:dyDescent="0.25">
      <c r="M70050"/>
    </row>
    <row r="70051" spans="13:13" x14ac:dyDescent="0.25">
      <c r="M70051"/>
    </row>
    <row r="70052" spans="13:13" x14ac:dyDescent="0.25">
      <c r="M70052"/>
    </row>
    <row r="70053" spans="13:13" x14ac:dyDescent="0.25">
      <c r="M70053"/>
    </row>
    <row r="70054" spans="13:13" x14ac:dyDescent="0.25">
      <c r="M70054"/>
    </row>
    <row r="70055" spans="13:13" x14ac:dyDescent="0.25">
      <c r="M70055"/>
    </row>
    <row r="70056" spans="13:13" x14ac:dyDescent="0.25">
      <c r="M70056"/>
    </row>
    <row r="70057" spans="13:13" x14ac:dyDescent="0.25">
      <c r="M70057"/>
    </row>
    <row r="70058" spans="13:13" x14ac:dyDescent="0.25">
      <c r="M70058"/>
    </row>
    <row r="70059" spans="13:13" x14ac:dyDescent="0.25">
      <c r="M70059"/>
    </row>
    <row r="70060" spans="13:13" x14ac:dyDescent="0.25">
      <c r="M70060"/>
    </row>
    <row r="70061" spans="13:13" x14ac:dyDescent="0.25">
      <c r="M70061"/>
    </row>
    <row r="70062" spans="13:13" x14ac:dyDescent="0.25">
      <c r="M70062"/>
    </row>
    <row r="70063" spans="13:13" x14ac:dyDescent="0.25">
      <c r="M70063"/>
    </row>
    <row r="70064" spans="13:13" x14ac:dyDescent="0.25">
      <c r="M70064"/>
    </row>
    <row r="70065" spans="13:13" x14ac:dyDescent="0.25">
      <c r="M70065"/>
    </row>
    <row r="70066" spans="13:13" x14ac:dyDescent="0.25">
      <c r="M70066"/>
    </row>
    <row r="70067" spans="13:13" x14ac:dyDescent="0.25">
      <c r="M70067"/>
    </row>
    <row r="70068" spans="13:13" x14ac:dyDescent="0.25">
      <c r="M70068"/>
    </row>
    <row r="70069" spans="13:13" x14ac:dyDescent="0.25">
      <c r="M70069"/>
    </row>
    <row r="70070" spans="13:13" x14ac:dyDescent="0.25">
      <c r="M70070"/>
    </row>
    <row r="70071" spans="13:13" x14ac:dyDescent="0.25">
      <c r="M70071"/>
    </row>
    <row r="70072" spans="13:13" x14ac:dyDescent="0.25">
      <c r="M70072"/>
    </row>
    <row r="70073" spans="13:13" x14ac:dyDescent="0.25">
      <c r="M70073"/>
    </row>
    <row r="70074" spans="13:13" x14ac:dyDescent="0.25">
      <c r="M70074"/>
    </row>
    <row r="70075" spans="13:13" x14ac:dyDescent="0.25">
      <c r="M70075"/>
    </row>
    <row r="70076" spans="13:13" x14ac:dyDescent="0.25">
      <c r="M70076"/>
    </row>
    <row r="70077" spans="13:13" x14ac:dyDescent="0.25">
      <c r="M70077"/>
    </row>
    <row r="70078" spans="13:13" x14ac:dyDescent="0.25">
      <c r="M70078"/>
    </row>
    <row r="70079" spans="13:13" x14ac:dyDescent="0.25">
      <c r="M70079"/>
    </row>
    <row r="70080" spans="13:13" x14ac:dyDescent="0.25">
      <c r="M70080"/>
    </row>
    <row r="70081" spans="13:13" x14ac:dyDescent="0.25">
      <c r="M70081"/>
    </row>
    <row r="70082" spans="13:13" x14ac:dyDescent="0.25">
      <c r="M70082"/>
    </row>
    <row r="70083" spans="13:13" x14ac:dyDescent="0.25">
      <c r="M70083"/>
    </row>
    <row r="70084" spans="13:13" x14ac:dyDescent="0.25">
      <c r="M70084"/>
    </row>
    <row r="70085" spans="13:13" x14ac:dyDescent="0.25">
      <c r="M70085"/>
    </row>
    <row r="70086" spans="13:13" x14ac:dyDescent="0.25">
      <c r="M70086"/>
    </row>
    <row r="70087" spans="13:13" x14ac:dyDescent="0.25">
      <c r="M70087"/>
    </row>
    <row r="70088" spans="13:13" x14ac:dyDescent="0.25">
      <c r="M70088"/>
    </row>
    <row r="70089" spans="13:13" x14ac:dyDescent="0.25">
      <c r="M70089"/>
    </row>
    <row r="70090" spans="13:13" x14ac:dyDescent="0.25">
      <c r="M70090"/>
    </row>
    <row r="70091" spans="13:13" x14ac:dyDescent="0.25">
      <c r="M70091"/>
    </row>
    <row r="70092" spans="13:13" x14ac:dyDescent="0.25">
      <c r="M70092"/>
    </row>
    <row r="70093" spans="13:13" x14ac:dyDescent="0.25">
      <c r="M70093"/>
    </row>
    <row r="70094" spans="13:13" x14ac:dyDescent="0.25">
      <c r="M70094"/>
    </row>
    <row r="70095" spans="13:13" x14ac:dyDescent="0.25">
      <c r="M70095"/>
    </row>
    <row r="70096" spans="13:13" x14ac:dyDescent="0.25">
      <c r="M70096"/>
    </row>
    <row r="70097" spans="13:13" x14ac:dyDescent="0.25">
      <c r="M70097"/>
    </row>
    <row r="70098" spans="13:13" x14ac:dyDescent="0.25">
      <c r="M70098"/>
    </row>
    <row r="70099" spans="13:13" x14ac:dyDescent="0.25">
      <c r="M70099"/>
    </row>
    <row r="70100" spans="13:13" x14ac:dyDescent="0.25">
      <c r="M70100"/>
    </row>
    <row r="70101" spans="13:13" x14ac:dyDescent="0.25">
      <c r="M70101"/>
    </row>
    <row r="70102" spans="13:13" x14ac:dyDescent="0.25">
      <c r="M70102"/>
    </row>
    <row r="70103" spans="13:13" x14ac:dyDescent="0.25">
      <c r="M70103"/>
    </row>
    <row r="70104" spans="13:13" x14ac:dyDescent="0.25">
      <c r="M70104"/>
    </row>
    <row r="70105" spans="13:13" x14ac:dyDescent="0.25">
      <c r="M70105"/>
    </row>
    <row r="70106" spans="13:13" x14ac:dyDescent="0.25">
      <c r="M70106"/>
    </row>
    <row r="70107" spans="13:13" x14ac:dyDescent="0.25">
      <c r="M70107"/>
    </row>
    <row r="70108" spans="13:13" x14ac:dyDescent="0.25">
      <c r="M70108"/>
    </row>
    <row r="70109" spans="13:13" x14ac:dyDescent="0.25">
      <c r="M70109"/>
    </row>
    <row r="70110" spans="13:13" x14ac:dyDescent="0.25">
      <c r="M70110"/>
    </row>
    <row r="70111" spans="13:13" x14ac:dyDescent="0.25">
      <c r="M70111"/>
    </row>
    <row r="70112" spans="13:13" x14ac:dyDescent="0.25">
      <c r="M70112"/>
    </row>
    <row r="70113" spans="13:13" x14ac:dyDescent="0.25">
      <c r="M70113"/>
    </row>
    <row r="70114" spans="13:13" x14ac:dyDescent="0.25">
      <c r="M70114"/>
    </row>
    <row r="70115" spans="13:13" x14ac:dyDescent="0.25">
      <c r="M70115"/>
    </row>
    <row r="70116" spans="13:13" x14ac:dyDescent="0.25">
      <c r="M70116"/>
    </row>
    <row r="70117" spans="13:13" x14ac:dyDescent="0.25">
      <c r="M70117"/>
    </row>
    <row r="70118" spans="13:13" x14ac:dyDescent="0.25">
      <c r="M70118"/>
    </row>
    <row r="70119" spans="13:13" x14ac:dyDescent="0.25">
      <c r="M70119"/>
    </row>
    <row r="70120" spans="13:13" x14ac:dyDescent="0.25">
      <c r="M70120"/>
    </row>
    <row r="70121" spans="13:13" x14ac:dyDescent="0.25">
      <c r="M70121"/>
    </row>
    <row r="70122" spans="13:13" x14ac:dyDescent="0.25">
      <c r="M70122"/>
    </row>
    <row r="70123" spans="13:13" x14ac:dyDescent="0.25">
      <c r="M70123"/>
    </row>
    <row r="70124" spans="13:13" x14ac:dyDescent="0.25">
      <c r="M70124"/>
    </row>
    <row r="70125" spans="13:13" x14ac:dyDescent="0.25">
      <c r="M70125"/>
    </row>
    <row r="70126" spans="13:13" x14ac:dyDescent="0.25">
      <c r="M70126"/>
    </row>
    <row r="70127" spans="13:13" x14ac:dyDescent="0.25">
      <c r="M70127"/>
    </row>
    <row r="70128" spans="13:13" x14ac:dyDescent="0.25">
      <c r="M70128"/>
    </row>
    <row r="70129" spans="13:13" x14ac:dyDescent="0.25">
      <c r="M70129"/>
    </row>
    <row r="70130" spans="13:13" x14ac:dyDescent="0.25">
      <c r="M70130"/>
    </row>
    <row r="70131" spans="13:13" x14ac:dyDescent="0.25">
      <c r="M70131"/>
    </row>
    <row r="70132" spans="13:13" x14ac:dyDescent="0.25">
      <c r="M70132"/>
    </row>
    <row r="70133" spans="13:13" x14ac:dyDescent="0.25">
      <c r="M70133"/>
    </row>
    <row r="70134" spans="13:13" x14ac:dyDescent="0.25">
      <c r="M70134"/>
    </row>
    <row r="70135" spans="13:13" x14ac:dyDescent="0.25">
      <c r="M70135"/>
    </row>
    <row r="70136" spans="13:13" x14ac:dyDescent="0.25">
      <c r="M70136"/>
    </row>
    <row r="70137" spans="13:13" x14ac:dyDescent="0.25">
      <c r="M70137"/>
    </row>
    <row r="70138" spans="13:13" x14ac:dyDescent="0.25">
      <c r="M70138"/>
    </row>
    <row r="70139" spans="13:13" x14ac:dyDescent="0.25">
      <c r="M70139"/>
    </row>
    <row r="70140" spans="13:13" x14ac:dyDescent="0.25">
      <c r="M70140"/>
    </row>
    <row r="70141" spans="13:13" x14ac:dyDescent="0.25">
      <c r="M70141"/>
    </row>
    <row r="70142" spans="13:13" x14ac:dyDescent="0.25">
      <c r="M70142"/>
    </row>
    <row r="70143" spans="13:13" x14ac:dyDescent="0.25">
      <c r="M70143"/>
    </row>
    <row r="70144" spans="13:13" x14ac:dyDescent="0.25">
      <c r="M70144"/>
    </row>
    <row r="70145" spans="13:13" x14ac:dyDescent="0.25">
      <c r="M70145"/>
    </row>
    <row r="70146" spans="13:13" x14ac:dyDescent="0.25">
      <c r="M70146"/>
    </row>
    <row r="70147" spans="13:13" x14ac:dyDescent="0.25">
      <c r="M70147"/>
    </row>
    <row r="70148" spans="13:13" x14ac:dyDescent="0.25">
      <c r="M70148"/>
    </row>
    <row r="70149" spans="13:13" x14ac:dyDescent="0.25">
      <c r="M70149"/>
    </row>
    <row r="70150" spans="13:13" x14ac:dyDescent="0.25">
      <c r="M70150"/>
    </row>
    <row r="70151" spans="13:13" x14ac:dyDescent="0.25">
      <c r="M70151"/>
    </row>
    <row r="70152" spans="13:13" x14ac:dyDescent="0.25">
      <c r="M70152"/>
    </row>
    <row r="70153" spans="13:13" x14ac:dyDescent="0.25">
      <c r="M70153"/>
    </row>
    <row r="70154" spans="13:13" x14ac:dyDescent="0.25">
      <c r="M70154"/>
    </row>
    <row r="70155" spans="13:13" x14ac:dyDescent="0.25">
      <c r="M70155"/>
    </row>
    <row r="70156" spans="13:13" x14ac:dyDescent="0.25">
      <c r="M70156"/>
    </row>
    <row r="70157" spans="13:13" x14ac:dyDescent="0.25">
      <c r="M70157"/>
    </row>
    <row r="70158" spans="13:13" x14ac:dyDescent="0.25">
      <c r="M70158"/>
    </row>
    <row r="70159" spans="13:13" x14ac:dyDescent="0.25">
      <c r="M70159"/>
    </row>
    <row r="70160" spans="13:13" x14ac:dyDescent="0.25">
      <c r="M70160"/>
    </row>
    <row r="70161" spans="13:13" x14ac:dyDescent="0.25">
      <c r="M70161"/>
    </row>
    <row r="70162" spans="13:13" x14ac:dyDescent="0.25">
      <c r="M70162"/>
    </row>
    <row r="70163" spans="13:13" x14ac:dyDescent="0.25">
      <c r="M70163"/>
    </row>
    <row r="70164" spans="13:13" x14ac:dyDescent="0.25">
      <c r="M70164"/>
    </row>
    <row r="70165" spans="13:13" x14ac:dyDescent="0.25">
      <c r="M70165"/>
    </row>
    <row r="70166" spans="13:13" x14ac:dyDescent="0.25">
      <c r="M70166"/>
    </row>
    <row r="70167" spans="13:13" x14ac:dyDescent="0.25">
      <c r="M70167"/>
    </row>
    <row r="70168" spans="13:13" x14ac:dyDescent="0.25">
      <c r="M70168"/>
    </row>
    <row r="70169" spans="13:13" x14ac:dyDescent="0.25">
      <c r="M70169"/>
    </row>
    <row r="70170" spans="13:13" x14ac:dyDescent="0.25">
      <c r="M70170"/>
    </row>
    <row r="70171" spans="13:13" x14ac:dyDescent="0.25">
      <c r="M70171"/>
    </row>
    <row r="70172" spans="13:13" x14ac:dyDescent="0.25">
      <c r="M70172"/>
    </row>
    <row r="70173" spans="13:13" x14ac:dyDescent="0.25">
      <c r="M70173"/>
    </row>
    <row r="70174" spans="13:13" x14ac:dyDescent="0.25">
      <c r="M70174"/>
    </row>
    <row r="70175" spans="13:13" x14ac:dyDescent="0.25">
      <c r="M70175"/>
    </row>
    <row r="70176" spans="13:13" x14ac:dyDescent="0.25">
      <c r="M70176"/>
    </row>
    <row r="70177" spans="13:13" x14ac:dyDescent="0.25">
      <c r="M70177"/>
    </row>
    <row r="70178" spans="13:13" x14ac:dyDescent="0.25">
      <c r="M70178"/>
    </row>
    <row r="70179" spans="13:13" x14ac:dyDescent="0.25">
      <c r="M70179"/>
    </row>
    <row r="70180" spans="13:13" x14ac:dyDescent="0.25">
      <c r="M70180"/>
    </row>
    <row r="70181" spans="13:13" x14ac:dyDescent="0.25">
      <c r="M70181"/>
    </row>
    <row r="70182" spans="13:13" x14ac:dyDescent="0.25">
      <c r="M70182"/>
    </row>
    <row r="70183" spans="13:13" x14ac:dyDescent="0.25">
      <c r="M70183"/>
    </row>
    <row r="70184" spans="13:13" x14ac:dyDescent="0.25">
      <c r="M70184"/>
    </row>
    <row r="70185" spans="13:13" x14ac:dyDescent="0.25">
      <c r="M70185"/>
    </row>
    <row r="70186" spans="13:13" x14ac:dyDescent="0.25">
      <c r="M70186"/>
    </row>
    <row r="70187" spans="13:13" x14ac:dyDescent="0.25">
      <c r="M70187"/>
    </row>
    <row r="70188" spans="13:13" x14ac:dyDescent="0.25">
      <c r="M70188"/>
    </row>
    <row r="70189" spans="13:13" x14ac:dyDescent="0.25">
      <c r="M70189"/>
    </row>
    <row r="70190" spans="13:13" x14ac:dyDescent="0.25">
      <c r="M70190"/>
    </row>
    <row r="70191" spans="13:13" x14ac:dyDescent="0.25">
      <c r="M70191"/>
    </row>
    <row r="70192" spans="13:13" x14ac:dyDescent="0.25">
      <c r="M70192"/>
    </row>
    <row r="70193" spans="13:13" x14ac:dyDescent="0.25">
      <c r="M70193"/>
    </row>
    <row r="70194" spans="13:13" x14ac:dyDescent="0.25">
      <c r="M70194"/>
    </row>
    <row r="70195" spans="13:13" x14ac:dyDescent="0.25">
      <c r="M70195"/>
    </row>
    <row r="70196" spans="13:13" x14ac:dyDescent="0.25">
      <c r="M70196"/>
    </row>
    <row r="70197" spans="13:13" x14ac:dyDescent="0.25">
      <c r="M70197"/>
    </row>
    <row r="70198" spans="13:13" x14ac:dyDescent="0.25">
      <c r="M70198"/>
    </row>
    <row r="70199" spans="13:13" x14ac:dyDescent="0.25">
      <c r="M70199"/>
    </row>
    <row r="70200" spans="13:13" x14ac:dyDescent="0.25">
      <c r="M70200"/>
    </row>
    <row r="70201" spans="13:13" x14ac:dyDescent="0.25">
      <c r="M70201"/>
    </row>
    <row r="70202" spans="13:13" x14ac:dyDescent="0.25">
      <c r="M70202"/>
    </row>
    <row r="70203" spans="13:13" x14ac:dyDescent="0.25">
      <c r="M70203"/>
    </row>
    <row r="70204" spans="13:13" x14ac:dyDescent="0.25">
      <c r="M70204"/>
    </row>
    <row r="70205" spans="13:13" x14ac:dyDescent="0.25">
      <c r="M70205"/>
    </row>
    <row r="70206" spans="13:13" x14ac:dyDescent="0.25">
      <c r="M70206"/>
    </row>
    <row r="70207" spans="13:13" x14ac:dyDescent="0.25">
      <c r="M70207"/>
    </row>
    <row r="70208" spans="13:13" x14ac:dyDescent="0.25">
      <c r="M70208"/>
    </row>
    <row r="70209" spans="13:13" x14ac:dyDescent="0.25">
      <c r="M70209"/>
    </row>
    <row r="70210" spans="13:13" x14ac:dyDescent="0.25">
      <c r="M70210"/>
    </row>
    <row r="70211" spans="13:13" x14ac:dyDescent="0.25">
      <c r="M70211"/>
    </row>
    <row r="70212" spans="13:13" x14ac:dyDescent="0.25">
      <c r="M70212"/>
    </row>
    <row r="70213" spans="13:13" x14ac:dyDescent="0.25">
      <c r="M70213"/>
    </row>
    <row r="70214" spans="13:13" x14ac:dyDescent="0.25">
      <c r="M70214"/>
    </row>
    <row r="70215" spans="13:13" x14ac:dyDescent="0.25">
      <c r="M70215"/>
    </row>
    <row r="70216" spans="13:13" x14ac:dyDescent="0.25">
      <c r="M70216"/>
    </row>
    <row r="70217" spans="13:13" x14ac:dyDescent="0.25">
      <c r="M70217"/>
    </row>
    <row r="70218" spans="13:13" x14ac:dyDescent="0.25">
      <c r="M70218"/>
    </row>
    <row r="70219" spans="13:13" x14ac:dyDescent="0.25">
      <c r="M70219"/>
    </row>
    <row r="70220" spans="13:13" x14ac:dyDescent="0.25">
      <c r="M70220"/>
    </row>
    <row r="70221" spans="13:13" x14ac:dyDescent="0.25">
      <c r="M70221"/>
    </row>
    <row r="70222" spans="13:13" x14ac:dyDescent="0.25">
      <c r="M70222"/>
    </row>
    <row r="70223" spans="13:13" x14ac:dyDescent="0.25">
      <c r="M70223"/>
    </row>
    <row r="70224" spans="13:13" x14ac:dyDescent="0.25">
      <c r="M70224"/>
    </row>
    <row r="70225" spans="13:13" x14ac:dyDescent="0.25">
      <c r="M70225"/>
    </row>
    <row r="70226" spans="13:13" x14ac:dyDescent="0.25">
      <c r="M70226"/>
    </row>
    <row r="70227" spans="13:13" x14ac:dyDescent="0.25">
      <c r="M70227"/>
    </row>
    <row r="70228" spans="13:13" x14ac:dyDescent="0.25">
      <c r="M70228"/>
    </row>
    <row r="70229" spans="13:13" x14ac:dyDescent="0.25">
      <c r="M70229"/>
    </row>
    <row r="70230" spans="13:13" x14ac:dyDescent="0.25">
      <c r="M70230"/>
    </row>
    <row r="70231" spans="13:13" x14ac:dyDescent="0.25">
      <c r="M70231"/>
    </row>
    <row r="70232" spans="13:13" x14ac:dyDescent="0.25">
      <c r="M70232"/>
    </row>
    <row r="70233" spans="13:13" x14ac:dyDescent="0.25">
      <c r="M70233"/>
    </row>
    <row r="70234" spans="13:13" x14ac:dyDescent="0.25">
      <c r="M70234"/>
    </row>
    <row r="70235" spans="13:13" x14ac:dyDescent="0.25">
      <c r="M70235"/>
    </row>
    <row r="70236" spans="13:13" x14ac:dyDescent="0.25">
      <c r="M70236"/>
    </row>
    <row r="70237" spans="13:13" x14ac:dyDescent="0.25">
      <c r="M70237"/>
    </row>
    <row r="70238" spans="13:13" x14ac:dyDescent="0.25">
      <c r="M70238"/>
    </row>
    <row r="70239" spans="13:13" x14ac:dyDescent="0.25">
      <c r="M70239"/>
    </row>
    <row r="70240" spans="13:13" x14ac:dyDescent="0.25">
      <c r="M70240"/>
    </row>
    <row r="70241" spans="13:13" x14ac:dyDescent="0.25">
      <c r="M70241"/>
    </row>
    <row r="70242" spans="13:13" x14ac:dyDescent="0.25">
      <c r="M70242"/>
    </row>
    <row r="70243" spans="13:13" x14ac:dyDescent="0.25">
      <c r="M70243"/>
    </row>
    <row r="70244" spans="13:13" x14ac:dyDescent="0.25">
      <c r="M70244"/>
    </row>
    <row r="70245" spans="13:13" x14ac:dyDescent="0.25">
      <c r="M70245"/>
    </row>
    <row r="70246" spans="13:13" x14ac:dyDescent="0.25">
      <c r="M70246"/>
    </row>
    <row r="70247" spans="13:13" x14ac:dyDescent="0.25">
      <c r="M70247"/>
    </row>
    <row r="70248" spans="13:13" x14ac:dyDescent="0.25">
      <c r="M70248"/>
    </row>
    <row r="70249" spans="13:13" x14ac:dyDescent="0.25">
      <c r="M70249"/>
    </row>
    <row r="70250" spans="13:13" x14ac:dyDescent="0.25">
      <c r="M70250"/>
    </row>
    <row r="70251" spans="13:13" x14ac:dyDescent="0.25">
      <c r="M70251"/>
    </row>
    <row r="70252" spans="13:13" x14ac:dyDescent="0.25">
      <c r="M70252"/>
    </row>
    <row r="70253" spans="13:13" x14ac:dyDescent="0.25">
      <c r="M70253"/>
    </row>
    <row r="70254" spans="13:13" x14ac:dyDescent="0.25">
      <c r="M70254"/>
    </row>
    <row r="70255" spans="13:13" x14ac:dyDescent="0.25">
      <c r="M70255"/>
    </row>
    <row r="70256" spans="13:13" x14ac:dyDescent="0.25">
      <c r="M70256"/>
    </row>
    <row r="70257" spans="13:13" x14ac:dyDescent="0.25">
      <c r="M70257"/>
    </row>
    <row r="70258" spans="13:13" x14ac:dyDescent="0.25">
      <c r="M70258"/>
    </row>
    <row r="70259" spans="13:13" x14ac:dyDescent="0.25">
      <c r="M70259"/>
    </row>
    <row r="70260" spans="13:13" x14ac:dyDescent="0.25">
      <c r="M70260"/>
    </row>
    <row r="70261" spans="13:13" x14ac:dyDescent="0.25">
      <c r="M70261"/>
    </row>
    <row r="70262" spans="13:13" x14ac:dyDescent="0.25">
      <c r="M70262"/>
    </row>
    <row r="70263" spans="13:13" x14ac:dyDescent="0.25">
      <c r="M70263"/>
    </row>
    <row r="70264" spans="13:13" x14ac:dyDescent="0.25">
      <c r="M70264"/>
    </row>
    <row r="70265" spans="13:13" x14ac:dyDescent="0.25">
      <c r="M70265"/>
    </row>
    <row r="70266" spans="13:13" x14ac:dyDescent="0.25">
      <c r="M70266"/>
    </row>
    <row r="70267" spans="13:13" x14ac:dyDescent="0.25">
      <c r="M70267"/>
    </row>
    <row r="70268" spans="13:13" x14ac:dyDescent="0.25">
      <c r="M70268"/>
    </row>
    <row r="70269" spans="13:13" x14ac:dyDescent="0.25">
      <c r="M70269"/>
    </row>
    <row r="70270" spans="13:13" x14ac:dyDescent="0.25">
      <c r="M70270"/>
    </row>
    <row r="70271" spans="13:13" x14ac:dyDescent="0.25">
      <c r="M70271"/>
    </row>
    <row r="70272" spans="13:13" x14ac:dyDescent="0.25">
      <c r="M70272"/>
    </row>
    <row r="70273" spans="13:13" x14ac:dyDescent="0.25">
      <c r="M70273"/>
    </row>
    <row r="70274" spans="13:13" x14ac:dyDescent="0.25">
      <c r="M70274"/>
    </row>
    <row r="70275" spans="13:13" x14ac:dyDescent="0.25">
      <c r="M70275"/>
    </row>
    <row r="70276" spans="13:13" x14ac:dyDescent="0.25">
      <c r="M70276"/>
    </row>
    <row r="70277" spans="13:13" x14ac:dyDescent="0.25">
      <c r="M70277"/>
    </row>
    <row r="70278" spans="13:13" x14ac:dyDescent="0.25">
      <c r="M70278"/>
    </row>
    <row r="70279" spans="13:13" x14ac:dyDescent="0.25">
      <c r="M70279"/>
    </row>
    <row r="70280" spans="13:13" x14ac:dyDescent="0.25">
      <c r="M70280"/>
    </row>
    <row r="70281" spans="13:13" x14ac:dyDescent="0.25">
      <c r="M70281"/>
    </row>
    <row r="70282" spans="13:13" x14ac:dyDescent="0.25">
      <c r="M70282"/>
    </row>
    <row r="70283" spans="13:13" x14ac:dyDescent="0.25">
      <c r="M70283"/>
    </row>
    <row r="70284" spans="13:13" x14ac:dyDescent="0.25">
      <c r="M70284"/>
    </row>
    <row r="70285" spans="13:13" x14ac:dyDescent="0.25">
      <c r="M70285"/>
    </row>
    <row r="70286" spans="13:13" x14ac:dyDescent="0.25">
      <c r="M70286"/>
    </row>
    <row r="70287" spans="13:13" x14ac:dyDescent="0.25">
      <c r="M70287"/>
    </row>
    <row r="70288" spans="13:13" x14ac:dyDescent="0.25">
      <c r="M70288"/>
    </row>
    <row r="70289" spans="13:13" x14ac:dyDescent="0.25">
      <c r="M70289"/>
    </row>
    <row r="70290" spans="13:13" x14ac:dyDescent="0.25">
      <c r="M70290"/>
    </row>
    <row r="70291" spans="13:13" x14ac:dyDescent="0.25">
      <c r="M70291"/>
    </row>
    <row r="70292" spans="13:13" x14ac:dyDescent="0.25">
      <c r="M70292"/>
    </row>
    <row r="70293" spans="13:13" x14ac:dyDescent="0.25">
      <c r="M70293"/>
    </row>
    <row r="70294" spans="13:13" x14ac:dyDescent="0.25">
      <c r="M70294"/>
    </row>
    <row r="70295" spans="13:13" x14ac:dyDescent="0.25">
      <c r="M70295"/>
    </row>
    <row r="70296" spans="13:13" x14ac:dyDescent="0.25">
      <c r="M70296"/>
    </row>
    <row r="70297" spans="13:13" x14ac:dyDescent="0.25">
      <c r="M70297"/>
    </row>
    <row r="70298" spans="13:13" x14ac:dyDescent="0.25">
      <c r="M70298"/>
    </row>
    <row r="70299" spans="13:13" x14ac:dyDescent="0.25">
      <c r="M70299"/>
    </row>
    <row r="70300" spans="13:13" x14ac:dyDescent="0.25">
      <c r="M70300"/>
    </row>
    <row r="70301" spans="13:13" x14ac:dyDescent="0.25">
      <c r="M70301"/>
    </row>
    <row r="70302" spans="13:13" x14ac:dyDescent="0.25">
      <c r="M70302"/>
    </row>
    <row r="70303" spans="13:13" x14ac:dyDescent="0.25">
      <c r="M70303"/>
    </row>
    <row r="70304" spans="13:13" x14ac:dyDescent="0.25">
      <c r="M70304"/>
    </row>
    <row r="70305" spans="13:13" x14ac:dyDescent="0.25">
      <c r="M70305"/>
    </row>
    <row r="70306" spans="13:13" x14ac:dyDescent="0.25">
      <c r="M70306"/>
    </row>
    <row r="70307" spans="13:13" x14ac:dyDescent="0.25">
      <c r="M70307"/>
    </row>
    <row r="70308" spans="13:13" x14ac:dyDescent="0.25">
      <c r="M70308"/>
    </row>
    <row r="70309" spans="13:13" x14ac:dyDescent="0.25">
      <c r="M70309"/>
    </row>
    <row r="70310" spans="13:13" x14ac:dyDescent="0.25">
      <c r="M70310"/>
    </row>
    <row r="70311" spans="13:13" x14ac:dyDescent="0.25">
      <c r="M70311"/>
    </row>
    <row r="70312" spans="13:13" x14ac:dyDescent="0.25">
      <c r="M70312"/>
    </row>
    <row r="70313" spans="13:13" x14ac:dyDescent="0.25">
      <c r="M70313"/>
    </row>
    <row r="70314" spans="13:13" x14ac:dyDescent="0.25">
      <c r="M70314"/>
    </row>
    <row r="70315" spans="13:13" x14ac:dyDescent="0.25">
      <c r="M70315"/>
    </row>
    <row r="70316" spans="13:13" x14ac:dyDescent="0.25">
      <c r="M70316"/>
    </row>
    <row r="70317" spans="13:13" x14ac:dyDescent="0.25">
      <c r="M70317"/>
    </row>
    <row r="70318" spans="13:13" x14ac:dyDescent="0.25">
      <c r="M70318"/>
    </row>
    <row r="70319" spans="13:13" x14ac:dyDescent="0.25">
      <c r="M70319"/>
    </row>
    <row r="70320" spans="13:13" x14ac:dyDescent="0.25">
      <c r="M70320"/>
    </row>
    <row r="70321" spans="13:13" x14ac:dyDescent="0.25">
      <c r="M70321"/>
    </row>
    <row r="70322" spans="13:13" x14ac:dyDescent="0.25">
      <c r="M70322"/>
    </row>
    <row r="70323" spans="13:13" x14ac:dyDescent="0.25">
      <c r="M70323"/>
    </row>
    <row r="70324" spans="13:13" x14ac:dyDescent="0.25">
      <c r="M70324"/>
    </row>
    <row r="70325" spans="13:13" x14ac:dyDescent="0.25">
      <c r="M70325"/>
    </row>
    <row r="70326" spans="13:13" x14ac:dyDescent="0.25">
      <c r="M70326"/>
    </row>
    <row r="70327" spans="13:13" x14ac:dyDescent="0.25">
      <c r="M70327"/>
    </row>
    <row r="70328" spans="13:13" x14ac:dyDescent="0.25">
      <c r="M70328"/>
    </row>
    <row r="70329" spans="13:13" x14ac:dyDescent="0.25">
      <c r="M70329"/>
    </row>
    <row r="70330" spans="13:13" x14ac:dyDescent="0.25">
      <c r="M70330"/>
    </row>
    <row r="70331" spans="13:13" x14ac:dyDescent="0.25">
      <c r="M70331"/>
    </row>
    <row r="70332" spans="13:13" x14ac:dyDescent="0.25">
      <c r="M70332"/>
    </row>
    <row r="70333" spans="13:13" x14ac:dyDescent="0.25">
      <c r="M70333"/>
    </row>
    <row r="70334" spans="13:13" x14ac:dyDescent="0.25">
      <c r="M70334"/>
    </row>
    <row r="70335" spans="13:13" x14ac:dyDescent="0.25">
      <c r="M70335"/>
    </row>
    <row r="70336" spans="13:13" x14ac:dyDescent="0.25">
      <c r="M70336"/>
    </row>
    <row r="70337" spans="13:13" x14ac:dyDescent="0.25">
      <c r="M70337"/>
    </row>
    <row r="70338" spans="13:13" x14ac:dyDescent="0.25">
      <c r="M70338"/>
    </row>
    <row r="70339" spans="13:13" x14ac:dyDescent="0.25">
      <c r="M70339"/>
    </row>
    <row r="70340" spans="13:13" x14ac:dyDescent="0.25">
      <c r="M70340"/>
    </row>
    <row r="70341" spans="13:13" x14ac:dyDescent="0.25">
      <c r="M70341"/>
    </row>
    <row r="70342" spans="13:13" x14ac:dyDescent="0.25">
      <c r="M70342"/>
    </row>
    <row r="70343" spans="13:13" x14ac:dyDescent="0.25">
      <c r="M70343"/>
    </row>
    <row r="70344" spans="13:13" x14ac:dyDescent="0.25">
      <c r="M70344"/>
    </row>
    <row r="70345" spans="13:13" x14ac:dyDescent="0.25">
      <c r="M70345"/>
    </row>
    <row r="70346" spans="13:13" x14ac:dyDescent="0.25">
      <c r="M70346"/>
    </row>
    <row r="70347" spans="13:13" x14ac:dyDescent="0.25">
      <c r="M70347"/>
    </row>
    <row r="70348" spans="13:13" x14ac:dyDescent="0.25">
      <c r="M70348"/>
    </row>
    <row r="70349" spans="13:13" x14ac:dyDescent="0.25">
      <c r="M70349"/>
    </row>
    <row r="70350" spans="13:13" x14ac:dyDescent="0.25">
      <c r="M70350"/>
    </row>
    <row r="70351" spans="13:13" x14ac:dyDescent="0.25">
      <c r="M70351"/>
    </row>
    <row r="70352" spans="13:13" x14ac:dyDescent="0.25">
      <c r="M70352"/>
    </row>
    <row r="70353" spans="13:13" x14ac:dyDescent="0.25">
      <c r="M70353"/>
    </row>
    <row r="70354" spans="13:13" x14ac:dyDescent="0.25">
      <c r="M70354"/>
    </row>
    <row r="70355" spans="13:13" x14ac:dyDescent="0.25">
      <c r="M70355"/>
    </row>
    <row r="70356" spans="13:13" x14ac:dyDescent="0.25">
      <c r="M70356"/>
    </row>
    <row r="70357" spans="13:13" x14ac:dyDescent="0.25">
      <c r="M70357"/>
    </row>
    <row r="70358" spans="13:13" x14ac:dyDescent="0.25">
      <c r="M70358"/>
    </row>
    <row r="70359" spans="13:13" x14ac:dyDescent="0.25">
      <c r="M70359"/>
    </row>
    <row r="70360" spans="13:13" x14ac:dyDescent="0.25">
      <c r="M70360"/>
    </row>
    <row r="70361" spans="13:13" x14ac:dyDescent="0.25">
      <c r="M70361"/>
    </row>
    <row r="70362" spans="13:13" x14ac:dyDescent="0.25">
      <c r="M70362"/>
    </row>
    <row r="70363" spans="13:13" x14ac:dyDescent="0.25">
      <c r="M70363"/>
    </row>
    <row r="70364" spans="13:13" x14ac:dyDescent="0.25">
      <c r="M70364"/>
    </row>
    <row r="70365" spans="13:13" x14ac:dyDescent="0.25">
      <c r="M70365"/>
    </row>
    <row r="70366" spans="13:13" x14ac:dyDescent="0.25">
      <c r="M70366"/>
    </row>
    <row r="70367" spans="13:13" x14ac:dyDescent="0.25">
      <c r="M70367"/>
    </row>
    <row r="70368" spans="13:13" x14ac:dyDescent="0.25">
      <c r="M70368"/>
    </row>
    <row r="70369" spans="13:13" x14ac:dyDescent="0.25">
      <c r="M70369"/>
    </row>
    <row r="70370" spans="13:13" x14ac:dyDescent="0.25">
      <c r="M70370"/>
    </row>
    <row r="70371" spans="13:13" x14ac:dyDescent="0.25">
      <c r="M70371"/>
    </row>
    <row r="70372" spans="13:13" x14ac:dyDescent="0.25">
      <c r="M70372"/>
    </row>
    <row r="70373" spans="13:13" x14ac:dyDescent="0.25">
      <c r="M70373"/>
    </row>
    <row r="70374" spans="13:13" x14ac:dyDescent="0.25">
      <c r="M70374"/>
    </row>
    <row r="70375" spans="13:13" x14ac:dyDescent="0.25">
      <c r="M70375"/>
    </row>
    <row r="70376" spans="13:13" x14ac:dyDescent="0.25">
      <c r="M70376"/>
    </row>
    <row r="70377" spans="13:13" x14ac:dyDescent="0.25">
      <c r="M70377"/>
    </row>
    <row r="70378" spans="13:13" x14ac:dyDescent="0.25">
      <c r="M70378"/>
    </row>
    <row r="70379" spans="13:13" x14ac:dyDescent="0.25">
      <c r="M70379"/>
    </row>
    <row r="70380" spans="13:13" x14ac:dyDescent="0.25">
      <c r="M70380"/>
    </row>
    <row r="70381" spans="13:13" x14ac:dyDescent="0.25">
      <c r="M70381"/>
    </row>
    <row r="70382" spans="13:13" x14ac:dyDescent="0.25">
      <c r="M70382"/>
    </row>
    <row r="70383" spans="13:13" x14ac:dyDescent="0.25">
      <c r="M70383"/>
    </row>
    <row r="70384" spans="13:13" x14ac:dyDescent="0.25">
      <c r="M70384"/>
    </row>
    <row r="70385" spans="13:13" x14ac:dyDescent="0.25">
      <c r="M70385"/>
    </row>
    <row r="70386" spans="13:13" x14ac:dyDescent="0.25">
      <c r="M70386"/>
    </row>
    <row r="70387" spans="13:13" x14ac:dyDescent="0.25">
      <c r="M70387"/>
    </row>
    <row r="70388" spans="13:13" x14ac:dyDescent="0.25">
      <c r="M70388"/>
    </row>
    <row r="70389" spans="13:13" x14ac:dyDescent="0.25">
      <c r="M70389"/>
    </row>
    <row r="70390" spans="13:13" x14ac:dyDescent="0.25">
      <c r="M70390"/>
    </row>
    <row r="70391" spans="13:13" x14ac:dyDescent="0.25">
      <c r="M70391"/>
    </row>
    <row r="70392" spans="13:13" x14ac:dyDescent="0.25">
      <c r="M70392"/>
    </row>
    <row r="70393" spans="13:13" x14ac:dyDescent="0.25">
      <c r="M70393"/>
    </row>
    <row r="70394" spans="13:13" x14ac:dyDescent="0.25">
      <c r="M70394"/>
    </row>
    <row r="70395" spans="13:13" x14ac:dyDescent="0.25">
      <c r="M70395"/>
    </row>
    <row r="70396" spans="13:13" x14ac:dyDescent="0.25">
      <c r="M70396"/>
    </row>
    <row r="70397" spans="13:13" x14ac:dyDescent="0.25">
      <c r="M70397"/>
    </row>
    <row r="70398" spans="13:13" x14ac:dyDescent="0.25">
      <c r="M70398"/>
    </row>
    <row r="70399" spans="13:13" x14ac:dyDescent="0.25">
      <c r="M70399"/>
    </row>
    <row r="70400" spans="13:13" x14ac:dyDescent="0.25">
      <c r="M70400"/>
    </row>
    <row r="70401" spans="13:13" x14ac:dyDescent="0.25">
      <c r="M70401"/>
    </row>
    <row r="70402" spans="13:13" x14ac:dyDescent="0.25">
      <c r="M70402"/>
    </row>
    <row r="70403" spans="13:13" x14ac:dyDescent="0.25">
      <c r="M70403"/>
    </row>
    <row r="70404" spans="13:13" x14ac:dyDescent="0.25">
      <c r="M70404"/>
    </row>
    <row r="70405" spans="13:13" x14ac:dyDescent="0.25">
      <c r="M70405"/>
    </row>
    <row r="70406" spans="13:13" x14ac:dyDescent="0.25">
      <c r="M70406"/>
    </row>
    <row r="70407" spans="13:13" x14ac:dyDescent="0.25">
      <c r="M70407"/>
    </row>
    <row r="70408" spans="13:13" x14ac:dyDescent="0.25">
      <c r="M70408"/>
    </row>
    <row r="70409" spans="13:13" x14ac:dyDescent="0.25">
      <c r="M70409"/>
    </row>
    <row r="70410" spans="13:13" x14ac:dyDescent="0.25">
      <c r="M70410"/>
    </row>
    <row r="70411" spans="13:13" x14ac:dyDescent="0.25">
      <c r="M70411"/>
    </row>
    <row r="70412" spans="13:13" x14ac:dyDescent="0.25">
      <c r="M70412"/>
    </row>
    <row r="70413" spans="13:13" x14ac:dyDescent="0.25">
      <c r="M70413"/>
    </row>
    <row r="70414" spans="13:13" x14ac:dyDescent="0.25">
      <c r="M70414"/>
    </row>
    <row r="70415" spans="13:13" x14ac:dyDescent="0.25">
      <c r="M70415"/>
    </row>
    <row r="70416" spans="13:13" x14ac:dyDescent="0.25">
      <c r="M70416"/>
    </row>
    <row r="70417" spans="13:13" x14ac:dyDescent="0.25">
      <c r="M70417"/>
    </row>
    <row r="70418" spans="13:13" x14ac:dyDescent="0.25">
      <c r="M70418"/>
    </row>
    <row r="70419" spans="13:13" x14ac:dyDescent="0.25">
      <c r="M70419"/>
    </row>
    <row r="70420" spans="13:13" x14ac:dyDescent="0.25">
      <c r="M70420"/>
    </row>
    <row r="70421" spans="13:13" x14ac:dyDescent="0.25">
      <c r="M70421"/>
    </row>
    <row r="70422" spans="13:13" x14ac:dyDescent="0.25">
      <c r="M70422"/>
    </row>
    <row r="70423" spans="13:13" x14ac:dyDescent="0.25">
      <c r="M70423"/>
    </row>
    <row r="70424" spans="13:13" x14ac:dyDescent="0.25">
      <c r="M70424"/>
    </row>
    <row r="70425" spans="13:13" x14ac:dyDescent="0.25">
      <c r="M70425"/>
    </row>
    <row r="70426" spans="13:13" x14ac:dyDescent="0.25">
      <c r="M70426"/>
    </row>
    <row r="70427" spans="13:13" x14ac:dyDescent="0.25">
      <c r="M70427"/>
    </row>
    <row r="70428" spans="13:13" x14ac:dyDescent="0.25">
      <c r="M70428"/>
    </row>
    <row r="70429" spans="13:13" x14ac:dyDescent="0.25">
      <c r="M70429"/>
    </row>
    <row r="70430" spans="13:13" x14ac:dyDescent="0.25">
      <c r="M70430"/>
    </row>
    <row r="70431" spans="13:13" x14ac:dyDescent="0.25">
      <c r="M70431"/>
    </row>
    <row r="70432" spans="13:13" x14ac:dyDescent="0.25">
      <c r="M70432"/>
    </row>
    <row r="70433" spans="13:13" x14ac:dyDescent="0.25">
      <c r="M70433"/>
    </row>
    <row r="70434" spans="13:13" x14ac:dyDescent="0.25">
      <c r="M70434"/>
    </row>
    <row r="70435" spans="13:13" x14ac:dyDescent="0.25">
      <c r="M70435"/>
    </row>
    <row r="70436" spans="13:13" x14ac:dyDescent="0.25">
      <c r="M70436"/>
    </row>
    <row r="70437" spans="13:13" x14ac:dyDescent="0.25">
      <c r="M70437"/>
    </row>
    <row r="70438" spans="13:13" x14ac:dyDescent="0.25">
      <c r="M70438"/>
    </row>
    <row r="70439" spans="13:13" x14ac:dyDescent="0.25">
      <c r="M70439"/>
    </row>
    <row r="70440" spans="13:13" x14ac:dyDescent="0.25">
      <c r="M70440"/>
    </row>
    <row r="70441" spans="13:13" x14ac:dyDescent="0.25">
      <c r="M70441"/>
    </row>
    <row r="70442" spans="13:13" x14ac:dyDescent="0.25">
      <c r="M70442"/>
    </row>
    <row r="70443" spans="13:13" x14ac:dyDescent="0.25">
      <c r="M70443"/>
    </row>
    <row r="70444" spans="13:13" x14ac:dyDescent="0.25">
      <c r="M70444"/>
    </row>
    <row r="70445" spans="13:13" x14ac:dyDescent="0.25">
      <c r="M70445"/>
    </row>
    <row r="70446" spans="13:13" x14ac:dyDescent="0.25">
      <c r="M70446"/>
    </row>
    <row r="70447" spans="13:13" x14ac:dyDescent="0.25">
      <c r="M70447"/>
    </row>
    <row r="70448" spans="13:13" x14ac:dyDescent="0.25">
      <c r="M70448"/>
    </row>
    <row r="70449" spans="13:13" x14ac:dyDescent="0.25">
      <c r="M70449"/>
    </row>
    <row r="70450" spans="13:13" x14ac:dyDescent="0.25">
      <c r="M70450"/>
    </row>
    <row r="70451" spans="13:13" x14ac:dyDescent="0.25">
      <c r="M70451"/>
    </row>
    <row r="70452" spans="13:13" x14ac:dyDescent="0.25">
      <c r="M70452"/>
    </row>
    <row r="70453" spans="13:13" x14ac:dyDescent="0.25">
      <c r="M70453"/>
    </row>
    <row r="70454" spans="13:13" x14ac:dyDescent="0.25">
      <c r="M70454"/>
    </row>
    <row r="70455" spans="13:13" x14ac:dyDescent="0.25">
      <c r="M70455"/>
    </row>
    <row r="70456" spans="13:13" x14ac:dyDescent="0.25">
      <c r="M70456"/>
    </row>
    <row r="70457" spans="13:13" x14ac:dyDescent="0.25">
      <c r="M70457"/>
    </row>
    <row r="70458" spans="13:13" x14ac:dyDescent="0.25">
      <c r="M70458"/>
    </row>
    <row r="70459" spans="13:13" x14ac:dyDescent="0.25">
      <c r="M70459"/>
    </row>
    <row r="70460" spans="13:13" x14ac:dyDescent="0.25">
      <c r="M70460"/>
    </row>
    <row r="70461" spans="13:13" x14ac:dyDescent="0.25">
      <c r="M70461"/>
    </row>
    <row r="70462" spans="13:13" x14ac:dyDescent="0.25">
      <c r="M70462"/>
    </row>
    <row r="70463" spans="13:13" x14ac:dyDescent="0.25">
      <c r="M70463"/>
    </row>
    <row r="70464" spans="13:13" x14ac:dyDescent="0.25">
      <c r="M70464"/>
    </row>
    <row r="70465" spans="13:13" x14ac:dyDescent="0.25">
      <c r="M70465"/>
    </row>
    <row r="70466" spans="13:13" x14ac:dyDescent="0.25">
      <c r="M70466"/>
    </row>
    <row r="70467" spans="13:13" x14ac:dyDescent="0.25">
      <c r="M70467"/>
    </row>
    <row r="70468" spans="13:13" x14ac:dyDescent="0.25">
      <c r="M70468"/>
    </row>
    <row r="70469" spans="13:13" x14ac:dyDescent="0.25">
      <c r="M70469"/>
    </row>
    <row r="70470" spans="13:13" x14ac:dyDescent="0.25">
      <c r="M70470"/>
    </row>
    <row r="70471" spans="13:13" x14ac:dyDescent="0.25">
      <c r="M70471"/>
    </row>
    <row r="70472" spans="13:13" x14ac:dyDescent="0.25">
      <c r="M70472"/>
    </row>
    <row r="70473" spans="13:13" x14ac:dyDescent="0.25">
      <c r="M70473"/>
    </row>
    <row r="70474" spans="13:13" x14ac:dyDescent="0.25">
      <c r="M70474"/>
    </row>
    <row r="70475" spans="13:13" x14ac:dyDescent="0.25">
      <c r="M70475"/>
    </row>
    <row r="70476" spans="13:13" x14ac:dyDescent="0.25">
      <c r="M70476"/>
    </row>
    <row r="70477" spans="13:13" x14ac:dyDescent="0.25">
      <c r="M70477"/>
    </row>
    <row r="70478" spans="13:13" x14ac:dyDescent="0.25">
      <c r="M70478"/>
    </row>
    <row r="70479" spans="13:13" x14ac:dyDescent="0.25">
      <c r="M70479"/>
    </row>
    <row r="70480" spans="13:13" x14ac:dyDescent="0.25">
      <c r="M70480"/>
    </row>
    <row r="70481" spans="13:13" x14ac:dyDescent="0.25">
      <c r="M70481"/>
    </row>
    <row r="70482" spans="13:13" x14ac:dyDescent="0.25">
      <c r="M70482"/>
    </row>
    <row r="70483" spans="13:13" x14ac:dyDescent="0.25">
      <c r="M70483"/>
    </row>
    <row r="70484" spans="13:13" x14ac:dyDescent="0.25">
      <c r="M70484"/>
    </row>
    <row r="70485" spans="13:13" x14ac:dyDescent="0.25">
      <c r="M70485"/>
    </row>
    <row r="70486" spans="13:13" x14ac:dyDescent="0.25">
      <c r="M70486"/>
    </row>
    <row r="70487" spans="13:13" x14ac:dyDescent="0.25">
      <c r="M70487"/>
    </row>
    <row r="70488" spans="13:13" x14ac:dyDescent="0.25">
      <c r="M70488"/>
    </row>
    <row r="70489" spans="13:13" x14ac:dyDescent="0.25">
      <c r="M70489"/>
    </row>
    <row r="70490" spans="13:13" x14ac:dyDescent="0.25">
      <c r="M70490"/>
    </row>
    <row r="70491" spans="13:13" x14ac:dyDescent="0.25">
      <c r="M70491"/>
    </row>
    <row r="70492" spans="13:13" x14ac:dyDescent="0.25">
      <c r="M70492"/>
    </row>
    <row r="70493" spans="13:13" x14ac:dyDescent="0.25">
      <c r="M70493"/>
    </row>
    <row r="70494" spans="13:13" x14ac:dyDescent="0.25">
      <c r="M70494"/>
    </row>
    <row r="70495" spans="13:13" x14ac:dyDescent="0.25">
      <c r="M70495"/>
    </row>
    <row r="70496" spans="13:13" x14ac:dyDescent="0.25">
      <c r="M70496"/>
    </row>
    <row r="70497" spans="13:13" x14ac:dyDescent="0.25">
      <c r="M70497"/>
    </row>
    <row r="70498" spans="13:13" x14ac:dyDescent="0.25">
      <c r="M70498"/>
    </row>
    <row r="70499" spans="13:13" x14ac:dyDescent="0.25">
      <c r="M70499"/>
    </row>
    <row r="70500" spans="13:13" x14ac:dyDescent="0.25">
      <c r="M70500"/>
    </row>
    <row r="70501" spans="13:13" x14ac:dyDescent="0.25">
      <c r="M70501"/>
    </row>
    <row r="70502" spans="13:13" x14ac:dyDescent="0.25">
      <c r="M70502"/>
    </row>
    <row r="70503" spans="13:13" x14ac:dyDescent="0.25">
      <c r="M70503"/>
    </row>
    <row r="70504" spans="13:13" x14ac:dyDescent="0.25">
      <c r="M70504"/>
    </row>
    <row r="70505" spans="13:13" x14ac:dyDescent="0.25">
      <c r="M70505"/>
    </row>
    <row r="70506" spans="13:13" x14ac:dyDescent="0.25">
      <c r="M70506"/>
    </row>
    <row r="70507" spans="13:13" x14ac:dyDescent="0.25">
      <c r="M70507"/>
    </row>
    <row r="70508" spans="13:13" x14ac:dyDescent="0.25">
      <c r="M70508"/>
    </row>
    <row r="70509" spans="13:13" x14ac:dyDescent="0.25">
      <c r="M70509"/>
    </row>
    <row r="70510" spans="13:13" x14ac:dyDescent="0.25">
      <c r="M70510"/>
    </row>
    <row r="70511" spans="13:13" x14ac:dyDescent="0.25">
      <c r="M70511"/>
    </row>
    <row r="70512" spans="13:13" x14ac:dyDescent="0.25">
      <c r="M70512"/>
    </row>
    <row r="70513" spans="13:13" x14ac:dyDescent="0.25">
      <c r="M70513"/>
    </row>
    <row r="70514" spans="13:13" x14ac:dyDescent="0.25">
      <c r="M70514"/>
    </row>
    <row r="70515" spans="13:13" x14ac:dyDescent="0.25">
      <c r="M70515"/>
    </row>
    <row r="70516" spans="13:13" x14ac:dyDescent="0.25">
      <c r="M70516"/>
    </row>
    <row r="70517" spans="13:13" x14ac:dyDescent="0.25">
      <c r="M70517"/>
    </row>
    <row r="70518" spans="13:13" x14ac:dyDescent="0.25">
      <c r="M70518"/>
    </row>
    <row r="70519" spans="13:13" x14ac:dyDescent="0.25">
      <c r="M70519"/>
    </row>
    <row r="70520" spans="13:13" x14ac:dyDescent="0.25">
      <c r="M70520"/>
    </row>
    <row r="70521" spans="13:13" x14ac:dyDescent="0.25">
      <c r="M70521"/>
    </row>
    <row r="70522" spans="13:13" x14ac:dyDescent="0.25">
      <c r="M70522"/>
    </row>
    <row r="70523" spans="13:13" x14ac:dyDescent="0.25">
      <c r="M70523"/>
    </row>
    <row r="70524" spans="13:13" x14ac:dyDescent="0.25">
      <c r="M70524"/>
    </row>
    <row r="70525" spans="13:13" x14ac:dyDescent="0.25">
      <c r="M70525"/>
    </row>
    <row r="70526" spans="13:13" x14ac:dyDescent="0.25">
      <c r="M70526"/>
    </row>
    <row r="70527" spans="13:13" x14ac:dyDescent="0.25">
      <c r="M70527"/>
    </row>
    <row r="70528" spans="13:13" x14ac:dyDescent="0.25">
      <c r="M70528"/>
    </row>
    <row r="70529" spans="13:13" x14ac:dyDescent="0.25">
      <c r="M70529"/>
    </row>
    <row r="70530" spans="13:13" x14ac:dyDescent="0.25">
      <c r="M70530"/>
    </row>
    <row r="70531" spans="13:13" x14ac:dyDescent="0.25">
      <c r="M70531"/>
    </row>
    <row r="70532" spans="13:13" x14ac:dyDescent="0.25">
      <c r="M70532"/>
    </row>
    <row r="70533" spans="13:13" x14ac:dyDescent="0.25">
      <c r="M70533"/>
    </row>
    <row r="70534" spans="13:13" x14ac:dyDescent="0.25">
      <c r="M70534"/>
    </row>
    <row r="70535" spans="13:13" x14ac:dyDescent="0.25">
      <c r="M70535"/>
    </row>
    <row r="70536" spans="13:13" x14ac:dyDescent="0.25">
      <c r="M70536"/>
    </row>
    <row r="70537" spans="13:13" x14ac:dyDescent="0.25">
      <c r="M70537"/>
    </row>
    <row r="70538" spans="13:13" x14ac:dyDescent="0.25">
      <c r="M70538"/>
    </row>
    <row r="70539" spans="13:13" x14ac:dyDescent="0.25">
      <c r="M70539"/>
    </row>
    <row r="70540" spans="13:13" x14ac:dyDescent="0.25">
      <c r="M70540"/>
    </row>
    <row r="70541" spans="13:13" x14ac:dyDescent="0.25">
      <c r="M70541"/>
    </row>
    <row r="70542" spans="13:13" x14ac:dyDescent="0.25">
      <c r="M70542"/>
    </row>
    <row r="70543" spans="13:13" x14ac:dyDescent="0.25">
      <c r="M70543"/>
    </row>
    <row r="70544" spans="13:13" x14ac:dyDescent="0.25">
      <c r="M70544"/>
    </row>
    <row r="70545" spans="13:13" x14ac:dyDescent="0.25">
      <c r="M70545"/>
    </row>
    <row r="70546" spans="13:13" x14ac:dyDescent="0.25">
      <c r="M70546"/>
    </row>
    <row r="70547" spans="13:13" x14ac:dyDescent="0.25">
      <c r="M70547"/>
    </row>
    <row r="70548" spans="13:13" x14ac:dyDescent="0.25">
      <c r="M70548"/>
    </row>
    <row r="70549" spans="13:13" x14ac:dyDescent="0.25">
      <c r="M70549"/>
    </row>
    <row r="70550" spans="13:13" x14ac:dyDescent="0.25">
      <c r="M70550"/>
    </row>
    <row r="70551" spans="13:13" x14ac:dyDescent="0.25">
      <c r="M70551"/>
    </row>
    <row r="70552" spans="13:13" x14ac:dyDescent="0.25">
      <c r="M70552"/>
    </row>
    <row r="70553" spans="13:13" x14ac:dyDescent="0.25">
      <c r="M70553"/>
    </row>
    <row r="70554" spans="13:13" x14ac:dyDescent="0.25">
      <c r="M70554"/>
    </row>
    <row r="70555" spans="13:13" x14ac:dyDescent="0.25">
      <c r="M70555"/>
    </row>
    <row r="70556" spans="13:13" x14ac:dyDescent="0.25">
      <c r="M70556"/>
    </row>
    <row r="70557" spans="13:13" x14ac:dyDescent="0.25">
      <c r="M70557"/>
    </row>
    <row r="70558" spans="13:13" x14ac:dyDescent="0.25">
      <c r="M70558"/>
    </row>
    <row r="70559" spans="13:13" x14ac:dyDescent="0.25">
      <c r="M70559"/>
    </row>
    <row r="70560" spans="13:13" x14ac:dyDescent="0.25">
      <c r="M70560"/>
    </row>
    <row r="70561" spans="13:13" x14ac:dyDescent="0.25">
      <c r="M70561"/>
    </row>
    <row r="70562" spans="13:13" x14ac:dyDescent="0.25">
      <c r="M70562"/>
    </row>
    <row r="70563" spans="13:13" x14ac:dyDescent="0.25">
      <c r="M70563"/>
    </row>
    <row r="70564" spans="13:13" x14ac:dyDescent="0.25">
      <c r="M70564"/>
    </row>
    <row r="70565" spans="13:13" x14ac:dyDescent="0.25">
      <c r="M70565"/>
    </row>
    <row r="70566" spans="13:13" x14ac:dyDescent="0.25">
      <c r="M70566"/>
    </row>
    <row r="70567" spans="13:13" x14ac:dyDescent="0.25">
      <c r="M70567"/>
    </row>
    <row r="70568" spans="13:13" x14ac:dyDescent="0.25">
      <c r="M70568"/>
    </row>
    <row r="70569" spans="13:13" x14ac:dyDescent="0.25">
      <c r="M70569"/>
    </row>
    <row r="70570" spans="13:13" x14ac:dyDescent="0.25">
      <c r="M70570"/>
    </row>
    <row r="70571" spans="13:13" x14ac:dyDescent="0.25">
      <c r="M70571"/>
    </row>
    <row r="70572" spans="13:13" x14ac:dyDescent="0.25">
      <c r="M70572"/>
    </row>
    <row r="70573" spans="13:13" x14ac:dyDescent="0.25">
      <c r="M70573"/>
    </row>
    <row r="70574" spans="13:13" x14ac:dyDescent="0.25">
      <c r="M70574"/>
    </row>
    <row r="70575" spans="13:13" x14ac:dyDescent="0.25">
      <c r="M70575"/>
    </row>
    <row r="70576" spans="13:13" x14ac:dyDescent="0.25">
      <c r="M70576"/>
    </row>
    <row r="70577" spans="13:13" x14ac:dyDescent="0.25">
      <c r="M70577"/>
    </row>
    <row r="70578" spans="13:13" x14ac:dyDescent="0.25">
      <c r="M70578"/>
    </row>
    <row r="70579" spans="13:13" x14ac:dyDescent="0.25">
      <c r="M70579"/>
    </row>
    <row r="70580" spans="13:13" x14ac:dyDescent="0.25">
      <c r="M70580"/>
    </row>
    <row r="70581" spans="13:13" x14ac:dyDescent="0.25">
      <c r="M70581"/>
    </row>
    <row r="70582" spans="13:13" x14ac:dyDescent="0.25">
      <c r="M70582"/>
    </row>
    <row r="70583" spans="13:13" x14ac:dyDescent="0.25">
      <c r="M70583"/>
    </row>
    <row r="70584" spans="13:13" x14ac:dyDescent="0.25">
      <c r="M70584"/>
    </row>
    <row r="70585" spans="13:13" x14ac:dyDescent="0.25">
      <c r="M70585"/>
    </row>
    <row r="70586" spans="13:13" x14ac:dyDescent="0.25">
      <c r="M70586"/>
    </row>
    <row r="70587" spans="13:13" x14ac:dyDescent="0.25">
      <c r="M70587"/>
    </row>
    <row r="70588" spans="13:13" x14ac:dyDescent="0.25">
      <c r="M70588"/>
    </row>
    <row r="70589" spans="13:13" x14ac:dyDescent="0.25">
      <c r="M70589"/>
    </row>
    <row r="70590" spans="13:13" x14ac:dyDescent="0.25">
      <c r="M70590"/>
    </row>
    <row r="70591" spans="13:13" x14ac:dyDescent="0.25">
      <c r="M70591"/>
    </row>
    <row r="70592" spans="13:13" x14ac:dyDescent="0.25">
      <c r="M70592"/>
    </row>
    <row r="70593" spans="13:13" x14ac:dyDescent="0.25">
      <c r="M70593"/>
    </row>
    <row r="70594" spans="13:13" x14ac:dyDescent="0.25">
      <c r="M70594"/>
    </row>
    <row r="70595" spans="13:13" x14ac:dyDescent="0.25">
      <c r="M70595"/>
    </row>
    <row r="70596" spans="13:13" x14ac:dyDescent="0.25">
      <c r="M70596"/>
    </row>
    <row r="70597" spans="13:13" x14ac:dyDescent="0.25">
      <c r="M70597"/>
    </row>
    <row r="70598" spans="13:13" x14ac:dyDescent="0.25">
      <c r="M70598"/>
    </row>
    <row r="70599" spans="13:13" x14ac:dyDescent="0.25">
      <c r="M70599"/>
    </row>
    <row r="70600" spans="13:13" x14ac:dyDescent="0.25">
      <c r="M70600"/>
    </row>
    <row r="70601" spans="13:13" x14ac:dyDescent="0.25">
      <c r="M70601"/>
    </row>
    <row r="70602" spans="13:13" x14ac:dyDescent="0.25">
      <c r="M70602"/>
    </row>
    <row r="70603" spans="13:13" x14ac:dyDescent="0.25">
      <c r="M70603"/>
    </row>
    <row r="70604" spans="13:13" x14ac:dyDescent="0.25">
      <c r="M70604"/>
    </row>
    <row r="70605" spans="13:13" x14ac:dyDescent="0.25">
      <c r="M70605"/>
    </row>
    <row r="70606" spans="13:13" x14ac:dyDescent="0.25">
      <c r="M70606"/>
    </row>
    <row r="70607" spans="13:13" x14ac:dyDescent="0.25">
      <c r="M70607"/>
    </row>
    <row r="70608" spans="13:13" x14ac:dyDescent="0.25">
      <c r="M70608"/>
    </row>
    <row r="70609" spans="13:13" x14ac:dyDescent="0.25">
      <c r="M70609"/>
    </row>
    <row r="70610" spans="13:13" x14ac:dyDescent="0.25">
      <c r="M70610"/>
    </row>
    <row r="70611" spans="13:13" x14ac:dyDescent="0.25">
      <c r="M70611"/>
    </row>
    <row r="70612" spans="13:13" x14ac:dyDescent="0.25">
      <c r="M70612"/>
    </row>
    <row r="70613" spans="13:13" x14ac:dyDescent="0.25">
      <c r="M70613"/>
    </row>
    <row r="70614" spans="13:13" x14ac:dyDescent="0.25">
      <c r="M70614"/>
    </row>
    <row r="70615" spans="13:13" x14ac:dyDescent="0.25">
      <c r="M70615"/>
    </row>
    <row r="70616" spans="13:13" x14ac:dyDescent="0.25">
      <c r="M70616"/>
    </row>
    <row r="70617" spans="13:13" x14ac:dyDescent="0.25">
      <c r="M70617"/>
    </row>
    <row r="70618" spans="13:13" x14ac:dyDescent="0.25">
      <c r="M70618"/>
    </row>
    <row r="70619" spans="13:13" x14ac:dyDescent="0.25">
      <c r="M70619"/>
    </row>
    <row r="70620" spans="13:13" x14ac:dyDescent="0.25">
      <c r="M70620"/>
    </row>
    <row r="70621" spans="13:13" x14ac:dyDescent="0.25">
      <c r="M70621"/>
    </row>
    <row r="70622" spans="13:13" x14ac:dyDescent="0.25">
      <c r="M70622"/>
    </row>
    <row r="70623" spans="13:13" x14ac:dyDescent="0.25">
      <c r="M70623"/>
    </row>
    <row r="70624" spans="13:13" x14ac:dyDescent="0.25">
      <c r="M70624"/>
    </row>
    <row r="70625" spans="13:13" x14ac:dyDescent="0.25">
      <c r="M70625"/>
    </row>
    <row r="70626" spans="13:13" x14ac:dyDescent="0.25">
      <c r="M70626"/>
    </row>
    <row r="70627" spans="13:13" x14ac:dyDescent="0.25">
      <c r="M70627"/>
    </row>
    <row r="70628" spans="13:13" x14ac:dyDescent="0.25">
      <c r="M70628"/>
    </row>
    <row r="70629" spans="13:13" x14ac:dyDescent="0.25">
      <c r="M70629"/>
    </row>
    <row r="70630" spans="13:13" x14ac:dyDescent="0.25">
      <c r="M70630"/>
    </row>
    <row r="70631" spans="13:13" x14ac:dyDescent="0.25">
      <c r="M70631"/>
    </row>
    <row r="70632" spans="13:13" x14ac:dyDescent="0.25">
      <c r="M70632"/>
    </row>
    <row r="70633" spans="13:13" x14ac:dyDescent="0.25">
      <c r="M70633"/>
    </row>
    <row r="70634" spans="13:13" x14ac:dyDescent="0.25">
      <c r="M70634"/>
    </row>
    <row r="70635" spans="13:13" x14ac:dyDescent="0.25">
      <c r="M70635"/>
    </row>
    <row r="70636" spans="13:13" x14ac:dyDescent="0.25">
      <c r="M70636"/>
    </row>
    <row r="70637" spans="13:13" x14ac:dyDescent="0.25">
      <c r="M70637"/>
    </row>
    <row r="70638" spans="13:13" x14ac:dyDescent="0.25">
      <c r="M70638"/>
    </row>
    <row r="70639" spans="13:13" x14ac:dyDescent="0.25">
      <c r="M70639"/>
    </row>
    <row r="70640" spans="13:13" x14ac:dyDescent="0.25">
      <c r="M70640"/>
    </row>
    <row r="70641" spans="13:13" x14ac:dyDescent="0.25">
      <c r="M70641"/>
    </row>
    <row r="70642" spans="13:13" x14ac:dyDescent="0.25">
      <c r="M70642"/>
    </row>
    <row r="70643" spans="13:13" x14ac:dyDescent="0.25">
      <c r="M70643"/>
    </row>
    <row r="70644" spans="13:13" x14ac:dyDescent="0.25">
      <c r="M70644"/>
    </row>
    <row r="70645" spans="13:13" x14ac:dyDescent="0.25">
      <c r="M70645"/>
    </row>
    <row r="70646" spans="13:13" x14ac:dyDescent="0.25">
      <c r="M70646"/>
    </row>
    <row r="70647" spans="13:13" x14ac:dyDescent="0.25">
      <c r="M70647"/>
    </row>
    <row r="70648" spans="13:13" x14ac:dyDescent="0.25">
      <c r="M70648"/>
    </row>
    <row r="70649" spans="13:13" x14ac:dyDescent="0.25">
      <c r="M70649"/>
    </row>
    <row r="70650" spans="13:13" x14ac:dyDescent="0.25">
      <c r="M70650"/>
    </row>
    <row r="70651" spans="13:13" x14ac:dyDescent="0.25">
      <c r="M70651"/>
    </row>
    <row r="70652" spans="13:13" x14ac:dyDescent="0.25">
      <c r="M70652"/>
    </row>
    <row r="70653" spans="13:13" x14ac:dyDescent="0.25">
      <c r="M70653"/>
    </row>
    <row r="70654" spans="13:13" x14ac:dyDescent="0.25">
      <c r="M70654"/>
    </row>
    <row r="70655" spans="13:13" x14ac:dyDescent="0.25">
      <c r="M70655"/>
    </row>
    <row r="70656" spans="13:13" x14ac:dyDescent="0.25">
      <c r="M70656"/>
    </row>
    <row r="70657" spans="13:13" x14ac:dyDescent="0.25">
      <c r="M70657"/>
    </row>
    <row r="70658" spans="13:13" x14ac:dyDescent="0.25">
      <c r="M70658"/>
    </row>
    <row r="70659" spans="13:13" x14ac:dyDescent="0.25">
      <c r="M70659"/>
    </row>
    <row r="70660" spans="13:13" x14ac:dyDescent="0.25">
      <c r="M70660"/>
    </row>
    <row r="70661" spans="13:13" x14ac:dyDescent="0.25">
      <c r="M70661"/>
    </row>
    <row r="70662" spans="13:13" x14ac:dyDescent="0.25">
      <c r="M70662"/>
    </row>
    <row r="70663" spans="13:13" x14ac:dyDescent="0.25">
      <c r="M70663"/>
    </row>
    <row r="70664" spans="13:13" x14ac:dyDescent="0.25">
      <c r="M70664"/>
    </row>
    <row r="70665" spans="13:13" x14ac:dyDescent="0.25">
      <c r="M70665"/>
    </row>
    <row r="70666" spans="13:13" x14ac:dyDescent="0.25">
      <c r="M70666"/>
    </row>
    <row r="70667" spans="13:13" x14ac:dyDescent="0.25">
      <c r="M70667"/>
    </row>
    <row r="70668" spans="13:13" x14ac:dyDescent="0.25">
      <c r="M70668"/>
    </row>
    <row r="70669" spans="13:13" x14ac:dyDescent="0.25">
      <c r="M70669"/>
    </row>
    <row r="70670" spans="13:13" x14ac:dyDescent="0.25">
      <c r="M70670"/>
    </row>
    <row r="70671" spans="13:13" x14ac:dyDescent="0.25">
      <c r="M70671"/>
    </row>
    <row r="70672" spans="13:13" x14ac:dyDescent="0.25">
      <c r="M70672"/>
    </row>
    <row r="70673" spans="13:13" x14ac:dyDescent="0.25">
      <c r="M70673"/>
    </row>
    <row r="70674" spans="13:13" x14ac:dyDescent="0.25">
      <c r="M70674"/>
    </row>
    <row r="70675" spans="13:13" x14ac:dyDescent="0.25">
      <c r="M70675"/>
    </row>
    <row r="70676" spans="13:13" x14ac:dyDescent="0.25">
      <c r="M70676"/>
    </row>
    <row r="70677" spans="13:13" x14ac:dyDescent="0.25">
      <c r="M70677"/>
    </row>
    <row r="70678" spans="13:13" x14ac:dyDescent="0.25">
      <c r="M70678"/>
    </row>
    <row r="70679" spans="13:13" x14ac:dyDescent="0.25">
      <c r="M70679"/>
    </row>
    <row r="70680" spans="13:13" x14ac:dyDescent="0.25">
      <c r="M70680"/>
    </row>
    <row r="70681" spans="13:13" x14ac:dyDescent="0.25">
      <c r="M70681"/>
    </row>
    <row r="70682" spans="13:13" x14ac:dyDescent="0.25">
      <c r="M70682"/>
    </row>
    <row r="70683" spans="13:13" x14ac:dyDescent="0.25">
      <c r="M70683"/>
    </row>
    <row r="70684" spans="13:13" x14ac:dyDescent="0.25">
      <c r="M70684"/>
    </row>
    <row r="70685" spans="13:13" x14ac:dyDescent="0.25">
      <c r="M70685"/>
    </row>
    <row r="70686" spans="13:13" x14ac:dyDescent="0.25">
      <c r="M70686"/>
    </row>
    <row r="70687" spans="13:13" x14ac:dyDescent="0.25">
      <c r="M70687"/>
    </row>
    <row r="70688" spans="13:13" x14ac:dyDescent="0.25">
      <c r="M70688"/>
    </row>
    <row r="70689" spans="13:13" x14ac:dyDescent="0.25">
      <c r="M70689"/>
    </row>
    <row r="70690" spans="13:13" x14ac:dyDescent="0.25">
      <c r="M70690"/>
    </row>
    <row r="70691" spans="13:13" x14ac:dyDescent="0.25">
      <c r="M70691"/>
    </row>
    <row r="70692" spans="13:13" x14ac:dyDescent="0.25">
      <c r="M70692"/>
    </row>
    <row r="70693" spans="13:13" x14ac:dyDescent="0.25">
      <c r="M70693"/>
    </row>
    <row r="70694" spans="13:13" x14ac:dyDescent="0.25">
      <c r="M70694"/>
    </row>
    <row r="70695" spans="13:13" x14ac:dyDescent="0.25">
      <c r="M70695"/>
    </row>
    <row r="70696" spans="13:13" x14ac:dyDescent="0.25">
      <c r="M70696"/>
    </row>
    <row r="70697" spans="13:13" x14ac:dyDescent="0.25">
      <c r="M70697"/>
    </row>
    <row r="70698" spans="13:13" x14ac:dyDescent="0.25">
      <c r="M70698"/>
    </row>
    <row r="70699" spans="13:13" x14ac:dyDescent="0.25">
      <c r="M70699"/>
    </row>
    <row r="70700" spans="13:13" x14ac:dyDescent="0.25">
      <c r="M70700"/>
    </row>
    <row r="70701" spans="13:13" x14ac:dyDescent="0.25">
      <c r="M70701"/>
    </row>
    <row r="70702" spans="13:13" x14ac:dyDescent="0.25">
      <c r="M70702"/>
    </row>
    <row r="70703" spans="13:13" x14ac:dyDescent="0.25">
      <c r="M70703"/>
    </row>
    <row r="70704" spans="13:13" x14ac:dyDescent="0.25">
      <c r="M70704"/>
    </row>
    <row r="70705" spans="13:13" x14ac:dyDescent="0.25">
      <c r="M70705"/>
    </row>
    <row r="70706" spans="13:13" x14ac:dyDescent="0.25">
      <c r="M70706"/>
    </row>
    <row r="70707" spans="13:13" x14ac:dyDescent="0.25">
      <c r="M70707"/>
    </row>
    <row r="70708" spans="13:13" x14ac:dyDescent="0.25">
      <c r="M70708"/>
    </row>
    <row r="70709" spans="13:13" x14ac:dyDescent="0.25">
      <c r="M70709"/>
    </row>
    <row r="70710" spans="13:13" x14ac:dyDescent="0.25">
      <c r="M70710"/>
    </row>
    <row r="70711" spans="13:13" x14ac:dyDescent="0.25">
      <c r="M70711"/>
    </row>
    <row r="70712" spans="13:13" x14ac:dyDescent="0.25">
      <c r="M70712"/>
    </row>
    <row r="70713" spans="13:13" x14ac:dyDescent="0.25">
      <c r="M70713"/>
    </row>
    <row r="70714" spans="13:13" x14ac:dyDescent="0.25">
      <c r="M70714"/>
    </row>
    <row r="70715" spans="13:13" x14ac:dyDescent="0.25">
      <c r="M70715"/>
    </row>
    <row r="70716" spans="13:13" x14ac:dyDescent="0.25">
      <c r="M70716"/>
    </row>
    <row r="70717" spans="13:13" x14ac:dyDescent="0.25">
      <c r="M70717"/>
    </row>
    <row r="70718" spans="13:13" x14ac:dyDescent="0.25">
      <c r="M70718"/>
    </row>
    <row r="70719" spans="13:13" x14ac:dyDescent="0.25">
      <c r="M70719"/>
    </row>
    <row r="70720" spans="13:13" x14ac:dyDescent="0.25">
      <c r="M70720"/>
    </row>
    <row r="70721" spans="13:13" x14ac:dyDescent="0.25">
      <c r="M70721"/>
    </row>
    <row r="70722" spans="13:13" x14ac:dyDescent="0.25">
      <c r="M70722"/>
    </row>
    <row r="70723" spans="13:13" x14ac:dyDescent="0.25">
      <c r="M70723"/>
    </row>
    <row r="70724" spans="13:13" x14ac:dyDescent="0.25">
      <c r="M70724"/>
    </row>
    <row r="70725" spans="13:13" x14ac:dyDescent="0.25">
      <c r="M70725"/>
    </row>
    <row r="70726" spans="13:13" x14ac:dyDescent="0.25">
      <c r="M70726"/>
    </row>
    <row r="70727" spans="13:13" x14ac:dyDescent="0.25">
      <c r="M70727"/>
    </row>
    <row r="70728" spans="13:13" x14ac:dyDescent="0.25">
      <c r="M70728"/>
    </row>
    <row r="70729" spans="13:13" x14ac:dyDescent="0.25">
      <c r="M70729"/>
    </row>
    <row r="70730" spans="13:13" x14ac:dyDescent="0.25">
      <c r="M70730"/>
    </row>
    <row r="70731" spans="13:13" x14ac:dyDescent="0.25">
      <c r="M70731"/>
    </row>
    <row r="70732" spans="13:13" x14ac:dyDescent="0.25">
      <c r="M70732"/>
    </row>
    <row r="70733" spans="13:13" x14ac:dyDescent="0.25">
      <c r="M70733"/>
    </row>
    <row r="70734" spans="13:13" x14ac:dyDescent="0.25">
      <c r="M70734"/>
    </row>
    <row r="70735" spans="13:13" x14ac:dyDescent="0.25">
      <c r="M70735"/>
    </row>
    <row r="70736" spans="13:13" x14ac:dyDescent="0.25">
      <c r="M70736"/>
    </row>
    <row r="70737" spans="13:13" x14ac:dyDescent="0.25">
      <c r="M70737"/>
    </row>
    <row r="70738" spans="13:13" x14ac:dyDescent="0.25">
      <c r="M70738"/>
    </row>
    <row r="70739" spans="13:13" x14ac:dyDescent="0.25">
      <c r="M70739"/>
    </row>
    <row r="70740" spans="13:13" x14ac:dyDescent="0.25">
      <c r="M70740"/>
    </row>
    <row r="70741" spans="13:13" x14ac:dyDescent="0.25">
      <c r="M70741"/>
    </row>
    <row r="70742" spans="13:13" x14ac:dyDescent="0.25">
      <c r="M70742"/>
    </row>
    <row r="70743" spans="13:13" x14ac:dyDescent="0.25">
      <c r="M70743"/>
    </row>
    <row r="70744" spans="13:13" x14ac:dyDescent="0.25">
      <c r="M70744"/>
    </row>
    <row r="70745" spans="13:13" x14ac:dyDescent="0.25">
      <c r="M70745"/>
    </row>
    <row r="70746" spans="13:13" x14ac:dyDescent="0.25">
      <c r="M70746"/>
    </row>
    <row r="70747" spans="13:13" x14ac:dyDescent="0.25">
      <c r="M70747"/>
    </row>
    <row r="70748" spans="13:13" x14ac:dyDescent="0.25">
      <c r="M70748"/>
    </row>
    <row r="70749" spans="13:13" x14ac:dyDescent="0.25">
      <c r="M70749"/>
    </row>
    <row r="70750" spans="13:13" x14ac:dyDescent="0.25">
      <c r="M70750"/>
    </row>
    <row r="70751" spans="13:13" x14ac:dyDescent="0.25">
      <c r="M70751"/>
    </row>
    <row r="70752" spans="13:13" x14ac:dyDescent="0.25">
      <c r="M70752"/>
    </row>
    <row r="70753" spans="13:13" x14ac:dyDescent="0.25">
      <c r="M70753"/>
    </row>
    <row r="70754" spans="13:13" x14ac:dyDescent="0.25">
      <c r="M70754"/>
    </row>
    <row r="70755" spans="13:13" x14ac:dyDescent="0.25">
      <c r="M70755"/>
    </row>
    <row r="70756" spans="13:13" x14ac:dyDescent="0.25">
      <c r="M70756"/>
    </row>
    <row r="70757" spans="13:13" x14ac:dyDescent="0.25">
      <c r="M70757"/>
    </row>
    <row r="70758" spans="13:13" x14ac:dyDescent="0.25">
      <c r="M70758"/>
    </row>
    <row r="70759" spans="13:13" x14ac:dyDescent="0.25">
      <c r="M70759"/>
    </row>
    <row r="70760" spans="13:13" x14ac:dyDescent="0.25">
      <c r="M70760"/>
    </row>
    <row r="70761" spans="13:13" x14ac:dyDescent="0.25">
      <c r="M70761"/>
    </row>
    <row r="70762" spans="13:13" x14ac:dyDescent="0.25">
      <c r="M70762"/>
    </row>
    <row r="70763" spans="13:13" x14ac:dyDescent="0.25">
      <c r="M70763"/>
    </row>
    <row r="70764" spans="13:13" x14ac:dyDescent="0.25">
      <c r="M70764"/>
    </row>
    <row r="70765" spans="13:13" x14ac:dyDescent="0.25">
      <c r="M70765"/>
    </row>
    <row r="70766" spans="13:13" x14ac:dyDescent="0.25">
      <c r="M70766"/>
    </row>
    <row r="70767" spans="13:13" x14ac:dyDescent="0.25">
      <c r="M70767"/>
    </row>
    <row r="70768" spans="13:13" x14ac:dyDescent="0.25">
      <c r="M70768"/>
    </row>
    <row r="70769" spans="13:13" x14ac:dyDescent="0.25">
      <c r="M70769"/>
    </row>
    <row r="70770" spans="13:13" x14ac:dyDescent="0.25">
      <c r="M70770"/>
    </row>
    <row r="70771" spans="13:13" x14ac:dyDescent="0.25">
      <c r="M70771"/>
    </row>
    <row r="70772" spans="13:13" x14ac:dyDescent="0.25">
      <c r="M70772"/>
    </row>
    <row r="70773" spans="13:13" x14ac:dyDescent="0.25">
      <c r="M70773"/>
    </row>
    <row r="70774" spans="13:13" x14ac:dyDescent="0.25">
      <c r="M70774"/>
    </row>
    <row r="70775" spans="13:13" x14ac:dyDescent="0.25">
      <c r="M70775"/>
    </row>
    <row r="70776" spans="13:13" x14ac:dyDescent="0.25">
      <c r="M70776"/>
    </row>
    <row r="70777" spans="13:13" x14ac:dyDescent="0.25">
      <c r="M70777"/>
    </row>
    <row r="70778" spans="13:13" x14ac:dyDescent="0.25">
      <c r="M70778"/>
    </row>
    <row r="70779" spans="13:13" x14ac:dyDescent="0.25">
      <c r="M70779"/>
    </row>
    <row r="70780" spans="13:13" x14ac:dyDescent="0.25">
      <c r="M70780"/>
    </row>
    <row r="70781" spans="13:13" x14ac:dyDescent="0.25">
      <c r="M70781"/>
    </row>
    <row r="70782" spans="13:13" x14ac:dyDescent="0.25">
      <c r="M70782"/>
    </row>
    <row r="70783" spans="13:13" x14ac:dyDescent="0.25">
      <c r="M70783"/>
    </row>
    <row r="70784" spans="13:13" x14ac:dyDescent="0.25">
      <c r="M70784"/>
    </row>
    <row r="70785" spans="13:13" x14ac:dyDescent="0.25">
      <c r="M70785"/>
    </row>
    <row r="70786" spans="13:13" x14ac:dyDescent="0.25">
      <c r="M70786"/>
    </row>
    <row r="70787" spans="13:13" x14ac:dyDescent="0.25">
      <c r="M70787"/>
    </row>
    <row r="70788" spans="13:13" x14ac:dyDescent="0.25">
      <c r="M70788"/>
    </row>
    <row r="70789" spans="13:13" x14ac:dyDescent="0.25">
      <c r="M70789"/>
    </row>
    <row r="70790" spans="13:13" x14ac:dyDescent="0.25">
      <c r="M70790"/>
    </row>
    <row r="70791" spans="13:13" x14ac:dyDescent="0.25">
      <c r="M70791"/>
    </row>
    <row r="70792" spans="13:13" x14ac:dyDescent="0.25">
      <c r="M70792"/>
    </row>
    <row r="70793" spans="13:13" x14ac:dyDescent="0.25">
      <c r="M70793"/>
    </row>
    <row r="70794" spans="13:13" x14ac:dyDescent="0.25">
      <c r="M70794"/>
    </row>
    <row r="70795" spans="13:13" x14ac:dyDescent="0.25">
      <c r="M70795"/>
    </row>
    <row r="70796" spans="13:13" x14ac:dyDescent="0.25">
      <c r="M70796"/>
    </row>
    <row r="70797" spans="13:13" x14ac:dyDescent="0.25">
      <c r="M70797"/>
    </row>
    <row r="70798" spans="13:13" x14ac:dyDescent="0.25">
      <c r="M70798"/>
    </row>
    <row r="70799" spans="13:13" x14ac:dyDescent="0.25">
      <c r="M70799"/>
    </row>
    <row r="70800" spans="13:13" x14ac:dyDescent="0.25">
      <c r="M70800"/>
    </row>
    <row r="70801" spans="13:13" x14ac:dyDescent="0.25">
      <c r="M70801"/>
    </row>
    <row r="70802" spans="13:13" x14ac:dyDescent="0.25">
      <c r="M70802"/>
    </row>
    <row r="70803" spans="13:13" x14ac:dyDescent="0.25">
      <c r="M70803"/>
    </row>
    <row r="70804" spans="13:13" x14ac:dyDescent="0.25">
      <c r="M70804"/>
    </row>
    <row r="70805" spans="13:13" x14ac:dyDescent="0.25">
      <c r="M70805"/>
    </row>
    <row r="70806" spans="13:13" x14ac:dyDescent="0.25">
      <c r="M70806"/>
    </row>
    <row r="70807" spans="13:13" x14ac:dyDescent="0.25">
      <c r="M70807"/>
    </row>
    <row r="70808" spans="13:13" x14ac:dyDescent="0.25">
      <c r="M70808"/>
    </row>
    <row r="70809" spans="13:13" x14ac:dyDescent="0.25">
      <c r="M70809"/>
    </row>
    <row r="70810" spans="13:13" x14ac:dyDescent="0.25">
      <c r="M70810"/>
    </row>
    <row r="70811" spans="13:13" x14ac:dyDescent="0.25">
      <c r="M70811"/>
    </row>
    <row r="70812" spans="13:13" x14ac:dyDescent="0.25">
      <c r="M70812"/>
    </row>
    <row r="70813" spans="13:13" x14ac:dyDescent="0.25">
      <c r="M70813"/>
    </row>
    <row r="70814" spans="13:13" x14ac:dyDescent="0.25">
      <c r="M70814"/>
    </row>
    <row r="70815" spans="13:13" x14ac:dyDescent="0.25">
      <c r="M70815"/>
    </row>
    <row r="70816" spans="13:13" x14ac:dyDescent="0.25">
      <c r="M70816"/>
    </row>
    <row r="70817" spans="13:13" x14ac:dyDescent="0.25">
      <c r="M70817"/>
    </row>
    <row r="70818" spans="13:13" x14ac:dyDescent="0.25">
      <c r="M70818"/>
    </row>
    <row r="70819" spans="13:13" x14ac:dyDescent="0.25">
      <c r="M70819"/>
    </row>
    <row r="70820" spans="13:13" x14ac:dyDescent="0.25">
      <c r="M70820"/>
    </row>
    <row r="70821" spans="13:13" x14ac:dyDescent="0.25">
      <c r="M70821"/>
    </row>
    <row r="70822" spans="13:13" x14ac:dyDescent="0.25">
      <c r="M70822"/>
    </row>
    <row r="70823" spans="13:13" x14ac:dyDescent="0.25">
      <c r="M70823"/>
    </row>
    <row r="70824" spans="13:13" x14ac:dyDescent="0.25">
      <c r="M70824"/>
    </row>
    <row r="70825" spans="13:13" x14ac:dyDescent="0.25">
      <c r="M70825"/>
    </row>
    <row r="70826" spans="13:13" x14ac:dyDescent="0.25">
      <c r="M70826"/>
    </row>
    <row r="70827" spans="13:13" x14ac:dyDescent="0.25">
      <c r="M70827"/>
    </row>
    <row r="70828" spans="13:13" x14ac:dyDescent="0.25">
      <c r="M70828"/>
    </row>
    <row r="70829" spans="13:13" x14ac:dyDescent="0.25">
      <c r="M70829"/>
    </row>
    <row r="70830" spans="13:13" x14ac:dyDescent="0.25">
      <c r="M70830"/>
    </row>
    <row r="70831" spans="13:13" x14ac:dyDescent="0.25">
      <c r="M70831"/>
    </row>
    <row r="70832" spans="13:13" x14ac:dyDescent="0.25">
      <c r="M70832"/>
    </row>
    <row r="70833" spans="13:13" x14ac:dyDescent="0.25">
      <c r="M70833"/>
    </row>
    <row r="70834" spans="13:13" x14ac:dyDescent="0.25">
      <c r="M70834"/>
    </row>
    <row r="70835" spans="13:13" x14ac:dyDescent="0.25">
      <c r="M70835"/>
    </row>
    <row r="70836" spans="13:13" x14ac:dyDescent="0.25">
      <c r="M70836"/>
    </row>
    <row r="70837" spans="13:13" x14ac:dyDescent="0.25">
      <c r="M70837"/>
    </row>
    <row r="70838" spans="13:13" x14ac:dyDescent="0.25">
      <c r="M70838"/>
    </row>
    <row r="70839" spans="13:13" x14ac:dyDescent="0.25">
      <c r="M70839"/>
    </row>
    <row r="70840" spans="13:13" x14ac:dyDescent="0.25">
      <c r="M70840"/>
    </row>
    <row r="70841" spans="13:13" x14ac:dyDescent="0.25">
      <c r="M70841"/>
    </row>
    <row r="70842" spans="13:13" x14ac:dyDescent="0.25">
      <c r="M70842"/>
    </row>
    <row r="70843" spans="13:13" x14ac:dyDescent="0.25">
      <c r="M70843"/>
    </row>
    <row r="70844" spans="13:13" x14ac:dyDescent="0.25">
      <c r="M70844"/>
    </row>
    <row r="70845" spans="13:13" x14ac:dyDescent="0.25">
      <c r="M70845"/>
    </row>
    <row r="70846" spans="13:13" x14ac:dyDescent="0.25">
      <c r="M70846"/>
    </row>
    <row r="70847" spans="13:13" x14ac:dyDescent="0.25">
      <c r="M70847"/>
    </row>
    <row r="70848" spans="13:13" x14ac:dyDescent="0.25">
      <c r="M70848"/>
    </row>
    <row r="70849" spans="13:13" x14ac:dyDescent="0.25">
      <c r="M70849"/>
    </row>
    <row r="70850" spans="13:13" x14ac:dyDescent="0.25">
      <c r="M70850"/>
    </row>
    <row r="70851" spans="13:13" x14ac:dyDescent="0.25">
      <c r="M70851"/>
    </row>
    <row r="70852" spans="13:13" x14ac:dyDescent="0.25">
      <c r="M70852"/>
    </row>
    <row r="70853" spans="13:13" x14ac:dyDescent="0.25">
      <c r="M70853"/>
    </row>
    <row r="70854" spans="13:13" x14ac:dyDescent="0.25">
      <c r="M70854"/>
    </row>
    <row r="70855" spans="13:13" x14ac:dyDescent="0.25">
      <c r="M70855"/>
    </row>
    <row r="70856" spans="13:13" x14ac:dyDescent="0.25">
      <c r="M70856"/>
    </row>
    <row r="70857" spans="13:13" x14ac:dyDescent="0.25">
      <c r="M70857"/>
    </row>
    <row r="70858" spans="13:13" x14ac:dyDescent="0.25">
      <c r="M70858"/>
    </row>
    <row r="70859" spans="13:13" x14ac:dyDescent="0.25">
      <c r="M70859"/>
    </row>
    <row r="70860" spans="13:13" x14ac:dyDescent="0.25">
      <c r="M70860"/>
    </row>
    <row r="70861" spans="13:13" x14ac:dyDescent="0.25">
      <c r="M70861"/>
    </row>
    <row r="70862" spans="13:13" x14ac:dyDescent="0.25">
      <c r="M70862"/>
    </row>
    <row r="70863" spans="13:13" x14ac:dyDescent="0.25">
      <c r="M70863"/>
    </row>
    <row r="70864" spans="13:13" x14ac:dyDescent="0.25">
      <c r="M70864"/>
    </row>
    <row r="70865" spans="13:13" x14ac:dyDescent="0.25">
      <c r="M70865"/>
    </row>
    <row r="70866" spans="13:13" x14ac:dyDescent="0.25">
      <c r="M70866"/>
    </row>
    <row r="70867" spans="13:13" x14ac:dyDescent="0.25">
      <c r="M70867"/>
    </row>
    <row r="70868" spans="13:13" x14ac:dyDescent="0.25">
      <c r="M70868"/>
    </row>
    <row r="70869" spans="13:13" x14ac:dyDescent="0.25">
      <c r="M70869"/>
    </row>
    <row r="70870" spans="13:13" x14ac:dyDescent="0.25">
      <c r="M70870"/>
    </row>
    <row r="70871" spans="13:13" x14ac:dyDescent="0.25">
      <c r="M70871"/>
    </row>
    <row r="70872" spans="13:13" x14ac:dyDescent="0.25">
      <c r="M70872"/>
    </row>
    <row r="70873" spans="13:13" x14ac:dyDescent="0.25">
      <c r="M70873"/>
    </row>
    <row r="70874" spans="13:13" x14ac:dyDescent="0.25">
      <c r="M70874"/>
    </row>
    <row r="70875" spans="13:13" x14ac:dyDescent="0.25">
      <c r="M70875"/>
    </row>
    <row r="70876" spans="13:13" x14ac:dyDescent="0.25">
      <c r="M70876"/>
    </row>
    <row r="70877" spans="13:13" x14ac:dyDescent="0.25">
      <c r="M70877"/>
    </row>
    <row r="70878" spans="13:13" x14ac:dyDescent="0.25">
      <c r="M70878"/>
    </row>
    <row r="70879" spans="13:13" x14ac:dyDescent="0.25">
      <c r="M70879"/>
    </row>
    <row r="70880" spans="13:13" x14ac:dyDescent="0.25">
      <c r="M70880"/>
    </row>
    <row r="70881" spans="13:13" x14ac:dyDescent="0.25">
      <c r="M70881"/>
    </row>
    <row r="70882" spans="13:13" x14ac:dyDescent="0.25">
      <c r="M70882"/>
    </row>
    <row r="70883" spans="13:13" x14ac:dyDescent="0.25">
      <c r="M70883"/>
    </row>
    <row r="70884" spans="13:13" x14ac:dyDescent="0.25">
      <c r="M70884"/>
    </row>
    <row r="70885" spans="13:13" x14ac:dyDescent="0.25">
      <c r="M70885"/>
    </row>
    <row r="70886" spans="13:13" x14ac:dyDescent="0.25">
      <c r="M70886"/>
    </row>
    <row r="70887" spans="13:13" x14ac:dyDescent="0.25">
      <c r="M70887"/>
    </row>
    <row r="70888" spans="13:13" x14ac:dyDescent="0.25">
      <c r="M70888"/>
    </row>
    <row r="70889" spans="13:13" x14ac:dyDescent="0.25">
      <c r="M70889"/>
    </row>
    <row r="70890" spans="13:13" x14ac:dyDescent="0.25">
      <c r="M70890"/>
    </row>
    <row r="70891" spans="13:13" x14ac:dyDescent="0.25">
      <c r="M70891"/>
    </row>
    <row r="70892" spans="13:13" x14ac:dyDescent="0.25">
      <c r="M70892"/>
    </row>
    <row r="70893" spans="13:13" x14ac:dyDescent="0.25">
      <c r="M70893"/>
    </row>
    <row r="70894" spans="13:13" x14ac:dyDescent="0.25">
      <c r="M70894"/>
    </row>
    <row r="70895" spans="13:13" x14ac:dyDescent="0.25">
      <c r="M70895"/>
    </row>
    <row r="70896" spans="13:13" x14ac:dyDescent="0.25">
      <c r="M70896"/>
    </row>
    <row r="70897" spans="13:13" x14ac:dyDescent="0.25">
      <c r="M70897"/>
    </row>
    <row r="70898" spans="13:13" x14ac:dyDescent="0.25">
      <c r="M70898"/>
    </row>
    <row r="70899" spans="13:13" x14ac:dyDescent="0.25">
      <c r="M70899"/>
    </row>
    <row r="70900" spans="13:13" x14ac:dyDescent="0.25">
      <c r="M70900"/>
    </row>
    <row r="70901" spans="13:13" x14ac:dyDescent="0.25">
      <c r="M70901"/>
    </row>
    <row r="70902" spans="13:13" x14ac:dyDescent="0.25">
      <c r="M70902"/>
    </row>
    <row r="70903" spans="13:13" x14ac:dyDescent="0.25">
      <c r="M70903"/>
    </row>
    <row r="70904" spans="13:13" x14ac:dyDescent="0.25">
      <c r="M70904"/>
    </row>
    <row r="70905" spans="13:13" x14ac:dyDescent="0.25">
      <c r="M70905"/>
    </row>
    <row r="70906" spans="13:13" x14ac:dyDescent="0.25">
      <c r="M70906"/>
    </row>
    <row r="70907" spans="13:13" x14ac:dyDescent="0.25">
      <c r="M70907"/>
    </row>
    <row r="70908" spans="13:13" x14ac:dyDescent="0.25">
      <c r="M70908"/>
    </row>
    <row r="70909" spans="13:13" x14ac:dyDescent="0.25">
      <c r="M70909"/>
    </row>
    <row r="70910" spans="13:13" x14ac:dyDescent="0.25">
      <c r="M70910"/>
    </row>
    <row r="70911" spans="13:13" x14ac:dyDescent="0.25">
      <c r="M70911"/>
    </row>
    <row r="70912" spans="13:13" x14ac:dyDescent="0.25">
      <c r="M70912"/>
    </row>
    <row r="70913" spans="13:13" x14ac:dyDescent="0.25">
      <c r="M70913"/>
    </row>
    <row r="70914" spans="13:13" x14ac:dyDescent="0.25">
      <c r="M70914"/>
    </row>
    <row r="70915" spans="13:13" x14ac:dyDescent="0.25">
      <c r="M70915"/>
    </row>
    <row r="70916" spans="13:13" x14ac:dyDescent="0.25">
      <c r="M70916"/>
    </row>
    <row r="70917" spans="13:13" x14ac:dyDescent="0.25">
      <c r="M70917"/>
    </row>
    <row r="70918" spans="13:13" x14ac:dyDescent="0.25">
      <c r="M70918"/>
    </row>
    <row r="70919" spans="13:13" x14ac:dyDescent="0.25">
      <c r="M70919"/>
    </row>
    <row r="70920" spans="13:13" x14ac:dyDescent="0.25">
      <c r="M70920"/>
    </row>
    <row r="70921" spans="13:13" x14ac:dyDescent="0.25">
      <c r="M70921"/>
    </row>
    <row r="70922" spans="13:13" x14ac:dyDescent="0.25">
      <c r="M70922"/>
    </row>
    <row r="70923" spans="13:13" x14ac:dyDescent="0.25">
      <c r="M70923"/>
    </row>
    <row r="70924" spans="13:13" x14ac:dyDescent="0.25">
      <c r="M70924"/>
    </row>
    <row r="70925" spans="13:13" x14ac:dyDescent="0.25">
      <c r="M70925"/>
    </row>
    <row r="70926" spans="13:13" x14ac:dyDescent="0.25">
      <c r="M70926"/>
    </row>
    <row r="70927" spans="13:13" x14ac:dyDescent="0.25">
      <c r="M70927"/>
    </row>
    <row r="70928" spans="13:13" x14ac:dyDescent="0.25">
      <c r="M70928"/>
    </row>
    <row r="70929" spans="13:13" x14ac:dyDescent="0.25">
      <c r="M70929"/>
    </row>
    <row r="70930" spans="13:13" x14ac:dyDescent="0.25">
      <c r="M70930"/>
    </row>
    <row r="70931" spans="13:13" x14ac:dyDescent="0.25">
      <c r="M70931"/>
    </row>
    <row r="70932" spans="13:13" x14ac:dyDescent="0.25">
      <c r="M70932"/>
    </row>
    <row r="70933" spans="13:13" x14ac:dyDescent="0.25">
      <c r="M70933"/>
    </row>
    <row r="70934" spans="13:13" x14ac:dyDescent="0.25">
      <c r="M70934"/>
    </row>
    <row r="70935" spans="13:13" x14ac:dyDescent="0.25">
      <c r="M70935"/>
    </row>
    <row r="70936" spans="13:13" x14ac:dyDescent="0.25">
      <c r="M70936"/>
    </row>
    <row r="70937" spans="13:13" x14ac:dyDescent="0.25">
      <c r="M70937"/>
    </row>
    <row r="70938" spans="13:13" x14ac:dyDescent="0.25">
      <c r="M70938"/>
    </row>
    <row r="70939" spans="13:13" x14ac:dyDescent="0.25">
      <c r="M70939"/>
    </row>
    <row r="70940" spans="13:13" x14ac:dyDescent="0.25">
      <c r="M70940"/>
    </row>
    <row r="70941" spans="13:13" x14ac:dyDescent="0.25">
      <c r="M70941"/>
    </row>
    <row r="70942" spans="13:13" x14ac:dyDescent="0.25">
      <c r="M70942"/>
    </row>
    <row r="70943" spans="13:13" x14ac:dyDescent="0.25">
      <c r="M70943"/>
    </row>
    <row r="70944" spans="13:13" x14ac:dyDescent="0.25">
      <c r="M70944"/>
    </row>
    <row r="70945" spans="13:13" x14ac:dyDescent="0.25">
      <c r="M70945"/>
    </row>
    <row r="70946" spans="13:13" x14ac:dyDescent="0.25">
      <c r="M70946"/>
    </row>
    <row r="70947" spans="13:13" x14ac:dyDescent="0.25">
      <c r="M70947"/>
    </row>
    <row r="70948" spans="13:13" x14ac:dyDescent="0.25">
      <c r="M70948"/>
    </row>
    <row r="70949" spans="13:13" x14ac:dyDescent="0.25">
      <c r="M70949"/>
    </row>
    <row r="70950" spans="13:13" x14ac:dyDescent="0.25">
      <c r="M70950"/>
    </row>
    <row r="70951" spans="13:13" x14ac:dyDescent="0.25">
      <c r="M70951"/>
    </row>
    <row r="70952" spans="13:13" x14ac:dyDescent="0.25">
      <c r="M70952"/>
    </row>
    <row r="70953" spans="13:13" x14ac:dyDescent="0.25">
      <c r="M70953"/>
    </row>
    <row r="70954" spans="13:13" x14ac:dyDescent="0.25">
      <c r="M70954"/>
    </row>
    <row r="70955" spans="13:13" x14ac:dyDescent="0.25">
      <c r="M70955"/>
    </row>
    <row r="70956" spans="13:13" x14ac:dyDescent="0.25">
      <c r="M70956"/>
    </row>
    <row r="70957" spans="13:13" x14ac:dyDescent="0.25">
      <c r="M70957"/>
    </row>
    <row r="70958" spans="13:13" x14ac:dyDescent="0.25">
      <c r="M70958"/>
    </row>
    <row r="70959" spans="13:13" x14ac:dyDescent="0.25">
      <c r="M70959"/>
    </row>
    <row r="70960" spans="13:13" x14ac:dyDescent="0.25">
      <c r="M70960"/>
    </row>
    <row r="70961" spans="13:13" x14ac:dyDescent="0.25">
      <c r="M70961"/>
    </row>
    <row r="70962" spans="13:13" x14ac:dyDescent="0.25">
      <c r="M70962"/>
    </row>
    <row r="70963" spans="13:13" x14ac:dyDescent="0.25">
      <c r="M70963"/>
    </row>
    <row r="70964" spans="13:13" x14ac:dyDescent="0.25">
      <c r="M70964"/>
    </row>
    <row r="70965" spans="13:13" x14ac:dyDescent="0.25">
      <c r="M70965"/>
    </row>
    <row r="70966" spans="13:13" x14ac:dyDescent="0.25">
      <c r="M70966"/>
    </row>
    <row r="70967" spans="13:13" x14ac:dyDescent="0.25">
      <c r="M70967"/>
    </row>
    <row r="70968" spans="13:13" x14ac:dyDescent="0.25">
      <c r="M70968"/>
    </row>
    <row r="70969" spans="13:13" x14ac:dyDescent="0.25">
      <c r="M70969"/>
    </row>
    <row r="70970" spans="13:13" x14ac:dyDescent="0.25">
      <c r="M70970"/>
    </row>
    <row r="70971" spans="13:13" x14ac:dyDescent="0.25">
      <c r="M70971"/>
    </row>
    <row r="70972" spans="13:13" x14ac:dyDescent="0.25">
      <c r="M70972"/>
    </row>
    <row r="70973" spans="13:13" x14ac:dyDescent="0.25">
      <c r="M70973"/>
    </row>
    <row r="70974" spans="13:13" x14ac:dyDescent="0.25">
      <c r="M70974"/>
    </row>
    <row r="70975" spans="13:13" x14ac:dyDescent="0.25">
      <c r="M70975"/>
    </row>
    <row r="70976" spans="13:13" x14ac:dyDescent="0.25">
      <c r="M70976"/>
    </row>
    <row r="70977" spans="13:13" x14ac:dyDescent="0.25">
      <c r="M70977"/>
    </row>
    <row r="70978" spans="13:13" x14ac:dyDescent="0.25">
      <c r="M70978"/>
    </row>
    <row r="70979" spans="13:13" x14ac:dyDescent="0.25">
      <c r="M70979"/>
    </row>
    <row r="70980" spans="13:13" x14ac:dyDescent="0.25">
      <c r="M70980"/>
    </row>
    <row r="70981" spans="13:13" x14ac:dyDescent="0.25">
      <c r="M70981"/>
    </row>
    <row r="70982" spans="13:13" x14ac:dyDescent="0.25">
      <c r="M70982"/>
    </row>
    <row r="70983" spans="13:13" x14ac:dyDescent="0.25">
      <c r="M70983"/>
    </row>
    <row r="70984" spans="13:13" x14ac:dyDescent="0.25">
      <c r="M70984"/>
    </row>
    <row r="70985" spans="13:13" x14ac:dyDescent="0.25">
      <c r="M70985"/>
    </row>
    <row r="70986" spans="13:13" x14ac:dyDescent="0.25">
      <c r="M70986"/>
    </row>
    <row r="70987" spans="13:13" x14ac:dyDescent="0.25">
      <c r="M70987"/>
    </row>
    <row r="70988" spans="13:13" x14ac:dyDescent="0.25">
      <c r="M70988"/>
    </row>
    <row r="70989" spans="13:13" x14ac:dyDescent="0.25">
      <c r="M70989"/>
    </row>
    <row r="70990" spans="13:13" x14ac:dyDescent="0.25">
      <c r="M70990"/>
    </row>
    <row r="70991" spans="13:13" x14ac:dyDescent="0.25">
      <c r="M70991"/>
    </row>
    <row r="70992" spans="13:13" x14ac:dyDescent="0.25">
      <c r="M70992"/>
    </row>
    <row r="70993" spans="13:13" x14ac:dyDescent="0.25">
      <c r="M70993"/>
    </row>
    <row r="70994" spans="13:13" x14ac:dyDescent="0.25">
      <c r="M70994"/>
    </row>
    <row r="70995" spans="13:13" x14ac:dyDescent="0.25">
      <c r="M70995"/>
    </row>
    <row r="70996" spans="13:13" x14ac:dyDescent="0.25">
      <c r="M70996"/>
    </row>
    <row r="70997" spans="13:13" x14ac:dyDescent="0.25">
      <c r="M70997"/>
    </row>
    <row r="70998" spans="13:13" x14ac:dyDescent="0.25">
      <c r="M70998"/>
    </row>
    <row r="70999" spans="13:13" x14ac:dyDescent="0.25">
      <c r="M70999"/>
    </row>
    <row r="71000" spans="13:13" x14ac:dyDescent="0.25">
      <c r="M71000"/>
    </row>
    <row r="71001" spans="13:13" x14ac:dyDescent="0.25">
      <c r="M71001"/>
    </row>
    <row r="71002" spans="13:13" x14ac:dyDescent="0.25">
      <c r="M71002"/>
    </row>
    <row r="71003" spans="13:13" x14ac:dyDescent="0.25">
      <c r="M71003"/>
    </row>
    <row r="71004" spans="13:13" x14ac:dyDescent="0.25">
      <c r="M71004"/>
    </row>
    <row r="71005" spans="13:13" x14ac:dyDescent="0.25">
      <c r="M71005"/>
    </row>
    <row r="71006" spans="13:13" x14ac:dyDescent="0.25">
      <c r="M71006"/>
    </row>
    <row r="71007" spans="13:13" x14ac:dyDescent="0.25">
      <c r="M71007"/>
    </row>
    <row r="71008" spans="13:13" x14ac:dyDescent="0.25">
      <c r="M71008"/>
    </row>
    <row r="71009" spans="13:13" x14ac:dyDescent="0.25">
      <c r="M71009"/>
    </row>
    <row r="71010" spans="13:13" x14ac:dyDescent="0.25">
      <c r="M71010"/>
    </row>
    <row r="71011" spans="13:13" x14ac:dyDescent="0.25">
      <c r="M71011"/>
    </row>
    <row r="71012" spans="13:13" x14ac:dyDescent="0.25">
      <c r="M71012"/>
    </row>
    <row r="71013" spans="13:13" x14ac:dyDescent="0.25">
      <c r="M71013"/>
    </row>
    <row r="71014" spans="13:13" x14ac:dyDescent="0.25">
      <c r="M71014"/>
    </row>
    <row r="71015" spans="13:13" x14ac:dyDescent="0.25">
      <c r="M71015"/>
    </row>
    <row r="71016" spans="13:13" x14ac:dyDescent="0.25">
      <c r="M71016"/>
    </row>
    <row r="71017" spans="13:13" x14ac:dyDescent="0.25">
      <c r="M71017"/>
    </row>
    <row r="71018" spans="13:13" x14ac:dyDescent="0.25">
      <c r="M71018"/>
    </row>
    <row r="71019" spans="13:13" x14ac:dyDescent="0.25">
      <c r="M71019"/>
    </row>
    <row r="71020" spans="13:13" x14ac:dyDescent="0.25">
      <c r="M71020"/>
    </row>
    <row r="71021" spans="13:13" x14ac:dyDescent="0.25">
      <c r="M71021"/>
    </row>
    <row r="71022" spans="13:13" x14ac:dyDescent="0.25">
      <c r="M71022"/>
    </row>
    <row r="71023" spans="13:13" x14ac:dyDescent="0.25">
      <c r="M71023"/>
    </row>
    <row r="71024" spans="13:13" x14ac:dyDescent="0.25">
      <c r="M71024"/>
    </row>
    <row r="71025" spans="13:13" x14ac:dyDescent="0.25">
      <c r="M71025"/>
    </row>
    <row r="71026" spans="13:13" x14ac:dyDescent="0.25">
      <c r="M71026"/>
    </row>
    <row r="71027" spans="13:13" x14ac:dyDescent="0.25">
      <c r="M71027"/>
    </row>
    <row r="71028" spans="13:13" x14ac:dyDescent="0.25">
      <c r="M71028"/>
    </row>
    <row r="71029" spans="13:13" x14ac:dyDescent="0.25">
      <c r="M71029"/>
    </row>
    <row r="71030" spans="13:13" x14ac:dyDescent="0.25">
      <c r="M71030"/>
    </row>
    <row r="71031" spans="13:13" x14ac:dyDescent="0.25">
      <c r="M71031"/>
    </row>
    <row r="71032" spans="13:13" x14ac:dyDescent="0.25">
      <c r="M71032"/>
    </row>
    <row r="71033" spans="13:13" x14ac:dyDescent="0.25">
      <c r="M71033"/>
    </row>
    <row r="71034" spans="13:13" x14ac:dyDescent="0.25">
      <c r="M71034"/>
    </row>
    <row r="71035" spans="13:13" x14ac:dyDescent="0.25">
      <c r="M71035"/>
    </row>
    <row r="71036" spans="13:13" x14ac:dyDescent="0.25">
      <c r="M71036"/>
    </row>
    <row r="71037" spans="13:13" x14ac:dyDescent="0.25">
      <c r="M71037"/>
    </row>
    <row r="71038" spans="13:13" x14ac:dyDescent="0.25">
      <c r="M71038"/>
    </row>
    <row r="71039" spans="13:13" x14ac:dyDescent="0.25">
      <c r="M71039"/>
    </row>
    <row r="71040" spans="13:13" x14ac:dyDescent="0.25">
      <c r="M71040"/>
    </row>
    <row r="71041" spans="13:13" x14ac:dyDescent="0.25">
      <c r="M71041"/>
    </row>
    <row r="71042" spans="13:13" x14ac:dyDescent="0.25">
      <c r="M71042"/>
    </row>
    <row r="71043" spans="13:13" x14ac:dyDescent="0.25">
      <c r="M71043"/>
    </row>
    <row r="71044" spans="13:13" x14ac:dyDescent="0.25">
      <c r="M71044"/>
    </row>
    <row r="71045" spans="13:13" x14ac:dyDescent="0.25">
      <c r="M71045"/>
    </row>
    <row r="71046" spans="13:13" x14ac:dyDescent="0.25">
      <c r="M71046"/>
    </row>
    <row r="71047" spans="13:13" x14ac:dyDescent="0.25">
      <c r="M71047"/>
    </row>
    <row r="71048" spans="13:13" x14ac:dyDescent="0.25">
      <c r="M71048"/>
    </row>
    <row r="71049" spans="13:13" x14ac:dyDescent="0.25">
      <c r="M71049"/>
    </row>
    <row r="71050" spans="13:13" x14ac:dyDescent="0.25">
      <c r="M71050"/>
    </row>
    <row r="71051" spans="13:13" x14ac:dyDescent="0.25">
      <c r="M71051"/>
    </row>
    <row r="71052" spans="13:13" x14ac:dyDescent="0.25">
      <c r="M71052"/>
    </row>
    <row r="71053" spans="13:13" x14ac:dyDescent="0.25">
      <c r="M71053"/>
    </row>
    <row r="71054" spans="13:13" x14ac:dyDescent="0.25">
      <c r="M71054"/>
    </row>
    <row r="71055" spans="13:13" x14ac:dyDescent="0.25">
      <c r="M71055"/>
    </row>
    <row r="71056" spans="13:13" x14ac:dyDescent="0.25">
      <c r="M71056"/>
    </row>
    <row r="71057" spans="13:13" x14ac:dyDescent="0.25">
      <c r="M71057"/>
    </row>
    <row r="71058" spans="13:13" x14ac:dyDescent="0.25">
      <c r="M71058"/>
    </row>
    <row r="71059" spans="13:13" x14ac:dyDescent="0.25">
      <c r="M71059"/>
    </row>
    <row r="71060" spans="13:13" x14ac:dyDescent="0.25">
      <c r="M71060"/>
    </row>
    <row r="71061" spans="13:13" x14ac:dyDescent="0.25">
      <c r="M71061"/>
    </row>
    <row r="71062" spans="13:13" x14ac:dyDescent="0.25">
      <c r="M71062"/>
    </row>
    <row r="71063" spans="13:13" x14ac:dyDescent="0.25">
      <c r="M71063"/>
    </row>
    <row r="71064" spans="13:13" x14ac:dyDescent="0.25">
      <c r="M71064"/>
    </row>
    <row r="71065" spans="13:13" x14ac:dyDescent="0.25">
      <c r="M71065"/>
    </row>
    <row r="71066" spans="13:13" x14ac:dyDescent="0.25">
      <c r="M71066"/>
    </row>
    <row r="71067" spans="13:13" x14ac:dyDescent="0.25">
      <c r="M71067"/>
    </row>
    <row r="71068" spans="13:13" x14ac:dyDescent="0.25">
      <c r="M71068"/>
    </row>
    <row r="71069" spans="13:13" x14ac:dyDescent="0.25">
      <c r="M71069"/>
    </row>
    <row r="71070" spans="13:13" x14ac:dyDescent="0.25">
      <c r="M71070"/>
    </row>
    <row r="71071" spans="13:13" x14ac:dyDescent="0.25">
      <c r="M71071"/>
    </row>
    <row r="71072" spans="13:13" x14ac:dyDescent="0.25">
      <c r="M71072"/>
    </row>
    <row r="71073" spans="13:13" x14ac:dyDescent="0.25">
      <c r="M71073"/>
    </row>
    <row r="71074" spans="13:13" x14ac:dyDescent="0.25">
      <c r="M71074"/>
    </row>
    <row r="71075" spans="13:13" x14ac:dyDescent="0.25">
      <c r="M71075"/>
    </row>
    <row r="71076" spans="13:13" x14ac:dyDescent="0.25">
      <c r="M71076"/>
    </row>
    <row r="71077" spans="13:13" x14ac:dyDescent="0.25">
      <c r="M71077"/>
    </row>
    <row r="71078" spans="13:13" x14ac:dyDescent="0.25">
      <c r="M71078"/>
    </row>
    <row r="71079" spans="13:13" x14ac:dyDescent="0.25">
      <c r="M71079"/>
    </row>
    <row r="71080" spans="13:13" x14ac:dyDescent="0.25">
      <c r="M71080"/>
    </row>
    <row r="71081" spans="13:13" x14ac:dyDescent="0.25">
      <c r="M71081"/>
    </row>
    <row r="71082" spans="13:13" x14ac:dyDescent="0.25">
      <c r="M71082"/>
    </row>
    <row r="71083" spans="13:13" x14ac:dyDescent="0.25">
      <c r="M71083"/>
    </row>
    <row r="71084" spans="13:13" x14ac:dyDescent="0.25">
      <c r="M71084"/>
    </row>
    <row r="71085" spans="13:13" x14ac:dyDescent="0.25">
      <c r="M71085"/>
    </row>
    <row r="71086" spans="13:13" x14ac:dyDescent="0.25">
      <c r="M71086"/>
    </row>
    <row r="71087" spans="13:13" x14ac:dyDescent="0.25">
      <c r="M71087"/>
    </row>
    <row r="71088" spans="13:13" x14ac:dyDescent="0.25">
      <c r="M71088"/>
    </row>
    <row r="71089" spans="13:13" x14ac:dyDescent="0.25">
      <c r="M71089"/>
    </row>
    <row r="71090" spans="13:13" x14ac:dyDescent="0.25">
      <c r="M71090"/>
    </row>
    <row r="71091" spans="13:13" x14ac:dyDescent="0.25">
      <c r="M71091"/>
    </row>
    <row r="71092" spans="13:13" x14ac:dyDescent="0.25">
      <c r="M71092"/>
    </row>
    <row r="71093" spans="13:13" x14ac:dyDescent="0.25">
      <c r="M71093"/>
    </row>
    <row r="71094" spans="13:13" x14ac:dyDescent="0.25">
      <c r="M71094"/>
    </row>
    <row r="71095" spans="13:13" x14ac:dyDescent="0.25">
      <c r="M71095"/>
    </row>
    <row r="71096" spans="13:13" x14ac:dyDescent="0.25">
      <c r="M71096"/>
    </row>
    <row r="71097" spans="13:13" x14ac:dyDescent="0.25">
      <c r="M71097"/>
    </row>
    <row r="71098" spans="13:13" x14ac:dyDescent="0.25">
      <c r="M71098"/>
    </row>
    <row r="71099" spans="13:13" x14ac:dyDescent="0.25">
      <c r="M71099"/>
    </row>
    <row r="71100" spans="13:13" x14ac:dyDescent="0.25">
      <c r="M71100"/>
    </row>
    <row r="71101" spans="13:13" x14ac:dyDescent="0.25">
      <c r="M71101"/>
    </row>
    <row r="71102" spans="13:13" x14ac:dyDescent="0.25">
      <c r="M71102"/>
    </row>
    <row r="71103" spans="13:13" x14ac:dyDescent="0.25">
      <c r="M71103"/>
    </row>
    <row r="71104" spans="13:13" x14ac:dyDescent="0.25">
      <c r="M71104"/>
    </row>
    <row r="71105" spans="13:13" x14ac:dyDescent="0.25">
      <c r="M71105"/>
    </row>
    <row r="71106" spans="13:13" x14ac:dyDescent="0.25">
      <c r="M71106"/>
    </row>
    <row r="71107" spans="13:13" x14ac:dyDescent="0.25">
      <c r="M71107"/>
    </row>
    <row r="71108" spans="13:13" x14ac:dyDescent="0.25">
      <c r="M71108"/>
    </row>
    <row r="71109" spans="13:13" x14ac:dyDescent="0.25">
      <c r="M71109"/>
    </row>
    <row r="71110" spans="13:13" x14ac:dyDescent="0.25">
      <c r="M71110"/>
    </row>
    <row r="71111" spans="13:13" x14ac:dyDescent="0.25">
      <c r="M71111"/>
    </row>
    <row r="71112" spans="13:13" x14ac:dyDescent="0.25">
      <c r="M71112"/>
    </row>
    <row r="71113" spans="13:13" x14ac:dyDescent="0.25">
      <c r="M71113"/>
    </row>
    <row r="71114" spans="13:13" x14ac:dyDescent="0.25">
      <c r="M71114"/>
    </row>
    <row r="71115" spans="13:13" x14ac:dyDescent="0.25">
      <c r="M71115"/>
    </row>
    <row r="71116" spans="13:13" x14ac:dyDescent="0.25">
      <c r="M71116"/>
    </row>
    <row r="71117" spans="13:13" x14ac:dyDescent="0.25">
      <c r="M71117"/>
    </row>
    <row r="71118" spans="13:13" x14ac:dyDescent="0.25">
      <c r="M71118"/>
    </row>
    <row r="71119" spans="13:13" x14ac:dyDescent="0.25">
      <c r="M71119"/>
    </row>
    <row r="71120" spans="13:13" x14ac:dyDescent="0.25">
      <c r="M71120"/>
    </row>
    <row r="71121" spans="13:13" x14ac:dyDescent="0.25">
      <c r="M71121"/>
    </row>
    <row r="71122" spans="13:13" x14ac:dyDescent="0.25">
      <c r="M71122"/>
    </row>
    <row r="71123" spans="13:13" x14ac:dyDescent="0.25">
      <c r="M71123"/>
    </row>
    <row r="71124" spans="13:13" x14ac:dyDescent="0.25">
      <c r="M71124"/>
    </row>
    <row r="71125" spans="13:13" x14ac:dyDescent="0.25">
      <c r="M71125"/>
    </row>
    <row r="71126" spans="13:13" x14ac:dyDescent="0.25">
      <c r="M71126"/>
    </row>
    <row r="71127" spans="13:13" x14ac:dyDescent="0.25">
      <c r="M71127"/>
    </row>
    <row r="71128" spans="13:13" x14ac:dyDescent="0.25">
      <c r="M71128"/>
    </row>
    <row r="71129" spans="13:13" x14ac:dyDescent="0.25">
      <c r="M71129"/>
    </row>
    <row r="71130" spans="13:13" x14ac:dyDescent="0.25">
      <c r="M71130"/>
    </row>
    <row r="71131" spans="13:13" x14ac:dyDescent="0.25">
      <c r="M71131"/>
    </row>
    <row r="71132" spans="13:13" x14ac:dyDescent="0.25">
      <c r="M71132"/>
    </row>
    <row r="71133" spans="13:13" x14ac:dyDescent="0.25">
      <c r="M71133"/>
    </row>
    <row r="71134" spans="13:13" x14ac:dyDescent="0.25">
      <c r="M71134"/>
    </row>
    <row r="71135" spans="13:13" x14ac:dyDescent="0.25">
      <c r="M71135"/>
    </row>
    <row r="71136" spans="13:13" x14ac:dyDescent="0.25">
      <c r="M71136"/>
    </row>
    <row r="71137" spans="13:13" x14ac:dyDescent="0.25">
      <c r="M71137"/>
    </row>
    <row r="71138" spans="13:13" x14ac:dyDescent="0.25">
      <c r="M71138"/>
    </row>
    <row r="71139" spans="13:13" x14ac:dyDescent="0.25">
      <c r="M71139"/>
    </row>
    <row r="71140" spans="13:13" x14ac:dyDescent="0.25">
      <c r="M71140"/>
    </row>
    <row r="71141" spans="13:13" x14ac:dyDescent="0.25">
      <c r="M71141"/>
    </row>
    <row r="71142" spans="13:13" x14ac:dyDescent="0.25">
      <c r="M71142"/>
    </row>
    <row r="71143" spans="13:13" x14ac:dyDescent="0.25">
      <c r="M71143"/>
    </row>
    <row r="71144" spans="13:13" x14ac:dyDescent="0.25">
      <c r="M71144"/>
    </row>
    <row r="71145" spans="13:13" x14ac:dyDescent="0.25">
      <c r="M71145"/>
    </row>
    <row r="71146" spans="13:13" x14ac:dyDescent="0.25">
      <c r="M71146"/>
    </row>
    <row r="71147" spans="13:13" x14ac:dyDescent="0.25">
      <c r="M71147"/>
    </row>
    <row r="71148" spans="13:13" x14ac:dyDescent="0.25">
      <c r="M71148"/>
    </row>
    <row r="71149" spans="13:13" x14ac:dyDescent="0.25">
      <c r="M71149"/>
    </row>
    <row r="71150" spans="13:13" x14ac:dyDescent="0.25">
      <c r="M71150"/>
    </row>
    <row r="71151" spans="13:13" x14ac:dyDescent="0.25">
      <c r="M71151"/>
    </row>
    <row r="71152" spans="13:13" x14ac:dyDescent="0.25">
      <c r="M71152"/>
    </row>
    <row r="71153" spans="13:13" x14ac:dyDescent="0.25">
      <c r="M71153"/>
    </row>
    <row r="71154" spans="13:13" x14ac:dyDescent="0.25">
      <c r="M71154"/>
    </row>
    <row r="71155" spans="13:13" x14ac:dyDescent="0.25">
      <c r="M71155"/>
    </row>
    <row r="71156" spans="13:13" x14ac:dyDescent="0.25">
      <c r="M71156"/>
    </row>
    <row r="71157" spans="13:13" x14ac:dyDescent="0.25">
      <c r="M71157"/>
    </row>
    <row r="71158" spans="13:13" x14ac:dyDescent="0.25">
      <c r="M71158"/>
    </row>
    <row r="71159" spans="13:13" x14ac:dyDescent="0.25">
      <c r="M71159"/>
    </row>
    <row r="71160" spans="13:13" x14ac:dyDescent="0.25">
      <c r="M71160"/>
    </row>
    <row r="71161" spans="13:13" x14ac:dyDescent="0.25">
      <c r="M71161"/>
    </row>
    <row r="71162" spans="13:13" x14ac:dyDescent="0.25">
      <c r="M71162"/>
    </row>
    <row r="71163" spans="13:13" x14ac:dyDescent="0.25">
      <c r="M71163"/>
    </row>
    <row r="71164" spans="13:13" x14ac:dyDescent="0.25">
      <c r="M71164"/>
    </row>
    <row r="71165" spans="13:13" x14ac:dyDescent="0.25">
      <c r="M71165"/>
    </row>
    <row r="71166" spans="13:13" x14ac:dyDescent="0.25">
      <c r="M71166"/>
    </row>
    <row r="71167" spans="13:13" x14ac:dyDescent="0.25">
      <c r="M71167"/>
    </row>
    <row r="71168" spans="13:13" x14ac:dyDescent="0.25">
      <c r="M71168"/>
    </row>
    <row r="71169" spans="13:13" x14ac:dyDescent="0.25">
      <c r="M71169"/>
    </row>
    <row r="71170" spans="13:13" x14ac:dyDescent="0.25">
      <c r="M71170"/>
    </row>
    <row r="71171" spans="13:13" x14ac:dyDescent="0.25">
      <c r="M71171"/>
    </row>
    <row r="71172" spans="13:13" x14ac:dyDescent="0.25">
      <c r="M71172"/>
    </row>
    <row r="71173" spans="13:13" x14ac:dyDescent="0.25">
      <c r="M71173"/>
    </row>
    <row r="71174" spans="13:13" x14ac:dyDescent="0.25">
      <c r="M71174"/>
    </row>
    <row r="71175" spans="13:13" x14ac:dyDescent="0.25">
      <c r="M71175"/>
    </row>
    <row r="71176" spans="13:13" x14ac:dyDescent="0.25">
      <c r="M71176"/>
    </row>
    <row r="71177" spans="13:13" x14ac:dyDescent="0.25">
      <c r="M71177"/>
    </row>
    <row r="71178" spans="13:13" x14ac:dyDescent="0.25">
      <c r="M71178"/>
    </row>
    <row r="71179" spans="13:13" x14ac:dyDescent="0.25">
      <c r="M71179"/>
    </row>
    <row r="71180" spans="13:13" x14ac:dyDescent="0.25">
      <c r="M71180"/>
    </row>
    <row r="71181" spans="13:13" x14ac:dyDescent="0.25">
      <c r="M71181"/>
    </row>
    <row r="71182" spans="13:13" x14ac:dyDescent="0.25">
      <c r="M71182"/>
    </row>
    <row r="71183" spans="13:13" x14ac:dyDescent="0.25">
      <c r="M71183"/>
    </row>
    <row r="71184" spans="13:13" x14ac:dyDescent="0.25">
      <c r="M71184"/>
    </row>
    <row r="71185" spans="13:13" x14ac:dyDescent="0.25">
      <c r="M71185"/>
    </row>
    <row r="71186" spans="13:13" x14ac:dyDescent="0.25">
      <c r="M71186"/>
    </row>
    <row r="71187" spans="13:13" x14ac:dyDescent="0.25">
      <c r="M71187"/>
    </row>
    <row r="71188" spans="13:13" x14ac:dyDescent="0.25">
      <c r="M71188"/>
    </row>
    <row r="71189" spans="13:13" x14ac:dyDescent="0.25">
      <c r="M71189"/>
    </row>
    <row r="71190" spans="13:13" x14ac:dyDescent="0.25">
      <c r="M71190"/>
    </row>
    <row r="71191" spans="13:13" x14ac:dyDescent="0.25">
      <c r="M71191"/>
    </row>
    <row r="71192" spans="13:13" x14ac:dyDescent="0.25">
      <c r="M71192"/>
    </row>
    <row r="71193" spans="13:13" x14ac:dyDescent="0.25">
      <c r="M71193"/>
    </row>
    <row r="71194" spans="13:13" x14ac:dyDescent="0.25">
      <c r="M71194"/>
    </row>
    <row r="71195" spans="13:13" x14ac:dyDescent="0.25">
      <c r="M71195"/>
    </row>
    <row r="71196" spans="13:13" x14ac:dyDescent="0.25">
      <c r="M71196"/>
    </row>
    <row r="71197" spans="13:13" x14ac:dyDescent="0.25">
      <c r="M71197"/>
    </row>
    <row r="71198" spans="13:13" x14ac:dyDescent="0.25">
      <c r="M71198"/>
    </row>
    <row r="71199" spans="13:13" x14ac:dyDescent="0.25">
      <c r="M71199"/>
    </row>
    <row r="71200" spans="13:13" x14ac:dyDescent="0.25">
      <c r="M71200"/>
    </row>
    <row r="71201" spans="13:13" x14ac:dyDescent="0.25">
      <c r="M71201"/>
    </row>
    <row r="71202" spans="13:13" x14ac:dyDescent="0.25">
      <c r="M71202"/>
    </row>
    <row r="71203" spans="13:13" x14ac:dyDescent="0.25">
      <c r="M71203"/>
    </row>
    <row r="71204" spans="13:13" x14ac:dyDescent="0.25">
      <c r="M71204"/>
    </row>
    <row r="71205" spans="13:13" x14ac:dyDescent="0.25">
      <c r="M71205"/>
    </row>
    <row r="71206" spans="13:13" x14ac:dyDescent="0.25">
      <c r="M71206"/>
    </row>
    <row r="71207" spans="13:13" x14ac:dyDescent="0.25">
      <c r="M71207"/>
    </row>
    <row r="71208" spans="13:13" x14ac:dyDescent="0.25">
      <c r="M71208"/>
    </row>
    <row r="71209" spans="13:13" x14ac:dyDescent="0.25">
      <c r="M71209"/>
    </row>
    <row r="71210" spans="13:13" x14ac:dyDescent="0.25">
      <c r="M71210"/>
    </row>
    <row r="71211" spans="13:13" x14ac:dyDescent="0.25">
      <c r="M71211"/>
    </row>
    <row r="71212" spans="13:13" x14ac:dyDescent="0.25">
      <c r="M71212"/>
    </row>
    <row r="71213" spans="13:13" x14ac:dyDescent="0.25">
      <c r="M71213"/>
    </row>
    <row r="71214" spans="13:13" x14ac:dyDescent="0.25">
      <c r="M71214"/>
    </row>
    <row r="71215" spans="13:13" x14ac:dyDescent="0.25">
      <c r="M71215"/>
    </row>
    <row r="71216" spans="13:13" x14ac:dyDescent="0.25">
      <c r="M71216"/>
    </row>
    <row r="71217" spans="13:13" x14ac:dyDescent="0.25">
      <c r="M71217"/>
    </row>
    <row r="71218" spans="13:13" x14ac:dyDescent="0.25">
      <c r="M71218"/>
    </row>
    <row r="71219" spans="13:13" x14ac:dyDescent="0.25">
      <c r="M71219"/>
    </row>
    <row r="71220" spans="13:13" x14ac:dyDescent="0.25">
      <c r="M71220"/>
    </row>
    <row r="71221" spans="13:13" x14ac:dyDescent="0.25">
      <c r="M71221"/>
    </row>
    <row r="71222" spans="13:13" x14ac:dyDescent="0.25">
      <c r="M71222"/>
    </row>
    <row r="71223" spans="13:13" x14ac:dyDescent="0.25">
      <c r="M71223"/>
    </row>
    <row r="71224" spans="13:13" x14ac:dyDescent="0.25">
      <c r="M71224"/>
    </row>
    <row r="71225" spans="13:13" x14ac:dyDescent="0.25">
      <c r="M71225"/>
    </row>
    <row r="71226" spans="13:13" x14ac:dyDescent="0.25">
      <c r="M71226"/>
    </row>
    <row r="71227" spans="13:13" x14ac:dyDescent="0.25">
      <c r="M71227"/>
    </row>
    <row r="71228" spans="13:13" x14ac:dyDescent="0.25">
      <c r="M71228"/>
    </row>
    <row r="71229" spans="13:13" x14ac:dyDescent="0.25">
      <c r="M71229"/>
    </row>
    <row r="71230" spans="13:13" x14ac:dyDescent="0.25">
      <c r="M71230"/>
    </row>
    <row r="71231" spans="13:13" x14ac:dyDescent="0.25">
      <c r="M71231"/>
    </row>
    <row r="71232" spans="13:13" x14ac:dyDescent="0.25">
      <c r="M71232"/>
    </row>
    <row r="71233" spans="13:13" x14ac:dyDescent="0.25">
      <c r="M71233"/>
    </row>
    <row r="71234" spans="13:13" x14ac:dyDescent="0.25">
      <c r="M71234"/>
    </row>
    <row r="71235" spans="13:13" x14ac:dyDescent="0.25">
      <c r="M71235"/>
    </row>
    <row r="71236" spans="13:13" x14ac:dyDescent="0.25">
      <c r="M71236"/>
    </row>
    <row r="71237" spans="13:13" x14ac:dyDescent="0.25">
      <c r="M71237"/>
    </row>
    <row r="71238" spans="13:13" x14ac:dyDescent="0.25">
      <c r="M71238"/>
    </row>
    <row r="71239" spans="13:13" x14ac:dyDescent="0.25">
      <c r="M71239"/>
    </row>
    <row r="71240" spans="13:13" x14ac:dyDescent="0.25">
      <c r="M71240"/>
    </row>
    <row r="71241" spans="13:13" x14ac:dyDescent="0.25">
      <c r="M71241"/>
    </row>
    <row r="71242" spans="13:13" x14ac:dyDescent="0.25">
      <c r="M71242"/>
    </row>
    <row r="71243" spans="13:13" x14ac:dyDescent="0.25">
      <c r="M71243"/>
    </row>
    <row r="71244" spans="13:13" x14ac:dyDescent="0.25">
      <c r="M71244"/>
    </row>
    <row r="71245" spans="13:13" x14ac:dyDescent="0.25">
      <c r="M71245"/>
    </row>
    <row r="71246" spans="13:13" x14ac:dyDescent="0.25">
      <c r="M71246"/>
    </row>
    <row r="71247" spans="13:13" x14ac:dyDescent="0.25">
      <c r="M71247"/>
    </row>
    <row r="71248" spans="13:13" x14ac:dyDescent="0.25">
      <c r="M71248"/>
    </row>
    <row r="71249" spans="13:13" x14ac:dyDescent="0.25">
      <c r="M71249"/>
    </row>
    <row r="71250" spans="13:13" x14ac:dyDescent="0.25">
      <c r="M71250"/>
    </row>
    <row r="71251" spans="13:13" x14ac:dyDescent="0.25">
      <c r="M71251"/>
    </row>
    <row r="71252" spans="13:13" x14ac:dyDescent="0.25">
      <c r="M71252"/>
    </row>
    <row r="71253" spans="13:13" x14ac:dyDescent="0.25">
      <c r="M71253"/>
    </row>
    <row r="71254" spans="13:13" x14ac:dyDescent="0.25">
      <c r="M71254"/>
    </row>
    <row r="71255" spans="13:13" x14ac:dyDescent="0.25">
      <c r="M71255"/>
    </row>
    <row r="71256" spans="13:13" x14ac:dyDescent="0.25">
      <c r="M71256"/>
    </row>
    <row r="71257" spans="13:13" x14ac:dyDescent="0.25">
      <c r="M71257"/>
    </row>
    <row r="71258" spans="13:13" x14ac:dyDescent="0.25">
      <c r="M71258"/>
    </row>
    <row r="71259" spans="13:13" x14ac:dyDescent="0.25">
      <c r="M71259"/>
    </row>
    <row r="71260" spans="13:13" x14ac:dyDescent="0.25">
      <c r="M71260"/>
    </row>
    <row r="71261" spans="13:13" x14ac:dyDescent="0.25">
      <c r="M71261"/>
    </row>
    <row r="71262" spans="13:13" x14ac:dyDescent="0.25">
      <c r="M71262"/>
    </row>
    <row r="71263" spans="13:13" x14ac:dyDescent="0.25">
      <c r="M71263"/>
    </row>
    <row r="71264" spans="13:13" x14ac:dyDescent="0.25">
      <c r="M71264"/>
    </row>
    <row r="71265" spans="13:13" x14ac:dyDescent="0.25">
      <c r="M71265"/>
    </row>
    <row r="71266" spans="13:13" x14ac:dyDescent="0.25">
      <c r="M71266"/>
    </row>
    <row r="71267" spans="13:13" x14ac:dyDescent="0.25">
      <c r="M71267"/>
    </row>
    <row r="71268" spans="13:13" x14ac:dyDescent="0.25">
      <c r="M71268"/>
    </row>
    <row r="71269" spans="13:13" x14ac:dyDescent="0.25">
      <c r="M71269"/>
    </row>
    <row r="71270" spans="13:13" x14ac:dyDescent="0.25">
      <c r="M71270"/>
    </row>
    <row r="71271" spans="13:13" x14ac:dyDescent="0.25">
      <c r="M71271"/>
    </row>
    <row r="71272" spans="13:13" x14ac:dyDescent="0.25">
      <c r="M71272"/>
    </row>
    <row r="71273" spans="13:13" x14ac:dyDescent="0.25">
      <c r="M71273"/>
    </row>
    <row r="71274" spans="13:13" x14ac:dyDescent="0.25">
      <c r="M71274"/>
    </row>
    <row r="71275" spans="13:13" x14ac:dyDescent="0.25">
      <c r="M71275"/>
    </row>
    <row r="71276" spans="13:13" x14ac:dyDescent="0.25">
      <c r="M71276"/>
    </row>
    <row r="71277" spans="13:13" x14ac:dyDescent="0.25">
      <c r="M71277"/>
    </row>
    <row r="71278" spans="13:13" x14ac:dyDescent="0.25">
      <c r="M71278"/>
    </row>
    <row r="71279" spans="13:13" x14ac:dyDescent="0.25">
      <c r="M71279"/>
    </row>
    <row r="71280" spans="13:13" x14ac:dyDescent="0.25">
      <c r="M71280"/>
    </row>
    <row r="71281" spans="13:13" x14ac:dyDescent="0.25">
      <c r="M71281"/>
    </row>
    <row r="71282" spans="13:13" x14ac:dyDescent="0.25">
      <c r="M71282"/>
    </row>
    <row r="71283" spans="13:13" x14ac:dyDescent="0.25">
      <c r="M71283"/>
    </row>
    <row r="71284" spans="13:13" x14ac:dyDescent="0.25">
      <c r="M71284"/>
    </row>
    <row r="71285" spans="13:13" x14ac:dyDescent="0.25">
      <c r="M71285"/>
    </row>
    <row r="71286" spans="13:13" x14ac:dyDescent="0.25">
      <c r="M71286"/>
    </row>
    <row r="71287" spans="13:13" x14ac:dyDescent="0.25">
      <c r="M71287"/>
    </row>
    <row r="71288" spans="13:13" x14ac:dyDescent="0.25">
      <c r="M71288"/>
    </row>
    <row r="71289" spans="13:13" x14ac:dyDescent="0.25">
      <c r="M71289"/>
    </row>
    <row r="71290" spans="13:13" x14ac:dyDescent="0.25">
      <c r="M71290"/>
    </row>
    <row r="71291" spans="13:13" x14ac:dyDescent="0.25">
      <c r="M71291"/>
    </row>
    <row r="71292" spans="13:13" x14ac:dyDescent="0.25">
      <c r="M71292"/>
    </row>
    <row r="71293" spans="13:13" x14ac:dyDescent="0.25">
      <c r="M71293"/>
    </row>
    <row r="71294" spans="13:13" x14ac:dyDescent="0.25">
      <c r="M71294"/>
    </row>
    <row r="71295" spans="13:13" x14ac:dyDescent="0.25">
      <c r="M71295"/>
    </row>
    <row r="71296" spans="13:13" x14ac:dyDescent="0.25">
      <c r="M71296"/>
    </row>
    <row r="71297" spans="13:13" x14ac:dyDescent="0.25">
      <c r="M71297"/>
    </row>
    <row r="71298" spans="13:13" x14ac:dyDescent="0.25">
      <c r="M71298"/>
    </row>
    <row r="71299" spans="13:13" x14ac:dyDescent="0.25">
      <c r="M71299"/>
    </row>
    <row r="71300" spans="13:13" x14ac:dyDescent="0.25">
      <c r="M71300"/>
    </row>
    <row r="71301" spans="13:13" x14ac:dyDescent="0.25">
      <c r="M71301"/>
    </row>
    <row r="71302" spans="13:13" x14ac:dyDescent="0.25">
      <c r="M71302"/>
    </row>
    <row r="71303" spans="13:13" x14ac:dyDescent="0.25">
      <c r="M71303"/>
    </row>
    <row r="71304" spans="13:13" x14ac:dyDescent="0.25">
      <c r="M71304"/>
    </row>
    <row r="71305" spans="13:13" x14ac:dyDescent="0.25">
      <c r="M71305"/>
    </row>
    <row r="71306" spans="13:13" x14ac:dyDescent="0.25">
      <c r="M71306"/>
    </row>
    <row r="71307" spans="13:13" x14ac:dyDescent="0.25">
      <c r="M71307"/>
    </row>
    <row r="71308" spans="13:13" x14ac:dyDescent="0.25">
      <c r="M71308"/>
    </row>
    <row r="71309" spans="13:13" x14ac:dyDescent="0.25">
      <c r="M71309"/>
    </row>
    <row r="71310" spans="13:13" x14ac:dyDescent="0.25">
      <c r="M71310"/>
    </row>
    <row r="71311" spans="13:13" x14ac:dyDescent="0.25">
      <c r="M71311"/>
    </row>
    <row r="71312" spans="13:13" x14ac:dyDescent="0.25">
      <c r="M71312"/>
    </row>
    <row r="71313" spans="13:13" x14ac:dyDescent="0.25">
      <c r="M71313"/>
    </row>
    <row r="71314" spans="13:13" x14ac:dyDescent="0.25">
      <c r="M71314"/>
    </row>
    <row r="71315" spans="13:13" x14ac:dyDescent="0.25">
      <c r="M71315"/>
    </row>
    <row r="71316" spans="13:13" x14ac:dyDescent="0.25">
      <c r="M71316"/>
    </row>
    <row r="71317" spans="13:13" x14ac:dyDescent="0.25">
      <c r="M71317"/>
    </row>
    <row r="71318" spans="13:13" x14ac:dyDescent="0.25">
      <c r="M71318"/>
    </row>
    <row r="71319" spans="13:13" x14ac:dyDescent="0.25">
      <c r="M71319"/>
    </row>
    <row r="71320" spans="13:13" x14ac:dyDescent="0.25">
      <c r="M71320"/>
    </row>
    <row r="71321" spans="13:13" x14ac:dyDescent="0.25">
      <c r="M71321"/>
    </row>
    <row r="71322" spans="13:13" x14ac:dyDescent="0.25">
      <c r="M71322"/>
    </row>
    <row r="71323" spans="13:13" x14ac:dyDescent="0.25">
      <c r="M71323"/>
    </row>
    <row r="71324" spans="13:13" x14ac:dyDescent="0.25">
      <c r="M71324"/>
    </row>
    <row r="71325" spans="13:13" x14ac:dyDescent="0.25">
      <c r="M71325"/>
    </row>
    <row r="71326" spans="13:13" x14ac:dyDescent="0.25">
      <c r="M71326"/>
    </row>
    <row r="71327" spans="13:13" x14ac:dyDescent="0.25">
      <c r="M71327"/>
    </row>
    <row r="71328" spans="13:13" x14ac:dyDescent="0.25">
      <c r="M71328"/>
    </row>
    <row r="71329" spans="13:13" x14ac:dyDescent="0.25">
      <c r="M71329"/>
    </row>
    <row r="71330" spans="13:13" x14ac:dyDescent="0.25">
      <c r="M71330"/>
    </row>
    <row r="71331" spans="13:13" x14ac:dyDescent="0.25">
      <c r="M71331"/>
    </row>
    <row r="71332" spans="13:13" x14ac:dyDescent="0.25">
      <c r="M71332"/>
    </row>
    <row r="71333" spans="13:13" x14ac:dyDescent="0.25">
      <c r="M71333"/>
    </row>
    <row r="71334" spans="13:13" x14ac:dyDescent="0.25">
      <c r="M71334"/>
    </row>
    <row r="71335" spans="13:13" x14ac:dyDescent="0.25">
      <c r="M71335"/>
    </row>
    <row r="71336" spans="13:13" x14ac:dyDescent="0.25">
      <c r="M71336"/>
    </row>
    <row r="71337" spans="13:13" x14ac:dyDescent="0.25">
      <c r="M71337"/>
    </row>
    <row r="71338" spans="13:13" x14ac:dyDescent="0.25">
      <c r="M71338"/>
    </row>
    <row r="71339" spans="13:13" x14ac:dyDescent="0.25">
      <c r="M71339"/>
    </row>
    <row r="71340" spans="13:13" x14ac:dyDescent="0.25">
      <c r="M71340"/>
    </row>
    <row r="71341" spans="13:13" x14ac:dyDescent="0.25">
      <c r="M71341"/>
    </row>
    <row r="71342" spans="13:13" x14ac:dyDescent="0.25">
      <c r="M71342"/>
    </row>
    <row r="71343" spans="13:13" x14ac:dyDescent="0.25">
      <c r="M71343"/>
    </row>
    <row r="71344" spans="13:13" x14ac:dyDescent="0.25">
      <c r="M71344"/>
    </row>
    <row r="71345" spans="13:13" x14ac:dyDescent="0.25">
      <c r="M71345"/>
    </row>
    <row r="71346" spans="13:13" x14ac:dyDescent="0.25">
      <c r="M71346"/>
    </row>
    <row r="71347" spans="13:13" x14ac:dyDescent="0.25">
      <c r="M71347"/>
    </row>
    <row r="71348" spans="13:13" x14ac:dyDescent="0.25">
      <c r="M71348"/>
    </row>
    <row r="71349" spans="13:13" x14ac:dyDescent="0.25">
      <c r="M71349"/>
    </row>
    <row r="71350" spans="13:13" x14ac:dyDescent="0.25">
      <c r="M71350"/>
    </row>
    <row r="71351" spans="13:13" x14ac:dyDescent="0.25">
      <c r="M71351"/>
    </row>
    <row r="71352" spans="13:13" x14ac:dyDescent="0.25">
      <c r="M71352"/>
    </row>
    <row r="71353" spans="13:13" x14ac:dyDescent="0.25">
      <c r="M71353"/>
    </row>
    <row r="71354" spans="13:13" x14ac:dyDescent="0.25">
      <c r="M71354"/>
    </row>
    <row r="71355" spans="13:13" x14ac:dyDescent="0.25">
      <c r="M71355"/>
    </row>
    <row r="71356" spans="13:13" x14ac:dyDescent="0.25">
      <c r="M71356"/>
    </row>
    <row r="71357" spans="13:13" x14ac:dyDescent="0.25">
      <c r="M71357"/>
    </row>
    <row r="71358" spans="13:13" x14ac:dyDescent="0.25">
      <c r="M71358"/>
    </row>
    <row r="71359" spans="13:13" x14ac:dyDescent="0.25">
      <c r="M71359"/>
    </row>
    <row r="71360" spans="13:13" x14ac:dyDescent="0.25">
      <c r="M71360"/>
    </row>
    <row r="71361" spans="13:13" x14ac:dyDescent="0.25">
      <c r="M71361"/>
    </row>
    <row r="71362" spans="13:13" x14ac:dyDescent="0.25">
      <c r="M71362"/>
    </row>
    <row r="71363" spans="13:13" x14ac:dyDescent="0.25">
      <c r="M71363"/>
    </row>
    <row r="71364" spans="13:13" x14ac:dyDescent="0.25">
      <c r="M71364"/>
    </row>
    <row r="71365" spans="13:13" x14ac:dyDescent="0.25">
      <c r="M71365"/>
    </row>
    <row r="71366" spans="13:13" x14ac:dyDescent="0.25">
      <c r="M71366"/>
    </row>
    <row r="71367" spans="13:13" x14ac:dyDescent="0.25">
      <c r="M71367"/>
    </row>
    <row r="71368" spans="13:13" x14ac:dyDescent="0.25">
      <c r="M71368"/>
    </row>
    <row r="71369" spans="13:13" x14ac:dyDescent="0.25">
      <c r="M71369"/>
    </row>
    <row r="71370" spans="13:13" x14ac:dyDescent="0.25">
      <c r="M71370"/>
    </row>
    <row r="71371" spans="13:13" x14ac:dyDescent="0.25">
      <c r="M71371"/>
    </row>
    <row r="71372" spans="13:13" x14ac:dyDescent="0.25">
      <c r="M71372"/>
    </row>
    <row r="71373" spans="13:13" x14ac:dyDescent="0.25">
      <c r="M71373"/>
    </row>
    <row r="71374" spans="13:13" x14ac:dyDescent="0.25">
      <c r="M71374"/>
    </row>
    <row r="71375" spans="13:13" x14ac:dyDescent="0.25">
      <c r="M71375"/>
    </row>
    <row r="71376" spans="13:13" x14ac:dyDescent="0.25">
      <c r="M71376"/>
    </row>
    <row r="71377" spans="13:13" x14ac:dyDescent="0.25">
      <c r="M71377"/>
    </row>
    <row r="71378" spans="13:13" x14ac:dyDescent="0.25">
      <c r="M71378"/>
    </row>
    <row r="71379" spans="13:13" x14ac:dyDescent="0.25">
      <c r="M71379"/>
    </row>
    <row r="71380" spans="13:13" x14ac:dyDescent="0.25">
      <c r="M71380"/>
    </row>
    <row r="71381" spans="13:13" x14ac:dyDescent="0.25">
      <c r="M71381"/>
    </row>
    <row r="71382" spans="13:13" x14ac:dyDescent="0.25">
      <c r="M71382"/>
    </row>
    <row r="71383" spans="13:13" x14ac:dyDescent="0.25">
      <c r="M71383"/>
    </row>
    <row r="71384" spans="13:13" x14ac:dyDescent="0.25">
      <c r="M71384"/>
    </row>
    <row r="71385" spans="13:13" x14ac:dyDescent="0.25">
      <c r="M71385"/>
    </row>
    <row r="71386" spans="13:13" x14ac:dyDescent="0.25">
      <c r="M71386"/>
    </row>
    <row r="71387" spans="13:13" x14ac:dyDescent="0.25">
      <c r="M71387"/>
    </row>
    <row r="71388" spans="13:13" x14ac:dyDescent="0.25">
      <c r="M71388"/>
    </row>
    <row r="71389" spans="13:13" x14ac:dyDescent="0.25">
      <c r="M71389"/>
    </row>
    <row r="71390" spans="13:13" x14ac:dyDescent="0.25">
      <c r="M71390"/>
    </row>
    <row r="71391" spans="13:13" x14ac:dyDescent="0.25">
      <c r="M71391"/>
    </row>
    <row r="71392" spans="13:13" x14ac:dyDescent="0.25">
      <c r="M71392"/>
    </row>
    <row r="71393" spans="13:13" x14ac:dyDescent="0.25">
      <c r="M71393"/>
    </row>
    <row r="71394" spans="13:13" x14ac:dyDescent="0.25">
      <c r="M71394"/>
    </row>
    <row r="71395" spans="13:13" x14ac:dyDescent="0.25">
      <c r="M71395"/>
    </row>
    <row r="71396" spans="13:13" x14ac:dyDescent="0.25">
      <c r="M71396"/>
    </row>
    <row r="71397" spans="13:13" x14ac:dyDescent="0.25">
      <c r="M71397"/>
    </row>
    <row r="71398" spans="13:13" x14ac:dyDescent="0.25">
      <c r="M71398"/>
    </row>
    <row r="71399" spans="13:13" x14ac:dyDescent="0.25">
      <c r="M71399"/>
    </row>
    <row r="71400" spans="13:13" x14ac:dyDescent="0.25">
      <c r="M71400"/>
    </row>
    <row r="71401" spans="13:13" x14ac:dyDescent="0.25">
      <c r="M71401"/>
    </row>
    <row r="71402" spans="13:13" x14ac:dyDescent="0.25">
      <c r="M71402"/>
    </row>
    <row r="71403" spans="13:13" x14ac:dyDescent="0.25">
      <c r="M71403"/>
    </row>
    <row r="71404" spans="13:13" x14ac:dyDescent="0.25">
      <c r="M71404"/>
    </row>
    <row r="71405" spans="13:13" x14ac:dyDescent="0.25">
      <c r="M71405"/>
    </row>
    <row r="71406" spans="13:13" x14ac:dyDescent="0.25">
      <c r="M71406"/>
    </row>
    <row r="71407" spans="13:13" x14ac:dyDescent="0.25">
      <c r="M71407"/>
    </row>
    <row r="71408" spans="13:13" x14ac:dyDescent="0.25">
      <c r="M71408"/>
    </row>
    <row r="71409" spans="13:13" x14ac:dyDescent="0.25">
      <c r="M71409"/>
    </row>
    <row r="71410" spans="13:13" x14ac:dyDescent="0.25">
      <c r="M71410"/>
    </row>
    <row r="71411" spans="13:13" x14ac:dyDescent="0.25">
      <c r="M71411"/>
    </row>
    <row r="71412" spans="13:13" x14ac:dyDescent="0.25">
      <c r="M71412"/>
    </row>
    <row r="71413" spans="13:13" x14ac:dyDescent="0.25">
      <c r="M71413"/>
    </row>
    <row r="71414" spans="13:13" x14ac:dyDescent="0.25">
      <c r="M71414"/>
    </row>
    <row r="71415" spans="13:13" x14ac:dyDescent="0.25">
      <c r="M71415"/>
    </row>
    <row r="71416" spans="13:13" x14ac:dyDescent="0.25">
      <c r="M71416"/>
    </row>
    <row r="71417" spans="13:13" x14ac:dyDescent="0.25">
      <c r="M71417"/>
    </row>
    <row r="71418" spans="13:13" x14ac:dyDescent="0.25">
      <c r="M71418"/>
    </row>
    <row r="71419" spans="13:13" x14ac:dyDescent="0.25">
      <c r="M71419"/>
    </row>
    <row r="71420" spans="13:13" x14ac:dyDescent="0.25">
      <c r="M71420"/>
    </row>
    <row r="71421" spans="13:13" x14ac:dyDescent="0.25">
      <c r="M71421"/>
    </row>
    <row r="71422" spans="13:13" x14ac:dyDescent="0.25">
      <c r="M71422"/>
    </row>
    <row r="71423" spans="13:13" x14ac:dyDescent="0.25">
      <c r="M71423"/>
    </row>
    <row r="71424" spans="13:13" x14ac:dyDescent="0.25">
      <c r="M71424"/>
    </row>
    <row r="71425" spans="13:13" x14ac:dyDescent="0.25">
      <c r="M71425"/>
    </row>
    <row r="71426" spans="13:13" x14ac:dyDescent="0.25">
      <c r="M71426"/>
    </row>
    <row r="71427" spans="13:13" x14ac:dyDescent="0.25">
      <c r="M71427"/>
    </row>
    <row r="71428" spans="13:13" x14ac:dyDescent="0.25">
      <c r="M71428"/>
    </row>
    <row r="71429" spans="13:13" x14ac:dyDescent="0.25">
      <c r="M71429"/>
    </row>
    <row r="71430" spans="13:13" x14ac:dyDescent="0.25">
      <c r="M71430"/>
    </row>
    <row r="71431" spans="13:13" x14ac:dyDescent="0.25">
      <c r="M71431"/>
    </row>
    <row r="71432" spans="13:13" x14ac:dyDescent="0.25">
      <c r="M71432"/>
    </row>
    <row r="71433" spans="13:13" x14ac:dyDescent="0.25">
      <c r="M71433"/>
    </row>
    <row r="71434" spans="13:13" x14ac:dyDescent="0.25">
      <c r="M71434"/>
    </row>
    <row r="71435" spans="13:13" x14ac:dyDescent="0.25">
      <c r="M71435"/>
    </row>
    <row r="71436" spans="13:13" x14ac:dyDescent="0.25">
      <c r="M71436"/>
    </row>
    <row r="71437" spans="13:13" x14ac:dyDescent="0.25">
      <c r="M71437"/>
    </row>
    <row r="71438" spans="13:13" x14ac:dyDescent="0.25">
      <c r="M71438"/>
    </row>
    <row r="71439" spans="13:13" x14ac:dyDescent="0.25">
      <c r="M71439"/>
    </row>
    <row r="71440" spans="13:13" x14ac:dyDescent="0.25">
      <c r="M71440"/>
    </row>
    <row r="71441" spans="13:13" x14ac:dyDescent="0.25">
      <c r="M71441"/>
    </row>
    <row r="71442" spans="13:13" x14ac:dyDescent="0.25">
      <c r="M71442"/>
    </row>
    <row r="71443" spans="13:13" x14ac:dyDescent="0.25">
      <c r="M71443"/>
    </row>
    <row r="71444" spans="13:13" x14ac:dyDescent="0.25">
      <c r="M71444"/>
    </row>
    <row r="71445" spans="13:13" x14ac:dyDescent="0.25">
      <c r="M71445"/>
    </row>
    <row r="71446" spans="13:13" x14ac:dyDescent="0.25">
      <c r="M71446"/>
    </row>
    <row r="71447" spans="13:13" x14ac:dyDescent="0.25">
      <c r="M71447"/>
    </row>
    <row r="71448" spans="13:13" x14ac:dyDescent="0.25">
      <c r="M71448"/>
    </row>
    <row r="71449" spans="13:13" x14ac:dyDescent="0.25">
      <c r="M71449"/>
    </row>
    <row r="71450" spans="13:13" x14ac:dyDescent="0.25">
      <c r="M71450"/>
    </row>
    <row r="71451" spans="13:13" x14ac:dyDescent="0.25">
      <c r="M71451"/>
    </row>
    <row r="71452" spans="13:13" x14ac:dyDescent="0.25">
      <c r="M71452"/>
    </row>
    <row r="71453" spans="13:13" x14ac:dyDescent="0.25">
      <c r="M71453"/>
    </row>
    <row r="71454" spans="13:13" x14ac:dyDescent="0.25">
      <c r="M71454"/>
    </row>
    <row r="71455" spans="13:13" x14ac:dyDescent="0.25">
      <c r="M71455"/>
    </row>
    <row r="71456" spans="13:13" x14ac:dyDescent="0.25">
      <c r="M71456"/>
    </row>
    <row r="71457" spans="13:13" x14ac:dyDescent="0.25">
      <c r="M71457"/>
    </row>
    <row r="71458" spans="13:13" x14ac:dyDescent="0.25">
      <c r="M71458"/>
    </row>
    <row r="71459" spans="13:13" x14ac:dyDescent="0.25">
      <c r="M71459"/>
    </row>
    <row r="71460" spans="13:13" x14ac:dyDescent="0.25">
      <c r="M71460"/>
    </row>
    <row r="71461" spans="13:13" x14ac:dyDescent="0.25">
      <c r="M71461"/>
    </row>
    <row r="71462" spans="13:13" x14ac:dyDescent="0.25">
      <c r="M71462"/>
    </row>
    <row r="71463" spans="13:13" x14ac:dyDescent="0.25">
      <c r="M71463"/>
    </row>
    <row r="71464" spans="13:13" x14ac:dyDescent="0.25">
      <c r="M71464"/>
    </row>
    <row r="71465" spans="13:13" x14ac:dyDescent="0.25">
      <c r="M71465"/>
    </row>
    <row r="71466" spans="13:13" x14ac:dyDescent="0.25">
      <c r="M71466"/>
    </row>
    <row r="71467" spans="13:13" x14ac:dyDescent="0.25">
      <c r="M71467"/>
    </row>
    <row r="71468" spans="13:13" x14ac:dyDescent="0.25">
      <c r="M71468"/>
    </row>
    <row r="71469" spans="13:13" x14ac:dyDescent="0.25">
      <c r="M71469"/>
    </row>
    <row r="71470" spans="13:13" x14ac:dyDescent="0.25">
      <c r="M71470"/>
    </row>
    <row r="71471" spans="13:13" x14ac:dyDescent="0.25">
      <c r="M71471"/>
    </row>
    <row r="71472" spans="13:13" x14ac:dyDescent="0.25">
      <c r="M71472"/>
    </row>
    <row r="71473" spans="13:13" x14ac:dyDescent="0.25">
      <c r="M71473"/>
    </row>
    <row r="71474" spans="13:13" x14ac:dyDescent="0.25">
      <c r="M71474"/>
    </row>
    <row r="71475" spans="13:13" x14ac:dyDescent="0.25">
      <c r="M71475"/>
    </row>
    <row r="71476" spans="13:13" x14ac:dyDescent="0.25">
      <c r="M71476"/>
    </row>
    <row r="71477" spans="13:13" x14ac:dyDescent="0.25">
      <c r="M71477"/>
    </row>
    <row r="71478" spans="13:13" x14ac:dyDescent="0.25">
      <c r="M71478"/>
    </row>
    <row r="71479" spans="13:13" x14ac:dyDescent="0.25">
      <c r="M71479"/>
    </row>
    <row r="71480" spans="13:13" x14ac:dyDescent="0.25">
      <c r="M71480"/>
    </row>
    <row r="71481" spans="13:13" x14ac:dyDescent="0.25">
      <c r="M71481"/>
    </row>
    <row r="71482" spans="13:13" x14ac:dyDescent="0.25">
      <c r="M71482"/>
    </row>
    <row r="71483" spans="13:13" x14ac:dyDescent="0.25">
      <c r="M71483"/>
    </row>
    <row r="71484" spans="13:13" x14ac:dyDescent="0.25">
      <c r="M71484"/>
    </row>
    <row r="71485" spans="13:13" x14ac:dyDescent="0.25">
      <c r="M71485"/>
    </row>
    <row r="71486" spans="13:13" x14ac:dyDescent="0.25">
      <c r="M71486"/>
    </row>
    <row r="71487" spans="13:13" x14ac:dyDescent="0.25">
      <c r="M71487"/>
    </row>
    <row r="71488" spans="13:13" x14ac:dyDescent="0.25">
      <c r="M71488"/>
    </row>
    <row r="71489" spans="13:13" x14ac:dyDescent="0.25">
      <c r="M71489"/>
    </row>
    <row r="71490" spans="13:13" x14ac:dyDescent="0.25">
      <c r="M71490"/>
    </row>
    <row r="71491" spans="13:13" x14ac:dyDescent="0.25">
      <c r="M71491"/>
    </row>
    <row r="71492" spans="13:13" x14ac:dyDescent="0.25">
      <c r="M71492"/>
    </row>
    <row r="71493" spans="13:13" x14ac:dyDescent="0.25">
      <c r="M71493"/>
    </row>
    <row r="71494" spans="13:13" x14ac:dyDescent="0.25">
      <c r="M71494"/>
    </row>
    <row r="71495" spans="13:13" x14ac:dyDescent="0.25">
      <c r="M71495"/>
    </row>
    <row r="71496" spans="13:13" x14ac:dyDescent="0.25">
      <c r="M71496"/>
    </row>
    <row r="71497" spans="13:13" x14ac:dyDescent="0.25">
      <c r="M71497"/>
    </row>
    <row r="71498" spans="13:13" x14ac:dyDescent="0.25">
      <c r="M71498"/>
    </row>
    <row r="71499" spans="13:13" x14ac:dyDescent="0.25">
      <c r="M71499"/>
    </row>
    <row r="71500" spans="13:13" x14ac:dyDescent="0.25">
      <c r="M71500"/>
    </row>
    <row r="71501" spans="13:13" x14ac:dyDescent="0.25">
      <c r="M71501"/>
    </row>
    <row r="71502" spans="13:13" x14ac:dyDescent="0.25">
      <c r="M71502"/>
    </row>
    <row r="71503" spans="13:13" x14ac:dyDescent="0.25">
      <c r="M71503"/>
    </row>
    <row r="71504" spans="13:13" x14ac:dyDescent="0.25">
      <c r="M71504"/>
    </row>
    <row r="71505" spans="13:13" x14ac:dyDescent="0.25">
      <c r="M71505"/>
    </row>
    <row r="71506" spans="13:13" x14ac:dyDescent="0.25">
      <c r="M71506"/>
    </row>
    <row r="71507" spans="13:13" x14ac:dyDescent="0.25">
      <c r="M71507"/>
    </row>
    <row r="71508" spans="13:13" x14ac:dyDescent="0.25">
      <c r="M71508"/>
    </row>
    <row r="71509" spans="13:13" x14ac:dyDescent="0.25">
      <c r="M71509"/>
    </row>
    <row r="71510" spans="13:13" x14ac:dyDescent="0.25">
      <c r="M71510"/>
    </row>
    <row r="71511" spans="13:13" x14ac:dyDescent="0.25">
      <c r="M71511"/>
    </row>
    <row r="71512" spans="13:13" x14ac:dyDescent="0.25">
      <c r="M71512"/>
    </row>
    <row r="71513" spans="13:13" x14ac:dyDescent="0.25">
      <c r="M71513"/>
    </row>
    <row r="71514" spans="13:13" x14ac:dyDescent="0.25">
      <c r="M71514"/>
    </row>
    <row r="71515" spans="13:13" x14ac:dyDescent="0.25">
      <c r="M71515"/>
    </row>
    <row r="71516" spans="13:13" x14ac:dyDescent="0.25">
      <c r="M71516"/>
    </row>
    <row r="71517" spans="13:13" x14ac:dyDescent="0.25">
      <c r="M71517"/>
    </row>
    <row r="71518" spans="13:13" x14ac:dyDescent="0.25">
      <c r="M71518"/>
    </row>
    <row r="71519" spans="13:13" x14ac:dyDescent="0.25">
      <c r="M71519"/>
    </row>
    <row r="71520" spans="13:13" x14ac:dyDescent="0.25">
      <c r="M71520"/>
    </row>
    <row r="71521" spans="13:13" x14ac:dyDescent="0.25">
      <c r="M71521"/>
    </row>
    <row r="71522" spans="13:13" x14ac:dyDescent="0.25">
      <c r="M71522"/>
    </row>
    <row r="71523" spans="13:13" x14ac:dyDescent="0.25">
      <c r="M71523"/>
    </row>
    <row r="71524" spans="13:13" x14ac:dyDescent="0.25">
      <c r="M71524"/>
    </row>
    <row r="71525" spans="13:13" x14ac:dyDescent="0.25">
      <c r="M71525"/>
    </row>
    <row r="71526" spans="13:13" x14ac:dyDescent="0.25">
      <c r="M71526"/>
    </row>
    <row r="71527" spans="13:13" x14ac:dyDescent="0.25">
      <c r="M71527"/>
    </row>
    <row r="71528" spans="13:13" x14ac:dyDescent="0.25">
      <c r="M71528"/>
    </row>
    <row r="71529" spans="13:13" x14ac:dyDescent="0.25">
      <c r="M71529"/>
    </row>
    <row r="71530" spans="13:13" x14ac:dyDescent="0.25">
      <c r="M71530"/>
    </row>
    <row r="71531" spans="13:13" x14ac:dyDescent="0.25">
      <c r="M71531"/>
    </row>
    <row r="71532" spans="13:13" x14ac:dyDescent="0.25">
      <c r="M71532"/>
    </row>
    <row r="71533" spans="13:13" x14ac:dyDescent="0.25">
      <c r="M71533"/>
    </row>
    <row r="71534" spans="13:13" x14ac:dyDescent="0.25">
      <c r="M71534"/>
    </row>
    <row r="71535" spans="13:13" x14ac:dyDescent="0.25">
      <c r="M71535"/>
    </row>
    <row r="71536" spans="13:13" x14ac:dyDescent="0.25">
      <c r="M71536"/>
    </row>
    <row r="71537" spans="13:13" x14ac:dyDescent="0.25">
      <c r="M71537"/>
    </row>
    <row r="71538" spans="13:13" x14ac:dyDescent="0.25">
      <c r="M71538"/>
    </row>
    <row r="71539" spans="13:13" x14ac:dyDescent="0.25">
      <c r="M71539"/>
    </row>
    <row r="71540" spans="13:13" x14ac:dyDescent="0.25">
      <c r="M71540"/>
    </row>
    <row r="71541" spans="13:13" x14ac:dyDescent="0.25">
      <c r="M71541"/>
    </row>
    <row r="71542" spans="13:13" x14ac:dyDescent="0.25">
      <c r="M71542"/>
    </row>
    <row r="71543" spans="13:13" x14ac:dyDescent="0.25">
      <c r="M71543"/>
    </row>
    <row r="71544" spans="13:13" x14ac:dyDescent="0.25">
      <c r="M71544"/>
    </row>
    <row r="71545" spans="13:13" x14ac:dyDescent="0.25">
      <c r="M71545"/>
    </row>
    <row r="71546" spans="13:13" x14ac:dyDescent="0.25">
      <c r="M71546"/>
    </row>
    <row r="71547" spans="13:13" x14ac:dyDescent="0.25">
      <c r="M71547"/>
    </row>
    <row r="71548" spans="13:13" x14ac:dyDescent="0.25">
      <c r="M71548"/>
    </row>
    <row r="71549" spans="13:13" x14ac:dyDescent="0.25">
      <c r="M71549"/>
    </row>
    <row r="71550" spans="13:13" x14ac:dyDescent="0.25">
      <c r="M71550"/>
    </row>
    <row r="71551" spans="13:13" x14ac:dyDescent="0.25">
      <c r="M71551"/>
    </row>
    <row r="71552" spans="13:13" x14ac:dyDescent="0.25">
      <c r="M71552"/>
    </row>
    <row r="71553" spans="13:13" x14ac:dyDescent="0.25">
      <c r="M71553"/>
    </row>
    <row r="71554" spans="13:13" x14ac:dyDescent="0.25">
      <c r="M71554"/>
    </row>
    <row r="71555" spans="13:13" x14ac:dyDescent="0.25">
      <c r="M71555"/>
    </row>
    <row r="71556" spans="13:13" x14ac:dyDescent="0.25">
      <c r="M71556"/>
    </row>
    <row r="71557" spans="13:13" x14ac:dyDescent="0.25">
      <c r="M71557"/>
    </row>
    <row r="71558" spans="13:13" x14ac:dyDescent="0.25">
      <c r="M71558"/>
    </row>
    <row r="71559" spans="13:13" x14ac:dyDescent="0.25">
      <c r="M71559"/>
    </row>
    <row r="71560" spans="13:13" x14ac:dyDescent="0.25">
      <c r="M71560"/>
    </row>
    <row r="71561" spans="13:13" x14ac:dyDescent="0.25">
      <c r="M71561"/>
    </row>
    <row r="71562" spans="13:13" x14ac:dyDescent="0.25">
      <c r="M71562"/>
    </row>
    <row r="71563" spans="13:13" x14ac:dyDescent="0.25">
      <c r="M71563"/>
    </row>
    <row r="71564" spans="13:13" x14ac:dyDescent="0.25">
      <c r="M71564"/>
    </row>
    <row r="71565" spans="13:13" x14ac:dyDescent="0.25">
      <c r="M71565"/>
    </row>
    <row r="71566" spans="13:13" x14ac:dyDescent="0.25">
      <c r="M71566"/>
    </row>
    <row r="71567" spans="13:13" x14ac:dyDescent="0.25">
      <c r="M71567"/>
    </row>
    <row r="71568" spans="13:13" x14ac:dyDescent="0.25">
      <c r="M71568"/>
    </row>
    <row r="71569" spans="13:13" x14ac:dyDescent="0.25">
      <c r="M71569"/>
    </row>
    <row r="71570" spans="13:13" x14ac:dyDescent="0.25">
      <c r="M71570"/>
    </row>
    <row r="71571" spans="13:13" x14ac:dyDescent="0.25">
      <c r="M71571"/>
    </row>
    <row r="71572" spans="13:13" x14ac:dyDescent="0.25">
      <c r="M71572"/>
    </row>
    <row r="71573" spans="13:13" x14ac:dyDescent="0.25">
      <c r="M71573"/>
    </row>
    <row r="71574" spans="13:13" x14ac:dyDescent="0.25">
      <c r="M71574"/>
    </row>
    <row r="71575" spans="13:13" x14ac:dyDescent="0.25">
      <c r="M71575"/>
    </row>
    <row r="71576" spans="13:13" x14ac:dyDescent="0.25">
      <c r="M71576"/>
    </row>
    <row r="71577" spans="13:13" x14ac:dyDescent="0.25">
      <c r="M71577"/>
    </row>
    <row r="71578" spans="13:13" x14ac:dyDescent="0.25">
      <c r="M71578"/>
    </row>
    <row r="71579" spans="13:13" x14ac:dyDescent="0.25">
      <c r="M71579"/>
    </row>
    <row r="71580" spans="13:13" x14ac:dyDescent="0.25">
      <c r="M71580"/>
    </row>
    <row r="71581" spans="13:13" x14ac:dyDescent="0.25">
      <c r="M71581"/>
    </row>
    <row r="71582" spans="13:13" x14ac:dyDescent="0.25">
      <c r="M71582"/>
    </row>
    <row r="71583" spans="13:13" x14ac:dyDescent="0.25">
      <c r="M71583"/>
    </row>
    <row r="71584" spans="13:13" x14ac:dyDescent="0.25">
      <c r="M71584"/>
    </row>
    <row r="71585" spans="13:13" x14ac:dyDescent="0.25">
      <c r="M71585"/>
    </row>
    <row r="71586" spans="13:13" x14ac:dyDescent="0.25">
      <c r="M71586"/>
    </row>
    <row r="71587" spans="13:13" x14ac:dyDescent="0.25">
      <c r="M71587"/>
    </row>
    <row r="71588" spans="13:13" x14ac:dyDescent="0.25">
      <c r="M71588"/>
    </row>
    <row r="71589" spans="13:13" x14ac:dyDescent="0.25">
      <c r="M71589"/>
    </row>
    <row r="71590" spans="13:13" x14ac:dyDescent="0.25">
      <c r="M71590"/>
    </row>
    <row r="71591" spans="13:13" x14ac:dyDescent="0.25">
      <c r="M71591"/>
    </row>
    <row r="71592" spans="13:13" x14ac:dyDescent="0.25">
      <c r="M71592"/>
    </row>
    <row r="71593" spans="13:13" x14ac:dyDescent="0.25">
      <c r="M71593"/>
    </row>
    <row r="71594" spans="13:13" x14ac:dyDescent="0.25">
      <c r="M71594"/>
    </row>
    <row r="71595" spans="13:13" x14ac:dyDescent="0.25">
      <c r="M71595"/>
    </row>
    <row r="71596" spans="13:13" x14ac:dyDescent="0.25">
      <c r="M71596"/>
    </row>
    <row r="71597" spans="13:13" x14ac:dyDescent="0.25">
      <c r="M71597"/>
    </row>
    <row r="71598" spans="13:13" x14ac:dyDescent="0.25">
      <c r="M71598"/>
    </row>
    <row r="71599" spans="13:13" x14ac:dyDescent="0.25">
      <c r="M71599"/>
    </row>
    <row r="71600" spans="13:13" x14ac:dyDescent="0.25">
      <c r="M71600"/>
    </row>
    <row r="71601" spans="13:13" x14ac:dyDescent="0.25">
      <c r="M71601"/>
    </row>
    <row r="71602" spans="13:13" x14ac:dyDescent="0.25">
      <c r="M71602"/>
    </row>
    <row r="71603" spans="13:13" x14ac:dyDescent="0.25">
      <c r="M71603"/>
    </row>
    <row r="71604" spans="13:13" x14ac:dyDescent="0.25">
      <c r="M71604"/>
    </row>
    <row r="71605" spans="13:13" x14ac:dyDescent="0.25">
      <c r="M71605"/>
    </row>
    <row r="71606" spans="13:13" x14ac:dyDescent="0.25">
      <c r="M71606"/>
    </row>
    <row r="71607" spans="13:13" x14ac:dyDescent="0.25">
      <c r="M71607"/>
    </row>
    <row r="71608" spans="13:13" x14ac:dyDescent="0.25">
      <c r="M71608"/>
    </row>
    <row r="71609" spans="13:13" x14ac:dyDescent="0.25">
      <c r="M71609"/>
    </row>
    <row r="71610" spans="13:13" x14ac:dyDescent="0.25">
      <c r="M71610"/>
    </row>
    <row r="71611" spans="13:13" x14ac:dyDescent="0.25">
      <c r="M71611"/>
    </row>
    <row r="71612" spans="13:13" x14ac:dyDescent="0.25">
      <c r="M71612"/>
    </row>
    <row r="71613" spans="13:13" x14ac:dyDescent="0.25">
      <c r="M71613"/>
    </row>
    <row r="71614" spans="13:13" x14ac:dyDescent="0.25">
      <c r="M71614"/>
    </row>
    <row r="71615" spans="13:13" x14ac:dyDescent="0.25">
      <c r="M71615"/>
    </row>
    <row r="71616" spans="13:13" x14ac:dyDescent="0.25">
      <c r="M71616"/>
    </row>
    <row r="71617" spans="13:13" x14ac:dyDescent="0.25">
      <c r="M71617"/>
    </row>
    <row r="71618" spans="13:13" x14ac:dyDescent="0.25">
      <c r="M71618"/>
    </row>
    <row r="71619" spans="13:13" x14ac:dyDescent="0.25">
      <c r="M71619"/>
    </row>
    <row r="71620" spans="13:13" x14ac:dyDescent="0.25">
      <c r="M71620"/>
    </row>
    <row r="71621" spans="13:13" x14ac:dyDescent="0.25">
      <c r="M71621"/>
    </row>
    <row r="71622" spans="13:13" x14ac:dyDescent="0.25">
      <c r="M71622"/>
    </row>
    <row r="71623" spans="13:13" x14ac:dyDescent="0.25">
      <c r="M71623"/>
    </row>
    <row r="71624" spans="13:13" x14ac:dyDescent="0.25">
      <c r="M71624"/>
    </row>
    <row r="71625" spans="13:13" x14ac:dyDescent="0.25">
      <c r="M71625"/>
    </row>
    <row r="71626" spans="13:13" x14ac:dyDescent="0.25">
      <c r="M71626"/>
    </row>
    <row r="71627" spans="13:13" x14ac:dyDescent="0.25">
      <c r="M71627"/>
    </row>
    <row r="71628" spans="13:13" x14ac:dyDescent="0.25">
      <c r="M71628"/>
    </row>
    <row r="71629" spans="13:13" x14ac:dyDescent="0.25">
      <c r="M71629"/>
    </row>
    <row r="71630" spans="13:13" x14ac:dyDescent="0.25">
      <c r="M71630"/>
    </row>
    <row r="71631" spans="13:13" x14ac:dyDescent="0.25">
      <c r="M71631"/>
    </row>
    <row r="71632" spans="13:13" x14ac:dyDescent="0.25">
      <c r="M71632"/>
    </row>
    <row r="71633" spans="13:13" x14ac:dyDescent="0.25">
      <c r="M71633"/>
    </row>
    <row r="71634" spans="13:13" x14ac:dyDescent="0.25">
      <c r="M71634"/>
    </row>
    <row r="71635" spans="13:13" x14ac:dyDescent="0.25">
      <c r="M71635"/>
    </row>
    <row r="71636" spans="13:13" x14ac:dyDescent="0.25">
      <c r="M71636"/>
    </row>
    <row r="71637" spans="13:13" x14ac:dyDescent="0.25">
      <c r="M71637"/>
    </row>
    <row r="71638" spans="13:13" x14ac:dyDescent="0.25">
      <c r="M71638"/>
    </row>
    <row r="71639" spans="13:13" x14ac:dyDescent="0.25">
      <c r="M71639"/>
    </row>
    <row r="71640" spans="13:13" x14ac:dyDescent="0.25">
      <c r="M71640"/>
    </row>
    <row r="71641" spans="13:13" x14ac:dyDescent="0.25">
      <c r="M71641"/>
    </row>
    <row r="71642" spans="13:13" x14ac:dyDescent="0.25">
      <c r="M71642"/>
    </row>
    <row r="71643" spans="13:13" x14ac:dyDescent="0.25">
      <c r="M71643"/>
    </row>
    <row r="71644" spans="13:13" x14ac:dyDescent="0.25">
      <c r="M71644"/>
    </row>
    <row r="71645" spans="13:13" x14ac:dyDescent="0.25">
      <c r="M71645"/>
    </row>
    <row r="71646" spans="13:13" x14ac:dyDescent="0.25">
      <c r="M71646"/>
    </row>
    <row r="71647" spans="13:13" x14ac:dyDescent="0.25">
      <c r="M71647"/>
    </row>
    <row r="71648" spans="13:13" x14ac:dyDescent="0.25">
      <c r="M71648"/>
    </row>
    <row r="71649" spans="13:13" x14ac:dyDescent="0.25">
      <c r="M71649"/>
    </row>
    <row r="71650" spans="13:13" x14ac:dyDescent="0.25">
      <c r="M71650"/>
    </row>
    <row r="71651" spans="13:13" x14ac:dyDescent="0.25">
      <c r="M71651"/>
    </row>
    <row r="71652" spans="13:13" x14ac:dyDescent="0.25">
      <c r="M71652"/>
    </row>
    <row r="71653" spans="13:13" x14ac:dyDescent="0.25">
      <c r="M71653"/>
    </row>
    <row r="71654" spans="13:13" x14ac:dyDescent="0.25">
      <c r="M71654"/>
    </row>
    <row r="71655" spans="13:13" x14ac:dyDescent="0.25">
      <c r="M71655"/>
    </row>
    <row r="71656" spans="13:13" x14ac:dyDescent="0.25">
      <c r="M71656"/>
    </row>
    <row r="71657" spans="13:13" x14ac:dyDescent="0.25">
      <c r="M71657"/>
    </row>
    <row r="71658" spans="13:13" x14ac:dyDescent="0.25">
      <c r="M71658"/>
    </row>
    <row r="71659" spans="13:13" x14ac:dyDescent="0.25">
      <c r="M71659"/>
    </row>
    <row r="71660" spans="13:13" x14ac:dyDescent="0.25">
      <c r="M71660"/>
    </row>
    <row r="71661" spans="13:13" x14ac:dyDescent="0.25">
      <c r="M71661"/>
    </row>
    <row r="71662" spans="13:13" x14ac:dyDescent="0.25">
      <c r="M71662"/>
    </row>
    <row r="71663" spans="13:13" x14ac:dyDescent="0.25">
      <c r="M71663"/>
    </row>
    <row r="71664" spans="13:13" x14ac:dyDescent="0.25">
      <c r="M71664"/>
    </row>
    <row r="71665" spans="13:13" x14ac:dyDescent="0.25">
      <c r="M71665"/>
    </row>
    <row r="71666" spans="13:13" x14ac:dyDescent="0.25">
      <c r="M71666"/>
    </row>
    <row r="71667" spans="13:13" x14ac:dyDescent="0.25">
      <c r="M71667"/>
    </row>
    <row r="71668" spans="13:13" x14ac:dyDescent="0.25">
      <c r="M71668"/>
    </row>
    <row r="71669" spans="13:13" x14ac:dyDescent="0.25">
      <c r="M71669"/>
    </row>
    <row r="71670" spans="13:13" x14ac:dyDescent="0.25">
      <c r="M71670"/>
    </row>
    <row r="71671" spans="13:13" x14ac:dyDescent="0.25">
      <c r="M71671"/>
    </row>
    <row r="71672" spans="13:13" x14ac:dyDescent="0.25">
      <c r="M71672"/>
    </row>
    <row r="71673" spans="13:13" x14ac:dyDescent="0.25">
      <c r="M71673"/>
    </row>
    <row r="71674" spans="13:13" x14ac:dyDescent="0.25">
      <c r="M71674"/>
    </row>
    <row r="71675" spans="13:13" x14ac:dyDescent="0.25">
      <c r="M71675"/>
    </row>
    <row r="71676" spans="13:13" x14ac:dyDescent="0.25">
      <c r="M71676"/>
    </row>
    <row r="71677" spans="13:13" x14ac:dyDescent="0.25">
      <c r="M71677"/>
    </row>
    <row r="71678" spans="13:13" x14ac:dyDescent="0.25">
      <c r="M71678"/>
    </row>
    <row r="71679" spans="13:13" x14ac:dyDescent="0.25">
      <c r="M71679"/>
    </row>
    <row r="71680" spans="13:13" x14ac:dyDescent="0.25">
      <c r="M71680"/>
    </row>
    <row r="71681" spans="13:13" x14ac:dyDescent="0.25">
      <c r="M71681"/>
    </row>
    <row r="71682" spans="13:13" x14ac:dyDescent="0.25">
      <c r="M71682"/>
    </row>
    <row r="71683" spans="13:13" x14ac:dyDescent="0.25">
      <c r="M71683"/>
    </row>
    <row r="71684" spans="13:13" x14ac:dyDescent="0.25">
      <c r="M71684"/>
    </row>
    <row r="71685" spans="13:13" x14ac:dyDescent="0.25">
      <c r="M71685"/>
    </row>
    <row r="71686" spans="13:13" x14ac:dyDescent="0.25">
      <c r="M71686"/>
    </row>
    <row r="71687" spans="13:13" x14ac:dyDescent="0.25">
      <c r="M71687"/>
    </row>
    <row r="71688" spans="13:13" x14ac:dyDescent="0.25">
      <c r="M71688"/>
    </row>
    <row r="71689" spans="13:13" x14ac:dyDescent="0.25">
      <c r="M71689"/>
    </row>
    <row r="71690" spans="13:13" x14ac:dyDescent="0.25">
      <c r="M71690"/>
    </row>
    <row r="71691" spans="13:13" x14ac:dyDescent="0.25">
      <c r="M71691"/>
    </row>
    <row r="71692" spans="13:13" x14ac:dyDescent="0.25">
      <c r="M71692"/>
    </row>
    <row r="71693" spans="13:13" x14ac:dyDescent="0.25">
      <c r="M71693"/>
    </row>
    <row r="71694" spans="13:13" x14ac:dyDescent="0.25">
      <c r="M71694"/>
    </row>
    <row r="71695" spans="13:13" x14ac:dyDescent="0.25">
      <c r="M71695"/>
    </row>
    <row r="71696" spans="13:13" x14ac:dyDescent="0.25">
      <c r="M71696"/>
    </row>
    <row r="71697" spans="13:13" x14ac:dyDescent="0.25">
      <c r="M71697"/>
    </row>
    <row r="71698" spans="13:13" x14ac:dyDescent="0.25">
      <c r="M71698"/>
    </row>
    <row r="71699" spans="13:13" x14ac:dyDescent="0.25">
      <c r="M71699"/>
    </row>
    <row r="71700" spans="13:13" x14ac:dyDescent="0.25">
      <c r="M71700"/>
    </row>
    <row r="71701" spans="13:13" x14ac:dyDescent="0.25">
      <c r="M71701"/>
    </row>
    <row r="71702" spans="13:13" x14ac:dyDescent="0.25">
      <c r="M71702"/>
    </row>
    <row r="71703" spans="13:13" x14ac:dyDescent="0.25">
      <c r="M71703"/>
    </row>
    <row r="71704" spans="13:13" x14ac:dyDescent="0.25">
      <c r="M71704"/>
    </row>
    <row r="71705" spans="13:13" x14ac:dyDescent="0.25">
      <c r="M71705"/>
    </row>
    <row r="71706" spans="13:13" x14ac:dyDescent="0.25">
      <c r="M71706"/>
    </row>
    <row r="71707" spans="13:13" x14ac:dyDescent="0.25">
      <c r="M71707"/>
    </row>
    <row r="71708" spans="13:13" x14ac:dyDescent="0.25">
      <c r="M71708"/>
    </row>
    <row r="71709" spans="13:13" x14ac:dyDescent="0.25">
      <c r="M71709"/>
    </row>
    <row r="71710" spans="13:13" x14ac:dyDescent="0.25">
      <c r="M71710"/>
    </row>
    <row r="71711" spans="13:13" x14ac:dyDescent="0.25">
      <c r="M71711"/>
    </row>
    <row r="71712" spans="13:13" x14ac:dyDescent="0.25">
      <c r="M71712"/>
    </row>
    <row r="71713" spans="13:13" x14ac:dyDescent="0.25">
      <c r="M71713"/>
    </row>
    <row r="71714" spans="13:13" x14ac:dyDescent="0.25">
      <c r="M71714"/>
    </row>
    <row r="71715" spans="13:13" x14ac:dyDescent="0.25">
      <c r="M71715"/>
    </row>
    <row r="71716" spans="13:13" x14ac:dyDescent="0.25">
      <c r="M71716"/>
    </row>
    <row r="71717" spans="13:13" x14ac:dyDescent="0.25">
      <c r="M71717"/>
    </row>
    <row r="71718" spans="13:13" x14ac:dyDescent="0.25">
      <c r="M71718"/>
    </row>
    <row r="71719" spans="13:13" x14ac:dyDescent="0.25">
      <c r="M71719"/>
    </row>
    <row r="71720" spans="13:13" x14ac:dyDescent="0.25">
      <c r="M71720"/>
    </row>
    <row r="71721" spans="13:13" x14ac:dyDescent="0.25">
      <c r="M71721"/>
    </row>
    <row r="71722" spans="13:13" x14ac:dyDescent="0.25">
      <c r="M71722"/>
    </row>
    <row r="71723" spans="13:13" x14ac:dyDescent="0.25">
      <c r="M71723"/>
    </row>
    <row r="71724" spans="13:13" x14ac:dyDescent="0.25">
      <c r="M71724"/>
    </row>
    <row r="71725" spans="13:13" x14ac:dyDescent="0.25">
      <c r="M71725"/>
    </row>
    <row r="71726" spans="13:13" x14ac:dyDescent="0.25">
      <c r="M71726"/>
    </row>
    <row r="71727" spans="13:13" x14ac:dyDescent="0.25">
      <c r="M71727"/>
    </row>
    <row r="71728" spans="13:13" x14ac:dyDescent="0.25">
      <c r="M71728"/>
    </row>
    <row r="71729" spans="13:13" x14ac:dyDescent="0.25">
      <c r="M71729"/>
    </row>
    <row r="71730" spans="13:13" x14ac:dyDescent="0.25">
      <c r="M71730"/>
    </row>
    <row r="71731" spans="13:13" x14ac:dyDescent="0.25">
      <c r="M71731"/>
    </row>
    <row r="71732" spans="13:13" x14ac:dyDescent="0.25">
      <c r="M71732"/>
    </row>
    <row r="71733" spans="13:13" x14ac:dyDescent="0.25">
      <c r="M71733"/>
    </row>
    <row r="71734" spans="13:13" x14ac:dyDescent="0.25">
      <c r="M71734"/>
    </row>
    <row r="71735" spans="13:13" x14ac:dyDescent="0.25">
      <c r="M71735"/>
    </row>
    <row r="71736" spans="13:13" x14ac:dyDescent="0.25">
      <c r="M71736"/>
    </row>
    <row r="71737" spans="13:13" x14ac:dyDescent="0.25">
      <c r="M71737"/>
    </row>
    <row r="71738" spans="13:13" x14ac:dyDescent="0.25">
      <c r="M71738"/>
    </row>
    <row r="71739" spans="13:13" x14ac:dyDescent="0.25">
      <c r="M71739"/>
    </row>
    <row r="71740" spans="13:13" x14ac:dyDescent="0.25">
      <c r="M71740"/>
    </row>
    <row r="71741" spans="13:13" x14ac:dyDescent="0.25">
      <c r="M71741"/>
    </row>
    <row r="71742" spans="13:13" x14ac:dyDescent="0.25">
      <c r="M71742"/>
    </row>
    <row r="71743" spans="13:13" x14ac:dyDescent="0.25">
      <c r="M71743"/>
    </row>
    <row r="71744" spans="13:13" x14ac:dyDescent="0.25">
      <c r="M71744"/>
    </row>
    <row r="71745" spans="13:13" x14ac:dyDescent="0.25">
      <c r="M71745"/>
    </row>
    <row r="71746" spans="13:13" x14ac:dyDescent="0.25">
      <c r="M71746"/>
    </row>
    <row r="71747" spans="13:13" x14ac:dyDescent="0.25">
      <c r="M71747"/>
    </row>
    <row r="71748" spans="13:13" x14ac:dyDescent="0.25">
      <c r="M71748"/>
    </row>
    <row r="71749" spans="13:13" x14ac:dyDescent="0.25">
      <c r="M71749"/>
    </row>
    <row r="71750" spans="13:13" x14ac:dyDescent="0.25">
      <c r="M71750"/>
    </row>
    <row r="71751" spans="13:13" x14ac:dyDescent="0.25">
      <c r="M71751"/>
    </row>
    <row r="71752" spans="13:13" x14ac:dyDescent="0.25">
      <c r="M71752"/>
    </row>
    <row r="71753" spans="13:13" x14ac:dyDescent="0.25">
      <c r="M71753"/>
    </row>
    <row r="71754" spans="13:13" x14ac:dyDescent="0.25">
      <c r="M71754"/>
    </row>
    <row r="71755" spans="13:13" x14ac:dyDescent="0.25">
      <c r="M71755"/>
    </row>
    <row r="71756" spans="13:13" x14ac:dyDescent="0.25">
      <c r="M71756"/>
    </row>
    <row r="71757" spans="13:13" x14ac:dyDescent="0.25">
      <c r="M71757"/>
    </row>
    <row r="71758" spans="13:13" x14ac:dyDescent="0.25">
      <c r="M71758"/>
    </row>
    <row r="71759" spans="13:13" x14ac:dyDescent="0.25">
      <c r="M71759"/>
    </row>
    <row r="71760" spans="13:13" x14ac:dyDescent="0.25">
      <c r="M71760"/>
    </row>
    <row r="71761" spans="13:13" x14ac:dyDescent="0.25">
      <c r="M71761"/>
    </row>
    <row r="71762" spans="13:13" x14ac:dyDescent="0.25">
      <c r="M71762"/>
    </row>
    <row r="71763" spans="13:13" x14ac:dyDescent="0.25">
      <c r="M71763"/>
    </row>
    <row r="71764" spans="13:13" x14ac:dyDescent="0.25">
      <c r="M71764"/>
    </row>
    <row r="71765" spans="13:13" x14ac:dyDescent="0.25">
      <c r="M71765"/>
    </row>
    <row r="71766" spans="13:13" x14ac:dyDescent="0.25">
      <c r="M71766"/>
    </row>
    <row r="71767" spans="13:13" x14ac:dyDescent="0.25">
      <c r="M71767"/>
    </row>
    <row r="71768" spans="13:13" x14ac:dyDescent="0.25">
      <c r="M71768"/>
    </row>
    <row r="71769" spans="13:13" x14ac:dyDescent="0.25">
      <c r="M71769"/>
    </row>
    <row r="71770" spans="13:13" x14ac:dyDescent="0.25">
      <c r="M71770"/>
    </row>
    <row r="71771" spans="13:13" x14ac:dyDescent="0.25">
      <c r="M71771"/>
    </row>
    <row r="71772" spans="13:13" x14ac:dyDescent="0.25">
      <c r="M71772"/>
    </row>
    <row r="71773" spans="13:13" x14ac:dyDescent="0.25">
      <c r="M71773"/>
    </row>
    <row r="71774" spans="13:13" x14ac:dyDescent="0.25">
      <c r="M71774"/>
    </row>
    <row r="71775" spans="13:13" x14ac:dyDescent="0.25">
      <c r="M71775"/>
    </row>
    <row r="71776" spans="13:13" x14ac:dyDescent="0.25">
      <c r="M71776"/>
    </row>
    <row r="71777" spans="13:13" x14ac:dyDescent="0.25">
      <c r="M71777"/>
    </row>
    <row r="71778" spans="13:13" x14ac:dyDescent="0.25">
      <c r="M71778"/>
    </row>
    <row r="71779" spans="13:13" x14ac:dyDescent="0.25">
      <c r="M71779"/>
    </row>
    <row r="71780" spans="13:13" x14ac:dyDescent="0.25">
      <c r="M71780"/>
    </row>
    <row r="71781" spans="13:13" x14ac:dyDescent="0.25">
      <c r="M71781"/>
    </row>
    <row r="71782" spans="13:13" x14ac:dyDescent="0.25">
      <c r="M71782"/>
    </row>
    <row r="71783" spans="13:13" x14ac:dyDescent="0.25">
      <c r="M71783"/>
    </row>
    <row r="71784" spans="13:13" x14ac:dyDescent="0.25">
      <c r="M71784"/>
    </row>
    <row r="71785" spans="13:13" x14ac:dyDescent="0.25">
      <c r="M71785"/>
    </row>
    <row r="71786" spans="13:13" x14ac:dyDescent="0.25">
      <c r="M71786"/>
    </row>
    <row r="71787" spans="13:13" x14ac:dyDescent="0.25">
      <c r="M71787"/>
    </row>
    <row r="71788" spans="13:13" x14ac:dyDescent="0.25">
      <c r="M71788"/>
    </row>
    <row r="71789" spans="13:13" x14ac:dyDescent="0.25">
      <c r="M71789"/>
    </row>
    <row r="71790" spans="13:13" x14ac:dyDescent="0.25">
      <c r="M71790"/>
    </row>
    <row r="71791" spans="13:13" x14ac:dyDescent="0.25">
      <c r="M71791"/>
    </row>
    <row r="71792" spans="13:13" x14ac:dyDescent="0.25">
      <c r="M71792"/>
    </row>
    <row r="71793" spans="13:13" x14ac:dyDescent="0.25">
      <c r="M71793"/>
    </row>
    <row r="71794" spans="13:13" x14ac:dyDescent="0.25">
      <c r="M71794"/>
    </row>
    <row r="71795" spans="13:13" x14ac:dyDescent="0.25">
      <c r="M71795"/>
    </row>
    <row r="71796" spans="13:13" x14ac:dyDescent="0.25">
      <c r="M71796"/>
    </row>
    <row r="71797" spans="13:13" x14ac:dyDescent="0.25">
      <c r="M71797"/>
    </row>
    <row r="71798" spans="13:13" x14ac:dyDescent="0.25">
      <c r="M71798"/>
    </row>
    <row r="71799" spans="13:13" x14ac:dyDescent="0.25">
      <c r="M71799"/>
    </row>
    <row r="71800" spans="13:13" x14ac:dyDescent="0.25">
      <c r="M71800"/>
    </row>
    <row r="71801" spans="13:13" x14ac:dyDescent="0.25">
      <c r="M71801"/>
    </row>
    <row r="71802" spans="13:13" x14ac:dyDescent="0.25">
      <c r="M71802"/>
    </row>
    <row r="71803" spans="13:13" x14ac:dyDescent="0.25">
      <c r="M71803"/>
    </row>
    <row r="71804" spans="13:13" x14ac:dyDescent="0.25">
      <c r="M71804"/>
    </row>
    <row r="71805" spans="13:13" x14ac:dyDescent="0.25">
      <c r="M71805"/>
    </row>
    <row r="71806" spans="13:13" x14ac:dyDescent="0.25">
      <c r="M71806"/>
    </row>
    <row r="71807" spans="13:13" x14ac:dyDescent="0.25">
      <c r="M71807"/>
    </row>
    <row r="71808" spans="13:13" x14ac:dyDescent="0.25">
      <c r="M71808"/>
    </row>
    <row r="71809" spans="13:13" x14ac:dyDescent="0.25">
      <c r="M71809"/>
    </row>
    <row r="71810" spans="13:13" x14ac:dyDescent="0.25">
      <c r="M71810"/>
    </row>
    <row r="71811" spans="13:13" x14ac:dyDescent="0.25">
      <c r="M71811"/>
    </row>
    <row r="71812" spans="13:13" x14ac:dyDescent="0.25">
      <c r="M71812"/>
    </row>
    <row r="71813" spans="13:13" x14ac:dyDescent="0.25">
      <c r="M71813"/>
    </row>
    <row r="71814" spans="13:13" x14ac:dyDescent="0.25">
      <c r="M71814"/>
    </row>
    <row r="71815" spans="13:13" x14ac:dyDescent="0.25">
      <c r="M71815"/>
    </row>
    <row r="71816" spans="13:13" x14ac:dyDescent="0.25">
      <c r="M71816"/>
    </row>
    <row r="71817" spans="13:13" x14ac:dyDescent="0.25">
      <c r="M71817"/>
    </row>
    <row r="71818" spans="13:13" x14ac:dyDescent="0.25">
      <c r="M71818"/>
    </row>
    <row r="71819" spans="13:13" x14ac:dyDescent="0.25">
      <c r="M71819"/>
    </row>
    <row r="71820" spans="13:13" x14ac:dyDescent="0.25">
      <c r="M71820"/>
    </row>
    <row r="71821" spans="13:13" x14ac:dyDescent="0.25">
      <c r="M71821"/>
    </row>
    <row r="71822" spans="13:13" x14ac:dyDescent="0.25">
      <c r="M71822"/>
    </row>
    <row r="71823" spans="13:13" x14ac:dyDescent="0.25">
      <c r="M71823"/>
    </row>
    <row r="71824" spans="13:13" x14ac:dyDescent="0.25">
      <c r="M71824"/>
    </row>
    <row r="71825" spans="13:13" x14ac:dyDescent="0.25">
      <c r="M71825"/>
    </row>
    <row r="71826" spans="13:13" x14ac:dyDescent="0.25">
      <c r="M71826"/>
    </row>
    <row r="71827" spans="13:13" x14ac:dyDescent="0.25">
      <c r="M71827"/>
    </row>
    <row r="71828" spans="13:13" x14ac:dyDescent="0.25">
      <c r="M71828"/>
    </row>
    <row r="71829" spans="13:13" x14ac:dyDescent="0.25">
      <c r="M71829"/>
    </row>
    <row r="71830" spans="13:13" x14ac:dyDescent="0.25">
      <c r="M71830"/>
    </row>
    <row r="71831" spans="13:13" x14ac:dyDescent="0.25">
      <c r="M71831"/>
    </row>
    <row r="71832" spans="13:13" x14ac:dyDescent="0.25">
      <c r="M71832"/>
    </row>
    <row r="71833" spans="13:13" x14ac:dyDescent="0.25">
      <c r="M71833"/>
    </row>
    <row r="71834" spans="13:13" x14ac:dyDescent="0.25">
      <c r="M71834"/>
    </row>
    <row r="71835" spans="13:13" x14ac:dyDescent="0.25">
      <c r="M71835"/>
    </row>
    <row r="71836" spans="13:13" x14ac:dyDescent="0.25">
      <c r="M71836"/>
    </row>
    <row r="71837" spans="13:13" x14ac:dyDescent="0.25">
      <c r="M71837"/>
    </row>
    <row r="71838" spans="13:13" x14ac:dyDescent="0.25">
      <c r="M71838"/>
    </row>
    <row r="71839" spans="13:13" x14ac:dyDescent="0.25">
      <c r="M71839"/>
    </row>
    <row r="71840" spans="13:13" x14ac:dyDescent="0.25">
      <c r="M71840"/>
    </row>
    <row r="71841" spans="13:13" x14ac:dyDescent="0.25">
      <c r="M71841"/>
    </row>
    <row r="71842" spans="13:13" x14ac:dyDescent="0.25">
      <c r="M71842"/>
    </row>
    <row r="71843" spans="13:13" x14ac:dyDescent="0.25">
      <c r="M71843"/>
    </row>
    <row r="71844" spans="13:13" x14ac:dyDescent="0.25">
      <c r="M71844"/>
    </row>
    <row r="71845" spans="13:13" x14ac:dyDescent="0.25">
      <c r="M71845"/>
    </row>
    <row r="71846" spans="13:13" x14ac:dyDescent="0.25">
      <c r="M71846"/>
    </row>
    <row r="71847" spans="13:13" x14ac:dyDescent="0.25">
      <c r="M71847"/>
    </row>
    <row r="71848" spans="13:13" x14ac:dyDescent="0.25">
      <c r="M71848"/>
    </row>
    <row r="71849" spans="13:13" x14ac:dyDescent="0.25">
      <c r="M71849"/>
    </row>
    <row r="71850" spans="13:13" x14ac:dyDescent="0.25">
      <c r="M71850"/>
    </row>
    <row r="71851" spans="13:13" x14ac:dyDescent="0.25">
      <c r="M71851"/>
    </row>
    <row r="71852" spans="13:13" x14ac:dyDescent="0.25">
      <c r="M71852"/>
    </row>
    <row r="71853" spans="13:13" x14ac:dyDescent="0.25">
      <c r="M71853"/>
    </row>
    <row r="71854" spans="13:13" x14ac:dyDescent="0.25">
      <c r="M71854"/>
    </row>
    <row r="71855" spans="13:13" x14ac:dyDescent="0.25">
      <c r="M71855"/>
    </row>
    <row r="71856" spans="13:13" x14ac:dyDescent="0.25">
      <c r="M71856"/>
    </row>
    <row r="71857" spans="13:13" x14ac:dyDescent="0.25">
      <c r="M71857"/>
    </row>
    <row r="71858" spans="13:13" x14ac:dyDescent="0.25">
      <c r="M71858"/>
    </row>
    <row r="71859" spans="13:13" x14ac:dyDescent="0.25">
      <c r="M71859"/>
    </row>
    <row r="71860" spans="13:13" x14ac:dyDescent="0.25">
      <c r="M71860"/>
    </row>
    <row r="71861" spans="13:13" x14ac:dyDescent="0.25">
      <c r="M71861"/>
    </row>
    <row r="71862" spans="13:13" x14ac:dyDescent="0.25">
      <c r="M71862"/>
    </row>
    <row r="71863" spans="13:13" x14ac:dyDescent="0.25">
      <c r="M71863"/>
    </row>
    <row r="71864" spans="13:13" x14ac:dyDescent="0.25">
      <c r="M71864"/>
    </row>
    <row r="71865" spans="13:13" x14ac:dyDescent="0.25">
      <c r="M71865"/>
    </row>
    <row r="71866" spans="13:13" x14ac:dyDescent="0.25">
      <c r="M71866"/>
    </row>
    <row r="71867" spans="13:13" x14ac:dyDescent="0.25">
      <c r="M71867"/>
    </row>
    <row r="71868" spans="13:13" x14ac:dyDescent="0.25">
      <c r="M71868"/>
    </row>
    <row r="71869" spans="13:13" x14ac:dyDescent="0.25">
      <c r="M71869"/>
    </row>
    <row r="71870" spans="13:13" x14ac:dyDescent="0.25">
      <c r="M71870"/>
    </row>
    <row r="71871" spans="13:13" x14ac:dyDescent="0.25">
      <c r="M71871"/>
    </row>
    <row r="71872" spans="13:13" x14ac:dyDescent="0.25">
      <c r="M71872"/>
    </row>
    <row r="71873" spans="13:13" x14ac:dyDescent="0.25">
      <c r="M71873"/>
    </row>
    <row r="71874" spans="13:13" x14ac:dyDescent="0.25">
      <c r="M71874"/>
    </row>
    <row r="71875" spans="13:13" x14ac:dyDescent="0.25">
      <c r="M71875"/>
    </row>
    <row r="71876" spans="13:13" x14ac:dyDescent="0.25">
      <c r="M71876"/>
    </row>
    <row r="71877" spans="13:13" x14ac:dyDescent="0.25">
      <c r="M71877"/>
    </row>
    <row r="71878" spans="13:13" x14ac:dyDescent="0.25">
      <c r="M71878"/>
    </row>
    <row r="71879" spans="13:13" x14ac:dyDescent="0.25">
      <c r="M71879"/>
    </row>
    <row r="71880" spans="13:13" x14ac:dyDescent="0.25">
      <c r="M71880"/>
    </row>
    <row r="71881" spans="13:13" x14ac:dyDescent="0.25">
      <c r="M71881"/>
    </row>
    <row r="71882" spans="13:13" x14ac:dyDescent="0.25">
      <c r="M71882"/>
    </row>
    <row r="71883" spans="13:13" x14ac:dyDescent="0.25">
      <c r="M71883"/>
    </row>
    <row r="71884" spans="13:13" x14ac:dyDescent="0.25">
      <c r="M71884"/>
    </row>
    <row r="71885" spans="13:13" x14ac:dyDescent="0.25">
      <c r="M71885"/>
    </row>
    <row r="71886" spans="13:13" x14ac:dyDescent="0.25">
      <c r="M71886"/>
    </row>
    <row r="71887" spans="13:13" x14ac:dyDescent="0.25">
      <c r="M71887"/>
    </row>
    <row r="71888" spans="13:13" x14ac:dyDescent="0.25">
      <c r="M71888"/>
    </row>
    <row r="71889" spans="13:13" x14ac:dyDescent="0.25">
      <c r="M71889"/>
    </row>
    <row r="71890" spans="13:13" x14ac:dyDescent="0.25">
      <c r="M71890"/>
    </row>
    <row r="71891" spans="13:13" x14ac:dyDescent="0.25">
      <c r="M71891"/>
    </row>
    <row r="71892" spans="13:13" x14ac:dyDescent="0.25">
      <c r="M71892"/>
    </row>
    <row r="71893" spans="13:13" x14ac:dyDescent="0.25">
      <c r="M71893"/>
    </row>
    <row r="71894" spans="13:13" x14ac:dyDescent="0.25">
      <c r="M71894"/>
    </row>
    <row r="71895" spans="13:13" x14ac:dyDescent="0.25">
      <c r="M71895"/>
    </row>
    <row r="71896" spans="13:13" x14ac:dyDescent="0.25">
      <c r="M71896"/>
    </row>
    <row r="71897" spans="13:13" x14ac:dyDescent="0.25">
      <c r="M71897"/>
    </row>
    <row r="71898" spans="13:13" x14ac:dyDescent="0.25">
      <c r="M71898"/>
    </row>
    <row r="71899" spans="13:13" x14ac:dyDescent="0.25">
      <c r="M71899"/>
    </row>
    <row r="71900" spans="13:13" x14ac:dyDescent="0.25">
      <c r="M71900"/>
    </row>
    <row r="71901" spans="13:13" x14ac:dyDescent="0.25">
      <c r="M71901"/>
    </row>
    <row r="71902" spans="13:13" x14ac:dyDescent="0.25">
      <c r="M71902"/>
    </row>
    <row r="71903" spans="13:13" x14ac:dyDescent="0.25">
      <c r="M71903"/>
    </row>
    <row r="71904" spans="13:13" x14ac:dyDescent="0.25">
      <c r="M71904"/>
    </row>
    <row r="71905" spans="13:13" x14ac:dyDescent="0.25">
      <c r="M71905"/>
    </row>
    <row r="71906" spans="13:13" x14ac:dyDescent="0.25">
      <c r="M71906"/>
    </row>
    <row r="71907" spans="13:13" x14ac:dyDescent="0.25">
      <c r="M71907"/>
    </row>
    <row r="71908" spans="13:13" x14ac:dyDescent="0.25">
      <c r="M71908"/>
    </row>
    <row r="71909" spans="13:13" x14ac:dyDescent="0.25">
      <c r="M71909"/>
    </row>
    <row r="71910" spans="13:13" x14ac:dyDescent="0.25">
      <c r="M71910"/>
    </row>
    <row r="71911" spans="13:13" x14ac:dyDescent="0.25">
      <c r="M71911"/>
    </row>
    <row r="71912" spans="13:13" x14ac:dyDescent="0.25">
      <c r="M71912"/>
    </row>
    <row r="71913" spans="13:13" x14ac:dyDescent="0.25">
      <c r="M71913"/>
    </row>
    <row r="71914" spans="13:13" x14ac:dyDescent="0.25">
      <c r="M71914"/>
    </row>
    <row r="71915" spans="13:13" x14ac:dyDescent="0.25">
      <c r="M71915"/>
    </row>
    <row r="71916" spans="13:13" x14ac:dyDescent="0.25">
      <c r="M71916"/>
    </row>
    <row r="71917" spans="13:13" x14ac:dyDescent="0.25">
      <c r="M71917"/>
    </row>
    <row r="71918" spans="13:13" x14ac:dyDescent="0.25">
      <c r="M71918"/>
    </row>
    <row r="71919" spans="13:13" x14ac:dyDescent="0.25">
      <c r="M71919"/>
    </row>
    <row r="71920" spans="13:13" x14ac:dyDescent="0.25">
      <c r="M71920"/>
    </row>
    <row r="71921" spans="13:13" x14ac:dyDescent="0.25">
      <c r="M71921"/>
    </row>
    <row r="71922" spans="13:13" x14ac:dyDescent="0.25">
      <c r="M71922"/>
    </row>
    <row r="71923" spans="13:13" x14ac:dyDescent="0.25">
      <c r="M71923"/>
    </row>
    <row r="71924" spans="13:13" x14ac:dyDescent="0.25">
      <c r="M71924"/>
    </row>
    <row r="71925" spans="13:13" x14ac:dyDescent="0.25">
      <c r="M71925"/>
    </row>
    <row r="71926" spans="13:13" x14ac:dyDescent="0.25">
      <c r="M71926"/>
    </row>
    <row r="71927" spans="13:13" x14ac:dyDescent="0.25">
      <c r="M71927"/>
    </row>
    <row r="71928" spans="13:13" x14ac:dyDescent="0.25">
      <c r="M71928"/>
    </row>
    <row r="71929" spans="13:13" x14ac:dyDescent="0.25">
      <c r="M71929"/>
    </row>
    <row r="71930" spans="13:13" x14ac:dyDescent="0.25">
      <c r="M71930"/>
    </row>
    <row r="71931" spans="13:13" x14ac:dyDescent="0.25">
      <c r="M71931"/>
    </row>
    <row r="71932" spans="13:13" x14ac:dyDescent="0.25">
      <c r="M71932"/>
    </row>
    <row r="71933" spans="13:13" x14ac:dyDescent="0.25">
      <c r="M71933"/>
    </row>
    <row r="71934" spans="13:13" x14ac:dyDescent="0.25">
      <c r="M71934"/>
    </row>
    <row r="71935" spans="13:13" x14ac:dyDescent="0.25">
      <c r="M71935"/>
    </row>
    <row r="71936" spans="13:13" x14ac:dyDescent="0.25">
      <c r="M71936"/>
    </row>
    <row r="71937" spans="13:13" x14ac:dyDescent="0.25">
      <c r="M71937"/>
    </row>
    <row r="71938" spans="13:13" x14ac:dyDescent="0.25">
      <c r="M71938"/>
    </row>
    <row r="71939" spans="13:13" x14ac:dyDescent="0.25">
      <c r="M71939"/>
    </row>
    <row r="71940" spans="13:13" x14ac:dyDescent="0.25">
      <c r="M71940"/>
    </row>
    <row r="71941" spans="13:13" x14ac:dyDescent="0.25">
      <c r="M71941"/>
    </row>
    <row r="71942" spans="13:13" x14ac:dyDescent="0.25">
      <c r="M71942"/>
    </row>
    <row r="71943" spans="13:13" x14ac:dyDescent="0.25">
      <c r="M71943"/>
    </row>
    <row r="71944" spans="13:13" x14ac:dyDescent="0.25">
      <c r="M71944"/>
    </row>
    <row r="71945" spans="13:13" x14ac:dyDescent="0.25">
      <c r="M71945"/>
    </row>
    <row r="71946" spans="13:13" x14ac:dyDescent="0.25">
      <c r="M71946"/>
    </row>
    <row r="71947" spans="13:13" x14ac:dyDescent="0.25">
      <c r="M71947"/>
    </row>
    <row r="71948" spans="13:13" x14ac:dyDescent="0.25">
      <c r="M71948"/>
    </row>
    <row r="71949" spans="13:13" x14ac:dyDescent="0.25">
      <c r="M71949"/>
    </row>
    <row r="71950" spans="13:13" x14ac:dyDescent="0.25">
      <c r="M71950"/>
    </row>
    <row r="71951" spans="13:13" x14ac:dyDescent="0.25">
      <c r="M71951"/>
    </row>
    <row r="71952" spans="13:13" x14ac:dyDescent="0.25">
      <c r="M71952"/>
    </row>
    <row r="71953" spans="13:13" x14ac:dyDescent="0.25">
      <c r="M71953"/>
    </row>
    <row r="71954" spans="13:13" x14ac:dyDescent="0.25">
      <c r="M71954"/>
    </row>
    <row r="71955" spans="13:13" x14ac:dyDescent="0.25">
      <c r="M71955"/>
    </row>
    <row r="71956" spans="13:13" x14ac:dyDescent="0.25">
      <c r="M71956"/>
    </row>
    <row r="71957" spans="13:13" x14ac:dyDescent="0.25">
      <c r="M71957"/>
    </row>
    <row r="71958" spans="13:13" x14ac:dyDescent="0.25">
      <c r="M71958"/>
    </row>
    <row r="71959" spans="13:13" x14ac:dyDescent="0.25">
      <c r="M71959"/>
    </row>
    <row r="71960" spans="13:13" x14ac:dyDescent="0.25">
      <c r="M71960"/>
    </row>
    <row r="71961" spans="13:13" x14ac:dyDescent="0.25">
      <c r="M71961"/>
    </row>
    <row r="71962" spans="13:13" x14ac:dyDescent="0.25">
      <c r="M71962"/>
    </row>
    <row r="71963" spans="13:13" x14ac:dyDescent="0.25">
      <c r="M71963"/>
    </row>
    <row r="71964" spans="13:13" x14ac:dyDescent="0.25">
      <c r="M71964"/>
    </row>
    <row r="71965" spans="13:13" x14ac:dyDescent="0.25">
      <c r="M71965"/>
    </row>
    <row r="71966" spans="13:13" x14ac:dyDescent="0.25">
      <c r="M71966"/>
    </row>
    <row r="71967" spans="13:13" x14ac:dyDescent="0.25">
      <c r="M71967"/>
    </row>
    <row r="71968" spans="13:13" x14ac:dyDescent="0.25">
      <c r="M71968"/>
    </row>
    <row r="71969" spans="13:13" x14ac:dyDescent="0.25">
      <c r="M71969"/>
    </row>
    <row r="71970" spans="13:13" x14ac:dyDescent="0.25">
      <c r="M71970"/>
    </row>
    <row r="71971" spans="13:13" x14ac:dyDescent="0.25">
      <c r="M71971"/>
    </row>
    <row r="71972" spans="13:13" x14ac:dyDescent="0.25">
      <c r="M71972"/>
    </row>
    <row r="71973" spans="13:13" x14ac:dyDescent="0.25">
      <c r="M71973"/>
    </row>
    <row r="71974" spans="13:13" x14ac:dyDescent="0.25">
      <c r="M71974"/>
    </row>
    <row r="71975" spans="13:13" x14ac:dyDescent="0.25">
      <c r="M71975"/>
    </row>
    <row r="71976" spans="13:13" x14ac:dyDescent="0.25">
      <c r="M71976"/>
    </row>
    <row r="71977" spans="13:13" x14ac:dyDescent="0.25">
      <c r="M71977"/>
    </row>
    <row r="71978" spans="13:13" x14ac:dyDescent="0.25">
      <c r="M71978"/>
    </row>
    <row r="71979" spans="13:13" x14ac:dyDescent="0.25">
      <c r="M71979"/>
    </row>
    <row r="71980" spans="13:13" x14ac:dyDescent="0.25">
      <c r="M71980"/>
    </row>
    <row r="71981" spans="13:13" x14ac:dyDescent="0.25">
      <c r="M71981"/>
    </row>
    <row r="71982" spans="13:13" x14ac:dyDescent="0.25">
      <c r="M71982"/>
    </row>
    <row r="71983" spans="13:13" x14ac:dyDescent="0.25">
      <c r="M71983"/>
    </row>
    <row r="71984" spans="13:13" x14ac:dyDescent="0.25">
      <c r="M71984"/>
    </row>
    <row r="71985" spans="13:13" x14ac:dyDescent="0.25">
      <c r="M71985"/>
    </row>
    <row r="71986" spans="13:13" x14ac:dyDescent="0.25">
      <c r="M71986"/>
    </row>
    <row r="71987" spans="13:13" x14ac:dyDescent="0.25">
      <c r="M71987"/>
    </row>
    <row r="71988" spans="13:13" x14ac:dyDescent="0.25">
      <c r="M71988"/>
    </row>
    <row r="71989" spans="13:13" x14ac:dyDescent="0.25">
      <c r="M71989"/>
    </row>
    <row r="71990" spans="13:13" x14ac:dyDescent="0.25">
      <c r="M71990"/>
    </row>
    <row r="71991" spans="13:13" x14ac:dyDescent="0.25">
      <c r="M71991"/>
    </row>
    <row r="71992" spans="13:13" x14ac:dyDescent="0.25">
      <c r="M71992"/>
    </row>
    <row r="71993" spans="13:13" x14ac:dyDescent="0.25">
      <c r="M71993"/>
    </row>
    <row r="71994" spans="13:13" x14ac:dyDescent="0.25">
      <c r="M71994"/>
    </row>
    <row r="71995" spans="13:13" x14ac:dyDescent="0.25">
      <c r="M71995"/>
    </row>
    <row r="71996" spans="13:13" x14ac:dyDescent="0.25">
      <c r="M71996"/>
    </row>
    <row r="71997" spans="13:13" x14ac:dyDescent="0.25">
      <c r="M71997"/>
    </row>
    <row r="71998" spans="13:13" x14ac:dyDescent="0.25">
      <c r="M71998"/>
    </row>
    <row r="71999" spans="13:13" x14ac:dyDescent="0.25">
      <c r="M71999"/>
    </row>
    <row r="72000" spans="13:13" x14ac:dyDescent="0.25">
      <c r="M72000"/>
    </row>
    <row r="72001" spans="13:13" x14ac:dyDescent="0.25">
      <c r="M72001"/>
    </row>
    <row r="72002" spans="13:13" x14ac:dyDescent="0.25">
      <c r="M72002"/>
    </row>
    <row r="72003" spans="13:13" x14ac:dyDescent="0.25">
      <c r="M72003"/>
    </row>
    <row r="72004" spans="13:13" x14ac:dyDescent="0.25">
      <c r="M72004"/>
    </row>
    <row r="72005" spans="13:13" x14ac:dyDescent="0.25">
      <c r="M72005"/>
    </row>
    <row r="72006" spans="13:13" x14ac:dyDescent="0.25">
      <c r="M72006"/>
    </row>
    <row r="72007" spans="13:13" x14ac:dyDescent="0.25">
      <c r="M72007"/>
    </row>
    <row r="72008" spans="13:13" x14ac:dyDescent="0.25">
      <c r="M72008"/>
    </row>
    <row r="72009" spans="13:13" x14ac:dyDescent="0.25">
      <c r="M72009"/>
    </row>
    <row r="72010" spans="13:13" x14ac:dyDescent="0.25">
      <c r="M72010"/>
    </row>
    <row r="72011" spans="13:13" x14ac:dyDescent="0.25">
      <c r="M72011"/>
    </row>
    <row r="72012" spans="13:13" x14ac:dyDescent="0.25">
      <c r="M72012"/>
    </row>
    <row r="72013" spans="13:13" x14ac:dyDescent="0.25">
      <c r="M72013"/>
    </row>
    <row r="72014" spans="13:13" x14ac:dyDescent="0.25">
      <c r="M72014"/>
    </row>
    <row r="72015" spans="13:13" x14ac:dyDescent="0.25">
      <c r="M72015"/>
    </row>
    <row r="72016" spans="13:13" x14ac:dyDescent="0.25">
      <c r="M72016"/>
    </row>
    <row r="72017" spans="13:13" x14ac:dyDescent="0.25">
      <c r="M72017"/>
    </row>
    <row r="72018" spans="13:13" x14ac:dyDescent="0.25">
      <c r="M72018"/>
    </row>
    <row r="72019" spans="13:13" x14ac:dyDescent="0.25">
      <c r="M72019"/>
    </row>
    <row r="72020" spans="13:13" x14ac:dyDescent="0.25">
      <c r="M72020"/>
    </row>
    <row r="72021" spans="13:13" x14ac:dyDescent="0.25">
      <c r="M72021"/>
    </row>
    <row r="72022" spans="13:13" x14ac:dyDescent="0.25">
      <c r="M72022"/>
    </row>
    <row r="72023" spans="13:13" x14ac:dyDescent="0.25">
      <c r="M72023"/>
    </row>
    <row r="72024" spans="13:13" x14ac:dyDescent="0.25">
      <c r="M72024"/>
    </row>
    <row r="72025" spans="13:13" x14ac:dyDescent="0.25">
      <c r="M72025"/>
    </row>
    <row r="72026" spans="13:13" x14ac:dyDescent="0.25">
      <c r="M72026"/>
    </row>
    <row r="72027" spans="13:13" x14ac:dyDescent="0.25">
      <c r="M72027"/>
    </row>
    <row r="72028" spans="13:13" x14ac:dyDescent="0.25">
      <c r="M72028"/>
    </row>
    <row r="72029" spans="13:13" x14ac:dyDescent="0.25">
      <c r="M72029"/>
    </row>
    <row r="72030" spans="13:13" x14ac:dyDescent="0.25">
      <c r="M72030"/>
    </row>
    <row r="72031" spans="13:13" x14ac:dyDescent="0.25">
      <c r="M72031"/>
    </row>
    <row r="72032" spans="13:13" x14ac:dyDescent="0.25">
      <c r="M72032"/>
    </row>
    <row r="72033" spans="13:13" x14ac:dyDescent="0.25">
      <c r="M72033"/>
    </row>
    <row r="72034" spans="13:13" x14ac:dyDescent="0.25">
      <c r="M72034"/>
    </row>
    <row r="72035" spans="13:13" x14ac:dyDescent="0.25">
      <c r="M72035"/>
    </row>
    <row r="72036" spans="13:13" x14ac:dyDescent="0.25">
      <c r="M72036"/>
    </row>
    <row r="72037" spans="13:13" x14ac:dyDescent="0.25">
      <c r="M72037"/>
    </row>
    <row r="72038" spans="13:13" x14ac:dyDescent="0.25">
      <c r="M72038"/>
    </row>
    <row r="72039" spans="13:13" x14ac:dyDescent="0.25">
      <c r="M72039"/>
    </row>
    <row r="72040" spans="13:13" x14ac:dyDescent="0.25">
      <c r="M72040"/>
    </row>
    <row r="72041" spans="13:13" x14ac:dyDescent="0.25">
      <c r="M72041"/>
    </row>
    <row r="72042" spans="13:13" x14ac:dyDescent="0.25">
      <c r="M72042"/>
    </row>
    <row r="72043" spans="13:13" x14ac:dyDescent="0.25">
      <c r="M72043"/>
    </row>
    <row r="72044" spans="13:13" x14ac:dyDescent="0.25">
      <c r="M72044"/>
    </row>
    <row r="72045" spans="13:13" x14ac:dyDescent="0.25">
      <c r="M72045"/>
    </row>
    <row r="72046" spans="13:13" x14ac:dyDescent="0.25">
      <c r="M72046"/>
    </row>
    <row r="72047" spans="13:13" x14ac:dyDescent="0.25">
      <c r="M72047"/>
    </row>
    <row r="72048" spans="13:13" x14ac:dyDescent="0.25">
      <c r="M72048"/>
    </row>
    <row r="72049" spans="13:13" x14ac:dyDescent="0.25">
      <c r="M72049"/>
    </row>
    <row r="72050" spans="13:13" x14ac:dyDescent="0.25">
      <c r="M72050"/>
    </row>
    <row r="72051" spans="13:13" x14ac:dyDescent="0.25">
      <c r="M72051"/>
    </row>
    <row r="72052" spans="13:13" x14ac:dyDescent="0.25">
      <c r="M72052"/>
    </row>
    <row r="72053" spans="13:13" x14ac:dyDescent="0.25">
      <c r="M72053"/>
    </row>
    <row r="72054" spans="13:13" x14ac:dyDescent="0.25">
      <c r="M72054"/>
    </row>
    <row r="72055" spans="13:13" x14ac:dyDescent="0.25">
      <c r="M72055"/>
    </row>
    <row r="72056" spans="13:13" x14ac:dyDescent="0.25">
      <c r="M72056"/>
    </row>
    <row r="72057" spans="13:13" x14ac:dyDescent="0.25">
      <c r="M72057"/>
    </row>
    <row r="72058" spans="13:13" x14ac:dyDescent="0.25">
      <c r="M72058"/>
    </row>
    <row r="72059" spans="13:13" x14ac:dyDescent="0.25">
      <c r="M72059"/>
    </row>
    <row r="72060" spans="13:13" x14ac:dyDescent="0.25">
      <c r="M72060"/>
    </row>
    <row r="72061" spans="13:13" x14ac:dyDescent="0.25">
      <c r="M72061"/>
    </row>
    <row r="72062" spans="13:13" x14ac:dyDescent="0.25">
      <c r="M72062"/>
    </row>
    <row r="72063" spans="13:13" x14ac:dyDescent="0.25">
      <c r="M72063"/>
    </row>
    <row r="72064" spans="13:13" x14ac:dyDescent="0.25">
      <c r="M72064"/>
    </row>
    <row r="72065" spans="13:13" x14ac:dyDescent="0.25">
      <c r="M72065"/>
    </row>
    <row r="72066" spans="13:13" x14ac:dyDescent="0.25">
      <c r="M72066"/>
    </row>
    <row r="72067" spans="13:13" x14ac:dyDescent="0.25">
      <c r="M72067"/>
    </row>
    <row r="72068" spans="13:13" x14ac:dyDescent="0.25">
      <c r="M72068"/>
    </row>
    <row r="72069" spans="13:13" x14ac:dyDescent="0.25">
      <c r="M72069"/>
    </row>
    <row r="72070" spans="13:13" x14ac:dyDescent="0.25">
      <c r="M72070"/>
    </row>
    <row r="72071" spans="13:13" x14ac:dyDescent="0.25">
      <c r="M72071"/>
    </row>
    <row r="72072" spans="13:13" x14ac:dyDescent="0.25">
      <c r="M72072"/>
    </row>
    <row r="72073" spans="13:13" x14ac:dyDescent="0.25">
      <c r="M72073"/>
    </row>
    <row r="72074" spans="13:13" x14ac:dyDescent="0.25">
      <c r="M72074"/>
    </row>
    <row r="72075" spans="13:13" x14ac:dyDescent="0.25">
      <c r="M72075"/>
    </row>
    <row r="72076" spans="13:13" x14ac:dyDescent="0.25">
      <c r="M72076"/>
    </row>
    <row r="72077" spans="13:13" x14ac:dyDescent="0.25">
      <c r="M72077"/>
    </row>
    <row r="72078" spans="13:13" x14ac:dyDescent="0.25">
      <c r="M72078"/>
    </row>
    <row r="72079" spans="13:13" x14ac:dyDescent="0.25">
      <c r="M72079"/>
    </row>
    <row r="72080" spans="13:13" x14ac:dyDescent="0.25">
      <c r="M72080"/>
    </row>
    <row r="72081" spans="13:13" x14ac:dyDescent="0.25">
      <c r="M72081"/>
    </row>
    <row r="72082" spans="13:13" x14ac:dyDescent="0.25">
      <c r="M72082"/>
    </row>
    <row r="72083" spans="13:13" x14ac:dyDescent="0.25">
      <c r="M72083"/>
    </row>
    <row r="72084" spans="13:13" x14ac:dyDescent="0.25">
      <c r="M72084"/>
    </row>
    <row r="72085" spans="13:13" x14ac:dyDescent="0.25">
      <c r="M72085"/>
    </row>
    <row r="72086" spans="13:13" x14ac:dyDescent="0.25">
      <c r="M72086"/>
    </row>
    <row r="72087" spans="13:13" x14ac:dyDescent="0.25">
      <c r="M72087"/>
    </row>
    <row r="72088" spans="13:13" x14ac:dyDescent="0.25">
      <c r="M72088"/>
    </row>
    <row r="72089" spans="13:13" x14ac:dyDescent="0.25">
      <c r="M72089"/>
    </row>
    <row r="72090" spans="13:13" x14ac:dyDescent="0.25">
      <c r="M72090"/>
    </row>
    <row r="72091" spans="13:13" x14ac:dyDescent="0.25">
      <c r="M72091"/>
    </row>
    <row r="72092" spans="13:13" x14ac:dyDescent="0.25">
      <c r="M72092"/>
    </row>
    <row r="72093" spans="13:13" x14ac:dyDescent="0.25">
      <c r="M72093"/>
    </row>
    <row r="72094" spans="13:13" x14ac:dyDescent="0.25">
      <c r="M72094"/>
    </row>
    <row r="72095" spans="13:13" x14ac:dyDescent="0.25">
      <c r="M72095"/>
    </row>
    <row r="72096" spans="13:13" x14ac:dyDescent="0.25">
      <c r="M72096"/>
    </row>
    <row r="72097" spans="13:13" x14ac:dyDescent="0.25">
      <c r="M72097"/>
    </row>
    <row r="72098" spans="13:13" x14ac:dyDescent="0.25">
      <c r="M72098"/>
    </row>
    <row r="72099" spans="13:13" x14ac:dyDescent="0.25">
      <c r="M72099"/>
    </row>
    <row r="72100" spans="13:13" x14ac:dyDescent="0.25">
      <c r="M72100"/>
    </row>
    <row r="72101" spans="13:13" x14ac:dyDescent="0.25">
      <c r="M72101"/>
    </row>
    <row r="72102" spans="13:13" x14ac:dyDescent="0.25">
      <c r="M72102"/>
    </row>
    <row r="72103" spans="13:13" x14ac:dyDescent="0.25">
      <c r="M72103"/>
    </row>
    <row r="72104" spans="13:13" x14ac:dyDescent="0.25">
      <c r="M72104"/>
    </row>
    <row r="72105" spans="13:13" x14ac:dyDescent="0.25">
      <c r="M72105"/>
    </row>
    <row r="72106" spans="13:13" x14ac:dyDescent="0.25">
      <c r="M72106"/>
    </row>
    <row r="72107" spans="13:13" x14ac:dyDescent="0.25">
      <c r="M72107"/>
    </row>
    <row r="72108" spans="13:13" x14ac:dyDescent="0.25">
      <c r="M72108"/>
    </row>
    <row r="72109" spans="13:13" x14ac:dyDescent="0.25">
      <c r="M72109"/>
    </row>
    <row r="72110" spans="13:13" x14ac:dyDescent="0.25">
      <c r="M72110"/>
    </row>
    <row r="72111" spans="13:13" x14ac:dyDescent="0.25">
      <c r="M72111"/>
    </row>
    <row r="72112" spans="13:13" x14ac:dyDescent="0.25">
      <c r="M72112"/>
    </row>
    <row r="72113" spans="13:13" x14ac:dyDescent="0.25">
      <c r="M72113"/>
    </row>
    <row r="72114" spans="13:13" x14ac:dyDescent="0.25">
      <c r="M72114"/>
    </row>
    <row r="72115" spans="13:13" x14ac:dyDescent="0.25">
      <c r="M72115"/>
    </row>
    <row r="72116" spans="13:13" x14ac:dyDescent="0.25">
      <c r="M72116"/>
    </row>
    <row r="72117" spans="13:13" x14ac:dyDescent="0.25">
      <c r="M72117"/>
    </row>
    <row r="72118" spans="13:13" x14ac:dyDescent="0.25">
      <c r="M72118"/>
    </row>
    <row r="72119" spans="13:13" x14ac:dyDescent="0.25">
      <c r="M72119"/>
    </row>
    <row r="72120" spans="13:13" x14ac:dyDescent="0.25">
      <c r="M72120"/>
    </row>
    <row r="72121" spans="13:13" x14ac:dyDescent="0.25">
      <c r="M72121"/>
    </row>
    <row r="72122" spans="13:13" x14ac:dyDescent="0.25">
      <c r="M72122"/>
    </row>
    <row r="72123" spans="13:13" x14ac:dyDescent="0.25">
      <c r="M72123"/>
    </row>
    <row r="72124" spans="13:13" x14ac:dyDescent="0.25">
      <c r="M72124"/>
    </row>
    <row r="72125" spans="13:13" x14ac:dyDescent="0.25">
      <c r="M72125"/>
    </row>
    <row r="72126" spans="13:13" x14ac:dyDescent="0.25">
      <c r="M72126"/>
    </row>
    <row r="72127" spans="13:13" x14ac:dyDescent="0.25">
      <c r="M72127"/>
    </row>
    <row r="72128" spans="13:13" x14ac:dyDescent="0.25">
      <c r="M72128"/>
    </row>
    <row r="72129" spans="13:13" x14ac:dyDescent="0.25">
      <c r="M72129"/>
    </row>
    <row r="72130" spans="13:13" x14ac:dyDescent="0.25">
      <c r="M72130"/>
    </row>
    <row r="72131" spans="13:13" x14ac:dyDescent="0.25">
      <c r="M72131"/>
    </row>
    <row r="72132" spans="13:13" x14ac:dyDescent="0.25">
      <c r="M72132"/>
    </row>
    <row r="72133" spans="13:13" x14ac:dyDescent="0.25">
      <c r="M72133"/>
    </row>
    <row r="72134" spans="13:13" x14ac:dyDescent="0.25">
      <c r="M72134"/>
    </row>
    <row r="72135" spans="13:13" x14ac:dyDescent="0.25">
      <c r="M72135"/>
    </row>
    <row r="72136" spans="13:13" x14ac:dyDescent="0.25">
      <c r="M72136"/>
    </row>
    <row r="72137" spans="13:13" x14ac:dyDescent="0.25">
      <c r="M72137"/>
    </row>
    <row r="72138" spans="13:13" x14ac:dyDescent="0.25">
      <c r="M72138"/>
    </row>
    <row r="72139" spans="13:13" x14ac:dyDescent="0.25">
      <c r="M72139"/>
    </row>
    <row r="72140" spans="13:13" x14ac:dyDescent="0.25">
      <c r="M72140"/>
    </row>
    <row r="72141" spans="13:13" x14ac:dyDescent="0.25">
      <c r="M72141"/>
    </row>
    <row r="72142" spans="13:13" x14ac:dyDescent="0.25">
      <c r="M72142"/>
    </row>
    <row r="72143" spans="13:13" x14ac:dyDescent="0.25">
      <c r="M72143"/>
    </row>
    <row r="72144" spans="13:13" x14ac:dyDescent="0.25">
      <c r="M72144"/>
    </row>
    <row r="72145" spans="13:13" x14ac:dyDescent="0.25">
      <c r="M72145"/>
    </row>
    <row r="72146" spans="13:13" x14ac:dyDescent="0.25">
      <c r="M72146"/>
    </row>
    <row r="72147" spans="13:13" x14ac:dyDescent="0.25">
      <c r="M72147"/>
    </row>
    <row r="72148" spans="13:13" x14ac:dyDescent="0.25">
      <c r="M72148"/>
    </row>
    <row r="72149" spans="13:13" x14ac:dyDescent="0.25">
      <c r="M72149"/>
    </row>
    <row r="72150" spans="13:13" x14ac:dyDescent="0.25">
      <c r="M72150"/>
    </row>
    <row r="72151" spans="13:13" x14ac:dyDescent="0.25">
      <c r="M72151"/>
    </row>
    <row r="72152" spans="13:13" x14ac:dyDescent="0.25">
      <c r="M72152"/>
    </row>
    <row r="72153" spans="13:13" x14ac:dyDescent="0.25">
      <c r="M72153"/>
    </row>
    <row r="72154" spans="13:13" x14ac:dyDescent="0.25">
      <c r="M72154"/>
    </row>
    <row r="72155" spans="13:13" x14ac:dyDescent="0.25">
      <c r="M72155"/>
    </row>
    <row r="72156" spans="13:13" x14ac:dyDescent="0.25">
      <c r="M72156"/>
    </row>
    <row r="72157" spans="13:13" x14ac:dyDescent="0.25">
      <c r="M72157"/>
    </row>
    <row r="72158" spans="13:13" x14ac:dyDescent="0.25">
      <c r="M72158"/>
    </row>
    <row r="72159" spans="13:13" x14ac:dyDescent="0.25">
      <c r="M72159"/>
    </row>
    <row r="72160" spans="13:13" x14ac:dyDescent="0.25">
      <c r="M72160"/>
    </row>
    <row r="72161" spans="13:13" x14ac:dyDescent="0.25">
      <c r="M72161"/>
    </row>
    <row r="72162" spans="13:13" x14ac:dyDescent="0.25">
      <c r="M72162"/>
    </row>
    <row r="72163" spans="13:13" x14ac:dyDescent="0.25">
      <c r="M72163"/>
    </row>
    <row r="72164" spans="13:13" x14ac:dyDescent="0.25">
      <c r="M72164"/>
    </row>
    <row r="72165" spans="13:13" x14ac:dyDescent="0.25">
      <c r="M72165"/>
    </row>
    <row r="72166" spans="13:13" x14ac:dyDescent="0.25">
      <c r="M72166"/>
    </row>
    <row r="72167" spans="13:13" x14ac:dyDescent="0.25">
      <c r="M72167"/>
    </row>
    <row r="72168" spans="13:13" x14ac:dyDescent="0.25">
      <c r="M72168"/>
    </row>
    <row r="72169" spans="13:13" x14ac:dyDescent="0.25">
      <c r="M72169"/>
    </row>
    <row r="72170" spans="13:13" x14ac:dyDescent="0.25">
      <c r="M72170"/>
    </row>
    <row r="72171" spans="13:13" x14ac:dyDescent="0.25">
      <c r="M72171"/>
    </row>
    <row r="72172" spans="13:13" x14ac:dyDescent="0.25">
      <c r="M72172"/>
    </row>
    <row r="72173" spans="13:13" x14ac:dyDescent="0.25">
      <c r="M72173"/>
    </row>
    <row r="72174" spans="13:13" x14ac:dyDescent="0.25">
      <c r="M72174"/>
    </row>
    <row r="72175" spans="13:13" x14ac:dyDescent="0.25">
      <c r="M72175"/>
    </row>
    <row r="72176" spans="13:13" x14ac:dyDescent="0.25">
      <c r="M72176"/>
    </row>
    <row r="72177" spans="13:13" x14ac:dyDescent="0.25">
      <c r="M72177"/>
    </row>
    <row r="72178" spans="13:13" x14ac:dyDescent="0.25">
      <c r="M72178"/>
    </row>
    <row r="72179" spans="13:13" x14ac:dyDescent="0.25">
      <c r="M72179"/>
    </row>
    <row r="72180" spans="13:13" x14ac:dyDescent="0.25">
      <c r="M72180"/>
    </row>
    <row r="72181" spans="13:13" x14ac:dyDescent="0.25">
      <c r="M72181"/>
    </row>
    <row r="72182" spans="13:13" x14ac:dyDescent="0.25">
      <c r="M72182"/>
    </row>
    <row r="72183" spans="13:13" x14ac:dyDescent="0.25">
      <c r="M72183"/>
    </row>
    <row r="72184" spans="13:13" x14ac:dyDescent="0.25">
      <c r="M72184"/>
    </row>
    <row r="72185" spans="13:13" x14ac:dyDescent="0.25">
      <c r="M72185"/>
    </row>
    <row r="72186" spans="13:13" x14ac:dyDescent="0.25">
      <c r="M72186"/>
    </row>
    <row r="72187" spans="13:13" x14ac:dyDescent="0.25">
      <c r="M72187"/>
    </row>
    <row r="72188" spans="13:13" x14ac:dyDescent="0.25">
      <c r="M72188"/>
    </row>
    <row r="72189" spans="13:13" x14ac:dyDescent="0.25">
      <c r="M72189"/>
    </row>
    <row r="72190" spans="13:13" x14ac:dyDescent="0.25">
      <c r="M72190"/>
    </row>
    <row r="72191" spans="13:13" x14ac:dyDescent="0.25">
      <c r="M72191"/>
    </row>
    <row r="72192" spans="13:13" x14ac:dyDescent="0.25">
      <c r="M72192"/>
    </row>
    <row r="72193" spans="13:13" x14ac:dyDescent="0.25">
      <c r="M72193"/>
    </row>
    <row r="72194" spans="13:13" x14ac:dyDescent="0.25">
      <c r="M72194"/>
    </row>
    <row r="72195" spans="13:13" x14ac:dyDescent="0.25">
      <c r="M72195"/>
    </row>
    <row r="72196" spans="13:13" x14ac:dyDescent="0.25">
      <c r="M72196"/>
    </row>
    <row r="72197" spans="13:13" x14ac:dyDescent="0.25">
      <c r="M72197"/>
    </row>
    <row r="72198" spans="13:13" x14ac:dyDescent="0.25">
      <c r="M72198"/>
    </row>
    <row r="72199" spans="13:13" x14ac:dyDescent="0.25">
      <c r="M72199"/>
    </row>
    <row r="72200" spans="13:13" x14ac:dyDescent="0.25">
      <c r="M72200"/>
    </row>
    <row r="72201" spans="13:13" x14ac:dyDescent="0.25">
      <c r="M72201"/>
    </row>
    <row r="72202" spans="13:13" x14ac:dyDescent="0.25">
      <c r="M72202"/>
    </row>
    <row r="72203" spans="13:13" x14ac:dyDescent="0.25">
      <c r="M72203"/>
    </row>
    <row r="72204" spans="13:13" x14ac:dyDescent="0.25">
      <c r="M72204"/>
    </row>
    <row r="72205" spans="13:13" x14ac:dyDescent="0.25">
      <c r="M72205"/>
    </row>
    <row r="72206" spans="13:13" x14ac:dyDescent="0.25">
      <c r="M72206"/>
    </row>
    <row r="72207" spans="13:13" x14ac:dyDescent="0.25">
      <c r="M72207"/>
    </row>
    <row r="72208" spans="13:13" x14ac:dyDescent="0.25">
      <c r="M72208"/>
    </row>
    <row r="72209" spans="13:13" x14ac:dyDescent="0.25">
      <c r="M72209"/>
    </row>
    <row r="72210" spans="13:13" x14ac:dyDescent="0.25">
      <c r="M72210"/>
    </row>
    <row r="72211" spans="13:13" x14ac:dyDescent="0.25">
      <c r="M72211"/>
    </row>
    <row r="72212" spans="13:13" x14ac:dyDescent="0.25">
      <c r="M72212"/>
    </row>
    <row r="72213" spans="13:13" x14ac:dyDescent="0.25">
      <c r="M72213"/>
    </row>
    <row r="72214" spans="13:13" x14ac:dyDescent="0.25">
      <c r="M72214"/>
    </row>
    <row r="72215" spans="13:13" x14ac:dyDescent="0.25">
      <c r="M72215"/>
    </row>
    <row r="72216" spans="13:13" x14ac:dyDescent="0.25">
      <c r="M72216"/>
    </row>
    <row r="72217" spans="13:13" x14ac:dyDescent="0.25">
      <c r="M72217"/>
    </row>
    <row r="72218" spans="13:13" x14ac:dyDescent="0.25">
      <c r="M72218"/>
    </row>
    <row r="72219" spans="13:13" x14ac:dyDescent="0.25">
      <c r="M72219"/>
    </row>
    <row r="72220" spans="13:13" x14ac:dyDescent="0.25">
      <c r="M72220"/>
    </row>
    <row r="72221" spans="13:13" x14ac:dyDescent="0.25">
      <c r="M72221"/>
    </row>
    <row r="72222" spans="13:13" x14ac:dyDescent="0.25">
      <c r="M72222"/>
    </row>
    <row r="72223" spans="13:13" x14ac:dyDescent="0.25">
      <c r="M72223"/>
    </row>
    <row r="72224" spans="13:13" x14ac:dyDescent="0.25">
      <c r="M72224"/>
    </row>
    <row r="72225" spans="13:13" x14ac:dyDescent="0.25">
      <c r="M72225"/>
    </row>
    <row r="72226" spans="13:13" x14ac:dyDescent="0.25">
      <c r="M72226"/>
    </row>
    <row r="72227" spans="13:13" x14ac:dyDescent="0.25">
      <c r="M72227"/>
    </row>
    <row r="72228" spans="13:13" x14ac:dyDescent="0.25">
      <c r="M72228"/>
    </row>
    <row r="72229" spans="13:13" x14ac:dyDescent="0.25">
      <c r="M72229"/>
    </row>
    <row r="72230" spans="13:13" x14ac:dyDescent="0.25">
      <c r="M72230"/>
    </row>
    <row r="72231" spans="13:13" x14ac:dyDescent="0.25">
      <c r="M72231"/>
    </row>
    <row r="72232" spans="13:13" x14ac:dyDescent="0.25">
      <c r="M72232"/>
    </row>
    <row r="72233" spans="13:13" x14ac:dyDescent="0.25">
      <c r="M72233"/>
    </row>
    <row r="72234" spans="13:13" x14ac:dyDescent="0.25">
      <c r="M72234"/>
    </row>
    <row r="72235" spans="13:13" x14ac:dyDescent="0.25">
      <c r="M72235"/>
    </row>
    <row r="72236" spans="13:13" x14ac:dyDescent="0.25">
      <c r="M72236"/>
    </row>
    <row r="72237" spans="13:13" x14ac:dyDescent="0.25">
      <c r="M72237"/>
    </row>
    <row r="72238" spans="13:13" x14ac:dyDescent="0.25">
      <c r="M72238"/>
    </row>
    <row r="72239" spans="13:13" x14ac:dyDescent="0.25">
      <c r="M72239"/>
    </row>
    <row r="72240" spans="13:13" x14ac:dyDescent="0.25">
      <c r="M72240"/>
    </row>
    <row r="72241" spans="13:13" x14ac:dyDescent="0.25">
      <c r="M72241"/>
    </row>
    <row r="72242" spans="13:13" x14ac:dyDescent="0.25">
      <c r="M72242"/>
    </row>
    <row r="72243" spans="13:13" x14ac:dyDescent="0.25">
      <c r="M72243"/>
    </row>
    <row r="72244" spans="13:13" x14ac:dyDescent="0.25">
      <c r="M72244"/>
    </row>
    <row r="72245" spans="13:13" x14ac:dyDescent="0.25">
      <c r="M72245"/>
    </row>
    <row r="72246" spans="13:13" x14ac:dyDescent="0.25">
      <c r="M72246"/>
    </row>
    <row r="72247" spans="13:13" x14ac:dyDescent="0.25">
      <c r="M72247"/>
    </row>
    <row r="72248" spans="13:13" x14ac:dyDescent="0.25">
      <c r="M72248"/>
    </row>
    <row r="72249" spans="13:13" x14ac:dyDescent="0.25">
      <c r="M72249"/>
    </row>
    <row r="72250" spans="13:13" x14ac:dyDescent="0.25">
      <c r="M72250"/>
    </row>
    <row r="72251" spans="13:13" x14ac:dyDescent="0.25">
      <c r="M72251"/>
    </row>
    <row r="72252" spans="13:13" x14ac:dyDescent="0.25">
      <c r="M72252"/>
    </row>
    <row r="72253" spans="13:13" x14ac:dyDescent="0.25">
      <c r="M72253"/>
    </row>
    <row r="72254" spans="13:13" x14ac:dyDescent="0.25">
      <c r="M72254"/>
    </row>
    <row r="72255" spans="13:13" x14ac:dyDescent="0.25">
      <c r="M72255"/>
    </row>
    <row r="72256" spans="13:13" x14ac:dyDescent="0.25">
      <c r="M72256"/>
    </row>
    <row r="72257" spans="13:13" x14ac:dyDescent="0.25">
      <c r="M72257"/>
    </row>
    <row r="72258" spans="13:13" x14ac:dyDescent="0.25">
      <c r="M72258"/>
    </row>
    <row r="72259" spans="13:13" x14ac:dyDescent="0.25">
      <c r="M72259"/>
    </row>
    <row r="72260" spans="13:13" x14ac:dyDescent="0.25">
      <c r="M72260"/>
    </row>
    <row r="72261" spans="13:13" x14ac:dyDescent="0.25">
      <c r="M72261"/>
    </row>
    <row r="72262" spans="13:13" x14ac:dyDescent="0.25">
      <c r="M72262"/>
    </row>
    <row r="72263" spans="13:13" x14ac:dyDescent="0.25">
      <c r="M72263"/>
    </row>
    <row r="72264" spans="13:13" x14ac:dyDescent="0.25">
      <c r="M72264"/>
    </row>
    <row r="72265" spans="13:13" x14ac:dyDescent="0.25">
      <c r="M72265"/>
    </row>
    <row r="72266" spans="13:13" x14ac:dyDescent="0.25">
      <c r="M72266"/>
    </row>
    <row r="72267" spans="13:13" x14ac:dyDescent="0.25">
      <c r="M72267"/>
    </row>
    <row r="72268" spans="13:13" x14ac:dyDescent="0.25">
      <c r="M72268"/>
    </row>
    <row r="72269" spans="13:13" x14ac:dyDescent="0.25">
      <c r="M72269"/>
    </row>
    <row r="72270" spans="13:13" x14ac:dyDescent="0.25">
      <c r="M72270"/>
    </row>
    <row r="72271" spans="13:13" x14ac:dyDescent="0.25">
      <c r="M72271"/>
    </row>
    <row r="72272" spans="13:13" x14ac:dyDescent="0.25">
      <c r="M72272"/>
    </row>
    <row r="72273" spans="13:13" x14ac:dyDescent="0.25">
      <c r="M72273"/>
    </row>
    <row r="72274" spans="13:13" x14ac:dyDescent="0.25">
      <c r="M72274"/>
    </row>
    <row r="72275" spans="13:13" x14ac:dyDescent="0.25">
      <c r="M72275"/>
    </row>
    <row r="72276" spans="13:13" x14ac:dyDescent="0.25">
      <c r="M72276"/>
    </row>
    <row r="72277" spans="13:13" x14ac:dyDescent="0.25">
      <c r="M72277"/>
    </row>
    <row r="72278" spans="13:13" x14ac:dyDescent="0.25">
      <c r="M72278"/>
    </row>
    <row r="72279" spans="13:13" x14ac:dyDescent="0.25">
      <c r="M72279"/>
    </row>
    <row r="72280" spans="13:13" x14ac:dyDescent="0.25">
      <c r="M72280"/>
    </row>
    <row r="72281" spans="13:13" x14ac:dyDescent="0.25">
      <c r="M72281"/>
    </row>
    <row r="72282" spans="13:13" x14ac:dyDescent="0.25">
      <c r="M72282"/>
    </row>
    <row r="72283" spans="13:13" x14ac:dyDescent="0.25">
      <c r="M72283"/>
    </row>
    <row r="72284" spans="13:13" x14ac:dyDescent="0.25">
      <c r="M72284"/>
    </row>
    <row r="72285" spans="13:13" x14ac:dyDescent="0.25">
      <c r="M72285"/>
    </row>
    <row r="72286" spans="13:13" x14ac:dyDescent="0.25">
      <c r="M72286"/>
    </row>
    <row r="72287" spans="13:13" x14ac:dyDescent="0.25">
      <c r="M72287"/>
    </row>
    <row r="72288" spans="13:13" x14ac:dyDescent="0.25">
      <c r="M72288"/>
    </row>
    <row r="72289" spans="13:13" x14ac:dyDescent="0.25">
      <c r="M72289"/>
    </row>
    <row r="72290" spans="13:13" x14ac:dyDescent="0.25">
      <c r="M72290"/>
    </row>
    <row r="72291" spans="13:13" x14ac:dyDescent="0.25">
      <c r="M72291"/>
    </row>
    <row r="72292" spans="13:13" x14ac:dyDescent="0.25">
      <c r="M72292"/>
    </row>
    <row r="72293" spans="13:13" x14ac:dyDescent="0.25">
      <c r="M72293"/>
    </row>
    <row r="72294" spans="13:13" x14ac:dyDescent="0.25">
      <c r="M72294"/>
    </row>
    <row r="72295" spans="13:13" x14ac:dyDescent="0.25">
      <c r="M72295"/>
    </row>
    <row r="72296" spans="13:13" x14ac:dyDescent="0.25">
      <c r="M72296"/>
    </row>
    <row r="72297" spans="13:13" x14ac:dyDescent="0.25">
      <c r="M72297"/>
    </row>
    <row r="72298" spans="13:13" x14ac:dyDescent="0.25">
      <c r="M72298"/>
    </row>
    <row r="72299" spans="13:13" x14ac:dyDescent="0.25">
      <c r="M72299"/>
    </row>
    <row r="72300" spans="13:13" x14ac:dyDescent="0.25">
      <c r="M72300"/>
    </row>
    <row r="72301" spans="13:13" x14ac:dyDescent="0.25">
      <c r="M72301"/>
    </row>
    <row r="72302" spans="13:13" x14ac:dyDescent="0.25">
      <c r="M72302"/>
    </row>
    <row r="72303" spans="13:13" x14ac:dyDescent="0.25">
      <c r="M72303"/>
    </row>
    <row r="72304" spans="13:13" x14ac:dyDescent="0.25">
      <c r="M72304"/>
    </row>
    <row r="72305" spans="13:13" x14ac:dyDescent="0.25">
      <c r="M72305"/>
    </row>
    <row r="72306" spans="13:13" x14ac:dyDescent="0.25">
      <c r="M72306"/>
    </row>
    <row r="72307" spans="13:13" x14ac:dyDescent="0.25">
      <c r="M72307"/>
    </row>
    <row r="72308" spans="13:13" x14ac:dyDescent="0.25">
      <c r="M72308"/>
    </row>
    <row r="72309" spans="13:13" x14ac:dyDescent="0.25">
      <c r="M72309"/>
    </row>
    <row r="72310" spans="13:13" x14ac:dyDescent="0.25">
      <c r="M72310"/>
    </row>
    <row r="72311" spans="13:13" x14ac:dyDescent="0.25">
      <c r="M72311"/>
    </row>
    <row r="72312" spans="13:13" x14ac:dyDescent="0.25">
      <c r="M72312"/>
    </row>
    <row r="72313" spans="13:13" x14ac:dyDescent="0.25">
      <c r="M72313"/>
    </row>
    <row r="72314" spans="13:13" x14ac:dyDescent="0.25">
      <c r="M72314"/>
    </row>
    <row r="72315" spans="13:13" x14ac:dyDescent="0.25">
      <c r="M72315"/>
    </row>
    <row r="72316" spans="13:13" x14ac:dyDescent="0.25">
      <c r="M72316"/>
    </row>
    <row r="72317" spans="13:13" x14ac:dyDescent="0.25">
      <c r="M72317"/>
    </row>
    <row r="72318" spans="13:13" x14ac:dyDescent="0.25">
      <c r="M72318"/>
    </row>
    <row r="72319" spans="13:13" x14ac:dyDescent="0.25">
      <c r="M72319"/>
    </row>
    <row r="72320" spans="13:13" x14ac:dyDescent="0.25">
      <c r="M72320"/>
    </row>
    <row r="72321" spans="13:13" x14ac:dyDescent="0.25">
      <c r="M72321"/>
    </row>
    <row r="72322" spans="13:13" x14ac:dyDescent="0.25">
      <c r="M72322"/>
    </row>
    <row r="72323" spans="13:13" x14ac:dyDescent="0.25">
      <c r="M72323"/>
    </row>
    <row r="72324" spans="13:13" x14ac:dyDescent="0.25">
      <c r="M72324"/>
    </row>
    <row r="72325" spans="13:13" x14ac:dyDescent="0.25">
      <c r="M72325"/>
    </row>
    <row r="72326" spans="13:13" x14ac:dyDescent="0.25">
      <c r="M72326"/>
    </row>
    <row r="72327" spans="13:13" x14ac:dyDescent="0.25">
      <c r="M72327"/>
    </row>
    <row r="72328" spans="13:13" x14ac:dyDescent="0.25">
      <c r="M72328"/>
    </row>
    <row r="72329" spans="13:13" x14ac:dyDescent="0.25">
      <c r="M72329"/>
    </row>
    <row r="72330" spans="13:13" x14ac:dyDescent="0.25">
      <c r="M72330"/>
    </row>
    <row r="72331" spans="13:13" x14ac:dyDescent="0.25">
      <c r="M72331"/>
    </row>
    <row r="72332" spans="13:13" x14ac:dyDescent="0.25">
      <c r="M72332"/>
    </row>
    <row r="72333" spans="13:13" x14ac:dyDescent="0.25">
      <c r="M72333"/>
    </row>
    <row r="72334" spans="13:13" x14ac:dyDescent="0.25">
      <c r="M72334"/>
    </row>
    <row r="72335" spans="13:13" x14ac:dyDescent="0.25">
      <c r="M72335"/>
    </row>
    <row r="72336" spans="13:13" x14ac:dyDescent="0.25">
      <c r="M72336"/>
    </row>
    <row r="72337" spans="13:13" x14ac:dyDescent="0.25">
      <c r="M72337"/>
    </row>
    <row r="72338" spans="13:13" x14ac:dyDescent="0.25">
      <c r="M72338"/>
    </row>
    <row r="72339" spans="13:13" x14ac:dyDescent="0.25">
      <c r="M72339"/>
    </row>
    <row r="72340" spans="13:13" x14ac:dyDescent="0.25">
      <c r="M72340"/>
    </row>
    <row r="72341" spans="13:13" x14ac:dyDescent="0.25">
      <c r="M72341"/>
    </row>
    <row r="72342" spans="13:13" x14ac:dyDescent="0.25">
      <c r="M72342"/>
    </row>
    <row r="72343" spans="13:13" x14ac:dyDescent="0.25">
      <c r="M72343"/>
    </row>
    <row r="72344" spans="13:13" x14ac:dyDescent="0.25">
      <c r="M72344"/>
    </row>
    <row r="72345" spans="13:13" x14ac:dyDescent="0.25">
      <c r="M72345"/>
    </row>
    <row r="72346" spans="13:13" x14ac:dyDescent="0.25">
      <c r="M72346"/>
    </row>
    <row r="72347" spans="13:13" x14ac:dyDescent="0.25">
      <c r="M72347"/>
    </row>
    <row r="72348" spans="13:13" x14ac:dyDescent="0.25">
      <c r="M72348"/>
    </row>
    <row r="72349" spans="13:13" x14ac:dyDescent="0.25">
      <c r="M72349"/>
    </row>
    <row r="72350" spans="13:13" x14ac:dyDescent="0.25">
      <c r="M72350"/>
    </row>
    <row r="72351" spans="13:13" x14ac:dyDescent="0.25">
      <c r="M72351"/>
    </row>
    <row r="72352" spans="13:13" x14ac:dyDescent="0.25">
      <c r="M72352"/>
    </row>
    <row r="72353" spans="13:13" x14ac:dyDescent="0.25">
      <c r="M72353"/>
    </row>
    <row r="72354" spans="13:13" x14ac:dyDescent="0.25">
      <c r="M72354"/>
    </row>
    <row r="72355" spans="13:13" x14ac:dyDescent="0.25">
      <c r="M72355"/>
    </row>
    <row r="72356" spans="13:13" x14ac:dyDescent="0.25">
      <c r="M72356"/>
    </row>
    <row r="72357" spans="13:13" x14ac:dyDescent="0.25">
      <c r="M72357"/>
    </row>
    <row r="72358" spans="13:13" x14ac:dyDescent="0.25">
      <c r="M72358"/>
    </row>
    <row r="72359" spans="13:13" x14ac:dyDescent="0.25">
      <c r="M72359"/>
    </row>
    <row r="72360" spans="13:13" x14ac:dyDescent="0.25">
      <c r="M72360"/>
    </row>
    <row r="72361" spans="13:13" x14ac:dyDescent="0.25">
      <c r="M72361"/>
    </row>
    <row r="72362" spans="13:13" x14ac:dyDescent="0.25">
      <c r="M72362"/>
    </row>
    <row r="72363" spans="13:13" x14ac:dyDescent="0.25">
      <c r="M72363"/>
    </row>
    <row r="72364" spans="13:13" x14ac:dyDescent="0.25">
      <c r="M72364"/>
    </row>
    <row r="72365" spans="13:13" x14ac:dyDescent="0.25">
      <c r="M72365"/>
    </row>
    <row r="72366" spans="13:13" x14ac:dyDescent="0.25">
      <c r="M72366"/>
    </row>
    <row r="72367" spans="13:13" x14ac:dyDescent="0.25">
      <c r="M72367"/>
    </row>
    <row r="72368" spans="13:13" x14ac:dyDescent="0.25">
      <c r="M72368"/>
    </row>
    <row r="72369" spans="13:13" x14ac:dyDescent="0.25">
      <c r="M72369"/>
    </row>
    <row r="72370" spans="13:13" x14ac:dyDescent="0.25">
      <c r="M72370"/>
    </row>
    <row r="72371" spans="13:13" x14ac:dyDescent="0.25">
      <c r="M72371"/>
    </row>
    <row r="72372" spans="13:13" x14ac:dyDescent="0.25">
      <c r="M72372"/>
    </row>
    <row r="72373" spans="13:13" x14ac:dyDescent="0.25">
      <c r="M72373"/>
    </row>
    <row r="72374" spans="13:13" x14ac:dyDescent="0.25">
      <c r="M72374"/>
    </row>
    <row r="72375" spans="13:13" x14ac:dyDescent="0.25">
      <c r="M72375"/>
    </row>
    <row r="72376" spans="13:13" x14ac:dyDescent="0.25">
      <c r="M72376"/>
    </row>
    <row r="72377" spans="13:13" x14ac:dyDescent="0.25">
      <c r="M72377"/>
    </row>
    <row r="72378" spans="13:13" x14ac:dyDescent="0.25">
      <c r="M72378"/>
    </row>
    <row r="72379" spans="13:13" x14ac:dyDescent="0.25">
      <c r="M72379"/>
    </row>
    <row r="72380" spans="13:13" x14ac:dyDescent="0.25">
      <c r="M72380"/>
    </row>
    <row r="72381" spans="13:13" x14ac:dyDescent="0.25">
      <c r="M72381"/>
    </row>
    <row r="72382" spans="13:13" x14ac:dyDescent="0.25">
      <c r="M72382"/>
    </row>
    <row r="72383" spans="13:13" x14ac:dyDescent="0.25">
      <c r="M72383"/>
    </row>
    <row r="72384" spans="13:13" x14ac:dyDescent="0.25">
      <c r="M72384"/>
    </row>
    <row r="72385" spans="13:13" x14ac:dyDescent="0.25">
      <c r="M72385"/>
    </row>
    <row r="72386" spans="13:13" x14ac:dyDescent="0.25">
      <c r="M72386"/>
    </row>
    <row r="72387" spans="13:13" x14ac:dyDescent="0.25">
      <c r="M72387"/>
    </row>
    <row r="72388" spans="13:13" x14ac:dyDescent="0.25">
      <c r="M72388"/>
    </row>
    <row r="72389" spans="13:13" x14ac:dyDescent="0.25">
      <c r="M72389"/>
    </row>
    <row r="72390" spans="13:13" x14ac:dyDescent="0.25">
      <c r="M72390"/>
    </row>
    <row r="72391" spans="13:13" x14ac:dyDescent="0.25">
      <c r="M72391"/>
    </row>
    <row r="72392" spans="13:13" x14ac:dyDescent="0.25">
      <c r="M72392"/>
    </row>
    <row r="72393" spans="13:13" x14ac:dyDescent="0.25">
      <c r="M72393"/>
    </row>
    <row r="72394" spans="13:13" x14ac:dyDescent="0.25">
      <c r="M72394"/>
    </row>
    <row r="72395" spans="13:13" x14ac:dyDescent="0.25">
      <c r="M72395"/>
    </row>
    <row r="72396" spans="13:13" x14ac:dyDescent="0.25">
      <c r="M72396"/>
    </row>
    <row r="72397" spans="13:13" x14ac:dyDescent="0.25">
      <c r="M72397"/>
    </row>
    <row r="72398" spans="13:13" x14ac:dyDescent="0.25">
      <c r="M72398"/>
    </row>
    <row r="72399" spans="13:13" x14ac:dyDescent="0.25">
      <c r="M72399"/>
    </row>
    <row r="72400" spans="13:13" x14ac:dyDescent="0.25">
      <c r="M72400"/>
    </row>
    <row r="72401" spans="13:13" x14ac:dyDescent="0.25">
      <c r="M72401"/>
    </row>
    <row r="72402" spans="13:13" x14ac:dyDescent="0.25">
      <c r="M72402"/>
    </row>
    <row r="72403" spans="13:13" x14ac:dyDescent="0.25">
      <c r="M72403"/>
    </row>
    <row r="72404" spans="13:13" x14ac:dyDescent="0.25">
      <c r="M72404"/>
    </row>
    <row r="72405" spans="13:13" x14ac:dyDescent="0.25">
      <c r="M72405"/>
    </row>
    <row r="72406" spans="13:13" x14ac:dyDescent="0.25">
      <c r="M72406"/>
    </row>
    <row r="72407" spans="13:13" x14ac:dyDescent="0.25">
      <c r="M72407"/>
    </row>
    <row r="72408" spans="13:13" x14ac:dyDescent="0.25">
      <c r="M72408"/>
    </row>
    <row r="72409" spans="13:13" x14ac:dyDescent="0.25">
      <c r="M72409"/>
    </row>
    <row r="72410" spans="13:13" x14ac:dyDescent="0.25">
      <c r="M72410"/>
    </row>
    <row r="72411" spans="13:13" x14ac:dyDescent="0.25">
      <c r="M72411"/>
    </row>
    <row r="72412" spans="13:13" x14ac:dyDescent="0.25">
      <c r="M72412"/>
    </row>
    <row r="72413" spans="13:13" x14ac:dyDescent="0.25">
      <c r="M72413"/>
    </row>
    <row r="72414" spans="13:13" x14ac:dyDescent="0.25">
      <c r="M72414"/>
    </row>
    <row r="72415" spans="13:13" x14ac:dyDescent="0.25">
      <c r="M72415"/>
    </row>
    <row r="72416" spans="13:13" x14ac:dyDescent="0.25">
      <c r="M72416"/>
    </row>
    <row r="72417" spans="13:13" x14ac:dyDescent="0.25">
      <c r="M72417"/>
    </row>
    <row r="72418" spans="13:13" x14ac:dyDescent="0.25">
      <c r="M72418"/>
    </row>
    <row r="72419" spans="13:13" x14ac:dyDescent="0.25">
      <c r="M72419"/>
    </row>
    <row r="72420" spans="13:13" x14ac:dyDescent="0.25">
      <c r="M72420"/>
    </row>
    <row r="72421" spans="13:13" x14ac:dyDescent="0.25">
      <c r="M72421"/>
    </row>
    <row r="72422" spans="13:13" x14ac:dyDescent="0.25">
      <c r="M72422"/>
    </row>
    <row r="72423" spans="13:13" x14ac:dyDescent="0.25">
      <c r="M72423"/>
    </row>
    <row r="72424" spans="13:13" x14ac:dyDescent="0.25">
      <c r="M72424"/>
    </row>
    <row r="72425" spans="13:13" x14ac:dyDescent="0.25">
      <c r="M72425"/>
    </row>
    <row r="72426" spans="13:13" x14ac:dyDescent="0.25">
      <c r="M72426"/>
    </row>
    <row r="72427" spans="13:13" x14ac:dyDescent="0.25">
      <c r="M72427"/>
    </row>
    <row r="72428" spans="13:13" x14ac:dyDescent="0.25">
      <c r="M72428"/>
    </row>
    <row r="72429" spans="13:13" x14ac:dyDescent="0.25">
      <c r="M72429"/>
    </row>
    <row r="72430" spans="13:13" x14ac:dyDescent="0.25">
      <c r="M72430"/>
    </row>
    <row r="72431" spans="13:13" x14ac:dyDescent="0.25">
      <c r="M72431"/>
    </row>
    <row r="72432" spans="13:13" x14ac:dyDescent="0.25">
      <c r="M72432"/>
    </row>
    <row r="72433" spans="13:13" x14ac:dyDescent="0.25">
      <c r="M72433"/>
    </row>
    <row r="72434" spans="13:13" x14ac:dyDescent="0.25">
      <c r="M72434"/>
    </row>
    <row r="72435" spans="13:13" x14ac:dyDescent="0.25">
      <c r="M72435"/>
    </row>
    <row r="72436" spans="13:13" x14ac:dyDescent="0.25">
      <c r="M72436"/>
    </row>
    <row r="72437" spans="13:13" x14ac:dyDescent="0.25">
      <c r="M72437"/>
    </row>
    <row r="72438" spans="13:13" x14ac:dyDescent="0.25">
      <c r="M72438"/>
    </row>
    <row r="72439" spans="13:13" x14ac:dyDescent="0.25">
      <c r="M72439"/>
    </row>
    <row r="72440" spans="13:13" x14ac:dyDescent="0.25">
      <c r="M72440"/>
    </row>
    <row r="72441" spans="13:13" x14ac:dyDescent="0.25">
      <c r="M72441"/>
    </row>
    <row r="72442" spans="13:13" x14ac:dyDescent="0.25">
      <c r="M72442"/>
    </row>
    <row r="72443" spans="13:13" x14ac:dyDescent="0.25">
      <c r="M72443"/>
    </row>
    <row r="72444" spans="13:13" x14ac:dyDescent="0.25">
      <c r="M72444"/>
    </row>
    <row r="72445" spans="13:13" x14ac:dyDescent="0.25">
      <c r="M72445"/>
    </row>
    <row r="72446" spans="13:13" x14ac:dyDescent="0.25">
      <c r="M72446"/>
    </row>
    <row r="72447" spans="13:13" x14ac:dyDescent="0.25">
      <c r="M72447"/>
    </row>
    <row r="72448" spans="13:13" x14ac:dyDescent="0.25">
      <c r="M72448"/>
    </row>
    <row r="72449" spans="13:13" x14ac:dyDescent="0.25">
      <c r="M72449"/>
    </row>
    <row r="72450" spans="13:13" x14ac:dyDescent="0.25">
      <c r="M72450"/>
    </row>
    <row r="72451" spans="13:13" x14ac:dyDescent="0.25">
      <c r="M72451"/>
    </row>
    <row r="72452" spans="13:13" x14ac:dyDescent="0.25">
      <c r="M72452"/>
    </row>
    <row r="72453" spans="13:13" x14ac:dyDescent="0.25">
      <c r="M72453"/>
    </row>
    <row r="72454" spans="13:13" x14ac:dyDescent="0.25">
      <c r="M72454"/>
    </row>
    <row r="72455" spans="13:13" x14ac:dyDescent="0.25">
      <c r="M72455"/>
    </row>
    <row r="72456" spans="13:13" x14ac:dyDescent="0.25">
      <c r="M72456"/>
    </row>
    <row r="72457" spans="13:13" x14ac:dyDescent="0.25">
      <c r="M72457"/>
    </row>
    <row r="72458" spans="13:13" x14ac:dyDescent="0.25">
      <c r="M72458"/>
    </row>
    <row r="72459" spans="13:13" x14ac:dyDescent="0.25">
      <c r="M72459"/>
    </row>
    <row r="72460" spans="13:13" x14ac:dyDescent="0.25">
      <c r="M72460"/>
    </row>
    <row r="72461" spans="13:13" x14ac:dyDescent="0.25">
      <c r="M72461"/>
    </row>
    <row r="72462" spans="13:13" x14ac:dyDescent="0.25">
      <c r="M72462"/>
    </row>
    <row r="72463" spans="13:13" x14ac:dyDescent="0.25">
      <c r="M72463"/>
    </row>
    <row r="72464" spans="13:13" x14ac:dyDescent="0.25">
      <c r="M72464"/>
    </row>
    <row r="72465" spans="13:13" x14ac:dyDescent="0.25">
      <c r="M72465"/>
    </row>
    <row r="72466" spans="13:13" x14ac:dyDescent="0.25">
      <c r="M72466"/>
    </row>
    <row r="72467" spans="13:13" x14ac:dyDescent="0.25">
      <c r="M72467"/>
    </row>
    <row r="72468" spans="13:13" x14ac:dyDescent="0.25">
      <c r="M72468"/>
    </row>
    <row r="72469" spans="13:13" x14ac:dyDescent="0.25">
      <c r="M72469"/>
    </row>
    <row r="72470" spans="13:13" x14ac:dyDescent="0.25">
      <c r="M72470"/>
    </row>
    <row r="72471" spans="13:13" x14ac:dyDescent="0.25">
      <c r="M72471"/>
    </row>
    <row r="72472" spans="13:13" x14ac:dyDescent="0.25">
      <c r="M72472"/>
    </row>
    <row r="72473" spans="13:13" x14ac:dyDescent="0.25">
      <c r="M72473"/>
    </row>
    <row r="72474" spans="13:13" x14ac:dyDescent="0.25">
      <c r="M72474"/>
    </row>
    <row r="72475" spans="13:13" x14ac:dyDescent="0.25">
      <c r="M72475"/>
    </row>
    <row r="72476" spans="13:13" x14ac:dyDescent="0.25">
      <c r="M72476"/>
    </row>
    <row r="72477" spans="13:13" x14ac:dyDescent="0.25">
      <c r="M72477"/>
    </row>
    <row r="72478" spans="13:13" x14ac:dyDescent="0.25">
      <c r="M72478"/>
    </row>
    <row r="72479" spans="13:13" x14ac:dyDescent="0.25">
      <c r="M72479"/>
    </row>
    <row r="72480" spans="13:13" x14ac:dyDescent="0.25">
      <c r="M72480"/>
    </row>
    <row r="72481" spans="13:13" x14ac:dyDescent="0.25">
      <c r="M72481"/>
    </row>
    <row r="72482" spans="13:13" x14ac:dyDescent="0.25">
      <c r="M72482"/>
    </row>
    <row r="72483" spans="13:13" x14ac:dyDescent="0.25">
      <c r="M72483"/>
    </row>
    <row r="72484" spans="13:13" x14ac:dyDescent="0.25">
      <c r="M72484"/>
    </row>
    <row r="72485" spans="13:13" x14ac:dyDescent="0.25">
      <c r="M72485"/>
    </row>
    <row r="72486" spans="13:13" x14ac:dyDescent="0.25">
      <c r="M72486"/>
    </row>
    <row r="72487" spans="13:13" x14ac:dyDescent="0.25">
      <c r="M72487"/>
    </row>
    <row r="72488" spans="13:13" x14ac:dyDescent="0.25">
      <c r="M72488"/>
    </row>
    <row r="72489" spans="13:13" x14ac:dyDescent="0.25">
      <c r="M72489"/>
    </row>
    <row r="72490" spans="13:13" x14ac:dyDescent="0.25">
      <c r="M72490"/>
    </row>
    <row r="72491" spans="13:13" x14ac:dyDescent="0.25">
      <c r="M72491"/>
    </row>
    <row r="72492" spans="13:13" x14ac:dyDescent="0.25">
      <c r="M72492"/>
    </row>
    <row r="72493" spans="13:13" x14ac:dyDescent="0.25">
      <c r="M72493"/>
    </row>
    <row r="72494" spans="13:13" x14ac:dyDescent="0.25">
      <c r="M72494"/>
    </row>
    <row r="72495" spans="13:13" x14ac:dyDescent="0.25">
      <c r="M72495"/>
    </row>
    <row r="72496" spans="13:13" x14ac:dyDescent="0.25">
      <c r="M72496"/>
    </row>
    <row r="72497" spans="13:13" x14ac:dyDescent="0.25">
      <c r="M72497"/>
    </row>
    <row r="72498" spans="13:13" x14ac:dyDescent="0.25">
      <c r="M72498"/>
    </row>
    <row r="72499" spans="13:13" x14ac:dyDescent="0.25">
      <c r="M72499"/>
    </row>
    <row r="72500" spans="13:13" x14ac:dyDescent="0.25">
      <c r="M72500"/>
    </row>
    <row r="72501" spans="13:13" x14ac:dyDescent="0.25">
      <c r="M72501"/>
    </row>
    <row r="72502" spans="13:13" x14ac:dyDescent="0.25">
      <c r="M72502"/>
    </row>
    <row r="72503" spans="13:13" x14ac:dyDescent="0.25">
      <c r="M72503"/>
    </row>
    <row r="72504" spans="13:13" x14ac:dyDescent="0.25">
      <c r="M72504"/>
    </row>
    <row r="72505" spans="13:13" x14ac:dyDescent="0.25">
      <c r="M72505"/>
    </row>
    <row r="72506" spans="13:13" x14ac:dyDescent="0.25">
      <c r="M72506"/>
    </row>
    <row r="72507" spans="13:13" x14ac:dyDescent="0.25">
      <c r="M72507"/>
    </row>
    <row r="72508" spans="13:13" x14ac:dyDescent="0.25">
      <c r="M72508"/>
    </row>
    <row r="72509" spans="13:13" x14ac:dyDescent="0.25">
      <c r="M72509"/>
    </row>
    <row r="72510" spans="13:13" x14ac:dyDescent="0.25">
      <c r="M72510"/>
    </row>
    <row r="72511" spans="13:13" x14ac:dyDescent="0.25">
      <c r="M72511"/>
    </row>
    <row r="72512" spans="13:13" x14ac:dyDescent="0.25">
      <c r="M72512"/>
    </row>
    <row r="72513" spans="13:13" x14ac:dyDescent="0.25">
      <c r="M72513"/>
    </row>
    <row r="72514" spans="13:13" x14ac:dyDescent="0.25">
      <c r="M72514"/>
    </row>
    <row r="72515" spans="13:13" x14ac:dyDescent="0.25">
      <c r="M72515"/>
    </row>
    <row r="72516" spans="13:13" x14ac:dyDescent="0.25">
      <c r="M72516"/>
    </row>
    <row r="72517" spans="13:13" x14ac:dyDescent="0.25">
      <c r="M72517"/>
    </row>
    <row r="72518" spans="13:13" x14ac:dyDescent="0.25">
      <c r="M72518"/>
    </row>
    <row r="72519" spans="13:13" x14ac:dyDescent="0.25">
      <c r="M72519"/>
    </row>
    <row r="72520" spans="13:13" x14ac:dyDescent="0.25">
      <c r="M72520"/>
    </row>
    <row r="72521" spans="13:13" x14ac:dyDescent="0.25">
      <c r="M72521"/>
    </row>
    <row r="72522" spans="13:13" x14ac:dyDescent="0.25">
      <c r="M72522"/>
    </row>
    <row r="72523" spans="13:13" x14ac:dyDescent="0.25">
      <c r="M72523"/>
    </row>
    <row r="72524" spans="13:13" x14ac:dyDescent="0.25">
      <c r="M72524"/>
    </row>
    <row r="72525" spans="13:13" x14ac:dyDescent="0.25">
      <c r="M72525"/>
    </row>
    <row r="72526" spans="13:13" x14ac:dyDescent="0.25">
      <c r="M72526"/>
    </row>
    <row r="72527" spans="13:13" x14ac:dyDescent="0.25">
      <c r="M72527"/>
    </row>
    <row r="72528" spans="13:13" x14ac:dyDescent="0.25">
      <c r="M72528"/>
    </row>
    <row r="72529" spans="13:13" x14ac:dyDescent="0.25">
      <c r="M72529"/>
    </row>
    <row r="72530" spans="13:13" x14ac:dyDescent="0.25">
      <c r="M72530"/>
    </row>
    <row r="72531" spans="13:13" x14ac:dyDescent="0.25">
      <c r="M72531"/>
    </row>
    <row r="72532" spans="13:13" x14ac:dyDescent="0.25">
      <c r="M72532"/>
    </row>
    <row r="72533" spans="13:13" x14ac:dyDescent="0.25">
      <c r="M72533"/>
    </row>
    <row r="72534" spans="13:13" x14ac:dyDescent="0.25">
      <c r="M72534"/>
    </row>
    <row r="72535" spans="13:13" x14ac:dyDescent="0.25">
      <c r="M72535"/>
    </row>
    <row r="72536" spans="13:13" x14ac:dyDescent="0.25">
      <c r="M72536"/>
    </row>
    <row r="72537" spans="13:13" x14ac:dyDescent="0.25">
      <c r="M72537"/>
    </row>
    <row r="72538" spans="13:13" x14ac:dyDescent="0.25">
      <c r="M72538"/>
    </row>
    <row r="72539" spans="13:13" x14ac:dyDescent="0.25">
      <c r="M72539"/>
    </row>
    <row r="72540" spans="13:13" x14ac:dyDescent="0.25">
      <c r="M72540"/>
    </row>
    <row r="72541" spans="13:13" x14ac:dyDescent="0.25">
      <c r="M72541"/>
    </row>
    <row r="72542" spans="13:13" x14ac:dyDescent="0.25">
      <c r="M72542"/>
    </row>
    <row r="72543" spans="13:13" x14ac:dyDescent="0.25">
      <c r="M72543"/>
    </row>
    <row r="72544" spans="13:13" x14ac:dyDescent="0.25">
      <c r="M72544"/>
    </row>
    <row r="72545" spans="13:13" x14ac:dyDescent="0.25">
      <c r="M72545"/>
    </row>
    <row r="72546" spans="13:13" x14ac:dyDescent="0.25">
      <c r="M72546"/>
    </row>
    <row r="72547" spans="13:13" x14ac:dyDescent="0.25">
      <c r="M72547"/>
    </row>
    <row r="72548" spans="13:13" x14ac:dyDescent="0.25">
      <c r="M72548"/>
    </row>
    <row r="72549" spans="13:13" x14ac:dyDescent="0.25">
      <c r="M72549"/>
    </row>
    <row r="72550" spans="13:13" x14ac:dyDescent="0.25">
      <c r="M72550"/>
    </row>
    <row r="72551" spans="13:13" x14ac:dyDescent="0.25">
      <c r="M72551"/>
    </row>
    <row r="72552" spans="13:13" x14ac:dyDescent="0.25">
      <c r="M72552"/>
    </row>
    <row r="72553" spans="13:13" x14ac:dyDescent="0.25">
      <c r="M72553"/>
    </row>
    <row r="72554" spans="13:13" x14ac:dyDescent="0.25">
      <c r="M72554"/>
    </row>
    <row r="72555" spans="13:13" x14ac:dyDescent="0.25">
      <c r="M72555"/>
    </row>
    <row r="72556" spans="13:13" x14ac:dyDescent="0.25">
      <c r="M72556"/>
    </row>
    <row r="72557" spans="13:13" x14ac:dyDescent="0.25">
      <c r="M72557"/>
    </row>
    <row r="72558" spans="13:13" x14ac:dyDescent="0.25">
      <c r="M72558"/>
    </row>
    <row r="72559" spans="13:13" x14ac:dyDescent="0.25">
      <c r="M72559"/>
    </row>
    <row r="72560" spans="13:13" x14ac:dyDescent="0.25">
      <c r="M72560"/>
    </row>
    <row r="72561" spans="13:13" x14ac:dyDescent="0.25">
      <c r="M72561"/>
    </row>
    <row r="72562" spans="13:13" x14ac:dyDescent="0.25">
      <c r="M72562"/>
    </row>
    <row r="72563" spans="13:13" x14ac:dyDescent="0.25">
      <c r="M72563"/>
    </row>
    <row r="72564" spans="13:13" x14ac:dyDescent="0.25">
      <c r="M72564"/>
    </row>
    <row r="72565" spans="13:13" x14ac:dyDescent="0.25">
      <c r="M72565"/>
    </row>
    <row r="72566" spans="13:13" x14ac:dyDescent="0.25">
      <c r="M72566"/>
    </row>
    <row r="72567" spans="13:13" x14ac:dyDescent="0.25">
      <c r="M72567"/>
    </row>
    <row r="72568" spans="13:13" x14ac:dyDescent="0.25">
      <c r="M72568"/>
    </row>
    <row r="72569" spans="13:13" x14ac:dyDescent="0.25">
      <c r="M72569"/>
    </row>
    <row r="72570" spans="13:13" x14ac:dyDescent="0.25">
      <c r="M72570"/>
    </row>
    <row r="72571" spans="13:13" x14ac:dyDescent="0.25">
      <c r="M72571"/>
    </row>
    <row r="72572" spans="13:13" x14ac:dyDescent="0.25">
      <c r="M72572"/>
    </row>
    <row r="72573" spans="13:13" x14ac:dyDescent="0.25">
      <c r="M72573"/>
    </row>
    <row r="72574" spans="13:13" x14ac:dyDescent="0.25">
      <c r="M72574"/>
    </row>
    <row r="72575" spans="13:13" x14ac:dyDescent="0.25">
      <c r="M72575"/>
    </row>
    <row r="72576" spans="13:13" x14ac:dyDescent="0.25">
      <c r="M72576"/>
    </row>
    <row r="72577" spans="13:13" x14ac:dyDescent="0.25">
      <c r="M72577"/>
    </row>
    <row r="72578" spans="13:13" x14ac:dyDescent="0.25">
      <c r="M72578"/>
    </row>
    <row r="72579" spans="13:13" x14ac:dyDescent="0.25">
      <c r="M72579"/>
    </row>
    <row r="72580" spans="13:13" x14ac:dyDescent="0.25">
      <c r="M72580"/>
    </row>
    <row r="72581" spans="13:13" x14ac:dyDescent="0.25">
      <c r="M72581"/>
    </row>
    <row r="72582" spans="13:13" x14ac:dyDescent="0.25">
      <c r="M72582"/>
    </row>
    <row r="72583" spans="13:13" x14ac:dyDescent="0.25">
      <c r="M72583"/>
    </row>
    <row r="72584" spans="13:13" x14ac:dyDescent="0.25">
      <c r="M72584"/>
    </row>
    <row r="72585" spans="13:13" x14ac:dyDescent="0.25">
      <c r="M72585"/>
    </row>
    <row r="72586" spans="13:13" x14ac:dyDescent="0.25">
      <c r="M72586"/>
    </row>
    <row r="72587" spans="13:13" x14ac:dyDescent="0.25">
      <c r="M72587"/>
    </row>
    <row r="72588" spans="13:13" x14ac:dyDescent="0.25">
      <c r="M72588"/>
    </row>
    <row r="72589" spans="13:13" x14ac:dyDescent="0.25">
      <c r="M72589"/>
    </row>
    <row r="72590" spans="13:13" x14ac:dyDescent="0.25">
      <c r="M72590"/>
    </row>
    <row r="72591" spans="13:13" x14ac:dyDescent="0.25">
      <c r="M72591"/>
    </row>
    <row r="72592" spans="13:13" x14ac:dyDescent="0.25">
      <c r="M72592"/>
    </row>
    <row r="72593" spans="13:13" x14ac:dyDescent="0.25">
      <c r="M72593"/>
    </row>
    <row r="72594" spans="13:13" x14ac:dyDescent="0.25">
      <c r="M72594"/>
    </row>
    <row r="72595" spans="13:13" x14ac:dyDescent="0.25">
      <c r="M72595"/>
    </row>
    <row r="72596" spans="13:13" x14ac:dyDescent="0.25">
      <c r="M72596"/>
    </row>
    <row r="72597" spans="13:13" x14ac:dyDescent="0.25">
      <c r="M72597"/>
    </row>
    <row r="72598" spans="13:13" x14ac:dyDescent="0.25">
      <c r="M72598"/>
    </row>
    <row r="72599" spans="13:13" x14ac:dyDescent="0.25">
      <c r="M72599"/>
    </row>
    <row r="72600" spans="13:13" x14ac:dyDescent="0.25">
      <c r="M72600"/>
    </row>
    <row r="72601" spans="13:13" x14ac:dyDescent="0.25">
      <c r="M72601"/>
    </row>
    <row r="72602" spans="13:13" x14ac:dyDescent="0.25">
      <c r="M72602"/>
    </row>
    <row r="72603" spans="13:13" x14ac:dyDescent="0.25">
      <c r="M72603"/>
    </row>
    <row r="72604" spans="13:13" x14ac:dyDescent="0.25">
      <c r="M72604"/>
    </row>
    <row r="72605" spans="13:13" x14ac:dyDescent="0.25">
      <c r="M72605"/>
    </row>
    <row r="72606" spans="13:13" x14ac:dyDescent="0.25">
      <c r="M72606"/>
    </row>
    <row r="72607" spans="13:13" x14ac:dyDescent="0.25">
      <c r="M72607"/>
    </row>
    <row r="72608" spans="13:13" x14ac:dyDescent="0.25">
      <c r="M72608"/>
    </row>
    <row r="72609" spans="13:13" x14ac:dyDescent="0.25">
      <c r="M72609"/>
    </row>
    <row r="72610" spans="13:13" x14ac:dyDescent="0.25">
      <c r="M72610"/>
    </row>
    <row r="72611" spans="13:13" x14ac:dyDescent="0.25">
      <c r="M72611"/>
    </row>
    <row r="72612" spans="13:13" x14ac:dyDescent="0.25">
      <c r="M72612"/>
    </row>
    <row r="72613" spans="13:13" x14ac:dyDescent="0.25">
      <c r="M72613"/>
    </row>
    <row r="72614" spans="13:13" x14ac:dyDescent="0.25">
      <c r="M72614"/>
    </row>
    <row r="72615" spans="13:13" x14ac:dyDescent="0.25">
      <c r="M72615"/>
    </row>
    <row r="72616" spans="13:13" x14ac:dyDescent="0.25">
      <c r="M72616"/>
    </row>
    <row r="72617" spans="13:13" x14ac:dyDescent="0.25">
      <c r="M72617"/>
    </row>
    <row r="72618" spans="13:13" x14ac:dyDescent="0.25">
      <c r="M72618"/>
    </row>
    <row r="72619" spans="13:13" x14ac:dyDescent="0.25">
      <c r="M72619"/>
    </row>
    <row r="72620" spans="13:13" x14ac:dyDescent="0.25">
      <c r="M72620"/>
    </row>
    <row r="72621" spans="13:13" x14ac:dyDescent="0.25">
      <c r="M72621"/>
    </row>
    <row r="72622" spans="13:13" x14ac:dyDescent="0.25">
      <c r="M72622"/>
    </row>
    <row r="72623" spans="13:13" x14ac:dyDescent="0.25">
      <c r="M72623"/>
    </row>
    <row r="72624" spans="13:13" x14ac:dyDescent="0.25">
      <c r="M72624"/>
    </row>
    <row r="72625" spans="13:13" x14ac:dyDescent="0.25">
      <c r="M72625"/>
    </row>
    <row r="72626" spans="13:13" x14ac:dyDescent="0.25">
      <c r="M72626"/>
    </row>
    <row r="72627" spans="13:13" x14ac:dyDescent="0.25">
      <c r="M72627"/>
    </row>
    <row r="72628" spans="13:13" x14ac:dyDescent="0.25">
      <c r="M72628"/>
    </row>
    <row r="72629" spans="13:13" x14ac:dyDescent="0.25">
      <c r="M72629"/>
    </row>
    <row r="72630" spans="13:13" x14ac:dyDescent="0.25">
      <c r="M72630"/>
    </row>
    <row r="72631" spans="13:13" x14ac:dyDescent="0.25">
      <c r="M72631"/>
    </row>
    <row r="72632" spans="13:13" x14ac:dyDescent="0.25">
      <c r="M72632"/>
    </row>
    <row r="72633" spans="13:13" x14ac:dyDescent="0.25">
      <c r="M72633"/>
    </row>
    <row r="72634" spans="13:13" x14ac:dyDescent="0.25">
      <c r="M72634"/>
    </row>
    <row r="72635" spans="13:13" x14ac:dyDescent="0.25">
      <c r="M72635"/>
    </row>
    <row r="72636" spans="13:13" x14ac:dyDescent="0.25">
      <c r="M72636"/>
    </row>
    <row r="72637" spans="13:13" x14ac:dyDescent="0.25">
      <c r="M72637"/>
    </row>
    <row r="72638" spans="13:13" x14ac:dyDescent="0.25">
      <c r="M72638"/>
    </row>
    <row r="72639" spans="13:13" x14ac:dyDescent="0.25">
      <c r="M72639"/>
    </row>
    <row r="72640" spans="13:13" x14ac:dyDescent="0.25">
      <c r="M72640"/>
    </row>
    <row r="72641" spans="13:13" x14ac:dyDescent="0.25">
      <c r="M72641"/>
    </row>
    <row r="72642" spans="13:13" x14ac:dyDescent="0.25">
      <c r="M72642"/>
    </row>
    <row r="72643" spans="13:13" x14ac:dyDescent="0.25">
      <c r="M72643"/>
    </row>
    <row r="72644" spans="13:13" x14ac:dyDescent="0.25">
      <c r="M72644"/>
    </row>
    <row r="72645" spans="13:13" x14ac:dyDescent="0.25">
      <c r="M72645"/>
    </row>
    <row r="72646" spans="13:13" x14ac:dyDescent="0.25">
      <c r="M72646"/>
    </row>
    <row r="72647" spans="13:13" x14ac:dyDescent="0.25">
      <c r="M72647"/>
    </row>
    <row r="72648" spans="13:13" x14ac:dyDescent="0.25">
      <c r="M72648"/>
    </row>
    <row r="72649" spans="13:13" x14ac:dyDescent="0.25">
      <c r="M72649"/>
    </row>
    <row r="72650" spans="13:13" x14ac:dyDescent="0.25">
      <c r="M72650"/>
    </row>
    <row r="72651" spans="13:13" x14ac:dyDescent="0.25">
      <c r="M72651"/>
    </row>
    <row r="72652" spans="13:13" x14ac:dyDescent="0.25">
      <c r="M72652"/>
    </row>
    <row r="72653" spans="13:13" x14ac:dyDescent="0.25">
      <c r="M72653"/>
    </row>
    <row r="72654" spans="13:13" x14ac:dyDescent="0.25">
      <c r="M72654"/>
    </row>
    <row r="72655" spans="13:13" x14ac:dyDescent="0.25">
      <c r="M72655"/>
    </row>
    <row r="72656" spans="13:13" x14ac:dyDescent="0.25">
      <c r="M72656"/>
    </row>
    <row r="72657" spans="13:13" x14ac:dyDescent="0.25">
      <c r="M72657"/>
    </row>
    <row r="72658" spans="13:13" x14ac:dyDescent="0.25">
      <c r="M72658"/>
    </row>
    <row r="72659" spans="13:13" x14ac:dyDescent="0.25">
      <c r="M72659"/>
    </row>
    <row r="72660" spans="13:13" x14ac:dyDescent="0.25">
      <c r="M72660"/>
    </row>
    <row r="72661" spans="13:13" x14ac:dyDescent="0.25">
      <c r="M72661"/>
    </row>
    <row r="72662" spans="13:13" x14ac:dyDescent="0.25">
      <c r="M72662"/>
    </row>
    <row r="72663" spans="13:13" x14ac:dyDescent="0.25">
      <c r="M72663"/>
    </row>
    <row r="72664" spans="13:13" x14ac:dyDescent="0.25">
      <c r="M72664"/>
    </row>
    <row r="72665" spans="13:13" x14ac:dyDescent="0.25">
      <c r="M72665"/>
    </row>
    <row r="72666" spans="13:13" x14ac:dyDescent="0.25">
      <c r="M72666"/>
    </row>
    <row r="72667" spans="13:13" x14ac:dyDescent="0.25">
      <c r="M72667"/>
    </row>
    <row r="72668" spans="13:13" x14ac:dyDescent="0.25">
      <c r="M72668"/>
    </row>
    <row r="72669" spans="13:13" x14ac:dyDescent="0.25">
      <c r="M72669"/>
    </row>
    <row r="72670" spans="13:13" x14ac:dyDescent="0.25">
      <c r="M72670"/>
    </row>
    <row r="72671" spans="13:13" x14ac:dyDescent="0.25">
      <c r="M72671"/>
    </row>
    <row r="72672" spans="13:13" x14ac:dyDescent="0.25">
      <c r="M72672"/>
    </row>
    <row r="72673" spans="13:13" x14ac:dyDescent="0.25">
      <c r="M72673"/>
    </row>
    <row r="72674" spans="13:13" x14ac:dyDescent="0.25">
      <c r="M72674"/>
    </row>
    <row r="72675" spans="13:13" x14ac:dyDescent="0.25">
      <c r="M72675"/>
    </row>
    <row r="72676" spans="13:13" x14ac:dyDescent="0.25">
      <c r="M72676"/>
    </row>
    <row r="72677" spans="13:13" x14ac:dyDescent="0.25">
      <c r="M72677"/>
    </row>
    <row r="72678" spans="13:13" x14ac:dyDescent="0.25">
      <c r="M72678"/>
    </row>
    <row r="72679" spans="13:13" x14ac:dyDescent="0.25">
      <c r="M72679"/>
    </row>
    <row r="72680" spans="13:13" x14ac:dyDescent="0.25">
      <c r="M72680"/>
    </row>
    <row r="72681" spans="13:13" x14ac:dyDescent="0.25">
      <c r="M72681"/>
    </row>
    <row r="72682" spans="13:13" x14ac:dyDescent="0.25">
      <c r="M72682"/>
    </row>
    <row r="72683" spans="13:13" x14ac:dyDescent="0.25">
      <c r="M72683"/>
    </row>
    <row r="72684" spans="13:13" x14ac:dyDescent="0.25">
      <c r="M72684"/>
    </row>
    <row r="72685" spans="13:13" x14ac:dyDescent="0.25">
      <c r="M72685"/>
    </row>
    <row r="72686" spans="13:13" x14ac:dyDescent="0.25">
      <c r="M72686"/>
    </row>
    <row r="72687" spans="13:13" x14ac:dyDescent="0.25">
      <c r="M72687"/>
    </row>
    <row r="72688" spans="13:13" x14ac:dyDescent="0.25">
      <c r="M72688"/>
    </row>
    <row r="72689" spans="13:13" x14ac:dyDescent="0.25">
      <c r="M72689"/>
    </row>
    <row r="72690" spans="13:13" x14ac:dyDescent="0.25">
      <c r="M72690"/>
    </row>
    <row r="72691" spans="13:13" x14ac:dyDescent="0.25">
      <c r="M72691"/>
    </row>
    <row r="72692" spans="13:13" x14ac:dyDescent="0.25">
      <c r="M72692"/>
    </row>
    <row r="72693" spans="13:13" x14ac:dyDescent="0.25">
      <c r="M72693"/>
    </row>
    <row r="72694" spans="13:13" x14ac:dyDescent="0.25">
      <c r="M72694"/>
    </row>
    <row r="72695" spans="13:13" x14ac:dyDescent="0.25">
      <c r="M72695"/>
    </row>
    <row r="72696" spans="13:13" x14ac:dyDescent="0.25">
      <c r="M72696"/>
    </row>
    <row r="72697" spans="13:13" x14ac:dyDescent="0.25">
      <c r="M72697"/>
    </row>
    <row r="72698" spans="13:13" x14ac:dyDescent="0.25">
      <c r="M72698"/>
    </row>
    <row r="72699" spans="13:13" x14ac:dyDescent="0.25">
      <c r="M72699"/>
    </row>
    <row r="72700" spans="13:13" x14ac:dyDescent="0.25">
      <c r="M72700"/>
    </row>
    <row r="72701" spans="13:13" x14ac:dyDescent="0.25">
      <c r="M72701"/>
    </row>
    <row r="72702" spans="13:13" x14ac:dyDescent="0.25">
      <c r="M72702"/>
    </row>
    <row r="72703" spans="13:13" x14ac:dyDescent="0.25">
      <c r="M72703"/>
    </row>
    <row r="72704" spans="13:13" x14ac:dyDescent="0.25">
      <c r="M72704"/>
    </row>
    <row r="72705" spans="13:13" x14ac:dyDescent="0.25">
      <c r="M72705"/>
    </row>
    <row r="72706" spans="13:13" x14ac:dyDescent="0.25">
      <c r="M72706"/>
    </row>
    <row r="72707" spans="13:13" x14ac:dyDescent="0.25">
      <c r="M72707"/>
    </row>
    <row r="72708" spans="13:13" x14ac:dyDescent="0.25">
      <c r="M72708"/>
    </row>
    <row r="72709" spans="13:13" x14ac:dyDescent="0.25">
      <c r="M72709"/>
    </row>
    <row r="72710" spans="13:13" x14ac:dyDescent="0.25">
      <c r="M72710"/>
    </row>
    <row r="72711" spans="13:13" x14ac:dyDescent="0.25">
      <c r="M72711"/>
    </row>
    <row r="72712" spans="13:13" x14ac:dyDescent="0.25">
      <c r="M72712"/>
    </row>
    <row r="72713" spans="13:13" x14ac:dyDescent="0.25">
      <c r="M72713"/>
    </row>
    <row r="72714" spans="13:13" x14ac:dyDescent="0.25">
      <c r="M72714"/>
    </row>
    <row r="72715" spans="13:13" x14ac:dyDescent="0.25">
      <c r="M72715"/>
    </row>
    <row r="72716" spans="13:13" x14ac:dyDescent="0.25">
      <c r="M72716"/>
    </row>
    <row r="72717" spans="13:13" x14ac:dyDescent="0.25">
      <c r="M72717"/>
    </row>
    <row r="72718" spans="13:13" x14ac:dyDescent="0.25">
      <c r="M72718"/>
    </row>
    <row r="72719" spans="13:13" x14ac:dyDescent="0.25">
      <c r="M72719"/>
    </row>
    <row r="72720" spans="13:13" x14ac:dyDescent="0.25">
      <c r="M72720"/>
    </row>
    <row r="72721" spans="13:13" x14ac:dyDescent="0.25">
      <c r="M72721"/>
    </row>
    <row r="72722" spans="13:13" x14ac:dyDescent="0.25">
      <c r="M72722"/>
    </row>
    <row r="72723" spans="13:13" x14ac:dyDescent="0.25">
      <c r="M72723"/>
    </row>
    <row r="72724" spans="13:13" x14ac:dyDescent="0.25">
      <c r="M72724"/>
    </row>
    <row r="72725" spans="13:13" x14ac:dyDescent="0.25">
      <c r="M72725"/>
    </row>
    <row r="72726" spans="13:13" x14ac:dyDescent="0.25">
      <c r="M72726"/>
    </row>
    <row r="72727" spans="13:13" x14ac:dyDescent="0.25">
      <c r="M72727"/>
    </row>
    <row r="72728" spans="13:13" x14ac:dyDescent="0.25">
      <c r="M72728"/>
    </row>
    <row r="72729" spans="13:13" x14ac:dyDescent="0.25">
      <c r="M72729"/>
    </row>
    <row r="72730" spans="13:13" x14ac:dyDescent="0.25">
      <c r="M72730"/>
    </row>
    <row r="72731" spans="13:13" x14ac:dyDescent="0.25">
      <c r="M72731"/>
    </row>
    <row r="72732" spans="13:13" x14ac:dyDescent="0.25">
      <c r="M72732"/>
    </row>
    <row r="72733" spans="13:13" x14ac:dyDescent="0.25">
      <c r="M72733"/>
    </row>
    <row r="72734" spans="13:13" x14ac:dyDescent="0.25">
      <c r="M72734"/>
    </row>
    <row r="72735" spans="13:13" x14ac:dyDescent="0.25">
      <c r="M72735"/>
    </row>
    <row r="72736" spans="13:13" x14ac:dyDescent="0.25">
      <c r="M72736"/>
    </row>
    <row r="72737" spans="13:13" x14ac:dyDescent="0.25">
      <c r="M72737"/>
    </row>
    <row r="72738" spans="13:13" x14ac:dyDescent="0.25">
      <c r="M72738"/>
    </row>
    <row r="72739" spans="13:13" x14ac:dyDescent="0.25">
      <c r="M72739"/>
    </row>
    <row r="72740" spans="13:13" x14ac:dyDescent="0.25">
      <c r="M72740"/>
    </row>
    <row r="72741" spans="13:13" x14ac:dyDescent="0.25">
      <c r="M72741"/>
    </row>
    <row r="72742" spans="13:13" x14ac:dyDescent="0.25">
      <c r="M72742"/>
    </row>
    <row r="72743" spans="13:13" x14ac:dyDescent="0.25">
      <c r="M72743"/>
    </row>
    <row r="72744" spans="13:13" x14ac:dyDescent="0.25">
      <c r="M72744"/>
    </row>
    <row r="72745" spans="13:13" x14ac:dyDescent="0.25">
      <c r="M72745"/>
    </row>
    <row r="72746" spans="13:13" x14ac:dyDescent="0.25">
      <c r="M72746"/>
    </row>
    <row r="72747" spans="13:13" x14ac:dyDescent="0.25">
      <c r="M72747"/>
    </row>
    <row r="72748" spans="13:13" x14ac:dyDescent="0.25">
      <c r="M72748"/>
    </row>
    <row r="72749" spans="13:13" x14ac:dyDescent="0.25">
      <c r="M72749"/>
    </row>
    <row r="72750" spans="13:13" x14ac:dyDescent="0.25">
      <c r="M72750"/>
    </row>
    <row r="72751" spans="13:13" x14ac:dyDescent="0.25">
      <c r="M72751"/>
    </row>
    <row r="72752" spans="13:13" x14ac:dyDescent="0.25">
      <c r="M72752"/>
    </row>
    <row r="72753" spans="13:13" x14ac:dyDescent="0.25">
      <c r="M72753"/>
    </row>
    <row r="72754" spans="13:13" x14ac:dyDescent="0.25">
      <c r="M72754"/>
    </row>
    <row r="72755" spans="13:13" x14ac:dyDescent="0.25">
      <c r="M72755"/>
    </row>
    <row r="72756" spans="13:13" x14ac:dyDescent="0.25">
      <c r="M72756"/>
    </row>
    <row r="72757" spans="13:13" x14ac:dyDescent="0.25">
      <c r="M72757"/>
    </row>
    <row r="72758" spans="13:13" x14ac:dyDescent="0.25">
      <c r="M72758"/>
    </row>
    <row r="72759" spans="13:13" x14ac:dyDescent="0.25">
      <c r="M72759"/>
    </row>
    <row r="72760" spans="13:13" x14ac:dyDescent="0.25">
      <c r="M72760"/>
    </row>
    <row r="72761" spans="13:13" x14ac:dyDescent="0.25">
      <c r="M72761"/>
    </row>
    <row r="72762" spans="13:13" x14ac:dyDescent="0.25">
      <c r="M72762"/>
    </row>
    <row r="72763" spans="13:13" x14ac:dyDescent="0.25">
      <c r="M72763"/>
    </row>
    <row r="72764" spans="13:13" x14ac:dyDescent="0.25">
      <c r="M72764"/>
    </row>
    <row r="72765" spans="13:13" x14ac:dyDescent="0.25">
      <c r="M72765"/>
    </row>
    <row r="72766" spans="13:13" x14ac:dyDescent="0.25">
      <c r="M72766"/>
    </row>
    <row r="72767" spans="13:13" x14ac:dyDescent="0.25">
      <c r="M72767"/>
    </row>
    <row r="72768" spans="13:13" x14ac:dyDescent="0.25">
      <c r="M72768"/>
    </row>
    <row r="72769" spans="13:13" x14ac:dyDescent="0.25">
      <c r="M72769"/>
    </row>
    <row r="72770" spans="13:13" x14ac:dyDescent="0.25">
      <c r="M72770"/>
    </row>
    <row r="72771" spans="13:13" x14ac:dyDescent="0.25">
      <c r="M72771"/>
    </row>
    <row r="72772" spans="13:13" x14ac:dyDescent="0.25">
      <c r="M72772"/>
    </row>
    <row r="72773" spans="13:13" x14ac:dyDescent="0.25">
      <c r="M72773"/>
    </row>
    <row r="72774" spans="13:13" x14ac:dyDescent="0.25">
      <c r="M72774"/>
    </row>
    <row r="72775" spans="13:13" x14ac:dyDescent="0.25">
      <c r="M72775"/>
    </row>
    <row r="72776" spans="13:13" x14ac:dyDescent="0.25">
      <c r="M72776"/>
    </row>
    <row r="72777" spans="13:13" x14ac:dyDescent="0.25">
      <c r="M72777"/>
    </row>
    <row r="72778" spans="13:13" x14ac:dyDescent="0.25">
      <c r="M72778"/>
    </row>
    <row r="72779" spans="13:13" x14ac:dyDescent="0.25">
      <c r="M72779"/>
    </row>
    <row r="72780" spans="13:13" x14ac:dyDescent="0.25">
      <c r="M72780"/>
    </row>
    <row r="72781" spans="13:13" x14ac:dyDescent="0.25">
      <c r="M72781"/>
    </row>
    <row r="72782" spans="13:13" x14ac:dyDescent="0.25">
      <c r="M72782"/>
    </row>
    <row r="72783" spans="13:13" x14ac:dyDescent="0.25">
      <c r="M72783"/>
    </row>
    <row r="72784" spans="13:13" x14ac:dyDescent="0.25">
      <c r="M72784"/>
    </row>
    <row r="72785" spans="13:13" x14ac:dyDescent="0.25">
      <c r="M72785"/>
    </row>
    <row r="72786" spans="13:13" x14ac:dyDescent="0.25">
      <c r="M72786"/>
    </row>
    <row r="72787" spans="13:13" x14ac:dyDescent="0.25">
      <c r="M72787"/>
    </row>
    <row r="72788" spans="13:13" x14ac:dyDescent="0.25">
      <c r="M72788"/>
    </row>
    <row r="72789" spans="13:13" x14ac:dyDescent="0.25">
      <c r="M72789"/>
    </row>
    <row r="72790" spans="13:13" x14ac:dyDescent="0.25">
      <c r="M72790"/>
    </row>
    <row r="72791" spans="13:13" x14ac:dyDescent="0.25">
      <c r="M72791"/>
    </row>
    <row r="72792" spans="13:13" x14ac:dyDescent="0.25">
      <c r="M72792"/>
    </row>
    <row r="72793" spans="13:13" x14ac:dyDescent="0.25">
      <c r="M72793"/>
    </row>
    <row r="72794" spans="13:13" x14ac:dyDescent="0.25">
      <c r="M72794"/>
    </row>
    <row r="72795" spans="13:13" x14ac:dyDescent="0.25">
      <c r="M72795"/>
    </row>
    <row r="72796" spans="13:13" x14ac:dyDescent="0.25">
      <c r="M72796"/>
    </row>
    <row r="72797" spans="13:13" x14ac:dyDescent="0.25">
      <c r="M72797"/>
    </row>
    <row r="72798" spans="13:13" x14ac:dyDescent="0.25">
      <c r="M72798"/>
    </row>
    <row r="72799" spans="13:13" x14ac:dyDescent="0.25">
      <c r="M72799"/>
    </row>
    <row r="72800" spans="13:13" x14ac:dyDescent="0.25">
      <c r="M72800"/>
    </row>
    <row r="72801" spans="13:13" x14ac:dyDescent="0.25">
      <c r="M72801"/>
    </row>
    <row r="72802" spans="13:13" x14ac:dyDescent="0.25">
      <c r="M72802"/>
    </row>
    <row r="72803" spans="13:13" x14ac:dyDescent="0.25">
      <c r="M72803"/>
    </row>
    <row r="72804" spans="13:13" x14ac:dyDescent="0.25">
      <c r="M72804"/>
    </row>
    <row r="72805" spans="13:13" x14ac:dyDescent="0.25">
      <c r="M72805"/>
    </row>
    <row r="72806" spans="13:13" x14ac:dyDescent="0.25">
      <c r="M72806"/>
    </row>
    <row r="72807" spans="13:13" x14ac:dyDescent="0.25">
      <c r="M72807"/>
    </row>
    <row r="72808" spans="13:13" x14ac:dyDescent="0.25">
      <c r="M72808"/>
    </row>
    <row r="72809" spans="13:13" x14ac:dyDescent="0.25">
      <c r="M72809"/>
    </row>
    <row r="72810" spans="13:13" x14ac:dyDescent="0.25">
      <c r="M72810"/>
    </row>
    <row r="72811" spans="13:13" x14ac:dyDescent="0.25">
      <c r="M72811"/>
    </row>
    <row r="72812" spans="13:13" x14ac:dyDescent="0.25">
      <c r="M72812"/>
    </row>
    <row r="72813" spans="13:13" x14ac:dyDescent="0.25">
      <c r="M72813"/>
    </row>
    <row r="72814" spans="13:13" x14ac:dyDescent="0.25">
      <c r="M72814"/>
    </row>
    <row r="72815" spans="13:13" x14ac:dyDescent="0.25">
      <c r="M72815"/>
    </row>
    <row r="72816" spans="13:13" x14ac:dyDescent="0.25">
      <c r="M72816"/>
    </row>
    <row r="72817" spans="13:13" x14ac:dyDescent="0.25">
      <c r="M72817"/>
    </row>
    <row r="72818" spans="13:13" x14ac:dyDescent="0.25">
      <c r="M72818"/>
    </row>
    <row r="72819" spans="13:13" x14ac:dyDescent="0.25">
      <c r="M72819"/>
    </row>
    <row r="72820" spans="13:13" x14ac:dyDescent="0.25">
      <c r="M72820"/>
    </row>
    <row r="72821" spans="13:13" x14ac:dyDescent="0.25">
      <c r="M72821"/>
    </row>
    <row r="72822" spans="13:13" x14ac:dyDescent="0.25">
      <c r="M72822"/>
    </row>
    <row r="72823" spans="13:13" x14ac:dyDescent="0.25">
      <c r="M72823"/>
    </row>
    <row r="72824" spans="13:13" x14ac:dyDescent="0.25">
      <c r="M72824"/>
    </row>
    <row r="72825" spans="13:13" x14ac:dyDescent="0.25">
      <c r="M72825"/>
    </row>
    <row r="72826" spans="13:13" x14ac:dyDescent="0.25">
      <c r="M72826"/>
    </row>
    <row r="72827" spans="13:13" x14ac:dyDescent="0.25">
      <c r="M72827"/>
    </row>
    <row r="72828" spans="13:13" x14ac:dyDescent="0.25">
      <c r="M72828"/>
    </row>
    <row r="72829" spans="13:13" x14ac:dyDescent="0.25">
      <c r="M72829"/>
    </row>
    <row r="72830" spans="13:13" x14ac:dyDescent="0.25">
      <c r="M72830"/>
    </row>
    <row r="72831" spans="13:13" x14ac:dyDescent="0.25">
      <c r="M72831"/>
    </row>
    <row r="72832" spans="13:13" x14ac:dyDescent="0.25">
      <c r="M72832"/>
    </row>
    <row r="72833" spans="13:13" x14ac:dyDescent="0.25">
      <c r="M72833"/>
    </row>
    <row r="72834" spans="13:13" x14ac:dyDescent="0.25">
      <c r="M72834"/>
    </row>
    <row r="72835" spans="13:13" x14ac:dyDescent="0.25">
      <c r="M72835"/>
    </row>
    <row r="72836" spans="13:13" x14ac:dyDescent="0.25">
      <c r="M72836"/>
    </row>
    <row r="72837" spans="13:13" x14ac:dyDescent="0.25">
      <c r="M72837"/>
    </row>
    <row r="72838" spans="13:13" x14ac:dyDescent="0.25">
      <c r="M72838"/>
    </row>
    <row r="72839" spans="13:13" x14ac:dyDescent="0.25">
      <c r="M72839"/>
    </row>
    <row r="72840" spans="13:13" x14ac:dyDescent="0.25">
      <c r="M72840"/>
    </row>
    <row r="72841" spans="13:13" x14ac:dyDescent="0.25">
      <c r="M72841"/>
    </row>
    <row r="72842" spans="13:13" x14ac:dyDescent="0.25">
      <c r="M72842"/>
    </row>
    <row r="72843" spans="13:13" x14ac:dyDescent="0.25">
      <c r="M72843"/>
    </row>
    <row r="72844" spans="13:13" x14ac:dyDescent="0.25">
      <c r="M72844"/>
    </row>
    <row r="72845" spans="13:13" x14ac:dyDescent="0.25">
      <c r="M72845"/>
    </row>
    <row r="72846" spans="13:13" x14ac:dyDescent="0.25">
      <c r="M72846"/>
    </row>
    <row r="72847" spans="13:13" x14ac:dyDescent="0.25">
      <c r="M72847"/>
    </row>
    <row r="72848" spans="13:13" x14ac:dyDescent="0.25">
      <c r="M72848"/>
    </row>
    <row r="72849" spans="13:13" x14ac:dyDescent="0.25">
      <c r="M72849"/>
    </row>
    <row r="72850" spans="13:13" x14ac:dyDescent="0.25">
      <c r="M72850"/>
    </row>
    <row r="72851" spans="13:13" x14ac:dyDescent="0.25">
      <c r="M72851"/>
    </row>
    <row r="72852" spans="13:13" x14ac:dyDescent="0.25">
      <c r="M72852"/>
    </row>
    <row r="72853" spans="13:13" x14ac:dyDescent="0.25">
      <c r="M72853"/>
    </row>
    <row r="72854" spans="13:13" x14ac:dyDescent="0.25">
      <c r="M72854"/>
    </row>
    <row r="72855" spans="13:13" x14ac:dyDescent="0.25">
      <c r="M72855"/>
    </row>
    <row r="72856" spans="13:13" x14ac:dyDescent="0.25">
      <c r="M72856"/>
    </row>
    <row r="72857" spans="13:13" x14ac:dyDescent="0.25">
      <c r="M72857"/>
    </row>
    <row r="72858" spans="13:13" x14ac:dyDescent="0.25">
      <c r="M72858"/>
    </row>
    <row r="72859" spans="13:13" x14ac:dyDescent="0.25">
      <c r="M72859"/>
    </row>
    <row r="72860" spans="13:13" x14ac:dyDescent="0.25">
      <c r="M72860"/>
    </row>
    <row r="72861" spans="13:13" x14ac:dyDescent="0.25">
      <c r="M72861"/>
    </row>
    <row r="72862" spans="13:13" x14ac:dyDescent="0.25">
      <c r="M72862"/>
    </row>
    <row r="72863" spans="13:13" x14ac:dyDescent="0.25">
      <c r="M72863"/>
    </row>
    <row r="72864" spans="13:13" x14ac:dyDescent="0.25">
      <c r="M72864"/>
    </row>
    <row r="72865" spans="13:13" x14ac:dyDescent="0.25">
      <c r="M72865"/>
    </row>
    <row r="72866" spans="13:13" x14ac:dyDescent="0.25">
      <c r="M72866"/>
    </row>
    <row r="72867" spans="13:13" x14ac:dyDescent="0.25">
      <c r="M72867"/>
    </row>
    <row r="72868" spans="13:13" x14ac:dyDescent="0.25">
      <c r="M72868"/>
    </row>
    <row r="72869" spans="13:13" x14ac:dyDescent="0.25">
      <c r="M72869"/>
    </row>
    <row r="72870" spans="13:13" x14ac:dyDescent="0.25">
      <c r="M72870"/>
    </row>
    <row r="72871" spans="13:13" x14ac:dyDescent="0.25">
      <c r="M72871"/>
    </row>
    <row r="72872" spans="13:13" x14ac:dyDescent="0.25">
      <c r="M72872"/>
    </row>
    <row r="72873" spans="13:13" x14ac:dyDescent="0.25">
      <c r="M72873"/>
    </row>
    <row r="72874" spans="13:13" x14ac:dyDescent="0.25">
      <c r="M72874"/>
    </row>
    <row r="72875" spans="13:13" x14ac:dyDescent="0.25">
      <c r="M72875"/>
    </row>
    <row r="72876" spans="13:13" x14ac:dyDescent="0.25">
      <c r="M72876"/>
    </row>
    <row r="72877" spans="13:13" x14ac:dyDescent="0.25">
      <c r="M72877"/>
    </row>
    <row r="72878" spans="13:13" x14ac:dyDescent="0.25">
      <c r="M72878"/>
    </row>
    <row r="72879" spans="13:13" x14ac:dyDescent="0.25">
      <c r="M72879"/>
    </row>
    <row r="72880" spans="13:13" x14ac:dyDescent="0.25">
      <c r="M72880"/>
    </row>
    <row r="72881" spans="13:13" x14ac:dyDescent="0.25">
      <c r="M72881"/>
    </row>
    <row r="72882" spans="13:13" x14ac:dyDescent="0.25">
      <c r="M72882"/>
    </row>
    <row r="72883" spans="13:13" x14ac:dyDescent="0.25">
      <c r="M72883"/>
    </row>
    <row r="72884" spans="13:13" x14ac:dyDescent="0.25">
      <c r="M72884"/>
    </row>
    <row r="72885" spans="13:13" x14ac:dyDescent="0.25">
      <c r="M72885"/>
    </row>
    <row r="72886" spans="13:13" x14ac:dyDescent="0.25">
      <c r="M72886"/>
    </row>
    <row r="72887" spans="13:13" x14ac:dyDescent="0.25">
      <c r="M72887"/>
    </row>
    <row r="72888" spans="13:13" x14ac:dyDescent="0.25">
      <c r="M72888"/>
    </row>
    <row r="72889" spans="13:13" x14ac:dyDescent="0.25">
      <c r="M72889"/>
    </row>
    <row r="72890" spans="13:13" x14ac:dyDescent="0.25">
      <c r="M72890"/>
    </row>
    <row r="72891" spans="13:13" x14ac:dyDescent="0.25">
      <c r="M72891"/>
    </row>
    <row r="72892" spans="13:13" x14ac:dyDescent="0.25">
      <c r="M72892"/>
    </row>
    <row r="72893" spans="13:13" x14ac:dyDescent="0.25">
      <c r="M72893"/>
    </row>
    <row r="72894" spans="13:13" x14ac:dyDescent="0.25">
      <c r="M72894"/>
    </row>
    <row r="72895" spans="13:13" x14ac:dyDescent="0.25">
      <c r="M72895"/>
    </row>
    <row r="72896" spans="13:13" x14ac:dyDescent="0.25">
      <c r="M72896"/>
    </row>
    <row r="72897" spans="13:13" x14ac:dyDescent="0.25">
      <c r="M72897"/>
    </row>
    <row r="72898" spans="13:13" x14ac:dyDescent="0.25">
      <c r="M72898"/>
    </row>
    <row r="72899" spans="13:13" x14ac:dyDescent="0.25">
      <c r="M72899"/>
    </row>
    <row r="72900" spans="13:13" x14ac:dyDescent="0.25">
      <c r="M72900"/>
    </row>
    <row r="72901" spans="13:13" x14ac:dyDescent="0.25">
      <c r="M72901"/>
    </row>
    <row r="72902" spans="13:13" x14ac:dyDescent="0.25">
      <c r="M72902"/>
    </row>
    <row r="72903" spans="13:13" x14ac:dyDescent="0.25">
      <c r="M72903"/>
    </row>
    <row r="72904" spans="13:13" x14ac:dyDescent="0.25">
      <c r="M72904"/>
    </row>
    <row r="72905" spans="13:13" x14ac:dyDescent="0.25">
      <c r="M72905"/>
    </row>
    <row r="72906" spans="13:13" x14ac:dyDescent="0.25">
      <c r="M72906"/>
    </row>
    <row r="72907" spans="13:13" x14ac:dyDescent="0.25">
      <c r="M72907"/>
    </row>
    <row r="72908" spans="13:13" x14ac:dyDescent="0.25">
      <c r="M72908"/>
    </row>
    <row r="72909" spans="13:13" x14ac:dyDescent="0.25">
      <c r="M72909"/>
    </row>
    <row r="72910" spans="13:13" x14ac:dyDescent="0.25">
      <c r="M72910"/>
    </row>
    <row r="72911" spans="13:13" x14ac:dyDescent="0.25">
      <c r="M72911"/>
    </row>
    <row r="72912" spans="13:13" x14ac:dyDescent="0.25">
      <c r="M72912"/>
    </row>
    <row r="72913" spans="13:13" x14ac:dyDescent="0.25">
      <c r="M72913"/>
    </row>
    <row r="72914" spans="13:13" x14ac:dyDescent="0.25">
      <c r="M72914"/>
    </row>
    <row r="72915" spans="13:13" x14ac:dyDescent="0.25">
      <c r="M72915"/>
    </row>
    <row r="72916" spans="13:13" x14ac:dyDescent="0.25">
      <c r="M72916"/>
    </row>
    <row r="72917" spans="13:13" x14ac:dyDescent="0.25">
      <c r="M72917"/>
    </row>
    <row r="72918" spans="13:13" x14ac:dyDescent="0.25">
      <c r="M72918"/>
    </row>
    <row r="72919" spans="13:13" x14ac:dyDescent="0.25">
      <c r="M72919"/>
    </row>
    <row r="72920" spans="13:13" x14ac:dyDescent="0.25">
      <c r="M72920"/>
    </row>
    <row r="72921" spans="13:13" x14ac:dyDescent="0.25">
      <c r="M72921"/>
    </row>
    <row r="72922" spans="13:13" x14ac:dyDescent="0.25">
      <c r="M72922"/>
    </row>
    <row r="72923" spans="13:13" x14ac:dyDescent="0.25">
      <c r="M72923"/>
    </row>
    <row r="72924" spans="13:13" x14ac:dyDescent="0.25">
      <c r="M72924"/>
    </row>
    <row r="72925" spans="13:13" x14ac:dyDescent="0.25">
      <c r="M72925"/>
    </row>
    <row r="72926" spans="13:13" x14ac:dyDescent="0.25">
      <c r="M72926"/>
    </row>
    <row r="72927" spans="13:13" x14ac:dyDescent="0.25">
      <c r="M72927"/>
    </row>
    <row r="72928" spans="13:13" x14ac:dyDescent="0.25">
      <c r="M72928"/>
    </row>
    <row r="72929" spans="13:13" x14ac:dyDescent="0.25">
      <c r="M72929"/>
    </row>
    <row r="72930" spans="13:13" x14ac:dyDescent="0.25">
      <c r="M72930"/>
    </row>
    <row r="72931" spans="13:13" x14ac:dyDescent="0.25">
      <c r="M72931"/>
    </row>
    <row r="72932" spans="13:13" x14ac:dyDescent="0.25">
      <c r="M72932"/>
    </row>
    <row r="72933" spans="13:13" x14ac:dyDescent="0.25">
      <c r="M72933"/>
    </row>
    <row r="72934" spans="13:13" x14ac:dyDescent="0.25">
      <c r="M72934"/>
    </row>
    <row r="72935" spans="13:13" x14ac:dyDescent="0.25">
      <c r="M72935"/>
    </row>
    <row r="72936" spans="13:13" x14ac:dyDescent="0.25">
      <c r="M72936"/>
    </row>
    <row r="72937" spans="13:13" x14ac:dyDescent="0.25">
      <c r="M72937"/>
    </row>
    <row r="72938" spans="13:13" x14ac:dyDescent="0.25">
      <c r="M72938"/>
    </row>
    <row r="72939" spans="13:13" x14ac:dyDescent="0.25">
      <c r="M72939"/>
    </row>
    <row r="72940" spans="13:13" x14ac:dyDescent="0.25">
      <c r="M72940"/>
    </row>
    <row r="72941" spans="13:13" x14ac:dyDescent="0.25">
      <c r="M72941"/>
    </row>
    <row r="72942" spans="13:13" x14ac:dyDescent="0.25">
      <c r="M72942"/>
    </row>
    <row r="72943" spans="13:13" x14ac:dyDescent="0.25">
      <c r="M72943"/>
    </row>
    <row r="72944" spans="13:13" x14ac:dyDescent="0.25">
      <c r="M72944"/>
    </row>
    <row r="72945" spans="13:13" x14ac:dyDescent="0.25">
      <c r="M72945"/>
    </row>
    <row r="72946" spans="13:13" x14ac:dyDescent="0.25">
      <c r="M72946"/>
    </row>
    <row r="72947" spans="13:13" x14ac:dyDescent="0.25">
      <c r="M72947"/>
    </row>
    <row r="72948" spans="13:13" x14ac:dyDescent="0.25">
      <c r="M72948"/>
    </row>
    <row r="72949" spans="13:13" x14ac:dyDescent="0.25">
      <c r="M72949"/>
    </row>
    <row r="72950" spans="13:13" x14ac:dyDescent="0.25">
      <c r="M72950"/>
    </row>
    <row r="72951" spans="13:13" x14ac:dyDescent="0.25">
      <c r="M72951"/>
    </row>
    <row r="72952" spans="13:13" x14ac:dyDescent="0.25">
      <c r="M72952"/>
    </row>
    <row r="72953" spans="13:13" x14ac:dyDescent="0.25">
      <c r="M72953"/>
    </row>
    <row r="72954" spans="13:13" x14ac:dyDescent="0.25">
      <c r="M72954"/>
    </row>
    <row r="72955" spans="13:13" x14ac:dyDescent="0.25">
      <c r="M72955"/>
    </row>
    <row r="72956" spans="13:13" x14ac:dyDescent="0.25">
      <c r="M72956"/>
    </row>
    <row r="72957" spans="13:13" x14ac:dyDescent="0.25">
      <c r="M72957"/>
    </row>
    <row r="72958" spans="13:13" x14ac:dyDescent="0.25">
      <c r="M72958"/>
    </row>
    <row r="72959" spans="13:13" x14ac:dyDescent="0.25">
      <c r="M72959"/>
    </row>
    <row r="72960" spans="13:13" x14ac:dyDescent="0.25">
      <c r="M72960"/>
    </row>
    <row r="72961" spans="13:13" x14ac:dyDescent="0.25">
      <c r="M72961"/>
    </row>
    <row r="72962" spans="13:13" x14ac:dyDescent="0.25">
      <c r="M72962"/>
    </row>
    <row r="72963" spans="13:13" x14ac:dyDescent="0.25">
      <c r="M72963"/>
    </row>
    <row r="72964" spans="13:13" x14ac:dyDescent="0.25">
      <c r="M72964"/>
    </row>
    <row r="72965" spans="13:13" x14ac:dyDescent="0.25">
      <c r="M72965"/>
    </row>
    <row r="72966" spans="13:13" x14ac:dyDescent="0.25">
      <c r="M72966"/>
    </row>
    <row r="72967" spans="13:13" x14ac:dyDescent="0.25">
      <c r="M72967"/>
    </row>
    <row r="72968" spans="13:13" x14ac:dyDescent="0.25">
      <c r="M72968"/>
    </row>
    <row r="72969" spans="13:13" x14ac:dyDescent="0.25">
      <c r="M72969"/>
    </row>
    <row r="72970" spans="13:13" x14ac:dyDescent="0.25">
      <c r="M72970"/>
    </row>
    <row r="72971" spans="13:13" x14ac:dyDescent="0.25">
      <c r="M72971"/>
    </row>
    <row r="72972" spans="13:13" x14ac:dyDescent="0.25">
      <c r="M72972"/>
    </row>
    <row r="72973" spans="13:13" x14ac:dyDescent="0.25">
      <c r="M72973"/>
    </row>
    <row r="72974" spans="13:13" x14ac:dyDescent="0.25">
      <c r="M72974"/>
    </row>
    <row r="72975" spans="13:13" x14ac:dyDescent="0.25">
      <c r="M72975"/>
    </row>
    <row r="72976" spans="13:13" x14ac:dyDescent="0.25">
      <c r="M72976"/>
    </row>
    <row r="72977" spans="13:13" x14ac:dyDescent="0.25">
      <c r="M72977"/>
    </row>
    <row r="72978" spans="13:13" x14ac:dyDescent="0.25">
      <c r="M72978"/>
    </row>
    <row r="72979" spans="13:13" x14ac:dyDescent="0.25">
      <c r="M72979"/>
    </row>
    <row r="72980" spans="13:13" x14ac:dyDescent="0.25">
      <c r="M72980"/>
    </row>
    <row r="72981" spans="13:13" x14ac:dyDescent="0.25">
      <c r="M72981"/>
    </row>
    <row r="72982" spans="13:13" x14ac:dyDescent="0.25">
      <c r="M72982"/>
    </row>
    <row r="72983" spans="13:13" x14ac:dyDescent="0.25">
      <c r="M72983"/>
    </row>
    <row r="72984" spans="13:13" x14ac:dyDescent="0.25">
      <c r="M72984"/>
    </row>
    <row r="72985" spans="13:13" x14ac:dyDescent="0.25">
      <c r="M72985"/>
    </row>
    <row r="72986" spans="13:13" x14ac:dyDescent="0.25">
      <c r="M72986"/>
    </row>
    <row r="72987" spans="13:13" x14ac:dyDescent="0.25">
      <c r="M72987"/>
    </row>
    <row r="72988" spans="13:13" x14ac:dyDescent="0.25">
      <c r="M72988"/>
    </row>
    <row r="72989" spans="13:13" x14ac:dyDescent="0.25">
      <c r="M72989"/>
    </row>
    <row r="72990" spans="13:13" x14ac:dyDescent="0.25">
      <c r="M72990"/>
    </row>
    <row r="72991" spans="13:13" x14ac:dyDescent="0.25">
      <c r="M72991"/>
    </row>
    <row r="72992" spans="13:13" x14ac:dyDescent="0.25">
      <c r="M72992"/>
    </row>
    <row r="72993" spans="13:13" x14ac:dyDescent="0.25">
      <c r="M72993"/>
    </row>
    <row r="72994" spans="13:13" x14ac:dyDescent="0.25">
      <c r="M72994"/>
    </row>
    <row r="72995" spans="13:13" x14ac:dyDescent="0.25">
      <c r="M72995"/>
    </row>
    <row r="72996" spans="13:13" x14ac:dyDescent="0.25">
      <c r="M72996"/>
    </row>
    <row r="72997" spans="13:13" x14ac:dyDescent="0.25">
      <c r="M72997"/>
    </row>
    <row r="72998" spans="13:13" x14ac:dyDescent="0.25">
      <c r="M72998"/>
    </row>
    <row r="72999" spans="13:13" x14ac:dyDescent="0.25">
      <c r="M72999"/>
    </row>
    <row r="73000" spans="13:13" x14ac:dyDescent="0.25">
      <c r="M73000"/>
    </row>
    <row r="73001" spans="13:13" x14ac:dyDescent="0.25">
      <c r="M73001"/>
    </row>
    <row r="73002" spans="13:13" x14ac:dyDescent="0.25">
      <c r="M73002"/>
    </row>
    <row r="73003" spans="13:13" x14ac:dyDescent="0.25">
      <c r="M73003"/>
    </row>
    <row r="73004" spans="13:13" x14ac:dyDescent="0.25">
      <c r="M73004"/>
    </row>
    <row r="73005" spans="13:13" x14ac:dyDescent="0.25">
      <c r="M73005"/>
    </row>
    <row r="73006" spans="13:13" x14ac:dyDescent="0.25">
      <c r="M73006"/>
    </row>
    <row r="73007" spans="13:13" x14ac:dyDescent="0.25">
      <c r="M73007"/>
    </row>
    <row r="73008" spans="13:13" x14ac:dyDescent="0.25">
      <c r="M73008"/>
    </row>
    <row r="73009" spans="13:13" x14ac:dyDescent="0.25">
      <c r="M73009"/>
    </row>
    <row r="73010" spans="13:13" x14ac:dyDescent="0.25">
      <c r="M73010"/>
    </row>
    <row r="73011" spans="13:13" x14ac:dyDescent="0.25">
      <c r="M73011"/>
    </row>
    <row r="73012" spans="13:13" x14ac:dyDescent="0.25">
      <c r="M73012"/>
    </row>
    <row r="73013" spans="13:13" x14ac:dyDescent="0.25">
      <c r="M73013"/>
    </row>
    <row r="73014" spans="13:13" x14ac:dyDescent="0.25">
      <c r="M73014"/>
    </row>
    <row r="73015" spans="13:13" x14ac:dyDescent="0.25">
      <c r="M73015"/>
    </row>
    <row r="73016" spans="13:13" x14ac:dyDescent="0.25">
      <c r="M73016"/>
    </row>
    <row r="73017" spans="13:13" x14ac:dyDescent="0.25">
      <c r="M73017"/>
    </row>
    <row r="73018" spans="13:13" x14ac:dyDescent="0.25">
      <c r="M73018"/>
    </row>
    <row r="73019" spans="13:13" x14ac:dyDescent="0.25">
      <c r="M73019"/>
    </row>
    <row r="73020" spans="13:13" x14ac:dyDescent="0.25">
      <c r="M73020"/>
    </row>
    <row r="73021" spans="13:13" x14ac:dyDescent="0.25">
      <c r="M73021"/>
    </row>
    <row r="73022" spans="13:13" x14ac:dyDescent="0.25">
      <c r="M73022"/>
    </row>
    <row r="73023" spans="13:13" x14ac:dyDescent="0.25">
      <c r="M73023"/>
    </row>
    <row r="73024" spans="13:13" x14ac:dyDescent="0.25">
      <c r="M73024"/>
    </row>
    <row r="73025" spans="13:13" x14ac:dyDescent="0.25">
      <c r="M73025"/>
    </row>
    <row r="73026" spans="13:13" x14ac:dyDescent="0.25">
      <c r="M73026"/>
    </row>
    <row r="73027" spans="13:13" x14ac:dyDescent="0.25">
      <c r="M73027"/>
    </row>
    <row r="73028" spans="13:13" x14ac:dyDescent="0.25">
      <c r="M73028"/>
    </row>
    <row r="73029" spans="13:13" x14ac:dyDescent="0.25">
      <c r="M73029"/>
    </row>
    <row r="73030" spans="13:13" x14ac:dyDescent="0.25">
      <c r="M73030"/>
    </row>
    <row r="73031" spans="13:13" x14ac:dyDescent="0.25">
      <c r="M73031"/>
    </row>
    <row r="73032" spans="13:13" x14ac:dyDescent="0.25">
      <c r="M73032"/>
    </row>
    <row r="73033" spans="13:13" x14ac:dyDescent="0.25">
      <c r="M73033"/>
    </row>
    <row r="73034" spans="13:13" x14ac:dyDescent="0.25">
      <c r="M73034"/>
    </row>
    <row r="73035" spans="13:13" x14ac:dyDescent="0.25">
      <c r="M73035"/>
    </row>
    <row r="73036" spans="13:13" x14ac:dyDescent="0.25">
      <c r="M73036"/>
    </row>
    <row r="73037" spans="13:13" x14ac:dyDescent="0.25">
      <c r="M73037"/>
    </row>
    <row r="73038" spans="13:13" x14ac:dyDescent="0.25">
      <c r="M73038"/>
    </row>
    <row r="73039" spans="13:13" x14ac:dyDescent="0.25">
      <c r="M73039"/>
    </row>
    <row r="73040" spans="13:13" x14ac:dyDescent="0.25">
      <c r="M73040"/>
    </row>
    <row r="73041" spans="13:13" x14ac:dyDescent="0.25">
      <c r="M73041"/>
    </row>
    <row r="73042" spans="13:13" x14ac:dyDescent="0.25">
      <c r="M73042"/>
    </row>
    <row r="73043" spans="13:13" x14ac:dyDescent="0.25">
      <c r="M73043"/>
    </row>
    <row r="73044" spans="13:13" x14ac:dyDescent="0.25">
      <c r="M73044"/>
    </row>
    <row r="73045" spans="13:13" x14ac:dyDescent="0.25">
      <c r="M73045"/>
    </row>
    <row r="73046" spans="13:13" x14ac:dyDescent="0.25">
      <c r="M73046"/>
    </row>
    <row r="73047" spans="13:13" x14ac:dyDescent="0.25">
      <c r="M73047"/>
    </row>
    <row r="73048" spans="13:13" x14ac:dyDescent="0.25">
      <c r="M73048"/>
    </row>
    <row r="73049" spans="13:13" x14ac:dyDescent="0.25">
      <c r="M73049"/>
    </row>
    <row r="73050" spans="13:13" x14ac:dyDescent="0.25">
      <c r="M73050"/>
    </row>
    <row r="73051" spans="13:13" x14ac:dyDescent="0.25">
      <c r="M73051"/>
    </row>
    <row r="73052" spans="13:13" x14ac:dyDescent="0.25">
      <c r="M73052"/>
    </row>
    <row r="73053" spans="13:13" x14ac:dyDescent="0.25">
      <c r="M73053"/>
    </row>
    <row r="73054" spans="13:13" x14ac:dyDescent="0.25">
      <c r="M73054"/>
    </row>
    <row r="73055" spans="13:13" x14ac:dyDescent="0.25">
      <c r="M73055"/>
    </row>
    <row r="73056" spans="13:13" x14ac:dyDescent="0.25">
      <c r="M73056"/>
    </row>
    <row r="73057" spans="13:13" x14ac:dyDescent="0.25">
      <c r="M73057"/>
    </row>
    <row r="73058" spans="13:13" x14ac:dyDescent="0.25">
      <c r="M73058"/>
    </row>
    <row r="73059" spans="13:13" x14ac:dyDescent="0.25">
      <c r="M73059"/>
    </row>
    <row r="73060" spans="13:13" x14ac:dyDescent="0.25">
      <c r="M73060"/>
    </row>
    <row r="73061" spans="13:13" x14ac:dyDescent="0.25">
      <c r="M73061"/>
    </row>
    <row r="73062" spans="13:13" x14ac:dyDescent="0.25">
      <c r="M73062"/>
    </row>
    <row r="73063" spans="13:13" x14ac:dyDescent="0.25">
      <c r="M73063"/>
    </row>
    <row r="73064" spans="13:13" x14ac:dyDescent="0.25">
      <c r="M73064"/>
    </row>
    <row r="73065" spans="13:13" x14ac:dyDescent="0.25">
      <c r="M73065"/>
    </row>
    <row r="73066" spans="13:13" x14ac:dyDescent="0.25">
      <c r="M73066"/>
    </row>
    <row r="73067" spans="13:13" x14ac:dyDescent="0.25">
      <c r="M73067"/>
    </row>
    <row r="73068" spans="13:13" x14ac:dyDescent="0.25">
      <c r="M73068"/>
    </row>
    <row r="73069" spans="13:13" x14ac:dyDescent="0.25">
      <c r="M73069"/>
    </row>
    <row r="73070" spans="13:13" x14ac:dyDescent="0.25">
      <c r="M73070"/>
    </row>
    <row r="73071" spans="13:13" x14ac:dyDescent="0.25">
      <c r="M73071"/>
    </row>
    <row r="73072" spans="13:13" x14ac:dyDescent="0.25">
      <c r="M73072"/>
    </row>
    <row r="73073" spans="13:13" x14ac:dyDescent="0.25">
      <c r="M73073"/>
    </row>
    <row r="73074" spans="13:13" x14ac:dyDescent="0.25">
      <c r="M73074"/>
    </row>
    <row r="73075" spans="13:13" x14ac:dyDescent="0.25">
      <c r="M73075"/>
    </row>
    <row r="73076" spans="13:13" x14ac:dyDescent="0.25">
      <c r="M73076"/>
    </row>
    <row r="73077" spans="13:13" x14ac:dyDescent="0.25">
      <c r="M73077"/>
    </row>
    <row r="73078" spans="13:13" x14ac:dyDescent="0.25">
      <c r="M73078"/>
    </row>
    <row r="73079" spans="13:13" x14ac:dyDescent="0.25">
      <c r="M73079"/>
    </row>
    <row r="73080" spans="13:13" x14ac:dyDescent="0.25">
      <c r="M73080"/>
    </row>
    <row r="73081" spans="13:13" x14ac:dyDescent="0.25">
      <c r="M73081"/>
    </row>
    <row r="73082" spans="13:13" x14ac:dyDescent="0.25">
      <c r="M73082"/>
    </row>
    <row r="73083" spans="13:13" x14ac:dyDescent="0.25">
      <c r="M73083"/>
    </row>
    <row r="73084" spans="13:13" x14ac:dyDescent="0.25">
      <c r="M73084"/>
    </row>
    <row r="73085" spans="13:13" x14ac:dyDescent="0.25">
      <c r="M73085"/>
    </row>
    <row r="73086" spans="13:13" x14ac:dyDescent="0.25">
      <c r="M73086"/>
    </row>
    <row r="73087" spans="13:13" x14ac:dyDescent="0.25">
      <c r="M73087"/>
    </row>
    <row r="73088" spans="13:13" x14ac:dyDescent="0.25">
      <c r="M73088"/>
    </row>
    <row r="73089" spans="13:13" x14ac:dyDescent="0.25">
      <c r="M73089"/>
    </row>
    <row r="73090" spans="13:13" x14ac:dyDescent="0.25">
      <c r="M73090"/>
    </row>
    <row r="73091" spans="13:13" x14ac:dyDescent="0.25">
      <c r="M73091"/>
    </row>
    <row r="73092" spans="13:13" x14ac:dyDescent="0.25">
      <c r="M73092"/>
    </row>
    <row r="73093" spans="13:13" x14ac:dyDescent="0.25">
      <c r="M73093"/>
    </row>
    <row r="73094" spans="13:13" x14ac:dyDescent="0.25">
      <c r="M73094"/>
    </row>
    <row r="73095" spans="13:13" x14ac:dyDescent="0.25">
      <c r="M73095"/>
    </row>
    <row r="73096" spans="13:13" x14ac:dyDescent="0.25">
      <c r="M73096"/>
    </row>
    <row r="73097" spans="13:13" x14ac:dyDescent="0.25">
      <c r="M73097"/>
    </row>
    <row r="73098" spans="13:13" x14ac:dyDescent="0.25">
      <c r="M73098"/>
    </row>
    <row r="73099" spans="13:13" x14ac:dyDescent="0.25">
      <c r="M73099"/>
    </row>
    <row r="73100" spans="13:13" x14ac:dyDescent="0.25">
      <c r="M73100"/>
    </row>
    <row r="73101" spans="13:13" x14ac:dyDescent="0.25">
      <c r="M73101"/>
    </row>
    <row r="73102" spans="13:13" x14ac:dyDescent="0.25">
      <c r="M73102"/>
    </row>
    <row r="73103" spans="13:13" x14ac:dyDescent="0.25">
      <c r="M73103"/>
    </row>
    <row r="73104" spans="13:13" x14ac:dyDescent="0.25">
      <c r="M73104"/>
    </row>
    <row r="73105" spans="13:13" x14ac:dyDescent="0.25">
      <c r="M73105"/>
    </row>
    <row r="73106" spans="13:13" x14ac:dyDescent="0.25">
      <c r="M73106"/>
    </row>
    <row r="73107" spans="13:13" x14ac:dyDescent="0.25">
      <c r="M73107"/>
    </row>
    <row r="73108" spans="13:13" x14ac:dyDescent="0.25">
      <c r="M73108"/>
    </row>
    <row r="73109" spans="13:13" x14ac:dyDescent="0.25">
      <c r="M73109"/>
    </row>
    <row r="73110" spans="13:13" x14ac:dyDescent="0.25">
      <c r="M73110"/>
    </row>
    <row r="73111" spans="13:13" x14ac:dyDescent="0.25">
      <c r="M73111"/>
    </row>
    <row r="73112" spans="13:13" x14ac:dyDescent="0.25">
      <c r="M73112"/>
    </row>
    <row r="73113" spans="13:13" x14ac:dyDescent="0.25">
      <c r="M73113"/>
    </row>
    <row r="73114" spans="13:13" x14ac:dyDescent="0.25">
      <c r="M73114"/>
    </row>
    <row r="73115" spans="13:13" x14ac:dyDescent="0.25">
      <c r="M73115"/>
    </row>
    <row r="73116" spans="13:13" x14ac:dyDescent="0.25">
      <c r="M73116"/>
    </row>
    <row r="73117" spans="13:13" x14ac:dyDescent="0.25">
      <c r="M73117"/>
    </row>
    <row r="73118" spans="13:13" x14ac:dyDescent="0.25">
      <c r="M73118"/>
    </row>
    <row r="73119" spans="13:13" x14ac:dyDescent="0.25">
      <c r="M73119"/>
    </row>
    <row r="73120" spans="13:13" x14ac:dyDescent="0.25">
      <c r="M73120"/>
    </row>
    <row r="73121" spans="13:13" x14ac:dyDescent="0.25">
      <c r="M73121"/>
    </row>
    <row r="73122" spans="13:13" x14ac:dyDescent="0.25">
      <c r="M73122"/>
    </row>
    <row r="73123" spans="13:13" x14ac:dyDescent="0.25">
      <c r="M73123"/>
    </row>
    <row r="73124" spans="13:13" x14ac:dyDescent="0.25">
      <c r="M73124"/>
    </row>
    <row r="73125" spans="13:13" x14ac:dyDescent="0.25">
      <c r="M73125"/>
    </row>
    <row r="73126" spans="13:13" x14ac:dyDescent="0.25">
      <c r="M73126"/>
    </row>
    <row r="73127" spans="13:13" x14ac:dyDescent="0.25">
      <c r="M73127"/>
    </row>
    <row r="73128" spans="13:13" x14ac:dyDescent="0.25">
      <c r="M73128"/>
    </row>
    <row r="73129" spans="13:13" x14ac:dyDescent="0.25">
      <c r="M73129"/>
    </row>
    <row r="73130" spans="13:13" x14ac:dyDescent="0.25">
      <c r="M73130"/>
    </row>
    <row r="73131" spans="13:13" x14ac:dyDescent="0.25">
      <c r="M73131"/>
    </row>
    <row r="73132" spans="13:13" x14ac:dyDescent="0.25">
      <c r="M73132"/>
    </row>
    <row r="73133" spans="13:13" x14ac:dyDescent="0.25">
      <c r="M73133"/>
    </row>
    <row r="73134" spans="13:13" x14ac:dyDescent="0.25">
      <c r="M73134"/>
    </row>
    <row r="73135" spans="13:13" x14ac:dyDescent="0.25">
      <c r="M73135"/>
    </row>
    <row r="73136" spans="13:13" x14ac:dyDescent="0.25">
      <c r="M73136"/>
    </row>
    <row r="73137" spans="13:13" x14ac:dyDescent="0.25">
      <c r="M73137"/>
    </row>
    <row r="73138" spans="13:13" x14ac:dyDescent="0.25">
      <c r="M73138"/>
    </row>
    <row r="73139" spans="13:13" x14ac:dyDescent="0.25">
      <c r="M73139"/>
    </row>
    <row r="73140" spans="13:13" x14ac:dyDescent="0.25">
      <c r="M73140"/>
    </row>
    <row r="73141" spans="13:13" x14ac:dyDescent="0.25">
      <c r="M73141"/>
    </row>
    <row r="73142" spans="13:13" x14ac:dyDescent="0.25">
      <c r="M73142"/>
    </row>
    <row r="73143" spans="13:13" x14ac:dyDescent="0.25">
      <c r="M73143"/>
    </row>
    <row r="73144" spans="13:13" x14ac:dyDescent="0.25">
      <c r="M73144"/>
    </row>
    <row r="73145" spans="13:13" x14ac:dyDescent="0.25">
      <c r="M73145"/>
    </row>
    <row r="73146" spans="13:13" x14ac:dyDescent="0.25">
      <c r="M73146"/>
    </row>
    <row r="73147" spans="13:13" x14ac:dyDescent="0.25">
      <c r="M73147"/>
    </row>
    <row r="73148" spans="13:13" x14ac:dyDescent="0.25">
      <c r="M73148"/>
    </row>
    <row r="73149" spans="13:13" x14ac:dyDescent="0.25">
      <c r="M73149"/>
    </row>
    <row r="73150" spans="13:13" x14ac:dyDescent="0.25">
      <c r="M73150"/>
    </row>
    <row r="73151" spans="13:13" x14ac:dyDescent="0.25">
      <c r="M73151"/>
    </row>
    <row r="73152" spans="13:13" x14ac:dyDescent="0.25">
      <c r="M73152"/>
    </row>
    <row r="73153" spans="13:13" x14ac:dyDescent="0.25">
      <c r="M73153"/>
    </row>
    <row r="73154" spans="13:13" x14ac:dyDescent="0.25">
      <c r="M73154"/>
    </row>
    <row r="73155" spans="13:13" x14ac:dyDescent="0.25">
      <c r="M73155"/>
    </row>
    <row r="73156" spans="13:13" x14ac:dyDescent="0.25">
      <c r="M73156"/>
    </row>
    <row r="73157" spans="13:13" x14ac:dyDescent="0.25">
      <c r="M73157"/>
    </row>
    <row r="73158" spans="13:13" x14ac:dyDescent="0.25">
      <c r="M73158"/>
    </row>
    <row r="73159" spans="13:13" x14ac:dyDescent="0.25">
      <c r="M73159"/>
    </row>
    <row r="73160" spans="13:13" x14ac:dyDescent="0.25">
      <c r="M73160"/>
    </row>
    <row r="73161" spans="13:13" x14ac:dyDescent="0.25">
      <c r="M73161"/>
    </row>
    <row r="73162" spans="13:13" x14ac:dyDescent="0.25">
      <c r="M73162"/>
    </row>
    <row r="73163" spans="13:13" x14ac:dyDescent="0.25">
      <c r="M73163"/>
    </row>
    <row r="73164" spans="13:13" x14ac:dyDescent="0.25">
      <c r="M73164"/>
    </row>
    <row r="73165" spans="13:13" x14ac:dyDescent="0.25">
      <c r="M73165"/>
    </row>
    <row r="73166" spans="13:13" x14ac:dyDescent="0.25">
      <c r="M73166"/>
    </row>
    <row r="73167" spans="13:13" x14ac:dyDescent="0.25">
      <c r="M73167"/>
    </row>
    <row r="73168" spans="13:13" x14ac:dyDescent="0.25">
      <c r="M73168"/>
    </row>
    <row r="73169" spans="13:13" x14ac:dyDescent="0.25">
      <c r="M73169"/>
    </row>
    <row r="73170" spans="13:13" x14ac:dyDescent="0.25">
      <c r="M73170"/>
    </row>
    <row r="73171" spans="13:13" x14ac:dyDescent="0.25">
      <c r="M73171"/>
    </row>
    <row r="73172" spans="13:13" x14ac:dyDescent="0.25">
      <c r="M73172"/>
    </row>
    <row r="73173" spans="13:13" x14ac:dyDescent="0.25">
      <c r="M73173"/>
    </row>
    <row r="73174" spans="13:13" x14ac:dyDescent="0.25">
      <c r="M73174"/>
    </row>
    <row r="73175" spans="13:13" x14ac:dyDescent="0.25">
      <c r="M73175"/>
    </row>
    <row r="73176" spans="13:13" x14ac:dyDescent="0.25">
      <c r="M73176"/>
    </row>
    <row r="73177" spans="13:13" x14ac:dyDescent="0.25">
      <c r="M73177"/>
    </row>
    <row r="73178" spans="13:13" x14ac:dyDescent="0.25">
      <c r="M73178"/>
    </row>
    <row r="73179" spans="13:13" x14ac:dyDescent="0.25">
      <c r="M73179"/>
    </row>
    <row r="73180" spans="13:13" x14ac:dyDescent="0.25">
      <c r="M73180"/>
    </row>
    <row r="73181" spans="13:13" x14ac:dyDescent="0.25">
      <c r="M73181"/>
    </row>
    <row r="73182" spans="13:13" x14ac:dyDescent="0.25">
      <c r="M73182"/>
    </row>
    <row r="73183" spans="13:13" x14ac:dyDescent="0.25">
      <c r="M73183"/>
    </row>
    <row r="73184" spans="13:13" x14ac:dyDescent="0.25">
      <c r="M73184"/>
    </row>
    <row r="73185" spans="13:13" x14ac:dyDescent="0.25">
      <c r="M73185"/>
    </row>
    <row r="73186" spans="13:13" x14ac:dyDescent="0.25">
      <c r="M73186"/>
    </row>
    <row r="73187" spans="13:13" x14ac:dyDescent="0.25">
      <c r="M73187"/>
    </row>
    <row r="73188" spans="13:13" x14ac:dyDescent="0.25">
      <c r="M73188"/>
    </row>
    <row r="73189" spans="13:13" x14ac:dyDescent="0.25">
      <c r="M73189"/>
    </row>
    <row r="73190" spans="13:13" x14ac:dyDescent="0.25">
      <c r="M73190"/>
    </row>
    <row r="73191" spans="13:13" x14ac:dyDescent="0.25">
      <c r="M73191"/>
    </row>
    <row r="73192" spans="13:13" x14ac:dyDescent="0.25">
      <c r="M73192"/>
    </row>
    <row r="73193" spans="13:13" x14ac:dyDescent="0.25">
      <c r="M73193"/>
    </row>
    <row r="73194" spans="13:13" x14ac:dyDescent="0.25">
      <c r="M73194"/>
    </row>
    <row r="73195" spans="13:13" x14ac:dyDescent="0.25">
      <c r="M73195"/>
    </row>
    <row r="73196" spans="13:13" x14ac:dyDescent="0.25">
      <c r="M73196"/>
    </row>
    <row r="73197" spans="13:13" x14ac:dyDescent="0.25">
      <c r="M73197"/>
    </row>
    <row r="73198" spans="13:13" x14ac:dyDescent="0.25">
      <c r="M73198"/>
    </row>
    <row r="73199" spans="13:13" x14ac:dyDescent="0.25">
      <c r="M73199"/>
    </row>
    <row r="73200" spans="13:13" x14ac:dyDescent="0.25">
      <c r="M73200"/>
    </row>
    <row r="73201" spans="13:13" x14ac:dyDescent="0.25">
      <c r="M73201"/>
    </row>
    <row r="73202" spans="13:13" x14ac:dyDescent="0.25">
      <c r="M73202"/>
    </row>
    <row r="73203" spans="13:13" x14ac:dyDescent="0.25">
      <c r="M73203"/>
    </row>
    <row r="73204" spans="13:13" x14ac:dyDescent="0.25">
      <c r="M73204"/>
    </row>
    <row r="73205" spans="13:13" x14ac:dyDescent="0.25">
      <c r="M73205"/>
    </row>
    <row r="73206" spans="13:13" x14ac:dyDescent="0.25">
      <c r="M73206"/>
    </row>
    <row r="73207" spans="13:13" x14ac:dyDescent="0.25">
      <c r="M73207"/>
    </row>
    <row r="73208" spans="13:13" x14ac:dyDescent="0.25">
      <c r="M73208"/>
    </row>
    <row r="73209" spans="13:13" x14ac:dyDescent="0.25">
      <c r="M73209"/>
    </row>
    <row r="73210" spans="13:13" x14ac:dyDescent="0.25">
      <c r="M73210"/>
    </row>
    <row r="73211" spans="13:13" x14ac:dyDescent="0.25">
      <c r="M73211"/>
    </row>
    <row r="73212" spans="13:13" x14ac:dyDescent="0.25">
      <c r="M73212"/>
    </row>
    <row r="73213" spans="13:13" x14ac:dyDescent="0.25">
      <c r="M73213"/>
    </row>
    <row r="73214" spans="13:13" x14ac:dyDescent="0.25">
      <c r="M73214"/>
    </row>
    <row r="73215" spans="13:13" x14ac:dyDescent="0.25">
      <c r="M73215"/>
    </row>
    <row r="73216" spans="13:13" x14ac:dyDescent="0.25">
      <c r="M73216"/>
    </row>
    <row r="73217" spans="13:13" x14ac:dyDescent="0.25">
      <c r="M73217"/>
    </row>
    <row r="73218" spans="13:13" x14ac:dyDescent="0.25">
      <c r="M73218"/>
    </row>
    <row r="73219" spans="13:13" x14ac:dyDescent="0.25">
      <c r="M73219"/>
    </row>
    <row r="73220" spans="13:13" x14ac:dyDescent="0.25">
      <c r="M73220"/>
    </row>
    <row r="73221" spans="13:13" x14ac:dyDescent="0.25">
      <c r="M73221"/>
    </row>
    <row r="73222" spans="13:13" x14ac:dyDescent="0.25">
      <c r="M73222"/>
    </row>
    <row r="73223" spans="13:13" x14ac:dyDescent="0.25">
      <c r="M73223"/>
    </row>
    <row r="73224" spans="13:13" x14ac:dyDescent="0.25">
      <c r="M73224"/>
    </row>
    <row r="73225" spans="13:13" x14ac:dyDescent="0.25">
      <c r="M73225"/>
    </row>
    <row r="73226" spans="13:13" x14ac:dyDescent="0.25">
      <c r="M73226"/>
    </row>
    <row r="73227" spans="13:13" x14ac:dyDescent="0.25">
      <c r="M73227"/>
    </row>
    <row r="73228" spans="13:13" x14ac:dyDescent="0.25">
      <c r="M73228"/>
    </row>
    <row r="73229" spans="13:13" x14ac:dyDescent="0.25">
      <c r="M73229"/>
    </row>
    <row r="73230" spans="13:13" x14ac:dyDescent="0.25">
      <c r="M73230"/>
    </row>
    <row r="73231" spans="13:13" x14ac:dyDescent="0.25">
      <c r="M73231"/>
    </row>
    <row r="73232" spans="13:13" x14ac:dyDescent="0.25">
      <c r="M73232"/>
    </row>
    <row r="73233" spans="13:13" x14ac:dyDescent="0.25">
      <c r="M73233"/>
    </row>
    <row r="73234" spans="13:13" x14ac:dyDescent="0.25">
      <c r="M73234"/>
    </row>
    <row r="73235" spans="13:13" x14ac:dyDescent="0.25">
      <c r="M73235"/>
    </row>
    <row r="73236" spans="13:13" x14ac:dyDescent="0.25">
      <c r="M73236"/>
    </row>
    <row r="73237" spans="13:13" x14ac:dyDescent="0.25">
      <c r="M73237"/>
    </row>
    <row r="73238" spans="13:13" x14ac:dyDescent="0.25">
      <c r="M73238"/>
    </row>
    <row r="73239" spans="13:13" x14ac:dyDescent="0.25">
      <c r="M73239"/>
    </row>
    <row r="73240" spans="13:13" x14ac:dyDescent="0.25">
      <c r="M73240"/>
    </row>
    <row r="73241" spans="13:13" x14ac:dyDescent="0.25">
      <c r="M73241"/>
    </row>
    <row r="73242" spans="13:13" x14ac:dyDescent="0.25">
      <c r="M73242"/>
    </row>
    <row r="73243" spans="13:13" x14ac:dyDescent="0.25">
      <c r="M73243"/>
    </row>
    <row r="73244" spans="13:13" x14ac:dyDescent="0.25">
      <c r="M73244"/>
    </row>
    <row r="73245" spans="13:13" x14ac:dyDescent="0.25">
      <c r="M73245"/>
    </row>
    <row r="73246" spans="13:13" x14ac:dyDescent="0.25">
      <c r="M73246"/>
    </row>
    <row r="73247" spans="13:13" x14ac:dyDescent="0.25">
      <c r="M73247"/>
    </row>
    <row r="73248" spans="13:13" x14ac:dyDescent="0.25">
      <c r="M73248"/>
    </row>
    <row r="73249" spans="13:13" x14ac:dyDescent="0.25">
      <c r="M73249"/>
    </row>
    <row r="73250" spans="13:13" x14ac:dyDescent="0.25">
      <c r="M73250"/>
    </row>
    <row r="73251" spans="13:13" x14ac:dyDescent="0.25">
      <c r="M73251"/>
    </row>
    <row r="73252" spans="13:13" x14ac:dyDescent="0.25">
      <c r="M73252"/>
    </row>
    <row r="73253" spans="13:13" x14ac:dyDescent="0.25">
      <c r="M73253"/>
    </row>
    <row r="73254" spans="13:13" x14ac:dyDescent="0.25">
      <c r="M73254"/>
    </row>
    <row r="73255" spans="13:13" x14ac:dyDescent="0.25">
      <c r="M73255"/>
    </row>
    <row r="73256" spans="13:13" x14ac:dyDescent="0.25">
      <c r="M73256"/>
    </row>
    <row r="73257" spans="13:13" x14ac:dyDescent="0.25">
      <c r="M73257"/>
    </row>
    <row r="73258" spans="13:13" x14ac:dyDescent="0.25">
      <c r="M73258"/>
    </row>
    <row r="73259" spans="13:13" x14ac:dyDescent="0.25">
      <c r="M73259"/>
    </row>
    <row r="73260" spans="13:13" x14ac:dyDescent="0.25">
      <c r="M73260"/>
    </row>
    <row r="73261" spans="13:13" x14ac:dyDescent="0.25">
      <c r="M73261"/>
    </row>
    <row r="73262" spans="13:13" x14ac:dyDescent="0.25">
      <c r="M73262"/>
    </row>
    <row r="73263" spans="13:13" x14ac:dyDescent="0.25">
      <c r="M73263"/>
    </row>
    <row r="73264" spans="13:13" x14ac:dyDescent="0.25">
      <c r="M73264"/>
    </row>
    <row r="73265" spans="13:13" x14ac:dyDescent="0.25">
      <c r="M73265"/>
    </row>
    <row r="73266" spans="13:13" x14ac:dyDescent="0.25">
      <c r="M73266"/>
    </row>
    <row r="73267" spans="13:13" x14ac:dyDescent="0.25">
      <c r="M73267"/>
    </row>
    <row r="73268" spans="13:13" x14ac:dyDescent="0.25">
      <c r="M73268"/>
    </row>
    <row r="73269" spans="13:13" x14ac:dyDescent="0.25">
      <c r="M73269"/>
    </row>
    <row r="73270" spans="13:13" x14ac:dyDescent="0.25">
      <c r="M73270"/>
    </row>
    <row r="73271" spans="13:13" x14ac:dyDescent="0.25">
      <c r="M73271"/>
    </row>
    <row r="73272" spans="13:13" x14ac:dyDescent="0.25">
      <c r="M73272"/>
    </row>
    <row r="73273" spans="13:13" x14ac:dyDescent="0.25">
      <c r="M73273"/>
    </row>
    <row r="73274" spans="13:13" x14ac:dyDescent="0.25">
      <c r="M73274"/>
    </row>
    <row r="73275" spans="13:13" x14ac:dyDescent="0.25">
      <c r="M73275"/>
    </row>
    <row r="73276" spans="13:13" x14ac:dyDescent="0.25">
      <c r="M73276"/>
    </row>
    <row r="73277" spans="13:13" x14ac:dyDescent="0.25">
      <c r="M73277"/>
    </row>
    <row r="73278" spans="13:13" x14ac:dyDescent="0.25">
      <c r="M73278"/>
    </row>
    <row r="73279" spans="13:13" x14ac:dyDescent="0.25">
      <c r="M73279"/>
    </row>
    <row r="73280" spans="13:13" x14ac:dyDescent="0.25">
      <c r="M73280"/>
    </row>
    <row r="73281" spans="13:13" x14ac:dyDescent="0.25">
      <c r="M73281"/>
    </row>
    <row r="73282" spans="13:13" x14ac:dyDescent="0.25">
      <c r="M73282"/>
    </row>
    <row r="73283" spans="13:13" x14ac:dyDescent="0.25">
      <c r="M73283"/>
    </row>
    <row r="73284" spans="13:13" x14ac:dyDescent="0.25">
      <c r="M73284"/>
    </row>
    <row r="73285" spans="13:13" x14ac:dyDescent="0.25">
      <c r="M73285"/>
    </row>
    <row r="73286" spans="13:13" x14ac:dyDescent="0.25">
      <c r="M73286"/>
    </row>
    <row r="73287" spans="13:13" x14ac:dyDescent="0.25">
      <c r="M73287"/>
    </row>
    <row r="73288" spans="13:13" x14ac:dyDescent="0.25">
      <c r="M73288"/>
    </row>
    <row r="73289" spans="13:13" x14ac:dyDescent="0.25">
      <c r="M73289"/>
    </row>
    <row r="73290" spans="13:13" x14ac:dyDescent="0.25">
      <c r="M73290"/>
    </row>
    <row r="73291" spans="13:13" x14ac:dyDescent="0.25">
      <c r="M73291"/>
    </row>
    <row r="73292" spans="13:13" x14ac:dyDescent="0.25">
      <c r="M73292"/>
    </row>
    <row r="73293" spans="13:13" x14ac:dyDescent="0.25">
      <c r="M73293"/>
    </row>
    <row r="73294" spans="13:13" x14ac:dyDescent="0.25">
      <c r="M73294"/>
    </row>
    <row r="73295" spans="13:13" x14ac:dyDescent="0.25">
      <c r="M73295"/>
    </row>
    <row r="73296" spans="13:13" x14ac:dyDescent="0.25">
      <c r="M73296"/>
    </row>
    <row r="73297" spans="13:13" x14ac:dyDescent="0.25">
      <c r="M73297"/>
    </row>
    <row r="73298" spans="13:13" x14ac:dyDescent="0.25">
      <c r="M73298"/>
    </row>
    <row r="73299" spans="13:13" x14ac:dyDescent="0.25">
      <c r="M73299"/>
    </row>
    <row r="73300" spans="13:13" x14ac:dyDescent="0.25">
      <c r="M73300"/>
    </row>
    <row r="73301" spans="13:13" x14ac:dyDescent="0.25">
      <c r="M73301"/>
    </row>
    <row r="73302" spans="13:13" x14ac:dyDescent="0.25">
      <c r="M73302"/>
    </row>
    <row r="73303" spans="13:13" x14ac:dyDescent="0.25">
      <c r="M73303"/>
    </row>
    <row r="73304" spans="13:13" x14ac:dyDescent="0.25">
      <c r="M73304"/>
    </row>
    <row r="73305" spans="13:13" x14ac:dyDescent="0.25">
      <c r="M73305"/>
    </row>
    <row r="73306" spans="13:13" x14ac:dyDescent="0.25">
      <c r="M73306"/>
    </row>
    <row r="73307" spans="13:13" x14ac:dyDescent="0.25">
      <c r="M73307"/>
    </row>
    <row r="73308" spans="13:13" x14ac:dyDescent="0.25">
      <c r="M73308"/>
    </row>
    <row r="73309" spans="13:13" x14ac:dyDescent="0.25">
      <c r="M73309"/>
    </row>
    <row r="73310" spans="13:13" x14ac:dyDescent="0.25">
      <c r="M73310"/>
    </row>
    <row r="73311" spans="13:13" x14ac:dyDescent="0.25">
      <c r="M73311"/>
    </row>
    <row r="73312" spans="13:13" x14ac:dyDescent="0.25">
      <c r="M73312"/>
    </row>
    <row r="73313" spans="13:13" x14ac:dyDescent="0.25">
      <c r="M73313"/>
    </row>
    <row r="73314" spans="13:13" x14ac:dyDescent="0.25">
      <c r="M73314"/>
    </row>
    <row r="73315" spans="13:13" x14ac:dyDescent="0.25">
      <c r="M73315"/>
    </row>
    <row r="73316" spans="13:13" x14ac:dyDescent="0.25">
      <c r="M73316"/>
    </row>
    <row r="73317" spans="13:13" x14ac:dyDescent="0.25">
      <c r="M73317"/>
    </row>
    <row r="73318" spans="13:13" x14ac:dyDescent="0.25">
      <c r="M73318"/>
    </row>
    <row r="73319" spans="13:13" x14ac:dyDescent="0.25">
      <c r="M73319"/>
    </row>
    <row r="73320" spans="13:13" x14ac:dyDescent="0.25">
      <c r="M73320"/>
    </row>
    <row r="73321" spans="13:13" x14ac:dyDescent="0.25">
      <c r="M73321"/>
    </row>
    <row r="73322" spans="13:13" x14ac:dyDescent="0.25">
      <c r="M73322"/>
    </row>
    <row r="73323" spans="13:13" x14ac:dyDescent="0.25">
      <c r="M73323"/>
    </row>
    <row r="73324" spans="13:13" x14ac:dyDescent="0.25">
      <c r="M73324"/>
    </row>
    <row r="73325" spans="13:13" x14ac:dyDescent="0.25">
      <c r="M73325"/>
    </row>
    <row r="73326" spans="13:13" x14ac:dyDescent="0.25">
      <c r="M73326"/>
    </row>
    <row r="73327" spans="13:13" x14ac:dyDescent="0.25">
      <c r="M73327"/>
    </row>
    <row r="73328" spans="13:13" x14ac:dyDescent="0.25">
      <c r="M73328"/>
    </row>
    <row r="73329" spans="13:13" x14ac:dyDescent="0.25">
      <c r="M73329"/>
    </row>
    <row r="73330" spans="13:13" x14ac:dyDescent="0.25">
      <c r="M73330"/>
    </row>
    <row r="73331" spans="13:13" x14ac:dyDescent="0.25">
      <c r="M73331"/>
    </row>
    <row r="73332" spans="13:13" x14ac:dyDescent="0.25">
      <c r="M73332"/>
    </row>
    <row r="73333" spans="13:13" x14ac:dyDescent="0.25">
      <c r="M73333"/>
    </row>
    <row r="73334" spans="13:13" x14ac:dyDescent="0.25">
      <c r="M73334"/>
    </row>
    <row r="73335" spans="13:13" x14ac:dyDescent="0.25">
      <c r="M73335"/>
    </row>
    <row r="73336" spans="13:13" x14ac:dyDescent="0.25">
      <c r="M73336"/>
    </row>
    <row r="73337" spans="13:13" x14ac:dyDescent="0.25">
      <c r="M73337"/>
    </row>
    <row r="73338" spans="13:13" x14ac:dyDescent="0.25">
      <c r="M73338"/>
    </row>
    <row r="73339" spans="13:13" x14ac:dyDescent="0.25">
      <c r="M73339"/>
    </row>
    <row r="73340" spans="13:13" x14ac:dyDescent="0.25">
      <c r="M73340"/>
    </row>
    <row r="73341" spans="13:13" x14ac:dyDescent="0.25">
      <c r="M73341"/>
    </row>
    <row r="73342" spans="13:13" x14ac:dyDescent="0.25">
      <c r="M73342"/>
    </row>
    <row r="73343" spans="13:13" x14ac:dyDescent="0.25">
      <c r="M73343"/>
    </row>
    <row r="73344" spans="13:13" x14ac:dyDescent="0.25">
      <c r="M73344"/>
    </row>
    <row r="73345" spans="13:13" x14ac:dyDescent="0.25">
      <c r="M73345"/>
    </row>
    <row r="73346" spans="13:13" x14ac:dyDescent="0.25">
      <c r="M73346"/>
    </row>
    <row r="73347" spans="13:13" x14ac:dyDescent="0.25">
      <c r="M73347"/>
    </row>
    <row r="73348" spans="13:13" x14ac:dyDescent="0.25">
      <c r="M73348"/>
    </row>
    <row r="73349" spans="13:13" x14ac:dyDescent="0.25">
      <c r="M73349"/>
    </row>
    <row r="73350" spans="13:13" x14ac:dyDescent="0.25">
      <c r="M73350"/>
    </row>
    <row r="73351" spans="13:13" x14ac:dyDescent="0.25">
      <c r="M73351"/>
    </row>
    <row r="73352" spans="13:13" x14ac:dyDescent="0.25">
      <c r="M73352"/>
    </row>
    <row r="73353" spans="13:13" x14ac:dyDescent="0.25">
      <c r="M73353"/>
    </row>
    <row r="73354" spans="13:13" x14ac:dyDescent="0.25">
      <c r="M73354"/>
    </row>
    <row r="73355" spans="13:13" x14ac:dyDescent="0.25">
      <c r="M73355"/>
    </row>
    <row r="73356" spans="13:13" x14ac:dyDescent="0.25">
      <c r="M73356"/>
    </row>
    <row r="73357" spans="13:13" x14ac:dyDescent="0.25">
      <c r="M73357"/>
    </row>
    <row r="73358" spans="13:13" x14ac:dyDescent="0.25">
      <c r="M73358"/>
    </row>
    <row r="73359" spans="13:13" x14ac:dyDescent="0.25">
      <c r="M73359"/>
    </row>
    <row r="73360" spans="13:13" x14ac:dyDescent="0.25">
      <c r="M73360"/>
    </row>
    <row r="73361" spans="13:13" x14ac:dyDescent="0.25">
      <c r="M73361"/>
    </row>
    <row r="73362" spans="13:13" x14ac:dyDescent="0.25">
      <c r="M73362"/>
    </row>
    <row r="73363" spans="13:13" x14ac:dyDescent="0.25">
      <c r="M73363"/>
    </row>
    <row r="73364" spans="13:13" x14ac:dyDescent="0.25">
      <c r="M73364"/>
    </row>
    <row r="73365" spans="13:13" x14ac:dyDescent="0.25">
      <c r="M73365"/>
    </row>
    <row r="73366" spans="13:13" x14ac:dyDescent="0.25">
      <c r="M73366"/>
    </row>
    <row r="73367" spans="13:13" x14ac:dyDescent="0.25">
      <c r="M73367"/>
    </row>
    <row r="73368" spans="13:13" x14ac:dyDescent="0.25">
      <c r="M73368"/>
    </row>
    <row r="73369" spans="13:13" x14ac:dyDescent="0.25">
      <c r="M73369"/>
    </row>
    <row r="73370" spans="13:13" x14ac:dyDescent="0.25">
      <c r="M73370"/>
    </row>
    <row r="73371" spans="13:13" x14ac:dyDescent="0.25">
      <c r="M73371"/>
    </row>
    <row r="73372" spans="13:13" x14ac:dyDescent="0.25">
      <c r="M73372"/>
    </row>
    <row r="73373" spans="13:13" x14ac:dyDescent="0.25">
      <c r="M73373"/>
    </row>
    <row r="73374" spans="13:13" x14ac:dyDescent="0.25">
      <c r="M73374"/>
    </row>
    <row r="73375" spans="13:13" x14ac:dyDescent="0.25">
      <c r="M73375"/>
    </row>
    <row r="73376" spans="13:13" x14ac:dyDescent="0.25">
      <c r="M73376"/>
    </row>
    <row r="73377" spans="13:13" x14ac:dyDescent="0.25">
      <c r="M73377"/>
    </row>
    <row r="73378" spans="13:13" x14ac:dyDescent="0.25">
      <c r="M73378"/>
    </row>
    <row r="73379" spans="13:13" x14ac:dyDescent="0.25">
      <c r="M73379"/>
    </row>
    <row r="73380" spans="13:13" x14ac:dyDescent="0.25">
      <c r="M73380"/>
    </row>
    <row r="73381" spans="13:13" x14ac:dyDescent="0.25">
      <c r="M73381"/>
    </row>
    <row r="73382" spans="13:13" x14ac:dyDescent="0.25">
      <c r="M73382"/>
    </row>
    <row r="73383" spans="13:13" x14ac:dyDescent="0.25">
      <c r="M73383"/>
    </row>
    <row r="73384" spans="13:13" x14ac:dyDescent="0.25">
      <c r="M73384"/>
    </row>
    <row r="73385" spans="13:13" x14ac:dyDescent="0.25">
      <c r="M73385"/>
    </row>
    <row r="73386" spans="13:13" x14ac:dyDescent="0.25">
      <c r="M73386"/>
    </row>
    <row r="73387" spans="13:13" x14ac:dyDescent="0.25">
      <c r="M73387"/>
    </row>
    <row r="73388" spans="13:13" x14ac:dyDescent="0.25">
      <c r="M73388"/>
    </row>
    <row r="73389" spans="13:13" x14ac:dyDescent="0.25">
      <c r="M73389"/>
    </row>
    <row r="73390" spans="13:13" x14ac:dyDescent="0.25">
      <c r="M73390"/>
    </row>
    <row r="73391" spans="13:13" x14ac:dyDescent="0.25">
      <c r="M73391"/>
    </row>
    <row r="73392" spans="13:13" x14ac:dyDescent="0.25">
      <c r="M73392"/>
    </row>
    <row r="73393" spans="13:13" x14ac:dyDescent="0.25">
      <c r="M73393"/>
    </row>
    <row r="73394" spans="13:13" x14ac:dyDescent="0.25">
      <c r="M73394"/>
    </row>
    <row r="73395" spans="13:13" x14ac:dyDescent="0.25">
      <c r="M73395"/>
    </row>
    <row r="73396" spans="13:13" x14ac:dyDescent="0.25">
      <c r="M73396"/>
    </row>
    <row r="73397" spans="13:13" x14ac:dyDescent="0.25">
      <c r="M73397"/>
    </row>
    <row r="73398" spans="13:13" x14ac:dyDescent="0.25">
      <c r="M73398"/>
    </row>
    <row r="73399" spans="13:13" x14ac:dyDescent="0.25">
      <c r="M73399"/>
    </row>
    <row r="73400" spans="13:13" x14ac:dyDescent="0.25">
      <c r="M73400"/>
    </row>
    <row r="73401" spans="13:13" x14ac:dyDescent="0.25">
      <c r="M73401"/>
    </row>
    <row r="73402" spans="13:13" x14ac:dyDescent="0.25">
      <c r="M73402"/>
    </row>
    <row r="73403" spans="13:13" x14ac:dyDescent="0.25">
      <c r="M73403"/>
    </row>
    <row r="73404" spans="13:13" x14ac:dyDescent="0.25">
      <c r="M73404"/>
    </row>
    <row r="73405" spans="13:13" x14ac:dyDescent="0.25">
      <c r="M73405"/>
    </row>
    <row r="73406" spans="13:13" x14ac:dyDescent="0.25">
      <c r="M73406"/>
    </row>
    <row r="73407" spans="13:13" x14ac:dyDescent="0.25">
      <c r="M73407"/>
    </row>
    <row r="73408" spans="13:13" x14ac:dyDescent="0.25">
      <c r="M73408"/>
    </row>
    <row r="73409" spans="13:13" x14ac:dyDescent="0.25">
      <c r="M73409"/>
    </row>
    <row r="73410" spans="13:13" x14ac:dyDescent="0.25">
      <c r="M73410"/>
    </row>
    <row r="73411" spans="13:13" x14ac:dyDescent="0.25">
      <c r="M73411"/>
    </row>
    <row r="73412" spans="13:13" x14ac:dyDescent="0.25">
      <c r="M73412"/>
    </row>
    <row r="73413" spans="13:13" x14ac:dyDescent="0.25">
      <c r="M73413"/>
    </row>
    <row r="73414" spans="13:13" x14ac:dyDescent="0.25">
      <c r="M73414"/>
    </row>
    <row r="73415" spans="13:13" x14ac:dyDescent="0.25">
      <c r="M73415"/>
    </row>
    <row r="73416" spans="13:13" x14ac:dyDescent="0.25">
      <c r="M73416"/>
    </row>
    <row r="73417" spans="13:13" x14ac:dyDescent="0.25">
      <c r="M73417"/>
    </row>
    <row r="73418" spans="13:13" x14ac:dyDescent="0.25">
      <c r="M73418"/>
    </row>
    <row r="73419" spans="13:13" x14ac:dyDescent="0.25">
      <c r="M73419"/>
    </row>
    <row r="73420" spans="13:13" x14ac:dyDescent="0.25">
      <c r="M73420"/>
    </row>
    <row r="73421" spans="13:13" x14ac:dyDescent="0.25">
      <c r="M73421"/>
    </row>
    <row r="73422" spans="13:13" x14ac:dyDescent="0.25">
      <c r="M73422"/>
    </row>
    <row r="73423" spans="13:13" x14ac:dyDescent="0.25">
      <c r="M73423"/>
    </row>
    <row r="73424" spans="13:13" x14ac:dyDescent="0.25">
      <c r="M73424"/>
    </row>
    <row r="73425" spans="13:13" x14ac:dyDescent="0.25">
      <c r="M73425"/>
    </row>
    <row r="73426" spans="13:13" x14ac:dyDescent="0.25">
      <c r="M73426"/>
    </row>
    <row r="73427" spans="13:13" x14ac:dyDescent="0.25">
      <c r="M73427"/>
    </row>
    <row r="73428" spans="13:13" x14ac:dyDescent="0.25">
      <c r="M73428"/>
    </row>
    <row r="73429" spans="13:13" x14ac:dyDescent="0.25">
      <c r="M73429"/>
    </row>
    <row r="73430" spans="13:13" x14ac:dyDescent="0.25">
      <c r="M73430"/>
    </row>
    <row r="73431" spans="13:13" x14ac:dyDescent="0.25">
      <c r="M73431"/>
    </row>
    <row r="73432" spans="13:13" x14ac:dyDescent="0.25">
      <c r="M73432"/>
    </row>
    <row r="73433" spans="13:13" x14ac:dyDescent="0.25">
      <c r="M73433"/>
    </row>
    <row r="73434" spans="13:13" x14ac:dyDescent="0.25">
      <c r="M73434"/>
    </row>
    <row r="73435" spans="13:13" x14ac:dyDescent="0.25">
      <c r="M73435"/>
    </row>
    <row r="73436" spans="13:13" x14ac:dyDescent="0.25">
      <c r="M73436"/>
    </row>
    <row r="73437" spans="13:13" x14ac:dyDescent="0.25">
      <c r="M73437"/>
    </row>
    <row r="73438" spans="13:13" x14ac:dyDescent="0.25">
      <c r="M73438"/>
    </row>
    <row r="73439" spans="13:13" x14ac:dyDescent="0.25">
      <c r="M73439"/>
    </row>
    <row r="73440" spans="13:13" x14ac:dyDescent="0.25">
      <c r="M73440"/>
    </row>
    <row r="73441" spans="13:13" x14ac:dyDescent="0.25">
      <c r="M73441"/>
    </row>
    <row r="73442" spans="13:13" x14ac:dyDescent="0.25">
      <c r="M73442"/>
    </row>
    <row r="73443" spans="13:13" x14ac:dyDescent="0.25">
      <c r="M73443"/>
    </row>
    <row r="73444" spans="13:13" x14ac:dyDescent="0.25">
      <c r="M73444"/>
    </row>
    <row r="73445" spans="13:13" x14ac:dyDescent="0.25">
      <c r="M73445"/>
    </row>
    <row r="73446" spans="13:13" x14ac:dyDescent="0.25">
      <c r="M73446"/>
    </row>
    <row r="73447" spans="13:13" x14ac:dyDescent="0.25">
      <c r="M73447"/>
    </row>
    <row r="73448" spans="13:13" x14ac:dyDescent="0.25">
      <c r="M73448"/>
    </row>
    <row r="73449" spans="13:13" x14ac:dyDescent="0.25">
      <c r="M73449"/>
    </row>
    <row r="73450" spans="13:13" x14ac:dyDescent="0.25">
      <c r="M73450"/>
    </row>
    <row r="73451" spans="13:13" x14ac:dyDescent="0.25">
      <c r="M73451"/>
    </row>
    <row r="73452" spans="13:13" x14ac:dyDescent="0.25">
      <c r="M73452"/>
    </row>
    <row r="73453" spans="13:13" x14ac:dyDescent="0.25">
      <c r="M73453"/>
    </row>
    <row r="73454" spans="13:13" x14ac:dyDescent="0.25">
      <c r="M73454"/>
    </row>
    <row r="73455" spans="13:13" x14ac:dyDescent="0.25">
      <c r="M73455"/>
    </row>
    <row r="73456" spans="13:13" x14ac:dyDescent="0.25">
      <c r="M73456"/>
    </row>
    <row r="73457" spans="13:13" x14ac:dyDescent="0.25">
      <c r="M73457"/>
    </row>
    <row r="73458" spans="13:13" x14ac:dyDescent="0.25">
      <c r="M73458"/>
    </row>
    <row r="73459" spans="13:13" x14ac:dyDescent="0.25">
      <c r="M73459"/>
    </row>
    <row r="73460" spans="13:13" x14ac:dyDescent="0.25">
      <c r="M73460"/>
    </row>
    <row r="73461" spans="13:13" x14ac:dyDescent="0.25">
      <c r="M73461"/>
    </row>
    <row r="73462" spans="13:13" x14ac:dyDescent="0.25">
      <c r="M73462"/>
    </row>
    <row r="73463" spans="13:13" x14ac:dyDescent="0.25">
      <c r="M73463"/>
    </row>
    <row r="73464" spans="13:13" x14ac:dyDescent="0.25">
      <c r="M73464"/>
    </row>
    <row r="73465" spans="13:13" x14ac:dyDescent="0.25">
      <c r="M73465"/>
    </row>
    <row r="73466" spans="13:13" x14ac:dyDescent="0.25">
      <c r="M73466"/>
    </row>
    <row r="73467" spans="13:13" x14ac:dyDescent="0.25">
      <c r="M73467"/>
    </row>
    <row r="73468" spans="13:13" x14ac:dyDescent="0.25">
      <c r="M73468"/>
    </row>
    <row r="73469" spans="13:13" x14ac:dyDescent="0.25">
      <c r="M73469"/>
    </row>
    <row r="73470" spans="13:13" x14ac:dyDescent="0.25">
      <c r="M73470"/>
    </row>
    <row r="73471" spans="13:13" x14ac:dyDescent="0.25">
      <c r="M73471"/>
    </row>
    <row r="73472" spans="13:13" x14ac:dyDescent="0.25">
      <c r="M73472"/>
    </row>
    <row r="73473" spans="13:13" x14ac:dyDescent="0.25">
      <c r="M73473"/>
    </row>
    <row r="73474" spans="13:13" x14ac:dyDescent="0.25">
      <c r="M73474"/>
    </row>
    <row r="73475" spans="13:13" x14ac:dyDescent="0.25">
      <c r="M73475"/>
    </row>
    <row r="73476" spans="13:13" x14ac:dyDescent="0.25">
      <c r="M73476"/>
    </row>
    <row r="73477" spans="13:13" x14ac:dyDescent="0.25">
      <c r="M73477"/>
    </row>
    <row r="73478" spans="13:13" x14ac:dyDescent="0.25">
      <c r="M73478"/>
    </row>
    <row r="73479" spans="13:13" x14ac:dyDescent="0.25">
      <c r="M73479"/>
    </row>
    <row r="73480" spans="13:13" x14ac:dyDescent="0.25">
      <c r="M73480"/>
    </row>
    <row r="73481" spans="13:13" x14ac:dyDescent="0.25">
      <c r="M73481"/>
    </row>
    <row r="73482" spans="13:13" x14ac:dyDescent="0.25">
      <c r="M73482"/>
    </row>
    <row r="73483" spans="13:13" x14ac:dyDescent="0.25">
      <c r="M73483"/>
    </row>
    <row r="73484" spans="13:13" x14ac:dyDescent="0.25">
      <c r="M73484"/>
    </row>
    <row r="73485" spans="13:13" x14ac:dyDescent="0.25">
      <c r="M73485"/>
    </row>
    <row r="73486" spans="13:13" x14ac:dyDescent="0.25">
      <c r="M73486"/>
    </row>
    <row r="73487" spans="13:13" x14ac:dyDescent="0.25">
      <c r="M73487"/>
    </row>
    <row r="73488" spans="13:13" x14ac:dyDescent="0.25">
      <c r="M73488"/>
    </row>
    <row r="73489" spans="13:13" x14ac:dyDescent="0.25">
      <c r="M73489"/>
    </row>
    <row r="73490" spans="13:13" x14ac:dyDescent="0.25">
      <c r="M73490"/>
    </row>
    <row r="73491" spans="13:13" x14ac:dyDescent="0.25">
      <c r="M73491"/>
    </row>
    <row r="73492" spans="13:13" x14ac:dyDescent="0.25">
      <c r="M73492"/>
    </row>
    <row r="73493" spans="13:13" x14ac:dyDescent="0.25">
      <c r="M73493"/>
    </row>
    <row r="73494" spans="13:13" x14ac:dyDescent="0.25">
      <c r="M73494"/>
    </row>
    <row r="73495" spans="13:13" x14ac:dyDescent="0.25">
      <c r="M73495"/>
    </row>
    <row r="73496" spans="13:13" x14ac:dyDescent="0.25">
      <c r="M73496"/>
    </row>
    <row r="73497" spans="13:13" x14ac:dyDescent="0.25">
      <c r="M73497"/>
    </row>
    <row r="73498" spans="13:13" x14ac:dyDescent="0.25">
      <c r="M73498"/>
    </row>
    <row r="73499" spans="13:13" x14ac:dyDescent="0.25">
      <c r="M73499"/>
    </row>
    <row r="73500" spans="13:13" x14ac:dyDescent="0.25">
      <c r="M73500"/>
    </row>
    <row r="73501" spans="13:13" x14ac:dyDescent="0.25">
      <c r="M73501"/>
    </row>
    <row r="73502" spans="13:13" x14ac:dyDescent="0.25">
      <c r="M73502"/>
    </row>
    <row r="73503" spans="13:13" x14ac:dyDescent="0.25">
      <c r="M73503"/>
    </row>
    <row r="73504" spans="13:13" x14ac:dyDescent="0.25">
      <c r="M73504"/>
    </row>
    <row r="73505" spans="13:13" x14ac:dyDescent="0.25">
      <c r="M73505"/>
    </row>
    <row r="73506" spans="13:13" x14ac:dyDescent="0.25">
      <c r="M73506"/>
    </row>
    <row r="73507" spans="13:13" x14ac:dyDescent="0.25">
      <c r="M73507"/>
    </row>
    <row r="73508" spans="13:13" x14ac:dyDescent="0.25">
      <c r="M73508"/>
    </row>
    <row r="73509" spans="13:13" x14ac:dyDescent="0.25">
      <c r="M73509"/>
    </row>
    <row r="73510" spans="13:13" x14ac:dyDescent="0.25">
      <c r="M73510"/>
    </row>
    <row r="73511" spans="13:13" x14ac:dyDescent="0.25">
      <c r="M73511"/>
    </row>
    <row r="73512" spans="13:13" x14ac:dyDescent="0.25">
      <c r="M73512"/>
    </row>
    <row r="73513" spans="13:13" x14ac:dyDescent="0.25">
      <c r="M73513"/>
    </row>
    <row r="73514" spans="13:13" x14ac:dyDescent="0.25">
      <c r="M73514"/>
    </row>
    <row r="73515" spans="13:13" x14ac:dyDescent="0.25">
      <c r="M73515"/>
    </row>
    <row r="73516" spans="13:13" x14ac:dyDescent="0.25">
      <c r="M73516"/>
    </row>
    <row r="73517" spans="13:13" x14ac:dyDescent="0.25">
      <c r="M73517"/>
    </row>
    <row r="73518" spans="13:13" x14ac:dyDescent="0.25">
      <c r="M73518"/>
    </row>
    <row r="73519" spans="13:13" x14ac:dyDescent="0.25">
      <c r="M73519"/>
    </row>
    <row r="73520" spans="13:13" x14ac:dyDescent="0.25">
      <c r="M73520"/>
    </row>
    <row r="73521" spans="13:13" x14ac:dyDescent="0.25">
      <c r="M73521"/>
    </row>
    <row r="73522" spans="13:13" x14ac:dyDescent="0.25">
      <c r="M73522"/>
    </row>
    <row r="73523" spans="13:13" x14ac:dyDescent="0.25">
      <c r="M73523"/>
    </row>
    <row r="73524" spans="13:13" x14ac:dyDescent="0.25">
      <c r="M73524"/>
    </row>
    <row r="73525" spans="13:13" x14ac:dyDescent="0.25">
      <c r="M73525"/>
    </row>
    <row r="73526" spans="13:13" x14ac:dyDescent="0.25">
      <c r="M73526"/>
    </row>
    <row r="73527" spans="13:13" x14ac:dyDescent="0.25">
      <c r="M73527"/>
    </row>
    <row r="73528" spans="13:13" x14ac:dyDescent="0.25">
      <c r="M73528"/>
    </row>
    <row r="73529" spans="13:13" x14ac:dyDescent="0.25">
      <c r="M73529"/>
    </row>
    <row r="73530" spans="13:13" x14ac:dyDescent="0.25">
      <c r="M73530"/>
    </row>
    <row r="73531" spans="13:13" x14ac:dyDescent="0.25">
      <c r="M73531"/>
    </row>
    <row r="73532" spans="13:13" x14ac:dyDescent="0.25">
      <c r="M73532"/>
    </row>
    <row r="73533" spans="13:13" x14ac:dyDescent="0.25">
      <c r="M73533"/>
    </row>
    <row r="73534" spans="13:13" x14ac:dyDescent="0.25">
      <c r="M73534"/>
    </row>
    <row r="73535" spans="13:13" x14ac:dyDescent="0.25">
      <c r="M73535"/>
    </row>
    <row r="73536" spans="13:13" x14ac:dyDescent="0.25">
      <c r="M73536"/>
    </row>
    <row r="73537" spans="13:13" x14ac:dyDescent="0.25">
      <c r="M73537"/>
    </row>
    <row r="73538" spans="13:13" x14ac:dyDescent="0.25">
      <c r="M73538"/>
    </row>
    <row r="73539" spans="13:13" x14ac:dyDescent="0.25">
      <c r="M73539"/>
    </row>
    <row r="73540" spans="13:13" x14ac:dyDescent="0.25">
      <c r="M73540"/>
    </row>
    <row r="73541" spans="13:13" x14ac:dyDescent="0.25">
      <c r="M73541"/>
    </row>
    <row r="73542" spans="13:13" x14ac:dyDescent="0.25">
      <c r="M73542"/>
    </row>
    <row r="73543" spans="13:13" x14ac:dyDescent="0.25">
      <c r="M73543"/>
    </row>
    <row r="73544" spans="13:13" x14ac:dyDescent="0.25">
      <c r="M73544"/>
    </row>
    <row r="73545" spans="13:13" x14ac:dyDescent="0.25">
      <c r="M73545"/>
    </row>
    <row r="73546" spans="13:13" x14ac:dyDescent="0.25">
      <c r="M73546"/>
    </row>
    <row r="73547" spans="13:13" x14ac:dyDescent="0.25">
      <c r="M73547"/>
    </row>
    <row r="73548" spans="13:13" x14ac:dyDescent="0.25">
      <c r="M73548"/>
    </row>
    <row r="73549" spans="13:13" x14ac:dyDescent="0.25">
      <c r="M73549"/>
    </row>
    <row r="73550" spans="13:13" x14ac:dyDescent="0.25">
      <c r="M73550"/>
    </row>
    <row r="73551" spans="13:13" x14ac:dyDescent="0.25">
      <c r="M73551"/>
    </row>
    <row r="73552" spans="13:13" x14ac:dyDescent="0.25">
      <c r="M73552"/>
    </row>
    <row r="73553" spans="13:13" x14ac:dyDescent="0.25">
      <c r="M73553"/>
    </row>
    <row r="73554" spans="13:13" x14ac:dyDescent="0.25">
      <c r="M73554"/>
    </row>
    <row r="73555" spans="13:13" x14ac:dyDescent="0.25">
      <c r="M73555"/>
    </row>
    <row r="73556" spans="13:13" x14ac:dyDescent="0.25">
      <c r="M73556"/>
    </row>
    <row r="73557" spans="13:13" x14ac:dyDescent="0.25">
      <c r="M73557"/>
    </row>
    <row r="73558" spans="13:13" x14ac:dyDescent="0.25">
      <c r="M73558"/>
    </row>
    <row r="73559" spans="13:13" x14ac:dyDescent="0.25">
      <c r="M73559"/>
    </row>
    <row r="73560" spans="13:13" x14ac:dyDescent="0.25">
      <c r="M73560"/>
    </row>
    <row r="73561" spans="13:13" x14ac:dyDescent="0.25">
      <c r="M73561"/>
    </row>
    <row r="73562" spans="13:13" x14ac:dyDescent="0.25">
      <c r="M73562"/>
    </row>
    <row r="73563" spans="13:13" x14ac:dyDescent="0.25">
      <c r="M73563"/>
    </row>
    <row r="73564" spans="13:13" x14ac:dyDescent="0.25">
      <c r="M73564"/>
    </row>
    <row r="73565" spans="13:13" x14ac:dyDescent="0.25">
      <c r="M73565"/>
    </row>
    <row r="73566" spans="13:13" x14ac:dyDescent="0.25">
      <c r="M73566"/>
    </row>
    <row r="73567" spans="13:13" x14ac:dyDescent="0.25">
      <c r="M73567"/>
    </row>
    <row r="73568" spans="13:13" x14ac:dyDescent="0.25">
      <c r="M73568"/>
    </row>
    <row r="73569" spans="13:13" x14ac:dyDescent="0.25">
      <c r="M73569"/>
    </row>
    <row r="73570" spans="13:13" x14ac:dyDescent="0.25">
      <c r="M73570"/>
    </row>
    <row r="73571" spans="13:13" x14ac:dyDescent="0.25">
      <c r="M73571"/>
    </row>
    <row r="73572" spans="13:13" x14ac:dyDescent="0.25">
      <c r="M73572"/>
    </row>
    <row r="73573" spans="13:13" x14ac:dyDescent="0.25">
      <c r="M73573"/>
    </row>
    <row r="73574" spans="13:13" x14ac:dyDescent="0.25">
      <c r="M73574"/>
    </row>
    <row r="73575" spans="13:13" x14ac:dyDescent="0.25">
      <c r="M73575"/>
    </row>
    <row r="73576" spans="13:13" x14ac:dyDescent="0.25">
      <c r="M73576"/>
    </row>
    <row r="73577" spans="13:13" x14ac:dyDescent="0.25">
      <c r="M73577"/>
    </row>
    <row r="73578" spans="13:13" x14ac:dyDescent="0.25">
      <c r="M73578"/>
    </row>
    <row r="73579" spans="13:13" x14ac:dyDescent="0.25">
      <c r="M73579"/>
    </row>
    <row r="73580" spans="13:13" x14ac:dyDescent="0.25">
      <c r="M73580"/>
    </row>
    <row r="73581" spans="13:13" x14ac:dyDescent="0.25">
      <c r="M73581"/>
    </row>
    <row r="73582" spans="13:13" x14ac:dyDescent="0.25">
      <c r="M73582"/>
    </row>
    <row r="73583" spans="13:13" x14ac:dyDescent="0.25">
      <c r="M73583"/>
    </row>
    <row r="73584" spans="13:13" x14ac:dyDescent="0.25">
      <c r="M73584"/>
    </row>
    <row r="73585" spans="13:13" x14ac:dyDescent="0.25">
      <c r="M73585"/>
    </row>
    <row r="73586" spans="13:13" x14ac:dyDescent="0.25">
      <c r="M73586"/>
    </row>
    <row r="73587" spans="13:13" x14ac:dyDescent="0.25">
      <c r="M73587"/>
    </row>
    <row r="73588" spans="13:13" x14ac:dyDescent="0.25">
      <c r="M73588"/>
    </row>
    <row r="73589" spans="13:13" x14ac:dyDescent="0.25">
      <c r="M73589"/>
    </row>
    <row r="73590" spans="13:13" x14ac:dyDescent="0.25">
      <c r="M73590"/>
    </row>
    <row r="73591" spans="13:13" x14ac:dyDescent="0.25">
      <c r="M73591"/>
    </row>
    <row r="73592" spans="13:13" x14ac:dyDescent="0.25">
      <c r="M73592"/>
    </row>
    <row r="73593" spans="13:13" x14ac:dyDescent="0.25">
      <c r="M73593"/>
    </row>
    <row r="73594" spans="13:13" x14ac:dyDescent="0.25">
      <c r="M73594"/>
    </row>
    <row r="73595" spans="13:13" x14ac:dyDescent="0.25">
      <c r="M73595"/>
    </row>
    <row r="73596" spans="13:13" x14ac:dyDescent="0.25">
      <c r="M73596"/>
    </row>
    <row r="73597" spans="13:13" x14ac:dyDescent="0.25">
      <c r="M73597"/>
    </row>
    <row r="73598" spans="13:13" x14ac:dyDescent="0.25">
      <c r="M73598"/>
    </row>
    <row r="73599" spans="13:13" x14ac:dyDescent="0.25">
      <c r="M73599"/>
    </row>
    <row r="73600" spans="13:13" x14ac:dyDescent="0.25">
      <c r="M73600"/>
    </row>
    <row r="73601" spans="13:13" x14ac:dyDescent="0.25">
      <c r="M73601"/>
    </row>
    <row r="73602" spans="13:13" x14ac:dyDescent="0.25">
      <c r="M73602"/>
    </row>
    <row r="73603" spans="13:13" x14ac:dyDescent="0.25">
      <c r="M73603"/>
    </row>
    <row r="73604" spans="13:13" x14ac:dyDescent="0.25">
      <c r="M73604"/>
    </row>
    <row r="73605" spans="13:13" x14ac:dyDescent="0.25">
      <c r="M73605"/>
    </row>
    <row r="73606" spans="13:13" x14ac:dyDescent="0.25">
      <c r="M73606"/>
    </row>
    <row r="73607" spans="13:13" x14ac:dyDescent="0.25">
      <c r="M73607"/>
    </row>
    <row r="73608" spans="13:13" x14ac:dyDescent="0.25">
      <c r="M73608"/>
    </row>
    <row r="73609" spans="13:13" x14ac:dyDescent="0.25">
      <c r="M73609"/>
    </row>
    <row r="73610" spans="13:13" x14ac:dyDescent="0.25">
      <c r="M73610"/>
    </row>
    <row r="73611" spans="13:13" x14ac:dyDescent="0.25">
      <c r="M73611"/>
    </row>
    <row r="73612" spans="13:13" x14ac:dyDescent="0.25">
      <c r="M73612"/>
    </row>
    <row r="73613" spans="13:13" x14ac:dyDescent="0.25">
      <c r="M73613"/>
    </row>
    <row r="73614" spans="13:13" x14ac:dyDescent="0.25">
      <c r="M73614"/>
    </row>
    <row r="73615" spans="13:13" x14ac:dyDescent="0.25">
      <c r="M73615"/>
    </row>
    <row r="73616" spans="13:13" x14ac:dyDescent="0.25">
      <c r="M73616"/>
    </row>
    <row r="73617" spans="13:13" x14ac:dyDescent="0.25">
      <c r="M73617"/>
    </row>
    <row r="73618" spans="13:13" x14ac:dyDescent="0.25">
      <c r="M73618"/>
    </row>
    <row r="73619" spans="13:13" x14ac:dyDescent="0.25">
      <c r="M73619"/>
    </row>
    <row r="73620" spans="13:13" x14ac:dyDescent="0.25">
      <c r="M73620"/>
    </row>
    <row r="73621" spans="13:13" x14ac:dyDescent="0.25">
      <c r="M73621"/>
    </row>
    <row r="73622" spans="13:13" x14ac:dyDescent="0.25">
      <c r="M73622"/>
    </row>
    <row r="73623" spans="13:13" x14ac:dyDescent="0.25">
      <c r="M73623"/>
    </row>
    <row r="73624" spans="13:13" x14ac:dyDescent="0.25">
      <c r="M73624"/>
    </row>
    <row r="73625" spans="13:13" x14ac:dyDescent="0.25">
      <c r="M73625"/>
    </row>
    <row r="73626" spans="13:13" x14ac:dyDescent="0.25">
      <c r="M73626"/>
    </row>
    <row r="73627" spans="13:13" x14ac:dyDescent="0.25">
      <c r="M73627"/>
    </row>
    <row r="73628" spans="13:13" x14ac:dyDescent="0.25">
      <c r="M73628"/>
    </row>
    <row r="73629" spans="13:13" x14ac:dyDescent="0.25">
      <c r="M73629"/>
    </row>
    <row r="73630" spans="13:13" x14ac:dyDescent="0.25">
      <c r="M73630"/>
    </row>
    <row r="73631" spans="13:13" x14ac:dyDescent="0.25">
      <c r="M73631"/>
    </row>
    <row r="73632" spans="13:13" x14ac:dyDescent="0.25">
      <c r="M73632"/>
    </row>
    <row r="73633" spans="13:13" x14ac:dyDescent="0.25">
      <c r="M73633"/>
    </row>
    <row r="73634" spans="13:13" x14ac:dyDescent="0.25">
      <c r="M73634"/>
    </row>
    <row r="73635" spans="13:13" x14ac:dyDescent="0.25">
      <c r="M73635"/>
    </row>
    <row r="73636" spans="13:13" x14ac:dyDescent="0.25">
      <c r="M73636"/>
    </row>
    <row r="73637" spans="13:13" x14ac:dyDescent="0.25">
      <c r="M73637"/>
    </row>
    <row r="73638" spans="13:13" x14ac:dyDescent="0.25">
      <c r="M73638"/>
    </row>
    <row r="73639" spans="13:13" x14ac:dyDescent="0.25">
      <c r="M73639"/>
    </row>
    <row r="73640" spans="13:13" x14ac:dyDescent="0.25">
      <c r="M73640"/>
    </row>
    <row r="73641" spans="13:13" x14ac:dyDescent="0.25">
      <c r="M73641"/>
    </row>
    <row r="73642" spans="13:13" x14ac:dyDescent="0.25">
      <c r="M73642"/>
    </row>
    <row r="73643" spans="13:13" x14ac:dyDescent="0.25">
      <c r="M73643"/>
    </row>
    <row r="73644" spans="13:13" x14ac:dyDescent="0.25">
      <c r="M73644"/>
    </row>
    <row r="73645" spans="13:13" x14ac:dyDescent="0.25">
      <c r="M73645"/>
    </row>
    <row r="73646" spans="13:13" x14ac:dyDescent="0.25">
      <c r="M73646"/>
    </row>
    <row r="73647" spans="13:13" x14ac:dyDescent="0.25">
      <c r="M73647"/>
    </row>
    <row r="73648" spans="13:13" x14ac:dyDescent="0.25">
      <c r="M73648"/>
    </row>
    <row r="73649" spans="13:13" x14ac:dyDescent="0.25">
      <c r="M73649"/>
    </row>
    <row r="73650" spans="13:13" x14ac:dyDescent="0.25">
      <c r="M73650"/>
    </row>
    <row r="73651" spans="13:13" x14ac:dyDescent="0.25">
      <c r="M73651"/>
    </row>
    <row r="73652" spans="13:13" x14ac:dyDescent="0.25">
      <c r="M73652"/>
    </row>
    <row r="73653" spans="13:13" x14ac:dyDescent="0.25">
      <c r="M73653"/>
    </row>
    <row r="73654" spans="13:13" x14ac:dyDescent="0.25">
      <c r="M73654"/>
    </row>
    <row r="73655" spans="13:13" x14ac:dyDescent="0.25">
      <c r="M73655"/>
    </row>
    <row r="73656" spans="13:13" x14ac:dyDescent="0.25">
      <c r="M73656"/>
    </row>
    <row r="73657" spans="13:13" x14ac:dyDescent="0.25">
      <c r="M73657"/>
    </row>
    <row r="73658" spans="13:13" x14ac:dyDescent="0.25">
      <c r="M73658"/>
    </row>
    <row r="73659" spans="13:13" x14ac:dyDescent="0.25">
      <c r="M73659"/>
    </row>
    <row r="73660" spans="13:13" x14ac:dyDescent="0.25">
      <c r="M73660"/>
    </row>
    <row r="73661" spans="13:13" x14ac:dyDescent="0.25">
      <c r="M73661"/>
    </row>
    <row r="73662" spans="13:13" x14ac:dyDescent="0.25">
      <c r="M73662"/>
    </row>
    <row r="73663" spans="13:13" x14ac:dyDescent="0.25">
      <c r="M73663"/>
    </row>
    <row r="73664" spans="13:13" x14ac:dyDescent="0.25">
      <c r="M73664"/>
    </row>
    <row r="73665" spans="13:13" x14ac:dyDescent="0.25">
      <c r="M73665"/>
    </row>
    <row r="73666" spans="13:13" x14ac:dyDescent="0.25">
      <c r="M73666"/>
    </row>
    <row r="73667" spans="13:13" x14ac:dyDescent="0.25">
      <c r="M73667"/>
    </row>
    <row r="73668" spans="13:13" x14ac:dyDescent="0.25">
      <c r="M73668"/>
    </row>
    <row r="73669" spans="13:13" x14ac:dyDescent="0.25">
      <c r="M73669"/>
    </row>
    <row r="73670" spans="13:13" x14ac:dyDescent="0.25">
      <c r="M73670"/>
    </row>
    <row r="73671" spans="13:13" x14ac:dyDescent="0.25">
      <c r="M73671"/>
    </row>
    <row r="73672" spans="13:13" x14ac:dyDescent="0.25">
      <c r="M73672"/>
    </row>
    <row r="73673" spans="13:13" x14ac:dyDescent="0.25">
      <c r="M73673"/>
    </row>
    <row r="73674" spans="13:13" x14ac:dyDescent="0.25">
      <c r="M73674"/>
    </row>
    <row r="73675" spans="13:13" x14ac:dyDescent="0.25">
      <c r="M73675"/>
    </row>
    <row r="73676" spans="13:13" x14ac:dyDescent="0.25">
      <c r="M73676"/>
    </row>
    <row r="73677" spans="13:13" x14ac:dyDescent="0.25">
      <c r="M73677"/>
    </row>
    <row r="73678" spans="13:13" x14ac:dyDescent="0.25">
      <c r="M73678"/>
    </row>
    <row r="73679" spans="13:13" x14ac:dyDescent="0.25">
      <c r="M73679"/>
    </row>
    <row r="73680" spans="13:13" x14ac:dyDescent="0.25">
      <c r="M73680"/>
    </row>
    <row r="73681" spans="13:13" x14ac:dyDescent="0.25">
      <c r="M73681"/>
    </row>
    <row r="73682" spans="13:13" x14ac:dyDescent="0.25">
      <c r="M73682"/>
    </row>
    <row r="73683" spans="13:13" x14ac:dyDescent="0.25">
      <c r="M73683"/>
    </row>
    <row r="73684" spans="13:13" x14ac:dyDescent="0.25">
      <c r="M73684"/>
    </row>
    <row r="73685" spans="13:13" x14ac:dyDescent="0.25">
      <c r="M73685"/>
    </row>
    <row r="73686" spans="13:13" x14ac:dyDescent="0.25">
      <c r="M73686"/>
    </row>
    <row r="73687" spans="13:13" x14ac:dyDescent="0.25">
      <c r="M73687"/>
    </row>
    <row r="73688" spans="13:13" x14ac:dyDescent="0.25">
      <c r="M73688"/>
    </row>
    <row r="73689" spans="13:13" x14ac:dyDescent="0.25">
      <c r="M73689"/>
    </row>
    <row r="73690" spans="13:13" x14ac:dyDescent="0.25">
      <c r="M73690"/>
    </row>
    <row r="73691" spans="13:13" x14ac:dyDescent="0.25">
      <c r="M73691"/>
    </row>
    <row r="73692" spans="13:13" x14ac:dyDescent="0.25">
      <c r="M73692"/>
    </row>
    <row r="73693" spans="13:13" x14ac:dyDescent="0.25">
      <c r="M73693"/>
    </row>
    <row r="73694" spans="13:13" x14ac:dyDescent="0.25">
      <c r="M73694"/>
    </row>
    <row r="73695" spans="13:13" x14ac:dyDescent="0.25">
      <c r="M73695"/>
    </row>
    <row r="73696" spans="13:13" x14ac:dyDescent="0.25">
      <c r="M73696"/>
    </row>
    <row r="73697" spans="13:13" x14ac:dyDescent="0.25">
      <c r="M73697"/>
    </row>
    <row r="73698" spans="13:13" x14ac:dyDescent="0.25">
      <c r="M73698"/>
    </row>
    <row r="73699" spans="13:13" x14ac:dyDescent="0.25">
      <c r="M73699"/>
    </row>
    <row r="73700" spans="13:13" x14ac:dyDescent="0.25">
      <c r="M73700"/>
    </row>
    <row r="73701" spans="13:13" x14ac:dyDescent="0.25">
      <c r="M73701"/>
    </row>
    <row r="73702" spans="13:13" x14ac:dyDescent="0.25">
      <c r="M73702"/>
    </row>
    <row r="73703" spans="13:13" x14ac:dyDescent="0.25">
      <c r="M73703"/>
    </row>
    <row r="73704" spans="13:13" x14ac:dyDescent="0.25">
      <c r="M73704"/>
    </row>
    <row r="73705" spans="13:13" x14ac:dyDescent="0.25">
      <c r="M73705"/>
    </row>
    <row r="73706" spans="13:13" x14ac:dyDescent="0.25">
      <c r="M73706"/>
    </row>
    <row r="73707" spans="13:13" x14ac:dyDescent="0.25">
      <c r="M73707"/>
    </row>
    <row r="73708" spans="13:13" x14ac:dyDescent="0.25">
      <c r="M73708"/>
    </row>
    <row r="73709" spans="13:13" x14ac:dyDescent="0.25">
      <c r="M73709"/>
    </row>
    <row r="73710" spans="13:13" x14ac:dyDescent="0.25">
      <c r="M73710"/>
    </row>
    <row r="73711" spans="13:13" x14ac:dyDescent="0.25">
      <c r="M73711"/>
    </row>
    <row r="73712" spans="13:13" x14ac:dyDescent="0.25">
      <c r="M73712"/>
    </row>
    <row r="73713" spans="13:13" x14ac:dyDescent="0.25">
      <c r="M73713"/>
    </row>
    <row r="73714" spans="13:13" x14ac:dyDescent="0.25">
      <c r="M73714"/>
    </row>
    <row r="73715" spans="13:13" x14ac:dyDescent="0.25">
      <c r="M73715"/>
    </row>
    <row r="73716" spans="13:13" x14ac:dyDescent="0.25">
      <c r="M73716"/>
    </row>
    <row r="73717" spans="13:13" x14ac:dyDescent="0.25">
      <c r="M73717"/>
    </row>
    <row r="73718" spans="13:13" x14ac:dyDescent="0.25">
      <c r="M73718"/>
    </row>
    <row r="73719" spans="13:13" x14ac:dyDescent="0.25">
      <c r="M73719"/>
    </row>
    <row r="73720" spans="13:13" x14ac:dyDescent="0.25">
      <c r="M73720"/>
    </row>
    <row r="73721" spans="13:13" x14ac:dyDescent="0.25">
      <c r="M73721"/>
    </row>
    <row r="73722" spans="13:13" x14ac:dyDescent="0.25">
      <c r="M73722"/>
    </row>
    <row r="73723" spans="13:13" x14ac:dyDescent="0.25">
      <c r="M73723"/>
    </row>
    <row r="73724" spans="13:13" x14ac:dyDescent="0.25">
      <c r="M73724"/>
    </row>
    <row r="73725" spans="13:13" x14ac:dyDescent="0.25">
      <c r="M73725"/>
    </row>
    <row r="73726" spans="13:13" x14ac:dyDescent="0.25">
      <c r="M73726"/>
    </row>
    <row r="73727" spans="13:13" x14ac:dyDescent="0.25">
      <c r="M73727"/>
    </row>
    <row r="73728" spans="13:13" x14ac:dyDescent="0.25">
      <c r="M73728"/>
    </row>
    <row r="73729" spans="13:13" x14ac:dyDescent="0.25">
      <c r="M73729"/>
    </row>
    <row r="73730" spans="13:13" x14ac:dyDescent="0.25">
      <c r="M73730"/>
    </row>
    <row r="73731" spans="13:13" x14ac:dyDescent="0.25">
      <c r="M73731"/>
    </row>
    <row r="73732" spans="13:13" x14ac:dyDescent="0.25">
      <c r="M73732"/>
    </row>
    <row r="73733" spans="13:13" x14ac:dyDescent="0.25">
      <c r="M73733"/>
    </row>
    <row r="73734" spans="13:13" x14ac:dyDescent="0.25">
      <c r="M73734"/>
    </row>
    <row r="73735" spans="13:13" x14ac:dyDescent="0.25">
      <c r="M73735"/>
    </row>
    <row r="73736" spans="13:13" x14ac:dyDescent="0.25">
      <c r="M73736"/>
    </row>
    <row r="73737" spans="13:13" x14ac:dyDescent="0.25">
      <c r="M73737"/>
    </row>
    <row r="73738" spans="13:13" x14ac:dyDescent="0.25">
      <c r="M73738"/>
    </row>
    <row r="73739" spans="13:13" x14ac:dyDescent="0.25">
      <c r="M73739"/>
    </row>
    <row r="73740" spans="13:13" x14ac:dyDescent="0.25">
      <c r="M73740"/>
    </row>
    <row r="73741" spans="13:13" x14ac:dyDescent="0.25">
      <c r="M73741"/>
    </row>
    <row r="73742" spans="13:13" x14ac:dyDescent="0.25">
      <c r="M73742"/>
    </row>
    <row r="73743" spans="13:13" x14ac:dyDescent="0.25">
      <c r="M73743"/>
    </row>
    <row r="73744" spans="13:13" x14ac:dyDescent="0.25">
      <c r="M73744"/>
    </row>
    <row r="73745" spans="13:13" x14ac:dyDescent="0.25">
      <c r="M73745"/>
    </row>
    <row r="73746" spans="13:13" x14ac:dyDescent="0.25">
      <c r="M73746"/>
    </row>
    <row r="73747" spans="13:13" x14ac:dyDescent="0.25">
      <c r="M73747"/>
    </row>
    <row r="73748" spans="13:13" x14ac:dyDescent="0.25">
      <c r="M73748"/>
    </row>
    <row r="73749" spans="13:13" x14ac:dyDescent="0.25">
      <c r="M73749"/>
    </row>
    <row r="73750" spans="13:13" x14ac:dyDescent="0.25">
      <c r="M73750"/>
    </row>
    <row r="73751" spans="13:13" x14ac:dyDescent="0.25">
      <c r="M73751"/>
    </row>
    <row r="73752" spans="13:13" x14ac:dyDescent="0.25">
      <c r="M73752"/>
    </row>
    <row r="73753" spans="13:13" x14ac:dyDescent="0.25">
      <c r="M73753"/>
    </row>
    <row r="73754" spans="13:13" x14ac:dyDescent="0.25">
      <c r="M73754"/>
    </row>
    <row r="73755" spans="13:13" x14ac:dyDescent="0.25">
      <c r="M73755"/>
    </row>
    <row r="73756" spans="13:13" x14ac:dyDescent="0.25">
      <c r="M73756"/>
    </row>
    <row r="73757" spans="13:13" x14ac:dyDescent="0.25">
      <c r="M73757"/>
    </row>
    <row r="73758" spans="13:13" x14ac:dyDescent="0.25">
      <c r="M73758"/>
    </row>
    <row r="73759" spans="13:13" x14ac:dyDescent="0.25">
      <c r="M73759"/>
    </row>
    <row r="73760" spans="13:13" x14ac:dyDescent="0.25">
      <c r="M73760"/>
    </row>
    <row r="73761" spans="13:13" x14ac:dyDescent="0.25">
      <c r="M73761"/>
    </row>
    <row r="73762" spans="13:13" x14ac:dyDescent="0.25">
      <c r="M73762"/>
    </row>
    <row r="73763" spans="13:13" x14ac:dyDescent="0.25">
      <c r="M73763"/>
    </row>
    <row r="73764" spans="13:13" x14ac:dyDescent="0.25">
      <c r="M73764"/>
    </row>
    <row r="73765" spans="13:13" x14ac:dyDescent="0.25">
      <c r="M73765"/>
    </row>
    <row r="73766" spans="13:13" x14ac:dyDescent="0.25">
      <c r="M73766"/>
    </row>
    <row r="73767" spans="13:13" x14ac:dyDescent="0.25">
      <c r="M73767"/>
    </row>
    <row r="73768" spans="13:13" x14ac:dyDescent="0.25">
      <c r="M73768"/>
    </row>
    <row r="73769" spans="13:13" x14ac:dyDescent="0.25">
      <c r="M73769"/>
    </row>
    <row r="73770" spans="13:13" x14ac:dyDescent="0.25">
      <c r="M73770"/>
    </row>
    <row r="73771" spans="13:13" x14ac:dyDescent="0.25">
      <c r="M73771"/>
    </row>
    <row r="73772" spans="13:13" x14ac:dyDescent="0.25">
      <c r="M73772"/>
    </row>
    <row r="73773" spans="13:13" x14ac:dyDescent="0.25">
      <c r="M73773"/>
    </row>
    <row r="73774" spans="13:13" x14ac:dyDescent="0.25">
      <c r="M73774"/>
    </row>
    <row r="73775" spans="13:13" x14ac:dyDescent="0.25">
      <c r="M73775"/>
    </row>
    <row r="73776" spans="13:13" x14ac:dyDescent="0.25">
      <c r="M73776"/>
    </row>
    <row r="73777" spans="13:13" x14ac:dyDescent="0.25">
      <c r="M73777"/>
    </row>
    <row r="73778" spans="13:13" x14ac:dyDescent="0.25">
      <c r="M73778"/>
    </row>
    <row r="73779" spans="13:13" x14ac:dyDescent="0.25">
      <c r="M73779"/>
    </row>
    <row r="73780" spans="13:13" x14ac:dyDescent="0.25">
      <c r="M73780"/>
    </row>
    <row r="73781" spans="13:13" x14ac:dyDescent="0.25">
      <c r="M73781"/>
    </row>
    <row r="73782" spans="13:13" x14ac:dyDescent="0.25">
      <c r="M73782"/>
    </row>
    <row r="73783" spans="13:13" x14ac:dyDescent="0.25">
      <c r="M73783"/>
    </row>
    <row r="73784" spans="13:13" x14ac:dyDescent="0.25">
      <c r="M73784"/>
    </row>
    <row r="73785" spans="13:13" x14ac:dyDescent="0.25">
      <c r="M73785"/>
    </row>
    <row r="73786" spans="13:13" x14ac:dyDescent="0.25">
      <c r="M73786"/>
    </row>
    <row r="73787" spans="13:13" x14ac:dyDescent="0.25">
      <c r="M73787"/>
    </row>
    <row r="73788" spans="13:13" x14ac:dyDescent="0.25">
      <c r="M73788"/>
    </row>
    <row r="73789" spans="13:13" x14ac:dyDescent="0.25">
      <c r="M73789"/>
    </row>
    <row r="73790" spans="13:13" x14ac:dyDescent="0.25">
      <c r="M73790"/>
    </row>
    <row r="73791" spans="13:13" x14ac:dyDescent="0.25">
      <c r="M73791"/>
    </row>
    <row r="73792" spans="13:13" x14ac:dyDescent="0.25">
      <c r="M73792"/>
    </row>
    <row r="73793" spans="13:13" x14ac:dyDescent="0.25">
      <c r="M73793"/>
    </row>
    <row r="73794" spans="13:13" x14ac:dyDescent="0.25">
      <c r="M73794"/>
    </row>
    <row r="73795" spans="13:13" x14ac:dyDescent="0.25">
      <c r="M73795"/>
    </row>
    <row r="73796" spans="13:13" x14ac:dyDescent="0.25">
      <c r="M73796"/>
    </row>
    <row r="73797" spans="13:13" x14ac:dyDescent="0.25">
      <c r="M73797"/>
    </row>
    <row r="73798" spans="13:13" x14ac:dyDescent="0.25">
      <c r="M73798"/>
    </row>
    <row r="73799" spans="13:13" x14ac:dyDescent="0.25">
      <c r="M73799"/>
    </row>
    <row r="73800" spans="13:13" x14ac:dyDescent="0.25">
      <c r="M73800"/>
    </row>
    <row r="73801" spans="13:13" x14ac:dyDescent="0.25">
      <c r="M73801"/>
    </row>
    <row r="73802" spans="13:13" x14ac:dyDescent="0.25">
      <c r="M73802"/>
    </row>
    <row r="73803" spans="13:13" x14ac:dyDescent="0.25">
      <c r="M73803"/>
    </row>
    <row r="73804" spans="13:13" x14ac:dyDescent="0.25">
      <c r="M73804"/>
    </row>
    <row r="73805" spans="13:13" x14ac:dyDescent="0.25">
      <c r="M73805"/>
    </row>
    <row r="73806" spans="13:13" x14ac:dyDescent="0.25">
      <c r="M73806"/>
    </row>
    <row r="73807" spans="13:13" x14ac:dyDescent="0.25">
      <c r="M73807"/>
    </row>
    <row r="73808" spans="13:13" x14ac:dyDescent="0.25">
      <c r="M73808"/>
    </row>
    <row r="73809" spans="13:13" x14ac:dyDescent="0.25">
      <c r="M73809"/>
    </row>
    <row r="73810" spans="13:13" x14ac:dyDescent="0.25">
      <c r="M73810"/>
    </row>
    <row r="73811" spans="13:13" x14ac:dyDescent="0.25">
      <c r="M73811"/>
    </row>
    <row r="73812" spans="13:13" x14ac:dyDescent="0.25">
      <c r="M73812"/>
    </row>
    <row r="73813" spans="13:13" x14ac:dyDescent="0.25">
      <c r="M73813"/>
    </row>
    <row r="73814" spans="13:13" x14ac:dyDescent="0.25">
      <c r="M73814"/>
    </row>
    <row r="73815" spans="13:13" x14ac:dyDescent="0.25">
      <c r="M73815"/>
    </row>
    <row r="73816" spans="13:13" x14ac:dyDescent="0.25">
      <c r="M73816"/>
    </row>
    <row r="73817" spans="13:13" x14ac:dyDescent="0.25">
      <c r="M73817"/>
    </row>
    <row r="73818" spans="13:13" x14ac:dyDescent="0.25">
      <c r="M73818"/>
    </row>
    <row r="73819" spans="13:13" x14ac:dyDescent="0.25">
      <c r="M73819"/>
    </row>
    <row r="73820" spans="13:13" x14ac:dyDescent="0.25">
      <c r="M73820"/>
    </row>
    <row r="73821" spans="13:13" x14ac:dyDescent="0.25">
      <c r="M73821"/>
    </row>
    <row r="73822" spans="13:13" x14ac:dyDescent="0.25">
      <c r="M73822"/>
    </row>
    <row r="73823" spans="13:13" x14ac:dyDescent="0.25">
      <c r="M73823"/>
    </row>
    <row r="73824" spans="13:13" x14ac:dyDescent="0.25">
      <c r="M73824"/>
    </row>
    <row r="73825" spans="13:13" x14ac:dyDescent="0.25">
      <c r="M73825"/>
    </row>
    <row r="73826" spans="13:13" x14ac:dyDescent="0.25">
      <c r="M73826"/>
    </row>
    <row r="73827" spans="13:13" x14ac:dyDescent="0.25">
      <c r="M73827"/>
    </row>
    <row r="73828" spans="13:13" x14ac:dyDescent="0.25">
      <c r="M73828"/>
    </row>
    <row r="73829" spans="13:13" x14ac:dyDescent="0.25">
      <c r="M73829"/>
    </row>
    <row r="73830" spans="13:13" x14ac:dyDescent="0.25">
      <c r="M73830"/>
    </row>
    <row r="73831" spans="13:13" x14ac:dyDescent="0.25">
      <c r="M73831"/>
    </row>
    <row r="73832" spans="13:13" x14ac:dyDescent="0.25">
      <c r="M73832"/>
    </row>
    <row r="73833" spans="13:13" x14ac:dyDescent="0.25">
      <c r="M73833"/>
    </row>
    <row r="73834" spans="13:13" x14ac:dyDescent="0.25">
      <c r="M73834"/>
    </row>
    <row r="73835" spans="13:13" x14ac:dyDescent="0.25">
      <c r="M73835"/>
    </row>
    <row r="73836" spans="13:13" x14ac:dyDescent="0.25">
      <c r="M73836"/>
    </row>
    <row r="73837" spans="13:13" x14ac:dyDescent="0.25">
      <c r="M73837"/>
    </row>
    <row r="73838" spans="13:13" x14ac:dyDescent="0.25">
      <c r="M73838"/>
    </row>
    <row r="73839" spans="13:13" x14ac:dyDescent="0.25">
      <c r="M73839"/>
    </row>
    <row r="73840" spans="13:13" x14ac:dyDescent="0.25">
      <c r="M73840"/>
    </row>
    <row r="73841" spans="13:13" x14ac:dyDescent="0.25">
      <c r="M73841"/>
    </row>
    <row r="73842" spans="13:13" x14ac:dyDescent="0.25">
      <c r="M73842"/>
    </row>
    <row r="73843" spans="13:13" x14ac:dyDescent="0.25">
      <c r="M73843"/>
    </row>
    <row r="73844" spans="13:13" x14ac:dyDescent="0.25">
      <c r="M73844"/>
    </row>
    <row r="73845" spans="13:13" x14ac:dyDescent="0.25">
      <c r="M73845"/>
    </row>
    <row r="73846" spans="13:13" x14ac:dyDescent="0.25">
      <c r="M73846"/>
    </row>
    <row r="73847" spans="13:13" x14ac:dyDescent="0.25">
      <c r="M73847"/>
    </row>
    <row r="73848" spans="13:13" x14ac:dyDescent="0.25">
      <c r="M73848"/>
    </row>
    <row r="73849" spans="13:13" x14ac:dyDescent="0.25">
      <c r="M73849"/>
    </row>
    <row r="73850" spans="13:13" x14ac:dyDescent="0.25">
      <c r="M73850"/>
    </row>
    <row r="73851" spans="13:13" x14ac:dyDescent="0.25">
      <c r="M73851"/>
    </row>
    <row r="73852" spans="13:13" x14ac:dyDescent="0.25">
      <c r="M73852"/>
    </row>
    <row r="73853" spans="13:13" x14ac:dyDescent="0.25">
      <c r="M73853"/>
    </row>
    <row r="73854" spans="13:13" x14ac:dyDescent="0.25">
      <c r="M73854"/>
    </row>
    <row r="73855" spans="13:13" x14ac:dyDescent="0.25">
      <c r="M73855"/>
    </row>
    <row r="73856" spans="13:13" x14ac:dyDescent="0.25">
      <c r="M73856"/>
    </row>
    <row r="73857" spans="13:13" x14ac:dyDescent="0.25">
      <c r="M73857"/>
    </row>
    <row r="73858" spans="13:13" x14ac:dyDescent="0.25">
      <c r="M73858"/>
    </row>
    <row r="73859" spans="13:13" x14ac:dyDescent="0.25">
      <c r="M73859"/>
    </row>
    <row r="73860" spans="13:13" x14ac:dyDescent="0.25">
      <c r="M73860"/>
    </row>
    <row r="73861" spans="13:13" x14ac:dyDescent="0.25">
      <c r="M73861"/>
    </row>
    <row r="73862" spans="13:13" x14ac:dyDescent="0.25">
      <c r="M73862"/>
    </row>
    <row r="73863" spans="13:13" x14ac:dyDescent="0.25">
      <c r="M73863"/>
    </row>
    <row r="73864" spans="13:13" x14ac:dyDescent="0.25">
      <c r="M73864"/>
    </row>
    <row r="73865" spans="13:13" x14ac:dyDescent="0.25">
      <c r="M73865"/>
    </row>
    <row r="73866" spans="13:13" x14ac:dyDescent="0.25">
      <c r="M73866"/>
    </row>
    <row r="73867" spans="13:13" x14ac:dyDescent="0.25">
      <c r="M73867"/>
    </row>
    <row r="73868" spans="13:13" x14ac:dyDescent="0.25">
      <c r="M73868"/>
    </row>
    <row r="73869" spans="13:13" x14ac:dyDescent="0.25">
      <c r="M73869"/>
    </row>
    <row r="73870" spans="13:13" x14ac:dyDescent="0.25">
      <c r="M73870"/>
    </row>
    <row r="73871" spans="13:13" x14ac:dyDescent="0.25">
      <c r="M73871"/>
    </row>
    <row r="73872" spans="13:13" x14ac:dyDescent="0.25">
      <c r="M73872"/>
    </row>
    <row r="73873" spans="13:13" x14ac:dyDescent="0.25">
      <c r="M73873"/>
    </row>
    <row r="73874" spans="13:13" x14ac:dyDescent="0.25">
      <c r="M73874"/>
    </row>
    <row r="73875" spans="13:13" x14ac:dyDescent="0.25">
      <c r="M73875"/>
    </row>
    <row r="73876" spans="13:13" x14ac:dyDescent="0.25">
      <c r="M73876"/>
    </row>
    <row r="73877" spans="13:13" x14ac:dyDescent="0.25">
      <c r="M73877"/>
    </row>
    <row r="73878" spans="13:13" x14ac:dyDescent="0.25">
      <c r="M73878"/>
    </row>
    <row r="73879" spans="13:13" x14ac:dyDescent="0.25">
      <c r="M73879"/>
    </row>
    <row r="73880" spans="13:13" x14ac:dyDescent="0.25">
      <c r="M73880"/>
    </row>
    <row r="73881" spans="13:13" x14ac:dyDescent="0.25">
      <c r="M73881"/>
    </row>
    <row r="73882" spans="13:13" x14ac:dyDescent="0.25">
      <c r="M73882"/>
    </row>
    <row r="73883" spans="13:13" x14ac:dyDescent="0.25">
      <c r="M73883"/>
    </row>
    <row r="73884" spans="13:13" x14ac:dyDescent="0.25">
      <c r="M73884"/>
    </row>
    <row r="73885" spans="13:13" x14ac:dyDescent="0.25">
      <c r="M73885"/>
    </row>
    <row r="73886" spans="13:13" x14ac:dyDescent="0.25">
      <c r="M73886"/>
    </row>
    <row r="73887" spans="13:13" x14ac:dyDescent="0.25">
      <c r="M73887"/>
    </row>
    <row r="73888" spans="13:13" x14ac:dyDescent="0.25">
      <c r="M73888"/>
    </row>
    <row r="73889" spans="13:13" x14ac:dyDescent="0.25">
      <c r="M73889"/>
    </row>
    <row r="73890" spans="13:13" x14ac:dyDescent="0.25">
      <c r="M73890"/>
    </row>
    <row r="73891" spans="13:13" x14ac:dyDescent="0.25">
      <c r="M73891"/>
    </row>
    <row r="73892" spans="13:13" x14ac:dyDescent="0.25">
      <c r="M73892"/>
    </row>
    <row r="73893" spans="13:13" x14ac:dyDescent="0.25">
      <c r="M73893"/>
    </row>
    <row r="73894" spans="13:13" x14ac:dyDescent="0.25">
      <c r="M73894"/>
    </row>
    <row r="73895" spans="13:13" x14ac:dyDescent="0.25">
      <c r="M73895"/>
    </row>
    <row r="73896" spans="13:13" x14ac:dyDescent="0.25">
      <c r="M73896"/>
    </row>
    <row r="73897" spans="13:13" x14ac:dyDescent="0.25">
      <c r="M73897"/>
    </row>
    <row r="73898" spans="13:13" x14ac:dyDescent="0.25">
      <c r="M73898"/>
    </row>
    <row r="73899" spans="13:13" x14ac:dyDescent="0.25">
      <c r="M73899"/>
    </row>
    <row r="73900" spans="13:13" x14ac:dyDescent="0.25">
      <c r="M73900"/>
    </row>
    <row r="73901" spans="13:13" x14ac:dyDescent="0.25">
      <c r="M73901"/>
    </row>
    <row r="73902" spans="13:13" x14ac:dyDescent="0.25">
      <c r="M73902"/>
    </row>
    <row r="73903" spans="13:13" x14ac:dyDescent="0.25">
      <c r="M73903"/>
    </row>
    <row r="73904" spans="13:13" x14ac:dyDescent="0.25">
      <c r="M73904"/>
    </row>
    <row r="73905" spans="13:13" x14ac:dyDescent="0.25">
      <c r="M73905"/>
    </row>
    <row r="73906" spans="13:13" x14ac:dyDescent="0.25">
      <c r="M73906"/>
    </row>
    <row r="73907" spans="13:13" x14ac:dyDescent="0.25">
      <c r="M73907"/>
    </row>
    <row r="73908" spans="13:13" x14ac:dyDescent="0.25">
      <c r="M73908"/>
    </row>
    <row r="73909" spans="13:13" x14ac:dyDescent="0.25">
      <c r="M73909"/>
    </row>
    <row r="73910" spans="13:13" x14ac:dyDescent="0.25">
      <c r="M73910"/>
    </row>
    <row r="73911" spans="13:13" x14ac:dyDescent="0.25">
      <c r="M73911"/>
    </row>
    <row r="73912" spans="13:13" x14ac:dyDescent="0.25">
      <c r="M73912"/>
    </row>
    <row r="73913" spans="13:13" x14ac:dyDescent="0.25">
      <c r="M73913"/>
    </row>
    <row r="73914" spans="13:13" x14ac:dyDescent="0.25">
      <c r="M73914"/>
    </row>
    <row r="73915" spans="13:13" x14ac:dyDescent="0.25">
      <c r="M73915"/>
    </row>
    <row r="73916" spans="13:13" x14ac:dyDescent="0.25">
      <c r="M73916"/>
    </row>
    <row r="73917" spans="13:13" x14ac:dyDescent="0.25">
      <c r="M73917"/>
    </row>
    <row r="73918" spans="13:13" x14ac:dyDescent="0.25">
      <c r="M73918"/>
    </row>
    <row r="73919" spans="13:13" x14ac:dyDescent="0.25">
      <c r="M73919"/>
    </row>
    <row r="73920" spans="13:13" x14ac:dyDescent="0.25">
      <c r="M73920"/>
    </row>
    <row r="73921" spans="13:13" x14ac:dyDescent="0.25">
      <c r="M73921"/>
    </row>
    <row r="73922" spans="13:13" x14ac:dyDescent="0.25">
      <c r="M73922"/>
    </row>
    <row r="73923" spans="13:13" x14ac:dyDescent="0.25">
      <c r="M73923"/>
    </row>
    <row r="73924" spans="13:13" x14ac:dyDescent="0.25">
      <c r="M73924"/>
    </row>
    <row r="73925" spans="13:13" x14ac:dyDescent="0.25">
      <c r="M73925"/>
    </row>
    <row r="73926" spans="13:13" x14ac:dyDescent="0.25">
      <c r="M73926"/>
    </row>
    <row r="73927" spans="13:13" x14ac:dyDescent="0.25">
      <c r="M73927"/>
    </row>
    <row r="73928" spans="13:13" x14ac:dyDescent="0.25">
      <c r="M73928"/>
    </row>
    <row r="73929" spans="13:13" x14ac:dyDescent="0.25">
      <c r="M73929"/>
    </row>
    <row r="73930" spans="13:13" x14ac:dyDescent="0.25">
      <c r="M73930"/>
    </row>
    <row r="73931" spans="13:13" x14ac:dyDescent="0.25">
      <c r="M73931"/>
    </row>
    <row r="73932" spans="13:13" x14ac:dyDescent="0.25">
      <c r="M73932"/>
    </row>
    <row r="73933" spans="13:13" x14ac:dyDescent="0.25">
      <c r="M73933"/>
    </row>
    <row r="73934" spans="13:13" x14ac:dyDescent="0.25">
      <c r="M73934"/>
    </row>
    <row r="73935" spans="13:13" x14ac:dyDescent="0.25">
      <c r="M73935"/>
    </row>
    <row r="73936" spans="13:13" x14ac:dyDescent="0.25">
      <c r="M73936"/>
    </row>
    <row r="73937" spans="13:13" x14ac:dyDescent="0.25">
      <c r="M73937"/>
    </row>
    <row r="73938" spans="13:13" x14ac:dyDescent="0.25">
      <c r="M73938"/>
    </row>
    <row r="73939" spans="13:13" x14ac:dyDescent="0.25">
      <c r="M73939"/>
    </row>
    <row r="73940" spans="13:13" x14ac:dyDescent="0.25">
      <c r="M73940"/>
    </row>
    <row r="73941" spans="13:13" x14ac:dyDescent="0.25">
      <c r="M73941"/>
    </row>
    <row r="73942" spans="13:13" x14ac:dyDescent="0.25">
      <c r="M73942"/>
    </row>
    <row r="73943" spans="13:13" x14ac:dyDescent="0.25">
      <c r="M73943"/>
    </row>
    <row r="73944" spans="13:13" x14ac:dyDescent="0.25">
      <c r="M73944"/>
    </row>
    <row r="73945" spans="13:13" x14ac:dyDescent="0.25">
      <c r="M73945"/>
    </row>
    <row r="73946" spans="13:13" x14ac:dyDescent="0.25">
      <c r="M73946"/>
    </row>
    <row r="73947" spans="13:13" x14ac:dyDescent="0.25">
      <c r="M73947"/>
    </row>
    <row r="73948" spans="13:13" x14ac:dyDescent="0.25">
      <c r="M73948"/>
    </row>
    <row r="73949" spans="13:13" x14ac:dyDescent="0.25">
      <c r="M73949"/>
    </row>
    <row r="73950" spans="13:13" x14ac:dyDescent="0.25">
      <c r="M73950"/>
    </row>
    <row r="73951" spans="13:13" x14ac:dyDescent="0.25">
      <c r="M73951"/>
    </row>
    <row r="73952" spans="13:13" x14ac:dyDescent="0.25">
      <c r="M73952"/>
    </row>
    <row r="73953" spans="13:13" x14ac:dyDescent="0.25">
      <c r="M73953"/>
    </row>
    <row r="73954" spans="13:13" x14ac:dyDescent="0.25">
      <c r="M73954"/>
    </row>
    <row r="73955" spans="13:13" x14ac:dyDescent="0.25">
      <c r="M73955"/>
    </row>
    <row r="73956" spans="13:13" x14ac:dyDescent="0.25">
      <c r="M73956"/>
    </row>
    <row r="73957" spans="13:13" x14ac:dyDescent="0.25">
      <c r="M73957"/>
    </row>
    <row r="73958" spans="13:13" x14ac:dyDescent="0.25">
      <c r="M73958"/>
    </row>
    <row r="73959" spans="13:13" x14ac:dyDescent="0.25">
      <c r="M73959"/>
    </row>
    <row r="73960" spans="13:13" x14ac:dyDescent="0.25">
      <c r="M73960"/>
    </row>
    <row r="73961" spans="13:13" x14ac:dyDescent="0.25">
      <c r="M73961"/>
    </row>
    <row r="73962" spans="13:13" x14ac:dyDescent="0.25">
      <c r="M73962"/>
    </row>
    <row r="73963" spans="13:13" x14ac:dyDescent="0.25">
      <c r="M73963"/>
    </row>
    <row r="73964" spans="13:13" x14ac:dyDescent="0.25">
      <c r="M73964"/>
    </row>
    <row r="73965" spans="13:13" x14ac:dyDescent="0.25">
      <c r="M73965"/>
    </row>
    <row r="73966" spans="13:13" x14ac:dyDescent="0.25">
      <c r="M73966"/>
    </row>
    <row r="73967" spans="13:13" x14ac:dyDescent="0.25">
      <c r="M73967"/>
    </row>
    <row r="73968" spans="13:13" x14ac:dyDescent="0.25">
      <c r="M73968"/>
    </row>
    <row r="73969" spans="13:13" x14ac:dyDescent="0.25">
      <c r="M73969"/>
    </row>
    <row r="73970" spans="13:13" x14ac:dyDescent="0.25">
      <c r="M73970"/>
    </row>
    <row r="73971" spans="13:13" x14ac:dyDescent="0.25">
      <c r="M73971"/>
    </row>
    <row r="73972" spans="13:13" x14ac:dyDescent="0.25">
      <c r="M73972"/>
    </row>
    <row r="73973" spans="13:13" x14ac:dyDescent="0.25">
      <c r="M73973"/>
    </row>
    <row r="73974" spans="13:13" x14ac:dyDescent="0.25">
      <c r="M73974"/>
    </row>
    <row r="73975" spans="13:13" x14ac:dyDescent="0.25">
      <c r="M73975"/>
    </row>
    <row r="73976" spans="13:13" x14ac:dyDescent="0.25">
      <c r="M73976"/>
    </row>
    <row r="73977" spans="13:13" x14ac:dyDescent="0.25">
      <c r="M73977"/>
    </row>
    <row r="73978" spans="13:13" x14ac:dyDescent="0.25">
      <c r="M73978"/>
    </row>
    <row r="73979" spans="13:13" x14ac:dyDescent="0.25">
      <c r="M73979"/>
    </row>
    <row r="73980" spans="13:13" x14ac:dyDescent="0.25">
      <c r="M73980"/>
    </row>
    <row r="73981" spans="13:13" x14ac:dyDescent="0.25">
      <c r="M73981"/>
    </row>
    <row r="73982" spans="13:13" x14ac:dyDescent="0.25">
      <c r="M73982"/>
    </row>
    <row r="73983" spans="13:13" x14ac:dyDescent="0.25">
      <c r="M73983"/>
    </row>
    <row r="73984" spans="13:13" x14ac:dyDescent="0.25">
      <c r="M73984"/>
    </row>
    <row r="73985" spans="13:13" x14ac:dyDescent="0.25">
      <c r="M73985"/>
    </row>
    <row r="73986" spans="13:13" x14ac:dyDescent="0.25">
      <c r="M73986"/>
    </row>
    <row r="73987" spans="13:13" x14ac:dyDescent="0.25">
      <c r="M73987"/>
    </row>
    <row r="73988" spans="13:13" x14ac:dyDescent="0.25">
      <c r="M73988"/>
    </row>
    <row r="73989" spans="13:13" x14ac:dyDescent="0.25">
      <c r="M73989"/>
    </row>
    <row r="73990" spans="13:13" x14ac:dyDescent="0.25">
      <c r="M73990"/>
    </row>
    <row r="73991" spans="13:13" x14ac:dyDescent="0.25">
      <c r="M73991"/>
    </row>
    <row r="73992" spans="13:13" x14ac:dyDescent="0.25">
      <c r="M73992"/>
    </row>
    <row r="73993" spans="13:13" x14ac:dyDescent="0.25">
      <c r="M73993"/>
    </row>
    <row r="73994" spans="13:13" x14ac:dyDescent="0.25">
      <c r="M73994"/>
    </row>
    <row r="73995" spans="13:13" x14ac:dyDescent="0.25">
      <c r="M73995"/>
    </row>
    <row r="73996" spans="13:13" x14ac:dyDescent="0.25">
      <c r="M73996"/>
    </row>
    <row r="73997" spans="13:13" x14ac:dyDescent="0.25">
      <c r="M73997"/>
    </row>
    <row r="73998" spans="13:13" x14ac:dyDescent="0.25">
      <c r="M73998"/>
    </row>
    <row r="73999" spans="13:13" x14ac:dyDescent="0.25">
      <c r="M73999"/>
    </row>
    <row r="74000" spans="13:13" x14ac:dyDescent="0.25">
      <c r="M74000"/>
    </row>
    <row r="74001" spans="13:13" x14ac:dyDescent="0.25">
      <c r="M74001"/>
    </row>
    <row r="74002" spans="13:13" x14ac:dyDescent="0.25">
      <c r="M74002"/>
    </row>
    <row r="74003" spans="13:13" x14ac:dyDescent="0.25">
      <c r="M74003"/>
    </row>
    <row r="74004" spans="13:13" x14ac:dyDescent="0.25">
      <c r="M74004"/>
    </row>
    <row r="74005" spans="13:13" x14ac:dyDescent="0.25">
      <c r="M74005"/>
    </row>
    <row r="74006" spans="13:13" x14ac:dyDescent="0.25">
      <c r="M74006"/>
    </row>
    <row r="74007" spans="13:13" x14ac:dyDescent="0.25">
      <c r="M74007"/>
    </row>
    <row r="74008" spans="13:13" x14ac:dyDescent="0.25">
      <c r="M74008"/>
    </row>
    <row r="74009" spans="13:13" x14ac:dyDescent="0.25">
      <c r="M74009"/>
    </row>
    <row r="74010" spans="13:13" x14ac:dyDescent="0.25">
      <c r="M74010"/>
    </row>
    <row r="74011" spans="13:13" x14ac:dyDescent="0.25">
      <c r="M74011"/>
    </row>
    <row r="74012" spans="13:13" x14ac:dyDescent="0.25">
      <c r="M74012"/>
    </row>
    <row r="74013" spans="13:13" x14ac:dyDescent="0.25">
      <c r="M74013"/>
    </row>
    <row r="74014" spans="13:13" x14ac:dyDescent="0.25">
      <c r="M74014"/>
    </row>
    <row r="74015" spans="13:13" x14ac:dyDescent="0.25">
      <c r="M74015"/>
    </row>
    <row r="74016" spans="13:13" x14ac:dyDescent="0.25">
      <c r="M74016"/>
    </row>
    <row r="74017" spans="13:13" x14ac:dyDescent="0.25">
      <c r="M74017"/>
    </row>
    <row r="74018" spans="13:13" x14ac:dyDescent="0.25">
      <c r="M74018"/>
    </row>
    <row r="74019" spans="13:13" x14ac:dyDescent="0.25">
      <c r="M74019"/>
    </row>
    <row r="74020" spans="13:13" x14ac:dyDescent="0.25">
      <c r="M74020"/>
    </row>
    <row r="74021" spans="13:13" x14ac:dyDescent="0.25">
      <c r="M74021"/>
    </row>
    <row r="74022" spans="13:13" x14ac:dyDescent="0.25">
      <c r="M74022"/>
    </row>
    <row r="74023" spans="13:13" x14ac:dyDescent="0.25">
      <c r="M74023"/>
    </row>
    <row r="74024" spans="13:13" x14ac:dyDescent="0.25">
      <c r="M74024"/>
    </row>
    <row r="74025" spans="13:13" x14ac:dyDescent="0.25">
      <c r="M74025"/>
    </row>
    <row r="74026" spans="13:13" x14ac:dyDescent="0.25">
      <c r="M74026"/>
    </row>
    <row r="74027" spans="13:13" x14ac:dyDescent="0.25">
      <c r="M74027"/>
    </row>
    <row r="74028" spans="13:13" x14ac:dyDescent="0.25">
      <c r="M74028"/>
    </row>
    <row r="74029" spans="13:13" x14ac:dyDescent="0.25">
      <c r="M74029"/>
    </row>
    <row r="74030" spans="13:13" x14ac:dyDescent="0.25">
      <c r="M74030"/>
    </row>
    <row r="74031" spans="13:13" x14ac:dyDescent="0.25">
      <c r="M74031"/>
    </row>
    <row r="74032" spans="13:13" x14ac:dyDescent="0.25">
      <c r="M74032"/>
    </row>
    <row r="74033" spans="13:13" x14ac:dyDescent="0.25">
      <c r="M74033"/>
    </row>
    <row r="74034" spans="13:13" x14ac:dyDescent="0.25">
      <c r="M74034"/>
    </row>
    <row r="74035" spans="13:13" x14ac:dyDescent="0.25">
      <c r="M74035"/>
    </row>
    <row r="74036" spans="13:13" x14ac:dyDescent="0.25">
      <c r="M74036"/>
    </row>
    <row r="74037" spans="13:13" x14ac:dyDescent="0.25">
      <c r="M74037"/>
    </row>
    <row r="74038" spans="13:13" x14ac:dyDescent="0.25">
      <c r="M74038"/>
    </row>
    <row r="74039" spans="13:13" x14ac:dyDescent="0.25">
      <c r="M74039"/>
    </row>
    <row r="74040" spans="13:13" x14ac:dyDescent="0.25">
      <c r="M74040"/>
    </row>
    <row r="74041" spans="13:13" x14ac:dyDescent="0.25">
      <c r="M74041"/>
    </row>
    <row r="74042" spans="13:13" x14ac:dyDescent="0.25">
      <c r="M74042"/>
    </row>
    <row r="74043" spans="13:13" x14ac:dyDescent="0.25">
      <c r="M74043"/>
    </row>
    <row r="74044" spans="13:13" x14ac:dyDescent="0.25">
      <c r="M74044"/>
    </row>
    <row r="74045" spans="13:13" x14ac:dyDescent="0.25">
      <c r="M74045"/>
    </row>
    <row r="74046" spans="13:13" x14ac:dyDescent="0.25">
      <c r="M74046"/>
    </row>
    <row r="74047" spans="13:13" x14ac:dyDescent="0.25">
      <c r="M74047"/>
    </row>
    <row r="74048" spans="13:13" x14ac:dyDescent="0.25">
      <c r="M74048"/>
    </row>
    <row r="74049" spans="13:13" x14ac:dyDescent="0.25">
      <c r="M74049"/>
    </row>
    <row r="74050" spans="13:13" x14ac:dyDescent="0.25">
      <c r="M74050"/>
    </row>
    <row r="74051" spans="13:13" x14ac:dyDescent="0.25">
      <c r="M74051"/>
    </row>
    <row r="74052" spans="13:13" x14ac:dyDescent="0.25">
      <c r="M74052"/>
    </row>
    <row r="74053" spans="13:13" x14ac:dyDescent="0.25">
      <c r="M74053"/>
    </row>
    <row r="74054" spans="13:13" x14ac:dyDescent="0.25">
      <c r="M74054"/>
    </row>
    <row r="74055" spans="13:13" x14ac:dyDescent="0.25">
      <c r="M74055"/>
    </row>
    <row r="74056" spans="13:13" x14ac:dyDescent="0.25">
      <c r="M74056"/>
    </row>
    <row r="74057" spans="13:13" x14ac:dyDescent="0.25">
      <c r="M74057"/>
    </row>
    <row r="74058" spans="13:13" x14ac:dyDescent="0.25">
      <c r="M74058"/>
    </row>
    <row r="74059" spans="13:13" x14ac:dyDescent="0.25">
      <c r="M74059"/>
    </row>
    <row r="74060" spans="13:13" x14ac:dyDescent="0.25">
      <c r="M74060"/>
    </row>
    <row r="74061" spans="13:13" x14ac:dyDescent="0.25">
      <c r="M74061"/>
    </row>
    <row r="74062" spans="13:13" x14ac:dyDescent="0.25">
      <c r="M74062"/>
    </row>
    <row r="74063" spans="13:13" x14ac:dyDescent="0.25">
      <c r="M74063"/>
    </row>
    <row r="74064" spans="13:13" x14ac:dyDescent="0.25">
      <c r="M74064"/>
    </row>
    <row r="74065" spans="13:13" x14ac:dyDescent="0.25">
      <c r="M74065"/>
    </row>
    <row r="74066" spans="13:13" x14ac:dyDescent="0.25">
      <c r="M74066"/>
    </row>
    <row r="74067" spans="13:13" x14ac:dyDescent="0.25">
      <c r="M74067"/>
    </row>
    <row r="74068" spans="13:13" x14ac:dyDescent="0.25">
      <c r="M74068"/>
    </row>
    <row r="74069" spans="13:13" x14ac:dyDescent="0.25">
      <c r="M74069"/>
    </row>
    <row r="74070" spans="13:13" x14ac:dyDescent="0.25">
      <c r="M74070"/>
    </row>
    <row r="74071" spans="13:13" x14ac:dyDescent="0.25">
      <c r="M74071"/>
    </row>
    <row r="74072" spans="13:13" x14ac:dyDescent="0.25">
      <c r="M74072"/>
    </row>
    <row r="74073" spans="13:13" x14ac:dyDescent="0.25">
      <c r="M74073"/>
    </row>
    <row r="74074" spans="13:13" x14ac:dyDescent="0.25">
      <c r="M74074"/>
    </row>
    <row r="74075" spans="13:13" x14ac:dyDescent="0.25">
      <c r="M74075"/>
    </row>
    <row r="74076" spans="13:13" x14ac:dyDescent="0.25">
      <c r="M74076"/>
    </row>
    <row r="74077" spans="13:13" x14ac:dyDescent="0.25">
      <c r="M74077"/>
    </row>
    <row r="74078" spans="13:13" x14ac:dyDescent="0.25">
      <c r="M74078"/>
    </row>
    <row r="74079" spans="13:13" x14ac:dyDescent="0.25">
      <c r="M74079"/>
    </row>
    <row r="74080" spans="13:13" x14ac:dyDescent="0.25">
      <c r="M74080"/>
    </row>
    <row r="74081" spans="13:13" x14ac:dyDescent="0.25">
      <c r="M74081"/>
    </row>
    <row r="74082" spans="13:13" x14ac:dyDescent="0.25">
      <c r="M74082"/>
    </row>
    <row r="74083" spans="13:13" x14ac:dyDescent="0.25">
      <c r="M74083"/>
    </row>
    <row r="74084" spans="13:13" x14ac:dyDescent="0.25">
      <c r="M74084"/>
    </row>
    <row r="74085" spans="13:13" x14ac:dyDescent="0.25">
      <c r="M74085"/>
    </row>
    <row r="74086" spans="13:13" x14ac:dyDescent="0.25">
      <c r="M74086"/>
    </row>
    <row r="74087" spans="13:13" x14ac:dyDescent="0.25">
      <c r="M74087"/>
    </row>
    <row r="74088" spans="13:13" x14ac:dyDescent="0.25">
      <c r="M74088"/>
    </row>
    <row r="74089" spans="13:13" x14ac:dyDescent="0.25">
      <c r="M74089"/>
    </row>
    <row r="74090" spans="13:13" x14ac:dyDescent="0.25">
      <c r="M74090"/>
    </row>
    <row r="74091" spans="13:13" x14ac:dyDescent="0.25">
      <c r="M74091"/>
    </row>
    <row r="74092" spans="13:13" x14ac:dyDescent="0.25">
      <c r="M74092"/>
    </row>
    <row r="74093" spans="13:13" x14ac:dyDescent="0.25">
      <c r="M74093"/>
    </row>
    <row r="74094" spans="13:13" x14ac:dyDescent="0.25">
      <c r="M74094"/>
    </row>
    <row r="74095" spans="13:13" x14ac:dyDescent="0.25">
      <c r="M74095"/>
    </row>
    <row r="74096" spans="13:13" x14ac:dyDescent="0.25">
      <c r="M74096"/>
    </row>
    <row r="74097" spans="13:13" x14ac:dyDescent="0.25">
      <c r="M74097"/>
    </row>
    <row r="74098" spans="13:13" x14ac:dyDescent="0.25">
      <c r="M74098"/>
    </row>
    <row r="74099" spans="13:13" x14ac:dyDescent="0.25">
      <c r="M74099"/>
    </row>
    <row r="74100" spans="13:13" x14ac:dyDescent="0.25">
      <c r="M74100"/>
    </row>
    <row r="74101" spans="13:13" x14ac:dyDescent="0.25">
      <c r="M74101"/>
    </row>
    <row r="74102" spans="13:13" x14ac:dyDescent="0.25">
      <c r="M74102"/>
    </row>
    <row r="74103" spans="13:13" x14ac:dyDescent="0.25">
      <c r="M74103"/>
    </row>
    <row r="74104" spans="13:13" x14ac:dyDescent="0.25">
      <c r="M74104"/>
    </row>
    <row r="74105" spans="13:13" x14ac:dyDescent="0.25">
      <c r="M74105"/>
    </row>
    <row r="74106" spans="13:13" x14ac:dyDescent="0.25">
      <c r="M74106"/>
    </row>
    <row r="74107" spans="13:13" x14ac:dyDescent="0.25">
      <c r="M74107"/>
    </row>
    <row r="74108" spans="13:13" x14ac:dyDescent="0.25">
      <c r="M74108"/>
    </row>
    <row r="74109" spans="13:13" x14ac:dyDescent="0.25">
      <c r="M74109"/>
    </row>
    <row r="74110" spans="13:13" x14ac:dyDescent="0.25">
      <c r="M74110"/>
    </row>
    <row r="74111" spans="13:13" x14ac:dyDescent="0.25">
      <c r="M74111"/>
    </row>
    <row r="74112" spans="13:13" x14ac:dyDescent="0.25">
      <c r="M74112"/>
    </row>
    <row r="74113" spans="13:13" x14ac:dyDescent="0.25">
      <c r="M74113"/>
    </row>
    <row r="74114" spans="13:13" x14ac:dyDescent="0.25">
      <c r="M74114"/>
    </row>
    <row r="74115" spans="13:13" x14ac:dyDescent="0.25">
      <c r="M74115"/>
    </row>
    <row r="74116" spans="13:13" x14ac:dyDescent="0.25">
      <c r="M74116"/>
    </row>
    <row r="74117" spans="13:13" x14ac:dyDescent="0.25">
      <c r="M74117"/>
    </row>
    <row r="74118" spans="13:13" x14ac:dyDescent="0.25">
      <c r="M74118"/>
    </row>
    <row r="74119" spans="13:13" x14ac:dyDescent="0.25">
      <c r="M74119"/>
    </row>
    <row r="74120" spans="13:13" x14ac:dyDescent="0.25">
      <c r="M74120"/>
    </row>
    <row r="74121" spans="13:13" x14ac:dyDescent="0.25">
      <c r="M74121"/>
    </row>
    <row r="74122" spans="13:13" x14ac:dyDescent="0.25">
      <c r="M74122"/>
    </row>
    <row r="74123" spans="13:13" x14ac:dyDescent="0.25">
      <c r="M74123"/>
    </row>
    <row r="74124" spans="13:13" x14ac:dyDescent="0.25">
      <c r="M74124"/>
    </row>
    <row r="74125" spans="13:13" x14ac:dyDescent="0.25">
      <c r="M74125"/>
    </row>
    <row r="74126" spans="13:13" x14ac:dyDescent="0.25">
      <c r="M74126"/>
    </row>
    <row r="74127" spans="13:13" x14ac:dyDescent="0.25">
      <c r="M74127"/>
    </row>
    <row r="74128" spans="13:13" x14ac:dyDescent="0.25">
      <c r="M74128"/>
    </row>
    <row r="74129" spans="13:13" x14ac:dyDescent="0.25">
      <c r="M74129"/>
    </row>
    <row r="74130" spans="13:13" x14ac:dyDescent="0.25">
      <c r="M74130"/>
    </row>
    <row r="74131" spans="13:13" x14ac:dyDescent="0.25">
      <c r="M74131"/>
    </row>
    <row r="74132" spans="13:13" x14ac:dyDescent="0.25">
      <c r="M74132"/>
    </row>
    <row r="74133" spans="13:13" x14ac:dyDescent="0.25">
      <c r="M74133"/>
    </row>
    <row r="74134" spans="13:13" x14ac:dyDescent="0.25">
      <c r="M74134"/>
    </row>
    <row r="74135" spans="13:13" x14ac:dyDescent="0.25">
      <c r="M74135"/>
    </row>
    <row r="74136" spans="13:13" x14ac:dyDescent="0.25">
      <c r="M74136"/>
    </row>
    <row r="74137" spans="13:13" x14ac:dyDescent="0.25">
      <c r="M74137"/>
    </row>
    <row r="74138" spans="13:13" x14ac:dyDescent="0.25">
      <c r="M74138"/>
    </row>
    <row r="74139" spans="13:13" x14ac:dyDescent="0.25">
      <c r="M74139"/>
    </row>
    <row r="74140" spans="13:13" x14ac:dyDescent="0.25">
      <c r="M74140"/>
    </row>
    <row r="74141" spans="13:13" x14ac:dyDescent="0.25">
      <c r="M74141"/>
    </row>
    <row r="74142" spans="13:13" x14ac:dyDescent="0.25">
      <c r="M74142"/>
    </row>
    <row r="74143" spans="13:13" x14ac:dyDescent="0.25">
      <c r="M74143"/>
    </row>
    <row r="74144" spans="13:13" x14ac:dyDescent="0.25">
      <c r="M74144"/>
    </row>
    <row r="74145" spans="13:13" x14ac:dyDescent="0.25">
      <c r="M74145"/>
    </row>
    <row r="74146" spans="13:13" x14ac:dyDescent="0.25">
      <c r="M74146"/>
    </row>
    <row r="74147" spans="13:13" x14ac:dyDescent="0.25">
      <c r="M74147"/>
    </row>
    <row r="74148" spans="13:13" x14ac:dyDescent="0.25">
      <c r="M74148"/>
    </row>
    <row r="74149" spans="13:13" x14ac:dyDescent="0.25">
      <c r="M74149"/>
    </row>
    <row r="74150" spans="13:13" x14ac:dyDescent="0.25">
      <c r="M74150"/>
    </row>
    <row r="74151" spans="13:13" x14ac:dyDescent="0.25">
      <c r="M74151"/>
    </row>
    <row r="74152" spans="13:13" x14ac:dyDescent="0.25">
      <c r="M74152"/>
    </row>
    <row r="74153" spans="13:13" x14ac:dyDescent="0.25">
      <c r="M74153"/>
    </row>
    <row r="74154" spans="13:13" x14ac:dyDescent="0.25">
      <c r="M74154"/>
    </row>
    <row r="74155" spans="13:13" x14ac:dyDescent="0.25">
      <c r="M74155"/>
    </row>
    <row r="74156" spans="13:13" x14ac:dyDescent="0.25">
      <c r="M74156"/>
    </row>
    <row r="74157" spans="13:13" x14ac:dyDescent="0.25">
      <c r="M74157"/>
    </row>
    <row r="74158" spans="13:13" x14ac:dyDescent="0.25">
      <c r="M74158"/>
    </row>
    <row r="74159" spans="13:13" x14ac:dyDescent="0.25">
      <c r="M74159"/>
    </row>
    <row r="74160" spans="13:13" x14ac:dyDescent="0.25">
      <c r="M74160"/>
    </row>
    <row r="74161" spans="13:13" x14ac:dyDescent="0.25">
      <c r="M74161"/>
    </row>
    <row r="74162" spans="13:13" x14ac:dyDescent="0.25">
      <c r="M74162"/>
    </row>
    <row r="74163" spans="13:13" x14ac:dyDescent="0.25">
      <c r="M74163"/>
    </row>
    <row r="74164" spans="13:13" x14ac:dyDescent="0.25">
      <c r="M74164"/>
    </row>
    <row r="74165" spans="13:13" x14ac:dyDescent="0.25">
      <c r="M74165"/>
    </row>
    <row r="74166" spans="13:13" x14ac:dyDescent="0.25">
      <c r="M74166"/>
    </row>
    <row r="74167" spans="13:13" x14ac:dyDescent="0.25">
      <c r="M74167"/>
    </row>
    <row r="74168" spans="13:13" x14ac:dyDescent="0.25">
      <c r="M74168"/>
    </row>
    <row r="74169" spans="13:13" x14ac:dyDescent="0.25">
      <c r="M74169"/>
    </row>
    <row r="74170" spans="13:13" x14ac:dyDescent="0.25">
      <c r="M74170"/>
    </row>
    <row r="74171" spans="13:13" x14ac:dyDescent="0.25">
      <c r="M74171"/>
    </row>
    <row r="74172" spans="13:13" x14ac:dyDescent="0.25">
      <c r="M74172"/>
    </row>
    <row r="74173" spans="13:13" x14ac:dyDescent="0.25">
      <c r="M74173"/>
    </row>
    <row r="74174" spans="13:13" x14ac:dyDescent="0.25">
      <c r="M74174"/>
    </row>
    <row r="74175" spans="13:13" x14ac:dyDescent="0.25">
      <c r="M74175"/>
    </row>
    <row r="74176" spans="13:13" x14ac:dyDescent="0.25">
      <c r="M74176"/>
    </row>
    <row r="74177" spans="13:13" x14ac:dyDescent="0.25">
      <c r="M74177"/>
    </row>
    <row r="74178" spans="13:13" x14ac:dyDescent="0.25">
      <c r="M74178"/>
    </row>
    <row r="74179" spans="13:13" x14ac:dyDescent="0.25">
      <c r="M74179"/>
    </row>
    <row r="74180" spans="13:13" x14ac:dyDescent="0.25">
      <c r="M74180"/>
    </row>
    <row r="74181" spans="13:13" x14ac:dyDescent="0.25">
      <c r="M74181"/>
    </row>
    <row r="74182" spans="13:13" x14ac:dyDescent="0.25">
      <c r="M74182"/>
    </row>
    <row r="74183" spans="13:13" x14ac:dyDescent="0.25">
      <c r="M74183"/>
    </row>
    <row r="74184" spans="13:13" x14ac:dyDescent="0.25">
      <c r="M74184"/>
    </row>
    <row r="74185" spans="13:13" x14ac:dyDescent="0.25">
      <c r="M74185"/>
    </row>
    <row r="74186" spans="13:13" x14ac:dyDescent="0.25">
      <c r="M74186"/>
    </row>
    <row r="74187" spans="13:13" x14ac:dyDescent="0.25">
      <c r="M74187"/>
    </row>
    <row r="74188" spans="13:13" x14ac:dyDescent="0.25">
      <c r="M74188"/>
    </row>
    <row r="74189" spans="13:13" x14ac:dyDescent="0.25">
      <c r="M74189"/>
    </row>
    <row r="74190" spans="13:13" x14ac:dyDescent="0.25">
      <c r="M74190"/>
    </row>
    <row r="74191" spans="13:13" x14ac:dyDescent="0.25">
      <c r="M74191"/>
    </row>
    <row r="74192" spans="13:13" x14ac:dyDescent="0.25">
      <c r="M74192"/>
    </row>
    <row r="74193" spans="13:13" x14ac:dyDescent="0.25">
      <c r="M74193"/>
    </row>
    <row r="74194" spans="13:13" x14ac:dyDescent="0.25">
      <c r="M74194"/>
    </row>
    <row r="74195" spans="13:13" x14ac:dyDescent="0.25">
      <c r="M74195"/>
    </row>
    <row r="74196" spans="13:13" x14ac:dyDescent="0.25">
      <c r="M74196"/>
    </row>
    <row r="74197" spans="13:13" x14ac:dyDescent="0.25">
      <c r="M74197"/>
    </row>
    <row r="74198" spans="13:13" x14ac:dyDescent="0.25">
      <c r="M74198"/>
    </row>
    <row r="74199" spans="13:13" x14ac:dyDescent="0.25">
      <c r="M74199"/>
    </row>
    <row r="74200" spans="13:13" x14ac:dyDescent="0.25">
      <c r="M74200"/>
    </row>
    <row r="74201" spans="13:13" x14ac:dyDescent="0.25">
      <c r="M74201"/>
    </row>
    <row r="74202" spans="13:13" x14ac:dyDescent="0.25">
      <c r="M74202"/>
    </row>
    <row r="74203" spans="13:13" x14ac:dyDescent="0.25">
      <c r="M74203"/>
    </row>
    <row r="74204" spans="13:13" x14ac:dyDescent="0.25">
      <c r="M74204"/>
    </row>
    <row r="74205" spans="13:13" x14ac:dyDescent="0.25">
      <c r="M74205"/>
    </row>
    <row r="74206" spans="13:13" x14ac:dyDescent="0.25">
      <c r="M74206"/>
    </row>
    <row r="74207" spans="13:13" x14ac:dyDescent="0.25">
      <c r="M74207"/>
    </row>
    <row r="74208" spans="13:13" x14ac:dyDescent="0.25">
      <c r="M74208"/>
    </row>
    <row r="74209" spans="13:13" x14ac:dyDescent="0.25">
      <c r="M74209"/>
    </row>
    <row r="74210" spans="13:13" x14ac:dyDescent="0.25">
      <c r="M74210"/>
    </row>
    <row r="74211" spans="13:13" x14ac:dyDescent="0.25">
      <c r="M74211"/>
    </row>
    <row r="74212" spans="13:13" x14ac:dyDescent="0.25">
      <c r="M74212"/>
    </row>
    <row r="74213" spans="13:13" x14ac:dyDescent="0.25">
      <c r="M74213"/>
    </row>
    <row r="74214" spans="13:13" x14ac:dyDescent="0.25">
      <c r="M74214"/>
    </row>
    <row r="74215" spans="13:13" x14ac:dyDescent="0.25">
      <c r="M74215"/>
    </row>
    <row r="74216" spans="13:13" x14ac:dyDescent="0.25">
      <c r="M74216"/>
    </row>
    <row r="74217" spans="13:13" x14ac:dyDescent="0.25">
      <c r="M74217"/>
    </row>
    <row r="74218" spans="13:13" x14ac:dyDescent="0.25">
      <c r="M74218"/>
    </row>
    <row r="74219" spans="13:13" x14ac:dyDescent="0.25">
      <c r="M74219"/>
    </row>
    <row r="74220" spans="13:13" x14ac:dyDescent="0.25">
      <c r="M74220"/>
    </row>
    <row r="74221" spans="13:13" x14ac:dyDescent="0.25">
      <c r="M74221"/>
    </row>
    <row r="74222" spans="13:13" x14ac:dyDescent="0.25">
      <c r="M74222"/>
    </row>
    <row r="74223" spans="13:13" x14ac:dyDescent="0.25">
      <c r="M74223"/>
    </row>
    <row r="74224" spans="13:13" x14ac:dyDescent="0.25">
      <c r="M74224"/>
    </row>
    <row r="74225" spans="13:13" x14ac:dyDescent="0.25">
      <c r="M74225"/>
    </row>
    <row r="74226" spans="13:13" x14ac:dyDescent="0.25">
      <c r="M74226"/>
    </row>
    <row r="74227" spans="13:13" x14ac:dyDescent="0.25">
      <c r="M74227"/>
    </row>
    <row r="74228" spans="13:13" x14ac:dyDescent="0.25">
      <c r="M74228"/>
    </row>
    <row r="74229" spans="13:13" x14ac:dyDescent="0.25">
      <c r="M74229"/>
    </row>
    <row r="74230" spans="13:13" x14ac:dyDescent="0.25">
      <c r="M74230"/>
    </row>
    <row r="74231" spans="13:13" x14ac:dyDescent="0.25">
      <c r="M74231"/>
    </row>
    <row r="74232" spans="13:13" x14ac:dyDescent="0.25">
      <c r="M74232"/>
    </row>
    <row r="74233" spans="13:13" x14ac:dyDescent="0.25">
      <c r="M74233"/>
    </row>
    <row r="74234" spans="13:13" x14ac:dyDescent="0.25">
      <c r="M74234"/>
    </row>
    <row r="74235" spans="13:13" x14ac:dyDescent="0.25">
      <c r="M74235"/>
    </row>
    <row r="74236" spans="13:13" x14ac:dyDescent="0.25">
      <c r="M74236"/>
    </row>
    <row r="74237" spans="13:13" x14ac:dyDescent="0.25">
      <c r="M74237"/>
    </row>
    <row r="74238" spans="13:13" x14ac:dyDescent="0.25">
      <c r="M74238"/>
    </row>
    <row r="74239" spans="13:13" x14ac:dyDescent="0.25">
      <c r="M74239"/>
    </row>
    <row r="74240" spans="13:13" x14ac:dyDescent="0.25">
      <c r="M74240"/>
    </row>
    <row r="74241" spans="13:13" x14ac:dyDescent="0.25">
      <c r="M74241"/>
    </row>
    <row r="74242" spans="13:13" x14ac:dyDescent="0.25">
      <c r="M74242"/>
    </row>
    <row r="74243" spans="13:13" x14ac:dyDescent="0.25">
      <c r="M74243"/>
    </row>
    <row r="74244" spans="13:13" x14ac:dyDescent="0.25">
      <c r="M74244"/>
    </row>
    <row r="74245" spans="13:13" x14ac:dyDescent="0.25">
      <c r="M74245"/>
    </row>
    <row r="74246" spans="13:13" x14ac:dyDescent="0.25">
      <c r="M74246"/>
    </row>
    <row r="74247" spans="13:13" x14ac:dyDescent="0.25">
      <c r="M74247"/>
    </row>
    <row r="74248" spans="13:13" x14ac:dyDescent="0.25">
      <c r="M74248"/>
    </row>
    <row r="74249" spans="13:13" x14ac:dyDescent="0.25">
      <c r="M74249"/>
    </row>
    <row r="74250" spans="13:13" x14ac:dyDescent="0.25">
      <c r="M74250"/>
    </row>
    <row r="74251" spans="13:13" x14ac:dyDescent="0.25">
      <c r="M74251"/>
    </row>
    <row r="74252" spans="13:13" x14ac:dyDescent="0.25">
      <c r="M74252"/>
    </row>
    <row r="74253" spans="13:13" x14ac:dyDescent="0.25">
      <c r="M74253"/>
    </row>
    <row r="74254" spans="13:13" x14ac:dyDescent="0.25">
      <c r="M74254"/>
    </row>
    <row r="74255" spans="13:13" x14ac:dyDescent="0.25">
      <c r="M74255"/>
    </row>
    <row r="74256" spans="13:13" x14ac:dyDescent="0.25">
      <c r="M74256"/>
    </row>
    <row r="74257" spans="13:13" x14ac:dyDescent="0.25">
      <c r="M74257"/>
    </row>
    <row r="74258" spans="13:13" x14ac:dyDescent="0.25">
      <c r="M74258"/>
    </row>
    <row r="74259" spans="13:13" x14ac:dyDescent="0.25">
      <c r="M74259"/>
    </row>
    <row r="74260" spans="13:13" x14ac:dyDescent="0.25">
      <c r="M74260"/>
    </row>
    <row r="74261" spans="13:13" x14ac:dyDescent="0.25">
      <c r="M74261"/>
    </row>
    <row r="74262" spans="13:13" x14ac:dyDescent="0.25">
      <c r="M74262"/>
    </row>
    <row r="74263" spans="13:13" x14ac:dyDescent="0.25">
      <c r="M74263"/>
    </row>
    <row r="74264" spans="13:13" x14ac:dyDescent="0.25">
      <c r="M74264"/>
    </row>
    <row r="74265" spans="13:13" x14ac:dyDescent="0.25">
      <c r="M74265"/>
    </row>
    <row r="74266" spans="13:13" x14ac:dyDescent="0.25">
      <c r="M74266"/>
    </row>
    <row r="74267" spans="13:13" x14ac:dyDescent="0.25">
      <c r="M74267"/>
    </row>
    <row r="74268" spans="13:13" x14ac:dyDescent="0.25">
      <c r="M74268"/>
    </row>
    <row r="74269" spans="13:13" x14ac:dyDescent="0.25">
      <c r="M74269"/>
    </row>
    <row r="74270" spans="13:13" x14ac:dyDescent="0.25">
      <c r="M74270"/>
    </row>
    <row r="74271" spans="13:13" x14ac:dyDescent="0.25">
      <c r="M74271"/>
    </row>
    <row r="74272" spans="13:13" x14ac:dyDescent="0.25">
      <c r="M74272"/>
    </row>
    <row r="74273" spans="13:13" x14ac:dyDescent="0.25">
      <c r="M74273"/>
    </row>
    <row r="74274" spans="13:13" x14ac:dyDescent="0.25">
      <c r="M74274"/>
    </row>
    <row r="74275" spans="13:13" x14ac:dyDescent="0.25">
      <c r="M74275"/>
    </row>
    <row r="74276" spans="13:13" x14ac:dyDescent="0.25">
      <c r="M74276"/>
    </row>
    <row r="74277" spans="13:13" x14ac:dyDescent="0.25">
      <c r="M74277"/>
    </row>
    <row r="74278" spans="13:13" x14ac:dyDescent="0.25">
      <c r="M74278"/>
    </row>
    <row r="74279" spans="13:13" x14ac:dyDescent="0.25">
      <c r="M74279"/>
    </row>
    <row r="74280" spans="13:13" x14ac:dyDescent="0.25">
      <c r="M74280"/>
    </row>
    <row r="74281" spans="13:13" x14ac:dyDescent="0.25">
      <c r="M74281"/>
    </row>
    <row r="74282" spans="13:13" x14ac:dyDescent="0.25">
      <c r="M74282"/>
    </row>
    <row r="74283" spans="13:13" x14ac:dyDescent="0.25">
      <c r="M74283"/>
    </row>
    <row r="74284" spans="13:13" x14ac:dyDescent="0.25">
      <c r="M74284"/>
    </row>
    <row r="74285" spans="13:13" x14ac:dyDescent="0.25">
      <c r="M74285"/>
    </row>
    <row r="74286" spans="13:13" x14ac:dyDescent="0.25">
      <c r="M74286"/>
    </row>
    <row r="74287" spans="13:13" x14ac:dyDescent="0.25">
      <c r="M74287"/>
    </row>
    <row r="74288" spans="13:13" x14ac:dyDescent="0.25">
      <c r="M74288"/>
    </row>
    <row r="74289" spans="13:13" x14ac:dyDescent="0.25">
      <c r="M74289"/>
    </row>
    <row r="74290" spans="13:13" x14ac:dyDescent="0.25">
      <c r="M74290"/>
    </row>
    <row r="74291" spans="13:13" x14ac:dyDescent="0.25">
      <c r="M74291"/>
    </row>
    <row r="74292" spans="13:13" x14ac:dyDescent="0.25">
      <c r="M74292"/>
    </row>
    <row r="74293" spans="13:13" x14ac:dyDescent="0.25">
      <c r="M74293"/>
    </row>
    <row r="74294" spans="13:13" x14ac:dyDescent="0.25">
      <c r="M74294"/>
    </row>
    <row r="74295" spans="13:13" x14ac:dyDescent="0.25">
      <c r="M74295"/>
    </row>
    <row r="74296" spans="13:13" x14ac:dyDescent="0.25">
      <c r="M74296"/>
    </row>
    <row r="74297" spans="13:13" x14ac:dyDescent="0.25">
      <c r="M74297"/>
    </row>
    <row r="74298" spans="13:13" x14ac:dyDescent="0.25">
      <c r="M74298"/>
    </row>
    <row r="74299" spans="13:13" x14ac:dyDescent="0.25">
      <c r="M74299"/>
    </row>
    <row r="74300" spans="13:13" x14ac:dyDescent="0.25">
      <c r="M74300"/>
    </row>
    <row r="74301" spans="13:13" x14ac:dyDescent="0.25">
      <c r="M74301"/>
    </row>
    <row r="74302" spans="13:13" x14ac:dyDescent="0.25">
      <c r="M74302"/>
    </row>
    <row r="74303" spans="13:13" x14ac:dyDescent="0.25">
      <c r="M74303"/>
    </row>
    <row r="74304" spans="13:13" x14ac:dyDescent="0.25">
      <c r="M74304"/>
    </row>
    <row r="74305" spans="13:13" x14ac:dyDescent="0.25">
      <c r="M74305"/>
    </row>
    <row r="74306" spans="13:13" x14ac:dyDescent="0.25">
      <c r="M74306"/>
    </row>
    <row r="74307" spans="13:13" x14ac:dyDescent="0.25">
      <c r="M74307"/>
    </row>
    <row r="74308" spans="13:13" x14ac:dyDescent="0.25">
      <c r="M74308"/>
    </row>
    <row r="74309" spans="13:13" x14ac:dyDescent="0.25">
      <c r="M74309"/>
    </row>
    <row r="74310" spans="13:13" x14ac:dyDescent="0.25">
      <c r="M74310"/>
    </row>
    <row r="74311" spans="13:13" x14ac:dyDescent="0.25">
      <c r="M74311"/>
    </row>
    <row r="74312" spans="13:13" x14ac:dyDescent="0.25">
      <c r="M74312"/>
    </row>
    <row r="74313" spans="13:13" x14ac:dyDescent="0.25">
      <c r="M74313"/>
    </row>
    <row r="74314" spans="13:13" x14ac:dyDescent="0.25">
      <c r="M74314"/>
    </row>
    <row r="74315" spans="13:13" x14ac:dyDescent="0.25">
      <c r="M74315"/>
    </row>
    <row r="74316" spans="13:13" x14ac:dyDescent="0.25">
      <c r="M74316"/>
    </row>
    <row r="74317" spans="13:13" x14ac:dyDescent="0.25">
      <c r="M74317"/>
    </row>
    <row r="74318" spans="13:13" x14ac:dyDescent="0.25">
      <c r="M74318"/>
    </row>
    <row r="74319" spans="13:13" x14ac:dyDescent="0.25">
      <c r="M74319"/>
    </row>
    <row r="74320" spans="13:13" x14ac:dyDescent="0.25">
      <c r="M74320"/>
    </row>
    <row r="74321" spans="13:13" x14ac:dyDescent="0.25">
      <c r="M74321"/>
    </row>
    <row r="74322" spans="13:13" x14ac:dyDescent="0.25">
      <c r="M74322"/>
    </row>
    <row r="74323" spans="13:13" x14ac:dyDescent="0.25">
      <c r="M74323"/>
    </row>
    <row r="74324" spans="13:13" x14ac:dyDescent="0.25">
      <c r="M74324"/>
    </row>
    <row r="74325" spans="13:13" x14ac:dyDescent="0.25">
      <c r="M74325"/>
    </row>
    <row r="74326" spans="13:13" x14ac:dyDescent="0.25">
      <c r="M74326"/>
    </row>
    <row r="74327" spans="13:13" x14ac:dyDescent="0.25">
      <c r="M74327"/>
    </row>
    <row r="74328" spans="13:13" x14ac:dyDescent="0.25">
      <c r="M74328"/>
    </row>
    <row r="74329" spans="13:13" x14ac:dyDescent="0.25">
      <c r="M74329"/>
    </row>
    <row r="74330" spans="13:13" x14ac:dyDescent="0.25">
      <c r="M74330"/>
    </row>
    <row r="74331" spans="13:13" x14ac:dyDescent="0.25">
      <c r="M74331"/>
    </row>
    <row r="74332" spans="13:13" x14ac:dyDescent="0.25">
      <c r="M74332"/>
    </row>
    <row r="74333" spans="13:13" x14ac:dyDescent="0.25">
      <c r="M74333"/>
    </row>
    <row r="74334" spans="13:13" x14ac:dyDescent="0.25">
      <c r="M74334"/>
    </row>
    <row r="74335" spans="13:13" x14ac:dyDescent="0.25">
      <c r="M74335"/>
    </row>
    <row r="74336" spans="13:13" x14ac:dyDescent="0.25">
      <c r="M74336"/>
    </row>
    <row r="74337" spans="13:13" x14ac:dyDescent="0.25">
      <c r="M74337"/>
    </row>
    <row r="74338" spans="13:13" x14ac:dyDescent="0.25">
      <c r="M74338"/>
    </row>
    <row r="74339" spans="13:13" x14ac:dyDescent="0.25">
      <c r="M74339"/>
    </row>
    <row r="74340" spans="13:13" x14ac:dyDescent="0.25">
      <c r="M74340"/>
    </row>
    <row r="74341" spans="13:13" x14ac:dyDescent="0.25">
      <c r="M74341"/>
    </row>
    <row r="74342" spans="13:13" x14ac:dyDescent="0.25">
      <c r="M74342"/>
    </row>
    <row r="74343" spans="13:13" x14ac:dyDescent="0.25">
      <c r="M74343"/>
    </row>
    <row r="74344" spans="13:13" x14ac:dyDescent="0.25">
      <c r="M74344"/>
    </row>
    <row r="74345" spans="13:13" x14ac:dyDescent="0.25">
      <c r="M74345"/>
    </row>
    <row r="74346" spans="13:13" x14ac:dyDescent="0.25">
      <c r="M74346"/>
    </row>
    <row r="74347" spans="13:13" x14ac:dyDescent="0.25">
      <c r="M74347"/>
    </row>
    <row r="74348" spans="13:13" x14ac:dyDescent="0.25">
      <c r="M74348"/>
    </row>
    <row r="74349" spans="13:13" x14ac:dyDescent="0.25">
      <c r="M74349"/>
    </row>
    <row r="74350" spans="13:13" x14ac:dyDescent="0.25">
      <c r="M74350"/>
    </row>
    <row r="74351" spans="13:13" x14ac:dyDescent="0.25">
      <c r="M74351"/>
    </row>
    <row r="74352" spans="13:13" x14ac:dyDescent="0.25">
      <c r="M74352"/>
    </row>
    <row r="74353" spans="13:13" x14ac:dyDescent="0.25">
      <c r="M74353"/>
    </row>
    <row r="74354" spans="13:13" x14ac:dyDescent="0.25">
      <c r="M74354"/>
    </row>
    <row r="74355" spans="13:13" x14ac:dyDescent="0.25">
      <c r="M74355"/>
    </row>
    <row r="74356" spans="13:13" x14ac:dyDescent="0.25">
      <c r="M74356"/>
    </row>
    <row r="74357" spans="13:13" x14ac:dyDescent="0.25">
      <c r="M74357"/>
    </row>
    <row r="74358" spans="13:13" x14ac:dyDescent="0.25">
      <c r="M74358"/>
    </row>
    <row r="74359" spans="13:13" x14ac:dyDescent="0.25">
      <c r="M74359"/>
    </row>
    <row r="74360" spans="13:13" x14ac:dyDescent="0.25">
      <c r="M74360"/>
    </row>
    <row r="74361" spans="13:13" x14ac:dyDescent="0.25">
      <c r="M74361"/>
    </row>
    <row r="74362" spans="13:13" x14ac:dyDescent="0.25">
      <c r="M74362"/>
    </row>
    <row r="74363" spans="13:13" x14ac:dyDescent="0.25">
      <c r="M74363"/>
    </row>
    <row r="74364" spans="13:13" x14ac:dyDescent="0.25">
      <c r="M74364"/>
    </row>
    <row r="74365" spans="13:13" x14ac:dyDescent="0.25">
      <c r="M74365"/>
    </row>
    <row r="74366" spans="13:13" x14ac:dyDescent="0.25">
      <c r="M74366"/>
    </row>
    <row r="74367" spans="13:13" x14ac:dyDescent="0.25">
      <c r="M74367"/>
    </row>
    <row r="74368" spans="13:13" x14ac:dyDescent="0.25">
      <c r="M74368"/>
    </row>
    <row r="74369" spans="13:13" x14ac:dyDescent="0.25">
      <c r="M74369"/>
    </row>
    <row r="74370" spans="13:13" x14ac:dyDescent="0.25">
      <c r="M74370"/>
    </row>
    <row r="74371" spans="13:13" x14ac:dyDescent="0.25">
      <c r="M74371"/>
    </row>
    <row r="74372" spans="13:13" x14ac:dyDescent="0.25">
      <c r="M74372"/>
    </row>
    <row r="74373" spans="13:13" x14ac:dyDescent="0.25">
      <c r="M74373"/>
    </row>
    <row r="74374" spans="13:13" x14ac:dyDescent="0.25">
      <c r="M74374"/>
    </row>
    <row r="74375" spans="13:13" x14ac:dyDescent="0.25">
      <c r="M74375"/>
    </row>
    <row r="74376" spans="13:13" x14ac:dyDescent="0.25">
      <c r="M74376"/>
    </row>
    <row r="74377" spans="13:13" x14ac:dyDescent="0.25">
      <c r="M74377"/>
    </row>
    <row r="74378" spans="13:13" x14ac:dyDescent="0.25">
      <c r="M74378"/>
    </row>
    <row r="74379" spans="13:13" x14ac:dyDescent="0.25">
      <c r="M74379"/>
    </row>
    <row r="74380" spans="13:13" x14ac:dyDescent="0.25">
      <c r="M74380"/>
    </row>
    <row r="74381" spans="13:13" x14ac:dyDescent="0.25">
      <c r="M74381"/>
    </row>
    <row r="74382" spans="13:13" x14ac:dyDescent="0.25">
      <c r="M74382"/>
    </row>
    <row r="74383" spans="13:13" x14ac:dyDescent="0.25">
      <c r="M74383"/>
    </row>
    <row r="74384" spans="13:13" x14ac:dyDescent="0.25">
      <c r="M74384"/>
    </row>
    <row r="74385" spans="13:13" x14ac:dyDescent="0.25">
      <c r="M74385"/>
    </row>
    <row r="74386" spans="13:13" x14ac:dyDescent="0.25">
      <c r="M74386"/>
    </row>
    <row r="74387" spans="13:13" x14ac:dyDescent="0.25">
      <c r="M74387"/>
    </row>
    <row r="74388" spans="13:13" x14ac:dyDescent="0.25">
      <c r="M74388"/>
    </row>
    <row r="74389" spans="13:13" x14ac:dyDescent="0.25">
      <c r="M74389"/>
    </row>
    <row r="74390" spans="13:13" x14ac:dyDescent="0.25">
      <c r="M74390"/>
    </row>
    <row r="74391" spans="13:13" x14ac:dyDescent="0.25">
      <c r="M74391"/>
    </row>
    <row r="74392" spans="13:13" x14ac:dyDescent="0.25">
      <c r="M74392"/>
    </row>
    <row r="74393" spans="13:13" x14ac:dyDescent="0.25">
      <c r="M74393"/>
    </row>
    <row r="74394" spans="13:13" x14ac:dyDescent="0.25">
      <c r="M74394"/>
    </row>
    <row r="74395" spans="13:13" x14ac:dyDescent="0.25">
      <c r="M74395"/>
    </row>
    <row r="74396" spans="13:13" x14ac:dyDescent="0.25">
      <c r="M74396"/>
    </row>
    <row r="74397" spans="13:13" x14ac:dyDescent="0.25">
      <c r="M74397"/>
    </row>
    <row r="74398" spans="13:13" x14ac:dyDescent="0.25">
      <c r="M74398"/>
    </row>
    <row r="74399" spans="13:13" x14ac:dyDescent="0.25">
      <c r="M74399"/>
    </row>
    <row r="74400" spans="13:13" x14ac:dyDescent="0.25">
      <c r="M74400"/>
    </row>
    <row r="74401" spans="13:13" x14ac:dyDescent="0.25">
      <c r="M74401"/>
    </row>
    <row r="74402" spans="13:13" x14ac:dyDescent="0.25">
      <c r="M74402"/>
    </row>
    <row r="74403" spans="13:13" x14ac:dyDescent="0.25">
      <c r="M74403"/>
    </row>
    <row r="74404" spans="13:13" x14ac:dyDescent="0.25">
      <c r="M74404"/>
    </row>
    <row r="74405" spans="13:13" x14ac:dyDescent="0.25">
      <c r="M74405"/>
    </row>
    <row r="74406" spans="13:13" x14ac:dyDescent="0.25">
      <c r="M74406"/>
    </row>
    <row r="74407" spans="13:13" x14ac:dyDescent="0.25">
      <c r="M74407"/>
    </row>
    <row r="74408" spans="13:13" x14ac:dyDescent="0.25">
      <c r="M74408"/>
    </row>
    <row r="74409" spans="13:13" x14ac:dyDescent="0.25">
      <c r="M74409"/>
    </row>
    <row r="74410" spans="13:13" x14ac:dyDescent="0.25">
      <c r="M74410"/>
    </row>
    <row r="74411" spans="13:13" x14ac:dyDescent="0.25">
      <c r="M74411"/>
    </row>
    <row r="74412" spans="13:13" x14ac:dyDescent="0.25">
      <c r="M74412"/>
    </row>
    <row r="74413" spans="13:13" x14ac:dyDescent="0.25">
      <c r="M74413"/>
    </row>
    <row r="74414" spans="13:13" x14ac:dyDescent="0.25">
      <c r="M74414"/>
    </row>
    <row r="74415" spans="13:13" x14ac:dyDescent="0.25">
      <c r="M74415"/>
    </row>
    <row r="74416" spans="13:13" x14ac:dyDescent="0.25">
      <c r="M74416"/>
    </row>
    <row r="74417" spans="13:13" x14ac:dyDescent="0.25">
      <c r="M74417"/>
    </row>
    <row r="74418" spans="13:13" x14ac:dyDescent="0.25">
      <c r="M74418"/>
    </row>
    <row r="74419" spans="13:13" x14ac:dyDescent="0.25">
      <c r="M74419"/>
    </row>
    <row r="74420" spans="13:13" x14ac:dyDescent="0.25">
      <c r="M74420"/>
    </row>
    <row r="74421" spans="13:13" x14ac:dyDescent="0.25">
      <c r="M74421"/>
    </row>
    <row r="74422" spans="13:13" x14ac:dyDescent="0.25">
      <c r="M74422"/>
    </row>
    <row r="74423" spans="13:13" x14ac:dyDescent="0.25">
      <c r="M74423"/>
    </row>
    <row r="74424" spans="13:13" x14ac:dyDescent="0.25">
      <c r="M74424"/>
    </row>
    <row r="74425" spans="13:13" x14ac:dyDescent="0.25">
      <c r="M74425"/>
    </row>
    <row r="74426" spans="13:13" x14ac:dyDescent="0.25">
      <c r="M74426"/>
    </row>
    <row r="74427" spans="13:13" x14ac:dyDescent="0.25">
      <c r="M74427"/>
    </row>
    <row r="74428" spans="13:13" x14ac:dyDescent="0.25">
      <c r="M74428"/>
    </row>
    <row r="74429" spans="13:13" x14ac:dyDescent="0.25">
      <c r="M74429"/>
    </row>
    <row r="74430" spans="13:13" x14ac:dyDescent="0.25">
      <c r="M74430"/>
    </row>
    <row r="74431" spans="13:13" x14ac:dyDescent="0.25">
      <c r="M74431"/>
    </row>
    <row r="74432" spans="13:13" x14ac:dyDescent="0.25">
      <c r="M74432"/>
    </row>
    <row r="74433" spans="13:13" x14ac:dyDescent="0.25">
      <c r="M74433"/>
    </row>
    <row r="74434" spans="13:13" x14ac:dyDescent="0.25">
      <c r="M74434"/>
    </row>
    <row r="74435" spans="13:13" x14ac:dyDescent="0.25">
      <c r="M74435"/>
    </row>
    <row r="74436" spans="13:13" x14ac:dyDescent="0.25">
      <c r="M74436"/>
    </row>
    <row r="74437" spans="13:13" x14ac:dyDescent="0.25">
      <c r="M74437"/>
    </row>
    <row r="74438" spans="13:13" x14ac:dyDescent="0.25">
      <c r="M74438"/>
    </row>
    <row r="74439" spans="13:13" x14ac:dyDescent="0.25">
      <c r="M74439"/>
    </row>
    <row r="74440" spans="13:13" x14ac:dyDescent="0.25">
      <c r="M74440"/>
    </row>
    <row r="74441" spans="13:13" x14ac:dyDescent="0.25">
      <c r="M74441"/>
    </row>
    <row r="74442" spans="13:13" x14ac:dyDescent="0.25">
      <c r="M74442"/>
    </row>
    <row r="74443" spans="13:13" x14ac:dyDescent="0.25">
      <c r="M74443"/>
    </row>
    <row r="74444" spans="13:13" x14ac:dyDescent="0.25">
      <c r="M74444"/>
    </row>
    <row r="74445" spans="13:13" x14ac:dyDescent="0.25">
      <c r="M74445"/>
    </row>
    <row r="74446" spans="13:13" x14ac:dyDescent="0.25">
      <c r="M74446"/>
    </row>
    <row r="74447" spans="13:13" x14ac:dyDescent="0.25">
      <c r="M74447"/>
    </row>
    <row r="74448" spans="13:13" x14ac:dyDescent="0.25">
      <c r="M74448"/>
    </row>
    <row r="74449" spans="13:13" x14ac:dyDescent="0.25">
      <c r="M74449"/>
    </row>
    <row r="74450" spans="13:13" x14ac:dyDescent="0.25">
      <c r="M74450"/>
    </row>
    <row r="74451" spans="13:13" x14ac:dyDescent="0.25">
      <c r="M74451"/>
    </row>
    <row r="74452" spans="13:13" x14ac:dyDescent="0.25">
      <c r="M74452"/>
    </row>
    <row r="74453" spans="13:13" x14ac:dyDescent="0.25">
      <c r="M74453"/>
    </row>
    <row r="74454" spans="13:13" x14ac:dyDescent="0.25">
      <c r="M74454"/>
    </row>
    <row r="74455" spans="13:13" x14ac:dyDescent="0.25">
      <c r="M74455"/>
    </row>
    <row r="74456" spans="13:13" x14ac:dyDescent="0.25">
      <c r="M74456"/>
    </row>
    <row r="74457" spans="13:13" x14ac:dyDescent="0.25">
      <c r="M74457"/>
    </row>
    <row r="74458" spans="13:13" x14ac:dyDescent="0.25">
      <c r="M74458"/>
    </row>
    <row r="74459" spans="13:13" x14ac:dyDescent="0.25">
      <c r="M74459"/>
    </row>
    <row r="74460" spans="13:13" x14ac:dyDescent="0.25">
      <c r="M74460"/>
    </row>
    <row r="74461" spans="13:13" x14ac:dyDescent="0.25">
      <c r="M74461"/>
    </row>
    <row r="74462" spans="13:13" x14ac:dyDescent="0.25">
      <c r="M74462"/>
    </row>
    <row r="74463" spans="13:13" x14ac:dyDescent="0.25">
      <c r="M74463"/>
    </row>
    <row r="74464" spans="13:13" x14ac:dyDescent="0.25">
      <c r="M74464"/>
    </row>
    <row r="74465" spans="13:13" x14ac:dyDescent="0.25">
      <c r="M74465"/>
    </row>
    <row r="74466" spans="13:13" x14ac:dyDescent="0.25">
      <c r="M74466"/>
    </row>
    <row r="74467" spans="13:13" x14ac:dyDescent="0.25">
      <c r="M74467"/>
    </row>
    <row r="74468" spans="13:13" x14ac:dyDescent="0.25">
      <c r="M74468"/>
    </row>
    <row r="74469" spans="13:13" x14ac:dyDescent="0.25">
      <c r="M74469"/>
    </row>
    <row r="74470" spans="13:13" x14ac:dyDescent="0.25">
      <c r="M74470"/>
    </row>
    <row r="74471" spans="13:13" x14ac:dyDescent="0.25">
      <c r="M74471"/>
    </row>
    <row r="74472" spans="13:13" x14ac:dyDescent="0.25">
      <c r="M74472"/>
    </row>
    <row r="74473" spans="13:13" x14ac:dyDescent="0.25">
      <c r="M74473"/>
    </row>
    <row r="74474" spans="13:13" x14ac:dyDescent="0.25">
      <c r="M74474"/>
    </row>
    <row r="74475" spans="13:13" x14ac:dyDescent="0.25">
      <c r="M74475"/>
    </row>
    <row r="74476" spans="13:13" x14ac:dyDescent="0.25">
      <c r="M74476"/>
    </row>
    <row r="74477" spans="13:13" x14ac:dyDescent="0.25">
      <c r="M74477"/>
    </row>
    <row r="74478" spans="13:13" x14ac:dyDescent="0.25">
      <c r="M74478"/>
    </row>
    <row r="74479" spans="13:13" x14ac:dyDescent="0.25">
      <c r="M74479"/>
    </row>
    <row r="74480" spans="13:13" x14ac:dyDescent="0.25">
      <c r="M74480"/>
    </row>
    <row r="74481" spans="13:13" x14ac:dyDescent="0.25">
      <c r="M74481"/>
    </row>
    <row r="74482" spans="13:13" x14ac:dyDescent="0.25">
      <c r="M74482"/>
    </row>
    <row r="74483" spans="13:13" x14ac:dyDescent="0.25">
      <c r="M74483"/>
    </row>
    <row r="74484" spans="13:13" x14ac:dyDescent="0.25">
      <c r="M74484"/>
    </row>
    <row r="74485" spans="13:13" x14ac:dyDescent="0.25">
      <c r="M74485"/>
    </row>
    <row r="74486" spans="13:13" x14ac:dyDescent="0.25">
      <c r="M74486"/>
    </row>
    <row r="74487" spans="13:13" x14ac:dyDescent="0.25">
      <c r="M74487"/>
    </row>
    <row r="74488" spans="13:13" x14ac:dyDescent="0.25">
      <c r="M74488"/>
    </row>
    <row r="74489" spans="13:13" x14ac:dyDescent="0.25">
      <c r="M74489"/>
    </row>
    <row r="74490" spans="13:13" x14ac:dyDescent="0.25">
      <c r="M74490"/>
    </row>
    <row r="74491" spans="13:13" x14ac:dyDescent="0.25">
      <c r="M74491"/>
    </row>
    <row r="74492" spans="13:13" x14ac:dyDescent="0.25">
      <c r="M74492"/>
    </row>
    <row r="74493" spans="13:13" x14ac:dyDescent="0.25">
      <c r="M74493"/>
    </row>
    <row r="74494" spans="13:13" x14ac:dyDescent="0.25">
      <c r="M74494"/>
    </row>
    <row r="74495" spans="13:13" x14ac:dyDescent="0.25">
      <c r="M74495"/>
    </row>
    <row r="74496" spans="13:13" x14ac:dyDescent="0.25">
      <c r="M74496"/>
    </row>
    <row r="74497" spans="13:13" x14ac:dyDescent="0.25">
      <c r="M74497"/>
    </row>
    <row r="74498" spans="13:13" x14ac:dyDescent="0.25">
      <c r="M74498"/>
    </row>
    <row r="74499" spans="13:13" x14ac:dyDescent="0.25">
      <c r="M74499"/>
    </row>
    <row r="74500" spans="13:13" x14ac:dyDescent="0.25">
      <c r="M74500"/>
    </row>
    <row r="74501" spans="13:13" x14ac:dyDescent="0.25">
      <c r="M74501"/>
    </row>
    <row r="74502" spans="13:13" x14ac:dyDescent="0.25">
      <c r="M74502"/>
    </row>
    <row r="74503" spans="13:13" x14ac:dyDescent="0.25">
      <c r="M74503"/>
    </row>
    <row r="74504" spans="13:13" x14ac:dyDescent="0.25">
      <c r="M74504"/>
    </row>
    <row r="74505" spans="13:13" x14ac:dyDescent="0.25">
      <c r="M74505"/>
    </row>
    <row r="74506" spans="13:13" x14ac:dyDescent="0.25">
      <c r="M74506"/>
    </row>
    <row r="74507" spans="13:13" x14ac:dyDescent="0.25">
      <c r="M74507"/>
    </row>
    <row r="74508" spans="13:13" x14ac:dyDescent="0.25">
      <c r="M74508"/>
    </row>
    <row r="74509" spans="13:13" x14ac:dyDescent="0.25">
      <c r="M74509"/>
    </row>
    <row r="74510" spans="13:13" x14ac:dyDescent="0.25">
      <c r="M74510"/>
    </row>
    <row r="74511" spans="13:13" x14ac:dyDescent="0.25">
      <c r="M74511"/>
    </row>
    <row r="74512" spans="13:13" x14ac:dyDescent="0.25">
      <c r="M74512"/>
    </row>
    <row r="74513" spans="13:13" x14ac:dyDescent="0.25">
      <c r="M74513"/>
    </row>
    <row r="74514" spans="13:13" x14ac:dyDescent="0.25">
      <c r="M74514"/>
    </row>
    <row r="74515" spans="13:13" x14ac:dyDescent="0.25">
      <c r="M74515"/>
    </row>
    <row r="74516" spans="13:13" x14ac:dyDescent="0.25">
      <c r="M74516"/>
    </row>
    <row r="74517" spans="13:13" x14ac:dyDescent="0.25">
      <c r="M74517"/>
    </row>
    <row r="74518" spans="13:13" x14ac:dyDescent="0.25">
      <c r="M74518"/>
    </row>
    <row r="74519" spans="13:13" x14ac:dyDescent="0.25">
      <c r="M74519"/>
    </row>
    <row r="74520" spans="13:13" x14ac:dyDescent="0.25">
      <c r="M74520"/>
    </row>
    <row r="74521" spans="13:13" x14ac:dyDescent="0.25">
      <c r="M74521"/>
    </row>
    <row r="74522" spans="13:13" x14ac:dyDescent="0.25">
      <c r="M74522"/>
    </row>
    <row r="74523" spans="13:13" x14ac:dyDescent="0.25">
      <c r="M74523"/>
    </row>
    <row r="74524" spans="13:13" x14ac:dyDescent="0.25">
      <c r="M74524"/>
    </row>
    <row r="74525" spans="13:13" x14ac:dyDescent="0.25">
      <c r="M74525"/>
    </row>
    <row r="74526" spans="13:13" x14ac:dyDescent="0.25">
      <c r="M74526"/>
    </row>
    <row r="74527" spans="13:13" x14ac:dyDescent="0.25">
      <c r="M74527"/>
    </row>
    <row r="74528" spans="13:13" x14ac:dyDescent="0.25">
      <c r="M74528"/>
    </row>
    <row r="74529" spans="13:13" x14ac:dyDescent="0.25">
      <c r="M74529"/>
    </row>
    <row r="74530" spans="13:13" x14ac:dyDescent="0.25">
      <c r="M74530"/>
    </row>
    <row r="74531" spans="13:13" x14ac:dyDescent="0.25">
      <c r="M74531"/>
    </row>
    <row r="74532" spans="13:13" x14ac:dyDescent="0.25">
      <c r="M74532"/>
    </row>
    <row r="74533" spans="13:13" x14ac:dyDescent="0.25">
      <c r="M74533"/>
    </row>
    <row r="74534" spans="13:13" x14ac:dyDescent="0.25">
      <c r="M74534"/>
    </row>
    <row r="74535" spans="13:13" x14ac:dyDescent="0.25">
      <c r="M74535"/>
    </row>
    <row r="74536" spans="13:13" x14ac:dyDescent="0.25">
      <c r="M74536"/>
    </row>
    <row r="74537" spans="13:13" x14ac:dyDescent="0.25">
      <c r="M74537"/>
    </row>
    <row r="74538" spans="13:13" x14ac:dyDescent="0.25">
      <c r="M74538"/>
    </row>
    <row r="74539" spans="13:13" x14ac:dyDescent="0.25">
      <c r="M74539"/>
    </row>
    <row r="74540" spans="13:13" x14ac:dyDescent="0.25">
      <c r="M74540"/>
    </row>
    <row r="74541" spans="13:13" x14ac:dyDescent="0.25">
      <c r="M74541"/>
    </row>
    <row r="74542" spans="13:13" x14ac:dyDescent="0.25">
      <c r="M74542"/>
    </row>
    <row r="74543" spans="13:13" x14ac:dyDescent="0.25">
      <c r="M74543"/>
    </row>
    <row r="74544" spans="13:13" x14ac:dyDescent="0.25">
      <c r="M74544"/>
    </row>
    <row r="74545" spans="13:13" x14ac:dyDescent="0.25">
      <c r="M74545"/>
    </row>
    <row r="74546" spans="13:13" x14ac:dyDescent="0.25">
      <c r="M74546"/>
    </row>
    <row r="74547" spans="13:13" x14ac:dyDescent="0.25">
      <c r="M74547"/>
    </row>
    <row r="74548" spans="13:13" x14ac:dyDescent="0.25">
      <c r="M74548"/>
    </row>
    <row r="74549" spans="13:13" x14ac:dyDescent="0.25">
      <c r="M74549"/>
    </row>
    <row r="74550" spans="13:13" x14ac:dyDescent="0.25">
      <c r="M74550"/>
    </row>
    <row r="74551" spans="13:13" x14ac:dyDescent="0.25">
      <c r="M74551"/>
    </row>
    <row r="74552" spans="13:13" x14ac:dyDescent="0.25">
      <c r="M74552"/>
    </row>
    <row r="74553" spans="13:13" x14ac:dyDescent="0.25">
      <c r="M74553"/>
    </row>
    <row r="74554" spans="13:13" x14ac:dyDescent="0.25">
      <c r="M74554"/>
    </row>
    <row r="74555" spans="13:13" x14ac:dyDescent="0.25">
      <c r="M74555"/>
    </row>
    <row r="74556" spans="13:13" x14ac:dyDescent="0.25">
      <c r="M74556"/>
    </row>
    <row r="74557" spans="13:13" x14ac:dyDescent="0.25">
      <c r="M74557"/>
    </row>
    <row r="74558" spans="13:13" x14ac:dyDescent="0.25">
      <c r="M74558"/>
    </row>
    <row r="74559" spans="13:13" x14ac:dyDescent="0.25">
      <c r="M74559"/>
    </row>
    <row r="74560" spans="13:13" x14ac:dyDescent="0.25">
      <c r="M74560"/>
    </row>
    <row r="74561" spans="13:13" x14ac:dyDescent="0.25">
      <c r="M74561"/>
    </row>
    <row r="74562" spans="13:13" x14ac:dyDescent="0.25">
      <c r="M74562"/>
    </row>
    <row r="74563" spans="13:13" x14ac:dyDescent="0.25">
      <c r="M74563"/>
    </row>
    <row r="74564" spans="13:13" x14ac:dyDescent="0.25">
      <c r="M74564"/>
    </row>
    <row r="74565" spans="13:13" x14ac:dyDescent="0.25">
      <c r="M74565"/>
    </row>
    <row r="74566" spans="13:13" x14ac:dyDescent="0.25">
      <c r="M74566"/>
    </row>
    <row r="74567" spans="13:13" x14ac:dyDescent="0.25">
      <c r="M74567"/>
    </row>
    <row r="74568" spans="13:13" x14ac:dyDescent="0.25">
      <c r="M74568"/>
    </row>
    <row r="74569" spans="13:13" x14ac:dyDescent="0.25">
      <c r="M74569"/>
    </row>
    <row r="74570" spans="13:13" x14ac:dyDescent="0.25">
      <c r="M74570"/>
    </row>
    <row r="74571" spans="13:13" x14ac:dyDescent="0.25">
      <c r="M74571"/>
    </row>
    <row r="74572" spans="13:13" x14ac:dyDescent="0.25">
      <c r="M74572"/>
    </row>
    <row r="74573" spans="13:13" x14ac:dyDescent="0.25">
      <c r="M74573"/>
    </row>
    <row r="74574" spans="13:13" x14ac:dyDescent="0.25">
      <c r="M74574"/>
    </row>
    <row r="74575" spans="13:13" x14ac:dyDescent="0.25">
      <c r="M74575"/>
    </row>
    <row r="74576" spans="13:13" x14ac:dyDescent="0.25">
      <c r="M74576"/>
    </row>
    <row r="74577" spans="13:13" x14ac:dyDescent="0.25">
      <c r="M74577"/>
    </row>
    <row r="74578" spans="13:13" x14ac:dyDescent="0.25">
      <c r="M74578"/>
    </row>
    <row r="74579" spans="13:13" x14ac:dyDescent="0.25">
      <c r="M74579"/>
    </row>
    <row r="74580" spans="13:13" x14ac:dyDescent="0.25">
      <c r="M74580"/>
    </row>
    <row r="74581" spans="13:13" x14ac:dyDescent="0.25">
      <c r="M74581"/>
    </row>
    <row r="74582" spans="13:13" x14ac:dyDescent="0.25">
      <c r="M74582"/>
    </row>
    <row r="74583" spans="13:13" x14ac:dyDescent="0.25">
      <c r="M74583"/>
    </row>
    <row r="74584" spans="13:13" x14ac:dyDescent="0.25">
      <c r="M74584"/>
    </row>
    <row r="74585" spans="13:13" x14ac:dyDescent="0.25">
      <c r="M74585"/>
    </row>
    <row r="74586" spans="13:13" x14ac:dyDescent="0.25">
      <c r="M74586"/>
    </row>
    <row r="74587" spans="13:13" x14ac:dyDescent="0.25">
      <c r="M74587"/>
    </row>
    <row r="74588" spans="13:13" x14ac:dyDescent="0.25">
      <c r="M74588"/>
    </row>
    <row r="74589" spans="13:13" x14ac:dyDescent="0.25">
      <c r="M74589"/>
    </row>
    <row r="74590" spans="13:13" x14ac:dyDescent="0.25">
      <c r="M74590"/>
    </row>
    <row r="74591" spans="13:13" x14ac:dyDescent="0.25">
      <c r="M74591"/>
    </row>
    <row r="74592" spans="13:13" x14ac:dyDescent="0.25">
      <c r="M74592"/>
    </row>
    <row r="74593" spans="13:13" x14ac:dyDescent="0.25">
      <c r="M74593"/>
    </row>
    <row r="74594" spans="13:13" x14ac:dyDescent="0.25">
      <c r="M74594"/>
    </row>
    <row r="74595" spans="13:13" x14ac:dyDescent="0.25">
      <c r="M74595"/>
    </row>
    <row r="74596" spans="13:13" x14ac:dyDescent="0.25">
      <c r="M74596"/>
    </row>
    <row r="74597" spans="13:13" x14ac:dyDescent="0.25">
      <c r="M74597"/>
    </row>
    <row r="74598" spans="13:13" x14ac:dyDescent="0.25">
      <c r="M74598"/>
    </row>
    <row r="74599" spans="13:13" x14ac:dyDescent="0.25">
      <c r="M74599"/>
    </row>
    <row r="74600" spans="13:13" x14ac:dyDescent="0.25">
      <c r="M74600"/>
    </row>
    <row r="74601" spans="13:13" x14ac:dyDescent="0.25">
      <c r="M74601"/>
    </row>
    <row r="74602" spans="13:13" x14ac:dyDescent="0.25">
      <c r="M74602"/>
    </row>
    <row r="74603" spans="13:13" x14ac:dyDescent="0.25">
      <c r="M74603"/>
    </row>
    <row r="74604" spans="13:13" x14ac:dyDescent="0.25">
      <c r="M74604"/>
    </row>
    <row r="74605" spans="13:13" x14ac:dyDescent="0.25">
      <c r="M74605"/>
    </row>
    <row r="74606" spans="13:13" x14ac:dyDescent="0.25">
      <c r="M74606"/>
    </row>
    <row r="74607" spans="13:13" x14ac:dyDescent="0.25">
      <c r="M74607"/>
    </row>
    <row r="74608" spans="13:13" x14ac:dyDescent="0.25">
      <c r="M74608"/>
    </row>
    <row r="74609" spans="13:13" x14ac:dyDescent="0.25">
      <c r="M74609"/>
    </row>
    <row r="74610" spans="13:13" x14ac:dyDescent="0.25">
      <c r="M74610"/>
    </row>
    <row r="74611" spans="13:13" x14ac:dyDescent="0.25">
      <c r="M74611"/>
    </row>
    <row r="74612" spans="13:13" x14ac:dyDescent="0.25">
      <c r="M74612"/>
    </row>
    <row r="74613" spans="13:13" x14ac:dyDescent="0.25">
      <c r="M74613"/>
    </row>
    <row r="74614" spans="13:13" x14ac:dyDescent="0.25">
      <c r="M74614"/>
    </row>
    <row r="74615" spans="13:13" x14ac:dyDescent="0.25">
      <c r="M74615"/>
    </row>
    <row r="74616" spans="13:13" x14ac:dyDescent="0.25">
      <c r="M74616"/>
    </row>
    <row r="74617" spans="13:13" x14ac:dyDescent="0.25">
      <c r="M74617"/>
    </row>
    <row r="74618" spans="13:13" x14ac:dyDescent="0.25">
      <c r="M74618"/>
    </row>
    <row r="74619" spans="13:13" x14ac:dyDescent="0.25">
      <c r="M74619"/>
    </row>
    <row r="74620" spans="13:13" x14ac:dyDescent="0.25">
      <c r="M74620"/>
    </row>
    <row r="74621" spans="13:13" x14ac:dyDescent="0.25">
      <c r="M74621"/>
    </row>
    <row r="74622" spans="13:13" x14ac:dyDescent="0.25">
      <c r="M74622"/>
    </row>
    <row r="74623" spans="13:13" x14ac:dyDescent="0.25">
      <c r="M74623"/>
    </row>
    <row r="74624" spans="13:13" x14ac:dyDescent="0.25">
      <c r="M74624"/>
    </row>
    <row r="74625" spans="13:13" x14ac:dyDescent="0.25">
      <c r="M74625"/>
    </row>
    <row r="74626" spans="13:13" x14ac:dyDescent="0.25">
      <c r="M74626"/>
    </row>
    <row r="74627" spans="13:13" x14ac:dyDescent="0.25">
      <c r="M74627"/>
    </row>
    <row r="74628" spans="13:13" x14ac:dyDescent="0.25">
      <c r="M74628"/>
    </row>
    <row r="74629" spans="13:13" x14ac:dyDescent="0.25">
      <c r="M74629"/>
    </row>
    <row r="74630" spans="13:13" x14ac:dyDescent="0.25">
      <c r="M74630"/>
    </row>
    <row r="74631" spans="13:13" x14ac:dyDescent="0.25">
      <c r="M74631"/>
    </row>
    <row r="74632" spans="13:13" x14ac:dyDescent="0.25">
      <c r="M74632"/>
    </row>
    <row r="74633" spans="13:13" x14ac:dyDescent="0.25">
      <c r="M74633"/>
    </row>
    <row r="74634" spans="13:13" x14ac:dyDescent="0.25">
      <c r="M74634"/>
    </row>
    <row r="74635" spans="13:13" x14ac:dyDescent="0.25">
      <c r="M74635"/>
    </row>
    <row r="74636" spans="13:13" x14ac:dyDescent="0.25">
      <c r="M74636"/>
    </row>
    <row r="74637" spans="13:13" x14ac:dyDescent="0.25">
      <c r="M74637"/>
    </row>
    <row r="74638" spans="13:13" x14ac:dyDescent="0.25">
      <c r="M74638"/>
    </row>
    <row r="74639" spans="13:13" x14ac:dyDescent="0.25">
      <c r="M74639"/>
    </row>
    <row r="74640" spans="13:13" x14ac:dyDescent="0.25">
      <c r="M74640"/>
    </row>
    <row r="74641" spans="13:13" x14ac:dyDescent="0.25">
      <c r="M74641"/>
    </row>
    <row r="74642" spans="13:13" x14ac:dyDescent="0.25">
      <c r="M74642"/>
    </row>
    <row r="74643" spans="13:13" x14ac:dyDescent="0.25">
      <c r="M74643"/>
    </row>
    <row r="74644" spans="13:13" x14ac:dyDescent="0.25">
      <c r="M74644"/>
    </row>
    <row r="74645" spans="13:13" x14ac:dyDescent="0.25">
      <c r="M74645"/>
    </row>
    <row r="74646" spans="13:13" x14ac:dyDescent="0.25">
      <c r="M74646"/>
    </row>
    <row r="74647" spans="13:13" x14ac:dyDescent="0.25">
      <c r="M74647"/>
    </row>
    <row r="74648" spans="13:13" x14ac:dyDescent="0.25">
      <c r="M74648"/>
    </row>
    <row r="74649" spans="13:13" x14ac:dyDescent="0.25">
      <c r="M74649"/>
    </row>
    <row r="74650" spans="13:13" x14ac:dyDescent="0.25">
      <c r="M74650"/>
    </row>
    <row r="74651" spans="13:13" x14ac:dyDescent="0.25">
      <c r="M74651"/>
    </row>
    <row r="74652" spans="13:13" x14ac:dyDescent="0.25">
      <c r="M74652"/>
    </row>
    <row r="74653" spans="13:13" x14ac:dyDescent="0.25">
      <c r="M74653"/>
    </row>
    <row r="74654" spans="13:13" x14ac:dyDescent="0.25">
      <c r="M74654"/>
    </row>
    <row r="74655" spans="13:13" x14ac:dyDescent="0.25">
      <c r="M74655"/>
    </row>
    <row r="74656" spans="13:13" x14ac:dyDescent="0.25">
      <c r="M74656"/>
    </row>
    <row r="74657" spans="13:13" x14ac:dyDescent="0.25">
      <c r="M74657"/>
    </row>
    <row r="74658" spans="13:13" x14ac:dyDescent="0.25">
      <c r="M74658"/>
    </row>
    <row r="74659" spans="13:13" x14ac:dyDescent="0.25">
      <c r="M74659"/>
    </row>
    <row r="74660" spans="13:13" x14ac:dyDescent="0.25">
      <c r="M74660"/>
    </row>
    <row r="74661" spans="13:13" x14ac:dyDescent="0.25">
      <c r="M74661"/>
    </row>
    <row r="74662" spans="13:13" x14ac:dyDescent="0.25">
      <c r="M74662"/>
    </row>
    <row r="74663" spans="13:13" x14ac:dyDescent="0.25">
      <c r="M74663"/>
    </row>
    <row r="74664" spans="13:13" x14ac:dyDescent="0.25">
      <c r="M74664"/>
    </row>
    <row r="74665" spans="13:13" x14ac:dyDescent="0.25">
      <c r="M74665"/>
    </row>
    <row r="74666" spans="13:13" x14ac:dyDescent="0.25">
      <c r="M74666"/>
    </row>
    <row r="74667" spans="13:13" x14ac:dyDescent="0.25">
      <c r="M74667"/>
    </row>
    <row r="74668" spans="13:13" x14ac:dyDescent="0.25">
      <c r="M74668"/>
    </row>
    <row r="74669" spans="13:13" x14ac:dyDescent="0.25">
      <c r="M74669"/>
    </row>
    <row r="74670" spans="13:13" x14ac:dyDescent="0.25">
      <c r="M74670"/>
    </row>
    <row r="74671" spans="13:13" x14ac:dyDescent="0.25">
      <c r="M74671"/>
    </row>
    <row r="74672" spans="13:13" x14ac:dyDescent="0.25">
      <c r="M74672"/>
    </row>
    <row r="74673" spans="13:13" x14ac:dyDescent="0.25">
      <c r="M74673"/>
    </row>
    <row r="74674" spans="13:13" x14ac:dyDescent="0.25">
      <c r="M74674"/>
    </row>
    <row r="74675" spans="13:13" x14ac:dyDescent="0.25">
      <c r="M74675"/>
    </row>
    <row r="74676" spans="13:13" x14ac:dyDescent="0.25">
      <c r="M74676"/>
    </row>
    <row r="74677" spans="13:13" x14ac:dyDescent="0.25">
      <c r="M74677"/>
    </row>
    <row r="74678" spans="13:13" x14ac:dyDescent="0.25">
      <c r="M74678"/>
    </row>
    <row r="74679" spans="13:13" x14ac:dyDescent="0.25">
      <c r="M74679"/>
    </row>
    <row r="74680" spans="13:13" x14ac:dyDescent="0.25">
      <c r="M74680"/>
    </row>
    <row r="74681" spans="13:13" x14ac:dyDescent="0.25">
      <c r="M74681"/>
    </row>
    <row r="74682" spans="13:13" x14ac:dyDescent="0.25">
      <c r="M74682"/>
    </row>
    <row r="74683" spans="13:13" x14ac:dyDescent="0.25">
      <c r="M74683"/>
    </row>
    <row r="74684" spans="13:13" x14ac:dyDescent="0.25">
      <c r="M74684"/>
    </row>
    <row r="74685" spans="13:13" x14ac:dyDescent="0.25">
      <c r="M74685"/>
    </row>
    <row r="74686" spans="13:13" x14ac:dyDescent="0.25">
      <c r="M74686"/>
    </row>
    <row r="74687" spans="13:13" x14ac:dyDescent="0.25">
      <c r="M74687"/>
    </row>
    <row r="74688" spans="13:13" x14ac:dyDescent="0.25">
      <c r="M74688"/>
    </row>
    <row r="74689" spans="13:13" x14ac:dyDescent="0.25">
      <c r="M74689"/>
    </row>
    <row r="74690" spans="13:13" x14ac:dyDescent="0.25">
      <c r="M74690"/>
    </row>
    <row r="74691" spans="13:13" x14ac:dyDescent="0.25">
      <c r="M74691"/>
    </row>
    <row r="74692" spans="13:13" x14ac:dyDescent="0.25">
      <c r="M74692"/>
    </row>
    <row r="74693" spans="13:13" x14ac:dyDescent="0.25">
      <c r="M74693"/>
    </row>
    <row r="74694" spans="13:13" x14ac:dyDescent="0.25">
      <c r="M74694"/>
    </row>
    <row r="74695" spans="13:13" x14ac:dyDescent="0.25">
      <c r="M74695"/>
    </row>
    <row r="74696" spans="13:13" x14ac:dyDescent="0.25">
      <c r="M74696"/>
    </row>
    <row r="74697" spans="13:13" x14ac:dyDescent="0.25">
      <c r="M74697"/>
    </row>
    <row r="74698" spans="13:13" x14ac:dyDescent="0.25">
      <c r="M74698"/>
    </row>
    <row r="74699" spans="13:13" x14ac:dyDescent="0.25">
      <c r="M74699"/>
    </row>
    <row r="74700" spans="13:13" x14ac:dyDescent="0.25">
      <c r="M74700"/>
    </row>
    <row r="74701" spans="13:13" x14ac:dyDescent="0.25">
      <c r="M74701"/>
    </row>
    <row r="74702" spans="13:13" x14ac:dyDescent="0.25">
      <c r="M74702"/>
    </row>
    <row r="74703" spans="13:13" x14ac:dyDescent="0.25">
      <c r="M74703"/>
    </row>
    <row r="74704" spans="13:13" x14ac:dyDescent="0.25">
      <c r="M74704"/>
    </row>
    <row r="74705" spans="13:13" x14ac:dyDescent="0.25">
      <c r="M74705"/>
    </row>
    <row r="74706" spans="13:13" x14ac:dyDescent="0.25">
      <c r="M74706"/>
    </row>
    <row r="74707" spans="13:13" x14ac:dyDescent="0.25">
      <c r="M74707"/>
    </row>
    <row r="74708" spans="13:13" x14ac:dyDescent="0.25">
      <c r="M74708"/>
    </row>
    <row r="74709" spans="13:13" x14ac:dyDescent="0.25">
      <c r="M74709"/>
    </row>
    <row r="74710" spans="13:13" x14ac:dyDescent="0.25">
      <c r="M74710"/>
    </row>
    <row r="74711" spans="13:13" x14ac:dyDescent="0.25">
      <c r="M74711"/>
    </row>
    <row r="74712" spans="13:13" x14ac:dyDescent="0.25">
      <c r="M74712"/>
    </row>
    <row r="74713" spans="13:13" x14ac:dyDescent="0.25">
      <c r="M74713"/>
    </row>
    <row r="74714" spans="13:13" x14ac:dyDescent="0.25">
      <c r="M74714"/>
    </row>
    <row r="74715" spans="13:13" x14ac:dyDescent="0.25">
      <c r="M74715"/>
    </row>
    <row r="74716" spans="13:13" x14ac:dyDescent="0.25">
      <c r="M74716"/>
    </row>
    <row r="74717" spans="13:13" x14ac:dyDescent="0.25">
      <c r="M74717"/>
    </row>
    <row r="74718" spans="13:13" x14ac:dyDescent="0.25">
      <c r="M74718"/>
    </row>
    <row r="74719" spans="13:13" x14ac:dyDescent="0.25">
      <c r="M74719"/>
    </row>
    <row r="74720" spans="13:13" x14ac:dyDescent="0.25">
      <c r="M74720"/>
    </row>
    <row r="74721" spans="13:13" x14ac:dyDescent="0.25">
      <c r="M74721"/>
    </row>
    <row r="74722" spans="13:13" x14ac:dyDescent="0.25">
      <c r="M74722"/>
    </row>
    <row r="74723" spans="13:13" x14ac:dyDescent="0.25">
      <c r="M74723"/>
    </row>
    <row r="74724" spans="13:13" x14ac:dyDescent="0.25">
      <c r="M74724"/>
    </row>
    <row r="74725" spans="13:13" x14ac:dyDescent="0.25">
      <c r="M74725"/>
    </row>
    <row r="74726" spans="13:13" x14ac:dyDescent="0.25">
      <c r="M74726"/>
    </row>
    <row r="74727" spans="13:13" x14ac:dyDescent="0.25">
      <c r="M74727"/>
    </row>
    <row r="74728" spans="13:13" x14ac:dyDescent="0.25">
      <c r="M74728"/>
    </row>
    <row r="74729" spans="13:13" x14ac:dyDescent="0.25">
      <c r="M74729"/>
    </row>
    <row r="74730" spans="13:13" x14ac:dyDescent="0.25">
      <c r="M74730"/>
    </row>
    <row r="74731" spans="13:13" x14ac:dyDescent="0.25">
      <c r="M74731"/>
    </row>
    <row r="74732" spans="13:13" x14ac:dyDescent="0.25">
      <c r="M74732"/>
    </row>
    <row r="74733" spans="13:13" x14ac:dyDescent="0.25">
      <c r="M74733"/>
    </row>
    <row r="74734" spans="13:13" x14ac:dyDescent="0.25">
      <c r="M74734"/>
    </row>
    <row r="74735" spans="13:13" x14ac:dyDescent="0.25">
      <c r="M74735"/>
    </row>
    <row r="74736" spans="13:13" x14ac:dyDescent="0.25">
      <c r="M74736"/>
    </row>
    <row r="74737" spans="13:13" x14ac:dyDescent="0.25">
      <c r="M74737"/>
    </row>
    <row r="74738" spans="13:13" x14ac:dyDescent="0.25">
      <c r="M74738"/>
    </row>
    <row r="74739" spans="13:13" x14ac:dyDescent="0.25">
      <c r="M74739"/>
    </row>
    <row r="74740" spans="13:13" x14ac:dyDescent="0.25">
      <c r="M74740"/>
    </row>
    <row r="74741" spans="13:13" x14ac:dyDescent="0.25">
      <c r="M74741"/>
    </row>
    <row r="74742" spans="13:13" x14ac:dyDescent="0.25">
      <c r="M74742"/>
    </row>
    <row r="74743" spans="13:13" x14ac:dyDescent="0.25">
      <c r="M74743"/>
    </row>
    <row r="74744" spans="13:13" x14ac:dyDescent="0.25">
      <c r="M74744"/>
    </row>
    <row r="74745" spans="13:13" x14ac:dyDescent="0.25">
      <c r="M74745"/>
    </row>
    <row r="74746" spans="13:13" x14ac:dyDescent="0.25">
      <c r="M74746"/>
    </row>
    <row r="74747" spans="13:13" x14ac:dyDescent="0.25">
      <c r="M74747"/>
    </row>
    <row r="74748" spans="13:13" x14ac:dyDescent="0.25">
      <c r="M74748"/>
    </row>
    <row r="74749" spans="13:13" x14ac:dyDescent="0.25">
      <c r="M74749"/>
    </row>
    <row r="74750" spans="13:13" x14ac:dyDescent="0.25">
      <c r="M74750"/>
    </row>
    <row r="74751" spans="13:13" x14ac:dyDescent="0.25">
      <c r="M74751"/>
    </row>
    <row r="74752" spans="13:13" x14ac:dyDescent="0.25">
      <c r="M74752"/>
    </row>
    <row r="74753" spans="13:13" x14ac:dyDescent="0.25">
      <c r="M74753"/>
    </row>
    <row r="74754" spans="13:13" x14ac:dyDescent="0.25">
      <c r="M74754"/>
    </row>
    <row r="74755" spans="13:13" x14ac:dyDescent="0.25">
      <c r="M74755"/>
    </row>
    <row r="74756" spans="13:13" x14ac:dyDescent="0.25">
      <c r="M74756"/>
    </row>
    <row r="74757" spans="13:13" x14ac:dyDescent="0.25">
      <c r="M74757"/>
    </row>
    <row r="74758" spans="13:13" x14ac:dyDescent="0.25">
      <c r="M74758"/>
    </row>
    <row r="74759" spans="13:13" x14ac:dyDescent="0.25">
      <c r="M74759"/>
    </row>
    <row r="74760" spans="13:13" x14ac:dyDescent="0.25">
      <c r="M74760"/>
    </row>
    <row r="74761" spans="13:13" x14ac:dyDescent="0.25">
      <c r="M74761"/>
    </row>
    <row r="74762" spans="13:13" x14ac:dyDescent="0.25">
      <c r="M74762"/>
    </row>
    <row r="74763" spans="13:13" x14ac:dyDescent="0.25">
      <c r="M74763"/>
    </row>
    <row r="74764" spans="13:13" x14ac:dyDescent="0.25">
      <c r="M74764"/>
    </row>
    <row r="74765" spans="13:13" x14ac:dyDescent="0.25">
      <c r="M74765"/>
    </row>
    <row r="74766" spans="13:13" x14ac:dyDescent="0.25">
      <c r="M74766"/>
    </row>
    <row r="74767" spans="13:13" x14ac:dyDescent="0.25">
      <c r="M74767"/>
    </row>
    <row r="74768" spans="13:13" x14ac:dyDescent="0.25">
      <c r="M74768"/>
    </row>
    <row r="74769" spans="13:13" x14ac:dyDescent="0.25">
      <c r="M74769"/>
    </row>
    <row r="74770" spans="13:13" x14ac:dyDescent="0.25">
      <c r="M74770"/>
    </row>
    <row r="74771" spans="13:13" x14ac:dyDescent="0.25">
      <c r="M74771"/>
    </row>
    <row r="74772" spans="13:13" x14ac:dyDescent="0.25">
      <c r="M74772"/>
    </row>
    <row r="74773" spans="13:13" x14ac:dyDescent="0.25">
      <c r="M74773"/>
    </row>
    <row r="74774" spans="13:13" x14ac:dyDescent="0.25">
      <c r="M74774"/>
    </row>
    <row r="74775" spans="13:13" x14ac:dyDescent="0.25">
      <c r="M74775"/>
    </row>
    <row r="74776" spans="13:13" x14ac:dyDescent="0.25">
      <c r="M74776"/>
    </row>
    <row r="74777" spans="13:13" x14ac:dyDescent="0.25">
      <c r="M74777"/>
    </row>
    <row r="74778" spans="13:13" x14ac:dyDescent="0.25">
      <c r="M74778"/>
    </row>
    <row r="74779" spans="13:13" x14ac:dyDescent="0.25">
      <c r="M74779"/>
    </row>
    <row r="74780" spans="13:13" x14ac:dyDescent="0.25">
      <c r="M74780"/>
    </row>
    <row r="74781" spans="13:13" x14ac:dyDescent="0.25">
      <c r="M74781"/>
    </row>
    <row r="74782" spans="13:13" x14ac:dyDescent="0.25">
      <c r="M74782"/>
    </row>
    <row r="74783" spans="13:13" x14ac:dyDescent="0.25">
      <c r="M74783"/>
    </row>
    <row r="74784" spans="13:13" x14ac:dyDescent="0.25">
      <c r="M74784"/>
    </row>
    <row r="74785" spans="13:13" x14ac:dyDescent="0.25">
      <c r="M74785"/>
    </row>
    <row r="74786" spans="13:13" x14ac:dyDescent="0.25">
      <c r="M74786"/>
    </row>
    <row r="74787" spans="13:13" x14ac:dyDescent="0.25">
      <c r="M74787"/>
    </row>
    <row r="74788" spans="13:13" x14ac:dyDescent="0.25">
      <c r="M74788"/>
    </row>
    <row r="74789" spans="13:13" x14ac:dyDescent="0.25">
      <c r="M74789"/>
    </row>
    <row r="74790" spans="13:13" x14ac:dyDescent="0.25">
      <c r="M74790"/>
    </row>
    <row r="74791" spans="13:13" x14ac:dyDescent="0.25">
      <c r="M74791"/>
    </row>
    <row r="74792" spans="13:13" x14ac:dyDescent="0.25">
      <c r="M74792"/>
    </row>
    <row r="74793" spans="13:13" x14ac:dyDescent="0.25">
      <c r="M74793"/>
    </row>
    <row r="74794" spans="13:13" x14ac:dyDescent="0.25">
      <c r="M74794"/>
    </row>
    <row r="74795" spans="13:13" x14ac:dyDescent="0.25">
      <c r="M74795"/>
    </row>
    <row r="74796" spans="13:13" x14ac:dyDescent="0.25">
      <c r="M74796"/>
    </row>
    <row r="74797" spans="13:13" x14ac:dyDescent="0.25">
      <c r="M74797"/>
    </row>
    <row r="74798" spans="13:13" x14ac:dyDescent="0.25">
      <c r="M74798"/>
    </row>
    <row r="74799" spans="13:13" x14ac:dyDescent="0.25">
      <c r="M74799"/>
    </row>
    <row r="74800" spans="13:13" x14ac:dyDescent="0.25">
      <c r="M74800"/>
    </row>
    <row r="74801" spans="13:13" x14ac:dyDescent="0.25">
      <c r="M74801"/>
    </row>
    <row r="74802" spans="13:13" x14ac:dyDescent="0.25">
      <c r="M74802"/>
    </row>
    <row r="74803" spans="13:13" x14ac:dyDescent="0.25">
      <c r="M74803"/>
    </row>
    <row r="74804" spans="13:13" x14ac:dyDescent="0.25">
      <c r="M74804"/>
    </row>
    <row r="74805" spans="13:13" x14ac:dyDescent="0.25">
      <c r="M74805"/>
    </row>
    <row r="74806" spans="13:13" x14ac:dyDescent="0.25">
      <c r="M74806"/>
    </row>
    <row r="74807" spans="13:13" x14ac:dyDescent="0.25">
      <c r="M74807"/>
    </row>
    <row r="74808" spans="13:13" x14ac:dyDescent="0.25">
      <c r="M74808"/>
    </row>
    <row r="74809" spans="13:13" x14ac:dyDescent="0.25">
      <c r="M74809"/>
    </row>
    <row r="74810" spans="13:13" x14ac:dyDescent="0.25">
      <c r="M74810"/>
    </row>
    <row r="74811" spans="13:13" x14ac:dyDescent="0.25">
      <c r="M74811"/>
    </row>
    <row r="74812" spans="13:13" x14ac:dyDescent="0.25">
      <c r="M74812"/>
    </row>
    <row r="74813" spans="13:13" x14ac:dyDescent="0.25">
      <c r="M74813"/>
    </row>
    <row r="74814" spans="13:13" x14ac:dyDescent="0.25">
      <c r="M74814"/>
    </row>
    <row r="74815" spans="13:13" x14ac:dyDescent="0.25">
      <c r="M74815"/>
    </row>
    <row r="74816" spans="13:13" x14ac:dyDescent="0.25">
      <c r="M74816"/>
    </row>
    <row r="74817" spans="13:13" x14ac:dyDescent="0.25">
      <c r="M74817"/>
    </row>
    <row r="74818" spans="13:13" x14ac:dyDescent="0.25">
      <c r="M74818"/>
    </row>
    <row r="74819" spans="13:13" x14ac:dyDescent="0.25">
      <c r="M74819"/>
    </row>
    <row r="74820" spans="13:13" x14ac:dyDescent="0.25">
      <c r="M74820"/>
    </row>
    <row r="74821" spans="13:13" x14ac:dyDescent="0.25">
      <c r="M74821"/>
    </row>
    <row r="74822" spans="13:13" x14ac:dyDescent="0.25">
      <c r="M74822"/>
    </row>
    <row r="74823" spans="13:13" x14ac:dyDescent="0.25">
      <c r="M74823"/>
    </row>
    <row r="74824" spans="13:13" x14ac:dyDescent="0.25">
      <c r="M74824"/>
    </row>
    <row r="74825" spans="13:13" x14ac:dyDescent="0.25">
      <c r="M74825"/>
    </row>
    <row r="74826" spans="13:13" x14ac:dyDescent="0.25">
      <c r="M74826"/>
    </row>
    <row r="74827" spans="13:13" x14ac:dyDescent="0.25">
      <c r="M74827"/>
    </row>
    <row r="74828" spans="13:13" x14ac:dyDescent="0.25">
      <c r="M74828"/>
    </row>
    <row r="74829" spans="13:13" x14ac:dyDescent="0.25">
      <c r="M74829"/>
    </row>
    <row r="74830" spans="13:13" x14ac:dyDescent="0.25">
      <c r="M74830"/>
    </row>
    <row r="74831" spans="13:13" x14ac:dyDescent="0.25">
      <c r="M74831"/>
    </row>
    <row r="74832" spans="13:13" x14ac:dyDescent="0.25">
      <c r="M74832"/>
    </row>
    <row r="74833" spans="13:13" x14ac:dyDescent="0.25">
      <c r="M74833"/>
    </row>
    <row r="74834" spans="13:13" x14ac:dyDescent="0.25">
      <c r="M74834"/>
    </row>
    <row r="74835" spans="13:13" x14ac:dyDescent="0.25">
      <c r="M74835"/>
    </row>
    <row r="74836" spans="13:13" x14ac:dyDescent="0.25">
      <c r="M74836"/>
    </row>
    <row r="74837" spans="13:13" x14ac:dyDescent="0.25">
      <c r="M74837"/>
    </row>
    <row r="74838" spans="13:13" x14ac:dyDescent="0.25">
      <c r="M74838"/>
    </row>
    <row r="74839" spans="13:13" x14ac:dyDescent="0.25">
      <c r="M74839"/>
    </row>
    <row r="74840" spans="13:13" x14ac:dyDescent="0.25">
      <c r="M74840"/>
    </row>
    <row r="74841" spans="13:13" x14ac:dyDescent="0.25">
      <c r="M74841"/>
    </row>
    <row r="74842" spans="13:13" x14ac:dyDescent="0.25">
      <c r="M74842"/>
    </row>
    <row r="74843" spans="13:13" x14ac:dyDescent="0.25">
      <c r="M74843"/>
    </row>
    <row r="74844" spans="13:13" x14ac:dyDescent="0.25">
      <c r="M74844"/>
    </row>
    <row r="74845" spans="13:13" x14ac:dyDescent="0.25">
      <c r="M74845"/>
    </row>
    <row r="74846" spans="13:13" x14ac:dyDescent="0.25">
      <c r="M74846"/>
    </row>
    <row r="74847" spans="13:13" x14ac:dyDescent="0.25">
      <c r="M74847"/>
    </row>
    <row r="74848" spans="13:13" x14ac:dyDescent="0.25">
      <c r="M74848"/>
    </row>
    <row r="74849" spans="13:13" x14ac:dyDescent="0.25">
      <c r="M74849"/>
    </row>
    <row r="74850" spans="13:13" x14ac:dyDescent="0.25">
      <c r="M74850"/>
    </row>
    <row r="74851" spans="13:13" x14ac:dyDescent="0.25">
      <c r="M74851"/>
    </row>
    <row r="74852" spans="13:13" x14ac:dyDescent="0.25">
      <c r="M74852"/>
    </row>
    <row r="74853" spans="13:13" x14ac:dyDescent="0.25">
      <c r="M74853"/>
    </row>
    <row r="74854" spans="13:13" x14ac:dyDescent="0.25">
      <c r="M74854"/>
    </row>
    <row r="74855" spans="13:13" x14ac:dyDescent="0.25">
      <c r="M74855"/>
    </row>
    <row r="74856" spans="13:13" x14ac:dyDescent="0.25">
      <c r="M74856"/>
    </row>
    <row r="74857" spans="13:13" x14ac:dyDescent="0.25">
      <c r="M74857"/>
    </row>
    <row r="74858" spans="13:13" x14ac:dyDescent="0.25">
      <c r="M74858"/>
    </row>
    <row r="74859" spans="13:13" x14ac:dyDescent="0.25">
      <c r="M74859"/>
    </row>
    <row r="74860" spans="13:13" x14ac:dyDescent="0.25">
      <c r="M74860"/>
    </row>
    <row r="74861" spans="13:13" x14ac:dyDescent="0.25">
      <c r="M74861"/>
    </row>
    <row r="74862" spans="13:13" x14ac:dyDescent="0.25">
      <c r="M74862"/>
    </row>
    <row r="74863" spans="13:13" x14ac:dyDescent="0.25">
      <c r="M74863"/>
    </row>
    <row r="74864" spans="13:13" x14ac:dyDescent="0.25">
      <c r="M74864"/>
    </row>
    <row r="74865" spans="13:13" x14ac:dyDescent="0.25">
      <c r="M74865"/>
    </row>
    <row r="74866" spans="13:13" x14ac:dyDescent="0.25">
      <c r="M74866"/>
    </row>
    <row r="74867" spans="13:13" x14ac:dyDescent="0.25">
      <c r="M74867"/>
    </row>
    <row r="74868" spans="13:13" x14ac:dyDescent="0.25">
      <c r="M74868"/>
    </row>
    <row r="74869" spans="13:13" x14ac:dyDescent="0.25">
      <c r="M74869"/>
    </row>
    <row r="74870" spans="13:13" x14ac:dyDescent="0.25">
      <c r="M74870"/>
    </row>
    <row r="74871" spans="13:13" x14ac:dyDescent="0.25">
      <c r="M74871"/>
    </row>
    <row r="74872" spans="13:13" x14ac:dyDescent="0.25">
      <c r="M74872"/>
    </row>
    <row r="74873" spans="13:13" x14ac:dyDescent="0.25">
      <c r="M74873"/>
    </row>
    <row r="74874" spans="13:13" x14ac:dyDescent="0.25">
      <c r="M74874"/>
    </row>
    <row r="74875" spans="13:13" x14ac:dyDescent="0.25">
      <c r="M74875"/>
    </row>
    <row r="74876" spans="13:13" x14ac:dyDescent="0.25">
      <c r="M74876"/>
    </row>
    <row r="74877" spans="13:13" x14ac:dyDescent="0.25">
      <c r="M74877"/>
    </row>
    <row r="74878" spans="13:13" x14ac:dyDescent="0.25">
      <c r="M74878"/>
    </row>
    <row r="74879" spans="13:13" x14ac:dyDescent="0.25">
      <c r="M74879"/>
    </row>
    <row r="74880" spans="13:13" x14ac:dyDescent="0.25">
      <c r="M74880"/>
    </row>
    <row r="74881" spans="13:13" x14ac:dyDescent="0.25">
      <c r="M74881"/>
    </row>
    <row r="74882" spans="13:13" x14ac:dyDescent="0.25">
      <c r="M74882"/>
    </row>
    <row r="74883" spans="13:13" x14ac:dyDescent="0.25">
      <c r="M74883"/>
    </row>
    <row r="74884" spans="13:13" x14ac:dyDescent="0.25">
      <c r="M74884"/>
    </row>
    <row r="74885" spans="13:13" x14ac:dyDescent="0.25">
      <c r="M74885"/>
    </row>
    <row r="74886" spans="13:13" x14ac:dyDescent="0.25">
      <c r="M74886"/>
    </row>
    <row r="74887" spans="13:13" x14ac:dyDescent="0.25">
      <c r="M74887"/>
    </row>
    <row r="74888" spans="13:13" x14ac:dyDescent="0.25">
      <c r="M74888"/>
    </row>
    <row r="74889" spans="13:13" x14ac:dyDescent="0.25">
      <c r="M74889"/>
    </row>
    <row r="74890" spans="13:13" x14ac:dyDescent="0.25">
      <c r="M74890"/>
    </row>
    <row r="74891" spans="13:13" x14ac:dyDescent="0.25">
      <c r="M74891"/>
    </row>
    <row r="74892" spans="13:13" x14ac:dyDescent="0.25">
      <c r="M74892"/>
    </row>
    <row r="74893" spans="13:13" x14ac:dyDescent="0.25">
      <c r="M74893"/>
    </row>
    <row r="74894" spans="13:13" x14ac:dyDescent="0.25">
      <c r="M74894"/>
    </row>
    <row r="74895" spans="13:13" x14ac:dyDescent="0.25">
      <c r="M74895"/>
    </row>
    <row r="74896" spans="13:13" x14ac:dyDescent="0.25">
      <c r="M74896"/>
    </row>
    <row r="74897" spans="13:13" x14ac:dyDescent="0.25">
      <c r="M74897"/>
    </row>
    <row r="74898" spans="13:13" x14ac:dyDescent="0.25">
      <c r="M74898"/>
    </row>
    <row r="74899" spans="13:13" x14ac:dyDescent="0.25">
      <c r="M74899"/>
    </row>
    <row r="74900" spans="13:13" x14ac:dyDescent="0.25">
      <c r="M74900"/>
    </row>
    <row r="74901" spans="13:13" x14ac:dyDescent="0.25">
      <c r="M74901"/>
    </row>
    <row r="74902" spans="13:13" x14ac:dyDescent="0.25">
      <c r="M74902"/>
    </row>
    <row r="74903" spans="13:13" x14ac:dyDescent="0.25">
      <c r="M74903"/>
    </row>
    <row r="74904" spans="13:13" x14ac:dyDescent="0.25">
      <c r="M74904"/>
    </row>
    <row r="74905" spans="13:13" x14ac:dyDescent="0.25">
      <c r="M74905"/>
    </row>
    <row r="74906" spans="13:13" x14ac:dyDescent="0.25">
      <c r="M74906"/>
    </row>
    <row r="74907" spans="13:13" x14ac:dyDescent="0.25">
      <c r="M74907"/>
    </row>
    <row r="74908" spans="13:13" x14ac:dyDescent="0.25">
      <c r="M74908"/>
    </row>
    <row r="74909" spans="13:13" x14ac:dyDescent="0.25">
      <c r="M74909"/>
    </row>
    <row r="74910" spans="13:13" x14ac:dyDescent="0.25">
      <c r="M74910"/>
    </row>
    <row r="74911" spans="13:13" x14ac:dyDescent="0.25">
      <c r="M74911"/>
    </row>
    <row r="74912" spans="13:13" x14ac:dyDescent="0.25">
      <c r="M74912"/>
    </row>
    <row r="74913" spans="13:13" x14ac:dyDescent="0.25">
      <c r="M74913"/>
    </row>
    <row r="74914" spans="13:13" x14ac:dyDescent="0.25">
      <c r="M74914"/>
    </row>
    <row r="74915" spans="13:13" x14ac:dyDescent="0.25">
      <c r="M74915"/>
    </row>
    <row r="74916" spans="13:13" x14ac:dyDescent="0.25">
      <c r="M74916"/>
    </row>
    <row r="74917" spans="13:13" x14ac:dyDescent="0.25">
      <c r="M74917"/>
    </row>
    <row r="74918" spans="13:13" x14ac:dyDescent="0.25">
      <c r="M74918"/>
    </row>
    <row r="74919" spans="13:13" x14ac:dyDescent="0.25">
      <c r="M74919"/>
    </row>
    <row r="74920" spans="13:13" x14ac:dyDescent="0.25">
      <c r="M74920"/>
    </row>
    <row r="74921" spans="13:13" x14ac:dyDescent="0.25">
      <c r="M74921"/>
    </row>
    <row r="74922" spans="13:13" x14ac:dyDescent="0.25">
      <c r="M74922"/>
    </row>
    <row r="74923" spans="13:13" x14ac:dyDescent="0.25">
      <c r="M74923"/>
    </row>
    <row r="74924" spans="13:13" x14ac:dyDescent="0.25">
      <c r="M74924"/>
    </row>
    <row r="74925" spans="13:13" x14ac:dyDescent="0.25">
      <c r="M74925"/>
    </row>
    <row r="74926" spans="13:13" x14ac:dyDescent="0.25">
      <c r="M74926"/>
    </row>
    <row r="74927" spans="13:13" x14ac:dyDescent="0.25">
      <c r="M74927"/>
    </row>
    <row r="74928" spans="13:13" x14ac:dyDescent="0.25">
      <c r="M74928"/>
    </row>
    <row r="74929" spans="13:13" x14ac:dyDescent="0.25">
      <c r="M74929"/>
    </row>
    <row r="74930" spans="13:13" x14ac:dyDescent="0.25">
      <c r="M74930"/>
    </row>
    <row r="74931" spans="13:13" x14ac:dyDescent="0.25">
      <c r="M74931"/>
    </row>
    <row r="74932" spans="13:13" x14ac:dyDescent="0.25">
      <c r="M74932"/>
    </row>
    <row r="74933" spans="13:13" x14ac:dyDescent="0.25">
      <c r="M74933"/>
    </row>
    <row r="74934" spans="13:13" x14ac:dyDescent="0.25">
      <c r="M74934"/>
    </row>
    <row r="74935" spans="13:13" x14ac:dyDescent="0.25">
      <c r="M74935"/>
    </row>
    <row r="74936" spans="13:13" x14ac:dyDescent="0.25">
      <c r="M74936"/>
    </row>
    <row r="74937" spans="13:13" x14ac:dyDescent="0.25">
      <c r="M74937"/>
    </row>
    <row r="74938" spans="13:13" x14ac:dyDescent="0.25">
      <c r="M74938"/>
    </row>
    <row r="74939" spans="13:13" x14ac:dyDescent="0.25">
      <c r="M74939"/>
    </row>
    <row r="74940" spans="13:13" x14ac:dyDescent="0.25">
      <c r="M74940"/>
    </row>
    <row r="74941" spans="13:13" x14ac:dyDescent="0.25">
      <c r="M74941"/>
    </row>
    <row r="74942" spans="13:13" x14ac:dyDescent="0.25">
      <c r="M74942"/>
    </row>
    <row r="74943" spans="13:13" x14ac:dyDescent="0.25">
      <c r="M74943"/>
    </row>
    <row r="74944" spans="13:13" x14ac:dyDescent="0.25">
      <c r="M74944"/>
    </row>
    <row r="74945" spans="13:13" x14ac:dyDescent="0.25">
      <c r="M74945"/>
    </row>
    <row r="74946" spans="13:13" x14ac:dyDescent="0.25">
      <c r="M74946"/>
    </row>
    <row r="74947" spans="13:13" x14ac:dyDescent="0.25">
      <c r="M74947"/>
    </row>
    <row r="74948" spans="13:13" x14ac:dyDescent="0.25">
      <c r="M74948"/>
    </row>
    <row r="74949" spans="13:13" x14ac:dyDescent="0.25">
      <c r="M74949"/>
    </row>
    <row r="74950" spans="13:13" x14ac:dyDescent="0.25">
      <c r="M74950"/>
    </row>
    <row r="74951" spans="13:13" x14ac:dyDescent="0.25">
      <c r="M74951"/>
    </row>
    <row r="74952" spans="13:13" x14ac:dyDescent="0.25">
      <c r="M74952"/>
    </row>
    <row r="74953" spans="13:13" x14ac:dyDescent="0.25">
      <c r="M74953"/>
    </row>
    <row r="74954" spans="13:13" x14ac:dyDescent="0.25">
      <c r="M74954"/>
    </row>
    <row r="74955" spans="13:13" x14ac:dyDescent="0.25">
      <c r="M74955"/>
    </row>
    <row r="74956" spans="13:13" x14ac:dyDescent="0.25">
      <c r="M74956"/>
    </row>
    <row r="74957" spans="13:13" x14ac:dyDescent="0.25">
      <c r="M74957"/>
    </row>
    <row r="74958" spans="13:13" x14ac:dyDescent="0.25">
      <c r="M74958"/>
    </row>
    <row r="74959" spans="13:13" x14ac:dyDescent="0.25">
      <c r="M74959"/>
    </row>
    <row r="74960" spans="13:13" x14ac:dyDescent="0.25">
      <c r="M74960"/>
    </row>
    <row r="74961" spans="13:13" x14ac:dyDescent="0.25">
      <c r="M74961"/>
    </row>
    <row r="74962" spans="13:13" x14ac:dyDescent="0.25">
      <c r="M74962"/>
    </row>
    <row r="74963" spans="13:13" x14ac:dyDescent="0.25">
      <c r="M74963"/>
    </row>
    <row r="74964" spans="13:13" x14ac:dyDescent="0.25">
      <c r="M74964"/>
    </row>
    <row r="74965" spans="13:13" x14ac:dyDescent="0.25">
      <c r="M74965"/>
    </row>
    <row r="74966" spans="13:13" x14ac:dyDescent="0.25">
      <c r="M74966"/>
    </row>
    <row r="74967" spans="13:13" x14ac:dyDescent="0.25">
      <c r="M74967"/>
    </row>
    <row r="74968" spans="13:13" x14ac:dyDescent="0.25">
      <c r="M74968"/>
    </row>
    <row r="74969" spans="13:13" x14ac:dyDescent="0.25">
      <c r="M74969"/>
    </row>
    <row r="74970" spans="13:13" x14ac:dyDescent="0.25">
      <c r="M74970"/>
    </row>
    <row r="74971" spans="13:13" x14ac:dyDescent="0.25">
      <c r="M74971"/>
    </row>
    <row r="74972" spans="13:13" x14ac:dyDescent="0.25">
      <c r="M74972"/>
    </row>
    <row r="74973" spans="13:13" x14ac:dyDescent="0.25">
      <c r="M74973"/>
    </row>
    <row r="74974" spans="13:13" x14ac:dyDescent="0.25">
      <c r="M74974"/>
    </row>
    <row r="74975" spans="13:13" x14ac:dyDescent="0.25">
      <c r="M74975"/>
    </row>
    <row r="74976" spans="13:13" x14ac:dyDescent="0.25">
      <c r="M74976"/>
    </row>
    <row r="74977" spans="13:13" x14ac:dyDescent="0.25">
      <c r="M74977"/>
    </row>
    <row r="74978" spans="13:13" x14ac:dyDescent="0.25">
      <c r="M74978"/>
    </row>
    <row r="74979" spans="13:13" x14ac:dyDescent="0.25">
      <c r="M74979"/>
    </row>
    <row r="74980" spans="13:13" x14ac:dyDescent="0.25">
      <c r="M74980"/>
    </row>
    <row r="74981" spans="13:13" x14ac:dyDescent="0.25">
      <c r="M74981"/>
    </row>
    <row r="74982" spans="13:13" x14ac:dyDescent="0.25">
      <c r="M74982"/>
    </row>
    <row r="74983" spans="13:13" x14ac:dyDescent="0.25">
      <c r="M74983"/>
    </row>
    <row r="74984" spans="13:13" x14ac:dyDescent="0.25">
      <c r="M74984"/>
    </row>
    <row r="74985" spans="13:13" x14ac:dyDescent="0.25">
      <c r="M74985"/>
    </row>
    <row r="74986" spans="13:13" x14ac:dyDescent="0.25">
      <c r="M74986"/>
    </row>
    <row r="74987" spans="13:13" x14ac:dyDescent="0.25">
      <c r="M74987"/>
    </row>
    <row r="74988" spans="13:13" x14ac:dyDescent="0.25">
      <c r="M74988"/>
    </row>
    <row r="74989" spans="13:13" x14ac:dyDescent="0.25">
      <c r="M74989"/>
    </row>
    <row r="74990" spans="13:13" x14ac:dyDescent="0.25">
      <c r="M74990"/>
    </row>
    <row r="74991" spans="13:13" x14ac:dyDescent="0.25">
      <c r="M74991"/>
    </row>
    <row r="74992" spans="13:13" x14ac:dyDescent="0.25">
      <c r="M74992"/>
    </row>
    <row r="74993" spans="13:13" x14ac:dyDescent="0.25">
      <c r="M74993"/>
    </row>
    <row r="74994" spans="13:13" x14ac:dyDescent="0.25">
      <c r="M74994"/>
    </row>
    <row r="74995" spans="13:13" x14ac:dyDescent="0.25">
      <c r="M74995"/>
    </row>
    <row r="74996" spans="13:13" x14ac:dyDescent="0.25">
      <c r="M74996"/>
    </row>
    <row r="74997" spans="13:13" x14ac:dyDescent="0.25">
      <c r="M74997"/>
    </row>
    <row r="74998" spans="13:13" x14ac:dyDescent="0.25">
      <c r="M74998"/>
    </row>
    <row r="74999" spans="13:13" x14ac:dyDescent="0.25">
      <c r="M74999"/>
    </row>
    <row r="75000" spans="13:13" x14ac:dyDescent="0.25">
      <c r="M75000"/>
    </row>
    <row r="75001" spans="13:13" x14ac:dyDescent="0.25">
      <c r="M75001"/>
    </row>
    <row r="75002" spans="13:13" x14ac:dyDescent="0.25">
      <c r="M75002"/>
    </row>
    <row r="75003" spans="13:13" x14ac:dyDescent="0.25">
      <c r="M75003"/>
    </row>
    <row r="75004" spans="13:13" x14ac:dyDescent="0.25">
      <c r="M75004"/>
    </row>
    <row r="75005" spans="13:13" x14ac:dyDescent="0.25">
      <c r="M75005"/>
    </row>
    <row r="75006" spans="13:13" x14ac:dyDescent="0.25">
      <c r="M75006"/>
    </row>
    <row r="75007" spans="13:13" x14ac:dyDescent="0.25">
      <c r="M75007"/>
    </row>
    <row r="75008" spans="13:13" x14ac:dyDescent="0.25">
      <c r="M75008"/>
    </row>
    <row r="75009" spans="13:13" x14ac:dyDescent="0.25">
      <c r="M75009"/>
    </row>
    <row r="75010" spans="13:13" x14ac:dyDescent="0.25">
      <c r="M75010"/>
    </row>
    <row r="75011" spans="13:13" x14ac:dyDescent="0.25">
      <c r="M75011"/>
    </row>
    <row r="75012" spans="13:13" x14ac:dyDescent="0.25">
      <c r="M75012"/>
    </row>
    <row r="75013" spans="13:13" x14ac:dyDescent="0.25">
      <c r="M75013"/>
    </row>
    <row r="75014" spans="13:13" x14ac:dyDescent="0.25">
      <c r="M75014"/>
    </row>
    <row r="75015" spans="13:13" x14ac:dyDescent="0.25">
      <c r="M75015"/>
    </row>
    <row r="75016" spans="13:13" x14ac:dyDescent="0.25">
      <c r="M75016"/>
    </row>
    <row r="75017" spans="13:13" x14ac:dyDescent="0.25">
      <c r="M75017"/>
    </row>
    <row r="75018" spans="13:13" x14ac:dyDescent="0.25">
      <c r="M75018"/>
    </row>
    <row r="75019" spans="13:13" x14ac:dyDescent="0.25">
      <c r="M75019"/>
    </row>
    <row r="75020" spans="13:13" x14ac:dyDescent="0.25">
      <c r="M75020"/>
    </row>
    <row r="75021" spans="13:13" x14ac:dyDescent="0.25">
      <c r="M75021"/>
    </row>
    <row r="75022" spans="13:13" x14ac:dyDescent="0.25">
      <c r="M75022"/>
    </row>
    <row r="75023" spans="13:13" x14ac:dyDescent="0.25">
      <c r="M75023"/>
    </row>
    <row r="75024" spans="13:13" x14ac:dyDescent="0.25">
      <c r="M75024"/>
    </row>
    <row r="75025" spans="13:13" x14ac:dyDescent="0.25">
      <c r="M75025"/>
    </row>
    <row r="75026" spans="13:13" x14ac:dyDescent="0.25">
      <c r="M75026"/>
    </row>
    <row r="75027" spans="13:13" x14ac:dyDescent="0.25">
      <c r="M75027"/>
    </row>
    <row r="75028" spans="13:13" x14ac:dyDescent="0.25">
      <c r="M75028"/>
    </row>
    <row r="75029" spans="13:13" x14ac:dyDescent="0.25">
      <c r="M75029"/>
    </row>
    <row r="75030" spans="13:13" x14ac:dyDescent="0.25">
      <c r="M75030"/>
    </row>
    <row r="75031" spans="13:13" x14ac:dyDescent="0.25">
      <c r="M75031"/>
    </row>
    <row r="75032" spans="13:13" x14ac:dyDescent="0.25">
      <c r="M75032"/>
    </row>
    <row r="75033" spans="13:13" x14ac:dyDescent="0.25">
      <c r="M75033"/>
    </row>
    <row r="75034" spans="13:13" x14ac:dyDescent="0.25">
      <c r="M75034"/>
    </row>
    <row r="75035" spans="13:13" x14ac:dyDescent="0.25">
      <c r="M75035"/>
    </row>
    <row r="75036" spans="13:13" x14ac:dyDescent="0.25">
      <c r="M75036"/>
    </row>
    <row r="75037" spans="13:13" x14ac:dyDescent="0.25">
      <c r="M75037"/>
    </row>
    <row r="75038" spans="13:13" x14ac:dyDescent="0.25">
      <c r="M75038"/>
    </row>
    <row r="75039" spans="13:13" x14ac:dyDescent="0.25">
      <c r="M75039"/>
    </row>
    <row r="75040" spans="13:13" x14ac:dyDescent="0.25">
      <c r="M75040"/>
    </row>
    <row r="75041" spans="13:13" x14ac:dyDescent="0.25">
      <c r="M75041"/>
    </row>
    <row r="75042" spans="13:13" x14ac:dyDescent="0.25">
      <c r="M75042"/>
    </row>
    <row r="75043" spans="13:13" x14ac:dyDescent="0.25">
      <c r="M75043"/>
    </row>
    <row r="75044" spans="13:13" x14ac:dyDescent="0.25">
      <c r="M75044"/>
    </row>
    <row r="75045" spans="13:13" x14ac:dyDescent="0.25">
      <c r="M75045"/>
    </row>
    <row r="75046" spans="13:13" x14ac:dyDescent="0.25">
      <c r="M75046"/>
    </row>
    <row r="75047" spans="13:13" x14ac:dyDescent="0.25">
      <c r="M75047"/>
    </row>
    <row r="75048" spans="13:13" x14ac:dyDescent="0.25">
      <c r="M75048"/>
    </row>
    <row r="75049" spans="13:13" x14ac:dyDescent="0.25">
      <c r="M75049"/>
    </row>
    <row r="75050" spans="13:13" x14ac:dyDescent="0.25">
      <c r="M75050"/>
    </row>
    <row r="75051" spans="13:13" x14ac:dyDescent="0.25">
      <c r="M75051"/>
    </row>
    <row r="75052" spans="13:13" x14ac:dyDescent="0.25">
      <c r="M75052"/>
    </row>
    <row r="75053" spans="13:13" x14ac:dyDescent="0.25">
      <c r="M75053"/>
    </row>
    <row r="75054" spans="13:13" x14ac:dyDescent="0.25">
      <c r="M75054"/>
    </row>
    <row r="75055" spans="13:13" x14ac:dyDescent="0.25">
      <c r="M75055"/>
    </row>
    <row r="75056" spans="13:13" x14ac:dyDescent="0.25">
      <c r="M75056"/>
    </row>
    <row r="75057" spans="13:13" x14ac:dyDescent="0.25">
      <c r="M75057"/>
    </row>
    <row r="75058" spans="13:13" x14ac:dyDescent="0.25">
      <c r="M75058"/>
    </row>
    <row r="75059" spans="13:13" x14ac:dyDescent="0.25">
      <c r="M75059"/>
    </row>
    <row r="75060" spans="13:13" x14ac:dyDescent="0.25">
      <c r="M75060"/>
    </row>
    <row r="75061" spans="13:13" x14ac:dyDescent="0.25">
      <c r="M75061"/>
    </row>
    <row r="75062" spans="13:13" x14ac:dyDescent="0.25">
      <c r="M75062"/>
    </row>
    <row r="75063" spans="13:13" x14ac:dyDescent="0.25">
      <c r="M75063"/>
    </row>
    <row r="75064" spans="13:13" x14ac:dyDescent="0.25">
      <c r="M75064"/>
    </row>
    <row r="75065" spans="13:13" x14ac:dyDescent="0.25">
      <c r="M75065"/>
    </row>
    <row r="75066" spans="13:13" x14ac:dyDescent="0.25">
      <c r="M75066"/>
    </row>
    <row r="75067" spans="13:13" x14ac:dyDescent="0.25">
      <c r="M75067"/>
    </row>
    <row r="75068" spans="13:13" x14ac:dyDescent="0.25">
      <c r="M75068"/>
    </row>
    <row r="75069" spans="13:13" x14ac:dyDescent="0.25">
      <c r="M75069"/>
    </row>
    <row r="75070" spans="13:13" x14ac:dyDescent="0.25">
      <c r="M75070"/>
    </row>
    <row r="75071" spans="13:13" x14ac:dyDescent="0.25">
      <c r="M75071"/>
    </row>
    <row r="75072" spans="13:13" x14ac:dyDescent="0.25">
      <c r="M75072"/>
    </row>
    <row r="75073" spans="13:13" x14ac:dyDescent="0.25">
      <c r="M75073"/>
    </row>
    <row r="75074" spans="13:13" x14ac:dyDescent="0.25">
      <c r="M75074"/>
    </row>
    <row r="75075" spans="13:13" x14ac:dyDescent="0.25">
      <c r="M75075"/>
    </row>
    <row r="75076" spans="13:13" x14ac:dyDescent="0.25">
      <c r="M75076"/>
    </row>
    <row r="75077" spans="13:13" x14ac:dyDescent="0.25">
      <c r="M75077"/>
    </row>
    <row r="75078" spans="13:13" x14ac:dyDescent="0.25">
      <c r="M75078"/>
    </row>
    <row r="75079" spans="13:13" x14ac:dyDescent="0.25">
      <c r="M75079"/>
    </row>
    <row r="75080" spans="13:13" x14ac:dyDescent="0.25">
      <c r="M75080"/>
    </row>
    <row r="75081" spans="13:13" x14ac:dyDescent="0.25">
      <c r="M75081"/>
    </row>
    <row r="75082" spans="13:13" x14ac:dyDescent="0.25">
      <c r="M75082"/>
    </row>
    <row r="75083" spans="13:13" x14ac:dyDescent="0.25">
      <c r="M75083"/>
    </row>
    <row r="75084" spans="13:13" x14ac:dyDescent="0.25">
      <c r="M75084"/>
    </row>
    <row r="75085" spans="13:13" x14ac:dyDescent="0.25">
      <c r="M75085"/>
    </row>
    <row r="75086" spans="13:13" x14ac:dyDescent="0.25">
      <c r="M75086"/>
    </row>
    <row r="75087" spans="13:13" x14ac:dyDescent="0.25">
      <c r="M75087"/>
    </row>
    <row r="75088" spans="13:13" x14ac:dyDescent="0.25">
      <c r="M75088"/>
    </row>
    <row r="75089" spans="13:13" x14ac:dyDescent="0.25">
      <c r="M75089"/>
    </row>
    <row r="75090" spans="13:13" x14ac:dyDescent="0.25">
      <c r="M75090"/>
    </row>
    <row r="75091" spans="13:13" x14ac:dyDescent="0.25">
      <c r="M75091"/>
    </row>
    <row r="75092" spans="13:13" x14ac:dyDescent="0.25">
      <c r="M75092"/>
    </row>
    <row r="75093" spans="13:13" x14ac:dyDescent="0.25">
      <c r="M75093"/>
    </row>
    <row r="75094" spans="13:13" x14ac:dyDescent="0.25">
      <c r="M75094"/>
    </row>
    <row r="75095" spans="13:13" x14ac:dyDescent="0.25">
      <c r="M75095"/>
    </row>
    <row r="75096" spans="13:13" x14ac:dyDescent="0.25">
      <c r="M75096"/>
    </row>
    <row r="75097" spans="13:13" x14ac:dyDescent="0.25">
      <c r="M75097"/>
    </row>
    <row r="75098" spans="13:13" x14ac:dyDescent="0.25">
      <c r="M75098"/>
    </row>
    <row r="75099" spans="13:13" x14ac:dyDescent="0.25">
      <c r="M75099"/>
    </row>
    <row r="75100" spans="13:13" x14ac:dyDescent="0.25">
      <c r="M75100"/>
    </row>
    <row r="75101" spans="13:13" x14ac:dyDescent="0.25">
      <c r="M75101"/>
    </row>
    <row r="75102" spans="13:13" x14ac:dyDescent="0.25">
      <c r="M75102"/>
    </row>
    <row r="75103" spans="13:13" x14ac:dyDescent="0.25">
      <c r="M75103"/>
    </row>
    <row r="75104" spans="13:13" x14ac:dyDescent="0.25">
      <c r="M75104"/>
    </row>
    <row r="75105" spans="13:13" x14ac:dyDescent="0.25">
      <c r="M75105"/>
    </row>
    <row r="75106" spans="13:13" x14ac:dyDescent="0.25">
      <c r="M75106"/>
    </row>
    <row r="75107" spans="13:13" x14ac:dyDescent="0.25">
      <c r="M75107"/>
    </row>
    <row r="75108" spans="13:13" x14ac:dyDescent="0.25">
      <c r="M75108"/>
    </row>
    <row r="75109" spans="13:13" x14ac:dyDescent="0.25">
      <c r="M75109"/>
    </row>
    <row r="75110" spans="13:13" x14ac:dyDescent="0.25">
      <c r="M75110"/>
    </row>
    <row r="75111" spans="13:13" x14ac:dyDescent="0.25">
      <c r="M75111"/>
    </row>
    <row r="75112" spans="13:13" x14ac:dyDescent="0.25">
      <c r="M75112"/>
    </row>
    <row r="75113" spans="13:13" x14ac:dyDescent="0.25">
      <c r="M75113"/>
    </row>
    <row r="75114" spans="13:13" x14ac:dyDescent="0.25">
      <c r="M75114"/>
    </row>
    <row r="75115" spans="13:13" x14ac:dyDescent="0.25">
      <c r="M75115"/>
    </row>
    <row r="75116" spans="13:13" x14ac:dyDescent="0.25">
      <c r="M75116"/>
    </row>
    <row r="75117" spans="13:13" x14ac:dyDescent="0.25">
      <c r="M75117"/>
    </row>
    <row r="75118" spans="13:13" x14ac:dyDescent="0.25">
      <c r="M75118"/>
    </row>
    <row r="75119" spans="13:13" x14ac:dyDescent="0.25">
      <c r="M75119"/>
    </row>
    <row r="75120" spans="13:13" x14ac:dyDescent="0.25">
      <c r="M75120"/>
    </row>
    <row r="75121" spans="13:13" x14ac:dyDescent="0.25">
      <c r="M75121"/>
    </row>
    <row r="75122" spans="13:13" x14ac:dyDescent="0.25">
      <c r="M75122"/>
    </row>
    <row r="75123" spans="13:13" x14ac:dyDescent="0.25">
      <c r="M75123"/>
    </row>
    <row r="75124" spans="13:13" x14ac:dyDescent="0.25">
      <c r="M75124"/>
    </row>
    <row r="75125" spans="13:13" x14ac:dyDescent="0.25">
      <c r="M75125"/>
    </row>
    <row r="75126" spans="13:13" x14ac:dyDescent="0.25">
      <c r="M75126"/>
    </row>
    <row r="75127" spans="13:13" x14ac:dyDescent="0.25">
      <c r="M75127"/>
    </row>
    <row r="75128" spans="13:13" x14ac:dyDescent="0.25">
      <c r="M75128"/>
    </row>
    <row r="75129" spans="13:13" x14ac:dyDescent="0.25">
      <c r="M75129"/>
    </row>
    <row r="75130" spans="13:13" x14ac:dyDescent="0.25">
      <c r="M75130"/>
    </row>
    <row r="75131" spans="13:13" x14ac:dyDescent="0.25">
      <c r="M75131"/>
    </row>
    <row r="75132" spans="13:13" x14ac:dyDescent="0.25">
      <c r="M75132"/>
    </row>
    <row r="75133" spans="13:13" x14ac:dyDescent="0.25">
      <c r="M75133"/>
    </row>
    <row r="75134" spans="13:13" x14ac:dyDescent="0.25">
      <c r="M75134"/>
    </row>
    <row r="75135" spans="13:13" x14ac:dyDescent="0.25">
      <c r="M75135"/>
    </row>
    <row r="75136" spans="13:13" x14ac:dyDescent="0.25">
      <c r="M75136"/>
    </row>
    <row r="75137" spans="13:13" x14ac:dyDescent="0.25">
      <c r="M75137"/>
    </row>
    <row r="75138" spans="13:13" x14ac:dyDescent="0.25">
      <c r="M75138"/>
    </row>
    <row r="75139" spans="13:13" x14ac:dyDescent="0.25">
      <c r="M75139"/>
    </row>
    <row r="75140" spans="13:13" x14ac:dyDescent="0.25">
      <c r="M75140"/>
    </row>
    <row r="75141" spans="13:13" x14ac:dyDescent="0.25">
      <c r="M75141"/>
    </row>
    <row r="75142" spans="13:13" x14ac:dyDescent="0.25">
      <c r="M75142"/>
    </row>
    <row r="75143" spans="13:13" x14ac:dyDescent="0.25">
      <c r="M75143"/>
    </row>
    <row r="75144" spans="13:13" x14ac:dyDescent="0.25">
      <c r="M75144"/>
    </row>
    <row r="75145" spans="13:13" x14ac:dyDescent="0.25">
      <c r="M75145"/>
    </row>
    <row r="75146" spans="13:13" x14ac:dyDescent="0.25">
      <c r="M75146"/>
    </row>
    <row r="75147" spans="13:13" x14ac:dyDescent="0.25">
      <c r="M75147"/>
    </row>
    <row r="75148" spans="13:13" x14ac:dyDescent="0.25">
      <c r="M75148"/>
    </row>
    <row r="75149" spans="13:13" x14ac:dyDescent="0.25">
      <c r="M75149"/>
    </row>
    <row r="75150" spans="13:13" x14ac:dyDescent="0.25">
      <c r="M75150"/>
    </row>
    <row r="75151" spans="13:13" x14ac:dyDescent="0.25">
      <c r="M75151"/>
    </row>
    <row r="75152" spans="13:13" x14ac:dyDescent="0.25">
      <c r="M75152"/>
    </row>
    <row r="75153" spans="13:13" x14ac:dyDescent="0.25">
      <c r="M75153"/>
    </row>
    <row r="75154" spans="13:13" x14ac:dyDescent="0.25">
      <c r="M75154"/>
    </row>
    <row r="75155" spans="13:13" x14ac:dyDescent="0.25">
      <c r="M75155"/>
    </row>
    <row r="75156" spans="13:13" x14ac:dyDescent="0.25">
      <c r="M75156"/>
    </row>
    <row r="75157" spans="13:13" x14ac:dyDescent="0.25">
      <c r="M75157"/>
    </row>
    <row r="75158" spans="13:13" x14ac:dyDescent="0.25">
      <c r="M75158"/>
    </row>
    <row r="75159" spans="13:13" x14ac:dyDescent="0.25">
      <c r="M75159"/>
    </row>
    <row r="75160" spans="13:13" x14ac:dyDescent="0.25">
      <c r="M75160"/>
    </row>
    <row r="75161" spans="13:13" x14ac:dyDescent="0.25">
      <c r="M75161"/>
    </row>
    <row r="75162" spans="13:13" x14ac:dyDescent="0.25">
      <c r="M75162"/>
    </row>
    <row r="75163" spans="13:13" x14ac:dyDescent="0.25">
      <c r="M75163"/>
    </row>
    <row r="75164" spans="13:13" x14ac:dyDescent="0.25">
      <c r="M75164"/>
    </row>
    <row r="75165" spans="13:13" x14ac:dyDescent="0.25">
      <c r="M75165"/>
    </row>
    <row r="75166" spans="13:13" x14ac:dyDescent="0.25">
      <c r="M75166"/>
    </row>
    <row r="75167" spans="13:13" x14ac:dyDescent="0.25">
      <c r="M75167"/>
    </row>
    <row r="75168" spans="13:13" x14ac:dyDescent="0.25">
      <c r="M75168"/>
    </row>
    <row r="75169" spans="13:13" x14ac:dyDescent="0.25">
      <c r="M75169"/>
    </row>
    <row r="75170" spans="13:13" x14ac:dyDescent="0.25">
      <c r="M75170"/>
    </row>
    <row r="75171" spans="13:13" x14ac:dyDescent="0.25">
      <c r="M75171"/>
    </row>
    <row r="75172" spans="13:13" x14ac:dyDescent="0.25">
      <c r="M75172"/>
    </row>
    <row r="75173" spans="13:13" x14ac:dyDescent="0.25">
      <c r="M75173"/>
    </row>
    <row r="75174" spans="13:13" x14ac:dyDescent="0.25">
      <c r="M75174"/>
    </row>
    <row r="75175" spans="13:13" x14ac:dyDescent="0.25">
      <c r="M75175"/>
    </row>
    <row r="75176" spans="13:13" x14ac:dyDescent="0.25">
      <c r="M75176"/>
    </row>
    <row r="75177" spans="13:13" x14ac:dyDescent="0.25">
      <c r="M75177"/>
    </row>
    <row r="75178" spans="13:13" x14ac:dyDescent="0.25">
      <c r="M75178"/>
    </row>
    <row r="75179" spans="13:13" x14ac:dyDescent="0.25">
      <c r="M75179"/>
    </row>
    <row r="75180" spans="13:13" x14ac:dyDescent="0.25">
      <c r="M75180"/>
    </row>
    <row r="75181" spans="13:13" x14ac:dyDescent="0.25">
      <c r="M75181"/>
    </row>
    <row r="75182" spans="13:13" x14ac:dyDescent="0.25">
      <c r="M75182"/>
    </row>
    <row r="75183" spans="13:13" x14ac:dyDescent="0.25">
      <c r="M75183"/>
    </row>
    <row r="75184" spans="13:13" x14ac:dyDescent="0.25">
      <c r="M75184"/>
    </row>
    <row r="75185" spans="13:13" x14ac:dyDescent="0.25">
      <c r="M75185"/>
    </row>
    <row r="75186" spans="13:13" x14ac:dyDescent="0.25">
      <c r="M75186"/>
    </row>
    <row r="75187" spans="13:13" x14ac:dyDescent="0.25">
      <c r="M75187"/>
    </row>
    <row r="75188" spans="13:13" x14ac:dyDescent="0.25">
      <c r="M75188"/>
    </row>
    <row r="75189" spans="13:13" x14ac:dyDescent="0.25">
      <c r="M75189"/>
    </row>
    <row r="75190" spans="13:13" x14ac:dyDescent="0.25">
      <c r="M75190"/>
    </row>
    <row r="75191" spans="13:13" x14ac:dyDescent="0.25">
      <c r="M75191"/>
    </row>
    <row r="75192" spans="13:13" x14ac:dyDescent="0.25">
      <c r="M75192"/>
    </row>
    <row r="75193" spans="13:13" x14ac:dyDescent="0.25">
      <c r="M75193"/>
    </row>
    <row r="75194" spans="13:13" x14ac:dyDescent="0.25">
      <c r="M75194"/>
    </row>
    <row r="75195" spans="13:13" x14ac:dyDescent="0.25">
      <c r="M75195"/>
    </row>
    <row r="75196" spans="13:13" x14ac:dyDescent="0.25">
      <c r="M75196"/>
    </row>
    <row r="75197" spans="13:13" x14ac:dyDescent="0.25">
      <c r="M75197"/>
    </row>
    <row r="75198" spans="13:13" x14ac:dyDescent="0.25">
      <c r="M75198"/>
    </row>
    <row r="75199" spans="13:13" x14ac:dyDescent="0.25">
      <c r="M75199"/>
    </row>
    <row r="75200" spans="13:13" x14ac:dyDescent="0.25">
      <c r="M75200"/>
    </row>
    <row r="75201" spans="13:13" x14ac:dyDescent="0.25">
      <c r="M75201"/>
    </row>
    <row r="75202" spans="13:13" x14ac:dyDescent="0.25">
      <c r="M75202"/>
    </row>
    <row r="75203" spans="13:13" x14ac:dyDescent="0.25">
      <c r="M75203"/>
    </row>
    <row r="75204" spans="13:13" x14ac:dyDescent="0.25">
      <c r="M75204"/>
    </row>
    <row r="75205" spans="13:13" x14ac:dyDescent="0.25">
      <c r="M75205"/>
    </row>
    <row r="75206" spans="13:13" x14ac:dyDescent="0.25">
      <c r="M75206"/>
    </row>
    <row r="75207" spans="13:13" x14ac:dyDescent="0.25">
      <c r="M75207"/>
    </row>
    <row r="75208" spans="13:13" x14ac:dyDescent="0.25">
      <c r="M75208"/>
    </row>
    <row r="75209" spans="13:13" x14ac:dyDescent="0.25">
      <c r="M75209"/>
    </row>
    <row r="75210" spans="13:13" x14ac:dyDescent="0.25">
      <c r="M75210"/>
    </row>
    <row r="75211" spans="13:13" x14ac:dyDescent="0.25">
      <c r="M75211"/>
    </row>
    <row r="75212" spans="13:13" x14ac:dyDescent="0.25">
      <c r="M75212"/>
    </row>
    <row r="75213" spans="13:13" x14ac:dyDescent="0.25">
      <c r="M75213"/>
    </row>
    <row r="75214" spans="13:13" x14ac:dyDescent="0.25">
      <c r="M75214"/>
    </row>
    <row r="75215" spans="13:13" x14ac:dyDescent="0.25">
      <c r="M75215"/>
    </row>
    <row r="75216" spans="13:13" x14ac:dyDescent="0.25">
      <c r="M75216"/>
    </row>
    <row r="75217" spans="13:13" x14ac:dyDescent="0.25">
      <c r="M75217"/>
    </row>
    <row r="75218" spans="13:13" x14ac:dyDescent="0.25">
      <c r="M75218"/>
    </row>
    <row r="75219" spans="13:13" x14ac:dyDescent="0.25">
      <c r="M75219"/>
    </row>
    <row r="75220" spans="13:13" x14ac:dyDescent="0.25">
      <c r="M75220"/>
    </row>
    <row r="75221" spans="13:13" x14ac:dyDescent="0.25">
      <c r="M75221"/>
    </row>
    <row r="75222" spans="13:13" x14ac:dyDescent="0.25">
      <c r="M75222"/>
    </row>
    <row r="75223" spans="13:13" x14ac:dyDescent="0.25">
      <c r="M75223"/>
    </row>
    <row r="75224" spans="13:13" x14ac:dyDescent="0.25">
      <c r="M75224"/>
    </row>
    <row r="75225" spans="13:13" x14ac:dyDescent="0.25">
      <c r="M75225"/>
    </row>
    <row r="75226" spans="13:13" x14ac:dyDescent="0.25">
      <c r="M75226"/>
    </row>
    <row r="75227" spans="13:13" x14ac:dyDescent="0.25">
      <c r="M75227"/>
    </row>
    <row r="75228" spans="13:13" x14ac:dyDescent="0.25">
      <c r="M75228"/>
    </row>
    <row r="75229" spans="13:13" x14ac:dyDescent="0.25">
      <c r="M75229"/>
    </row>
    <row r="75230" spans="13:13" x14ac:dyDescent="0.25">
      <c r="M75230"/>
    </row>
    <row r="75231" spans="13:13" x14ac:dyDescent="0.25">
      <c r="M75231"/>
    </row>
    <row r="75232" spans="13:13" x14ac:dyDescent="0.25">
      <c r="M75232"/>
    </row>
    <row r="75233" spans="13:13" x14ac:dyDescent="0.25">
      <c r="M75233"/>
    </row>
    <row r="75234" spans="13:13" x14ac:dyDescent="0.25">
      <c r="M75234"/>
    </row>
    <row r="75235" spans="13:13" x14ac:dyDescent="0.25">
      <c r="M75235"/>
    </row>
    <row r="75236" spans="13:13" x14ac:dyDescent="0.25">
      <c r="M75236"/>
    </row>
    <row r="75237" spans="13:13" x14ac:dyDescent="0.25">
      <c r="M75237"/>
    </row>
    <row r="75238" spans="13:13" x14ac:dyDescent="0.25">
      <c r="M75238"/>
    </row>
    <row r="75239" spans="13:13" x14ac:dyDescent="0.25">
      <c r="M75239"/>
    </row>
    <row r="75240" spans="13:13" x14ac:dyDescent="0.25">
      <c r="M75240"/>
    </row>
    <row r="75241" spans="13:13" x14ac:dyDescent="0.25">
      <c r="M75241"/>
    </row>
    <row r="75242" spans="13:13" x14ac:dyDescent="0.25">
      <c r="M75242"/>
    </row>
    <row r="75243" spans="13:13" x14ac:dyDescent="0.25">
      <c r="M75243"/>
    </row>
    <row r="75244" spans="13:13" x14ac:dyDescent="0.25">
      <c r="M75244"/>
    </row>
    <row r="75245" spans="13:13" x14ac:dyDescent="0.25">
      <c r="M75245"/>
    </row>
    <row r="75246" spans="13:13" x14ac:dyDescent="0.25">
      <c r="M75246"/>
    </row>
    <row r="75247" spans="13:13" x14ac:dyDescent="0.25">
      <c r="M75247"/>
    </row>
    <row r="75248" spans="13:13" x14ac:dyDescent="0.25">
      <c r="M75248"/>
    </row>
    <row r="75249" spans="13:13" x14ac:dyDescent="0.25">
      <c r="M75249"/>
    </row>
    <row r="75250" spans="13:13" x14ac:dyDescent="0.25">
      <c r="M75250"/>
    </row>
    <row r="75251" spans="13:13" x14ac:dyDescent="0.25">
      <c r="M75251"/>
    </row>
    <row r="75252" spans="13:13" x14ac:dyDescent="0.25">
      <c r="M75252"/>
    </row>
    <row r="75253" spans="13:13" x14ac:dyDescent="0.25">
      <c r="M75253"/>
    </row>
    <row r="75254" spans="13:13" x14ac:dyDescent="0.25">
      <c r="M75254"/>
    </row>
    <row r="75255" spans="13:13" x14ac:dyDescent="0.25">
      <c r="M75255"/>
    </row>
    <row r="75256" spans="13:13" x14ac:dyDescent="0.25">
      <c r="M75256"/>
    </row>
    <row r="75257" spans="13:13" x14ac:dyDescent="0.25">
      <c r="M75257"/>
    </row>
    <row r="75258" spans="13:13" x14ac:dyDescent="0.25">
      <c r="M75258"/>
    </row>
    <row r="75259" spans="13:13" x14ac:dyDescent="0.25">
      <c r="M75259"/>
    </row>
    <row r="75260" spans="13:13" x14ac:dyDescent="0.25">
      <c r="M75260"/>
    </row>
    <row r="75261" spans="13:13" x14ac:dyDescent="0.25">
      <c r="M75261"/>
    </row>
    <row r="75262" spans="13:13" x14ac:dyDescent="0.25">
      <c r="M75262"/>
    </row>
    <row r="75263" spans="13:13" x14ac:dyDescent="0.25">
      <c r="M75263"/>
    </row>
    <row r="75264" spans="13:13" x14ac:dyDescent="0.25">
      <c r="M75264"/>
    </row>
    <row r="75265" spans="13:13" x14ac:dyDescent="0.25">
      <c r="M75265"/>
    </row>
    <row r="75266" spans="13:13" x14ac:dyDescent="0.25">
      <c r="M75266"/>
    </row>
    <row r="75267" spans="13:13" x14ac:dyDescent="0.25">
      <c r="M75267"/>
    </row>
    <row r="75268" spans="13:13" x14ac:dyDescent="0.25">
      <c r="M75268"/>
    </row>
    <row r="75269" spans="13:13" x14ac:dyDescent="0.25">
      <c r="M75269"/>
    </row>
    <row r="75270" spans="13:13" x14ac:dyDescent="0.25">
      <c r="M75270"/>
    </row>
    <row r="75271" spans="13:13" x14ac:dyDescent="0.25">
      <c r="M75271"/>
    </row>
    <row r="75272" spans="13:13" x14ac:dyDescent="0.25">
      <c r="M75272"/>
    </row>
    <row r="75273" spans="13:13" x14ac:dyDescent="0.25">
      <c r="M75273"/>
    </row>
    <row r="75274" spans="13:13" x14ac:dyDescent="0.25">
      <c r="M75274"/>
    </row>
    <row r="75275" spans="13:13" x14ac:dyDescent="0.25">
      <c r="M75275"/>
    </row>
    <row r="75276" spans="13:13" x14ac:dyDescent="0.25">
      <c r="M75276"/>
    </row>
    <row r="75277" spans="13:13" x14ac:dyDescent="0.25">
      <c r="M75277"/>
    </row>
    <row r="75278" spans="13:13" x14ac:dyDescent="0.25">
      <c r="M75278"/>
    </row>
    <row r="75279" spans="13:13" x14ac:dyDescent="0.25">
      <c r="M75279"/>
    </row>
    <row r="75280" spans="13:13" x14ac:dyDescent="0.25">
      <c r="M75280"/>
    </row>
    <row r="75281" spans="13:13" x14ac:dyDescent="0.25">
      <c r="M75281"/>
    </row>
    <row r="75282" spans="13:13" x14ac:dyDescent="0.25">
      <c r="M75282"/>
    </row>
    <row r="75283" spans="13:13" x14ac:dyDescent="0.25">
      <c r="M75283"/>
    </row>
    <row r="75284" spans="13:13" x14ac:dyDescent="0.25">
      <c r="M75284"/>
    </row>
    <row r="75285" spans="13:13" x14ac:dyDescent="0.25">
      <c r="M75285"/>
    </row>
    <row r="75286" spans="13:13" x14ac:dyDescent="0.25">
      <c r="M75286"/>
    </row>
    <row r="75287" spans="13:13" x14ac:dyDescent="0.25">
      <c r="M75287"/>
    </row>
    <row r="75288" spans="13:13" x14ac:dyDescent="0.25">
      <c r="M75288"/>
    </row>
    <row r="75289" spans="13:13" x14ac:dyDescent="0.25">
      <c r="M75289"/>
    </row>
    <row r="75290" spans="13:13" x14ac:dyDescent="0.25">
      <c r="M75290"/>
    </row>
    <row r="75291" spans="13:13" x14ac:dyDescent="0.25">
      <c r="M75291"/>
    </row>
    <row r="75292" spans="13:13" x14ac:dyDescent="0.25">
      <c r="M75292"/>
    </row>
    <row r="75293" spans="13:13" x14ac:dyDescent="0.25">
      <c r="M75293"/>
    </row>
    <row r="75294" spans="13:13" x14ac:dyDescent="0.25">
      <c r="M75294"/>
    </row>
    <row r="75295" spans="13:13" x14ac:dyDescent="0.25">
      <c r="M75295"/>
    </row>
    <row r="75296" spans="13:13" x14ac:dyDescent="0.25">
      <c r="M75296"/>
    </row>
    <row r="75297" spans="13:13" x14ac:dyDescent="0.25">
      <c r="M75297"/>
    </row>
    <row r="75298" spans="13:13" x14ac:dyDescent="0.25">
      <c r="M75298"/>
    </row>
    <row r="75299" spans="13:13" x14ac:dyDescent="0.25">
      <c r="M75299"/>
    </row>
    <row r="75300" spans="13:13" x14ac:dyDescent="0.25">
      <c r="M75300"/>
    </row>
    <row r="75301" spans="13:13" x14ac:dyDescent="0.25">
      <c r="M75301"/>
    </row>
    <row r="75302" spans="13:13" x14ac:dyDescent="0.25">
      <c r="M75302"/>
    </row>
    <row r="75303" spans="13:13" x14ac:dyDescent="0.25">
      <c r="M75303"/>
    </row>
    <row r="75304" spans="13:13" x14ac:dyDescent="0.25">
      <c r="M75304"/>
    </row>
    <row r="75305" spans="13:13" x14ac:dyDescent="0.25">
      <c r="M75305"/>
    </row>
    <row r="75306" spans="13:13" x14ac:dyDescent="0.25">
      <c r="M75306"/>
    </row>
    <row r="75307" spans="13:13" x14ac:dyDescent="0.25">
      <c r="M75307"/>
    </row>
    <row r="75308" spans="13:13" x14ac:dyDescent="0.25">
      <c r="M75308"/>
    </row>
    <row r="75309" spans="13:13" x14ac:dyDescent="0.25">
      <c r="M75309"/>
    </row>
    <row r="75310" spans="13:13" x14ac:dyDescent="0.25">
      <c r="M75310"/>
    </row>
    <row r="75311" spans="13:13" x14ac:dyDescent="0.25">
      <c r="M75311"/>
    </row>
    <row r="75312" spans="13:13" x14ac:dyDescent="0.25">
      <c r="M75312"/>
    </row>
    <row r="75313" spans="13:13" x14ac:dyDescent="0.25">
      <c r="M75313"/>
    </row>
    <row r="75314" spans="13:13" x14ac:dyDescent="0.25">
      <c r="M75314"/>
    </row>
    <row r="75315" spans="13:13" x14ac:dyDescent="0.25">
      <c r="M75315"/>
    </row>
    <row r="75316" spans="13:13" x14ac:dyDescent="0.25">
      <c r="M75316"/>
    </row>
    <row r="75317" spans="13:13" x14ac:dyDescent="0.25">
      <c r="M75317"/>
    </row>
    <row r="75318" spans="13:13" x14ac:dyDescent="0.25">
      <c r="M75318"/>
    </row>
    <row r="75319" spans="13:13" x14ac:dyDescent="0.25">
      <c r="M75319"/>
    </row>
    <row r="75320" spans="13:13" x14ac:dyDescent="0.25">
      <c r="M75320"/>
    </row>
    <row r="75321" spans="13:13" x14ac:dyDescent="0.25">
      <c r="M75321"/>
    </row>
    <row r="75322" spans="13:13" x14ac:dyDescent="0.25">
      <c r="M75322"/>
    </row>
    <row r="75323" spans="13:13" x14ac:dyDescent="0.25">
      <c r="M75323"/>
    </row>
    <row r="75324" spans="13:13" x14ac:dyDescent="0.25">
      <c r="M75324"/>
    </row>
    <row r="75325" spans="13:13" x14ac:dyDescent="0.25">
      <c r="M75325"/>
    </row>
    <row r="75326" spans="13:13" x14ac:dyDescent="0.25">
      <c r="M75326"/>
    </row>
    <row r="75327" spans="13:13" x14ac:dyDescent="0.25">
      <c r="M75327"/>
    </row>
    <row r="75328" spans="13:13" x14ac:dyDescent="0.25">
      <c r="M75328"/>
    </row>
    <row r="75329" spans="13:13" x14ac:dyDescent="0.25">
      <c r="M75329"/>
    </row>
    <row r="75330" spans="13:13" x14ac:dyDescent="0.25">
      <c r="M75330"/>
    </row>
    <row r="75331" spans="13:13" x14ac:dyDescent="0.25">
      <c r="M75331"/>
    </row>
    <row r="75332" spans="13:13" x14ac:dyDescent="0.25">
      <c r="M75332"/>
    </row>
    <row r="75333" spans="13:13" x14ac:dyDescent="0.25">
      <c r="M75333"/>
    </row>
    <row r="75334" spans="13:13" x14ac:dyDescent="0.25">
      <c r="M75334"/>
    </row>
    <row r="75335" spans="13:13" x14ac:dyDescent="0.25">
      <c r="M75335"/>
    </row>
    <row r="75336" spans="13:13" x14ac:dyDescent="0.25">
      <c r="M75336"/>
    </row>
    <row r="75337" spans="13:13" x14ac:dyDescent="0.25">
      <c r="M75337"/>
    </row>
    <row r="75338" spans="13:13" x14ac:dyDescent="0.25">
      <c r="M75338"/>
    </row>
    <row r="75339" spans="13:13" x14ac:dyDescent="0.25">
      <c r="M75339"/>
    </row>
    <row r="75340" spans="13:13" x14ac:dyDescent="0.25">
      <c r="M75340"/>
    </row>
    <row r="75341" spans="13:13" x14ac:dyDescent="0.25">
      <c r="M75341"/>
    </row>
    <row r="75342" spans="13:13" x14ac:dyDescent="0.25">
      <c r="M75342"/>
    </row>
    <row r="75343" spans="13:13" x14ac:dyDescent="0.25">
      <c r="M75343"/>
    </row>
    <row r="75344" spans="13:13" x14ac:dyDescent="0.25">
      <c r="M75344"/>
    </row>
    <row r="75345" spans="13:13" x14ac:dyDescent="0.25">
      <c r="M75345"/>
    </row>
    <row r="75346" spans="13:13" x14ac:dyDescent="0.25">
      <c r="M75346"/>
    </row>
    <row r="75347" spans="13:13" x14ac:dyDescent="0.25">
      <c r="M75347"/>
    </row>
    <row r="75348" spans="13:13" x14ac:dyDescent="0.25">
      <c r="M75348"/>
    </row>
    <row r="75349" spans="13:13" x14ac:dyDescent="0.25">
      <c r="M75349"/>
    </row>
    <row r="75350" spans="13:13" x14ac:dyDescent="0.25">
      <c r="M75350"/>
    </row>
    <row r="75351" spans="13:13" x14ac:dyDescent="0.25">
      <c r="M75351"/>
    </row>
    <row r="75352" spans="13:13" x14ac:dyDescent="0.25">
      <c r="M75352"/>
    </row>
    <row r="75353" spans="13:13" x14ac:dyDescent="0.25">
      <c r="M75353"/>
    </row>
    <row r="75354" spans="13:13" x14ac:dyDescent="0.25">
      <c r="M75354"/>
    </row>
    <row r="75355" spans="13:13" x14ac:dyDescent="0.25">
      <c r="M75355"/>
    </row>
    <row r="75356" spans="13:13" x14ac:dyDescent="0.25">
      <c r="M75356"/>
    </row>
    <row r="75357" spans="13:13" x14ac:dyDescent="0.25">
      <c r="M75357"/>
    </row>
    <row r="75358" spans="13:13" x14ac:dyDescent="0.25">
      <c r="M75358"/>
    </row>
    <row r="75359" spans="13:13" x14ac:dyDescent="0.25">
      <c r="M75359"/>
    </row>
    <row r="75360" spans="13:13" x14ac:dyDescent="0.25">
      <c r="M75360"/>
    </row>
    <row r="75361" spans="13:13" x14ac:dyDescent="0.25">
      <c r="M75361"/>
    </row>
    <row r="75362" spans="13:13" x14ac:dyDescent="0.25">
      <c r="M75362"/>
    </row>
    <row r="75363" spans="13:13" x14ac:dyDescent="0.25">
      <c r="M75363"/>
    </row>
    <row r="75364" spans="13:13" x14ac:dyDescent="0.25">
      <c r="M75364"/>
    </row>
    <row r="75365" spans="13:13" x14ac:dyDescent="0.25">
      <c r="M75365"/>
    </row>
    <row r="75366" spans="13:13" x14ac:dyDescent="0.25">
      <c r="M75366"/>
    </row>
    <row r="75367" spans="13:13" x14ac:dyDescent="0.25">
      <c r="M75367"/>
    </row>
    <row r="75368" spans="13:13" x14ac:dyDescent="0.25">
      <c r="M75368"/>
    </row>
    <row r="75369" spans="13:13" x14ac:dyDescent="0.25">
      <c r="M75369"/>
    </row>
    <row r="75370" spans="13:13" x14ac:dyDescent="0.25">
      <c r="M75370"/>
    </row>
    <row r="75371" spans="13:13" x14ac:dyDescent="0.25">
      <c r="M75371"/>
    </row>
    <row r="75372" spans="13:13" x14ac:dyDescent="0.25">
      <c r="M75372"/>
    </row>
    <row r="75373" spans="13:13" x14ac:dyDescent="0.25">
      <c r="M75373"/>
    </row>
    <row r="75374" spans="13:13" x14ac:dyDescent="0.25">
      <c r="M75374"/>
    </row>
    <row r="75375" spans="13:13" x14ac:dyDescent="0.25">
      <c r="M75375"/>
    </row>
    <row r="75376" spans="13:13" x14ac:dyDescent="0.25">
      <c r="M75376"/>
    </row>
    <row r="75377" spans="13:13" x14ac:dyDescent="0.25">
      <c r="M75377"/>
    </row>
    <row r="75378" spans="13:13" x14ac:dyDescent="0.25">
      <c r="M75378"/>
    </row>
    <row r="75379" spans="13:13" x14ac:dyDescent="0.25">
      <c r="M75379"/>
    </row>
    <row r="75380" spans="13:13" x14ac:dyDescent="0.25">
      <c r="M75380"/>
    </row>
    <row r="75381" spans="13:13" x14ac:dyDescent="0.25">
      <c r="M75381"/>
    </row>
    <row r="75382" spans="13:13" x14ac:dyDescent="0.25">
      <c r="M75382"/>
    </row>
    <row r="75383" spans="13:13" x14ac:dyDescent="0.25">
      <c r="M75383"/>
    </row>
    <row r="75384" spans="13:13" x14ac:dyDescent="0.25">
      <c r="M75384"/>
    </row>
    <row r="75385" spans="13:13" x14ac:dyDescent="0.25">
      <c r="M75385"/>
    </row>
    <row r="75386" spans="13:13" x14ac:dyDescent="0.25">
      <c r="M75386"/>
    </row>
    <row r="75387" spans="13:13" x14ac:dyDescent="0.25">
      <c r="M75387"/>
    </row>
    <row r="75388" spans="13:13" x14ac:dyDescent="0.25">
      <c r="M75388"/>
    </row>
    <row r="75389" spans="13:13" x14ac:dyDescent="0.25">
      <c r="M75389"/>
    </row>
    <row r="75390" spans="13:13" x14ac:dyDescent="0.25">
      <c r="M75390"/>
    </row>
    <row r="75391" spans="13:13" x14ac:dyDescent="0.25">
      <c r="M75391"/>
    </row>
    <row r="75392" spans="13:13" x14ac:dyDescent="0.25">
      <c r="M75392"/>
    </row>
    <row r="75393" spans="13:13" x14ac:dyDescent="0.25">
      <c r="M75393"/>
    </row>
    <row r="75394" spans="13:13" x14ac:dyDescent="0.25">
      <c r="M75394"/>
    </row>
    <row r="75395" spans="13:13" x14ac:dyDescent="0.25">
      <c r="M75395"/>
    </row>
    <row r="75396" spans="13:13" x14ac:dyDescent="0.25">
      <c r="M75396"/>
    </row>
    <row r="75397" spans="13:13" x14ac:dyDescent="0.25">
      <c r="M75397"/>
    </row>
    <row r="75398" spans="13:13" x14ac:dyDescent="0.25">
      <c r="M75398"/>
    </row>
    <row r="75399" spans="13:13" x14ac:dyDescent="0.25">
      <c r="M75399"/>
    </row>
    <row r="75400" spans="13:13" x14ac:dyDescent="0.25">
      <c r="M75400"/>
    </row>
    <row r="75401" spans="13:13" x14ac:dyDescent="0.25">
      <c r="M75401"/>
    </row>
    <row r="75402" spans="13:13" x14ac:dyDescent="0.25">
      <c r="M75402"/>
    </row>
    <row r="75403" spans="13:13" x14ac:dyDescent="0.25">
      <c r="M75403"/>
    </row>
    <row r="75404" spans="13:13" x14ac:dyDescent="0.25">
      <c r="M75404"/>
    </row>
    <row r="75405" spans="13:13" x14ac:dyDescent="0.25">
      <c r="M75405"/>
    </row>
    <row r="75406" spans="13:13" x14ac:dyDescent="0.25">
      <c r="M75406"/>
    </row>
    <row r="75407" spans="13:13" x14ac:dyDescent="0.25">
      <c r="M75407"/>
    </row>
    <row r="75408" spans="13:13" x14ac:dyDescent="0.25">
      <c r="M75408"/>
    </row>
    <row r="75409" spans="13:13" x14ac:dyDescent="0.25">
      <c r="M75409"/>
    </row>
    <row r="75410" spans="13:13" x14ac:dyDescent="0.25">
      <c r="M75410"/>
    </row>
    <row r="75411" spans="13:13" x14ac:dyDescent="0.25">
      <c r="M75411"/>
    </row>
    <row r="75412" spans="13:13" x14ac:dyDescent="0.25">
      <c r="M75412"/>
    </row>
    <row r="75413" spans="13:13" x14ac:dyDescent="0.25">
      <c r="M75413"/>
    </row>
    <row r="75414" spans="13:13" x14ac:dyDescent="0.25">
      <c r="M75414"/>
    </row>
    <row r="75415" spans="13:13" x14ac:dyDescent="0.25">
      <c r="M75415"/>
    </row>
    <row r="75416" spans="13:13" x14ac:dyDescent="0.25">
      <c r="M75416"/>
    </row>
    <row r="75417" spans="13:13" x14ac:dyDescent="0.25">
      <c r="M75417"/>
    </row>
    <row r="75418" spans="13:13" x14ac:dyDescent="0.25">
      <c r="M75418"/>
    </row>
    <row r="75419" spans="13:13" x14ac:dyDescent="0.25">
      <c r="M75419"/>
    </row>
    <row r="75420" spans="13:13" x14ac:dyDescent="0.25">
      <c r="M75420"/>
    </row>
    <row r="75421" spans="13:13" x14ac:dyDescent="0.25">
      <c r="M75421"/>
    </row>
    <row r="75422" spans="13:13" x14ac:dyDescent="0.25">
      <c r="M75422"/>
    </row>
    <row r="75423" spans="13:13" x14ac:dyDescent="0.25">
      <c r="M75423"/>
    </row>
    <row r="75424" spans="13:13" x14ac:dyDescent="0.25">
      <c r="M75424"/>
    </row>
    <row r="75425" spans="13:13" x14ac:dyDescent="0.25">
      <c r="M75425"/>
    </row>
    <row r="75426" spans="13:13" x14ac:dyDescent="0.25">
      <c r="M75426"/>
    </row>
    <row r="75427" spans="13:13" x14ac:dyDescent="0.25">
      <c r="M75427"/>
    </row>
    <row r="75428" spans="13:13" x14ac:dyDescent="0.25">
      <c r="M75428"/>
    </row>
    <row r="75429" spans="13:13" x14ac:dyDescent="0.25">
      <c r="M75429"/>
    </row>
    <row r="75430" spans="13:13" x14ac:dyDescent="0.25">
      <c r="M75430"/>
    </row>
    <row r="75431" spans="13:13" x14ac:dyDescent="0.25">
      <c r="M75431"/>
    </row>
    <row r="75432" spans="13:13" x14ac:dyDescent="0.25">
      <c r="M75432"/>
    </row>
    <row r="75433" spans="13:13" x14ac:dyDescent="0.25">
      <c r="M75433"/>
    </row>
    <row r="75434" spans="13:13" x14ac:dyDescent="0.25">
      <c r="M75434"/>
    </row>
    <row r="75435" spans="13:13" x14ac:dyDescent="0.25">
      <c r="M75435"/>
    </row>
    <row r="75436" spans="13:13" x14ac:dyDescent="0.25">
      <c r="M75436"/>
    </row>
    <row r="75437" spans="13:13" x14ac:dyDescent="0.25">
      <c r="M75437"/>
    </row>
    <row r="75438" spans="13:13" x14ac:dyDescent="0.25">
      <c r="M75438"/>
    </row>
    <row r="75439" spans="13:13" x14ac:dyDescent="0.25">
      <c r="M75439"/>
    </row>
    <row r="75440" spans="13:13" x14ac:dyDescent="0.25">
      <c r="M75440"/>
    </row>
    <row r="75441" spans="13:13" x14ac:dyDescent="0.25">
      <c r="M75441"/>
    </row>
    <row r="75442" spans="13:13" x14ac:dyDescent="0.25">
      <c r="M75442"/>
    </row>
    <row r="75443" spans="13:13" x14ac:dyDescent="0.25">
      <c r="M75443"/>
    </row>
    <row r="75444" spans="13:13" x14ac:dyDescent="0.25">
      <c r="M75444"/>
    </row>
    <row r="75445" spans="13:13" x14ac:dyDescent="0.25">
      <c r="M75445"/>
    </row>
    <row r="75446" spans="13:13" x14ac:dyDescent="0.25">
      <c r="M75446"/>
    </row>
    <row r="75447" spans="13:13" x14ac:dyDescent="0.25">
      <c r="M75447"/>
    </row>
    <row r="75448" spans="13:13" x14ac:dyDescent="0.25">
      <c r="M75448"/>
    </row>
    <row r="75449" spans="13:13" x14ac:dyDescent="0.25">
      <c r="M75449"/>
    </row>
    <row r="75450" spans="13:13" x14ac:dyDescent="0.25">
      <c r="M75450"/>
    </row>
    <row r="75451" spans="13:13" x14ac:dyDescent="0.25">
      <c r="M75451"/>
    </row>
    <row r="75452" spans="13:13" x14ac:dyDescent="0.25">
      <c r="M75452"/>
    </row>
    <row r="75453" spans="13:13" x14ac:dyDescent="0.25">
      <c r="M75453"/>
    </row>
    <row r="75454" spans="13:13" x14ac:dyDescent="0.25">
      <c r="M75454"/>
    </row>
    <row r="75455" spans="13:13" x14ac:dyDescent="0.25">
      <c r="M75455"/>
    </row>
    <row r="75456" spans="13:13" x14ac:dyDescent="0.25">
      <c r="M75456"/>
    </row>
    <row r="75457" spans="13:13" x14ac:dyDescent="0.25">
      <c r="M75457"/>
    </row>
    <row r="75458" spans="13:13" x14ac:dyDescent="0.25">
      <c r="M75458"/>
    </row>
    <row r="75459" spans="13:13" x14ac:dyDescent="0.25">
      <c r="M75459"/>
    </row>
    <row r="75460" spans="13:13" x14ac:dyDescent="0.25">
      <c r="M75460"/>
    </row>
    <row r="75461" spans="13:13" x14ac:dyDescent="0.25">
      <c r="M75461"/>
    </row>
    <row r="75462" spans="13:13" x14ac:dyDescent="0.25">
      <c r="M75462"/>
    </row>
    <row r="75463" spans="13:13" x14ac:dyDescent="0.25">
      <c r="M75463"/>
    </row>
    <row r="75464" spans="13:13" x14ac:dyDescent="0.25">
      <c r="M75464"/>
    </row>
    <row r="75465" spans="13:13" x14ac:dyDescent="0.25">
      <c r="M75465"/>
    </row>
    <row r="75466" spans="13:13" x14ac:dyDescent="0.25">
      <c r="M75466"/>
    </row>
    <row r="75467" spans="13:13" x14ac:dyDescent="0.25">
      <c r="M75467"/>
    </row>
    <row r="75468" spans="13:13" x14ac:dyDescent="0.25">
      <c r="M75468"/>
    </row>
    <row r="75469" spans="13:13" x14ac:dyDescent="0.25">
      <c r="M75469"/>
    </row>
    <row r="75470" spans="13:13" x14ac:dyDescent="0.25">
      <c r="M75470"/>
    </row>
    <row r="75471" spans="13:13" x14ac:dyDescent="0.25">
      <c r="M75471"/>
    </row>
    <row r="75472" spans="13:13" x14ac:dyDescent="0.25">
      <c r="M75472"/>
    </row>
    <row r="75473" spans="13:13" x14ac:dyDescent="0.25">
      <c r="M75473"/>
    </row>
    <row r="75474" spans="13:13" x14ac:dyDescent="0.25">
      <c r="M75474"/>
    </row>
    <row r="75475" spans="13:13" x14ac:dyDescent="0.25">
      <c r="M75475"/>
    </row>
    <row r="75476" spans="13:13" x14ac:dyDescent="0.25">
      <c r="M75476"/>
    </row>
    <row r="75477" spans="13:13" x14ac:dyDescent="0.25">
      <c r="M75477"/>
    </row>
    <row r="75478" spans="13:13" x14ac:dyDescent="0.25">
      <c r="M75478"/>
    </row>
    <row r="75479" spans="13:13" x14ac:dyDescent="0.25">
      <c r="M75479"/>
    </row>
    <row r="75480" spans="13:13" x14ac:dyDescent="0.25">
      <c r="M75480"/>
    </row>
    <row r="75481" spans="13:13" x14ac:dyDescent="0.25">
      <c r="M75481"/>
    </row>
    <row r="75482" spans="13:13" x14ac:dyDescent="0.25">
      <c r="M75482"/>
    </row>
    <row r="75483" spans="13:13" x14ac:dyDescent="0.25">
      <c r="M75483"/>
    </row>
    <row r="75484" spans="13:13" x14ac:dyDescent="0.25">
      <c r="M75484"/>
    </row>
    <row r="75485" spans="13:13" x14ac:dyDescent="0.25">
      <c r="M75485"/>
    </row>
    <row r="75486" spans="13:13" x14ac:dyDescent="0.25">
      <c r="M75486"/>
    </row>
    <row r="75487" spans="13:13" x14ac:dyDescent="0.25">
      <c r="M75487"/>
    </row>
    <row r="75488" spans="13:13" x14ac:dyDescent="0.25">
      <c r="M75488"/>
    </row>
    <row r="75489" spans="13:13" x14ac:dyDescent="0.25">
      <c r="M75489"/>
    </row>
    <row r="75490" spans="13:13" x14ac:dyDescent="0.25">
      <c r="M75490"/>
    </row>
    <row r="75491" spans="13:13" x14ac:dyDescent="0.25">
      <c r="M75491"/>
    </row>
    <row r="75492" spans="13:13" x14ac:dyDescent="0.25">
      <c r="M75492"/>
    </row>
    <row r="75493" spans="13:13" x14ac:dyDescent="0.25">
      <c r="M75493"/>
    </row>
    <row r="75494" spans="13:13" x14ac:dyDescent="0.25">
      <c r="M75494"/>
    </row>
    <row r="75495" spans="13:13" x14ac:dyDescent="0.25">
      <c r="M75495"/>
    </row>
    <row r="75496" spans="13:13" x14ac:dyDescent="0.25">
      <c r="M75496"/>
    </row>
    <row r="75497" spans="13:13" x14ac:dyDescent="0.25">
      <c r="M75497"/>
    </row>
    <row r="75498" spans="13:13" x14ac:dyDescent="0.25">
      <c r="M75498"/>
    </row>
    <row r="75499" spans="13:13" x14ac:dyDescent="0.25">
      <c r="M75499"/>
    </row>
    <row r="75500" spans="13:13" x14ac:dyDescent="0.25">
      <c r="M75500"/>
    </row>
    <row r="75501" spans="13:13" x14ac:dyDescent="0.25">
      <c r="M75501"/>
    </row>
    <row r="75502" spans="13:13" x14ac:dyDescent="0.25">
      <c r="M75502"/>
    </row>
    <row r="75503" spans="13:13" x14ac:dyDescent="0.25">
      <c r="M75503"/>
    </row>
    <row r="75504" spans="13:13" x14ac:dyDescent="0.25">
      <c r="M75504"/>
    </row>
    <row r="75505" spans="13:13" x14ac:dyDescent="0.25">
      <c r="M75505"/>
    </row>
    <row r="75506" spans="13:13" x14ac:dyDescent="0.25">
      <c r="M75506"/>
    </row>
    <row r="75507" spans="13:13" x14ac:dyDescent="0.25">
      <c r="M75507"/>
    </row>
    <row r="75508" spans="13:13" x14ac:dyDescent="0.25">
      <c r="M75508"/>
    </row>
    <row r="75509" spans="13:13" x14ac:dyDescent="0.25">
      <c r="M75509"/>
    </row>
    <row r="75510" spans="13:13" x14ac:dyDescent="0.25">
      <c r="M75510"/>
    </row>
    <row r="75511" spans="13:13" x14ac:dyDescent="0.25">
      <c r="M75511"/>
    </row>
    <row r="75512" spans="13:13" x14ac:dyDescent="0.25">
      <c r="M75512"/>
    </row>
    <row r="75513" spans="13:13" x14ac:dyDescent="0.25">
      <c r="M75513"/>
    </row>
    <row r="75514" spans="13:13" x14ac:dyDescent="0.25">
      <c r="M75514"/>
    </row>
    <row r="75515" spans="13:13" x14ac:dyDescent="0.25">
      <c r="M75515"/>
    </row>
    <row r="75516" spans="13:13" x14ac:dyDescent="0.25">
      <c r="M75516"/>
    </row>
    <row r="75517" spans="13:13" x14ac:dyDescent="0.25">
      <c r="M75517"/>
    </row>
    <row r="75518" spans="13:13" x14ac:dyDescent="0.25">
      <c r="M75518"/>
    </row>
    <row r="75519" spans="13:13" x14ac:dyDescent="0.25">
      <c r="M75519"/>
    </row>
    <row r="75520" spans="13:13" x14ac:dyDescent="0.25">
      <c r="M75520"/>
    </row>
    <row r="75521" spans="13:13" x14ac:dyDescent="0.25">
      <c r="M75521"/>
    </row>
    <row r="75522" spans="13:13" x14ac:dyDescent="0.25">
      <c r="M75522"/>
    </row>
    <row r="75523" spans="13:13" x14ac:dyDescent="0.25">
      <c r="M75523"/>
    </row>
    <row r="75524" spans="13:13" x14ac:dyDescent="0.25">
      <c r="M75524"/>
    </row>
    <row r="75525" spans="13:13" x14ac:dyDescent="0.25">
      <c r="M75525"/>
    </row>
    <row r="75526" spans="13:13" x14ac:dyDescent="0.25">
      <c r="M75526"/>
    </row>
    <row r="75527" spans="13:13" x14ac:dyDescent="0.25">
      <c r="M75527"/>
    </row>
    <row r="75528" spans="13:13" x14ac:dyDescent="0.25">
      <c r="M75528"/>
    </row>
    <row r="75529" spans="13:13" x14ac:dyDescent="0.25">
      <c r="M75529"/>
    </row>
    <row r="75530" spans="13:13" x14ac:dyDescent="0.25">
      <c r="M75530"/>
    </row>
    <row r="75531" spans="13:13" x14ac:dyDescent="0.25">
      <c r="M75531"/>
    </row>
    <row r="75532" spans="13:13" x14ac:dyDescent="0.25">
      <c r="M75532"/>
    </row>
    <row r="75533" spans="13:13" x14ac:dyDescent="0.25">
      <c r="M75533"/>
    </row>
    <row r="75534" spans="13:13" x14ac:dyDescent="0.25">
      <c r="M75534"/>
    </row>
    <row r="75535" spans="13:13" x14ac:dyDescent="0.25">
      <c r="M75535"/>
    </row>
    <row r="75536" spans="13:13" x14ac:dyDescent="0.25">
      <c r="M75536"/>
    </row>
    <row r="75537" spans="13:13" x14ac:dyDescent="0.25">
      <c r="M75537"/>
    </row>
    <row r="75538" spans="13:13" x14ac:dyDescent="0.25">
      <c r="M75538"/>
    </row>
    <row r="75539" spans="13:13" x14ac:dyDescent="0.25">
      <c r="M75539"/>
    </row>
    <row r="75540" spans="13:13" x14ac:dyDescent="0.25">
      <c r="M75540"/>
    </row>
    <row r="75541" spans="13:13" x14ac:dyDescent="0.25">
      <c r="M75541"/>
    </row>
    <row r="75542" spans="13:13" x14ac:dyDescent="0.25">
      <c r="M75542"/>
    </row>
    <row r="75543" spans="13:13" x14ac:dyDescent="0.25">
      <c r="M75543"/>
    </row>
    <row r="75544" spans="13:13" x14ac:dyDescent="0.25">
      <c r="M75544"/>
    </row>
    <row r="75545" spans="13:13" x14ac:dyDescent="0.25">
      <c r="M75545"/>
    </row>
    <row r="75546" spans="13:13" x14ac:dyDescent="0.25">
      <c r="M75546"/>
    </row>
    <row r="75547" spans="13:13" x14ac:dyDescent="0.25">
      <c r="M75547"/>
    </row>
    <row r="75548" spans="13:13" x14ac:dyDescent="0.25">
      <c r="M75548"/>
    </row>
    <row r="75549" spans="13:13" x14ac:dyDescent="0.25">
      <c r="M75549"/>
    </row>
    <row r="75550" spans="13:13" x14ac:dyDescent="0.25">
      <c r="M75550"/>
    </row>
    <row r="75551" spans="13:13" x14ac:dyDescent="0.25">
      <c r="M75551"/>
    </row>
    <row r="75552" spans="13:13" x14ac:dyDescent="0.25">
      <c r="M75552"/>
    </row>
    <row r="75553" spans="13:13" x14ac:dyDescent="0.25">
      <c r="M75553"/>
    </row>
    <row r="75554" spans="13:13" x14ac:dyDescent="0.25">
      <c r="M75554"/>
    </row>
    <row r="75555" spans="13:13" x14ac:dyDescent="0.25">
      <c r="M75555"/>
    </row>
    <row r="75556" spans="13:13" x14ac:dyDescent="0.25">
      <c r="M75556"/>
    </row>
    <row r="75557" spans="13:13" x14ac:dyDescent="0.25">
      <c r="M75557"/>
    </row>
    <row r="75558" spans="13:13" x14ac:dyDescent="0.25">
      <c r="M75558"/>
    </row>
    <row r="75559" spans="13:13" x14ac:dyDescent="0.25">
      <c r="M75559"/>
    </row>
    <row r="75560" spans="13:13" x14ac:dyDescent="0.25">
      <c r="M75560"/>
    </row>
    <row r="75561" spans="13:13" x14ac:dyDescent="0.25">
      <c r="M75561"/>
    </row>
    <row r="75562" spans="13:13" x14ac:dyDescent="0.25">
      <c r="M75562"/>
    </row>
    <row r="75563" spans="13:13" x14ac:dyDescent="0.25">
      <c r="M75563"/>
    </row>
    <row r="75564" spans="13:13" x14ac:dyDescent="0.25">
      <c r="M75564"/>
    </row>
    <row r="75565" spans="13:13" x14ac:dyDescent="0.25">
      <c r="M75565"/>
    </row>
    <row r="75566" spans="13:13" x14ac:dyDescent="0.25">
      <c r="M75566"/>
    </row>
    <row r="75567" spans="13:13" x14ac:dyDescent="0.25">
      <c r="M75567"/>
    </row>
    <row r="75568" spans="13:13" x14ac:dyDescent="0.25">
      <c r="M75568"/>
    </row>
    <row r="75569" spans="13:13" x14ac:dyDescent="0.25">
      <c r="M75569"/>
    </row>
    <row r="75570" spans="13:13" x14ac:dyDescent="0.25">
      <c r="M75570"/>
    </row>
    <row r="75571" spans="13:13" x14ac:dyDescent="0.25">
      <c r="M75571"/>
    </row>
    <row r="75572" spans="13:13" x14ac:dyDescent="0.25">
      <c r="M75572"/>
    </row>
    <row r="75573" spans="13:13" x14ac:dyDescent="0.25">
      <c r="M75573"/>
    </row>
    <row r="75574" spans="13:13" x14ac:dyDescent="0.25">
      <c r="M75574"/>
    </row>
    <row r="75575" spans="13:13" x14ac:dyDescent="0.25">
      <c r="M75575"/>
    </row>
    <row r="75576" spans="13:13" x14ac:dyDescent="0.25">
      <c r="M75576"/>
    </row>
    <row r="75577" spans="13:13" x14ac:dyDescent="0.25">
      <c r="M75577"/>
    </row>
    <row r="75578" spans="13:13" x14ac:dyDescent="0.25">
      <c r="M75578"/>
    </row>
    <row r="75579" spans="13:13" x14ac:dyDescent="0.25">
      <c r="M75579"/>
    </row>
    <row r="75580" spans="13:13" x14ac:dyDescent="0.25">
      <c r="M75580"/>
    </row>
    <row r="75581" spans="13:13" x14ac:dyDescent="0.25">
      <c r="M75581"/>
    </row>
    <row r="75582" spans="13:13" x14ac:dyDescent="0.25">
      <c r="M75582"/>
    </row>
    <row r="75583" spans="13:13" x14ac:dyDescent="0.25">
      <c r="M75583"/>
    </row>
    <row r="75584" spans="13:13" x14ac:dyDescent="0.25">
      <c r="M75584"/>
    </row>
    <row r="75585" spans="13:13" x14ac:dyDescent="0.25">
      <c r="M75585"/>
    </row>
    <row r="75586" spans="13:13" x14ac:dyDescent="0.25">
      <c r="M75586"/>
    </row>
    <row r="75587" spans="13:13" x14ac:dyDescent="0.25">
      <c r="M75587"/>
    </row>
    <row r="75588" spans="13:13" x14ac:dyDescent="0.25">
      <c r="M75588"/>
    </row>
    <row r="75589" spans="13:13" x14ac:dyDescent="0.25">
      <c r="M75589"/>
    </row>
    <row r="75590" spans="13:13" x14ac:dyDescent="0.25">
      <c r="M75590"/>
    </row>
    <row r="75591" spans="13:13" x14ac:dyDescent="0.25">
      <c r="M75591"/>
    </row>
    <row r="75592" spans="13:13" x14ac:dyDescent="0.25">
      <c r="M75592"/>
    </row>
    <row r="75593" spans="13:13" x14ac:dyDescent="0.25">
      <c r="M75593"/>
    </row>
    <row r="75594" spans="13:13" x14ac:dyDescent="0.25">
      <c r="M75594"/>
    </row>
    <row r="75595" spans="13:13" x14ac:dyDescent="0.25">
      <c r="M75595"/>
    </row>
    <row r="75596" spans="13:13" x14ac:dyDescent="0.25">
      <c r="M75596"/>
    </row>
    <row r="75597" spans="13:13" x14ac:dyDescent="0.25">
      <c r="M75597"/>
    </row>
    <row r="75598" spans="13:13" x14ac:dyDescent="0.25">
      <c r="M75598"/>
    </row>
    <row r="75599" spans="13:13" x14ac:dyDescent="0.25">
      <c r="M75599"/>
    </row>
    <row r="75600" spans="13:13" x14ac:dyDescent="0.25">
      <c r="M75600"/>
    </row>
    <row r="75601" spans="13:13" x14ac:dyDescent="0.25">
      <c r="M75601"/>
    </row>
    <row r="75602" spans="13:13" x14ac:dyDescent="0.25">
      <c r="M75602"/>
    </row>
    <row r="75603" spans="13:13" x14ac:dyDescent="0.25">
      <c r="M75603"/>
    </row>
    <row r="75604" spans="13:13" x14ac:dyDescent="0.25">
      <c r="M75604"/>
    </row>
    <row r="75605" spans="13:13" x14ac:dyDescent="0.25">
      <c r="M75605"/>
    </row>
    <row r="75606" spans="13:13" x14ac:dyDescent="0.25">
      <c r="M75606"/>
    </row>
    <row r="75607" spans="13:13" x14ac:dyDescent="0.25">
      <c r="M75607"/>
    </row>
    <row r="75608" spans="13:13" x14ac:dyDescent="0.25">
      <c r="M75608"/>
    </row>
    <row r="75609" spans="13:13" x14ac:dyDescent="0.25">
      <c r="M75609"/>
    </row>
    <row r="75610" spans="13:13" x14ac:dyDescent="0.25">
      <c r="M75610"/>
    </row>
    <row r="75611" spans="13:13" x14ac:dyDescent="0.25">
      <c r="M75611"/>
    </row>
    <row r="75612" spans="13:13" x14ac:dyDescent="0.25">
      <c r="M75612"/>
    </row>
    <row r="75613" spans="13:13" x14ac:dyDescent="0.25">
      <c r="M75613"/>
    </row>
    <row r="75614" spans="13:13" x14ac:dyDescent="0.25">
      <c r="M75614"/>
    </row>
    <row r="75615" spans="13:13" x14ac:dyDescent="0.25">
      <c r="M75615"/>
    </row>
    <row r="75616" spans="13:13" x14ac:dyDescent="0.25">
      <c r="M75616"/>
    </row>
    <row r="75617" spans="13:13" x14ac:dyDescent="0.25">
      <c r="M75617"/>
    </row>
    <row r="75618" spans="13:13" x14ac:dyDescent="0.25">
      <c r="M75618"/>
    </row>
    <row r="75619" spans="13:13" x14ac:dyDescent="0.25">
      <c r="M75619"/>
    </row>
    <row r="75620" spans="13:13" x14ac:dyDescent="0.25">
      <c r="M75620"/>
    </row>
    <row r="75621" spans="13:13" x14ac:dyDescent="0.25">
      <c r="M75621"/>
    </row>
    <row r="75622" spans="13:13" x14ac:dyDescent="0.25">
      <c r="M75622"/>
    </row>
    <row r="75623" spans="13:13" x14ac:dyDescent="0.25">
      <c r="M75623"/>
    </row>
    <row r="75624" spans="13:13" x14ac:dyDescent="0.25">
      <c r="M75624"/>
    </row>
    <row r="75625" spans="13:13" x14ac:dyDescent="0.25">
      <c r="M75625"/>
    </row>
    <row r="75626" spans="13:13" x14ac:dyDescent="0.25">
      <c r="M75626"/>
    </row>
    <row r="75627" spans="13:13" x14ac:dyDescent="0.25">
      <c r="M75627"/>
    </row>
    <row r="75628" spans="13:13" x14ac:dyDescent="0.25">
      <c r="M75628"/>
    </row>
    <row r="75629" spans="13:13" x14ac:dyDescent="0.25">
      <c r="M75629"/>
    </row>
    <row r="75630" spans="13:13" x14ac:dyDescent="0.25">
      <c r="M75630"/>
    </row>
    <row r="75631" spans="13:13" x14ac:dyDescent="0.25">
      <c r="M75631"/>
    </row>
    <row r="75632" spans="13:13" x14ac:dyDescent="0.25">
      <c r="M75632"/>
    </row>
    <row r="75633" spans="13:13" x14ac:dyDescent="0.25">
      <c r="M75633"/>
    </row>
    <row r="75634" spans="13:13" x14ac:dyDescent="0.25">
      <c r="M75634"/>
    </row>
    <row r="75635" spans="13:13" x14ac:dyDescent="0.25">
      <c r="M75635"/>
    </row>
    <row r="75636" spans="13:13" x14ac:dyDescent="0.25">
      <c r="M75636"/>
    </row>
    <row r="75637" spans="13:13" x14ac:dyDescent="0.25">
      <c r="M75637"/>
    </row>
    <row r="75638" spans="13:13" x14ac:dyDescent="0.25">
      <c r="M75638"/>
    </row>
    <row r="75639" spans="13:13" x14ac:dyDescent="0.25">
      <c r="M75639"/>
    </row>
    <row r="75640" spans="13:13" x14ac:dyDescent="0.25">
      <c r="M75640"/>
    </row>
    <row r="75641" spans="13:13" x14ac:dyDescent="0.25">
      <c r="M75641"/>
    </row>
    <row r="75642" spans="13:13" x14ac:dyDescent="0.25">
      <c r="M75642"/>
    </row>
    <row r="75643" spans="13:13" x14ac:dyDescent="0.25">
      <c r="M75643"/>
    </row>
    <row r="75644" spans="13:13" x14ac:dyDescent="0.25">
      <c r="M75644"/>
    </row>
    <row r="75645" spans="13:13" x14ac:dyDescent="0.25">
      <c r="M75645"/>
    </row>
    <row r="75646" spans="13:13" x14ac:dyDescent="0.25">
      <c r="M75646"/>
    </row>
    <row r="75647" spans="13:13" x14ac:dyDescent="0.25">
      <c r="M75647"/>
    </row>
    <row r="75648" spans="13:13" x14ac:dyDescent="0.25">
      <c r="M75648"/>
    </row>
    <row r="75649" spans="13:13" x14ac:dyDescent="0.25">
      <c r="M75649"/>
    </row>
    <row r="75650" spans="13:13" x14ac:dyDescent="0.25">
      <c r="M75650"/>
    </row>
    <row r="75651" spans="13:13" x14ac:dyDescent="0.25">
      <c r="M75651"/>
    </row>
    <row r="75652" spans="13:13" x14ac:dyDescent="0.25">
      <c r="M75652"/>
    </row>
    <row r="75653" spans="13:13" x14ac:dyDescent="0.25">
      <c r="M75653"/>
    </row>
    <row r="75654" spans="13:13" x14ac:dyDescent="0.25">
      <c r="M75654"/>
    </row>
    <row r="75655" spans="13:13" x14ac:dyDescent="0.25">
      <c r="M75655"/>
    </row>
    <row r="75656" spans="13:13" x14ac:dyDescent="0.25">
      <c r="M75656"/>
    </row>
    <row r="75657" spans="13:13" x14ac:dyDescent="0.25">
      <c r="M75657"/>
    </row>
    <row r="75658" spans="13:13" x14ac:dyDescent="0.25">
      <c r="M75658"/>
    </row>
    <row r="75659" spans="13:13" x14ac:dyDescent="0.25">
      <c r="M75659"/>
    </row>
    <row r="75660" spans="13:13" x14ac:dyDescent="0.25">
      <c r="M75660"/>
    </row>
    <row r="75661" spans="13:13" x14ac:dyDescent="0.25">
      <c r="M75661"/>
    </row>
    <row r="75662" spans="13:13" x14ac:dyDescent="0.25">
      <c r="M75662"/>
    </row>
    <row r="75663" spans="13:13" x14ac:dyDescent="0.25">
      <c r="M75663"/>
    </row>
    <row r="75664" spans="13:13" x14ac:dyDescent="0.25">
      <c r="M75664"/>
    </row>
    <row r="75665" spans="13:13" x14ac:dyDescent="0.25">
      <c r="M75665"/>
    </row>
    <row r="75666" spans="13:13" x14ac:dyDescent="0.25">
      <c r="M75666"/>
    </row>
    <row r="75667" spans="13:13" x14ac:dyDescent="0.25">
      <c r="M75667"/>
    </row>
    <row r="75668" spans="13:13" x14ac:dyDescent="0.25">
      <c r="M75668"/>
    </row>
    <row r="75669" spans="13:13" x14ac:dyDescent="0.25">
      <c r="M75669"/>
    </row>
    <row r="75670" spans="13:13" x14ac:dyDescent="0.25">
      <c r="M75670"/>
    </row>
    <row r="75671" spans="13:13" x14ac:dyDescent="0.25">
      <c r="M75671"/>
    </row>
    <row r="75672" spans="13:13" x14ac:dyDescent="0.25">
      <c r="M75672"/>
    </row>
    <row r="75673" spans="13:13" x14ac:dyDescent="0.25">
      <c r="M75673"/>
    </row>
    <row r="75674" spans="13:13" x14ac:dyDescent="0.25">
      <c r="M75674"/>
    </row>
    <row r="75675" spans="13:13" x14ac:dyDescent="0.25">
      <c r="M75675"/>
    </row>
    <row r="75676" spans="13:13" x14ac:dyDescent="0.25">
      <c r="M75676"/>
    </row>
    <row r="75677" spans="13:13" x14ac:dyDescent="0.25">
      <c r="M75677"/>
    </row>
    <row r="75678" spans="13:13" x14ac:dyDescent="0.25">
      <c r="M75678"/>
    </row>
    <row r="75679" spans="13:13" x14ac:dyDescent="0.25">
      <c r="M75679"/>
    </row>
    <row r="75680" spans="13:13" x14ac:dyDescent="0.25">
      <c r="M75680"/>
    </row>
    <row r="75681" spans="13:13" x14ac:dyDescent="0.25">
      <c r="M75681"/>
    </row>
    <row r="75682" spans="13:13" x14ac:dyDescent="0.25">
      <c r="M75682"/>
    </row>
    <row r="75683" spans="13:13" x14ac:dyDescent="0.25">
      <c r="M75683"/>
    </row>
    <row r="75684" spans="13:13" x14ac:dyDescent="0.25">
      <c r="M75684"/>
    </row>
    <row r="75685" spans="13:13" x14ac:dyDescent="0.25">
      <c r="M75685"/>
    </row>
    <row r="75686" spans="13:13" x14ac:dyDescent="0.25">
      <c r="M75686"/>
    </row>
    <row r="75687" spans="13:13" x14ac:dyDescent="0.25">
      <c r="M75687"/>
    </row>
    <row r="75688" spans="13:13" x14ac:dyDescent="0.25">
      <c r="M75688"/>
    </row>
    <row r="75689" spans="13:13" x14ac:dyDescent="0.25">
      <c r="M75689"/>
    </row>
    <row r="75690" spans="13:13" x14ac:dyDescent="0.25">
      <c r="M75690"/>
    </row>
    <row r="75691" spans="13:13" x14ac:dyDescent="0.25">
      <c r="M75691"/>
    </row>
    <row r="75692" spans="13:13" x14ac:dyDescent="0.25">
      <c r="M75692"/>
    </row>
    <row r="75693" spans="13:13" x14ac:dyDescent="0.25">
      <c r="M75693"/>
    </row>
    <row r="75694" spans="13:13" x14ac:dyDescent="0.25">
      <c r="M75694"/>
    </row>
    <row r="75695" spans="13:13" x14ac:dyDescent="0.25">
      <c r="M75695"/>
    </row>
    <row r="75696" spans="13:13" x14ac:dyDescent="0.25">
      <c r="M75696"/>
    </row>
    <row r="75697" spans="13:13" x14ac:dyDescent="0.25">
      <c r="M75697"/>
    </row>
    <row r="75698" spans="13:13" x14ac:dyDescent="0.25">
      <c r="M75698"/>
    </row>
    <row r="75699" spans="13:13" x14ac:dyDescent="0.25">
      <c r="M75699"/>
    </row>
    <row r="75700" spans="13:13" x14ac:dyDescent="0.25">
      <c r="M75700"/>
    </row>
    <row r="75701" spans="13:13" x14ac:dyDescent="0.25">
      <c r="M75701"/>
    </row>
    <row r="75702" spans="13:13" x14ac:dyDescent="0.25">
      <c r="M75702"/>
    </row>
    <row r="75703" spans="13:13" x14ac:dyDescent="0.25">
      <c r="M75703"/>
    </row>
    <row r="75704" spans="13:13" x14ac:dyDescent="0.25">
      <c r="M75704"/>
    </row>
    <row r="75705" spans="13:13" x14ac:dyDescent="0.25">
      <c r="M75705"/>
    </row>
    <row r="75706" spans="13:13" x14ac:dyDescent="0.25">
      <c r="M75706"/>
    </row>
    <row r="75707" spans="13:13" x14ac:dyDescent="0.25">
      <c r="M75707"/>
    </row>
    <row r="75708" spans="13:13" x14ac:dyDescent="0.25">
      <c r="M75708"/>
    </row>
    <row r="75709" spans="13:13" x14ac:dyDescent="0.25">
      <c r="M75709"/>
    </row>
    <row r="75710" spans="13:13" x14ac:dyDescent="0.25">
      <c r="M75710"/>
    </row>
    <row r="75711" spans="13:13" x14ac:dyDescent="0.25">
      <c r="M75711"/>
    </row>
    <row r="75712" spans="13:13" x14ac:dyDescent="0.25">
      <c r="M75712"/>
    </row>
    <row r="75713" spans="13:13" x14ac:dyDescent="0.25">
      <c r="M75713"/>
    </row>
    <row r="75714" spans="13:13" x14ac:dyDescent="0.25">
      <c r="M75714"/>
    </row>
    <row r="75715" spans="13:13" x14ac:dyDescent="0.25">
      <c r="M75715"/>
    </row>
    <row r="75716" spans="13:13" x14ac:dyDescent="0.25">
      <c r="M75716"/>
    </row>
    <row r="75717" spans="13:13" x14ac:dyDescent="0.25">
      <c r="M75717"/>
    </row>
    <row r="75718" spans="13:13" x14ac:dyDescent="0.25">
      <c r="M75718"/>
    </row>
    <row r="75719" spans="13:13" x14ac:dyDescent="0.25">
      <c r="M75719"/>
    </row>
    <row r="75720" spans="13:13" x14ac:dyDescent="0.25">
      <c r="M75720"/>
    </row>
    <row r="75721" spans="13:13" x14ac:dyDescent="0.25">
      <c r="M75721"/>
    </row>
    <row r="75722" spans="13:13" x14ac:dyDescent="0.25">
      <c r="M75722"/>
    </row>
    <row r="75723" spans="13:13" x14ac:dyDescent="0.25">
      <c r="M75723"/>
    </row>
    <row r="75724" spans="13:13" x14ac:dyDescent="0.25">
      <c r="M75724"/>
    </row>
    <row r="75725" spans="13:13" x14ac:dyDescent="0.25">
      <c r="M75725"/>
    </row>
    <row r="75726" spans="13:13" x14ac:dyDescent="0.25">
      <c r="M75726"/>
    </row>
    <row r="75727" spans="13:13" x14ac:dyDescent="0.25">
      <c r="M75727"/>
    </row>
    <row r="75728" spans="13:13" x14ac:dyDescent="0.25">
      <c r="M75728"/>
    </row>
    <row r="75729" spans="13:13" x14ac:dyDescent="0.25">
      <c r="M75729"/>
    </row>
    <row r="75730" spans="13:13" x14ac:dyDescent="0.25">
      <c r="M75730"/>
    </row>
    <row r="75731" spans="13:13" x14ac:dyDescent="0.25">
      <c r="M75731"/>
    </row>
    <row r="75732" spans="13:13" x14ac:dyDescent="0.25">
      <c r="M75732"/>
    </row>
    <row r="75733" spans="13:13" x14ac:dyDescent="0.25">
      <c r="M75733"/>
    </row>
    <row r="75734" spans="13:13" x14ac:dyDescent="0.25">
      <c r="M75734"/>
    </row>
    <row r="75735" spans="13:13" x14ac:dyDescent="0.25">
      <c r="M75735"/>
    </row>
    <row r="75736" spans="13:13" x14ac:dyDescent="0.25">
      <c r="M75736"/>
    </row>
    <row r="75737" spans="13:13" x14ac:dyDescent="0.25">
      <c r="M75737"/>
    </row>
    <row r="75738" spans="13:13" x14ac:dyDescent="0.25">
      <c r="M75738"/>
    </row>
    <row r="75739" spans="13:13" x14ac:dyDescent="0.25">
      <c r="M75739"/>
    </row>
    <row r="75740" spans="13:13" x14ac:dyDescent="0.25">
      <c r="M75740"/>
    </row>
    <row r="75741" spans="13:13" x14ac:dyDescent="0.25">
      <c r="M75741"/>
    </row>
    <row r="75742" spans="13:13" x14ac:dyDescent="0.25">
      <c r="M75742"/>
    </row>
    <row r="75743" spans="13:13" x14ac:dyDescent="0.25">
      <c r="M75743"/>
    </row>
    <row r="75744" spans="13:13" x14ac:dyDescent="0.25">
      <c r="M75744"/>
    </row>
    <row r="75745" spans="13:13" x14ac:dyDescent="0.25">
      <c r="M75745"/>
    </row>
    <row r="75746" spans="13:13" x14ac:dyDescent="0.25">
      <c r="M75746"/>
    </row>
    <row r="75747" spans="13:13" x14ac:dyDescent="0.25">
      <c r="M75747"/>
    </row>
    <row r="75748" spans="13:13" x14ac:dyDescent="0.25">
      <c r="M75748"/>
    </row>
    <row r="75749" spans="13:13" x14ac:dyDescent="0.25">
      <c r="M75749"/>
    </row>
    <row r="75750" spans="13:13" x14ac:dyDescent="0.25">
      <c r="M75750"/>
    </row>
    <row r="75751" spans="13:13" x14ac:dyDescent="0.25">
      <c r="M75751"/>
    </row>
    <row r="75752" spans="13:13" x14ac:dyDescent="0.25">
      <c r="M75752"/>
    </row>
    <row r="75753" spans="13:13" x14ac:dyDescent="0.25">
      <c r="M75753"/>
    </row>
    <row r="75754" spans="13:13" x14ac:dyDescent="0.25">
      <c r="M75754"/>
    </row>
    <row r="75755" spans="13:13" x14ac:dyDescent="0.25">
      <c r="M75755"/>
    </row>
    <row r="75756" spans="13:13" x14ac:dyDescent="0.25">
      <c r="M75756"/>
    </row>
    <row r="75757" spans="13:13" x14ac:dyDescent="0.25">
      <c r="M75757"/>
    </row>
    <row r="75758" spans="13:13" x14ac:dyDescent="0.25">
      <c r="M75758"/>
    </row>
    <row r="75759" spans="13:13" x14ac:dyDescent="0.25">
      <c r="M75759"/>
    </row>
    <row r="75760" spans="13:13" x14ac:dyDescent="0.25">
      <c r="M75760"/>
    </row>
    <row r="75761" spans="13:13" x14ac:dyDescent="0.25">
      <c r="M75761"/>
    </row>
    <row r="75762" spans="13:13" x14ac:dyDescent="0.25">
      <c r="M75762"/>
    </row>
    <row r="75763" spans="13:13" x14ac:dyDescent="0.25">
      <c r="M75763"/>
    </row>
    <row r="75764" spans="13:13" x14ac:dyDescent="0.25">
      <c r="M75764"/>
    </row>
    <row r="75765" spans="13:13" x14ac:dyDescent="0.25">
      <c r="M75765"/>
    </row>
    <row r="75766" spans="13:13" x14ac:dyDescent="0.25">
      <c r="M75766"/>
    </row>
    <row r="75767" spans="13:13" x14ac:dyDescent="0.25">
      <c r="M75767"/>
    </row>
    <row r="75768" spans="13:13" x14ac:dyDescent="0.25">
      <c r="M75768"/>
    </row>
    <row r="75769" spans="13:13" x14ac:dyDescent="0.25">
      <c r="M75769"/>
    </row>
    <row r="75770" spans="13:13" x14ac:dyDescent="0.25">
      <c r="M75770"/>
    </row>
    <row r="75771" spans="13:13" x14ac:dyDescent="0.25">
      <c r="M75771"/>
    </row>
    <row r="75772" spans="13:13" x14ac:dyDescent="0.25">
      <c r="M75772"/>
    </row>
    <row r="75773" spans="13:13" x14ac:dyDescent="0.25">
      <c r="M75773"/>
    </row>
    <row r="75774" spans="13:13" x14ac:dyDescent="0.25">
      <c r="M75774"/>
    </row>
    <row r="75775" spans="13:13" x14ac:dyDescent="0.25">
      <c r="M75775"/>
    </row>
    <row r="75776" spans="13:13" x14ac:dyDescent="0.25">
      <c r="M75776"/>
    </row>
    <row r="75777" spans="13:13" x14ac:dyDescent="0.25">
      <c r="M75777"/>
    </row>
    <row r="75778" spans="13:13" x14ac:dyDescent="0.25">
      <c r="M75778"/>
    </row>
    <row r="75779" spans="13:13" x14ac:dyDescent="0.25">
      <c r="M75779"/>
    </row>
    <row r="75780" spans="13:13" x14ac:dyDescent="0.25">
      <c r="M75780"/>
    </row>
    <row r="75781" spans="13:13" x14ac:dyDescent="0.25">
      <c r="M75781"/>
    </row>
    <row r="75782" spans="13:13" x14ac:dyDescent="0.25">
      <c r="M75782"/>
    </row>
    <row r="75783" spans="13:13" x14ac:dyDescent="0.25">
      <c r="M75783"/>
    </row>
    <row r="75784" spans="13:13" x14ac:dyDescent="0.25">
      <c r="M75784"/>
    </row>
    <row r="75785" spans="13:13" x14ac:dyDescent="0.25">
      <c r="M75785"/>
    </row>
    <row r="75786" spans="13:13" x14ac:dyDescent="0.25">
      <c r="M75786"/>
    </row>
    <row r="75787" spans="13:13" x14ac:dyDescent="0.25">
      <c r="M75787"/>
    </row>
    <row r="75788" spans="13:13" x14ac:dyDescent="0.25">
      <c r="M75788"/>
    </row>
    <row r="75789" spans="13:13" x14ac:dyDescent="0.25">
      <c r="M75789"/>
    </row>
    <row r="75790" spans="13:13" x14ac:dyDescent="0.25">
      <c r="M75790"/>
    </row>
    <row r="75791" spans="13:13" x14ac:dyDescent="0.25">
      <c r="M75791"/>
    </row>
    <row r="75792" spans="13:13" x14ac:dyDescent="0.25">
      <c r="M75792"/>
    </row>
    <row r="75793" spans="13:13" x14ac:dyDescent="0.25">
      <c r="M75793"/>
    </row>
    <row r="75794" spans="13:13" x14ac:dyDescent="0.25">
      <c r="M75794"/>
    </row>
    <row r="75795" spans="13:13" x14ac:dyDescent="0.25">
      <c r="M75795"/>
    </row>
    <row r="75796" spans="13:13" x14ac:dyDescent="0.25">
      <c r="M75796"/>
    </row>
    <row r="75797" spans="13:13" x14ac:dyDescent="0.25">
      <c r="M75797"/>
    </row>
    <row r="75798" spans="13:13" x14ac:dyDescent="0.25">
      <c r="M75798"/>
    </row>
    <row r="75799" spans="13:13" x14ac:dyDescent="0.25">
      <c r="M75799"/>
    </row>
    <row r="75800" spans="13:13" x14ac:dyDescent="0.25">
      <c r="M75800"/>
    </row>
    <row r="75801" spans="13:13" x14ac:dyDescent="0.25">
      <c r="M75801"/>
    </row>
    <row r="75802" spans="13:13" x14ac:dyDescent="0.25">
      <c r="M75802"/>
    </row>
    <row r="75803" spans="13:13" x14ac:dyDescent="0.25">
      <c r="M75803"/>
    </row>
    <row r="75804" spans="13:13" x14ac:dyDescent="0.25">
      <c r="M75804"/>
    </row>
    <row r="75805" spans="13:13" x14ac:dyDescent="0.25">
      <c r="M75805"/>
    </row>
    <row r="75806" spans="13:13" x14ac:dyDescent="0.25">
      <c r="M75806"/>
    </row>
    <row r="75807" spans="13:13" x14ac:dyDescent="0.25">
      <c r="M75807"/>
    </row>
    <row r="75808" spans="13:13" x14ac:dyDescent="0.25">
      <c r="M75808"/>
    </row>
    <row r="75809" spans="13:13" x14ac:dyDescent="0.25">
      <c r="M75809"/>
    </row>
    <row r="75810" spans="13:13" x14ac:dyDescent="0.25">
      <c r="M75810"/>
    </row>
    <row r="75811" spans="13:13" x14ac:dyDescent="0.25">
      <c r="M75811"/>
    </row>
    <row r="75812" spans="13:13" x14ac:dyDescent="0.25">
      <c r="M75812"/>
    </row>
    <row r="75813" spans="13:13" x14ac:dyDescent="0.25">
      <c r="M75813"/>
    </row>
    <row r="75814" spans="13:13" x14ac:dyDescent="0.25">
      <c r="M75814"/>
    </row>
    <row r="75815" spans="13:13" x14ac:dyDescent="0.25">
      <c r="M75815"/>
    </row>
    <row r="75816" spans="13:13" x14ac:dyDescent="0.25">
      <c r="M75816"/>
    </row>
    <row r="75817" spans="13:13" x14ac:dyDescent="0.25">
      <c r="M75817"/>
    </row>
    <row r="75818" spans="13:13" x14ac:dyDescent="0.25">
      <c r="M75818"/>
    </row>
    <row r="75819" spans="13:13" x14ac:dyDescent="0.25">
      <c r="M75819"/>
    </row>
    <row r="75820" spans="13:13" x14ac:dyDescent="0.25">
      <c r="M75820"/>
    </row>
    <row r="75821" spans="13:13" x14ac:dyDescent="0.25">
      <c r="M75821"/>
    </row>
    <row r="75822" spans="13:13" x14ac:dyDescent="0.25">
      <c r="M75822"/>
    </row>
    <row r="75823" spans="13:13" x14ac:dyDescent="0.25">
      <c r="M75823"/>
    </row>
    <row r="75824" spans="13:13" x14ac:dyDescent="0.25">
      <c r="M75824"/>
    </row>
    <row r="75825" spans="13:13" x14ac:dyDescent="0.25">
      <c r="M75825"/>
    </row>
    <row r="75826" spans="13:13" x14ac:dyDescent="0.25">
      <c r="M75826"/>
    </row>
    <row r="75827" spans="13:13" x14ac:dyDescent="0.25">
      <c r="M75827"/>
    </row>
    <row r="75828" spans="13:13" x14ac:dyDescent="0.25">
      <c r="M75828"/>
    </row>
    <row r="75829" spans="13:13" x14ac:dyDescent="0.25">
      <c r="M75829"/>
    </row>
    <row r="75830" spans="13:13" x14ac:dyDescent="0.25">
      <c r="M75830"/>
    </row>
    <row r="75831" spans="13:13" x14ac:dyDescent="0.25">
      <c r="M75831"/>
    </row>
    <row r="75832" spans="13:13" x14ac:dyDescent="0.25">
      <c r="M75832"/>
    </row>
    <row r="75833" spans="13:13" x14ac:dyDescent="0.25">
      <c r="M75833"/>
    </row>
    <row r="75834" spans="13:13" x14ac:dyDescent="0.25">
      <c r="M75834"/>
    </row>
    <row r="75835" spans="13:13" x14ac:dyDescent="0.25">
      <c r="M75835"/>
    </row>
    <row r="75836" spans="13:13" x14ac:dyDescent="0.25">
      <c r="M75836"/>
    </row>
    <row r="75837" spans="13:13" x14ac:dyDescent="0.25">
      <c r="M75837"/>
    </row>
    <row r="75838" spans="13:13" x14ac:dyDescent="0.25">
      <c r="M75838"/>
    </row>
    <row r="75839" spans="13:13" x14ac:dyDescent="0.25">
      <c r="M75839"/>
    </row>
    <row r="75840" spans="13:13" x14ac:dyDescent="0.25">
      <c r="M75840"/>
    </row>
    <row r="75841" spans="13:13" x14ac:dyDescent="0.25">
      <c r="M75841"/>
    </row>
    <row r="75842" spans="13:13" x14ac:dyDescent="0.25">
      <c r="M75842"/>
    </row>
    <row r="75843" spans="13:13" x14ac:dyDescent="0.25">
      <c r="M75843"/>
    </row>
    <row r="75844" spans="13:13" x14ac:dyDescent="0.25">
      <c r="M75844"/>
    </row>
    <row r="75845" spans="13:13" x14ac:dyDescent="0.25">
      <c r="M75845"/>
    </row>
    <row r="75846" spans="13:13" x14ac:dyDescent="0.25">
      <c r="M75846"/>
    </row>
    <row r="75847" spans="13:13" x14ac:dyDescent="0.25">
      <c r="M75847"/>
    </row>
    <row r="75848" spans="13:13" x14ac:dyDescent="0.25">
      <c r="M75848"/>
    </row>
    <row r="75849" spans="13:13" x14ac:dyDescent="0.25">
      <c r="M75849"/>
    </row>
    <row r="75850" spans="13:13" x14ac:dyDescent="0.25">
      <c r="M75850"/>
    </row>
    <row r="75851" spans="13:13" x14ac:dyDescent="0.25">
      <c r="M75851"/>
    </row>
    <row r="75852" spans="13:13" x14ac:dyDescent="0.25">
      <c r="M75852"/>
    </row>
    <row r="75853" spans="13:13" x14ac:dyDescent="0.25">
      <c r="M75853"/>
    </row>
    <row r="75854" spans="13:13" x14ac:dyDescent="0.25">
      <c r="M75854"/>
    </row>
    <row r="75855" spans="13:13" x14ac:dyDescent="0.25">
      <c r="M75855"/>
    </row>
    <row r="75856" spans="13:13" x14ac:dyDescent="0.25">
      <c r="M75856"/>
    </row>
    <row r="75857" spans="13:13" x14ac:dyDescent="0.25">
      <c r="M75857"/>
    </row>
    <row r="75858" spans="13:13" x14ac:dyDescent="0.25">
      <c r="M75858"/>
    </row>
    <row r="75859" spans="13:13" x14ac:dyDescent="0.25">
      <c r="M75859"/>
    </row>
    <row r="75860" spans="13:13" x14ac:dyDescent="0.25">
      <c r="M75860"/>
    </row>
    <row r="75861" spans="13:13" x14ac:dyDescent="0.25">
      <c r="M75861"/>
    </row>
    <row r="75862" spans="13:13" x14ac:dyDescent="0.25">
      <c r="M75862"/>
    </row>
    <row r="75863" spans="13:13" x14ac:dyDescent="0.25">
      <c r="M75863"/>
    </row>
    <row r="75864" spans="13:13" x14ac:dyDescent="0.25">
      <c r="M75864"/>
    </row>
    <row r="75865" spans="13:13" x14ac:dyDescent="0.25">
      <c r="M75865"/>
    </row>
    <row r="75866" spans="13:13" x14ac:dyDescent="0.25">
      <c r="M75866"/>
    </row>
    <row r="75867" spans="13:13" x14ac:dyDescent="0.25">
      <c r="M75867"/>
    </row>
    <row r="75868" spans="13:13" x14ac:dyDescent="0.25">
      <c r="M75868"/>
    </row>
    <row r="75869" spans="13:13" x14ac:dyDescent="0.25">
      <c r="M75869"/>
    </row>
    <row r="75870" spans="13:13" x14ac:dyDescent="0.25">
      <c r="M75870"/>
    </row>
    <row r="75871" spans="13:13" x14ac:dyDescent="0.25">
      <c r="M75871"/>
    </row>
    <row r="75872" spans="13:13" x14ac:dyDescent="0.25">
      <c r="M75872"/>
    </row>
    <row r="75873" spans="13:13" x14ac:dyDescent="0.25">
      <c r="M75873"/>
    </row>
    <row r="75874" spans="13:13" x14ac:dyDescent="0.25">
      <c r="M75874"/>
    </row>
    <row r="75875" spans="13:13" x14ac:dyDescent="0.25">
      <c r="M75875"/>
    </row>
    <row r="75876" spans="13:13" x14ac:dyDescent="0.25">
      <c r="M75876"/>
    </row>
    <row r="75877" spans="13:13" x14ac:dyDescent="0.25">
      <c r="M75877"/>
    </row>
    <row r="75878" spans="13:13" x14ac:dyDescent="0.25">
      <c r="M75878"/>
    </row>
    <row r="75879" spans="13:13" x14ac:dyDescent="0.25">
      <c r="M75879"/>
    </row>
    <row r="75880" spans="13:13" x14ac:dyDescent="0.25">
      <c r="M75880"/>
    </row>
    <row r="75881" spans="13:13" x14ac:dyDescent="0.25">
      <c r="M75881"/>
    </row>
    <row r="75882" spans="13:13" x14ac:dyDescent="0.25">
      <c r="M75882"/>
    </row>
    <row r="75883" spans="13:13" x14ac:dyDescent="0.25">
      <c r="M75883"/>
    </row>
    <row r="75884" spans="13:13" x14ac:dyDescent="0.25">
      <c r="M75884"/>
    </row>
    <row r="75885" spans="13:13" x14ac:dyDescent="0.25">
      <c r="M75885"/>
    </row>
    <row r="75886" spans="13:13" x14ac:dyDescent="0.25">
      <c r="M75886"/>
    </row>
    <row r="75887" spans="13:13" x14ac:dyDescent="0.25">
      <c r="M75887"/>
    </row>
    <row r="75888" spans="13:13" x14ac:dyDescent="0.25">
      <c r="M75888"/>
    </row>
    <row r="75889" spans="13:13" x14ac:dyDescent="0.25">
      <c r="M75889"/>
    </row>
    <row r="75890" spans="13:13" x14ac:dyDescent="0.25">
      <c r="M75890"/>
    </row>
    <row r="75891" spans="13:13" x14ac:dyDescent="0.25">
      <c r="M75891"/>
    </row>
    <row r="75892" spans="13:13" x14ac:dyDescent="0.25">
      <c r="M75892"/>
    </row>
    <row r="75893" spans="13:13" x14ac:dyDescent="0.25">
      <c r="M75893"/>
    </row>
    <row r="75894" spans="13:13" x14ac:dyDescent="0.25">
      <c r="M75894"/>
    </row>
    <row r="75895" spans="13:13" x14ac:dyDescent="0.25">
      <c r="M75895"/>
    </row>
    <row r="75896" spans="13:13" x14ac:dyDescent="0.25">
      <c r="M75896"/>
    </row>
    <row r="75897" spans="13:13" x14ac:dyDescent="0.25">
      <c r="M75897"/>
    </row>
    <row r="75898" spans="13:13" x14ac:dyDescent="0.25">
      <c r="M75898"/>
    </row>
    <row r="75899" spans="13:13" x14ac:dyDescent="0.25">
      <c r="M75899"/>
    </row>
    <row r="75900" spans="13:13" x14ac:dyDescent="0.25">
      <c r="M75900"/>
    </row>
    <row r="75901" spans="13:13" x14ac:dyDescent="0.25">
      <c r="M75901"/>
    </row>
    <row r="75902" spans="13:13" x14ac:dyDescent="0.25">
      <c r="M75902"/>
    </row>
    <row r="75903" spans="13:13" x14ac:dyDescent="0.25">
      <c r="M75903"/>
    </row>
    <row r="75904" spans="13:13" x14ac:dyDescent="0.25">
      <c r="M75904"/>
    </row>
    <row r="75905" spans="13:13" x14ac:dyDescent="0.25">
      <c r="M75905"/>
    </row>
    <row r="75906" spans="13:13" x14ac:dyDescent="0.25">
      <c r="M75906"/>
    </row>
    <row r="75907" spans="13:13" x14ac:dyDescent="0.25">
      <c r="M75907"/>
    </row>
    <row r="75908" spans="13:13" x14ac:dyDescent="0.25">
      <c r="M75908"/>
    </row>
    <row r="75909" spans="13:13" x14ac:dyDescent="0.25">
      <c r="M75909"/>
    </row>
    <row r="75910" spans="13:13" x14ac:dyDescent="0.25">
      <c r="M75910"/>
    </row>
    <row r="75911" spans="13:13" x14ac:dyDescent="0.25">
      <c r="M75911"/>
    </row>
    <row r="75912" spans="13:13" x14ac:dyDescent="0.25">
      <c r="M75912"/>
    </row>
    <row r="75913" spans="13:13" x14ac:dyDescent="0.25">
      <c r="M75913"/>
    </row>
    <row r="75914" spans="13:13" x14ac:dyDescent="0.25">
      <c r="M75914"/>
    </row>
    <row r="75915" spans="13:13" x14ac:dyDescent="0.25">
      <c r="M75915"/>
    </row>
    <row r="75916" spans="13:13" x14ac:dyDescent="0.25">
      <c r="M75916"/>
    </row>
    <row r="75917" spans="13:13" x14ac:dyDescent="0.25">
      <c r="M75917"/>
    </row>
    <row r="75918" spans="13:13" x14ac:dyDescent="0.25">
      <c r="M75918"/>
    </row>
    <row r="75919" spans="13:13" x14ac:dyDescent="0.25">
      <c r="M75919"/>
    </row>
    <row r="75920" spans="13:13" x14ac:dyDescent="0.25">
      <c r="M75920"/>
    </row>
    <row r="75921" spans="13:13" x14ac:dyDescent="0.25">
      <c r="M75921"/>
    </row>
    <row r="75922" spans="13:13" x14ac:dyDescent="0.25">
      <c r="M75922"/>
    </row>
    <row r="75923" spans="13:13" x14ac:dyDescent="0.25">
      <c r="M75923"/>
    </row>
    <row r="75924" spans="13:13" x14ac:dyDescent="0.25">
      <c r="M75924"/>
    </row>
    <row r="75925" spans="13:13" x14ac:dyDescent="0.25">
      <c r="M75925"/>
    </row>
    <row r="75926" spans="13:13" x14ac:dyDescent="0.25">
      <c r="M75926"/>
    </row>
    <row r="75927" spans="13:13" x14ac:dyDescent="0.25">
      <c r="M75927"/>
    </row>
    <row r="75928" spans="13:13" x14ac:dyDescent="0.25">
      <c r="M75928"/>
    </row>
    <row r="75929" spans="13:13" x14ac:dyDescent="0.25">
      <c r="M75929"/>
    </row>
    <row r="75930" spans="13:13" x14ac:dyDescent="0.25">
      <c r="M75930"/>
    </row>
    <row r="75931" spans="13:13" x14ac:dyDescent="0.25">
      <c r="M75931"/>
    </row>
    <row r="75932" spans="13:13" x14ac:dyDescent="0.25">
      <c r="M75932"/>
    </row>
    <row r="75933" spans="13:13" x14ac:dyDescent="0.25">
      <c r="M75933"/>
    </row>
    <row r="75934" spans="13:13" x14ac:dyDescent="0.25">
      <c r="M75934"/>
    </row>
    <row r="75935" spans="13:13" x14ac:dyDescent="0.25">
      <c r="M75935"/>
    </row>
    <row r="75936" spans="13:13" x14ac:dyDescent="0.25">
      <c r="M75936"/>
    </row>
    <row r="75937" spans="13:13" x14ac:dyDescent="0.25">
      <c r="M75937"/>
    </row>
    <row r="75938" spans="13:13" x14ac:dyDescent="0.25">
      <c r="M75938"/>
    </row>
    <row r="75939" spans="13:13" x14ac:dyDescent="0.25">
      <c r="M75939"/>
    </row>
    <row r="75940" spans="13:13" x14ac:dyDescent="0.25">
      <c r="M75940"/>
    </row>
    <row r="75941" spans="13:13" x14ac:dyDescent="0.25">
      <c r="M75941"/>
    </row>
    <row r="75942" spans="13:13" x14ac:dyDescent="0.25">
      <c r="M75942"/>
    </row>
    <row r="75943" spans="13:13" x14ac:dyDescent="0.25">
      <c r="M75943"/>
    </row>
    <row r="75944" spans="13:13" x14ac:dyDescent="0.25">
      <c r="M75944"/>
    </row>
    <row r="75945" spans="13:13" x14ac:dyDescent="0.25">
      <c r="M75945"/>
    </row>
    <row r="75946" spans="13:13" x14ac:dyDescent="0.25">
      <c r="M75946"/>
    </row>
    <row r="75947" spans="13:13" x14ac:dyDescent="0.25">
      <c r="M75947"/>
    </row>
    <row r="75948" spans="13:13" x14ac:dyDescent="0.25">
      <c r="M75948"/>
    </row>
    <row r="75949" spans="13:13" x14ac:dyDescent="0.25">
      <c r="M75949"/>
    </row>
    <row r="75950" spans="13:13" x14ac:dyDescent="0.25">
      <c r="M75950"/>
    </row>
    <row r="75951" spans="13:13" x14ac:dyDescent="0.25">
      <c r="M75951"/>
    </row>
    <row r="75952" spans="13:13" x14ac:dyDescent="0.25">
      <c r="M75952"/>
    </row>
    <row r="75953" spans="13:13" x14ac:dyDescent="0.25">
      <c r="M75953"/>
    </row>
    <row r="75954" spans="13:13" x14ac:dyDescent="0.25">
      <c r="M75954"/>
    </row>
    <row r="75955" spans="13:13" x14ac:dyDescent="0.25">
      <c r="M75955"/>
    </row>
    <row r="75956" spans="13:13" x14ac:dyDescent="0.25">
      <c r="M75956"/>
    </row>
    <row r="75957" spans="13:13" x14ac:dyDescent="0.25">
      <c r="M75957"/>
    </row>
    <row r="75958" spans="13:13" x14ac:dyDescent="0.25">
      <c r="M75958"/>
    </row>
    <row r="75959" spans="13:13" x14ac:dyDescent="0.25">
      <c r="M75959"/>
    </row>
    <row r="75960" spans="13:13" x14ac:dyDescent="0.25">
      <c r="M75960"/>
    </row>
    <row r="75961" spans="13:13" x14ac:dyDescent="0.25">
      <c r="M75961"/>
    </row>
    <row r="75962" spans="13:13" x14ac:dyDescent="0.25">
      <c r="M75962"/>
    </row>
    <row r="75963" spans="13:13" x14ac:dyDescent="0.25">
      <c r="M75963"/>
    </row>
    <row r="75964" spans="13:13" x14ac:dyDescent="0.25">
      <c r="M75964"/>
    </row>
    <row r="75965" spans="13:13" x14ac:dyDescent="0.25">
      <c r="M75965"/>
    </row>
    <row r="75966" spans="13:13" x14ac:dyDescent="0.25">
      <c r="M75966"/>
    </row>
    <row r="75967" spans="13:13" x14ac:dyDescent="0.25">
      <c r="M75967"/>
    </row>
    <row r="75968" spans="13:13" x14ac:dyDescent="0.25">
      <c r="M75968"/>
    </row>
    <row r="75969" spans="13:13" x14ac:dyDescent="0.25">
      <c r="M75969"/>
    </row>
    <row r="75970" spans="13:13" x14ac:dyDescent="0.25">
      <c r="M75970"/>
    </row>
    <row r="75971" spans="13:13" x14ac:dyDescent="0.25">
      <c r="M75971"/>
    </row>
    <row r="75972" spans="13:13" x14ac:dyDescent="0.25">
      <c r="M75972"/>
    </row>
    <row r="75973" spans="13:13" x14ac:dyDescent="0.25">
      <c r="M75973"/>
    </row>
    <row r="75974" spans="13:13" x14ac:dyDescent="0.25">
      <c r="M75974"/>
    </row>
    <row r="75975" spans="13:13" x14ac:dyDescent="0.25">
      <c r="M75975"/>
    </row>
    <row r="75976" spans="13:13" x14ac:dyDescent="0.25">
      <c r="M75976"/>
    </row>
    <row r="75977" spans="13:13" x14ac:dyDescent="0.25">
      <c r="M75977"/>
    </row>
    <row r="75978" spans="13:13" x14ac:dyDescent="0.25">
      <c r="M75978"/>
    </row>
    <row r="75979" spans="13:13" x14ac:dyDescent="0.25">
      <c r="M75979"/>
    </row>
    <row r="75980" spans="13:13" x14ac:dyDescent="0.25">
      <c r="M75980"/>
    </row>
    <row r="75981" spans="13:13" x14ac:dyDescent="0.25">
      <c r="M75981"/>
    </row>
    <row r="75982" spans="13:13" x14ac:dyDescent="0.25">
      <c r="M75982"/>
    </row>
    <row r="75983" spans="13:13" x14ac:dyDescent="0.25">
      <c r="M75983"/>
    </row>
    <row r="75984" spans="13:13" x14ac:dyDescent="0.25">
      <c r="M75984"/>
    </row>
    <row r="75985" spans="13:13" x14ac:dyDescent="0.25">
      <c r="M75985"/>
    </row>
    <row r="75986" spans="13:13" x14ac:dyDescent="0.25">
      <c r="M75986"/>
    </row>
    <row r="75987" spans="13:13" x14ac:dyDescent="0.25">
      <c r="M75987"/>
    </row>
    <row r="75988" spans="13:13" x14ac:dyDescent="0.25">
      <c r="M75988"/>
    </row>
    <row r="75989" spans="13:13" x14ac:dyDescent="0.25">
      <c r="M75989"/>
    </row>
    <row r="75990" spans="13:13" x14ac:dyDescent="0.25">
      <c r="M75990"/>
    </row>
    <row r="75991" spans="13:13" x14ac:dyDescent="0.25">
      <c r="M75991"/>
    </row>
    <row r="75992" spans="13:13" x14ac:dyDescent="0.25">
      <c r="M75992"/>
    </row>
    <row r="75993" spans="13:13" x14ac:dyDescent="0.25">
      <c r="M75993"/>
    </row>
    <row r="75994" spans="13:13" x14ac:dyDescent="0.25">
      <c r="M75994"/>
    </row>
    <row r="75995" spans="13:13" x14ac:dyDescent="0.25">
      <c r="M75995"/>
    </row>
    <row r="75996" spans="13:13" x14ac:dyDescent="0.25">
      <c r="M75996"/>
    </row>
    <row r="75997" spans="13:13" x14ac:dyDescent="0.25">
      <c r="M75997"/>
    </row>
    <row r="75998" spans="13:13" x14ac:dyDescent="0.25">
      <c r="M75998"/>
    </row>
    <row r="75999" spans="13:13" x14ac:dyDescent="0.25">
      <c r="M75999"/>
    </row>
    <row r="76000" spans="13:13" x14ac:dyDescent="0.25">
      <c r="M76000"/>
    </row>
    <row r="76001" spans="13:13" x14ac:dyDescent="0.25">
      <c r="M76001"/>
    </row>
    <row r="76002" spans="13:13" x14ac:dyDescent="0.25">
      <c r="M76002"/>
    </row>
    <row r="76003" spans="13:13" x14ac:dyDescent="0.25">
      <c r="M76003"/>
    </row>
    <row r="76004" spans="13:13" x14ac:dyDescent="0.25">
      <c r="M76004"/>
    </row>
    <row r="76005" spans="13:13" x14ac:dyDescent="0.25">
      <c r="M76005"/>
    </row>
    <row r="76006" spans="13:13" x14ac:dyDescent="0.25">
      <c r="M76006"/>
    </row>
    <row r="76007" spans="13:13" x14ac:dyDescent="0.25">
      <c r="M76007"/>
    </row>
    <row r="76008" spans="13:13" x14ac:dyDescent="0.25">
      <c r="M76008"/>
    </row>
    <row r="76009" spans="13:13" x14ac:dyDescent="0.25">
      <c r="M76009"/>
    </row>
    <row r="76010" spans="13:13" x14ac:dyDescent="0.25">
      <c r="M76010"/>
    </row>
    <row r="76011" spans="13:13" x14ac:dyDescent="0.25">
      <c r="M76011"/>
    </row>
    <row r="76012" spans="13:13" x14ac:dyDescent="0.25">
      <c r="M76012"/>
    </row>
    <row r="76013" spans="13:13" x14ac:dyDescent="0.25">
      <c r="M76013"/>
    </row>
    <row r="76014" spans="13:13" x14ac:dyDescent="0.25">
      <c r="M76014"/>
    </row>
    <row r="76015" spans="13:13" x14ac:dyDescent="0.25">
      <c r="M76015"/>
    </row>
    <row r="76016" spans="13:13" x14ac:dyDescent="0.25">
      <c r="M76016"/>
    </row>
    <row r="76017" spans="13:13" x14ac:dyDescent="0.25">
      <c r="M76017"/>
    </row>
    <row r="76018" spans="13:13" x14ac:dyDescent="0.25">
      <c r="M76018"/>
    </row>
    <row r="76019" spans="13:13" x14ac:dyDescent="0.25">
      <c r="M76019"/>
    </row>
    <row r="76020" spans="13:13" x14ac:dyDescent="0.25">
      <c r="M76020"/>
    </row>
    <row r="76021" spans="13:13" x14ac:dyDescent="0.25">
      <c r="M76021"/>
    </row>
    <row r="76022" spans="13:13" x14ac:dyDescent="0.25">
      <c r="M76022"/>
    </row>
    <row r="76023" spans="13:13" x14ac:dyDescent="0.25">
      <c r="M76023"/>
    </row>
    <row r="76024" spans="13:13" x14ac:dyDescent="0.25">
      <c r="M76024"/>
    </row>
    <row r="76025" spans="13:13" x14ac:dyDescent="0.25">
      <c r="M76025"/>
    </row>
    <row r="76026" spans="13:13" x14ac:dyDescent="0.25">
      <c r="M76026"/>
    </row>
    <row r="76027" spans="13:13" x14ac:dyDescent="0.25">
      <c r="M76027"/>
    </row>
    <row r="76028" spans="13:13" x14ac:dyDescent="0.25">
      <c r="M76028"/>
    </row>
    <row r="76029" spans="13:13" x14ac:dyDescent="0.25">
      <c r="M76029"/>
    </row>
    <row r="76030" spans="13:13" x14ac:dyDescent="0.25">
      <c r="M76030"/>
    </row>
    <row r="76031" spans="13:13" x14ac:dyDescent="0.25">
      <c r="M76031"/>
    </row>
    <row r="76032" spans="13:13" x14ac:dyDescent="0.25">
      <c r="M76032"/>
    </row>
    <row r="76033" spans="13:13" x14ac:dyDescent="0.25">
      <c r="M76033"/>
    </row>
    <row r="76034" spans="13:13" x14ac:dyDescent="0.25">
      <c r="M76034"/>
    </row>
    <row r="76035" spans="13:13" x14ac:dyDescent="0.25">
      <c r="M76035"/>
    </row>
    <row r="76036" spans="13:13" x14ac:dyDescent="0.25">
      <c r="M76036"/>
    </row>
    <row r="76037" spans="13:13" x14ac:dyDescent="0.25">
      <c r="M76037"/>
    </row>
    <row r="76038" spans="13:13" x14ac:dyDescent="0.25">
      <c r="M76038"/>
    </row>
    <row r="76039" spans="13:13" x14ac:dyDescent="0.25">
      <c r="M76039"/>
    </row>
    <row r="76040" spans="13:13" x14ac:dyDescent="0.25">
      <c r="M76040"/>
    </row>
    <row r="76041" spans="13:13" x14ac:dyDescent="0.25">
      <c r="M76041"/>
    </row>
    <row r="76042" spans="13:13" x14ac:dyDescent="0.25">
      <c r="M76042"/>
    </row>
    <row r="76043" spans="13:13" x14ac:dyDescent="0.25">
      <c r="M76043"/>
    </row>
    <row r="76044" spans="13:13" x14ac:dyDescent="0.25">
      <c r="M76044"/>
    </row>
    <row r="76045" spans="13:13" x14ac:dyDescent="0.25">
      <c r="M76045"/>
    </row>
    <row r="76046" spans="13:13" x14ac:dyDescent="0.25">
      <c r="M76046"/>
    </row>
    <row r="76047" spans="13:13" x14ac:dyDescent="0.25">
      <c r="M76047"/>
    </row>
    <row r="76048" spans="13:13" x14ac:dyDescent="0.25">
      <c r="M76048"/>
    </row>
    <row r="76049" spans="13:13" x14ac:dyDescent="0.25">
      <c r="M76049"/>
    </row>
    <row r="76050" spans="13:13" x14ac:dyDescent="0.25">
      <c r="M76050"/>
    </row>
    <row r="76051" spans="13:13" x14ac:dyDescent="0.25">
      <c r="M76051"/>
    </row>
    <row r="76052" spans="13:13" x14ac:dyDescent="0.25">
      <c r="M76052"/>
    </row>
    <row r="76053" spans="13:13" x14ac:dyDescent="0.25">
      <c r="M76053"/>
    </row>
    <row r="76054" spans="13:13" x14ac:dyDescent="0.25">
      <c r="M76054"/>
    </row>
    <row r="76055" spans="13:13" x14ac:dyDescent="0.25">
      <c r="M76055"/>
    </row>
    <row r="76056" spans="13:13" x14ac:dyDescent="0.25">
      <c r="M76056"/>
    </row>
    <row r="76057" spans="13:13" x14ac:dyDescent="0.25">
      <c r="M76057"/>
    </row>
    <row r="76058" spans="13:13" x14ac:dyDescent="0.25">
      <c r="M76058"/>
    </row>
    <row r="76059" spans="13:13" x14ac:dyDescent="0.25">
      <c r="M76059"/>
    </row>
    <row r="76060" spans="13:13" x14ac:dyDescent="0.25">
      <c r="M76060"/>
    </row>
    <row r="76061" spans="13:13" x14ac:dyDescent="0.25">
      <c r="M76061"/>
    </row>
    <row r="76062" spans="13:13" x14ac:dyDescent="0.25">
      <c r="M76062"/>
    </row>
    <row r="76063" spans="13:13" x14ac:dyDescent="0.25">
      <c r="M76063"/>
    </row>
    <row r="76064" spans="13:13" x14ac:dyDescent="0.25">
      <c r="M76064"/>
    </row>
    <row r="76065" spans="13:13" x14ac:dyDescent="0.25">
      <c r="M76065"/>
    </row>
    <row r="76066" spans="13:13" x14ac:dyDescent="0.25">
      <c r="M76066"/>
    </row>
    <row r="76067" spans="13:13" x14ac:dyDescent="0.25">
      <c r="M76067"/>
    </row>
    <row r="76068" spans="13:13" x14ac:dyDescent="0.25">
      <c r="M76068"/>
    </row>
    <row r="76069" spans="13:13" x14ac:dyDescent="0.25">
      <c r="M76069"/>
    </row>
    <row r="76070" spans="13:13" x14ac:dyDescent="0.25">
      <c r="M76070"/>
    </row>
    <row r="76071" spans="13:13" x14ac:dyDescent="0.25">
      <c r="M76071"/>
    </row>
    <row r="76072" spans="13:13" x14ac:dyDescent="0.25">
      <c r="M76072"/>
    </row>
    <row r="76073" spans="13:13" x14ac:dyDescent="0.25">
      <c r="M76073"/>
    </row>
    <row r="76074" spans="13:13" x14ac:dyDescent="0.25">
      <c r="M76074"/>
    </row>
    <row r="76075" spans="13:13" x14ac:dyDescent="0.25">
      <c r="M76075"/>
    </row>
    <row r="76076" spans="13:13" x14ac:dyDescent="0.25">
      <c r="M76076"/>
    </row>
    <row r="76077" spans="13:13" x14ac:dyDescent="0.25">
      <c r="M76077"/>
    </row>
    <row r="76078" spans="13:13" x14ac:dyDescent="0.25">
      <c r="M76078"/>
    </row>
    <row r="76079" spans="13:13" x14ac:dyDescent="0.25">
      <c r="M76079"/>
    </row>
    <row r="76080" spans="13:13" x14ac:dyDescent="0.25">
      <c r="M76080"/>
    </row>
    <row r="76081" spans="13:13" x14ac:dyDescent="0.25">
      <c r="M76081"/>
    </row>
    <row r="76082" spans="13:13" x14ac:dyDescent="0.25">
      <c r="M76082"/>
    </row>
    <row r="76083" spans="13:13" x14ac:dyDescent="0.25">
      <c r="M76083"/>
    </row>
    <row r="76084" spans="13:13" x14ac:dyDescent="0.25">
      <c r="M76084"/>
    </row>
    <row r="76085" spans="13:13" x14ac:dyDescent="0.25">
      <c r="M76085"/>
    </row>
    <row r="76086" spans="13:13" x14ac:dyDescent="0.25">
      <c r="M76086"/>
    </row>
    <row r="76087" spans="13:13" x14ac:dyDescent="0.25">
      <c r="M76087"/>
    </row>
    <row r="76088" spans="13:13" x14ac:dyDescent="0.25">
      <c r="M76088"/>
    </row>
    <row r="76089" spans="13:13" x14ac:dyDescent="0.25">
      <c r="M76089"/>
    </row>
    <row r="76090" spans="13:13" x14ac:dyDescent="0.25">
      <c r="M76090"/>
    </row>
    <row r="76091" spans="13:13" x14ac:dyDescent="0.25">
      <c r="M76091"/>
    </row>
    <row r="76092" spans="13:13" x14ac:dyDescent="0.25">
      <c r="M76092"/>
    </row>
    <row r="76093" spans="13:13" x14ac:dyDescent="0.25">
      <c r="M76093"/>
    </row>
    <row r="76094" spans="13:13" x14ac:dyDescent="0.25">
      <c r="M76094"/>
    </row>
    <row r="76095" spans="13:13" x14ac:dyDescent="0.25">
      <c r="M76095"/>
    </row>
    <row r="76096" spans="13:13" x14ac:dyDescent="0.25">
      <c r="M76096"/>
    </row>
    <row r="76097" spans="13:13" x14ac:dyDescent="0.25">
      <c r="M76097"/>
    </row>
    <row r="76098" spans="13:13" x14ac:dyDescent="0.25">
      <c r="M76098"/>
    </row>
    <row r="76099" spans="13:13" x14ac:dyDescent="0.25">
      <c r="M76099"/>
    </row>
    <row r="76100" spans="13:13" x14ac:dyDescent="0.25">
      <c r="M76100"/>
    </row>
    <row r="76101" spans="13:13" x14ac:dyDescent="0.25">
      <c r="M76101"/>
    </row>
    <row r="76102" spans="13:13" x14ac:dyDescent="0.25">
      <c r="M76102"/>
    </row>
    <row r="76103" spans="13:13" x14ac:dyDescent="0.25">
      <c r="M76103"/>
    </row>
    <row r="76104" spans="13:13" x14ac:dyDescent="0.25">
      <c r="M76104"/>
    </row>
    <row r="76105" spans="13:13" x14ac:dyDescent="0.25">
      <c r="M76105"/>
    </row>
    <row r="76106" spans="13:13" x14ac:dyDescent="0.25">
      <c r="M76106"/>
    </row>
    <row r="76107" spans="13:13" x14ac:dyDescent="0.25">
      <c r="M76107"/>
    </row>
    <row r="76108" spans="13:13" x14ac:dyDescent="0.25">
      <c r="M76108"/>
    </row>
    <row r="76109" spans="13:13" x14ac:dyDescent="0.25">
      <c r="M76109"/>
    </row>
    <row r="76110" spans="13:13" x14ac:dyDescent="0.25">
      <c r="M76110"/>
    </row>
    <row r="76111" spans="13:13" x14ac:dyDescent="0.25">
      <c r="M76111"/>
    </row>
    <row r="76112" spans="13:13" x14ac:dyDescent="0.25">
      <c r="M76112"/>
    </row>
    <row r="76113" spans="13:13" x14ac:dyDescent="0.25">
      <c r="M76113"/>
    </row>
    <row r="76114" spans="13:13" x14ac:dyDescent="0.25">
      <c r="M76114"/>
    </row>
    <row r="76115" spans="13:13" x14ac:dyDescent="0.25">
      <c r="M76115"/>
    </row>
    <row r="76116" spans="13:13" x14ac:dyDescent="0.25">
      <c r="M76116"/>
    </row>
    <row r="76117" spans="13:13" x14ac:dyDescent="0.25">
      <c r="M76117"/>
    </row>
    <row r="76118" spans="13:13" x14ac:dyDescent="0.25">
      <c r="M76118"/>
    </row>
    <row r="76119" spans="13:13" x14ac:dyDescent="0.25">
      <c r="M76119"/>
    </row>
    <row r="76120" spans="13:13" x14ac:dyDescent="0.25">
      <c r="M76120"/>
    </row>
    <row r="76121" spans="13:13" x14ac:dyDescent="0.25">
      <c r="M76121"/>
    </row>
    <row r="76122" spans="13:13" x14ac:dyDescent="0.25">
      <c r="M76122"/>
    </row>
    <row r="76123" spans="13:13" x14ac:dyDescent="0.25">
      <c r="M76123"/>
    </row>
    <row r="76124" spans="13:13" x14ac:dyDescent="0.25">
      <c r="M76124"/>
    </row>
    <row r="76125" spans="13:13" x14ac:dyDescent="0.25">
      <c r="M76125"/>
    </row>
    <row r="76126" spans="13:13" x14ac:dyDescent="0.25">
      <c r="M76126"/>
    </row>
    <row r="76127" spans="13:13" x14ac:dyDescent="0.25">
      <c r="M76127"/>
    </row>
    <row r="76128" spans="13:13" x14ac:dyDescent="0.25">
      <c r="M76128"/>
    </row>
    <row r="76129" spans="13:13" x14ac:dyDescent="0.25">
      <c r="M76129"/>
    </row>
    <row r="76130" spans="13:13" x14ac:dyDescent="0.25">
      <c r="M76130"/>
    </row>
    <row r="76131" spans="13:13" x14ac:dyDescent="0.25">
      <c r="M76131"/>
    </row>
    <row r="76132" spans="13:13" x14ac:dyDescent="0.25">
      <c r="M76132"/>
    </row>
    <row r="76133" spans="13:13" x14ac:dyDescent="0.25">
      <c r="M76133"/>
    </row>
    <row r="76134" spans="13:13" x14ac:dyDescent="0.25">
      <c r="M76134"/>
    </row>
    <row r="76135" spans="13:13" x14ac:dyDescent="0.25">
      <c r="M76135"/>
    </row>
    <row r="76136" spans="13:13" x14ac:dyDescent="0.25">
      <c r="M76136"/>
    </row>
    <row r="76137" spans="13:13" x14ac:dyDescent="0.25">
      <c r="M76137"/>
    </row>
    <row r="76138" spans="13:13" x14ac:dyDescent="0.25">
      <c r="M76138"/>
    </row>
    <row r="76139" spans="13:13" x14ac:dyDescent="0.25">
      <c r="M76139"/>
    </row>
    <row r="76140" spans="13:13" x14ac:dyDescent="0.25">
      <c r="M76140"/>
    </row>
    <row r="76141" spans="13:13" x14ac:dyDescent="0.25">
      <c r="M76141"/>
    </row>
    <row r="76142" spans="13:13" x14ac:dyDescent="0.25">
      <c r="M76142"/>
    </row>
    <row r="76143" spans="13:13" x14ac:dyDescent="0.25">
      <c r="M76143"/>
    </row>
    <row r="76144" spans="13:13" x14ac:dyDescent="0.25">
      <c r="M76144"/>
    </row>
    <row r="76145" spans="13:13" x14ac:dyDescent="0.25">
      <c r="M76145"/>
    </row>
    <row r="76146" spans="13:13" x14ac:dyDescent="0.25">
      <c r="M76146"/>
    </row>
    <row r="76147" spans="13:13" x14ac:dyDescent="0.25">
      <c r="M76147"/>
    </row>
    <row r="76148" spans="13:13" x14ac:dyDescent="0.25">
      <c r="M76148"/>
    </row>
    <row r="76149" spans="13:13" x14ac:dyDescent="0.25">
      <c r="M76149"/>
    </row>
    <row r="76150" spans="13:13" x14ac:dyDescent="0.25">
      <c r="M76150"/>
    </row>
    <row r="76151" spans="13:13" x14ac:dyDescent="0.25">
      <c r="M76151"/>
    </row>
    <row r="76152" spans="13:13" x14ac:dyDescent="0.25">
      <c r="M76152"/>
    </row>
    <row r="76153" spans="13:13" x14ac:dyDescent="0.25">
      <c r="M76153"/>
    </row>
    <row r="76154" spans="13:13" x14ac:dyDescent="0.25">
      <c r="M76154"/>
    </row>
    <row r="76155" spans="13:13" x14ac:dyDescent="0.25">
      <c r="M76155"/>
    </row>
    <row r="76156" spans="13:13" x14ac:dyDescent="0.25">
      <c r="M76156"/>
    </row>
    <row r="76157" spans="13:13" x14ac:dyDescent="0.25">
      <c r="M76157"/>
    </row>
    <row r="76158" spans="13:13" x14ac:dyDescent="0.25">
      <c r="M76158"/>
    </row>
    <row r="76159" spans="13:13" x14ac:dyDescent="0.25">
      <c r="M76159"/>
    </row>
    <row r="76160" spans="13:13" x14ac:dyDescent="0.25">
      <c r="M76160"/>
    </row>
    <row r="76161" spans="13:13" x14ac:dyDescent="0.25">
      <c r="M76161"/>
    </row>
    <row r="76162" spans="13:13" x14ac:dyDescent="0.25">
      <c r="M76162"/>
    </row>
    <row r="76163" spans="13:13" x14ac:dyDescent="0.25">
      <c r="M76163"/>
    </row>
    <row r="76164" spans="13:13" x14ac:dyDescent="0.25">
      <c r="M76164"/>
    </row>
    <row r="76165" spans="13:13" x14ac:dyDescent="0.25">
      <c r="M76165"/>
    </row>
    <row r="76166" spans="13:13" x14ac:dyDescent="0.25">
      <c r="M76166"/>
    </row>
    <row r="76167" spans="13:13" x14ac:dyDescent="0.25">
      <c r="M76167"/>
    </row>
    <row r="76168" spans="13:13" x14ac:dyDescent="0.25">
      <c r="M76168"/>
    </row>
    <row r="76169" spans="13:13" x14ac:dyDescent="0.25">
      <c r="M76169"/>
    </row>
    <row r="76170" spans="13:13" x14ac:dyDescent="0.25">
      <c r="M76170"/>
    </row>
    <row r="76171" spans="13:13" x14ac:dyDescent="0.25">
      <c r="M76171"/>
    </row>
    <row r="76172" spans="13:13" x14ac:dyDescent="0.25">
      <c r="M76172"/>
    </row>
    <row r="76173" spans="13:13" x14ac:dyDescent="0.25">
      <c r="M76173"/>
    </row>
    <row r="76174" spans="13:13" x14ac:dyDescent="0.25">
      <c r="M76174"/>
    </row>
    <row r="76175" spans="13:13" x14ac:dyDescent="0.25">
      <c r="M76175"/>
    </row>
    <row r="76176" spans="13:13" x14ac:dyDescent="0.25">
      <c r="M76176"/>
    </row>
    <row r="76177" spans="13:13" x14ac:dyDescent="0.25">
      <c r="M76177"/>
    </row>
    <row r="76178" spans="13:13" x14ac:dyDescent="0.25">
      <c r="M76178"/>
    </row>
    <row r="76179" spans="13:13" x14ac:dyDescent="0.25">
      <c r="M76179"/>
    </row>
    <row r="76180" spans="13:13" x14ac:dyDescent="0.25">
      <c r="M76180"/>
    </row>
    <row r="76181" spans="13:13" x14ac:dyDescent="0.25">
      <c r="M76181"/>
    </row>
    <row r="76182" spans="13:13" x14ac:dyDescent="0.25">
      <c r="M76182"/>
    </row>
    <row r="76183" spans="13:13" x14ac:dyDescent="0.25">
      <c r="M76183"/>
    </row>
    <row r="76184" spans="13:13" x14ac:dyDescent="0.25">
      <c r="M76184"/>
    </row>
    <row r="76185" spans="13:13" x14ac:dyDescent="0.25">
      <c r="M76185"/>
    </row>
    <row r="76186" spans="13:13" x14ac:dyDescent="0.25">
      <c r="M76186"/>
    </row>
    <row r="76187" spans="13:13" x14ac:dyDescent="0.25">
      <c r="M76187"/>
    </row>
    <row r="76188" spans="13:13" x14ac:dyDescent="0.25">
      <c r="M76188"/>
    </row>
    <row r="76189" spans="13:13" x14ac:dyDescent="0.25">
      <c r="M76189"/>
    </row>
    <row r="76190" spans="13:13" x14ac:dyDescent="0.25">
      <c r="M76190"/>
    </row>
    <row r="76191" spans="13:13" x14ac:dyDescent="0.25">
      <c r="M76191"/>
    </row>
    <row r="76192" spans="13:13" x14ac:dyDescent="0.25">
      <c r="M76192"/>
    </row>
    <row r="76193" spans="13:13" x14ac:dyDescent="0.25">
      <c r="M76193"/>
    </row>
    <row r="76194" spans="13:13" x14ac:dyDescent="0.25">
      <c r="M76194"/>
    </row>
    <row r="76195" spans="13:13" x14ac:dyDescent="0.25">
      <c r="M76195"/>
    </row>
    <row r="76196" spans="13:13" x14ac:dyDescent="0.25">
      <c r="M76196"/>
    </row>
    <row r="76197" spans="13:13" x14ac:dyDescent="0.25">
      <c r="M76197"/>
    </row>
    <row r="76198" spans="13:13" x14ac:dyDescent="0.25">
      <c r="M76198"/>
    </row>
    <row r="76199" spans="13:13" x14ac:dyDescent="0.25">
      <c r="M76199"/>
    </row>
    <row r="76200" spans="13:13" x14ac:dyDescent="0.25">
      <c r="M76200"/>
    </row>
    <row r="76201" spans="13:13" x14ac:dyDescent="0.25">
      <c r="M76201"/>
    </row>
    <row r="76202" spans="13:13" x14ac:dyDescent="0.25">
      <c r="M76202"/>
    </row>
    <row r="76203" spans="13:13" x14ac:dyDescent="0.25">
      <c r="M76203"/>
    </row>
    <row r="76204" spans="13:13" x14ac:dyDescent="0.25">
      <c r="M76204"/>
    </row>
    <row r="76205" spans="13:13" x14ac:dyDescent="0.25">
      <c r="M76205"/>
    </row>
    <row r="76206" spans="13:13" x14ac:dyDescent="0.25">
      <c r="M76206"/>
    </row>
    <row r="76207" spans="13:13" x14ac:dyDescent="0.25">
      <c r="M76207"/>
    </row>
    <row r="76208" spans="13:13" x14ac:dyDescent="0.25">
      <c r="M76208"/>
    </row>
    <row r="76209" spans="13:13" x14ac:dyDescent="0.25">
      <c r="M76209"/>
    </row>
    <row r="76210" spans="13:13" x14ac:dyDescent="0.25">
      <c r="M76210"/>
    </row>
    <row r="76211" spans="13:13" x14ac:dyDescent="0.25">
      <c r="M76211"/>
    </row>
    <row r="76212" spans="13:13" x14ac:dyDescent="0.25">
      <c r="M76212"/>
    </row>
    <row r="76213" spans="13:13" x14ac:dyDescent="0.25">
      <c r="M76213"/>
    </row>
    <row r="76214" spans="13:13" x14ac:dyDescent="0.25">
      <c r="M76214"/>
    </row>
    <row r="76215" spans="13:13" x14ac:dyDescent="0.25">
      <c r="M76215"/>
    </row>
    <row r="76216" spans="13:13" x14ac:dyDescent="0.25">
      <c r="M76216"/>
    </row>
    <row r="76217" spans="13:13" x14ac:dyDescent="0.25">
      <c r="M76217"/>
    </row>
    <row r="76218" spans="13:13" x14ac:dyDescent="0.25">
      <c r="M76218"/>
    </row>
    <row r="76219" spans="13:13" x14ac:dyDescent="0.25">
      <c r="M76219"/>
    </row>
    <row r="76220" spans="13:13" x14ac:dyDescent="0.25">
      <c r="M76220"/>
    </row>
    <row r="76221" spans="13:13" x14ac:dyDescent="0.25">
      <c r="M76221"/>
    </row>
    <row r="76222" spans="13:13" x14ac:dyDescent="0.25">
      <c r="M76222"/>
    </row>
    <row r="76223" spans="13:13" x14ac:dyDescent="0.25">
      <c r="M76223"/>
    </row>
    <row r="76224" spans="13:13" x14ac:dyDescent="0.25">
      <c r="M76224"/>
    </row>
    <row r="76225" spans="13:13" x14ac:dyDescent="0.25">
      <c r="M76225"/>
    </row>
    <row r="76226" spans="13:13" x14ac:dyDescent="0.25">
      <c r="M76226"/>
    </row>
    <row r="76227" spans="13:13" x14ac:dyDescent="0.25">
      <c r="M76227"/>
    </row>
    <row r="76228" spans="13:13" x14ac:dyDescent="0.25">
      <c r="M76228"/>
    </row>
    <row r="76229" spans="13:13" x14ac:dyDescent="0.25">
      <c r="M76229"/>
    </row>
    <row r="76230" spans="13:13" x14ac:dyDescent="0.25">
      <c r="M76230"/>
    </row>
    <row r="76231" spans="13:13" x14ac:dyDescent="0.25">
      <c r="M76231"/>
    </row>
    <row r="76232" spans="13:13" x14ac:dyDescent="0.25">
      <c r="M76232"/>
    </row>
    <row r="76233" spans="13:13" x14ac:dyDescent="0.25">
      <c r="M76233"/>
    </row>
    <row r="76234" spans="13:13" x14ac:dyDescent="0.25">
      <c r="M76234"/>
    </row>
    <row r="76235" spans="13:13" x14ac:dyDescent="0.25">
      <c r="M76235"/>
    </row>
    <row r="76236" spans="13:13" x14ac:dyDescent="0.25">
      <c r="M76236"/>
    </row>
    <row r="76237" spans="13:13" x14ac:dyDescent="0.25">
      <c r="M76237"/>
    </row>
    <row r="76238" spans="13:13" x14ac:dyDescent="0.25">
      <c r="M76238"/>
    </row>
    <row r="76239" spans="13:13" x14ac:dyDescent="0.25">
      <c r="M76239"/>
    </row>
    <row r="76240" spans="13:13" x14ac:dyDescent="0.25">
      <c r="M76240"/>
    </row>
    <row r="76241" spans="13:13" x14ac:dyDescent="0.25">
      <c r="M76241"/>
    </row>
    <row r="76242" spans="13:13" x14ac:dyDescent="0.25">
      <c r="M76242"/>
    </row>
    <row r="76243" spans="13:13" x14ac:dyDescent="0.25">
      <c r="M76243"/>
    </row>
    <row r="76244" spans="13:13" x14ac:dyDescent="0.25">
      <c r="M76244"/>
    </row>
    <row r="76245" spans="13:13" x14ac:dyDescent="0.25">
      <c r="M76245"/>
    </row>
    <row r="76246" spans="13:13" x14ac:dyDescent="0.25">
      <c r="M76246"/>
    </row>
    <row r="76247" spans="13:13" x14ac:dyDescent="0.25">
      <c r="M76247"/>
    </row>
    <row r="76248" spans="13:13" x14ac:dyDescent="0.25">
      <c r="M76248"/>
    </row>
    <row r="76249" spans="13:13" x14ac:dyDescent="0.25">
      <c r="M76249"/>
    </row>
    <row r="76250" spans="13:13" x14ac:dyDescent="0.25">
      <c r="M76250"/>
    </row>
    <row r="76251" spans="13:13" x14ac:dyDescent="0.25">
      <c r="M76251"/>
    </row>
    <row r="76252" spans="13:13" x14ac:dyDescent="0.25">
      <c r="M76252"/>
    </row>
    <row r="76253" spans="13:13" x14ac:dyDescent="0.25">
      <c r="M76253"/>
    </row>
    <row r="76254" spans="13:13" x14ac:dyDescent="0.25">
      <c r="M76254"/>
    </row>
    <row r="76255" spans="13:13" x14ac:dyDescent="0.25">
      <c r="M76255"/>
    </row>
    <row r="76256" spans="13:13" x14ac:dyDescent="0.25">
      <c r="M76256"/>
    </row>
    <row r="76257" spans="13:13" x14ac:dyDescent="0.25">
      <c r="M76257"/>
    </row>
    <row r="76258" spans="13:13" x14ac:dyDescent="0.25">
      <c r="M76258"/>
    </row>
    <row r="76259" spans="13:13" x14ac:dyDescent="0.25">
      <c r="M76259"/>
    </row>
    <row r="76260" spans="13:13" x14ac:dyDescent="0.25">
      <c r="M76260"/>
    </row>
    <row r="76261" spans="13:13" x14ac:dyDescent="0.25">
      <c r="M76261"/>
    </row>
    <row r="76262" spans="13:13" x14ac:dyDescent="0.25">
      <c r="M76262"/>
    </row>
    <row r="76263" spans="13:13" x14ac:dyDescent="0.25">
      <c r="M76263"/>
    </row>
    <row r="76264" spans="13:13" x14ac:dyDescent="0.25">
      <c r="M76264"/>
    </row>
    <row r="76265" spans="13:13" x14ac:dyDescent="0.25">
      <c r="M76265"/>
    </row>
    <row r="76266" spans="13:13" x14ac:dyDescent="0.25">
      <c r="M76266"/>
    </row>
    <row r="76267" spans="13:13" x14ac:dyDescent="0.25">
      <c r="M76267"/>
    </row>
    <row r="76268" spans="13:13" x14ac:dyDescent="0.25">
      <c r="M76268"/>
    </row>
    <row r="76269" spans="13:13" x14ac:dyDescent="0.25">
      <c r="M76269"/>
    </row>
    <row r="76270" spans="13:13" x14ac:dyDescent="0.25">
      <c r="M76270"/>
    </row>
    <row r="76271" spans="13:13" x14ac:dyDescent="0.25">
      <c r="M76271"/>
    </row>
    <row r="76272" spans="13:13" x14ac:dyDescent="0.25">
      <c r="M76272"/>
    </row>
    <row r="76273" spans="13:13" x14ac:dyDescent="0.25">
      <c r="M76273"/>
    </row>
    <row r="76274" spans="13:13" x14ac:dyDescent="0.25">
      <c r="M76274"/>
    </row>
    <row r="76275" spans="13:13" x14ac:dyDescent="0.25">
      <c r="M76275"/>
    </row>
    <row r="76276" spans="13:13" x14ac:dyDescent="0.25">
      <c r="M76276"/>
    </row>
    <row r="76277" spans="13:13" x14ac:dyDescent="0.25">
      <c r="M76277"/>
    </row>
    <row r="76278" spans="13:13" x14ac:dyDescent="0.25">
      <c r="M76278"/>
    </row>
    <row r="76279" spans="13:13" x14ac:dyDescent="0.25">
      <c r="M76279"/>
    </row>
    <row r="76280" spans="13:13" x14ac:dyDescent="0.25">
      <c r="M76280"/>
    </row>
    <row r="76281" spans="13:13" x14ac:dyDescent="0.25">
      <c r="M76281"/>
    </row>
    <row r="76282" spans="13:13" x14ac:dyDescent="0.25">
      <c r="M76282"/>
    </row>
    <row r="76283" spans="13:13" x14ac:dyDescent="0.25">
      <c r="M76283"/>
    </row>
    <row r="76284" spans="13:13" x14ac:dyDescent="0.25">
      <c r="M76284"/>
    </row>
    <row r="76285" spans="13:13" x14ac:dyDescent="0.25">
      <c r="M76285"/>
    </row>
    <row r="76286" spans="13:13" x14ac:dyDescent="0.25">
      <c r="M76286"/>
    </row>
    <row r="76287" spans="13:13" x14ac:dyDescent="0.25">
      <c r="M76287"/>
    </row>
    <row r="76288" spans="13:13" x14ac:dyDescent="0.25">
      <c r="M76288"/>
    </row>
    <row r="76289" spans="13:13" x14ac:dyDescent="0.25">
      <c r="M76289"/>
    </row>
    <row r="76290" spans="13:13" x14ac:dyDescent="0.25">
      <c r="M76290"/>
    </row>
    <row r="76291" spans="13:13" x14ac:dyDescent="0.25">
      <c r="M76291"/>
    </row>
    <row r="76292" spans="13:13" x14ac:dyDescent="0.25">
      <c r="M76292"/>
    </row>
    <row r="76293" spans="13:13" x14ac:dyDescent="0.25">
      <c r="M76293"/>
    </row>
    <row r="76294" spans="13:13" x14ac:dyDescent="0.25">
      <c r="M76294"/>
    </row>
    <row r="76295" spans="13:13" x14ac:dyDescent="0.25">
      <c r="M76295"/>
    </row>
    <row r="76296" spans="13:13" x14ac:dyDescent="0.25">
      <c r="M76296"/>
    </row>
    <row r="76297" spans="13:13" x14ac:dyDescent="0.25">
      <c r="M76297"/>
    </row>
    <row r="76298" spans="13:13" x14ac:dyDescent="0.25">
      <c r="M76298"/>
    </row>
    <row r="76299" spans="13:13" x14ac:dyDescent="0.25">
      <c r="M76299"/>
    </row>
    <row r="76300" spans="13:13" x14ac:dyDescent="0.25">
      <c r="M76300"/>
    </row>
    <row r="76301" spans="13:13" x14ac:dyDescent="0.25">
      <c r="M76301"/>
    </row>
    <row r="76302" spans="13:13" x14ac:dyDescent="0.25">
      <c r="M76302"/>
    </row>
    <row r="76303" spans="13:13" x14ac:dyDescent="0.25">
      <c r="M76303"/>
    </row>
    <row r="76304" spans="13:13" x14ac:dyDescent="0.25">
      <c r="M76304"/>
    </row>
    <row r="76305" spans="13:13" x14ac:dyDescent="0.25">
      <c r="M76305"/>
    </row>
    <row r="76306" spans="13:13" x14ac:dyDescent="0.25">
      <c r="M76306"/>
    </row>
    <row r="76307" spans="13:13" x14ac:dyDescent="0.25">
      <c r="M76307"/>
    </row>
    <row r="76308" spans="13:13" x14ac:dyDescent="0.25">
      <c r="M76308"/>
    </row>
    <row r="76309" spans="13:13" x14ac:dyDescent="0.25">
      <c r="M76309"/>
    </row>
    <row r="76310" spans="13:13" x14ac:dyDescent="0.25">
      <c r="M76310"/>
    </row>
    <row r="76311" spans="13:13" x14ac:dyDescent="0.25">
      <c r="M76311"/>
    </row>
    <row r="76312" spans="13:13" x14ac:dyDescent="0.25">
      <c r="M76312"/>
    </row>
    <row r="76313" spans="13:13" x14ac:dyDescent="0.25">
      <c r="M76313"/>
    </row>
    <row r="76314" spans="13:13" x14ac:dyDescent="0.25">
      <c r="M76314"/>
    </row>
    <row r="76315" spans="13:13" x14ac:dyDescent="0.25">
      <c r="M76315"/>
    </row>
    <row r="76316" spans="13:13" x14ac:dyDescent="0.25">
      <c r="M76316"/>
    </row>
    <row r="76317" spans="13:13" x14ac:dyDescent="0.25">
      <c r="M76317"/>
    </row>
    <row r="76318" spans="13:13" x14ac:dyDescent="0.25">
      <c r="M76318"/>
    </row>
    <row r="76319" spans="13:13" x14ac:dyDescent="0.25">
      <c r="M76319"/>
    </row>
    <row r="76320" spans="13:13" x14ac:dyDescent="0.25">
      <c r="M76320"/>
    </row>
    <row r="76321" spans="13:13" x14ac:dyDescent="0.25">
      <c r="M76321"/>
    </row>
    <row r="76322" spans="13:13" x14ac:dyDescent="0.25">
      <c r="M76322"/>
    </row>
    <row r="76323" spans="13:13" x14ac:dyDescent="0.25">
      <c r="M76323"/>
    </row>
    <row r="76324" spans="13:13" x14ac:dyDescent="0.25">
      <c r="M76324"/>
    </row>
    <row r="76325" spans="13:13" x14ac:dyDescent="0.25">
      <c r="M76325"/>
    </row>
    <row r="76326" spans="13:13" x14ac:dyDescent="0.25">
      <c r="M76326"/>
    </row>
    <row r="76327" spans="13:13" x14ac:dyDescent="0.25">
      <c r="M76327"/>
    </row>
    <row r="76328" spans="13:13" x14ac:dyDescent="0.25">
      <c r="M76328"/>
    </row>
    <row r="76329" spans="13:13" x14ac:dyDescent="0.25">
      <c r="M76329"/>
    </row>
    <row r="76330" spans="13:13" x14ac:dyDescent="0.25">
      <c r="M76330"/>
    </row>
    <row r="76331" spans="13:13" x14ac:dyDescent="0.25">
      <c r="M76331"/>
    </row>
    <row r="76332" spans="13:13" x14ac:dyDescent="0.25">
      <c r="M76332"/>
    </row>
    <row r="76333" spans="13:13" x14ac:dyDescent="0.25">
      <c r="M76333"/>
    </row>
    <row r="76334" spans="13:13" x14ac:dyDescent="0.25">
      <c r="M76334"/>
    </row>
    <row r="76335" spans="13:13" x14ac:dyDescent="0.25">
      <c r="M76335"/>
    </row>
    <row r="76336" spans="13:13" x14ac:dyDescent="0.25">
      <c r="M76336"/>
    </row>
    <row r="76337" spans="13:13" x14ac:dyDescent="0.25">
      <c r="M76337"/>
    </row>
    <row r="76338" spans="13:13" x14ac:dyDescent="0.25">
      <c r="M76338"/>
    </row>
    <row r="76339" spans="13:13" x14ac:dyDescent="0.25">
      <c r="M76339"/>
    </row>
    <row r="76340" spans="13:13" x14ac:dyDescent="0.25">
      <c r="M76340"/>
    </row>
    <row r="76341" spans="13:13" x14ac:dyDescent="0.25">
      <c r="M76341"/>
    </row>
    <row r="76342" spans="13:13" x14ac:dyDescent="0.25">
      <c r="M76342"/>
    </row>
    <row r="76343" spans="13:13" x14ac:dyDescent="0.25">
      <c r="M76343"/>
    </row>
    <row r="76344" spans="13:13" x14ac:dyDescent="0.25">
      <c r="M76344"/>
    </row>
    <row r="76345" spans="13:13" x14ac:dyDescent="0.25">
      <c r="M76345"/>
    </row>
    <row r="76346" spans="13:13" x14ac:dyDescent="0.25">
      <c r="M76346"/>
    </row>
    <row r="76347" spans="13:13" x14ac:dyDescent="0.25">
      <c r="M76347"/>
    </row>
    <row r="76348" spans="13:13" x14ac:dyDescent="0.25">
      <c r="M76348"/>
    </row>
    <row r="76349" spans="13:13" x14ac:dyDescent="0.25">
      <c r="M76349"/>
    </row>
    <row r="76350" spans="13:13" x14ac:dyDescent="0.25">
      <c r="M76350"/>
    </row>
    <row r="76351" spans="13:13" x14ac:dyDescent="0.25">
      <c r="M76351"/>
    </row>
    <row r="76352" spans="13:13" x14ac:dyDescent="0.25">
      <c r="M76352"/>
    </row>
    <row r="76353" spans="13:13" x14ac:dyDescent="0.25">
      <c r="M76353"/>
    </row>
    <row r="76354" spans="13:13" x14ac:dyDescent="0.25">
      <c r="M76354"/>
    </row>
    <row r="76355" spans="13:13" x14ac:dyDescent="0.25">
      <c r="M76355"/>
    </row>
    <row r="76356" spans="13:13" x14ac:dyDescent="0.25">
      <c r="M76356"/>
    </row>
    <row r="76357" spans="13:13" x14ac:dyDescent="0.25">
      <c r="M76357"/>
    </row>
    <row r="76358" spans="13:13" x14ac:dyDescent="0.25">
      <c r="M76358"/>
    </row>
    <row r="76359" spans="13:13" x14ac:dyDescent="0.25">
      <c r="M76359"/>
    </row>
    <row r="76360" spans="13:13" x14ac:dyDescent="0.25">
      <c r="M76360"/>
    </row>
    <row r="76361" spans="13:13" x14ac:dyDescent="0.25">
      <c r="M76361"/>
    </row>
    <row r="76362" spans="13:13" x14ac:dyDescent="0.25">
      <c r="M76362"/>
    </row>
    <row r="76363" spans="13:13" x14ac:dyDescent="0.25">
      <c r="M76363"/>
    </row>
    <row r="76364" spans="13:13" x14ac:dyDescent="0.25">
      <c r="M76364"/>
    </row>
    <row r="76365" spans="13:13" x14ac:dyDescent="0.25">
      <c r="M76365"/>
    </row>
    <row r="76366" spans="13:13" x14ac:dyDescent="0.25">
      <c r="M76366"/>
    </row>
    <row r="76367" spans="13:13" x14ac:dyDescent="0.25">
      <c r="M76367"/>
    </row>
    <row r="76368" spans="13:13" x14ac:dyDescent="0.25">
      <c r="M76368"/>
    </row>
    <row r="76369" spans="13:13" x14ac:dyDescent="0.25">
      <c r="M76369"/>
    </row>
    <row r="76370" spans="13:13" x14ac:dyDescent="0.25">
      <c r="M76370"/>
    </row>
    <row r="76371" spans="13:13" x14ac:dyDescent="0.25">
      <c r="M76371"/>
    </row>
    <row r="76372" spans="13:13" x14ac:dyDescent="0.25">
      <c r="M76372"/>
    </row>
    <row r="76373" spans="13:13" x14ac:dyDescent="0.25">
      <c r="M76373"/>
    </row>
    <row r="76374" spans="13:13" x14ac:dyDescent="0.25">
      <c r="M76374"/>
    </row>
    <row r="76375" spans="13:13" x14ac:dyDescent="0.25">
      <c r="M76375"/>
    </row>
    <row r="76376" spans="13:13" x14ac:dyDescent="0.25">
      <c r="M76376"/>
    </row>
    <row r="76377" spans="13:13" x14ac:dyDescent="0.25">
      <c r="M76377"/>
    </row>
    <row r="76378" spans="13:13" x14ac:dyDescent="0.25">
      <c r="M76378"/>
    </row>
    <row r="76379" spans="13:13" x14ac:dyDescent="0.25">
      <c r="M76379"/>
    </row>
    <row r="76380" spans="13:13" x14ac:dyDescent="0.25">
      <c r="M76380"/>
    </row>
    <row r="76381" spans="13:13" x14ac:dyDescent="0.25">
      <c r="M76381"/>
    </row>
    <row r="76382" spans="13:13" x14ac:dyDescent="0.25">
      <c r="M76382"/>
    </row>
    <row r="76383" spans="13:13" x14ac:dyDescent="0.25">
      <c r="M76383"/>
    </row>
    <row r="76384" spans="13:13" x14ac:dyDescent="0.25">
      <c r="M76384"/>
    </row>
    <row r="76385" spans="13:13" x14ac:dyDescent="0.25">
      <c r="M76385"/>
    </row>
    <row r="76386" spans="13:13" x14ac:dyDescent="0.25">
      <c r="M76386"/>
    </row>
    <row r="76387" spans="13:13" x14ac:dyDescent="0.25">
      <c r="M76387"/>
    </row>
    <row r="76388" spans="13:13" x14ac:dyDescent="0.25">
      <c r="M76388"/>
    </row>
    <row r="76389" spans="13:13" x14ac:dyDescent="0.25">
      <c r="M76389"/>
    </row>
    <row r="76390" spans="13:13" x14ac:dyDescent="0.25">
      <c r="M76390"/>
    </row>
    <row r="76391" spans="13:13" x14ac:dyDescent="0.25">
      <c r="M76391"/>
    </row>
    <row r="76392" spans="13:13" x14ac:dyDescent="0.25">
      <c r="M76392"/>
    </row>
    <row r="76393" spans="13:13" x14ac:dyDescent="0.25">
      <c r="M76393"/>
    </row>
    <row r="76394" spans="13:13" x14ac:dyDescent="0.25">
      <c r="M76394"/>
    </row>
    <row r="76395" spans="13:13" x14ac:dyDescent="0.25">
      <c r="M76395"/>
    </row>
    <row r="76396" spans="13:13" x14ac:dyDescent="0.25">
      <c r="M76396"/>
    </row>
    <row r="76397" spans="13:13" x14ac:dyDescent="0.25">
      <c r="M76397"/>
    </row>
    <row r="76398" spans="13:13" x14ac:dyDescent="0.25">
      <c r="M76398"/>
    </row>
    <row r="76399" spans="13:13" x14ac:dyDescent="0.25">
      <c r="M76399"/>
    </row>
    <row r="76400" spans="13:13" x14ac:dyDescent="0.25">
      <c r="M76400"/>
    </row>
    <row r="76401" spans="13:13" x14ac:dyDescent="0.25">
      <c r="M76401"/>
    </row>
    <row r="76402" spans="13:13" x14ac:dyDescent="0.25">
      <c r="M76402"/>
    </row>
    <row r="76403" spans="13:13" x14ac:dyDescent="0.25">
      <c r="M76403"/>
    </row>
    <row r="76404" spans="13:13" x14ac:dyDescent="0.25">
      <c r="M76404"/>
    </row>
    <row r="76405" spans="13:13" x14ac:dyDescent="0.25">
      <c r="M76405"/>
    </row>
    <row r="76406" spans="13:13" x14ac:dyDescent="0.25">
      <c r="M76406"/>
    </row>
    <row r="76407" spans="13:13" x14ac:dyDescent="0.25">
      <c r="M76407"/>
    </row>
    <row r="76408" spans="13:13" x14ac:dyDescent="0.25">
      <c r="M76408"/>
    </row>
    <row r="76409" spans="13:13" x14ac:dyDescent="0.25">
      <c r="M76409"/>
    </row>
    <row r="76410" spans="13:13" x14ac:dyDescent="0.25">
      <c r="M76410"/>
    </row>
    <row r="76411" spans="13:13" x14ac:dyDescent="0.25">
      <c r="M76411"/>
    </row>
    <row r="76412" spans="13:13" x14ac:dyDescent="0.25">
      <c r="M76412"/>
    </row>
    <row r="76413" spans="13:13" x14ac:dyDescent="0.25">
      <c r="M76413"/>
    </row>
    <row r="76414" spans="13:13" x14ac:dyDescent="0.25">
      <c r="M76414"/>
    </row>
    <row r="76415" spans="13:13" x14ac:dyDescent="0.25">
      <c r="M76415"/>
    </row>
    <row r="76416" spans="13:13" x14ac:dyDescent="0.25">
      <c r="M76416"/>
    </row>
    <row r="76417" spans="13:13" x14ac:dyDescent="0.25">
      <c r="M76417"/>
    </row>
    <row r="76418" spans="13:13" x14ac:dyDescent="0.25">
      <c r="M76418"/>
    </row>
    <row r="76419" spans="13:13" x14ac:dyDescent="0.25">
      <c r="M76419"/>
    </row>
    <row r="76420" spans="13:13" x14ac:dyDescent="0.25">
      <c r="M76420"/>
    </row>
    <row r="76421" spans="13:13" x14ac:dyDescent="0.25">
      <c r="M76421"/>
    </row>
    <row r="76422" spans="13:13" x14ac:dyDescent="0.25">
      <c r="M76422"/>
    </row>
    <row r="76423" spans="13:13" x14ac:dyDescent="0.25">
      <c r="M76423"/>
    </row>
    <row r="76424" spans="13:13" x14ac:dyDescent="0.25">
      <c r="M76424"/>
    </row>
    <row r="76425" spans="13:13" x14ac:dyDescent="0.25">
      <c r="M76425"/>
    </row>
    <row r="76426" spans="13:13" x14ac:dyDescent="0.25">
      <c r="M76426"/>
    </row>
    <row r="76427" spans="13:13" x14ac:dyDescent="0.25">
      <c r="M76427"/>
    </row>
    <row r="76428" spans="13:13" x14ac:dyDescent="0.25">
      <c r="M76428"/>
    </row>
    <row r="76429" spans="13:13" x14ac:dyDescent="0.25">
      <c r="M76429"/>
    </row>
    <row r="76430" spans="13:13" x14ac:dyDescent="0.25">
      <c r="M76430"/>
    </row>
    <row r="76431" spans="13:13" x14ac:dyDescent="0.25">
      <c r="M76431"/>
    </row>
    <row r="76432" spans="13:13" x14ac:dyDescent="0.25">
      <c r="M76432"/>
    </row>
    <row r="76433" spans="13:13" x14ac:dyDescent="0.25">
      <c r="M76433"/>
    </row>
    <row r="76434" spans="13:13" x14ac:dyDescent="0.25">
      <c r="M76434"/>
    </row>
    <row r="76435" spans="13:13" x14ac:dyDescent="0.25">
      <c r="M76435"/>
    </row>
    <row r="76436" spans="13:13" x14ac:dyDescent="0.25">
      <c r="M76436"/>
    </row>
    <row r="76437" spans="13:13" x14ac:dyDescent="0.25">
      <c r="M76437"/>
    </row>
    <row r="76438" spans="13:13" x14ac:dyDescent="0.25">
      <c r="M76438"/>
    </row>
    <row r="76439" spans="13:13" x14ac:dyDescent="0.25">
      <c r="M76439"/>
    </row>
    <row r="76440" spans="13:13" x14ac:dyDescent="0.25">
      <c r="M76440"/>
    </row>
    <row r="76441" spans="13:13" x14ac:dyDescent="0.25">
      <c r="M76441"/>
    </row>
    <row r="76442" spans="13:13" x14ac:dyDescent="0.25">
      <c r="M76442"/>
    </row>
    <row r="76443" spans="13:13" x14ac:dyDescent="0.25">
      <c r="M76443"/>
    </row>
    <row r="76444" spans="13:13" x14ac:dyDescent="0.25">
      <c r="M76444"/>
    </row>
    <row r="76445" spans="13:13" x14ac:dyDescent="0.25">
      <c r="M76445"/>
    </row>
    <row r="76446" spans="13:13" x14ac:dyDescent="0.25">
      <c r="M76446"/>
    </row>
    <row r="76447" spans="13:13" x14ac:dyDescent="0.25">
      <c r="M76447"/>
    </row>
    <row r="76448" spans="13:13" x14ac:dyDescent="0.25">
      <c r="M76448"/>
    </row>
    <row r="76449" spans="13:13" x14ac:dyDescent="0.25">
      <c r="M76449"/>
    </row>
    <row r="76450" spans="13:13" x14ac:dyDescent="0.25">
      <c r="M76450"/>
    </row>
    <row r="76451" spans="13:13" x14ac:dyDescent="0.25">
      <c r="M76451"/>
    </row>
    <row r="76452" spans="13:13" x14ac:dyDescent="0.25">
      <c r="M76452"/>
    </row>
    <row r="76453" spans="13:13" x14ac:dyDescent="0.25">
      <c r="M76453"/>
    </row>
    <row r="76454" spans="13:13" x14ac:dyDescent="0.25">
      <c r="M76454"/>
    </row>
    <row r="76455" spans="13:13" x14ac:dyDescent="0.25">
      <c r="M76455"/>
    </row>
    <row r="76456" spans="13:13" x14ac:dyDescent="0.25">
      <c r="M76456"/>
    </row>
    <row r="76457" spans="13:13" x14ac:dyDescent="0.25">
      <c r="M76457"/>
    </row>
    <row r="76458" spans="13:13" x14ac:dyDescent="0.25">
      <c r="M76458"/>
    </row>
    <row r="76459" spans="13:13" x14ac:dyDescent="0.25">
      <c r="M76459"/>
    </row>
    <row r="76460" spans="13:13" x14ac:dyDescent="0.25">
      <c r="M76460"/>
    </row>
    <row r="76461" spans="13:13" x14ac:dyDescent="0.25">
      <c r="M76461"/>
    </row>
    <row r="76462" spans="13:13" x14ac:dyDescent="0.25">
      <c r="M76462"/>
    </row>
    <row r="76463" spans="13:13" x14ac:dyDescent="0.25">
      <c r="M76463"/>
    </row>
    <row r="76464" spans="13:13" x14ac:dyDescent="0.25">
      <c r="M76464"/>
    </row>
    <row r="76465" spans="13:13" x14ac:dyDescent="0.25">
      <c r="M76465"/>
    </row>
    <row r="76466" spans="13:13" x14ac:dyDescent="0.25">
      <c r="M76466"/>
    </row>
    <row r="76467" spans="13:13" x14ac:dyDescent="0.25">
      <c r="M76467"/>
    </row>
    <row r="76468" spans="13:13" x14ac:dyDescent="0.25">
      <c r="M76468"/>
    </row>
    <row r="76469" spans="13:13" x14ac:dyDescent="0.25">
      <c r="M76469"/>
    </row>
    <row r="76470" spans="13:13" x14ac:dyDescent="0.25">
      <c r="M76470"/>
    </row>
    <row r="76471" spans="13:13" x14ac:dyDescent="0.25">
      <c r="M76471"/>
    </row>
    <row r="76472" spans="13:13" x14ac:dyDescent="0.25">
      <c r="M76472"/>
    </row>
    <row r="76473" spans="13:13" x14ac:dyDescent="0.25">
      <c r="M76473"/>
    </row>
    <row r="76474" spans="13:13" x14ac:dyDescent="0.25">
      <c r="M76474"/>
    </row>
    <row r="76475" spans="13:13" x14ac:dyDescent="0.25">
      <c r="M76475"/>
    </row>
    <row r="76476" spans="13:13" x14ac:dyDescent="0.25">
      <c r="M76476"/>
    </row>
    <row r="76477" spans="13:13" x14ac:dyDescent="0.25">
      <c r="M76477"/>
    </row>
    <row r="76478" spans="13:13" x14ac:dyDescent="0.25">
      <c r="M76478"/>
    </row>
    <row r="76479" spans="13:13" x14ac:dyDescent="0.25">
      <c r="M76479"/>
    </row>
    <row r="76480" spans="13:13" x14ac:dyDescent="0.25">
      <c r="M76480"/>
    </row>
    <row r="76481" spans="13:13" x14ac:dyDescent="0.25">
      <c r="M76481"/>
    </row>
    <row r="76482" spans="13:13" x14ac:dyDescent="0.25">
      <c r="M76482"/>
    </row>
    <row r="76483" spans="13:13" x14ac:dyDescent="0.25">
      <c r="M76483"/>
    </row>
    <row r="76484" spans="13:13" x14ac:dyDescent="0.25">
      <c r="M76484"/>
    </row>
    <row r="76485" spans="13:13" x14ac:dyDescent="0.25">
      <c r="M76485"/>
    </row>
    <row r="76486" spans="13:13" x14ac:dyDescent="0.25">
      <c r="M76486"/>
    </row>
    <row r="76487" spans="13:13" x14ac:dyDescent="0.25">
      <c r="M76487"/>
    </row>
    <row r="76488" spans="13:13" x14ac:dyDescent="0.25">
      <c r="M76488"/>
    </row>
    <row r="76489" spans="13:13" x14ac:dyDescent="0.25">
      <c r="M76489"/>
    </row>
    <row r="76490" spans="13:13" x14ac:dyDescent="0.25">
      <c r="M76490"/>
    </row>
    <row r="76491" spans="13:13" x14ac:dyDescent="0.25">
      <c r="M76491"/>
    </row>
    <row r="76492" spans="13:13" x14ac:dyDescent="0.25">
      <c r="M76492"/>
    </row>
    <row r="76493" spans="13:13" x14ac:dyDescent="0.25">
      <c r="M76493"/>
    </row>
    <row r="76494" spans="13:13" x14ac:dyDescent="0.25">
      <c r="M76494"/>
    </row>
    <row r="76495" spans="13:13" x14ac:dyDescent="0.25">
      <c r="M76495"/>
    </row>
    <row r="76496" spans="13:13" x14ac:dyDescent="0.25">
      <c r="M76496"/>
    </row>
    <row r="76497" spans="13:13" x14ac:dyDescent="0.25">
      <c r="M76497"/>
    </row>
    <row r="76498" spans="13:13" x14ac:dyDescent="0.25">
      <c r="M76498"/>
    </row>
    <row r="76499" spans="13:13" x14ac:dyDescent="0.25">
      <c r="M76499"/>
    </row>
    <row r="76500" spans="13:13" x14ac:dyDescent="0.25">
      <c r="M76500"/>
    </row>
    <row r="76501" spans="13:13" x14ac:dyDescent="0.25">
      <c r="M76501"/>
    </row>
    <row r="76502" spans="13:13" x14ac:dyDescent="0.25">
      <c r="M76502"/>
    </row>
    <row r="76503" spans="13:13" x14ac:dyDescent="0.25">
      <c r="M76503"/>
    </row>
    <row r="76504" spans="13:13" x14ac:dyDescent="0.25">
      <c r="M76504"/>
    </row>
    <row r="76505" spans="13:13" x14ac:dyDescent="0.25">
      <c r="M76505"/>
    </row>
    <row r="76506" spans="13:13" x14ac:dyDescent="0.25">
      <c r="M76506"/>
    </row>
    <row r="76507" spans="13:13" x14ac:dyDescent="0.25">
      <c r="M76507"/>
    </row>
    <row r="76508" spans="13:13" x14ac:dyDescent="0.25">
      <c r="M76508"/>
    </row>
    <row r="76509" spans="13:13" x14ac:dyDescent="0.25">
      <c r="M76509"/>
    </row>
    <row r="76510" spans="13:13" x14ac:dyDescent="0.25">
      <c r="M76510"/>
    </row>
    <row r="76511" spans="13:13" x14ac:dyDescent="0.25">
      <c r="M76511"/>
    </row>
    <row r="76512" spans="13:13" x14ac:dyDescent="0.25">
      <c r="M76512"/>
    </row>
    <row r="76513" spans="13:13" x14ac:dyDescent="0.25">
      <c r="M76513"/>
    </row>
    <row r="76514" spans="13:13" x14ac:dyDescent="0.25">
      <c r="M76514"/>
    </row>
    <row r="76515" spans="13:13" x14ac:dyDescent="0.25">
      <c r="M76515"/>
    </row>
    <row r="76516" spans="13:13" x14ac:dyDescent="0.25">
      <c r="M76516"/>
    </row>
    <row r="76517" spans="13:13" x14ac:dyDescent="0.25">
      <c r="M76517"/>
    </row>
    <row r="76518" spans="13:13" x14ac:dyDescent="0.25">
      <c r="M76518"/>
    </row>
    <row r="76519" spans="13:13" x14ac:dyDescent="0.25">
      <c r="M76519"/>
    </row>
    <row r="76520" spans="13:13" x14ac:dyDescent="0.25">
      <c r="M76520"/>
    </row>
    <row r="76521" spans="13:13" x14ac:dyDescent="0.25">
      <c r="M76521"/>
    </row>
    <row r="76522" spans="13:13" x14ac:dyDescent="0.25">
      <c r="M76522"/>
    </row>
    <row r="76523" spans="13:13" x14ac:dyDescent="0.25">
      <c r="M76523"/>
    </row>
    <row r="76524" spans="13:13" x14ac:dyDescent="0.25">
      <c r="M76524"/>
    </row>
    <row r="76525" spans="13:13" x14ac:dyDescent="0.25">
      <c r="M76525"/>
    </row>
    <row r="76526" spans="13:13" x14ac:dyDescent="0.25">
      <c r="M76526"/>
    </row>
    <row r="76527" spans="13:13" x14ac:dyDescent="0.25">
      <c r="M76527"/>
    </row>
    <row r="76528" spans="13:13" x14ac:dyDescent="0.25">
      <c r="M76528"/>
    </row>
    <row r="76529" spans="13:13" x14ac:dyDescent="0.25">
      <c r="M76529"/>
    </row>
    <row r="76530" spans="13:13" x14ac:dyDescent="0.25">
      <c r="M76530"/>
    </row>
    <row r="76531" spans="13:13" x14ac:dyDescent="0.25">
      <c r="M76531"/>
    </row>
    <row r="76532" spans="13:13" x14ac:dyDescent="0.25">
      <c r="M76532"/>
    </row>
    <row r="76533" spans="13:13" x14ac:dyDescent="0.25">
      <c r="M76533"/>
    </row>
    <row r="76534" spans="13:13" x14ac:dyDescent="0.25">
      <c r="M76534"/>
    </row>
    <row r="76535" spans="13:13" x14ac:dyDescent="0.25">
      <c r="M76535"/>
    </row>
    <row r="76536" spans="13:13" x14ac:dyDescent="0.25">
      <c r="M76536"/>
    </row>
    <row r="76537" spans="13:13" x14ac:dyDescent="0.25">
      <c r="M76537"/>
    </row>
    <row r="76538" spans="13:13" x14ac:dyDescent="0.25">
      <c r="M76538"/>
    </row>
    <row r="76539" spans="13:13" x14ac:dyDescent="0.25">
      <c r="M76539"/>
    </row>
    <row r="76540" spans="13:13" x14ac:dyDescent="0.25">
      <c r="M76540"/>
    </row>
    <row r="76541" spans="13:13" x14ac:dyDescent="0.25">
      <c r="M76541"/>
    </row>
    <row r="76542" spans="13:13" x14ac:dyDescent="0.25">
      <c r="M76542"/>
    </row>
    <row r="76543" spans="13:13" x14ac:dyDescent="0.25">
      <c r="M76543"/>
    </row>
    <row r="76544" spans="13:13" x14ac:dyDescent="0.25">
      <c r="M76544"/>
    </row>
    <row r="76545" spans="13:13" x14ac:dyDescent="0.25">
      <c r="M76545"/>
    </row>
    <row r="76546" spans="13:13" x14ac:dyDescent="0.25">
      <c r="M76546"/>
    </row>
    <row r="76547" spans="13:13" x14ac:dyDescent="0.25">
      <c r="M76547"/>
    </row>
    <row r="76548" spans="13:13" x14ac:dyDescent="0.25">
      <c r="M76548"/>
    </row>
    <row r="76549" spans="13:13" x14ac:dyDescent="0.25">
      <c r="M76549"/>
    </row>
    <row r="76550" spans="13:13" x14ac:dyDescent="0.25">
      <c r="M76550"/>
    </row>
    <row r="76551" spans="13:13" x14ac:dyDescent="0.25">
      <c r="M76551"/>
    </row>
    <row r="76552" spans="13:13" x14ac:dyDescent="0.25">
      <c r="M76552"/>
    </row>
    <row r="76553" spans="13:13" x14ac:dyDescent="0.25">
      <c r="M76553"/>
    </row>
    <row r="76554" spans="13:13" x14ac:dyDescent="0.25">
      <c r="M76554"/>
    </row>
    <row r="76555" spans="13:13" x14ac:dyDescent="0.25">
      <c r="M76555"/>
    </row>
    <row r="76556" spans="13:13" x14ac:dyDescent="0.25">
      <c r="M76556"/>
    </row>
    <row r="76557" spans="13:13" x14ac:dyDescent="0.25">
      <c r="M76557"/>
    </row>
    <row r="76558" spans="13:13" x14ac:dyDescent="0.25">
      <c r="M76558"/>
    </row>
    <row r="76559" spans="13:13" x14ac:dyDescent="0.25">
      <c r="M76559"/>
    </row>
    <row r="76560" spans="13:13" x14ac:dyDescent="0.25">
      <c r="M76560"/>
    </row>
    <row r="76561" spans="13:13" x14ac:dyDescent="0.25">
      <c r="M76561"/>
    </row>
    <row r="76562" spans="13:13" x14ac:dyDescent="0.25">
      <c r="M76562"/>
    </row>
    <row r="76563" spans="13:13" x14ac:dyDescent="0.25">
      <c r="M76563"/>
    </row>
    <row r="76564" spans="13:13" x14ac:dyDescent="0.25">
      <c r="M76564"/>
    </row>
    <row r="76565" spans="13:13" x14ac:dyDescent="0.25">
      <c r="M76565"/>
    </row>
    <row r="76566" spans="13:13" x14ac:dyDescent="0.25">
      <c r="M76566"/>
    </row>
    <row r="76567" spans="13:13" x14ac:dyDescent="0.25">
      <c r="M76567"/>
    </row>
    <row r="76568" spans="13:13" x14ac:dyDescent="0.25">
      <c r="M76568"/>
    </row>
    <row r="76569" spans="13:13" x14ac:dyDescent="0.25">
      <c r="M76569"/>
    </row>
    <row r="76570" spans="13:13" x14ac:dyDescent="0.25">
      <c r="M76570"/>
    </row>
    <row r="76571" spans="13:13" x14ac:dyDescent="0.25">
      <c r="M76571"/>
    </row>
    <row r="76572" spans="13:13" x14ac:dyDescent="0.25">
      <c r="M76572"/>
    </row>
    <row r="76573" spans="13:13" x14ac:dyDescent="0.25">
      <c r="M76573"/>
    </row>
    <row r="76574" spans="13:13" x14ac:dyDescent="0.25">
      <c r="M76574"/>
    </row>
    <row r="76575" spans="13:13" x14ac:dyDescent="0.25">
      <c r="M76575"/>
    </row>
    <row r="76576" spans="13:13" x14ac:dyDescent="0.25">
      <c r="M76576"/>
    </row>
    <row r="76577" spans="13:13" x14ac:dyDescent="0.25">
      <c r="M76577"/>
    </row>
    <row r="76578" spans="13:13" x14ac:dyDescent="0.25">
      <c r="M76578"/>
    </row>
    <row r="76579" spans="13:13" x14ac:dyDescent="0.25">
      <c r="M76579"/>
    </row>
    <row r="76580" spans="13:13" x14ac:dyDescent="0.25">
      <c r="M76580"/>
    </row>
    <row r="76581" spans="13:13" x14ac:dyDescent="0.25">
      <c r="M76581"/>
    </row>
    <row r="76582" spans="13:13" x14ac:dyDescent="0.25">
      <c r="M76582"/>
    </row>
    <row r="76583" spans="13:13" x14ac:dyDescent="0.25">
      <c r="M76583"/>
    </row>
    <row r="76584" spans="13:13" x14ac:dyDescent="0.25">
      <c r="M76584"/>
    </row>
    <row r="76585" spans="13:13" x14ac:dyDescent="0.25">
      <c r="M76585"/>
    </row>
    <row r="76586" spans="13:13" x14ac:dyDescent="0.25">
      <c r="M76586"/>
    </row>
    <row r="76587" spans="13:13" x14ac:dyDescent="0.25">
      <c r="M76587"/>
    </row>
    <row r="76588" spans="13:13" x14ac:dyDescent="0.25">
      <c r="M76588"/>
    </row>
    <row r="76589" spans="13:13" x14ac:dyDescent="0.25">
      <c r="M76589"/>
    </row>
    <row r="76590" spans="13:13" x14ac:dyDescent="0.25">
      <c r="M76590"/>
    </row>
    <row r="76591" spans="13:13" x14ac:dyDescent="0.25">
      <c r="M76591"/>
    </row>
    <row r="76592" spans="13:13" x14ac:dyDescent="0.25">
      <c r="M76592"/>
    </row>
    <row r="76593" spans="13:13" x14ac:dyDescent="0.25">
      <c r="M76593"/>
    </row>
    <row r="76594" spans="13:13" x14ac:dyDescent="0.25">
      <c r="M76594"/>
    </row>
    <row r="76595" spans="13:13" x14ac:dyDescent="0.25">
      <c r="M76595"/>
    </row>
    <row r="76596" spans="13:13" x14ac:dyDescent="0.25">
      <c r="M76596"/>
    </row>
    <row r="76597" spans="13:13" x14ac:dyDescent="0.25">
      <c r="M76597"/>
    </row>
    <row r="76598" spans="13:13" x14ac:dyDescent="0.25">
      <c r="M76598"/>
    </row>
    <row r="76599" spans="13:13" x14ac:dyDescent="0.25">
      <c r="M76599"/>
    </row>
    <row r="76600" spans="13:13" x14ac:dyDescent="0.25">
      <c r="M76600"/>
    </row>
    <row r="76601" spans="13:13" x14ac:dyDescent="0.25">
      <c r="M76601"/>
    </row>
    <row r="76602" spans="13:13" x14ac:dyDescent="0.25">
      <c r="M76602"/>
    </row>
    <row r="76603" spans="13:13" x14ac:dyDescent="0.25">
      <c r="M76603"/>
    </row>
    <row r="76604" spans="13:13" x14ac:dyDescent="0.25">
      <c r="M76604"/>
    </row>
    <row r="76605" spans="13:13" x14ac:dyDescent="0.25">
      <c r="M76605"/>
    </row>
    <row r="76606" spans="13:13" x14ac:dyDescent="0.25">
      <c r="M76606"/>
    </row>
    <row r="76607" spans="13:13" x14ac:dyDescent="0.25">
      <c r="M76607"/>
    </row>
    <row r="76608" spans="13:13" x14ac:dyDescent="0.25">
      <c r="M76608"/>
    </row>
    <row r="76609" spans="13:13" x14ac:dyDescent="0.25">
      <c r="M76609"/>
    </row>
    <row r="76610" spans="13:13" x14ac:dyDescent="0.25">
      <c r="M76610"/>
    </row>
    <row r="76611" spans="13:13" x14ac:dyDescent="0.25">
      <c r="M76611"/>
    </row>
    <row r="76612" spans="13:13" x14ac:dyDescent="0.25">
      <c r="M76612"/>
    </row>
    <row r="76613" spans="13:13" x14ac:dyDescent="0.25">
      <c r="M76613"/>
    </row>
    <row r="76614" spans="13:13" x14ac:dyDescent="0.25">
      <c r="M76614"/>
    </row>
    <row r="76615" spans="13:13" x14ac:dyDescent="0.25">
      <c r="M76615"/>
    </row>
    <row r="76616" spans="13:13" x14ac:dyDescent="0.25">
      <c r="M76616"/>
    </row>
    <row r="76617" spans="13:13" x14ac:dyDescent="0.25">
      <c r="M76617"/>
    </row>
    <row r="76618" spans="13:13" x14ac:dyDescent="0.25">
      <c r="M76618"/>
    </row>
    <row r="76619" spans="13:13" x14ac:dyDescent="0.25">
      <c r="M76619"/>
    </row>
    <row r="76620" spans="13:13" x14ac:dyDescent="0.25">
      <c r="M76620"/>
    </row>
    <row r="76621" spans="13:13" x14ac:dyDescent="0.25">
      <c r="M76621"/>
    </row>
    <row r="76622" spans="13:13" x14ac:dyDescent="0.25">
      <c r="M76622"/>
    </row>
    <row r="76623" spans="13:13" x14ac:dyDescent="0.25">
      <c r="M76623"/>
    </row>
    <row r="76624" spans="13:13" x14ac:dyDescent="0.25">
      <c r="M76624"/>
    </row>
    <row r="76625" spans="13:13" x14ac:dyDescent="0.25">
      <c r="M76625"/>
    </row>
    <row r="76626" spans="13:13" x14ac:dyDescent="0.25">
      <c r="M76626"/>
    </row>
    <row r="76627" spans="13:13" x14ac:dyDescent="0.25">
      <c r="M76627"/>
    </row>
    <row r="76628" spans="13:13" x14ac:dyDescent="0.25">
      <c r="M76628"/>
    </row>
    <row r="76629" spans="13:13" x14ac:dyDescent="0.25">
      <c r="M76629"/>
    </row>
    <row r="76630" spans="13:13" x14ac:dyDescent="0.25">
      <c r="M76630"/>
    </row>
    <row r="76631" spans="13:13" x14ac:dyDescent="0.25">
      <c r="M76631"/>
    </row>
    <row r="76632" spans="13:13" x14ac:dyDescent="0.25">
      <c r="M76632"/>
    </row>
    <row r="76633" spans="13:13" x14ac:dyDescent="0.25">
      <c r="M76633"/>
    </row>
    <row r="76634" spans="13:13" x14ac:dyDescent="0.25">
      <c r="M76634"/>
    </row>
    <row r="76635" spans="13:13" x14ac:dyDescent="0.25">
      <c r="M76635"/>
    </row>
    <row r="76636" spans="13:13" x14ac:dyDescent="0.25">
      <c r="M76636"/>
    </row>
    <row r="76637" spans="13:13" x14ac:dyDescent="0.25">
      <c r="M76637"/>
    </row>
    <row r="76638" spans="13:13" x14ac:dyDescent="0.25">
      <c r="M76638"/>
    </row>
    <row r="76639" spans="13:13" x14ac:dyDescent="0.25">
      <c r="M76639"/>
    </row>
    <row r="76640" spans="13:13" x14ac:dyDescent="0.25">
      <c r="M76640"/>
    </row>
    <row r="76641" spans="13:13" x14ac:dyDescent="0.25">
      <c r="M76641"/>
    </row>
    <row r="76642" spans="13:13" x14ac:dyDescent="0.25">
      <c r="M76642"/>
    </row>
    <row r="76643" spans="13:13" x14ac:dyDescent="0.25">
      <c r="M76643"/>
    </row>
    <row r="76644" spans="13:13" x14ac:dyDescent="0.25">
      <c r="M76644"/>
    </row>
    <row r="76645" spans="13:13" x14ac:dyDescent="0.25">
      <c r="M76645"/>
    </row>
    <row r="76646" spans="13:13" x14ac:dyDescent="0.25">
      <c r="M76646"/>
    </row>
    <row r="76647" spans="13:13" x14ac:dyDescent="0.25">
      <c r="M76647"/>
    </row>
    <row r="76648" spans="13:13" x14ac:dyDescent="0.25">
      <c r="M76648"/>
    </row>
    <row r="76649" spans="13:13" x14ac:dyDescent="0.25">
      <c r="M76649"/>
    </row>
    <row r="76650" spans="13:13" x14ac:dyDescent="0.25">
      <c r="M76650"/>
    </row>
    <row r="76651" spans="13:13" x14ac:dyDescent="0.25">
      <c r="M76651"/>
    </row>
    <row r="76652" spans="13:13" x14ac:dyDescent="0.25">
      <c r="M76652"/>
    </row>
    <row r="76653" spans="13:13" x14ac:dyDescent="0.25">
      <c r="M76653"/>
    </row>
    <row r="76654" spans="13:13" x14ac:dyDescent="0.25">
      <c r="M76654"/>
    </row>
    <row r="76655" spans="13:13" x14ac:dyDescent="0.25">
      <c r="M76655"/>
    </row>
    <row r="76656" spans="13:13" x14ac:dyDescent="0.25">
      <c r="M76656"/>
    </row>
    <row r="76657" spans="13:13" x14ac:dyDescent="0.25">
      <c r="M76657"/>
    </row>
    <row r="76658" spans="13:13" x14ac:dyDescent="0.25">
      <c r="M76658"/>
    </row>
    <row r="76659" spans="13:13" x14ac:dyDescent="0.25">
      <c r="M76659"/>
    </row>
    <row r="76660" spans="13:13" x14ac:dyDescent="0.25">
      <c r="M76660"/>
    </row>
    <row r="76661" spans="13:13" x14ac:dyDescent="0.25">
      <c r="M76661"/>
    </row>
    <row r="76662" spans="13:13" x14ac:dyDescent="0.25">
      <c r="M76662"/>
    </row>
    <row r="76663" spans="13:13" x14ac:dyDescent="0.25">
      <c r="M76663"/>
    </row>
    <row r="76664" spans="13:13" x14ac:dyDescent="0.25">
      <c r="M76664"/>
    </row>
    <row r="76665" spans="13:13" x14ac:dyDescent="0.25">
      <c r="M76665"/>
    </row>
    <row r="76666" spans="13:13" x14ac:dyDescent="0.25">
      <c r="M76666"/>
    </row>
    <row r="76667" spans="13:13" x14ac:dyDescent="0.25">
      <c r="M76667"/>
    </row>
    <row r="76668" spans="13:13" x14ac:dyDescent="0.25">
      <c r="M76668"/>
    </row>
    <row r="76669" spans="13:13" x14ac:dyDescent="0.25">
      <c r="M76669"/>
    </row>
    <row r="76670" spans="13:13" x14ac:dyDescent="0.25">
      <c r="M76670"/>
    </row>
    <row r="76671" spans="13:13" x14ac:dyDescent="0.25">
      <c r="M76671"/>
    </row>
    <row r="76672" spans="13:13" x14ac:dyDescent="0.25">
      <c r="M76672"/>
    </row>
    <row r="76673" spans="13:13" x14ac:dyDescent="0.25">
      <c r="M76673"/>
    </row>
    <row r="76674" spans="13:13" x14ac:dyDescent="0.25">
      <c r="M76674"/>
    </row>
    <row r="76675" spans="13:13" x14ac:dyDescent="0.25">
      <c r="M76675"/>
    </row>
    <row r="76676" spans="13:13" x14ac:dyDescent="0.25">
      <c r="M76676"/>
    </row>
    <row r="76677" spans="13:13" x14ac:dyDescent="0.25">
      <c r="M76677"/>
    </row>
    <row r="76678" spans="13:13" x14ac:dyDescent="0.25">
      <c r="M76678"/>
    </row>
    <row r="76679" spans="13:13" x14ac:dyDescent="0.25">
      <c r="M76679"/>
    </row>
    <row r="76680" spans="13:13" x14ac:dyDescent="0.25">
      <c r="M76680"/>
    </row>
    <row r="76681" spans="13:13" x14ac:dyDescent="0.25">
      <c r="M76681"/>
    </row>
    <row r="76682" spans="13:13" x14ac:dyDescent="0.25">
      <c r="M76682"/>
    </row>
    <row r="76683" spans="13:13" x14ac:dyDescent="0.25">
      <c r="M76683"/>
    </row>
    <row r="76684" spans="13:13" x14ac:dyDescent="0.25">
      <c r="M76684"/>
    </row>
    <row r="76685" spans="13:13" x14ac:dyDescent="0.25">
      <c r="M76685"/>
    </row>
    <row r="76686" spans="13:13" x14ac:dyDescent="0.25">
      <c r="M76686"/>
    </row>
    <row r="76687" spans="13:13" x14ac:dyDescent="0.25">
      <c r="M76687"/>
    </row>
    <row r="76688" spans="13:13" x14ac:dyDescent="0.25">
      <c r="M76688"/>
    </row>
    <row r="76689" spans="13:13" x14ac:dyDescent="0.25">
      <c r="M76689"/>
    </row>
    <row r="76690" spans="13:13" x14ac:dyDescent="0.25">
      <c r="M76690"/>
    </row>
    <row r="76691" spans="13:13" x14ac:dyDescent="0.25">
      <c r="M76691"/>
    </row>
    <row r="76692" spans="13:13" x14ac:dyDescent="0.25">
      <c r="M76692"/>
    </row>
    <row r="76693" spans="13:13" x14ac:dyDescent="0.25">
      <c r="M76693"/>
    </row>
    <row r="76694" spans="13:13" x14ac:dyDescent="0.25">
      <c r="M76694"/>
    </row>
    <row r="76695" spans="13:13" x14ac:dyDescent="0.25">
      <c r="M76695"/>
    </row>
    <row r="76696" spans="13:13" x14ac:dyDescent="0.25">
      <c r="M76696"/>
    </row>
    <row r="76697" spans="13:13" x14ac:dyDescent="0.25">
      <c r="M76697"/>
    </row>
    <row r="76698" spans="13:13" x14ac:dyDescent="0.25">
      <c r="M76698"/>
    </row>
    <row r="76699" spans="13:13" x14ac:dyDescent="0.25">
      <c r="M76699"/>
    </row>
    <row r="76700" spans="13:13" x14ac:dyDescent="0.25">
      <c r="M76700"/>
    </row>
    <row r="76701" spans="13:13" x14ac:dyDescent="0.25">
      <c r="M76701"/>
    </row>
    <row r="76702" spans="13:13" x14ac:dyDescent="0.25">
      <c r="M76702"/>
    </row>
    <row r="76703" spans="13:13" x14ac:dyDescent="0.25">
      <c r="M76703"/>
    </row>
    <row r="76704" spans="13:13" x14ac:dyDescent="0.25">
      <c r="M76704"/>
    </row>
    <row r="76705" spans="13:13" x14ac:dyDescent="0.25">
      <c r="M76705"/>
    </row>
    <row r="76706" spans="13:13" x14ac:dyDescent="0.25">
      <c r="M76706"/>
    </row>
    <row r="76707" spans="13:13" x14ac:dyDescent="0.25">
      <c r="M76707"/>
    </row>
    <row r="76708" spans="13:13" x14ac:dyDescent="0.25">
      <c r="M76708"/>
    </row>
    <row r="76709" spans="13:13" x14ac:dyDescent="0.25">
      <c r="M76709"/>
    </row>
    <row r="76710" spans="13:13" x14ac:dyDescent="0.25">
      <c r="M76710"/>
    </row>
    <row r="76711" spans="13:13" x14ac:dyDescent="0.25">
      <c r="M76711"/>
    </row>
    <row r="76712" spans="13:13" x14ac:dyDescent="0.25">
      <c r="M76712"/>
    </row>
    <row r="76713" spans="13:13" x14ac:dyDescent="0.25">
      <c r="M76713"/>
    </row>
    <row r="76714" spans="13:13" x14ac:dyDescent="0.25">
      <c r="M76714"/>
    </row>
    <row r="76715" spans="13:13" x14ac:dyDescent="0.25">
      <c r="M76715"/>
    </row>
    <row r="76716" spans="13:13" x14ac:dyDescent="0.25">
      <c r="M76716"/>
    </row>
    <row r="76717" spans="13:13" x14ac:dyDescent="0.25">
      <c r="M76717"/>
    </row>
    <row r="76718" spans="13:13" x14ac:dyDescent="0.25">
      <c r="M76718"/>
    </row>
    <row r="76719" spans="13:13" x14ac:dyDescent="0.25">
      <c r="M76719"/>
    </row>
    <row r="76720" spans="13:13" x14ac:dyDescent="0.25">
      <c r="M76720"/>
    </row>
    <row r="76721" spans="13:13" x14ac:dyDescent="0.25">
      <c r="M76721"/>
    </row>
    <row r="76722" spans="13:13" x14ac:dyDescent="0.25">
      <c r="M76722"/>
    </row>
    <row r="76723" spans="13:13" x14ac:dyDescent="0.25">
      <c r="M76723"/>
    </row>
    <row r="76724" spans="13:13" x14ac:dyDescent="0.25">
      <c r="M76724"/>
    </row>
    <row r="76725" spans="13:13" x14ac:dyDescent="0.25">
      <c r="M76725"/>
    </row>
    <row r="76726" spans="13:13" x14ac:dyDescent="0.25">
      <c r="M76726"/>
    </row>
    <row r="76727" spans="13:13" x14ac:dyDescent="0.25">
      <c r="M76727"/>
    </row>
    <row r="76728" spans="13:13" x14ac:dyDescent="0.25">
      <c r="M76728"/>
    </row>
    <row r="76729" spans="13:13" x14ac:dyDescent="0.25">
      <c r="M76729"/>
    </row>
    <row r="76730" spans="13:13" x14ac:dyDescent="0.25">
      <c r="M76730"/>
    </row>
    <row r="76731" spans="13:13" x14ac:dyDescent="0.25">
      <c r="M76731"/>
    </row>
    <row r="76732" spans="13:13" x14ac:dyDescent="0.25">
      <c r="M76732"/>
    </row>
    <row r="76733" spans="13:13" x14ac:dyDescent="0.25">
      <c r="M76733"/>
    </row>
    <row r="76734" spans="13:13" x14ac:dyDescent="0.25">
      <c r="M76734"/>
    </row>
    <row r="76735" spans="13:13" x14ac:dyDescent="0.25">
      <c r="M76735"/>
    </row>
    <row r="76736" spans="13:13" x14ac:dyDescent="0.25">
      <c r="M76736"/>
    </row>
    <row r="76737" spans="13:13" x14ac:dyDescent="0.25">
      <c r="M76737"/>
    </row>
    <row r="76738" spans="13:13" x14ac:dyDescent="0.25">
      <c r="M76738"/>
    </row>
    <row r="76739" spans="13:13" x14ac:dyDescent="0.25">
      <c r="M76739"/>
    </row>
    <row r="76740" spans="13:13" x14ac:dyDescent="0.25">
      <c r="M76740"/>
    </row>
    <row r="76741" spans="13:13" x14ac:dyDescent="0.25">
      <c r="M76741"/>
    </row>
    <row r="76742" spans="13:13" x14ac:dyDescent="0.25">
      <c r="M76742"/>
    </row>
    <row r="76743" spans="13:13" x14ac:dyDescent="0.25">
      <c r="M76743"/>
    </row>
    <row r="76744" spans="13:13" x14ac:dyDescent="0.25">
      <c r="M76744"/>
    </row>
    <row r="76745" spans="13:13" x14ac:dyDescent="0.25">
      <c r="M76745"/>
    </row>
    <row r="76746" spans="13:13" x14ac:dyDescent="0.25">
      <c r="M76746"/>
    </row>
    <row r="76747" spans="13:13" x14ac:dyDescent="0.25">
      <c r="M76747"/>
    </row>
    <row r="76748" spans="13:13" x14ac:dyDescent="0.25">
      <c r="M76748"/>
    </row>
    <row r="76749" spans="13:13" x14ac:dyDescent="0.25">
      <c r="M76749"/>
    </row>
    <row r="76750" spans="13:13" x14ac:dyDescent="0.25">
      <c r="M76750"/>
    </row>
    <row r="76751" spans="13:13" x14ac:dyDescent="0.25">
      <c r="M76751"/>
    </row>
    <row r="76752" spans="13:13" x14ac:dyDescent="0.25">
      <c r="M76752"/>
    </row>
    <row r="76753" spans="13:13" x14ac:dyDescent="0.25">
      <c r="M76753"/>
    </row>
    <row r="76754" spans="13:13" x14ac:dyDescent="0.25">
      <c r="M76754"/>
    </row>
    <row r="76755" spans="13:13" x14ac:dyDescent="0.25">
      <c r="M76755"/>
    </row>
    <row r="76756" spans="13:13" x14ac:dyDescent="0.25">
      <c r="M76756"/>
    </row>
    <row r="76757" spans="13:13" x14ac:dyDescent="0.25">
      <c r="M76757"/>
    </row>
    <row r="76758" spans="13:13" x14ac:dyDescent="0.25">
      <c r="M76758"/>
    </row>
    <row r="76759" spans="13:13" x14ac:dyDescent="0.25">
      <c r="M76759"/>
    </row>
    <row r="76760" spans="13:13" x14ac:dyDescent="0.25">
      <c r="M76760"/>
    </row>
    <row r="76761" spans="13:13" x14ac:dyDescent="0.25">
      <c r="M76761"/>
    </row>
    <row r="76762" spans="13:13" x14ac:dyDescent="0.25">
      <c r="M76762"/>
    </row>
    <row r="76763" spans="13:13" x14ac:dyDescent="0.25">
      <c r="M76763"/>
    </row>
    <row r="76764" spans="13:13" x14ac:dyDescent="0.25">
      <c r="M76764"/>
    </row>
    <row r="76765" spans="13:13" x14ac:dyDescent="0.25">
      <c r="M76765"/>
    </row>
    <row r="76766" spans="13:13" x14ac:dyDescent="0.25">
      <c r="M76766"/>
    </row>
    <row r="76767" spans="13:13" x14ac:dyDescent="0.25">
      <c r="M76767"/>
    </row>
    <row r="76768" spans="13:13" x14ac:dyDescent="0.25">
      <c r="M76768"/>
    </row>
    <row r="76769" spans="13:13" x14ac:dyDescent="0.25">
      <c r="M76769"/>
    </row>
    <row r="76770" spans="13:13" x14ac:dyDescent="0.25">
      <c r="M76770"/>
    </row>
    <row r="76771" spans="13:13" x14ac:dyDescent="0.25">
      <c r="M76771"/>
    </row>
    <row r="76772" spans="13:13" x14ac:dyDescent="0.25">
      <c r="M76772"/>
    </row>
    <row r="76773" spans="13:13" x14ac:dyDescent="0.25">
      <c r="M76773"/>
    </row>
    <row r="76774" spans="13:13" x14ac:dyDescent="0.25">
      <c r="M76774"/>
    </row>
    <row r="76775" spans="13:13" x14ac:dyDescent="0.25">
      <c r="M76775"/>
    </row>
    <row r="76776" spans="13:13" x14ac:dyDescent="0.25">
      <c r="M76776"/>
    </row>
    <row r="76777" spans="13:13" x14ac:dyDescent="0.25">
      <c r="M76777"/>
    </row>
    <row r="76778" spans="13:13" x14ac:dyDescent="0.25">
      <c r="M76778"/>
    </row>
    <row r="76779" spans="13:13" x14ac:dyDescent="0.25">
      <c r="M76779"/>
    </row>
    <row r="76780" spans="13:13" x14ac:dyDescent="0.25">
      <c r="M76780"/>
    </row>
    <row r="76781" spans="13:13" x14ac:dyDescent="0.25">
      <c r="M76781"/>
    </row>
    <row r="76782" spans="13:13" x14ac:dyDescent="0.25">
      <c r="M76782"/>
    </row>
    <row r="76783" spans="13:13" x14ac:dyDescent="0.25">
      <c r="M76783"/>
    </row>
    <row r="76784" spans="13:13" x14ac:dyDescent="0.25">
      <c r="M76784"/>
    </row>
    <row r="76785" spans="13:13" x14ac:dyDescent="0.25">
      <c r="M76785"/>
    </row>
    <row r="76786" spans="13:13" x14ac:dyDescent="0.25">
      <c r="M76786"/>
    </row>
    <row r="76787" spans="13:13" x14ac:dyDescent="0.25">
      <c r="M76787"/>
    </row>
    <row r="76788" spans="13:13" x14ac:dyDescent="0.25">
      <c r="M76788"/>
    </row>
    <row r="76789" spans="13:13" x14ac:dyDescent="0.25">
      <c r="M76789"/>
    </row>
    <row r="76790" spans="13:13" x14ac:dyDescent="0.25">
      <c r="M76790"/>
    </row>
    <row r="76791" spans="13:13" x14ac:dyDescent="0.25">
      <c r="M76791"/>
    </row>
    <row r="76792" spans="13:13" x14ac:dyDescent="0.25">
      <c r="M76792"/>
    </row>
    <row r="76793" spans="13:13" x14ac:dyDescent="0.25">
      <c r="M76793"/>
    </row>
    <row r="76794" spans="13:13" x14ac:dyDescent="0.25">
      <c r="M76794"/>
    </row>
    <row r="76795" spans="13:13" x14ac:dyDescent="0.25">
      <c r="M76795"/>
    </row>
    <row r="76796" spans="13:13" x14ac:dyDescent="0.25">
      <c r="M76796"/>
    </row>
    <row r="76797" spans="13:13" x14ac:dyDescent="0.25">
      <c r="M76797"/>
    </row>
    <row r="76798" spans="13:13" x14ac:dyDescent="0.25">
      <c r="M76798"/>
    </row>
    <row r="76799" spans="13:13" x14ac:dyDescent="0.25">
      <c r="M76799"/>
    </row>
    <row r="76800" spans="13:13" x14ac:dyDescent="0.25">
      <c r="M76800"/>
    </row>
    <row r="76801" spans="13:13" x14ac:dyDescent="0.25">
      <c r="M76801"/>
    </row>
    <row r="76802" spans="13:13" x14ac:dyDescent="0.25">
      <c r="M76802"/>
    </row>
    <row r="76803" spans="13:13" x14ac:dyDescent="0.25">
      <c r="M76803"/>
    </row>
    <row r="76804" spans="13:13" x14ac:dyDescent="0.25">
      <c r="M76804"/>
    </row>
    <row r="76805" spans="13:13" x14ac:dyDescent="0.25">
      <c r="M76805"/>
    </row>
    <row r="76806" spans="13:13" x14ac:dyDescent="0.25">
      <c r="M76806"/>
    </row>
    <row r="76807" spans="13:13" x14ac:dyDescent="0.25">
      <c r="M76807"/>
    </row>
    <row r="76808" spans="13:13" x14ac:dyDescent="0.25">
      <c r="M76808"/>
    </row>
    <row r="76809" spans="13:13" x14ac:dyDescent="0.25">
      <c r="M76809"/>
    </row>
    <row r="76810" spans="13:13" x14ac:dyDescent="0.25">
      <c r="M76810"/>
    </row>
    <row r="76811" spans="13:13" x14ac:dyDescent="0.25">
      <c r="M76811"/>
    </row>
    <row r="76812" spans="13:13" x14ac:dyDescent="0.25">
      <c r="M76812"/>
    </row>
    <row r="76813" spans="13:13" x14ac:dyDescent="0.25">
      <c r="M76813"/>
    </row>
    <row r="76814" spans="13:13" x14ac:dyDescent="0.25">
      <c r="M76814"/>
    </row>
    <row r="76815" spans="13:13" x14ac:dyDescent="0.25">
      <c r="M76815"/>
    </row>
    <row r="76816" spans="13:13" x14ac:dyDescent="0.25">
      <c r="M76816"/>
    </row>
    <row r="76817" spans="13:13" x14ac:dyDescent="0.25">
      <c r="M76817"/>
    </row>
    <row r="76818" spans="13:13" x14ac:dyDescent="0.25">
      <c r="M76818"/>
    </row>
    <row r="76819" spans="13:13" x14ac:dyDescent="0.25">
      <c r="M76819"/>
    </row>
    <row r="76820" spans="13:13" x14ac:dyDescent="0.25">
      <c r="M76820"/>
    </row>
    <row r="76821" spans="13:13" x14ac:dyDescent="0.25">
      <c r="M76821"/>
    </row>
    <row r="76822" spans="13:13" x14ac:dyDescent="0.25">
      <c r="M76822"/>
    </row>
    <row r="76823" spans="13:13" x14ac:dyDescent="0.25">
      <c r="M76823"/>
    </row>
    <row r="76824" spans="13:13" x14ac:dyDescent="0.25">
      <c r="M76824"/>
    </row>
    <row r="76825" spans="13:13" x14ac:dyDescent="0.25">
      <c r="M76825"/>
    </row>
    <row r="76826" spans="13:13" x14ac:dyDescent="0.25">
      <c r="M76826"/>
    </row>
    <row r="76827" spans="13:13" x14ac:dyDescent="0.25">
      <c r="M76827"/>
    </row>
    <row r="76828" spans="13:13" x14ac:dyDescent="0.25">
      <c r="M76828"/>
    </row>
    <row r="76829" spans="13:13" x14ac:dyDescent="0.25">
      <c r="M76829"/>
    </row>
    <row r="76830" spans="13:13" x14ac:dyDescent="0.25">
      <c r="M76830"/>
    </row>
    <row r="76831" spans="13:13" x14ac:dyDescent="0.25">
      <c r="M76831"/>
    </row>
    <row r="76832" spans="13:13" x14ac:dyDescent="0.25">
      <c r="M76832"/>
    </row>
    <row r="76833" spans="13:13" x14ac:dyDescent="0.25">
      <c r="M76833"/>
    </row>
    <row r="76834" spans="13:13" x14ac:dyDescent="0.25">
      <c r="M76834"/>
    </row>
    <row r="76835" spans="13:13" x14ac:dyDescent="0.25">
      <c r="M76835"/>
    </row>
    <row r="76836" spans="13:13" x14ac:dyDescent="0.25">
      <c r="M76836"/>
    </row>
    <row r="76837" spans="13:13" x14ac:dyDescent="0.25">
      <c r="M76837"/>
    </row>
    <row r="76838" spans="13:13" x14ac:dyDescent="0.25">
      <c r="M76838"/>
    </row>
    <row r="76839" spans="13:13" x14ac:dyDescent="0.25">
      <c r="M76839"/>
    </row>
    <row r="76840" spans="13:13" x14ac:dyDescent="0.25">
      <c r="M76840"/>
    </row>
    <row r="76841" spans="13:13" x14ac:dyDescent="0.25">
      <c r="M76841"/>
    </row>
    <row r="76842" spans="13:13" x14ac:dyDescent="0.25">
      <c r="M76842"/>
    </row>
    <row r="76843" spans="13:13" x14ac:dyDescent="0.25">
      <c r="M76843"/>
    </row>
    <row r="76844" spans="13:13" x14ac:dyDescent="0.25">
      <c r="M76844"/>
    </row>
    <row r="76845" spans="13:13" x14ac:dyDescent="0.25">
      <c r="M76845"/>
    </row>
    <row r="76846" spans="13:13" x14ac:dyDescent="0.25">
      <c r="M76846"/>
    </row>
    <row r="76847" spans="13:13" x14ac:dyDescent="0.25">
      <c r="M76847"/>
    </row>
    <row r="76848" spans="13:13" x14ac:dyDescent="0.25">
      <c r="M76848"/>
    </row>
    <row r="76849" spans="13:13" x14ac:dyDescent="0.25">
      <c r="M76849"/>
    </row>
    <row r="76850" spans="13:13" x14ac:dyDescent="0.25">
      <c r="M76850"/>
    </row>
    <row r="76851" spans="13:13" x14ac:dyDescent="0.25">
      <c r="M76851"/>
    </row>
    <row r="76852" spans="13:13" x14ac:dyDescent="0.25">
      <c r="M76852"/>
    </row>
    <row r="76853" spans="13:13" x14ac:dyDescent="0.25">
      <c r="M76853"/>
    </row>
    <row r="76854" spans="13:13" x14ac:dyDescent="0.25">
      <c r="M76854"/>
    </row>
    <row r="76855" spans="13:13" x14ac:dyDescent="0.25">
      <c r="M76855"/>
    </row>
    <row r="76856" spans="13:13" x14ac:dyDescent="0.25">
      <c r="M76856"/>
    </row>
    <row r="76857" spans="13:13" x14ac:dyDescent="0.25">
      <c r="M76857"/>
    </row>
    <row r="76858" spans="13:13" x14ac:dyDescent="0.25">
      <c r="M76858"/>
    </row>
    <row r="76859" spans="13:13" x14ac:dyDescent="0.25">
      <c r="M76859"/>
    </row>
    <row r="76860" spans="13:13" x14ac:dyDescent="0.25">
      <c r="M76860"/>
    </row>
    <row r="76861" spans="13:13" x14ac:dyDescent="0.25">
      <c r="M76861"/>
    </row>
    <row r="76862" spans="13:13" x14ac:dyDescent="0.25">
      <c r="M76862"/>
    </row>
    <row r="76863" spans="13:13" x14ac:dyDescent="0.25">
      <c r="M76863"/>
    </row>
    <row r="76864" spans="13:13" x14ac:dyDescent="0.25">
      <c r="M76864"/>
    </row>
    <row r="76865" spans="13:13" x14ac:dyDescent="0.25">
      <c r="M76865"/>
    </row>
    <row r="76866" spans="13:13" x14ac:dyDescent="0.25">
      <c r="M76866"/>
    </row>
    <row r="76867" spans="13:13" x14ac:dyDescent="0.25">
      <c r="M76867"/>
    </row>
    <row r="76868" spans="13:13" x14ac:dyDescent="0.25">
      <c r="M76868"/>
    </row>
    <row r="76869" spans="13:13" x14ac:dyDescent="0.25">
      <c r="M76869"/>
    </row>
    <row r="76870" spans="13:13" x14ac:dyDescent="0.25">
      <c r="M76870"/>
    </row>
    <row r="76871" spans="13:13" x14ac:dyDescent="0.25">
      <c r="M76871"/>
    </row>
    <row r="76872" spans="13:13" x14ac:dyDescent="0.25">
      <c r="M76872"/>
    </row>
    <row r="76873" spans="13:13" x14ac:dyDescent="0.25">
      <c r="M76873"/>
    </row>
    <row r="76874" spans="13:13" x14ac:dyDescent="0.25">
      <c r="M76874"/>
    </row>
    <row r="76875" spans="13:13" x14ac:dyDescent="0.25">
      <c r="M76875"/>
    </row>
    <row r="76876" spans="13:13" x14ac:dyDescent="0.25">
      <c r="M76876"/>
    </row>
    <row r="76877" spans="13:13" x14ac:dyDescent="0.25">
      <c r="M76877"/>
    </row>
    <row r="76878" spans="13:13" x14ac:dyDescent="0.25">
      <c r="M76878"/>
    </row>
    <row r="76879" spans="13:13" x14ac:dyDescent="0.25">
      <c r="M76879"/>
    </row>
    <row r="76880" spans="13:13" x14ac:dyDescent="0.25">
      <c r="M76880"/>
    </row>
    <row r="76881" spans="13:13" x14ac:dyDescent="0.25">
      <c r="M76881"/>
    </row>
    <row r="76882" spans="13:13" x14ac:dyDescent="0.25">
      <c r="M76882"/>
    </row>
    <row r="76883" spans="13:13" x14ac:dyDescent="0.25">
      <c r="M76883"/>
    </row>
    <row r="76884" spans="13:13" x14ac:dyDescent="0.25">
      <c r="M76884"/>
    </row>
    <row r="76885" spans="13:13" x14ac:dyDescent="0.25">
      <c r="M76885"/>
    </row>
    <row r="76886" spans="13:13" x14ac:dyDescent="0.25">
      <c r="M76886"/>
    </row>
    <row r="76887" spans="13:13" x14ac:dyDescent="0.25">
      <c r="M76887"/>
    </row>
    <row r="76888" spans="13:13" x14ac:dyDescent="0.25">
      <c r="M76888"/>
    </row>
    <row r="76889" spans="13:13" x14ac:dyDescent="0.25">
      <c r="M76889"/>
    </row>
    <row r="76890" spans="13:13" x14ac:dyDescent="0.25">
      <c r="M76890"/>
    </row>
    <row r="76891" spans="13:13" x14ac:dyDescent="0.25">
      <c r="M76891"/>
    </row>
    <row r="76892" spans="13:13" x14ac:dyDescent="0.25">
      <c r="M76892"/>
    </row>
    <row r="76893" spans="13:13" x14ac:dyDescent="0.25">
      <c r="M76893"/>
    </row>
    <row r="76894" spans="13:13" x14ac:dyDescent="0.25">
      <c r="M76894"/>
    </row>
    <row r="76895" spans="13:13" x14ac:dyDescent="0.25">
      <c r="M76895"/>
    </row>
    <row r="76896" spans="13:13" x14ac:dyDescent="0.25">
      <c r="M76896"/>
    </row>
    <row r="76897" spans="13:13" x14ac:dyDescent="0.25">
      <c r="M76897"/>
    </row>
    <row r="76898" spans="13:13" x14ac:dyDescent="0.25">
      <c r="M76898"/>
    </row>
    <row r="76899" spans="13:13" x14ac:dyDescent="0.25">
      <c r="M76899"/>
    </row>
    <row r="76900" spans="13:13" x14ac:dyDescent="0.25">
      <c r="M76900"/>
    </row>
    <row r="76901" spans="13:13" x14ac:dyDescent="0.25">
      <c r="M76901"/>
    </row>
    <row r="76902" spans="13:13" x14ac:dyDescent="0.25">
      <c r="M76902"/>
    </row>
    <row r="76903" spans="13:13" x14ac:dyDescent="0.25">
      <c r="M76903"/>
    </row>
    <row r="76904" spans="13:13" x14ac:dyDescent="0.25">
      <c r="M76904"/>
    </row>
    <row r="76905" spans="13:13" x14ac:dyDescent="0.25">
      <c r="M76905"/>
    </row>
    <row r="76906" spans="13:13" x14ac:dyDescent="0.25">
      <c r="M76906"/>
    </row>
    <row r="76907" spans="13:13" x14ac:dyDescent="0.25">
      <c r="M76907"/>
    </row>
    <row r="76908" spans="13:13" x14ac:dyDescent="0.25">
      <c r="M76908"/>
    </row>
    <row r="76909" spans="13:13" x14ac:dyDescent="0.25">
      <c r="M76909"/>
    </row>
    <row r="76910" spans="13:13" x14ac:dyDescent="0.25">
      <c r="M76910"/>
    </row>
    <row r="76911" spans="13:13" x14ac:dyDescent="0.25">
      <c r="M76911"/>
    </row>
    <row r="76912" spans="13:13" x14ac:dyDescent="0.25">
      <c r="M76912"/>
    </row>
    <row r="76913" spans="13:13" x14ac:dyDescent="0.25">
      <c r="M76913"/>
    </row>
    <row r="76914" spans="13:13" x14ac:dyDescent="0.25">
      <c r="M76914"/>
    </row>
    <row r="76915" spans="13:13" x14ac:dyDescent="0.25">
      <c r="M76915"/>
    </row>
    <row r="76916" spans="13:13" x14ac:dyDescent="0.25">
      <c r="M76916"/>
    </row>
    <row r="76917" spans="13:13" x14ac:dyDescent="0.25">
      <c r="M76917"/>
    </row>
    <row r="76918" spans="13:13" x14ac:dyDescent="0.25">
      <c r="M76918"/>
    </row>
    <row r="76919" spans="13:13" x14ac:dyDescent="0.25">
      <c r="M76919"/>
    </row>
    <row r="76920" spans="13:13" x14ac:dyDescent="0.25">
      <c r="M76920"/>
    </row>
    <row r="76921" spans="13:13" x14ac:dyDescent="0.25">
      <c r="M76921"/>
    </row>
    <row r="76922" spans="13:13" x14ac:dyDescent="0.25">
      <c r="M76922"/>
    </row>
    <row r="76923" spans="13:13" x14ac:dyDescent="0.25">
      <c r="M76923"/>
    </row>
    <row r="76924" spans="13:13" x14ac:dyDescent="0.25">
      <c r="M76924"/>
    </row>
    <row r="76925" spans="13:13" x14ac:dyDescent="0.25">
      <c r="M76925"/>
    </row>
    <row r="76926" spans="13:13" x14ac:dyDescent="0.25">
      <c r="M76926"/>
    </row>
    <row r="76927" spans="13:13" x14ac:dyDescent="0.25">
      <c r="M76927"/>
    </row>
    <row r="76928" spans="13:13" x14ac:dyDescent="0.25">
      <c r="M76928"/>
    </row>
    <row r="76929" spans="13:13" x14ac:dyDescent="0.25">
      <c r="M76929"/>
    </row>
    <row r="76930" spans="13:13" x14ac:dyDescent="0.25">
      <c r="M76930"/>
    </row>
    <row r="76931" spans="13:13" x14ac:dyDescent="0.25">
      <c r="M76931"/>
    </row>
    <row r="76932" spans="13:13" x14ac:dyDescent="0.25">
      <c r="M76932"/>
    </row>
    <row r="76933" spans="13:13" x14ac:dyDescent="0.25">
      <c r="M76933"/>
    </row>
    <row r="76934" spans="13:13" x14ac:dyDescent="0.25">
      <c r="M76934"/>
    </row>
    <row r="76935" spans="13:13" x14ac:dyDescent="0.25">
      <c r="M76935"/>
    </row>
    <row r="76936" spans="13:13" x14ac:dyDescent="0.25">
      <c r="M76936"/>
    </row>
    <row r="76937" spans="13:13" x14ac:dyDescent="0.25">
      <c r="M76937"/>
    </row>
    <row r="76938" spans="13:13" x14ac:dyDescent="0.25">
      <c r="M76938"/>
    </row>
    <row r="76939" spans="13:13" x14ac:dyDescent="0.25">
      <c r="M76939"/>
    </row>
    <row r="76940" spans="13:13" x14ac:dyDescent="0.25">
      <c r="M76940"/>
    </row>
    <row r="76941" spans="13:13" x14ac:dyDescent="0.25">
      <c r="M76941"/>
    </row>
    <row r="76942" spans="13:13" x14ac:dyDescent="0.25">
      <c r="M76942"/>
    </row>
    <row r="76943" spans="13:13" x14ac:dyDescent="0.25">
      <c r="M76943"/>
    </row>
    <row r="76944" spans="13:13" x14ac:dyDescent="0.25">
      <c r="M76944"/>
    </row>
    <row r="76945" spans="13:13" x14ac:dyDescent="0.25">
      <c r="M76945"/>
    </row>
    <row r="76946" spans="13:13" x14ac:dyDescent="0.25">
      <c r="M76946"/>
    </row>
    <row r="76947" spans="13:13" x14ac:dyDescent="0.25">
      <c r="M76947"/>
    </row>
    <row r="76948" spans="13:13" x14ac:dyDescent="0.25">
      <c r="M76948"/>
    </row>
    <row r="76949" spans="13:13" x14ac:dyDescent="0.25">
      <c r="M76949"/>
    </row>
    <row r="76950" spans="13:13" x14ac:dyDescent="0.25">
      <c r="M76950"/>
    </row>
    <row r="76951" spans="13:13" x14ac:dyDescent="0.25">
      <c r="M76951"/>
    </row>
    <row r="76952" spans="13:13" x14ac:dyDescent="0.25">
      <c r="M76952"/>
    </row>
    <row r="76953" spans="13:13" x14ac:dyDescent="0.25">
      <c r="M76953"/>
    </row>
    <row r="76954" spans="13:13" x14ac:dyDescent="0.25">
      <c r="M76954"/>
    </row>
    <row r="76955" spans="13:13" x14ac:dyDescent="0.25">
      <c r="M76955"/>
    </row>
    <row r="76956" spans="13:13" x14ac:dyDescent="0.25">
      <c r="M76956"/>
    </row>
    <row r="76957" spans="13:13" x14ac:dyDescent="0.25">
      <c r="M76957"/>
    </row>
    <row r="76958" spans="13:13" x14ac:dyDescent="0.25">
      <c r="M76958"/>
    </row>
    <row r="76959" spans="13:13" x14ac:dyDescent="0.25">
      <c r="M76959"/>
    </row>
    <row r="76960" spans="13:13" x14ac:dyDescent="0.25">
      <c r="M76960"/>
    </row>
    <row r="76961" spans="13:13" x14ac:dyDescent="0.25">
      <c r="M76961"/>
    </row>
    <row r="76962" spans="13:13" x14ac:dyDescent="0.25">
      <c r="M76962"/>
    </row>
    <row r="76963" spans="13:13" x14ac:dyDescent="0.25">
      <c r="M76963"/>
    </row>
    <row r="76964" spans="13:13" x14ac:dyDescent="0.25">
      <c r="M76964"/>
    </row>
    <row r="76965" spans="13:13" x14ac:dyDescent="0.25">
      <c r="M76965"/>
    </row>
    <row r="76966" spans="13:13" x14ac:dyDescent="0.25">
      <c r="M76966"/>
    </row>
    <row r="76967" spans="13:13" x14ac:dyDescent="0.25">
      <c r="M76967"/>
    </row>
    <row r="76968" spans="13:13" x14ac:dyDescent="0.25">
      <c r="M76968"/>
    </row>
    <row r="76969" spans="13:13" x14ac:dyDescent="0.25">
      <c r="M76969"/>
    </row>
    <row r="76970" spans="13:13" x14ac:dyDescent="0.25">
      <c r="M76970"/>
    </row>
    <row r="76971" spans="13:13" x14ac:dyDescent="0.25">
      <c r="M76971"/>
    </row>
    <row r="76972" spans="13:13" x14ac:dyDescent="0.25">
      <c r="M76972"/>
    </row>
    <row r="76973" spans="13:13" x14ac:dyDescent="0.25">
      <c r="M76973"/>
    </row>
    <row r="76974" spans="13:13" x14ac:dyDescent="0.25">
      <c r="M76974"/>
    </row>
    <row r="76975" spans="13:13" x14ac:dyDescent="0.25">
      <c r="M76975"/>
    </row>
    <row r="76976" spans="13:13" x14ac:dyDescent="0.25">
      <c r="M76976"/>
    </row>
    <row r="76977" spans="13:13" x14ac:dyDescent="0.25">
      <c r="M76977"/>
    </row>
    <row r="76978" spans="13:13" x14ac:dyDescent="0.25">
      <c r="M76978"/>
    </row>
    <row r="76979" spans="13:13" x14ac:dyDescent="0.25">
      <c r="M76979"/>
    </row>
    <row r="76980" spans="13:13" x14ac:dyDescent="0.25">
      <c r="M76980"/>
    </row>
    <row r="76981" spans="13:13" x14ac:dyDescent="0.25">
      <c r="M76981"/>
    </row>
    <row r="76982" spans="13:13" x14ac:dyDescent="0.25">
      <c r="M76982"/>
    </row>
    <row r="76983" spans="13:13" x14ac:dyDescent="0.25">
      <c r="M76983"/>
    </row>
    <row r="76984" spans="13:13" x14ac:dyDescent="0.25">
      <c r="M76984"/>
    </row>
    <row r="76985" spans="13:13" x14ac:dyDescent="0.25">
      <c r="M76985"/>
    </row>
    <row r="76986" spans="13:13" x14ac:dyDescent="0.25">
      <c r="M76986"/>
    </row>
    <row r="76987" spans="13:13" x14ac:dyDescent="0.25">
      <c r="M76987"/>
    </row>
    <row r="76988" spans="13:13" x14ac:dyDescent="0.25">
      <c r="M76988"/>
    </row>
    <row r="76989" spans="13:13" x14ac:dyDescent="0.25">
      <c r="M76989"/>
    </row>
    <row r="76990" spans="13:13" x14ac:dyDescent="0.25">
      <c r="M76990"/>
    </row>
    <row r="76991" spans="13:13" x14ac:dyDescent="0.25">
      <c r="M76991"/>
    </row>
    <row r="76992" spans="13:13" x14ac:dyDescent="0.25">
      <c r="M76992"/>
    </row>
    <row r="76993" spans="13:13" x14ac:dyDescent="0.25">
      <c r="M76993"/>
    </row>
    <row r="76994" spans="13:13" x14ac:dyDescent="0.25">
      <c r="M76994"/>
    </row>
    <row r="76995" spans="13:13" x14ac:dyDescent="0.25">
      <c r="M76995"/>
    </row>
    <row r="76996" spans="13:13" x14ac:dyDescent="0.25">
      <c r="M76996"/>
    </row>
    <row r="76997" spans="13:13" x14ac:dyDescent="0.25">
      <c r="M76997"/>
    </row>
    <row r="76998" spans="13:13" x14ac:dyDescent="0.25">
      <c r="M76998"/>
    </row>
    <row r="76999" spans="13:13" x14ac:dyDescent="0.25">
      <c r="M76999"/>
    </row>
    <row r="77000" spans="13:13" x14ac:dyDescent="0.25">
      <c r="M77000"/>
    </row>
    <row r="77001" spans="13:13" x14ac:dyDescent="0.25">
      <c r="M77001"/>
    </row>
    <row r="77002" spans="13:13" x14ac:dyDescent="0.25">
      <c r="M77002"/>
    </row>
    <row r="77003" spans="13:13" x14ac:dyDescent="0.25">
      <c r="M77003"/>
    </row>
    <row r="77004" spans="13:13" x14ac:dyDescent="0.25">
      <c r="M77004"/>
    </row>
    <row r="77005" spans="13:13" x14ac:dyDescent="0.25">
      <c r="M77005"/>
    </row>
    <row r="77006" spans="13:13" x14ac:dyDescent="0.25">
      <c r="M77006"/>
    </row>
    <row r="77007" spans="13:13" x14ac:dyDescent="0.25">
      <c r="M77007"/>
    </row>
    <row r="77008" spans="13:13" x14ac:dyDescent="0.25">
      <c r="M77008"/>
    </row>
    <row r="77009" spans="13:13" x14ac:dyDescent="0.25">
      <c r="M77009"/>
    </row>
    <row r="77010" spans="13:13" x14ac:dyDescent="0.25">
      <c r="M77010"/>
    </row>
    <row r="77011" spans="13:13" x14ac:dyDescent="0.25">
      <c r="M77011"/>
    </row>
    <row r="77012" spans="13:13" x14ac:dyDescent="0.25">
      <c r="M77012"/>
    </row>
    <row r="77013" spans="13:13" x14ac:dyDescent="0.25">
      <c r="M77013"/>
    </row>
    <row r="77014" spans="13:13" x14ac:dyDescent="0.25">
      <c r="M77014"/>
    </row>
    <row r="77015" spans="13:13" x14ac:dyDescent="0.25">
      <c r="M77015"/>
    </row>
    <row r="77016" spans="13:13" x14ac:dyDescent="0.25">
      <c r="M77016"/>
    </row>
    <row r="77017" spans="13:13" x14ac:dyDescent="0.25">
      <c r="M77017"/>
    </row>
    <row r="77018" spans="13:13" x14ac:dyDescent="0.25">
      <c r="M77018"/>
    </row>
    <row r="77019" spans="13:13" x14ac:dyDescent="0.25">
      <c r="M77019"/>
    </row>
    <row r="77020" spans="13:13" x14ac:dyDescent="0.25">
      <c r="M77020"/>
    </row>
    <row r="77021" spans="13:13" x14ac:dyDescent="0.25">
      <c r="M77021"/>
    </row>
    <row r="77022" spans="13:13" x14ac:dyDescent="0.25">
      <c r="M77022"/>
    </row>
    <row r="77023" spans="13:13" x14ac:dyDescent="0.25">
      <c r="M77023"/>
    </row>
    <row r="77024" spans="13:13" x14ac:dyDescent="0.25">
      <c r="M77024"/>
    </row>
    <row r="77025" spans="13:13" x14ac:dyDescent="0.25">
      <c r="M77025"/>
    </row>
    <row r="77026" spans="13:13" x14ac:dyDescent="0.25">
      <c r="M77026"/>
    </row>
    <row r="77027" spans="13:13" x14ac:dyDescent="0.25">
      <c r="M77027"/>
    </row>
    <row r="77028" spans="13:13" x14ac:dyDescent="0.25">
      <c r="M77028"/>
    </row>
    <row r="77029" spans="13:13" x14ac:dyDescent="0.25">
      <c r="M77029"/>
    </row>
    <row r="77030" spans="13:13" x14ac:dyDescent="0.25">
      <c r="M77030"/>
    </row>
    <row r="77031" spans="13:13" x14ac:dyDescent="0.25">
      <c r="M77031"/>
    </row>
    <row r="77032" spans="13:13" x14ac:dyDescent="0.25">
      <c r="M77032"/>
    </row>
    <row r="77033" spans="13:13" x14ac:dyDescent="0.25">
      <c r="M77033"/>
    </row>
    <row r="77034" spans="13:13" x14ac:dyDescent="0.25">
      <c r="M77034"/>
    </row>
    <row r="77035" spans="13:13" x14ac:dyDescent="0.25">
      <c r="M77035"/>
    </row>
    <row r="77036" spans="13:13" x14ac:dyDescent="0.25">
      <c r="M77036"/>
    </row>
    <row r="77037" spans="13:13" x14ac:dyDescent="0.25">
      <c r="M77037"/>
    </row>
    <row r="77038" spans="13:13" x14ac:dyDescent="0.25">
      <c r="M77038"/>
    </row>
    <row r="77039" spans="13:13" x14ac:dyDescent="0.25">
      <c r="M77039"/>
    </row>
    <row r="77040" spans="13:13" x14ac:dyDescent="0.25">
      <c r="M77040"/>
    </row>
    <row r="77041" spans="13:13" x14ac:dyDescent="0.25">
      <c r="M77041"/>
    </row>
    <row r="77042" spans="13:13" x14ac:dyDescent="0.25">
      <c r="M77042"/>
    </row>
    <row r="77043" spans="13:13" x14ac:dyDescent="0.25">
      <c r="M77043"/>
    </row>
    <row r="77044" spans="13:13" x14ac:dyDescent="0.25">
      <c r="M77044"/>
    </row>
    <row r="77045" spans="13:13" x14ac:dyDescent="0.25">
      <c r="M77045"/>
    </row>
    <row r="77046" spans="13:13" x14ac:dyDescent="0.25">
      <c r="M77046"/>
    </row>
    <row r="77047" spans="13:13" x14ac:dyDescent="0.25">
      <c r="M77047"/>
    </row>
    <row r="77048" spans="13:13" x14ac:dyDescent="0.25">
      <c r="M77048"/>
    </row>
    <row r="77049" spans="13:13" x14ac:dyDescent="0.25">
      <c r="M77049"/>
    </row>
    <row r="77050" spans="13:13" x14ac:dyDescent="0.25">
      <c r="M77050"/>
    </row>
    <row r="77051" spans="13:13" x14ac:dyDescent="0.25">
      <c r="M77051"/>
    </row>
    <row r="77052" spans="13:13" x14ac:dyDescent="0.25">
      <c r="M77052"/>
    </row>
    <row r="77053" spans="13:13" x14ac:dyDescent="0.25">
      <c r="M77053"/>
    </row>
    <row r="77054" spans="13:13" x14ac:dyDescent="0.25">
      <c r="M77054"/>
    </row>
    <row r="77055" spans="13:13" x14ac:dyDescent="0.25">
      <c r="M77055"/>
    </row>
    <row r="77056" spans="13:13" x14ac:dyDescent="0.25">
      <c r="M77056"/>
    </row>
    <row r="77057" spans="13:13" x14ac:dyDescent="0.25">
      <c r="M77057"/>
    </row>
    <row r="77058" spans="13:13" x14ac:dyDescent="0.25">
      <c r="M77058"/>
    </row>
    <row r="77059" spans="13:13" x14ac:dyDescent="0.25">
      <c r="M77059"/>
    </row>
    <row r="77060" spans="13:13" x14ac:dyDescent="0.25">
      <c r="M77060"/>
    </row>
    <row r="77061" spans="13:13" x14ac:dyDescent="0.25">
      <c r="M77061"/>
    </row>
    <row r="77062" spans="13:13" x14ac:dyDescent="0.25">
      <c r="M77062"/>
    </row>
    <row r="77063" spans="13:13" x14ac:dyDescent="0.25">
      <c r="M77063"/>
    </row>
    <row r="77064" spans="13:13" x14ac:dyDescent="0.25">
      <c r="M77064"/>
    </row>
    <row r="77065" spans="13:13" x14ac:dyDescent="0.25">
      <c r="M77065"/>
    </row>
    <row r="77066" spans="13:13" x14ac:dyDescent="0.25">
      <c r="M77066"/>
    </row>
    <row r="77067" spans="13:13" x14ac:dyDescent="0.25">
      <c r="M77067"/>
    </row>
    <row r="77068" spans="13:13" x14ac:dyDescent="0.25">
      <c r="M77068"/>
    </row>
    <row r="77069" spans="13:13" x14ac:dyDescent="0.25">
      <c r="M77069"/>
    </row>
    <row r="77070" spans="13:13" x14ac:dyDescent="0.25">
      <c r="M77070"/>
    </row>
    <row r="77071" spans="13:13" x14ac:dyDescent="0.25">
      <c r="M77071"/>
    </row>
    <row r="77072" spans="13:13" x14ac:dyDescent="0.25">
      <c r="M77072"/>
    </row>
    <row r="77073" spans="13:13" x14ac:dyDescent="0.25">
      <c r="M77073"/>
    </row>
    <row r="77074" spans="13:13" x14ac:dyDescent="0.25">
      <c r="M77074"/>
    </row>
    <row r="77075" spans="13:13" x14ac:dyDescent="0.25">
      <c r="M77075"/>
    </row>
    <row r="77076" spans="13:13" x14ac:dyDescent="0.25">
      <c r="M77076"/>
    </row>
    <row r="77077" spans="13:13" x14ac:dyDescent="0.25">
      <c r="M77077"/>
    </row>
    <row r="77078" spans="13:13" x14ac:dyDescent="0.25">
      <c r="M77078"/>
    </row>
    <row r="77079" spans="13:13" x14ac:dyDescent="0.25">
      <c r="M77079"/>
    </row>
    <row r="77080" spans="13:13" x14ac:dyDescent="0.25">
      <c r="M77080"/>
    </row>
    <row r="77081" spans="13:13" x14ac:dyDescent="0.25">
      <c r="M77081"/>
    </row>
    <row r="77082" spans="13:13" x14ac:dyDescent="0.25">
      <c r="M77082"/>
    </row>
    <row r="77083" spans="13:13" x14ac:dyDescent="0.25">
      <c r="M77083"/>
    </row>
    <row r="77084" spans="13:13" x14ac:dyDescent="0.25">
      <c r="M77084"/>
    </row>
    <row r="77085" spans="13:13" x14ac:dyDescent="0.25">
      <c r="M77085"/>
    </row>
    <row r="77086" spans="13:13" x14ac:dyDescent="0.25">
      <c r="M77086"/>
    </row>
    <row r="77087" spans="13:13" x14ac:dyDescent="0.25">
      <c r="M77087"/>
    </row>
    <row r="77088" spans="13:13" x14ac:dyDescent="0.25">
      <c r="M77088"/>
    </row>
    <row r="77089" spans="13:13" x14ac:dyDescent="0.25">
      <c r="M77089"/>
    </row>
    <row r="77090" spans="13:13" x14ac:dyDescent="0.25">
      <c r="M77090"/>
    </row>
    <row r="77091" spans="13:13" x14ac:dyDescent="0.25">
      <c r="M77091"/>
    </row>
    <row r="77092" spans="13:13" x14ac:dyDescent="0.25">
      <c r="M77092"/>
    </row>
    <row r="77093" spans="13:13" x14ac:dyDescent="0.25">
      <c r="M77093"/>
    </row>
    <row r="77094" spans="13:13" x14ac:dyDescent="0.25">
      <c r="M77094"/>
    </row>
    <row r="77095" spans="13:13" x14ac:dyDescent="0.25">
      <c r="M77095"/>
    </row>
    <row r="77096" spans="13:13" x14ac:dyDescent="0.25">
      <c r="M77096"/>
    </row>
    <row r="77097" spans="13:13" x14ac:dyDescent="0.25">
      <c r="M77097"/>
    </row>
    <row r="77098" spans="13:13" x14ac:dyDescent="0.25">
      <c r="M77098"/>
    </row>
    <row r="77099" spans="13:13" x14ac:dyDescent="0.25">
      <c r="M77099"/>
    </row>
    <row r="77100" spans="13:13" x14ac:dyDescent="0.25">
      <c r="M77100"/>
    </row>
    <row r="77101" spans="13:13" x14ac:dyDescent="0.25">
      <c r="M77101"/>
    </row>
    <row r="77102" spans="13:13" x14ac:dyDescent="0.25">
      <c r="M77102"/>
    </row>
    <row r="77103" spans="13:13" x14ac:dyDescent="0.25">
      <c r="M77103"/>
    </row>
    <row r="77104" spans="13:13" x14ac:dyDescent="0.25">
      <c r="M77104"/>
    </row>
    <row r="77105" spans="13:13" x14ac:dyDescent="0.25">
      <c r="M77105"/>
    </row>
    <row r="77106" spans="13:13" x14ac:dyDescent="0.25">
      <c r="M77106"/>
    </row>
    <row r="77107" spans="13:13" x14ac:dyDescent="0.25">
      <c r="M77107"/>
    </row>
    <row r="77108" spans="13:13" x14ac:dyDescent="0.25">
      <c r="M77108"/>
    </row>
    <row r="77109" spans="13:13" x14ac:dyDescent="0.25">
      <c r="M77109"/>
    </row>
    <row r="77110" spans="13:13" x14ac:dyDescent="0.25">
      <c r="M77110"/>
    </row>
    <row r="77111" spans="13:13" x14ac:dyDescent="0.25">
      <c r="M77111"/>
    </row>
    <row r="77112" spans="13:13" x14ac:dyDescent="0.25">
      <c r="M77112"/>
    </row>
    <row r="77113" spans="13:13" x14ac:dyDescent="0.25">
      <c r="M77113"/>
    </row>
    <row r="77114" spans="13:13" x14ac:dyDescent="0.25">
      <c r="M77114"/>
    </row>
    <row r="77115" spans="13:13" x14ac:dyDescent="0.25">
      <c r="M77115"/>
    </row>
    <row r="77116" spans="13:13" x14ac:dyDescent="0.25">
      <c r="M77116"/>
    </row>
    <row r="77117" spans="13:13" x14ac:dyDescent="0.25">
      <c r="M77117"/>
    </row>
    <row r="77118" spans="13:13" x14ac:dyDescent="0.25">
      <c r="M77118"/>
    </row>
    <row r="77119" spans="13:13" x14ac:dyDescent="0.25">
      <c r="M77119"/>
    </row>
    <row r="77120" spans="13:13" x14ac:dyDescent="0.25">
      <c r="M77120"/>
    </row>
    <row r="77121" spans="13:13" x14ac:dyDescent="0.25">
      <c r="M77121"/>
    </row>
    <row r="77122" spans="13:13" x14ac:dyDescent="0.25">
      <c r="M77122"/>
    </row>
    <row r="77123" spans="13:13" x14ac:dyDescent="0.25">
      <c r="M77123"/>
    </row>
    <row r="77124" spans="13:13" x14ac:dyDescent="0.25">
      <c r="M77124"/>
    </row>
    <row r="77125" spans="13:13" x14ac:dyDescent="0.25">
      <c r="M77125"/>
    </row>
    <row r="77126" spans="13:13" x14ac:dyDescent="0.25">
      <c r="M77126"/>
    </row>
    <row r="77127" spans="13:13" x14ac:dyDescent="0.25">
      <c r="M77127"/>
    </row>
    <row r="77128" spans="13:13" x14ac:dyDescent="0.25">
      <c r="M77128"/>
    </row>
    <row r="77129" spans="13:13" x14ac:dyDescent="0.25">
      <c r="M77129"/>
    </row>
    <row r="77130" spans="13:13" x14ac:dyDescent="0.25">
      <c r="M77130"/>
    </row>
    <row r="77131" spans="13:13" x14ac:dyDescent="0.25">
      <c r="M77131"/>
    </row>
    <row r="77132" spans="13:13" x14ac:dyDescent="0.25">
      <c r="M77132"/>
    </row>
    <row r="77133" spans="13:13" x14ac:dyDescent="0.25">
      <c r="M77133"/>
    </row>
    <row r="77134" spans="13:13" x14ac:dyDescent="0.25">
      <c r="M77134"/>
    </row>
    <row r="77135" spans="13:13" x14ac:dyDescent="0.25">
      <c r="M77135"/>
    </row>
    <row r="77136" spans="13:13" x14ac:dyDescent="0.25">
      <c r="M77136"/>
    </row>
    <row r="77137" spans="13:13" x14ac:dyDescent="0.25">
      <c r="M77137"/>
    </row>
    <row r="77138" spans="13:13" x14ac:dyDescent="0.25">
      <c r="M77138"/>
    </row>
    <row r="77139" spans="13:13" x14ac:dyDescent="0.25">
      <c r="M77139"/>
    </row>
    <row r="77140" spans="13:13" x14ac:dyDescent="0.25">
      <c r="M77140"/>
    </row>
    <row r="77141" spans="13:13" x14ac:dyDescent="0.25">
      <c r="M77141"/>
    </row>
    <row r="77142" spans="13:13" x14ac:dyDescent="0.25">
      <c r="M77142"/>
    </row>
    <row r="77143" spans="13:13" x14ac:dyDescent="0.25">
      <c r="M77143"/>
    </row>
    <row r="77144" spans="13:13" x14ac:dyDescent="0.25">
      <c r="M77144"/>
    </row>
    <row r="77145" spans="13:13" x14ac:dyDescent="0.25">
      <c r="M77145"/>
    </row>
    <row r="77146" spans="13:13" x14ac:dyDescent="0.25">
      <c r="M77146"/>
    </row>
    <row r="77147" spans="13:13" x14ac:dyDescent="0.25">
      <c r="M77147"/>
    </row>
    <row r="77148" spans="13:13" x14ac:dyDescent="0.25">
      <c r="M77148"/>
    </row>
    <row r="77149" spans="13:13" x14ac:dyDescent="0.25">
      <c r="M77149"/>
    </row>
    <row r="77150" spans="13:13" x14ac:dyDescent="0.25">
      <c r="M77150"/>
    </row>
    <row r="77151" spans="13:13" x14ac:dyDescent="0.25">
      <c r="M77151"/>
    </row>
    <row r="77152" spans="13:13" x14ac:dyDescent="0.25">
      <c r="M77152"/>
    </row>
    <row r="77153" spans="13:13" x14ac:dyDescent="0.25">
      <c r="M77153"/>
    </row>
    <row r="77154" spans="13:13" x14ac:dyDescent="0.25">
      <c r="M77154"/>
    </row>
    <row r="77155" spans="13:13" x14ac:dyDescent="0.25">
      <c r="M77155"/>
    </row>
    <row r="77156" spans="13:13" x14ac:dyDescent="0.25">
      <c r="M77156"/>
    </row>
    <row r="77157" spans="13:13" x14ac:dyDescent="0.25">
      <c r="M77157"/>
    </row>
    <row r="77158" spans="13:13" x14ac:dyDescent="0.25">
      <c r="M77158"/>
    </row>
    <row r="77159" spans="13:13" x14ac:dyDescent="0.25">
      <c r="M77159"/>
    </row>
    <row r="77160" spans="13:13" x14ac:dyDescent="0.25">
      <c r="M77160"/>
    </row>
    <row r="77161" spans="13:13" x14ac:dyDescent="0.25">
      <c r="M77161"/>
    </row>
    <row r="77162" spans="13:13" x14ac:dyDescent="0.25">
      <c r="M77162"/>
    </row>
    <row r="77163" spans="13:13" x14ac:dyDescent="0.25">
      <c r="M77163"/>
    </row>
    <row r="77164" spans="13:13" x14ac:dyDescent="0.25">
      <c r="M77164"/>
    </row>
    <row r="77165" spans="13:13" x14ac:dyDescent="0.25">
      <c r="M77165"/>
    </row>
    <row r="77166" spans="13:13" x14ac:dyDescent="0.25">
      <c r="M77166"/>
    </row>
    <row r="77167" spans="13:13" x14ac:dyDescent="0.25">
      <c r="M77167"/>
    </row>
    <row r="77168" spans="13:13" x14ac:dyDescent="0.25">
      <c r="M77168"/>
    </row>
    <row r="77169" spans="13:13" x14ac:dyDescent="0.25">
      <c r="M77169"/>
    </row>
    <row r="77170" spans="13:13" x14ac:dyDescent="0.25">
      <c r="M77170"/>
    </row>
    <row r="77171" spans="13:13" x14ac:dyDescent="0.25">
      <c r="M77171"/>
    </row>
    <row r="77172" spans="13:13" x14ac:dyDescent="0.25">
      <c r="M77172"/>
    </row>
    <row r="77173" spans="13:13" x14ac:dyDescent="0.25">
      <c r="M77173"/>
    </row>
    <row r="77174" spans="13:13" x14ac:dyDescent="0.25">
      <c r="M77174"/>
    </row>
    <row r="77175" spans="13:13" x14ac:dyDescent="0.25">
      <c r="M77175"/>
    </row>
    <row r="77176" spans="13:13" x14ac:dyDescent="0.25">
      <c r="M77176"/>
    </row>
    <row r="77177" spans="13:13" x14ac:dyDescent="0.25">
      <c r="M77177"/>
    </row>
    <row r="77178" spans="13:13" x14ac:dyDescent="0.25">
      <c r="M77178"/>
    </row>
    <row r="77179" spans="13:13" x14ac:dyDescent="0.25">
      <c r="M77179"/>
    </row>
    <row r="77180" spans="13:13" x14ac:dyDescent="0.25">
      <c r="M77180"/>
    </row>
    <row r="77181" spans="13:13" x14ac:dyDescent="0.25">
      <c r="M77181"/>
    </row>
    <row r="77182" spans="13:13" x14ac:dyDescent="0.25">
      <c r="M77182"/>
    </row>
    <row r="77183" spans="13:13" x14ac:dyDescent="0.25">
      <c r="M77183"/>
    </row>
    <row r="77184" spans="13:13" x14ac:dyDescent="0.25">
      <c r="M77184"/>
    </row>
    <row r="77185" spans="13:13" x14ac:dyDescent="0.25">
      <c r="M77185"/>
    </row>
    <row r="77186" spans="13:13" x14ac:dyDescent="0.25">
      <c r="M77186"/>
    </row>
    <row r="77187" spans="13:13" x14ac:dyDescent="0.25">
      <c r="M77187"/>
    </row>
    <row r="77188" spans="13:13" x14ac:dyDescent="0.25">
      <c r="M77188"/>
    </row>
    <row r="77189" spans="13:13" x14ac:dyDescent="0.25">
      <c r="M77189"/>
    </row>
    <row r="77190" spans="13:13" x14ac:dyDescent="0.25">
      <c r="M77190"/>
    </row>
    <row r="77191" spans="13:13" x14ac:dyDescent="0.25">
      <c r="M77191"/>
    </row>
    <row r="77192" spans="13:13" x14ac:dyDescent="0.25">
      <c r="M77192"/>
    </row>
    <row r="77193" spans="13:13" x14ac:dyDescent="0.25">
      <c r="M77193"/>
    </row>
    <row r="77194" spans="13:13" x14ac:dyDescent="0.25">
      <c r="M77194"/>
    </row>
    <row r="77195" spans="13:13" x14ac:dyDescent="0.25">
      <c r="M77195"/>
    </row>
    <row r="77196" spans="13:13" x14ac:dyDescent="0.25">
      <c r="M77196"/>
    </row>
    <row r="77197" spans="13:13" x14ac:dyDescent="0.25">
      <c r="M77197"/>
    </row>
    <row r="77198" spans="13:13" x14ac:dyDescent="0.25">
      <c r="M77198"/>
    </row>
    <row r="77199" spans="13:13" x14ac:dyDescent="0.25">
      <c r="M77199"/>
    </row>
    <row r="77200" spans="13:13" x14ac:dyDescent="0.25">
      <c r="M77200"/>
    </row>
    <row r="77201" spans="13:13" x14ac:dyDescent="0.25">
      <c r="M77201"/>
    </row>
    <row r="77202" spans="13:13" x14ac:dyDescent="0.25">
      <c r="M77202"/>
    </row>
    <row r="77203" spans="13:13" x14ac:dyDescent="0.25">
      <c r="M77203"/>
    </row>
    <row r="77204" spans="13:13" x14ac:dyDescent="0.25">
      <c r="M77204"/>
    </row>
    <row r="77205" spans="13:13" x14ac:dyDescent="0.25">
      <c r="M77205"/>
    </row>
    <row r="77206" spans="13:13" x14ac:dyDescent="0.25">
      <c r="M77206"/>
    </row>
    <row r="77207" spans="13:13" x14ac:dyDescent="0.25">
      <c r="M77207"/>
    </row>
    <row r="77208" spans="13:13" x14ac:dyDescent="0.25">
      <c r="M77208"/>
    </row>
    <row r="77209" spans="13:13" x14ac:dyDescent="0.25">
      <c r="M77209"/>
    </row>
    <row r="77210" spans="13:13" x14ac:dyDescent="0.25">
      <c r="M77210"/>
    </row>
    <row r="77211" spans="13:13" x14ac:dyDescent="0.25">
      <c r="M77211"/>
    </row>
    <row r="77212" spans="13:13" x14ac:dyDescent="0.25">
      <c r="M77212"/>
    </row>
    <row r="77213" spans="13:13" x14ac:dyDescent="0.25">
      <c r="M77213"/>
    </row>
    <row r="77214" spans="13:13" x14ac:dyDescent="0.25">
      <c r="M77214"/>
    </row>
    <row r="77215" spans="13:13" x14ac:dyDescent="0.25">
      <c r="M77215"/>
    </row>
    <row r="77216" spans="13:13" x14ac:dyDescent="0.25">
      <c r="M77216"/>
    </row>
    <row r="77217" spans="13:13" x14ac:dyDescent="0.25">
      <c r="M77217"/>
    </row>
    <row r="77218" spans="13:13" x14ac:dyDescent="0.25">
      <c r="M77218"/>
    </row>
    <row r="77219" spans="13:13" x14ac:dyDescent="0.25">
      <c r="M77219"/>
    </row>
    <row r="77220" spans="13:13" x14ac:dyDescent="0.25">
      <c r="M77220"/>
    </row>
    <row r="77221" spans="13:13" x14ac:dyDescent="0.25">
      <c r="M77221"/>
    </row>
    <row r="77222" spans="13:13" x14ac:dyDescent="0.25">
      <c r="M77222"/>
    </row>
    <row r="77223" spans="13:13" x14ac:dyDescent="0.25">
      <c r="M77223"/>
    </row>
    <row r="77224" spans="13:13" x14ac:dyDescent="0.25">
      <c r="M77224"/>
    </row>
    <row r="77225" spans="13:13" x14ac:dyDescent="0.25">
      <c r="M77225"/>
    </row>
    <row r="77226" spans="13:13" x14ac:dyDescent="0.25">
      <c r="M77226"/>
    </row>
    <row r="77227" spans="13:13" x14ac:dyDescent="0.25">
      <c r="M77227"/>
    </row>
    <row r="77228" spans="13:13" x14ac:dyDescent="0.25">
      <c r="M77228"/>
    </row>
    <row r="77229" spans="13:13" x14ac:dyDescent="0.25">
      <c r="M77229"/>
    </row>
    <row r="77230" spans="13:13" x14ac:dyDescent="0.25">
      <c r="M77230"/>
    </row>
    <row r="77231" spans="13:13" x14ac:dyDescent="0.25">
      <c r="M77231"/>
    </row>
    <row r="77232" spans="13:13" x14ac:dyDescent="0.25">
      <c r="M77232"/>
    </row>
    <row r="77233" spans="13:13" x14ac:dyDescent="0.25">
      <c r="M77233"/>
    </row>
    <row r="77234" spans="13:13" x14ac:dyDescent="0.25">
      <c r="M77234"/>
    </row>
    <row r="77235" spans="13:13" x14ac:dyDescent="0.25">
      <c r="M77235"/>
    </row>
    <row r="77236" spans="13:13" x14ac:dyDescent="0.25">
      <c r="M77236"/>
    </row>
    <row r="77237" spans="13:13" x14ac:dyDescent="0.25">
      <c r="M77237"/>
    </row>
    <row r="77238" spans="13:13" x14ac:dyDescent="0.25">
      <c r="M77238"/>
    </row>
    <row r="77239" spans="13:13" x14ac:dyDescent="0.25">
      <c r="M77239"/>
    </row>
    <row r="77240" spans="13:13" x14ac:dyDescent="0.25">
      <c r="M77240"/>
    </row>
    <row r="77241" spans="13:13" x14ac:dyDescent="0.25">
      <c r="M77241"/>
    </row>
    <row r="77242" spans="13:13" x14ac:dyDescent="0.25">
      <c r="M77242"/>
    </row>
    <row r="77243" spans="13:13" x14ac:dyDescent="0.25">
      <c r="M77243"/>
    </row>
    <row r="77244" spans="13:13" x14ac:dyDescent="0.25">
      <c r="M77244"/>
    </row>
    <row r="77245" spans="13:13" x14ac:dyDescent="0.25">
      <c r="M77245"/>
    </row>
    <row r="77246" spans="13:13" x14ac:dyDescent="0.25">
      <c r="M77246"/>
    </row>
    <row r="77247" spans="13:13" x14ac:dyDescent="0.25">
      <c r="M77247"/>
    </row>
    <row r="77248" spans="13:13" x14ac:dyDescent="0.25">
      <c r="M77248"/>
    </row>
    <row r="77249" spans="13:13" x14ac:dyDescent="0.25">
      <c r="M77249"/>
    </row>
    <row r="77250" spans="13:13" x14ac:dyDescent="0.25">
      <c r="M77250"/>
    </row>
    <row r="77251" spans="13:13" x14ac:dyDescent="0.25">
      <c r="M77251"/>
    </row>
    <row r="77252" spans="13:13" x14ac:dyDescent="0.25">
      <c r="M77252"/>
    </row>
    <row r="77253" spans="13:13" x14ac:dyDescent="0.25">
      <c r="M77253"/>
    </row>
    <row r="77254" spans="13:13" x14ac:dyDescent="0.25">
      <c r="M77254"/>
    </row>
    <row r="77255" spans="13:13" x14ac:dyDescent="0.25">
      <c r="M77255"/>
    </row>
    <row r="77256" spans="13:13" x14ac:dyDescent="0.25">
      <c r="M77256"/>
    </row>
    <row r="77257" spans="13:13" x14ac:dyDescent="0.25">
      <c r="M77257"/>
    </row>
    <row r="77258" spans="13:13" x14ac:dyDescent="0.25">
      <c r="M77258"/>
    </row>
    <row r="77259" spans="13:13" x14ac:dyDescent="0.25">
      <c r="M77259"/>
    </row>
    <row r="77260" spans="13:13" x14ac:dyDescent="0.25">
      <c r="M77260"/>
    </row>
    <row r="77261" spans="13:13" x14ac:dyDescent="0.25">
      <c r="M77261"/>
    </row>
    <row r="77262" spans="13:13" x14ac:dyDescent="0.25">
      <c r="M77262"/>
    </row>
    <row r="77263" spans="13:13" x14ac:dyDescent="0.25">
      <c r="M77263"/>
    </row>
    <row r="77264" spans="13:13" x14ac:dyDescent="0.25">
      <c r="M77264"/>
    </row>
    <row r="77265" spans="13:13" x14ac:dyDescent="0.25">
      <c r="M77265"/>
    </row>
    <row r="77266" spans="13:13" x14ac:dyDescent="0.25">
      <c r="M77266"/>
    </row>
    <row r="77267" spans="13:13" x14ac:dyDescent="0.25">
      <c r="M77267"/>
    </row>
    <row r="77268" spans="13:13" x14ac:dyDescent="0.25">
      <c r="M77268"/>
    </row>
    <row r="77269" spans="13:13" x14ac:dyDescent="0.25">
      <c r="M77269"/>
    </row>
    <row r="77270" spans="13:13" x14ac:dyDescent="0.25">
      <c r="M77270"/>
    </row>
    <row r="77271" spans="13:13" x14ac:dyDescent="0.25">
      <c r="M77271"/>
    </row>
    <row r="77272" spans="13:13" x14ac:dyDescent="0.25">
      <c r="M77272"/>
    </row>
    <row r="77273" spans="13:13" x14ac:dyDescent="0.25">
      <c r="M77273"/>
    </row>
    <row r="77274" spans="13:13" x14ac:dyDescent="0.25">
      <c r="M77274"/>
    </row>
    <row r="77275" spans="13:13" x14ac:dyDescent="0.25">
      <c r="M77275"/>
    </row>
    <row r="77276" spans="13:13" x14ac:dyDescent="0.25">
      <c r="M77276"/>
    </row>
    <row r="77277" spans="13:13" x14ac:dyDescent="0.25">
      <c r="M77277"/>
    </row>
    <row r="77278" spans="13:13" x14ac:dyDescent="0.25">
      <c r="M77278"/>
    </row>
    <row r="77279" spans="13:13" x14ac:dyDescent="0.25">
      <c r="M77279"/>
    </row>
    <row r="77280" spans="13:13" x14ac:dyDescent="0.25">
      <c r="M77280"/>
    </row>
    <row r="77281" spans="13:13" x14ac:dyDescent="0.25">
      <c r="M77281"/>
    </row>
    <row r="77282" spans="13:13" x14ac:dyDescent="0.25">
      <c r="M77282"/>
    </row>
    <row r="77283" spans="13:13" x14ac:dyDescent="0.25">
      <c r="M77283"/>
    </row>
    <row r="77284" spans="13:13" x14ac:dyDescent="0.25">
      <c r="M77284"/>
    </row>
    <row r="77285" spans="13:13" x14ac:dyDescent="0.25">
      <c r="M77285"/>
    </row>
    <row r="77286" spans="13:13" x14ac:dyDescent="0.25">
      <c r="M77286"/>
    </row>
    <row r="77287" spans="13:13" x14ac:dyDescent="0.25">
      <c r="M77287"/>
    </row>
    <row r="77288" spans="13:13" x14ac:dyDescent="0.25">
      <c r="M77288"/>
    </row>
    <row r="77289" spans="13:13" x14ac:dyDescent="0.25">
      <c r="M77289"/>
    </row>
    <row r="77290" spans="13:13" x14ac:dyDescent="0.25">
      <c r="M77290"/>
    </row>
    <row r="77291" spans="13:13" x14ac:dyDescent="0.25">
      <c r="M77291"/>
    </row>
    <row r="77292" spans="13:13" x14ac:dyDescent="0.25">
      <c r="M77292"/>
    </row>
    <row r="77293" spans="13:13" x14ac:dyDescent="0.25">
      <c r="M77293"/>
    </row>
    <row r="77294" spans="13:13" x14ac:dyDescent="0.25">
      <c r="M77294"/>
    </row>
    <row r="77295" spans="13:13" x14ac:dyDescent="0.25">
      <c r="M77295"/>
    </row>
    <row r="77296" spans="13:13" x14ac:dyDescent="0.25">
      <c r="M77296"/>
    </row>
    <row r="77297" spans="13:13" x14ac:dyDescent="0.25">
      <c r="M77297"/>
    </row>
    <row r="77298" spans="13:13" x14ac:dyDescent="0.25">
      <c r="M77298"/>
    </row>
    <row r="77299" spans="13:13" x14ac:dyDescent="0.25">
      <c r="M77299"/>
    </row>
    <row r="77300" spans="13:13" x14ac:dyDescent="0.25">
      <c r="M77300"/>
    </row>
    <row r="77301" spans="13:13" x14ac:dyDescent="0.25">
      <c r="M77301"/>
    </row>
    <row r="77302" spans="13:13" x14ac:dyDescent="0.25">
      <c r="M77302"/>
    </row>
    <row r="77303" spans="13:13" x14ac:dyDescent="0.25">
      <c r="M77303"/>
    </row>
    <row r="77304" spans="13:13" x14ac:dyDescent="0.25">
      <c r="M77304"/>
    </row>
    <row r="77305" spans="13:13" x14ac:dyDescent="0.25">
      <c r="M77305"/>
    </row>
    <row r="77306" spans="13:13" x14ac:dyDescent="0.25">
      <c r="M77306"/>
    </row>
    <row r="77307" spans="13:13" x14ac:dyDescent="0.25">
      <c r="M77307"/>
    </row>
    <row r="77308" spans="13:13" x14ac:dyDescent="0.25">
      <c r="M77308"/>
    </row>
    <row r="77309" spans="13:13" x14ac:dyDescent="0.25">
      <c r="M77309"/>
    </row>
    <row r="77310" spans="13:13" x14ac:dyDescent="0.25">
      <c r="M77310"/>
    </row>
    <row r="77311" spans="13:13" x14ac:dyDescent="0.25">
      <c r="M77311"/>
    </row>
    <row r="77312" spans="13:13" x14ac:dyDescent="0.25">
      <c r="M77312"/>
    </row>
    <row r="77313" spans="13:13" x14ac:dyDescent="0.25">
      <c r="M77313"/>
    </row>
    <row r="77314" spans="13:13" x14ac:dyDescent="0.25">
      <c r="M77314"/>
    </row>
    <row r="77315" spans="13:13" x14ac:dyDescent="0.25">
      <c r="M77315"/>
    </row>
    <row r="77316" spans="13:13" x14ac:dyDescent="0.25">
      <c r="M77316"/>
    </row>
    <row r="77317" spans="13:13" x14ac:dyDescent="0.25">
      <c r="M77317"/>
    </row>
    <row r="77318" spans="13:13" x14ac:dyDescent="0.25">
      <c r="M77318"/>
    </row>
    <row r="77319" spans="13:13" x14ac:dyDescent="0.25">
      <c r="M77319"/>
    </row>
    <row r="77320" spans="13:13" x14ac:dyDescent="0.25">
      <c r="M77320"/>
    </row>
    <row r="77321" spans="13:13" x14ac:dyDescent="0.25">
      <c r="M77321"/>
    </row>
    <row r="77322" spans="13:13" x14ac:dyDescent="0.25">
      <c r="M77322"/>
    </row>
    <row r="77323" spans="13:13" x14ac:dyDescent="0.25">
      <c r="M77323"/>
    </row>
    <row r="77324" spans="13:13" x14ac:dyDescent="0.25">
      <c r="M77324"/>
    </row>
    <row r="77325" spans="13:13" x14ac:dyDescent="0.25">
      <c r="M77325"/>
    </row>
    <row r="77326" spans="13:13" x14ac:dyDescent="0.25">
      <c r="M77326"/>
    </row>
    <row r="77327" spans="13:13" x14ac:dyDescent="0.25">
      <c r="M77327"/>
    </row>
    <row r="77328" spans="13:13" x14ac:dyDescent="0.25">
      <c r="M77328"/>
    </row>
    <row r="77329" spans="13:13" x14ac:dyDescent="0.25">
      <c r="M77329"/>
    </row>
    <row r="77330" spans="13:13" x14ac:dyDescent="0.25">
      <c r="M77330"/>
    </row>
    <row r="77331" spans="13:13" x14ac:dyDescent="0.25">
      <c r="M77331"/>
    </row>
    <row r="77332" spans="13:13" x14ac:dyDescent="0.25">
      <c r="M77332"/>
    </row>
    <row r="77333" spans="13:13" x14ac:dyDescent="0.25">
      <c r="M77333"/>
    </row>
    <row r="77334" spans="13:13" x14ac:dyDescent="0.25">
      <c r="M77334"/>
    </row>
    <row r="77335" spans="13:13" x14ac:dyDescent="0.25">
      <c r="M77335"/>
    </row>
    <row r="77336" spans="13:13" x14ac:dyDescent="0.25">
      <c r="M77336"/>
    </row>
    <row r="77337" spans="13:13" x14ac:dyDescent="0.25">
      <c r="M77337"/>
    </row>
    <row r="77338" spans="13:13" x14ac:dyDescent="0.25">
      <c r="M77338"/>
    </row>
    <row r="77339" spans="13:13" x14ac:dyDescent="0.25">
      <c r="M77339"/>
    </row>
    <row r="77340" spans="13:13" x14ac:dyDescent="0.25">
      <c r="M77340"/>
    </row>
    <row r="77341" spans="13:13" x14ac:dyDescent="0.25">
      <c r="M77341"/>
    </row>
    <row r="77342" spans="13:13" x14ac:dyDescent="0.25">
      <c r="M77342"/>
    </row>
    <row r="77343" spans="13:13" x14ac:dyDescent="0.25">
      <c r="M77343"/>
    </row>
    <row r="77344" spans="13:13" x14ac:dyDescent="0.25">
      <c r="M77344"/>
    </row>
    <row r="77345" spans="13:13" x14ac:dyDescent="0.25">
      <c r="M77345"/>
    </row>
    <row r="77346" spans="13:13" x14ac:dyDescent="0.25">
      <c r="M77346"/>
    </row>
    <row r="77347" spans="13:13" x14ac:dyDescent="0.25">
      <c r="M77347"/>
    </row>
    <row r="77348" spans="13:13" x14ac:dyDescent="0.25">
      <c r="M77348"/>
    </row>
    <row r="77349" spans="13:13" x14ac:dyDescent="0.25">
      <c r="M77349"/>
    </row>
    <row r="77350" spans="13:13" x14ac:dyDescent="0.25">
      <c r="M77350"/>
    </row>
    <row r="77351" spans="13:13" x14ac:dyDescent="0.25">
      <c r="M77351"/>
    </row>
    <row r="77352" spans="13:13" x14ac:dyDescent="0.25">
      <c r="M77352"/>
    </row>
    <row r="77353" spans="13:13" x14ac:dyDescent="0.25">
      <c r="M77353"/>
    </row>
    <row r="77354" spans="13:13" x14ac:dyDescent="0.25">
      <c r="M77354"/>
    </row>
    <row r="77355" spans="13:13" x14ac:dyDescent="0.25">
      <c r="M77355"/>
    </row>
    <row r="77356" spans="13:13" x14ac:dyDescent="0.25">
      <c r="M77356"/>
    </row>
    <row r="77357" spans="13:13" x14ac:dyDescent="0.25">
      <c r="M77357"/>
    </row>
    <row r="77358" spans="13:13" x14ac:dyDescent="0.25">
      <c r="M77358"/>
    </row>
    <row r="77359" spans="13:13" x14ac:dyDescent="0.25">
      <c r="M77359"/>
    </row>
    <row r="77360" spans="13:13" x14ac:dyDescent="0.25">
      <c r="M77360"/>
    </row>
    <row r="77361" spans="13:13" x14ac:dyDescent="0.25">
      <c r="M77361"/>
    </row>
    <row r="77362" spans="13:13" x14ac:dyDescent="0.25">
      <c r="M77362"/>
    </row>
    <row r="77363" spans="13:13" x14ac:dyDescent="0.25">
      <c r="M77363"/>
    </row>
    <row r="77364" spans="13:13" x14ac:dyDescent="0.25">
      <c r="M77364"/>
    </row>
    <row r="77365" spans="13:13" x14ac:dyDescent="0.25">
      <c r="M77365"/>
    </row>
    <row r="77366" spans="13:13" x14ac:dyDescent="0.25">
      <c r="M77366"/>
    </row>
    <row r="77367" spans="13:13" x14ac:dyDescent="0.25">
      <c r="M77367"/>
    </row>
    <row r="77368" spans="13:13" x14ac:dyDescent="0.25">
      <c r="M77368"/>
    </row>
    <row r="77369" spans="13:13" x14ac:dyDescent="0.25">
      <c r="M77369"/>
    </row>
    <row r="77370" spans="13:13" x14ac:dyDescent="0.25">
      <c r="M77370"/>
    </row>
    <row r="77371" spans="13:13" x14ac:dyDescent="0.25">
      <c r="M77371"/>
    </row>
    <row r="77372" spans="13:13" x14ac:dyDescent="0.25">
      <c r="M77372"/>
    </row>
    <row r="77373" spans="13:13" x14ac:dyDescent="0.25">
      <c r="M77373"/>
    </row>
    <row r="77374" spans="13:13" x14ac:dyDescent="0.25">
      <c r="M77374"/>
    </row>
    <row r="77375" spans="13:13" x14ac:dyDescent="0.25">
      <c r="M77375"/>
    </row>
    <row r="77376" spans="13:13" x14ac:dyDescent="0.25">
      <c r="M77376"/>
    </row>
    <row r="77377" spans="13:13" x14ac:dyDescent="0.25">
      <c r="M77377"/>
    </row>
    <row r="77378" spans="13:13" x14ac:dyDescent="0.25">
      <c r="M77378"/>
    </row>
    <row r="77379" spans="13:13" x14ac:dyDescent="0.25">
      <c r="M77379"/>
    </row>
    <row r="77380" spans="13:13" x14ac:dyDescent="0.25">
      <c r="M77380"/>
    </row>
    <row r="77381" spans="13:13" x14ac:dyDescent="0.25">
      <c r="M77381"/>
    </row>
    <row r="77382" spans="13:13" x14ac:dyDescent="0.25">
      <c r="M77382"/>
    </row>
    <row r="77383" spans="13:13" x14ac:dyDescent="0.25">
      <c r="M77383"/>
    </row>
    <row r="77384" spans="13:13" x14ac:dyDescent="0.25">
      <c r="M77384"/>
    </row>
    <row r="77385" spans="13:13" x14ac:dyDescent="0.25">
      <c r="M77385"/>
    </row>
    <row r="77386" spans="13:13" x14ac:dyDescent="0.25">
      <c r="M77386"/>
    </row>
    <row r="77387" spans="13:13" x14ac:dyDescent="0.25">
      <c r="M77387"/>
    </row>
    <row r="77388" spans="13:13" x14ac:dyDescent="0.25">
      <c r="M77388"/>
    </row>
    <row r="77389" spans="13:13" x14ac:dyDescent="0.25">
      <c r="M77389"/>
    </row>
    <row r="77390" spans="13:13" x14ac:dyDescent="0.25">
      <c r="M77390"/>
    </row>
    <row r="77391" spans="13:13" x14ac:dyDescent="0.25">
      <c r="M77391"/>
    </row>
    <row r="77392" spans="13:13" x14ac:dyDescent="0.25">
      <c r="M77392"/>
    </row>
    <row r="77393" spans="13:13" x14ac:dyDescent="0.25">
      <c r="M77393"/>
    </row>
    <row r="77394" spans="13:13" x14ac:dyDescent="0.25">
      <c r="M77394"/>
    </row>
    <row r="77395" spans="13:13" x14ac:dyDescent="0.25">
      <c r="M77395"/>
    </row>
    <row r="77396" spans="13:13" x14ac:dyDescent="0.25">
      <c r="M77396"/>
    </row>
    <row r="77397" spans="13:13" x14ac:dyDescent="0.25">
      <c r="M77397"/>
    </row>
    <row r="77398" spans="13:13" x14ac:dyDescent="0.25">
      <c r="M77398"/>
    </row>
    <row r="77399" spans="13:13" x14ac:dyDescent="0.25">
      <c r="M77399"/>
    </row>
    <row r="77400" spans="13:13" x14ac:dyDescent="0.25">
      <c r="M77400"/>
    </row>
    <row r="77401" spans="13:13" x14ac:dyDescent="0.25">
      <c r="M77401"/>
    </row>
    <row r="77402" spans="13:13" x14ac:dyDescent="0.25">
      <c r="M77402"/>
    </row>
    <row r="77403" spans="13:13" x14ac:dyDescent="0.25">
      <c r="M77403"/>
    </row>
    <row r="77404" spans="13:13" x14ac:dyDescent="0.25">
      <c r="M77404"/>
    </row>
    <row r="77405" spans="13:13" x14ac:dyDescent="0.25">
      <c r="M77405"/>
    </row>
    <row r="77406" spans="13:13" x14ac:dyDescent="0.25">
      <c r="M77406"/>
    </row>
    <row r="77407" spans="13:13" x14ac:dyDescent="0.25">
      <c r="M77407"/>
    </row>
    <row r="77408" spans="13:13" x14ac:dyDescent="0.25">
      <c r="M77408"/>
    </row>
    <row r="77409" spans="13:13" x14ac:dyDescent="0.25">
      <c r="M77409"/>
    </row>
    <row r="77410" spans="13:13" x14ac:dyDescent="0.25">
      <c r="M77410"/>
    </row>
    <row r="77411" spans="13:13" x14ac:dyDescent="0.25">
      <c r="M77411"/>
    </row>
    <row r="77412" spans="13:13" x14ac:dyDescent="0.25">
      <c r="M77412"/>
    </row>
    <row r="77413" spans="13:13" x14ac:dyDescent="0.25">
      <c r="M77413"/>
    </row>
    <row r="77414" spans="13:13" x14ac:dyDescent="0.25">
      <c r="M77414"/>
    </row>
    <row r="77415" spans="13:13" x14ac:dyDescent="0.25">
      <c r="M77415"/>
    </row>
    <row r="77416" spans="13:13" x14ac:dyDescent="0.25">
      <c r="M77416"/>
    </row>
    <row r="77417" spans="13:13" x14ac:dyDescent="0.25">
      <c r="M77417"/>
    </row>
    <row r="77418" spans="13:13" x14ac:dyDescent="0.25">
      <c r="M77418"/>
    </row>
    <row r="77419" spans="13:13" x14ac:dyDescent="0.25">
      <c r="M77419"/>
    </row>
    <row r="77420" spans="13:13" x14ac:dyDescent="0.25">
      <c r="M77420"/>
    </row>
    <row r="77421" spans="13:13" x14ac:dyDescent="0.25">
      <c r="M77421"/>
    </row>
    <row r="77422" spans="13:13" x14ac:dyDescent="0.25">
      <c r="M77422"/>
    </row>
    <row r="77423" spans="13:13" x14ac:dyDescent="0.25">
      <c r="M77423"/>
    </row>
    <row r="77424" spans="13:13" x14ac:dyDescent="0.25">
      <c r="M77424"/>
    </row>
    <row r="77425" spans="13:13" x14ac:dyDescent="0.25">
      <c r="M77425"/>
    </row>
    <row r="77426" spans="13:13" x14ac:dyDescent="0.25">
      <c r="M77426"/>
    </row>
    <row r="77427" spans="13:13" x14ac:dyDescent="0.25">
      <c r="M77427"/>
    </row>
    <row r="77428" spans="13:13" x14ac:dyDescent="0.25">
      <c r="M77428"/>
    </row>
    <row r="77429" spans="13:13" x14ac:dyDescent="0.25">
      <c r="M77429"/>
    </row>
    <row r="77430" spans="13:13" x14ac:dyDescent="0.25">
      <c r="M77430"/>
    </row>
    <row r="77431" spans="13:13" x14ac:dyDescent="0.25">
      <c r="M77431"/>
    </row>
    <row r="77432" spans="13:13" x14ac:dyDescent="0.25">
      <c r="M77432"/>
    </row>
    <row r="77433" spans="13:13" x14ac:dyDescent="0.25">
      <c r="M77433"/>
    </row>
    <row r="77434" spans="13:13" x14ac:dyDescent="0.25">
      <c r="M77434"/>
    </row>
    <row r="77435" spans="13:13" x14ac:dyDescent="0.25">
      <c r="M77435"/>
    </row>
    <row r="77436" spans="13:13" x14ac:dyDescent="0.25">
      <c r="M77436"/>
    </row>
    <row r="77437" spans="13:13" x14ac:dyDescent="0.25">
      <c r="M77437"/>
    </row>
    <row r="77438" spans="13:13" x14ac:dyDescent="0.25">
      <c r="M77438"/>
    </row>
    <row r="77439" spans="13:13" x14ac:dyDescent="0.25">
      <c r="M77439"/>
    </row>
    <row r="77440" spans="13:13" x14ac:dyDescent="0.25">
      <c r="M77440"/>
    </row>
    <row r="77441" spans="13:13" x14ac:dyDescent="0.25">
      <c r="M77441"/>
    </row>
    <row r="77442" spans="13:13" x14ac:dyDescent="0.25">
      <c r="M77442"/>
    </row>
    <row r="77443" spans="13:13" x14ac:dyDescent="0.25">
      <c r="M77443"/>
    </row>
    <row r="77444" spans="13:13" x14ac:dyDescent="0.25">
      <c r="M77444"/>
    </row>
    <row r="77445" spans="13:13" x14ac:dyDescent="0.25">
      <c r="M77445"/>
    </row>
    <row r="77446" spans="13:13" x14ac:dyDescent="0.25">
      <c r="M77446"/>
    </row>
    <row r="77447" spans="13:13" x14ac:dyDescent="0.25">
      <c r="M77447"/>
    </row>
    <row r="77448" spans="13:13" x14ac:dyDescent="0.25">
      <c r="M77448"/>
    </row>
    <row r="77449" spans="13:13" x14ac:dyDescent="0.25">
      <c r="M77449"/>
    </row>
    <row r="77450" spans="13:13" x14ac:dyDescent="0.25">
      <c r="M77450"/>
    </row>
    <row r="77451" spans="13:13" x14ac:dyDescent="0.25">
      <c r="M77451"/>
    </row>
    <row r="77452" spans="13:13" x14ac:dyDescent="0.25">
      <c r="M77452"/>
    </row>
    <row r="77453" spans="13:13" x14ac:dyDescent="0.25">
      <c r="M77453"/>
    </row>
    <row r="77454" spans="13:13" x14ac:dyDescent="0.25">
      <c r="M77454"/>
    </row>
    <row r="77455" spans="13:13" x14ac:dyDescent="0.25">
      <c r="M77455"/>
    </row>
    <row r="77456" spans="13:13" x14ac:dyDescent="0.25">
      <c r="M77456"/>
    </row>
    <row r="77457" spans="13:13" x14ac:dyDescent="0.25">
      <c r="M77457"/>
    </row>
    <row r="77458" spans="13:13" x14ac:dyDescent="0.25">
      <c r="M77458"/>
    </row>
    <row r="77459" spans="13:13" x14ac:dyDescent="0.25">
      <c r="M77459"/>
    </row>
    <row r="77460" spans="13:13" x14ac:dyDescent="0.25">
      <c r="M77460"/>
    </row>
    <row r="77461" spans="13:13" x14ac:dyDescent="0.25">
      <c r="M77461"/>
    </row>
    <row r="77462" spans="13:13" x14ac:dyDescent="0.25">
      <c r="M77462"/>
    </row>
    <row r="77463" spans="13:13" x14ac:dyDescent="0.25">
      <c r="M77463"/>
    </row>
    <row r="77464" spans="13:13" x14ac:dyDescent="0.25">
      <c r="M77464"/>
    </row>
    <row r="77465" spans="13:13" x14ac:dyDescent="0.25">
      <c r="M77465"/>
    </row>
    <row r="77466" spans="13:13" x14ac:dyDescent="0.25">
      <c r="M77466"/>
    </row>
    <row r="77467" spans="13:13" x14ac:dyDescent="0.25">
      <c r="M77467"/>
    </row>
    <row r="77468" spans="13:13" x14ac:dyDescent="0.25">
      <c r="M77468"/>
    </row>
    <row r="77469" spans="13:13" x14ac:dyDescent="0.25">
      <c r="M77469"/>
    </row>
    <row r="77470" spans="13:13" x14ac:dyDescent="0.25">
      <c r="M77470"/>
    </row>
    <row r="77471" spans="13:13" x14ac:dyDescent="0.25">
      <c r="M77471"/>
    </row>
    <row r="77472" spans="13:13" x14ac:dyDescent="0.25">
      <c r="M77472"/>
    </row>
    <row r="77473" spans="13:13" x14ac:dyDescent="0.25">
      <c r="M77473"/>
    </row>
    <row r="77474" spans="13:13" x14ac:dyDescent="0.25">
      <c r="M77474"/>
    </row>
    <row r="77475" spans="13:13" x14ac:dyDescent="0.25">
      <c r="M77475"/>
    </row>
    <row r="77476" spans="13:13" x14ac:dyDescent="0.25">
      <c r="M77476"/>
    </row>
    <row r="77477" spans="13:13" x14ac:dyDescent="0.25">
      <c r="M77477"/>
    </row>
    <row r="77478" spans="13:13" x14ac:dyDescent="0.25">
      <c r="M77478"/>
    </row>
    <row r="77479" spans="13:13" x14ac:dyDescent="0.25">
      <c r="M77479"/>
    </row>
    <row r="77480" spans="13:13" x14ac:dyDescent="0.25">
      <c r="M77480"/>
    </row>
    <row r="77481" spans="13:13" x14ac:dyDescent="0.25">
      <c r="M77481"/>
    </row>
    <row r="77482" spans="13:13" x14ac:dyDescent="0.25">
      <c r="M77482"/>
    </row>
    <row r="77483" spans="13:13" x14ac:dyDescent="0.25">
      <c r="M77483"/>
    </row>
    <row r="77484" spans="13:13" x14ac:dyDescent="0.25">
      <c r="M77484"/>
    </row>
    <row r="77485" spans="13:13" x14ac:dyDescent="0.25">
      <c r="M77485"/>
    </row>
    <row r="77486" spans="13:13" x14ac:dyDescent="0.25">
      <c r="M77486"/>
    </row>
    <row r="77487" spans="13:13" x14ac:dyDescent="0.25">
      <c r="M77487"/>
    </row>
    <row r="77488" spans="13:13" x14ac:dyDescent="0.25">
      <c r="M77488"/>
    </row>
    <row r="77489" spans="13:13" x14ac:dyDescent="0.25">
      <c r="M77489"/>
    </row>
    <row r="77490" spans="13:13" x14ac:dyDescent="0.25">
      <c r="M77490"/>
    </row>
    <row r="77491" spans="13:13" x14ac:dyDescent="0.25">
      <c r="M77491"/>
    </row>
    <row r="77492" spans="13:13" x14ac:dyDescent="0.25">
      <c r="M77492"/>
    </row>
    <row r="77493" spans="13:13" x14ac:dyDescent="0.25">
      <c r="M77493"/>
    </row>
    <row r="77494" spans="13:13" x14ac:dyDescent="0.25">
      <c r="M77494"/>
    </row>
    <row r="77495" spans="13:13" x14ac:dyDescent="0.25">
      <c r="M77495"/>
    </row>
    <row r="77496" spans="13:13" x14ac:dyDescent="0.25">
      <c r="M77496"/>
    </row>
    <row r="77497" spans="13:13" x14ac:dyDescent="0.25">
      <c r="M77497"/>
    </row>
    <row r="77498" spans="13:13" x14ac:dyDescent="0.25">
      <c r="M77498"/>
    </row>
    <row r="77499" spans="13:13" x14ac:dyDescent="0.25">
      <c r="M77499"/>
    </row>
    <row r="77500" spans="13:13" x14ac:dyDescent="0.25">
      <c r="M77500"/>
    </row>
    <row r="77501" spans="13:13" x14ac:dyDescent="0.25">
      <c r="M77501"/>
    </row>
    <row r="77502" spans="13:13" x14ac:dyDescent="0.25">
      <c r="M77502"/>
    </row>
    <row r="77503" spans="13:13" x14ac:dyDescent="0.25">
      <c r="M77503"/>
    </row>
    <row r="77504" spans="13:13" x14ac:dyDescent="0.25">
      <c r="M77504"/>
    </row>
    <row r="77505" spans="13:13" x14ac:dyDescent="0.25">
      <c r="M77505"/>
    </row>
    <row r="77506" spans="13:13" x14ac:dyDescent="0.25">
      <c r="M77506"/>
    </row>
    <row r="77507" spans="13:13" x14ac:dyDescent="0.25">
      <c r="M77507"/>
    </row>
    <row r="77508" spans="13:13" x14ac:dyDescent="0.25">
      <c r="M77508"/>
    </row>
    <row r="77509" spans="13:13" x14ac:dyDescent="0.25">
      <c r="M77509"/>
    </row>
    <row r="77510" spans="13:13" x14ac:dyDescent="0.25">
      <c r="M77510"/>
    </row>
    <row r="77511" spans="13:13" x14ac:dyDescent="0.25">
      <c r="M77511"/>
    </row>
    <row r="77512" spans="13:13" x14ac:dyDescent="0.25">
      <c r="M77512"/>
    </row>
    <row r="77513" spans="13:13" x14ac:dyDescent="0.25">
      <c r="M77513"/>
    </row>
    <row r="77514" spans="13:13" x14ac:dyDescent="0.25">
      <c r="M77514"/>
    </row>
    <row r="77515" spans="13:13" x14ac:dyDescent="0.25">
      <c r="M77515"/>
    </row>
    <row r="77516" spans="13:13" x14ac:dyDescent="0.25">
      <c r="M77516"/>
    </row>
    <row r="77517" spans="13:13" x14ac:dyDescent="0.25">
      <c r="M77517"/>
    </row>
    <row r="77518" spans="13:13" x14ac:dyDescent="0.25">
      <c r="M77518"/>
    </row>
    <row r="77519" spans="13:13" x14ac:dyDescent="0.25">
      <c r="M77519"/>
    </row>
    <row r="77520" spans="13:13" x14ac:dyDescent="0.25">
      <c r="M77520"/>
    </row>
    <row r="77521" spans="13:13" x14ac:dyDescent="0.25">
      <c r="M77521"/>
    </row>
    <row r="77522" spans="13:13" x14ac:dyDescent="0.25">
      <c r="M77522"/>
    </row>
    <row r="77523" spans="13:13" x14ac:dyDescent="0.25">
      <c r="M77523"/>
    </row>
    <row r="77524" spans="13:13" x14ac:dyDescent="0.25">
      <c r="M77524"/>
    </row>
    <row r="77525" spans="13:13" x14ac:dyDescent="0.25">
      <c r="M77525"/>
    </row>
    <row r="77526" spans="13:13" x14ac:dyDescent="0.25">
      <c r="M77526"/>
    </row>
    <row r="77527" spans="13:13" x14ac:dyDescent="0.25">
      <c r="M77527"/>
    </row>
    <row r="77528" spans="13:13" x14ac:dyDescent="0.25">
      <c r="M77528"/>
    </row>
    <row r="77529" spans="13:13" x14ac:dyDescent="0.25">
      <c r="M77529"/>
    </row>
    <row r="77530" spans="13:13" x14ac:dyDescent="0.25">
      <c r="M77530"/>
    </row>
    <row r="77531" spans="13:13" x14ac:dyDescent="0.25">
      <c r="M77531"/>
    </row>
    <row r="77532" spans="13:13" x14ac:dyDescent="0.25">
      <c r="M77532"/>
    </row>
    <row r="77533" spans="13:13" x14ac:dyDescent="0.25">
      <c r="M77533"/>
    </row>
    <row r="77534" spans="13:13" x14ac:dyDescent="0.25">
      <c r="M77534"/>
    </row>
    <row r="77535" spans="13:13" x14ac:dyDescent="0.25">
      <c r="M77535"/>
    </row>
    <row r="77536" spans="13:13" x14ac:dyDescent="0.25">
      <c r="M77536"/>
    </row>
    <row r="77537" spans="13:13" x14ac:dyDescent="0.25">
      <c r="M77537"/>
    </row>
    <row r="77538" spans="13:13" x14ac:dyDescent="0.25">
      <c r="M77538"/>
    </row>
    <row r="77539" spans="13:13" x14ac:dyDescent="0.25">
      <c r="M77539"/>
    </row>
    <row r="77540" spans="13:13" x14ac:dyDescent="0.25">
      <c r="M77540"/>
    </row>
    <row r="77541" spans="13:13" x14ac:dyDescent="0.25">
      <c r="M77541"/>
    </row>
    <row r="77542" spans="13:13" x14ac:dyDescent="0.25">
      <c r="M77542"/>
    </row>
    <row r="77543" spans="13:13" x14ac:dyDescent="0.25">
      <c r="M77543"/>
    </row>
    <row r="77544" spans="13:13" x14ac:dyDescent="0.25">
      <c r="M77544"/>
    </row>
    <row r="77545" spans="13:13" x14ac:dyDescent="0.25">
      <c r="M77545"/>
    </row>
    <row r="77546" spans="13:13" x14ac:dyDescent="0.25">
      <c r="M77546"/>
    </row>
    <row r="77547" spans="13:13" x14ac:dyDescent="0.25">
      <c r="M77547"/>
    </row>
    <row r="77548" spans="13:13" x14ac:dyDescent="0.25">
      <c r="M77548"/>
    </row>
    <row r="77549" spans="13:13" x14ac:dyDescent="0.25">
      <c r="M77549"/>
    </row>
    <row r="77550" spans="13:13" x14ac:dyDescent="0.25">
      <c r="M77550"/>
    </row>
    <row r="77551" spans="13:13" x14ac:dyDescent="0.25">
      <c r="M77551"/>
    </row>
    <row r="77552" spans="13:13" x14ac:dyDescent="0.25">
      <c r="M77552"/>
    </row>
    <row r="77553" spans="13:13" x14ac:dyDescent="0.25">
      <c r="M77553"/>
    </row>
    <row r="77554" spans="13:13" x14ac:dyDescent="0.25">
      <c r="M77554"/>
    </row>
    <row r="77555" spans="13:13" x14ac:dyDescent="0.25">
      <c r="M77555"/>
    </row>
    <row r="77556" spans="13:13" x14ac:dyDescent="0.25">
      <c r="M77556"/>
    </row>
    <row r="77557" spans="13:13" x14ac:dyDescent="0.25">
      <c r="M77557"/>
    </row>
    <row r="77558" spans="13:13" x14ac:dyDescent="0.25">
      <c r="M77558"/>
    </row>
    <row r="77559" spans="13:13" x14ac:dyDescent="0.25">
      <c r="M77559"/>
    </row>
    <row r="77560" spans="13:13" x14ac:dyDescent="0.25">
      <c r="M77560"/>
    </row>
    <row r="77561" spans="13:13" x14ac:dyDescent="0.25">
      <c r="M77561"/>
    </row>
    <row r="77562" spans="13:13" x14ac:dyDescent="0.25">
      <c r="M77562"/>
    </row>
    <row r="77563" spans="13:13" x14ac:dyDescent="0.25">
      <c r="M77563"/>
    </row>
    <row r="77564" spans="13:13" x14ac:dyDescent="0.25">
      <c r="M77564"/>
    </row>
    <row r="77565" spans="13:13" x14ac:dyDescent="0.25">
      <c r="M77565"/>
    </row>
    <row r="77566" spans="13:13" x14ac:dyDescent="0.25">
      <c r="M77566"/>
    </row>
    <row r="77567" spans="13:13" x14ac:dyDescent="0.25">
      <c r="M77567"/>
    </row>
    <row r="77568" spans="13:13" x14ac:dyDescent="0.25">
      <c r="M77568"/>
    </row>
    <row r="77569" spans="13:13" x14ac:dyDescent="0.25">
      <c r="M77569"/>
    </row>
    <row r="77570" spans="13:13" x14ac:dyDescent="0.25">
      <c r="M77570"/>
    </row>
    <row r="77571" spans="13:13" x14ac:dyDescent="0.25">
      <c r="M77571"/>
    </row>
    <row r="77572" spans="13:13" x14ac:dyDescent="0.25">
      <c r="M77572"/>
    </row>
    <row r="77573" spans="13:13" x14ac:dyDescent="0.25">
      <c r="M77573"/>
    </row>
    <row r="77574" spans="13:13" x14ac:dyDescent="0.25">
      <c r="M77574"/>
    </row>
    <row r="77575" spans="13:13" x14ac:dyDescent="0.25">
      <c r="M77575"/>
    </row>
    <row r="77576" spans="13:13" x14ac:dyDescent="0.25">
      <c r="M77576"/>
    </row>
    <row r="77577" spans="13:13" x14ac:dyDescent="0.25">
      <c r="M77577"/>
    </row>
    <row r="77578" spans="13:13" x14ac:dyDescent="0.25">
      <c r="M77578"/>
    </row>
    <row r="77579" spans="13:13" x14ac:dyDescent="0.25">
      <c r="M77579"/>
    </row>
    <row r="77580" spans="13:13" x14ac:dyDescent="0.25">
      <c r="M77580"/>
    </row>
    <row r="77581" spans="13:13" x14ac:dyDescent="0.25">
      <c r="M77581"/>
    </row>
    <row r="77582" spans="13:13" x14ac:dyDescent="0.25">
      <c r="M77582"/>
    </row>
    <row r="77583" spans="13:13" x14ac:dyDescent="0.25">
      <c r="M77583"/>
    </row>
    <row r="77584" spans="13:13" x14ac:dyDescent="0.25">
      <c r="M77584"/>
    </row>
    <row r="77585" spans="13:13" x14ac:dyDescent="0.25">
      <c r="M77585"/>
    </row>
    <row r="77586" spans="13:13" x14ac:dyDescent="0.25">
      <c r="M77586"/>
    </row>
    <row r="77587" spans="13:13" x14ac:dyDescent="0.25">
      <c r="M77587"/>
    </row>
    <row r="77588" spans="13:13" x14ac:dyDescent="0.25">
      <c r="M77588"/>
    </row>
    <row r="77589" spans="13:13" x14ac:dyDescent="0.25">
      <c r="M77589"/>
    </row>
    <row r="77590" spans="13:13" x14ac:dyDescent="0.25">
      <c r="M77590"/>
    </row>
    <row r="77591" spans="13:13" x14ac:dyDescent="0.25">
      <c r="M77591"/>
    </row>
    <row r="77592" spans="13:13" x14ac:dyDescent="0.25">
      <c r="M77592"/>
    </row>
    <row r="77593" spans="13:13" x14ac:dyDescent="0.25">
      <c r="M77593"/>
    </row>
    <row r="77594" spans="13:13" x14ac:dyDescent="0.25">
      <c r="M77594"/>
    </row>
    <row r="77595" spans="13:13" x14ac:dyDescent="0.25">
      <c r="M77595"/>
    </row>
    <row r="77596" spans="13:13" x14ac:dyDescent="0.25">
      <c r="M77596"/>
    </row>
    <row r="77597" spans="13:13" x14ac:dyDescent="0.25">
      <c r="M77597"/>
    </row>
    <row r="77598" spans="13:13" x14ac:dyDescent="0.25">
      <c r="M77598"/>
    </row>
    <row r="77599" spans="13:13" x14ac:dyDescent="0.25">
      <c r="M77599"/>
    </row>
    <row r="77600" spans="13:13" x14ac:dyDescent="0.25">
      <c r="M77600"/>
    </row>
    <row r="77601" spans="13:13" x14ac:dyDescent="0.25">
      <c r="M77601"/>
    </row>
    <row r="77602" spans="13:13" x14ac:dyDescent="0.25">
      <c r="M77602"/>
    </row>
    <row r="77603" spans="13:13" x14ac:dyDescent="0.25">
      <c r="M77603"/>
    </row>
    <row r="77604" spans="13:13" x14ac:dyDescent="0.25">
      <c r="M77604"/>
    </row>
    <row r="77605" spans="13:13" x14ac:dyDescent="0.25">
      <c r="M77605"/>
    </row>
    <row r="77606" spans="13:13" x14ac:dyDescent="0.25">
      <c r="M77606"/>
    </row>
    <row r="77607" spans="13:13" x14ac:dyDescent="0.25">
      <c r="M77607"/>
    </row>
    <row r="77608" spans="13:13" x14ac:dyDescent="0.25">
      <c r="M77608"/>
    </row>
    <row r="77609" spans="13:13" x14ac:dyDescent="0.25">
      <c r="M77609"/>
    </row>
    <row r="77610" spans="13:13" x14ac:dyDescent="0.25">
      <c r="M77610"/>
    </row>
    <row r="77611" spans="13:13" x14ac:dyDescent="0.25">
      <c r="M77611"/>
    </row>
    <row r="77612" spans="13:13" x14ac:dyDescent="0.25">
      <c r="M77612"/>
    </row>
    <row r="77613" spans="13:13" x14ac:dyDescent="0.25">
      <c r="M77613"/>
    </row>
    <row r="77614" spans="13:13" x14ac:dyDescent="0.25">
      <c r="M77614"/>
    </row>
    <row r="77615" spans="13:13" x14ac:dyDescent="0.25">
      <c r="M77615"/>
    </row>
    <row r="77616" spans="13:13" x14ac:dyDescent="0.25">
      <c r="M77616"/>
    </row>
    <row r="77617" spans="13:13" x14ac:dyDescent="0.25">
      <c r="M77617"/>
    </row>
    <row r="77618" spans="13:13" x14ac:dyDescent="0.25">
      <c r="M77618"/>
    </row>
    <row r="77619" spans="13:13" x14ac:dyDescent="0.25">
      <c r="M77619"/>
    </row>
    <row r="77620" spans="13:13" x14ac:dyDescent="0.25">
      <c r="M77620"/>
    </row>
    <row r="77621" spans="13:13" x14ac:dyDescent="0.25">
      <c r="M77621"/>
    </row>
    <row r="77622" spans="13:13" x14ac:dyDescent="0.25">
      <c r="M77622"/>
    </row>
    <row r="77623" spans="13:13" x14ac:dyDescent="0.25">
      <c r="M77623"/>
    </row>
    <row r="77624" spans="13:13" x14ac:dyDescent="0.25">
      <c r="M77624"/>
    </row>
    <row r="77625" spans="13:13" x14ac:dyDescent="0.25">
      <c r="M77625"/>
    </row>
    <row r="77626" spans="13:13" x14ac:dyDescent="0.25">
      <c r="M77626"/>
    </row>
    <row r="77627" spans="13:13" x14ac:dyDescent="0.25">
      <c r="M77627"/>
    </row>
    <row r="77628" spans="13:13" x14ac:dyDescent="0.25">
      <c r="M77628"/>
    </row>
    <row r="77629" spans="13:13" x14ac:dyDescent="0.25">
      <c r="M77629"/>
    </row>
    <row r="77630" spans="13:13" x14ac:dyDescent="0.25">
      <c r="M77630"/>
    </row>
    <row r="77631" spans="13:13" x14ac:dyDescent="0.25">
      <c r="M77631"/>
    </row>
    <row r="77632" spans="13:13" x14ac:dyDescent="0.25">
      <c r="M77632"/>
    </row>
    <row r="77633" spans="13:13" x14ac:dyDescent="0.25">
      <c r="M77633"/>
    </row>
    <row r="77634" spans="13:13" x14ac:dyDescent="0.25">
      <c r="M77634"/>
    </row>
    <row r="77635" spans="13:13" x14ac:dyDescent="0.25">
      <c r="M77635"/>
    </row>
    <row r="77636" spans="13:13" x14ac:dyDescent="0.25">
      <c r="M77636"/>
    </row>
    <row r="77637" spans="13:13" x14ac:dyDescent="0.25">
      <c r="M77637"/>
    </row>
    <row r="77638" spans="13:13" x14ac:dyDescent="0.25">
      <c r="M77638"/>
    </row>
    <row r="77639" spans="13:13" x14ac:dyDescent="0.25">
      <c r="M77639"/>
    </row>
    <row r="77640" spans="13:13" x14ac:dyDescent="0.25">
      <c r="M77640"/>
    </row>
    <row r="77641" spans="13:13" x14ac:dyDescent="0.25">
      <c r="M77641"/>
    </row>
    <row r="77642" spans="13:13" x14ac:dyDescent="0.25">
      <c r="M77642"/>
    </row>
    <row r="77643" spans="13:13" x14ac:dyDescent="0.25">
      <c r="M77643"/>
    </row>
    <row r="77644" spans="13:13" x14ac:dyDescent="0.25">
      <c r="M77644"/>
    </row>
    <row r="77645" spans="13:13" x14ac:dyDescent="0.25">
      <c r="M77645"/>
    </row>
    <row r="77646" spans="13:13" x14ac:dyDescent="0.25">
      <c r="M77646"/>
    </row>
    <row r="77647" spans="13:13" x14ac:dyDescent="0.25">
      <c r="M77647"/>
    </row>
    <row r="77648" spans="13:13" x14ac:dyDescent="0.25">
      <c r="M77648"/>
    </row>
    <row r="77649" spans="13:13" x14ac:dyDescent="0.25">
      <c r="M77649"/>
    </row>
    <row r="77650" spans="13:13" x14ac:dyDescent="0.25">
      <c r="M77650"/>
    </row>
    <row r="77651" spans="13:13" x14ac:dyDescent="0.25">
      <c r="M77651"/>
    </row>
    <row r="77652" spans="13:13" x14ac:dyDescent="0.25">
      <c r="M77652"/>
    </row>
    <row r="77653" spans="13:13" x14ac:dyDescent="0.25">
      <c r="M77653"/>
    </row>
    <row r="77654" spans="13:13" x14ac:dyDescent="0.25">
      <c r="M77654"/>
    </row>
    <row r="77655" spans="13:13" x14ac:dyDescent="0.25">
      <c r="M77655"/>
    </row>
    <row r="77656" spans="13:13" x14ac:dyDescent="0.25">
      <c r="M77656"/>
    </row>
    <row r="77657" spans="13:13" x14ac:dyDescent="0.25">
      <c r="M77657"/>
    </row>
    <row r="77658" spans="13:13" x14ac:dyDescent="0.25">
      <c r="M77658"/>
    </row>
    <row r="77659" spans="13:13" x14ac:dyDescent="0.25">
      <c r="M77659"/>
    </row>
    <row r="77660" spans="13:13" x14ac:dyDescent="0.25">
      <c r="M77660"/>
    </row>
    <row r="77661" spans="13:13" x14ac:dyDescent="0.25">
      <c r="M77661"/>
    </row>
    <row r="77662" spans="13:13" x14ac:dyDescent="0.25">
      <c r="M77662"/>
    </row>
    <row r="77663" spans="13:13" x14ac:dyDescent="0.25">
      <c r="M77663"/>
    </row>
    <row r="77664" spans="13:13" x14ac:dyDescent="0.25">
      <c r="M77664"/>
    </row>
    <row r="77665" spans="13:13" x14ac:dyDescent="0.25">
      <c r="M77665"/>
    </row>
    <row r="77666" spans="13:13" x14ac:dyDescent="0.25">
      <c r="M77666"/>
    </row>
    <row r="77667" spans="13:13" x14ac:dyDescent="0.25">
      <c r="M77667"/>
    </row>
    <row r="77668" spans="13:13" x14ac:dyDescent="0.25">
      <c r="M77668"/>
    </row>
    <row r="77669" spans="13:13" x14ac:dyDescent="0.25">
      <c r="M77669"/>
    </row>
    <row r="77670" spans="13:13" x14ac:dyDescent="0.25">
      <c r="M77670"/>
    </row>
    <row r="77671" spans="13:13" x14ac:dyDescent="0.25">
      <c r="M77671"/>
    </row>
    <row r="77672" spans="13:13" x14ac:dyDescent="0.25">
      <c r="M77672"/>
    </row>
    <row r="77673" spans="13:13" x14ac:dyDescent="0.25">
      <c r="M77673"/>
    </row>
    <row r="77674" spans="13:13" x14ac:dyDescent="0.25">
      <c r="M77674"/>
    </row>
    <row r="77675" spans="13:13" x14ac:dyDescent="0.25">
      <c r="M77675"/>
    </row>
    <row r="77676" spans="13:13" x14ac:dyDescent="0.25">
      <c r="M77676"/>
    </row>
    <row r="77677" spans="13:13" x14ac:dyDescent="0.25">
      <c r="M77677"/>
    </row>
    <row r="77678" spans="13:13" x14ac:dyDescent="0.25">
      <c r="M77678"/>
    </row>
    <row r="77679" spans="13:13" x14ac:dyDescent="0.25">
      <c r="M77679"/>
    </row>
    <row r="77680" spans="13:13" x14ac:dyDescent="0.25">
      <c r="M77680"/>
    </row>
    <row r="77681" spans="13:13" x14ac:dyDescent="0.25">
      <c r="M77681"/>
    </row>
    <row r="77682" spans="13:13" x14ac:dyDescent="0.25">
      <c r="M77682"/>
    </row>
    <row r="77683" spans="13:13" x14ac:dyDescent="0.25">
      <c r="M77683"/>
    </row>
    <row r="77684" spans="13:13" x14ac:dyDescent="0.25">
      <c r="M77684"/>
    </row>
    <row r="77685" spans="13:13" x14ac:dyDescent="0.25">
      <c r="M77685"/>
    </row>
    <row r="77686" spans="13:13" x14ac:dyDescent="0.25">
      <c r="M77686"/>
    </row>
    <row r="77687" spans="13:13" x14ac:dyDescent="0.25">
      <c r="M77687"/>
    </row>
    <row r="77688" spans="13:13" x14ac:dyDescent="0.25">
      <c r="M77688"/>
    </row>
    <row r="77689" spans="13:13" x14ac:dyDescent="0.25">
      <c r="M77689"/>
    </row>
    <row r="77690" spans="13:13" x14ac:dyDescent="0.25">
      <c r="M77690"/>
    </row>
    <row r="77691" spans="13:13" x14ac:dyDescent="0.25">
      <c r="M77691"/>
    </row>
    <row r="77692" spans="13:13" x14ac:dyDescent="0.25">
      <c r="M77692"/>
    </row>
    <row r="77693" spans="13:13" x14ac:dyDescent="0.25">
      <c r="M77693"/>
    </row>
    <row r="77694" spans="13:13" x14ac:dyDescent="0.25">
      <c r="M77694"/>
    </row>
    <row r="77695" spans="13:13" x14ac:dyDescent="0.25">
      <c r="M77695"/>
    </row>
    <row r="77696" spans="13:13" x14ac:dyDescent="0.25">
      <c r="M77696"/>
    </row>
    <row r="77697" spans="13:13" x14ac:dyDescent="0.25">
      <c r="M77697"/>
    </row>
    <row r="77698" spans="13:13" x14ac:dyDescent="0.25">
      <c r="M77698"/>
    </row>
    <row r="77699" spans="13:13" x14ac:dyDescent="0.25">
      <c r="M77699"/>
    </row>
    <row r="77700" spans="13:13" x14ac:dyDescent="0.25">
      <c r="M77700"/>
    </row>
    <row r="77701" spans="13:13" x14ac:dyDescent="0.25">
      <c r="M77701"/>
    </row>
    <row r="77702" spans="13:13" x14ac:dyDescent="0.25">
      <c r="M77702"/>
    </row>
    <row r="77703" spans="13:13" x14ac:dyDescent="0.25">
      <c r="M77703"/>
    </row>
    <row r="77704" spans="13:13" x14ac:dyDescent="0.25">
      <c r="M77704"/>
    </row>
    <row r="77705" spans="13:13" x14ac:dyDescent="0.25">
      <c r="M77705"/>
    </row>
    <row r="77706" spans="13:13" x14ac:dyDescent="0.25">
      <c r="M77706"/>
    </row>
    <row r="77707" spans="13:13" x14ac:dyDescent="0.25">
      <c r="M77707"/>
    </row>
    <row r="77708" spans="13:13" x14ac:dyDescent="0.25">
      <c r="M77708"/>
    </row>
    <row r="77709" spans="13:13" x14ac:dyDescent="0.25">
      <c r="M77709"/>
    </row>
    <row r="77710" spans="13:13" x14ac:dyDescent="0.25">
      <c r="M77710"/>
    </row>
    <row r="77711" spans="13:13" x14ac:dyDescent="0.25">
      <c r="M77711"/>
    </row>
    <row r="77712" spans="13:13" x14ac:dyDescent="0.25">
      <c r="M77712"/>
    </row>
    <row r="77713" spans="13:13" x14ac:dyDescent="0.25">
      <c r="M77713"/>
    </row>
    <row r="77714" spans="13:13" x14ac:dyDescent="0.25">
      <c r="M77714"/>
    </row>
    <row r="77715" spans="13:13" x14ac:dyDescent="0.25">
      <c r="M77715"/>
    </row>
    <row r="77716" spans="13:13" x14ac:dyDescent="0.25">
      <c r="M77716"/>
    </row>
    <row r="77717" spans="13:13" x14ac:dyDescent="0.25">
      <c r="M77717"/>
    </row>
    <row r="77718" spans="13:13" x14ac:dyDescent="0.25">
      <c r="M77718"/>
    </row>
    <row r="77719" spans="13:13" x14ac:dyDescent="0.25">
      <c r="M77719"/>
    </row>
    <row r="77720" spans="13:13" x14ac:dyDescent="0.25">
      <c r="M77720"/>
    </row>
    <row r="77721" spans="13:13" x14ac:dyDescent="0.25">
      <c r="M77721"/>
    </row>
    <row r="77722" spans="13:13" x14ac:dyDescent="0.25">
      <c r="M77722"/>
    </row>
    <row r="77723" spans="13:13" x14ac:dyDescent="0.25">
      <c r="M77723"/>
    </row>
    <row r="77724" spans="13:13" x14ac:dyDescent="0.25">
      <c r="M77724"/>
    </row>
    <row r="77725" spans="13:13" x14ac:dyDescent="0.25">
      <c r="M77725"/>
    </row>
    <row r="77726" spans="13:13" x14ac:dyDescent="0.25">
      <c r="M77726"/>
    </row>
    <row r="77727" spans="13:13" x14ac:dyDescent="0.25">
      <c r="M77727"/>
    </row>
    <row r="77728" spans="13:13" x14ac:dyDescent="0.25">
      <c r="M77728"/>
    </row>
    <row r="77729" spans="13:13" x14ac:dyDescent="0.25">
      <c r="M77729"/>
    </row>
    <row r="77730" spans="13:13" x14ac:dyDescent="0.25">
      <c r="M77730"/>
    </row>
    <row r="77731" spans="13:13" x14ac:dyDescent="0.25">
      <c r="M77731"/>
    </row>
    <row r="77732" spans="13:13" x14ac:dyDescent="0.25">
      <c r="M77732"/>
    </row>
    <row r="77733" spans="13:13" x14ac:dyDescent="0.25">
      <c r="M77733"/>
    </row>
    <row r="77734" spans="13:13" x14ac:dyDescent="0.25">
      <c r="M77734"/>
    </row>
    <row r="77735" spans="13:13" x14ac:dyDescent="0.25">
      <c r="M77735"/>
    </row>
    <row r="77736" spans="13:13" x14ac:dyDescent="0.25">
      <c r="M77736"/>
    </row>
    <row r="77737" spans="13:13" x14ac:dyDescent="0.25">
      <c r="M77737"/>
    </row>
    <row r="77738" spans="13:13" x14ac:dyDescent="0.25">
      <c r="M77738"/>
    </row>
    <row r="77739" spans="13:13" x14ac:dyDescent="0.25">
      <c r="M77739"/>
    </row>
    <row r="77740" spans="13:13" x14ac:dyDescent="0.25">
      <c r="M77740"/>
    </row>
    <row r="77741" spans="13:13" x14ac:dyDescent="0.25">
      <c r="M77741"/>
    </row>
    <row r="77742" spans="13:13" x14ac:dyDescent="0.25">
      <c r="M77742"/>
    </row>
    <row r="77743" spans="13:13" x14ac:dyDescent="0.25">
      <c r="M77743"/>
    </row>
    <row r="77744" spans="13:13" x14ac:dyDescent="0.25">
      <c r="M77744"/>
    </row>
    <row r="77745" spans="13:13" x14ac:dyDescent="0.25">
      <c r="M77745"/>
    </row>
    <row r="77746" spans="13:13" x14ac:dyDescent="0.25">
      <c r="M77746"/>
    </row>
    <row r="77747" spans="13:13" x14ac:dyDescent="0.25">
      <c r="M77747"/>
    </row>
    <row r="77748" spans="13:13" x14ac:dyDescent="0.25">
      <c r="M77748"/>
    </row>
    <row r="77749" spans="13:13" x14ac:dyDescent="0.25">
      <c r="M77749"/>
    </row>
    <row r="77750" spans="13:13" x14ac:dyDescent="0.25">
      <c r="M77750"/>
    </row>
    <row r="77751" spans="13:13" x14ac:dyDescent="0.25">
      <c r="M77751"/>
    </row>
    <row r="77752" spans="13:13" x14ac:dyDescent="0.25">
      <c r="M77752"/>
    </row>
    <row r="77753" spans="13:13" x14ac:dyDescent="0.25">
      <c r="M77753"/>
    </row>
    <row r="77754" spans="13:13" x14ac:dyDescent="0.25">
      <c r="M77754"/>
    </row>
    <row r="77755" spans="13:13" x14ac:dyDescent="0.25">
      <c r="M77755"/>
    </row>
    <row r="77756" spans="13:13" x14ac:dyDescent="0.25">
      <c r="M77756"/>
    </row>
    <row r="77757" spans="13:13" x14ac:dyDescent="0.25">
      <c r="M77757"/>
    </row>
    <row r="77758" spans="13:13" x14ac:dyDescent="0.25">
      <c r="M77758"/>
    </row>
    <row r="77759" spans="13:13" x14ac:dyDescent="0.25">
      <c r="M77759"/>
    </row>
    <row r="77760" spans="13:13" x14ac:dyDescent="0.25">
      <c r="M77760"/>
    </row>
    <row r="77761" spans="13:13" x14ac:dyDescent="0.25">
      <c r="M77761"/>
    </row>
    <row r="77762" spans="13:13" x14ac:dyDescent="0.25">
      <c r="M77762"/>
    </row>
    <row r="77763" spans="13:13" x14ac:dyDescent="0.25">
      <c r="M77763"/>
    </row>
    <row r="77764" spans="13:13" x14ac:dyDescent="0.25">
      <c r="M77764"/>
    </row>
    <row r="77765" spans="13:13" x14ac:dyDescent="0.25">
      <c r="M77765"/>
    </row>
    <row r="77766" spans="13:13" x14ac:dyDescent="0.25">
      <c r="M77766"/>
    </row>
    <row r="77767" spans="13:13" x14ac:dyDescent="0.25">
      <c r="M77767"/>
    </row>
    <row r="77768" spans="13:13" x14ac:dyDescent="0.25">
      <c r="M77768"/>
    </row>
    <row r="77769" spans="13:13" x14ac:dyDescent="0.25">
      <c r="M77769"/>
    </row>
    <row r="77770" spans="13:13" x14ac:dyDescent="0.25">
      <c r="M77770"/>
    </row>
    <row r="77771" spans="13:13" x14ac:dyDescent="0.25">
      <c r="M77771"/>
    </row>
    <row r="77772" spans="13:13" x14ac:dyDescent="0.25">
      <c r="M77772"/>
    </row>
    <row r="77773" spans="13:13" x14ac:dyDescent="0.25">
      <c r="M77773"/>
    </row>
    <row r="77774" spans="13:13" x14ac:dyDescent="0.25">
      <c r="M77774"/>
    </row>
    <row r="77775" spans="13:13" x14ac:dyDescent="0.25">
      <c r="M77775"/>
    </row>
    <row r="77776" spans="13:13" x14ac:dyDescent="0.25">
      <c r="M77776"/>
    </row>
    <row r="77777" spans="13:13" x14ac:dyDescent="0.25">
      <c r="M77777"/>
    </row>
    <row r="77778" spans="13:13" x14ac:dyDescent="0.25">
      <c r="M77778"/>
    </row>
    <row r="77779" spans="13:13" x14ac:dyDescent="0.25">
      <c r="M77779"/>
    </row>
    <row r="77780" spans="13:13" x14ac:dyDescent="0.25">
      <c r="M77780"/>
    </row>
    <row r="77781" spans="13:13" x14ac:dyDescent="0.25">
      <c r="M77781"/>
    </row>
    <row r="77782" spans="13:13" x14ac:dyDescent="0.25">
      <c r="M77782"/>
    </row>
    <row r="77783" spans="13:13" x14ac:dyDescent="0.25">
      <c r="M77783"/>
    </row>
    <row r="77784" spans="13:13" x14ac:dyDescent="0.25">
      <c r="M77784"/>
    </row>
    <row r="77785" spans="13:13" x14ac:dyDescent="0.25">
      <c r="M77785"/>
    </row>
    <row r="77786" spans="13:13" x14ac:dyDescent="0.25">
      <c r="M77786"/>
    </row>
    <row r="77787" spans="13:13" x14ac:dyDescent="0.25">
      <c r="M77787"/>
    </row>
    <row r="77788" spans="13:13" x14ac:dyDescent="0.25">
      <c r="M77788"/>
    </row>
    <row r="77789" spans="13:13" x14ac:dyDescent="0.25">
      <c r="M77789"/>
    </row>
    <row r="77790" spans="13:13" x14ac:dyDescent="0.25">
      <c r="M77790"/>
    </row>
    <row r="77791" spans="13:13" x14ac:dyDescent="0.25">
      <c r="M77791"/>
    </row>
    <row r="77792" spans="13:13" x14ac:dyDescent="0.25">
      <c r="M77792"/>
    </row>
    <row r="77793" spans="13:13" x14ac:dyDescent="0.25">
      <c r="M77793"/>
    </row>
    <row r="77794" spans="13:13" x14ac:dyDescent="0.25">
      <c r="M77794"/>
    </row>
    <row r="77795" spans="13:13" x14ac:dyDescent="0.25">
      <c r="M77795"/>
    </row>
    <row r="77796" spans="13:13" x14ac:dyDescent="0.25">
      <c r="M77796"/>
    </row>
    <row r="77797" spans="13:13" x14ac:dyDescent="0.25">
      <c r="M77797"/>
    </row>
    <row r="77798" spans="13:13" x14ac:dyDescent="0.25">
      <c r="M77798"/>
    </row>
    <row r="77799" spans="13:13" x14ac:dyDescent="0.25">
      <c r="M77799"/>
    </row>
    <row r="77800" spans="13:13" x14ac:dyDescent="0.25">
      <c r="M77800"/>
    </row>
    <row r="77801" spans="13:13" x14ac:dyDescent="0.25">
      <c r="M77801"/>
    </row>
    <row r="77802" spans="13:13" x14ac:dyDescent="0.25">
      <c r="M77802"/>
    </row>
    <row r="77803" spans="13:13" x14ac:dyDescent="0.25">
      <c r="M77803"/>
    </row>
    <row r="77804" spans="13:13" x14ac:dyDescent="0.25">
      <c r="M77804"/>
    </row>
    <row r="77805" spans="13:13" x14ac:dyDescent="0.25">
      <c r="M77805"/>
    </row>
    <row r="77806" spans="13:13" x14ac:dyDescent="0.25">
      <c r="M77806"/>
    </row>
    <row r="77807" spans="13:13" x14ac:dyDescent="0.25">
      <c r="M77807"/>
    </row>
    <row r="77808" spans="13:13" x14ac:dyDescent="0.25">
      <c r="M77808"/>
    </row>
    <row r="77809" spans="13:13" x14ac:dyDescent="0.25">
      <c r="M77809"/>
    </row>
    <row r="77810" spans="13:13" x14ac:dyDescent="0.25">
      <c r="M77810"/>
    </row>
    <row r="77811" spans="13:13" x14ac:dyDescent="0.25">
      <c r="M77811"/>
    </row>
    <row r="77812" spans="13:13" x14ac:dyDescent="0.25">
      <c r="M77812"/>
    </row>
    <row r="77813" spans="13:13" x14ac:dyDescent="0.25">
      <c r="M77813"/>
    </row>
    <row r="77814" spans="13:13" x14ac:dyDescent="0.25">
      <c r="M77814"/>
    </row>
    <row r="77815" spans="13:13" x14ac:dyDescent="0.25">
      <c r="M77815"/>
    </row>
    <row r="77816" spans="13:13" x14ac:dyDescent="0.25">
      <c r="M77816"/>
    </row>
    <row r="77817" spans="13:13" x14ac:dyDescent="0.25">
      <c r="M77817"/>
    </row>
    <row r="77818" spans="13:13" x14ac:dyDescent="0.25">
      <c r="M77818"/>
    </row>
    <row r="77819" spans="13:13" x14ac:dyDescent="0.25">
      <c r="M77819"/>
    </row>
    <row r="77820" spans="13:13" x14ac:dyDescent="0.25">
      <c r="M77820"/>
    </row>
    <row r="77821" spans="13:13" x14ac:dyDescent="0.25">
      <c r="M77821"/>
    </row>
    <row r="77822" spans="13:13" x14ac:dyDescent="0.25">
      <c r="M77822"/>
    </row>
    <row r="77823" spans="13:13" x14ac:dyDescent="0.25">
      <c r="M77823"/>
    </row>
    <row r="77824" spans="13:13" x14ac:dyDescent="0.25">
      <c r="M77824"/>
    </row>
    <row r="77825" spans="13:13" x14ac:dyDescent="0.25">
      <c r="M77825"/>
    </row>
    <row r="77826" spans="13:13" x14ac:dyDescent="0.25">
      <c r="M77826"/>
    </row>
    <row r="77827" spans="13:13" x14ac:dyDescent="0.25">
      <c r="M77827"/>
    </row>
    <row r="77828" spans="13:13" x14ac:dyDescent="0.25">
      <c r="M77828"/>
    </row>
    <row r="77829" spans="13:13" x14ac:dyDescent="0.25">
      <c r="M77829"/>
    </row>
    <row r="77830" spans="13:13" x14ac:dyDescent="0.25">
      <c r="M77830"/>
    </row>
    <row r="77831" spans="13:13" x14ac:dyDescent="0.25">
      <c r="M77831"/>
    </row>
    <row r="77832" spans="13:13" x14ac:dyDescent="0.25">
      <c r="M77832"/>
    </row>
    <row r="77833" spans="13:13" x14ac:dyDescent="0.25">
      <c r="M77833"/>
    </row>
    <row r="77834" spans="13:13" x14ac:dyDescent="0.25">
      <c r="M77834"/>
    </row>
    <row r="77835" spans="13:13" x14ac:dyDescent="0.25">
      <c r="M77835"/>
    </row>
    <row r="77836" spans="13:13" x14ac:dyDescent="0.25">
      <c r="M77836"/>
    </row>
    <row r="77837" spans="13:13" x14ac:dyDescent="0.25">
      <c r="M77837"/>
    </row>
    <row r="77838" spans="13:13" x14ac:dyDescent="0.25">
      <c r="M77838"/>
    </row>
    <row r="77839" spans="13:13" x14ac:dyDescent="0.25">
      <c r="M77839"/>
    </row>
    <row r="77840" spans="13:13" x14ac:dyDescent="0.25">
      <c r="M77840"/>
    </row>
    <row r="77841" spans="13:13" x14ac:dyDescent="0.25">
      <c r="M77841"/>
    </row>
    <row r="77842" spans="13:13" x14ac:dyDescent="0.25">
      <c r="M77842"/>
    </row>
    <row r="77843" spans="13:13" x14ac:dyDescent="0.25">
      <c r="M77843"/>
    </row>
    <row r="77844" spans="13:13" x14ac:dyDescent="0.25">
      <c r="M77844"/>
    </row>
    <row r="77845" spans="13:13" x14ac:dyDescent="0.25">
      <c r="M77845"/>
    </row>
    <row r="77846" spans="13:13" x14ac:dyDescent="0.25">
      <c r="M77846"/>
    </row>
    <row r="77847" spans="13:13" x14ac:dyDescent="0.25">
      <c r="M77847"/>
    </row>
    <row r="77848" spans="13:13" x14ac:dyDescent="0.25">
      <c r="M77848"/>
    </row>
    <row r="77849" spans="13:13" x14ac:dyDescent="0.25">
      <c r="M77849"/>
    </row>
    <row r="77850" spans="13:13" x14ac:dyDescent="0.25">
      <c r="M77850"/>
    </row>
    <row r="77851" spans="13:13" x14ac:dyDescent="0.25">
      <c r="M77851"/>
    </row>
    <row r="77852" spans="13:13" x14ac:dyDescent="0.25">
      <c r="M77852"/>
    </row>
    <row r="77853" spans="13:13" x14ac:dyDescent="0.25">
      <c r="M77853"/>
    </row>
    <row r="77854" spans="13:13" x14ac:dyDescent="0.25">
      <c r="M77854"/>
    </row>
    <row r="77855" spans="13:13" x14ac:dyDescent="0.25">
      <c r="M77855"/>
    </row>
    <row r="77856" spans="13:13" x14ac:dyDescent="0.25">
      <c r="M77856"/>
    </row>
    <row r="77857" spans="13:13" x14ac:dyDescent="0.25">
      <c r="M77857"/>
    </row>
    <row r="77858" spans="13:13" x14ac:dyDescent="0.25">
      <c r="M77858"/>
    </row>
    <row r="77859" spans="13:13" x14ac:dyDescent="0.25">
      <c r="M77859"/>
    </row>
    <row r="77860" spans="13:13" x14ac:dyDescent="0.25">
      <c r="M77860"/>
    </row>
    <row r="77861" spans="13:13" x14ac:dyDescent="0.25">
      <c r="M77861"/>
    </row>
    <row r="77862" spans="13:13" x14ac:dyDescent="0.25">
      <c r="M77862"/>
    </row>
    <row r="77863" spans="13:13" x14ac:dyDescent="0.25">
      <c r="M77863"/>
    </row>
    <row r="77864" spans="13:13" x14ac:dyDescent="0.25">
      <c r="M77864"/>
    </row>
    <row r="77865" spans="13:13" x14ac:dyDescent="0.25">
      <c r="M77865"/>
    </row>
    <row r="77866" spans="13:13" x14ac:dyDescent="0.25">
      <c r="M77866"/>
    </row>
    <row r="77867" spans="13:13" x14ac:dyDescent="0.25">
      <c r="M77867"/>
    </row>
    <row r="77868" spans="13:13" x14ac:dyDescent="0.25">
      <c r="M77868"/>
    </row>
    <row r="77869" spans="13:13" x14ac:dyDescent="0.25">
      <c r="M77869"/>
    </row>
    <row r="77870" spans="13:13" x14ac:dyDescent="0.25">
      <c r="M77870"/>
    </row>
    <row r="77871" spans="13:13" x14ac:dyDescent="0.25">
      <c r="M77871"/>
    </row>
    <row r="77872" spans="13:13" x14ac:dyDescent="0.25">
      <c r="M77872"/>
    </row>
    <row r="77873" spans="13:13" x14ac:dyDescent="0.25">
      <c r="M77873"/>
    </row>
    <row r="77874" spans="13:13" x14ac:dyDescent="0.25">
      <c r="M77874"/>
    </row>
    <row r="77875" spans="13:13" x14ac:dyDescent="0.25">
      <c r="M77875"/>
    </row>
    <row r="77876" spans="13:13" x14ac:dyDescent="0.25">
      <c r="M77876"/>
    </row>
    <row r="77877" spans="13:13" x14ac:dyDescent="0.25">
      <c r="M77877"/>
    </row>
    <row r="77878" spans="13:13" x14ac:dyDescent="0.25">
      <c r="M77878"/>
    </row>
    <row r="77879" spans="13:13" x14ac:dyDescent="0.25">
      <c r="M77879"/>
    </row>
    <row r="77880" spans="13:13" x14ac:dyDescent="0.25">
      <c r="M77880"/>
    </row>
    <row r="77881" spans="13:13" x14ac:dyDescent="0.25">
      <c r="M77881"/>
    </row>
    <row r="77882" spans="13:13" x14ac:dyDescent="0.25">
      <c r="M77882"/>
    </row>
    <row r="77883" spans="13:13" x14ac:dyDescent="0.25">
      <c r="M77883"/>
    </row>
    <row r="77884" spans="13:13" x14ac:dyDescent="0.25">
      <c r="M77884"/>
    </row>
    <row r="77885" spans="13:13" x14ac:dyDescent="0.25">
      <c r="M77885"/>
    </row>
    <row r="77886" spans="13:13" x14ac:dyDescent="0.25">
      <c r="M77886"/>
    </row>
    <row r="77887" spans="13:13" x14ac:dyDescent="0.25">
      <c r="M77887"/>
    </row>
    <row r="77888" spans="13:13" x14ac:dyDescent="0.25">
      <c r="M77888"/>
    </row>
    <row r="77889" spans="13:13" x14ac:dyDescent="0.25">
      <c r="M77889"/>
    </row>
    <row r="77890" spans="13:13" x14ac:dyDescent="0.25">
      <c r="M77890"/>
    </row>
    <row r="77891" spans="13:13" x14ac:dyDescent="0.25">
      <c r="M77891"/>
    </row>
    <row r="77892" spans="13:13" x14ac:dyDescent="0.25">
      <c r="M77892"/>
    </row>
    <row r="77893" spans="13:13" x14ac:dyDescent="0.25">
      <c r="M77893"/>
    </row>
    <row r="77894" spans="13:13" x14ac:dyDescent="0.25">
      <c r="M77894"/>
    </row>
    <row r="77895" spans="13:13" x14ac:dyDescent="0.25">
      <c r="M77895"/>
    </row>
    <row r="77896" spans="13:13" x14ac:dyDescent="0.25">
      <c r="M77896"/>
    </row>
    <row r="77897" spans="13:13" x14ac:dyDescent="0.25">
      <c r="M77897"/>
    </row>
    <row r="77898" spans="13:13" x14ac:dyDescent="0.25">
      <c r="M77898"/>
    </row>
    <row r="77899" spans="13:13" x14ac:dyDescent="0.25">
      <c r="M77899"/>
    </row>
    <row r="77900" spans="13:13" x14ac:dyDescent="0.25">
      <c r="M77900"/>
    </row>
    <row r="77901" spans="13:13" x14ac:dyDescent="0.25">
      <c r="M77901"/>
    </row>
    <row r="77902" spans="13:13" x14ac:dyDescent="0.25">
      <c r="M77902"/>
    </row>
    <row r="77903" spans="13:13" x14ac:dyDescent="0.25">
      <c r="M77903"/>
    </row>
    <row r="77904" spans="13:13" x14ac:dyDescent="0.25">
      <c r="M77904"/>
    </row>
    <row r="77905" spans="13:13" x14ac:dyDescent="0.25">
      <c r="M77905"/>
    </row>
    <row r="77906" spans="13:13" x14ac:dyDescent="0.25">
      <c r="M77906"/>
    </row>
    <row r="77907" spans="13:13" x14ac:dyDescent="0.25">
      <c r="M77907"/>
    </row>
    <row r="77908" spans="13:13" x14ac:dyDescent="0.25">
      <c r="M77908"/>
    </row>
    <row r="77909" spans="13:13" x14ac:dyDescent="0.25">
      <c r="M77909"/>
    </row>
    <row r="77910" spans="13:13" x14ac:dyDescent="0.25">
      <c r="M77910"/>
    </row>
    <row r="77911" spans="13:13" x14ac:dyDescent="0.25">
      <c r="M77911"/>
    </row>
    <row r="77912" spans="13:13" x14ac:dyDescent="0.25">
      <c r="M77912"/>
    </row>
    <row r="77913" spans="13:13" x14ac:dyDescent="0.25">
      <c r="M77913"/>
    </row>
    <row r="77914" spans="13:13" x14ac:dyDescent="0.25">
      <c r="M77914"/>
    </row>
    <row r="77915" spans="13:13" x14ac:dyDescent="0.25">
      <c r="M77915"/>
    </row>
    <row r="77916" spans="13:13" x14ac:dyDescent="0.25">
      <c r="M77916"/>
    </row>
    <row r="77917" spans="13:13" x14ac:dyDescent="0.25">
      <c r="M77917"/>
    </row>
    <row r="77918" spans="13:13" x14ac:dyDescent="0.25">
      <c r="M77918"/>
    </row>
    <row r="77919" spans="13:13" x14ac:dyDescent="0.25">
      <c r="M77919"/>
    </row>
    <row r="77920" spans="13:13" x14ac:dyDescent="0.25">
      <c r="M77920"/>
    </row>
    <row r="77921" spans="13:13" x14ac:dyDescent="0.25">
      <c r="M77921"/>
    </row>
    <row r="77922" spans="13:13" x14ac:dyDescent="0.25">
      <c r="M77922"/>
    </row>
    <row r="77923" spans="13:13" x14ac:dyDescent="0.25">
      <c r="M77923"/>
    </row>
    <row r="77924" spans="13:13" x14ac:dyDescent="0.25">
      <c r="M77924"/>
    </row>
    <row r="77925" spans="13:13" x14ac:dyDescent="0.25">
      <c r="M77925"/>
    </row>
    <row r="77926" spans="13:13" x14ac:dyDescent="0.25">
      <c r="M77926"/>
    </row>
    <row r="77927" spans="13:13" x14ac:dyDescent="0.25">
      <c r="M77927"/>
    </row>
    <row r="77928" spans="13:13" x14ac:dyDescent="0.25">
      <c r="M77928"/>
    </row>
    <row r="77929" spans="13:13" x14ac:dyDescent="0.25">
      <c r="M77929"/>
    </row>
    <row r="77930" spans="13:13" x14ac:dyDescent="0.25">
      <c r="M77930"/>
    </row>
    <row r="77931" spans="13:13" x14ac:dyDescent="0.25">
      <c r="M77931"/>
    </row>
    <row r="77932" spans="13:13" x14ac:dyDescent="0.25">
      <c r="M77932"/>
    </row>
    <row r="77933" spans="13:13" x14ac:dyDescent="0.25">
      <c r="M77933"/>
    </row>
    <row r="77934" spans="13:13" x14ac:dyDescent="0.25">
      <c r="M77934"/>
    </row>
    <row r="77935" spans="13:13" x14ac:dyDescent="0.25">
      <c r="M77935"/>
    </row>
    <row r="77936" spans="13:13" x14ac:dyDescent="0.25">
      <c r="M77936"/>
    </row>
    <row r="77937" spans="13:13" x14ac:dyDescent="0.25">
      <c r="M77937"/>
    </row>
    <row r="77938" spans="13:13" x14ac:dyDescent="0.25">
      <c r="M77938"/>
    </row>
    <row r="77939" spans="13:13" x14ac:dyDescent="0.25">
      <c r="M77939"/>
    </row>
    <row r="77940" spans="13:13" x14ac:dyDescent="0.25">
      <c r="M77940"/>
    </row>
    <row r="77941" spans="13:13" x14ac:dyDescent="0.25">
      <c r="M77941"/>
    </row>
    <row r="77942" spans="13:13" x14ac:dyDescent="0.25">
      <c r="M77942"/>
    </row>
    <row r="77943" spans="13:13" x14ac:dyDescent="0.25">
      <c r="M77943"/>
    </row>
    <row r="77944" spans="13:13" x14ac:dyDescent="0.25">
      <c r="M77944"/>
    </row>
    <row r="77945" spans="13:13" x14ac:dyDescent="0.25">
      <c r="M77945"/>
    </row>
    <row r="77946" spans="13:13" x14ac:dyDescent="0.25">
      <c r="M77946"/>
    </row>
    <row r="77947" spans="13:13" x14ac:dyDescent="0.25">
      <c r="M77947"/>
    </row>
    <row r="77948" spans="13:13" x14ac:dyDescent="0.25">
      <c r="M77948"/>
    </row>
    <row r="77949" spans="13:13" x14ac:dyDescent="0.25">
      <c r="M77949"/>
    </row>
    <row r="77950" spans="13:13" x14ac:dyDescent="0.25">
      <c r="M77950"/>
    </row>
    <row r="77951" spans="13:13" x14ac:dyDescent="0.25">
      <c r="M77951"/>
    </row>
    <row r="77952" spans="13:13" x14ac:dyDescent="0.25">
      <c r="M77952"/>
    </row>
    <row r="77953" spans="13:13" x14ac:dyDescent="0.25">
      <c r="M77953"/>
    </row>
    <row r="77954" spans="13:13" x14ac:dyDescent="0.25">
      <c r="M77954"/>
    </row>
    <row r="77955" spans="13:13" x14ac:dyDescent="0.25">
      <c r="M77955"/>
    </row>
    <row r="77956" spans="13:13" x14ac:dyDescent="0.25">
      <c r="M77956"/>
    </row>
    <row r="77957" spans="13:13" x14ac:dyDescent="0.25">
      <c r="M77957"/>
    </row>
    <row r="77958" spans="13:13" x14ac:dyDescent="0.25">
      <c r="M77958"/>
    </row>
    <row r="77959" spans="13:13" x14ac:dyDescent="0.25">
      <c r="M77959"/>
    </row>
    <row r="77960" spans="13:13" x14ac:dyDescent="0.25">
      <c r="M77960"/>
    </row>
    <row r="77961" spans="13:13" x14ac:dyDescent="0.25">
      <c r="M77961"/>
    </row>
    <row r="77962" spans="13:13" x14ac:dyDescent="0.25">
      <c r="M77962"/>
    </row>
    <row r="77963" spans="13:13" x14ac:dyDescent="0.25">
      <c r="M77963"/>
    </row>
    <row r="77964" spans="13:13" x14ac:dyDescent="0.25">
      <c r="M77964"/>
    </row>
    <row r="77965" spans="13:13" x14ac:dyDescent="0.25">
      <c r="M77965"/>
    </row>
    <row r="77966" spans="13:13" x14ac:dyDescent="0.25">
      <c r="M77966"/>
    </row>
    <row r="77967" spans="13:13" x14ac:dyDescent="0.25">
      <c r="M77967"/>
    </row>
    <row r="77968" spans="13:13" x14ac:dyDescent="0.25">
      <c r="M77968"/>
    </row>
    <row r="77969" spans="13:13" x14ac:dyDescent="0.25">
      <c r="M77969"/>
    </row>
    <row r="77970" spans="13:13" x14ac:dyDescent="0.25">
      <c r="M77970"/>
    </row>
    <row r="77971" spans="13:13" x14ac:dyDescent="0.25">
      <c r="M77971"/>
    </row>
    <row r="77972" spans="13:13" x14ac:dyDescent="0.25">
      <c r="M77972"/>
    </row>
    <row r="77973" spans="13:13" x14ac:dyDescent="0.25">
      <c r="M77973"/>
    </row>
    <row r="77974" spans="13:13" x14ac:dyDescent="0.25">
      <c r="M77974"/>
    </row>
    <row r="77975" spans="13:13" x14ac:dyDescent="0.25">
      <c r="M77975"/>
    </row>
    <row r="77976" spans="13:13" x14ac:dyDescent="0.25">
      <c r="M77976"/>
    </row>
    <row r="77977" spans="13:13" x14ac:dyDescent="0.25">
      <c r="M77977"/>
    </row>
    <row r="77978" spans="13:13" x14ac:dyDescent="0.25">
      <c r="M77978"/>
    </row>
    <row r="77979" spans="13:13" x14ac:dyDescent="0.25">
      <c r="M77979"/>
    </row>
    <row r="77980" spans="13:13" x14ac:dyDescent="0.25">
      <c r="M77980"/>
    </row>
    <row r="77981" spans="13:13" x14ac:dyDescent="0.25">
      <c r="M77981"/>
    </row>
    <row r="77982" spans="13:13" x14ac:dyDescent="0.25">
      <c r="M77982"/>
    </row>
    <row r="77983" spans="13:13" x14ac:dyDescent="0.25">
      <c r="M77983"/>
    </row>
    <row r="77984" spans="13:13" x14ac:dyDescent="0.25">
      <c r="M77984"/>
    </row>
    <row r="77985" spans="13:13" x14ac:dyDescent="0.25">
      <c r="M77985"/>
    </row>
    <row r="77986" spans="13:13" x14ac:dyDescent="0.25">
      <c r="M77986"/>
    </row>
    <row r="77987" spans="13:13" x14ac:dyDescent="0.25">
      <c r="M77987"/>
    </row>
    <row r="77988" spans="13:13" x14ac:dyDescent="0.25">
      <c r="M77988"/>
    </row>
    <row r="77989" spans="13:13" x14ac:dyDescent="0.25">
      <c r="M77989"/>
    </row>
    <row r="77990" spans="13:13" x14ac:dyDescent="0.25">
      <c r="M77990"/>
    </row>
    <row r="77991" spans="13:13" x14ac:dyDescent="0.25">
      <c r="M77991"/>
    </row>
    <row r="77992" spans="13:13" x14ac:dyDescent="0.25">
      <c r="M77992"/>
    </row>
    <row r="77993" spans="13:13" x14ac:dyDescent="0.25">
      <c r="M77993"/>
    </row>
    <row r="77994" spans="13:13" x14ac:dyDescent="0.25">
      <c r="M77994"/>
    </row>
    <row r="77995" spans="13:13" x14ac:dyDescent="0.25">
      <c r="M77995"/>
    </row>
    <row r="77996" spans="13:13" x14ac:dyDescent="0.25">
      <c r="M77996"/>
    </row>
    <row r="77997" spans="13:13" x14ac:dyDescent="0.25">
      <c r="M77997"/>
    </row>
    <row r="77998" spans="13:13" x14ac:dyDescent="0.25">
      <c r="M77998"/>
    </row>
    <row r="77999" spans="13:13" x14ac:dyDescent="0.25">
      <c r="M77999"/>
    </row>
    <row r="78000" spans="13:13" x14ac:dyDescent="0.25">
      <c r="M78000"/>
    </row>
    <row r="78001" spans="13:13" x14ac:dyDescent="0.25">
      <c r="M78001"/>
    </row>
    <row r="78002" spans="13:13" x14ac:dyDescent="0.25">
      <c r="M78002"/>
    </row>
    <row r="78003" spans="13:13" x14ac:dyDescent="0.25">
      <c r="M78003"/>
    </row>
    <row r="78004" spans="13:13" x14ac:dyDescent="0.25">
      <c r="M78004"/>
    </row>
    <row r="78005" spans="13:13" x14ac:dyDescent="0.25">
      <c r="M78005"/>
    </row>
    <row r="78006" spans="13:13" x14ac:dyDescent="0.25">
      <c r="M78006"/>
    </row>
    <row r="78007" spans="13:13" x14ac:dyDescent="0.25">
      <c r="M78007"/>
    </row>
    <row r="78008" spans="13:13" x14ac:dyDescent="0.25">
      <c r="M78008"/>
    </row>
    <row r="78009" spans="13:13" x14ac:dyDescent="0.25">
      <c r="M78009"/>
    </row>
    <row r="78010" spans="13:13" x14ac:dyDescent="0.25">
      <c r="M78010"/>
    </row>
    <row r="78011" spans="13:13" x14ac:dyDescent="0.25">
      <c r="M78011"/>
    </row>
    <row r="78012" spans="13:13" x14ac:dyDescent="0.25">
      <c r="M78012"/>
    </row>
    <row r="78013" spans="13:13" x14ac:dyDescent="0.25">
      <c r="M78013"/>
    </row>
    <row r="78014" spans="13:13" x14ac:dyDescent="0.25">
      <c r="M78014"/>
    </row>
    <row r="78015" spans="13:13" x14ac:dyDescent="0.25">
      <c r="M78015"/>
    </row>
    <row r="78016" spans="13:13" x14ac:dyDescent="0.25">
      <c r="M78016"/>
    </row>
    <row r="78017" spans="13:13" x14ac:dyDescent="0.25">
      <c r="M78017"/>
    </row>
    <row r="78018" spans="13:13" x14ac:dyDescent="0.25">
      <c r="M78018"/>
    </row>
    <row r="78019" spans="13:13" x14ac:dyDescent="0.25">
      <c r="M78019"/>
    </row>
    <row r="78020" spans="13:13" x14ac:dyDescent="0.25">
      <c r="M78020"/>
    </row>
    <row r="78021" spans="13:13" x14ac:dyDescent="0.25">
      <c r="M78021"/>
    </row>
    <row r="78022" spans="13:13" x14ac:dyDescent="0.25">
      <c r="M78022"/>
    </row>
    <row r="78023" spans="13:13" x14ac:dyDescent="0.25">
      <c r="M78023"/>
    </row>
    <row r="78024" spans="13:13" x14ac:dyDescent="0.25">
      <c r="M78024"/>
    </row>
    <row r="78025" spans="13:13" x14ac:dyDescent="0.25">
      <c r="M78025"/>
    </row>
    <row r="78026" spans="13:13" x14ac:dyDescent="0.25">
      <c r="M78026"/>
    </row>
    <row r="78027" spans="13:13" x14ac:dyDescent="0.25">
      <c r="M78027"/>
    </row>
    <row r="78028" spans="13:13" x14ac:dyDescent="0.25">
      <c r="M78028"/>
    </row>
    <row r="78029" spans="13:13" x14ac:dyDescent="0.25">
      <c r="M78029"/>
    </row>
    <row r="78030" spans="13:13" x14ac:dyDescent="0.25">
      <c r="M78030"/>
    </row>
    <row r="78031" spans="13:13" x14ac:dyDescent="0.25">
      <c r="M78031"/>
    </row>
    <row r="78032" spans="13:13" x14ac:dyDescent="0.25">
      <c r="M78032"/>
    </row>
    <row r="78033" spans="13:13" x14ac:dyDescent="0.25">
      <c r="M78033"/>
    </row>
    <row r="78034" spans="13:13" x14ac:dyDescent="0.25">
      <c r="M78034"/>
    </row>
    <row r="78035" spans="13:13" x14ac:dyDescent="0.25">
      <c r="M78035"/>
    </row>
    <row r="78036" spans="13:13" x14ac:dyDescent="0.25">
      <c r="M78036"/>
    </row>
    <row r="78037" spans="13:13" x14ac:dyDescent="0.25">
      <c r="M78037"/>
    </row>
    <row r="78038" spans="13:13" x14ac:dyDescent="0.25">
      <c r="M78038"/>
    </row>
    <row r="78039" spans="13:13" x14ac:dyDescent="0.25">
      <c r="M78039"/>
    </row>
    <row r="78040" spans="13:13" x14ac:dyDescent="0.25">
      <c r="M78040"/>
    </row>
    <row r="78041" spans="13:13" x14ac:dyDescent="0.25">
      <c r="M78041"/>
    </row>
    <row r="78042" spans="13:13" x14ac:dyDescent="0.25">
      <c r="M78042"/>
    </row>
    <row r="78043" spans="13:13" x14ac:dyDescent="0.25">
      <c r="M78043"/>
    </row>
    <row r="78044" spans="13:13" x14ac:dyDescent="0.25">
      <c r="M78044"/>
    </row>
    <row r="78045" spans="13:13" x14ac:dyDescent="0.25">
      <c r="M78045"/>
    </row>
    <row r="78046" spans="13:13" x14ac:dyDescent="0.25">
      <c r="M78046"/>
    </row>
    <row r="78047" spans="13:13" x14ac:dyDescent="0.25">
      <c r="M78047"/>
    </row>
    <row r="78048" spans="13:13" x14ac:dyDescent="0.25">
      <c r="M78048"/>
    </row>
    <row r="78049" spans="13:13" x14ac:dyDescent="0.25">
      <c r="M78049"/>
    </row>
    <row r="78050" spans="13:13" x14ac:dyDescent="0.25">
      <c r="M78050"/>
    </row>
    <row r="78051" spans="13:13" x14ac:dyDescent="0.25">
      <c r="M78051"/>
    </row>
    <row r="78052" spans="13:13" x14ac:dyDescent="0.25">
      <c r="M78052"/>
    </row>
    <row r="78053" spans="13:13" x14ac:dyDescent="0.25">
      <c r="M78053"/>
    </row>
    <row r="78054" spans="13:13" x14ac:dyDescent="0.25">
      <c r="M78054"/>
    </row>
    <row r="78055" spans="13:13" x14ac:dyDescent="0.25">
      <c r="M78055"/>
    </row>
    <row r="78056" spans="13:13" x14ac:dyDescent="0.25">
      <c r="M78056"/>
    </row>
    <row r="78057" spans="13:13" x14ac:dyDescent="0.25">
      <c r="M78057"/>
    </row>
    <row r="78058" spans="13:13" x14ac:dyDescent="0.25">
      <c r="M78058"/>
    </row>
    <row r="78059" spans="13:13" x14ac:dyDescent="0.25">
      <c r="M78059"/>
    </row>
    <row r="78060" spans="13:13" x14ac:dyDescent="0.25">
      <c r="M78060"/>
    </row>
    <row r="78061" spans="13:13" x14ac:dyDescent="0.25">
      <c r="M78061"/>
    </row>
    <row r="78062" spans="13:13" x14ac:dyDescent="0.25">
      <c r="M78062"/>
    </row>
    <row r="78063" spans="13:13" x14ac:dyDescent="0.25">
      <c r="M78063"/>
    </row>
    <row r="78064" spans="13:13" x14ac:dyDescent="0.25">
      <c r="M78064"/>
    </row>
    <row r="78065" spans="13:13" x14ac:dyDescent="0.25">
      <c r="M78065"/>
    </row>
    <row r="78066" spans="13:13" x14ac:dyDescent="0.25">
      <c r="M78066"/>
    </row>
    <row r="78067" spans="13:13" x14ac:dyDescent="0.25">
      <c r="M78067"/>
    </row>
    <row r="78068" spans="13:13" x14ac:dyDescent="0.25">
      <c r="M78068"/>
    </row>
    <row r="78069" spans="13:13" x14ac:dyDescent="0.25">
      <c r="M78069"/>
    </row>
    <row r="78070" spans="13:13" x14ac:dyDescent="0.25">
      <c r="M78070"/>
    </row>
    <row r="78071" spans="13:13" x14ac:dyDescent="0.25">
      <c r="M78071"/>
    </row>
    <row r="78072" spans="13:13" x14ac:dyDescent="0.25">
      <c r="M78072"/>
    </row>
    <row r="78073" spans="13:13" x14ac:dyDescent="0.25">
      <c r="M78073"/>
    </row>
    <row r="78074" spans="13:13" x14ac:dyDescent="0.25">
      <c r="M78074"/>
    </row>
    <row r="78075" spans="13:13" x14ac:dyDescent="0.25">
      <c r="M78075"/>
    </row>
    <row r="78076" spans="13:13" x14ac:dyDescent="0.25">
      <c r="M78076"/>
    </row>
    <row r="78077" spans="13:13" x14ac:dyDescent="0.25">
      <c r="M78077"/>
    </row>
    <row r="78078" spans="13:13" x14ac:dyDescent="0.25">
      <c r="M78078"/>
    </row>
    <row r="78079" spans="13:13" x14ac:dyDescent="0.25">
      <c r="M78079"/>
    </row>
    <row r="78080" spans="13:13" x14ac:dyDescent="0.25">
      <c r="M78080"/>
    </row>
    <row r="78081" spans="13:13" x14ac:dyDescent="0.25">
      <c r="M78081"/>
    </row>
    <row r="78082" spans="13:13" x14ac:dyDescent="0.25">
      <c r="M78082"/>
    </row>
    <row r="78083" spans="13:13" x14ac:dyDescent="0.25">
      <c r="M78083"/>
    </row>
    <row r="78084" spans="13:13" x14ac:dyDescent="0.25">
      <c r="M78084"/>
    </row>
    <row r="78085" spans="13:13" x14ac:dyDescent="0.25">
      <c r="M78085"/>
    </row>
    <row r="78086" spans="13:13" x14ac:dyDescent="0.25">
      <c r="M78086"/>
    </row>
    <row r="78087" spans="13:13" x14ac:dyDescent="0.25">
      <c r="M78087"/>
    </row>
    <row r="78088" spans="13:13" x14ac:dyDescent="0.25">
      <c r="M78088"/>
    </row>
    <row r="78089" spans="13:13" x14ac:dyDescent="0.25">
      <c r="M78089"/>
    </row>
    <row r="78090" spans="13:13" x14ac:dyDescent="0.25">
      <c r="M78090"/>
    </row>
    <row r="78091" spans="13:13" x14ac:dyDescent="0.25">
      <c r="M78091"/>
    </row>
    <row r="78092" spans="13:13" x14ac:dyDescent="0.25">
      <c r="M78092"/>
    </row>
    <row r="78093" spans="13:13" x14ac:dyDescent="0.25">
      <c r="M78093"/>
    </row>
    <row r="78094" spans="13:13" x14ac:dyDescent="0.25">
      <c r="M78094"/>
    </row>
    <row r="78095" spans="13:13" x14ac:dyDescent="0.25">
      <c r="M78095"/>
    </row>
    <row r="78096" spans="13:13" x14ac:dyDescent="0.25">
      <c r="M78096"/>
    </row>
    <row r="78097" spans="13:13" x14ac:dyDescent="0.25">
      <c r="M78097"/>
    </row>
    <row r="78098" spans="13:13" x14ac:dyDescent="0.25">
      <c r="M78098"/>
    </row>
    <row r="78099" spans="13:13" x14ac:dyDescent="0.25">
      <c r="M78099"/>
    </row>
    <row r="78100" spans="13:13" x14ac:dyDescent="0.25">
      <c r="M78100"/>
    </row>
    <row r="78101" spans="13:13" x14ac:dyDescent="0.25">
      <c r="M78101"/>
    </row>
    <row r="78102" spans="13:13" x14ac:dyDescent="0.25">
      <c r="M78102"/>
    </row>
    <row r="78103" spans="13:13" x14ac:dyDescent="0.25">
      <c r="M78103"/>
    </row>
    <row r="78104" spans="13:13" x14ac:dyDescent="0.25">
      <c r="M78104"/>
    </row>
    <row r="78105" spans="13:13" x14ac:dyDescent="0.25">
      <c r="M78105"/>
    </row>
    <row r="78106" spans="13:13" x14ac:dyDescent="0.25">
      <c r="M78106"/>
    </row>
    <row r="78107" spans="13:13" x14ac:dyDescent="0.25">
      <c r="M78107"/>
    </row>
    <row r="78108" spans="13:13" x14ac:dyDescent="0.25">
      <c r="M78108"/>
    </row>
    <row r="78109" spans="13:13" x14ac:dyDescent="0.25">
      <c r="M78109"/>
    </row>
    <row r="78110" spans="13:13" x14ac:dyDescent="0.25">
      <c r="M78110"/>
    </row>
    <row r="78111" spans="13:13" x14ac:dyDescent="0.25">
      <c r="M78111"/>
    </row>
    <row r="78112" spans="13:13" x14ac:dyDescent="0.25">
      <c r="M78112"/>
    </row>
    <row r="78113" spans="13:13" x14ac:dyDescent="0.25">
      <c r="M78113"/>
    </row>
    <row r="78114" spans="13:13" x14ac:dyDescent="0.25">
      <c r="M78114"/>
    </row>
    <row r="78115" spans="13:13" x14ac:dyDescent="0.25">
      <c r="M78115"/>
    </row>
    <row r="78116" spans="13:13" x14ac:dyDescent="0.25">
      <c r="M78116"/>
    </row>
    <row r="78117" spans="13:13" x14ac:dyDescent="0.25">
      <c r="M78117"/>
    </row>
    <row r="78118" spans="13:13" x14ac:dyDescent="0.25">
      <c r="M78118"/>
    </row>
    <row r="78119" spans="13:13" x14ac:dyDescent="0.25">
      <c r="M78119"/>
    </row>
    <row r="78120" spans="13:13" x14ac:dyDescent="0.25">
      <c r="M78120"/>
    </row>
    <row r="78121" spans="13:13" x14ac:dyDescent="0.25">
      <c r="M78121"/>
    </row>
    <row r="78122" spans="13:13" x14ac:dyDescent="0.25">
      <c r="M78122"/>
    </row>
    <row r="78123" spans="13:13" x14ac:dyDescent="0.25">
      <c r="M78123"/>
    </row>
    <row r="78124" spans="13:13" x14ac:dyDescent="0.25">
      <c r="M78124"/>
    </row>
    <row r="78125" spans="13:13" x14ac:dyDescent="0.25">
      <c r="M78125"/>
    </row>
    <row r="78126" spans="13:13" x14ac:dyDescent="0.25">
      <c r="M78126"/>
    </row>
    <row r="78127" spans="13:13" x14ac:dyDescent="0.25">
      <c r="M78127"/>
    </row>
    <row r="78128" spans="13:13" x14ac:dyDescent="0.25">
      <c r="M78128"/>
    </row>
    <row r="78129" spans="13:13" x14ac:dyDescent="0.25">
      <c r="M78129"/>
    </row>
    <row r="78130" spans="13:13" x14ac:dyDescent="0.25">
      <c r="M78130"/>
    </row>
    <row r="78131" spans="13:13" x14ac:dyDescent="0.25">
      <c r="M78131"/>
    </row>
    <row r="78132" spans="13:13" x14ac:dyDescent="0.25">
      <c r="M78132"/>
    </row>
    <row r="78133" spans="13:13" x14ac:dyDescent="0.25">
      <c r="M78133"/>
    </row>
    <row r="78134" spans="13:13" x14ac:dyDescent="0.25">
      <c r="M78134"/>
    </row>
    <row r="78135" spans="13:13" x14ac:dyDescent="0.25">
      <c r="M78135"/>
    </row>
    <row r="78136" spans="13:13" x14ac:dyDescent="0.25">
      <c r="M78136"/>
    </row>
    <row r="78137" spans="13:13" x14ac:dyDescent="0.25">
      <c r="M78137"/>
    </row>
    <row r="78138" spans="13:13" x14ac:dyDescent="0.25">
      <c r="M78138"/>
    </row>
    <row r="78139" spans="13:13" x14ac:dyDescent="0.25">
      <c r="M78139"/>
    </row>
    <row r="78140" spans="13:13" x14ac:dyDescent="0.25">
      <c r="M78140"/>
    </row>
    <row r="78141" spans="13:13" x14ac:dyDescent="0.25">
      <c r="M78141"/>
    </row>
    <row r="78142" spans="13:13" x14ac:dyDescent="0.25">
      <c r="M78142"/>
    </row>
    <row r="78143" spans="13:13" x14ac:dyDescent="0.25">
      <c r="M78143"/>
    </row>
    <row r="78144" spans="13:13" x14ac:dyDescent="0.25">
      <c r="M78144"/>
    </row>
    <row r="78145" spans="13:13" x14ac:dyDescent="0.25">
      <c r="M78145"/>
    </row>
    <row r="78146" spans="13:13" x14ac:dyDescent="0.25">
      <c r="M78146"/>
    </row>
    <row r="78147" spans="13:13" x14ac:dyDescent="0.25">
      <c r="M78147"/>
    </row>
    <row r="78148" spans="13:13" x14ac:dyDescent="0.25">
      <c r="M78148"/>
    </row>
    <row r="78149" spans="13:13" x14ac:dyDescent="0.25">
      <c r="M78149"/>
    </row>
    <row r="78150" spans="13:13" x14ac:dyDescent="0.25">
      <c r="M78150"/>
    </row>
    <row r="78151" spans="13:13" x14ac:dyDescent="0.25">
      <c r="M78151"/>
    </row>
    <row r="78152" spans="13:13" x14ac:dyDescent="0.25">
      <c r="M78152"/>
    </row>
    <row r="78153" spans="13:13" x14ac:dyDescent="0.25">
      <c r="M78153"/>
    </row>
    <row r="78154" spans="13:13" x14ac:dyDescent="0.25">
      <c r="M78154"/>
    </row>
    <row r="78155" spans="13:13" x14ac:dyDescent="0.25">
      <c r="M78155"/>
    </row>
    <row r="78156" spans="13:13" x14ac:dyDescent="0.25">
      <c r="M78156"/>
    </row>
    <row r="78157" spans="13:13" x14ac:dyDescent="0.25">
      <c r="M78157"/>
    </row>
    <row r="78158" spans="13:13" x14ac:dyDescent="0.25">
      <c r="M78158"/>
    </row>
    <row r="78159" spans="13:13" x14ac:dyDescent="0.25">
      <c r="M78159"/>
    </row>
    <row r="78160" spans="13:13" x14ac:dyDescent="0.25">
      <c r="M78160"/>
    </row>
    <row r="78161" spans="13:13" x14ac:dyDescent="0.25">
      <c r="M78161"/>
    </row>
    <row r="78162" spans="13:13" x14ac:dyDescent="0.25">
      <c r="M78162"/>
    </row>
    <row r="78163" spans="13:13" x14ac:dyDescent="0.25">
      <c r="M78163"/>
    </row>
    <row r="78164" spans="13:13" x14ac:dyDescent="0.25">
      <c r="M78164"/>
    </row>
    <row r="78165" spans="13:13" x14ac:dyDescent="0.25">
      <c r="M78165"/>
    </row>
    <row r="78166" spans="13:13" x14ac:dyDescent="0.25">
      <c r="M78166"/>
    </row>
    <row r="78167" spans="13:13" x14ac:dyDescent="0.25">
      <c r="M78167"/>
    </row>
    <row r="78168" spans="13:13" x14ac:dyDescent="0.25">
      <c r="M78168"/>
    </row>
    <row r="78169" spans="13:13" x14ac:dyDescent="0.25">
      <c r="M78169"/>
    </row>
    <row r="78170" spans="13:13" x14ac:dyDescent="0.25">
      <c r="M78170"/>
    </row>
    <row r="78171" spans="13:13" x14ac:dyDescent="0.25">
      <c r="M78171"/>
    </row>
    <row r="78172" spans="13:13" x14ac:dyDescent="0.25">
      <c r="M78172"/>
    </row>
    <row r="78173" spans="13:13" x14ac:dyDescent="0.25">
      <c r="M78173"/>
    </row>
    <row r="78174" spans="13:13" x14ac:dyDescent="0.25">
      <c r="M78174"/>
    </row>
    <row r="78175" spans="13:13" x14ac:dyDescent="0.25">
      <c r="M78175"/>
    </row>
    <row r="78176" spans="13:13" x14ac:dyDescent="0.25">
      <c r="M78176"/>
    </row>
    <row r="78177" spans="13:13" x14ac:dyDescent="0.25">
      <c r="M78177"/>
    </row>
    <row r="78178" spans="13:13" x14ac:dyDescent="0.25">
      <c r="M78178"/>
    </row>
    <row r="78179" spans="13:13" x14ac:dyDescent="0.25">
      <c r="M78179"/>
    </row>
    <row r="78180" spans="13:13" x14ac:dyDescent="0.25">
      <c r="M78180"/>
    </row>
    <row r="78181" spans="13:13" x14ac:dyDescent="0.25">
      <c r="M78181"/>
    </row>
    <row r="78182" spans="13:13" x14ac:dyDescent="0.25">
      <c r="M78182"/>
    </row>
    <row r="78183" spans="13:13" x14ac:dyDescent="0.25">
      <c r="M78183"/>
    </row>
    <row r="78184" spans="13:13" x14ac:dyDescent="0.25">
      <c r="M78184"/>
    </row>
    <row r="78185" spans="13:13" x14ac:dyDescent="0.25">
      <c r="M78185"/>
    </row>
    <row r="78186" spans="13:13" x14ac:dyDescent="0.25">
      <c r="M78186"/>
    </row>
    <row r="78187" spans="13:13" x14ac:dyDescent="0.25">
      <c r="M78187"/>
    </row>
    <row r="78188" spans="13:13" x14ac:dyDescent="0.25">
      <c r="M78188"/>
    </row>
    <row r="78189" spans="13:13" x14ac:dyDescent="0.25">
      <c r="M78189"/>
    </row>
    <row r="78190" spans="13:13" x14ac:dyDescent="0.25">
      <c r="M78190"/>
    </row>
    <row r="78191" spans="13:13" x14ac:dyDescent="0.25">
      <c r="M78191"/>
    </row>
    <row r="78192" spans="13:13" x14ac:dyDescent="0.25">
      <c r="M78192"/>
    </row>
    <row r="78193" spans="13:13" x14ac:dyDescent="0.25">
      <c r="M78193"/>
    </row>
    <row r="78194" spans="13:13" x14ac:dyDescent="0.25">
      <c r="M78194"/>
    </row>
    <row r="78195" spans="13:13" x14ac:dyDescent="0.25">
      <c r="M78195"/>
    </row>
    <row r="78196" spans="13:13" x14ac:dyDescent="0.25">
      <c r="M78196"/>
    </row>
    <row r="78197" spans="13:13" x14ac:dyDescent="0.25">
      <c r="M78197"/>
    </row>
    <row r="78198" spans="13:13" x14ac:dyDescent="0.25">
      <c r="M78198"/>
    </row>
    <row r="78199" spans="13:13" x14ac:dyDescent="0.25">
      <c r="M78199"/>
    </row>
    <row r="78200" spans="13:13" x14ac:dyDescent="0.25">
      <c r="M78200"/>
    </row>
    <row r="78201" spans="13:13" x14ac:dyDescent="0.25">
      <c r="M78201"/>
    </row>
    <row r="78202" spans="13:13" x14ac:dyDescent="0.25">
      <c r="M78202"/>
    </row>
    <row r="78203" spans="13:13" x14ac:dyDescent="0.25">
      <c r="M78203"/>
    </row>
    <row r="78204" spans="13:13" x14ac:dyDescent="0.25">
      <c r="M78204"/>
    </row>
    <row r="78205" spans="13:13" x14ac:dyDescent="0.25">
      <c r="M78205"/>
    </row>
    <row r="78206" spans="13:13" x14ac:dyDescent="0.25">
      <c r="M78206"/>
    </row>
    <row r="78207" spans="13:13" x14ac:dyDescent="0.25">
      <c r="M78207"/>
    </row>
    <row r="78208" spans="13:13" x14ac:dyDescent="0.25">
      <c r="M78208"/>
    </row>
    <row r="78209" spans="13:13" x14ac:dyDescent="0.25">
      <c r="M78209"/>
    </row>
    <row r="78210" spans="13:13" x14ac:dyDescent="0.25">
      <c r="M78210"/>
    </row>
    <row r="78211" spans="13:13" x14ac:dyDescent="0.25">
      <c r="M78211"/>
    </row>
    <row r="78212" spans="13:13" x14ac:dyDescent="0.25">
      <c r="M78212"/>
    </row>
    <row r="78213" spans="13:13" x14ac:dyDescent="0.25">
      <c r="M78213"/>
    </row>
    <row r="78214" spans="13:13" x14ac:dyDescent="0.25">
      <c r="M78214"/>
    </row>
    <row r="78215" spans="13:13" x14ac:dyDescent="0.25">
      <c r="M78215"/>
    </row>
    <row r="78216" spans="13:13" x14ac:dyDescent="0.25">
      <c r="M78216"/>
    </row>
    <row r="78217" spans="13:13" x14ac:dyDescent="0.25">
      <c r="M78217"/>
    </row>
    <row r="78218" spans="13:13" x14ac:dyDescent="0.25">
      <c r="M78218"/>
    </row>
    <row r="78219" spans="13:13" x14ac:dyDescent="0.25">
      <c r="M78219"/>
    </row>
    <row r="78220" spans="13:13" x14ac:dyDescent="0.25">
      <c r="M78220"/>
    </row>
    <row r="78221" spans="13:13" x14ac:dyDescent="0.25">
      <c r="M78221"/>
    </row>
    <row r="78222" spans="13:13" x14ac:dyDescent="0.25">
      <c r="M78222"/>
    </row>
    <row r="78223" spans="13:13" x14ac:dyDescent="0.25">
      <c r="M78223"/>
    </row>
    <row r="78224" spans="13:13" x14ac:dyDescent="0.25">
      <c r="M78224"/>
    </row>
    <row r="78225" spans="13:13" x14ac:dyDescent="0.25">
      <c r="M78225"/>
    </row>
    <row r="78226" spans="13:13" x14ac:dyDescent="0.25">
      <c r="M78226"/>
    </row>
    <row r="78227" spans="13:13" x14ac:dyDescent="0.25">
      <c r="M78227"/>
    </row>
    <row r="78228" spans="13:13" x14ac:dyDescent="0.25">
      <c r="M78228"/>
    </row>
    <row r="78229" spans="13:13" x14ac:dyDescent="0.25">
      <c r="M78229"/>
    </row>
    <row r="78230" spans="13:13" x14ac:dyDescent="0.25">
      <c r="M78230"/>
    </row>
    <row r="78231" spans="13:13" x14ac:dyDescent="0.25">
      <c r="M78231"/>
    </row>
    <row r="78232" spans="13:13" x14ac:dyDescent="0.25">
      <c r="M78232"/>
    </row>
    <row r="78233" spans="13:13" x14ac:dyDescent="0.25">
      <c r="M78233"/>
    </row>
    <row r="78234" spans="13:13" x14ac:dyDescent="0.25">
      <c r="M78234"/>
    </row>
    <row r="78235" spans="13:13" x14ac:dyDescent="0.25">
      <c r="M78235"/>
    </row>
    <row r="78236" spans="13:13" x14ac:dyDescent="0.25">
      <c r="M78236"/>
    </row>
    <row r="78237" spans="13:13" x14ac:dyDescent="0.25">
      <c r="M78237"/>
    </row>
    <row r="78238" spans="13:13" x14ac:dyDescent="0.25">
      <c r="M78238"/>
    </row>
    <row r="78239" spans="13:13" x14ac:dyDescent="0.25">
      <c r="M78239"/>
    </row>
    <row r="78240" spans="13:13" x14ac:dyDescent="0.25">
      <c r="M78240"/>
    </row>
    <row r="78241" spans="13:13" x14ac:dyDescent="0.25">
      <c r="M78241"/>
    </row>
    <row r="78242" spans="13:13" x14ac:dyDescent="0.25">
      <c r="M78242"/>
    </row>
    <row r="78243" spans="13:13" x14ac:dyDescent="0.25">
      <c r="M78243"/>
    </row>
    <row r="78244" spans="13:13" x14ac:dyDescent="0.25">
      <c r="M78244"/>
    </row>
    <row r="78245" spans="13:13" x14ac:dyDescent="0.25">
      <c r="M78245"/>
    </row>
    <row r="78246" spans="13:13" x14ac:dyDescent="0.25">
      <c r="M78246"/>
    </row>
    <row r="78247" spans="13:13" x14ac:dyDescent="0.25">
      <c r="M78247"/>
    </row>
    <row r="78248" spans="13:13" x14ac:dyDescent="0.25">
      <c r="M78248"/>
    </row>
    <row r="78249" spans="13:13" x14ac:dyDescent="0.25">
      <c r="M78249"/>
    </row>
    <row r="78250" spans="13:13" x14ac:dyDescent="0.25">
      <c r="M78250"/>
    </row>
    <row r="78251" spans="13:13" x14ac:dyDescent="0.25">
      <c r="M78251"/>
    </row>
    <row r="78252" spans="13:13" x14ac:dyDescent="0.25">
      <c r="M78252"/>
    </row>
    <row r="78253" spans="13:13" x14ac:dyDescent="0.25">
      <c r="M78253"/>
    </row>
    <row r="78254" spans="13:13" x14ac:dyDescent="0.25">
      <c r="M78254"/>
    </row>
    <row r="78255" spans="13:13" x14ac:dyDescent="0.25">
      <c r="M78255"/>
    </row>
    <row r="78256" spans="13:13" x14ac:dyDescent="0.25">
      <c r="M78256"/>
    </row>
    <row r="78257" spans="13:13" x14ac:dyDescent="0.25">
      <c r="M78257"/>
    </row>
    <row r="78258" spans="13:13" x14ac:dyDescent="0.25">
      <c r="M78258"/>
    </row>
    <row r="78259" spans="13:13" x14ac:dyDescent="0.25">
      <c r="M78259"/>
    </row>
    <row r="78260" spans="13:13" x14ac:dyDescent="0.25">
      <c r="M78260"/>
    </row>
    <row r="78261" spans="13:13" x14ac:dyDescent="0.25">
      <c r="M78261"/>
    </row>
    <row r="78262" spans="13:13" x14ac:dyDescent="0.25">
      <c r="M78262"/>
    </row>
    <row r="78263" spans="13:13" x14ac:dyDescent="0.25">
      <c r="M78263"/>
    </row>
    <row r="78264" spans="13:13" x14ac:dyDescent="0.25">
      <c r="M78264"/>
    </row>
    <row r="78265" spans="13:13" x14ac:dyDescent="0.25">
      <c r="M78265"/>
    </row>
    <row r="78266" spans="13:13" x14ac:dyDescent="0.25">
      <c r="M78266"/>
    </row>
    <row r="78267" spans="13:13" x14ac:dyDescent="0.25">
      <c r="M78267"/>
    </row>
    <row r="78268" spans="13:13" x14ac:dyDescent="0.25">
      <c r="M78268"/>
    </row>
    <row r="78269" spans="13:13" x14ac:dyDescent="0.25">
      <c r="M78269"/>
    </row>
    <row r="78270" spans="13:13" x14ac:dyDescent="0.25">
      <c r="M78270"/>
    </row>
    <row r="78271" spans="13:13" x14ac:dyDescent="0.25">
      <c r="M78271"/>
    </row>
    <row r="78272" spans="13:13" x14ac:dyDescent="0.25">
      <c r="M78272"/>
    </row>
    <row r="78273" spans="13:13" x14ac:dyDescent="0.25">
      <c r="M78273"/>
    </row>
    <row r="78274" spans="13:13" x14ac:dyDescent="0.25">
      <c r="M78274"/>
    </row>
    <row r="78275" spans="13:13" x14ac:dyDescent="0.25">
      <c r="M78275"/>
    </row>
    <row r="78276" spans="13:13" x14ac:dyDescent="0.25">
      <c r="M78276"/>
    </row>
    <row r="78277" spans="13:13" x14ac:dyDescent="0.25">
      <c r="M78277"/>
    </row>
    <row r="78278" spans="13:13" x14ac:dyDescent="0.25">
      <c r="M78278"/>
    </row>
    <row r="78279" spans="13:13" x14ac:dyDescent="0.25">
      <c r="M78279"/>
    </row>
    <row r="78280" spans="13:13" x14ac:dyDescent="0.25">
      <c r="M78280"/>
    </row>
    <row r="78281" spans="13:13" x14ac:dyDescent="0.25">
      <c r="M78281"/>
    </row>
    <row r="78282" spans="13:13" x14ac:dyDescent="0.25">
      <c r="M78282"/>
    </row>
    <row r="78283" spans="13:13" x14ac:dyDescent="0.25">
      <c r="M78283"/>
    </row>
    <row r="78284" spans="13:13" x14ac:dyDescent="0.25">
      <c r="M78284"/>
    </row>
    <row r="78285" spans="13:13" x14ac:dyDescent="0.25">
      <c r="M78285"/>
    </row>
    <row r="78286" spans="13:13" x14ac:dyDescent="0.25">
      <c r="M78286"/>
    </row>
    <row r="78287" spans="13:13" x14ac:dyDescent="0.25">
      <c r="M78287"/>
    </row>
    <row r="78288" spans="13:13" x14ac:dyDescent="0.25">
      <c r="M78288"/>
    </row>
    <row r="78289" spans="13:13" x14ac:dyDescent="0.25">
      <c r="M78289"/>
    </row>
    <row r="78290" spans="13:13" x14ac:dyDescent="0.25">
      <c r="M78290"/>
    </row>
    <row r="78291" spans="13:13" x14ac:dyDescent="0.25">
      <c r="M78291"/>
    </row>
    <row r="78292" spans="13:13" x14ac:dyDescent="0.25">
      <c r="M78292"/>
    </row>
    <row r="78293" spans="13:13" x14ac:dyDescent="0.25">
      <c r="M78293"/>
    </row>
    <row r="78294" spans="13:13" x14ac:dyDescent="0.25">
      <c r="M78294"/>
    </row>
    <row r="78295" spans="13:13" x14ac:dyDescent="0.25">
      <c r="M78295"/>
    </row>
    <row r="78296" spans="13:13" x14ac:dyDescent="0.25">
      <c r="M78296"/>
    </row>
    <row r="78297" spans="13:13" x14ac:dyDescent="0.25">
      <c r="M78297"/>
    </row>
    <row r="78298" spans="13:13" x14ac:dyDescent="0.25">
      <c r="M78298"/>
    </row>
    <row r="78299" spans="13:13" x14ac:dyDescent="0.25">
      <c r="M78299"/>
    </row>
    <row r="78300" spans="13:13" x14ac:dyDescent="0.25">
      <c r="M78300"/>
    </row>
    <row r="78301" spans="13:13" x14ac:dyDescent="0.25">
      <c r="M78301"/>
    </row>
    <row r="78302" spans="13:13" x14ac:dyDescent="0.25">
      <c r="M78302"/>
    </row>
    <row r="78303" spans="13:13" x14ac:dyDescent="0.25">
      <c r="M78303"/>
    </row>
    <row r="78304" spans="13:13" x14ac:dyDescent="0.25">
      <c r="M78304"/>
    </row>
    <row r="78305" spans="13:13" x14ac:dyDescent="0.25">
      <c r="M78305"/>
    </row>
    <row r="78306" spans="13:13" x14ac:dyDescent="0.25">
      <c r="M78306"/>
    </row>
    <row r="78307" spans="13:13" x14ac:dyDescent="0.25">
      <c r="M78307"/>
    </row>
    <row r="78308" spans="13:13" x14ac:dyDescent="0.25">
      <c r="M78308"/>
    </row>
    <row r="78309" spans="13:13" x14ac:dyDescent="0.25">
      <c r="M78309"/>
    </row>
    <row r="78310" spans="13:13" x14ac:dyDescent="0.25">
      <c r="M78310"/>
    </row>
    <row r="78311" spans="13:13" x14ac:dyDescent="0.25">
      <c r="M78311"/>
    </row>
    <row r="78312" spans="13:13" x14ac:dyDescent="0.25">
      <c r="M78312"/>
    </row>
    <row r="78313" spans="13:13" x14ac:dyDescent="0.25">
      <c r="M78313"/>
    </row>
    <row r="78314" spans="13:13" x14ac:dyDescent="0.25">
      <c r="M78314"/>
    </row>
    <row r="78315" spans="13:13" x14ac:dyDescent="0.25">
      <c r="M78315"/>
    </row>
    <row r="78316" spans="13:13" x14ac:dyDescent="0.25">
      <c r="M78316"/>
    </row>
    <row r="78317" spans="13:13" x14ac:dyDescent="0.25">
      <c r="M78317"/>
    </row>
    <row r="78318" spans="13:13" x14ac:dyDescent="0.25">
      <c r="M78318"/>
    </row>
    <row r="78319" spans="13:13" x14ac:dyDescent="0.25">
      <c r="M78319"/>
    </row>
    <row r="78320" spans="13:13" x14ac:dyDescent="0.25">
      <c r="M78320"/>
    </row>
    <row r="78321" spans="13:13" x14ac:dyDescent="0.25">
      <c r="M78321"/>
    </row>
    <row r="78322" spans="13:13" x14ac:dyDescent="0.25">
      <c r="M78322"/>
    </row>
    <row r="78323" spans="13:13" x14ac:dyDescent="0.25">
      <c r="M78323"/>
    </row>
    <row r="78324" spans="13:13" x14ac:dyDescent="0.25">
      <c r="M78324"/>
    </row>
    <row r="78325" spans="13:13" x14ac:dyDescent="0.25">
      <c r="M78325"/>
    </row>
    <row r="78326" spans="13:13" x14ac:dyDescent="0.25">
      <c r="M78326"/>
    </row>
    <row r="78327" spans="13:13" x14ac:dyDescent="0.25">
      <c r="M78327"/>
    </row>
    <row r="78328" spans="13:13" x14ac:dyDescent="0.25">
      <c r="M78328"/>
    </row>
    <row r="78329" spans="13:13" x14ac:dyDescent="0.25">
      <c r="M78329"/>
    </row>
    <row r="78330" spans="13:13" x14ac:dyDescent="0.25">
      <c r="M78330"/>
    </row>
    <row r="78331" spans="13:13" x14ac:dyDescent="0.25">
      <c r="M78331"/>
    </row>
    <row r="78332" spans="13:13" x14ac:dyDescent="0.25">
      <c r="M78332"/>
    </row>
    <row r="78333" spans="13:13" x14ac:dyDescent="0.25">
      <c r="M78333"/>
    </row>
    <row r="78334" spans="13:13" x14ac:dyDescent="0.25">
      <c r="M78334"/>
    </row>
    <row r="78335" spans="13:13" x14ac:dyDescent="0.25">
      <c r="M78335"/>
    </row>
    <row r="78336" spans="13:13" x14ac:dyDescent="0.25">
      <c r="M78336"/>
    </row>
    <row r="78337" spans="13:13" x14ac:dyDescent="0.25">
      <c r="M78337"/>
    </row>
    <row r="78338" spans="13:13" x14ac:dyDescent="0.25">
      <c r="M78338"/>
    </row>
    <row r="78339" spans="13:13" x14ac:dyDescent="0.25">
      <c r="M78339"/>
    </row>
    <row r="78340" spans="13:13" x14ac:dyDescent="0.25">
      <c r="M78340"/>
    </row>
    <row r="78341" spans="13:13" x14ac:dyDescent="0.25">
      <c r="M78341"/>
    </row>
    <row r="78342" spans="13:13" x14ac:dyDescent="0.25">
      <c r="M78342"/>
    </row>
    <row r="78343" spans="13:13" x14ac:dyDescent="0.25">
      <c r="M78343"/>
    </row>
    <row r="78344" spans="13:13" x14ac:dyDescent="0.25">
      <c r="M78344"/>
    </row>
    <row r="78345" spans="13:13" x14ac:dyDescent="0.25">
      <c r="M78345"/>
    </row>
    <row r="78346" spans="13:13" x14ac:dyDescent="0.25">
      <c r="M78346"/>
    </row>
    <row r="78347" spans="13:13" x14ac:dyDescent="0.25">
      <c r="M78347"/>
    </row>
    <row r="78348" spans="13:13" x14ac:dyDescent="0.25">
      <c r="M78348"/>
    </row>
    <row r="78349" spans="13:13" x14ac:dyDescent="0.25">
      <c r="M78349"/>
    </row>
    <row r="78350" spans="13:13" x14ac:dyDescent="0.25">
      <c r="M78350"/>
    </row>
    <row r="78351" spans="13:13" x14ac:dyDescent="0.25">
      <c r="M78351"/>
    </row>
    <row r="78352" spans="13:13" x14ac:dyDescent="0.25">
      <c r="M78352"/>
    </row>
    <row r="78353" spans="13:13" x14ac:dyDescent="0.25">
      <c r="M78353"/>
    </row>
    <row r="78354" spans="13:13" x14ac:dyDescent="0.25">
      <c r="M78354"/>
    </row>
    <row r="78355" spans="13:13" x14ac:dyDescent="0.25">
      <c r="M78355"/>
    </row>
    <row r="78356" spans="13:13" x14ac:dyDescent="0.25">
      <c r="M78356"/>
    </row>
    <row r="78357" spans="13:13" x14ac:dyDescent="0.25">
      <c r="M78357"/>
    </row>
    <row r="78358" spans="13:13" x14ac:dyDescent="0.25">
      <c r="M78358"/>
    </row>
    <row r="78359" spans="13:13" x14ac:dyDescent="0.25">
      <c r="M78359"/>
    </row>
    <row r="78360" spans="13:13" x14ac:dyDescent="0.25">
      <c r="M78360"/>
    </row>
    <row r="78361" spans="13:13" x14ac:dyDescent="0.25">
      <c r="M78361"/>
    </row>
    <row r="78362" spans="13:13" x14ac:dyDescent="0.25">
      <c r="M78362"/>
    </row>
    <row r="78363" spans="13:13" x14ac:dyDescent="0.25">
      <c r="M78363"/>
    </row>
    <row r="78364" spans="13:13" x14ac:dyDescent="0.25">
      <c r="M78364"/>
    </row>
    <row r="78365" spans="13:13" x14ac:dyDescent="0.25">
      <c r="M78365"/>
    </row>
    <row r="78366" spans="13:13" x14ac:dyDescent="0.25">
      <c r="M78366"/>
    </row>
    <row r="78367" spans="13:13" x14ac:dyDescent="0.25">
      <c r="M78367"/>
    </row>
    <row r="78368" spans="13:13" x14ac:dyDescent="0.25">
      <c r="M78368"/>
    </row>
    <row r="78369" spans="13:13" x14ac:dyDescent="0.25">
      <c r="M78369"/>
    </row>
    <row r="78370" spans="13:13" x14ac:dyDescent="0.25">
      <c r="M78370"/>
    </row>
    <row r="78371" spans="13:13" x14ac:dyDescent="0.25">
      <c r="M78371"/>
    </row>
    <row r="78372" spans="13:13" x14ac:dyDescent="0.25">
      <c r="M78372"/>
    </row>
    <row r="78373" spans="13:13" x14ac:dyDescent="0.25">
      <c r="M78373"/>
    </row>
    <row r="78374" spans="13:13" x14ac:dyDescent="0.25">
      <c r="M78374"/>
    </row>
    <row r="78375" spans="13:13" x14ac:dyDescent="0.25">
      <c r="M78375"/>
    </row>
    <row r="78376" spans="13:13" x14ac:dyDescent="0.25">
      <c r="M78376"/>
    </row>
    <row r="78377" spans="13:13" x14ac:dyDescent="0.25">
      <c r="M78377"/>
    </row>
    <row r="78378" spans="13:13" x14ac:dyDescent="0.25">
      <c r="M78378"/>
    </row>
    <row r="78379" spans="13:13" x14ac:dyDescent="0.25">
      <c r="M78379"/>
    </row>
    <row r="78380" spans="13:13" x14ac:dyDescent="0.25">
      <c r="M78380"/>
    </row>
    <row r="78381" spans="13:13" x14ac:dyDescent="0.25">
      <c r="M78381"/>
    </row>
    <row r="78382" spans="13:13" x14ac:dyDescent="0.25">
      <c r="M78382"/>
    </row>
    <row r="78383" spans="13:13" x14ac:dyDescent="0.25">
      <c r="M78383"/>
    </row>
    <row r="78384" spans="13:13" x14ac:dyDescent="0.25">
      <c r="M78384"/>
    </row>
    <row r="78385" spans="13:13" x14ac:dyDescent="0.25">
      <c r="M78385"/>
    </row>
    <row r="78386" spans="13:13" x14ac:dyDescent="0.25">
      <c r="M78386"/>
    </row>
    <row r="78387" spans="13:13" x14ac:dyDescent="0.25">
      <c r="M78387"/>
    </row>
    <row r="78388" spans="13:13" x14ac:dyDescent="0.25">
      <c r="M78388"/>
    </row>
    <row r="78389" spans="13:13" x14ac:dyDescent="0.25">
      <c r="M78389"/>
    </row>
    <row r="78390" spans="13:13" x14ac:dyDescent="0.25">
      <c r="M78390"/>
    </row>
    <row r="78391" spans="13:13" x14ac:dyDescent="0.25">
      <c r="M78391"/>
    </row>
    <row r="78392" spans="13:13" x14ac:dyDescent="0.25">
      <c r="M78392"/>
    </row>
    <row r="78393" spans="13:13" x14ac:dyDescent="0.25">
      <c r="M78393"/>
    </row>
    <row r="78394" spans="13:13" x14ac:dyDescent="0.25">
      <c r="M78394"/>
    </row>
    <row r="78395" spans="13:13" x14ac:dyDescent="0.25">
      <c r="M78395"/>
    </row>
    <row r="78396" spans="13:13" x14ac:dyDescent="0.25">
      <c r="M78396"/>
    </row>
    <row r="78397" spans="13:13" x14ac:dyDescent="0.25">
      <c r="M78397"/>
    </row>
    <row r="78398" spans="13:13" x14ac:dyDescent="0.25">
      <c r="M78398"/>
    </row>
    <row r="78399" spans="13:13" x14ac:dyDescent="0.25">
      <c r="M78399"/>
    </row>
    <row r="78400" spans="13:13" x14ac:dyDescent="0.25">
      <c r="M78400"/>
    </row>
    <row r="78401" spans="13:13" x14ac:dyDescent="0.25">
      <c r="M78401"/>
    </row>
    <row r="78402" spans="13:13" x14ac:dyDescent="0.25">
      <c r="M78402"/>
    </row>
    <row r="78403" spans="13:13" x14ac:dyDescent="0.25">
      <c r="M78403"/>
    </row>
    <row r="78404" spans="13:13" x14ac:dyDescent="0.25">
      <c r="M78404"/>
    </row>
    <row r="78405" spans="13:13" x14ac:dyDescent="0.25">
      <c r="M78405"/>
    </row>
    <row r="78406" spans="13:13" x14ac:dyDescent="0.25">
      <c r="M78406"/>
    </row>
    <row r="78407" spans="13:13" x14ac:dyDescent="0.25">
      <c r="M78407"/>
    </row>
    <row r="78408" spans="13:13" x14ac:dyDescent="0.25">
      <c r="M78408"/>
    </row>
    <row r="78409" spans="13:13" x14ac:dyDescent="0.25">
      <c r="M78409"/>
    </row>
    <row r="78410" spans="13:13" x14ac:dyDescent="0.25">
      <c r="M78410"/>
    </row>
    <row r="78411" spans="13:13" x14ac:dyDescent="0.25">
      <c r="M78411"/>
    </row>
    <row r="78412" spans="13:13" x14ac:dyDescent="0.25">
      <c r="M78412"/>
    </row>
    <row r="78413" spans="13:13" x14ac:dyDescent="0.25">
      <c r="M78413"/>
    </row>
    <row r="78414" spans="13:13" x14ac:dyDescent="0.25">
      <c r="M78414"/>
    </row>
    <row r="78415" spans="13:13" x14ac:dyDescent="0.25">
      <c r="M78415"/>
    </row>
    <row r="78416" spans="13:13" x14ac:dyDescent="0.25">
      <c r="M78416"/>
    </row>
    <row r="78417" spans="13:13" x14ac:dyDescent="0.25">
      <c r="M78417"/>
    </row>
    <row r="78418" spans="13:13" x14ac:dyDescent="0.25">
      <c r="M78418"/>
    </row>
    <row r="78419" spans="13:13" x14ac:dyDescent="0.25">
      <c r="M78419"/>
    </row>
    <row r="78420" spans="13:13" x14ac:dyDescent="0.25">
      <c r="M78420"/>
    </row>
    <row r="78421" spans="13:13" x14ac:dyDescent="0.25">
      <c r="M78421"/>
    </row>
    <row r="78422" spans="13:13" x14ac:dyDescent="0.25">
      <c r="M78422"/>
    </row>
    <row r="78423" spans="13:13" x14ac:dyDescent="0.25">
      <c r="M78423"/>
    </row>
    <row r="78424" spans="13:13" x14ac:dyDescent="0.25">
      <c r="M78424"/>
    </row>
    <row r="78425" spans="13:13" x14ac:dyDescent="0.25">
      <c r="M78425"/>
    </row>
    <row r="78426" spans="13:13" x14ac:dyDescent="0.25">
      <c r="M78426"/>
    </row>
    <row r="78427" spans="13:13" x14ac:dyDescent="0.25">
      <c r="M78427"/>
    </row>
    <row r="78428" spans="13:13" x14ac:dyDescent="0.25">
      <c r="M78428"/>
    </row>
    <row r="78429" spans="13:13" x14ac:dyDescent="0.25">
      <c r="M78429"/>
    </row>
    <row r="78430" spans="13:13" x14ac:dyDescent="0.25">
      <c r="M78430"/>
    </row>
    <row r="78431" spans="13:13" x14ac:dyDescent="0.25">
      <c r="M78431"/>
    </row>
    <row r="78432" spans="13:13" x14ac:dyDescent="0.25">
      <c r="M78432"/>
    </row>
    <row r="78433" spans="13:13" x14ac:dyDescent="0.25">
      <c r="M78433"/>
    </row>
    <row r="78434" spans="13:13" x14ac:dyDescent="0.25">
      <c r="M78434"/>
    </row>
    <row r="78435" spans="13:13" x14ac:dyDescent="0.25">
      <c r="M78435"/>
    </row>
    <row r="78436" spans="13:13" x14ac:dyDescent="0.25">
      <c r="M78436"/>
    </row>
    <row r="78437" spans="13:13" x14ac:dyDescent="0.25">
      <c r="M78437"/>
    </row>
    <row r="78438" spans="13:13" x14ac:dyDescent="0.25">
      <c r="M78438"/>
    </row>
    <row r="78439" spans="13:13" x14ac:dyDescent="0.25">
      <c r="M78439"/>
    </row>
    <row r="78440" spans="13:13" x14ac:dyDescent="0.25">
      <c r="M78440"/>
    </row>
    <row r="78441" spans="13:13" x14ac:dyDescent="0.25">
      <c r="M78441"/>
    </row>
    <row r="78442" spans="13:13" x14ac:dyDescent="0.25">
      <c r="M78442"/>
    </row>
    <row r="78443" spans="13:13" x14ac:dyDescent="0.25">
      <c r="M78443"/>
    </row>
    <row r="78444" spans="13:13" x14ac:dyDescent="0.25">
      <c r="M78444"/>
    </row>
    <row r="78445" spans="13:13" x14ac:dyDescent="0.25">
      <c r="M78445"/>
    </row>
    <row r="78446" spans="13:13" x14ac:dyDescent="0.25">
      <c r="M78446"/>
    </row>
    <row r="78447" spans="13:13" x14ac:dyDescent="0.25">
      <c r="M78447"/>
    </row>
    <row r="78448" spans="13:13" x14ac:dyDescent="0.25">
      <c r="M78448"/>
    </row>
    <row r="78449" spans="13:13" x14ac:dyDescent="0.25">
      <c r="M78449"/>
    </row>
    <row r="78450" spans="13:13" x14ac:dyDescent="0.25">
      <c r="M78450"/>
    </row>
    <row r="78451" spans="13:13" x14ac:dyDescent="0.25">
      <c r="M78451"/>
    </row>
    <row r="78452" spans="13:13" x14ac:dyDescent="0.25">
      <c r="M78452"/>
    </row>
    <row r="78453" spans="13:13" x14ac:dyDescent="0.25">
      <c r="M78453"/>
    </row>
    <row r="78454" spans="13:13" x14ac:dyDescent="0.25">
      <c r="M78454"/>
    </row>
    <row r="78455" spans="13:13" x14ac:dyDescent="0.25">
      <c r="M78455"/>
    </row>
    <row r="78456" spans="13:13" x14ac:dyDescent="0.25">
      <c r="M78456"/>
    </row>
    <row r="78457" spans="13:13" x14ac:dyDescent="0.25">
      <c r="M78457"/>
    </row>
    <row r="78458" spans="13:13" x14ac:dyDescent="0.25">
      <c r="M78458"/>
    </row>
    <row r="78459" spans="13:13" x14ac:dyDescent="0.25">
      <c r="M78459"/>
    </row>
    <row r="78460" spans="13:13" x14ac:dyDescent="0.25">
      <c r="M78460"/>
    </row>
    <row r="78461" spans="13:13" x14ac:dyDescent="0.25">
      <c r="M78461"/>
    </row>
    <row r="78462" spans="13:13" x14ac:dyDescent="0.25">
      <c r="M78462"/>
    </row>
    <row r="78463" spans="13:13" x14ac:dyDescent="0.25">
      <c r="M78463"/>
    </row>
    <row r="78464" spans="13:13" x14ac:dyDescent="0.25">
      <c r="M78464"/>
    </row>
    <row r="78465" spans="13:13" x14ac:dyDescent="0.25">
      <c r="M78465"/>
    </row>
    <row r="78466" spans="13:13" x14ac:dyDescent="0.25">
      <c r="M78466"/>
    </row>
    <row r="78467" spans="13:13" x14ac:dyDescent="0.25">
      <c r="M78467"/>
    </row>
    <row r="78468" spans="13:13" x14ac:dyDescent="0.25">
      <c r="M78468"/>
    </row>
    <row r="78469" spans="13:13" x14ac:dyDescent="0.25">
      <c r="M78469"/>
    </row>
    <row r="78470" spans="13:13" x14ac:dyDescent="0.25">
      <c r="M78470"/>
    </row>
    <row r="78471" spans="13:13" x14ac:dyDescent="0.25">
      <c r="M78471"/>
    </row>
    <row r="78472" spans="13:13" x14ac:dyDescent="0.25">
      <c r="M78472"/>
    </row>
    <row r="78473" spans="13:13" x14ac:dyDescent="0.25">
      <c r="M78473"/>
    </row>
    <row r="78474" spans="13:13" x14ac:dyDescent="0.25">
      <c r="M78474"/>
    </row>
    <row r="78475" spans="13:13" x14ac:dyDescent="0.25">
      <c r="M78475"/>
    </row>
    <row r="78476" spans="13:13" x14ac:dyDescent="0.25">
      <c r="M78476"/>
    </row>
    <row r="78477" spans="13:13" x14ac:dyDescent="0.25">
      <c r="M78477"/>
    </row>
    <row r="78478" spans="13:13" x14ac:dyDescent="0.25">
      <c r="M78478"/>
    </row>
    <row r="78479" spans="13:13" x14ac:dyDescent="0.25">
      <c r="M78479"/>
    </row>
    <row r="78480" spans="13:13" x14ac:dyDescent="0.25">
      <c r="M78480"/>
    </row>
    <row r="78481" spans="13:13" x14ac:dyDescent="0.25">
      <c r="M78481"/>
    </row>
    <row r="78482" spans="13:13" x14ac:dyDescent="0.25">
      <c r="M78482"/>
    </row>
    <row r="78483" spans="13:13" x14ac:dyDescent="0.25">
      <c r="M78483"/>
    </row>
    <row r="78484" spans="13:13" x14ac:dyDescent="0.25">
      <c r="M78484"/>
    </row>
    <row r="78485" spans="13:13" x14ac:dyDescent="0.25">
      <c r="M78485"/>
    </row>
    <row r="78486" spans="13:13" x14ac:dyDescent="0.25">
      <c r="M78486"/>
    </row>
    <row r="78487" spans="13:13" x14ac:dyDescent="0.25">
      <c r="M78487"/>
    </row>
    <row r="78488" spans="13:13" x14ac:dyDescent="0.25">
      <c r="M78488"/>
    </row>
    <row r="78489" spans="13:13" x14ac:dyDescent="0.25">
      <c r="M78489"/>
    </row>
    <row r="78490" spans="13:13" x14ac:dyDescent="0.25">
      <c r="M78490"/>
    </row>
    <row r="78491" spans="13:13" x14ac:dyDescent="0.25">
      <c r="M78491"/>
    </row>
    <row r="78492" spans="13:13" x14ac:dyDescent="0.25">
      <c r="M78492"/>
    </row>
    <row r="78493" spans="13:13" x14ac:dyDescent="0.25">
      <c r="M78493"/>
    </row>
    <row r="78494" spans="13:13" x14ac:dyDescent="0.25">
      <c r="M78494"/>
    </row>
    <row r="78495" spans="13:13" x14ac:dyDescent="0.25">
      <c r="M78495"/>
    </row>
    <row r="78496" spans="13:13" x14ac:dyDescent="0.25">
      <c r="M78496"/>
    </row>
    <row r="78497" spans="13:13" x14ac:dyDescent="0.25">
      <c r="M78497"/>
    </row>
    <row r="78498" spans="13:13" x14ac:dyDescent="0.25">
      <c r="M78498"/>
    </row>
    <row r="78499" spans="13:13" x14ac:dyDescent="0.25">
      <c r="M78499"/>
    </row>
    <row r="78500" spans="13:13" x14ac:dyDescent="0.25">
      <c r="M78500"/>
    </row>
    <row r="78501" spans="13:13" x14ac:dyDescent="0.25">
      <c r="M78501"/>
    </row>
    <row r="78502" spans="13:13" x14ac:dyDescent="0.25">
      <c r="M78502"/>
    </row>
    <row r="78503" spans="13:13" x14ac:dyDescent="0.25">
      <c r="M78503"/>
    </row>
    <row r="78504" spans="13:13" x14ac:dyDescent="0.25">
      <c r="M78504"/>
    </row>
    <row r="78505" spans="13:13" x14ac:dyDescent="0.25">
      <c r="M78505"/>
    </row>
    <row r="78506" spans="13:13" x14ac:dyDescent="0.25">
      <c r="M78506"/>
    </row>
    <row r="78507" spans="13:13" x14ac:dyDescent="0.25">
      <c r="M78507"/>
    </row>
    <row r="78508" spans="13:13" x14ac:dyDescent="0.25">
      <c r="M78508"/>
    </row>
    <row r="78509" spans="13:13" x14ac:dyDescent="0.25">
      <c r="M78509"/>
    </row>
    <row r="78510" spans="13:13" x14ac:dyDescent="0.25">
      <c r="M78510"/>
    </row>
    <row r="78511" spans="13:13" x14ac:dyDescent="0.25">
      <c r="M78511"/>
    </row>
    <row r="78512" spans="13:13" x14ac:dyDescent="0.25">
      <c r="M78512"/>
    </row>
    <row r="78513" spans="13:13" x14ac:dyDescent="0.25">
      <c r="M78513"/>
    </row>
    <row r="78514" spans="13:13" x14ac:dyDescent="0.25">
      <c r="M78514"/>
    </row>
    <row r="78515" spans="13:13" x14ac:dyDescent="0.25">
      <c r="M78515"/>
    </row>
    <row r="78516" spans="13:13" x14ac:dyDescent="0.25">
      <c r="M78516"/>
    </row>
    <row r="78517" spans="13:13" x14ac:dyDescent="0.25">
      <c r="M78517"/>
    </row>
    <row r="78518" spans="13:13" x14ac:dyDescent="0.25">
      <c r="M78518"/>
    </row>
    <row r="78519" spans="13:13" x14ac:dyDescent="0.25">
      <c r="M78519"/>
    </row>
    <row r="78520" spans="13:13" x14ac:dyDescent="0.25">
      <c r="M78520"/>
    </row>
    <row r="78521" spans="13:13" x14ac:dyDescent="0.25">
      <c r="M78521"/>
    </row>
    <row r="78522" spans="13:13" x14ac:dyDescent="0.25">
      <c r="M78522"/>
    </row>
    <row r="78523" spans="13:13" x14ac:dyDescent="0.25">
      <c r="M78523"/>
    </row>
    <row r="78524" spans="13:13" x14ac:dyDescent="0.25">
      <c r="M78524"/>
    </row>
    <row r="78525" spans="13:13" x14ac:dyDescent="0.25">
      <c r="M78525"/>
    </row>
    <row r="78526" spans="13:13" x14ac:dyDescent="0.25">
      <c r="M78526"/>
    </row>
    <row r="78527" spans="13:13" x14ac:dyDescent="0.25">
      <c r="M78527"/>
    </row>
    <row r="78528" spans="13:13" x14ac:dyDescent="0.25">
      <c r="M78528"/>
    </row>
    <row r="78529" spans="13:13" x14ac:dyDescent="0.25">
      <c r="M78529"/>
    </row>
    <row r="78530" spans="13:13" x14ac:dyDescent="0.25">
      <c r="M78530"/>
    </row>
    <row r="78531" spans="13:13" x14ac:dyDescent="0.25">
      <c r="M78531"/>
    </row>
    <row r="78532" spans="13:13" x14ac:dyDescent="0.25">
      <c r="M78532"/>
    </row>
    <row r="78533" spans="13:13" x14ac:dyDescent="0.25">
      <c r="M78533"/>
    </row>
    <row r="78534" spans="13:13" x14ac:dyDescent="0.25">
      <c r="M78534"/>
    </row>
    <row r="78535" spans="13:13" x14ac:dyDescent="0.25">
      <c r="M78535"/>
    </row>
    <row r="78536" spans="13:13" x14ac:dyDescent="0.25">
      <c r="M78536"/>
    </row>
    <row r="78537" spans="13:13" x14ac:dyDescent="0.25">
      <c r="M78537"/>
    </row>
    <row r="78538" spans="13:13" x14ac:dyDescent="0.25">
      <c r="M78538"/>
    </row>
    <row r="78539" spans="13:13" x14ac:dyDescent="0.25">
      <c r="M78539"/>
    </row>
    <row r="78540" spans="13:13" x14ac:dyDescent="0.25">
      <c r="M78540"/>
    </row>
    <row r="78541" spans="13:13" x14ac:dyDescent="0.25">
      <c r="M78541"/>
    </row>
    <row r="78542" spans="13:13" x14ac:dyDescent="0.25">
      <c r="M78542"/>
    </row>
    <row r="78543" spans="13:13" x14ac:dyDescent="0.25">
      <c r="M78543"/>
    </row>
    <row r="78544" spans="13:13" x14ac:dyDescent="0.25">
      <c r="M78544"/>
    </row>
    <row r="78545" spans="13:13" x14ac:dyDescent="0.25">
      <c r="M78545"/>
    </row>
    <row r="78546" spans="13:13" x14ac:dyDescent="0.25">
      <c r="M78546"/>
    </row>
    <row r="78547" spans="13:13" x14ac:dyDescent="0.25">
      <c r="M78547"/>
    </row>
    <row r="78548" spans="13:13" x14ac:dyDescent="0.25">
      <c r="M78548"/>
    </row>
    <row r="78549" spans="13:13" x14ac:dyDescent="0.25">
      <c r="M78549"/>
    </row>
    <row r="78550" spans="13:13" x14ac:dyDescent="0.25">
      <c r="M78550"/>
    </row>
    <row r="78551" spans="13:13" x14ac:dyDescent="0.25">
      <c r="M78551"/>
    </row>
    <row r="78552" spans="13:13" x14ac:dyDescent="0.25">
      <c r="M78552"/>
    </row>
    <row r="78553" spans="13:13" x14ac:dyDescent="0.25">
      <c r="M78553"/>
    </row>
    <row r="78554" spans="13:13" x14ac:dyDescent="0.25">
      <c r="M78554"/>
    </row>
    <row r="78555" spans="13:13" x14ac:dyDescent="0.25">
      <c r="M78555"/>
    </row>
    <row r="78556" spans="13:13" x14ac:dyDescent="0.25">
      <c r="M78556"/>
    </row>
    <row r="78557" spans="13:13" x14ac:dyDescent="0.25">
      <c r="M78557"/>
    </row>
    <row r="78558" spans="13:13" x14ac:dyDescent="0.25">
      <c r="M78558"/>
    </row>
    <row r="78559" spans="13:13" x14ac:dyDescent="0.25">
      <c r="M78559"/>
    </row>
    <row r="78560" spans="13:13" x14ac:dyDescent="0.25">
      <c r="M78560"/>
    </row>
    <row r="78561" spans="13:13" x14ac:dyDescent="0.25">
      <c r="M78561"/>
    </row>
    <row r="78562" spans="13:13" x14ac:dyDescent="0.25">
      <c r="M78562"/>
    </row>
    <row r="78563" spans="13:13" x14ac:dyDescent="0.25">
      <c r="M78563"/>
    </row>
    <row r="78564" spans="13:13" x14ac:dyDescent="0.25">
      <c r="M78564"/>
    </row>
    <row r="78565" spans="13:13" x14ac:dyDescent="0.25">
      <c r="M78565"/>
    </row>
    <row r="78566" spans="13:13" x14ac:dyDescent="0.25">
      <c r="M78566"/>
    </row>
    <row r="78567" spans="13:13" x14ac:dyDescent="0.25">
      <c r="M78567"/>
    </row>
    <row r="78568" spans="13:13" x14ac:dyDescent="0.25">
      <c r="M78568"/>
    </row>
    <row r="78569" spans="13:13" x14ac:dyDescent="0.25">
      <c r="M78569"/>
    </row>
    <row r="78570" spans="13:13" x14ac:dyDescent="0.25">
      <c r="M78570"/>
    </row>
    <row r="78571" spans="13:13" x14ac:dyDescent="0.25">
      <c r="M78571"/>
    </row>
    <row r="78572" spans="13:13" x14ac:dyDescent="0.25">
      <c r="M78572"/>
    </row>
    <row r="78573" spans="13:13" x14ac:dyDescent="0.25">
      <c r="M78573"/>
    </row>
    <row r="78574" spans="13:13" x14ac:dyDescent="0.25">
      <c r="M78574"/>
    </row>
    <row r="78575" spans="13:13" x14ac:dyDescent="0.25">
      <c r="M78575"/>
    </row>
    <row r="78576" spans="13:13" x14ac:dyDescent="0.25">
      <c r="M78576"/>
    </row>
    <row r="78577" spans="13:13" x14ac:dyDescent="0.25">
      <c r="M78577"/>
    </row>
    <row r="78578" spans="13:13" x14ac:dyDescent="0.25">
      <c r="M78578"/>
    </row>
    <row r="78579" spans="13:13" x14ac:dyDescent="0.25">
      <c r="M78579"/>
    </row>
    <row r="78580" spans="13:13" x14ac:dyDescent="0.25">
      <c r="M78580"/>
    </row>
    <row r="78581" spans="13:13" x14ac:dyDescent="0.25">
      <c r="M78581"/>
    </row>
    <row r="78582" spans="13:13" x14ac:dyDescent="0.25">
      <c r="M78582"/>
    </row>
    <row r="78583" spans="13:13" x14ac:dyDescent="0.25">
      <c r="M78583"/>
    </row>
    <row r="78584" spans="13:13" x14ac:dyDescent="0.25">
      <c r="M78584"/>
    </row>
    <row r="78585" spans="13:13" x14ac:dyDescent="0.25">
      <c r="M78585"/>
    </row>
    <row r="78586" spans="13:13" x14ac:dyDescent="0.25">
      <c r="M78586"/>
    </row>
    <row r="78587" spans="13:13" x14ac:dyDescent="0.25">
      <c r="M78587"/>
    </row>
    <row r="78588" spans="13:13" x14ac:dyDescent="0.25">
      <c r="M78588"/>
    </row>
    <row r="78589" spans="13:13" x14ac:dyDescent="0.25">
      <c r="M78589"/>
    </row>
    <row r="78590" spans="13:13" x14ac:dyDescent="0.25">
      <c r="M78590"/>
    </row>
    <row r="78591" spans="13:13" x14ac:dyDescent="0.25">
      <c r="M78591"/>
    </row>
    <row r="78592" spans="13:13" x14ac:dyDescent="0.25">
      <c r="M78592"/>
    </row>
    <row r="78593" spans="13:13" x14ac:dyDescent="0.25">
      <c r="M78593"/>
    </row>
    <row r="78594" spans="13:13" x14ac:dyDescent="0.25">
      <c r="M78594"/>
    </row>
    <row r="78595" spans="13:13" x14ac:dyDescent="0.25">
      <c r="M78595"/>
    </row>
    <row r="78596" spans="13:13" x14ac:dyDescent="0.25">
      <c r="M78596"/>
    </row>
    <row r="78597" spans="13:13" x14ac:dyDescent="0.25">
      <c r="M78597"/>
    </row>
    <row r="78598" spans="13:13" x14ac:dyDescent="0.25">
      <c r="M78598"/>
    </row>
    <row r="78599" spans="13:13" x14ac:dyDescent="0.25">
      <c r="M78599"/>
    </row>
    <row r="78600" spans="13:13" x14ac:dyDescent="0.25">
      <c r="M78600"/>
    </row>
    <row r="78601" spans="13:13" x14ac:dyDescent="0.25">
      <c r="M78601"/>
    </row>
    <row r="78602" spans="13:13" x14ac:dyDescent="0.25">
      <c r="M78602"/>
    </row>
    <row r="78603" spans="13:13" x14ac:dyDescent="0.25">
      <c r="M78603"/>
    </row>
    <row r="78604" spans="13:13" x14ac:dyDescent="0.25">
      <c r="M78604"/>
    </row>
    <row r="78605" spans="13:13" x14ac:dyDescent="0.25">
      <c r="M78605"/>
    </row>
    <row r="78606" spans="13:13" x14ac:dyDescent="0.25">
      <c r="M78606"/>
    </row>
    <row r="78607" spans="13:13" x14ac:dyDescent="0.25">
      <c r="M78607"/>
    </row>
    <row r="78608" spans="13:13" x14ac:dyDescent="0.25">
      <c r="M78608"/>
    </row>
    <row r="78609" spans="13:13" x14ac:dyDescent="0.25">
      <c r="M78609"/>
    </row>
    <row r="78610" spans="13:13" x14ac:dyDescent="0.25">
      <c r="M78610"/>
    </row>
    <row r="78611" spans="13:13" x14ac:dyDescent="0.25">
      <c r="M78611"/>
    </row>
    <row r="78612" spans="13:13" x14ac:dyDescent="0.25">
      <c r="M78612"/>
    </row>
    <row r="78613" spans="13:13" x14ac:dyDescent="0.25">
      <c r="M78613"/>
    </row>
    <row r="78614" spans="13:13" x14ac:dyDescent="0.25">
      <c r="M78614"/>
    </row>
    <row r="78615" spans="13:13" x14ac:dyDescent="0.25">
      <c r="M78615"/>
    </row>
    <row r="78616" spans="13:13" x14ac:dyDescent="0.25">
      <c r="M78616"/>
    </row>
    <row r="78617" spans="13:13" x14ac:dyDescent="0.25">
      <c r="M78617"/>
    </row>
    <row r="78618" spans="13:13" x14ac:dyDescent="0.25">
      <c r="M78618"/>
    </row>
    <row r="78619" spans="13:13" x14ac:dyDescent="0.25">
      <c r="M78619"/>
    </row>
    <row r="78620" spans="13:13" x14ac:dyDescent="0.25">
      <c r="M78620"/>
    </row>
    <row r="78621" spans="13:13" x14ac:dyDescent="0.25">
      <c r="M78621"/>
    </row>
    <row r="78622" spans="13:13" x14ac:dyDescent="0.25">
      <c r="M78622"/>
    </row>
    <row r="78623" spans="13:13" x14ac:dyDescent="0.25">
      <c r="M78623"/>
    </row>
    <row r="78624" spans="13:13" x14ac:dyDescent="0.25">
      <c r="M78624"/>
    </row>
    <row r="78625" spans="13:13" x14ac:dyDescent="0.25">
      <c r="M78625"/>
    </row>
    <row r="78626" spans="13:13" x14ac:dyDescent="0.25">
      <c r="M78626"/>
    </row>
    <row r="78627" spans="13:13" x14ac:dyDescent="0.25">
      <c r="M78627"/>
    </row>
    <row r="78628" spans="13:13" x14ac:dyDescent="0.25">
      <c r="M78628"/>
    </row>
    <row r="78629" spans="13:13" x14ac:dyDescent="0.25">
      <c r="M78629"/>
    </row>
    <row r="78630" spans="13:13" x14ac:dyDescent="0.25">
      <c r="M78630"/>
    </row>
    <row r="78631" spans="13:13" x14ac:dyDescent="0.25">
      <c r="M78631"/>
    </row>
    <row r="78632" spans="13:13" x14ac:dyDescent="0.25">
      <c r="M78632"/>
    </row>
    <row r="78633" spans="13:13" x14ac:dyDescent="0.25">
      <c r="M78633"/>
    </row>
    <row r="78634" spans="13:13" x14ac:dyDescent="0.25">
      <c r="M78634"/>
    </row>
    <row r="78635" spans="13:13" x14ac:dyDescent="0.25">
      <c r="M78635"/>
    </row>
    <row r="78636" spans="13:13" x14ac:dyDescent="0.25">
      <c r="M78636"/>
    </row>
    <row r="78637" spans="13:13" x14ac:dyDescent="0.25">
      <c r="M78637"/>
    </row>
    <row r="78638" spans="13:13" x14ac:dyDescent="0.25">
      <c r="M78638"/>
    </row>
    <row r="78639" spans="13:13" x14ac:dyDescent="0.25">
      <c r="M78639"/>
    </row>
    <row r="78640" spans="13:13" x14ac:dyDescent="0.25">
      <c r="M78640"/>
    </row>
    <row r="78641" spans="13:13" x14ac:dyDescent="0.25">
      <c r="M78641"/>
    </row>
    <row r="78642" spans="13:13" x14ac:dyDescent="0.25">
      <c r="M78642"/>
    </row>
    <row r="78643" spans="13:13" x14ac:dyDescent="0.25">
      <c r="M78643"/>
    </row>
    <row r="78644" spans="13:13" x14ac:dyDescent="0.25">
      <c r="M78644"/>
    </row>
    <row r="78645" spans="13:13" x14ac:dyDescent="0.25">
      <c r="M78645"/>
    </row>
    <row r="78646" spans="13:13" x14ac:dyDescent="0.25">
      <c r="M78646"/>
    </row>
    <row r="78647" spans="13:13" x14ac:dyDescent="0.25">
      <c r="M78647"/>
    </row>
    <row r="78648" spans="13:13" x14ac:dyDescent="0.25">
      <c r="M78648"/>
    </row>
    <row r="78649" spans="13:13" x14ac:dyDescent="0.25">
      <c r="M78649"/>
    </row>
    <row r="78650" spans="13:13" x14ac:dyDescent="0.25">
      <c r="M78650"/>
    </row>
    <row r="78651" spans="13:13" x14ac:dyDescent="0.25">
      <c r="M78651"/>
    </row>
    <row r="78652" spans="13:13" x14ac:dyDescent="0.25">
      <c r="M78652"/>
    </row>
    <row r="78653" spans="13:13" x14ac:dyDescent="0.25">
      <c r="M78653"/>
    </row>
    <row r="78654" spans="13:13" x14ac:dyDescent="0.25">
      <c r="M78654"/>
    </row>
    <row r="78655" spans="13:13" x14ac:dyDescent="0.25">
      <c r="M78655"/>
    </row>
    <row r="78656" spans="13:13" x14ac:dyDescent="0.25">
      <c r="M78656"/>
    </row>
    <row r="78657" spans="13:13" x14ac:dyDescent="0.25">
      <c r="M78657"/>
    </row>
    <row r="78658" spans="13:13" x14ac:dyDescent="0.25">
      <c r="M78658"/>
    </row>
    <row r="78659" spans="13:13" x14ac:dyDescent="0.25">
      <c r="M78659"/>
    </row>
    <row r="78660" spans="13:13" x14ac:dyDescent="0.25">
      <c r="M78660"/>
    </row>
    <row r="78661" spans="13:13" x14ac:dyDescent="0.25">
      <c r="M78661"/>
    </row>
    <row r="78662" spans="13:13" x14ac:dyDescent="0.25">
      <c r="M78662"/>
    </row>
    <row r="78663" spans="13:13" x14ac:dyDescent="0.25">
      <c r="M78663"/>
    </row>
    <row r="78664" spans="13:13" x14ac:dyDescent="0.25">
      <c r="M78664"/>
    </row>
    <row r="78665" spans="13:13" x14ac:dyDescent="0.25">
      <c r="M78665"/>
    </row>
    <row r="78666" spans="13:13" x14ac:dyDescent="0.25">
      <c r="M78666"/>
    </row>
    <row r="78667" spans="13:13" x14ac:dyDescent="0.25">
      <c r="M78667"/>
    </row>
    <row r="78668" spans="13:13" x14ac:dyDescent="0.25">
      <c r="M78668"/>
    </row>
    <row r="78669" spans="13:13" x14ac:dyDescent="0.25">
      <c r="M78669"/>
    </row>
    <row r="78670" spans="13:13" x14ac:dyDescent="0.25">
      <c r="M78670"/>
    </row>
    <row r="78671" spans="13:13" x14ac:dyDescent="0.25">
      <c r="M78671"/>
    </row>
    <row r="78672" spans="13:13" x14ac:dyDescent="0.25">
      <c r="M78672"/>
    </row>
    <row r="78673" spans="13:13" x14ac:dyDescent="0.25">
      <c r="M78673"/>
    </row>
    <row r="78674" spans="13:13" x14ac:dyDescent="0.25">
      <c r="M78674"/>
    </row>
    <row r="78675" spans="13:13" x14ac:dyDescent="0.25">
      <c r="M78675"/>
    </row>
    <row r="78676" spans="13:13" x14ac:dyDescent="0.25">
      <c r="M78676"/>
    </row>
    <row r="78677" spans="13:13" x14ac:dyDescent="0.25">
      <c r="M78677"/>
    </row>
    <row r="78678" spans="13:13" x14ac:dyDescent="0.25">
      <c r="M78678"/>
    </row>
    <row r="78679" spans="13:13" x14ac:dyDescent="0.25">
      <c r="M78679"/>
    </row>
    <row r="78680" spans="13:13" x14ac:dyDescent="0.25">
      <c r="M78680"/>
    </row>
    <row r="78681" spans="13:13" x14ac:dyDescent="0.25">
      <c r="M78681"/>
    </row>
    <row r="78682" spans="13:13" x14ac:dyDescent="0.25">
      <c r="M78682"/>
    </row>
    <row r="78683" spans="13:13" x14ac:dyDescent="0.25">
      <c r="M78683"/>
    </row>
    <row r="78684" spans="13:13" x14ac:dyDescent="0.25">
      <c r="M78684"/>
    </row>
    <row r="78685" spans="13:13" x14ac:dyDescent="0.25">
      <c r="M78685"/>
    </row>
    <row r="78686" spans="13:13" x14ac:dyDescent="0.25">
      <c r="M78686"/>
    </row>
    <row r="78687" spans="13:13" x14ac:dyDescent="0.25">
      <c r="M78687"/>
    </row>
    <row r="78688" spans="13:13" x14ac:dyDescent="0.25">
      <c r="M78688"/>
    </row>
    <row r="78689" spans="13:13" x14ac:dyDescent="0.25">
      <c r="M78689"/>
    </row>
    <row r="78690" spans="13:13" x14ac:dyDescent="0.25">
      <c r="M78690"/>
    </row>
    <row r="78691" spans="13:13" x14ac:dyDescent="0.25">
      <c r="M78691"/>
    </row>
    <row r="78692" spans="13:13" x14ac:dyDescent="0.25">
      <c r="M78692"/>
    </row>
    <row r="78693" spans="13:13" x14ac:dyDescent="0.25">
      <c r="M78693"/>
    </row>
    <row r="78694" spans="13:13" x14ac:dyDescent="0.25">
      <c r="M78694"/>
    </row>
    <row r="78695" spans="13:13" x14ac:dyDescent="0.25">
      <c r="M78695"/>
    </row>
    <row r="78696" spans="13:13" x14ac:dyDescent="0.25">
      <c r="M78696"/>
    </row>
    <row r="78697" spans="13:13" x14ac:dyDescent="0.25">
      <c r="M78697"/>
    </row>
    <row r="78698" spans="13:13" x14ac:dyDescent="0.25">
      <c r="M78698"/>
    </row>
    <row r="78699" spans="13:13" x14ac:dyDescent="0.25">
      <c r="M78699"/>
    </row>
    <row r="78700" spans="13:13" x14ac:dyDescent="0.25">
      <c r="M78700"/>
    </row>
    <row r="78701" spans="13:13" x14ac:dyDescent="0.25">
      <c r="M78701"/>
    </row>
    <row r="78702" spans="13:13" x14ac:dyDescent="0.25">
      <c r="M78702"/>
    </row>
    <row r="78703" spans="13:13" x14ac:dyDescent="0.25">
      <c r="M78703"/>
    </row>
    <row r="78704" spans="13:13" x14ac:dyDescent="0.25">
      <c r="M78704"/>
    </row>
    <row r="78705" spans="13:13" x14ac:dyDescent="0.25">
      <c r="M78705"/>
    </row>
    <row r="78706" spans="13:13" x14ac:dyDescent="0.25">
      <c r="M78706"/>
    </row>
    <row r="78707" spans="13:13" x14ac:dyDescent="0.25">
      <c r="M78707"/>
    </row>
    <row r="78708" spans="13:13" x14ac:dyDescent="0.25">
      <c r="M78708"/>
    </row>
    <row r="78709" spans="13:13" x14ac:dyDescent="0.25">
      <c r="M78709"/>
    </row>
    <row r="78710" spans="13:13" x14ac:dyDescent="0.25">
      <c r="M78710"/>
    </row>
    <row r="78711" spans="13:13" x14ac:dyDescent="0.25">
      <c r="M78711"/>
    </row>
    <row r="78712" spans="13:13" x14ac:dyDescent="0.25">
      <c r="M78712"/>
    </row>
    <row r="78713" spans="13:13" x14ac:dyDescent="0.25">
      <c r="M78713"/>
    </row>
    <row r="78714" spans="13:13" x14ac:dyDescent="0.25">
      <c r="M78714"/>
    </row>
    <row r="78715" spans="13:13" x14ac:dyDescent="0.25">
      <c r="M78715"/>
    </row>
    <row r="78716" spans="13:13" x14ac:dyDescent="0.25">
      <c r="M78716"/>
    </row>
    <row r="78717" spans="13:13" x14ac:dyDescent="0.25">
      <c r="M78717"/>
    </row>
    <row r="78718" spans="13:13" x14ac:dyDescent="0.25">
      <c r="M78718"/>
    </row>
    <row r="78719" spans="13:13" x14ac:dyDescent="0.25">
      <c r="M78719"/>
    </row>
    <row r="78720" spans="13:13" x14ac:dyDescent="0.25">
      <c r="M78720"/>
    </row>
    <row r="78721" spans="13:13" x14ac:dyDescent="0.25">
      <c r="M78721"/>
    </row>
    <row r="78722" spans="13:13" x14ac:dyDescent="0.25">
      <c r="M78722"/>
    </row>
    <row r="78723" spans="13:13" x14ac:dyDescent="0.25">
      <c r="M78723"/>
    </row>
    <row r="78724" spans="13:13" x14ac:dyDescent="0.25">
      <c r="M78724"/>
    </row>
    <row r="78725" spans="13:13" x14ac:dyDescent="0.25">
      <c r="M78725"/>
    </row>
    <row r="78726" spans="13:13" x14ac:dyDescent="0.25">
      <c r="M78726"/>
    </row>
    <row r="78727" spans="13:13" x14ac:dyDescent="0.25">
      <c r="M78727"/>
    </row>
    <row r="78728" spans="13:13" x14ac:dyDescent="0.25">
      <c r="M78728"/>
    </row>
    <row r="78729" spans="13:13" x14ac:dyDescent="0.25">
      <c r="M78729"/>
    </row>
    <row r="78730" spans="13:13" x14ac:dyDescent="0.25">
      <c r="M78730"/>
    </row>
    <row r="78731" spans="13:13" x14ac:dyDescent="0.25">
      <c r="M78731"/>
    </row>
    <row r="78732" spans="13:13" x14ac:dyDescent="0.25">
      <c r="M78732"/>
    </row>
    <row r="78733" spans="13:13" x14ac:dyDescent="0.25">
      <c r="M78733"/>
    </row>
    <row r="78734" spans="13:13" x14ac:dyDescent="0.25">
      <c r="M78734"/>
    </row>
    <row r="78735" spans="13:13" x14ac:dyDescent="0.25">
      <c r="M78735"/>
    </row>
    <row r="78736" spans="13:13" x14ac:dyDescent="0.25">
      <c r="M78736"/>
    </row>
    <row r="78737" spans="13:13" x14ac:dyDescent="0.25">
      <c r="M78737"/>
    </row>
    <row r="78738" spans="13:13" x14ac:dyDescent="0.25">
      <c r="M78738"/>
    </row>
    <row r="78739" spans="13:13" x14ac:dyDescent="0.25">
      <c r="M78739"/>
    </row>
    <row r="78740" spans="13:13" x14ac:dyDescent="0.25">
      <c r="M78740"/>
    </row>
    <row r="78741" spans="13:13" x14ac:dyDescent="0.25">
      <c r="M78741"/>
    </row>
    <row r="78742" spans="13:13" x14ac:dyDescent="0.25">
      <c r="M78742"/>
    </row>
    <row r="78743" spans="13:13" x14ac:dyDescent="0.25">
      <c r="M78743"/>
    </row>
    <row r="78744" spans="13:13" x14ac:dyDescent="0.25">
      <c r="M78744"/>
    </row>
    <row r="78745" spans="13:13" x14ac:dyDescent="0.25">
      <c r="M78745"/>
    </row>
    <row r="78746" spans="13:13" x14ac:dyDescent="0.25">
      <c r="M78746"/>
    </row>
    <row r="78747" spans="13:13" x14ac:dyDescent="0.25">
      <c r="M78747"/>
    </row>
    <row r="78748" spans="13:13" x14ac:dyDescent="0.25">
      <c r="M78748"/>
    </row>
    <row r="78749" spans="13:13" x14ac:dyDescent="0.25">
      <c r="M78749"/>
    </row>
    <row r="78750" spans="13:13" x14ac:dyDescent="0.25">
      <c r="M78750"/>
    </row>
    <row r="78751" spans="13:13" x14ac:dyDescent="0.25">
      <c r="M78751"/>
    </row>
    <row r="78752" spans="13:13" x14ac:dyDescent="0.25">
      <c r="M78752"/>
    </row>
    <row r="78753" spans="13:13" x14ac:dyDescent="0.25">
      <c r="M78753"/>
    </row>
    <row r="78754" spans="13:13" x14ac:dyDescent="0.25">
      <c r="M78754"/>
    </row>
    <row r="78755" spans="13:13" x14ac:dyDescent="0.25">
      <c r="M78755"/>
    </row>
    <row r="78756" spans="13:13" x14ac:dyDescent="0.25">
      <c r="M78756"/>
    </row>
    <row r="78757" spans="13:13" x14ac:dyDescent="0.25">
      <c r="M78757"/>
    </row>
    <row r="78758" spans="13:13" x14ac:dyDescent="0.25">
      <c r="M78758"/>
    </row>
    <row r="78759" spans="13:13" x14ac:dyDescent="0.25">
      <c r="M78759"/>
    </row>
    <row r="78760" spans="13:13" x14ac:dyDescent="0.25">
      <c r="M78760"/>
    </row>
    <row r="78761" spans="13:13" x14ac:dyDescent="0.25">
      <c r="M78761"/>
    </row>
    <row r="78762" spans="13:13" x14ac:dyDescent="0.25">
      <c r="M78762"/>
    </row>
    <row r="78763" spans="13:13" x14ac:dyDescent="0.25">
      <c r="M78763"/>
    </row>
    <row r="78764" spans="13:13" x14ac:dyDescent="0.25">
      <c r="M78764"/>
    </row>
    <row r="78765" spans="13:13" x14ac:dyDescent="0.25">
      <c r="M78765"/>
    </row>
    <row r="78766" spans="13:13" x14ac:dyDescent="0.25">
      <c r="M78766"/>
    </row>
    <row r="78767" spans="13:13" x14ac:dyDescent="0.25">
      <c r="M78767"/>
    </row>
    <row r="78768" spans="13:13" x14ac:dyDescent="0.25">
      <c r="M78768"/>
    </row>
    <row r="78769" spans="13:13" x14ac:dyDescent="0.25">
      <c r="M78769"/>
    </row>
    <row r="78770" spans="13:13" x14ac:dyDescent="0.25">
      <c r="M78770"/>
    </row>
    <row r="78771" spans="13:13" x14ac:dyDescent="0.25">
      <c r="M78771"/>
    </row>
    <row r="78772" spans="13:13" x14ac:dyDescent="0.25">
      <c r="M78772"/>
    </row>
    <row r="78773" spans="13:13" x14ac:dyDescent="0.25">
      <c r="M78773"/>
    </row>
    <row r="78774" spans="13:13" x14ac:dyDescent="0.25">
      <c r="M78774"/>
    </row>
    <row r="78775" spans="13:13" x14ac:dyDescent="0.25">
      <c r="M78775"/>
    </row>
    <row r="78776" spans="13:13" x14ac:dyDescent="0.25">
      <c r="M78776"/>
    </row>
    <row r="78777" spans="13:13" x14ac:dyDescent="0.25">
      <c r="M78777"/>
    </row>
    <row r="78778" spans="13:13" x14ac:dyDescent="0.25">
      <c r="M78778"/>
    </row>
    <row r="78779" spans="13:13" x14ac:dyDescent="0.25">
      <c r="M78779"/>
    </row>
    <row r="78780" spans="13:13" x14ac:dyDescent="0.25">
      <c r="M78780"/>
    </row>
    <row r="78781" spans="13:13" x14ac:dyDescent="0.25">
      <c r="M78781"/>
    </row>
    <row r="78782" spans="13:13" x14ac:dyDescent="0.25">
      <c r="M78782"/>
    </row>
    <row r="78783" spans="13:13" x14ac:dyDescent="0.25">
      <c r="M78783"/>
    </row>
    <row r="78784" spans="13:13" x14ac:dyDescent="0.25">
      <c r="M78784"/>
    </row>
    <row r="78785" spans="13:13" x14ac:dyDescent="0.25">
      <c r="M78785"/>
    </row>
    <row r="78786" spans="13:13" x14ac:dyDescent="0.25">
      <c r="M78786"/>
    </row>
    <row r="78787" spans="13:13" x14ac:dyDescent="0.25">
      <c r="M78787"/>
    </row>
    <row r="78788" spans="13:13" x14ac:dyDescent="0.25">
      <c r="M78788"/>
    </row>
    <row r="78789" spans="13:13" x14ac:dyDescent="0.25">
      <c r="M78789"/>
    </row>
    <row r="78790" spans="13:13" x14ac:dyDescent="0.25">
      <c r="M78790"/>
    </row>
    <row r="78791" spans="13:13" x14ac:dyDescent="0.25">
      <c r="M78791"/>
    </row>
    <row r="78792" spans="13:13" x14ac:dyDescent="0.25">
      <c r="M78792"/>
    </row>
    <row r="78793" spans="13:13" x14ac:dyDescent="0.25">
      <c r="M78793"/>
    </row>
    <row r="78794" spans="13:13" x14ac:dyDescent="0.25">
      <c r="M78794"/>
    </row>
    <row r="78795" spans="13:13" x14ac:dyDescent="0.25">
      <c r="M78795"/>
    </row>
    <row r="78796" spans="13:13" x14ac:dyDescent="0.25">
      <c r="M78796"/>
    </row>
    <row r="78797" spans="13:13" x14ac:dyDescent="0.25">
      <c r="M78797"/>
    </row>
    <row r="78798" spans="13:13" x14ac:dyDescent="0.25">
      <c r="M78798"/>
    </row>
    <row r="78799" spans="13:13" x14ac:dyDescent="0.25">
      <c r="M78799"/>
    </row>
    <row r="78800" spans="13:13" x14ac:dyDescent="0.25">
      <c r="M78800"/>
    </row>
    <row r="78801" spans="13:13" x14ac:dyDescent="0.25">
      <c r="M78801"/>
    </row>
    <row r="78802" spans="13:13" x14ac:dyDescent="0.25">
      <c r="M78802"/>
    </row>
    <row r="78803" spans="13:13" x14ac:dyDescent="0.25">
      <c r="M78803"/>
    </row>
    <row r="78804" spans="13:13" x14ac:dyDescent="0.25">
      <c r="M78804"/>
    </row>
    <row r="78805" spans="13:13" x14ac:dyDescent="0.25">
      <c r="M78805"/>
    </row>
    <row r="78806" spans="13:13" x14ac:dyDescent="0.25">
      <c r="M78806"/>
    </row>
    <row r="78807" spans="13:13" x14ac:dyDescent="0.25">
      <c r="M78807"/>
    </row>
    <row r="78808" spans="13:13" x14ac:dyDescent="0.25">
      <c r="M78808"/>
    </row>
    <row r="78809" spans="13:13" x14ac:dyDescent="0.25">
      <c r="M78809"/>
    </row>
    <row r="78810" spans="13:13" x14ac:dyDescent="0.25">
      <c r="M78810"/>
    </row>
    <row r="78811" spans="13:13" x14ac:dyDescent="0.25">
      <c r="M78811"/>
    </row>
    <row r="78812" spans="13:13" x14ac:dyDescent="0.25">
      <c r="M78812"/>
    </row>
    <row r="78813" spans="13:13" x14ac:dyDescent="0.25">
      <c r="M78813"/>
    </row>
    <row r="78814" spans="13:13" x14ac:dyDescent="0.25">
      <c r="M78814"/>
    </row>
    <row r="78815" spans="13:13" x14ac:dyDescent="0.25">
      <c r="M78815"/>
    </row>
    <row r="78816" spans="13:13" x14ac:dyDescent="0.25">
      <c r="M78816"/>
    </row>
    <row r="78817" spans="13:13" x14ac:dyDescent="0.25">
      <c r="M78817"/>
    </row>
    <row r="78818" spans="13:13" x14ac:dyDescent="0.25">
      <c r="M78818"/>
    </row>
    <row r="78819" spans="13:13" x14ac:dyDescent="0.25">
      <c r="M78819"/>
    </row>
    <row r="78820" spans="13:13" x14ac:dyDescent="0.25">
      <c r="M78820"/>
    </row>
    <row r="78821" spans="13:13" x14ac:dyDescent="0.25">
      <c r="M78821"/>
    </row>
    <row r="78822" spans="13:13" x14ac:dyDescent="0.25">
      <c r="M78822"/>
    </row>
    <row r="78823" spans="13:13" x14ac:dyDescent="0.25">
      <c r="M78823"/>
    </row>
    <row r="78824" spans="13:13" x14ac:dyDescent="0.25">
      <c r="M78824"/>
    </row>
    <row r="78825" spans="13:13" x14ac:dyDescent="0.25">
      <c r="M78825"/>
    </row>
    <row r="78826" spans="13:13" x14ac:dyDescent="0.25">
      <c r="M78826"/>
    </row>
    <row r="78827" spans="13:13" x14ac:dyDescent="0.25">
      <c r="M78827"/>
    </row>
    <row r="78828" spans="13:13" x14ac:dyDescent="0.25">
      <c r="M78828"/>
    </row>
    <row r="78829" spans="13:13" x14ac:dyDescent="0.25">
      <c r="M78829"/>
    </row>
    <row r="78830" spans="13:13" x14ac:dyDescent="0.25">
      <c r="M78830"/>
    </row>
    <row r="78831" spans="13:13" x14ac:dyDescent="0.25">
      <c r="M78831"/>
    </row>
    <row r="78832" spans="13:13" x14ac:dyDescent="0.25">
      <c r="M78832"/>
    </row>
    <row r="78833" spans="13:13" x14ac:dyDescent="0.25">
      <c r="M78833"/>
    </row>
    <row r="78834" spans="13:13" x14ac:dyDescent="0.25">
      <c r="M78834"/>
    </row>
    <row r="78835" spans="13:13" x14ac:dyDescent="0.25">
      <c r="M78835"/>
    </row>
    <row r="78836" spans="13:13" x14ac:dyDescent="0.25">
      <c r="M78836"/>
    </row>
    <row r="78837" spans="13:13" x14ac:dyDescent="0.25">
      <c r="M78837"/>
    </row>
    <row r="78838" spans="13:13" x14ac:dyDescent="0.25">
      <c r="M78838"/>
    </row>
    <row r="78839" spans="13:13" x14ac:dyDescent="0.25">
      <c r="M78839"/>
    </row>
    <row r="78840" spans="13:13" x14ac:dyDescent="0.25">
      <c r="M78840"/>
    </row>
    <row r="78841" spans="13:13" x14ac:dyDescent="0.25">
      <c r="M78841"/>
    </row>
    <row r="78842" spans="13:13" x14ac:dyDescent="0.25">
      <c r="M78842"/>
    </row>
    <row r="78843" spans="13:13" x14ac:dyDescent="0.25">
      <c r="M78843"/>
    </row>
    <row r="78844" spans="13:13" x14ac:dyDescent="0.25">
      <c r="M78844"/>
    </row>
    <row r="78845" spans="13:13" x14ac:dyDescent="0.25">
      <c r="M78845"/>
    </row>
    <row r="78846" spans="13:13" x14ac:dyDescent="0.25">
      <c r="M78846"/>
    </row>
    <row r="78847" spans="13:13" x14ac:dyDescent="0.25">
      <c r="M78847"/>
    </row>
    <row r="78848" spans="13:13" x14ac:dyDescent="0.25">
      <c r="M78848"/>
    </row>
    <row r="78849" spans="13:13" x14ac:dyDescent="0.25">
      <c r="M78849"/>
    </row>
    <row r="78850" spans="13:13" x14ac:dyDescent="0.25">
      <c r="M78850"/>
    </row>
    <row r="78851" spans="13:13" x14ac:dyDescent="0.25">
      <c r="M78851"/>
    </row>
    <row r="78852" spans="13:13" x14ac:dyDescent="0.25">
      <c r="M78852"/>
    </row>
    <row r="78853" spans="13:13" x14ac:dyDescent="0.25">
      <c r="M78853"/>
    </row>
    <row r="78854" spans="13:13" x14ac:dyDescent="0.25">
      <c r="M78854"/>
    </row>
    <row r="78855" spans="13:13" x14ac:dyDescent="0.25">
      <c r="M78855"/>
    </row>
    <row r="78856" spans="13:13" x14ac:dyDescent="0.25">
      <c r="M78856"/>
    </row>
    <row r="78857" spans="13:13" x14ac:dyDescent="0.25">
      <c r="M78857"/>
    </row>
    <row r="78858" spans="13:13" x14ac:dyDescent="0.25">
      <c r="M78858"/>
    </row>
    <row r="78859" spans="13:13" x14ac:dyDescent="0.25">
      <c r="M78859"/>
    </row>
    <row r="78860" spans="13:13" x14ac:dyDescent="0.25">
      <c r="M78860"/>
    </row>
    <row r="78861" spans="13:13" x14ac:dyDescent="0.25">
      <c r="M78861"/>
    </row>
    <row r="78862" spans="13:13" x14ac:dyDescent="0.25">
      <c r="M78862"/>
    </row>
    <row r="78863" spans="13:13" x14ac:dyDescent="0.25">
      <c r="M78863"/>
    </row>
    <row r="78864" spans="13:13" x14ac:dyDescent="0.25">
      <c r="M78864"/>
    </row>
    <row r="78865" spans="13:13" x14ac:dyDescent="0.25">
      <c r="M78865"/>
    </row>
    <row r="78866" spans="13:13" x14ac:dyDescent="0.25">
      <c r="M78866"/>
    </row>
    <row r="78867" spans="13:13" x14ac:dyDescent="0.25">
      <c r="M78867"/>
    </row>
    <row r="78868" spans="13:13" x14ac:dyDescent="0.25">
      <c r="M78868"/>
    </row>
    <row r="78869" spans="13:13" x14ac:dyDescent="0.25">
      <c r="M78869"/>
    </row>
    <row r="78870" spans="13:13" x14ac:dyDescent="0.25">
      <c r="M78870"/>
    </row>
    <row r="78871" spans="13:13" x14ac:dyDescent="0.25">
      <c r="M78871"/>
    </row>
    <row r="78872" spans="13:13" x14ac:dyDescent="0.25">
      <c r="M78872"/>
    </row>
    <row r="78873" spans="13:13" x14ac:dyDescent="0.25">
      <c r="M78873"/>
    </row>
    <row r="78874" spans="13:13" x14ac:dyDescent="0.25">
      <c r="M78874"/>
    </row>
    <row r="78875" spans="13:13" x14ac:dyDescent="0.25">
      <c r="M78875"/>
    </row>
    <row r="78876" spans="13:13" x14ac:dyDescent="0.25">
      <c r="M78876"/>
    </row>
    <row r="78877" spans="13:13" x14ac:dyDescent="0.25">
      <c r="M78877"/>
    </row>
    <row r="78878" spans="13:13" x14ac:dyDescent="0.25">
      <c r="M78878"/>
    </row>
    <row r="78879" spans="13:13" x14ac:dyDescent="0.25">
      <c r="M78879"/>
    </row>
    <row r="78880" spans="13:13" x14ac:dyDescent="0.25">
      <c r="M78880"/>
    </row>
    <row r="78881" spans="13:13" x14ac:dyDescent="0.25">
      <c r="M78881"/>
    </row>
    <row r="78882" spans="13:13" x14ac:dyDescent="0.25">
      <c r="M78882"/>
    </row>
    <row r="78883" spans="13:13" x14ac:dyDescent="0.25">
      <c r="M78883"/>
    </row>
    <row r="78884" spans="13:13" x14ac:dyDescent="0.25">
      <c r="M78884"/>
    </row>
    <row r="78885" spans="13:13" x14ac:dyDescent="0.25">
      <c r="M78885"/>
    </row>
    <row r="78886" spans="13:13" x14ac:dyDescent="0.25">
      <c r="M78886"/>
    </row>
    <row r="78887" spans="13:13" x14ac:dyDescent="0.25">
      <c r="M78887"/>
    </row>
    <row r="78888" spans="13:13" x14ac:dyDescent="0.25">
      <c r="M78888"/>
    </row>
    <row r="78889" spans="13:13" x14ac:dyDescent="0.25">
      <c r="M78889"/>
    </row>
    <row r="78890" spans="13:13" x14ac:dyDescent="0.25">
      <c r="M78890"/>
    </row>
    <row r="78891" spans="13:13" x14ac:dyDescent="0.25">
      <c r="M78891"/>
    </row>
    <row r="78892" spans="13:13" x14ac:dyDescent="0.25">
      <c r="M78892"/>
    </row>
    <row r="78893" spans="13:13" x14ac:dyDescent="0.25">
      <c r="M78893"/>
    </row>
    <row r="78894" spans="13:13" x14ac:dyDescent="0.25">
      <c r="M78894"/>
    </row>
    <row r="78895" spans="13:13" x14ac:dyDescent="0.25">
      <c r="M78895"/>
    </row>
    <row r="78896" spans="13:13" x14ac:dyDescent="0.25">
      <c r="M78896"/>
    </row>
    <row r="78897" spans="13:13" x14ac:dyDescent="0.25">
      <c r="M78897"/>
    </row>
    <row r="78898" spans="13:13" x14ac:dyDescent="0.25">
      <c r="M78898"/>
    </row>
    <row r="78899" spans="13:13" x14ac:dyDescent="0.25">
      <c r="M78899"/>
    </row>
    <row r="78900" spans="13:13" x14ac:dyDescent="0.25">
      <c r="M78900"/>
    </row>
    <row r="78901" spans="13:13" x14ac:dyDescent="0.25">
      <c r="M78901"/>
    </row>
    <row r="78902" spans="13:13" x14ac:dyDescent="0.25">
      <c r="M78902"/>
    </row>
    <row r="78903" spans="13:13" x14ac:dyDescent="0.25">
      <c r="M78903"/>
    </row>
    <row r="78904" spans="13:13" x14ac:dyDescent="0.25">
      <c r="M78904"/>
    </row>
    <row r="78905" spans="13:13" x14ac:dyDescent="0.25">
      <c r="M78905"/>
    </row>
    <row r="78906" spans="13:13" x14ac:dyDescent="0.25">
      <c r="M78906"/>
    </row>
    <row r="78907" spans="13:13" x14ac:dyDescent="0.25">
      <c r="M78907"/>
    </row>
    <row r="78908" spans="13:13" x14ac:dyDescent="0.25">
      <c r="M78908"/>
    </row>
    <row r="78909" spans="13:13" x14ac:dyDescent="0.25">
      <c r="M78909"/>
    </row>
    <row r="78910" spans="13:13" x14ac:dyDescent="0.25">
      <c r="M78910"/>
    </row>
    <row r="78911" spans="13:13" x14ac:dyDescent="0.25">
      <c r="M78911"/>
    </row>
    <row r="78912" spans="13:13" x14ac:dyDescent="0.25">
      <c r="M78912"/>
    </row>
    <row r="78913" spans="13:13" x14ac:dyDescent="0.25">
      <c r="M78913"/>
    </row>
    <row r="78914" spans="13:13" x14ac:dyDescent="0.25">
      <c r="M78914"/>
    </row>
    <row r="78915" spans="13:13" x14ac:dyDescent="0.25">
      <c r="M78915"/>
    </row>
    <row r="78916" spans="13:13" x14ac:dyDescent="0.25">
      <c r="M78916"/>
    </row>
    <row r="78917" spans="13:13" x14ac:dyDescent="0.25">
      <c r="M78917"/>
    </row>
    <row r="78918" spans="13:13" x14ac:dyDescent="0.25">
      <c r="M78918"/>
    </row>
    <row r="78919" spans="13:13" x14ac:dyDescent="0.25">
      <c r="M78919"/>
    </row>
    <row r="78920" spans="13:13" x14ac:dyDescent="0.25">
      <c r="M78920"/>
    </row>
    <row r="78921" spans="13:13" x14ac:dyDescent="0.25">
      <c r="M78921"/>
    </row>
    <row r="78922" spans="13:13" x14ac:dyDescent="0.25">
      <c r="M78922"/>
    </row>
    <row r="78923" spans="13:13" x14ac:dyDescent="0.25">
      <c r="M78923"/>
    </row>
    <row r="78924" spans="13:13" x14ac:dyDescent="0.25">
      <c r="M78924"/>
    </row>
    <row r="78925" spans="13:13" x14ac:dyDescent="0.25">
      <c r="M78925"/>
    </row>
    <row r="78926" spans="13:13" x14ac:dyDescent="0.25">
      <c r="M78926"/>
    </row>
    <row r="78927" spans="13:13" x14ac:dyDescent="0.25">
      <c r="M78927"/>
    </row>
    <row r="78928" spans="13:13" x14ac:dyDescent="0.25">
      <c r="M78928"/>
    </row>
    <row r="78929" spans="13:13" x14ac:dyDescent="0.25">
      <c r="M78929"/>
    </row>
    <row r="78930" spans="13:13" x14ac:dyDescent="0.25">
      <c r="M78930"/>
    </row>
    <row r="78931" spans="13:13" x14ac:dyDescent="0.25">
      <c r="M78931"/>
    </row>
    <row r="78932" spans="13:13" x14ac:dyDescent="0.25">
      <c r="M78932"/>
    </row>
    <row r="78933" spans="13:13" x14ac:dyDescent="0.25">
      <c r="M78933"/>
    </row>
    <row r="78934" spans="13:13" x14ac:dyDescent="0.25">
      <c r="M78934"/>
    </row>
    <row r="78935" spans="13:13" x14ac:dyDescent="0.25">
      <c r="M78935"/>
    </row>
    <row r="78936" spans="13:13" x14ac:dyDescent="0.25">
      <c r="M78936"/>
    </row>
    <row r="78937" spans="13:13" x14ac:dyDescent="0.25">
      <c r="M78937"/>
    </row>
    <row r="78938" spans="13:13" x14ac:dyDescent="0.25">
      <c r="M78938"/>
    </row>
    <row r="78939" spans="13:13" x14ac:dyDescent="0.25">
      <c r="M78939"/>
    </row>
    <row r="78940" spans="13:13" x14ac:dyDescent="0.25">
      <c r="M78940"/>
    </row>
    <row r="78941" spans="13:13" x14ac:dyDescent="0.25">
      <c r="M78941"/>
    </row>
    <row r="78942" spans="13:13" x14ac:dyDescent="0.25">
      <c r="M78942"/>
    </row>
    <row r="78943" spans="13:13" x14ac:dyDescent="0.25">
      <c r="M78943"/>
    </row>
    <row r="78944" spans="13:13" x14ac:dyDescent="0.25">
      <c r="M78944"/>
    </row>
    <row r="78945" spans="13:13" x14ac:dyDescent="0.25">
      <c r="M78945"/>
    </row>
    <row r="78946" spans="13:13" x14ac:dyDescent="0.25">
      <c r="M78946"/>
    </row>
    <row r="78947" spans="13:13" x14ac:dyDescent="0.25">
      <c r="M78947"/>
    </row>
    <row r="78948" spans="13:13" x14ac:dyDescent="0.25">
      <c r="M78948"/>
    </row>
    <row r="78949" spans="13:13" x14ac:dyDescent="0.25">
      <c r="M78949"/>
    </row>
    <row r="78950" spans="13:13" x14ac:dyDescent="0.25">
      <c r="M78950"/>
    </row>
    <row r="78951" spans="13:13" x14ac:dyDescent="0.25">
      <c r="M78951"/>
    </row>
    <row r="78952" spans="13:13" x14ac:dyDescent="0.25">
      <c r="M78952"/>
    </row>
    <row r="78953" spans="13:13" x14ac:dyDescent="0.25">
      <c r="M78953"/>
    </row>
    <row r="78954" spans="13:13" x14ac:dyDescent="0.25">
      <c r="M78954"/>
    </row>
    <row r="78955" spans="13:13" x14ac:dyDescent="0.25">
      <c r="M78955"/>
    </row>
    <row r="78956" spans="13:13" x14ac:dyDescent="0.25">
      <c r="M78956"/>
    </row>
    <row r="78957" spans="13:13" x14ac:dyDescent="0.25">
      <c r="M78957"/>
    </row>
    <row r="78958" spans="13:13" x14ac:dyDescent="0.25">
      <c r="M78958"/>
    </row>
    <row r="78959" spans="13:13" x14ac:dyDescent="0.25">
      <c r="M78959"/>
    </row>
    <row r="78960" spans="13:13" x14ac:dyDescent="0.25">
      <c r="M78960"/>
    </row>
    <row r="78961" spans="13:13" x14ac:dyDescent="0.25">
      <c r="M78961"/>
    </row>
    <row r="78962" spans="13:13" x14ac:dyDescent="0.25">
      <c r="M78962"/>
    </row>
    <row r="78963" spans="13:13" x14ac:dyDescent="0.25">
      <c r="M78963"/>
    </row>
    <row r="78964" spans="13:13" x14ac:dyDescent="0.25">
      <c r="M78964"/>
    </row>
    <row r="78965" spans="13:13" x14ac:dyDescent="0.25">
      <c r="M78965"/>
    </row>
    <row r="78966" spans="13:13" x14ac:dyDescent="0.25">
      <c r="M78966"/>
    </row>
    <row r="78967" spans="13:13" x14ac:dyDescent="0.25">
      <c r="M78967"/>
    </row>
    <row r="78968" spans="13:13" x14ac:dyDescent="0.25">
      <c r="M78968"/>
    </row>
    <row r="78969" spans="13:13" x14ac:dyDescent="0.25">
      <c r="M78969"/>
    </row>
    <row r="78970" spans="13:13" x14ac:dyDescent="0.25">
      <c r="M78970"/>
    </row>
    <row r="78971" spans="13:13" x14ac:dyDescent="0.25">
      <c r="M78971"/>
    </row>
    <row r="78972" spans="13:13" x14ac:dyDescent="0.25">
      <c r="M78972"/>
    </row>
    <row r="78973" spans="13:13" x14ac:dyDescent="0.25">
      <c r="M78973"/>
    </row>
    <row r="78974" spans="13:13" x14ac:dyDescent="0.25">
      <c r="M78974"/>
    </row>
    <row r="78975" spans="13:13" x14ac:dyDescent="0.25">
      <c r="M78975"/>
    </row>
    <row r="78976" spans="13:13" x14ac:dyDescent="0.25">
      <c r="M78976"/>
    </row>
    <row r="78977" spans="13:13" x14ac:dyDescent="0.25">
      <c r="M78977"/>
    </row>
    <row r="78978" spans="13:13" x14ac:dyDescent="0.25">
      <c r="M78978"/>
    </row>
    <row r="78979" spans="13:13" x14ac:dyDescent="0.25">
      <c r="M78979"/>
    </row>
    <row r="78980" spans="13:13" x14ac:dyDescent="0.25">
      <c r="M78980"/>
    </row>
    <row r="78981" spans="13:13" x14ac:dyDescent="0.25">
      <c r="M78981"/>
    </row>
    <row r="78982" spans="13:13" x14ac:dyDescent="0.25">
      <c r="M78982"/>
    </row>
    <row r="78983" spans="13:13" x14ac:dyDescent="0.25">
      <c r="M78983"/>
    </row>
    <row r="78984" spans="13:13" x14ac:dyDescent="0.25">
      <c r="M78984"/>
    </row>
    <row r="78985" spans="13:13" x14ac:dyDescent="0.25">
      <c r="M78985"/>
    </row>
    <row r="78986" spans="13:13" x14ac:dyDescent="0.25">
      <c r="M78986"/>
    </row>
    <row r="78987" spans="13:13" x14ac:dyDescent="0.25">
      <c r="M78987"/>
    </row>
    <row r="78988" spans="13:13" x14ac:dyDescent="0.25">
      <c r="M78988"/>
    </row>
    <row r="78989" spans="13:13" x14ac:dyDescent="0.25">
      <c r="M78989"/>
    </row>
    <row r="78990" spans="13:13" x14ac:dyDescent="0.25">
      <c r="M78990"/>
    </row>
    <row r="78991" spans="13:13" x14ac:dyDescent="0.25">
      <c r="M78991"/>
    </row>
    <row r="78992" spans="13:13" x14ac:dyDescent="0.25">
      <c r="M78992"/>
    </row>
    <row r="78993" spans="13:13" x14ac:dyDescent="0.25">
      <c r="M78993"/>
    </row>
    <row r="78994" spans="13:13" x14ac:dyDescent="0.25">
      <c r="M78994"/>
    </row>
    <row r="78995" spans="13:13" x14ac:dyDescent="0.25">
      <c r="M78995"/>
    </row>
    <row r="78996" spans="13:13" x14ac:dyDescent="0.25">
      <c r="M78996"/>
    </row>
    <row r="78997" spans="13:13" x14ac:dyDescent="0.25">
      <c r="M78997"/>
    </row>
    <row r="78998" spans="13:13" x14ac:dyDescent="0.25">
      <c r="M78998"/>
    </row>
    <row r="78999" spans="13:13" x14ac:dyDescent="0.25">
      <c r="M78999"/>
    </row>
    <row r="79000" spans="13:13" x14ac:dyDescent="0.25">
      <c r="M79000"/>
    </row>
    <row r="79001" spans="13:13" x14ac:dyDescent="0.25">
      <c r="M79001"/>
    </row>
    <row r="79002" spans="13:13" x14ac:dyDescent="0.25">
      <c r="M79002"/>
    </row>
    <row r="79003" spans="13:13" x14ac:dyDescent="0.25">
      <c r="M79003"/>
    </row>
    <row r="79004" spans="13:13" x14ac:dyDescent="0.25">
      <c r="M79004"/>
    </row>
    <row r="79005" spans="13:13" x14ac:dyDescent="0.25">
      <c r="M79005"/>
    </row>
    <row r="79006" spans="13:13" x14ac:dyDescent="0.25">
      <c r="M79006"/>
    </row>
    <row r="79007" spans="13:13" x14ac:dyDescent="0.25">
      <c r="M79007"/>
    </row>
    <row r="79008" spans="13:13" x14ac:dyDescent="0.25">
      <c r="M79008"/>
    </row>
    <row r="79009" spans="13:13" x14ac:dyDescent="0.25">
      <c r="M79009"/>
    </row>
    <row r="79010" spans="13:13" x14ac:dyDescent="0.25">
      <c r="M79010"/>
    </row>
    <row r="79011" spans="13:13" x14ac:dyDescent="0.25">
      <c r="M79011"/>
    </row>
    <row r="79012" spans="13:13" x14ac:dyDescent="0.25">
      <c r="M79012"/>
    </row>
    <row r="79013" spans="13:13" x14ac:dyDescent="0.25">
      <c r="M79013"/>
    </row>
    <row r="79014" spans="13:13" x14ac:dyDescent="0.25">
      <c r="M79014"/>
    </row>
    <row r="79015" spans="13:13" x14ac:dyDescent="0.25">
      <c r="M79015"/>
    </row>
    <row r="79016" spans="13:13" x14ac:dyDescent="0.25">
      <c r="M79016"/>
    </row>
    <row r="79017" spans="13:13" x14ac:dyDescent="0.25">
      <c r="M79017"/>
    </row>
    <row r="79018" spans="13:13" x14ac:dyDescent="0.25">
      <c r="M79018"/>
    </row>
    <row r="79019" spans="13:13" x14ac:dyDescent="0.25">
      <c r="M79019"/>
    </row>
    <row r="79020" spans="13:13" x14ac:dyDescent="0.25">
      <c r="M79020"/>
    </row>
    <row r="79021" spans="13:13" x14ac:dyDescent="0.25">
      <c r="M79021"/>
    </row>
    <row r="79022" spans="13:13" x14ac:dyDescent="0.25">
      <c r="M79022"/>
    </row>
    <row r="79023" spans="13:13" x14ac:dyDescent="0.25">
      <c r="M79023"/>
    </row>
    <row r="79024" spans="13:13" x14ac:dyDescent="0.25">
      <c r="M79024"/>
    </row>
    <row r="79025" spans="13:13" x14ac:dyDescent="0.25">
      <c r="M79025"/>
    </row>
    <row r="79026" spans="13:13" x14ac:dyDescent="0.25">
      <c r="M79026"/>
    </row>
    <row r="79027" spans="13:13" x14ac:dyDescent="0.25">
      <c r="M79027"/>
    </row>
    <row r="79028" spans="13:13" x14ac:dyDescent="0.25">
      <c r="M79028"/>
    </row>
    <row r="79029" spans="13:13" x14ac:dyDescent="0.25">
      <c r="M79029"/>
    </row>
    <row r="79030" spans="13:13" x14ac:dyDescent="0.25">
      <c r="M79030"/>
    </row>
    <row r="79031" spans="13:13" x14ac:dyDescent="0.25">
      <c r="M79031"/>
    </row>
    <row r="79032" spans="13:13" x14ac:dyDescent="0.25">
      <c r="M79032"/>
    </row>
    <row r="79033" spans="13:13" x14ac:dyDescent="0.25">
      <c r="M79033"/>
    </row>
    <row r="79034" spans="13:13" x14ac:dyDescent="0.25">
      <c r="M79034"/>
    </row>
    <row r="79035" spans="13:13" x14ac:dyDescent="0.25">
      <c r="M79035"/>
    </row>
    <row r="79036" spans="13:13" x14ac:dyDescent="0.25">
      <c r="M79036"/>
    </row>
    <row r="79037" spans="13:13" x14ac:dyDescent="0.25">
      <c r="M79037"/>
    </row>
    <row r="79038" spans="13:13" x14ac:dyDescent="0.25">
      <c r="M79038"/>
    </row>
    <row r="79039" spans="13:13" x14ac:dyDescent="0.25">
      <c r="M79039"/>
    </row>
    <row r="79040" spans="13:13" x14ac:dyDescent="0.25">
      <c r="M79040"/>
    </row>
    <row r="79041" spans="13:13" x14ac:dyDescent="0.25">
      <c r="M79041"/>
    </row>
    <row r="79042" spans="13:13" x14ac:dyDescent="0.25">
      <c r="M79042"/>
    </row>
    <row r="79043" spans="13:13" x14ac:dyDescent="0.25">
      <c r="M79043"/>
    </row>
    <row r="79044" spans="13:13" x14ac:dyDescent="0.25">
      <c r="M79044"/>
    </row>
    <row r="79045" spans="13:13" x14ac:dyDescent="0.25">
      <c r="M79045"/>
    </row>
    <row r="79046" spans="13:13" x14ac:dyDescent="0.25">
      <c r="M79046"/>
    </row>
    <row r="79047" spans="13:13" x14ac:dyDescent="0.25">
      <c r="M79047"/>
    </row>
    <row r="79048" spans="13:13" x14ac:dyDescent="0.25">
      <c r="M79048"/>
    </row>
    <row r="79049" spans="13:13" x14ac:dyDescent="0.25">
      <c r="M79049"/>
    </row>
    <row r="79050" spans="13:13" x14ac:dyDescent="0.25">
      <c r="M79050"/>
    </row>
    <row r="79051" spans="13:13" x14ac:dyDescent="0.25">
      <c r="M79051"/>
    </row>
    <row r="79052" spans="13:13" x14ac:dyDescent="0.25">
      <c r="M79052"/>
    </row>
    <row r="79053" spans="13:13" x14ac:dyDescent="0.25">
      <c r="M79053"/>
    </row>
    <row r="79054" spans="13:13" x14ac:dyDescent="0.25">
      <c r="M79054"/>
    </row>
    <row r="79055" spans="13:13" x14ac:dyDescent="0.25">
      <c r="M79055"/>
    </row>
    <row r="79056" spans="13:13" x14ac:dyDescent="0.25">
      <c r="M79056"/>
    </row>
    <row r="79057" spans="13:13" x14ac:dyDescent="0.25">
      <c r="M79057"/>
    </row>
    <row r="79058" spans="13:13" x14ac:dyDescent="0.25">
      <c r="M79058"/>
    </row>
    <row r="79059" spans="13:13" x14ac:dyDescent="0.25">
      <c r="M79059"/>
    </row>
    <row r="79060" spans="13:13" x14ac:dyDescent="0.25">
      <c r="M79060"/>
    </row>
    <row r="79061" spans="13:13" x14ac:dyDescent="0.25">
      <c r="M79061"/>
    </row>
    <row r="79062" spans="13:13" x14ac:dyDescent="0.25">
      <c r="M79062"/>
    </row>
    <row r="79063" spans="13:13" x14ac:dyDescent="0.25">
      <c r="M79063"/>
    </row>
    <row r="79064" spans="13:13" x14ac:dyDescent="0.25">
      <c r="M79064"/>
    </row>
    <row r="79065" spans="13:13" x14ac:dyDescent="0.25">
      <c r="M79065"/>
    </row>
    <row r="79066" spans="13:13" x14ac:dyDescent="0.25">
      <c r="M79066"/>
    </row>
    <row r="79067" spans="13:13" x14ac:dyDescent="0.25">
      <c r="M79067"/>
    </row>
    <row r="79068" spans="13:13" x14ac:dyDescent="0.25">
      <c r="M79068"/>
    </row>
    <row r="79069" spans="13:13" x14ac:dyDescent="0.25">
      <c r="M79069"/>
    </row>
    <row r="79070" spans="13:13" x14ac:dyDescent="0.25">
      <c r="M79070"/>
    </row>
    <row r="79071" spans="13:13" x14ac:dyDescent="0.25">
      <c r="M79071"/>
    </row>
    <row r="79072" spans="13:13" x14ac:dyDescent="0.25">
      <c r="M79072"/>
    </row>
    <row r="79073" spans="13:13" x14ac:dyDescent="0.25">
      <c r="M79073"/>
    </row>
    <row r="79074" spans="13:13" x14ac:dyDescent="0.25">
      <c r="M79074"/>
    </row>
    <row r="79075" spans="13:13" x14ac:dyDescent="0.25">
      <c r="M79075"/>
    </row>
    <row r="79076" spans="13:13" x14ac:dyDescent="0.25">
      <c r="M79076"/>
    </row>
    <row r="79077" spans="13:13" x14ac:dyDescent="0.25">
      <c r="M79077"/>
    </row>
    <row r="79078" spans="13:13" x14ac:dyDescent="0.25">
      <c r="M79078"/>
    </row>
    <row r="79079" spans="13:13" x14ac:dyDescent="0.25">
      <c r="M79079"/>
    </row>
    <row r="79080" spans="13:13" x14ac:dyDescent="0.25">
      <c r="M79080"/>
    </row>
    <row r="79081" spans="13:13" x14ac:dyDescent="0.25">
      <c r="M79081"/>
    </row>
    <row r="79082" spans="13:13" x14ac:dyDescent="0.25">
      <c r="M79082"/>
    </row>
    <row r="79083" spans="13:13" x14ac:dyDescent="0.25">
      <c r="M79083"/>
    </row>
    <row r="79084" spans="13:13" x14ac:dyDescent="0.25">
      <c r="M79084"/>
    </row>
    <row r="79085" spans="13:13" x14ac:dyDescent="0.25">
      <c r="M79085"/>
    </row>
    <row r="79086" spans="13:13" x14ac:dyDescent="0.25">
      <c r="M79086"/>
    </row>
    <row r="79087" spans="13:13" x14ac:dyDescent="0.25">
      <c r="M79087"/>
    </row>
    <row r="79088" spans="13:13" x14ac:dyDescent="0.25">
      <c r="M79088"/>
    </row>
    <row r="79089" spans="13:13" x14ac:dyDescent="0.25">
      <c r="M79089"/>
    </row>
    <row r="79090" spans="13:13" x14ac:dyDescent="0.25">
      <c r="M79090"/>
    </row>
    <row r="79091" spans="13:13" x14ac:dyDescent="0.25">
      <c r="M79091"/>
    </row>
    <row r="79092" spans="13:13" x14ac:dyDescent="0.25">
      <c r="M79092"/>
    </row>
    <row r="79093" spans="13:13" x14ac:dyDescent="0.25">
      <c r="M79093"/>
    </row>
    <row r="79094" spans="13:13" x14ac:dyDescent="0.25">
      <c r="M79094"/>
    </row>
    <row r="79095" spans="13:13" x14ac:dyDescent="0.25">
      <c r="M79095"/>
    </row>
    <row r="79096" spans="13:13" x14ac:dyDescent="0.25">
      <c r="M79096"/>
    </row>
    <row r="79097" spans="13:13" x14ac:dyDescent="0.25">
      <c r="M79097"/>
    </row>
    <row r="79098" spans="13:13" x14ac:dyDescent="0.25">
      <c r="M79098"/>
    </row>
    <row r="79099" spans="13:13" x14ac:dyDescent="0.25">
      <c r="M79099"/>
    </row>
    <row r="79100" spans="13:13" x14ac:dyDescent="0.25">
      <c r="M79100"/>
    </row>
    <row r="79101" spans="13:13" x14ac:dyDescent="0.25">
      <c r="M79101"/>
    </row>
    <row r="79102" spans="13:13" x14ac:dyDescent="0.25">
      <c r="M79102"/>
    </row>
    <row r="79103" spans="13:13" x14ac:dyDescent="0.25">
      <c r="M79103"/>
    </row>
    <row r="79104" spans="13:13" x14ac:dyDescent="0.25">
      <c r="M79104"/>
    </row>
    <row r="79105" spans="13:13" x14ac:dyDescent="0.25">
      <c r="M79105"/>
    </row>
    <row r="79106" spans="13:13" x14ac:dyDescent="0.25">
      <c r="M79106"/>
    </row>
    <row r="79107" spans="13:13" x14ac:dyDescent="0.25">
      <c r="M79107"/>
    </row>
    <row r="79108" spans="13:13" x14ac:dyDescent="0.25">
      <c r="M79108"/>
    </row>
    <row r="79109" spans="13:13" x14ac:dyDescent="0.25">
      <c r="M79109"/>
    </row>
    <row r="79110" spans="13:13" x14ac:dyDescent="0.25">
      <c r="M79110"/>
    </row>
    <row r="79111" spans="13:13" x14ac:dyDescent="0.25">
      <c r="M79111"/>
    </row>
    <row r="79112" spans="13:13" x14ac:dyDescent="0.25">
      <c r="M79112"/>
    </row>
    <row r="79113" spans="13:13" x14ac:dyDescent="0.25">
      <c r="M79113"/>
    </row>
    <row r="79114" spans="13:13" x14ac:dyDescent="0.25">
      <c r="M79114"/>
    </row>
    <row r="79115" spans="13:13" x14ac:dyDescent="0.25">
      <c r="M79115"/>
    </row>
    <row r="79116" spans="13:13" x14ac:dyDescent="0.25">
      <c r="M79116"/>
    </row>
    <row r="79117" spans="13:13" x14ac:dyDescent="0.25">
      <c r="M79117"/>
    </row>
    <row r="79118" spans="13:13" x14ac:dyDescent="0.25">
      <c r="M79118"/>
    </row>
    <row r="79119" spans="13:13" x14ac:dyDescent="0.25">
      <c r="M79119"/>
    </row>
    <row r="79120" spans="13:13" x14ac:dyDescent="0.25">
      <c r="M79120"/>
    </row>
    <row r="79121" spans="13:13" x14ac:dyDescent="0.25">
      <c r="M79121"/>
    </row>
    <row r="79122" spans="13:13" x14ac:dyDescent="0.25">
      <c r="M79122"/>
    </row>
    <row r="79123" spans="13:13" x14ac:dyDescent="0.25">
      <c r="M79123"/>
    </row>
    <row r="79124" spans="13:13" x14ac:dyDescent="0.25">
      <c r="M79124"/>
    </row>
    <row r="79125" spans="13:13" x14ac:dyDescent="0.25">
      <c r="M79125"/>
    </row>
    <row r="79126" spans="13:13" x14ac:dyDescent="0.25">
      <c r="M79126"/>
    </row>
    <row r="79127" spans="13:13" x14ac:dyDescent="0.25">
      <c r="M79127"/>
    </row>
    <row r="79128" spans="13:13" x14ac:dyDescent="0.25">
      <c r="M79128"/>
    </row>
    <row r="79129" spans="13:13" x14ac:dyDescent="0.25">
      <c r="M79129"/>
    </row>
    <row r="79130" spans="13:13" x14ac:dyDescent="0.25">
      <c r="M79130"/>
    </row>
    <row r="79131" spans="13:13" x14ac:dyDescent="0.25">
      <c r="M79131"/>
    </row>
    <row r="79132" spans="13:13" x14ac:dyDescent="0.25">
      <c r="M79132"/>
    </row>
    <row r="79133" spans="13:13" x14ac:dyDescent="0.25">
      <c r="M79133"/>
    </row>
    <row r="79134" spans="13:13" x14ac:dyDescent="0.25">
      <c r="M79134"/>
    </row>
    <row r="79135" spans="13:13" x14ac:dyDescent="0.25">
      <c r="M79135"/>
    </row>
    <row r="79136" spans="13:13" x14ac:dyDescent="0.25">
      <c r="M79136"/>
    </row>
    <row r="79137" spans="13:13" x14ac:dyDescent="0.25">
      <c r="M79137"/>
    </row>
    <row r="79138" spans="13:13" x14ac:dyDescent="0.25">
      <c r="M79138"/>
    </row>
    <row r="79139" spans="13:13" x14ac:dyDescent="0.25">
      <c r="M79139"/>
    </row>
    <row r="79140" spans="13:13" x14ac:dyDescent="0.25">
      <c r="M79140"/>
    </row>
    <row r="79141" spans="13:13" x14ac:dyDescent="0.25">
      <c r="M79141"/>
    </row>
    <row r="79142" spans="13:13" x14ac:dyDescent="0.25">
      <c r="M79142"/>
    </row>
    <row r="79143" spans="13:13" x14ac:dyDescent="0.25">
      <c r="M79143"/>
    </row>
    <row r="79144" spans="13:13" x14ac:dyDescent="0.25">
      <c r="M79144"/>
    </row>
    <row r="79145" spans="13:13" x14ac:dyDescent="0.25">
      <c r="M79145"/>
    </row>
    <row r="79146" spans="13:13" x14ac:dyDescent="0.25">
      <c r="M79146"/>
    </row>
    <row r="79147" spans="13:13" x14ac:dyDescent="0.25">
      <c r="M79147"/>
    </row>
    <row r="79148" spans="13:13" x14ac:dyDescent="0.25">
      <c r="M79148"/>
    </row>
    <row r="79149" spans="13:13" x14ac:dyDescent="0.25">
      <c r="M79149"/>
    </row>
    <row r="79150" spans="13:13" x14ac:dyDescent="0.25">
      <c r="M79150"/>
    </row>
    <row r="79151" spans="13:13" x14ac:dyDescent="0.25">
      <c r="M79151"/>
    </row>
    <row r="79152" spans="13:13" x14ac:dyDescent="0.25">
      <c r="M79152"/>
    </row>
    <row r="79153" spans="13:13" x14ac:dyDescent="0.25">
      <c r="M79153"/>
    </row>
    <row r="79154" spans="13:13" x14ac:dyDescent="0.25">
      <c r="M79154"/>
    </row>
    <row r="79155" spans="13:13" x14ac:dyDescent="0.25">
      <c r="M79155"/>
    </row>
    <row r="79156" spans="13:13" x14ac:dyDescent="0.25">
      <c r="M79156"/>
    </row>
    <row r="79157" spans="13:13" x14ac:dyDescent="0.25">
      <c r="M79157"/>
    </row>
    <row r="79158" spans="13:13" x14ac:dyDescent="0.25">
      <c r="M79158"/>
    </row>
    <row r="79159" spans="13:13" x14ac:dyDescent="0.25">
      <c r="M79159"/>
    </row>
    <row r="79160" spans="13:13" x14ac:dyDescent="0.25">
      <c r="M79160"/>
    </row>
    <row r="79161" spans="13:13" x14ac:dyDescent="0.25">
      <c r="M79161"/>
    </row>
    <row r="79162" spans="13:13" x14ac:dyDescent="0.25">
      <c r="M79162"/>
    </row>
    <row r="79163" spans="13:13" x14ac:dyDescent="0.25">
      <c r="M79163"/>
    </row>
    <row r="79164" spans="13:13" x14ac:dyDescent="0.25">
      <c r="M79164"/>
    </row>
    <row r="79165" spans="13:13" x14ac:dyDescent="0.25">
      <c r="M79165"/>
    </row>
    <row r="79166" spans="13:13" x14ac:dyDescent="0.25">
      <c r="M79166"/>
    </row>
    <row r="79167" spans="13:13" x14ac:dyDescent="0.25">
      <c r="M79167"/>
    </row>
    <row r="79168" spans="13:13" x14ac:dyDescent="0.25">
      <c r="M79168"/>
    </row>
    <row r="79169" spans="13:13" x14ac:dyDescent="0.25">
      <c r="M79169"/>
    </row>
    <row r="79170" spans="13:13" x14ac:dyDescent="0.25">
      <c r="M79170"/>
    </row>
    <row r="79171" spans="13:13" x14ac:dyDescent="0.25">
      <c r="M79171"/>
    </row>
    <row r="79172" spans="13:13" x14ac:dyDescent="0.25">
      <c r="M79172"/>
    </row>
    <row r="79173" spans="13:13" x14ac:dyDescent="0.25">
      <c r="M79173"/>
    </row>
    <row r="79174" spans="13:13" x14ac:dyDescent="0.25">
      <c r="M79174"/>
    </row>
    <row r="79175" spans="13:13" x14ac:dyDescent="0.25">
      <c r="M79175"/>
    </row>
    <row r="79176" spans="13:13" x14ac:dyDescent="0.25">
      <c r="M79176"/>
    </row>
    <row r="79177" spans="13:13" x14ac:dyDescent="0.25">
      <c r="M79177"/>
    </row>
    <row r="79178" spans="13:13" x14ac:dyDescent="0.25">
      <c r="M79178"/>
    </row>
    <row r="79179" spans="13:13" x14ac:dyDescent="0.25">
      <c r="M79179"/>
    </row>
    <row r="79180" spans="13:13" x14ac:dyDescent="0.25">
      <c r="M79180"/>
    </row>
    <row r="79181" spans="13:13" x14ac:dyDescent="0.25">
      <c r="M79181"/>
    </row>
    <row r="79182" spans="13:13" x14ac:dyDescent="0.25">
      <c r="M79182"/>
    </row>
    <row r="79183" spans="13:13" x14ac:dyDescent="0.25">
      <c r="M79183"/>
    </row>
    <row r="79184" spans="13:13" x14ac:dyDescent="0.25">
      <c r="M79184"/>
    </row>
    <row r="79185" spans="13:13" x14ac:dyDescent="0.25">
      <c r="M79185"/>
    </row>
    <row r="79186" spans="13:13" x14ac:dyDescent="0.25">
      <c r="M79186"/>
    </row>
    <row r="79187" spans="13:13" x14ac:dyDescent="0.25">
      <c r="M79187"/>
    </row>
    <row r="79188" spans="13:13" x14ac:dyDescent="0.25">
      <c r="M79188"/>
    </row>
    <row r="79189" spans="13:13" x14ac:dyDescent="0.25">
      <c r="M79189"/>
    </row>
    <row r="79190" spans="13:13" x14ac:dyDescent="0.25">
      <c r="M79190"/>
    </row>
    <row r="79191" spans="13:13" x14ac:dyDescent="0.25">
      <c r="M79191"/>
    </row>
    <row r="79192" spans="13:13" x14ac:dyDescent="0.25">
      <c r="M79192"/>
    </row>
    <row r="79193" spans="13:13" x14ac:dyDescent="0.25">
      <c r="M79193"/>
    </row>
    <row r="79194" spans="13:13" x14ac:dyDescent="0.25">
      <c r="M79194"/>
    </row>
    <row r="79195" spans="13:13" x14ac:dyDescent="0.25">
      <c r="M79195"/>
    </row>
    <row r="79196" spans="13:13" x14ac:dyDescent="0.25">
      <c r="M79196"/>
    </row>
    <row r="79197" spans="13:13" x14ac:dyDescent="0.25">
      <c r="M79197"/>
    </row>
    <row r="79198" spans="13:13" x14ac:dyDescent="0.25">
      <c r="M79198"/>
    </row>
    <row r="79199" spans="13:13" x14ac:dyDescent="0.25">
      <c r="M79199"/>
    </row>
    <row r="79200" spans="13:13" x14ac:dyDescent="0.25">
      <c r="M79200"/>
    </row>
    <row r="79201" spans="13:13" x14ac:dyDescent="0.25">
      <c r="M79201"/>
    </row>
    <row r="79202" spans="13:13" x14ac:dyDescent="0.25">
      <c r="M79202"/>
    </row>
    <row r="79203" spans="13:13" x14ac:dyDescent="0.25">
      <c r="M79203"/>
    </row>
    <row r="79204" spans="13:13" x14ac:dyDescent="0.25">
      <c r="M79204"/>
    </row>
    <row r="79205" spans="13:13" x14ac:dyDescent="0.25">
      <c r="M79205"/>
    </row>
    <row r="79206" spans="13:13" x14ac:dyDescent="0.25">
      <c r="M79206"/>
    </row>
    <row r="79207" spans="13:13" x14ac:dyDescent="0.25">
      <c r="M79207"/>
    </row>
    <row r="79208" spans="13:13" x14ac:dyDescent="0.25">
      <c r="M79208"/>
    </row>
    <row r="79209" spans="13:13" x14ac:dyDescent="0.25">
      <c r="M79209"/>
    </row>
    <row r="79210" spans="13:13" x14ac:dyDescent="0.25">
      <c r="M79210"/>
    </row>
    <row r="79211" spans="13:13" x14ac:dyDescent="0.25">
      <c r="M79211"/>
    </row>
    <row r="79212" spans="13:13" x14ac:dyDescent="0.25">
      <c r="M79212"/>
    </row>
    <row r="79213" spans="13:13" x14ac:dyDescent="0.25">
      <c r="M79213"/>
    </row>
    <row r="79214" spans="13:13" x14ac:dyDescent="0.25">
      <c r="M79214"/>
    </row>
    <row r="79215" spans="13:13" x14ac:dyDescent="0.25">
      <c r="M79215"/>
    </row>
    <row r="79216" spans="13:13" x14ac:dyDescent="0.25">
      <c r="M79216"/>
    </row>
    <row r="79217" spans="13:13" x14ac:dyDescent="0.25">
      <c r="M79217"/>
    </row>
    <row r="79218" spans="13:13" x14ac:dyDescent="0.25">
      <c r="M79218"/>
    </row>
    <row r="79219" spans="13:13" x14ac:dyDescent="0.25">
      <c r="M79219"/>
    </row>
    <row r="79220" spans="13:13" x14ac:dyDescent="0.25">
      <c r="M79220"/>
    </row>
    <row r="79221" spans="13:13" x14ac:dyDescent="0.25">
      <c r="M79221"/>
    </row>
    <row r="79222" spans="13:13" x14ac:dyDescent="0.25">
      <c r="M79222"/>
    </row>
    <row r="79223" spans="13:13" x14ac:dyDescent="0.25">
      <c r="M79223"/>
    </row>
    <row r="79224" spans="13:13" x14ac:dyDescent="0.25">
      <c r="M79224"/>
    </row>
    <row r="79225" spans="13:13" x14ac:dyDescent="0.25">
      <c r="M79225"/>
    </row>
    <row r="79226" spans="13:13" x14ac:dyDescent="0.25">
      <c r="M79226"/>
    </row>
    <row r="79227" spans="13:13" x14ac:dyDescent="0.25">
      <c r="M79227"/>
    </row>
    <row r="79228" spans="13:13" x14ac:dyDescent="0.25">
      <c r="M79228"/>
    </row>
    <row r="79229" spans="13:13" x14ac:dyDescent="0.25">
      <c r="M79229"/>
    </row>
    <row r="79230" spans="13:13" x14ac:dyDescent="0.25">
      <c r="M79230"/>
    </row>
    <row r="79231" spans="13:13" x14ac:dyDescent="0.25">
      <c r="M79231"/>
    </row>
    <row r="79232" spans="13:13" x14ac:dyDescent="0.25">
      <c r="M79232"/>
    </row>
    <row r="79233" spans="13:13" x14ac:dyDescent="0.25">
      <c r="M79233"/>
    </row>
    <row r="79234" spans="13:13" x14ac:dyDescent="0.25">
      <c r="M79234"/>
    </row>
    <row r="79235" spans="13:13" x14ac:dyDescent="0.25">
      <c r="M79235"/>
    </row>
    <row r="79236" spans="13:13" x14ac:dyDescent="0.25">
      <c r="M79236"/>
    </row>
    <row r="79237" spans="13:13" x14ac:dyDescent="0.25">
      <c r="M79237"/>
    </row>
    <row r="79238" spans="13:13" x14ac:dyDescent="0.25">
      <c r="M79238"/>
    </row>
    <row r="79239" spans="13:13" x14ac:dyDescent="0.25">
      <c r="M79239"/>
    </row>
    <row r="79240" spans="13:13" x14ac:dyDescent="0.25">
      <c r="M79240"/>
    </row>
    <row r="79241" spans="13:13" x14ac:dyDescent="0.25">
      <c r="M79241"/>
    </row>
    <row r="79242" spans="13:13" x14ac:dyDescent="0.25">
      <c r="M79242"/>
    </row>
    <row r="79243" spans="13:13" x14ac:dyDescent="0.25">
      <c r="M79243"/>
    </row>
    <row r="79244" spans="13:13" x14ac:dyDescent="0.25">
      <c r="M79244"/>
    </row>
    <row r="79245" spans="13:13" x14ac:dyDescent="0.25">
      <c r="M79245"/>
    </row>
    <row r="79246" spans="13:13" x14ac:dyDescent="0.25">
      <c r="M79246"/>
    </row>
    <row r="79247" spans="13:13" x14ac:dyDescent="0.25">
      <c r="M79247"/>
    </row>
    <row r="79248" spans="13:13" x14ac:dyDescent="0.25">
      <c r="M79248"/>
    </row>
    <row r="79249" spans="13:13" x14ac:dyDescent="0.25">
      <c r="M79249"/>
    </row>
    <row r="79250" spans="13:13" x14ac:dyDescent="0.25">
      <c r="M79250"/>
    </row>
    <row r="79251" spans="13:13" x14ac:dyDescent="0.25">
      <c r="M79251"/>
    </row>
    <row r="79252" spans="13:13" x14ac:dyDescent="0.25">
      <c r="M79252"/>
    </row>
    <row r="79253" spans="13:13" x14ac:dyDescent="0.25">
      <c r="M79253"/>
    </row>
    <row r="79254" spans="13:13" x14ac:dyDescent="0.25">
      <c r="M79254"/>
    </row>
    <row r="79255" spans="13:13" x14ac:dyDescent="0.25">
      <c r="M79255"/>
    </row>
    <row r="79256" spans="13:13" x14ac:dyDescent="0.25">
      <c r="M79256"/>
    </row>
    <row r="79257" spans="13:13" x14ac:dyDescent="0.25">
      <c r="M79257"/>
    </row>
    <row r="79258" spans="13:13" x14ac:dyDescent="0.25">
      <c r="M79258"/>
    </row>
    <row r="79259" spans="13:13" x14ac:dyDescent="0.25">
      <c r="M79259"/>
    </row>
    <row r="79260" spans="13:13" x14ac:dyDescent="0.25">
      <c r="M79260"/>
    </row>
    <row r="79261" spans="13:13" x14ac:dyDescent="0.25">
      <c r="M79261"/>
    </row>
    <row r="79262" spans="13:13" x14ac:dyDescent="0.25">
      <c r="M79262"/>
    </row>
    <row r="79263" spans="13:13" x14ac:dyDescent="0.25">
      <c r="M79263"/>
    </row>
    <row r="79264" spans="13:13" x14ac:dyDescent="0.25">
      <c r="M79264"/>
    </row>
    <row r="79265" spans="13:13" x14ac:dyDescent="0.25">
      <c r="M79265"/>
    </row>
    <row r="79266" spans="13:13" x14ac:dyDescent="0.25">
      <c r="M79266"/>
    </row>
    <row r="79267" spans="13:13" x14ac:dyDescent="0.25">
      <c r="M79267"/>
    </row>
    <row r="79268" spans="13:13" x14ac:dyDescent="0.25">
      <c r="M79268"/>
    </row>
    <row r="79269" spans="13:13" x14ac:dyDescent="0.25">
      <c r="M79269"/>
    </row>
    <row r="79270" spans="13:13" x14ac:dyDescent="0.25">
      <c r="M79270"/>
    </row>
    <row r="79271" spans="13:13" x14ac:dyDescent="0.25">
      <c r="M79271"/>
    </row>
    <row r="79272" spans="13:13" x14ac:dyDescent="0.25">
      <c r="M79272"/>
    </row>
    <row r="79273" spans="13:13" x14ac:dyDescent="0.25">
      <c r="M79273"/>
    </row>
    <row r="79274" spans="13:13" x14ac:dyDescent="0.25">
      <c r="M79274"/>
    </row>
    <row r="79275" spans="13:13" x14ac:dyDescent="0.25">
      <c r="M79275"/>
    </row>
    <row r="79276" spans="13:13" x14ac:dyDescent="0.25">
      <c r="M79276"/>
    </row>
    <row r="79277" spans="13:13" x14ac:dyDescent="0.25">
      <c r="M79277"/>
    </row>
    <row r="79278" spans="13:13" x14ac:dyDescent="0.25">
      <c r="M79278"/>
    </row>
    <row r="79279" spans="13:13" x14ac:dyDescent="0.25">
      <c r="M79279"/>
    </row>
    <row r="79280" spans="13:13" x14ac:dyDescent="0.25">
      <c r="M79280"/>
    </row>
    <row r="79281" spans="13:13" x14ac:dyDescent="0.25">
      <c r="M79281"/>
    </row>
    <row r="79282" spans="13:13" x14ac:dyDescent="0.25">
      <c r="M79282"/>
    </row>
    <row r="79283" spans="13:13" x14ac:dyDescent="0.25">
      <c r="M79283"/>
    </row>
    <row r="79284" spans="13:13" x14ac:dyDescent="0.25">
      <c r="M79284"/>
    </row>
    <row r="79285" spans="13:13" x14ac:dyDescent="0.25">
      <c r="M79285"/>
    </row>
    <row r="79286" spans="13:13" x14ac:dyDescent="0.25">
      <c r="M79286"/>
    </row>
    <row r="79287" spans="13:13" x14ac:dyDescent="0.25">
      <c r="M79287"/>
    </row>
    <row r="79288" spans="13:13" x14ac:dyDescent="0.25">
      <c r="M79288"/>
    </row>
    <row r="79289" spans="13:13" x14ac:dyDescent="0.25">
      <c r="M79289"/>
    </row>
    <row r="79290" spans="13:13" x14ac:dyDescent="0.25">
      <c r="M79290"/>
    </row>
    <row r="79291" spans="13:13" x14ac:dyDescent="0.25">
      <c r="M79291"/>
    </row>
    <row r="79292" spans="13:13" x14ac:dyDescent="0.25">
      <c r="M79292"/>
    </row>
    <row r="79293" spans="13:13" x14ac:dyDescent="0.25">
      <c r="M79293"/>
    </row>
    <row r="79294" spans="13:13" x14ac:dyDescent="0.25">
      <c r="M79294"/>
    </row>
    <row r="79295" spans="13:13" x14ac:dyDescent="0.25">
      <c r="M79295"/>
    </row>
    <row r="79296" spans="13:13" x14ac:dyDescent="0.25">
      <c r="M79296"/>
    </row>
    <row r="79297" spans="13:13" x14ac:dyDescent="0.25">
      <c r="M79297"/>
    </row>
    <row r="79298" spans="13:13" x14ac:dyDescent="0.25">
      <c r="M79298"/>
    </row>
    <row r="79299" spans="13:13" x14ac:dyDescent="0.25">
      <c r="M79299"/>
    </row>
    <row r="79300" spans="13:13" x14ac:dyDescent="0.25">
      <c r="M79300"/>
    </row>
    <row r="79301" spans="13:13" x14ac:dyDescent="0.25">
      <c r="M79301"/>
    </row>
    <row r="79302" spans="13:13" x14ac:dyDescent="0.25">
      <c r="M79302"/>
    </row>
    <row r="79303" spans="13:13" x14ac:dyDescent="0.25">
      <c r="M79303"/>
    </row>
    <row r="79304" spans="13:13" x14ac:dyDescent="0.25">
      <c r="M79304"/>
    </row>
    <row r="79305" spans="13:13" x14ac:dyDescent="0.25">
      <c r="M79305"/>
    </row>
    <row r="79306" spans="13:13" x14ac:dyDescent="0.25">
      <c r="M79306"/>
    </row>
    <row r="79307" spans="13:13" x14ac:dyDescent="0.25">
      <c r="M79307"/>
    </row>
    <row r="79308" spans="13:13" x14ac:dyDescent="0.25">
      <c r="M79308"/>
    </row>
    <row r="79309" spans="13:13" x14ac:dyDescent="0.25">
      <c r="M79309"/>
    </row>
    <row r="79310" spans="13:13" x14ac:dyDescent="0.25">
      <c r="M79310"/>
    </row>
    <row r="79311" spans="13:13" x14ac:dyDescent="0.25">
      <c r="M79311"/>
    </row>
    <row r="79312" spans="13:13" x14ac:dyDescent="0.25">
      <c r="M79312"/>
    </row>
    <row r="79313" spans="13:13" x14ac:dyDescent="0.25">
      <c r="M79313"/>
    </row>
    <row r="79314" spans="13:13" x14ac:dyDescent="0.25">
      <c r="M79314"/>
    </row>
    <row r="79315" spans="13:13" x14ac:dyDescent="0.25">
      <c r="M79315"/>
    </row>
    <row r="79316" spans="13:13" x14ac:dyDescent="0.25">
      <c r="M79316"/>
    </row>
    <row r="79317" spans="13:13" x14ac:dyDescent="0.25">
      <c r="M79317"/>
    </row>
    <row r="79318" spans="13:13" x14ac:dyDescent="0.25">
      <c r="M79318"/>
    </row>
    <row r="79319" spans="13:13" x14ac:dyDescent="0.25">
      <c r="M79319"/>
    </row>
    <row r="79320" spans="13:13" x14ac:dyDescent="0.25">
      <c r="M79320"/>
    </row>
    <row r="79321" spans="13:13" x14ac:dyDescent="0.25">
      <c r="M79321"/>
    </row>
    <row r="79322" spans="13:13" x14ac:dyDescent="0.25">
      <c r="M79322"/>
    </row>
    <row r="79323" spans="13:13" x14ac:dyDescent="0.25">
      <c r="M79323"/>
    </row>
    <row r="79324" spans="13:13" x14ac:dyDescent="0.25">
      <c r="M79324"/>
    </row>
    <row r="79325" spans="13:13" x14ac:dyDescent="0.25">
      <c r="M79325"/>
    </row>
    <row r="79326" spans="13:13" x14ac:dyDescent="0.25">
      <c r="M79326"/>
    </row>
    <row r="79327" spans="13:13" x14ac:dyDescent="0.25">
      <c r="M79327"/>
    </row>
    <row r="79328" spans="13:13" x14ac:dyDescent="0.25">
      <c r="M79328"/>
    </row>
    <row r="79329" spans="13:13" x14ac:dyDescent="0.25">
      <c r="M79329"/>
    </row>
    <row r="79330" spans="13:13" x14ac:dyDescent="0.25">
      <c r="M79330"/>
    </row>
    <row r="79331" spans="13:13" x14ac:dyDescent="0.25">
      <c r="M79331"/>
    </row>
    <row r="79332" spans="13:13" x14ac:dyDescent="0.25">
      <c r="M79332"/>
    </row>
    <row r="79333" spans="13:13" x14ac:dyDescent="0.25">
      <c r="M79333"/>
    </row>
    <row r="79334" spans="13:13" x14ac:dyDescent="0.25">
      <c r="M79334"/>
    </row>
    <row r="79335" spans="13:13" x14ac:dyDescent="0.25">
      <c r="M79335"/>
    </row>
    <row r="79336" spans="13:13" x14ac:dyDescent="0.25">
      <c r="M79336"/>
    </row>
    <row r="79337" spans="13:13" x14ac:dyDescent="0.25">
      <c r="M79337"/>
    </row>
    <row r="79338" spans="13:13" x14ac:dyDescent="0.25">
      <c r="M79338"/>
    </row>
    <row r="79339" spans="13:13" x14ac:dyDescent="0.25">
      <c r="M79339"/>
    </row>
    <row r="79340" spans="13:13" x14ac:dyDescent="0.25">
      <c r="M79340"/>
    </row>
    <row r="79341" spans="13:13" x14ac:dyDescent="0.25">
      <c r="M79341"/>
    </row>
    <row r="79342" spans="13:13" x14ac:dyDescent="0.25">
      <c r="M79342"/>
    </row>
    <row r="79343" spans="13:13" x14ac:dyDescent="0.25">
      <c r="M79343"/>
    </row>
    <row r="79344" spans="13:13" x14ac:dyDescent="0.25">
      <c r="M79344"/>
    </row>
    <row r="79345" spans="13:13" x14ac:dyDescent="0.25">
      <c r="M79345"/>
    </row>
    <row r="79346" spans="13:13" x14ac:dyDescent="0.25">
      <c r="M79346"/>
    </row>
    <row r="79347" spans="13:13" x14ac:dyDescent="0.25">
      <c r="M79347"/>
    </row>
    <row r="79348" spans="13:13" x14ac:dyDescent="0.25">
      <c r="M79348"/>
    </row>
    <row r="79349" spans="13:13" x14ac:dyDescent="0.25">
      <c r="M79349"/>
    </row>
    <row r="79350" spans="13:13" x14ac:dyDescent="0.25">
      <c r="M79350"/>
    </row>
    <row r="79351" spans="13:13" x14ac:dyDescent="0.25">
      <c r="M79351"/>
    </row>
    <row r="79352" spans="13:13" x14ac:dyDescent="0.25">
      <c r="M79352"/>
    </row>
    <row r="79353" spans="13:13" x14ac:dyDescent="0.25">
      <c r="M79353"/>
    </row>
    <row r="79354" spans="13:13" x14ac:dyDescent="0.25">
      <c r="M79354"/>
    </row>
    <row r="79355" spans="13:13" x14ac:dyDescent="0.25">
      <c r="M79355"/>
    </row>
    <row r="79356" spans="13:13" x14ac:dyDescent="0.25">
      <c r="M79356"/>
    </row>
    <row r="79357" spans="13:13" x14ac:dyDescent="0.25">
      <c r="M79357"/>
    </row>
    <row r="79358" spans="13:13" x14ac:dyDescent="0.25">
      <c r="M79358"/>
    </row>
    <row r="79359" spans="13:13" x14ac:dyDescent="0.25">
      <c r="M79359"/>
    </row>
    <row r="79360" spans="13:13" x14ac:dyDescent="0.25">
      <c r="M79360"/>
    </row>
    <row r="79361" spans="13:13" x14ac:dyDescent="0.25">
      <c r="M79361"/>
    </row>
    <row r="79362" spans="13:13" x14ac:dyDescent="0.25">
      <c r="M79362"/>
    </row>
    <row r="79363" spans="13:13" x14ac:dyDescent="0.25">
      <c r="M79363"/>
    </row>
    <row r="79364" spans="13:13" x14ac:dyDescent="0.25">
      <c r="M79364"/>
    </row>
    <row r="79365" spans="13:13" x14ac:dyDescent="0.25">
      <c r="M79365"/>
    </row>
    <row r="79366" spans="13:13" x14ac:dyDescent="0.25">
      <c r="M79366"/>
    </row>
    <row r="79367" spans="13:13" x14ac:dyDescent="0.25">
      <c r="M79367"/>
    </row>
    <row r="79368" spans="13:13" x14ac:dyDescent="0.25">
      <c r="M79368"/>
    </row>
    <row r="79369" spans="13:13" x14ac:dyDescent="0.25">
      <c r="M79369"/>
    </row>
    <row r="79370" spans="13:13" x14ac:dyDescent="0.25">
      <c r="M79370"/>
    </row>
    <row r="79371" spans="13:13" x14ac:dyDescent="0.25">
      <c r="M79371"/>
    </row>
    <row r="79372" spans="13:13" x14ac:dyDescent="0.25">
      <c r="M79372"/>
    </row>
    <row r="79373" spans="13:13" x14ac:dyDescent="0.25">
      <c r="M79373"/>
    </row>
    <row r="79374" spans="13:13" x14ac:dyDescent="0.25">
      <c r="M79374"/>
    </row>
    <row r="79375" spans="13:13" x14ac:dyDescent="0.25">
      <c r="M79375"/>
    </row>
    <row r="79376" spans="13:13" x14ac:dyDescent="0.25">
      <c r="M79376"/>
    </row>
    <row r="79377" spans="13:13" x14ac:dyDescent="0.25">
      <c r="M79377"/>
    </row>
    <row r="79378" spans="13:13" x14ac:dyDescent="0.25">
      <c r="M79378"/>
    </row>
    <row r="79379" spans="13:13" x14ac:dyDescent="0.25">
      <c r="M79379"/>
    </row>
    <row r="79380" spans="13:13" x14ac:dyDescent="0.25">
      <c r="M79380"/>
    </row>
    <row r="79381" spans="13:13" x14ac:dyDescent="0.25">
      <c r="M79381"/>
    </row>
    <row r="79382" spans="13:13" x14ac:dyDescent="0.25">
      <c r="M79382"/>
    </row>
    <row r="79383" spans="13:13" x14ac:dyDescent="0.25">
      <c r="M79383"/>
    </row>
    <row r="79384" spans="13:13" x14ac:dyDescent="0.25">
      <c r="M79384"/>
    </row>
    <row r="79385" spans="13:13" x14ac:dyDescent="0.25">
      <c r="M79385"/>
    </row>
    <row r="79386" spans="13:13" x14ac:dyDescent="0.25">
      <c r="M79386"/>
    </row>
    <row r="79387" spans="13:13" x14ac:dyDescent="0.25">
      <c r="M79387"/>
    </row>
    <row r="79388" spans="13:13" x14ac:dyDescent="0.25">
      <c r="M79388"/>
    </row>
    <row r="79389" spans="13:13" x14ac:dyDescent="0.25">
      <c r="M79389"/>
    </row>
    <row r="79390" spans="13:13" x14ac:dyDescent="0.25">
      <c r="M79390"/>
    </row>
    <row r="79391" spans="13:13" x14ac:dyDescent="0.25">
      <c r="M79391"/>
    </row>
    <row r="79392" spans="13:13" x14ac:dyDescent="0.25">
      <c r="M79392"/>
    </row>
    <row r="79393" spans="13:13" x14ac:dyDescent="0.25">
      <c r="M79393"/>
    </row>
    <row r="79394" spans="13:13" x14ac:dyDescent="0.25">
      <c r="M79394"/>
    </row>
    <row r="79395" spans="13:13" x14ac:dyDescent="0.25">
      <c r="M79395"/>
    </row>
    <row r="79396" spans="13:13" x14ac:dyDescent="0.25">
      <c r="M79396"/>
    </row>
    <row r="79397" spans="13:13" x14ac:dyDescent="0.25">
      <c r="M79397"/>
    </row>
    <row r="79398" spans="13:13" x14ac:dyDescent="0.25">
      <c r="M79398"/>
    </row>
    <row r="79399" spans="13:13" x14ac:dyDescent="0.25">
      <c r="M79399"/>
    </row>
    <row r="79400" spans="13:13" x14ac:dyDescent="0.25">
      <c r="M79400"/>
    </row>
    <row r="79401" spans="13:13" x14ac:dyDescent="0.25">
      <c r="M79401"/>
    </row>
    <row r="79402" spans="13:13" x14ac:dyDescent="0.25">
      <c r="M79402"/>
    </row>
    <row r="79403" spans="13:13" x14ac:dyDescent="0.25">
      <c r="M79403"/>
    </row>
    <row r="79404" spans="13:13" x14ac:dyDescent="0.25">
      <c r="M79404"/>
    </row>
    <row r="79405" spans="13:13" x14ac:dyDescent="0.25">
      <c r="M79405"/>
    </row>
    <row r="79406" spans="13:13" x14ac:dyDescent="0.25">
      <c r="M79406"/>
    </row>
    <row r="79407" spans="13:13" x14ac:dyDescent="0.25">
      <c r="M79407"/>
    </row>
    <row r="79408" spans="13:13" x14ac:dyDescent="0.25">
      <c r="M79408"/>
    </row>
    <row r="79409" spans="13:13" x14ac:dyDescent="0.25">
      <c r="M79409"/>
    </row>
    <row r="79410" spans="13:13" x14ac:dyDescent="0.25">
      <c r="M79410"/>
    </row>
    <row r="79411" spans="13:13" x14ac:dyDescent="0.25">
      <c r="M79411"/>
    </row>
    <row r="79412" spans="13:13" x14ac:dyDescent="0.25">
      <c r="M79412"/>
    </row>
    <row r="79413" spans="13:13" x14ac:dyDescent="0.25">
      <c r="M79413"/>
    </row>
    <row r="79414" spans="13:13" x14ac:dyDescent="0.25">
      <c r="M79414"/>
    </row>
    <row r="79415" spans="13:13" x14ac:dyDescent="0.25">
      <c r="M79415"/>
    </row>
    <row r="79416" spans="13:13" x14ac:dyDescent="0.25">
      <c r="M79416"/>
    </row>
    <row r="79417" spans="13:13" x14ac:dyDescent="0.25">
      <c r="M79417"/>
    </row>
    <row r="79418" spans="13:13" x14ac:dyDescent="0.25">
      <c r="M79418"/>
    </row>
    <row r="79419" spans="13:13" x14ac:dyDescent="0.25">
      <c r="M79419"/>
    </row>
    <row r="79420" spans="13:13" x14ac:dyDescent="0.25">
      <c r="M79420"/>
    </row>
    <row r="79421" spans="13:13" x14ac:dyDescent="0.25">
      <c r="M79421"/>
    </row>
    <row r="79422" spans="13:13" x14ac:dyDescent="0.25">
      <c r="M79422"/>
    </row>
    <row r="79423" spans="13:13" x14ac:dyDescent="0.25">
      <c r="M79423"/>
    </row>
    <row r="79424" spans="13:13" x14ac:dyDescent="0.25">
      <c r="M79424"/>
    </row>
    <row r="79425" spans="13:13" x14ac:dyDescent="0.25">
      <c r="M79425"/>
    </row>
    <row r="79426" spans="13:13" x14ac:dyDescent="0.25">
      <c r="M79426"/>
    </row>
    <row r="79427" spans="13:13" x14ac:dyDescent="0.25">
      <c r="M79427"/>
    </row>
    <row r="79428" spans="13:13" x14ac:dyDescent="0.25">
      <c r="M79428"/>
    </row>
    <row r="79429" spans="13:13" x14ac:dyDescent="0.25">
      <c r="M79429"/>
    </row>
    <row r="79430" spans="13:13" x14ac:dyDescent="0.25">
      <c r="M79430"/>
    </row>
    <row r="79431" spans="13:13" x14ac:dyDescent="0.25">
      <c r="M79431"/>
    </row>
    <row r="79432" spans="13:13" x14ac:dyDescent="0.25">
      <c r="M79432"/>
    </row>
    <row r="79433" spans="13:13" x14ac:dyDescent="0.25">
      <c r="M79433"/>
    </row>
    <row r="79434" spans="13:13" x14ac:dyDescent="0.25">
      <c r="M79434"/>
    </row>
    <row r="79435" spans="13:13" x14ac:dyDescent="0.25">
      <c r="M79435"/>
    </row>
    <row r="79436" spans="13:13" x14ac:dyDescent="0.25">
      <c r="M79436"/>
    </row>
    <row r="79437" spans="13:13" x14ac:dyDescent="0.25">
      <c r="M79437"/>
    </row>
    <row r="79438" spans="13:13" x14ac:dyDescent="0.25">
      <c r="M79438"/>
    </row>
    <row r="79439" spans="13:13" x14ac:dyDescent="0.25">
      <c r="M79439"/>
    </row>
    <row r="79440" spans="13:13" x14ac:dyDescent="0.25">
      <c r="M79440"/>
    </row>
    <row r="79441" spans="13:13" x14ac:dyDescent="0.25">
      <c r="M79441"/>
    </row>
    <row r="79442" spans="13:13" x14ac:dyDescent="0.25">
      <c r="M79442"/>
    </row>
    <row r="79443" spans="13:13" x14ac:dyDescent="0.25">
      <c r="M79443"/>
    </row>
    <row r="79444" spans="13:13" x14ac:dyDescent="0.25">
      <c r="M79444"/>
    </row>
    <row r="79445" spans="13:13" x14ac:dyDescent="0.25">
      <c r="M79445"/>
    </row>
    <row r="79446" spans="13:13" x14ac:dyDescent="0.25">
      <c r="M79446"/>
    </row>
    <row r="79447" spans="13:13" x14ac:dyDescent="0.25">
      <c r="M79447"/>
    </row>
    <row r="79448" spans="13:13" x14ac:dyDescent="0.25">
      <c r="M79448"/>
    </row>
    <row r="79449" spans="13:13" x14ac:dyDescent="0.25">
      <c r="M79449"/>
    </row>
    <row r="79450" spans="13:13" x14ac:dyDescent="0.25">
      <c r="M79450"/>
    </row>
    <row r="79451" spans="13:13" x14ac:dyDescent="0.25">
      <c r="M79451"/>
    </row>
    <row r="79452" spans="13:13" x14ac:dyDescent="0.25">
      <c r="M79452"/>
    </row>
    <row r="79453" spans="13:13" x14ac:dyDescent="0.25">
      <c r="M79453"/>
    </row>
    <row r="79454" spans="13:13" x14ac:dyDescent="0.25">
      <c r="M79454"/>
    </row>
    <row r="79455" spans="13:13" x14ac:dyDescent="0.25">
      <c r="M79455"/>
    </row>
    <row r="79456" spans="13:13" x14ac:dyDescent="0.25">
      <c r="M79456"/>
    </row>
    <row r="79457" spans="13:13" x14ac:dyDescent="0.25">
      <c r="M79457"/>
    </row>
    <row r="79458" spans="13:13" x14ac:dyDescent="0.25">
      <c r="M79458"/>
    </row>
    <row r="79459" spans="13:13" x14ac:dyDescent="0.25">
      <c r="M79459"/>
    </row>
    <row r="79460" spans="13:13" x14ac:dyDescent="0.25">
      <c r="M79460"/>
    </row>
    <row r="79461" spans="13:13" x14ac:dyDescent="0.25">
      <c r="M79461"/>
    </row>
    <row r="79462" spans="13:13" x14ac:dyDescent="0.25">
      <c r="M79462"/>
    </row>
    <row r="79463" spans="13:13" x14ac:dyDescent="0.25">
      <c r="M79463"/>
    </row>
    <row r="79464" spans="13:13" x14ac:dyDescent="0.25">
      <c r="M79464"/>
    </row>
    <row r="79465" spans="13:13" x14ac:dyDescent="0.25">
      <c r="M79465"/>
    </row>
    <row r="79466" spans="13:13" x14ac:dyDescent="0.25">
      <c r="M79466"/>
    </row>
    <row r="79467" spans="13:13" x14ac:dyDescent="0.25">
      <c r="M79467"/>
    </row>
    <row r="79468" spans="13:13" x14ac:dyDescent="0.25">
      <c r="M79468"/>
    </row>
    <row r="79469" spans="13:13" x14ac:dyDescent="0.25">
      <c r="M79469"/>
    </row>
    <row r="79470" spans="13:13" x14ac:dyDescent="0.25">
      <c r="M79470"/>
    </row>
    <row r="79471" spans="13:13" x14ac:dyDescent="0.25">
      <c r="M79471"/>
    </row>
    <row r="79472" spans="13:13" x14ac:dyDescent="0.25">
      <c r="M79472"/>
    </row>
    <row r="79473" spans="13:13" x14ac:dyDescent="0.25">
      <c r="M79473"/>
    </row>
    <row r="79474" spans="13:13" x14ac:dyDescent="0.25">
      <c r="M79474"/>
    </row>
    <row r="79475" spans="13:13" x14ac:dyDescent="0.25">
      <c r="M79475"/>
    </row>
    <row r="79476" spans="13:13" x14ac:dyDescent="0.25">
      <c r="M79476"/>
    </row>
    <row r="79477" spans="13:13" x14ac:dyDescent="0.25">
      <c r="M79477"/>
    </row>
    <row r="79478" spans="13:13" x14ac:dyDescent="0.25">
      <c r="M79478"/>
    </row>
    <row r="79479" spans="13:13" x14ac:dyDescent="0.25">
      <c r="M79479"/>
    </row>
    <row r="79480" spans="13:13" x14ac:dyDescent="0.25">
      <c r="M79480"/>
    </row>
    <row r="79481" spans="13:13" x14ac:dyDescent="0.25">
      <c r="M79481"/>
    </row>
    <row r="79482" spans="13:13" x14ac:dyDescent="0.25">
      <c r="M79482"/>
    </row>
    <row r="79483" spans="13:13" x14ac:dyDescent="0.25">
      <c r="M79483"/>
    </row>
    <row r="79484" spans="13:13" x14ac:dyDescent="0.25">
      <c r="M79484"/>
    </row>
    <row r="79485" spans="13:13" x14ac:dyDescent="0.25">
      <c r="M79485"/>
    </row>
    <row r="79486" spans="13:13" x14ac:dyDescent="0.25">
      <c r="M79486"/>
    </row>
    <row r="79487" spans="13:13" x14ac:dyDescent="0.25">
      <c r="M79487"/>
    </row>
    <row r="79488" spans="13:13" x14ac:dyDescent="0.25">
      <c r="M79488"/>
    </row>
    <row r="79489" spans="13:13" x14ac:dyDescent="0.25">
      <c r="M79489"/>
    </row>
    <row r="79490" spans="13:13" x14ac:dyDescent="0.25">
      <c r="M79490"/>
    </row>
    <row r="79491" spans="13:13" x14ac:dyDescent="0.25">
      <c r="M79491"/>
    </row>
    <row r="79492" spans="13:13" x14ac:dyDescent="0.25">
      <c r="M79492"/>
    </row>
    <row r="79493" spans="13:13" x14ac:dyDescent="0.25">
      <c r="M79493"/>
    </row>
    <row r="79494" spans="13:13" x14ac:dyDescent="0.25">
      <c r="M79494"/>
    </row>
    <row r="79495" spans="13:13" x14ac:dyDescent="0.25">
      <c r="M79495"/>
    </row>
    <row r="79496" spans="13:13" x14ac:dyDescent="0.25">
      <c r="M79496"/>
    </row>
    <row r="79497" spans="13:13" x14ac:dyDescent="0.25">
      <c r="M79497"/>
    </row>
    <row r="79498" spans="13:13" x14ac:dyDescent="0.25">
      <c r="M79498"/>
    </row>
    <row r="79499" spans="13:13" x14ac:dyDescent="0.25">
      <c r="M79499"/>
    </row>
    <row r="79500" spans="13:13" x14ac:dyDescent="0.25">
      <c r="M79500"/>
    </row>
    <row r="79501" spans="13:13" x14ac:dyDescent="0.25">
      <c r="M79501"/>
    </row>
    <row r="79502" spans="13:13" x14ac:dyDescent="0.25">
      <c r="M79502"/>
    </row>
    <row r="79503" spans="13:13" x14ac:dyDescent="0.25">
      <c r="M79503"/>
    </row>
    <row r="79504" spans="13:13" x14ac:dyDescent="0.25">
      <c r="M79504"/>
    </row>
    <row r="79505" spans="13:13" x14ac:dyDescent="0.25">
      <c r="M79505"/>
    </row>
    <row r="79506" spans="13:13" x14ac:dyDescent="0.25">
      <c r="M79506"/>
    </row>
    <row r="79507" spans="13:13" x14ac:dyDescent="0.25">
      <c r="M79507"/>
    </row>
    <row r="79508" spans="13:13" x14ac:dyDescent="0.25">
      <c r="M79508"/>
    </row>
    <row r="79509" spans="13:13" x14ac:dyDescent="0.25">
      <c r="M79509"/>
    </row>
    <row r="79510" spans="13:13" x14ac:dyDescent="0.25">
      <c r="M79510"/>
    </row>
    <row r="79511" spans="13:13" x14ac:dyDescent="0.25">
      <c r="M79511"/>
    </row>
    <row r="79512" spans="13:13" x14ac:dyDescent="0.25">
      <c r="M79512"/>
    </row>
    <row r="79513" spans="13:13" x14ac:dyDescent="0.25">
      <c r="M79513"/>
    </row>
    <row r="79514" spans="13:13" x14ac:dyDescent="0.25">
      <c r="M79514"/>
    </row>
    <row r="79515" spans="13:13" x14ac:dyDescent="0.25">
      <c r="M79515"/>
    </row>
    <row r="79516" spans="13:13" x14ac:dyDescent="0.25">
      <c r="M79516"/>
    </row>
    <row r="79517" spans="13:13" x14ac:dyDescent="0.25">
      <c r="M79517"/>
    </row>
    <row r="79518" spans="13:13" x14ac:dyDescent="0.25">
      <c r="M79518"/>
    </row>
    <row r="79519" spans="13:13" x14ac:dyDescent="0.25">
      <c r="M79519"/>
    </row>
    <row r="79520" spans="13:13" x14ac:dyDescent="0.25">
      <c r="M79520"/>
    </row>
    <row r="79521" spans="13:13" x14ac:dyDescent="0.25">
      <c r="M79521"/>
    </row>
    <row r="79522" spans="13:13" x14ac:dyDescent="0.25">
      <c r="M79522"/>
    </row>
    <row r="79523" spans="13:13" x14ac:dyDescent="0.25">
      <c r="M79523"/>
    </row>
    <row r="79524" spans="13:13" x14ac:dyDescent="0.25">
      <c r="M79524"/>
    </row>
    <row r="79525" spans="13:13" x14ac:dyDescent="0.25">
      <c r="M79525"/>
    </row>
    <row r="79526" spans="13:13" x14ac:dyDescent="0.25">
      <c r="M79526"/>
    </row>
    <row r="79527" spans="13:13" x14ac:dyDescent="0.25">
      <c r="M79527"/>
    </row>
    <row r="79528" spans="13:13" x14ac:dyDescent="0.25">
      <c r="M79528"/>
    </row>
    <row r="79529" spans="13:13" x14ac:dyDescent="0.25">
      <c r="M79529"/>
    </row>
    <row r="79530" spans="13:13" x14ac:dyDescent="0.25">
      <c r="M79530"/>
    </row>
    <row r="79531" spans="13:13" x14ac:dyDescent="0.25">
      <c r="M79531"/>
    </row>
    <row r="79532" spans="13:13" x14ac:dyDescent="0.25">
      <c r="M79532"/>
    </row>
    <row r="79533" spans="13:13" x14ac:dyDescent="0.25">
      <c r="M79533"/>
    </row>
    <row r="79534" spans="13:13" x14ac:dyDescent="0.25">
      <c r="M79534"/>
    </row>
    <row r="79535" spans="13:13" x14ac:dyDescent="0.25">
      <c r="M79535"/>
    </row>
    <row r="79536" spans="13:13" x14ac:dyDescent="0.25">
      <c r="M79536"/>
    </row>
    <row r="79537" spans="13:13" x14ac:dyDescent="0.25">
      <c r="M79537"/>
    </row>
    <row r="79538" spans="13:13" x14ac:dyDescent="0.25">
      <c r="M79538"/>
    </row>
    <row r="79539" spans="13:13" x14ac:dyDescent="0.25">
      <c r="M79539"/>
    </row>
    <row r="79540" spans="13:13" x14ac:dyDescent="0.25">
      <c r="M79540"/>
    </row>
    <row r="79541" spans="13:13" x14ac:dyDescent="0.25">
      <c r="M79541"/>
    </row>
    <row r="79542" spans="13:13" x14ac:dyDescent="0.25">
      <c r="M79542"/>
    </row>
    <row r="79543" spans="13:13" x14ac:dyDescent="0.25">
      <c r="M79543"/>
    </row>
    <row r="79544" spans="13:13" x14ac:dyDescent="0.25">
      <c r="M79544"/>
    </row>
    <row r="79545" spans="13:13" x14ac:dyDescent="0.25">
      <c r="M79545"/>
    </row>
    <row r="79546" spans="13:13" x14ac:dyDescent="0.25">
      <c r="M79546"/>
    </row>
    <row r="79547" spans="13:13" x14ac:dyDescent="0.25">
      <c r="M79547"/>
    </row>
    <row r="79548" spans="13:13" x14ac:dyDescent="0.25">
      <c r="M79548"/>
    </row>
    <row r="79549" spans="13:13" x14ac:dyDescent="0.25">
      <c r="M79549"/>
    </row>
    <row r="79550" spans="13:13" x14ac:dyDescent="0.25">
      <c r="M79550"/>
    </row>
    <row r="79551" spans="13:13" x14ac:dyDescent="0.25">
      <c r="M79551"/>
    </row>
    <row r="79552" spans="13:13" x14ac:dyDescent="0.25">
      <c r="M79552"/>
    </row>
    <row r="79553" spans="13:13" x14ac:dyDescent="0.25">
      <c r="M79553"/>
    </row>
    <row r="79554" spans="13:13" x14ac:dyDescent="0.25">
      <c r="M79554"/>
    </row>
    <row r="79555" spans="13:13" x14ac:dyDescent="0.25">
      <c r="M79555"/>
    </row>
    <row r="79556" spans="13:13" x14ac:dyDescent="0.25">
      <c r="M79556"/>
    </row>
    <row r="79557" spans="13:13" x14ac:dyDescent="0.25">
      <c r="M79557"/>
    </row>
    <row r="79558" spans="13:13" x14ac:dyDescent="0.25">
      <c r="M79558"/>
    </row>
    <row r="79559" spans="13:13" x14ac:dyDescent="0.25">
      <c r="M79559"/>
    </row>
    <row r="79560" spans="13:13" x14ac:dyDescent="0.25">
      <c r="M79560"/>
    </row>
    <row r="79561" spans="13:13" x14ac:dyDescent="0.25">
      <c r="M79561"/>
    </row>
    <row r="79562" spans="13:13" x14ac:dyDescent="0.25">
      <c r="M79562"/>
    </row>
    <row r="79563" spans="13:13" x14ac:dyDescent="0.25">
      <c r="M79563"/>
    </row>
    <row r="79564" spans="13:13" x14ac:dyDescent="0.25">
      <c r="M79564"/>
    </row>
    <row r="79565" spans="13:13" x14ac:dyDescent="0.25">
      <c r="M79565"/>
    </row>
    <row r="79566" spans="13:13" x14ac:dyDescent="0.25">
      <c r="M79566"/>
    </row>
    <row r="79567" spans="13:13" x14ac:dyDescent="0.25">
      <c r="M79567"/>
    </row>
    <row r="79568" spans="13:13" x14ac:dyDescent="0.25">
      <c r="M79568"/>
    </row>
    <row r="79569" spans="13:13" x14ac:dyDescent="0.25">
      <c r="M79569"/>
    </row>
    <row r="79570" spans="13:13" x14ac:dyDescent="0.25">
      <c r="M79570"/>
    </row>
    <row r="79571" spans="13:13" x14ac:dyDescent="0.25">
      <c r="M79571"/>
    </row>
    <row r="79572" spans="13:13" x14ac:dyDescent="0.25">
      <c r="M79572"/>
    </row>
    <row r="79573" spans="13:13" x14ac:dyDescent="0.25">
      <c r="M79573"/>
    </row>
    <row r="79574" spans="13:13" x14ac:dyDescent="0.25">
      <c r="M79574"/>
    </row>
    <row r="79575" spans="13:13" x14ac:dyDescent="0.25">
      <c r="M79575"/>
    </row>
    <row r="79576" spans="13:13" x14ac:dyDescent="0.25">
      <c r="M79576"/>
    </row>
    <row r="79577" spans="13:13" x14ac:dyDescent="0.25">
      <c r="M79577"/>
    </row>
    <row r="79578" spans="13:13" x14ac:dyDescent="0.25">
      <c r="M79578"/>
    </row>
    <row r="79579" spans="13:13" x14ac:dyDescent="0.25">
      <c r="M79579"/>
    </row>
    <row r="79580" spans="13:13" x14ac:dyDescent="0.25">
      <c r="M79580"/>
    </row>
    <row r="79581" spans="13:13" x14ac:dyDescent="0.25">
      <c r="M79581"/>
    </row>
    <row r="79582" spans="13:13" x14ac:dyDescent="0.25">
      <c r="M79582"/>
    </row>
    <row r="79583" spans="13:13" x14ac:dyDescent="0.25">
      <c r="M79583"/>
    </row>
    <row r="79584" spans="13:13" x14ac:dyDescent="0.25">
      <c r="M79584"/>
    </row>
    <row r="79585" spans="13:13" x14ac:dyDescent="0.25">
      <c r="M79585"/>
    </row>
    <row r="79586" spans="13:13" x14ac:dyDescent="0.25">
      <c r="M79586"/>
    </row>
    <row r="79587" spans="13:13" x14ac:dyDescent="0.25">
      <c r="M79587"/>
    </row>
    <row r="79588" spans="13:13" x14ac:dyDescent="0.25">
      <c r="M79588"/>
    </row>
    <row r="79589" spans="13:13" x14ac:dyDescent="0.25">
      <c r="M79589"/>
    </row>
    <row r="79590" spans="13:13" x14ac:dyDescent="0.25">
      <c r="M79590"/>
    </row>
    <row r="79591" spans="13:13" x14ac:dyDescent="0.25">
      <c r="M79591"/>
    </row>
    <row r="79592" spans="13:13" x14ac:dyDescent="0.25">
      <c r="M79592"/>
    </row>
    <row r="79593" spans="13:13" x14ac:dyDescent="0.25">
      <c r="M79593"/>
    </row>
    <row r="79594" spans="13:13" x14ac:dyDescent="0.25">
      <c r="M79594"/>
    </row>
    <row r="79595" spans="13:13" x14ac:dyDescent="0.25">
      <c r="M79595"/>
    </row>
    <row r="79596" spans="13:13" x14ac:dyDescent="0.25">
      <c r="M79596"/>
    </row>
    <row r="79597" spans="13:13" x14ac:dyDescent="0.25">
      <c r="M79597"/>
    </row>
    <row r="79598" spans="13:13" x14ac:dyDescent="0.25">
      <c r="M79598"/>
    </row>
    <row r="79599" spans="13:13" x14ac:dyDescent="0.25">
      <c r="M79599"/>
    </row>
    <row r="79600" spans="13:13" x14ac:dyDescent="0.25">
      <c r="M79600"/>
    </row>
    <row r="79601" spans="13:13" x14ac:dyDescent="0.25">
      <c r="M79601"/>
    </row>
    <row r="79602" spans="13:13" x14ac:dyDescent="0.25">
      <c r="M79602"/>
    </row>
    <row r="79603" spans="13:13" x14ac:dyDescent="0.25">
      <c r="M79603"/>
    </row>
    <row r="79604" spans="13:13" x14ac:dyDescent="0.25">
      <c r="M79604"/>
    </row>
    <row r="79605" spans="13:13" x14ac:dyDescent="0.25">
      <c r="M79605"/>
    </row>
    <row r="79606" spans="13:13" x14ac:dyDescent="0.25">
      <c r="M79606"/>
    </row>
    <row r="79607" spans="13:13" x14ac:dyDescent="0.25">
      <c r="M79607"/>
    </row>
    <row r="79608" spans="13:13" x14ac:dyDescent="0.25">
      <c r="M79608"/>
    </row>
    <row r="79609" spans="13:13" x14ac:dyDescent="0.25">
      <c r="M79609"/>
    </row>
    <row r="79610" spans="13:13" x14ac:dyDescent="0.25">
      <c r="M79610"/>
    </row>
    <row r="79611" spans="13:13" x14ac:dyDescent="0.25">
      <c r="M79611"/>
    </row>
    <row r="79612" spans="13:13" x14ac:dyDescent="0.25">
      <c r="M79612"/>
    </row>
    <row r="79613" spans="13:13" x14ac:dyDescent="0.25">
      <c r="M79613"/>
    </row>
    <row r="79614" spans="13:13" x14ac:dyDescent="0.25">
      <c r="M79614"/>
    </row>
    <row r="79615" spans="13:13" x14ac:dyDescent="0.25">
      <c r="M79615"/>
    </row>
    <row r="79616" spans="13:13" x14ac:dyDescent="0.25">
      <c r="M79616"/>
    </row>
    <row r="79617" spans="13:13" x14ac:dyDescent="0.25">
      <c r="M79617"/>
    </row>
    <row r="79618" spans="13:13" x14ac:dyDescent="0.25">
      <c r="M79618"/>
    </row>
    <row r="79619" spans="13:13" x14ac:dyDescent="0.25">
      <c r="M79619"/>
    </row>
    <row r="79620" spans="13:13" x14ac:dyDescent="0.25">
      <c r="M79620"/>
    </row>
    <row r="79621" spans="13:13" x14ac:dyDescent="0.25">
      <c r="M79621"/>
    </row>
    <row r="79622" spans="13:13" x14ac:dyDescent="0.25">
      <c r="M79622"/>
    </row>
    <row r="79623" spans="13:13" x14ac:dyDescent="0.25">
      <c r="M79623"/>
    </row>
    <row r="79624" spans="13:13" x14ac:dyDescent="0.25">
      <c r="M79624"/>
    </row>
    <row r="79625" spans="13:13" x14ac:dyDescent="0.25">
      <c r="M79625"/>
    </row>
    <row r="79626" spans="13:13" x14ac:dyDescent="0.25">
      <c r="M79626"/>
    </row>
    <row r="79627" spans="13:13" x14ac:dyDescent="0.25">
      <c r="M79627"/>
    </row>
    <row r="79628" spans="13:13" x14ac:dyDescent="0.25">
      <c r="M79628"/>
    </row>
    <row r="79629" spans="13:13" x14ac:dyDescent="0.25">
      <c r="M79629"/>
    </row>
    <row r="79630" spans="13:13" x14ac:dyDescent="0.25">
      <c r="M79630"/>
    </row>
    <row r="79631" spans="13:13" x14ac:dyDescent="0.25">
      <c r="M79631"/>
    </row>
    <row r="79632" spans="13:13" x14ac:dyDescent="0.25">
      <c r="M79632"/>
    </row>
    <row r="79633" spans="13:13" x14ac:dyDescent="0.25">
      <c r="M79633"/>
    </row>
    <row r="79634" spans="13:13" x14ac:dyDescent="0.25">
      <c r="M79634"/>
    </row>
    <row r="79635" spans="13:13" x14ac:dyDescent="0.25">
      <c r="M79635"/>
    </row>
    <row r="79636" spans="13:13" x14ac:dyDescent="0.25">
      <c r="M79636"/>
    </row>
    <row r="79637" spans="13:13" x14ac:dyDescent="0.25">
      <c r="M79637"/>
    </row>
    <row r="79638" spans="13:13" x14ac:dyDescent="0.25">
      <c r="M79638"/>
    </row>
    <row r="79639" spans="13:13" x14ac:dyDescent="0.25">
      <c r="M79639"/>
    </row>
    <row r="79640" spans="13:13" x14ac:dyDescent="0.25">
      <c r="M79640"/>
    </row>
    <row r="79641" spans="13:13" x14ac:dyDescent="0.25">
      <c r="M79641"/>
    </row>
    <row r="79642" spans="13:13" x14ac:dyDescent="0.25">
      <c r="M79642"/>
    </row>
    <row r="79643" spans="13:13" x14ac:dyDescent="0.25">
      <c r="M79643"/>
    </row>
    <row r="79644" spans="13:13" x14ac:dyDescent="0.25">
      <c r="M79644"/>
    </row>
    <row r="79645" spans="13:13" x14ac:dyDescent="0.25">
      <c r="M79645"/>
    </row>
    <row r="79646" spans="13:13" x14ac:dyDescent="0.25">
      <c r="M79646"/>
    </row>
    <row r="79647" spans="13:13" x14ac:dyDescent="0.25">
      <c r="M79647"/>
    </row>
    <row r="79648" spans="13:13" x14ac:dyDescent="0.25">
      <c r="M79648"/>
    </row>
    <row r="79649" spans="13:13" x14ac:dyDescent="0.25">
      <c r="M79649"/>
    </row>
    <row r="79650" spans="13:13" x14ac:dyDescent="0.25">
      <c r="M79650"/>
    </row>
    <row r="79651" spans="13:13" x14ac:dyDescent="0.25">
      <c r="M79651"/>
    </row>
    <row r="79652" spans="13:13" x14ac:dyDescent="0.25">
      <c r="M79652"/>
    </row>
    <row r="79653" spans="13:13" x14ac:dyDescent="0.25">
      <c r="M79653"/>
    </row>
    <row r="79654" spans="13:13" x14ac:dyDescent="0.25">
      <c r="M79654"/>
    </row>
    <row r="79655" spans="13:13" x14ac:dyDescent="0.25">
      <c r="M79655"/>
    </row>
    <row r="79656" spans="13:13" x14ac:dyDescent="0.25">
      <c r="M79656"/>
    </row>
    <row r="79657" spans="13:13" x14ac:dyDescent="0.25">
      <c r="M79657"/>
    </row>
    <row r="79658" spans="13:13" x14ac:dyDescent="0.25">
      <c r="M79658"/>
    </row>
    <row r="79659" spans="13:13" x14ac:dyDescent="0.25">
      <c r="M79659"/>
    </row>
    <row r="79660" spans="13:13" x14ac:dyDescent="0.25">
      <c r="M79660"/>
    </row>
    <row r="79661" spans="13:13" x14ac:dyDescent="0.25">
      <c r="M79661"/>
    </row>
    <row r="79662" spans="13:13" x14ac:dyDescent="0.25">
      <c r="M79662"/>
    </row>
    <row r="79663" spans="13:13" x14ac:dyDescent="0.25">
      <c r="M79663"/>
    </row>
    <row r="79664" spans="13:13" x14ac:dyDescent="0.25">
      <c r="M79664"/>
    </row>
    <row r="79665" spans="13:13" x14ac:dyDescent="0.25">
      <c r="M79665"/>
    </row>
    <row r="79666" spans="13:13" x14ac:dyDescent="0.25">
      <c r="M79666"/>
    </row>
    <row r="79667" spans="13:13" x14ac:dyDescent="0.25">
      <c r="M79667"/>
    </row>
    <row r="79668" spans="13:13" x14ac:dyDescent="0.25">
      <c r="M79668"/>
    </row>
    <row r="79669" spans="13:13" x14ac:dyDescent="0.25">
      <c r="M79669"/>
    </row>
    <row r="79670" spans="13:13" x14ac:dyDescent="0.25">
      <c r="M79670"/>
    </row>
    <row r="79671" spans="13:13" x14ac:dyDescent="0.25">
      <c r="M79671"/>
    </row>
    <row r="79672" spans="13:13" x14ac:dyDescent="0.25">
      <c r="M79672"/>
    </row>
    <row r="79673" spans="13:13" x14ac:dyDescent="0.25">
      <c r="M79673"/>
    </row>
    <row r="79674" spans="13:13" x14ac:dyDescent="0.25">
      <c r="M79674"/>
    </row>
    <row r="79675" spans="13:13" x14ac:dyDescent="0.25">
      <c r="M79675"/>
    </row>
    <row r="79676" spans="13:13" x14ac:dyDescent="0.25">
      <c r="M79676"/>
    </row>
    <row r="79677" spans="13:13" x14ac:dyDescent="0.25">
      <c r="M79677"/>
    </row>
    <row r="79678" spans="13:13" x14ac:dyDescent="0.25">
      <c r="M79678"/>
    </row>
    <row r="79679" spans="13:13" x14ac:dyDescent="0.25">
      <c r="M79679"/>
    </row>
    <row r="79680" spans="13:13" x14ac:dyDescent="0.25">
      <c r="M79680"/>
    </row>
    <row r="79681" spans="13:13" x14ac:dyDescent="0.25">
      <c r="M79681"/>
    </row>
    <row r="79682" spans="13:13" x14ac:dyDescent="0.25">
      <c r="M79682"/>
    </row>
    <row r="79683" spans="13:13" x14ac:dyDescent="0.25">
      <c r="M79683"/>
    </row>
    <row r="79684" spans="13:13" x14ac:dyDescent="0.25">
      <c r="M79684"/>
    </row>
    <row r="79685" spans="13:13" x14ac:dyDescent="0.25">
      <c r="M79685"/>
    </row>
    <row r="79686" spans="13:13" x14ac:dyDescent="0.25">
      <c r="M79686"/>
    </row>
    <row r="79687" spans="13:13" x14ac:dyDescent="0.25">
      <c r="M79687"/>
    </row>
    <row r="79688" spans="13:13" x14ac:dyDescent="0.25">
      <c r="M79688"/>
    </row>
    <row r="79689" spans="13:13" x14ac:dyDescent="0.25">
      <c r="M79689"/>
    </row>
    <row r="79690" spans="13:13" x14ac:dyDescent="0.25">
      <c r="M79690"/>
    </row>
    <row r="79691" spans="13:13" x14ac:dyDescent="0.25">
      <c r="M79691"/>
    </row>
    <row r="79692" spans="13:13" x14ac:dyDescent="0.25">
      <c r="M79692"/>
    </row>
    <row r="79693" spans="13:13" x14ac:dyDescent="0.25">
      <c r="M79693"/>
    </row>
    <row r="79694" spans="13:13" x14ac:dyDescent="0.25">
      <c r="M79694"/>
    </row>
    <row r="79695" spans="13:13" x14ac:dyDescent="0.25">
      <c r="M79695"/>
    </row>
    <row r="79696" spans="13:13" x14ac:dyDescent="0.25">
      <c r="M79696"/>
    </row>
    <row r="79697" spans="13:13" x14ac:dyDescent="0.25">
      <c r="M79697"/>
    </row>
    <row r="79698" spans="13:13" x14ac:dyDescent="0.25">
      <c r="M79698"/>
    </row>
    <row r="79699" spans="13:13" x14ac:dyDescent="0.25">
      <c r="M79699"/>
    </row>
    <row r="79700" spans="13:13" x14ac:dyDescent="0.25">
      <c r="M79700"/>
    </row>
    <row r="79701" spans="13:13" x14ac:dyDescent="0.25">
      <c r="M79701"/>
    </row>
    <row r="79702" spans="13:13" x14ac:dyDescent="0.25">
      <c r="M79702"/>
    </row>
    <row r="79703" spans="13:13" x14ac:dyDescent="0.25">
      <c r="M79703"/>
    </row>
    <row r="79704" spans="13:13" x14ac:dyDescent="0.25">
      <c r="M79704"/>
    </row>
    <row r="79705" spans="13:13" x14ac:dyDescent="0.25">
      <c r="M79705"/>
    </row>
    <row r="79706" spans="13:13" x14ac:dyDescent="0.25">
      <c r="M79706"/>
    </row>
    <row r="79707" spans="13:13" x14ac:dyDescent="0.25">
      <c r="M79707"/>
    </row>
    <row r="79708" spans="13:13" x14ac:dyDescent="0.25">
      <c r="M79708"/>
    </row>
    <row r="79709" spans="13:13" x14ac:dyDescent="0.25">
      <c r="M79709"/>
    </row>
    <row r="79710" spans="13:13" x14ac:dyDescent="0.25">
      <c r="M79710"/>
    </row>
    <row r="79711" spans="13:13" x14ac:dyDescent="0.25">
      <c r="M79711"/>
    </row>
    <row r="79712" spans="13:13" x14ac:dyDescent="0.25">
      <c r="M79712"/>
    </row>
    <row r="79713" spans="13:13" x14ac:dyDescent="0.25">
      <c r="M79713"/>
    </row>
    <row r="79714" spans="13:13" x14ac:dyDescent="0.25">
      <c r="M79714"/>
    </row>
    <row r="79715" spans="13:13" x14ac:dyDescent="0.25">
      <c r="M79715"/>
    </row>
    <row r="79716" spans="13:13" x14ac:dyDescent="0.25">
      <c r="M79716"/>
    </row>
    <row r="79717" spans="13:13" x14ac:dyDescent="0.25">
      <c r="M79717"/>
    </row>
    <row r="79718" spans="13:13" x14ac:dyDescent="0.25">
      <c r="M79718"/>
    </row>
    <row r="79719" spans="13:13" x14ac:dyDescent="0.25">
      <c r="M79719"/>
    </row>
    <row r="79720" spans="13:13" x14ac:dyDescent="0.25">
      <c r="M79720"/>
    </row>
    <row r="79721" spans="13:13" x14ac:dyDescent="0.25">
      <c r="M79721"/>
    </row>
    <row r="79722" spans="13:13" x14ac:dyDescent="0.25">
      <c r="M79722"/>
    </row>
    <row r="79723" spans="13:13" x14ac:dyDescent="0.25">
      <c r="M79723"/>
    </row>
    <row r="79724" spans="13:13" x14ac:dyDescent="0.25">
      <c r="M79724"/>
    </row>
    <row r="79725" spans="13:13" x14ac:dyDescent="0.25">
      <c r="M79725"/>
    </row>
    <row r="79726" spans="13:13" x14ac:dyDescent="0.25">
      <c r="M79726"/>
    </row>
    <row r="79727" spans="13:13" x14ac:dyDescent="0.25">
      <c r="M79727"/>
    </row>
    <row r="79728" spans="13:13" x14ac:dyDescent="0.25">
      <c r="M79728"/>
    </row>
    <row r="79729" spans="13:13" x14ac:dyDescent="0.25">
      <c r="M79729"/>
    </row>
    <row r="79730" spans="13:13" x14ac:dyDescent="0.25">
      <c r="M79730"/>
    </row>
    <row r="79731" spans="13:13" x14ac:dyDescent="0.25">
      <c r="M79731"/>
    </row>
    <row r="79732" spans="13:13" x14ac:dyDescent="0.25">
      <c r="M79732"/>
    </row>
    <row r="79733" spans="13:13" x14ac:dyDescent="0.25">
      <c r="M79733"/>
    </row>
    <row r="79734" spans="13:13" x14ac:dyDescent="0.25">
      <c r="M79734"/>
    </row>
    <row r="79735" spans="13:13" x14ac:dyDescent="0.25">
      <c r="M79735"/>
    </row>
    <row r="79736" spans="13:13" x14ac:dyDescent="0.25">
      <c r="M79736"/>
    </row>
    <row r="79737" spans="13:13" x14ac:dyDescent="0.25">
      <c r="M79737"/>
    </row>
    <row r="79738" spans="13:13" x14ac:dyDescent="0.25">
      <c r="M79738"/>
    </row>
    <row r="79739" spans="13:13" x14ac:dyDescent="0.25">
      <c r="M79739"/>
    </row>
    <row r="79740" spans="13:13" x14ac:dyDescent="0.25">
      <c r="M79740"/>
    </row>
    <row r="79741" spans="13:13" x14ac:dyDescent="0.25">
      <c r="M79741"/>
    </row>
    <row r="79742" spans="13:13" x14ac:dyDescent="0.25">
      <c r="M79742"/>
    </row>
    <row r="79743" spans="13:13" x14ac:dyDescent="0.25">
      <c r="M79743"/>
    </row>
    <row r="79744" spans="13:13" x14ac:dyDescent="0.25">
      <c r="M79744"/>
    </row>
    <row r="79745" spans="13:13" x14ac:dyDescent="0.25">
      <c r="M79745"/>
    </row>
    <row r="79746" spans="13:13" x14ac:dyDescent="0.25">
      <c r="M79746"/>
    </row>
    <row r="79747" spans="13:13" x14ac:dyDescent="0.25">
      <c r="M79747"/>
    </row>
    <row r="79748" spans="13:13" x14ac:dyDescent="0.25">
      <c r="M79748"/>
    </row>
    <row r="79749" spans="13:13" x14ac:dyDescent="0.25">
      <c r="M79749"/>
    </row>
    <row r="79750" spans="13:13" x14ac:dyDescent="0.25">
      <c r="M79750"/>
    </row>
    <row r="79751" spans="13:13" x14ac:dyDescent="0.25">
      <c r="M79751"/>
    </row>
    <row r="79752" spans="13:13" x14ac:dyDescent="0.25">
      <c r="M79752"/>
    </row>
    <row r="79753" spans="13:13" x14ac:dyDescent="0.25">
      <c r="M79753"/>
    </row>
    <row r="79754" spans="13:13" x14ac:dyDescent="0.25">
      <c r="M79754"/>
    </row>
    <row r="79755" spans="13:13" x14ac:dyDescent="0.25">
      <c r="M79755"/>
    </row>
    <row r="79756" spans="13:13" x14ac:dyDescent="0.25">
      <c r="M79756"/>
    </row>
    <row r="79757" spans="13:13" x14ac:dyDescent="0.25">
      <c r="M79757"/>
    </row>
    <row r="79758" spans="13:13" x14ac:dyDescent="0.25">
      <c r="M79758"/>
    </row>
    <row r="79759" spans="13:13" x14ac:dyDescent="0.25">
      <c r="M79759"/>
    </row>
    <row r="79760" spans="13:13" x14ac:dyDescent="0.25">
      <c r="M79760"/>
    </row>
    <row r="79761" spans="13:13" x14ac:dyDescent="0.25">
      <c r="M79761"/>
    </row>
    <row r="79762" spans="13:13" x14ac:dyDescent="0.25">
      <c r="M79762"/>
    </row>
    <row r="79763" spans="13:13" x14ac:dyDescent="0.25">
      <c r="M79763"/>
    </row>
    <row r="79764" spans="13:13" x14ac:dyDescent="0.25">
      <c r="M79764"/>
    </row>
    <row r="79765" spans="13:13" x14ac:dyDescent="0.25">
      <c r="M79765"/>
    </row>
    <row r="79766" spans="13:13" x14ac:dyDescent="0.25">
      <c r="M79766"/>
    </row>
    <row r="79767" spans="13:13" x14ac:dyDescent="0.25">
      <c r="M79767"/>
    </row>
    <row r="79768" spans="13:13" x14ac:dyDescent="0.25">
      <c r="M79768"/>
    </row>
    <row r="79769" spans="13:13" x14ac:dyDescent="0.25">
      <c r="M79769"/>
    </row>
    <row r="79770" spans="13:13" x14ac:dyDescent="0.25">
      <c r="M79770"/>
    </row>
    <row r="79771" spans="13:13" x14ac:dyDescent="0.25">
      <c r="M79771"/>
    </row>
    <row r="79772" spans="13:13" x14ac:dyDescent="0.25">
      <c r="M79772"/>
    </row>
    <row r="79773" spans="13:13" x14ac:dyDescent="0.25">
      <c r="M79773"/>
    </row>
    <row r="79774" spans="13:13" x14ac:dyDescent="0.25">
      <c r="M79774"/>
    </row>
    <row r="79775" spans="13:13" x14ac:dyDescent="0.25">
      <c r="M79775"/>
    </row>
    <row r="79776" spans="13:13" x14ac:dyDescent="0.25">
      <c r="M79776"/>
    </row>
    <row r="79777" spans="13:13" x14ac:dyDescent="0.25">
      <c r="M79777"/>
    </row>
    <row r="79778" spans="13:13" x14ac:dyDescent="0.25">
      <c r="M79778"/>
    </row>
    <row r="79779" spans="13:13" x14ac:dyDescent="0.25">
      <c r="M79779"/>
    </row>
    <row r="79780" spans="13:13" x14ac:dyDescent="0.25">
      <c r="M79780"/>
    </row>
    <row r="79781" spans="13:13" x14ac:dyDescent="0.25">
      <c r="M79781"/>
    </row>
    <row r="79782" spans="13:13" x14ac:dyDescent="0.25">
      <c r="M79782"/>
    </row>
    <row r="79783" spans="13:13" x14ac:dyDescent="0.25">
      <c r="M79783"/>
    </row>
    <row r="79784" spans="13:13" x14ac:dyDescent="0.25">
      <c r="M79784"/>
    </row>
    <row r="79785" spans="13:13" x14ac:dyDescent="0.25">
      <c r="M79785"/>
    </row>
    <row r="79786" spans="13:13" x14ac:dyDescent="0.25">
      <c r="M79786"/>
    </row>
    <row r="79787" spans="13:13" x14ac:dyDescent="0.25">
      <c r="M79787"/>
    </row>
    <row r="79788" spans="13:13" x14ac:dyDescent="0.25">
      <c r="M79788"/>
    </row>
    <row r="79789" spans="13:13" x14ac:dyDescent="0.25">
      <c r="M79789"/>
    </row>
    <row r="79790" spans="13:13" x14ac:dyDescent="0.25">
      <c r="M79790"/>
    </row>
    <row r="79791" spans="13:13" x14ac:dyDescent="0.25">
      <c r="M79791"/>
    </row>
    <row r="79792" spans="13:13" x14ac:dyDescent="0.25">
      <c r="M79792"/>
    </row>
    <row r="79793" spans="13:13" x14ac:dyDescent="0.25">
      <c r="M79793"/>
    </row>
    <row r="79794" spans="13:13" x14ac:dyDescent="0.25">
      <c r="M79794"/>
    </row>
    <row r="79795" spans="13:13" x14ac:dyDescent="0.25">
      <c r="M79795"/>
    </row>
    <row r="79796" spans="13:13" x14ac:dyDescent="0.25">
      <c r="M79796"/>
    </row>
    <row r="79797" spans="13:13" x14ac:dyDescent="0.25">
      <c r="M79797"/>
    </row>
    <row r="79798" spans="13:13" x14ac:dyDescent="0.25">
      <c r="M79798"/>
    </row>
    <row r="79799" spans="13:13" x14ac:dyDescent="0.25">
      <c r="M79799"/>
    </row>
    <row r="79800" spans="13:13" x14ac:dyDescent="0.25">
      <c r="M79800"/>
    </row>
    <row r="79801" spans="13:13" x14ac:dyDescent="0.25">
      <c r="M79801"/>
    </row>
    <row r="79802" spans="13:13" x14ac:dyDescent="0.25">
      <c r="M79802"/>
    </row>
    <row r="79803" spans="13:13" x14ac:dyDescent="0.25">
      <c r="M79803"/>
    </row>
    <row r="79804" spans="13:13" x14ac:dyDescent="0.25">
      <c r="M79804"/>
    </row>
    <row r="79805" spans="13:13" x14ac:dyDescent="0.25">
      <c r="M79805"/>
    </row>
    <row r="79806" spans="13:13" x14ac:dyDescent="0.25">
      <c r="M79806"/>
    </row>
    <row r="79807" spans="13:13" x14ac:dyDescent="0.25">
      <c r="M79807"/>
    </row>
    <row r="79808" spans="13:13" x14ac:dyDescent="0.25">
      <c r="M79808"/>
    </row>
    <row r="79809" spans="13:13" x14ac:dyDescent="0.25">
      <c r="M79809"/>
    </row>
    <row r="79810" spans="13:13" x14ac:dyDescent="0.25">
      <c r="M79810"/>
    </row>
    <row r="79811" spans="13:13" x14ac:dyDescent="0.25">
      <c r="M79811"/>
    </row>
    <row r="79812" spans="13:13" x14ac:dyDescent="0.25">
      <c r="M79812"/>
    </row>
    <row r="79813" spans="13:13" x14ac:dyDescent="0.25">
      <c r="M79813"/>
    </row>
    <row r="79814" spans="13:13" x14ac:dyDescent="0.25">
      <c r="M79814"/>
    </row>
    <row r="79815" spans="13:13" x14ac:dyDescent="0.25">
      <c r="M79815"/>
    </row>
    <row r="79816" spans="13:13" x14ac:dyDescent="0.25">
      <c r="M79816"/>
    </row>
    <row r="79817" spans="13:13" x14ac:dyDescent="0.25">
      <c r="M79817"/>
    </row>
    <row r="79818" spans="13:13" x14ac:dyDescent="0.25">
      <c r="M79818"/>
    </row>
    <row r="79819" spans="13:13" x14ac:dyDescent="0.25">
      <c r="M79819"/>
    </row>
    <row r="79820" spans="13:13" x14ac:dyDescent="0.25">
      <c r="M79820"/>
    </row>
    <row r="79821" spans="13:13" x14ac:dyDescent="0.25">
      <c r="M79821"/>
    </row>
    <row r="79822" spans="13:13" x14ac:dyDescent="0.25">
      <c r="M79822"/>
    </row>
    <row r="79823" spans="13:13" x14ac:dyDescent="0.25">
      <c r="M79823"/>
    </row>
    <row r="79824" spans="13:13" x14ac:dyDescent="0.25">
      <c r="M79824"/>
    </row>
    <row r="79825" spans="13:13" x14ac:dyDescent="0.25">
      <c r="M79825"/>
    </row>
    <row r="79826" spans="13:13" x14ac:dyDescent="0.25">
      <c r="M79826"/>
    </row>
    <row r="79827" spans="13:13" x14ac:dyDescent="0.25">
      <c r="M79827"/>
    </row>
    <row r="79828" spans="13:13" x14ac:dyDescent="0.25">
      <c r="M79828"/>
    </row>
    <row r="79829" spans="13:13" x14ac:dyDescent="0.25">
      <c r="M79829"/>
    </row>
    <row r="79830" spans="13:13" x14ac:dyDescent="0.25">
      <c r="M79830"/>
    </row>
    <row r="79831" spans="13:13" x14ac:dyDescent="0.25">
      <c r="M79831"/>
    </row>
    <row r="79832" spans="13:13" x14ac:dyDescent="0.25">
      <c r="M79832"/>
    </row>
    <row r="79833" spans="13:13" x14ac:dyDescent="0.25">
      <c r="M79833"/>
    </row>
    <row r="79834" spans="13:13" x14ac:dyDescent="0.25">
      <c r="M79834"/>
    </row>
    <row r="79835" spans="13:13" x14ac:dyDescent="0.25">
      <c r="M79835"/>
    </row>
    <row r="79836" spans="13:13" x14ac:dyDescent="0.25">
      <c r="M79836"/>
    </row>
    <row r="79837" spans="13:13" x14ac:dyDescent="0.25">
      <c r="M79837"/>
    </row>
    <row r="79838" spans="13:13" x14ac:dyDescent="0.25">
      <c r="M79838"/>
    </row>
    <row r="79839" spans="13:13" x14ac:dyDescent="0.25">
      <c r="M79839"/>
    </row>
    <row r="79840" spans="13:13" x14ac:dyDescent="0.25">
      <c r="M79840"/>
    </row>
    <row r="79841" spans="13:13" x14ac:dyDescent="0.25">
      <c r="M79841"/>
    </row>
    <row r="79842" spans="13:13" x14ac:dyDescent="0.25">
      <c r="M79842"/>
    </row>
    <row r="79843" spans="13:13" x14ac:dyDescent="0.25">
      <c r="M79843"/>
    </row>
    <row r="79844" spans="13:13" x14ac:dyDescent="0.25">
      <c r="M79844"/>
    </row>
    <row r="79845" spans="13:13" x14ac:dyDescent="0.25">
      <c r="M79845"/>
    </row>
    <row r="79846" spans="13:13" x14ac:dyDescent="0.25">
      <c r="M79846"/>
    </row>
    <row r="79847" spans="13:13" x14ac:dyDescent="0.25">
      <c r="M79847"/>
    </row>
    <row r="79848" spans="13:13" x14ac:dyDescent="0.25">
      <c r="M79848"/>
    </row>
    <row r="79849" spans="13:13" x14ac:dyDescent="0.25">
      <c r="M79849"/>
    </row>
    <row r="79850" spans="13:13" x14ac:dyDescent="0.25">
      <c r="M79850"/>
    </row>
    <row r="79851" spans="13:13" x14ac:dyDescent="0.25">
      <c r="M79851"/>
    </row>
    <row r="79852" spans="13:13" x14ac:dyDescent="0.25">
      <c r="M79852"/>
    </row>
    <row r="79853" spans="13:13" x14ac:dyDescent="0.25">
      <c r="M79853"/>
    </row>
    <row r="79854" spans="13:13" x14ac:dyDescent="0.25">
      <c r="M79854"/>
    </row>
    <row r="79855" spans="13:13" x14ac:dyDescent="0.25">
      <c r="M79855"/>
    </row>
    <row r="79856" spans="13:13" x14ac:dyDescent="0.25">
      <c r="M79856"/>
    </row>
    <row r="79857" spans="13:13" x14ac:dyDescent="0.25">
      <c r="M79857"/>
    </row>
    <row r="79858" spans="13:13" x14ac:dyDescent="0.25">
      <c r="M79858"/>
    </row>
    <row r="79859" spans="13:13" x14ac:dyDescent="0.25">
      <c r="M79859"/>
    </row>
    <row r="79860" spans="13:13" x14ac:dyDescent="0.25">
      <c r="M79860"/>
    </row>
    <row r="79861" spans="13:13" x14ac:dyDescent="0.25">
      <c r="M79861"/>
    </row>
    <row r="79862" spans="13:13" x14ac:dyDescent="0.25">
      <c r="M79862"/>
    </row>
    <row r="79863" spans="13:13" x14ac:dyDescent="0.25">
      <c r="M79863"/>
    </row>
    <row r="79864" spans="13:13" x14ac:dyDescent="0.25">
      <c r="M79864"/>
    </row>
    <row r="79865" spans="13:13" x14ac:dyDescent="0.25">
      <c r="M79865"/>
    </row>
    <row r="79866" spans="13:13" x14ac:dyDescent="0.25">
      <c r="M79866"/>
    </row>
    <row r="79867" spans="13:13" x14ac:dyDescent="0.25">
      <c r="M79867"/>
    </row>
    <row r="79868" spans="13:13" x14ac:dyDescent="0.25">
      <c r="M79868"/>
    </row>
    <row r="79869" spans="13:13" x14ac:dyDescent="0.25">
      <c r="M79869"/>
    </row>
    <row r="79870" spans="13:13" x14ac:dyDescent="0.25">
      <c r="M79870"/>
    </row>
    <row r="79871" spans="13:13" x14ac:dyDescent="0.25">
      <c r="M79871"/>
    </row>
    <row r="79872" spans="13:13" x14ac:dyDescent="0.25">
      <c r="M79872"/>
    </row>
    <row r="79873" spans="13:13" x14ac:dyDescent="0.25">
      <c r="M79873"/>
    </row>
    <row r="79874" spans="13:13" x14ac:dyDescent="0.25">
      <c r="M79874"/>
    </row>
    <row r="79875" spans="13:13" x14ac:dyDescent="0.25">
      <c r="M79875"/>
    </row>
    <row r="79876" spans="13:13" x14ac:dyDescent="0.25">
      <c r="M79876"/>
    </row>
    <row r="79877" spans="13:13" x14ac:dyDescent="0.25">
      <c r="M79877"/>
    </row>
    <row r="79878" spans="13:13" x14ac:dyDescent="0.25">
      <c r="M79878"/>
    </row>
    <row r="79879" spans="13:13" x14ac:dyDescent="0.25">
      <c r="M79879"/>
    </row>
    <row r="79880" spans="13:13" x14ac:dyDescent="0.25">
      <c r="M79880"/>
    </row>
    <row r="79881" spans="13:13" x14ac:dyDescent="0.25">
      <c r="M79881"/>
    </row>
    <row r="79882" spans="13:13" x14ac:dyDescent="0.25">
      <c r="M79882"/>
    </row>
    <row r="79883" spans="13:13" x14ac:dyDescent="0.25">
      <c r="M79883"/>
    </row>
    <row r="79884" spans="13:13" x14ac:dyDescent="0.25">
      <c r="M79884"/>
    </row>
    <row r="79885" spans="13:13" x14ac:dyDescent="0.25">
      <c r="M79885"/>
    </row>
    <row r="79886" spans="13:13" x14ac:dyDescent="0.25">
      <c r="M79886"/>
    </row>
    <row r="79887" spans="13:13" x14ac:dyDescent="0.25">
      <c r="M79887"/>
    </row>
    <row r="79888" spans="13:13" x14ac:dyDescent="0.25">
      <c r="M79888"/>
    </row>
    <row r="79889" spans="13:13" x14ac:dyDescent="0.25">
      <c r="M79889"/>
    </row>
    <row r="79890" spans="13:13" x14ac:dyDescent="0.25">
      <c r="M79890"/>
    </row>
    <row r="79891" spans="13:13" x14ac:dyDescent="0.25">
      <c r="M79891"/>
    </row>
    <row r="79892" spans="13:13" x14ac:dyDescent="0.25">
      <c r="M79892"/>
    </row>
    <row r="79893" spans="13:13" x14ac:dyDescent="0.25">
      <c r="M79893"/>
    </row>
    <row r="79894" spans="13:13" x14ac:dyDescent="0.25">
      <c r="M79894"/>
    </row>
    <row r="79895" spans="13:13" x14ac:dyDescent="0.25">
      <c r="M79895"/>
    </row>
    <row r="79896" spans="13:13" x14ac:dyDescent="0.25">
      <c r="M79896"/>
    </row>
    <row r="79897" spans="13:13" x14ac:dyDescent="0.25">
      <c r="M79897"/>
    </row>
    <row r="79898" spans="13:13" x14ac:dyDescent="0.25">
      <c r="M79898"/>
    </row>
    <row r="79899" spans="13:13" x14ac:dyDescent="0.25">
      <c r="M79899"/>
    </row>
    <row r="79900" spans="13:13" x14ac:dyDescent="0.25">
      <c r="M79900"/>
    </row>
    <row r="79901" spans="13:13" x14ac:dyDescent="0.25">
      <c r="M79901"/>
    </row>
    <row r="79902" spans="13:13" x14ac:dyDescent="0.25">
      <c r="M79902"/>
    </row>
    <row r="79903" spans="13:13" x14ac:dyDescent="0.25">
      <c r="M79903"/>
    </row>
    <row r="79904" spans="13:13" x14ac:dyDescent="0.25">
      <c r="M79904"/>
    </row>
    <row r="79905" spans="13:13" x14ac:dyDescent="0.25">
      <c r="M79905"/>
    </row>
    <row r="79906" spans="13:13" x14ac:dyDescent="0.25">
      <c r="M79906"/>
    </row>
    <row r="79907" spans="13:13" x14ac:dyDescent="0.25">
      <c r="M79907"/>
    </row>
    <row r="79908" spans="13:13" x14ac:dyDescent="0.25">
      <c r="M79908"/>
    </row>
    <row r="79909" spans="13:13" x14ac:dyDescent="0.25">
      <c r="M79909"/>
    </row>
    <row r="79910" spans="13:13" x14ac:dyDescent="0.25">
      <c r="M79910"/>
    </row>
    <row r="79911" spans="13:13" x14ac:dyDescent="0.25">
      <c r="M79911"/>
    </row>
    <row r="79912" spans="13:13" x14ac:dyDescent="0.25">
      <c r="M79912"/>
    </row>
    <row r="79913" spans="13:13" x14ac:dyDescent="0.25">
      <c r="M79913"/>
    </row>
    <row r="79914" spans="13:13" x14ac:dyDescent="0.25">
      <c r="M79914"/>
    </row>
    <row r="79915" spans="13:13" x14ac:dyDescent="0.25">
      <c r="M79915"/>
    </row>
    <row r="79916" spans="13:13" x14ac:dyDescent="0.25">
      <c r="M79916"/>
    </row>
    <row r="79917" spans="13:13" x14ac:dyDescent="0.25">
      <c r="M79917"/>
    </row>
    <row r="79918" spans="13:13" x14ac:dyDescent="0.25">
      <c r="M79918"/>
    </row>
    <row r="79919" spans="13:13" x14ac:dyDescent="0.25">
      <c r="M79919"/>
    </row>
    <row r="79920" spans="13:13" x14ac:dyDescent="0.25">
      <c r="M79920"/>
    </row>
    <row r="79921" spans="13:13" x14ac:dyDescent="0.25">
      <c r="M79921"/>
    </row>
    <row r="79922" spans="13:13" x14ac:dyDescent="0.25">
      <c r="M79922"/>
    </row>
    <row r="79923" spans="13:13" x14ac:dyDescent="0.25">
      <c r="M79923"/>
    </row>
    <row r="79924" spans="13:13" x14ac:dyDescent="0.25">
      <c r="M79924"/>
    </row>
    <row r="79925" spans="13:13" x14ac:dyDescent="0.25">
      <c r="M79925"/>
    </row>
    <row r="79926" spans="13:13" x14ac:dyDescent="0.25">
      <c r="M79926"/>
    </row>
    <row r="79927" spans="13:13" x14ac:dyDescent="0.25">
      <c r="M79927"/>
    </row>
    <row r="79928" spans="13:13" x14ac:dyDescent="0.25">
      <c r="M79928"/>
    </row>
    <row r="79929" spans="13:13" x14ac:dyDescent="0.25">
      <c r="M79929"/>
    </row>
    <row r="79930" spans="13:13" x14ac:dyDescent="0.25">
      <c r="M79930"/>
    </row>
    <row r="79931" spans="13:13" x14ac:dyDescent="0.25">
      <c r="M79931"/>
    </row>
    <row r="79932" spans="13:13" x14ac:dyDescent="0.25">
      <c r="M79932"/>
    </row>
    <row r="79933" spans="13:13" x14ac:dyDescent="0.25">
      <c r="M79933"/>
    </row>
    <row r="79934" spans="13:13" x14ac:dyDescent="0.25">
      <c r="M79934"/>
    </row>
    <row r="79935" spans="13:13" x14ac:dyDescent="0.25">
      <c r="M79935"/>
    </row>
    <row r="79936" spans="13:13" x14ac:dyDescent="0.25">
      <c r="M79936"/>
    </row>
    <row r="79937" spans="13:13" x14ac:dyDescent="0.25">
      <c r="M79937"/>
    </row>
    <row r="79938" spans="13:13" x14ac:dyDescent="0.25">
      <c r="M79938"/>
    </row>
    <row r="79939" spans="13:13" x14ac:dyDescent="0.25">
      <c r="M79939"/>
    </row>
    <row r="79940" spans="13:13" x14ac:dyDescent="0.25">
      <c r="M79940"/>
    </row>
    <row r="79941" spans="13:13" x14ac:dyDescent="0.25">
      <c r="M79941"/>
    </row>
    <row r="79942" spans="13:13" x14ac:dyDescent="0.25">
      <c r="M79942"/>
    </row>
    <row r="79943" spans="13:13" x14ac:dyDescent="0.25">
      <c r="M79943"/>
    </row>
    <row r="79944" spans="13:13" x14ac:dyDescent="0.25">
      <c r="M79944"/>
    </row>
    <row r="79945" spans="13:13" x14ac:dyDescent="0.25">
      <c r="M79945"/>
    </row>
    <row r="79946" spans="13:13" x14ac:dyDescent="0.25">
      <c r="M79946"/>
    </row>
    <row r="79947" spans="13:13" x14ac:dyDescent="0.25">
      <c r="M79947"/>
    </row>
    <row r="79948" spans="13:13" x14ac:dyDescent="0.25">
      <c r="M79948"/>
    </row>
    <row r="79949" spans="13:13" x14ac:dyDescent="0.25">
      <c r="M79949"/>
    </row>
    <row r="79950" spans="13:13" x14ac:dyDescent="0.25">
      <c r="M79950"/>
    </row>
    <row r="79951" spans="13:13" x14ac:dyDescent="0.25">
      <c r="M79951"/>
    </row>
    <row r="79952" spans="13:13" x14ac:dyDescent="0.25">
      <c r="M79952"/>
    </row>
    <row r="79953" spans="13:13" x14ac:dyDescent="0.25">
      <c r="M79953"/>
    </row>
    <row r="79954" spans="13:13" x14ac:dyDescent="0.25">
      <c r="M79954"/>
    </row>
    <row r="79955" spans="13:13" x14ac:dyDescent="0.25">
      <c r="M79955"/>
    </row>
    <row r="79956" spans="13:13" x14ac:dyDescent="0.25">
      <c r="M79956"/>
    </row>
    <row r="79957" spans="13:13" x14ac:dyDescent="0.25">
      <c r="M79957"/>
    </row>
    <row r="79958" spans="13:13" x14ac:dyDescent="0.25">
      <c r="M79958"/>
    </row>
    <row r="79959" spans="13:13" x14ac:dyDescent="0.25">
      <c r="M79959"/>
    </row>
    <row r="79960" spans="13:13" x14ac:dyDescent="0.25">
      <c r="M79960"/>
    </row>
    <row r="79961" spans="13:13" x14ac:dyDescent="0.25">
      <c r="M79961"/>
    </row>
    <row r="79962" spans="13:13" x14ac:dyDescent="0.25">
      <c r="M79962"/>
    </row>
    <row r="79963" spans="13:13" x14ac:dyDescent="0.25">
      <c r="M79963"/>
    </row>
    <row r="79964" spans="13:13" x14ac:dyDescent="0.25">
      <c r="M79964"/>
    </row>
    <row r="79965" spans="13:13" x14ac:dyDescent="0.25">
      <c r="M79965"/>
    </row>
    <row r="79966" spans="13:13" x14ac:dyDescent="0.25">
      <c r="M79966"/>
    </row>
    <row r="79967" spans="13:13" x14ac:dyDescent="0.25">
      <c r="M79967"/>
    </row>
    <row r="79968" spans="13:13" x14ac:dyDescent="0.25">
      <c r="M79968"/>
    </row>
    <row r="79969" spans="13:13" x14ac:dyDescent="0.25">
      <c r="M79969"/>
    </row>
    <row r="79970" spans="13:13" x14ac:dyDescent="0.25">
      <c r="M79970"/>
    </row>
    <row r="79971" spans="13:13" x14ac:dyDescent="0.25">
      <c r="M79971"/>
    </row>
    <row r="79972" spans="13:13" x14ac:dyDescent="0.25">
      <c r="M79972"/>
    </row>
    <row r="79973" spans="13:13" x14ac:dyDescent="0.25">
      <c r="M79973"/>
    </row>
    <row r="79974" spans="13:13" x14ac:dyDescent="0.25">
      <c r="M79974"/>
    </row>
    <row r="79975" spans="13:13" x14ac:dyDescent="0.25">
      <c r="M79975"/>
    </row>
    <row r="79976" spans="13:13" x14ac:dyDescent="0.25">
      <c r="M79976"/>
    </row>
    <row r="79977" spans="13:13" x14ac:dyDescent="0.25">
      <c r="M79977"/>
    </row>
    <row r="79978" spans="13:13" x14ac:dyDescent="0.25">
      <c r="M79978"/>
    </row>
    <row r="79979" spans="13:13" x14ac:dyDescent="0.25">
      <c r="M79979"/>
    </row>
    <row r="79980" spans="13:13" x14ac:dyDescent="0.25">
      <c r="M79980"/>
    </row>
    <row r="79981" spans="13:13" x14ac:dyDescent="0.25">
      <c r="M79981"/>
    </row>
    <row r="79982" spans="13:13" x14ac:dyDescent="0.25">
      <c r="M79982"/>
    </row>
    <row r="79983" spans="13:13" x14ac:dyDescent="0.25">
      <c r="M79983"/>
    </row>
    <row r="79984" spans="13:13" x14ac:dyDescent="0.25">
      <c r="M79984"/>
    </row>
    <row r="79985" spans="13:13" x14ac:dyDescent="0.25">
      <c r="M79985"/>
    </row>
    <row r="79986" spans="13:13" x14ac:dyDescent="0.25">
      <c r="M79986"/>
    </row>
    <row r="79987" spans="13:13" x14ac:dyDescent="0.25">
      <c r="M79987"/>
    </row>
    <row r="79988" spans="13:13" x14ac:dyDescent="0.25">
      <c r="M79988"/>
    </row>
    <row r="79989" spans="13:13" x14ac:dyDescent="0.25">
      <c r="M79989"/>
    </row>
    <row r="79990" spans="13:13" x14ac:dyDescent="0.25">
      <c r="M79990"/>
    </row>
    <row r="79991" spans="13:13" x14ac:dyDescent="0.25">
      <c r="M79991"/>
    </row>
    <row r="79992" spans="13:13" x14ac:dyDescent="0.25">
      <c r="M79992"/>
    </row>
    <row r="79993" spans="13:13" x14ac:dyDescent="0.25">
      <c r="M79993"/>
    </row>
    <row r="79994" spans="13:13" x14ac:dyDescent="0.25">
      <c r="M79994"/>
    </row>
    <row r="79995" spans="13:13" x14ac:dyDescent="0.25">
      <c r="M79995"/>
    </row>
    <row r="79996" spans="13:13" x14ac:dyDescent="0.25">
      <c r="M79996"/>
    </row>
    <row r="79997" spans="13:13" x14ac:dyDescent="0.25">
      <c r="M79997"/>
    </row>
    <row r="79998" spans="13:13" x14ac:dyDescent="0.25">
      <c r="M79998"/>
    </row>
    <row r="79999" spans="13:13" x14ac:dyDescent="0.25">
      <c r="M79999"/>
    </row>
    <row r="80000" spans="13:13" x14ac:dyDescent="0.25">
      <c r="M80000"/>
    </row>
    <row r="80001" spans="13:13" x14ac:dyDescent="0.25">
      <c r="M80001"/>
    </row>
    <row r="80002" spans="13:13" x14ac:dyDescent="0.25">
      <c r="M80002"/>
    </row>
    <row r="80003" spans="13:13" x14ac:dyDescent="0.25">
      <c r="M80003"/>
    </row>
    <row r="80004" spans="13:13" x14ac:dyDescent="0.25">
      <c r="M80004"/>
    </row>
    <row r="80005" spans="13:13" x14ac:dyDescent="0.25">
      <c r="M80005"/>
    </row>
    <row r="80006" spans="13:13" x14ac:dyDescent="0.25">
      <c r="M80006"/>
    </row>
    <row r="80007" spans="13:13" x14ac:dyDescent="0.25">
      <c r="M80007"/>
    </row>
    <row r="80008" spans="13:13" x14ac:dyDescent="0.25">
      <c r="M80008"/>
    </row>
    <row r="80009" spans="13:13" x14ac:dyDescent="0.25">
      <c r="M80009"/>
    </row>
    <row r="80010" spans="13:13" x14ac:dyDescent="0.25">
      <c r="M80010"/>
    </row>
    <row r="80011" spans="13:13" x14ac:dyDescent="0.25">
      <c r="M80011"/>
    </row>
    <row r="80012" spans="13:13" x14ac:dyDescent="0.25">
      <c r="M80012"/>
    </row>
    <row r="80013" spans="13:13" x14ac:dyDescent="0.25">
      <c r="M80013"/>
    </row>
    <row r="80014" spans="13:13" x14ac:dyDescent="0.25">
      <c r="M80014"/>
    </row>
    <row r="80015" spans="13:13" x14ac:dyDescent="0.25">
      <c r="M80015"/>
    </row>
    <row r="80016" spans="13:13" x14ac:dyDescent="0.25">
      <c r="M80016"/>
    </row>
    <row r="80017" spans="13:13" x14ac:dyDescent="0.25">
      <c r="M80017"/>
    </row>
    <row r="80018" spans="13:13" x14ac:dyDescent="0.25">
      <c r="M80018"/>
    </row>
    <row r="80019" spans="13:13" x14ac:dyDescent="0.25">
      <c r="M80019"/>
    </row>
    <row r="80020" spans="13:13" x14ac:dyDescent="0.25">
      <c r="M80020"/>
    </row>
    <row r="80021" spans="13:13" x14ac:dyDescent="0.25">
      <c r="M80021"/>
    </row>
    <row r="80022" spans="13:13" x14ac:dyDescent="0.25">
      <c r="M80022"/>
    </row>
    <row r="80023" spans="13:13" x14ac:dyDescent="0.25">
      <c r="M80023"/>
    </row>
    <row r="80024" spans="13:13" x14ac:dyDescent="0.25">
      <c r="M80024"/>
    </row>
    <row r="80025" spans="13:13" x14ac:dyDescent="0.25">
      <c r="M80025"/>
    </row>
    <row r="80026" spans="13:13" x14ac:dyDescent="0.25">
      <c r="M80026"/>
    </row>
    <row r="80027" spans="13:13" x14ac:dyDescent="0.25">
      <c r="M80027"/>
    </row>
    <row r="80028" spans="13:13" x14ac:dyDescent="0.25">
      <c r="M80028"/>
    </row>
    <row r="80029" spans="13:13" x14ac:dyDescent="0.25">
      <c r="M80029"/>
    </row>
    <row r="80030" spans="13:13" x14ac:dyDescent="0.25">
      <c r="M80030"/>
    </row>
    <row r="80031" spans="13:13" x14ac:dyDescent="0.25">
      <c r="M80031"/>
    </row>
    <row r="80032" spans="13:13" x14ac:dyDescent="0.25">
      <c r="M80032"/>
    </row>
    <row r="80033" spans="13:13" x14ac:dyDescent="0.25">
      <c r="M80033"/>
    </row>
    <row r="80034" spans="13:13" x14ac:dyDescent="0.25">
      <c r="M80034"/>
    </row>
    <row r="80035" spans="13:13" x14ac:dyDescent="0.25">
      <c r="M80035"/>
    </row>
    <row r="80036" spans="13:13" x14ac:dyDescent="0.25">
      <c r="M80036"/>
    </row>
    <row r="80037" spans="13:13" x14ac:dyDescent="0.25">
      <c r="M80037"/>
    </row>
    <row r="80038" spans="13:13" x14ac:dyDescent="0.25">
      <c r="M80038"/>
    </row>
    <row r="80039" spans="13:13" x14ac:dyDescent="0.25">
      <c r="M80039"/>
    </row>
    <row r="80040" spans="13:13" x14ac:dyDescent="0.25">
      <c r="M80040"/>
    </row>
    <row r="80041" spans="13:13" x14ac:dyDescent="0.25">
      <c r="M80041"/>
    </row>
    <row r="80042" spans="13:13" x14ac:dyDescent="0.25">
      <c r="M80042"/>
    </row>
    <row r="80043" spans="13:13" x14ac:dyDescent="0.25">
      <c r="M80043"/>
    </row>
    <row r="80044" spans="13:13" x14ac:dyDescent="0.25">
      <c r="M80044"/>
    </row>
    <row r="80045" spans="13:13" x14ac:dyDescent="0.25">
      <c r="M80045"/>
    </row>
    <row r="80046" spans="13:13" x14ac:dyDescent="0.25">
      <c r="M80046"/>
    </row>
    <row r="80047" spans="13:13" x14ac:dyDescent="0.25">
      <c r="M80047"/>
    </row>
    <row r="80048" spans="13:13" x14ac:dyDescent="0.25">
      <c r="M80048"/>
    </row>
    <row r="80049" spans="13:13" x14ac:dyDescent="0.25">
      <c r="M80049"/>
    </row>
    <row r="80050" spans="13:13" x14ac:dyDescent="0.25">
      <c r="M80050"/>
    </row>
    <row r="80051" spans="13:13" x14ac:dyDescent="0.25">
      <c r="M80051"/>
    </row>
    <row r="80052" spans="13:13" x14ac:dyDescent="0.25">
      <c r="M80052"/>
    </row>
    <row r="80053" spans="13:13" x14ac:dyDescent="0.25">
      <c r="M80053"/>
    </row>
    <row r="80054" spans="13:13" x14ac:dyDescent="0.25">
      <c r="M80054"/>
    </row>
    <row r="80055" spans="13:13" x14ac:dyDescent="0.25">
      <c r="M80055"/>
    </row>
    <row r="80056" spans="13:13" x14ac:dyDescent="0.25">
      <c r="M80056"/>
    </row>
    <row r="80057" spans="13:13" x14ac:dyDescent="0.25">
      <c r="M80057"/>
    </row>
    <row r="80058" spans="13:13" x14ac:dyDescent="0.25">
      <c r="M80058"/>
    </row>
    <row r="80059" spans="13:13" x14ac:dyDescent="0.25">
      <c r="M80059"/>
    </row>
    <row r="80060" spans="13:13" x14ac:dyDescent="0.25">
      <c r="M80060"/>
    </row>
    <row r="80061" spans="13:13" x14ac:dyDescent="0.25">
      <c r="M80061"/>
    </row>
    <row r="80062" spans="13:13" x14ac:dyDescent="0.25">
      <c r="M80062"/>
    </row>
    <row r="80063" spans="13:13" x14ac:dyDescent="0.25">
      <c r="M80063"/>
    </row>
    <row r="80064" spans="13:13" x14ac:dyDescent="0.25">
      <c r="M80064"/>
    </row>
    <row r="80065" spans="13:13" x14ac:dyDescent="0.25">
      <c r="M80065"/>
    </row>
    <row r="80066" spans="13:13" x14ac:dyDescent="0.25">
      <c r="M80066"/>
    </row>
    <row r="80067" spans="13:13" x14ac:dyDescent="0.25">
      <c r="M80067"/>
    </row>
    <row r="80068" spans="13:13" x14ac:dyDescent="0.25">
      <c r="M80068"/>
    </row>
    <row r="80069" spans="13:13" x14ac:dyDescent="0.25">
      <c r="M80069"/>
    </row>
    <row r="80070" spans="13:13" x14ac:dyDescent="0.25">
      <c r="M80070"/>
    </row>
    <row r="80071" spans="13:13" x14ac:dyDescent="0.25">
      <c r="M80071"/>
    </row>
    <row r="80072" spans="13:13" x14ac:dyDescent="0.25">
      <c r="M80072"/>
    </row>
    <row r="80073" spans="13:13" x14ac:dyDescent="0.25">
      <c r="M80073"/>
    </row>
    <row r="80074" spans="13:13" x14ac:dyDescent="0.25">
      <c r="M80074"/>
    </row>
    <row r="80075" spans="13:13" x14ac:dyDescent="0.25">
      <c r="M80075"/>
    </row>
    <row r="80076" spans="13:13" x14ac:dyDescent="0.25">
      <c r="M80076"/>
    </row>
    <row r="80077" spans="13:13" x14ac:dyDescent="0.25">
      <c r="M80077"/>
    </row>
    <row r="80078" spans="13:13" x14ac:dyDescent="0.25">
      <c r="M80078"/>
    </row>
    <row r="80079" spans="13:13" x14ac:dyDescent="0.25">
      <c r="M80079"/>
    </row>
    <row r="80080" spans="13:13" x14ac:dyDescent="0.25">
      <c r="M80080"/>
    </row>
    <row r="80081" spans="13:13" x14ac:dyDescent="0.25">
      <c r="M80081"/>
    </row>
    <row r="80082" spans="13:13" x14ac:dyDescent="0.25">
      <c r="M80082"/>
    </row>
    <row r="80083" spans="13:13" x14ac:dyDescent="0.25">
      <c r="M80083"/>
    </row>
    <row r="80084" spans="13:13" x14ac:dyDescent="0.25">
      <c r="M80084"/>
    </row>
    <row r="80085" spans="13:13" x14ac:dyDescent="0.25">
      <c r="M80085"/>
    </row>
    <row r="80086" spans="13:13" x14ac:dyDescent="0.25">
      <c r="M80086"/>
    </row>
    <row r="80087" spans="13:13" x14ac:dyDescent="0.25">
      <c r="M80087"/>
    </row>
    <row r="80088" spans="13:13" x14ac:dyDescent="0.25">
      <c r="M80088"/>
    </row>
    <row r="80089" spans="13:13" x14ac:dyDescent="0.25">
      <c r="M80089"/>
    </row>
    <row r="80090" spans="13:13" x14ac:dyDescent="0.25">
      <c r="M80090"/>
    </row>
    <row r="80091" spans="13:13" x14ac:dyDescent="0.25">
      <c r="M80091"/>
    </row>
    <row r="80092" spans="13:13" x14ac:dyDescent="0.25">
      <c r="M80092"/>
    </row>
    <row r="80093" spans="13:13" x14ac:dyDescent="0.25">
      <c r="M80093"/>
    </row>
    <row r="80094" spans="13:13" x14ac:dyDescent="0.25">
      <c r="M80094"/>
    </row>
    <row r="80095" spans="13:13" x14ac:dyDescent="0.25">
      <c r="M80095"/>
    </row>
    <row r="80096" spans="13:13" x14ac:dyDescent="0.25">
      <c r="M80096"/>
    </row>
    <row r="80097" spans="13:13" x14ac:dyDescent="0.25">
      <c r="M80097"/>
    </row>
    <row r="80098" spans="13:13" x14ac:dyDescent="0.25">
      <c r="M80098"/>
    </row>
    <row r="80099" spans="13:13" x14ac:dyDescent="0.25">
      <c r="M80099"/>
    </row>
    <row r="80100" spans="13:13" x14ac:dyDescent="0.25">
      <c r="M80100"/>
    </row>
    <row r="80101" spans="13:13" x14ac:dyDescent="0.25">
      <c r="M80101"/>
    </row>
    <row r="80102" spans="13:13" x14ac:dyDescent="0.25">
      <c r="M80102"/>
    </row>
    <row r="80103" spans="13:13" x14ac:dyDescent="0.25">
      <c r="M80103"/>
    </row>
    <row r="80104" spans="13:13" x14ac:dyDescent="0.25">
      <c r="M80104"/>
    </row>
    <row r="80105" spans="13:13" x14ac:dyDescent="0.25">
      <c r="M80105"/>
    </row>
    <row r="80106" spans="13:13" x14ac:dyDescent="0.25">
      <c r="M80106"/>
    </row>
    <row r="80107" spans="13:13" x14ac:dyDescent="0.25">
      <c r="M80107"/>
    </row>
    <row r="80108" spans="13:13" x14ac:dyDescent="0.25">
      <c r="M80108"/>
    </row>
    <row r="80109" spans="13:13" x14ac:dyDescent="0.25">
      <c r="M80109"/>
    </row>
    <row r="80110" spans="13:13" x14ac:dyDescent="0.25">
      <c r="M80110"/>
    </row>
    <row r="80111" spans="13:13" x14ac:dyDescent="0.25">
      <c r="M80111"/>
    </row>
    <row r="80112" spans="13:13" x14ac:dyDescent="0.25">
      <c r="M80112"/>
    </row>
    <row r="80113" spans="13:13" x14ac:dyDescent="0.25">
      <c r="M80113"/>
    </row>
    <row r="80114" spans="13:13" x14ac:dyDescent="0.25">
      <c r="M80114"/>
    </row>
    <row r="80115" spans="13:13" x14ac:dyDescent="0.25">
      <c r="M80115"/>
    </row>
    <row r="80116" spans="13:13" x14ac:dyDescent="0.25">
      <c r="M80116"/>
    </row>
    <row r="80117" spans="13:13" x14ac:dyDescent="0.25">
      <c r="M80117"/>
    </row>
    <row r="80118" spans="13:13" x14ac:dyDescent="0.25">
      <c r="M80118"/>
    </row>
    <row r="80119" spans="13:13" x14ac:dyDescent="0.25">
      <c r="M80119"/>
    </row>
    <row r="80120" spans="13:13" x14ac:dyDescent="0.25">
      <c r="M80120"/>
    </row>
    <row r="80121" spans="13:13" x14ac:dyDescent="0.25">
      <c r="M80121"/>
    </row>
    <row r="80122" spans="13:13" x14ac:dyDescent="0.25">
      <c r="M80122"/>
    </row>
    <row r="80123" spans="13:13" x14ac:dyDescent="0.25">
      <c r="M80123"/>
    </row>
    <row r="80124" spans="13:13" x14ac:dyDescent="0.25">
      <c r="M80124"/>
    </row>
    <row r="80125" spans="13:13" x14ac:dyDescent="0.25">
      <c r="M80125"/>
    </row>
    <row r="80126" spans="13:13" x14ac:dyDescent="0.25">
      <c r="M80126"/>
    </row>
    <row r="80127" spans="13:13" x14ac:dyDescent="0.25">
      <c r="M80127"/>
    </row>
    <row r="80128" spans="13:13" x14ac:dyDescent="0.25">
      <c r="M80128"/>
    </row>
    <row r="80129" spans="13:13" x14ac:dyDescent="0.25">
      <c r="M80129"/>
    </row>
    <row r="80130" spans="13:13" x14ac:dyDescent="0.25">
      <c r="M80130"/>
    </row>
    <row r="80131" spans="13:13" x14ac:dyDescent="0.25">
      <c r="M80131"/>
    </row>
    <row r="80132" spans="13:13" x14ac:dyDescent="0.25">
      <c r="M80132"/>
    </row>
    <row r="80133" spans="13:13" x14ac:dyDescent="0.25">
      <c r="M80133"/>
    </row>
    <row r="80134" spans="13:13" x14ac:dyDescent="0.25">
      <c r="M80134"/>
    </row>
    <row r="80135" spans="13:13" x14ac:dyDescent="0.25">
      <c r="M80135"/>
    </row>
    <row r="80136" spans="13:13" x14ac:dyDescent="0.25">
      <c r="M80136"/>
    </row>
    <row r="80137" spans="13:13" x14ac:dyDescent="0.25">
      <c r="M80137"/>
    </row>
    <row r="80138" spans="13:13" x14ac:dyDescent="0.25">
      <c r="M80138"/>
    </row>
    <row r="80139" spans="13:13" x14ac:dyDescent="0.25">
      <c r="M80139"/>
    </row>
    <row r="80140" spans="13:13" x14ac:dyDescent="0.25">
      <c r="M80140"/>
    </row>
    <row r="80141" spans="13:13" x14ac:dyDescent="0.25">
      <c r="M80141"/>
    </row>
    <row r="80142" spans="13:13" x14ac:dyDescent="0.25">
      <c r="M80142"/>
    </row>
    <row r="80143" spans="13:13" x14ac:dyDescent="0.25">
      <c r="M80143"/>
    </row>
    <row r="80144" spans="13:13" x14ac:dyDescent="0.25">
      <c r="M80144"/>
    </row>
    <row r="80145" spans="13:13" x14ac:dyDescent="0.25">
      <c r="M80145"/>
    </row>
    <row r="80146" spans="13:13" x14ac:dyDescent="0.25">
      <c r="M80146"/>
    </row>
    <row r="80147" spans="13:13" x14ac:dyDescent="0.25">
      <c r="M80147"/>
    </row>
    <row r="80148" spans="13:13" x14ac:dyDescent="0.25">
      <c r="M80148"/>
    </row>
    <row r="80149" spans="13:13" x14ac:dyDescent="0.25">
      <c r="M80149"/>
    </row>
    <row r="80150" spans="13:13" x14ac:dyDescent="0.25">
      <c r="M80150"/>
    </row>
    <row r="80151" spans="13:13" x14ac:dyDescent="0.25">
      <c r="M80151"/>
    </row>
    <row r="80152" spans="13:13" x14ac:dyDescent="0.25">
      <c r="M80152"/>
    </row>
    <row r="80153" spans="13:13" x14ac:dyDescent="0.25">
      <c r="M80153"/>
    </row>
    <row r="80154" spans="13:13" x14ac:dyDescent="0.25">
      <c r="M80154"/>
    </row>
    <row r="80155" spans="13:13" x14ac:dyDescent="0.25">
      <c r="M80155"/>
    </row>
    <row r="80156" spans="13:13" x14ac:dyDescent="0.25">
      <c r="M80156"/>
    </row>
    <row r="80157" spans="13:13" x14ac:dyDescent="0.25">
      <c r="M80157"/>
    </row>
    <row r="80158" spans="13:13" x14ac:dyDescent="0.25">
      <c r="M80158"/>
    </row>
    <row r="80159" spans="13:13" x14ac:dyDescent="0.25">
      <c r="M80159"/>
    </row>
    <row r="80160" spans="13:13" x14ac:dyDescent="0.25">
      <c r="M80160"/>
    </row>
    <row r="80161" spans="13:13" x14ac:dyDescent="0.25">
      <c r="M80161"/>
    </row>
    <row r="80162" spans="13:13" x14ac:dyDescent="0.25">
      <c r="M80162"/>
    </row>
    <row r="80163" spans="13:13" x14ac:dyDescent="0.25">
      <c r="M80163"/>
    </row>
    <row r="80164" spans="13:13" x14ac:dyDescent="0.25">
      <c r="M80164"/>
    </row>
    <row r="80165" spans="13:13" x14ac:dyDescent="0.25">
      <c r="M80165"/>
    </row>
    <row r="80166" spans="13:13" x14ac:dyDescent="0.25">
      <c r="M80166"/>
    </row>
    <row r="80167" spans="13:13" x14ac:dyDescent="0.25">
      <c r="M80167"/>
    </row>
    <row r="80168" spans="13:13" x14ac:dyDescent="0.25">
      <c r="M80168"/>
    </row>
    <row r="80169" spans="13:13" x14ac:dyDescent="0.25">
      <c r="M80169"/>
    </row>
    <row r="80170" spans="13:13" x14ac:dyDescent="0.25">
      <c r="M80170"/>
    </row>
    <row r="80171" spans="13:13" x14ac:dyDescent="0.25">
      <c r="M80171"/>
    </row>
    <row r="80172" spans="13:13" x14ac:dyDescent="0.25">
      <c r="M80172"/>
    </row>
    <row r="80173" spans="13:13" x14ac:dyDescent="0.25">
      <c r="M80173"/>
    </row>
    <row r="80174" spans="13:13" x14ac:dyDescent="0.25">
      <c r="M80174"/>
    </row>
    <row r="80175" spans="13:13" x14ac:dyDescent="0.25">
      <c r="M80175"/>
    </row>
    <row r="80176" spans="13:13" x14ac:dyDescent="0.25">
      <c r="M80176"/>
    </row>
    <row r="80177" spans="13:13" x14ac:dyDescent="0.25">
      <c r="M80177"/>
    </row>
    <row r="80178" spans="13:13" x14ac:dyDescent="0.25">
      <c r="M80178"/>
    </row>
    <row r="80179" spans="13:13" x14ac:dyDescent="0.25">
      <c r="M80179"/>
    </row>
    <row r="80180" spans="13:13" x14ac:dyDescent="0.25">
      <c r="M80180"/>
    </row>
    <row r="80181" spans="13:13" x14ac:dyDescent="0.25">
      <c r="M80181"/>
    </row>
    <row r="80182" spans="13:13" x14ac:dyDescent="0.25">
      <c r="M80182"/>
    </row>
    <row r="80183" spans="13:13" x14ac:dyDescent="0.25">
      <c r="M80183"/>
    </row>
    <row r="80184" spans="13:13" x14ac:dyDescent="0.25">
      <c r="M80184"/>
    </row>
    <row r="80185" spans="13:13" x14ac:dyDescent="0.25">
      <c r="M80185"/>
    </row>
    <row r="80186" spans="13:13" x14ac:dyDescent="0.25">
      <c r="M80186"/>
    </row>
    <row r="80187" spans="13:13" x14ac:dyDescent="0.25">
      <c r="M80187"/>
    </row>
    <row r="80188" spans="13:13" x14ac:dyDescent="0.25">
      <c r="M80188"/>
    </row>
    <row r="80189" spans="13:13" x14ac:dyDescent="0.25">
      <c r="M80189"/>
    </row>
    <row r="80190" spans="13:13" x14ac:dyDescent="0.25">
      <c r="M80190"/>
    </row>
    <row r="80191" spans="13:13" x14ac:dyDescent="0.25">
      <c r="M80191"/>
    </row>
    <row r="80192" spans="13:13" x14ac:dyDescent="0.25">
      <c r="M80192"/>
    </row>
    <row r="80193" spans="13:13" x14ac:dyDescent="0.25">
      <c r="M80193"/>
    </row>
    <row r="80194" spans="13:13" x14ac:dyDescent="0.25">
      <c r="M80194"/>
    </row>
    <row r="80195" spans="13:13" x14ac:dyDescent="0.25">
      <c r="M80195"/>
    </row>
    <row r="80196" spans="13:13" x14ac:dyDescent="0.25">
      <c r="M80196"/>
    </row>
    <row r="80197" spans="13:13" x14ac:dyDescent="0.25">
      <c r="M80197"/>
    </row>
    <row r="80198" spans="13:13" x14ac:dyDescent="0.25">
      <c r="M80198"/>
    </row>
    <row r="80199" spans="13:13" x14ac:dyDescent="0.25">
      <c r="M80199"/>
    </row>
    <row r="80200" spans="13:13" x14ac:dyDescent="0.25">
      <c r="M80200"/>
    </row>
    <row r="80201" spans="13:13" x14ac:dyDescent="0.25">
      <c r="M80201"/>
    </row>
    <row r="80202" spans="13:13" x14ac:dyDescent="0.25">
      <c r="M80202"/>
    </row>
    <row r="80203" spans="13:13" x14ac:dyDescent="0.25">
      <c r="M80203"/>
    </row>
    <row r="80204" spans="13:13" x14ac:dyDescent="0.25">
      <c r="M80204"/>
    </row>
    <row r="80205" spans="13:13" x14ac:dyDescent="0.25">
      <c r="M80205"/>
    </row>
    <row r="80206" spans="13:13" x14ac:dyDescent="0.25">
      <c r="M80206"/>
    </row>
    <row r="80207" spans="13:13" x14ac:dyDescent="0.25">
      <c r="M80207"/>
    </row>
    <row r="80208" spans="13:13" x14ac:dyDescent="0.25">
      <c r="M80208"/>
    </row>
    <row r="80209" spans="13:13" x14ac:dyDescent="0.25">
      <c r="M80209"/>
    </row>
    <row r="80210" spans="13:13" x14ac:dyDescent="0.25">
      <c r="M80210"/>
    </row>
    <row r="80211" spans="13:13" x14ac:dyDescent="0.25">
      <c r="M80211"/>
    </row>
    <row r="80212" spans="13:13" x14ac:dyDescent="0.25">
      <c r="M80212"/>
    </row>
    <row r="80213" spans="13:13" x14ac:dyDescent="0.25">
      <c r="M80213"/>
    </row>
    <row r="80214" spans="13:13" x14ac:dyDescent="0.25">
      <c r="M80214"/>
    </row>
    <row r="80215" spans="13:13" x14ac:dyDescent="0.25">
      <c r="M80215"/>
    </row>
    <row r="80216" spans="13:13" x14ac:dyDescent="0.25">
      <c r="M80216"/>
    </row>
    <row r="80217" spans="13:13" x14ac:dyDescent="0.25">
      <c r="M80217"/>
    </row>
    <row r="80218" spans="13:13" x14ac:dyDescent="0.25">
      <c r="M80218"/>
    </row>
    <row r="80219" spans="13:13" x14ac:dyDescent="0.25">
      <c r="M80219"/>
    </row>
    <row r="80220" spans="13:13" x14ac:dyDescent="0.25">
      <c r="M80220"/>
    </row>
    <row r="80221" spans="13:13" x14ac:dyDescent="0.25">
      <c r="M80221"/>
    </row>
    <row r="80222" spans="13:13" x14ac:dyDescent="0.25">
      <c r="M80222"/>
    </row>
    <row r="80223" spans="13:13" x14ac:dyDescent="0.25">
      <c r="M80223"/>
    </row>
    <row r="80224" spans="13:13" x14ac:dyDescent="0.25">
      <c r="M80224"/>
    </row>
    <row r="80225" spans="13:13" x14ac:dyDescent="0.25">
      <c r="M80225"/>
    </row>
    <row r="80226" spans="13:13" x14ac:dyDescent="0.25">
      <c r="M80226"/>
    </row>
    <row r="80227" spans="13:13" x14ac:dyDescent="0.25">
      <c r="M80227"/>
    </row>
    <row r="80228" spans="13:13" x14ac:dyDescent="0.25">
      <c r="M80228"/>
    </row>
    <row r="80229" spans="13:13" x14ac:dyDescent="0.25">
      <c r="M80229"/>
    </row>
    <row r="80230" spans="13:13" x14ac:dyDescent="0.25">
      <c r="M80230"/>
    </row>
    <row r="80231" spans="13:13" x14ac:dyDescent="0.25">
      <c r="M80231"/>
    </row>
    <row r="80232" spans="13:13" x14ac:dyDescent="0.25">
      <c r="M80232"/>
    </row>
    <row r="80233" spans="13:13" x14ac:dyDescent="0.25">
      <c r="M80233"/>
    </row>
    <row r="80234" spans="13:13" x14ac:dyDescent="0.25">
      <c r="M80234"/>
    </row>
    <row r="80235" spans="13:13" x14ac:dyDescent="0.25">
      <c r="M80235"/>
    </row>
    <row r="80236" spans="13:13" x14ac:dyDescent="0.25">
      <c r="M80236"/>
    </row>
    <row r="80237" spans="13:13" x14ac:dyDescent="0.25">
      <c r="M80237"/>
    </row>
    <row r="80238" spans="13:13" x14ac:dyDescent="0.25">
      <c r="M80238"/>
    </row>
    <row r="80239" spans="13:13" x14ac:dyDescent="0.25">
      <c r="M80239"/>
    </row>
    <row r="80240" spans="13:13" x14ac:dyDescent="0.25">
      <c r="M80240"/>
    </row>
    <row r="80241" spans="13:13" x14ac:dyDescent="0.25">
      <c r="M80241"/>
    </row>
    <row r="80242" spans="13:13" x14ac:dyDescent="0.25">
      <c r="M80242"/>
    </row>
    <row r="80243" spans="13:13" x14ac:dyDescent="0.25">
      <c r="M80243"/>
    </row>
    <row r="80244" spans="13:13" x14ac:dyDescent="0.25">
      <c r="M80244"/>
    </row>
    <row r="80245" spans="13:13" x14ac:dyDescent="0.25">
      <c r="M80245"/>
    </row>
    <row r="80246" spans="13:13" x14ac:dyDescent="0.25">
      <c r="M80246"/>
    </row>
    <row r="80247" spans="13:13" x14ac:dyDescent="0.25">
      <c r="M80247"/>
    </row>
    <row r="80248" spans="13:13" x14ac:dyDescent="0.25">
      <c r="M80248"/>
    </row>
    <row r="80249" spans="13:13" x14ac:dyDescent="0.25">
      <c r="M80249"/>
    </row>
    <row r="80250" spans="13:13" x14ac:dyDescent="0.25">
      <c r="M80250"/>
    </row>
    <row r="80251" spans="13:13" x14ac:dyDescent="0.25">
      <c r="M80251"/>
    </row>
    <row r="80252" spans="13:13" x14ac:dyDescent="0.25">
      <c r="M80252"/>
    </row>
    <row r="80253" spans="13:13" x14ac:dyDescent="0.25">
      <c r="M80253"/>
    </row>
    <row r="80254" spans="13:13" x14ac:dyDescent="0.25">
      <c r="M80254"/>
    </row>
    <row r="80255" spans="13:13" x14ac:dyDescent="0.25">
      <c r="M80255"/>
    </row>
    <row r="80256" spans="13:13" x14ac:dyDescent="0.25">
      <c r="M80256"/>
    </row>
    <row r="80257" spans="13:13" x14ac:dyDescent="0.25">
      <c r="M80257"/>
    </row>
    <row r="80258" spans="13:13" x14ac:dyDescent="0.25">
      <c r="M80258"/>
    </row>
    <row r="80259" spans="13:13" x14ac:dyDescent="0.25">
      <c r="M80259"/>
    </row>
    <row r="80260" spans="13:13" x14ac:dyDescent="0.25">
      <c r="M80260"/>
    </row>
    <row r="80261" spans="13:13" x14ac:dyDescent="0.25">
      <c r="M80261"/>
    </row>
    <row r="80262" spans="13:13" x14ac:dyDescent="0.25">
      <c r="M80262"/>
    </row>
    <row r="80263" spans="13:13" x14ac:dyDescent="0.25">
      <c r="M80263"/>
    </row>
    <row r="80264" spans="13:13" x14ac:dyDescent="0.25">
      <c r="M80264"/>
    </row>
    <row r="80265" spans="13:13" x14ac:dyDescent="0.25">
      <c r="M80265"/>
    </row>
    <row r="80266" spans="13:13" x14ac:dyDescent="0.25">
      <c r="M80266"/>
    </row>
    <row r="80267" spans="13:13" x14ac:dyDescent="0.25">
      <c r="M80267"/>
    </row>
    <row r="80268" spans="13:13" x14ac:dyDescent="0.25">
      <c r="M80268"/>
    </row>
    <row r="80269" spans="13:13" x14ac:dyDescent="0.25">
      <c r="M80269"/>
    </row>
    <row r="80270" spans="13:13" x14ac:dyDescent="0.25">
      <c r="M80270"/>
    </row>
    <row r="80271" spans="13:13" x14ac:dyDescent="0.25">
      <c r="M80271"/>
    </row>
    <row r="80272" spans="13:13" x14ac:dyDescent="0.25">
      <c r="M80272"/>
    </row>
    <row r="80273" spans="13:13" x14ac:dyDescent="0.25">
      <c r="M80273"/>
    </row>
    <row r="80274" spans="13:13" x14ac:dyDescent="0.25">
      <c r="M80274"/>
    </row>
    <row r="80275" spans="13:13" x14ac:dyDescent="0.25">
      <c r="M80275"/>
    </row>
    <row r="80276" spans="13:13" x14ac:dyDescent="0.25">
      <c r="M80276"/>
    </row>
    <row r="80277" spans="13:13" x14ac:dyDescent="0.25">
      <c r="M80277"/>
    </row>
    <row r="80278" spans="13:13" x14ac:dyDescent="0.25">
      <c r="M80278"/>
    </row>
    <row r="80279" spans="13:13" x14ac:dyDescent="0.25">
      <c r="M80279"/>
    </row>
    <row r="80280" spans="13:13" x14ac:dyDescent="0.25">
      <c r="M80280"/>
    </row>
    <row r="80281" spans="13:13" x14ac:dyDescent="0.25">
      <c r="M80281"/>
    </row>
    <row r="80282" spans="13:13" x14ac:dyDescent="0.25">
      <c r="M80282"/>
    </row>
    <row r="80283" spans="13:13" x14ac:dyDescent="0.25">
      <c r="M80283"/>
    </row>
    <row r="80284" spans="13:13" x14ac:dyDescent="0.25">
      <c r="M80284"/>
    </row>
    <row r="80285" spans="13:13" x14ac:dyDescent="0.25">
      <c r="M80285"/>
    </row>
    <row r="80286" spans="13:13" x14ac:dyDescent="0.25">
      <c r="M80286"/>
    </row>
    <row r="80287" spans="13:13" x14ac:dyDescent="0.25">
      <c r="M80287"/>
    </row>
    <row r="80288" spans="13:13" x14ac:dyDescent="0.25">
      <c r="M80288"/>
    </row>
    <row r="80289" spans="13:13" x14ac:dyDescent="0.25">
      <c r="M80289"/>
    </row>
    <row r="80290" spans="13:13" x14ac:dyDescent="0.25">
      <c r="M80290"/>
    </row>
    <row r="80291" spans="13:13" x14ac:dyDescent="0.25">
      <c r="M80291"/>
    </row>
    <row r="80292" spans="13:13" x14ac:dyDescent="0.25">
      <c r="M80292"/>
    </row>
    <row r="80293" spans="13:13" x14ac:dyDescent="0.25">
      <c r="M80293"/>
    </row>
    <row r="80294" spans="13:13" x14ac:dyDescent="0.25">
      <c r="M80294"/>
    </row>
    <row r="80295" spans="13:13" x14ac:dyDescent="0.25">
      <c r="M80295"/>
    </row>
    <row r="80296" spans="13:13" x14ac:dyDescent="0.25">
      <c r="M80296"/>
    </row>
    <row r="80297" spans="13:13" x14ac:dyDescent="0.25">
      <c r="M80297"/>
    </row>
    <row r="80298" spans="13:13" x14ac:dyDescent="0.25">
      <c r="M80298"/>
    </row>
    <row r="80299" spans="13:13" x14ac:dyDescent="0.25">
      <c r="M80299"/>
    </row>
    <row r="80300" spans="13:13" x14ac:dyDescent="0.25">
      <c r="M80300"/>
    </row>
    <row r="80301" spans="13:13" x14ac:dyDescent="0.25">
      <c r="M80301"/>
    </row>
    <row r="80302" spans="13:13" x14ac:dyDescent="0.25">
      <c r="M80302"/>
    </row>
    <row r="80303" spans="13:13" x14ac:dyDescent="0.25">
      <c r="M80303"/>
    </row>
    <row r="80304" spans="13:13" x14ac:dyDescent="0.25">
      <c r="M80304"/>
    </row>
    <row r="80305" spans="13:13" x14ac:dyDescent="0.25">
      <c r="M80305"/>
    </row>
    <row r="80306" spans="13:13" x14ac:dyDescent="0.25">
      <c r="M80306"/>
    </row>
    <row r="80307" spans="13:13" x14ac:dyDescent="0.25">
      <c r="M80307"/>
    </row>
    <row r="80308" spans="13:13" x14ac:dyDescent="0.25">
      <c r="M80308"/>
    </row>
    <row r="80309" spans="13:13" x14ac:dyDescent="0.25">
      <c r="M80309"/>
    </row>
    <row r="80310" spans="13:13" x14ac:dyDescent="0.25">
      <c r="M80310"/>
    </row>
    <row r="80311" spans="13:13" x14ac:dyDescent="0.25">
      <c r="M80311"/>
    </row>
    <row r="80312" spans="13:13" x14ac:dyDescent="0.25">
      <c r="M80312"/>
    </row>
    <row r="80313" spans="13:13" x14ac:dyDescent="0.25">
      <c r="M80313"/>
    </row>
    <row r="80314" spans="13:13" x14ac:dyDescent="0.25">
      <c r="M80314"/>
    </row>
    <row r="80315" spans="13:13" x14ac:dyDescent="0.25">
      <c r="M80315"/>
    </row>
    <row r="80316" spans="13:13" x14ac:dyDescent="0.25">
      <c r="M80316"/>
    </row>
    <row r="80317" spans="13:13" x14ac:dyDescent="0.25">
      <c r="M80317"/>
    </row>
    <row r="80318" spans="13:13" x14ac:dyDescent="0.25">
      <c r="M80318"/>
    </row>
    <row r="80319" spans="13:13" x14ac:dyDescent="0.25">
      <c r="M80319"/>
    </row>
    <row r="80320" spans="13:13" x14ac:dyDescent="0.25">
      <c r="M80320"/>
    </row>
    <row r="80321" spans="13:13" x14ac:dyDescent="0.25">
      <c r="M80321"/>
    </row>
    <row r="80322" spans="13:13" x14ac:dyDescent="0.25">
      <c r="M80322"/>
    </row>
    <row r="80323" spans="13:13" x14ac:dyDescent="0.25">
      <c r="M80323"/>
    </row>
    <row r="80324" spans="13:13" x14ac:dyDescent="0.25">
      <c r="M80324"/>
    </row>
    <row r="80325" spans="13:13" x14ac:dyDescent="0.25">
      <c r="M80325"/>
    </row>
    <row r="80326" spans="13:13" x14ac:dyDescent="0.25">
      <c r="M80326"/>
    </row>
    <row r="80327" spans="13:13" x14ac:dyDescent="0.25">
      <c r="M80327"/>
    </row>
    <row r="80328" spans="13:13" x14ac:dyDescent="0.25">
      <c r="M80328"/>
    </row>
    <row r="80329" spans="13:13" x14ac:dyDescent="0.25">
      <c r="M80329"/>
    </row>
    <row r="80330" spans="13:13" x14ac:dyDescent="0.25">
      <c r="M80330"/>
    </row>
    <row r="80331" spans="13:13" x14ac:dyDescent="0.25">
      <c r="M80331"/>
    </row>
    <row r="80332" spans="13:13" x14ac:dyDescent="0.25">
      <c r="M80332"/>
    </row>
    <row r="80333" spans="13:13" x14ac:dyDescent="0.25">
      <c r="M80333"/>
    </row>
    <row r="80334" spans="13:13" x14ac:dyDescent="0.25">
      <c r="M80334"/>
    </row>
    <row r="80335" spans="13:13" x14ac:dyDescent="0.25">
      <c r="M80335"/>
    </row>
    <row r="80336" spans="13:13" x14ac:dyDescent="0.25">
      <c r="M80336"/>
    </row>
    <row r="80337" spans="13:13" x14ac:dyDescent="0.25">
      <c r="M80337"/>
    </row>
    <row r="80338" spans="13:13" x14ac:dyDescent="0.25">
      <c r="M80338"/>
    </row>
    <row r="80339" spans="13:13" x14ac:dyDescent="0.25">
      <c r="M80339"/>
    </row>
    <row r="80340" spans="13:13" x14ac:dyDescent="0.25">
      <c r="M80340"/>
    </row>
    <row r="80341" spans="13:13" x14ac:dyDescent="0.25">
      <c r="M80341"/>
    </row>
    <row r="80342" spans="13:13" x14ac:dyDescent="0.25">
      <c r="M80342"/>
    </row>
    <row r="80343" spans="13:13" x14ac:dyDescent="0.25">
      <c r="M80343"/>
    </row>
    <row r="80344" spans="13:13" x14ac:dyDescent="0.25">
      <c r="M80344"/>
    </row>
    <row r="80345" spans="13:13" x14ac:dyDescent="0.25">
      <c r="M80345"/>
    </row>
    <row r="80346" spans="13:13" x14ac:dyDescent="0.25">
      <c r="M80346"/>
    </row>
    <row r="80347" spans="13:13" x14ac:dyDescent="0.25">
      <c r="M80347"/>
    </row>
    <row r="80348" spans="13:13" x14ac:dyDescent="0.25">
      <c r="M80348"/>
    </row>
    <row r="80349" spans="13:13" x14ac:dyDescent="0.25">
      <c r="M80349"/>
    </row>
    <row r="80350" spans="13:13" x14ac:dyDescent="0.25">
      <c r="M80350"/>
    </row>
    <row r="80351" spans="13:13" x14ac:dyDescent="0.25">
      <c r="M80351"/>
    </row>
    <row r="80352" spans="13:13" x14ac:dyDescent="0.25">
      <c r="M80352"/>
    </row>
    <row r="80353" spans="13:13" x14ac:dyDescent="0.25">
      <c r="M80353"/>
    </row>
    <row r="80354" spans="13:13" x14ac:dyDescent="0.25">
      <c r="M80354"/>
    </row>
    <row r="80355" spans="13:13" x14ac:dyDescent="0.25">
      <c r="M80355"/>
    </row>
    <row r="80356" spans="13:13" x14ac:dyDescent="0.25">
      <c r="M80356"/>
    </row>
    <row r="80357" spans="13:13" x14ac:dyDescent="0.25">
      <c r="M80357"/>
    </row>
    <row r="80358" spans="13:13" x14ac:dyDescent="0.25">
      <c r="M80358"/>
    </row>
    <row r="80359" spans="13:13" x14ac:dyDescent="0.25">
      <c r="M80359"/>
    </row>
    <row r="80360" spans="13:13" x14ac:dyDescent="0.25">
      <c r="M80360"/>
    </row>
    <row r="80361" spans="13:13" x14ac:dyDescent="0.25">
      <c r="M80361"/>
    </row>
    <row r="80362" spans="13:13" x14ac:dyDescent="0.25">
      <c r="M80362"/>
    </row>
    <row r="80363" spans="13:13" x14ac:dyDescent="0.25">
      <c r="M80363"/>
    </row>
    <row r="80364" spans="13:13" x14ac:dyDescent="0.25">
      <c r="M80364"/>
    </row>
    <row r="80365" spans="13:13" x14ac:dyDescent="0.25">
      <c r="M80365"/>
    </row>
    <row r="80366" spans="13:13" x14ac:dyDescent="0.25">
      <c r="M80366"/>
    </row>
    <row r="80367" spans="13:13" x14ac:dyDescent="0.25">
      <c r="M80367"/>
    </row>
    <row r="80368" spans="13:13" x14ac:dyDescent="0.25">
      <c r="M80368"/>
    </row>
    <row r="80369" spans="13:13" x14ac:dyDescent="0.25">
      <c r="M80369"/>
    </row>
    <row r="80370" spans="13:13" x14ac:dyDescent="0.25">
      <c r="M80370"/>
    </row>
    <row r="80371" spans="13:13" x14ac:dyDescent="0.25">
      <c r="M80371"/>
    </row>
    <row r="80372" spans="13:13" x14ac:dyDescent="0.25">
      <c r="M80372"/>
    </row>
    <row r="80373" spans="13:13" x14ac:dyDescent="0.25">
      <c r="M80373"/>
    </row>
    <row r="80374" spans="13:13" x14ac:dyDescent="0.25">
      <c r="M80374"/>
    </row>
    <row r="80375" spans="13:13" x14ac:dyDescent="0.25">
      <c r="M80375"/>
    </row>
    <row r="80376" spans="13:13" x14ac:dyDescent="0.25">
      <c r="M80376"/>
    </row>
    <row r="80377" spans="13:13" x14ac:dyDescent="0.25">
      <c r="M80377"/>
    </row>
    <row r="80378" spans="13:13" x14ac:dyDescent="0.25">
      <c r="M80378"/>
    </row>
    <row r="80379" spans="13:13" x14ac:dyDescent="0.25">
      <c r="M80379"/>
    </row>
    <row r="80380" spans="13:13" x14ac:dyDescent="0.25">
      <c r="M80380"/>
    </row>
    <row r="80381" spans="13:13" x14ac:dyDescent="0.25">
      <c r="M80381"/>
    </row>
    <row r="80382" spans="13:13" x14ac:dyDescent="0.25">
      <c r="M80382"/>
    </row>
    <row r="80383" spans="13:13" x14ac:dyDescent="0.25">
      <c r="M80383"/>
    </row>
    <row r="80384" spans="13:13" x14ac:dyDescent="0.25">
      <c r="M80384"/>
    </row>
    <row r="80385" spans="13:13" x14ac:dyDescent="0.25">
      <c r="M80385"/>
    </row>
    <row r="80386" spans="13:13" x14ac:dyDescent="0.25">
      <c r="M80386"/>
    </row>
    <row r="80387" spans="13:13" x14ac:dyDescent="0.25">
      <c r="M80387"/>
    </row>
    <row r="80388" spans="13:13" x14ac:dyDescent="0.25">
      <c r="M80388"/>
    </row>
    <row r="80389" spans="13:13" x14ac:dyDescent="0.25">
      <c r="M80389"/>
    </row>
    <row r="80390" spans="13:13" x14ac:dyDescent="0.25">
      <c r="M80390"/>
    </row>
    <row r="80391" spans="13:13" x14ac:dyDescent="0.25">
      <c r="M80391"/>
    </row>
    <row r="80392" spans="13:13" x14ac:dyDescent="0.25">
      <c r="M80392"/>
    </row>
    <row r="80393" spans="13:13" x14ac:dyDescent="0.25">
      <c r="M80393"/>
    </row>
    <row r="80394" spans="13:13" x14ac:dyDescent="0.25">
      <c r="M80394"/>
    </row>
    <row r="80395" spans="13:13" x14ac:dyDescent="0.25">
      <c r="M80395"/>
    </row>
    <row r="80396" spans="13:13" x14ac:dyDescent="0.25">
      <c r="M80396"/>
    </row>
    <row r="80397" spans="13:13" x14ac:dyDescent="0.25">
      <c r="M80397"/>
    </row>
    <row r="80398" spans="13:13" x14ac:dyDescent="0.25">
      <c r="M80398"/>
    </row>
    <row r="80399" spans="13:13" x14ac:dyDescent="0.25">
      <c r="M80399"/>
    </row>
    <row r="80400" spans="13:13" x14ac:dyDescent="0.25">
      <c r="M80400"/>
    </row>
    <row r="80401" spans="13:13" x14ac:dyDescent="0.25">
      <c r="M80401"/>
    </row>
    <row r="80402" spans="13:13" x14ac:dyDescent="0.25">
      <c r="M80402"/>
    </row>
    <row r="80403" spans="13:13" x14ac:dyDescent="0.25">
      <c r="M80403"/>
    </row>
    <row r="80404" spans="13:13" x14ac:dyDescent="0.25">
      <c r="M80404"/>
    </row>
    <row r="80405" spans="13:13" x14ac:dyDescent="0.25">
      <c r="M80405"/>
    </row>
    <row r="80406" spans="13:13" x14ac:dyDescent="0.25">
      <c r="M80406"/>
    </row>
    <row r="80407" spans="13:13" x14ac:dyDescent="0.25">
      <c r="M80407"/>
    </row>
    <row r="80408" spans="13:13" x14ac:dyDescent="0.25">
      <c r="M80408"/>
    </row>
    <row r="80409" spans="13:13" x14ac:dyDescent="0.25">
      <c r="M80409"/>
    </row>
    <row r="80410" spans="13:13" x14ac:dyDescent="0.25">
      <c r="M80410"/>
    </row>
    <row r="80411" spans="13:13" x14ac:dyDescent="0.25">
      <c r="M80411"/>
    </row>
    <row r="80412" spans="13:13" x14ac:dyDescent="0.25">
      <c r="M80412"/>
    </row>
    <row r="80413" spans="13:13" x14ac:dyDescent="0.25">
      <c r="M80413"/>
    </row>
    <row r="80414" spans="13:13" x14ac:dyDescent="0.25">
      <c r="M80414"/>
    </row>
    <row r="80415" spans="13:13" x14ac:dyDescent="0.25">
      <c r="M80415"/>
    </row>
    <row r="80416" spans="13:13" x14ac:dyDescent="0.25">
      <c r="M80416"/>
    </row>
    <row r="80417" spans="13:13" x14ac:dyDescent="0.25">
      <c r="M80417"/>
    </row>
    <row r="80418" spans="13:13" x14ac:dyDescent="0.25">
      <c r="M80418"/>
    </row>
    <row r="80419" spans="13:13" x14ac:dyDescent="0.25">
      <c r="M80419"/>
    </row>
    <row r="80420" spans="13:13" x14ac:dyDescent="0.25">
      <c r="M80420"/>
    </row>
    <row r="80421" spans="13:13" x14ac:dyDescent="0.25">
      <c r="M80421"/>
    </row>
    <row r="80422" spans="13:13" x14ac:dyDescent="0.25">
      <c r="M80422"/>
    </row>
    <row r="80423" spans="13:13" x14ac:dyDescent="0.25">
      <c r="M80423"/>
    </row>
    <row r="80424" spans="13:13" x14ac:dyDescent="0.25">
      <c r="M80424"/>
    </row>
    <row r="80425" spans="13:13" x14ac:dyDescent="0.25">
      <c r="M80425"/>
    </row>
    <row r="80426" spans="13:13" x14ac:dyDescent="0.25">
      <c r="M80426"/>
    </row>
    <row r="80427" spans="13:13" x14ac:dyDescent="0.25">
      <c r="M80427"/>
    </row>
    <row r="80428" spans="13:13" x14ac:dyDescent="0.25">
      <c r="M80428"/>
    </row>
    <row r="80429" spans="13:13" x14ac:dyDescent="0.25">
      <c r="M80429"/>
    </row>
    <row r="80430" spans="13:13" x14ac:dyDescent="0.25">
      <c r="M80430"/>
    </row>
    <row r="80431" spans="13:13" x14ac:dyDescent="0.25">
      <c r="M80431"/>
    </row>
    <row r="80432" spans="13:13" x14ac:dyDescent="0.25">
      <c r="M80432"/>
    </row>
    <row r="80433" spans="13:13" x14ac:dyDescent="0.25">
      <c r="M80433"/>
    </row>
    <row r="80434" spans="13:13" x14ac:dyDescent="0.25">
      <c r="M80434"/>
    </row>
    <row r="80435" spans="13:13" x14ac:dyDescent="0.25">
      <c r="M80435"/>
    </row>
    <row r="80436" spans="13:13" x14ac:dyDescent="0.25">
      <c r="M80436"/>
    </row>
    <row r="80437" spans="13:13" x14ac:dyDescent="0.25">
      <c r="M80437"/>
    </row>
    <row r="80438" spans="13:13" x14ac:dyDescent="0.25">
      <c r="M80438"/>
    </row>
    <row r="80439" spans="13:13" x14ac:dyDescent="0.25">
      <c r="M80439"/>
    </row>
    <row r="80440" spans="13:13" x14ac:dyDescent="0.25">
      <c r="M80440"/>
    </row>
    <row r="80441" spans="13:13" x14ac:dyDescent="0.25">
      <c r="M80441"/>
    </row>
    <row r="80442" spans="13:13" x14ac:dyDescent="0.25">
      <c r="M80442"/>
    </row>
    <row r="80443" spans="13:13" x14ac:dyDescent="0.25">
      <c r="M80443"/>
    </row>
    <row r="80444" spans="13:13" x14ac:dyDescent="0.25">
      <c r="M80444"/>
    </row>
    <row r="80445" spans="13:13" x14ac:dyDescent="0.25">
      <c r="M80445"/>
    </row>
    <row r="80446" spans="13:13" x14ac:dyDescent="0.25">
      <c r="M80446"/>
    </row>
    <row r="80447" spans="13:13" x14ac:dyDescent="0.25">
      <c r="M80447"/>
    </row>
    <row r="80448" spans="13:13" x14ac:dyDescent="0.25">
      <c r="M80448"/>
    </row>
    <row r="80449" spans="13:13" x14ac:dyDescent="0.25">
      <c r="M80449"/>
    </row>
    <row r="80450" spans="13:13" x14ac:dyDescent="0.25">
      <c r="M80450"/>
    </row>
    <row r="80451" spans="13:13" x14ac:dyDescent="0.25">
      <c r="M80451"/>
    </row>
    <row r="80452" spans="13:13" x14ac:dyDescent="0.25">
      <c r="M80452"/>
    </row>
    <row r="80453" spans="13:13" x14ac:dyDescent="0.25">
      <c r="M80453"/>
    </row>
    <row r="80454" spans="13:13" x14ac:dyDescent="0.25">
      <c r="M80454"/>
    </row>
    <row r="80455" spans="13:13" x14ac:dyDescent="0.25">
      <c r="M80455"/>
    </row>
    <row r="80456" spans="13:13" x14ac:dyDescent="0.25">
      <c r="M80456"/>
    </row>
    <row r="80457" spans="13:13" x14ac:dyDescent="0.25">
      <c r="M80457"/>
    </row>
    <row r="80458" spans="13:13" x14ac:dyDescent="0.25">
      <c r="M80458"/>
    </row>
    <row r="80459" spans="13:13" x14ac:dyDescent="0.25">
      <c r="M80459"/>
    </row>
    <row r="80460" spans="13:13" x14ac:dyDescent="0.25">
      <c r="M80460"/>
    </row>
    <row r="80461" spans="13:13" x14ac:dyDescent="0.25">
      <c r="M80461"/>
    </row>
    <row r="80462" spans="13:13" x14ac:dyDescent="0.25">
      <c r="M80462"/>
    </row>
    <row r="80463" spans="13:13" x14ac:dyDescent="0.25">
      <c r="M80463"/>
    </row>
    <row r="80464" spans="13:13" x14ac:dyDescent="0.25">
      <c r="M80464"/>
    </row>
    <row r="80465" spans="13:13" x14ac:dyDescent="0.25">
      <c r="M80465"/>
    </row>
    <row r="80466" spans="13:13" x14ac:dyDescent="0.25">
      <c r="M80466"/>
    </row>
    <row r="80467" spans="13:13" x14ac:dyDescent="0.25">
      <c r="M80467"/>
    </row>
    <row r="80468" spans="13:13" x14ac:dyDescent="0.25">
      <c r="M80468"/>
    </row>
    <row r="80469" spans="13:13" x14ac:dyDescent="0.25">
      <c r="M80469"/>
    </row>
    <row r="80470" spans="13:13" x14ac:dyDescent="0.25">
      <c r="M80470"/>
    </row>
    <row r="80471" spans="13:13" x14ac:dyDescent="0.25">
      <c r="M80471"/>
    </row>
    <row r="80472" spans="13:13" x14ac:dyDescent="0.25">
      <c r="M80472"/>
    </row>
    <row r="80473" spans="13:13" x14ac:dyDescent="0.25">
      <c r="M80473"/>
    </row>
    <row r="80474" spans="13:13" x14ac:dyDescent="0.25">
      <c r="M80474"/>
    </row>
    <row r="80475" spans="13:13" x14ac:dyDescent="0.25">
      <c r="M80475"/>
    </row>
    <row r="80476" spans="13:13" x14ac:dyDescent="0.25">
      <c r="M80476"/>
    </row>
    <row r="80477" spans="13:13" x14ac:dyDescent="0.25">
      <c r="M80477"/>
    </row>
    <row r="80478" spans="13:13" x14ac:dyDescent="0.25">
      <c r="M80478"/>
    </row>
    <row r="80479" spans="13:13" x14ac:dyDescent="0.25">
      <c r="M80479"/>
    </row>
    <row r="80480" spans="13:13" x14ac:dyDescent="0.25">
      <c r="M80480"/>
    </row>
    <row r="80481" spans="13:13" x14ac:dyDescent="0.25">
      <c r="M80481"/>
    </row>
    <row r="80482" spans="13:13" x14ac:dyDescent="0.25">
      <c r="M80482"/>
    </row>
    <row r="80483" spans="13:13" x14ac:dyDescent="0.25">
      <c r="M80483"/>
    </row>
    <row r="80484" spans="13:13" x14ac:dyDescent="0.25">
      <c r="M80484"/>
    </row>
    <row r="80485" spans="13:13" x14ac:dyDescent="0.25">
      <c r="M80485"/>
    </row>
    <row r="80486" spans="13:13" x14ac:dyDescent="0.25">
      <c r="M80486"/>
    </row>
    <row r="80487" spans="13:13" x14ac:dyDescent="0.25">
      <c r="M80487"/>
    </row>
    <row r="80488" spans="13:13" x14ac:dyDescent="0.25">
      <c r="M80488"/>
    </row>
    <row r="80489" spans="13:13" x14ac:dyDescent="0.25">
      <c r="M80489"/>
    </row>
    <row r="80490" spans="13:13" x14ac:dyDescent="0.25">
      <c r="M80490"/>
    </row>
    <row r="80491" spans="13:13" x14ac:dyDescent="0.25">
      <c r="M80491"/>
    </row>
    <row r="80492" spans="13:13" x14ac:dyDescent="0.25">
      <c r="M80492"/>
    </row>
    <row r="80493" spans="13:13" x14ac:dyDescent="0.25">
      <c r="M80493"/>
    </row>
    <row r="80494" spans="13:13" x14ac:dyDescent="0.25">
      <c r="M80494"/>
    </row>
    <row r="80495" spans="13:13" x14ac:dyDescent="0.25">
      <c r="M80495"/>
    </row>
    <row r="80496" spans="13:13" x14ac:dyDescent="0.25">
      <c r="M80496"/>
    </row>
    <row r="80497" spans="13:13" x14ac:dyDescent="0.25">
      <c r="M80497"/>
    </row>
    <row r="80498" spans="13:13" x14ac:dyDescent="0.25">
      <c r="M80498"/>
    </row>
    <row r="80499" spans="13:13" x14ac:dyDescent="0.25">
      <c r="M80499"/>
    </row>
    <row r="80500" spans="13:13" x14ac:dyDescent="0.25">
      <c r="M80500"/>
    </row>
    <row r="80501" spans="13:13" x14ac:dyDescent="0.25">
      <c r="M80501"/>
    </row>
    <row r="80502" spans="13:13" x14ac:dyDescent="0.25">
      <c r="M80502"/>
    </row>
    <row r="80503" spans="13:13" x14ac:dyDescent="0.25">
      <c r="M80503"/>
    </row>
    <row r="80504" spans="13:13" x14ac:dyDescent="0.25">
      <c r="M80504"/>
    </row>
    <row r="80505" spans="13:13" x14ac:dyDescent="0.25">
      <c r="M80505"/>
    </row>
    <row r="80506" spans="13:13" x14ac:dyDescent="0.25">
      <c r="M80506"/>
    </row>
    <row r="80507" spans="13:13" x14ac:dyDescent="0.25">
      <c r="M80507"/>
    </row>
    <row r="80508" spans="13:13" x14ac:dyDescent="0.25">
      <c r="M80508"/>
    </row>
    <row r="80509" spans="13:13" x14ac:dyDescent="0.25">
      <c r="M80509"/>
    </row>
    <row r="80510" spans="13:13" x14ac:dyDescent="0.25">
      <c r="M80510"/>
    </row>
    <row r="80511" spans="13:13" x14ac:dyDescent="0.25">
      <c r="M80511"/>
    </row>
    <row r="80512" spans="13:13" x14ac:dyDescent="0.25">
      <c r="M80512"/>
    </row>
    <row r="80513" spans="13:13" x14ac:dyDescent="0.25">
      <c r="M80513"/>
    </row>
    <row r="80514" spans="13:13" x14ac:dyDescent="0.25">
      <c r="M80514"/>
    </row>
    <row r="80515" spans="13:13" x14ac:dyDescent="0.25">
      <c r="M80515"/>
    </row>
    <row r="80516" spans="13:13" x14ac:dyDescent="0.25">
      <c r="M80516"/>
    </row>
    <row r="80517" spans="13:13" x14ac:dyDescent="0.25">
      <c r="M80517"/>
    </row>
    <row r="80518" spans="13:13" x14ac:dyDescent="0.25">
      <c r="M80518"/>
    </row>
    <row r="80519" spans="13:13" x14ac:dyDescent="0.25">
      <c r="M80519"/>
    </row>
    <row r="80520" spans="13:13" x14ac:dyDescent="0.25">
      <c r="M80520"/>
    </row>
    <row r="80521" spans="13:13" x14ac:dyDescent="0.25">
      <c r="M80521"/>
    </row>
    <row r="80522" spans="13:13" x14ac:dyDescent="0.25">
      <c r="M80522"/>
    </row>
    <row r="80523" spans="13:13" x14ac:dyDescent="0.25">
      <c r="M80523"/>
    </row>
    <row r="80524" spans="13:13" x14ac:dyDescent="0.25">
      <c r="M80524"/>
    </row>
    <row r="80525" spans="13:13" x14ac:dyDescent="0.25">
      <c r="M80525"/>
    </row>
    <row r="80526" spans="13:13" x14ac:dyDescent="0.25">
      <c r="M80526"/>
    </row>
    <row r="80527" spans="13:13" x14ac:dyDescent="0.25">
      <c r="M80527"/>
    </row>
    <row r="80528" spans="13:13" x14ac:dyDescent="0.25">
      <c r="M80528"/>
    </row>
    <row r="80529" spans="13:13" x14ac:dyDescent="0.25">
      <c r="M80529"/>
    </row>
    <row r="80530" spans="13:13" x14ac:dyDescent="0.25">
      <c r="M80530"/>
    </row>
    <row r="80531" spans="13:13" x14ac:dyDescent="0.25">
      <c r="M80531"/>
    </row>
    <row r="80532" spans="13:13" x14ac:dyDescent="0.25">
      <c r="M80532"/>
    </row>
    <row r="80533" spans="13:13" x14ac:dyDescent="0.25">
      <c r="M80533"/>
    </row>
    <row r="80534" spans="13:13" x14ac:dyDescent="0.25">
      <c r="M80534"/>
    </row>
    <row r="80535" spans="13:13" x14ac:dyDescent="0.25">
      <c r="M80535"/>
    </row>
    <row r="80536" spans="13:13" x14ac:dyDescent="0.25">
      <c r="M80536"/>
    </row>
    <row r="80537" spans="13:13" x14ac:dyDescent="0.25">
      <c r="M80537"/>
    </row>
    <row r="80538" spans="13:13" x14ac:dyDescent="0.25">
      <c r="M80538"/>
    </row>
    <row r="80539" spans="13:13" x14ac:dyDescent="0.25">
      <c r="M80539"/>
    </row>
    <row r="80540" spans="13:13" x14ac:dyDescent="0.25">
      <c r="M80540"/>
    </row>
    <row r="80541" spans="13:13" x14ac:dyDescent="0.25">
      <c r="M80541"/>
    </row>
    <row r="80542" spans="13:13" x14ac:dyDescent="0.25">
      <c r="M80542"/>
    </row>
    <row r="80543" spans="13:13" x14ac:dyDescent="0.25">
      <c r="M80543"/>
    </row>
    <row r="80544" spans="13:13" x14ac:dyDescent="0.25">
      <c r="M80544"/>
    </row>
    <row r="80545" spans="13:13" x14ac:dyDescent="0.25">
      <c r="M80545"/>
    </row>
    <row r="80546" spans="13:13" x14ac:dyDescent="0.25">
      <c r="M80546"/>
    </row>
    <row r="80547" spans="13:13" x14ac:dyDescent="0.25">
      <c r="M80547"/>
    </row>
    <row r="80548" spans="13:13" x14ac:dyDescent="0.25">
      <c r="M80548"/>
    </row>
    <row r="80549" spans="13:13" x14ac:dyDescent="0.25">
      <c r="M80549"/>
    </row>
    <row r="80550" spans="13:13" x14ac:dyDescent="0.25">
      <c r="M80550"/>
    </row>
    <row r="80551" spans="13:13" x14ac:dyDescent="0.25">
      <c r="M80551"/>
    </row>
    <row r="80552" spans="13:13" x14ac:dyDescent="0.25">
      <c r="M80552"/>
    </row>
    <row r="80553" spans="13:13" x14ac:dyDescent="0.25">
      <c r="M80553"/>
    </row>
    <row r="80554" spans="13:13" x14ac:dyDescent="0.25">
      <c r="M80554"/>
    </row>
    <row r="80555" spans="13:13" x14ac:dyDescent="0.25">
      <c r="M80555"/>
    </row>
    <row r="80556" spans="13:13" x14ac:dyDescent="0.25">
      <c r="M80556"/>
    </row>
    <row r="80557" spans="13:13" x14ac:dyDescent="0.25">
      <c r="M80557"/>
    </row>
    <row r="80558" spans="13:13" x14ac:dyDescent="0.25">
      <c r="M80558"/>
    </row>
    <row r="80559" spans="13:13" x14ac:dyDescent="0.25">
      <c r="M80559"/>
    </row>
    <row r="80560" spans="13:13" x14ac:dyDescent="0.25">
      <c r="M80560"/>
    </row>
    <row r="80561" spans="13:13" x14ac:dyDescent="0.25">
      <c r="M80561"/>
    </row>
    <row r="80562" spans="13:13" x14ac:dyDescent="0.25">
      <c r="M80562"/>
    </row>
    <row r="80563" spans="13:13" x14ac:dyDescent="0.25">
      <c r="M80563"/>
    </row>
    <row r="80564" spans="13:13" x14ac:dyDescent="0.25">
      <c r="M80564"/>
    </row>
    <row r="80565" spans="13:13" x14ac:dyDescent="0.25">
      <c r="M80565"/>
    </row>
    <row r="80566" spans="13:13" x14ac:dyDescent="0.25">
      <c r="M80566"/>
    </row>
    <row r="80567" spans="13:13" x14ac:dyDescent="0.25">
      <c r="M80567"/>
    </row>
    <row r="80568" spans="13:13" x14ac:dyDescent="0.25">
      <c r="M80568"/>
    </row>
    <row r="80569" spans="13:13" x14ac:dyDescent="0.25">
      <c r="M80569"/>
    </row>
    <row r="80570" spans="13:13" x14ac:dyDescent="0.25">
      <c r="M80570"/>
    </row>
    <row r="80571" spans="13:13" x14ac:dyDescent="0.25">
      <c r="M80571"/>
    </row>
    <row r="80572" spans="13:13" x14ac:dyDescent="0.25">
      <c r="M80572"/>
    </row>
    <row r="80573" spans="13:13" x14ac:dyDescent="0.25">
      <c r="M80573"/>
    </row>
    <row r="80574" spans="13:13" x14ac:dyDescent="0.25">
      <c r="M80574"/>
    </row>
    <row r="80575" spans="13:13" x14ac:dyDescent="0.25">
      <c r="M80575"/>
    </row>
    <row r="80576" spans="13:13" x14ac:dyDescent="0.25">
      <c r="M80576"/>
    </row>
    <row r="80577" spans="13:13" x14ac:dyDescent="0.25">
      <c r="M80577"/>
    </row>
    <row r="80578" spans="13:13" x14ac:dyDescent="0.25">
      <c r="M80578"/>
    </row>
    <row r="80579" spans="13:13" x14ac:dyDescent="0.25">
      <c r="M80579"/>
    </row>
    <row r="80580" spans="13:13" x14ac:dyDescent="0.25">
      <c r="M80580"/>
    </row>
    <row r="80581" spans="13:13" x14ac:dyDescent="0.25">
      <c r="M80581"/>
    </row>
    <row r="80582" spans="13:13" x14ac:dyDescent="0.25">
      <c r="M80582"/>
    </row>
    <row r="80583" spans="13:13" x14ac:dyDescent="0.25">
      <c r="M80583"/>
    </row>
    <row r="80584" spans="13:13" x14ac:dyDescent="0.25">
      <c r="M80584"/>
    </row>
    <row r="80585" spans="13:13" x14ac:dyDescent="0.25">
      <c r="M80585"/>
    </row>
    <row r="80586" spans="13:13" x14ac:dyDescent="0.25">
      <c r="M80586"/>
    </row>
    <row r="80587" spans="13:13" x14ac:dyDescent="0.25">
      <c r="M80587"/>
    </row>
    <row r="80588" spans="13:13" x14ac:dyDescent="0.25">
      <c r="M80588"/>
    </row>
    <row r="80589" spans="13:13" x14ac:dyDescent="0.25">
      <c r="M80589"/>
    </row>
    <row r="80590" spans="13:13" x14ac:dyDescent="0.25">
      <c r="M80590"/>
    </row>
    <row r="80591" spans="13:13" x14ac:dyDescent="0.25">
      <c r="M80591"/>
    </row>
    <row r="80592" spans="13:13" x14ac:dyDescent="0.25">
      <c r="M80592"/>
    </row>
    <row r="80593" spans="13:13" x14ac:dyDescent="0.25">
      <c r="M80593"/>
    </row>
    <row r="80594" spans="13:13" x14ac:dyDescent="0.25">
      <c r="M80594"/>
    </row>
    <row r="80595" spans="13:13" x14ac:dyDescent="0.25">
      <c r="M80595"/>
    </row>
    <row r="80596" spans="13:13" x14ac:dyDescent="0.25">
      <c r="M80596"/>
    </row>
    <row r="80597" spans="13:13" x14ac:dyDescent="0.25">
      <c r="M80597"/>
    </row>
    <row r="80598" spans="13:13" x14ac:dyDescent="0.25">
      <c r="M80598"/>
    </row>
    <row r="80599" spans="13:13" x14ac:dyDescent="0.25">
      <c r="M80599"/>
    </row>
    <row r="80600" spans="13:13" x14ac:dyDescent="0.25">
      <c r="M80600"/>
    </row>
    <row r="80601" spans="13:13" x14ac:dyDescent="0.25">
      <c r="M80601"/>
    </row>
    <row r="80602" spans="13:13" x14ac:dyDescent="0.25">
      <c r="M80602"/>
    </row>
    <row r="80603" spans="13:13" x14ac:dyDescent="0.25">
      <c r="M80603"/>
    </row>
    <row r="80604" spans="13:13" x14ac:dyDescent="0.25">
      <c r="M80604"/>
    </row>
    <row r="80605" spans="13:13" x14ac:dyDescent="0.25">
      <c r="M80605"/>
    </row>
    <row r="80606" spans="13:13" x14ac:dyDescent="0.25">
      <c r="M80606"/>
    </row>
    <row r="80607" spans="13:13" x14ac:dyDescent="0.25">
      <c r="M80607"/>
    </row>
    <row r="80608" spans="13:13" x14ac:dyDescent="0.25">
      <c r="M80608"/>
    </row>
    <row r="80609" spans="13:13" x14ac:dyDescent="0.25">
      <c r="M80609"/>
    </row>
    <row r="80610" spans="13:13" x14ac:dyDescent="0.25">
      <c r="M80610"/>
    </row>
    <row r="80611" spans="13:13" x14ac:dyDescent="0.25">
      <c r="M80611"/>
    </row>
    <row r="80612" spans="13:13" x14ac:dyDescent="0.25">
      <c r="M80612"/>
    </row>
    <row r="80613" spans="13:13" x14ac:dyDescent="0.25">
      <c r="M80613"/>
    </row>
    <row r="80614" spans="13:13" x14ac:dyDescent="0.25">
      <c r="M80614"/>
    </row>
    <row r="80615" spans="13:13" x14ac:dyDescent="0.25">
      <c r="M80615"/>
    </row>
    <row r="80616" spans="13:13" x14ac:dyDescent="0.25">
      <c r="M80616"/>
    </row>
    <row r="80617" spans="13:13" x14ac:dyDescent="0.25">
      <c r="M80617"/>
    </row>
    <row r="80618" spans="13:13" x14ac:dyDescent="0.25">
      <c r="M80618"/>
    </row>
    <row r="80619" spans="13:13" x14ac:dyDescent="0.25">
      <c r="M80619"/>
    </row>
    <row r="80620" spans="13:13" x14ac:dyDescent="0.25">
      <c r="M80620"/>
    </row>
    <row r="80621" spans="13:13" x14ac:dyDescent="0.25">
      <c r="M80621"/>
    </row>
    <row r="80622" spans="13:13" x14ac:dyDescent="0.25">
      <c r="M80622"/>
    </row>
    <row r="80623" spans="13:13" x14ac:dyDescent="0.25">
      <c r="M80623"/>
    </row>
    <row r="80624" spans="13:13" x14ac:dyDescent="0.25">
      <c r="M80624"/>
    </row>
    <row r="80625" spans="13:13" x14ac:dyDescent="0.25">
      <c r="M80625"/>
    </row>
    <row r="80626" spans="13:13" x14ac:dyDescent="0.25">
      <c r="M80626"/>
    </row>
    <row r="80627" spans="13:13" x14ac:dyDescent="0.25">
      <c r="M80627"/>
    </row>
    <row r="80628" spans="13:13" x14ac:dyDescent="0.25">
      <c r="M80628"/>
    </row>
    <row r="80629" spans="13:13" x14ac:dyDescent="0.25">
      <c r="M80629"/>
    </row>
    <row r="80630" spans="13:13" x14ac:dyDescent="0.25">
      <c r="M80630"/>
    </row>
    <row r="80631" spans="13:13" x14ac:dyDescent="0.25">
      <c r="M80631"/>
    </row>
    <row r="80632" spans="13:13" x14ac:dyDescent="0.25">
      <c r="M80632"/>
    </row>
    <row r="80633" spans="13:13" x14ac:dyDescent="0.25">
      <c r="M80633"/>
    </row>
    <row r="80634" spans="13:13" x14ac:dyDescent="0.25">
      <c r="M80634"/>
    </row>
    <row r="80635" spans="13:13" x14ac:dyDescent="0.25">
      <c r="M80635"/>
    </row>
    <row r="80636" spans="13:13" x14ac:dyDescent="0.25">
      <c r="M80636"/>
    </row>
    <row r="80637" spans="13:13" x14ac:dyDescent="0.25">
      <c r="M80637"/>
    </row>
    <row r="80638" spans="13:13" x14ac:dyDescent="0.25">
      <c r="M80638"/>
    </row>
    <row r="80639" spans="13:13" x14ac:dyDescent="0.25">
      <c r="M80639"/>
    </row>
    <row r="80640" spans="13:13" x14ac:dyDescent="0.25">
      <c r="M80640"/>
    </row>
    <row r="80641" spans="13:13" x14ac:dyDescent="0.25">
      <c r="M80641"/>
    </row>
    <row r="80642" spans="13:13" x14ac:dyDescent="0.25">
      <c r="M80642"/>
    </row>
    <row r="80643" spans="13:13" x14ac:dyDescent="0.25">
      <c r="M80643"/>
    </row>
    <row r="80644" spans="13:13" x14ac:dyDescent="0.25">
      <c r="M80644"/>
    </row>
    <row r="80645" spans="13:13" x14ac:dyDescent="0.25">
      <c r="M80645"/>
    </row>
    <row r="80646" spans="13:13" x14ac:dyDescent="0.25">
      <c r="M80646"/>
    </row>
    <row r="80647" spans="13:13" x14ac:dyDescent="0.25">
      <c r="M80647"/>
    </row>
    <row r="80648" spans="13:13" x14ac:dyDescent="0.25">
      <c r="M80648"/>
    </row>
    <row r="80649" spans="13:13" x14ac:dyDescent="0.25">
      <c r="M80649"/>
    </row>
    <row r="80650" spans="13:13" x14ac:dyDescent="0.25">
      <c r="M80650"/>
    </row>
    <row r="80651" spans="13:13" x14ac:dyDescent="0.25">
      <c r="M80651"/>
    </row>
    <row r="80652" spans="13:13" x14ac:dyDescent="0.25">
      <c r="M80652"/>
    </row>
    <row r="80653" spans="13:13" x14ac:dyDescent="0.25">
      <c r="M80653"/>
    </row>
    <row r="80654" spans="13:13" x14ac:dyDescent="0.25">
      <c r="M80654"/>
    </row>
    <row r="80655" spans="13:13" x14ac:dyDescent="0.25">
      <c r="M80655"/>
    </row>
    <row r="80656" spans="13:13" x14ac:dyDescent="0.25">
      <c r="M80656"/>
    </row>
    <row r="80657" spans="13:13" x14ac:dyDescent="0.25">
      <c r="M80657"/>
    </row>
    <row r="80658" spans="13:13" x14ac:dyDescent="0.25">
      <c r="M80658"/>
    </row>
    <row r="80659" spans="13:13" x14ac:dyDescent="0.25">
      <c r="M80659"/>
    </row>
    <row r="80660" spans="13:13" x14ac:dyDescent="0.25">
      <c r="M80660"/>
    </row>
    <row r="80661" spans="13:13" x14ac:dyDescent="0.25">
      <c r="M80661"/>
    </row>
    <row r="80662" spans="13:13" x14ac:dyDescent="0.25">
      <c r="M80662"/>
    </row>
    <row r="80663" spans="13:13" x14ac:dyDescent="0.25">
      <c r="M80663"/>
    </row>
    <row r="80664" spans="13:13" x14ac:dyDescent="0.25">
      <c r="M80664"/>
    </row>
    <row r="80665" spans="13:13" x14ac:dyDescent="0.25">
      <c r="M80665"/>
    </row>
    <row r="80666" spans="13:13" x14ac:dyDescent="0.25">
      <c r="M80666"/>
    </row>
    <row r="80667" spans="13:13" x14ac:dyDescent="0.25">
      <c r="M80667"/>
    </row>
    <row r="80668" spans="13:13" x14ac:dyDescent="0.25">
      <c r="M80668"/>
    </row>
    <row r="80669" spans="13:13" x14ac:dyDescent="0.25">
      <c r="M80669"/>
    </row>
    <row r="80670" spans="13:13" x14ac:dyDescent="0.25">
      <c r="M80670"/>
    </row>
    <row r="80671" spans="13:13" x14ac:dyDescent="0.25">
      <c r="M80671"/>
    </row>
    <row r="80672" spans="13:13" x14ac:dyDescent="0.25">
      <c r="M80672"/>
    </row>
    <row r="80673" spans="13:13" x14ac:dyDescent="0.25">
      <c r="M80673"/>
    </row>
    <row r="80674" spans="13:13" x14ac:dyDescent="0.25">
      <c r="M80674"/>
    </row>
    <row r="80675" spans="13:13" x14ac:dyDescent="0.25">
      <c r="M80675"/>
    </row>
    <row r="80676" spans="13:13" x14ac:dyDescent="0.25">
      <c r="M80676"/>
    </row>
    <row r="80677" spans="13:13" x14ac:dyDescent="0.25">
      <c r="M80677"/>
    </row>
    <row r="80678" spans="13:13" x14ac:dyDescent="0.25">
      <c r="M80678"/>
    </row>
    <row r="80679" spans="13:13" x14ac:dyDescent="0.25">
      <c r="M80679"/>
    </row>
    <row r="80680" spans="13:13" x14ac:dyDescent="0.25">
      <c r="M80680"/>
    </row>
    <row r="80681" spans="13:13" x14ac:dyDescent="0.25">
      <c r="M80681"/>
    </row>
    <row r="80682" spans="13:13" x14ac:dyDescent="0.25">
      <c r="M80682"/>
    </row>
    <row r="80683" spans="13:13" x14ac:dyDescent="0.25">
      <c r="M80683"/>
    </row>
    <row r="80684" spans="13:13" x14ac:dyDescent="0.25">
      <c r="M80684"/>
    </row>
    <row r="80685" spans="13:13" x14ac:dyDescent="0.25">
      <c r="M80685"/>
    </row>
    <row r="80686" spans="13:13" x14ac:dyDescent="0.25">
      <c r="M80686"/>
    </row>
    <row r="80687" spans="13:13" x14ac:dyDescent="0.25">
      <c r="M80687"/>
    </row>
    <row r="80688" spans="13:13" x14ac:dyDescent="0.25">
      <c r="M80688"/>
    </row>
    <row r="80689" spans="13:13" x14ac:dyDescent="0.25">
      <c r="M80689"/>
    </row>
    <row r="80690" spans="13:13" x14ac:dyDescent="0.25">
      <c r="M80690"/>
    </row>
    <row r="80691" spans="13:13" x14ac:dyDescent="0.25">
      <c r="M80691"/>
    </row>
    <row r="80692" spans="13:13" x14ac:dyDescent="0.25">
      <c r="M80692"/>
    </row>
    <row r="80693" spans="13:13" x14ac:dyDescent="0.25">
      <c r="M80693"/>
    </row>
    <row r="80694" spans="13:13" x14ac:dyDescent="0.25">
      <c r="M80694"/>
    </row>
    <row r="80695" spans="13:13" x14ac:dyDescent="0.25">
      <c r="M80695"/>
    </row>
    <row r="80696" spans="13:13" x14ac:dyDescent="0.25">
      <c r="M80696"/>
    </row>
    <row r="80697" spans="13:13" x14ac:dyDescent="0.25">
      <c r="M80697"/>
    </row>
    <row r="80698" spans="13:13" x14ac:dyDescent="0.25">
      <c r="M80698"/>
    </row>
    <row r="80699" spans="13:13" x14ac:dyDescent="0.25">
      <c r="M80699"/>
    </row>
    <row r="80700" spans="13:13" x14ac:dyDescent="0.25">
      <c r="M80700"/>
    </row>
    <row r="80701" spans="13:13" x14ac:dyDescent="0.25">
      <c r="M80701"/>
    </row>
    <row r="80702" spans="13:13" x14ac:dyDescent="0.25">
      <c r="M80702"/>
    </row>
    <row r="80703" spans="13:13" x14ac:dyDescent="0.25">
      <c r="M80703"/>
    </row>
    <row r="80704" spans="13:13" x14ac:dyDescent="0.25">
      <c r="M80704"/>
    </row>
    <row r="80705" spans="13:13" x14ac:dyDescent="0.25">
      <c r="M80705"/>
    </row>
    <row r="80706" spans="13:13" x14ac:dyDescent="0.25">
      <c r="M80706"/>
    </row>
    <row r="80707" spans="13:13" x14ac:dyDescent="0.25">
      <c r="M80707"/>
    </row>
    <row r="80708" spans="13:13" x14ac:dyDescent="0.25">
      <c r="M80708"/>
    </row>
    <row r="80709" spans="13:13" x14ac:dyDescent="0.25">
      <c r="M80709"/>
    </row>
    <row r="80710" spans="13:13" x14ac:dyDescent="0.25">
      <c r="M80710"/>
    </row>
    <row r="80711" spans="13:13" x14ac:dyDescent="0.25">
      <c r="M80711"/>
    </row>
    <row r="80712" spans="13:13" x14ac:dyDescent="0.25">
      <c r="M80712"/>
    </row>
    <row r="80713" spans="13:13" x14ac:dyDescent="0.25">
      <c r="M80713"/>
    </row>
    <row r="80714" spans="13:13" x14ac:dyDescent="0.25">
      <c r="M80714"/>
    </row>
    <row r="80715" spans="13:13" x14ac:dyDescent="0.25">
      <c r="M80715"/>
    </row>
    <row r="80716" spans="13:13" x14ac:dyDescent="0.25">
      <c r="M80716"/>
    </row>
    <row r="80717" spans="13:13" x14ac:dyDescent="0.25">
      <c r="M80717"/>
    </row>
    <row r="80718" spans="13:13" x14ac:dyDescent="0.25">
      <c r="M80718"/>
    </row>
    <row r="80719" spans="13:13" x14ac:dyDescent="0.25">
      <c r="M80719"/>
    </row>
    <row r="80720" spans="13:13" x14ac:dyDescent="0.25">
      <c r="M80720"/>
    </row>
    <row r="80721" spans="13:13" x14ac:dyDescent="0.25">
      <c r="M80721"/>
    </row>
    <row r="80722" spans="13:13" x14ac:dyDescent="0.25">
      <c r="M80722"/>
    </row>
    <row r="80723" spans="13:13" x14ac:dyDescent="0.25">
      <c r="M80723"/>
    </row>
    <row r="80724" spans="13:13" x14ac:dyDescent="0.25">
      <c r="M80724"/>
    </row>
    <row r="80725" spans="13:13" x14ac:dyDescent="0.25">
      <c r="M80725"/>
    </row>
    <row r="80726" spans="13:13" x14ac:dyDescent="0.25">
      <c r="M80726"/>
    </row>
    <row r="80727" spans="13:13" x14ac:dyDescent="0.25">
      <c r="M80727"/>
    </row>
    <row r="80728" spans="13:13" x14ac:dyDescent="0.25">
      <c r="M80728"/>
    </row>
    <row r="80729" spans="13:13" x14ac:dyDescent="0.25">
      <c r="M80729"/>
    </row>
    <row r="80730" spans="13:13" x14ac:dyDescent="0.25">
      <c r="M80730"/>
    </row>
    <row r="80731" spans="13:13" x14ac:dyDescent="0.25">
      <c r="M80731"/>
    </row>
    <row r="80732" spans="13:13" x14ac:dyDescent="0.25">
      <c r="M80732"/>
    </row>
    <row r="80733" spans="13:13" x14ac:dyDescent="0.25">
      <c r="M80733"/>
    </row>
    <row r="80734" spans="13:13" x14ac:dyDescent="0.25">
      <c r="M80734"/>
    </row>
    <row r="80735" spans="13:13" x14ac:dyDescent="0.25">
      <c r="M80735"/>
    </row>
    <row r="80736" spans="13:13" x14ac:dyDescent="0.25">
      <c r="M80736"/>
    </row>
    <row r="80737" spans="13:13" x14ac:dyDescent="0.25">
      <c r="M80737"/>
    </row>
    <row r="80738" spans="13:13" x14ac:dyDescent="0.25">
      <c r="M80738"/>
    </row>
    <row r="80739" spans="13:13" x14ac:dyDescent="0.25">
      <c r="M80739"/>
    </row>
    <row r="80740" spans="13:13" x14ac:dyDescent="0.25">
      <c r="M80740"/>
    </row>
    <row r="80741" spans="13:13" x14ac:dyDescent="0.25">
      <c r="M80741"/>
    </row>
    <row r="80742" spans="13:13" x14ac:dyDescent="0.25">
      <c r="M80742"/>
    </row>
    <row r="80743" spans="13:13" x14ac:dyDescent="0.25">
      <c r="M80743"/>
    </row>
    <row r="80744" spans="13:13" x14ac:dyDescent="0.25">
      <c r="M80744"/>
    </row>
    <row r="80745" spans="13:13" x14ac:dyDescent="0.25">
      <c r="M80745"/>
    </row>
    <row r="80746" spans="13:13" x14ac:dyDescent="0.25">
      <c r="M80746"/>
    </row>
    <row r="80747" spans="13:13" x14ac:dyDescent="0.25">
      <c r="M80747"/>
    </row>
    <row r="80748" spans="13:13" x14ac:dyDescent="0.25">
      <c r="M80748"/>
    </row>
    <row r="80749" spans="13:13" x14ac:dyDescent="0.25">
      <c r="M80749"/>
    </row>
    <row r="80750" spans="13:13" x14ac:dyDescent="0.25">
      <c r="M80750"/>
    </row>
    <row r="80751" spans="13:13" x14ac:dyDescent="0.25">
      <c r="M80751"/>
    </row>
    <row r="80752" spans="13:13" x14ac:dyDescent="0.25">
      <c r="M80752"/>
    </row>
    <row r="80753" spans="13:13" x14ac:dyDescent="0.25">
      <c r="M80753"/>
    </row>
    <row r="80754" spans="13:13" x14ac:dyDescent="0.25">
      <c r="M80754"/>
    </row>
    <row r="80755" spans="13:13" x14ac:dyDescent="0.25">
      <c r="M80755"/>
    </row>
    <row r="80756" spans="13:13" x14ac:dyDescent="0.25">
      <c r="M80756"/>
    </row>
    <row r="80757" spans="13:13" x14ac:dyDescent="0.25">
      <c r="M80757"/>
    </row>
    <row r="80758" spans="13:13" x14ac:dyDescent="0.25">
      <c r="M80758"/>
    </row>
    <row r="80759" spans="13:13" x14ac:dyDescent="0.25">
      <c r="M80759"/>
    </row>
    <row r="80760" spans="13:13" x14ac:dyDescent="0.25">
      <c r="M80760"/>
    </row>
    <row r="80761" spans="13:13" x14ac:dyDescent="0.25">
      <c r="M80761"/>
    </row>
    <row r="80762" spans="13:13" x14ac:dyDescent="0.25">
      <c r="M80762"/>
    </row>
    <row r="80763" spans="13:13" x14ac:dyDescent="0.25">
      <c r="M80763"/>
    </row>
    <row r="80764" spans="13:13" x14ac:dyDescent="0.25">
      <c r="M80764"/>
    </row>
    <row r="80765" spans="13:13" x14ac:dyDescent="0.25">
      <c r="M80765"/>
    </row>
    <row r="80766" spans="13:13" x14ac:dyDescent="0.25">
      <c r="M80766"/>
    </row>
    <row r="80767" spans="13:13" x14ac:dyDescent="0.25">
      <c r="M80767"/>
    </row>
    <row r="80768" spans="13:13" x14ac:dyDescent="0.25">
      <c r="M80768"/>
    </row>
    <row r="80769" spans="13:13" x14ac:dyDescent="0.25">
      <c r="M80769"/>
    </row>
    <row r="80770" spans="13:13" x14ac:dyDescent="0.25">
      <c r="M80770"/>
    </row>
    <row r="80771" spans="13:13" x14ac:dyDescent="0.25">
      <c r="M80771"/>
    </row>
    <row r="80772" spans="13:13" x14ac:dyDescent="0.25">
      <c r="M80772"/>
    </row>
    <row r="80773" spans="13:13" x14ac:dyDescent="0.25">
      <c r="M80773"/>
    </row>
    <row r="80774" spans="13:13" x14ac:dyDescent="0.25">
      <c r="M80774"/>
    </row>
    <row r="80775" spans="13:13" x14ac:dyDescent="0.25">
      <c r="M80775"/>
    </row>
    <row r="80776" spans="13:13" x14ac:dyDescent="0.25">
      <c r="M80776"/>
    </row>
    <row r="80777" spans="13:13" x14ac:dyDescent="0.25">
      <c r="M80777"/>
    </row>
    <row r="80778" spans="13:13" x14ac:dyDescent="0.25">
      <c r="M80778"/>
    </row>
    <row r="80779" spans="13:13" x14ac:dyDescent="0.25">
      <c r="M80779"/>
    </row>
    <row r="80780" spans="13:13" x14ac:dyDescent="0.25">
      <c r="M80780"/>
    </row>
    <row r="80781" spans="13:13" x14ac:dyDescent="0.25">
      <c r="M80781"/>
    </row>
    <row r="80782" spans="13:13" x14ac:dyDescent="0.25">
      <c r="M80782"/>
    </row>
    <row r="80783" spans="13:13" x14ac:dyDescent="0.25">
      <c r="M80783"/>
    </row>
    <row r="80784" spans="13:13" x14ac:dyDescent="0.25">
      <c r="M80784"/>
    </row>
    <row r="80785" spans="13:13" x14ac:dyDescent="0.25">
      <c r="M80785"/>
    </row>
    <row r="80786" spans="13:13" x14ac:dyDescent="0.25">
      <c r="M80786"/>
    </row>
    <row r="80787" spans="13:13" x14ac:dyDescent="0.25">
      <c r="M80787"/>
    </row>
    <row r="80788" spans="13:13" x14ac:dyDescent="0.25">
      <c r="M80788"/>
    </row>
    <row r="80789" spans="13:13" x14ac:dyDescent="0.25">
      <c r="M80789"/>
    </row>
    <row r="80790" spans="13:13" x14ac:dyDescent="0.25">
      <c r="M80790"/>
    </row>
    <row r="80791" spans="13:13" x14ac:dyDescent="0.25">
      <c r="M80791"/>
    </row>
    <row r="80792" spans="13:13" x14ac:dyDescent="0.25">
      <c r="M80792"/>
    </row>
    <row r="80793" spans="13:13" x14ac:dyDescent="0.25">
      <c r="M80793"/>
    </row>
    <row r="80794" spans="13:13" x14ac:dyDescent="0.25">
      <c r="M80794"/>
    </row>
    <row r="80795" spans="13:13" x14ac:dyDescent="0.25">
      <c r="M80795"/>
    </row>
    <row r="80796" spans="13:13" x14ac:dyDescent="0.25">
      <c r="M80796"/>
    </row>
    <row r="80797" spans="13:13" x14ac:dyDescent="0.25">
      <c r="M80797"/>
    </row>
    <row r="80798" spans="13:13" x14ac:dyDescent="0.25">
      <c r="M80798"/>
    </row>
    <row r="80799" spans="13:13" x14ac:dyDescent="0.25">
      <c r="M80799"/>
    </row>
    <row r="80800" spans="13:13" x14ac:dyDescent="0.25">
      <c r="M80800"/>
    </row>
    <row r="80801" spans="13:13" x14ac:dyDescent="0.25">
      <c r="M80801"/>
    </row>
    <row r="80802" spans="13:13" x14ac:dyDescent="0.25">
      <c r="M80802"/>
    </row>
    <row r="80803" spans="13:13" x14ac:dyDescent="0.25">
      <c r="M80803"/>
    </row>
    <row r="80804" spans="13:13" x14ac:dyDescent="0.25">
      <c r="M80804"/>
    </row>
    <row r="80805" spans="13:13" x14ac:dyDescent="0.25">
      <c r="M80805"/>
    </row>
    <row r="80806" spans="13:13" x14ac:dyDescent="0.25">
      <c r="M80806"/>
    </row>
    <row r="80807" spans="13:13" x14ac:dyDescent="0.25">
      <c r="M80807"/>
    </row>
    <row r="80808" spans="13:13" x14ac:dyDescent="0.25">
      <c r="M80808"/>
    </row>
    <row r="80809" spans="13:13" x14ac:dyDescent="0.25">
      <c r="M80809"/>
    </row>
    <row r="80810" spans="13:13" x14ac:dyDescent="0.25">
      <c r="M80810"/>
    </row>
    <row r="80811" spans="13:13" x14ac:dyDescent="0.25">
      <c r="M80811"/>
    </row>
    <row r="80812" spans="13:13" x14ac:dyDescent="0.25">
      <c r="M80812"/>
    </row>
    <row r="80813" spans="13:13" x14ac:dyDescent="0.25">
      <c r="M80813"/>
    </row>
    <row r="80814" spans="13:13" x14ac:dyDescent="0.25">
      <c r="M80814"/>
    </row>
    <row r="80815" spans="13:13" x14ac:dyDescent="0.25">
      <c r="M80815"/>
    </row>
    <row r="80816" spans="13:13" x14ac:dyDescent="0.25">
      <c r="M80816"/>
    </row>
    <row r="80817" spans="13:13" x14ac:dyDescent="0.25">
      <c r="M80817"/>
    </row>
    <row r="80818" spans="13:13" x14ac:dyDescent="0.25">
      <c r="M80818"/>
    </row>
    <row r="80819" spans="13:13" x14ac:dyDescent="0.25">
      <c r="M80819"/>
    </row>
    <row r="80820" spans="13:13" x14ac:dyDescent="0.25">
      <c r="M80820"/>
    </row>
    <row r="80821" spans="13:13" x14ac:dyDescent="0.25">
      <c r="M80821"/>
    </row>
    <row r="80822" spans="13:13" x14ac:dyDescent="0.25">
      <c r="M80822"/>
    </row>
    <row r="80823" spans="13:13" x14ac:dyDescent="0.25">
      <c r="M80823"/>
    </row>
    <row r="80824" spans="13:13" x14ac:dyDescent="0.25">
      <c r="M80824"/>
    </row>
    <row r="80825" spans="13:13" x14ac:dyDescent="0.25">
      <c r="M80825"/>
    </row>
    <row r="80826" spans="13:13" x14ac:dyDescent="0.25">
      <c r="M80826"/>
    </row>
    <row r="80827" spans="13:13" x14ac:dyDescent="0.25">
      <c r="M80827"/>
    </row>
    <row r="80828" spans="13:13" x14ac:dyDescent="0.25">
      <c r="M80828"/>
    </row>
    <row r="80829" spans="13:13" x14ac:dyDescent="0.25">
      <c r="M80829"/>
    </row>
    <row r="80830" spans="13:13" x14ac:dyDescent="0.25">
      <c r="M80830"/>
    </row>
    <row r="80831" spans="13:13" x14ac:dyDescent="0.25">
      <c r="M80831"/>
    </row>
    <row r="80832" spans="13:13" x14ac:dyDescent="0.25">
      <c r="M80832"/>
    </row>
    <row r="80833" spans="13:13" x14ac:dyDescent="0.25">
      <c r="M80833"/>
    </row>
    <row r="80834" spans="13:13" x14ac:dyDescent="0.25">
      <c r="M80834"/>
    </row>
    <row r="80835" spans="13:13" x14ac:dyDescent="0.25">
      <c r="M80835"/>
    </row>
    <row r="80836" spans="13:13" x14ac:dyDescent="0.25">
      <c r="M80836"/>
    </row>
    <row r="80837" spans="13:13" x14ac:dyDescent="0.25">
      <c r="M80837"/>
    </row>
    <row r="80838" spans="13:13" x14ac:dyDescent="0.25">
      <c r="M80838"/>
    </row>
    <row r="80839" spans="13:13" x14ac:dyDescent="0.25">
      <c r="M80839"/>
    </row>
    <row r="80840" spans="13:13" x14ac:dyDescent="0.25">
      <c r="M80840"/>
    </row>
    <row r="80841" spans="13:13" x14ac:dyDescent="0.25">
      <c r="M80841"/>
    </row>
    <row r="80842" spans="13:13" x14ac:dyDescent="0.25">
      <c r="M80842"/>
    </row>
    <row r="80843" spans="13:13" x14ac:dyDescent="0.25">
      <c r="M80843"/>
    </row>
    <row r="80844" spans="13:13" x14ac:dyDescent="0.25">
      <c r="M80844"/>
    </row>
    <row r="80845" spans="13:13" x14ac:dyDescent="0.25">
      <c r="M80845"/>
    </row>
    <row r="80846" spans="13:13" x14ac:dyDescent="0.25">
      <c r="M80846"/>
    </row>
    <row r="80847" spans="13:13" x14ac:dyDescent="0.25">
      <c r="M80847"/>
    </row>
    <row r="80848" spans="13:13" x14ac:dyDescent="0.25">
      <c r="M80848"/>
    </row>
    <row r="80849" spans="13:13" x14ac:dyDescent="0.25">
      <c r="M80849"/>
    </row>
    <row r="80850" spans="13:13" x14ac:dyDescent="0.25">
      <c r="M80850"/>
    </row>
    <row r="80851" spans="13:13" x14ac:dyDescent="0.25">
      <c r="M80851"/>
    </row>
    <row r="80852" spans="13:13" x14ac:dyDescent="0.25">
      <c r="M80852"/>
    </row>
    <row r="80853" spans="13:13" x14ac:dyDescent="0.25">
      <c r="M80853"/>
    </row>
    <row r="80854" spans="13:13" x14ac:dyDescent="0.25">
      <c r="M80854"/>
    </row>
    <row r="80855" spans="13:13" x14ac:dyDescent="0.25">
      <c r="M80855"/>
    </row>
    <row r="80856" spans="13:13" x14ac:dyDescent="0.25">
      <c r="M80856"/>
    </row>
    <row r="80857" spans="13:13" x14ac:dyDescent="0.25">
      <c r="M80857"/>
    </row>
    <row r="80858" spans="13:13" x14ac:dyDescent="0.25">
      <c r="M80858"/>
    </row>
    <row r="80859" spans="13:13" x14ac:dyDescent="0.25">
      <c r="M80859"/>
    </row>
    <row r="80860" spans="13:13" x14ac:dyDescent="0.25">
      <c r="M80860"/>
    </row>
    <row r="80861" spans="13:13" x14ac:dyDescent="0.25">
      <c r="M80861"/>
    </row>
    <row r="80862" spans="13:13" x14ac:dyDescent="0.25">
      <c r="M80862"/>
    </row>
    <row r="80863" spans="13:13" x14ac:dyDescent="0.25">
      <c r="M80863"/>
    </row>
    <row r="80864" spans="13:13" x14ac:dyDescent="0.25">
      <c r="M80864"/>
    </row>
    <row r="80865" spans="13:13" x14ac:dyDescent="0.25">
      <c r="M80865"/>
    </row>
    <row r="80866" spans="13:13" x14ac:dyDescent="0.25">
      <c r="M80866"/>
    </row>
    <row r="80867" spans="13:13" x14ac:dyDescent="0.25">
      <c r="M80867"/>
    </row>
    <row r="80868" spans="13:13" x14ac:dyDescent="0.25">
      <c r="M80868"/>
    </row>
    <row r="80869" spans="13:13" x14ac:dyDescent="0.25">
      <c r="M80869"/>
    </row>
    <row r="80870" spans="13:13" x14ac:dyDescent="0.25">
      <c r="M80870"/>
    </row>
    <row r="80871" spans="13:13" x14ac:dyDescent="0.25">
      <c r="M80871"/>
    </row>
    <row r="80872" spans="13:13" x14ac:dyDescent="0.25">
      <c r="M80872"/>
    </row>
    <row r="80873" spans="13:13" x14ac:dyDescent="0.25">
      <c r="M80873"/>
    </row>
    <row r="80874" spans="13:13" x14ac:dyDescent="0.25">
      <c r="M80874"/>
    </row>
    <row r="80875" spans="13:13" x14ac:dyDescent="0.25">
      <c r="M80875"/>
    </row>
    <row r="80876" spans="13:13" x14ac:dyDescent="0.25">
      <c r="M80876"/>
    </row>
    <row r="80877" spans="13:13" x14ac:dyDescent="0.25">
      <c r="M80877"/>
    </row>
    <row r="80878" spans="13:13" x14ac:dyDescent="0.25">
      <c r="M80878"/>
    </row>
    <row r="80879" spans="13:13" x14ac:dyDescent="0.25">
      <c r="M80879"/>
    </row>
    <row r="80880" spans="13:13" x14ac:dyDescent="0.25">
      <c r="M80880"/>
    </row>
    <row r="80881" spans="13:13" x14ac:dyDescent="0.25">
      <c r="M80881"/>
    </row>
    <row r="80882" spans="13:13" x14ac:dyDescent="0.25">
      <c r="M80882"/>
    </row>
    <row r="80883" spans="13:13" x14ac:dyDescent="0.25">
      <c r="M80883"/>
    </row>
    <row r="80884" spans="13:13" x14ac:dyDescent="0.25">
      <c r="M80884"/>
    </row>
    <row r="80885" spans="13:13" x14ac:dyDescent="0.25">
      <c r="M80885"/>
    </row>
    <row r="80886" spans="13:13" x14ac:dyDescent="0.25">
      <c r="M80886"/>
    </row>
    <row r="80887" spans="13:13" x14ac:dyDescent="0.25">
      <c r="M80887"/>
    </row>
    <row r="80888" spans="13:13" x14ac:dyDescent="0.25">
      <c r="M80888"/>
    </row>
    <row r="80889" spans="13:13" x14ac:dyDescent="0.25">
      <c r="M80889"/>
    </row>
    <row r="80890" spans="13:13" x14ac:dyDescent="0.25">
      <c r="M80890"/>
    </row>
    <row r="80891" spans="13:13" x14ac:dyDescent="0.25">
      <c r="M80891"/>
    </row>
    <row r="80892" spans="13:13" x14ac:dyDescent="0.25">
      <c r="M80892"/>
    </row>
    <row r="80893" spans="13:13" x14ac:dyDescent="0.25">
      <c r="M80893"/>
    </row>
    <row r="80894" spans="13:13" x14ac:dyDescent="0.25">
      <c r="M80894"/>
    </row>
    <row r="80895" spans="13:13" x14ac:dyDescent="0.25">
      <c r="M80895"/>
    </row>
    <row r="80896" spans="13:13" x14ac:dyDescent="0.25">
      <c r="M80896"/>
    </row>
    <row r="80897" spans="13:13" x14ac:dyDescent="0.25">
      <c r="M80897"/>
    </row>
    <row r="80898" spans="13:13" x14ac:dyDescent="0.25">
      <c r="M80898"/>
    </row>
    <row r="80899" spans="13:13" x14ac:dyDescent="0.25">
      <c r="M80899"/>
    </row>
    <row r="80900" spans="13:13" x14ac:dyDescent="0.25">
      <c r="M80900"/>
    </row>
    <row r="80901" spans="13:13" x14ac:dyDescent="0.25">
      <c r="M80901"/>
    </row>
    <row r="80902" spans="13:13" x14ac:dyDescent="0.25">
      <c r="M80902"/>
    </row>
    <row r="80903" spans="13:13" x14ac:dyDescent="0.25">
      <c r="M80903"/>
    </row>
    <row r="80904" spans="13:13" x14ac:dyDescent="0.25">
      <c r="M80904"/>
    </row>
    <row r="80905" spans="13:13" x14ac:dyDescent="0.25">
      <c r="M80905"/>
    </row>
    <row r="80906" spans="13:13" x14ac:dyDescent="0.25">
      <c r="M80906"/>
    </row>
    <row r="80907" spans="13:13" x14ac:dyDescent="0.25">
      <c r="M80907"/>
    </row>
    <row r="80908" spans="13:13" x14ac:dyDescent="0.25">
      <c r="M80908"/>
    </row>
    <row r="80909" spans="13:13" x14ac:dyDescent="0.25">
      <c r="M80909"/>
    </row>
    <row r="80910" spans="13:13" x14ac:dyDescent="0.25">
      <c r="M80910"/>
    </row>
    <row r="80911" spans="13:13" x14ac:dyDescent="0.25">
      <c r="M80911"/>
    </row>
    <row r="80912" spans="13:13" x14ac:dyDescent="0.25">
      <c r="M80912"/>
    </row>
    <row r="80913" spans="13:13" x14ac:dyDescent="0.25">
      <c r="M80913"/>
    </row>
    <row r="80914" spans="13:13" x14ac:dyDescent="0.25">
      <c r="M80914"/>
    </row>
    <row r="80915" spans="13:13" x14ac:dyDescent="0.25">
      <c r="M80915"/>
    </row>
    <row r="80916" spans="13:13" x14ac:dyDescent="0.25">
      <c r="M80916"/>
    </row>
    <row r="80917" spans="13:13" x14ac:dyDescent="0.25">
      <c r="M80917"/>
    </row>
    <row r="80918" spans="13:13" x14ac:dyDescent="0.25">
      <c r="M80918"/>
    </row>
    <row r="80919" spans="13:13" x14ac:dyDescent="0.25">
      <c r="M80919"/>
    </row>
    <row r="80920" spans="13:13" x14ac:dyDescent="0.25">
      <c r="M80920"/>
    </row>
    <row r="80921" spans="13:13" x14ac:dyDescent="0.25">
      <c r="M80921"/>
    </row>
    <row r="80922" spans="13:13" x14ac:dyDescent="0.25">
      <c r="M80922"/>
    </row>
    <row r="80923" spans="13:13" x14ac:dyDescent="0.25">
      <c r="M80923"/>
    </row>
    <row r="80924" spans="13:13" x14ac:dyDescent="0.25">
      <c r="M80924"/>
    </row>
    <row r="80925" spans="13:13" x14ac:dyDescent="0.25">
      <c r="M80925"/>
    </row>
    <row r="80926" spans="13:13" x14ac:dyDescent="0.25">
      <c r="M80926"/>
    </row>
    <row r="80927" spans="13:13" x14ac:dyDescent="0.25">
      <c r="M80927"/>
    </row>
    <row r="80928" spans="13:13" x14ac:dyDescent="0.25">
      <c r="M80928"/>
    </row>
    <row r="80929" spans="13:13" x14ac:dyDescent="0.25">
      <c r="M80929"/>
    </row>
    <row r="80930" spans="13:13" x14ac:dyDescent="0.25">
      <c r="M80930"/>
    </row>
    <row r="80931" spans="13:13" x14ac:dyDescent="0.25">
      <c r="M80931"/>
    </row>
    <row r="80932" spans="13:13" x14ac:dyDescent="0.25">
      <c r="M80932"/>
    </row>
    <row r="80933" spans="13:13" x14ac:dyDescent="0.25">
      <c r="M80933"/>
    </row>
    <row r="80934" spans="13:13" x14ac:dyDescent="0.25">
      <c r="M80934"/>
    </row>
    <row r="80935" spans="13:13" x14ac:dyDescent="0.25">
      <c r="M80935"/>
    </row>
    <row r="80936" spans="13:13" x14ac:dyDescent="0.25">
      <c r="M80936"/>
    </row>
    <row r="80937" spans="13:13" x14ac:dyDescent="0.25">
      <c r="M80937"/>
    </row>
    <row r="80938" spans="13:13" x14ac:dyDescent="0.25">
      <c r="M80938"/>
    </row>
    <row r="80939" spans="13:13" x14ac:dyDescent="0.25">
      <c r="M80939"/>
    </row>
    <row r="80940" spans="13:13" x14ac:dyDescent="0.25">
      <c r="M80940"/>
    </row>
    <row r="80941" spans="13:13" x14ac:dyDescent="0.25">
      <c r="M80941"/>
    </row>
    <row r="80942" spans="13:13" x14ac:dyDescent="0.25">
      <c r="M80942"/>
    </row>
    <row r="80943" spans="13:13" x14ac:dyDescent="0.25">
      <c r="M80943"/>
    </row>
    <row r="80944" spans="13:13" x14ac:dyDescent="0.25">
      <c r="M80944"/>
    </row>
    <row r="80945" spans="13:13" x14ac:dyDescent="0.25">
      <c r="M80945"/>
    </row>
    <row r="80946" spans="13:13" x14ac:dyDescent="0.25">
      <c r="M80946"/>
    </row>
    <row r="80947" spans="13:13" x14ac:dyDescent="0.25">
      <c r="M80947"/>
    </row>
    <row r="80948" spans="13:13" x14ac:dyDescent="0.25">
      <c r="M80948"/>
    </row>
    <row r="80949" spans="13:13" x14ac:dyDescent="0.25">
      <c r="M80949"/>
    </row>
    <row r="80950" spans="13:13" x14ac:dyDescent="0.25">
      <c r="M80950"/>
    </row>
    <row r="80951" spans="13:13" x14ac:dyDescent="0.25">
      <c r="M80951"/>
    </row>
    <row r="80952" spans="13:13" x14ac:dyDescent="0.25">
      <c r="M80952"/>
    </row>
    <row r="80953" spans="13:13" x14ac:dyDescent="0.25">
      <c r="M80953"/>
    </row>
    <row r="80954" spans="13:13" x14ac:dyDescent="0.25">
      <c r="M80954"/>
    </row>
    <row r="80955" spans="13:13" x14ac:dyDescent="0.25">
      <c r="M80955"/>
    </row>
    <row r="80956" spans="13:13" x14ac:dyDescent="0.25">
      <c r="M80956"/>
    </row>
    <row r="80957" spans="13:13" x14ac:dyDescent="0.25">
      <c r="M80957"/>
    </row>
    <row r="80958" spans="13:13" x14ac:dyDescent="0.25">
      <c r="M80958"/>
    </row>
    <row r="80959" spans="13:13" x14ac:dyDescent="0.25">
      <c r="M80959"/>
    </row>
    <row r="80960" spans="13:13" x14ac:dyDescent="0.25">
      <c r="M80960"/>
    </row>
    <row r="80961" spans="13:13" x14ac:dyDescent="0.25">
      <c r="M80961"/>
    </row>
    <row r="80962" spans="13:13" x14ac:dyDescent="0.25">
      <c r="M80962"/>
    </row>
    <row r="80963" spans="13:13" x14ac:dyDescent="0.25">
      <c r="M80963"/>
    </row>
    <row r="80964" spans="13:13" x14ac:dyDescent="0.25">
      <c r="M80964"/>
    </row>
    <row r="80965" spans="13:13" x14ac:dyDescent="0.25">
      <c r="M80965"/>
    </row>
    <row r="80966" spans="13:13" x14ac:dyDescent="0.25">
      <c r="M80966"/>
    </row>
    <row r="80967" spans="13:13" x14ac:dyDescent="0.25">
      <c r="M80967"/>
    </row>
    <row r="80968" spans="13:13" x14ac:dyDescent="0.25">
      <c r="M80968"/>
    </row>
    <row r="80969" spans="13:13" x14ac:dyDescent="0.25">
      <c r="M80969"/>
    </row>
    <row r="80970" spans="13:13" x14ac:dyDescent="0.25">
      <c r="M80970"/>
    </row>
    <row r="80971" spans="13:13" x14ac:dyDescent="0.25">
      <c r="M80971"/>
    </row>
    <row r="80972" spans="13:13" x14ac:dyDescent="0.25">
      <c r="M80972"/>
    </row>
    <row r="80973" spans="13:13" x14ac:dyDescent="0.25">
      <c r="M80973"/>
    </row>
    <row r="80974" spans="13:13" x14ac:dyDescent="0.25">
      <c r="M80974"/>
    </row>
    <row r="80975" spans="13:13" x14ac:dyDescent="0.25">
      <c r="M80975"/>
    </row>
    <row r="80976" spans="13:13" x14ac:dyDescent="0.25">
      <c r="M80976"/>
    </row>
    <row r="80977" spans="13:13" x14ac:dyDescent="0.25">
      <c r="M80977"/>
    </row>
    <row r="80978" spans="13:13" x14ac:dyDescent="0.25">
      <c r="M80978"/>
    </row>
    <row r="80979" spans="13:13" x14ac:dyDescent="0.25">
      <c r="M80979"/>
    </row>
    <row r="80980" spans="13:13" x14ac:dyDescent="0.25">
      <c r="M80980"/>
    </row>
    <row r="80981" spans="13:13" x14ac:dyDescent="0.25">
      <c r="M80981"/>
    </row>
    <row r="80982" spans="13:13" x14ac:dyDescent="0.25">
      <c r="M80982"/>
    </row>
    <row r="80983" spans="13:13" x14ac:dyDescent="0.25">
      <c r="M80983"/>
    </row>
    <row r="80984" spans="13:13" x14ac:dyDescent="0.25">
      <c r="M80984"/>
    </row>
    <row r="80985" spans="13:13" x14ac:dyDescent="0.25">
      <c r="M80985"/>
    </row>
    <row r="80986" spans="13:13" x14ac:dyDescent="0.25">
      <c r="M80986"/>
    </row>
    <row r="80987" spans="13:13" x14ac:dyDescent="0.25">
      <c r="M80987"/>
    </row>
    <row r="80988" spans="13:13" x14ac:dyDescent="0.25">
      <c r="M80988"/>
    </row>
    <row r="80989" spans="13:13" x14ac:dyDescent="0.25">
      <c r="M80989"/>
    </row>
    <row r="80990" spans="13:13" x14ac:dyDescent="0.25">
      <c r="M80990"/>
    </row>
    <row r="80991" spans="13:13" x14ac:dyDescent="0.25">
      <c r="M80991"/>
    </row>
    <row r="80992" spans="13:13" x14ac:dyDescent="0.25">
      <c r="M80992"/>
    </row>
    <row r="80993" spans="13:13" x14ac:dyDescent="0.25">
      <c r="M80993"/>
    </row>
    <row r="80994" spans="13:13" x14ac:dyDescent="0.25">
      <c r="M80994"/>
    </row>
    <row r="80995" spans="13:13" x14ac:dyDescent="0.25">
      <c r="M80995"/>
    </row>
    <row r="80996" spans="13:13" x14ac:dyDescent="0.25">
      <c r="M80996"/>
    </row>
    <row r="80997" spans="13:13" x14ac:dyDescent="0.25">
      <c r="M80997"/>
    </row>
    <row r="80998" spans="13:13" x14ac:dyDescent="0.25">
      <c r="M80998"/>
    </row>
    <row r="80999" spans="13:13" x14ac:dyDescent="0.25">
      <c r="M80999"/>
    </row>
    <row r="81000" spans="13:13" x14ac:dyDescent="0.25">
      <c r="M81000"/>
    </row>
    <row r="81001" spans="13:13" x14ac:dyDescent="0.25">
      <c r="M81001"/>
    </row>
    <row r="81002" spans="13:13" x14ac:dyDescent="0.25">
      <c r="M81002"/>
    </row>
    <row r="81003" spans="13:13" x14ac:dyDescent="0.25">
      <c r="M81003"/>
    </row>
    <row r="81004" spans="13:13" x14ac:dyDescent="0.25">
      <c r="M81004"/>
    </row>
    <row r="81005" spans="13:13" x14ac:dyDescent="0.25">
      <c r="M81005"/>
    </row>
    <row r="81006" spans="13:13" x14ac:dyDescent="0.25">
      <c r="M81006"/>
    </row>
    <row r="81007" spans="13:13" x14ac:dyDescent="0.25">
      <c r="M81007"/>
    </row>
    <row r="81008" spans="13:13" x14ac:dyDescent="0.25">
      <c r="M81008"/>
    </row>
    <row r="81009" spans="13:13" x14ac:dyDescent="0.25">
      <c r="M81009"/>
    </row>
    <row r="81010" spans="13:13" x14ac:dyDescent="0.25">
      <c r="M81010"/>
    </row>
    <row r="81011" spans="13:13" x14ac:dyDescent="0.25">
      <c r="M81011"/>
    </row>
    <row r="81012" spans="13:13" x14ac:dyDescent="0.25">
      <c r="M81012"/>
    </row>
    <row r="81013" spans="13:13" x14ac:dyDescent="0.25">
      <c r="M81013"/>
    </row>
    <row r="81014" spans="13:13" x14ac:dyDescent="0.25">
      <c r="M81014"/>
    </row>
    <row r="81015" spans="13:13" x14ac:dyDescent="0.25">
      <c r="M81015"/>
    </row>
    <row r="81016" spans="13:13" x14ac:dyDescent="0.25">
      <c r="M81016"/>
    </row>
    <row r="81017" spans="13:13" x14ac:dyDescent="0.25">
      <c r="M81017"/>
    </row>
    <row r="81018" spans="13:13" x14ac:dyDescent="0.25">
      <c r="M81018"/>
    </row>
    <row r="81019" spans="13:13" x14ac:dyDescent="0.25">
      <c r="M81019"/>
    </row>
    <row r="81020" spans="13:13" x14ac:dyDescent="0.25">
      <c r="M81020"/>
    </row>
    <row r="81021" spans="13:13" x14ac:dyDescent="0.25">
      <c r="M81021"/>
    </row>
    <row r="81022" spans="13:13" x14ac:dyDescent="0.25">
      <c r="M81022"/>
    </row>
    <row r="81023" spans="13:13" x14ac:dyDescent="0.25">
      <c r="M81023"/>
    </row>
    <row r="81024" spans="13:13" x14ac:dyDescent="0.25">
      <c r="M81024"/>
    </row>
    <row r="81025" spans="13:13" x14ac:dyDescent="0.25">
      <c r="M81025"/>
    </row>
    <row r="81026" spans="13:13" x14ac:dyDescent="0.25">
      <c r="M81026"/>
    </row>
    <row r="81027" spans="13:13" x14ac:dyDescent="0.25">
      <c r="M81027"/>
    </row>
    <row r="81028" spans="13:13" x14ac:dyDescent="0.25">
      <c r="M81028"/>
    </row>
    <row r="81029" spans="13:13" x14ac:dyDescent="0.25">
      <c r="M81029"/>
    </row>
    <row r="81030" spans="13:13" x14ac:dyDescent="0.25">
      <c r="M81030"/>
    </row>
    <row r="81031" spans="13:13" x14ac:dyDescent="0.25">
      <c r="M81031"/>
    </row>
    <row r="81032" spans="13:13" x14ac:dyDescent="0.25">
      <c r="M81032"/>
    </row>
    <row r="81033" spans="13:13" x14ac:dyDescent="0.25">
      <c r="M81033"/>
    </row>
    <row r="81034" spans="13:13" x14ac:dyDescent="0.25">
      <c r="M81034"/>
    </row>
    <row r="81035" spans="13:13" x14ac:dyDescent="0.25">
      <c r="M81035"/>
    </row>
    <row r="81036" spans="13:13" x14ac:dyDescent="0.25">
      <c r="M81036"/>
    </row>
    <row r="81037" spans="13:13" x14ac:dyDescent="0.25">
      <c r="M81037"/>
    </row>
    <row r="81038" spans="13:13" x14ac:dyDescent="0.25">
      <c r="M81038"/>
    </row>
    <row r="81039" spans="13:13" x14ac:dyDescent="0.25">
      <c r="M81039"/>
    </row>
    <row r="81040" spans="13:13" x14ac:dyDescent="0.25">
      <c r="M81040"/>
    </row>
    <row r="81041" spans="13:13" x14ac:dyDescent="0.25">
      <c r="M81041"/>
    </row>
    <row r="81042" spans="13:13" x14ac:dyDescent="0.25">
      <c r="M81042"/>
    </row>
    <row r="81043" spans="13:13" x14ac:dyDescent="0.25">
      <c r="M81043"/>
    </row>
    <row r="81044" spans="13:13" x14ac:dyDescent="0.25">
      <c r="M81044"/>
    </row>
    <row r="81045" spans="13:13" x14ac:dyDescent="0.25">
      <c r="M81045"/>
    </row>
    <row r="81046" spans="13:13" x14ac:dyDescent="0.25">
      <c r="M81046"/>
    </row>
    <row r="81047" spans="13:13" x14ac:dyDescent="0.25">
      <c r="M81047"/>
    </row>
    <row r="81048" spans="13:13" x14ac:dyDescent="0.25">
      <c r="M81048"/>
    </row>
    <row r="81049" spans="13:13" x14ac:dyDescent="0.25">
      <c r="M81049"/>
    </row>
    <row r="81050" spans="13:13" x14ac:dyDescent="0.25">
      <c r="M81050"/>
    </row>
    <row r="81051" spans="13:13" x14ac:dyDescent="0.25">
      <c r="M81051"/>
    </row>
    <row r="81052" spans="13:13" x14ac:dyDescent="0.25">
      <c r="M81052"/>
    </row>
    <row r="81053" spans="13:13" x14ac:dyDescent="0.25">
      <c r="M81053"/>
    </row>
    <row r="81054" spans="13:13" x14ac:dyDescent="0.25">
      <c r="M81054"/>
    </row>
    <row r="81055" spans="13:13" x14ac:dyDescent="0.25">
      <c r="M81055"/>
    </row>
    <row r="81056" spans="13:13" x14ac:dyDescent="0.25">
      <c r="M81056"/>
    </row>
    <row r="81057" spans="13:13" x14ac:dyDescent="0.25">
      <c r="M81057"/>
    </row>
    <row r="81058" spans="13:13" x14ac:dyDescent="0.25">
      <c r="M81058"/>
    </row>
    <row r="81059" spans="13:13" x14ac:dyDescent="0.25">
      <c r="M81059"/>
    </row>
    <row r="81060" spans="13:13" x14ac:dyDescent="0.25">
      <c r="M81060"/>
    </row>
    <row r="81061" spans="13:13" x14ac:dyDescent="0.25">
      <c r="M81061"/>
    </row>
    <row r="81062" spans="13:13" x14ac:dyDescent="0.25">
      <c r="M81062"/>
    </row>
    <row r="81063" spans="13:13" x14ac:dyDescent="0.25">
      <c r="M81063"/>
    </row>
    <row r="81064" spans="13:13" x14ac:dyDescent="0.25">
      <c r="M81064"/>
    </row>
    <row r="81065" spans="13:13" x14ac:dyDescent="0.25">
      <c r="M81065"/>
    </row>
    <row r="81066" spans="13:13" x14ac:dyDescent="0.25">
      <c r="M81066"/>
    </row>
    <row r="81067" spans="13:13" x14ac:dyDescent="0.25">
      <c r="M81067"/>
    </row>
    <row r="81068" spans="13:13" x14ac:dyDescent="0.25">
      <c r="M81068"/>
    </row>
    <row r="81069" spans="13:13" x14ac:dyDescent="0.25">
      <c r="M81069"/>
    </row>
    <row r="81070" spans="13:13" x14ac:dyDescent="0.25">
      <c r="M81070"/>
    </row>
    <row r="81071" spans="13:13" x14ac:dyDescent="0.25">
      <c r="M81071"/>
    </row>
    <row r="81072" spans="13:13" x14ac:dyDescent="0.25">
      <c r="M81072"/>
    </row>
    <row r="81073" spans="13:13" x14ac:dyDescent="0.25">
      <c r="M81073"/>
    </row>
    <row r="81074" spans="13:13" x14ac:dyDescent="0.25">
      <c r="M81074"/>
    </row>
    <row r="81075" spans="13:13" x14ac:dyDescent="0.25">
      <c r="M81075"/>
    </row>
    <row r="81076" spans="13:13" x14ac:dyDescent="0.25">
      <c r="M81076"/>
    </row>
    <row r="81077" spans="13:13" x14ac:dyDescent="0.25">
      <c r="M81077"/>
    </row>
    <row r="81078" spans="13:13" x14ac:dyDescent="0.25">
      <c r="M81078"/>
    </row>
    <row r="81079" spans="13:13" x14ac:dyDescent="0.25">
      <c r="M81079"/>
    </row>
    <row r="81080" spans="13:13" x14ac:dyDescent="0.25">
      <c r="M81080"/>
    </row>
    <row r="81081" spans="13:13" x14ac:dyDescent="0.25">
      <c r="M81081"/>
    </row>
    <row r="81082" spans="13:13" x14ac:dyDescent="0.25">
      <c r="M81082"/>
    </row>
    <row r="81083" spans="13:13" x14ac:dyDescent="0.25">
      <c r="M81083"/>
    </row>
    <row r="81084" spans="13:13" x14ac:dyDescent="0.25">
      <c r="M81084"/>
    </row>
    <row r="81085" spans="13:13" x14ac:dyDescent="0.25">
      <c r="M81085"/>
    </row>
    <row r="81086" spans="13:13" x14ac:dyDescent="0.25">
      <c r="M81086"/>
    </row>
    <row r="81087" spans="13:13" x14ac:dyDescent="0.25">
      <c r="M81087"/>
    </row>
    <row r="81088" spans="13:13" x14ac:dyDescent="0.25">
      <c r="M81088"/>
    </row>
    <row r="81089" spans="13:13" x14ac:dyDescent="0.25">
      <c r="M81089"/>
    </row>
    <row r="81090" spans="13:13" x14ac:dyDescent="0.25">
      <c r="M81090"/>
    </row>
    <row r="81091" spans="13:13" x14ac:dyDescent="0.25">
      <c r="M81091"/>
    </row>
    <row r="81092" spans="13:13" x14ac:dyDescent="0.25">
      <c r="M81092"/>
    </row>
    <row r="81093" spans="13:13" x14ac:dyDescent="0.25">
      <c r="M81093"/>
    </row>
    <row r="81094" spans="13:13" x14ac:dyDescent="0.25">
      <c r="M81094"/>
    </row>
    <row r="81095" spans="13:13" x14ac:dyDescent="0.25">
      <c r="M81095"/>
    </row>
    <row r="81096" spans="13:13" x14ac:dyDescent="0.25">
      <c r="M81096"/>
    </row>
    <row r="81097" spans="13:13" x14ac:dyDescent="0.25">
      <c r="M81097"/>
    </row>
    <row r="81098" spans="13:13" x14ac:dyDescent="0.25">
      <c r="M81098"/>
    </row>
    <row r="81099" spans="13:13" x14ac:dyDescent="0.25">
      <c r="M81099"/>
    </row>
    <row r="81100" spans="13:13" x14ac:dyDescent="0.25">
      <c r="M81100"/>
    </row>
    <row r="81101" spans="13:13" x14ac:dyDescent="0.25">
      <c r="M81101"/>
    </row>
    <row r="81102" spans="13:13" x14ac:dyDescent="0.25">
      <c r="M81102"/>
    </row>
    <row r="81103" spans="13:13" x14ac:dyDescent="0.25">
      <c r="M81103"/>
    </row>
    <row r="81104" spans="13:13" x14ac:dyDescent="0.25">
      <c r="M81104"/>
    </row>
    <row r="81105" spans="13:13" x14ac:dyDescent="0.25">
      <c r="M81105"/>
    </row>
    <row r="81106" spans="13:13" x14ac:dyDescent="0.25">
      <c r="M81106"/>
    </row>
    <row r="81107" spans="13:13" x14ac:dyDescent="0.25">
      <c r="M81107"/>
    </row>
    <row r="81108" spans="13:13" x14ac:dyDescent="0.25">
      <c r="M81108"/>
    </row>
    <row r="81109" spans="13:13" x14ac:dyDescent="0.25">
      <c r="M81109"/>
    </row>
    <row r="81110" spans="13:13" x14ac:dyDescent="0.25">
      <c r="M81110"/>
    </row>
    <row r="81111" spans="13:13" x14ac:dyDescent="0.25">
      <c r="M81111"/>
    </row>
    <row r="81112" spans="13:13" x14ac:dyDescent="0.25">
      <c r="M81112"/>
    </row>
    <row r="81113" spans="13:13" x14ac:dyDescent="0.25">
      <c r="M81113"/>
    </row>
    <row r="81114" spans="13:13" x14ac:dyDescent="0.25">
      <c r="M81114"/>
    </row>
    <row r="81115" spans="13:13" x14ac:dyDescent="0.25">
      <c r="M81115"/>
    </row>
    <row r="81116" spans="13:13" x14ac:dyDescent="0.25">
      <c r="M81116"/>
    </row>
    <row r="81117" spans="13:13" x14ac:dyDescent="0.25">
      <c r="M81117"/>
    </row>
    <row r="81118" spans="13:13" x14ac:dyDescent="0.25">
      <c r="M81118"/>
    </row>
    <row r="81119" spans="13:13" x14ac:dyDescent="0.25">
      <c r="M81119"/>
    </row>
    <row r="81120" spans="13:13" x14ac:dyDescent="0.25">
      <c r="M81120"/>
    </row>
    <row r="81121" spans="13:13" x14ac:dyDescent="0.25">
      <c r="M81121"/>
    </row>
    <row r="81122" spans="13:13" x14ac:dyDescent="0.25">
      <c r="M81122"/>
    </row>
    <row r="81123" spans="13:13" x14ac:dyDescent="0.25">
      <c r="M81123"/>
    </row>
    <row r="81124" spans="13:13" x14ac:dyDescent="0.25">
      <c r="M81124"/>
    </row>
    <row r="81125" spans="13:13" x14ac:dyDescent="0.25">
      <c r="M81125"/>
    </row>
    <row r="81126" spans="13:13" x14ac:dyDescent="0.25">
      <c r="M81126"/>
    </row>
    <row r="81127" spans="13:13" x14ac:dyDescent="0.25">
      <c r="M81127"/>
    </row>
    <row r="81128" spans="13:13" x14ac:dyDescent="0.25">
      <c r="M81128"/>
    </row>
    <row r="81129" spans="13:13" x14ac:dyDescent="0.25">
      <c r="M81129"/>
    </row>
    <row r="81130" spans="13:13" x14ac:dyDescent="0.25">
      <c r="M81130"/>
    </row>
    <row r="81131" spans="13:13" x14ac:dyDescent="0.25">
      <c r="M81131"/>
    </row>
    <row r="81132" spans="13:13" x14ac:dyDescent="0.25">
      <c r="M81132"/>
    </row>
    <row r="81133" spans="13:13" x14ac:dyDescent="0.25">
      <c r="M81133"/>
    </row>
    <row r="81134" spans="13:13" x14ac:dyDescent="0.25">
      <c r="M81134"/>
    </row>
    <row r="81135" spans="13:13" x14ac:dyDescent="0.25">
      <c r="M81135"/>
    </row>
    <row r="81136" spans="13:13" x14ac:dyDescent="0.25">
      <c r="M81136"/>
    </row>
    <row r="81137" spans="13:13" x14ac:dyDescent="0.25">
      <c r="M81137"/>
    </row>
    <row r="81138" spans="13:13" x14ac:dyDescent="0.25">
      <c r="M81138"/>
    </row>
    <row r="81139" spans="13:13" x14ac:dyDescent="0.25">
      <c r="M81139"/>
    </row>
    <row r="81140" spans="13:13" x14ac:dyDescent="0.25">
      <c r="M81140"/>
    </row>
    <row r="81141" spans="13:13" x14ac:dyDescent="0.25">
      <c r="M81141"/>
    </row>
    <row r="81142" spans="13:13" x14ac:dyDescent="0.25">
      <c r="M81142"/>
    </row>
    <row r="81143" spans="13:13" x14ac:dyDescent="0.25">
      <c r="M81143"/>
    </row>
    <row r="81144" spans="13:13" x14ac:dyDescent="0.25">
      <c r="M81144"/>
    </row>
    <row r="81145" spans="13:13" x14ac:dyDescent="0.25">
      <c r="M81145"/>
    </row>
    <row r="81146" spans="13:13" x14ac:dyDescent="0.25">
      <c r="M81146"/>
    </row>
    <row r="81147" spans="13:13" x14ac:dyDescent="0.25">
      <c r="M81147"/>
    </row>
    <row r="81148" spans="13:13" x14ac:dyDescent="0.25">
      <c r="M81148"/>
    </row>
    <row r="81149" spans="13:13" x14ac:dyDescent="0.25">
      <c r="M81149"/>
    </row>
    <row r="81150" spans="13:13" x14ac:dyDescent="0.25">
      <c r="M81150"/>
    </row>
    <row r="81151" spans="13:13" x14ac:dyDescent="0.25">
      <c r="M81151"/>
    </row>
    <row r="81152" spans="13:13" x14ac:dyDescent="0.25">
      <c r="M81152"/>
    </row>
    <row r="81153" spans="13:13" x14ac:dyDescent="0.25">
      <c r="M81153"/>
    </row>
    <row r="81154" spans="13:13" x14ac:dyDescent="0.25">
      <c r="M81154"/>
    </row>
    <row r="81155" spans="13:13" x14ac:dyDescent="0.25">
      <c r="M81155"/>
    </row>
    <row r="81156" spans="13:13" x14ac:dyDescent="0.25">
      <c r="M81156"/>
    </row>
    <row r="81157" spans="13:13" x14ac:dyDescent="0.25">
      <c r="M81157"/>
    </row>
    <row r="81158" spans="13:13" x14ac:dyDescent="0.25">
      <c r="M81158"/>
    </row>
    <row r="81159" spans="13:13" x14ac:dyDescent="0.25">
      <c r="M81159"/>
    </row>
    <row r="81160" spans="13:13" x14ac:dyDescent="0.25">
      <c r="M81160"/>
    </row>
    <row r="81161" spans="13:13" x14ac:dyDescent="0.25">
      <c r="M81161"/>
    </row>
    <row r="81162" spans="13:13" x14ac:dyDescent="0.25">
      <c r="M81162"/>
    </row>
    <row r="81163" spans="13:13" x14ac:dyDescent="0.25">
      <c r="M81163"/>
    </row>
    <row r="81164" spans="13:13" x14ac:dyDescent="0.25">
      <c r="M81164"/>
    </row>
    <row r="81165" spans="13:13" x14ac:dyDescent="0.25">
      <c r="M81165"/>
    </row>
    <row r="81166" spans="13:13" x14ac:dyDescent="0.25">
      <c r="M81166"/>
    </row>
    <row r="81167" spans="13:13" x14ac:dyDescent="0.25">
      <c r="M81167"/>
    </row>
    <row r="81168" spans="13:13" x14ac:dyDescent="0.25">
      <c r="M81168"/>
    </row>
    <row r="81169" spans="13:13" x14ac:dyDescent="0.25">
      <c r="M81169"/>
    </row>
    <row r="81170" spans="13:13" x14ac:dyDescent="0.25">
      <c r="M81170"/>
    </row>
    <row r="81171" spans="13:13" x14ac:dyDescent="0.25">
      <c r="M81171"/>
    </row>
    <row r="81172" spans="13:13" x14ac:dyDescent="0.25">
      <c r="M81172"/>
    </row>
    <row r="81173" spans="13:13" x14ac:dyDescent="0.25">
      <c r="M81173"/>
    </row>
    <row r="81174" spans="13:13" x14ac:dyDescent="0.25">
      <c r="M81174"/>
    </row>
    <row r="81175" spans="13:13" x14ac:dyDescent="0.25">
      <c r="M81175"/>
    </row>
    <row r="81176" spans="13:13" x14ac:dyDescent="0.25">
      <c r="M81176"/>
    </row>
    <row r="81177" spans="13:13" x14ac:dyDescent="0.25">
      <c r="M81177"/>
    </row>
    <row r="81178" spans="13:13" x14ac:dyDescent="0.25">
      <c r="M81178"/>
    </row>
    <row r="81179" spans="13:13" x14ac:dyDescent="0.25">
      <c r="M81179"/>
    </row>
    <row r="81180" spans="13:13" x14ac:dyDescent="0.25">
      <c r="M81180"/>
    </row>
    <row r="81181" spans="13:13" x14ac:dyDescent="0.25">
      <c r="M81181"/>
    </row>
    <row r="81182" spans="13:13" x14ac:dyDescent="0.25">
      <c r="M81182"/>
    </row>
    <row r="81183" spans="13:13" x14ac:dyDescent="0.25">
      <c r="M81183"/>
    </row>
    <row r="81184" spans="13:13" x14ac:dyDescent="0.25">
      <c r="M81184"/>
    </row>
    <row r="81185" spans="13:13" x14ac:dyDescent="0.25">
      <c r="M81185"/>
    </row>
    <row r="81186" spans="13:13" x14ac:dyDescent="0.25">
      <c r="M81186"/>
    </row>
    <row r="81187" spans="13:13" x14ac:dyDescent="0.25">
      <c r="M81187"/>
    </row>
    <row r="81188" spans="13:13" x14ac:dyDescent="0.25">
      <c r="M81188"/>
    </row>
    <row r="81189" spans="13:13" x14ac:dyDescent="0.25">
      <c r="M81189"/>
    </row>
    <row r="81190" spans="13:13" x14ac:dyDescent="0.25">
      <c r="M81190"/>
    </row>
    <row r="81191" spans="13:13" x14ac:dyDescent="0.25">
      <c r="M81191"/>
    </row>
    <row r="81192" spans="13:13" x14ac:dyDescent="0.25">
      <c r="M81192"/>
    </row>
    <row r="81193" spans="13:13" x14ac:dyDescent="0.25">
      <c r="M81193"/>
    </row>
    <row r="81194" spans="13:13" x14ac:dyDescent="0.25">
      <c r="M81194"/>
    </row>
    <row r="81195" spans="13:13" x14ac:dyDescent="0.25">
      <c r="M81195"/>
    </row>
    <row r="81196" spans="13:13" x14ac:dyDescent="0.25">
      <c r="M81196"/>
    </row>
    <row r="81197" spans="13:13" x14ac:dyDescent="0.25">
      <c r="M81197"/>
    </row>
    <row r="81198" spans="13:13" x14ac:dyDescent="0.25">
      <c r="M81198"/>
    </row>
    <row r="81199" spans="13:13" x14ac:dyDescent="0.25">
      <c r="M81199"/>
    </row>
    <row r="81200" spans="13:13" x14ac:dyDescent="0.25">
      <c r="M81200"/>
    </row>
    <row r="81201" spans="13:13" x14ac:dyDescent="0.25">
      <c r="M81201"/>
    </row>
    <row r="81202" spans="13:13" x14ac:dyDescent="0.25">
      <c r="M81202"/>
    </row>
    <row r="81203" spans="13:13" x14ac:dyDescent="0.25">
      <c r="M81203"/>
    </row>
    <row r="81204" spans="13:13" x14ac:dyDescent="0.25">
      <c r="M81204"/>
    </row>
    <row r="81205" spans="13:13" x14ac:dyDescent="0.25">
      <c r="M81205"/>
    </row>
    <row r="81206" spans="13:13" x14ac:dyDescent="0.25">
      <c r="M81206"/>
    </row>
    <row r="81207" spans="13:13" x14ac:dyDescent="0.25">
      <c r="M81207"/>
    </row>
    <row r="81208" spans="13:13" x14ac:dyDescent="0.25">
      <c r="M81208"/>
    </row>
    <row r="81209" spans="13:13" x14ac:dyDescent="0.25">
      <c r="M81209"/>
    </row>
    <row r="81210" spans="13:13" x14ac:dyDescent="0.25">
      <c r="M81210"/>
    </row>
    <row r="81211" spans="13:13" x14ac:dyDescent="0.25">
      <c r="M81211"/>
    </row>
    <row r="81212" spans="13:13" x14ac:dyDescent="0.25">
      <c r="M81212"/>
    </row>
    <row r="81213" spans="13:13" x14ac:dyDescent="0.25">
      <c r="M81213"/>
    </row>
    <row r="81214" spans="13:13" x14ac:dyDescent="0.25">
      <c r="M81214"/>
    </row>
    <row r="81215" spans="13:13" x14ac:dyDescent="0.25">
      <c r="M81215"/>
    </row>
    <row r="81216" spans="13:13" x14ac:dyDescent="0.25">
      <c r="M81216"/>
    </row>
    <row r="81217" spans="13:13" x14ac:dyDescent="0.25">
      <c r="M81217"/>
    </row>
    <row r="81218" spans="13:13" x14ac:dyDescent="0.25">
      <c r="M81218"/>
    </row>
    <row r="81219" spans="13:13" x14ac:dyDescent="0.25">
      <c r="M81219"/>
    </row>
    <row r="81220" spans="13:13" x14ac:dyDescent="0.25">
      <c r="M81220"/>
    </row>
    <row r="81221" spans="13:13" x14ac:dyDescent="0.25">
      <c r="M81221"/>
    </row>
    <row r="81222" spans="13:13" x14ac:dyDescent="0.25">
      <c r="M81222"/>
    </row>
    <row r="81223" spans="13:13" x14ac:dyDescent="0.25">
      <c r="M81223"/>
    </row>
    <row r="81224" spans="13:13" x14ac:dyDescent="0.25">
      <c r="M81224"/>
    </row>
    <row r="81225" spans="13:13" x14ac:dyDescent="0.25">
      <c r="M81225"/>
    </row>
    <row r="81226" spans="13:13" x14ac:dyDescent="0.25">
      <c r="M81226"/>
    </row>
    <row r="81227" spans="13:13" x14ac:dyDescent="0.25">
      <c r="M81227"/>
    </row>
    <row r="81228" spans="13:13" x14ac:dyDescent="0.25">
      <c r="M81228"/>
    </row>
    <row r="81229" spans="13:13" x14ac:dyDescent="0.25">
      <c r="M81229"/>
    </row>
    <row r="81230" spans="13:13" x14ac:dyDescent="0.25">
      <c r="M81230"/>
    </row>
    <row r="81231" spans="13:13" x14ac:dyDescent="0.25">
      <c r="M81231"/>
    </row>
    <row r="81232" spans="13:13" x14ac:dyDescent="0.25">
      <c r="M81232"/>
    </row>
    <row r="81233" spans="13:13" x14ac:dyDescent="0.25">
      <c r="M81233"/>
    </row>
    <row r="81234" spans="13:13" x14ac:dyDescent="0.25">
      <c r="M81234"/>
    </row>
    <row r="81235" spans="13:13" x14ac:dyDescent="0.25">
      <c r="M81235"/>
    </row>
    <row r="81236" spans="13:13" x14ac:dyDescent="0.25">
      <c r="M81236"/>
    </row>
    <row r="81237" spans="13:13" x14ac:dyDescent="0.25">
      <c r="M81237"/>
    </row>
    <row r="81238" spans="13:13" x14ac:dyDescent="0.25">
      <c r="M81238"/>
    </row>
    <row r="81239" spans="13:13" x14ac:dyDescent="0.25">
      <c r="M81239"/>
    </row>
    <row r="81240" spans="13:13" x14ac:dyDescent="0.25">
      <c r="M81240"/>
    </row>
    <row r="81241" spans="13:13" x14ac:dyDescent="0.25">
      <c r="M81241"/>
    </row>
    <row r="81242" spans="13:13" x14ac:dyDescent="0.25">
      <c r="M81242"/>
    </row>
    <row r="81243" spans="13:13" x14ac:dyDescent="0.25">
      <c r="M81243"/>
    </row>
    <row r="81244" spans="13:13" x14ac:dyDescent="0.25">
      <c r="M81244"/>
    </row>
    <row r="81245" spans="13:13" x14ac:dyDescent="0.25">
      <c r="M81245"/>
    </row>
    <row r="81246" spans="13:13" x14ac:dyDescent="0.25">
      <c r="M81246"/>
    </row>
    <row r="81247" spans="13:13" x14ac:dyDescent="0.25">
      <c r="M81247"/>
    </row>
    <row r="81248" spans="13:13" x14ac:dyDescent="0.25">
      <c r="M81248"/>
    </row>
    <row r="81249" spans="13:13" x14ac:dyDescent="0.25">
      <c r="M81249"/>
    </row>
    <row r="81250" spans="13:13" x14ac:dyDescent="0.25">
      <c r="M81250"/>
    </row>
    <row r="81251" spans="13:13" x14ac:dyDescent="0.25">
      <c r="M81251"/>
    </row>
    <row r="81252" spans="13:13" x14ac:dyDescent="0.25">
      <c r="M81252"/>
    </row>
    <row r="81253" spans="13:13" x14ac:dyDescent="0.25">
      <c r="M81253"/>
    </row>
    <row r="81254" spans="13:13" x14ac:dyDescent="0.25">
      <c r="M81254"/>
    </row>
    <row r="81255" spans="13:13" x14ac:dyDescent="0.25">
      <c r="M81255"/>
    </row>
    <row r="81256" spans="13:13" x14ac:dyDescent="0.25">
      <c r="M81256"/>
    </row>
    <row r="81257" spans="13:13" x14ac:dyDescent="0.25">
      <c r="M81257"/>
    </row>
    <row r="81258" spans="13:13" x14ac:dyDescent="0.25">
      <c r="M81258"/>
    </row>
    <row r="81259" spans="13:13" x14ac:dyDescent="0.25">
      <c r="M81259"/>
    </row>
    <row r="81260" spans="13:13" x14ac:dyDescent="0.25">
      <c r="M81260"/>
    </row>
    <row r="81261" spans="13:13" x14ac:dyDescent="0.25">
      <c r="M81261"/>
    </row>
    <row r="81262" spans="13:13" x14ac:dyDescent="0.25">
      <c r="M81262"/>
    </row>
    <row r="81263" spans="13:13" x14ac:dyDescent="0.25">
      <c r="M81263"/>
    </row>
    <row r="81264" spans="13:13" x14ac:dyDescent="0.25">
      <c r="M81264"/>
    </row>
    <row r="81265" spans="13:13" x14ac:dyDescent="0.25">
      <c r="M81265"/>
    </row>
    <row r="81266" spans="13:13" x14ac:dyDescent="0.25">
      <c r="M81266"/>
    </row>
    <row r="81267" spans="13:13" x14ac:dyDescent="0.25">
      <c r="M81267"/>
    </row>
    <row r="81268" spans="13:13" x14ac:dyDescent="0.25">
      <c r="M81268"/>
    </row>
    <row r="81269" spans="13:13" x14ac:dyDescent="0.25">
      <c r="M81269"/>
    </row>
    <row r="81270" spans="13:13" x14ac:dyDescent="0.25">
      <c r="M81270"/>
    </row>
    <row r="81271" spans="13:13" x14ac:dyDescent="0.25">
      <c r="M81271"/>
    </row>
    <row r="81272" spans="13:13" x14ac:dyDescent="0.25">
      <c r="M81272"/>
    </row>
    <row r="81273" spans="13:13" x14ac:dyDescent="0.25">
      <c r="M81273"/>
    </row>
    <row r="81274" spans="13:13" x14ac:dyDescent="0.25">
      <c r="M81274"/>
    </row>
    <row r="81275" spans="13:13" x14ac:dyDescent="0.25">
      <c r="M81275"/>
    </row>
    <row r="81276" spans="13:13" x14ac:dyDescent="0.25">
      <c r="M81276"/>
    </row>
    <row r="81277" spans="13:13" x14ac:dyDescent="0.25">
      <c r="M81277"/>
    </row>
    <row r="81278" spans="13:13" x14ac:dyDescent="0.25">
      <c r="M81278"/>
    </row>
    <row r="81279" spans="13:13" x14ac:dyDescent="0.25">
      <c r="M81279"/>
    </row>
    <row r="81280" spans="13:13" x14ac:dyDescent="0.25">
      <c r="M81280"/>
    </row>
    <row r="81281" spans="13:13" x14ac:dyDescent="0.25">
      <c r="M81281"/>
    </row>
    <row r="81282" spans="13:13" x14ac:dyDescent="0.25">
      <c r="M81282"/>
    </row>
    <row r="81283" spans="13:13" x14ac:dyDescent="0.25">
      <c r="M81283"/>
    </row>
    <row r="81284" spans="13:13" x14ac:dyDescent="0.25">
      <c r="M81284"/>
    </row>
    <row r="81285" spans="13:13" x14ac:dyDescent="0.25">
      <c r="M81285"/>
    </row>
    <row r="81286" spans="13:13" x14ac:dyDescent="0.25">
      <c r="M81286"/>
    </row>
    <row r="81287" spans="13:13" x14ac:dyDescent="0.25">
      <c r="M81287"/>
    </row>
    <row r="81288" spans="13:13" x14ac:dyDescent="0.25">
      <c r="M81288"/>
    </row>
    <row r="81289" spans="13:13" x14ac:dyDescent="0.25">
      <c r="M81289"/>
    </row>
    <row r="81290" spans="13:13" x14ac:dyDescent="0.25">
      <c r="M81290"/>
    </row>
    <row r="81291" spans="13:13" x14ac:dyDescent="0.25">
      <c r="M81291"/>
    </row>
    <row r="81292" spans="13:13" x14ac:dyDescent="0.25">
      <c r="M81292"/>
    </row>
    <row r="81293" spans="13:13" x14ac:dyDescent="0.25">
      <c r="M81293"/>
    </row>
    <row r="81294" spans="13:13" x14ac:dyDescent="0.25">
      <c r="M81294"/>
    </row>
    <row r="81295" spans="13:13" x14ac:dyDescent="0.25">
      <c r="M81295"/>
    </row>
    <row r="81296" spans="13:13" x14ac:dyDescent="0.25">
      <c r="M81296"/>
    </row>
    <row r="81297" spans="13:13" x14ac:dyDescent="0.25">
      <c r="M81297"/>
    </row>
    <row r="81298" spans="13:13" x14ac:dyDescent="0.25">
      <c r="M81298"/>
    </row>
    <row r="81299" spans="13:13" x14ac:dyDescent="0.25">
      <c r="M81299"/>
    </row>
    <row r="81300" spans="13:13" x14ac:dyDescent="0.25">
      <c r="M81300"/>
    </row>
    <row r="81301" spans="13:13" x14ac:dyDescent="0.25">
      <c r="M81301"/>
    </row>
    <row r="81302" spans="13:13" x14ac:dyDescent="0.25">
      <c r="M81302"/>
    </row>
    <row r="81303" spans="13:13" x14ac:dyDescent="0.25">
      <c r="M81303"/>
    </row>
    <row r="81304" spans="13:13" x14ac:dyDescent="0.25">
      <c r="M81304"/>
    </row>
    <row r="81305" spans="13:13" x14ac:dyDescent="0.25">
      <c r="M81305"/>
    </row>
    <row r="81306" spans="13:13" x14ac:dyDescent="0.25">
      <c r="M81306"/>
    </row>
    <row r="81307" spans="13:13" x14ac:dyDescent="0.25">
      <c r="M81307"/>
    </row>
    <row r="81308" spans="13:13" x14ac:dyDescent="0.25">
      <c r="M81308"/>
    </row>
    <row r="81309" spans="13:13" x14ac:dyDescent="0.25">
      <c r="M81309"/>
    </row>
    <row r="81310" spans="13:13" x14ac:dyDescent="0.25">
      <c r="M81310"/>
    </row>
    <row r="81311" spans="13:13" x14ac:dyDescent="0.25">
      <c r="M81311"/>
    </row>
    <row r="81312" spans="13:13" x14ac:dyDescent="0.25">
      <c r="M81312"/>
    </row>
    <row r="81313" spans="13:13" x14ac:dyDescent="0.25">
      <c r="M81313"/>
    </row>
    <row r="81314" spans="13:13" x14ac:dyDescent="0.25">
      <c r="M81314"/>
    </row>
    <row r="81315" spans="13:13" x14ac:dyDescent="0.25">
      <c r="M81315"/>
    </row>
    <row r="81316" spans="13:13" x14ac:dyDescent="0.25">
      <c r="M81316"/>
    </row>
    <row r="81317" spans="13:13" x14ac:dyDescent="0.25">
      <c r="M81317"/>
    </row>
    <row r="81318" spans="13:13" x14ac:dyDescent="0.25">
      <c r="M81318"/>
    </row>
    <row r="81319" spans="13:13" x14ac:dyDescent="0.25">
      <c r="M81319"/>
    </row>
    <row r="81320" spans="13:13" x14ac:dyDescent="0.25">
      <c r="M81320"/>
    </row>
    <row r="81321" spans="13:13" x14ac:dyDescent="0.25">
      <c r="M81321"/>
    </row>
    <row r="81322" spans="13:13" x14ac:dyDescent="0.25">
      <c r="M81322"/>
    </row>
    <row r="81323" spans="13:13" x14ac:dyDescent="0.25">
      <c r="M81323"/>
    </row>
    <row r="81324" spans="13:13" x14ac:dyDescent="0.25">
      <c r="M81324"/>
    </row>
    <row r="81325" spans="13:13" x14ac:dyDescent="0.25">
      <c r="M81325"/>
    </row>
    <row r="81326" spans="13:13" x14ac:dyDescent="0.25">
      <c r="M81326"/>
    </row>
    <row r="81327" spans="13:13" x14ac:dyDescent="0.25">
      <c r="M81327"/>
    </row>
    <row r="81328" spans="13:13" x14ac:dyDescent="0.25">
      <c r="M81328"/>
    </row>
    <row r="81329" spans="13:13" x14ac:dyDescent="0.25">
      <c r="M81329"/>
    </row>
    <row r="81330" spans="13:13" x14ac:dyDescent="0.25">
      <c r="M81330"/>
    </row>
    <row r="81331" spans="13:13" x14ac:dyDescent="0.25">
      <c r="M81331"/>
    </row>
    <row r="81332" spans="13:13" x14ac:dyDescent="0.25">
      <c r="M81332"/>
    </row>
    <row r="81333" spans="13:13" x14ac:dyDescent="0.25">
      <c r="M81333"/>
    </row>
    <row r="81334" spans="13:13" x14ac:dyDescent="0.25">
      <c r="M81334"/>
    </row>
    <row r="81335" spans="13:13" x14ac:dyDescent="0.25">
      <c r="M81335"/>
    </row>
    <row r="81336" spans="13:13" x14ac:dyDescent="0.25">
      <c r="M81336"/>
    </row>
    <row r="81337" spans="13:13" x14ac:dyDescent="0.25">
      <c r="M81337"/>
    </row>
    <row r="81338" spans="13:13" x14ac:dyDescent="0.25">
      <c r="M81338"/>
    </row>
    <row r="81339" spans="13:13" x14ac:dyDescent="0.25">
      <c r="M81339"/>
    </row>
    <row r="81340" spans="13:13" x14ac:dyDescent="0.25">
      <c r="M81340"/>
    </row>
    <row r="81341" spans="13:13" x14ac:dyDescent="0.25">
      <c r="M81341"/>
    </row>
    <row r="81342" spans="13:13" x14ac:dyDescent="0.25">
      <c r="M81342"/>
    </row>
    <row r="81343" spans="13:13" x14ac:dyDescent="0.25">
      <c r="M81343"/>
    </row>
    <row r="81344" spans="13:13" x14ac:dyDescent="0.25">
      <c r="M81344"/>
    </row>
    <row r="81345" spans="13:13" x14ac:dyDescent="0.25">
      <c r="M81345"/>
    </row>
    <row r="81346" spans="13:13" x14ac:dyDescent="0.25">
      <c r="M81346"/>
    </row>
    <row r="81347" spans="13:13" x14ac:dyDescent="0.25">
      <c r="M81347"/>
    </row>
    <row r="81348" spans="13:13" x14ac:dyDescent="0.25">
      <c r="M81348"/>
    </row>
    <row r="81349" spans="13:13" x14ac:dyDescent="0.25">
      <c r="M81349"/>
    </row>
    <row r="81350" spans="13:13" x14ac:dyDescent="0.25">
      <c r="M81350"/>
    </row>
    <row r="81351" spans="13:13" x14ac:dyDescent="0.25">
      <c r="M81351"/>
    </row>
    <row r="81352" spans="13:13" x14ac:dyDescent="0.25">
      <c r="M81352"/>
    </row>
    <row r="81353" spans="13:13" x14ac:dyDescent="0.25">
      <c r="M81353"/>
    </row>
    <row r="81354" spans="13:13" x14ac:dyDescent="0.25">
      <c r="M81354"/>
    </row>
    <row r="81355" spans="13:13" x14ac:dyDescent="0.25">
      <c r="M81355"/>
    </row>
    <row r="81356" spans="13:13" x14ac:dyDescent="0.25">
      <c r="M81356"/>
    </row>
    <row r="81357" spans="13:13" x14ac:dyDescent="0.25">
      <c r="M81357"/>
    </row>
    <row r="81358" spans="13:13" x14ac:dyDescent="0.25">
      <c r="M81358"/>
    </row>
    <row r="81359" spans="13:13" x14ac:dyDescent="0.25">
      <c r="M81359"/>
    </row>
    <row r="81360" spans="13:13" x14ac:dyDescent="0.25">
      <c r="M81360"/>
    </row>
    <row r="81361" spans="13:13" x14ac:dyDescent="0.25">
      <c r="M81361"/>
    </row>
    <row r="81362" spans="13:13" x14ac:dyDescent="0.25">
      <c r="M81362"/>
    </row>
    <row r="81363" spans="13:13" x14ac:dyDescent="0.25">
      <c r="M81363"/>
    </row>
    <row r="81364" spans="13:13" x14ac:dyDescent="0.25">
      <c r="M81364"/>
    </row>
    <row r="81365" spans="13:13" x14ac:dyDescent="0.25">
      <c r="M81365"/>
    </row>
    <row r="81366" spans="13:13" x14ac:dyDescent="0.25">
      <c r="M81366"/>
    </row>
    <row r="81367" spans="13:13" x14ac:dyDescent="0.25">
      <c r="M81367"/>
    </row>
    <row r="81368" spans="13:13" x14ac:dyDescent="0.25">
      <c r="M81368"/>
    </row>
    <row r="81369" spans="13:13" x14ac:dyDescent="0.25">
      <c r="M81369"/>
    </row>
    <row r="81370" spans="13:13" x14ac:dyDescent="0.25">
      <c r="M81370"/>
    </row>
    <row r="81371" spans="13:13" x14ac:dyDescent="0.25">
      <c r="M81371"/>
    </row>
    <row r="81372" spans="13:13" x14ac:dyDescent="0.25">
      <c r="M81372"/>
    </row>
    <row r="81373" spans="13:13" x14ac:dyDescent="0.25">
      <c r="M81373"/>
    </row>
    <row r="81374" spans="13:13" x14ac:dyDescent="0.25">
      <c r="M81374"/>
    </row>
    <row r="81375" spans="13:13" x14ac:dyDescent="0.25">
      <c r="M81375"/>
    </row>
    <row r="81376" spans="13:13" x14ac:dyDescent="0.25">
      <c r="M81376"/>
    </row>
    <row r="81377" spans="13:13" x14ac:dyDescent="0.25">
      <c r="M81377"/>
    </row>
    <row r="81378" spans="13:13" x14ac:dyDescent="0.25">
      <c r="M81378"/>
    </row>
    <row r="81379" spans="13:13" x14ac:dyDescent="0.25">
      <c r="M81379"/>
    </row>
    <row r="81380" spans="13:13" x14ac:dyDescent="0.25">
      <c r="M81380"/>
    </row>
    <row r="81381" spans="13:13" x14ac:dyDescent="0.25">
      <c r="M81381"/>
    </row>
    <row r="81382" spans="13:13" x14ac:dyDescent="0.25">
      <c r="M81382"/>
    </row>
    <row r="81383" spans="13:13" x14ac:dyDescent="0.25">
      <c r="M81383"/>
    </row>
    <row r="81384" spans="13:13" x14ac:dyDescent="0.25">
      <c r="M81384"/>
    </row>
    <row r="81385" spans="13:13" x14ac:dyDescent="0.25">
      <c r="M81385"/>
    </row>
    <row r="81386" spans="13:13" x14ac:dyDescent="0.25">
      <c r="M81386"/>
    </row>
    <row r="81387" spans="13:13" x14ac:dyDescent="0.25">
      <c r="M81387"/>
    </row>
    <row r="81388" spans="13:13" x14ac:dyDescent="0.25">
      <c r="M81388"/>
    </row>
    <row r="81389" spans="13:13" x14ac:dyDescent="0.25">
      <c r="M81389"/>
    </row>
    <row r="81390" spans="13:13" x14ac:dyDescent="0.25">
      <c r="M81390"/>
    </row>
    <row r="81391" spans="13:13" x14ac:dyDescent="0.25">
      <c r="M81391"/>
    </row>
    <row r="81392" spans="13:13" x14ac:dyDescent="0.25">
      <c r="M81392"/>
    </row>
    <row r="81393" spans="13:13" x14ac:dyDescent="0.25">
      <c r="M81393"/>
    </row>
    <row r="81394" spans="13:13" x14ac:dyDescent="0.25">
      <c r="M81394"/>
    </row>
    <row r="81395" spans="13:13" x14ac:dyDescent="0.25">
      <c r="M81395"/>
    </row>
    <row r="81396" spans="13:13" x14ac:dyDescent="0.25">
      <c r="M81396"/>
    </row>
    <row r="81397" spans="13:13" x14ac:dyDescent="0.25">
      <c r="M81397"/>
    </row>
    <row r="81398" spans="13:13" x14ac:dyDescent="0.25">
      <c r="M81398"/>
    </row>
    <row r="81399" spans="13:13" x14ac:dyDescent="0.25">
      <c r="M81399"/>
    </row>
    <row r="81400" spans="13:13" x14ac:dyDescent="0.25">
      <c r="M81400"/>
    </row>
    <row r="81401" spans="13:13" x14ac:dyDescent="0.25">
      <c r="M81401"/>
    </row>
    <row r="81402" spans="13:13" x14ac:dyDescent="0.25">
      <c r="M81402"/>
    </row>
    <row r="81403" spans="13:13" x14ac:dyDescent="0.25">
      <c r="M81403"/>
    </row>
    <row r="81404" spans="13:13" x14ac:dyDescent="0.25">
      <c r="M81404"/>
    </row>
    <row r="81405" spans="13:13" x14ac:dyDescent="0.25">
      <c r="M81405"/>
    </row>
    <row r="81406" spans="13:13" x14ac:dyDescent="0.25">
      <c r="M81406"/>
    </row>
    <row r="81407" spans="13:13" x14ac:dyDescent="0.25">
      <c r="M81407"/>
    </row>
    <row r="81408" spans="13:13" x14ac:dyDescent="0.25">
      <c r="M81408"/>
    </row>
    <row r="81409" spans="13:13" x14ac:dyDescent="0.25">
      <c r="M81409"/>
    </row>
    <row r="81410" spans="13:13" x14ac:dyDescent="0.25">
      <c r="M81410"/>
    </row>
    <row r="81411" spans="13:13" x14ac:dyDescent="0.25">
      <c r="M81411"/>
    </row>
    <row r="81412" spans="13:13" x14ac:dyDescent="0.25">
      <c r="M81412"/>
    </row>
    <row r="81413" spans="13:13" x14ac:dyDescent="0.25">
      <c r="M81413"/>
    </row>
    <row r="81414" spans="13:13" x14ac:dyDescent="0.25">
      <c r="M81414"/>
    </row>
    <row r="81415" spans="13:13" x14ac:dyDescent="0.25">
      <c r="M81415"/>
    </row>
    <row r="81416" spans="13:13" x14ac:dyDescent="0.25">
      <c r="M81416"/>
    </row>
    <row r="81417" spans="13:13" x14ac:dyDescent="0.25">
      <c r="M81417"/>
    </row>
    <row r="81418" spans="13:13" x14ac:dyDescent="0.25">
      <c r="M81418"/>
    </row>
    <row r="81419" spans="13:13" x14ac:dyDescent="0.25">
      <c r="M81419"/>
    </row>
    <row r="81420" spans="13:13" x14ac:dyDescent="0.25">
      <c r="M81420"/>
    </row>
    <row r="81421" spans="13:13" x14ac:dyDescent="0.25">
      <c r="M81421"/>
    </row>
    <row r="81422" spans="13:13" x14ac:dyDescent="0.25">
      <c r="M81422"/>
    </row>
    <row r="81423" spans="13:13" x14ac:dyDescent="0.25">
      <c r="M81423"/>
    </row>
    <row r="81424" spans="13:13" x14ac:dyDescent="0.25">
      <c r="M81424"/>
    </row>
    <row r="81425" spans="13:13" x14ac:dyDescent="0.25">
      <c r="M81425"/>
    </row>
    <row r="81426" spans="13:13" x14ac:dyDescent="0.25">
      <c r="M81426"/>
    </row>
    <row r="81427" spans="13:13" x14ac:dyDescent="0.25">
      <c r="M81427"/>
    </row>
    <row r="81428" spans="13:13" x14ac:dyDescent="0.25">
      <c r="M81428"/>
    </row>
    <row r="81429" spans="13:13" x14ac:dyDescent="0.25">
      <c r="M81429"/>
    </row>
    <row r="81430" spans="13:13" x14ac:dyDescent="0.25">
      <c r="M81430"/>
    </row>
    <row r="81431" spans="13:13" x14ac:dyDescent="0.25">
      <c r="M81431"/>
    </row>
    <row r="81432" spans="13:13" x14ac:dyDescent="0.25">
      <c r="M81432"/>
    </row>
    <row r="81433" spans="13:13" x14ac:dyDescent="0.25">
      <c r="M81433"/>
    </row>
    <row r="81434" spans="13:13" x14ac:dyDescent="0.25">
      <c r="M81434"/>
    </row>
    <row r="81435" spans="13:13" x14ac:dyDescent="0.25">
      <c r="M81435"/>
    </row>
    <row r="81436" spans="13:13" x14ac:dyDescent="0.25">
      <c r="M81436"/>
    </row>
    <row r="81437" spans="13:13" x14ac:dyDescent="0.25">
      <c r="M81437"/>
    </row>
    <row r="81438" spans="13:13" x14ac:dyDescent="0.25">
      <c r="M81438"/>
    </row>
    <row r="81439" spans="13:13" x14ac:dyDescent="0.25">
      <c r="M81439"/>
    </row>
    <row r="81440" spans="13:13" x14ac:dyDescent="0.25">
      <c r="M81440"/>
    </row>
    <row r="81441" spans="13:13" x14ac:dyDescent="0.25">
      <c r="M81441"/>
    </row>
    <row r="81442" spans="13:13" x14ac:dyDescent="0.25">
      <c r="M81442"/>
    </row>
    <row r="81443" spans="13:13" x14ac:dyDescent="0.25">
      <c r="M81443"/>
    </row>
    <row r="81444" spans="13:13" x14ac:dyDescent="0.25">
      <c r="M81444"/>
    </row>
    <row r="81445" spans="13:13" x14ac:dyDescent="0.25">
      <c r="M81445"/>
    </row>
    <row r="81446" spans="13:13" x14ac:dyDescent="0.25">
      <c r="M81446"/>
    </row>
    <row r="81447" spans="13:13" x14ac:dyDescent="0.25">
      <c r="M81447"/>
    </row>
    <row r="81448" spans="13:13" x14ac:dyDescent="0.25">
      <c r="M81448"/>
    </row>
    <row r="81449" spans="13:13" x14ac:dyDescent="0.25">
      <c r="M81449"/>
    </row>
    <row r="81450" spans="13:13" x14ac:dyDescent="0.25">
      <c r="M81450"/>
    </row>
    <row r="81451" spans="13:13" x14ac:dyDescent="0.25">
      <c r="M81451"/>
    </row>
    <row r="81452" spans="13:13" x14ac:dyDescent="0.25">
      <c r="M81452"/>
    </row>
    <row r="81453" spans="13:13" x14ac:dyDescent="0.25">
      <c r="M81453"/>
    </row>
    <row r="81454" spans="13:13" x14ac:dyDescent="0.25">
      <c r="M81454"/>
    </row>
    <row r="81455" spans="13:13" x14ac:dyDescent="0.25">
      <c r="M81455"/>
    </row>
    <row r="81456" spans="13:13" x14ac:dyDescent="0.25">
      <c r="M81456"/>
    </row>
    <row r="81457" spans="13:13" x14ac:dyDescent="0.25">
      <c r="M81457"/>
    </row>
    <row r="81458" spans="13:13" x14ac:dyDescent="0.25">
      <c r="M81458"/>
    </row>
    <row r="81459" spans="13:13" x14ac:dyDescent="0.25">
      <c r="M81459"/>
    </row>
    <row r="81460" spans="13:13" x14ac:dyDescent="0.25">
      <c r="M81460"/>
    </row>
    <row r="81461" spans="13:13" x14ac:dyDescent="0.25">
      <c r="M81461"/>
    </row>
    <row r="81462" spans="13:13" x14ac:dyDescent="0.25">
      <c r="M81462"/>
    </row>
    <row r="81463" spans="13:13" x14ac:dyDescent="0.25">
      <c r="M81463"/>
    </row>
    <row r="81464" spans="13:13" x14ac:dyDescent="0.25">
      <c r="M81464"/>
    </row>
    <row r="81465" spans="13:13" x14ac:dyDescent="0.25">
      <c r="M81465"/>
    </row>
    <row r="81466" spans="13:13" x14ac:dyDescent="0.25">
      <c r="M81466"/>
    </row>
    <row r="81467" spans="13:13" x14ac:dyDescent="0.25">
      <c r="M81467"/>
    </row>
    <row r="81468" spans="13:13" x14ac:dyDescent="0.25">
      <c r="M81468"/>
    </row>
    <row r="81469" spans="13:13" x14ac:dyDescent="0.25">
      <c r="M81469"/>
    </row>
    <row r="81470" spans="13:13" x14ac:dyDescent="0.25">
      <c r="M81470"/>
    </row>
    <row r="81471" spans="13:13" x14ac:dyDescent="0.25">
      <c r="M81471"/>
    </row>
    <row r="81472" spans="13:13" x14ac:dyDescent="0.25">
      <c r="M81472"/>
    </row>
    <row r="81473" spans="13:13" x14ac:dyDescent="0.25">
      <c r="M81473"/>
    </row>
    <row r="81474" spans="13:13" x14ac:dyDescent="0.25">
      <c r="M81474"/>
    </row>
    <row r="81475" spans="13:13" x14ac:dyDescent="0.25">
      <c r="M81475"/>
    </row>
    <row r="81476" spans="13:13" x14ac:dyDescent="0.25">
      <c r="M81476"/>
    </row>
    <row r="81477" spans="13:13" x14ac:dyDescent="0.25">
      <c r="M81477"/>
    </row>
    <row r="81478" spans="13:13" x14ac:dyDescent="0.25">
      <c r="M81478"/>
    </row>
    <row r="81479" spans="13:13" x14ac:dyDescent="0.25">
      <c r="M81479"/>
    </row>
    <row r="81480" spans="13:13" x14ac:dyDescent="0.25">
      <c r="M81480"/>
    </row>
    <row r="81481" spans="13:13" x14ac:dyDescent="0.25">
      <c r="M81481"/>
    </row>
    <row r="81482" spans="13:13" x14ac:dyDescent="0.25">
      <c r="M81482"/>
    </row>
    <row r="81483" spans="13:13" x14ac:dyDescent="0.25">
      <c r="M81483"/>
    </row>
    <row r="81484" spans="13:13" x14ac:dyDescent="0.25">
      <c r="M81484"/>
    </row>
    <row r="81485" spans="13:13" x14ac:dyDescent="0.25">
      <c r="M81485"/>
    </row>
    <row r="81486" spans="13:13" x14ac:dyDescent="0.25">
      <c r="M81486"/>
    </row>
    <row r="81487" spans="13:13" x14ac:dyDescent="0.25">
      <c r="M81487"/>
    </row>
    <row r="81488" spans="13:13" x14ac:dyDescent="0.25">
      <c r="M81488"/>
    </row>
    <row r="81489" spans="13:13" x14ac:dyDescent="0.25">
      <c r="M81489"/>
    </row>
    <row r="81490" spans="13:13" x14ac:dyDescent="0.25">
      <c r="M81490"/>
    </row>
    <row r="81491" spans="13:13" x14ac:dyDescent="0.25">
      <c r="M81491"/>
    </row>
    <row r="81492" spans="13:13" x14ac:dyDescent="0.25">
      <c r="M81492"/>
    </row>
    <row r="81493" spans="13:13" x14ac:dyDescent="0.25">
      <c r="M81493"/>
    </row>
    <row r="81494" spans="13:13" x14ac:dyDescent="0.25">
      <c r="M81494"/>
    </row>
    <row r="81495" spans="13:13" x14ac:dyDescent="0.25">
      <c r="M81495"/>
    </row>
    <row r="81496" spans="13:13" x14ac:dyDescent="0.25">
      <c r="M81496"/>
    </row>
    <row r="81497" spans="13:13" x14ac:dyDescent="0.25">
      <c r="M81497"/>
    </row>
    <row r="81498" spans="13:13" x14ac:dyDescent="0.25">
      <c r="M81498"/>
    </row>
    <row r="81499" spans="13:13" x14ac:dyDescent="0.25">
      <c r="M81499"/>
    </row>
    <row r="81500" spans="13:13" x14ac:dyDescent="0.25">
      <c r="M81500"/>
    </row>
    <row r="81501" spans="13:13" x14ac:dyDescent="0.25">
      <c r="M81501"/>
    </row>
    <row r="81502" spans="13:13" x14ac:dyDescent="0.25">
      <c r="M81502"/>
    </row>
    <row r="81503" spans="13:13" x14ac:dyDescent="0.25">
      <c r="M81503"/>
    </row>
    <row r="81504" spans="13:13" x14ac:dyDescent="0.25">
      <c r="M81504"/>
    </row>
    <row r="81505" spans="13:13" x14ac:dyDescent="0.25">
      <c r="M81505"/>
    </row>
    <row r="81506" spans="13:13" x14ac:dyDescent="0.25">
      <c r="M81506"/>
    </row>
    <row r="81507" spans="13:13" x14ac:dyDescent="0.25">
      <c r="M81507"/>
    </row>
    <row r="81508" spans="13:13" x14ac:dyDescent="0.25">
      <c r="M81508"/>
    </row>
    <row r="81509" spans="13:13" x14ac:dyDescent="0.25">
      <c r="M81509"/>
    </row>
    <row r="81510" spans="13:13" x14ac:dyDescent="0.25">
      <c r="M81510"/>
    </row>
    <row r="81511" spans="13:13" x14ac:dyDescent="0.25">
      <c r="M81511"/>
    </row>
    <row r="81512" spans="13:13" x14ac:dyDescent="0.25">
      <c r="M81512"/>
    </row>
    <row r="81513" spans="13:13" x14ac:dyDescent="0.25">
      <c r="M81513"/>
    </row>
    <row r="81514" spans="13:13" x14ac:dyDescent="0.25">
      <c r="M81514"/>
    </row>
    <row r="81515" spans="13:13" x14ac:dyDescent="0.25">
      <c r="M81515"/>
    </row>
    <row r="81516" spans="13:13" x14ac:dyDescent="0.25">
      <c r="M81516"/>
    </row>
    <row r="81517" spans="13:13" x14ac:dyDescent="0.25">
      <c r="M81517"/>
    </row>
    <row r="81518" spans="13:13" x14ac:dyDescent="0.25">
      <c r="M81518"/>
    </row>
    <row r="81519" spans="13:13" x14ac:dyDescent="0.25">
      <c r="M81519"/>
    </row>
    <row r="81520" spans="13:13" x14ac:dyDescent="0.25">
      <c r="M81520"/>
    </row>
    <row r="81521" spans="13:13" x14ac:dyDescent="0.25">
      <c r="M81521"/>
    </row>
    <row r="81522" spans="13:13" x14ac:dyDescent="0.25">
      <c r="M81522"/>
    </row>
    <row r="81523" spans="13:13" x14ac:dyDescent="0.25">
      <c r="M81523"/>
    </row>
    <row r="81524" spans="13:13" x14ac:dyDescent="0.25">
      <c r="M81524"/>
    </row>
    <row r="81525" spans="13:13" x14ac:dyDescent="0.25">
      <c r="M81525"/>
    </row>
    <row r="81526" spans="13:13" x14ac:dyDescent="0.25">
      <c r="M81526"/>
    </row>
    <row r="81527" spans="13:13" x14ac:dyDescent="0.25">
      <c r="M81527"/>
    </row>
    <row r="81528" spans="13:13" x14ac:dyDescent="0.25">
      <c r="M81528"/>
    </row>
    <row r="81529" spans="13:13" x14ac:dyDescent="0.25">
      <c r="M81529"/>
    </row>
    <row r="81530" spans="13:13" x14ac:dyDescent="0.25">
      <c r="M81530"/>
    </row>
    <row r="81531" spans="13:13" x14ac:dyDescent="0.25">
      <c r="M81531"/>
    </row>
    <row r="81532" spans="13:13" x14ac:dyDescent="0.25">
      <c r="M81532"/>
    </row>
    <row r="81533" spans="13:13" x14ac:dyDescent="0.25">
      <c r="M81533"/>
    </row>
    <row r="81534" spans="13:13" x14ac:dyDescent="0.25">
      <c r="M81534"/>
    </row>
    <row r="81535" spans="13:13" x14ac:dyDescent="0.25">
      <c r="M81535"/>
    </row>
    <row r="81536" spans="13:13" x14ac:dyDescent="0.25">
      <c r="M81536"/>
    </row>
    <row r="81537" spans="13:13" x14ac:dyDescent="0.25">
      <c r="M81537"/>
    </row>
    <row r="81538" spans="13:13" x14ac:dyDescent="0.25">
      <c r="M81538"/>
    </row>
    <row r="81539" spans="13:13" x14ac:dyDescent="0.25">
      <c r="M81539"/>
    </row>
    <row r="81540" spans="13:13" x14ac:dyDescent="0.25">
      <c r="M81540"/>
    </row>
    <row r="81541" spans="13:13" x14ac:dyDescent="0.25">
      <c r="M81541"/>
    </row>
    <row r="81542" spans="13:13" x14ac:dyDescent="0.25">
      <c r="M81542"/>
    </row>
    <row r="81543" spans="13:13" x14ac:dyDescent="0.25">
      <c r="M81543"/>
    </row>
    <row r="81544" spans="13:13" x14ac:dyDescent="0.25">
      <c r="M81544"/>
    </row>
    <row r="81545" spans="13:13" x14ac:dyDescent="0.25">
      <c r="M81545"/>
    </row>
    <row r="81546" spans="13:13" x14ac:dyDescent="0.25">
      <c r="M81546"/>
    </row>
    <row r="81547" spans="13:13" x14ac:dyDescent="0.25">
      <c r="M81547"/>
    </row>
    <row r="81548" spans="13:13" x14ac:dyDescent="0.25">
      <c r="M81548"/>
    </row>
    <row r="81549" spans="13:13" x14ac:dyDescent="0.25">
      <c r="M81549"/>
    </row>
    <row r="81550" spans="13:13" x14ac:dyDescent="0.25">
      <c r="M81550"/>
    </row>
    <row r="81551" spans="13:13" x14ac:dyDescent="0.25">
      <c r="M81551"/>
    </row>
    <row r="81552" spans="13:13" x14ac:dyDescent="0.25">
      <c r="M81552"/>
    </row>
    <row r="81553" spans="13:13" x14ac:dyDescent="0.25">
      <c r="M81553"/>
    </row>
    <row r="81554" spans="13:13" x14ac:dyDescent="0.25">
      <c r="M81554"/>
    </row>
    <row r="81555" spans="13:13" x14ac:dyDescent="0.25">
      <c r="M81555"/>
    </row>
    <row r="81556" spans="13:13" x14ac:dyDescent="0.25">
      <c r="M81556"/>
    </row>
    <row r="81557" spans="13:13" x14ac:dyDescent="0.25">
      <c r="M81557"/>
    </row>
    <row r="81558" spans="13:13" x14ac:dyDescent="0.25">
      <c r="M81558"/>
    </row>
    <row r="81559" spans="13:13" x14ac:dyDescent="0.25">
      <c r="M81559"/>
    </row>
    <row r="81560" spans="13:13" x14ac:dyDescent="0.25">
      <c r="M81560"/>
    </row>
    <row r="81561" spans="13:13" x14ac:dyDescent="0.25">
      <c r="M81561"/>
    </row>
    <row r="81562" spans="13:13" x14ac:dyDescent="0.25">
      <c r="M81562"/>
    </row>
    <row r="81563" spans="13:13" x14ac:dyDescent="0.25">
      <c r="M81563"/>
    </row>
    <row r="81564" spans="13:13" x14ac:dyDescent="0.25">
      <c r="M81564"/>
    </row>
    <row r="81565" spans="13:13" x14ac:dyDescent="0.25">
      <c r="M81565"/>
    </row>
    <row r="81566" spans="13:13" x14ac:dyDescent="0.25">
      <c r="M81566"/>
    </row>
    <row r="81567" spans="13:13" x14ac:dyDescent="0.25">
      <c r="M81567"/>
    </row>
    <row r="81568" spans="13:13" x14ac:dyDescent="0.25">
      <c r="M81568"/>
    </row>
    <row r="81569" spans="13:13" x14ac:dyDescent="0.25">
      <c r="M81569"/>
    </row>
    <row r="81570" spans="13:13" x14ac:dyDescent="0.25">
      <c r="M81570"/>
    </row>
    <row r="81571" spans="13:13" x14ac:dyDescent="0.25">
      <c r="M81571"/>
    </row>
    <row r="81572" spans="13:13" x14ac:dyDescent="0.25">
      <c r="M81572"/>
    </row>
    <row r="81573" spans="13:13" x14ac:dyDescent="0.25">
      <c r="M81573"/>
    </row>
    <row r="81574" spans="13:13" x14ac:dyDescent="0.25">
      <c r="M81574"/>
    </row>
    <row r="81575" spans="13:13" x14ac:dyDescent="0.25">
      <c r="M81575"/>
    </row>
    <row r="81576" spans="13:13" x14ac:dyDescent="0.25">
      <c r="M81576"/>
    </row>
    <row r="81577" spans="13:13" x14ac:dyDescent="0.25">
      <c r="M81577"/>
    </row>
    <row r="81578" spans="13:13" x14ac:dyDescent="0.25">
      <c r="M81578"/>
    </row>
    <row r="81579" spans="13:13" x14ac:dyDescent="0.25">
      <c r="M81579"/>
    </row>
    <row r="81580" spans="13:13" x14ac:dyDescent="0.25">
      <c r="M81580"/>
    </row>
    <row r="81581" spans="13:13" x14ac:dyDescent="0.25">
      <c r="M81581"/>
    </row>
    <row r="81582" spans="13:13" x14ac:dyDescent="0.25">
      <c r="M81582"/>
    </row>
    <row r="81583" spans="13:13" x14ac:dyDescent="0.25">
      <c r="M81583"/>
    </row>
    <row r="81584" spans="13:13" x14ac:dyDescent="0.25">
      <c r="M81584"/>
    </row>
    <row r="81585" spans="13:13" x14ac:dyDescent="0.25">
      <c r="M81585"/>
    </row>
    <row r="81586" spans="13:13" x14ac:dyDescent="0.25">
      <c r="M81586"/>
    </row>
    <row r="81587" spans="13:13" x14ac:dyDescent="0.25">
      <c r="M81587"/>
    </row>
    <row r="81588" spans="13:13" x14ac:dyDescent="0.25">
      <c r="M81588"/>
    </row>
    <row r="81589" spans="13:13" x14ac:dyDescent="0.25">
      <c r="M81589"/>
    </row>
    <row r="81590" spans="13:13" x14ac:dyDescent="0.25">
      <c r="M81590"/>
    </row>
    <row r="81591" spans="13:13" x14ac:dyDescent="0.25">
      <c r="M81591"/>
    </row>
    <row r="81592" spans="13:13" x14ac:dyDescent="0.25">
      <c r="M81592"/>
    </row>
    <row r="81593" spans="13:13" x14ac:dyDescent="0.25">
      <c r="M81593"/>
    </row>
    <row r="81594" spans="13:13" x14ac:dyDescent="0.25">
      <c r="M81594"/>
    </row>
    <row r="81595" spans="13:13" x14ac:dyDescent="0.25">
      <c r="M81595"/>
    </row>
    <row r="81596" spans="13:13" x14ac:dyDescent="0.25">
      <c r="M81596"/>
    </row>
    <row r="81597" spans="13:13" x14ac:dyDescent="0.25">
      <c r="M81597"/>
    </row>
    <row r="81598" spans="13:13" x14ac:dyDescent="0.25">
      <c r="M81598"/>
    </row>
    <row r="81599" spans="13:13" x14ac:dyDescent="0.25">
      <c r="M81599"/>
    </row>
    <row r="81600" spans="13:13" x14ac:dyDescent="0.25">
      <c r="M81600"/>
    </row>
    <row r="81601" spans="13:13" x14ac:dyDescent="0.25">
      <c r="M81601"/>
    </row>
    <row r="81602" spans="13:13" x14ac:dyDescent="0.25">
      <c r="M81602"/>
    </row>
    <row r="81603" spans="13:13" x14ac:dyDescent="0.25">
      <c r="M81603"/>
    </row>
    <row r="81604" spans="13:13" x14ac:dyDescent="0.25">
      <c r="M81604"/>
    </row>
    <row r="81605" spans="13:13" x14ac:dyDescent="0.25">
      <c r="M81605"/>
    </row>
    <row r="81606" spans="13:13" x14ac:dyDescent="0.25">
      <c r="M81606"/>
    </row>
    <row r="81607" spans="13:13" x14ac:dyDescent="0.25">
      <c r="M81607"/>
    </row>
    <row r="81608" spans="13:13" x14ac:dyDescent="0.25">
      <c r="M81608"/>
    </row>
    <row r="81609" spans="13:13" x14ac:dyDescent="0.25">
      <c r="M81609"/>
    </row>
    <row r="81610" spans="13:13" x14ac:dyDescent="0.25">
      <c r="M81610"/>
    </row>
    <row r="81611" spans="13:13" x14ac:dyDescent="0.25">
      <c r="M81611"/>
    </row>
    <row r="81612" spans="13:13" x14ac:dyDescent="0.25">
      <c r="M81612"/>
    </row>
    <row r="81613" spans="13:13" x14ac:dyDescent="0.25">
      <c r="M81613"/>
    </row>
    <row r="81614" spans="13:13" x14ac:dyDescent="0.25">
      <c r="M81614"/>
    </row>
    <row r="81615" spans="13:13" x14ac:dyDescent="0.25">
      <c r="M81615"/>
    </row>
    <row r="81616" spans="13:13" x14ac:dyDescent="0.25">
      <c r="M81616"/>
    </row>
    <row r="81617" spans="13:13" x14ac:dyDescent="0.25">
      <c r="M81617"/>
    </row>
    <row r="81618" spans="13:13" x14ac:dyDescent="0.25">
      <c r="M81618"/>
    </row>
    <row r="81619" spans="13:13" x14ac:dyDescent="0.25">
      <c r="M81619"/>
    </row>
    <row r="81620" spans="13:13" x14ac:dyDescent="0.25">
      <c r="M81620"/>
    </row>
    <row r="81621" spans="13:13" x14ac:dyDescent="0.25">
      <c r="M81621"/>
    </row>
    <row r="81622" spans="13:13" x14ac:dyDescent="0.25">
      <c r="M81622"/>
    </row>
    <row r="81623" spans="13:13" x14ac:dyDescent="0.25">
      <c r="M81623"/>
    </row>
    <row r="81624" spans="13:13" x14ac:dyDescent="0.25">
      <c r="M81624"/>
    </row>
    <row r="81625" spans="13:13" x14ac:dyDescent="0.25">
      <c r="M81625"/>
    </row>
    <row r="81626" spans="13:13" x14ac:dyDescent="0.25">
      <c r="M81626"/>
    </row>
    <row r="81627" spans="13:13" x14ac:dyDescent="0.25">
      <c r="M81627"/>
    </row>
    <row r="81628" spans="13:13" x14ac:dyDescent="0.25">
      <c r="M81628"/>
    </row>
    <row r="81629" spans="13:13" x14ac:dyDescent="0.25">
      <c r="M81629"/>
    </row>
    <row r="81630" spans="13:13" x14ac:dyDescent="0.25">
      <c r="M81630"/>
    </row>
    <row r="81631" spans="13:13" x14ac:dyDescent="0.25">
      <c r="M81631"/>
    </row>
    <row r="81632" spans="13:13" x14ac:dyDescent="0.25">
      <c r="M81632"/>
    </row>
    <row r="81633" spans="13:13" x14ac:dyDescent="0.25">
      <c r="M81633"/>
    </row>
    <row r="81634" spans="13:13" x14ac:dyDescent="0.25">
      <c r="M81634"/>
    </row>
    <row r="81635" spans="13:13" x14ac:dyDescent="0.25">
      <c r="M81635"/>
    </row>
    <row r="81636" spans="13:13" x14ac:dyDescent="0.25">
      <c r="M81636"/>
    </row>
    <row r="81637" spans="13:13" x14ac:dyDescent="0.25">
      <c r="M81637"/>
    </row>
    <row r="81638" spans="13:13" x14ac:dyDescent="0.25">
      <c r="M81638"/>
    </row>
    <row r="81639" spans="13:13" x14ac:dyDescent="0.25">
      <c r="M81639"/>
    </row>
    <row r="81640" spans="13:13" x14ac:dyDescent="0.25">
      <c r="M81640"/>
    </row>
    <row r="81641" spans="13:13" x14ac:dyDescent="0.25">
      <c r="M81641"/>
    </row>
    <row r="81642" spans="13:13" x14ac:dyDescent="0.25">
      <c r="M81642"/>
    </row>
    <row r="81643" spans="13:13" x14ac:dyDescent="0.25">
      <c r="M81643"/>
    </row>
    <row r="81644" spans="13:13" x14ac:dyDescent="0.25">
      <c r="M81644"/>
    </row>
    <row r="81645" spans="13:13" x14ac:dyDescent="0.25">
      <c r="M81645"/>
    </row>
    <row r="81646" spans="13:13" x14ac:dyDescent="0.25">
      <c r="M81646"/>
    </row>
    <row r="81647" spans="13:13" x14ac:dyDescent="0.25">
      <c r="M81647"/>
    </row>
    <row r="81648" spans="13:13" x14ac:dyDescent="0.25">
      <c r="M81648"/>
    </row>
    <row r="81649" spans="13:13" x14ac:dyDescent="0.25">
      <c r="M81649"/>
    </row>
    <row r="81650" spans="13:13" x14ac:dyDescent="0.25">
      <c r="M81650"/>
    </row>
    <row r="81651" spans="13:13" x14ac:dyDescent="0.25">
      <c r="M81651"/>
    </row>
    <row r="81652" spans="13:13" x14ac:dyDescent="0.25">
      <c r="M81652"/>
    </row>
    <row r="81653" spans="13:13" x14ac:dyDescent="0.25">
      <c r="M81653"/>
    </row>
    <row r="81654" spans="13:13" x14ac:dyDescent="0.25">
      <c r="M81654"/>
    </row>
    <row r="81655" spans="13:13" x14ac:dyDescent="0.25">
      <c r="M81655"/>
    </row>
    <row r="81656" spans="13:13" x14ac:dyDescent="0.25">
      <c r="M81656"/>
    </row>
    <row r="81657" spans="13:13" x14ac:dyDescent="0.25">
      <c r="M81657"/>
    </row>
    <row r="81658" spans="13:13" x14ac:dyDescent="0.25">
      <c r="M81658"/>
    </row>
    <row r="81659" spans="13:13" x14ac:dyDescent="0.25">
      <c r="M81659"/>
    </row>
    <row r="81660" spans="13:13" x14ac:dyDescent="0.25">
      <c r="M81660"/>
    </row>
    <row r="81661" spans="13:13" x14ac:dyDescent="0.25">
      <c r="M81661"/>
    </row>
    <row r="81662" spans="13:13" x14ac:dyDescent="0.25">
      <c r="M81662"/>
    </row>
    <row r="81663" spans="13:13" x14ac:dyDescent="0.25">
      <c r="M81663"/>
    </row>
    <row r="81664" spans="13:13" x14ac:dyDescent="0.25">
      <c r="M81664"/>
    </row>
    <row r="81665" spans="13:13" x14ac:dyDescent="0.25">
      <c r="M81665"/>
    </row>
    <row r="81666" spans="13:13" x14ac:dyDescent="0.25">
      <c r="M81666"/>
    </row>
    <row r="81667" spans="13:13" x14ac:dyDescent="0.25">
      <c r="M81667"/>
    </row>
    <row r="81668" spans="13:13" x14ac:dyDescent="0.25">
      <c r="M81668"/>
    </row>
    <row r="81669" spans="13:13" x14ac:dyDescent="0.25">
      <c r="M81669"/>
    </row>
    <row r="81670" spans="13:13" x14ac:dyDescent="0.25">
      <c r="M81670"/>
    </row>
    <row r="81671" spans="13:13" x14ac:dyDescent="0.25">
      <c r="M81671"/>
    </row>
    <row r="81672" spans="13:13" x14ac:dyDescent="0.25">
      <c r="M81672"/>
    </row>
    <row r="81673" spans="13:13" x14ac:dyDescent="0.25">
      <c r="M81673"/>
    </row>
    <row r="81674" spans="13:13" x14ac:dyDescent="0.25">
      <c r="M81674"/>
    </row>
    <row r="81675" spans="13:13" x14ac:dyDescent="0.25">
      <c r="M81675"/>
    </row>
    <row r="81676" spans="13:13" x14ac:dyDescent="0.25">
      <c r="M81676"/>
    </row>
    <row r="81677" spans="13:13" x14ac:dyDescent="0.25">
      <c r="M81677"/>
    </row>
    <row r="81678" spans="13:13" x14ac:dyDescent="0.25">
      <c r="M81678"/>
    </row>
    <row r="81679" spans="13:13" x14ac:dyDescent="0.25">
      <c r="M81679"/>
    </row>
    <row r="81680" spans="13:13" x14ac:dyDescent="0.25">
      <c r="M81680"/>
    </row>
    <row r="81681" spans="13:13" x14ac:dyDescent="0.25">
      <c r="M81681"/>
    </row>
    <row r="81682" spans="13:13" x14ac:dyDescent="0.25">
      <c r="M81682"/>
    </row>
    <row r="81683" spans="13:13" x14ac:dyDescent="0.25">
      <c r="M81683"/>
    </row>
    <row r="81684" spans="13:13" x14ac:dyDescent="0.25">
      <c r="M81684"/>
    </row>
    <row r="81685" spans="13:13" x14ac:dyDescent="0.25">
      <c r="M81685"/>
    </row>
    <row r="81686" spans="13:13" x14ac:dyDescent="0.25">
      <c r="M81686"/>
    </row>
    <row r="81687" spans="13:13" x14ac:dyDescent="0.25">
      <c r="M81687"/>
    </row>
    <row r="81688" spans="13:13" x14ac:dyDescent="0.25">
      <c r="M81688"/>
    </row>
    <row r="81689" spans="13:13" x14ac:dyDescent="0.25">
      <c r="M81689"/>
    </row>
    <row r="81690" spans="13:13" x14ac:dyDescent="0.25">
      <c r="M81690"/>
    </row>
    <row r="81691" spans="13:13" x14ac:dyDescent="0.25">
      <c r="M81691"/>
    </row>
    <row r="81692" spans="13:13" x14ac:dyDescent="0.25">
      <c r="M81692"/>
    </row>
    <row r="81693" spans="13:13" x14ac:dyDescent="0.25">
      <c r="M81693"/>
    </row>
    <row r="81694" spans="13:13" x14ac:dyDescent="0.25">
      <c r="M81694"/>
    </row>
    <row r="81695" spans="13:13" x14ac:dyDescent="0.25">
      <c r="M81695"/>
    </row>
    <row r="81696" spans="13:13" x14ac:dyDescent="0.25">
      <c r="M81696"/>
    </row>
    <row r="81697" spans="13:13" x14ac:dyDescent="0.25">
      <c r="M81697"/>
    </row>
    <row r="81698" spans="13:13" x14ac:dyDescent="0.25">
      <c r="M81698"/>
    </row>
    <row r="81699" spans="13:13" x14ac:dyDescent="0.25">
      <c r="M81699"/>
    </row>
    <row r="81700" spans="13:13" x14ac:dyDescent="0.25">
      <c r="M81700"/>
    </row>
    <row r="81701" spans="13:13" x14ac:dyDescent="0.25">
      <c r="M81701"/>
    </row>
    <row r="81702" spans="13:13" x14ac:dyDescent="0.25">
      <c r="M81702"/>
    </row>
    <row r="81703" spans="13:13" x14ac:dyDescent="0.25">
      <c r="M81703"/>
    </row>
    <row r="81704" spans="13:13" x14ac:dyDescent="0.25">
      <c r="M81704"/>
    </row>
    <row r="81705" spans="13:13" x14ac:dyDescent="0.25">
      <c r="M81705"/>
    </row>
    <row r="81706" spans="13:13" x14ac:dyDescent="0.25">
      <c r="M81706"/>
    </row>
    <row r="81707" spans="13:13" x14ac:dyDescent="0.25">
      <c r="M81707"/>
    </row>
    <row r="81708" spans="13:13" x14ac:dyDescent="0.25">
      <c r="M81708"/>
    </row>
    <row r="81709" spans="13:13" x14ac:dyDescent="0.25">
      <c r="M81709"/>
    </row>
    <row r="81710" spans="13:13" x14ac:dyDescent="0.25">
      <c r="M81710"/>
    </row>
    <row r="81711" spans="13:13" x14ac:dyDescent="0.25">
      <c r="M81711"/>
    </row>
    <row r="81712" spans="13:13" x14ac:dyDescent="0.25">
      <c r="M81712"/>
    </row>
    <row r="81713" spans="13:13" x14ac:dyDescent="0.25">
      <c r="M81713"/>
    </row>
    <row r="81714" spans="13:13" x14ac:dyDescent="0.25">
      <c r="M81714"/>
    </row>
    <row r="81715" spans="13:13" x14ac:dyDescent="0.25">
      <c r="M81715"/>
    </row>
    <row r="81716" spans="13:13" x14ac:dyDescent="0.25">
      <c r="M81716"/>
    </row>
    <row r="81717" spans="13:13" x14ac:dyDescent="0.25">
      <c r="M81717"/>
    </row>
    <row r="81718" spans="13:13" x14ac:dyDescent="0.25">
      <c r="M81718"/>
    </row>
    <row r="81719" spans="13:13" x14ac:dyDescent="0.25">
      <c r="M81719"/>
    </row>
    <row r="81720" spans="13:13" x14ac:dyDescent="0.25">
      <c r="M81720"/>
    </row>
    <row r="81721" spans="13:13" x14ac:dyDescent="0.25">
      <c r="M81721"/>
    </row>
    <row r="81722" spans="13:13" x14ac:dyDescent="0.25">
      <c r="M81722"/>
    </row>
    <row r="81723" spans="13:13" x14ac:dyDescent="0.25">
      <c r="M81723"/>
    </row>
    <row r="81724" spans="13:13" x14ac:dyDescent="0.25">
      <c r="M81724"/>
    </row>
    <row r="81725" spans="13:13" x14ac:dyDescent="0.25">
      <c r="M81725"/>
    </row>
    <row r="81726" spans="13:13" x14ac:dyDescent="0.25">
      <c r="M81726"/>
    </row>
    <row r="81727" spans="13:13" x14ac:dyDescent="0.25">
      <c r="M81727"/>
    </row>
    <row r="81728" spans="13:13" x14ac:dyDescent="0.25">
      <c r="M81728"/>
    </row>
    <row r="81729" spans="13:13" x14ac:dyDescent="0.25">
      <c r="M81729"/>
    </row>
    <row r="81730" spans="13:13" x14ac:dyDescent="0.25">
      <c r="M81730"/>
    </row>
    <row r="81731" spans="13:13" x14ac:dyDescent="0.25">
      <c r="M81731"/>
    </row>
    <row r="81732" spans="13:13" x14ac:dyDescent="0.25">
      <c r="M81732"/>
    </row>
    <row r="81733" spans="13:13" x14ac:dyDescent="0.25">
      <c r="M81733"/>
    </row>
    <row r="81734" spans="13:13" x14ac:dyDescent="0.25">
      <c r="M81734"/>
    </row>
    <row r="81735" spans="13:13" x14ac:dyDescent="0.25">
      <c r="M81735"/>
    </row>
    <row r="81736" spans="13:13" x14ac:dyDescent="0.25">
      <c r="M81736"/>
    </row>
    <row r="81737" spans="13:13" x14ac:dyDescent="0.25">
      <c r="M81737"/>
    </row>
    <row r="81738" spans="13:13" x14ac:dyDescent="0.25">
      <c r="M81738"/>
    </row>
    <row r="81739" spans="13:13" x14ac:dyDescent="0.25">
      <c r="M81739"/>
    </row>
    <row r="81740" spans="13:13" x14ac:dyDescent="0.25">
      <c r="M81740"/>
    </row>
    <row r="81741" spans="13:13" x14ac:dyDescent="0.25">
      <c r="M81741"/>
    </row>
    <row r="81742" spans="13:13" x14ac:dyDescent="0.25">
      <c r="M81742"/>
    </row>
    <row r="81743" spans="13:13" x14ac:dyDescent="0.25">
      <c r="M81743"/>
    </row>
    <row r="81744" spans="13:13" x14ac:dyDescent="0.25">
      <c r="M81744"/>
    </row>
    <row r="81745" spans="13:13" x14ac:dyDescent="0.25">
      <c r="M81745"/>
    </row>
    <row r="81746" spans="13:13" x14ac:dyDescent="0.25">
      <c r="M81746"/>
    </row>
    <row r="81747" spans="13:13" x14ac:dyDescent="0.25">
      <c r="M81747"/>
    </row>
    <row r="81748" spans="13:13" x14ac:dyDescent="0.25">
      <c r="M81748"/>
    </row>
    <row r="81749" spans="13:13" x14ac:dyDescent="0.25">
      <c r="M81749"/>
    </row>
    <row r="81750" spans="13:13" x14ac:dyDescent="0.25">
      <c r="M81750"/>
    </row>
    <row r="81751" spans="13:13" x14ac:dyDescent="0.25">
      <c r="M81751"/>
    </row>
    <row r="81752" spans="13:13" x14ac:dyDescent="0.25">
      <c r="M81752"/>
    </row>
    <row r="81753" spans="13:13" x14ac:dyDescent="0.25">
      <c r="M81753"/>
    </row>
    <row r="81754" spans="13:13" x14ac:dyDescent="0.25">
      <c r="M81754"/>
    </row>
    <row r="81755" spans="13:13" x14ac:dyDescent="0.25">
      <c r="M81755"/>
    </row>
    <row r="81756" spans="13:13" x14ac:dyDescent="0.25">
      <c r="M81756"/>
    </row>
    <row r="81757" spans="13:13" x14ac:dyDescent="0.25">
      <c r="M81757"/>
    </row>
    <row r="81758" spans="13:13" x14ac:dyDescent="0.25">
      <c r="M81758"/>
    </row>
    <row r="81759" spans="13:13" x14ac:dyDescent="0.25">
      <c r="M81759"/>
    </row>
    <row r="81760" spans="13:13" x14ac:dyDescent="0.25">
      <c r="M81760"/>
    </row>
    <row r="81761" spans="13:13" x14ac:dyDescent="0.25">
      <c r="M81761"/>
    </row>
    <row r="81762" spans="13:13" x14ac:dyDescent="0.25">
      <c r="M81762"/>
    </row>
    <row r="81763" spans="13:13" x14ac:dyDescent="0.25">
      <c r="M81763"/>
    </row>
    <row r="81764" spans="13:13" x14ac:dyDescent="0.25">
      <c r="M81764"/>
    </row>
    <row r="81765" spans="13:13" x14ac:dyDescent="0.25">
      <c r="M81765"/>
    </row>
    <row r="81766" spans="13:13" x14ac:dyDescent="0.25">
      <c r="M81766"/>
    </row>
    <row r="81767" spans="13:13" x14ac:dyDescent="0.25">
      <c r="M81767"/>
    </row>
    <row r="81768" spans="13:13" x14ac:dyDescent="0.25">
      <c r="M81768"/>
    </row>
    <row r="81769" spans="13:13" x14ac:dyDescent="0.25">
      <c r="M81769"/>
    </row>
    <row r="81770" spans="13:13" x14ac:dyDescent="0.25">
      <c r="M81770"/>
    </row>
    <row r="81771" spans="13:13" x14ac:dyDescent="0.25">
      <c r="M81771"/>
    </row>
    <row r="81772" spans="13:13" x14ac:dyDescent="0.25">
      <c r="M81772"/>
    </row>
    <row r="81773" spans="13:13" x14ac:dyDescent="0.25">
      <c r="M81773"/>
    </row>
    <row r="81774" spans="13:13" x14ac:dyDescent="0.25">
      <c r="M81774"/>
    </row>
    <row r="81775" spans="13:13" x14ac:dyDescent="0.25">
      <c r="M81775"/>
    </row>
    <row r="81776" spans="13:13" x14ac:dyDescent="0.25">
      <c r="M81776"/>
    </row>
    <row r="81777" spans="13:13" x14ac:dyDescent="0.25">
      <c r="M81777"/>
    </row>
    <row r="81778" spans="13:13" x14ac:dyDescent="0.25">
      <c r="M81778"/>
    </row>
    <row r="81779" spans="13:13" x14ac:dyDescent="0.25">
      <c r="M81779"/>
    </row>
    <row r="81780" spans="13:13" x14ac:dyDescent="0.25">
      <c r="M81780"/>
    </row>
    <row r="81781" spans="13:13" x14ac:dyDescent="0.25">
      <c r="M81781"/>
    </row>
    <row r="81782" spans="13:13" x14ac:dyDescent="0.25">
      <c r="M81782"/>
    </row>
    <row r="81783" spans="13:13" x14ac:dyDescent="0.25">
      <c r="M81783"/>
    </row>
    <row r="81784" spans="13:13" x14ac:dyDescent="0.25">
      <c r="M81784"/>
    </row>
    <row r="81785" spans="13:13" x14ac:dyDescent="0.25">
      <c r="M81785"/>
    </row>
    <row r="81786" spans="13:13" x14ac:dyDescent="0.25">
      <c r="M81786"/>
    </row>
    <row r="81787" spans="13:13" x14ac:dyDescent="0.25">
      <c r="M81787"/>
    </row>
    <row r="81788" spans="13:13" x14ac:dyDescent="0.25">
      <c r="M81788"/>
    </row>
    <row r="81789" spans="13:13" x14ac:dyDescent="0.25">
      <c r="M81789"/>
    </row>
    <row r="81790" spans="13:13" x14ac:dyDescent="0.25">
      <c r="M81790"/>
    </row>
    <row r="81791" spans="13:13" x14ac:dyDescent="0.25">
      <c r="M81791"/>
    </row>
    <row r="81792" spans="13:13" x14ac:dyDescent="0.25">
      <c r="M81792"/>
    </row>
    <row r="81793" spans="13:13" x14ac:dyDescent="0.25">
      <c r="M81793"/>
    </row>
    <row r="81794" spans="13:13" x14ac:dyDescent="0.25">
      <c r="M81794"/>
    </row>
    <row r="81795" spans="13:13" x14ac:dyDescent="0.25">
      <c r="M81795"/>
    </row>
    <row r="81796" spans="13:13" x14ac:dyDescent="0.25">
      <c r="M81796"/>
    </row>
    <row r="81797" spans="13:13" x14ac:dyDescent="0.25">
      <c r="M81797"/>
    </row>
    <row r="81798" spans="13:13" x14ac:dyDescent="0.25">
      <c r="M81798"/>
    </row>
    <row r="81799" spans="13:13" x14ac:dyDescent="0.25">
      <c r="M81799"/>
    </row>
    <row r="81800" spans="13:13" x14ac:dyDescent="0.25">
      <c r="M81800"/>
    </row>
    <row r="81801" spans="13:13" x14ac:dyDescent="0.25">
      <c r="M81801"/>
    </row>
    <row r="81802" spans="13:13" x14ac:dyDescent="0.25">
      <c r="M81802"/>
    </row>
    <row r="81803" spans="13:13" x14ac:dyDescent="0.25">
      <c r="M81803"/>
    </row>
    <row r="81804" spans="13:13" x14ac:dyDescent="0.25">
      <c r="M81804"/>
    </row>
    <row r="81805" spans="13:13" x14ac:dyDescent="0.25">
      <c r="M81805"/>
    </row>
    <row r="81806" spans="13:13" x14ac:dyDescent="0.25">
      <c r="M81806"/>
    </row>
    <row r="81807" spans="13:13" x14ac:dyDescent="0.25">
      <c r="M81807"/>
    </row>
    <row r="81808" spans="13:13" x14ac:dyDescent="0.25">
      <c r="M81808"/>
    </row>
    <row r="81809" spans="13:13" x14ac:dyDescent="0.25">
      <c r="M81809"/>
    </row>
    <row r="81810" spans="13:13" x14ac:dyDescent="0.25">
      <c r="M81810"/>
    </row>
    <row r="81811" spans="13:13" x14ac:dyDescent="0.25">
      <c r="M81811"/>
    </row>
    <row r="81812" spans="13:13" x14ac:dyDescent="0.25">
      <c r="M81812"/>
    </row>
    <row r="81813" spans="13:13" x14ac:dyDescent="0.25">
      <c r="M81813"/>
    </row>
    <row r="81814" spans="13:13" x14ac:dyDescent="0.25">
      <c r="M81814"/>
    </row>
    <row r="81815" spans="13:13" x14ac:dyDescent="0.25">
      <c r="M81815"/>
    </row>
    <row r="81816" spans="13:13" x14ac:dyDescent="0.25">
      <c r="M81816"/>
    </row>
    <row r="81817" spans="13:13" x14ac:dyDescent="0.25">
      <c r="M81817"/>
    </row>
    <row r="81818" spans="13:13" x14ac:dyDescent="0.25">
      <c r="M81818"/>
    </row>
    <row r="81819" spans="13:13" x14ac:dyDescent="0.25">
      <c r="M81819"/>
    </row>
    <row r="81820" spans="13:13" x14ac:dyDescent="0.25">
      <c r="M81820"/>
    </row>
    <row r="81821" spans="13:13" x14ac:dyDescent="0.25">
      <c r="M81821"/>
    </row>
    <row r="81822" spans="13:13" x14ac:dyDescent="0.25">
      <c r="M81822"/>
    </row>
    <row r="81823" spans="13:13" x14ac:dyDescent="0.25">
      <c r="M81823"/>
    </row>
    <row r="81824" spans="13:13" x14ac:dyDescent="0.25">
      <c r="M81824"/>
    </row>
    <row r="81825" spans="13:13" x14ac:dyDescent="0.25">
      <c r="M81825"/>
    </row>
    <row r="81826" spans="13:13" x14ac:dyDescent="0.25">
      <c r="M81826"/>
    </row>
    <row r="81827" spans="13:13" x14ac:dyDescent="0.25">
      <c r="M81827"/>
    </row>
    <row r="81828" spans="13:13" x14ac:dyDescent="0.25">
      <c r="M81828"/>
    </row>
    <row r="81829" spans="13:13" x14ac:dyDescent="0.25">
      <c r="M81829"/>
    </row>
    <row r="81830" spans="13:13" x14ac:dyDescent="0.25">
      <c r="M81830"/>
    </row>
    <row r="81831" spans="13:13" x14ac:dyDescent="0.25">
      <c r="M81831"/>
    </row>
    <row r="81832" spans="13:13" x14ac:dyDescent="0.25">
      <c r="M81832"/>
    </row>
    <row r="81833" spans="13:13" x14ac:dyDescent="0.25">
      <c r="M81833"/>
    </row>
    <row r="81834" spans="13:13" x14ac:dyDescent="0.25">
      <c r="M81834"/>
    </row>
    <row r="81835" spans="13:13" x14ac:dyDescent="0.25">
      <c r="M81835"/>
    </row>
    <row r="81836" spans="13:13" x14ac:dyDescent="0.25">
      <c r="M81836"/>
    </row>
    <row r="81837" spans="13:13" x14ac:dyDescent="0.25">
      <c r="M81837"/>
    </row>
    <row r="81838" spans="13:13" x14ac:dyDescent="0.25">
      <c r="M81838"/>
    </row>
    <row r="81839" spans="13:13" x14ac:dyDescent="0.25">
      <c r="M81839"/>
    </row>
    <row r="81840" spans="13:13" x14ac:dyDescent="0.25">
      <c r="M81840"/>
    </row>
    <row r="81841" spans="13:13" x14ac:dyDescent="0.25">
      <c r="M81841"/>
    </row>
    <row r="81842" spans="13:13" x14ac:dyDescent="0.25">
      <c r="M81842"/>
    </row>
    <row r="81843" spans="13:13" x14ac:dyDescent="0.25">
      <c r="M81843"/>
    </row>
    <row r="81844" spans="13:13" x14ac:dyDescent="0.25">
      <c r="M81844"/>
    </row>
    <row r="81845" spans="13:13" x14ac:dyDescent="0.25">
      <c r="M81845"/>
    </row>
    <row r="81846" spans="13:13" x14ac:dyDescent="0.25">
      <c r="M81846"/>
    </row>
    <row r="81847" spans="13:13" x14ac:dyDescent="0.25">
      <c r="M81847"/>
    </row>
    <row r="81848" spans="13:13" x14ac:dyDescent="0.25">
      <c r="M81848"/>
    </row>
    <row r="81849" spans="13:13" x14ac:dyDescent="0.25">
      <c r="M81849"/>
    </row>
    <row r="81850" spans="13:13" x14ac:dyDescent="0.25">
      <c r="M81850"/>
    </row>
    <row r="81851" spans="13:13" x14ac:dyDescent="0.25">
      <c r="M81851"/>
    </row>
    <row r="81852" spans="13:13" x14ac:dyDescent="0.25">
      <c r="M81852"/>
    </row>
    <row r="81853" spans="13:13" x14ac:dyDescent="0.25">
      <c r="M81853"/>
    </row>
    <row r="81854" spans="13:13" x14ac:dyDescent="0.25">
      <c r="M81854"/>
    </row>
    <row r="81855" spans="13:13" x14ac:dyDescent="0.25">
      <c r="M81855"/>
    </row>
    <row r="81856" spans="13:13" x14ac:dyDescent="0.25">
      <c r="M81856"/>
    </row>
    <row r="81857" spans="13:13" x14ac:dyDescent="0.25">
      <c r="M81857"/>
    </row>
    <row r="81858" spans="13:13" x14ac:dyDescent="0.25">
      <c r="M81858"/>
    </row>
    <row r="81859" spans="13:13" x14ac:dyDescent="0.25">
      <c r="M81859"/>
    </row>
    <row r="81860" spans="13:13" x14ac:dyDescent="0.25">
      <c r="M81860"/>
    </row>
    <row r="81861" spans="13:13" x14ac:dyDescent="0.25">
      <c r="M81861"/>
    </row>
    <row r="81862" spans="13:13" x14ac:dyDescent="0.25">
      <c r="M81862"/>
    </row>
    <row r="81863" spans="13:13" x14ac:dyDescent="0.25">
      <c r="M81863"/>
    </row>
    <row r="81864" spans="13:13" x14ac:dyDescent="0.25">
      <c r="M81864"/>
    </row>
    <row r="81865" spans="13:13" x14ac:dyDescent="0.25">
      <c r="M81865"/>
    </row>
    <row r="81866" spans="13:13" x14ac:dyDescent="0.25">
      <c r="M81866"/>
    </row>
    <row r="81867" spans="13:13" x14ac:dyDescent="0.25">
      <c r="M81867"/>
    </row>
    <row r="81868" spans="13:13" x14ac:dyDescent="0.25">
      <c r="M81868"/>
    </row>
    <row r="81869" spans="13:13" x14ac:dyDescent="0.25">
      <c r="M81869"/>
    </row>
    <row r="81870" spans="13:13" x14ac:dyDescent="0.25">
      <c r="M81870"/>
    </row>
    <row r="81871" spans="13:13" x14ac:dyDescent="0.25">
      <c r="M81871"/>
    </row>
    <row r="81872" spans="13:13" x14ac:dyDescent="0.25">
      <c r="M81872"/>
    </row>
    <row r="81873" spans="13:13" x14ac:dyDescent="0.25">
      <c r="M81873"/>
    </row>
    <row r="81874" spans="13:13" x14ac:dyDescent="0.25">
      <c r="M81874"/>
    </row>
    <row r="81875" spans="13:13" x14ac:dyDescent="0.25">
      <c r="M81875"/>
    </row>
    <row r="81876" spans="13:13" x14ac:dyDescent="0.25">
      <c r="M81876"/>
    </row>
    <row r="81877" spans="13:13" x14ac:dyDescent="0.25">
      <c r="M81877"/>
    </row>
    <row r="81878" spans="13:13" x14ac:dyDescent="0.25">
      <c r="M81878"/>
    </row>
    <row r="81879" spans="13:13" x14ac:dyDescent="0.25">
      <c r="M81879"/>
    </row>
    <row r="81880" spans="13:13" x14ac:dyDescent="0.25">
      <c r="M81880"/>
    </row>
    <row r="81881" spans="13:13" x14ac:dyDescent="0.25">
      <c r="M81881"/>
    </row>
    <row r="81882" spans="13:13" x14ac:dyDescent="0.25">
      <c r="M81882"/>
    </row>
    <row r="81883" spans="13:13" x14ac:dyDescent="0.25">
      <c r="M81883"/>
    </row>
    <row r="81884" spans="13:13" x14ac:dyDescent="0.25">
      <c r="M81884"/>
    </row>
    <row r="81885" spans="13:13" x14ac:dyDescent="0.25">
      <c r="M81885"/>
    </row>
    <row r="81886" spans="13:13" x14ac:dyDescent="0.25">
      <c r="M81886"/>
    </row>
    <row r="81887" spans="13:13" x14ac:dyDescent="0.25">
      <c r="M81887"/>
    </row>
    <row r="81888" spans="13:13" x14ac:dyDescent="0.25">
      <c r="M81888"/>
    </row>
    <row r="81889" spans="13:13" x14ac:dyDescent="0.25">
      <c r="M81889"/>
    </row>
    <row r="81890" spans="13:13" x14ac:dyDescent="0.25">
      <c r="M81890"/>
    </row>
    <row r="81891" spans="13:13" x14ac:dyDescent="0.25">
      <c r="M81891"/>
    </row>
    <row r="81892" spans="13:13" x14ac:dyDescent="0.25">
      <c r="M81892"/>
    </row>
    <row r="81893" spans="13:13" x14ac:dyDescent="0.25">
      <c r="M81893"/>
    </row>
    <row r="81894" spans="13:13" x14ac:dyDescent="0.25">
      <c r="M81894"/>
    </row>
    <row r="81895" spans="13:13" x14ac:dyDescent="0.25">
      <c r="M81895"/>
    </row>
    <row r="81896" spans="13:13" x14ac:dyDescent="0.25">
      <c r="M81896"/>
    </row>
    <row r="81897" spans="13:13" x14ac:dyDescent="0.25">
      <c r="M81897"/>
    </row>
    <row r="81898" spans="13:13" x14ac:dyDescent="0.25">
      <c r="M81898"/>
    </row>
    <row r="81899" spans="13:13" x14ac:dyDescent="0.25">
      <c r="M81899"/>
    </row>
    <row r="81900" spans="13:13" x14ac:dyDescent="0.25">
      <c r="M81900"/>
    </row>
    <row r="81901" spans="13:13" x14ac:dyDescent="0.25">
      <c r="M81901"/>
    </row>
    <row r="81902" spans="13:13" x14ac:dyDescent="0.25">
      <c r="M81902"/>
    </row>
    <row r="81903" spans="13:13" x14ac:dyDescent="0.25">
      <c r="M81903"/>
    </row>
    <row r="81904" spans="13:13" x14ac:dyDescent="0.25">
      <c r="M81904"/>
    </row>
    <row r="81905" spans="13:13" x14ac:dyDescent="0.25">
      <c r="M81905"/>
    </row>
    <row r="81906" spans="13:13" x14ac:dyDescent="0.25">
      <c r="M81906"/>
    </row>
    <row r="81907" spans="13:13" x14ac:dyDescent="0.25">
      <c r="M81907"/>
    </row>
    <row r="81908" spans="13:13" x14ac:dyDescent="0.25">
      <c r="M81908"/>
    </row>
    <row r="81909" spans="13:13" x14ac:dyDescent="0.25">
      <c r="M81909"/>
    </row>
    <row r="81910" spans="13:13" x14ac:dyDescent="0.25">
      <c r="M81910"/>
    </row>
    <row r="81911" spans="13:13" x14ac:dyDescent="0.25">
      <c r="M81911"/>
    </row>
    <row r="81912" spans="13:13" x14ac:dyDescent="0.25">
      <c r="M81912"/>
    </row>
    <row r="81913" spans="13:13" x14ac:dyDescent="0.25">
      <c r="M81913"/>
    </row>
    <row r="81914" spans="13:13" x14ac:dyDescent="0.25">
      <c r="M81914"/>
    </row>
    <row r="81915" spans="13:13" x14ac:dyDescent="0.25">
      <c r="M81915"/>
    </row>
    <row r="81916" spans="13:13" x14ac:dyDescent="0.25">
      <c r="M81916"/>
    </row>
    <row r="81917" spans="13:13" x14ac:dyDescent="0.25">
      <c r="M81917"/>
    </row>
    <row r="81918" spans="13:13" x14ac:dyDescent="0.25">
      <c r="M81918"/>
    </row>
    <row r="81919" spans="13:13" x14ac:dyDescent="0.25">
      <c r="M81919"/>
    </row>
    <row r="81920" spans="13:13" x14ac:dyDescent="0.25">
      <c r="M81920"/>
    </row>
    <row r="81921" spans="13:13" x14ac:dyDescent="0.25">
      <c r="M81921"/>
    </row>
    <row r="81922" spans="13:13" x14ac:dyDescent="0.25">
      <c r="M81922"/>
    </row>
    <row r="81923" spans="13:13" x14ac:dyDescent="0.25">
      <c r="M81923"/>
    </row>
    <row r="81924" spans="13:13" x14ac:dyDescent="0.25">
      <c r="M81924"/>
    </row>
    <row r="81925" spans="13:13" x14ac:dyDescent="0.25">
      <c r="M81925"/>
    </row>
    <row r="81926" spans="13:13" x14ac:dyDescent="0.25">
      <c r="M81926"/>
    </row>
    <row r="81927" spans="13:13" x14ac:dyDescent="0.25">
      <c r="M81927"/>
    </row>
    <row r="81928" spans="13:13" x14ac:dyDescent="0.25">
      <c r="M81928"/>
    </row>
    <row r="81929" spans="13:13" x14ac:dyDescent="0.25">
      <c r="M81929"/>
    </row>
    <row r="81930" spans="13:13" x14ac:dyDescent="0.25">
      <c r="M81930"/>
    </row>
    <row r="81931" spans="13:13" x14ac:dyDescent="0.25">
      <c r="M81931"/>
    </row>
    <row r="81932" spans="13:13" x14ac:dyDescent="0.25">
      <c r="M81932"/>
    </row>
    <row r="81933" spans="13:13" x14ac:dyDescent="0.25">
      <c r="M81933"/>
    </row>
    <row r="81934" spans="13:13" x14ac:dyDescent="0.25">
      <c r="M81934"/>
    </row>
    <row r="81935" spans="13:13" x14ac:dyDescent="0.25">
      <c r="M81935"/>
    </row>
    <row r="81936" spans="13:13" x14ac:dyDescent="0.25">
      <c r="M81936"/>
    </row>
    <row r="81937" spans="13:13" x14ac:dyDescent="0.25">
      <c r="M81937"/>
    </row>
    <row r="81938" spans="13:13" x14ac:dyDescent="0.25">
      <c r="M81938"/>
    </row>
    <row r="81939" spans="13:13" x14ac:dyDescent="0.25">
      <c r="M81939"/>
    </row>
    <row r="81940" spans="13:13" x14ac:dyDescent="0.25">
      <c r="M81940"/>
    </row>
    <row r="81941" spans="13:13" x14ac:dyDescent="0.25">
      <c r="M81941"/>
    </row>
    <row r="81942" spans="13:13" x14ac:dyDescent="0.25">
      <c r="M81942"/>
    </row>
    <row r="81943" spans="13:13" x14ac:dyDescent="0.25">
      <c r="M81943"/>
    </row>
    <row r="81944" spans="13:13" x14ac:dyDescent="0.25">
      <c r="M81944"/>
    </row>
    <row r="81945" spans="13:13" x14ac:dyDescent="0.25">
      <c r="M81945"/>
    </row>
    <row r="81946" spans="13:13" x14ac:dyDescent="0.25">
      <c r="M81946"/>
    </row>
    <row r="81947" spans="13:13" x14ac:dyDescent="0.25">
      <c r="M81947"/>
    </row>
    <row r="81948" spans="13:13" x14ac:dyDescent="0.25">
      <c r="M81948"/>
    </row>
    <row r="81949" spans="13:13" x14ac:dyDescent="0.25">
      <c r="M81949"/>
    </row>
    <row r="81950" spans="13:13" x14ac:dyDescent="0.25">
      <c r="M81950"/>
    </row>
    <row r="81951" spans="13:13" x14ac:dyDescent="0.25">
      <c r="M81951"/>
    </row>
    <row r="81952" spans="13:13" x14ac:dyDescent="0.25">
      <c r="M81952"/>
    </row>
    <row r="81953" spans="13:13" x14ac:dyDescent="0.25">
      <c r="M81953"/>
    </row>
    <row r="81954" spans="13:13" x14ac:dyDescent="0.25">
      <c r="M81954"/>
    </row>
    <row r="81955" spans="13:13" x14ac:dyDescent="0.25">
      <c r="M81955"/>
    </row>
    <row r="81956" spans="13:13" x14ac:dyDescent="0.25">
      <c r="M81956"/>
    </row>
    <row r="81957" spans="13:13" x14ac:dyDescent="0.25">
      <c r="M81957"/>
    </row>
    <row r="81958" spans="13:13" x14ac:dyDescent="0.25">
      <c r="M81958"/>
    </row>
    <row r="81959" spans="13:13" x14ac:dyDescent="0.25">
      <c r="M81959"/>
    </row>
    <row r="81960" spans="13:13" x14ac:dyDescent="0.25">
      <c r="M81960"/>
    </row>
    <row r="81961" spans="13:13" x14ac:dyDescent="0.25">
      <c r="M81961"/>
    </row>
    <row r="81962" spans="13:13" x14ac:dyDescent="0.25">
      <c r="M81962"/>
    </row>
    <row r="81963" spans="13:13" x14ac:dyDescent="0.25">
      <c r="M81963"/>
    </row>
    <row r="81964" spans="13:13" x14ac:dyDescent="0.25">
      <c r="M81964"/>
    </row>
    <row r="81965" spans="13:13" x14ac:dyDescent="0.25">
      <c r="M81965"/>
    </row>
    <row r="81966" spans="13:13" x14ac:dyDescent="0.25">
      <c r="M81966"/>
    </row>
    <row r="81967" spans="13:13" x14ac:dyDescent="0.25">
      <c r="M81967"/>
    </row>
    <row r="81968" spans="13:13" x14ac:dyDescent="0.25">
      <c r="M81968"/>
    </row>
    <row r="81969" spans="13:13" x14ac:dyDescent="0.25">
      <c r="M81969"/>
    </row>
    <row r="81970" spans="13:13" x14ac:dyDescent="0.25">
      <c r="M81970"/>
    </row>
    <row r="81971" spans="13:13" x14ac:dyDescent="0.25">
      <c r="M81971"/>
    </row>
    <row r="81972" spans="13:13" x14ac:dyDescent="0.25">
      <c r="M81972"/>
    </row>
    <row r="81973" spans="13:13" x14ac:dyDescent="0.25">
      <c r="M81973"/>
    </row>
    <row r="81974" spans="13:13" x14ac:dyDescent="0.25">
      <c r="M81974"/>
    </row>
    <row r="81975" spans="13:13" x14ac:dyDescent="0.25">
      <c r="M81975"/>
    </row>
    <row r="81976" spans="13:13" x14ac:dyDescent="0.25">
      <c r="M81976"/>
    </row>
    <row r="81977" spans="13:13" x14ac:dyDescent="0.25">
      <c r="M81977"/>
    </row>
    <row r="81978" spans="13:13" x14ac:dyDescent="0.25">
      <c r="M81978"/>
    </row>
    <row r="81979" spans="13:13" x14ac:dyDescent="0.25">
      <c r="M81979"/>
    </row>
    <row r="81980" spans="13:13" x14ac:dyDescent="0.25">
      <c r="M81980"/>
    </row>
    <row r="81981" spans="13:13" x14ac:dyDescent="0.25">
      <c r="M81981"/>
    </row>
    <row r="81982" spans="13:13" x14ac:dyDescent="0.25">
      <c r="M81982"/>
    </row>
    <row r="81983" spans="13:13" x14ac:dyDescent="0.25">
      <c r="M81983"/>
    </row>
    <row r="81984" spans="13:13" x14ac:dyDescent="0.25">
      <c r="M81984"/>
    </row>
    <row r="81985" spans="13:13" x14ac:dyDescent="0.25">
      <c r="M81985"/>
    </row>
    <row r="81986" spans="13:13" x14ac:dyDescent="0.25">
      <c r="M81986"/>
    </row>
    <row r="81987" spans="13:13" x14ac:dyDescent="0.25">
      <c r="M81987"/>
    </row>
    <row r="81988" spans="13:13" x14ac:dyDescent="0.25">
      <c r="M81988"/>
    </row>
    <row r="81989" spans="13:13" x14ac:dyDescent="0.25">
      <c r="M81989"/>
    </row>
    <row r="81990" spans="13:13" x14ac:dyDescent="0.25">
      <c r="M81990"/>
    </row>
    <row r="81991" spans="13:13" x14ac:dyDescent="0.25">
      <c r="M81991"/>
    </row>
    <row r="81992" spans="13:13" x14ac:dyDescent="0.25">
      <c r="M81992"/>
    </row>
    <row r="81993" spans="13:13" x14ac:dyDescent="0.25">
      <c r="M81993"/>
    </row>
    <row r="81994" spans="13:13" x14ac:dyDescent="0.25">
      <c r="M81994"/>
    </row>
    <row r="81995" spans="13:13" x14ac:dyDescent="0.25">
      <c r="M81995"/>
    </row>
    <row r="81996" spans="13:13" x14ac:dyDescent="0.25">
      <c r="M81996"/>
    </row>
    <row r="81997" spans="13:13" x14ac:dyDescent="0.25">
      <c r="M81997"/>
    </row>
    <row r="81998" spans="13:13" x14ac:dyDescent="0.25">
      <c r="M81998"/>
    </row>
    <row r="81999" spans="13:13" x14ac:dyDescent="0.25">
      <c r="M81999"/>
    </row>
    <row r="82000" spans="13:13" x14ac:dyDescent="0.25">
      <c r="M82000"/>
    </row>
    <row r="82001" spans="13:13" x14ac:dyDescent="0.25">
      <c r="M82001"/>
    </row>
    <row r="82002" spans="13:13" x14ac:dyDescent="0.25">
      <c r="M82002"/>
    </row>
    <row r="82003" spans="13:13" x14ac:dyDescent="0.25">
      <c r="M82003"/>
    </row>
    <row r="82004" spans="13:13" x14ac:dyDescent="0.25">
      <c r="M82004"/>
    </row>
    <row r="82005" spans="13:13" x14ac:dyDescent="0.25">
      <c r="M82005"/>
    </row>
    <row r="82006" spans="13:13" x14ac:dyDescent="0.25">
      <c r="M82006"/>
    </row>
    <row r="82007" spans="13:13" x14ac:dyDescent="0.25">
      <c r="M82007"/>
    </row>
    <row r="82008" spans="13:13" x14ac:dyDescent="0.25">
      <c r="M82008"/>
    </row>
    <row r="82009" spans="13:13" x14ac:dyDescent="0.25">
      <c r="M82009"/>
    </row>
    <row r="82010" spans="13:13" x14ac:dyDescent="0.25">
      <c r="M82010"/>
    </row>
    <row r="82011" spans="13:13" x14ac:dyDescent="0.25">
      <c r="M82011"/>
    </row>
    <row r="82012" spans="13:13" x14ac:dyDescent="0.25">
      <c r="M82012"/>
    </row>
    <row r="82013" spans="13:13" x14ac:dyDescent="0.25">
      <c r="M82013"/>
    </row>
    <row r="82014" spans="13:13" x14ac:dyDescent="0.25">
      <c r="M82014"/>
    </row>
    <row r="82015" spans="13:13" x14ac:dyDescent="0.25">
      <c r="M82015"/>
    </row>
    <row r="82016" spans="13:13" x14ac:dyDescent="0.25">
      <c r="M82016"/>
    </row>
    <row r="82017" spans="13:13" x14ac:dyDescent="0.25">
      <c r="M82017"/>
    </row>
    <row r="82018" spans="13:13" x14ac:dyDescent="0.25">
      <c r="M82018"/>
    </row>
    <row r="82019" spans="13:13" x14ac:dyDescent="0.25">
      <c r="M82019"/>
    </row>
    <row r="82020" spans="13:13" x14ac:dyDescent="0.25">
      <c r="M82020"/>
    </row>
    <row r="82021" spans="13:13" x14ac:dyDescent="0.25">
      <c r="M82021"/>
    </row>
    <row r="82022" spans="13:13" x14ac:dyDescent="0.25">
      <c r="M82022"/>
    </row>
    <row r="82023" spans="13:13" x14ac:dyDescent="0.25">
      <c r="M82023"/>
    </row>
    <row r="82024" spans="13:13" x14ac:dyDescent="0.25">
      <c r="M82024"/>
    </row>
    <row r="82025" spans="13:13" x14ac:dyDescent="0.25">
      <c r="M82025"/>
    </row>
    <row r="82026" spans="13:13" x14ac:dyDescent="0.25">
      <c r="M82026"/>
    </row>
    <row r="82027" spans="13:13" x14ac:dyDescent="0.25">
      <c r="M82027"/>
    </row>
    <row r="82028" spans="13:13" x14ac:dyDescent="0.25">
      <c r="M82028"/>
    </row>
    <row r="82029" spans="13:13" x14ac:dyDescent="0.25">
      <c r="M82029"/>
    </row>
    <row r="82030" spans="13:13" x14ac:dyDescent="0.25">
      <c r="M82030"/>
    </row>
    <row r="82031" spans="13:13" x14ac:dyDescent="0.25">
      <c r="M82031"/>
    </row>
    <row r="82032" spans="13:13" x14ac:dyDescent="0.25">
      <c r="M82032"/>
    </row>
    <row r="82033" spans="13:13" x14ac:dyDescent="0.25">
      <c r="M82033"/>
    </row>
    <row r="82034" spans="13:13" x14ac:dyDescent="0.25">
      <c r="M82034"/>
    </row>
    <row r="82035" spans="13:13" x14ac:dyDescent="0.25">
      <c r="M82035"/>
    </row>
    <row r="82036" spans="13:13" x14ac:dyDescent="0.25">
      <c r="M82036"/>
    </row>
    <row r="82037" spans="13:13" x14ac:dyDescent="0.25">
      <c r="M82037"/>
    </row>
    <row r="82038" spans="13:13" x14ac:dyDescent="0.25">
      <c r="M82038"/>
    </row>
    <row r="82039" spans="13:13" x14ac:dyDescent="0.25">
      <c r="M82039"/>
    </row>
    <row r="82040" spans="13:13" x14ac:dyDescent="0.25">
      <c r="M82040"/>
    </row>
    <row r="82041" spans="13:13" x14ac:dyDescent="0.25">
      <c r="M82041"/>
    </row>
    <row r="82042" spans="13:13" x14ac:dyDescent="0.25">
      <c r="M82042"/>
    </row>
    <row r="82043" spans="13:13" x14ac:dyDescent="0.25">
      <c r="M82043"/>
    </row>
    <row r="82044" spans="13:13" x14ac:dyDescent="0.25">
      <c r="M82044"/>
    </row>
    <row r="82045" spans="13:13" x14ac:dyDescent="0.25">
      <c r="M82045"/>
    </row>
    <row r="82046" spans="13:13" x14ac:dyDescent="0.25">
      <c r="M82046"/>
    </row>
    <row r="82047" spans="13:13" x14ac:dyDescent="0.25">
      <c r="M82047"/>
    </row>
    <row r="82048" spans="13:13" x14ac:dyDescent="0.25">
      <c r="M82048"/>
    </row>
    <row r="82049" spans="13:13" x14ac:dyDescent="0.25">
      <c r="M82049"/>
    </row>
    <row r="82050" spans="13:13" x14ac:dyDescent="0.25">
      <c r="M82050"/>
    </row>
    <row r="82051" spans="13:13" x14ac:dyDescent="0.25">
      <c r="M82051"/>
    </row>
    <row r="82052" spans="13:13" x14ac:dyDescent="0.25">
      <c r="M82052"/>
    </row>
    <row r="82053" spans="13:13" x14ac:dyDescent="0.25">
      <c r="M82053"/>
    </row>
    <row r="82054" spans="13:13" x14ac:dyDescent="0.25">
      <c r="M82054"/>
    </row>
    <row r="82055" spans="13:13" x14ac:dyDescent="0.25">
      <c r="M82055"/>
    </row>
    <row r="82056" spans="13:13" x14ac:dyDescent="0.25">
      <c r="M82056"/>
    </row>
    <row r="82057" spans="13:13" x14ac:dyDescent="0.25">
      <c r="M82057"/>
    </row>
    <row r="82058" spans="13:13" x14ac:dyDescent="0.25">
      <c r="M82058"/>
    </row>
    <row r="82059" spans="13:13" x14ac:dyDescent="0.25">
      <c r="M82059"/>
    </row>
    <row r="82060" spans="13:13" x14ac:dyDescent="0.25">
      <c r="M82060"/>
    </row>
    <row r="82061" spans="13:13" x14ac:dyDescent="0.25">
      <c r="M82061"/>
    </row>
    <row r="82062" spans="13:13" x14ac:dyDescent="0.25">
      <c r="M82062"/>
    </row>
    <row r="82063" spans="13:13" x14ac:dyDescent="0.25">
      <c r="M82063"/>
    </row>
    <row r="82064" spans="13:13" x14ac:dyDescent="0.25">
      <c r="M82064"/>
    </row>
    <row r="82065" spans="13:13" x14ac:dyDescent="0.25">
      <c r="M82065"/>
    </row>
    <row r="82066" spans="13:13" x14ac:dyDescent="0.25">
      <c r="M82066"/>
    </row>
    <row r="82067" spans="13:13" x14ac:dyDescent="0.25">
      <c r="M82067"/>
    </row>
    <row r="82068" spans="13:13" x14ac:dyDescent="0.25">
      <c r="M82068"/>
    </row>
    <row r="82069" spans="13:13" x14ac:dyDescent="0.25">
      <c r="M82069"/>
    </row>
    <row r="82070" spans="13:13" x14ac:dyDescent="0.25">
      <c r="M82070"/>
    </row>
    <row r="82071" spans="13:13" x14ac:dyDescent="0.25">
      <c r="M82071"/>
    </row>
    <row r="82072" spans="13:13" x14ac:dyDescent="0.25">
      <c r="M82072"/>
    </row>
    <row r="82073" spans="13:13" x14ac:dyDescent="0.25">
      <c r="M82073"/>
    </row>
    <row r="82074" spans="13:13" x14ac:dyDescent="0.25">
      <c r="M82074"/>
    </row>
    <row r="82075" spans="13:13" x14ac:dyDescent="0.25">
      <c r="M82075"/>
    </row>
    <row r="82076" spans="13:13" x14ac:dyDescent="0.25">
      <c r="M82076"/>
    </row>
    <row r="82077" spans="13:13" x14ac:dyDescent="0.25">
      <c r="M82077"/>
    </row>
    <row r="82078" spans="13:13" x14ac:dyDescent="0.25">
      <c r="M82078"/>
    </row>
    <row r="82079" spans="13:13" x14ac:dyDescent="0.25">
      <c r="M82079"/>
    </row>
    <row r="82080" spans="13:13" x14ac:dyDescent="0.25">
      <c r="M82080"/>
    </row>
    <row r="82081" spans="13:13" x14ac:dyDescent="0.25">
      <c r="M82081"/>
    </row>
    <row r="82082" spans="13:13" x14ac:dyDescent="0.25">
      <c r="M82082"/>
    </row>
    <row r="82083" spans="13:13" x14ac:dyDescent="0.25">
      <c r="M82083"/>
    </row>
    <row r="82084" spans="13:13" x14ac:dyDescent="0.25">
      <c r="M82084"/>
    </row>
    <row r="82085" spans="13:13" x14ac:dyDescent="0.25">
      <c r="M82085"/>
    </row>
    <row r="82086" spans="13:13" x14ac:dyDescent="0.25">
      <c r="M82086"/>
    </row>
    <row r="82087" spans="13:13" x14ac:dyDescent="0.25">
      <c r="M82087"/>
    </row>
    <row r="82088" spans="13:13" x14ac:dyDescent="0.25">
      <c r="M82088"/>
    </row>
    <row r="82089" spans="13:13" x14ac:dyDescent="0.25">
      <c r="M82089"/>
    </row>
    <row r="82090" spans="13:13" x14ac:dyDescent="0.25">
      <c r="M82090"/>
    </row>
    <row r="82091" spans="13:13" x14ac:dyDescent="0.25">
      <c r="M82091"/>
    </row>
    <row r="82092" spans="13:13" x14ac:dyDescent="0.25">
      <c r="M82092"/>
    </row>
    <row r="82093" spans="13:13" x14ac:dyDescent="0.25">
      <c r="M82093"/>
    </row>
    <row r="82094" spans="13:13" x14ac:dyDescent="0.25">
      <c r="M82094"/>
    </row>
    <row r="82095" spans="13:13" x14ac:dyDescent="0.25">
      <c r="M82095"/>
    </row>
    <row r="82096" spans="13:13" x14ac:dyDescent="0.25">
      <c r="M82096"/>
    </row>
    <row r="82097" spans="13:13" x14ac:dyDescent="0.25">
      <c r="M82097"/>
    </row>
    <row r="82098" spans="13:13" x14ac:dyDescent="0.25">
      <c r="M82098"/>
    </row>
    <row r="82099" spans="13:13" x14ac:dyDescent="0.25">
      <c r="M82099"/>
    </row>
    <row r="82100" spans="13:13" x14ac:dyDescent="0.25">
      <c r="M82100"/>
    </row>
    <row r="82101" spans="13:13" x14ac:dyDescent="0.25">
      <c r="M82101"/>
    </row>
    <row r="82102" spans="13:13" x14ac:dyDescent="0.25">
      <c r="M82102"/>
    </row>
    <row r="82103" spans="13:13" x14ac:dyDescent="0.25">
      <c r="M82103"/>
    </row>
    <row r="82104" spans="13:13" x14ac:dyDescent="0.25">
      <c r="M82104"/>
    </row>
    <row r="82105" spans="13:13" x14ac:dyDescent="0.25">
      <c r="M82105"/>
    </row>
    <row r="82106" spans="13:13" x14ac:dyDescent="0.25">
      <c r="M82106"/>
    </row>
    <row r="82107" spans="13:13" x14ac:dyDescent="0.25">
      <c r="M82107"/>
    </row>
    <row r="82108" spans="13:13" x14ac:dyDescent="0.25">
      <c r="M82108"/>
    </row>
    <row r="82109" spans="13:13" x14ac:dyDescent="0.25">
      <c r="M82109"/>
    </row>
    <row r="82110" spans="13:13" x14ac:dyDescent="0.25">
      <c r="M82110"/>
    </row>
    <row r="82111" spans="13:13" x14ac:dyDescent="0.25">
      <c r="M82111"/>
    </row>
    <row r="82112" spans="13:13" x14ac:dyDescent="0.25">
      <c r="M82112"/>
    </row>
    <row r="82113" spans="13:13" x14ac:dyDescent="0.25">
      <c r="M82113"/>
    </row>
    <row r="82114" spans="13:13" x14ac:dyDescent="0.25">
      <c r="M82114"/>
    </row>
    <row r="82115" spans="13:13" x14ac:dyDescent="0.25">
      <c r="M82115"/>
    </row>
    <row r="82116" spans="13:13" x14ac:dyDescent="0.25">
      <c r="M82116"/>
    </row>
    <row r="82117" spans="13:13" x14ac:dyDescent="0.25">
      <c r="M82117"/>
    </row>
    <row r="82118" spans="13:13" x14ac:dyDescent="0.25">
      <c r="M82118"/>
    </row>
    <row r="82119" spans="13:13" x14ac:dyDescent="0.25">
      <c r="M82119"/>
    </row>
    <row r="82120" spans="13:13" x14ac:dyDescent="0.25">
      <c r="M82120"/>
    </row>
    <row r="82121" spans="13:13" x14ac:dyDescent="0.25">
      <c r="M82121"/>
    </row>
    <row r="82122" spans="13:13" x14ac:dyDescent="0.25">
      <c r="M82122"/>
    </row>
    <row r="82123" spans="13:13" x14ac:dyDescent="0.25">
      <c r="M82123"/>
    </row>
    <row r="82124" spans="13:13" x14ac:dyDescent="0.25">
      <c r="M82124"/>
    </row>
    <row r="82125" spans="13:13" x14ac:dyDescent="0.25">
      <c r="M82125"/>
    </row>
    <row r="82126" spans="13:13" x14ac:dyDescent="0.25">
      <c r="M82126"/>
    </row>
    <row r="82127" spans="13:13" x14ac:dyDescent="0.25">
      <c r="M82127"/>
    </row>
    <row r="82128" spans="13:13" x14ac:dyDescent="0.25">
      <c r="M82128"/>
    </row>
    <row r="82129" spans="13:13" x14ac:dyDescent="0.25">
      <c r="M82129"/>
    </row>
    <row r="82130" spans="13:13" x14ac:dyDescent="0.25">
      <c r="M82130"/>
    </row>
    <row r="82131" spans="13:13" x14ac:dyDescent="0.25">
      <c r="M82131"/>
    </row>
    <row r="82132" spans="13:13" x14ac:dyDescent="0.25">
      <c r="M82132"/>
    </row>
    <row r="82133" spans="13:13" x14ac:dyDescent="0.25">
      <c r="M82133"/>
    </row>
    <row r="82134" spans="13:13" x14ac:dyDescent="0.25">
      <c r="M82134"/>
    </row>
    <row r="82135" spans="13:13" x14ac:dyDescent="0.25">
      <c r="M82135"/>
    </row>
    <row r="82136" spans="13:13" x14ac:dyDescent="0.25">
      <c r="M82136"/>
    </row>
    <row r="82137" spans="13:13" x14ac:dyDescent="0.25">
      <c r="M82137"/>
    </row>
    <row r="82138" spans="13:13" x14ac:dyDescent="0.25">
      <c r="M82138"/>
    </row>
    <row r="82139" spans="13:13" x14ac:dyDescent="0.25">
      <c r="M82139"/>
    </row>
    <row r="82140" spans="13:13" x14ac:dyDescent="0.25">
      <c r="M82140"/>
    </row>
    <row r="82141" spans="13:13" x14ac:dyDescent="0.25">
      <c r="M82141"/>
    </row>
    <row r="82142" spans="13:13" x14ac:dyDescent="0.25">
      <c r="M82142"/>
    </row>
    <row r="82143" spans="13:13" x14ac:dyDescent="0.25">
      <c r="M82143"/>
    </row>
    <row r="82144" spans="13:13" x14ac:dyDescent="0.25">
      <c r="M82144"/>
    </row>
    <row r="82145" spans="13:13" x14ac:dyDescent="0.25">
      <c r="M82145"/>
    </row>
    <row r="82146" spans="13:13" x14ac:dyDescent="0.25">
      <c r="M82146"/>
    </row>
    <row r="82147" spans="13:13" x14ac:dyDescent="0.25">
      <c r="M82147"/>
    </row>
    <row r="82148" spans="13:13" x14ac:dyDescent="0.25">
      <c r="M82148"/>
    </row>
    <row r="82149" spans="13:13" x14ac:dyDescent="0.25">
      <c r="M82149"/>
    </row>
    <row r="82150" spans="13:13" x14ac:dyDescent="0.25">
      <c r="M82150"/>
    </row>
    <row r="82151" spans="13:13" x14ac:dyDescent="0.25">
      <c r="M82151"/>
    </row>
    <row r="82152" spans="13:13" x14ac:dyDescent="0.25">
      <c r="M82152"/>
    </row>
    <row r="82153" spans="13:13" x14ac:dyDescent="0.25">
      <c r="M82153"/>
    </row>
    <row r="82154" spans="13:13" x14ac:dyDescent="0.25">
      <c r="M82154"/>
    </row>
    <row r="82155" spans="13:13" x14ac:dyDescent="0.25">
      <c r="M82155"/>
    </row>
    <row r="82156" spans="13:13" x14ac:dyDescent="0.25">
      <c r="M82156"/>
    </row>
    <row r="82157" spans="13:13" x14ac:dyDescent="0.25">
      <c r="M82157"/>
    </row>
    <row r="82158" spans="13:13" x14ac:dyDescent="0.25">
      <c r="M82158"/>
    </row>
    <row r="82159" spans="13:13" x14ac:dyDescent="0.25">
      <c r="M82159"/>
    </row>
    <row r="82160" spans="13:13" x14ac:dyDescent="0.25">
      <c r="M82160"/>
    </row>
    <row r="82161" spans="13:13" x14ac:dyDescent="0.25">
      <c r="M82161"/>
    </row>
    <row r="82162" spans="13:13" x14ac:dyDescent="0.25">
      <c r="M82162"/>
    </row>
    <row r="82163" spans="13:13" x14ac:dyDescent="0.25">
      <c r="M82163"/>
    </row>
    <row r="82164" spans="13:13" x14ac:dyDescent="0.25">
      <c r="M82164"/>
    </row>
    <row r="82165" spans="13:13" x14ac:dyDescent="0.25">
      <c r="M82165"/>
    </row>
    <row r="82166" spans="13:13" x14ac:dyDescent="0.25">
      <c r="M82166"/>
    </row>
    <row r="82167" spans="13:13" x14ac:dyDescent="0.25">
      <c r="M82167"/>
    </row>
    <row r="82168" spans="13:13" x14ac:dyDescent="0.25">
      <c r="M82168"/>
    </row>
    <row r="82169" spans="13:13" x14ac:dyDescent="0.25">
      <c r="M82169"/>
    </row>
    <row r="82170" spans="13:13" x14ac:dyDescent="0.25">
      <c r="M82170"/>
    </row>
    <row r="82171" spans="13:13" x14ac:dyDescent="0.25">
      <c r="M82171"/>
    </row>
    <row r="82172" spans="13:13" x14ac:dyDescent="0.25">
      <c r="M82172"/>
    </row>
    <row r="82173" spans="13:13" x14ac:dyDescent="0.25">
      <c r="M82173"/>
    </row>
    <row r="82174" spans="13:13" x14ac:dyDescent="0.25">
      <c r="M82174"/>
    </row>
    <row r="82175" spans="13:13" x14ac:dyDescent="0.25">
      <c r="M82175"/>
    </row>
    <row r="82176" spans="13:13" x14ac:dyDescent="0.25">
      <c r="M82176"/>
    </row>
    <row r="82177" spans="13:13" x14ac:dyDescent="0.25">
      <c r="M82177"/>
    </row>
    <row r="82178" spans="13:13" x14ac:dyDescent="0.25">
      <c r="M82178"/>
    </row>
    <row r="82179" spans="13:13" x14ac:dyDescent="0.25">
      <c r="M82179"/>
    </row>
    <row r="82180" spans="13:13" x14ac:dyDescent="0.25">
      <c r="M82180"/>
    </row>
    <row r="82181" spans="13:13" x14ac:dyDescent="0.25">
      <c r="M82181"/>
    </row>
    <row r="82182" spans="13:13" x14ac:dyDescent="0.25">
      <c r="M82182"/>
    </row>
    <row r="82183" spans="13:13" x14ac:dyDescent="0.25">
      <c r="M82183"/>
    </row>
    <row r="82184" spans="13:13" x14ac:dyDescent="0.25">
      <c r="M82184"/>
    </row>
    <row r="82185" spans="13:13" x14ac:dyDescent="0.25">
      <c r="M82185"/>
    </row>
    <row r="82186" spans="13:13" x14ac:dyDescent="0.25">
      <c r="M82186"/>
    </row>
    <row r="82187" spans="13:13" x14ac:dyDescent="0.25">
      <c r="M82187"/>
    </row>
    <row r="82188" spans="13:13" x14ac:dyDescent="0.25">
      <c r="M82188"/>
    </row>
    <row r="82189" spans="13:13" x14ac:dyDescent="0.25">
      <c r="M82189"/>
    </row>
    <row r="82190" spans="13:13" x14ac:dyDescent="0.25">
      <c r="M82190"/>
    </row>
    <row r="82191" spans="13:13" x14ac:dyDescent="0.25">
      <c r="M82191"/>
    </row>
    <row r="82192" spans="13:13" x14ac:dyDescent="0.25">
      <c r="M82192"/>
    </row>
    <row r="82193" spans="13:13" x14ac:dyDescent="0.25">
      <c r="M82193"/>
    </row>
    <row r="82194" spans="13:13" x14ac:dyDescent="0.25">
      <c r="M82194"/>
    </row>
    <row r="82195" spans="13:13" x14ac:dyDescent="0.25">
      <c r="M82195"/>
    </row>
    <row r="82196" spans="13:13" x14ac:dyDescent="0.25">
      <c r="M82196"/>
    </row>
    <row r="82197" spans="13:13" x14ac:dyDescent="0.25">
      <c r="M82197"/>
    </row>
    <row r="82198" spans="13:13" x14ac:dyDescent="0.25">
      <c r="M82198"/>
    </row>
    <row r="82199" spans="13:13" x14ac:dyDescent="0.25">
      <c r="M82199"/>
    </row>
    <row r="82200" spans="13:13" x14ac:dyDescent="0.25">
      <c r="M82200"/>
    </row>
    <row r="82201" spans="13:13" x14ac:dyDescent="0.25">
      <c r="M82201"/>
    </row>
    <row r="82202" spans="13:13" x14ac:dyDescent="0.25">
      <c r="M82202"/>
    </row>
    <row r="82203" spans="13:13" x14ac:dyDescent="0.25">
      <c r="M82203"/>
    </row>
    <row r="82204" spans="13:13" x14ac:dyDescent="0.25">
      <c r="M82204"/>
    </row>
    <row r="82205" spans="13:13" x14ac:dyDescent="0.25">
      <c r="M82205"/>
    </row>
    <row r="82206" spans="13:13" x14ac:dyDescent="0.25">
      <c r="M82206"/>
    </row>
    <row r="82207" spans="13:13" x14ac:dyDescent="0.25">
      <c r="M82207"/>
    </row>
    <row r="82208" spans="13:13" x14ac:dyDescent="0.25">
      <c r="M82208"/>
    </row>
    <row r="82209" spans="13:13" x14ac:dyDescent="0.25">
      <c r="M82209"/>
    </row>
    <row r="82210" spans="13:13" x14ac:dyDescent="0.25">
      <c r="M82210"/>
    </row>
    <row r="82211" spans="13:13" x14ac:dyDescent="0.25">
      <c r="M82211"/>
    </row>
    <row r="82212" spans="13:13" x14ac:dyDescent="0.25">
      <c r="M82212"/>
    </row>
    <row r="82213" spans="13:13" x14ac:dyDescent="0.25">
      <c r="M82213"/>
    </row>
    <row r="82214" spans="13:13" x14ac:dyDescent="0.25">
      <c r="M82214"/>
    </row>
    <row r="82215" spans="13:13" x14ac:dyDescent="0.25">
      <c r="M82215"/>
    </row>
    <row r="82216" spans="13:13" x14ac:dyDescent="0.25">
      <c r="M82216"/>
    </row>
    <row r="82217" spans="13:13" x14ac:dyDescent="0.25">
      <c r="M82217"/>
    </row>
    <row r="82218" spans="13:13" x14ac:dyDescent="0.25">
      <c r="M82218"/>
    </row>
    <row r="82219" spans="13:13" x14ac:dyDescent="0.25">
      <c r="M82219"/>
    </row>
    <row r="82220" spans="13:13" x14ac:dyDescent="0.25">
      <c r="M82220"/>
    </row>
    <row r="82221" spans="13:13" x14ac:dyDescent="0.25">
      <c r="M82221"/>
    </row>
    <row r="82222" spans="13:13" x14ac:dyDescent="0.25">
      <c r="M82222"/>
    </row>
    <row r="82223" spans="13:13" x14ac:dyDescent="0.25">
      <c r="M82223"/>
    </row>
    <row r="82224" spans="13:13" x14ac:dyDescent="0.25">
      <c r="M82224"/>
    </row>
    <row r="82225" spans="13:13" x14ac:dyDescent="0.25">
      <c r="M82225"/>
    </row>
    <row r="82226" spans="13:13" x14ac:dyDescent="0.25">
      <c r="M82226"/>
    </row>
    <row r="82227" spans="13:13" x14ac:dyDescent="0.25">
      <c r="M82227"/>
    </row>
    <row r="82228" spans="13:13" x14ac:dyDescent="0.25">
      <c r="M82228"/>
    </row>
    <row r="82229" spans="13:13" x14ac:dyDescent="0.25">
      <c r="M82229"/>
    </row>
    <row r="82230" spans="13:13" x14ac:dyDescent="0.25">
      <c r="M82230"/>
    </row>
    <row r="82231" spans="13:13" x14ac:dyDescent="0.25">
      <c r="M82231"/>
    </row>
    <row r="82232" spans="13:13" x14ac:dyDescent="0.25">
      <c r="M82232"/>
    </row>
    <row r="82233" spans="13:13" x14ac:dyDescent="0.25">
      <c r="M82233"/>
    </row>
    <row r="82234" spans="13:13" x14ac:dyDescent="0.25">
      <c r="M82234"/>
    </row>
    <row r="82235" spans="13:13" x14ac:dyDescent="0.25">
      <c r="M82235"/>
    </row>
    <row r="82236" spans="13:13" x14ac:dyDescent="0.25">
      <c r="M82236"/>
    </row>
    <row r="82237" spans="13:13" x14ac:dyDescent="0.25">
      <c r="M82237"/>
    </row>
    <row r="82238" spans="13:13" x14ac:dyDescent="0.25">
      <c r="M82238"/>
    </row>
    <row r="82239" spans="13:13" x14ac:dyDescent="0.25">
      <c r="M82239"/>
    </row>
    <row r="82240" spans="13:13" x14ac:dyDescent="0.25">
      <c r="M82240"/>
    </row>
    <row r="82241" spans="13:13" x14ac:dyDescent="0.25">
      <c r="M82241"/>
    </row>
    <row r="82242" spans="13:13" x14ac:dyDescent="0.25">
      <c r="M82242"/>
    </row>
    <row r="82243" spans="13:13" x14ac:dyDescent="0.25">
      <c r="M82243"/>
    </row>
    <row r="82244" spans="13:13" x14ac:dyDescent="0.25">
      <c r="M82244"/>
    </row>
    <row r="82245" spans="13:13" x14ac:dyDescent="0.25">
      <c r="M82245"/>
    </row>
    <row r="82246" spans="13:13" x14ac:dyDescent="0.25">
      <c r="M82246"/>
    </row>
    <row r="82247" spans="13:13" x14ac:dyDescent="0.25">
      <c r="M82247"/>
    </row>
    <row r="82248" spans="13:13" x14ac:dyDescent="0.25">
      <c r="M82248"/>
    </row>
    <row r="82249" spans="13:13" x14ac:dyDescent="0.25">
      <c r="M82249"/>
    </row>
    <row r="82250" spans="13:13" x14ac:dyDescent="0.25">
      <c r="M82250"/>
    </row>
    <row r="82251" spans="13:13" x14ac:dyDescent="0.25">
      <c r="M82251"/>
    </row>
    <row r="82252" spans="13:13" x14ac:dyDescent="0.25">
      <c r="M82252"/>
    </row>
    <row r="82253" spans="13:13" x14ac:dyDescent="0.25">
      <c r="M82253"/>
    </row>
    <row r="82254" spans="13:13" x14ac:dyDescent="0.25">
      <c r="M82254"/>
    </row>
    <row r="82255" spans="13:13" x14ac:dyDescent="0.25">
      <c r="M82255"/>
    </row>
    <row r="82256" spans="13:13" x14ac:dyDescent="0.25">
      <c r="M82256"/>
    </row>
    <row r="82257" spans="13:13" x14ac:dyDescent="0.25">
      <c r="M82257"/>
    </row>
    <row r="82258" spans="13:13" x14ac:dyDescent="0.25">
      <c r="M82258"/>
    </row>
    <row r="82259" spans="13:13" x14ac:dyDescent="0.25">
      <c r="M82259"/>
    </row>
    <row r="82260" spans="13:13" x14ac:dyDescent="0.25">
      <c r="M82260"/>
    </row>
    <row r="82261" spans="13:13" x14ac:dyDescent="0.25">
      <c r="M82261"/>
    </row>
    <row r="82262" spans="13:13" x14ac:dyDescent="0.25">
      <c r="M82262"/>
    </row>
    <row r="82263" spans="13:13" x14ac:dyDescent="0.25">
      <c r="M82263"/>
    </row>
    <row r="82264" spans="13:13" x14ac:dyDescent="0.25">
      <c r="M82264"/>
    </row>
    <row r="82265" spans="13:13" x14ac:dyDescent="0.25">
      <c r="M82265"/>
    </row>
    <row r="82266" spans="13:13" x14ac:dyDescent="0.25">
      <c r="M82266"/>
    </row>
    <row r="82267" spans="13:13" x14ac:dyDescent="0.25">
      <c r="M82267"/>
    </row>
    <row r="82268" spans="13:13" x14ac:dyDescent="0.25">
      <c r="M82268"/>
    </row>
    <row r="82269" spans="13:13" x14ac:dyDescent="0.25">
      <c r="M82269"/>
    </row>
    <row r="82270" spans="13:13" x14ac:dyDescent="0.25">
      <c r="M82270"/>
    </row>
    <row r="82271" spans="13:13" x14ac:dyDescent="0.25">
      <c r="M82271"/>
    </row>
    <row r="82272" spans="13:13" x14ac:dyDescent="0.25">
      <c r="M82272"/>
    </row>
    <row r="82273" spans="13:13" x14ac:dyDescent="0.25">
      <c r="M82273"/>
    </row>
    <row r="82274" spans="13:13" x14ac:dyDescent="0.25">
      <c r="M82274"/>
    </row>
    <row r="82275" spans="13:13" x14ac:dyDescent="0.25">
      <c r="M82275"/>
    </row>
    <row r="82276" spans="13:13" x14ac:dyDescent="0.25">
      <c r="M82276"/>
    </row>
    <row r="82277" spans="13:13" x14ac:dyDescent="0.25">
      <c r="M82277"/>
    </row>
    <row r="82278" spans="13:13" x14ac:dyDescent="0.25">
      <c r="M82278"/>
    </row>
    <row r="82279" spans="13:13" x14ac:dyDescent="0.25">
      <c r="M82279"/>
    </row>
    <row r="82280" spans="13:13" x14ac:dyDescent="0.25">
      <c r="M82280"/>
    </row>
    <row r="82281" spans="13:13" x14ac:dyDescent="0.25">
      <c r="M82281"/>
    </row>
    <row r="82282" spans="13:13" x14ac:dyDescent="0.25">
      <c r="M82282"/>
    </row>
    <row r="82283" spans="13:13" x14ac:dyDescent="0.25">
      <c r="M82283"/>
    </row>
    <row r="82284" spans="13:13" x14ac:dyDescent="0.25">
      <c r="M82284"/>
    </row>
    <row r="82285" spans="13:13" x14ac:dyDescent="0.25">
      <c r="M82285"/>
    </row>
    <row r="82286" spans="13:13" x14ac:dyDescent="0.25">
      <c r="M82286"/>
    </row>
    <row r="82287" spans="13:13" x14ac:dyDescent="0.25">
      <c r="M82287"/>
    </row>
    <row r="82288" spans="13:13" x14ac:dyDescent="0.25">
      <c r="M82288"/>
    </row>
    <row r="82289" spans="13:13" x14ac:dyDescent="0.25">
      <c r="M82289"/>
    </row>
    <row r="82290" spans="13:13" x14ac:dyDescent="0.25">
      <c r="M82290"/>
    </row>
    <row r="82291" spans="13:13" x14ac:dyDescent="0.25">
      <c r="M82291"/>
    </row>
    <row r="82292" spans="13:13" x14ac:dyDescent="0.25">
      <c r="M82292"/>
    </row>
    <row r="82293" spans="13:13" x14ac:dyDescent="0.25">
      <c r="M82293"/>
    </row>
    <row r="82294" spans="13:13" x14ac:dyDescent="0.25">
      <c r="M82294"/>
    </row>
    <row r="82295" spans="13:13" x14ac:dyDescent="0.25">
      <c r="M82295"/>
    </row>
    <row r="82296" spans="13:13" x14ac:dyDescent="0.25">
      <c r="M82296"/>
    </row>
    <row r="82297" spans="13:13" x14ac:dyDescent="0.25">
      <c r="M82297"/>
    </row>
    <row r="82298" spans="13:13" x14ac:dyDescent="0.25">
      <c r="M82298"/>
    </row>
    <row r="82299" spans="13:13" x14ac:dyDescent="0.25">
      <c r="M82299"/>
    </row>
    <row r="82300" spans="13:13" x14ac:dyDescent="0.25">
      <c r="M82300"/>
    </row>
    <row r="82301" spans="13:13" x14ac:dyDescent="0.25">
      <c r="M82301"/>
    </row>
    <row r="82302" spans="13:13" x14ac:dyDescent="0.25">
      <c r="M82302"/>
    </row>
    <row r="82303" spans="13:13" x14ac:dyDescent="0.25">
      <c r="M82303"/>
    </row>
    <row r="82304" spans="13:13" x14ac:dyDescent="0.25">
      <c r="M82304"/>
    </row>
    <row r="82305" spans="13:13" x14ac:dyDescent="0.25">
      <c r="M82305"/>
    </row>
    <row r="82306" spans="13:13" x14ac:dyDescent="0.25">
      <c r="M82306"/>
    </row>
    <row r="82307" spans="13:13" x14ac:dyDescent="0.25">
      <c r="M82307"/>
    </row>
    <row r="82308" spans="13:13" x14ac:dyDescent="0.25">
      <c r="M82308"/>
    </row>
    <row r="82309" spans="13:13" x14ac:dyDescent="0.25">
      <c r="M82309"/>
    </row>
    <row r="82310" spans="13:13" x14ac:dyDescent="0.25">
      <c r="M82310"/>
    </row>
    <row r="82311" spans="13:13" x14ac:dyDescent="0.25">
      <c r="M82311"/>
    </row>
    <row r="82312" spans="13:13" x14ac:dyDescent="0.25">
      <c r="M82312"/>
    </row>
    <row r="82313" spans="13:13" x14ac:dyDescent="0.25">
      <c r="M82313"/>
    </row>
    <row r="82314" spans="13:13" x14ac:dyDescent="0.25">
      <c r="M82314"/>
    </row>
    <row r="82315" spans="13:13" x14ac:dyDescent="0.25">
      <c r="M82315"/>
    </row>
    <row r="82316" spans="13:13" x14ac:dyDescent="0.25">
      <c r="M82316"/>
    </row>
    <row r="82317" spans="13:13" x14ac:dyDescent="0.25">
      <c r="M82317"/>
    </row>
    <row r="82318" spans="13:13" x14ac:dyDescent="0.25">
      <c r="M82318"/>
    </row>
    <row r="82319" spans="13:13" x14ac:dyDescent="0.25">
      <c r="M82319"/>
    </row>
    <row r="82320" spans="13:13" x14ac:dyDescent="0.25">
      <c r="M82320"/>
    </row>
    <row r="82321" spans="13:13" x14ac:dyDescent="0.25">
      <c r="M82321"/>
    </row>
    <row r="82322" spans="13:13" x14ac:dyDescent="0.25">
      <c r="M82322"/>
    </row>
    <row r="82323" spans="13:13" x14ac:dyDescent="0.25">
      <c r="M82323"/>
    </row>
    <row r="82324" spans="13:13" x14ac:dyDescent="0.25">
      <c r="M82324"/>
    </row>
    <row r="82325" spans="13:13" x14ac:dyDescent="0.25">
      <c r="M82325"/>
    </row>
    <row r="82326" spans="13:13" x14ac:dyDescent="0.25">
      <c r="M82326"/>
    </row>
    <row r="82327" spans="13:13" x14ac:dyDescent="0.25">
      <c r="M82327"/>
    </row>
    <row r="82328" spans="13:13" x14ac:dyDescent="0.25">
      <c r="M82328"/>
    </row>
    <row r="82329" spans="13:13" x14ac:dyDescent="0.25">
      <c r="M82329"/>
    </row>
    <row r="82330" spans="13:13" x14ac:dyDescent="0.25">
      <c r="M82330"/>
    </row>
    <row r="82331" spans="13:13" x14ac:dyDescent="0.25">
      <c r="M82331"/>
    </row>
    <row r="82332" spans="13:13" x14ac:dyDescent="0.25">
      <c r="M82332"/>
    </row>
    <row r="82333" spans="13:13" x14ac:dyDescent="0.25">
      <c r="M82333"/>
    </row>
    <row r="82334" spans="13:13" x14ac:dyDescent="0.25">
      <c r="M82334"/>
    </row>
    <row r="82335" spans="13:13" x14ac:dyDescent="0.25">
      <c r="M82335"/>
    </row>
    <row r="82336" spans="13:13" x14ac:dyDescent="0.25">
      <c r="M82336"/>
    </row>
    <row r="82337" spans="13:13" x14ac:dyDescent="0.25">
      <c r="M82337"/>
    </row>
    <row r="82338" spans="13:13" x14ac:dyDescent="0.25">
      <c r="M82338"/>
    </row>
    <row r="82339" spans="13:13" x14ac:dyDescent="0.25">
      <c r="M82339"/>
    </row>
    <row r="82340" spans="13:13" x14ac:dyDescent="0.25">
      <c r="M82340"/>
    </row>
    <row r="82341" spans="13:13" x14ac:dyDescent="0.25">
      <c r="M82341"/>
    </row>
    <row r="82342" spans="13:13" x14ac:dyDescent="0.25">
      <c r="M82342"/>
    </row>
    <row r="82343" spans="13:13" x14ac:dyDescent="0.25">
      <c r="M82343"/>
    </row>
    <row r="82344" spans="13:13" x14ac:dyDescent="0.25">
      <c r="M82344"/>
    </row>
    <row r="82345" spans="13:13" x14ac:dyDescent="0.25">
      <c r="M82345"/>
    </row>
    <row r="82346" spans="13:13" x14ac:dyDescent="0.25">
      <c r="M82346"/>
    </row>
    <row r="82347" spans="13:13" x14ac:dyDescent="0.25">
      <c r="M82347"/>
    </row>
    <row r="82348" spans="13:13" x14ac:dyDescent="0.25">
      <c r="M82348"/>
    </row>
    <row r="82349" spans="13:13" x14ac:dyDescent="0.25">
      <c r="M82349"/>
    </row>
    <row r="82350" spans="13:13" x14ac:dyDescent="0.25">
      <c r="M82350"/>
    </row>
    <row r="82351" spans="13:13" x14ac:dyDescent="0.25">
      <c r="M82351"/>
    </row>
    <row r="82352" spans="13:13" x14ac:dyDescent="0.25">
      <c r="M82352"/>
    </row>
    <row r="82353" spans="13:13" x14ac:dyDescent="0.25">
      <c r="M82353"/>
    </row>
    <row r="82354" spans="13:13" x14ac:dyDescent="0.25">
      <c r="M82354"/>
    </row>
    <row r="82355" spans="13:13" x14ac:dyDescent="0.25">
      <c r="M82355"/>
    </row>
    <row r="82356" spans="13:13" x14ac:dyDescent="0.25">
      <c r="M82356"/>
    </row>
    <row r="82357" spans="13:13" x14ac:dyDescent="0.25">
      <c r="M82357"/>
    </row>
    <row r="82358" spans="13:13" x14ac:dyDescent="0.25">
      <c r="M82358"/>
    </row>
    <row r="82359" spans="13:13" x14ac:dyDescent="0.25">
      <c r="M82359"/>
    </row>
    <row r="82360" spans="13:13" x14ac:dyDescent="0.25">
      <c r="M82360"/>
    </row>
    <row r="82361" spans="13:13" x14ac:dyDescent="0.25">
      <c r="M82361"/>
    </row>
    <row r="82362" spans="13:13" x14ac:dyDescent="0.25">
      <c r="M82362"/>
    </row>
    <row r="82363" spans="13:13" x14ac:dyDescent="0.25">
      <c r="M82363"/>
    </row>
    <row r="82364" spans="13:13" x14ac:dyDescent="0.25">
      <c r="M82364"/>
    </row>
    <row r="82365" spans="13:13" x14ac:dyDescent="0.25">
      <c r="M82365"/>
    </row>
    <row r="82366" spans="13:13" x14ac:dyDescent="0.25">
      <c r="M82366"/>
    </row>
    <row r="82367" spans="13:13" x14ac:dyDescent="0.25">
      <c r="M82367"/>
    </row>
    <row r="82368" spans="13:13" x14ac:dyDescent="0.25">
      <c r="M82368"/>
    </row>
    <row r="82369" spans="13:13" x14ac:dyDescent="0.25">
      <c r="M82369"/>
    </row>
    <row r="82370" spans="13:13" x14ac:dyDescent="0.25">
      <c r="M82370"/>
    </row>
    <row r="82371" spans="13:13" x14ac:dyDescent="0.25">
      <c r="M82371"/>
    </row>
    <row r="82372" spans="13:13" x14ac:dyDescent="0.25">
      <c r="M82372"/>
    </row>
    <row r="82373" spans="13:13" x14ac:dyDescent="0.25">
      <c r="M82373"/>
    </row>
    <row r="82374" spans="13:13" x14ac:dyDescent="0.25">
      <c r="M82374"/>
    </row>
    <row r="82375" spans="13:13" x14ac:dyDescent="0.25">
      <c r="M82375"/>
    </row>
    <row r="82376" spans="13:13" x14ac:dyDescent="0.25">
      <c r="M82376"/>
    </row>
    <row r="82377" spans="13:13" x14ac:dyDescent="0.25">
      <c r="M82377"/>
    </row>
    <row r="82378" spans="13:13" x14ac:dyDescent="0.25">
      <c r="M82378"/>
    </row>
    <row r="82379" spans="13:13" x14ac:dyDescent="0.25">
      <c r="M82379"/>
    </row>
    <row r="82380" spans="13:13" x14ac:dyDescent="0.25">
      <c r="M82380"/>
    </row>
    <row r="82381" spans="13:13" x14ac:dyDescent="0.25">
      <c r="M82381"/>
    </row>
    <row r="82382" spans="13:13" x14ac:dyDescent="0.25">
      <c r="M82382"/>
    </row>
    <row r="82383" spans="13:13" x14ac:dyDescent="0.25">
      <c r="M82383"/>
    </row>
    <row r="82384" spans="13:13" x14ac:dyDescent="0.25">
      <c r="M82384"/>
    </row>
    <row r="82385" spans="13:13" x14ac:dyDescent="0.25">
      <c r="M82385"/>
    </row>
    <row r="82386" spans="13:13" x14ac:dyDescent="0.25">
      <c r="M82386"/>
    </row>
    <row r="82387" spans="13:13" x14ac:dyDescent="0.25">
      <c r="M82387"/>
    </row>
    <row r="82388" spans="13:13" x14ac:dyDescent="0.25">
      <c r="M82388"/>
    </row>
    <row r="82389" spans="13:13" x14ac:dyDescent="0.25">
      <c r="M82389"/>
    </row>
    <row r="82390" spans="13:13" x14ac:dyDescent="0.25">
      <c r="M82390"/>
    </row>
    <row r="82391" spans="13:13" x14ac:dyDescent="0.25">
      <c r="M82391"/>
    </row>
    <row r="82392" spans="13:13" x14ac:dyDescent="0.25">
      <c r="M82392"/>
    </row>
    <row r="82393" spans="13:13" x14ac:dyDescent="0.25">
      <c r="M82393"/>
    </row>
    <row r="82394" spans="13:13" x14ac:dyDescent="0.25">
      <c r="M82394"/>
    </row>
    <row r="82395" spans="13:13" x14ac:dyDescent="0.25">
      <c r="M82395"/>
    </row>
    <row r="82396" spans="13:13" x14ac:dyDescent="0.25">
      <c r="M82396"/>
    </row>
    <row r="82397" spans="13:13" x14ac:dyDescent="0.25">
      <c r="M82397"/>
    </row>
    <row r="82398" spans="13:13" x14ac:dyDescent="0.25">
      <c r="M82398"/>
    </row>
    <row r="82399" spans="13:13" x14ac:dyDescent="0.25">
      <c r="M82399"/>
    </row>
    <row r="82400" spans="13:13" x14ac:dyDescent="0.25">
      <c r="M82400"/>
    </row>
    <row r="82401" spans="13:13" x14ac:dyDescent="0.25">
      <c r="M82401"/>
    </row>
    <row r="82402" spans="13:13" x14ac:dyDescent="0.25">
      <c r="M82402"/>
    </row>
    <row r="82403" spans="13:13" x14ac:dyDescent="0.25">
      <c r="M82403"/>
    </row>
    <row r="82404" spans="13:13" x14ac:dyDescent="0.25">
      <c r="M82404"/>
    </row>
    <row r="82405" spans="13:13" x14ac:dyDescent="0.25">
      <c r="M82405"/>
    </row>
    <row r="82406" spans="13:13" x14ac:dyDescent="0.25">
      <c r="M82406"/>
    </row>
    <row r="82407" spans="13:13" x14ac:dyDescent="0.25">
      <c r="M82407"/>
    </row>
    <row r="82408" spans="13:13" x14ac:dyDescent="0.25">
      <c r="M82408"/>
    </row>
    <row r="82409" spans="13:13" x14ac:dyDescent="0.25">
      <c r="M82409"/>
    </row>
    <row r="82410" spans="13:13" x14ac:dyDescent="0.25">
      <c r="M82410"/>
    </row>
    <row r="82411" spans="13:13" x14ac:dyDescent="0.25">
      <c r="M82411"/>
    </row>
    <row r="82412" spans="13:13" x14ac:dyDescent="0.25">
      <c r="M82412"/>
    </row>
    <row r="82413" spans="13:13" x14ac:dyDescent="0.25">
      <c r="M82413"/>
    </row>
    <row r="82414" spans="13:13" x14ac:dyDescent="0.25">
      <c r="M82414"/>
    </row>
    <row r="82415" spans="13:13" x14ac:dyDescent="0.25">
      <c r="M82415"/>
    </row>
    <row r="82416" spans="13:13" x14ac:dyDescent="0.25">
      <c r="M82416"/>
    </row>
    <row r="82417" spans="13:13" x14ac:dyDescent="0.25">
      <c r="M82417"/>
    </row>
    <row r="82418" spans="13:13" x14ac:dyDescent="0.25">
      <c r="M82418"/>
    </row>
    <row r="82419" spans="13:13" x14ac:dyDescent="0.25">
      <c r="M82419"/>
    </row>
    <row r="82420" spans="13:13" x14ac:dyDescent="0.25">
      <c r="M82420"/>
    </row>
    <row r="82421" spans="13:13" x14ac:dyDescent="0.25">
      <c r="M82421"/>
    </row>
    <row r="82422" spans="13:13" x14ac:dyDescent="0.25">
      <c r="M82422"/>
    </row>
    <row r="82423" spans="13:13" x14ac:dyDescent="0.25">
      <c r="M82423"/>
    </row>
    <row r="82424" spans="13:13" x14ac:dyDescent="0.25">
      <c r="M82424"/>
    </row>
    <row r="82425" spans="13:13" x14ac:dyDescent="0.25">
      <c r="M82425"/>
    </row>
    <row r="82426" spans="13:13" x14ac:dyDescent="0.25">
      <c r="M82426"/>
    </row>
    <row r="82427" spans="13:13" x14ac:dyDescent="0.25">
      <c r="M82427"/>
    </row>
    <row r="82428" spans="13:13" x14ac:dyDescent="0.25">
      <c r="M82428"/>
    </row>
    <row r="82429" spans="13:13" x14ac:dyDescent="0.25">
      <c r="M82429"/>
    </row>
    <row r="82430" spans="13:13" x14ac:dyDescent="0.25">
      <c r="M82430"/>
    </row>
    <row r="82431" spans="13:13" x14ac:dyDescent="0.25">
      <c r="M82431"/>
    </row>
    <row r="82432" spans="13:13" x14ac:dyDescent="0.25">
      <c r="M82432"/>
    </row>
    <row r="82433" spans="13:13" x14ac:dyDescent="0.25">
      <c r="M82433"/>
    </row>
    <row r="82434" spans="13:13" x14ac:dyDescent="0.25">
      <c r="M82434"/>
    </row>
    <row r="82435" spans="13:13" x14ac:dyDescent="0.25">
      <c r="M82435"/>
    </row>
    <row r="82436" spans="13:13" x14ac:dyDescent="0.25">
      <c r="M82436"/>
    </row>
    <row r="82437" spans="13:13" x14ac:dyDescent="0.25">
      <c r="M82437"/>
    </row>
    <row r="82438" spans="13:13" x14ac:dyDescent="0.25">
      <c r="M82438"/>
    </row>
    <row r="82439" spans="13:13" x14ac:dyDescent="0.25">
      <c r="M82439"/>
    </row>
    <row r="82440" spans="13:13" x14ac:dyDescent="0.25">
      <c r="M82440"/>
    </row>
    <row r="82441" spans="13:13" x14ac:dyDescent="0.25">
      <c r="M82441"/>
    </row>
    <row r="82442" spans="13:13" x14ac:dyDescent="0.25">
      <c r="M82442"/>
    </row>
    <row r="82443" spans="13:13" x14ac:dyDescent="0.25">
      <c r="M82443"/>
    </row>
    <row r="82444" spans="13:13" x14ac:dyDescent="0.25">
      <c r="M82444"/>
    </row>
    <row r="82445" spans="13:13" x14ac:dyDescent="0.25">
      <c r="M82445"/>
    </row>
    <row r="82446" spans="13:13" x14ac:dyDescent="0.25">
      <c r="M82446"/>
    </row>
    <row r="82447" spans="13:13" x14ac:dyDescent="0.25">
      <c r="M82447"/>
    </row>
    <row r="82448" spans="13:13" x14ac:dyDescent="0.25">
      <c r="M82448"/>
    </row>
    <row r="82449" spans="13:13" x14ac:dyDescent="0.25">
      <c r="M82449"/>
    </row>
    <row r="82450" spans="13:13" x14ac:dyDescent="0.25">
      <c r="M82450"/>
    </row>
    <row r="82451" spans="13:13" x14ac:dyDescent="0.25">
      <c r="M82451"/>
    </row>
    <row r="82452" spans="13:13" x14ac:dyDescent="0.25">
      <c r="M82452"/>
    </row>
    <row r="82453" spans="13:13" x14ac:dyDescent="0.25">
      <c r="M82453"/>
    </row>
    <row r="82454" spans="13:13" x14ac:dyDescent="0.25">
      <c r="M82454"/>
    </row>
    <row r="82455" spans="13:13" x14ac:dyDescent="0.25">
      <c r="M82455"/>
    </row>
    <row r="82456" spans="13:13" x14ac:dyDescent="0.25">
      <c r="M82456"/>
    </row>
    <row r="82457" spans="13:13" x14ac:dyDescent="0.25">
      <c r="M82457"/>
    </row>
    <row r="82458" spans="13:13" x14ac:dyDescent="0.25">
      <c r="M82458"/>
    </row>
    <row r="82459" spans="13:13" x14ac:dyDescent="0.25">
      <c r="M82459"/>
    </row>
    <row r="82460" spans="13:13" x14ac:dyDescent="0.25">
      <c r="M82460"/>
    </row>
    <row r="82461" spans="13:13" x14ac:dyDescent="0.25">
      <c r="M82461"/>
    </row>
    <row r="82462" spans="13:13" x14ac:dyDescent="0.25">
      <c r="M82462"/>
    </row>
    <row r="82463" spans="13:13" x14ac:dyDescent="0.25">
      <c r="M82463"/>
    </row>
    <row r="82464" spans="13:13" x14ac:dyDescent="0.25">
      <c r="M82464"/>
    </row>
    <row r="82465" spans="13:13" x14ac:dyDescent="0.25">
      <c r="M82465"/>
    </row>
    <row r="82466" spans="13:13" x14ac:dyDescent="0.25">
      <c r="M82466"/>
    </row>
    <row r="82467" spans="13:13" x14ac:dyDescent="0.25">
      <c r="M82467"/>
    </row>
    <row r="82468" spans="13:13" x14ac:dyDescent="0.25">
      <c r="M82468"/>
    </row>
    <row r="82469" spans="13:13" x14ac:dyDescent="0.25">
      <c r="M82469"/>
    </row>
    <row r="82470" spans="13:13" x14ac:dyDescent="0.25">
      <c r="M82470"/>
    </row>
    <row r="82471" spans="13:13" x14ac:dyDescent="0.25">
      <c r="M82471"/>
    </row>
    <row r="82472" spans="13:13" x14ac:dyDescent="0.25">
      <c r="M82472"/>
    </row>
    <row r="82473" spans="13:13" x14ac:dyDescent="0.25">
      <c r="M82473"/>
    </row>
    <row r="82474" spans="13:13" x14ac:dyDescent="0.25">
      <c r="M82474"/>
    </row>
    <row r="82475" spans="13:13" x14ac:dyDescent="0.25">
      <c r="M82475"/>
    </row>
    <row r="82476" spans="13:13" x14ac:dyDescent="0.25">
      <c r="M82476"/>
    </row>
    <row r="82477" spans="13:13" x14ac:dyDescent="0.25">
      <c r="M82477"/>
    </row>
    <row r="82478" spans="13:13" x14ac:dyDescent="0.25">
      <c r="M82478"/>
    </row>
    <row r="82479" spans="13:13" x14ac:dyDescent="0.25">
      <c r="M82479"/>
    </row>
    <row r="82480" spans="13:13" x14ac:dyDescent="0.25">
      <c r="M82480"/>
    </row>
    <row r="82481" spans="13:13" x14ac:dyDescent="0.25">
      <c r="M82481"/>
    </row>
    <row r="82482" spans="13:13" x14ac:dyDescent="0.25">
      <c r="M82482"/>
    </row>
    <row r="82483" spans="13:13" x14ac:dyDescent="0.25">
      <c r="M82483"/>
    </row>
    <row r="82484" spans="13:13" x14ac:dyDescent="0.25">
      <c r="M82484"/>
    </row>
    <row r="82485" spans="13:13" x14ac:dyDescent="0.25">
      <c r="M82485"/>
    </row>
    <row r="82486" spans="13:13" x14ac:dyDescent="0.25">
      <c r="M82486"/>
    </row>
    <row r="82487" spans="13:13" x14ac:dyDescent="0.25">
      <c r="M82487"/>
    </row>
    <row r="82488" spans="13:13" x14ac:dyDescent="0.25">
      <c r="M82488"/>
    </row>
    <row r="82489" spans="13:13" x14ac:dyDescent="0.25">
      <c r="M82489"/>
    </row>
    <row r="82490" spans="13:13" x14ac:dyDescent="0.25">
      <c r="M82490"/>
    </row>
    <row r="82491" spans="13:13" x14ac:dyDescent="0.25">
      <c r="M82491"/>
    </row>
    <row r="82492" spans="13:13" x14ac:dyDescent="0.25">
      <c r="M82492"/>
    </row>
    <row r="82493" spans="13:13" x14ac:dyDescent="0.25">
      <c r="M82493"/>
    </row>
    <row r="82494" spans="13:13" x14ac:dyDescent="0.25">
      <c r="M82494"/>
    </row>
    <row r="82495" spans="13:13" x14ac:dyDescent="0.25">
      <c r="M82495"/>
    </row>
    <row r="82496" spans="13:13" x14ac:dyDescent="0.25">
      <c r="M82496"/>
    </row>
    <row r="82497" spans="13:13" x14ac:dyDescent="0.25">
      <c r="M82497"/>
    </row>
    <row r="82498" spans="13:13" x14ac:dyDescent="0.25">
      <c r="M82498"/>
    </row>
    <row r="82499" spans="13:13" x14ac:dyDescent="0.25">
      <c r="M82499"/>
    </row>
    <row r="82500" spans="13:13" x14ac:dyDescent="0.25">
      <c r="M82500"/>
    </row>
    <row r="82501" spans="13:13" x14ac:dyDescent="0.25">
      <c r="M82501"/>
    </row>
    <row r="82502" spans="13:13" x14ac:dyDescent="0.25">
      <c r="M82502"/>
    </row>
    <row r="82503" spans="13:13" x14ac:dyDescent="0.25">
      <c r="M82503"/>
    </row>
    <row r="82504" spans="13:13" x14ac:dyDescent="0.25">
      <c r="M82504"/>
    </row>
    <row r="82505" spans="13:13" x14ac:dyDescent="0.25">
      <c r="M82505"/>
    </row>
    <row r="82506" spans="13:13" x14ac:dyDescent="0.25">
      <c r="M82506"/>
    </row>
    <row r="82507" spans="13:13" x14ac:dyDescent="0.25">
      <c r="M82507"/>
    </row>
    <row r="82508" spans="13:13" x14ac:dyDescent="0.25">
      <c r="M82508"/>
    </row>
    <row r="82509" spans="13:13" x14ac:dyDescent="0.25">
      <c r="M82509"/>
    </row>
    <row r="82510" spans="13:13" x14ac:dyDescent="0.25">
      <c r="M82510"/>
    </row>
    <row r="82511" spans="13:13" x14ac:dyDescent="0.25">
      <c r="M82511"/>
    </row>
    <row r="82512" spans="13:13" x14ac:dyDescent="0.25">
      <c r="M82512"/>
    </row>
    <row r="82513" spans="13:13" x14ac:dyDescent="0.25">
      <c r="M82513"/>
    </row>
    <row r="82514" spans="13:13" x14ac:dyDescent="0.25">
      <c r="M82514"/>
    </row>
    <row r="82515" spans="13:13" x14ac:dyDescent="0.25">
      <c r="M82515"/>
    </row>
    <row r="82516" spans="13:13" x14ac:dyDescent="0.25">
      <c r="M82516"/>
    </row>
    <row r="82517" spans="13:13" x14ac:dyDescent="0.25">
      <c r="M82517"/>
    </row>
    <row r="82518" spans="13:13" x14ac:dyDescent="0.25">
      <c r="M82518"/>
    </row>
    <row r="82519" spans="13:13" x14ac:dyDescent="0.25">
      <c r="M82519"/>
    </row>
    <row r="82520" spans="13:13" x14ac:dyDescent="0.25">
      <c r="M82520"/>
    </row>
    <row r="82521" spans="13:13" x14ac:dyDescent="0.25">
      <c r="M82521"/>
    </row>
    <row r="82522" spans="13:13" x14ac:dyDescent="0.25">
      <c r="M82522"/>
    </row>
    <row r="82523" spans="13:13" x14ac:dyDescent="0.25">
      <c r="M82523"/>
    </row>
    <row r="82524" spans="13:13" x14ac:dyDescent="0.25">
      <c r="M82524"/>
    </row>
    <row r="82525" spans="13:13" x14ac:dyDescent="0.25">
      <c r="M82525"/>
    </row>
    <row r="82526" spans="13:13" x14ac:dyDescent="0.25">
      <c r="M82526"/>
    </row>
    <row r="82527" spans="13:13" x14ac:dyDescent="0.25">
      <c r="M82527"/>
    </row>
    <row r="82528" spans="13:13" x14ac:dyDescent="0.25">
      <c r="M82528"/>
    </row>
    <row r="82529" spans="13:13" x14ac:dyDescent="0.25">
      <c r="M82529"/>
    </row>
    <row r="82530" spans="13:13" x14ac:dyDescent="0.25">
      <c r="M82530"/>
    </row>
    <row r="82531" spans="13:13" x14ac:dyDescent="0.25">
      <c r="M82531"/>
    </row>
    <row r="82532" spans="13:13" x14ac:dyDescent="0.25">
      <c r="M82532"/>
    </row>
    <row r="82533" spans="13:13" x14ac:dyDescent="0.25">
      <c r="M82533"/>
    </row>
    <row r="82534" spans="13:13" x14ac:dyDescent="0.25">
      <c r="M82534"/>
    </row>
    <row r="82535" spans="13:13" x14ac:dyDescent="0.25">
      <c r="M82535"/>
    </row>
    <row r="82536" spans="13:13" x14ac:dyDescent="0.25">
      <c r="M82536"/>
    </row>
    <row r="82537" spans="13:13" x14ac:dyDescent="0.25">
      <c r="M82537"/>
    </row>
    <row r="82538" spans="13:13" x14ac:dyDescent="0.25">
      <c r="M82538"/>
    </row>
    <row r="82539" spans="13:13" x14ac:dyDescent="0.25">
      <c r="M82539"/>
    </row>
    <row r="82540" spans="13:13" x14ac:dyDescent="0.25">
      <c r="M82540"/>
    </row>
    <row r="82541" spans="13:13" x14ac:dyDescent="0.25">
      <c r="M82541"/>
    </row>
    <row r="82542" spans="13:13" x14ac:dyDescent="0.25">
      <c r="M82542"/>
    </row>
    <row r="82543" spans="13:13" x14ac:dyDescent="0.25">
      <c r="M82543"/>
    </row>
    <row r="82544" spans="13:13" x14ac:dyDescent="0.25">
      <c r="M82544"/>
    </row>
    <row r="82545" spans="13:13" x14ac:dyDescent="0.25">
      <c r="M82545"/>
    </row>
    <row r="82546" spans="13:13" x14ac:dyDescent="0.25">
      <c r="M82546"/>
    </row>
    <row r="82547" spans="13:13" x14ac:dyDescent="0.25">
      <c r="M82547"/>
    </row>
    <row r="82548" spans="13:13" x14ac:dyDescent="0.25">
      <c r="M82548"/>
    </row>
    <row r="82549" spans="13:13" x14ac:dyDescent="0.25">
      <c r="M82549"/>
    </row>
    <row r="82550" spans="13:13" x14ac:dyDescent="0.25">
      <c r="M82550"/>
    </row>
    <row r="82551" spans="13:13" x14ac:dyDescent="0.25">
      <c r="M82551"/>
    </row>
    <row r="82552" spans="13:13" x14ac:dyDescent="0.25">
      <c r="M82552"/>
    </row>
    <row r="82553" spans="13:13" x14ac:dyDescent="0.25">
      <c r="M82553"/>
    </row>
    <row r="82554" spans="13:13" x14ac:dyDescent="0.25">
      <c r="M82554"/>
    </row>
    <row r="82555" spans="13:13" x14ac:dyDescent="0.25">
      <c r="M82555"/>
    </row>
    <row r="82556" spans="13:13" x14ac:dyDescent="0.25">
      <c r="M82556"/>
    </row>
    <row r="82557" spans="13:13" x14ac:dyDescent="0.25">
      <c r="M82557"/>
    </row>
    <row r="82558" spans="13:13" x14ac:dyDescent="0.25">
      <c r="M82558"/>
    </row>
    <row r="82559" spans="13:13" x14ac:dyDescent="0.25">
      <c r="M82559"/>
    </row>
    <row r="82560" spans="13:13" x14ac:dyDescent="0.25">
      <c r="M82560"/>
    </row>
    <row r="82561" spans="13:13" x14ac:dyDescent="0.25">
      <c r="M82561"/>
    </row>
    <row r="82562" spans="13:13" x14ac:dyDescent="0.25">
      <c r="M82562"/>
    </row>
    <row r="82563" spans="13:13" x14ac:dyDescent="0.25">
      <c r="M82563"/>
    </row>
    <row r="82564" spans="13:13" x14ac:dyDescent="0.25">
      <c r="M82564"/>
    </row>
    <row r="82565" spans="13:13" x14ac:dyDescent="0.25">
      <c r="M82565"/>
    </row>
    <row r="82566" spans="13:13" x14ac:dyDescent="0.25">
      <c r="M82566"/>
    </row>
    <row r="82567" spans="13:13" x14ac:dyDescent="0.25">
      <c r="M82567"/>
    </row>
    <row r="82568" spans="13:13" x14ac:dyDescent="0.25">
      <c r="M82568"/>
    </row>
    <row r="82569" spans="13:13" x14ac:dyDescent="0.25">
      <c r="M82569"/>
    </row>
    <row r="82570" spans="13:13" x14ac:dyDescent="0.25">
      <c r="M82570"/>
    </row>
    <row r="82571" spans="13:13" x14ac:dyDescent="0.25">
      <c r="M82571"/>
    </row>
    <row r="82572" spans="13:13" x14ac:dyDescent="0.25">
      <c r="M82572"/>
    </row>
    <row r="82573" spans="13:13" x14ac:dyDescent="0.25">
      <c r="M82573"/>
    </row>
    <row r="82574" spans="13:13" x14ac:dyDescent="0.25">
      <c r="M82574"/>
    </row>
    <row r="82575" spans="13:13" x14ac:dyDescent="0.25">
      <c r="M82575"/>
    </row>
    <row r="82576" spans="13:13" x14ac:dyDescent="0.25">
      <c r="M82576"/>
    </row>
    <row r="82577" spans="13:13" x14ac:dyDescent="0.25">
      <c r="M82577"/>
    </row>
    <row r="82578" spans="13:13" x14ac:dyDescent="0.25">
      <c r="M82578"/>
    </row>
    <row r="82579" spans="13:13" x14ac:dyDescent="0.25">
      <c r="M82579"/>
    </row>
    <row r="82580" spans="13:13" x14ac:dyDescent="0.25">
      <c r="M82580"/>
    </row>
    <row r="82581" spans="13:13" x14ac:dyDescent="0.25">
      <c r="M82581"/>
    </row>
    <row r="82582" spans="13:13" x14ac:dyDescent="0.25">
      <c r="M82582"/>
    </row>
    <row r="82583" spans="13:13" x14ac:dyDescent="0.25">
      <c r="M82583"/>
    </row>
    <row r="82584" spans="13:13" x14ac:dyDescent="0.25">
      <c r="M82584"/>
    </row>
    <row r="82585" spans="13:13" x14ac:dyDescent="0.25">
      <c r="M82585"/>
    </row>
    <row r="82586" spans="13:13" x14ac:dyDescent="0.25">
      <c r="M82586"/>
    </row>
    <row r="82587" spans="13:13" x14ac:dyDescent="0.25">
      <c r="M82587"/>
    </row>
    <row r="82588" spans="13:13" x14ac:dyDescent="0.25">
      <c r="M82588"/>
    </row>
    <row r="82589" spans="13:13" x14ac:dyDescent="0.25">
      <c r="M82589"/>
    </row>
    <row r="82590" spans="13:13" x14ac:dyDescent="0.25">
      <c r="M82590"/>
    </row>
    <row r="82591" spans="13:13" x14ac:dyDescent="0.25">
      <c r="M82591"/>
    </row>
    <row r="82592" spans="13:13" x14ac:dyDescent="0.25">
      <c r="M82592"/>
    </row>
    <row r="82593" spans="13:13" x14ac:dyDescent="0.25">
      <c r="M82593"/>
    </row>
    <row r="82594" spans="13:13" x14ac:dyDescent="0.25">
      <c r="M82594"/>
    </row>
    <row r="82595" spans="13:13" x14ac:dyDescent="0.25">
      <c r="M82595"/>
    </row>
    <row r="82596" spans="13:13" x14ac:dyDescent="0.25">
      <c r="M82596"/>
    </row>
    <row r="82597" spans="13:13" x14ac:dyDescent="0.25">
      <c r="M82597"/>
    </row>
    <row r="82598" spans="13:13" x14ac:dyDescent="0.25">
      <c r="M82598"/>
    </row>
    <row r="82599" spans="13:13" x14ac:dyDescent="0.25">
      <c r="M82599"/>
    </row>
    <row r="82600" spans="13:13" x14ac:dyDescent="0.25">
      <c r="M82600"/>
    </row>
    <row r="82601" spans="13:13" x14ac:dyDescent="0.25">
      <c r="M82601"/>
    </row>
    <row r="82602" spans="13:13" x14ac:dyDescent="0.25">
      <c r="M82602"/>
    </row>
    <row r="82603" spans="13:13" x14ac:dyDescent="0.25">
      <c r="M82603"/>
    </row>
    <row r="82604" spans="13:13" x14ac:dyDescent="0.25">
      <c r="M82604"/>
    </row>
    <row r="82605" spans="13:13" x14ac:dyDescent="0.25">
      <c r="M82605"/>
    </row>
    <row r="82606" spans="13:13" x14ac:dyDescent="0.25">
      <c r="M82606"/>
    </row>
    <row r="82607" spans="13:13" x14ac:dyDescent="0.25">
      <c r="M82607"/>
    </row>
    <row r="82608" spans="13:13" x14ac:dyDescent="0.25">
      <c r="M82608"/>
    </row>
    <row r="82609" spans="13:13" x14ac:dyDescent="0.25">
      <c r="M82609"/>
    </row>
    <row r="82610" spans="13:13" x14ac:dyDescent="0.25">
      <c r="M82610"/>
    </row>
    <row r="82611" spans="13:13" x14ac:dyDescent="0.25">
      <c r="M82611"/>
    </row>
    <row r="82612" spans="13:13" x14ac:dyDescent="0.25">
      <c r="M82612"/>
    </row>
    <row r="82613" spans="13:13" x14ac:dyDescent="0.25">
      <c r="M82613"/>
    </row>
    <row r="82614" spans="13:13" x14ac:dyDescent="0.25">
      <c r="M82614"/>
    </row>
    <row r="82615" spans="13:13" x14ac:dyDescent="0.25">
      <c r="M82615"/>
    </row>
    <row r="82616" spans="13:13" x14ac:dyDescent="0.25">
      <c r="M82616"/>
    </row>
    <row r="82617" spans="13:13" x14ac:dyDescent="0.25">
      <c r="M82617"/>
    </row>
    <row r="82618" spans="13:13" x14ac:dyDescent="0.25">
      <c r="M82618"/>
    </row>
    <row r="82619" spans="13:13" x14ac:dyDescent="0.25">
      <c r="M82619"/>
    </row>
    <row r="82620" spans="13:13" x14ac:dyDescent="0.25">
      <c r="M82620"/>
    </row>
    <row r="82621" spans="13:13" x14ac:dyDescent="0.25">
      <c r="M82621"/>
    </row>
    <row r="82622" spans="13:13" x14ac:dyDescent="0.25">
      <c r="M82622"/>
    </row>
    <row r="82623" spans="13:13" x14ac:dyDescent="0.25">
      <c r="M82623"/>
    </row>
    <row r="82624" spans="13:13" x14ac:dyDescent="0.25">
      <c r="M82624"/>
    </row>
    <row r="82625" spans="13:13" x14ac:dyDescent="0.25">
      <c r="M82625"/>
    </row>
    <row r="82626" spans="13:13" x14ac:dyDescent="0.25">
      <c r="M82626"/>
    </row>
    <row r="82627" spans="13:13" x14ac:dyDescent="0.25">
      <c r="M82627"/>
    </row>
    <row r="82628" spans="13:13" x14ac:dyDescent="0.25">
      <c r="M82628"/>
    </row>
    <row r="82629" spans="13:13" x14ac:dyDescent="0.25">
      <c r="M82629"/>
    </row>
    <row r="82630" spans="13:13" x14ac:dyDescent="0.25">
      <c r="M82630"/>
    </row>
    <row r="82631" spans="13:13" x14ac:dyDescent="0.25">
      <c r="M82631"/>
    </row>
    <row r="82632" spans="13:13" x14ac:dyDescent="0.25">
      <c r="M82632"/>
    </row>
    <row r="82633" spans="13:13" x14ac:dyDescent="0.25">
      <c r="M82633"/>
    </row>
    <row r="82634" spans="13:13" x14ac:dyDescent="0.25">
      <c r="M82634"/>
    </row>
    <row r="82635" spans="13:13" x14ac:dyDescent="0.25">
      <c r="M82635"/>
    </row>
    <row r="82636" spans="13:13" x14ac:dyDescent="0.25">
      <c r="M82636"/>
    </row>
    <row r="82637" spans="13:13" x14ac:dyDescent="0.25">
      <c r="M82637"/>
    </row>
    <row r="82638" spans="13:13" x14ac:dyDescent="0.25">
      <c r="M82638"/>
    </row>
    <row r="82639" spans="13:13" x14ac:dyDescent="0.25">
      <c r="M82639"/>
    </row>
    <row r="82640" spans="13:13" x14ac:dyDescent="0.25">
      <c r="M82640"/>
    </row>
    <row r="82641" spans="13:13" x14ac:dyDescent="0.25">
      <c r="M82641"/>
    </row>
    <row r="82642" spans="13:13" x14ac:dyDescent="0.25">
      <c r="M82642"/>
    </row>
    <row r="82643" spans="13:13" x14ac:dyDescent="0.25">
      <c r="M82643"/>
    </row>
    <row r="82644" spans="13:13" x14ac:dyDescent="0.25">
      <c r="M82644"/>
    </row>
    <row r="82645" spans="13:13" x14ac:dyDescent="0.25">
      <c r="M82645"/>
    </row>
    <row r="82646" spans="13:13" x14ac:dyDescent="0.25">
      <c r="M82646"/>
    </row>
    <row r="82647" spans="13:13" x14ac:dyDescent="0.25">
      <c r="M82647"/>
    </row>
    <row r="82648" spans="13:13" x14ac:dyDescent="0.25">
      <c r="M82648"/>
    </row>
    <row r="82649" spans="13:13" x14ac:dyDescent="0.25">
      <c r="M82649"/>
    </row>
    <row r="82650" spans="13:13" x14ac:dyDescent="0.25">
      <c r="M82650"/>
    </row>
    <row r="82651" spans="13:13" x14ac:dyDescent="0.25">
      <c r="M82651"/>
    </row>
    <row r="82652" spans="13:13" x14ac:dyDescent="0.25">
      <c r="M82652"/>
    </row>
    <row r="82653" spans="13:13" x14ac:dyDescent="0.25">
      <c r="M82653"/>
    </row>
    <row r="82654" spans="13:13" x14ac:dyDescent="0.25">
      <c r="M82654"/>
    </row>
    <row r="82655" spans="13:13" x14ac:dyDescent="0.25">
      <c r="M82655"/>
    </row>
    <row r="82656" spans="13:13" x14ac:dyDescent="0.25">
      <c r="M82656"/>
    </row>
    <row r="82657" spans="13:13" x14ac:dyDescent="0.25">
      <c r="M82657"/>
    </row>
    <row r="82658" spans="13:13" x14ac:dyDescent="0.25">
      <c r="M82658"/>
    </row>
    <row r="82659" spans="13:13" x14ac:dyDescent="0.25">
      <c r="M82659"/>
    </row>
    <row r="82660" spans="13:13" x14ac:dyDescent="0.25">
      <c r="M82660"/>
    </row>
    <row r="82661" spans="13:13" x14ac:dyDescent="0.25">
      <c r="M82661"/>
    </row>
    <row r="82662" spans="13:13" x14ac:dyDescent="0.25">
      <c r="M82662"/>
    </row>
    <row r="82663" spans="13:13" x14ac:dyDescent="0.25">
      <c r="M82663"/>
    </row>
    <row r="82664" spans="13:13" x14ac:dyDescent="0.25">
      <c r="M82664"/>
    </row>
    <row r="82665" spans="13:13" x14ac:dyDescent="0.25">
      <c r="M82665"/>
    </row>
    <row r="82666" spans="13:13" x14ac:dyDescent="0.25">
      <c r="M82666"/>
    </row>
    <row r="82667" spans="13:13" x14ac:dyDescent="0.25">
      <c r="M82667"/>
    </row>
    <row r="82668" spans="13:13" x14ac:dyDescent="0.25">
      <c r="M82668"/>
    </row>
    <row r="82669" spans="13:13" x14ac:dyDescent="0.25">
      <c r="M82669"/>
    </row>
    <row r="82670" spans="13:13" x14ac:dyDescent="0.25">
      <c r="M82670"/>
    </row>
    <row r="82671" spans="13:13" x14ac:dyDescent="0.25">
      <c r="M82671"/>
    </row>
    <row r="82672" spans="13:13" x14ac:dyDescent="0.25">
      <c r="M82672"/>
    </row>
    <row r="82673" spans="13:13" x14ac:dyDescent="0.25">
      <c r="M82673"/>
    </row>
    <row r="82674" spans="13:13" x14ac:dyDescent="0.25">
      <c r="M82674"/>
    </row>
    <row r="82675" spans="13:13" x14ac:dyDescent="0.25">
      <c r="M82675"/>
    </row>
    <row r="82676" spans="13:13" x14ac:dyDescent="0.25">
      <c r="M82676"/>
    </row>
    <row r="82677" spans="13:13" x14ac:dyDescent="0.25">
      <c r="M82677"/>
    </row>
    <row r="82678" spans="13:13" x14ac:dyDescent="0.25">
      <c r="M82678"/>
    </row>
    <row r="82679" spans="13:13" x14ac:dyDescent="0.25">
      <c r="M82679"/>
    </row>
    <row r="82680" spans="13:13" x14ac:dyDescent="0.25">
      <c r="M82680"/>
    </row>
    <row r="82681" spans="13:13" x14ac:dyDescent="0.25">
      <c r="M82681"/>
    </row>
    <row r="82682" spans="13:13" x14ac:dyDescent="0.25">
      <c r="M82682"/>
    </row>
    <row r="82683" spans="13:13" x14ac:dyDescent="0.25">
      <c r="M82683"/>
    </row>
    <row r="82684" spans="13:13" x14ac:dyDescent="0.25">
      <c r="M82684"/>
    </row>
    <row r="82685" spans="13:13" x14ac:dyDescent="0.25">
      <c r="M82685"/>
    </row>
    <row r="82686" spans="13:13" x14ac:dyDescent="0.25">
      <c r="M82686"/>
    </row>
    <row r="82687" spans="13:13" x14ac:dyDescent="0.25">
      <c r="M82687"/>
    </row>
    <row r="82688" spans="13:13" x14ac:dyDescent="0.25">
      <c r="M82688"/>
    </row>
    <row r="82689" spans="13:13" x14ac:dyDescent="0.25">
      <c r="M82689"/>
    </row>
    <row r="82690" spans="13:13" x14ac:dyDescent="0.25">
      <c r="M82690"/>
    </row>
    <row r="82691" spans="13:13" x14ac:dyDescent="0.25">
      <c r="M82691"/>
    </row>
    <row r="82692" spans="13:13" x14ac:dyDescent="0.25">
      <c r="M82692"/>
    </row>
    <row r="82693" spans="13:13" x14ac:dyDescent="0.25">
      <c r="M82693"/>
    </row>
    <row r="82694" spans="13:13" x14ac:dyDescent="0.25">
      <c r="M82694"/>
    </row>
    <row r="82695" spans="13:13" x14ac:dyDescent="0.25">
      <c r="M82695"/>
    </row>
    <row r="82696" spans="13:13" x14ac:dyDescent="0.25">
      <c r="M82696"/>
    </row>
    <row r="82697" spans="13:13" x14ac:dyDescent="0.25">
      <c r="M82697"/>
    </row>
    <row r="82698" spans="13:13" x14ac:dyDescent="0.25">
      <c r="M82698"/>
    </row>
    <row r="82699" spans="13:13" x14ac:dyDescent="0.25">
      <c r="M82699"/>
    </row>
    <row r="82700" spans="13:13" x14ac:dyDescent="0.25">
      <c r="M82700"/>
    </row>
    <row r="82701" spans="13:13" x14ac:dyDescent="0.25">
      <c r="M82701"/>
    </row>
    <row r="82702" spans="13:13" x14ac:dyDescent="0.25">
      <c r="M82702"/>
    </row>
    <row r="82703" spans="13:13" x14ac:dyDescent="0.25">
      <c r="M82703"/>
    </row>
    <row r="82704" spans="13:13" x14ac:dyDescent="0.25">
      <c r="M82704"/>
    </row>
    <row r="82705" spans="13:13" x14ac:dyDescent="0.25">
      <c r="M82705"/>
    </row>
    <row r="82706" spans="13:13" x14ac:dyDescent="0.25">
      <c r="M82706"/>
    </row>
    <row r="82707" spans="13:13" x14ac:dyDescent="0.25">
      <c r="M82707"/>
    </row>
    <row r="82708" spans="13:13" x14ac:dyDescent="0.25">
      <c r="M82708"/>
    </row>
    <row r="82709" spans="13:13" x14ac:dyDescent="0.25">
      <c r="M82709"/>
    </row>
    <row r="82710" spans="13:13" x14ac:dyDescent="0.25">
      <c r="M82710"/>
    </row>
    <row r="82711" spans="13:13" x14ac:dyDescent="0.25">
      <c r="M82711"/>
    </row>
    <row r="82712" spans="13:13" x14ac:dyDescent="0.25">
      <c r="M82712"/>
    </row>
    <row r="82713" spans="13:13" x14ac:dyDescent="0.25">
      <c r="M82713"/>
    </row>
    <row r="82714" spans="13:13" x14ac:dyDescent="0.25">
      <c r="M82714"/>
    </row>
    <row r="82715" spans="13:13" x14ac:dyDescent="0.25">
      <c r="M82715"/>
    </row>
    <row r="82716" spans="13:13" x14ac:dyDescent="0.25">
      <c r="M82716"/>
    </row>
    <row r="82717" spans="13:13" x14ac:dyDescent="0.25">
      <c r="M82717"/>
    </row>
    <row r="82718" spans="13:13" x14ac:dyDescent="0.25">
      <c r="M82718"/>
    </row>
    <row r="82719" spans="13:13" x14ac:dyDescent="0.25">
      <c r="M82719"/>
    </row>
    <row r="82720" spans="13:13" x14ac:dyDescent="0.25">
      <c r="M82720"/>
    </row>
    <row r="82721" spans="13:13" x14ac:dyDescent="0.25">
      <c r="M82721"/>
    </row>
    <row r="82722" spans="13:13" x14ac:dyDescent="0.25">
      <c r="M82722"/>
    </row>
    <row r="82723" spans="13:13" x14ac:dyDescent="0.25">
      <c r="M82723"/>
    </row>
    <row r="82724" spans="13:13" x14ac:dyDescent="0.25">
      <c r="M82724"/>
    </row>
    <row r="82725" spans="13:13" x14ac:dyDescent="0.25">
      <c r="M82725"/>
    </row>
    <row r="82726" spans="13:13" x14ac:dyDescent="0.25">
      <c r="M82726"/>
    </row>
    <row r="82727" spans="13:13" x14ac:dyDescent="0.25">
      <c r="M82727"/>
    </row>
    <row r="82728" spans="13:13" x14ac:dyDescent="0.25">
      <c r="M82728"/>
    </row>
    <row r="82729" spans="13:13" x14ac:dyDescent="0.25">
      <c r="M82729"/>
    </row>
    <row r="82730" spans="13:13" x14ac:dyDescent="0.25">
      <c r="M82730"/>
    </row>
    <row r="82731" spans="13:13" x14ac:dyDescent="0.25">
      <c r="M82731"/>
    </row>
    <row r="82732" spans="13:13" x14ac:dyDescent="0.25">
      <c r="M82732"/>
    </row>
    <row r="82733" spans="13:13" x14ac:dyDescent="0.25">
      <c r="M82733"/>
    </row>
    <row r="82734" spans="13:13" x14ac:dyDescent="0.25">
      <c r="M82734"/>
    </row>
    <row r="82735" spans="13:13" x14ac:dyDescent="0.25">
      <c r="M82735"/>
    </row>
    <row r="82736" spans="13:13" x14ac:dyDescent="0.25">
      <c r="M82736"/>
    </row>
    <row r="82737" spans="13:13" x14ac:dyDescent="0.25">
      <c r="M82737"/>
    </row>
    <row r="82738" spans="13:13" x14ac:dyDescent="0.25">
      <c r="M82738"/>
    </row>
    <row r="82739" spans="13:13" x14ac:dyDescent="0.25">
      <c r="M82739"/>
    </row>
    <row r="82740" spans="13:13" x14ac:dyDescent="0.25">
      <c r="M82740"/>
    </row>
    <row r="82741" spans="13:13" x14ac:dyDescent="0.25">
      <c r="M82741"/>
    </row>
    <row r="82742" spans="13:13" x14ac:dyDescent="0.25">
      <c r="M82742"/>
    </row>
    <row r="82743" spans="13:13" x14ac:dyDescent="0.25">
      <c r="M82743"/>
    </row>
    <row r="82744" spans="13:13" x14ac:dyDescent="0.25">
      <c r="M82744"/>
    </row>
    <row r="82745" spans="13:13" x14ac:dyDescent="0.25">
      <c r="M82745"/>
    </row>
    <row r="82746" spans="13:13" x14ac:dyDescent="0.25">
      <c r="M82746"/>
    </row>
    <row r="82747" spans="13:13" x14ac:dyDescent="0.25">
      <c r="M82747"/>
    </row>
    <row r="82748" spans="13:13" x14ac:dyDescent="0.25">
      <c r="M82748"/>
    </row>
    <row r="82749" spans="13:13" x14ac:dyDescent="0.25">
      <c r="M82749"/>
    </row>
    <row r="82750" spans="13:13" x14ac:dyDescent="0.25">
      <c r="M82750"/>
    </row>
    <row r="82751" spans="13:13" x14ac:dyDescent="0.25">
      <c r="M82751"/>
    </row>
    <row r="82752" spans="13:13" x14ac:dyDescent="0.25">
      <c r="M82752"/>
    </row>
    <row r="82753" spans="13:13" x14ac:dyDescent="0.25">
      <c r="M82753"/>
    </row>
    <row r="82754" spans="13:13" x14ac:dyDescent="0.25">
      <c r="M82754"/>
    </row>
    <row r="82755" spans="13:13" x14ac:dyDescent="0.25">
      <c r="M82755"/>
    </row>
    <row r="82756" spans="13:13" x14ac:dyDescent="0.25">
      <c r="M82756"/>
    </row>
    <row r="82757" spans="13:13" x14ac:dyDescent="0.25">
      <c r="M82757"/>
    </row>
    <row r="82758" spans="13:13" x14ac:dyDescent="0.25">
      <c r="M82758"/>
    </row>
    <row r="82759" spans="13:13" x14ac:dyDescent="0.25">
      <c r="M82759"/>
    </row>
    <row r="82760" spans="13:13" x14ac:dyDescent="0.25">
      <c r="M82760"/>
    </row>
    <row r="82761" spans="13:13" x14ac:dyDescent="0.25">
      <c r="M82761"/>
    </row>
    <row r="82762" spans="13:13" x14ac:dyDescent="0.25">
      <c r="M82762"/>
    </row>
    <row r="82763" spans="13:13" x14ac:dyDescent="0.25">
      <c r="M82763"/>
    </row>
    <row r="82764" spans="13:13" x14ac:dyDescent="0.25">
      <c r="M82764"/>
    </row>
    <row r="82765" spans="13:13" x14ac:dyDescent="0.25">
      <c r="M82765"/>
    </row>
    <row r="82766" spans="13:13" x14ac:dyDescent="0.25">
      <c r="M82766"/>
    </row>
    <row r="82767" spans="13:13" x14ac:dyDescent="0.25">
      <c r="M82767"/>
    </row>
    <row r="82768" spans="13:13" x14ac:dyDescent="0.25">
      <c r="M82768"/>
    </row>
    <row r="82769" spans="13:13" x14ac:dyDescent="0.25">
      <c r="M82769"/>
    </row>
    <row r="82770" spans="13:13" x14ac:dyDescent="0.25">
      <c r="M82770"/>
    </row>
    <row r="82771" spans="13:13" x14ac:dyDescent="0.25">
      <c r="M82771"/>
    </row>
    <row r="82772" spans="13:13" x14ac:dyDescent="0.25">
      <c r="M82772"/>
    </row>
    <row r="82773" spans="13:13" x14ac:dyDescent="0.25">
      <c r="M82773"/>
    </row>
    <row r="82774" spans="13:13" x14ac:dyDescent="0.25">
      <c r="M82774"/>
    </row>
    <row r="82775" spans="13:13" x14ac:dyDescent="0.25">
      <c r="M82775"/>
    </row>
    <row r="82776" spans="13:13" x14ac:dyDescent="0.25">
      <c r="M82776"/>
    </row>
    <row r="82777" spans="13:13" x14ac:dyDescent="0.25">
      <c r="M82777"/>
    </row>
    <row r="82778" spans="13:13" x14ac:dyDescent="0.25">
      <c r="M82778"/>
    </row>
    <row r="82779" spans="13:13" x14ac:dyDescent="0.25">
      <c r="M82779"/>
    </row>
    <row r="82780" spans="13:13" x14ac:dyDescent="0.25">
      <c r="M82780"/>
    </row>
    <row r="82781" spans="13:13" x14ac:dyDescent="0.25">
      <c r="M82781"/>
    </row>
    <row r="82782" spans="13:13" x14ac:dyDescent="0.25">
      <c r="M82782"/>
    </row>
    <row r="82783" spans="13:13" x14ac:dyDescent="0.25">
      <c r="M82783"/>
    </row>
    <row r="82784" spans="13:13" x14ac:dyDescent="0.25">
      <c r="M82784"/>
    </row>
    <row r="82785" spans="13:13" x14ac:dyDescent="0.25">
      <c r="M82785"/>
    </row>
    <row r="82786" spans="13:13" x14ac:dyDescent="0.25">
      <c r="M82786"/>
    </row>
    <row r="82787" spans="13:13" x14ac:dyDescent="0.25">
      <c r="M82787"/>
    </row>
    <row r="82788" spans="13:13" x14ac:dyDescent="0.25">
      <c r="M82788"/>
    </row>
    <row r="82789" spans="13:13" x14ac:dyDescent="0.25">
      <c r="M82789"/>
    </row>
    <row r="82790" spans="13:13" x14ac:dyDescent="0.25">
      <c r="M82790"/>
    </row>
    <row r="82791" spans="13:13" x14ac:dyDescent="0.25">
      <c r="M82791"/>
    </row>
    <row r="82792" spans="13:13" x14ac:dyDescent="0.25">
      <c r="M82792"/>
    </row>
    <row r="82793" spans="13:13" x14ac:dyDescent="0.25">
      <c r="M82793"/>
    </row>
    <row r="82794" spans="13:13" x14ac:dyDescent="0.25">
      <c r="M82794"/>
    </row>
    <row r="82795" spans="13:13" x14ac:dyDescent="0.25">
      <c r="M82795"/>
    </row>
    <row r="82796" spans="13:13" x14ac:dyDescent="0.25">
      <c r="M82796"/>
    </row>
    <row r="82797" spans="13:13" x14ac:dyDescent="0.25">
      <c r="M82797"/>
    </row>
    <row r="82798" spans="13:13" x14ac:dyDescent="0.25">
      <c r="M82798"/>
    </row>
    <row r="82799" spans="13:13" x14ac:dyDescent="0.25">
      <c r="M82799"/>
    </row>
    <row r="82800" spans="13:13" x14ac:dyDescent="0.25">
      <c r="M82800"/>
    </row>
    <row r="82801" spans="13:13" x14ac:dyDescent="0.25">
      <c r="M82801"/>
    </row>
    <row r="82802" spans="13:13" x14ac:dyDescent="0.25">
      <c r="M82802"/>
    </row>
    <row r="82803" spans="13:13" x14ac:dyDescent="0.25">
      <c r="M82803"/>
    </row>
    <row r="82804" spans="13:13" x14ac:dyDescent="0.25">
      <c r="M82804"/>
    </row>
    <row r="82805" spans="13:13" x14ac:dyDescent="0.25">
      <c r="M82805"/>
    </row>
    <row r="82806" spans="13:13" x14ac:dyDescent="0.25">
      <c r="M82806"/>
    </row>
    <row r="82807" spans="13:13" x14ac:dyDescent="0.25">
      <c r="M82807"/>
    </row>
    <row r="82808" spans="13:13" x14ac:dyDescent="0.25">
      <c r="M82808"/>
    </row>
    <row r="82809" spans="13:13" x14ac:dyDescent="0.25">
      <c r="M82809"/>
    </row>
    <row r="82810" spans="13:13" x14ac:dyDescent="0.25">
      <c r="M82810"/>
    </row>
    <row r="82811" spans="13:13" x14ac:dyDescent="0.25">
      <c r="M82811"/>
    </row>
    <row r="82812" spans="13:13" x14ac:dyDescent="0.25">
      <c r="M82812"/>
    </row>
    <row r="82813" spans="13:13" x14ac:dyDescent="0.25">
      <c r="M82813"/>
    </row>
    <row r="82814" spans="13:13" x14ac:dyDescent="0.25">
      <c r="M82814"/>
    </row>
    <row r="82815" spans="13:13" x14ac:dyDescent="0.25">
      <c r="M82815"/>
    </row>
    <row r="82816" spans="13:13" x14ac:dyDescent="0.25">
      <c r="M82816"/>
    </row>
    <row r="82817" spans="13:13" x14ac:dyDescent="0.25">
      <c r="M82817"/>
    </row>
    <row r="82818" spans="13:13" x14ac:dyDescent="0.25">
      <c r="M82818"/>
    </row>
    <row r="82819" spans="13:13" x14ac:dyDescent="0.25">
      <c r="M82819"/>
    </row>
    <row r="82820" spans="13:13" x14ac:dyDescent="0.25">
      <c r="M82820"/>
    </row>
    <row r="82821" spans="13:13" x14ac:dyDescent="0.25">
      <c r="M82821"/>
    </row>
    <row r="82822" spans="13:13" x14ac:dyDescent="0.25">
      <c r="M82822"/>
    </row>
    <row r="82823" spans="13:13" x14ac:dyDescent="0.25">
      <c r="M82823"/>
    </row>
    <row r="82824" spans="13:13" x14ac:dyDescent="0.25">
      <c r="M82824"/>
    </row>
    <row r="82825" spans="13:13" x14ac:dyDescent="0.25">
      <c r="M82825"/>
    </row>
    <row r="82826" spans="13:13" x14ac:dyDescent="0.25">
      <c r="M82826"/>
    </row>
    <row r="82827" spans="13:13" x14ac:dyDescent="0.25">
      <c r="M82827"/>
    </row>
    <row r="82828" spans="13:13" x14ac:dyDescent="0.25">
      <c r="M82828"/>
    </row>
    <row r="82829" spans="13:13" x14ac:dyDescent="0.25">
      <c r="M82829"/>
    </row>
    <row r="82830" spans="13:13" x14ac:dyDescent="0.25">
      <c r="M82830"/>
    </row>
    <row r="82831" spans="13:13" x14ac:dyDescent="0.25">
      <c r="M82831"/>
    </row>
    <row r="82832" spans="13:13" x14ac:dyDescent="0.25">
      <c r="M82832"/>
    </row>
    <row r="82833" spans="13:13" x14ac:dyDescent="0.25">
      <c r="M82833"/>
    </row>
    <row r="82834" spans="13:13" x14ac:dyDescent="0.25">
      <c r="M82834"/>
    </row>
    <row r="82835" spans="13:13" x14ac:dyDescent="0.25">
      <c r="M82835"/>
    </row>
    <row r="82836" spans="13:13" x14ac:dyDescent="0.25">
      <c r="M82836"/>
    </row>
    <row r="82837" spans="13:13" x14ac:dyDescent="0.25">
      <c r="M82837"/>
    </row>
    <row r="82838" spans="13:13" x14ac:dyDescent="0.25">
      <c r="M82838"/>
    </row>
    <row r="82839" spans="13:13" x14ac:dyDescent="0.25">
      <c r="M82839"/>
    </row>
    <row r="82840" spans="13:13" x14ac:dyDescent="0.25">
      <c r="M82840"/>
    </row>
    <row r="82841" spans="13:13" x14ac:dyDescent="0.25">
      <c r="M82841"/>
    </row>
    <row r="82842" spans="13:13" x14ac:dyDescent="0.25">
      <c r="M82842"/>
    </row>
    <row r="82843" spans="13:13" x14ac:dyDescent="0.25">
      <c r="M82843"/>
    </row>
    <row r="82844" spans="13:13" x14ac:dyDescent="0.25">
      <c r="M82844"/>
    </row>
    <row r="82845" spans="13:13" x14ac:dyDescent="0.25">
      <c r="M82845"/>
    </row>
    <row r="82846" spans="13:13" x14ac:dyDescent="0.25">
      <c r="M82846"/>
    </row>
    <row r="82847" spans="13:13" x14ac:dyDescent="0.25">
      <c r="M82847"/>
    </row>
    <row r="82848" spans="13:13" x14ac:dyDescent="0.25">
      <c r="M82848"/>
    </row>
    <row r="82849" spans="13:13" x14ac:dyDescent="0.25">
      <c r="M82849"/>
    </row>
    <row r="82850" spans="13:13" x14ac:dyDescent="0.25">
      <c r="M82850"/>
    </row>
    <row r="82851" spans="13:13" x14ac:dyDescent="0.25">
      <c r="M82851"/>
    </row>
    <row r="82852" spans="13:13" x14ac:dyDescent="0.25">
      <c r="M82852"/>
    </row>
    <row r="82853" spans="13:13" x14ac:dyDescent="0.25">
      <c r="M82853"/>
    </row>
    <row r="82854" spans="13:13" x14ac:dyDescent="0.25">
      <c r="M82854"/>
    </row>
    <row r="82855" spans="13:13" x14ac:dyDescent="0.25">
      <c r="M82855"/>
    </row>
    <row r="82856" spans="13:13" x14ac:dyDescent="0.25">
      <c r="M82856"/>
    </row>
    <row r="82857" spans="13:13" x14ac:dyDescent="0.25">
      <c r="M82857"/>
    </row>
    <row r="82858" spans="13:13" x14ac:dyDescent="0.25">
      <c r="M82858"/>
    </row>
    <row r="82859" spans="13:13" x14ac:dyDescent="0.25">
      <c r="M82859"/>
    </row>
    <row r="82860" spans="13:13" x14ac:dyDescent="0.25">
      <c r="M82860"/>
    </row>
    <row r="82861" spans="13:13" x14ac:dyDescent="0.25">
      <c r="M82861"/>
    </row>
    <row r="82862" spans="13:13" x14ac:dyDescent="0.25">
      <c r="M82862"/>
    </row>
    <row r="82863" spans="13:13" x14ac:dyDescent="0.25">
      <c r="M82863"/>
    </row>
    <row r="82864" spans="13:13" x14ac:dyDescent="0.25">
      <c r="M82864"/>
    </row>
    <row r="82865" spans="13:13" x14ac:dyDescent="0.25">
      <c r="M82865"/>
    </row>
    <row r="82866" spans="13:13" x14ac:dyDescent="0.25">
      <c r="M82866"/>
    </row>
    <row r="82867" spans="13:13" x14ac:dyDescent="0.25">
      <c r="M82867"/>
    </row>
    <row r="82868" spans="13:13" x14ac:dyDescent="0.25">
      <c r="M82868"/>
    </row>
    <row r="82869" spans="13:13" x14ac:dyDescent="0.25">
      <c r="M82869"/>
    </row>
    <row r="82870" spans="13:13" x14ac:dyDescent="0.25">
      <c r="M82870"/>
    </row>
    <row r="82871" spans="13:13" x14ac:dyDescent="0.25">
      <c r="M82871"/>
    </row>
    <row r="82872" spans="13:13" x14ac:dyDescent="0.25">
      <c r="M82872"/>
    </row>
    <row r="82873" spans="13:13" x14ac:dyDescent="0.25">
      <c r="M82873"/>
    </row>
    <row r="82874" spans="13:13" x14ac:dyDescent="0.25">
      <c r="M82874"/>
    </row>
    <row r="82875" spans="13:13" x14ac:dyDescent="0.25">
      <c r="M82875"/>
    </row>
    <row r="82876" spans="13:13" x14ac:dyDescent="0.25">
      <c r="M82876"/>
    </row>
    <row r="82877" spans="13:13" x14ac:dyDescent="0.25">
      <c r="M82877"/>
    </row>
    <row r="82878" spans="13:13" x14ac:dyDescent="0.25">
      <c r="M82878"/>
    </row>
    <row r="82879" spans="13:13" x14ac:dyDescent="0.25">
      <c r="M82879"/>
    </row>
    <row r="82880" spans="13:13" x14ac:dyDescent="0.25">
      <c r="M82880"/>
    </row>
    <row r="82881" spans="13:13" x14ac:dyDescent="0.25">
      <c r="M82881"/>
    </row>
    <row r="82882" spans="13:13" x14ac:dyDescent="0.25">
      <c r="M82882"/>
    </row>
    <row r="82883" spans="13:13" x14ac:dyDescent="0.25">
      <c r="M82883"/>
    </row>
    <row r="82884" spans="13:13" x14ac:dyDescent="0.25">
      <c r="M82884"/>
    </row>
    <row r="82885" spans="13:13" x14ac:dyDescent="0.25">
      <c r="M82885"/>
    </row>
    <row r="82886" spans="13:13" x14ac:dyDescent="0.25">
      <c r="M82886"/>
    </row>
    <row r="82887" spans="13:13" x14ac:dyDescent="0.25">
      <c r="M82887"/>
    </row>
    <row r="82888" spans="13:13" x14ac:dyDescent="0.25">
      <c r="M82888"/>
    </row>
    <row r="82889" spans="13:13" x14ac:dyDescent="0.25">
      <c r="M82889"/>
    </row>
    <row r="82890" spans="13:13" x14ac:dyDescent="0.25">
      <c r="M82890"/>
    </row>
    <row r="82891" spans="13:13" x14ac:dyDescent="0.25">
      <c r="M82891"/>
    </row>
    <row r="82892" spans="13:13" x14ac:dyDescent="0.25">
      <c r="M82892"/>
    </row>
    <row r="82893" spans="13:13" x14ac:dyDescent="0.25">
      <c r="M82893"/>
    </row>
    <row r="82894" spans="13:13" x14ac:dyDescent="0.25">
      <c r="M82894"/>
    </row>
    <row r="82895" spans="13:13" x14ac:dyDescent="0.25">
      <c r="M82895"/>
    </row>
    <row r="82896" spans="13:13" x14ac:dyDescent="0.25">
      <c r="M82896"/>
    </row>
    <row r="82897" spans="13:13" x14ac:dyDescent="0.25">
      <c r="M82897"/>
    </row>
    <row r="82898" spans="13:13" x14ac:dyDescent="0.25">
      <c r="M82898"/>
    </row>
    <row r="82899" spans="13:13" x14ac:dyDescent="0.25">
      <c r="M82899"/>
    </row>
    <row r="82900" spans="13:13" x14ac:dyDescent="0.25">
      <c r="M82900"/>
    </row>
    <row r="82901" spans="13:13" x14ac:dyDescent="0.25">
      <c r="M82901"/>
    </row>
    <row r="82902" spans="13:13" x14ac:dyDescent="0.25">
      <c r="M82902"/>
    </row>
    <row r="82903" spans="13:13" x14ac:dyDescent="0.25">
      <c r="M82903"/>
    </row>
    <row r="82904" spans="13:13" x14ac:dyDescent="0.25">
      <c r="M82904"/>
    </row>
    <row r="82905" spans="13:13" x14ac:dyDescent="0.25">
      <c r="M82905"/>
    </row>
    <row r="82906" spans="13:13" x14ac:dyDescent="0.25">
      <c r="M82906"/>
    </row>
    <row r="82907" spans="13:13" x14ac:dyDescent="0.25">
      <c r="M82907"/>
    </row>
    <row r="82908" spans="13:13" x14ac:dyDescent="0.25">
      <c r="M82908"/>
    </row>
    <row r="82909" spans="13:13" x14ac:dyDescent="0.25">
      <c r="M82909"/>
    </row>
    <row r="82910" spans="13:13" x14ac:dyDescent="0.25">
      <c r="M82910"/>
    </row>
    <row r="82911" spans="13:13" x14ac:dyDescent="0.25">
      <c r="M82911"/>
    </row>
    <row r="82912" spans="13:13" x14ac:dyDescent="0.25">
      <c r="M82912"/>
    </row>
    <row r="82913" spans="13:13" x14ac:dyDescent="0.25">
      <c r="M82913"/>
    </row>
    <row r="82914" spans="13:13" x14ac:dyDescent="0.25">
      <c r="M82914"/>
    </row>
    <row r="82915" spans="13:13" x14ac:dyDescent="0.25">
      <c r="M82915"/>
    </row>
    <row r="82916" spans="13:13" x14ac:dyDescent="0.25">
      <c r="M82916"/>
    </row>
    <row r="82917" spans="13:13" x14ac:dyDescent="0.25">
      <c r="M82917"/>
    </row>
    <row r="82918" spans="13:13" x14ac:dyDescent="0.25">
      <c r="M82918"/>
    </row>
    <row r="82919" spans="13:13" x14ac:dyDescent="0.25">
      <c r="M82919"/>
    </row>
    <row r="82920" spans="13:13" x14ac:dyDescent="0.25">
      <c r="M82920"/>
    </row>
    <row r="82921" spans="13:13" x14ac:dyDescent="0.25">
      <c r="M82921"/>
    </row>
    <row r="82922" spans="13:13" x14ac:dyDescent="0.25">
      <c r="M82922"/>
    </row>
    <row r="82923" spans="13:13" x14ac:dyDescent="0.25">
      <c r="M82923"/>
    </row>
    <row r="82924" spans="13:13" x14ac:dyDescent="0.25">
      <c r="M82924"/>
    </row>
    <row r="82925" spans="13:13" x14ac:dyDescent="0.25">
      <c r="M82925"/>
    </row>
    <row r="82926" spans="13:13" x14ac:dyDescent="0.25">
      <c r="M82926"/>
    </row>
    <row r="82927" spans="13:13" x14ac:dyDescent="0.25">
      <c r="M82927"/>
    </row>
    <row r="82928" spans="13:13" x14ac:dyDescent="0.25">
      <c r="M82928"/>
    </row>
    <row r="82929" spans="13:13" x14ac:dyDescent="0.25">
      <c r="M82929"/>
    </row>
    <row r="82930" spans="13:13" x14ac:dyDescent="0.25">
      <c r="M82930"/>
    </row>
    <row r="82931" spans="13:13" x14ac:dyDescent="0.25">
      <c r="M82931"/>
    </row>
    <row r="82932" spans="13:13" x14ac:dyDescent="0.25">
      <c r="M82932"/>
    </row>
    <row r="82933" spans="13:13" x14ac:dyDescent="0.25">
      <c r="M82933"/>
    </row>
    <row r="82934" spans="13:13" x14ac:dyDescent="0.25">
      <c r="M82934"/>
    </row>
    <row r="82935" spans="13:13" x14ac:dyDescent="0.25">
      <c r="M82935"/>
    </row>
    <row r="82936" spans="13:13" x14ac:dyDescent="0.25">
      <c r="M82936"/>
    </row>
    <row r="82937" spans="13:13" x14ac:dyDescent="0.25">
      <c r="M82937"/>
    </row>
    <row r="82938" spans="13:13" x14ac:dyDescent="0.25">
      <c r="M82938"/>
    </row>
    <row r="82939" spans="13:13" x14ac:dyDescent="0.25">
      <c r="M82939"/>
    </row>
    <row r="82940" spans="13:13" x14ac:dyDescent="0.25">
      <c r="M82940"/>
    </row>
    <row r="82941" spans="13:13" x14ac:dyDescent="0.25">
      <c r="M82941"/>
    </row>
    <row r="82942" spans="13:13" x14ac:dyDescent="0.25">
      <c r="M82942"/>
    </row>
    <row r="82943" spans="13:13" x14ac:dyDescent="0.25">
      <c r="M82943"/>
    </row>
    <row r="82944" spans="13:13" x14ac:dyDescent="0.25">
      <c r="M82944"/>
    </row>
    <row r="82945" spans="13:13" x14ac:dyDescent="0.25">
      <c r="M82945"/>
    </row>
    <row r="82946" spans="13:13" x14ac:dyDescent="0.25">
      <c r="M82946"/>
    </row>
    <row r="82947" spans="13:13" x14ac:dyDescent="0.25">
      <c r="M82947"/>
    </row>
    <row r="82948" spans="13:13" x14ac:dyDescent="0.25">
      <c r="M82948"/>
    </row>
    <row r="82949" spans="13:13" x14ac:dyDescent="0.25">
      <c r="M82949"/>
    </row>
    <row r="82950" spans="13:13" x14ac:dyDescent="0.25">
      <c r="M82950"/>
    </row>
    <row r="82951" spans="13:13" x14ac:dyDescent="0.25">
      <c r="M82951"/>
    </row>
    <row r="82952" spans="13:13" x14ac:dyDescent="0.25">
      <c r="M82952"/>
    </row>
    <row r="82953" spans="13:13" x14ac:dyDescent="0.25">
      <c r="M82953"/>
    </row>
    <row r="82954" spans="13:13" x14ac:dyDescent="0.25">
      <c r="M82954"/>
    </row>
    <row r="82955" spans="13:13" x14ac:dyDescent="0.25">
      <c r="M82955"/>
    </row>
    <row r="82956" spans="13:13" x14ac:dyDescent="0.25">
      <c r="M82956"/>
    </row>
    <row r="82957" spans="13:13" x14ac:dyDescent="0.25">
      <c r="M82957"/>
    </row>
    <row r="82958" spans="13:13" x14ac:dyDescent="0.25">
      <c r="M82958"/>
    </row>
    <row r="82959" spans="13:13" x14ac:dyDescent="0.25">
      <c r="M82959"/>
    </row>
    <row r="82960" spans="13:13" x14ac:dyDescent="0.25">
      <c r="M82960"/>
    </row>
    <row r="82961" spans="13:13" x14ac:dyDescent="0.25">
      <c r="M82961"/>
    </row>
    <row r="82962" spans="13:13" x14ac:dyDescent="0.25">
      <c r="M82962"/>
    </row>
    <row r="82963" spans="13:13" x14ac:dyDescent="0.25">
      <c r="M82963"/>
    </row>
    <row r="82964" spans="13:13" x14ac:dyDescent="0.25">
      <c r="M82964"/>
    </row>
    <row r="82965" spans="13:13" x14ac:dyDescent="0.25">
      <c r="M82965"/>
    </row>
    <row r="82966" spans="13:13" x14ac:dyDescent="0.25">
      <c r="M82966"/>
    </row>
    <row r="82967" spans="13:13" x14ac:dyDescent="0.25">
      <c r="M82967"/>
    </row>
    <row r="82968" spans="13:13" x14ac:dyDescent="0.25">
      <c r="M82968"/>
    </row>
    <row r="82969" spans="13:13" x14ac:dyDescent="0.25">
      <c r="M82969"/>
    </row>
    <row r="82970" spans="13:13" x14ac:dyDescent="0.25">
      <c r="M82970"/>
    </row>
    <row r="82971" spans="13:13" x14ac:dyDescent="0.25">
      <c r="M82971"/>
    </row>
    <row r="82972" spans="13:13" x14ac:dyDescent="0.25">
      <c r="M82972"/>
    </row>
    <row r="82973" spans="13:13" x14ac:dyDescent="0.25">
      <c r="M82973"/>
    </row>
    <row r="82974" spans="13:13" x14ac:dyDescent="0.25">
      <c r="M82974"/>
    </row>
    <row r="82975" spans="13:13" x14ac:dyDescent="0.25">
      <c r="M82975"/>
    </row>
    <row r="82976" spans="13:13" x14ac:dyDescent="0.25">
      <c r="M82976"/>
    </row>
    <row r="82977" spans="13:13" x14ac:dyDescent="0.25">
      <c r="M82977"/>
    </row>
    <row r="82978" spans="13:13" x14ac:dyDescent="0.25">
      <c r="M82978"/>
    </row>
    <row r="82979" spans="13:13" x14ac:dyDescent="0.25">
      <c r="M82979"/>
    </row>
    <row r="82980" spans="13:13" x14ac:dyDescent="0.25">
      <c r="M82980"/>
    </row>
    <row r="82981" spans="13:13" x14ac:dyDescent="0.25">
      <c r="M82981"/>
    </row>
    <row r="82982" spans="13:13" x14ac:dyDescent="0.25">
      <c r="M82982"/>
    </row>
    <row r="82983" spans="13:13" x14ac:dyDescent="0.25">
      <c r="M82983"/>
    </row>
    <row r="82984" spans="13:13" x14ac:dyDescent="0.25">
      <c r="M82984"/>
    </row>
    <row r="82985" spans="13:13" x14ac:dyDescent="0.25">
      <c r="M82985"/>
    </row>
    <row r="82986" spans="13:13" x14ac:dyDescent="0.25">
      <c r="M82986"/>
    </row>
    <row r="82987" spans="13:13" x14ac:dyDescent="0.25">
      <c r="M82987"/>
    </row>
    <row r="82988" spans="13:13" x14ac:dyDescent="0.25">
      <c r="M82988"/>
    </row>
    <row r="82989" spans="13:13" x14ac:dyDescent="0.25">
      <c r="M82989"/>
    </row>
    <row r="82990" spans="13:13" x14ac:dyDescent="0.25">
      <c r="M82990"/>
    </row>
    <row r="82991" spans="13:13" x14ac:dyDescent="0.25">
      <c r="M82991"/>
    </row>
    <row r="82992" spans="13:13" x14ac:dyDescent="0.25">
      <c r="M82992"/>
    </row>
    <row r="82993" spans="13:13" x14ac:dyDescent="0.25">
      <c r="M82993"/>
    </row>
    <row r="82994" spans="13:13" x14ac:dyDescent="0.25">
      <c r="M82994"/>
    </row>
    <row r="82995" spans="13:13" x14ac:dyDescent="0.25">
      <c r="M82995"/>
    </row>
    <row r="82996" spans="13:13" x14ac:dyDescent="0.25">
      <c r="M82996"/>
    </row>
    <row r="82997" spans="13:13" x14ac:dyDescent="0.25">
      <c r="M82997"/>
    </row>
    <row r="82998" spans="13:13" x14ac:dyDescent="0.25">
      <c r="M82998"/>
    </row>
    <row r="82999" spans="13:13" x14ac:dyDescent="0.25">
      <c r="M82999"/>
    </row>
    <row r="83000" spans="13:13" x14ac:dyDescent="0.25">
      <c r="M83000"/>
    </row>
    <row r="83001" spans="13:13" x14ac:dyDescent="0.25">
      <c r="M83001"/>
    </row>
    <row r="83002" spans="13:13" x14ac:dyDescent="0.25">
      <c r="M83002"/>
    </row>
    <row r="83003" spans="13:13" x14ac:dyDescent="0.25">
      <c r="M83003"/>
    </row>
    <row r="83004" spans="13:13" x14ac:dyDescent="0.25">
      <c r="M83004"/>
    </row>
    <row r="83005" spans="13:13" x14ac:dyDescent="0.25">
      <c r="M83005"/>
    </row>
    <row r="83006" spans="13:13" x14ac:dyDescent="0.25">
      <c r="M83006"/>
    </row>
    <row r="83007" spans="13:13" x14ac:dyDescent="0.25">
      <c r="M83007"/>
    </row>
    <row r="83008" spans="13:13" x14ac:dyDescent="0.25">
      <c r="M83008"/>
    </row>
    <row r="83009" spans="13:13" x14ac:dyDescent="0.25">
      <c r="M83009"/>
    </row>
    <row r="83010" spans="13:13" x14ac:dyDescent="0.25">
      <c r="M83010"/>
    </row>
    <row r="83011" spans="13:13" x14ac:dyDescent="0.25">
      <c r="M83011"/>
    </row>
    <row r="83012" spans="13:13" x14ac:dyDescent="0.25">
      <c r="M83012"/>
    </row>
    <row r="83013" spans="13:13" x14ac:dyDescent="0.25">
      <c r="M83013"/>
    </row>
    <row r="83014" spans="13:13" x14ac:dyDescent="0.25">
      <c r="M83014"/>
    </row>
    <row r="83015" spans="13:13" x14ac:dyDescent="0.25">
      <c r="M83015"/>
    </row>
    <row r="83016" spans="13:13" x14ac:dyDescent="0.25">
      <c r="M83016"/>
    </row>
    <row r="83017" spans="13:13" x14ac:dyDescent="0.25">
      <c r="M83017"/>
    </row>
    <row r="83018" spans="13:13" x14ac:dyDescent="0.25">
      <c r="M83018"/>
    </row>
    <row r="83019" spans="13:13" x14ac:dyDescent="0.25">
      <c r="M83019"/>
    </row>
    <row r="83020" spans="13:13" x14ac:dyDescent="0.25">
      <c r="M83020"/>
    </row>
    <row r="83021" spans="13:13" x14ac:dyDescent="0.25">
      <c r="M83021"/>
    </row>
    <row r="83022" spans="13:13" x14ac:dyDescent="0.25">
      <c r="M83022"/>
    </row>
    <row r="83023" spans="13:13" x14ac:dyDescent="0.25">
      <c r="M83023"/>
    </row>
    <row r="83024" spans="13:13" x14ac:dyDescent="0.25">
      <c r="M83024"/>
    </row>
    <row r="83025" spans="13:13" x14ac:dyDescent="0.25">
      <c r="M83025"/>
    </row>
    <row r="83026" spans="13:13" x14ac:dyDescent="0.25">
      <c r="M83026"/>
    </row>
    <row r="83027" spans="13:13" x14ac:dyDescent="0.25">
      <c r="M83027"/>
    </row>
    <row r="83028" spans="13:13" x14ac:dyDescent="0.25">
      <c r="M83028"/>
    </row>
    <row r="83029" spans="13:13" x14ac:dyDescent="0.25">
      <c r="M83029"/>
    </row>
    <row r="83030" spans="13:13" x14ac:dyDescent="0.25">
      <c r="M83030"/>
    </row>
    <row r="83031" spans="13:13" x14ac:dyDescent="0.25">
      <c r="M83031"/>
    </row>
    <row r="83032" spans="13:13" x14ac:dyDescent="0.25">
      <c r="M83032"/>
    </row>
    <row r="83033" spans="13:13" x14ac:dyDescent="0.25">
      <c r="M83033"/>
    </row>
    <row r="83034" spans="13:13" x14ac:dyDescent="0.25">
      <c r="M83034"/>
    </row>
    <row r="83035" spans="13:13" x14ac:dyDescent="0.25">
      <c r="M83035"/>
    </row>
    <row r="83036" spans="13:13" x14ac:dyDescent="0.25">
      <c r="M83036"/>
    </row>
    <row r="83037" spans="13:13" x14ac:dyDescent="0.25">
      <c r="M83037"/>
    </row>
    <row r="83038" spans="13:13" x14ac:dyDescent="0.25">
      <c r="M83038"/>
    </row>
    <row r="83039" spans="13:13" x14ac:dyDescent="0.25">
      <c r="M83039"/>
    </row>
    <row r="83040" spans="13:13" x14ac:dyDescent="0.25">
      <c r="M83040"/>
    </row>
    <row r="83041" spans="13:13" x14ac:dyDescent="0.25">
      <c r="M83041"/>
    </row>
    <row r="83042" spans="13:13" x14ac:dyDescent="0.25">
      <c r="M83042"/>
    </row>
    <row r="83043" spans="13:13" x14ac:dyDescent="0.25">
      <c r="M83043"/>
    </row>
    <row r="83044" spans="13:13" x14ac:dyDescent="0.25">
      <c r="M83044"/>
    </row>
    <row r="83045" spans="13:13" x14ac:dyDescent="0.25">
      <c r="M83045"/>
    </row>
    <row r="83046" spans="13:13" x14ac:dyDescent="0.25">
      <c r="M83046"/>
    </row>
    <row r="83047" spans="13:13" x14ac:dyDescent="0.25">
      <c r="M83047"/>
    </row>
    <row r="83048" spans="13:13" x14ac:dyDescent="0.25">
      <c r="M83048"/>
    </row>
    <row r="83049" spans="13:13" x14ac:dyDescent="0.25">
      <c r="M83049"/>
    </row>
    <row r="83050" spans="13:13" x14ac:dyDescent="0.25">
      <c r="M83050"/>
    </row>
    <row r="83051" spans="13:13" x14ac:dyDescent="0.25">
      <c r="M83051"/>
    </row>
    <row r="83052" spans="13:13" x14ac:dyDescent="0.25">
      <c r="M83052"/>
    </row>
    <row r="83053" spans="13:13" x14ac:dyDescent="0.25">
      <c r="M83053"/>
    </row>
    <row r="83054" spans="13:13" x14ac:dyDescent="0.25">
      <c r="M83054"/>
    </row>
    <row r="83055" spans="13:13" x14ac:dyDescent="0.25">
      <c r="M83055"/>
    </row>
    <row r="83056" spans="13:13" x14ac:dyDescent="0.25">
      <c r="M83056"/>
    </row>
    <row r="83057" spans="13:13" x14ac:dyDescent="0.25">
      <c r="M83057"/>
    </row>
    <row r="83058" spans="13:13" x14ac:dyDescent="0.25">
      <c r="M83058"/>
    </row>
    <row r="83059" spans="13:13" x14ac:dyDescent="0.25">
      <c r="M83059"/>
    </row>
    <row r="83060" spans="13:13" x14ac:dyDescent="0.25">
      <c r="M83060"/>
    </row>
    <row r="83061" spans="13:13" x14ac:dyDescent="0.25">
      <c r="M83061"/>
    </row>
    <row r="83062" spans="13:13" x14ac:dyDescent="0.25">
      <c r="M83062"/>
    </row>
    <row r="83063" spans="13:13" x14ac:dyDescent="0.25">
      <c r="M83063"/>
    </row>
    <row r="83064" spans="13:13" x14ac:dyDescent="0.25">
      <c r="M83064"/>
    </row>
    <row r="83065" spans="13:13" x14ac:dyDescent="0.25">
      <c r="M83065"/>
    </row>
    <row r="83066" spans="13:13" x14ac:dyDescent="0.25">
      <c r="M83066"/>
    </row>
    <row r="83067" spans="13:13" x14ac:dyDescent="0.25">
      <c r="M83067"/>
    </row>
    <row r="83068" spans="13:13" x14ac:dyDescent="0.25">
      <c r="M83068"/>
    </row>
    <row r="83069" spans="13:13" x14ac:dyDescent="0.25">
      <c r="M83069"/>
    </row>
    <row r="83070" spans="13:13" x14ac:dyDescent="0.25">
      <c r="M83070"/>
    </row>
    <row r="83071" spans="13:13" x14ac:dyDescent="0.25">
      <c r="M83071"/>
    </row>
    <row r="83072" spans="13:13" x14ac:dyDescent="0.25">
      <c r="M83072"/>
    </row>
    <row r="83073" spans="13:13" x14ac:dyDescent="0.25">
      <c r="M83073"/>
    </row>
    <row r="83074" spans="13:13" x14ac:dyDescent="0.25">
      <c r="M83074"/>
    </row>
    <row r="83075" spans="13:13" x14ac:dyDescent="0.25">
      <c r="M83075"/>
    </row>
    <row r="83076" spans="13:13" x14ac:dyDescent="0.25">
      <c r="M83076"/>
    </row>
    <row r="83077" spans="13:13" x14ac:dyDescent="0.25">
      <c r="M83077"/>
    </row>
    <row r="83078" spans="13:13" x14ac:dyDescent="0.25">
      <c r="M83078"/>
    </row>
    <row r="83079" spans="13:13" x14ac:dyDescent="0.25">
      <c r="M83079"/>
    </row>
    <row r="83080" spans="13:13" x14ac:dyDescent="0.25">
      <c r="M83080"/>
    </row>
    <row r="83081" spans="13:13" x14ac:dyDescent="0.25">
      <c r="M83081"/>
    </row>
    <row r="83082" spans="13:13" x14ac:dyDescent="0.25">
      <c r="M83082"/>
    </row>
    <row r="83083" spans="13:13" x14ac:dyDescent="0.25">
      <c r="M83083"/>
    </row>
    <row r="83084" spans="13:13" x14ac:dyDescent="0.25">
      <c r="M83084"/>
    </row>
    <row r="83085" spans="13:13" x14ac:dyDescent="0.25">
      <c r="M83085"/>
    </row>
    <row r="83086" spans="13:13" x14ac:dyDescent="0.25">
      <c r="M83086"/>
    </row>
    <row r="83087" spans="13:13" x14ac:dyDescent="0.25">
      <c r="M83087"/>
    </row>
    <row r="83088" spans="13:13" x14ac:dyDescent="0.25">
      <c r="M83088"/>
    </row>
    <row r="83089" spans="13:13" x14ac:dyDescent="0.25">
      <c r="M83089"/>
    </row>
    <row r="83090" spans="13:13" x14ac:dyDescent="0.25">
      <c r="M83090"/>
    </row>
    <row r="83091" spans="13:13" x14ac:dyDescent="0.25">
      <c r="M83091"/>
    </row>
    <row r="83092" spans="13:13" x14ac:dyDescent="0.25">
      <c r="M83092"/>
    </row>
    <row r="83093" spans="13:13" x14ac:dyDescent="0.25">
      <c r="M83093"/>
    </row>
    <row r="83094" spans="13:13" x14ac:dyDescent="0.25">
      <c r="M83094"/>
    </row>
    <row r="83095" spans="13:13" x14ac:dyDescent="0.25">
      <c r="M83095"/>
    </row>
    <row r="83096" spans="13:13" x14ac:dyDescent="0.25">
      <c r="M83096"/>
    </row>
    <row r="83097" spans="13:13" x14ac:dyDescent="0.25">
      <c r="M83097"/>
    </row>
    <row r="83098" spans="13:13" x14ac:dyDescent="0.25">
      <c r="M83098"/>
    </row>
    <row r="83099" spans="13:13" x14ac:dyDescent="0.25">
      <c r="M83099"/>
    </row>
    <row r="83100" spans="13:13" x14ac:dyDescent="0.25">
      <c r="M83100"/>
    </row>
    <row r="83101" spans="13:13" x14ac:dyDescent="0.25">
      <c r="M83101"/>
    </row>
    <row r="83102" spans="13:13" x14ac:dyDescent="0.25">
      <c r="M83102"/>
    </row>
    <row r="83103" spans="13:13" x14ac:dyDescent="0.25">
      <c r="M83103"/>
    </row>
    <row r="83104" spans="13:13" x14ac:dyDescent="0.25">
      <c r="M83104"/>
    </row>
    <row r="83105" spans="13:13" x14ac:dyDescent="0.25">
      <c r="M83105"/>
    </row>
    <row r="83106" spans="13:13" x14ac:dyDescent="0.25">
      <c r="M83106"/>
    </row>
    <row r="83107" spans="13:13" x14ac:dyDescent="0.25">
      <c r="M83107"/>
    </row>
    <row r="83108" spans="13:13" x14ac:dyDescent="0.25">
      <c r="M83108"/>
    </row>
    <row r="83109" spans="13:13" x14ac:dyDescent="0.25">
      <c r="M83109"/>
    </row>
    <row r="83110" spans="13:13" x14ac:dyDescent="0.25">
      <c r="M83110"/>
    </row>
    <row r="83111" spans="13:13" x14ac:dyDescent="0.25">
      <c r="M83111"/>
    </row>
    <row r="83112" spans="13:13" x14ac:dyDescent="0.25">
      <c r="M83112"/>
    </row>
    <row r="83113" spans="13:13" x14ac:dyDescent="0.25">
      <c r="M83113"/>
    </row>
    <row r="83114" spans="13:13" x14ac:dyDescent="0.25">
      <c r="M83114"/>
    </row>
    <row r="83115" spans="13:13" x14ac:dyDescent="0.25">
      <c r="M83115"/>
    </row>
    <row r="83116" spans="13:13" x14ac:dyDescent="0.25">
      <c r="M83116"/>
    </row>
    <row r="83117" spans="13:13" x14ac:dyDescent="0.25">
      <c r="M83117"/>
    </row>
    <row r="83118" spans="13:13" x14ac:dyDescent="0.25">
      <c r="M83118"/>
    </row>
    <row r="83119" spans="13:13" x14ac:dyDescent="0.25">
      <c r="M83119"/>
    </row>
    <row r="83120" spans="13:13" x14ac:dyDescent="0.25">
      <c r="M83120"/>
    </row>
    <row r="83121" spans="13:13" x14ac:dyDescent="0.25">
      <c r="M83121"/>
    </row>
    <row r="83122" spans="13:13" x14ac:dyDescent="0.25">
      <c r="M83122"/>
    </row>
    <row r="83123" spans="13:13" x14ac:dyDescent="0.25">
      <c r="M83123"/>
    </row>
    <row r="83124" spans="13:13" x14ac:dyDescent="0.25">
      <c r="M83124"/>
    </row>
    <row r="83125" spans="13:13" x14ac:dyDescent="0.25">
      <c r="M83125"/>
    </row>
    <row r="83126" spans="13:13" x14ac:dyDescent="0.25">
      <c r="M83126"/>
    </row>
    <row r="83127" spans="13:13" x14ac:dyDescent="0.25">
      <c r="M83127"/>
    </row>
    <row r="83128" spans="13:13" x14ac:dyDescent="0.25">
      <c r="M83128"/>
    </row>
    <row r="83129" spans="13:13" x14ac:dyDescent="0.25">
      <c r="M83129"/>
    </row>
    <row r="83130" spans="13:13" x14ac:dyDescent="0.25">
      <c r="M83130"/>
    </row>
    <row r="83131" spans="13:13" x14ac:dyDescent="0.25">
      <c r="M83131"/>
    </row>
    <row r="83132" spans="13:13" x14ac:dyDescent="0.25">
      <c r="M83132"/>
    </row>
    <row r="83133" spans="13:13" x14ac:dyDescent="0.25">
      <c r="M83133"/>
    </row>
    <row r="83134" spans="13:13" x14ac:dyDescent="0.25">
      <c r="M83134"/>
    </row>
    <row r="83135" spans="13:13" x14ac:dyDescent="0.25">
      <c r="M83135"/>
    </row>
    <row r="83136" spans="13:13" x14ac:dyDescent="0.25">
      <c r="M83136"/>
    </row>
    <row r="83137" spans="13:13" x14ac:dyDescent="0.25">
      <c r="M83137"/>
    </row>
    <row r="83138" spans="13:13" x14ac:dyDescent="0.25">
      <c r="M83138"/>
    </row>
    <row r="83139" spans="13:13" x14ac:dyDescent="0.25">
      <c r="M83139"/>
    </row>
    <row r="83140" spans="13:13" x14ac:dyDescent="0.25">
      <c r="M83140"/>
    </row>
    <row r="83141" spans="13:13" x14ac:dyDescent="0.25">
      <c r="M83141"/>
    </row>
    <row r="83142" spans="13:13" x14ac:dyDescent="0.25">
      <c r="M83142"/>
    </row>
    <row r="83143" spans="13:13" x14ac:dyDescent="0.25">
      <c r="M83143"/>
    </row>
    <row r="83144" spans="13:13" x14ac:dyDescent="0.25">
      <c r="M83144"/>
    </row>
    <row r="83145" spans="13:13" x14ac:dyDescent="0.25">
      <c r="M83145"/>
    </row>
    <row r="83146" spans="13:13" x14ac:dyDescent="0.25">
      <c r="M83146"/>
    </row>
    <row r="83147" spans="13:13" x14ac:dyDescent="0.25">
      <c r="M83147"/>
    </row>
    <row r="83148" spans="13:13" x14ac:dyDescent="0.25">
      <c r="M83148"/>
    </row>
    <row r="83149" spans="13:13" x14ac:dyDescent="0.25">
      <c r="M83149"/>
    </row>
    <row r="83150" spans="13:13" x14ac:dyDescent="0.25">
      <c r="M83150"/>
    </row>
    <row r="83151" spans="13:13" x14ac:dyDescent="0.25">
      <c r="M83151"/>
    </row>
    <row r="83152" spans="13:13" x14ac:dyDescent="0.25">
      <c r="M83152"/>
    </row>
    <row r="83153" spans="13:13" x14ac:dyDescent="0.25">
      <c r="M83153"/>
    </row>
    <row r="83154" spans="13:13" x14ac:dyDescent="0.25">
      <c r="M83154"/>
    </row>
    <row r="83155" spans="13:13" x14ac:dyDescent="0.25">
      <c r="M83155"/>
    </row>
    <row r="83156" spans="13:13" x14ac:dyDescent="0.25">
      <c r="M83156"/>
    </row>
    <row r="83157" spans="13:13" x14ac:dyDescent="0.25">
      <c r="M83157"/>
    </row>
    <row r="83158" spans="13:13" x14ac:dyDescent="0.25">
      <c r="M83158"/>
    </row>
    <row r="83159" spans="13:13" x14ac:dyDescent="0.25">
      <c r="M83159"/>
    </row>
    <row r="83160" spans="13:13" x14ac:dyDescent="0.25">
      <c r="M83160"/>
    </row>
    <row r="83161" spans="13:13" x14ac:dyDescent="0.25">
      <c r="M83161"/>
    </row>
    <row r="83162" spans="13:13" x14ac:dyDescent="0.25">
      <c r="M83162"/>
    </row>
    <row r="83163" spans="13:13" x14ac:dyDescent="0.25">
      <c r="M83163"/>
    </row>
    <row r="83164" spans="13:13" x14ac:dyDescent="0.25">
      <c r="M83164"/>
    </row>
    <row r="83165" spans="13:13" x14ac:dyDescent="0.25">
      <c r="M83165"/>
    </row>
    <row r="83166" spans="13:13" x14ac:dyDescent="0.25">
      <c r="M83166"/>
    </row>
    <row r="83167" spans="13:13" x14ac:dyDescent="0.25">
      <c r="M83167"/>
    </row>
    <row r="83168" spans="13:13" x14ac:dyDescent="0.25">
      <c r="M83168"/>
    </row>
    <row r="83169" spans="13:13" x14ac:dyDescent="0.25">
      <c r="M83169"/>
    </row>
    <row r="83170" spans="13:13" x14ac:dyDescent="0.25">
      <c r="M83170"/>
    </row>
    <row r="83171" spans="13:13" x14ac:dyDescent="0.25">
      <c r="M83171"/>
    </row>
    <row r="83172" spans="13:13" x14ac:dyDescent="0.25">
      <c r="M83172"/>
    </row>
    <row r="83173" spans="13:13" x14ac:dyDescent="0.25">
      <c r="M83173"/>
    </row>
    <row r="83174" spans="13:13" x14ac:dyDescent="0.25">
      <c r="M83174"/>
    </row>
    <row r="83175" spans="13:13" x14ac:dyDescent="0.25">
      <c r="M83175"/>
    </row>
    <row r="83176" spans="13:13" x14ac:dyDescent="0.25">
      <c r="M83176"/>
    </row>
    <row r="83177" spans="13:13" x14ac:dyDescent="0.25">
      <c r="M83177"/>
    </row>
    <row r="83178" spans="13:13" x14ac:dyDescent="0.25">
      <c r="M83178"/>
    </row>
    <row r="83179" spans="13:13" x14ac:dyDescent="0.25">
      <c r="M83179"/>
    </row>
    <row r="83180" spans="13:13" x14ac:dyDescent="0.25">
      <c r="M83180"/>
    </row>
    <row r="83181" spans="13:13" x14ac:dyDescent="0.25">
      <c r="M83181"/>
    </row>
    <row r="83182" spans="13:13" x14ac:dyDescent="0.25">
      <c r="M83182"/>
    </row>
    <row r="83183" spans="13:13" x14ac:dyDescent="0.25">
      <c r="M83183"/>
    </row>
    <row r="83184" spans="13:13" x14ac:dyDescent="0.25">
      <c r="M83184"/>
    </row>
    <row r="83185" spans="13:13" x14ac:dyDescent="0.25">
      <c r="M83185"/>
    </row>
    <row r="83186" spans="13:13" x14ac:dyDescent="0.25">
      <c r="M83186"/>
    </row>
    <row r="83187" spans="13:13" x14ac:dyDescent="0.25">
      <c r="M83187"/>
    </row>
    <row r="83188" spans="13:13" x14ac:dyDescent="0.25">
      <c r="M83188"/>
    </row>
    <row r="83189" spans="13:13" x14ac:dyDescent="0.25">
      <c r="M83189"/>
    </row>
    <row r="83190" spans="13:13" x14ac:dyDescent="0.25">
      <c r="M83190"/>
    </row>
    <row r="83191" spans="13:13" x14ac:dyDescent="0.25">
      <c r="M83191"/>
    </row>
    <row r="83192" spans="13:13" x14ac:dyDescent="0.25">
      <c r="M83192"/>
    </row>
    <row r="83193" spans="13:13" x14ac:dyDescent="0.25">
      <c r="M83193"/>
    </row>
    <row r="83194" spans="13:13" x14ac:dyDescent="0.25">
      <c r="M83194"/>
    </row>
    <row r="83195" spans="13:13" x14ac:dyDescent="0.25">
      <c r="M83195"/>
    </row>
    <row r="83196" spans="13:13" x14ac:dyDescent="0.25">
      <c r="M83196"/>
    </row>
    <row r="83197" spans="13:13" x14ac:dyDescent="0.25">
      <c r="M83197"/>
    </row>
    <row r="83198" spans="13:13" x14ac:dyDescent="0.25">
      <c r="M83198"/>
    </row>
    <row r="83199" spans="13:13" x14ac:dyDescent="0.25">
      <c r="M83199"/>
    </row>
    <row r="83200" spans="13:13" x14ac:dyDescent="0.25">
      <c r="M83200"/>
    </row>
    <row r="83201" spans="13:13" x14ac:dyDescent="0.25">
      <c r="M83201"/>
    </row>
    <row r="83202" spans="13:13" x14ac:dyDescent="0.25">
      <c r="M83202"/>
    </row>
    <row r="83203" spans="13:13" x14ac:dyDescent="0.25">
      <c r="M83203"/>
    </row>
    <row r="83204" spans="13:13" x14ac:dyDescent="0.25">
      <c r="M83204"/>
    </row>
    <row r="83205" spans="13:13" x14ac:dyDescent="0.25">
      <c r="M83205"/>
    </row>
    <row r="83206" spans="13:13" x14ac:dyDescent="0.25">
      <c r="M83206"/>
    </row>
    <row r="83207" spans="13:13" x14ac:dyDescent="0.25">
      <c r="M83207"/>
    </row>
    <row r="83208" spans="13:13" x14ac:dyDescent="0.25">
      <c r="M83208"/>
    </row>
    <row r="83209" spans="13:13" x14ac:dyDescent="0.25">
      <c r="M83209"/>
    </row>
    <row r="83210" spans="13:13" x14ac:dyDescent="0.25">
      <c r="M83210"/>
    </row>
    <row r="83211" spans="13:13" x14ac:dyDescent="0.25">
      <c r="M83211"/>
    </row>
    <row r="83212" spans="13:13" x14ac:dyDescent="0.25">
      <c r="M83212"/>
    </row>
    <row r="83213" spans="13:13" x14ac:dyDescent="0.25">
      <c r="M83213"/>
    </row>
    <row r="83214" spans="13:13" x14ac:dyDescent="0.25">
      <c r="M83214"/>
    </row>
    <row r="83215" spans="13:13" x14ac:dyDescent="0.25">
      <c r="M83215"/>
    </row>
    <row r="83216" spans="13:13" x14ac:dyDescent="0.25">
      <c r="M83216"/>
    </row>
    <row r="83217" spans="13:13" x14ac:dyDescent="0.25">
      <c r="M83217"/>
    </row>
    <row r="83218" spans="13:13" x14ac:dyDescent="0.25">
      <c r="M83218"/>
    </row>
    <row r="83219" spans="13:13" x14ac:dyDescent="0.25">
      <c r="M83219"/>
    </row>
    <row r="83220" spans="13:13" x14ac:dyDescent="0.25">
      <c r="M83220"/>
    </row>
    <row r="83221" spans="13:13" x14ac:dyDescent="0.25">
      <c r="M83221"/>
    </row>
    <row r="83222" spans="13:13" x14ac:dyDescent="0.25">
      <c r="M83222"/>
    </row>
    <row r="83223" spans="13:13" x14ac:dyDescent="0.25">
      <c r="M83223"/>
    </row>
    <row r="83224" spans="13:13" x14ac:dyDescent="0.25">
      <c r="M83224"/>
    </row>
    <row r="83225" spans="13:13" x14ac:dyDescent="0.25">
      <c r="M83225"/>
    </row>
    <row r="83226" spans="13:13" x14ac:dyDescent="0.25">
      <c r="M83226"/>
    </row>
    <row r="83227" spans="13:13" x14ac:dyDescent="0.25">
      <c r="M83227"/>
    </row>
    <row r="83228" spans="13:13" x14ac:dyDescent="0.25">
      <c r="M83228"/>
    </row>
    <row r="83229" spans="13:13" x14ac:dyDescent="0.25">
      <c r="M83229"/>
    </row>
    <row r="83230" spans="13:13" x14ac:dyDescent="0.25">
      <c r="M83230"/>
    </row>
    <row r="83231" spans="13:13" x14ac:dyDescent="0.25">
      <c r="M83231"/>
    </row>
    <row r="83232" spans="13:13" x14ac:dyDescent="0.25">
      <c r="M83232"/>
    </row>
    <row r="83233" spans="13:13" x14ac:dyDescent="0.25">
      <c r="M83233"/>
    </row>
    <row r="83234" spans="13:13" x14ac:dyDescent="0.25">
      <c r="M83234"/>
    </row>
    <row r="83235" spans="13:13" x14ac:dyDescent="0.25">
      <c r="M83235"/>
    </row>
    <row r="83236" spans="13:13" x14ac:dyDescent="0.25">
      <c r="M83236"/>
    </row>
    <row r="83237" spans="13:13" x14ac:dyDescent="0.25">
      <c r="M83237"/>
    </row>
    <row r="83238" spans="13:13" x14ac:dyDescent="0.25">
      <c r="M83238"/>
    </row>
    <row r="83239" spans="13:13" x14ac:dyDescent="0.25">
      <c r="M83239"/>
    </row>
    <row r="83240" spans="13:13" x14ac:dyDescent="0.25">
      <c r="M83240"/>
    </row>
    <row r="83241" spans="13:13" x14ac:dyDescent="0.25">
      <c r="M83241"/>
    </row>
    <row r="83242" spans="13:13" x14ac:dyDescent="0.25">
      <c r="M83242"/>
    </row>
    <row r="83243" spans="13:13" x14ac:dyDescent="0.25">
      <c r="M83243"/>
    </row>
    <row r="83244" spans="13:13" x14ac:dyDescent="0.25">
      <c r="M83244"/>
    </row>
    <row r="83245" spans="13:13" x14ac:dyDescent="0.25">
      <c r="M83245"/>
    </row>
    <row r="83246" spans="13:13" x14ac:dyDescent="0.25">
      <c r="M83246"/>
    </row>
    <row r="83247" spans="13:13" x14ac:dyDescent="0.25">
      <c r="M83247"/>
    </row>
    <row r="83248" spans="13:13" x14ac:dyDescent="0.25">
      <c r="M83248"/>
    </row>
    <row r="83249" spans="13:13" x14ac:dyDescent="0.25">
      <c r="M83249"/>
    </row>
    <row r="83250" spans="13:13" x14ac:dyDescent="0.25">
      <c r="M83250"/>
    </row>
    <row r="83251" spans="13:13" x14ac:dyDescent="0.25">
      <c r="M83251"/>
    </row>
    <row r="83252" spans="13:13" x14ac:dyDescent="0.25">
      <c r="M83252"/>
    </row>
    <row r="83253" spans="13:13" x14ac:dyDescent="0.25">
      <c r="M83253"/>
    </row>
    <row r="83254" spans="13:13" x14ac:dyDescent="0.25">
      <c r="M83254"/>
    </row>
    <row r="83255" spans="13:13" x14ac:dyDescent="0.25">
      <c r="M83255"/>
    </row>
    <row r="83256" spans="13:13" x14ac:dyDescent="0.25">
      <c r="M83256"/>
    </row>
    <row r="83257" spans="13:13" x14ac:dyDescent="0.25">
      <c r="M83257"/>
    </row>
    <row r="83258" spans="13:13" x14ac:dyDescent="0.25">
      <c r="M83258"/>
    </row>
    <row r="83259" spans="13:13" x14ac:dyDescent="0.25">
      <c r="M83259"/>
    </row>
    <row r="83260" spans="13:13" x14ac:dyDescent="0.25">
      <c r="M83260"/>
    </row>
    <row r="83261" spans="13:13" x14ac:dyDescent="0.25">
      <c r="M83261"/>
    </row>
    <row r="83262" spans="13:13" x14ac:dyDescent="0.25">
      <c r="M83262"/>
    </row>
    <row r="83263" spans="13:13" x14ac:dyDescent="0.25">
      <c r="M83263"/>
    </row>
    <row r="83264" spans="13:13" x14ac:dyDescent="0.25">
      <c r="M83264"/>
    </row>
    <row r="83265" spans="13:13" x14ac:dyDescent="0.25">
      <c r="M83265"/>
    </row>
    <row r="83266" spans="13:13" x14ac:dyDescent="0.25">
      <c r="M83266"/>
    </row>
    <row r="83267" spans="13:13" x14ac:dyDescent="0.25">
      <c r="M83267"/>
    </row>
    <row r="83268" spans="13:13" x14ac:dyDescent="0.25">
      <c r="M83268"/>
    </row>
    <row r="83269" spans="13:13" x14ac:dyDescent="0.25">
      <c r="M83269"/>
    </row>
    <row r="83270" spans="13:13" x14ac:dyDescent="0.25">
      <c r="M83270"/>
    </row>
    <row r="83271" spans="13:13" x14ac:dyDescent="0.25">
      <c r="M83271"/>
    </row>
    <row r="83272" spans="13:13" x14ac:dyDescent="0.25">
      <c r="M83272"/>
    </row>
    <row r="83273" spans="13:13" x14ac:dyDescent="0.25">
      <c r="M83273"/>
    </row>
    <row r="83274" spans="13:13" x14ac:dyDescent="0.25">
      <c r="M83274"/>
    </row>
    <row r="83275" spans="13:13" x14ac:dyDescent="0.25">
      <c r="M83275"/>
    </row>
    <row r="83276" spans="13:13" x14ac:dyDescent="0.25">
      <c r="M83276"/>
    </row>
    <row r="83277" spans="13:13" x14ac:dyDescent="0.25">
      <c r="M83277"/>
    </row>
    <row r="83278" spans="13:13" x14ac:dyDescent="0.25">
      <c r="M83278"/>
    </row>
    <row r="83279" spans="13:13" x14ac:dyDescent="0.25">
      <c r="M83279"/>
    </row>
    <row r="83280" spans="13:13" x14ac:dyDescent="0.25">
      <c r="M83280"/>
    </row>
    <row r="83281" spans="13:13" x14ac:dyDescent="0.25">
      <c r="M83281"/>
    </row>
    <row r="83282" spans="13:13" x14ac:dyDescent="0.25">
      <c r="M83282"/>
    </row>
    <row r="83283" spans="13:13" x14ac:dyDescent="0.25">
      <c r="M83283"/>
    </row>
    <row r="83284" spans="13:13" x14ac:dyDescent="0.25">
      <c r="M83284"/>
    </row>
    <row r="83285" spans="13:13" x14ac:dyDescent="0.25">
      <c r="M83285"/>
    </row>
    <row r="83286" spans="13:13" x14ac:dyDescent="0.25">
      <c r="M83286"/>
    </row>
    <row r="83287" spans="13:13" x14ac:dyDescent="0.25">
      <c r="M83287"/>
    </row>
    <row r="83288" spans="13:13" x14ac:dyDescent="0.25">
      <c r="M83288"/>
    </row>
    <row r="83289" spans="13:13" x14ac:dyDescent="0.25">
      <c r="M83289"/>
    </row>
    <row r="83290" spans="13:13" x14ac:dyDescent="0.25">
      <c r="M83290"/>
    </row>
    <row r="83291" spans="13:13" x14ac:dyDescent="0.25">
      <c r="M83291"/>
    </row>
    <row r="83292" spans="13:13" x14ac:dyDescent="0.25">
      <c r="M83292"/>
    </row>
    <row r="83293" spans="13:13" x14ac:dyDescent="0.25">
      <c r="M83293"/>
    </row>
    <row r="83294" spans="13:13" x14ac:dyDescent="0.25">
      <c r="M83294"/>
    </row>
    <row r="83295" spans="13:13" x14ac:dyDescent="0.25">
      <c r="M83295"/>
    </row>
    <row r="83296" spans="13:13" x14ac:dyDescent="0.25">
      <c r="M83296"/>
    </row>
    <row r="83297" spans="13:13" x14ac:dyDescent="0.25">
      <c r="M83297"/>
    </row>
    <row r="83298" spans="13:13" x14ac:dyDescent="0.25">
      <c r="M83298"/>
    </row>
    <row r="83299" spans="13:13" x14ac:dyDescent="0.25">
      <c r="M83299"/>
    </row>
    <row r="83300" spans="13:13" x14ac:dyDescent="0.25">
      <c r="M83300"/>
    </row>
    <row r="83301" spans="13:13" x14ac:dyDescent="0.25">
      <c r="M83301"/>
    </row>
    <row r="83302" spans="13:13" x14ac:dyDescent="0.25">
      <c r="M83302"/>
    </row>
    <row r="83303" spans="13:13" x14ac:dyDescent="0.25">
      <c r="M83303"/>
    </row>
    <row r="83304" spans="13:13" x14ac:dyDescent="0.25">
      <c r="M83304"/>
    </row>
    <row r="83305" spans="13:13" x14ac:dyDescent="0.25">
      <c r="M83305"/>
    </row>
    <row r="83306" spans="13:13" x14ac:dyDescent="0.25">
      <c r="M83306"/>
    </row>
    <row r="83307" spans="13:13" x14ac:dyDescent="0.25">
      <c r="M83307"/>
    </row>
    <row r="83308" spans="13:13" x14ac:dyDescent="0.25">
      <c r="M83308"/>
    </row>
    <row r="83309" spans="13:13" x14ac:dyDescent="0.25">
      <c r="M83309"/>
    </row>
    <row r="83310" spans="13:13" x14ac:dyDescent="0.25">
      <c r="M83310"/>
    </row>
    <row r="83311" spans="13:13" x14ac:dyDescent="0.25">
      <c r="M83311"/>
    </row>
    <row r="83312" spans="13:13" x14ac:dyDescent="0.25">
      <c r="M83312"/>
    </row>
    <row r="83313" spans="13:13" x14ac:dyDescent="0.25">
      <c r="M83313"/>
    </row>
    <row r="83314" spans="13:13" x14ac:dyDescent="0.25">
      <c r="M83314"/>
    </row>
    <row r="83315" spans="13:13" x14ac:dyDescent="0.25">
      <c r="M83315"/>
    </row>
    <row r="83316" spans="13:13" x14ac:dyDescent="0.25">
      <c r="M83316"/>
    </row>
    <row r="83317" spans="13:13" x14ac:dyDescent="0.25">
      <c r="M83317"/>
    </row>
    <row r="83318" spans="13:13" x14ac:dyDescent="0.25">
      <c r="M83318"/>
    </row>
    <row r="83319" spans="13:13" x14ac:dyDescent="0.25">
      <c r="M83319"/>
    </row>
    <row r="83320" spans="13:13" x14ac:dyDescent="0.25">
      <c r="M83320"/>
    </row>
    <row r="83321" spans="13:13" x14ac:dyDescent="0.25">
      <c r="M83321"/>
    </row>
    <row r="83322" spans="13:13" x14ac:dyDescent="0.25">
      <c r="M83322"/>
    </row>
    <row r="83323" spans="13:13" x14ac:dyDescent="0.25">
      <c r="M83323"/>
    </row>
    <row r="83324" spans="13:13" x14ac:dyDescent="0.25">
      <c r="M83324"/>
    </row>
    <row r="83325" spans="13:13" x14ac:dyDescent="0.25">
      <c r="M83325"/>
    </row>
    <row r="83326" spans="13:13" x14ac:dyDescent="0.25">
      <c r="M83326"/>
    </row>
    <row r="83327" spans="13:13" x14ac:dyDescent="0.25">
      <c r="M83327"/>
    </row>
    <row r="83328" spans="13:13" x14ac:dyDescent="0.25">
      <c r="M83328"/>
    </row>
    <row r="83329" spans="13:13" x14ac:dyDescent="0.25">
      <c r="M83329"/>
    </row>
    <row r="83330" spans="13:13" x14ac:dyDescent="0.25">
      <c r="M83330"/>
    </row>
    <row r="83331" spans="13:13" x14ac:dyDescent="0.25">
      <c r="M83331"/>
    </row>
    <row r="83332" spans="13:13" x14ac:dyDescent="0.25">
      <c r="M83332"/>
    </row>
    <row r="83333" spans="13:13" x14ac:dyDescent="0.25">
      <c r="M83333"/>
    </row>
    <row r="83334" spans="13:13" x14ac:dyDescent="0.25">
      <c r="M83334"/>
    </row>
    <row r="83335" spans="13:13" x14ac:dyDescent="0.25">
      <c r="M83335"/>
    </row>
    <row r="83336" spans="13:13" x14ac:dyDescent="0.25">
      <c r="M83336"/>
    </row>
    <row r="83337" spans="13:13" x14ac:dyDescent="0.25">
      <c r="M83337"/>
    </row>
    <row r="83338" spans="13:13" x14ac:dyDescent="0.25">
      <c r="M83338"/>
    </row>
    <row r="83339" spans="13:13" x14ac:dyDescent="0.25">
      <c r="M83339"/>
    </row>
    <row r="83340" spans="13:13" x14ac:dyDescent="0.25">
      <c r="M83340"/>
    </row>
    <row r="83341" spans="13:13" x14ac:dyDescent="0.25">
      <c r="M83341"/>
    </row>
    <row r="83342" spans="13:13" x14ac:dyDescent="0.25">
      <c r="M83342"/>
    </row>
    <row r="83343" spans="13:13" x14ac:dyDescent="0.25">
      <c r="M83343"/>
    </row>
    <row r="83344" spans="13:13" x14ac:dyDescent="0.25">
      <c r="M83344"/>
    </row>
    <row r="83345" spans="13:13" x14ac:dyDescent="0.25">
      <c r="M83345"/>
    </row>
    <row r="83346" spans="13:13" x14ac:dyDescent="0.25">
      <c r="M83346"/>
    </row>
    <row r="83347" spans="13:13" x14ac:dyDescent="0.25">
      <c r="M83347"/>
    </row>
    <row r="83348" spans="13:13" x14ac:dyDescent="0.25">
      <c r="M83348"/>
    </row>
    <row r="83349" spans="13:13" x14ac:dyDescent="0.25">
      <c r="M83349"/>
    </row>
    <row r="83350" spans="13:13" x14ac:dyDescent="0.25">
      <c r="M83350"/>
    </row>
    <row r="83351" spans="13:13" x14ac:dyDescent="0.25">
      <c r="M83351"/>
    </row>
    <row r="83352" spans="13:13" x14ac:dyDescent="0.25">
      <c r="M83352"/>
    </row>
    <row r="83353" spans="13:13" x14ac:dyDescent="0.25">
      <c r="M83353"/>
    </row>
    <row r="83354" spans="13:13" x14ac:dyDescent="0.25">
      <c r="M83354"/>
    </row>
    <row r="83355" spans="13:13" x14ac:dyDescent="0.25">
      <c r="M83355"/>
    </row>
    <row r="83356" spans="13:13" x14ac:dyDescent="0.25">
      <c r="M83356"/>
    </row>
    <row r="83357" spans="13:13" x14ac:dyDescent="0.25">
      <c r="M83357"/>
    </row>
    <row r="83358" spans="13:13" x14ac:dyDescent="0.25">
      <c r="M83358"/>
    </row>
    <row r="83359" spans="13:13" x14ac:dyDescent="0.25">
      <c r="M83359"/>
    </row>
    <row r="83360" spans="13:13" x14ac:dyDescent="0.25">
      <c r="M83360"/>
    </row>
    <row r="83361" spans="13:13" x14ac:dyDescent="0.25">
      <c r="M83361"/>
    </row>
    <row r="83362" spans="13:13" x14ac:dyDescent="0.25">
      <c r="M83362"/>
    </row>
    <row r="83363" spans="13:13" x14ac:dyDescent="0.25">
      <c r="M83363"/>
    </row>
    <row r="83364" spans="13:13" x14ac:dyDescent="0.25">
      <c r="M83364"/>
    </row>
    <row r="83365" spans="13:13" x14ac:dyDescent="0.25">
      <c r="M83365"/>
    </row>
    <row r="83366" spans="13:13" x14ac:dyDescent="0.25">
      <c r="M83366"/>
    </row>
    <row r="83367" spans="13:13" x14ac:dyDescent="0.25">
      <c r="M83367"/>
    </row>
    <row r="83368" spans="13:13" x14ac:dyDescent="0.25">
      <c r="M83368"/>
    </row>
    <row r="83369" spans="13:13" x14ac:dyDescent="0.25">
      <c r="M83369"/>
    </row>
    <row r="83370" spans="13:13" x14ac:dyDescent="0.25">
      <c r="M83370"/>
    </row>
    <row r="83371" spans="13:13" x14ac:dyDescent="0.25">
      <c r="M83371"/>
    </row>
    <row r="83372" spans="13:13" x14ac:dyDescent="0.25">
      <c r="M83372"/>
    </row>
    <row r="83373" spans="13:13" x14ac:dyDescent="0.25">
      <c r="M83373"/>
    </row>
    <row r="83374" spans="13:13" x14ac:dyDescent="0.25">
      <c r="M83374"/>
    </row>
    <row r="83375" spans="13:13" x14ac:dyDescent="0.25">
      <c r="M83375"/>
    </row>
    <row r="83376" spans="13:13" x14ac:dyDescent="0.25">
      <c r="M83376"/>
    </row>
    <row r="83377" spans="13:13" x14ac:dyDescent="0.25">
      <c r="M83377"/>
    </row>
    <row r="83378" spans="13:13" x14ac:dyDescent="0.25">
      <c r="M83378"/>
    </row>
    <row r="83379" spans="13:13" x14ac:dyDescent="0.25">
      <c r="M83379"/>
    </row>
    <row r="83380" spans="13:13" x14ac:dyDescent="0.25">
      <c r="M83380"/>
    </row>
    <row r="83381" spans="13:13" x14ac:dyDescent="0.25">
      <c r="M83381"/>
    </row>
    <row r="83382" spans="13:13" x14ac:dyDescent="0.25">
      <c r="M83382"/>
    </row>
    <row r="83383" spans="13:13" x14ac:dyDescent="0.25">
      <c r="M83383"/>
    </row>
    <row r="83384" spans="13:13" x14ac:dyDescent="0.25">
      <c r="M83384"/>
    </row>
    <row r="83385" spans="13:13" x14ac:dyDescent="0.25">
      <c r="M83385"/>
    </row>
    <row r="83386" spans="13:13" x14ac:dyDescent="0.25">
      <c r="M83386"/>
    </row>
    <row r="83387" spans="13:13" x14ac:dyDescent="0.25">
      <c r="M83387"/>
    </row>
    <row r="83388" spans="13:13" x14ac:dyDescent="0.25">
      <c r="M83388"/>
    </row>
    <row r="83389" spans="13:13" x14ac:dyDescent="0.25">
      <c r="M83389"/>
    </row>
    <row r="83390" spans="13:13" x14ac:dyDescent="0.25">
      <c r="M83390"/>
    </row>
    <row r="83391" spans="13:13" x14ac:dyDescent="0.25">
      <c r="M83391"/>
    </row>
    <row r="83392" spans="13:13" x14ac:dyDescent="0.25">
      <c r="M83392"/>
    </row>
    <row r="83393" spans="13:13" x14ac:dyDescent="0.25">
      <c r="M83393"/>
    </row>
    <row r="83394" spans="13:13" x14ac:dyDescent="0.25">
      <c r="M83394"/>
    </row>
    <row r="83395" spans="13:13" x14ac:dyDescent="0.25">
      <c r="M83395"/>
    </row>
    <row r="83396" spans="13:13" x14ac:dyDescent="0.25">
      <c r="M83396"/>
    </row>
    <row r="83397" spans="13:13" x14ac:dyDescent="0.25">
      <c r="M83397"/>
    </row>
    <row r="83398" spans="13:13" x14ac:dyDescent="0.25">
      <c r="M83398"/>
    </row>
    <row r="83399" spans="13:13" x14ac:dyDescent="0.25">
      <c r="M83399"/>
    </row>
    <row r="83400" spans="13:13" x14ac:dyDescent="0.25">
      <c r="M83400"/>
    </row>
    <row r="83401" spans="13:13" x14ac:dyDescent="0.25">
      <c r="M83401"/>
    </row>
    <row r="83402" spans="13:13" x14ac:dyDescent="0.25">
      <c r="M83402"/>
    </row>
    <row r="83403" spans="13:13" x14ac:dyDescent="0.25">
      <c r="M83403"/>
    </row>
    <row r="83404" spans="13:13" x14ac:dyDescent="0.25">
      <c r="M83404"/>
    </row>
    <row r="83405" spans="13:13" x14ac:dyDescent="0.25">
      <c r="M83405"/>
    </row>
    <row r="83406" spans="13:13" x14ac:dyDescent="0.25">
      <c r="M83406"/>
    </row>
    <row r="83407" spans="13:13" x14ac:dyDescent="0.25">
      <c r="M83407"/>
    </row>
    <row r="83408" spans="13:13" x14ac:dyDescent="0.25">
      <c r="M83408"/>
    </row>
    <row r="83409" spans="13:13" x14ac:dyDescent="0.25">
      <c r="M83409"/>
    </row>
    <row r="83410" spans="13:13" x14ac:dyDescent="0.25">
      <c r="M83410"/>
    </row>
    <row r="83411" spans="13:13" x14ac:dyDescent="0.25">
      <c r="M83411"/>
    </row>
    <row r="83412" spans="13:13" x14ac:dyDescent="0.25">
      <c r="M83412"/>
    </row>
    <row r="83413" spans="13:13" x14ac:dyDescent="0.25">
      <c r="M83413"/>
    </row>
    <row r="83414" spans="13:13" x14ac:dyDescent="0.25">
      <c r="M83414"/>
    </row>
    <row r="83415" spans="13:13" x14ac:dyDescent="0.25">
      <c r="M83415"/>
    </row>
    <row r="83416" spans="13:13" x14ac:dyDescent="0.25">
      <c r="M83416"/>
    </row>
    <row r="83417" spans="13:13" x14ac:dyDescent="0.25">
      <c r="M83417"/>
    </row>
    <row r="83418" spans="13:13" x14ac:dyDescent="0.25">
      <c r="M83418"/>
    </row>
    <row r="83419" spans="13:13" x14ac:dyDescent="0.25">
      <c r="M83419"/>
    </row>
    <row r="83420" spans="13:13" x14ac:dyDescent="0.25">
      <c r="M83420"/>
    </row>
    <row r="83421" spans="13:13" x14ac:dyDescent="0.25">
      <c r="M83421"/>
    </row>
    <row r="83422" spans="13:13" x14ac:dyDescent="0.25">
      <c r="M83422"/>
    </row>
    <row r="83423" spans="13:13" x14ac:dyDescent="0.25">
      <c r="M83423"/>
    </row>
    <row r="83424" spans="13:13" x14ac:dyDescent="0.25">
      <c r="M83424"/>
    </row>
    <row r="83425" spans="13:13" x14ac:dyDescent="0.25">
      <c r="M83425"/>
    </row>
    <row r="83426" spans="13:13" x14ac:dyDescent="0.25">
      <c r="M83426"/>
    </row>
    <row r="83427" spans="13:13" x14ac:dyDescent="0.25">
      <c r="M83427"/>
    </row>
    <row r="83428" spans="13:13" x14ac:dyDescent="0.25">
      <c r="M83428"/>
    </row>
    <row r="83429" spans="13:13" x14ac:dyDescent="0.25">
      <c r="M83429"/>
    </row>
    <row r="83430" spans="13:13" x14ac:dyDescent="0.25">
      <c r="M83430"/>
    </row>
    <row r="83431" spans="13:13" x14ac:dyDescent="0.25">
      <c r="M83431"/>
    </row>
    <row r="83432" spans="13:13" x14ac:dyDescent="0.25">
      <c r="M83432"/>
    </row>
    <row r="83433" spans="13:13" x14ac:dyDescent="0.25">
      <c r="M83433"/>
    </row>
    <row r="83434" spans="13:13" x14ac:dyDescent="0.25">
      <c r="M83434"/>
    </row>
    <row r="83435" spans="13:13" x14ac:dyDescent="0.25">
      <c r="M83435"/>
    </row>
    <row r="83436" spans="13:13" x14ac:dyDescent="0.25">
      <c r="M83436"/>
    </row>
    <row r="83437" spans="13:13" x14ac:dyDescent="0.25">
      <c r="M83437"/>
    </row>
    <row r="83438" spans="13:13" x14ac:dyDescent="0.25">
      <c r="M83438"/>
    </row>
    <row r="83439" spans="13:13" x14ac:dyDescent="0.25">
      <c r="M83439"/>
    </row>
    <row r="83440" spans="13:13" x14ac:dyDescent="0.25">
      <c r="M83440"/>
    </row>
    <row r="83441" spans="13:13" x14ac:dyDescent="0.25">
      <c r="M83441"/>
    </row>
    <row r="83442" spans="13:13" x14ac:dyDescent="0.25">
      <c r="M83442"/>
    </row>
    <row r="83443" spans="13:13" x14ac:dyDescent="0.25">
      <c r="M83443"/>
    </row>
    <row r="83444" spans="13:13" x14ac:dyDescent="0.25">
      <c r="M83444"/>
    </row>
    <row r="83445" spans="13:13" x14ac:dyDescent="0.25">
      <c r="M83445"/>
    </row>
    <row r="83446" spans="13:13" x14ac:dyDescent="0.25">
      <c r="M83446"/>
    </row>
    <row r="83447" spans="13:13" x14ac:dyDescent="0.25">
      <c r="M83447"/>
    </row>
    <row r="83448" spans="13:13" x14ac:dyDescent="0.25">
      <c r="M83448"/>
    </row>
    <row r="83449" spans="13:13" x14ac:dyDescent="0.25">
      <c r="M83449"/>
    </row>
    <row r="83450" spans="13:13" x14ac:dyDescent="0.25">
      <c r="M83450"/>
    </row>
    <row r="83451" spans="13:13" x14ac:dyDescent="0.25">
      <c r="M83451"/>
    </row>
    <row r="83452" spans="13:13" x14ac:dyDescent="0.25">
      <c r="M83452"/>
    </row>
    <row r="83453" spans="13:13" x14ac:dyDescent="0.25">
      <c r="M83453"/>
    </row>
    <row r="83454" spans="13:13" x14ac:dyDescent="0.25">
      <c r="M83454"/>
    </row>
    <row r="83455" spans="13:13" x14ac:dyDescent="0.25">
      <c r="M83455"/>
    </row>
    <row r="83456" spans="13:13" x14ac:dyDescent="0.25">
      <c r="M83456"/>
    </row>
    <row r="83457" spans="13:13" x14ac:dyDescent="0.25">
      <c r="M83457"/>
    </row>
    <row r="83458" spans="13:13" x14ac:dyDescent="0.25">
      <c r="M83458"/>
    </row>
    <row r="83459" spans="13:13" x14ac:dyDescent="0.25">
      <c r="M83459"/>
    </row>
    <row r="83460" spans="13:13" x14ac:dyDescent="0.25">
      <c r="M83460"/>
    </row>
    <row r="83461" spans="13:13" x14ac:dyDescent="0.25">
      <c r="M83461"/>
    </row>
    <row r="83462" spans="13:13" x14ac:dyDescent="0.25">
      <c r="M83462"/>
    </row>
    <row r="83463" spans="13:13" x14ac:dyDescent="0.25">
      <c r="M83463"/>
    </row>
    <row r="83464" spans="13:13" x14ac:dyDescent="0.25">
      <c r="M83464"/>
    </row>
    <row r="83465" spans="13:13" x14ac:dyDescent="0.25">
      <c r="M83465"/>
    </row>
    <row r="83466" spans="13:13" x14ac:dyDescent="0.25">
      <c r="M83466"/>
    </row>
    <row r="83467" spans="13:13" x14ac:dyDescent="0.25">
      <c r="M83467"/>
    </row>
    <row r="83468" spans="13:13" x14ac:dyDescent="0.25">
      <c r="M83468"/>
    </row>
    <row r="83469" spans="13:13" x14ac:dyDescent="0.25">
      <c r="M83469"/>
    </row>
    <row r="83470" spans="13:13" x14ac:dyDescent="0.25">
      <c r="M83470"/>
    </row>
    <row r="83471" spans="13:13" x14ac:dyDescent="0.25">
      <c r="M83471"/>
    </row>
    <row r="83472" spans="13:13" x14ac:dyDescent="0.25">
      <c r="M83472"/>
    </row>
    <row r="83473" spans="13:13" x14ac:dyDescent="0.25">
      <c r="M83473"/>
    </row>
    <row r="83474" spans="13:13" x14ac:dyDescent="0.25">
      <c r="M83474"/>
    </row>
    <row r="83475" spans="13:13" x14ac:dyDescent="0.25">
      <c r="M83475"/>
    </row>
    <row r="83476" spans="13:13" x14ac:dyDescent="0.25">
      <c r="M83476"/>
    </row>
    <row r="83477" spans="13:13" x14ac:dyDescent="0.25">
      <c r="M83477"/>
    </row>
    <row r="83478" spans="13:13" x14ac:dyDescent="0.25">
      <c r="M83478"/>
    </row>
    <row r="83479" spans="13:13" x14ac:dyDescent="0.25">
      <c r="M83479"/>
    </row>
    <row r="83480" spans="13:13" x14ac:dyDescent="0.25">
      <c r="M83480"/>
    </row>
    <row r="83481" spans="13:13" x14ac:dyDescent="0.25">
      <c r="M83481"/>
    </row>
    <row r="83482" spans="13:13" x14ac:dyDescent="0.25">
      <c r="M83482"/>
    </row>
    <row r="83483" spans="13:13" x14ac:dyDescent="0.25">
      <c r="M83483"/>
    </row>
    <row r="83484" spans="13:13" x14ac:dyDescent="0.25">
      <c r="M83484"/>
    </row>
    <row r="83485" spans="13:13" x14ac:dyDescent="0.25">
      <c r="M83485"/>
    </row>
    <row r="83486" spans="13:13" x14ac:dyDescent="0.25">
      <c r="M83486"/>
    </row>
    <row r="83487" spans="13:13" x14ac:dyDescent="0.25">
      <c r="M83487"/>
    </row>
    <row r="83488" spans="13:13" x14ac:dyDescent="0.25">
      <c r="M83488"/>
    </row>
    <row r="83489" spans="13:13" x14ac:dyDescent="0.25">
      <c r="M83489"/>
    </row>
    <row r="83490" spans="13:13" x14ac:dyDescent="0.25">
      <c r="M83490"/>
    </row>
    <row r="83491" spans="13:13" x14ac:dyDescent="0.25">
      <c r="M83491"/>
    </row>
    <row r="83492" spans="13:13" x14ac:dyDescent="0.25">
      <c r="M83492"/>
    </row>
    <row r="83493" spans="13:13" x14ac:dyDescent="0.25">
      <c r="M83493"/>
    </row>
    <row r="83494" spans="13:13" x14ac:dyDescent="0.25">
      <c r="M83494"/>
    </row>
    <row r="83495" spans="13:13" x14ac:dyDescent="0.25">
      <c r="M83495"/>
    </row>
    <row r="83496" spans="13:13" x14ac:dyDescent="0.25">
      <c r="M83496"/>
    </row>
    <row r="83497" spans="13:13" x14ac:dyDescent="0.25">
      <c r="M83497"/>
    </row>
    <row r="83498" spans="13:13" x14ac:dyDescent="0.25">
      <c r="M83498"/>
    </row>
    <row r="83499" spans="13:13" x14ac:dyDescent="0.25">
      <c r="M83499"/>
    </row>
    <row r="83500" spans="13:13" x14ac:dyDescent="0.25">
      <c r="M83500"/>
    </row>
    <row r="83501" spans="13:13" x14ac:dyDescent="0.25">
      <c r="M83501"/>
    </row>
    <row r="83502" spans="13:13" x14ac:dyDescent="0.25">
      <c r="M83502"/>
    </row>
    <row r="83503" spans="13:13" x14ac:dyDescent="0.25">
      <c r="M83503"/>
    </row>
    <row r="83504" spans="13:13" x14ac:dyDescent="0.25">
      <c r="M83504"/>
    </row>
    <row r="83505" spans="13:13" x14ac:dyDescent="0.25">
      <c r="M83505"/>
    </row>
    <row r="83506" spans="13:13" x14ac:dyDescent="0.25">
      <c r="M83506"/>
    </row>
    <row r="83507" spans="13:13" x14ac:dyDescent="0.25">
      <c r="M83507"/>
    </row>
    <row r="83508" spans="13:13" x14ac:dyDescent="0.25">
      <c r="M83508"/>
    </row>
    <row r="83509" spans="13:13" x14ac:dyDescent="0.25">
      <c r="M83509"/>
    </row>
    <row r="83510" spans="13:13" x14ac:dyDescent="0.25">
      <c r="M83510"/>
    </row>
    <row r="83511" spans="13:13" x14ac:dyDescent="0.25">
      <c r="M83511"/>
    </row>
    <row r="83512" spans="13:13" x14ac:dyDescent="0.25">
      <c r="M83512"/>
    </row>
    <row r="83513" spans="13:13" x14ac:dyDescent="0.25">
      <c r="M83513"/>
    </row>
    <row r="83514" spans="13:13" x14ac:dyDescent="0.25">
      <c r="M83514"/>
    </row>
    <row r="83515" spans="13:13" x14ac:dyDescent="0.25">
      <c r="M83515"/>
    </row>
    <row r="83516" spans="13:13" x14ac:dyDescent="0.25">
      <c r="M83516"/>
    </row>
    <row r="83517" spans="13:13" x14ac:dyDescent="0.25">
      <c r="M83517"/>
    </row>
    <row r="83518" spans="13:13" x14ac:dyDescent="0.25">
      <c r="M83518"/>
    </row>
    <row r="83519" spans="13:13" x14ac:dyDescent="0.25">
      <c r="M83519"/>
    </row>
    <row r="83520" spans="13:13" x14ac:dyDescent="0.25">
      <c r="M83520"/>
    </row>
    <row r="83521" spans="13:13" x14ac:dyDescent="0.25">
      <c r="M83521"/>
    </row>
    <row r="83522" spans="13:13" x14ac:dyDescent="0.25">
      <c r="M83522"/>
    </row>
    <row r="83523" spans="13:13" x14ac:dyDescent="0.25">
      <c r="M83523"/>
    </row>
    <row r="83524" spans="13:13" x14ac:dyDescent="0.25">
      <c r="M83524"/>
    </row>
    <row r="83525" spans="13:13" x14ac:dyDescent="0.25">
      <c r="M83525"/>
    </row>
    <row r="83526" spans="13:13" x14ac:dyDescent="0.25">
      <c r="M83526"/>
    </row>
    <row r="83527" spans="13:13" x14ac:dyDescent="0.25">
      <c r="M83527"/>
    </row>
    <row r="83528" spans="13:13" x14ac:dyDescent="0.25">
      <c r="M83528"/>
    </row>
    <row r="83529" spans="13:13" x14ac:dyDescent="0.25">
      <c r="M83529"/>
    </row>
    <row r="83530" spans="13:13" x14ac:dyDescent="0.25">
      <c r="M83530"/>
    </row>
    <row r="83531" spans="13:13" x14ac:dyDescent="0.25">
      <c r="M83531"/>
    </row>
    <row r="83532" spans="13:13" x14ac:dyDescent="0.25">
      <c r="M83532"/>
    </row>
    <row r="83533" spans="13:13" x14ac:dyDescent="0.25">
      <c r="M83533"/>
    </row>
    <row r="83534" spans="13:13" x14ac:dyDescent="0.25">
      <c r="M83534"/>
    </row>
    <row r="83535" spans="13:13" x14ac:dyDescent="0.25">
      <c r="M83535"/>
    </row>
    <row r="83536" spans="13:13" x14ac:dyDescent="0.25">
      <c r="M83536"/>
    </row>
    <row r="83537" spans="13:13" x14ac:dyDescent="0.25">
      <c r="M83537"/>
    </row>
    <row r="83538" spans="13:13" x14ac:dyDescent="0.25">
      <c r="M83538"/>
    </row>
    <row r="83539" spans="13:13" x14ac:dyDescent="0.25">
      <c r="M83539"/>
    </row>
    <row r="83540" spans="13:13" x14ac:dyDescent="0.25">
      <c r="M83540"/>
    </row>
    <row r="83541" spans="13:13" x14ac:dyDescent="0.25">
      <c r="M83541"/>
    </row>
    <row r="83542" spans="13:13" x14ac:dyDescent="0.25">
      <c r="M83542"/>
    </row>
    <row r="83543" spans="13:13" x14ac:dyDescent="0.25">
      <c r="M83543"/>
    </row>
    <row r="83544" spans="13:13" x14ac:dyDescent="0.25">
      <c r="M83544"/>
    </row>
    <row r="83545" spans="13:13" x14ac:dyDescent="0.25">
      <c r="M83545"/>
    </row>
    <row r="83546" spans="13:13" x14ac:dyDescent="0.25">
      <c r="M83546"/>
    </row>
    <row r="83547" spans="13:13" x14ac:dyDescent="0.25">
      <c r="M83547"/>
    </row>
    <row r="83548" spans="13:13" x14ac:dyDescent="0.25">
      <c r="M83548"/>
    </row>
    <row r="83549" spans="13:13" x14ac:dyDescent="0.25">
      <c r="M83549"/>
    </row>
    <row r="83550" spans="13:13" x14ac:dyDescent="0.25">
      <c r="M83550"/>
    </row>
    <row r="83551" spans="13:13" x14ac:dyDescent="0.25">
      <c r="M83551"/>
    </row>
    <row r="83552" spans="13:13" x14ac:dyDescent="0.25">
      <c r="M83552"/>
    </row>
    <row r="83553" spans="13:13" x14ac:dyDescent="0.25">
      <c r="M83553"/>
    </row>
    <row r="83554" spans="13:13" x14ac:dyDescent="0.25">
      <c r="M83554"/>
    </row>
    <row r="83555" spans="13:13" x14ac:dyDescent="0.25">
      <c r="M83555"/>
    </row>
    <row r="83556" spans="13:13" x14ac:dyDescent="0.25">
      <c r="M83556"/>
    </row>
    <row r="83557" spans="13:13" x14ac:dyDescent="0.25">
      <c r="M83557"/>
    </row>
    <row r="83558" spans="13:13" x14ac:dyDescent="0.25">
      <c r="M83558"/>
    </row>
    <row r="83559" spans="13:13" x14ac:dyDescent="0.25">
      <c r="M83559"/>
    </row>
    <row r="83560" spans="13:13" x14ac:dyDescent="0.25">
      <c r="M83560"/>
    </row>
    <row r="83561" spans="13:13" x14ac:dyDescent="0.25">
      <c r="M83561"/>
    </row>
    <row r="83562" spans="13:13" x14ac:dyDescent="0.25">
      <c r="M83562"/>
    </row>
    <row r="83563" spans="13:13" x14ac:dyDescent="0.25">
      <c r="M83563"/>
    </row>
    <row r="83564" spans="13:13" x14ac:dyDescent="0.25">
      <c r="M83564"/>
    </row>
    <row r="83565" spans="13:13" x14ac:dyDescent="0.25">
      <c r="M83565"/>
    </row>
    <row r="83566" spans="13:13" x14ac:dyDescent="0.25">
      <c r="M83566"/>
    </row>
    <row r="83567" spans="13:13" x14ac:dyDescent="0.25">
      <c r="M83567"/>
    </row>
    <row r="83568" spans="13:13" x14ac:dyDescent="0.25">
      <c r="M83568"/>
    </row>
    <row r="83569" spans="13:13" x14ac:dyDescent="0.25">
      <c r="M83569"/>
    </row>
    <row r="83570" spans="13:13" x14ac:dyDescent="0.25">
      <c r="M83570"/>
    </row>
    <row r="83571" spans="13:13" x14ac:dyDescent="0.25">
      <c r="M83571"/>
    </row>
    <row r="83572" spans="13:13" x14ac:dyDescent="0.25">
      <c r="M83572"/>
    </row>
    <row r="83573" spans="13:13" x14ac:dyDescent="0.25">
      <c r="M83573"/>
    </row>
    <row r="83574" spans="13:13" x14ac:dyDescent="0.25">
      <c r="M83574"/>
    </row>
    <row r="83575" spans="13:13" x14ac:dyDescent="0.25">
      <c r="M83575"/>
    </row>
    <row r="83576" spans="13:13" x14ac:dyDescent="0.25">
      <c r="M83576"/>
    </row>
    <row r="83577" spans="13:13" x14ac:dyDescent="0.25">
      <c r="M83577"/>
    </row>
    <row r="83578" spans="13:13" x14ac:dyDescent="0.25">
      <c r="M83578"/>
    </row>
    <row r="83579" spans="13:13" x14ac:dyDescent="0.25">
      <c r="M83579"/>
    </row>
    <row r="83580" spans="13:13" x14ac:dyDescent="0.25">
      <c r="M83580"/>
    </row>
    <row r="83581" spans="13:13" x14ac:dyDescent="0.25">
      <c r="M83581"/>
    </row>
    <row r="83582" spans="13:13" x14ac:dyDescent="0.25">
      <c r="M83582"/>
    </row>
    <row r="83583" spans="13:13" x14ac:dyDescent="0.25">
      <c r="M83583"/>
    </row>
    <row r="83584" spans="13:13" x14ac:dyDescent="0.25">
      <c r="M83584"/>
    </row>
    <row r="83585" spans="13:13" x14ac:dyDescent="0.25">
      <c r="M83585"/>
    </row>
    <row r="83586" spans="13:13" x14ac:dyDescent="0.25">
      <c r="M83586"/>
    </row>
    <row r="83587" spans="13:13" x14ac:dyDescent="0.25">
      <c r="M83587"/>
    </row>
    <row r="83588" spans="13:13" x14ac:dyDescent="0.25">
      <c r="M83588"/>
    </row>
    <row r="83589" spans="13:13" x14ac:dyDescent="0.25">
      <c r="M83589"/>
    </row>
    <row r="83590" spans="13:13" x14ac:dyDescent="0.25">
      <c r="M83590"/>
    </row>
    <row r="83591" spans="13:13" x14ac:dyDescent="0.25">
      <c r="M83591"/>
    </row>
    <row r="83592" spans="13:13" x14ac:dyDescent="0.25">
      <c r="M83592"/>
    </row>
    <row r="83593" spans="13:13" x14ac:dyDescent="0.25">
      <c r="M83593"/>
    </row>
    <row r="83594" spans="13:13" x14ac:dyDescent="0.25">
      <c r="M83594"/>
    </row>
    <row r="83595" spans="13:13" x14ac:dyDescent="0.25">
      <c r="M83595"/>
    </row>
    <row r="83596" spans="13:13" x14ac:dyDescent="0.25">
      <c r="M83596"/>
    </row>
    <row r="83597" spans="13:13" x14ac:dyDescent="0.25">
      <c r="M83597"/>
    </row>
    <row r="83598" spans="13:13" x14ac:dyDescent="0.25">
      <c r="M83598"/>
    </row>
    <row r="83599" spans="13:13" x14ac:dyDescent="0.25">
      <c r="M83599"/>
    </row>
    <row r="83600" spans="13:13" x14ac:dyDescent="0.25">
      <c r="M83600"/>
    </row>
    <row r="83601" spans="13:13" x14ac:dyDescent="0.25">
      <c r="M83601"/>
    </row>
    <row r="83602" spans="13:13" x14ac:dyDescent="0.25">
      <c r="M83602"/>
    </row>
    <row r="83603" spans="13:13" x14ac:dyDescent="0.25">
      <c r="M83603"/>
    </row>
    <row r="83604" spans="13:13" x14ac:dyDescent="0.25">
      <c r="M83604"/>
    </row>
    <row r="83605" spans="13:13" x14ac:dyDescent="0.25">
      <c r="M83605"/>
    </row>
    <row r="83606" spans="13:13" x14ac:dyDescent="0.25">
      <c r="M83606"/>
    </row>
    <row r="83607" spans="13:13" x14ac:dyDescent="0.25">
      <c r="M83607"/>
    </row>
    <row r="83608" spans="13:13" x14ac:dyDescent="0.25">
      <c r="M83608"/>
    </row>
    <row r="83609" spans="13:13" x14ac:dyDescent="0.25">
      <c r="M83609"/>
    </row>
    <row r="83610" spans="13:13" x14ac:dyDescent="0.25">
      <c r="M83610"/>
    </row>
    <row r="83611" spans="13:13" x14ac:dyDescent="0.25">
      <c r="M83611"/>
    </row>
    <row r="83612" spans="13:13" x14ac:dyDescent="0.25">
      <c r="M83612"/>
    </row>
    <row r="83613" spans="13:13" x14ac:dyDescent="0.25">
      <c r="M83613"/>
    </row>
    <row r="83614" spans="13:13" x14ac:dyDescent="0.25">
      <c r="M83614"/>
    </row>
    <row r="83615" spans="13:13" x14ac:dyDescent="0.25">
      <c r="M83615"/>
    </row>
    <row r="83616" spans="13:13" x14ac:dyDescent="0.25">
      <c r="M83616"/>
    </row>
    <row r="83617" spans="13:13" x14ac:dyDescent="0.25">
      <c r="M83617"/>
    </row>
    <row r="83618" spans="13:13" x14ac:dyDescent="0.25">
      <c r="M83618"/>
    </row>
    <row r="83619" spans="13:13" x14ac:dyDescent="0.25">
      <c r="M83619"/>
    </row>
    <row r="83620" spans="13:13" x14ac:dyDescent="0.25">
      <c r="M83620"/>
    </row>
    <row r="83621" spans="13:13" x14ac:dyDescent="0.25">
      <c r="M83621"/>
    </row>
    <row r="83622" spans="13:13" x14ac:dyDescent="0.25">
      <c r="M83622"/>
    </row>
    <row r="83623" spans="13:13" x14ac:dyDescent="0.25">
      <c r="M83623"/>
    </row>
    <row r="83624" spans="13:13" x14ac:dyDescent="0.25">
      <c r="M83624"/>
    </row>
    <row r="83625" spans="13:13" x14ac:dyDescent="0.25">
      <c r="M83625"/>
    </row>
    <row r="83626" spans="13:13" x14ac:dyDescent="0.25">
      <c r="M83626"/>
    </row>
    <row r="83627" spans="13:13" x14ac:dyDescent="0.25">
      <c r="M83627"/>
    </row>
    <row r="83628" spans="13:13" x14ac:dyDescent="0.25">
      <c r="M83628"/>
    </row>
    <row r="83629" spans="13:13" x14ac:dyDescent="0.25">
      <c r="M83629"/>
    </row>
    <row r="83630" spans="13:13" x14ac:dyDescent="0.25">
      <c r="M83630"/>
    </row>
    <row r="83631" spans="13:13" x14ac:dyDescent="0.25">
      <c r="M83631"/>
    </row>
    <row r="83632" spans="13:13" x14ac:dyDescent="0.25">
      <c r="M83632"/>
    </row>
    <row r="83633" spans="13:13" x14ac:dyDescent="0.25">
      <c r="M83633"/>
    </row>
    <row r="83634" spans="13:13" x14ac:dyDescent="0.25">
      <c r="M83634"/>
    </row>
    <row r="83635" spans="13:13" x14ac:dyDescent="0.25">
      <c r="M83635"/>
    </row>
    <row r="83636" spans="13:13" x14ac:dyDescent="0.25">
      <c r="M83636"/>
    </row>
    <row r="83637" spans="13:13" x14ac:dyDescent="0.25">
      <c r="M83637"/>
    </row>
    <row r="83638" spans="13:13" x14ac:dyDescent="0.25">
      <c r="M83638"/>
    </row>
    <row r="83639" spans="13:13" x14ac:dyDescent="0.25">
      <c r="M83639"/>
    </row>
    <row r="83640" spans="13:13" x14ac:dyDescent="0.25">
      <c r="M83640"/>
    </row>
    <row r="83641" spans="13:13" x14ac:dyDescent="0.25">
      <c r="M83641"/>
    </row>
    <row r="83642" spans="13:13" x14ac:dyDescent="0.25">
      <c r="M83642"/>
    </row>
    <row r="83643" spans="13:13" x14ac:dyDescent="0.25">
      <c r="M83643"/>
    </row>
    <row r="83644" spans="13:13" x14ac:dyDescent="0.25">
      <c r="M83644"/>
    </row>
    <row r="83645" spans="13:13" x14ac:dyDescent="0.25">
      <c r="M83645"/>
    </row>
    <row r="83646" spans="13:13" x14ac:dyDescent="0.25">
      <c r="M83646"/>
    </row>
    <row r="83647" spans="13:13" x14ac:dyDescent="0.25">
      <c r="M83647"/>
    </row>
    <row r="83648" spans="13:13" x14ac:dyDescent="0.25">
      <c r="M83648"/>
    </row>
    <row r="83649" spans="13:13" x14ac:dyDescent="0.25">
      <c r="M83649"/>
    </row>
    <row r="83650" spans="13:13" x14ac:dyDescent="0.25">
      <c r="M83650"/>
    </row>
    <row r="83651" spans="13:13" x14ac:dyDescent="0.25">
      <c r="M83651"/>
    </row>
    <row r="83652" spans="13:13" x14ac:dyDescent="0.25">
      <c r="M83652"/>
    </row>
    <row r="83653" spans="13:13" x14ac:dyDescent="0.25">
      <c r="M83653"/>
    </row>
    <row r="83654" spans="13:13" x14ac:dyDescent="0.25">
      <c r="M83654"/>
    </row>
    <row r="83655" spans="13:13" x14ac:dyDescent="0.25">
      <c r="M83655"/>
    </row>
    <row r="83656" spans="13:13" x14ac:dyDescent="0.25">
      <c r="M83656"/>
    </row>
    <row r="83657" spans="13:13" x14ac:dyDescent="0.25">
      <c r="M83657"/>
    </row>
    <row r="83658" spans="13:13" x14ac:dyDescent="0.25">
      <c r="M83658"/>
    </row>
    <row r="83659" spans="13:13" x14ac:dyDescent="0.25">
      <c r="M83659"/>
    </row>
    <row r="83660" spans="13:13" x14ac:dyDescent="0.25">
      <c r="M83660"/>
    </row>
    <row r="83661" spans="13:13" x14ac:dyDescent="0.25">
      <c r="M83661"/>
    </row>
    <row r="83662" spans="13:13" x14ac:dyDescent="0.25">
      <c r="M83662"/>
    </row>
    <row r="83663" spans="13:13" x14ac:dyDescent="0.25">
      <c r="M83663"/>
    </row>
    <row r="83664" spans="13:13" x14ac:dyDescent="0.25">
      <c r="M83664"/>
    </row>
    <row r="83665" spans="13:13" x14ac:dyDescent="0.25">
      <c r="M83665"/>
    </row>
    <row r="83666" spans="13:13" x14ac:dyDescent="0.25">
      <c r="M83666"/>
    </row>
    <row r="83667" spans="13:13" x14ac:dyDescent="0.25">
      <c r="M83667"/>
    </row>
    <row r="83668" spans="13:13" x14ac:dyDescent="0.25">
      <c r="M83668"/>
    </row>
    <row r="83669" spans="13:13" x14ac:dyDescent="0.25">
      <c r="M83669"/>
    </row>
    <row r="83670" spans="13:13" x14ac:dyDescent="0.25">
      <c r="M83670"/>
    </row>
    <row r="83671" spans="13:13" x14ac:dyDescent="0.25">
      <c r="M83671"/>
    </row>
    <row r="83672" spans="13:13" x14ac:dyDescent="0.25">
      <c r="M83672"/>
    </row>
    <row r="83673" spans="13:13" x14ac:dyDescent="0.25">
      <c r="M83673"/>
    </row>
    <row r="83674" spans="13:13" x14ac:dyDescent="0.25">
      <c r="M83674"/>
    </row>
    <row r="83675" spans="13:13" x14ac:dyDescent="0.25">
      <c r="M83675"/>
    </row>
    <row r="83676" spans="13:13" x14ac:dyDescent="0.25">
      <c r="M83676"/>
    </row>
    <row r="83677" spans="13:13" x14ac:dyDescent="0.25">
      <c r="M83677"/>
    </row>
    <row r="83678" spans="13:13" x14ac:dyDescent="0.25">
      <c r="M83678"/>
    </row>
    <row r="83679" spans="13:13" x14ac:dyDescent="0.25">
      <c r="M83679"/>
    </row>
    <row r="83680" spans="13:13" x14ac:dyDescent="0.25">
      <c r="M83680"/>
    </row>
    <row r="83681" spans="13:13" x14ac:dyDescent="0.25">
      <c r="M83681"/>
    </row>
    <row r="83682" spans="13:13" x14ac:dyDescent="0.25">
      <c r="M83682"/>
    </row>
    <row r="83683" spans="13:13" x14ac:dyDescent="0.25">
      <c r="M83683"/>
    </row>
    <row r="83684" spans="13:13" x14ac:dyDescent="0.25">
      <c r="M83684"/>
    </row>
    <row r="83685" spans="13:13" x14ac:dyDescent="0.25">
      <c r="M83685"/>
    </row>
    <row r="83686" spans="13:13" x14ac:dyDescent="0.25">
      <c r="M83686"/>
    </row>
    <row r="83687" spans="13:13" x14ac:dyDescent="0.25">
      <c r="M83687"/>
    </row>
    <row r="83688" spans="13:13" x14ac:dyDescent="0.25">
      <c r="M83688"/>
    </row>
    <row r="83689" spans="13:13" x14ac:dyDescent="0.25">
      <c r="M83689"/>
    </row>
    <row r="83690" spans="13:13" x14ac:dyDescent="0.25">
      <c r="M83690"/>
    </row>
    <row r="83691" spans="13:13" x14ac:dyDescent="0.25">
      <c r="M83691"/>
    </row>
    <row r="83692" spans="13:13" x14ac:dyDescent="0.25">
      <c r="M83692"/>
    </row>
    <row r="83693" spans="13:13" x14ac:dyDescent="0.25">
      <c r="M83693"/>
    </row>
    <row r="83694" spans="13:13" x14ac:dyDescent="0.25">
      <c r="M83694"/>
    </row>
    <row r="83695" spans="13:13" x14ac:dyDescent="0.25">
      <c r="M83695"/>
    </row>
    <row r="83696" spans="13:13" x14ac:dyDescent="0.25">
      <c r="M83696"/>
    </row>
    <row r="83697" spans="13:13" x14ac:dyDescent="0.25">
      <c r="M83697"/>
    </row>
    <row r="83698" spans="13:13" x14ac:dyDescent="0.25">
      <c r="M83698"/>
    </row>
    <row r="83699" spans="13:13" x14ac:dyDescent="0.25">
      <c r="M83699"/>
    </row>
    <row r="83700" spans="13:13" x14ac:dyDescent="0.25">
      <c r="M83700"/>
    </row>
    <row r="83701" spans="13:13" x14ac:dyDescent="0.25">
      <c r="M83701"/>
    </row>
    <row r="83702" spans="13:13" x14ac:dyDescent="0.25">
      <c r="M83702"/>
    </row>
    <row r="83703" spans="13:13" x14ac:dyDescent="0.25">
      <c r="M83703"/>
    </row>
    <row r="83704" spans="13:13" x14ac:dyDescent="0.25">
      <c r="M83704"/>
    </row>
    <row r="83705" spans="13:13" x14ac:dyDescent="0.25">
      <c r="M83705"/>
    </row>
    <row r="83706" spans="13:13" x14ac:dyDescent="0.25">
      <c r="M83706"/>
    </row>
    <row r="83707" spans="13:13" x14ac:dyDescent="0.25">
      <c r="M83707"/>
    </row>
    <row r="83708" spans="13:13" x14ac:dyDescent="0.25">
      <c r="M83708"/>
    </row>
    <row r="83709" spans="13:13" x14ac:dyDescent="0.25">
      <c r="M83709"/>
    </row>
    <row r="83710" spans="13:13" x14ac:dyDescent="0.25">
      <c r="M83710"/>
    </row>
    <row r="83711" spans="13:13" x14ac:dyDescent="0.25">
      <c r="M83711"/>
    </row>
    <row r="83712" spans="13:13" x14ac:dyDescent="0.25">
      <c r="M83712"/>
    </row>
    <row r="83713" spans="13:13" x14ac:dyDescent="0.25">
      <c r="M83713"/>
    </row>
    <row r="83714" spans="13:13" x14ac:dyDescent="0.25">
      <c r="M83714"/>
    </row>
    <row r="83715" spans="13:13" x14ac:dyDescent="0.25">
      <c r="M83715"/>
    </row>
    <row r="83716" spans="13:13" x14ac:dyDescent="0.25">
      <c r="M83716"/>
    </row>
    <row r="83717" spans="13:13" x14ac:dyDescent="0.25">
      <c r="M83717"/>
    </row>
    <row r="83718" spans="13:13" x14ac:dyDescent="0.25">
      <c r="M83718"/>
    </row>
    <row r="83719" spans="13:13" x14ac:dyDescent="0.25">
      <c r="M83719"/>
    </row>
    <row r="83720" spans="13:13" x14ac:dyDescent="0.25">
      <c r="M83720"/>
    </row>
    <row r="83721" spans="13:13" x14ac:dyDescent="0.25">
      <c r="M83721"/>
    </row>
    <row r="83722" spans="13:13" x14ac:dyDescent="0.25">
      <c r="M83722"/>
    </row>
    <row r="83723" spans="13:13" x14ac:dyDescent="0.25">
      <c r="M83723"/>
    </row>
    <row r="83724" spans="13:13" x14ac:dyDescent="0.25">
      <c r="M83724"/>
    </row>
    <row r="83725" spans="13:13" x14ac:dyDescent="0.25">
      <c r="M83725"/>
    </row>
    <row r="83726" spans="13:13" x14ac:dyDescent="0.25">
      <c r="M83726"/>
    </row>
    <row r="83727" spans="13:13" x14ac:dyDescent="0.25">
      <c r="M83727"/>
    </row>
    <row r="83728" spans="13:13" x14ac:dyDescent="0.25">
      <c r="M83728"/>
    </row>
    <row r="83729" spans="13:13" x14ac:dyDescent="0.25">
      <c r="M83729"/>
    </row>
    <row r="83730" spans="13:13" x14ac:dyDescent="0.25">
      <c r="M83730"/>
    </row>
    <row r="83731" spans="13:13" x14ac:dyDescent="0.25">
      <c r="M83731"/>
    </row>
    <row r="83732" spans="13:13" x14ac:dyDescent="0.25">
      <c r="M83732"/>
    </row>
    <row r="83733" spans="13:13" x14ac:dyDescent="0.25">
      <c r="M83733"/>
    </row>
    <row r="83734" spans="13:13" x14ac:dyDescent="0.25">
      <c r="M83734"/>
    </row>
    <row r="83735" spans="13:13" x14ac:dyDescent="0.25">
      <c r="M83735"/>
    </row>
    <row r="83736" spans="13:13" x14ac:dyDescent="0.25">
      <c r="M83736"/>
    </row>
    <row r="83737" spans="13:13" x14ac:dyDescent="0.25">
      <c r="M83737"/>
    </row>
    <row r="83738" spans="13:13" x14ac:dyDescent="0.25">
      <c r="M83738"/>
    </row>
    <row r="83739" spans="13:13" x14ac:dyDescent="0.25">
      <c r="M83739"/>
    </row>
    <row r="83740" spans="13:13" x14ac:dyDescent="0.25">
      <c r="M83740"/>
    </row>
    <row r="83741" spans="13:13" x14ac:dyDescent="0.25">
      <c r="M83741"/>
    </row>
    <row r="83742" spans="13:13" x14ac:dyDescent="0.25">
      <c r="M83742"/>
    </row>
    <row r="83743" spans="13:13" x14ac:dyDescent="0.25">
      <c r="M83743"/>
    </row>
    <row r="83744" spans="13:13" x14ac:dyDescent="0.25">
      <c r="M83744"/>
    </row>
    <row r="83745" spans="13:13" x14ac:dyDescent="0.25">
      <c r="M83745"/>
    </row>
    <row r="83746" spans="13:13" x14ac:dyDescent="0.25">
      <c r="M83746"/>
    </row>
    <row r="83747" spans="13:13" x14ac:dyDescent="0.25">
      <c r="M83747"/>
    </row>
    <row r="83748" spans="13:13" x14ac:dyDescent="0.25">
      <c r="M83748"/>
    </row>
    <row r="83749" spans="13:13" x14ac:dyDescent="0.25">
      <c r="M83749"/>
    </row>
    <row r="83750" spans="13:13" x14ac:dyDescent="0.25">
      <c r="M83750"/>
    </row>
    <row r="83751" spans="13:13" x14ac:dyDescent="0.25">
      <c r="M83751"/>
    </row>
    <row r="83752" spans="13:13" x14ac:dyDescent="0.25">
      <c r="M83752"/>
    </row>
    <row r="83753" spans="13:13" x14ac:dyDescent="0.25">
      <c r="M83753"/>
    </row>
    <row r="83754" spans="13:13" x14ac:dyDescent="0.25">
      <c r="M83754"/>
    </row>
    <row r="83755" spans="13:13" x14ac:dyDescent="0.25">
      <c r="M83755"/>
    </row>
    <row r="83756" spans="13:13" x14ac:dyDescent="0.25">
      <c r="M83756"/>
    </row>
    <row r="83757" spans="13:13" x14ac:dyDescent="0.25">
      <c r="M83757"/>
    </row>
    <row r="83758" spans="13:13" x14ac:dyDescent="0.25">
      <c r="M83758"/>
    </row>
    <row r="83759" spans="13:13" x14ac:dyDescent="0.25">
      <c r="M83759"/>
    </row>
    <row r="83760" spans="13:13" x14ac:dyDescent="0.25">
      <c r="M83760"/>
    </row>
    <row r="83761" spans="13:13" x14ac:dyDescent="0.25">
      <c r="M83761"/>
    </row>
    <row r="83762" spans="13:13" x14ac:dyDescent="0.25">
      <c r="M83762"/>
    </row>
    <row r="83763" spans="13:13" x14ac:dyDescent="0.25">
      <c r="M83763"/>
    </row>
    <row r="83764" spans="13:13" x14ac:dyDescent="0.25">
      <c r="M83764"/>
    </row>
    <row r="83765" spans="13:13" x14ac:dyDescent="0.25">
      <c r="M83765"/>
    </row>
    <row r="83766" spans="13:13" x14ac:dyDescent="0.25">
      <c r="M83766"/>
    </row>
    <row r="83767" spans="13:13" x14ac:dyDescent="0.25">
      <c r="M83767"/>
    </row>
    <row r="83768" spans="13:13" x14ac:dyDescent="0.25">
      <c r="M83768"/>
    </row>
    <row r="83769" spans="13:13" x14ac:dyDescent="0.25">
      <c r="M83769"/>
    </row>
    <row r="83770" spans="13:13" x14ac:dyDescent="0.25">
      <c r="M83770"/>
    </row>
    <row r="83771" spans="13:13" x14ac:dyDescent="0.25">
      <c r="M83771"/>
    </row>
    <row r="83772" spans="13:13" x14ac:dyDescent="0.25">
      <c r="M83772"/>
    </row>
    <row r="83773" spans="13:13" x14ac:dyDescent="0.25">
      <c r="M83773"/>
    </row>
    <row r="83774" spans="13:13" x14ac:dyDescent="0.25">
      <c r="M83774"/>
    </row>
    <row r="83775" spans="13:13" x14ac:dyDescent="0.25">
      <c r="M83775"/>
    </row>
    <row r="83776" spans="13:13" x14ac:dyDescent="0.25">
      <c r="M83776"/>
    </row>
    <row r="83777" spans="13:13" x14ac:dyDescent="0.25">
      <c r="M83777"/>
    </row>
    <row r="83778" spans="13:13" x14ac:dyDescent="0.25">
      <c r="M83778"/>
    </row>
    <row r="83779" spans="13:13" x14ac:dyDescent="0.25">
      <c r="M83779"/>
    </row>
    <row r="83780" spans="13:13" x14ac:dyDescent="0.25">
      <c r="M83780"/>
    </row>
    <row r="83781" spans="13:13" x14ac:dyDescent="0.25">
      <c r="M83781"/>
    </row>
    <row r="83782" spans="13:13" x14ac:dyDescent="0.25">
      <c r="M83782"/>
    </row>
    <row r="83783" spans="13:13" x14ac:dyDescent="0.25">
      <c r="M83783"/>
    </row>
    <row r="83784" spans="13:13" x14ac:dyDescent="0.25">
      <c r="M83784"/>
    </row>
    <row r="83785" spans="13:13" x14ac:dyDescent="0.25">
      <c r="M83785"/>
    </row>
    <row r="83786" spans="13:13" x14ac:dyDescent="0.25">
      <c r="M83786"/>
    </row>
    <row r="83787" spans="13:13" x14ac:dyDescent="0.25">
      <c r="M83787"/>
    </row>
    <row r="83788" spans="13:13" x14ac:dyDescent="0.25">
      <c r="M83788"/>
    </row>
    <row r="83789" spans="13:13" x14ac:dyDescent="0.25">
      <c r="M83789"/>
    </row>
    <row r="83790" spans="13:13" x14ac:dyDescent="0.25">
      <c r="M83790"/>
    </row>
    <row r="83791" spans="13:13" x14ac:dyDescent="0.25">
      <c r="M83791"/>
    </row>
    <row r="83792" spans="13:13" x14ac:dyDescent="0.25">
      <c r="M83792"/>
    </row>
    <row r="83793" spans="13:13" x14ac:dyDescent="0.25">
      <c r="M83793"/>
    </row>
    <row r="83794" spans="13:13" x14ac:dyDescent="0.25">
      <c r="M83794"/>
    </row>
    <row r="83795" spans="13:13" x14ac:dyDescent="0.25">
      <c r="M83795"/>
    </row>
    <row r="83796" spans="13:13" x14ac:dyDescent="0.25">
      <c r="M83796"/>
    </row>
    <row r="83797" spans="13:13" x14ac:dyDescent="0.25">
      <c r="M83797"/>
    </row>
    <row r="83798" spans="13:13" x14ac:dyDescent="0.25">
      <c r="M83798"/>
    </row>
    <row r="83799" spans="13:13" x14ac:dyDescent="0.25">
      <c r="M83799"/>
    </row>
    <row r="83800" spans="13:13" x14ac:dyDescent="0.25">
      <c r="M83800"/>
    </row>
    <row r="83801" spans="13:13" x14ac:dyDescent="0.25">
      <c r="M83801"/>
    </row>
    <row r="83802" spans="13:13" x14ac:dyDescent="0.25">
      <c r="M83802"/>
    </row>
    <row r="83803" spans="13:13" x14ac:dyDescent="0.25">
      <c r="M83803"/>
    </row>
    <row r="83804" spans="13:13" x14ac:dyDescent="0.25">
      <c r="M83804"/>
    </row>
    <row r="83805" spans="13:13" x14ac:dyDescent="0.25">
      <c r="M83805"/>
    </row>
    <row r="83806" spans="13:13" x14ac:dyDescent="0.25">
      <c r="M83806"/>
    </row>
    <row r="83807" spans="13:13" x14ac:dyDescent="0.25">
      <c r="M83807"/>
    </row>
    <row r="83808" spans="13:13" x14ac:dyDescent="0.25">
      <c r="M83808"/>
    </row>
    <row r="83809" spans="13:13" x14ac:dyDescent="0.25">
      <c r="M83809"/>
    </row>
    <row r="83810" spans="13:13" x14ac:dyDescent="0.25">
      <c r="M83810"/>
    </row>
    <row r="83811" spans="13:13" x14ac:dyDescent="0.25">
      <c r="M83811"/>
    </row>
    <row r="83812" spans="13:13" x14ac:dyDescent="0.25">
      <c r="M83812"/>
    </row>
    <row r="83813" spans="13:13" x14ac:dyDescent="0.25">
      <c r="M83813"/>
    </row>
    <row r="83814" spans="13:13" x14ac:dyDescent="0.25">
      <c r="M83814"/>
    </row>
    <row r="83815" spans="13:13" x14ac:dyDescent="0.25">
      <c r="M83815"/>
    </row>
    <row r="83816" spans="13:13" x14ac:dyDescent="0.25">
      <c r="M83816"/>
    </row>
    <row r="83817" spans="13:13" x14ac:dyDescent="0.25">
      <c r="M83817"/>
    </row>
    <row r="83818" spans="13:13" x14ac:dyDescent="0.25">
      <c r="M83818"/>
    </row>
    <row r="83819" spans="13:13" x14ac:dyDescent="0.25">
      <c r="M83819"/>
    </row>
    <row r="83820" spans="13:13" x14ac:dyDescent="0.25">
      <c r="M83820"/>
    </row>
    <row r="83821" spans="13:13" x14ac:dyDescent="0.25">
      <c r="M83821"/>
    </row>
    <row r="83822" spans="13:13" x14ac:dyDescent="0.25">
      <c r="M83822"/>
    </row>
    <row r="83823" spans="13:13" x14ac:dyDescent="0.25">
      <c r="M83823"/>
    </row>
    <row r="83824" spans="13:13" x14ac:dyDescent="0.25">
      <c r="M83824"/>
    </row>
    <row r="83825" spans="13:13" x14ac:dyDescent="0.25">
      <c r="M83825"/>
    </row>
    <row r="83826" spans="13:13" x14ac:dyDescent="0.25">
      <c r="M83826"/>
    </row>
    <row r="83827" spans="13:13" x14ac:dyDescent="0.25">
      <c r="M83827"/>
    </row>
    <row r="83828" spans="13:13" x14ac:dyDescent="0.25">
      <c r="M83828"/>
    </row>
    <row r="83829" spans="13:13" x14ac:dyDescent="0.25">
      <c r="M83829"/>
    </row>
    <row r="83830" spans="13:13" x14ac:dyDescent="0.25">
      <c r="M83830"/>
    </row>
    <row r="83831" spans="13:13" x14ac:dyDescent="0.25">
      <c r="M83831"/>
    </row>
    <row r="83832" spans="13:13" x14ac:dyDescent="0.25">
      <c r="M83832"/>
    </row>
    <row r="83833" spans="13:13" x14ac:dyDescent="0.25">
      <c r="M83833"/>
    </row>
    <row r="83834" spans="13:13" x14ac:dyDescent="0.25">
      <c r="M83834"/>
    </row>
    <row r="83835" spans="13:13" x14ac:dyDescent="0.25">
      <c r="M83835"/>
    </row>
    <row r="83836" spans="13:13" x14ac:dyDescent="0.25">
      <c r="M83836"/>
    </row>
    <row r="83837" spans="13:13" x14ac:dyDescent="0.25">
      <c r="M83837"/>
    </row>
    <row r="83838" spans="13:13" x14ac:dyDescent="0.25">
      <c r="M83838"/>
    </row>
    <row r="83839" spans="13:13" x14ac:dyDescent="0.25">
      <c r="M83839"/>
    </row>
    <row r="83840" spans="13:13" x14ac:dyDescent="0.25">
      <c r="M83840"/>
    </row>
    <row r="83841" spans="13:13" x14ac:dyDescent="0.25">
      <c r="M83841"/>
    </row>
    <row r="83842" spans="13:13" x14ac:dyDescent="0.25">
      <c r="M83842"/>
    </row>
    <row r="83843" spans="13:13" x14ac:dyDescent="0.25">
      <c r="M83843"/>
    </row>
    <row r="83844" spans="13:13" x14ac:dyDescent="0.25">
      <c r="M83844"/>
    </row>
    <row r="83845" spans="13:13" x14ac:dyDescent="0.25">
      <c r="M83845"/>
    </row>
    <row r="83846" spans="13:13" x14ac:dyDescent="0.25">
      <c r="M83846"/>
    </row>
    <row r="83847" spans="13:13" x14ac:dyDescent="0.25">
      <c r="M83847"/>
    </row>
    <row r="83848" spans="13:13" x14ac:dyDescent="0.25">
      <c r="M83848"/>
    </row>
    <row r="83849" spans="13:13" x14ac:dyDescent="0.25">
      <c r="M83849"/>
    </row>
    <row r="83850" spans="13:13" x14ac:dyDescent="0.25">
      <c r="M83850"/>
    </row>
    <row r="83851" spans="13:13" x14ac:dyDescent="0.25">
      <c r="M83851"/>
    </row>
    <row r="83852" spans="13:13" x14ac:dyDescent="0.25">
      <c r="M83852"/>
    </row>
    <row r="83853" spans="13:13" x14ac:dyDescent="0.25">
      <c r="M83853"/>
    </row>
    <row r="83854" spans="13:13" x14ac:dyDescent="0.25">
      <c r="M83854"/>
    </row>
    <row r="83855" spans="13:13" x14ac:dyDescent="0.25">
      <c r="M83855"/>
    </row>
    <row r="83856" spans="13:13" x14ac:dyDescent="0.25">
      <c r="M83856"/>
    </row>
    <row r="83857" spans="13:13" x14ac:dyDescent="0.25">
      <c r="M83857"/>
    </row>
    <row r="83858" spans="13:13" x14ac:dyDescent="0.25">
      <c r="M83858"/>
    </row>
    <row r="83859" spans="13:13" x14ac:dyDescent="0.25">
      <c r="M83859"/>
    </row>
    <row r="83860" spans="13:13" x14ac:dyDescent="0.25">
      <c r="M83860"/>
    </row>
    <row r="83861" spans="13:13" x14ac:dyDescent="0.25">
      <c r="M83861"/>
    </row>
    <row r="83862" spans="13:13" x14ac:dyDescent="0.25">
      <c r="M83862"/>
    </row>
    <row r="83863" spans="13:13" x14ac:dyDescent="0.25">
      <c r="M83863"/>
    </row>
    <row r="83864" spans="13:13" x14ac:dyDescent="0.25">
      <c r="M83864"/>
    </row>
    <row r="83865" spans="13:13" x14ac:dyDescent="0.25">
      <c r="M83865"/>
    </row>
    <row r="83866" spans="13:13" x14ac:dyDescent="0.25">
      <c r="M83866"/>
    </row>
    <row r="83867" spans="13:13" x14ac:dyDescent="0.25">
      <c r="M83867"/>
    </row>
    <row r="83868" spans="13:13" x14ac:dyDescent="0.25">
      <c r="M83868"/>
    </row>
    <row r="83869" spans="13:13" x14ac:dyDescent="0.25">
      <c r="M83869"/>
    </row>
    <row r="83870" spans="13:13" x14ac:dyDescent="0.25">
      <c r="M83870"/>
    </row>
    <row r="83871" spans="13:13" x14ac:dyDescent="0.25">
      <c r="M83871"/>
    </row>
    <row r="83872" spans="13:13" x14ac:dyDescent="0.25">
      <c r="M83872"/>
    </row>
    <row r="83873" spans="13:13" x14ac:dyDescent="0.25">
      <c r="M83873"/>
    </row>
    <row r="83874" spans="13:13" x14ac:dyDescent="0.25">
      <c r="M83874"/>
    </row>
    <row r="83875" spans="13:13" x14ac:dyDescent="0.25">
      <c r="M83875"/>
    </row>
    <row r="83876" spans="13:13" x14ac:dyDescent="0.25">
      <c r="M83876"/>
    </row>
    <row r="83877" spans="13:13" x14ac:dyDescent="0.25">
      <c r="M83877"/>
    </row>
    <row r="83878" spans="13:13" x14ac:dyDescent="0.25">
      <c r="M83878"/>
    </row>
    <row r="83879" spans="13:13" x14ac:dyDescent="0.25">
      <c r="M83879"/>
    </row>
    <row r="83880" spans="13:13" x14ac:dyDescent="0.25">
      <c r="M83880"/>
    </row>
    <row r="83881" spans="13:13" x14ac:dyDescent="0.25">
      <c r="M83881"/>
    </row>
    <row r="83882" spans="13:13" x14ac:dyDescent="0.25">
      <c r="M83882"/>
    </row>
    <row r="83883" spans="13:13" x14ac:dyDescent="0.25">
      <c r="M83883"/>
    </row>
    <row r="83884" spans="13:13" x14ac:dyDescent="0.25">
      <c r="M83884"/>
    </row>
    <row r="83885" spans="13:13" x14ac:dyDescent="0.25">
      <c r="M83885"/>
    </row>
    <row r="83886" spans="13:13" x14ac:dyDescent="0.25">
      <c r="M83886"/>
    </row>
    <row r="83887" spans="13:13" x14ac:dyDescent="0.25">
      <c r="M83887"/>
    </row>
    <row r="83888" spans="13:13" x14ac:dyDescent="0.25">
      <c r="M83888"/>
    </row>
    <row r="83889" spans="13:13" x14ac:dyDescent="0.25">
      <c r="M83889"/>
    </row>
    <row r="83890" spans="13:13" x14ac:dyDescent="0.25">
      <c r="M83890"/>
    </row>
    <row r="83891" spans="13:13" x14ac:dyDescent="0.25">
      <c r="M83891"/>
    </row>
    <row r="83892" spans="13:13" x14ac:dyDescent="0.25">
      <c r="M83892"/>
    </row>
    <row r="83893" spans="13:13" x14ac:dyDescent="0.25">
      <c r="M83893"/>
    </row>
    <row r="83894" spans="13:13" x14ac:dyDescent="0.25">
      <c r="M83894"/>
    </row>
    <row r="83895" spans="13:13" x14ac:dyDescent="0.25">
      <c r="M83895"/>
    </row>
    <row r="83896" spans="13:13" x14ac:dyDescent="0.25">
      <c r="M83896"/>
    </row>
    <row r="83897" spans="13:13" x14ac:dyDescent="0.25">
      <c r="M83897"/>
    </row>
    <row r="83898" spans="13:13" x14ac:dyDescent="0.25">
      <c r="M83898"/>
    </row>
    <row r="83899" spans="13:13" x14ac:dyDescent="0.25">
      <c r="M83899"/>
    </row>
    <row r="83900" spans="13:13" x14ac:dyDescent="0.25">
      <c r="M83900"/>
    </row>
    <row r="83901" spans="13:13" x14ac:dyDescent="0.25">
      <c r="M83901"/>
    </row>
    <row r="83902" spans="13:13" x14ac:dyDescent="0.25">
      <c r="M83902"/>
    </row>
    <row r="83903" spans="13:13" x14ac:dyDescent="0.25">
      <c r="M83903"/>
    </row>
    <row r="83904" spans="13:13" x14ac:dyDescent="0.25">
      <c r="M83904"/>
    </row>
    <row r="83905" spans="13:13" x14ac:dyDescent="0.25">
      <c r="M83905"/>
    </row>
    <row r="83906" spans="13:13" x14ac:dyDescent="0.25">
      <c r="M83906"/>
    </row>
    <row r="83907" spans="13:13" x14ac:dyDescent="0.25">
      <c r="M83907"/>
    </row>
    <row r="83908" spans="13:13" x14ac:dyDescent="0.25">
      <c r="M83908"/>
    </row>
    <row r="83909" spans="13:13" x14ac:dyDescent="0.25">
      <c r="M83909"/>
    </row>
    <row r="83910" spans="13:13" x14ac:dyDescent="0.25">
      <c r="M83910"/>
    </row>
    <row r="83911" spans="13:13" x14ac:dyDescent="0.25">
      <c r="M83911"/>
    </row>
    <row r="83912" spans="13:13" x14ac:dyDescent="0.25">
      <c r="M83912"/>
    </row>
    <row r="83913" spans="13:13" x14ac:dyDescent="0.25">
      <c r="M83913"/>
    </row>
    <row r="83914" spans="13:13" x14ac:dyDescent="0.25">
      <c r="M83914"/>
    </row>
    <row r="83915" spans="13:13" x14ac:dyDescent="0.25">
      <c r="M83915"/>
    </row>
    <row r="83916" spans="13:13" x14ac:dyDescent="0.25">
      <c r="M83916"/>
    </row>
    <row r="83917" spans="13:13" x14ac:dyDescent="0.25">
      <c r="M83917"/>
    </row>
    <row r="83918" spans="13:13" x14ac:dyDescent="0.25">
      <c r="M83918"/>
    </row>
    <row r="83919" spans="13:13" x14ac:dyDescent="0.25">
      <c r="M83919"/>
    </row>
    <row r="83920" spans="13:13" x14ac:dyDescent="0.25">
      <c r="M83920"/>
    </row>
    <row r="83921" spans="13:13" x14ac:dyDescent="0.25">
      <c r="M83921"/>
    </row>
    <row r="83922" spans="13:13" x14ac:dyDescent="0.25">
      <c r="M83922"/>
    </row>
    <row r="83923" spans="13:13" x14ac:dyDescent="0.25">
      <c r="M83923"/>
    </row>
    <row r="83924" spans="13:13" x14ac:dyDescent="0.25">
      <c r="M83924"/>
    </row>
    <row r="83925" spans="13:13" x14ac:dyDescent="0.25">
      <c r="M83925"/>
    </row>
    <row r="83926" spans="13:13" x14ac:dyDescent="0.25">
      <c r="M83926"/>
    </row>
    <row r="83927" spans="13:13" x14ac:dyDescent="0.25">
      <c r="M83927"/>
    </row>
    <row r="83928" spans="13:13" x14ac:dyDescent="0.25">
      <c r="M83928"/>
    </row>
    <row r="83929" spans="13:13" x14ac:dyDescent="0.25">
      <c r="M83929"/>
    </row>
    <row r="83930" spans="13:13" x14ac:dyDescent="0.25">
      <c r="M83930"/>
    </row>
    <row r="83931" spans="13:13" x14ac:dyDescent="0.25">
      <c r="M83931"/>
    </row>
    <row r="83932" spans="13:13" x14ac:dyDescent="0.25">
      <c r="M83932"/>
    </row>
    <row r="83933" spans="13:13" x14ac:dyDescent="0.25">
      <c r="M83933"/>
    </row>
    <row r="83934" spans="13:13" x14ac:dyDescent="0.25">
      <c r="M83934"/>
    </row>
    <row r="83935" spans="13:13" x14ac:dyDescent="0.25">
      <c r="M83935"/>
    </row>
    <row r="83936" spans="13:13" x14ac:dyDescent="0.25">
      <c r="M83936"/>
    </row>
    <row r="83937" spans="13:13" x14ac:dyDescent="0.25">
      <c r="M83937"/>
    </row>
    <row r="83938" spans="13:13" x14ac:dyDescent="0.25">
      <c r="M83938"/>
    </row>
    <row r="83939" spans="13:13" x14ac:dyDescent="0.25">
      <c r="M83939"/>
    </row>
    <row r="83940" spans="13:13" x14ac:dyDescent="0.25">
      <c r="M83940"/>
    </row>
    <row r="83941" spans="13:13" x14ac:dyDescent="0.25">
      <c r="M83941"/>
    </row>
    <row r="83942" spans="13:13" x14ac:dyDescent="0.25">
      <c r="M83942"/>
    </row>
    <row r="83943" spans="13:13" x14ac:dyDescent="0.25">
      <c r="M83943"/>
    </row>
    <row r="83944" spans="13:13" x14ac:dyDescent="0.25">
      <c r="M83944"/>
    </row>
    <row r="83945" spans="13:13" x14ac:dyDescent="0.25">
      <c r="M83945"/>
    </row>
    <row r="83946" spans="13:13" x14ac:dyDescent="0.25">
      <c r="M83946"/>
    </row>
    <row r="83947" spans="13:13" x14ac:dyDescent="0.25">
      <c r="M83947"/>
    </row>
    <row r="83948" spans="13:13" x14ac:dyDescent="0.25">
      <c r="M83948"/>
    </row>
    <row r="83949" spans="13:13" x14ac:dyDescent="0.25">
      <c r="M83949"/>
    </row>
    <row r="83950" spans="13:13" x14ac:dyDescent="0.25">
      <c r="M83950"/>
    </row>
    <row r="83951" spans="13:13" x14ac:dyDescent="0.25">
      <c r="M83951"/>
    </row>
    <row r="83952" spans="13:13" x14ac:dyDescent="0.25">
      <c r="M83952"/>
    </row>
    <row r="83953" spans="13:13" x14ac:dyDescent="0.25">
      <c r="M83953"/>
    </row>
    <row r="83954" spans="13:13" x14ac:dyDescent="0.25">
      <c r="M83954"/>
    </row>
    <row r="83955" spans="13:13" x14ac:dyDescent="0.25">
      <c r="M83955"/>
    </row>
    <row r="83956" spans="13:13" x14ac:dyDescent="0.25">
      <c r="M83956"/>
    </row>
    <row r="83957" spans="13:13" x14ac:dyDescent="0.25">
      <c r="M83957"/>
    </row>
    <row r="83958" spans="13:13" x14ac:dyDescent="0.25">
      <c r="M83958"/>
    </row>
    <row r="83959" spans="13:13" x14ac:dyDescent="0.25">
      <c r="M83959"/>
    </row>
    <row r="83960" spans="13:13" x14ac:dyDescent="0.25">
      <c r="M83960"/>
    </row>
    <row r="83961" spans="13:13" x14ac:dyDescent="0.25">
      <c r="M83961"/>
    </row>
    <row r="83962" spans="13:13" x14ac:dyDescent="0.25">
      <c r="M83962"/>
    </row>
    <row r="83963" spans="13:13" x14ac:dyDescent="0.25">
      <c r="M83963"/>
    </row>
    <row r="83964" spans="13:13" x14ac:dyDescent="0.25">
      <c r="M83964"/>
    </row>
    <row r="83965" spans="13:13" x14ac:dyDescent="0.25">
      <c r="M83965"/>
    </row>
    <row r="83966" spans="13:13" x14ac:dyDescent="0.25">
      <c r="M83966"/>
    </row>
    <row r="83967" spans="13:13" x14ac:dyDescent="0.25">
      <c r="M83967"/>
    </row>
    <row r="83968" spans="13:13" x14ac:dyDescent="0.25">
      <c r="M83968"/>
    </row>
    <row r="83969" spans="13:13" x14ac:dyDescent="0.25">
      <c r="M83969"/>
    </row>
    <row r="83970" spans="13:13" x14ac:dyDescent="0.25">
      <c r="M83970"/>
    </row>
    <row r="83971" spans="13:13" x14ac:dyDescent="0.25">
      <c r="M83971"/>
    </row>
    <row r="83972" spans="13:13" x14ac:dyDescent="0.25">
      <c r="M83972"/>
    </row>
    <row r="83973" spans="13:13" x14ac:dyDescent="0.25">
      <c r="M83973"/>
    </row>
    <row r="83974" spans="13:13" x14ac:dyDescent="0.25">
      <c r="M83974"/>
    </row>
    <row r="83975" spans="13:13" x14ac:dyDescent="0.25">
      <c r="M83975"/>
    </row>
    <row r="83976" spans="13:13" x14ac:dyDescent="0.25">
      <c r="M83976"/>
    </row>
    <row r="83977" spans="13:13" x14ac:dyDescent="0.25">
      <c r="M83977"/>
    </row>
    <row r="83978" spans="13:13" x14ac:dyDescent="0.25">
      <c r="M83978"/>
    </row>
    <row r="83979" spans="13:13" x14ac:dyDescent="0.25">
      <c r="M83979"/>
    </row>
    <row r="83980" spans="13:13" x14ac:dyDescent="0.25">
      <c r="M83980"/>
    </row>
    <row r="83981" spans="13:13" x14ac:dyDescent="0.25">
      <c r="M83981"/>
    </row>
    <row r="83982" spans="13:13" x14ac:dyDescent="0.25">
      <c r="M83982"/>
    </row>
    <row r="83983" spans="13:13" x14ac:dyDescent="0.25">
      <c r="M83983"/>
    </row>
    <row r="83984" spans="13:13" x14ac:dyDescent="0.25">
      <c r="M83984"/>
    </row>
    <row r="83985" spans="13:13" x14ac:dyDescent="0.25">
      <c r="M83985"/>
    </row>
    <row r="83986" spans="13:13" x14ac:dyDescent="0.25">
      <c r="M83986"/>
    </row>
    <row r="83987" spans="13:13" x14ac:dyDescent="0.25">
      <c r="M83987"/>
    </row>
    <row r="83988" spans="13:13" x14ac:dyDescent="0.25">
      <c r="M83988"/>
    </row>
    <row r="83989" spans="13:13" x14ac:dyDescent="0.25">
      <c r="M83989"/>
    </row>
    <row r="83990" spans="13:13" x14ac:dyDescent="0.25">
      <c r="M83990"/>
    </row>
    <row r="83991" spans="13:13" x14ac:dyDescent="0.25">
      <c r="M83991"/>
    </row>
    <row r="83992" spans="13:13" x14ac:dyDescent="0.25">
      <c r="M83992"/>
    </row>
    <row r="83993" spans="13:13" x14ac:dyDescent="0.25">
      <c r="M83993"/>
    </row>
    <row r="83994" spans="13:13" x14ac:dyDescent="0.25">
      <c r="M83994"/>
    </row>
    <row r="83995" spans="13:13" x14ac:dyDescent="0.25">
      <c r="M83995"/>
    </row>
    <row r="83996" spans="13:13" x14ac:dyDescent="0.25">
      <c r="M83996"/>
    </row>
    <row r="83997" spans="13:13" x14ac:dyDescent="0.25">
      <c r="M83997"/>
    </row>
    <row r="83998" spans="13:13" x14ac:dyDescent="0.25">
      <c r="M83998"/>
    </row>
    <row r="83999" spans="13:13" x14ac:dyDescent="0.25">
      <c r="M83999"/>
    </row>
    <row r="84000" spans="13:13" x14ac:dyDescent="0.25">
      <c r="M84000"/>
    </row>
    <row r="84001" spans="13:13" x14ac:dyDescent="0.25">
      <c r="M84001"/>
    </row>
    <row r="84002" spans="13:13" x14ac:dyDescent="0.25">
      <c r="M84002"/>
    </row>
    <row r="84003" spans="13:13" x14ac:dyDescent="0.25">
      <c r="M84003"/>
    </row>
    <row r="84004" spans="13:13" x14ac:dyDescent="0.25">
      <c r="M84004"/>
    </row>
    <row r="84005" spans="13:13" x14ac:dyDescent="0.25">
      <c r="M84005"/>
    </row>
    <row r="84006" spans="13:13" x14ac:dyDescent="0.25">
      <c r="M84006"/>
    </row>
    <row r="84007" spans="13:13" x14ac:dyDescent="0.25">
      <c r="M84007"/>
    </row>
    <row r="84008" spans="13:13" x14ac:dyDescent="0.25">
      <c r="M84008"/>
    </row>
    <row r="84009" spans="13:13" x14ac:dyDescent="0.25">
      <c r="M84009"/>
    </row>
    <row r="84010" spans="13:13" x14ac:dyDescent="0.25">
      <c r="M84010"/>
    </row>
    <row r="84011" spans="13:13" x14ac:dyDescent="0.25">
      <c r="M84011"/>
    </row>
    <row r="84012" spans="13:13" x14ac:dyDescent="0.25">
      <c r="M84012"/>
    </row>
    <row r="84013" spans="13:13" x14ac:dyDescent="0.25">
      <c r="M84013"/>
    </row>
    <row r="84014" spans="13:13" x14ac:dyDescent="0.25">
      <c r="M84014"/>
    </row>
    <row r="84015" spans="13:13" x14ac:dyDescent="0.25">
      <c r="M84015"/>
    </row>
    <row r="84016" spans="13:13" x14ac:dyDescent="0.25">
      <c r="M84016"/>
    </row>
    <row r="84017" spans="13:13" x14ac:dyDescent="0.25">
      <c r="M84017"/>
    </row>
    <row r="84018" spans="13:13" x14ac:dyDescent="0.25">
      <c r="M84018"/>
    </row>
    <row r="84019" spans="13:13" x14ac:dyDescent="0.25">
      <c r="M84019"/>
    </row>
    <row r="84020" spans="13:13" x14ac:dyDescent="0.25">
      <c r="M84020"/>
    </row>
    <row r="84021" spans="13:13" x14ac:dyDescent="0.25">
      <c r="M84021"/>
    </row>
    <row r="84022" spans="13:13" x14ac:dyDescent="0.25">
      <c r="M84022"/>
    </row>
    <row r="84023" spans="13:13" x14ac:dyDescent="0.25">
      <c r="M84023"/>
    </row>
    <row r="84024" spans="13:13" x14ac:dyDescent="0.25">
      <c r="M84024"/>
    </row>
    <row r="84025" spans="13:13" x14ac:dyDescent="0.25">
      <c r="M84025"/>
    </row>
    <row r="84026" spans="13:13" x14ac:dyDescent="0.25">
      <c r="M84026"/>
    </row>
    <row r="84027" spans="13:13" x14ac:dyDescent="0.25">
      <c r="M84027"/>
    </row>
    <row r="84028" spans="13:13" x14ac:dyDescent="0.25">
      <c r="M84028"/>
    </row>
    <row r="84029" spans="13:13" x14ac:dyDescent="0.25">
      <c r="M84029"/>
    </row>
    <row r="84030" spans="13:13" x14ac:dyDescent="0.25">
      <c r="M84030"/>
    </row>
    <row r="84031" spans="13:13" x14ac:dyDescent="0.25">
      <c r="M84031"/>
    </row>
    <row r="84032" spans="13:13" x14ac:dyDescent="0.25">
      <c r="M84032"/>
    </row>
    <row r="84033" spans="13:13" x14ac:dyDescent="0.25">
      <c r="M84033"/>
    </row>
    <row r="84034" spans="13:13" x14ac:dyDescent="0.25">
      <c r="M84034"/>
    </row>
    <row r="84035" spans="13:13" x14ac:dyDescent="0.25">
      <c r="M84035"/>
    </row>
    <row r="84036" spans="13:13" x14ac:dyDescent="0.25">
      <c r="M84036"/>
    </row>
    <row r="84037" spans="13:13" x14ac:dyDescent="0.25">
      <c r="M84037"/>
    </row>
    <row r="84038" spans="13:13" x14ac:dyDescent="0.25">
      <c r="M84038"/>
    </row>
    <row r="84039" spans="13:13" x14ac:dyDescent="0.25">
      <c r="M84039"/>
    </row>
    <row r="84040" spans="13:13" x14ac:dyDescent="0.25">
      <c r="M84040"/>
    </row>
    <row r="84041" spans="13:13" x14ac:dyDescent="0.25">
      <c r="M84041"/>
    </row>
    <row r="84042" spans="13:13" x14ac:dyDescent="0.25">
      <c r="M84042"/>
    </row>
    <row r="84043" spans="13:13" x14ac:dyDescent="0.25">
      <c r="M84043"/>
    </row>
    <row r="84044" spans="13:13" x14ac:dyDescent="0.25">
      <c r="M84044"/>
    </row>
    <row r="84045" spans="13:13" x14ac:dyDescent="0.25">
      <c r="M84045"/>
    </row>
    <row r="84046" spans="13:13" x14ac:dyDescent="0.25">
      <c r="M84046"/>
    </row>
    <row r="84047" spans="13:13" x14ac:dyDescent="0.25">
      <c r="M84047"/>
    </row>
    <row r="84048" spans="13:13" x14ac:dyDescent="0.25">
      <c r="M84048"/>
    </row>
    <row r="84049" spans="13:13" x14ac:dyDescent="0.25">
      <c r="M84049"/>
    </row>
    <row r="84050" spans="13:13" x14ac:dyDescent="0.25">
      <c r="M84050"/>
    </row>
    <row r="84051" spans="13:13" x14ac:dyDescent="0.25">
      <c r="M84051"/>
    </row>
    <row r="84052" spans="13:13" x14ac:dyDescent="0.25">
      <c r="M84052"/>
    </row>
    <row r="84053" spans="13:13" x14ac:dyDescent="0.25">
      <c r="M84053"/>
    </row>
    <row r="84054" spans="13:13" x14ac:dyDescent="0.25">
      <c r="M84054"/>
    </row>
    <row r="84055" spans="13:13" x14ac:dyDescent="0.25">
      <c r="M84055"/>
    </row>
    <row r="84056" spans="13:13" x14ac:dyDescent="0.25">
      <c r="M84056"/>
    </row>
    <row r="84057" spans="13:13" x14ac:dyDescent="0.25">
      <c r="M84057"/>
    </row>
    <row r="84058" spans="13:13" x14ac:dyDescent="0.25">
      <c r="M84058"/>
    </row>
    <row r="84059" spans="13:13" x14ac:dyDescent="0.25">
      <c r="M84059"/>
    </row>
    <row r="84060" spans="13:13" x14ac:dyDescent="0.25">
      <c r="M84060"/>
    </row>
    <row r="84061" spans="13:13" x14ac:dyDescent="0.25">
      <c r="M84061"/>
    </row>
    <row r="84062" spans="13:13" x14ac:dyDescent="0.25">
      <c r="M84062"/>
    </row>
    <row r="84063" spans="13:13" x14ac:dyDescent="0.25">
      <c r="M84063"/>
    </row>
    <row r="84064" spans="13:13" x14ac:dyDescent="0.25">
      <c r="M84064"/>
    </row>
    <row r="84065" spans="13:13" x14ac:dyDescent="0.25">
      <c r="M84065"/>
    </row>
    <row r="84066" spans="13:13" x14ac:dyDescent="0.25">
      <c r="M84066"/>
    </row>
    <row r="84067" spans="13:13" x14ac:dyDescent="0.25">
      <c r="M84067"/>
    </row>
    <row r="84068" spans="13:13" x14ac:dyDescent="0.25">
      <c r="M84068"/>
    </row>
    <row r="84069" spans="13:13" x14ac:dyDescent="0.25">
      <c r="M84069"/>
    </row>
    <row r="84070" spans="13:13" x14ac:dyDescent="0.25">
      <c r="M84070"/>
    </row>
    <row r="84071" spans="13:13" x14ac:dyDescent="0.25">
      <c r="M84071"/>
    </row>
    <row r="84072" spans="13:13" x14ac:dyDescent="0.25">
      <c r="M84072"/>
    </row>
    <row r="84073" spans="13:13" x14ac:dyDescent="0.25">
      <c r="M84073"/>
    </row>
    <row r="84074" spans="13:13" x14ac:dyDescent="0.25">
      <c r="M84074"/>
    </row>
    <row r="84075" spans="13:13" x14ac:dyDescent="0.25">
      <c r="M84075"/>
    </row>
    <row r="84076" spans="13:13" x14ac:dyDescent="0.25">
      <c r="M84076"/>
    </row>
    <row r="84077" spans="13:13" x14ac:dyDescent="0.25">
      <c r="M84077"/>
    </row>
    <row r="84078" spans="13:13" x14ac:dyDescent="0.25">
      <c r="M84078"/>
    </row>
    <row r="84079" spans="13:13" x14ac:dyDescent="0.25">
      <c r="M84079"/>
    </row>
    <row r="84080" spans="13:13" x14ac:dyDescent="0.25">
      <c r="M84080"/>
    </row>
    <row r="84081" spans="13:13" x14ac:dyDescent="0.25">
      <c r="M84081"/>
    </row>
    <row r="84082" spans="13:13" x14ac:dyDescent="0.25">
      <c r="M84082"/>
    </row>
    <row r="84083" spans="13:13" x14ac:dyDescent="0.25">
      <c r="M84083"/>
    </row>
    <row r="84084" spans="13:13" x14ac:dyDescent="0.25">
      <c r="M84084"/>
    </row>
    <row r="84085" spans="13:13" x14ac:dyDescent="0.25">
      <c r="M84085"/>
    </row>
    <row r="84086" spans="13:13" x14ac:dyDescent="0.25">
      <c r="M84086"/>
    </row>
    <row r="84087" spans="13:13" x14ac:dyDescent="0.25">
      <c r="M84087"/>
    </row>
    <row r="84088" spans="13:13" x14ac:dyDescent="0.25">
      <c r="M84088"/>
    </row>
    <row r="84089" spans="13:13" x14ac:dyDescent="0.25">
      <c r="M84089"/>
    </row>
    <row r="84090" spans="13:13" x14ac:dyDescent="0.25">
      <c r="M84090"/>
    </row>
    <row r="84091" spans="13:13" x14ac:dyDescent="0.25">
      <c r="M84091"/>
    </row>
    <row r="84092" spans="13:13" x14ac:dyDescent="0.25">
      <c r="M84092"/>
    </row>
    <row r="84093" spans="13:13" x14ac:dyDescent="0.25">
      <c r="M84093"/>
    </row>
    <row r="84094" spans="13:13" x14ac:dyDescent="0.25">
      <c r="M84094"/>
    </row>
    <row r="84095" spans="13:13" x14ac:dyDescent="0.25">
      <c r="M84095"/>
    </row>
    <row r="84096" spans="13:13" x14ac:dyDescent="0.25">
      <c r="M84096"/>
    </row>
    <row r="84097" spans="13:13" x14ac:dyDescent="0.25">
      <c r="M84097"/>
    </row>
    <row r="84098" spans="13:13" x14ac:dyDescent="0.25">
      <c r="M84098"/>
    </row>
    <row r="84099" spans="13:13" x14ac:dyDescent="0.25">
      <c r="M84099"/>
    </row>
    <row r="84100" spans="13:13" x14ac:dyDescent="0.25">
      <c r="M84100"/>
    </row>
    <row r="84101" spans="13:13" x14ac:dyDescent="0.25">
      <c r="M84101"/>
    </row>
    <row r="84102" spans="13:13" x14ac:dyDescent="0.25">
      <c r="M84102"/>
    </row>
    <row r="84103" spans="13:13" x14ac:dyDescent="0.25">
      <c r="M84103"/>
    </row>
    <row r="84104" spans="13:13" x14ac:dyDescent="0.25">
      <c r="M84104"/>
    </row>
    <row r="84105" spans="13:13" x14ac:dyDescent="0.25">
      <c r="M84105"/>
    </row>
    <row r="84106" spans="13:13" x14ac:dyDescent="0.25">
      <c r="M84106"/>
    </row>
    <row r="84107" spans="13:13" x14ac:dyDescent="0.25">
      <c r="M84107"/>
    </row>
    <row r="84108" spans="13:13" x14ac:dyDescent="0.25">
      <c r="M84108"/>
    </row>
    <row r="84109" spans="13:13" x14ac:dyDescent="0.25">
      <c r="M84109"/>
    </row>
    <row r="84110" spans="13:13" x14ac:dyDescent="0.25">
      <c r="M84110"/>
    </row>
    <row r="84111" spans="13:13" x14ac:dyDescent="0.25">
      <c r="M84111"/>
    </row>
    <row r="84112" spans="13:13" x14ac:dyDescent="0.25">
      <c r="M84112"/>
    </row>
    <row r="84113" spans="13:13" x14ac:dyDescent="0.25">
      <c r="M84113"/>
    </row>
    <row r="84114" spans="13:13" x14ac:dyDescent="0.25">
      <c r="M84114"/>
    </row>
    <row r="84115" spans="13:13" x14ac:dyDescent="0.25">
      <c r="M84115"/>
    </row>
    <row r="84116" spans="13:13" x14ac:dyDescent="0.25">
      <c r="M84116"/>
    </row>
    <row r="84117" spans="13:13" x14ac:dyDescent="0.25">
      <c r="M84117"/>
    </row>
    <row r="84118" spans="13:13" x14ac:dyDescent="0.25">
      <c r="M84118"/>
    </row>
    <row r="84119" spans="13:13" x14ac:dyDescent="0.25">
      <c r="M84119"/>
    </row>
    <row r="84120" spans="13:13" x14ac:dyDescent="0.25">
      <c r="M84120"/>
    </row>
    <row r="84121" spans="13:13" x14ac:dyDescent="0.25">
      <c r="M84121"/>
    </row>
    <row r="84122" spans="13:13" x14ac:dyDescent="0.25">
      <c r="M84122"/>
    </row>
    <row r="84123" spans="13:13" x14ac:dyDescent="0.25">
      <c r="M84123"/>
    </row>
    <row r="84124" spans="13:13" x14ac:dyDescent="0.25">
      <c r="M84124"/>
    </row>
    <row r="84125" spans="13:13" x14ac:dyDescent="0.25">
      <c r="M84125"/>
    </row>
    <row r="84126" spans="13:13" x14ac:dyDescent="0.25">
      <c r="M84126"/>
    </row>
    <row r="84127" spans="13:13" x14ac:dyDescent="0.25">
      <c r="M84127"/>
    </row>
    <row r="84128" spans="13:13" x14ac:dyDescent="0.25">
      <c r="M84128"/>
    </row>
    <row r="84129" spans="13:13" x14ac:dyDescent="0.25">
      <c r="M84129"/>
    </row>
    <row r="84130" spans="13:13" x14ac:dyDescent="0.25">
      <c r="M84130"/>
    </row>
    <row r="84131" spans="13:13" x14ac:dyDescent="0.25">
      <c r="M84131"/>
    </row>
    <row r="84132" spans="13:13" x14ac:dyDescent="0.25">
      <c r="M84132"/>
    </row>
    <row r="84133" spans="13:13" x14ac:dyDescent="0.25">
      <c r="M84133"/>
    </row>
    <row r="84134" spans="13:13" x14ac:dyDescent="0.25">
      <c r="M84134"/>
    </row>
    <row r="84135" spans="13:13" x14ac:dyDescent="0.25">
      <c r="M84135"/>
    </row>
    <row r="84136" spans="13:13" x14ac:dyDescent="0.25">
      <c r="M84136"/>
    </row>
    <row r="84137" spans="13:13" x14ac:dyDescent="0.25">
      <c r="M84137"/>
    </row>
    <row r="84138" spans="13:13" x14ac:dyDescent="0.25">
      <c r="M84138"/>
    </row>
    <row r="84139" spans="13:13" x14ac:dyDescent="0.25">
      <c r="M84139"/>
    </row>
    <row r="84140" spans="13:13" x14ac:dyDescent="0.25">
      <c r="M84140"/>
    </row>
    <row r="84141" spans="13:13" x14ac:dyDescent="0.25">
      <c r="M84141"/>
    </row>
    <row r="84142" spans="13:13" x14ac:dyDescent="0.25">
      <c r="M84142"/>
    </row>
    <row r="84143" spans="13:13" x14ac:dyDescent="0.25">
      <c r="M84143"/>
    </row>
    <row r="84144" spans="13:13" x14ac:dyDescent="0.25">
      <c r="M84144"/>
    </row>
    <row r="84145" spans="13:13" x14ac:dyDescent="0.25">
      <c r="M84145"/>
    </row>
    <row r="84146" spans="13:13" x14ac:dyDescent="0.25">
      <c r="M84146"/>
    </row>
    <row r="84147" spans="13:13" x14ac:dyDescent="0.25">
      <c r="M84147"/>
    </row>
    <row r="84148" spans="13:13" x14ac:dyDescent="0.25">
      <c r="M84148"/>
    </row>
    <row r="84149" spans="13:13" x14ac:dyDescent="0.25">
      <c r="M84149"/>
    </row>
    <row r="84150" spans="13:13" x14ac:dyDescent="0.25">
      <c r="M84150"/>
    </row>
    <row r="84151" spans="13:13" x14ac:dyDescent="0.25">
      <c r="M84151"/>
    </row>
    <row r="84152" spans="13:13" x14ac:dyDescent="0.25">
      <c r="M84152"/>
    </row>
    <row r="84153" spans="13:13" x14ac:dyDescent="0.25">
      <c r="M84153"/>
    </row>
    <row r="84154" spans="13:13" x14ac:dyDescent="0.25">
      <c r="M84154"/>
    </row>
    <row r="84155" spans="13:13" x14ac:dyDescent="0.25">
      <c r="M84155"/>
    </row>
    <row r="84156" spans="13:13" x14ac:dyDescent="0.25">
      <c r="M84156"/>
    </row>
    <row r="84157" spans="13:13" x14ac:dyDescent="0.25">
      <c r="M84157"/>
    </row>
    <row r="84158" spans="13:13" x14ac:dyDescent="0.25">
      <c r="M84158"/>
    </row>
    <row r="84159" spans="13:13" x14ac:dyDescent="0.25">
      <c r="M84159"/>
    </row>
    <row r="84160" spans="13:13" x14ac:dyDescent="0.25">
      <c r="M84160"/>
    </row>
    <row r="84161" spans="13:13" x14ac:dyDescent="0.25">
      <c r="M84161"/>
    </row>
    <row r="84162" spans="13:13" x14ac:dyDescent="0.25">
      <c r="M84162"/>
    </row>
    <row r="84163" spans="13:13" x14ac:dyDescent="0.25">
      <c r="M84163"/>
    </row>
    <row r="84164" spans="13:13" x14ac:dyDescent="0.25">
      <c r="M84164"/>
    </row>
    <row r="84165" spans="13:13" x14ac:dyDescent="0.25">
      <c r="M84165"/>
    </row>
    <row r="84166" spans="13:13" x14ac:dyDescent="0.25">
      <c r="M84166"/>
    </row>
    <row r="84167" spans="13:13" x14ac:dyDescent="0.25">
      <c r="M84167"/>
    </row>
    <row r="84168" spans="13:13" x14ac:dyDescent="0.25">
      <c r="M84168"/>
    </row>
    <row r="84169" spans="13:13" x14ac:dyDescent="0.25">
      <c r="M84169"/>
    </row>
    <row r="84170" spans="13:13" x14ac:dyDescent="0.25">
      <c r="M84170"/>
    </row>
    <row r="84171" spans="13:13" x14ac:dyDescent="0.25">
      <c r="M84171"/>
    </row>
    <row r="84172" spans="13:13" x14ac:dyDescent="0.25">
      <c r="M84172"/>
    </row>
    <row r="84173" spans="13:13" x14ac:dyDescent="0.25">
      <c r="M84173"/>
    </row>
    <row r="84174" spans="13:13" x14ac:dyDescent="0.25">
      <c r="M84174"/>
    </row>
    <row r="84175" spans="13:13" x14ac:dyDescent="0.25">
      <c r="M84175"/>
    </row>
    <row r="84176" spans="13:13" x14ac:dyDescent="0.25">
      <c r="M84176"/>
    </row>
    <row r="84177" spans="13:13" x14ac:dyDescent="0.25">
      <c r="M84177"/>
    </row>
    <row r="84178" spans="13:13" x14ac:dyDescent="0.25">
      <c r="M84178"/>
    </row>
    <row r="84179" spans="13:13" x14ac:dyDescent="0.25">
      <c r="M84179"/>
    </row>
    <row r="84180" spans="13:13" x14ac:dyDescent="0.25">
      <c r="M84180"/>
    </row>
    <row r="84181" spans="13:13" x14ac:dyDescent="0.25">
      <c r="M84181"/>
    </row>
    <row r="84182" spans="13:13" x14ac:dyDescent="0.25">
      <c r="M84182"/>
    </row>
    <row r="84183" spans="13:13" x14ac:dyDescent="0.25">
      <c r="M84183"/>
    </row>
    <row r="84184" spans="13:13" x14ac:dyDescent="0.25">
      <c r="M84184"/>
    </row>
    <row r="84185" spans="13:13" x14ac:dyDescent="0.25">
      <c r="M84185"/>
    </row>
    <row r="84186" spans="13:13" x14ac:dyDescent="0.25">
      <c r="M84186"/>
    </row>
    <row r="84187" spans="13:13" x14ac:dyDescent="0.25">
      <c r="M84187"/>
    </row>
    <row r="84188" spans="13:13" x14ac:dyDescent="0.25">
      <c r="M84188"/>
    </row>
    <row r="84189" spans="13:13" x14ac:dyDescent="0.25">
      <c r="M84189"/>
    </row>
    <row r="84190" spans="13:13" x14ac:dyDescent="0.25">
      <c r="M84190"/>
    </row>
    <row r="84191" spans="13:13" x14ac:dyDescent="0.25">
      <c r="M84191"/>
    </row>
    <row r="84192" spans="13:13" x14ac:dyDescent="0.25">
      <c r="M84192"/>
    </row>
    <row r="84193" spans="13:13" x14ac:dyDescent="0.25">
      <c r="M84193"/>
    </row>
    <row r="84194" spans="13:13" x14ac:dyDescent="0.25">
      <c r="M84194"/>
    </row>
    <row r="84195" spans="13:13" x14ac:dyDescent="0.25">
      <c r="M84195"/>
    </row>
    <row r="84196" spans="13:13" x14ac:dyDescent="0.25">
      <c r="M84196"/>
    </row>
    <row r="84197" spans="13:13" x14ac:dyDescent="0.25">
      <c r="M84197"/>
    </row>
    <row r="84198" spans="13:13" x14ac:dyDescent="0.25">
      <c r="M84198"/>
    </row>
    <row r="84199" spans="13:13" x14ac:dyDescent="0.25">
      <c r="M84199"/>
    </row>
    <row r="84200" spans="13:13" x14ac:dyDescent="0.25">
      <c r="M84200"/>
    </row>
    <row r="84201" spans="13:13" x14ac:dyDescent="0.25">
      <c r="M84201"/>
    </row>
    <row r="84202" spans="13:13" x14ac:dyDescent="0.25">
      <c r="M84202"/>
    </row>
    <row r="84203" spans="13:13" x14ac:dyDescent="0.25">
      <c r="M84203"/>
    </row>
    <row r="84204" spans="13:13" x14ac:dyDescent="0.25">
      <c r="M84204"/>
    </row>
    <row r="84205" spans="13:13" x14ac:dyDescent="0.25">
      <c r="M84205"/>
    </row>
    <row r="84206" spans="13:13" x14ac:dyDescent="0.25">
      <c r="M84206"/>
    </row>
    <row r="84207" spans="13:13" x14ac:dyDescent="0.25">
      <c r="M84207"/>
    </row>
    <row r="84208" spans="13:13" x14ac:dyDescent="0.25">
      <c r="M84208"/>
    </row>
    <row r="84209" spans="13:13" x14ac:dyDescent="0.25">
      <c r="M84209"/>
    </row>
    <row r="84210" spans="13:13" x14ac:dyDescent="0.25">
      <c r="M84210"/>
    </row>
    <row r="84211" spans="13:13" x14ac:dyDescent="0.25">
      <c r="M84211"/>
    </row>
    <row r="84212" spans="13:13" x14ac:dyDescent="0.25">
      <c r="M84212"/>
    </row>
    <row r="84213" spans="13:13" x14ac:dyDescent="0.25">
      <c r="M84213"/>
    </row>
    <row r="84214" spans="13:13" x14ac:dyDescent="0.25">
      <c r="M84214"/>
    </row>
    <row r="84215" spans="13:13" x14ac:dyDescent="0.25">
      <c r="M84215"/>
    </row>
    <row r="84216" spans="13:13" x14ac:dyDescent="0.25">
      <c r="M84216"/>
    </row>
    <row r="84217" spans="13:13" x14ac:dyDescent="0.25">
      <c r="M84217"/>
    </row>
    <row r="84218" spans="13:13" x14ac:dyDescent="0.25">
      <c r="M84218"/>
    </row>
    <row r="84219" spans="13:13" x14ac:dyDescent="0.25">
      <c r="M84219"/>
    </row>
    <row r="84220" spans="13:13" x14ac:dyDescent="0.25">
      <c r="M84220"/>
    </row>
    <row r="84221" spans="13:13" x14ac:dyDescent="0.25">
      <c r="M84221"/>
    </row>
    <row r="84222" spans="13:13" x14ac:dyDescent="0.25">
      <c r="M84222"/>
    </row>
    <row r="84223" spans="13:13" x14ac:dyDescent="0.25">
      <c r="M84223"/>
    </row>
    <row r="84224" spans="13:13" x14ac:dyDescent="0.25">
      <c r="M84224"/>
    </row>
    <row r="84225" spans="13:13" x14ac:dyDescent="0.25">
      <c r="M84225"/>
    </row>
    <row r="84226" spans="13:13" x14ac:dyDescent="0.25">
      <c r="M84226"/>
    </row>
    <row r="84227" spans="13:13" x14ac:dyDescent="0.25">
      <c r="M84227"/>
    </row>
    <row r="84228" spans="13:13" x14ac:dyDescent="0.25">
      <c r="M84228"/>
    </row>
    <row r="84229" spans="13:13" x14ac:dyDescent="0.25">
      <c r="M84229"/>
    </row>
    <row r="84230" spans="13:13" x14ac:dyDescent="0.25">
      <c r="M84230"/>
    </row>
    <row r="84231" spans="13:13" x14ac:dyDescent="0.25">
      <c r="M84231"/>
    </row>
    <row r="84232" spans="13:13" x14ac:dyDescent="0.25">
      <c r="M84232"/>
    </row>
    <row r="84233" spans="13:13" x14ac:dyDescent="0.25">
      <c r="M84233"/>
    </row>
    <row r="84234" spans="13:13" x14ac:dyDescent="0.25">
      <c r="M84234"/>
    </row>
    <row r="84235" spans="13:13" x14ac:dyDescent="0.25">
      <c r="M84235"/>
    </row>
    <row r="84236" spans="13:13" x14ac:dyDescent="0.25">
      <c r="M84236"/>
    </row>
    <row r="84237" spans="13:13" x14ac:dyDescent="0.25">
      <c r="M84237"/>
    </row>
    <row r="84238" spans="13:13" x14ac:dyDescent="0.25">
      <c r="M84238"/>
    </row>
    <row r="84239" spans="13:13" x14ac:dyDescent="0.25">
      <c r="M84239"/>
    </row>
    <row r="84240" spans="13:13" x14ac:dyDescent="0.25">
      <c r="M84240"/>
    </row>
    <row r="84241" spans="13:13" x14ac:dyDescent="0.25">
      <c r="M84241"/>
    </row>
    <row r="84242" spans="13:13" x14ac:dyDescent="0.25">
      <c r="M84242"/>
    </row>
    <row r="84243" spans="13:13" x14ac:dyDescent="0.25">
      <c r="M84243"/>
    </row>
    <row r="84244" spans="13:13" x14ac:dyDescent="0.25">
      <c r="M84244"/>
    </row>
    <row r="84245" spans="13:13" x14ac:dyDescent="0.25">
      <c r="M84245"/>
    </row>
    <row r="84246" spans="13:13" x14ac:dyDescent="0.25">
      <c r="M84246"/>
    </row>
    <row r="84247" spans="13:13" x14ac:dyDescent="0.25">
      <c r="M84247"/>
    </row>
    <row r="84248" spans="13:13" x14ac:dyDescent="0.25">
      <c r="M84248"/>
    </row>
    <row r="84249" spans="13:13" x14ac:dyDescent="0.25">
      <c r="M84249"/>
    </row>
    <row r="84250" spans="13:13" x14ac:dyDescent="0.25">
      <c r="M84250"/>
    </row>
    <row r="84251" spans="13:13" x14ac:dyDescent="0.25">
      <c r="M84251"/>
    </row>
    <row r="84252" spans="13:13" x14ac:dyDescent="0.25">
      <c r="M84252"/>
    </row>
    <row r="84253" spans="13:13" x14ac:dyDescent="0.25">
      <c r="M84253"/>
    </row>
    <row r="84254" spans="13:13" x14ac:dyDescent="0.25">
      <c r="M84254"/>
    </row>
    <row r="84255" spans="13:13" x14ac:dyDescent="0.25">
      <c r="M84255"/>
    </row>
    <row r="84256" spans="13:13" x14ac:dyDescent="0.25">
      <c r="M84256"/>
    </row>
    <row r="84257" spans="13:13" x14ac:dyDescent="0.25">
      <c r="M84257"/>
    </row>
    <row r="84258" spans="13:13" x14ac:dyDescent="0.25">
      <c r="M84258"/>
    </row>
    <row r="84259" spans="13:13" x14ac:dyDescent="0.25">
      <c r="M84259"/>
    </row>
    <row r="84260" spans="13:13" x14ac:dyDescent="0.25">
      <c r="M84260"/>
    </row>
    <row r="84261" spans="13:13" x14ac:dyDescent="0.25">
      <c r="M84261"/>
    </row>
    <row r="84262" spans="13:13" x14ac:dyDescent="0.25">
      <c r="M84262"/>
    </row>
    <row r="84263" spans="13:13" x14ac:dyDescent="0.25">
      <c r="M84263"/>
    </row>
    <row r="84264" spans="13:13" x14ac:dyDescent="0.25">
      <c r="M84264"/>
    </row>
    <row r="84265" spans="13:13" x14ac:dyDescent="0.25">
      <c r="M84265"/>
    </row>
    <row r="84266" spans="13:13" x14ac:dyDescent="0.25">
      <c r="M84266"/>
    </row>
    <row r="84267" spans="13:13" x14ac:dyDescent="0.25">
      <c r="M84267"/>
    </row>
    <row r="84268" spans="13:13" x14ac:dyDescent="0.25">
      <c r="M84268"/>
    </row>
    <row r="84269" spans="13:13" x14ac:dyDescent="0.25">
      <c r="M84269"/>
    </row>
    <row r="84270" spans="13:13" x14ac:dyDescent="0.25">
      <c r="M84270"/>
    </row>
    <row r="84271" spans="13:13" x14ac:dyDescent="0.25">
      <c r="M84271"/>
    </row>
    <row r="84272" spans="13:13" x14ac:dyDescent="0.25">
      <c r="M84272"/>
    </row>
    <row r="84273" spans="13:13" x14ac:dyDescent="0.25">
      <c r="M84273"/>
    </row>
    <row r="84274" spans="13:13" x14ac:dyDescent="0.25">
      <c r="M84274"/>
    </row>
    <row r="84275" spans="13:13" x14ac:dyDescent="0.25">
      <c r="M84275"/>
    </row>
    <row r="84276" spans="13:13" x14ac:dyDescent="0.25">
      <c r="M84276"/>
    </row>
    <row r="84277" spans="13:13" x14ac:dyDescent="0.25">
      <c r="M84277"/>
    </row>
    <row r="84278" spans="13:13" x14ac:dyDescent="0.25">
      <c r="M84278"/>
    </row>
    <row r="84279" spans="13:13" x14ac:dyDescent="0.25">
      <c r="M84279"/>
    </row>
    <row r="84280" spans="13:13" x14ac:dyDescent="0.25">
      <c r="M84280"/>
    </row>
    <row r="84281" spans="13:13" x14ac:dyDescent="0.25">
      <c r="M84281"/>
    </row>
    <row r="84282" spans="13:13" x14ac:dyDescent="0.25">
      <c r="M84282"/>
    </row>
    <row r="84283" spans="13:13" x14ac:dyDescent="0.25">
      <c r="M84283"/>
    </row>
    <row r="84284" spans="13:13" x14ac:dyDescent="0.25">
      <c r="M84284"/>
    </row>
    <row r="84285" spans="13:13" x14ac:dyDescent="0.25">
      <c r="M84285"/>
    </row>
    <row r="84286" spans="13:13" x14ac:dyDescent="0.25">
      <c r="M84286"/>
    </row>
    <row r="84287" spans="13:13" x14ac:dyDescent="0.25">
      <c r="M84287"/>
    </row>
    <row r="84288" spans="13:13" x14ac:dyDescent="0.25">
      <c r="M84288"/>
    </row>
    <row r="84289" spans="13:13" x14ac:dyDescent="0.25">
      <c r="M84289"/>
    </row>
    <row r="84290" spans="13:13" x14ac:dyDescent="0.25">
      <c r="M84290"/>
    </row>
    <row r="84291" spans="13:13" x14ac:dyDescent="0.25">
      <c r="M84291"/>
    </row>
    <row r="84292" spans="13:13" x14ac:dyDescent="0.25">
      <c r="M84292"/>
    </row>
    <row r="84293" spans="13:13" x14ac:dyDescent="0.25">
      <c r="M84293"/>
    </row>
    <row r="84294" spans="13:13" x14ac:dyDescent="0.25">
      <c r="M84294"/>
    </row>
    <row r="84295" spans="13:13" x14ac:dyDescent="0.25">
      <c r="M84295"/>
    </row>
    <row r="84296" spans="13:13" x14ac:dyDescent="0.25">
      <c r="M84296"/>
    </row>
    <row r="84297" spans="13:13" x14ac:dyDescent="0.25">
      <c r="M84297"/>
    </row>
    <row r="84298" spans="13:13" x14ac:dyDescent="0.25">
      <c r="M84298"/>
    </row>
    <row r="84299" spans="13:13" x14ac:dyDescent="0.25">
      <c r="M84299"/>
    </row>
    <row r="84300" spans="13:13" x14ac:dyDescent="0.25">
      <c r="M84300"/>
    </row>
    <row r="84301" spans="13:13" x14ac:dyDescent="0.25">
      <c r="M84301"/>
    </row>
    <row r="84302" spans="13:13" x14ac:dyDescent="0.25">
      <c r="M84302"/>
    </row>
    <row r="84303" spans="13:13" x14ac:dyDescent="0.25">
      <c r="M84303"/>
    </row>
    <row r="84304" spans="13:13" x14ac:dyDescent="0.25">
      <c r="M84304"/>
    </row>
    <row r="84305" spans="13:13" x14ac:dyDescent="0.25">
      <c r="M84305"/>
    </row>
    <row r="84306" spans="13:13" x14ac:dyDescent="0.25">
      <c r="M84306"/>
    </row>
    <row r="84307" spans="13:13" x14ac:dyDescent="0.25">
      <c r="M84307"/>
    </row>
    <row r="84308" spans="13:13" x14ac:dyDescent="0.25">
      <c r="M84308"/>
    </row>
    <row r="84309" spans="13:13" x14ac:dyDescent="0.25">
      <c r="M84309"/>
    </row>
    <row r="84310" spans="13:13" x14ac:dyDescent="0.25">
      <c r="M84310"/>
    </row>
    <row r="84311" spans="13:13" x14ac:dyDescent="0.25">
      <c r="M84311"/>
    </row>
    <row r="84312" spans="13:13" x14ac:dyDescent="0.25">
      <c r="M84312"/>
    </row>
    <row r="84313" spans="13:13" x14ac:dyDescent="0.25">
      <c r="M84313"/>
    </row>
    <row r="84314" spans="13:13" x14ac:dyDescent="0.25">
      <c r="M84314"/>
    </row>
    <row r="84315" spans="13:13" x14ac:dyDescent="0.25">
      <c r="M84315"/>
    </row>
    <row r="84316" spans="13:13" x14ac:dyDescent="0.25">
      <c r="M84316"/>
    </row>
    <row r="84317" spans="13:13" x14ac:dyDescent="0.25">
      <c r="M84317"/>
    </row>
    <row r="84318" spans="13:13" x14ac:dyDescent="0.25">
      <c r="M84318"/>
    </row>
    <row r="84319" spans="13:13" x14ac:dyDescent="0.25">
      <c r="M84319"/>
    </row>
    <row r="84320" spans="13:13" x14ac:dyDescent="0.25">
      <c r="M84320"/>
    </row>
    <row r="84321" spans="13:13" x14ac:dyDescent="0.25">
      <c r="M84321"/>
    </row>
    <row r="84322" spans="13:13" x14ac:dyDescent="0.25">
      <c r="M84322"/>
    </row>
    <row r="84323" spans="13:13" x14ac:dyDescent="0.25">
      <c r="M84323"/>
    </row>
    <row r="84324" spans="13:13" x14ac:dyDescent="0.25">
      <c r="M84324"/>
    </row>
    <row r="84325" spans="13:13" x14ac:dyDescent="0.25">
      <c r="M84325"/>
    </row>
    <row r="84326" spans="13:13" x14ac:dyDescent="0.25">
      <c r="M84326"/>
    </row>
    <row r="84327" spans="13:13" x14ac:dyDescent="0.25">
      <c r="M84327"/>
    </row>
    <row r="84328" spans="13:13" x14ac:dyDescent="0.25">
      <c r="M84328"/>
    </row>
    <row r="84329" spans="13:13" x14ac:dyDescent="0.25">
      <c r="M84329"/>
    </row>
    <row r="84330" spans="13:13" x14ac:dyDescent="0.25">
      <c r="M84330"/>
    </row>
    <row r="84331" spans="13:13" x14ac:dyDescent="0.25">
      <c r="M84331"/>
    </row>
    <row r="84332" spans="13:13" x14ac:dyDescent="0.25">
      <c r="M84332"/>
    </row>
    <row r="84333" spans="13:13" x14ac:dyDescent="0.25">
      <c r="M84333"/>
    </row>
    <row r="84334" spans="13:13" x14ac:dyDescent="0.25">
      <c r="M84334"/>
    </row>
    <row r="84335" spans="13:13" x14ac:dyDescent="0.25">
      <c r="M84335"/>
    </row>
    <row r="84336" spans="13:13" x14ac:dyDescent="0.25">
      <c r="M84336"/>
    </row>
    <row r="84337" spans="13:13" x14ac:dyDescent="0.25">
      <c r="M84337"/>
    </row>
    <row r="84338" spans="13:13" x14ac:dyDescent="0.25">
      <c r="M84338"/>
    </row>
    <row r="84339" spans="13:13" x14ac:dyDescent="0.25">
      <c r="M84339"/>
    </row>
    <row r="84340" spans="13:13" x14ac:dyDescent="0.25">
      <c r="M84340"/>
    </row>
    <row r="84341" spans="13:13" x14ac:dyDescent="0.25">
      <c r="M84341"/>
    </row>
    <row r="84342" spans="13:13" x14ac:dyDescent="0.25">
      <c r="M84342"/>
    </row>
    <row r="84343" spans="13:13" x14ac:dyDescent="0.25">
      <c r="M84343"/>
    </row>
    <row r="84344" spans="13:13" x14ac:dyDescent="0.25">
      <c r="M84344"/>
    </row>
    <row r="84345" spans="13:13" x14ac:dyDescent="0.25">
      <c r="M84345"/>
    </row>
    <row r="84346" spans="13:13" x14ac:dyDescent="0.25">
      <c r="M84346"/>
    </row>
    <row r="84347" spans="13:13" x14ac:dyDescent="0.25">
      <c r="M84347"/>
    </row>
    <row r="84348" spans="13:13" x14ac:dyDescent="0.25">
      <c r="M84348"/>
    </row>
    <row r="84349" spans="13:13" x14ac:dyDescent="0.25">
      <c r="M84349"/>
    </row>
    <row r="84350" spans="13:13" x14ac:dyDescent="0.25">
      <c r="M84350"/>
    </row>
    <row r="84351" spans="13:13" x14ac:dyDescent="0.25">
      <c r="M84351"/>
    </row>
    <row r="84352" spans="13:13" x14ac:dyDescent="0.25">
      <c r="M84352"/>
    </row>
    <row r="84353" spans="13:13" x14ac:dyDescent="0.25">
      <c r="M84353"/>
    </row>
    <row r="84354" spans="13:13" x14ac:dyDescent="0.25">
      <c r="M84354"/>
    </row>
    <row r="84355" spans="13:13" x14ac:dyDescent="0.25">
      <c r="M84355"/>
    </row>
    <row r="84356" spans="13:13" x14ac:dyDescent="0.25">
      <c r="M84356"/>
    </row>
    <row r="84357" spans="13:13" x14ac:dyDescent="0.25">
      <c r="M84357"/>
    </row>
    <row r="84358" spans="13:13" x14ac:dyDescent="0.25">
      <c r="M84358"/>
    </row>
    <row r="84359" spans="13:13" x14ac:dyDescent="0.25">
      <c r="M84359"/>
    </row>
    <row r="84360" spans="13:13" x14ac:dyDescent="0.25">
      <c r="M84360"/>
    </row>
    <row r="84361" spans="13:13" x14ac:dyDescent="0.25">
      <c r="M84361"/>
    </row>
    <row r="84362" spans="13:13" x14ac:dyDescent="0.25">
      <c r="M84362"/>
    </row>
    <row r="84363" spans="13:13" x14ac:dyDescent="0.25">
      <c r="M84363"/>
    </row>
    <row r="84364" spans="13:13" x14ac:dyDescent="0.25">
      <c r="M84364"/>
    </row>
    <row r="84365" spans="13:13" x14ac:dyDescent="0.25">
      <c r="M84365"/>
    </row>
    <row r="84366" spans="13:13" x14ac:dyDescent="0.25">
      <c r="M84366"/>
    </row>
    <row r="84367" spans="13:13" x14ac:dyDescent="0.25">
      <c r="M84367"/>
    </row>
    <row r="84368" spans="13:13" x14ac:dyDescent="0.25">
      <c r="M84368"/>
    </row>
    <row r="84369" spans="13:13" x14ac:dyDescent="0.25">
      <c r="M84369"/>
    </row>
    <row r="84370" spans="13:13" x14ac:dyDescent="0.25">
      <c r="M84370"/>
    </row>
    <row r="84371" spans="13:13" x14ac:dyDescent="0.25">
      <c r="M84371"/>
    </row>
    <row r="84372" spans="13:13" x14ac:dyDescent="0.25">
      <c r="M84372"/>
    </row>
    <row r="84373" spans="13:13" x14ac:dyDescent="0.25">
      <c r="M84373"/>
    </row>
    <row r="84374" spans="13:13" x14ac:dyDescent="0.25">
      <c r="M84374"/>
    </row>
    <row r="84375" spans="13:13" x14ac:dyDescent="0.25">
      <c r="M84375"/>
    </row>
    <row r="84376" spans="13:13" x14ac:dyDescent="0.25">
      <c r="M84376"/>
    </row>
    <row r="84377" spans="13:13" x14ac:dyDescent="0.25">
      <c r="M84377"/>
    </row>
    <row r="84378" spans="13:13" x14ac:dyDescent="0.25">
      <c r="M84378"/>
    </row>
    <row r="84379" spans="13:13" x14ac:dyDescent="0.25">
      <c r="M84379"/>
    </row>
    <row r="84380" spans="13:13" x14ac:dyDescent="0.25">
      <c r="M84380"/>
    </row>
    <row r="84381" spans="13:13" x14ac:dyDescent="0.25">
      <c r="M84381"/>
    </row>
    <row r="84382" spans="13:13" x14ac:dyDescent="0.25">
      <c r="M84382"/>
    </row>
    <row r="84383" spans="13:13" x14ac:dyDescent="0.25">
      <c r="M84383"/>
    </row>
    <row r="84384" spans="13:13" x14ac:dyDescent="0.25">
      <c r="M84384"/>
    </row>
    <row r="84385" spans="13:13" x14ac:dyDescent="0.25">
      <c r="M84385"/>
    </row>
    <row r="84386" spans="13:13" x14ac:dyDescent="0.25">
      <c r="M84386"/>
    </row>
    <row r="84387" spans="13:13" x14ac:dyDescent="0.25">
      <c r="M84387"/>
    </row>
    <row r="84388" spans="13:13" x14ac:dyDescent="0.25">
      <c r="M84388"/>
    </row>
    <row r="84389" spans="13:13" x14ac:dyDescent="0.25">
      <c r="M84389"/>
    </row>
    <row r="84390" spans="13:13" x14ac:dyDescent="0.25">
      <c r="M84390"/>
    </row>
    <row r="84391" spans="13:13" x14ac:dyDescent="0.25">
      <c r="M84391"/>
    </row>
    <row r="84392" spans="13:13" x14ac:dyDescent="0.25">
      <c r="M84392"/>
    </row>
    <row r="84393" spans="13:13" x14ac:dyDescent="0.25">
      <c r="M84393"/>
    </row>
    <row r="84394" spans="13:13" x14ac:dyDescent="0.25">
      <c r="M84394"/>
    </row>
    <row r="84395" spans="13:13" x14ac:dyDescent="0.25">
      <c r="M84395"/>
    </row>
    <row r="84396" spans="13:13" x14ac:dyDescent="0.25">
      <c r="M84396"/>
    </row>
    <row r="84397" spans="13:13" x14ac:dyDescent="0.25">
      <c r="M84397"/>
    </row>
    <row r="84398" spans="13:13" x14ac:dyDescent="0.25">
      <c r="M84398"/>
    </row>
    <row r="84399" spans="13:13" x14ac:dyDescent="0.25">
      <c r="M84399"/>
    </row>
    <row r="84400" spans="13:13" x14ac:dyDescent="0.25">
      <c r="M84400"/>
    </row>
    <row r="84401" spans="13:13" x14ac:dyDescent="0.25">
      <c r="M84401"/>
    </row>
    <row r="84402" spans="13:13" x14ac:dyDescent="0.25">
      <c r="M84402"/>
    </row>
    <row r="84403" spans="13:13" x14ac:dyDescent="0.25">
      <c r="M84403"/>
    </row>
    <row r="84404" spans="13:13" x14ac:dyDescent="0.25">
      <c r="M84404"/>
    </row>
    <row r="84405" spans="13:13" x14ac:dyDescent="0.25">
      <c r="M84405"/>
    </row>
    <row r="84406" spans="13:13" x14ac:dyDescent="0.25">
      <c r="M84406"/>
    </row>
    <row r="84407" spans="13:13" x14ac:dyDescent="0.25">
      <c r="M84407"/>
    </row>
    <row r="84408" spans="13:13" x14ac:dyDescent="0.25">
      <c r="M84408"/>
    </row>
    <row r="84409" spans="13:13" x14ac:dyDescent="0.25">
      <c r="M84409"/>
    </row>
    <row r="84410" spans="13:13" x14ac:dyDescent="0.25">
      <c r="M84410"/>
    </row>
    <row r="84411" spans="13:13" x14ac:dyDescent="0.25">
      <c r="M84411"/>
    </row>
    <row r="84412" spans="13:13" x14ac:dyDescent="0.25">
      <c r="M84412"/>
    </row>
    <row r="84413" spans="13:13" x14ac:dyDescent="0.25">
      <c r="M84413"/>
    </row>
    <row r="84414" spans="13:13" x14ac:dyDescent="0.25">
      <c r="M84414"/>
    </row>
    <row r="84415" spans="13:13" x14ac:dyDescent="0.25">
      <c r="M84415"/>
    </row>
    <row r="84416" spans="13:13" x14ac:dyDescent="0.25">
      <c r="M84416"/>
    </row>
    <row r="84417" spans="13:13" x14ac:dyDescent="0.25">
      <c r="M84417"/>
    </row>
    <row r="84418" spans="13:13" x14ac:dyDescent="0.25">
      <c r="M84418"/>
    </row>
    <row r="84419" spans="13:13" x14ac:dyDescent="0.25">
      <c r="M84419"/>
    </row>
    <row r="84420" spans="13:13" x14ac:dyDescent="0.25">
      <c r="M84420"/>
    </row>
    <row r="84421" spans="13:13" x14ac:dyDescent="0.25">
      <c r="M84421"/>
    </row>
    <row r="84422" spans="13:13" x14ac:dyDescent="0.25">
      <c r="M84422"/>
    </row>
    <row r="84423" spans="13:13" x14ac:dyDescent="0.25">
      <c r="M84423"/>
    </row>
    <row r="84424" spans="13:13" x14ac:dyDescent="0.25">
      <c r="M84424"/>
    </row>
    <row r="84425" spans="13:13" x14ac:dyDescent="0.25">
      <c r="M84425"/>
    </row>
    <row r="84426" spans="13:13" x14ac:dyDescent="0.25">
      <c r="M84426"/>
    </row>
    <row r="84427" spans="13:13" x14ac:dyDescent="0.25">
      <c r="M84427"/>
    </row>
    <row r="84428" spans="13:13" x14ac:dyDescent="0.25">
      <c r="M84428"/>
    </row>
    <row r="84429" spans="13:13" x14ac:dyDescent="0.25">
      <c r="M84429"/>
    </row>
    <row r="84430" spans="13:13" x14ac:dyDescent="0.25">
      <c r="M84430"/>
    </row>
    <row r="84431" spans="13:13" x14ac:dyDescent="0.25">
      <c r="M84431"/>
    </row>
    <row r="84432" spans="13:13" x14ac:dyDescent="0.25">
      <c r="M84432"/>
    </row>
    <row r="84433" spans="13:13" x14ac:dyDescent="0.25">
      <c r="M84433"/>
    </row>
    <row r="84434" spans="13:13" x14ac:dyDescent="0.25">
      <c r="M84434"/>
    </row>
    <row r="84435" spans="13:13" x14ac:dyDescent="0.25">
      <c r="M84435"/>
    </row>
    <row r="84436" spans="13:13" x14ac:dyDescent="0.25">
      <c r="M84436"/>
    </row>
    <row r="84437" spans="13:13" x14ac:dyDescent="0.25">
      <c r="M84437"/>
    </row>
    <row r="84438" spans="13:13" x14ac:dyDescent="0.25">
      <c r="M84438"/>
    </row>
    <row r="84439" spans="13:13" x14ac:dyDescent="0.25">
      <c r="M84439"/>
    </row>
    <row r="84440" spans="13:13" x14ac:dyDescent="0.25">
      <c r="M84440"/>
    </row>
    <row r="84441" spans="13:13" x14ac:dyDescent="0.25">
      <c r="M84441"/>
    </row>
    <row r="84442" spans="13:13" x14ac:dyDescent="0.25">
      <c r="M84442"/>
    </row>
    <row r="84443" spans="13:13" x14ac:dyDescent="0.25">
      <c r="M84443"/>
    </row>
    <row r="84444" spans="13:13" x14ac:dyDescent="0.25">
      <c r="M84444"/>
    </row>
    <row r="84445" spans="13:13" x14ac:dyDescent="0.25">
      <c r="M84445"/>
    </row>
    <row r="84446" spans="13:13" x14ac:dyDescent="0.25">
      <c r="M84446"/>
    </row>
    <row r="84447" spans="13:13" x14ac:dyDescent="0.25">
      <c r="M84447"/>
    </row>
    <row r="84448" spans="13:13" x14ac:dyDescent="0.25">
      <c r="M84448"/>
    </row>
    <row r="84449" spans="13:13" x14ac:dyDescent="0.25">
      <c r="M84449"/>
    </row>
    <row r="84450" spans="13:13" x14ac:dyDescent="0.25">
      <c r="M84450"/>
    </row>
    <row r="84451" spans="13:13" x14ac:dyDescent="0.25">
      <c r="M84451"/>
    </row>
    <row r="84452" spans="13:13" x14ac:dyDescent="0.25">
      <c r="M84452"/>
    </row>
    <row r="84453" spans="13:13" x14ac:dyDescent="0.25">
      <c r="M84453"/>
    </row>
    <row r="84454" spans="13:13" x14ac:dyDescent="0.25">
      <c r="M84454"/>
    </row>
    <row r="84455" spans="13:13" x14ac:dyDescent="0.25">
      <c r="M84455"/>
    </row>
    <row r="84456" spans="13:13" x14ac:dyDescent="0.25">
      <c r="M84456"/>
    </row>
    <row r="84457" spans="13:13" x14ac:dyDescent="0.25">
      <c r="M84457"/>
    </row>
    <row r="84458" spans="13:13" x14ac:dyDescent="0.25">
      <c r="M84458"/>
    </row>
    <row r="84459" spans="13:13" x14ac:dyDescent="0.25">
      <c r="M84459"/>
    </row>
    <row r="84460" spans="13:13" x14ac:dyDescent="0.25">
      <c r="M84460"/>
    </row>
    <row r="84461" spans="13:13" x14ac:dyDescent="0.25">
      <c r="M84461"/>
    </row>
    <row r="84462" spans="13:13" x14ac:dyDescent="0.25">
      <c r="M84462"/>
    </row>
    <row r="84463" spans="13:13" x14ac:dyDescent="0.25">
      <c r="M84463"/>
    </row>
    <row r="84464" spans="13:13" x14ac:dyDescent="0.25">
      <c r="M84464"/>
    </row>
    <row r="84465" spans="13:13" x14ac:dyDescent="0.25">
      <c r="M84465"/>
    </row>
    <row r="84466" spans="13:13" x14ac:dyDescent="0.25">
      <c r="M84466"/>
    </row>
    <row r="84467" spans="13:13" x14ac:dyDescent="0.25">
      <c r="M84467"/>
    </row>
    <row r="84468" spans="13:13" x14ac:dyDescent="0.25">
      <c r="M84468"/>
    </row>
    <row r="84469" spans="13:13" x14ac:dyDescent="0.25">
      <c r="M84469"/>
    </row>
    <row r="84470" spans="13:13" x14ac:dyDescent="0.25">
      <c r="M84470"/>
    </row>
    <row r="84471" spans="13:13" x14ac:dyDescent="0.25">
      <c r="M84471"/>
    </row>
    <row r="84472" spans="13:13" x14ac:dyDescent="0.25">
      <c r="M84472"/>
    </row>
    <row r="84473" spans="13:13" x14ac:dyDescent="0.25">
      <c r="M84473"/>
    </row>
    <row r="84474" spans="13:13" x14ac:dyDescent="0.25">
      <c r="M84474"/>
    </row>
    <row r="84475" spans="13:13" x14ac:dyDescent="0.25">
      <c r="M84475"/>
    </row>
    <row r="84476" spans="13:13" x14ac:dyDescent="0.25">
      <c r="M84476"/>
    </row>
    <row r="84477" spans="13:13" x14ac:dyDescent="0.25">
      <c r="M84477"/>
    </row>
    <row r="84478" spans="13:13" x14ac:dyDescent="0.25">
      <c r="M84478"/>
    </row>
    <row r="84479" spans="13:13" x14ac:dyDescent="0.25">
      <c r="M84479"/>
    </row>
    <row r="84480" spans="13:13" x14ac:dyDescent="0.25">
      <c r="M84480"/>
    </row>
    <row r="84481" spans="13:13" x14ac:dyDescent="0.25">
      <c r="M84481"/>
    </row>
    <row r="84482" spans="13:13" x14ac:dyDescent="0.25">
      <c r="M84482"/>
    </row>
    <row r="84483" spans="13:13" x14ac:dyDescent="0.25">
      <c r="M84483"/>
    </row>
    <row r="84484" spans="13:13" x14ac:dyDescent="0.25">
      <c r="M84484"/>
    </row>
    <row r="84485" spans="13:13" x14ac:dyDescent="0.25">
      <c r="M84485"/>
    </row>
    <row r="84486" spans="13:13" x14ac:dyDescent="0.25">
      <c r="M84486"/>
    </row>
    <row r="84487" spans="13:13" x14ac:dyDescent="0.25">
      <c r="M84487"/>
    </row>
    <row r="84488" spans="13:13" x14ac:dyDescent="0.25">
      <c r="M84488"/>
    </row>
    <row r="84489" spans="13:13" x14ac:dyDescent="0.25">
      <c r="M84489"/>
    </row>
    <row r="84490" spans="13:13" x14ac:dyDescent="0.25">
      <c r="M84490"/>
    </row>
    <row r="84491" spans="13:13" x14ac:dyDescent="0.25">
      <c r="M84491"/>
    </row>
    <row r="84492" spans="13:13" x14ac:dyDescent="0.25">
      <c r="M84492"/>
    </row>
    <row r="84493" spans="13:13" x14ac:dyDescent="0.25">
      <c r="M84493"/>
    </row>
    <row r="84494" spans="13:13" x14ac:dyDescent="0.25">
      <c r="M84494"/>
    </row>
    <row r="84495" spans="13:13" x14ac:dyDescent="0.25">
      <c r="M84495"/>
    </row>
    <row r="84496" spans="13:13" x14ac:dyDescent="0.25">
      <c r="M84496"/>
    </row>
    <row r="84497" spans="13:13" x14ac:dyDescent="0.25">
      <c r="M84497"/>
    </row>
    <row r="84498" spans="13:13" x14ac:dyDescent="0.25">
      <c r="M84498"/>
    </row>
    <row r="84499" spans="13:13" x14ac:dyDescent="0.25">
      <c r="M84499"/>
    </row>
    <row r="84500" spans="13:13" x14ac:dyDescent="0.25">
      <c r="M84500"/>
    </row>
    <row r="84501" spans="13:13" x14ac:dyDescent="0.25">
      <c r="M84501"/>
    </row>
    <row r="84502" spans="13:13" x14ac:dyDescent="0.25">
      <c r="M84502"/>
    </row>
    <row r="84503" spans="13:13" x14ac:dyDescent="0.25">
      <c r="M84503"/>
    </row>
    <row r="84504" spans="13:13" x14ac:dyDescent="0.25">
      <c r="M84504"/>
    </row>
    <row r="84505" spans="13:13" x14ac:dyDescent="0.25">
      <c r="M84505"/>
    </row>
    <row r="84506" spans="13:13" x14ac:dyDescent="0.25">
      <c r="M84506"/>
    </row>
    <row r="84507" spans="13:13" x14ac:dyDescent="0.25">
      <c r="M84507"/>
    </row>
    <row r="84508" spans="13:13" x14ac:dyDescent="0.25">
      <c r="M84508"/>
    </row>
    <row r="84509" spans="13:13" x14ac:dyDescent="0.25">
      <c r="M84509"/>
    </row>
    <row r="84510" spans="13:13" x14ac:dyDescent="0.25">
      <c r="M84510"/>
    </row>
    <row r="84511" spans="13:13" x14ac:dyDescent="0.25">
      <c r="M84511"/>
    </row>
    <row r="84512" spans="13:13" x14ac:dyDescent="0.25">
      <c r="M84512"/>
    </row>
    <row r="84513" spans="13:13" x14ac:dyDescent="0.25">
      <c r="M84513"/>
    </row>
    <row r="84514" spans="13:13" x14ac:dyDescent="0.25">
      <c r="M84514"/>
    </row>
    <row r="84515" spans="13:13" x14ac:dyDescent="0.25">
      <c r="M84515"/>
    </row>
    <row r="84516" spans="13:13" x14ac:dyDescent="0.25">
      <c r="M84516"/>
    </row>
    <row r="84517" spans="13:13" x14ac:dyDescent="0.25">
      <c r="M84517"/>
    </row>
    <row r="84518" spans="13:13" x14ac:dyDescent="0.25">
      <c r="M84518"/>
    </row>
    <row r="84519" spans="13:13" x14ac:dyDescent="0.25">
      <c r="M84519"/>
    </row>
    <row r="84520" spans="13:13" x14ac:dyDescent="0.25">
      <c r="M84520"/>
    </row>
    <row r="84521" spans="13:13" x14ac:dyDescent="0.25">
      <c r="M84521"/>
    </row>
    <row r="84522" spans="13:13" x14ac:dyDescent="0.25">
      <c r="M84522"/>
    </row>
    <row r="84523" spans="13:13" x14ac:dyDescent="0.25">
      <c r="M84523"/>
    </row>
    <row r="84524" spans="13:13" x14ac:dyDescent="0.25">
      <c r="M84524"/>
    </row>
    <row r="84525" spans="13:13" x14ac:dyDescent="0.25">
      <c r="M84525"/>
    </row>
    <row r="84526" spans="13:13" x14ac:dyDescent="0.25">
      <c r="M84526"/>
    </row>
    <row r="84527" spans="13:13" x14ac:dyDescent="0.25">
      <c r="M84527"/>
    </row>
    <row r="84528" spans="13:13" x14ac:dyDescent="0.25">
      <c r="M84528"/>
    </row>
    <row r="84529" spans="13:13" x14ac:dyDescent="0.25">
      <c r="M84529"/>
    </row>
    <row r="84530" spans="13:13" x14ac:dyDescent="0.25">
      <c r="M84530"/>
    </row>
    <row r="84531" spans="13:13" x14ac:dyDescent="0.25">
      <c r="M84531"/>
    </row>
    <row r="84532" spans="13:13" x14ac:dyDescent="0.25">
      <c r="M84532"/>
    </row>
    <row r="84533" spans="13:13" x14ac:dyDescent="0.25">
      <c r="M84533"/>
    </row>
    <row r="84534" spans="13:13" x14ac:dyDescent="0.25">
      <c r="M84534"/>
    </row>
    <row r="84535" spans="13:13" x14ac:dyDescent="0.25">
      <c r="M84535"/>
    </row>
    <row r="84536" spans="13:13" x14ac:dyDescent="0.25">
      <c r="M84536"/>
    </row>
    <row r="84537" spans="13:13" x14ac:dyDescent="0.25">
      <c r="M84537"/>
    </row>
    <row r="84538" spans="13:13" x14ac:dyDescent="0.25">
      <c r="M84538"/>
    </row>
    <row r="84539" spans="13:13" x14ac:dyDescent="0.25">
      <c r="M84539"/>
    </row>
    <row r="84540" spans="13:13" x14ac:dyDescent="0.25">
      <c r="M84540"/>
    </row>
    <row r="84541" spans="13:13" x14ac:dyDescent="0.25">
      <c r="M84541"/>
    </row>
    <row r="84542" spans="13:13" x14ac:dyDescent="0.25">
      <c r="M84542"/>
    </row>
    <row r="84543" spans="13:13" x14ac:dyDescent="0.25">
      <c r="M84543"/>
    </row>
    <row r="84544" spans="13:13" x14ac:dyDescent="0.25">
      <c r="M84544"/>
    </row>
    <row r="84545" spans="13:13" x14ac:dyDescent="0.25">
      <c r="M84545"/>
    </row>
    <row r="84546" spans="13:13" x14ac:dyDescent="0.25">
      <c r="M84546"/>
    </row>
    <row r="84547" spans="13:13" x14ac:dyDescent="0.25">
      <c r="M84547"/>
    </row>
    <row r="84548" spans="13:13" x14ac:dyDescent="0.25">
      <c r="M84548"/>
    </row>
    <row r="84549" spans="13:13" x14ac:dyDescent="0.25">
      <c r="M84549"/>
    </row>
    <row r="84550" spans="13:13" x14ac:dyDescent="0.25">
      <c r="M84550"/>
    </row>
    <row r="84551" spans="13:13" x14ac:dyDescent="0.25">
      <c r="M84551"/>
    </row>
    <row r="84552" spans="13:13" x14ac:dyDescent="0.25">
      <c r="M84552"/>
    </row>
    <row r="84553" spans="13:13" x14ac:dyDescent="0.25">
      <c r="M84553"/>
    </row>
    <row r="84554" spans="13:13" x14ac:dyDescent="0.25">
      <c r="M84554"/>
    </row>
    <row r="84555" spans="13:13" x14ac:dyDescent="0.25">
      <c r="M84555"/>
    </row>
    <row r="84556" spans="13:13" x14ac:dyDescent="0.25">
      <c r="M84556"/>
    </row>
    <row r="84557" spans="13:13" x14ac:dyDescent="0.25">
      <c r="M84557"/>
    </row>
    <row r="84558" spans="13:13" x14ac:dyDescent="0.25">
      <c r="M84558"/>
    </row>
    <row r="84559" spans="13:13" x14ac:dyDescent="0.25">
      <c r="M84559"/>
    </row>
    <row r="84560" spans="13:13" x14ac:dyDescent="0.25">
      <c r="M84560"/>
    </row>
    <row r="84561" spans="13:13" x14ac:dyDescent="0.25">
      <c r="M84561"/>
    </row>
    <row r="84562" spans="13:13" x14ac:dyDescent="0.25">
      <c r="M84562"/>
    </row>
    <row r="84563" spans="13:13" x14ac:dyDescent="0.25">
      <c r="M84563"/>
    </row>
    <row r="84564" spans="13:13" x14ac:dyDescent="0.25">
      <c r="M84564"/>
    </row>
    <row r="84565" spans="13:13" x14ac:dyDescent="0.25">
      <c r="M84565"/>
    </row>
    <row r="84566" spans="13:13" x14ac:dyDescent="0.25">
      <c r="M84566"/>
    </row>
    <row r="84567" spans="13:13" x14ac:dyDescent="0.25">
      <c r="M84567"/>
    </row>
    <row r="84568" spans="13:13" x14ac:dyDescent="0.25">
      <c r="M84568"/>
    </row>
    <row r="84569" spans="13:13" x14ac:dyDescent="0.25">
      <c r="M84569"/>
    </row>
    <row r="84570" spans="13:13" x14ac:dyDescent="0.25">
      <c r="M84570"/>
    </row>
    <row r="84571" spans="13:13" x14ac:dyDescent="0.25">
      <c r="M84571"/>
    </row>
    <row r="84572" spans="13:13" x14ac:dyDescent="0.25">
      <c r="M84572"/>
    </row>
    <row r="84573" spans="13:13" x14ac:dyDescent="0.25">
      <c r="M84573"/>
    </row>
    <row r="84574" spans="13:13" x14ac:dyDescent="0.25">
      <c r="M84574"/>
    </row>
    <row r="84575" spans="13:13" x14ac:dyDescent="0.25">
      <c r="M84575"/>
    </row>
    <row r="84576" spans="13:13" x14ac:dyDescent="0.25">
      <c r="M84576"/>
    </row>
    <row r="84577" spans="13:13" x14ac:dyDescent="0.25">
      <c r="M84577"/>
    </row>
    <row r="84578" spans="13:13" x14ac:dyDescent="0.25">
      <c r="M84578"/>
    </row>
    <row r="84579" spans="13:13" x14ac:dyDescent="0.25">
      <c r="M84579"/>
    </row>
    <row r="84580" spans="13:13" x14ac:dyDescent="0.25">
      <c r="M84580"/>
    </row>
    <row r="84581" spans="13:13" x14ac:dyDescent="0.25">
      <c r="M84581"/>
    </row>
    <row r="84582" spans="13:13" x14ac:dyDescent="0.25">
      <c r="M84582"/>
    </row>
    <row r="84583" spans="13:13" x14ac:dyDescent="0.25">
      <c r="M84583"/>
    </row>
    <row r="84584" spans="13:13" x14ac:dyDescent="0.25">
      <c r="M84584"/>
    </row>
    <row r="84585" spans="13:13" x14ac:dyDescent="0.25">
      <c r="M84585"/>
    </row>
    <row r="84586" spans="13:13" x14ac:dyDescent="0.25">
      <c r="M84586"/>
    </row>
    <row r="84587" spans="13:13" x14ac:dyDescent="0.25">
      <c r="M84587"/>
    </row>
    <row r="84588" spans="13:13" x14ac:dyDescent="0.25">
      <c r="M84588"/>
    </row>
    <row r="84589" spans="13:13" x14ac:dyDescent="0.25">
      <c r="M84589"/>
    </row>
    <row r="84590" spans="13:13" x14ac:dyDescent="0.25">
      <c r="M84590"/>
    </row>
    <row r="84591" spans="13:13" x14ac:dyDescent="0.25">
      <c r="M84591"/>
    </row>
    <row r="84592" spans="13:13" x14ac:dyDescent="0.25">
      <c r="M84592"/>
    </row>
    <row r="84593" spans="13:13" x14ac:dyDescent="0.25">
      <c r="M84593"/>
    </row>
    <row r="84594" spans="13:13" x14ac:dyDescent="0.25">
      <c r="M84594"/>
    </row>
    <row r="84595" spans="13:13" x14ac:dyDescent="0.25">
      <c r="M84595"/>
    </row>
    <row r="84596" spans="13:13" x14ac:dyDescent="0.25">
      <c r="M84596"/>
    </row>
    <row r="84597" spans="13:13" x14ac:dyDescent="0.25">
      <c r="M84597"/>
    </row>
    <row r="84598" spans="13:13" x14ac:dyDescent="0.25">
      <c r="M84598"/>
    </row>
    <row r="84599" spans="13:13" x14ac:dyDescent="0.25">
      <c r="M84599"/>
    </row>
    <row r="84600" spans="13:13" x14ac:dyDescent="0.25">
      <c r="M84600"/>
    </row>
    <row r="84601" spans="13:13" x14ac:dyDescent="0.25">
      <c r="M84601"/>
    </row>
    <row r="84602" spans="13:13" x14ac:dyDescent="0.25">
      <c r="M84602"/>
    </row>
    <row r="84603" spans="13:13" x14ac:dyDescent="0.25">
      <c r="M84603"/>
    </row>
    <row r="84604" spans="13:13" x14ac:dyDescent="0.25">
      <c r="M84604"/>
    </row>
    <row r="84605" spans="13:13" x14ac:dyDescent="0.25">
      <c r="M84605"/>
    </row>
    <row r="84606" spans="13:13" x14ac:dyDescent="0.25">
      <c r="M84606"/>
    </row>
    <row r="84607" spans="13:13" x14ac:dyDescent="0.25">
      <c r="M84607"/>
    </row>
    <row r="84608" spans="13:13" x14ac:dyDescent="0.25">
      <c r="M84608"/>
    </row>
    <row r="84609" spans="13:13" x14ac:dyDescent="0.25">
      <c r="M84609"/>
    </row>
    <row r="84610" spans="13:13" x14ac:dyDescent="0.25">
      <c r="M84610"/>
    </row>
    <row r="84611" spans="13:13" x14ac:dyDescent="0.25">
      <c r="M84611"/>
    </row>
    <row r="84612" spans="13:13" x14ac:dyDescent="0.25">
      <c r="M84612"/>
    </row>
    <row r="84613" spans="13:13" x14ac:dyDescent="0.25">
      <c r="M84613"/>
    </row>
    <row r="84614" spans="13:13" x14ac:dyDescent="0.25">
      <c r="M84614"/>
    </row>
    <row r="84615" spans="13:13" x14ac:dyDescent="0.25">
      <c r="M84615"/>
    </row>
    <row r="84616" spans="13:13" x14ac:dyDescent="0.25">
      <c r="M84616"/>
    </row>
    <row r="84617" spans="13:13" x14ac:dyDescent="0.25">
      <c r="M84617"/>
    </row>
    <row r="84618" spans="13:13" x14ac:dyDescent="0.25">
      <c r="M84618"/>
    </row>
    <row r="84619" spans="13:13" x14ac:dyDescent="0.25">
      <c r="M84619"/>
    </row>
    <row r="84620" spans="13:13" x14ac:dyDescent="0.25">
      <c r="M84620"/>
    </row>
    <row r="84621" spans="13:13" x14ac:dyDescent="0.25">
      <c r="M84621"/>
    </row>
    <row r="84622" spans="13:13" x14ac:dyDescent="0.25">
      <c r="M84622"/>
    </row>
    <row r="84623" spans="13:13" x14ac:dyDescent="0.25">
      <c r="M84623"/>
    </row>
    <row r="84624" spans="13:13" x14ac:dyDescent="0.25">
      <c r="M84624"/>
    </row>
    <row r="84625" spans="13:13" x14ac:dyDescent="0.25">
      <c r="M84625"/>
    </row>
    <row r="84626" spans="13:13" x14ac:dyDescent="0.25">
      <c r="M84626"/>
    </row>
    <row r="84627" spans="13:13" x14ac:dyDescent="0.25">
      <c r="M84627"/>
    </row>
    <row r="84628" spans="13:13" x14ac:dyDescent="0.25">
      <c r="M84628"/>
    </row>
    <row r="84629" spans="13:13" x14ac:dyDescent="0.25">
      <c r="M84629"/>
    </row>
    <row r="84630" spans="13:13" x14ac:dyDescent="0.25">
      <c r="M84630"/>
    </row>
    <row r="84631" spans="13:13" x14ac:dyDescent="0.25">
      <c r="M84631"/>
    </row>
    <row r="84632" spans="13:13" x14ac:dyDescent="0.25">
      <c r="M84632"/>
    </row>
    <row r="84633" spans="13:13" x14ac:dyDescent="0.25">
      <c r="M84633"/>
    </row>
    <row r="84634" spans="13:13" x14ac:dyDescent="0.25">
      <c r="M84634"/>
    </row>
    <row r="84635" spans="13:13" x14ac:dyDescent="0.25">
      <c r="M84635"/>
    </row>
    <row r="84636" spans="13:13" x14ac:dyDescent="0.25">
      <c r="M84636"/>
    </row>
    <row r="84637" spans="13:13" x14ac:dyDescent="0.25">
      <c r="M84637"/>
    </row>
    <row r="84638" spans="13:13" x14ac:dyDescent="0.25">
      <c r="M84638"/>
    </row>
    <row r="84639" spans="13:13" x14ac:dyDescent="0.25">
      <c r="M84639"/>
    </row>
    <row r="84640" spans="13:13" x14ac:dyDescent="0.25">
      <c r="M84640"/>
    </row>
    <row r="84641" spans="13:13" x14ac:dyDescent="0.25">
      <c r="M84641"/>
    </row>
    <row r="84642" spans="13:13" x14ac:dyDescent="0.25">
      <c r="M84642"/>
    </row>
    <row r="84643" spans="13:13" x14ac:dyDescent="0.25">
      <c r="M84643"/>
    </row>
    <row r="84644" spans="13:13" x14ac:dyDescent="0.25">
      <c r="M84644"/>
    </row>
    <row r="84645" spans="13:13" x14ac:dyDescent="0.25">
      <c r="M84645"/>
    </row>
    <row r="84646" spans="13:13" x14ac:dyDescent="0.25">
      <c r="M84646"/>
    </row>
    <row r="84647" spans="13:13" x14ac:dyDescent="0.25">
      <c r="M84647"/>
    </row>
    <row r="84648" spans="13:13" x14ac:dyDescent="0.25">
      <c r="M84648"/>
    </row>
    <row r="84649" spans="13:13" x14ac:dyDescent="0.25">
      <c r="M84649"/>
    </row>
    <row r="84650" spans="13:13" x14ac:dyDescent="0.25">
      <c r="M84650"/>
    </row>
    <row r="84651" spans="13:13" x14ac:dyDescent="0.25">
      <c r="M84651"/>
    </row>
    <row r="84652" spans="13:13" x14ac:dyDescent="0.25">
      <c r="M84652"/>
    </row>
    <row r="84653" spans="13:13" x14ac:dyDescent="0.25">
      <c r="M84653"/>
    </row>
    <row r="84654" spans="13:13" x14ac:dyDescent="0.25">
      <c r="M84654"/>
    </row>
    <row r="84655" spans="13:13" x14ac:dyDescent="0.25">
      <c r="M84655"/>
    </row>
    <row r="84656" spans="13:13" x14ac:dyDescent="0.25">
      <c r="M84656"/>
    </row>
    <row r="84657" spans="13:13" x14ac:dyDescent="0.25">
      <c r="M84657"/>
    </row>
    <row r="84658" spans="13:13" x14ac:dyDescent="0.25">
      <c r="M84658"/>
    </row>
    <row r="84659" spans="13:13" x14ac:dyDescent="0.25">
      <c r="M84659"/>
    </row>
    <row r="84660" spans="13:13" x14ac:dyDescent="0.25">
      <c r="M84660"/>
    </row>
    <row r="84661" spans="13:13" x14ac:dyDescent="0.25">
      <c r="M84661"/>
    </row>
    <row r="84662" spans="13:13" x14ac:dyDescent="0.25">
      <c r="M84662"/>
    </row>
    <row r="84663" spans="13:13" x14ac:dyDescent="0.25">
      <c r="M84663"/>
    </row>
    <row r="84664" spans="13:13" x14ac:dyDescent="0.25">
      <c r="M84664"/>
    </row>
    <row r="84665" spans="13:13" x14ac:dyDescent="0.25">
      <c r="M84665"/>
    </row>
    <row r="84666" spans="13:13" x14ac:dyDescent="0.25">
      <c r="M84666"/>
    </row>
    <row r="84667" spans="13:13" x14ac:dyDescent="0.25">
      <c r="M84667"/>
    </row>
    <row r="84668" spans="13:13" x14ac:dyDescent="0.25">
      <c r="M84668"/>
    </row>
    <row r="84669" spans="13:13" x14ac:dyDescent="0.25">
      <c r="M84669"/>
    </row>
    <row r="84670" spans="13:13" x14ac:dyDescent="0.25">
      <c r="M84670"/>
    </row>
    <row r="84671" spans="13:13" x14ac:dyDescent="0.25">
      <c r="M84671"/>
    </row>
    <row r="84672" spans="13:13" x14ac:dyDescent="0.25">
      <c r="M84672"/>
    </row>
    <row r="84673" spans="13:13" x14ac:dyDescent="0.25">
      <c r="M84673"/>
    </row>
    <row r="84674" spans="13:13" x14ac:dyDescent="0.25">
      <c r="M84674"/>
    </row>
    <row r="84675" spans="13:13" x14ac:dyDescent="0.25">
      <c r="M84675"/>
    </row>
    <row r="84676" spans="13:13" x14ac:dyDescent="0.25">
      <c r="M84676"/>
    </row>
    <row r="84677" spans="13:13" x14ac:dyDescent="0.25">
      <c r="M84677"/>
    </row>
    <row r="84678" spans="13:13" x14ac:dyDescent="0.25">
      <c r="M84678"/>
    </row>
    <row r="84679" spans="13:13" x14ac:dyDescent="0.25">
      <c r="M84679"/>
    </row>
    <row r="84680" spans="13:13" x14ac:dyDescent="0.25">
      <c r="M84680"/>
    </row>
    <row r="84681" spans="13:13" x14ac:dyDescent="0.25">
      <c r="M84681"/>
    </row>
    <row r="84682" spans="13:13" x14ac:dyDescent="0.25">
      <c r="M84682"/>
    </row>
    <row r="84683" spans="13:13" x14ac:dyDescent="0.25">
      <c r="M84683"/>
    </row>
    <row r="84684" spans="13:13" x14ac:dyDescent="0.25">
      <c r="M84684"/>
    </row>
    <row r="84685" spans="13:13" x14ac:dyDescent="0.25">
      <c r="M84685"/>
    </row>
    <row r="84686" spans="13:13" x14ac:dyDescent="0.25">
      <c r="M84686"/>
    </row>
    <row r="84687" spans="13:13" x14ac:dyDescent="0.25">
      <c r="M84687"/>
    </row>
    <row r="84688" spans="13:13" x14ac:dyDescent="0.25">
      <c r="M84688"/>
    </row>
    <row r="84689" spans="13:13" x14ac:dyDescent="0.25">
      <c r="M84689"/>
    </row>
    <row r="84690" spans="13:13" x14ac:dyDescent="0.25">
      <c r="M84690"/>
    </row>
    <row r="84691" spans="13:13" x14ac:dyDescent="0.25">
      <c r="M84691"/>
    </row>
    <row r="84692" spans="13:13" x14ac:dyDescent="0.25">
      <c r="M84692"/>
    </row>
    <row r="84693" spans="13:13" x14ac:dyDescent="0.25">
      <c r="M84693"/>
    </row>
    <row r="84694" spans="13:13" x14ac:dyDescent="0.25">
      <c r="M84694"/>
    </row>
    <row r="84695" spans="13:13" x14ac:dyDescent="0.25">
      <c r="M84695"/>
    </row>
    <row r="84696" spans="13:13" x14ac:dyDescent="0.25">
      <c r="M84696"/>
    </row>
    <row r="84697" spans="13:13" x14ac:dyDescent="0.25">
      <c r="M84697"/>
    </row>
    <row r="84698" spans="13:13" x14ac:dyDescent="0.25">
      <c r="M84698"/>
    </row>
    <row r="84699" spans="13:13" x14ac:dyDescent="0.25">
      <c r="M84699"/>
    </row>
    <row r="84700" spans="13:13" x14ac:dyDescent="0.25">
      <c r="M84700"/>
    </row>
    <row r="84701" spans="13:13" x14ac:dyDescent="0.25">
      <c r="M84701"/>
    </row>
    <row r="84702" spans="13:13" x14ac:dyDescent="0.25">
      <c r="M84702"/>
    </row>
    <row r="84703" spans="13:13" x14ac:dyDescent="0.25">
      <c r="M84703"/>
    </row>
    <row r="84704" spans="13:13" x14ac:dyDescent="0.25">
      <c r="M84704"/>
    </row>
    <row r="84705" spans="13:13" x14ac:dyDescent="0.25">
      <c r="M84705"/>
    </row>
    <row r="84706" spans="13:13" x14ac:dyDescent="0.25">
      <c r="M84706"/>
    </row>
    <row r="84707" spans="13:13" x14ac:dyDescent="0.25">
      <c r="M84707"/>
    </row>
    <row r="84708" spans="13:13" x14ac:dyDescent="0.25">
      <c r="M84708"/>
    </row>
    <row r="84709" spans="13:13" x14ac:dyDescent="0.25">
      <c r="M84709"/>
    </row>
    <row r="84710" spans="13:13" x14ac:dyDescent="0.25">
      <c r="M84710"/>
    </row>
    <row r="84711" spans="13:13" x14ac:dyDescent="0.25">
      <c r="M84711"/>
    </row>
    <row r="84712" spans="13:13" x14ac:dyDescent="0.25">
      <c r="M84712"/>
    </row>
    <row r="84713" spans="13:13" x14ac:dyDescent="0.25">
      <c r="M84713"/>
    </row>
    <row r="84714" spans="13:13" x14ac:dyDescent="0.25">
      <c r="M84714"/>
    </row>
    <row r="84715" spans="13:13" x14ac:dyDescent="0.25">
      <c r="M84715"/>
    </row>
    <row r="84716" spans="13:13" x14ac:dyDescent="0.25">
      <c r="M84716"/>
    </row>
    <row r="84717" spans="13:13" x14ac:dyDescent="0.25">
      <c r="M84717"/>
    </row>
    <row r="84718" spans="13:13" x14ac:dyDescent="0.25">
      <c r="M84718"/>
    </row>
    <row r="84719" spans="13:13" x14ac:dyDescent="0.25">
      <c r="M84719"/>
    </row>
    <row r="84720" spans="13:13" x14ac:dyDescent="0.25">
      <c r="M84720"/>
    </row>
    <row r="84721" spans="13:13" x14ac:dyDescent="0.25">
      <c r="M84721"/>
    </row>
    <row r="84722" spans="13:13" x14ac:dyDescent="0.25">
      <c r="M84722"/>
    </row>
    <row r="84723" spans="13:13" x14ac:dyDescent="0.25">
      <c r="M84723"/>
    </row>
    <row r="84724" spans="13:13" x14ac:dyDescent="0.25">
      <c r="M84724"/>
    </row>
    <row r="84725" spans="13:13" x14ac:dyDescent="0.25">
      <c r="M84725"/>
    </row>
    <row r="84726" spans="13:13" x14ac:dyDescent="0.25">
      <c r="M84726"/>
    </row>
    <row r="84727" spans="13:13" x14ac:dyDescent="0.25">
      <c r="M84727"/>
    </row>
    <row r="84728" spans="13:13" x14ac:dyDescent="0.25">
      <c r="M84728"/>
    </row>
    <row r="84729" spans="13:13" x14ac:dyDescent="0.25">
      <c r="M84729"/>
    </row>
    <row r="84730" spans="13:13" x14ac:dyDescent="0.25">
      <c r="M84730"/>
    </row>
    <row r="84731" spans="13:13" x14ac:dyDescent="0.25">
      <c r="M84731"/>
    </row>
    <row r="84732" spans="13:13" x14ac:dyDescent="0.25">
      <c r="M84732"/>
    </row>
    <row r="84733" spans="13:13" x14ac:dyDescent="0.25">
      <c r="M84733"/>
    </row>
    <row r="84734" spans="13:13" x14ac:dyDescent="0.25">
      <c r="M84734"/>
    </row>
    <row r="84735" spans="13:13" x14ac:dyDescent="0.25">
      <c r="M84735"/>
    </row>
    <row r="84736" spans="13:13" x14ac:dyDescent="0.25">
      <c r="M84736"/>
    </row>
    <row r="84737" spans="13:13" x14ac:dyDescent="0.25">
      <c r="M84737"/>
    </row>
    <row r="84738" spans="13:13" x14ac:dyDescent="0.25">
      <c r="M84738"/>
    </row>
    <row r="84739" spans="13:13" x14ac:dyDescent="0.25">
      <c r="M84739"/>
    </row>
    <row r="84740" spans="13:13" x14ac:dyDescent="0.25">
      <c r="M84740"/>
    </row>
    <row r="84741" spans="13:13" x14ac:dyDescent="0.25">
      <c r="M84741"/>
    </row>
    <row r="84742" spans="13:13" x14ac:dyDescent="0.25">
      <c r="M84742"/>
    </row>
    <row r="84743" spans="13:13" x14ac:dyDescent="0.25">
      <c r="M84743"/>
    </row>
    <row r="84744" spans="13:13" x14ac:dyDescent="0.25">
      <c r="M84744"/>
    </row>
    <row r="84745" spans="13:13" x14ac:dyDescent="0.25">
      <c r="M84745"/>
    </row>
    <row r="84746" spans="13:13" x14ac:dyDescent="0.25">
      <c r="M84746"/>
    </row>
    <row r="84747" spans="13:13" x14ac:dyDescent="0.25">
      <c r="M84747"/>
    </row>
    <row r="84748" spans="13:13" x14ac:dyDescent="0.25">
      <c r="M84748"/>
    </row>
    <row r="84749" spans="13:13" x14ac:dyDescent="0.25">
      <c r="M84749"/>
    </row>
    <row r="84750" spans="13:13" x14ac:dyDescent="0.25">
      <c r="M84750"/>
    </row>
    <row r="84751" spans="13:13" x14ac:dyDescent="0.25">
      <c r="M84751"/>
    </row>
    <row r="84752" spans="13:13" x14ac:dyDescent="0.25">
      <c r="M84752"/>
    </row>
    <row r="84753" spans="13:13" x14ac:dyDescent="0.25">
      <c r="M84753"/>
    </row>
    <row r="84754" spans="13:13" x14ac:dyDescent="0.25">
      <c r="M84754"/>
    </row>
    <row r="84755" spans="13:13" x14ac:dyDescent="0.25">
      <c r="M84755"/>
    </row>
    <row r="84756" spans="13:13" x14ac:dyDescent="0.25">
      <c r="M84756"/>
    </row>
    <row r="84757" spans="13:13" x14ac:dyDescent="0.25">
      <c r="M84757"/>
    </row>
    <row r="84758" spans="13:13" x14ac:dyDescent="0.25">
      <c r="M84758"/>
    </row>
    <row r="84759" spans="13:13" x14ac:dyDescent="0.25">
      <c r="M84759"/>
    </row>
    <row r="84760" spans="13:13" x14ac:dyDescent="0.25">
      <c r="M84760"/>
    </row>
    <row r="84761" spans="13:13" x14ac:dyDescent="0.25">
      <c r="M84761"/>
    </row>
    <row r="84762" spans="13:13" x14ac:dyDescent="0.25">
      <c r="M84762"/>
    </row>
    <row r="84763" spans="13:13" x14ac:dyDescent="0.25">
      <c r="M84763"/>
    </row>
    <row r="84764" spans="13:13" x14ac:dyDescent="0.25">
      <c r="M84764"/>
    </row>
    <row r="84765" spans="13:13" x14ac:dyDescent="0.25">
      <c r="M84765"/>
    </row>
    <row r="84766" spans="13:13" x14ac:dyDescent="0.25">
      <c r="M84766"/>
    </row>
    <row r="84767" spans="13:13" x14ac:dyDescent="0.25">
      <c r="M84767"/>
    </row>
    <row r="84768" spans="13:13" x14ac:dyDescent="0.25">
      <c r="M84768"/>
    </row>
    <row r="84769" spans="13:13" x14ac:dyDescent="0.25">
      <c r="M84769"/>
    </row>
    <row r="84770" spans="13:13" x14ac:dyDescent="0.25">
      <c r="M84770"/>
    </row>
    <row r="84771" spans="13:13" x14ac:dyDescent="0.25">
      <c r="M84771"/>
    </row>
    <row r="84772" spans="13:13" x14ac:dyDescent="0.25">
      <c r="M84772"/>
    </row>
    <row r="84773" spans="13:13" x14ac:dyDescent="0.25">
      <c r="M84773"/>
    </row>
    <row r="84774" spans="13:13" x14ac:dyDescent="0.25">
      <c r="M84774"/>
    </row>
    <row r="84775" spans="13:13" x14ac:dyDescent="0.25">
      <c r="M84775"/>
    </row>
    <row r="84776" spans="13:13" x14ac:dyDescent="0.25">
      <c r="M84776"/>
    </row>
    <row r="84777" spans="13:13" x14ac:dyDescent="0.25">
      <c r="M84777"/>
    </row>
    <row r="84778" spans="13:13" x14ac:dyDescent="0.25">
      <c r="M84778"/>
    </row>
    <row r="84779" spans="13:13" x14ac:dyDescent="0.25">
      <c r="M84779"/>
    </row>
    <row r="84780" spans="13:13" x14ac:dyDescent="0.25">
      <c r="M84780"/>
    </row>
    <row r="84781" spans="13:13" x14ac:dyDescent="0.25">
      <c r="M84781"/>
    </row>
    <row r="84782" spans="13:13" x14ac:dyDescent="0.25">
      <c r="M84782"/>
    </row>
    <row r="84783" spans="13:13" x14ac:dyDescent="0.25">
      <c r="M84783"/>
    </row>
    <row r="84784" spans="13:13" x14ac:dyDescent="0.25">
      <c r="M84784"/>
    </row>
    <row r="84785" spans="13:13" x14ac:dyDescent="0.25">
      <c r="M84785"/>
    </row>
    <row r="84786" spans="13:13" x14ac:dyDescent="0.25">
      <c r="M84786"/>
    </row>
    <row r="84787" spans="13:13" x14ac:dyDescent="0.25">
      <c r="M84787"/>
    </row>
    <row r="84788" spans="13:13" x14ac:dyDescent="0.25">
      <c r="M84788"/>
    </row>
    <row r="84789" spans="13:13" x14ac:dyDescent="0.25">
      <c r="M84789"/>
    </row>
    <row r="84790" spans="13:13" x14ac:dyDescent="0.25">
      <c r="M84790"/>
    </row>
    <row r="84791" spans="13:13" x14ac:dyDescent="0.25">
      <c r="M84791"/>
    </row>
    <row r="84792" spans="13:13" x14ac:dyDescent="0.25">
      <c r="M84792"/>
    </row>
    <row r="84793" spans="13:13" x14ac:dyDescent="0.25">
      <c r="M84793"/>
    </row>
    <row r="84794" spans="13:13" x14ac:dyDescent="0.25">
      <c r="M84794"/>
    </row>
    <row r="84795" spans="13:13" x14ac:dyDescent="0.25">
      <c r="M84795"/>
    </row>
    <row r="84796" spans="13:13" x14ac:dyDescent="0.25">
      <c r="M84796"/>
    </row>
    <row r="84797" spans="13:13" x14ac:dyDescent="0.25">
      <c r="M84797"/>
    </row>
    <row r="84798" spans="13:13" x14ac:dyDescent="0.25">
      <c r="M84798"/>
    </row>
    <row r="84799" spans="13:13" x14ac:dyDescent="0.25">
      <c r="M84799"/>
    </row>
    <row r="84800" spans="13:13" x14ac:dyDescent="0.25">
      <c r="M84800"/>
    </row>
    <row r="84801" spans="13:13" x14ac:dyDescent="0.25">
      <c r="M84801"/>
    </row>
    <row r="84802" spans="13:13" x14ac:dyDescent="0.25">
      <c r="M84802"/>
    </row>
    <row r="84803" spans="13:13" x14ac:dyDescent="0.25">
      <c r="M84803"/>
    </row>
    <row r="84804" spans="13:13" x14ac:dyDescent="0.25">
      <c r="M84804"/>
    </row>
    <row r="84805" spans="13:13" x14ac:dyDescent="0.25">
      <c r="M84805"/>
    </row>
    <row r="84806" spans="13:13" x14ac:dyDescent="0.25">
      <c r="M84806"/>
    </row>
    <row r="84807" spans="13:13" x14ac:dyDescent="0.25">
      <c r="M84807"/>
    </row>
    <row r="84808" spans="13:13" x14ac:dyDescent="0.25">
      <c r="M84808"/>
    </row>
    <row r="84809" spans="13:13" x14ac:dyDescent="0.25">
      <c r="M84809"/>
    </row>
    <row r="84810" spans="13:13" x14ac:dyDescent="0.25">
      <c r="M84810"/>
    </row>
    <row r="84811" spans="13:13" x14ac:dyDescent="0.25">
      <c r="M84811"/>
    </row>
    <row r="84812" spans="13:13" x14ac:dyDescent="0.25">
      <c r="M84812"/>
    </row>
    <row r="84813" spans="13:13" x14ac:dyDescent="0.25">
      <c r="M84813"/>
    </row>
    <row r="84814" spans="13:13" x14ac:dyDescent="0.25">
      <c r="M84814"/>
    </row>
    <row r="84815" spans="13:13" x14ac:dyDescent="0.25">
      <c r="M84815"/>
    </row>
    <row r="84816" spans="13:13" x14ac:dyDescent="0.25">
      <c r="M84816"/>
    </row>
    <row r="84817" spans="13:13" x14ac:dyDescent="0.25">
      <c r="M84817"/>
    </row>
    <row r="84818" spans="13:13" x14ac:dyDescent="0.25">
      <c r="M84818"/>
    </row>
    <row r="84819" spans="13:13" x14ac:dyDescent="0.25">
      <c r="M84819"/>
    </row>
    <row r="84820" spans="13:13" x14ac:dyDescent="0.25">
      <c r="M84820"/>
    </row>
    <row r="84821" spans="13:13" x14ac:dyDescent="0.25">
      <c r="M84821"/>
    </row>
    <row r="84822" spans="13:13" x14ac:dyDescent="0.25">
      <c r="M84822"/>
    </row>
    <row r="84823" spans="13:13" x14ac:dyDescent="0.25">
      <c r="M84823"/>
    </row>
    <row r="84824" spans="13:13" x14ac:dyDescent="0.25">
      <c r="M84824"/>
    </row>
    <row r="84825" spans="13:13" x14ac:dyDescent="0.25">
      <c r="M84825"/>
    </row>
    <row r="84826" spans="13:13" x14ac:dyDescent="0.25">
      <c r="M84826"/>
    </row>
    <row r="84827" spans="13:13" x14ac:dyDescent="0.25">
      <c r="M84827"/>
    </row>
    <row r="84828" spans="13:13" x14ac:dyDescent="0.25">
      <c r="M84828"/>
    </row>
    <row r="84829" spans="13:13" x14ac:dyDescent="0.25">
      <c r="M84829"/>
    </row>
    <row r="84830" spans="13:13" x14ac:dyDescent="0.25">
      <c r="M84830"/>
    </row>
    <row r="84831" spans="13:13" x14ac:dyDescent="0.25">
      <c r="M84831"/>
    </row>
    <row r="84832" spans="13:13" x14ac:dyDescent="0.25">
      <c r="M84832"/>
    </row>
    <row r="84833" spans="13:13" x14ac:dyDescent="0.25">
      <c r="M84833"/>
    </row>
    <row r="84834" spans="13:13" x14ac:dyDescent="0.25">
      <c r="M84834"/>
    </row>
    <row r="84835" spans="13:13" x14ac:dyDescent="0.25">
      <c r="M84835"/>
    </row>
    <row r="84836" spans="13:13" x14ac:dyDescent="0.25">
      <c r="M84836"/>
    </row>
    <row r="84837" spans="13:13" x14ac:dyDescent="0.25">
      <c r="M84837"/>
    </row>
    <row r="84838" spans="13:13" x14ac:dyDescent="0.25">
      <c r="M84838"/>
    </row>
    <row r="84839" spans="13:13" x14ac:dyDescent="0.25">
      <c r="M84839"/>
    </row>
    <row r="84840" spans="13:13" x14ac:dyDescent="0.25">
      <c r="M84840"/>
    </row>
    <row r="84841" spans="13:13" x14ac:dyDescent="0.25">
      <c r="M84841"/>
    </row>
    <row r="84842" spans="13:13" x14ac:dyDescent="0.25">
      <c r="M84842"/>
    </row>
    <row r="84843" spans="13:13" x14ac:dyDescent="0.25">
      <c r="M84843"/>
    </row>
    <row r="84844" spans="13:13" x14ac:dyDescent="0.25">
      <c r="M84844"/>
    </row>
    <row r="84845" spans="13:13" x14ac:dyDescent="0.25">
      <c r="M84845"/>
    </row>
    <row r="84846" spans="13:13" x14ac:dyDescent="0.25">
      <c r="M84846"/>
    </row>
    <row r="84847" spans="13:13" x14ac:dyDescent="0.25">
      <c r="M84847"/>
    </row>
    <row r="84848" spans="13:13" x14ac:dyDescent="0.25">
      <c r="M84848"/>
    </row>
    <row r="84849" spans="13:13" x14ac:dyDescent="0.25">
      <c r="M84849"/>
    </row>
    <row r="84850" spans="13:13" x14ac:dyDescent="0.25">
      <c r="M84850"/>
    </row>
    <row r="84851" spans="13:13" x14ac:dyDescent="0.25">
      <c r="M84851"/>
    </row>
    <row r="84852" spans="13:13" x14ac:dyDescent="0.25">
      <c r="M84852"/>
    </row>
    <row r="84853" spans="13:13" x14ac:dyDescent="0.25">
      <c r="M84853"/>
    </row>
    <row r="84854" spans="13:13" x14ac:dyDescent="0.25">
      <c r="M84854"/>
    </row>
    <row r="84855" spans="13:13" x14ac:dyDescent="0.25">
      <c r="M84855"/>
    </row>
    <row r="84856" spans="13:13" x14ac:dyDescent="0.25">
      <c r="M84856"/>
    </row>
    <row r="84857" spans="13:13" x14ac:dyDescent="0.25">
      <c r="M84857"/>
    </row>
    <row r="84858" spans="13:13" x14ac:dyDescent="0.25">
      <c r="M84858"/>
    </row>
    <row r="84859" spans="13:13" x14ac:dyDescent="0.25">
      <c r="M84859"/>
    </row>
    <row r="84860" spans="13:13" x14ac:dyDescent="0.25">
      <c r="M84860"/>
    </row>
    <row r="84861" spans="13:13" x14ac:dyDescent="0.25">
      <c r="M84861"/>
    </row>
    <row r="84862" spans="13:13" x14ac:dyDescent="0.25">
      <c r="M84862"/>
    </row>
    <row r="84863" spans="13:13" x14ac:dyDescent="0.25">
      <c r="M84863"/>
    </row>
    <row r="84864" spans="13:13" x14ac:dyDescent="0.25">
      <c r="M84864"/>
    </row>
    <row r="84865" spans="13:13" x14ac:dyDescent="0.25">
      <c r="M84865"/>
    </row>
    <row r="84866" spans="13:13" x14ac:dyDescent="0.25">
      <c r="M84866"/>
    </row>
    <row r="84867" spans="13:13" x14ac:dyDescent="0.25">
      <c r="M84867"/>
    </row>
    <row r="84868" spans="13:13" x14ac:dyDescent="0.25">
      <c r="M84868"/>
    </row>
    <row r="84869" spans="13:13" x14ac:dyDescent="0.25">
      <c r="M84869"/>
    </row>
    <row r="84870" spans="13:13" x14ac:dyDescent="0.25">
      <c r="M84870"/>
    </row>
    <row r="84871" spans="13:13" x14ac:dyDescent="0.25">
      <c r="M84871"/>
    </row>
    <row r="84872" spans="13:13" x14ac:dyDescent="0.25">
      <c r="M84872"/>
    </row>
    <row r="84873" spans="13:13" x14ac:dyDescent="0.25">
      <c r="M84873"/>
    </row>
    <row r="84874" spans="13:13" x14ac:dyDescent="0.25">
      <c r="M84874"/>
    </row>
    <row r="84875" spans="13:13" x14ac:dyDescent="0.25">
      <c r="M84875"/>
    </row>
    <row r="84876" spans="13:13" x14ac:dyDescent="0.25">
      <c r="M84876"/>
    </row>
    <row r="84877" spans="13:13" x14ac:dyDescent="0.25">
      <c r="M84877"/>
    </row>
    <row r="84878" spans="13:13" x14ac:dyDescent="0.25">
      <c r="M84878"/>
    </row>
    <row r="84879" spans="13:13" x14ac:dyDescent="0.25">
      <c r="M84879"/>
    </row>
    <row r="84880" spans="13:13" x14ac:dyDescent="0.25">
      <c r="M84880"/>
    </row>
    <row r="84881" spans="13:13" x14ac:dyDescent="0.25">
      <c r="M84881"/>
    </row>
    <row r="84882" spans="13:13" x14ac:dyDescent="0.25">
      <c r="M84882"/>
    </row>
    <row r="84883" spans="13:13" x14ac:dyDescent="0.25">
      <c r="M84883"/>
    </row>
    <row r="84884" spans="13:13" x14ac:dyDescent="0.25">
      <c r="M84884"/>
    </row>
    <row r="84885" spans="13:13" x14ac:dyDescent="0.25">
      <c r="M84885"/>
    </row>
    <row r="84886" spans="13:13" x14ac:dyDescent="0.25">
      <c r="M84886"/>
    </row>
    <row r="84887" spans="13:13" x14ac:dyDescent="0.25">
      <c r="M84887"/>
    </row>
    <row r="84888" spans="13:13" x14ac:dyDescent="0.25">
      <c r="M84888"/>
    </row>
    <row r="84889" spans="13:13" x14ac:dyDescent="0.25">
      <c r="M84889"/>
    </row>
    <row r="84890" spans="13:13" x14ac:dyDescent="0.25">
      <c r="M84890"/>
    </row>
    <row r="84891" spans="13:13" x14ac:dyDescent="0.25">
      <c r="M84891"/>
    </row>
    <row r="84892" spans="13:13" x14ac:dyDescent="0.25">
      <c r="M84892"/>
    </row>
    <row r="84893" spans="13:13" x14ac:dyDescent="0.25">
      <c r="M84893"/>
    </row>
    <row r="84894" spans="13:13" x14ac:dyDescent="0.25">
      <c r="M84894"/>
    </row>
    <row r="84895" spans="13:13" x14ac:dyDescent="0.25">
      <c r="M84895"/>
    </row>
    <row r="84896" spans="13:13" x14ac:dyDescent="0.25">
      <c r="M84896"/>
    </row>
    <row r="84897" spans="13:13" x14ac:dyDescent="0.25">
      <c r="M84897"/>
    </row>
    <row r="84898" spans="13:13" x14ac:dyDescent="0.25">
      <c r="M84898"/>
    </row>
    <row r="84899" spans="13:13" x14ac:dyDescent="0.25">
      <c r="M84899"/>
    </row>
    <row r="84900" spans="13:13" x14ac:dyDescent="0.25">
      <c r="M84900"/>
    </row>
    <row r="84901" spans="13:13" x14ac:dyDescent="0.25">
      <c r="M84901"/>
    </row>
    <row r="84902" spans="13:13" x14ac:dyDescent="0.25">
      <c r="M84902"/>
    </row>
    <row r="84903" spans="13:13" x14ac:dyDescent="0.25">
      <c r="M84903"/>
    </row>
    <row r="84904" spans="13:13" x14ac:dyDescent="0.25">
      <c r="M84904"/>
    </row>
    <row r="84905" spans="13:13" x14ac:dyDescent="0.25">
      <c r="M84905"/>
    </row>
    <row r="84906" spans="13:13" x14ac:dyDescent="0.25">
      <c r="M84906"/>
    </row>
    <row r="84907" spans="13:13" x14ac:dyDescent="0.25">
      <c r="M84907"/>
    </row>
    <row r="84908" spans="13:13" x14ac:dyDescent="0.25">
      <c r="M84908"/>
    </row>
    <row r="84909" spans="13:13" x14ac:dyDescent="0.25">
      <c r="M84909"/>
    </row>
    <row r="84910" spans="13:13" x14ac:dyDescent="0.25">
      <c r="M84910"/>
    </row>
    <row r="84911" spans="13:13" x14ac:dyDescent="0.25">
      <c r="M84911"/>
    </row>
    <row r="84912" spans="13:13" x14ac:dyDescent="0.25">
      <c r="M84912"/>
    </row>
    <row r="84913" spans="13:13" x14ac:dyDescent="0.25">
      <c r="M84913"/>
    </row>
    <row r="84914" spans="13:13" x14ac:dyDescent="0.25">
      <c r="M84914"/>
    </row>
    <row r="84915" spans="13:13" x14ac:dyDescent="0.25">
      <c r="M84915"/>
    </row>
    <row r="84916" spans="13:13" x14ac:dyDescent="0.25">
      <c r="M84916"/>
    </row>
    <row r="84917" spans="13:13" x14ac:dyDescent="0.25">
      <c r="M84917"/>
    </row>
    <row r="84918" spans="13:13" x14ac:dyDescent="0.25">
      <c r="M84918"/>
    </row>
    <row r="84919" spans="13:13" x14ac:dyDescent="0.25">
      <c r="M84919"/>
    </row>
    <row r="84920" spans="13:13" x14ac:dyDescent="0.25">
      <c r="M84920"/>
    </row>
    <row r="84921" spans="13:13" x14ac:dyDescent="0.25">
      <c r="M84921"/>
    </row>
    <row r="84922" spans="13:13" x14ac:dyDescent="0.25">
      <c r="M84922"/>
    </row>
    <row r="84923" spans="13:13" x14ac:dyDescent="0.25">
      <c r="M84923"/>
    </row>
    <row r="84924" spans="13:13" x14ac:dyDescent="0.25">
      <c r="M84924"/>
    </row>
    <row r="84925" spans="13:13" x14ac:dyDescent="0.25">
      <c r="M84925"/>
    </row>
    <row r="84926" spans="13:13" x14ac:dyDescent="0.25">
      <c r="M84926"/>
    </row>
    <row r="84927" spans="13:13" x14ac:dyDescent="0.25">
      <c r="M84927"/>
    </row>
    <row r="84928" spans="13:13" x14ac:dyDescent="0.25">
      <c r="M84928"/>
    </row>
    <row r="84929" spans="13:13" x14ac:dyDescent="0.25">
      <c r="M84929"/>
    </row>
    <row r="84930" spans="13:13" x14ac:dyDescent="0.25">
      <c r="M84930"/>
    </row>
    <row r="84931" spans="13:13" x14ac:dyDescent="0.25">
      <c r="M84931"/>
    </row>
    <row r="84932" spans="13:13" x14ac:dyDescent="0.25">
      <c r="M84932"/>
    </row>
    <row r="84933" spans="13:13" x14ac:dyDescent="0.25">
      <c r="M84933"/>
    </row>
    <row r="84934" spans="13:13" x14ac:dyDescent="0.25">
      <c r="M84934"/>
    </row>
    <row r="84935" spans="13:13" x14ac:dyDescent="0.25">
      <c r="M84935"/>
    </row>
    <row r="84936" spans="13:13" x14ac:dyDescent="0.25">
      <c r="M84936"/>
    </row>
    <row r="84937" spans="13:13" x14ac:dyDescent="0.25">
      <c r="M84937"/>
    </row>
    <row r="84938" spans="13:13" x14ac:dyDescent="0.25">
      <c r="M84938"/>
    </row>
    <row r="84939" spans="13:13" x14ac:dyDescent="0.25">
      <c r="M84939"/>
    </row>
    <row r="84940" spans="13:13" x14ac:dyDescent="0.25">
      <c r="M84940"/>
    </row>
    <row r="84941" spans="13:13" x14ac:dyDescent="0.25">
      <c r="M84941"/>
    </row>
    <row r="84942" spans="13:13" x14ac:dyDescent="0.25">
      <c r="M84942"/>
    </row>
    <row r="84943" spans="13:13" x14ac:dyDescent="0.25">
      <c r="M84943"/>
    </row>
    <row r="84944" spans="13:13" x14ac:dyDescent="0.25">
      <c r="M84944"/>
    </row>
    <row r="84945" spans="13:13" x14ac:dyDescent="0.25">
      <c r="M84945"/>
    </row>
    <row r="84946" spans="13:13" x14ac:dyDescent="0.25">
      <c r="M84946"/>
    </row>
    <row r="84947" spans="13:13" x14ac:dyDescent="0.25">
      <c r="M84947"/>
    </row>
    <row r="84948" spans="13:13" x14ac:dyDescent="0.25">
      <c r="M84948"/>
    </row>
    <row r="84949" spans="13:13" x14ac:dyDescent="0.25">
      <c r="M84949"/>
    </row>
    <row r="84950" spans="13:13" x14ac:dyDescent="0.25">
      <c r="M84950"/>
    </row>
    <row r="84951" spans="13:13" x14ac:dyDescent="0.25">
      <c r="M84951"/>
    </row>
    <row r="84952" spans="13:13" x14ac:dyDescent="0.25">
      <c r="M84952"/>
    </row>
    <row r="84953" spans="13:13" x14ac:dyDescent="0.25">
      <c r="M84953"/>
    </row>
    <row r="84954" spans="13:13" x14ac:dyDescent="0.25">
      <c r="M84954"/>
    </row>
    <row r="84955" spans="13:13" x14ac:dyDescent="0.25">
      <c r="M84955"/>
    </row>
    <row r="84956" spans="13:13" x14ac:dyDescent="0.25">
      <c r="M84956"/>
    </row>
    <row r="84957" spans="13:13" x14ac:dyDescent="0.25">
      <c r="M84957"/>
    </row>
    <row r="84958" spans="13:13" x14ac:dyDescent="0.25">
      <c r="M84958"/>
    </row>
    <row r="84959" spans="13:13" x14ac:dyDescent="0.25">
      <c r="M84959"/>
    </row>
    <row r="84960" spans="13:13" x14ac:dyDescent="0.25">
      <c r="M84960"/>
    </row>
    <row r="84961" spans="13:13" x14ac:dyDescent="0.25">
      <c r="M84961"/>
    </row>
    <row r="84962" spans="13:13" x14ac:dyDescent="0.25">
      <c r="M84962"/>
    </row>
    <row r="84963" spans="13:13" x14ac:dyDescent="0.25">
      <c r="M84963"/>
    </row>
    <row r="84964" spans="13:13" x14ac:dyDescent="0.25">
      <c r="M84964"/>
    </row>
    <row r="84965" spans="13:13" x14ac:dyDescent="0.25">
      <c r="M84965"/>
    </row>
    <row r="84966" spans="13:13" x14ac:dyDescent="0.25">
      <c r="M84966"/>
    </row>
    <row r="84967" spans="13:13" x14ac:dyDescent="0.25">
      <c r="M84967"/>
    </row>
    <row r="84968" spans="13:13" x14ac:dyDescent="0.25">
      <c r="M84968"/>
    </row>
    <row r="84969" spans="13:13" x14ac:dyDescent="0.25">
      <c r="M84969"/>
    </row>
    <row r="84970" spans="13:13" x14ac:dyDescent="0.25">
      <c r="M84970"/>
    </row>
    <row r="84971" spans="13:13" x14ac:dyDescent="0.25">
      <c r="M84971"/>
    </row>
    <row r="84972" spans="13:13" x14ac:dyDescent="0.25">
      <c r="M84972"/>
    </row>
    <row r="84973" spans="13:13" x14ac:dyDescent="0.25">
      <c r="M84973"/>
    </row>
    <row r="84974" spans="13:13" x14ac:dyDescent="0.25">
      <c r="M84974"/>
    </row>
    <row r="84975" spans="13:13" x14ac:dyDescent="0.25">
      <c r="M84975"/>
    </row>
    <row r="84976" spans="13:13" x14ac:dyDescent="0.25">
      <c r="M84976"/>
    </row>
    <row r="84977" spans="13:13" x14ac:dyDescent="0.25">
      <c r="M84977"/>
    </row>
    <row r="84978" spans="13:13" x14ac:dyDescent="0.25">
      <c r="M84978"/>
    </row>
    <row r="84979" spans="13:13" x14ac:dyDescent="0.25">
      <c r="M84979"/>
    </row>
    <row r="84980" spans="13:13" x14ac:dyDescent="0.25">
      <c r="M84980"/>
    </row>
    <row r="84981" spans="13:13" x14ac:dyDescent="0.25">
      <c r="M84981"/>
    </row>
    <row r="84982" spans="13:13" x14ac:dyDescent="0.25">
      <c r="M84982"/>
    </row>
    <row r="84983" spans="13:13" x14ac:dyDescent="0.25">
      <c r="M84983"/>
    </row>
    <row r="84984" spans="13:13" x14ac:dyDescent="0.25">
      <c r="M84984"/>
    </row>
    <row r="84985" spans="13:13" x14ac:dyDescent="0.25">
      <c r="M84985"/>
    </row>
    <row r="84986" spans="13:13" x14ac:dyDescent="0.25">
      <c r="M84986"/>
    </row>
    <row r="84987" spans="13:13" x14ac:dyDescent="0.25">
      <c r="M84987"/>
    </row>
    <row r="84988" spans="13:13" x14ac:dyDescent="0.25">
      <c r="M84988"/>
    </row>
    <row r="84989" spans="13:13" x14ac:dyDescent="0.25">
      <c r="M84989"/>
    </row>
    <row r="84990" spans="13:13" x14ac:dyDescent="0.25">
      <c r="M84990"/>
    </row>
    <row r="84991" spans="13:13" x14ac:dyDescent="0.25">
      <c r="M84991"/>
    </row>
    <row r="84992" spans="13:13" x14ac:dyDescent="0.25">
      <c r="M84992"/>
    </row>
    <row r="84993" spans="13:13" x14ac:dyDescent="0.25">
      <c r="M84993"/>
    </row>
    <row r="84994" spans="13:13" x14ac:dyDescent="0.25">
      <c r="M84994"/>
    </row>
    <row r="84995" spans="13:13" x14ac:dyDescent="0.25">
      <c r="M84995"/>
    </row>
    <row r="84996" spans="13:13" x14ac:dyDescent="0.25">
      <c r="M84996"/>
    </row>
    <row r="84997" spans="13:13" x14ac:dyDescent="0.25">
      <c r="M84997"/>
    </row>
    <row r="84998" spans="13:13" x14ac:dyDescent="0.25">
      <c r="M84998"/>
    </row>
    <row r="84999" spans="13:13" x14ac:dyDescent="0.25">
      <c r="M84999"/>
    </row>
    <row r="85000" spans="13:13" x14ac:dyDescent="0.25">
      <c r="M85000"/>
    </row>
    <row r="85001" spans="13:13" x14ac:dyDescent="0.25">
      <c r="M85001"/>
    </row>
    <row r="85002" spans="13:13" x14ac:dyDescent="0.25">
      <c r="M85002"/>
    </row>
    <row r="85003" spans="13:13" x14ac:dyDescent="0.25">
      <c r="M85003"/>
    </row>
    <row r="85004" spans="13:13" x14ac:dyDescent="0.25">
      <c r="M85004"/>
    </row>
    <row r="85005" spans="13:13" x14ac:dyDescent="0.25">
      <c r="M85005"/>
    </row>
    <row r="85006" spans="13:13" x14ac:dyDescent="0.25">
      <c r="M85006"/>
    </row>
    <row r="85007" spans="13:13" x14ac:dyDescent="0.25">
      <c r="M85007"/>
    </row>
    <row r="85008" spans="13:13" x14ac:dyDescent="0.25">
      <c r="M85008"/>
    </row>
    <row r="85009" spans="13:13" x14ac:dyDescent="0.25">
      <c r="M85009"/>
    </row>
    <row r="85010" spans="13:13" x14ac:dyDescent="0.25">
      <c r="M85010"/>
    </row>
    <row r="85011" spans="13:13" x14ac:dyDescent="0.25">
      <c r="M85011"/>
    </row>
    <row r="85012" spans="13:13" x14ac:dyDescent="0.25">
      <c r="M85012"/>
    </row>
    <row r="85013" spans="13:13" x14ac:dyDescent="0.25">
      <c r="M85013"/>
    </row>
    <row r="85014" spans="13:13" x14ac:dyDescent="0.25">
      <c r="M85014"/>
    </row>
    <row r="85015" spans="13:13" x14ac:dyDescent="0.25">
      <c r="M85015"/>
    </row>
    <row r="85016" spans="13:13" x14ac:dyDescent="0.25">
      <c r="M85016"/>
    </row>
    <row r="85017" spans="13:13" x14ac:dyDescent="0.25">
      <c r="M85017"/>
    </row>
    <row r="85018" spans="13:13" x14ac:dyDescent="0.25">
      <c r="M85018"/>
    </row>
    <row r="85019" spans="13:13" x14ac:dyDescent="0.25">
      <c r="M85019"/>
    </row>
    <row r="85020" spans="13:13" x14ac:dyDescent="0.25">
      <c r="M85020"/>
    </row>
    <row r="85021" spans="13:13" x14ac:dyDescent="0.25">
      <c r="M85021"/>
    </row>
    <row r="85022" spans="13:13" x14ac:dyDescent="0.25">
      <c r="M85022"/>
    </row>
    <row r="85023" spans="13:13" x14ac:dyDescent="0.25">
      <c r="M85023"/>
    </row>
    <row r="85024" spans="13:13" x14ac:dyDescent="0.25">
      <c r="M85024"/>
    </row>
    <row r="85025" spans="13:13" x14ac:dyDescent="0.25">
      <c r="M85025"/>
    </row>
    <row r="85026" spans="13:13" x14ac:dyDescent="0.25">
      <c r="M85026"/>
    </row>
    <row r="85027" spans="13:13" x14ac:dyDescent="0.25">
      <c r="M85027"/>
    </row>
    <row r="85028" spans="13:13" x14ac:dyDescent="0.25">
      <c r="M85028"/>
    </row>
    <row r="85029" spans="13:13" x14ac:dyDescent="0.25">
      <c r="M85029"/>
    </row>
    <row r="85030" spans="13:13" x14ac:dyDescent="0.25">
      <c r="M85030"/>
    </row>
    <row r="85031" spans="13:13" x14ac:dyDescent="0.25">
      <c r="M85031"/>
    </row>
    <row r="85032" spans="13:13" x14ac:dyDescent="0.25">
      <c r="M85032"/>
    </row>
    <row r="85033" spans="13:13" x14ac:dyDescent="0.25">
      <c r="M85033"/>
    </row>
    <row r="85034" spans="13:13" x14ac:dyDescent="0.25">
      <c r="M85034"/>
    </row>
    <row r="85035" spans="13:13" x14ac:dyDescent="0.25">
      <c r="M85035"/>
    </row>
    <row r="85036" spans="13:13" x14ac:dyDescent="0.25">
      <c r="M85036"/>
    </row>
    <row r="85037" spans="13:13" x14ac:dyDescent="0.25">
      <c r="M85037"/>
    </row>
    <row r="85038" spans="13:13" x14ac:dyDescent="0.25">
      <c r="M85038"/>
    </row>
    <row r="85039" spans="13:13" x14ac:dyDescent="0.25">
      <c r="M85039"/>
    </row>
    <row r="85040" spans="13:13" x14ac:dyDescent="0.25">
      <c r="M85040"/>
    </row>
    <row r="85041" spans="13:13" x14ac:dyDescent="0.25">
      <c r="M85041"/>
    </row>
    <row r="85042" spans="13:13" x14ac:dyDescent="0.25">
      <c r="M85042"/>
    </row>
    <row r="85043" spans="13:13" x14ac:dyDescent="0.25">
      <c r="M85043"/>
    </row>
    <row r="85044" spans="13:13" x14ac:dyDescent="0.25">
      <c r="M85044"/>
    </row>
    <row r="85045" spans="13:13" x14ac:dyDescent="0.25">
      <c r="M85045"/>
    </row>
    <row r="85046" spans="13:13" x14ac:dyDescent="0.25">
      <c r="M85046"/>
    </row>
    <row r="85047" spans="13:13" x14ac:dyDescent="0.25">
      <c r="M85047"/>
    </row>
    <row r="85048" spans="13:13" x14ac:dyDescent="0.25">
      <c r="M85048"/>
    </row>
    <row r="85049" spans="13:13" x14ac:dyDescent="0.25">
      <c r="M85049"/>
    </row>
    <row r="85050" spans="13:13" x14ac:dyDescent="0.25">
      <c r="M85050"/>
    </row>
    <row r="85051" spans="13:13" x14ac:dyDescent="0.25">
      <c r="M85051"/>
    </row>
    <row r="85052" spans="13:13" x14ac:dyDescent="0.25">
      <c r="M85052"/>
    </row>
    <row r="85053" spans="13:13" x14ac:dyDescent="0.25">
      <c r="M85053"/>
    </row>
    <row r="85054" spans="13:13" x14ac:dyDescent="0.25">
      <c r="M85054"/>
    </row>
    <row r="85055" spans="13:13" x14ac:dyDescent="0.25">
      <c r="M85055"/>
    </row>
    <row r="85056" spans="13:13" x14ac:dyDescent="0.25">
      <c r="M85056"/>
    </row>
    <row r="85057" spans="13:13" x14ac:dyDescent="0.25">
      <c r="M85057"/>
    </row>
    <row r="85058" spans="13:13" x14ac:dyDescent="0.25">
      <c r="M85058"/>
    </row>
    <row r="85059" spans="13:13" x14ac:dyDescent="0.25">
      <c r="M85059"/>
    </row>
    <row r="85060" spans="13:13" x14ac:dyDescent="0.25">
      <c r="M85060"/>
    </row>
    <row r="85061" spans="13:13" x14ac:dyDescent="0.25">
      <c r="M85061"/>
    </row>
    <row r="85062" spans="13:13" x14ac:dyDescent="0.25">
      <c r="M85062"/>
    </row>
    <row r="85063" spans="13:13" x14ac:dyDescent="0.25">
      <c r="M85063"/>
    </row>
    <row r="85064" spans="13:13" x14ac:dyDescent="0.25">
      <c r="M85064"/>
    </row>
    <row r="85065" spans="13:13" x14ac:dyDescent="0.25">
      <c r="M85065"/>
    </row>
    <row r="85066" spans="13:13" x14ac:dyDescent="0.25">
      <c r="M85066"/>
    </row>
    <row r="85067" spans="13:13" x14ac:dyDescent="0.25">
      <c r="M85067"/>
    </row>
    <row r="85068" spans="13:13" x14ac:dyDescent="0.25">
      <c r="M85068"/>
    </row>
    <row r="85069" spans="13:13" x14ac:dyDescent="0.25">
      <c r="M85069"/>
    </row>
    <row r="85070" spans="13:13" x14ac:dyDescent="0.25">
      <c r="M85070"/>
    </row>
    <row r="85071" spans="13:13" x14ac:dyDescent="0.25">
      <c r="M85071"/>
    </row>
    <row r="85072" spans="13:13" x14ac:dyDescent="0.25">
      <c r="M85072"/>
    </row>
    <row r="85073" spans="13:13" x14ac:dyDescent="0.25">
      <c r="M85073"/>
    </row>
    <row r="85074" spans="13:13" x14ac:dyDescent="0.25">
      <c r="M85074"/>
    </row>
    <row r="85075" spans="13:13" x14ac:dyDescent="0.25">
      <c r="M85075"/>
    </row>
    <row r="85076" spans="13:13" x14ac:dyDescent="0.25">
      <c r="M85076"/>
    </row>
    <row r="85077" spans="13:13" x14ac:dyDescent="0.25">
      <c r="M85077"/>
    </row>
    <row r="85078" spans="13:13" x14ac:dyDescent="0.25">
      <c r="M85078"/>
    </row>
    <row r="85079" spans="13:13" x14ac:dyDescent="0.25">
      <c r="M85079"/>
    </row>
    <row r="85080" spans="13:13" x14ac:dyDescent="0.25">
      <c r="M85080"/>
    </row>
    <row r="85081" spans="13:13" x14ac:dyDescent="0.25">
      <c r="M85081"/>
    </row>
    <row r="85082" spans="13:13" x14ac:dyDescent="0.25">
      <c r="M85082"/>
    </row>
    <row r="85083" spans="13:13" x14ac:dyDescent="0.25">
      <c r="M85083"/>
    </row>
    <row r="85084" spans="13:13" x14ac:dyDescent="0.25">
      <c r="M85084"/>
    </row>
    <row r="85085" spans="13:13" x14ac:dyDescent="0.25">
      <c r="M85085"/>
    </row>
    <row r="85086" spans="13:13" x14ac:dyDescent="0.25">
      <c r="M85086"/>
    </row>
    <row r="85087" spans="13:13" x14ac:dyDescent="0.25">
      <c r="M85087"/>
    </row>
    <row r="85088" spans="13:13" x14ac:dyDescent="0.25">
      <c r="M85088"/>
    </row>
    <row r="85089" spans="13:13" x14ac:dyDescent="0.25">
      <c r="M85089"/>
    </row>
    <row r="85090" spans="13:13" x14ac:dyDescent="0.25">
      <c r="M85090"/>
    </row>
    <row r="85091" spans="13:13" x14ac:dyDescent="0.25">
      <c r="M85091"/>
    </row>
    <row r="85092" spans="13:13" x14ac:dyDescent="0.25">
      <c r="M85092"/>
    </row>
    <row r="85093" spans="13:13" x14ac:dyDescent="0.25">
      <c r="M85093"/>
    </row>
    <row r="85094" spans="13:13" x14ac:dyDescent="0.25">
      <c r="M85094"/>
    </row>
    <row r="85095" spans="13:13" x14ac:dyDescent="0.25">
      <c r="M85095"/>
    </row>
    <row r="85096" spans="13:13" x14ac:dyDescent="0.25">
      <c r="M85096"/>
    </row>
    <row r="85097" spans="13:13" x14ac:dyDescent="0.25">
      <c r="M85097"/>
    </row>
    <row r="85098" spans="13:13" x14ac:dyDescent="0.25">
      <c r="M85098"/>
    </row>
    <row r="85099" spans="13:13" x14ac:dyDescent="0.25">
      <c r="M85099"/>
    </row>
    <row r="85100" spans="13:13" x14ac:dyDescent="0.25">
      <c r="M85100"/>
    </row>
    <row r="85101" spans="13:13" x14ac:dyDescent="0.25">
      <c r="M85101"/>
    </row>
    <row r="85102" spans="13:13" x14ac:dyDescent="0.25">
      <c r="M85102"/>
    </row>
    <row r="85103" spans="13:13" x14ac:dyDescent="0.25">
      <c r="M85103"/>
    </row>
    <row r="85104" spans="13:13" x14ac:dyDescent="0.25">
      <c r="M85104"/>
    </row>
    <row r="85105" spans="13:13" x14ac:dyDescent="0.25">
      <c r="M85105"/>
    </row>
    <row r="85106" spans="13:13" x14ac:dyDescent="0.25">
      <c r="M85106"/>
    </row>
    <row r="85107" spans="13:13" x14ac:dyDescent="0.25">
      <c r="M85107"/>
    </row>
    <row r="85108" spans="13:13" x14ac:dyDescent="0.25">
      <c r="M85108"/>
    </row>
    <row r="85109" spans="13:13" x14ac:dyDescent="0.25">
      <c r="M85109"/>
    </row>
    <row r="85110" spans="13:13" x14ac:dyDescent="0.25">
      <c r="M85110"/>
    </row>
    <row r="85111" spans="13:13" x14ac:dyDescent="0.25">
      <c r="M85111"/>
    </row>
    <row r="85112" spans="13:13" x14ac:dyDescent="0.25">
      <c r="M85112"/>
    </row>
    <row r="85113" spans="13:13" x14ac:dyDescent="0.25">
      <c r="M85113"/>
    </row>
    <row r="85114" spans="13:13" x14ac:dyDescent="0.25">
      <c r="M85114"/>
    </row>
    <row r="85115" spans="13:13" x14ac:dyDescent="0.25">
      <c r="M85115"/>
    </row>
    <row r="85116" spans="13:13" x14ac:dyDescent="0.25">
      <c r="M85116"/>
    </row>
    <row r="85117" spans="13:13" x14ac:dyDescent="0.25">
      <c r="M85117"/>
    </row>
    <row r="85118" spans="13:13" x14ac:dyDescent="0.25">
      <c r="M85118"/>
    </row>
    <row r="85119" spans="13:13" x14ac:dyDescent="0.25">
      <c r="M85119"/>
    </row>
    <row r="85120" spans="13:13" x14ac:dyDescent="0.25">
      <c r="M85120"/>
    </row>
    <row r="85121" spans="13:13" x14ac:dyDescent="0.25">
      <c r="M85121"/>
    </row>
    <row r="85122" spans="13:13" x14ac:dyDescent="0.25">
      <c r="M85122"/>
    </row>
    <row r="85123" spans="13:13" x14ac:dyDescent="0.25">
      <c r="M85123"/>
    </row>
    <row r="85124" spans="13:13" x14ac:dyDescent="0.25">
      <c r="M85124"/>
    </row>
    <row r="85125" spans="13:13" x14ac:dyDescent="0.25">
      <c r="M85125"/>
    </row>
    <row r="85126" spans="13:13" x14ac:dyDescent="0.25">
      <c r="M85126"/>
    </row>
    <row r="85127" spans="13:13" x14ac:dyDescent="0.25">
      <c r="M85127"/>
    </row>
    <row r="85128" spans="13:13" x14ac:dyDescent="0.25">
      <c r="M85128"/>
    </row>
    <row r="85129" spans="13:13" x14ac:dyDescent="0.25">
      <c r="M85129"/>
    </row>
    <row r="85130" spans="13:13" x14ac:dyDescent="0.25">
      <c r="M85130"/>
    </row>
    <row r="85131" spans="13:13" x14ac:dyDescent="0.25">
      <c r="M85131"/>
    </row>
    <row r="85132" spans="13:13" x14ac:dyDescent="0.25">
      <c r="M85132"/>
    </row>
    <row r="85133" spans="13:13" x14ac:dyDescent="0.25">
      <c r="M85133"/>
    </row>
    <row r="85134" spans="13:13" x14ac:dyDescent="0.25">
      <c r="M85134"/>
    </row>
    <row r="85135" spans="13:13" x14ac:dyDescent="0.25">
      <c r="M85135"/>
    </row>
    <row r="85136" spans="13:13" x14ac:dyDescent="0.25">
      <c r="M85136"/>
    </row>
    <row r="85137" spans="13:13" x14ac:dyDescent="0.25">
      <c r="M85137"/>
    </row>
    <row r="85138" spans="13:13" x14ac:dyDescent="0.25">
      <c r="M85138"/>
    </row>
    <row r="85139" spans="13:13" x14ac:dyDescent="0.25">
      <c r="M85139"/>
    </row>
    <row r="85140" spans="13:13" x14ac:dyDescent="0.25">
      <c r="M85140"/>
    </row>
    <row r="85141" spans="13:13" x14ac:dyDescent="0.25">
      <c r="M85141"/>
    </row>
    <row r="85142" spans="13:13" x14ac:dyDescent="0.25">
      <c r="M85142"/>
    </row>
    <row r="85143" spans="13:13" x14ac:dyDescent="0.25">
      <c r="M85143"/>
    </row>
    <row r="85144" spans="13:13" x14ac:dyDescent="0.25">
      <c r="M85144"/>
    </row>
    <row r="85145" spans="13:13" x14ac:dyDescent="0.25">
      <c r="M85145"/>
    </row>
    <row r="85146" spans="13:13" x14ac:dyDescent="0.25">
      <c r="M85146"/>
    </row>
    <row r="85147" spans="13:13" x14ac:dyDescent="0.25">
      <c r="M85147"/>
    </row>
    <row r="85148" spans="13:13" x14ac:dyDescent="0.25">
      <c r="M85148"/>
    </row>
    <row r="85149" spans="13:13" x14ac:dyDescent="0.25">
      <c r="M85149"/>
    </row>
    <row r="85150" spans="13:13" x14ac:dyDescent="0.25">
      <c r="M85150"/>
    </row>
    <row r="85151" spans="13:13" x14ac:dyDescent="0.25">
      <c r="M85151"/>
    </row>
    <row r="85152" spans="13:13" x14ac:dyDescent="0.25">
      <c r="M85152"/>
    </row>
    <row r="85153" spans="13:13" x14ac:dyDescent="0.25">
      <c r="M85153"/>
    </row>
    <row r="85154" spans="13:13" x14ac:dyDescent="0.25">
      <c r="M85154"/>
    </row>
    <row r="85155" spans="13:13" x14ac:dyDescent="0.25">
      <c r="M85155"/>
    </row>
    <row r="85156" spans="13:13" x14ac:dyDescent="0.25">
      <c r="M85156"/>
    </row>
    <row r="85157" spans="13:13" x14ac:dyDescent="0.25">
      <c r="M85157"/>
    </row>
    <row r="85158" spans="13:13" x14ac:dyDescent="0.25">
      <c r="M85158"/>
    </row>
    <row r="85159" spans="13:13" x14ac:dyDescent="0.25">
      <c r="M85159"/>
    </row>
    <row r="85160" spans="13:13" x14ac:dyDescent="0.25">
      <c r="M85160"/>
    </row>
    <row r="85161" spans="13:13" x14ac:dyDescent="0.25">
      <c r="M85161"/>
    </row>
    <row r="85162" spans="13:13" x14ac:dyDescent="0.25">
      <c r="M85162"/>
    </row>
    <row r="85163" spans="13:13" x14ac:dyDescent="0.25">
      <c r="M85163"/>
    </row>
    <row r="85164" spans="13:13" x14ac:dyDescent="0.25">
      <c r="M85164"/>
    </row>
    <row r="85165" spans="13:13" x14ac:dyDescent="0.25">
      <c r="M85165"/>
    </row>
    <row r="85166" spans="13:13" x14ac:dyDescent="0.25">
      <c r="M85166"/>
    </row>
    <row r="85167" spans="13:13" x14ac:dyDescent="0.25">
      <c r="M85167"/>
    </row>
    <row r="85168" spans="13:13" x14ac:dyDescent="0.25">
      <c r="M85168"/>
    </row>
    <row r="85169" spans="13:13" x14ac:dyDescent="0.25">
      <c r="M85169"/>
    </row>
    <row r="85170" spans="13:13" x14ac:dyDescent="0.25">
      <c r="M85170"/>
    </row>
    <row r="85171" spans="13:13" x14ac:dyDescent="0.25">
      <c r="M85171"/>
    </row>
    <row r="85172" spans="13:13" x14ac:dyDescent="0.25">
      <c r="M85172"/>
    </row>
    <row r="85173" spans="13:13" x14ac:dyDescent="0.25">
      <c r="M85173"/>
    </row>
    <row r="85174" spans="13:13" x14ac:dyDescent="0.25">
      <c r="M85174"/>
    </row>
    <row r="85175" spans="13:13" x14ac:dyDescent="0.25">
      <c r="M85175"/>
    </row>
    <row r="85176" spans="13:13" x14ac:dyDescent="0.25">
      <c r="M85176"/>
    </row>
    <row r="85177" spans="13:13" x14ac:dyDescent="0.25">
      <c r="M85177"/>
    </row>
    <row r="85178" spans="13:13" x14ac:dyDescent="0.25">
      <c r="M85178"/>
    </row>
    <row r="85179" spans="13:13" x14ac:dyDescent="0.25">
      <c r="M85179"/>
    </row>
    <row r="85180" spans="13:13" x14ac:dyDescent="0.25">
      <c r="M85180"/>
    </row>
    <row r="85181" spans="13:13" x14ac:dyDescent="0.25">
      <c r="M85181"/>
    </row>
    <row r="85182" spans="13:13" x14ac:dyDescent="0.25">
      <c r="M85182"/>
    </row>
    <row r="85183" spans="13:13" x14ac:dyDescent="0.25">
      <c r="M85183"/>
    </row>
    <row r="85184" spans="13:13" x14ac:dyDescent="0.25">
      <c r="M85184"/>
    </row>
    <row r="85185" spans="13:13" x14ac:dyDescent="0.25">
      <c r="M85185"/>
    </row>
    <row r="85186" spans="13:13" x14ac:dyDescent="0.25">
      <c r="M85186"/>
    </row>
    <row r="85187" spans="13:13" x14ac:dyDescent="0.25">
      <c r="M85187"/>
    </row>
    <row r="85188" spans="13:13" x14ac:dyDescent="0.25">
      <c r="M85188"/>
    </row>
    <row r="85189" spans="13:13" x14ac:dyDescent="0.25">
      <c r="M85189"/>
    </row>
    <row r="85190" spans="13:13" x14ac:dyDescent="0.25">
      <c r="M85190"/>
    </row>
    <row r="85191" spans="13:13" x14ac:dyDescent="0.25">
      <c r="M85191"/>
    </row>
    <row r="85192" spans="13:13" x14ac:dyDescent="0.25">
      <c r="M85192"/>
    </row>
    <row r="85193" spans="13:13" x14ac:dyDescent="0.25">
      <c r="M85193"/>
    </row>
    <row r="85194" spans="13:13" x14ac:dyDescent="0.25">
      <c r="M85194"/>
    </row>
    <row r="85195" spans="13:13" x14ac:dyDescent="0.25">
      <c r="M85195"/>
    </row>
    <row r="85196" spans="13:13" x14ac:dyDescent="0.25">
      <c r="M85196"/>
    </row>
    <row r="85197" spans="13:13" x14ac:dyDescent="0.25">
      <c r="M85197"/>
    </row>
    <row r="85198" spans="13:13" x14ac:dyDescent="0.25">
      <c r="M85198"/>
    </row>
    <row r="85199" spans="13:13" x14ac:dyDescent="0.25">
      <c r="M85199"/>
    </row>
    <row r="85200" spans="13:13" x14ac:dyDescent="0.25">
      <c r="M85200"/>
    </row>
    <row r="85201" spans="13:13" x14ac:dyDescent="0.25">
      <c r="M85201"/>
    </row>
    <row r="85202" spans="13:13" x14ac:dyDescent="0.25">
      <c r="M85202"/>
    </row>
    <row r="85203" spans="13:13" x14ac:dyDescent="0.25">
      <c r="M85203"/>
    </row>
    <row r="85204" spans="13:13" x14ac:dyDescent="0.25">
      <c r="M85204"/>
    </row>
    <row r="85205" spans="13:13" x14ac:dyDescent="0.25">
      <c r="M85205"/>
    </row>
    <row r="85206" spans="13:13" x14ac:dyDescent="0.25">
      <c r="M85206"/>
    </row>
    <row r="85207" spans="13:13" x14ac:dyDescent="0.25">
      <c r="M85207"/>
    </row>
    <row r="85208" spans="13:13" x14ac:dyDescent="0.25">
      <c r="M85208"/>
    </row>
    <row r="85209" spans="13:13" x14ac:dyDescent="0.25">
      <c r="M85209"/>
    </row>
    <row r="85210" spans="13:13" x14ac:dyDescent="0.25">
      <c r="M85210"/>
    </row>
    <row r="85211" spans="13:13" x14ac:dyDescent="0.25">
      <c r="M85211"/>
    </row>
    <row r="85212" spans="13:13" x14ac:dyDescent="0.25">
      <c r="M85212"/>
    </row>
    <row r="85213" spans="13:13" x14ac:dyDescent="0.25">
      <c r="M85213"/>
    </row>
    <row r="85214" spans="13:13" x14ac:dyDescent="0.25">
      <c r="M85214"/>
    </row>
    <row r="85215" spans="13:13" x14ac:dyDescent="0.25">
      <c r="M85215"/>
    </row>
    <row r="85216" spans="13:13" x14ac:dyDescent="0.25">
      <c r="M85216"/>
    </row>
    <row r="85217" spans="13:13" x14ac:dyDescent="0.25">
      <c r="M85217"/>
    </row>
    <row r="85218" spans="13:13" x14ac:dyDescent="0.25">
      <c r="M85218"/>
    </row>
    <row r="85219" spans="13:13" x14ac:dyDescent="0.25">
      <c r="M85219"/>
    </row>
    <row r="85220" spans="13:13" x14ac:dyDescent="0.25">
      <c r="M85220"/>
    </row>
    <row r="85221" spans="13:13" x14ac:dyDescent="0.25">
      <c r="M85221"/>
    </row>
    <row r="85222" spans="13:13" x14ac:dyDescent="0.25">
      <c r="M85222"/>
    </row>
    <row r="85223" spans="13:13" x14ac:dyDescent="0.25">
      <c r="M85223"/>
    </row>
    <row r="85224" spans="13:13" x14ac:dyDescent="0.25">
      <c r="M85224"/>
    </row>
    <row r="85225" spans="13:13" x14ac:dyDescent="0.25">
      <c r="M85225"/>
    </row>
    <row r="85226" spans="13:13" x14ac:dyDescent="0.25">
      <c r="M85226"/>
    </row>
    <row r="85227" spans="13:13" x14ac:dyDescent="0.25">
      <c r="M85227"/>
    </row>
    <row r="85228" spans="13:13" x14ac:dyDescent="0.25">
      <c r="M85228"/>
    </row>
    <row r="85229" spans="13:13" x14ac:dyDescent="0.25">
      <c r="M85229"/>
    </row>
    <row r="85230" spans="13:13" x14ac:dyDescent="0.25">
      <c r="M85230"/>
    </row>
    <row r="85231" spans="13:13" x14ac:dyDescent="0.25">
      <c r="M85231"/>
    </row>
    <row r="85232" spans="13:13" x14ac:dyDescent="0.25">
      <c r="M85232"/>
    </row>
    <row r="85233" spans="13:13" x14ac:dyDescent="0.25">
      <c r="M85233"/>
    </row>
    <row r="85234" spans="13:13" x14ac:dyDescent="0.25">
      <c r="M85234"/>
    </row>
    <row r="85235" spans="13:13" x14ac:dyDescent="0.25">
      <c r="M85235"/>
    </row>
    <row r="85236" spans="13:13" x14ac:dyDescent="0.25">
      <c r="M85236"/>
    </row>
    <row r="85237" spans="13:13" x14ac:dyDescent="0.25">
      <c r="M85237"/>
    </row>
    <row r="85238" spans="13:13" x14ac:dyDescent="0.25">
      <c r="M85238"/>
    </row>
    <row r="85239" spans="13:13" x14ac:dyDescent="0.25">
      <c r="M85239"/>
    </row>
    <row r="85240" spans="13:13" x14ac:dyDescent="0.25">
      <c r="M85240"/>
    </row>
    <row r="85241" spans="13:13" x14ac:dyDescent="0.25">
      <c r="M85241"/>
    </row>
    <row r="85242" spans="13:13" x14ac:dyDescent="0.25">
      <c r="M85242"/>
    </row>
    <row r="85243" spans="13:13" x14ac:dyDescent="0.25">
      <c r="M85243"/>
    </row>
    <row r="85244" spans="13:13" x14ac:dyDescent="0.25">
      <c r="M85244"/>
    </row>
    <row r="85245" spans="13:13" x14ac:dyDescent="0.25">
      <c r="M85245"/>
    </row>
    <row r="85246" spans="13:13" x14ac:dyDescent="0.25">
      <c r="M85246"/>
    </row>
    <row r="85247" spans="13:13" x14ac:dyDescent="0.25">
      <c r="M85247"/>
    </row>
    <row r="85248" spans="13:13" x14ac:dyDescent="0.25">
      <c r="M85248"/>
    </row>
    <row r="85249" spans="13:13" x14ac:dyDescent="0.25">
      <c r="M85249"/>
    </row>
    <row r="85250" spans="13:13" x14ac:dyDescent="0.25">
      <c r="M85250"/>
    </row>
    <row r="85251" spans="13:13" x14ac:dyDescent="0.25">
      <c r="M85251"/>
    </row>
    <row r="85252" spans="13:13" x14ac:dyDescent="0.25">
      <c r="M85252"/>
    </row>
    <row r="85253" spans="13:13" x14ac:dyDescent="0.25">
      <c r="M85253"/>
    </row>
    <row r="85254" spans="13:13" x14ac:dyDescent="0.25">
      <c r="M85254"/>
    </row>
    <row r="85255" spans="13:13" x14ac:dyDescent="0.25">
      <c r="M85255"/>
    </row>
    <row r="85256" spans="13:13" x14ac:dyDescent="0.25">
      <c r="M85256"/>
    </row>
    <row r="85257" spans="13:13" x14ac:dyDescent="0.25">
      <c r="M85257"/>
    </row>
    <row r="85258" spans="13:13" x14ac:dyDescent="0.25">
      <c r="M85258"/>
    </row>
    <row r="85259" spans="13:13" x14ac:dyDescent="0.25">
      <c r="M85259"/>
    </row>
    <row r="85260" spans="13:13" x14ac:dyDescent="0.25">
      <c r="M85260"/>
    </row>
    <row r="85261" spans="13:13" x14ac:dyDescent="0.25">
      <c r="M85261"/>
    </row>
    <row r="85262" spans="13:13" x14ac:dyDescent="0.25">
      <c r="M85262"/>
    </row>
    <row r="85263" spans="13:13" x14ac:dyDescent="0.25">
      <c r="M85263"/>
    </row>
    <row r="85264" spans="13:13" x14ac:dyDescent="0.25">
      <c r="M85264"/>
    </row>
    <row r="85265" spans="13:13" x14ac:dyDescent="0.25">
      <c r="M85265"/>
    </row>
    <row r="85266" spans="13:13" x14ac:dyDescent="0.25">
      <c r="M85266"/>
    </row>
    <row r="85267" spans="13:13" x14ac:dyDescent="0.25">
      <c r="M85267"/>
    </row>
    <row r="85268" spans="13:13" x14ac:dyDescent="0.25">
      <c r="M85268"/>
    </row>
    <row r="85269" spans="13:13" x14ac:dyDescent="0.25">
      <c r="M85269"/>
    </row>
    <row r="85270" spans="13:13" x14ac:dyDescent="0.25">
      <c r="M85270"/>
    </row>
    <row r="85271" spans="13:13" x14ac:dyDescent="0.25">
      <c r="M85271"/>
    </row>
    <row r="85272" spans="13:13" x14ac:dyDescent="0.25">
      <c r="M85272"/>
    </row>
    <row r="85273" spans="13:13" x14ac:dyDescent="0.25">
      <c r="M85273"/>
    </row>
    <row r="85274" spans="13:13" x14ac:dyDescent="0.25">
      <c r="M85274"/>
    </row>
    <row r="85275" spans="13:13" x14ac:dyDescent="0.25">
      <c r="M85275"/>
    </row>
    <row r="85276" spans="13:13" x14ac:dyDescent="0.25">
      <c r="M85276"/>
    </row>
    <row r="85277" spans="13:13" x14ac:dyDescent="0.25">
      <c r="M85277"/>
    </row>
    <row r="85278" spans="13:13" x14ac:dyDescent="0.25">
      <c r="M85278"/>
    </row>
    <row r="85279" spans="13:13" x14ac:dyDescent="0.25">
      <c r="M85279"/>
    </row>
    <row r="85280" spans="13:13" x14ac:dyDescent="0.25">
      <c r="M85280"/>
    </row>
    <row r="85281" spans="13:13" x14ac:dyDescent="0.25">
      <c r="M85281"/>
    </row>
    <row r="85282" spans="13:13" x14ac:dyDescent="0.25">
      <c r="M85282"/>
    </row>
    <row r="85283" spans="13:13" x14ac:dyDescent="0.25">
      <c r="M85283"/>
    </row>
    <row r="85284" spans="13:13" x14ac:dyDescent="0.25">
      <c r="M85284"/>
    </row>
    <row r="85285" spans="13:13" x14ac:dyDescent="0.25">
      <c r="M85285"/>
    </row>
    <row r="85286" spans="13:13" x14ac:dyDescent="0.25">
      <c r="M85286"/>
    </row>
    <row r="85287" spans="13:13" x14ac:dyDescent="0.25">
      <c r="M85287"/>
    </row>
    <row r="85288" spans="13:13" x14ac:dyDescent="0.25">
      <c r="M85288"/>
    </row>
    <row r="85289" spans="13:13" x14ac:dyDescent="0.25">
      <c r="M85289"/>
    </row>
    <row r="85290" spans="13:13" x14ac:dyDescent="0.25">
      <c r="M85290"/>
    </row>
    <row r="85291" spans="13:13" x14ac:dyDescent="0.25">
      <c r="M85291"/>
    </row>
    <row r="85292" spans="13:13" x14ac:dyDescent="0.25">
      <c r="M85292"/>
    </row>
    <row r="85293" spans="13:13" x14ac:dyDescent="0.25">
      <c r="M85293"/>
    </row>
    <row r="85294" spans="13:13" x14ac:dyDescent="0.25">
      <c r="M85294"/>
    </row>
    <row r="85295" spans="13:13" x14ac:dyDescent="0.25">
      <c r="M85295"/>
    </row>
    <row r="85296" spans="13:13" x14ac:dyDescent="0.25">
      <c r="M85296"/>
    </row>
    <row r="85297" spans="13:13" x14ac:dyDescent="0.25">
      <c r="M85297"/>
    </row>
    <row r="85298" spans="13:13" x14ac:dyDescent="0.25">
      <c r="M85298"/>
    </row>
    <row r="85299" spans="13:13" x14ac:dyDescent="0.25">
      <c r="M85299"/>
    </row>
    <row r="85300" spans="13:13" x14ac:dyDescent="0.25">
      <c r="M85300"/>
    </row>
    <row r="85301" spans="13:13" x14ac:dyDescent="0.25">
      <c r="M85301"/>
    </row>
    <row r="85302" spans="13:13" x14ac:dyDescent="0.25">
      <c r="M85302"/>
    </row>
    <row r="85303" spans="13:13" x14ac:dyDescent="0.25">
      <c r="M85303"/>
    </row>
    <row r="85304" spans="13:13" x14ac:dyDescent="0.25">
      <c r="M85304"/>
    </row>
    <row r="85305" spans="13:13" x14ac:dyDescent="0.25">
      <c r="M85305"/>
    </row>
    <row r="85306" spans="13:13" x14ac:dyDescent="0.25">
      <c r="M85306"/>
    </row>
    <row r="85307" spans="13:13" x14ac:dyDescent="0.25">
      <c r="M85307"/>
    </row>
    <row r="85308" spans="13:13" x14ac:dyDescent="0.25">
      <c r="M85308"/>
    </row>
    <row r="85309" spans="13:13" x14ac:dyDescent="0.25">
      <c r="M85309"/>
    </row>
    <row r="85310" spans="13:13" x14ac:dyDescent="0.25">
      <c r="M85310"/>
    </row>
    <row r="85311" spans="13:13" x14ac:dyDescent="0.25">
      <c r="M85311"/>
    </row>
    <row r="85312" spans="13:13" x14ac:dyDescent="0.25">
      <c r="M85312"/>
    </row>
    <row r="85313" spans="13:13" x14ac:dyDescent="0.25">
      <c r="M85313"/>
    </row>
    <row r="85314" spans="13:13" x14ac:dyDescent="0.25">
      <c r="M85314"/>
    </row>
    <row r="85315" spans="13:13" x14ac:dyDescent="0.25">
      <c r="M85315"/>
    </row>
    <row r="85316" spans="13:13" x14ac:dyDescent="0.25">
      <c r="M85316"/>
    </row>
    <row r="85317" spans="13:13" x14ac:dyDescent="0.25">
      <c r="M85317"/>
    </row>
    <row r="85318" spans="13:13" x14ac:dyDescent="0.25">
      <c r="M85318"/>
    </row>
    <row r="85319" spans="13:13" x14ac:dyDescent="0.25">
      <c r="M85319"/>
    </row>
    <row r="85320" spans="13:13" x14ac:dyDescent="0.25">
      <c r="M85320"/>
    </row>
    <row r="85321" spans="13:13" x14ac:dyDescent="0.25">
      <c r="M85321"/>
    </row>
    <row r="85322" spans="13:13" x14ac:dyDescent="0.25">
      <c r="M85322"/>
    </row>
    <row r="85323" spans="13:13" x14ac:dyDescent="0.25">
      <c r="M85323"/>
    </row>
    <row r="85324" spans="13:13" x14ac:dyDescent="0.25">
      <c r="M85324"/>
    </row>
    <row r="85325" spans="13:13" x14ac:dyDescent="0.25">
      <c r="M85325"/>
    </row>
    <row r="85326" spans="13:13" x14ac:dyDescent="0.25">
      <c r="M85326"/>
    </row>
    <row r="85327" spans="13:13" x14ac:dyDescent="0.25">
      <c r="M85327"/>
    </row>
    <row r="85328" spans="13:13" x14ac:dyDescent="0.25">
      <c r="M85328"/>
    </row>
    <row r="85329" spans="13:13" x14ac:dyDescent="0.25">
      <c r="M85329"/>
    </row>
    <row r="85330" spans="13:13" x14ac:dyDescent="0.25">
      <c r="M85330"/>
    </row>
    <row r="85331" spans="13:13" x14ac:dyDescent="0.25">
      <c r="M85331"/>
    </row>
    <row r="85332" spans="13:13" x14ac:dyDescent="0.25">
      <c r="M85332"/>
    </row>
    <row r="85333" spans="13:13" x14ac:dyDescent="0.25">
      <c r="M85333"/>
    </row>
    <row r="85334" spans="13:13" x14ac:dyDescent="0.25">
      <c r="M85334"/>
    </row>
    <row r="85335" spans="13:13" x14ac:dyDescent="0.25">
      <c r="M85335"/>
    </row>
    <row r="85336" spans="13:13" x14ac:dyDescent="0.25">
      <c r="M85336"/>
    </row>
    <row r="85337" spans="13:13" x14ac:dyDescent="0.25">
      <c r="M85337"/>
    </row>
    <row r="85338" spans="13:13" x14ac:dyDescent="0.25">
      <c r="M85338"/>
    </row>
    <row r="85339" spans="13:13" x14ac:dyDescent="0.25">
      <c r="M85339"/>
    </row>
    <row r="85340" spans="13:13" x14ac:dyDescent="0.25">
      <c r="M85340"/>
    </row>
    <row r="85341" spans="13:13" x14ac:dyDescent="0.25">
      <c r="M85341"/>
    </row>
    <row r="85342" spans="13:13" x14ac:dyDescent="0.25">
      <c r="M85342"/>
    </row>
    <row r="85343" spans="13:13" x14ac:dyDescent="0.25">
      <c r="M85343"/>
    </row>
    <row r="85344" spans="13:13" x14ac:dyDescent="0.25">
      <c r="M85344"/>
    </row>
    <row r="85345" spans="13:13" x14ac:dyDescent="0.25">
      <c r="M85345"/>
    </row>
    <row r="85346" spans="13:13" x14ac:dyDescent="0.25">
      <c r="M85346"/>
    </row>
    <row r="85347" spans="13:13" x14ac:dyDescent="0.25">
      <c r="M85347"/>
    </row>
    <row r="85348" spans="13:13" x14ac:dyDescent="0.25">
      <c r="M85348"/>
    </row>
    <row r="85349" spans="13:13" x14ac:dyDescent="0.25">
      <c r="M85349"/>
    </row>
    <row r="85350" spans="13:13" x14ac:dyDescent="0.25">
      <c r="M85350"/>
    </row>
    <row r="85351" spans="13:13" x14ac:dyDescent="0.25">
      <c r="M85351"/>
    </row>
    <row r="85352" spans="13:13" x14ac:dyDescent="0.25">
      <c r="M85352"/>
    </row>
    <row r="85353" spans="13:13" x14ac:dyDescent="0.25">
      <c r="M85353"/>
    </row>
    <row r="85354" spans="13:13" x14ac:dyDescent="0.25">
      <c r="M85354"/>
    </row>
    <row r="85355" spans="13:13" x14ac:dyDescent="0.25">
      <c r="M85355"/>
    </row>
    <row r="85356" spans="13:13" x14ac:dyDescent="0.25">
      <c r="M85356"/>
    </row>
    <row r="85357" spans="13:13" x14ac:dyDescent="0.25">
      <c r="M85357"/>
    </row>
    <row r="85358" spans="13:13" x14ac:dyDescent="0.25">
      <c r="M85358"/>
    </row>
    <row r="85359" spans="13:13" x14ac:dyDescent="0.25">
      <c r="M85359"/>
    </row>
    <row r="85360" spans="13:13" x14ac:dyDescent="0.25">
      <c r="M85360"/>
    </row>
    <row r="85361" spans="13:13" x14ac:dyDescent="0.25">
      <c r="M85361"/>
    </row>
    <row r="85362" spans="13:13" x14ac:dyDescent="0.25">
      <c r="M85362"/>
    </row>
    <row r="85363" spans="13:13" x14ac:dyDescent="0.25">
      <c r="M85363"/>
    </row>
    <row r="85364" spans="13:13" x14ac:dyDescent="0.25">
      <c r="M85364"/>
    </row>
    <row r="85365" spans="13:13" x14ac:dyDescent="0.25">
      <c r="M85365"/>
    </row>
    <row r="85366" spans="13:13" x14ac:dyDescent="0.25">
      <c r="M85366"/>
    </row>
    <row r="85367" spans="13:13" x14ac:dyDescent="0.25">
      <c r="M85367"/>
    </row>
    <row r="85368" spans="13:13" x14ac:dyDescent="0.25">
      <c r="M85368"/>
    </row>
    <row r="85369" spans="13:13" x14ac:dyDescent="0.25">
      <c r="M85369"/>
    </row>
    <row r="85370" spans="13:13" x14ac:dyDescent="0.25">
      <c r="M85370"/>
    </row>
    <row r="85371" spans="13:13" x14ac:dyDescent="0.25">
      <c r="M85371"/>
    </row>
    <row r="85372" spans="13:13" x14ac:dyDescent="0.25">
      <c r="M85372"/>
    </row>
    <row r="85373" spans="13:13" x14ac:dyDescent="0.25">
      <c r="M85373"/>
    </row>
    <row r="85374" spans="13:13" x14ac:dyDescent="0.25">
      <c r="M85374"/>
    </row>
    <row r="85375" spans="13:13" x14ac:dyDescent="0.25">
      <c r="M85375"/>
    </row>
    <row r="85376" spans="13:13" x14ac:dyDescent="0.25">
      <c r="M85376"/>
    </row>
    <row r="85377" spans="13:13" x14ac:dyDescent="0.25">
      <c r="M85377"/>
    </row>
    <row r="85378" spans="13:13" x14ac:dyDescent="0.25">
      <c r="M85378"/>
    </row>
    <row r="85379" spans="13:13" x14ac:dyDescent="0.25">
      <c r="M85379"/>
    </row>
    <row r="85380" spans="13:13" x14ac:dyDescent="0.25">
      <c r="M85380"/>
    </row>
    <row r="85381" spans="13:13" x14ac:dyDescent="0.25">
      <c r="M85381"/>
    </row>
    <row r="85382" spans="13:13" x14ac:dyDescent="0.25">
      <c r="M85382"/>
    </row>
    <row r="85383" spans="13:13" x14ac:dyDescent="0.25">
      <c r="M85383"/>
    </row>
    <row r="85384" spans="13:13" x14ac:dyDescent="0.25">
      <c r="M85384"/>
    </row>
    <row r="85385" spans="13:13" x14ac:dyDescent="0.25">
      <c r="M85385"/>
    </row>
    <row r="85386" spans="13:13" x14ac:dyDescent="0.25">
      <c r="M85386"/>
    </row>
    <row r="85387" spans="13:13" x14ac:dyDescent="0.25">
      <c r="M85387"/>
    </row>
    <row r="85388" spans="13:13" x14ac:dyDescent="0.25">
      <c r="M85388"/>
    </row>
    <row r="85389" spans="13:13" x14ac:dyDescent="0.25">
      <c r="M85389"/>
    </row>
    <row r="85390" spans="13:13" x14ac:dyDescent="0.25">
      <c r="M85390"/>
    </row>
    <row r="85391" spans="13:13" x14ac:dyDescent="0.25">
      <c r="M85391"/>
    </row>
    <row r="85392" spans="13:13" x14ac:dyDescent="0.25">
      <c r="M85392"/>
    </row>
    <row r="85393" spans="13:13" x14ac:dyDescent="0.25">
      <c r="M85393"/>
    </row>
    <row r="85394" spans="13:13" x14ac:dyDescent="0.25">
      <c r="M85394"/>
    </row>
    <row r="85395" spans="13:13" x14ac:dyDescent="0.25">
      <c r="M85395"/>
    </row>
    <row r="85396" spans="13:13" x14ac:dyDescent="0.25">
      <c r="M85396"/>
    </row>
    <row r="85397" spans="13:13" x14ac:dyDescent="0.25">
      <c r="M85397"/>
    </row>
    <row r="85398" spans="13:13" x14ac:dyDescent="0.25">
      <c r="M85398"/>
    </row>
    <row r="85399" spans="13:13" x14ac:dyDescent="0.25">
      <c r="M85399"/>
    </row>
    <row r="85400" spans="13:13" x14ac:dyDescent="0.25">
      <c r="M85400"/>
    </row>
    <row r="85401" spans="13:13" x14ac:dyDescent="0.25">
      <c r="M85401"/>
    </row>
    <row r="85402" spans="13:13" x14ac:dyDescent="0.25">
      <c r="M85402"/>
    </row>
    <row r="85403" spans="13:13" x14ac:dyDescent="0.25">
      <c r="M85403"/>
    </row>
    <row r="85404" spans="13:13" x14ac:dyDescent="0.25">
      <c r="M85404"/>
    </row>
    <row r="85405" spans="13:13" x14ac:dyDescent="0.25">
      <c r="M85405"/>
    </row>
    <row r="85406" spans="13:13" x14ac:dyDescent="0.25">
      <c r="M85406"/>
    </row>
    <row r="85407" spans="13:13" x14ac:dyDescent="0.25">
      <c r="M85407"/>
    </row>
    <row r="85408" spans="13:13" x14ac:dyDescent="0.25">
      <c r="M85408"/>
    </row>
    <row r="85409" spans="13:13" x14ac:dyDescent="0.25">
      <c r="M85409"/>
    </row>
    <row r="85410" spans="13:13" x14ac:dyDescent="0.25">
      <c r="M85410"/>
    </row>
    <row r="85411" spans="13:13" x14ac:dyDescent="0.25">
      <c r="M85411"/>
    </row>
    <row r="85412" spans="13:13" x14ac:dyDescent="0.25">
      <c r="M85412"/>
    </row>
    <row r="85413" spans="13:13" x14ac:dyDescent="0.25">
      <c r="M85413"/>
    </row>
    <row r="85414" spans="13:13" x14ac:dyDescent="0.25">
      <c r="M85414"/>
    </row>
    <row r="85415" spans="13:13" x14ac:dyDescent="0.25">
      <c r="M85415"/>
    </row>
    <row r="85416" spans="13:13" x14ac:dyDescent="0.25">
      <c r="M85416"/>
    </row>
    <row r="85417" spans="13:13" x14ac:dyDescent="0.25">
      <c r="M85417"/>
    </row>
    <row r="85418" spans="13:13" x14ac:dyDescent="0.25">
      <c r="M85418"/>
    </row>
    <row r="85419" spans="13:13" x14ac:dyDescent="0.25">
      <c r="M85419"/>
    </row>
    <row r="85420" spans="13:13" x14ac:dyDescent="0.25">
      <c r="M85420"/>
    </row>
    <row r="85421" spans="13:13" x14ac:dyDescent="0.25">
      <c r="M85421"/>
    </row>
    <row r="85422" spans="13:13" x14ac:dyDescent="0.25">
      <c r="M85422"/>
    </row>
    <row r="85423" spans="13:13" x14ac:dyDescent="0.25">
      <c r="M85423"/>
    </row>
    <row r="85424" spans="13:13" x14ac:dyDescent="0.25">
      <c r="M85424"/>
    </row>
    <row r="85425" spans="13:13" x14ac:dyDescent="0.25">
      <c r="M85425"/>
    </row>
    <row r="85426" spans="13:13" x14ac:dyDescent="0.25">
      <c r="M85426"/>
    </row>
    <row r="85427" spans="13:13" x14ac:dyDescent="0.25">
      <c r="M85427"/>
    </row>
    <row r="85428" spans="13:13" x14ac:dyDescent="0.25">
      <c r="M85428"/>
    </row>
    <row r="85429" spans="13:13" x14ac:dyDescent="0.25">
      <c r="M85429"/>
    </row>
    <row r="85430" spans="13:13" x14ac:dyDescent="0.25">
      <c r="M85430"/>
    </row>
    <row r="85431" spans="13:13" x14ac:dyDescent="0.25">
      <c r="M85431"/>
    </row>
    <row r="85432" spans="13:13" x14ac:dyDescent="0.25">
      <c r="M85432"/>
    </row>
    <row r="85433" spans="13:13" x14ac:dyDescent="0.25">
      <c r="M85433"/>
    </row>
    <row r="85434" spans="13:13" x14ac:dyDescent="0.25">
      <c r="M85434"/>
    </row>
    <row r="85435" spans="13:13" x14ac:dyDescent="0.25">
      <c r="M85435"/>
    </row>
    <row r="85436" spans="13:13" x14ac:dyDescent="0.25">
      <c r="M85436"/>
    </row>
    <row r="85437" spans="13:13" x14ac:dyDescent="0.25">
      <c r="M85437"/>
    </row>
    <row r="85438" spans="13:13" x14ac:dyDescent="0.25">
      <c r="M85438"/>
    </row>
    <row r="85439" spans="13:13" x14ac:dyDescent="0.25">
      <c r="M85439"/>
    </row>
    <row r="85440" spans="13:13" x14ac:dyDescent="0.25">
      <c r="M85440"/>
    </row>
    <row r="85441" spans="13:13" x14ac:dyDescent="0.25">
      <c r="M85441"/>
    </row>
    <row r="85442" spans="13:13" x14ac:dyDescent="0.25">
      <c r="M85442"/>
    </row>
    <row r="85443" spans="13:13" x14ac:dyDescent="0.25">
      <c r="M85443"/>
    </row>
    <row r="85444" spans="13:13" x14ac:dyDescent="0.25">
      <c r="M85444"/>
    </row>
    <row r="85445" spans="13:13" x14ac:dyDescent="0.25">
      <c r="M85445"/>
    </row>
    <row r="85446" spans="13:13" x14ac:dyDescent="0.25">
      <c r="M85446"/>
    </row>
    <row r="85447" spans="13:13" x14ac:dyDescent="0.25">
      <c r="M85447"/>
    </row>
    <row r="85448" spans="13:13" x14ac:dyDescent="0.25">
      <c r="M85448"/>
    </row>
    <row r="85449" spans="13:13" x14ac:dyDescent="0.25">
      <c r="M85449"/>
    </row>
    <row r="85450" spans="13:13" x14ac:dyDescent="0.25">
      <c r="M85450"/>
    </row>
    <row r="85451" spans="13:13" x14ac:dyDescent="0.25">
      <c r="M85451"/>
    </row>
    <row r="85452" spans="13:13" x14ac:dyDescent="0.25">
      <c r="M85452"/>
    </row>
    <row r="85453" spans="13:13" x14ac:dyDescent="0.25">
      <c r="M85453"/>
    </row>
    <row r="85454" spans="13:13" x14ac:dyDescent="0.25">
      <c r="M85454"/>
    </row>
    <row r="85455" spans="13:13" x14ac:dyDescent="0.25">
      <c r="M85455"/>
    </row>
    <row r="85456" spans="13:13" x14ac:dyDescent="0.25">
      <c r="M85456"/>
    </row>
    <row r="85457" spans="13:13" x14ac:dyDescent="0.25">
      <c r="M85457"/>
    </row>
    <row r="85458" spans="13:13" x14ac:dyDescent="0.25">
      <c r="M85458"/>
    </row>
    <row r="85459" spans="13:13" x14ac:dyDescent="0.25">
      <c r="M85459"/>
    </row>
    <row r="85460" spans="13:13" x14ac:dyDescent="0.25">
      <c r="M85460"/>
    </row>
    <row r="85461" spans="13:13" x14ac:dyDescent="0.25">
      <c r="M85461"/>
    </row>
    <row r="85462" spans="13:13" x14ac:dyDescent="0.25">
      <c r="M85462"/>
    </row>
    <row r="85463" spans="13:13" x14ac:dyDescent="0.25">
      <c r="M85463"/>
    </row>
    <row r="85464" spans="13:13" x14ac:dyDescent="0.25">
      <c r="M85464"/>
    </row>
    <row r="85465" spans="13:13" x14ac:dyDescent="0.25">
      <c r="M85465"/>
    </row>
    <row r="85466" spans="13:13" x14ac:dyDescent="0.25">
      <c r="M85466"/>
    </row>
    <row r="85467" spans="13:13" x14ac:dyDescent="0.25">
      <c r="M85467"/>
    </row>
    <row r="85468" spans="13:13" x14ac:dyDescent="0.25">
      <c r="M85468"/>
    </row>
    <row r="85469" spans="13:13" x14ac:dyDescent="0.25">
      <c r="M85469"/>
    </row>
    <row r="85470" spans="13:13" x14ac:dyDescent="0.25">
      <c r="M85470"/>
    </row>
    <row r="85471" spans="13:13" x14ac:dyDescent="0.25">
      <c r="M85471"/>
    </row>
    <row r="85472" spans="13:13" x14ac:dyDescent="0.25">
      <c r="M85472"/>
    </row>
    <row r="85473" spans="13:13" x14ac:dyDescent="0.25">
      <c r="M85473"/>
    </row>
    <row r="85474" spans="13:13" x14ac:dyDescent="0.25">
      <c r="M85474"/>
    </row>
    <row r="85475" spans="13:13" x14ac:dyDescent="0.25">
      <c r="M85475"/>
    </row>
    <row r="85476" spans="13:13" x14ac:dyDescent="0.25">
      <c r="M85476"/>
    </row>
    <row r="85477" spans="13:13" x14ac:dyDescent="0.25">
      <c r="M85477"/>
    </row>
    <row r="85478" spans="13:13" x14ac:dyDescent="0.25">
      <c r="M85478"/>
    </row>
    <row r="85479" spans="13:13" x14ac:dyDescent="0.25">
      <c r="M85479"/>
    </row>
    <row r="85480" spans="13:13" x14ac:dyDescent="0.25">
      <c r="M85480"/>
    </row>
    <row r="85481" spans="13:13" x14ac:dyDescent="0.25">
      <c r="M85481"/>
    </row>
    <row r="85482" spans="13:13" x14ac:dyDescent="0.25">
      <c r="M85482"/>
    </row>
    <row r="85483" spans="13:13" x14ac:dyDescent="0.25">
      <c r="M85483"/>
    </row>
    <row r="85484" spans="13:13" x14ac:dyDescent="0.25">
      <c r="M85484"/>
    </row>
    <row r="85485" spans="13:13" x14ac:dyDescent="0.25">
      <c r="M85485"/>
    </row>
    <row r="85486" spans="13:13" x14ac:dyDescent="0.25">
      <c r="M85486"/>
    </row>
    <row r="85487" spans="13:13" x14ac:dyDescent="0.25">
      <c r="M85487"/>
    </row>
    <row r="85488" spans="13:13" x14ac:dyDescent="0.25">
      <c r="M85488"/>
    </row>
    <row r="85489" spans="13:13" x14ac:dyDescent="0.25">
      <c r="M85489"/>
    </row>
    <row r="85490" spans="13:13" x14ac:dyDescent="0.25">
      <c r="M85490"/>
    </row>
    <row r="85491" spans="13:13" x14ac:dyDescent="0.25">
      <c r="M85491"/>
    </row>
    <row r="85492" spans="13:13" x14ac:dyDescent="0.25">
      <c r="M85492"/>
    </row>
    <row r="85493" spans="13:13" x14ac:dyDescent="0.25">
      <c r="M85493"/>
    </row>
    <row r="85494" spans="13:13" x14ac:dyDescent="0.25">
      <c r="M85494"/>
    </row>
    <row r="85495" spans="13:13" x14ac:dyDescent="0.25">
      <c r="M85495"/>
    </row>
    <row r="85496" spans="13:13" x14ac:dyDescent="0.25">
      <c r="M85496"/>
    </row>
    <row r="85497" spans="13:13" x14ac:dyDescent="0.25">
      <c r="M85497"/>
    </row>
    <row r="85498" spans="13:13" x14ac:dyDescent="0.25">
      <c r="M85498"/>
    </row>
    <row r="85499" spans="13:13" x14ac:dyDescent="0.25">
      <c r="M85499"/>
    </row>
    <row r="85500" spans="13:13" x14ac:dyDescent="0.25">
      <c r="M85500"/>
    </row>
    <row r="85501" spans="13:13" x14ac:dyDescent="0.25">
      <c r="M85501"/>
    </row>
    <row r="85502" spans="13:13" x14ac:dyDescent="0.25">
      <c r="M85502"/>
    </row>
    <row r="85503" spans="13:13" x14ac:dyDescent="0.25">
      <c r="M85503"/>
    </row>
    <row r="85504" spans="13:13" x14ac:dyDescent="0.25">
      <c r="M85504"/>
    </row>
    <row r="85505" spans="13:13" x14ac:dyDescent="0.25">
      <c r="M85505"/>
    </row>
    <row r="85506" spans="13:13" x14ac:dyDescent="0.25">
      <c r="M85506"/>
    </row>
    <row r="85507" spans="13:13" x14ac:dyDescent="0.25">
      <c r="M85507"/>
    </row>
    <row r="85508" spans="13:13" x14ac:dyDescent="0.25">
      <c r="M85508"/>
    </row>
    <row r="85509" spans="13:13" x14ac:dyDescent="0.25">
      <c r="M85509"/>
    </row>
    <row r="85510" spans="13:13" x14ac:dyDescent="0.25">
      <c r="M85510"/>
    </row>
    <row r="85511" spans="13:13" x14ac:dyDescent="0.25">
      <c r="M85511"/>
    </row>
    <row r="85512" spans="13:13" x14ac:dyDescent="0.25">
      <c r="M85512"/>
    </row>
    <row r="85513" spans="13:13" x14ac:dyDescent="0.25">
      <c r="M85513"/>
    </row>
    <row r="85514" spans="13:13" x14ac:dyDescent="0.25">
      <c r="M85514"/>
    </row>
    <row r="85515" spans="13:13" x14ac:dyDescent="0.25">
      <c r="M85515"/>
    </row>
    <row r="85516" spans="13:13" x14ac:dyDescent="0.25">
      <c r="M85516"/>
    </row>
    <row r="85517" spans="13:13" x14ac:dyDescent="0.25">
      <c r="M85517"/>
    </row>
    <row r="85518" spans="13:13" x14ac:dyDescent="0.25">
      <c r="M85518"/>
    </row>
    <row r="85519" spans="13:13" x14ac:dyDescent="0.25">
      <c r="M85519"/>
    </row>
    <row r="85520" spans="13:13" x14ac:dyDescent="0.25">
      <c r="M85520"/>
    </row>
    <row r="85521" spans="13:13" x14ac:dyDescent="0.25">
      <c r="M85521"/>
    </row>
    <row r="85522" spans="13:13" x14ac:dyDescent="0.25">
      <c r="M85522"/>
    </row>
    <row r="85523" spans="13:13" x14ac:dyDescent="0.25">
      <c r="M85523"/>
    </row>
    <row r="85524" spans="13:13" x14ac:dyDescent="0.25">
      <c r="M85524"/>
    </row>
    <row r="85525" spans="13:13" x14ac:dyDescent="0.25">
      <c r="M85525"/>
    </row>
    <row r="85526" spans="13:13" x14ac:dyDescent="0.25">
      <c r="M85526"/>
    </row>
    <row r="85527" spans="13:13" x14ac:dyDescent="0.25">
      <c r="M85527"/>
    </row>
    <row r="85528" spans="13:13" x14ac:dyDescent="0.25">
      <c r="M85528"/>
    </row>
    <row r="85529" spans="13:13" x14ac:dyDescent="0.25">
      <c r="M85529"/>
    </row>
    <row r="85530" spans="13:13" x14ac:dyDescent="0.25">
      <c r="M85530"/>
    </row>
    <row r="85531" spans="13:13" x14ac:dyDescent="0.25">
      <c r="M85531"/>
    </row>
    <row r="85532" spans="13:13" x14ac:dyDescent="0.25">
      <c r="M85532"/>
    </row>
    <row r="85533" spans="13:13" x14ac:dyDescent="0.25">
      <c r="M85533"/>
    </row>
    <row r="85534" spans="13:13" x14ac:dyDescent="0.25">
      <c r="M85534"/>
    </row>
    <row r="85535" spans="13:13" x14ac:dyDescent="0.25">
      <c r="M85535"/>
    </row>
    <row r="85536" spans="13:13" x14ac:dyDescent="0.25">
      <c r="M85536"/>
    </row>
    <row r="85537" spans="13:13" x14ac:dyDescent="0.25">
      <c r="M85537"/>
    </row>
    <row r="85538" spans="13:13" x14ac:dyDescent="0.25">
      <c r="M85538"/>
    </row>
    <row r="85539" spans="13:13" x14ac:dyDescent="0.25">
      <c r="M85539"/>
    </row>
    <row r="85540" spans="13:13" x14ac:dyDescent="0.25">
      <c r="M85540"/>
    </row>
    <row r="85541" spans="13:13" x14ac:dyDescent="0.25">
      <c r="M85541"/>
    </row>
    <row r="85542" spans="13:13" x14ac:dyDescent="0.25">
      <c r="M85542"/>
    </row>
    <row r="85543" spans="13:13" x14ac:dyDescent="0.25">
      <c r="M85543"/>
    </row>
    <row r="85544" spans="13:13" x14ac:dyDescent="0.25">
      <c r="M85544"/>
    </row>
    <row r="85545" spans="13:13" x14ac:dyDescent="0.25">
      <c r="M85545"/>
    </row>
    <row r="85546" spans="13:13" x14ac:dyDescent="0.25">
      <c r="M85546"/>
    </row>
    <row r="85547" spans="13:13" x14ac:dyDescent="0.25">
      <c r="M85547"/>
    </row>
    <row r="85548" spans="13:13" x14ac:dyDescent="0.25">
      <c r="M85548"/>
    </row>
    <row r="85549" spans="13:13" x14ac:dyDescent="0.25">
      <c r="M85549"/>
    </row>
    <row r="85550" spans="13:13" x14ac:dyDescent="0.25">
      <c r="M85550"/>
    </row>
    <row r="85551" spans="13:13" x14ac:dyDescent="0.25">
      <c r="M85551"/>
    </row>
    <row r="85552" spans="13:13" x14ac:dyDescent="0.25">
      <c r="M85552"/>
    </row>
    <row r="85553" spans="13:13" x14ac:dyDescent="0.25">
      <c r="M85553"/>
    </row>
    <row r="85554" spans="13:13" x14ac:dyDescent="0.25">
      <c r="M85554"/>
    </row>
    <row r="85555" spans="13:13" x14ac:dyDescent="0.25">
      <c r="M85555"/>
    </row>
    <row r="85556" spans="13:13" x14ac:dyDescent="0.25">
      <c r="M85556"/>
    </row>
    <row r="85557" spans="13:13" x14ac:dyDescent="0.25">
      <c r="M85557"/>
    </row>
    <row r="85558" spans="13:13" x14ac:dyDescent="0.25">
      <c r="M85558"/>
    </row>
    <row r="85559" spans="13:13" x14ac:dyDescent="0.25">
      <c r="M85559"/>
    </row>
    <row r="85560" spans="13:13" x14ac:dyDescent="0.25">
      <c r="M85560"/>
    </row>
    <row r="85561" spans="13:13" x14ac:dyDescent="0.25">
      <c r="M85561"/>
    </row>
    <row r="85562" spans="13:13" x14ac:dyDescent="0.25">
      <c r="M85562"/>
    </row>
    <row r="85563" spans="13:13" x14ac:dyDescent="0.25">
      <c r="M85563"/>
    </row>
    <row r="85564" spans="13:13" x14ac:dyDescent="0.25">
      <c r="M85564"/>
    </row>
    <row r="85565" spans="13:13" x14ac:dyDescent="0.25">
      <c r="M85565"/>
    </row>
    <row r="85566" spans="13:13" x14ac:dyDescent="0.25">
      <c r="M85566"/>
    </row>
    <row r="85567" spans="13:13" x14ac:dyDescent="0.25">
      <c r="M85567"/>
    </row>
    <row r="85568" spans="13:13" x14ac:dyDescent="0.25">
      <c r="M85568"/>
    </row>
    <row r="85569" spans="13:13" x14ac:dyDescent="0.25">
      <c r="M85569"/>
    </row>
    <row r="85570" spans="13:13" x14ac:dyDescent="0.25">
      <c r="M85570"/>
    </row>
    <row r="85571" spans="13:13" x14ac:dyDescent="0.25">
      <c r="M85571"/>
    </row>
    <row r="85572" spans="13:13" x14ac:dyDescent="0.25">
      <c r="M85572"/>
    </row>
    <row r="85573" spans="13:13" x14ac:dyDescent="0.25">
      <c r="M85573"/>
    </row>
    <row r="85574" spans="13:13" x14ac:dyDescent="0.25">
      <c r="M85574"/>
    </row>
    <row r="85575" spans="13:13" x14ac:dyDescent="0.25">
      <c r="M85575"/>
    </row>
    <row r="85576" spans="13:13" x14ac:dyDescent="0.25">
      <c r="M85576"/>
    </row>
    <row r="85577" spans="13:13" x14ac:dyDescent="0.25">
      <c r="M85577"/>
    </row>
    <row r="85578" spans="13:13" x14ac:dyDescent="0.25">
      <c r="M85578"/>
    </row>
    <row r="85579" spans="13:13" x14ac:dyDescent="0.25">
      <c r="M85579"/>
    </row>
    <row r="85580" spans="13:13" x14ac:dyDescent="0.25">
      <c r="M85580"/>
    </row>
    <row r="85581" spans="13:13" x14ac:dyDescent="0.25">
      <c r="M85581"/>
    </row>
    <row r="85582" spans="13:13" x14ac:dyDescent="0.25">
      <c r="M85582"/>
    </row>
    <row r="85583" spans="13:13" x14ac:dyDescent="0.25">
      <c r="M85583"/>
    </row>
    <row r="85584" spans="13:13" x14ac:dyDescent="0.25">
      <c r="M85584"/>
    </row>
    <row r="85585" spans="13:13" x14ac:dyDescent="0.25">
      <c r="M85585"/>
    </row>
    <row r="85586" spans="13:13" x14ac:dyDescent="0.25">
      <c r="M85586"/>
    </row>
    <row r="85587" spans="13:13" x14ac:dyDescent="0.25">
      <c r="M85587"/>
    </row>
    <row r="85588" spans="13:13" x14ac:dyDescent="0.25">
      <c r="M85588"/>
    </row>
    <row r="85589" spans="13:13" x14ac:dyDescent="0.25">
      <c r="M85589"/>
    </row>
    <row r="85590" spans="13:13" x14ac:dyDescent="0.25">
      <c r="M85590"/>
    </row>
    <row r="85591" spans="13:13" x14ac:dyDescent="0.25">
      <c r="M85591"/>
    </row>
    <row r="85592" spans="13:13" x14ac:dyDescent="0.25">
      <c r="M85592"/>
    </row>
    <row r="85593" spans="13:13" x14ac:dyDescent="0.25">
      <c r="M85593"/>
    </row>
    <row r="85594" spans="13:13" x14ac:dyDescent="0.25">
      <c r="M85594"/>
    </row>
    <row r="85595" spans="13:13" x14ac:dyDescent="0.25">
      <c r="M85595"/>
    </row>
    <row r="85596" spans="13:13" x14ac:dyDescent="0.25">
      <c r="M85596"/>
    </row>
    <row r="85597" spans="13:13" x14ac:dyDescent="0.25">
      <c r="M85597"/>
    </row>
    <row r="85598" spans="13:13" x14ac:dyDescent="0.25">
      <c r="M85598"/>
    </row>
    <row r="85599" spans="13:13" x14ac:dyDescent="0.25">
      <c r="M85599"/>
    </row>
    <row r="85600" spans="13:13" x14ac:dyDescent="0.25">
      <c r="M85600"/>
    </row>
    <row r="85601" spans="13:13" x14ac:dyDescent="0.25">
      <c r="M85601"/>
    </row>
    <row r="85602" spans="13:13" x14ac:dyDescent="0.25">
      <c r="M85602"/>
    </row>
    <row r="85603" spans="13:13" x14ac:dyDescent="0.25">
      <c r="M85603"/>
    </row>
    <row r="85604" spans="13:13" x14ac:dyDescent="0.25">
      <c r="M85604"/>
    </row>
    <row r="85605" spans="13:13" x14ac:dyDescent="0.25">
      <c r="M85605"/>
    </row>
    <row r="85606" spans="13:13" x14ac:dyDescent="0.25">
      <c r="M85606"/>
    </row>
    <row r="85607" spans="13:13" x14ac:dyDescent="0.25">
      <c r="M85607"/>
    </row>
    <row r="85608" spans="13:13" x14ac:dyDescent="0.25">
      <c r="M85608"/>
    </row>
    <row r="85609" spans="13:13" x14ac:dyDescent="0.25">
      <c r="M85609"/>
    </row>
    <row r="85610" spans="13:13" x14ac:dyDescent="0.25">
      <c r="M85610"/>
    </row>
    <row r="85611" spans="13:13" x14ac:dyDescent="0.25">
      <c r="M85611"/>
    </row>
    <row r="85612" spans="13:13" x14ac:dyDescent="0.25">
      <c r="M85612"/>
    </row>
    <row r="85613" spans="13:13" x14ac:dyDescent="0.25">
      <c r="M85613"/>
    </row>
    <row r="85614" spans="13:13" x14ac:dyDescent="0.25">
      <c r="M85614"/>
    </row>
    <row r="85615" spans="13:13" x14ac:dyDescent="0.25">
      <c r="M85615"/>
    </row>
    <row r="85616" spans="13:13" x14ac:dyDescent="0.25">
      <c r="M85616"/>
    </row>
    <row r="85617" spans="13:13" x14ac:dyDescent="0.25">
      <c r="M85617"/>
    </row>
    <row r="85618" spans="13:13" x14ac:dyDescent="0.25">
      <c r="M85618"/>
    </row>
    <row r="85619" spans="13:13" x14ac:dyDescent="0.25">
      <c r="M85619"/>
    </row>
    <row r="85620" spans="13:13" x14ac:dyDescent="0.25">
      <c r="M85620"/>
    </row>
    <row r="85621" spans="13:13" x14ac:dyDescent="0.25">
      <c r="M85621"/>
    </row>
    <row r="85622" spans="13:13" x14ac:dyDescent="0.25">
      <c r="M85622"/>
    </row>
    <row r="85623" spans="13:13" x14ac:dyDescent="0.25">
      <c r="M85623"/>
    </row>
    <row r="85624" spans="13:13" x14ac:dyDescent="0.25">
      <c r="M85624"/>
    </row>
    <row r="85625" spans="13:13" x14ac:dyDescent="0.25">
      <c r="M85625"/>
    </row>
    <row r="85626" spans="13:13" x14ac:dyDescent="0.25">
      <c r="M85626"/>
    </row>
    <row r="85627" spans="13:13" x14ac:dyDescent="0.25">
      <c r="M85627"/>
    </row>
    <row r="85628" spans="13:13" x14ac:dyDescent="0.25">
      <c r="M85628"/>
    </row>
    <row r="85629" spans="13:13" x14ac:dyDescent="0.25">
      <c r="M85629"/>
    </row>
    <row r="85630" spans="13:13" x14ac:dyDescent="0.25">
      <c r="M85630"/>
    </row>
    <row r="85631" spans="13:13" x14ac:dyDescent="0.25">
      <c r="M85631"/>
    </row>
    <row r="85632" spans="13:13" x14ac:dyDescent="0.25">
      <c r="M85632"/>
    </row>
    <row r="85633" spans="13:13" x14ac:dyDescent="0.25">
      <c r="M85633"/>
    </row>
    <row r="85634" spans="13:13" x14ac:dyDescent="0.25">
      <c r="M85634"/>
    </row>
    <row r="85635" spans="13:13" x14ac:dyDescent="0.25">
      <c r="M85635"/>
    </row>
    <row r="85636" spans="13:13" x14ac:dyDescent="0.25">
      <c r="M85636"/>
    </row>
    <row r="85637" spans="13:13" x14ac:dyDescent="0.25">
      <c r="M85637"/>
    </row>
    <row r="85638" spans="13:13" x14ac:dyDescent="0.25">
      <c r="M85638"/>
    </row>
    <row r="85639" spans="13:13" x14ac:dyDescent="0.25">
      <c r="M85639"/>
    </row>
    <row r="85640" spans="13:13" x14ac:dyDescent="0.25">
      <c r="M85640"/>
    </row>
    <row r="85641" spans="13:13" x14ac:dyDescent="0.25">
      <c r="M85641"/>
    </row>
    <row r="85642" spans="13:13" x14ac:dyDescent="0.25">
      <c r="M85642"/>
    </row>
    <row r="85643" spans="13:13" x14ac:dyDescent="0.25">
      <c r="M85643"/>
    </row>
    <row r="85644" spans="13:13" x14ac:dyDescent="0.25">
      <c r="M85644"/>
    </row>
    <row r="85645" spans="13:13" x14ac:dyDescent="0.25">
      <c r="M85645"/>
    </row>
    <row r="85646" spans="13:13" x14ac:dyDescent="0.25">
      <c r="M85646"/>
    </row>
    <row r="85647" spans="13:13" x14ac:dyDescent="0.25">
      <c r="M85647"/>
    </row>
    <row r="85648" spans="13:13" x14ac:dyDescent="0.25">
      <c r="M85648"/>
    </row>
    <row r="85649" spans="13:13" x14ac:dyDescent="0.25">
      <c r="M85649"/>
    </row>
    <row r="85650" spans="13:13" x14ac:dyDescent="0.25">
      <c r="M85650"/>
    </row>
    <row r="85651" spans="13:13" x14ac:dyDescent="0.25">
      <c r="M85651"/>
    </row>
    <row r="85652" spans="13:13" x14ac:dyDescent="0.25">
      <c r="M85652"/>
    </row>
    <row r="85653" spans="13:13" x14ac:dyDescent="0.25">
      <c r="M85653"/>
    </row>
    <row r="85654" spans="13:13" x14ac:dyDescent="0.25">
      <c r="M85654"/>
    </row>
    <row r="85655" spans="13:13" x14ac:dyDescent="0.25">
      <c r="M85655"/>
    </row>
    <row r="85656" spans="13:13" x14ac:dyDescent="0.25">
      <c r="M85656"/>
    </row>
    <row r="85657" spans="13:13" x14ac:dyDescent="0.25">
      <c r="M85657"/>
    </row>
    <row r="85658" spans="13:13" x14ac:dyDescent="0.25">
      <c r="M85658"/>
    </row>
    <row r="85659" spans="13:13" x14ac:dyDescent="0.25">
      <c r="M85659"/>
    </row>
    <row r="85660" spans="13:13" x14ac:dyDescent="0.25">
      <c r="M85660"/>
    </row>
    <row r="85661" spans="13:13" x14ac:dyDescent="0.25">
      <c r="M85661"/>
    </row>
    <row r="85662" spans="13:13" x14ac:dyDescent="0.25">
      <c r="M85662"/>
    </row>
    <row r="85663" spans="13:13" x14ac:dyDescent="0.25">
      <c r="M85663"/>
    </row>
    <row r="85664" spans="13:13" x14ac:dyDescent="0.25">
      <c r="M85664"/>
    </row>
    <row r="85665" spans="13:13" x14ac:dyDescent="0.25">
      <c r="M85665"/>
    </row>
    <row r="85666" spans="13:13" x14ac:dyDescent="0.25">
      <c r="M85666"/>
    </row>
    <row r="85667" spans="13:13" x14ac:dyDescent="0.25">
      <c r="M85667"/>
    </row>
    <row r="85668" spans="13:13" x14ac:dyDescent="0.25">
      <c r="M85668"/>
    </row>
    <row r="85669" spans="13:13" x14ac:dyDescent="0.25">
      <c r="M85669"/>
    </row>
    <row r="85670" spans="13:13" x14ac:dyDescent="0.25">
      <c r="M85670"/>
    </row>
    <row r="85671" spans="13:13" x14ac:dyDescent="0.25">
      <c r="M85671"/>
    </row>
    <row r="85672" spans="13:13" x14ac:dyDescent="0.25">
      <c r="M85672"/>
    </row>
    <row r="85673" spans="13:13" x14ac:dyDescent="0.25">
      <c r="M85673"/>
    </row>
    <row r="85674" spans="13:13" x14ac:dyDescent="0.25">
      <c r="M85674"/>
    </row>
    <row r="85675" spans="13:13" x14ac:dyDescent="0.25">
      <c r="M85675"/>
    </row>
    <row r="85676" spans="13:13" x14ac:dyDescent="0.25">
      <c r="M85676"/>
    </row>
    <row r="85677" spans="13:13" x14ac:dyDescent="0.25">
      <c r="M85677"/>
    </row>
    <row r="85678" spans="13:13" x14ac:dyDescent="0.25">
      <c r="M85678"/>
    </row>
    <row r="85679" spans="13:13" x14ac:dyDescent="0.25">
      <c r="M85679"/>
    </row>
    <row r="85680" spans="13:13" x14ac:dyDescent="0.25">
      <c r="M85680"/>
    </row>
    <row r="85681" spans="13:13" x14ac:dyDescent="0.25">
      <c r="M85681"/>
    </row>
    <row r="85682" spans="13:13" x14ac:dyDescent="0.25">
      <c r="M85682"/>
    </row>
    <row r="85683" spans="13:13" x14ac:dyDescent="0.25">
      <c r="M85683"/>
    </row>
    <row r="85684" spans="13:13" x14ac:dyDescent="0.25">
      <c r="M85684"/>
    </row>
    <row r="85685" spans="13:13" x14ac:dyDescent="0.25">
      <c r="M85685"/>
    </row>
    <row r="85686" spans="13:13" x14ac:dyDescent="0.25">
      <c r="M85686"/>
    </row>
    <row r="85687" spans="13:13" x14ac:dyDescent="0.25">
      <c r="M85687"/>
    </row>
    <row r="85688" spans="13:13" x14ac:dyDescent="0.25">
      <c r="M85688"/>
    </row>
    <row r="85689" spans="13:13" x14ac:dyDescent="0.25">
      <c r="M85689"/>
    </row>
    <row r="85690" spans="13:13" x14ac:dyDescent="0.25">
      <c r="M85690"/>
    </row>
    <row r="85691" spans="13:13" x14ac:dyDescent="0.25">
      <c r="M85691"/>
    </row>
    <row r="85692" spans="13:13" x14ac:dyDescent="0.25">
      <c r="M85692"/>
    </row>
    <row r="85693" spans="13:13" x14ac:dyDescent="0.25">
      <c r="M85693"/>
    </row>
    <row r="85694" spans="13:13" x14ac:dyDescent="0.25">
      <c r="M85694"/>
    </row>
    <row r="85695" spans="13:13" x14ac:dyDescent="0.25">
      <c r="M85695"/>
    </row>
    <row r="85696" spans="13:13" x14ac:dyDescent="0.25">
      <c r="M85696"/>
    </row>
    <row r="85697" spans="13:13" x14ac:dyDescent="0.25">
      <c r="M85697"/>
    </row>
    <row r="85698" spans="13:13" x14ac:dyDescent="0.25">
      <c r="M85698"/>
    </row>
    <row r="85699" spans="13:13" x14ac:dyDescent="0.25">
      <c r="M85699"/>
    </row>
    <row r="85700" spans="13:13" x14ac:dyDescent="0.25">
      <c r="M85700"/>
    </row>
    <row r="85701" spans="13:13" x14ac:dyDescent="0.25">
      <c r="M85701"/>
    </row>
    <row r="85702" spans="13:13" x14ac:dyDescent="0.25">
      <c r="M85702"/>
    </row>
    <row r="85703" spans="13:13" x14ac:dyDescent="0.25">
      <c r="M85703"/>
    </row>
    <row r="85704" spans="13:13" x14ac:dyDescent="0.25">
      <c r="M85704"/>
    </row>
    <row r="85705" spans="13:13" x14ac:dyDescent="0.25">
      <c r="M85705"/>
    </row>
    <row r="85706" spans="13:13" x14ac:dyDescent="0.25">
      <c r="M85706"/>
    </row>
    <row r="85707" spans="13:13" x14ac:dyDescent="0.25">
      <c r="M85707"/>
    </row>
    <row r="85708" spans="13:13" x14ac:dyDescent="0.25">
      <c r="M85708"/>
    </row>
    <row r="85709" spans="13:13" x14ac:dyDescent="0.25">
      <c r="M85709"/>
    </row>
    <row r="85710" spans="13:13" x14ac:dyDescent="0.25">
      <c r="M85710"/>
    </row>
    <row r="85711" spans="13:13" x14ac:dyDescent="0.25">
      <c r="M85711"/>
    </row>
    <row r="85712" spans="13:13" x14ac:dyDescent="0.25">
      <c r="M85712"/>
    </row>
    <row r="85713" spans="13:13" x14ac:dyDescent="0.25">
      <c r="M85713"/>
    </row>
    <row r="85714" spans="13:13" x14ac:dyDescent="0.25">
      <c r="M85714"/>
    </row>
    <row r="85715" spans="13:13" x14ac:dyDescent="0.25">
      <c r="M85715"/>
    </row>
    <row r="85716" spans="13:13" x14ac:dyDescent="0.25">
      <c r="M85716"/>
    </row>
    <row r="85717" spans="13:13" x14ac:dyDescent="0.25">
      <c r="M85717"/>
    </row>
    <row r="85718" spans="13:13" x14ac:dyDescent="0.25">
      <c r="M85718"/>
    </row>
    <row r="85719" spans="13:13" x14ac:dyDescent="0.25">
      <c r="M85719"/>
    </row>
    <row r="85720" spans="13:13" x14ac:dyDescent="0.25">
      <c r="M85720"/>
    </row>
    <row r="85721" spans="13:13" x14ac:dyDescent="0.25">
      <c r="M85721"/>
    </row>
    <row r="85722" spans="13:13" x14ac:dyDescent="0.25">
      <c r="M85722"/>
    </row>
    <row r="85723" spans="13:13" x14ac:dyDescent="0.25">
      <c r="M85723"/>
    </row>
    <row r="85724" spans="13:13" x14ac:dyDescent="0.25">
      <c r="M85724"/>
    </row>
    <row r="85725" spans="13:13" x14ac:dyDescent="0.25">
      <c r="M85725"/>
    </row>
    <row r="85726" spans="13:13" x14ac:dyDescent="0.25">
      <c r="M85726"/>
    </row>
    <row r="85727" spans="13:13" x14ac:dyDescent="0.25">
      <c r="M85727"/>
    </row>
    <row r="85728" spans="13:13" x14ac:dyDescent="0.25">
      <c r="M85728"/>
    </row>
    <row r="85729" spans="13:13" x14ac:dyDescent="0.25">
      <c r="M85729"/>
    </row>
    <row r="85730" spans="13:13" x14ac:dyDescent="0.25">
      <c r="M85730"/>
    </row>
    <row r="85731" spans="13:13" x14ac:dyDescent="0.25">
      <c r="M85731"/>
    </row>
    <row r="85732" spans="13:13" x14ac:dyDescent="0.25">
      <c r="M85732"/>
    </row>
    <row r="85733" spans="13:13" x14ac:dyDescent="0.25">
      <c r="M85733"/>
    </row>
    <row r="85734" spans="13:13" x14ac:dyDescent="0.25">
      <c r="M85734"/>
    </row>
    <row r="85735" spans="13:13" x14ac:dyDescent="0.25">
      <c r="M85735"/>
    </row>
    <row r="85736" spans="13:13" x14ac:dyDescent="0.25">
      <c r="M85736"/>
    </row>
    <row r="85737" spans="13:13" x14ac:dyDescent="0.25">
      <c r="M85737"/>
    </row>
    <row r="85738" spans="13:13" x14ac:dyDescent="0.25">
      <c r="M85738"/>
    </row>
    <row r="85739" spans="13:13" x14ac:dyDescent="0.25">
      <c r="M85739"/>
    </row>
    <row r="85740" spans="13:13" x14ac:dyDescent="0.25">
      <c r="M85740"/>
    </row>
    <row r="85741" spans="13:13" x14ac:dyDescent="0.25">
      <c r="M85741"/>
    </row>
    <row r="85742" spans="13:13" x14ac:dyDescent="0.25">
      <c r="M85742"/>
    </row>
    <row r="85743" spans="13:13" x14ac:dyDescent="0.25">
      <c r="M85743"/>
    </row>
    <row r="85744" spans="13:13" x14ac:dyDescent="0.25">
      <c r="M85744"/>
    </row>
    <row r="85745" spans="13:13" x14ac:dyDescent="0.25">
      <c r="M85745"/>
    </row>
    <row r="85746" spans="13:13" x14ac:dyDescent="0.25">
      <c r="M85746"/>
    </row>
    <row r="85747" spans="13:13" x14ac:dyDescent="0.25">
      <c r="M85747"/>
    </row>
    <row r="85748" spans="13:13" x14ac:dyDescent="0.25">
      <c r="M85748"/>
    </row>
    <row r="85749" spans="13:13" x14ac:dyDescent="0.25">
      <c r="M85749"/>
    </row>
    <row r="85750" spans="13:13" x14ac:dyDescent="0.25">
      <c r="M85750"/>
    </row>
    <row r="85751" spans="13:13" x14ac:dyDescent="0.25">
      <c r="M85751"/>
    </row>
    <row r="85752" spans="13:13" x14ac:dyDescent="0.25">
      <c r="M85752"/>
    </row>
    <row r="85753" spans="13:13" x14ac:dyDescent="0.25">
      <c r="M85753"/>
    </row>
    <row r="85754" spans="13:13" x14ac:dyDescent="0.25">
      <c r="M85754"/>
    </row>
    <row r="85755" spans="13:13" x14ac:dyDescent="0.25">
      <c r="M85755"/>
    </row>
    <row r="85756" spans="13:13" x14ac:dyDescent="0.25">
      <c r="M85756"/>
    </row>
    <row r="85757" spans="13:13" x14ac:dyDescent="0.25">
      <c r="M85757"/>
    </row>
    <row r="85758" spans="13:13" x14ac:dyDescent="0.25">
      <c r="M85758"/>
    </row>
    <row r="85759" spans="13:13" x14ac:dyDescent="0.25">
      <c r="M85759"/>
    </row>
    <row r="85760" spans="13:13" x14ac:dyDescent="0.25">
      <c r="M85760"/>
    </row>
    <row r="85761" spans="13:13" x14ac:dyDescent="0.25">
      <c r="M85761"/>
    </row>
    <row r="85762" spans="13:13" x14ac:dyDescent="0.25">
      <c r="M85762"/>
    </row>
    <row r="85763" spans="13:13" x14ac:dyDescent="0.25">
      <c r="M85763"/>
    </row>
    <row r="85764" spans="13:13" x14ac:dyDescent="0.25">
      <c r="M85764"/>
    </row>
    <row r="85765" spans="13:13" x14ac:dyDescent="0.25">
      <c r="M85765"/>
    </row>
    <row r="85766" spans="13:13" x14ac:dyDescent="0.25">
      <c r="M85766"/>
    </row>
    <row r="85767" spans="13:13" x14ac:dyDescent="0.25">
      <c r="M85767"/>
    </row>
    <row r="85768" spans="13:13" x14ac:dyDescent="0.25">
      <c r="M85768"/>
    </row>
    <row r="85769" spans="13:13" x14ac:dyDescent="0.25">
      <c r="M85769"/>
    </row>
    <row r="85770" spans="13:13" x14ac:dyDescent="0.25">
      <c r="M85770"/>
    </row>
    <row r="85771" spans="13:13" x14ac:dyDescent="0.25">
      <c r="M85771"/>
    </row>
    <row r="85772" spans="13:13" x14ac:dyDescent="0.25">
      <c r="M85772"/>
    </row>
    <row r="85773" spans="13:13" x14ac:dyDescent="0.25">
      <c r="M85773"/>
    </row>
    <row r="85774" spans="13:13" x14ac:dyDescent="0.25">
      <c r="M85774"/>
    </row>
    <row r="85775" spans="13:13" x14ac:dyDescent="0.25">
      <c r="M85775"/>
    </row>
    <row r="85776" spans="13:13" x14ac:dyDescent="0.25">
      <c r="M85776"/>
    </row>
    <row r="85777" spans="13:13" x14ac:dyDescent="0.25">
      <c r="M85777"/>
    </row>
    <row r="85778" spans="13:13" x14ac:dyDescent="0.25">
      <c r="M85778"/>
    </row>
    <row r="85779" spans="13:13" x14ac:dyDescent="0.25">
      <c r="M85779"/>
    </row>
    <row r="85780" spans="13:13" x14ac:dyDescent="0.25">
      <c r="M85780"/>
    </row>
    <row r="85781" spans="13:13" x14ac:dyDescent="0.25">
      <c r="M85781"/>
    </row>
    <row r="85782" spans="13:13" x14ac:dyDescent="0.25">
      <c r="M85782"/>
    </row>
    <row r="85783" spans="13:13" x14ac:dyDescent="0.25">
      <c r="M85783"/>
    </row>
    <row r="85784" spans="13:13" x14ac:dyDescent="0.25">
      <c r="M85784"/>
    </row>
    <row r="85785" spans="13:13" x14ac:dyDescent="0.25">
      <c r="M85785"/>
    </row>
    <row r="85786" spans="13:13" x14ac:dyDescent="0.25">
      <c r="M85786"/>
    </row>
    <row r="85787" spans="13:13" x14ac:dyDescent="0.25">
      <c r="M85787"/>
    </row>
    <row r="85788" spans="13:13" x14ac:dyDescent="0.25">
      <c r="M85788"/>
    </row>
    <row r="85789" spans="13:13" x14ac:dyDescent="0.25">
      <c r="M85789"/>
    </row>
    <row r="85790" spans="13:13" x14ac:dyDescent="0.25">
      <c r="M85790"/>
    </row>
    <row r="85791" spans="13:13" x14ac:dyDescent="0.25">
      <c r="M85791"/>
    </row>
    <row r="85792" spans="13:13" x14ac:dyDescent="0.25">
      <c r="M85792"/>
    </row>
    <row r="85793" spans="13:13" x14ac:dyDescent="0.25">
      <c r="M85793"/>
    </row>
    <row r="85794" spans="13:13" x14ac:dyDescent="0.25">
      <c r="M85794"/>
    </row>
    <row r="85795" spans="13:13" x14ac:dyDescent="0.25">
      <c r="M85795"/>
    </row>
    <row r="85796" spans="13:13" x14ac:dyDescent="0.25">
      <c r="M85796"/>
    </row>
    <row r="85797" spans="13:13" x14ac:dyDescent="0.25">
      <c r="M85797"/>
    </row>
    <row r="85798" spans="13:13" x14ac:dyDescent="0.25">
      <c r="M85798"/>
    </row>
    <row r="85799" spans="13:13" x14ac:dyDescent="0.25">
      <c r="M85799"/>
    </row>
    <row r="85800" spans="13:13" x14ac:dyDescent="0.25">
      <c r="M85800"/>
    </row>
    <row r="85801" spans="13:13" x14ac:dyDescent="0.25">
      <c r="M85801"/>
    </row>
    <row r="85802" spans="13:13" x14ac:dyDescent="0.25">
      <c r="M85802"/>
    </row>
    <row r="85803" spans="13:13" x14ac:dyDescent="0.25">
      <c r="M85803"/>
    </row>
    <row r="85804" spans="13:13" x14ac:dyDescent="0.25">
      <c r="M85804"/>
    </row>
    <row r="85805" spans="13:13" x14ac:dyDescent="0.25">
      <c r="M85805"/>
    </row>
    <row r="85806" spans="13:13" x14ac:dyDescent="0.25">
      <c r="M85806"/>
    </row>
    <row r="85807" spans="13:13" x14ac:dyDescent="0.25">
      <c r="M85807"/>
    </row>
    <row r="85808" spans="13:13" x14ac:dyDescent="0.25">
      <c r="M85808"/>
    </row>
    <row r="85809" spans="13:13" x14ac:dyDescent="0.25">
      <c r="M85809"/>
    </row>
    <row r="85810" spans="13:13" x14ac:dyDescent="0.25">
      <c r="M85810"/>
    </row>
    <row r="85811" spans="13:13" x14ac:dyDescent="0.25">
      <c r="M85811"/>
    </row>
    <row r="85812" spans="13:13" x14ac:dyDescent="0.25">
      <c r="M85812"/>
    </row>
    <row r="85813" spans="13:13" x14ac:dyDescent="0.25">
      <c r="M85813"/>
    </row>
    <row r="85814" spans="13:13" x14ac:dyDescent="0.25">
      <c r="M85814"/>
    </row>
    <row r="85815" spans="13:13" x14ac:dyDescent="0.25">
      <c r="M85815"/>
    </row>
    <row r="85816" spans="13:13" x14ac:dyDescent="0.25">
      <c r="M85816"/>
    </row>
    <row r="85817" spans="13:13" x14ac:dyDescent="0.25">
      <c r="M85817"/>
    </row>
    <row r="85818" spans="13:13" x14ac:dyDescent="0.25">
      <c r="M85818"/>
    </row>
    <row r="85819" spans="13:13" x14ac:dyDescent="0.25">
      <c r="M85819"/>
    </row>
    <row r="85820" spans="13:13" x14ac:dyDescent="0.25">
      <c r="M85820"/>
    </row>
    <row r="85821" spans="13:13" x14ac:dyDescent="0.25">
      <c r="M85821"/>
    </row>
    <row r="85822" spans="13:13" x14ac:dyDescent="0.25">
      <c r="M85822"/>
    </row>
    <row r="85823" spans="13:13" x14ac:dyDescent="0.25">
      <c r="M85823"/>
    </row>
    <row r="85824" spans="13:13" x14ac:dyDescent="0.25">
      <c r="M85824"/>
    </row>
    <row r="85825" spans="13:13" x14ac:dyDescent="0.25">
      <c r="M85825"/>
    </row>
    <row r="85826" spans="13:13" x14ac:dyDescent="0.25">
      <c r="M85826"/>
    </row>
    <row r="85827" spans="13:13" x14ac:dyDescent="0.25">
      <c r="M85827"/>
    </row>
    <row r="85828" spans="13:13" x14ac:dyDescent="0.25">
      <c r="M85828"/>
    </row>
    <row r="85829" spans="13:13" x14ac:dyDescent="0.25">
      <c r="M85829"/>
    </row>
    <row r="85830" spans="13:13" x14ac:dyDescent="0.25">
      <c r="M85830"/>
    </row>
    <row r="85831" spans="13:13" x14ac:dyDescent="0.25">
      <c r="M85831"/>
    </row>
    <row r="85832" spans="13:13" x14ac:dyDescent="0.25">
      <c r="M85832"/>
    </row>
    <row r="85833" spans="13:13" x14ac:dyDescent="0.25">
      <c r="M85833"/>
    </row>
    <row r="85834" spans="13:13" x14ac:dyDescent="0.25">
      <c r="M85834"/>
    </row>
    <row r="85835" spans="13:13" x14ac:dyDescent="0.25">
      <c r="M85835"/>
    </row>
    <row r="85836" spans="13:13" x14ac:dyDescent="0.25">
      <c r="M85836"/>
    </row>
    <row r="85837" spans="13:13" x14ac:dyDescent="0.25">
      <c r="M85837"/>
    </row>
    <row r="85838" spans="13:13" x14ac:dyDescent="0.25">
      <c r="M85838"/>
    </row>
    <row r="85839" spans="13:13" x14ac:dyDescent="0.25">
      <c r="M85839"/>
    </row>
    <row r="85840" spans="13:13" x14ac:dyDescent="0.25">
      <c r="M85840"/>
    </row>
    <row r="85841" spans="13:13" x14ac:dyDescent="0.25">
      <c r="M85841"/>
    </row>
    <row r="85842" spans="13:13" x14ac:dyDescent="0.25">
      <c r="M85842"/>
    </row>
    <row r="85843" spans="13:13" x14ac:dyDescent="0.25">
      <c r="M85843"/>
    </row>
    <row r="85844" spans="13:13" x14ac:dyDescent="0.25">
      <c r="M85844"/>
    </row>
    <row r="85845" spans="13:13" x14ac:dyDescent="0.25">
      <c r="M85845"/>
    </row>
    <row r="85846" spans="13:13" x14ac:dyDescent="0.25">
      <c r="M85846"/>
    </row>
    <row r="85847" spans="13:13" x14ac:dyDescent="0.25">
      <c r="M85847"/>
    </row>
    <row r="85848" spans="13:13" x14ac:dyDescent="0.25">
      <c r="M85848"/>
    </row>
    <row r="85849" spans="13:13" x14ac:dyDescent="0.25">
      <c r="M85849"/>
    </row>
    <row r="85850" spans="13:13" x14ac:dyDescent="0.25">
      <c r="M85850"/>
    </row>
    <row r="85851" spans="13:13" x14ac:dyDescent="0.25">
      <c r="M85851"/>
    </row>
    <row r="85852" spans="13:13" x14ac:dyDescent="0.25">
      <c r="M85852"/>
    </row>
    <row r="85853" spans="13:13" x14ac:dyDescent="0.25">
      <c r="M85853"/>
    </row>
    <row r="85854" spans="13:13" x14ac:dyDescent="0.25">
      <c r="M85854"/>
    </row>
    <row r="85855" spans="13:13" x14ac:dyDescent="0.25">
      <c r="M85855"/>
    </row>
    <row r="85856" spans="13:13" x14ac:dyDescent="0.25">
      <c r="M85856"/>
    </row>
    <row r="85857" spans="13:13" x14ac:dyDescent="0.25">
      <c r="M85857"/>
    </row>
    <row r="85858" spans="13:13" x14ac:dyDescent="0.25">
      <c r="M85858"/>
    </row>
    <row r="85859" spans="13:13" x14ac:dyDescent="0.25">
      <c r="M85859"/>
    </row>
    <row r="85860" spans="13:13" x14ac:dyDescent="0.25">
      <c r="M85860"/>
    </row>
    <row r="85861" spans="13:13" x14ac:dyDescent="0.25">
      <c r="M85861"/>
    </row>
    <row r="85862" spans="13:13" x14ac:dyDescent="0.25">
      <c r="M85862"/>
    </row>
    <row r="85863" spans="13:13" x14ac:dyDescent="0.25">
      <c r="M85863"/>
    </row>
    <row r="85864" spans="13:13" x14ac:dyDescent="0.25">
      <c r="M85864"/>
    </row>
    <row r="85865" spans="13:13" x14ac:dyDescent="0.25">
      <c r="M85865"/>
    </row>
    <row r="85866" spans="13:13" x14ac:dyDescent="0.25">
      <c r="M85866"/>
    </row>
    <row r="85867" spans="13:13" x14ac:dyDescent="0.25">
      <c r="M85867"/>
    </row>
    <row r="85868" spans="13:13" x14ac:dyDescent="0.25">
      <c r="M85868"/>
    </row>
    <row r="85869" spans="13:13" x14ac:dyDescent="0.25">
      <c r="M85869"/>
    </row>
    <row r="85870" spans="13:13" x14ac:dyDescent="0.25">
      <c r="M85870"/>
    </row>
    <row r="85871" spans="13:13" x14ac:dyDescent="0.25">
      <c r="M85871"/>
    </row>
    <row r="85872" spans="13:13" x14ac:dyDescent="0.25">
      <c r="M85872"/>
    </row>
    <row r="85873" spans="13:13" x14ac:dyDescent="0.25">
      <c r="M85873"/>
    </row>
    <row r="85874" spans="13:13" x14ac:dyDescent="0.25">
      <c r="M85874"/>
    </row>
    <row r="85875" spans="13:13" x14ac:dyDescent="0.25">
      <c r="M85875"/>
    </row>
    <row r="85876" spans="13:13" x14ac:dyDescent="0.25">
      <c r="M85876"/>
    </row>
    <row r="85877" spans="13:13" x14ac:dyDescent="0.25">
      <c r="M85877"/>
    </row>
    <row r="85878" spans="13:13" x14ac:dyDescent="0.25">
      <c r="M85878"/>
    </row>
    <row r="85879" spans="13:13" x14ac:dyDescent="0.25">
      <c r="M85879"/>
    </row>
    <row r="85880" spans="13:13" x14ac:dyDescent="0.25">
      <c r="M85880"/>
    </row>
    <row r="85881" spans="13:13" x14ac:dyDescent="0.25">
      <c r="M85881"/>
    </row>
    <row r="85882" spans="13:13" x14ac:dyDescent="0.25">
      <c r="M85882"/>
    </row>
    <row r="85883" spans="13:13" x14ac:dyDescent="0.25">
      <c r="M85883"/>
    </row>
    <row r="85884" spans="13:13" x14ac:dyDescent="0.25">
      <c r="M85884"/>
    </row>
    <row r="85885" spans="13:13" x14ac:dyDescent="0.25">
      <c r="M85885"/>
    </row>
    <row r="85886" spans="13:13" x14ac:dyDescent="0.25">
      <c r="M85886"/>
    </row>
    <row r="85887" spans="13:13" x14ac:dyDescent="0.25">
      <c r="M85887"/>
    </row>
    <row r="85888" spans="13:13" x14ac:dyDescent="0.25">
      <c r="M85888"/>
    </row>
    <row r="85889" spans="13:13" x14ac:dyDescent="0.25">
      <c r="M85889"/>
    </row>
    <row r="85890" spans="13:13" x14ac:dyDescent="0.25">
      <c r="M85890"/>
    </row>
    <row r="85891" spans="13:13" x14ac:dyDescent="0.25">
      <c r="M85891"/>
    </row>
    <row r="85892" spans="13:13" x14ac:dyDescent="0.25">
      <c r="M85892"/>
    </row>
    <row r="85893" spans="13:13" x14ac:dyDescent="0.25">
      <c r="M85893"/>
    </row>
    <row r="85894" spans="13:13" x14ac:dyDescent="0.25">
      <c r="M85894"/>
    </row>
    <row r="85895" spans="13:13" x14ac:dyDescent="0.25">
      <c r="M85895"/>
    </row>
    <row r="85896" spans="13:13" x14ac:dyDescent="0.25">
      <c r="M85896"/>
    </row>
    <row r="85897" spans="13:13" x14ac:dyDescent="0.25">
      <c r="M85897"/>
    </row>
    <row r="85898" spans="13:13" x14ac:dyDescent="0.25">
      <c r="M85898"/>
    </row>
    <row r="85899" spans="13:13" x14ac:dyDescent="0.25">
      <c r="M85899"/>
    </row>
    <row r="85900" spans="13:13" x14ac:dyDescent="0.25">
      <c r="M85900"/>
    </row>
    <row r="85901" spans="13:13" x14ac:dyDescent="0.25">
      <c r="M85901"/>
    </row>
    <row r="85902" spans="13:13" x14ac:dyDescent="0.25">
      <c r="M85902"/>
    </row>
    <row r="85903" spans="13:13" x14ac:dyDescent="0.25">
      <c r="M85903"/>
    </row>
    <row r="85904" spans="13:13" x14ac:dyDescent="0.25">
      <c r="M85904"/>
    </row>
    <row r="85905" spans="13:13" x14ac:dyDescent="0.25">
      <c r="M85905"/>
    </row>
    <row r="85906" spans="13:13" x14ac:dyDescent="0.25">
      <c r="M85906"/>
    </row>
    <row r="85907" spans="13:13" x14ac:dyDescent="0.25">
      <c r="M85907"/>
    </row>
    <row r="85908" spans="13:13" x14ac:dyDescent="0.25">
      <c r="M85908"/>
    </row>
    <row r="85909" spans="13:13" x14ac:dyDescent="0.25">
      <c r="M85909"/>
    </row>
    <row r="85910" spans="13:13" x14ac:dyDescent="0.25">
      <c r="M85910"/>
    </row>
    <row r="85911" spans="13:13" x14ac:dyDescent="0.25">
      <c r="M85911"/>
    </row>
    <row r="85912" spans="13:13" x14ac:dyDescent="0.25">
      <c r="M85912"/>
    </row>
    <row r="85913" spans="13:13" x14ac:dyDescent="0.25">
      <c r="M85913"/>
    </row>
    <row r="85914" spans="13:13" x14ac:dyDescent="0.25">
      <c r="M85914"/>
    </row>
    <row r="85915" spans="13:13" x14ac:dyDescent="0.25">
      <c r="M85915"/>
    </row>
    <row r="85916" spans="13:13" x14ac:dyDescent="0.25">
      <c r="M85916"/>
    </row>
    <row r="85917" spans="13:13" x14ac:dyDescent="0.25">
      <c r="M85917"/>
    </row>
    <row r="85918" spans="13:13" x14ac:dyDescent="0.25">
      <c r="M85918"/>
    </row>
    <row r="85919" spans="13:13" x14ac:dyDescent="0.25">
      <c r="M85919"/>
    </row>
    <row r="85920" spans="13:13" x14ac:dyDescent="0.25">
      <c r="M85920"/>
    </row>
    <row r="85921" spans="13:13" x14ac:dyDescent="0.25">
      <c r="M85921"/>
    </row>
    <row r="85922" spans="13:13" x14ac:dyDescent="0.25">
      <c r="M85922"/>
    </row>
    <row r="85923" spans="13:13" x14ac:dyDescent="0.25">
      <c r="M85923"/>
    </row>
    <row r="85924" spans="13:13" x14ac:dyDescent="0.25">
      <c r="M85924"/>
    </row>
    <row r="85925" spans="13:13" x14ac:dyDescent="0.25">
      <c r="M85925"/>
    </row>
    <row r="85926" spans="13:13" x14ac:dyDescent="0.25">
      <c r="M85926"/>
    </row>
    <row r="85927" spans="13:13" x14ac:dyDescent="0.25">
      <c r="M85927"/>
    </row>
    <row r="85928" spans="13:13" x14ac:dyDescent="0.25">
      <c r="M85928"/>
    </row>
    <row r="85929" spans="13:13" x14ac:dyDescent="0.25">
      <c r="M85929"/>
    </row>
    <row r="85930" spans="13:13" x14ac:dyDescent="0.25">
      <c r="M85930"/>
    </row>
    <row r="85931" spans="13:13" x14ac:dyDescent="0.25">
      <c r="M85931"/>
    </row>
    <row r="85932" spans="13:13" x14ac:dyDescent="0.25">
      <c r="M85932"/>
    </row>
    <row r="85933" spans="13:13" x14ac:dyDescent="0.25">
      <c r="M85933"/>
    </row>
    <row r="85934" spans="13:13" x14ac:dyDescent="0.25">
      <c r="M85934"/>
    </row>
    <row r="85935" spans="13:13" x14ac:dyDescent="0.25">
      <c r="M85935"/>
    </row>
    <row r="85936" spans="13:13" x14ac:dyDescent="0.25">
      <c r="M85936"/>
    </row>
    <row r="85937" spans="13:13" x14ac:dyDescent="0.25">
      <c r="M85937"/>
    </row>
    <row r="85938" spans="13:13" x14ac:dyDescent="0.25">
      <c r="M85938"/>
    </row>
    <row r="85939" spans="13:13" x14ac:dyDescent="0.25">
      <c r="M85939"/>
    </row>
    <row r="85940" spans="13:13" x14ac:dyDescent="0.25">
      <c r="M85940"/>
    </row>
    <row r="85941" spans="13:13" x14ac:dyDescent="0.25">
      <c r="M85941"/>
    </row>
    <row r="85942" spans="13:13" x14ac:dyDescent="0.25">
      <c r="M85942"/>
    </row>
    <row r="85943" spans="13:13" x14ac:dyDescent="0.25">
      <c r="M85943"/>
    </row>
    <row r="85944" spans="13:13" x14ac:dyDescent="0.25">
      <c r="M85944"/>
    </row>
    <row r="85945" spans="13:13" x14ac:dyDescent="0.25">
      <c r="M85945"/>
    </row>
    <row r="85946" spans="13:13" x14ac:dyDescent="0.25">
      <c r="M85946"/>
    </row>
    <row r="85947" spans="13:13" x14ac:dyDescent="0.25">
      <c r="M85947"/>
    </row>
    <row r="85948" spans="13:13" x14ac:dyDescent="0.25">
      <c r="M85948"/>
    </row>
    <row r="85949" spans="13:13" x14ac:dyDescent="0.25">
      <c r="M85949"/>
    </row>
    <row r="85950" spans="13:13" x14ac:dyDescent="0.25">
      <c r="M85950"/>
    </row>
    <row r="85951" spans="13:13" x14ac:dyDescent="0.25">
      <c r="M85951"/>
    </row>
    <row r="85952" spans="13:13" x14ac:dyDescent="0.25">
      <c r="M85952"/>
    </row>
    <row r="85953" spans="13:13" x14ac:dyDescent="0.25">
      <c r="M85953"/>
    </row>
    <row r="85954" spans="13:13" x14ac:dyDescent="0.25">
      <c r="M85954"/>
    </row>
    <row r="85955" spans="13:13" x14ac:dyDescent="0.25">
      <c r="M85955"/>
    </row>
    <row r="85956" spans="13:13" x14ac:dyDescent="0.25">
      <c r="M85956"/>
    </row>
    <row r="85957" spans="13:13" x14ac:dyDescent="0.25">
      <c r="M85957"/>
    </row>
    <row r="85958" spans="13:13" x14ac:dyDescent="0.25">
      <c r="M85958"/>
    </row>
    <row r="85959" spans="13:13" x14ac:dyDescent="0.25">
      <c r="M85959"/>
    </row>
    <row r="85960" spans="13:13" x14ac:dyDescent="0.25">
      <c r="M85960"/>
    </row>
    <row r="85961" spans="13:13" x14ac:dyDescent="0.25">
      <c r="M85961"/>
    </row>
    <row r="85962" spans="13:13" x14ac:dyDescent="0.25">
      <c r="M85962"/>
    </row>
    <row r="85963" spans="13:13" x14ac:dyDescent="0.25">
      <c r="M85963"/>
    </row>
    <row r="85964" spans="13:13" x14ac:dyDescent="0.25">
      <c r="M85964"/>
    </row>
    <row r="85965" spans="13:13" x14ac:dyDescent="0.25">
      <c r="M85965"/>
    </row>
    <row r="85966" spans="13:13" x14ac:dyDescent="0.25">
      <c r="M85966"/>
    </row>
    <row r="85967" spans="13:13" x14ac:dyDescent="0.25">
      <c r="M85967"/>
    </row>
    <row r="85968" spans="13:13" x14ac:dyDescent="0.25">
      <c r="M85968"/>
    </row>
    <row r="85969" spans="13:13" x14ac:dyDescent="0.25">
      <c r="M85969"/>
    </row>
    <row r="85970" spans="13:13" x14ac:dyDescent="0.25">
      <c r="M85970"/>
    </row>
    <row r="85971" spans="13:13" x14ac:dyDescent="0.25">
      <c r="M85971"/>
    </row>
    <row r="85972" spans="13:13" x14ac:dyDescent="0.25">
      <c r="M85972"/>
    </row>
    <row r="85973" spans="13:13" x14ac:dyDescent="0.25">
      <c r="M85973"/>
    </row>
    <row r="85974" spans="13:13" x14ac:dyDescent="0.25">
      <c r="M85974"/>
    </row>
    <row r="85975" spans="13:13" x14ac:dyDescent="0.25">
      <c r="M85975"/>
    </row>
    <row r="85976" spans="13:13" x14ac:dyDescent="0.25">
      <c r="M85976"/>
    </row>
    <row r="85977" spans="13:13" x14ac:dyDescent="0.25">
      <c r="M85977"/>
    </row>
    <row r="85978" spans="13:13" x14ac:dyDescent="0.25">
      <c r="M85978"/>
    </row>
    <row r="85979" spans="13:13" x14ac:dyDescent="0.25">
      <c r="M85979"/>
    </row>
    <row r="85980" spans="13:13" x14ac:dyDescent="0.25">
      <c r="M85980"/>
    </row>
    <row r="85981" spans="13:13" x14ac:dyDescent="0.25">
      <c r="M85981"/>
    </row>
    <row r="85982" spans="13:13" x14ac:dyDescent="0.25">
      <c r="M85982"/>
    </row>
    <row r="85983" spans="13:13" x14ac:dyDescent="0.25">
      <c r="M85983"/>
    </row>
    <row r="85984" spans="13:13" x14ac:dyDescent="0.25">
      <c r="M85984"/>
    </row>
    <row r="85985" spans="13:13" x14ac:dyDescent="0.25">
      <c r="M85985"/>
    </row>
    <row r="85986" spans="13:13" x14ac:dyDescent="0.25">
      <c r="M85986"/>
    </row>
    <row r="85987" spans="13:13" x14ac:dyDescent="0.25">
      <c r="M85987"/>
    </row>
    <row r="85988" spans="13:13" x14ac:dyDescent="0.25">
      <c r="M85988"/>
    </row>
    <row r="85989" spans="13:13" x14ac:dyDescent="0.25">
      <c r="M85989"/>
    </row>
    <row r="85990" spans="13:13" x14ac:dyDescent="0.25">
      <c r="M85990"/>
    </row>
    <row r="85991" spans="13:13" x14ac:dyDescent="0.25">
      <c r="M85991"/>
    </row>
    <row r="85992" spans="13:13" x14ac:dyDescent="0.25">
      <c r="M85992"/>
    </row>
    <row r="85993" spans="13:13" x14ac:dyDescent="0.25">
      <c r="M85993"/>
    </row>
    <row r="85994" spans="13:13" x14ac:dyDescent="0.25">
      <c r="M85994"/>
    </row>
    <row r="85995" spans="13:13" x14ac:dyDescent="0.25">
      <c r="M85995"/>
    </row>
    <row r="85996" spans="13:13" x14ac:dyDescent="0.25">
      <c r="M85996"/>
    </row>
    <row r="85997" spans="13:13" x14ac:dyDescent="0.25">
      <c r="M85997"/>
    </row>
    <row r="85998" spans="13:13" x14ac:dyDescent="0.25">
      <c r="M85998"/>
    </row>
    <row r="85999" spans="13:13" x14ac:dyDescent="0.25">
      <c r="M85999"/>
    </row>
    <row r="86000" spans="13:13" x14ac:dyDescent="0.25">
      <c r="M86000"/>
    </row>
    <row r="86001" spans="13:13" x14ac:dyDescent="0.25">
      <c r="M86001"/>
    </row>
    <row r="86002" spans="13:13" x14ac:dyDescent="0.25">
      <c r="M86002"/>
    </row>
    <row r="86003" spans="13:13" x14ac:dyDescent="0.25">
      <c r="M86003"/>
    </row>
    <row r="86004" spans="13:13" x14ac:dyDescent="0.25">
      <c r="M86004"/>
    </row>
    <row r="86005" spans="13:13" x14ac:dyDescent="0.25">
      <c r="M86005"/>
    </row>
    <row r="86006" spans="13:13" x14ac:dyDescent="0.25">
      <c r="M86006"/>
    </row>
    <row r="86007" spans="13:13" x14ac:dyDescent="0.25">
      <c r="M86007"/>
    </row>
    <row r="86008" spans="13:13" x14ac:dyDescent="0.25">
      <c r="M86008"/>
    </row>
    <row r="86009" spans="13:13" x14ac:dyDescent="0.25">
      <c r="M86009"/>
    </row>
    <row r="86010" spans="13:13" x14ac:dyDescent="0.25">
      <c r="M86010"/>
    </row>
    <row r="86011" spans="13:13" x14ac:dyDescent="0.25">
      <c r="M86011"/>
    </row>
    <row r="86012" spans="13:13" x14ac:dyDescent="0.25">
      <c r="M86012"/>
    </row>
    <row r="86013" spans="13:13" x14ac:dyDescent="0.25">
      <c r="M86013"/>
    </row>
    <row r="86014" spans="13:13" x14ac:dyDescent="0.25">
      <c r="M86014"/>
    </row>
    <row r="86015" spans="13:13" x14ac:dyDescent="0.25">
      <c r="M86015"/>
    </row>
    <row r="86016" spans="13:13" x14ac:dyDescent="0.25">
      <c r="M86016"/>
    </row>
    <row r="86017" spans="13:13" x14ac:dyDescent="0.25">
      <c r="M86017"/>
    </row>
    <row r="86018" spans="13:13" x14ac:dyDescent="0.25">
      <c r="M86018"/>
    </row>
    <row r="86019" spans="13:13" x14ac:dyDescent="0.25">
      <c r="M86019"/>
    </row>
    <row r="86020" spans="13:13" x14ac:dyDescent="0.25">
      <c r="M86020"/>
    </row>
    <row r="86021" spans="13:13" x14ac:dyDescent="0.25">
      <c r="M86021"/>
    </row>
    <row r="86022" spans="13:13" x14ac:dyDescent="0.25">
      <c r="M86022"/>
    </row>
    <row r="86023" spans="13:13" x14ac:dyDescent="0.25">
      <c r="M86023"/>
    </row>
    <row r="86024" spans="13:13" x14ac:dyDescent="0.25">
      <c r="M86024"/>
    </row>
    <row r="86025" spans="13:13" x14ac:dyDescent="0.25">
      <c r="M86025"/>
    </row>
    <row r="86026" spans="13:13" x14ac:dyDescent="0.25">
      <c r="M86026"/>
    </row>
    <row r="86027" spans="13:13" x14ac:dyDescent="0.25">
      <c r="M86027"/>
    </row>
    <row r="86028" spans="13:13" x14ac:dyDescent="0.25">
      <c r="M86028"/>
    </row>
    <row r="86029" spans="13:13" x14ac:dyDescent="0.25">
      <c r="M86029"/>
    </row>
    <row r="86030" spans="13:13" x14ac:dyDescent="0.25">
      <c r="M86030"/>
    </row>
    <row r="86031" spans="13:13" x14ac:dyDescent="0.25">
      <c r="M86031"/>
    </row>
    <row r="86032" spans="13:13" x14ac:dyDescent="0.25">
      <c r="M86032"/>
    </row>
    <row r="86033" spans="13:13" x14ac:dyDescent="0.25">
      <c r="M86033"/>
    </row>
    <row r="86034" spans="13:13" x14ac:dyDescent="0.25">
      <c r="M86034"/>
    </row>
    <row r="86035" spans="13:13" x14ac:dyDescent="0.25">
      <c r="M86035"/>
    </row>
    <row r="86036" spans="13:13" x14ac:dyDescent="0.25">
      <c r="M86036"/>
    </row>
    <row r="86037" spans="13:13" x14ac:dyDescent="0.25">
      <c r="M86037"/>
    </row>
    <row r="86038" spans="13:13" x14ac:dyDescent="0.25">
      <c r="M86038"/>
    </row>
    <row r="86039" spans="13:13" x14ac:dyDescent="0.25">
      <c r="M86039"/>
    </row>
    <row r="86040" spans="13:13" x14ac:dyDescent="0.25">
      <c r="M86040"/>
    </row>
    <row r="86041" spans="13:13" x14ac:dyDescent="0.25">
      <c r="M86041"/>
    </row>
    <row r="86042" spans="13:13" x14ac:dyDescent="0.25">
      <c r="M86042"/>
    </row>
    <row r="86043" spans="13:13" x14ac:dyDescent="0.25">
      <c r="M86043"/>
    </row>
    <row r="86044" spans="13:13" x14ac:dyDescent="0.25">
      <c r="M86044"/>
    </row>
    <row r="86045" spans="13:13" x14ac:dyDescent="0.25">
      <c r="M86045"/>
    </row>
    <row r="86046" spans="13:13" x14ac:dyDescent="0.25">
      <c r="M86046"/>
    </row>
    <row r="86047" spans="13:13" x14ac:dyDescent="0.25">
      <c r="M86047"/>
    </row>
    <row r="86048" spans="13:13" x14ac:dyDescent="0.25">
      <c r="M86048"/>
    </row>
    <row r="86049" spans="13:13" x14ac:dyDescent="0.25">
      <c r="M86049"/>
    </row>
    <row r="86050" spans="13:13" x14ac:dyDescent="0.25">
      <c r="M86050"/>
    </row>
    <row r="86051" spans="13:13" x14ac:dyDescent="0.25">
      <c r="M86051"/>
    </row>
    <row r="86052" spans="13:13" x14ac:dyDescent="0.25">
      <c r="M86052"/>
    </row>
    <row r="86053" spans="13:13" x14ac:dyDescent="0.25">
      <c r="M86053"/>
    </row>
    <row r="86054" spans="13:13" x14ac:dyDescent="0.25">
      <c r="M86054"/>
    </row>
    <row r="86055" spans="13:13" x14ac:dyDescent="0.25">
      <c r="M86055"/>
    </row>
    <row r="86056" spans="13:13" x14ac:dyDescent="0.25">
      <c r="M86056"/>
    </row>
    <row r="86057" spans="13:13" x14ac:dyDescent="0.25">
      <c r="M86057"/>
    </row>
    <row r="86058" spans="13:13" x14ac:dyDescent="0.25">
      <c r="M86058"/>
    </row>
    <row r="86059" spans="13:13" x14ac:dyDescent="0.25">
      <c r="M86059"/>
    </row>
    <row r="86060" spans="13:13" x14ac:dyDescent="0.25">
      <c r="M86060"/>
    </row>
    <row r="86061" spans="13:13" x14ac:dyDescent="0.25">
      <c r="M86061"/>
    </row>
    <row r="86062" spans="13:13" x14ac:dyDescent="0.25">
      <c r="M86062"/>
    </row>
    <row r="86063" spans="13:13" x14ac:dyDescent="0.25">
      <c r="M86063"/>
    </row>
    <row r="86064" spans="13:13" x14ac:dyDescent="0.25">
      <c r="M86064"/>
    </row>
    <row r="86065" spans="13:13" x14ac:dyDescent="0.25">
      <c r="M86065"/>
    </row>
    <row r="86066" spans="13:13" x14ac:dyDescent="0.25">
      <c r="M86066"/>
    </row>
    <row r="86067" spans="13:13" x14ac:dyDescent="0.25">
      <c r="M86067"/>
    </row>
    <row r="86068" spans="13:13" x14ac:dyDescent="0.25">
      <c r="M86068"/>
    </row>
    <row r="86069" spans="13:13" x14ac:dyDescent="0.25">
      <c r="M86069"/>
    </row>
    <row r="86070" spans="13:13" x14ac:dyDescent="0.25">
      <c r="M86070"/>
    </row>
    <row r="86071" spans="13:13" x14ac:dyDescent="0.25">
      <c r="M86071"/>
    </row>
    <row r="86072" spans="13:13" x14ac:dyDescent="0.25">
      <c r="M86072"/>
    </row>
    <row r="86073" spans="13:13" x14ac:dyDescent="0.25">
      <c r="M86073"/>
    </row>
    <row r="86074" spans="13:13" x14ac:dyDescent="0.25">
      <c r="M86074"/>
    </row>
    <row r="86075" spans="13:13" x14ac:dyDescent="0.25">
      <c r="M86075"/>
    </row>
    <row r="86076" spans="13:13" x14ac:dyDescent="0.25">
      <c r="M86076"/>
    </row>
    <row r="86077" spans="13:13" x14ac:dyDescent="0.25">
      <c r="M86077"/>
    </row>
    <row r="86078" spans="13:13" x14ac:dyDescent="0.25">
      <c r="M86078"/>
    </row>
    <row r="86079" spans="13:13" x14ac:dyDescent="0.25">
      <c r="M86079"/>
    </row>
    <row r="86080" spans="13:13" x14ac:dyDescent="0.25">
      <c r="M86080"/>
    </row>
    <row r="86081" spans="13:13" x14ac:dyDescent="0.25">
      <c r="M86081"/>
    </row>
    <row r="86082" spans="13:13" x14ac:dyDescent="0.25">
      <c r="M86082"/>
    </row>
    <row r="86083" spans="13:13" x14ac:dyDescent="0.25">
      <c r="M86083"/>
    </row>
    <row r="86084" spans="13:13" x14ac:dyDescent="0.25">
      <c r="M86084"/>
    </row>
    <row r="86085" spans="13:13" x14ac:dyDescent="0.25">
      <c r="M86085"/>
    </row>
    <row r="86086" spans="13:13" x14ac:dyDescent="0.25">
      <c r="M86086"/>
    </row>
    <row r="86087" spans="13:13" x14ac:dyDescent="0.25">
      <c r="M86087"/>
    </row>
    <row r="86088" spans="13:13" x14ac:dyDescent="0.25">
      <c r="M86088"/>
    </row>
    <row r="86089" spans="13:13" x14ac:dyDescent="0.25">
      <c r="M86089"/>
    </row>
    <row r="86090" spans="13:13" x14ac:dyDescent="0.25">
      <c r="M86090"/>
    </row>
    <row r="86091" spans="13:13" x14ac:dyDescent="0.25">
      <c r="M86091"/>
    </row>
    <row r="86092" spans="13:13" x14ac:dyDescent="0.25">
      <c r="M86092"/>
    </row>
    <row r="86093" spans="13:13" x14ac:dyDescent="0.25">
      <c r="M86093"/>
    </row>
    <row r="86094" spans="13:13" x14ac:dyDescent="0.25">
      <c r="M86094"/>
    </row>
    <row r="86095" spans="13:13" x14ac:dyDescent="0.25">
      <c r="M86095"/>
    </row>
    <row r="86096" spans="13:13" x14ac:dyDescent="0.25">
      <c r="M86096"/>
    </row>
    <row r="86097" spans="13:13" x14ac:dyDescent="0.25">
      <c r="M86097"/>
    </row>
    <row r="86098" spans="13:13" x14ac:dyDescent="0.25">
      <c r="M86098"/>
    </row>
    <row r="86099" spans="13:13" x14ac:dyDescent="0.25">
      <c r="M86099"/>
    </row>
    <row r="86100" spans="13:13" x14ac:dyDescent="0.25">
      <c r="M86100"/>
    </row>
    <row r="86101" spans="13:13" x14ac:dyDescent="0.25">
      <c r="M86101"/>
    </row>
    <row r="86102" spans="13:13" x14ac:dyDescent="0.25">
      <c r="M86102"/>
    </row>
    <row r="86103" spans="13:13" x14ac:dyDescent="0.25">
      <c r="M86103"/>
    </row>
    <row r="86104" spans="13:13" x14ac:dyDescent="0.25">
      <c r="M86104"/>
    </row>
    <row r="86105" spans="13:13" x14ac:dyDescent="0.25">
      <c r="M86105"/>
    </row>
    <row r="86106" spans="13:13" x14ac:dyDescent="0.25">
      <c r="M86106"/>
    </row>
    <row r="86107" spans="13:13" x14ac:dyDescent="0.25">
      <c r="M86107"/>
    </row>
    <row r="86108" spans="13:13" x14ac:dyDescent="0.25">
      <c r="M86108"/>
    </row>
    <row r="86109" spans="13:13" x14ac:dyDescent="0.25">
      <c r="M86109"/>
    </row>
    <row r="86110" spans="13:13" x14ac:dyDescent="0.25">
      <c r="M86110"/>
    </row>
    <row r="86111" spans="13:13" x14ac:dyDescent="0.25">
      <c r="M86111"/>
    </row>
    <row r="86112" spans="13:13" x14ac:dyDescent="0.25">
      <c r="M86112"/>
    </row>
    <row r="86113" spans="13:13" x14ac:dyDescent="0.25">
      <c r="M86113"/>
    </row>
    <row r="86114" spans="13:13" x14ac:dyDescent="0.25">
      <c r="M86114"/>
    </row>
    <row r="86115" spans="13:13" x14ac:dyDescent="0.25">
      <c r="M86115"/>
    </row>
    <row r="86116" spans="13:13" x14ac:dyDescent="0.25">
      <c r="M86116"/>
    </row>
    <row r="86117" spans="13:13" x14ac:dyDescent="0.25">
      <c r="M86117"/>
    </row>
    <row r="86118" spans="13:13" x14ac:dyDescent="0.25">
      <c r="M86118"/>
    </row>
    <row r="86119" spans="13:13" x14ac:dyDescent="0.25">
      <c r="M86119"/>
    </row>
    <row r="86120" spans="13:13" x14ac:dyDescent="0.25">
      <c r="M86120"/>
    </row>
    <row r="86121" spans="13:13" x14ac:dyDescent="0.25">
      <c r="M86121"/>
    </row>
    <row r="86122" spans="13:13" x14ac:dyDescent="0.25">
      <c r="M86122"/>
    </row>
    <row r="86123" spans="13:13" x14ac:dyDescent="0.25">
      <c r="M86123"/>
    </row>
    <row r="86124" spans="13:13" x14ac:dyDescent="0.25">
      <c r="M86124"/>
    </row>
    <row r="86125" spans="13:13" x14ac:dyDescent="0.25">
      <c r="M86125"/>
    </row>
    <row r="86126" spans="13:13" x14ac:dyDescent="0.25">
      <c r="M86126"/>
    </row>
    <row r="86127" spans="13:13" x14ac:dyDescent="0.25">
      <c r="M86127"/>
    </row>
    <row r="86128" spans="13:13" x14ac:dyDescent="0.25">
      <c r="M86128"/>
    </row>
    <row r="86129" spans="13:13" x14ac:dyDescent="0.25">
      <c r="M86129"/>
    </row>
    <row r="86130" spans="13:13" x14ac:dyDescent="0.25">
      <c r="M86130"/>
    </row>
    <row r="86131" spans="13:13" x14ac:dyDescent="0.25">
      <c r="M86131"/>
    </row>
    <row r="86132" spans="13:13" x14ac:dyDescent="0.25">
      <c r="M86132"/>
    </row>
    <row r="86133" spans="13:13" x14ac:dyDescent="0.25">
      <c r="M86133"/>
    </row>
    <row r="86134" spans="13:13" x14ac:dyDescent="0.25">
      <c r="M86134"/>
    </row>
    <row r="86135" spans="13:13" x14ac:dyDescent="0.25">
      <c r="M86135"/>
    </row>
    <row r="86136" spans="13:13" x14ac:dyDescent="0.25">
      <c r="M86136"/>
    </row>
    <row r="86137" spans="13:13" x14ac:dyDescent="0.25">
      <c r="M86137"/>
    </row>
    <row r="86138" spans="13:13" x14ac:dyDescent="0.25">
      <c r="M86138"/>
    </row>
    <row r="86139" spans="13:13" x14ac:dyDescent="0.25">
      <c r="M86139"/>
    </row>
    <row r="86140" spans="13:13" x14ac:dyDescent="0.25">
      <c r="M86140"/>
    </row>
    <row r="86141" spans="13:13" x14ac:dyDescent="0.25">
      <c r="M86141"/>
    </row>
    <row r="86142" spans="13:13" x14ac:dyDescent="0.25">
      <c r="M86142"/>
    </row>
    <row r="86143" spans="13:13" x14ac:dyDescent="0.25">
      <c r="M86143"/>
    </row>
    <row r="86144" spans="13:13" x14ac:dyDescent="0.25">
      <c r="M86144"/>
    </row>
    <row r="86145" spans="13:13" x14ac:dyDescent="0.25">
      <c r="M86145"/>
    </row>
    <row r="86146" spans="13:13" x14ac:dyDescent="0.25">
      <c r="M86146"/>
    </row>
    <row r="86147" spans="13:13" x14ac:dyDescent="0.25">
      <c r="M86147"/>
    </row>
    <row r="86148" spans="13:13" x14ac:dyDescent="0.25">
      <c r="M86148"/>
    </row>
    <row r="86149" spans="13:13" x14ac:dyDescent="0.25">
      <c r="M86149"/>
    </row>
    <row r="86150" spans="13:13" x14ac:dyDescent="0.25">
      <c r="M86150"/>
    </row>
    <row r="86151" spans="13:13" x14ac:dyDescent="0.25">
      <c r="M86151"/>
    </row>
    <row r="86152" spans="13:13" x14ac:dyDescent="0.25">
      <c r="M86152"/>
    </row>
    <row r="86153" spans="13:13" x14ac:dyDescent="0.25">
      <c r="M86153"/>
    </row>
    <row r="86154" spans="13:13" x14ac:dyDescent="0.25">
      <c r="M86154"/>
    </row>
    <row r="86155" spans="13:13" x14ac:dyDescent="0.25">
      <c r="M86155"/>
    </row>
    <row r="86156" spans="13:13" x14ac:dyDescent="0.25">
      <c r="M86156"/>
    </row>
    <row r="86157" spans="13:13" x14ac:dyDescent="0.25">
      <c r="M86157"/>
    </row>
    <row r="86158" spans="13:13" x14ac:dyDescent="0.25">
      <c r="M86158"/>
    </row>
    <row r="86159" spans="13:13" x14ac:dyDescent="0.25">
      <c r="M86159"/>
    </row>
    <row r="86160" spans="13:13" x14ac:dyDescent="0.25">
      <c r="M86160"/>
    </row>
    <row r="86161" spans="13:13" x14ac:dyDescent="0.25">
      <c r="M86161"/>
    </row>
    <row r="86162" spans="13:13" x14ac:dyDescent="0.25">
      <c r="M86162"/>
    </row>
    <row r="86163" spans="13:13" x14ac:dyDescent="0.25">
      <c r="M86163"/>
    </row>
    <row r="86164" spans="13:13" x14ac:dyDescent="0.25">
      <c r="M86164"/>
    </row>
    <row r="86165" spans="13:13" x14ac:dyDescent="0.25">
      <c r="M86165"/>
    </row>
    <row r="86166" spans="13:13" x14ac:dyDescent="0.25">
      <c r="M86166"/>
    </row>
    <row r="86167" spans="13:13" x14ac:dyDescent="0.25">
      <c r="M86167"/>
    </row>
    <row r="86168" spans="13:13" x14ac:dyDescent="0.25">
      <c r="M86168"/>
    </row>
    <row r="86169" spans="13:13" x14ac:dyDescent="0.25">
      <c r="M86169"/>
    </row>
    <row r="86170" spans="13:13" x14ac:dyDescent="0.25">
      <c r="M86170"/>
    </row>
    <row r="86171" spans="13:13" x14ac:dyDescent="0.25">
      <c r="M86171"/>
    </row>
    <row r="86172" spans="13:13" x14ac:dyDescent="0.25">
      <c r="M86172"/>
    </row>
    <row r="86173" spans="13:13" x14ac:dyDescent="0.25">
      <c r="M86173"/>
    </row>
    <row r="86174" spans="13:13" x14ac:dyDescent="0.25">
      <c r="M86174"/>
    </row>
    <row r="86175" spans="13:13" x14ac:dyDescent="0.25">
      <c r="M86175"/>
    </row>
    <row r="86176" spans="13:13" x14ac:dyDescent="0.25">
      <c r="M86176"/>
    </row>
    <row r="86177" spans="13:13" x14ac:dyDescent="0.25">
      <c r="M86177"/>
    </row>
    <row r="86178" spans="13:13" x14ac:dyDescent="0.25">
      <c r="M86178"/>
    </row>
    <row r="86179" spans="13:13" x14ac:dyDescent="0.25">
      <c r="M86179"/>
    </row>
    <row r="86180" spans="13:13" x14ac:dyDescent="0.25">
      <c r="M86180"/>
    </row>
    <row r="86181" spans="13:13" x14ac:dyDescent="0.25">
      <c r="M86181"/>
    </row>
    <row r="86182" spans="13:13" x14ac:dyDescent="0.25">
      <c r="M86182"/>
    </row>
    <row r="86183" spans="13:13" x14ac:dyDescent="0.25">
      <c r="M86183"/>
    </row>
    <row r="86184" spans="13:13" x14ac:dyDescent="0.25">
      <c r="M86184"/>
    </row>
    <row r="86185" spans="13:13" x14ac:dyDescent="0.25">
      <c r="M86185"/>
    </row>
    <row r="86186" spans="13:13" x14ac:dyDescent="0.25">
      <c r="M86186"/>
    </row>
    <row r="86187" spans="13:13" x14ac:dyDescent="0.25">
      <c r="M86187"/>
    </row>
    <row r="86188" spans="13:13" x14ac:dyDescent="0.25">
      <c r="M86188"/>
    </row>
    <row r="86189" spans="13:13" x14ac:dyDescent="0.25">
      <c r="M86189"/>
    </row>
    <row r="86190" spans="13:13" x14ac:dyDescent="0.25">
      <c r="M86190"/>
    </row>
    <row r="86191" spans="13:13" x14ac:dyDescent="0.25">
      <c r="M86191"/>
    </row>
    <row r="86192" spans="13:13" x14ac:dyDescent="0.25">
      <c r="M86192"/>
    </row>
    <row r="86193" spans="13:13" x14ac:dyDescent="0.25">
      <c r="M86193"/>
    </row>
    <row r="86194" spans="13:13" x14ac:dyDescent="0.25">
      <c r="M86194"/>
    </row>
    <row r="86195" spans="13:13" x14ac:dyDescent="0.25">
      <c r="M86195"/>
    </row>
    <row r="86196" spans="13:13" x14ac:dyDescent="0.25">
      <c r="M86196"/>
    </row>
    <row r="86197" spans="13:13" x14ac:dyDescent="0.25">
      <c r="M86197"/>
    </row>
    <row r="86198" spans="13:13" x14ac:dyDescent="0.25">
      <c r="M86198"/>
    </row>
    <row r="86199" spans="13:13" x14ac:dyDescent="0.25">
      <c r="M86199"/>
    </row>
    <row r="86200" spans="13:13" x14ac:dyDescent="0.25">
      <c r="M86200"/>
    </row>
    <row r="86201" spans="13:13" x14ac:dyDescent="0.25">
      <c r="M86201"/>
    </row>
    <row r="86202" spans="13:13" x14ac:dyDescent="0.25">
      <c r="M86202"/>
    </row>
    <row r="86203" spans="13:13" x14ac:dyDescent="0.25">
      <c r="M86203"/>
    </row>
    <row r="86204" spans="13:13" x14ac:dyDescent="0.25">
      <c r="M86204"/>
    </row>
    <row r="86205" spans="13:13" x14ac:dyDescent="0.25">
      <c r="M86205"/>
    </row>
    <row r="86206" spans="13:13" x14ac:dyDescent="0.25">
      <c r="M86206"/>
    </row>
    <row r="86207" spans="13:13" x14ac:dyDescent="0.25">
      <c r="M86207"/>
    </row>
    <row r="86208" spans="13:13" x14ac:dyDescent="0.25">
      <c r="M86208"/>
    </row>
    <row r="86209" spans="13:13" x14ac:dyDescent="0.25">
      <c r="M86209"/>
    </row>
    <row r="86210" spans="13:13" x14ac:dyDescent="0.25">
      <c r="M86210"/>
    </row>
    <row r="86211" spans="13:13" x14ac:dyDescent="0.25">
      <c r="M86211"/>
    </row>
    <row r="86212" spans="13:13" x14ac:dyDescent="0.25">
      <c r="M86212"/>
    </row>
    <row r="86213" spans="13:13" x14ac:dyDescent="0.25">
      <c r="M86213"/>
    </row>
    <row r="86214" spans="13:13" x14ac:dyDescent="0.25">
      <c r="M86214"/>
    </row>
    <row r="86215" spans="13:13" x14ac:dyDescent="0.25">
      <c r="M86215"/>
    </row>
    <row r="86216" spans="13:13" x14ac:dyDescent="0.25">
      <c r="M86216"/>
    </row>
    <row r="86217" spans="13:13" x14ac:dyDescent="0.25">
      <c r="M86217"/>
    </row>
    <row r="86218" spans="13:13" x14ac:dyDescent="0.25">
      <c r="M86218"/>
    </row>
    <row r="86219" spans="13:13" x14ac:dyDescent="0.25">
      <c r="M86219"/>
    </row>
    <row r="86220" spans="13:13" x14ac:dyDescent="0.25">
      <c r="M86220"/>
    </row>
    <row r="86221" spans="13:13" x14ac:dyDescent="0.25">
      <c r="M86221"/>
    </row>
    <row r="86222" spans="13:13" x14ac:dyDescent="0.25">
      <c r="M86222"/>
    </row>
    <row r="86223" spans="13:13" x14ac:dyDescent="0.25">
      <c r="M86223"/>
    </row>
    <row r="86224" spans="13:13" x14ac:dyDescent="0.25">
      <c r="M86224"/>
    </row>
    <row r="86225" spans="13:13" x14ac:dyDescent="0.25">
      <c r="M86225"/>
    </row>
    <row r="86226" spans="13:13" x14ac:dyDescent="0.25">
      <c r="M86226"/>
    </row>
    <row r="86227" spans="13:13" x14ac:dyDescent="0.25">
      <c r="M86227"/>
    </row>
    <row r="86228" spans="13:13" x14ac:dyDescent="0.25">
      <c r="M86228"/>
    </row>
    <row r="86229" spans="13:13" x14ac:dyDescent="0.25">
      <c r="M86229"/>
    </row>
    <row r="86230" spans="13:13" x14ac:dyDescent="0.25">
      <c r="M86230"/>
    </row>
    <row r="86231" spans="13:13" x14ac:dyDescent="0.25">
      <c r="M86231"/>
    </row>
    <row r="86232" spans="13:13" x14ac:dyDescent="0.25">
      <c r="M86232"/>
    </row>
    <row r="86233" spans="13:13" x14ac:dyDescent="0.25">
      <c r="M86233"/>
    </row>
    <row r="86234" spans="13:13" x14ac:dyDescent="0.25">
      <c r="M86234"/>
    </row>
    <row r="86235" spans="13:13" x14ac:dyDescent="0.25">
      <c r="M86235"/>
    </row>
    <row r="86236" spans="13:13" x14ac:dyDescent="0.25">
      <c r="M86236"/>
    </row>
    <row r="86237" spans="13:13" x14ac:dyDescent="0.25">
      <c r="M86237"/>
    </row>
    <row r="86238" spans="13:13" x14ac:dyDescent="0.25">
      <c r="M86238"/>
    </row>
    <row r="86239" spans="13:13" x14ac:dyDescent="0.25">
      <c r="M86239"/>
    </row>
    <row r="86240" spans="13:13" x14ac:dyDescent="0.25">
      <c r="M86240"/>
    </row>
    <row r="86241" spans="13:13" x14ac:dyDescent="0.25">
      <c r="M86241"/>
    </row>
    <row r="86242" spans="13:13" x14ac:dyDescent="0.25">
      <c r="M86242"/>
    </row>
    <row r="86243" spans="13:13" x14ac:dyDescent="0.25">
      <c r="M86243"/>
    </row>
    <row r="86244" spans="13:13" x14ac:dyDescent="0.25">
      <c r="M86244"/>
    </row>
    <row r="86245" spans="13:13" x14ac:dyDescent="0.25">
      <c r="M86245"/>
    </row>
    <row r="86246" spans="13:13" x14ac:dyDescent="0.25">
      <c r="M86246"/>
    </row>
    <row r="86247" spans="13:13" x14ac:dyDescent="0.25">
      <c r="M86247"/>
    </row>
    <row r="86248" spans="13:13" x14ac:dyDescent="0.25">
      <c r="M86248"/>
    </row>
    <row r="86249" spans="13:13" x14ac:dyDescent="0.25">
      <c r="M86249"/>
    </row>
    <row r="86250" spans="13:13" x14ac:dyDescent="0.25">
      <c r="M86250"/>
    </row>
    <row r="86251" spans="13:13" x14ac:dyDescent="0.25">
      <c r="M86251"/>
    </row>
    <row r="86252" spans="13:13" x14ac:dyDescent="0.25">
      <c r="M86252"/>
    </row>
    <row r="86253" spans="13:13" x14ac:dyDescent="0.25">
      <c r="M86253"/>
    </row>
    <row r="86254" spans="13:13" x14ac:dyDescent="0.25">
      <c r="M86254"/>
    </row>
    <row r="86255" spans="13:13" x14ac:dyDescent="0.25">
      <c r="M86255"/>
    </row>
    <row r="86256" spans="13:13" x14ac:dyDescent="0.25">
      <c r="M86256"/>
    </row>
    <row r="86257" spans="13:13" x14ac:dyDescent="0.25">
      <c r="M86257"/>
    </row>
    <row r="86258" spans="13:13" x14ac:dyDescent="0.25">
      <c r="M86258"/>
    </row>
    <row r="86259" spans="13:13" x14ac:dyDescent="0.25">
      <c r="M86259"/>
    </row>
    <row r="86260" spans="13:13" x14ac:dyDescent="0.25">
      <c r="M86260"/>
    </row>
    <row r="86261" spans="13:13" x14ac:dyDescent="0.25">
      <c r="M86261"/>
    </row>
    <row r="86262" spans="13:13" x14ac:dyDescent="0.25">
      <c r="M86262"/>
    </row>
    <row r="86263" spans="13:13" x14ac:dyDescent="0.25">
      <c r="M86263"/>
    </row>
    <row r="86264" spans="13:13" x14ac:dyDescent="0.25">
      <c r="M86264"/>
    </row>
    <row r="86265" spans="13:13" x14ac:dyDescent="0.25">
      <c r="M86265"/>
    </row>
    <row r="86266" spans="13:13" x14ac:dyDescent="0.25">
      <c r="M86266"/>
    </row>
    <row r="86267" spans="13:13" x14ac:dyDescent="0.25">
      <c r="M86267"/>
    </row>
    <row r="86268" spans="13:13" x14ac:dyDescent="0.25">
      <c r="M86268"/>
    </row>
    <row r="86269" spans="13:13" x14ac:dyDescent="0.25">
      <c r="M86269"/>
    </row>
    <row r="86270" spans="13:13" x14ac:dyDescent="0.25">
      <c r="M86270"/>
    </row>
    <row r="86271" spans="13:13" x14ac:dyDescent="0.25">
      <c r="M86271"/>
    </row>
    <row r="86272" spans="13:13" x14ac:dyDescent="0.25">
      <c r="M86272"/>
    </row>
    <row r="86273" spans="13:13" x14ac:dyDescent="0.25">
      <c r="M86273"/>
    </row>
    <row r="86274" spans="13:13" x14ac:dyDescent="0.25">
      <c r="M86274"/>
    </row>
    <row r="86275" spans="13:13" x14ac:dyDescent="0.25">
      <c r="M86275"/>
    </row>
    <row r="86276" spans="13:13" x14ac:dyDescent="0.25">
      <c r="M86276"/>
    </row>
    <row r="86277" spans="13:13" x14ac:dyDescent="0.25">
      <c r="M86277"/>
    </row>
    <row r="86278" spans="13:13" x14ac:dyDescent="0.25">
      <c r="M86278"/>
    </row>
    <row r="86279" spans="13:13" x14ac:dyDescent="0.25">
      <c r="M86279"/>
    </row>
    <row r="86280" spans="13:13" x14ac:dyDescent="0.25">
      <c r="M86280"/>
    </row>
    <row r="86281" spans="13:13" x14ac:dyDescent="0.25">
      <c r="M86281"/>
    </row>
    <row r="86282" spans="13:13" x14ac:dyDescent="0.25">
      <c r="M86282"/>
    </row>
    <row r="86283" spans="13:13" x14ac:dyDescent="0.25">
      <c r="M86283"/>
    </row>
    <row r="86284" spans="13:13" x14ac:dyDescent="0.25">
      <c r="M86284"/>
    </row>
    <row r="86285" spans="13:13" x14ac:dyDescent="0.25">
      <c r="M86285"/>
    </row>
    <row r="86286" spans="13:13" x14ac:dyDescent="0.25">
      <c r="M86286"/>
    </row>
    <row r="86287" spans="13:13" x14ac:dyDescent="0.25">
      <c r="M86287"/>
    </row>
    <row r="86288" spans="13:13" x14ac:dyDescent="0.25">
      <c r="M86288"/>
    </row>
    <row r="86289" spans="13:13" x14ac:dyDescent="0.25">
      <c r="M86289"/>
    </row>
    <row r="86290" spans="13:13" x14ac:dyDescent="0.25">
      <c r="M86290"/>
    </row>
    <row r="86291" spans="13:13" x14ac:dyDescent="0.25">
      <c r="M86291"/>
    </row>
    <row r="86292" spans="13:13" x14ac:dyDescent="0.25">
      <c r="M86292"/>
    </row>
    <row r="86293" spans="13:13" x14ac:dyDescent="0.25">
      <c r="M86293"/>
    </row>
    <row r="86294" spans="13:13" x14ac:dyDescent="0.25">
      <c r="M86294"/>
    </row>
    <row r="86295" spans="13:13" x14ac:dyDescent="0.25">
      <c r="M86295"/>
    </row>
    <row r="86296" spans="13:13" x14ac:dyDescent="0.25">
      <c r="M86296"/>
    </row>
    <row r="86297" spans="13:13" x14ac:dyDescent="0.25">
      <c r="M86297"/>
    </row>
    <row r="86298" spans="13:13" x14ac:dyDescent="0.25">
      <c r="M86298"/>
    </row>
    <row r="86299" spans="13:13" x14ac:dyDescent="0.25">
      <c r="M86299"/>
    </row>
    <row r="86300" spans="13:13" x14ac:dyDescent="0.25">
      <c r="M86300"/>
    </row>
    <row r="86301" spans="13:13" x14ac:dyDescent="0.25">
      <c r="M86301"/>
    </row>
    <row r="86302" spans="13:13" x14ac:dyDescent="0.25">
      <c r="M86302"/>
    </row>
    <row r="86303" spans="13:13" x14ac:dyDescent="0.25">
      <c r="M86303"/>
    </row>
    <row r="86304" spans="13:13" x14ac:dyDescent="0.25">
      <c r="M86304"/>
    </row>
    <row r="86305" spans="13:13" x14ac:dyDescent="0.25">
      <c r="M86305"/>
    </row>
    <row r="86306" spans="13:13" x14ac:dyDescent="0.25">
      <c r="M86306"/>
    </row>
    <row r="86307" spans="13:13" x14ac:dyDescent="0.25">
      <c r="M86307"/>
    </row>
    <row r="86308" spans="13:13" x14ac:dyDescent="0.25">
      <c r="M86308"/>
    </row>
    <row r="86309" spans="13:13" x14ac:dyDescent="0.25">
      <c r="M86309"/>
    </row>
    <row r="86310" spans="13:13" x14ac:dyDescent="0.25">
      <c r="M86310"/>
    </row>
    <row r="86311" spans="13:13" x14ac:dyDescent="0.25">
      <c r="M86311"/>
    </row>
    <row r="86312" spans="13:13" x14ac:dyDescent="0.25">
      <c r="M86312"/>
    </row>
    <row r="86313" spans="13:13" x14ac:dyDescent="0.25">
      <c r="M86313"/>
    </row>
    <row r="86314" spans="13:13" x14ac:dyDescent="0.25">
      <c r="M86314"/>
    </row>
    <row r="86315" spans="13:13" x14ac:dyDescent="0.25">
      <c r="M86315"/>
    </row>
    <row r="86316" spans="13:13" x14ac:dyDescent="0.25">
      <c r="M86316"/>
    </row>
    <row r="86317" spans="13:13" x14ac:dyDescent="0.25">
      <c r="M86317"/>
    </row>
    <row r="86318" spans="13:13" x14ac:dyDescent="0.25">
      <c r="M86318"/>
    </row>
    <row r="86319" spans="13:13" x14ac:dyDescent="0.25">
      <c r="M86319"/>
    </row>
    <row r="86320" spans="13:13" x14ac:dyDescent="0.25">
      <c r="M86320"/>
    </row>
    <row r="86321" spans="13:13" x14ac:dyDescent="0.25">
      <c r="M86321"/>
    </row>
    <row r="86322" spans="13:13" x14ac:dyDescent="0.25">
      <c r="M86322"/>
    </row>
    <row r="86323" spans="13:13" x14ac:dyDescent="0.25">
      <c r="M86323"/>
    </row>
    <row r="86324" spans="13:13" x14ac:dyDescent="0.25">
      <c r="M86324"/>
    </row>
    <row r="86325" spans="13:13" x14ac:dyDescent="0.25">
      <c r="M86325"/>
    </row>
    <row r="86326" spans="13:13" x14ac:dyDescent="0.25">
      <c r="M86326"/>
    </row>
    <row r="86327" spans="13:13" x14ac:dyDescent="0.25">
      <c r="M86327"/>
    </row>
    <row r="86328" spans="13:13" x14ac:dyDescent="0.25">
      <c r="M86328"/>
    </row>
    <row r="86329" spans="13:13" x14ac:dyDescent="0.25">
      <c r="M86329"/>
    </row>
    <row r="86330" spans="13:13" x14ac:dyDescent="0.25">
      <c r="M86330"/>
    </row>
    <row r="86331" spans="13:13" x14ac:dyDescent="0.25">
      <c r="M86331"/>
    </row>
    <row r="86332" spans="13:13" x14ac:dyDescent="0.25">
      <c r="M86332"/>
    </row>
    <row r="86333" spans="13:13" x14ac:dyDescent="0.25">
      <c r="M86333"/>
    </row>
    <row r="86334" spans="13:13" x14ac:dyDescent="0.25">
      <c r="M86334"/>
    </row>
    <row r="86335" spans="13:13" x14ac:dyDescent="0.25">
      <c r="M86335"/>
    </row>
    <row r="86336" spans="13:13" x14ac:dyDescent="0.25">
      <c r="M86336"/>
    </row>
    <row r="86337" spans="13:13" x14ac:dyDescent="0.25">
      <c r="M86337"/>
    </row>
    <row r="86338" spans="13:13" x14ac:dyDescent="0.25">
      <c r="M86338"/>
    </row>
    <row r="86339" spans="13:13" x14ac:dyDescent="0.25">
      <c r="M86339"/>
    </row>
    <row r="86340" spans="13:13" x14ac:dyDescent="0.25">
      <c r="M86340"/>
    </row>
    <row r="86341" spans="13:13" x14ac:dyDescent="0.25">
      <c r="M86341"/>
    </row>
    <row r="86342" spans="13:13" x14ac:dyDescent="0.25">
      <c r="M86342"/>
    </row>
    <row r="86343" spans="13:13" x14ac:dyDescent="0.25">
      <c r="M86343"/>
    </row>
    <row r="86344" spans="13:13" x14ac:dyDescent="0.25">
      <c r="M86344"/>
    </row>
    <row r="86345" spans="13:13" x14ac:dyDescent="0.25">
      <c r="M86345"/>
    </row>
    <row r="86346" spans="13:13" x14ac:dyDescent="0.25">
      <c r="M86346"/>
    </row>
    <row r="86347" spans="13:13" x14ac:dyDescent="0.25">
      <c r="M86347"/>
    </row>
    <row r="86348" spans="13:13" x14ac:dyDescent="0.25">
      <c r="M86348"/>
    </row>
    <row r="86349" spans="13:13" x14ac:dyDescent="0.25">
      <c r="M86349"/>
    </row>
    <row r="86350" spans="13:13" x14ac:dyDescent="0.25">
      <c r="M86350"/>
    </row>
    <row r="86351" spans="13:13" x14ac:dyDescent="0.25">
      <c r="M86351"/>
    </row>
    <row r="86352" spans="13:13" x14ac:dyDescent="0.25">
      <c r="M86352"/>
    </row>
    <row r="86353" spans="13:13" x14ac:dyDescent="0.25">
      <c r="M86353"/>
    </row>
    <row r="86354" spans="13:13" x14ac:dyDescent="0.25">
      <c r="M86354"/>
    </row>
    <row r="86355" spans="13:13" x14ac:dyDescent="0.25">
      <c r="M86355"/>
    </row>
    <row r="86356" spans="13:13" x14ac:dyDescent="0.25">
      <c r="M86356"/>
    </row>
    <row r="86357" spans="13:13" x14ac:dyDescent="0.25">
      <c r="M86357"/>
    </row>
    <row r="86358" spans="13:13" x14ac:dyDescent="0.25">
      <c r="M86358"/>
    </row>
    <row r="86359" spans="13:13" x14ac:dyDescent="0.25">
      <c r="M86359"/>
    </row>
    <row r="86360" spans="13:13" x14ac:dyDescent="0.25">
      <c r="M86360"/>
    </row>
    <row r="86361" spans="13:13" x14ac:dyDescent="0.25">
      <c r="M86361"/>
    </row>
    <row r="86362" spans="13:13" x14ac:dyDescent="0.25">
      <c r="M86362"/>
    </row>
    <row r="86363" spans="13:13" x14ac:dyDescent="0.25">
      <c r="M86363"/>
    </row>
    <row r="86364" spans="13:13" x14ac:dyDescent="0.25">
      <c r="M86364"/>
    </row>
    <row r="86365" spans="13:13" x14ac:dyDescent="0.25">
      <c r="M86365"/>
    </row>
    <row r="86366" spans="13:13" x14ac:dyDescent="0.25">
      <c r="M86366"/>
    </row>
    <row r="86367" spans="13:13" x14ac:dyDescent="0.25">
      <c r="M86367"/>
    </row>
    <row r="86368" spans="13:13" x14ac:dyDescent="0.25">
      <c r="M86368"/>
    </row>
    <row r="86369" spans="13:13" x14ac:dyDescent="0.25">
      <c r="M86369"/>
    </row>
    <row r="86370" spans="13:13" x14ac:dyDescent="0.25">
      <c r="M86370"/>
    </row>
    <row r="86371" spans="13:13" x14ac:dyDescent="0.25">
      <c r="M86371"/>
    </row>
    <row r="86372" spans="13:13" x14ac:dyDescent="0.25">
      <c r="M86372"/>
    </row>
    <row r="86373" spans="13:13" x14ac:dyDescent="0.25">
      <c r="M86373"/>
    </row>
    <row r="86374" spans="13:13" x14ac:dyDescent="0.25">
      <c r="M86374"/>
    </row>
    <row r="86375" spans="13:13" x14ac:dyDescent="0.25">
      <c r="M86375"/>
    </row>
    <row r="86376" spans="13:13" x14ac:dyDescent="0.25">
      <c r="M86376"/>
    </row>
    <row r="86377" spans="13:13" x14ac:dyDescent="0.25">
      <c r="M86377"/>
    </row>
    <row r="86378" spans="13:13" x14ac:dyDescent="0.25">
      <c r="M86378"/>
    </row>
    <row r="86379" spans="13:13" x14ac:dyDescent="0.25">
      <c r="M86379"/>
    </row>
    <row r="86380" spans="13:13" x14ac:dyDescent="0.25">
      <c r="M86380"/>
    </row>
    <row r="86381" spans="13:13" x14ac:dyDescent="0.25">
      <c r="M86381"/>
    </row>
    <row r="86382" spans="13:13" x14ac:dyDescent="0.25">
      <c r="M86382"/>
    </row>
    <row r="86383" spans="13:13" x14ac:dyDescent="0.25">
      <c r="M86383"/>
    </row>
    <row r="86384" spans="13:13" x14ac:dyDescent="0.25">
      <c r="M86384"/>
    </row>
    <row r="86385" spans="13:13" x14ac:dyDescent="0.25">
      <c r="M86385"/>
    </row>
    <row r="86386" spans="13:13" x14ac:dyDescent="0.25">
      <c r="M86386"/>
    </row>
    <row r="86387" spans="13:13" x14ac:dyDescent="0.25">
      <c r="M86387"/>
    </row>
    <row r="86388" spans="13:13" x14ac:dyDescent="0.25">
      <c r="M86388"/>
    </row>
    <row r="86389" spans="13:13" x14ac:dyDescent="0.25">
      <c r="M86389"/>
    </row>
    <row r="86390" spans="13:13" x14ac:dyDescent="0.25">
      <c r="M86390"/>
    </row>
    <row r="86391" spans="13:13" x14ac:dyDescent="0.25">
      <c r="M86391"/>
    </row>
    <row r="86392" spans="13:13" x14ac:dyDescent="0.25">
      <c r="M86392"/>
    </row>
    <row r="86393" spans="13:13" x14ac:dyDescent="0.25">
      <c r="M86393"/>
    </row>
    <row r="86394" spans="13:13" x14ac:dyDescent="0.25">
      <c r="M86394"/>
    </row>
    <row r="86395" spans="13:13" x14ac:dyDescent="0.25">
      <c r="M86395"/>
    </row>
    <row r="86396" spans="13:13" x14ac:dyDescent="0.25">
      <c r="M86396"/>
    </row>
    <row r="86397" spans="13:13" x14ac:dyDescent="0.25">
      <c r="M86397"/>
    </row>
    <row r="86398" spans="13:13" x14ac:dyDescent="0.25">
      <c r="M86398"/>
    </row>
    <row r="86399" spans="13:13" x14ac:dyDescent="0.25">
      <c r="M86399"/>
    </row>
    <row r="86400" spans="13:13" x14ac:dyDescent="0.25">
      <c r="M86400"/>
    </row>
    <row r="86401" spans="13:13" x14ac:dyDescent="0.25">
      <c r="M86401"/>
    </row>
    <row r="86402" spans="13:13" x14ac:dyDescent="0.25">
      <c r="M86402"/>
    </row>
    <row r="86403" spans="13:13" x14ac:dyDescent="0.25">
      <c r="M86403"/>
    </row>
    <row r="86404" spans="13:13" x14ac:dyDescent="0.25">
      <c r="M86404"/>
    </row>
    <row r="86405" spans="13:13" x14ac:dyDescent="0.25">
      <c r="M86405"/>
    </row>
    <row r="86406" spans="13:13" x14ac:dyDescent="0.25">
      <c r="M86406"/>
    </row>
    <row r="86407" spans="13:13" x14ac:dyDescent="0.25">
      <c r="M86407"/>
    </row>
    <row r="86408" spans="13:13" x14ac:dyDescent="0.25">
      <c r="M86408"/>
    </row>
    <row r="86409" spans="13:13" x14ac:dyDescent="0.25">
      <c r="M86409"/>
    </row>
    <row r="86410" spans="13:13" x14ac:dyDescent="0.25">
      <c r="M86410"/>
    </row>
    <row r="86411" spans="13:13" x14ac:dyDescent="0.25">
      <c r="M86411"/>
    </row>
    <row r="86412" spans="13:13" x14ac:dyDescent="0.25">
      <c r="M86412"/>
    </row>
    <row r="86413" spans="13:13" x14ac:dyDescent="0.25">
      <c r="M86413"/>
    </row>
    <row r="86414" spans="13:13" x14ac:dyDescent="0.25">
      <c r="M86414"/>
    </row>
    <row r="86415" spans="13:13" x14ac:dyDescent="0.25">
      <c r="M86415"/>
    </row>
    <row r="86416" spans="13:13" x14ac:dyDescent="0.25">
      <c r="M86416"/>
    </row>
    <row r="86417" spans="13:13" x14ac:dyDescent="0.25">
      <c r="M86417"/>
    </row>
    <row r="86418" spans="13:13" x14ac:dyDescent="0.25">
      <c r="M86418"/>
    </row>
    <row r="86419" spans="13:13" x14ac:dyDescent="0.25">
      <c r="M86419"/>
    </row>
    <row r="86420" spans="13:13" x14ac:dyDescent="0.25">
      <c r="M86420"/>
    </row>
    <row r="86421" spans="13:13" x14ac:dyDescent="0.25">
      <c r="M86421"/>
    </row>
    <row r="86422" spans="13:13" x14ac:dyDescent="0.25">
      <c r="M86422"/>
    </row>
    <row r="86423" spans="13:13" x14ac:dyDescent="0.25">
      <c r="M86423"/>
    </row>
    <row r="86424" spans="13:13" x14ac:dyDescent="0.25">
      <c r="M86424"/>
    </row>
    <row r="86425" spans="13:13" x14ac:dyDescent="0.25">
      <c r="M86425"/>
    </row>
    <row r="86426" spans="13:13" x14ac:dyDescent="0.25">
      <c r="M86426"/>
    </row>
    <row r="86427" spans="13:13" x14ac:dyDescent="0.25">
      <c r="M86427"/>
    </row>
    <row r="86428" spans="13:13" x14ac:dyDescent="0.25">
      <c r="M86428"/>
    </row>
    <row r="86429" spans="13:13" x14ac:dyDescent="0.25">
      <c r="M86429"/>
    </row>
    <row r="86430" spans="13:13" x14ac:dyDescent="0.25">
      <c r="M86430"/>
    </row>
    <row r="86431" spans="13:13" x14ac:dyDescent="0.25">
      <c r="M86431"/>
    </row>
    <row r="86432" spans="13:13" x14ac:dyDescent="0.25">
      <c r="M86432"/>
    </row>
    <row r="86433" spans="13:13" x14ac:dyDescent="0.25">
      <c r="M86433"/>
    </row>
    <row r="86434" spans="13:13" x14ac:dyDescent="0.25">
      <c r="M86434"/>
    </row>
    <row r="86435" spans="13:13" x14ac:dyDescent="0.25">
      <c r="M86435"/>
    </row>
    <row r="86436" spans="13:13" x14ac:dyDescent="0.25">
      <c r="M86436"/>
    </row>
    <row r="86437" spans="13:13" x14ac:dyDescent="0.25">
      <c r="M86437"/>
    </row>
    <row r="86438" spans="13:13" x14ac:dyDescent="0.25">
      <c r="M86438"/>
    </row>
    <row r="86439" spans="13:13" x14ac:dyDescent="0.25">
      <c r="M86439"/>
    </row>
    <row r="86440" spans="13:13" x14ac:dyDescent="0.25">
      <c r="M86440"/>
    </row>
    <row r="86441" spans="13:13" x14ac:dyDescent="0.25">
      <c r="M86441"/>
    </row>
    <row r="86442" spans="13:13" x14ac:dyDescent="0.25">
      <c r="M86442"/>
    </row>
    <row r="86443" spans="13:13" x14ac:dyDescent="0.25">
      <c r="M86443"/>
    </row>
    <row r="86444" spans="13:13" x14ac:dyDescent="0.25">
      <c r="M86444"/>
    </row>
    <row r="86445" spans="13:13" x14ac:dyDescent="0.25">
      <c r="M86445"/>
    </row>
    <row r="86446" spans="13:13" x14ac:dyDescent="0.25">
      <c r="M86446"/>
    </row>
    <row r="86447" spans="13:13" x14ac:dyDescent="0.25">
      <c r="M86447"/>
    </row>
    <row r="86448" spans="13:13" x14ac:dyDescent="0.25">
      <c r="M86448"/>
    </row>
    <row r="86449" spans="13:13" x14ac:dyDescent="0.25">
      <c r="M86449"/>
    </row>
    <row r="86450" spans="13:13" x14ac:dyDescent="0.25">
      <c r="M86450"/>
    </row>
    <row r="86451" spans="13:13" x14ac:dyDescent="0.25">
      <c r="M86451"/>
    </row>
    <row r="86452" spans="13:13" x14ac:dyDescent="0.25">
      <c r="M86452"/>
    </row>
    <row r="86453" spans="13:13" x14ac:dyDescent="0.25">
      <c r="M86453"/>
    </row>
    <row r="86454" spans="13:13" x14ac:dyDescent="0.25">
      <c r="M86454"/>
    </row>
    <row r="86455" spans="13:13" x14ac:dyDescent="0.25">
      <c r="M86455"/>
    </row>
    <row r="86456" spans="13:13" x14ac:dyDescent="0.25">
      <c r="M86456"/>
    </row>
    <row r="86457" spans="13:13" x14ac:dyDescent="0.25">
      <c r="M86457"/>
    </row>
    <row r="86458" spans="13:13" x14ac:dyDescent="0.25">
      <c r="M86458"/>
    </row>
    <row r="86459" spans="13:13" x14ac:dyDescent="0.25">
      <c r="M86459"/>
    </row>
    <row r="86460" spans="13:13" x14ac:dyDescent="0.25">
      <c r="M86460"/>
    </row>
    <row r="86461" spans="13:13" x14ac:dyDescent="0.25">
      <c r="M86461"/>
    </row>
    <row r="86462" spans="13:13" x14ac:dyDescent="0.25">
      <c r="M86462"/>
    </row>
    <row r="86463" spans="13:13" x14ac:dyDescent="0.25">
      <c r="M86463"/>
    </row>
    <row r="86464" spans="13:13" x14ac:dyDescent="0.25">
      <c r="M86464"/>
    </row>
    <row r="86465" spans="13:13" x14ac:dyDescent="0.25">
      <c r="M86465"/>
    </row>
    <row r="86466" spans="13:13" x14ac:dyDescent="0.25">
      <c r="M86466"/>
    </row>
    <row r="86467" spans="13:13" x14ac:dyDescent="0.25">
      <c r="M86467"/>
    </row>
    <row r="86468" spans="13:13" x14ac:dyDescent="0.25">
      <c r="M86468"/>
    </row>
    <row r="86469" spans="13:13" x14ac:dyDescent="0.25">
      <c r="M86469"/>
    </row>
    <row r="86470" spans="13:13" x14ac:dyDescent="0.25">
      <c r="M86470"/>
    </row>
    <row r="86471" spans="13:13" x14ac:dyDescent="0.25">
      <c r="M86471"/>
    </row>
    <row r="86472" spans="13:13" x14ac:dyDescent="0.25">
      <c r="M86472"/>
    </row>
    <row r="86473" spans="13:13" x14ac:dyDescent="0.25">
      <c r="M86473"/>
    </row>
    <row r="86474" spans="13:13" x14ac:dyDescent="0.25">
      <c r="M86474"/>
    </row>
    <row r="86475" spans="13:13" x14ac:dyDescent="0.25">
      <c r="M86475"/>
    </row>
    <row r="86476" spans="13:13" x14ac:dyDescent="0.25">
      <c r="M86476"/>
    </row>
    <row r="86477" spans="13:13" x14ac:dyDescent="0.25">
      <c r="M86477"/>
    </row>
    <row r="86478" spans="13:13" x14ac:dyDescent="0.25">
      <c r="M86478"/>
    </row>
    <row r="86479" spans="13:13" x14ac:dyDescent="0.25">
      <c r="M86479"/>
    </row>
    <row r="86480" spans="13:13" x14ac:dyDescent="0.25">
      <c r="M86480"/>
    </row>
    <row r="86481" spans="13:13" x14ac:dyDescent="0.25">
      <c r="M86481"/>
    </row>
    <row r="86482" spans="13:13" x14ac:dyDescent="0.25">
      <c r="M86482"/>
    </row>
    <row r="86483" spans="13:13" x14ac:dyDescent="0.25">
      <c r="M86483"/>
    </row>
    <row r="86484" spans="13:13" x14ac:dyDescent="0.25">
      <c r="M86484"/>
    </row>
    <row r="86485" spans="13:13" x14ac:dyDescent="0.25">
      <c r="M86485"/>
    </row>
    <row r="86486" spans="13:13" x14ac:dyDescent="0.25">
      <c r="M86486"/>
    </row>
    <row r="86487" spans="13:13" x14ac:dyDescent="0.25">
      <c r="M86487"/>
    </row>
    <row r="86488" spans="13:13" x14ac:dyDescent="0.25">
      <c r="M86488"/>
    </row>
    <row r="86489" spans="13:13" x14ac:dyDescent="0.25">
      <c r="M86489"/>
    </row>
    <row r="86490" spans="13:13" x14ac:dyDescent="0.25">
      <c r="M86490"/>
    </row>
    <row r="86491" spans="13:13" x14ac:dyDescent="0.25">
      <c r="M86491"/>
    </row>
    <row r="86492" spans="13:13" x14ac:dyDescent="0.25">
      <c r="M86492"/>
    </row>
    <row r="86493" spans="13:13" x14ac:dyDescent="0.25">
      <c r="M86493"/>
    </row>
    <row r="86494" spans="13:13" x14ac:dyDescent="0.25">
      <c r="M86494"/>
    </row>
    <row r="86495" spans="13:13" x14ac:dyDescent="0.25">
      <c r="M86495"/>
    </row>
    <row r="86496" spans="13:13" x14ac:dyDescent="0.25">
      <c r="M86496"/>
    </row>
    <row r="86497" spans="13:13" x14ac:dyDescent="0.25">
      <c r="M86497"/>
    </row>
    <row r="86498" spans="13:13" x14ac:dyDescent="0.25">
      <c r="M86498"/>
    </row>
    <row r="86499" spans="13:13" x14ac:dyDescent="0.25">
      <c r="M86499"/>
    </row>
    <row r="86500" spans="13:13" x14ac:dyDescent="0.25">
      <c r="M86500"/>
    </row>
    <row r="86501" spans="13:13" x14ac:dyDescent="0.25">
      <c r="M86501"/>
    </row>
    <row r="86502" spans="13:13" x14ac:dyDescent="0.25">
      <c r="M86502"/>
    </row>
    <row r="86503" spans="13:13" x14ac:dyDescent="0.25">
      <c r="M86503"/>
    </row>
    <row r="86504" spans="13:13" x14ac:dyDescent="0.25">
      <c r="M86504"/>
    </row>
    <row r="86505" spans="13:13" x14ac:dyDescent="0.25">
      <c r="M86505"/>
    </row>
    <row r="86506" spans="13:13" x14ac:dyDescent="0.25">
      <c r="M86506"/>
    </row>
    <row r="86507" spans="13:13" x14ac:dyDescent="0.25">
      <c r="M86507"/>
    </row>
    <row r="86508" spans="13:13" x14ac:dyDescent="0.25">
      <c r="M86508"/>
    </row>
    <row r="86509" spans="13:13" x14ac:dyDescent="0.25">
      <c r="M86509"/>
    </row>
    <row r="86510" spans="13:13" x14ac:dyDescent="0.25">
      <c r="M86510"/>
    </row>
    <row r="86511" spans="13:13" x14ac:dyDescent="0.25">
      <c r="M86511"/>
    </row>
    <row r="86512" spans="13:13" x14ac:dyDescent="0.25">
      <c r="M86512"/>
    </row>
    <row r="86513" spans="13:13" x14ac:dyDescent="0.25">
      <c r="M86513"/>
    </row>
    <row r="86514" spans="13:13" x14ac:dyDescent="0.25">
      <c r="M86514"/>
    </row>
    <row r="86515" spans="13:13" x14ac:dyDescent="0.25">
      <c r="M86515"/>
    </row>
    <row r="86516" spans="13:13" x14ac:dyDescent="0.25">
      <c r="M86516"/>
    </row>
    <row r="86517" spans="13:13" x14ac:dyDescent="0.25">
      <c r="M86517"/>
    </row>
    <row r="86518" spans="13:13" x14ac:dyDescent="0.25">
      <c r="M86518"/>
    </row>
    <row r="86519" spans="13:13" x14ac:dyDescent="0.25">
      <c r="M86519"/>
    </row>
    <row r="86520" spans="13:13" x14ac:dyDescent="0.25">
      <c r="M86520"/>
    </row>
    <row r="86521" spans="13:13" x14ac:dyDescent="0.25">
      <c r="M86521"/>
    </row>
    <row r="86522" spans="13:13" x14ac:dyDescent="0.25">
      <c r="M86522"/>
    </row>
    <row r="86523" spans="13:13" x14ac:dyDescent="0.25">
      <c r="M86523"/>
    </row>
    <row r="86524" spans="13:13" x14ac:dyDescent="0.25">
      <c r="M86524"/>
    </row>
    <row r="86525" spans="13:13" x14ac:dyDescent="0.25">
      <c r="M86525"/>
    </row>
    <row r="86526" spans="13:13" x14ac:dyDescent="0.25">
      <c r="M86526"/>
    </row>
    <row r="86527" spans="13:13" x14ac:dyDescent="0.25">
      <c r="M86527"/>
    </row>
    <row r="86528" spans="13:13" x14ac:dyDescent="0.25">
      <c r="M86528"/>
    </row>
    <row r="86529" spans="13:13" x14ac:dyDescent="0.25">
      <c r="M86529"/>
    </row>
    <row r="86530" spans="13:13" x14ac:dyDescent="0.25">
      <c r="M86530"/>
    </row>
    <row r="86531" spans="13:13" x14ac:dyDescent="0.25">
      <c r="M86531"/>
    </row>
    <row r="86532" spans="13:13" x14ac:dyDescent="0.25">
      <c r="M86532"/>
    </row>
    <row r="86533" spans="13:13" x14ac:dyDescent="0.25">
      <c r="M86533"/>
    </row>
    <row r="86534" spans="13:13" x14ac:dyDescent="0.25">
      <c r="M86534"/>
    </row>
    <row r="86535" spans="13:13" x14ac:dyDescent="0.25">
      <c r="M86535"/>
    </row>
    <row r="86536" spans="13:13" x14ac:dyDescent="0.25">
      <c r="M86536"/>
    </row>
    <row r="86537" spans="13:13" x14ac:dyDescent="0.25">
      <c r="M86537"/>
    </row>
    <row r="86538" spans="13:13" x14ac:dyDescent="0.25">
      <c r="M86538"/>
    </row>
    <row r="86539" spans="13:13" x14ac:dyDescent="0.25">
      <c r="M86539"/>
    </row>
    <row r="86540" spans="13:13" x14ac:dyDescent="0.25">
      <c r="M86540"/>
    </row>
    <row r="86541" spans="13:13" x14ac:dyDescent="0.25">
      <c r="M86541"/>
    </row>
    <row r="86542" spans="13:13" x14ac:dyDescent="0.25">
      <c r="M86542"/>
    </row>
    <row r="86543" spans="13:13" x14ac:dyDescent="0.25">
      <c r="M86543"/>
    </row>
    <row r="86544" spans="13:13" x14ac:dyDescent="0.25">
      <c r="M86544"/>
    </row>
    <row r="86545" spans="13:13" x14ac:dyDescent="0.25">
      <c r="M86545"/>
    </row>
    <row r="86546" spans="13:13" x14ac:dyDescent="0.25">
      <c r="M86546"/>
    </row>
    <row r="86547" spans="13:13" x14ac:dyDescent="0.25">
      <c r="M86547"/>
    </row>
    <row r="86548" spans="13:13" x14ac:dyDescent="0.25">
      <c r="M86548"/>
    </row>
    <row r="86549" spans="13:13" x14ac:dyDescent="0.25">
      <c r="M86549"/>
    </row>
    <row r="86550" spans="13:13" x14ac:dyDescent="0.25">
      <c r="M86550"/>
    </row>
    <row r="86551" spans="13:13" x14ac:dyDescent="0.25">
      <c r="M86551"/>
    </row>
    <row r="86552" spans="13:13" x14ac:dyDescent="0.25">
      <c r="M86552"/>
    </row>
    <row r="86553" spans="13:13" x14ac:dyDescent="0.25">
      <c r="M86553"/>
    </row>
    <row r="86554" spans="13:13" x14ac:dyDescent="0.25">
      <c r="M86554"/>
    </row>
    <row r="86555" spans="13:13" x14ac:dyDescent="0.25">
      <c r="M86555"/>
    </row>
    <row r="86556" spans="13:13" x14ac:dyDescent="0.25">
      <c r="M86556"/>
    </row>
    <row r="86557" spans="13:13" x14ac:dyDescent="0.25">
      <c r="M86557"/>
    </row>
    <row r="86558" spans="13:13" x14ac:dyDescent="0.25">
      <c r="M86558"/>
    </row>
    <row r="86559" spans="13:13" x14ac:dyDescent="0.25">
      <c r="M86559"/>
    </row>
    <row r="86560" spans="13:13" x14ac:dyDescent="0.25">
      <c r="M86560"/>
    </row>
    <row r="86561" spans="13:13" x14ac:dyDescent="0.25">
      <c r="M86561"/>
    </row>
    <row r="86562" spans="13:13" x14ac:dyDescent="0.25">
      <c r="M86562"/>
    </row>
    <row r="86563" spans="13:13" x14ac:dyDescent="0.25">
      <c r="M86563"/>
    </row>
    <row r="86564" spans="13:13" x14ac:dyDescent="0.25">
      <c r="M86564"/>
    </row>
    <row r="86565" spans="13:13" x14ac:dyDescent="0.25">
      <c r="M86565"/>
    </row>
    <row r="86566" spans="13:13" x14ac:dyDescent="0.25">
      <c r="M86566"/>
    </row>
    <row r="86567" spans="13:13" x14ac:dyDescent="0.25">
      <c r="M86567"/>
    </row>
    <row r="86568" spans="13:13" x14ac:dyDescent="0.25">
      <c r="M86568"/>
    </row>
    <row r="86569" spans="13:13" x14ac:dyDescent="0.25">
      <c r="M86569"/>
    </row>
    <row r="86570" spans="13:13" x14ac:dyDescent="0.25">
      <c r="M86570"/>
    </row>
    <row r="86571" spans="13:13" x14ac:dyDescent="0.25">
      <c r="M86571"/>
    </row>
    <row r="86572" spans="13:13" x14ac:dyDescent="0.25">
      <c r="M86572"/>
    </row>
    <row r="86573" spans="13:13" x14ac:dyDescent="0.25">
      <c r="M86573"/>
    </row>
    <row r="86574" spans="13:13" x14ac:dyDescent="0.25">
      <c r="M86574"/>
    </row>
    <row r="86575" spans="13:13" x14ac:dyDescent="0.25">
      <c r="M86575"/>
    </row>
    <row r="86576" spans="13:13" x14ac:dyDescent="0.25">
      <c r="M86576"/>
    </row>
    <row r="86577" spans="13:13" x14ac:dyDescent="0.25">
      <c r="M86577"/>
    </row>
    <row r="86578" spans="13:13" x14ac:dyDescent="0.25">
      <c r="M86578"/>
    </row>
    <row r="86579" spans="13:13" x14ac:dyDescent="0.25">
      <c r="M86579"/>
    </row>
    <row r="86580" spans="13:13" x14ac:dyDescent="0.25">
      <c r="M86580"/>
    </row>
    <row r="86581" spans="13:13" x14ac:dyDescent="0.25">
      <c r="M86581"/>
    </row>
    <row r="86582" spans="13:13" x14ac:dyDescent="0.25">
      <c r="M86582"/>
    </row>
    <row r="86583" spans="13:13" x14ac:dyDescent="0.25">
      <c r="M86583"/>
    </row>
    <row r="86584" spans="13:13" x14ac:dyDescent="0.25">
      <c r="M86584"/>
    </row>
    <row r="86585" spans="13:13" x14ac:dyDescent="0.25">
      <c r="M86585"/>
    </row>
    <row r="86586" spans="13:13" x14ac:dyDescent="0.25">
      <c r="M86586"/>
    </row>
    <row r="86587" spans="13:13" x14ac:dyDescent="0.25">
      <c r="M86587"/>
    </row>
    <row r="86588" spans="13:13" x14ac:dyDescent="0.25">
      <c r="M86588"/>
    </row>
    <row r="86589" spans="13:13" x14ac:dyDescent="0.25">
      <c r="M86589"/>
    </row>
    <row r="86590" spans="13:13" x14ac:dyDescent="0.25">
      <c r="M86590"/>
    </row>
    <row r="86591" spans="13:13" x14ac:dyDescent="0.25">
      <c r="M86591"/>
    </row>
    <row r="86592" spans="13:13" x14ac:dyDescent="0.25">
      <c r="M86592"/>
    </row>
    <row r="86593" spans="13:13" x14ac:dyDescent="0.25">
      <c r="M86593"/>
    </row>
    <row r="86594" spans="13:13" x14ac:dyDescent="0.25">
      <c r="M86594"/>
    </row>
    <row r="86595" spans="13:13" x14ac:dyDescent="0.25">
      <c r="M86595"/>
    </row>
    <row r="86596" spans="13:13" x14ac:dyDescent="0.25">
      <c r="M86596"/>
    </row>
    <row r="86597" spans="13:13" x14ac:dyDescent="0.25">
      <c r="M86597"/>
    </row>
    <row r="86598" spans="13:13" x14ac:dyDescent="0.25">
      <c r="M86598"/>
    </row>
    <row r="86599" spans="13:13" x14ac:dyDescent="0.25">
      <c r="M86599"/>
    </row>
    <row r="86600" spans="13:13" x14ac:dyDescent="0.25">
      <c r="M86600"/>
    </row>
    <row r="86601" spans="13:13" x14ac:dyDescent="0.25">
      <c r="M86601"/>
    </row>
    <row r="86602" spans="13:13" x14ac:dyDescent="0.25">
      <c r="M86602"/>
    </row>
    <row r="86603" spans="13:13" x14ac:dyDescent="0.25">
      <c r="M86603"/>
    </row>
    <row r="86604" spans="13:13" x14ac:dyDescent="0.25">
      <c r="M86604"/>
    </row>
    <row r="86605" spans="13:13" x14ac:dyDescent="0.25">
      <c r="M86605"/>
    </row>
    <row r="86606" spans="13:13" x14ac:dyDescent="0.25">
      <c r="M86606"/>
    </row>
    <row r="86607" spans="13:13" x14ac:dyDescent="0.25">
      <c r="M86607"/>
    </row>
    <row r="86608" spans="13:13" x14ac:dyDescent="0.25">
      <c r="M86608"/>
    </row>
    <row r="86609" spans="13:13" x14ac:dyDescent="0.25">
      <c r="M86609"/>
    </row>
    <row r="86610" spans="13:13" x14ac:dyDescent="0.25">
      <c r="M86610"/>
    </row>
    <row r="86611" spans="13:13" x14ac:dyDescent="0.25">
      <c r="M86611"/>
    </row>
    <row r="86612" spans="13:13" x14ac:dyDescent="0.25">
      <c r="M86612"/>
    </row>
    <row r="86613" spans="13:13" x14ac:dyDescent="0.25">
      <c r="M86613"/>
    </row>
    <row r="86614" spans="13:13" x14ac:dyDescent="0.25">
      <c r="M86614"/>
    </row>
    <row r="86615" spans="13:13" x14ac:dyDescent="0.25">
      <c r="M86615"/>
    </row>
    <row r="86616" spans="13:13" x14ac:dyDescent="0.25">
      <c r="M86616"/>
    </row>
    <row r="86617" spans="13:13" x14ac:dyDescent="0.25">
      <c r="M86617"/>
    </row>
    <row r="86618" spans="13:13" x14ac:dyDescent="0.25">
      <c r="M86618"/>
    </row>
    <row r="86619" spans="13:13" x14ac:dyDescent="0.25">
      <c r="M86619"/>
    </row>
    <row r="86620" spans="13:13" x14ac:dyDescent="0.25">
      <c r="M86620"/>
    </row>
    <row r="86621" spans="13:13" x14ac:dyDescent="0.25">
      <c r="M86621"/>
    </row>
    <row r="86622" spans="13:13" x14ac:dyDescent="0.25">
      <c r="M86622"/>
    </row>
    <row r="86623" spans="13:13" x14ac:dyDescent="0.25">
      <c r="M86623"/>
    </row>
    <row r="86624" spans="13:13" x14ac:dyDescent="0.25">
      <c r="M86624"/>
    </row>
    <row r="86625" spans="13:13" x14ac:dyDescent="0.25">
      <c r="M86625"/>
    </row>
    <row r="86626" spans="13:13" x14ac:dyDescent="0.25">
      <c r="M86626"/>
    </row>
    <row r="86627" spans="13:13" x14ac:dyDescent="0.25">
      <c r="M86627"/>
    </row>
    <row r="86628" spans="13:13" x14ac:dyDescent="0.25">
      <c r="M86628"/>
    </row>
    <row r="86629" spans="13:13" x14ac:dyDescent="0.25">
      <c r="M86629"/>
    </row>
    <row r="86630" spans="13:13" x14ac:dyDescent="0.25">
      <c r="M86630"/>
    </row>
    <row r="86631" spans="13:13" x14ac:dyDescent="0.25">
      <c r="M86631"/>
    </row>
    <row r="86632" spans="13:13" x14ac:dyDescent="0.25">
      <c r="M86632"/>
    </row>
    <row r="86633" spans="13:13" x14ac:dyDescent="0.25">
      <c r="M86633"/>
    </row>
    <row r="86634" spans="13:13" x14ac:dyDescent="0.25">
      <c r="M86634"/>
    </row>
    <row r="86635" spans="13:13" x14ac:dyDescent="0.25">
      <c r="M86635"/>
    </row>
    <row r="86636" spans="13:13" x14ac:dyDescent="0.25">
      <c r="M86636"/>
    </row>
    <row r="86637" spans="13:13" x14ac:dyDescent="0.25">
      <c r="M86637"/>
    </row>
    <row r="86638" spans="13:13" x14ac:dyDescent="0.25">
      <c r="M86638"/>
    </row>
    <row r="86639" spans="13:13" x14ac:dyDescent="0.25">
      <c r="M86639"/>
    </row>
    <row r="86640" spans="13:13" x14ac:dyDescent="0.25">
      <c r="M86640"/>
    </row>
    <row r="86641" spans="13:13" x14ac:dyDescent="0.25">
      <c r="M86641"/>
    </row>
    <row r="86642" spans="13:13" x14ac:dyDescent="0.25">
      <c r="M86642"/>
    </row>
    <row r="86643" spans="13:13" x14ac:dyDescent="0.25">
      <c r="M86643"/>
    </row>
    <row r="86644" spans="13:13" x14ac:dyDescent="0.25">
      <c r="M86644"/>
    </row>
    <row r="86645" spans="13:13" x14ac:dyDescent="0.25">
      <c r="M86645"/>
    </row>
    <row r="86646" spans="13:13" x14ac:dyDescent="0.25">
      <c r="M86646"/>
    </row>
    <row r="86647" spans="13:13" x14ac:dyDescent="0.25">
      <c r="M86647"/>
    </row>
    <row r="86648" spans="13:13" x14ac:dyDescent="0.25">
      <c r="M86648"/>
    </row>
    <row r="86649" spans="13:13" x14ac:dyDescent="0.25">
      <c r="M86649"/>
    </row>
    <row r="86650" spans="13:13" x14ac:dyDescent="0.25">
      <c r="M86650"/>
    </row>
    <row r="86651" spans="13:13" x14ac:dyDescent="0.25">
      <c r="M86651"/>
    </row>
    <row r="86652" spans="13:13" x14ac:dyDescent="0.25">
      <c r="M86652"/>
    </row>
    <row r="86653" spans="13:13" x14ac:dyDescent="0.25">
      <c r="M86653"/>
    </row>
    <row r="86654" spans="13:13" x14ac:dyDescent="0.25">
      <c r="M86654"/>
    </row>
    <row r="86655" spans="13:13" x14ac:dyDescent="0.25">
      <c r="M86655"/>
    </row>
    <row r="86656" spans="13:13" x14ac:dyDescent="0.25">
      <c r="M86656"/>
    </row>
    <row r="86657" spans="13:13" x14ac:dyDescent="0.25">
      <c r="M86657"/>
    </row>
    <row r="86658" spans="13:13" x14ac:dyDescent="0.25">
      <c r="M86658"/>
    </row>
    <row r="86659" spans="13:13" x14ac:dyDescent="0.25">
      <c r="M86659"/>
    </row>
    <row r="86660" spans="13:13" x14ac:dyDescent="0.25">
      <c r="M86660"/>
    </row>
    <row r="86661" spans="13:13" x14ac:dyDescent="0.25">
      <c r="M86661"/>
    </row>
    <row r="86662" spans="13:13" x14ac:dyDescent="0.25">
      <c r="M86662"/>
    </row>
    <row r="86663" spans="13:13" x14ac:dyDescent="0.25">
      <c r="M86663"/>
    </row>
    <row r="86664" spans="13:13" x14ac:dyDescent="0.25">
      <c r="M86664"/>
    </row>
    <row r="86665" spans="13:13" x14ac:dyDescent="0.25">
      <c r="M86665"/>
    </row>
    <row r="86666" spans="13:13" x14ac:dyDescent="0.25">
      <c r="M86666"/>
    </row>
    <row r="86667" spans="13:13" x14ac:dyDescent="0.25">
      <c r="M86667"/>
    </row>
    <row r="86668" spans="13:13" x14ac:dyDescent="0.25">
      <c r="M86668"/>
    </row>
    <row r="86669" spans="13:13" x14ac:dyDescent="0.25">
      <c r="M86669"/>
    </row>
    <row r="86670" spans="13:13" x14ac:dyDescent="0.25">
      <c r="M86670"/>
    </row>
    <row r="86671" spans="13:13" x14ac:dyDescent="0.25">
      <c r="M86671"/>
    </row>
    <row r="86672" spans="13:13" x14ac:dyDescent="0.25">
      <c r="M86672"/>
    </row>
    <row r="86673" spans="13:13" x14ac:dyDescent="0.25">
      <c r="M86673"/>
    </row>
    <row r="86674" spans="13:13" x14ac:dyDescent="0.25">
      <c r="M86674"/>
    </row>
    <row r="86675" spans="13:13" x14ac:dyDescent="0.25">
      <c r="M86675"/>
    </row>
    <row r="86676" spans="13:13" x14ac:dyDescent="0.25">
      <c r="M86676"/>
    </row>
    <row r="86677" spans="13:13" x14ac:dyDescent="0.25">
      <c r="M86677"/>
    </row>
    <row r="86678" spans="13:13" x14ac:dyDescent="0.25">
      <c r="M86678"/>
    </row>
    <row r="86679" spans="13:13" x14ac:dyDescent="0.25">
      <c r="M86679"/>
    </row>
    <row r="86680" spans="13:13" x14ac:dyDescent="0.25">
      <c r="M86680"/>
    </row>
    <row r="86681" spans="13:13" x14ac:dyDescent="0.25">
      <c r="M86681"/>
    </row>
    <row r="86682" spans="13:13" x14ac:dyDescent="0.25">
      <c r="M86682"/>
    </row>
    <row r="86683" spans="13:13" x14ac:dyDescent="0.25">
      <c r="M86683"/>
    </row>
    <row r="86684" spans="13:13" x14ac:dyDescent="0.25">
      <c r="M86684"/>
    </row>
    <row r="86685" spans="13:13" x14ac:dyDescent="0.25">
      <c r="M86685"/>
    </row>
    <row r="86686" spans="13:13" x14ac:dyDescent="0.25">
      <c r="M86686"/>
    </row>
    <row r="86687" spans="13:13" x14ac:dyDescent="0.25">
      <c r="M86687"/>
    </row>
    <row r="86688" spans="13:13" x14ac:dyDescent="0.25">
      <c r="M86688"/>
    </row>
    <row r="86689" spans="13:13" x14ac:dyDescent="0.25">
      <c r="M86689"/>
    </row>
    <row r="86690" spans="13:13" x14ac:dyDescent="0.25">
      <c r="M86690"/>
    </row>
    <row r="86691" spans="13:13" x14ac:dyDescent="0.25">
      <c r="M86691"/>
    </row>
    <row r="86692" spans="13:13" x14ac:dyDescent="0.25">
      <c r="M86692"/>
    </row>
    <row r="86693" spans="13:13" x14ac:dyDescent="0.25">
      <c r="M86693"/>
    </row>
    <row r="86694" spans="13:13" x14ac:dyDescent="0.25">
      <c r="M86694"/>
    </row>
    <row r="86695" spans="13:13" x14ac:dyDescent="0.25">
      <c r="M86695"/>
    </row>
    <row r="86696" spans="13:13" x14ac:dyDescent="0.25">
      <c r="M86696"/>
    </row>
    <row r="86697" spans="13:13" x14ac:dyDescent="0.25">
      <c r="M86697"/>
    </row>
    <row r="86698" spans="13:13" x14ac:dyDescent="0.25">
      <c r="M86698"/>
    </row>
    <row r="86699" spans="13:13" x14ac:dyDescent="0.25">
      <c r="M86699"/>
    </row>
    <row r="86700" spans="13:13" x14ac:dyDescent="0.25">
      <c r="M86700"/>
    </row>
    <row r="86701" spans="13:13" x14ac:dyDescent="0.25">
      <c r="M86701"/>
    </row>
    <row r="86702" spans="13:13" x14ac:dyDescent="0.25">
      <c r="M86702"/>
    </row>
    <row r="86703" spans="13:13" x14ac:dyDescent="0.25">
      <c r="M86703"/>
    </row>
    <row r="86704" spans="13:13" x14ac:dyDescent="0.25">
      <c r="M86704"/>
    </row>
    <row r="86705" spans="13:13" x14ac:dyDescent="0.25">
      <c r="M86705"/>
    </row>
    <row r="86706" spans="13:13" x14ac:dyDescent="0.25">
      <c r="M86706"/>
    </row>
    <row r="86707" spans="13:13" x14ac:dyDescent="0.25">
      <c r="M86707"/>
    </row>
    <row r="86708" spans="13:13" x14ac:dyDescent="0.25">
      <c r="M86708"/>
    </row>
    <row r="86709" spans="13:13" x14ac:dyDescent="0.25">
      <c r="M86709"/>
    </row>
    <row r="86710" spans="13:13" x14ac:dyDescent="0.25">
      <c r="M86710"/>
    </row>
    <row r="86711" spans="13:13" x14ac:dyDescent="0.25">
      <c r="M86711"/>
    </row>
    <row r="86712" spans="13:13" x14ac:dyDescent="0.25">
      <c r="M86712"/>
    </row>
    <row r="86713" spans="13:13" x14ac:dyDescent="0.25">
      <c r="M86713"/>
    </row>
    <row r="86714" spans="13:13" x14ac:dyDescent="0.25">
      <c r="M86714"/>
    </row>
    <row r="86715" spans="13:13" x14ac:dyDescent="0.25">
      <c r="M86715"/>
    </row>
    <row r="86716" spans="13:13" x14ac:dyDescent="0.25">
      <c r="M86716"/>
    </row>
    <row r="86717" spans="13:13" x14ac:dyDescent="0.25">
      <c r="M86717"/>
    </row>
    <row r="86718" spans="13:13" x14ac:dyDescent="0.25">
      <c r="M86718"/>
    </row>
    <row r="86719" spans="13:13" x14ac:dyDescent="0.25">
      <c r="M86719"/>
    </row>
    <row r="86720" spans="13:13" x14ac:dyDescent="0.25">
      <c r="M86720"/>
    </row>
    <row r="86721" spans="13:13" x14ac:dyDescent="0.25">
      <c r="M86721"/>
    </row>
    <row r="86722" spans="13:13" x14ac:dyDescent="0.25">
      <c r="M86722"/>
    </row>
    <row r="86723" spans="13:13" x14ac:dyDescent="0.25">
      <c r="M86723"/>
    </row>
    <row r="86724" spans="13:13" x14ac:dyDescent="0.25">
      <c r="M86724"/>
    </row>
    <row r="86725" spans="13:13" x14ac:dyDescent="0.25">
      <c r="M86725"/>
    </row>
    <row r="86726" spans="13:13" x14ac:dyDescent="0.25">
      <c r="M86726"/>
    </row>
    <row r="86727" spans="13:13" x14ac:dyDescent="0.25">
      <c r="M86727"/>
    </row>
    <row r="86728" spans="13:13" x14ac:dyDescent="0.25">
      <c r="M86728"/>
    </row>
    <row r="86729" spans="13:13" x14ac:dyDescent="0.25">
      <c r="M86729"/>
    </row>
    <row r="86730" spans="13:13" x14ac:dyDescent="0.25">
      <c r="M86730"/>
    </row>
    <row r="86731" spans="13:13" x14ac:dyDescent="0.25">
      <c r="M86731"/>
    </row>
    <row r="86732" spans="13:13" x14ac:dyDescent="0.25">
      <c r="M86732"/>
    </row>
    <row r="86733" spans="13:13" x14ac:dyDescent="0.25">
      <c r="M86733"/>
    </row>
    <row r="86734" spans="13:13" x14ac:dyDescent="0.25">
      <c r="M86734"/>
    </row>
    <row r="86735" spans="13:13" x14ac:dyDescent="0.25">
      <c r="M86735"/>
    </row>
    <row r="86736" spans="13:13" x14ac:dyDescent="0.25">
      <c r="M86736"/>
    </row>
    <row r="86737" spans="13:13" x14ac:dyDescent="0.25">
      <c r="M86737"/>
    </row>
    <row r="86738" spans="13:13" x14ac:dyDescent="0.25">
      <c r="M86738"/>
    </row>
    <row r="86739" spans="13:13" x14ac:dyDescent="0.25">
      <c r="M86739"/>
    </row>
    <row r="86740" spans="13:13" x14ac:dyDescent="0.25">
      <c r="M86740"/>
    </row>
    <row r="86741" spans="13:13" x14ac:dyDescent="0.25">
      <c r="M86741"/>
    </row>
    <row r="86742" spans="13:13" x14ac:dyDescent="0.25">
      <c r="M86742"/>
    </row>
    <row r="86743" spans="13:13" x14ac:dyDescent="0.25">
      <c r="M86743"/>
    </row>
    <row r="86744" spans="13:13" x14ac:dyDescent="0.25">
      <c r="M86744"/>
    </row>
    <row r="86745" spans="13:13" x14ac:dyDescent="0.25">
      <c r="M86745"/>
    </row>
    <row r="86746" spans="13:13" x14ac:dyDescent="0.25">
      <c r="M86746"/>
    </row>
    <row r="86747" spans="13:13" x14ac:dyDescent="0.25">
      <c r="M86747"/>
    </row>
    <row r="86748" spans="13:13" x14ac:dyDescent="0.25">
      <c r="M86748"/>
    </row>
    <row r="86749" spans="13:13" x14ac:dyDescent="0.25">
      <c r="M86749"/>
    </row>
    <row r="86750" spans="13:13" x14ac:dyDescent="0.25">
      <c r="M86750"/>
    </row>
    <row r="86751" spans="13:13" x14ac:dyDescent="0.25">
      <c r="M86751"/>
    </row>
    <row r="86752" spans="13:13" x14ac:dyDescent="0.25">
      <c r="M86752"/>
    </row>
    <row r="86753" spans="13:13" x14ac:dyDescent="0.25">
      <c r="M86753"/>
    </row>
    <row r="86754" spans="13:13" x14ac:dyDescent="0.25">
      <c r="M86754"/>
    </row>
    <row r="86755" spans="13:13" x14ac:dyDescent="0.25">
      <c r="M86755"/>
    </row>
    <row r="86756" spans="13:13" x14ac:dyDescent="0.25">
      <c r="M86756"/>
    </row>
    <row r="86757" spans="13:13" x14ac:dyDescent="0.25">
      <c r="M86757"/>
    </row>
    <row r="86758" spans="13:13" x14ac:dyDescent="0.25">
      <c r="M86758"/>
    </row>
    <row r="86759" spans="13:13" x14ac:dyDescent="0.25">
      <c r="M86759"/>
    </row>
    <row r="86760" spans="13:13" x14ac:dyDescent="0.25">
      <c r="M86760"/>
    </row>
    <row r="86761" spans="13:13" x14ac:dyDescent="0.25">
      <c r="M86761"/>
    </row>
    <row r="86762" spans="13:13" x14ac:dyDescent="0.25">
      <c r="M86762"/>
    </row>
    <row r="86763" spans="13:13" x14ac:dyDescent="0.25">
      <c r="M86763"/>
    </row>
    <row r="86764" spans="13:13" x14ac:dyDescent="0.25">
      <c r="M86764"/>
    </row>
    <row r="86765" spans="13:13" x14ac:dyDescent="0.25">
      <c r="M86765"/>
    </row>
    <row r="86766" spans="13:13" x14ac:dyDescent="0.25">
      <c r="M86766"/>
    </row>
    <row r="86767" spans="13:13" x14ac:dyDescent="0.25">
      <c r="M86767"/>
    </row>
    <row r="86768" spans="13:13" x14ac:dyDescent="0.25">
      <c r="M86768"/>
    </row>
    <row r="86769" spans="13:13" x14ac:dyDescent="0.25">
      <c r="M86769"/>
    </row>
    <row r="86770" spans="13:13" x14ac:dyDescent="0.25">
      <c r="M86770"/>
    </row>
    <row r="86771" spans="13:13" x14ac:dyDescent="0.25">
      <c r="M86771"/>
    </row>
    <row r="86772" spans="13:13" x14ac:dyDescent="0.25">
      <c r="M86772"/>
    </row>
    <row r="86773" spans="13:13" x14ac:dyDescent="0.25">
      <c r="M86773"/>
    </row>
    <row r="86774" spans="13:13" x14ac:dyDescent="0.25">
      <c r="M86774"/>
    </row>
    <row r="86775" spans="13:13" x14ac:dyDescent="0.25">
      <c r="M86775"/>
    </row>
    <row r="86776" spans="13:13" x14ac:dyDescent="0.25">
      <c r="M86776"/>
    </row>
    <row r="86777" spans="13:13" x14ac:dyDescent="0.25">
      <c r="M86777"/>
    </row>
    <row r="86778" spans="13:13" x14ac:dyDescent="0.25">
      <c r="M86778"/>
    </row>
    <row r="86779" spans="13:13" x14ac:dyDescent="0.25">
      <c r="M86779"/>
    </row>
    <row r="86780" spans="13:13" x14ac:dyDescent="0.25">
      <c r="M86780"/>
    </row>
    <row r="86781" spans="13:13" x14ac:dyDescent="0.25">
      <c r="M86781"/>
    </row>
    <row r="86782" spans="13:13" x14ac:dyDescent="0.25">
      <c r="M86782"/>
    </row>
    <row r="86783" spans="13:13" x14ac:dyDescent="0.25">
      <c r="M86783"/>
    </row>
    <row r="86784" spans="13:13" x14ac:dyDescent="0.25">
      <c r="M86784"/>
    </row>
    <row r="86785" spans="13:13" x14ac:dyDescent="0.25">
      <c r="M86785"/>
    </row>
    <row r="86786" spans="13:13" x14ac:dyDescent="0.25">
      <c r="M86786"/>
    </row>
    <row r="86787" spans="13:13" x14ac:dyDescent="0.25">
      <c r="M86787"/>
    </row>
    <row r="86788" spans="13:13" x14ac:dyDescent="0.25">
      <c r="M86788"/>
    </row>
    <row r="86789" spans="13:13" x14ac:dyDescent="0.25">
      <c r="M86789"/>
    </row>
    <row r="86790" spans="13:13" x14ac:dyDescent="0.25">
      <c r="M86790"/>
    </row>
    <row r="86791" spans="13:13" x14ac:dyDescent="0.25">
      <c r="M86791"/>
    </row>
    <row r="86792" spans="13:13" x14ac:dyDescent="0.25">
      <c r="M86792"/>
    </row>
    <row r="86793" spans="13:13" x14ac:dyDescent="0.25">
      <c r="M86793"/>
    </row>
    <row r="86794" spans="13:13" x14ac:dyDescent="0.25">
      <c r="M86794"/>
    </row>
    <row r="86795" spans="13:13" x14ac:dyDescent="0.25">
      <c r="M86795"/>
    </row>
    <row r="86796" spans="13:13" x14ac:dyDescent="0.25">
      <c r="M86796"/>
    </row>
    <row r="86797" spans="13:13" x14ac:dyDescent="0.25">
      <c r="M86797"/>
    </row>
    <row r="86798" spans="13:13" x14ac:dyDescent="0.25">
      <c r="M86798"/>
    </row>
    <row r="86799" spans="13:13" x14ac:dyDescent="0.25">
      <c r="M86799"/>
    </row>
    <row r="86800" spans="13:13" x14ac:dyDescent="0.25">
      <c r="M86800"/>
    </row>
    <row r="86801" spans="13:13" x14ac:dyDescent="0.25">
      <c r="M86801"/>
    </row>
    <row r="86802" spans="13:13" x14ac:dyDescent="0.25">
      <c r="M86802"/>
    </row>
    <row r="86803" spans="13:13" x14ac:dyDescent="0.25">
      <c r="M86803"/>
    </row>
    <row r="86804" spans="13:13" x14ac:dyDescent="0.25">
      <c r="M86804"/>
    </row>
    <row r="86805" spans="13:13" x14ac:dyDescent="0.25">
      <c r="M86805"/>
    </row>
    <row r="86806" spans="13:13" x14ac:dyDescent="0.25">
      <c r="M86806"/>
    </row>
    <row r="86807" spans="13:13" x14ac:dyDescent="0.25">
      <c r="M86807"/>
    </row>
    <row r="86808" spans="13:13" x14ac:dyDescent="0.25">
      <c r="M86808"/>
    </row>
    <row r="86809" spans="13:13" x14ac:dyDescent="0.25">
      <c r="M86809"/>
    </row>
    <row r="86810" spans="13:13" x14ac:dyDescent="0.25">
      <c r="M86810"/>
    </row>
    <row r="86811" spans="13:13" x14ac:dyDescent="0.25">
      <c r="M86811"/>
    </row>
    <row r="86812" spans="13:13" x14ac:dyDescent="0.25">
      <c r="M86812"/>
    </row>
    <row r="86813" spans="13:13" x14ac:dyDescent="0.25">
      <c r="M86813"/>
    </row>
    <row r="86814" spans="13:13" x14ac:dyDescent="0.25">
      <c r="M86814"/>
    </row>
    <row r="86815" spans="13:13" x14ac:dyDescent="0.25">
      <c r="M86815"/>
    </row>
    <row r="86816" spans="13:13" x14ac:dyDescent="0.25">
      <c r="M86816"/>
    </row>
    <row r="86817" spans="13:13" x14ac:dyDescent="0.25">
      <c r="M86817"/>
    </row>
    <row r="86818" spans="13:13" x14ac:dyDescent="0.25">
      <c r="M86818"/>
    </row>
    <row r="86819" spans="13:13" x14ac:dyDescent="0.25">
      <c r="M86819"/>
    </row>
    <row r="86820" spans="13:13" x14ac:dyDescent="0.25">
      <c r="M86820"/>
    </row>
    <row r="86821" spans="13:13" x14ac:dyDescent="0.25">
      <c r="M86821"/>
    </row>
    <row r="86822" spans="13:13" x14ac:dyDescent="0.25">
      <c r="M86822"/>
    </row>
    <row r="86823" spans="13:13" x14ac:dyDescent="0.25">
      <c r="M86823"/>
    </row>
    <row r="86824" spans="13:13" x14ac:dyDescent="0.25">
      <c r="M86824"/>
    </row>
    <row r="86825" spans="13:13" x14ac:dyDescent="0.25">
      <c r="M86825"/>
    </row>
    <row r="86826" spans="13:13" x14ac:dyDescent="0.25">
      <c r="M86826"/>
    </row>
    <row r="86827" spans="13:13" x14ac:dyDescent="0.25">
      <c r="M86827"/>
    </row>
    <row r="86828" spans="13:13" x14ac:dyDescent="0.25">
      <c r="M86828"/>
    </row>
    <row r="86829" spans="13:13" x14ac:dyDescent="0.25">
      <c r="M86829"/>
    </row>
    <row r="86830" spans="13:13" x14ac:dyDescent="0.25">
      <c r="M86830"/>
    </row>
    <row r="86831" spans="13:13" x14ac:dyDescent="0.25">
      <c r="M86831"/>
    </row>
    <row r="86832" spans="13:13" x14ac:dyDescent="0.25">
      <c r="M86832"/>
    </row>
    <row r="86833" spans="13:13" x14ac:dyDescent="0.25">
      <c r="M86833"/>
    </row>
    <row r="86834" spans="13:13" x14ac:dyDescent="0.25">
      <c r="M86834"/>
    </row>
    <row r="86835" spans="13:13" x14ac:dyDescent="0.25">
      <c r="M86835"/>
    </row>
    <row r="86836" spans="13:13" x14ac:dyDescent="0.25">
      <c r="M86836"/>
    </row>
    <row r="86837" spans="13:13" x14ac:dyDescent="0.25">
      <c r="M86837"/>
    </row>
    <row r="86838" spans="13:13" x14ac:dyDescent="0.25">
      <c r="M86838"/>
    </row>
    <row r="86839" spans="13:13" x14ac:dyDescent="0.25">
      <c r="M86839"/>
    </row>
    <row r="86840" spans="13:13" x14ac:dyDescent="0.25">
      <c r="M86840"/>
    </row>
    <row r="86841" spans="13:13" x14ac:dyDescent="0.25">
      <c r="M86841"/>
    </row>
    <row r="86842" spans="13:13" x14ac:dyDescent="0.25">
      <c r="M86842"/>
    </row>
    <row r="86843" spans="13:13" x14ac:dyDescent="0.25">
      <c r="M86843"/>
    </row>
    <row r="86844" spans="13:13" x14ac:dyDescent="0.25">
      <c r="M86844"/>
    </row>
    <row r="86845" spans="13:13" x14ac:dyDescent="0.25">
      <c r="M86845"/>
    </row>
    <row r="86846" spans="13:13" x14ac:dyDescent="0.25">
      <c r="M86846"/>
    </row>
    <row r="86847" spans="13:13" x14ac:dyDescent="0.25">
      <c r="M86847"/>
    </row>
    <row r="86848" spans="13:13" x14ac:dyDescent="0.25">
      <c r="M86848"/>
    </row>
    <row r="86849" spans="13:13" x14ac:dyDescent="0.25">
      <c r="M86849"/>
    </row>
    <row r="86850" spans="13:13" x14ac:dyDescent="0.25">
      <c r="M86850"/>
    </row>
    <row r="86851" spans="13:13" x14ac:dyDescent="0.25">
      <c r="M86851"/>
    </row>
    <row r="86852" spans="13:13" x14ac:dyDescent="0.25">
      <c r="M86852"/>
    </row>
    <row r="86853" spans="13:13" x14ac:dyDescent="0.25">
      <c r="M86853"/>
    </row>
    <row r="86854" spans="13:13" x14ac:dyDescent="0.25">
      <c r="M86854"/>
    </row>
    <row r="86855" spans="13:13" x14ac:dyDescent="0.25">
      <c r="M86855"/>
    </row>
    <row r="86856" spans="13:13" x14ac:dyDescent="0.25">
      <c r="M86856"/>
    </row>
    <row r="86857" spans="13:13" x14ac:dyDescent="0.25">
      <c r="M86857"/>
    </row>
    <row r="86858" spans="13:13" x14ac:dyDescent="0.25">
      <c r="M86858"/>
    </row>
    <row r="86859" spans="13:13" x14ac:dyDescent="0.25">
      <c r="M86859"/>
    </row>
    <row r="86860" spans="13:13" x14ac:dyDescent="0.25">
      <c r="M86860"/>
    </row>
    <row r="86861" spans="13:13" x14ac:dyDescent="0.25">
      <c r="M86861"/>
    </row>
    <row r="86862" spans="13:13" x14ac:dyDescent="0.25">
      <c r="M86862"/>
    </row>
    <row r="86863" spans="13:13" x14ac:dyDescent="0.25">
      <c r="M86863"/>
    </row>
    <row r="86864" spans="13:13" x14ac:dyDescent="0.25">
      <c r="M86864"/>
    </row>
    <row r="86865" spans="13:13" x14ac:dyDescent="0.25">
      <c r="M86865"/>
    </row>
    <row r="86866" spans="13:13" x14ac:dyDescent="0.25">
      <c r="M86866"/>
    </row>
    <row r="86867" spans="13:13" x14ac:dyDescent="0.25">
      <c r="M86867"/>
    </row>
    <row r="86868" spans="13:13" x14ac:dyDescent="0.25">
      <c r="M86868"/>
    </row>
    <row r="86869" spans="13:13" x14ac:dyDescent="0.25">
      <c r="M86869"/>
    </row>
    <row r="86870" spans="13:13" x14ac:dyDescent="0.25">
      <c r="M86870"/>
    </row>
    <row r="86871" spans="13:13" x14ac:dyDescent="0.25">
      <c r="M86871"/>
    </row>
    <row r="86872" spans="13:13" x14ac:dyDescent="0.25">
      <c r="M86872"/>
    </row>
    <row r="86873" spans="13:13" x14ac:dyDescent="0.25">
      <c r="M86873"/>
    </row>
    <row r="86874" spans="13:13" x14ac:dyDescent="0.25">
      <c r="M86874"/>
    </row>
    <row r="86875" spans="13:13" x14ac:dyDescent="0.25">
      <c r="M86875"/>
    </row>
    <row r="86876" spans="13:13" x14ac:dyDescent="0.25">
      <c r="M86876"/>
    </row>
    <row r="86877" spans="13:13" x14ac:dyDescent="0.25">
      <c r="M86877"/>
    </row>
    <row r="86878" spans="13:13" x14ac:dyDescent="0.25">
      <c r="M86878"/>
    </row>
    <row r="86879" spans="13:13" x14ac:dyDescent="0.25">
      <c r="M86879"/>
    </row>
    <row r="86880" spans="13:13" x14ac:dyDescent="0.25">
      <c r="M86880"/>
    </row>
    <row r="86881" spans="13:13" x14ac:dyDescent="0.25">
      <c r="M86881"/>
    </row>
    <row r="86882" spans="13:13" x14ac:dyDescent="0.25">
      <c r="M86882"/>
    </row>
    <row r="86883" spans="13:13" x14ac:dyDescent="0.25">
      <c r="M86883"/>
    </row>
    <row r="86884" spans="13:13" x14ac:dyDescent="0.25">
      <c r="M86884"/>
    </row>
    <row r="86885" spans="13:13" x14ac:dyDescent="0.25">
      <c r="M86885"/>
    </row>
    <row r="86886" spans="13:13" x14ac:dyDescent="0.25">
      <c r="M86886"/>
    </row>
    <row r="86887" spans="13:13" x14ac:dyDescent="0.25">
      <c r="M86887"/>
    </row>
    <row r="86888" spans="13:13" x14ac:dyDescent="0.25">
      <c r="M86888"/>
    </row>
    <row r="86889" spans="13:13" x14ac:dyDescent="0.25">
      <c r="M86889"/>
    </row>
    <row r="86890" spans="13:13" x14ac:dyDescent="0.25">
      <c r="M86890"/>
    </row>
    <row r="86891" spans="13:13" x14ac:dyDescent="0.25">
      <c r="M86891"/>
    </row>
    <row r="86892" spans="13:13" x14ac:dyDescent="0.25">
      <c r="M86892"/>
    </row>
    <row r="86893" spans="13:13" x14ac:dyDescent="0.25">
      <c r="M86893"/>
    </row>
    <row r="86894" spans="13:13" x14ac:dyDescent="0.25">
      <c r="M86894"/>
    </row>
    <row r="86895" spans="13:13" x14ac:dyDescent="0.25">
      <c r="M86895"/>
    </row>
    <row r="86896" spans="13:13" x14ac:dyDescent="0.25">
      <c r="M86896"/>
    </row>
    <row r="86897" spans="13:13" x14ac:dyDescent="0.25">
      <c r="M86897"/>
    </row>
    <row r="86898" spans="13:13" x14ac:dyDescent="0.25">
      <c r="M86898"/>
    </row>
    <row r="86899" spans="13:13" x14ac:dyDescent="0.25">
      <c r="M86899"/>
    </row>
    <row r="86900" spans="13:13" x14ac:dyDescent="0.25">
      <c r="M86900"/>
    </row>
    <row r="86901" spans="13:13" x14ac:dyDescent="0.25">
      <c r="M86901"/>
    </row>
    <row r="86902" spans="13:13" x14ac:dyDescent="0.25">
      <c r="M86902"/>
    </row>
    <row r="86903" spans="13:13" x14ac:dyDescent="0.25">
      <c r="M86903"/>
    </row>
    <row r="86904" spans="13:13" x14ac:dyDescent="0.25">
      <c r="M86904"/>
    </row>
    <row r="86905" spans="13:13" x14ac:dyDescent="0.25">
      <c r="M86905"/>
    </row>
    <row r="86906" spans="13:13" x14ac:dyDescent="0.25">
      <c r="M86906"/>
    </row>
    <row r="86907" spans="13:13" x14ac:dyDescent="0.25">
      <c r="M86907"/>
    </row>
    <row r="86908" spans="13:13" x14ac:dyDescent="0.25">
      <c r="M86908"/>
    </row>
    <row r="86909" spans="13:13" x14ac:dyDescent="0.25">
      <c r="M86909"/>
    </row>
    <row r="86910" spans="13:13" x14ac:dyDescent="0.25">
      <c r="M86910"/>
    </row>
    <row r="86911" spans="13:13" x14ac:dyDescent="0.25">
      <c r="M86911"/>
    </row>
    <row r="86912" spans="13:13" x14ac:dyDescent="0.25">
      <c r="M86912"/>
    </row>
    <row r="86913" spans="13:13" x14ac:dyDescent="0.25">
      <c r="M86913"/>
    </row>
    <row r="86914" spans="13:13" x14ac:dyDescent="0.25">
      <c r="M86914"/>
    </row>
    <row r="86915" spans="13:13" x14ac:dyDescent="0.25">
      <c r="M86915"/>
    </row>
    <row r="86916" spans="13:13" x14ac:dyDescent="0.25">
      <c r="M86916"/>
    </row>
    <row r="86917" spans="13:13" x14ac:dyDescent="0.25">
      <c r="M86917"/>
    </row>
    <row r="86918" spans="13:13" x14ac:dyDescent="0.25">
      <c r="M86918"/>
    </row>
    <row r="86919" spans="13:13" x14ac:dyDescent="0.25">
      <c r="M86919"/>
    </row>
    <row r="86920" spans="13:13" x14ac:dyDescent="0.25">
      <c r="M86920"/>
    </row>
    <row r="86921" spans="13:13" x14ac:dyDescent="0.25">
      <c r="M86921"/>
    </row>
    <row r="86922" spans="13:13" x14ac:dyDescent="0.25">
      <c r="M86922"/>
    </row>
    <row r="86923" spans="13:13" x14ac:dyDescent="0.25">
      <c r="M86923"/>
    </row>
    <row r="86924" spans="13:13" x14ac:dyDescent="0.25">
      <c r="M86924"/>
    </row>
    <row r="86925" spans="13:13" x14ac:dyDescent="0.25">
      <c r="M86925"/>
    </row>
    <row r="86926" spans="13:13" x14ac:dyDescent="0.25">
      <c r="M86926"/>
    </row>
    <row r="86927" spans="13:13" x14ac:dyDescent="0.25">
      <c r="M86927"/>
    </row>
    <row r="86928" spans="13:13" x14ac:dyDescent="0.25">
      <c r="M86928"/>
    </row>
    <row r="86929" spans="13:13" x14ac:dyDescent="0.25">
      <c r="M86929"/>
    </row>
    <row r="86930" spans="13:13" x14ac:dyDescent="0.25">
      <c r="M86930"/>
    </row>
    <row r="86931" spans="13:13" x14ac:dyDescent="0.25">
      <c r="M86931"/>
    </row>
    <row r="86932" spans="13:13" x14ac:dyDescent="0.25">
      <c r="M86932"/>
    </row>
    <row r="86933" spans="13:13" x14ac:dyDescent="0.25">
      <c r="M86933"/>
    </row>
    <row r="86934" spans="13:13" x14ac:dyDescent="0.25">
      <c r="M86934"/>
    </row>
    <row r="86935" spans="13:13" x14ac:dyDescent="0.25">
      <c r="M86935"/>
    </row>
    <row r="86936" spans="13:13" x14ac:dyDescent="0.25">
      <c r="M86936"/>
    </row>
    <row r="86937" spans="13:13" x14ac:dyDescent="0.25">
      <c r="M86937"/>
    </row>
    <row r="86938" spans="13:13" x14ac:dyDescent="0.25">
      <c r="M86938"/>
    </row>
    <row r="86939" spans="13:13" x14ac:dyDescent="0.25">
      <c r="M86939"/>
    </row>
    <row r="86940" spans="13:13" x14ac:dyDescent="0.25">
      <c r="M86940"/>
    </row>
    <row r="86941" spans="13:13" x14ac:dyDescent="0.25">
      <c r="M86941"/>
    </row>
    <row r="86942" spans="13:13" x14ac:dyDescent="0.25">
      <c r="M86942"/>
    </row>
    <row r="86943" spans="13:13" x14ac:dyDescent="0.25">
      <c r="M86943"/>
    </row>
    <row r="86944" spans="13:13" x14ac:dyDescent="0.25">
      <c r="M86944"/>
    </row>
    <row r="86945" spans="13:13" x14ac:dyDescent="0.25">
      <c r="M86945"/>
    </row>
    <row r="86946" spans="13:13" x14ac:dyDescent="0.25">
      <c r="M86946"/>
    </row>
    <row r="86947" spans="13:13" x14ac:dyDescent="0.25">
      <c r="M86947"/>
    </row>
    <row r="86948" spans="13:13" x14ac:dyDescent="0.25">
      <c r="M86948"/>
    </row>
    <row r="86949" spans="13:13" x14ac:dyDescent="0.25">
      <c r="M86949"/>
    </row>
    <row r="86950" spans="13:13" x14ac:dyDescent="0.25">
      <c r="M86950"/>
    </row>
    <row r="86951" spans="13:13" x14ac:dyDescent="0.25">
      <c r="M86951"/>
    </row>
    <row r="86952" spans="13:13" x14ac:dyDescent="0.25">
      <c r="M86952"/>
    </row>
    <row r="86953" spans="13:13" x14ac:dyDescent="0.25">
      <c r="M86953"/>
    </row>
    <row r="86954" spans="13:13" x14ac:dyDescent="0.25">
      <c r="M86954"/>
    </row>
    <row r="86955" spans="13:13" x14ac:dyDescent="0.25">
      <c r="M86955"/>
    </row>
    <row r="86956" spans="13:13" x14ac:dyDescent="0.25">
      <c r="M86956"/>
    </row>
    <row r="86957" spans="13:13" x14ac:dyDescent="0.25">
      <c r="M86957"/>
    </row>
    <row r="86958" spans="13:13" x14ac:dyDescent="0.25">
      <c r="M86958"/>
    </row>
    <row r="86959" spans="13:13" x14ac:dyDescent="0.25">
      <c r="M86959"/>
    </row>
    <row r="86960" spans="13:13" x14ac:dyDescent="0.25">
      <c r="M86960"/>
    </row>
    <row r="86961" spans="13:13" x14ac:dyDescent="0.25">
      <c r="M86961"/>
    </row>
    <row r="86962" spans="13:13" x14ac:dyDescent="0.25">
      <c r="M86962"/>
    </row>
    <row r="86963" spans="13:13" x14ac:dyDescent="0.25">
      <c r="M86963"/>
    </row>
    <row r="86964" spans="13:13" x14ac:dyDescent="0.25">
      <c r="M86964"/>
    </row>
    <row r="86965" spans="13:13" x14ac:dyDescent="0.25">
      <c r="M86965"/>
    </row>
    <row r="86966" spans="13:13" x14ac:dyDescent="0.25">
      <c r="M86966"/>
    </row>
    <row r="86967" spans="13:13" x14ac:dyDescent="0.25">
      <c r="M86967"/>
    </row>
    <row r="86968" spans="13:13" x14ac:dyDescent="0.25">
      <c r="M86968"/>
    </row>
    <row r="86969" spans="13:13" x14ac:dyDescent="0.25">
      <c r="M86969"/>
    </row>
    <row r="86970" spans="13:13" x14ac:dyDescent="0.25">
      <c r="M86970"/>
    </row>
    <row r="86971" spans="13:13" x14ac:dyDescent="0.25">
      <c r="M86971"/>
    </row>
    <row r="86972" spans="13:13" x14ac:dyDescent="0.25">
      <c r="M86972"/>
    </row>
    <row r="86973" spans="13:13" x14ac:dyDescent="0.25">
      <c r="M86973"/>
    </row>
    <row r="86974" spans="13:13" x14ac:dyDescent="0.25">
      <c r="M86974"/>
    </row>
    <row r="86975" spans="13:13" x14ac:dyDescent="0.25">
      <c r="M86975"/>
    </row>
    <row r="86976" spans="13:13" x14ac:dyDescent="0.25">
      <c r="M86976"/>
    </row>
    <row r="86977" spans="13:13" x14ac:dyDescent="0.25">
      <c r="M86977"/>
    </row>
    <row r="86978" spans="13:13" x14ac:dyDescent="0.25">
      <c r="M86978"/>
    </row>
    <row r="86979" spans="13:13" x14ac:dyDescent="0.25">
      <c r="M86979"/>
    </row>
    <row r="86980" spans="13:13" x14ac:dyDescent="0.25">
      <c r="M86980"/>
    </row>
    <row r="86981" spans="13:13" x14ac:dyDescent="0.25">
      <c r="M86981"/>
    </row>
    <row r="86982" spans="13:13" x14ac:dyDescent="0.25">
      <c r="M86982"/>
    </row>
    <row r="86983" spans="13:13" x14ac:dyDescent="0.25">
      <c r="M86983"/>
    </row>
    <row r="86984" spans="13:13" x14ac:dyDescent="0.25">
      <c r="M86984"/>
    </row>
    <row r="86985" spans="13:13" x14ac:dyDescent="0.25">
      <c r="M86985"/>
    </row>
    <row r="86986" spans="13:13" x14ac:dyDescent="0.25">
      <c r="M86986"/>
    </row>
    <row r="86987" spans="13:13" x14ac:dyDescent="0.25">
      <c r="M86987"/>
    </row>
    <row r="86988" spans="13:13" x14ac:dyDescent="0.25">
      <c r="M86988"/>
    </row>
    <row r="86989" spans="13:13" x14ac:dyDescent="0.25">
      <c r="M86989"/>
    </row>
    <row r="86990" spans="13:13" x14ac:dyDescent="0.25">
      <c r="M86990"/>
    </row>
    <row r="86991" spans="13:13" x14ac:dyDescent="0.25">
      <c r="M86991"/>
    </row>
    <row r="86992" spans="13:13" x14ac:dyDescent="0.25">
      <c r="M86992"/>
    </row>
    <row r="86993" spans="13:13" x14ac:dyDescent="0.25">
      <c r="M86993"/>
    </row>
    <row r="86994" spans="13:13" x14ac:dyDescent="0.25">
      <c r="M86994"/>
    </row>
    <row r="86995" spans="13:13" x14ac:dyDescent="0.25">
      <c r="M86995"/>
    </row>
    <row r="86996" spans="13:13" x14ac:dyDescent="0.25">
      <c r="M86996"/>
    </row>
    <row r="86997" spans="13:13" x14ac:dyDescent="0.25">
      <c r="M86997"/>
    </row>
    <row r="86998" spans="13:13" x14ac:dyDescent="0.25">
      <c r="M86998"/>
    </row>
    <row r="86999" spans="13:13" x14ac:dyDescent="0.25">
      <c r="M86999"/>
    </row>
    <row r="87000" spans="13:13" x14ac:dyDescent="0.25">
      <c r="M87000"/>
    </row>
    <row r="87001" spans="13:13" x14ac:dyDescent="0.25">
      <c r="M87001"/>
    </row>
    <row r="87002" spans="13:13" x14ac:dyDescent="0.25">
      <c r="M87002"/>
    </row>
    <row r="87003" spans="13:13" x14ac:dyDescent="0.25">
      <c r="M87003"/>
    </row>
    <row r="87004" spans="13:13" x14ac:dyDescent="0.25">
      <c r="M87004"/>
    </row>
    <row r="87005" spans="13:13" x14ac:dyDescent="0.25">
      <c r="M87005"/>
    </row>
    <row r="87006" spans="13:13" x14ac:dyDescent="0.25">
      <c r="M87006"/>
    </row>
    <row r="87007" spans="13:13" x14ac:dyDescent="0.25">
      <c r="M87007"/>
    </row>
    <row r="87008" spans="13:13" x14ac:dyDescent="0.25">
      <c r="M87008"/>
    </row>
    <row r="87009" spans="13:13" x14ac:dyDescent="0.25">
      <c r="M87009"/>
    </row>
    <row r="87010" spans="13:13" x14ac:dyDescent="0.25">
      <c r="M87010"/>
    </row>
    <row r="87011" spans="13:13" x14ac:dyDescent="0.25">
      <c r="M87011"/>
    </row>
    <row r="87012" spans="13:13" x14ac:dyDescent="0.25">
      <c r="M87012"/>
    </row>
    <row r="87013" spans="13:13" x14ac:dyDescent="0.25">
      <c r="M87013"/>
    </row>
    <row r="87014" spans="13:13" x14ac:dyDescent="0.25">
      <c r="M87014"/>
    </row>
    <row r="87015" spans="13:13" x14ac:dyDescent="0.25">
      <c r="M87015"/>
    </row>
    <row r="87016" spans="13:13" x14ac:dyDescent="0.25">
      <c r="M87016"/>
    </row>
    <row r="87017" spans="13:13" x14ac:dyDescent="0.25">
      <c r="M87017"/>
    </row>
    <row r="87018" spans="13:13" x14ac:dyDescent="0.25">
      <c r="M87018"/>
    </row>
    <row r="87019" spans="13:13" x14ac:dyDescent="0.25">
      <c r="M87019"/>
    </row>
    <row r="87020" spans="13:13" x14ac:dyDescent="0.25">
      <c r="M87020"/>
    </row>
    <row r="87021" spans="13:13" x14ac:dyDescent="0.25">
      <c r="M87021"/>
    </row>
    <row r="87022" spans="13:13" x14ac:dyDescent="0.25">
      <c r="M87022"/>
    </row>
    <row r="87023" spans="13:13" x14ac:dyDescent="0.25">
      <c r="M87023"/>
    </row>
    <row r="87024" spans="13:13" x14ac:dyDescent="0.25">
      <c r="M87024"/>
    </row>
    <row r="87025" spans="13:13" x14ac:dyDescent="0.25">
      <c r="M87025"/>
    </row>
    <row r="87026" spans="13:13" x14ac:dyDescent="0.25">
      <c r="M87026"/>
    </row>
    <row r="87027" spans="13:13" x14ac:dyDescent="0.25">
      <c r="M87027"/>
    </row>
    <row r="87028" spans="13:13" x14ac:dyDescent="0.25">
      <c r="M87028"/>
    </row>
    <row r="87029" spans="13:13" x14ac:dyDescent="0.25">
      <c r="M87029"/>
    </row>
    <row r="87030" spans="13:13" x14ac:dyDescent="0.25">
      <c r="M87030"/>
    </row>
    <row r="87031" spans="13:13" x14ac:dyDescent="0.25">
      <c r="M87031"/>
    </row>
    <row r="87032" spans="13:13" x14ac:dyDescent="0.25">
      <c r="M87032"/>
    </row>
    <row r="87033" spans="13:13" x14ac:dyDescent="0.25">
      <c r="M87033"/>
    </row>
    <row r="87034" spans="13:13" x14ac:dyDescent="0.25">
      <c r="M87034"/>
    </row>
    <row r="87035" spans="13:13" x14ac:dyDescent="0.25">
      <c r="M87035"/>
    </row>
    <row r="87036" spans="13:13" x14ac:dyDescent="0.25">
      <c r="M87036"/>
    </row>
    <row r="87037" spans="13:13" x14ac:dyDescent="0.25">
      <c r="M87037"/>
    </row>
    <row r="87038" spans="13:13" x14ac:dyDescent="0.25">
      <c r="M87038"/>
    </row>
    <row r="87039" spans="13:13" x14ac:dyDescent="0.25">
      <c r="M87039"/>
    </row>
    <row r="87040" spans="13:13" x14ac:dyDescent="0.25">
      <c r="M87040"/>
    </row>
    <row r="87041" spans="13:13" x14ac:dyDescent="0.25">
      <c r="M87041"/>
    </row>
    <row r="87042" spans="13:13" x14ac:dyDescent="0.25">
      <c r="M87042"/>
    </row>
    <row r="87043" spans="13:13" x14ac:dyDescent="0.25">
      <c r="M87043"/>
    </row>
    <row r="87044" spans="13:13" x14ac:dyDescent="0.25">
      <c r="M87044"/>
    </row>
    <row r="87045" spans="13:13" x14ac:dyDescent="0.25">
      <c r="M87045"/>
    </row>
    <row r="87046" spans="13:13" x14ac:dyDescent="0.25">
      <c r="M87046"/>
    </row>
    <row r="87047" spans="13:13" x14ac:dyDescent="0.25">
      <c r="M87047"/>
    </row>
    <row r="87048" spans="13:13" x14ac:dyDescent="0.25">
      <c r="M87048"/>
    </row>
    <row r="87049" spans="13:13" x14ac:dyDescent="0.25">
      <c r="M87049"/>
    </row>
    <row r="87050" spans="13:13" x14ac:dyDescent="0.25">
      <c r="M87050"/>
    </row>
    <row r="87051" spans="13:13" x14ac:dyDescent="0.25">
      <c r="M87051"/>
    </row>
    <row r="87052" spans="13:13" x14ac:dyDescent="0.25">
      <c r="M87052"/>
    </row>
    <row r="87053" spans="13:13" x14ac:dyDescent="0.25">
      <c r="M87053"/>
    </row>
    <row r="87054" spans="13:13" x14ac:dyDescent="0.25">
      <c r="M87054"/>
    </row>
    <row r="87055" spans="13:13" x14ac:dyDescent="0.25">
      <c r="M87055"/>
    </row>
    <row r="87056" spans="13:13" x14ac:dyDescent="0.25">
      <c r="M87056"/>
    </row>
    <row r="87057" spans="13:13" x14ac:dyDescent="0.25">
      <c r="M87057"/>
    </row>
    <row r="87058" spans="13:13" x14ac:dyDescent="0.25">
      <c r="M87058"/>
    </row>
    <row r="87059" spans="13:13" x14ac:dyDescent="0.25">
      <c r="M87059"/>
    </row>
    <row r="87060" spans="13:13" x14ac:dyDescent="0.25">
      <c r="M87060"/>
    </row>
    <row r="87061" spans="13:13" x14ac:dyDescent="0.25">
      <c r="M87061"/>
    </row>
    <row r="87062" spans="13:13" x14ac:dyDescent="0.25">
      <c r="M87062"/>
    </row>
    <row r="87063" spans="13:13" x14ac:dyDescent="0.25">
      <c r="M87063"/>
    </row>
    <row r="87064" spans="13:13" x14ac:dyDescent="0.25">
      <c r="M87064"/>
    </row>
    <row r="87065" spans="13:13" x14ac:dyDescent="0.25">
      <c r="M87065"/>
    </row>
    <row r="87066" spans="13:13" x14ac:dyDescent="0.25">
      <c r="M87066"/>
    </row>
    <row r="87067" spans="13:13" x14ac:dyDescent="0.25">
      <c r="M87067"/>
    </row>
    <row r="87068" spans="13:13" x14ac:dyDescent="0.25">
      <c r="M87068"/>
    </row>
    <row r="87069" spans="13:13" x14ac:dyDescent="0.25">
      <c r="M87069"/>
    </row>
    <row r="87070" spans="13:13" x14ac:dyDescent="0.25">
      <c r="M87070"/>
    </row>
    <row r="87071" spans="13:13" x14ac:dyDescent="0.25">
      <c r="M87071"/>
    </row>
    <row r="87072" spans="13:13" x14ac:dyDescent="0.25">
      <c r="M87072"/>
    </row>
    <row r="87073" spans="13:13" x14ac:dyDescent="0.25">
      <c r="M87073"/>
    </row>
    <row r="87074" spans="13:13" x14ac:dyDescent="0.25">
      <c r="M87074"/>
    </row>
    <row r="87075" spans="13:13" x14ac:dyDescent="0.25">
      <c r="M87075"/>
    </row>
    <row r="87076" spans="13:13" x14ac:dyDescent="0.25">
      <c r="M87076"/>
    </row>
    <row r="87077" spans="13:13" x14ac:dyDescent="0.25">
      <c r="M87077"/>
    </row>
    <row r="87078" spans="13:13" x14ac:dyDescent="0.25">
      <c r="M87078"/>
    </row>
    <row r="87079" spans="13:13" x14ac:dyDescent="0.25">
      <c r="M87079"/>
    </row>
    <row r="87080" spans="13:13" x14ac:dyDescent="0.25">
      <c r="M87080"/>
    </row>
    <row r="87081" spans="13:13" x14ac:dyDescent="0.25">
      <c r="M87081"/>
    </row>
    <row r="87082" spans="13:13" x14ac:dyDescent="0.25">
      <c r="M87082"/>
    </row>
    <row r="87083" spans="13:13" x14ac:dyDescent="0.25">
      <c r="M87083"/>
    </row>
    <row r="87084" spans="13:13" x14ac:dyDescent="0.25">
      <c r="M87084"/>
    </row>
    <row r="87085" spans="13:13" x14ac:dyDescent="0.25">
      <c r="M87085"/>
    </row>
    <row r="87086" spans="13:13" x14ac:dyDescent="0.25">
      <c r="M87086"/>
    </row>
    <row r="87087" spans="13:13" x14ac:dyDescent="0.25">
      <c r="M87087"/>
    </row>
    <row r="87088" spans="13:13" x14ac:dyDescent="0.25">
      <c r="M87088"/>
    </row>
    <row r="87089" spans="13:13" x14ac:dyDescent="0.25">
      <c r="M87089"/>
    </row>
    <row r="87090" spans="13:13" x14ac:dyDescent="0.25">
      <c r="M87090"/>
    </row>
    <row r="87091" spans="13:13" x14ac:dyDescent="0.25">
      <c r="M87091"/>
    </row>
    <row r="87092" spans="13:13" x14ac:dyDescent="0.25">
      <c r="M87092"/>
    </row>
    <row r="87093" spans="13:13" x14ac:dyDescent="0.25">
      <c r="M87093"/>
    </row>
    <row r="87094" spans="13:13" x14ac:dyDescent="0.25">
      <c r="M87094"/>
    </row>
    <row r="87095" spans="13:13" x14ac:dyDescent="0.25">
      <c r="M87095"/>
    </row>
    <row r="87096" spans="13:13" x14ac:dyDescent="0.25">
      <c r="M87096"/>
    </row>
    <row r="87097" spans="13:13" x14ac:dyDescent="0.25">
      <c r="M87097"/>
    </row>
    <row r="87098" spans="13:13" x14ac:dyDescent="0.25">
      <c r="M87098"/>
    </row>
    <row r="87099" spans="13:13" x14ac:dyDescent="0.25">
      <c r="M87099"/>
    </row>
    <row r="87100" spans="13:13" x14ac:dyDescent="0.25">
      <c r="M87100"/>
    </row>
    <row r="87101" spans="13:13" x14ac:dyDescent="0.25">
      <c r="M87101"/>
    </row>
    <row r="87102" spans="13:13" x14ac:dyDescent="0.25">
      <c r="M87102"/>
    </row>
    <row r="87103" spans="13:13" x14ac:dyDescent="0.25">
      <c r="M87103"/>
    </row>
    <row r="87104" spans="13:13" x14ac:dyDescent="0.25">
      <c r="M87104"/>
    </row>
    <row r="87105" spans="13:13" x14ac:dyDescent="0.25">
      <c r="M87105"/>
    </row>
    <row r="87106" spans="13:13" x14ac:dyDescent="0.25">
      <c r="M87106"/>
    </row>
    <row r="87107" spans="13:13" x14ac:dyDescent="0.25">
      <c r="M87107"/>
    </row>
    <row r="87108" spans="13:13" x14ac:dyDescent="0.25">
      <c r="M87108"/>
    </row>
    <row r="87109" spans="13:13" x14ac:dyDescent="0.25">
      <c r="M87109"/>
    </row>
    <row r="87110" spans="13:13" x14ac:dyDescent="0.25">
      <c r="M87110"/>
    </row>
    <row r="87111" spans="13:13" x14ac:dyDescent="0.25">
      <c r="M87111"/>
    </row>
    <row r="87112" spans="13:13" x14ac:dyDescent="0.25">
      <c r="M87112"/>
    </row>
    <row r="87113" spans="13:13" x14ac:dyDescent="0.25">
      <c r="M87113"/>
    </row>
    <row r="87114" spans="13:13" x14ac:dyDescent="0.25">
      <c r="M87114"/>
    </row>
    <row r="87115" spans="13:13" x14ac:dyDescent="0.25">
      <c r="M87115"/>
    </row>
    <row r="87116" spans="13:13" x14ac:dyDescent="0.25">
      <c r="M87116"/>
    </row>
    <row r="87117" spans="13:13" x14ac:dyDescent="0.25">
      <c r="M87117"/>
    </row>
    <row r="87118" spans="13:13" x14ac:dyDescent="0.25">
      <c r="M87118"/>
    </row>
    <row r="87119" spans="13:13" x14ac:dyDescent="0.25">
      <c r="M87119"/>
    </row>
    <row r="87120" spans="13:13" x14ac:dyDescent="0.25">
      <c r="M87120"/>
    </row>
    <row r="87121" spans="13:13" x14ac:dyDescent="0.25">
      <c r="M87121"/>
    </row>
    <row r="87122" spans="13:13" x14ac:dyDescent="0.25">
      <c r="M87122"/>
    </row>
    <row r="87123" spans="13:13" x14ac:dyDescent="0.25">
      <c r="M87123"/>
    </row>
    <row r="87124" spans="13:13" x14ac:dyDescent="0.25">
      <c r="M87124"/>
    </row>
    <row r="87125" spans="13:13" x14ac:dyDescent="0.25">
      <c r="M87125"/>
    </row>
    <row r="87126" spans="13:13" x14ac:dyDescent="0.25">
      <c r="M87126"/>
    </row>
    <row r="87127" spans="13:13" x14ac:dyDescent="0.25">
      <c r="M87127"/>
    </row>
    <row r="87128" spans="13:13" x14ac:dyDescent="0.25">
      <c r="M87128"/>
    </row>
    <row r="87129" spans="13:13" x14ac:dyDescent="0.25">
      <c r="M87129"/>
    </row>
    <row r="87130" spans="13:13" x14ac:dyDescent="0.25">
      <c r="M87130"/>
    </row>
    <row r="87131" spans="13:13" x14ac:dyDescent="0.25">
      <c r="M87131"/>
    </row>
    <row r="87132" spans="13:13" x14ac:dyDescent="0.25">
      <c r="M87132"/>
    </row>
    <row r="87133" spans="13:13" x14ac:dyDescent="0.25">
      <c r="M87133"/>
    </row>
    <row r="87134" spans="13:13" x14ac:dyDescent="0.25">
      <c r="M87134"/>
    </row>
    <row r="87135" spans="13:13" x14ac:dyDescent="0.25">
      <c r="M87135"/>
    </row>
    <row r="87136" spans="13:13" x14ac:dyDescent="0.25">
      <c r="M87136"/>
    </row>
    <row r="87137" spans="13:13" x14ac:dyDescent="0.25">
      <c r="M87137"/>
    </row>
    <row r="87138" spans="13:13" x14ac:dyDescent="0.25">
      <c r="M87138"/>
    </row>
    <row r="87139" spans="13:13" x14ac:dyDescent="0.25">
      <c r="M87139"/>
    </row>
    <row r="87140" spans="13:13" x14ac:dyDescent="0.25">
      <c r="M87140"/>
    </row>
    <row r="87141" spans="13:13" x14ac:dyDescent="0.25">
      <c r="M87141"/>
    </row>
    <row r="87142" spans="13:13" x14ac:dyDescent="0.25">
      <c r="M87142"/>
    </row>
    <row r="87143" spans="13:13" x14ac:dyDescent="0.25">
      <c r="M87143"/>
    </row>
    <row r="87144" spans="13:13" x14ac:dyDescent="0.25">
      <c r="M87144"/>
    </row>
    <row r="87145" spans="13:13" x14ac:dyDescent="0.25">
      <c r="M87145"/>
    </row>
    <row r="87146" spans="13:13" x14ac:dyDescent="0.25">
      <c r="M87146"/>
    </row>
    <row r="87147" spans="13:13" x14ac:dyDescent="0.25">
      <c r="M87147"/>
    </row>
    <row r="87148" spans="13:13" x14ac:dyDescent="0.25">
      <c r="M87148"/>
    </row>
    <row r="87149" spans="13:13" x14ac:dyDescent="0.25">
      <c r="M87149"/>
    </row>
    <row r="87150" spans="13:13" x14ac:dyDescent="0.25">
      <c r="M87150"/>
    </row>
    <row r="87151" spans="13:13" x14ac:dyDescent="0.25">
      <c r="M87151"/>
    </row>
    <row r="87152" spans="13:13" x14ac:dyDescent="0.25">
      <c r="M87152"/>
    </row>
    <row r="87153" spans="13:13" x14ac:dyDescent="0.25">
      <c r="M87153"/>
    </row>
    <row r="87154" spans="13:13" x14ac:dyDescent="0.25">
      <c r="M87154"/>
    </row>
    <row r="87155" spans="13:13" x14ac:dyDescent="0.25">
      <c r="M87155"/>
    </row>
    <row r="87156" spans="13:13" x14ac:dyDescent="0.25">
      <c r="M87156"/>
    </row>
    <row r="87157" spans="13:13" x14ac:dyDescent="0.25">
      <c r="M87157"/>
    </row>
    <row r="87158" spans="13:13" x14ac:dyDescent="0.25">
      <c r="M87158"/>
    </row>
    <row r="87159" spans="13:13" x14ac:dyDescent="0.25">
      <c r="M87159"/>
    </row>
    <row r="87160" spans="13:13" x14ac:dyDescent="0.25">
      <c r="M87160"/>
    </row>
    <row r="87161" spans="13:13" x14ac:dyDescent="0.25">
      <c r="M87161"/>
    </row>
    <row r="87162" spans="13:13" x14ac:dyDescent="0.25">
      <c r="M87162"/>
    </row>
    <row r="87163" spans="13:13" x14ac:dyDescent="0.25">
      <c r="M87163"/>
    </row>
    <row r="87164" spans="13:13" x14ac:dyDescent="0.25">
      <c r="M87164"/>
    </row>
    <row r="87165" spans="13:13" x14ac:dyDescent="0.25">
      <c r="M87165"/>
    </row>
    <row r="87166" spans="13:13" x14ac:dyDescent="0.25">
      <c r="M87166"/>
    </row>
    <row r="87167" spans="13:13" x14ac:dyDescent="0.25">
      <c r="M87167"/>
    </row>
    <row r="87168" spans="13:13" x14ac:dyDescent="0.25">
      <c r="M87168"/>
    </row>
    <row r="87169" spans="13:13" x14ac:dyDescent="0.25">
      <c r="M87169"/>
    </row>
    <row r="87170" spans="13:13" x14ac:dyDescent="0.25">
      <c r="M87170"/>
    </row>
    <row r="87171" spans="13:13" x14ac:dyDescent="0.25">
      <c r="M87171"/>
    </row>
    <row r="87172" spans="13:13" x14ac:dyDescent="0.25">
      <c r="M87172"/>
    </row>
    <row r="87173" spans="13:13" x14ac:dyDescent="0.25">
      <c r="M87173"/>
    </row>
    <row r="87174" spans="13:13" x14ac:dyDescent="0.25">
      <c r="M87174"/>
    </row>
    <row r="87175" spans="13:13" x14ac:dyDescent="0.25">
      <c r="M87175"/>
    </row>
    <row r="87176" spans="13:13" x14ac:dyDescent="0.25">
      <c r="M87176"/>
    </row>
    <row r="87177" spans="13:13" x14ac:dyDescent="0.25">
      <c r="M87177"/>
    </row>
    <row r="87178" spans="13:13" x14ac:dyDescent="0.25">
      <c r="M87178"/>
    </row>
    <row r="87179" spans="13:13" x14ac:dyDescent="0.25">
      <c r="M87179"/>
    </row>
    <row r="87180" spans="13:13" x14ac:dyDescent="0.25">
      <c r="M87180"/>
    </row>
    <row r="87181" spans="13:13" x14ac:dyDescent="0.25">
      <c r="M87181"/>
    </row>
    <row r="87182" spans="13:13" x14ac:dyDescent="0.25">
      <c r="M87182"/>
    </row>
    <row r="87183" spans="13:13" x14ac:dyDescent="0.25">
      <c r="M87183"/>
    </row>
    <row r="87184" spans="13:13" x14ac:dyDescent="0.25">
      <c r="M87184"/>
    </row>
    <row r="87185" spans="13:13" x14ac:dyDescent="0.25">
      <c r="M87185"/>
    </row>
    <row r="87186" spans="13:13" x14ac:dyDescent="0.25">
      <c r="M87186"/>
    </row>
    <row r="87187" spans="13:13" x14ac:dyDescent="0.25">
      <c r="M87187"/>
    </row>
    <row r="87188" spans="13:13" x14ac:dyDescent="0.25">
      <c r="M87188"/>
    </row>
    <row r="87189" spans="13:13" x14ac:dyDescent="0.25">
      <c r="M87189"/>
    </row>
    <row r="87190" spans="13:13" x14ac:dyDescent="0.25">
      <c r="M87190"/>
    </row>
    <row r="87191" spans="13:13" x14ac:dyDescent="0.25">
      <c r="M87191"/>
    </row>
    <row r="87192" spans="13:13" x14ac:dyDescent="0.25">
      <c r="M87192"/>
    </row>
    <row r="87193" spans="13:13" x14ac:dyDescent="0.25">
      <c r="M87193"/>
    </row>
    <row r="87194" spans="13:13" x14ac:dyDescent="0.25">
      <c r="M87194"/>
    </row>
    <row r="87195" spans="13:13" x14ac:dyDescent="0.25">
      <c r="M87195"/>
    </row>
    <row r="87196" spans="13:13" x14ac:dyDescent="0.25">
      <c r="M87196"/>
    </row>
    <row r="87197" spans="13:13" x14ac:dyDescent="0.25">
      <c r="M87197"/>
    </row>
    <row r="87198" spans="13:13" x14ac:dyDescent="0.25">
      <c r="M87198"/>
    </row>
    <row r="87199" spans="13:13" x14ac:dyDescent="0.25">
      <c r="M87199"/>
    </row>
    <row r="87200" spans="13:13" x14ac:dyDescent="0.25">
      <c r="M87200"/>
    </row>
    <row r="87201" spans="13:13" x14ac:dyDescent="0.25">
      <c r="M87201"/>
    </row>
    <row r="87202" spans="13:13" x14ac:dyDescent="0.25">
      <c r="M87202"/>
    </row>
    <row r="87203" spans="13:13" x14ac:dyDescent="0.25">
      <c r="M87203"/>
    </row>
    <row r="87204" spans="13:13" x14ac:dyDescent="0.25">
      <c r="M87204"/>
    </row>
    <row r="87205" spans="13:13" x14ac:dyDescent="0.25">
      <c r="M87205"/>
    </row>
    <row r="87206" spans="13:13" x14ac:dyDescent="0.25">
      <c r="M87206"/>
    </row>
    <row r="87207" spans="13:13" x14ac:dyDescent="0.25">
      <c r="M87207"/>
    </row>
    <row r="87208" spans="13:13" x14ac:dyDescent="0.25">
      <c r="M87208"/>
    </row>
    <row r="87209" spans="13:13" x14ac:dyDescent="0.25">
      <c r="M87209"/>
    </row>
    <row r="87210" spans="13:13" x14ac:dyDescent="0.25">
      <c r="M87210"/>
    </row>
    <row r="87211" spans="13:13" x14ac:dyDescent="0.25">
      <c r="M87211"/>
    </row>
    <row r="87212" spans="13:13" x14ac:dyDescent="0.25">
      <c r="M87212"/>
    </row>
    <row r="87213" spans="13:13" x14ac:dyDescent="0.25">
      <c r="M87213"/>
    </row>
    <row r="87214" spans="13:13" x14ac:dyDescent="0.25">
      <c r="M87214"/>
    </row>
    <row r="87215" spans="13:13" x14ac:dyDescent="0.25">
      <c r="M87215"/>
    </row>
    <row r="87216" spans="13:13" x14ac:dyDescent="0.25">
      <c r="M87216"/>
    </row>
    <row r="87217" spans="13:13" x14ac:dyDescent="0.25">
      <c r="M87217"/>
    </row>
    <row r="87218" spans="13:13" x14ac:dyDescent="0.25">
      <c r="M87218"/>
    </row>
    <row r="87219" spans="13:13" x14ac:dyDescent="0.25">
      <c r="M87219"/>
    </row>
    <row r="87220" spans="13:13" x14ac:dyDescent="0.25">
      <c r="M87220"/>
    </row>
    <row r="87221" spans="13:13" x14ac:dyDescent="0.25">
      <c r="M87221"/>
    </row>
    <row r="87222" spans="13:13" x14ac:dyDescent="0.25">
      <c r="M87222"/>
    </row>
    <row r="87223" spans="13:13" x14ac:dyDescent="0.25">
      <c r="M87223"/>
    </row>
    <row r="87224" spans="13:13" x14ac:dyDescent="0.25">
      <c r="M87224"/>
    </row>
    <row r="87225" spans="13:13" x14ac:dyDescent="0.25">
      <c r="M87225"/>
    </row>
    <row r="87226" spans="13:13" x14ac:dyDescent="0.25">
      <c r="M87226"/>
    </row>
    <row r="87227" spans="13:13" x14ac:dyDescent="0.25">
      <c r="M87227"/>
    </row>
    <row r="87228" spans="13:13" x14ac:dyDescent="0.25">
      <c r="M87228"/>
    </row>
    <row r="87229" spans="13:13" x14ac:dyDescent="0.25">
      <c r="M87229"/>
    </row>
    <row r="87230" spans="13:13" x14ac:dyDescent="0.25">
      <c r="M87230"/>
    </row>
    <row r="87231" spans="13:13" x14ac:dyDescent="0.25">
      <c r="M87231"/>
    </row>
    <row r="87232" spans="13:13" x14ac:dyDescent="0.25">
      <c r="M87232"/>
    </row>
    <row r="87233" spans="13:13" x14ac:dyDescent="0.25">
      <c r="M87233"/>
    </row>
    <row r="87234" spans="13:13" x14ac:dyDescent="0.25">
      <c r="M87234"/>
    </row>
    <row r="87235" spans="13:13" x14ac:dyDescent="0.25">
      <c r="M87235"/>
    </row>
    <row r="87236" spans="13:13" x14ac:dyDescent="0.25">
      <c r="M87236"/>
    </row>
    <row r="87237" spans="13:13" x14ac:dyDescent="0.25">
      <c r="M87237"/>
    </row>
    <row r="87238" spans="13:13" x14ac:dyDescent="0.25">
      <c r="M87238"/>
    </row>
    <row r="87239" spans="13:13" x14ac:dyDescent="0.25">
      <c r="M87239"/>
    </row>
    <row r="87240" spans="13:13" x14ac:dyDescent="0.25">
      <c r="M87240"/>
    </row>
    <row r="87241" spans="13:13" x14ac:dyDescent="0.25">
      <c r="M87241"/>
    </row>
    <row r="87242" spans="13:13" x14ac:dyDescent="0.25">
      <c r="M87242"/>
    </row>
    <row r="87243" spans="13:13" x14ac:dyDescent="0.25">
      <c r="M87243"/>
    </row>
    <row r="87244" spans="13:13" x14ac:dyDescent="0.25">
      <c r="M87244"/>
    </row>
    <row r="87245" spans="13:13" x14ac:dyDescent="0.25">
      <c r="M87245"/>
    </row>
    <row r="87246" spans="13:13" x14ac:dyDescent="0.25">
      <c r="M87246"/>
    </row>
    <row r="87247" spans="13:13" x14ac:dyDescent="0.25">
      <c r="M87247"/>
    </row>
    <row r="87248" spans="13:13" x14ac:dyDescent="0.25">
      <c r="M87248"/>
    </row>
    <row r="87249" spans="13:13" x14ac:dyDescent="0.25">
      <c r="M87249"/>
    </row>
    <row r="87250" spans="13:13" x14ac:dyDescent="0.25">
      <c r="M87250"/>
    </row>
    <row r="87251" spans="13:13" x14ac:dyDescent="0.25">
      <c r="M87251"/>
    </row>
    <row r="87252" spans="13:13" x14ac:dyDescent="0.25">
      <c r="M87252"/>
    </row>
    <row r="87253" spans="13:13" x14ac:dyDescent="0.25">
      <c r="M87253"/>
    </row>
    <row r="87254" spans="13:13" x14ac:dyDescent="0.25">
      <c r="M87254"/>
    </row>
    <row r="87255" spans="13:13" x14ac:dyDescent="0.25">
      <c r="M87255"/>
    </row>
    <row r="87256" spans="13:13" x14ac:dyDescent="0.25">
      <c r="M87256"/>
    </row>
    <row r="87257" spans="13:13" x14ac:dyDescent="0.25">
      <c r="M87257"/>
    </row>
    <row r="87258" spans="13:13" x14ac:dyDescent="0.25">
      <c r="M87258"/>
    </row>
    <row r="87259" spans="13:13" x14ac:dyDescent="0.25">
      <c r="M87259"/>
    </row>
    <row r="87260" spans="13:13" x14ac:dyDescent="0.25">
      <c r="M87260"/>
    </row>
    <row r="87261" spans="13:13" x14ac:dyDescent="0.25">
      <c r="M87261"/>
    </row>
    <row r="87262" spans="13:13" x14ac:dyDescent="0.25">
      <c r="M87262"/>
    </row>
    <row r="87263" spans="13:13" x14ac:dyDescent="0.25">
      <c r="M87263"/>
    </row>
    <row r="87264" spans="13:13" x14ac:dyDescent="0.25">
      <c r="M87264"/>
    </row>
    <row r="87265" spans="13:13" x14ac:dyDescent="0.25">
      <c r="M87265"/>
    </row>
    <row r="87266" spans="13:13" x14ac:dyDescent="0.25">
      <c r="M87266"/>
    </row>
    <row r="87267" spans="13:13" x14ac:dyDescent="0.25">
      <c r="M87267"/>
    </row>
    <row r="87268" spans="13:13" x14ac:dyDescent="0.25">
      <c r="M87268"/>
    </row>
    <row r="87269" spans="13:13" x14ac:dyDescent="0.25">
      <c r="M87269"/>
    </row>
    <row r="87270" spans="13:13" x14ac:dyDescent="0.25">
      <c r="M87270"/>
    </row>
    <row r="87271" spans="13:13" x14ac:dyDescent="0.25">
      <c r="M87271"/>
    </row>
    <row r="87272" spans="13:13" x14ac:dyDescent="0.25">
      <c r="M87272"/>
    </row>
    <row r="87273" spans="13:13" x14ac:dyDescent="0.25">
      <c r="M87273"/>
    </row>
    <row r="87274" spans="13:13" x14ac:dyDescent="0.25">
      <c r="M87274"/>
    </row>
    <row r="87275" spans="13:13" x14ac:dyDescent="0.25">
      <c r="M87275"/>
    </row>
    <row r="87276" spans="13:13" x14ac:dyDescent="0.25">
      <c r="M87276"/>
    </row>
    <row r="87277" spans="13:13" x14ac:dyDescent="0.25">
      <c r="M87277"/>
    </row>
    <row r="87278" spans="13:13" x14ac:dyDescent="0.25">
      <c r="M87278"/>
    </row>
    <row r="87279" spans="13:13" x14ac:dyDescent="0.25">
      <c r="M87279"/>
    </row>
    <row r="87280" spans="13:13" x14ac:dyDescent="0.25">
      <c r="M87280"/>
    </row>
    <row r="87281" spans="13:13" x14ac:dyDescent="0.25">
      <c r="M87281"/>
    </row>
    <row r="87282" spans="13:13" x14ac:dyDescent="0.25">
      <c r="M87282"/>
    </row>
    <row r="87283" spans="13:13" x14ac:dyDescent="0.25">
      <c r="M87283"/>
    </row>
    <row r="87284" spans="13:13" x14ac:dyDescent="0.25">
      <c r="M87284"/>
    </row>
    <row r="87285" spans="13:13" x14ac:dyDescent="0.25">
      <c r="M87285"/>
    </row>
    <row r="87286" spans="13:13" x14ac:dyDescent="0.25">
      <c r="M87286"/>
    </row>
    <row r="87287" spans="13:13" x14ac:dyDescent="0.25">
      <c r="M87287"/>
    </row>
    <row r="87288" spans="13:13" x14ac:dyDescent="0.25">
      <c r="M87288"/>
    </row>
    <row r="87289" spans="13:13" x14ac:dyDescent="0.25">
      <c r="M87289"/>
    </row>
    <row r="87290" spans="13:13" x14ac:dyDescent="0.25">
      <c r="M87290"/>
    </row>
    <row r="87291" spans="13:13" x14ac:dyDescent="0.25">
      <c r="M87291"/>
    </row>
    <row r="87292" spans="13:13" x14ac:dyDescent="0.25">
      <c r="M87292"/>
    </row>
    <row r="87293" spans="13:13" x14ac:dyDescent="0.25">
      <c r="M87293"/>
    </row>
    <row r="87294" spans="13:13" x14ac:dyDescent="0.25">
      <c r="M87294"/>
    </row>
    <row r="87295" spans="13:13" x14ac:dyDescent="0.25">
      <c r="M87295"/>
    </row>
    <row r="87296" spans="13:13" x14ac:dyDescent="0.25">
      <c r="M87296"/>
    </row>
    <row r="87297" spans="13:13" x14ac:dyDescent="0.25">
      <c r="M87297"/>
    </row>
    <row r="87298" spans="13:13" x14ac:dyDescent="0.25">
      <c r="M87298"/>
    </row>
    <row r="87299" spans="13:13" x14ac:dyDescent="0.25">
      <c r="M87299"/>
    </row>
    <row r="87300" spans="13:13" x14ac:dyDescent="0.25">
      <c r="M87300"/>
    </row>
    <row r="87301" spans="13:13" x14ac:dyDescent="0.25">
      <c r="M87301"/>
    </row>
    <row r="87302" spans="13:13" x14ac:dyDescent="0.25">
      <c r="M87302"/>
    </row>
    <row r="87303" spans="13:13" x14ac:dyDescent="0.25">
      <c r="M87303"/>
    </row>
    <row r="87304" spans="13:13" x14ac:dyDescent="0.25">
      <c r="M87304"/>
    </row>
    <row r="87305" spans="13:13" x14ac:dyDescent="0.25">
      <c r="M87305"/>
    </row>
    <row r="87306" spans="13:13" x14ac:dyDescent="0.25">
      <c r="M87306"/>
    </row>
    <row r="87307" spans="13:13" x14ac:dyDescent="0.25">
      <c r="M87307"/>
    </row>
    <row r="87308" spans="13:13" x14ac:dyDescent="0.25">
      <c r="M87308"/>
    </row>
    <row r="87309" spans="13:13" x14ac:dyDescent="0.25">
      <c r="M87309"/>
    </row>
    <row r="87310" spans="13:13" x14ac:dyDescent="0.25">
      <c r="M87310"/>
    </row>
    <row r="87311" spans="13:13" x14ac:dyDescent="0.25">
      <c r="M87311"/>
    </row>
    <row r="87312" spans="13:13" x14ac:dyDescent="0.25">
      <c r="M87312"/>
    </row>
    <row r="87313" spans="13:13" x14ac:dyDescent="0.25">
      <c r="M87313"/>
    </row>
    <row r="87314" spans="13:13" x14ac:dyDescent="0.25">
      <c r="M87314"/>
    </row>
    <row r="87315" spans="13:13" x14ac:dyDescent="0.25">
      <c r="M87315"/>
    </row>
    <row r="87316" spans="13:13" x14ac:dyDescent="0.25">
      <c r="M87316"/>
    </row>
    <row r="87317" spans="13:13" x14ac:dyDescent="0.25">
      <c r="M87317"/>
    </row>
    <row r="87318" spans="13:13" x14ac:dyDescent="0.25">
      <c r="M87318"/>
    </row>
    <row r="87319" spans="13:13" x14ac:dyDescent="0.25">
      <c r="M87319"/>
    </row>
    <row r="87320" spans="13:13" x14ac:dyDescent="0.25">
      <c r="M87320"/>
    </row>
    <row r="87321" spans="13:13" x14ac:dyDescent="0.25">
      <c r="M87321"/>
    </row>
    <row r="87322" spans="13:13" x14ac:dyDescent="0.25">
      <c r="M87322"/>
    </row>
    <row r="87323" spans="13:13" x14ac:dyDescent="0.25">
      <c r="M87323"/>
    </row>
    <row r="87324" spans="13:13" x14ac:dyDescent="0.25">
      <c r="M87324"/>
    </row>
    <row r="87325" spans="13:13" x14ac:dyDescent="0.25">
      <c r="M87325"/>
    </row>
    <row r="87326" spans="13:13" x14ac:dyDescent="0.25">
      <c r="M87326"/>
    </row>
    <row r="87327" spans="13:13" x14ac:dyDescent="0.25">
      <c r="M87327"/>
    </row>
    <row r="87328" spans="13:13" x14ac:dyDescent="0.25">
      <c r="M87328"/>
    </row>
    <row r="87329" spans="13:13" x14ac:dyDescent="0.25">
      <c r="M87329"/>
    </row>
    <row r="87330" spans="13:13" x14ac:dyDescent="0.25">
      <c r="M87330"/>
    </row>
    <row r="87331" spans="13:13" x14ac:dyDescent="0.25">
      <c r="M87331"/>
    </row>
    <row r="87332" spans="13:13" x14ac:dyDescent="0.25">
      <c r="M87332"/>
    </row>
    <row r="87333" spans="13:13" x14ac:dyDescent="0.25">
      <c r="M87333"/>
    </row>
    <row r="87334" spans="13:13" x14ac:dyDescent="0.25">
      <c r="M87334"/>
    </row>
    <row r="87335" spans="13:13" x14ac:dyDescent="0.25">
      <c r="M87335"/>
    </row>
    <row r="87336" spans="13:13" x14ac:dyDescent="0.25">
      <c r="M87336"/>
    </row>
    <row r="87337" spans="13:13" x14ac:dyDescent="0.25">
      <c r="M87337"/>
    </row>
    <row r="87338" spans="13:13" x14ac:dyDescent="0.25">
      <c r="M87338"/>
    </row>
    <row r="87339" spans="13:13" x14ac:dyDescent="0.25">
      <c r="M87339"/>
    </row>
    <row r="87340" spans="13:13" x14ac:dyDescent="0.25">
      <c r="M87340"/>
    </row>
    <row r="87341" spans="13:13" x14ac:dyDescent="0.25">
      <c r="M87341"/>
    </row>
    <row r="87342" spans="13:13" x14ac:dyDescent="0.25">
      <c r="M87342"/>
    </row>
    <row r="87343" spans="13:13" x14ac:dyDescent="0.25">
      <c r="M87343"/>
    </row>
    <row r="87344" spans="13:13" x14ac:dyDescent="0.25">
      <c r="M87344"/>
    </row>
    <row r="87345" spans="13:13" x14ac:dyDescent="0.25">
      <c r="M87345"/>
    </row>
    <row r="87346" spans="13:13" x14ac:dyDescent="0.25">
      <c r="M87346"/>
    </row>
    <row r="87347" spans="13:13" x14ac:dyDescent="0.25">
      <c r="M87347"/>
    </row>
    <row r="87348" spans="13:13" x14ac:dyDescent="0.25">
      <c r="M87348"/>
    </row>
    <row r="87349" spans="13:13" x14ac:dyDescent="0.25">
      <c r="M87349"/>
    </row>
    <row r="87350" spans="13:13" x14ac:dyDescent="0.25">
      <c r="M87350"/>
    </row>
    <row r="87351" spans="13:13" x14ac:dyDescent="0.25">
      <c r="M87351"/>
    </row>
    <row r="87352" spans="13:13" x14ac:dyDescent="0.25">
      <c r="M87352"/>
    </row>
    <row r="87353" spans="13:13" x14ac:dyDescent="0.25">
      <c r="M87353"/>
    </row>
    <row r="87354" spans="13:13" x14ac:dyDescent="0.25">
      <c r="M87354"/>
    </row>
    <row r="87355" spans="13:13" x14ac:dyDescent="0.25">
      <c r="M87355"/>
    </row>
    <row r="87356" spans="13:13" x14ac:dyDescent="0.25">
      <c r="M87356"/>
    </row>
    <row r="87357" spans="13:13" x14ac:dyDescent="0.25">
      <c r="M87357"/>
    </row>
    <row r="87358" spans="13:13" x14ac:dyDescent="0.25">
      <c r="M87358"/>
    </row>
    <row r="87359" spans="13:13" x14ac:dyDescent="0.25">
      <c r="M87359"/>
    </row>
    <row r="87360" spans="13:13" x14ac:dyDescent="0.25">
      <c r="M87360"/>
    </row>
    <row r="87361" spans="13:13" x14ac:dyDescent="0.25">
      <c r="M87361"/>
    </row>
    <row r="87362" spans="13:13" x14ac:dyDescent="0.25">
      <c r="M87362"/>
    </row>
    <row r="87363" spans="13:13" x14ac:dyDescent="0.25">
      <c r="M87363"/>
    </row>
    <row r="87364" spans="13:13" x14ac:dyDescent="0.25">
      <c r="M87364"/>
    </row>
    <row r="87365" spans="13:13" x14ac:dyDescent="0.25">
      <c r="M87365"/>
    </row>
    <row r="87366" spans="13:13" x14ac:dyDescent="0.25">
      <c r="M87366"/>
    </row>
    <row r="87367" spans="13:13" x14ac:dyDescent="0.25">
      <c r="M87367"/>
    </row>
    <row r="87368" spans="13:13" x14ac:dyDescent="0.25">
      <c r="M87368"/>
    </row>
    <row r="87369" spans="13:13" x14ac:dyDescent="0.25">
      <c r="M87369"/>
    </row>
    <row r="87370" spans="13:13" x14ac:dyDescent="0.25">
      <c r="M87370"/>
    </row>
    <row r="87371" spans="13:13" x14ac:dyDescent="0.25">
      <c r="M87371"/>
    </row>
    <row r="87372" spans="13:13" x14ac:dyDescent="0.25">
      <c r="M87372"/>
    </row>
    <row r="87373" spans="13:13" x14ac:dyDescent="0.25">
      <c r="M87373"/>
    </row>
    <row r="87374" spans="13:13" x14ac:dyDescent="0.25">
      <c r="M87374"/>
    </row>
    <row r="87375" spans="13:13" x14ac:dyDescent="0.25">
      <c r="M87375"/>
    </row>
    <row r="87376" spans="13:13" x14ac:dyDescent="0.25">
      <c r="M87376"/>
    </row>
    <row r="87377" spans="13:13" x14ac:dyDescent="0.25">
      <c r="M87377"/>
    </row>
    <row r="87378" spans="13:13" x14ac:dyDescent="0.25">
      <c r="M87378"/>
    </row>
    <row r="87379" spans="13:13" x14ac:dyDescent="0.25">
      <c r="M87379"/>
    </row>
    <row r="87380" spans="13:13" x14ac:dyDescent="0.25">
      <c r="M87380"/>
    </row>
    <row r="87381" spans="13:13" x14ac:dyDescent="0.25">
      <c r="M87381"/>
    </row>
    <row r="87382" spans="13:13" x14ac:dyDescent="0.25">
      <c r="M87382"/>
    </row>
    <row r="87383" spans="13:13" x14ac:dyDescent="0.25">
      <c r="M87383"/>
    </row>
    <row r="87384" spans="13:13" x14ac:dyDescent="0.25">
      <c r="M87384"/>
    </row>
    <row r="87385" spans="13:13" x14ac:dyDescent="0.25">
      <c r="M87385"/>
    </row>
    <row r="87386" spans="13:13" x14ac:dyDescent="0.25">
      <c r="M87386"/>
    </row>
    <row r="87387" spans="13:13" x14ac:dyDescent="0.25">
      <c r="M87387"/>
    </row>
    <row r="87388" spans="13:13" x14ac:dyDescent="0.25">
      <c r="M87388"/>
    </row>
    <row r="87389" spans="13:13" x14ac:dyDescent="0.25">
      <c r="M87389"/>
    </row>
    <row r="87390" spans="13:13" x14ac:dyDescent="0.25">
      <c r="M87390"/>
    </row>
    <row r="87391" spans="13:13" x14ac:dyDescent="0.25">
      <c r="M87391"/>
    </row>
    <row r="87392" spans="13:13" x14ac:dyDescent="0.25">
      <c r="M87392"/>
    </row>
    <row r="87393" spans="13:13" x14ac:dyDescent="0.25">
      <c r="M87393"/>
    </row>
    <row r="87394" spans="13:13" x14ac:dyDescent="0.25">
      <c r="M87394"/>
    </row>
    <row r="87395" spans="13:13" x14ac:dyDescent="0.25">
      <c r="M87395"/>
    </row>
    <row r="87396" spans="13:13" x14ac:dyDescent="0.25">
      <c r="M87396"/>
    </row>
    <row r="87397" spans="13:13" x14ac:dyDescent="0.25">
      <c r="M87397"/>
    </row>
    <row r="87398" spans="13:13" x14ac:dyDescent="0.25">
      <c r="M87398"/>
    </row>
    <row r="87399" spans="13:13" x14ac:dyDescent="0.25">
      <c r="M87399"/>
    </row>
    <row r="87400" spans="13:13" x14ac:dyDescent="0.25">
      <c r="M87400"/>
    </row>
    <row r="87401" spans="13:13" x14ac:dyDescent="0.25">
      <c r="M87401"/>
    </row>
    <row r="87402" spans="13:13" x14ac:dyDescent="0.25">
      <c r="M87402"/>
    </row>
    <row r="87403" spans="13:13" x14ac:dyDescent="0.25">
      <c r="M87403"/>
    </row>
    <row r="87404" spans="13:13" x14ac:dyDescent="0.25">
      <c r="M87404"/>
    </row>
    <row r="87405" spans="13:13" x14ac:dyDescent="0.25">
      <c r="M87405"/>
    </row>
    <row r="87406" spans="13:13" x14ac:dyDescent="0.25">
      <c r="M87406"/>
    </row>
    <row r="87407" spans="13:13" x14ac:dyDescent="0.25">
      <c r="M87407"/>
    </row>
    <row r="87408" spans="13:13" x14ac:dyDescent="0.25">
      <c r="M87408"/>
    </row>
    <row r="87409" spans="13:13" x14ac:dyDescent="0.25">
      <c r="M87409"/>
    </row>
    <row r="87410" spans="13:13" x14ac:dyDescent="0.25">
      <c r="M87410"/>
    </row>
    <row r="87411" spans="13:13" x14ac:dyDescent="0.25">
      <c r="M87411"/>
    </row>
    <row r="87412" spans="13:13" x14ac:dyDescent="0.25">
      <c r="M87412"/>
    </row>
    <row r="87413" spans="13:13" x14ac:dyDescent="0.25">
      <c r="M87413"/>
    </row>
    <row r="87414" spans="13:13" x14ac:dyDescent="0.25">
      <c r="M87414"/>
    </row>
    <row r="87415" spans="13:13" x14ac:dyDescent="0.25">
      <c r="M87415"/>
    </row>
    <row r="87416" spans="13:13" x14ac:dyDescent="0.25">
      <c r="M87416"/>
    </row>
    <row r="87417" spans="13:13" x14ac:dyDescent="0.25">
      <c r="M87417"/>
    </row>
    <row r="87418" spans="13:13" x14ac:dyDescent="0.25">
      <c r="M87418"/>
    </row>
    <row r="87419" spans="13:13" x14ac:dyDescent="0.25">
      <c r="M87419"/>
    </row>
    <row r="87420" spans="13:13" x14ac:dyDescent="0.25">
      <c r="M87420"/>
    </row>
    <row r="87421" spans="13:13" x14ac:dyDescent="0.25">
      <c r="M87421"/>
    </row>
    <row r="87422" spans="13:13" x14ac:dyDescent="0.25">
      <c r="M87422"/>
    </row>
    <row r="87423" spans="13:13" x14ac:dyDescent="0.25">
      <c r="M87423"/>
    </row>
    <row r="87424" spans="13:13" x14ac:dyDescent="0.25">
      <c r="M87424"/>
    </row>
    <row r="87425" spans="13:13" x14ac:dyDescent="0.25">
      <c r="M87425"/>
    </row>
    <row r="87426" spans="13:13" x14ac:dyDescent="0.25">
      <c r="M87426"/>
    </row>
    <row r="87427" spans="13:13" x14ac:dyDescent="0.25">
      <c r="M87427"/>
    </row>
    <row r="87428" spans="13:13" x14ac:dyDescent="0.25">
      <c r="M87428"/>
    </row>
    <row r="87429" spans="13:13" x14ac:dyDescent="0.25">
      <c r="M87429"/>
    </row>
    <row r="87430" spans="13:13" x14ac:dyDescent="0.25">
      <c r="M87430"/>
    </row>
    <row r="87431" spans="13:13" x14ac:dyDescent="0.25">
      <c r="M87431"/>
    </row>
    <row r="87432" spans="13:13" x14ac:dyDescent="0.25">
      <c r="M87432"/>
    </row>
    <row r="87433" spans="13:13" x14ac:dyDescent="0.25">
      <c r="M87433"/>
    </row>
    <row r="87434" spans="13:13" x14ac:dyDescent="0.25">
      <c r="M87434"/>
    </row>
    <row r="87435" spans="13:13" x14ac:dyDescent="0.25">
      <c r="M87435"/>
    </row>
    <row r="87436" spans="13:13" x14ac:dyDescent="0.25">
      <c r="M87436"/>
    </row>
    <row r="87437" spans="13:13" x14ac:dyDescent="0.25">
      <c r="M87437"/>
    </row>
    <row r="87438" spans="13:13" x14ac:dyDescent="0.25">
      <c r="M87438"/>
    </row>
    <row r="87439" spans="13:13" x14ac:dyDescent="0.25">
      <c r="M87439"/>
    </row>
    <row r="87440" spans="13:13" x14ac:dyDescent="0.25">
      <c r="M87440"/>
    </row>
    <row r="87441" spans="13:13" x14ac:dyDescent="0.25">
      <c r="M87441"/>
    </row>
    <row r="87442" spans="13:13" x14ac:dyDescent="0.25">
      <c r="M87442"/>
    </row>
    <row r="87443" spans="13:13" x14ac:dyDescent="0.25">
      <c r="M87443"/>
    </row>
    <row r="87444" spans="13:13" x14ac:dyDescent="0.25">
      <c r="M87444"/>
    </row>
    <row r="87445" spans="13:13" x14ac:dyDescent="0.25">
      <c r="M87445"/>
    </row>
    <row r="87446" spans="13:13" x14ac:dyDescent="0.25">
      <c r="M87446"/>
    </row>
    <row r="87447" spans="13:13" x14ac:dyDescent="0.25">
      <c r="M87447"/>
    </row>
    <row r="87448" spans="13:13" x14ac:dyDescent="0.25">
      <c r="M87448"/>
    </row>
    <row r="87449" spans="13:13" x14ac:dyDescent="0.25">
      <c r="M87449"/>
    </row>
    <row r="87450" spans="13:13" x14ac:dyDescent="0.25">
      <c r="M87450"/>
    </row>
    <row r="87451" spans="13:13" x14ac:dyDescent="0.25">
      <c r="M87451"/>
    </row>
    <row r="87452" spans="13:13" x14ac:dyDescent="0.25">
      <c r="M87452"/>
    </row>
    <row r="87453" spans="13:13" x14ac:dyDescent="0.25">
      <c r="M87453"/>
    </row>
    <row r="87454" spans="13:13" x14ac:dyDescent="0.25">
      <c r="M87454"/>
    </row>
    <row r="87455" spans="13:13" x14ac:dyDescent="0.25">
      <c r="M87455"/>
    </row>
    <row r="87456" spans="13:13" x14ac:dyDescent="0.25">
      <c r="M87456"/>
    </row>
    <row r="87457" spans="13:13" x14ac:dyDescent="0.25">
      <c r="M87457"/>
    </row>
    <row r="87458" spans="13:13" x14ac:dyDescent="0.25">
      <c r="M87458"/>
    </row>
    <row r="87459" spans="13:13" x14ac:dyDescent="0.25">
      <c r="M87459"/>
    </row>
    <row r="87460" spans="13:13" x14ac:dyDescent="0.25">
      <c r="M87460"/>
    </row>
    <row r="87461" spans="13:13" x14ac:dyDescent="0.25">
      <c r="M87461"/>
    </row>
    <row r="87462" spans="13:13" x14ac:dyDescent="0.25">
      <c r="M87462"/>
    </row>
    <row r="87463" spans="13:13" x14ac:dyDescent="0.25">
      <c r="M87463"/>
    </row>
    <row r="87464" spans="13:13" x14ac:dyDescent="0.25">
      <c r="M87464"/>
    </row>
    <row r="87465" spans="13:13" x14ac:dyDescent="0.25">
      <c r="M87465"/>
    </row>
    <row r="87466" spans="13:13" x14ac:dyDescent="0.25">
      <c r="M87466"/>
    </row>
    <row r="87467" spans="13:13" x14ac:dyDescent="0.25">
      <c r="M87467"/>
    </row>
    <row r="87468" spans="13:13" x14ac:dyDescent="0.25">
      <c r="M87468"/>
    </row>
    <row r="87469" spans="13:13" x14ac:dyDescent="0.25">
      <c r="M87469"/>
    </row>
    <row r="87470" spans="13:13" x14ac:dyDescent="0.25">
      <c r="M87470"/>
    </row>
    <row r="87471" spans="13:13" x14ac:dyDescent="0.25">
      <c r="M87471"/>
    </row>
    <row r="87472" spans="13:13" x14ac:dyDescent="0.25">
      <c r="M87472"/>
    </row>
    <row r="87473" spans="13:13" x14ac:dyDescent="0.25">
      <c r="M87473"/>
    </row>
    <row r="87474" spans="13:13" x14ac:dyDescent="0.25">
      <c r="M87474"/>
    </row>
    <row r="87475" spans="13:13" x14ac:dyDescent="0.25">
      <c r="M87475"/>
    </row>
    <row r="87476" spans="13:13" x14ac:dyDescent="0.25">
      <c r="M87476"/>
    </row>
    <row r="87477" spans="13:13" x14ac:dyDescent="0.25">
      <c r="M87477"/>
    </row>
    <row r="87478" spans="13:13" x14ac:dyDescent="0.25">
      <c r="M87478"/>
    </row>
    <row r="87479" spans="13:13" x14ac:dyDescent="0.25">
      <c r="M87479"/>
    </row>
    <row r="87480" spans="13:13" x14ac:dyDescent="0.25">
      <c r="M87480"/>
    </row>
    <row r="87481" spans="13:13" x14ac:dyDescent="0.25">
      <c r="M87481"/>
    </row>
    <row r="87482" spans="13:13" x14ac:dyDescent="0.25">
      <c r="M87482"/>
    </row>
    <row r="87483" spans="13:13" x14ac:dyDescent="0.25">
      <c r="M87483"/>
    </row>
    <row r="87484" spans="13:13" x14ac:dyDescent="0.25">
      <c r="M87484"/>
    </row>
    <row r="87485" spans="13:13" x14ac:dyDescent="0.25">
      <c r="M87485"/>
    </row>
    <row r="87486" spans="13:13" x14ac:dyDescent="0.25">
      <c r="M87486"/>
    </row>
    <row r="87487" spans="13:13" x14ac:dyDescent="0.25">
      <c r="M87487"/>
    </row>
    <row r="87488" spans="13:13" x14ac:dyDescent="0.25">
      <c r="M87488"/>
    </row>
    <row r="87489" spans="13:13" x14ac:dyDescent="0.25">
      <c r="M87489"/>
    </row>
    <row r="87490" spans="13:13" x14ac:dyDescent="0.25">
      <c r="M87490"/>
    </row>
    <row r="87491" spans="13:13" x14ac:dyDescent="0.25">
      <c r="M87491"/>
    </row>
    <row r="87492" spans="13:13" x14ac:dyDescent="0.25">
      <c r="M87492"/>
    </row>
    <row r="87493" spans="13:13" x14ac:dyDescent="0.25">
      <c r="M87493"/>
    </row>
    <row r="87494" spans="13:13" x14ac:dyDescent="0.25">
      <c r="M87494"/>
    </row>
    <row r="87495" spans="13:13" x14ac:dyDescent="0.25">
      <c r="M87495"/>
    </row>
    <row r="87496" spans="13:13" x14ac:dyDescent="0.25">
      <c r="M87496"/>
    </row>
    <row r="87497" spans="13:13" x14ac:dyDescent="0.25">
      <c r="M87497"/>
    </row>
    <row r="87498" spans="13:13" x14ac:dyDescent="0.25">
      <c r="M87498"/>
    </row>
    <row r="87499" spans="13:13" x14ac:dyDescent="0.25">
      <c r="M87499"/>
    </row>
    <row r="87500" spans="13:13" x14ac:dyDescent="0.25">
      <c r="M87500"/>
    </row>
    <row r="87501" spans="13:13" x14ac:dyDescent="0.25">
      <c r="M87501"/>
    </row>
    <row r="87502" spans="13:13" x14ac:dyDescent="0.25">
      <c r="M87502"/>
    </row>
    <row r="87503" spans="13:13" x14ac:dyDescent="0.25">
      <c r="M87503"/>
    </row>
    <row r="87504" spans="13:13" x14ac:dyDescent="0.25">
      <c r="M87504"/>
    </row>
    <row r="87505" spans="13:13" x14ac:dyDescent="0.25">
      <c r="M87505"/>
    </row>
    <row r="87506" spans="13:13" x14ac:dyDescent="0.25">
      <c r="M87506"/>
    </row>
    <row r="87507" spans="13:13" x14ac:dyDescent="0.25">
      <c r="M87507"/>
    </row>
    <row r="87508" spans="13:13" x14ac:dyDescent="0.25">
      <c r="M87508"/>
    </row>
    <row r="87509" spans="13:13" x14ac:dyDescent="0.25">
      <c r="M87509"/>
    </row>
    <row r="87510" spans="13:13" x14ac:dyDescent="0.25">
      <c r="M87510"/>
    </row>
    <row r="87511" spans="13:13" x14ac:dyDescent="0.25">
      <c r="M87511"/>
    </row>
    <row r="87512" spans="13:13" x14ac:dyDescent="0.25">
      <c r="M87512"/>
    </row>
    <row r="87513" spans="13:13" x14ac:dyDescent="0.25">
      <c r="M87513"/>
    </row>
    <row r="87514" spans="13:13" x14ac:dyDescent="0.25">
      <c r="M87514"/>
    </row>
    <row r="87515" spans="13:13" x14ac:dyDescent="0.25">
      <c r="M87515"/>
    </row>
    <row r="87516" spans="13:13" x14ac:dyDescent="0.25">
      <c r="M87516"/>
    </row>
    <row r="87517" spans="13:13" x14ac:dyDescent="0.25">
      <c r="M87517"/>
    </row>
    <row r="87518" spans="13:13" x14ac:dyDescent="0.25">
      <c r="M87518"/>
    </row>
    <row r="87519" spans="13:13" x14ac:dyDescent="0.25">
      <c r="M87519"/>
    </row>
    <row r="87520" spans="13:13" x14ac:dyDescent="0.25">
      <c r="M87520"/>
    </row>
    <row r="87521" spans="13:13" x14ac:dyDescent="0.25">
      <c r="M87521"/>
    </row>
    <row r="87522" spans="13:13" x14ac:dyDescent="0.25">
      <c r="M87522"/>
    </row>
    <row r="87523" spans="13:13" x14ac:dyDescent="0.25">
      <c r="M87523"/>
    </row>
    <row r="87524" spans="13:13" x14ac:dyDescent="0.25">
      <c r="M87524"/>
    </row>
    <row r="87525" spans="13:13" x14ac:dyDescent="0.25">
      <c r="M87525"/>
    </row>
    <row r="87526" spans="13:13" x14ac:dyDescent="0.25">
      <c r="M87526"/>
    </row>
    <row r="87527" spans="13:13" x14ac:dyDescent="0.25">
      <c r="M87527"/>
    </row>
    <row r="87528" spans="13:13" x14ac:dyDescent="0.25">
      <c r="M87528"/>
    </row>
    <row r="87529" spans="13:13" x14ac:dyDescent="0.25">
      <c r="M87529"/>
    </row>
    <row r="87530" spans="13:13" x14ac:dyDescent="0.25">
      <c r="M87530"/>
    </row>
    <row r="87531" spans="13:13" x14ac:dyDescent="0.25">
      <c r="M87531"/>
    </row>
    <row r="87532" spans="13:13" x14ac:dyDescent="0.25">
      <c r="M87532"/>
    </row>
    <row r="87533" spans="13:13" x14ac:dyDescent="0.25">
      <c r="M87533"/>
    </row>
    <row r="87534" spans="13:13" x14ac:dyDescent="0.25">
      <c r="M87534"/>
    </row>
    <row r="87535" spans="13:13" x14ac:dyDescent="0.25">
      <c r="M87535"/>
    </row>
    <row r="87536" spans="13:13" x14ac:dyDescent="0.25">
      <c r="M87536"/>
    </row>
    <row r="87537" spans="13:13" x14ac:dyDescent="0.25">
      <c r="M87537"/>
    </row>
    <row r="87538" spans="13:13" x14ac:dyDescent="0.25">
      <c r="M87538"/>
    </row>
    <row r="87539" spans="13:13" x14ac:dyDescent="0.25">
      <c r="M87539"/>
    </row>
    <row r="87540" spans="13:13" x14ac:dyDescent="0.25">
      <c r="M87540"/>
    </row>
    <row r="87541" spans="13:13" x14ac:dyDescent="0.25">
      <c r="M87541"/>
    </row>
    <row r="87542" spans="13:13" x14ac:dyDescent="0.25">
      <c r="M87542"/>
    </row>
    <row r="87543" spans="13:13" x14ac:dyDescent="0.25">
      <c r="M87543"/>
    </row>
    <row r="87544" spans="13:13" x14ac:dyDescent="0.25">
      <c r="M87544"/>
    </row>
    <row r="87545" spans="13:13" x14ac:dyDescent="0.25">
      <c r="M87545"/>
    </row>
    <row r="87546" spans="13:13" x14ac:dyDescent="0.25">
      <c r="M87546"/>
    </row>
    <row r="87547" spans="13:13" x14ac:dyDescent="0.25">
      <c r="M87547"/>
    </row>
    <row r="87548" spans="13:13" x14ac:dyDescent="0.25">
      <c r="M87548"/>
    </row>
    <row r="87549" spans="13:13" x14ac:dyDescent="0.25">
      <c r="M87549"/>
    </row>
    <row r="87550" spans="13:13" x14ac:dyDescent="0.25">
      <c r="M87550"/>
    </row>
    <row r="87551" spans="13:13" x14ac:dyDescent="0.25">
      <c r="M87551"/>
    </row>
    <row r="87552" spans="13:13" x14ac:dyDescent="0.25">
      <c r="M87552"/>
    </row>
    <row r="87553" spans="13:13" x14ac:dyDescent="0.25">
      <c r="M87553"/>
    </row>
    <row r="87554" spans="13:13" x14ac:dyDescent="0.25">
      <c r="M87554"/>
    </row>
    <row r="87555" spans="13:13" x14ac:dyDescent="0.25">
      <c r="M87555"/>
    </row>
    <row r="87556" spans="13:13" x14ac:dyDescent="0.25">
      <c r="M87556"/>
    </row>
    <row r="87557" spans="13:13" x14ac:dyDescent="0.25">
      <c r="M87557"/>
    </row>
    <row r="87558" spans="13:13" x14ac:dyDescent="0.25">
      <c r="M87558"/>
    </row>
    <row r="87559" spans="13:13" x14ac:dyDescent="0.25">
      <c r="M87559"/>
    </row>
    <row r="87560" spans="13:13" x14ac:dyDescent="0.25">
      <c r="M87560"/>
    </row>
    <row r="87561" spans="13:13" x14ac:dyDescent="0.25">
      <c r="M87561"/>
    </row>
    <row r="87562" spans="13:13" x14ac:dyDescent="0.25">
      <c r="M87562"/>
    </row>
    <row r="87563" spans="13:13" x14ac:dyDescent="0.25">
      <c r="M87563"/>
    </row>
    <row r="87564" spans="13:13" x14ac:dyDescent="0.25">
      <c r="M87564"/>
    </row>
    <row r="87565" spans="13:13" x14ac:dyDescent="0.25">
      <c r="M87565"/>
    </row>
    <row r="87566" spans="13:13" x14ac:dyDescent="0.25">
      <c r="M87566"/>
    </row>
    <row r="87567" spans="13:13" x14ac:dyDescent="0.25">
      <c r="M87567"/>
    </row>
    <row r="87568" spans="13:13" x14ac:dyDescent="0.25">
      <c r="M87568"/>
    </row>
    <row r="87569" spans="13:13" x14ac:dyDescent="0.25">
      <c r="M87569"/>
    </row>
    <row r="87570" spans="13:13" x14ac:dyDescent="0.25">
      <c r="M87570"/>
    </row>
    <row r="87571" spans="13:13" x14ac:dyDescent="0.25">
      <c r="M87571"/>
    </row>
    <row r="87572" spans="13:13" x14ac:dyDescent="0.25">
      <c r="M87572"/>
    </row>
    <row r="87573" spans="13:13" x14ac:dyDescent="0.25">
      <c r="M87573"/>
    </row>
    <row r="87574" spans="13:13" x14ac:dyDescent="0.25">
      <c r="M87574"/>
    </row>
    <row r="87575" spans="13:13" x14ac:dyDescent="0.25">
      <c r="M87575"/>
    </row>
    <row r="87576" spans="13:13" x14ac:dyDescent="0.25">
      <c r="M87576"/>
    </row>
    <row r="87577" spans="13:13" x14ac:dyDescent="0.25">
      <c r="M87577"/>
    </row>
    <row r="87578" spans="13:13" x14ac:dyDescent="0.25">
      <c r="M87578"/>
    </row>
    <row r="87579" spans="13:13" x14ac:dyDescent="0.25">
      <c r="M87579"/>
    </row>
    <row r="87580" spans="13:13" x14ac:dyDescent="0.25">
      <c r="M87580"/>
    </row>
    <row r="87581" spans="13:13" x14ac:dyDescent="0.25">
      <c r="M87581"/>
    </row>
    <row r="87582" spans="13:13" x14ac:dyDescent="0.25">
      <c r="M87582"/>
    </row>
    <row r="87583" spans="13:13" x14ac:dyDescent="0.25">
      <c r="M87583"/>
    </row>
    <row r="87584" spans="13:13" x14ac:dyDescent="0.25">
      <c r="M87584"/>
    </row>
    <row r="87585" spans="13:13" x14ac:dyDescent="0.25">
      <c r="M87585"/>
    </row>
    <row r="87586" spans="13:13" x14ac:dyDescent="0.25">
      <c r="M87586"/>
    </row>
    <row r="87587" spans="13:13" x14ac:dyDescent="0.25">
      <c r="M87587"/>
    </row>
    <row r="87588" spans="13:13" x14ac:dyDescent="0.25">
      <c r="M87588"/>
    </row>
    <row r="87589" spans="13:13" x14ac:dyDescent="0.25">
      <c r="M87589"/>
    </row>
    <row r="87590" spans="13:13" x14ac:dyDescent="0.25">
      <c r="M87590"/>
    </row>
    <row r="87591" spans="13:13" x14ac:dyDescent="0.25">
      <c r="M87591"/>
    </row>
    <row r="87592" spans="13:13" x14ac:dyDescent="0.25">
      <c r="M87592"/>
    </row>
    <row r="87593" spans="13:13" x14ac:dyDescent="0.25">
      <c r="M87593"/>
    </row>
    <row r="87594" spans="13:13" x14ac:dyDescent="0.25">
      <c r="M87594"/>
    </row>
    <row r="87595" spans="13:13" x14ac:dyDescent="0.25">
      <c r="M87595"/>
    </row>
    <row r="87596" spans="13:13" x14ac:dyDescent="0.25">
      <c r="M87596"/>
    </row>
    <row r="87597" spans="13:13" x14ac:dyDescent="0.25">
      <c r="M87597"/>
    </row>
    <row r="87598" spans="13:13" x14ac:dyDescent="0.25">
      <c r="M87598"/>
    </row>
    <row r="87599" spans="13:13" x14ac:dyDescent="0.25">
      <c r="M87599"/>
    </row>
    <row r="87600" spans="13:13" x14ac:dyDescent="0.25">
      <c r="M87600"/>
    </row>
    <row r="87601" spans="13:13" x14ac:dyDescent="0.25">
      <c r="M87601"/>
    </row>
    <row r="87602" spans="13:13" x14ac:dyDescent="0.25">
      <c r="M87602"/>
    </row>
    <row r="87603" spans="13:13" x14ac:dyDescent="0.25">
      <c r="M87603"/>
    </row>
    <row r="87604" spans="13:13" x14ac:dyDescent="0.25">
      <c r="M87604"/>
    </row>
    <row r="87605" spans="13:13" x14ac:dyDescent="0.25">
      <c r="M87605"/>
    </row>
    <row r="87606" spans="13:13" x14ac:dyDescent="0.25">
      <c r="M87606"/>
    </row>
    <row r="87607" spans="13:13" x14ac:dyDescent="0.25">
      <c r="M87607"/>
    </row>
    <row r="87608" spans="13:13" x14ac:dyDescent="0.25">
      <c r="M87608"/>
    </row>
    <row r="87609" spans="13:13" x14ac:dyDescent="0.25">
      <c r="M87609"/>
    </row>
    <row r="87610" spans="13:13" x14ac:dyDescent="0.25">
      <c r="M87610"/>
    </row>
    <row r="87611" spans="13:13" x14ac:dyDescent="0.25">
      <c r="M87611"/>
    </row>
    <row r="87612" spans="13:13" x14ac:dyDescent="0.25">
      <c r="M87612"/>
    </row>
    <row r="87613" spans="13:13" x14ac:dyDescent="0.25">
      <c r="M87613"/>
    </row>
    <row r="87614" spans="13:13" x14ac:dyDescent="0.25">
      <c r="M87614"/>
    </row>
    <row r="87615" spans="13:13" x14ac:dyDescent="0.25">
      <c r="M87615"/>
    </row>
    <row r="87616" spans="13:13" x14ac:dyDescent="0.25">
      <c r="M87616"/>
    </row>
    <row r="87617" spans="13:13" x14ac:dyDescent="0.25">
      <c r="M87617"/>
    </row>
    <row r="87618" spans="13:13" x14ac:dyDescent="0.25">
      <c r="M87618"/>
    </row>
    <row r="87619" spans="13:13" x14ac:dyDescent="0.25">
      <c r="M87619"/>
    </row>
    <row r="87620" spans="13:13" x14ac:dyDescent="0.25">
      <c r="M87620"/>
    </row>
    <row r="87621" spans="13:13" x14ac:dyDescent="0.25">
      <c r="M87621"/>
    </row>
    <row r="87622" spans="13:13" x14ac:dyDescent="0.25">
      <c r="M87622"/>
    </row>
    <row r="87623" spans="13:13" x14ac:dyDescent="0.25">
      <c r="M87623"/>
    </row>
    <row r="87624" spans="13:13" x14ac:dyDescent="0.25">
      <c r="M87624"/>
    </row>
    <row r="87625" spans="13:13" x14ac:dyDescent="0.25">
      <c r="M87625"/>
    </row>
    <row r="87626" spans="13:13" x14ac:dyDescent="0.25">
      <c r="M87626"/>
    </row>
    <row r="87627" spans="13:13" x14ac:dyDescent="0.25">
      <c r="M87627"/>
    </row>
    <row r="87628" spans="13:13" x14ac:dyDescent="0.25">
      <c r="M87628"/>
    </row>
    <row r="87629" spans="13:13" x14ac:dyDescent="0.25">
      <c r="M87629"/>
    </row>
    <row r="87630" spans="13:13" x14ac:dyDescent="0.25">
      <c r="M87630"/>
    </row>
    <row r="87631" spans="13:13" x14ac:dyDescent="0.25">
      <c r="M87631"/>
    </row>
    <row r="87632" spans="13:13" x14ac:dyDescent="0.25">
      <c r="M87632"/>
    </row>
    <row r="87633" spans="13:13" x14ac:dyDescent="0.25">
      <c r="M87633"/>
    </row>
    <row r="87634" spans="13:13" x14ac:dyDescent="0.25">
      <c r="M87634"/>
    </row>
    <row r="87635" spans="13:13" x14ac:dyDescent="0.25">
      <c r="M87635"/>
    </row>
    <row r="87636" spans="13:13" x14ac:dyDescent="0.25">
      <c r="M87636"/>
    </row>
    <row r="87637" spans="13:13" x14ac:dyDescent="0.25">
      <c r="M87637"/>
    </row>
    <row r="87638" spans="13:13" x14ac:dyDescent="0.25">
      <c r="M87638"/>
    </row>
    <row r="87639" spans="13:13" x14ac:dyDescent="0.25">
      <c r="M87639"/>
    </row>
    <row r="87640" spans="13:13" x14ac:dyDescent="0.25">
      <c r="M87640"/>
    </row>
    <row r="87641" spans="13:13" x14ac:dyDescent="0.25">
      <c r="M87641"/>
    </row>
    <row r="87642" spans="13:13" x14ac:dyDescent="0.25">
      <c r="M87642"/>
    </row>
    <row r="87643" spans="13:13" x14ac:dyDescent="0.25">
      <c r="M87643"/>
    </row>
    <row r="87644" spans="13:13" x14ac:dyDescent="0.25">
      <c r="M87644"/>
    </row>
    <row r="87645" spans="13:13" x14ac:dyDescent="0.25">
      <c r="M87645"/>
    </row>
    <row r="87646" spans="13:13" x14ac:dyDescent="0.25">
      <c r="M87646"/>
    </row>
    <row r="87647" spans="13:13" x14ac:dyDescent="0.25">
      <c r="M87647"/>
    </row>
    <row r="87648" spans="13:13" x14ac:dyDescent="0.25">
      <c r="M87648"/>
    </row>
    <row r="87649" spans="13:13" x14ac:dyDescent="0.25">
      <c r="M87649"/>
    </row>
    <row r="87650" spans="13:13" x14ac:dyDescent="0.25">
      <c r="M87650"/>
    </row>
    <row r="87651" spans="13:13" x14ac:dyDescent="0.25">
      <c r="M87651"/>
    </row>
    <row r="87652" spans="13:13" x14ac:dyDescent="0.25">
      <c r="M87652"/>
    </row>
    <row r="87653" spans="13:13" x14ac:dyDescent="0.25">
      <c r="M87653"/>
    </row>
    <row r="87654" spans="13:13" x14ac:dyDescent="0.25">
      <c r="M87654"/>
    </row>
    <row r="87655" spans="13:13" x14ac:dyDescent="0.25">
      <c r="M87655"/>
    </row>
    <row r="87656" spans="13:13" x14ac:dyDescent="0.25">
      <c r="M87656"/>
    </row>
    <row r="87657" spans="13:13" x14ac:dyDescent="0.25">
      <c r="M87657"/>
    </row>
    <row r="87658" spans="13:13" x14ac:dyDescent="0.25">
      <c r="M87658"/>
    </row>
    <row r="87659" spans="13:13" x14ac:dyDescent="0.25">
      <c r="M87659"/>
    </row>
    <row r="87660" spans="13:13" x14ac:dyDescent="0.25">
      <c r="M87660"/>
    </row>
    <row r="87661" spans="13:13" x14ac:dyDescent="0.25">
      <c r="M87661"/>
    </row>
    <row r="87662" spans="13:13" x14ac:dyDescent="0.25">
      <c r="M87662"/>
    </row>
    <row r="87663" spans="13:13" x14ac:dyDescent="0.25">
      <c r="M87663"/>
    </row>
    <row r="87664" spans="13:13" x14ac:dyDescent="0.25">
      <c r="M87664"/>
    </row>
    <row r="87665" spans="13:13" x14ac:dyDescent="0.25">
      <c r="M87665"/>
    </row>
    <row r="87666" spans="13:13" x14ac:dyDescent="0.25">
      <c r="M87666"/>
    </row>
    <row r="87667" spans="13:13" x14ac:dyDescent="0.25">
      <c r="M87667"/>
    </row>
    <row r="87668" spans="13:13" x14ac:dyDescent="0.25">
      <c r="M87668"/>
    </row>
    <row r="87669" spans="13:13" x14ac:dyDescent="0.25">
      <c r="M87669"/>
    </row>
    <row r="87670" spans="13:13" x14ac:dyDescent="0.25">
      <c r="M87670"/>
    </row>
    <row r="87671" spans="13:13" x14ac:dyDescent="0.25">
      <c r="M87671"/>
    </row>
    <row r="87672" spans="13:13" x14ac:dyDescent="0.25">
      <c r="M87672"/>
    </row>
    <row r="87673" spans="13:13" x14ac:dyDescent="0.25">
      <c r="M87673"/>
    </row>
    <row r="87674" spans="13:13" x14ac:dyDescent="0.25">
      <c r="M87674"/>
    </row>
    <row r="87675" spans="13:13" x14ac:dyDescent="0.25">
      <c r="M87675"/>
    </row>
    <row r="87676" spans="13:13" x14ac:dyDescent="0.25">
      <c r="M87676"/>
    </row>
    <row r="87677" spans="13:13" x14ac:dyDescent="0.25">
      <c r="M87677"/>
    </row>
    <row r="87678" spans="13:13" x14ac:dyDescent="0.25">
      <c r="M87678"/>
    </row>
    <row r="87679" spans="13:13" x14ac:dyDescent="0.25">
      <c r="M87679"/>
    </row>
    <row r="87680" spans="13:13" x14ac:dyDescent="0.25">
      <c r="M87680"/>
    </row>
    <row r="87681" spans="13:13" x14ac:dyDescent="0.25">
      <c r="M87681"/>
    </row>
    <row r="87682" spans="13:13" x14ac:dyDescent="0.25">
      <c r="M87682"/>
    </row>
    <row r="87683" spans="13:13" x14ac:dyDescent="0.25">
      <c r="M87683"/>
    </row>
    <row r="87684" spans="13:13" x14ac:dyDescent="0.25">
      <c r="M87684"/>
    </row>
    <row r="87685" spans="13:13" x14ac:dyDescent="0.25">
      <c r="M87685"/>
    </row>
    <row r="87686" spans="13:13" x14ac:dyDescent="0.25">
      <c r="M87686"/>
    </row>
    <row r="87687" spans="13:13" x14ac:dyDescent="0.25">
      <c r="M87687"/>
    </row>
    <row r="87688" spans="13:13" x14ac:dyDescent="0.25">
      <c r="M87688"/>
    </row>
    <row r="87689" spans="13:13" x14ac:dyDescent="0.25">
      <c r="M87689"/>
    </row>
    <row r="87690" spans="13:13" x14ac:dyDescent="0.25">
      <c r="M87690"/>
    </row>
    <row r="87691" spans="13:13" x14ac:dyDescent="0.25">
      <c r="M87691"/>
    </row>
    <row r="87692" spans="13:13" x14ac:dyDescent="0.25">
      <c r="M87692"/>
    </row>
    <row r="87693" spans="13:13" x14ac:dyDescent="0.25">
      <c r="M87693"/>
    </row>
    <row r="87694" spans="13:13" x14ac:dyDescent="0.25">
      <c r="M87694"/>
    </row>
    <row r="87695" spans="13:13" x14ac:dyDescent="0.25">
      <c r="M87695"/>
    </row>
    <row r="87696" spans="13:13" x14ac:dyDescent="0.25">
      <c r="M87696"/>
    </row>
    <row r="87697" spans="13:13" x14ac:dyDescent="0.25">
      <c r="M87697"/>
    </row>
    <row r="87698" spans="13:13" x14ac:dyDescent="0.25">
      <c r="M87698"/>
    </row>
    <row r="87699" spans="13:13" x14ac:dyDescent="0.25">
      <c r="M87699"/>
    </row>
    <row r="87700" spans="13:13" x14ac:dyDescent="0.25">
      <c r="M87700"/>
    </row>
    <row r="87701" spans="13:13" x14ac:dyDescent="0.25">
      <c r="M87701"/>
    </row>
    <row r="87702" spans="13:13" x14ac:dyDescent="0.25">
      <c r="M87702"/>
    </row>
    <row r="87703" spans="13:13" x14ac:dyDescent="0.25">
      <c r="M87703"/>
    </row>
    <row r="87704" spans="13:13" x14ac:dyDescent="0.25">
      <c r="M87704"/>
    </row>
    <row r="87705" spans="13:13" x14ac:dyDescent="0.25">
      <c r="M87705"/>
    </row>
    <row r="87706" spans="13:13" x14ac:dyDescent="0.25">
      <c r="M87706"/>
    </row>
    <row r="87707" spans="13:13" x14ac:dyDescent="0.25">
      <c r="M87707"/>
    </row>
    <row r="87708" spans="13:13" x14ac:dyDescent="0.25">
      <c r="M87708"/>
    </row>
    <row r="87709" spans="13:13" x14ac:dyDescent="0.25">
      <c r="M87709"/>
    </row>
    <row r="87710" spans="13:13" x14ac:dyDescent="0.25">
      <c r="M87710"/>
    </row>
    <row r="87711" spans="13:13" x14ac:dyDescent="0.25">
      <c r="M87711"/>
    </row>
    <row r="87712" spans="13:13" x14ac:dyDescent="0.25">
      <c r="M87712"/>
    </row>
    <row r="87713" spans="13:13" x14ac:dyDescent="0.25">
      <c r="M87713"/>
    </row>
    <row r="87714" spans="13:13" x14ac:dyDescent="0.25">
      <c r="M87714"/>
    </row>
    <row r="87715" spans="13:13" x14ac:dyDescent="0.25">
      <c r="M87715"/>
    </row>
    <row r="87716" spans="13:13" x14ac:dyDescent="0.25">
      <c r="M87716"/>
    </row>
    <row r="87717" spans="13:13" x14ac:dyDescent="0.25">
      <c r="M87717"/>
    </row>
    <row r="87718" spans="13:13" x14ac:dyDescent="0.25">
      <c r="M87718"/>
    </row>
    <row r="87719" spans="13:13" x14ac:dyDescent="0.25">
      <c r="M87719"/>
    </row>
    <row r="87720" spans="13:13" x14ac:dyDescent="0.25">
      <c r="M87720"/>
    </row>
    <row r="87721" spans="13:13" x14ac:dyDescent="0.25">
      <c r="M87721"/>
    </row>
    <row r="87722" spans="13:13" x14ac:dyDescent="0.25">
      <c r="M87722"/>
    </row>
    <row r="87723" spans="13:13" x14ac:dyDescent="0.25">
      <c r="M87723"/>
    </row>
    <row r="87724" spans="13:13" x14ac:dyDescent="0.25">
      <c r="M87724"/>
    </row>
    <row r="87725" spans="13:13" x14ac:dyDescent="0.25">
      <c r="M87725"/>
    </row>
    <row r="87726" spans="13:13" x14ac:dyDescent="0.25">
      <c r="M87726"/>
    </row>
    <row r="87727" spans="13:13" x14ac:dyDescent="0.25">
      <c r="M87727"/>
    </row>
    <row r="87728" spans="13:13" x14ac:dyDescent="0.25">
      <c r="M87728"/>
    </row>
    <row r="87729" spans="13:13" x14ac:dyDescent="0.25">
      <c r="M87729"/>
    </row>
    <row r="87730" spans="13:13" x14ac:dyDescent="0.25">
      <c r="M87730"/>
    </row>
    <row r="87731" spans="13:13" x14ac:dyDescent="0.25">
      <c r="M87731"/>
    </row>
    <row r="87732" spans="13:13" x14ac:dyDescent="0.25">
      <c r="M87732"/>
    </row>
    <row r="87733" spans="13:13" x14ac:dyDescent="0.25">
      <c r="M87733"/>
    </row>
    <row r="87734" spans="13:13" x14ac:dyDescent="0.25">
      <c r="M87734"/>
    </row>
    <row r="87735" spans="13:13" x14ac:dyDescent="0.25">
      <c r="M87735"/>
    </row>
    <row r="87736" spans="13:13" x14ac:dyDescent="0.25">
      <c r="M87736"/>
    </row>
    <row r="87737" spans="13:13" x14ac:dyDescent="0.25">
      <c r="M87737"/>
    </row>
    <row r="87738" spans="13:13" x14ac:dyDescent="0.25">
      <c r="M87738"/>
    </row>
    <row r="87739" spans="13:13" x14ac:dyDescent="0.25">
      <c r="M87739"/>
    </row>
    <row r="87740" spans="13:13" x14ac:dyDescent="0.25">
      <c r="M87740"/>
    </row>
    <row r="87741" spans="13:13" x14ac:dyDescent="0.25">
      <c r="M87741"/>
    </row>
    <row r="87742" spans="13:13" x14ac:dyDescent="0.25">
      <c r="M87742"/>
    </row>
    <row r="87743" spans="13:13" x14ac:dyDescent="0.25">
      <c r="M87743"/>
    </row>
    <row r="87744" spans="13:13" x14ac:dyDescent="0.25">
      <c r="M87744"/>
    </row>
    <row r="87745" spans="13:13" x14ac:dyDescent="0.25">
      <c r="M87745"/>
    </row>
    <row r="87746" spans="13:13" x14ac:dyDescent="0.25">
      <c r="M87746"/>
    </row>
    <row r="87747" spans="13:13" x14ac:dyDescent="0.25">
      <c r="M87747"/>
    </row>
    <row r="87748" spans="13:13" x14ac:dyDescent="0.25">
      <c r="M87748"/>
    </row>
    <row r="87749" spans="13:13" x14ac:dyDescent="0.25">
      <c r="M87749"/>
    </row>
    <row r="87750" spans="13:13" x14ac:dyDescent="0.25">
      <c r="M87750"/>
    </row>
    <row r="87751" spans="13:13" x14ac:dyDescent="0.25">
      <c r="M87751"/>
    </row>
    <row r="87752" spans="13:13" x14ac:dyDescent="0.25">
      <c r="M87752"/>
    </row>
    <row r="87753" spans="13:13" x14ac:dyDescent="0.25">
      <c r="M87753"/>
    </row>
    <row r="87754" spans="13:13" x14ac:dyDescent="0.25">
      <c r="M87754"/>
    </row>
    <row r="87755" spans="13:13" x14ac:dyDescent="0.25">
      <c r="M87755"/>
    </row>
    <row r="87756" spans="13:13" x14ac:dyDescent="0.25">
      <c r="M87756"/>
    </row>
    <row r="87757" spans="13:13" x14ac:dyDescent="0.25">
      <c r="M87757"/>
    </row>
    <row r="87758" spans="13:13" x14ac:dyDescent="0.25">
      <c r="M87758"/>
    </row>
    <row r="87759" spans="13:13" x14ac:dyDescent="0.25">
      <c r="M87759"/>
    </row>
    <row r="87760" spans="13:13" x14ac:dyDescent="0.25">
      <c r="M87760"/>
    </row>
    <row r="87761" spans="13:13" x14ac:dyDescent="0.25">
      <c r="M87761"/>
    </row>
    <row r="87762" spans="13:13" x14ac:dyDescent="0.25">
      <c r="M87762"/>
    </row>
    <row r="87763" spans="13:13" x14ac:dyDescent="0.25">
      <c r="M87763"/>
    </row>
    <row r="87764" spans="13:13" x14ac:dyDescent="0.25">
      <c r="M87764"/>
    </row>
    <row r="87765" spans="13:13" x14ac:dyDescent="0.25">
      <c r="M87765"/>
    </row>
    <row r="87766" spans="13:13" x14ac:dyDescent="0.25">
      <c r="M87766"/>
    </row>
    <row r="87767" spans="13:13" x14ac:dyDescent="0.25">
      <c r="M87767"/>
    </row>
    <row r="87768" spans="13:13" x14ac:dyDescent="0.25">
      <c r="M87768"/>
    </row>
    <row r="87769" spans="13:13" x14ac:dyDescent="0.25">
      <c r="M87769"/>
    </row>
    <row r="87770" spans="13:13" x14ac:dyDescent="0.25">
      <c r="M87770"/>
    </row>
    <row r="87771" spans="13:13" x14ac:dyDescent="0.25">
      <c r="M87771"/>
    </row>
    <row r="87772" spans="13:13" x14ac:dyDescent="0.25">
      <c r="M87772"/>
    </row>
    <row r="87773" spans="13:13" x14ac:dyDescent="0.25">
      <c r="M87773"/>
    </row>
    <row r="87774" spans="13:13" x14ac:dyDescent="0.25">
      <c r="M87774"/>
    </row>
    <row r="87775" spans="13:13" x14ac:dyDescent="0.25">
      <c r="M87775"/>
    </row>
    <row r="87776" spans="13:13" x14ac:dyDescent="0.25">
      <c r="M87776"/>
    </row>
    <row r="87777" spans="13:13" x14ac:dyDescent="0.25">
      <c r="M87777"/>
    </row>
    <row r="87778" spans="13:13" x14ac:dyDescent="0.25">
      <c r="M87778"/>
    </row>
    <row r="87779" spans="13:13" x14ac:dyDescent="0.25">
      <c r="M87779"/>
    </row>
    <row r="87780" spans="13:13" x14ac:dyDescent="0.25">
      <c r="M87780"/>
    </row>
    <row r="87781" spans="13:13" x14ac:dyDescent="0.25">
      <c r="M87781"/>
    </row>
    <row r="87782" spans="13:13" x14ac:dyDescent="0.25">
      <c r="M87782"/>
    </row>
    <row r="87783" spans="13:13" x14ac:dyDescent="0.25">
      <c r="M87783"/>
    </row>
    <row r="87784" spans="13:13" x14ac:dyDescent="0.25">
      <c r="M87784"/>
    </row>
    <row r="87785" spans="13:13" x14ac:dyDescent="0.25">
      <c r="M87785"/>
    </row>
    <row r="87786" spans="13:13" x14ac:dyDescent="0.25">
      <c r="M87786"/>
    </row>
    <row r="87787" spans="13:13" x14ac:dyDescent="0.25">
      <c r="M87787"/>
    </row>
    <row r="87788" spans="13:13" x14ac:dyDescent="0.25">
      <c r="M87788"/>
    </row>
    <row r="87789" spans="13:13" x14ac:dyDescent="0.25">
      <c r="M87789"/>
    </row>
    <row r="87790" spans="13:13" x14ac:dyDescent="0.25">
      <c r="M87790"/>
    </row>
    <row r="87791" spans="13:13" x14ac:dyDescent="0.25">
      <c r="M87791"/>
    </row>
    <row r="87792" spans="13:13" x14ac:dyDescent="0.25">
      <c r="M87792"/>
    </row>
    <row r="87793" spans="13:13" x14ac:dyDescent="0.25">
      <c r="M87793"/>
    </row>
    <row r="87794" spans="13:13" x14ac:dyDescent="0.25">
      <c r="M87794"/>
    </row>
    <row r="87795" spans="13:13" x14ac:dyDescent="0.25">
      <c r="M87795"/>
    </row>
    <row r="87796" spans="13:13" x14ac:dyDescent="0.25">
      <c r="M87796"/>
    </row>
    <row r="87797" spans="13:13" x14ac:dyDescent="0.25">
      <c r="M87797"/>
    </row>
    <row r="87798" spans="13:13" x14ac:dyDescent="0.25">
      <c r="M87798"/>
    </row>
    <row r="87799" spans="13:13" x14ac:dyDescent="0.25">
      <c r="M87799"/>
    </row>
    <row r="87800" spans="13:13" x14ac:dyDescent="0.25">
      <c r="M87800"/>
    </row>
    <row r="87801" spans="13:13" x14ac:dyDescent="0.25">
      <c r="M87801"/>
    </row>
    <row r="87802" spans="13:13" x14ac:dyDescent="0.25">
      <c r="M87802"/>
    </row>
    <row r="87803" spans="13:13" x14ac:dyDescent="0.25">
      <c r="M87803"/>
    </row>
    <row r="87804" spans="13:13" x14ac:dyDescent="0.25">
      <c r="M87804"/>
    </row>
    <row r="87805" spans="13:13" x14ac:dyDescent="0.25">
      <c r="M87805"/>
    </row>
    <row r="87806" spans="13:13" x14ac:dyDescent="0.25">
      <c r="M87806"/>
    </row>
    <row r="87807" spans="13:13" x14ac:dyDescent="0.25">
      <c r="M87807"/>
    </row>
    <row r="87808" spans="13:13" x14ac:dyDescent="0.25">
      <c r="M87808"/>
    </row>
    <row r="87809" spans="13:13" x14ac:dyDescent="0.25">
      <c r="M87809"/>
    </row>
    <row r="87810" spans="13:13" x14ac:dyDescent="0.25">
      <c r="M87810"/>
    </row>
    <row r="87811" spans="13:13" x14ac:dyDescent="0.25">
      <c r="M87811"/>
    </row>
    <row r="87812" spans="13:13" x14ac:dyDescent="0.25">
      <c r="M87812"/>
    </row>
    <row r="87813" spans="13:13" x14ac:dyDescent="0.25">
      <c r="M87813"/>
    </row>
    <row r="87814" spans="13:13" x14ac:dyDescent="0.25">
      <c r="M87814"/>
    </row>
    <row r="87815" spans="13:13" x14ac:dyDescent="0.25">
      <c r="M87815"/>
    </row>
    <row r="87816" spans="13:13" x14ac:dyDescent="0.25">
      <c r="M87816"/>
    </row>
    <row r="87817" spans="13:13" x14ac:dyDescent="0.25">
      <c r="M87817"/>
    </row>
    <row r="87818" spans="13:13" x14ac:dyDescent="0.25">
      <c r="M87818"/>
    </row>
    <row r="87819" spans="13:13" x14ac:dyDescent="0.25">
      <c r="M87819"/>
    </row>
    <row r="87820" spans="13:13" x14ac:dyDescent="0.25">
      <c r="M87820"/>
    </row>
    <row r="87821" spans="13:13" x14ac:dyDescent="0.25">
      <c r="M87821"/>
    </row>
    <row r="87822" spans="13:13" x14ac:dyDescent="0.25">
      <c r="M87822"/>
    </row>
    <row r="87823" spans="13:13" x14ac:dyDescent="0.25">
      <c r="M87823"/>
    </row>
    <row r="87824" spans="13:13" x14ac:dyDescent="0.25">
      <c r="M87824"/>
    </row>
    <row r="87825" spans="13:13" x14ac:dyDescent="0.25">
      <c r="M87825"/>
    </row>
    <row r="87826" spans="13:13" x14ac:dyDescent="0.25">
      <c r="M87826"/>
    </row>
    <row r="87827" spans="13:13" x14ac:dyDescent="0.25">
      <c r="M87827"/>
    </row>
    <row r="87828" spans="13:13" x14ac:dyDescent="0.25">
      <c r="M87828"/>
    </row>
    <row r="87829" spans="13:13" x14ac:dyDescent="0.25">
      <c r="M87829"/>
    </row>
    <row r="87830" spans="13:13" x14ac:dyDescent="0.25">
      <c r="M87830"/>
    </row>
    <row r="87831" spans="13:13" x14ac:dyDescent="0.25">
      <c r="M87831"/>
    </row>
    <row r="87832" spans="13:13" x14ac:dyDescent="0.25">
      <c r="M87832"/>
    </row>
    <row r="87833" spans="13:13" x14ac:dyDescent="0.25">
      <c r="M87833"/>
    </row>
    <row r="87834" spans="13:13" x14ac:dyDescent="0.25">
      <c r="M87834"/>
    </row>
    <row r="87835" spans="13:13" x14ac:dyDescent="0.25">
      <c r="M87835"/>
    </row>
    <row r="87836" spans="13:13" x14ac:dyDescent="0.25">
      <c r="M87836"/>
    </row>
    <row r="87837" spans="13:13" x14ac:dyDescent="0.25">
      <c r="M87837"/>
    </row>
    <row r="87838" spans="13:13" x14ac:dyDescent="0.25">
      <c r="M87838"/>
    </row>
    <row r="87839" spans="13:13" x14ac:dyDescent="0.25">
      <c r="M87839"/>
    </row>
    <row r="87840" spans="13:13" x14ac:dyDescent="0.25">
      <c r="M87840"/>
    </row>
    <row r="87841" spans="13:13" x14ac:dyDescent="0.25">
      <c r="M87841"/>
    </row>
    <row r="87842" spans="13:13" x14ac:dyDescent="0.25">
      <c r="M87842"/>
    </row>
    <row r="87843" spans="13:13" x14ac:dyDescent="0.25">
      <c r="M87843"/>
    </row>
    <row r="87844" spans="13:13" x14ac:dyDescent="0.25">
      <c r="M87844"/>
    </row>
    <row r="87845" spans="13:13" x14ac:dyDescent="0.25">
      <c r="M87845"/>
    </row>
    <row r="87846" spans="13:13" x14ac:dyDescent="0.25">
      <c r="M87846"/>
    </row>
    <row r="87847" spans="13:13" x14ac:dyDescent="0.25">
      <c r="M87847"/>
    </row>
    <row r="87848" spans="13:13" x14ac:dyDescent="0.25">
      <c r="M87848"/>
    </row>
    <row r="87849" spans="13:13" x14ac:dyDescent="0.25">
      <c r="M87849"/>
    </row>
    <row r="87850" spans="13:13" x14ac:dyDescent="0.25">
      <c r="M87850"/>
    </row>
    <row r="87851" spans="13:13" x14ac:dyDescent="0.25">
      <c r="M87851"/>
    </row>
    <row r="87852" spans="13:13" x14ac:dyDescent="0.25">
      <c r="M87852"/>
    </row>
    <row r="87853" spans="13:13" x14ac:dyDescent="0.25">
      <c r="M87853"/>
    </row>
    <row r="87854" spans="13:13" x14ac:dyDescent="0.25">
      <c r="M87854"/>
    </row>
    <row r="87855" spans="13:13" x14ac:dyDescent="0.25">
      <c r="M87855"/>
    </row>
    <row r="87856" spans="13:13" x14ac:dyDescent="0.25">
      <c r="M87856"/>
    </row>
    <row r="87857" spans="13:13" x14ac:dyDescent="0.25">
      <c r="M87857"/>
    </row>
    <row r="87858" spans="13:13" x14ac:dyDescent="0.25">
      <c r="M87858"/>
    </row>
    <row r="87859" spans="13:13" x14ac:dyDescent="0.25">
      <c r="M87859"/>
    </row>
    <row r="87860" spans="13:13" x14ac:dyDescent="0.25">
      <c r="M87860"/>
    </row>
    <row r="87861" spans="13:13" x14ac:dyDescent="0.25">
      <c r="M87861"/>
    </row>
    <row r="87862" spans="13:13" x14ac:dyDescent="0.25">
      <c r="M87862"/>
    </row>
    <row r="87863" spans="13:13" x14ac:dyDescent="0.25">
      <c r="M87863"/>
    </row>
    <row r="87864" spans="13:13" x14ac:dyDescent="0.25">
      <c r="M87864"/>
    </row>
    <row r="87865" spans="13:13" x14ac:dyDescent="0.25">
      <c r="M87865"/>
    </row>
    <row r="87866" spans="13:13" x14ac:dyDescent="0.25">
      <c r="M87866"/>
    </row>
    <row r="87867" spans="13:13" x14ac:dyDescent="0.25">
      <c r="M87867"/>
    </row>
    <row r="87868" spans="13:13" x14ac:dyDescent="0.25">
      <c r="M87868"/>
    </row>
    <row r="87869" spans="13:13" x14ac:dyDescent="0.25">
      <c r="M87869"/>
    </row>
    <row r="87870" spans="13:13" x14ac:dyDescent="0.25">
      <c r="M87870"/>
    </row>
    <row r="87871" spans="13:13" x14ac:dyDescent="0.25">
      <c r="M87871"/>
    </row>
    <row r="87872" spans="13:13" x14ac:dyDescent="0.25">
      <c r="M87872"/>
    </row>
    <row r="87873" spans="13:13" x14ac:dyDescent="0.25">
      <c r="M87873"/>
    </row>
    <row r="87874" spans="13:13" x14ac:dyDescent="0.25">
      <c r="M87874"/>
    </row>
    <row r="87875" spans="13:13" x14ac:dyDescent="0.25">
      <c r="M87875"/>
    </row>
    <row r="87876" spans="13:13" x14ac:dyDescent="0.25">
      <c r="M87876"/>
    </row>
    <row r="87877" spans="13:13" x14ac:dyDescent="0.25">
      <c r="M87877"/>
    </row>
    <row r="87878" spans="13:13" x14ac:dyDescent="0.25">
      <c r="M87878"/>
    </row>
    <row r="87879" spans="13:13" x14ac:dyDescent="0.25">
      <c r="M87879"/>
    </row>
    <row r="87880" spans="13:13" x14ac:dyDescent="0.25">
      <c r="M87880"/>
    </row>
    <row r="87881" spans="13:13" x14ac:dyDescent="0.25">
      <c r="M87881"/>
    </row>
    <row r="87882" spans="13:13" x14ac:dyDescent="0.25">
      <c r="M87882"/>
    </row>
    <row r="87883" spans="13:13" x14ac:dyDescent="0.25">
      <c r="M87883"/>
    </row>
    <row r="87884" spans="13:13" x14ac:dyDescent="0.25">
      <c r="M87884"/>
    </row>
    <row r="87885" spans="13:13" x14ac:dyDescent="0.25">
      <c r="M87885"/>
    </row>
    <row r="87886" spans="13:13" x14ac:dyDescent="0.25">
      <c r="M87886"/>
    </row>
    <row r="87887" spans="13:13" x14ac:dyDescent="0.25">
      <c r="M87887"/>
    </row>
    <row r="87888" spans="13:13" x14ac:dyDescent="0.25">
      <c r="M87888"/>
    </row>
    <row r="87889" spans="13:13" x14ac:dyDescent="0.25">
      <c r="M87889"/>
    </row>
    <row r="87890" spans="13:13" x14ac:dyDescent="0.25">
      <c r="M87890"/>
    </row>
    <row r="87891" spans="13:13" x14ac:dyDescent="0.25">
      <c r="M87891"/>
    </row>
    <row r="87892" spans="13:13" x14ac:dyDescent="0.25">
      <c r="M87892"/>
    </row>
    <row r="87893" spans="13:13" x14ac:dyDescent="0.25">
      <c r="M87893"/>
    </row>
    <row r="87894" spans="13:13" x14ac:dyDescent="0.25">
      <c r="M87894"/>
    </row>
    <row r="87895" spans="13:13" x14ac:dyDescent="0.25">
      <c r="M87895"/>
    </row>
    <row r="87896" spans="13:13" x14ac:dyDescent="0.25">
      <c r="M87896"/>
    </row>
    <row r="87897" spans="13:13" x14ac:dyDescent="0.25">
      <c r="M87897"/>
    </row>
    <row r="87898" spans="13:13" x14ac:dyDescent="0.25">
      <c r="M87898"/>
    </row>
    <row r="87899" spans="13:13" x14ac:dyDescent="0.25">
      <c r="M87899"/>
    </row>
    <row r="87900" spans="13:13" x14ac:dyDescent="0.25">
      <c r="M87900"/>
    </row>
    <row r="87901" spans="13:13" x14ac:dyDescent="0.25">
      <c r="M87901"/>
    </row>
    <row r="87902" spans="13:13" x14ac:dyDescent="0.25">
      <c r="M87902"/>
    </row>
    <row r="87903" spans="13:13" x14ac:dyDescent="0.25">
      <c r="M87903"/>
    </row>
    <row r="87904" spans="13:13" x14ac:dyDescent="0.25">
      <c r="M87904"/>
    </row>
    <row r="87905" spans="13:13" x14ac:dyDescent="0.25">
      <c r="M87905"/>
    </row>
    <row r="87906" spans="13:13" x14ac:dyDescent="0.25">
      <c r="M87906"/>
    </row>
    <row r="87907" spans="13:13" x14ac:dyDescent="0.25">
      <c r="M87907"/>
    </row>
    <row r="87908" spans="13:13" x14ac:dyDescent="0.25">
      <c r="M87908"/>
    </row>
    <row r="87909" spans="13:13" x14ac:dyDescent="0.25">
      <c r="M87909"/>
    </row>
    <row r="87910" spans="13:13" x14ac:dyDescent="0.25">
      <c r="M87910"/>
    </row>
    <row r="87911" spans="13:13" x14ac:dyDescent="0.25">
      <c r="M87911"/>
    </row>
    <row r="87912" spans="13:13" x14ac:dyDescent="0.25">
      <c r="M87912"/>
    </row>
    <row r="87913" spans="13:13" x14ac:dyDescent="0.25">
      <c r="M87913"/>
    </row>
    <row r="87914" spans="13:13" x14ac:dyDescent="0.25">
      <c r="M87914"/>
    </row>
    <row r="87915" spans="13:13" x14ac:dyDescent="0.25">
      <c r="M87915"/>
    </row>
    <row r="87916" spans="13:13" x14ac:dyDescent="0.25">
      <c r="M87916"/>
    </row>
    <row r="87917" spans="13:13" x14ac:dyDescent="0.25">
      <c r="M87917"/>
    </row>
    <row r="87918" spans="13:13" x14ac:dyDescent="0.25">
      <c r="M87918"/>
    </row>
    <row r="87919" spans="13:13" x14ac:dyDescent="0.25">
      <c r="M87919"/>
    </row>
    <row r="87920" spans="13:13" x14ac:dyDescent="0.25">
      <c r="M87920"/>
    </row>
    <row r="87921" spans="13:13" x14ac:dyDescent="0.25">
      <c r="M87921"/>
    </row>
    <row r="87922" spans="13:13" x14ac:dyDescent="0.25">
      <c r="M87922"/>
    </row>
    <row r="87923" spans="13:13" x14ac:dyDescent="0.25">
      <c r="M87923"/>
    </row>
    <row r="87924" spans="13:13" x14ac:dyDescent="0.25">
      <c r="M87924"/>
    </row>
    <row r="87925" spans="13:13" x14ac:dyDescent="0.25">
      <c r="M87925"/>
    </row>
    <row r="87926" spans="13:13" x14ac:dyDescent="0.25">
      <c r="M87926"/>
    </row>
    <row r="87927" spans="13:13" x14ac:dyDescent="0.25">
      <c r="M87927"/>
    </row>
    <row r="87928" spans="13:13" x14ac:dyDescent="0.25">
      <c r="M87928"/>
    </row>
    <row r="87929" spans="13:13" x14ac:dyDescent="0.25">
      <c r="M87929"/>
    </row>
    <row r="87930" spans="13:13" x14ac:dyDescent="0.25">
      <c r="M87930"/>
    </row>
    <row r="87931" spans="13:13" x14ac:dyDescent="0.25">
      <c r="M87931"/>
    </row>
    <row r="87932" spans="13:13" x14ac:dyDescent="0.25">
      <c r="M87932"/>
    </row>
    <row r="87933" spans="13:13" x14ac:dyDescent="0.25">
      <c r="M87933"/>
    </row>
    <row r="87934" spans="13:13" x14ac:dyDescent="0.25">
      <c r="M87934"/>
    </row>
    <row r="87935" spans="13:13" x14ac:dyDescent="0.25">
      <c r="M87935"/>
    </row>
    <row r="87936" spans="13:13" x14ac:dyDescent="0.25">
      <c r="M87936"/>
    </row>
    <row r="87937" spans="13:13" x14ac:dyDescent="0.25">
      <c r="M87937"/>
    </row>
    <row r="87938" spans="13:13" x14ac:dyDescent="0.25">
      <c r="M87938"/>
    </row>
    <row r="87939" spans="13:13" x14ac:dyDescent="0.25">
      <c r="M87939"/>
    </row>
    <row r="87940" spans="13:13" x14ac:dyDescent="0.25">
      <c r="M87940"/>
    </row>
    <row r="87941" spans="13:13" x14ac:dyDescent="0.25">
      <c r="M87941"/>
    </row>
    <row r="87942" spans="13:13" x14ac:dyDescent="0.25">
      <c r="M87942"/>
    </row>
    <row r="87943" spans="13:13" x14ac:dyDescent="0.25">
      <c r="M87943"/>
    </row>
    <row r="87944" spans="13:13" x14ac:dyDescent="0.25">
      <c r="M87944"/>
    </row>
    <row r="87945" spans="13:13" x14ac:dyDescent="0.25">
      <c r="M87945"/>
    </row>
    <row r="87946" spans="13:13" x14ac:dyDescent="0.25">
      <c r="M87946"/>
    </row>
    <row r="87947" spans="13:13" x14ac:dyDescent="0.25">
      <c r="M87947"/>
    </row>
    <row r="87948" spans="13:13" x14ac:dyDescent="0.25">
      <c r="M87948"/>
    </row>
    <row r="87949" spans="13:13" x14ac:dyDescent="0.25">
      <c r="M87949"/>
    </row>
    <row r="87950" spans="13:13" x14ac:dyDescent="0.25">
      <c r="M87950"/>
    </row>
    <row r="87951" spans="13:13" x14ac:dyDescent="0.25">
      <c r="M87951"/>
    </row>
    <row r="87952" spans="13:13" x14ac:dyDescent="0.25">
      <c r="M87952"/>
    </row>
    <row r="87953" spans="13:13" x14ac:dyDescent="0.25">
      <c r="M87953"/>
    </row>
    <row r="87954" spans="13:13" x14ac:dyDescent="0.25">
      <c r="M87954"/>
    </row>
    <row r="87955" spans="13:13" x14ac:dyDescent="0.25">
      <c r="M87955"/>
    </row>
    <row r="87956" spans="13:13" x14ac:dyDescent="0.25">
      <c r="M87956"/>
    </row>
    <row r="87957" spans="13:13" x14ac:dyDescent="0.25">
      <c r="M87957"/>
    </row>
    <row r="87958" spans="13:13" x14ac:dyDescent="0.25">
      <c r="M87958"/>
    </row>
    <row r="87959" spans="13:13" x14ac:dyDescent="0.25">
      <c r="M87959"/>
    </row>
    <row r="87960" spans="13:13" x14ac:dyDescent="0.25">
      <c r="M87960"/>
    </row>
    <row r="87961" spans="13:13" x14ac:dyDescent="0.25">
      <c r="M87961"/>
    </row>
    <row r="87962" spans="13:13" x14ac:dyDescent="0.25">
      <c r="M87962"/>
    </row>
    <row r="87963" spans="13:13" x14ac:dyDescent="0.25">
      <c r="M87963"/>
    </row>
    <row r="87964" spans="13:13" x14ac:dyDescent="0.25">
      <c r="M87964"/>
    </row>
    <row r="87965" spans="13:13" x14ac:dyDescent="0.25">
      <c r="M87965"/>
    </row>
    <row r="87966" spans="13:13" x14ac:dyDescent="0.25">
      <c r="M87966"/>
    </row>
    <row r="87967" spans="13:13" x14ac:dyDescent="0.25">
      <c r="M87967"/>
    </row>
    <row r="87968" spans="13:13" x14ac:dyDescent="0.25">
      <c r="M87968"/>
    </row>
    <row r="87969" spans="13:13" x14ac:dyDescent="0.25">
      <c r="M87969"/>
    </row>
    <row r="87970" spans="13:13" x14ac:dyDescent="0.25">
      <c r="M87970"/>
    </row>
    <row r="87971" spans="13:13" x14ac:dyDescent="0.25">
      <c r="M87971"/>
    </row>
    <row r="87972" spans="13:13" x14ac:dyDescent="0.25">
      <c r="M87972"/>
    </row>
    <row r="87973" spans="13:13" x14ac:dyDescent="0.25">
      <c r="M87973"/>
    </row>
    <row r="87974" spans="13:13" x14ac:dyDescent="0.25">
      <c r="M87974"/>
    </row>
    <row r="87975" spans="13:13" x14ac:dyDescent="0.25">
      <c r="M87975"/>
    </row>
    <row r="87976" spans="13:13" x14ac:dyDescent="0.25">
      <c r="M87976"/>
    </row>
    <row r="87977" spans="13:13" x14ac:dyDescent="0.25">
      <c r="M87977"/>
    </row>
    <row r="87978" spans="13:13" x14ac:dyDescent="0.25">
      <c r="M87978"/>
    </row>
    <row r="87979" spans="13:13" x14ac:dyDescent="0.25">
      <c r="M87979"/>
    </row>
    <row r="87980" spans="13:13" x14ac:dyDescent="0.25">
      <c r="M87980"/>
    </row>
    <row r="87981" spans="13:13" x14ac:dyDescent="0.25">
      <c r="M87981"/>
    </row>
    <row r="87982" spans="13:13" x14ac:dyDescent="0.25">
      <c r="M87982"/>
    </row>
    <row r="87983" spans="13:13" x14ac:dyDescent="0.25">
      <c r="M87983"/>
    </row>
    <row r="87984" spans="13:13" x14ac:dyDescent="0.25">
      <c r="M87984"/>
    </row>
    <row r="87985" spans="13:13" x14ac:dyDescent="0.25">
      <c r="M87985"/>
    </row>
    <row r="87986" spans="13:13" x14ac:dyDescent="0.25">
      <c r="M87986"/>
    </row>
    <row r="87987" spans="13:13" x14ac:dyDescent="0.25">
      <c r="M87987"/>
    </row>
    <row r="87988" spans="13:13" x14ac:dyDescent="0.25">
      <c r="M87988"/>
    </row>
    <row r="87989" spans="13:13" x14ac:dyDescent="0.25">
      <c r="M87989"/>
    </row>
    <row r="87990" spans="13:13" x14ac:dyDescent="0.25">
      <c r="M87990"/>
    </row>
    <row r="87991" spans="13:13" x14ac:dyDescent="0.25">
      <c r="M87991"/>
    </row>
    <row r="87992" spans="13:13" x14ac:dyDescent="0.25">
      <c r="M87992"/>
    </row>
    <row r="87993" spans="13:13" x14ac:dyDescent="0.25">
      <c r="M87993"/>
    </row>
    <row r="87994" spans="13:13" x14ac:dyDescent="0.25">
      <c r="M87994"/>
    </row>
    <row r="87995" spans="13:13" x14ac:dyDescent="0.25">
      <c r="M87995"/>
    </row>
    <row r="87996" spans="13:13" x14ac:dyDescent="0.25">
      <c r="M87996"/>
    </row>
    <row r="87997" spans="13:13" x14ac:dyDescent="0.25">
      <c r="M87997"/>
    </row>
    <row r="87998" spans="13:13" x14ac:dyDescent="0.25">
      <c r="M87998"/>
    </row>
    <row r="87999" spans="13:13" x14ac:dyDescent="0.25">
      <c r="M87999"/>
    </row>
    <row r="88000" spans="13:13" x14ac:dyDescent="0.25">
      <c r="M88000"/>
    </row>
    <row r="88001" spans="13:13" x14ac:dyDescent="0.25">
      <c r="M88001"/>
    </row>
    <row r="88002" spans="13:13" x14ac:dyDescent="0.25">
      <c r="M88002"/>
    </row>
    <row r="88003" spans="13:13" x14ac:dyDescent="0.25">
      <c r="M88003"/>
    </row>
    <row r="88004" spans="13:13" x14ac:dyDescent="0.25">
      <c r="M88004"/>
    </row>
    <row r="88005" spans="13:13" x14ac:dyDescent="0.25">
      <c r="M88005"/>
    </row>
    <row r="88006" spans="13:13" x14ac:dyDescent="0.25">
      <c r="M88006"/>
    </row>
    <row r="88007" spans="13:13" x14ac:dyDescent="0.25">
      <c r="M88007"/>
    </row>
    <row r="88008" spans="13:13" x14ac:dyDescent="0.25">
      <c r="M88008"/>
    </row>
    <row r="88009" spans="13:13" x14ac:dyDescent="0.25">
      <c r="M88009"/>
    </row>
    <row r="88010" spans="13:13" x14ac:dyDescent="0.25">
      <c r="M88010"/>
    </row>
    <row r="88011" spans="13:13" x14ac:dyDescent="0.25">
      <c r="M88011"/>
    </row>
    <row r="88012" spans="13:13" x14ac:dyDescent="0.25">
      <c r="M88012"/>
    </row>
    <row r="88013" spans="13:13" x14ac:dyDescent="0.25">
      <c r="M88013"/>
    </row>
    <row r="88014" spans="13:13" x14ac:dyDescent="0.25">
      <c r="M88014"/>
    </row>
    <row r="88015" spans="13:13" x14ac:dyDescent="0.25">
      <c r="M88015"/>
    </row>
    <row r="88016" spans="13:13" x14ac:dyDescent="0.25">
      <c r="M88016"/>
    </row>
    <row r="88017" spans="13:13" x14ac:dyDescent="0.25">
      <c r="M88017"/>
    </row>
    <row r="88018" spans="13:13" x14ac:dyDescent="0.25">
      <c r="M88018"/>
    </row>
    <row r="88019" spans="13:13" x14ac:dyDescent="0.25">
      <c r="M88019"/>
    </row>
    <row r="88020" spans="13:13" x14ac:dyDescent="0.25">
      <c r="M88020"/>
    </row>
    <row r="88021" spans="13:13" x14ac:dyDescent="0.25">
      <c r="M88021"/>
    </row>
    <row r="88022" spans="13:13" x14ac:dyDescent="0.25">
      <c r="M88022"/>
    </row>
    <row r="88023" spans="13:13" x14ac:dyDescent="0.25">
      <c r="M88023"/>
    </row>
    <row r="88024" spans="13:13" x14ac:dyDescent="0.25">
      <c r="M88024"/>
    </row>
    <row r="88025" spans="13:13" x14ac:dyDescent="0.25">
      <c r="M88025"/>
    </row>
    <row r="88026" spans="13:13" x14ac:dyDescent="0.25">
      <c r="M88026"/>
    </row>
    <row r="88027" spans="13:13" x14ac:dyDescent="0.25">
      <c r="M88027"/>
    </row>
    <row r="88028" spans="13:13" x14ac:dyDescent="0.25">
      <c r="M88028"/>
    </row>
    <row r="88029" spans="13:13" x14ac:dyDescent="0.25">
      <c r="M88029"/>
    </row>
    <row r="88030" spans="13:13" x14ac:dyDescent="0.25">
      <c r="M88030"/>
    </row>
    <row r="88031" spans="13:13" x14ac:dyDescent="0.25">
      <c r="M88031"/>
    </row>
    <row r="88032" spans="13:13" x14ac:dyDescent="0.25">
      <c r="M88032"/>
    </row>
    <row r="88033" spans="13:13" x14ac:dyDescent="0.25">
      <c r="M88033"/>
    </row>
    <row r="88034" spans="13:13" x14ac:dyDescent="0.25">
      <c r="M88034"/>
    </row>
    <row r="88035" spans="13:13" x14ac:dyDescent="0.25">
      <c r="M88035"/>
    </row>
    <row r="88036" spans="13:13" x14ac:dyDescent="0.25">
      <c r="M88036"/>
    </row>
    <row r="88037" spans="13:13" x14ac:dyDescent="0.25">
      <c r="M88037"/>
    </row>
    <row r="88038" spans="13:13" x14ac:dyDescent="0.25">
      <c r="M88038"/>
    </row>
    <row r="88039" spans="13:13" x14ac:dyDescent="0.25">
      <c r="M88039"/>
    </row>
    <row r="88040" spans="13:13" x14ac:dyDescent="0.25">
      <c r="M88040"/>
    </row>
    <row r="88041" spans="13:13" x14ac:dyDescent="0.25">
      <c r="M88041"/>
    </row>
    <row r="88042" spans="13:13" x14ac:dyDescent="0.25">
      <c r="M88042"/>
    </row>
    <row r="88043" spans="13:13" x14ac:dyDescent="0.25">
      <c r="M88043"/>
    </row>
    <row r="88044" spans="13:13" x14ac:dyDescent="0.25">
      <c r="M88044"/>
    </row>
    <row r="88045" spans="13:13" x14ac:dyDescent="0.25">
      <c r="M88045"/>
    </row>
    <row r="88046" spans="13:13" x14ac:dyDescent="0.25">
      <c r="M88046"/>
    </row>
    <row r="88047" spans="13:13" x14ac:dyDescent="0.25">
      <c r="M88047"/>
    </row>
    <row r="88048" spans="13:13" x14ac:dyDescent="0.25">
      <c r="M88048"/>
    </row>
    <row r="88049" spans="13:13" x14ac:dyDescent="0.25">
      <c r="M88049"/>
    </row>
    <row r="88050" spans="13:13" x14ac:dyDescent="0.25">
      <c r="M88050"/>
    </row>
    <row r="88051" spans="13:13" x14ac:dyDescent="0.25">
      <c r="M88051"/>
    </row>
    <row r="88052" spans="13:13" x14ac:dyDescent="0.25">
      <c r="M88052"/>
    </row>
    <row r="88053" spans="13:13" x14ac:dyDescent="0.25">
      <c r="M88053"/>
    </row>
    <row r="88054" spans="13:13" x14ac:dyDescent="0.25">
      <c r="M88054"/>
    </row>
    <row r="88055" spans="13:13" x14ac:dyDescent="0.25">
      <c r="M88055"/>
    </row>
    <row r="88056" spans="13:13" x14ac:dyDescent="0.25">
      <c r="M88056"/>
    </row>
    <row r="88057" spans="13:13" x14ac:dyDescent="0.25">
      <c r="M88057"/>
    </row>
    <row r="88058" spans="13:13" x14ac:dyDescent="0.25">
      <c r="M88058"/>
    </row>
    <row r="88059" spans="13:13" x14ac:dyDescent="0.25">
      <c r="M88059"/>
    </row>
    <row r="88060" spans="13:13" x14ac:dyDescent="0.25">
      <c r="M88060"/>
    </row>
    <row r="88061" spans="13:13" x14ac:dyDescent="0.25">
      <c r="M88061"/>
    </row>
    <row r="88062" spans="13:13" x14ac:dyDescent="0.25">
      <c r="M88062"/>
    </row>
    <row r="88063" spans="13:13" x14ac:dyDescent="0.25">
      <c r="M88063"/>
    </row>
    <row r="88064" spans="13:13" x14ac:dyDescent="0.25">
      <c r="M88064"/>
    </row>
    <row r="88065" spans="13:13" x14ac:dyDescent="0.25">
      <c r="M88065"/>
    </row>
    <row r="88066" spans="13:13" x14ac:dyDescent="0.25">
      <c r="M88066"/>
    </row>
    <row r="88067" spans="13:13" x14ac:dyDescent="0.25">
      <c r="M88067"/>
    </row>
    <row r="88068" spans="13:13" x14ac:dyDescent="0.25">
      <c r="M88068"/>
    </row>
    <row r="88069" spans="13:13" x14ac:dyDescent="0.25">
      <c r="M88069"/>
    </row>
    <row r="88070" spans="13:13" x14ac:dyDescent="0.25">
      <c r="M88070"/>
    </row>
    <row r="88071" spans="13:13" x14ac:dyDescent="0.25">
      <c r="M88071"/>
    </row>
    <row r="88072" spans="13:13" x14ac:dyDescent="0.25">
      <c r="M88072"/>
    </row>
    <row r="88073" spans="13:13" x14ac:dyDescent="0.25">
      <c r="M88073"/>
    </row>
    <row r="88074" spans="13:13" x14ac:dyDescent="0.25">
      <c r="M88074"/>
    </row>
    <row r="88075" spans="13:13" x14ac:dyDescent="0.25">
      <c r="M88075"/>
    </row>
    <row r="88076" spans="13:13" x14ac:dyDescent="0.25">
      <c r="M88076"/>
    </row>
    <row r="88077" spans="13:13" x14ac:dyDescent="0.25">
      <c r="M88077"/>
    </row>
    <row r="88078" spans="13:13" x14ac:dyDescent="0.25">
      <c r="M88078"/>
    </row>
    <row r="88079" spans="13:13" x14ac:dyDescent="0.25">
      <c r="M88079"/>
    </row>
    <row r="88080" spans="13:13" x14ac:dyDescent="0.25">
      <c r="M88080"/>
    </row>
    <row r="88081" spans="13:13" x14ac:dyDescent="0.25">
      <c r="M88081"/>
    </row>
    <row r="88082" spans="13:13" x14ac:dyDescent="0.25">
      <c r="M88082"/>
    </row>
    <row r="88083" spans="13:13" x14ac:dyDescent="0.25">
      <c r="M88083"/>
    </row>
    <row r="88084" spans="13:13" x14ac:dyDescent="0.25">
      <c r="M88084"/>
    </row>
    <row r="88085" spans="13:13" x14ac:dyDescent="0.25">
      <c r="M88085"/>
    </row>
    <row r="88086" spans="13:13" x14ac:dyDescent="0.25">
      <c r="M88086"/>
    </row>
    <row r="88087" spans="13:13" x14ac:dyDescent="0.25">
      <c r="M88087"/>
    </row>
    <row r="88088" spans="13:13" x14ac:dyDescent="0.25">
      <c r="M88088"/>
    </row>
    <row r="88089" spans="13:13" x14ac:dyDescent="0.25">
      <c r="M88089"/>
    </row>
    <row r="88090" spans="13:13" x14ac:dyDescent="0.25">
      <c r="M88090"/>
    </row>
    <row r="88091" spans="13:13" x14ac:dyDescent="0.25">
      <c r="M88091"/>
    </row>
    <row r="88092" spans="13:13" x14ac:dyDescent="0.25">
      <c r="M88092"/>
    </row>
    <row r="88093" spans="13:13" x14ac:dyDescent="0.25">
      <c r="M88093"/>
    </row>
    <row r="88094" spans="13:13" x14ac:dyDescent="0.25">
      <c r="M88094"/>
    </row>
    <row r="88095" spans="13:13" x14ac:dyDescent="0.25">
      <c r="M88095"/>
    </row>
    <row r="88096" spans="13:13" x14ac:dyDescent="0.25">
      <c r="M88096"/>
    </row>
    <row r="88097" spans="13:13" x14ac:dyDescent="0.25">
      <c r="M88097"/>
    </row>
    <row r="88098" spans="13:13" x14ac:dyDescent="0.25">
      <c r="M88098"/>
    </row>
    <row r="88099" spans="13:13" x14ac:dyDescent="0.25">
      <c r="M88099"/>
    </row>
    <row r="88100" spans="13:13" x14ac:dyDescent="0.25">
      <c r="M88100"/>
    </row>
    <row r="88101" spans="13:13" x14ac:dyDescent="0.25">
      <c r="M88101"/>
    </row>
    <row r="88102" spans="13:13" x14ac:dyDescent="0.25">
      <c r="M88102"/>
    </row>
    <row r="88103" spans="13:13" x14ac:dyDescent="0.25">
      <c r="M88103"/>
    </row>
    <row r="88104" spans="13:13" x14ac:dyDescent="0.25">
      <c r="M88104"/>
    </row>
    <row r="88105" spans="13:13" x14ac:dyDescent="0.25">
      <c r="M88105"/>
    </row>
    <row r="88106" spans="13:13" x14ac:dyDescent="0.25">
      <c r="M88106"/>
    </row>
    <row r="88107" spans="13:13" x14ac:dyDescent="0.25">
      <c r="M88107"/>
    </row>
    <row r="88108" spans="13:13" x14ac:dyDescent="0.25">
      <c r="M88108"/>
    </row>
    <row r="88109" spans="13:13" x14ac:dyDescent="0.25">
      <c r="M88109"/>
    </row>
    <row r="88110" spans="13:13" x14ac:dyDescent="0.25">
      <c r="M88110"/>
    </row>
    <row r="88111" spans="13:13" x14ac:dyDescent="0.25">
      <c r="M88111"/>
    </row>
    <row r="88112" spans="13:13" x14ac:dyDescent="0.25">
      <c r="M88112"/>
    </row>
    <row r="88113" spans="13:13" x14ac:dyDescent="0.25">
      <c r="M88113"/>
    </row>
    <row r="88114" spans="13:13" x14ac:dyDescent="0.25">
      <c r="M88114"/>
    </row>
    <row r="88115" spans="13:13" x14ac:dyDescent="0.25">
      <c r="M88115"/>
    </row>
    <row r="88116" spans="13:13" x14ac:dyDescent="0.25">
      <c r="M88116"/>
    </row>
    <row r="88117" spans="13:13" x14ac:dyDescent="0.25">
      <c r="M88117"/>
    </row>
    <row r="88118" spans="13:13" x14ac:dyDescent="0.25">
      <c r="M88118"/>
    </row>
    <row r="88119" spans="13:13" x14ac:dyDescent="0.25">
      <c r="M88119"/>
    </row>
    <row r="88120" spans="13:13" x14ac:dyDescent="0.25">
      <c r="M88120"/>
    </row>
    <row r="88121" spans="13:13" x14ac:dyDescent="0.25">
      <c r="M88121"/>
    </row>
    <row r="88122" spans="13:13" x14ac:dyDescent="0.25">
      <c r="M88122"/>
    </row>
    <row r="88123" spans="13:13" x14ac:dyDescent="0.25">
      <c r="M88123"/>
    </row>
    <row r="88124" spans="13:13" x14ac:dyDescent="0.25">
      <c r="M88124"/>
    </row>
    <row r="88125" spans="13:13" x14ac:dyDescent="0.25">
      <c r="M88125"/>
    </row>
    <row r="88126" spans="13:13" x14ac:dyDescent="0.25">
      <c r="M88126"/>
    </row>
    <row r="88127" spans="13:13" x14ac:dyDescent="0.25">
      <c r="M88127"/>
    </row>
    <row r="88128" spans="13:13" x14ac:dyDescent="0.25">
      <c r="M88128"/>
    </row>
    <row r="88129" spans="13:13" x14ac:dyDescent="0.25">
      <c r="M88129"/>
    </row>
    <row r="88130" spans="13:13" x14ac:dyDescent="0.25">
      <c r="M88130"/>
    </row>
    <row r="88131" spans="13:13" x14ac:dyDescent="0.25">
      <c r="M88131"/>
    </row>
    <row r="88132" spans="13:13" x14ac:dyDescent="0.25">
      <c r="M88132"/>
    </row>
    <row r="88133" spans="13:13" x14ac:dyDescent="0.25">
      <c r="M88133"/>
    </row>
    <row r="88134" spans="13:13" x14ac:dyDescent="0.25">
      <c r="M88134"/>
    </row>
    <row r="88135" spans="13:13" x14ac:dyDescent="0.25">
      <c r="M88135"/>
    </row>
    <row r="88136" spans="13:13" x14ac:dyDescent="0.25">
      <c r="M88136"/>
    </row>
    <row r="88137" spans="13:13" x14ac:dyDescent="0.25">
      <c r="M88137"/>
    </row>
    <row r="88138" spans="13:13" x14ac:dyDescent="0.25">
      <c r="M88138"/>
    </row>
    <row r="88139" spans="13:13" x14ac:dyDescent="0.25">
      <c r="M88139"/>
    </row>
    <row r="88140" spans="13:13" x14ac:dyDescent="0.25">
      <c r="M88140"/>
    </row>
    <row r="88141" spans="13:13" x14ac:dyDescent="0.25">
      <c r="M88141"/>
    </row>
    <row r="88142" spans="13:13" x14ac:dyDescent="0.25">
      <c r="M88142"/>
    </row>
    <row r="88143" spans="13:13" x14ac:dyDescent="0.25">
      <c r="M88143"/>
    </row>
    <row r="88144" spans="13:13" x14ac:dyDescent="0.25">
      <c r="M88144"/>
    </row>
    <row r="88145" spans="13:13" x14ac:dyDescent="0.25">
      <c r="M88145"/>
    </row>
    <row r="88146" spans="13:13" x14ac:dyDescent="0.25">
      <c r="M88146"/>
    </row>
    <row r="88147" spans="13:13" x14ac:dyDescent="0.25">
      <c r="M88147"/>
    </row>
    <row r="88148" spans="13:13" x14ac:dyDescent="0.25">
      <c r="M88148"/>
    </row>
    <row r="88149" spans="13:13" x14ac:dyDescent="0.25">
      <c r="M88149"/>
    </row>
    <row r="88150" spans="13:13" x14ac:dyDescent="0.25">
      <c r="M88150"/>
    </row>
    <row r="88151" spans="13:13" x14ac:dyDescent="0.25">
      <c r="M88151"/>
    </row>
    <row r="88152" spans="13:13" x14ac:dyDescent="0.25">
      <c r="M88152"/>
    </row>
    <row r="88153" spans="13:13" x14ac:dyDescent="0.25">
      <c r="M88153"/>
    </row>
    <row r="88154" spans="13:13" x14ac:dyDescent="0.25">
      <c r="M88154"/>
    </row>
    <row r="88155" spans="13:13" x14ac:dyDescent="0.25">
      <c r="M88155"/>
    </row>
    <row r="88156" spans="13:13" x14ac:dyDescent="0.25">
      <c r="M88156"/>
    </row>
    <row r="88157" spans="13:13" x14ac:dyDescent="0.25">
      <c r="M88157"/>
    </row>
    <row r="88158" spans="13:13" x14ac:dyDescent="0.25">
      <c r="M88158"/>
    </row>
    <row r="88159" spans="13:13" x14ac:dyDescent="0.25">
      <c r="M88159"/>
    </row>
    <row r="88160" spans="13:13" x14ac:dyDescent="0.25">
      <c r="M88160"/>
    </row>
    <row r="88161" spans="13:13" x14ac:dyDescent="0.25">
      <c r="M88161"/>
    </row>
    <row r="88162" spans="13:13" x14ac:dyDescent="0.25">
      <c r="M88162"/>
    </row>
    <row r="88163" spans="13:13" x14ac:dyDescent="0.25">
      <c r="M88163"/>
    </row>
    <row r="88164" spans="13:13" x14ac:dyDescent="0.25">
      <c r="M88164"/>
    </row>
    <row r="88165" spans="13:13" x14ac:dyDescent="0.25">
      <c r="M88165"/>
    </row>
    <row r="88166" spans="13:13" x14ac:dyDescent="0.25">
      <c r="M88166"/>
    </row>
    <row r="88167" spans="13:13" x14ac:dyDescent="0.25">
      <c r="M88167"/>
    </row>
    <row r="88168" spans="13:13" x14ac:dyDescent="0.25">
      <c r="M88168"/>
    </row>
    <row r="88169" spans="13:13" x14ac:dyDescent="0.25">
      <c r="M88169"/>
    </row>
    <row r="88170" spans="13:13" x14ac:dyDescent="0.25">
      <c r="M88170"/>
    </row>
    <row r="88171" spans="13:13" x14ac:dyDescent="0.25">
      <c r="M88171"/>
    </row>
    <row r="88172" spans="13:13" x14ac:dyDescent="0.25">
      <c r="M88172"/>
    </row>
    <row r="88173" spans="13:13" x14ac:dyDescent="0.25">
      <c r="M88173"/>
    </row>
    <row r="88174" spans="13:13" x14ac:dyDescent="0.25">
      <c r="M88174"/>
    </row>
    <row r="88175" spans="13:13" x14ac:dyDescent="0.25">
      <c r="M88175"/>
    </row>
    <row r="88176" spans="13:13" x14ac:dyDescent="0.25">
      <c r="M88176"/>
    </row>
    <row r="88177" spans="13:13" x14ac:dyDescent="0.25">
      <c r="M88177"/>
    </row>
    <row r="88178" spans="13:13" x14ac:dyDescent="0.25">
      <c r="M88178"/>
    </row>
    <row r="88179" spans="13:13" x14ac:dyDescent="0.25">
      <c r="M88179"/>
    </row>
    <row r="88180" spans="13:13" x14ac:dyDescent="0.25">
      <c r="M88180"/>
    </row>
    <row r="88181" spans="13:13" x14ac:dyDescent="0.25">
      <c r="M88181"/>
    </row>
    <row r="88182" spans="13:13" x14ac:dyDescent="0.25">
      <c r="M88182"/>
    </row>
    <row r="88183" spans="13:13" x14ac:dyDescent="0.25">
      <c r="M88183"/>
    </row>
    <row r="88184" spans="13:13" x14ac:dyDescent="0.25">
      <c r="M88184"/>
    </row>
    <row r="88185" spans="13:13" x14ac:dyDescent="0.25">
      <c r="M88185"/>
    </row>
    <row r="88186" spans="13:13" x14ac:dyDescent="0.25">
      <c r="M88186"/>
    </row>
    <row r="88187" spans="13:13" x14ac:dyDescent="0.25">
      <c r="M88187"/>
    </row>
    <row r="88188" spans="13:13" x14ac:dyDescent="0.25">
      <c r="M88188"/>
    </row>
    <row r="88189" spans="13:13" x14ac:dyDescent="0.25">
      <c r="M88189"/>
    </row>
    <row r="88190" spans="13:13" x14ac:dyDescent="0.25">
      <c r="M88190"/>
    </row>
    <row r="88191" spans="13:13" x14ac:dyDescent="0.25">
      <c r="M88191"/>
    </row>
    <row r="88192" spans="13:13" x14ac:dyDescent="0.25">
      <c r="M88192"/>
    </row>
    <row r="88193" spans="13:13" x14ac:dyDescent="0.25">
      <c r="M88193"/>
    </row>
    <row r="88194" spans="13:13" x14ac:dyDescent="0.25">
      <c r="M88194"/>
    </row>
    <row r="88195" spans="13:13" x14ac:dyDescent="0.25">
      <c r="M88195"/>
    </row>
    <row r="88196" spans="13:13" x14ac:dyDescent="0.25">
      <c r="M88196"/>
    </row>
    <row r="88197" spans="13:13" x14ac:dyDescent="0.25">
      <c r="M88197"/>
    </row>
    <row r="88198" spans="13:13" x14ac:dyDescent="0.25">
      <c r="M88198"/>
    </row>
    <row r="88199" spans="13:13" x14ac:dyDescent="0.25">
      <c r="M88199"/>
    </row>
    <row r="88200" spans="13:13" x14ac:dyDescent="0.25">
      <c r="M88200"/>
    </row>
    <row r="88201" spans="13:13" x14ac:dyDescent="0.25">
      <c r="M88201"/>
    </row>
    <row r="88202" spans="13:13" x14ac:dyDescent="0.25">
      <c r="M88202"/>
    </row>
    <row r="88203" spans="13:13" x14ac:dyDescent="0.25">
      <c r="M88203"/>
    </row>
    <row r="88204" spans="13:13" x14ac:dyDescent="0.25">
      <c r="M88204"/>
    </row>
    <row r="88205" spans="13:13" x14ac:dyDescent="0.25">
      <c r="M88205"/>
    </row>
    <row r="88206" spans="13:13" x14ac:dyDescent="0.25">
      <c r="M88206"/>
    </row>
    <row r="88207" spans="13:13" x14ac:dyDescent="0.25">
      <c r="M88207"/>
    </row>
    <row r="88208" spans="13:13" x14ac:dyDescent="0.25">
      <c r="M88208"/>
    </row>
    <row r="88209" spans="13:13" x14ac:dyDescent="0.25">
      <c r="M88209"/>
    </row>
    <row r="88210" spans="13:13" x14ac:dyDescent="0.25">
      <c r="M88210"/>
    </row>
    <row r="88211" spans="13:13" x14ac:dyDescent="0.25">
      <c r="M88211"/>
    </row>
    <row r="88212" spans="13:13" x14ac:dyDescent="0.25">
      <c r="M88212"/>
    </row>
    <row r="88213" spans="13:13" x14ac:dyDescent="0.25">
      <c r="M88213"/>
    </row>
    <row r="88214" spans="13:13" x14ac:dyDescent="0.25">
      <c r="M88214"/>
    </row>
    <row r="88215" spans="13:13" x14ac:dyDescent="0.25">
      <c r="M88215"/>
    </row>
    <row r="88216" spans="13:13" x14ac:dyDescent="0.25">
      <c r="M88216"/>
    </row>
    <row r="88217" spans="13:13" x14ac:dyDescent="0.25">
      <c r="M88217"/>
    </row>
    <row r="88218" spans="13:13" x14ac:dyDescent="0.25">
      <c r="M88218"/>
    </row>
    <row r="88219" spans="13:13" x14ac:dyDescent="0.25">
      <c r="M88219"/>
    </row>
    <row r="88220" spans="13:13" x14ac:dyDescent="0.25">
      <c r="M88220"/>
    </row>
    <row r="88221" spans="13:13" x14ac:dyDescent="0.25">
      <c r="M88221"/>
    </row>
    <row r="88222" spans="13:13" x14ac:dyDescent="0.25">
      <c r="M88222"/>
    </row>
    <row r="88223" spans="13:13" x14ac:dyDescent="0.25">
      <c r="M88223"/>
    </row>
    <row r="88224" spans="13:13" x14ac:dyDescent="0.25">
      <c r="M88224"/>
    </row>
    <row r="88225" spans="13:13" x14ac:dyDescent="0.25">
      <c r="M88225"/>
    </row>
    <row r="88226" spans="13:13" x14ac:dyDescent="0.25">
      <c r="M88226"/>
    </row>
    <row r="88227" spans="13:13" x14ac:dyDescent="0.25">
      <c r="M88227"/>
    </row>
    <row r="88228" spans="13:13" x14ac:dyDescent="0.25">
      <c r="M88228"/>
    </row>
    <row r="88229" spans="13:13" x14ac:dyDescent="0.25">
      <c r="M88229"/>
    </row>
    <row r="88230" spans="13:13" x14ac:dyDescent="0.25">
      <c r="M88230"/>
    </row>
    <row r="88231" spans="13:13" x14ac:dyDescent="0.25">
      <c r="M88231"/>
    </row>
    <row r="88232" spans="13:13" x14ac:dyDescent="0.25">
      <c r="M88232"/>
    </row>
    <row r="88233" spans="13:13" x14ac:dyDescent="0.25">
      <c r="M88233"/>
    </row>
    <row r="88234" spans="13:13" x14ac:dyDescent="0.25">
      <c r="M88234"/>
    </row>
    <row r="88235" spans="13:13" x14ac:dyDescent="0.25">
      <c r="M88235"/>
    </row>
    <row r="88236" spans="13:13" x14ac:dyDescent="0.25">
      <c r="M88236"/>
    </row>
    <row r="88237" spans="13:13" x14ac:dyDescent="0.25">
      <c r="M88237"/>
    </row>
    <row r="88238" spans="13:13" x14ac:dyDescent="0.25">
      <c r="M88238"/>
    </row>
    <row r="88239" spans="13:13" x14ac:dyDescent="0.25">
      <c r="M88239"/>
    </row>
    <row r="88240" spans="13:13" x14ac:dyDescent="0.25">
      <c r="M88240"/>
    </row>
    <row r="88241" spans="13:13" x14ac:dyDescent="0.25">
      <c r="M88241"/>
    </row>
    <row r="88242" spans="13:13" x14ac:dyDescent="0.25">
      <c r="M88242"/>
    </row>
    <row r="88243" spans="13:13" x14ac:dyDescent="0.25">
      <c r="M88243"/>
    </row>
    <row r="88244" spans="13:13" x14ac:dyDescent="0.25">
      <c r="M88244"/>
    </row>
    <row r="88245" spans="13:13" x14ac:dyDescent="0.25">
      <c r="M88245"/>
    </row>
    <row r="88246" spans="13:13" x14ac:dyDescent="0.25">
      <c r="M88246"/>
    </row>
    <row r="88247" spans="13:13" x14ac:dyDescent="0.25">
      <c r="M88247"/>
    </row>
    <row r="88248" spans="13:13" x14ac:dyDescent="0.25">
      <c r="M88248"/>
    </row>
    <row r="88249" spans="13:13" x14ac:dyDescent="0.25">
      <c r="M88249"/>
    </row>
    <row r="88250" spans="13:13" x14ac:dyDescent="0.25">
      <c r="M88250"/>
    </row>
    <row r="88251" spans="13:13" x14ac:dyDescent="0.25">
      <c r="M88251"/>
    </row>
    <row r="88252" spans="13:13" x14ac:dyDescent="0.25">
      <c r="M88252"/>
    </row>
    <row r="88253" spans="13:13" x14ac:dyDescent="0.25">
      <c r="M88253"/>
    </row>
    <row r="88254" spans="13:13" x14ac:dyDescent="0.25">
      <c r="M88254"/>
    </row>
    <row r="88255" spans="13:13" x14ac:dyDescent="0.25">
      <c r="M88255"/>
    </row>
    <row r="88256" spans="13:13" x14ac:dyDescent="0.25">
      <c r="M88256"/>
    </row>
    <row r="88257" spans="13:13" x14ac:dyDescent="0.25">
      <c r="M88257"/>
    </row>
    <row r="88258" spans="13:13" x14ac:dyDescent="0.25">
      <c r="M88258"/>
    </row>
    <row r="88259" spans="13:13" x14ac:dyDescent="0.25">
      <c r="M88259"/>
    </row>
    <row r="88260" spans="13:13" x14ac:dyDescent="0.25">
      <c r="M88260"/>
    </row>
    <row r="88261" spans="13:13" x14ac:dyDescent="0.25">
      <c r="M88261"/>
    </row>
    <row r="88262" spans="13:13" x14ac:dyDescent="0.25">
      <c r="M88262"/>
    </row>
    <row r="88263" spans="13:13" x14ac:dyDescent="0.25">
      <c r="M88263"/>
    </row>
    <row r="88264" spans="13:13" x14ac:dyDescent="0.25">
      <c r="M88264"/>
    </row>
    <row r="88265" spans="13:13" x14ac:dyDescent="0.25">
      <c r="M88265"/>
    </row>
    <row r="88266" spans="13:13" x14ac:dyDescent="0.25">
      <c r="M88266"/>
    </row>
    <row r="88267" spans="13:13" x14ac:dyDescent="0.25">
      <c r="M88267"/>
    </row>
    <row r="88268" spans="13:13" x14ac:dyDescent="0.25">
      <c r="M88268"/>
    </row>
    <row r="88269" spans="13:13" x14ac:dyDescent="0.25">
      <c r="M88269"/>
    </row>
    <row r="88270" spans="13:13" x14ac:dyDescent="0.25">
      <c r="M88270"/>
    </row>
    <row r="88271" spans="13:13" x14ac:dyDescent="0.25">
      <c r="M88271"/>
    </row>
    <row r="88272" spans="13:13" x14ac:dyDescent="0.25">
      <c r="M88272"/>
    </row>
    <row r="88273" spans="13:13" x14ac:dyDescent="0.25">
      <c r="M88273"/>
    </row>
    <row r="88274" spans="13:13" x14ac:dyDescent="0.25">
      <c r="M88274"/>
    </row>
    <row r="88275" spans="13:13" x14ac:dyDescent="0.25">
      <c r="M88275"/>
    </row>
    <row r="88276" spans="13:13" x14ac:dyDescent="0.25">
      <c r="M88276"/>
    </row>
    <row r="88277" spans="13:13" x14ac:dyDescent="0.25">
      <c r="M88277"/>
    </row>
    <row r="88278" spans="13:13" x14ac:dyDescent="0.25">
      <c r="M88278"/>
    </row>
    <row r="88279" spans="13:13" x14ac:dyDescent="0.25">
      <c r="M88279"/>
    </row>
    <row r="88280" spans="13:13" x14ac:dyDescent="0.25">
      <c r="M88280"/>
    </row>
    <row r="88281" spans="13:13" x14ac:dyDescent="0.25">
      <c r="M88281"/>
    </row>
    <row r="88282" spans="13:13" x14ac:dyDescent="0.25">
      <c r="M88282"/>
    </row>
    <row r="88283" spans="13:13" x14ac:dyDescent="0.25">
      <c r="M88283"/>
    </row>
    <row r="88284" spans="13:13" x14ac:dyDescent="0.25">
      <c r="M88284"/>
    </row>
    <row r="88285" spans="13:13" x14ac:dyDescent="0.25">
      <c r="M88285"/>
    </row>
    <row r="88286" spans="13:13" x14ac:dyDescent="0.25">
      <c r="M88286"/>
    </row>
    <row r="88287" spans="13:13" x14ac:dyDescent="0.25">
      <c r="M88287"/>
    </row>
    <row r="88288" spans="13:13" x14ac:dyDescent="0.25">
      <c r="M88288"/>
    </row>
    <row r="88289" spans="13:13" x14ac:dyDescent="0.25">
      <c r="M88289"/>
    </row>
    <row r="88290" spans="13:13" x14ac:dyDescent="0.25">
      <c r="M88290"/>
    </row>
    <row r="88291" spans="13:13" x14ac:dyDescent="0.25">
      <c r="M88291"/>
    </row>
    <row r="88292" spans="13:13" x14ac:dyDescent="0.25">
      <c r="M88292"/>
    </row>
    <row r="88293" spans="13:13" x14ac:dyDescent="0.25">
      <c r="M88293"/>
    </row>
    <row r="88294" spans="13:13" x14ac:dyDescent="0.25">
      <c r="M88294"/>
    </row>
    <row r="88295" spans="13:13" x14ac:dyDescent="0.25">
      <c r="M88295"/>
    </row>
    <row r="88296" spans="13:13" x14ac:dyDescent="0.25">
      <c r="M88296"/>
    </row>
    <row r="88297" spans="13:13" x14ac:dyDescent="0.25">
      <c r="M88297"/>
    </row>
    <row r="88298" spans="13:13" x14ac:dyDescent="0.25">
      <c r="M88298"/>
    </row>
    <row r="88299" spans="13:13" x14ac:dyDescent="0.25">
      <c r="M88299"/>
    </row>
    <row r="88300" spans="13:13" x14ac:dyDescent="0.25">
      <c r="M88300"/>
    </row>
    <row r="88301" spans="13:13" x14ac:dyDescent="0.25">
      <c r="M88301"/>
    </row>
    <row r="88302" spans="13:13" x14ac:dyDescent="0.25">
      <c r="M88302"/>
    </row>
    <row r="88303" spans="13:13" x14ac:dyDescent="0.25">
      <c r="M88303"/>
    </row>
    <row r="88304" spans="13:13" x14ac:dyDescent="0.25">
      <c r="M88304"/>
    </row>
    <row r="88305" spans="13:13" x14ac:dyDescent="0.25">
      <c r="M88305"/>
    </row>
    <row r="88306" spans="13:13" x14ac:dyDescent="0.25">
      <c r="M88306"/>
    </row>
    <row r="88307" spans="13:13" x14ac:dyDescent="0.25">
      <c r="M88307"/>
    </row>
    <row r="88308" spans="13:13" x14ac:dyDescent="0.25">
      <c r="M88308"/>
    </row>
    <row r="88309" spans="13:13" x14ac:dyDescent="0.25">
      <c r="M88309"/>
    </row>
    <row r="88310" spans="13:13" x14ac:dyDescent="0.25">
      <c r="M88310"/>
    </row>
    <row r="88311" spans="13:13" x14ac:dyDescent="0.25">
      <c r="M88311"/>
    </row>
    <row r="88312" spans="13:13" x14ac:dyDescent="0.25">
      <c r="M88312"/>
    </row>
    <row r="88313" spans="13:13" x14ac:dyDescent="0.25">
      <c r="M88313"/>
    </row>
    <row r="88314" spans="13:13" x14ac:dyDescent="0.25">
      <c r="M88314"/>
    </row>
    <row r="88315" spans="13:13" x14ac:dyDescent="0.25">
      <c r="M88315"/>
    </row>
    <row r="88316" spans="13:13" x14ac:dyDescent="0.25">
      <c r="M88316"/>
    </row>
    <row r="88317" spans="13:13" x14ac:dyDescent="0.25">
      <c r="M88317"/>
    </row>
    <row r="88318" spans="13:13" x14ac:dyDescent="0.25">
      <c r="M88318"/>
    </row>
    <row r="88319" spans="13:13" x14ac:dyDescent="0.25">
      <c r="M88319"/>
    </row>
    <row r="88320" spans="13:13" x14ac:dyDescent="0.25">
      <c r="M88320"/>
    </row>
    <row r="88321" spans="13:13" x14ac:dyDescent="0.25">
      <c r="M88321"/>
    </row>
    <row r="88322" spans="13:13" x14ac:dyDescent="0.25">
      <c r="M88322"/>
    </row>
    <row r="88323" spans="13:13" x14ac:dyDescent="0.25">
      <c r="M88323"/>
    </row>
    <row r="88324" spans="13:13" x14ac:dyDescent="0.25">
      <c r="M88324"/>
    </row>
    <row r="88325" spans="13:13" x14ac:dyDescent="0.25">
      <c r="M88325"/>
    </row>
    <row r="88326" spans="13:13" x14ac:dyDescent="0.25">
      <c r="M88326"/>
    </row>
    <row r="88327" spans="13:13" x14ac:dyDescent="0.25">
      <c r="M88327"/>
    </row>
    <row r="88328" spans="13:13" x14ac:dyDescent="0.25">
      <c r="M88328"/>
    </row>
    <row r="88329" spans="13:13" x14ac:dyDescent="0.25">
      <c r="M88329"/>
    </row>
    <row r="88330" spans="13:13" x14ac:dyDescent="0.25">
      <c r="M88330"/>
    </row>
    <row r="88331" spans="13:13" x14ac:dyDescent="0.25">
      <c r="M88331"/>
    </row>
    <row r="88332" spans="13:13" x14ac:dyDescent="0.25">
      <c r="M88332"/>
    </row>
    <row r="88333" spans="13:13" x14ac:dyDescent="0.25">
      <c r="M88333"/>
    </row>
    <row r="88334" spans="13:13" x14ac:dyDescent="0.25">
      <c r="M88334"/>
    </row>
    <row r="88335" spans="13:13" x14ac:dyDescent="0.25">
      <c r="M88335"/>
    </row>
    <row r="88336" spans="13:13" x14ac:dyDescent="0.25">
      <c r="M88336"/>
    </row>
    <row r="88337" spans="13:13" x14ac:dyDescent="0.25">
      <c r="M88337"/>
    </row>
    <row r="88338" spans="13:13" x14ac:dyDescent="0.25">
      <c r="M88338"/>
    </row>
    <row r="88339" spans="13:13" x14ac:dyDescent="0.25">
      <c r="M88339"/>
    </row>
    <row r="88340" spans="13:13" x14ac:dyDescent="0.25">
      <c r="M88340"/>
    </row>
    <row r="88341" spans="13:13" x14ac:dyDescent="0.25">
      <c r="M88341"/>
    </row>
    <row r="88342" spans="13:13" x14ac:dyDescent="0.25">
      <c r="M88342"/>
    </row>
    <row r="88343" spans="13:13" x14ac:dyDescent="0.25">
      <c r="M88343"/>
    </row>
    <row r="88344" spans="13:13" x14ac:dyDescent="0.25">
      <c r="M88344"/>
    </row>
    <row r="88345" spans="13:13" x14ac:dyDescent="0.25">
      <c r="M88345"/>
    </row>
    <row r="88346" spans="13:13" x14ac:dyDescent="0.25">
      <c r="M88346"/>
    </row>
    <row r="88347" spans="13:13" x14ac:dyDescent="0.25">
      <c r="M88347"/>
    </row>
    <row r="88348" spans="13:13" x14ac:dyDescent="0.25">
      <c r="M88348"/>
    </row>
    <row r="88349" spans="13:13" x14ac:dyDescent="0.25">
      <c r="M88349"/>
    </row>
    <row r="88350" spans="13:13" x14ac:dyDescent="0.25">
      <c r="M88350"/>
    </row>
    <row r="88351" spans="13:13" x14ac:dyDescent="0.25">
      <c r="M88351"/>
    </row>
    <row r="88352" spans="13:13" x14ac:dyDescent="0.25">
      <c r="M88352"/>
    </row>
    <row r="88353" spans="13:13" x14ac:dyDescent="0.25">
      <c r="M88353"/>
    </row>
    <row r="88354" spans="13:13" x14ac:dyDescent="0.25">
      <c r="M88354"/>
    </row>
    <row r="88355" spans="13:13" x14ac:dyDescent="0.25">
      <c r="M88355"/>
    </row>
    <row r="88356" spans="13:13" x14ac:dyDescent="0.25">
      <c r="M88356"/>
    </row>
    <row r="88357" spans="13:13" x14ac:dyDescent="0.25">
      <c r="M88357"/>
    </row>
    <row r="88358" spans="13:13" x14ac:dyDescent="0.25">
      <c r="M88358"/>
    </row>
    <row r="88359" spans="13:13" x14ac:dyDescent="0.25">
      <c r="M88359"/>
    </row>
    <row r="88360" spans="13:13" x14ac:dyDescent="0.25">
      <c r="M88360"/>
    </row>
    <row r="88361" spans="13:13" x14ac:dyDescent="0.25">
      <c r="M88361"/>
    </row>
    <row r="88362" spans="13:13" x14ac:dyDescent="0.25">
      <c r="M88362"/>
    </row>
    <row r="88363" spans="13:13" x14ac:dyDescent="0.25">
      <c r="M88363"/>
    </row>
    <row r="88364" spans="13:13" x14ac:dyDescent="0.25">
      <c r="M88364"/>
    </row>
    <row r="88365" spans="13:13" x14ac:dyDescent="0.25">
      <c r="M88365"/>
    </row>
    <row r="88366" spans="13:13" x14ac:dyDescent="0.25">
      <c r="M88366"/>
    </row>
    <row r="88367" spans="13:13" x14ac:dyDescent="0.25">
      <c r="M88367"/>
    </row>
    <row r="88368" spans="13:13" x14ac:dyDescent="0.25">
      <c r="M88368"/>
    </row>
    <row r="88369" spans="13:13" x14ac:dyDescent="0.25">
      <c r="M88369"/>
    </row>
    <row r="88370" spans="13:13" x14ac:dyDescent="0.25">
      <c r="M88370"/>
    </row>
    <row r="88371" spans="13:13" x14ac:dyDescent="0.25">
      <c r="M88371"/>
    </row>
    <row r="88372" spans="13:13" x14ac:dyDescent="0.25">
      <c r="M88372"/>
    </row>
    <row r="88373" spans="13:13" x14ac:dyDescent="0.25">
      <c r="M88373"/>
    </row>
    <row r="88374" spans="13:13" x14ac:dyDescent="0.25">
      <c r="M88374"/>
    </row>
    <row r="88375" spans="13:13" x14ac:dyDescent="0.25">
      <c r="M88375"/>
    </row>
    <row r="88376" spans="13:13" x14ac:dyDescent="0.25">
      <c r="M88376"/>
    </row>
    <row r="88377" spans="13:13" x14ac:dyDescent="0.25">
      <c r="M88377"/>
    </row>
    <row r="88378" spans="13:13" x14ac:dyDescent="0.25">
      <c r="M88378"/>
    </row>
    <row r="88379" spans="13:13" x14ac:dyDescent="0.25">
      <c r="M88379"/>
    </row>
    <row r="88380" spans="13:13" x14ac:dyDescent="0.25">
      <c r="M88380"/>
    </row>
    <row r="88381" spans="13:13" x14ac:dyDescent="0.25">
      <c r="M88381"/>
    </row>
    <row r="88382" spans="13:13" x14ac:dyDescent="0.25">
      <c r="M88382"/>
    </row>
    <row r="88383" spans="13:13" x14ac:dyDescent="0.25">
      <c r="M88383"/>
    </row>
    <row r="88384" spans="13:13" x14ac:dyDescent="0.25">
      <c r="M88384"/>
    </row>
    <row r="88385" spans="13:13" x14ac:dyDescent="0.25">
      <c r="M88385"/>
    </row>
    <row r="88386" spans="13:13" x14ac:dyDescent="0.25">
      <c r="M88386"/>
    </row>
    <row r="88387" spans="13:13" x14ac:dyDescent="0.25">
      <c r="M88387"/>
    </row>
    <row r="88388" spans="13:13" x14ac:dyDescent="0.25">
      <c r="M88388"/>
    </row>
    <row r="88389" spans="13:13" x14ac:dyDescent="0.25">
      <c r="M88389"/>
    </row>
    <row r="88390" spans="13:13" x14ac:dyDescent="0.25">
      <c r="M88390"/>
    </row>
    <row r="88391" spans="13:13" x14ac:dyDescent="0.25">
      <c r="M88391"/>
    </row>
    <row r="88392" spans="13:13" x14ac:dyDescent="0.25">
      <c r="M88392"/>
    </row>
    <row r="88393" spans="13:13" x14ac:dyDescent="0.25">
      <c r="M88393"/>
    </row>
    <row r="88394" spans="13:13" x14ac:dyDescent="0.25">
      <c r="M88394"/>
    </row>
    <row r="88395" spans="13:13" x14ac:dyDescent="0.25">
      <c r="M88395"/>
    </row>
    <row r="88396" spans="13:13" x14ac:dyDescent="0.25">
      <c r="M88396"/>
    </row>
    <row r="88397" spans="13:13" x14ac:dyDescent="0.25">
      <c r="M88397"/>
    </row>
    <row r="88398" spans="13:13" x14ac:dyDescent="0.25">
      <c r="M88398"/>
    </row>
    <row r="88399" spans="13:13" x14ac:dyDescent="0.25">
      <c r="M88399"/>
    </row>
    <row r="88400" spans="13:13" x14ac:dyDescent="0.25">
      <c r="M88400"/>
    </row>
    <row r="88401" spans="13:13" x14ac:dyDescent="0.25">
      <c r="M88401"/>
    </row>
    <row r="88402" spans="13:13" x14ac:dyDescent="0.25">
      <c r="M88402"/>
    </row>
    <row r="88403" spans="13:13" x14ac:dyDescent="0.25">
      <c r="M88403"/>
    </row>
    <row r="88404" spans="13:13" x14ac:dyDescent="0.25">
      <c r="M88404"/>
    </row>
    <row r="88405" spans="13:13" x14ac:dyDescent="0.25">
      <c r="M88405"/>
    </row>
    <row r="88406" spans="13:13" x14ac:dyDescent="0.25">
      <c r="M88406"/>
    </row>
    <row r="88407" spans="13:13" x14ac:dyDescent="0.25">
      <c r="M88407"/>
    </row>
    <row r="88408" spans="13:13" x14ac:dyDescent="0.25">
      <c r="M88408"/>
    </row>
    <row r="88409" spans="13:13" x14ac:dyDescent="0.25">
      <c r="M88409"/>
    </row>
    <row r="88410" spans="13:13" x14ac:dyDescent="0.25">
      <c r="M88410"/>
    </row>
    <row r="88411" spans="13:13" x14ac:dyDescent="0.25">
      <c r="M88411"/>
    </row>
    <row r="88412" spans="13:13" x14ac:dyDescent="0.25">
      <c r="M88412"/>
    </row>
    <row r="88413" spans="13:13" x14ac:dyDescent="0.25">
      <c r="M88413"/>
    </row>
    <row r="88414" spans="13:13" x14ac:dyDescent="0.25">
      <c r="M88414"/>
    </row>
    <row r="88415" spans="13:13" x14ac:dyDescent="0.25">
      <c r="M88415"/>
    </row>
    <row r="88416" spans="13:13" x14ac:dyDescent="0.25">
      <c r="M88416"/>
    </row>
    <row r="88417" spans="13:13" x14ac:dyDescent="0.25">
      <c r="M88417"/>
    </row>
    <row r="88418" spans="13:13" x14ac:dyDescent="0.25">
      <c r="M88418"/>
    </row>
    <row r="88419" spans="13:13" x14ac:dyDescent="0.25">
      <c r="M88419"/>
    </row>
    <row r="88420" spans="13:13" x14ac:dyDescent="0.25">
      <c r="M88420"/>
    </row>
    <row r="88421" spans="13:13" x14ac:dyDescent="0.25">
      <c r="M88421"/>
    </row>
    <row r="88422" spans="13:13" x14ac:dyDescent="0.25">
      <c r="M88422"/>
    </row>
    <row r="88423" spans="13:13" x14ac:dyDescent="0.25">
      <c r="M88423"/>
    </row>
    <row r="88424" spans="13:13" x14ac:dyDescent="0.25">
      <c r="M88424"/>
    </row>
    <row r="88425" spans="13:13" x14ac:dyDescent="0.25">
      <c r="M88425"/>
    </row>
    <row r="88426" spans="13:13" x14ac:dyDescent="0.25">
      <c r="M88426"/>
    </row>
    <row r="88427" spans="13:13" x14ac:dyDescent="0.25">
      <c r="M88427"/>
    </row>
    <row r="88428" spans="13:13" x14ac:dyDescent="0.25">
      <c r="M88428"/>
    </row>
    <row r="88429" spans="13:13" x14ac:dyDescent="0.25">
      <c r="M88429"/>
    </row>
    <row r="88430" spans="13:13" x14ac:dyDescent="0.25">
      <c r="M88430"/>
    </row>
    <row r="88431" spans="13:13" x14ac:dyDescent="0.25">
      <c r="M88431"/>
    </row>
    <row r="88432" spans="13:13" x14ac:dyDescent="0.25">
      <c r="M88432"/>
    </row>
    <row r="88433" spans="13:13" x14ac:dyDescent="0.25">
      <c r="M88433"/>
    </row>
    <row r="88434" spans="13:13" x14ac:dyDescent="0.25">
      <c r="M88434"/>
    </row>
    <row r="88435" spans="13:13" x14ac:dyDescent="0.25">
      <c r="M88435"/>
    </row>
    <row r="88436" spans="13:13" x14ac:dyDescent="0.25">
      <c r="M88436"/>
    </row>
    <row r="88437" spans="13:13" x14ac:dyDescent="0.25">
      <c r="M88437"/>
    </row>
    <row r="88438" spans="13:13" x14ac:dyDescent="0.25">
      <c r="M88438"/>
    </row>
    <row r="88439" spans="13:13" x14ac:dyDescent="0.25">
      <c r="M88439"/>
    </row>
    <row r="88440" spans="13:13" x14ac:dyDescent="0.25">
      <c r="M88440"/>
    </row>
    <row r="88441" spans="13:13" x14ac:dyDescent="0.25">
      <c r="M88441"/>
    </row>
    <row r="88442" spans="13:13" x14ac:dyDescent="0.25">
      <c r="M88442"/>
    </row>
    <row r="88443" spans="13:13" x14ac:dyDescent="0.25">
      <c r="M88443"/>
    </row>
    <row r="88444" spans="13:13" x14ac:dyDescent="0.25">
      <c r="M88444"/>
    </row>
    <row r="88445" spans="13:13" x14ac:dyDescent="0.25">
      <c r="M88445"/>
    </row>
    <row r="88446" spans="13:13" x14ac:dyDescent="0.25">
      <c r="M88446"/>
    </row>
    <row r="88447" spans="13:13" x14ac:dyDescent="0.25">
      <c r="M88447"/>
    </row>
    <row r="88448" spans="13:13" x14ac:dyDescent="0.25">
      <c r="M88448"/>
    </row>
    <row r="88449" spans="13:13" x14ac:dyDescent="0.25">
      <c r="M88449"/>
    </row>
    <row r="88450" spans="13:13" x14ac:dyDescent="0.25">
      <c r="M88450"/>
    </row>
    <row r="88451" spans="13:13" x14ac:dyDescent="0.25">
      <c r="M88451"/>
    </row>
    <row r="88452" spans="13:13" x14ac:dyDescent="0.25">
      <c r="M88452"/>
    </row>
    <row r="88453" spans="13:13" x14ac:dyDescent="0.25">
      <c r="M88453"/>
    </row>
    <row r="88454" spans="13:13" x14ac:dyDescent="0.25">
      <c r="M88454"/>
    </row>
    <row r="88455" spans="13:13" x14ac:dyDescent="0.25">
      <c r="M88455"/>
    </row>
    <row r="88456" spans="13:13" x14ac:dyDescent="0.25">
      <c r="M88456"/>
    </row>
    <row r="88457" spans="13:13" x14ac:dyDescent="0.25">
      <c r="M88457"/>
    </row>
    <row r="88458" spans="13:13" x14ac:dyDescent="0.25">
      <c r="M88458"/>
    </row>
    <row r="88459" spans="13:13" x14ac:dyDescent="0.25">
      <c r="M88459"/>
    </row>
    <row r="88460" spans="13:13" x14ac:dyDescent="0.25">
      <c r="M88460"/>
    </row>
    <row r="88461" spans="13:13" x14ac:dyDescent="0.25">
      <c r="M88461"/>
    </row>
    <row r="88462" spans="13:13" x14ac:dyDescent="0.25">
      <c r="M88462"/>
    </row>
    <row r="88463" spans="13:13" x14ac:dyDescent="0.25">
      <c r="M88463"/>
    </row>
    <row r="88464" spans="13:13" x14ac:dyDescent="0.25">
      <c r="M88464"/>
    </row>
    <row r="88465" spans="13:13" x14ac:dyDescent="0.25">
      <c r="M88465"/>
    </row>
    <row r="88466" spans="13:13" x14ac:dyDescent="0.25">
      <c r="M88466"/>
    </row>
    <row r="88467" spans="13:13" x14ac:dyDescent="0.25">
      <c r="M88467"/>
    </row>
    <row r="88468" spans="13:13" x14ac:dyDescent="0.25">
      <c r="M88468"/>
    </row>
    <row r="88469" spans="13:13" x14ac:dyDescent="0.25">
      <c r="M88469"/>
    </row>
    <row r="88470" spans="13:13" x14ac:dyDescent="0.25">
      <c r="M88470"/>
    </row>
    <row r="88471" spans="13:13" x14ac:dyDescent="0.25">
      <c r="M88471"/>
    </row>
    <row r="88472" spans="13:13" x14ac:dyDescent="0.25">
      <c r="M88472"/>
    </row>
    <row r="88473" spans="13:13" x14ac:dyDescent="0.25">
      <c r="M88473"/>
    </row>
    <row r="88474" spans="13:13" x14ac:dyDescent="0.25">
      <c r="M88474"/>
    </row>
    <row r="88475" spans="13:13" x14ac:dyDescent="0.25">
      <c r="M88475"/>
    </row>
    <row r="88476" spans="13:13" x14ac:dyDescent="0.25">
      <c r="M88476"/>
    </row>
    <row r="88477" spans="13:13" x14ac:dyDescent="0.25">
      <c r="M88477"/>
    </row>
    <row r="88478" spans="13:13" x14ac:dyDescent="0.25">
      <c r="M88478"/>
    </row>
    <row r="88479" spans="13:13" x14ac:dyDescent="0.25">
      <c r="M88479"/>
    </row>
    <row r="88480" spans="13:13" x14ac:dyDescent="0.25">
      <c r="M88480"/>
    </row>
    <row r="88481" spans="13:13" x14ac:dyDescent="0.25">
      <c r="M88481"/>
    </row>
    <row r="88482" spans="13:13" x14ac:dyDescent="0.25">
      <c r="M88482"/>
    </row>
    <row r="88483" spans="13:13" x14ac:dyDescent="0.25">
      <c r="M88483"/>
    </row>
    <row r="88484" spans="13:13" x14ac:dyDescent="0.25">
      <c r="M88484"/>
    </row>
    <row r="88485" spans="13:13" x14ac:dyDescent="0.25">
      <c r="M88485"/>
    </row>
    <row r="88486" spans="13:13" x14ac:dyDescent="0.25">
      <c r="M88486"/>
    </row>
    <row r="88487" spans="13:13" x14ac:dyDescent="0.25">
      <c r="M88487"/>
    </row>
    <row r="88488" spans="13:13" x14ac:dyDescent="0.25">
      <c r="M88488"/>
    </row>
    <row r="88489" spans="13:13" x14ac:dyDescent="0.25">
      <c r="M88489"/>
    </row>
    <row r="88490" spans="13:13" x14ac:dyDescent="0.25">
      <c r="M88490"/>
    </row>
    <row r="88491" spans="13:13" x14ac:dyDescent="0.25">
      <c r="M88491"/>
    </row>
    <row r="88492" spans="13:13" x14ac:dyDescent="0.25">
      <c r="M88492"/>
    </row>
    <row r="88493" spans="13:13" x14ac:dyDescent="0.25">
      <c r="M88493"/>
    </row>
    <row r="88494" spans="13:13" x14ac:dyDescent="0.25">
      <c r="M88494"/>
    </row>
    <row r="88495" spans="13:13" x14ac:dyDescent="0.25">
      <c r="M88495"/>
    </row>
    <row r="88496" spans="13:13" x14ac:dyDescent="0.25">
      <c r="M88496"/>
    </row>
    <row r="88497" spans="13:13" x14ac:dyDescent="0.25">
      <c r="M88497"/>
    </row>
    <row r="88498" spans="13:13" x14ac:dyDescent="0.25">
      <c r="M88498"/>
    </row>
    <row r="88499" spans="13:13" x14ac:dyDescent="0.25">
      <c r="M88499"/>
    </row>
    <row r="88500" spans="13:13" x14ac:dyDescent="0.25">
      <c r="M88500"/>
    </row>
    <row r="88501" spans="13:13" x14ac:dyDescent="0.25">
      <c r="M88501"/>
    </row>
    <row r="88502" spans="13:13" x14ac:dyDescent="0.25">
      <c r="M88502"/>
    </row>
    <row r="88503" spans="13:13" x14ac:dyDescent="0.25">
      <c r="M88503"/>
    </row>
    <row r="88504" spans="13:13" x14ac:dyDescent="0.25">
      <c r="M88504"/>
    </row>
    <row r="88505" spans="13:13" x14ac:dyDescent="0.25">
      <c r="M88505"/>
    </row>
    <row r="88506" spans="13:13" x14ac:dyDescent="0.25">
      <c r="M88506"/>
    </row>
    <row r="88507" spans="13:13" x14ac:dyDescent="0.25">
      <c r="M88507"/>
    </row>
    <row r="88508" spans="13:13" x14ac:dyDescent="0.25">
      <c r="M88508"/>
    </row>
    <row r="88509" spans="13:13" x14ac:dyDescent="0.25">
      <c r="M88509"/>
    </row>
    <row r="88510" spans="13:13" x14ac:dyDescent="0.25">
      <c r="M88510"/>
    </row>
    <row r="88511" spans="13:13" x14ac:dyDescent="0.25">
      <c r="M88511"/>
    </row>
    <row r="88512" spans="13:13" x14ac:dyDescent="0.25">
      <c r="M88512"/>
    </row>
    <row r="88513" spans="13:13" x14ac:dyDescent="0.25">
      <c r="M88513"/>
    </row>
    <row r="88514" spans="13:13" x14ac:dyDescent="0.25">
      <c r="M88514"/>
    </row>
    <row r="88515" spans="13:13" x14ac:dyDescent="0.25">
      <c r="M88515"/>
    </row>
    <row r="88516" spans="13:13" x14ac:dyDescent="0.25">
      <c r="M88516"/>
    </row>
    <row r="88517" spans="13:13" x14ac:dyDescent="0.25">
      <c r="M88517"/>
    </row>
    <row r="88518" spans="13:13" x14ac:dyDescent="0.25">
      <c r="M88518"/>
    </row>
    <row r="88519" spans="13:13" x14ac:dyDescent="0.25">
      <c r="M88519"/>
    </row>
    <row r="88520" spans="13:13" x14ac:dyDescent="0.25">
      <c r="M88520"/>
    </row>
    <row r="88521" spans="13:13" x14ac:dyDescent="0.25">
      <c r="M88521"/>
    </row>
    <row r="88522" spans="13:13" x14ac:dyDescent="0.25">
      <c r="M88522"/>
    </row>
    <row r="88523" spans="13:13" x14ac:dyDescent="0.25">
      <c r="M88523"/>
    </row>
    <row r="88524" spans="13:13" x14ac:dyDescent="0.25">
      <c r="M88524"/>
    </row>
    <row r="88525" spans="13:13" x14ac:dyDescent="0.25">
      <c r="M88525"/>
    </row>
    <row r="88526" spans="13:13" x14ac:dyDescent="0.25">
      <c r="M88526"/>
    </row>
    <row r="88527" spans="13:13" x14ac:dyDescent="0.25">
      <c r="M88527"/>
    </row>
    <row r="88528" spans="13:13" x14ac:dyDescent="0.25">
      <c r="M88528"/>
    </row>
    <row r="88529" spans="13:13" x14ac:dyDescent="0.25">
      <c r="M88529"/>
    </row>
    <row r="88530" spans="13:13" x14ac:dyDescent="0.25">
      <c r="M88530"/>
    </row>
    <row r="88531" spans="13:13" x14ac:dyDescent="0.25">
      <c r="M88531"/>
    </row>
    <row r="88532" spans="13:13" x14ac:dyDescent="0.25">
      <c r="M88532"/>
    </row>
    <row r="88533" spans="13:13" x14ac:dyDescent="0.25">
      <c r="M88533"/>
    </row>
    <row r="88534" spans="13:13" x14ac:dyDescent="0.25">
      <c r="M88534"/>
    </row>
    <row r="88535" spans="13:13" x14ac:dyDescent="0.25">
      <c r="M88535"/>
    </row>
    <row r="88536" spans="13:13" x14ac:dyDescent="0.25">
      <c r="M88536"/>
    </row>
    <row r="88537" spans="13:13" x14ac:dyDescent="0.25">
      <c r="M88537"/>
    </row>
    <row r="88538" spans="13:13" x14ac:dyDescent="0.25">
      <c r="M88538"/>
    </row>
    <row r="88539" spans="13:13" x14ac:dyDescent="0.25">
      <c r="M88539"/>
    </row>
    <row r="88540" spans="13:13" x14ac:dyDescent="0.25">
      <c r="M88540"/>
    </row>
    <row r="88541" spans="13:13" x14ac:dyDescent="0.25">
      <c r="M88541"/>
    </row>
    <row r="88542" spans="13:13" x14ac:dyDescent="0.25">
      <c r="M88542"/>
    </row>
    <row r="88543" spans="13:13" x14ac:dyDescent="0.25">
      <c r="M88543"/>
    </row>
    <row r="88544" spans="13:13" x14ac:dyDescent="0.25">
      <c r="M88544"/>
    </row>
    <row r="88545" spans="13:13" x14ac:dyDescent="0.25">
      <c r="M88545"/>
    </row>
    <row r="88546" spans="13:13" x14ac:dyDescent="0.25">
      <c r="M88546"/>
    </row>
    <row r="88547" spans="13:13" x14ac:dyDescent="0.25">
      <c r="M88547"/>
    </row>
    <row r="88548" spans="13:13" x14ac:dyDescent="0.25">
      <c r="M88548"/>
    </row>
    <row r="88549" spans="13:13" x14ac:dyDescent="0.25">
      <c r="M88549"/>
    </row>
    <row r="88550" spans="13:13" x14ac:dyDescent="0.25">
      <c r="M88550"/>
    </row>
    <row r="88551" spans="13:13" x14ac:dyDescent="0.25">
      <c r="M88551"/>
    </row>
    <row r="88552" spans="13:13" x14ac:dyDescent="0.25">
      <c r="M88552"/>
    </row>
    <row r="88553" spans="13:13" x14ac:dyDescent="0.25">
      <c r="M88553"/>
    </row>
    <row r="88554" spans="13:13" x14ac:dyDescent="0.25">
      <c r="M88554"/>
    </row>
    <row r="88555" spans="13:13" x14ac:dyDescent="0.25">
      <c r="M88555"/>
    </row>
    <row r="88556" spans="13:13" x14ac:dyDescent="0.25">
      <c r="M88556"/>
    </row>
    <row r="88557" spans="13:13" x14ac:dyDescent="0.25">
      <c r="M88557"/>
    </row>
    <row r="88558" spans="13:13" x14ac:dyDescent="0.25">
      <c r="M88558"/>
    </row>
    <row r="88559" spans="13:13" x14ac:dyDescent="0.25">
      <c r="M88559"/>
    </row>
    <row r="88560" spans="13:13" x14ac:dyDescent="0.25">
      <c r="M88560"/>
    </row>
    <row r="88561" spans="13:13" x14ac:dyDescent="0.25">
      <c r="M88561"/>
    </row>
    <row r="88562" spans="13:13" x14ac:dyDescent="0.25">
      <c r="M88562"/>
    </row>
    <row r="88563" spans="13:13" x14ac:dyDescent="0.25">
      <c r="M88563"/>
    </row>
    <row r="88564" spans="13:13" x14ac:dyDescent="0.25">
      <c r="M88564"/>
    </row>
    <row r="88565" spans="13:13" x14ac:dyDescent="0.25">
      <c r="M88565"/>
    </row>
    <row r="88566" spans="13:13" x14ac:dyDescent="0.25">
      <c r="M88566"/>
    </row>
    <row r="88567" spans="13:13" x14ac:dyDescent="0.25">
      <c r="M88567"/>
    </row>
    <row r="88568" spans="13:13" x14ac:dyDescent="0.25">
      <c r="M88568"/>
    </row>
    <row r="88569" spans="13:13" x14ac:dyDescent="0.25">
      <c r="M88569"/>
    </row>
    <row r="88570" spans="13:13" x14ac:dyDescent="0.25">
      <c r="M88570"/>
    </row>
    <row r="88571" spans="13:13" x14ac:dyDescent="0.25">
      <c r="M88571"/>
    </row>
    <row r="88572" spans="13:13" x14ac:dyDescent="0.25">
      <c r="M88572"/>
    </row>
    <row r="88573" spans="13:13" x14ac:dyDescent="0.25">
      <c r="M88573"/>
    </row>
    <row r="88574" spans="13:13" x14ac:dyDescent="0.25">
      <c r="M88574"/>
    </row>
    <row r="88575" spans="13:13" x14ac:dyDescent="0.25">
      <c r="M88575"/>
    </row>
    <row r="88576" spans="13:13" x14ac:dyDescent="0.25">
      <c r="M88576"/>
    </row>
    <row r="88577" spans="13:13" x14ac:dyDescent="0.25">
      <c r="M88577"/>
    </row>
    <row r="88578" spans="13:13" x14ac:dyDescent="0.25">
      <c r="M88578"/>
    </row>
    <row r="88579" spans="13:13" x14ac:dyDescent="0.25">
      <c r="M88579"/>
    </row>
    <row r="88580" spans="13:13" x14ac:dyDescent="0.25">
      <c r="M88580"/>
    </row>
    <row r="88581" spans="13:13" x14ac:dyDescent="0.25">
      <c r="M88581"/>
    </row>
    <row r="88582" spans="13:13" x14ac:dyDescent="0.25">
      <c r="M88582"/>
    </row>
    <row r="88583" spans="13:13" x14ac:dyDescent="0.25">
      <c r="M88583"/>
    </row>
    <row r="88584" spans="13:13" x14ac:dyDescent="0.25">
      <c r="M88584"/>
    </row>
    <row r="88585" spans="13:13" x14ac:dyDescent="0.25">
      <c r="M88585"/>
    </row>
    <row r="88586" spans="13:13" x14ac:dyDescent="0.25">
      <c r="M88586"/>
    </row>
    <row r="88587" spans="13:13" x14ac:dyDescent="0.25">
      <c r="M88587"/>
    </row>
    <row r="88588" spans="13:13" x14ac:dyDescent="0.25">
      <c r="M88588"/>
    </row>
    <row r="88589" spans="13:13" x14ac:dyDescent="0.25">
      <c r="M88589"/>
    </row>
    <row r="88590" spans="13:13" x14ac:dyDescent="0.25">
      <c r="M88590"/>
    </row>
    <row r="88591" spans="13:13" x14ac:dyDescent="0.25">
      <c r="M88591"/>
    </row>
    <row r="88592" spans="13:13" x14ac:dyDescent="0.25">
      <c r="M88592"/>
    </row>
    <row r="88593" spans="13:13" x14ac:dyDescent="0.25">
      <c r="M88593"/>
    </row>
    <row r="88594" spans="13:13" x14ac:dyDescent="0.25">
      <c r="M88594"/>
    </row>
    <row r="88595" spans="13:13" x14ac:dyDescent="0.25">
      <c r="M88595"/>
    </row>
    <row r="88596" spans="13:13" x14ac:dyDescent="0.25">
      <c r="M88596"/>
    </row>
    <row r="88597" spans="13:13" x14ac:dyDescent="0.25">
      <c r="M88597"/>
    </row>
    <row r="88598" spans="13:13" x14ac:dyDescent="0.25">
      <c r="M88598"/>
    </row>
    <row r="88599" spans="13:13" x14ac:dyDescent="0.25">
      <c r="M88599"/>
    </row>
    <row r="88600" spans="13:13" x14ac:dyDescent="0.25">
      <c r="M88600"/>
    </row>
    <row r="88601" spans="13:13" x14ac:dyDescent="0.25">
      <c r="M88601"/>
    </row>
    <row r="88602" spans="13:13" x14ac:dyDescent="0.25">
      <c r="M88602"/>
    </row>
    <row r="88603" spans="13:13" x14ac:dyDescent="0.25">
      <c r="M88603"/>
    </row>
    <row r="88604" spans="13:13" x14ac:dyDescent="0.25">
      <c r="M88604"/>
    </row>
    <row r="88605" spans="13:13" x14ac:dyDescent="0.25">
      <c r="M88605"/>
    </row>
    <row r="88606" spans="13:13" x14ac:dyDescent="0.25">
      <c r="M88606"/>
    </row>
    <row r="88607" spans="13:13" x14ac:dyDescent="0.25">
      <c r="M88607"/>
    </row>
    <row r="88608" spans="13:13" x14ac:dyDescent="0.25">
      <c r="M88608"/>
    </row>
    <row r="88609" spans="13:13" x14ac:dyDescent="0.25">
      <c r="M88609"/>
    </row>
    <row r="88610" spans="13:13" x14ac:dyDescent="0.25">
      <c r="M88610"/>
    </row>
    <row r="88611" spans="13:13" x14ac:dyDescent="0.25">
      <c r="M88611"/>
    </row>
    <row r="88612" spans="13:13" x14ac:dyDescent="0.25">
      <c r="M88612"/>
    </row>
    <row r="88613" spans="13:13" x14ac:dyDescent="0.25">
      <c r="M88613"/>
    </row>
    <row r="88614" spans="13:13" x14ac:dyDescent="0.25">
      <c r="M88614"/>
    </row>
    <row r="88615" spans="13:13" x14ac:dyDescent="0.25">
      <c r="M88615"/>
    </row>
    <row r="88616" spans="13:13" x14ac:dyDescent="0.25">
      <c r="M88616"/>
    </row>
    <row r="88617" spans="13:13" x14ac:dyDescent="0.25">
      <c r="M88617"/>
    </row>
    <row r="88618" spans="13:13" x14ac:dyDescent="0.25">
      <c r="M88618"/>
    </row>
    <row r="88619" spans="13:13" x14ac:dyDescent="0.25">
      <c r="M88619"/>
    </row>
    <row r="88620" spans="13:13" x14ac:dyDescent="0.25">
      <c r="M88620"/>
    </row>
    <row r="88621" spans="13:13" x14ac:dyDescent="0.25">
      <c r="M88621"/>
    </row>
    <row r="88622" spans="13:13" x14ac:dyDescent="0.25">
      <c r="M88622"/>
    </row>
    <row r="88623" spans="13:13" x14ac:dyDescent="0.25">
      <c r="M88623"/>
    </row>
    <row r="88624" spans="13:13" x14ac:dyDescent="0.25">
      <c r="M88624"/>
    </row>
    <row r="88625" spans="13:13" x14ac:dyDescent="0.25">
      <c r="M88625"/>
    </row>
    <row r="88626" spans="13:13" x14ac:dyDescent="0.25">
      <c r="M88626"/>
    </row>
    <row r="88627" spans="13:13" x14ac:dyDescent="0.25">
      <c r="M88627"/>
    </row>
    <row r="88628" spans="13:13" x14ac:dyDescent="0.25">
      <c r="M88628"/>
    </row>
    <row r="88629" spans="13:13" x14ac:dyDescent="0.25">
      <c r="M88629"/>
    </row>
    <row r="88630" spans="13:13" x14ac:dyDescent="0.25">
      <c r="M88630"/>
    </row>
    <row r="88631" spans="13:13" x14ac:dyDescent="0.25">
      <c r="M88631"/>
    </row>
    <row r="88632" spans="13:13" x14ac:dyDescent="0.25">
      <c r="M88632"/>
    </row>
    <row r="88633" spans="13:13" x14ac:dyDescent="0.25">
      <c r="M88633"/>
    </row>
    <row r="88634" spans="13:13" x14ac:dyDescent="0.25">
      <c r="M88634"/>
    </row>
    <row r="88635" spans="13:13" x14ac:dyDescent="0.25">
      <c r="M88635"/>
    </row>
    <row r="88636" spans="13:13" x14ac:dyDescent="0.25">
      <c r="M88636"/>
    </row>
    <row r="88637" spans="13:13" x14ac:dyDescent="0.25">
      <c r="M88637"/>
    </row>
    <row r="88638" spans="13:13" x14ac:dyDescent="0.25">
      <c r="M88638"/>
    </row>
    <row r="88639" spans="13:13" x14ac:dyDescent="0.25">
      <c r="M88639"/>
    </row>
    <row r="88640" spans="13:13" x14ac:dyDescent="0.25">
      <c r="M88640"/>
    </row>
    <row r="88641" spans="13:13" x14ac:dyDescent="0.25">
      <c r="M88641"/>
    </row>
    <row r="88642" spans="13:13" x14ac:dyDescent="0.25">
      <c r="M88642"/>
    </row>
    <row r="88643" spans="13:13" x14ac:dyDescent="0.25">
      <c r="M88643"/>
    </row>
    <row r="88644" spans="13:13" x14ac:dyDescent="0.25">
      <c r="M88644"/>
    </row>
    <row r="88645" spans="13:13" x14ac:dyDescent="0.25">
      <c r="M88645"/>
    </row>
    <row r="88646" spans="13:13" x14ac:dyDescent="0.25">
      <c r="M88646"/>
    </row>
    <row r="88647" spans="13:13" x14ac:dyDescent="0.25">
      <c r="M88647"/>
    </row>
    <row r="88648" spans="13:13" x14ac:dyDescent="0.25">
      <c r="M88648"/>
    </row>
    <row r="88649" spans="13:13" x14ac:dyDescent="0.25">
      <c r="M88649"/>
    </row>
    <row r="88650" spans="13:13" x14ac:dyDescent="0.25">
      <c r="M88650"/>
    </row>
    <row r="88651" spans="13:13" x14ac:dyDescent="0.25">
      <c r="M88651"/>
    </row>
    <row r="88652" spans="13:13" x14ac:dyDescent="0.25">
      <c r="M88652"/>
    </row>
    <row r="88653" spans="13:13" x14ac:dyDescent="0.25">
      <c r="M88653"/>
    </row>
    <row r="88654" spans="13:13" x14ac:dyDescent="0.25">
      <c r="M88654"/>
    </row>
    <row r="88655" spans="13:13" x14ac:dyDescent="0.25">
      <c r="M88655"/>
    </row>
    <row r="88656" spans="13:13" x14ac:dyDescent="0.25">
      <c r="M88656"/>
    </row>
    <row r="88657" spans="13:13" x14ac:dyDescent="0.25">
      <c r="M88657"/>
    </row>
    <row r="88658" spans="13:13" x14ac:dyDescent="0.25">
      <c r="M88658"/>
    </row>
    <row r="88659" spans="13:13" x14ac:dyDescent="0.25">
      <c r="M88659"/>
    </row>
    <row r="88660" spans="13:13" x14ac:dyDescent="0.25">
      <c r="M88660"/>
    </row>
    <row r="88661" spans="13:13" x14ac:dyDescent="0.25">
      <c r="M88661"/>
    </row>
    <row r="88662" spans="13:13" x14ac:dyDescent="0.25">
      <c r="M88662"/>
    </row>
    <row r="88663" spans="13:13" x14ac:dyDescent="0.25">
      <c r="M88663"/>
    </row>
    <row r="88664" spans="13:13" x14ac:dyDescent="0.25">
      <c r="M88664"/>
    </row>
    <row r="88665" spans="13:13" x14ac:dyDescent="0.25">
      <c r="M88665"/>
    </row>
    <row r="88666" spans="13:13" x14ac:dyDescent="0.25">
      <c r="M88666"/>
    </row>
    <row r="88667" spans="13:13" x14ac:dyDescent="0.25">
      <c r="M88667"/>
    </row>
    <row r="88668" spans="13:13" x14ac:dyDescent="0.25">
      <c r="M88668"/>
    </row>
    <row r="88669" spans="13:13" x14ac:dyDescent="0.25">
      <c r="M88669"/>
    </row>
    <row r="88670" spans="13:13" x14ac:dyDescent="0.25">
      <c r="M88670"/>
    </row>
    <row r="88671" spans="13:13" x14ac:dyDescent="0.25">
      <c r="M88671"/>
    </row>
    <row r="88672" spans="13:13" x14ac:dyDescent="0.25">
      <c r="M88672"/>
    </row>
    <row r="88673" spans="13:13" x14ac:dyDescent="0.25">
      <c r="M88673"/>
    </row>
    <row r="88674" spans="13:13" x14ac:dyDescent="0.25">
      <c r="M88674"/>
    </row>
    <row r="88675" spans="13:13" x14ac:dyDescent="0.25">
      <c r="M88675"/>
    </row>
    <row r="88676" spans="13:13" x14ac:dyDescent="0.25">
      <c r="M88676"/>
    </row>
    <row r="88677" spans="13:13" x14ac:dyDescent="0.25">
      <c r="M88677"/>
    </row>
    <row r="88678" spans="13:13" x14ac:dyDescent="0.25">
      <c r="M88678"/>
    </row>
    <row r="88679" spans="13:13" x14ac:dyDescent="0.25">
      <c r="M88679"/>
    </row>
    <row r="88680" spans="13:13" x14ac:dyDescent="0.25">
      <c r="M88680"/>
    </row>
    <row r="88681" spans="13:13" x14ac:dyDescent="0.25">
      <c r="M88681"/>
    </row>
    <row r="88682" spans="13:13" x14ac:dyDescent="0.25">
      <c r="M88682"/>
    </row>
    <row r="88683" spans="13:13" x14ac:dyDescent="0.25">
      <c r="M88683"/>
    </row>
    <row r="88684" spans="13:13" x14ac:dyDescent="0.25">
      <c r="M88684"/>
    </row>
    <row r="88685" spans="13:13" x14ac:dyDescent="0.25">
      <c r="M88685"/>
    </row>
    <row r="88686" spans="13:13" x14ac:dyDescent="0.25">
      <c r="M88686"/>
    </row>
    <row r="88687" spans="13:13" x14ac:dyDescent="0.25">
      <c r="M88687"/>
    </row>
    <row r="88688" spans="13:13" x14ac:dyDescent="0.25">
      <c r="M88688"/>
    </row>
    <row r="88689" spans="13:13" x14ac:dyDescent="0.25">
      <c r="M88689"/>
    </row>
    <row r="88690" spans="13:13" x14ac:dyDescent="0.25">
      <c r="M88690"/>
    </row>
    <row r="88691" spans="13:13" x14ac:dyDescent="0.25">
      <c r="M88691"/>
    </row>
    <row r="88692" spans="13:13" x14ac:dyDescent="0.25">
      <c r="M88692"/>
    </row>
    <row r="88693" spans="13:13" x14ac:dyDescent="0.25">
      <c r="M88693"/>
    </row>
    <row r="88694" spans="13:13" x14ac:dyDescent="0.25">
      <c r="M88694"/>
    </row>
    <row r="88695" spans="13:13" x14ac:dyDescent="0.25">
      <c r="M88695"/>
    </row>
    <row r="88696" spans="13:13" x14ac:dyDescent="0.25">
      <c r="M88696"/>
    </row>
    <row r="88697" spans="13:13" x14ac:dyDescent="0.25">
      <c r="M88697"/>
    </row>
    <row r="88698" spans="13:13" x14ac:dyDescent="0.25">
      <c r="M88698"/>
    </row>
    <row r="88699" spans="13:13" x14ac:dyDescent="0.25">
      <c r="M88699"/>
    </row>
    <row r="88700" spans="13:13" x14ac:dyDescent="0.25">
      <c r="M88700"/>
    </row>
    <row r="88701" spans="13:13" x14ac:dyDescent="0.25">
      <c r="M88701"/>
    </row>
    <row r="88702" spans="13:13" x14ac:dyDescent="0.25">
      <c r="M88702"/>
    </row>
    <row r="88703" spans="13:13" x14ac:dyDescent="0.25">
      <c r="M88703"/>
    </row>
    <row r="88704" spans="13:13" x14ac:dyDescent="0.25">
      <c r="M88704"/>
    </row>
    <row r="88705" spans="13:13" x14ac:dyDescent="0.25">
      <c r="M88705"/>
    </row>
    <row r="88706" spans="13:13" x14ac:dyDescent="0.25">
      <c r="M88706"/>
    </row>
    <row r="88707" spans="13:13" x14ac:dyDescent="0.25">
      <c r="M88707"/>
    </row>
    <row r="88708" spans="13:13" x14ac:dyDescent="0.25">
      <c r="M88708"/>
    </row>
    <row r="88709" spans="13:13" x14ac:dyDescent="0.25">
      <c r="M88709"/>
    </row>
    <row r="88710" spans="13:13" x14ac:dyDescent="0.25">
      <c r="M88710"/>
    </row>
    <row r="88711" spans="13:13" x14ac:dyDescent="0.25">
      <c r="M88711"/>
    </row>
    <row r="88712" spans="13:13" x14ac:dyDescent="0.25">
      <c r="M88712"/>
    </row>
    <row r="88713" spans="13:13" x14ac:dyDescent="0.25">
      <c r="M88713"/>
    </row>
    <row r="88714" spans="13:13" x14ac:dyDescent="0.25">
      <c r="M88714"/>
    </row>
    <row r="88715" spans="13:13" x14ac:dyDescent="0.25">
      <c r="M88715"/>
    </row>
    <row r="88716" spans="13:13" x14ac:dyDescent="0.25">
      <c r="M88716"/>
    </row>
    <row r="88717" spans="13:13" x14ac:dyDescent="0.25">
      <c r="M88717"/>
    </row>
    <row r="88718" spans="13:13" x14ac:dyDescent="0.25">
      <c r="M88718"/>
    </row>
    <row r="88719" spans="13:13" x14ac:dyDescent="0.25">
      <c r="M88719"/>
    </row>
    <row r="88720" spans="13:13" x14ac:dyDescent="0.25">
      <c r="M88720"/>
    </row>
    <row r="88721" spans="13:13" x14ac:dyDescent="0.25">
      <c r="M88721"/>
    </row>
    <row r="88722" spans="13:13" x14ac:dyDescent="0.25">
      <c r="M88722"/>
    </row>
    <row r="88723" spans="13:13" x14ac:dyDescent="0.25">
      <c r="M88723"/>
    </row>
    <row r="88724" spans="13:13" x14ac:dyDescent="0.25">
      <c r="M88724"/>
    </row>
    <row r="88725" spans="13:13" x14ac:dyDescent="0.25">
      <c r="M88725"/>
    </row>
    <row r="88726" spans="13:13" x14ac:dyDescent="0.25">
      <c r="M88726"/>
    </row>
    <row r="88727" spans="13:13" x14ac:dyDescent="0.25">
      <c r="M88727"/>
    </row>
    <row r="88728" spans="13:13" x14ac:dyDescent="0.25">
      <c r="M88728"/>
    </row>
    <row r="88729" spans="13:13" x14ac:dyDescent="0.25">
      <c r="M88729"/>
    </row>
    <row r="88730" spans="13:13" x14ac:dyDescent="0.25">
      <c r="M88730"/>
    </row>
    <row r="88731" spans="13:13" x14ac:dyDescent="0.25">
      <c r="M88731"/>
    </row>
    <row r="88732" spans="13:13" x14ac:dyDescent="0.25">
      <c r="M88732"/>
    </row>
    <row r="88733" spans="13:13" x14ac:dyDescent="0.25">
      <c r="M88733"/>
    </row>
    <row r="88734" spans="13:13" x14ac:dyDescent="0.25">
      <c r="M88734"/>
    </row>
    <row r="88735" spans="13:13" x14ac:dyDescent="0.25">
      <c r="M88735"/>
    </row>
    <row r="88736" spans="13:13" x14ac:dyDescent="0.25">
      <c r="M88736"/>
    </row>
    <row r="88737" spans="13:13" x14ac:dyDescent="0.25">
      <c r="M88737"/>
    </row>
    <row r="88738" spans="13:13" x14ac:dyDescent="0.25">
      <c r="M88738"/>
    </row>
    <row r="88739" spans="13:13" x14ac:dyDescent="0.25">
      <c r="M88739"/>
    </row>
    <row r="88740" spans="13:13" x14ac:dyDescent="0.25">
      <c r="M88740"/>
    </row>
    <row r="88741" spans="13:13" x14ac:dyDescent="0.25">
      <c r="M88741"/>
    </row>
    <row r="88742" spans="13:13" x14ac:dyDescent="0.25">
      <c r="M88742"/>
    </row>
    <row r="88743" spans="13:13" x14ac:dyDescent="0.25">
      <c r="M88743"/>
    </row>
    <row r="88744" spans="13:13" x14ac:dyDescent="0.25">
      <c r="M88744"/>
    </row>
    <row r="88745" spans="13:13" x14ac:dyDescent="0.25">
      <c r="M88745"/>
    </row>
    <row r="88746" spans="13:13" x14ac:dyDescent="0.25">
      <c r="M88746"/>
    </row>
    <row r="88747" spans="13:13" x14ac:dyDescent="0.25">
      <c r="M88747"/>
    </row>
    <row r="88748" spans="13:13" x14ac:dyDescent="0.25">
      <c r="M88748"/>
    </row>
    <row r="88749" spans="13:13" x14ac:dyDescent="0.25">
      <c r="M88749"/>
    </row>
    <row r="88750" spans="13:13" x14ac:dyDescent="0.25">
      <c r="M88750"/>
    </row>
    <row r="88751" spans="13:13" x14ac:dyDescent="0.25">
      <c r="M88751"/>
    </row>
    <row r="88752" spans="13:13" x14ac:dyDescent="0.25">
      <c r="M88752"/>
    </row>
    <row r="88753" spans="13:13" x14ac:dyDescent="0.25">
      <c r="M88753"/>
    </row>
    <row r="88754" spans="13:13" x14ac:dyDescent="0.25">
      <c r="M88754"/>
    </row>
    <row r="88755" spans="13:13" x14ac:dyDescent="0.25">
      <c r="M88755"/>
    </row>
    <row r="88756" spans="13:13" x14ac:dyDescent="0.25">
      <c r="M88756"/>
    </row>
    <row r="88757" spans="13:13" x14ac:dyDescent="0.25">
      <c r="M88757"/>
    </row>
    <row r="88758" spans="13:13" x14ac:dyDescent="0.25">
      <c r="M88758"/>
    </row>
    <row r="88759" spans="13:13" x14ac:dyDescent="0.25">
      <c r="M88759"/>
    </row>
    <row r="88760" spans="13:13" x14ac:dyDescent="0.25">
      <c r="M88760"/>
    </row>
    <row r="88761" spans="13:13" x14ac:dyDescent="0.25">
      <c r="M88761"/>
    </row>
    <row r="88762" spans="13:13" x14ac:dyDescent="0.25">
      <c r="M88762"/>
    </row>
    <row r="88763" spans="13:13" x14ac:dyDescent="0.25">
      <c r="M88763"/>
    </row>
    <row r="88764" spans="13:13" x14ac:dyDescent="0.25">
      <c r="M88764"/>
    </row>
    <row r="88765" spans="13:13" x14ac:dyDescent="0.25">
      <c r="M88765"/>
    </row>
    <row r="88766" spans="13:13" x14ac:dyDescent="0.25">
      <c r="M88766"/>
    </row>
    <row r="88767" spans="13:13" x14ac:dyDescent="0.25">
      <c r="M88767"/>
    </row>
    <row r="88768" spans="13:13" x14ac:dyDescent="0.25">
      <c r="M88768"/>
    </row>
    <row r="88769" spans="13:13" x14ac:dyDescent="0.25">
      <c r="M88769"/>
    </row>
    <row r="88770" spans="13:13" x14ac:dyDescent="0.25">
      <c r="M88770"/>
    </row>
    <row r="88771" spans="13:13" x14ac:dyDescent="0.25">
      <c r="M88771"/>
    </row>
    <row r="88772" spans="13:13" x14ac:dyDescent="0.25">
      <c r="M88772"/>
    </row>
    <row r="88773" spans="13:13" x14ac:dyDescent="0.25">
      <c r="M88773"/>
    </row>
    <row r="88774" spans="13:13" x14ac:dyDescent="0.25">
      <c r="M88774"/>
    </row>
    <row r="88775" spans="13:13" x14ac:dyDescent="0.25">
      <c r="M88775"/>
    </row>
    <row r="88776" spans="13:13" x14ac:dyDescent="0.25">
      <c r="M88776"/>
    </row>
    <row r="88777" spans="13:13" x14ac:dyDescent="0.25">
      <c r="M88777"/>
    </row>
    <row r="88778" spans="13:13" x14ac:dyDescent="0.25">
      <c r="M88778"/>
    </row>
    <row r="88779" spans="13:13" x14ac:dyDescent="0.25">
      <c r="M88779"/>
    </row>
    <row r="88780" spans="13:13" x14ac:dyDescent="0.25">
      <c r="M88780"/>
    </row>
    <row r="88781" spans="13:13" x14ac:dyDescent="0.25">
      <c r="M88781"/>
    </row>
    <row r="88782" spans="13:13" x14ac:dyDescent="0.25">
      <c r="M88782"/>
    </row>
    <row r="88783" spans="13:13" x14ac:dyDescent="0.25">
      <c r="M88783"/>
    </row>
    <row r="88784" spans="13:13" x14ac:dyDescent="0.25">
      <c r="M88784"/>
    </row>
    <row r="88785" spans="13:13" x14ac:dyDescent="0.25">
      <c r="M88785"/>
    </row>
    <row r="88786" spans="13:13" x14ac:dyDescent="0.25">
      <c r="M88786"/>
    </row>
    <row r="88787" spans="13:13" x14ac:dyDescent="0.25">
      <c r="M88787"/>
    </row>
    <row r="88788" spans="13:13" x14ac:dyDescent="0.25">
      <c r="M88788"/>
    </row>
    <row r="88789" spans="13:13" x14ac:dyDescent="0.25">
      <c r="M88789"/>
    </row>
    <row r="88790" spans="13:13" x14ac:dyDescent="0.25">
      <c r="M88790"/>
    </row>
    <row r="88791" spans="13:13" x14ac:dyDescent="0.25">
      <c r="M88791"/>
    </row>
    <row r="88792" spans="13:13" x14ac:dyDescent="0.25">
      <c r="M88792"/>
    </row>
    <row r="88793" spans="13:13" x14ac:dyDescent="0.25">
      <c r="M88793"/>
    </row>
    <row r="88794" spans="13:13" x14ac:dyDescent="0.25">
      <c r="M88794"/>
    </row>
    <row r="88795" spans="13:13" x14ac:dyDescent="0.25">
      <c r="M88795"/>
    </row>
    <row r="88796" spans="13:13" x14ac:dyDescent="0.25">
      <c r="M88796"/>
    </row>
    <row r="88797" spans="13:13" x14ac:dyDescent="0.25">
      <c r="M88797"/>
    </row>
    <row r="88798" spans="13:13" x14ac:dyDescent="0.25">
      <c r="M88798"/>
    </row>
    <row r="88799" spans="13:13" x14ac:dyDescent="0.25">
      <c r="M88799"/>
    </row>
    <row r="88800" spans="13:13" x14ac:dyDescent="0.25">
      <c r="M88800"/>
    </row>
    <row r="88801" spans="13:13" x14ac:dyDescent="0.25">
      <c r="M88801"/>
    </row>
    <row r="88802" spans="13:13" x14ac:dyDescent="0.25">
      <c r="M88802"/>
    </row>
    <row r="88803" spans="13:13" x14ac:dyDescent="0.25">
      <c r="M88803"/>
    </row>
    <row r="88804" spans="13:13" x14ac:dyDescent="0.25">
      <c r="M88804"/>
    </row>
    <row r="88805" spans="13:13" x14ac:dyDescent="0.25">
      <c r="M88805"/>
    </row>
    <row r="88806" spans="13:13" x14ac:dyDescent="0.25">
      <c r="M88806"/>
    </row>
    <row r="88807" spans="13:13" x14ac:dyDescent="0.25">
      <c r="M88807"/>
    </row>
    <row r="88808" spans="13:13" x14ac:dyDescent="0.25">
      <c r="M88808"/>
    </row>
    <row r="88809" spans="13:13" x14ac:dyDescent="0.25">
      <c r="M88809"/>
    </row>
    <row r="88810" spans="13:13" x14ac:dyDescent="0.25">
      <c r="M88810"/>
    </row>
    <row r="88811" spans="13:13" x14ac:dyDescent="0.25">
      <c r="M88811"/>
    </row>
    <row r="88812" spans="13:13" x14ac:dyDescent="0.25">
      <c r="M88812"/>
    </row>
    <row r="88813" spans="13:13" x14ac:dyDescent="0.25">
      <c r="M88813"/>
    </row>
    <row r="88814" spans="13:13" x14ac:dyDescent="0.25">
      <c r="M88814"/>
    </row>
    <row r="88815" spans="13:13" x14ac:dyDescent="0.25">
      <c r="M88815"/>
    </row>
    <row r="88816" spans="13:13" x14ac:dyDescent="0.25">
      <c r="M88816"/>
    </row>
    <row r="88817" spans="13:13" x14ac:dyDescent="0.25">
      <c r="M88817"/>
    </row>
    <row r="88818" spans="13:13" x14ac:dyDescent="0.25">
      <c r="M88818"/>
    </row>
    <row r="88819" spans="13:13" x14ac:dyDescent="0.25">
      <c r="M88819"/>
    </row>
    <row r="88820" spans="13:13" x14ac:dyDescent="0.25">
      <c r="M88820"/>
    </row>
    <row r="88821" spans="13:13" x14ac:dyDescent="0.25">
      <c r="M88821"/>
    </row>
    <row r="88822" spans="13:13" x14ac:dyDescent="0.25">
      <c r="M88822"/>
    </row>
    <row r="88823" spans="13:13" x14ac:dyDescent="0.25">
      <c r="M88823"/>
    </row>
    <row r="88824" spans="13:13" x14ac:dyDescent="0.25">
      <c r="M88824"/>
    </row>
    <row r="88825" spans="13:13" x14ac:dyDescent="0.25">
      <c r="M88825"/>
    </row>
    <row r="88826" spans="13:13" x14ac:dyDescent="0.25">
      <c r="M88826"/>
    </row>
    <row r="88827" spans="13:13" x14ac:dyDescent="0.25">
      <c r="M88827"/>
    </row>
    <row r="88828" spans="13:13" x14ac:dyDescent="0.25">
      <c r="M88828"/>
    </row>
    <row r="88829" spans="13:13" x14ac:dyDescent="0.25">
      <c r="M88829"/>
    </row>
    <row r="88830" spans="13:13" x14ac:dyDescent="0.25">
      <c r="M88830"/>
    </row>
    <row r="88831" spans="13:13" x14ac:dyDescent="0.25">
      <c r="M88831"/>
    </row>
    <row r="88832" spans="13:13" x14ac:dyDescent="0.25">
      <c r="M88832"/>
    </row>
    <row r="88833" spans="13:13" x14ac:dyDescent="0.25">
      <c r="M88833"/>
    </row>
    <row r="88834" spans="13:13" x14ac:dyDescent="0.25">
      <c r="M88834"/>
    </row>
    <row r="88835" spans="13:13" x14ac:dyDescent="0.25">
      <c r="M88835"/>
    </row>
    <row r="88836" spans="13:13" x14ac:dyDescent="0.25">
      <c r="M88836"/>
    </row>
    <row r="88837" spans="13:13" x14ac:dyDescent="0.25">
      <c r="M88837"/>
    </row>
    <row r="88838" spans="13:13" x14ac:dyDescent="0.25">
      <c r="M88838"/>
    </row>
    <row r="88839" spans="13:13" x14ac:dyDescent="0.25">
      <c r="M88839"/>
    </row>
    <row r="88840" spans="13:13" x14ac:dyDescent="0.25">
      <c r="M88840"/>
    </row>
    <row r="88841" spans="13:13" x14ac:dyDescent="0.25">
      <c r="M88841"/>
    </row>
    <row r="88842" spans="13:13" x14ac:dyDescent="0.25">
      <c r="M88842"/>
    </row>
    <row r="88843" spans="13:13" x14ac:dyDescent="0.25">
      <c r="M88843"/>
    </row>
    <row r="88844" spans="13:13" x14ac:dyDescent="0.25">
      <c r="M88844"/>
    </row>
    <row r="88845" spans="13:13" x14ac:dyDescent="0.25">
      <c r="M88845"/>
    </row>
    <row r="88846" spans="13:13" x14ac:dyDescent="0.25">
      <c r="M88846"/>
    </row>
    <row r="88847" spans="13:13" x14ac:dyDescent="0.25">
      <c r="M88847"/>
    </row>
    <row r="88848" spans="13:13" x14ac:dyDescent="0.25">
      <c r="M88848"/>
    </row>
    <row r="88849" spans="13:13" x14ac:dyDescent="0.25">
      <c r="M88849"/>
    </row>
    <row r="88850" spans="13:13" x14ac:dyDescent="0.25">
      <c r="M88850"/>
    </row>
    <row r="88851" spans="13:13" x14ac:dyDescent="0.25">
      <c r="M88851"/>
    </row>
    <row r="88852" spans="13:13" x14ac:dyDescent="0.25">
      <c r="M88852"/>
    </row>
    <row r="88853" spans="13:13" x14ac:dyDescent="0.25">
      <c r="M88853"/>
    </row>
    <row r="88854" spans="13:13" x14ac:dyDescent="0.25">
      <c r="M88854"/>
    </row>
    <row r="88855" spans="13:13" x14ac:dyDescent="0.25">
      <c r="M88855"/>
    </row>
    <row r="88856" spans="13:13" x14ac:dyDescent="0.25">
      <c r="M88856"/>
    </row>
    <row r="88857" spans="13:13" x14ac:dyDescent="0.25">
      <c r="M88857"/>
    </row>
    <row r="88858" spans="13:13" x14ac:dyDescent="0.25">
      <c r="M88858"/>
    </row>
    <row r="88859" spans="13:13" x14ac:dyDescent="0.25">
      <c r="M88859"/>
    </row>
    <row r="88860" spans="13:13" x14ac:dyDescent="0.25">
      <c r="M88860"/>
    </row>
    <row r="88861" spans="13:13" x14ac:dyDescent="0.25">
      <c r="M88861"/>
    </row>
    <row r="88862" spans="13:13" x14ac:dyDescent="0.25">
      <c r="M88862"/>
    </row>
    <row r="88863" spans="13:13" x14ac:dyDescent="0.25">
      <c r="M88863"/>
    </row>
    <row r="88864" spans="13:13" x14ac:dyDescent="0.25">
      <c r="M88864"/>
    </row>
    <row r="88865" spans="13:13" x14ac:dyDescent="0.25">
      <c r="M88865"/>
    </row>
    <row r="88866" spans="13:13" x14ac:dyDescent="0.25">
      <c r="M88866"/>
    </row>
    <row r="88867" spans="13:13" x14ac:dyDescent="0.25">
      <c r="M88867"/>
    </row>
    <row r="88868" spans="13:13" x14ac:dyDescent="0.25">
      <c r="M88868"/>
    </row>
    <row r="88869" spans="13:13" x14ac:dyDescent="0.25">
      <c r="M88869"/>
    </row>
    <row r="88870" spans="13:13" x14ac:dyDescent="0.25">
      <c r="M88870"/>
    </row>
    <row r="88871" spans="13:13" x14ac:dyDescent="0.25">
      <c r="M88871"/>
    </row>
    <row r="88872" spans="13:13" x14ac:dyDescent="0.25">
      <c r="M88872"/>
    </row>
    <row r="88873" spans="13:13" x14ac:dyDescent="0.25">
      <c r="M88873"/>
    </row>
    <row r="88874" spans="13:13" x14ac:dyDescent="0.25">
      <c r="M88874"/>
    </row>
    <row r="88875" spans="13:13" x14ac:dyDescent="0.25">
      <c r="M88875"/>
    </row>
    <row r="88876" spans="13:13" x14ac:dyDescent="0.25">
      <c r="M88876"/>
    </row>
    <row r="88877" spans="13:13" x14ac:dyDescent="0.25">
      <c r="M88877"/>
    </row>
    <row r="88878" spans="13:13" x14ac:dyDescent="0.25">
      <c r="M88878"/>
    </row>
    <row r="88879" spans="13:13" x14ac:dyDescent="0.25">
      <c r="M88879"/>
    </row>
    <row r="88880" spans="13:13" x14ac:dyDescent="0.25">
      <c r="M88880"/>
    </row>
    <row r="88881" spans="13:13" x14ac:dyDescent="0.25">
      <c r="M88881"/>
    </row>
    <row r="88882" spans="13:13" x14ac:dyDescent="0.25">
      <c r="M88882"/>
    </row>
    <row r="88883" spans="13:13" x14ac:dyDescent="0.25">
      <c r="M88883"/>
    </row>
    <row r="88884" spans="13:13" x14ac:dyDescent="0.25">
      <c r="M88884"/>
    </row>
    <row r="88885" spans="13:13" x14ac:dyDescent="0.25">
      <c r="M88885"/>
    </row>
    <row r="88886" spans="13:13" x14ac:dyDescent="0.25">
      <c r="M88886"/>
    </row>
    <row r="88887" spans="13:13" x14ac:dyDescent="0.25">
      <c r="M88887"/>
    </row>
    <row r="88888" spans="13:13" x14ac:dyDescent="0.25">
      <c r="M88888"/>
    </row>
    <row r="88889" spans="13:13" x14ac:dyDescent="0.25">
      <c r="M88889"/>
    </row>
    <row r="88890" spans="13:13" x14ac:dyDescent="0.25">
      <c r="M88890"/>
    </row>
    <row r="88891" spans="13:13" x14ac:dyDescent="0.25">
      <c r="M88891"/>
    </row>
    <row r="88892" spans="13:13" x14ac:dyDescent="0.25">
      <c r="M88892"/>
    </row>
    <row r="88893" spans="13:13" x14ac:dyDescent="0.25">
      <c r="M88893"/>
    </row>
    <row r="88894" spans="13:13" x14ac:dyDescent="0.25">
      <c r="M88894"/>
    </row>
    <row r="88895" spans="13:13" x14ac:dyDescent="0.25">
      <c r="M88895"/>
    </row>
    <row r="88896" spans="13:13" x14ac:dyDescent="0.25">
      <c r="M88896"/>
    </row>
    <row r="88897" spans="13:13" x14ac:dyDescent="0.25">
      <c r="M88897"/>
    </row>
    <row r="88898" spans="13:13" x14ac:dyDescent="0.25">
      <c r="M88898"/>
    </row>
    <row r="88899" spans="13:13" x14ac:dyDescent="0.25">
      <c r="M88899"/>
    </row>
    <row r="88900" spans="13:13" x14ac:dyDescent="0.25">
      <c r="M88900"/>
    </row>
    <row r="88901" spans="13:13" x14ac:dyDescent="0.25">
      <c r="M88901"/>
    </row>
    <row r="88902" spans="13:13" x14ac:dyDescent="0.25">
      <c r="M88902"/>
    </row>
    <row r="88903" spans="13:13" x14ac:dyDescent="0.25">
      <c r="M88903"/>
    </row>
    <row r="88904" spans="13:13" x14ac:dyDescent="0.25">
      <c r="M88904"/>
    </row>
    <row r="88905" spans="13:13" x14ac:dyDescent="0.25">
      <c r="M88905"/>
    </row>
    <row r="88906" spans="13:13" x14ac:dyDescent="0.25">
      <c r="M88906"/>
    </row>
    <row r="88907" spans="13:13" x14ac:dyDescent="0.25">
      <c r="M88907"/>
    </row>
    <row r="88908" spans="13:13" x14ac:dyDescent="0.25">
      <c r="M88908"/>
    </row>
    <row r="88909" spans="13:13" x14ac:dyDescent="0.25">
      <c r="M88909"/>
    </row>
    <row r="88910" spans="13:13" x14ac:dyDescent="0.25">
      <c r="M88910"/>
    </row>
    <row r="88911" spans="13:13" x14ac:dyDescent="0.25">
      <c r="M88911"/>
    </row>
    <row r="88912" spans="13:13" x14ac:dyDescent="0.25">
      <c r="M88912"/>
    </row>
    <row r="88913" spans="13:13" x14ac:dyDescent="0.25">
      <c r="M88913"/>
    </row>
    <row r="88914" spans="13:13" x14ac:dyDescent="0.25">
      <c r="M88914"/>
    </row>
    <row r="88915" spans="13:13" x14ac:dyDescent="0.25">
      <c r="M88915"/>
    </row>
    <row r="88916" spans="13:13" x14ac:dyDescent="0.25">
      <c r="M88916"/>
    </row>
    <row r="88917" spans="13:13" x14ac:dyDescent="0.25">
      <c r="M88917"/>
    </row>
    <row r="88918" spans="13:13" x14ac:dyDescent="0.25">
      <c r="M88918"/>
    </row>
    <row r="88919" spans="13:13" x14ac:dyDescent="0.25">
      <c r="M88919"/>
    </row>
    <row r="88920" spans="13:13" x14ac:dyDescent="0.25">
      <c r="M88920"/>
    </row>
    <row r="88921" spans="13:13" x14ac:dyDescent="0.25">
      <c r="M88921"/>
    </row>
    <row r="88922" spans="13:13" x14ac:dyDescent="0.25">
      <c r="M88922"/>
    </row>
    <row r="88923" spans="13:13" x14ac:dyDescent="0.25">
      <c r="M88923"/>
    </row>
    <row r="88924" spans="13:13" x14ac:dyDescent="0.25">
      <c r="M88924"/>
    </row>
    <row r="88925" spans="13:13" x14ac:dyDescent="0.25">
      <c r="M88925"/>
    </row>
    <row r="88926" spans="13:13" x14ac:dyDescent="0.25">
      <c r="M88926"/>
    </row>
    <row r="88927" spans="13:13" x14ac:dyDescent="0.25">
      <c r="M88927"/>
    </row>
    <row r="88928" spans="13:13" x14ac:dyDescent="0.25">
      <c r="M88928"/>
    </row>
    <row r="88929" spans="13:13" x14ac:dyDescent="0.25">
      <c r="M88929"/>
    </row>
    <row r="88930" spans="13:13" x14ac:dyDescent="0.25">
      <c r="M88930"/>
    </row>
    <row r="88931" spans="13:13" x14ac:dyDescent="0.25">
      <c r="M88931"/>
    </row>
    <row r="88932" spans="13:13" x14ac:dyDescent="0.25">
      <c r="M88932"/>
    </row>
    <row r="88933" spans="13:13" x14ac:dyDescent="0.25">
      <c r="M88933"/>
    </row>
    <row r="88934" spans="13:13" x14ac:dyDescent="0.25">
      <c r="M88934"/>
    </row>
    <row r="88935" spans="13:13" x14ac:dyDescent="0.25">
      <c r="M88935"/>
    </row>
    <row r="88936" spans="13:13" x14ac:dyDescent="0.25">
      <c r="M88936"/>
    </row>
    <row r="88937" spans="13:13" x14ac:dyDescent="0.25">
      <c r="M88937"/>
    </row>
    <row r="88938" spans="13:13" x14ac:dyDescent="0.25">
      <c r="M88938"/>
    </row>
    <row r="88939" spans="13:13" x14ac:dyDescent="0.25">
      <c r="M88939"/>
    </row>
    <row r="88940" spans="13:13" x14ac:dyDescent="0.25">
      <c r="M88940"/>
    </row>
    <row r="88941" spans="13:13" x14ac:dyDescent="0.25">
      <c r="M88941"/>
    </row>
    <row r="88942" spans="13:13" x14ac:dyDescent="0.25">
      <c r="M88942"/>
    </row>
    <row r="88943" spans="13:13" x14ac:dyDescent="0.25">
      <c r="M88943"/>
    </row>
    <row r="88944" spans="13:13" x14ac:dyDescent="0.25">
      <c r="M88944"/>
    </row>
    <row r="88945" spans="13:13" x14ac:dyDescent="0.25">
      <c r="M88945"/>
    </row>
    <row r="88946" spans="13:13" x14ac:dyDescent="0.25">
      <c r="M88946"/>
    </row>
    <row r="88947" spans="13:13" x14ac:dyDescent="0.25">
      <c r="M88947"/>
    </row>
    <row r="88948" spans="13:13" x14ac:dyDescent="0.25">
      <c r="M88948"/>
    </row>
    <row r="88949" spans="13:13" x14ac:dyDescent="0.25">
      <c r="M88949"/>
    </row>
    <row r="88950" spans="13:13" x14ac:dyDescent="0.25">
      <c r="M88950"/>
    </row>
    <row r="88951" spans="13:13" x14ac:dyDescent="0.25">
      <c r="M88951"/>
    </row>
    <row r="88952" spans="13:13" x14ac:dyDescent="0.25">
      <c r="M88952"/>
    </row>
    <row r="88953" spans="13:13" x14ac:dyDescent="0.25">
      <c r="M88953"/>
    </row>
    <row r="88954" spans="13:13" x14ac:dyDescent="0.25">
      <c r="M88954"/>
    </row>
    <row r="88955" spans="13:13" x14ac:dyDescent="0.25">
      <c r="M88955"/>
    </row>
    <row r="88956" spans="13:13" x14ac:dyDescent="0.25">
      <c r="M88956"/>
    </row>
    <row r="88957" spans="13:13" x14ac:dyDescent="0.25">
      <c r="M88957"/>
    </row>
    <row r="88958" spans="13:13" x14ac:dyDescent="0.25">
      <c r="M88958"/>
    </row>
    <row r="88959" spans="13:13" x14ac:dyDescent="0.25">
      <c r="M88959"/>
    </row>
    <row r="88960" spans="13:13" x14ac:dyDescent="0.25">
      <c r="M88960"/>
    </row>
    <row r="88961" spans="13:13" x14ac:dyDescent="0.25">
      <c r="M88961"/>
    </row>
    <row r="88962" spans="13:13" x14ac:dyDescent="0.25">
      <c r="M88962"/>
    </row>
    <row r="88963" spans="13:13" x14ac:dyDescent="0.25">
      <c r="M88963"/>
    </row>
    <row r="88964" spans="13:13" x14ac:dyDescent="0.25">
      <c r="M88964"/>
    </row>
    <row r="88965" spans="13:13" x14ac:dyDescent="0.25">
      <c r="M88965"/>
    </row>
    <row r="88966" spans="13:13" x14ac:dyDescent="0.25">
      <c r="M88966"/>
    </row>
    <row r="88967" spans="13:13" x14ac:dyDescent="0.25">
      <c r="M88967"/>
    </row>
    <row r="88968" spans="13:13" x14ac:dyDescent="0.25">
      <c r="M88968"/>
    </row>
    <row r="88969" spans="13:13" x14ac:dyDescent="0.25">
      <c r="M88969"/>
    </row>
    <row r="88970" spans="13:13" x14ac:dyDescent="0.25">
      <c r="M88970"/>
    </row>
    <row r="88971" spans="13:13" x14ac:dyDescent="0.25">
      <c r="M88971"/>
    </row>
    <row r="88972" spans="13:13" x14ac:dyDescent="0.25">
      <c r="M88972"/>
    </row>
    <row r="88973" spans="13:13" x14ac:dyDescent="0.25">
      <c r="M88973"/>
    </row>
    <row r="88974" spans="13:13" x14ac:dyDescent="0.25">
      <c r="M88974"/>
    </row>
    <row r="88975" spans="13:13" x14ac:dyDescent="0.25">
      <c r="M88975"/>
    </row>
    <row r="88976" spans="13:13" x14ac:dyDescent="0.25">
      <c r="M88976"/>
    </row>
    <row r="88977" spans="13:13" x14ac:dyDescent="0.25">
      <c r="M88977"/>
    </row>
    <row r="88978" spans="13:13" x14ac:dyDescent="0.25">
      <c r="M88978"/>
    </row>
    <row r="88979" spans="13:13" x14ac:dyDescent="0.25">
      <c r="M88979"/>
    </row>
    <row r="88980" spans="13:13" x14ac:dyDescent="0.25">
      <c r="M88980"/>
    </row>
    <row r="88981" spans="13:13" x14ac:dyDescent="0.25">
      <c r="M88981"/>
    </row>
    <row r="88982" spans="13:13" x14ac:dyDescent="0.25">
      <c r="M88982"/>
    </row>
    <row r="88983" spans="13:13" x14ac:dyDescent="0.25">
      <c r="M88983"/>
    </row>
    <row r="88984" spans="13:13" x14ac:dyDescent="0.25">
      <c r="M88984"/>
    </row>
    <row r="88985" spans="13:13" x14ac:dyDescent="0.25">
      <c r="M88985"/>
    </row>
    <row r="88986" spans="13:13" x14ac:dyDescent="0.25">
      <c r="M88986"/>
    </row>
    <row r="88987" spans="13:13" x14ac:dyDescent="0.25">
      <c r="M88987"/>
    </row>
    <row r="88988" spans="13:13" x14ac:dyDescent="0.25">
      <c r="M88988"/>
    </row>
    <row r="88989" spans="13:13" x14ac:dyDescent="0.25">
      <c r="M88989"/>
    </row>
    <row r="88990" spans="13:13" x14ac:dyDescent="0.25">
      <c r="M88990"/>
    </row>
    <row r="88991" spans="13:13" x14ac:dyDescent="0.25">
      <c r="M88991"/>
    </row>
    <row r="88992" spans="13:13" x14ac:dyDescent="0.25">
      <c r="M88992"/>
    </row>
    <row r="88993" spans="13:13" x14ac:dyDescent="0.25">
      <c r="M88993"/>
    </row>
    <row r="88994" spans="13:13" x14ac:dyDescent="0.25">
      <c r="M88994"/>
    </row>
    <row r="88995" spans="13:13" x14ac:dyDescent="0.25">
      <c r="M88995"/>
    </row>
    <row r="88996" spans="13:13" x14ac:dyDescent="0.25">
      <c r="M88996"/>
    </row>
    <row r="88997" spans="13:13" x14ac:dyDescent="0.25">
      <c r="M88997"/>
    </row>
    <row r="88998" spans="13:13" x14ac:dyDescent="0.25">
      <c r="M88998"/>
    </row>
    <row r="88999" spans="13:13" x14ac:dyDescent="0.25">
      <c r="M88999"/>
    </row>
    <row r="89000" spans="13:13" x14ac:dyDescent="0.25">
      <c r="M89000"/>
    </row>
    <row r="89001" spans="13:13" x14ac:dyDescent="0.25">
      <c r="M89001"/>
    </row>
    <row r="89002" spans="13:13" x14ac:dyDescent="0.25">
      <c r="M89002"/>
    </row>
    <row r="89003" spans="13:13" x14ac:dyDescent="0.25">
      <c r="M89003"/>
    </row>
    <row r="89004" spans="13:13" x14ac:dyDescent="0.25">
      <c r="M89004"/>
    </row>
    <row r="89005" spans="13:13" x14ac:dyDescent="0.25">
      <c r="M89005"/>
    </row>
    <row r="89006" spans="13:13" x14ac:dyDescent="0.25">
      <c r="M89006"/>
    </row>
    <row r="89007" spans="13:13" x14ac:dyDescent="0.25">
      <c r="M89007"/>
    </row>
    <row r="89008" spans="13:13" x14ac:dyDescent="0.25">
      <c r="M89008"/>
    </row>
    <row r="89009" spans="13:13" x14ac:dyDescent="0.25">
      <c r="M89009"/>
    </row>
    <row r="89010" spans="13:13" x14ac:dyDescent="0.25">
      <c r="M89010"/>
    </row>
    <row r="89011" spans="13:13" x14ac:dyDescent="0.25">
      <c r="M89011"/>
    </row>
    <row r="89012" spans="13:13" x14ac:dyDescent="0.25">
      <c r="M89012"/>
    </row>
    <row r="89013" spans="13:13" x14ac:dyDescent="0.25">
      <c r="M89013"/>
    </row>
    <row r="89014" spans="13:13" x14ac:dyDescent="0.25">
      <c r="M89014"/>
    </row>
    <row r="89015" spans="13:13" x14ac:dyDescent="0.25">
      <c r="M89015"/>
    </row>
    <row r="89016" spans="13:13" x14ac:dyDescent="0.25">
      <c r="M89016"/>
    </row>
    <row r="89017" spans="13:13" x14ac:dyDescent="0.25">
      <c r="M89017"/>
    </row>
    <row r="89018" spans="13:13" x14ac:dyDescent="0.25">
      <c r="M89018"/>
    </row>
    <row r="89019" spans="13:13" x14ac:dyDescent="0.25">
      <c r="M89019"/>
    </row>
    <row r="89020" spans="13:13" x14ac:dyDescent="0.25">
      <c r="M89020"/>
    </row>
    <row r="89021" spans="13:13" x14ac:dyDescent="0.25">
      <c r="M89021"/>
    </row>
    <row r="89022" spans="13:13" x14ac:dyDescent="0.25">
      <c r="M89022"/>
    </row>
    <row r="89023" spans="13:13" x14ac:dyDescent="0.25">
      <c r="M89023"/>
    </row>
    <row r="89024" spans="13:13" x14ac:dyDescent="0.25">
      <c r="M89024"/>
    </row>
    <row r="89025" spans="13:13" x14ac:dyDescent="0.25">
      <c r="M89025"/>
    </row>
    <row r="89026" spans="13:13" x14ac:dyDescent="0.25">
      <c r="M89026"/>
    </row>
    <row r="89027" spans="13:13" x14ac:dyDescent="0.25">
      <c r="M89027"/>
    </row>
    <row r="89028" spans="13:13" x14ac:dyDescent="0.25">
      <c r="M89028"/>
    </row>
    <row r="89029" spans="13:13" x14ac:dyDescent="0.25">
      <c r="M89029"/>
    </row>
    <row r="89030" spans="13:13" x14ac:dyDescent="0.25">
      <c r="M89030"/>
    </row>
    <row r="89031" spans="13:13" x14ac:dyDescent="0.25">
      <c r="M89031"/>
    </row>
    <row r="89032" spans="13:13" x14ac:dyDescent="0.25">
      <c r="M89032"/>
    </row>
    <row r="89033" spans="13:13" x14ac:dyDescent="0.25">
      <c r="M89033"/>
    </row>
    <row r="89034" spans="13:13" x14ac:dyDescent="0.25">
      <c r="M89034"/>
    </row>
    <row r="89035" spans="13:13" x14ac:dyDescent="0.25">
      <c r="M89035"/>
    </row>
    <row r="89036" spans="13:13" x14ac:dyDescent="0.25">
      <c r="M89036"/>
    </row>
    <row r="89037" spans="13:13" x14ac:dyDescent="0.25">
      <c r="M89037"/>
    </row>
    <row r="89038" spans="13:13" x14ac:dyDescent="0.25">
      <c r="M89038"/>
    </row>
    <row r="89039" spans="13:13" x14ac:dyDescent="0.25">
      <c r="M89039"/>
    </row>
    <row r="89040" spans="13:13" x14ac:dyDescent="0.25">
      <c r="M89040"/>
    </row>
    <row r="89041" spans="13:13" x14ac:dyDescent="0.25">
      <c r="M89041"/>
    </row>
    <row r="89042" spans="13:13" x14ac:dyDescent="0.25">
      <c r="M89042"/>
    </row>
    <row r="89043" spans="13:13" x14ac:dyDescent="0.25">
      <c r="M89043"/>
    </row>
    <row r="89044" spans="13:13" x14ac:dyDescent="0.25">
      <c r="M89044"/>
    </row>
    <row r="89045" spans="13:13" x14ac:dyDescent="0.25">
      <c r="M89045"/>
    </row>
    <row r="89046" spans="13:13" x14ac:dyDescent="0.25">
      <c r="M89046"/>
    </row>
    <row r="89047" spans="13:13" x14ac:dyDescent="0.25">
      <c r="M89047"/>
    </row>
    <row r="89048" spans="13:13" x14ac:dyDescent="0.25">
      <c r="M89048"/>
    </row>
    <row r="89049" spans="13:13" x14ac:dyDescent="0.25">
      <c r="M89049"/>
    </row>
    <row r="89050" spans="13:13" x14ac:dyDescent="0.25">
      <c r="M89050"/>
    </row>
    <row r="89051" spans="13:13" x14ac:dyDescent="0.25">
      <c r="M89051"/>
    </row>
    <row r="89052" spans="13:13" x14ac:dyDescent="0.25">
      <c r="M89052"/>
    </row>
    <row r="89053" spans="13:13" x14ac:dyDescent="0.25">
      <c r="M89053"/>
    </row>
    <row r="89054" spans="13:13" x14ac:dyDescent="0.25">
      <c r="M89054"/>
    </row>
    <row r="89055" spans="13:13" x14ac:dyDescent="0.25">
      <c r="M89055"/>
    </row>
    <row r="89056" spans="13:13" x14ac:dyDescent="0.25">
      <c r="M89056"/>
    </row>
    <row r="89057" spans="13:13" x14ac:dyDescent="0.25">
      <c r="M89057"/>
    </row>
    <row r="89058" spans="13:13" x14ac:dyDescent="0.25">
      <c r="M89058"/>
    </row>
    <row r="89059" spans="13:13" x14ac:dyDescent="0.25">
      <c r="M89059"/>
    </row>
    <row r="89060" spans="13:13" x14ac:dyDescent="0.25">
      <c r="M89060"/>
    </row>
    <row r="89061" spans="13:13" x14ac:dyDescent="0.25">
      <c r="M89061"/>
    </row>
    <row r="89062" spans="13:13" x14ac:dyDescent="0.25">
      <c r="M89062"/>
    </row>
    <row r="89063" spans="13:13" x14ac:dyDescent="0.25">
      <c r="M89063"/>
    </row>
    <row r="89064" spans="13:13" x14ac:dyDescent="0.25">
      <c r="M89064"/>
    </row>
    <row r="89065" spans="13:13" x14ac:dyDescent="0.25">
      <c r="M89065"/>
    </row>
    <row r="89066" spans="13:13" x14ac:dyDescent="0.25">
      <c r="M89066"/>
    </row>
    <row r="89067" spans="13:13" x14ac:dyDescent="0.25">
      <c r="M89067"/>
    </row>
    <row r="89068" spans="13:13" x14ac:dyDescent="0.25">
      <c r="M89068"/>
    </row>
    <row r="89069" spans="13:13" x14ac:dyDescent="0.25">
      <c r="M89069"/>
    </row>
    <row r="89070" spans="13:13" x14ac:dyDescent="0.25">
      <c r="M89070"/>
    </row>
    <row r="89071" spans="13:13" x14ac:dyDescent="0.25">
      <c r="M89071"/>
    </row>
    <row r="89072" spans="13:13" x14ac:dyDescent="0.25">
      <c r="M89072"/>
    </row>
    <row r="89073" spans="13:13" x14ac:dyDescent="0.25">
      <c r="M89073"/>
    </row>
    <row r="89074" spans="13:13" x14ac:dyDescent="0.25">
      <c r="M89074"/>
    </row>
    <row r="89075" spans="13:13" x14ac:dyDescent="0.25">
      <c r="M89075"/>
    </row>
    <row r="89076" spans="13:13" x14ac:dyDescent="0.25">
      <c r="M89076"/>
    </row>
    <row r="89077" spans="13:13" x14ac:dyDescent="0.25">
      <c r="M89077"/>
    </row>
    <row r="89078" spans="13:13" x14ac:dyDescent="0.25">
      <c r="M89078"/>
    </row>
    <row r="89079" spans="13:13" x14ac:dyDescent="0.25">
      <c r="M89079"/>
    </row>
    <row r="89080" spans="13:13" x14ac:dyDescent="0.25">
      <c r="M89080"/>
    </row>
    <row r="89081" spans="13:13" x14ac:dyDescent="0.25">
      <c r="M89081"/>
    </row>
    <row r="89082" spans="13:13" x14ac:dyDescent="0.25">
      <c r="M89082"/>
    </row>
    <row r="89083" spans="13:13" x14ac:dyDescent="0.25">
      <c r="M89083"/>
    </row>
    <row r="89084" spans="13:13" x14ac:dyDescent="0.25">
      <c r="M89084"/>
    </row>
    <row r="89085" spans="13:13" x14ac:dyDescent="0.25">
      <c r="M89085"/>
    </row>
    <row r="89086" spans="13:13" x14ac:dyDescent="0.25">
      <c r="M89086"/>
    </row>
    <row r="89087" spans="13:13" x14ac:dyDescent="0.25">
      <c r="M89087"/>
    </row>
    <row r="89088" spans="13:13" x14ac:dyDescent="0.25">
      <c r="M89088"/>
    </row>
    <row r="89089" spans="13:13" x14ac:dyDescent="0.25">
      <c r="M89089"/>
    </row>
    <row r="89090" spans="13:13" x14ac:dyDescent="0.25">
      <c r="M89090"/>
    </row>
    <row r="89091" spans="13:13" x14ac:dyDescent="0.25">
      <c r="M89091"/>
    </row>
    <row r="89092" spans="13:13" x14ac:dyDescent="0.25">
      <c r="M89092"/>
    </row>
    <row r="89093" spans="13:13" x14ac:dyDescent="0.25">
      <c r="M89093"/>
    </row>
    <row r="89094" spans="13:13" x14ac:dyDescent="0.25">
      <c r="M89094"/>
    </row>
    <row r="89095" spans="13:13" x14ac:dyDescent="0.25">
      <c r="M89095"/>
    </row>
    <row r="89096" spans="13:13" x14ac:dyDescent="0.25">
      <c r="M89096"/>
    </row>
    <row r="89097" spans="13:13" x14ac:dyDescent="0.25">
      <c r="M89097"/>
    </row>
    <row r="89098" spans="13:13" x14ac:dyDescent="0.25">
      <c r="M89098"/>
    </row>
    <row r="89099" spans="13:13" x14ac:dyDescent="0.25">
      <c r="M89099"/>
    </row>
    <row r="89100" spans="13:13" x14ac:dyDescent="0.25">
      <c r="M89100"/>
    </row>
    <row r="89101" spans="13:13" x14ac:dyDescent="0.25">
      <c r="M89101"/>
    </row>
    <row r="89102" spans="13:13" x14ac:dyDescent="0.25">
      <c r="M89102"/>
    </row>
    <row r="89103" spans="13:13" x14ac:dyDescent="0.25">
      <c r="M89103"/>
    </row>
    <row r="89104" spans="13:13" x14ac:dyDescent="0.25">
      <c r="M89104"/>
    </row>
    <row r="89105" spans="13:13" x14ac:dyDescent="0.25">
      <c r="M89105"/>
    </row>
    <row r="89106" spans="13:13" x14ac:dyDescent="0.25">
      <c r="M89106"/>
    </row>
    <row r="89107" spans="13:13" x14ac:dyDescent="0.25">
      <c r="M89107"/>
    </row>
    <row r="89108" spans="13:13" x14ac:dyDescent="0.25">
      <c r="M89108"/>
    </row>
    <row r="89109" spans="13:13" x14ac:dyDescent="0.25">
      <c r="M89109"/>
    </row>
    <row r="89110" spans="13:13" x14ac:dyDescent="0.25">
      <c r="M89110"/>
    </row>
    <row r="89111" spans="13:13" x14ac:dyDescent="0.25">
      <c r="M89111"/>
    </row>
    <row r="89112" spans="13:13" x14ac:dyDescent="0.25">
      <c r="M89112"/>
    </row>
    <row r="89113" spans="13:13" x14ac:dyDescent="0.25">
      <c r="M89113"/>
    </row>
    <row r="89114" spans="13:13" x14ac:dyDescent="0.25">
      <c r="M89114"/>
    </row>
    <row r="89115" spans="13:13" x14ac:dyDescent="0.25">
      <c r="M89115"/>
    </row>
    <row r="89116" spans="13:13" x14ac:dyDescent="0.25">
      <c r="M89116"/>
    </row>
    <row r="89117" spans="13:13" x14ac:dyDescent="0.25">
      <c r="M89117"/>
    </row>
    <row r="89118" spans="13:13" x14ac:dyDescent="0.25">
      <c r="M89118"/>
    </row>
    <row r="89119" spans="13:13" x14ac:dyDescent="0.25">
      <c r="M89119"/>
    </row>
    <row r="89120" spans="13:13" x14ac:dyDescent="0.25">
      <c r="M89120"/>
    </row>
    <row r="89121" spans="13:13" x14ac:dyDescent="0.25">
      <c r="M89121"/>
    </row>
    <row r="89122" spans="13:13" x14ac:dyDescent="0.25">
      <c r="M89122"/>
    </row>
    <row r="89123" spans="13:13" x14ac:dyDescent="0.25">
      <c r="M89123"/>
    </row>
    <row r="89124" spans="13:13" x14ac:dyDescent="0.25">
      <c r="M89124"/>
    </row>
    <row r="89125" spans="13:13" x14ac:dyDescent="0.25">
      <c r="M89125"/>
    </row>
    <row r="89126" spans="13:13" x14ac:dyDescent="0.25">
      <c r="M89126"/>
    </row>
    <row r="89127" spans="13:13" x14ac:dyDescent="0.25">
      <c r="M89127"/>
    </row>
    <row r="89128" spans="13:13" x14ac:dyDescent="0.25">
      <c r="M89128"/>
    </row>
    <row r="89129" spans="13:13" x14ac:dyDescent="0.25">
      <c r="M89129"/>
    </row>
    <row r="89130" spans="13:13" x14ac:dyDescent="0.25">
      <c r="M89130"/>
    </row>
    <row r="89131" spans="13:13" x14ac:dyDescent="0.25">
      <c r="M89131"/>
    </row>
    <row r="89132" spans="13:13" x14ac:dyDescent="0.25">
      <c r="M89132"/>
    </row>
    <row r="89133" spans="13:13" x14ac:dyDescent="0.25">
      <c r="M89133"/>
    </row>
    <row r="89134" spans="13:13" x14ac:dyDescent="0.25">
      <c r="M89134"/>
    </row>
    <row r="89135" spans="13:13" x14ac:dyDescent="0.25">
      <c r="M89135"/>
    </row>
    <row r="89136" spans="13:13" x14ac:dyDescent="0.25">
      <c r="M89136"/>
    </row>
    <row r="89137" spans="13:13" x14ac:dyDescent="0.25">
      <c r="M89137"/>
    </row>
    <row r="89138" spans="13:13" x14ac:dyDescent="0.25">
      <c r="M89138"/>
    </row>
    <row r="89139" spans="13:13" x14ac:dyDescent="0.25">
      <c r="M89139"/>
    </row>
    <row r="89140" spans="13:13" x14ac:dyDescent="0.25">
      <c r="M89140"/>
    </row>
    <row r="89141" spans="13:13" x14ac:dyDescent="0.25">
      <c r="M89141"/>
    </row>
    <row r="89142" spans="13:13" x14ac:dyDescent="0.25">
      <c r="M89142"/>
    </row>
    <row r="89143" spans="13:13" x14ac:dyDescent="0.25">
      <c r="M89143"/>
    </row>
    <row r="89144" spans="13:13" x14ac:dyDescent="0.25">
      <c r="M89144"/>
    </row>
    <row r="89145" spans="13:13" x14ac:dyDescent="0.25">
      <c r="M89145"/>
    </row>
    <row r="89146" spans="13:13" x14ac:dyDescent="0.25">
      <c r="M89146"/>
    </row>
    <row r="89147" spans="13:13" x14ac:dyDescent="0.25">
      <c r="M89147"/>
    </row>
    <row r="89148" spans="13:13" x14ac:dyDescent="0.25">
      <c r="M89148"/>
    </row>
    <row r="89149" spans="13:13" x14ac:dyDescent="0.25">
      <c r="M89149"/>
    </row>
    <row r="89150" spans="13:13" x14ac:dyDescent="0.25">
      <c r="M89150"/>
    </row>
    <row r="89151" spans="13:13" x14ac:dyDescent="0.25">
      <c r="M89151"/>
    </row>
    <row r="89152" spans="13:13" x14ac:dyDescent="0.25">
      <c r="M89152"/>
    </row>
    <row r="89153" spans="13:13" x14ac:dyDescent="0.25">
      <c r="M89153"/>
    </row>
    <row r="89154" spans="13:13" x14ac:dyDescent="0.25">
      <c r="M89154"/>
    </row>
    <row r="89155" spans="13:13" x14ac:dyDescent="0.25">
      <c r="M89155"/>
    </row>
    <row r="89156" spans="13:13" x14ac:dyDescent="0.25">
      <c r="M89156"/>
    </row>
    <row r="89157" spans="13:13" x14ac:dyDescent="0.25">
      <c r="M89157"/>
    </row>
    <row r="89158" spans="13:13" x14ac:dyDescent="0.25">
      <c r="M89158"/>
    </row>
    <row r="89159" spans="13:13" x14ac:dyDescent="0.25">
      <c r="M89159"/>
    </row>
    <row r="89160" spans="13:13" x14ac:dyDescent="0.25">
      <c r="M89160"/>
    </row>
    <row r="89161" spans="13:13" x14ac:dyDescent="0.25">
      <c r="M89161"/>
    </row>
    <row r="89162" spans="13:13" x14ac:dyDescent="0.25">
      <c r="M89162"/>
    </row>
    <row r="89163" spans="13:13" x14ac:dyDescent="0.25">
      <c r="M89163"/>
    </row>
    <row r="89164" spans="13:13" x14ac:dyDescent="0.25">
      <c r="M89164"/>
    </row>
    <row r="89165" spans="13:13" x14ac:dyDescent="0.25">
      <c r="M89165"/>
    </row>
    <row r="89166" spans="13:13" x14ac:dyDescent="0.25">
      <c r="M89166"/>
    </row>
    <row r="89167" spans="13:13" x14ac:dyDescent="0.25">
      <c r="M89167"/>
    </row>
    <row r="89168" spans="13:13" x14ac:dyDescent="0.25">
      <c r="M89168"/>
    </row>
    <row r="89169" spans="13:13" x14ac:dyDescent="0.25">
      <c r="M89169"/>
    </row>
    <row r="89170" spans="13:13" x14ac:dyDescent="0.25">
      <c r="M89170"/>
    </row>
    <row r="89171" spans="13:13" x14ac:dyDescent="0.25">
      <c r="M89171"/>
    </row>
    <row r="89172" spans="13:13" x14ac:dyDescent="0.25">
      <c r="M89172"/>
    </row>
    <row r="89173" spans="13:13" x14ac:dyDescent="0.25">
      <c r="M89173"/>
    </row>
    <row r="89174" spans="13:13" x14ac:dyDescent="0.25">
      <c r="M89174"/>
    </row>
    <row r="89175" spans="13:13" x14ac:dyDescent="0.25">
      <c r="M89175"/>
    </row>
    <row r="89176" spans="13:13" x14ac:dyDescent="0.25">
      <c r="M89176"/>
    </row>
    <row r="89177" spans="13:13" x14ac:dyDescent="0.25">
      <c r="M89177"/>
    </row>
    <row r="89178" spans="13:13" x14ac:dyDescent="0.25">
      <c r="M89178"/>
    </row>
    <row r="89179" spans="13:13" x14ac:dyDescent="0.25">
      <c r="M89179"/>
    </row>
    <row r="89180" spans="13:13" x14ac:dyDescent="0.25">
      <c r="M89180"/>
    </row>
    <row r="89181" spans="13:13" x14ac:dyDescent="0.25">
      <c r="M89181"/>
    </row>
    <row r="89182" spans="13:13" x14ac:dyDescent="0.25">
      <c r="M89182"/>
    </row>
    <row r="89183" spans="13:13" x14ac:dyDescent="0.25">
      <c r="M89183"/>
    </row>
    <row r="89184" spans="13:13" x14ac:dyDescent="0.25">
      <c r="M89184"/>
    </row>
    <row r="89185" spans="13:13" x14ac:dyDescent="0.25">
      <c r="M89185"/>
    </row>
    <row r="89186" spans="13:13" x14ac:dyDescent="0.25">
      <c r="M89186"/>
    </row>
    <row r="89187" spans="13:13" x14ac:dyDescent="0.25">
      <c r="M89187"/>
    </row>
    <row r="89188" spans="13:13" x14ac:dyDescent="0.25">
      <c r="M89188"/>
    </row>
    <row r="89189" spans="13:13" x14ac:dyDescent="0.25">
      <c r="M89189"/>
    </row>
    <row r="89190" spans="13:13" x14ac:dyDescent="0.25">
      <c r="M89190"/>
    </row>
    <row r="89191" spans="13:13" x14ac:dyDescent="0.25">
      <c r="M89191"/>
    </row>
    <row r="89192" spans="13:13" x14ac:dyDescent="0.25">
      <c r="M89192"/>
    </row>
    <row r="89193" spans="13:13" x14ac:dyDescent="0.25">
      <c r="M89193"/>
    </row>
    <row r="89194" spans="13:13" x14ac:dyDescent="0.25">
      <c r="M89194"/>
    </row>
    <row r="89195" spans="13:13" x14ac:dyDescent="0.25">
      <c r="M89195"/>
    </row>
    <row r="89196" spans="13:13" x14ac:dyDescent="0.25">
      <c r="M89196"/>
    </row>
    <row r="89197" spans="13:13" x14ac:dyDescent="0.25">
      <c r="M89197"/>
    </row>
    <row r="89198" spans="13:13" x14ac:dyDescent="0.25">
      <c r="M89198"/>
    </row>
    <row r="89199" spans="13:13" x14ac:dyDescent="0.25">
      <c r="M89199"/>
    </row>
    <row r="89200" spans="13:13" x14ac:dyDescent="0.25">
      <c r="M89200"/>
    </row>
    <row r="89201" spans="13:13" x14ac:dyDescent="0.25">
      <c r="M89201"/>
    </row>
    <row r="89202" spans="13:13" x14ac:dyDescent="0.25">
      <c r="M89202"/>
    </row>
    <row r="89203" spans="13:13" x14ac:dyDescent="0.25">
      <c r="M89203"/>
    </row>
    <row r="89204" spans="13:13" x14ac:dyDescent="0.25">
      <c r="M89204"/>
    </row>
    <row r="89205" spans="13:13" x14ac:dyDescent="0.25">
      <c r="M89205"/>
    </row>
    <row r="89206" spans="13:13" x14ac:dyDescent="0.25">
      <c r="M89206"/>
    </row>
    <row r="89207" spans="13:13" x14ac:dyDescent="0.25">
      <c r="M89207"/>
    </row>
    <row r="89208" spans="13:13" x14ac:dyDescent="0.25">
      <c r="M89208"/>
    </row>
    <row r="89209" spans="13:13" x14ac:dyDescent="0.25">
      <c r="M89209"/>
    </row>
    <row r="89210" spans="13:13" x14ac:dyDescent="0.25">
      <c r="M89210"/>
    </row>
    <row r="89211" spans="13:13" x14ac:dyDescent="0.25">
      <c r="M89211"/>
    </row>
    <row r="89212" spans="13:13" x14ac:dyDescent="0.25">
      <c r="M89212"/>
    </row>
    <row r="89213" spans="13:13" x14ac:dyDescent="0.25">
      <c r="M89213"/>
    </row>
    <row r="89214" spans="13:13" x14ac:dyDescent="0.25">
      <c r="M89214"/>
    </row>
    <row r="89215" spans="13:13" x14ac:dyDescent="0.25">
      <c r="M89215"/>
    </row>
    <row r="89216" spans="13:13" x14ac:dyDescent="0.25">
      <c r="M89216"/>
    </row>
    <row r="89217" spans="13:13" x14ac:dyDescent="0.25">
      <c r="M89217"/>
    </row>
    <row r="89218" spans="13:13" x14ac:dyDescent="0.25">
      <c r="M89218"/>
    </row>
    <row r="89219" spans="13:13" x14ac:dyDescent="0.25">
      <c r="M89219"/>
    </row>
    <row r="89220" spans="13:13" x14ac:dyDescent="0.25">
      <c r="M89220"/>
    </row>
    <row r="89221" spans="13:13" x14ac:dyDescent="0.25">
      <c r="M89221"/>
    </row>
    <row r="89222" spans="13:13" x14ac:dyDescent="0.25">
      <c r="M89222"/>
    </row>
    <row r="89223" spans="13:13" x14ac:dyDescent="0.25">
      <c r="M89223"/>
    </row>
    <row r="89224" spans="13:13" x14ac:dyDescent="0.25">
      <c r="M89224"/>
    </row>
    <row r="89225" spans="13:13" x14ac:dyDescent="0.25">
      <c r="M89225"/>
    </row>
    <row r="89226" spans="13:13" x14ac:dyDescent="0.25">
      <c r="M89226"/>
    </row>
    <row r="89227" spans="13:13" x14ac:dyDescent="0.25">
      <c r="M89227"/>
    </row>
    <row r="89228" spans="13:13" x14ac:dyDescent="0.25">
      <c r="M89228"/>
    </row>
    <row r="89229" spans="13:13" x14ac:dyDescent="0.25">
      <c r="M89229"/>
    </row>
    <row r="89230" spans="13:13" x14ac:dyDescent="0.25">
      <c r="M89230"/>
    </row>
    <row r="89231" spans="13:13" x14ac:dyDescent="0.25">
      <c r="M89231"/>
    </row>
    <row r="89232" spans="13:13" x14ac:dyDescent="0.25">
      <c r="M89232"/>
    </row>
    <row r="89233" spans="13:13" x14ac:dyDescent="0.25">
      <c r="M89233"/>
    </row>
    <row r="89234" spans="13:13" x14ac:dyDescent="0.25">
      <c r="M89234"/>
    </row>
    <row r="89235" spans="13:13" x14ac:dyDescent="0.25">
      <c r="M89235"/>
    </row>
    <row r="89236" spans="13:13" x14ac:dyDescent="0.25">
      <c r="M89236"/>
    </row>
    <row r="89237" spans="13:13" x14ac:dyDescent="0.25">
      <c r="M89237"/>
    </row>
    <row r="89238" spans="13:13" x14ac:dyDescent="0.25">
      <c r="M89238"/>
    </row>
    <row r="89239" spans="13:13" x14ac:dyDescent="0.25">
      <c r="M89239"/>
    </row>
    <row r="89240" spans="13:13" x14ac:dyDescent="0.25">
      <c r="M89240"/>
    </row>
    <row r="89241" spans="13:13" x14ac:dyDescent="0.25">
      <c r="M89241"/>
    </row>
    <row r="89242" spans="13:13" x14ac:dyDescent="0.25">
      <c r="M89242"/>
    </row>
    <row r="89243" spans="13:13" x14ac:dyDescent="0.25">
      <c r="M89243"/>
    </row>
    <row r="89244" spans="13:13" x14ac:dyDescent="0.25">
      <c r="M89244"/>
    </row>
    <row r="89245" spans="13:13" x14ac:dyDescent="0.25">
      <c r="M89245"/>
    </row>
    <row r="89246" spans="13:13" x14ac:dyDescent="0.25">
      <c r="M89246"/>
    </row>
    <row r="89247" spans="13:13" x14ac:dyDescent="0.25">
      <c r="M89247"/>
    </row>
    <row r="89248" spans="13:13" x14ac:dyDescent="0.25">
      <c r="M89248"/>
    </row>
    <row r="89249" spans="13:13" x14ac:dyDescent="0.25">
      <c r="M89249"/>
    </row>
    <row r="89250" spans="13:13" x14ac:dyDescent="0.25">
      <c r="M89250"/>
    </row>
    <row r="89251" spans="13:13" x14ac:dyDescent="0.25">
      <c r="M89251"/>
    </row>
    <row r="89252" spans="13:13" x14ac:dyDescent="0.25">
      <c r="M89252"/>
    </row>
    <row r="89253" spans="13:13" x14ac:dyDescent="0.25">
      <c r="M89253"/>
    </row>
    <row r="89254" spans="13:13" x14ac:dyDescent="0.25">
      <c r="M89254"/>
    </row>
    <row r="89255" spans="13:13" x14ac:dyDescent="0.25">
      <c r="M89255"/>
    </row>
    <row r="89256" spans="13:13" x14ac:dyDescent="0.25">
      <c r="M89256"/>
    </row>
    <row r="89257" spans="13:13" x14ac:dyDescent="0.25">
      <c r="M89257"/>
    </row>
    <row r="89258" spans="13:13" x14ac:dyDescent="0.25">
      <c r="M89258"/>
    </row>
    <row r="89259" spans="13:13" x14ac:dyDescent="0.25">
      <c r="M89259"/>
    </row>
    <row r="89260" spans="13:13" x14ac:dyDescent="0.25">
      <c r="M89260"/>
    </row>
    <row r="89261" spans="13:13" x14ac:dyDescent="0.25">
      <c r="M89261"/>
    </row>
    <row r="89262" spans="13:13" x14ac:dyDescent="0.25">
      <c r="M89262"/>
    </row>
    <row r="89263" spans="13:13" x14ac:dyDescent="0.25">
      <c r="M89263"/>
    </row>
    <row r="89264" spans="13:13" x14ac:dyDescent="0.25">
      <c r="M89264"/>
    </row>
    <row r="89265" spans="13:13" x14ac:dyDescent="0.25">
      <c r="M89265"/>
    </row>
    <row r="89266" spans="13:13" x14ac:dyDescent="0.25">
      <c r="M89266"/>
    </row>
    <row r="89267" spans="13:13" x14ac:dyDescent="0.25">
      <c r="M89267"/>
    </row>
    <row r="89268" spans="13:13" x14ac:dyDescent="0.25">
      <c r="M89268"/>
    </row>
    <row r="89269" spans="13:13" x14ac:dyDescent="0.25">
      <c r="M89269"/>
    </row>
    <row r="89270" spans="13:13" x14ac:dyDescent="0.25">
      <c r="M89270"/>
    </row>
    <row r="89271" spans="13:13" x14ac:dyDescent="0.25">
      <c r="M89271"/>
    </row>
    <row r="89272" spans="13:13" x14ac:dyDescent="0.25">
      <c r="M89272"/>
    </row>
    <row r="89273" spans="13:13" x14ac:dyDescent="0.25">
      <c r="M89273"/>
    </row>
    <row r="89274" spans="13:13" x14ac:dyDescent="0.25">
      <c r="M89274"/>
    </row>
    <row r="89275" spans="13:13" x14ac:dyDescent="0.25">
      <c r="M89275"/>
    </row>
    <row r="89276" spans="13:13" x14ac:dyDescent="0.25">
      <c r="M89276"/>
    </row>
    <row r="89277" spans="13:13" x14ac:dyDescent="0.25">
      <c r="M89277"/>
    </row>
    <row r="89278" spans="13:13" x14ac:dyDescent="0.25">
      <c r="M89278"/>
    </row>
    <row r="89279" spans="13:13" x14ac:dyDescent="0.25">
      <c r="M89279"/>
    </row>
    <row r="89280" spans="13:13" x14ac:dyDescent="0.25">
      <c r="M89280"/>
    </row>
    <row r="89281" spans="13:13" x14ac:dyDescent="0.25">
      <c r="M89281"/>
    </row>
    <row r="89282" spans="13:13" x14ac:dyDescent="0.25">
      <c r="M89282"/>
    </row>
    <row r="89283" spans="13:13" x14ac:dyDescent="0.25">
      <c r="M89283"/>
    </row>
    <row r="89284" spans="13:13" x14ac:dyDescent="0.25">
      <c r="M89284"/>
    </row>
    <row r="89285" spans="13:13" x14ac:dyDescent="0.25">
      <c r="M89285"/>
    </row>
    <row r="89286" spans="13:13" x14ac:dyDescent="0.25">
      <c r="M89286"/>
    </row>
    <row r="89287" spans="13:13" x14ac:dyDescent="0.25">
      <c r="M89287"/>
    </row>
    <row r="89288" spans="13:13" x14ac:dyDescent="0.25">
      <c r="M89288"/>
    </row>
    <row r="89289" spans="13:13" x14ac:dyDescent="0.25">
      <c r="M89289"/>
    </row>
    <row r="89290" spans="13:13" x14ac:dyDescent="0.25">
      <c r="M89290"/>
    </row>
    <row r="89291" spans="13:13" x14ac:dyDescent="0.25">
      <c r="M89291"/>
    </row>
    <row r="89292" spans="13:13" x14ac:dyDescent="0.25">
      <c r="M89292"/>
    </row>
    <row r="89293" spans="13:13" x14ac:dyDescent="0.25">
      <c r="M89293"/>
    </row>
    <row r="89294" spans="13:13" x14ac:dyDescent="0.25">
      <c r="M89294"/>
    </row>
    <row r="89295" spans="13:13" x14ac:dyDescent="0.25">
      <c r="M89295"/>
    </row>
    <row r="89296" spans="13:13" x14ac:dyDescent="0.25">
      <c r="M89296"/>
    </row>
    <row r="89297" spans="13:13" x14ac:dyDescent="0.25">
      <c r="M89297"/>
    </row>
    <row r="89298" spans="13:13" x14ac:dyDescent="0.25">
      <c r="M89298"/>
    </row>
    <row r="89299" spans="13:13" x14ac:dyDescent="0.25">
      <c r="M89299"/>
    </row>
    <row r="89300" spans="13:13" x14ac:dyDescent="0.25">
      <c r="M89300"/>
    </row>
    <row r="89301" spans="13:13" x14ac:dyDescent="0.25">
      <c r="M89301"/>
    </row>
    <row r="89302" spans="13:13" x14ac:dyDescent="0.25">
      <c r="M89302"/>
    </row>
    <row r="89303" spans="13:13" x14ac:dyDescent="0.25">
      <c r="M89303"/>
    </row>
    <row r="89304" spans="13:13" x14ac:dyDescent="0.25">
      <c r="M89304"/>
    </row>
    <row r="89305" spans="13:13" x14ac:dyDescent="0.25">
      <c r="M89305"/>
    </row>
    <row r="89306" spans="13:13" x14ac:dyDescent="0.25">
      <c r="M89306"/>
    </row>
    <row r="89307" spans="13:13" x14ac:dyDescent="0.25">
      <c r="M89307"/>
    </row>
    <row r="89308" spans="13:13" x14ac:dyDescent="0.25">
      <c r="M89308"/>
    </row>
    <row r="89309" spans="13:13" x14ac:dyDescent="0.25">
      <c r="M89309"/>
    </row>
    <row r="89310" spans="13:13" x14ac:dyDescent="0.25">
      <c r="M89310"/>
    </row>
    <row r="89311" spans="13:13" x14ac:dyDescent="0.25">
      <c r="M89311"/>
    </row>
    <row r="89312" spans="13:13" x14ac:dyDescent="0.25">
      <c r="M89312"/>
    </row>
    <row r="89313" spans="13:13" x14ac:dyDescent="0.25">
      <c r="M89313"/>
    </row>
    <row r="89314" spans="13:13" x14ac:dyDescent="0.25">
      <c r="M89314"/>
    </row>
    <row r="89315" spans="13:13" x14ac:dyDescent="0.25">
      <c r="M89315"/>
    </row>
    <row r="89316" spans="13:13" x14ac:dyDescent="0.25">
      <c r="M89316"/>
    </row>
    <row r="89317" spans="13:13" x14ac:dyDescent="0.25">
      <c r="M89317"/>
    </row>
    <row r="89318" spans="13:13" x14ac:dyDescent="0.25">
      <c r="M89318"/>
    </row>
    <row r="89319" spans="13:13" x14ac:dyDescent="0.25">
      <c r="M89319"/>
    </row>
    <row r="89320" spans="13:13" x14ac:dyDescent="0.25">
      <c r="M89320"/>
    </row>
    <row r="89321" spans="13:13" x14ac:dyDescent="0.25">
      <c r="M89321"/>
    </row>
    <row r="89322" spans="13:13" x14ac:dyDescent="0.25">
      <c r="M89322"/>
    </row>
    <row r="89323" spans="13:13" x14ac:dyDescent="0.25">
      <c r="M89323"/>
    </row>
    <row r="89324" spans="13:13" x14ac:dyDescent="0.25">
      <c r="M89324"/>
    </row>
    <row r="89325" spans="13:13" x14ac:dyDescent="0.25">
      <c r="M89325"/>
    </row>
    <row r="89326" spans="13:13" x14ac:dyDescent="0.25">
      <c r="M89326"/>
    </row>
    <row r="89327" spans="13:13" x14ac:dyDescent="0.25">
      <c r="M89327"/>
    </row>
    <row r="89328" spans="13:13" x14ac:dyDescent="0.25">
      <c r="M89328"/>
    </row>
    <row r="89329" spans="13:13" x14ac:dyDescent="0.25">
      <c r="M89329"/>
    </row>
    <row r="89330" spans="13:13" x14ac:dyDescent="0.25">
      <c r="M89330"/>
    </row>
    <row r="89331" spans="13:13" x14ac:dyDescent="0.25">
      <c r="M89331"/>
    </row>
    <row r="89332" spans="13:13" x14ac:dyDescent="0.25">
      <c r="M89332"/>
    </row>
    <row r="89333" spans="13:13" x14ac:dyDescent="0.25">
      <c r="M89333"/>
    </row>
    <row r="89334" spans="13:13" x14ac:dyDescent="0.25">
      <c r="M89334"/>
    </row>
    <row r="89335" spans="13:13" x14ac:dyDescent="0.25">
      <c r="M89335"/>
    </row>
    <row r="89336" spans="13:13" x14ac:dyDescent="0.25">
      <c r="M89336"/>
    </row>
    <row r="89337" spans="13:13" x14ac:dyDescent="0.25">
      <c r="M89337"/>
    </row>
    <row r="89338" spans="13:13" x14ac:dyDescent="0.25">
      <c r="M89338"/>
    </row>
    <row r="89339" spans="13:13" x14ac:dyDescent="0.25">
      <c r="M89339"/>
    </row>
    <row r="89340" spans="13:13" x14ac:dyDescent="0.25">
      <c r="M89340"/>
    </row>
    <row r="89341" spans="13:13" x14ac:dyDescent="0.25">
      <c r="M89341"/>
    </row>
    <row r="89342" spans="13:13" x14ac:dyDescent="0.25">
      <c r="M89342"/>
    </row>
    <row r="89343" spans="13:13" x14ac:dyDescent="0.25">
      <c r="M89343"/>
    </row>
    <row r="89344" spans="13:13" x14ac:dyDescent="0.25">
      <c r="M89344"/>
    </row>
    <row r="89345" spans="13:13" x14ac:dyDescent="0.25">
      <c r="M89345"/>
    </row>
    <row r="89346" spans="13:13" x14ac:dyDescent="0.25">
      <c r="M89346"/>
    </row>
    <row r="89347" spans="13:13" x14ac:dyDescent="0.25">
      <c r="M89347"/>
    </row>
    <row r="89348" spans="13:13" x14ac:dyDescent="0.25">
      <c r="M89348"/>
    </row>
    <row r="89349" spans="13:13" x14ac:dyDescent="0.25">
      <c r="M89349"/>
    </row>
    <row r="89350" spans="13:13" x14ac:dyDescent="0.25">
      <c r="M89350"/>
    </row>
    <row r="89351" spans="13:13" x14ac:dyDescent="0.25">
      <c r="M89351"/>
    </row>
    <row r="89352" spans="13:13" x14ac:dyDescent="0.25">
      <c r="M89352"/>
    </row>
    <row r="89353" spans="13:13" x14ac:dyDescent="0.25">
      <c r="M89353"/>
    </row>
    <row r="89354" spans="13:13" x14ac:dyDescent="0.25">
      <c r="M89354"/>
    </row>
    <row r="89355" spans="13:13" x14ac:dyDescent="0.25">
      <c r="M89355"/>
    </row>
    <row r="89356" spans="13:13" x14ac:dyDescent="0.25">
      <c r="M89356"/>
    </row>
    <row r="89357" spans="13:13" x14ac:dyDescent="0.25">
      <c r="M89357"/>
    </row>
    <row r="89358" spans="13:13" x14ac:dyDescent="0.25">
      <c r="M89358"/>
    </row>
    <row r="89359" spans="13:13" x14ac:dyDescent="0.25">
      <c r="M89359"/>
    </row>
    <row r="89360" spans="13:13" x14ac:dyDescent="0.25">
      <c r="M89360"/>
    </row>
    <row r="89361" spans="13:13" x14ac:dyDescent="0.25">
      <c r="M89361"/>
    </row>
    <row r="89362" spans="13:13" x14ac:dyDescent="0.25">
      <c r="M89362"/>
    </row>
    <row r="89363" spans="13:13" x14ac:dyDescent="0.25">
      <c r="M89363"/>
    </row>
    <row r="89364" spans="13:13" x14ac:dyDescent="0.25">
      <c r="M89364"/>
    </row>
    <row r="89365" spans="13:13" x14ac:dyDescent="0.25">
      <c r="M89365"/>
    </row>
    <row r="89366" spans="13:13" x14ac:dyDescent="0.25">
      <c r="M89366"/>
    </row>
    <row r="89367" spans="13:13" x14ac:dyDescent="0.25">
      <c r="M89367"/>
    </row>
    <row r="89368" spans="13:13" x14ac:dyDescent="0.25">
      <c r="M89368"/>
    </row>
    <row r="89369" spans="13:13" x14ac:dyDescent="0.25">
      <c r="M89369"/>
    </row>
    <row r="89370" spans="13:13" x14ac:dyDescent="0.25">
      <c r="M89370"/>
    </row>
    <row r="89371" spans="13:13" x14ac:dyDescent="0.25">
      <c r="M89371"/>
    </row>
    <row r="89372" spans="13:13" x14ac:dyDescent="0.25">
      <c r="M89372"/>
    </row>
    <row r="89373" spans="13:13" x14ac:dyDescent="0.25">
      <c r="M89373"/>
    </row>
    <row r="89374" spans="13:13" x14ac:dyDescent="0.25">
      <c r="M89374"/>
    </row>
    <row r="89375" spans="13:13" x14ac:dyDescent="0.25">
      <c r="M89375"/>
    </row>
    <row r="89376" spans="13:13" x14ac:dyDescent="0.25">
      <c r="M89376"/>
    </row>
    <row r="89377" spans="13:13" x14ac:dyDescent="0.25">
      <c r="M89377"/>
    </row>
    <row r="89378" spans="13:13" x14ac:dyDescent="0.25">
      <c r="M89378"/>
    </row>
    <row r="89379" spans="13:13" x14ac:dyDescent="0.25">
      <c r="M89379"/>
    </row>
    <row r="89380" spans="13:13" x14ac:dyDescent="0.25">
      <c r="M89380"/>
    </row>
    <row r="89381" spans="13:13" x14ac:dyDescent="0.25">
      <c r="M89381"/>
    </row>
    <row r="89382" spans="13:13" x14ac:dyDescent="0.25">
      <c r="M89382"/>
    </row>
    <row r="89383" spans="13:13" x14ac:dyDescent="0.25">
      <c r="M89383"/>
    </row>
    <row r="89384" spans="13:13" x14ac:dyDescent="0.25">
      <c r="M89384"/>
    </row>
    <row r="89385" spans="13:13" x14ac:dyDescent="0.25">
      <c r="M89385"/>
    </row>
    <row r="89386" spans="13:13" x14ac:dyDescent="0.25">
      <c r="M89386"/>
    </row>
    <row r="89387" spans="13:13" x14ac:dyDescent="0.25">
      <c r="M89387"/>
    </row>
    <row r="89388" spans="13:13" x14ac:dyDescent="0.25">
      <c r="M89388"/>
    </row>
    <row r="89389" spans="13:13" x14ac:dyDescent="0.25">
      <c r="M89389"/>
    </row>
    <row r="89390" spans="13:13" x14ac:dyDescent="0.25">
      <c r="M89390"/>
    </row>
    <row r="89391" spans="13:13" x14ac:dyDescent="0.25">
      <c r="M89391"/>
    </row>
    <row r="89392" spans="13:13" x14ac:dyDescent="0.25">
      <c r="M89392"/>
    </row>
    <row r="89393" spans="13:13" x14ac:dyDescent="0.25">
      <c r="M89393"/>
    </row>
    <row r="89394" spans="13:13" x14ac:dyDescent="0.25">
      <c r="M89394"/>
    </row>
    <row r="89395" spans="13:13" x14ac:dyDescent="0.25">
      <c r="M89395"/>
    </row>
    <row r="89396" spans="13:13" x14ac:dyDescent="0.25">
      <c r="M89396"/>
    </row>
    <row r="89397" spans="13:13" x14ac:dyDescent="0.25">
      <c r="M89397"/>
    </row>
    <row r="89398" spans="13:13" x14ac:dyDescent="0.25">
      <c r="M89398"/>
    </row>
    <row r="89399" spans="13:13" x14ac:dyDescent="0.25">
      <c r="M89399"/>
    </row>
    <row r="89400" spans="13:13" x14ac:dyDescent="0.25">
      <c r="M89400"/>
    </row>
    <row r="89401" spans="13:13" x14ac:dyDescent="0.25">
      <c r="M89401"/>
    </row>
    <row r="89402" spans="13:13" x14ac:dyDescent="0.25">
      <c r="M89402"/>
    </row>
    <row r="89403" spans="13:13" x14ac:dyDescent="0.25">
      <c r="M89403"/>
    </row>
    <row r="89404" spans="13:13" x14ac:dyDescent="0.25">
      <c r="M89404"/>
    </row>
    <row r="89405" spans="13:13" x14ac:dyDescent="0.25">
      <c r="M89405"/>
    </row>
    <row r="89406" spans="13:13" x14ac:dyDescent="0.25">
      <c r="M89406"/>
    </row>
    <row r="89407" spans="13:13" x14ac:dyDescent="0.25">
      <c r="M89407"/>
    </row>
    <row r="89408" spans="13:13" x14ac:dyDescent="0.25">
      <c r="M89408"/>
    </row>
    <row r="89409" spans="13:13" x14ac:dyDescent="0.25">
      <c r="M89409"/>
    </row>
    <row r="89410" spans="13:13" x14ac:dyDescent="0.25">
      <c r="M89410"/>
    </row>
    <row r="89411" spans="13:13" x14ac:dyDescent="0.25">
      <c r="M89411"/>
    </row>
    <row r="89412" spans="13:13" x14ac:dyDescent="0.25">
      <c r="M89412"/>
    </row>
    <row r="89413" spans="13:13" x14ac:dyDescent="0.25">
      <c r="M89413"/>
    </row>
    <row r="89414" spans="13:13" x14ac:dyDescent="0.25">
      <c r="M89414"/>
    </row>
    <row r="89415" spans="13:13" x14ac:dyDescent="0.25">
      <c r="M89415"/>
    </row>
    <row r="89416" spans="13:13" x14ac:dyDescent="0.25">
      <c r="M89416"/>
    </row>
    <row r="89417" spans="13:13" x14ac:dyDescent="0.25">
      <c r="M89417"/>
    </row>
    <row r="89418" spans="13:13" x14ac:dyDescent="0.25">
      <c r="M89418"/>
    </row>
    <row r="89419" spans="13:13" x14ac:dyDescent="0.25">
      <c r="M89419"/>
    </row>
    <row r="89420" spans="13:13" x14ac:dyDescent="0.25">
      <c r="M89420"/>
    </row>
    <row r="89421" spans="13:13" x14ac:dyDescent="0.25">
      <c r="M89421"/>
    </row>
    <row r="89422" spans="13:13" x14ac:dyDescent="0.25">
      <c r="M89422"/>
    </row>
    <row r="89423" spans="13:13" x14ac:dyDescent="0.25">
      <c r="M89423"/>
    </row>
    <row r="89424" spans="13:13" x14ac:dyDescent="0.25">
      <c r="M89424"/>
    </row>
    <row r="89425" spans="13:13" x14ac:dyDescent="0.25">
      <c r="M89425"/>
    </row>
    <row r="89426" spans="13:13" x14ac:dyDescent="0.25">
      <c r="M89426"/>
    </row>
    <row r="89427" spans="13:13" x14ac:dyDescent="0.25">
      <c r="M89427"/>
    </row>
    <row r="89428" spans="13:13" x14ac:dyDescent="0.25">
      <c r="M89428"/>
    </row>
    <row r="89429" spans="13:13" x14ac:dyDescent="0.25">
      <c r="M89429"/>
    </row>
    <row r="89430" spans="13:13" x14ac:dyDescent="0.25">
      <c r="M89430"/>
    </row>
    <row r="89431" spans="13:13" x14ac:dyDescent="0.25">
      <c r="M89431"/>
    </row>
    <row r="89432" spans="13:13" x14ac:dyDescent="0.25">
      <c r="M89432"/>
    </row>
    <row r="89433" spans="13:13" x14ac:dyDescent="0.25">
      <c r="M89433"/>
    </row>
    <row r="89434" spans="13:13" x14ac:dyDescent="0.25">
      <c r="M89434"/>
    </row>
    <row r="89435" spans="13:13" x14ac:dyDescent="0.25">
      <c r="M89435"/>
    </row>
    <row r="89436" spans="13:13" x14ac:dyDescent="0.25">
      <c r="M89436"/>
    </row>
    <row r="89437" spans="13:13" x14ac:dyDescent="0.25">
      <c r="M89437"/>
    </row>
    <row r="89438" spans="13:13" x14ac:dyDescent="0.25">
      <c r="M89438"/>
    </row>
    <row r="89439" spans="13:13" x14ac:dyDescent="0.25">
      <c r="M89439"/>
    </row>
    <row r="89440" spans="13:13" x14ac:dyDescent="0.25">
      <c r="M89440"/>
    </row>
    <row r="89441" spans="13:13" x14ac:dyDescent="0.25">
      <c r="M89441"/>
    </row>
    <row r="89442" spans="13:13" x14ac:dyDescent="0.25">
      <c r="M89442"/>
    </row>
    <row r="89443" spans="13:13" x14ac:dyDescent="0.25">
      <c r="M89443"/>
    </row>
    <row r="89444" spans="13:13" x14ac:dyDescent="0.25">
      <c r="M89444"/>
    </row>
    <row r="89445" spans="13:13" x14ac:dyDescent="0.25">
      <c r="M89445"/>
    </row>
    <row r="89446" spans="13:13" x14ac:dyDescent="0.25">
      <c r="M89446"/>
    </row>
    <row r="89447" spans="13:13" x14ac:dyDescent="0.25">
      <c r="M89447"/>
    </row>
    <row r="89448" spans="13:13" x14ac:dyDescent="0.25">
      <c r="M89448"/>
    </row>
    <row r="89449" spans="13:13" x14ac:dyDescent="0.25">
      <c r="M89449"/>
    </row>
    <row r="89450" spans="13:13" x14ac:dyDescent="0.25">
      <c r="M89450"/>
    </row>
    <row r="89451" spans="13:13" x14ac:dyDescent="0.25">
      <c r="M89451"/>
    </row>
    <row r="89452" spans="13:13" x14ac:dyDescent="0.25">
      <c r="M89452"/>
    </row>
    <row r="89453" spans="13:13" x14ac:dyDescent="0.25">
      <c r="M89453"/>
    </row>
    <row r="89454" spans="13:13" x14ac:dyDescent="0.25">
      <c r="M89454"/>
    </row>
    <row r="89455" spans="13:13" x14ac:dyDescent="0.25">
      <c r="M89455"/>
    </row>
    <row r="89456" spans="13:13" x14ac:dyDescent="0.25">
      <c r="M89456"/>
    </row>
    <row r="89457" spans="13:13" x14ac:dyDescent="0.25">
      <c r="M89457"/>
    </row>
    <row r="89458" spans="13:13" x14ac:dyDescent="0.25">
      <c r="M89458"/>
    </row>
    <row r="89459" spans="13:13" x14ac:dyDescent="0.25">
      <c r="M89459"/>
    </row>
    <row r="89460" spans="13:13" x14ac:dyDescent="0.25">
      <c r="M89460"/>
    </row>
    <row r="89461" spans="13:13" x14ac:dyDescent="0.25">
      <c r="M89461"/>
    </row>
    <row r="89462" spans="13:13" x14ac:dyDescent="0.25">
      <c r="M89462"/>
    </row>
    <row r="89463" spans="13:13" x14ac:dyDescent="0.25">
      <c r="M89463"/>
    </row>
    <row r="89464" spans="13:13" x14ac:dyDescent="0.25">
      <c r="M89464"/>
    </row>
    <row r="89465" spans="13:13" x14ac:dyDescent="0.25">
      <c r="M89465"/>
    </row>
    <row r="89466" spans="13:13" x14ac:dyDescent="0.25">
      <c r="M89466"/>
    </row>
    <row r="89467" spans="13:13" x14ac:dyDescent="0.25">
      <c r="M89467"/>
    </row>
    <row r="89468" spans="13:13" x14ac:dyDescent="0.25">
      <c r="M89468"/>
    </row>
    <row r="89469" spans="13:13" x14ac:dyDescent="0.25">
      <c r="M89469"/>
    </row>
    <row r="89470" spans="13:13" x14ac:dyDescent="0.25">
      <c r="M89470"/>
    </row>
    <row r="89471" spans="13:13" x14ac:dyDescent="0.25">
      <c r="M89471"/>
    </row>
    <row r="89472" spans="13:13" x14ac:dyDescent="0.25">
      <c r="M89472"/>
    </row>
    <row r="89473" spans="13:13" x14ac:dyDescent="0.25">
      <c r="M89473"/>
    </row>
    <row r="89474" spans="13:13" x14ac:dyDescent="0.25">
      <c r="M89474"/>
    </row>
    <row r="89475" spans="13:13" x14ac:dyDescent="0.25">
      <c r="M89475"/>
    </row>
    <row r="89476" spans="13:13" x14ac:dyDescent="0.25">
      <c r="M89476"/>
    </row>
    <row r="89477" spans="13:13" x14ac:dyDescent="0.25">
      <c r="M89477"/>
    </row>
    <row r="89478" spans="13:13" x14ac:dyDescent="0.25">
      <c r="M89478"/>
    </row>
    <row r="89479" spans="13:13" x14ac:dyDescent="0.25">
      <c r="M89479"/>
    </row>
    <row r="89480" spans="13:13" x14ac:dyDescent="0.25">
      <c r="M89480"/>
    </row>
    <row r="89481" spans="13:13" x14ac:dyDescent="0.25">
      <c r="M89481"/>
    </row>
    <row r="89482" spans="13:13" x14ac:dyDescent="0.25">
      <c r="M89482"/>
    </row>
    <row r="89483" spans="13:13" x14ac:dyDescent="0.25">
      <c r="M89483"/>
    </row>
    <row r="89484" spans="13:13" x14ac:dyDescent="0.25">
      <c r="M89484"/>
    </row>
    <row r="89485" spans="13:13" x14ac:dyDescent="0.25">
      <c r="M89485"/>
    </row>
    <row r="89486" spans="13:13" x14ac:dyDescent="0.25">
      <c r="M89486"/>
    </row>
    <row r="89487" spans="13:13" x14ac:dyDescent="0.25">
      <c r="M89487"/>
    </row>
    <row r="89488" spans="13:13" x14ac:dyDescent="0.25">
      <c r="M89488"/>
    </row>
    <row r="89489" spans="13:13" x14ac:dyDescent="0.25">
      <c r="M89489"/>
    </row>
    <row r="89490" spans="13:13" x14ac:dyDescent="0.25">
      <c r="M89490"/>
    </row>
    <row r="89491" spans="13:13" x14ac:dyDescent="0.25">
      <c r="M89491"/>
    </row>
    <row r="89492" spans="13:13" x14ac:dyDescent="0.25">
      <c r="M89492"/>
    </row>
    <row r="89493" spans="13:13" x14ac:dyDescent="0.25">
      <c r="M89493"/>
    </row>
    <row r="89494" spans="13:13" x14ac:dyDescent="0.25">
      <c r="M89494"/>
    </row>
    <row r="89495" spans="13:13" x14ac:dyDescent="0.25">
      <c r="M89495"/>
    </row>
    <row r="89496" spans="13:13" x14ac:dyDescent="0.25">
      <c r="M89496"/>
    </row>
    <row r="89497" spans="13:13" x14ac:dyDescent="0.25">
      <c r="M89497"/>
    </row>
    <row r="89498" spans="13:13" x14ac:dyDescent="0.25">
      <c r="M89498"/>
    </row>
    <row r="89499" spans="13:13" x14ac:dyDescent="0.25">
      <c r="M89499"/>
    </row>
    <row r="89500" spans="13:13" x14ac:dyDescent="0.25">
      <c r="M89500"/>
    </row>
    <row r="89501" spans="13:13" x14ac:dyDescent="0.25">
      <c r="M89501"/>
    </row>
    <row r="89502" spans="13:13" x14ac:dyDescent="0.25">
      <c r="M89502"/>
    </row>
    <row r="89503" spans="13:13" x14ac:dyDescent="0.25">
      <c r="M89503"/>
    </row>
    <row r="89504" spans="13:13" x14ac:dyDescent="0.25">
      <c r="M89504"/>
    </row>
    <row r="89505" spans="13:13" x14ac:dyDescent="0.25">
      <c r="M89505"/>
    </row>
    <row r="89506" spans="13:13" x14ac:dyDescent="0.25">
      <c r="M89506"/>
    </row>
    <row r="89507" spans="13:13" x14ac:dyDescent="0.25">
      <c r="M89507"/>
    </row>
    <row r="89508" spans="13:13" x14ac:dyDescent="0.25">
      <c r="M89508"/>
    </row>
    <row r="89509" spans="13:13" x14ac:dyDescent="0.25">
      <c r="M89509"/>
    </row>
    <row r="89510" spans="13:13" x14ac:dyDescent="0.25">
      <c r="M89510"/>
    </row>
    <row r="89511" spans="13:13" x14ac:dyDescent="0.25">
      <c r="M89511"/>
    </row>
    <row r="89512" spans="13:13" x14ac:dyDescent="0.25">
      <c r="M89512"/>
    </row>
    <row r="89513" spans="13:13" x14ac:dyDescent="0.25">
      <c r="M89513"/>
    </row>
    <row r="89514" spans="13:13" x14ac:dyDescent="0.25">
      <c r="M89514"/>
    </row>
    <row r="89515" spans="13:13" x14ac:dyDescent="0.25">
      <c r="M89515"/>
    </row>
    <row r="89516" spans="13:13" x14ac:dyDescent="0.25">
      <c r="M89516"/>
    </row>
    <row r="89517" spans="13:13" x14ac:dyDescent="0.25">
      <c r="M89517"/>
    </row>
    <row r="89518" spans="13:13" x14ac:dyDescent="0.25">
      <c r="M89518"/>
    </row>
    <row r="89519" spans="13:13" x14ac:dyDescent="0.25">
      <c r="M89519"/>
    </row>
    <row r="89520" spans="13:13" x14ac:dyDescent="0.25">
      <c r="M89520"/>
    </row>
    <row r="89521" spans="13:13" x14ac:dyDescent="0.25">
      <c r="M89521"/>
    </row>
    <row r="89522" spans="13:13" x14ac:dyDescent="0.25">
      <c r="M89522"/>
    </row>
    <row r="89523" spans="13:13" x14ac:dyDescent="0.25">
      <c r="M89523"/>
    </row>
    <row r="89524" spans="13:13" x14ac:dyDescent="0.25">
      <c r="M89524"/>
    </row>
    <row r="89525" spans="13:13" x14ac:dyDescent="0.25">
      <c r="M89525"/>
    </row>
    <row r="89526" spans="13:13" x14ac:dyDescent="0.25">
      <c r="M89526"/>
    </row>
    <row r="89527" spans="13:13" x14ac:dyDescent="0.25">
      <c r="M89527"/>
    </row>
    <row r="89528" spans="13:13" x14ac:dyDescent="0.25">
      <c r="M89528"/>
    </row>
    <row r="89529" spans="13:13" x14ac:dyDescent="0.25">
      <c r="M89529"/>
    </row>
    <row r="89530" spans="13:13" x14ac:dyDescent="0.25">
      <c r="M89530"/>
    </row>
    <row r="89531" spans="13:13" x14ac:dyDescent="0.25">
      <c r="M89531"/>
    </row>
    <row r="89532" spans="13:13" x14ac:dyDescent="0.25">
      <c r="M89532"/>
    </row>
    <row r="89533" spans="13:13" x14ac:dyDescent="0.25">
      <c r="M89533"/>
    </row>
    <row r="89534" spans="13:13" x14ac:dyDescent="0.25">
      <c r="M89534"/>
    </row>
    <row r="89535" spans="13:13" x14ac:dyDescent="0.25">
      <c r="M89535"/>
    </row>
    <row r="89536" spans="13:13" x14ac:dyDescent="0.25">
      <c r="M89536"/>
    </row>
    <row r="89537" spans="13:13" x14ac:dyDescent="0.25">
      <c r="M89537"/>
    </row>
    <row r="89538" spans="13:13" x14ac:dyDescent="0.25">
      <c r="M89538"/>
    </row>
    <row r="89539" spans="13:13" x14ac:dyDescent="0.25">
      <c r="M89539"/>
    </row>
    <row r="89540" spans="13:13" x14ac:dyDescent="0.25">
      <c r="M89540"/>
    </row>
    <row r="89541" spans="13:13" x14ac:dyDescent="0.25">
      <c r="M89541"/>
    </row>
    <row r="89542" spans="13:13" x14ac:dyDescent="0.25">
      <c r="M89542"/>
    </row>
    <row r="89543" spans="13:13" x14ac:dyDescent="0.25">
      <c r="M89543"/>
    </row>
    <row r="89544" spans="13:13" x14ac:dyDescent="0.25">
      <c r="M89544"/>
    </row>
    <row r="89545" spans="13:13" x14ac:dyDescent="0.25">
      <c r="M89545"/>
    </row>
    <row r="89546" spans="13:13" x14ac:dyDescent="0.25">
      <c r="M89546"/>
    </row>
    <row r="89547" spans="13:13" x14ac:dyDescent="0.25">
      <c r="M89547"/>
    </row>
    <row r="89548" spans="13:13" x14ac:dyDescent="0.25">
      <c r="M89548"/>
    </row>
    <row r="89549" spans="13:13" x14ac:dyDescent="0.25">
      <c r="M89549"/>
    </row>
    <row r="89550" spans="13:13" x14ac:dyDescent="0.25">
      <c r="M89550"/>
    </row>
    <row r="89551" spans="13:13" x14ac:dyDescent="0.25">
      <c r="M89551"/>
    </row>
    <row r="89552" spans="13:13" x14ac:dyDescent="0.25">
      <c r="M89552"/>
    </row>
    <row r="89553" spans="13:13" x14ac:dyDescent="0.25">
      <c r="M89553"/>
    </row>
    <row r="89554" spans="13:13" x14ac:dyDescent="0.25">
      <c r="M89554"/>
    </row>
    <row r="89555" spans="13:13" x14ac:dyDescent="0.25">
      <c r="M89555"/>
    </row>
    <row r="89556" spans="13:13" x14ac:dyDescent="0.25">
      <c r="M89556"/>
    </row>
    <row r="89557" spans="13:13" x14ac:dyDescent="0.25">
      <c r="M89557"/>
    </row>
    <row r="89558" spans="13:13" x14ac:dyDescent="0.25">
      <c r="M89558"/>
    </row>
    <row r="89559" spans="13:13" x14ac:dyDescent="0.25">
      <c r="M89559"/>
    </row>
    <row r="89560" spans="13:13" x14ac:dyDescent="0.25">
      <c r="M89560"/>
    </row>
    <row r="89561" spans="13:13" x14ac:dyDescent="0.25">
      <c r="M89561"/>
    </row>
    <row r="89562" spans="13:13" x14ac:dyDescent="0.25">
      <c r="M89562"/>
    </row>
    <row r="89563" spans="13:13" x14ac:dyDescent="0.25">
      <c r="M89563"/>
    </row>
    <row r="89564" spans="13:13" x14ac:dyDescent="0.25">
      <c r="M89564"/>
    </row>
    <row r="89565" spans="13:13" x14ac:dyDescent="0.25">
      <c r="M89565"/>
    </row>
    <row r="89566" spans="13:13" x14ac:dyDescent="0.25">
      <c r="M89566"/>
    </row>
    <row r="89567" spans="13:13" x14ac:dyDescent="0.25">
      <c r="M89567"/>
    </row>
    <row r="89568" spans="13:13" x14ac:dyDescent="0.25">
      <c r="M89568"/>
    </row>
    <row r="89569" spans="13:13" x14ac:dyDescent="0.25">
      <c r="M89569"/>
    </row>
    <row r="89570" spans="13:13" x14ac:dyDescent="0.25">
      <c r="M89570"/>
    </row>
    <row r="89571" spans="13:13" x14ac:dyDescent="0.25">
      <c r="M89571"/>
    </row>
    <row r="89572" spans="13:13" x14ac:dyDescent="0.25">
      <c r="M89572"/>
    </row>
    <row r="89573" spans="13:13" x14ac:dyDescent="0.25">
      <c r="M89573"/>
    </row>
    <row r="89574" spans="13:13" x14ac:dyDescent="0.25">
      <c r="M89574"/>
    </row>
    <row r="89575" spans="13:13" x14ac:dyDescent="0.25">
      <c r="M89575"/>
    </row>
    <row r="89576" spans="13:13" x14ac:dyDescent="0.25">
      <c r="M89576"/>
    </row>
    <row r="89577" spans="13:13" x14ac:dyDescent="0.25">
      <c r="M89577"/>
    </row>
    <row r="89578" spans="13:13" x14ac:dyDescent="0.25">
      <c r="M89578"/>
    </row>
    <row r="89579" spans="13:13" x14ac:dyDescent="0.25">
      <c r="M89579"/>
    </row>
    <row r="89580" spans="13:13" x14ac:dyDescent="0.25">
      <c r="M89580"/>
    </row>
    <row r="89581" spans="13:13" x14ac:dyDescent="0.25">
      <c r="M89581"/>
    </row>
    <row r="89582" spans="13:13" x14ac:dyDescent="0.25">
      <c r="M89582"/>
    </row>
    <row r="89583" spans="13:13" x14ac:dyDescent="0.25">
      <c r="M89583"/>
    </row>
    <row r="89584" spans="13:13" x14ac:dyDescent="0.25">
      <c r="M89584"/>
    </row>
    <row r="89585" spans="13:13" x14ac:dyDescent="0.25">
      <c r="M89585"/>
    </row>
    <row r="89586" spans="13:13" x14ac:dyDescent="0.25">
      <c r="M89586"/>
    </row>
    <row r="89587" spans="13:13" x14ac:dyDescent="0.25">
      <c r="M89587"/>
    </row>
    <row r="89588" spans="13:13" x14ac:dyDescent="0.25">
      <c r="M89588"/>
    </row>
    <row r="89589" spans="13:13" x14ac:dyDescent="0.25">
      <c r="M89589"/>
    </row>
    <row r="89590" spans="13:13" x14ac:dyDescent="0.25">
      <c r="M89590"/>
    </row>
    <row r="89591" spans="13:13" x14ac:dyDescent="0.25">
      <c r="M89591"/>
    </row>
    <row r="89592" spans="13:13" x14ac:dyDescent="0.25">
      <c r="M89592"/>
    </row>
    <row r="89593" spans="13:13" x14ac:dyDescent="0.25">
      <c r="M89593"/>
    </row>
    <row r="89594" spans="13:13" x14ac:dyDescent="0.25">
      <c r="M89594"/>
    </row>
    <row r="89595" spans="13:13" x14ac:dyDescent="0.25">
      <c r="M89595"/>
    </row>
    <row r="89596" spans="13:13" x14ac:dyDescent="0.25">
      <c r="M89596"/>
    </row>
    <row r="89597" spans="13:13" x14ac:dyDescent="0.25">
      <c r="M89597"/>
    </row>
    <row r="89598" spans="13:13" x14ac:dyDescent="0.25">
      <c r="M89598"/>
    </row>
    <row r="89599" spans="13:13" x14ac:dyDescent="0.25">
      <c r="M89599"/>
    </row>
    <row r="89600" spans="13:13" x14ac:dyDescent="0.25">
      <c r="M89600"/>
    </row>
    <row r="89601" spans="13:13" x14ac:dyDescent="0.25">
      <c r="M89601"/>
    </row>
    <row r="89602" spans="13:13" x14ac:dyDescent="0.25">
      <c r="M89602"/>
    </row>
    <row r="89603" spans="13:13" x14ac:dyDescent="0.25">
      <c r="M89603"/>
    </row>
    <row r="89604" spans="13:13" x14ac:dyDescent="0.25">
      <c r="M89604"/>
    </row>
    <row r="89605" spans="13:13" x14ac:dyDescent="0.25">
      <c r="M89605"/>
    </row>
    <row r="89606" spans="13:13" x14ac:dyDescent="0.25">
      <c r="M89606"/>
    </row>
    <row r="89607" spans="13:13" x14ac:dyDescent="0.25">
      <c r="M89607"/>
    </row>
    <row r="89608" spans="13:13" x14ac:dyDescent="0.25">
      <c r="M89608"/>
    </row>
    <row r="89609" spans="13:13" x14ac:dyDescent="0.25">
      <c r="M89609"/>
    </row>
    <row r="89610" spans="13:13" x14ac:dyDescent="0.25">
      <c r="M89610"/>
    </row>
    <row r="89611" spans="13:13" x14ac:dyDescent="0.25">
      <c r="M89611"/>
    </row>
    <row r="89612" spans="13:13" x14ac:dyDescent="0.25">
      <c r="M89612"/>
    </row>
    <row r="89613" spans="13:13" x14ac:dyDescent="0.25">
      <c r="M89613"/>
    </row>
    <row r="89614" spans="13:13" x14ac:dyDescent="0.25">
      <c r="M89614"/>
    </row>
    <row r="89615" spans="13:13" x14ac:dyDescent="0.25">
      <c r="M89615"/>
    </row>
    <row r="89616" spans="13:13" x14ac:dyDescent="0.25">
      <c r="M89616"/>
    </row>
    <row r="89617" spans="13:13" x14ac:dyDescent="0.25">
      <c r="M89617"/>
    </row>
    <row r="89618" spans="13:13" x14ac:dyDescent="0.25">
      <c r="M89618"/>
    </row>
    <row r="89619" spans="13:13" x14ac:dyDescent="0.25">
      <c r="M89619"/>
    </row>
    <row r="89620" spans="13:13" x14ac:dyDescent="0.25">
      <c r="M89620"/>
    </row>
    <row r="89621" spans="13:13" x14ac:dyDescent="0.25">
      <c r="M89621"/>
    </row>
    <row r="89622" spans="13:13" x14ac:dyDescent="0.25">
      <c r="M89622"/>
    </row>
    <row r="89623" spans="13:13" x14ac:dyDescent="0.25">
      <c r="M89623"/>
    </row>
    <row r="89624" spans="13:13" x14ac:dyDescent="0.25">
      <c r="M89624"/>
    </row>
    <row r="89625" spans="13:13" x14ac:dyDescent="0.25">
      <c r="M89625"/>
    </row>
    <row r="89626" spans="13:13" x14ac:dyDescent="0.25">
      <c r="M89626"/>
    </row>
    <row r="89627" spans="13:13" x14ac:dyDescent="0.25">
      <c r="M89627"/>
    </row>
    <row r="89628" spans="13:13" x14ac:dyDescent="0.25">
      <c r="M89628"/>
    </row>
    <row r="89629" spans="13:13" x14ac:dyDescent="0.25">
      <c r="M89629"/>
    </row>
    <row r="89630" spans="13:13" x14ac:dyDescent="0.25">
      <c r="M89630"/>
    </row>
    <row r="89631" spans="13:13" x14ac:dyDescent="0.25">
      <c r="M89631"/>
    </row>
    <row r="89632" spans="13:13" x14ac:dyDescent="0.25">
      <c r="M89632"/>
    </row>
    <row r="89633" spans="13:13" x14ac:dyDescent="0.25">
      <c r="M89633"/>
    </row>
    <row r="89634" spans="13:13" x14ac:dyDescent="0.25">
      <c r="M89634"/>
    </row>
    <row r="89635" spans="13:13" x14ac:dyDescent="0.25">
      <c r="M89635"/>
    </row>
    <row r="89636" spans="13:13" x14ac:dyDescent="0.25">
      <c r="M89636"/>
    </row>
    <row r="89637" spans="13:13" x14ac:dyDescent="0.25">
      <c r="M89637"/>
    </row>
    <row r="89638" spans="13:13" x14ac:dyDescent="0.25">
      <c r="M89638"/>
    </row>
    <row r="89639" spans="13:13" x14ac:dyDescent="0.25">
      <c r="M89639"/>
    </row>
    <row r="89640" spans="13:13" x14ac:dyDescent="0.25">
      <c r="M89640"/>
    </row>
    <row r="89641" spans="13:13" x14ac:dyDescent="0.25">
      <c r="M89641"/>
    </row>
    <row r="89642" spans="13:13" x14ac:dyDescent="0.25">
      <c r="M89642"/>
    </row>
    <row r="89643" spans="13:13" x14ac:dyDescent="0.25">
      <c r="M89643"/>
    </row>
    <row r="89644" spans="13:13" x14ac:dyDescent="0.25">
      <c r="M89644"/>
    </row>
    <row r="89645" spans="13:13" x14ac:dyDescent="0.25">
      <c r="M89645"/>
    </row>
    <row r="89646" spans="13:13" x14ac:dyDescent="0.25">
      <c r="M89646"/>
    </row>
    <row r="89647" spans="13:13" x14ac:dyDescent="0.25">
      <c r="M89647"/>
    </row>
    <row r="89648" spans="13:13" x14ac:dyDescent="0.25">
      <c r="M89648"/>
    </row>
    <row r="89649" spans="13:13" x14ac:dyDescent="0.25">
      <c r="M89649"/>
    </row>
    <row r="89650" spans="13:13" x14ac:dyDescent="0.25">
      <c r="M89650"/>
    </row>
    <row r="89651" spans="13:13" x14ac:dyDescent="0.25">
      <c r="M89651"/>
    </row>
    <row r="89652" spans="13:13" x14ac:dyDescent="0.25">
      <c r="M89652"/>
    </row>
    <row r="89653" spans="13:13" x14ac:dyDescent="0.25">
      <c r="M89653"/>
    </row>
    <row r="89654" spans="13:13" x14ac:dyDescent="0.25">
      <c r="M89654"/>
    </row>
    <row r="89655" spans="13:13" x14ac:dyDescent="0.25">
      <c r="M89655"/>
    </row>
    <row r="89656" spans="13:13" x14ac:dyDescent="0.25">
      <c r="M89656"/>
    </row>
    <row r="89657" spans="13:13" x14ac:dyDescent="0.25">
      <c r="M89657"/>
    </row>
    <row r="89658" spans="13:13" x14ac:dyDescent="0.25">
      <c r="M89658"/>
    </row>
    <row r="89659" spans="13:13" x14ac:dyDescent="0.25">
      <c r="M89659"/>
    </row>
    <row r="89660" spans="13:13" x14ac:dyDescent="0.25">
      <c r="M89660"/>
    </row>
    <row r="89661" spans="13:13" x14ac:dyDescent="0.25">
      <c r="M89661"/>
    </row>
    <row r="89662" spans="13:13" x14ac:dyDescent="0.25">
      <c r="M89662"/>
    </row>
    <row r="89663" spans="13:13" x14ac:dyDescent="0.25">
      <c r="M89663"/>
    </row>
    <row r="89664" spans="13:13" x14ac:dyDescent="0.25">
      <c r="M89664"/>
    </row>
    <row r="89665" spans="13:13" x14ac:dyDescent="0.25">
      <c r="M89665"/>
    </row>
    <row r="89666" spans="13:13" x14ac:dyDescent="0.25">
      <c r="M89666"/>
    </row>
    <row r="89667" spans="13:13" x14ac:dyDescent="0.25">
      <c r="M89667"/>
    </row>
    <row r="89668" spans="13:13" x14ac:dyDescent="0.25">
      <c r="M89668"/>
    </row>
    <row r="89669" spans="13:13" x14ac:dyDescent="0.25">
      <c r="M89669"/>
    </row>
    <row r="89670" spans="13:13" x14ac:dyDescent="0.25">
      <c r="M89670"/>
    </row>
    <row r="89671" spans="13:13" x14ac:dyDescent="0.25">
      <c r="M89671"/>
    </row>
    <row r="89672" spans="13:13" x14ac:dyDescent="0.25">
      <c r="M89672"/>
    </row>
    <row r="89673" spans="13:13" x14ac:dyDescent="0.25">
      <c r="M89673"/>
    </row>
    <row r="89674" spans="13:13" x14ac:dyDescent="0.25">
      <c r="M89674"/>
    </row>
    <row r="89675" spans="13:13" x14ac:dyDescent="0.25">
      <c r="M89675"/>
    </row>
    <row r="89676" spans="13:13" x14ac:dyDescent="0.25">
      <c r="M89676"/>
    </row>
    <row r="89677" spans="13:13" x14ac:dyDescent="0.25">
      <c r="M89677"/>
    </row>
    <row r="89678" spans="13:13" x14ac:dyDescent="0.25">
      <c r="M89678"/>
    </row>
    <row r="89679" spans="13:13" x14ac:dyDescent="0.25">
      <c r="M89679"/>
    </row>
    <row r="89680" spans="13:13" x14ac:dyDescent="0.25">
      <c r="M89680"/>
    </row>
    <row r="89681" spans="13:13" x14ac:dyDescent="0.25">
      <c r="M89681"/>
    </row>
    <row r="89682" spans="13:13" x14ac:dyDescent="0.25">
      <c r="M89682"/>
    </row>
    <row r="89683" spans="13:13" x14ac:dyDescent="0.25">
      <c r="M89683"/>
    </row>
    <row r="89684" spans="13:13" x14ac:dyDescent="0.25">
      <c r="M89684"/>
    </row>
    <row r="89685" spans="13:13" x14ac:dyDescent="0.25">
      <c r="M89685"/>
    </row>
    <row r="89686" spans="13:13" x14ac:dyDescent="0.25">
      <c r="M89686"/>
    </row>
    <row r="89687" spans="13:13" x14ac:dyDescent="0.25">
      <c r="M89687"/>
    </row>
    <row r="89688" spans="13:13" x14ac:dyDescent="0.25">
      <c r="M89688"/>
    </row>
    <row r="89689" spans="13:13" x14ac:dyDescent="0.25">
      <c r="M89689"/>
    </row>
    <row r="89690" spans="13:13" x14ac:dyDescent="0.25">
      <c r="M89690"/>
    </row>
    <row r="89691" spans="13:13" x14ac:dyDescent="0.25">
      <c r="M89691"/>
    </row>
    <row r="89692" spans="13:13" x14ac:dyDescent="0.25">
      <c r="M89692"/>
    </row>
    <row r="89693" spans="13:13" x14ac:dyDescent="0.25">
      <c r="M89693"/>
    </row>
    <row r="89694" spans="13:13" x14ac:dyDescent="0.25">
      <c r="M89694"/>
    </row>
    <row r="89695" spans="13:13" x14ac:dyDescent="0.25">
      <c r="M89695"/>
    </row>
    <row r="89696" spans="13:13" x14ac:dyDescent="0.25">
      <c r="M89696"/>
    </row>
    <row r="89697" spans="13:13" x14ac:dyDescent="0.25">
      <c r="M89697"/>
    </row>
    <row r="89698" spans="13:13" x14ac:dyDescent="0.25">
      <c r="M89698"/>
    </row>
    <row r="89699" spans="13:13" x14ac:dyDescent="0.25">
      <c r="M89699"/>
    </row>
    <row r="89700" spans="13:13" x14ac:dyDescent="0.25">
      <c r="M89700"/>
    </row>
    <row r="89701" spans="13:13" x14ac:dyDescent="0.25">
      <c r="M89701"/>
    </row>
    <row r="89702" spans="13:13" x14ac:dyDescent="0.25">
      <c r="M89702"/>
    </row>
    <row r="89703" spans="13:13" x14ac:dyDescent="0.25">
      <c r="M89703"/>
    </row>
    <row r="89704" spans="13:13" x14ac:dyDescent="0.25">
      <c r="M89704"/>
    </row>
    <row r="89705" spans="13:13" x14ac:dyDescent="0.25">
      <c r="M89705"/>
    </row>
    <row r="89706" spans="13:13" x14ac:dyDescent="0.25">
      <c r="M89706"/>
    </row>
    <row r="89707" spans="13:13" x14ac:dyDescent="0.25">
      <c r="M89707"/>
    </row>
    <row r="89708" spans="13:13" x14ac:dyDescent="0.25">
      <c r="M89708"/>
    </row>
    <row r="89709" spans="13:13" x14ac:dyDescent="0.25">
      <c r="M89709"/>
    </row>
    <row r="89710" spans="13:13" x14ac:dyDescent="0.25">
      <c r="M89710"/>
    </row>
    <row r="89711" spans="13:13" x14ac:dyDescent="0.25">
      <c r="M89711"/>
    </row>
    <row r="89712" spans="13:13" x14ac:dyDescent="0.25">
      <c r="M89712"/>
    </row>
    <row r="89713" spans="13:13" x14ac:dyDescent="0.25">
      <c r="M89713"/>
    </row>
    <row r="89714" spans="13:13" x14ac:dyDescent="0.25">
      <c r="M89714"/>
    </row>
    <row r="89715" spans="13:13" x14ac:dyDescent="0.25">
      <c r="M89715"/>
    </row>
    <row r="89716" spans="13:13" x14ac:dyDescent="0.25">
      <c r="M89716"/>
    </row>
    <row r="89717" spans="13:13" x14ac:dyDescent="0.25">
      <c r="M89717"/>
    </row>
    <row r="89718" spans="13:13" x14ac:dyDescent="0.25">
      <c r="M89718"/>
    </row>
    <row r="89719" spans="13:13" x14ac:dyDescent="0.25">
      <c r="M89719"/>
    </row>
    <row r="89720" spans="13:13" x14ac:dyDescent="0.25">
      <c r="M89720"/>
    </row>
    <row r="89721" spans="13:13" x14ac:dyDescent="0.25">
      <c r="M89721"/>
    </row>
    <row r="89722" spans="13:13" x14ac:dyDescent="0.25">
      <c r="M89722"/>
    </row>
    <row r="89723" spans="13:13" x14ac:dyDescent="0.25">
      <c r="M89723"/>
    </row>
    <row r="89724" spans="13:13" x14ac:dyDescent="0.25">
      <c r="M89724"/>
    </row>
    <row r="89725" spans="13:13" x14ac:dyDescent="0.25">
      <c r="M89725"/>
    </row>
    <row r="89726" spans="13:13" x14ac:dyDescent="0.25">
      <c r="M89726"/>
    </row>
    <row r="89727" spans="13:13" x14ac:dyDescent="0.25">
      <c r="M89727"/>
    </row>
    <row r="89728" spans="13:13" x14ac:dyDescent="0.25">
      <c r="M89728"/>
    </row>
    <row r="89729" spans="13:13" x14ac:dyDescent="0.25">
      <c r="M89729"/>
    </row>
    <row r="89730" spans="13:13" x14ac:dyDescent="0.25">
      <c r="M89730"/>
    </row>
    <row r="89731" spans="13:13" x14ac:dyDescent="0.25">
      <c r="M89731"/>
    </row>
    <row r="89732" spans="13:13" x14ac:dyDescent="0.25">
      <c r="M89732"/>
    </row>
    <row r="89733" spans="13:13" x14ac:dyDescent="0.25">
      <c r="M89733"/>
    </row>
    <row r="89734" spans="13:13" x14ac:dyDescent="0.25">
      <c r="M89734"/>
    </row>
    <row r="89735" spans="13:13" x14ac:dyDescent="0.25">
      <c r="M89735"/>
    </row>
    <row r="89736" spans="13:13" x14ac:dyDescent="0.25">
      <c r="M89736"/>
    </row>
    <row r="89737" spans="13:13" x14ac:dyDescent="0.25">
      <c r="M89737"/>
    </row>
    <row r="89738" spans="13:13" x14ac:dyDescent="0.25">
      <c r="M89738"/>
    </row>
    <row r="89739" spans="13:13" x14ac:dyDescent="0.25">
      <c r="M89739"/>
    </row>
    <row r="89740" spans="13:13" x14ac:dyDescent="0.25">
      <c r="M89740"/>
    </row>
    <row r="89741" spans="13:13" x14ac:dyDescent="0.25">
      <c r="M89741"/>
    </row>
    <row r="89742" spans="13:13" x14ac:dyDescent="0.25">
      <c r="M89742"/>
    </row>
    <row r="89743" spans="13:13" x14ac:dyDescent="0.25">
      <c r="M89743"/>
    </row>
    <row r="89744" spans="13:13" x14ac:dyDescent="0.25">
      <c r="M89744"/>
    </row>
    <row r="89745" spans="13:13" x14ac:dyDescent="0.25">
      <c r="M89745"/>
    </row>
    <row r="89746" spans="13:13" x14ac:dyDescent="0.25">
      <c r="M89746"/>
    </row>
    <row r="89747" spans="13:13" x14ac:dyDescent="0.25">
      <c r="M89747"/>
    </row>
    <row r="89748" spans="13:13" x14ac:dyDescent="0.25">
      <c r="M89748"/>
    </row>
    <row r="89749" spans="13:13" x14ac:dyDescent="0.25">
      <c r="M89749"/>
    </row>
    <row r="89750" spans="13:13" x14ac:dyDescent="0.25">
      <c r="M89750"/>
    </row>
    <row r="89751" spans="13:13" x14ac:dyDescent="0.25">
      <c r="M89751"/>
    </row>
    <row r="89752" spans="13:13" x14ac:dyDescent="0.25">
      <c r="M89752"/>
    </row>
    <row r="89753" spans="13:13" x14ac:dyDescent="0.25">
      <c r="M89753"/>
    </row>
    <row r="89754" spans="13:13" x14ac:dyDescent="0.25">
      <c r="M89754"/>
    </row>
    <row r="89755" spans="13:13" x14ac:dyDescent="0.25">
      <c r="M89755"/>
    </row>
    <row r="89756" spans="13:13" x14ac:dyDescent="0.25">
      <c r="M89756"/>
    </row>
    <row r="89757" spans="13:13" x14ac:dyDescent="0.25">
      <c r="M89757"/>
    </row>
    <row r="89758" spans="13:13" x14ac:dyDescent="0.25">
      <c r="M89758"/>
    </row>
    <row r="89759" spans="13:13" x14ac:dyDescent="0.25">
      <c r="M89759"/>
    </row>
    <row r="89760" spans="13:13" x14ac:dyDescent="0.25">
      <c r="M89760"/>
    </row>
    <row r="89761" spans="13:13" x14ac:dyDescent="0.25">
      <c r="M89761"/>
    </row>
    <row r="89762" spans="13:13" x14ac:dyDescent="0.25">
      <c r="M89762"/>
    </row>
    <row r="89763" spans="13:13" x14ac:dyDescent="0.25">
      <c r="M89763"/>
    </row>
    <row r="89764" spans="13:13" x14ac:dyDescent="0.25">
      <c r="M89764"/>
    </row>
    <row r="89765" spans="13:13" x14ac:dyDescent="0.25">
      <c r="M89765"/>
    </row>
    <row r="89766" spans="13:13" x14ac:dyDescent="0.25">
      <c r="M89766"/>
    </row>
    <row r="89767" spans="13:13" x14ac:dyDescent="0.25">
      <c r="M89767"/>
    </row>
    <row r="89768" spans="13:13" x14ac:dyDescent="0.25">
      <c r="M89768"/>
    </row>
    <row r="89769" spans="13:13" x14ac:dyDescent="0.25">
      <c r="M89769"/>
    </row>
    <row r="89770" spans="13:13" x14ac:dyDescent="0.25">
      <c r="M89770"/>
    </row>
    <row r="89771" spans="13:13" x14ac:dyDescent="0.25">
      <c r="M89771"/>
    </row>
    <row r="89772" spans="13:13" x14ac:dyDescent="0.25">
      <c r="M89772"/>
    </row>
    <row r="89773" spans="13:13" x14ac:dyDescent="0.25">
      <c r="M89773"/>
    </row>
    <row r="89774" spans="13:13" x14ac:dyDescent="0.25">
      <c r="M89774"/>
    </row>
    <row r="89775" spans="13:13" x14ac:dyDescent="0.25">
      <c r="M89775"/>
    </row>
    <row r="89776" spans="13:13" x14ac:dyDescent="0.25">
      <c r="M89776"/>
    </row>
    <row r="89777" spans="13:13" x14ac:dyDescent="0.25">
      <c r="M89777"/>
    </row>
    <row r="89778" spans="13:13" x14ac:dyDescent="0.25">
      <c r="M89778"/>
    </row>
    <row r="89779" spans="13:13" x14ac:dyDescent="0.25">
      <c r="M89779"/>
    </row>
    <row r="89780" spans="13:13" x14ac:dyDescent="0.25">
      <c r="M89780"/>
    </row>
    <row r="89781" spans="13:13" x14ac:dyDescent="0.25">
      <c r="M89781"/>
    </row>
    <row r="89782" spans="13:13" x14ac:dyDescent="0.25">
      <c r="M89782"/>
    </row>
    <row r="89783" spans="13:13" x14ac:dyDescent="0.25">
      <c r="M89783"/>
    </row>
    <row r="89784" spans="13:13" x14ac:dyDescent="0.25">
      <c r="M89784"/>
    </row>
    <row r="89785" spans="13:13" x14ac:dyDescent="0.25">
      <c r="M89785"/>
    </row>
    <row r="89786" spans="13:13" x14ac:dyDescent="0.25">
      <c r="M89786"/>
    </row>
    <row r="89787" spans="13:13" x14ac:dyDescent="0.25">
      <c r="M89787"/>
    </row>
    <row r="89788" spans="13:13" x14ac:dyDescent="0.25">
      <c r="M89788"/>
    </row>
    <row r="89789" spans="13:13" x14ac:dyDescent="0.25">
      <c r="M89789"/>
    </row>
    <row r="89790" spans="13:13" x14ac:dyDescent="0.25">
      <c r="M89790"/>
    </row>
    <row r="89791" spans="13:13" x14ac:dyDescent="0.25">
      <c r="M89791"/>
    </row>
    <row r="89792" spans="13:13" x14ac:dyDescent="0.25">
      <c r="M89792"/>
    </row>
    <row r="89793" spans="13:13" x14ac:dyDescent="0.25">
      <c r="M89793"/>
    </row>
    <row r="89794" spans="13:13" x14ac:dyDescent="0.25">
      <c r="M89794"/>
    </row>
    <row r="89795" spans="13:13" x14ac:dyDescent="0.25">
      <c r="M89795"/>
    </row>
    <row r="89796" spans="13:13" x14ac:dyDescent="0.25">
      <c r="M89796"/>
    </row>
    <row r="89797" spans="13:13" x14ac:dyDescent="0.25">
      <c r="M89797"/>
    </row>
    <row r="89798" spans="13:13" x14ac:dyDescent="0.25">
      <c r="M89798"/>
    </row>
    <row r="89799" spans="13:13" x14ac:dyDescent="0.25">
      <c r="M89799"/>
    </row>
    <row r="89800" spans="13:13" x14ac:dyDescent="0.25">
      <c r="M89800"/>
    </row>
    <row r="89801" spans="13:13" x14ac:dyDescent="0.25">
      <c r="M89801"/>
    </row>
    <row r="89802" spans="13:13" x14ac:dyDescent="0.25">
      <c r="M89802"/>
    </row>
    <row r="89803" spans="13:13" x14ac:dyDescent="0.25">
      <c r="M89803"/>
    </row>
    <row r="89804" spans="13:13" x14ac:dyDescent="0.25">
      <c r="M89804"/>
    </row>
    <row r="89805" spans="13:13" x14ac:dyDescent="0.25">
      <c r="M89805"/>
    </row>
    <row r="89806" spans="13:13" x14ac:dyDescent="0.25">
      <c r="M89806"/>
    </row>
    <row r="89807" spans="13:13" x14ac:dyDescent="0.25">
      <c r="M89807"/>
    </row>
    <row r="89808" spans="13:13" x14ac:dyDescent="0.25">
      <c r="M89808"/>
    </row>
    <row r="89809" spans="13:13" x14ac:dyDescent="0.25">
      <c r="M89809"/>
    </row>
    <row r="89810" spans="13:13" x14ac:dyDescent="0.25">
      <c r="M89810"/>
    </row>
    <row r="89811" spans="13:13" x14ac:dyDescent="0.25">
      <c r="M89811"/>
    </row>
    <row r="89812" spans="13:13" x14ac:dyDescent="0.25">
      <c r="M89812"/>
    </row>
    <row r="89813" spans="13:13" x14ac:dyDescent="0.25">
      <c r="M89813"/>
    </row>
    <row r="89814" spans="13:13" x14ac:dyDescent="0.25">
      <c r="M89814"/>
    </row>
    <row r="89815" spans="13:13" x14ac:dyDescent="0.25">
      <c r="M89815"/>
    </row>
    <row r="89816" spans="13:13" x14ac:dyDescent="0.25">
      <c r="M89816"/>
    </row>
    <row r="89817" spans="13:13" x14ac:dyDescent="0.25">
      <c r="M89817"/>
    </row>
    <row r="89818" spans="13:13" x14ac:dyDescent="0.25">
      <c r="M89818"/>
    </row>
    <row r="89819" spans="13:13" x14ac:dyDescent="0.25">
      <c r="M89819"/>
    </row>
    <row r="89820" spans="13:13" x14ac:dyDescent="0.25">
      <c r="M89820"/>
    </row>
    <row r="89821" spans="13:13" x14ac:dyDescent="0.25">
      <c r="M89821"/>
    </row>
    <row r="89822" spans="13:13" x14ac:dyDescent="0.25">
      <c r="M89822"/>
    </row>
    <row r="89823" spans="13:13" x14ac:dyDescent="0.25">
      <c r="M89823"/>
    </row>
    <row r="89824" spans="13:13" x14ac:dyDescent="0.25">
      <c r="M89824"/>
    </row>
    <row r="89825" spans="13:13" x14ac:dyDescent="0.25">
      <c r="M89825"/>
    </row>
    <row r="89826" spans="13:13" x14ac:dyDescent="0.25">
      <c r="M89826"/>
    </row>
    <row r="89827" spans="13:13" x14ac:dyDescent="0.25">
      <c r="M89827"/>
    </row>
    <row r="89828" spans="13:13" x14ac:dyDescent="0.25">
      <c r="M89828"/>
    </row>
    <row r="89829" spans="13:13" x14ac:dyDescent="0.25">
      <c r="M89829"/>
    </row>
    <row r="89830" spans="13:13" x14ac:dyDescent="0.25">
      <c r="M89830"/>
    </row>
    <row r="89831" spans="13:13" x14ac:dyDescent="0.25">
      <c r="M89831"/>
    </row>
    <row r="89832" spans="13:13" x14ac:dyDescent="0.25">
      <c r="M89832"/>
    </row>
    <row r="89833" spans="13:13" x14ac:dyDescent="0.25">
      <c r="M89833"/>
    </row>
    <row r="89834" spans="13:13" x14ac:dyDescent="0.25">
      <c r="M89834"/>
    </row>
    <row r="89835" spans="13:13" x14ac:dyDescent="0.25">
      <c r="M89835"/>
    </row>
    <row r="89836" spans="13:13" x14ac:dyDescent="0.25">
      <c r="M89836"/>
    </row>
    <row r="89837" spans="13:13" x14ac:dyDescent="0.25">
      <c r="M89837"/>
    </row>
    <row r="89838" spans="13:13" x14ac:dyDescent="0.25">
      <c r="M89838"/>
    </row>
    <row r="89839" spans="13:13" x14ac:dyDescent="0.25">
      <c r="M89839"/>
    </row>
    <row r="89840" spans="13:13" x14ac:dyDescent="0.25">
      <c r="M89840"/>
    </row>
    <row r="89841" spans="13:13" x14ac:dyDescent="0.25">
      <c r="M89841"/>
    </row>
    <row r="89842" spans="13:13" x14ac:dyDescent="0.25">
      <c r="M89842"/>
    </row>
    <row r="89843" spans="13:13" x14ac:dyDescent="0.25">
      <c r="M89843"/>
    </row>
    <row r="89844" spans="13:13" x14ac:dyDescent="0.25">
      <c r="M89844"/>
    </row>
    <row r="89845" spans="13:13" x14ac:dyDescent="0.25">
      <c r="M89845"/>
    </row>
    <row r="89846" spans="13:13" x14ac:dyDescent="0.25">
      <c r="M89846"/>
    </row>
    <row r="89847" spans="13:13" x14ac:dyDescent="0.25">
      <c r="M89847"/>
    </row>
    <row r="89848" spans="13:13" x14ac:dyDescent="0.25">
      <c r="M89848"/>
    </row>
    <row r="89849" spans="13:13" x14ac:dyDescent="0.25">
      <c r="M89849"/>
    </row>
    <row r="89850" spans="13:13" x14ac:dyDescent="0.25">
      <c r="M89850"/>
    </row>
    <row r="89851" spans="13:13" x14ac:dyDescent="0.25">
      <c r="M89851"/>
    </row>
    <row r="89852" spans="13:13" x14ac:dyDescent="0.25">
      <c r="M89852"/>
    </row>
    <row r="89853" spans="13:13" x14ac:dyDescent="0.25">
      <c r="M89853"/>
    </row>
    <row r="89854" spans="13:13" x14ac:dyDescent="0.25">
      <c r="M89854"/>
    </row>
    <row r="89855" spans="13:13" x14ac:dyDescent="0.25">
      <c r="M89855"/>
    </row>
    <row r="89856" spans="13:13" x14ac:dyDescent="0.25">
      <c r="M89856"/>
    </row>
    <row r="89857" spans="13:13" x14ac:dyDescent="0.25">
      <c r="M89857"/>
    </row>
    <row r="89858" spans="13:13" x14ac:dyDescent="0.25">
      <c r="M89858"/>
    </row>
    <row r="89859" spans="13:13" x14ac:dyDescent="0.25">
      <c r="M89859"/>
    </row>
    <row r="89860" spans="13:13" x14ac:dyDescent="0.25">
      <c r="M89860"/>
    </row>
    <row r="89861" spans="13:13" x14ac:dyDescent="0.25">
      <c r="M89861"/>
    </row>
    <row r="89862" spans="13:13" x14ac:dyDescent="0.25">
      <c r="M89862"/>
    </row>
    <row r="89863" spans="13:13" x14ac:dyDescent="0.25">
      <c r="M89863"/>
    </row>
    <row r="89864" spans="13:13" x14ac:dyDescent="0.25">
      <c r="M89864"/>
    </row>
    <row r="89865" spans="13:13" x14ac:dyDescent="0.25">
      <c r="M89865"/>
    </row>
    <row r="89866" spans="13:13" x14ac:dyDescent="0.25">
      <c r="M89866"/>
    </row>
    <row r="89867" spans="13:13" x14ac:dyDescent="0.25">
      <c r="M89867"/>
    </row>
    <row r="89868" spans="13:13" x14ac:dyDescent="0.25">
      <c r="M89868"/>
    </row>
    <row r="89869" spans="13:13" x14ac:dyDescent="0.25">
      <c r="M89869"/>
    </row>
    <row r="89870" spans="13:13" x14ac:dyDescent="0.25">
      <c r="M89870"/>
    </row>
    <row r="89871" spans="13:13" x14ac:dyDescent="0.25">
      <c r="M89871"/>
    </row>
    <row r="89872" spans="13:13" x14ac:dyDescent="0.25">
      <c r="M89872"/>
    </row>
    <row r="89873" spans="13:13" x14ac:dyDescent="0.25">
      <c r="M89873"/>
    </row>
    <row r="89874" spans="13:13" x14ac:dyDescent="0.25">
      <c r="M89874"/>
    </row>
    <row r="89875" spans="13:13" x14ac:dyDescent="0.25">
      <c r="M89875"/>
    </row>
    <row r="89876" spans="13:13" x14ac:dyDescent="0.25">
      <c r="M89876"/>
    </row>
    <row r="89877" spans="13:13" x14ac:dyDescent="0.25">
      <c r="M89877"/>
    </row>
    <row r="89878" spans="13:13" x14ac:dyDescent="0.25">
      <c r="M89878"/>
    </row>
    <row r="89879" spans="13:13" x14ac:dyDescent="0.25">
      <c r="M89879"/>
    </row>
    <row r="89880" spans="13:13" x14ac:dyDescent="0.25">
      <c r="M89880"/>
    </row>
    <row r="89881" spans="13:13" x14ac:dyDescent="0.25">
      <c r="M89881"/>
    </row>
    <row r="89882" spans="13:13" x14ac:dyDescent="0.25">
      <c r="M89882"/>
    </row>
    <row r="89883" spans="13:13" x14ac:dyDescent="0.25">
      <c r="M89883"/>
    </row>
    <row r="89884" spans="13:13" x14ac:dyDescent="0.25">
      <c r="M89884"/>
    </row>
    <row r="89885" spans="13:13" x14ac:dyDescent="0.25">
      <c r="M89885"/>
    </row>
    <row r="89886" spans="13:13" x14ac:dyDescent="0.25">
      <c r="M89886"/>
    </row>
    <row r="89887" spans="13:13" x14ac:dyDescent="0.25">
      <c r="M89887"/>
    </row>
    <row r="89888" spans="13:13" x14ac:dyDescent="0.25">
      <c r="M89888"/>
    </row>
    <row r="89889" spans="13:13" x14ac:dyDescent="0.25">
      <c r="M89889"/>
    </row>
    <row r="89890" spans="13:13" x14ac:dyDescent="0.25">
      <c r="M89890"/>
    </row>
    <row r="89891" spans="13:13" x14ac:dyDescent="0.25">
      <c r="M89891"/>
    </row>
    <row r="89892" spans="13:13" x14ac:dyDescent="0.25">
      <c r="M89892"/>
    </row>
    <row r="89893" spans="13:13" x14ac:dyDescent="0.25">
      <c r="M89893"/>
    </row>
    <row r="89894" spans="13:13" x14ac:dyDescent="0.25">
      <c r="M89894"/>
    </row>
    <row r="89895" spans="13:13" x14ac:dyDescent="0.25">
      <c r="M89895"/>
    </row>
    <row r="89896" spans="13:13" x14ac:dyDescent="0.25">
      <c r="M89896"/>
    </row>
    <row r="89897" spans="13:13" x14ac:dyDescent="0.25">
      <c r="M89897"/>
    </row>
    <row r="89898" spans="13:13" x14ac:dyDescent="0.25">
      <c r="M89898"/>
    </row>
    <row r="89899" spans="13:13" x14ac:dyDescent="0.25">
      <c r="M89899"/>
    </row>
    <row r="89900" spans="13:13" x14ac:dyDescent="0.25">
      <c r="M89900"/>
    </row>
    <row r="89901" spans="13:13" x14ac:dyDescent="0.25">
      <c r="M89901"/>
    </row>
    <row r="89902" spans="13:13" x14ac:dyDescent="0.25">
      <c r="M89902"/>
    </row>
    <row r="89903" spans="13:13" x14ac:dyDescent="0.25">
      <c r="M89903"/>
    </row>
    <row r="89904" spans="13:13" x14ac:dyDescent="0.25">
      <c r="M89904"/>
    </row>
    <row r="89905" spans="13:13" x14ac:dyDescent="0.25">
      <c r="M89905"/>
    </row>
    <row r="89906" spans="13:13" x14ac:dyDescent="0.25">
      <c r="M89906"/>
    </row>
    <row r="89907" spans="13:13" x14ac:dyDescent="0.25">
      <c r="M89907"/>
    </row>
    <row r="89908" spans="13:13" x14ac:dyDescent="0.25">
      <c r="M89908"/>
    </row>
    <row r="89909" spans="13:13" x14ac:dyDescent="0.25">
      <c r="M89909"/>
    </row>
    <row r="89910" spans="13:13" x14ac:dyDescent="0.25">
      <c r="M89910"/>
    </row>
    <row r="89911" spans="13:13" x14ac:dyDescent="0.25">
      <c r="M89911"/>
    </row>
    <row r="89912" spans="13:13" x14ac:dyDescent="0.25">
      <c r="M89912"/>
    </row>
    <row r="89913" spans="13:13" x14ac:dyDescent="0.25">
      <c r="M89913"/>
    </row>
    <row r="89914" spans="13:13" x14ac:dyDescent="0.25">
      <c r="M89914"/>
    </row>
    <row r="89915" spans="13:13" x14ac:dyDescent="0.25">
      <c r="M89915"/>
    </row>
    <row r="89916" spans="13:13" x14ac:dyDescent="0.25">
      <c r="M89916"/>
    </row>
    <row r="89917" spans="13:13" x14ac:dyDescent="0.25">
      <c r="M89917"/>
    </row>
    <row r="89918" spans="13:13" x14ac:dyDescent="0.25">
      <c r="M89918"/>
    </row>
    <row r="89919" spans="13:13" x14ac:dyDescent="0.25">
      <c r="M89919"/>
    </row>
    <row r="89920" spans="13:13" x14ac:dyDescent="0.25">
      <c r="M89920"/>
    </row>
    <row r="89921" spans="13:13" x14ac:dyDescent="0.25">
      <c r="M89921"/>
    </row>
    <row r="89922" spans="13:13" x14ac:dyDescent="0.25">
      <c r="M89922"/>
    </row>
    <row r="89923" spans="13:13" x14ac:dyDescent="0.25">
      <c r="M89923"/>
    </row>
    <row r="89924" spans="13:13" x14ac:dyDescent="0.25">
      <c r="M89924"/>
    </row>
    <row r="89925" spans="13:13" x14ac:dyDescent="0.25">
      <c r="M89925"/>
    </row>
    <row r="89926" spans="13:13" x14ac:dyDescent="0.25">
      <c r="M89926"/>
    </row>
    <row r="89927" spans="13:13" x14ac:dyDescent="0.25">
      <c r="M89927"/>
    </row>
    <row r="89928" spans="13:13" x14ac:dyDescent="0.25">
      <c r="M89928"/>
    </row>
    <row r="89929" spans="13:13" x14ac:dyDescent="0.25">
      <c r="M89929"/>
    </row>
    <row r="89930" spans="13:13" x14ac:dyDescent="0.25">
      <c r="M89930"/>
    </row>
    <row r="89931" spans="13:13" x14ac:dyDescent="0.25">
      <c r="M89931"/>
    </row>
    <row r="89932" spans="13:13" x14ac:dyDescent="0.25">
      <c r="M89932"/>
    </row>
    <row r="89933" spans="13:13" x14ac:dyDescent="0.25">
      <c r="M89933"/>
    </row>
    <row r="89934" spans="13:13" x14ac:dyDescent="0.25">
      <c r="M89934"/>
    </row>
    <row r="89935" spans="13:13" x14ac:dyDescent="0.25">
      <c r="M89935"/>
    </row>
    <row r="89936" spans="13:13" x14ac:dyDescent="0.25">
      <c r="M89936"/>
    </row>
    <row r="89937" spans="13:13" x14ac:dyDescent="0.25">
      <c r="M89937"/>
    </row>
    <row r="89938" spans="13:13" x14ac:dyDescent="0.25">
      <c r="M89938"/>
    </row>
    <row r="89939" spans="13:13" x14ac:dyDescent="0.25">
      <c r="M89939"/>
    </row>
    <row r="89940" spans="13:13" x14ac:dyDescent="0.25">
      <c r="M89940"/>
    </row>
    <row r="89941" spans="13:13" x14ac:dyDescent="0.25">
      <c r="M89941"/>
    </row>
    <row r="89942" spans="13:13" x14ac:dyDescent="0.25">
      <c r="M89942"/>
    </row>
    <row r="89943" spans="13:13" x14ac:dyDescent="0.25">
      <c r="M89943"/>
    </row>
    <row r="89944" spans="13:13" x14ac:dyDescent="0.25">
      <c r="M89944"/>
    </row>
    <row r="89945" spans="13:13" x14ac:dyDescent="0.25">
      <c r="M89945"/>
    </row>
    <row r="89946" spans="13:13" x14ac:dyDescent="0.25">
      <c r="M89946"/>
    </row>
    <row r="89947" spans="13:13" x14ac:dyDescent="0.25">
      <c r="M89947"/>
    </row>
    <row r="89948" spans="13:13" x14ac:dyDescent="0.25">
      <c r="M89948"/>
    </row>
    <row r="89949" spans="13:13" x14ac:dyDescent="0.25">
      <c r="M89949"/>
    </row>
    <row r="89950" spans="13:13" x14ac:dyDescent="0.25">
      <c r="M89950"/>
    </row>
    <row r="89951" spans="13:13" x14ac:dyDescent="0.25">
      <c r="M89951"/>
    </row>
    <row r="89952" spans="13:13" x14ac:dyDescent="0.25">
      <c r="M89952"/>
    </row>
    <row r="89953" spans="13:13" x14ac:dyDescent="0.25">
      <c r="M89953"/>
    </row>
    <row r="89954" spans="13:13" x14ac:dyDescent="0.25">
      <c r="M89954"/>
    </row>
    <row r="89955" spans="13:13" x14ac:dyDescent="0.25">
      <c r="M89955"/>
    </row>
    <row r="89956" spans="13:13" x14ac:dyDescent="0.25">
      <c r="M89956"/>
    </row>
    <row r="89957" spans="13:13" x14ac:dyDescent="0.25">
      <c r="M89957"/>
    </row>
    <row r="89958" spans="13:13" x14ac:dyDescent="0.25">
      <c r="M89958"/>
    </row>
    <row r="89959" spans="13:13" x14ac:dyDescent="0.25">
      <c r="M89959"/>
    </row>
    <row r="89960" spans="13:13" x14ac:dyDescent="0.25">
      <c r="M89960"/>
    </row>
    <row r="89961" spans="13:13" x14ac:dyDescent="0.25">
      <c r="M89961"/>
    </row>
    <row r="89962" spans="13:13" x14ac:dyDescent="0.25">
      <c r="M89962"/>
    </row>
    <row r="89963" spans="13:13" x14ac:dyDescent="0.25">
      <c r="M89963"/>
    </row>
    <row r="89964" spans="13:13" x14ac:dyDescent="0.25">
      <c r="M89964"/>
    </row>
    <row r="89965" spans="13:13" x14ac:dyDescent="0.25">
      <c r="M89965"/>
    </row>
    <row r="89966" spans="13:13" x14ac:dyDescent="0.25">
      <c r="M89966"/>
    </row>
    <row r="89967" spans="13:13" x14ac:dyDescent="0.25">
      <c r="M89967"/>
    </row>
    <row r="89968" spans="13:13" x14ac:dyDescent="0.25">
      <c r="M89968"/>
    </row>
    <row r="89969" spans="13:13" x14ac:dyDescent="0.25">
      <c r="M89969"/>
    </row>
    <row r="89970" spans="13:13" x14ac:dyDescent="0.25">
      <c r="M89970"/>
    </row>
    <row r="89971" spans="13:13" x14ac:dyDescent="0.25">
      <c r="M89971"/>
    </row>
    <row r="89972" spans="13:13" x14ac:dyDescent="0.25">
      <c r="M89972"/>
    </row>
    <row r="89973" spans="13:13" x14ac:dyDescent="0.25">
      <c r="M89973"/>
    </row>
    <row r="89974" spans="13:13" x14ac:dyDescent="0.25">
      <c r="M89974"/>
    </row>
    <row r="89975" spans="13:13" x14ac:dyDescent="0.25">
      <c r="M89975"/>
    </row>
    <row r="89976" spans="13:13" x14ac:dyDescent="0.25">
      <c r="M89976"/>
    </row>
    <row r="89977" spans="13:13" x14ac:dyDescent="0.25">
      <c r="M89977"/>
    </row>
    <row r="89978" spans="13:13" x14ac:dyDescent="0.25">
      <c r="M89978"/>
    </row>
    <row r="89979" spans="13:13" x14ac:dyDescent="0.25">
      <c r="M89979"/>
    </row>
    <row r="89980" spans="13:13" x14ac:dyDescent="0.25">
      <c r="M89980"/>
    </row>
    <row r="89981" spans="13:13" x14ac:dyDescent="0.25">
      <c r="M89981"/>
    </row>
    <row r="89982" spans="13:13" x14ac:dyDescent="0.25">
      <c r="M89982"/>
    </row>
    <row r="89983" spans="13:13" x14ac:dyDescent="0.25">
      <c r="M89983"/>
    </row>
    <row r="89984" spans="13:13" x14ac:dyDescent="0.25">
      <c r="M89984"/>
    </row>
    <row r="89985" spans="13:13" x14ac:dyDescent="0.25">
      <c r="M89985"/>
    </row>
    <row r="89986" spans="13:13" x14ac:dyDescent="0.25">
      <c r="M89986"/>
    </row>
    <row r="89987" spans="13:13" x14ac:dyDescent="0.25">
      <c r="M89987"/>
    </row>
    <row r="89988" spans="13:13" x14ac:dyDescent="0.25">
      <c r="M89988"/>
    </row>
    <row r="89989" spans="13:13" x14ac:dyDescent="0.25">
      <c r="M89989"/>
    </row>
    <row r="89990" spans="13:13" x14ac:dyDescent="0.25">
      <c r="M89990"/>
    </row>
    <row r="89991" spans="13:13" x14ac:dyDescent="0.25">
      <c r="M89991"/>
    </row>
    <row r="89992" spans="13:13" x14ac:dyDescent="0.25">
      <c r="M89992"/>
    </row>
    <row r="89993" spans="13:13" x14ac:dyDescent="0.25">
      <c r="M89993"/>
    </row>
    <row r="89994" spans="13:13" x14ac:dyDescent="0.25">
      <c r="M89994"/>
    </row>
    <row r="89995" spans="13:13" x14ac:dyDescent="0.25">
      <c r="M89995"/>
    </row>
    <row r="89996" spans="13:13" x14ac:dyDescent="0.25">
      <c r="M89996"/>
    </row>
    <row r="89997" spans="13:13" x14ac:dyDescent="0.25">
      <c r="M89997"/>
    </row>
    <row r="89998" spans="13:13" x14ac:dyDescent="0.25">
      <c r="M89998"/>
    </row>
    <row r="89999" spans="13:13" x14ac:dyDescent="0.25">
      <c r="M89999"/>
    </row>
    <row r="90000" spans="13:13" x14ac:dyDescent="0.25">
      <c r="M90000"/>
    </row>
    <row r="90001" spans="13:13" x14ac:dyDescent="0.25">
      <c r="M90001"/>
    </row>
    <row r="90002" spans="13:13" x14ac:dyDescent="0.25">
      <c r="M90002"/>
    </row>
    <row r="90003" spans="13:13" x14ac:dyDescent="0.25">
      <c r="M90003"/>
    </row>
    <row r="90004" spans="13:13" x14ac:dyDescent="0.25">
      <c r="M90004"/>
    </row>
    <row r="90005" spans="13:13" x14ac:dyDescent="0.25">
      <c r="M90005"/>
    </row>
    <row r="90006" spans="13:13" x14ac:dyDescent="0.25">
      <c r="M90006"/>
    </row>
    <row r="90007" spans="13:13" x14ac:dyDescent="0.25">
      <c r="M90007"/>
    </row>
    <row r="90008" spans="13:13" x14ac:dyDescent="0.25">
      <c r="M90008"/>
    </row>
    <row r="90009" spans="13:13" x14ac:dyDescent="0.25">
      <c r="M90009"/>
    </row>
    <row r="90010" spans="13:13" x14ac:dyDescent="0.25">
      <c r="M90010"/>
    </row>
    <row r="90011" spans="13:13" x14ac:dyDescent="0.25">
      <c r="M90011"/>
    </row>
    <row r="90012" spans="13:13" x14ac:dyDescent="0.25">
      <c r="M90012"/>
    </row>
    <row r="90013" spans="13:13" x14ac:dyDescent="0.25">
      <c r="M90013"/>
    </row>
    <row r="90014" spans="13:13" x14ac:dyDescent="0.25">
      <c r="M90014"/>
    </row>
    <row r="90015" spans="13:13" x14ac:dyDescent="0.25">
      <c r="M90015"/>
    </row>
    <row r="90016" spans="13:13" x14ac:dyDescent="0.25">
      <c r="M90016"/>
    </row>
    <row r="90017" spans="13:13" x14ac:dyDescent="0.25">
      <c r="M90017"/>
    </row>
    <row r="90018" spans="13:13" x14ac:dyDescent="0.25">
      <c r="M90018"/>
    </row>
    <row r="90019" spans="13:13" x14ac:dyDescent="0.25">
      <c r="M90019"/>
    </row>
    <row r="90020" spans="13:13" x14ac:dyDescent="0.25">
      <c r="M90020"/>
    </row>
    <row r="90021" spans="13:13" x14ac:dyDescent="0.25">
      <c r="M90021"/>
    </row>
    <row r="90022" spans="13:13" x14ac:dyDescent="0.25">
      <c r="M90022"/>
    </row>
    <row r="90023" spans="13:13" x14ac:dyDescent="0.25">
      <c r="M90023"/>
    </row>
    <row r="90024" spans="13:13" x14ac:dyDescent="0.25">
      <c r="M90024"/>
    </row>
    <row r="90025" spans="13:13" x14ac:dyDescent="0.25">
      <c r="M90025"/>
    </row>
    <row r="90026" spans="13:13" x14ac:dyDescent="0.25">
      <c r="M90026"/>
    </row>
    <row r="90027" spans="13:13" x14ac:dyDescent="0.25">
      <c r="M90027"/>
    </row>
    <row r="90028" spans="13:13" x14ac:dyDescent="0.25">
      <c r="M90028"/>
    </row>
    <row r="90029" spans="13:13" x14ac:dyDescent="0.25">
      <c r="M90029"/>
    </row>
    <row r="90030" spans="13:13" x14ac:dyDescent="0.25">
      <c r="M90030"/>
    </row>
    <row r="90031" spans="13:13" x14ac:dyDescent="0.25">
      <c r="M90031"/>
    </row>
    <row r="90032" spans="13:13" x14ac:dyDescent="0.25">
      <c r="M90032"/>
    </row>
    <row r="90033" spans="13:13" x14ac:dyDescent="0.25">
      <c r="M90033"/>
    </row>
    <row r="90034" spans="13:13" x14ac:dyDescent="0.25">
      <c r="M90034"/>
    </row>
    <row r="90035" spans="13:13" x14ac:dyDescent="0.25">
      <c r="M90035"/>
    </row>
    <row r="90036" spans="13:13" x14ac:dyDescent="0.25">
      <c r="M90036"/>
    </row>
    <row r="90037" spans="13:13" x14ac:dyDescent="0.25">
      <c r="M90037"/>
    </row>
    <row r="90038" spans="13:13" x14ac:dyDescent="0.25">
      <c r="M90038"/>
    </row>
    <row r="90039" spans="13:13" x14ac:dyDescent="0.25">
      <c r="M90039"/>
    </row>
    <row r="90040" spans="13:13" x14ac:dyDescent="0.25">
      <c r="M90040"/>
    </row>
    <row r="90041" spans="13:13" x14ac:dyDescent="0.25">
      <c r="M90041"/>
    </row>
    <row r="90042" spans="13:13" x14ac:dyDescent="0.25">
      <c r="M90042"/>
    </row>
    <row r="90043" spans="13:13" x14ac:dyDescent="0.25">
      <c r="M90043"/>
    </row>
    <row r="90044" spans="13:13" x14ac:dyDescent="0.25">
      <c r="M90044"/>
    </row>
    <row r="90045" spans="13:13" x14ac:dyDescent="0.25">
      <c r="M90045"/>
    </row>
    <row r="90046" spans="13:13" x14ac:dyDescent="0.25">
      <c r="M90046"/>
    </row>
    <row r="90047" spans="13:13" x14ac:dyDescent="0.25">
      <c r="M90047"/>
    </row>
    <row r="90048" spans="13:13" x14ac:dyDescent="0.25">
      <c r="M90048"/>
    </row>
    <row r="90049" spans="13:13" x14ac:dyDescent="0.25">
      <c r="M90049"/>
    </row>
    <row r="90050" spans="13:13" x14ac:dyDescent="0.25">
      <c r="M90050"/>
    </row>
    <row r="90051" spans="13:13" x14ac:dyDescent="0.25">
      <c r="M90051"/>
    </row>
    <row r="90052" spans="13:13" x14ac:dyDescent="0.25">
      <c r="M90052"/>
    </row>
    <row r="90053" spans="13:13" x14ac:dyDescent="0.25">
      <c r="M90053"/>
    </row>
    <row r="90054" spans="13:13" x14ac:dyDescent="0.25">
      <c r="M90054"/>
    </row>
    <row r="90055" spans="13:13" x14ac:dyDescent="0.25">
      <c r="M90055"/>
    </row>
    <row r="90056" spans="13:13" x14ac:dyDescent="0.25">
      <c r="M90056"/>
    </row>
    <row r="90057" spans="13:13" x14ac:dyDescent="0.25">
      <c r="M90057"/>
    </row>
    <row r="90058" spans="13:13" x14ac:dyDescent="0.25">
      <c r="M90058"/>
    </row>
    <row r="90059" spans="13:13" x14ac:dyDescent="0.25">
      <c r="M90059"/>
    </row>
    <row r="90060" spans="13:13" x14ac:dyDescent="0.25">
      <c r="M90060"/>
    </row>
    <row r="90061" spans="13:13" x14ac:dyDescent="0.25">
      <c r="M90061"/>
    </row>
    <row r="90062" spans="13:13" x14ac:dyDescent="0.25">
      <c r="M90062"/>
    </row>
    <row r="90063" spans="13:13" x14ac:dyDescent="0.25">
      <c r="M90063"/>
    </row>
    <row r="90064" spans="13:13" x14ac:dyDescent="0.25">
      <c r="M90064"/>
    </row>
    <row r="90065" spans="13:13" x14ac:dyDescent="0.25">
      <c r="M90065"/>
    </row>
    <row r="90066" spans="13:13" x14ac:dyDescent="0.25">
      <c r="M90066"/>
    </row>
    <row r="90067" spans="13:13" x14ac:dyDescent="0.25">
      <c r="M90067"/>
    </row>
    <row r="90068" spans="13:13" x14ac:dyDescent="0.25">
      <c r="M90068"/>
    </row>
    <row r="90069" spans="13:13" x14ac:dyDescent="0.25">
      <c r="M90069"/>
    </row>
    <row r="90070" spans="13:13" x14ac:dyDescent="0.25">
      <c r="M90070"/>
    </row>
    <row r="90071" spans="13:13" x14ac:dyDescent="0.25">
      <c r="M90071"/>
    </row>
    <row r="90072" spans="13:13" x14ac:dyDescent="0.25">
      <c r="M90072"/>
    </row>
    <row r="90073" spans="13:13" x14ac:dyDescent="0.25">
      <c r="M90073"/>
    </row>
    <row r="90074" spans="13:13" x14ac:dyDescent="0.25">
      <c r="M90074"/>
    </row>
    <row r="90075" spans="13:13" x14ac:dyDescent="0.25">
      <c r="M90075"/>
    </row>
    <row r="90076" spans="13:13" x14ac:dyDescent="0.25">
      <c r="M90076"/>
    </row>
    <row r="90077" spans="13:13" x14ac:dyDescent="0.25">
      <c r="M90077"/>
    </row>
    <row r="90078" spans="13:13" x14ac:dyDescent="0.25">
      <c r="M90078"/>
    </row>
    <row r="90079" spans="13:13" x14ac:dyDescent="0.25">
      <c r="M90079"/>
    </row>
    <row r="90080" spans="13:13" x14ac:dyDescent="0.25">
      <c r="M90080"/>
    </row>
    <row r="90081" spans="13:13" x14ac:dyDescent="0.25">
      <c r="M90081"/>
    </row>
    <row r="90082" spans="13:13" x14ac:dyDescent="0.25">
      <c r="M90082"/>
    </row>
    <row r="90083" spans="13:13" x14ac:dyDescent="0.25">
      <c r="M90083"/>
    </row>
    <row r="90084" spans="13:13" x14ac:dyDescent="0.25">
      <c r="M90084"/>
    </row>
    <row r="90085" spans="13:13" x14ac:dyDescent="0.25">
      <c r="M90085"/>
    </row>
    <row r="90086" spans="13:13" x14ac:dyDescent="0.25">
      <c r="M90086"/>
    </row>
    <row r="90087" spans="13:13" x14ac:dyDescent="0.25">
      <c r="M90087"/>
    </row>
    <row r="90088" spans="13:13" x14ac:dyDescent="0.25">
      <c r="M90088"/>
    </row>
    <row r="90089" spans="13:13" x14ac:dyDescent="0.25">
      <c r="M90089"/>
    </row>
    <row r="90090" spans="13:13" x14ac:dyDescent="0.25">
      <c r="M90090"/>
    </row>
    <row r="90091" spans="13:13" x14ac:dyDescent="0.25">
      <c r="M90091"/>
    </row>
    <row r="90092" spans="13:13" x14ac:dyDescent="0.25">
      <c r="M90092"/>
    </row>
    <row r="90093" spans="13:13" x14ac:dyDescent="0.25">
      <c r="M90093"/>
    </row>
    <row r="90094" spans="13:13" x14ac:dyDescent="0.25">
      <c r="M90094"/>
    </row>
    <row r="90095" spans="13:13" x14ac:dyDescent="0.25">
      <c r="M90095"/>
    </row>
    <row r="90096" spans="13:13" x14ac:dyDescent="0.25">
      <c r="M90096"/>
    </row>
    <row r="90097" spans="13:13" x14ac:dyDescent="0.25">
      <c r="M90097"/>
    </row>
    <row r="90098" spans="13:13" x14ac:dyDescent="0.25">
      <c r="M90098"/>
    </row>
    <row r="90099" spans="13:13" x14ac:dyDescent="0.25">
      <c r="M90099"/>
    </row>
    <row r="90100" spans="13:13" x14ac:dyDescent="0.25">
      <c r="M90100"/>
    </row>
    <row r="90101" spans="13:13" x14ac:dyDescent="0.25">
      <c r="M90101"/>
    </row>
    <row r="90102" spans="13:13" x14ac:dyDescent="0.25">
      <c r="M90102"/>
    </row>
    <row r="90103" spans="13:13" x14ac:dyDescent="0.25">
      <c r="M90103"/>
    </row>
    <row r="90104" spans="13:13" x14ac:dyDescent="0.25">
      <c r="M90104"/>
    </row>
    <row r="90105" spans="13:13" x14ac:dyDescent="0.25">
      <c r="M90105"/>
    </row>
    <row r="90106" spans="13:13" x14ac:dyDescent="0.25">
      <c r="M90106"/>
    </row>
    <row r="90107" spans="13:13" x14ac:dyDescent="0.25">
      <c r="M90107"/>
    </row>
    <row r="90108" spans="13:13" x14ac:dyDescent="0.25">
      <c r="M90108"/>
    </row>
    <row r="90109" spans="13:13" x14ac:dyDescent="0.25">
      <c r="M90109"/>
    </row>
    <row r="90110" spans="13:13" x14ac:dyDescent="0.25">
      <c r="M90110"/>
    </row>
    <row r="90111" spans="13:13" x14ac:dyDescent="0.25">
      <c r="M90111"/>
    </row>
    <row r="90112" spans="13:13" x14ac:dyDescent="0.25">
      <c r="M90112"/>
    </row>
    <row r="90113" spans="13:13" x14ac:dyDescent="0.25">
      <c r="M90113"/>
    </row>
    <row r="90114" spans="13:13" x14ac:dyDescent="0.25">
      <c r="M90114"/>
    </row>
    <row r="90115" spans="13:13" x14ac:dyDescent="0.25">
      <c r="M90115"/>
    </row>
    <row r="90116" spans="13:13" x14ac:dyDescent="0.25">
      <c r="M90116"/>
    </row>
    <row r="90117" spans="13:13" x14ac:dyDescent="0.25">
      <c r="M90117"/>
    </row>
    <row r="90118" spans="13:13" x14ac:dyDescent="0.25">
      <c r="M90118"/>
    </row>
    <row r="90119" spans="13:13" x14ac:dyDescent="0.25">
      <c r="M90119"/>
    </row>
    <row r="90120" spans="13:13" x14ac:dyDescent="0.25">
      <c r="M90120"/>
    </row>
    <row r="90121" spans="13:13" x14ac:dyDescent="0.25">
      <c r="M90121"/>
    </row>
    <row r="90122" spans="13:13" x14ac:dyDescent="0.25">
      <c r="M90122"/>
    </row>
    <row r="90123" spans="13:13" x14ac:dyDescent="0.25">
      <c r="M90123"/>
    </row>
    <row r="90124" spans="13:13" x14ac:dyDescent="0.25">
      <c r="M90124"/>
    </row>
    <row r="90125" spans="13:13" x14ac:dyDescent="0.25">
      <c r="M90125"/>
    </row>
    <row r="90126" spans="13:13" x14ac:dyDescent="0.25">
      <c r="M90126"/>
    </row>
    <row r="90127" spans="13:13" x14ac:dyDescent="0.25">
      <c r="M90127"/>
    </row>
    <row r="90128" spans="13:13" x14ac:dyDescent="0.25">
      <c r="M90128"/>
    </row>
    <row r="90129" spans="13:13" x14ac:dyDescent="0.25">
      <c r="M90129"/>
    </row>
    <row r="90130" spans="13:13" x14ac:dyDescent="0.25">
      <c r="M90130"/>
    </row>
    <row r="90131" spans="13:13" x14ac:dyDescent="0.25">
      <c r="M90131"/>
    </row>
    <row r="90132" spans="13:13" x14ac:dyDescent="0.25">
      <c r="M90132"/>
    </row>
    <row r="90133" spans="13:13" x14ac:dyDescent="0.25">
      <c r="M90133"/>
    </row>
    <row r="90134" spans="13:13" x14ac:dyDescent="0.25">
      <c r="M90134"/>
    </row>
    <row r="90135" spans="13:13" x14ac:dyDescent="0.25">
      <c r="M90135"/>
    </row>
    <row r="90136" spans="13:13" x14ac:dyDescent="0.25">
      <c r="M90136"/>
    </row>
    <row r="90137" spans="13:13" x14ac:dyDescent="0.25">
      <c r="M90137"/>
    </row>
    <row r="90138" spans="13:13" x14ac:dyDescent="0.25">
      <c r="M90138"/>
    </row>
    <row r="90139" spans="13:13" x14ac:dyDescent="0.25">
      <c r="M90139"/>
    </row>
    <row r="90140" spans="13:13" x14ac:dyDescent="0.25">
      <c r="M90140"/>
    </row>
    <row r="90141" spans="13:13" x14ac:dyDescent="0.25">
      <c r="M90141"/>
    </row>
    <row r="90142" spans="13:13" x14ac:dyDescent="0.25">
      <c r="M90142"/>
    </row>
    <row r="90143" spans="13:13" x14ac:dyDescent="0.25">
      <c r="M90143"/>
    </row>
    <row r="90144" spans="13:13" x14ac:dyDescent="0.25">
      <c r="M90144"/>
    </row>
    <row r="90145" spans="13:13" x14ac:dyDescent="0.25">
      <c r="M90145"/>
    </row>
    <row r="90146" spans="13:13" x14ac:dyDescent="0.25">
      <c r="M90146"/>
    </row>
    <row r="90147" spans="13:13" x14ac:dyDescent="0.25">
      <c r="M90147"/>
    </row>
    <row r="90148" spans="13:13" x14ac:dyDescent="0.25">
      <c r="M90148"/>
    </row>
    <row r="90149" spans="13:13" x14ac:dyDescent="0.25">
      <c r="M90149"/>
    </row>
    <row r="90150" spans="13:13" x14ac:dyDescent="0.25">
      <c r="M90150"/>
    </row>
    <row r="90151" spans="13:13" x14ac:dyDescent="0.25">
      <c r="M90151"/>
    </row>
    <row r="90152" spans="13:13" x14ac:dyDescent="0.25">
      <c r="M90152"/>
    </row>
    <row r="90153" spans="13:13" x14ac:dyDescent="0.25">
      <c r="M90153"/>
    </row>
    <row r="90154" spans="13:13" x14ac:dyDescent="0.25">
      <c r="M90154"/>
    </row>
    <row r="90155" spans="13:13" x14ac:dyDescent="0.25">
      <c r="M90155"/>
    </row>
    <row r="90156" spans="13:13" x14ac:dyDescent="0.25">
      <c r="M90156"/>
    </row>
    <row r="90157" spans="13:13" x14ac:dyDescent="0.25">
      <c r="M90157"/>
    </row>
    <row r="90158" spans="13:13" x14ac:dyDescent="0.25">
      <c r="M90158"/>
    </row>
    <row r="90159" spans="13:13" x14ac:dyDescent="0.25">
      <c r="M90159"/>
    </row>
    <row r="90160" spans="13:13" x14ac:dyDescent="0.25">
      <c r="M90160"/>
    </row>
    <row r="90161" spans="13:13" x14ac:dyDescent="0.25">
      <c r="M90161"/>
    </row>
    <row r="90162" spans="13:13" x14ac:dyDescent="0.25">
      <c r="M90162"/>
    </row>
    <row r="90163" spans="13:13" x14ac:dyDescent="0.25">
      <c r="M90163"/>
    </row>
    <row r="90164" spans="13:13" x14ac:dyDescent="0.25">
      <c r="M90164"/>
    </row>
    <row r="90165" spans="13:13" x14ac:dyDescent="0.25">
      <c r="M90165"/>
    </row>
    <row r="90166" spans="13:13" x14ac:dyDescent="0.25">
      <c r="M90166"/>
    </row>
    <row r="90167" spans="13:13" x14ac:dyDescent="0.25">
      <c r="M90167"/>
    </row>
    <row r="90168" spans="13:13" x14ac:dyDescent="0.25">
      <c r="M90168"/>
    </row>
    <row r="90169" spans="13:13" x14ac:dyDescent="0.25">
      <c r="M90169"/>
    </row>
    <row r="90170" spans="13:13" x14ac:dyDescent="0.25">
      <c r="M90170"/>
    </row>
    <row r="90171" spans="13:13" x14ac:dyDescent="0.25">
      <c r="M90171"/>
    </row>
    <row r="90172" spans="13:13" x14ac:dyDescent="0.25">
      <c r="M90172"/>
    </row>
    <row r="90173" spans="13:13" x14ac:dyDescent="0.25">
      <c r="M90173"/>
    </row>
    <row r="90174" spans="13:13" x14ac:dyDescent="0.25">
      <c r="M90174"/>
    </row>
    <row r="90175" spans="13:13" x14ac:dyDescent="0.25">
      <c r="M90175"/>
    </row>
    <row r="90176" spans="13:13" x14ac:dyDescent="0.25">
      <c r="M90176"/>
    </row>
    <row r="90177" spans="13:13" x14ac:dyDescent="0.25">
      <c r="M90177"/>
    </row>
    <row r="90178" spans="13:13" x14ac:dyDescent="0.25">
      <c r="M90178"/>
    </row>
    <row r="90179" spans="13:13" x14ac:dyDescent="0.25">
      <c r="M90179"/>
    </row>
    <row r="90180" spans="13:13" x14ac:dyDescent="0.25">
      <c r="M90180"/>
    </row>
    <row r="90181" spans="13:13" x14ac:dyDescent="0.25">
      <c r="M90181"/>
    </row>
    <row r="90182" spans="13:13" x14ac:dyDescent="0.25">
      <c r="M90182"/>
    </row>
    <row r="90183" spans="13:13" x14ac:dyDescent="0.25">
      <c r="M90183"/>
    </row>
    <row r="90184" spans="13:13" x14ac:dyDescent="0.25">
      <c r="M90184"/>
    </row>
    <row r="90185" spans="13:13" x14ac:dyDescent="0.25">
      <c r="M90185"/>
    </row>
    <row r="90186" spans="13:13" x14ac:dyDescent="0.25">
      <c r="M90186"/>
    </row>
    <row r="90187" spans="13:13" x14ac:dyDescent="0.25">
      <c r="M90187"/>
    </row>
    <row r="90188" spans="13:13" x14ac:dyDescent="0.25">
      <c r="M90188"/>
    </row>
    <row r="90189" spans="13:13" x14ac:dyDescent="0.25">
      <c r="M90189"/>
    </row>
    <row r="90190" spans="13:13" x14ac:dyDescent="0.25">
      <c r="M90190"/>
    </row>
    <row r="90191" spans="13:13" x14ac:dyDescent="0.25">
      <c r="M90191"/>
    </row>
    <row r="90192" spans="13:13" x14ac:dyDescent="0.25">
      <c r="M90192"/>
    </row>
    <row r="90193" spans="13:13" x14ac:dyDescent="0.25">
      <c r="M90193"/>
    </row>
    <row r="90194" spans="13:13" x14ac:dyDescent="0.25">
      <c r="M90194"/>
    </row>
    <row r="90195" spans="13:13" x14ac:dyDescent="0.25">
      <c r="M90195"/>
    </row>
    <row r="90196" spans="13:13" x14ac:dyDescent="0.25">
      <c r="M90196"/>
    </row>
    <row r="90197" spans="13:13" x14ac:dyDescent="0.25">
      <c r="M90197"/>
    </row>
    <row r="90198" spans="13:13" x14ac:dyDescent="0.25">
      <c r="M90198"/>
    </row>
    <row r="90199" spans="13:13" x14ac:dyDescent="0.25">
      <c r="M90199"/>
    </row>
    <row r="90200" spans="13:13" x14ac:dyDescent="0.25">
      <c r="M90200"/>
    </row>
    <row r="90201" spans="13:13" x14ac:dyDescent="0.25">
      <c r="M90201"/>
    </row>
    <row r="90202" spans="13:13" x14ac:dyDescent="0.25">
      <c r="M90202"/>
    </row>
    <row r="90203" spans="13:13" x14ac:dyDescent="0.25">
      <c r="M90203"/>
    </row>
    <row r="90204" spans="13:13" x14ac:dyDescent="0.25">
      <c r="M90204"/>
    </row>
    <row r="90205" spans="13:13" x14ac:dyDescent="0.25">
      <c r="M90205"/>
    </row>
    <row r="90206" spans="13:13" x14ac:dyDescent="0.25">
      <c r="M90206"/>
    </row>
    <row r="90207" spans="13:13" x14ac:dyDescent="0.25">
      <c r="M90207"/>
    </row>
    <row r="90208" spans="13:13" x14ac:dyDescent="0.25">
      <c r="M90208"/>
    </row>
    <row r="90209" spans="13:13" x14ac:dyDescent="0.25">
      <c r="M90209"/>
    </row>
    <row r="90210" spans="13:13" x14ac:dyDescent="0.25">
      <c r="M90210"/>
    </row>
    <row r="90211" spans="13:13" x14ac:dyDescent="0.25">
      <c r="M90211"/>
    </row>
    <row r="90212" spans="13:13" x14ac:dyDescent="0.25">
      <c r="M90212"/>
    </row>
    <row r="90213" spans="13:13" x14ac:dyDescent="0.25">
      <c r="M90213"/>
    </row>
    <row r="90214" spans="13:13" x14ac:dyDescent="0.25">
      <c r="M90214"/>
    </row>
    <row r="90215" spans="13:13" x14ac:dyDescent="0.25">
      <c r="M90215"/>
    </row>
    <row r="90216" spans="13:13" x14ac:dyDescent="0.25">
      <c r="M90216"/>
    </row>
    <row r="90217" spans="13:13" x14ac:dyDescent="0.25">
      <c r="M90217"/>
    </row>
    <row r="90218" spans="13:13" x14ac:dyDescent="0.25">
      <c r="M90218"/>
    </row>
    <row r="90219" spans="13:13" x14ac:dyDescent="0.25">
      <c r="M90219"/>
    </row>
    <row r="90220" spans="13:13" x14ac:dyDescent="0.25">
      <c r="M90220"/>
    </row>
    <row r="90221" spans="13:13" x14ac:dyDescent="0.25">
      <c r="M90221"/>
    </row>
    <row r="90222" spans="13:13" x14ac:dyDescent="0.25">
      <c r="M90222"/>
    </row>
    <row r="90223" spans="13:13" x14ac:dyDescent="0.25">
      <c r="M90223"/>
    </row>
    <row r="90224" spans="13:13" x14ac:dyDescent="0.25">
      <c r="M90224"/>
    </row>
    <row r="90225" spans="13:13" x14ac:dyDescent="0.25">
      <c r="M90225"/>
    </row>
    <row r="90226" spans="13:13" x14ac:dyDescent="0.25">
      <c r="M90226"/>
    </row>
    <row r="90227" spans="13:13" x14ac:dyDescent="0.25">
      <c r="M90227"/>
    </row>
    <row r="90228" spans="13:13" x14ac:dyDescent="0.25">
      <c r="M90228"/>
    </row>
    <row r="90229" spans="13:13" x14ac:dyDescent="0.25">
      <c r="M90229"/>
    </row>
    <row r="90230" spans="13:13" x14ac:dyDescent="0.25">
      <c r="M90230"/>
    </row>
    <row r="90231" spans="13:13" x14ac:dyDescent="0.25">
      <c r="M90231"/>
    </row>
    <row r="90232" spans="13:13" x14ac:dyDescent="0.25">
      <c r="M90232"/>
    </row>
    <row r="90233" spans="13:13" x14ac:dyDescent="0.25">
      <c r="M90233"/>
    </row>
    <row r="90234" spans="13:13" x14ac:dyDescent="0.25">
      <c r="M90234"/>
    </row>
    <row r="90235" spans="13:13" x14ac:dyDescent="0.25">
      <c r="M90235"/>
    </row>
    <row r="90236" spans="13:13" x14ac:dyDescent="0.25">
      <c r="M90236"/>
    </row>
    <row r="90237" spans="13:13" x14ac:dyDescent="0.25">
      <c r="M90237"/>
    </row>
    <row r="90238" spans="13:13" x14ac:dyDescent="0.25">
      <c r="M90238"/>
    </row>
    <row r="90239" spans="13:13" x14ac:dyDescent="0.25">
      <c r="M90239"/>
    </row>
    <row r="90240" spans="13:13" x14ac:dyDescent="0.25">
      <c r="M90240"/>
    </row>
    <row r="90241" spans="13:13" x14ac:dyDescent="0.25">
      <c r="M90241"/>
    </row>
    <row r="90242" spans="13:13" x14ac:dyDescent="0.25">
      <c r="M90242"/>
    </row>
    <row r="90243" spans="13:13" x14ac:dyDescent="0.25">
      <c r="M90243"/>
    </row>
    <row r="90244" spans="13:13" x14ac:dyDescent="0.25">
      <c r="M90244"/>
    </row>
    <row r="90245" spans="13:13" x14ac:dyDescent="0.25">
      <c r="M90245"/>
    </row>
    <row r="90246" spans="13:13" x14ac:dyDescent="0.25">
      <c r="M90246"/>
    </row>
    <row r="90247" spans="13:13" x14ac:dyDescent="0.25">
      <c r="M90247"/>
    </row>
    <row r="90248" spans="13:13" x14ac:dyDescent="0.25">
      <c r="M90248"/>
    </row>
    <row r="90249" spans="13:13" x14ac:dyDescent="0.25">
      <c r="M90249"/>
    </row>
    <row r="90250" spans="13:13" x14ac:dyDescent="0.25">
      <c r="M90250"/>
    </row>
    <row r="90251" spans="13:13" x14ac:dyDescent="0.25">
      <c r="M90251"/>
    </row>
    <row r="90252" spans="13:13" x14ac:dyDescent="0.25">
      <c r="M90252"/>
    </row>
    <row r="90253" spans="13:13" x14ac:dyDescent="0.25">
      <c r="M90253"/>
    </row>
    <row r="90254" spans="13:13" x14ac:dyDescent="0.25">
      <c r="M90254"/>
    </row>
    <row r="90255" spans="13:13" x14ac:dyDescent="0.25">
      <c r="M90255"/>
    </row>
    <row r="90256" spans="13:13" x14ac:dyDescent="0.25">
      <c r="M90256"/>
    </row>
    <row r="90257" spans="13:13" x14ac:dyDescent="0.25">
      <c r="M90257"/>
    </row>
    <row r="90258" spans="13:13" x14ac:dyDescent="0.25">
      <c r="M90258"/>
    </row>
    <row r="90259" spans="13:13" x14ac:dyDescent="0.25">
      <c r="M90259"/>
    </row>
    <row r="90260" spans="13:13" x14ac:dyDescent="0.25">
      <c r="M90260"/>
    </row>
    <row r="90261" spans="13:13" x14ac:dyDescent="0.25">
      <c r="M90261"/>
    </row>
    <row r="90262" spans="13:13" x14ac:dyDescent="0.25">
      <c r="M90262"/>
    </row>
    <row r="90263" spans="13:13" x14ac:dyDescent="0.25">
      <c r="M90263"/>
    </row>
    <row r="90264" spans="13:13" x14ac:dyDescent="0.25">
      <c r="M90264"/>
    </row>
    <row r="90265" spans="13:13" x14ac:dyDescent="0.25">
      <c r="M90265"/>
    </row>
    <row r="90266" spans="13:13" x14ac:dyDescent="0.25">
      <c r="M90266"/>
    </row>
    <row r="90267" spans="13:13" x14ac:dyDescent="0.25">
      <c r="M90267"/>
    </row>
    <row r="90268" spans="13:13" x14ac:dyDescent="0.25">
      <c r="M90268"/>
    </row>
    <row r="90269" spans="13:13" x14ac:dyDescent="0.25">
      <c r="M90269"/>
    </row>
    <row r="90270" spans="13:13" x14ac:dyDescent="0.25">
      <c r="M90270"/>
    </row>
    <row r="90271" spans="13:13" x14ac:dyDescent="0.25">
      <c r="M90271"/>
    </row>
    <row r="90272" spans="13:13" x14ac:dyDescent="0.25">
      <c r="M90272"/>
    </row>
    <row r="90273" spans="13:13" x14ac:dyDescent="0.25">
      <c r="M90273"/>
    </row>
    <row r="90274" spans="13:13" x14ac:dyDescent="0.25">
      <c r="M90274"/>
    </row>
    <row r="90275" spans="13:13" x14ac:dyDescent="0.25">
      <c r="M90275"/>
    </row>
    <row r="90276" spans="13:13" x14ac:dyDescent="0.25">
      <c r="M90276"/>
    </row>
    <row r="90277" spans="13:13" x14ac:dyDescent="0.25">
      <c r="M90277"/>
    </row>
    <row r="90278" spans="13:13" x14ac:dyDescent="0.25">
      <c r="M90278"/>
    </row>
    <row r="90279" spans="13:13" x14ac:dyDescent="0.25">
      <c r="M90279"/>
    </row>
    <row r="90280" spans="13:13" x14ac:dyDescent="0.25">
      <c r="M90280"/>
    </row>
    <row r="90281" spans="13:13" x14ac:dyDescent="0.25">
      <c r="M90281"/>
    </row>
    <row r="90282" spans="13:13" x14ac:dyDescent="0.25">
      <c r="M90282"/>
    </row>
    <row r="90283" spans="13:13" x14ac:dyDescent="0.25">
      <c r="M90283"/>
    </row>
    <row r="90284" spans="13:13" x14ac:dyDescent="0.25">
      <c r="M90284"/>
    </row>
    <row r="90285" spans="13:13" x14ac:dyDescent="0.25">
      <c r="M90285"/>
    </row>
    <row r="90286" spans="13:13" x14ac:dyDescent="0.25">
      <c r="M90286"/>
    </row>
    <row r="90287" spans="13:13" x14ac:dyDescent="0.25">
      <c r="M90287"/>
    </row>
    <row r="90288" spans="13:13" x14ac:dyDescent="0.25">
      <c r="M90288"/>
    </row>
    <row r="90289" spans="13:13" x14ac:dyDescent="0.25">
      <c r="M90289"/>
    </row>
    <row r="90290" spans="13:13" x14ac:dyDescent="0.25">
      <c r="M90290"/>
    </row>
    <row r="90291" spans="13:13" x14ac:dyDescent="0.25">
      <c r="M90291"/>
    </row>
    <row r="90292" spans="13:13" x14ac:dyDescent="0.25">
      <c r="M90292"/>
    </row>
    <row r="90293" spans="13:13" x14ac:dyDescent="0.25">
      <c r="M90293"/>
    </row>
    <row r="90294" spans="13:13" x14ac:dyDescent="0.25">
      <c r="M90294"/>
    </row>
    <row r="90295" spans="13:13" x14ac:dyDescent="0.25">
      <c r="M90295"/>
    </row>
    <row r="90296" spans="13:13" x14ac:dyDescent="0.25">
      <c r="M90296"/>
    </row>
    <row r="90297" spans="13:13" x14ac:dyDescent="0.25">
      <c r="M90297"/>
    </row>
    <row r="90298" spans="13:13" x14ac:dyDescent="0.25">
      <c r="M90298"/>
    </row>
    <row r="90299" spans="13:13" x14ac:dyDescent="0.25">
      <c r="M90299"/>
    </row>
    <row r="90300" spans="13:13" x14ac:dyDescent="0.25">
      <c r="M90300"/>
    </row>
    <row r="90301" spans="13:13" x14ac:dyDescent="0.25">
      <c r="M90301"/>
    </row>
    <row r="90302" spans="13:13" x14ac:dyDescent="0.25">
      <c r="M90302"/>
    </row>
    <row r="90303" spans="13:13" x14ac:dyDescent="0.25">
      <c r="M90303"/>
    </row>
    <row r="90304" spans="13:13" x14ac:dyDescent="0.25">
      <c r="M90304"/>
    </row>
    <row r="90305" spans="13:13" x14ac:dyDescent="0.25">
      <c r="M90305"/>
    </row>
    <row r="90306" spans="13:13" x14ac:dyDescent="0.25">
      <c r="M90306"/>
    </row>
    <row r="90307" spans="13:13" x14ac:dyDescent="0.25">
      <c r="M90307"/>
    </row>
    <row r="90308" spans="13:13" x14ac:dyDescent="0.25">
      <c r="M90308"/>
    </row>
    <row r="90309" spans="13:13" x14ac:dyDescent="0.25">
      <c r="M90309"/>
    </row>
    <row r="90310" spans="13:13" x14ac:dyDescent="0.25">
      <c r="M90310"/>
    </row>
    <row r="90311" spans="13:13" x14ac:dyDescent="0.25">
      <c r="M90311"/>
    </row>
    <row r="90312" spans="13:13" x14ac:dyDescent="0.25">
      <c r="M90312"/>
    </row>
    <row r="90313" spans="13:13" x14ac:dyDescent="0.25">
      <c r="M90313"/>
    </row>
    <row r="90314" spans="13:13" x14ac:dyDescent="0.25">
      <c r="M90314"/>
    </row>
    <row r="90315" spans="13:13" x14ac:dyDescent="0.25">
      <c r="M90315"/>
    </row>
    <row r="90316" spans="13:13" x14ac:dyDescent="0.25">
      <c r="M90316"/>
    </row>
    <row r="90317" spans="13:13" x14ac:dyDescent="0.25">
      <c r="M90317"/>
    </row>
    <row r="90318" spans="13:13" x14ac:dyDescent="0.25">
      <c r="M90318"/>
    </row>
    <row r="90319" spans="13:13" x14ac:dyDescent="0.25">
      <c r="M90319"/>
    </row>
    <row r="90320" spans="13:13" x14ac:dyDescent="0.25">
      <c r="M90320"/>
    </row>
    <row r="90321" spans="13:13" x14ac:dyDescent="0.25">
      <c r="M90321"/>
    </row>
    <row r="90322" spans="13:13" x14ac:dyDescent="0.25">
      <c r="M90322"/>
    </row>
    <row r="90323" spans="13:13" x14ac:dyDescent="0.25">
      <c r="M90323"/>
    </row>
    <row r="90324" spans="13:13" x14ac:dyDescent="0.25">
      <c r="M90324"/>
    </row>
    <row r="90325" spans="13:13" x14ac:dyDescent="0.25">
      <c r="M90325"/>
    </row>
    <row r="90326" spans="13:13" x14ac:dyDescent="0.25">
      <c r="M90326"/>
    </row>
    <row r="90327" spans="13:13" x14ac:dyDescent="0.25">
      <c r="M90327"/>
    </row>
    <row r="90328" spans="13:13" x14ac:dyDescent="0.25">
      <c r="M90328"/>
    </row>
    <row r="90329" spans="13:13" x14ac:dyDescent="0.25">
      <c r="M90329"/>
    </row>
    <row r="90330" spans="13:13" x14ac:dyDescent="0.25">
      <c r="M90330"/>
    </row>
    <row r="90331" spans="13:13" x14ac:dyDescent="0.25">
      <c r="M90331"/>
    </row>
    <row r="90332" spans="13:13" x14ac:dyDescent="0.25">
      <c r="M90332"/>
    </row>
    <row r="90333" spans="13:13" x14ac:dyDescent="0.25">
      <c r="M90333"/>
    </row>
    <row r="90334" spans="13:13" x14ac:dyDescent="0.25">
      <c r="M90334"/>
    </row>
    <row r="90335" spans="13:13" x14ac:dyDescent="0.25">
      <c r="M90335"/>
    </row>
    <row r="90336" spans="13:13" x14ac:dyDescent="0.25">
      <c r="M90336"/>
    </row>
    <row r="90337" spans="13:13" x14ac:dyDescent="0.25">
      <c r="M90337"/>
    </row>
    <row r="90338" spans="13:13" x14ac:dyDescent="0.25">
      <c r="M90338"/>
    </row>
    <row r="90339" spans="13:13" x14ac:dyDescent="0.25">
      <c r="M90339"/>
    </row>
    <row r="90340" spans="13:13" x14ac:dyDescent="0.25">
      <c r="M90340"/>
    </row>
    <row r="90341" spans="13:13" x14ac:dyDescent="0.25">
      <c r="M90341"/>
    </row>
    <row r="90342" spans="13:13" x14ac:dyDescent="0.25">
      <c r="M90342"/>
    </row>
    <row r="90343" spans="13:13" x14ac:dyDescent="0.25">
      <c r="M90343"/>
    </row>
    <row r="90344" spans="13:13" x14ac:dyDescent="0.25">
      <c r="M90344"/>
    </row>
    <row r="90345" spans="13:13" x14ac:dyDescent="0.25">
      <c r="M90345"/>
    </row>
    <row r="90346" spans="13:13" x14ac:dyDescent="0.25">
      <c r="M90346"/>
    </row>
    <row r="90347" spans="13:13" x14ac:dyDescent="0.25">
      <c r="M90347"/>
    </row>
    <row r="90348" spans="13:13" x14ac:dyDescent="0.25">
      <c r="M90348"/>
    </row>
    <row r="90349" spans="13:13" x14ac:dyDescent="0.25">
      <c r="M90349"/>
    </row>
    <row r="90350" spans="13:13" x14ac:dyDescent="0.25">
      <c r="M90350"/>
    </row>
    <row r="90351" spans="13:13" x14ac:dyDescent="0.25">
      <c r="M90351"/>
    </row>
    <row r="90352" spans="13:13" x14ac:dyDescent="0.25">
      <c r="M90352"/>
    </row>
    <row r="90353" spans="13:13" x14ac:dyDescent="0.25">
      <c r="M90353"/>
    </row>
    <row r="90354" spans="13:13" x14ac:dyDescent="0.25">
      <c r="M90354"/>
    </row>
    <row r="90355" spans="13:13" x14ac:dyDescent="0.25">
      <c r="M90355"/>
    </row>
    <row r="90356" spans="13:13" x14ac:dyDescent="0.25">
      <c r="M90356"/>
    </row>
    <row r="90357" spans="13:13" x14ac:dyDescent="0.25">
      <c r="M90357"/>
    </row>
    <row r="90358" spans="13:13" x14ac:dyDescent="0.25">
      <c r="M90358"/>
    </row>
    <row r="90359" spans="13:13" x14ac:dyDescent="0.25">
      <c r="M90359"/>
    </row>
    <row r="90360" spans="13:13" x14ac:dyDescent="0.25">
      <c r="M90360"/>
    </row>
    <row r="90361" spans="13:13" x14ac:dyDescent="0.25">
      <c r="M90361"/>
    </row>
    <row r="90362" spans="13:13" x14ac:dyDescent="0.25">
      <c r="M90362"/>
    </row>
    <row r="90363" spans="13:13" x14ac:dyDescent="0.25">
      <c r="M90363"/>
    </row>
    <row r="90364" spans="13:13" x14ac:dyDescent="0.25">
      <c r="M90364"/>
    </row>
    <row r="90365" spans="13:13" x14ac:dyDescent="0.25">
      <c r="M90365"/>
    </row>
    <row r="90366" spans="13:13" x14ac:dyDescent="0.25">
      <c r="M90366"/>
    </row>
    <row r="90367" spans="13:13" x14ac:dyDescent="0.25">
      <c r="M90367"/>
    </row>
    <row r="90368" spans="13:13" x14ac:dyDescent="0.25">
      <c r="M90368"/>
    </row>
    <row r="90369" spans="13:13" x14ac:dyDescent="0.25">
      <c r="M90369"/>
    </row>
    <row r="90370" spans="13:13" x14ac:dyDescent="0.25">
      <c r="M90370"/>
    </row>
    <row r="90371" spans="13:13" x14ac:dyDescent="0.25">
      <c r="M90371"/>
    </row>
    <row r="90372" spans="13:13" x14ac:dyDescent="0.25">
      <c r="M90372"/>
    </row>
    <row r="90373" spans="13:13" x14ac:dyDescent="0.25">
      <c r="M90373"/>
    </row>
    <row r="90374" spans="13:13" x14ac:dyDescent="0.25">
      <c r="M90374"/>
    </row>
    <row r="90375" spans="13:13" x14ac:dyDescent="0.25">
      <c r="M90375"/>
    </row>
    <row r="90376" spans="13:13" x14ac:dyDescent="0.25">
      <c r="M90376"/>
    </row>
    <row r="90377" spans="13:13" x14ac:dyDescent="0.25">
      <c r="M90377"/>
    </row>
    <row r="90378" spans="13:13" x14ac:dyDescent="0.25">
      <c r="M90378"/>
    </row>
    <row r="90379" spans="13:13" x14ac:dyDescent="0.25">
      <c r="M90379"/>
    </row>
    <row r="90380" spans="13:13" x14ac:dyDescent="0.25">
      <c r="M90380"/>
    </row>
    <row r="90381" spans="13:13" x14ac:dyDescent="0.25">
      <c r="M90381"/>
    </row>
    <row r="90382" spans="13:13" x14ac:dyDescent="0.25">
      <c r="M90382"/>
    </row>
    <row r="90383" spans="13:13" x14ac:dyDescent="0.25">
      <c r="M90383"/>
    </row>
    <row r="90384" spans="13:13" x14ac:dyDescent="0.25">
      <c r="M90384"/>
    </row>
    <row r="90385" spans="13:13" x14ac:dyDescent="0.25">
      <c r="M90385"/>
    </row>
    <row r="90386" spans="13:13" x14ac:dyDescent="0.25">
      <c r="M90386"/>
    </row>
    <row r="90387" spans="13:13" x14ac:dyDescent="0.25">
      <c r="M90387"/>
    </row>
    <row r="90388" spans="13:13" x14ac:dyDescent="0.25">
      <c r="M90388"/>
    </row>
    <row r="90389" spans="13:13" x14ac:dyDescent="0.25">
      <c r="M90389"/>
    </row>
    <row r="90390" spans="13:13" x14ac:dyDescent="0.25">
      <c r="M90390"/>
    </row>
    <row r="90391" spans="13:13" x14ac:dyDescent="0.25">
      <c r="M90391"/>
    </row>
    <row r="90392" spans="13:13" x14ac:dyDescent="0.25">
      <c r="M90392"/>
    </row>
    <row r="90393" spans="13:13" x14ac:dyDescent="0.25">
      <c r="M90393"/>
    </row>
    <row r="90394" spans="13:13" x14ac:dyDescent="0.25">
      <c r="M90394"/>
    </row>
    <row r="90395" spans="13:13" x14ac:dyDescent="0.25">
      <c r="M90395"/>
    </row>
    <row r="90396" spans="13:13" x14ac:dyDescent="0.25">
      <c r="M90396"/>
    </row>
    <row r="90397" spans="13:13" x14ac:dyDescent="0.25">
      <c r="M90397"/>
    </row>
    <row r="90398" spans="13:13" x14ac:dyDescent="0.25">
      <c r="M90398"/>
    </row>
    <row r="90399" spans="13:13" x14ac:dyDescent="0.25">
      <c r="M90399"/>
    </row>
    <row r="90400" spans="13:13" x14ac:dyDescent="0.25">
      <c r="M90400"/>
    </row>
    <row r="90401" spans="13:13" x14ac:dyDescent="0.25">
      <c r="M90401"/>
    </row>
    <row r="90402" spans="13:13" x14ac:dyDescent="0.25">
      <c r="M90402"/>
    </row>
    <row r="90403" spans="13:13" x14ac:dyDescent="0.25">
      <c r="M90403"/>
    </row>
    <row r="90404" spans="13:13" x14ac:dyDescent="0.25">
      <c r="M90404"/>
    </row>
    <row r="90405" spans="13:13" x14ac:dyDescent="0.25">
      <c r="M90405"/>
    </row>
    <row r="90406" spans="13:13" x14ac:dyDescent="0.25">
      <c r="M90406"/>
    </row>
    <row r="90407" spans="13:13" x14ac:dyDescent="0.25">
      <c r="M90407"/>
    </row>
    <row r="90408" spans="13:13" x14ac:dyDescent="0.25">
      <c r="M90408"/>
    </row>
    <row r="90409" spans="13:13" x14ac:dyDescent="0.25">
      <c r="M90409"/>
    </row>
    <row r="90410" spans="13:13" x14ac:dyDescent="0.25">
      <c r="M90410"/>
    </row>
    <row r="90411" spans="13:13" x14ac:dyDescent="0.25">
      <c r="M90411"/>
    </row>
    <row r="90412" spans="13:13" x14ac:dyDescent="0.25">
      <c r="M90412"/>
    </row>
    <row r="90413" spans="13:13" x14ac:dyDescent="0.25">
      <c r="M90413"/>
    </row>
    <row r="90414" spans="13:13" x14ac:dyDescent="0.25">
      <c r="M90414"/>
    </row>
    <row r="90415" spans="13:13" x14ac:dyDescent="0.25">
      <c r="M90415"/>
    </row>
    <row r="90416" spans="13:13" x14ac:dyDescent="0.25">
      <c r="M90416"/>
    </row>
    <row r="90417" spans="13:13" x14ac:dyDescent="0.25">
      <c r="M90417"/>
    </row>
    <row r="90418" spans="13:13" x14ac:dyDescent="0.25">
      <c r="M90418"/>
    </row>
    <row r="90419" spans="13:13" x14ac:dyDescent="0.25">
      <c r="M90419"/>
    </row>
    <row r="90420" spans="13:13" x14ac:dyDescent="0.25">
      <c r="M90420"/>
    </row>
    <row r="90421" spans="13:13" x14ac:dyDescent="0.25">
      <c r="M90421"/>
    </row>
    <row r="90422" spans="13:13" x14ac:dyDescent="0.25">
      <c r="M90422"/>
    </row>
    <row r="90423" spans="13:13" x14ac:dyDescent="0.25">
      <c r="M90423"/>
    </row>
    <row r="90424" spans="13:13" x14ac:dyDescent="0.25">
      <c r="M90424"/>
    </row>
    <row r="90425" spans="13:13" x14ac:dyDescent="0.25">
      <c r="M90425"/>
    </row>
    <row r="90426" spans="13:13" x14ac:dyDescent="0.25">
      <c r="M90426"/>
    </row>
    <row r="90427" spans="13:13" x14ac:dyDescent="0.25">
      <c r="M90427"/>
    </row>
    <row r="90428" spans="13:13" x14ac:dyDescent="0.25">
      <c r="M90428"/>
    </row>
    <row r="90429" spans="13:13" x14ac:dyDescent="0.25">
      <c r="M90429"/>
    </row>
    <row r="90430" spans="13:13" x14ac:dyDescent="0.25">
      <c r="M90430"/>
    </row>
    <row r="90431" spans="13:13" x14ac:dyDescent="0.25">
      <c r="M90431"/>
    </row>
    <row r="90432" spans="13:13" x14ac:dyDescent="0.25">
      <c r="M90432"/>
    </row>
    <row r="90433" spans="13:13" x14ac:dyDescent="0.25">
      <c r="M90433"/>
    </row>
    <row r="90434" spans="13:13" x14ac:dyDescent="0.25">
      <c r="M90434"/>
    </row>
    <row r="90435" spans="13:13" x14ac:dyDescent="0.25">
      <c r="M90435"/>
    </row>
    <row r="90436" spans="13:13" x14ac:dyDescent="0.25">
      <c r="M90436"/>
    </row>
    <row r="90437" spans="13:13" x14ac:dyDescent="0.25">
      <c r="M90437"/>
    </row>
    <row r="90438" spans="13:13" x14ac:dyDescent="0.25">
      <c r="M90438"/>
    </row>
    <row r="90439" spans="13:13" x14ac:dyDescent="0.25">
      <c r="M90439"/>
    </row>
    <row r="90440" spans="13:13" x14ac:dyDescent="0.25">
      <c r="M90440"/>
    </row>
    <row r="90441" spans="13:13" x14ac:dyDescent="0.25">
      <c r="M90441"/>
    </row>
    <row r="90442" spans="13:13" x14ac:dyDescent="0.25">
      <c r="M90442"/>
    </row>
    <row r="90443" spans="13:13" x14ac:dyDescent="0.25">
      <c r="M90443"/>
    </row>
    <row r="90444" spans="13:13" x14ac:dyDescent="0.25">
      <c r="M90444"/>
    </row>
    <row r="90445" spans="13:13" x14ac:dyDescent="0.25">
      <c r="M90445"/>
    </row>
    <row r="90446" spans="13:13" x14ac:dyDescent="0.25">
      <c r="M90446"/>
    </row>
    <row r="90447" spans="13:13" x14ac:dyDescent="0.25">
      <c r="M90447"/>
    </row>
    <row r="90448" spans="13:13" x14ac:dyDescent="0.25">
      <c r="M90448"/>
    </row>
    <row r="90449" spans="13:13" x14ac:dyDescent="0.25">
      <c r="M90449"/>
    </row>
    <row r="90450" spans="13:13" x14ac:dyDescent="0.25">
      <c r="M90450"/>
    </row>
    <row r="90451" spans="13:13" x14ac:dyDescent="0.25">
      <c r="M90451"/>
    </row>
    <row r="90452" spans="13:13" x14ac:dyDescent="0.25">
      <c r="M90452"/>
    </row>
    <row r="90453" spans="13:13" x14ac:dyDescent="0.25">
      <c r="M90453"/>
    </row>
    <row r="90454" spans="13:13" x14ac:dyDescent="0.25">
      <c r="M90454"/>
    </row>
    <row r="90455" spans="13:13" x14ac:dyDescent="0.25">
      <c r="M90455"/>
    </row>
    <row r="90456" spans="13:13" x14ac:dyDescent="0.25">
      <c r="M90456"/>
    </row>
    <row r="90457" spans="13:13" x14ac:dyDescent="0.25">
      <c r="M90457"/>
    </row>
    <row r="90458" spans="13:13" x14ac:dyDescent="0.25">
      <c r="M90458"/>
    </row>
    <row r="90459" spans="13:13" x14ac:dyDescent="0.25">
      <c r="M90459"/>
    </row>
    <row r="90460" spans="13:13" x14ac:dyDescent="0.25">
      <c r="M90460"/>
    </row>
    <row r="90461" spans="13:13" x14ac:dyDescent="0.25">
      <c r="M90461"/>
    </row>
    <row r="90462" spans="13:13" x14ac:dyDescent="0.25">
      <c r="M90462"/>
    </row>
    <row r="90463" spans="13:13" x14ac:dyDescent="0.25">
      <c r="M90463"/>
    </row>
    <row r="90464" spans="13:13" x14ac:dyDescent="0.25">
      <c r="M90464"/>
    </row>
    <row r="90465" spans="13:13" x14ac:dyDescent="0.25">
      <c r="M90465"/>
    </row>
    <row r="90466" spans="13:13" x14ac:dyDescent="0.25">
      <c r="M90466"/>
    </row>
    <row r="90467" spans="13:13" x14ac:dyDescent="0.25">
      <c r="M90467"/>
    </row>
    <row r="90468" spans="13:13" x14ac:dyDescent="0.25">
      <c r="M90468"/>
    </row>
    <row r="90469" spans="13:13" x14ac:dyDescent="0.25">
      <c r="M90469"/>
    </row>
    <row r="90470" spans="13:13" x14ac:dyDescent="0.25">
      <c r="M90470"/>
    </row>
    <row r="90471" spans="13:13" x14ac:dyDescent="0.25">
      <c r="M90471"/>
    </row>
    <row r="90472" spans="13:13" x14ac:dyDescent="0.25">
      <c r="M90472"/>
    </row>
    <row r="90473" spans="13:13" x14ac:dyDescent="0.25">
      <c r="M90473"/>
    </row>
    <row r="90474" spans="13:13" x14ac:dyDescent="0.25">
      <c r="M90474"/>
    </row>
    <row r="90475" spans="13:13" x14ac:dyDescent="0.25">
      <c r="M90475"/>
    </row>
    <row r="90476" spans="13:13" x14ac:dyDescent="0.25">
      <c r="M90476"/>
    </row>
    <row r="90477" spans="13:13" x14ac:dyDescent="0.25">
      <c r="M90477"/>
    </row>
    <row r="90478" spans="13:13" x14ac:dyDescent="0.25">
      <c r="M90478"/>
    </row>
    <row r="90479" spans="13:13" x14ac:dyDescent="0.25">
      <c r="M90479"/>
    </row>
    <row r="90480" spans="13:13" x14ac:dyDescent="0.25">
      <c r="M90480"/>
    </row>
    <row r="90481" spans="13:13" x14ac:dyDescent="0.25">
      <c r="M90481"/>
    </row>
    <row r="90482" spans="13:13" x14ac:dyDescent="0.25">
      <c r="M90482"/>
    </row>
    <row r="90483" spans="13:13" x14ac:dyDescent="0.25">
      <c r="M90483"/>
    </row>
    <row r="90484" spans="13:13" x14ac:dyDescent="0.25">
      <c r="M90484"/>
    </row>
    <row r="90485" spans="13:13" x14ac:dyDescent="0.25">
      <c r="M90485"/>
    </row>
    <row r="90486" spans="13:13" x14ac:dyDescent="0.25">
      <c r="M90486"/>
    </row>
    <row r="90487" spans="13:13" x14ac:dyDescent="0.25">
      <c r="M90487"/>
    </row>
    <row r="90488" spans="13:13" x14ac:dyDescent="0.25">
      <c r="M90488"/>
    </row>
    <row r="90489" spans="13:13" x14ac:dyDescent="0.25">
      <c r="M90489"/>
    </row>
    <row r="90490" spans="13:13" x14ac:dyDescent="0.25">
      <c r="M90490"/>
    </row>
    <row r="90491" spans="13:13" x14ac:dyDescent="0.25">
      <c r="M90491"/>
    </row>
    <row r="90492" spans="13:13" x14ac:dyDescent="0.25">
      <c r="M90492"/>
    </row>
    <row r="90493" spans="13:13" x14ac:dyDescent="0.25">
      <c r="M90493"/>
    </row>
    <row r="90494" spans="13:13" x14ac:dyDescent="0.25">
      <c r="M90494"/>
    </row>
    <row r="90495" spans="13:13" x14ac:dyDescent="0.25">
      <c r="M90495"/>
    </row>
    <row r="90496" spans="13:13" x14ac:dyDescent="0.25">
      <c r="M90496"/>
    </row>
    <row r="90497" spans="13:13" x14ac:dyDescent="0.25">
      <c r="M90497"/>
    </row>
    <row r="90498" spans="13:13" x14ac:dyDescent="0.25">
      <c r="M90498"/>
    </row>
    <row r="90499" spans="13:13" x14ac:dyDescent="0.25">
      <c r="M90499"/>
    </row>
    <row r="90500" spans="13:13" x14ac:dyDescent="0.25">
      <c r="M90500"/>
    </row>
    <row r="90501" spans="13:13" x14ac:dyDescent="0.25">
      <c r="M90501"/>
    </row>
    <row r="90502" spans="13:13" x14ac:dyDescent="0.25">
      <c r="M90502"/>
    </row>
    <row r="90503" spans="13:13" x14ac:dyDescent="0.25">
      <c r="M90503"/>
    </row>
    <row r="90504" spans="13:13" x14ac:dyDescent="0.25">
      <c r="M90504"/>
    </row>
    <row r="90505" spans="13:13" x14ac:dyDescent="0.25">
      <c r="M90505"/>
    </row>
    <row r="90506" spans="13:13" x14ac:dyDescent="0.25">
      <c r="M90506"/>
    </row>
    <row r="90507" spans="13:13" x14ac:dyDescent="0.25">
      <c r="M90507"/>
    </row>
    <row r="90508" spans="13:13" x14ac:dyDescent="0.25">
      <c r="M90508"/>
    </row>
    <row r="90509" spans="13:13" x14ac:dyDescent="0.25">
      <c r="M90509"/>
    </row>
    <row r="90510" spans="13:13" x14ac:dyDescent="0.25">
      <c r="M90510"/>
    </row>
    <row r="90511" spans="13:13" x14ac:dyDescent="0.25">
      <c r="M90511"/>
    </row>
    <row r="90512" spans="13:13" x14ac:dyDescent="0.25">
      <c r="M90512"/>
    </row>
    <row r="90513" spans="13:13" x14ac:dyDescent="0.25">
      <c r="M90513"/>
    </row>
    <row r="90514" spans="13:13" x14ac:dyDescent="0.25">
      <c r="M90514"/>
    </row>
    <row r="90515" spans="13:13" x14ac:dyDescent="0.25">
      <c r="M90515"/>
    </row>
    <row r="90516" spans="13:13" x14ac:dyDescent="0.25">
      <c r="M90516"/>
    </row>
    <row r="90517" spans="13:13" x14ac:dyDescent="0.25">
      <c r="M90517"/>
    </row>
    <row r="90518" spans="13:13" x14ac:dyDescent="0.25">
      <c r="M90518"/>
    </row>
    <row r="90519" spans="13:13" x14ac:dyDescent="0.25">
      <c r="M90519"/>
    </row>
    <row r="90520" spans="13:13" x14ac:dyDescent="0.25">
      <c r="M90520"/>
    </row>
    <row r="90521" spans="13:13" x14ac:dyDescent="0.25">
      <c r="M90521"/>
    </row>
    <row r="90522" spans="13:13" x14ac:dyDescent="0.25">
      <c r="M90522"/>
    </row>
    <row r="90523" spans="13:13" x14ac:dyDescent="0.25">
      <c r="M90523"/>
    </row>
    <row r="90524" spans="13:13" x14ac:dyDescent="0.25">
      <c r="M90524"/>
    </row>
    <row r="90525" spans="13:13" x14ac:dyDescent="0.25">
      <c r="M90525"/>
    </row>
    <row r="90526" spans="13:13" x14ac:dyDescent="0.25">
      <c r="M90526"/>
    </row>
    <row r="90527" spans="13:13" x14ac:dyDescent="0.25">
      <c r="M90527"/>
    </row>
    <row r="90528" spans="13:13" x14ac:dyDescent="0.25">
      <c r="M90528"/>
    </row>
    <row r="90529" spans="13:13" x14ac:dyDescent="0.25">
      <c r="M90529"/>
    </row>
    <row r="90530" spans="13:13" x14ac:dyDescent="0.25">
      <c r="M90530"/>
    </row>
    <row r="90531" spans="13:13" x14ac:dyDescent="0.25">
      <c r="M90531"/>
    </row>
    <row r="90532" spans="13:13" x14ac:dyDescent="0.25">
      <c r="M90532"/>
    </row>
    <row r="90533" spans="13:13" x14ac:dyDescent="0.25">
      <c r="M90533"/>
    </row>
    <row r="90534" spans="13:13" x14ac:dyDescent="0.25">
      <c r="M90534"/>
    </row>
    <row r="90535" spans="13:13" x14ac:dyDescent="0.25">
      <c r="M90535"/>
    </row>
    <row r="90536" spans="13:13" x14ac:dyDescent="0.25">
      <c r="M90536"/>
    </row>
    <row r="90537" spans="13:13" x14ac:dyDescent="0.25">
      <c r="M90537"/>
    </row>
    <row r="90538" spans="13:13" x14ac:dyDescent="0.25">
      <c r="M90538"/>
    </row>
    <row r="90539" spans="13:13" x14ac:dyDescent="0.25">
      <c r="M90539"/>
    </row>
    <row r="90540" spans="13:13" x14ac:dyDescent="0.25">
      <c r="M90540"/>
    </row>
    <row r="90541" spans="13:13" x14ac:dyDescent="0.25">
      <c r="M90541"/>
    </row>
    <row r="90542" spans="13:13" x14ac:dyDescent="0.25">
      <c r="M90542"/>
    </row>
    <row r="90543" spans="13:13" x14ac:dyDescent="0.25">
      <c r="M90543"/>
    </row>
    <row r="90544" spans="13:13" x14ac:dyDescent="0.25">
      <c r="M90544"/>
    </row>
    <row r="90545" spans="13:13" x14ac:dyDescent="0.25">
      <c r="M90545"/>
    </row>
    <row r="90546" spans="13:13" x14ac:dyDescent="0.25">
      <c r="M90546"/>
    </row>
    <row r="90547" spans="13:13" x14ac:dyDescent="0.25">
      <c r="M90547"/>
    </row>
    <row r="90548" spans="13:13" x14ac:dyDescent="0.25">
      <c r="M90548"/>
    </row>
    <row r="90549" spans="13:13" x14ac:dyDescent="0.25">
      <c r="M90549"/>
    </row>
    <row r="90550" spans="13:13" x14ac:dyDescent="0.25">
      <c r="M90550"/>
    </row>
    <row r="90551" spans="13:13" x14ac:dyDescent="0.25">
      <c r="M90551"/>
    </row>
    <row r="90552" spans="13:13" x14ac:dyDescent="0.25">
      <c r="M90552"/>
    </row>
    <row r="90553" spans="13:13" x14ac:dyDescent="0.25">
      <c r="M90553"/>
    </row>
    <row r="90554" spans="13:13" x14ac:dyDescent="0.25">
      <c r="M90554"/>
    </row>
    <row r="90555" spans="13:13" x14ac:dyDescent="0.25">
      <c r="M90555"/>
    </row>
    <row r="90556" spans="13:13" x14ac:dyDescent="0.25">
      <c r="M90556"/>
    </row>
    <row r="90557" spans="13:13" x14ac:dyDescent="0.25">
      <c r="M90557"/>
    </row>
    <row r="90558" spans="13:13" x14ac:dyDescent="0.25">
      <c r="M90558"/>
    </row>
    <row r="90559" spans="13:13" x14ac:dyDescent="0.25">
      <c r="M90559"/>
    </row>
    <row r="90560" spans="13:13" x14ac:dyDescent="0.25">
      <c r="M90560"/>
    </row>
    <row r="90561" spans="13:13" x14ac:dyDescent="0.25">
      <c r="M90561"/>
    </row>
    <row r="90562" spans="13:13" x14ac:dyDescent="0.25">
      <c r="M90562"/>
    </row>
    <row r="90563" spans="13:13" x14ac:dyDescent="0.25">
      <c r="M90563"/>
    </row>
    <row r="90564" spans="13:13" x14ac:dyDescent="0.25">
      <c r="M90564"/>
    </row>
    <row r="90565" spans="13:13" x14ac:dyDescent="0.25">
      <c r="M90565"/>
    </row>
    <row r="90566" spans="13:13" x14ac:dyDescent="0.25">
      <c r="M90566"/>
    </row>
    <row r="90567" spans="13:13" x14ac:dyDescent="0.25">
      <c r="M90567"/>
    </row>
    <row r="90568" spans="13:13" x14ac:dyDescent="0.25">
      <c r="M90568"/>
    </row>
    <row r="90569" spans="13:13" x14ac:dyDescent="0.25">
      <c r="M90569"/>
    </row>
    <row r="90570" spans="13:13" x14ac:dyDescent="0.25">
      <c r="M90570"/>
    </row>
    <row r="90571" spans="13:13" x14ac:dyDescent="0.25">
      <c r="M90571"/>
    </row>
    <row r="90572" spans="13:13" x14ac:dyDescent="0.25">
      <c r="M90572"/>
    </row>
    <row r="90573" spans="13:13" x14ac:dyDescent="0.25">
      <c r="M90573"/>
    </row>
    <row r="90574" spans="13:13" x14ac:dyDescent="0.25">
      <c r="M90574"/>
    </row>
    <row r="90575" spans="13:13" x14ac:dyDescent="0.25">
      <c r="M90575"/>
    </row>
    <row r="90576" spans="13:13" x14ac:dyDescent="0.25">
      <c r="M90576"/>
    </row>
    <row r="90577" spans="13:13" x14ac:dyDescent="0.25">
      <c r="M90577"/>
    </row>
    <row r="90578" spans="13:13" x14ac:dyDescent="0.25">
      <c r="M90578"/>
    </row>
    <row r="90579" spans="13:13" x14ac:dyDescent="0.25">
      <c r="M90579"/>
    </row>
    <row r="90580" spans="13:13" x14ac:dyDescent="0.25">
      <c r="M90580"/>
    </row>
    <row r="90581" spans="13:13" x14ac:dyDescent="0.25">
      <c r="M90581"/>
    </row>
    <row r="90582" spans="13:13" x14ac:dyDescent="0.25">
      <c r="M90582"/>
    </row>
    <row r="90583" spans="13:13" x14ac:dyDescent="0.25">
      <c r="M90583"/>
    </row>
    <row r="90584" spans="13:13" x14ac:dyDescent="0.25">
      <c r="M90584"/>
    </row>
    <row r="90585" spans="13:13" x14ac:dyDescent="0.25">
      <c r="M90585"/>
    </row>
    <row r="90586" spans="13:13" x14ac:dyDescent="0.25">
      <c r="M90586"/>
    </row>
    <row r="90587" spans="13:13" x14ac:dyDescent="0.25">
      <c r="M90587"/>
    </row>
    <row r="90588" spans="13:13" x14ac:dyDescent="0.25">
      <c r="M90588"/>
    </row>
    <row r="90589" spans="13:13" x14ac:dyDescent="0.25">
      <c r="M90589"/>
    </row>
    <row r="90590" spans="13:13" x14ac:dyDescent="0.25">
      <c r="M90590"/>
    </row>
    <row r="90591" spans="13:13" x14ac:dyDescent="0.25">
      <c r="M90591"/>
    </row>
    <row r="90592" spans="13:13" x14ac:dyDescent="0.25">
      <c r="M90592"/>
    </row>
    <row r="90593" spans="13:13" x14ac:dyDescent="0.25">
      <c r="M90593"/>
    </row>
    <row r="90594" spans="13:13" x14ac:dyDescent="0.25">
      <c r="M90594"/>
    </row>
    <row r="90595" spans="13:13" x14ac:dyDescent="0.25">
      <c r="M90595"/>
    </row>
    <row r="90596" spans="13:13" x14ac:dyDescent="0.25">
      <c r="M90596"/>
    </row>
    <row r="90597" spans="13:13" x14ac:dyDescent="0.25">
      <c r="M90597"/>
    </row>
    <row r="90598" spans="13:13" x14ac:dyDescent="0.25">
      <c r="M90598"/>
    </row>
    <row r="90599" spans="13:13" x14ac:dyDescent="0.25">
      <c r="M90599"/>
    </row>
    <row r="90600" spans="13:13" x14ac:dyDescent="0.25">
      <c r="M90600"/>
    </row>
    <row r="90601" spans="13:13" x14ac:dyDescent="0.25">
      <c r="M90601"/>
    </row>
    <row r="90602" spans="13:13" x14ac:dyDescent="0.25">
      <c r="M90602"/>
    </row>
    <row r="90603" spans="13:13" x14ac:dyDescent="0.25">
      <c r="M90603"/>
    </row>
    <row r="90604" spans="13:13" x14ac:dyDescent="0.25">
      <c r="M90604"/>
    </row>
    <row r="90605" spans="13:13" x14ac:dyDescent="0.25">
      <c r="M90605"/>
    </row>
    <row r="90606" spans="13:13" x14ac:dyDescent="0.25">
      <c r="M90606"/>
    </row>
    <row r="90607" spans="13:13" x14ac:dyDescent="0.25">
      <c r="M90607"/>
    </row>
    <row r="90608" spans="13:13" x14ac:dyDescent="0.25">
      <c r="M90608"/>
    </row>
    <row r="90609" spans="13:13" x14ac:dyDescent="0.25">
      <c r="M90609"/>
    </row>
    <row r="90610" spans="13:13" x14ac:dyDescent="0.25">
      <c r="M90610"/>
    </row>
    <row r="90611" spans="13:13" x14ac:dyDescent="0.25">
      <c r="M90611"/>
    </row>
    <row r="90612" spans="13:13" x14ac:dyDescent="0.25">
      <c r="M90612"/>
    </row>
    <row r="90613" spans="13:13" x14ac:dyDescent="0.25">
      <c r="M90613"/>
    </row>
    <row r="90614" spans="13:13" x14ac:dyDescent="0.25">
      <c r="M90614"/>
    </row>
    <row r="90615" spans="13:13" x14ac:dyDescent="0.25">
      <c r="M90615"/>
    </row>
    <row r="90616" spans="13:13" x14ac:dyDescent="0.25">
      <c r="M90616"/>
    </row>
    <row r="90617" spans="13:13" x14ac:dyDescent="0.25">
      <c r="M90617"/>
    </row>
    <row r="90618" spans="13:13" x14ac:dyDescent="0.25">
      <c r="M90618"/>
    </row>
    <row r="90619" spans="13:13" x14ac:dyDescent="0.25">
      <c r="M90619"/>
    </row>
    <row r="90620" spans="13:13" x14ac:dyDescent="0.25">
      <c r="M90620"/>
    </row>
    <row r="90621" spans="13:13" x14ac:dyDescent="0.25">
      <c r="M90621"/>
    </row>
    <row r="90622" spans="13:13" x14ac:dyDescent="0.25">
      <c r="M90622"/>
    </row>
    <row r="90623" spans="13:13" x14ac:dyDescent="0.25">
      <c r="M90623"/>
    </row>
    <row r="90624" spans="13:13" x14ac:dyDescent="0.25">
      <c r="M90624"/>
    </row>
    <row r="90625" spans="13:13" x14ac:dyDescent="0.25">
      <c r="M90625"/>
    </row>
    <row r="90626" spans="13:13" x14ac:dyDescent="0.25">
      <c r="M90626"/>
    </row>
    <row r="90627" spans="13:13" x14ac:dyDescent="0.25">
      <c r="M90627"/>
    </row>
    <row r="90628" spans="13:13" x14ac:dyDescent="0.25">
      <c r="M90628"/>
    </row>
    <row r="90629" spans="13:13" x14ac:dyDescent="0.25">
      <c r="M90629"/>
    </row>
    <row r="90630" spans="13:13" x14ac:dyDescent="0.25">
      <c r="M90630"/>
    </row>
    <row r="90631" spans="13:13" x14ac:dyDescent="0.25">
      <c r="M90631"/>
    </row>
    <row r="90632" spans="13:13" x14ac:dyDescent="0.25">
      <c r="M90632"/>
    </row>
    <row r="90633" spans="13:13" x14ac:dyDescent="0.25">
      <c r="M90633"/>
    </row>
    <row r="90634" spans="13:13" x14ac:dyDescent="0.25">
      <c r="M90634"/>
    </row>
    <row r="90635" spans="13:13" x14ac:dyDescent="0.25">
      <c r="M90635"/>
    </row>
    <row r="90636" spans="13:13" x14ac:dyDescent="0.25">
      <c r="M90636"/>
    </row>
    <row r="90637" spans="13:13" x14ac:dyDescent="0.25">
      <c r="M90637"/>
    </row>
    <row r="90638" spans="13:13" x14ac:dyDescent="0.25">
      <c r="M90638"/>
    </row>
    <row r="90639" spans="13:13" x14ac:dyDescent="0.25">
      <c r="M90639"/>
    </row>
    <row r="90640" spans="13:13" x14ac:dyDescent="0.25">
      <c r="M90640"/>
    </row>
    <row r="90641" spans="13:13" x14ac:dyDescent="0.25">
      <c r="M90641"/>
    </row>
    <row r="90642" spans="13:13" x14ac:dyDescent="0.25">
      <c r="M90642"/>
    </row>
    <row r="90643" spans="13:13" x14ac:dyDescent="0.25">
      <c r="M90643"/>
    </row>
    <row r="90644" spans="13:13" x14ac:dyDescent="0.25">
      <c r="M90644"/>
    </row>
    <row r="90645" spans="13:13" x14ac:dyDescent="0.25">
      <c r="M90645"/>
    </row>
    <row r="90646" spans="13:13" x14ac:dyDescent="0.25">
      <c r="M90646"/>
    </row>
    <row r="90647" spans="13:13" x14ac:dyDescent="0.25">
      <c r="M90647"/>
    </row>
    <row r="90648" spans="13:13" x14ac:dyDescent="0.25">
      <c r="M90648"/>
    </row>
    <row r="90649" spans="13:13" x14ac:dyDescent="0.25">
      <c r="M90649"/>
    </row>
    <row r="90650" spans="13:13" x14ac:dyDescent="0.25">
      <c r="M90650"/>
    </row>
    <row r="90651" spans="13:13" x14ac:dyDescent="0.25">
      <c r="M90651"/>
    </row>
    <row r="90652" spans="13:13" x14ac:dyDescent="0.25">
      <c r="M90652"/>
    </row>
    <row r="90653" spans="13:13" x14ac:dyDescent="0.25">
      <c r="M90653"/>
    </row>
    <row r="90654" spans="13:13" x14ac:dyDescent="0.25">
      <c r="M90654"/>
    </row>
    <row r="90655" spans="13:13" x14ac:dyDescent="0.25">
      <c r="M90655"/>
    </row>
    <row r="90656" spans="13:13" x14ac:dyDescent="0.25">
      <c r="M90656"/>
    </row>
    <row r="90657" spans="13:13" x14ac:dyDescent="0.25">
      <c r="M90657"/>
    </row>
    <row r="90658" spans="13:13" x14ac:dyDescent="0.25">
      <c r="M90658"/>
    </row>
    <row r="90659" spans="13:13" x14ac:dyDescent="0.25">
      <c r="M90659"/>
    </row>
    <row r="90660" spans="13:13" x14ac:dyDescent="0.25">
      <c r="M90660"/>
    </row>
    <row r="90661" spans="13:13" x14ac:dyDescent="0.25">
      <c r="M90661"/>
    </row>
    <row r="90662" spans="13:13" x14ac:dyDescent="0.25">
      <c r="M90662"/>
    </row>
    <row r="90663" spans="13:13" x14ac:dyDescent="0.25">
      <c r="M90663"/>
    </row>
    <row r="90664" spans="13:13" x14ac:dyDescent="0.25">
      <c r="M90664"/>
    </row>
    <row r="90665" spans="13:13" x14ac:dyDescent="0.25">
      <c r="M90665"/>
    </row>
    <row r="90666" spans="13:13" x14ac:dyDescent="0.25">
      <c r="M90666"/>
    </row>
    <row r="90667" spans="13:13" x14ac:dyDescent="0.25">
      <c r="M90667"/>
    </row>
    <row r="90668" spans="13:13" x14ac:dyDescent="0.25">
      <c r="M90668"/>
    </row>
    <row r="90669" spans="13:13" x14ac:dyDescent="0.25">
      <c r="M90669"/>
    </row>
    <row r="90670" spans="13:13" x14ac:dyDescent="0.25">
      <c r="M90670"/>
    </row>
    <row r="90671" spans="13:13" x14ac:dyDescent="0.25">
      <c r="M90671"/>
    </row>
    <row r="90672" spans="13:13" x14ac:dyDescent="0.25">
      <c r="M90672"/>
    </row>
    <row r="90673" spans="13:13" x14ac:dyDescent="0.25">
      <c r="M90673"/>
    </row>
    <row r="90674" spans="13:13" x14ac:dyDescent="0.25">
      <c r="M90674"/>
    </row>
    <row r="90675" spans="13:13" x14ac:dyDescent="0.25">
      <c r="M90675"/>
    </row>
    <row r="90676" spans="13:13" x14ac:dyDescent="0.25">
      <c r="M90676"/>
    </row>
    <row r="90677" spans="13:13" x14ac:dyDescent="0.25">
      <c r="M90677"/>
    </row>
    <row r="90678" spans="13:13" x14ac:dyDescent="0.25">
      <c r="M90678"/>
    </row>
    <row r="90679" spans="13:13" x14ac:dyDescent="0.25">
      <c r="M90679"/>
    </row>
    <row r="90680" spans="13:13" x14ac:dyDescent="0.25">
      <c r="M90680"/>
    </row>
    <row r="90681" spans="13:13" x14ac:dyDescent="0.25">
      <c r="M90681"/>
    </row>
    <row r="90682" spans="13:13" x14ac:dyDescent="0.25">
      <c r="M90682"/>
    </row>
    <row r="90683" spans="13:13" x14ac:dyDescent="0.25">
      <c r="M90683"/>
    </row>
    <row r="90684" spans="13:13" x14ac:dyDescent="0.25">
      <c r="M90684"/>
    </row>
    <row r="90685" spans="13:13" x14ac:dyDescent="0.25">
      <c r="M90685"/>
    </row>
    <row r="90686" spans="13:13" x14ac:dyDescent="0.25">
      <c r="M90686"/>
    </row>
    <row r="90687" spans="13:13" x14ac:dyDescent="0.25">
      <c r="M90687"/>
    </row>
    <row r="90688" spans="13:13" x14ac:dyDescent="0.25">
      <c r="M90688"/>
    </row>
    <row r="90689" spans="13:13" x14ac:dyDescent="0.25">
      <c r="M90689"/>
    </row>
    <row r="90690" spans="13:13" x14ac:dyDescent="0.25">
      <c r="M90690"/>
    </row>
    <row r="90691" spans="13:13" x14ac:dyDescent="0.25">
      <c r="M90691"/>
    </row>
    <row r="90692" spans="13:13" x14ac:dyDescent="0.25">
      <c r="M90692"/>
    </row>
    <row r="90693" spans="13:13" x14ac:dyDescent="0.25">
      <c r="M90693"/>
    </row>
    <row r="90694" spans="13:13" x14ac:dyDescent="0.25">
      <c r="M90694"/>
    </row>
    <row r="90695" spans="13:13" x14ac:dyDescent="0.25">
      <c r="M90695"/>
    </row>
    <row r="90696" spans="13:13" x14ac:dyDescent="0.25">
      <c r="M90696"/>
    </row>
    <row r="90697" spans="13:13" x14ac:dyDescent="0.25">
      <c r="M90697"/>
    </row>
    <row r="90698" spans="13:13" x14ac:dyDescent="0.25">
      <c r="M90698"/>
    </row>
    <row r="90699" spans="13:13" x14ac:dyDescent="0.25">
      <c r="M90699"/>
    </row>
    <row r="90700" spans="13:13" x14ac:dyDescent="0.25">
      <c r="M90700"/>
    </row>
    <row r="90701" spans="13:13" x14ac:dyDescent="0.25">
      <c r="M90701"/>
    </row>
    <row r="90702" spans="13:13" x14ac:dyDescent="0.25">
      <c r="M90702"/>
    </row>
    <row r="90703" spans="13:13" x14ac:dyDescent="0.25">
      <c r="M90703"/>
    </row>
    <row r="90704" spans="13:13" x14ac:dyDescent="0.25">
      <c r="M90704"/>
    </row>
    <row r="90705" spans="13:13" x14ac:dyDescent="0.25">
      <c r="M90705"/>
    </row>
    <row r="90706" spans="13:13" x14ac:dyDescent="0.25">
      <c r="M90706"/>
    </row>
    <row r="90707" spans="13:13" x14ac:dyDescent="0.25">
      <c r="M90707"/>
    </row>
    <row r="90708" spans="13:13" x14ac:dyDescent="0.25">
      <c r="M90708"/>
    </row>
    <row r="90709" spans="13:13" x14ac:dyDescent="0.25">
      <c r="M90709"/>
    </row>
    <row r="90710" spans="13:13" x14ac:dyDescent="0.25">
      <c r="M90710"/>
    </row>
    <row r="90711" spans="13:13" x14ac:dyDescent="0.25">
      <c r="M90711"/>
    </row>
    <row r="90712" spans="13:13" x14ac:dyDescent="0.25">
      <c r="M90712"/>
    </row>
    <row r="90713" spans="13:13" x14ac:dyDescent="0.25">
      <c r="M90713"/>
    </row>
    <row r="90714" spans="13:13" x14ac:dyDescent="0.25">
      <c r="M90714"/>
    </row>
    <row r="90715" spans="13:13" x14ac:dyDescent="0.25">
      <c r="M90715"/>
    </row>
    <row r="90716" spans="13:13" x14ac:dyDescent="0.25">
      <c r="M90716"/>
    </row>
    <row r="90717" spans="13:13" x14ac:dyDescent="0.25">
      <c r="M90717"/>
    </row>
    <row r="90718" spans="13:13" x14ac:dyDescent="0.25">
      <c r="M90718"/>
    </row>
    <row r="90719" spans="13:13" x14ac:dyDescent="0.25">
      <c r="M90719"/>
    </row>
    <row r="90720" spans="13:13" x14ac:dyDescent="0.25">
      <c r="M90720"/>
    </row>
    <row r="90721" spans="13:13" x14ac:dyDescent="0.25">
      <c r="M90721"/>
    </row>
    <row r="90722" spans="13:13" x14ac:dyDescent="0.25">
      <c r="M90722"/>
    </row>
    <row r="90723" spans="13:13" x14ac:dyDescent="0.25">
      <c r="M90723"/>
    </row>
    <row r="90724" spans="13:13" x14ac:dyDescent="0.25">
      <c r="M90724"/>
    </row>
    <row r="90725" spans="13:13" x14ac:dyDescent="0.25">
      <c r="M90725"/>
    </row>
    <row r="90726" spans="13:13" x14ac:dyDescent="0.25">
      <c r="M90726"/>
    </row>
    <row r="90727" spans="13:13" x14ac:dyDescent="0.25">
      <c r="M90727"/>
    </row>
    <row r="90728" spans="13:13" x14ac:dyDescent="0.25">
      <c r="M90728"/>
    </row>
    <row r="90729" spans="13:13" x14ac:dyDescent="0.25">
      <c r="M90729"/>
    </row>
    <row r="90730" spans="13:13" x14ac:dyDescent="0.25">
      <c r="M90730"/>
    </row>
    <row r="90731" spans="13:13" x14ac:dyDescent="0.25">
      <c r="M90731"/>
    </row>
    <row r="90732" spans="13:13" x14ac:dyDescent="0.25">
      <c r="M90732"/>
    </row>
    <row r="90733" spans="13:13" x14ac:dyDescent="0.25">
      <c r="M90733"/>
    </row>
    <row r="90734" spans="13:13" x14ac:dyDescent="0.25">
      <c r="M90734"/>
    </row>
    <row r="90735" spans="13:13" x14ac:dyDescent="0.25">
      <c r="M90735"/>
    </row>
    <row r="90736" spans="13:13" x14ac:dyDescent="0.25">
      <c r="M90736"/>
    </row>
    <row r="90737" spans="13:13" x14ac:dyDescent="0.25">
      <c r="M90737"/>
    </row>
    <row r="90738" spans="13:13" x14ac:dyDescent="0.25">
      <c r="M90738"/>
    </row>
    <row r="90739" spans="13:13" x14ac:dyDescent="0.25">
      <c r="M90739"/>
    </row>
    <row r="90740" spans="13:13" x14ac:dyDescent="0.25">
      <c r="M90740"/>
    </row>
    <row r="90741" spans="13:13" x14ac:dyDescent="0.25">
      <c r="M90741"/>
    </row>
    <row r="90742" spans="13:13" x14ac:dyDescent="0.25">
      <c r="M90742"/>
    </row>
    <row r="90743" spans="13:13" x14ac:dyDescent="0.25">
      <c r="M90743"/>
    </row>
    <row r="90744" spans="13:13" x14ac:dyDescent="0.25">
      <c r="M90744"/>
    </row>
    <row r="90745" spans="13:13" x14ac:dyDescent="0.25">
      <c r="M90745"/>
    </row>
    <row r="90746" spans="13:13" x14ac:dyDescent="0.25">
      <c r="M90746"/>
    </row>
    <row r="90747" spans="13:13" x14ac:dyDescent="0.25">
      <c r="M90747"/>
    </row>
    <row r="90748" spans="13:13" x14ac:dyDescent="0.25">
      <c r="M90748"/>
    </row>
    <row r="90749" spans="13:13" x14ac:dyDescent="0.25">
      <c r="M90749"/>
    </row>
    <row r="90750" spans="13:13" x14ac:dyDescent="0.25">
      <c r="M90750"/>
    </row>
    <row r="90751" spans="13:13" x14ac:dyDescent="0.25">
      <c r="M90751"/>
    </row>
    <row r="90752" spans="13:13" x14ac:dyDescent="0.25">
      <c r="M90752"/>
    </row>
    <row r="90753" spans="13:13" x14ac:dyDescent="0.25">
      <c r="M90753"/>
    </row>
    <row r="90754" spans="13:13" x14ac:dyDescent="0.25">
      <c r="M90754"/>
    </row>
    <row r="90755" spans="13:13" x14ac:dyDescent="0.25">
      <c r="M90755"/>
    </row>
    <row r="90756" spans="13:13" x14ac:dyDescent="0.25">
      <c r="M90756"/>
    </row>
    <row r="90757" spans="13:13" x14ac:dyDescent="0.25">
      <c r="M90757"/>
    </row>
    <row r="90758" spans="13:13" x14ac:dyDescent="0.25">
      <c r="M90758"/>
    </row>
    <row r="90759" spans="13:13" x14ac:dyDescent="0.25">
      <c r="M90759"/>
    </row>
    <row r="90760" spans="13:13" x14ac:dyDescent="0.25">
      <c r="M90760"/>
    </row>
    <row r="90761" spans="13:13" x14ac:dyDescent="0.25">
      <c r="M90761"/>
    </row>
    <row r="90762" spans="13:13" x14ac:dyDescent="0.25">
      <c r="M90762"/>
    </row>
    <row r="90763" spans="13:13" x14ac:dyDescent="0.25">
      <c r="M90763"/>
    </row>
    <row r="90764" spans="13:13" x14ac:dyDescent="0.25">
      <c r="M90764"/>
    </row>
    <row r="90765" spans="13:13" x14ac:dyDescent="0.25">
      <c r="M90765"/>
    </row>
    <row r="90766" spans="13:13" x14ac:dyDescent="0.25">
      <c r="M90766"/>
    </row>
    <row r="90767" spans="13:13" x14ac:dyDescent="0.25">
      <c r="M90767"/>
    </row>
    <row r="90768" spans="13:13" x14ac:dyDescent="0.25">
      <c r="M90768"/>
    </row>
    <row r="90769" spans="13:13" x14ac:dyDescent="0.25">
      <c r="M90769"/>
    </row>
    <row r="90770" spans="13:13" x14ac:dyDescent="0.25">
      <c r="M90770"/>
    </row>
    <row r="90771" spans="13:13" x14ac:dyDescent="0.25">
      <c r="M90771"/>
    </row>
    <row r="90772" spans="13:13" x14ac:dyDescent="0.25">
      <c r="M90772"/>
    </row>
    <row r="90773" spans="13:13" x14ac:dyDescent="0.25">
      <c r="M90773"/>
    </row>
    <row r="90774" spans="13:13" x14ac:dyDescent="0.25">
      <c r="M90774"/>
    </row>
    <row r="90775" spans="13:13" x14ac:dyDescent="0.25">
      <c r="M90775"/>
    </row>
    <row r="90776" spans="13:13" x14ac:dyDescent="0.25">
      <c r="M90776"/>
    </row>
    <row r="90777" spans="13:13" x14ac:dyDescent="0.25">
      <c r="M90777"/>
    </row>
    <row r="90778" spans="13:13" x14ac:dyDescent="0.25">
      <c r="M90778"/>
    </row>
    <row r="90779" spans="13:13" x14ac:dyDescent="0.25">
      <c r="M90779"/>
    </row>
    <row r="90780" spans="13:13" x14ac:dyDescent="0.25">
      <c r="M90780"/>
    </row>
    <row r="90781" spans="13:13" x14ac:dyDescent="0.25">
      <c r="M90781"/>
    </row>
    <row r="90782" spans="13:13" x14ac:dyDescent="0.25">
      <c r="M90782"/>
    </row>
    <row r="90783" spans="13:13" x14ac:dyDescent="0.25">
      <c r="M90783"/>
    </row>
    <row r="90784" spans="13:13" x14ac:dyDescent="0.25">
      <c r="M90784"/>
    </row>
    <row r="90785" spans="13:13" x14ac:dyDescent="0.25">
      <c r="M90785"/>
    </row>
    <row r="90786" spans="13:13" x14ac:dyDescent="0.25">
      <c r="M90786"/>
    </row>
    <row r="90787" spans="13:13" x14ac:dyDescent="0.25">
      <c r="M90787"/>
    </row>
    <row r="90788" spans="13:13" x14ac:dyDescent="0.25">
      <c r="M90788"/>
    </row>
    <row r="90789" spans="13:13" x14ac:dyDescent="0.25">
      <c r="M90789"/>
    </row>
    <row r="90790" spans="13:13" x14ac:dyDescent="0.25">
      <c r="M90790"/>
    </row>
    <row r="90791" spans="13:13" x14ac:dyDescent="0.25">
      <c r="M90791"/>
    </row>
    <row r="90792" spans="13:13" x14ac:dyDescent="0.25">
      <c r="M90792"/>
    </row>
    <row r="90793" spans="13:13" x14ac:dyDescent="0.25">
      <c r="M90793"/>
    </row>
    <row r="90794" spans="13:13" x14ac:dyDescent="0.25">
      <c r="M90794"/>
    </row>
    <row r="90795" spans="13:13" x14ac:dyDescent="0.25">
      <c r="M90795"/>
    </row>
    <row r="90796" spans="13:13" x14ac:dyDescent="0.25">
      <c r="M90796"/>
    </row>
    <row r="90797" spans="13:13" x14ac:dyDescent="0.25">
      <c r="M90797"/>
    </row>
    <row r="90798" spans="13:13" x14ac:dyDescent="0.25">
      <c r="M90798"/>
    </row>
    <row r="90799" spans="13:13" x14ac:dyDescent="0.25">
      <c r="M90799"/>
    </row>
    <row r="90800" spans="13:13" x14ac:dyDescent="0.25">
      <c r="M90800"/>
    </row>
    <row r="90801" spans="13:13" x14ac:dyDescent="0.25">
      <c r="M90801"/>
    </row>
    <row r="90802" spans="13:13" x14ac:dyDescent="0.25">
      <c r="M90802"/>
    </row>
    <row r="90803" spans="13:13" x14ac:dyDescent="0.25">
      <c r="M90803"/>
    </row>
    <row r="90804" spans="13:13" x14ac:dyDescent="0.25">
      <c r="M90804"/>
    </row>
    <row r="90805" spans="13:13" x14ac:dyDescent="0.25">
      <c r="M90805"/>
    </row>
    <row r="90806" spans="13:13" x14ac:dyDescent="0.25">
      <c r="M90806"/>
    </row>
    <row r="90807" spans="13:13" x14ac:dyDescent="0.25">
      <c r="M90807"/>
    </row>
    <row r="90808" spans="13:13" x14ac:dyDescent="0.25">
      <c r="M90808"/>
    </row>
    <row r="90809" spans="13:13" x14ac:dyDescent="0.25">
      <c r="M90809"/>
    </row>
    <row r="90810" spans="13:13" x14ac:dyDescent="0.25">
      <c r="M90810"/>
    </row>
    <row r="90811" spans="13:13" x14ac:dyDescent="0.25">
      <c r="M90811"/>
    </row>
    <row r="90812" spans="13:13" x14ac:dyDescent="0.25">
      <c r="M90812"/>
    </row>
    <row r="90813" spans="13:13" x14ac:dyDescent="0.25">
      <c r="M90813"/>
    </row>
    <row r="90814" spans="13:13" x14ac:dyDescent="0.25">
      <c r="M90814"/>
    </row>
    <row r="90815" spans="13:13" x14ac:dyDescent="0.25">
      <c r="M90815"/>
    </row>
    <row r="90816" spans="13:13" x14ac:dyDescent="0.25">
      <c r="M90816"/>
    </row>
    <row r="90817" spans="13:13" x14ac:dyDescent="0.25">
      <c r="M90817"/>
    </row>
    <row r="90818" spans="13:13" x14ac:dyDescent="0.25">
      <c r="M90818"/>
    </row>
    <row r="90819" spans="13:13" x14ac:dyDescent="0.25">
      <c r="M90819"/>
    </row>
    <row r="90820" spans="13:13" x14ac:dyDescent="0.25">
      <c r="M90820"/>
    </row>
    <row r="90821" spans="13:13" x14ac:dyDescent="0.25">
      <c r="M90821"/>
    </row>
    <row r="90822" spans="13:13" x14ac:dyDescent="0.25">
      <c r="M90822"/>
    </row>
    <row r="90823" spans="13:13" x14ac:dyDescent="0.25">
      <c r="M90823"/>
    </row>
    <row r="90824" spans="13:13" x14ac:dyDescent="0.25">
      <c r="M90824"/>
    </row>
    <row r="90825" spans="13:13" x14ac:dyDescent="0.25">
      <c r="M90825"/>
    </row>
    <row r="90826" spans="13:13" x14ac:dyDescent="0.25">
      <c r="M90826"/>
    </row>
    <row r="90827" spans="13:13" x14ac:dyDescent="0.25">
      <c r="M90827"/>
    </row>
    <row r="90828" spans="13:13" x14ac:dyDescent="0.25">
      <c r="M90828"/>
    </row>
    <row r="90829" spans="13:13" x14ac:dyDescent="0.25">
      <c r="M90829"/>
    </row>
    <row r="90830" spans="13:13" x14ac:dyDescent="0.25">
      <c r="M90830"/>
    </row>
    <row r="90831" spans="13:13" x14ac:dyDescent="0.25">
      <c r="M90831"/>
    </row>
    <row r="90832" spans="13:13" x14ac:dyDescent="0.25">
      <c r="M90832"/>
    </row>
    <row r="90833" spans="13:13" x14ac:dyDescent="0.25">
      <c r="M90833"/>
    </row>
    <row r="90834" spans="13:13" x14ac:dyDescent="0.25">
      <c r="M90834"/>
    </row>
    <row r="90835" spans="13:13" x14ac:dyDescent="0.25">
      <c r="M90835"/>
    </row>
    <row r="90836" spans="13:13" x14ac:dyDescent="0.25">
      <c r="M90836"/>
    </row>
    <row r="90837" spans="13:13" x14ac:dyDescent="0.25">
      <c r="M90837"/>
    </row>
    <row r="90838" spans="13:13" x14ac:dyDescent="0.25">
      <c r="M90838"/>
    </row>
    <row r="90839" spans="13:13" x14ac:dyDescent="0.25">
      <c r="M90839"/>
    </row>
    <row r="90840" spans="13:13" x14ac:dyDescent="0.25">
      <c r="M90840"/>
    </row>
    <row r="90841" spans="13:13" x14ac:dyDescent="0.25">
      <c r="M90841"/>
    </row>
    <row r="90842" spans="13:13" x14ac:dyDescent="0.25">
      <c r="M90842"/>
    </row>
    <row r="90843" spans="13:13" x14ac:dyDescent="0.25">
      <c r="M90843"/>
    </row>
    <row r="90844" spans="13:13" x14ac:dyDescent="0.25">
      <c r="M90844"/>
    </row>
    <row r="90845" spans="13:13" x14ac:dyDescent="0.25">
      <c r="M90845"/>
    </row>
    <row r="90846" spans="13:13" x14ac:dyDescent="0.25">
      <c r="M90846"/>
    </row>
    <row r="90847" spans="13:13" x14ac:dyDescent="0.25">
      <c r="M90847"/>
    </row>
    <row r="90848" spans="13:13" x14ac:dyDescent="0.25">
      <c r="M90848"/>
    </row>
    <row r="90849" spans="13:13" x14ac:dyDescent="0.25">
      <c r="M90849"/>
    </row>
    <row r="90850" spans="13:13" x14ac:dyDescent="0.25">
      <c r="M90850"/>
    </row>
    <row r="90851" spans="13:13" x14ac:dyDescent="0.25">
      <c r="M90851"/>
    </row>
    <row r="90852" spans="13:13" x14ac:dyDescent="0.25">
      <c r="M90852"/>
    </row>
    <row r="90853" spans="13:13" x14ac:dyDescent="0.25">
      <c r="M90853"/>
    </row>
    <row r="90854" spans="13:13" x14ac:dyDescent="0.25">
      <c r="M90854"/>
    </row>
    <row r="90855" spans="13:13" x14ac:dyDescent="0.25">
      <c r="M90855"/>
    </row>
    <row r="90856" spans="13:13" x14ac:dyDescent="0.25">
      <c r="M90856"/>
    </row>
    <row r="90857" spans="13:13" x14ac:dyDescent="0.25">
      <c r="M90857"/>
    </row>
    <row r="90858" spans="13:13" x14ac:dyDescent="0.25">
      <c r="M90858"/>
    </row>
    <row r="90859" spans="13:13" x14ac:dyDescent="0.25">
      <c r="M90859"/>
    </row>
    <row r="90860" spans="13:13" x14ac:dyDescent="0.25">
      <c r="M90860"/>
    </row>
    <row r="90861" spans="13:13" x14ac:dyDescent="0.25">
      <c r="M90861"/>
    </row>
    <row r="90862" spans="13:13" x14ac:dyDescent="0.25">
      <c r="M90862"/>
    </row>
    <row r="90863" spans="13:13" x14ac:dyDescent="0.25">
      <c r="M90863"/>
    </row>
    <row r="90864" spans="13:13" x14ac:dyDescent="0.25">
      <c r="M90864"/>
    </row>
    <row r="90865" spans="13:13" x14ac:dyDescent="0.25">
      <c r="M90865"/>
    </row>
    <row r="90866" spans="13:13" x14ac:dyDescent="0.25">
      <c r="M90866"/>
    </row>
    <row r="90867" spans="13:13" x14ac:dyDescent="0.25">
      <c r="M90867"/>
    </row>
    <row r="90868" spans="13:13" x14ac:dyDescent="0.25">
      <c r="M90868"/>
    </row>
    <row r="90869" spans="13:13" x14ac:dyDescent="0.25">
      <c r="M90869"/>
    </row>
    <row r="90870" spans="13:13" x14ac:dyDescent="0.25">
      <c r="M90870"/>
    </row>
    <row r="90871" spans="13:13" x14ac:dyDescent="0.25">
      <c r="M90871"/>
    </row>
    <row r="90872" spans="13:13" x14ac:dyDescent="0.25">
      <c r="M90872"/>
    </row>
    <row r="90873" spans="13:13" x14ac:dyDescent="0.25">
      <c r="M90873"/>
    </row>
    <row r="90874" spans="13:13" x14ac:dyDescent="0.25">
      <c r="M90874"/>
    </row>
    <row r="90875" spans="13:13" x14ac:dyDescent="0.25">
      <c r="M90875"/>
    </row>
    <row r="90876" spans="13:13" x14ac:dyDescent="0.25">
      <c r="M90876"/>
    </row>
    <row r="90877" spans="13:13" x14ac:dyDescent="0.25">
      <c r="M90877"/>
    </row>
    <row r="90878" spans="13:13" x14ac:dyDescent="0.25">
      <c r="M90878"/>
    </row>
    <row r="90879" spans="13:13" x14ac:dyDescent="0.25">
      <c r="M90879"/>
    </row>
    <row r="90880" spans="13:13" x14ac:dyDescent="0.25">
      <c r="M90880"/>
    </row>
    <row r="90881" spans="13:13" x14ac:dyDescent="0.25">
      <c r="M90881"/>
    </row>
    <row r="90882" spans="13:13" x14ac:dyDescent="0.25">
      <c r="M90882"/>
    </row>
    <row r="90883" spans="13:13" x14ac:dyDescent="0.25">
      <c r="M90883"/>
    </row>
    <row r="90884" spans="13:13" x14ac:dyDescent="0.25">
      <c r="M90884"/>
    </row>
    <row r="90885" spans="13:13" x14ac:dyDescent="0.25">
      <c r="M90885"/>
    </row>
    <row r="90886" spans="13:13" x14ac:dyDescent="0.25">
      <c r="M90886"/>
    </row>
    <row r="90887" spans="13:13" x14ac:dyDescent="0.25">
      <c r="M90887"/>
    </row>
    <row r="90888" spans="13:13" x14ac:dyDescent="0.25">
      <c r="M90888"/>
    </row>
    <row r="90889" spans="13:13" x14ac:dyDescent="0.25">
      <c r="M90889"/>
    </row>
    <row r="90890" spans="13:13" x14ac:dyDescent="0.25">
      <c r="M90890"/>
    </row>
    <row r="90891" spans="13:13" x14ac:dyDescent="0.25">
      <c r="M90891"/>
    </row>
    <row r="90892" spans="13:13" x14ac:dyDescent="0.25">
      <c r="M90892"/>
    </row>
    <row r="90893" spans="13:13" x14ac:dyDescent="0.25">
      <c r="M90893"/>
    </row>
    <row r="90894" spans="13:13" x14ac:dyDescent="0.25">
      <c r="M90894"/>
    </row>
    <row r="90895" spans="13:13" x14ac:dyDescent="0.25">
      <c r="M90895"/>
    </row>
    <row r="90896" spans="13:13" x14ac:dyDescent="0.25">
      <c r="M90896"/>
    </row>
    <row r="90897" spans="13:13" x14ac:dyDescent="0.25">
      <c r="M90897"/>
    </row>
    <row r="90898" spans="13:13" x14ac:dyDescent="0.25">
      <c r="M90898"/>
    </row>
    <row r="90899" spans="13:13" x14ac:dyDescent="0.25">
      <c r="M90899"/>
    </row>
    <row r="90900" spans="13:13" x14ac:dyDescent="0.25">
      <c r="M90900"/>
    </row>
    <row r="90901" spans="13:13" x14ac:dyDescent="0.25">
      <c r="M90901"/>
    </row>
    <row r="90902" spans="13:13" x14ac:dyDescent="0.25">
      <c r="M90902"/>
    </row>
    <row r="90903" spans="13:13" x14ac:dyDescent="0.25">
      <c r="M90903"/>
    </row>
    <row r="90904" spans="13:13" x14ac:dyDescent="0.25">
      <c r="M90904"/>
    </row>
    <row r="90905" spans="13:13" x14ac:dyDescent="0.25">
      <c r="M90905"/>
    </row>
    <row r="90906" spans="13:13" x14ac:dyDescent="0.25">
      <c r="M90906"/>
    </row>
    <row r="90907" spans="13:13" x14ac:dyDescent="0.25">
      <c r="M90907"/>
    </row>
    <row r="90908" spans="13:13" x14ac:dyDescent="0.25">
      <c r="M90908"/>
    </row>
    <row r="90909" spans="13:13" x14ac:dyDescent="0.25">
      <c r="M90909"/>
    </row>
    <row r="90910" spans="13:13" x14ac:dyDescent="0.25">
      <c r="M90910"/>
    </row>
    <row r="90911" spans="13:13" x14ac:dyDescent="0.25">
      <c r="M90911"/>
    </row>
    <row r="90912" spans="13:13" x14ac:dyDescent="0.25">
      <c r="M90912"/>
    </row>
    <row r="90913" spans="13:13" x14ac:dyDescent="0.25">
      <c r="M90913"/>
    </row>
    <row r="90914" spans="13:13" x14ac:dyDescent="0.25">
      <c r="M90914"/>
    </row>
    <row r="90915" spans="13:13" x14ac:dyDescent="0.25">
      <c r="M90915"/>
    </row>
    <row r="90916" spans="13:13" x14ac:dyDescent="0.25">
      <c r="M90916"/>
    </row>
    <row r="90917" spans="13:13" x14ac:dyDescent="0.25">
      <c r="M90917"/>
    </row>
    <row r="90918" spans="13:13" x14ac:dyDescent="0.25">
      <c r="M90918"/>
    </row>
    <row r="90919" spans="13:13" x14ac:dyDescent="0.25">
      <c r="M90919"/>
    </row>
    <row r="90920" spans="13:13" x14ac:dyDescent="0.25">
      <c r="M90920"/>
    </row>
    <row r="90921" spans="13:13" x14ac:dyDescent="0.25">
      <c r="M90921"/>
    </row>
    <row r="90922" spans="13:13" x14ac:dyDescent="0.25">
      <c r="M90922"/>
    </row>
    <row r="90923" spans="13:13" x14ac:dyDescent="0.25">
      <c r="M90923"/>
    </row>
    <row r="90924" spans="13:13" x14ac:dyDescent="0.25">
      <c r="M90924"/>
    </row>
    <row r="90925" spans="13:13" x14ac:dyDescent="0.25">
      <c r="M90925"/>
    </row>
    <row r="90926" spans="13:13" x14ac:dyDescent="0.25">
      <c r="M90926"/>
    </row>
    <row r="90927" spans="13:13" x14ac:dyDescent="0.25">
      <c r="M90927"/>
    </row>
    <row r="90928" spans="13:13" x14ac:dyDescent="0.25">
      <c r="M90928"/>
    </row>
    <row r="90929" spans="13:13" x14ac:dyDescent="0.25">
      <c r="M90929"/>
    </row>
    <row r="90930" spans="13:13" x14ac:dyDescent="0.25">
      <c r="M90930"/>
    </row>
    <row r="90931" spans="13:13" x14ac:dyDescent="0.25">
      <c r="M90931"/>
    </row>
    <row r="90932" spans="13:13" x14ac:dyDescent="0.25">
      <c r="M90932"/>
    </row>
    <row r="90933" spans="13:13" x14ac:dyDescent="0.25">
      <c r="M90933"/>
    </row>
    <row r="90934" spans="13:13" x14ac:dyDescent="0.25">
      <c r="M90934"/>
    </row>
    <row r="90935" spans="13:13" x14ac:dyDescent="0.25">
      <c r="M90935"/>
    </row>
    <row r="90936" spans="13:13" x14ac:dyDescent="0.25">
      <c r="M90936"/>
    </row>
    <row r="90937" spans="13:13" x14ac:dyDescent="0.25">
      <c r="M90937"/>
    </row>
    <row r="90938" spans="13:13" x14ac:dyDescent="0.25">
      <c r="M90938"/>
    </row>
    <row r="90939" spans="13:13" x14ac:dyDescent="0.25">
      <c r="M90939"/>
    </row>
    <row r="90940" spans="13:13" x14ac:dyDescent="0.25">
      <c r="M90940"/>
    </row>
    <row r="90941" spans="13:13" x14ac:dyDescent="0.25">
      <c r="M90941"/>
    </row>
    <row r="90942" spans="13:13" x14ac:dyDescent="0.25">
      <c r="M90942"/>
    </row>
    <row r="90943" spans="13:13" x14ac:dyDescent="0.25">
      <c r="M90943"/>
    </row>
    <row r="90944" spans="13:13" x14ac:dyDescent="0.25">
      <c r="M90944"/>
    </row>
    <row r="90945" spans="13:13" x14ac:dyDescent="0.25">
      <c r="M90945"/>
    </row>
    <row r="90946" spans="13:13" x14ac:dyDescent="0.25">
      <c r="M90946"/>
    </row>
    <row r="90947" spans="13:13" x14ac:dyDescent="0.25">
      <c r="M90947"/>
    </row>
    <row r="90948" spans="13:13" x14ac:dyDescent="0.25">
      <c r="M90948"/>
    </row>
    <row r="90949" spans="13:13" x14ac:dyDescent="0.25">
      <c r="M90949"/>
    </row>
    <row r="90950" spans="13:13" x14ac:dyDescent="0.25">
      <c r="M90950"/>
    </row>
    <row r="90951" spans="13:13" x14ac:dyDescent="0.25">
      <c r="M90951"/>
    </row>
    <row r="90952" spans="13:13" x14ac:dyDescent="0.25">
      <c r="M90952"/>
    </row>
    <row r="90953" spans="13:13" x14ac:dyDescent="0.25">
      <c r="M90953"/>
    </row>
    <row r="90954" spans="13:13" x14ac:dyDescent="0.25">
      <c r="M90954"/>
    </row>
    <row r="90955" spans="13:13" x14ac:dyDescent="0.25">
      <c r="M90955"/>
    </row>
    <row r="90956" spans="13:13" x14ac:dyDescent="0.25">
      <c r="M90956"/>
    </row>
    <row r="90957" spans="13:13" x14ac:dyDescent="0.25">
      <c r="M90957"/>
    </row>
    <row r="90958" spans="13:13" x14ac:dyDescent="0.25">
      <c r="M90958"/>
    </row>
    <row r="90959" spans="13:13" x14ac:dyDescent="0.25">
      <c r="M90959"/>
    </row>
    <row r="90960" spans="13:13" x14ac:dyDescent="0.25">
      <c r="M90960"/>
    </row>
    <row r="90961" spans="13:13" x14ac:dyDescent="0.25">
      <c r="M90961"/>
    </row>
    <row r="90962" spans="13:13" x14ac:dyDescent="0.25">
      <c r="M90962"/>
    </row>
    <row r="90963" spans="13:13" x14ac:dyDescent="0.25">
      <c r="M90963"/>
    </row>
    <row r="90964" spans="13:13" x14ac:dyDescent="0.25">
      <c r="M90964"/>
    </row>
    <row r="90965" spans="13:13" x14ac:dyDescent="0.25">
      <c r="M90965"/>
    </row>
    <row r="90966" spans="13:13" x14ac:dyDescent="0.25">
      <c r="M90966"/>
    </row>
    <row r="90967" spans="13:13" x14ac:dyDescent="0.25">
      <c r="M90967"/>
    </row>
    <row r="90968" spans="13:13" x14ac:dyDescent="0.25">
      <c r="M90968"/>
    </row>
    <row r="90969" spans="13:13" x14ac:dyDescent="0.25">
      <c r="M90969"/>
    </row>
    <row r="90970" spans="13:13" x14ac:dyDescent="0.25">
      <c r="M90970"/>
    </row>
    <row r="90971" spans="13:13" x14ac:dyDescent="0.25">
      <c r="M90971"/>
    </row>
    <row r="90972" spans="13:13" x14ac:dyDescent="0.25">
      <c r="M90972"/>
    </row>
    <row r="90973" spans="13:13" x14ac:dyDescent="0.25">
      <c r="M90973"/>
    </row>
    <row r="90974" spans="13:13" x14ac:dyDescent="0.25">
      <c r="M90974"/>
    </row>
    <row r="90975" spans="13:13" x14ac:dyDescent="0.25">
      <c r="M90975"/>
    </row>
    <row r="90976" spans="13:13" x14ac:dyDescent="0.25">
      <c r="M90976"/>
    </row>
    <row r="90977" spans="13:13" x14ac:dyDescent="0.25">
      <c r="M90977"/>
    </row>
    <row r="90978" spans="13:13" x14ac:dyDescent="0.25">
      <c r="M90978"/>
    </row>
    <row r="90979" spans="13:13" x14ac:dyDescent="0.25">
      <c r="M90979"/>
    </row>
    <row r="90980" spans="13:13" x14ac:dyDescent="0.25">
      <c r="M90980"/>
    </row>
    <row r="90981" spans="13:13" x14ac:dyDescent="0.25">
      <c r="M90981"/>
    </row>
    <row r="90982" spans="13:13" x14ac:dyDescent="0.25">
      <c r="M90982"/>
    </row>
    <row r="90983" spans="13:13" x14ac:dyDescent="0.25">
      <c r="M90983"/>
    </row>
    <row r="90984" spans="13:13" x14ac:dyDescent="0.25">
      <c r="M90984"/>
    </row>
    <row r="90985" spans="13:13" x14ac:dyDescent="0.25">
      <c r="M90985"/>
    </row>
    <row r="90986" spans="13:13" x14ac:dyDescent="0.25">
      <c r="M90986"/>
    </row>
    <row r="90987" spans="13:13" x14ac:dyDescent="0.25">
      <c r="M90987"/>
    </row>
    <row r="90988" spans="13:13" x14ac:dyDescent="0.25">
      <c r="M90988"/>
    </row>
    <row r="90989" spans="13:13" x14ac:dyDescent="0.25">
      <c r="M90989"/>
    </row>
    <row r="90990" spans="13:13" x14ac:dyDescent="0.25">
      <c r="M90990"/>
    </row>
    <row r="90991" spans="13:13" x14ac:dyDescent="0.25">
      <c r="M90991"/>
    </row>
    <row r="90992" spans="13:13" x14ac:dyDescent="0.25">
      <c r="M90992"/>
    </row>
    <row r="90993" spans="13:13" x14ac:dyDescent="0.25">
      <c r="M90993"/>
    </row>
    <row r="90994" spans="13:13" x14ac:dyDescent="0.25">
      <c r="M90994"/>
    </row>
    <row r="90995" spans="13:13" x14ac:dyDescent="0.25">
      <c r="M90995"/>
    </row>
    <row r="90996" spans="13:13" x14ac:dyDescent="0.25">
      <c r="M90996"/>
    </row>
    <row r="90997" spans="13:13" x14ac:dyDescent="0.25">
      <c r="M90997"/>
    </row>
    <row r="90998" spans="13:13" x14ac:dyDescent="0.25">
      <c r="M90998"/>
    </row>
    <row r="90999" spans="13:13" x14ac:dyDescent="0.25">
      <c r="M90999"/>
    </row>
    <row r="91000" spans="13:13" x14ac:dyDescent="0.25">
      <c r="M91000"/>
    </row>
    <row r="91001" spans="13:13" x14ac:dyDescent="0.25">
      <c r="M91001"/>
    </row>
    <row r="91002" spans="13:13" x14ac:dyDescent="0.25">
      <c r="M91002"/>
    </row>
    <row r="91003" spans="13:13" x14ac:dyDescent="0.25">
      <c r="M91003"/>
    </row>
    <row r="91004" spans="13:13" x14ac:dyDescent="0.25">
      <c r="M91004"/>
    </row>
    <row r="91005" spans="13:13" x14ac:dyDescent="0.25">
      <c r="M91005"/>
    </row>
    <row r="91006" spans="13:13" x14ac:dyDescent="0.25">
      <c r="M91006"/>
    </row>
    <row r="91007" spans="13:13" x14ac:dyDescent="0.25">
      <c r="M91007"/>
    </row>
    <row r="91008" spans="13:13" x14ac:dyDescent="0.25">
      <c r="M91008"/>
    </row>
    <row r="91009" spans="13:13" x14ac:dyDescent="0.25">
      <c r="M91009"/>
    </row>
    <row r="91010" spans="13:13" x14ac:dyDescent="0.25">
      <c r="M91010"/>
    </row>
    <row r="91011" spans="13:13" x14ac:dyDescent="0.25">
      <c r="M91011"/>
    </row>
    <row r="91012" spans="13:13" x14ac:dyDescent="0.25">
      <c r="M91012"/>
    </row>
    <row r="91013" spans="13:13" x14ac:dyDescent="0.25">
      <c r="M91013"/>
    </row>
    <row r="91014" spans="13:13" x14ac:dyDescent="0.25">
      <c r="M91014"/>
    </row>
    <row r="91015" spans="13:13" x14ac:dyDescent="0.25">
      <c r="M91015"/>
    </row>
    <row r="91016" spans="13:13" x14ac:dyDescent="0.25">
      <c r="M91016"/>
    </row>
    <row r="91017" spans="13:13" x14ac:dyDescent="0.25">
      <c r="M91017"/>
    </row>
    <row r="91018" spans="13:13" x14ac:dyDescent="0.25">
      <c r="M91018"/>
    </row>
    <row r="91019" spans="13:13" x14ac:dyDescent="0.25">
      <c r="M91019"/>
    </row>
    <row r="91020" spans="13:13" x14ac:dyDescent="0.25">
      <c r="M91020"/>
    </row>
    <row r="91021" spans="13:13" x14ac:dyDescent="0.25">
      <c r="M91021"/>
    </row>
    <row r="91022" spans="13:13" x14ac:dyDescent="0.25">
      <c r="M91022"/>
    </row>
    <row r="91023" spans="13:13" x14ac:dyDescent="0.25">
      <c r="M91023"/>
    </row>
    <row r="91024" spans="13:13" x14ac:dyDescent="0.25">
      <c r="M91024"/>
    </row>
    <row r="91025" spans="13:13" x14ac:dyDescent="0.25">
      <c r="M91025"/>
    </row>
    <row r="91026" spans="13:13" x14ac:dyDescent="0.25">
      <c r="M91026"/>
    </row>
    <row r="91027" spans="13:13" x14ac:dyDescent="0.25">
      <c r="M91027"/>
    </row>
    <row r="91028" spans="13:13" x14ac:dyDescent="0.25">
      <c r="M91028"/>
    </row>
    <row r="91029" spans="13:13" x14ac:dyDescent="0.25">
      <c r="M91029"/>
    </row>
    <row r="91030" spans="13:13" x14ac:dyDescent="0.25">
      <c r="M91030"/>
    </row>
    <row r="91031" spans="13:13" x14ac:dyDescent="0.25">
      <c r="M91031"/>
    </row>
    <row r="91032" spans="13:13" x14ac:dyDescent="0.25">
      <c r="M91032"/>
    </row>
    <row r="91033" spans="13:13" x14ac:dyDescent="0.25">
      <c r="M91033"/>
    </row>
    <row r="91034" spans="13:13" x14ac:dyDescent="0.25">
      <c r="M91034"/>
    </row>
    <row r="91035" spans="13:13" x14ac:dyDescent="0.25">
      <c r="M91035"/>
    </row>
    <row r="91036" spans="13:13" x14ac:dyDescent="0.25">
      <c r="M91036"/>
    </row>
    <row r="91037" spans="13:13" x14ac:dyDescent="0.25">
      <c r="M91037"/>
    </row>
    <row r="91038" spans="13:13" x14ac:dyDescent="0.25">
      <c r="M91038"/>
    </row>
    <row r="91039" spans="13:13" x14ac:dyDescent="0.25">
      <c r="M91039"/>
    </row>
    <row r="91040" spans="13:13" x14ac:dyDescent="0.25">
      <c r="M91040"/>
    </row>
    <row r="91041" spans="13:13" x14ac:dyDescent="0.25">
      <c r="M91041"/>
    </row>
    <row r="91042" spans="13:13" x14ac:dyDescent="0.25">
      <c r="M91042"/>
    </row>
    <row r="91043" spans="13:13" x14ac:dyDescent="0.25">
      <c r="M91043"/>
    </row>
    <row r="91044" spans="13:13" x14ac:dyDescent="0.25">
      <c r="M91044"/>
    </row>
    <row r="91045" spans="13:13" x14ac:dyDescent="0.25">
      <c r="M91045"/>
    </row>
    <row r="91046" spans="13:13" x14ac:dyDescent="0.25">
      <c r="M91046"/>
    </row>
    <row r="91047" spans="13:13" x14ac:dyDescent="0.25">
      <c r="M91047"/>
    </row>
    <row r="91048" spans="13:13" x14ac:dyDescent="0.25">
      <c r="M91048"/>
    </row>
    <row r="91049" spans="13:13" x14ac:dyDescent="0.25">
      <c r="M91049"/>
    </row>
    <row r="91050" spans="13:13" x14ac:dyDescent="0.25">
      <c r="M91050"/>
    </row>
    <row r="91051" spans="13:13" x14ac:dyDescent="0.25">
      <c r="M91051"/>
    </row>
    <row r="91052" spans="13:13" x14ac:dyDescent="0.25">
      <c r="M91052"/>
    </row>
    <row r="91053" spans="13:13" x14ac:dyDescent="0.25">
      <c r="M91053"/>
    </row>
    <row r="91054" spans="13:13" x14ac:dyDescent="0.25">
      <c r="M91054"/>
    </row>
    <row r="91055" spans="13:13" x14ac:dyDescent="0.25">
      <c r="M91055"/>
    </row>
    <row r="91056" spans="13:13" x14ac:dyDescent="0.25">
      <c r="M91056"/>
    </row>
    <row r="91057" spans="13:13" x14ac:dyDescent="0.25">
      <c r="M91057"/>
    </row>
    <row r="91058" spans="13:13" x14ac:dyDescent="0.25">
      <c r="M91058"/>
    </row>
    <row r="91059" spans="13:13" x14ac:dyDescent="0.25">
      <c r="M91059"/>
    </row>
    <row r="91060" spans="13:13" x14ac:dyDescent="0.25">
      <c r="M91060"/>
    </row>
    <row r="91061" spans="13:13" x14ac:dyDescent="0.25">
      <c r="M91061"/>
    </row>
    <row r="91062" spans="13:13" x14ac:dyDescent="0.25">
      <c r="M91062"/>
    </row>
    <row r="91063" spans="13:13" x14ac:dyDescent="0.25">
      <c r="M91063"/>
    </row>
    <row r="91064" spans="13:13" x14ac:dyDescent="0.25">
      <c r="M91064"/>
    </row>
    <row r="91065" spans="13:13" x14ac:dyDescent="0.25">
      <c r="M91065"/>
    </row>
    <row r="91066" spans="13:13" x14ac:dyDescent="0.25">
      <c r="M91066"/>
    </row>
    <row r="91067" spans="13:13" x14ac:dyDescent="0.25">
      <c r="M91067"/>
    </row>
    <row r="91068" spans="13:13" x14ac:dyDescent="0.25">
      <c r="M91068"/>
    </row>
    <row r="91069" spans="13:13" x14ac:dyDescent="0.25">
      <c r="M91069"/>
    </row>
    <row r="91070" spans="13:13" x14ac:dyDescent="0.25">
      <c r="M91070"/>
    </row>
    <row r="91071" spans="13:13" x14ac:dyDescent="0.25">
      <c r="M91071"/>
    </row>
    <row r="91072" spans="13:13" x14ac:dyDescent="0.25">
      <c r="M91072"/>
    </row>
    <row r="91073" spans="13:13" x14ac:dyDescent="0.25">
      <c r="M91073"/>
    </row>
    <row r="91074" spans="13:13" x14ac:dyDescent="0.25">
      <c r="M91074"/>
    </row>
    <row r="91075" spans="13:13" x14ac:dyDescent="0.25">
      <c r="M91075"/>
    </row>
    <row r="91076" spans="13:13" x14ac:dyDescent="0.25">
      <c r="M91076"/>
    </row>
    <row r="91077" spans="13:13" x14ac:dyDescent="0.25">
      <c r="M91077"/>
    </row>
    <row r="91078" spans="13:13" x14ac:dyDescent="0.25">
      <c r="M91078"/>
    </row>
    <row r="91079" spans="13:13" x14ac:dyDescent="0.25">
      <c r="M91079"/>
    </row>
    <row r="91080" spans="13:13" x14ac:dyDescent="0.25">
      <c r="M91080"/>
    </row>
    <row r="91081" spans="13:13" x14ac:dyDescent="0.25">
      <c r="M91081"/>
    </row>
    <row r="91082" spans="13:13" x14ac:dyDescent="0.25">
      <c r="M91082"/>
    </row>
    <row r="91083" spans="13:13" x14ac:dyDescent="0.25">
      <c r="M91083"/>
    </row>
    <row r="91084" spans="13:13" x14ac:dyDescent="0.25">
      <c r="M91084"/>
    </row>
    <row r="91085" spans="13:13" x14ac:dyDescent="0.25">
      <c r="M91085"/>
    </row>
    <row r="91086" spans="13:13" x14ac:dyDescent="0.25">
      <c r="M91086"/>
    </row>
    <row r="91087" spans="13:13" x14ac:dyDescent="0.25">
      <c r="M91087"/>
    </row>
    <row r="91088" spans="13:13" x14ac:dyDescent="0.25">
      <c r="M91088"/>
    </row>
    <row r="91089" spans="13:13" x14ac:dyDescent="0.25">
      <c r="M91089"/>
    </row>
    <row r="91090" spans="13:13" x14ac:dyDescent="0.25">
      <c r="M91090"/>
    </row>
    <row r="91091" spans="13:13" x14ac:dyDescent="0.25">
      <c r="M91091"/>
    </row>
    <row r="91092" spans="13:13" x14ac:dyDescent="0.25">
      <c r="M91092"/>
    </row>
    <row r="91093" spans="13:13" x14ac:dyDescent="0.25">
      <c r="M91093"/>
    </row>
    <row r="91094" spans="13:13" x14ac:dyDescent="0.25">
      <c r="M91094"/>
    </row>
    <row r="91095" spans="13:13" x14ac:dyDescent="0.25">
      <c r="M91095"/>
    </row>
    <row r="91096" spans="13:13" x14ac:dyDescent="0.25">
      <c r="M91096"/>
    </row>
    <row r="91097" spans="13:13" x14ac:dyDescent="0.25">
      <c r="M91097"/>
    </row>
    <row r="91098" spans="13:13" x14ac:dyDescent="0.25">
      <c r="M91098"/>
    </row>
    <row r="91099" spans="13:13" x14ac:dyDescent="0.25">
      <c r="M91099"/>
    </row>
    <row r="91100" spans="13:13" x14ac:dyDescent="0.25">
      <c r="M91100"/>
    </row>
    <row r="91101" spans="13:13" x14ac:dyDescent="0.25">
      <c r="M91101"/>
    </row>
    <row r="91102" spans="13:13" x14ac:dyDescent="0.25">
      <c r="M91102"/>
    </row>
    <row r="91103" spans="13:13" x14ac:dyDescent="0.25">
      <c r="M91103"/>
    </row>
    <row r="91104" spans="13:13" x14ac:dyDescent="0.25">
      <c r="M91104"/>
    </row>
    <row r="91105" spans="13:13" x14ac:dyDescent="0.25">
      <c r="M91105"/>
    </row>
    <row r="91106" spans="13:13" x14ac:dyDescent="0.25">
      <c r="M91106"/>
    </row>
    <row r="91107" spans="13:13" x14ac:dyDescent="0.25">
      <c r="M91107"/>
    </row>
    <row r="91108" spans="13:13" x14ac:dyDescent="0.25">
      <c r="M91108"/>
    </row>
    <row r="91109" spans="13:13" x14ac:dyDescent="0.25">
      <c r="M91109"/>
    </row>
    <row r="91110" spans="13:13" x14ac:dyDescent="0.25">
      <c r="M91110"/>
    </row>
    <row r="91111" spans="13:13" x14ac:dyDescent="0.25">
      <c r="M91111"/>
    </row>
    <row r="91112" spans="13:13" x14ac:dyDescent="0.25">
      <c r="M91112"/>
    </row>
    <row r="91113" spans="13:13" x14ac:dyDescent="0.25">
      <c r="M91113"/>
    </row>
    <row r="91114" spans="13:13" x14ac:dyDescent="0.25">
      <c r="M91114"/>
    </row>
    <row r="91115" spans="13:13" x14ac:dyDescent="0.25">
      <c r="M91115"/>
    </row>
    <row r="91116" spans="13:13" x14ac:dyDescent="0.25">
      <c r="M91116"/>
    </row>
    <row r="91117" spans="13:13" x14ac:dyDescent="0.25">
      <c r="M91117"/>
    </row>
    <row r="91118" spans="13:13" x14ac:dyDescent="0.25">
      <c r="M91118"/>
    </row>
    <row r="91119" spans="13:13" x14ac:dyDescent="0.25">
      <c r="M91119"/>
    </row>
    <row r="91120" spans="13:13" x14ac:dyDescent="0.25">
      <c r="M91120"/>
    </row>
    <row r="91121" spans="13:13" x14ac:dyDescent="0.25">
      <c r="M91121"/>
    </row>
    <row r="91122" spans="13:13" x14ac:dyDescent="0.25">
      <c r="M91122"/>
    </row>
    <row r="91123" spans="13:13" x14ac:dyDescent="0.25">
      <c r="M91123"/>
    </row>
    <row r="91124" spans="13:13" x14ac:dyDescent="0.25">
      <c r="M91124"/>
    </row>
    <row r="91125" spans="13:13" x14ac:dyDescent="0.25">
      <c r="M91125"/>
    </row>
    <row r="91126" spans="13:13" x14ac:dyDescent="0.25">
      <c r="M91126"/>
    </row>
    <row r="91127" spans="13:13" x14ac:dyDescent="0.25">
      <c r="M91127"/>
    </row>
    <row r="91128" spans="13:13" x14ac:dyDescent="0.25">
      <c r="M91128"/>
    </row>
    <row r="91129" spans="13:13" x14ac:dyDescent="0.25">
      <c r="M91129"/>
    </row>
    <row r="91130" spans="13:13" x14ac:dyDescent="0.25">
      <c r="M91130"/>
    </row>
    <row r="91131" spans="13:13" x14ac:dyDescent="0.25">
      <c r="M91131"/>
    </row>
    <row r="91132" spans="13:13" x14ac:dyDescent="0.25">
      <c r="M91132"/>
    </row>
    <row r="91133" spans="13:13" x14ac:dyDescent="0.25">
      <c r="M91133"/>
    </row>
    <row r="91134" spans="13:13" x14ac:dyDescent="0.25">
      <c r="M91134"/>
    </row>
    <row r="91135" spans="13:13" x14ac:dyDescent="0.25">
      <c r="M91135"/>
    </row>
    <row r="91136" spans="13:13" x14ac:dyDescent="0.25">
      <c r="M91136"/>
    </row>
    <row r="91137" spans="13:13" x14ac:dyDescent="0.25">
      <c r="M91137"/>
    </row>
    <row r="91138" spans="13:13" x14ac:dyDescent="0.25">
      <c r="M91138"/>
    </row>
    <row r="91139" spans="13:13" x14ac:dyDescent="0.25">
      <c r="M91139"/>
    </row>
    <row r="91140" spans="13:13" x14ac:dyDescent="0.25">
      <c r="M91140"/>
    </row>
    <row r="91141" spans="13:13" x14ac:dyDescent="0.25">
      <c r="M91141"/>
    </row>
    <row r="91142" spans="13:13" x14ac:dyDescent="0.25">
      <c r="M91142"/>
    </row>
    <row r="91143" spans="13:13" x14ac:dyDescent="0.25">
      <c r="M91143"/>
    </row>
    <row r="91144" spans="13:13" x14ac:dyDescent="0.25">
      <c r="M91144"/>
    </row>
    <row r="91145" spans="13:13" x14ac:dyDescent="0.25">
      <c r="M91145"/>
    </row>
    <row r="91146" spans="13:13" x14ac:dyDescent="0.25">
      <c r="M91146"/>
    </row>
    <row r="91147" spans="13:13" x14ac:dyDescent="0.25">
      <c r="M91147"/>
    </row>
    <row r="91148" spans="13:13" x14ac:dyDescent="0.25">
      <c r="M91148"/>
    </row>
    <row r="91149" spans="13:13" x14ac:dyDescent="0.25">
      <c r="M91149"/>
    </row>
    <row r="91150" spans="13:13" x14ac:dyDescent="0.25">
      <c r="M91150"/>
    </row>
    <row r="91151" spans="13:13" x14ac:dyDescent="0.25">
      <c r="M91151"/>
    </row>
    <row r="91152" spans="13:13" x14ac:dyDescent="0.25">
      <c r="M91152"/>
    </row>
    <row r="91153" spans="13:13" x14ac:dyDescent="0.25">
      <c r="M91153"/>
    </row>
    <row r="91154" spans="13:13" x14ac:dyDescent="0.25">
      <c r="M91154"/>
    </row>
    <row r="91155" spans="13:13" x14ac:dyDescent="0.25">
      <c r="M91155"/>
    </row>
    <row r="91156" spans="13:13" x14ac:dyDescent="0.25">
      <c r="M91156"/>
    </row>
    <row r="91157" spans="13:13" x14ac:dyDescent="0.25">
      <c r="M91157"/>
    </row>
    <row r="91158" spans="13:13" x14ac:dyDescent="0.25">
      <c r="M91158"/>
    </row>
    <row r="91159" spans="13:13" x14ac:dyDescent="0.25">
      <c r="M91159"/>
    </row>
    <row r="91160" spans="13:13" x14ac:dyDescent="0.25">
      <c r="M91160"/>
    </row>
    <row r="91161" spans="13:13" x14ac:dyDescent="0.25">
      <c r="M91161"/>
    </row>
    <row r="91162" spans="13:13" x14ac:dyDescent="0.25">
      <c r="M91162"/>
    </row>
    <row r="91163" spans="13:13" x14ac:dyDescent="0.25">
      <c r="M91163"/>
    </row>
    <row r="91164" spans="13:13" x14ac:dyDescent="0.25">
      <c r="M91164"/>
    </row>
    <row r="91165" spans="13:13" x14ac:dyDescent="0.25">
      <c r="M91165"/>
    </row>
    <row r="91166" spans="13:13" x14ac:dyDescent="0.25">
      <c r="M91166"/>
    </row>
    <row r="91167" spans="13:13" x14ac:dyDescent="0.25">
      <c r="M91167"/>
    </row>
    <row r="91168" spans="13:13" x14ac:dyDescent="0.25">
      <c r="M91168"/>
    </row>
    <row r="91169" spans="13:13" x14ac:dyDescent="0.25">
      <c r="M91169"/>
    </row>
    <row r="91170" spans="13:13" x14ac:dyDescent="0.25">
      <c r="M91170"/>
    </row>
    <row r="91171" spans="13:13" x14ac:dyDescent="0.25">
      <c r="M91171"/>
    </row>
    <row r="91172" spans="13:13" x14ac:dyDescent="0.25">
      <c r="M91172"/>
    </row>
    <row r="91173" spans="13:13" x14ac:dyDescent="0.25">
      <c r="M91173"/>
    </row>
    <row r="91174" spans="13:13" x14ac:dyDescent="0.25">
      <c r="M91174"/>
    </row>
    <row r="91175" spans="13:13" x14ac:dyDescent="0.25">
      <c r="M91175"/>
    </row>
    <row r="91176" spans="13:13" x14ac:dyDescent="0.25">
      <c r="M91176"/>
    </row>
    <row r="91177" spans="13:13" x14ac:dyDescent="0.25">
      <c r="M91177"/>
    </row>
    <row r="91178" spans="13:13" x14ac:dyDescent="0.25">
      <c r="M91178"/>
    </row>
    <row r="91179" spans="13:13" x14ac:dyDescent="0.25">
      <c r="M91179"/>
    </row>
    <row r="91180" spans="13:13" x14ac:dyDescent="0.25">
      <c r="M91180"/>
    </row>
    <row r="91181" spans="13:13" x14ac:dyDescent="0.25">
      <c r="M91181"/>
    </row>
    <row r="91182" spans="13:13" x14ac:dyDescent="0.25">
      <c r="M91182"/>
    </row>
    <row r="91183" spans="13:13" x14ac:dyDescent="0.25">
      <c r="M91183"/>
    </row>
    <row r="91184" spans="13:13" x14ac:dyDescent="0.25">
      <c r="M91184"/>
    </row>
    <row r="91185" spans="13:13" x14ac:dyDescent="0.25">
      <c r="M91185"/>
    </row>
    <row r="91186" spans="13:13" x14ac:dyDescent="0.25">
      <c r="M91186"/>
    </row>
    <row r="91187" spans="13:13" x14ac:dyDescent="0.25">
      <c r="M91187"/>
    </row>
    <row r="91188" spans="13:13" x14ac:dyDescent="0.25">
      <c r="M91188"/>
    </row>
    <row r="91189" spans="13:13" x14ac:dyDescent="0.25">
      <c r="M91189"/>
    </row>
    <row r="91190" spans="13:13" x14ac:dyDescent="0.25">
      <c r="M91190"/>
    </row>
    <row r="91191" spans="13:13" x14ac:dyDescent="0.25">
      <c r="M91191"/>
    </row>
    <row r="91192" spans="13:13" x14ac:dyDescent="0.25">
      <c r="M91192"/>
    </row>
    <row r="91193" spans="13:13" x14ac:dyDescent="0.25">
      <c r="M91193"/>
    </row>
    <row r="91194" spans="13:13" x14ac:dyDescent="0.25">
      <c r="M91194"/>
    </row>
    <row r="91195" spans="13:13" x14ac:dyDescent="0.25">
      <c r="M91195"/>
    </row>
    <row r="91196" spans="13:13" x14ac:dyDescent="0.25">
      <c r="M91196"/>
    </row>
    <row r="91197" spans="13:13" x14ac:dyDescent="0.25">
      <c r="M91197"/>
    </row>
    <row r="91198" spans="13:13" x14ac:dyDescent="0.25">
      <c r="M91198"/>
    </row>
    <row r="91199" spans="13:13" x14ac:dyDescent="0.25">
      <c r="M91199"/>
    </row>
    <row r="91200" spans="13:13" x14ac:dyDescent="0.25">
      <c r="M91200"/>
    </row>
    <row r="91201" spans="13:13" x14ac:dyDescent="0.25">
      <c r="M91201"/>
    </row>
    <row r="91202" spans="13:13" x14ac:dyDescent="0.25">
      <c r="M91202"/>
    </row>
    <row r="91203" spans="13:13" x14ac:dyDescent="0.25">
      <c r="M91203"/>
    </row>
    <row r="91204" spans="13:13" x14ac:dyDescent="0.25">
      <c r="M91204"/>
    </row>
    <row r="91205" spans="13:13" x14ac:dyDescent="0.25">
      <c r="M91205"/>
    </row>
    <row r="91206" spans="13:13" x14ac:dyDescent="0.25">
      <c r="M91206"/>
    </row>
    <row r="91207" spans="13:13" x14ac:dyDescent="0.25">
      <c r="M91207"/>
    </row>
    <row r="91208" spans="13:13" x14ac:dyDescent="0.25">
      <c r="M91208"/>
    </row>
    <row r="91209" spans="13:13" x14ac:dyDescent="0.25">
      <c r="M91209"/>
    </row>
    <row r="91210" spans="13:13" x14ac:dyDescent="0.25">
      <c r="M91210"/>
    </row>
    <row r="91211" spans="13:13" x14ac:dyDescent="0.25">
      <c r="M91211"/>
    </row>
    <row r="91212" spans="13:13" x14ac:dyDescent="0.25">
      <c r="M91212"/>
    </row>
    <row r="91213" spans="13:13" x14ac:dyDescent="0.25">
      <c r="M91213"/>
    </row>
    <row r="91214" spans="13:13" x14ac:dyDescent="0.25">
      <c r="M91214"/>
    </row>
    <row r="91215" spans="13:13" x14ac:dyDescent="0.25">
      <c r="M91215"/>
    </row>
    <row r="91216" spans="13:13" x14ac:dyDescent="0.25">
      <c r="M91216"/>
    </row>
    <row r="91217" spans="13:13" x14ac:dyDescent="0.25">
      <c r="M91217"/>
    </row>
    <row r="91218" spans="13:13" x14ac:dyDescent="0.25">
      <c r="M91218"/>
    </row>
    <row r="91219" spans="13:13" x14ac:dyDescent="0.25">
      <c r="M91219"/>
    </row>
    <row r="91220" spans="13:13" x14ac:dyDescent="0.25">
      <c r="M91220"/>
    </row>
    <row r="91221" spans="13:13" x14ac:dyDescent="0.25">
      <c r="M91221"/>
    </row>
    <row r="91222" spans="13:13" x14ac:dyDescent="0.25">
      <c r="M91222"/>
    </row>
    <row r="91223" spans="13:13" x14ac:dyDescent="0.25">
      <c r="M91223"/>
    </row>
    <row r="91224" spans="13:13" x14ac:dyDescent="0.25">
      <c r="M91224"/>
    </row>
    <row r="91225" spans="13:13" x14ac:dyDescent="0.25">
      <c r="M91225"/>
    </row>
    <row r="91226" spans="13:13" x14ac:dyDescent="0.25">
      <c r="M91226"/>
    </row>
    <row r="91227" spans="13:13" x14ac:dyDescent="0.25">
      <c r="M91227"/>
    </row>
    <row r="91228" spans="13:13" x14ac:dyDescent="0.25">
      <c r="M91228"/>
    </row>
    <row r="91229" spans="13:13" x14ac:dyDescent="0.25">
      <c r="M91229"/>
    </row>
    <row r="91230" spans="13:13" x14ac:dyDescent="0.25">
      <c r="M91230"/>
    </row>
    <row r="91231" spans="13:13" x14ac:dyDescent="0.25">
      <c r="M91231"/>
    </row>
    <row r="91232" spans="13:13" x14ac:dyDescent="0.25">
      <c r="M91232"/>
    </row>
    <row r="91233" spans="13:13" x14ac:dyDescent="0.25">
      <c r="M91233"/>
    </row>
    <row r="91234" spans="13:13" x14ac:dyDescent="0.25">
      <c r="M91234"/>
    </row>
    <row r="91235" spans="13:13" x14ac:dyDescent="0.25">
      <c r="M91235"/>
    </row>
    <row r="91236" spans="13:13" x14ac:dyDescent="0.25">
      <c r="M91236"/>
    </row>
    <row r="91237" spans="13:13" x14ac:dyDescent="0.25">
      <c r="M91237"/>
    </row>
    <row r="91238" spans="13:13" x14ac:dyDescent="0.25">
      <c r="M91238"/>
    </row>
    <row r="91239" spans="13:13" x14ac:dyDescent="0.25">
      <c r="M91239"/>
    </row>
    <row r="91240" spans="13:13" x14ac:dyDescent="0.25">
      <c r="M91240"/>
    </row>
    <row r="91241" spans="13:13" x14ac:dyDescent="0.25">
      <c r="M91241"/>
    </row>
    <row r="91242" spans="13:13" x14ac:dyDescent="0.25">
      <c r="M91242"/>
    </row>
    <row r="91243" spans="13:13" x14ac:dyDescent="0.25">
      <c r="M91243"/>
    </row>
    <row r="91244" spans="13:13" x14ac:dyDescent="0.25">
      <c r="M91244"/>
    </row>
    <row r="91245" spans="13:13" x14ac:dyDescent="0.25">
      <c r="M91245"/>
    </row>
    <row r="91246" spans="13:13" x14ac:dyDescent="0.25">
      <c r="M91246"/>
    </row>
    <row r="91247" spans="13:13" x14ac:dyDescent="0.25">
      <c r="M91247"/>
    </row>
    <row r="91248" spans="13:13" x14ac:dyDescent="0.25">
      <c r="M91248"/>
    </row>
    <row r="91249" spans="13:13" x14ac:dyDescent="0.25">
      <c r="M91249"/>
    </row>
    <row r="91250" spans="13:13" x14ac:dyDescent="0.25">
      <c r="M91250"/>
    </row>
    <row r="91251" spans="13:13" x14ac:dyDescent="0.25">
      <c r="M91251"/>
    </row>
    <row r="91252" spans="13:13" x14ac:dyDescent="0.25">
      <c r="M91252"/>
    </row>
    <row r="91253" spans="13:13" x14ac:dyDescent="0.25">
      <c r="M91253"/>
    </row>
    <row r="91254" spans="13:13" x14ac:dyDescent="0.25">
      <c r="M91254"/>
    </row>
    <row r="91255" spans="13:13" x14ac:dyDescent="0.25">
      <c r="M91255"/>
    </row>
    <row r="91256" spans="13:13" x14ac:dyDescent="0.25">
      <c r="M91256"/>
    </row>
    <row r="91257" spans="13:13" x14ac:dyDescent="0.25">
      <c r="M91257"/>
    </row>
    <row r="91258" spans="13:13" x14ac:dyDescent="0.25">
      <c r="M91258"/>
    </row>
    <row r="91259" spans="13:13" x14ac:dyDescent="0.25">
      <c r="M91259"/>
    </row>
    <row r="91260" spans="13:13" x14ac:dyDescent="0.25">
      <c r="M91260"/>
    </row>
    <row r="91261" spans="13:13" x14ac:dyDescent="0.25">
      <c r="M91261"/>
    </row>
    <row r="91262" spans="13:13" x14ac:dyDescent="0.25">
      <c r="M91262"/>
    </row>
    <row r="91263" spans="13:13" x14ac:dyDescent="0.25">
      <c r="M91263"/>
    </row>
    <row r="91264" spans="13:13" x14ac:dyDescent="0.25">
      <c r="M91264"/>
    </row>
    <row r="91265" spans="13:13" x14ac:dyDescent="0.25">
      <c r="M91265"/>
    </row>
    <row r="91266" spans="13:13" x14ac:dyDescent="0.25">
      <c r="M91266"/>
    </row>
    <row r="91267" spans="13:13" x14ac:dyDescent="0.25">
      <c r="M91267"/>
    </row>
    <row r="91268" spans="13:13" x14ac:dyDescent="0.25">
      <c r="M91268"/>
    </row>
    <row r="91269" spans="13:13" x14ac:dyDescent="0.25">
      <c r="M91269"/>
    </row>
    <row r="91270" spans="13:13" x14ac:dyDescent="0.25">
      <c r="M91270"/>
    </row>
    <row r="91271" spans="13:13" x14ac:dyDescent="0.25">
      <c r="M91271"/>
    </row>
    <row r="91272" spans="13:13" x14ac:dyDescent="0.25">
      <c r="M91272"/>
    </row>
    <row r="91273" spans="13:13" x14ac:dyDescent="0.25">
      <c r="M91273"/>
    </row>
    <row r="91274" spans="13:13" x14ac:dyDescent="0.25">
      <c r="M91274"/>
    </row>
    <row r="91275" spans="13:13" x14ac:dyDescent="0.25">
      <c r="M91275"/>
    </row>
    <row r="91276" spans="13:13" x14ac:dyDescent="0.25">
      <c r="M91276"/>
    </row>
    <row r="91277" spans="13:13" x14ac:dyDescent="0.25">
      <c r="M91277"/>
    </row>
    <row r="91278" spans="13:13" x14ac:dyDescent="0.25">
      <c r="M91278"/>
    </row>
    <row r="91279" spans="13:13" x14ac:dyDescent="0.25">
      <c r="M91279"/>
    </row>
    <row r="91280" spans="13:13" x14ac:dyDescent="0.25">
      <c r="M91280"/>
    </row>
    <row r="91281" spans="13:13" x14ac:dyDescent="0.25">
      <c r="M91281"/>
    </row>
    <row r="91282" spans="13:13" x14ac:dyDescent="0.25">
      <c r="M91282"/>
    </row>
    <row r="91283" spans="13:13" x14ac:dyDescent="0.25">
      <c r="M91283"/>
    </row>
    <row r="91284" spans="13:13" x14ac:dyDescent="0.25">
      <c r="M91284"/>
    </row>
    <row r="91285" spans="13:13" x14ac:dyDescent="0.25">
      <c r="M91285"/>
    </row>
    <row r="91286" spans="13:13" x14ac:dyDescent="0.25">
      <c r="M91286"/>
    </row>
    <row r="91287" spans="13:13" x14ac:dyDescent="0.25">
      <c r="M91287"/>
    </row>
    <row r="91288" spans="13:13" x14ac:dyDescent="0.25">
      <c r="M91288"/>
    </row>
    <row r="91289" spans="13:13" x14ac:dyDescent="0.25">
      <c r="M91289"/>
    </row>
    <row r="91290" spans="13:13" x14ac:dyDescent="0.25">
      <c r="M91290"/>
    </row>
    <row r="91291" spans="13:13" x14ac:dyDescent="0.25">
      <c r="M91291"/>
    </row>
    <row r="91292" spans="13:13" x14ac:dyDescent="0.25">
      <c r="M91292"/>
    </row>
    <row r="91293" spans="13:13" x14ac:dyDescent="0.25">
      <c r="M91293"/>
    </row>
    <row r="91294" spans="13:13" x14ac:dyDescent="0.25">
      <c r="M91294"/>
    </row>
    <row r="91295" spans="13:13" x14ac:dyDescent="0.25">
      <c r="M91295"/>
    </row>
    <row r="91296" spans="13:13" x14ac:dyDescent="0.25">
      <c r="M91296"/>
    </row>
    <row r="91297" spans="13:13" x14ac:dyDescent="0.25">
      <c r="M91297"/>
    </row>
    <row r="91298" spans="13:13" x14ac:dyDescent="0.25">
      <c r="M91298"/>
    </row>
    <row r="91299" spans="13:13" x14ac:dyDescent="0.25">
      <c r="M91299"/>
    </row>
    <row r="91300" spans="13:13" x14ac:dyDescent="0.25">
      <c r="M91300"/>
    </row>
    <row r="91301" spans="13:13" x14ac:dyDescent="0.25">
      <c r="M91301"/>
    </row>
    <row r="91302" spans="13:13" x14ac:dyDescent="0.25">
      <c r="M91302"/>
    </row>
    <row r="91303" spans="13:13" x14ac:dyDescent="0.25">
      <c r="M91303"/>
    </row>
    <row r="91304" spans="13:13" x14ac:dyDescent="0.25">
      <c r="M91304"/>
    </row>
    <row r="91305" spans="13:13" x14ac:dyDescent="0.25">
      <c r="M91305"/>
    </row>
    <row r="91306" spans="13:13" x14ac:dyDescent="0.25">
      <c r="M91306"/>
    </row>
    <row r="91307" spans="13:13" x14ac:dyDescent="0.25">
      <c r="M91307"/>
    </row>
    <row r="91308" spans="13:13" x14ac:dyDescent="0.25">
      <c r="M91308"/>
    </row>
    <row r="91309" spans="13:13" x14ac:dyDescent="0.25">
      <c r="M91309"/>
    </row>
    <row r="91310" spans="13:13" x14ac:dyDescent="0.25">
      <c r="M91310"/>
    </row>
    <row r="91311" spans="13:13" x14ac:dyDescent="0.25">
      <c r="M91311"/>
    </row>
    <row r="91312" spans="13:13" x14ac:dyDescent="0.25">
      <c r="M91312"/>
    </row>
    <row r="91313" spans="13:13" x14ac:dyDescent="0.25">
      <c r="M91313"/>
    </row>
    <row r="91314" spans="13:13" x14ac:dyDescent="0.25">
      <c r="M91314"/>
    </row>
    <row r="91315" spans="13:13" x14ac:dyDescent="0.25">
      <c r="M91315"/>
    </row>
    <row r="91316" spans="13:13" x14ac:dyDescent="0.25">
      <c r="M91316"/>
    </row>
    <row r="91317" spans="13:13" x14ac:dyDescent="0.25">
      <c r="M91317"/>
    </row>
    <row r="91318" spans="13:13" x14ac:dyDescent="0.25">
      <c r="M91318"/>
    </row>
    <row r="91319" spans="13:13" x14ac:dyDescent="0.25">
      <c r="M91319"/>
    </row>
    <row r="91320" spans="13:13" x14ac:dyDescent="0.25">
      <c r="M91320"/>
    </row>
    <row r="91321" spans="13:13" x14ac:dyDescent="0.25">
      <c r="M91321"/>
    </row>
    <row r="91322" spans="13:13" x14ac:dyDescent="0.25">
      <c r="M91322"/>
    </row>
    <row r="91323" spans="13:13" x14ac:dyDescent="0.25">
      <c r="M91323"/>
    </row>
    <row r="91324" spans="13:13" x14ac:dyDescent="0.25">
      <c r="M91324"/>
    </row>
    <row r="91325" spans="13:13" x14ac:dyDescent="0.25">
      <c r="M91325"/>
    </row>
    <row r="91326" spans="13:13" x14ac:dyDescent="0.25">
      <c r="M91326"/>
    </row>
    <row r="91327" spans="13:13" x14ac:dyDescent="0.25">
      <c r="M91327"/>
    </row>
    <row r="91328" spans="13:13" x14ac:dyDescent="0.25">
      <c r="M91328"/>
    </row>
    <row r="91329" spans="13:13" x14ac:dyDescent="0.25">
      <c r="M91329"/>
    </row>
    <row r="91330" spans="13:13" x14ac:dyDescent="0.25">
      <c r="M91330"/>
    </row>
    <row r="91331" spans="13:13" x14ac:dyDescent="0.25">
      <c r="M91331"/>
    </row>
    <row r="91332" spans="13:13" x14ac:dyDescent="0.25">
      <c r="M91332"/>
    </row>
    <row r="91333" spans="13:13" x14ac:dyDescent="0.25">
      <c r="M91333"/>
    </row>
    <row r="91334" spans="13:13" x14ac:dyDescent="0.25">
      <c r="M91334"/>
    </row>
    <row r="91335" spans="13:13" x14ac:dyDescent="0.25">
      <c r="M91335"/>
    </row>
    <row r="91336" spans="13:13" x14ac:dyDescent="0.25">
      <c r="M91336"/>
    </row>
    <row r="91337" spans="13:13" x14ac:dyDescent="0.25">
      <c r="M91337"/>
    </row>
    <row r="91338" spans="13:13" x14ac:dyDescent="0.25">
      <c r="M91338"/>
    </row>
    <row r="91339" spans="13:13" x14ac:dyDescent="0.25">
      <c r="M91339"/>
    </row>
    <row r="91340" spans="13:13" x14ac:dyDescent="0.25">
      <c r="M91340"/>
    </row>
    <row r="91341" spans="13:13" x14ac:dyDescent="0.25">
      <c r="M91341"/>
    </row>
    <row r="91342" spans="13:13" x14ac:dyDescent="0.25">
      <c r="M91342"/>
    </row>
    <row r="91343" spans="13:13" x14ac:dyDescent="0.25">
      <c r="M91343"/>
    </row>
    <row r="91344" spans="13:13" x14ac:dyDescent="0.25">
      <c r="M91344"/>
    </row>
    <row r="91345" spans="13:13" x14ac:dyDescent="0.25">
      <c r="M91345"/>
    </row>
    <row r="91346" spans="13:13" x14ac:dyDescent="0.25">
      <c r="M91346"/>
    </row>
    <row r="91347" spans="13:13" x14ac:dyDescent="0.25">
      <c r="M91347"/>
    </row>
    <row r="91348" spans="13:13" x14ac:dyDescent="0.25">
      <c r="M91348"/>
    </row>
    <row r="91349" spans="13:13" x14ac:dyDescent="0.25">
      <c r="M91349"/>
    </row>
    <row r="91350" spans="13:13" x14ac:dyDescent="0.25">
      <c r="M91350"/>
    </row>
    <row r="91351" spans="13:13" x14ac:dyDescent="0.25">
      <c r="M91351"/>
    </row>
    <row r="91352" spans="13:13" x14ac:dyDescent="0.25">
      <c r="M91352"/>
    </row>
    <row r="91353" spans="13:13" x14ac:dyDescent="0.25">
      <c r="M91353"/>
    </row>
    <row r="91354" spans="13:13" x14ac:dyDescent="0.25">
      <c r="M91354"/>
    </row>
    <row r="91355" spans="13:13" x14ac:dyDescent="0.25">
      <c r="M91355"/>
    </row>
    <row r="91356" spans="13:13" x14ac:dyDescent="0.25">
      <c r="M91356"/>
    </row>
    <row r="91357" spans="13:13" x14ac:dyDescent="0.25">
      <c r="M91357"/>
    </row>
    <row r="91358" spans="13:13" x14ac:dyDescent="0.25">
      <c r="M91358"/>
    </row>
    <row r="91359" spans="13:13" x14ac:dyDescent="0.25">
      <c r="M91359"/>
    </row>
    <row r="91360" spans="13:13" x14ac:dyDescent="0.25">
      <c r="M91360"/>
    </row>
    <row r="91361" spans="13:13" x14ac:dyDescent="0.25">
      <c r="M91361"/>
    </row>
    <row r="91362" spans="13:13" x14ac:dyDescent="0.25">
      <c r="M91362"/>
    </row>
    <row r="91363" spans="13:13" x14ac:dyDescent="0.25">
      <c r="M91363"/>
    </row>
    <row r="91364" spans="13:13" x14ac:dyDescent="0.25">
      <c r="M91364"/>
    </row>
    <row r="91365" spans="13:13" x14ac:dyDescent="0.25">
      <c r="M91365"/>
    </row>
    <row r="91366" spans="13:13" x14ac:dyDescent="0.25">
      <c r="M91366"/>
    </row>
    <row r="91367" spans="13:13" x14ac:dyDescent="0.25">
      <c r="M91367"/>
    </row>
    <row r="91368" spans="13:13" x14ac:dyDescent="0.25">
      <c r="M91368"/>
    </row>
    <row r="91369" spans="13:13" x14ac:dyDescent="0.25">
      <c r="M91369"/>
    </row>
    <row r="91370" spans="13:13" x14ac:dyDescent="0.25">
      <c r="M91370"/>
    </row>
    <row r="91371" spans="13:13" x14ac:dyDescent="0.25">
      <c r="M91371"/>
    </row>
    <row r="91372" spans="13:13" x14ac:dyDescent="0.25">
      <c r="M91372"/>
    </row>
    <row r="91373" spans="13:13" x14ac:dyDescent="0.25">
      <c r="M91373"/>
    </row>
    <row r="91374" spans="13:13" x14ac:dyDescent="0.25">
      <c r="M91374"/>
    </row>
    <row r="91375" spans="13:13" x14ac:dyDescent="0.25">
      <c r="M91375"/>
    </row>
    <row r="91376" spans="13:13" x14ac:dyDescent="0.25">
      <c r="M91376"/>
    </row>
    <row r="91377" spans="13:13" x14ac:dyDescent="0.25">
      <c r="M91377"/>
    </row>
    <row r="91378" spans="13:13" x14ac:dyDescent="0.25">
      <c r="M91378"/>
    </row>
    <row r="91379" spans="13:13" x14ac:dyDescent="0.25">
      <c r="M91379"/>
    </row>
    <row r="91380" spans="13:13" x14ac:dyDescent="0.25">
      <c r="M91380"/>
    </row>
    <row r="91381" spans="13:13" x14ac:dyDescent="0.25">
      <c r="M91381"/>
    </row>
    <row r="91382" spans="13:13" x14ac:dyDescent="0.25">
      <c r="M91382"/>
    </row>
    <row r="91383" spans="13:13" x14ac:dyDescent="0.25">
      <c r="M91383"/>
    </row>
    <row r="91384" spans="13:13" x14ac:dyDescent="0.25">
      <c r="M91384"/>
    </row>
    <row r="91385" spans="13:13" x14ac:dyDescent="0.25">
      <c r="M91385"/>
    </row>
    <row r="91386" spans="13:13" x14ac:dyDescent="0.25">
      <c r="M91386"/>
    </row>
    <row r="91387" spans="13:13" x14ac:dyDescent="0.25">
      <c r="M91387"/>
    </row>
    <row r="91388" spans="13:13" x14ac:dyDescent="0.25">
      <c r="M91388"/>
    </row>
    <row r="91389" spans="13:13" x14ac:dyDescent="0.25">
      <c r="M91389"/>
    </row>
    <row r="91390" spans="13:13" x14ac:dyDescent="0.25">
      <c r="M91390"/>
    </row>
    <row r="91391" spans="13:13" x14ac:dyDescent="0.25">
      <c r="M91391"/>
    </row>
    <row r="91392" spans="13:13" x14ac:dyDescent="0.25">
      <c r="M91392"/>
    </row>
    <row r="91393" spans="13:13" x14ac:dyDescent="0.25">
      <c r="M91393"/>
    </row>
    <row r="91394" spans="13:13" x14ac:dyDescent="0.25">
      <c r="M91394"/>
    </row>
    <row r="91395" spans="13:13" x14ac:dyDescent="0.25">
      <c r="M91395"/>
    </row>
    <row r="91396" spans="13:13" x14ac:dyDescent="0.25">
      <c r="M91396"/>
    </row>
    <row r="91397" spans="13:13" x14ac:dyDescent="0.25">
      <c r="M91397"/>
    </row>
    <row r="91398" spans="13:13" x14ac:dyDescent="0.25">
      <c r="M91398"/>
    </row>
    <row r="91399" spans="13:13" x14ac:dyDescent="0.25">
      <c r="M91399"/>
    </row>
    <row r="91400" spans="13:13" x14ac:dyDescent="0.25">
      <c r="M91400"/>
    </row>
    <row r="91401" spans="13:13" x14ac:dyDescent="0.25">
      <c r="M91401"/>
    </row>
    <row r="91402" spans="13:13" x14ac:dyDescent="0.25">
      <c r="M91402"/>
    </row>
    <row r="91403" spans="13:13" x14ac:dyDescent="0.25">
      <c r="M91403"/>
    </row>
    <row r="91404" spans="13:13" x14ac:dyDescent="0.25">
      <c r="M91404"/>
    </row>
    <row r="91405" spans="13:13" x14ac:dyDescent="0.25">
      <c r="M91405"/>
    </row>
    <row r="91406" spans="13:13" x14ac:dyDescent="0.25">
      <c r="M91406"/>
    </row>
    <row r="91407" spans="13:13" x14ac:dyDescent="0.25">
      <c r="M91407"/>
    </row>
    <row r="91408" spans="13:13" x14ac:dyDescent="0.25">
      <c r="M91408"/>
    </row>
    <row r="91409" spans="13:13" x14ac:dyDescent="0.25">
      <c r="M91409"/>
    </row>
    <row r="91410" spans="13:13" x14ac:dyDescent="0.25">
      <c r="M91410"/>
    </row>
    <row r="91411" spans="13:13" x14ac:dyDescent="0.25">
      <c r="M91411"/>
    </row>
    <row r="91412" spans="13:13" x14ac:dyDescent="0.25">
      <c r="M91412"/>
    </row>
    <row r="91413" spans="13:13" x14ac:dyDescent="0.25">
      <c r="M91413"/>
    </row>
    <row r="91414" spans="13:13" x14ac:dyDescent="0.25">
      <c r="M91414"/>
    </row>
    <row r="91415" spans="13:13" x14ac:dyDescent="0.25">
      <c r="M91415"/>
    </row>
    <row r="91416" spans="13:13" x14ac:dyDescent="0.25">
      <c r="M91416"/>
    </row>
    <row r="91417" spans="13:13" x14ac:dyDescent="0.25">
      <c r="M91417"/>
    </row>
    <row r="91418" spans="13:13" x14ac:dyDescent="0.25">
      <c r="M91418"/>
    </row>
    <row r="91419" spans="13:13" x14ac:dyDescent="0.25">
      <c r="M91419"/>
    </row>
    <row r="91420" spans="13:13" x14ac:dyDescent="0.25">
      <c r="M91420"/>
    </row>
    <row r="91421" spans="13:13" x14ac:dyDescent="0.25">
      <c r="M91421"/>
    </row>
    <row r="91422" spans="13:13" x14ac:dyDescent="0.25">
      <c r="M91422"/>
    </row>
    <row r="91423" spans="13:13" x14ac:dyDescent="0.25">
      <c r="M91423"/>
    </row>
    <row r="91424" spans="13:13" x14ac:dyDescent="0.25">
      <c r="M91424"/>
    </row>
    <row r="91425" spans="13:13" x14ac:dyDescent="0.25">
      <c r="M91425"/>
    </row>
    <row r="91426" spans="13:13" x14ac:dyDescent="0.25">
      <c r="M91426"/>
    </row>
    <row r="91427" spans="13:13" x14ac:dyDescent="0.25">
      <c r="M91427"/>
    </row>
    <row r="91428" spans="13:13" x14ac:dyDescent="0.25">
      <c r="M91428"/>
    </row>
    <row r="91429" spans="13:13" x14ac:dyDescent="0.25">
      <c r="M91429"/>
    </row>
    <row r="91430" spans="13:13" x14ac:dyDescent="0.25">
      <c r="M91430"/>
    </row>
    <row r="91431" spans="13:13" x14ac:dyDescent="0.25">
      <c r="M91431"/>
    </row>
    <row r="91432" spans="13:13" x14ac:dyDescent="0.25">
      <c r="M91432"/>
    </row>
    <row r="91433" spans="13:13" x14ac:dyDescent="0.25">
      <c r="M91433"/>
    </row>
    <row r="91434" spans="13:13" x14ac:dyDescent="0.25">
      <c r="M91434"/>
    </row>
    <row r="91435" spans="13:13" x14ac:dyDescent="0.25">
      <c r="M91435"/>
    </row>
    <row r="91436" spans="13:13" x14ac:dyDescent="0.25">
      <c r="M91436"/>
    </row>
    <row r="91437" spans="13:13" x14ac:dyDescent="0.25">
      <c r="M91437"/>
    </row>
    <row r="91438" spans="13:13" x14ac:dyDescent="0.25">
      <c r="M91438"/>
    </row>
    <row r="91439" spans="13:13" x14ac:dyDescent="0.25">
      <c r="M91439"/>
    </row>
    <row r="91440" spans="13:13" x14ac:dyDescent="0.25">
      <c r="M91440"/>
    </row>
    <row r="91441" spans="13:13" x14ac:dyDescent="0.25">
      <c r="M91441"/>
    </row>
    <row r="91442" spans="13:13" x14ac:dyDescent="0.25">
      <c r="M91442"/>
    </row>
    <row r="91443" spans="13:13" x14ac:dyDescent="0.25">
      <c r="M91443"/>
    </row>
    <row r="91444" spans="13:13" x14ac:dyDescent="0.25">
      <c r="M91444"/>
    </row>
    <row r="91445" spans="13:13" x14ac:dyDescent="0.25">
      <c r="M91445"/>
    </row>
    <row r="91446" spans="13:13" x14ac:dyDescent="0.25">
      <c r="M91446"/>
    </row>
    <row r="91447" spans="13:13" x14ac:dyDescent="0.25">
      <c r="M91447"/>
    </row>
    <row r="91448" spans="13:13" x14ac:dyDescent="0.25">
      <c r="M91448"/>
    </row>
    <row r="91449" spans="13:13" x14ac:dyDescent="0.25">
      <c r="M91449"/>
    </row>
    <row r="91450" spans="13:13" x14ac:dyDescent="0.25">
      <c r="M91450"/>
    </row>
    <row r="91451" spans="13:13" x14ac:dyDescent="0.25">
      <c r="M91451"/>
    </row>
    <row r="91452" spans="13:13" x14ac:dyDescent="0.25">
      <c r="M91452"/>
    </row>
    <row r="91453" spans="13:13" x14ac:dyDescent="0.25">
      <c r="M91453"/>
    </row>
    <row r="91454" spans="13:13" x14ac:dyDescent="0.25">
      <c r="M91454"/>
    </row>
    <row r="91455" spans="13:13" x14ac:dyDescent="0.25">
      <c r="M91455"/>
    </row>
    <row r="91456" spans="13:13" x14ac:dyDescent="0.25">
      <c r="M91456"/>
    </row>
    <row r="91457" spans="13:13" x14ac:dyDescent="0.25">
      <c r="M91457"/>
    </row>
    <row r="91458" spans="13:13" x14ac:dyDescent="0.25">
      <c r="M91458"/>
    </row>
    <row r="91459" spans="13:13" x14ac:dyDescent="0.25">
      <c r="M91459"/>
    </row>
    <row r="91460" spans="13:13" x14ac:dyDescent="0.25">
      <c r="M91460"/>
    </row>
    <row r="91461" spans="13:13" x14ac:dyDescent="0.25">
      <c r="M91461"/>
    </row>
    <row r="91462" spans="13:13" x14ac:dyDescent="0.25">
      <c r="M91462"/>
    </row>
    <row r="91463" spans="13:13" x14ac:dyDescent="0.25">
      <c r="M91463"/>
    </row>
    <row r="91464" spans="13:13" x14ac:dyDescent="0.25">
      <c r="M91464"/>
    </row>
    <row r="91465" spans="13:13" x14ac:dyDescent="0.25">
      <c r="M91465"/>
    </row>
    <row r="91466" spans="13:13" x14ac:dyDescent="0.25">
      <c r="M91466"/>
    </row>
    <row r="91467" spans="13:13" x14ac:dyDescent="0.25">
      <c r="M91467"/>
    </row>
    <row r="91468" spans="13:13" x14ac:dyDescent="0.25">
      <c r="M91468"/>
    </row>
    <row r="91469" spans="13:13" x14ac:dyDescent="0.25">
      <c r="M91469"/>
    </row>
    <row r="91470" spans="13:13" x14ac:dyDescent="0.25">
      <c r="M91470"/>
    </row>
    <row r="91471" spans="13:13" x14ac:dyDescent="0.25">
      <c r="M91471"/>
    </row>
    <row r="91472" spans="13:13" x14ac:dyDescent="0.25">
      <c r="M91472"/>
    </row>
    <row r="91473" spans="13:13" x14ac:dyDescent="0.25">
      <c r="M91473"/>
    </row>
    <row r="91474" spans="13:13" x14ac:dyDescent="0.25">
      <c r="M91474"/>
    </row>
    <row r="91475" spans="13:13" x14ac:dyDescent="0.25">
      <c r="M91475"/>
    </row>
    <row r="91476" spans="13:13" x14ac:dyDescent="0.25">
      <c r="M91476"/>
    </row>
    <row r="91477" spans="13:13" x14ac:dyDescent="0.25">
      <c r="M91477"/>
    </row>
    <row r="91478" spans="13:13" x14ac:dyDescent="0.25">
      <c r="M91478"/>
    </row>
    <row r="91479" spans="13:13" x14ac:dyDescent="0.25">
      <c r="M91479"/>
    </row>
    <row r="91480" spans="13:13" x14ac:dyDescent="0.25">
      <c r="M91480"/>
    </row>
    <row r="91481" spans="13:13" x14ac:dyDescent="0.25">
      <c r="M91481"/>
    </row>
    <row r="91482" spans="13:13" x14ac:dyDescent="0.25">
      <c r="M91482"/>
    </row>
    <row r="91483" spans="13:13" x14ac:dyDescent="0.25">
      <c r="M91483"/>
    </row>
    <row r="91484" spans="13:13" x14ac:dyDescent="0.25">
      <c r="M91484"/>
    </row>
    <row r="91485" spans="13:13" x14ac:dyDescent="0.25">
      <c r="M91485"/>
    </row>
    <row r="91486" spans="13:13" x14ac:dyDescent="0.25">
      <c r="M91486"/>
    </row>
    <row r="91487" spans="13:13" x14ac:dyDescent="0.25">
      <c r="M91487"/>
    </row>
    <row r="91488" spans="13:13" x14ac:dyDescent="0.25">
      <c r="M91488"/>
    </row>
    <row r="91489" spans="13:13" x14ac:dyDescent="0.25">
      <c r="M91489"/>
    </row>
    <row r="91490" spans="13:13" x14ac:dyDescent="0.25">
      <c r="M91490"/>
    </row>
    <row r="91491" spans="13:13" x14ac:dyDescent="0.25">
      <c r="M91491"/>
    </row>
    <row r="91492" spans="13:13" x14ac:dyDescent="0.25">
      <c r="M91492"/>
    </row>
    <row r="91493" spans="13:13" x14ac:dyDescent="0.25">
      <c r="M91493"/>
    </row>
    <row r="91494" spans="13:13" x14ac:dyDescent="0.25">
      <c r="M91494"/>
    </row>
    <row r="91495" spans="13:13" x14ac:dyDescent="0.25">
      <c r="M91495"/>
    </row>
    <row r="91496" spans="13:13" x14ac:dyDescent="0.25">
      <c r="M91496"/>
    </row>
    <row r="91497" spans="13:13" x14ac:dyDescent="0.25">
      <c r="M91497"/>
    </row>
    <row r="91498" spans="13:13" x14ac:dyDescent="0.25">
      <c r="M91498"/>
    </row>
    <row r="91499" spans="13:13" x14ac:dyDescent="0.25">
      <c r="M91499"/>
    </row>
    <row r="91500" spans="13:13" x14ac:dyDescent="0.25">
      <c r="M91500"/>
    </row>
    <row r="91501" spans="13:13" x14ac:dyDescent="0.25">
      <c r="M91501"/>
    </row>
    <row r="91502" spans="13:13" x14ac:dyDescent="0.25">
      <c r="M91502"/>
    </row>
    <row r="91503" spans="13:13" x14ac:dyDescent="0.25">
      <c r="M91503"/>
    </row>
    <row r="91504" spans="13:13" x14ac:dyDescent="0.25">
      <c r="M91504"/>
    </row>
    <row r="91505" spans="13:13" x14ac:dyDescent="0.25">
      <c r="M91505"/>
    </row>
    <row r="91506" spans="13:13" x14ac:dyDescent="0.25">
      <c r="M91506"/>
    </row>
    <row r="91507" spans="13:13" x14ac:dyDescent="0.25">
      <c r="M91507"/>
    </row>
    <row r="91508" spans="13:13" x14ac:dyDescent="0.25">
      <c r="M91508"/>
    </row>
    <row r="91509" spans="13:13" x14ac:dyDescent="0.25">
      <c r="M91509"/>
    </row>
    <row r="91510" spans="13:13" x14ac:dyDescent="0.25">
      <c r="M91510"/>
    </row>
    <row r="91511" spans="13:13" x14ac:dyDescent="0.25">
      <c r="M91511"/>
    </row>
    <row r="91512" spans="13:13" x14ac:dyDescent="0.25">
      <c r="M91512"/>
    </row>
    <row r="91513" spans="13:13" x14ac:dyDescent="0.25">
      <c r="M91513"/>
    </row>
    <row r="91514" spans="13:13" x14ac:dyDescent="0.25">
      <c r="M91514"/>
    </row>
    <row r="91515" spans="13:13" x14ac:dyDescent="0.25">
      <c r="M91515"/>
    </row>
    <row r="91516" spans="13:13" x14ac:dyDescent="0.25">
      <c r="M91516"/>
    </row>
    <row r="91517" spans="13:13" x14ac:dyDescent="0.25">
      <c r="M91517"/>
    </row>
    <row r="91518" spans="13:13" x14ac:dyDescent="0.25">
      <c r="M91518"/>
    </row>
    <row r="91519" spans="13:13" x14ac:dyDescent="0.25">
      <c r="M91519"/>
    </row>
    <row r="91520" spans="13:13" x14ac:dyDescent="0.25">
      <c r="M91520"/>
    </row>
    <row r="91521" spans="13:13" x14ac:dyDescent="0.25">
      <c r="M91521"/>
    </row>
    <row r="91522" spans="13:13" x14ac:dyDescent="0.25">
      <c r="M91522"/>
    </row>
    <row r="91523" spans="13:13" x14ac:dyDescent="0.25">
      <c r="M91523"/>
    </row>
    <row r="91524" spans="13:13" x14ac:dyDescent="0.25">
      <c r="M91524"/>
    </row>
    <row r="91525" spans="13:13" x14ac:dyDescent="0.25">
      <c r="M91525"/>
    </row>
    <row r="91526" spans="13:13" x14ac:dyDescent="0.25">
      <c r="M91526"/>
    </row>
    <row r="91527" spans="13:13" x14ac:dyDescent="0.25">
      <c r="M91527"/>
    </row>
    <row r="91528" spans="13:13" x14ac:dyDescent="0.25">
      <c r="M91528"/>
    </row>
    <row r="91529" spans="13:13" x14ac:dyDescent="0.25">
      <c r="M91529"/>
    </row>
    <row r="91530" spans="13:13" x14ac:dyDescent="0.25">
      <c r="M91530"/>
    </row>
    <row r="91531" spans="13:13" x14ac:dyDescent="0.25">
      <c r="M91531"/>
    </row>
    <row r="91532" spans="13:13" x14ac:dyDescent="0.25">
      <c r="M91532"/>
    </row>
    <row r="91533" spans="13:13" x14ac:dyDescent="0.25">
      <c r="M91533"/>
    </row>
    <row r="91534" spans="13:13" x14ac:dyDescent="0.25">
      <c r="M91534"/>
    </row>
    <row r="91535" spans="13:13" x14ac:dyDescent="0.25">
      <c r="M91535"/>
    </row>
    <row r="91536" spans="13:13" x14ac:dyDescent="0.25">
      <c r="M91536"/>
    </row>
    <row r="91537" spans="13:13" x14ac:dyDescent="0.25">
      <c r="M91537"/>
    </row>
    <row r="91538" spans="13:13" x14ac:dyDescent="0.25">
      <c r="M91538"/>
    </row>
    <row r="91539" spans="13:13" x14ac:dyDescent="0.25">
      <c r="M91539"/>
    </row>
    <row r="91540" spans="13:13" x14ac:dyDescent="0.25">
      <c r="M91540"/>
    </row>
    <row r="91541" spans="13:13" x14ac:dyDescent="0.25">
      <c r="M91541"/>
    </row>
    <row r="91542" spans="13:13" x14ac:dyDescent="0.25">
      <c r="M91542"/>
    </row>
    <row r="91543" spans="13:13" x14ac:dyDescent="0.25">
      <c r="M91543"/>
    </row>
    <row r="91544" spans="13:13" x14ac:dyDescent="0.25">
      <c r="M91544"/>
    </row>
    <row r="91545" spans="13:13" x14ac:dyDescent="0.25">
      <c r="M91545"/>
    </row>
    <row r="91546" spans="13:13" x14ac:dyDescent="0.25">
      <c r="M91546"/>
    </row>
    <row r="91547" spans="13:13" x14ac:dyDescent="0.25">
      <c r="M91547"/>
    </row>
    <row r="91548" spans="13:13" x14ac:dyDescent="0.25">
      <c r="M91548"/>
    </row>
    <row r="91549" spans="13:13" x14ac:dyDescent="0.25">
      <c r="M91549"/>
    </row>
    <row r="91550" spans="13:13" x14ac:dyDescent="0.25">
      <c r="M91550"/>
    </row>
    <row r="91551" spans="13:13" x14ac:dyDescent="0.25">
      <c r="M91551"/>
    </row>
    <row r="91552" spans="13:13" x14ac:dyDescent="0.25">
      <c r="M91552"/>
    </row>
    <row r="91553" spans="13:13" x14ac:dyDescent="0.25">
      <c r="M91553"/>
    </row>
    <row r="91554" spans="13:13" x14ac:dyDescent="0.25">
      <c r="M91554"/>
    </row>
    <row r="91555" spans="13:13" x14ac:dyDescent="0.25">
      <c r="M91555"/>
    </row>
    <row r="91556" spans="13:13" x14ac:dyDescent="0.25">
      <c r="M91556"/>
    </row>
    <row r="91557" spans="13:13" x14ac:dyDescent="0.25">
      <c r="M91557"/>
    </row>
    <row r="91558" spans="13:13" x14ac:dyDescent="0.25">
      <c r="M91558"/>
    </row>
    <row r="91559" spans="13:13" x14ac:dyDescent="0.25">
      <c r="M91559"/>
    </row>
    <row r="91560" spans="13:13" x14ac:dyDescent="0.25">
      <c r="M91560"/>
    </row>
    <row r="91561" spans="13:13" x14ac:dyDescent="0.25">
      <c r="M91561"/>
    </row>
    <row r="91562" spans="13:13" x14ac:dyDescent="0.25">
      <c r="M91562"/>
    </row>
    <row r="91563" spans="13:13" x14ac:dyDescent="0.25">
      <c r="M91563"/>
    </row>
    <row r="91564" spans="13:13" x14ac:dyDescent="0.25">
      <c r="M91564"/>
    </row>
    <row r="91565" spans="13:13" x14ac:dyDescent="0.25">
      <c r="M91565"/>
    </row>
    <row r="91566" spans="13:13" x14ac:dyDescent="0.25">
      <c r="M91566"/>
    </row>
    <row r="91567" spans="13:13" x14ac:dyDescent="0.25">
      <c r="M91567"/>
    </row>
    <row r="91568" spans="13:13" x14ac:dyDescent="0.25">
      <c r="M91568"/>
    </row>
    <row r="91569" spans="13:13" x14ac:dyDescent="0.25">
      <c r="M91569"/>
    </row>
    <row r="91570" spans="13:13" x14ac:dyDescent="0.25">
      <c r="M91570"/>
    </row>
    <row r="91571" spans="13:13" x14ac:dyDescent="0.25">
      <c r="M91571"/>
    </row>
    <row r="91572" spans="13:13" x14ac:dyDescent="0.25">
      <c r="M91572"/>
    </row>
    <row r="91573" spans="13:13" x14ac:dyDescent="0.25">
      <c r="M91573"/>
    </row>
    <row r="91574" spans="13:13" x14ac:dyDescent="0.25">
      <c r="M91574"/>
    </row>
    <row r="91575" spans="13:13" x14ac:dyDescent="0.25">
      <c r="M91575"/>
    </row>
    <row r="91576" spans="13:13" x14ac:dyDescent="0.25">
      <c r="M91576"/>
    </row>
    <row r="91577" spans="13:13" x14ac:dyDescent="0.25">
      <c r="M91577"/>
    </row>
    <row r="91578" spans="13:13" x14ac:dyDescent="0.25">
      <c r="M91578"/>
    </row>
    <row r="91579" spans="13:13" x14ac:dyDescent="0.25">
      <c r="M91579"/>
    </row>
    <row r="91580" spans="13:13" x14ac:dyDescent="0.25">
      <c r="M91580"/>
    </row>
    <row r="91581" spans="13:13" x14ac:dyDescent="0.25">
      <c r="M91581"/>
    </row>
    <row r="91582" spans="13:13" x14ac:dyDescent="0.25">
      <c r="M91582"/>
    </row>
    <row r="91583" spans="13:13" x14ac:dyDescent="0.25">
      <c r="M91583"/>
    </row>
    <row r="91584" spans="13:13" x14ac:dyDescent="0.25">
      <c r="M91584"/>
    </row>
    <row r="91585" spans="13:13" x14ac:dyDescent="0.25">
      <c r="M91585"/>
    </row>
    <row r="91586" spans="13:13" x14ac:dyDescent="0.25">
      <c r="M91586"/>
    </row>
    <row r="91587" spans="13:13" x14ac:dyDescent="0.25">
      <c r="M91587"/>
    </row>
    <row r="91588" spans="13:13" x14ac:dyDescent="0.25">
      <c r="M91588"/>
    </row>
    <row r="91589" spans="13:13" x14ac:dyDescent="0.25">
      <c r="M91589"/>
    </row>
    <row r="91590" spans="13:13" x14ac:dyDescent="0.25">
      <c r="M91590"/>
    </row>
    <row r="91591" spans="13:13" x14ac:dyDescent="0.25">
      <c r="M91591"/>
    </row>
    <row r="91592" spans="13:13" x14ac:dyDescent="0.25">
      <c r="M91592"/>
    </row>
    <row r="91593" spans="13:13" x14ac:dyDescent="0.25">
      <c r="M91593"/>
    </row>
    <row r="91594" spans="13:13" x14ac:dyDescent="0.25">
      <c r="M91594"/>
    </row>
    <row r="91595" spans="13:13" x14ac:dyDescent="0.25">
      <c r="M91595"/>
    </row>
    <row r="91596" spans="13:13" x14ac:dyDescent="0.25">
      <c r="M91596"/>
    </row>
    <row r="91597" spans="13:13" x14ac:dyDescent="0.25">
      <c r="M91597"/>
    </row>
    <row r="91598" spans="13:13" x14ac:dyDescent="0.25">
      <c r="M91598"/>
    </row>
    <row r="91599" spans="13:13" x14ac:dyDescent="0.25">
      <c r="M91599"/>
    </row>
    <row r="91600" spans="13:13" x14ac:dyDescent="0.25">
      <c r="M91600"/>
    </row>
    <row r="91601" spans="13:13" x14ac:dyDescent="0.25">
      <c r="M91601"/>
    </row>
    <row r="91602" spans="13:13" x14ac:dyDescent="0.25">
      <c r="M91602"/>
    </row>
    <row r="91603" spans="13:13" x14ac:dyDescent="0.25">
      <c r="M91603"/>
    </row>
    <row r="91604" spans="13:13" x14ac:dyDescent="0.25">
      <c r="M91604"/>
    </row>
    <row r="91605" spans="13:13" x14ac:dyDescent="0.25">
      <c r="M91605"/>
    </row>
    <row r="91606" spans="13:13" x14ac:dyDescent="0.25">
      <c r="M91606"/>
    </row>
    <row r="91607" spans="13:13" x14ac:dyDescent="0.25">
      <c r="M91607"/>
    </row>
    <row r="91608" spans="13:13" x14ac:dyDescent="0.25">
      <c r="M91608"/>
    </row>
    <row r="91609" spans="13:13" x14ac:dyDescent="0.25">
      <c r="M91609"/>
    </row>
    <row r="91610" spans="13:13" x14ac:dyDescent="0.25">
      <c r="M91610"/>
    </row>
    <row r="91611" spans="13:13" x14ac:dyDescent="0.25">
      <c r="M91611"/>
    </row>
    <row r="91612" spans="13:13" x14ac:dyDescent="0.25">
      <c r="M91612"/>
    </row>
    <row r="91613" spans="13:13" x14ac:dyDescent="0.25">
      <c r="M91613"/>
    </row>
    <row r="91614" spans="13:13" x14ac:dyDescent="0.25">
      <c r="M91614"/>
    </row>
    <row r="91615" spans="13:13" x14ac:dyDescent="0.25">
      <c r="M91615"/>
    </row>
    <row r="91616" spans="13:13" x14ac:dyDescent="0.25">
      <c r="M91616"/>
    </row>
    <row r="91617" spans="13:13" x14ac:dyDescent="0.25">
      <c r="M91617"/>
    </row>
    <row r="91618" spans="13:13" x14ac:dyDescent="0.25">
      <c r="M91618"/>
    </row>
    <row r="91619" spans="13:13" x14ac:dyDescent="0.25">
      <c r="M91619"/>
    </row>
    <row r="91620" spans="13:13" x14ac:dyDescent="0.25">
      <c r="M91620"/>
    </row>
    <row r="91621" spans="13:13" x14ac:dyDescent="0.25">
      <c r="M91621"/>
    </row>
    <row r="91622" spans="13:13" x14ac:dyDescent="0.25">
      <c r="M91622"/>
    </row>
    <row r="91623" spans="13:13" x14ac:dyDescent="0.25">
      <c r="M91623"/>
    </row>
    <row r="91624" spans="13:13" x14ac:dyDescent="0.25">
      <c r="M91624"/>
    </row>
    <row r="91625" spans="13:13" x14ac:dyDescent="0.25">
      <c r="M91625"/>
    </row>
    <row r="91626" spans="13:13" x14ac:dyDescent="0.25">
      <c r="M91626"/>
    </row>
    <row r="91627" spans="13:13" x14ac:dyDescent="0.25">
      <c r="M91627"/>
    </row>
    <row r="91628" spans="13:13" x14ac:dyDescent="0.25">
      <c r="M91628"/>
    </row>
    <row r="91629" spans="13:13" x14ac:dyDescent="0.25">
      <c r="M91629"/>
    </row>
    <row r="91630" spans="13:13" x14ac:dyDescent="0.25">
      <c r="M91630"/>
    </row>
    <row r="91631" spans="13:13" x14ac:dyDescent="0.25">
      <c r="M91631"/>
    </row>
    <row r="91632" spans="13:13" x14ac:dyDescent="0.25">
      <c r="M91632"/>
    </row>
    <row r="91633" spans="13:13" x14ac:dyDescent="0.25">
      <c r="M91633"/>
    </row>
    <row r="91634" spans="13:13" x14ac:dyDescent="0.25">
      <c r="M91634"/>
    </row>
    <row r="91635" spans="13:13" x14ac:dyDescent="0.25">
      <c r="M91635"/>
    </row>
    <row r="91636" spans="13:13" x14ac:dyDescent="0.25">
      <c r="M91636"/>
    </row>
    <row r="91637" spans="13:13" x14ac:dyDescent="0.25">
      <c r="M91637"/>
    </row>
    <row r="91638" spans="13:13" x14ac:dyDescent="0.25">
      <c r="M91638"/>
    </row>
    <row r="91639" spans="13:13" x14ac:dyDescent="0.25">
      <c r="M91639"/>
    </row>
    <row r="91640" spans="13:13" x14ac:dyDescent="0.25">
      <c r="M91640"/>
    </row>
    <row r="91641" spans="13:13" x14ac:dyDescent="0.25">
      <c r="M91641"/>
    </row>
    <row r="91642" spans="13:13" x14ac:dyDescent="0.25">
      <c r="M91642"/>
    </row>
    <row r="91643" spans="13:13" x14ac:dyDescent="0.25">
      <c r="M91643"/>
    </row>
    <row r="91644" spans="13:13" x14ac:dyDescent="0.25">
      <c r="M91644"/>
    </row>
    <row r="91645" spans="13:13" x14ac:dyDescent="0.25">
      <c r="M91645"/>
    </row>
    <row r="91646" spans="13:13" x14ac:dyDescent="0.25">
      <c r="M91646"/>
    </row>
    <row r="91647" spans="13:13" x14ac:dyDescent="0.25">
      <c r="M91647"/>
    </row>
    <row r="91648" spans="13:13" x14ac:dyDescent="0.25">
      <c r="M91648"/>
    </row>
    <row r="91649" spans="13:13" x14ac:dyDescent="0.25">
      <c r="M91649"/>
    </row>
    <row r="91650" spans="13:13" x14ac:dyDescent="0.25">
      <c r="M91650"/>
    </row>
    <row r="91651" spans="13:13" x14ac:dyDescent="0.25">
      <c r="M91651"/>
    </row>
    <row r="91652" spans="13:13" x14ac:dyDescent="0.25">
      <c r="M91652"/>
    </row>
    <row r="91653" spans="13:13" x14ac:dyDescent="0.25">
      <c r="M91653"/>
    </row>
    <row r="91654" spans="13:13" x14ac:dyDescent="0.25">
      <c r="M91654"/>
    </row>
    <row r="91655" spans="13:13" x14ac:dyDescent="0.25">
      <c r="M91655"/>
    </row>
    <row r="91656" spans="13:13" x14ac:dyDescent="0.25">
      <c r="M91656"/>
    </row>
    <row r="91657" spans="13:13" x14ac:dyDescent="0.25">
      <c r="M91657"/>
    </row>
    <row r="91658" spans="13:13" x14ac:dyDescent="0.25">
      <c r="M91658"/>
    </row>
    <row r="91659" spans="13:13" x14ac:dyDescent="0.25">
      <c r="M91659"/>
    </row>
    <row r="91660" spans="13:13" x14ac:dyDescent="0.25">
      <c r="M91660"/>
    </row>
    <row r="91661" spans="13:13" x14ac:dyDescent="0.25">
      <c r="M91661"/>
    </row>
    <row r="91662" spans="13:13" x14ac:dyDescent="0.25">
      <c r="M91662"/>
    </row>
    <row r="91663" spans="13:13" x14ac:dyDescent="0.25">
      <c r="M91663"/>
    </row>
    <row r="91664" spans="13:13" x14ac:dyDescent="0.25">
      <c r="M91664"/>
    </row>
    <row r="91665" spans="13:13" x14ac:dyDescent="0.25">
      <c r="M91665"/>
    </row>
    <row r="91666" spans="13:13" x14ac:dyDescent="0.25">
      <c r="M91666"/>
    </row>
    <row r="91667" spans="13:13" x14ac:dyDescent="0.25">
      <c r="M91667"/>
    </row>
    <row r="91668" spans="13:13" x14ac:dyDescent="0.25">
      <c r="M91668"/>
    </row>
    <row r="91669" spans="13:13" x14ac:dyDescent="0.25">
      <c r="M91669"/>
    </row>
    <row r="91670" spans="13:13" x14ac:dyDescent="0.25">
      <c r="M91670"/>
    </row>
    <row r="91671" spans="13:13" x14ac:dyDescent="0.25">
      <c r="M91671"/>
    </row>
    <row r="91672" spans="13:13" x14ac:dyDescent="0.25">
      <c r="M91672"/>
    </row>
    <row r="91673" spans="13:13" x14ac:dyDescent="0.25">
      <c r="M91673"/>
    </row>
    <row r="91674" spans="13:13" x14ac:dyDescent="0.25">
      <c r="M91674"/>
    </row>
    <row r="91675" spans="13:13" x14ac:dyDescent="0.25">
      <c r="M91675"/>
    </row>
    <row r="91676" spans="13:13" x14ac:dyDescent="0.25">
      <c r="M91676"/>
    </row>
    <row r="91677" spans="13:13" x14ac:dyDescent="0.25">
      <c r="M91677"/>
    </row>
    <row r="91678" spans="13:13" x14ac:dyDescent="0.25">
      <c r="M91678"/>
    </row>
    <row r="91679" spans="13:13" x14ac:dyDescent="0.25">
      <c r="M91679"/>
    </row>
    <row r="91680" spans="13:13" x14ac:dyDescent="0.25">
      <c r="M91680"/>
    </row>
    <row r="91681" spans="13:13" x14ac:dyDescent="0.25">
      <c r="M91681"/>
    </row>
    <row r="91682" spans="13:13" x14ac:dyDescent="0.25">
      <c r="M91682"/>
    </row>
    <row r="91683" spans="13:13" x14ac:dyDescent="0.25">
      <c r="M91683"/>
    </row>
    <row r="91684" spans="13:13" x14ac:dyDescent="0.25">
      <c r="M91684"/>
    </row>
    <row r="91685" spans="13:13" x14ac:dyDescent="0.25">
      <c r="M91685"/>
    </row>
    <row r="91686" spans="13:13" x14ac:dyDescent="0.25">
      <c r="M91686"/>
    </row>
    <row r="91687" spans="13:13" x14ac:dyDescent="0.25">
      <c r="M91687"/>
    </row>
    <row r="91688" spans="13:13" x14ac:dyDescent="0.25">
      <c r="M91688"/>
    </row>
    <row r="91689" spans="13:13" x14ac:dyDescent="0.25">
      <c r="M91689"/>
    </row>
    <row r="91690" spans="13:13" x14ac:dyDescent="0.25">
      <c r="M91690"/>
    </row>
    <row r="91691" spans="13:13" x14ac:dyDescent="0.25">
      <c r="M91691"/>
    </row>
    <row r="91692" spans="13:13" x14ac:dyDescent="0.25">
      <c r="M91692"/>
    </row>
    <row r="91693" spans="13:13" x14ac:dyDescent="0.25">
      <c r="M91693"/>
    </row>
    <row r="91694" spans="13:13" x14ac:dyDescent="0.25">
      <c r="M91694"/>
    </row>
    <row r="91695" spans="13:13" x14ac:dyDescent="0.25">
      <c r="M91695"/>
    </row>
    <row r="91696" spans="13:13" x14ac:dyDescent="0.25">
      <c r="M91696"/>
    </row>
    <row r="91697" spans="13:13" x14ac:dyDescent="0.25">
      <c r="M91697"/>
    </row>
    <row r="91698" spans="13:13" x14ac:dyDescent="0.25">
      <c r="M91698"/>
    </row>
    <row r="91699" spans="13:13" x14ac:dyDescent="0.25">
      <c r="M91699"/>
    </row>
    <row r="91700" spans="13:13" x14ac:dyDescent="0.25">
      <c r="M91700"/>
    </row>
    <row r="91701" spans="13:13" x14ac:dyDescent="0.25">
      <c r="M91701"/>
    </row>
    <row r="91702" spans="13:13" x14ac:dyDescent="0.25">
      <c r="M91702"/>
    </row>
    <row r="91703" spans="13:13" x14ac:dyDescent="0.25">
      <c r="M91703"/>
    </row>
    <row r="91704" spans="13:13" x14ac:dyDescent="0.25">
      <c r="M91704"/>
    </row>
    <row r="91705" spans="13:13" x14ac:dyDescent="0.25">
      <c r="M91705"/>
    </row>
    <row r="91706" spans="13:13" x14ac:dyDescent="0.25">
      <c r="M91706"/>
    </row>
    <row r="91707" spans="13:13" x14ac:dyDescent="0.25">
      <c r="M91707"/>
    </row>
    <row r="91708" spans="13:13" x14ac:dyDescent="0.25">
      <c r="M91708"/>
    </row>
    <row r="91709" spans="13:13" x14ac:dyDescent="0.25">
      <c r="M91709"/>
    </row>
    <row r="91710" spans="13:13" x14ac:dyDescent="0.25">
      <c r="M91710"/>
    </row>
    <row r="91711" spans="13:13" x14ac:dyDescent="0.25">
      <c r="M91711"/>
    </row>
    <row r="91712" spans="13:13" x14ac:dyDescent="0.25">
      <c r="M91712"/>
    </row>
    <row r="91713" spans="13:13" x14ac:dyDescent="0.25">
      <c r="M91713"/>
    </row>
    <row r="91714" spans="13:13" x14ac:dyDescent="0.25">
      <c r="M91714"/>
    </row>
    <row r="91715" spans="13:13" x14ac:dyDescent="0.25">
      <c r="M91715"/>
    </row>
    <row r="91716" spans="13:13" x14ac:dyDescent="0.25">
      <c r="M91716"/>
    </row>
    <row r="91717" spans="13:13" x14ac:dyDescent="0.25">
      <c r="M91717"/>
    </row>
    <row r="91718" spans="13:13" x14ac:dyDescent="0.25">
      <c r="M91718"/>
    </row>
    <row r="91719" spans="13:13" x14ac:dyDescent="0.25">
      <c r="M91719"/>
    </row>
    <row r="91720" spans="13:13" x14ac:dyDescent="0.25">
      <c r="M91720"/>
    </row>
    <row r="91721" spans="13:13" x14ac:dyDescent="0.25">
      <c r="M91721"/>
    </row>
    <row r="91722" spans="13:13" x14ac:dyDescent="0.25">
      <c r="M91722"/>
    </row>
    <row r="91723" spans="13:13" x14ac:dyDescent="0.25">
      <c r="M91723"/>
    </row>
    <row r="91724" spans="13:13" x14ac:dyDescent="0.25">
      <c r="M91724"/>
    </row>
    <row r="91725" spans="13:13" x14ac:dyDescent="0.25">
      <c r="M91725"/>
    </row>
    <row r="91726" spans="13:13" x14ac:dyDescent="0.25">
      <c r="M91726"/>
    </row>
    <row r="91727" spans="13:13" x14ac:dyDescent="0.25">
      <c r="M91727"/>
    </row>
    <row r="91728" spans="13:13" x14ac:dyDescent="0.25">
      <c r="M91728"/>
    </row>
    <row r="91729" spans="13:13" x14ac:dyDescent="0.25">
      <c r="M91729"/>
    </row>
    <row r="91730" spans="13:13" x14ac:dyDescent="0.25">
      <c r="M91730"/>
    </row>
    <row r="91731" spans="13:13" x14ac:dyDescent="0.25">
      <c r="M91731"/>
    </row>
    <row r="91732" spans="13:13" x14ac:dyDescent="0.25">
      <c r="M91732"/>
    </row>
    <row r="91733" spans="13:13" x14ac:dyDescent="0.25">
      <c r="M91733"/>
    </row>
    <row r="91734" spans="13:13" x14ac:dyDescent="0.25">
      <c r="M91734"/>
    </row>
    <row r="91735" spans="13:13" x14ac:dyDescent="0.25">
      <c r="M91735"/>
    </row>
    <row r="91736" spans="13:13" x14ac:dyDescent="0.25">
      <c r="M91736"/>
    </row>
    <row r="91737" spans="13:13" x14ac:dyDescent="0.25">
      <c r="M91737"/>
    </row>
    <row r="91738" spans="13:13" x14ac:dyDescent="0.25">
      <c r="M91738"/>
    </row>
    <row r="91739" spans="13:13" x14ac:dyDescent="0.25">
      <c r="M91739"/>
    </row>
    <row r="91740" spans="13:13" x14ac:dyDescent="0.25">
      <c r="M91740"/>
    </row>
    <row r="91741" spans="13:13" x14ac:dyDescent="0.25">
      <c r="M91741"/>
    </row>
    <row r="91742" spans="13:13" x14ac:dyDescent="0.25">
      <c r="M91742"/>
    </row>
    <row r="91743" spans="13:13" x14ac:dyDescent="0.25">
      <c r="M91743"/>
    </row>
    <row r="91744" spans="13:13" x14ac:dyDescent="0.25">
      <c r="M91744"/>
    </row>
    <row r="91745" spans="13:13" x14ac:dyDescent="0.25">
      <c r="M91745"/>
    </row>
    <row r="91746" spans="13:13" x14ac:dyDescent="0.25">
      <c r="M91746"/>
    </row>
    <row r="91747" spans="13:13" x14ac:dyDescent="0.25">
      <c r="M91747"/>
    </row>
    <row r="91748" spans="13:13" x14ac:dyDescent="0.25">
      <c r="M91748"/>
    </row>
    <row r="91749" spans="13:13" x14ac:dyDescent="0.25">
      <c r="M91749"/>
    </row>
    <row r="91750" spans="13:13" x14ac:dyDescent="0.25">
      <c r="M91750"/>
    </row>
    <row r="91751" spans="13:13" x14ac:dyDescent="0.25">
      <c r="M91751"/>
    </row>
    <row r="91752" spans="13:13" x14ac:dyDescent="0.25">
      <c r="M91752"/>
    </row>
    <row r="91753" spans="13:13" x14ac:dyDescent="0.25">
      <c r="M91753"/>
    </row>
    <row r="91754" spans="13:13" x14ac:dyDescent="0.25">
      <c r="M91754"/>
    </row>
    <row r="91755" spans="13:13" x14ac:dyDescent="0.25">
      <c r="M91755"/>
    </row>
    <row r="91756" spans="13:13" x14ac:dyDescent="0.25">
      <c r="M91756"/>
    </row>
    <row r="91757" spans="13:13" x14ac:dyDescent="0.25">
      <c r="M91757"/>
    </row>
    <row r="91758" spans="13:13" x14ac:dyDescent="0.25">
      <c r="M91758"/>
    </row>
    <row r="91759" spans="13:13" x14ac:dyDescent="0.25">
      <c r="M91759"/>
    </row>
    <row r="91760" spans="13:13" x14ac:dyDescent="0.25">
      <c r="M91760"/>
    </row>
    <row r="91761" spans="13:13" x14ac:dyDescent="0.25">
      <c r="M91761"/>
    </row>
    <row r="91762" spans="13:13" x14ac:dyDescent="0.25">
      <c r="M91762"/>
    </row>
    <row r="91763" spans="13:13" x14ac:dyDescent="0.25">
      <c r="M91763"/>
    </row>
    <row r="91764" spans="13:13" x14ac:dyDescent="0.25">
      <c r="M91764"/>
    </row>
    <row r="91765" spans="13:13" x14ac:dyDescent="0.25">
      <c r="M91765"/>
    </row>
    <row r="91766" spans="13:13" x14ac:dyDescent="0.25">
      <c r="M91766"/>
    </row>
    <row r="91767" spans="13:13" x14ac:dyDescent="0.25">
      <c r="M91767"/>
    </row>
    <row r="91768" spans="13:13" x14ac:dyDescent="0.25">
      <c r="M91768"/>
    </row>
    <row r="91769" spans="13:13" x14ac:dyDescent="0.25">
      <c r="M91769"/>
    </row>
    <row r="91770" spans="13:13" x14ac:dyDescent="0.25">
      <c r="M91770"/>
    </row>
    <row r="91771" spans="13:13" x14ac:dyDescent="0.25">
      <c r="M91771"/>
    </row>
    <row r="91772" spans="13:13" x14ac:dyDescent="0.25">
      <c r="M91772"/>
    </row>
    <row r="91773" spans="13:13" x14ac:dyDescent="0.25">
      <c r="M91773"/>
    </row>
    <row r="91774" spans="13:13" x14ac:dyDescent="0.25">
      <c r="M91774"/>
    </row>
    <row r="91775" spans="13:13" x14ac:dyDescent="0.25">
      <c r="M91775"/>
    </row>
    <row r="91776" spans="13:13" x14ac:dyDescent="0.25">
      <c r="M91776"/>
    </row>
    <row r="91777" spans="13:13" x14ac:dyDescent="0.25">
      <c r="M91777"/>
    </row>
    <row r="91778" spans="13:13" x14ac:dyDescent="0.25">
      <c r="M91778"/>
    </row>
    <row r="91779" spans="13:13" x14ac:dyDescent="0.25">
      <c r="M91779"/>
    </row>
    <row r="91780" spans="13:13" x14ac:dyDescent="0.25">
      <c r="M91780"/>
    </row>
    <row r="91781" spans="13:13" x14ac:dyDescent="0.25">
      <c r="M91781"/>
    </row>
    <row r="91782" spans="13:13" x14ac:dyDescent="0.25">
      <c r="M91782"/>
    </row>
    <row r="91783" spans="13:13" x14ac:dyDescent="0.25">
      <c r="M91783"/>
    </row>
    <row r="91784" spans="13:13" x14ac:dyDescent="0.25">
      <c r="M91784"/>
    </row>
    <row r="91785" spans="13:13" x14ac:dyDescent="0.25">
      <c r="M91785"/>
    </row>
    <row r="91786" spans="13:13" x14ac:dyDescent="0.25">
      <c r="M91786"/>
    </row>
    <row r="91787" spans="13:13" x14ac:dyDescent="0.25">
      <c r="M91787"/>
    </row>
    <row r="91788" spans="13:13" x14ac:dyDescent="0.25">
      <c r="M91788"/>
    </row>
    <row r="91789" spans="13:13" x14ac:dyDescent="0.25">
      <c r="M91789"/>
    </row>
    <row r="91790" spans="13:13" x14ac:dyDescent="0.25">
      <c r="M91790"/>
    </row>
    <row r="91791" spans="13:13" x14ac:dyDescent="0.25">
      <c r="M91791"/>
    </row>
    <row r="91792" spans="13:13" x14ac:dyDescent="0.25">
      <c r="M91792"/>
    </row>
    <row r="91793" spans="13:13" x14ac:dyDescent="0.25">
      <c r="M91793"/>
    </row>
    <row r="91794" spans="13:13" x14ac:dyDescent="0.25">
      <c r="M91794"/>
    </row>
    <row r="91795" spans="13:13" x14ac:dyDescent="0.25">
      <c r="M91795"/>
    </row>
    <row r="91796" spans="13:13" x14ac:dyDescent="0.25">
      <c r="M91796"/>
    </row>
    <row r="91797" spans="13:13" x14ac:dyDescent="0.25">
      <c r="M91797"/>
    </row>
    <row r="91798" spans="13:13" x14ac:dyDescent="0.25">
      <c r="M91798"/>
    </row>
    <row r="91799" spans="13:13" x14ac:dyDescent="0.25">
      <c r="M91799"/>
    </row>
    <row r="91800" spans="13:13" x14ac:dyDescent="0.25">
      <c r="M91800"/>
    </row>
    <row r="91801" spans="13:13" x14ac:dyDescent="0.25">
      <c r="M91801"/>
    </row>
    <row r="91802" spans="13:13" x14ac:dyDescent="0.25">
      <c r="M91802"/>
    </row>
    <row r="91803" spans="13:13" x14ac:dyDescent="0.25">
      <c r="M91803"/>
    </row>
    <row r="91804" spans="13:13" x14ac:dyDescent="0.25">
      <c r="M91804"/>
    </row>
    <row r="91805" spans="13:13" x14ac:dyDescent="0.25">
      <c r="M91805"/>
    </row>
    <row r="91806" spans="13:13" x14ac:dyDescent="0.25">
      <c r="M91806"/>
    </row>
    <row r="91807" spans="13:13" x14ac:dyDescent="0.25">
      <c r="M91807"/>
    </row>
    <row r="91808" spans="13:13" x14ac:dyDescent="0.25">
      <c r="M91808"/>
    </row>
    <row r="91809" spans="13:13" x14ac:dyDescent="0.25">
      <c r="M91809"/>
    </row>
    <row r="91810" spans="13:13" x14ac:dyDescent="0.25">
      <c r="M91810"/>
    </row>
    <row r="91811" spans="13:13" x14ac:dyDescent="0.25">
      <c r="M91811"/>
    </row>
    <row r="91812" spans="13:13" x14ac:dyDescent="0.25">
      <c r="M91812"/>
    </row>
    <row r="91813" spans="13:13" x14ac:dyDescent="0.25">
      <c r="M91813"/>
    </row>
    <row r="91814" spans="13:13" x14ac:dyDescent="0.25">
      <c r="M91814"/>
    </row>
    <row r="91815" spans="13:13" x14ac:dyDescent="0.25">
      <c r="M91815"/>
    </row>
    <row r="91816" spans="13:13" x14ac:dyDescent="0.25">
      <c r="M91816"/>
    </row>
    <row r="91817" spans="13:13" x14ac:dyDescent="0.25">
      <c r="M91817"/>
    </row>
    <row r="91818" spans="13:13" x14ac:dyDescent="0.25">
      <c r="M91818"/>
    </row>
    <row r="91819" spans="13:13" x14ac:dyDescent="0.25">
      <c r="M91819"/>
    </row>
    <row r="91820" spans="13:13" x14ac:dyDescent="0.25">
      <c r="M91820"/>
    </row>
    <row r="91821" spans="13:13" x14ac:dyDescent="0.25">
      <c r="M91821"/>
    </row>
    <row r="91822" spans="13:13" x14ac:dyDescent="0.25">
      <c r="M91822"/>
    </row>
    <row r="91823" spans="13:13" x14ac:dyDescent="0.25">
      <c r="M91823"/>
    </row>
    <row r="91824" spans="13:13" x14ac:dyDescent="0.25">
      <c r="M91824"/>
    </row>
    <row r="91825" spans="13:13" x14ac:dyDescent="0.25">
      <c r="M91825"/>
    </row>
    <row r="91826" spans="13:13" x14ac:dyDescent="0.25">
      <c r="M91826"/>
    </row>
    <row r="91827" spans="13:13" x14ac:dyDescent="0.25">
      <c r="M91827"/>
    </row>
    <row r="91828" spans="13:13" x14ac:dyDescent="0.25">
      <c r="M91828"/>
    </row>
    <row r="91829" spans="13:13" x14ac:dyDescent="0.25">
      <c r="M91829"/>
    </row>
    <row r="91830" spans="13:13" x14ac:dyDescent="0.25">
      <c r="M91830"/>
    </row>
    <row r="91831" spans="13:13" x14ac:dyDescent="0.25">
      <c r="M91831"/>
    </row>
    <row r="91832" spans="13:13" x14ac:dyDescent="0.25">
      <c r="M91832"/>
    </row>
    <row r="91833" spans="13:13" x14ac:dyDescent="0.25">
      <c r="M91833"/>
    </row>
    <row r="91834" spans="13:13" x14ac:dyDescent="0.25">
      <c r="M91834"/>
    </row>
    <row r="91835" spans="13:13" x14ac:dyDescent="0.25">
      <c r="M91835"/>
    </row>
    <row r="91836" spans="13:13" x14ac:dyDescent="0.25">
      <c r="M91836"/>
    </row>
    <row r="91837" spans="13:13" x14ac:dyDescent="0.25">
      <c r="M91837"/>
    </row>
    <row r="91838" spans="13:13" x14ac:dyDescent="0.25">
      <c r="M91838"/>
    </row>
    <row r="91839" spans="13:13" x14ac:dyDescent="0.25">
      <c r="M91839"/>
    </row>
    <row r="91840" spans="13:13" x14ac:dyDescent="0.25">
      <c r="M91840"/>
    </row>
    <row r="91841" spans="13:13" x14ac:dyDescent="0.25">
      <c r="M91841"/>
    </row>
    <row r="91842" spans="13:13" x14ac:dyDescent="0.25">
      <c r="M91842"/>
    </row>
    <row r="91843" spans="13:13" x14ac:dyDescent="0.25">
      <c r="M91843"/>
    </row>
    <row r="91844" spans="13:13" x14ac:dyDescent="0.25">
      <c r="M91844"/>
    </row>
    <row r="91845" spans="13:13" x14ac:dyDescent="0.25">
      <c r="M91845"/>
    </row>
    <row r="91846" spans="13:13" x14ac:dyDescent="0.25">
      <c r="M91846"/>
    </row>
    <row r="91847" spans="13:13" x14ac:dyDescent="0.25">
      <c r="M91847"/>
    </row>
    <row r="91848" spans="13:13" x14ac:dyDescent="0.25">
      <c r="M91848"/>
    </row>
    <row r="91849" spans="13:13" x14ac:dyDescent="0.25">
      <c r="M91849"/>
    </row>
    <row r="91850" spans="13:13" x14ac:dyDescent="0.25">
      <c r="M91850"/>
    </row>
    <row r="91851" spans="13:13" x14ac:dyDescent="0.25">
      <c r="M91851"/>
    </row>
    <row r="91852" spans="13:13" x14ac:dyDescent="0.25">
      <c r="M91852"/>
    </row>
    <row r="91853" spans="13:13" x14ac:dyDescent="0.25">
      <c r="M91853"/>
    </row>
    <row r="91854" spans="13:13" x14ac:dyDescent="0.25">
      <c r="M91854"/>
    </row>
    <row r="91855" spans="13:13" x14ac:dyDescent="0.25">
      <c r="M91855"/>
    </row>
    <row r="91856" spans="13:13" x14ac:dyDescent="0.25">
      <c r="M91856"/>
    </row>
    <row r="91857" spans="13:13" x14ac:dyDescent="0.25">
      <c r="M91857"/>
    </row>
    <row r="91858" spans="13:13" x14ac:dyDescent="0.25">
      <c r="M91858"/>
    </row>
    <row r="91859" spans="13:13" x14ac:dyDescent="0.25">
      <c r="M91859"/>
    </row>
    <row r="91860" spans="13:13" x14ac:dyDescent="0.25">
      <c r="M91860"/>
    </row>
    <row r="91861" spans="13:13" x14ac:dyDescent="0.25">
      <c r="M91861"/>
    </row>
    <row r="91862" spans="13:13" x14ac:dyDescent="0.25">
      <c r="M91862"/>
    </row>
    <row r="91863" spans="13:13" x14ac:dyDescent="0.25">
      <c r="M91863"/>
    </row>
    <row r="91864" spans="13:13" x14ac:dyDescent="0.25">
      <c r="M91864"/>
    </row>
    <row r="91865" spans="13:13" x14ac:dyDescent="0.25">
      <c r="M91865"/>
    </row>
    <row r="91866" spans="13:13" x14ac:dyDescent="0.25">
      <c r="M91866"/>
    </row>
    <row r="91867" spans="13:13" x14ac:dyDescent="0.25">
      <c r="M91867"/>
    </row>
    <row r="91868" spans="13:13" x14ac:dyDescent="0.25">
      <c r="M91868"/>
    </row>
    <row r="91869" spans="13:13" x14ac:dyDescent="0.25">
      <c r="M91869"/>
    </row>
    <row r="91870" spans="13:13" x14ac:dyDescent="0.25">
      <c r="M91870"/>
    </row>
    <row r="91871" spans="13:13" x14ac:dyDescent="0.25">
      <c r="M91871"/>
    </row>
    <row r="91872" spans="13:13" x14ac:dyDescent="0.25">
      <c r="M91872"/>
    </row>
    <row r="91873" spans="13:13" x14ac:dyDescent="0.25">
      <c r="M91873"/>
    </row>
    <row r="91874" spans="13:13" x14ac:dyDescent="0.25">
      <c r="M91874"/>
    </row>
    <row r="91875" spans="13:13" x14ac:dyDescent="0.25">
      <c r="M91875"/>
    </row>
    <row r="91876" spans="13:13" x14ac:dyDescent="0.25">
      <c r="M91876"/>
    </row>
    <row r="91877" spans="13:13" x14ac:dyDescent="0.25">
      <c r="M91877"/>
    </row>
    <row r="91878" spans="13:13" x14ac:dyDescent="0.25">
      <c r="M91878"/>
    </row>
    <row r="91879" spans="13:13" x14ac:dyDescent="0.25">
      <c r="M91879"/>
    </row>
    <row r="91880" spans="13:13" x14ac:dyDescent="0.25">
      <c r="M91880"/>
    </row>
    <row r="91881" spans="13:13" x14ac:dyDescent="0.25">
      <c r="M91881"/>
    </row>
    <row r="91882" spans="13:13" x14ac:dyDescent="0.25">
      <c r="M91882"/>
    </row>
    <row r="91883" spans="13:13" x14ac:dyDescent="0.25">
      <c r="M91883"/>
    </row>
    <row r="91884" spans="13:13" x14ac:dyDescent="0.25">
      <c r="M91884"/>
    </row>
    <row r="91885" spans="13:13" x14ac:dyDescent="0.25">
      <c r="M91885"/>
    </row>
    <row r="91886" spans="13:13" x14ac:dyDescent="0.25">
      <c r="M91886"/>
    </row>
    <row r="91887" spans="13:13" x14ac:dyDescent="0.25">
      <c r="M91887"/>
    </row>
    <row r="91888" spans="13:13" x14ac:dyDescent="0.25">
      <c r="M91888"/>
    </row>
    <row r="91889" spans="13:13" x14ac:dyDescent="0.25">
      <c r="M91889"/>
    </row>
    <row r="91890" spans="13:13" x14ac:dyDescent="0.25">
      <c r="M91890"/>
    </row>
    <row r="91891" spans="13:13" x14ac:dyDescent="0.25">
      <c r="M91891"/>
    </row>
    <row r="91892" spans="13:13" x14ac:dyDescent="0.25">
      <c r="M91892"/>
    </row>
    <row r="91893" spans="13:13" x14ac:dyDescent="0.25">
      <c r="M91893"/>
    </row>
    <row r="91894" spans="13:13" x14ac:dyDescent="0.25">
      <c r="M91894"/>
    </row>
    <row r="91895" spans="13:13" x14ac:dyDescent="0.25">
      <c r="M91895"/>
    </row>
    <row r="91896" spans="13:13" x14ac:dyDescent="0.25">
      <c r="M91896"/>
    </row>
    <row r="91897" spans="13:13" x14ac:dyDescent="0.25">
      <c r="M91897"/>
    </row>
    <row r="91898" spans="13:13" x14ac:dyDescent="0.25">
      <c r="M91898"/>
    </row>
    <row r="91899" spans="13:13" x14ac:dyDescent="0.25">
      <c r="M91899"/>
    </row>
    <row r="91900" spans="13:13" x14ac:dyDescent="0.25">
      <c r="M91900"/>
    </row>
    <row r="91901" spans="13:13" x14ac:dyDescent="0.25">
      <c r="M91901"/>
    </row>
    <row r="91902" spans="13:13" x14ac:dyDescent="0.25">
      <c r="M91902"/>
    </row>
    <row r="91903" spans="13:13" x14ac:dyDescent="0.25">
      <c r="M91903"/>
    </row>
    <row r="91904" spans="13:13" x14ac:dyDescent="0.25">
      <c r="M91904"/>
    </row>
    <row r="91905" spans="13:13" x14ac:dyDescent="0.25">
      <c r="M91905"/>
    </row>
    <row r="91906" spans="13:13" x14ac:dyDescent="0.25">
      <c r="M91906"/>
    </row>
    <row r="91907" spans="13:13" x14ac:dyDescent="0.25">
      <c r="M91907"/>
    </row>
    <row r="91908" spans="13:13" x14ac:dyDescent="0.25">
      <c r="M91908"/>
    </row>
    <row r="91909" spans="13:13" x14ac:dyDescent="0.25">
      <c r="M91909"/>
    </row>
    <row r="91910" spans="13:13" x14ac:dyDescent="0.25">
      <c r="M91910"/>
    </row>
    <row r="91911" spans="13:13" x14ac:dyDescent="0.25">
      <c r="M91911"/>
    </row>
    <row r="91912" spans="13:13" x14ac:dyDescent="0.25">
      <c r="M91912"/>
    </row>
    <row r="91913" spans="13:13" x14ac:dyDescent="0.25">
      <c r="M91913"/>
    </row>
    <row r="91914" spans="13:13" x14ac:dyDescent="0.25">
      <c r="M91914"/>
    </row>
    <row r="91915" spans="13:13" x14ac:dyDescent="0.25">
      <c r="M91915"/>
    </row>
    <row r="91916" spans="13:13" x14ac:dyDescent="0.25">
      <c r="M91916"/>
    </row>
    <row r="91917" spans="13:13" x14ac:dyDescent="0.25">
      <c r="M91917"/>
    </row>
    <row r="91918" spans="13:13" x14ac:dyDescent="0.25">
      <c r="M91918"/>
    </row>
    <row r="91919" spans="13:13" x14ac:dyDescent="0.25">
      <c r="M91919"/>
    </row>
    <row r="91920" spans="13:13" x14ac:dyDescent="0.25">
      <c r="M91920"/>
    </row>
    <row r="91921" spans="13:13" x14ac:dyDescent="0.25">
      <c r="M91921"/>
    </row>
    <row r="91922" spans="13:13" x14ac:dyDescent="0.25">
      <c r="M91922"/>
    </row>
    <row r="91923" spans="13:13" x14ac:dyDescent="0.25">
      <c r="M91923"/>
    </row>
    <row r="91924" spans="13:13" x14ac:dyDescent="0.25">
      <c r="M91924"/>
    </row>
    <row r="91925" spans="13:13" x14ac:dyDescent="0.25">
      <c r="M91925"/>
    </row>
    <row r="91926" spans="13:13" x14ac:dyDescent="0.25">
      <c r="M91926"/>
    </row>
    <row r="91927" spans="13:13" x14ac:dyDescent="0.25">
      <c r="M91927"/>
    </row>
    <row r="91928" spans="13:13" x14ac:dyDescent="0.25">
      <c r="M91928"/>
    </row>
    <row r="91929" spans="13:13" x14ac:dyDescent="0.25">
      <c r="M91929"/>
    </row>
    <row r="91930" spans="13:13" x14ac:dyDescent="0.25">
      <c r="M91930"/>
    </row>
    <row r="91931" spans="13:13" x14ac:dyDescent="0.25">
      <c r="M91931"/>
    </row>
    <row r="91932" spans="13:13" x14ac:dyDescent="0.25">
      <c r="M91932"/>
    </row>
    <row r="91933" spans="13:13" x14ac:dyDescent="0.25">
      <c r="M91933"/>
    </row>
    <row r="91934" spans="13:13" x14ac:dyDescent="0.25">
      <c r="M91934"/>
    </row>
    <row r="91935" spans="13:13" x14ac:dyDescent="0.25">
      <c r="M91935"/>
    </row>
    <row r="91936" spans="13:13" x14ac:dyDescent="0.25">
      <c r="M91936"/>
    </row>
    <row r="91937" spans="13:13" x14ac:dyDescent="0.25">
      <c r="M91937"/>
    </row>
    <row r="91938" spans="13:13" x14ac:dyDescent="0.25">
      <c r="M91938"/>
    </row>
    <row r="91939" spans="13:13" x14ac:dyDescent="0.25">
      <c r="M91939"/>
    </row>
    <row r="91940" spans="13:13" x14ac:dyDescent="0.25">
      <c r="M91940"/>
    </row>
    <row r="91941" spans="13:13" x14ac:dyDescent="0.25">
      <c r="M91941"/>
    </row>
    <row r="91942" spans="13:13" x14ac:dyDescent="0.25">
      <c r="M91942"/>
    </row>
    <row r="91943" spans="13:13" x14ac:dyDescent="0.25">
      <c r="M91943"/>
    </row>
    <row r="91944" spans="13:13" x14ac:dyDescent="0.25">
      <c r="M91944"/>
    </row>
    <row r="91945" spans="13:13" x14ac:dyDescent="0.25">
      <c r="M91945"/>
    </row>
    <row r="91946" spans="13:13" x14ac:dyDescent="0.25">
      <c r="M91946"/>
    </row>
    <row r="91947" spans="13:13" x14ac:dyDescent="0.25">
      <c r="M91947"/>
    </row>
    <row r="91948" spans="13:13" x14ac:dyDescent="0.25">
      <c r="M91948"/>
    </row>
    <row r="91949" spans="13:13" x14ac:dyDescent="0.25">
      <c r="M91949"/>
    </row>
    <row r="91950" spans="13:13" x14ac:dyDescent="0.25">
      <c r="M91950"/>
    </row>
    <row r="91951" spans="13:13" x14ac:dyDescent="0.25">
      <c r="M91951"/>
    </row>
    <row r="91952" spans="13:13" x14ac:dyDescent="0.25">
      <c r="M91952"/>
    </row>
    <row r="91953" spans="13:13" x14ac:dyDescent="0.25">
      <c r="M91953"/>
    </row>
    <row r="91954" spans="13:13" x14ac:dyDescent="0.25">
      <c r="M91954"/>
    </row>
    <row r="91955" spans="13:13" x14ac:dyDescent="0.25">
      <c r="M91955"/>
    </row>
    <row r="91956" spans="13:13" x14ac:dyDescent="0.25">
      <c r="M91956"/>
    </row>
    <row r="91957" spans="13:13" x14ac:dyDescent="0.25">
      <c r="M91957"/>
    </row>
    <row r="91958" spans="13:13" x14ac:dyDescent="0.25">
      <c r="M91958"/>
    </row>
    <row r="91959" spans="13:13" x14ac:dyDescent="0.25">
      <c r="M91959"/>
    </row>
    <row r="91960" spans="13:13" x14ac:dyDescent="0.25">
      <c r="M91960"/>
    </row>
    <row r="91961" spans="13:13" x14ac:dyDescent="0.25">
      <c r="M91961"/>
    </row>
    <row r="91962" spans="13:13" x14ac:dyDescent="0.25">
      <c r="M91962"/>
    </row>
    <row r="91963" spans="13:13" x14ac:dyDescent="0.25">
      <c r="M91963"/>
    </row>
    <row r="91964" spans="13:13" x14ac:dyDescent="0.25">
      <c r="M91964"/>
    </row>
    <row r="91965" spans="13:13" x14ac:dyDescent="0.25">
      <c r="M91965"/>
    </row>
    <row r="91966" spans="13:13" x14ac:dyDescent="0.25">
      <c r="M91966"/>
    </row>
    <row r="91967" spans="13:13" x14ac:dyDescent="0.25">
      <c r="M91967"/>
    </row>
    <row r="91968" spans="13:13" x14ac:dyDescent="0.25">
      <c r="M91968"/>
    </row>
    <row r="91969" spans="13:13" x14ac:dyDescent="0.25">
      <c r="M91969"/>
    </row>
    <row r="91970" spans="13:13" x14ac:dyDescent="0.25">
      <c r="M91970"/>
    </row>
    <row r="91971" spans="13:13" x14ac:dyDescent="0.25">
      <c r="M91971"/>
    </row>
    <row r="91972" spans="13:13" x14ac:dyDescent="0.25">
      <c r="M91972"/>
    </row>
    <row r="91973" spans="13:13" x14ac:dyDescent="0.25">
      <c r="M91973"/>
    </row>
    <row r="91974" spans="13:13" x14ac:dyDescent="0.25">
      <c r="M91974"/>
    </row>
    <row r="91975" spans="13:13" x14ac:dyDescent="0.25">
      <c r="M91975"/>
    </row>
    <row r="91976" spans="13:13" x14ac:dyDescent="0.25">
      <c r="M91976"/>
    </row>
    <row r="91977" spans="13:13" x14ac:dyDescent="0.25">
      <c r="M91977"/>
    </row>
    <row r="91978" spans="13:13" x14ac:dyDescent="0.25">
      <c r="M91978"/>
    </row>
    <row r="91979" spans="13:13" x14ac:dyDescent="0.25">
      <c r="M91979"/>
    </row>
    <row r="91980" spans="13:13" x14ac:dyDescent="0.25">
      <c r="M91980"/>
    </row>
    <row r="91981" spans="13:13" x14ac:dyDescent="0.25">
      <c r="M91981"/>
    </row>
    <row r="91982" spans="13:13" x14ac:dyDescent="0.25">
      <c r="M91982"/>
    </row>
    <row r="91983" spans="13:13" x14ac:dyDescent="0.25">
      <c r="M91983"/>
    </row>
    <row r="91984" spans="13:13" x14ac:dyDescent="0.25">
      <c r="M91984"/>
    </row>
    <row r="91985" spans="13:13" x14ac:dyDescent="0.25">
      <c r="M91985"/>
    </row>
    <row r="91986" spans="13:13" x14ac:dyDescent="0.25">
      <c r="M91986"/>
    </row>
    <row r="91987" spans="13:13" x14ac:dyDescent="0.25">
      <c r="M91987"/>
    </row>
    <row r="91988" spans="13:13" x14ac:dyDescent="0.25">
      <c r="M91988"/>
    </row>
    <row r="91989" spans="13:13" x14ac:dyDescent="0.25">
      <c r="M91989"/>
    </row>
    <row r="91990" spans="13:13" x14ac:dyDescent="0.25">
      <c r="M91990"/>
    </row>
    <row r="91991" spans="13:13" x14ac:dyDescent="0.25">
      <c r="M91991"/>
    </row>
    <row r="91992" spans="13:13" x14ac:dyDescent="0.25">
      <c r="M91992"/>
    </row>
    <row r="91993" spans="13:13" x14ac:dyDescent="0.25">
      <c r="M91993"/>
    </row>
    <row r="91994" spans="13:13" x14ac:dyDescent="0.25">
      <c r="M91994"/>
    </row>
    <row r="91995" spans="13:13" x14ac:dyDescent="0.25">
      <c r="M91995"/>
    </row>
    <row r="91996" spans="13:13" x14ac:dyDescent="0.25">
      <c r="M91996"/>
    </row>
    <row r="91997" spans="13:13" x14ac:dyDescent="0.25">
      <c r="M91997"/>
    </row>
    <row r="91998" spans="13:13" x14ac:dyDescent="0.25">
      <c r="M91998"/>
    </row>
    <row r="91999" spans="13:13" x14ac:dyDescent="0.25">
      <c r="M91999"/>
    </row>
    <row r="92000" spans="13:13" x14ac:dyDescent="0.25">
      <c r="M92000"/>
    </row>
    <row r="92001" spans="13:13" x14ac:dyDescent="0.25">
      <c r="M92001"/>
    </row>
    <row r="92002" spans="13:13" x14ac:dyDescent="0.25">
      <c r="M92002"/>
    </row>
    <row r="92003" spans="13:13" x14ac:dyDescent="0.25">
      <c r="M92003"/>
    </row>
    <row r="92004" spans="13:13" x14ac:dyDescent="0.25">
      <c r="M92004"/>
    </row>
    <row r="92005" spans="13:13" x14ac:dyDescent="0.25">
      <c r="M92005"/>
    </row>
    <row r="92006" spans="13:13" x14ac:dyDescent="0.25">
      <c r="M92006"/>
    </row>
    <row r="92007" spans="13:13" x14ac:dyDescent="0.25">
      <c r="M92007"/>
    </row>
    <row r="92008" spans="13:13" x14ac:dyDescent="0.25">
      <c r="M92008"/>
    </row>
    <row r="92009" spans="13:13" x14ac:dyDescent="0.25">
      <c r="M92009"/>
    </row>
    <row r="92010" spans="13:13" x14ac:dyDescent="0.25">
      <c r="M92010"/>
    </row>
    <row r="92011" spans="13:13" x14ac:dyDescent="0.25">
      <c r="M92011"/>
    </row>
    <row r="92012" spans="13:13" x14ac:dyDescent="0.25">
      <c r="M92012"/>
    </row>
    <row r="92013" spans="13:13" x14ac:dyDescent="0.25">
      <c r="M92013"/>
    </row>
    <row r="92014" spans="13:13" x14ac:dyDescent="0.25">
      <c r="M92014"/>
    </row>
    <row r="92015" spans="13:13" x14ac:dyDescent="0.25">
      <c r="M92015"/>
    </row>
    <row r="92016" spans="13:13" x14ac:dyDescent="0.25">
      <c r="M92016"/>
    </row>
    <row r="92017" spans="13:13" x14ac:dyDescent="0.25">
      <c r="M92017"/>
    </row>
    <row r="92018" spans="13:13" x14ac:dyDescent="0.25">
      <c r="M92018"/>
    </row>
    <row r="92019" spans="13:13" x14ac:dyDescent="0.25">
      <c r="M92019"/>
    </row>
    <row r="92020" spans="13:13" x14ac:dyDescent="0.25">
      <c r="M92020"/>
    </row>
    <row r="92021" spans="13:13" x14ac:dyDescent="0.25">
      <c r="M92021"/>
    </row>
    <row r="92022" spans="13:13" x14ac:dyDescent="0.25">
      <c r="M92022"/>
    </row>
    <row r="92023" spans="13:13" x14ac:dyDescent="0.25">
      <c r="M92023"/>
    </row>
    <row r="92024" spans="13:13" x14ac:dyDescent="0.25">
      <c r="M92024"/>
    </row>
    <row r="92025" spans="13:13" x14ac:dyDescent="0.25">
      <c r="M92025"/>
    </row>
    <row r="92026" spans="13:13" x14ac:dyDescent="0.25">
      <c r="M92026"/>
    </row>
    <row r="92027" spans="13:13" x14ac:dyDescent="0.25">
      <c r="M92027"/>
    </row>
    <row r="92028" spans="13:13" x14ac:dyDescent="0.25">
      <c r="M92028"/>
    </row>
    <row r="92029" spans="13:13" x14ac:dyDescent="0.25">
      <c r="M92029"/>
    </row>
    <row r="92030" spans="13:13" x14ac:dyDescent="0.25">
      <c r="M92030"/>
    </row>
    <row r="92031" spans="13:13" x14ac:dyDescent="0.25">
      <c r="M92031"/>
    </row>
    <row r="92032" spans="13:13" x14ac:dyDescent="0.25">
      <c r="M92032"/>
    </row>
    <row r="92033" spans="13:13" x14ac:dyDescent="0.25">
      <c r="M92033"/>
    </row>
    <row r="92034" spans="13:13" x14ac:dyDescent="0.25">
      <c r="M92034"/>
    </row>
    <row r="92035" spans="13:13" x14ac:dyDescent="0.25">
      <c r="M92035"/>
    </row>
    <row r="92036" spans="13:13" x14ac:dyDescent="0.25">
      <c r="M92036"/>
    </row>
    <row r="92037" spans="13:13" x14ac:dyDescent="0.25">
      <c r="M92037"/>
    </row>
    <row r="92038" spans="13:13" x14ac:dyDescent="0.25">
      <c r="M92038"/>
    </row>
    <row r="92039" spans="13:13" x14ac:dyDescent="0.25">
      <c r="M92039"/>
    </row>
    <row r="92040" spans="13:13" x14ac:dyDescent="0.25">
      <c r="M92040"/>
    </row>
    <row r="92041" spans="13:13" x14ac:dyDescent="0.25">
      <c r="M92041"/>
    </row>
    <row r="92042" spans="13:13" x14ac:dyDescent="0.25">
      <c r="M92042"/>
    </row>
    <row r="92043" spans="13:13" x14ac:dyDescent="0.25">
      <c r="M92043"/>
    </row>
    <row r="92044" spans="13:13" x14ac:dyDescent="0.25">
      <c r="M92044"/>
    </row>
    <row r="92045" spans="13:13" x14ac:dyDescent="0.25">
      <c r="M92045"/>
    </row>
    <row r="92046" spans="13:13" x14ac:dyDescent="0.25">
      <c r="M92046"/>
    </row>
    <row r="92047" spans="13:13" x14ac:dyDescent="0.25">
      <c r="M92047"/>
    </row>
    <row r="92048" spans="13:13" x14ac:dyDescent="0.25">
      <c r="M92048"/>
    </row>
    <row r="92049" spans="13:13" x14ac:dyDescent="0.25">
      <c r="M92049"/>
    </row>
    <row r="92050" spans="13:13" x14ac:dyDescent="0.25">
      <c r="M92050"/>
    </row>
    <row r="92051" spans="13:13" x14ac:dyDescent="0.25">
      <c r="M92051"/>
    </row>
    <row r="92052" spans="13:13" x14ac:dyDescent="0.25">
      <c r="M92052"/>
    </row>
    <row r="92053" spans="13:13" x14ac:dyDescent="0.25">
      <c r="M92053"/>
    </row>
    <row r="92054" spans="13:13" x14ac:dyDescent="0.25">
      <c r="M92054"/>
    </row>
    <row r="92055" spans="13:13" x14ac:dyDescent="0.25">
      <c r="M92055"/>
    </row>
    <row r="92056" spans="13:13" x14ac:dyDescent="0.25">
      <c r="M92056"/>
    </row>
    <row r="92057" spans="13:13" x14ac:dyDescent="0.25">
      <c r="M92057"/>
    </row>
    <row r="92058" spans="13:13" x14ac:dyDescent="0.25">
      <c r="M92058"/>
    </row>
    <row r="92059" spans="13:13" x14ac:dyDescent="0.25">
      <c r="M92059"/>
    </row>
    <row r="92060" spans="13:13" x14ac:dyDescent="0.25">
      <c r="M92060"/>
    </row>
    <row r="92061" spans="13:13" x14ac:dyDescent="0.25">
      <c r="M92061"/>
    </row>
    <row r="92062" spans="13:13" x14ac:dyDescent="0.25">
      <c r="M92062"/>
    </row>
    <row r="92063" spans="13:13" x14ac:dyDescent="0.25">
      <c r="M92063"/>
    </row>
    <row r="92064" spans="13:13" x14ac:dyDescent="0.25">
      <c r="M92064"/>
    </row>
    <row r="92065" spans="13:13" x14ac:dyDescent="0.25">
      <c r="M92065"/>
    </row>
    <row r="92066" spans="13:13" x14ac:dyDescent="0.25">
      <c r="M92066"/>
    </row>
    <row r="92067" spans="13:13" x14ac:dyDescent="0.25">
      <c r="M92067"/>
    </row>
    <row r="92068" spans="13:13" x14ac:dyDescent="0.25">
      <c r="M92068"/>
    </row>
    <row r="92069" spans="13:13" x14ac:dyDescent="0.25">
      <c r="M92069"/>
    </row>
    <row r="92070" spans="13:13" x14ac:dyDescent="0.25">
      <c r="M92070"/>
    </row>
    <row r="92071" spans="13:13" x14ac:dyDescent="0.25">
      <c r="M92071"/>
    </row>
    <row r="92072" spans="13:13" x14ac:dyDescent="0.25">
      <c r="M92072"/>
    </row>
    <row r="92073" spans="13:13" x14ac:dyDescent="0.25">
      <c r="M92073"/>
    </row>
    <row r="92074" spans="13:13" x14ac:dyDescent="0.25">
      <c r="M92074"/>
    </row>
    <row r="92075" spans="13:13" x14ac:dyDescent="0.25">
      <c r="M92075"/>
    </row>
    <row r="92076" spans="13:13" x14ac:dyDescent="0.25">
      <c r="M92076"/>
    </row>
    <row r="92077" spans="13:13" x14ac:dyDescent="0.25">
      <c r="M92077"/>
    </row>
    <row r="92078" spans="13:13" x14ac:dyDescent="0.25">
      <c r="M92078"/>
    </row>
    <row r="92079" spans="13:13" x14ac:dyDescent="0.25">
      <c r="M92079"/>
    </row>
    <row r="92080" spans="13:13" x14ac:dyDescent="0.25">
      <c r="M92080"/>
    </row>
    <row r="92081" spans="13:13" x14ac:dyDescent="0.25">
      <c r="M92081"/>
    </row>
    <row r="92082" spans="13:13" x14ac:dyDescent="0.25">
      <c r="M92082"/>
    </row>
    <row r="92083" spans="13:13" x14ac:dyDescent="0.25">
      <c r="M92083"/>
    </row>
    <row r="92084" spans="13:13" x14ac:dyDescent="0.25">
      <c r="M92084"/>
    </row>
    <row r="92085" spans="13:13" x14ac:dyDescent="0.25">
      <c r="M92085"/>
    </row>
    <row r="92086" spans="13:13" x14ac:dyDescent="0.25">
      <c r="M92086"/>
    </row>
    <row r="92087" spans="13:13" x14ac:dyDescent="0.25">
      <c r="M92087"/>
    </row>
    <row r="92088" spans="13:13" x14ac:dyDescent="0.25">
      <c r="M92088"/>
    </row>
    <row r="92089" spans="13:13" x14ac:dyDescent="0.25">
      <c r="M92089"/>
    </row>
    <row r="92090" spans="13:13" x14ac:dyDescent="0.25">
      <c r="M92090"/>
    </row>
    <row r="92091" spans="13:13" x14ac:dyDescent="0.25">
      <c r="M92091"/>
    </row>
    <row r="92092" spans="13:13" x14ac:dyDescent="0.25">
      <c r="M92092"/>
    </row>
    <row r="92093" spans="13:13" x14ac:dyDescent="0.25">
      <c r="M92093"/>
    </row>
    <row r="92094" spans="13:13" x14ac:dyDescent="0.25">
      <c r="M92094"/>
    </row>
    <row r="92095" spans="13:13" x14ac:dyDescent="0.25">
      <c r="M92095"/>
    </row>
    <row r="92096" spans="13:13" x14ac:dyDescent="0.25">
      <c r="M92096"/>
    </row>
    <row r="92097" spans="13:13" x14ac:dyDescent="0.25">
      <c r="M92097"/>
    </row>
    <row r="92098" spans="13:13" x14ac:dyDescent="0.25">
      <c r="M92098"/>
    </row>
    <row r="92099" spans="13:13" x14ac:dyDescent="0.25">
      <c r="M92099"/>
    </row>
    <row r="92100" spans="13:13" x14ac:dyDescent="0.25">
      <c r="M92100"/>
    </row>
    <row r="92101" spans="13:13" x14ac:dyDescent="0.25">
      <c r="M92101"/>
    </row>
    <row r="92102" spans="13:13" x14ac:dyDescent="0.25">
      <c r="M92102"/>
    </row>
    <row r="92103" spans="13:13" x14ac:dyDescent="0.25">
      <c r="M92103"/>
    </row>
    <row r="92104" spans="13:13" x14ac:dyDescent="0.25">
      <c r="M92104"/>
    </row>
    <row r="92105" spans="13:13" x14ac:dyDescent="0.25">
      <c r="M92105"/>
    </row>
    <row r="92106" spans="13:13" x14ac:dyDescent="0.25">
      <c r="M92106"/>
    </row>
    <row r="92107" spans="13:13" x14ac:dyDescent="0.25">
      <c r="M92107"/>
    </row>
    <row r="92108" spans="13:13" x14ac:dyDescent="0.25">
      <c r="M92108"/>
    </row>
    <row r="92109" spans="13:13" x14ac:dyDescent="0.25">
      <c r="M92109"/>
    </row>
    <row r="92110" spans="13:13" x14ac:dyDescent="0.25">
      <c r="M92110"/>
    </row>
    <row r="92111" spans="13:13" x14ac:dyDescent="0.25">
      <c r="M92111"/>
    </row>
    <row r="92112" spans="13:13" x14ac:dyDescent="0.25">
      <c r="M92112"/>
    </row>
    <row r="92113" spans="13:13" x14ac:dyDescent="0.25">
      <c r="M92113"/>
    </row>
    <row r="92114" spans="13:13" x14ac:dyDescent="0.25">
      <c r="M92114"/>
    </row>
    <row r="92115" spans="13:13" x14ac:dyDescent="0.25">
      <c r="M92115"/>
    </row>
    <row r="92116" spans="13:13" x14ac:dyDescent="0.25">
      <c r="M92116"/>
    </row>
    <row r="92117" spans="13:13" x14ac:dyDescent="0.25">
      <c r="M92117"/>
    </row>
    <row r="92118" spans="13:13" x14ac:dyDescent="0.25">
      <c r="M92118"/>
    </row>
    <row r="92119" spans="13:13" x14ac:dyDescent="0.25">
      <c r="M92119"/>
    </row>
    <row r="92120" spans="13:13" x14ac:dyDescent="0.25">
      <c r="M92120"/>
    </row>
    <row r="92121" spans="13:13" x14ac:dyDescent="0.25">
      <c r="M92121"/>
    </row>
    <row r="92122" spans="13:13" x14ac:dyDescent="0.25">
      <c r="M92122"/>
    </row>
    <row r="92123" spans="13:13" x14ac:dyDescent="0.25">
      <c r="M92123"/>
    </row>
    <row r="92124" spans="13:13" x14ac:dyDescent="0.25">
      <c r="M92124"/>
    </row>
    <row r="92125" spans="13:13" x14ac:dyDescent="0.25">
      <c r="M92125"/>
    </row>
    <row r="92126" spans="13:13" x14ac:dyDescent="0.25">
      <c r="M92126"/>
    </row>
    <row r="92127" spans="13:13" x14ac:dyDescent="0.25">
      <c r="M92127"/>
    </row>
    <row r="92128" spans="13:13" x14ac:dyDescent="0.25">
      <c r="M92128"/>
    </row>
    <row r="92129" spans="13:13" x14ac:dyDescent="0.25">
      <c r="M92129"/>
    </row>
    <row r="92130" spans="13:13" x14ac:dyDescent="0.25">
      <c r="M92130"/>
    </row>
    <row r="92131" spans="13:13" x14ac:dyDescent="0.25">
      <c r="M92131"/>
    </row>
    <row r="92132" spans="13:13" x14ac:dyDescent="0.25">
      <c r="M92132"/>
    </row>
    <row r="92133" spans="13:13" x14ac:dyDescent="0.25">
      <c r="M92133"/>
    </row>
    <row r="92134" spans="13:13" x14ac:dyDescent="0.25">
      <c r="M92134"/>
    </row>
    <row r="92135" spans="13:13" x14ac:dyDescent="0.25">
      <c r="M92135"/>
    </row>
    <row r="92136" spans="13:13" x14ac:dyDescent="0.25">
      <c r="M92136"/>
    </row>
    <row r="92137" spans="13:13" x14ac:dyDescent="0.25">
      <c r="M92137"/>
    </row>
    <row r="92138" spans="13:13" x14ac:dyDescent="0.25">
      <c r="M92138"/>
    </row>
    <row r="92139" spans="13:13" x14ac:dyDescent="0.25">
      <c r="M92139"/>
    </row>
    <row r="92140" spans="13:13" x14ac:dyDescent="0.25">
      <c r="M92140"/>
    </row>
    <row r="92141" spans="13:13" x14ac:dyDescent="0.25">
      <c r="M92141"/>
    </row>
    <row r="92142" spans="13:13" x14ac:dyDescent="0.25">
      <c r="M92142"/>
    </row>
    <row r="92143" spans="13:13" x14ac:dyDescent="0.25">
      <c r="M92143"/>
    </row>
    <row r="92144" spans="13:13" x14ac:dyDescent="0.25">
      <c r="M92144"/>
    </row>
    <row r="92145" spans="13:13" x14ac:dyDescent="0.25">
      <c r="M92145"/>
    </row>
    <row r="92146" spans="13:13" x14ac:dyDescent="0.25">
      <c r="M92146"/>
    </row>
    <row r="92147" spans="13:13" x14ac:dyDescent="0.25">
      <c r="M92147"/>
    </row>
    <row r="92148" spans="13:13" x14ac:dyDescent="0.25">
      <c r="M92148"/>
    </row>
    <row r="92149" spans="13:13" x14ac:dyDescent="0.25">
      <c r="M92149"/>
    </row>
    <row r="92150" spans="13:13" x14ac:dyDescent="0.25">
      <c r="M92150"/>
    </row>
    <row r="92151" spans="13:13" x14ac:dyDescent="0.25">
      <c r="M92151"/>
    </row>
    <row r="92152" spans="13:13" x14ac:dyDescent="0.25">
      <c r="M92152"/>
    </row>
    <row r="92153" spans="13:13" x14ac:dyDescent="0.25">
      <c r="M92153"/>
    </row>
    <row r="92154" spans="13:13" x14ac:dyDescent="0.25">
      <c r="M92154"/>
    </row>
    <row r="92155" spans="13:13" x14ac:dyDescent="0.25">
      <c r="M92155"/>
    </row>
    <row r="92156" spans="13:13" x14ac:dyDescent="0.25">
      <c r="M92156"/>
    </row>
    <row r="92157" spans="13:13" x14ac:dyDescent="0.25">
      <c r="M92157"/>
    </row>
    <row r="92158" spans="13:13" x14ac:dyDescent="0.25">
      <c r="M92158"/>
    </row>
    <row r="92159" spans="13:13" x14ac:dyDescent="0.25">
      <c r="M92159"/>
    </row>
    <row r="92160" spans="13:13" x14ac:dyDescent="0.25">
      <c r="M92160"/>
    </row>
    <row r="92161" spans="13:13" x14ac:dyDescent="0.25">
      <c r="M92161"/>
    </row>
    <row r="92162" spans="13:13" x14ac:dyDescent="0.25">
      <c r="M92162"/>
    </row>
    <row r="92163" spans="13:13" x14ac:dyDescent="0.25">
      <c r="M92163"/>
    </row>
    <row r="92164" spans="13:13" x14ac:dyDescent="0.25">
      <c r="M92164"/>
    </row>
    <row r="92165" spans="13:13" x14ac:dyDescent="0.25">
      <c r="M92165"/>
    </row>
    <row r="92166" spans="13:13" x14ac:dyDescent="0.25">
      <c r="M92166"/>
    </row>
    <row r="92167" spans="13:13" x14ac:dyDescent="0.25">
      <c r="M92167"/>
    </row>
    <row r="92168" spans="13:13" x14ac:dyDescent="0.25">
      <c r="M92168"/>
    </row>
    <row r="92169" spans="13:13" x14ac:dyDescent="0.25">
      <c r="M92169"/>
    </row>
    <row r="92170" spans="13:13" x14ac:dyDescent="0.25">
      <c r="M92170"/>
    </row>
    <row r="92171" spans="13:13" x14ac:dyDescent="0.25">
      <c r="M92171"/>
    </row>
    <row r="92172" spans="13:13" x14ac:dyDescent="0.25">
      <c r="M92172"/>
    </row>
    <row r="92173" spans="13:13" x14ac:dyDescent="0.25">
      <c r="M92173"/>
    </row>
    <row r="92174" spans="13:13" x14ac:dyDescent="0.25">
      <c r="M92174"/>
    </row>
    <row r="92175" spans="13:13" x14ac:dyDescent="0.25">
      <c r="M92175"/>
    </row>
    <row r="92176" spans="13:13" x14ac:dyDescent="0.25">
      <c r="M92176"/>
    </row>
    <row r="92177" spans="13:13" x14ac:dyDescent="0.25">
      <c r="M92177"/>
    </row>
    <row r="92178" spans="13:13" x14ac:dyDescent="0.25">
      <c r="M92178"/>
    </row>
    <row r="92179" spans="13:13" x14ac:dyDescent="0.25">
      <c r="M92179"/>
    </row>
    <row r="92180" spans="13:13" x14ac:dyDescent="0.25">
      <c r="M92180"/>
    </row>
    <row r="92181" spans="13:13" x14ac:dyDescent="0.25">
      <c r="M92181"/>
    </row>
    <row r="92182" spans="13:13" x14ac:dyDescent="0.25">
      <c r="M92182"/>
    </row>
    <row r="92183" spans="13:13" x14ac:dyDescent="0.25">
      <c r="M92183"/>
    </row>
    <row r="92184" spans="13:13" x14ac:dyDescent="0.25">
      <c r="M92184"/>
    </row>
    <row r="92185" spans="13:13" x14ac:dyDescent="0.25">
      <c r="M92185"/>
    </row>
    <row r="92186" spans="13:13" x14ac:dyDescent="0.25">
      <c r="M92186"/>
    </row>
    <row r="92187" spans="13:13" x14ac:dyDescent="0.25">
      <c r="M92187"/>
    </row>
    <row r="92188" spans="13:13" x14ac:dyDescent="0.25">
      <c r="M92188"/>
    </row>
    <row r="92189" spans="13:13" x14ac:dyDescent="0.25">
      <c r="M92189"/>
    </row>
    <row r="92190" spans="13:13" x14ac:dyDescent="0.25">
      <c r="M92190"/>
    </row>
    <row r="92191" spans="13:13" x14ac:dyDescent="0.25">
      <c r="M92191"/>
    </row>
    <row r="92192" spans="13:13" x14ac:dyDescent="0.25">
      <c r="M92192"/>
    </row>
    <row r="92193" spans="13:13" x14ac:dyDescent="0.25">
      <c r="M92193"/>
    </row>
    <row r="92194" spans="13:13" x14ac:dyDescent="0.25">
      <c r="M92194"/>
    </row>
    <row r="92195" spans="13:13" x14ac:dyDescent="0.25">
      <c r="M92195"/>
    </row>
    <row r="92196" spans="13:13" x14ac:dyDescent="0.25">
      <c r="M92196"/>
    </row>
    <row r="92197" spans="13:13" x14ac:dyDescent="0.25">
      <c r="M92197"/>
    </row>
    <row r="92198" spans="13:13" x14ac:dyDescent="0.25">
      <c r="M92198"/>
    </row>
    <row r="92199" spans="13:13" x14ac:dyDescent="0.25">
      <c r="M92199"/>
    </row>
    <row r="92200" spans="13:13" x14ac:dyDescent="0.25">
      <c r="M92200"/>
    </row>
    <row r="92201" spans="13:13" x14ac:dyDescent="0.25">
      <c r="M92201"/>
    </row>
    <row r="92202" spans="13:13" x14ac:dyDescent="0.25">
      <c r="M92202"/>
    </row>
    <row r="92203" spans="13:13" x14ac:dyDescent="0.25">
      <c r="M92203"/>
    </row>
    <row r="92204" spans="13:13" x14ac:dyDescent="0.25">
      <c r="M92204"/>
    </row>
    <row r="92205" spans="13:13" x14ac:dyDescent="0.25">
      <c r="M92205"/>
    </row>
    <row r="92206" spans="13:13" x14ac:dyDescent="0.25">
      <c r="M92206"/>
    </row>
    <row r="92207" spans="13:13" x14ac:dyDescent="0.25">
      <c r="M92207"/>
    </row>
    <row r="92208" spans="13:13" x14ac:dyDescent="0.25">
      <c r="M92208"/>
    </row>
    <row r="92209" spans="13:13" x14ac:dyDescent="0.25">
      <c r="M92209"/>
    </row>
    <row r="92210" spans="13:13" x14ac:dyDescent="0.25">
      <c r="M92210"/>
    </row>
    <row r="92211" spans="13:13" x14ac:dyDescent="0.25">
      <c r="M92211"/>
    </row>
    <row r="92212" spans="13:13" x14ac:dyDescent="0.25">
      <c r="M92212"/>
    </row>
    <row r="92213" spans="13:13" x14ac:dyDescent="0.25">
      <c r="M92213"/>
    </row>
    <row r="92214" spans="13:13" x14ac:dyDescent="0.25">
      <c r="M92214"/>
    </row>
    <row r="92215" spans="13:13" x14ac:dyDescent="0.25">
      <c r="M92215"/>
    </row>
    <row r="92216" spans="13:13" x14ac:dyDescent="0.25">
      <c r="M92216"/>
    </row>
    <row r="92217" spans="13:13" x14ac:dyDescent="0.25">
      <c r="M92217"/>
    </row>
    <row r="92218" spans="13:13" x14ac:dyDescent="0.25">
      <c r="M92218"/>
    </row>
    <row r="92219" spans="13:13" x14ac:dyDescent="0.25">
      <c r="M92219"/>
    </row>
    <row r="92220" spans="13:13" x14ac:dyDescent="0.25">
      <c r="M92220"/>
    </row>
    <row r="92221" spans="13:13" x14ac:dyDescent="0.25">
      <c r="M92221"/>
    </row>
    <row r="92222" spans="13:13" x14ac:dyDescent="0.25">
      <c r="M92222"/>
    </row>
    <row r="92223" spans="13:13" x14ac:dyDescent="0.25">
      <c r="M92223"/>
    </row>
    <row r="92224" spans="13:13" x14ac:dyDescent="0.25">
      <c r="M92224"/>
    </row>
    <row r="92225" spans="13:13" x14ac:dyDescent="0.25">
      <c r="M92225"/>
    </row>
    <row r="92226" spans="13:13" x14ac:dyDescent="0.25">
      <c r="M92226"/>
    </row>
    <row r="92227" spans="13:13" x14ac:dyDescent="0.25">
      <c r="M92227"/>
    </row>
    <row r="92228" spans="13:13" x14ac:dyDescent="0.25">
      <c r="M92228"/>
    </row>
    <row r="92229" spans="13:13" x14ac:dyDescent="0.25">
      <c r="M92229"/>
    </row>
    <row r="92230" spans="13:13" x14ac:dyDescent="0.25">
      <c r="M92230"/>
    </row>
    <row r="92231" spans="13:13" x14ac:dyDescent="0.25">
      <c r="M92231"/>
    </row>
    <row r="92232" spans="13:13" x14ac:dyDescent="0.25">
      <c r="M92232"/>
    </row>
    <row r="92233" spans="13:13" x14ac:dyDescent="0.25">
      <c r="M92233"/>
    </row>
    <row r="92234" spans="13:13" x14ac:dyDescent="0.25">
      <c r="M92234"/>
    </row>
    <row r="92235" spans="13:13" x14ac:dyDescent="0.25">
      <c r="M92235"/>
    </row>
    <row r="92236" spans="13:13" x14ac:dyDescent="0.25">
      <c r="M92236"/>
    </row>
    <row r="92237" spans="13:13" x14ac:dyDescent="0.25">
      <c r="M92237"/>
    </row>
    <row r="92238" spans="13:13" x14ac:dyDescent="0.25">
      <c r="M92238"/>
    </row>
    <row r="92239" spans="13:13" x14ac:dyDescent="0.25">
      <c r="M92239"/>
    </row>
    <row r="92240" spans="13:13" x14ac:dyDescent="0.25">
      <c r="M92240"/>
    </row>
    <row r="92241" spans="13:13" x14ac:dyDescent="0.25">
      <c r="M92241"/>
    </row>
    <row r="92242" spans="13:13" x14ac:dyDescent="0.25">
      <c r="M92242"/>
    </row>
    <row r="92243" spans="13:13" x14ac:dyDescent="0.25">
      <c r="M92243"/>
    </row>
    <row r="92244" spans="13:13" x14ac:dyDescent="0.25">
      <c r="M92244"/>
    </row>
    <row r="92245" spans="13:13" x14ac:dyDescent="0.25">
      <c r="M92245"/>
    </row>
    <row r="92246" spans="13:13" x14ac:dyDescent="0.25">
      <c r="M92246"/>
    </row>
    <row r="92247" spans="13:13" x14ac:dyDescent="0.25">
      <c r="M92247"/>
    </row>
    <row r="92248" spans="13:13" x14ac:dyDescent="0.25">
      <c r="M92248"/>
    </row>
    <row r="92249" spans="13:13" x14ac:dyDescent="0.25">
      <c r="M92249"/>
    </row>
    <row r="92250" spans="13:13" x14ac:dyDescent="0.25">
      <c r="M92250"/>
    </row>
    <row r="92251" spans="13:13" x14ac:dyDescent="0.25">
      <c r="M92251"/>
    </row>
    <row r="92252" spans="13:13" x14ac:dyDescent="0.25">
      <c r="M92252"/>
    </row>
    <row r="92253" spans="13:13" x14ac:dyDescent="0.25">
      <c r="M92253"/>
    </row>
    <row r="92254" spans="13:13" x14ac:dyDescent="0.25">
      <c r="M92254"/>
    </row>
    <row r="92255" spans="13:13" x14ac:dyDescent="0.25">
      <c r="M92255"/>
    </row>
    <row r="92256" spans="13:13" x14ac:dyDescent="0.25">
      <c r="M92256"/>
    </row>
    <row r="92257" spans="13:13" x14ac:dyDescent="0.25">
      <c r="M92257"/>
    </row>
    <row r="92258" spans="13:13" x14ac:dyDescent="0.25">
      <c r="M92258"/>
    </row>
    <row r="92259" spans="13:13" x14ac:dyDescent="0.25">
      <c r="M92259"/>
    </row>
    <row r="92260" spans="13:13" x14ac:dyDescent="0.25">
      <c r="M92260"/>
    </row>
    <row r="92261" spans="13:13" x14ac:dyDescent="0.25">
      <c r="M92261"/>
    </row>
    <row r="92262" spans="13:13" x14ac:dyDescent="0.25">
      <c r="M92262"/>
    </row>
    <row r="92263" spans="13:13" x14ac:dyDescent="0.25">
      <c r="M92263"/>
    </row>
    <row r="92264" spans="13:13" x14ac:dyDescent="0.25">
      <c r="M92264"/>
    </row>
    <row r="92265" spans="13:13" x14ac:dyDescent="0.25">
      <c r="M92265"/>
    </row>
    <row r="92266" spans="13:13" x14ac:dyDescent="0.25">
      <c r="M92266"/>
    </row>
    <row r="92267" spans="13:13" x14ac:dyDescent="0.25">
      <c r="M92267"/>
    </row>
    <row r="92268" spans="13:13" x14ac:dyDescent="0.25">
      <c r="M92268"/>
    </row>
    <row r="92269" spans="13:13" x14ac:dyDescent="0.25">
      <c r="M92269"/>
    </row>
    <row r="92270" spans="13:13" x14ac:dyDescent="0.25">
      <c r="M92270"/>
    </row>
    <row r="92271" spans="13:13" x14ac:dyDescent="0.25">
      <c r="M92271"/>
    </row>
    <row r="92272" spans="13:13" x14ac:dyDescent="0.25">
      <c r="M92272"/>
    </row>
    <row r="92273" spans="13:13" x14ac:dyDescent="0.25">
      <c r="M92273"/>
    </row>
    <row r="92274" spans="13:13" x14ac:dyDescent="0.25">
      <c r="M92274"/>
    </row>
    <row r="92275" spans="13:13" x14ac:dyDescent="0.25">
      <c r="M92275"/>
    </row>
    <row r="92276" spans="13:13" x14ac:dyDescent="0.25">
      <c r="M92276"/>
    </row>
    <row r="92277" spans="13:13" x14ac:dyDescent="0.25">
      <c r="M92277"/>
    </row>
    <row r="92278" spans="13:13" x14ac:dyDescent="0.25">
      <c r="M92278"/>
    </row>
    <row r="92279" spans="13:13" x14ac:dyDescent="0.25">
      <c r="M92279"/>
    </row>
    <row r="92280" spans="13:13" x14ac:dyDescent="0.25">
      <c r="M92280"/>
    </row>
    <row r="92281" spans="13:13" x14ac:dyDescent="0.25">
      <c r="M92281"/>
    </row>
    <row r="92282" spans="13:13" x14ac:dyDescent="0.25">
      <c r="M92282"/>
    </row>
    <row r="92283" spans="13:13" x14ac:dyDescent="0.25">
      <c r="M92283"/>
    </row>
    <row r="92284" spans="13:13" x14ac:dyDescent="0.25">
      <c r="M92284"/>
    </row>
    <row r="92285" spans="13:13" x14ac:dyDescent="0.25">
      <c r="M92285"/>
    </row>
    <row r="92286" spans="13:13" x14ac:dyDescent="0.25">
      <c r="M92286"/>
    </row>
    <row r="92287" spans="13:13" x14ac:dyDescent="0.25">
      <c r="M92287"/>
    </row>
    <row r="92288" spans="13:13" x14ac:dyDescent="0.25">
      <c r="M92288"/>
    </row>
    <row r="92289" spans="13:13" x14ac:dyDescent="0.25">
      <c r="M92289"/>
    </row>
    <row r="92290" spans="13:13" x14ac:dyDescent="0.25">
      <c r="M92290"/>
    </row>
    <row r="92291" spans="13:13" x14ac:dyDescent="0.25">
      <c r="M92291"/>
    </row>
    <row r="92292" spans="13:13" x14ac:dyDescent="0.25">
      <c r="M92292"/>
    </row>
    <row r="92293" spans="13:13" x14ac:dyDescent="0.25">
      <c r="M92293"/>
    </row>
    <row r="92294" spans="13:13" x14ac:dyDescent="0.25">
      <c r="M92294"/>
    </row>
    <row r="92295" spans="13:13" x14ac:dyDescent="0.25">
      <c r="M92295"/>
    </row>
    <row r="92296" spans="13:13" x14ac:dyDescent="0.25">
      <c r="M92296"/>
    </row>
    <row r="92297" spans="13:13" x14ac:dyDescent="0.25">
      <c r="M92297"/>
    </row>
    <row r="92298" spans="13:13" x14ac:dyDescent="0.25">
      <c r="M92298"/>
    </row>
    <row r="92299" spans="13:13" x14ac:dyDescent="0.25">
      <c r="M92299"/>
    </row>
    <row r="92300" spans="13:13" x14ac:dyDescent="0.25">
      <c r="M92300"/>
    </row>
    <row r="92301" spans="13:13" x14ac:dyDescent="0.25">
      <c r="M92301"/>
    </row>
    <row r="92302" spans="13:13" x14ac:dyDescent="0.25">
      <c r="M92302"/>
    </row>
    <row r="92303" spans="13:13" x14ac:dyDescent="0.25">
      <c r="M92303"/>
    </row>
    <row r="92304" spans="13:13" x14ac:dyDescent="0.25">
      <c r="M92304"/>
    </row>
    <row r="92305" spans="13:13" x14ac:dyDescent="0.25">
      <c r="M92305"/>
    </row>
    <row r="92306" spans="13:13" x14ac:dyDescent="0.25">
      <c r="M92306"/>
    </row>
    <row r="92307" spans="13:13" x14ac:dyDescent="0.25">
      <c r="M92307"/>
    </row>
    <row r="92308" spans="13:13" x14ac:dyDescent="0.25">
      <c r="M92308"/>
    </row>
    <row r="92309" spans="13:13" x14ac:dyDescent="0.25">
      <c r="M92309"/>
    </row>
    <row r="92310" spans="13:13" x14ac:dyDescent="0.25">
      <c r="M92310"/>
    </row>
    <row r="92311" spans="13:13" x14ac:dyDescent="0.25">
      <c r="M92311"/>
    </row>
    <row r="92312" spans="13:13" x14ac:dyDescent="0.25">
      <c r="M92312"/>
    </row>
    <row r="92313" spans="13:13" x14ac:dyDescent="0.25">
      <c r="M92313"/>
    </row>
    <row r="92314" spans="13:13" x14ac:dyDescent="0.25">
      <c r="M92314"/>
    </row>
    <row r="92315" spans="13:13" x14ac:dyDescent="0.25">
      <c r="M92315"/>
    </row>
    <row r="92316" spans="13:13" x14ac:dyDescent="0.25">
      <c r="M92316"/>
    </row>
    <row r="92317" spans="13:13" x14ac:dyDescent="0.25">
      <c r="M92317"/>
    </row>
    <row r="92318" spans="13:13" x14ac:dyDescent="0.25">
      <c r="M92318"/>
    </row>
    <row r="92319" spans="13:13" x14ac:dyDescent="0.25">
      <c r="M92319"/>
    </row>
    <row r="92320" spans="13:13" x14ac:dyDescent="0.25">
      <c r="M92320"/>
    </row>
    <row r="92321" spans="13:13" x14ac:dyDescent="0.25">
      <c r="M92321"/>
    </row>
    <row r="92322" spans="13:13" x14ac:dyDescent="0.25">
      <c r="M92322"/>
    </row>
    <row r="92323" spans="13:13" x14ac:dyDescent="0.25">
      <c r="M92323"/>
    </row>
    <row r="92324" spans="13:13" x14ac:dyDescent="0.25">
      <c r="M92324"/>
    </row>
    <row r="92325" spans="13:13" x14ac:dyDescent="0.25">
      <c r="M92325"/>
    </row>
    <row r="92326" spans="13:13" x14ac:dyDescent="0.25">
      <c r="M92326"/>
    </row>
    <row r="92327" spans="13:13" x14ac:dyDescent="0.25">
      <c r="M92327"/>
    </row>
    <row r="92328" spans="13:13" x14ac:dyDescent="0.25">
      <c r="M92328"/>
    </row>
    <row r="92329" spans="13:13" x14ac:dyDescent="0.25">
      <c r="M92329"/>
    </row>
    <row r="92330" spans="13:13" x14ac:dyDescent="0.25">
      <c r="M92330"/>
    </row>
    <row r="92331" spans="13:13" x14ac:dyDescent="0.25">
      <c r="M92331"/>
    </row>
    <row r="92332" spans="13:13" x14ac:dyDescent="0.25">
      <c r="M92332"/>
    </row>
    <row r="92333" spans="13:13" x14ac:dyDescent="0.25">
      <c r="M92333"/>
    </row>
    <row r="92334" spans="13:13" x14ac:dyDescent="0.25">
      <c r="M92334"/>
    </row>
    <row r="92335" spans="13:13" x14ac:dyDescent="0.25">
      <c r="M92335"/>
    </row>
    <row r="92336" spans="13:13" x14ac:dyDescent="0.25">
      <c r="M92336"/>
    </row>
    <row r="92337" spans="13:13" x14ac:dyDescent="0.25">
      <c r="M92337"/>
    </row>
    <row r="92338" spans="13:13" x14ac:dyDescent="0.25">
      <c r="M92338"/>
    </row>
    <row r="92339" spans="13:13" x14ac:dyDescent="0.25">
      <c r="M92339"/>
    </row>
    <row r="92340" spans="13:13" x14ac:dyDescent="0.25">
      <c r="M92340"/>
    </row>
    <row r="92341" spans="13:13" x14ac:dyDescent="0.25">
      <c r="M92341"/>
    </row>
    <row r="92342" spans="13:13" x14ac:dyDescent="0.25">
      <c r="M92342"/>
    </row>
    <row r="92343" spans="13:13" x14ac:dyDescent="0.25">
      <c r="M92343"/>
    </row>
    <row r="92344" spans="13:13" x14ac:dyDescent="0.25">
      <c r="M92344"/>
    </row>
    <row r="92345" spans="13:13" x14ac:dyDescent="0.25">
      <c r="M92345"/>
    </row>
    <row r="92346" spans="13:13" x14ac:dyDescent="0.25">
      <c r="M92346"/>
    </row>
    <row r="92347" spans="13:13" x14ac:dyDescent="0.25">
      <c r="M92347"/>
    </row>
    <row r="92348" spans="13:13" x14ac:dyDescent="0.25">
      <c r="M92348"/>
    </row>
    <row r="92349" spans="13:13" x14ac:dyDescent="0.25">
      <c r="M92349"/>
    </row>
    <row r="92350" spans="13:13" x14ac:dyDescent="0.25">
      <c r="M92350"/>
    </row>
    <row r="92351" spans="13:13" x14ac:dyDescent="0.25">
      <c r="M92351"/>
    </row>
    <row r="92352" spans="13:13" x14ac:dyDescent="0.25">
      <c r="M92352"/>
    </row>
    <row r="92353" spans="13:13" x14ac:dyDescent="0.25">
      <c r="M92353"/>
    </row>
    <row r="92354" spans="13:13" x14ac:dyDescent="0.25">
      <c r="M92354"/>
    </row>
    <row r="92355" spans="13:13" x14ac:dyDescent="0.25">
      <c r="M92355"/>
    </row>
    <row r="92356" spans="13:13" x14ac:dyDescent="0.25">
      <c r="M92356"/>
    </row>
    <row r="92357" spans="13:13" x14ac:dyDescent="0.25">
      <c r="M92357"/>
    </row>
    <row r="92358" spans="13:13" x14ac:dyDescent="0.25">
      <c r="M92358"/>
    </row>
    <row r="92359" spans="13:13" x14ac:dyDescent="0.25">
      <c r="M92359"/>
    </row>
    <row r="92360" spans="13:13" x14ac:dyDescent="0.25">
      <c r="M92360"/>
    </row>
    <row r="92361" spans="13:13" x14ac:dyDescent="0.25">
      <c r="M92361"/>
    </row>
    <row r="92362" spans="13:13" x14ac:dyDescent="0.25">
      <c r="M92362"/>
    </row>
    <row r="92363" spans="13:13" x14ac:dyDescent="0.25">
      <c r="M92363"/>
    </row>
    <row r="92364" spans="13:13" x14ac:dyDescent="0.25">
      <c r="M92364"/>
    </row>
    <row r="92365" spans="13:13" x14ac:dyDescent="0.25">
      <c r="M92365"/>
    </row>
    <row r="92366" spans="13:13" x14ac:dyDescent="0.25">
      <c r="M92366"/>
    </row>
    <row r="92367" spans="13:13" x14ac:dyDescent="0.25">
      <c r="M92367"/>
    </row>
    <row r="92368" spans="13:13" x14ac:dyDescent="0.25">
      <c r="M92368"/>
    </row>
    <row r="92369" spans="13:13" x14ac:dyDescent="0.25">
      <c r="M92369"/>
    </row>
    <row r="92370" spans="13:13" x14ac:dyDescent="0.25">
      <c r="M92370"/>
    </row>
    <row r="92371" spans="13:13" x14ac:dyDescent="0.25">
      <c r="M92371"/>
    </row>
    <row r="92372" spans="13:13" x14ac:dyDescent="0.25">
      <c r="M92372"/>
    </row>
    <row r="92373" spans="13:13" x14ac:dyDescent="0.25">
      <c r="M92373"/>
    </row>
    <row r="92374" spans="13:13" x14ac:dyDescent="0.25">
      <c r="M92374"/>
    </row>
    <row r="92375" spans="13:13" x14ac:dyDescent="0.25">
      <c r="M92375"/>
    </row>
    <row r="92376" spans="13:13" x14ac:dyDescent="0.25">
      <c r="M92376"/>
    </row>
    <row r="92377" spans="13:13" x14ac:dyDescent="0.25">
      <c r="M92377"/>
    </row>
    <row r="92378" spans="13:13" x14ac:dyDescent="0.25">
      <c r="M92378"/>
    </row>
    <row r="92379" spans="13:13" x14ac:dyDescent="0.25">
      <c r="M92379"/>
    </row>
    <row r="92380" spans="13:13" x14ac:dyDescent="0.25">
      <c r="M92380"/>
    </row>
    <row r="92381" spans="13:13" x14ac:dyDescent="0.25">
      <c r="M92381"/>
    </row>
    <row r="92382" spans="13:13" x14ac:dyDescent="0.25">
      <c r="M92382"/>
    </row>
    <row r="92383" spans="13:13" x14ac:dyDescent="0.25">
      <c r="M92383"/>
    </row>
    <row r="92384" spans="13:13" x14ac:dyDescent="0.25">
      <c r="M92384"/>
    </row>
    <row r="92385" spans="13:13" x14ac:dyDescent="0.25">
      <c r="M92385"/>
    </row>
    <row r="92386" spans="13:13" x14ac:dyDescent="0.25">
      <c r="M92386"/>
    </row>
    <row r="92387" spans="13:13" x14ac:dyDescent="0.25">
      <c r="M92387"/>
    </row>
    <row r="92388" spans="13:13" x14ac:dyDescent="0.25">
      <c r="M92388"/>
    </row>
    <row r="92389" spans="13:13" x14ac:dyDescent="0.25">
      <c r="M92389"/>
    </row>
    <row r="92390" spans="13:13" x14ac:dyDescent="0.25">
      <c r="M92390"/>
    </row>
    <row r="92391" spans="13:13" x14ac:dyDescent="0.25">
      <c r="M92391"/>
    </row>
    <row r="92392" spans="13:13" x14ac:dyDescent="0.25">
      <c r="M92392"/>
    </row>
    <row r="92393" spans="13:13" x14ac:dyDescent="0.25">
      <c r="M92393"/>
    </row>
    <row r="92394" spans="13:13" x14ac:dyDescent="0.25">
      <c r="M92394"/>
    </row>
    <row r="92395" spans="13:13" x14ac:dyDescent="0.25">
      <c r="M92395"/>
    </row>
    <row r="92396" spans="13:13" x14ac:dyDescent="0.25">
      <c r="M92396"/>
    </row>
    <row r="92397" spans="13:13" x14ac:dyDescent="0.25">
      <c r="M92397"/>
    </row>
    <row r="92398" spans="13:13" x14ac:dyDescent="0.25">
      <c r="M92398"/>
    </row>
    <row r="92399" spans="13:13" x14ac:dyDescent="0.25">
      <c r="M92399"/>
    </row>
    <row r="92400" spans="13:13" x14ac:dyDescent="0.25">
      <c r="M92400"/>
    </row>
    <row r="92401" spans="13:13" x14ac:dyDescent="0.25">
      <c r="M92401"/>
    </row>
    <row r="92402" spans="13:13" x14ac:dyDescent="0.25">
      <c r="M92402"/>
    </row>
    <row r="92403" spans="13:13" x14ac:dyDescent="0.25">
      <c r="M92403"/>
    </row>
    <row r="92404" spans="13:13" x14ac:dyDescent="0.25">
      <c r="M92404"/>
    </row>
    <row r="92405" spans="13:13" x14ac:dyDescent="0.25">
      <c r="M92405"/>
    </row>
    <row r="92406" spans="13:13" x14ac:dyDescent="0.25">
      <c r="M92406"/>
    </row>
    <row r="92407" spans="13:13" x14ac:dyDescent="0.25">
      <c r="M92407"/>
    </row>
    <row r="92408" spans="13:13" x14ac:dyDescent="0.25">
      <c r="M92408"/>
    </row>
    <row r="92409" spans="13:13" x14ac:dyDescent="0.25">
      <c r="M92409"/>
    </row>
    <row r="92410" spans="13:13" x14ac:dyDescent="0.25">
      <c r="M92410"/>
    </row>
    <row r="92411" spans="13:13" x14ac:dyDescent="0.25">
      <c r="M92411"/>
    </row>
    <row r="92412" spans="13:13" x14ac:dyDescent="0.25">
      <c r="M92412"/>
    </row>
    <row r="92413" spans="13:13" x14ac:dyDescent="0.25">
      <c r="M92413"/>
    </row>
    <row r="92414" spans="13:13" x14ac:dyDescent="0.25">
      <c r="M92414"/>
    </row>
    <row r="92415" spans="13:13" x14ac:dyDescent="0.25">
      <c r="M92415"/>
    </row>
    <row r="92416" spans="13:13" x14ac:dyDescent="0.25">
      <c r="M92416"/>
    </row>
    <row r="92417" spans="13:13" x14ac:dyDescent="0.25">
      <c r="M92417"/>
    </row>
    <row r="92418" spans="13:13" x14ac:dyDescent="0.25">
      <c r="M92418"/>
    </row>
    <row r="92419" spans="13:13" x14ac:dyDescent="0.25">
      <c r="M92419"/>
    </row>
    <row r="92420" spans="13:13" x14ac:dyDescent="0.25">
      <c r="M92420"/>
    </row>
    <row r="92421" spans="13:13" x14ac:dyDescent="0.25">
      <c r="M92421"/>
    </row>
    <row r="92422" spans="13:13" x14ac:dyDescent="0.25">
      <c r="M92422"/>
    </row>
    <row r="92423" spans="13:13" x14ac:dyDescent="0.25">
      <c r="M92423"/>
    </row>
    <row r="92424" spans="13:13" x14ac:dyDescent="0.25">
      <c r="M92424"/>
    </row>
    <row r="92425" spans="13:13" x14ac:dyDescent="0.25">
      <c r="M92425"/>
    </row>
    <row r="92426" spans="13:13" x14ac:dyDescent="0.25">
      <c r="M92426"/>
    </row>
    <row r="92427" spans="13:13" x14ac:dyDescent="0.25">
      <c r="M92427"/>
    </row>
    <row r="92428" spans="13:13" x14ac:dyDescent="0.25">
      <c r="M92428"/>
    </row>
    <row r="92429" spans="13:13" x14ac:dyDescent="0.25">
      <c r="M92429"/>
    </row>
    <row r="92430" spans="13:13" x14ac:dyDescent="0.25">
      <c r="M92430"/>
    </row>
    <row r="92431" spans="13:13" x14ac:dyDescent="0.25">
      <c r="M92431"/>
    </row>
    <row r="92432" spans="13:13" x14ac:dyDescent="0.25">
      <c r="M92432"/>
    </row>
    <row r="92433" spans="13:13" x14ac:dyDescent="0.25">
      <c r="M92433"/>
    </row>
    <row r="92434" spans="13:13" x14ac:dyDescent="0.25">
      <c r="M92434"/>
    </row>
    <row r="92435" spans="13:13" x14ac:dyDescent="0.25">
      <c r="M92435"/>
    </row>
    <row r="92436" spans="13:13" x14ac:dyDescent="0.25">
      <c r="M92436"/>
    </row>
    <row r="92437" spans="13:13" x14ac:dyDescent="0.25">
      <c r="M92437"/>
    </row>
    <row r="92438" spans="13:13" x14ac:dyDescent="0.25">
      <c r="M92438"/>
    </row>
    <row r="92439" spans="13:13" x14ac:dyDescent="0.25">
      <c r="M92439"/>
    </row>
    <row r="92440" spans="13:13" x14ac:dyDescent="0.25">
      <c r="M92440"/>
    </row>
    <row r="92441" spans="13:13" x14ac:dyDescent="0.25">
      <c r="M92441"/>
    </row>
    <row r="92442" spans="13:13" x14ac:dyDescent="0.25">
      <c r="M92442"/>
    </row>
    <row r="92443" spans="13:13" x14ac:dyDescent="0.25">
      <c r="M92443"/>
    </row>
    <row r="92444" spans="13:13" x14ac:dyDescent="0.25">
      <c r="M92444"/>
    </row>
    <row r="92445" spans="13:13" x14ac:dyDescent="0.25">
      <c r="M92445"/>
    </row>
    <row r="92446" spans="13:13" x14ac:dyDescent="0.25">
      <c r="M92446"/>
    </row>
    <row r="92447" spans="13:13" x14ac:dyDescent="0.25">
      <c r="M92447"/>
    </row>
    <row r="92448" spans="13:13" x14ac:dyDescent="0.25">
      <c r="M92448"/>
    </row>
    <row r="92449" spans="13:13" x14ac:dyDescent="0.25">
      <c r="M92449"/>
    </row>
    <row r="92450" spans="13:13" x14ac:dyDescent="0.25">
      <c r="M92450"/>
    </row>
    <row r="92451" spans="13:13" x14ac:dyDescent="0.25">
      <c r="M92451"/>
    </row>
    <row r="92452" spans="13:13" x14ac:dyDescent="0.25">
      <c r="M92452"/>
    </row>
    <row r="92453" spans="13:13" x14ac:dyDescent="0.25">
      <c r="M92453"/>
    </row>
    <row r="92454" spans="13:13" x14ac:dyDescent="0.25">
      <c r="M92454"/>
    </row>
    <row r="92455" spans="13:13" x14ac:dyDescent="0.25">
      <c r="M92455"/>
    </row>
    <row r="92456" spans="13:13" x14ac:dyDescent="0.25">
      <c r="M92456"/>
    </row>
    <row r="92457" spans="13:13" x14ac:dyDescent="0.25">
      <c r="M92457"/>
    </row>
    <row r="92458" spans="13:13" x14ac:dyDescent="0.25">
      <c r="M92458"/>
    </row>
    <row r="92459" spans="13:13" x14ac:dyDescent="0.25">
      <c r="M92459"/>
    </row>
    <row r="92460" spans="13:13" x14ac:dyDescent="0.25">
      <c r="M92460"/>
    </row>
    <row r="92461" spans="13:13" x14ac:dyDescent="0.25">
      <c r="M92461"/>
    </row>
    <row r="92462" spans="13:13" x14ac:dyDescent="0.25">
      <c r="M92462"/>
    </row>
    <row r="92463" spans="13:13" x14ac:dyDescent="0.25">
      <c r="M92463"/>
    </row>
    <row r="92464" spans="13:13" x14ac:dyDescent="0.25">
      <c r="M92464"/>
    </row>
    <row r="92465" spans="13:13" x14ac:dyDescent="0.25">
      <c r="M92465"/>
    </row>
    <row r="92466" spans="13:13" x14ac:dyDescent="0.25">
      <c r="M92466"/>
    </row>
    <row r="92467" spans="13:13" x14ac:dyDescent="0.25">
      <c r="M92467"/>
    </row>
    <row r="92468" spans="13:13" x14ac:dyDescent="0.25">
      <c r="M92468"/>
    </row>
    <row r="92469" spans="13:13" x14ac:dyDescent="0.25">
      <c r="M92469"/>
    </row>
    <row r="92470" spans="13:13" x14ac:dyDescent="0.25">
      <c r="M92470"/>
    </row>
    <row r="92471" spans="13:13" x14ac:dyDescent="0.25">
      <c r="M92471"/>
    </row>
    <row r="92472" spans="13:13" x14ac:dyDescent="0.25">
      <c r="M92472"/>
    </row>
    <row r="92473" spans="13:13" x14ac:dyDescent="0.25">
      <c r="M92473"/>
    </row>
    <row r="92474" spans="13:13" x14ac:dyDescent="0.25">
      <c r="M92474"/>
    </row>
    <row r="92475" spans="13:13" x14ac:dyDescent="0.25">
      <c r="M92475"/>
    </row>
    <row r="92476" spans="13:13" x14ac:dyDescent="0.25">
      <c r="M92476"/>
    </row>
    <row r="92477" spans="13:13" x14ac:dyDescent="0.25">
      <c r="M92477"/>
    </row>
    <row r="92478" spans="13:13" x14ac:dyDescent="0.25">
      <c r="M92478"/>
    </row>
    <row r="92479" spans="13:13" x14ac:dyDescent="0.25">
      <c r="M92479"/>
    </row>
    <row r="92480" spans="13:13" x14ac:dyDescent="0.25">
      <c r="M92480"/>
    </row>
    <row r="92481" spans="13:13" x14ac:dyDescent="0.25">
      <c r="M92481"/>
    </row>
    <row r="92482" spans="13:13" x14ac:dyDescent="0.25">
      <c r="M92482"/>
    </row>
    <row r="92483" spans="13:13" x14ac:dyDescent="0.25">
      <c r="M92483"/>
    </row>
    <row r="92484" spans="13:13" x14ac:dyDescent="0.25">
      <c r="M92484"/>
    </row>
    <row r="92485" spans="13:13" x14ac:dyDescent="0.25">
      <c r="M92485"/>
    </row>
    <row r="92486" spans="13:13" x14ac:dyDescent="0.25">
      <c r="M92486"/>
    </row>
    <row r="92487" spans="13:13" x14ac:dyDescent="0.25">
      <c r="M92487"/>
    </row>
    <row r="92488" spans="13:13" x14ac:dyDescent="0.25">
      <c r="M92488"/>
    </row>
    <row r="92489" spans="13:13" x14ac:dyDescent="0.25">
      <c r="M92489"/>
    </row>
    <row r="92490" spans="13:13" x14ac:dyDescent="0.25">
      <c r="M92490"/>
    </row>
    <row r="92491" spans="13:13" x14ac:dyDescent="0.25">
      <c r="M92491"/>
    </row>
    <row r="92492" spans="13:13" x14ac:dyDescent="0.25">
      <c r="M92492"/>
    </row>
    <row r="92493" spans="13:13" x14ac:dyDescent="0.25">
      <c r="M92493"/>
    </row>
    <row r="92494" spans="13:13" x14ac:dyDescent="0.25">
      <c r="M92494"/>
    </row>
    <row r="92495" spans="13:13" x14ac:dyDescent="0.25">
      <c r="M92495"/>
    </row>
    <row r="92496" spans="13:13" x14ac:dyDescent="0.25">
      <c r="M92496"/>
    </row>
    <row r="92497" spans="13:13" x14ac:dyDescent="0.25">
      <c r="M92497"/>
    </row>
    <row r="92498" spans="13:13" x14ac:dyDescent="0.25">
      <c r="M92498"/>
    </row>
    <row r="92499" spans="13:13" x14ac:dyDescent="0.25">
      <c r="M92499"/>
    </row>
    <row r="92500" spans="13:13" x14ac:dyDescent="0.25">
      <c r="M92500"/>
    </row>
    <row r="92501" spans="13:13" x14ac:dyDescent="0.25">
      <c r="M92501"/>
    </row>
    <row r="92502" spans="13:13" x14ac:dyDescent="0.25">
      <c r="M92502"/>
    </row>
    <row r="92503" spans="13:13" x14ac:dyDescent="0.25">
      <c r="M92503"/>
    </row>
    <row r="92504" spans="13:13" x14ac:dyDescent="0.25">
      <c r="M92504"/>
    </row>
    <row r="92505" spans="13:13" x14ac:dyDescent="0.25">
      <c r="M92505"/>
    </row>
    <row r="92506" spans="13:13" x14ac:dyDescent="0.25">
      <c r="M92506"/>
    </row>
    <row r="92507" spans="13:13" x14ac:dyDescent="0.25">
      <c r="M92507"/>
    </row>
    <row r="92508" spans="13:13" x14ac:dyDescent="0.25">
      <c r="M92508"/>
    </row>
    <row r="92509" spans="13:13" x14ac:dyDescent="0.25">
      <c r="M92509"/>
    </row>
    <row r="92510" spans="13:13" x14ac:dyDescent="0.25">
      <c r="M92510"/>
    </row>
    <row r="92511" spans="13:13" x14ac:dyDescent="0.25">
      <c r="M92511"/>
    </row>
    <row r="92512" spans="13:13" x14ac:dyDescent="0.25">
      <c r="M92512"/>
    </row>
    <row r="92513" spans="13:13" x14ac:dyDescent="0.25">
      <c r="M92513"/>
    </row>
    <row r="92514" spans="13:13" x14ac:dyDescent="0.25">
      <c r="M92514"/>
    </row>
    <row r="92515" spans="13:13" x14ac:dyDescent="0.25">
      <c r="M92515"/>
    </row>
    <row r="92516" spans="13:13" x14ac:dyDescent="0.25">
      <c r="M92516"/>
    </row>
    <row r="92517" spans="13:13" x14ac:dyDescent="0.25">
      <c r="M92517"/>
    </row>
    <row r="92518" spans="13:13" x14ac:dyDescent="0.25">
      <c r="M92518"/>
    </row>
    <row r="92519" spans="13:13" x14ac:dyDescent="0.25">
      <c r="M92519"/>
    </row>
    <row r="92520" spans="13:13" x14ac:dyDescent="0.25">
      <c r="M92520"/>
    </row>
    <row r="92521" spans="13:13" x14ac:dyDescent="0.25">
      <c r="M92521"/>
    </row>
    <row r="92522" spans="13:13" x14ac:dyDescent="0.25">
      <c r="M92522"/>
    </row>
    <row r="92523" spans="13:13" x14ac:dyDescent="0.25">
      <c r="M92523"/>
    </row>
    <row r="92524" spans="13:13" x14ac:dyDescent="0.25">
      <c r="M92524"/>
    </row>
    <row r="92525" spans="13:13" x14ac:dyDescent="0.25">
      <c r="M92525"/>
    </row>
    <row r="92526" spans="13:13" x14ac:dyDescent="0.25">
      <c r="M92526"/>
    </row>
    <row r="92527" spans="13:13" x14ac:dyDescent="0.25">
      <c r="M92527"/>
    </row>
    <row r="92528" spans="13:13" x14ac:dyDescent="0.25">
      <c r="M92528"/>
    </row>
    <row r="92529" spans="13:13" x14ac:dyDescent="0.25">
      <c r="M92529"/>
    </row>
    <row r="92530" spans="13:13" x14ac:dyDescent="0.25">
      <c r="M92530"/>
    </row>
    <row r="92531" spans="13:13" x14ac:dyDescent="0.25">
      <c r="M92531"/>
    </row>
    <row r="92532" spans="13:13" x14ac:dyDescent="0.25">
      <c r="M92532"/>
    </row>
    <row r="92533" spans="13:13" x14ac:dyDescent="0.25">
      <c r="M92533"/>
    </row>
    <row r="92534" spans="13:13" x14ac:dyDescent="0.25">
      <c r="M92534"/>
    </row>
    <row r="92535" spans="13:13" x14ac:dyDescent="0.25">
      <c r="M92535"/>
    </row>
    <row r="92536" spans="13:13" x14ac:dyDescent="0.25">
      <c r="M92536"/>
    </row>
    <row r="92537" spans="13:13" x14ac:dyDescent="0.25">
      <c r="M92537"/>
    </row>
    <row r="92538" spans="13:13" x14ac:dyDescent="0.25">
      <c r="M92538"/>
    </row>
    <row r="92539" spans="13:13" x14ac:dyDescent="0.25">
      <c r="M92539"/>
    </row>
    <row r="92540" spans="13:13" x14ac:dyDescent="0.25">
      <c r="M92540"/>
    </row>
    <row r="92541" spans="13:13" x14ac:dyDescent="0.25">
      <c r="M92541"/>
    </row>
    <row r="92542" spans="13:13" x14ac:dyDescent="0.25">
      <c r="M92542"/>
    </row>
    <row r="92543" spans="13:13" x14ac:dyDescent="0.25">
      <c r="M92543"/>
    </row>
    <row r="92544" spans="13:13" x14ac:dyDescent="0.25">
      <c r="M92544"/>
    </row>
    <row r="92545" spans="13:13" x14ac:dyDescent="0.25">
      <c r="M92545"/>
    </row>
    <row r="92546" spans="13:13" x14ac:dyDescent="0.25">
      <c r="M92546"/>
    </row>
    <row r="92547" spans="13:13" x14ac:dyDescent="0.25">
      <c r="M92547"/>
    </row>
    <row r="92548" spans="13:13" x14ac:dyDescent="0.25">
      <c r="M92548"/>
    </row>
    <row r="92549" spans="13:13" x14ac:dyDescent="0.25">
      <c r="M92549"/>
    </row>
    <row r="92550" spans="13:13" x14ac:dyDescent="0.25">
      <c r="M92550"/>
    </row>
    <row r="92551" spans="13:13" x14ac:dyDescent="0.25">
      <c r="M92551"/>
    </row>
    <row r="92552" spans="13:13" x14ac:dyDescent="0.25">
      <c r="M92552"/>
    </row>
    <row r="92553" spans="13:13" x14ac:dyDescent="0.25">
      <c r="M92553"/>
    </row>
    <row r="92554" spans="13:13" x14ac:dyDescent="0.25">
      <c r="M92554"/>
    </row>
    <row r="92555" spans="13:13" x14ac:dyDescent="0.25">
      <c r="M92555"/>
    </row>
    <row r="92556" spans="13:13" x14ac:dyDescent="0.25">
      <c r="M92556"/>
    </row>
    <row r="92557" spans="13:13" x14ac:dyDescent="0.25">
      <c r="M92557"/>
    </row>
    <row r="92558" spans="13:13" x14ac:dyDescent="0.25">
      <c r="M92558"/>
    </row>
    <row r="92559" spans="13:13" x14ac:dyDescent="0.25">
      <c r="M92559"/>
    </row>
    <row r="92560" spans="13:13" x14ac:dyDescent="0.25">
      <c r="M92560"/>
    </row>
    <row r="92561" spans="13:13" x14ac:dyDescent="0.25">
      <c r="M92561"/>
    </row>
    <row r="92562" spans="13:13" x14ac:dyDescent="0.25">
      <c r="M92562"/>
    </row>
    <row r="92563" spans="13:13" x14ac:dyDescent="0.25">
      <c r="M92563"/>
    </row>
    <row r="92564" spans="13:13" x14ac:dyDescent="0.25">
      <c r="M92564"/>
    </row>
    <row r="92565" spans="13:13" x14ac:dyDescent="0.25">
      <c r="M92565"/>
    </row>
    <row r="92566" spans="13:13" x14ac:dyDescent="0.25">
      <c r="M92566"/>
    </row>
    <row r="92567" spans="13:13" x14ac:dyDescent="0.25">
      <c r="M92567"/>
    </row>
    <row r="92568" spans="13:13" x14ac:dyDescent="0.25">
      <c r="M92568"/>
    </row>
    <row r="92569" spans="13:13" x14ac:dyDescent="0.25">
      <c r="M92569"/>
    </row>
    <row r="92570" spans="13:13" x14ac:dyDescent="0.25">
      <c r="M92570"/>
    </row>
    <row r="92571" spans="13:13" x14ac:dyDescent="0.25">
      <c r="M92571"/>
    </row>
    <row r="92572" spans="13:13" x14ac:dyDescent="0.25">
      <c r="M92572"/>
    </row>
    <row r="92573" spans="13:13" x14ac:dyDescent="0.25">
      <c r="M92573"/>
    </row>
    <row r="92574" spans="13:13" x14ac:dyDescent="0.25">
      <c r="M92574"/>
    </row>
    <row r="92575" spans="13:13" x14ac:dyDescent="0.25">
      <c r="M92575"/>
    </row>
    <row r="92576" spans="13:13" x14ac:dyDescent="0.25">
      <c r="M92576"/>
    </row>
    <row r="92577" spans="13:13" x14ac:dyDescent="0.25">
      <c r="M92577"/>
    </row>
    <row r="92578" spans="13:13" x14ac:dyDescent="0.25">
      <c r="M92578"/>
    </row>
    <row r="92579" spans="13:13" x14ac:dyDescent="0.25">
      <c r="M92579"/>
    </row>
    <row r="92580" spans="13:13" x14ac:dyDescent="0.25">
      <c r="M92580"/>
    </row>
    <row r="92581" spans="13:13" x14ac:dyDescent="0.25">
      <c r="M92581"/>
    </row>
    <row r="92582" spans="13:13" x14ac:dyDescent="0.25">
      <c r="M92582"/>
    </row>
    <row r="92583" spans="13:13" x14ac:dyDescent="0.25">
      <c r="M92583"/>
    </row>
    <row r="92584" spans="13:13" x14ac:dyDescent="0.25">
      <c r="M92584"/>
    </row>
    <row r="92585" spans="13:13" x14ac:dyDescent="0.25">
      <c r="M92585"/>
    </row>
    <row r="92586" spans="13:13" x14ac:dyDescent="0.25">
      <c r="M92586"/>
    </row>
    <row r="92587" spans="13:13" x14ac:dyDescent="0.25">
      <c r="M92587"/>
    </row>
    <row r="92588" spans="13:13" x14ac:dyDescent="0.25">
      <c r="M92588"/>
    </row>
    <row r="92589" spans="13:13" x14ac:dyDescent="0.25">
      <c r="M92589"/>
    </row>
    <row r="92590" spans="13:13" x14ac:dyDescent="0.25">
      <c r="M92590"/>
    </row>
    <row r="92591" spans="13:13" x14ac:dyDescent="0.25">
      <c r="M92591"/>
    </row>
    <row r="92592" spans="13:13" x14ac:dyDescent="0.25">
      <c r="M92592"/>
    </row>
    <row r="92593" spans="13:13" x14ac:dyDescent="0.25">
      <c r="M92593"/>
    </row>
    <row r="92594" spans="13:13" x14ac:dyDescent="0.25">
      <c r="M92594"/>
    </row>
    <row r="92595" spans="13:13" x14ac:dyDescent="0.25">
      <c r="M92595"/>
    </row>
    <row r="92596" spans="13:13" x14ac:dyDescent="0.25">
      <c r="M92596"/>
    </row>
    <row r="92597" spans="13:13" x14ac:dyDescent="0.25">
      <c r="M92597"/>
    </row>
    <row r="92598" spans="13:13" x14ac:dyDescent="0.25">
      <c r="M92598"/>
    </row>
    <row r="92599" spans="13:13" x14ac:dyDescent="0.25">
      <c r="M92599"/>
    </row>
    <row r="92600" spans="13:13" x14ac:dyDescent="0.25">
      <c r="M92600"/>
    </row>
    <row r="92601" spans="13:13" x14ac:dyDescent="0.25">
      <c r="M92601"/>
    </row>
    <row r="92602" spans="13:13" x14ac:dyDescent="0.25">
      <c r="M92602"/>
    </row>
    <row r="92603" spans="13:13" x14ac:dyDescent="0.25">
      <c r="M92603"/>
    </row>
    <row r="92604" spans="13:13" x14ac:dyDescent="0.25">
      <c r="M92604"/>
    </row>
    <row r="92605" spans="13:13" x14ac:dyDescent="0.25">
      <c r="M92605"/>
    </row>
    <row r="92606" spans="13:13" x14ac:dyDescent="0.25">
      <c r="M92606"/>
    </row>
    <row r="92607" spans="13:13" x14ac:dyDescent="0.25">
      <c r="M92607"/>
    </row>
    <row r="92608" spans="13:13" x14ac:dyDescent="0.25">
      <c r="M92608"/>
    </row>
    <row r="92609" spans="13:13" x14ac:dyDescent="0.25">
      <c r="M92609"/>
    </row>
    <row r="92610" spans="13:13" x14ac:dyDescent="0.25">
      <c r="M92610"/>
    </row>
    <row r="92611" spans="13:13" x14ac:dyDescent="0.25">
      <c r="M92611"/>
    </row>
    <row r="92612" spans="13:13" x14ac:dyDescent="0.25">
      <c r="M92612"/>
    </row>
    <row r="92613" spans="13:13" x14ac:dyDescent="0.25">
      <c r="M92613"/>
    </row>
    <row r="92614" spans="13:13" x14ac:dyDescent="0.25">
      <c r="M92614"/>
    </row>
    <row r="92615" spans="13:13" x14ac:dyDescent="0.25">
      <c r="M92615"/>
    </row>
    <row r="92616" spans="13:13" x14ac:dyDescent="0.25">
      <c r="M92616"/>
    </row>
    <row r="92617" spans="13:13" x14ac:dyDescent="0.25">
      <c r="M92617"/>
    </row>
    <row r="92618" spans="13:13" x14ac:dyDescent="0.25">
      <c r="M92618"/>
    </row>
    <row r="92619" spans="13:13" x14ac:dyDescent="0.25">
      <c r="M92619"/>
    </row>
    <row r="92620" spans="13:13" x14ac:dyDescent="0.25">
      <c r="M92620"/>
    </row>
    <row r="92621" spans="13:13" x14ac:dyDescent="0.25">
      <c r="M92621"/>
    </row>
    <row r="92622" spans="13:13" x14ac:dyDescent="0.25">
      <c r="M92622"/>
    </row>
    <row r="92623" spans="13:13" x14ac:dyDescent="0.25">
      <c r="M92623"/>
    </row>
    <row r="92624" spans="13:13" x14ac:dyDescent="0.25">
      <c r="M92624"/>
    </row>
    <row r="92625" spans="13:13" x14ac:dyDescent="0.25">
      <c r="M92625"/>
    </row>
    <row r="92626" spans="13:13" x14ac:dyDescent="0.25">
      <c r="M92626"/>
    </row>
    <row r="92627" spans="13:13" x14ac:dyDescent="0.25">
      <c r="M92627"/>
    </row>
    <row r="92628" spans="13:13" x14ac:dyDescent="0.25">
      <c r="M92628"/>
    </row>
    <row r="92629" spans="13:13" x14ac:dyDescent="0.25">
      <c r="M92629"/>
    </row>
    <row r="92630" spans="13:13" x14ac:dyDescent="0.25">
      <c r="M92630"/>
    </row>
    <row r="92631" spans="13:13" x14ac:dyDescent="0.25">
      <c r="M92631"/>
    </row>
    <row r="92632" spans="13:13" x14ac:dyDescent="0.25">
      <c r="M92632"/>
    </row>
    <row r="92633" spans="13:13" x14ac:dyDescent="0.25">
      <c r="M92633"/>
    </row>
    <row r="92634" spans="13:13" x14ac:dyDescent="0.25">
      <c r="M92634"/>
    </row>
    <row r="92635" spans="13:13" x14ac:dyDescent="0.25">
      <c r="M92635"/>
    </row>
    <row r="92636" spans="13:13" x14ac:dyDescent="0.25">
      <c r="M92636"/>
    </row>
    <row r="92637" spans="13:13" x14ac:dyDescent="0.25">
      <c r="M92637"/>
    </row>
    <row r="92638" spans="13:13" x14ac:dyDescent="0.25">
      <c r="M92638"/>
    </row>
    <row r="92639" spans="13:13" x14ac:dyDescent="0.25">
      <c r="M92639"/>
    </row>
    <row r="92640" spans="13:13" x14ac:dyDescent="0.25">
      <c r="M92640"/>
    </row>
    <row r="92641" spans="13:13" x14ac:dyDescent="0.25">
      <c r="M92641"/>
    </row>
    <row r="92642" spans="13:13" x14ac:dyDescent="0.25">
      <c r="M92642"/>
    </row>
    <row r="92643" spans="13:13" x14ac:dyDescent="0.25">
      <c r="M92643"/>
    </row>
    <row r="92644" spans="13:13" x14ac:dyDescent="0.25">
      <c r="M92644"/>
    </row>
    <row r="92645" spans="13:13" x14ac:dyDescent="0.25">
      <c r="M92645"/>
    </row>
    <row r="92646" spans="13:13" x14ac:dyDescent="0.25">
      <c r="M92646"/>
    </row>
    <row r="92647" spans="13:13" x14ac:dyDescent="0.25">
      <c r="M92647"/>
    </row>
    <row r="92648" spans="13:13" x14ac:dyDescent="0.25">
      <c r="M92648"/>
    </row>
    <row r="92649" spans="13:13" x14ac:dyDescent="0.25">
      <c r="M92649"/>
    </row>
    <row r="92650" spans="13:13" x14ac:dyDescent="0.25">
      <c r="M92650"/>
    </row>
    <row r="92651" spans="13:13" x14ac:dyDescent="0.25">
      <c r="M92651"/>
    </row>
    <row r="92652" spans="13:13" x14ac:dyDescent="0.25">
      <c r="M92652"/>
    </row>
    <row r="92653" spans="13:13" x14ac:dyDescent="0.25">
      <c r="M92653"/>
    </row>
    <row r="92654" spans="13:13" x14ac:dyDescent="0.25">
      <c r="M92654"/>
    </row>
    <row r="92655" spans="13:13" x14ac:dyDescent="0.25">
      <c r="M92655"/>
    </row>
    <row r="92656" spans="13:13" x14ac:dyDescent="0.25">
      <c r="M92656"/>
    </row>
    <row r="92657" spans="13:13" x14ac:dyDescent="0.25">
      <c r="M92657"/>
    </row>
    <row r="92658" spans="13:13" x14ac:dyDescent="0.25">
      <c r="M92658"/>
    </row>
    <row r="92659" spans="13:13" x14ac:dyDescent="0.25">
      <c r="M92659"/>
    </row>
    <row r="92660" spans="13:13" x14ac:dyDescent="0.25">
      <c r="M92660"/>
    </row>
    <row r="92661" spans="13:13" x14ac:dyDescent="0.25">
      <c r="M92661"/>
    </row>
    <row r="92662" spans="13:13" x14ac:dyDescent="0.25">
      <c r="M92662"/>
    </row>
    <row r="92663" spans="13:13" x14ac:dyDescent="0.25">
      <c r="M92663"/>
    </row>
    <row r="92664" spans="13:13" x14ac:dyDescent="0.25">
      <c r="M92664"/>
    </row>
    <row r="92665" spans="13:13" x14ac:dyDescent="0.25">
      <c r="M92665"/>
    </row>
    <row r="92666" spans="13:13" x14ac:dyDescent="0.25">
      <c r="M92666"/>
    </row>
    <row r="92667" spans="13:13" x14ac:dyDescent="0.25">
      <c r="M92667"/>
    </row>
    <row r="92668" spans="13:13" x14ac:dyDescent="0.25">
      <c r="M92668"/>
    </row>
    <row r="92669" spans="13:13" x14ac:dyDescent="0.25">
      <c r="M92669"/>
    </row>
    <row r="92670" spans="13:13" x14ac:dyDescent="0.25">
      <c r="M92670"/>
    </row>
    <row r="92671" spans="13:13" x14ac:dyDescent="0.25">
      <c r="M92671"/>
    </row>
    <row r="92672" spans="13:13" x14ac:dyDescent="0.25">
      <c r="M92672"/>
    </row>
    <row r="92673" spans="13:13" x14ac:dyDescent="0.25">
      <c r="M92673"/>
    </row>
    <row r="92674" spans="13:13" x14ac:dyDescent="0.25">
      <c r="M92674"/>
    </row>
    <row r="92675" spans="13:13" x14ac:dyDescent="0.25">
      <c r="M92675"/>
    </row>
    <row r="92676" spans="13:13" x14ac:dyDescent="0.25">
      <c r="M92676"/>
    </row>
    <row r="92677" spans="13:13" x14ac:dyDescent="0.25">
      <c r="M92677"/>
    </row>
    <row r="92678" spans="13:13" x14ac:dyDescent="0.25">
      <c r="M92678"/>
    </row>
    <row r="92679" spans="13:13" x14ac:dyDescent="0.25">
      <c r="M92679"/>
    </row>
    <row r="92680" spans="13:13" x14ac:dyDescent="0.25">
      <c r="M92680"/>
    </row>
    <row r="92681" spans="13:13" x14ac:dyDescent="0.25">
      <c r="M92681"/>
    </row>
    <row r="92682" spans="13:13" x14ac:dyDescent="0.25">
      <c r="M92682"/>
    </row>
    <row r="92683" spans="13:13" x14ac:dyDescent="0.25">
      <c r="M92683"/>
    </row>
    <row r="92684" spans="13:13" x14ac:dyDescent="0.25">
      <c r="M92684"/>
    </row>
    <row r="92685" spans="13:13" x14ac:dyDescent="0.25">
      <c r="M92685"/>
    </row>
    <row r="92686" spans="13:13" x14ac:dyDescent="0.25">
      <c r="M92686"/>
    </row>
    <row r="92687" spans="13:13" x14ac:dyDescent="0.25">
      <c r="M92687"/>
    </row>
    <row r="92688" spans="13:13" x14ac:dyDescent="0.25">
      <c r="M92688"/>
    </row>
    <row r="92689" spans="13:13" x14ac:dyDescent="0.25">
      <c r="M92689"/>
    </row>
    <row r="92690" spans="13:13" x14ac:dyDescent="0.25">
      <c r="M92690"/>
    </row>
    <row r="92691" spans="13:13" x14ac:dyDescent="0.25">
      <c r="M92691"/>
    </row>
    <row r="92692" spans="13:13" x14ac:dyDescent="0.25">
      <c r="M92692"/>
    </row>
    <row r="92693" spans="13:13" x14ac:dyDescent="0.25">
      <c r="M92693"/>
    </row>
    <row r="92694" spans="13:13" x14ac:dyDescent="0.25">
      <c r="M92694"/>
    </row>
    <row r="92695" spans="13:13" x14ac:dyDescent="0.25">
      <c r="M92695"/>
    </row>
    <row r="92696" spans="13:13" x14ac:dyDescent="0.25">
      <c r="M92696"/>
    </row>
    <row r="92697" spans="13:13" x14ac:dyDescent="0.25">
      <c r="M92697"/>
    </row>
    <row r="92698" spans="13:13" x14ac:dyDescent="0.25">
      <c r="M92698"/>
    </row>
    <row r="92699" spans="13:13" x14ac:dyDescent="0.25">
      <c r="M92699"/>
    </row>
    <row r="92700" spans="13:13" x14ac:dyDescent="0.25">
      <c r="M92700"/>
    </row>
    <row r="92701" spans="13:13" x14ac:dyDescent="0.25">
      <c r="M92701"/>
    </row>
    <row r="92702" spans="13:13" x14ac:dyDescent="0.25">
      <c r="M92702"/>
    </row>
    <row r="92703" spans="13:13" x14ac:dyDescent="0.25">
      <c r="M92703"/>
    </row>
    <row r="92704" spans="13:13" x14ac:dyDescent="0.25">
      <c r="M92704"/>
    </row>
    <row r="92705" spans="13:13" x14ac:dyDescent="0.25">
      <c r="M92705"/>
    </row>
    <row r="92706" spans="13:13" x14ac:dyDescent="0.25">
      <c r="M92706"/>
    </row>
    <row r="92707" spans="13:13" x14ac:dyDescent="0.25">
      <c r="M92707"/>
    </row>
    <row r="92708" spans="13:13" x14ac:dyDescent="0.25">
      <c r="M92708"/>
    </row>
    <row r="92709" spans="13:13" x14ac:dyDescent="0.25">
      <c r="M92709"/>
    </row>
    <row r="92710" spans="13:13" x14ac:dyDescent="0.25">
      <c r="M92710"/>
    </row>
    <row r="92711" spans="13:13" x14ac:dyDescent="0.25">
      <c r="M92711"/>
    </row>
    <row r="92712" spans="13:13" x14ac:dyDescent="0.25">
      <c r="M92712"/>
    </row>
    <row r="92713" spans="13:13" x14ac:dyDescent="0.25">
      <c r="M92713"/>
    </row>
    <row r="92714" spans="13:13" x14ac:dyDescent="0.25">
      <c r="M92714"/>
    </row>
    <row r="92715" spans="13:13" x14ac:dyDescent="0.25">
      <c r="M92715"/>
    </row>
    <row r="92716" spans="13:13" x14ac:dyDescent="0.25">
      <c r="M92716"/>
    </row>
    <row r="92717" spans="13:13" x14ac:dyDescent="0.25">
      <c r="M92717"/>
    </row>
    <row r="92718" spans="13:13" x14ac:dyDescent="0.25">
      <c r="M92718"/>
    </row>
    <row r="92719" spans="13:13" x14ac:dyDescent="0.25">
      <c r="M92719"/>
    </row>
    <row r="92720" spans="13:13" x14ac:dyDescent="0.25">
      <c r="M92720"/>
    </row>
    <row r="92721" spans="13:13" x14ac:dyDescent="0.25">
      <c r="M92721"/>
    </row>
    <row r="92722" spans="13:13" x14ac:dyDescent="0.25">
      <c r="M92722"/>
    </row>
    <row r="92723" spans="13:13" x14ac:dyDescent="0.25">
      <c r="M92723"/>
    </row>
    <row r="92724" spans="13:13" x14ac:dyDescent="0.25">
      <c r="M92724"/>
    </row>
    <row r="92725" spans="13:13" x14ac:dyDescent="0.25">
      <c r="M92725"/>
    </row>
    <row r="92726" spans="13:13" x14ac:dyDescent="0.25">
      <c r="M92726"/>
    </row>
    <row r="92727" spans="13:13" x14ac:dyDescent="0.25">
      <c r="M92727"/>
    </row>
    <row r="92728" spans="13:13" x14ac:dyDescent="0.25">
      <c r="M92728"/>
    </row>
    <row r="92729" spans="13:13" x14ac:dyDescent="0.25">
      <c r="M92729"/>
    </row>
    <row r="92730" spans="13:13" x14ac:dyDescent="0.25">
      <c r="M92730"/>
    </row>
    <row r="92731" spans="13:13" x14ac:dyDescent="0.25">
      <c r="M92731"/>
    </row>
    <row r="92732" spans="13:13" x14ac:dyDescent="0.25">
      <c r="M92732"/>
    </row>
    <row r="92733" spans="13:13" x14ac:dyDescent="0.25">
      <c r="M92733"/>
    </row>
    <row r="92734" spans="13:13" x14ac:dyDescent="0.25">
      <c r="M92734"/>
    </row>
    <row r="92735" spans="13:13" x14ac:dyDescent="0.25">
      <c r="M92735"/>
    </row>
    <row r="92736" spans="13:13" x14ac:dyDescent="0.25">
      <c r="M92736"/>
    </row>
    <row r="92737" spans="13:13" x14ac:dyDescent="0.25">
      <c r="M92737"/>
    </row>
    <row r="92738" spans="13:13" x14ac:dyDescent="0.25">
      <c r="M92738"/>
    </row>
    <row r="92739" spans="13:13" x14ac:dyDescent="0.25">
      <c r="M92739"/>
    </row>
    <row r="92740" spans="13:13" x14ac:dyDescent="0.25">
      <c r="M92740"/>
    </row>
    <row r="92741" spans="13:13" x14ac:dyDescent="0.25">
      <c r="M92741"/>
    </row>
    <row r="92742" spans="13:13" x14ac:dyDescent="0.25">
      <c r="M92742"/>
    </row>
    <row r="92743" spans="13:13" x14ac:dyDescent="0.25">
      <c r="M92743"/>
    </row>
    <row r="92744" spans="13:13" x14ac:dyDescent="0.25">
      <c r="M92744"/>
    </row>
    <row r="92745" spans="13:13" x14ac:dyDescent="0.25">
      <c r="M92745"/>
    </row>
    <row r="92746" spans="13:13" x14ac:dyDescent="0.25">
      <c r="M92746"/>
    </row>
    <row r="92747" spans="13:13" x14ac:dyDescent="0.25">
      <c r="M92747"/>
    </row>
    <row r="92748" spans="13:13" x14ac:dyDescent="0.25">
      <c r="M92748"/>
    </row>
    <row r="92749" spans="13:13" x14ac:dyDescent="0.25">
      <c r="M92749"/>
    </row>
    <row r="92750" spans="13:13" x14ac:dyDescent="0.25">
      <c r="M92750"/>
    </row>
    <row r="92751" spans="13:13" x14ac:dyDescent="0.25">
      <c r="M92751"/>
    </row>
    <row r="92752" spans="13:13" x14ac:dyDescent="0.25">
      <c r="M92752"/>
    </row>
    <row r="92753" spans="13:13" x14ac:dyDescent="0.25">
      <c r="M92753"/>
    </row>
    <row r="92754" spans="13:13" x14ac:dyDescent="0.25">
      <c r="M92754"/>
    </row>
    <row r="92755" spans="13:13" x14ac:dyDescent="0.25">
      <c r="M92755"/>
    </row>
    <row r="92756" spans="13:13" x14ac:dyDescent="0.25">
      <c r="M92756"/>
    </row>
    <row r="92757" spans="13:13" x14ac:dyDescent="0.25">
      <c r="M92757"/>
    </row>
    <row r="92758" spans="13:13" x14ac:dyDescent="0.25">
      <c r="M92758"/>
    </row>
    <row r="92759" spans="13:13" x14ac:dyDescent="0.25">
      <c r="M92759"/>
    </row>
    <row r="92760" spans="13:13" x14ac:dyDescent="0.25">
      <c r="M92760"/>
    </row>
    <row r="92761" spans="13:13" x14ac:dyDescent="0.25">
      <c r="M92761"/>
    </row>
    <row r="92762" spans="13:13" x14ac:dyDescent="0.25">
      <c r="M92762"/>
    </row>
    <row r="92763" spans="13:13" x14ac:dyDescent="0.25">
      <c r="M92763"/>
    </row>
    <row r="92764" spans="13:13" x14ac:dyDescent="0.25">
      <c r="M92764"/>
    </row>
    <row r="92765" spans="13:13" x14ac:dyDescent="0.25">
      <c r="M92765"/>
    </row>
    <row r="92766" spans="13:13" x14ac:dyDescent="0.25">
      <c r="M92766"/>
    </row>
    <row r="92767" spans="13:13" x14ac:dyDescent="0.25">
      <c r="M92767"/>
    </row>
    <row r="92768" spans="13:13" x14ac:dyDescent="0.25">
      <c r="M92768"/>
    </row>
    <row r="92769" spans="13:13" x14ac:dyDescent="0.25">
      <c r="M92769"/>
    </row>
    <row r="92770" spans="13:13" x14ac:dyDescent="0.25">
      <c r="M92770"/>
    </row>
    <row r="92771" spans="13:13" x14ac:dyDescent="0.25">
      <c r="M92771"/>
    </row>
    <row r="92772" spans="13:13" x14ac:dyDescent="0.25">
      <c r="M92772"/>
    </row>
    <row r="92773" spans="13:13" x14ac:dyDescent="0.25">
      <c r="M92773"/>
    </row>
    <row r="92774" spans="13:13" x14ac:dyDescent="0.25">
      <c r="M92774"/>
    </row>
    <row r="92775" spans="13:13" x14ac:dyDescent="0.25">
      <c r="M92775"/>
    </row>
    <row r="92776" spans="13:13" x14ac:dyDescent="0.25">
      <c r="M92776"/>
    </row>
    <row r="92777" spans="13:13" x14ac:dyDescent="0.25">
      <c r="M92777"/>
    </row>
    <row r="92778" spans="13:13" x14ac:dyDescent="0.25">
      <c r="M92778"/>
    </row>
    <row r="92779" spans="13:13" x14ac:dyDescent="0.25">
      <c r="M92779"/>
    </row>
    <row r="92780" spans="13:13" x14ac:dyDescent="0.25">
      <c r="M92780"/>
    </row>
    <row r="92781" spans="13:13" x14ac:dyDescent="0.25">
      <c r="M92781"/>
    </row>
    <row r="92782" spans="13:13" x14ac:dyDescent="0.25">
      <c r="M92782"/>
    </row>
    <row r="92783" spans="13:13" x14ac:dyDescent="0.25">
      <c r="M92783"/>
    </row>
    <row r="92784" spans="13:13" x14ac:dyDescent="0.25">
      <c r="M92784"/>
    </row>
    <row r="92785" spans="13:13" x14ac:dyDescent="0.25">
      <c r="M92785"/>
    </row>
    <row r="92786" spans="13:13" x14ac:dyDescent="0.25">
      <c r="M92786"/>
    </row>
    <row r="92787" spans="13:13" x14ac:dyDescent="0.25">
      <c r="M92787"/>
    </row>
    <row r="92788" spans="13:13" x14ac:dyDescent="0.25">
      <c r="M92788"/>
    </row>
    <row r="92789" spans="13:13" x14ac:dyDescent="0.25">
      <c r="M92789"/>
    </row>
    <row r="92790" spans="13:13" x14ac:dyDescent="0.25">
      <c r="M92790"/>
    </row>
    <row r="92791" spans="13:13" x14ac:dyDescent="0.25">
      <c r="M92791"/>
    </row>
    <row r="92792" spans="13:13" x14ac:dyDescent="0.25">
      <c r="M92792"/>
    </row>
    <row r="92793" spans="13:13" x14ac:dyDescent="0.25">
      <c r="M92793"/>
    </row>
    <row r="92794" spans="13:13" x14ac:dyDescent="0.25">
      <c r="M92794"/>
    </row>
    <row r="92795" spans="13:13" x14ac:dyDescent="0.25">
      <c r="M92795"/>
    </row>
    <row r="92796" spans="13:13" x14ac:dyDescent="0.25">
      <c r="M92796"/>
    </row>
    <row r="92797" spans="13:13" x14ac:dyDescent="0.25">
      <c r="M92797"/>
    </row>
    <row r="92798" spans="13:13" x14ac:dyDescent="0.25">
      <c r="M92798"/>
    </row>
    <row r="92799" spans="13:13" x14ac:dyDescent="0.25">
      <c r="M92799"/>
    </row>
    <row r="92800" spans="13:13" x14ac:dyDescent="0.25">
      <c r="M92800"/>
    </row>
    <row r="92801" spans="13:13" x14ac:dyDescent="0.25">
      <c r="M92801"/>
    </row>
    <row r="92802" spans="13:13" x14ac:dyDescent="0.25">
      <c r="M92802"/>
    </row>
    <row r="92803" spans="13:13" x14ac:dyDescent="0.25">
      <c r="M92803"/>
    </row>
    <row r="92804" spans="13:13" x14ac:dyDescent="0.25">
      <c r="M92804"/>
    </row>
    <row r="92805" spans="13:13" x14ac:dyDescent="0.25">
      <c r="M92805"/>
    </row>
    <row r="92806" spans="13:13" x14ac:dyDescent="0.25">
      <c r="M92806"/>
    </row>
    <row r="92807" spans="13:13" x14ac:dyDescent="0.25">
      <c r="M92807"/>
    </row>
    <row r="92808" spans="13:13" x14ac:dyDescent="0.25">
      <c r="M92808"/>
    </row>
    <row r="92809" spans="13:13" x14ac:dyDescent="0.25">
      <c r="M92809"/>
    </row>
    <row r="92810" spans="13:13" x14ac:dyDescent="0.25">
      <c r="M92810"/>
    </row>
    <row r="92811" spans="13:13" x14ac:dyDescent="0.25">
      <c r="M92811"/>
    </row>
    <row r="92812" spans="13:13" x14ac:dyDescent="0.25">
      <c r="M92812"/>
    </row>
    <row r="92813" spans="13:13" x14ac:dyDescent="0.25">
      <c r="M92813"/>
    </row>
    <row r="92814" spans="13:13" x14ac:dyDescent="0.25">
      <c r="M92814"/>
    </row>
    <row r="92815" spans="13:13" x14ac:dyDescent="0.25">
      <c r="M92815"/>
    </row>
    <row r="92816" spans="13:13" x14ac:dyDescent="0.25">
      <c r="M92816"/>
    </row>
    <row r="92817" spans="13:13" x14ac:dyDescent="0.25">
      <c r="M92817"/>
    </row>
    <row r="92818" spans="13:13" x14ac:dyDescent="0.25">
      <c r="M92818"/>
    </row>
    <row r="92819" spans="13:13" x14ac:dyDescent="0.25">
      <c r="M92819"/>
    </row>
    <row r="92820" spans="13:13" x14ac:dyDescent="0.25">
      <c r="M92820"/>
    </row>
    <row r="92821" spans="13:13" x14ac:dyDescent="0.25">
      <c r="M92821"/>
    </row>
    <row r="92822" spans="13:13" x14ac:dyDescent="0.25">
      <c r="M92822"/>
    </row>
    <row r="92823" spans="13:13" x14ac:dyDescent="0.25">
      <c r="M92823"/>
    </row>
    <row r="92824" spans="13:13" x14ac:dyDescent="0.25">
      <c r="M92824"/>
    </row>
    <row r="92825" spans="13:13" x14ac:dyDescent="0.25">
      <c r="M92825"/>
    </row>
    <row r="92826" spans="13:13" x14ac:dyDescent="0.25">
      <c r="M92826"/>
    </row>
    <row r="92827" spans="13:13" x14ac:dyDescent="0.25">
      <c r="M92827"/>
    </row>
    <row r="92828" spans="13:13" x14ac:dyDescent="0.25">
      <c r="M92828"/>
    </row>
    <row r="92829" spans="13:13" x14ac:dyDescent="0.25">
      <c r="M92829"/>
    </row>
    <row r="92830" spans="13:13" x14ac:dyDescent="0.25">
      <c r="M92830"/>
    </row>
    <row r="92831" spans="13:13" x14ac:dyDescent="0.25">
      <c r="M92831"/>
    </row>
    <row r="92832" spans="13:13" x14ac:dyDescent="0.25">
      <c r="M92832"/>
    </row>
    <row r="92833" spans="13:13" x14ac:dyDescent="0.25">
      <c r="M92833"/>
    </row>
    <row r="92834" spans="13:13" x14ac:dyDescent="0.25">
      <c r="M92834"/>
    </row>
    <row r="92835" spans="13:13" x14ac:dyDescent="0.25">
      <c r="M92835"/>
    </row>
    <row r="92836" spans="13:13" x14ac:dyDescent="0.25">
      <c r="M92836"/>
    </row>
    <row r="92837" spans="13:13" x14ac:dyDescent="0.25">
      <c r="M92837"/>
    </row>
    <row r="92838" spans="13:13" x14ac:dyDescent="0.25">
      <c r="M92838"/>
    </row>
    <row r="92839" spans="13:13" x14ac:dyDescent="0.25">
      <c r="M92839"/>
    </row>
    <row r="92840" spans="13:13" x14ac:dyDescent="0.25">
      <c r="M92840"/>
    </row>
    <row r="92841" spans="13:13" x14ac:dyDescent="0.25">
      <c r="M92841"/>
    </row>
    <row r="92842" spans="13:13" x14ac:dyDescent="0.25">
      <c r="M92842"/>
    </row>
    <row r="92843" spans="13:13" x14ac:dyDescent="0.25">
      <c r="M92843"/>
    </row>
    <row r="92844" spans="13:13" x14ac:dyDescent="0.25">
      <c r="M92844"/>
    </row>
    <row r="92845" spans="13:13" x14ac:dyDescent="0.25">
      <c r="M92845"/>
    </row>
    <row r="92846" spans="13:13" x14ac:dyDescent="0.25">
      <c r="M92846"/>
    </row>
    <row r="92847" spans="13:13" x14ac:dyDescent="0.25">
      <c r="M92847"/>
    </row>
    <row r="92848" spans="13:13" x14ac:dyDescent="0.25">
      <c r="M92848"/>
    </row>
    <row r="92849" spans="13:13" x14ac:dyDescent="0.25">
      <c r="M92849"/>
    </row>
    <row r="92850" spans="13:13" x14ac:dyDescent="0.25">
      <c r="M92850"/>
    </row>
    <row r="92851" spans="13:13" x14ac:dyDescent="0.25">
      <c r="M92851"/>
    </row>
    <row r="92852" spans="13:13" x14ac:dyDescent="0.25">
      <c r="M92852"/>
    </row>
    <row r="92853" spans="13:13" x14ac:dyDescent="0.25">
      <c r="M92853"/>
    </row>
    <row r="92854" spans="13:13" x14ac:dyDescent="0.25">
      <c r="M92854"/>
    </row>
    <row r="92855" spans="13:13" x14ac:dyDescent="0.25">
      <c r="M92855"/>
    </row>
    <row r="92856" spans="13:13" x14ac:dyDescent="0.25">
      <c r="M92856"/>
    </row>
    <row r="92857" spans="13:13" x14ac:dyDescent="0.25">
      <c r="M92857"/>
    </row>
    <row r="92858" spans="13:13" x14ac:dyDescent="0.25">
      <c r="M92858"/>
    </row>
    <row r="92859" spans="13:13" x14ac:dyDescent="0.25">
      <c r="M92859"/>
    </row>
    <row r="92860" spans="13:13" x14ac:dyDescent="0.25">
      <c r="M92860"/>
    </row>
    <row r="92861" spans="13:13" x14ac:dyDescent="0.25">
      <c r="M92861"/>
    </row>
    <row r="92862" spans="13:13" x14ac:dyDescent="0.25">
      <c r="M92862"/>
    </row>
    <row r="92863" spans="13:13" x14ac:dyDescent="0.25">
      <c r="M92863"/>
    </row>
    <row r="92864" spans="13:13" x14ac:dyDescent="0.25">
      <c r="M92864"/>
    </row>
    <row r="92865" spans="13:13" x14ac:dyDescent="0.25">
      <c r="M92865"/>
    </row>
    <row r="92866" spans="13:13" x14ac:dyDescent="0.25">
      <c r="M92866"/>
    </row>
    <row r="92867" spans="13:13" x14ac:dyDescent="0.25">
      <c r="M92867"/>
    </row>
    <row r="92868" spans="13:13" x14ac:dyDescent="0.25">
      <c r="M92868"/>
    </row>
    <row r="92869" spans="13:13" x14ac:dyDescent="0.25">
      <c r="M92869"/>
    </row>
    <row r="92870" spans="13:13" x14ac:dyDescent="0.25">
      <c r="M92870"/>
    </row>
    <row r="92871" spans="13:13" x14ac:dyDescent="0.25">
      <c r="M92871"/>
    </row>
    <row r="92872" spans="13:13" x14ac:dyDescent="0.25">
      <c r="M92872"/>
    </row>
    <row r="92873" spans="13:13" x14ac:dyDescent="0.25">
      <c r="M92873"/>
    </row>
    <row r="92874" spans="13:13" x14ac:dyDescent="0.25">
      <c r="M92874"/>
    </row>
    <row r="92875" spans="13:13" x14ac:dyDescent="0.25">
      <c r="M92875"/>
    </row>
    <row r="92876" spans="13:13" x14ac:dyDescent="0.25">
      <c r="M92876"/>
    </row>
    <row r="92877" spans="13:13" x14ac:dyDescent="0.25">
      <c r="M92877"/>
    </row>
    <row r="92878" spans="13:13" x14ac:dyDescent="0.25">
      <c r="M92878"/>
    </row>
    <row r="92879" spans="13:13" x14ac:dyDescent="0.25">
      <c r="M92879"/>
    </row>
    <row r="92880" spans="13:13" x14ac:dyDescent="0.25">
      <c r="M92880"/>
    </row>
    <row r="92881" spans="13:13" x14ac:dyDescent="0.25">
      <c r="M92881"/>
    </row>
    <row r="92882" spans="13:13" x14ac:dyDescent="0.25">
      <c r="M92882"/>
    </row>
    <row r="92883" spans="13:13" x14ac:dyDescent="0.25">
      <c r="M92883"/>
    </row>
    <row r="92884" spans="13:13" x14ac:dyDescent="0.25">
      <c r="M92884"/>
    </row>
    <row r="92885" spans="13:13" x14ac:dyDescent="0.25">
      <c r="M92885"/>
    </row>
    <row r="92886" spans="13:13" x14ac:dyDescent="0.25">
      <c r="M92886"/>
    </row>
    <row r="92887" spans="13:13" x14ac:dyDescent="0.25">
      <c r="M92887"/>
    </row>
    <row r="92888" spans="13:13" x14ac:dyDescent="0.25">
      <c r="M92888"/>
    </row>
    <row r="92889" spans="13:13" x14ac:dyDescent="0.25">
      <c r="M92889"/>
    </row>
    <row r="92890" spans="13:13" x14ac:dyDescent="0.25">
      <c r="M92890"/>
    </row>
    <row r="92891" spans="13:13" x14ac:dyDescent="0.25">
      <c r="M92891"/>
    </row>
    <row r="92892" spans="13:13" x14ac:dyDescent="0.25">
      <c r="M92892"/>
    </row>
    <row r="92893" spans="13:13" x14ac:dyDescent="0.25">
      <c r="M92893"/>
    </row>
    <row r="92894" spans="13:13" x14ac:dyDescent="0.25">
      <c r="M92894"/>
    </row>
    <row r="92895" spans="13:13" x14ac:dyDescent="0.25">
      <c r="M92895"/>
    </row>
    <row r="92896" spans="13:13" x14ac:dyDescent="0.25">
      <c r="M92896"/>
    </row>
    <row r="92897" spans="13:13" x14ac:dyDescent="0.25">
      <c r="M92897"/>
    </row>
    <row r="92898" spans="13:13" x14ac:dyDescent="0.25">
      <c r="M92898"/>
    </row>
    <row r="92899" spans="13:13" x14ac:dyDescent="0.25">
      <c r="M92899"/>
    </row>
    <row r="92900" spans="13:13" x14ac:dyDescent="0.25">
      <c r="M92900"/>
    </row>
    <row r="92901" spans="13:13" x14ac:dyDescent="0.25">
      <c r="M92901"/>
    </row>
    <row r="92902" spans="13:13" x14ac:dyDescent="0.25">
      <c r="M92902"/>
    </row>
    <row r="92903" spans="13:13" x14ac:dyDescent="0.25">
      <c r="M92903"/>
    </row>
    <row r="92904" spans="13:13" x14ac:dyDescent="0.25">
      <c r="M92904"/>
    </row>
    <row r="92905" spans="13:13" x14ac:dyDescent="0.25">
      <c r="M92905"/>
    </row>
    <row r="92906" spans="13:13" x14ac:dyDescent="0.25">
      <c r="M92906"/>
    </row>
    <row r="92907" spans="13:13" x14ac:dyDescent="0.25">
      <c r="M92907"/>
    </row>
    <row r="92908" spans="13:13" x14ac:dyDescent="0.25">
      <c r="M92908"/>
    </row>
    <row r="92909" spans="13:13" x14ac:dyDescent="0.25">
      <c r="M92909"/>
    </row>
    <row r="92910" spans="13:13" x14ac:dyDescent="0.25">
      <c r="M92910"/>
    </row>
    <row r="92911" spans="13:13" x14ac:dyDescent="0.25">
      <c r="M92911"/>
    </row>
    <row r="92912" spans="13:13" x14ac:dyDescent="0.25">
      <c r="M92912"/>
    </row>
    <row r="92913" spans="13:13" x14ac:dyDescent="0.25">
      <c r="M92913"/>
    </row>
    <row r="92914" spans="13:13" x14ac:dyDescent="0.25">
      <c r="M92914"/>
    </row>
    <row r="92915" spans="13:13" x14ac:dyDescent="0.25">
      <c r="M92915"/>
    </row>
    <row r="92916" spans="13:13" x14ac:dyDescent="0.25">
      <c r="M92916"/>
    </row>
    <row r="92917" spans="13:13" x14ac:dyDescent="0.25">
      <c r="M92917"/>
    </row>
    <row r="92918" spans="13:13" x14ac:dyDescent="0.25">
      <c r="M92918"/>
    </row>
    <row r="92919" spans="13:13" x14ac:dyDescent="0.25">
      <c r="M92919"/>
    </row>
    <row r="92920" spans="13:13" x14ac:dyDescent="0.25">
      <c r="M92920"/>
    </row>
    <row r="92921" spans="13:13" x14ac:dyDescent="0.25">
      <c r="M92921"/>
    </row>
    <row r="92922" spans="13:13" x14ac:dyDescent="0.25">
      <c r="M92922"/>
    </row>
    <row r="92923" spans="13:13" x14ac:dyDescent="0.25">
      <c r="M92923"/>
    </row>
    <row r="92924" spans="13:13" x14ac:dyDescent="0.25">
      <c r="M92924"/>
    </row>
    <row r="92925" spans="13:13" x14ac:dyDescent="0.25">
      <c r="M92925"/>
    </row>
    <row r="92926" spans="13:13" x14ac:dyDescent="0.25">
      <c r="M92926"/>
    </row>
    <row r="92927" spans="13:13" x14ac:dyDescent="0.25">
      <c r="M92927"/>
    </row>
    <row r="92928" spans="13:13" x14ac:dyDescent="0.25">
      <c r="M92928"/>
    </row>
    <row r="92929" spans="13:13" x14ac:dyDescent="0.25">
      <c r="M92929"/>
    </row>
    <row r="92930" spans="13:13" x14ac:dyDescent="0.25">
      <c r="M92930"/>
    </row>
    <row r="92931" spans="13:13" x14ac:dyDescent="0.25">
      <c r="M92931"/>
    </row>
    <row r="92932" spans="13:13" x14ac:dyDescent="0.25">
      <c r="M92932"/>
    </row>
    <row r="92933" spans="13:13" x14ac:dyDescent="0.25">
      <c r="M92933"/>
    </row>
    <row r="92934" spans="13:13" x14ac:dyDescent="0.25">
      <c r="M92934"/>
    </row>
    <row r="92935" spans="13:13" x14ac:dyDescent="0.25">
      <c r="M92935"/>
    </row>
    <row r="92936" spans="13:13" x14ac:dyDescent="0.25">
      <c r="M92936"/>
    </row>
    <row r="92937" spans="13:13" x14ac:dyDescent="0.25">
      <c r="M92937"/>
    </row>
    <row r="92938" spans="13:13" x14ac:dyDescent="0.25">
      <c r="M92938"/>
    </row>
    <row r="92939" spans="13:13" x14ac:dyDescent="0.25">
      <c r="M92939"/>
    </row>
    <row r="92940" spans="13:13" x14ac:dyDescent="0.25">
      <c r="M92940"/>
    </row>
    <row r="92941" spans="13:13" x14ac:dyDescent="0.25">
      <c r="M92941"/>
    </row>
    <row r="92942" spans="13:13" x14ac:dyDescent="0.25">
      <c r="M92942"/>
    </row>
    <row r="92943" spans="13:13" x14ac:dyDescent="0.25">
      <c r="M92943"/>
    </row>
    <row r="92944" spans="13:13" x14ac:dyDescent="0.25">
      <c r="M92944"/>
    </row>
    <row r="92945" spans="13:13" x14ac:dyDescent="0.25">
      <c r="M92945"/>
    </row>
    <row r="92946" spans="13:13" x14ac:dyDescent="0.25">
      <c r="M92946"/>
    </row>
    <row r="92947" spans="13:13" x14ac:dyDescent="0.25">
      <c r="M92947"/>
    </row>
    <row r="92948" spans="13:13" x14ac:dyDescent="0.25">
      <c r="M92948"/>
    </row>
    <row r="92949" spans="13:13" x14ac:dyDescent="0.25">
      <c r="M92949"/>
    </row>
    <row r="92950" spans="13:13" x14ac:dyDescent="0.25">
      <c r="M92950"/>
    </row>
    <row r="92951" spans="13:13" x14ac:dyDescent="0.25">
      <c r="M92951"/>
    </row>
    <row r="92952" spans="13:13" x14ac:dyDescent="0.25">
      <c r="M92952"/>
    </row>
    <row r="92953" spans="13:13" x14ac:dyDescent="0.25">
      <c r="M92953"/>
    </row>
    <row r="92954" spans="13:13" x14ac:dyDescent="0.25">
      <c r="M92954"/>
    </row>
    <row r="92955" spans="13:13" x14ac:dyDescent="0.25">
      <c r="M92955"/>
    </row>
    <row r="92956" spans="13:13" x14ac:dyDescent="0.25">
      <c r="M92956"/>
    </row>
    <row r="92957" spans="13:13" x14ac:dyDescent="0.25">
      <c r="M92957"/>
    </row>
    <row r="92958" spans="13:13" x14ac:dyDescent="0.25">
      <c r="M92958"/>
    </row>
    <row r="92959" spans="13:13" x14ac:dyDescent="0.25">
      <c r="M92959"/>
    </row>
    <row r="92960" spans="13:13" x14ac:dyDescent="0.25">
      <c r="M92960"/>
    </row>
    <row r="92961" spans="13:13" x14ac:dyDescent="0.25">
      <c r="M92961"/>
    </row>
    <row r="92962" spans="13:13" x14ac:dyDescent="0.25">
      <c r="M92962"/>
    </row>
    <row r="92963" spans="13:13" x14ac:dyDescent="0.25">
      <c r="M92963"/>
    </row>
    <row r="92964" spans="13:13" x14ac:dyDescent="0.25">
      <c r="M92964"/>
    </row>
    <row r="92965" spans="13:13" x14ac:dyDescent="0.25">
      <c r="M92965"/>
    </row>
    <row r="92966" spans="13:13" x14ac:dyDescent="0.25">
      <c r="M92966"/>
    </row>
    <row r="92967" spans="13:13" x14ac:dyDescent="0.25">
      <c r="M92967"/>
    </row>
    <row r="92968" spans="13:13" x14ac:dyDescent="0.25">
      <c r="M92968"/>
    </row>
    <row r="92969" spans="13:13" x14ac:dyDescent="0.25">
      <c r="M92969"/>
    </row>
    <row r="92970" spans="13:13" x14ac:dyDescent="0.25">
      <c r="M92970"/>
    </row>
    <row r="92971" spans="13:13" x14ac:dyDescent="0.25">
      <c r="M92971"/>
    </row>
    <row r="92972" spans="13:13" x14ac:dyDescent="0.25">
      <c r="M92972"/>
    </row>
    <row r="92973" spans="13:13" x14ac:dyDescent="0.25">
      <c r="M92973"/>
    </row>
    <row r="92974" spans="13:13" x14ac:dyDescent="0.25">
      <c r="M92974"/>
    </row>
    <row r="92975" spans="13:13" x14ac:dyDescent="0.25">
      <c r="M92975"/>
    </row>
    <row r="92976" spans="13:13" x14ac:dyDescent="0.25">
      <c r="M92976"/>
    </row>
    <row r="92977" spans="13:13" x14ac:dyDescent="0.25">
      <c r="M92977"/>
    </row>
    <row r="92978" spans="13:13" x14ac:dyDescent="0.25">
      <c r="M92978"/>
    </row>
    <row r="92979" spans="13:13" x14ac:dyDescent="0.25">
      <c r="M92979"/>
    </row>
    <row r="92980" spans="13:13" x14ac:dyDescent="0.25">
      <c r="M92980"/>
    </row>
    <row r="92981" spans="13:13" x14ac:dyDescent="0.25">
      <c r="M92981"/>
    </row>
    <row r="92982" spans="13:13" x14ac:dyDescent="0.25">
      <c r="M92982"/>
    </row>
    <row r="92983" spans="13:13" x14ac:dyDescent="0.25">
      <c r="M92983"/>
    </row>
    <row r="92984" spans="13:13" x14ac:dyDescent="0.25">
      <c r="M92984"/>
    </row>
    <row r="92985" spans="13:13" x14ac:dyDescent="0.25">
      <c r="M92985"/>
    </row>
    <row r="92986" spans="13:13" x14ac:dyDescent="0.25">
      <c r="M92986"/>
    </row>
    <row r="92987" spans="13:13" x14ac:dyDescent="0.25">
      <c r="M92987"/>
    </row>
    <row r="92988" spans="13:13" x14ac:dyDescent="0.25">
      <c r="M92988"/>
    </row>
    <row r="92989" spans="13:13" x14ac:dyDescent="0.25">
      <c r="M92989"/>
    </row>
    <row r="92990" spans="13:13" x14ac:dyDescent="0.25">
      <c r="M92990"/>
    </row>
    <row r="92991" spans="13:13" x14ac:dyDescent="0.25">
      <c r="M92991"/>
    </row>
    <row r="92992" spans="13:13" x14ac:dyDescent="0.25">
      <c r="M92992"/>
    </row>
    <row r="92993" spans="13:13" x14ac:dyDescent="0.25">
      <c r="M92993"/>
    </row>
    <row r="92994" spans="13:13" x14ac:dyDescent="0.25">
      <c r="M92994"/>
    </row>
    <row r="92995" spans="13:13" x14ac:dyDescent="0.25">
      <c r="M92995"/>
    </row>
    <row r="92996" spans="13:13" x14ac:dyDescent="0.25">
      <c r="M92996"/>
    </row>
    <row r="92997" spans="13:13" x14ac:dyDescent="0.25">
      <c r="M92997"/>
    </row>
    <row r="92998" spans="13:13" x14ac:dyDescent="0.25">
      <c r="M92998"/>
    </row>
    <row r="92999" spans="13:13" x14ac:dyDescent="0.25">
      <c r="M92999"/>
    </row>
    <row r="93000" spans="13:13" x14ac:dyDescent="0.25">
      <c r="M93000"/>
    </row>
    <row r="93001" spans="13:13" x14ac:dyDescent="0.25">
      <c r="M93001"/>
    </row>
    <row r="93002" spans="13:13" x14ac:dyDescent="0.25">
      <c r="M93002"/>
    </row>
    <row r="93003" spans="13:13" x14ac:dyDescent="0.25">
      <c r="M93003"/>
    </row>
    <row r="93004" spans="13:13" x14ac:dyDescent="0.25">
      <c r="M93004"/>
    </row>
    <row r="93005" spans="13:13" x14ac:dyDescent="0.25">
      <c r="M93005"/>
    </row>
    <row r="93006" spans="13:13" x14ac:dyDescent="0.25">
      <c r="M93006"/>
    </row>
    <row r="93007" spans="13:13" x14ac:dyDescent="0.25">
      <c r="M93007"/>
    </row>
    <row r="93008" spans="13:13" x14ac:dyDescent="0.25">
      <c r="M93008"/>
    </row>
    <row r="93009" spans="13:13" x14ac:dyDescent="0.25">
      <c r="M93009"/>
    </row>
    <row r="93010" spans="13:13" x14ac:dyDescent="0.25">
      <c r="M93010"/>
    </row>
    <row r="93011" spans="13:13" x14ac:dyDescent="0.25">
      <c r="M93011"/>
    </row>
    <row r="93012" spans="13:13" x14ac:dyDescent="0.25">
      <c r="M93012"/>
    </row>
    <row r="93013" spans="13:13" x14ac:dyDescent="0.25">
      <c r="M93013"/>
    </row>
    <row r="93014" spans="13:13" x14ac:dyDescent="0.25">
      <c r="M93014"/>
    </row>
    <row r="93015" spans="13:13" x14ac:dyDescent="0.25">
      <c r="M93015"/>
    </row>
    <row r="93016" spans="13:13" x14ac:dyDescent="0.25">
      <c r="M93016"/>
    </row>
    <row r="93017" spans="13:13" x14ac:dyDescent="0.25">
      <c r="M93017"/>
    </row>
    <row r="93018" spans="13:13" x14ac:dyDescent="0.25">
      <c r="M93018"/>
    </row>
    <row r="93019" spans="13:13" x14ac:dyDescent="0.25">
      <c r="M93019"/>
    </row>
    <row r="93020" spans="13:13" x14ac:dyDescent="0.25">
      <c r="M93020"/>
    </row>
    <row r="93021" spans="13:13" x14ac:dyDescent="0.25">
      <c r="M93021"/>
    </row>
    <row r="93022" spans="13:13" x14ac:dyDescent="0.25">
      <c r="M93022"/>
    </row>
    <row r="93023" spans="13:13" x14ac:dyDescent="0.25">
      <c r="M93023"/>
    </row>
    <row r="93024" spans="13:13" x14ac:dyDescent="0.25">
      <c r="M93024"/>
    </row>
    <row r="93025" spans="13:13" x14ac:dyDescent="0.25">
      <c r="M93025"/>
    </row>
    <row r="93026" spans="13:13" x14ac:dyDescent="0.25">
      <c r="M93026"/>
    </row>
    <row r="93027" spans="13:13" x14ac:dyDescent="0.25">
      <c r="M93027"/>
    </row>
    <row r="93028" spans="13:13" x14ac:dyDescent="0.25">
      <c r="M93028"/>
    </row>
    <row r="93029" spans="13:13" x14ac:dyDescent="0.25">
      <c r="M93029"/>
    </row>
    <row r="93030" spans="13:13" x14ac:dyDescent="0.25">
      <c r="M93030"/>
    </row>
    <row r="93031" spans="13:13" x14ac:dyDescent="0.25">
      <c r="M93031"/>
    </row>
    <row r="93032" spans="13:13" x14ac:dyDescent="0.25">
      <c r="M93032"/>
    </row>
    <row r="93033" spans="13:13" x14ac:dyDescent="0.25">
      <c r="M93033"/>
    </row>
    <row r="93034" spans="13:13" x14ac:dyDescent="0.25">
      <c r="M93034"/>
    </row>
    <row r="93035" spans="13:13" x14ac:dyDescent="0.25">
      <c r="M93035"/>
    </row>
    <row r="93036" spans="13:13" x14ac:dyDescent="0.25">
      <c r="M93036"/>
    </row>
    <row r="93037" spans="13:13" x14ac:dyDescent="0.25">
      <c r="M93037"/>
    </row>
    <row r="93038" spans="13:13" x14ac:dyDescent="0.25">
      <c r="M93038"/>
    </row>
    <row r="93039" spans="13:13" x14ac:dyDescent="0.25">
      <c r="M93039"/>
    </row>
    <row r="93040" spans="13:13" x14ac:dyDescent="0.25">
      <c r="M93040"/>
    </row>
    <row r="93041" spans="13:13" x14ac:dyDescent="0.25">
      <c r="M93041"/>
    </row>
    <row r="93042" spans="13:13" x14ac:dyDescent="0.25">
      <c r="M93042"/>
    </row>
    <row r="93043" spans="13:13" x14ac:dyDescent="0.25">
      <c r="M93043"/>
    </row>
    <row r="93044" spans="13:13" x14ac:dyDescent="0.25">
      <c r="M93044"/>
    </row>
    <row r="93045" spans="13:13" x14ac:dyDescent="0.25">
      <c r="M93045"/>
    </row>
    <row r="93046" spans="13:13" x14ac:dyDescent="0.25">
      <c r="M93046"/>
    </row>
    <row r="93047" spans="13:13" x14ac:dyDescent="0.25">
      <c r="M93047"/>
    </row>
    <row r="93048" spans="13:13" x14ac:dyDescent="0.25">
      <c r="M93048"/>
    </row>
    <row r="93049" spans="13:13" x14ac:dyDescent="0.25">
      <c r="M93049"/>
    </row>
    <row r="93050" spans="13:13" x14ac:dyDescent="0.25">
      <c r="M93050"/>
    </row>
    <row r="93051" spans="13:13" x14ac:dyDescent="0.25">
      <c r="M93051"/>
    </row>
    <row r="93052" spans="13:13" x14ac:dyDescent="0.25">
      <c r="M93052"/>
    </row>
    <row r="93053" spans="13:13" x14ac:dyDescent="0.25">
      <c r="M93053"/>
    </row>
    <row r="93054" spans="13:13" x14ac:dyDescent="0.25">
      <c r="M93054"/>
    </row>
    <row r="93055" spans="13:13" x14ac:dyDescent="0.25">
      <c r="M93055"/>
    </row>
    <row r="93056" spans="13:13" x14ac:dyDescent="0.25">
      <c r="M93056"/>
    </row>
    <row r="93057" spans="13:13" x14ac:dyDescent="0.25">
      <c r="M93057"/>
    </row>
    <row r="93058" spans="13:13" x14ac:dyDescent="0.25">
      <c r="M93058"/>
    </row>
    <row r="93059" spans="13:13" x14ac:dyDescent="0.25">
      <c r="M93059"/>
    </row>
    <row r="93060" spans="13:13" x14ac:dyDescent="0.25">
      <c r="M93060"/>
    </row>
    <row r="93061" spans="13:13" x14ac:dyDescent="0.25">
      <c r="M93061"/>
    </row>
    <row r="93062" spans="13:13" x14ac:dyDescent="0.25">
      <c r="M93062"/>
    </row>
    <row r="93063" spans="13:13" x14ac:dyDescent="0.25">
      <c r="M93063"/>
    </row>
    <row r="93064" spans="13:13" x14ac:dyDescent="0.25">
      <c r="M93064"/>
    </row>
    <row r="93065" spans="13:13" x14ac:dyDescent="0.25">
      <c r="M93065"/>
    </row>
    <row r="93066" spans="13:13" x14ac:dyDescent="0.25">
      <c r="M93066"/>
    </row>
    <row r="93067" spans="13:13" x14ac:dyDescent="0.25">
      <c r="M93067"/>
    </row>
    <row r="93068" spans="13:13" x14ac:dyDescent="0.25">
      <c r="M93068"/>
    </row>
    <row r="93069" spans="13:13" x14ac:dyDescent="0.25">
      <c r="M93069"/>
    </row>
    <row r="93070" spans="13:13" x14ac:dyDescent="0.25">
      <c r="M93070"/>
    </row>
    <row r="93071" spans="13:13" x14ac:dyDescent="0.25">
      <c r="M93071"/>
    </row>
    <row r="93072" spans="13:13" x14ac:dyDescent="0.25">
      <c r="M93072"/>
    </row>
    <row r="93073" spans="13:13" x14ac:dyDescent="0.25">
      <c r="M93073"/>
    </row>
    <row r="93074" spans="13:13" x14ac:dyDescent="0.25">
      <c r="M93074"/>
    </row>
    <row r="93075" spans="13:13" x14ac:dyDescent="0.25">
      <c r="M93075"/>
    </row>
    <row r="93076" spans="13:13" x14ac:dyDescent="0.25">
      <c r="M93076"/>
    </row>
    <row r="93077" spans="13:13" x14ac:dyDescent="0.25">
      <c r="M93077"/>
    </row>
    <row r="93078" spans="13:13" x14ac:dyDescent="0.25">
      <c r="M93078"/>
    </row>
    <row r="93079" spans="13:13" x14ac:dyDescent="0.25">
      <c r="M93079"/>
    </row>
    <row r="93080" spans="13:13" x14ac:dyDescent="0.25">
      <c r="M93080"/>
    </row>
    <row r="93081" spans="13:13" x14ac:dyDescent="0.25">
      <c r="M93081"/>
    </row>
    <row r="93082" spans="13:13" x14ac:dyDescent="0.25">
      <c r="M93082"/>
    </row>
    <row r="93083" spans="13:13" x14ac:dyDescent="0.25">
      <c r="M93083"/>
    </row>
    <row r="93084" spans="13:13" x14ac:dyDescent="0.25">
      <c r="M93084"/>
    </row>
    <row r="93085" spans="13:13" x14ac:dyDescent="0.25">
      <c r="M93085"/>
    </row>
    <row r="93086" spans="13:13" x14ac:dyDescent="0.25">
      <c r="M93086"/>
    </row>
    <row r="93087" spans="13:13" x14ac:dyDescent="0.25">
      <c r="M93087"/>
    </row>
    <row r="93088" spans="13:13" x14ac:dyDescent="0.25">
      <c r="M93088"/>
    </row>
    <row r="93089" spans="13:13" x14ac:dyDescent="0.25">
      <c r="M93089"/>
    </row>
    <row r="93090" spans="13:13" x14ac:dyDescent="0.25">
      <c r="M93090"/>
    </row>
    <row r="93091" spans="13:13" x14ac:dyDescent="0.25">
      <c r="M93091"/>
    </row>
    <row r="93092" spans="13:13" x14ac:dyDescent="0.25">
      <c r="M93092"/>
    </row>
    <row r="93093" spans="13:13" x14ac:dyDescent="0.25">
      <c r="M93093"/>
    </row>
    <row r="93094" spans="13:13" x14ac:dyDescent="0.25">
      <c r="M93094"/>
    </row>
    <row r="93095" spans="13:13" x14ac:dyDescent="0.25">
      <c r="M93095"/>
    </row>
    <row r="93096" spans="13:13" x14ac:dyDescent="0.25">
      <c r="M93096"/>
    </row>
    <row r="93097" spans="13:13" x14ac:dyDescent="0.25">
      <c r="M93097"/>
    </row>
    <row r="93098" spans="13:13" x14ac:dyDescent="0.25">
      <c r="M93098"/>
    </row>
    <row r="93099" spans="13:13" x14ac:dyDescent="0.25">
      <c r="M93099"/>
    </row>
    <row r="93100" spans="13:13" x14ac:dyDescent="0.25">
      <c r="M93100"/>
    </row>
    <row r="93101" spans="13:13" x14ac:dyDescent="0.25">
      <c r="M93101"/>
    </row>
    <row r="93102" spans="13:13" x14ac:dyDescent="0.25">
      <c r="M93102"/>
    </row>
    <row r="93103" spans="13:13" x14ac:dyDescent="0.25">
      <c r="M93103"/>
    </row>
    <row r="93104" spans="13:13" x14ac:dyDescent="0.25">
      <c r="M93104"/>
    </row>
    <row r="93105" spans="13:13" x14ac:dyDescent="0.25">
      <c r="M93105"/>
    </row>
    <row r="93106" spans="13:13" x14ac:dyDescent="0.25">
      <c r="M93106"/>
    </row>
    <row r="93107" spans="13:13" x14ac:dyDescent="0.25">
      <c r="M93107"/>
    </row>
    <row r="93108" spans="13:13" x14ac:dyDescent="0.25">
      <c r="M93108"/>
    </row>
    <row r="93109" spans="13:13" x14ac:dyDescent="0.25">
      <c r="M93109"/>
    </row>
    <row r="93110" spans="13:13" x14ac:dyDescent="0.25">
      <c r="M93110"/>
    </row>
    <row r="93111" spans="13:13" x14ac:dyDescent="0.25">
      <c r="M93111"/>
    </row>
    <row r="93112" spans="13:13" x14ac:dyDescent="0.25">
      <c r="M93112"/>
    </row>
    <row r="93113" spans="13:13" x14ac:dyDescent="0.25">
      <c r="M93113"/>
    </row>
    <row r="93114" spans="13:13" x14ac:dyDescent="0.25">
      <c r="M93114"/>
    </row>
    <row r="93115" spans="13:13" x14ac:dyDescent="0.25">
      <c r="M93115"/>
    </row>
    <row r="93116" spans="13:13" x14ac:dyDescent="0.25">
      <c r="M93116"/>
    </row>
    <row r="93117" spans="13:13" x14ac:dyDescent="0.25">
      <c r="M93117"/>
    </row>
    <row r="93118" spans="13:13" x14ac:dyDescent="0.25">
      <c r="M93118"/>
    </row>
    <row r="93119" spans="13:13" x14ac:dyDescent="0.25">
      <c r="M93119"/>
    </row>
    <row r="93120" spans="13:13" x14ac:dyDescent="0.25">
      <c r="M93120"/>
    </row>
    <row r="93121" spans="13:13" x14ac:dyDescent="0.25">
      <c r="M93121"/>
    </row>
    <row r="93122" spans="13:13" x14ac:dyDescent="0.25">
      <c r="M93122"/>
    </row>
    <row r="93123" spans="13:13" x14ac:dyDescent="0.25">
      <c r="M93123"/>
    </row>
    <row r="93124" spans="13:13" x14ac:dyDescent="0.25">
      <c r="M93124"/>
    </row>
    <row r="93125" spans="13:13" x14ac:dyDescent="0.25">
      <c r="M93125"/>
    </row>
    <row r="93126" spans="13:13" x14ac:dyDescent="0.25">
      <c r="M93126"/>
    </row>
    <row r="93127" spans="13:13" x14ac:dyDescent="0.25">
      <c r="M93127"/>
    </row>
    <row r="93128" spans="13:13" x14ac:dyDescent="0.25">
      <c r="M93128"/>
    </row>
    <row r="93129" spans="13:13" x14ac:dyDescent="0.25">
      <c r="M93129"/>
    </row>
    <row r="93130" spans="13:13" x14ac:dyDescent="0.25">
      <c r="M93130"/>
    </row>
    <row r="93131" spans="13:13" x14ac:dyDescent="0.25">
      <c r="M93131"/>
    </row>
    <row r="93132" spans="13:13" x14ac:dyDescent="0.25">
      <c r="M93132"/>
    </row>
    <row r="93133" spans="13:13" x14ac:dyDescent="0.25">
      <c r="M93133"/>
    </row>
    <row r="93134" spans="13:13" x14ac:dyDescent="0.25">
      <c r="M93134"/>
    </row>
    <row r="93135" spans="13:13" x14ac:dyDescent="0.25">
      <c r="M93135"/>
    </row>
    <row r="93136" spans="13:13" x14ac:dyDescent="0.25">
      <c r="M93136"/>
    </row>
    <row r="93137" spans="13:13" x14ac:dyDescent="0.25">
      <c r="M93137"/>
    </row>
    <row r="93138" spans="13:13" x14ac:dyDescent="0.25">
      <c r="M93138"/>
    </row>
    <row r="93139" spans="13:13" x14ac:dyDescent="0.25">
      <c r="M93139"/>
    </row>
    <row r="93140" spans="13:13" x14ac:dyDescent="0.25">
      <c r="M93140"/>
    </row>
    <row r="93141" spans="13:13" x14ac:dyDescent="0.25">
      <c r="M93141"/>
    </row>
    <row r="93142" spans="13:13" x14ac:dyDescent="0.25">
      <c r="M93142"/>
    </row>
    <row r="93143" spans="13:13" x14ac:dyDescent="0.25">
      <c r="M93143"/>
    </row>
    <row r="93144" spans="13:13" x14ac:dyDescent="0.25">
      <c r="M93144"/>
    </row>
    <row r="93145" spans="13:13" x14ac:dyDescent="0.25">
      <c r="M93145"/>
    </row>
    <row r="93146" spans="13:13" x14ac:dyDescent="0.25">
      <c r="M93146"/>
    </row>
    <row r="93147" spans="13:13" x14ac:dyDescent="0.25">
      <c r="M93147"/>
    </row>
    <row r="93148" spans="13:13" x14ac:dyDescent="0.25">
      <c r="M93148"/>
    </row>
    <row r="93149" spans="13:13" x14ac:dyDescent="0.25">
      <c r="M93149"/>
    </row>
    <row r="93150" spans="13:13" x14ac:dyDescent="0.25">
      <c r="M93150"/>
    </row>
    <row r="93151" spans="13:13" x14ac:dyDescent="0.25">
      <c r="M93151"/>
    </row>
    <row r="93152" spans="13:13" x14ac:dyDescent="0.25">
      <c r="M93152"/>
    </row>
    <row r="93153" spans="13:13" x14ac:dyDescent="0.25">
      <c r="M93153"/>
    </row>
    <row r="93154" spans="13:13" x14ac:dyDescent="0.25">
      <c r="M93154"/>
    </row>
    <row r="93155" spans="13:13" x14ac:dyDescent="0.25">
      <c r="M93155"/>
    </row>
    <row r="93156" spans="13:13" x14ac:dyDescent="0.25">
      <c r="M93156"/>
    </row>
    <row r="93157" spans="13:13" x14ac:dyDescent="0.25">
      <c r="M93157"/>
    </row>
    <row r="93158" spans="13:13" x14ac:dyDescent="0.25">
      <c r="M93158"/>
    </row>
    <row r="93159" spans="13:13" x14ac:dyDescent="0.25">
      <c r="M93159"/>
    </row>
    <row r="93160" spans="13:13" x14ac:dyDescent="0.25">
      <c r="M93160"/>
    </row>
    <row r="93161" spans="13:13" x14ac:dyDescent="0.25">
      <c r="M93161"/>
    </row>
    <row r="93162" spans="13:13" x14ac:dyDescent="0.25">
      <c r="M93162"/>
    </row>
    <row r="93163" spans="13:13" x14ac:dyDescent="0.25">
      <c r="M93163"/>
    </row>
    <row r="93164" spans="13:13" x14ac:dyDescent="0.25">
      <c r="M93164"/>
    </row>
    <row r="93165" spans="13:13" x14ac:dyDescent="0.25">
      <c r="M93165"/>
    </row>
    <row r="93166" spans="13:13" x14ac:dyDescent="0.25">
      <c r="M93166"/>
    </row>
    <row r="93167" spans="13:13" x14ac:dyDescent="0.25">
      <c r="M93167"/>
    </row>
    <row r="93168" spans="13:13" x14ac:dyDescent="0.25">
      <c r="M93168"/>
    </row>
    <row r="93169" spans="13:13" x14ac:dyDescent="0.25">
      <c r="M93169"/>
    </row>
    <row r="93170" spans="13:13" x14ac:dyDescent="0.25">
      <c r="M93170"/>
    </row>
    <row r="93171" spans="13:13" x14ac:dyDescent="0.25">
      <c r="M93171"/>
    </row>
    <row r="93172" spans="13:13" x14ac:dyDescent="0.25">
      <c r="M93172"/>
    </row>
    <row r="93173" spans="13:13" x14ac:dyDescent="0.25">
      <c r="M93173"/>
    </row>
    <row r="93174" spans="13:13" x14ac:dyDescent="0.25">
      <c r="M93174"/>
    </row>
    <row r="93175" spans="13:13" x14ac:dyDescent="0.25">
      <c r="M93175"/>
    </row>
    <row r="93176" spans="13:13" x14ac:dyDescent="0.25">
      <c r="M93176"/>
    </row>
    <row r="93177" spans="13:13" x14ac:dyDescent="0.25">
      <c r="M93177"/>
    </row>
    <row r="93178" spans="13:13" x14ac:dyDescent="0.25">
      <c r="M93178"/>
    </row>
    <row r="93179" spans="13:13" x14ac:dyDescent="0.25">
      <c r="M93179"/>
    </row>
    <row r="93180" spans="13:13" x14ac:dyDescent="0.25">
      <c r="M93180"/>
    </row>
    <row r="93181" spans="13:13" x14ac:dyDescent="0.25">
      <c r="M93181"/>
    </row>
    <row r="93182" spans="13:13" x14ac:dyDescent="0.25">
      <c r="M93182"/>
    </row>
    <row r="93183" spans="13:13" x14ac:dyDescent="0.25">
      <c r="M93183"/>
    </row>
    <row r="93184" spans="13:13" x14ac:dyDescent="0.25">
      <c r="M93184"/>
    </row>
    <row r="93185" spans="13:13" x14ac:dyDescent="0.25">
      <c r="M93185"/>
    </row>
    <row r="93186" spans="13:13" x14ac:dyDescent="0.25">
      <c r="M93186"/>
    </row>
    <row r="93187" spans="13:13" x14ac:dyDescent="0.25">
      <c r="M93187"/>
    </row>
    <row r="93188" spans="13:13" x14ac:dyDescent="0.25">
      <c r="M93188"/>
    </row>
    <row r="93189" spans="13:13" x14ac:dyDescent="0.25">
      <c r="M93189"/>
    </row>
    <row r="93190" spans="13:13" x14ac:dyDescent="0.25">
      <c r="M93190"/>
    </row>
    <row r="93191" spans="13:13" x14ac:dyDescent="0.25">
      <c r="M93191"/>
    </row>
    <row r="93192" spans="13:13" x14ac:dyDescent="0.25">
      <c r="M93192"/>
    </row>
    <row r="93193" spans="13:13" x14ac:dyDescent="0.25">
      <c r="M93193"/>
    </row>
    <row r="93194" spans="13:13" x14ac:dyDescent="0.25">
      <c r="M93194"/>
    </row>
    <row r="93195" spans="13:13" x14ac:dyDescent="0.25">
      <c r="M93195"/>
    </row>
    <row r="93196" spans="13:13" x14ac:dyDescent="0.25">
      <c r="M93196"/>
    </row>
    <row r="93197" spans="13:13" x14ac:dyDescent="0.25">
      <c r="M93197"/>
    </row>
    <row r="93198" spans="13:13" x14ac:dyDescent="0.25">
      <c r="M93198"/>
    </row>
    <row r="93199" spans="13:13" x14ac:dyDescent="0.25">
      <c r="M93199"/>
    </row>
    <row r="93200" spans="13:13" x14ac:dyDescent="0.25">
      <c r="M93200"/>
    </row>
    <row r="93201" spans="13:13" x14ac:dyDescent="0.25">
      <c r="M93201"/>
    </row>
    <row r="93202" spans="13:13" x14ac:dyDescent="0.25">
      <c r="M93202"/>
    </row>
    <row r="93203" spans="13:13" x14ac:dyDescent="0.25">
      <c r="M93203"/>
    </row>
    <row r="93204" spans="13:13" x14ac:dyDescent="0.25">
      <c r="M93204"/>
    </row>
    <row r="93205" spans="13:13" x14ac:dyDescent="0.25">
      <c r="M93205"/>
    </row>
    <row r="93206" spans="13:13" x14ac:dyDescent="0.25">
      <c r="M93206"/>
    </row>
    <row r="93207" spans="13:13" x14ac:dyDescent="0.25">
      <c r="M93207"/>
    </row>
    <row r="93208" spans="13:13" x14ac:dyDescent="0.25">
      <c r="M93208"/>
    </row>
    <row r="93209" spans="13:13" x14ac:dyDescent="0.25">
      <c r="M93209"/>
    </row>
    <row r="93210" spans="13:13" x14ac:dyDescent="0.25">
      <c r="M93210"/>
    </row>
    <row r="93211" spans="13:13" x14ac:dyDescent="0.25">
      <c r="M93211"/>
    </row>
    <row r="93212" spans="13:13" x14ac:dyDescent="0.25">
      <c r="M93212"/>
    </row>
    <row r="93213" spans="13:13" x14ac:dyDescent="0.25">
      <c r="M93213"/>
    </row>
    <row r="93214" spans="13:13" x14ac:dyDescent="0.25">
      <c r="M93214"/>
    </row>
    <row r="93215" spans="13:13" x14ac:dyDescent="0.25">
      <c r="M93215"/>
    </row>
    <row r="93216" spans="13:13" x14ac:dyDescent="0.25">
      <c r="M93216"/>
    </row>
    <row r="93217" spans="13:13" x14ac:dyDescent="0.25">
      <c r="M93217"/>
    </row>
    <row r="93218" spans="13:13" x14ac:dyDescent="0.25">
      <c r="M93218"/>
    </row>
    <row r="93219" spans="13:13" x14ac:dyDescent="0.25">
      <c r="M93219"/>
    </row>
    <row r="93220" spans="13:13" x14ac:dyDescent="0.25">
      <c r="M93220"/>
    </row>
    <row r="93221" spans="13:13" x14ac:dyDescent="0.25">
      <c r="M93221"/>
    </row>
    <row r="93222" spans="13:13" x14ac:dyDescent="0.25">
      <c r="M93222"/>
    </row>
    <row r="93223" spans="13:13" x14ac:dyDescent="0.25">
      <c r="M93223"/>
    </row>
    <row r="93224" spans="13:13" x14ac:dyDescent="0.25">
      <c r="M93224"/>
    </row>
    <row r="93225" spans="13:13" x14ac:dyDescent="0.25">
      <c r="M93225"/>
    </row>
    <row r="93226" spans="13:13" x14ac:dyDescent="0.25">
      <c r="M93226"/>
    </row>
    <row r="93227" spans="13:13" x14ac:dyDescent="0.25">
      <c r="M93227"/>
    </row>
    <row r="93228" spans="13:13" x14ac:dyDescent="0.25">
      <c r="M93228"/>
    </row>
    <row r="93229" spans="13:13" x14ac:dyDescent="0.25">
      <c r="M93229"/>
    </row>
    <row r="93230" spans="13:13" x14ac:dyDescent="0.25">
      <c r="M93230"/>
    </row>
    <row r="93231" spans="13:13" x14ac:dyDescent="0.25">
      <c r="M93231"/>
    </row>
    <row r="93232" spans="13:13" x14ac:dyDescent="0.25">
      <c r="M93232"/>
    </row>
    <row r="93233" spans="13:13" x14ac:dyDescent="0.25">
      <c r="M93233"/>
    </row>
    <row r="93234" spans="13:13" x14ac:dyDescent="0.25">
      <c r="M93234"/>
    </row>
    <row r="93235" spans="13:13" x14ac:dyDescent="0.25">
      <c r="M93235"/>
    </row>
    <row r="93236" spans="13:13" x14ac:dyDescent="0.25">
      <c r="M93236"/>
    </row>
    <row r="93237" spans="13:13" x14ac:dyDescent="0.25">
      <c r="M93237"/>
    </row>
    <row r="93238" spans="13:13" x14ac:dyDescent="0.25">
      <c r="M93238"/>
    </row>
    <row r="93239" spans="13:13" x14ac:dyDescent="0.25">
      <c r="M93239"/>
    </row>
    <row r="93240" spans="13:13" x14ac:dyDescent="0.25">
      <c r="M93240"/>
    </row>
    <row r="93241" spans="13:13" x14ac:dyDescent="0.25">
      <c r="M93241"/>
    </row>
    <row r="93242" spans="13:13" x14ac:dyDescent="0.25">
      <c r="M93242"/>
    </row>
    <row r="93243" spans="13:13" x14ac:dyDescent="0.25">
      <c r="M93243"/>
    </row>
    <row r="93244" spans="13:13" x14ac:dyDescent="0.25">
      <c r="M93244"/>
    </row>
    <row r="93245" spans="13:13" x14ac:dyDescent="0.25">
      <c r="M93245"/>
    </row>
    <row r="93246" spans="13:13" x14ac:dyDescent="0.25">
      <c r="M93246"/>
    </row>
    <row r="93247" spans="13:13" x14ac:dyDescent="0.25">
      <c r="M93247"/>
    </row>
    <row r="93248" spans="13:13" x14ac:dyDescent="0.25">
      <c r="M93248"/>
    </row>
    <row r="93249" spans="13:13" x14ac:dyDescent="0.25">
      <c r="M93249"/>
    </row>
    <row r="93250" spans="13:13" x14ac:dyDescent="0.25">
      <c r="M93250"/>
    </row>
    <row r="93251" spans="13:13" x14ac:dyDescent="0.25">
      <c r="M93251"/>
    </row>
    <row r="93252" spans="13:13" x14ac:dyDescent="0.25">
      <c r="M93252"/>
    </row>
    <row r="93253" spans="13:13" x14ac:dyDescent="0.25">
      <c r="M93253"/>
    </row>
    <row r="93254" spans="13:13" x14ac:dyDescent="0.25">
      <c r="M93254"/>
    </row>
    <row r="93255" spans="13:13" x14ac:dyDescent="0.25">
      <c r="M93255"/>
    </row>
    <row r="93256" spans="13:13" x14ac:dyDescent="0.25">
      <c r="M93256"/>
    </row>
    <row r="93257" spans="13:13" x14ac:dyDescent="0.25">
      <c r="M93257"/>
    </row>
    <row r="93258" spans="13:13" x14ac:dyDescent="0.25">
      <c r="M93258"/>
    </row>
    <row r="93259" spans="13:13" x14ac:dyDescent="0.25">
      <c r="M93259"/>
    </row>
    <row r="93260" spans="13:13" x14ac:dyDescent="0.25">
      <c r="M93260"/>
    </row>
    <row r="93261" spans="13:13" x14ac:dyDescent="0.25">
      <c r="M93261"/>
    </row>
    <row r="93262" spans="13:13" x14ac:dyDescent="0.25">
      <c r="M93262"/>
    </row>
    <row r="93263" spans="13:13" x14ac:dyDescent="0.25">
      <c r="M93263"/>
    </row>
    <row r="93264" spans="13:13" x14ac:dyDescent="0.25">
      <c r="M93264"/>
    </row>
    <row r="93265" spans="13:13" x14ac:dyDescent="0.25">
      <c r="M93265"/>
    </row>
    <row r="93266" spans="13:13" x14ac:dyDescent="0.25">
      <c r="M93266"/>
    </row>
    <row r="93267" spans="13:13" x14ac:dyDescent="0.25">
      <c r="M93267"/>
    </row>
    <row r="93268" spans="13:13" x14ac:dyDescent="0.25">
      <c r="M93268"/>
    </row>
    <row r="93269" spans="13:13" x14ac:dyDescent="0.25">
      <c r="M93269"/>
    </row>
    <row r="93270" spans="13:13" x14ac:dyDescent="0.25">
      <c r="M93270"/>
    </row>
    <row r="93271" spans="13:13" x14ac:dyDescent="0.25">
      <c r="M93271"/>
    </row>
    <row r="93272" spans="13:13" x14ac:dyDescent="0.25">
      <c r="M93272"/>
    </row>
    <row r="93273" spans="13:13" x14ac:dyDescent="0.25">
      <c r="M93273"/>
    </row>
    <row r="93274" spans="13:13" x14ac:dyDescent="0.25">
      <c r="M93274"/>
    </row>
    <row r="93275" spans="13:13" x14ac:dyDescent="0.25">
      <c r="M93275"/>
    </row>
    <row r="93276" spans="13:13" x14ac:dyDescent="0.25">
      <c r="M93276"/>
    </row>
    <row r="93277" spans="13:13" x14ac:dyDescent="0.25">
      <c r="M93277"/>
    </row>
    <row r="93278" spans="13:13" x14ac:dyDescent="0.25">
      <c r="M93278"/>
    </row>
    <row r="93279" spans="13:13" x14ac:dyDescent="0.25">
      <c r="M93279"/>
    </row>
    <row r="93280" spans="13:13" x14ac:dyDescent="0.25">
      <c r="M93280"/>
    </row>
    <row r="93281" spans="13:13" x14ac:dyDescent="0.25">
      <c r="M93281"/>
    </row>
    <row r="93282" spans="13:13" x14ac:dyDescent="0.25">
      <c r="M93282"/>
    </row>
    <row r="93283" spans="13:13" x14ac:dyDescent="0.25">
      <c r="M93283"/>
    </row>
    <row r="93284" spans="13:13" x14ac:dyDescent="0.25">
      <c r="M93284"/>
    </row>
    <row r="93285" spans="13:13" x14ac:dyDescent="0.25">
      <c r="M93285"/>
    </row>
    <row r="93286" spans="13:13" x14ac:dyDescent="0.25">
      <c r="M93286"/>
    </row>
    <row r="93287" spans="13:13" x14ac:dyDescent="0.25">
      <c r="M93287"/>
    </row>
    <row r="93288" spans="13:13" x14ac:dyDescent="0.25">
      <c r="M93288"/>
    </row>
    <row r="93289" spans="13:13" x14ac:dyDescent="0.25">
      <c r="M93289"/>
    </row>
    <row r="93290" spans="13:13" x14ac:dyDescent="0.25">
      <c r="M93290"/>
    </row>
    <row r="93291" spans="13:13" x14ac:dyDescent="0.25">
      <c r="M93291"/>
    </row>
    <row r="93292" spans="13:13" x14ac:dyDescent="0.25">
      <c r="M93292"/>
    </row>
    <row r="93293" spans="13:13" x14ac:dyDescent="0.25">
      <c r="M93293"/>
    </row>
    <row r="93294" spans="13:13" x14ac:dyDescent="0.25">
      <c r="M93294"/>
    </row>
    <row r="93295" spans="13:13" x14ac:dyDescent="0.25">
      <c r="M93295"/>
    </row>
    <row r="93296" spans="13:13" x14ac:dyDescent="0.25">
      <c r="M93296"/>
    </row>
    <row r="93297" spans="13:13" x14ac:dyDescent="0.25">
      <c r="M93297"/>
    </row>
    <row r="93298" spans="13:13" x14ac:dyDescent="0.25">
      <c r="M93298"/>
    </row>
    <row r="93299" spans="13:13" x14ac:dyDescent="0.25">
      <c r="M93299"/>
    </row>
    <row r="93300" spans="13:13" x14ac:dyDescent="0.25">
      <c r="M93300"/>
    </row>
    <row r="93301" spans="13:13" x14ac:dyDescent="0.25">
      <c r="M93301"/>
    </row>
    <row r="93302" spans="13:13" x14ac:dyDescent="0.25">
      <c r="M93302"/>
    </row>
    <row r="93303" spans="13:13" x14ac:dyDescent="0.25">
      <c r="M93303"/>
    </row>
    <row r="93304" spans="13:13" x14ac:dyDescent="0.25">
      <c r="M93304"/>
    </row>
    <row r="93305" spans="13:13" x14ac:dyDescent="0.25">
      <c r="M93305"/>
    </row>
    <row r="93306" spans="13:13" x14ac:dyDescent="0.25">
      <c r="M93306"/>
    </row>
    <row r="93307" spans="13:13" x14ac:dyDescent="0.25">
      <c r="M93307"/>
    </row>
    <row r="93308" spans="13:13" x14ac:dyDescent="0.25">
      <c r="M93308"/>
    </row>
    <row r="93309" spans="13:13" x14ac:dyDescent="0.25">
      <c r="M93309"/>
    </row>
    <row r="93310" spans="13:13" x14ac:dyDescent="0.25">
      <c r="M93310"/>
    </row>
    <row r="93311" spans="13:13" x14ac:dyDescent="0.25">
      <c r="M93311"/>
    </row>
    <row r="93312" spans="13:13" x14ac:dyDescent="0.25">
      <c r="M93312"/>
    </row>
    <row r="93313" spans="13:13" x14ac:dyDescent="0.25">
      <c r="M93313"/>
    </row>
    <row r="93314" spans="13:13" x14ac:dyDescent="0.25">
      <c r="M93314"/>
    </row>
    <row r="93315" spans="13:13" x14ac:dyDescent="0.25">
      <c r="M93315"/>
    </row>
    <row r="93316" spans="13:13" x14ac:dyDescent="0.25">
      <c r="M93316"/>
    </row>
    <row r="93317" spans="13:13" x14ac:dyDescent="0.25">
      <c r="M93317"/>
    </row>
    <row r="93318" spans="13:13" x14ac:dyDescent="0.25">
      <c r="M93318"/>
    </row>
    <row r="93319" spans="13:13" x14ac:dyDescent="0.25">
      <c r="M93319"/>
    </row>
    <row r="93320" spans="13:13" x14ac:dyDescent="0.25">
      <c r="M93320"/>
    </row>
    <row r="93321" spans="13:13" x14ac:dyDescent="0.25">
      <c r="M93321"/>
    </row>
    <row r="93322" spans="13:13" x14ac:dyDescent="0.25">
      <c r="M93322"/>
    </row>
    <row r="93323" spans="13:13" x14ac:dyDescent="0.25">
      <c r="M93323"/>
    </row>
    <row r="93324" spans="13:13" x14ac:dyDescent="0.25">
      <c r="M93324"/>
    </row>
    <row r="93325" spans="13:13" x14ac:dyDescent="0.25">
      <c r="M93325"/>
    </row>
    <row r="93326" spans="13:13" x14ac:dyDescent="0.25">
      <c r="M93326"/>
    </row>
    <row r="93327" spans="13:13" x14ac:dyDescent="0.25">
      <c r="M93327"/>
    </row>
    <row r="93328" spans="13:13" x14ac:dyDescent="0.25">
      <c r="M93328"/>
    </row>
    <row r="93329" spans="13:13" x14ac:dyDescent="0.25">
      <c r="M93329"/>
    </row>
    <row r="93330" spans="13:13" x14ac:dyDescent="0.25">
      <c r="M93330"/>
    </row>
    <row r="93331" spans="13:13" x14ac:dyDescent="0.25">
      <c r="M93331"/>
    </row>
    <row r="93332" spans="13:13" x14ac:dyDescent="0.25">
      <c r="M93332"/>
    </row>
    <row r="93333" spans="13:13" x14ac:dyDescent="0.25">
      <c r="M93333"/>
    </row>
    <row r="93334" spans="13:13" x14ac:dyDescent="0.25">
      <c r="M93334"/>
    </row>
    <row r="93335" spans="13:13" x14ac:dyDescent="0.25">
      <c r="M93335"/>
    </row>
    <row r="93336" spans="13:13" x14ac:dyDescent="0.25">
      <c r="M93336"/>
    </row>
    <row r="93337" spans="13:13" x14ac:dyDescent="0.25">
      <c r="M93337"/>
    </row>
    <row r="93338" spans="13:13" x14ac:dyDescent="0.25">
      <c r="M93338"/>
    </row>
    <row r="93339" spans="13:13" x14ac:dyDescent="0.25">
      <c r="M93339"/>
    </row>
    <row r="93340" spans="13:13" x14ac:dyDescent="0.25">
      <c r="M93340"/>
    </row>
    <row r="93341" spans="13:13" x14ac:dyDescent="0.25">
      <c r="M93341"/>
    </row>
    <row r="93342" spans="13:13" x14ac:dyDescent="0.25">
      <c r="M93342"/>
    </row>
    <row r="93343" spans="13:13" x14ac:dyDescent="0.25">
      <c r="M93343"/>
    </row>
    <row r="93344" spans="13:13" x14ac:dyDescent="0.25">
      <c r="M93344"/>
    </row>
    <row r="93345" spans="13:13" x14ac:dyDescent="0.25">
      <c r="M93345"/>
    </row>
    <row r="93346" spans="13:13" x14ac:dyDescent="0.25">
      <c r="M93346"/>
    </row>
    <row r="93347" spans="13:13" x14ac:dyDescent="0.25">
      <c r="M93347"/>
    </row>
    <row r="93348" spans="13:13" x14ac:dyDescent="0.25">
      <c r="M93348"/>
    </row>
    <row r="93349" spans="13:13" x14ac:dyDescent="0.25">
      <c r="M93349"/>
    </row>
    <row r="93350" spans="13:13" x14ac:dyDescent="0.25">
      <c r="M93350"/>
    </row>
    <row r="93351" spans="13:13" x14ac:dyDescent="0.25">
      <c r="M93351"/>
    </row>
    <row r="93352" spans="13:13" x14ac:dyDescent="0.25">
      <c r="M93352"/>
    </row>
    <row r="93353" spans="13:13" x14ac:dyDescent="0.25">
      <c r="M93353"/>
    </row>
    <row r="93354" spans="13:13" x14ac:dyDescent="0.25">
      <c r="M93354"/>
    </row>
    <row r="93355" spans="13:13" x14ac:dyDescent="0.25">
      <c r="M93355"/>
    </row>
    <row r="93356" spans="13:13" x14ac:dyDescent="0.25">
      <c r="M93356"/>
    </row>
    <row r="93357" spans="13:13" x14ac:dyDescent="0.25">
      <c r="M93357"/>
    </row>
    <row r="93358" spans="13:13" x14ac:dyDescent="0.25">
      <c r="M93358"/>
    </row>
    <row r="93359" spans="13:13" x14ac:dyDescent="0.25">
      <c r="M93359"/>
    </row>
    <row r="93360" spans="13:13" x14ac:dyDescent="0.25">
      <c r="M93360"/>
    </row>
    <row r="93361" spans="13:13" x14ac:dyDescent="0.25">
      <c r="M93361"/>
    </row>
    <row r="93362" spans="13:13" x14ac:dyDescent="0.25">
      <c r="M93362"/>
    </row>
    <row r="93363" spans="13:13" x14ac:dyDescent="0.25">
      <c r="M93363"/>
    </row>
    <row r="93364" spans="13:13" x14ac:dyDescent="0.25">
      <c r="M93364"/>
    </row>
    <row r="93365" spans="13:13" x14ac:dyDescent="0.25">
      <c r="M93365"/>
    </row>
    <row r="93366" spans="13:13" x14ac:dyDescent="0.25">
      <c r="M93366"/>
    </row>
    <row r="93367" spans="13:13" x14ac:dyDescent="0.25">
      <c r="M93367"/>
    </row>
    <row r="93368" spans="13:13" x14ac:dyDescent="0.25">
      <c r="M93368"/>
    </row>
    <row r="93369" spans="13:13" x14ac:dyDescent="0.25">
      <c r="M93369"/>
    </row>
    <row r="93370" spans="13:13" x14ac:dyDescent="0.25">
      <c r="M93370"/>
    </row>
    <row r="93371" spans="13:13" x14ac:dyDescent="0.25">
      <c r="M93371"/>
    </row>
    <row r="93372" spans="13:13" x14ac:dyDescent="0.25">
      <c r="M93372"/>
    </row>
    <row r="93373" spans="13:13" x14ac:dyDescent="0.25">
      <c r="M93373"/>
    </row>
    <row r="93374" spans="13:13" x14ac:dyDescent="0.25">
      <c r="M93374"/>
    </row>
    <row r="93375" spans="13:13" x14ac:dyDescent="0.25">
      <c r="M93375"/>
    </row>
    <row r="93376" spans="13:13" x14ac:dyDescent="0.25">
      <c r="M93376"/>
    </row>
    <row r="93377" spans="13:13" x14ac:dyDescent="0.25">
      <c r="M93377"/>
    </row>
    <row r="93378" spans="13:13" x14ac:dyDescent="0.25">
      <c r="M93378"/>
    </row>
    <row r="93379" spans="13:13" x14ac:dyDescent="0.25">
      <c r="M93379"/>
    </row>
    <row r="93380" spans="13:13" x14ac:dyDescent="0.25">
      <c r="M93380"/>
    </row>
    <row r="93381" spans="13:13" x14ac:dyDescent="0.25">
      <c r="M93381"/>
    </row>
    <row r="93382" spans="13:13" x14ac:dyDescent="0.25">
      <c r="M93382"/>
    </row>
    <row r="93383" spans="13:13" x14ac:dyDescent="0.25">
      <c r="M93383"/>
    </row>
    <row r="93384" spans="13:13" x14ac:dyDescent="0.25">
      <c r="M93384"/>
    </row>
    <row r="93385" spans="13:13" x14ac:dyDescent="0.25">
      <c r="M93385"/>
    </row>
    <row r="93386" spans="13:13" x14ac:dyDescent="0.25">
      <c r="M93386"/>
    </row>
    <row r="93387" spans="13:13" x14ac:dyDescent="0.25">
      <c r="M93387"/>
    </row>
    <row r="93388" spans="13:13" x14ac:dyDescent="0.25">
      <c r="M93388"/>
    </row>
    <row r="93389" spans="13:13" x14ac:dyDescent="0.25">
      <c r="M93389"/>
    </row>
    <row r="93390" spans="13:13" x14ac:dyDescent="0.25">
      <c r="M93390"/>
    </row>
    <row r="93391" spans="13:13" x14ac:dyDescent="0.25">
      <c r="M93391"/>
    </row>
    <row r="93392" spans="13:13" x14ac:dyDescent="0.25">
      <c r="M93392"/>
    </row>
    <row r="93393" spans="13:13" x14ac:dyDescent="0.25">
      <c r="M93393"/>
    </row>
    <row r="93394" spans="13:13" x14ac:dyDescent="0.25">
      <c r="M93394"/>
    </row>
    <row r="93395" spans="13:13" x14ac:dyDescent="0.25">
      <c r="M93395"/>
    </row>
    <row r="93396" spans="13:13" x14ac:dyDescent="0.25">
      <c r="M93396"/>
    </row>
    <row r="93397" spans="13:13" x14ac:dyDescent="0.25">
      <c r="M93397"/>
    </row>
    <row r="93398" spans="13:13" x14ac:dyDescent="0.25">
      <c r="M93398"/>
    </row>
    <row r="93399" spans="13:13" x14ac:dyDescent="0.25">
      <c r="M93399"/>
    </row>
    <row r="93400" spans="13:13" x14ac:dyDescent="0.25">
      <c r="M93400"/>
    </row>
    <row r="93401" spans="13:13" x14ac:dyDescent="0.25">
      <c r="M93401"/>
    </row>
    <row r="93402" spans="13:13" x14ac:dyDescent="0.25">
      <c r="M93402"/>
    </row>
    <row r="93403" spans="13:13" x14ac:dyDescent="0.25">
      <c r="M93403"/>
    </row>
    <row r="93404" spans="13:13" x14ac:dyDescent="0.25">
      <c r="M93404"/>
    </row>
    <row r="93405" spans="13:13" x14ac:dyDescent="0.25">
      <c r="M93405"/>
    </row>
    <row r="93406" spans="13:13" x14ac:dyDescent="0.25">
      <c r="M93406"/>
    </row>
    <row r="93407" spans="13:13" x14ac:dyDescent="0.25">
      <c r="M93407"/>
    </row>
    <row r="93408" spans="13:13" x14ac:dyDescent="0.25">
      <c r="M93408"/>
    </row>
    <row r="93409" spans="13:13" x14ac:dyDescent="0.25">
      <c r="M93409"/>
    </row>
    <row r="93410" spans="13:13" x14ac:dyDescent="0.25">
      <c r="M93410"/>
    </row>
    <row r="93411" spans="13:13" x14ac:dyDescent="0.25">
      <c r="M93411"/>
    </row>
    <row r="93412" spans="13:13" x14ac:dyDescent="0.25">
      <c r="M93412"/>
    </row>
    <row r="93413" spans="13:13" x14ac:dyDescent="0.25">
      <c r="M93413"/>
    </row>
    <row r="93414" spans="13:13" x14ac:dyDescent="0.25">
      <c r="M93414"/>
    </row>
    <row r="93415" spans="13:13" x14ac:dyDescent="0.25">
      <c r="M93415"/>
    </row>
    <row r="93416" spans="13:13" x14ac:dyDescent="0.25">
      <c r="M93416"/>
    </row>
    <row r="93417" spans="13:13" x14ac:dyDescent="0.25">
      <c r="M93417"/>
    </row>
    <row r="93418" spans="13:13" x14ac:dyDescent="0.25">
      <c r="M93418"/>
    </row>
    <row r="93419" spans="13:13" x14ac:dyDescent="0.25">
      <c r="M93419"/>
    </row>
    <row r="93420" spans="13:13" x14ac:dyDescent="0.25">
      <c r="M93420"/>
    </row>
    <row r="93421" spans="13:13" x14ac:dyDescent="0.25">
      <c r="M93421"/>
    </row>
    <row r="93422" spans="13:13" x14ac:dyDescent="0.25">
      <c r="M93422"/>
    </row>
    <row r="93423" spans="13:13" x14ac:dyDescent="0.25">
      <c r="M93423"/>
    </row>
    <row r="93424" spans="13:13" x14ac:dyDescent="0.25">
      <c r="M93424"/>
    </row>
    <row r="93425" spans="13:13" x14ac:dyDescent="0.25">
      <c r="M93425"/>
    </row>
    <row r="93426" spans="13:13" x14ac:dyDescent="0.25">
      <c r="M93426"/>
    </row>
    <row r="93427" spans="13:13" x14ac:dyDescent="0.25">
      <c r="M93427"/>
    </row>
    <row r="93428" spans="13:13" x14ac:dyDescent="0.25">
      <c r="M93428"/>
    </row>
    <row r="93429" spans="13:13" x14ac:dyDescent="0.25">
      <c r="M93429"/>
    </row>
    <row r="93430" spans="13:13" x14ac:dyDescent="0.25">
      <c r="M93430"/>
    </row>
    <row r="93431" spans="13:13" x14ac:dyDescent="0.25">
      <c r="M93431"/>
    </row>
    <row r="93432" spans="13:13" x14ac:dyDescent="0.25">
      <c r="M93432"/>
    </row>
    <row r="93433" spans="13:13" x14ac:dyDescent="0.25">
      <c r="M93433"/>
    </row>
    <row r="93434" spans="13:13" x14ac:dyDescent="0.25">
      <c r="M93434"/>
    </row>
    <row r="93435" spans="13:13" x14ac:dyDescent="0.25">
      <c r="M93435"/>
    </row>
    <row r="93436" spans="13:13" x14ac:dyDescent="0.25">
      <c r="M93436"/>
    </row>
    <row r="93437" spans="13:13" x14ac:dyDescent="0.25">
      <c r="M93437"/>
    </row>
    <row r="93438" spans="13:13" x14ac:dyDescent="0.25">
      <c r="M93438"/>
    </row>
    <row r="93439" spans="13:13" x14ac:dyDescent="0.25">
      <c r="M93439"/>
    </row>
    <row r="93440" spans="13:13" x14ac:dyDescent="0.25">
      <c r="M93440"/>
    </row>
    <row r="93441" spans="13:13" x14ac:dyDescent="0.25">
      <c r="M93441"/>
    </row>
    <row r="93442" spans="13:13" x14ac:dyDescent="0.25">
      <c r="M93442"/>
    </row>
    <row r="93443" spans="13:13" x14ac:dyDescent="0.25">
      <c r="M93443"/>
    </row>
    <row r="93444" spans="13:13" x14ac:dyDescent="0.25">
      <c r="M93444"/>
    </row>
    <row r="93445" spans="13:13" x14ac:dyDescent="0.25">
      <c r="M93445"/>
    </row>
    <row r="93446" spans="13:13" x14ac:dyDescent="0.25">
      <c r="M93446"/>
    </row>
    <row r="93447" spans="13:13" x14ac:dyDescent="0.25">
      <c r="M93447"/>
    </row>
    <row r="93448" spans="13:13" x14ac:dyDescent="0.25">
      <c r="M93448"/>
    </row>
    <row r="93449" spans="13:13" x14ac:dyDescent="0.25">
      <c r="M93449"/>
    </row>
    <row r="93450" spans="13:13" x14ac:dyDescent="0.25">
      <c r="M93450"/>
    </row>
    <row r="93451" spans="13:13" x14ac:dyDescent="0.25">
      <c r="M93451"/>
    </row>
    <row r="93452" spans="13:13" x14ac:dyDescent="0.25">
      <c r="M93452"/>
    </row>
    <row r="93453" spans="13:13" x14ac:dyDescent="0.25">
      <c r="M93453"/>
    </row>
    <row r="93454" spans="13:13" x14ac:dyDescent="0.25">
      <c r="M93454"/>
    </row>
    <row r="93455" spans="13:13" x14ac:dyDescent="0.25">
      <c r="M93455"/>
    </row>
    <row r="93456" spans="13:13" x14ac:dyDescent="0.25">
      <c r="M93456"/>
    </row>
    <row r="93457" spans="13:13" x14ac:dyDescent="0.25">
      <c r="M93457"/>
    </row>
    <row r="93458" spans="13:13" x14ac:dyDescent="0.25">
      <c r="M93458"/>
    </row>
    <row r="93459" spans="13:13" x14ac:dyDescent="0.25">
      <c r="M93459"/>
    </row>
    <row r="93460" spans="13:13" x14ac:dyDescent="0.25">
      <c r="M93460"/>
    </row>
    <row r="93461" spans="13:13" x14ac:dyDescent="0.25">
      <c r="M93461"/>
    </row>
    <row r="93462" spans="13:13" x14ac:dyDescent="0.25">
      <c r="M93462"/>
    </row>
    <row r="93463" spans="13:13" x14ac:dyDescent="0.25">
      <c r="M93463"/>
    </row>
    <row r="93464" spans="13:13" x14ac:dyDescent="0.25">
      <c r="M93464"/>
    </row>
    <row r="93465" spans="13:13" x14ac:dyDescent="0.25">
      <c r="M93465"/>
    </row>
    <row r="93466" spans="13:13" x14ac:dyDescent="0.25">
      <c r="M93466"/>
    </row>
    <row r="93467" spans="13:13" x14ac:dyDescent="0.25">
      <c r="M93467"/>
    </row>
    <row r="93468" spans="13:13" x14ac:dyDescent="0.25">
      <c r="M93468"/>
    </row>
    <row r="93469" spans="13:13" x14ac:dyDescent="0.25">
      <c r="M93469"/>
    </row>
    <row r="93470" spans="13:13" x14ac:dyDescent="0.25">
      <c r="M93470"/>
    </row>
    <row r="93471" spans="13:13" x14ac:dyDescent="0.25">
      <c r="M93471"/>
    </row>
    <row r="93472" spans="13:13" x14ac:dyDescent="0.25">
      <c r="M93472"/>
    </row>
    <row r="93473" spans="13:13" x14ac:dyDescent="0.25">
      <c r="M93473"/>
    </row>
    <row r="93474" spans="13:13" x14ac:dyDescent="0.25">
      <c r="M93474"/>
    </row>
    <row r="93475" spans="13:13" x14ac:dyDescent="0.25">
      <c r="M93475"/>
    </row>
    <row r="93476" spans="13:13" x14ac:dyDescent="0.25">
      <c r="M93476"/>
    </row>
    <row r="93477" spans="13:13" x14ac:dyDescent="0.25">
      <c r="M93477"/>
    </row>
    <row r="93478" spans="13:13" x14ac:dyDescent="0.25">
      <c r="M93478"/>
    </row>
    <row r="93479" spans="13:13" x14ac:dyDescent="0.25">
      <c r="M93479"/>
    </row>
    <row r="93480" spans="13:13" x14ac:dyDescent="0.25">
      <c r="M93480"/>
    </row>
    <row r="93481" spans="13:13" x14ac:dyDescent="0.25">
      <c r="M93481"/>
    </row>
    <row r="93482" spans="13:13" x14ac:dyDescent="0.25">
      <c r="M93482"/>
    </row>
    <row r="93483" spans="13:13" x14ac:dyDescent="0.25">
      <c r="M93483"/>
    </row>
    <row r="93484" spans="13:13" x14ac:dyDescent="0.25">
      <c r="M93484"/>
    </row>
    <row r="93485" spans="13:13" x14ac:dyDescent="0.25">
      <c r="M93485"/>
    </row>
    <row r="93486" spans="13:13" x14ac:dyDescent="0.25">
      <c r="M93486"/>
    </row>
    <row r="93487" spans="13:13" x14ac:dyDescent="0.25">
      <c r="M93487"/>
    </row>
    <row r="93488" spans="13:13" x14ac:dyDescent="0.25">
      <c r="M93488"/>
    </row>
    <row r="93489" spans="13:13" x14ac:dyDescent="0.25">
      <c r="M93489"/>
    </row>
    <row r="93490" spans="13:13" x14ac:dyDescent="0.25">
      <c r="M93490"/>
    </row>
    <row r="93491" spans="13:13" x14ac:dyDescent="0.25">
      <c r="M93491"/>
    </row>
    <row r="93492" spans="13:13" x14ac:dyDescent="0.25">
      <c r="M93492"/>
    </row>
    <row r="93493" spans="13:13" x14ac:dyDescent="0.25">
      <c r="M93493"/>
    </row>
    <row r="93494" spans="13:13" x14ac:dyDescent="0.25">
      <c r="M93494"/>
    </row>
    <row r="93495" spans="13:13" x14ac:dyDescent="0.25">
      <c r="M93495"/>
    </row>
    <row r="93496" spans="13:13" x14ac:dyDescent="0.25">
      <c r="M93496"/>
    </row>
    <row r="93497" spans="13:13" x14ac:dyDescent="0.25">
      <c r="M93497"/>
    </row>
    <row r="93498" spans="13:13" x14ac:dyDescent="0.25">
      <c r="M93498"/>
    </row>
    <row r="93499" spans="13:13" x14ac:dyDescent="0.25">
      <c r="M93499"/>
    </row>
    <row r="93500" spans="13:13" x14ac:dyDescent="0.25">
      <c r="M93500"/>
    </row>
    <row r="93501" spans="13:13" x14ac:dyDescent="0.25">
      <c r="M93501"/>
    </row>
    <row r="93502" spans="13:13" x14ac:dyDescent="0.25">
      <c r="M93502"/>
    </row>
    <row r="93503" spans="13:13" x14ac:dyDescent="0.25">
      <c r="M93503"/>
    </row>
    <row r="93504" spans="13:13" x14ac:dyDescent="0.25">
      <c r="M93504"/>
    </row>
    <row r="93505" spans="13:13" x14ac:dyDescent="0.25">
      <c r="M93505"/>
    </row>
    <row r="93506" spans="13:13" x14ac:dyDescent="0.25">
      <c r="M93506"/>
    </row>
    <row r="93507" spans="13:13" x14ac:dyDescent="0.25">
      <c r="M93507"/>
    </row>
    <row r="93508" spans="13:13" x14ac:dyDescent="0.25">
      <c r="M93508"/>
    </row>
    <row r="93509" spans="13:13" x14ac:dyDescent="0.25">
      <c r="M93509"/>
    </row>
    <row r="93510" spans="13:13" x14ac:dyDescent="0.25">
      <c r="M93510"/>
    </row>
    <row r="93511" spans="13:13" x14ac:dyDescent="0.25">
      <c r="M93511"/>
    </row>
    <row r="93512" spans="13:13" x14ac:dyDescent="0.25">
      <c r="M93512"/>
    </row>
    <row r="93513" spans="13:13" x14ac:dyDescent="0.25">
      <c r="M93513"/>
    </row>
    <row r="93514" spans="13:13" x14ac:dyDescent="0.25">
      <c r="M93514"/>
    </row>
    <row r="93515" spans="13:13" x14ac:dyDescent="0.25">
      <c r="M93515"/>
    </row>
    <row r="93516" spans="13:13" x14ac:dyDescent="0.25">
      <c r="M93516"/>
    </row>
    <row r="93517" spans="13:13" x14ac:dyDescent="0.25">
      <c r="M93517"/>
    </row>
    <row r="93518" spans="13:13" x14ac:dyDescent="0.25">
      <c r="M93518"/>
    </row>
    <row r="93519" spans="13:13" x14ac:dyDescent="0.25">
      <c r="M93519"/>
    </row>
    <row r="93520" spans="13:13" x14ac:dyDescent="0.25">
      <c r="M93520"/>
    </row>
    <row r="93521" spans="13:13" x14ac:dyDescent="0.25">
      <c r="M93521"/>
    </row>
    <row r="93522" spans="13:13" x14ac:dyDescent="0.25">
      <c r="M93522"/>
    </row>
    <row r="93523" spans="13:13" x14ac:dyDescent="0.25">
      <c r="M93523"/>
    </row>
    <row r="93524" spans="13:13" x14ac:dyDescent="0.25">
      <c r="M93524"/>
    </row>
    <row r="93525" spans="13:13" x14ac:dyDescent="0.25">
      <c r="M93525"/>
    </row>
    <row r="93526" spans="13:13" x14ac:dyDescent="0.25">
      <c r="M93526"/>
    </row>
    <row r="93527" spans="13:13" x14ac:dyDescent="0.25">
      <c r="M93527"/>
    </row>
    <row r="93528" spans="13:13" x14ac:dyDescent="0.25">
      <c r="M93528"/>
    </row>
    <row r="93529" spans="13:13" x14ac:dyDescent="0.25">
      <c r="M93529"/>
    </row>
    <row r="93530" spans="13:13" x14ac:dyDescent="0.25">
      <c r="M93530"/>
    </row>
    <row r="93531" spans="13:13" x14ac:dyDescent="0.25">
      <c r="M93531"/>
    </row>
    <row r="93532" spans="13:13" x14ac:dyDescent="0.25">
      <c r="M93532"/>
    </row>
    <row r="93533" spans="13:13" x14ac:dyDescent="0.25">
      <c r="M93533"/>
    </row>
    <row r="93534" spans="13:13" x14ac:dyDescent="0.25">
      <c r="M93534"/>
    </row>
    <row r="93535" spans="13:13" x14ac:dyDescent="0.25">
      <c r="M93535"/>
    </row>
    <row r="93536" spans="13:13" x14ac:dyDescent="0.25">
      <c r="M93536"/>
    </row>
    <row r="93537" spans="13:13" x14ac:dyDescent="0.25">
      <c r="M93537"/>
    </row>
    <row r="93538" spans="13:13" x14ac:dyDescent="0.25">
      <c r="M93538"/>
    </row>
    <row r="93539" spans="13:13" x14ac:dyDescent="0.25">
      <c r="M93539"/>
    </row>
    <row r="93540" spans="13:13" x14ac:dyDescent="0.25">
      <c r="M93540"/>
    </row>
    <row r="93541" spans="13:13" x14ac:dyDescent="0.25">
      <c r="M93541"/>
    </row>
    <row r="93542" spans="13:13" x14ac:dyDescent="0.25">
      <c r="M93542"/>
    </row>
    <row r="93543" spans="13:13" x14ac:dyDescent="0.25">
      <c r="M93543"/>
    </row>
    <row r="93544" spans="13:13" x14ac:dyDescent="0.25">
      <c r="M93544"/>
    </row>
    <row r="93545" spans="13:13" x14ac:dyDescent="0.25">
      <c r="M93545"/>
    </row>
    <row r="93546" spans="13:13" x14ac:dyDescent="0.25">
      <c r="M93546"/>
    </row>
    <row r="93547" spans="13:13" x14ac:dyDescent="0.25">
      <c r="M93547"/>
    </row>
    <row r="93548" spans="13:13" x14ac:dyDescent="0.25">
      <c r="M93548"/>
    </row>
    <row r="93549" spans="13:13" x14ac:dyDescent="0.25">
      <c r="M93549"/>
    </row>
    <row r="93550" spans="13:13" x14ac:dyDescent="0.25">
      <c r="M93550"/>
    </row>
    <row r="93551" spans="13:13" x14ac:dyDescent="0.25">
      <c r="M93551"/>
    </row>
    <row r="93552" spans="13:13" x14ac:dyDescent="0.25">
      <c r="M93552"/>
    </row>
    <row r="93553" spans="13:13" x14ac:dyDescent="0.25">
      <c r="M93553"/>
    </row>
    <row r="93554" spans="13:13" x14ac:dyDescent="0.25">
      <c r="M93554"/>
    </row>
    <row r="93555" spans="13:13" x14ac:dyDescent="0.25">
      <c r="M93555"/>
    </row>
    <row r="93556" spans="13:13" x14ac:dyDescent="0.25">
      <c r="M93556"/>
    </row>
    <row r="93557" spans="13:13" x14ac:dyDescent="0.25">
      <c r="M93557"/>
    </row>
    <row r="93558" spans="13:13" x14ac:dyDescent="0.25">
      <c r="M93558"/>
    </row>
    <row r="93559" spans="13:13" x14ac:dyDescent="0.25">
      <c r="M93559"/>
    </row>
    <row r="93560" spans="13:13" x14ac:dyDescent="0.25">
      <c r="M93560"/>
    </row>
    <row r="93561" spans="13:13" x14ac:dyDescent="0.25">
      <c r="M93561"/>
    </row>
    <row r="93562" spans="13:13" x14ac:dyDescent="0.25">
      <c r="M93562"/>
    </row>
    <row r="93563" spans="13:13" x14ac:dyDescent="0.25">
      <c r="M93563"/>
    </row>
    <row r="93564" spans="13:13" x14ac:dyDescent="0.25">
      <c r="M93564"/>
    </row>
    <row r="93565" spans="13:13" x14ac:dyDescent="0.25">
      <c r="M93565"/>
    </row>
    <row r="93566" spans="13:13" x14ac:dyDescent="0.25">
      <c r="M93566"/>
    </row>
    <row r="93567" spans="13:13" x14ac:dyDescent="0.25">
      <c r="M93567"/>
    </row>
    <row r="93568" spans="13:13" x14ac:dyDescent="0.25">
      <c r="M93568"/>
    </row>
    <row r="93569" spans="13:13" x14ac:dyDescent="0.25">
      <c r="M93569"/>
    </row>
    <row r="93570" spans="13:13" x14ac:dyDescent="0.25">
      <c r="M93570"/>
    </row>
    <row r="93571" spans="13:13" x14ac:dyDescent="0.25">
      <c r="M93571"/>
    </row>
    <row r="93572" spans="13:13" x14ac:dyDescent="0.25">
      <c r="M93572"/>
    </row>
    <row r="93573" spans="13:13" x14ac:dyDescent="0.25">
      <c r="M93573"/>
    </row>
    <row r="93574" spans="13:13" x14ac:dyDescent="0.25">
      <c r="M93574"/>
    </row>
    <row r="93575" spans="13:13" x14ac:dyDescent="0.25">
      <c r="M93575"/>
    </row>
    <row r="93576" spans="13:13" x14ac:dyDescent="0.25">
      <c r="M93576"/>
    </row>
    <row r="93577" spans="13:13" x14ac:dyDescent="0.25">
      <c r="M93577"/>
    </row>
    <row r="93578" spans="13:13" x14ac:dyDescent="0.25">
      <c r="M93578"/>
    </row>
    <row r="93579" spans="13:13" x14ac:dyDescent="0.25">
      <c r="M93579"/>
    </row>
    <row r="93580" spans="13:13" x14ac:dyDescent="0.25">
      <c r="M93580"/>
    </row>
    <row r="93581" spans="13:13" x14ac:dyDescent="0.25">
      <c r="M93581"/>
    </row>
    <row r="93582" spans="13:13" x14ac:dyDescent="0.25">
      <c r="M93582"/>
    </row>
    <row r="93583" spans="13:13" x14ac:dyDescent="0.25">
      <c r="M93583"/>
    </row>
    <row r="93584" spans="13:13" x14ac:dyDescent="0.25">
      <c r="M93584"/>
    </row>
    <row r="93585" spans="13:13" x14ac:dyDescent="0.25">
      <c r="M93585"/>
    </row>
    <row r="93586" spans="13:13" x14ac:dyDescent="0.25">
      <c r="M93586"/>
    </row>
    <row r="93587" spans="13:13" x14ac:dyDescent="0.25">
      <c r="M93587"/>
    </row>
    <row r="93588" spans="13:13" x14ac:dyDescent="0.25">
      <c r="M93588"/>
    </row>
    <row r="93589" spans="13:13" x14ac:dyDescent="0.25">
      <c r="M93589"/>
    </row>
    <row r="93590" spans="13:13" x14ac:dyDescent="0.25">
      <c r="M93590"/>
    </row>
    <row r="93591" spans="13:13" x14ac:dyDescent="0.25">
      <c r="M93591"/>
    </row>
    <row r="93592" spans="13:13" x14ac:dyDescent="0.25">
      <c r="M93592"/>
    </row>
    <row r="93593" spans="13:13" x14ac:dyDescent="0.25">
      <c r="M93593"/>
    </row>
    <row r="93594" spans="13:13" x14ac:dyDescent="0.25">
      <c r="M93594"/>
    </row>
    <row r="93595" spans="13:13" x14ac:dyDescent="0.25">
      <c r="M93595"/>
    </row>
    <row r="93596" spans="13:13" x14ac:dyDescent="0.25">
      <c r="M93596"/>
    </row>
    <row r="93597" spans="13:13" x14ac:dyDescent="0.25">
      <c r="M93597"/>
    </row>
    <row r="93598" spans="13:13" x14ac:dyDescent="0.25">
      <c r="M93598"/>
    </row>
    <row r="93599" spans="13:13" x14ac:dyDescent="0.25">
      <c r="M93599"/>
    </row>
    <row r="93600" spans="13:13" x14ac:dyDescent="0.25">
      <c r="M93600"/>
    </row>
    <row r="93601" spans="13:13" x14ac:dyDescent="0.25">
      <c r="M93601"/>
    </row>
    <row r="93602" spans="13:13" x14ac:dyDescent="0.25">
      <c r="M93602"/>
    </row>
    <row r="93603" spans="13:13" x14ac:dyDescent="0.25">
      <c r="M93603"/>
    </row>
    <row r="93604" spans="13:13" x14ac:dyDescent="0.25">
      <c r="M93604"/>
    </row>
    <row r="93605" spans="13:13" x14ac:dyDescent="0.25">
      <c r="M93605"/>
    </row>
    <row r="93606" spans="13:13" x14ac:dyDescent="0.25">
      <c r="M93606"/>
    </row>
    <row r="93607" spans="13:13" x14ac:dyDescent="0.25">
      <c r="M93607"/>
    </row>
    <row r="93608" spans="13:13" x14ac:dyDescent="0.25">
      <c r="M93608"/>
    </row>
    <row r="93609" spans="13:13" x14ac:dyDescent="0.25">
      <c r="M93609"/>
    </row>
    <row r="93610" spans="13:13" x14ac:dyDescent="0.25">
      <c r="M93610"/>
    </row>
    <row r="93611" spans="13:13" x14ac:dyDescent="0.25">
      <c r="M93611"/>
    </row>
    <row r="93612" spans="13:13" x14ac:dyDescent="0.25">
      <c r="M93612"/>
    </row>
    <row r="93613" spans="13:13" x14ac:dyDescent="0.25">
      <c r="M93613"/>
    </row>
    <row r="93614" spans="13:13" x14ac:dyDescent="0.25">
      <c r="M93614"/>
    </row>
    <row r="93615" spans="13:13" x14ac:dyDescent="0.25">
      <c r="M93615"/>
    </row>
    <row r="93616" spans="13:13" x14ac:dyDescent="0.25">
      <c r="M93616"/>
    </row>
    <row r="93617" spans="13:13" x14ac:dyDescent="0.25">
      <c r="M93617"/>
    </row>
    <row r="93618" spans="13:13" x14ac:dyDescent="0.25">
      <c r="M93618"/>
    </row>
    <row r="93619" spans="13:13" x14ac:dyDescent="0.25">
      <c r="M93619"/>
    </row>
    <row r="93620" spans="13:13" x14ac:dyDescent="0.25">
      <c r="M93620"/>
    </row>
    <row r="93621" spans="13:13" x14ac:dyDescent="0.25">
      <c r="M93621"/>
    </row>
    <row r="93622" spans="13:13" x14ac:dyDescent="0.25">
      <c r="M93622"/>
    </row>
    <row r="93623" spans="13:13" x14ac:dyDescent="0.25">
      <c r="M93623"/>
    </row>
    <row r="93624" spans="13:13" x14ac:dyDescent="0.25">
      <c r="M93624"/>
    </row>
    <row r="93625" spans="13:13" x14ac:dyDescent="0.25">
      <c r="M93625"/>
    </row>
    <row r="93626" spans="13:13" x14ac:dyDescent="0.25">
      <c r="M93626"/>
    </row>
    <row r="93627" spans="13:13" x14ac:dyDescent="0.25">
      <c r="M93627"/>
    </row>
    <row r="93628" spans="13:13" x14ac:dyDescent="0.25">
      <c r="M93628"/>
    </row>
    <row r="93629" spans="13:13" x14ac:dyDescent="0.25">
      <c r="M93629"/>
    </row>
    <row r="93630" spans="13:13" x14ac:dyDescent="0.25">
      <c r="M93630"/>
    </row>
    <row r="93631" spans="13:13" x14ac:dyDescent="0.25">
      <c r="M93631"/>
    </row>
    <row r="93632" spans="13:13" x14ac:dyDescent="0.25">
      <c r="M93632"/>
    </row>
    <row r="93633" spans="13:13" x14ac:dyDescent="0.25">
      <c r="M93633"/>
    </row>
    <row r="93634" spans="13:13" x14ac:dyDescent="0.25">
      <c r="M93634"/>
    </row>
    <row r="93635" spans="13:13" x14ac:dyDescent="0.25">
      <c r="M93635"/>
    </row>
    <row r="93636" spans="13:13" x14ac:dyDescent="0.25">
      <c r="M93636"/>
    </row>
    <row r="93637" spans="13:13" x14ac:dyDescent="0.25">
      <c r="M93637"/>
    </row>
    <row r="93638" spans="13:13" x14ac:dyDescent="0.25">
      <c r="M93638"/>
    </row>
    <row r="93639" spans="13:13" x14ac:dyDescent="0.25">
      <c r="M93639"/>
    </row>
    <row r="93640" spans="13:13" x14ac:dyDescent="0.25">
      <c r="M93640"/>
    </row>
    <row r="93641" spans="13:13" x14ac:dyDescent="0.25">
      <c r="M93641"/>
    </row>
    <row r="93642" spans="13:13" x14ac:dyDescent="0.25">
      <c r="M93642"/>
    </row>
    <row r="93643" spans="13:13" x14ac:dyDescent="0.25">
      <c r="M93643"/>
    </row>
    <row r="93644" spans="13:13" x14ac:dyDescent="0.25">
      <c r="M93644"/>
    </row>
    <row r="93645" spans="13:13" x14ac:dyDescent="0.25">
      <c r="M93645"/>
    </row>
    <row r="93646" spans="13:13" x14ac:dyDescent="0.25">
      <c r="M93646"/>
    </row>
    <row r="93647" spans="13:13" x14ac:dyDescent="0.25">
      <c r="M93647"/>
    </row>
    <row r="93648" spans="13:13" x14ac:dyDescent="0.25">
      <c r="M93648"/>
    </row>
    <row r="93649" spans="13:13" x14ac:dyDescent="0.25">
      <c r="M93649"/>
    </row>
    <row r="93650" spans="13:13" x14ac:dyDescent="0.25">
      <c r="M93650"/>
    </row>
    <row r="93651" spans="13:13" x14ac:dyDescent="0.25">
      <c r="M93651"/>
    </row>
    <row r="93652" spans="13:13" x14ac:dyDescent="0.25">
      <c r="M93652"/>
    </row>
    <row r="93653" spans="13:13" x14ac:dyDescent="0.25">
      <c r="M93653"/>
    </row>
    <row r="93654" spans="13:13" x14ac:dyDescent="0.25">
      <c r="M93654"/>
    </row>
    <row r="93655" spans="13:13" x14ac:dyDescent="0.25">
      <c r="M93655"/>
    </row>
    <row r="93656" spans="13:13" x14ac:dyDescent="0.25">
      <c r="M93656"/>
    </row>
    <row r="93657" spans="13:13" x14ac:dyDescent="0.25">
      <c r="M93657"/>
    </row>
    <row r="93658" spans="13:13" x14ac:dyDescent="0.25">
      <c r="M93658"/>
    </row>
    <row r="93659" spans="13:13" x14ac:dyDescent="0.25">
      <c r="M93659"/>
    </row>
    <row r="93660" spans="13:13" x14ac:dyDescent="0.25">
      <c r="M93660"/>
    </row>
    <row r="93661" spans="13:13" x14ac:dyDescent="0.25">
      <c r="M93661"/>
    </row>
    <row r="93662" spans="13:13" x14ac:dyDescent="0.25">
      <c r="M93662"/>
    </row>
    <row r="93663" spans="13:13" x14ac:dyDescent="0.25">
      <c r="M93663"/>
    </row>
    <row r="93664" spans="13:13" x14ac:dyDescent="0.25">
      <c r="M93664"/>
    </row>
    <row r="93665" spans="13:13" x14ac:dyDescent="0.25">
      <c r="M93665"/>
    </row>
    <row r="93666" spans="13:13" x14ac:dyDescent="0.25">
      <c r="M93666"/>
    </row>
    <row r="93667" spans="13:13" x14ac:dyDescent="0.25">
      <c r="M93667"/>
    </row>
    <row r="93668" spans="13:13" x14ac:dyDescent="0.25">
      <c r="M93668"/>
    </row>
    <row r="93669" spans="13:13" x14ac:dyDescent="0.25">
      <c r="M93669"/>
    </row>
    <row r="93670" spans="13:13" x14ac:dyDescent="0.25">
      <c r="M93670"/>
    </row>
    <row r="93671" spans="13:13" x14ac:dyDescent="0.25">
      <c r="M93671"/>
    </row>
    <row r="93672" spans="13:13" x14ac:dyDescent="0.25">
      <c r="M93672"/>
    </row>
    <row r="93673" spans="13:13" x14ac:dyDescent="0.25">
      <c r="M93673"/>
    </row>
    <row r="93674" spans="13:13" x14ac:dyDescent="0.25">
      <c r="M93674"/>
    </row>
    <row r="93675" spans="13:13" x14ac:dyDescent="0.25">
      <c r="M93675"/>
    </row>
    <row r="93676" spans="13:13" x14ac:dyDescent="0.25">
      <c r="M93676"/>
    </row>
    <row r="93677" spans="13:13" x14ac:dyDescent="0.25">
      <c r="M93677"/>
    </row>
    <row r="93678" spans="13:13" x14ac:dyDescent="0.25">
      <c r="M93678"/>
    </row>
    <row r="93679" spans="13:13" x14ac:dyDescent="0.25">
      <c r="M93679"/>
    </row>
    <row r="93680" spans="13:13" x14ac:dyDescent="0.25">
      <c r="M93680"/>
    </row>
    <row r="93681" spans="13:13" x14ac:dyDescent="0.25">
      <c r="M93681"/>
    </row>
    <row r="93682" spans="13:13" x14ac:dyDescent="0.25">
      <c r="M93682"/>
    </row>
    <row r="93683" spans="13:13" x14ac:dyDescent="0.25">
      <c r="M93683"/>
    </row>
    <row r="93684" spans="13:13" x14ac:dyDescent="0.25">
      <c r="M93684"/>
    </row>
    <row r="93685" spans="13:13" x14ac:dyDescent="0.25">
      <c r="M93685"/>
    </row>
    <row r="93686" spans="13:13" x14ac:dyDescent="0.25">
      <c r="M93686"/>
    </row>
    <row r="93687" spans="13:13" x14ac:dyDescent="0.25">
      <c r="M93687"/>
    </row>
    <row r="93688" spans="13:13" x14ac:dyDescent="0.25">
      <c r="M93688"/>
    </row>
    <row r="93689" spans="13:13" x14ac:dyDescent="0.25">
      <c r="M93689"/>
    </row>
    <row r="93690" spans="13:13" x14ac:dyDescent="0.25">
      <c r="M93690"/>
    </row>
    <row r="93691" spans="13:13" x14ac:dyDescent="0.25">
      <c r="M93691"/>
    </row>
    <row r="93692" spans="13:13" x14ac:dyDescent="0.25">
      <c r="M93692"/>
    </row>
    <row r="93693" spans="13:13" x14ac:dyDescent="0.25">
      <c r="M93693"/>
    </row>
    <row r="93694" spans="13:13" x14ac:dyDescent="0.25">
      <c r="M93694"/>
    </row>
    <row r="93695" spans="13:13" x14ac:dyDescent="0.25">
      <c r="M93695"/>
    </row>
    <row r="93696" spans="13:13" x14ac:dyDescent="0.25">
      <c r="M93696"/>
    </row>
    <row r="93697" spans="13:13" x14ac:dyDescent="0.25">
      <c r="M93697"/>
    </row>
    <row r="93698" spans="13:13" x14ac:dyDescent="0.25">
      <c r="M93698"/>
    </row>
    <row r="93699" spans="13:13" x14ac:dyDescent="0.25">
      <c r="M93699"/>
    </row>
    <row r="93700" spans="13:13" x14ac:dyDescent="0.25">
      <c r="M93700"/>
    </row>
    <row r="93701" spans="13:13" x14ac:dyDescent="0.25">
      <c r="M93701"/>
    </row>
    <row r="93702" spans="13:13" x14ac:dyDescent="0.25">
      <c r="M93702"/>
    </row>
    <row r="93703" spans="13:13" x14ac:dyDescent="0.25">
      <c r="M93703"/>
    </row>
    <row r="93704" spans="13:13" x14ac:dyDescent="0.25">
      <c r="M93704"/>
    </row>
    <row r="93705" spans="13:13" x14ac:dyDescent="0.25">
      <c r="M93705"/>
    </row>
    <row r="93706" spans="13:13" x14ac:dyDescent="0.25">
      <c r="M93706"/>
    </row>
    <row r="93707" spans="13:13" x14ac:dyDescent="0.25">
      <c r="M93707"/>
    </row>
    <row r="93708" spans="13:13" x14ac:dyDescent="0.25">
      <c r="M93708"/>
    </row>
    <row r="93709" spans="13:13" x14ac:dyDescent="0.25">
      <c r="M93709"/>
    </row>
    <row r="93710" spans="13:13" x14ac:dyDescent="0.25">
      <c r="M93710"/>
    </row>
    <row r="93711" spans="13:13" x14ac:dyDescent="0.25">
      <c r="M93711"/>
    </row>
    <row r="93712" spans="13:13" x14ac:dyDescent="0.25">
      <c r="M93712"/>
    </row>
    <row r="93713" spans="13:13" x14ac:dyDescent="0.25">
      <c r="M93713"/>
    </row>
    <row r="93714" spans="13:13" x14ac:dyDescent="0.25">
      <c r="M93714"/>
    </row>
    <row r="93715" spans="13:13" x14ac:dyDescent="0.25">
      <c r="M93715"/>
    </row>
    <row r="93716" spans="13:13" x14ac:dyDescent="0.25">
      <c r="M93716"/>
    </row>
    <row r="93717" spans="13:13" x14ac:dyDescent="0.25">
      <c r="M93717"/>
    </row>
    <row r="93718" spans="13:13" x14ac:dyDescent="0.25">
      <c r="M93718"/>
    </row>
    <row r="93719" spans="13:13" x14ac:dyDescent="0.25">
      <c r="M93719"/>
    </row>
    <row r="93720" spans="13:13" x14ac:dyDescent="0.25">
      <c r="M93720"/>
    </row>
    <row r="93721" spans="13:13" x14ac:dyDescent="0.25">
      <c r="M93721"/>
    </row>
    <row r="93722" spans="13:13" x14ac:dyDescent="0.25">
      <c r="M93722"/>
    </row>
    <row r="93723" spans="13:13" x14ac:dyDescent="0.25">
      <c r="M93723"/>
    </row>
    <row r="93724" spans="13:13" x14ac:dyDescent="0.25">
      <c r="M93724"/>
    </row>
    <row r="93725" spans="13:13" x14ac:dyDescent="0.25">
      <c r="M93725"/>
    </row>
    <row r="93726" spans="13:13" x14ac:dyDescent="0.25">
      <c r="M93726"/>
    </row>
    <row r="93727" spans="13:13" x14ac:dyDescent="0.25">
      <c r="M93727"/>
    </row>
    <row r="93728" spans="13:13" x14ac:dyDescent="0.25">
      <c r="M93728"/>
    </row>
    <row r="93729" spans="13:13" x14ac:dyDescent="0.25">
      <c r="M93729"/>
    </row>
    <row r="93730" spans="13:13" x14ac:dyDescent="0.25">
      <c r="M93730"/>
    </row>
    <row r="93731" spans="13:13" x14ac:dyDescent="0.25">
      <c r="M93731"/>
    </row>
    <row r="93732" spans="13:13" x14ac:dyDescent="0.25">
      <c r="M93732"/>
    </row>
    <row r="93733" spans="13:13" x14ac:dyDescent="0.25">
      <c r="M93733"/>
    </row>
    <row r="93734" spans="13:13" x14ac:dyDescent="0.25">
      <c r="M93734"/>
    </row>
    <row r="93735" spans="13:13" x14ac:dyDescent="0.25">
      <c r="M93735"/>
    </row>
    <row r="93736" spans="13:13" x14ac:dyDescent="0.25">
      <c r="M93736"/>
    </row>
    <row r="93737" spans="13:13" x14ac:dyDescent="0.25">
      <c r="M93737"/>
    </row>
    <row r="93738" spans="13:13" x14ac:dyDescent="0.25">
      <c r="M93738"/>
    </row>
    <row r="93739" spans="13:13" x14ac:dyDescent="0.25">
      <c r="M93739"/>
    </row>
    <row r="93740" spans="13:13" x14ac:dyDescent="0.25">
      <c r="M93740"/>
    </row>
    <row r="93741" spans="13:13" x14ac:dyDescent="0.25">
      <c r="M93741"/>
    </row>
    <row r="93742" spans="13:13" x14ac:dyDescent="0.25">
      <c r="M93742"/>
    </row>
    <row r="93743" spans="13:13" x14ac:dyDescent="0.25">
      <c r="M93743"/>
    </row>
    <row r="93744" spans="13:13" x14ac:dyDescent="0.25">
      <c r="M93744"/>
    </row>
    <row r="93745" spans="13:13" x14ac:dyDescent="0.25">
      <c r="M93745"/>
    </row>
    <row r="93746" spans="13:13" x14ac:dyDescent="0.25">
      <c r="M93746"/>
    </row>
    <row r="93747" spans="13:13" x14ac:dyDescent="0.25">
      <c r="M93747"/>
    </row>
    <row r="93748" spans="13:13" x14ac:dyDescent="0.25">
      <c r="M93748"/>
    </row>
    <row r="93749" spans="13:13" x14ac:dyDescent="0.25">
      <c r="M93749"/>
    </row>
    <row r="93750" spans="13:13" x14ac:dyDescent="0.25">
      <c r="M93750"/>
    </row>
    <row r="93751" spans="13:13" x14ac:dyDescent="0.25">
      <c r="M93751"/>
    </row>
    <row r="93752" spans="13:13" x14ac:dyDescent="0.25">
      <c r="M93752"/>
    </row>
    <row r="93753" spans="13:13" x14ac:dyDescent="0.25">
      <c r="M93753"/>
    </row>
    <row r="93754" spans="13:13" x14ac:dyDescent="0.25">
      <c r="M93754"/>
    </row>
    <row r="93755" spans="13:13" x14ac:dyDescent="0.25">
      <c r="M93755"/>
    </row>
    <row r="93756" spans="13:13" x14ac:dyDescent="0.25">
      <c r="M93756"/>
    </row>
    <row r="93757" spans="13:13" x14ac:dyDescent="0.25">
      <c r="M93757"/>
    </row>
    <row r="93758" spans="13:13" x14ac:dyDescent="0.25">
      <c r="M93758"/>
    </row>
    <row r="93759" spans="13:13" x14ac:dyDescent="0.25">
      <c r="M93759"/>
    </row>
    <row r="93760" spans="13:13" x14ac:dyDescent="0.25">
      <c r="M93760"/>
    </row>
    <row r="93761" spans="13:13" x14ac:dyDescent="0.25">
      <c r="M93761"/>
    </row>
    <row r="93762" spans="13:13" x14ac:dyDescent="0.25">
      <c r="M93762"/>
    </row>
    <row r="93763" spans="13:13" x14ac:dyDescent="0.25">
      <c r="M93763"/>
    </row>
    <row r="93764" spans="13:13" x14ac:dyDescent="0.25">
      <c r="M93764"/>
    </row>
    <row r="93765" spans="13:13" x14ac:dyDescent="0.25">
      <c r="M93765"/>
    </row>
    <row r="93766" spans="13:13" x14ac:dyDescent="0.25">
      <c r="M93766"/>
    </row>
    <row r="93767" spans="13:13" x14ac:dyDescent="0.25">
      <c r="M93767"/>
    </row>
    <row r="93768" spans="13:13" x14ac:dyDescent="0.25">
      <c r="M93768"/>
    </row>
    <row r="93769" spans="13:13" x14ac:dyDescent="0.25">
      <c r="M93769"/>
    </row>
    <row r="93770" spans="13:13" x14ac:dyDescent="0.25">
      <c r="M93770"/>
    </row>
    <row r="93771" spans="13:13" x14ac:dyDescent="0.25">
      <c r="M93771"/>
    </row>
    <row r="93772" spans="13:13" x14ac:dyDescent="0.25">
      <c r="M93772"/>
    </row>
    <row r="93773" spans="13:13" x14ac:dyDescent="0.25">
      <c r="M93773"/>
    </row>
    <row r="93774" spans="13:13" x14ac:dyDescent="0.25">
      <c r="M93774"/>
    </row>
    <row r="93775" spans="13:13" x14ac:dyDescent="0.25">
      <c r="M93775"/>
    </row>
    <row r="93776" spans="13:13" x14ac:dyDescent="0.25">
      <c r="M93776"/>
    </row>
    <row r="93777" spans="13:13" x14ac:dyDescent="0.25">
      <c r="M93777"/>
    </row>
    <row r="93778" spans="13:13" x14ac:dyDescent="0.25">
      <c r="M93778"/>
    </row>
    <row r="93779" spans="13:13" x14ac:dyDescent="0.25">
      <c r="M93779"/>
    </row>
    <row r="93780" spans="13:13" x14ac:dyDescent="0.25">
      <c r="M93780"/>
    </row>
    <row r="93781" spans="13:13" x14ac:dyDescent="0.25">
      <c r="M93781"/>
    </row>
    <row r="93782" spans="13:13" x14ac:dyDescent="0.25">
      <c r="M93782"/>
    </row>
    <row r="93783" spans="13:13" x14ac:dyDescent="0.25">
      <c r="M93783"/>
    </row>
    <row r="93784" spans="13:13" x14ac:dyDescent="0.25">
      <c r="M93784"/>
    </row>
    <row r="93785" spans="13:13" x14ac:dyDescent="0.25">
      <c r="M93785"/>
    </row>
    <row r="93786" spans="13:13" x14ac:dyDescent="0.25">
      <c r="M93786"/>
    </row>
    <row r="93787" spans="13:13" x14ac:dyDescent="0.25">
      <c r="M93787"/>
    </row>
    <row r="93788" spans="13:13" x14ac:dyDescent="0.25">
      <c r="M93788"/>
    </row>
    <row r="93789" spans="13:13" x14ac:dyDescent="0.25">
      <c r="M93789"/>
    </row>
    <row r="93790" spans="13:13" x14ac:dyDescent="0.25">
      <c r="M93790"/>
    </row>
    <row r="93791" spans="13:13" x14ac:dyDescent="0.25">
      <c r="M93791"/>
    </row>
    <row r="93792" spans="13:13" x14ac:dyDescent="0.25">
      <c r="M93792"/>
    </row>
    <row r="93793" spans="13:13" x14ac:dyDescent="0.25">
      <c r="M93793"/>
    </row>
    <row r="93794" spans="13:13" x14ac:dyDescent="0.25">
      <c r="M93794"/>
    </row>
    <row r="93795" spans="13:13" x14ac:dyDescent="0.25">
      <c r="M93795"/>
    </row>
    <row r="93796" spans="13:13" x14ac:dyDescent="0.25">
      <c r="M93796"/>
    </row>
    <row r="93797" spans="13:13" x14ac:dyDescent="0.25">
      <c r="M93797"/>
    </row>
    <row r="93798" spans="13:13" x14ac:dyDescent="0.25">
      <c r="M93798"/>
    </row>
    <row r="93799" spans="13:13" x14ac:dyDescent="0.25">
      <c r="M93799"/>
    </row>
    <row r="93800" spans="13:13" x14ac:dyDescent="0.25">
      <c r="M93800"/>
    </row>
    <row r="93801" spans="13:13" x14ac:dyDescent="0.25">
      <c r="M93801"/>
    </row>
    <row r="93802" spans="13:13" x14ac:dyDescent="0.25">
      <c r="M93802"/>
    </row>
    <row r="93803" spans="13:13" x14ac:dyDescent="0.25">
      <c r="M93803"/>
    </row>
    <row r="93804" spans="13:13" x14ac:dyDescent="0.25">
      <c r="M93804"/>
    </row>
    <row r="93805" spans="13:13" x14ac:dyDescent="0.25">
      <c r="M93805"/>
    </row>
    <row r="93806" spans="13:13" x14ac:dyDescent="0.25">
      <c r="M93806"/>
    </row>
    <row r="93807" spans="13:13" x14ac:dyDescent="0.25">
      <c r="M93807"/>
    </row>
    <row r="93808" spans="13:13" x14ac:dyDescent="0.25">
      <c r="M93808"/>
    </row>
    <row r="93809" spans="13:13" x14ac:dyDescent="0.25">
      <c r="M93809"/>
    </row>
    <row r="93810" spans="13:13" x14ac:dyDescent="0.25">
      <c r="M93810"/>
    </row>
    <row r="93811" spans="13:13" x14ac:dyDescent="0.25">
      <c r="M93811"/>
    </row>
    <row r="93812" spans="13:13" x14ac:dyDescent="0.25">
      <c r="M93812"/>
    </row>
    <row r="93813" spans="13:13" x14ac:dyDescent="0.25">
      <c r="M93813"/>
    </row>
    <row r="93814" spans="13:13" x14ac:dyDescent="0.25">
      <c r="M93814"/>
    </row>
    <row r="93815" spans="13:13" x14ac:dyDescent="0.25">
      <c r="M93815"/>
    </row>
    <row r="93816" spans="13:13" x14ac:dyDescent="0.25">
      <c r="M93816"/>
    </row>
    <row r="93817" spans="13:13" x14ac:dyDescent="0.25">
      <c r="M93817"/>
    </row>
    <row r="93818" spans="13:13" x14ac:dyDescent="0.25">
      <c r="M93818"/>
    </row>
    <row r="93819" spans="13:13" x14ac:dyDescent="0.25">
      <c r="M93819"/>
    </row>
    <row r="93820" spans="13:13" x14ac:dyDescent="0.25">
      <c r="M93820"/>
    </row>
    <row r="93821" spans="13:13" x14ac:dyDescent="0.25">
      <c r="M93821"/>
    </row>
    <row r="93822" spans="13:13" x14ac:dyDescent="0.25">
      <c r="M93822"/>
    </row>
    <row r="93823" spans="13:13" x14ac:dyDescent="0.25">
      <c r="M93823"/>
    </row>
    <row r="93824" spans="13:13" x14ac:dyDescent="0.25">
      <c r="M93824"/>
    </row>
    <row r="93825" spans="13:13" x14ac:dyDescent="0.25">
      <c r="M93825"/>
    </row>
    <row r="93826" spans="13:13" x14ac:dyDescent="0.25">
      <c r="M93826"/>
    </row>
    <row r="93827" spans="13:13" x14ac:dyDescent="0.25">
      <c r="M93827"/>
    </row>
    <row r="93828" spans="13:13" x14ac:dyDescent="0.25">
      <c r="M93828"/>
    </row>
    <row r="93829" spans="13:13" x14ac:dyDescent="0.25">
      <c r="M93829"/>
    </row>
    <row r="93830" spans="13:13" x14ac:dyDescent="0.25">
      <c r="M93830"/>
    </row>
    <row r="93831" spans="13:13" x14ac:dyDescent="0.25">
      <c r="M93831"/>
    </row>
    <row r="93832" spans="13:13" x14ac:dyDescent="0.25">
      <c r="M93832"/>
    </row>
    <row r="93833" spans="13:13" x14ac:dyDescent="0.25">
      <c r="M93833"/>
    </row>
    <row r="93834" spans="13:13" x14ac:dyDescent="0.25">
      <c r="M93834"/>
    </row>
    <row r="93835" spans="13:13" x14ac:dyDescent="0.25">
      <c r="M93835"/>
    </row>
    <row r="93836" spans="13:13" x14ac:dyDescent="0.25">
      <c r="M93836"/>
    </row>
    <row r="93837" spans="13:13" x14ac:dyDescent="0.25">
      <c r="M93837"/>
    </row>
    <row r="93838" spans="13:13" x14ac:dyDescent="0.25">
      <c r="M93838"/>
    </row>
    <row r="93839" spans="13:13" x14ac:dyDescent="0.25">
      <c r="M93839"/>
    </row>
    <row r="93840" spans="13:13" x14ac:dyDescent="0.25">
      <c r="M93840"/>
    </row>
    <row r="93841" spans="13:13" x14ac:dyDescent="0.25">
      <c r="M93841"/>
    </row>
    <row r="93842" spans="13:13" x14ac:dyDescent="0.25">
      <c r="M93842"/>
    </row>
    <row r="93843" spans="13:13" x14ac:dyDescent="0.25">
      <c r="M93843"/>
    </row>
    <row r="93844" spans="13:13" x14ac:dyDescent="0.25">
      <c r="M93844"/>
    </row>
    <row r="93845" spans="13:13" x14ac:dyDescent="0.25">
      <c r="M93845"/>
    </row>
    <row r="93846" spans="13:13" x14ac:dyDescent="0.25">
      <c r="M93846"/>
    </row>
    <row r="93847" spans="13:13" x14ac:dyDescent="0.25">
      <c r="M93847"/>
    </row>
    <row r="93848" spans="13:13" x14ac:dyDescent="0.25">
      <c r="M93848"/>
    </row>
    <row r="93849" spans="13:13" x14ac:dyDescent="0.25">
      <c r="M93849"/>
    </row>
    <row r="93850" spans="13:13" x14ac:dyDescent="0.25">
      <c r="M93850"/>
    </row>
    <row r="93851" spans="13:13" x14ac:dyDescent="0.25">
      <c r="M93851"/>
    </row>
    <row r="93852" spans="13:13" x14ac:dyDescent="0.25">
      <c r="M93852"/>
    </row>
    <row r="93853" spans="13:13" x14ac:dyDescent="0.25">
      <c r="M93853"/>
    </row>
    <row r="93854" spans="13:13" x14ac:dyDescent="0.25">
      <c r="M93854"/>
    </row>
    <row r="93855" spans="13:13" x14ac:dyDescent="0.25">
      <c r="M93855"/>
    </row>
    <row r="93856" spans="13:13" x14ac:dyDescent="0.25">
      <c r="M93856"/>
    </row>
    <row r="93857" spans="13:13" x14ac:dyDescent="0.25">
      <c r="M93857"/>
    </row>
    <row r="93858" spans="13:13" x14ac:dyDescent="0.25">
      <c r="M93858"/>
    </row>
    <row r="93859" spans="13:13" x14ac:dyDescent="0.25">
      <c r="M93859"/>
    </row>
    <row r="93860" spans="13:13" x14ac:dyDescent="0.25">
      <c r="M93860"/>
    </row>
    <row r="93861" spans="13:13" x14ac:dyDescent="0.25">
      <c r="M93861"/>
    </row>
    <row r="93862" spans="13:13" x14ac:dyDescent="0.25">
      <c r="M93862"/>
    </row>
    <row r="93863" spans="13:13" x14ac:dyDescent="0.25">
      <c r="M93863"/>
    </row>
    <row r="93864" spans="13:13" x14ac:dyDescent="0.25">
      <c r="M93864"/>
    </row>
    <row r="93865" spans="13:13" x14ac:dyDescent="0.25">
      <c r="M93865"/>
    </row>
    <row r="93866" spans="13:13" x14ac:dyDescent="0.25">
      <c r="M93866"/>
    </row>
    <row r="93867" spans="13:13" x14ac:dyDescent="0.25">
      <c r="M93867"/>
    </row>
    <row r="93868" spans="13:13" x14ac:dyDescent="0.25">
      <c r="M93868"/>
    </row>
    <row r="93869" spans="13:13" x14ac:dyDescent="0.25">
      <c r="M93869"/>
    </row>
    <row r="93870" spans="13:13" x14ac:dyDescent="0.25">
      <c r="M93870"/>
    </row>
    <row r="93871" spans="13:13" x14ac:dyDescent="0.25">
      <c r="M93871"/>
    </row>
    <row r="93872" spans="13:13" x14ac:dyDescent="0.25">
      <c r="M93872"/>
    </row>
    <row r="93873" spans="13:13" x14ac:dyDescent="0.25">
      <c r="M93873"/>
    </row>
    <row r="93874" spans="13:13" x14ac:dyDescent="0.25">
      <c r="M93874"/>
    </row>
    <row r="93875" spans="13:13" x14ac:dyDescent="0.25">
      <c r="M93875"/>
    </row>
    <row r="93876" spans="13:13" x14ac:dyDescent="0.25">
      <c r="M93876"/>
    </row>
    <row r="93877" spans="13:13" x14ac:dyDescent="0.25">
      <c r="M93877"/>
    </row>
    <row r="93878" spans="13:13" x14ac:dyDescent="0.25">
      <c r="M93878"/>
    </row>
    <row r="93879" spans="13:13" x14ac:dyDescent="0.25">
      <c r="M93879"/>
    </row>
    <row r="93880" spans="13:13" x14ac:dyDescent="0.25">
      <c r="M93880"/>
    </row>
    <row r="93881" spans="13:13" x14ac:dyDescent="0.25">
      <c r="M93881"/>
    </row>
    <row r="93882" spans="13:13" x14ac:dyDescent="0.25">
      <c r="M93882"/>
    </row>
    <row r="93883" spans="13:13" x14ac:dyDescent="0.25">
      <c r="M93883"/>
    </row>
    <row r="93884" spans="13:13" x14ac:dyDescent="0.25">
      <c r="M93884"/>
    </row>
    <row r="93885" spans="13:13" x14ac:dyDescent="0.25">
      <c r="M93885"/>
    </row>
    <row r="93886" spans="13:13" x14ac:dyDescent="0.25">
      <c r="M93886"/>
    </row>
    <row r="93887" spans="13:13" x14ac:dyDescent="0.25">
      <c r="M93887"/>
    </row>
    <row r="93888" spans="13:13" x14ac:dyDescent="0.25">
      <c r="M93888"/>
    </row>
    <row r="93889" spans="13:13" x14ac:dyDescent="0.25">
      <c r="M93889"/>
    </row>
    <row r="93890" spans="13:13" x14ac:dyDescent="0.25">
      <c r="M93890"/>
    </row>
    <row r="93891" spans="13:13" x14ac:dyDescent="0.25">
      <c r="M93891"/>
    </row>
    <row r="93892" spans="13:13" x14ac:dyDescent="0.25">
      <c r="M93892"/>
    </row>
    <row r="93893" spans="13:13" x14ac:dyDescent="0.25">
      <c r="M93893"/>
    </row>
    <row r="93894" spans="13:13" x14ac:dyDescent="0.25">
      <c r="M93894"/>
    </row>
    <row r="93895" spans="13:13" x14ac:dyDescent="0.25">
      <c r="M93895"/>
    </row>
    <row r="93896" spans="13:13" x14ac:dyDescent="0.25">
      <c r="M93896"/>
    </row>
    <row r="93897" spans="13:13" x14ac:dyDescent="0.25">
      <c r="M93897"/>
    </row>
    <row r="93898" spans="13:13" x14ac:dyDescent="0.25">
      <c r="M93898"/>
    </row>
    <row r="93899" spans="13:13" x14ac:dyDescent="0.25">
      <c r="M93899"/>
    </row>
    <row r="93900" spans="13:13" x14ac:dyDescent="0.25">
      <c r="M93900"/>
    </row>
    <row r="93901" spans="13:13" x14ac:dyDescent="0.25">
      <c r="M93901"/>
    </row>
    <row r="93902" spans="13:13" x14ac:dyDescent="0.25">
      <c r="M93902"/>
    </row>
    <row r="93903" spans="13:13" x14ac:dyDescent="0.25">
      <c r="M93903"/>
    </row>
    <row r="93904" spans="13:13" x14ac:dyDescent="0.25">
      <c r="M93904"/>
    </row>
    <row r="93905" spans="13:13" x14ac:dyDescent="0.25">
      <c r="M93905"/>
    </row>
    <row r="93906" spans="13:13" x14ac:dyDescent="0.25">
      <c r="M93906"/>
    </row>
    <row r="93907" spans="13:13" x14ac:dyDescent="0.25">
      <c r="M93907"/>
    </row>
    <row r="93908" spans="13:13" x14ac:dyDescent="0.25">
      <c r="M93908"/>
    </row>
    <row r="93909" spans="13:13" x14ac:dyDescent="0.25">
      <c r="M93909"/>
    </row>
    <row r="93910" spans="13:13" x14ac:dyDescent="0.25">
      <c r="M93910"/>
    </row>
    <row r="93911" spans="13:13" x14ac:dyDescent="0.25">
      <c r="M93911"/>
    </row>
    <row r="93912" spans="13:13" x14ac:dyDescent="0.25">
      <c r="M93912"/>
    </row>
    <row r="93913" spans="13:13" x14ac:dyDescent="0.25">
      <c r="M93913"/>
    </row>
    <row r="93914" spans="13:13" x14ac:dyDescent="0.25">
      <c r="M93914"/>
    </row>
    <row r="93915" spans="13:13" x14ac:dyDescent="0.25">
      <c r="M93915"/>
    </row>
    <row r="93916" spans="13:13" x14ac:dyDescent="0.25">
      <c r="M93916"/>
    </row>
    <row r="93917" spans="13:13" x14ac:dyDescent="0.25">
      <c r="M93917"/>
    </row>
    <row r="93918" spans="13:13" x14ac:dyDescent="0.25">
      <c r="M93918"/>
    </row>
    <row r="93919" spans="13:13" x14ac:dyDescent="0.25">
      <c r="M93919"/>
    </row>
    <row r="93920" spans="13:13" x14ac:dyDescent="0.25">
      <c r="M93920"/>
    </row>
    <row r="93921" spans="13:13" x14ac:dyDescent="0.25">
      <c r="M93921"/>
    </row>
    <row r="93922" spans="13:13" x14ac:dyDescent="0.25">
      <c r="M93922"/>
    </row>
    <row r="93923" spans="13:13" x14ac:dyDescent="0.25">
      <c r="M93923"/>
    </row>
    <row r="93924" spans="13:13" x14ac:dyDescent="0.25">
      <c r="M93924"/>
    </row>
    <row r="93925" spans="13:13" x14ac:dyDescent="0.25">
      <c r="M93925"/>
    </row>
    <row r="93926" spans="13:13" x14ac:dyDescent="0.25">
      <c r="M93926"/>
    </row>
    <row r="93927" spans="13:13" x14ac:dyDescent="0.25">
      <c r="M93927"/>
    </row>
    <row r="93928" spans="13:13" x14ac:dyDescent="0.25">
      <c r="M93928"/>
    </row>
    <row r="93929" spans="13:13" x14ac:dyDescent="0.25">
      <c r="M93929"/>
    </row>
    <row r="93930" spans="13:13" x14ac:dyDescent="0.25">
      <c r="M93930"/>
    </row>
    <row r="93931" spans="13:13" x14ac:dyDescent="0.25">
      <c r="M93931"/>
    </row>
    <row r="93932" spans="13:13" x14ac:dyDescent="0.25">
      <c r="M93932"/>
    </row>
    <row r="93933" spans="13:13" x14ac:dyDescent="0.25">
      <c r="M93933"/>
    </row>
    <row r="93934" spans="13:13" x14ac:dyDescent="0.25">
      <c r="M93934"/>
    </row>
    <row r="93935" spans="13:13" x14ac:dyDescent="0.25">
      <c r="M93935"/>
    </row>
    <row r="93936" spans="13:13" x14ac:dyDescent="0.25">
      <c r="M93936"/>
    </row>
    <row r="93937" spans="13:13" x14ac:dyDescent="0.25">
      <c r="M93937"/>
    </row>
    <row r="93938" spans="13:13" x14ac:dyDescent="0.25">
      <c r="M93938"/>
    </row>
    <row r="93939" spans="13:13" x14ac:dyDescent="0.25">
      <c r="M93939"/>
    </row>
    <row r="93940" spans="13:13" x14ac:dyDescent="0.25">
      <c r="M93940"/>
    </row>
    <row r="93941" spans="13:13" x14ac:dyDescent="0.25">
      <c r="M93941"/>
    </row>
    <row r="93942" spans="13:13" x14ac:dyDescent="0.25">
      <c r="M93942"/>
    </row>
    <row r="93943" spans="13:13" x14ac:dyDescent="0.25">
      <c r="M93943"/>
    </row>
    <row r="93944" spans="13:13" x14ac:dyDescent="0.25">
      <c r="M93944"/>
    </row>
    <row r="93945" spans="13:13" x14ac:dyDescent="0.25">
      <c r="M93945"/>
    </row>
    <row r="93946" spans="13:13" x14ac:dyDescent="0.25">
      <c r="M93946"/>
    </row>
    <row r="93947" spans="13:13" x14ac:dyDescent="0.25">
      <c r="M93947"/>
    </row>
    <row r="93948" spans="13:13" x14ac:dyDescent="0.25">
      <c r="M93948"/>
    </row>
    <row r="93949" spans="13:13" x14ac:dyDescent="0.25">
      <c r="M93949"/>
    </row>
    <row r="93950" spans="13:13" x14ac:dyDescent="0.25">
      <c r="M93950"/>
    </row>
    <row r="93951" spans="13:13" x14ac:dyDescent="0.25">
      <c r="M93951"/>
    </row>
    <row r="93952" spans="13:13" x14ac:dyDescent="0.25">
      <c r="M93952"/>
    </row>
    <row r="93953" spans="13:13" x14ac:dyDescent="0.25">
      <c r="M93953"/>
    </row>
    <row r="93954" spans="13:13" x14ac:dyDescent="0.25">
      <c r="M93954"/>
    </row>
    <row r="93955" spans="13:13" x14ac:dyDescent="0.25">
      <c r="M93955"/>
    </row>
    <row r="93956" spans="13:13" x14ac:dyDescent="0.25">
      <c r="M93956"/>
    </row>
    <row r="93957" spans="13:13" x14ac:dyDescent="0.25">
      <c r="M93957"/>
    </row>
    <row r="93958" spans="13:13" x14ac:dyDescent="0.25">
      <c r="M93958"/>
    </row>
    <row r="93959" spans="13:13" x14ac:dyDescent="0.25">
      <c r="M93959"/>
    </row>
    <row r="93960" spans="13:13" x14ac:dyDescent="0.25">
      <c r="M93960"/>
    </row>
    <row r="93961" spans="13:13" x14ac:dyDescent="0.25">
      <c r="M93961"/>
    </row>
    <row r="93962" spans="13:13" x14ac:dyDescent="0.25">
      <c r="M93962"/>
    </row>
    <row r="93963" spans="13:13" x14ac:dyDescent="0.25">
      <c r="M93963"/>
    </row>
    <row r="93964" spans="13:13" x14ac:dyDescent="0.25">
      <c r="M93964"/>
    </row>
    <row r="93965" spans="13:13" x14ac:dyDescent="0.25">
      <c r="M93965"/>
    </row>
    <row r="93966" spans="13:13" x14ac:dyDescent="0.25">
      <c r="M93966"/>
    </row>
    <row r="93967" spans="13:13" x14ac:dyDescent="0.25">
      <c r="M93967"/>
    </row>
    <row r="93968" spans="13:13" x14ac:dyDescent="0.25">
      <c r="M93968"/>
    </row>
    <row r="93969" spans="13:13" x14ac:dyDescent="0.25">
      <c r="M93969"/>
    </row>
    <row r="93970" spans="13:13" x14ac:dyDescent="0.25">
      <c r="M93970"/>
    </row>
    <row r="93971" spans="13:13" x14ac:dyDescent="0.25">
      <c r="M93971"/>
    </row>
    <row r="93972" spans="13:13" x14ac:dyDescent="0.25">
      <c r="M93972"/>
    </row>
    <row r="93973" spans="13:13" x14ac:dyDescent="0.25">
      <c r="M93973"/>
    </row>
    <row r="93974" spans="13:13" x14ac:dyDescent="0.25">
      <c r="M93974"/>
    </row>
    <row r="93975" spans="13:13" x14ac:dyDescent="0.25">
      <c r="M93975"/>
    </row>
    <row r="93976" spans="13:13" x14ac:dyDescent="0.25">
      <c r="M93976"/>
    </row>
    <row r="93977" spans="13:13" x14ac:dyDescent="0.25">
      <c r="M93977"/>
    </row>
    <row r="93978" spans="13:13" x14ac:dyDescent="0.25">
      <c r="M93978"/>
    </row>
    <row r="93979" spans="13:13" x14ac:dyDescent="0.25">
      <c r="M93979"/>
    </row>
    <row r="93980" spans="13:13" x14ac:dyDescent="0.25">
      <c r="M93980"/>
    </row>
    <row r="93981" spans="13:13" x14ac:dyDescent="0.25">
      <c r="M93981"/>
    </row>
    <row r="93982" spans="13:13" x14ac:dyDescent="0.25">
      <c r="M93982"/>
    </row>
    <row r="93983" spans="13:13" x14ac:dyDescent="0.25">
      <c r="M93983"/>
    </row>
    <row r="93984" spans="13:13" x14ac:dyDescent="0.25">
      <c r="M93984"/>
    </row>
    <row r="93985" spans="13:13" x14ac:dyDescent="0.25">
      <c r="M93985"/>
    </row>
    <row r="93986" spans="13:13" x14ac:dyDescent="0.25">
      <c r="M93986"/>
    </row>
    <row r="93987" spans="13:13" x14ac:dyDescent="0.25">
      <c r="M93987"/>
    </row>
    <row r="93988" spans="13:13" x14ac:dyDescent="0.25">
      <c r="M93988"/>
    </row>
    <row r="93989" spans="13:13" x14ac:dyDescent="0.25">
      <c r="M93989"/>
    </row>
    <row r="93990" spans="13:13" x14ac:dyDescent="0.25">
      <c r="M93990"/>
    </row>
    <row r="93991" spans="13:13" x14ac:dyDescent="0.25">
      <c r="M93991"/>
    </row>
    <row r="93992" spans="13:13" x14ac:dyDescent="0.25">
      <c r="M93992"/>
    </row>
    <row r="93993" spans="13:13" x14ac:dyDescent="0.25">
      <c r="M93993"/>
    </row>
    <row r="93994" spans="13:13" x14ac:dyDescent="0.25">
      <c r="M93994"/>
    </row>
    <row r="93995" spans="13:13" x14ac:dyDescent="0.25">
      <c r="M93995"/>
    </row>
    <row r="93996" spans="13:13" x14ac:dyDescent="0.25">
      <c r="M93996"/>
    </row>
    <row r="93997" spans="13:13" x14ac:dyDescent="0.25">
      <c r="M93997"/>
    </row>
    <row r="93998" spans="13:13" x14ac:dyDescent="0.25">
      <c r="M93998"/>
    </row>
    <row r="93999" spans="13:13" x14ac:dyDescent="0.25">
      <c r="M93999"/>
    </row>
    <row r="94000" spans="13:13" x14ac:dyDescent="0.25">
      <c r="M94000"/>
    </row>
    <row r="94001" spans="13:13" x14ac:dyDescent="0.25">
      <c r="M94001"/>
    </row>
    <row r="94002" spans="13:13" x14ac:dyDescent="0.25">
      <c r="M94002"/>
    </row>
    <row r="94003" spans="13:13" x14ac:dyDescent="0.25">
      <c r="M94003"/>
    </row>
    <row r="94004" spans="13:13" x14ac:dyDescent="0.25">
      <c r="M94004"/>
    </row>
    <row r="94005" spans="13:13" x14ac:dyDescent="0.25">
      <c r="M94005"/>
    </row>
    <row r="94006" spans="13:13" x14ac:dyDescent="0.25">
      <c r="M94006"/>
    </row>
    <row r="94007" spans="13:13" x14ac:dyDescent="0.25">
      <c r="M94007"/>
    </row>
    <row r="94008" spans="13:13" x14ac:dyDescent="0.25">
      <c r="M94008"/>
    </row>
    <row r="94009" spans="13:13" x14ac:dyDescent="0.25">
      <c r="M94009"/>
    </row>
    <row r="94010" spans="13:13" x14ac:dyDescent="0.25">
      <c r="M94010"/>
    </row>
    <row r="94011" spans="13:13" x14ac:dyDescent="0.25">
      <c r="M94011"/>
    </row>
    <row r="94012" spans="13:13" x14ac:dyDescent="0.25">
      <c r="M94012"/>
    </row>
    <row r="94013" spans="13:13" x14ac:dyDescent="0.25">
      <c r="M94013"/>
    </row>
    <row r="94014" spans="13:13" x14ac:dyDescent="0.25">
      <c r="M94014"/>
    </row>
    <row r="94015" spans="13:13" x14ac:dyDescent="0.25">
      <c r="M94015"/>
    </row>
    <row r="94016" spans="13:13" x14ac:dyDescent="0.25">
      <c r="M94016"/>
    </row>
    <row r="94017" spans="13:13" x14ac:dyDescent="0.25">
      <c r="M94017"/>
    </row>
    <row r="94018" spans="13:13" x14ac:dyDescent="0.25">
      <c r="M94018"/>
    </row>
    <row r="94019" spans="13:13" x14ac:dyDescent="0.25">
      <c r="M94019"/>
    </row>
    <row r="94020" spans="13:13" x14ac:dyDescent="0.25">
      <c r="M94020"/>
    </row>
    <row r="94021" spans="13:13" x14ac:dyDescent="0.25">
      <c r="M94021"/>
    </row>
    <row r="94022" spans="13:13" x14ac:dyDescent="0.25">
      <c r="M94022"/>
    </row>
    <row r="94023" spans="13:13" x14ac:dyDescent="0.25">
      <c r="M94023"/>
    </row>
    <row r="94024" spans="13:13" x14ac:dyDescent="0.25">
      <c r="M94024"/>
    </row>
    <row r="94025" spans="13:13" x14ac:dyDescent="0.25">
      <c r="M94025"/>
    </row>
    <row r="94026" spans="13:13" x14ac:dyDescent="0.25">
      <c r="M94026"/>
    </row>
    <row r="94027" spans="13:13" x14ac:dyDescent="0.25">
      <c r="M94027"/>
    </row>
    <row r="94028" spans="13:13" x14ac:dyDescent="0.25">
      <c r="M94028"/>
    </row>
    <row r="94029" spans="13:13" x14ac:dyDescent="0.25">
      <c r="M94029"/>
    </row>
    <row r="94030" spans="13:13" x14ac:dyDescent="0.25">
      <c r="M94030"/>
    </row>
    <row r="94031" spans="13:13" x14ac:dyDescent="0.25">
      <c r="M94031"/>
    </row>
    <row r="94032" spans="13:13" x14ac:dyDescent="0.25">
      <c r="M94032"/>
    </row>
    <row r="94033" spans="13:13" x14ac:dyDescent="0.25">
      <c r="M94033"/>
    </row>
    <row r="94034" spans="13:13" x14ac:dyDescent="0.25">
      <c r="M94034"/>
    </row>
    <row r="94035" spans="13:13" x14ac:dyDescent="0.25">
      <c r="M94035"/>
    </row>
    <row r="94036" spans="13:13" x14ac:dyDescent="0.25">
      <c r="M94036"/>
    </row>
    <row r="94037" spans="13:13" x14ac:dyDescent="0.25">
      <c r="M94037"/>
    </row>
    <row r="94038" spans="13:13" x14ac:dyDescent="0.25">
      <c r="M94038"/>
    </row>
    <row r="94039" spans="13:13" x14ac:dyDescent="0.25">
      <c r="M94039"/>
    </row>
    <row r="94040" spans="13:13" x14ac:dyDescent="0.25">
      <c r="M94040"/>
    </row>
    <row r="94041" spans="13:13" x14ac:dyDescent="0.25">
      <c r="M94041"/>
    </row>
    <row r="94042" spans="13:13" x14ac:dyDescent="0.25">
      <c r="M94042"/>
    </row>
    <row r="94043" spans="13:13" x14ac:dyDescent="0.25">
      <c r="M94043"/>
    </row>
    <row r="94044" spans="13:13" x14ac:dyDescent="0.25">
      <c r="M94044"/>
    </row>
    <row r="94045" spans="13:13" x14ac:dyDescent="0.25">
      <c r="M94045"/>
    </row>
    <row r="94046" spans="13:13" x14ac:dyDescent="0.25">
      <c r="M94046"/>
    </row>
    <row r="94047" spans="13:13" x14ac:dyDescent="0.25">
      <c r="M94047"/>
    </row>
    <row r="94048" spans="13:13" x14ac:dyDescent="0.25">
      <c r="M94048"/>
    </row>
    <row r="94049" spans="13:13" x14ac:dyDescent="0.25">
      <c r="M94049"/>
    </row>
    <row r="94050" spans="13:13" x14ac:dyDescent="0.25">
      <c r="M94050"/>
    </row>
    <row r="94051" spans="13:13" x14ac:dyDescent="0.25">
      <c r="M94051"/>
    </row>
    <row r="94052" spans="13:13" x14ac:dyDescent="0.25">
      <c r="M94052"/>
    </row>
    <row r="94053" spans="13:13" x14ac:dyDescent="0.25">
      <c r="M94053"/>
    </row>
    <row r="94054" spans="13:13" x14ac:dyDescent="0.25">
      <c r="M94054"/>
    </row>
    <row r="94055" spans="13:13" x14ac:dyDescent="0.25">
      <c r="M94055"/>
    </row>
    <row r="94056" spans="13:13" x14ac:dyDescent="0.25">
      <c r="M94056"/>
    </row>
    <row r="94057" spans="13:13" x14ac:dyDescent="0.25">
      <c r="M94057"/>
    </row>
    <row r="94058" spans="13:13" x14ac:dyDescent="0.25">
      <c r="M94058"/>
    </row>
    <row r="94059" spans="13:13" x14ac:dyDescent="0.25">
      <c r="M94059"/>
    </row>
    <row r="94060" spans="13:13" x14ac:dyDescent="0.25">
      <c r="M94060"/>
    </row>
    <row r="94061" spans="13:13" x14ac:dyDescent="0.25">
      <c r="M94061"/>
    </row>
    <row r="94062" spans="13:13" x14ac:dyDescent="0.25">
      <c r="M94062"/>
    </row>
    <row r="94063" spans="13:13" x14ac:dyDescent="0.25">
      <c r="M94063"/>
    </row>
    <row r="94064" spans="13:13" x14ac:dyDescent="0.25">
      <c r="M94064"/>
    </row>
    <row r="94065" spans="13:13" x14ac:dyDescent="0.25">
      <c r="M94065"/>
    </row>
    <row r="94066" spans="13:13" x14ac:dyDescent="0.25">
      <c r="M94066"/>
    </row>
    <row r="94067" spans="13:13" x14ac:dyDescent="0.25">
      <c r="M94067"/>
    </row>
    <row r="94068" spans="13:13" x14ac:dyDescent="0.25">
      <c r="M94068"/>
    </row>
    <row r="94069" spans="13:13" x14ac:dyDescent="0.25">
      <c r="M94069"/>
    </row>
    <row r="94070" spans="13:13" x14ac:dyDescent="0.25">
      <c r="M94070"/>
    </row>
    <row r="94071" spans="13:13" x14ac:dyDescent="0.25">
      <c r="M94071"/>
    </row>
    <row r="94072" spans="13:13" x14ac:dyDescent="0.25">
      <c r="M94072"/>
    </row>
    <row r="94073" spans="13:13" x14ac:dyDescent="0.25">
      <c r="M94073"/>
    </row>
    <row r="94074" spans="13:13" x14ac:dyDescent="0.25">
      <c r="M94074"/>
    </row>
    <row r="94075" spans="13:13" x14ac:dyDescent="0.25">
      <c r="M94075"/>
    </row>
    <row r="94076" spans="13:13" x14ac:dyDescent="0.25">
      <c r="M94076"/>
    </row>
    <row r="94077" spans="13:13" x14ac:dyDescent="0.25">
      <c r="M94077"/>
    </row>
    <row r="94078" spans="13:13" x14ac:dyDescent="0.25">
      <c r="M94078"/>
    </row>
    <row r="94079" spans="13:13" x14ac:dyDescent="0.25">
      <c r="M94079"/>
    </row>
    <row r="94080" spans="13:13" x14ac:dyDescent="0.25">
      <c r="M94080"/>
    </row>
    <row r="94081" spans="13:13" x14ac:dyDescent="0.25">
      <c r="M94081"/>
    </row>
    <row r="94082" spans="13:13" x14ac:dyDescent="0.25">
      <c r="M94082"/>
    </row>
    <row r="94083" spans="13:13" x14ac:dyDescent="0.25">
      <c r="M94083"/>
    </row>
    <row r="94084" spans="13:13" x14ac:dyDescent="0.25">
      <c r="M94084"/>
    </row>
    <row r="94085" spans="13:13" x14ac:dyDescent="0.25">
      <c r="M94085"/>
    </row>
    <row r="94086" spans="13:13" x14ac:dyDescent="0.25">
      <c r="M94086"/>
    </row>
    <row r="94087" spans="13:13" x14ac:dyDescent="0.25">
      <c r="M94087"/>
    </row>
    <row r="94088" spans="13:13" x14ac:dyDescent="0.25">
      <c r="M94088"/>
    </row>
    <row r="94089" spans="13:13" x14ac:dyDescent="0.25">
      <c r="M94089"/>
    </row>
    <row r="94090" spans="13:13" x14ac:dyDescent="0.25">
      <c r="M94090"/>
    </row>
    <row r="94091" spans="13:13" x14ac:dyDescent="0.25">
      <c r="M94091"/>
    </row>
    <row r="94092" spans="13:13" x14ac:dyDescent="0.25">
      <c r="M94092"/>
    </row>
    <row r="94093" spans="13:13" x14ac:dyDescent="0.25">
      <c r="M94093"/>
    </row>
    <row r="94094" spans="13:13" x14ac:dyDescent="0.25">
      <c r="M94094"/>
    </row>
    <row r="94095" spans="13:13" x14ac:dyDescent="0.25">
      <c r="M94095"/>
    </row>
    <row r="94096" spans="13:13" x14ac:dyDescent="0.25">
      <c r="M94096"/>
    </row>
    <row r="94097" spans="13:13" x14ac:dyDescent="0.25">
      <c r="M94097"/>
    </row>
    <row r="94098" spans="13:13" x14ac:dyDescent="0.25">
      <c r="M94098"/>
    </row>
    <row r="94099" spans="13:13" x14ac:dyDescent="0.25">
      <c r="M94099"/>
    </row>
    <row r="94100" spans="13:13" x14ac:dyDescent="0.25">
      <c r="M94100"/>
    </row>
    <row r="94101" spans="13:13" x14ac:dyDescent="0.25">
      <c r="M94101"/>
    </row>
    <row r="94102" spans="13:13" x14ac:dyDescent="0.25">
      <c r="M94102"/>
    </row>
    <row r="94103" spans="13:13" x14ac:dyDescent="0.25">
      <c r="M94103"/>
    </row>
    <row r="94104" spans="13:13" x14ac:dyDescent="0.25">
      <c r="M94104"/>
    </row>
    <row r="94105" spans="13:13" x14ac:dyDescent="0.25">
      <c r="M94105"/>
    </row>
    <row r="94106" spans="13:13" x14ac:dyDescent="0.25">
      <c r="M94106"/>
    </row>
    <row r="94107" spans="13:13" x14ac:dyDescent="0.25">
      <c r="M94107"/>
    </row>
    <row r="94108" spans="13:13" x14ac:dyDescent="0.25">
      <c r="M94108"/>
    </row>
    <row r="94109" spans="13:13" x14ac:dyDescent="0.25">
      <c r="M94109"/>
    </row>
    <row r="94110" spans="13:13" x14ac:dyDescent="0.25">
      <c r="M94110"/>
    </row>
    <row r="94111" spans="13:13" x14ac:dyDescent="0.25">
      <c r="M94111"/>
    </row>
    <row r="94112" spans="13:13" x14ac:dyDescent="0.25">
      <c r="M94112"/>
    </row>
    <row r="94113" spans="13:13" x14ac:dyDescent="0.25">
      <c r="M94113"/>
    </row>
    <row r="94114" spans="13:13" x14ac:dyDescent="0.25">
      <c r="M94114"/>
    </row>
    <row r="94115" spans="13:13" x14ac:dyDescent="0.25">
      <c r="M94115"/>
    </row>
    <row r="94116" spans="13:13" x14ac:dyDescent="0.25">
      <c r="M94116"/>
    </row>
    <row r="94117" spans="13:13" x14ac:dyDescent="0.25">
      <c r="M94117"/>
    </row>
    <row r="94118" spans="13:13" x14ac:dyDescent="0.25">
      <c r="M94118"/>
    </row>
    <row r="94119" spans="13:13" x14ac:dyDescent="0.25">
      <c r="M94119"/>
    </row>
    <row r="94120" spans="13:13" x14ac:dyDescent="0.25">
      <c r="M94120"/>
    </row>
    <row r="94121" spans="13:13" x14ac:dyDescent="0.25">
      <c r="M94121"/>
    </row>
    <row r="94122" spans="13:13" x14ac:dyDescent="0.25">
      <c r="M94122"/>
    </row>
    <row r="94123" spans="13:13" x14ac:dyDescent="0.25">
      <c r="M94123"/>
    </row>
    <row r="94124" spans="13:13" x14ac:dyDescent="0.25">
      <c r="M94124"/>
    </row>
    <row r="94125" spans="13:13" x14ac:dyDescent="0.25">
      <c r="M94125"/>
    </row>
    <row r="94126" spans="13:13" x14ac:dyDescent="0.25">
      <c r="M94126"/>
    </row>
    <row r="94127" spans="13:13" x14ac:dyDescent="0.25">
      <c r="M94127"/>
    </row>
    <row r="94128" spans="13:13" x14ac:dyDescent="0.25">
      <c r="M94128"/>
    </row>
    <row r="94129" spans="13:13" x14ac:dyDescent="0.25">
      <c r="M94129"/>
    </row>
    <row r="94130" spans="13:13" x14ac:dyDescent="0.25">
      <c r="M94130"/>
    </row>
    <row r="94131" spans="13:13" x14ac:dyDescent="0.25">
      <c r="M94131"/>
    </row>
    <row r="94132" spans="13:13" x14ac:dyDescent="0.25">
      <c r="M94132"/>
    </row>
    <row r="94133" spans="13:13" x14ac:dyDescent="0.25">
      <c r="M94133"/>
    </row>
    <row r="94134" spans="13:13" x14ac:dyDescent="0.25">
      <c r="M94134"/>
    </row>
    <row r="94135" spans="13:13" x14ac:dyDescent="0.25">
      <c r="M94135"/>
    </row>
    <row r="94136" spans="13:13" x14ac:dyDescent="0.25">
      <c r="M94136"/>
    </row>
    <row r="94137" spans="13:13" x14ac:dyDescent="0.25">
      <c r="M94137"/>
    </row>
    <row r="94138" spans="13:13" x14ac:dyDescent="0.25">
      <c r="M94138"/>
    </row>
    <row r="94139" spans="13:13" x14ac:dyDescent="0.25">
      <c r="M94139"/>
    </row>
    <row r="94140" spans="13:13" x14ac:dyDescent="0.25">
      <c r="M94140"/>
    </row>
    <row r="94141" spans="13:13" x14ac:dyDescent="0.25">
      <c r="M94141"/>
    </row>
    <row r="94142" spans="13:13" x14ac:dyDescent="0.25">
      <c r="M94142"/>
    </row>
    <row r="94143" spans="13:13" x14ac:dyDescent="0.25">
      <c r="M94143"/>
    </row>
    <row r="94144" spans="13:13" x14ac:dyDescent="0.25">
      <c r="M94144"/>
    </row>
    <row r="94145" spans="13:13" x14ac:dyDescent="0.25">
      <c r="M94145"/>
    </row>
    <row r="94146" spans="13:13" x14ac:dyDescent="0.25">
      <c r="M94146"/>
    </row>
    <row r="94147" spans="13:13" x14ac:dyDescent="0.25">
      <c r="M94147"/>
    </row>
    <row r="94148" spans="13:13" x14ac:dyDescent="0.25">
      <c r="M94148"/>
    </row>
    <row r="94149" spans="13:13" x14ac:dyDescent="0.25">
      <c r="M94149"/>
    </row>
    <row r="94150" spans="13:13" x14ac:dyDescent="0.25">
      <c r="M94150"/>
    </row>
    <row r="94151" spans="13:13" x14ac:dyDescent="0.25">
      <c r="M94151"/>
    </row>
    <row r="94152" spans="13:13" x14ac:dyDescent="0.25">
      <c r="M94152"/>
    </row>
    <row r="94153" spans="13:13" x14ac:dyDescent="0.25">
      <c r="M94153"/>
    </row>
    <row r="94154" spans="13:13" x14ac:dyDescent="0.25">
      <c r="M94154"/>
    </row>
    <row r="94155" spans="13:13" x14ac:dyDescent="0.25">
      <c r="M94155"/>
    </row>
    <row r="94156" spans="13:13" x14ac:dyDescent="0.25">
      <c r="M94156"/>
    </row>
    <row r="94157" spans="13:13" x14ac:dyDescent="0.25">
      <c r="M94157"/>
    </row>
    <row r="94158" spans="13:13" x14ac:dyDescent="0.25">
      <c r="M94158"/>
    </row>
    <row r="94159" spans="13:13" x14ac:dyDescent="0.25">
      <c r="M94159"/>
    </row>
    <row r="94160" spans="13:13" x14ac:dyDescent="0.25">
      <c r="M94160"/>
    </row>
    <row r="94161" spans="13:13" x14ac:dyDescent="0.25">
      <c r="M94161"/>
    </row>
    <row r="94162" spans="13:13" x14ac:dyDescent="0.25">
      <c r="M94162"/>
    </row>
    <row r="94163" spans="13:13" x14ac:dyDescent="0.25">
      <c r="M94163"/>
    </row>
    <row r="94164" spans="13:13" x14ac:dyDescent="0.25">
      <c r="M94164"/>
    </row>
    <row r="94165" spans="13:13" x14ac:dyDescent="0.25">
      <c r="M94165"/>
    </row>
    <row r="94166" spans="13:13" x14ac:dyDescent="0.25">
      <c r="M94166"/>
    </row>
    <row r="94167" spans="13:13" x14ac:dyDescent="0.25">
      <c r="M94167"/>
    </row>
    <row r="94168" spans="13:13" x14ac:dyDescent="0.25">
      <c r="M94168"/>
    </row>
    <row r="94169" spans="13:13" x14ac:dyDescent="0.25">
      <c r="M94169"/>
    </row>
    <row r="94170" spans="13:13" x14ac:dyDescent="0.25">
      <c r="M94170"/>
    </row>
    <row r="94171" spans="13:13" x14ac:dyDescent="0.25">
      <c r="M94171"/>
    </row>
    <row r="94172" spans="13:13" x14ac:dyDescent="0.25">
      <c r="M94172"/>
    </row>
    <row r="94173" spans="13:13" x14ac:dyDescent="0.25">
      <c r="M94173"/>
    </row>
    <row r="94174" spans="13:13" x14ac:dyDescent="0.25">
      <c r="M94174"/>
    </row>
    <row r="94175" spans="13:13" x14ac:dyDescent="0.25">
      <c r="M94175"/>
    </row>
    <row r="94176" spans="13:13" x14ac:dyDescent="0.25">
      <c r="M94176"/>
    </row>
    <row r="94177" spans="13:13" x14ac:dyDescent="0.25">
      <c r="M94177"/>
    </row>
    <row r="94178" spans="13:13" x14ac:dyDescent="0.25">
      <c r="M94178"/>
    </row>
    <row r="94179" spans="13:13" x14ac:dyDescent="0.25">
      <c r="M94179"/>
    </row>
    <row r="94180" spans="13:13" x14ac:dyDescent="0.25">
      <c r="M94180"/>
    </row>
    <row r="94181" spans="13:13" x14ac:dyDescent="0.25">
      <c r="M94181"/>
    </row>
    <row r="94182" spans="13:13" x14ac:dyDescent="0.25">
      <c r="M94182"/>
    </row>
    <row r="94183" spans="13:13" x14ac:dyDescent="0.25">
      <c r="M94183"/>
    </row>
    <row r="94184" spans="13:13" x14ac:dyDescent="0.25">
      <c r="M94184"/>
    </row>
    <row r="94185" spans="13:13" x14ac:dyDescent="0.25">
      <c r="M94185"/>
    </row>
    <row r="94186" spans="13:13" x14ac:dyDescent="0.25">
      <c r="M94186"/>
    </row>
    <row r="94187" spans="13:13" x14ac:dyDescent="0.25">
      <c r="M94187"/>
    </row>
    <row r="94188" spans="13:13" x14ac:dyDescent="0.25">
      <c r="M94188"/>
    </row>
    <row r="94189" spans="13:13" x14ac:dyDescent="0.25">
      <c r="M94189"/>
    </row>
    <row r="94190" spans="13:13" x14ac:dyDescent="0.25">
      <c r="M94190"/>
    </row>
    <row r="94191" spans="13:13" x14ac:dyDescent="0.25">
      <c r="M94191"/>
    </row>
    <row r="94192" spans="13:13" x14ac:dyDescent="0.25">
      <c r="M94192"/>
    </row>
    <row r="94193" spans="13:13" x14ac:dyDescent="0.25">
      <c r="M94193"/>
    </row>
    <row r="94194" spans="13:13" x14ac:dyDescent="0.25">
      <c r="M94194"/>
    </row>
    <row r="94195" spans="13:13" x14ac:dyDescent="0.25">
      <c r="M94195"/>
    </row>
    <row r="94196" spans="13:13" x14ac:dyDescent="0.25">
      <c r="M94196"/>
    </row>
    <row r="94197" spans="13:13" x14ac:dyDescent="0.25">
      <c r="M94197"/>
    </row>
    <row r="94198" spans="13:13" x14ac:dyDescent="0.25">
      <c r="M94198"/>
    </row>
    <row r="94199" spans="13:13" x14ac:dyDescent="0.25">
      <c r="M94199"/>
    </row>
    <row r="94200" spans="13:13" x14ac:dyDescent="0.25">
      <c r="M94200"/>
    </row>
    <row r="94201" spans="13:13" x14ac:dyDescent="0.25">
      <c r="M94201"/>
    </row>
    <row r="94202" spans="13:13" x14ac:dyDescent="0.25">
      <c r="M94202"/>
    </row>
    <row r="94203" spans="13:13" x14ac:dyDescent="0.25">
      <c r="M94203"/>
    </row>
    <row r="94204" spans="13:13" x14ac:dyDescent="0.25">
      <c r="M94204"/>
    </row>
    <row r="94205" spans="13:13" x14ac:dyDescent="0.25">
      <c r="M94205"/>
    </row>
    <row r="94206" spans="13:13" x14ac:dyDescent="0.25">
      <c r="M94206"/>
    </row>
    <row r="94207" spans="13:13" x14ac:dyDescent="0.25">
      <c r="M94207"/>
    </row>
    <row r="94208" spans="13:13" x14ac:dyDescent="0.25">
      <c r="M94208"/>
    </row>
    <row r="94209" spans="13:13" x14ac:dyDescent="0.25">
      <c r="M94209"/>
    </row>
    <row r="94210" spans="13:13" x14ac:dyDescent="0.25">
      <c r="M94210"/>
    </row>
    <row r="94211" spans="13:13" x14ac:dyDescent="0.25">
      <c r="M94211"/>
    </row>
    <row r="94212" spans="13:13" x14ac:dyDescent="0.25">
      <c r="M94212"/>
    </row>
    <row r="94213" spans="13:13" x14ac:dyDescent="0.25">
      <c r="M94213"/>
    </row>
    <row r="94214" spans="13:13" x14ac:dyDescent="0.25">
      <c r="M94214"/>
    </row>
    <row r="94215" spans="13:13" x14ac:dyDescent="0.25">
      <c r="M94215"/>
    </row>
    <row r="94216" spans="13:13" x14ac:dyDescent="0.25">
      <c r="M94216"/>
    </row>
    <row r="94217" spans="13:13" x14ac:dyDescent="0.25">
      <c r="M94217"/>
    </row>
    <row r="94218" spans="13:13" x14ac:dyDescent="0.25">
      <c r="M94218"/>
    </row>
    <row r="94219" spans="13:13" x14ac:dyDescent="0.25">
      <c r="M94219"/>
    </row>
    <row r="94220" spans="13:13" x14ac:dyDescent="0.25">
      <c r="M94220"/>
    </row>
    <row r="94221" spans="13:13" x14ac:dyDescent="0.25">
      <c r="M94221"/>
    </row>
    <row r="94222" spans="13:13" x14ac:dyDescent="0.25">
      <c r="M94222"/>
    </row>
    <row r="94223" spans="13:13" x14ac:dyDescent="0.25">
      <c r="M94223"/>
    </row>
    <row r="94224" spans="13:13" x14ac:dyDescent="0.25">
      <c r="M94224"/>
    </row>
    <row r="94225" spans="13:13" x14ac:dyDescent="0.25">
      <c r="M94225"/>
    </row>
    <row r="94226" spans="13:13" x14ac:dyDescent="0.25">
      <c r="M94226"/>
    </row>
    <row r="94227" spans="13:13" x14ac:dyDescent="0.25">
      <c r="M94227"/>
    </row>
    <row r="94228" spans="13:13" x14ac:dyDescent="0.25">
      <c r="M94228"/>
    </row>
    <row r="94229" spans="13:13" x14ac:dyDescent="0.25">
      <c r="M94229"/>
    </row>
    <row r="94230" spans="13:13" x14ac:dyDescent="0.25">
      <c r="M94230"/>
    </row>
    <row r="94231" spans="13:13" x14ac:dyDescent="0.25">
      <c r="M94231"/>
    </row>
    <row r="94232" spans="13:13" x14ac:dyDescent="0.25">
      <c r="M94232"/>
    </row>
    <row r="94233" spans="13:13" x14ac:dyDescent="0.25">
      <c r="M94233"/>
    </row>
    <row r="94234" spans="13:13" x14ac:dyDescent="0.25">
      <c r="M94234"/>
    </row>
    <row r="94235" spans="13:13" x14ac:dyDescent="0.25">
      <c r="M94235"/>
    </row>
    <row r="94236" spans="13:13" x14ac:dyDescent="0.25">
      <c r="M94236"/>
    </row>
    <row r="94237" spans="13:13" x14ac:dyDescent="0.25">
      <c r="M94237"/>
    </row>
    <row r="94238" spans="13:13" x14ac:dyDescent="0.25">
      <c r="M94238"/>
    </row>
    <row r="94239" spans="13:13" x14ac:dyDescent="0.25">
      <c r="M94239"/>
    </row>
    <row r="94240" spans="13:13" x14ac:dyDescent="0.25">
      <c r="M94240"/>
    </row>
    <row r="94241" spans="13:13" x14ac:dyDescent="0.25">
      <c r="M94241"/>
    </row>
    <row r="94242" spans="13:13" x14ac:dyDescent="0.25">
      <c r="M94242"/>
    </row>
    <row r="94243" spans="13:13" x14ac:dyDescent="0.25">
      <c r="M94243"/>
    </row>
    <row r="94244" spans="13:13" x14ac:dyDescent="0.25">
      <c r="M94244"/>
    </row>
    <row r="94245" spans="13:13" x14ac:dyDescent="0.25">
      <c r="M94245"/>
    </row>
    <row r="94246" spans="13:13" x14ac:dyDescent="0.25">
      <c r="M94246"/>
    </row>
    <row r="94247" spans="13:13" x14ac:dyDescent="0.25">
      <c r="M94247"/>
    </row>
    <row r="94248" spans="13:13" x14ac:dyDescent="0.25">
      <c r="M94248"/>
    </row>
    <row r="94249" spans="13:13" x14ac:dyDescent="0.25">
      <c r="M94249"/>
    </row>
    <row r="94250" spans="13:13" x14ac:dyDescent="0.25">
      <c r="M94250"/>
    </row>
    <row r="94251" spans="13:13" x14ac:dyDescent="0.25">
      <c r="M94251"/>
    </row>
    <row r="94252" spans="13:13" x14ac:dyDescent="0.25">
      <c r="M94252"/>
    </row>
    <row r="94253" spans="13:13" x14ac:dyDescent="0.25">
      <c r="M94253"/>
    </row>
    <row r="94254" spans="13:13" x14ac:dyDescent="0.25">
      <c r="M94254"/>
    </row>
    <row r="94255" spans="13:13" x14ac:dyDescent="0.25">
      <c r="M94255"/>
    </row>
    <row r="94256" spans="13:13" x14ac:dyDescent="0.25">
      <c r="M94256"/>
    </row>
    <row r="94257" spans="13:13" x14ac:dyDescent="0.25">
      <c r="M94257"/>
    </row>
    <row r="94258" spans="13:13" x14ac:dyDescent="0.25">
      <c r="M94258"/>
    </row>
    <row r="94259" spans="13:13" x14ac:dyDescent="0.25">
      <c r="M94259"/>
    </row>
    <row r="94260" spans="13:13" x14ac:dyDescent="0.25">
      <c r="M94260"/>
    </row>
    <row r="94261" spans="13:13" x14ac:dyDescent="0.25">
      <c r="M94261"/>
    </row>
    <row r="94262" spans="13:13" x14ac:dyDescent="0.25">
      <c r="M94262"/>
    </row>
    <row r="94263" spans="13:13" x14ac:dyDescent="0.25">
      <c r="M94263"/>
    </row>
    <row r="94264" spans="13:13" x14ac:dyDescent="0.25">
      <c r="M94264"/>
    </row>
    <row r="94265" spans="13:13" x14ac:dyDescent="0.25">
      <c r="M94265"/>
    </row>
    <row r="94266" spans="13:13" x14ac:dyDescent="0.25">
      <c r="M94266"/>
    </row>
    <row r="94267" spans="13:13" x14ac:dyDescent="0.25">
      <c r="M94267"/>
    </row>
    <row r="94268" spans="13:13" x14ac:dyDescent="0.25">
      <c r="M94268"/>
    </row>
    <row r="94269" spans="13:13" x14ac:dyDescent="0.25">
      <c r="M94269"/>
    </row>
    <row r="94270" spans="13:13" x14ac:dyDescent="0.25">
      <c r="M94270"/>
    </row>
    <row r="94271" spans="13:13" x14ac:dyDescent="0.25">
      <c r="M94271"/>
    </row>
    <row r="94272" spans="13:13" x14ac:dyDescent="0.25">
      <c r="M94272"/>
    </row>
    <row r="94273" spans="13:13" x14ac:dyDescent="0.25">
      <c r="M94273"/>
    </row>
    <row r="94274" spans="13:13" x14ac:dyDescent="0.25">
      <c r="M94274"/>
    </row>
    <row r="94275" spans="13:13" x14ac:dyDescent="0.25">
      <c r="M94275"/>
    </row>
    <row r="94276" spans="13:13" x14ac:dyDescent="0.25">
      <c r="M94276"/>
    </row>
    <row r="94277" spans="13:13" x14ac:dyDescent="0.25">
      <c r="M94277"/>
    </row>
    <row r="94278" spans="13:13" x14ac:dyDescent="0.25">
      <c r="M94278"/>
    </row>
    <row r="94279" spans="13:13" x14ac:dyDescent="0.25">
      <c r="M94279"/>
    </row>
    <row r="94280" spans="13:13" x14ac:dyDescent="0.25">
      <c r="M94280"/>
    </row>
    <row r="94281" spans="13:13" x14ac:dyDescent="0.25">
      <c r="M94281"/>
    </row>
    <row r="94282" spans="13:13" x14ac:dyDescent="0.25">
      <c r="M94282"/>
    </row>
    <row r="94283" spans="13:13" x14ac:dyDescent="0.25">
      <c r="M94283"/>
    </row>
    <row r="94284" spans="13:13" x14ac:dyDescent="0.25">
      <c r="M94284"/>
    </row>
    <row r="94285" spans="13:13" x14ac:dyDescent="0.25">
      <c r="M94285"/>
    </row>
    <row r="94286" spans="13:13" x14ac:dyDescent="0.25">
      <c r="M94286"/>
    </row>
    <row r="94287" spans="13:13" x14ac:dyDescent="0.25">
      <c r="M94287"/>
    </row>
    <row r="94288" spans="13:13" x14ac:dyDescent="0.25">
      <c r="M94288"/>
    </row>
    <row r="94289" spans="13:13" x14ac:dyDescent="0.25">
      <c r="M94289"/>
    </row>
    <row r="94290" spans="13:13" x14ac:dyDescent="0.25">
      <c r="M94290"/>
    </row>
    <row r="94291" spans="13:13" x14ac:dyDescent="0.25">
      <c r="M94291"/>
    </row>
    <row r="94292" spans="13:13" x14ac:dyDescent="0.25">
      <c r="M94292"/>
    </row>
    <row r="94293" spans="13:13" x14ac:dyDescent="0.25">
      <c r="M94293"/>
    </row>
    <row r="94294" spans="13:13" x14ac:dyDescent="0.25">
      <c r="M94294"/>
    </row>
    <row r="94295" spans="13:13" x14ac:dyDescent="0.25">
      <c r="M94295"/>
    </row>
    <row r="94296" spans="13:13" x14ac:dyDescent="0.25">
      <c r="M94296"/>
    </row>
    <row r="94297" spans="13:13" x14ac:dyDescent="0.25">
      <c r="M94297"/>
    </row>
    <row r="94298" spans="13:13" x14ac:dyDescent="0.25">
      <c r="M94298"/>
    </row>
    <row r="94299" spans="13:13" x14ac:dyDescent="0.25">
      <c r="M94299"/>
    </row>
    <row r="94300" spans="13:13" x14ac:dyDescent="0.25">
      <c r="M94300"/>
    </row>
    <row r="94301" spans="13:13" x14ac:dyDescent="0.25">
      <c r="M94301"/>
    </row>
    <row r="94302" spans="13:13" x14ac:dyDescent="0.25">
      <c r="M94302"/>
    </row>
    <row r="94303" spans="13:13" x14ac:dyDescent="0.25">
      <c r="M94303"/>
    </row>
    <row r="94304" spans="13:13" x14ac:dyDescent="0.25">
      <c r="M94304"/>
    </row>
    <row r="94305" spans="13:13" x14ac:dyDescent="0.25">
      <c r="M94305"/>
    </row>
    <row r="94306" spans="13:13" x14ac:dyDescent="0.25">
      <c r="M94306"/>
    </row>
    <row r="94307" spans="13:13" x14ac:dyDescent="0.25">
      <c r="M94307"/>
    </row>
    <row r="94308" spans="13:13" x14ac:dyDescent="0.25">
      <c r="M94308"/>
    </row>
    <row r="94309" spans="13:13" x14ac:dyDescent="0.25">
      <c r="M94309"/>
    </row>
    <row r="94310" spans="13:13" x14ac:dyDescent="0.25">
      <c r="M94310"/>
    </row>
    <row r="94311" spans="13:13" x14ac:dyDescent="0.25">
      <c r="M94311"/>
    </row>
    <row r="94312" spans="13:13" x14ac:dyDescent="0.25">
      <c r="M94312"/>
    </row>
    <row r="94313" spans="13:13" x14ac:dyDescent="0.25">
      <c r="M94313"/>
    </row>
    <row r="94314" spans="13:13" x14ac:dyDescent="0.25">
      <c r="M94314"/>
    </row>
    <row r="94315" spans="13:13" x14ac:dyDescent="0.25">
      <c r="M94315"/>
    </row>
    <row r="94316" spans="13:13" x14ac:dyDescent="0.25">
      <c r="M94316"/>
    </row>
    <row r="94317" spans="13:13" x14ac:dyDescent="0.25">
      <c r="M94317"/>
    </row>
    <row r="94318" spans="13:13" x14ac:dyDescent="0.25">
      <c r="M94318"/>
    </row>
    <row r="94319" spans="13:13" x14ac:dyDescent="0.25">
      <c r="M94319"/>
    </row>
    <row r="94320" spans="13:13" x14ac:dyDescent="0.25">
      <c r="M94320"/>
    </row>
    <row r="94321" spans="13:13" x14ac:dyDescent="0.25">
      <c r="M94321"/>
    </row>
    <row r="94322" spans="13:13" x14ac:dyDescent="0.25">
      <c r="M94322"/>
    </row>
    <row r="94323" spans="13:13" x14ac:dyDescent="0.25">
      <c r="M94323"/>
    </row>
    <row r="94324" spans="13:13" x14ac:dyDescent="0.25">
      <c r="M94324"/>
    </row>
    <row r="94325" spans="13:13" x14ac:dyDescent="0.25">
      <c r="M94325"/>
    </row>
    <row r="94326" spans="13:13" x14ac:dyDescent="0.25">
      <c r="M94326"/>
    </row>
    <row r="94327" spans="13:13" x14ac:dyDescent="0.25">
      <c r="M94327"/>
    </row>
    <row r="94328" spans="13:13" x14ac:dyDescent="0.25">
      <c r="M94328"/>
    </row>
    <row r="94329" spans="13:13" x14ac:dyDescent="0.25">
      <c r="M94329"/>
    </row>
    <row r="94330" spans="13:13" x14ac:dyDescent="0.25">
      <c r="M94330"/>
    </row>
    <row r="94331" spans="13:13" x14ac:dyDescent="0.25">
      <c r="M94331"/>
    </row>
    <row r="94332" spans="13:13" x14ac:dyDescent="0.25">
      <c r="M94332"/>
    </row>
    <row r="94333" spans="13:13" x14ac:dyDescent="0.25">
      <c r="M94333"/>
    </row>
    <row r="94334" spans="13:13" x14ac:dyDescent="0.25">
      <c r="M94334"/>
    </row>
    <row r="94335" spans="13:13" x14ac:dyDescent="0.25">
      <c r="M94335"/>
    </row>
    <row r="94336" spans="13:13" x14ac:dyDescent="0.25">
      <c r="M94336"/>
    </row>
    <row r="94337" spans="13:13" x14ac:dyDescent="0.25">
      <c r="M94337"/>
    </row>
    <row r="94338" spans="13:13" x14ac:dyDescent="0.25">
      <c r="M94338"/>
    </row>
    <row r="94339" spans="13:13" x14ac:dyDescent="0.25">
      <c r="M94339"/>
    </row>
    <row r="94340" spans="13:13" x14ac:dyDescent="0.25">
      <c r="M94340"/>
    </row>
    <row r="94341" spans="13:13" x14ac:dyDescent="0.25">
      <c r="M94341"/>
    </row>
    <row r="94342" spans="13:13" x14ac:dyDescent="0.25">
      <c r="M94342"/>
    </row>
    <row r="94343" spans="13:13" x14ac:dyDescent="0.25">
      <c r="M94343"/>
    </row>
    <row r="94344" spans="13:13" x14ac:dyDescent="0.25">
      <c r="M94344"/>
    </row>
    <row r="94345" spans="13:13" x14ac:dyDescent="0.25">
      <c r="M94345"/>
    </row>
    <row r="94346" spans="13:13" x14ac:dyDescent="0.25">
      <c r="M94346"/>
    </row>
    <row r="94347" spans="13:13" x14ac:dyDescent="0.25">
      <c r="M94347"/>
    </row>
    <row r="94348" spans="13:13" x14ac:dyDescent="0.25">
      <c r="M94348"/>
    </row>
    <row r="94349" spans="13:13" x14ac:dyDescent="0.25">
      <c r="M94349"/>
    </row>
    <row r="94350" spans="13:13" x14ac:dyDescent="0.25">
      <c r="M94350"/>
    </row>
    <row r="94351" spans="13:13" x14ac:dyDescent="0.25">
      <c r="M94351"/>
    </row>
    <row r="94352" spans="13:13" x14ac:dyDescent="0.25">
      <c r="M94352"/>
    </row>
    <row r="94353" spans="13:13" x14ac:dyDescent="0.25">
      <c r="M94353"/>
    </row>
    <row r="94354" spans="13:13" x14ac:dyDescent="0.25">
      <c r="M94354"/>
    </row>
    <row r="94355" spans="13:13" x14ac:dyDescent="0.25">
      <c r="M94355"/>
    </row>
    <row r="94356" spans="13:13" x14ac:dyDescent="0.25">
      <c r="M94356"/>
    </row>
    <row r="94357" spans="13:13" x14ac:dyDescent="0.25">
      <c r="M94357"/>
    </row>
    <row r="94358" spans="13:13" x14ac:dyDescent="0.25">
      <c r="M94358"/>
    </row>
    <row r="94359" spans="13:13" x14ac:dyDescent="0.25">
      <c r="M94359"/>
    </row>
    <row r="94360" spans="13:13" x14ac:dyDescent="0.25">
      <c r="M94360"/>
    </row>
    <row r="94361" spans="13:13" x14ac:dyDescent="0.25">
      <c r="M94361"/>
    </row>
    <row r="94362" spans="13:13" x14ac:dyDescent="0.25">
      <c r="M94362"/>
    </row>
    <row r="94363" spans="13:13" x14ac:dyDescent="0.25">
      <c r="M94363"/>
    </row>
    <row r="94364" spans="13:13" x14ac:dyDescent="0.25">
      <c r="M94364"/>
    </row>
    <row r="94365" spans="13:13" x14ac:dyDescent="0.25">
      <c r="M94365"/>
    </row>
    <row r="94366" spans="13:13" x14ac:dyDescent="0.25">
      <c r="M94366"/>
    </row>
    <row r="94367" spans="13:13" x14ac:dyDescent="0.25">
      <c r="M94367"/>
    </row>
    <row r="94368" spans="13:13" x14ac:dyDescent="0.25">
      <c r="M94368"/>
    </row>
    <row r="94369" spans="13:13" x14ac:dyDescent="0.25">
      <c r="M94369"/>
    </row>
    <row r="94370" spans="13:13" x14ac:dyDescent="0.25">
      <c r="M94370"/>
    </row>
    <row r="94371" spans="13:13" x14ac:dyDescent="0.25">
      <c r="M94371"/>
    </row>
    <row r="94372" spans="13:13" x14ac:dyDescent="0.25">
      <c r="M94372"/>
    </row>
    <row r="94373" spans="13:13" x14ac:dyDescent="0.25">
      <c r="M94373"/>
    </row>
    <row r="94374" spans="13:13" x14ac:dyDescent="0.25">
      <c r="M94374"/>
    </row>
    <row r="94375" spans="13:13" x14ac:dyDescent="0.25">
      <c r="M94375"/>
    </row>
    <row r="94376" spans="13:13" x14ac:dyDescent="0.25">
      <c r="M94376"/>
    </row>
    <row r="94377" spans="13:13" x14ac:dyDescent="0.25">
      <c r="M94377"/>
    </row>
    <row r="94378" spans="13:13" x14ac:dyDescent="0.25">
      <c r="M94378"/>
    </row>
    <row r="94379" spans="13:13" x14ac:dyDescent="0.25">
      <c r="M94379"/>
    </row>
    <row r="94380" spans="13:13" x14ac:dyDescent="0.25">
      <c r="M94380"/>
    </row>
    <row r="94381" spans="13:13" x14ac:dyDescent="0.25">
      <c r="M94381"/>
    </row>
    <row r="94382" spans="13:13" x14ac:dyDescent="0.25">
      <c r="M94382"/>
    </row>
    <row r="94383" spans="13:13" x14ac:dyDescent="0.25">
      <c r="M94383"/>
    </row>
    <row r="94384" spans="13:13" x14ac:dyDescent="0.25">
      <c r="M94384"/>
    </row>
    <row r="94385" spans="13:13" x14ac:dyDescent="0.25">
      <c r="M94385"/>
    </row>
    <row r="94386" spans="13:13" x14ac:dyDescent="0.25">
      <c r="M94386"/>
    </row>
    <row r="94387" spans="13:13" x14ac:dyDescent="0.25">
      <c r="M94387"/>
    </row>
    <row r="94388" spans="13:13" x14ac:dyDescent="0.25">
      <c r="M94388"/>
    </row>
    <row r="94389" spans="13:13" x14ac:dyDescent="0.25">
      <c r="M94389"/>
    </row>
    <row r="94390" spans="13:13" x14ac:dyDescent="0.25">
      <c r="M94390"/>
    </row>
    <row r="94391" spans="13:13" x14ac:dyDescent="0.25">
      <c r="M94391"/>
    </row>
    <row r="94392" spans="13:13" x14ac:dyDescent="0.25">
      <c r="M94392"/>
    </row>
    <row r="94393" spans="13:13" x14ac:dyDescent="0.25">
      <c r="M94393"/>
    </row>
    <row r="94394" spans="13:13" x14ac:dyDescent="0.25">
      <c r="M94394"/>
    </row>
    <row r="94395" spans="13:13" x14ac:dyDescent="0.25">
      <c r="M94395"/>
    </row>
    <row r="94396" spans="13:13" x14ac:dyDescent="0.25">
      <c r="M94396"/>
    </row>
    <row r="94397" spans="13:13" x14ac:dyDescent="0.25">
      <c r="M94397"/>
    </row>
    <row r="94398" spans="13:13" x14ac:dyDescent="0.25">
      <c r="M94398"/>
    </row>
    <row r="94399" spans="13:13" x14ac:dyDescent="0.25">
      <c r="M94399"/>
    </row>
    <row r="94400" spans="13:13" x14ac:dyDescent="0.25">
      <c r="M94400"/>
    </row>
    <row r="94401" spans="13:13" x14ac:dyDescent="0.25">
      <c r="M94401"/>
    </row>
    <row r="94402" spans="13:13" x14ac:dyDescent="0.25">
      <c r="M94402"/>
    </row>
    <row r="94403" spans="13:13" x14ac:dyDescent="0.25">
      <c r="M94403"/>
    </row>
    <row r="94404" spans="13:13" x14ac:dyDescent="0.25">
      <c r="M94404"/>
    </row>
    <row r="94405" spans="13:13" x14ac:dyDescent="0.25">
      <c r="M94405"/>
    </row>
    <row r="94406" spans="13:13" x14ac:dyDescent="0.25">
      <c r="M94406"/>
    </row>
    <row r="94407" spans="13:13" x14ac:dyDescent="0.25">
      <c r="M94407"/>
    </row>
    <row r="94408" spans="13:13" x14ac:dyDescent="0.25">
      <c r="M94408"/>
    </row>
    <row r="94409" spans="13:13" x14ac:dyDescent="0.25">
      <c r="M94409"/>
    </row>
    <row r="94410" spans="13:13" x14ac:dyDescent="0.25">
      <c r="M94410"/>
    </row>
    <row r="94411" spans="13:13" x14ac:dyDescent="0.25">
      <c r="M94411"/>
    </row>
    <row r="94412" spans="13:13" x14ac:dyDescent="0.25">
      <c r="M94412"/>
    </row>
    <row r="94413" spans="13:13" x14ac:dyDescent="0.25">
      <c r="M94413"/>
    </row>
    <row r="94414" spans="13:13" x14ac:dyDescent="0.25">
      <c r="M94414"/>
    </row>
    <row r="94415" spans="13:13" x14ac:dyDescent="0.25">
      <c r="M94415"/>
    </row>
    <row r="94416" spans="13:13" x14ac:dyDescent="0.25">
      <c r="M94416"/>
    </row>
    <row r="94417" spans="13:13" x14ac:dyDescent="0.25">
      <c r="M94417"/>
    </row>
    <row r="94418" spans="13:13" x14ac:dyDescent="0.25">
      <c r="M94418"/>
    </row>
    <row r="94419" spans="13:13" x14ac:dyDescent="0.25">
      <c r="M94419"/>
    </row>
    <row r="94420" spans="13:13" x14ac:dyDescent="0.25">
      <c r="M94420"/>
    </row>
    <row r="94421" spans="13:13" x14ac:dyDescent="0.25">
      <c r="M94421"/>
    </row>
    <row r="94422" spans="13:13" x14ac:dyDescent="0.25">
      <c r="M94422"/>
    </row>
    <row r="94423" spans="13:13" x14ac:dyDescent="0.25">
      <c r="M94423"/>
    </row>
    <row r="94424" spans="13:13" x14ac:dyDescent="0.25">
      <c r="M94424"/>
    </row>
    <row r="94425" spans="13:13" x14ac:dyDescent="0.25">
      <c r="M94425"/>
    </row>
    <row r="94426" spans="13:13" x14ac:dyDescent="0.25">
      <c r="M94426"/>
    </row>
    <row r="94427" spans="13:13" x14ac:dyDescent="0.25">
      <c r="M94427"/>
    </row>
    <row r="94428" spans="13:13" x14ac:dyDescent="0.25">
      <c r="M94428"/>
    </row>
    <row r="94429" spans="13:13" x14ac:dyDescent="0.25">
      <c r="M94429"/>
    </row>
    <row r="94430" spans="13:13" x14ac:dyDescent="0.25">
      <c r="M94430"/>
    </row>
    <row r="94431" spans="13:13" x14ac:dyDescent="0.25">
      <c r="M94431"/>
    </row>
    <row r="94432" spans="13:13" x14ac:dyDescent="0.25">
      <c r="M94432"/>
    </row>
    <row r="94433" spans="13:13" x14ac:dyDescent="0.25">
      <c r="M94433"/>
    </row>
    <row r="94434" spans="13:13" x14ac:dyDescent="0.25">
      <c r="M94434"/>
    </row>
    <row r="94435" spans="13:13" x14ac:dyDescent="0.25">
      <c r="M94435"/>
    </row>
    <row r="94436" spans="13:13" x14ac:dyDescent="0.25">
      <c r="M94436"/>
    </row>
    <row r="94437" spans="13:13" x14ac:dyDescent="0.25">
      <c r="M94437"/>
    </row>
    <row r="94438" spans="13:13" x14ac:dyDescent="0.25">
      <c r="M94438"/>
    </row>
    <row r="94439" spans="13:13" x14ac:dyDescent="0.25">
      <c r="M94439"/>
    </row>
    <row r="94440" spans="13:13" x14ac:dyDescent="0.25">
      <c r="M94440"/>
    </row>
    <row r="94441" spans="13:13" x14ac:dyDescent="0.25">
      <c r="M94441"/>
    </row>
    <row r="94442" spans="13:13" x14ac:dyDescent="0.25">
      <c r="M94442"/>
    </row>
    <row r="94443" spans="13:13" x14ac:dyDescent="0.25">
      <c r="M94443"/>
    </row>
    <row r="94444" spans="13:13" x14ac:dyDescent="0.25">
      <c r="M94444"/>
    </row>
    <row r="94445" spans="13:13" x14ac:dyDescent="0.25">
      <c r="M94445"/>
    </row>
    <row r="94446" spans="13:13" x14ac:dyDescent="0.25">
      <c r="M94446"/>
    </row>
    <row r="94447" spans="13:13" x14ac:dyDescent="0.25">
      <c r="M94447"/>
    </row>
    <row r="94448" spans="13:13" x14ac:dyDescent="0.25">
      <c r="M94448"/>
    </row>
    <row r="94449" spans="13:13" x14ac:dyDescent="0.25">
      <c r="M94449"/>
    </row>
    <row r="94450" spans="13:13" x14ac:dyDescent="0.25">
      <c r="M94450"/>
    </row>
    <row r="94451" spans="13:13" x14ac:dyDescent="0.25">
      <c r="M94451"/>
    </row>
    <row r="94452" spans="13:13" x14ac:dyDescent="0.25">
      <c r="M94452"/>
    </row>
    <row r="94453" spans="13:13" x14ac:dyDescent="0.25">
      <c r="M94453"/>
    </row>
    <row r="94454" spans="13:13" x14ac:dyDescent="0.25">
      <c r="M94454"/>
    </row>
    <row r="94455" spans="13:13" x14ac:dyDescent="0.25">
      <c r="M94455"/>
    </row>
    <row r="94456" spans="13:13" x14ac:dyDescent="0.25">
      <c r="M94456"/>
    </row>
    <row r="94457" spans="13:13" x14ac:dyDescent="0.25">
      <c r="M94457"/>
    </row>
    <row r="94458" spans="13:13" x14ac:dyDescent="0.25">
      <c r="M94458"/>
    </row>
    <row r="94459" spans="13:13" x14ac:dyDescent="0.25">
      <c r="M94459"/>
    </row>
    <row r="94460" spans="13:13" x14ac:dyDescent="0.25">
      <c r="M94460"/>
    </row>
    <row r="94461" spans="13:13" x14ac:dyDescent="0.25">
      <c r="M94461"/>
    </row>
    <row r="94462" spans="13:13" x14ac:dyDescent="0.25">
      <c r="M94462"/>
    </row>
    <row r="94463" spans="13:13" x14ac:dyDescent="0.25">
      <c r="M94463"/>
    </row>
    <row r="94464" spans="13:13" x14ac:dyDescent="0.25">
      <c r="M94464"/>
    </row>
    <row r="94465" spans="13:13" x14ac:dyDescent="0.25">
      <c r="M94465"/>
    </row>
    <row r="94466" spans="13:13" x14ac:dyDescent="0.25">
      <c r="M94466"/>
    </row>
    <row r="94467" spans="13:13" x14ac:dyDescent="0.25">
      <c r="M94467"/>
    </row>
    <row r="94468" spans="13:13" x14ac:dyDescent="0.25">
      <c r="M94468"/>
    </row>
    <row r="94469" spans="13:13" x14ac:dyDescent="0.25">
      <c r="M94469"/>
    </row>
    <row r="94470" spans="13:13" x14ac:dyDescent="0.25">
      <c r="M94470"/>
    </row>
    <row r="94471" spans="13:13" x14ac:dyDescent="0.25">
      <c r="M94471"/>
    </row>
    <row r="94472" spans="13:13" x14ac:dyDescent="0.25">
      <c r="M94472"/>
    </row>
    <row r="94473" spans="13:13" x14ac:dyDescent="0.25">
      <c r="M94473"/>
    </row>
    <row r="94474" spans="13:13" x14ac:dyDescent="0.25">
      <c r="M94474"/>
    </row>
    <row r="94475" spans="13:13" x14ac:dyDescent="0.25">
      <c r="M94475"/>
    </row>
    <row r="94476" spans="13:13" x14ac:dyDescent="0.25">
      <c r="M94476"/>
    </row>
    <row r="94477" spans="13:13" x14ac:dyDescent="0.25">
      <c r="M94477"/>
    </row>
    <row r="94478" spans="13:13" x14ac:dyDescent="0.25">
      <c r="M94478"/>
    </row>
    <row r="94479" spans="13:13" x14ac:dyDescent="0.25">
      <c r="M94479"/>
    </row>
    <row r="94480" spans="13:13" x14ac:dyDescent="0.25">
      <c r="M94480"/>
    </row>
    <row r="94481" spans="13:13" x14ac:dyDescent="0.25">
      <c r="M94481"/>
    </row>
    <row r="94482" spans="13:13" x14ac:dyDescent="0.25">
      <c r="M94482"/>
    </row>
    <row r="94483" spans="13:13" x14ac:dyDescent="0.25">
      <c r="M94483"/>
    </row>
    <row r="94484" spans="13:13" x14ac:dyDescent="0.25">
      <c r="M94484"/>
    </row>
    <row r="94485" spans="13:13" x14ac:dyDescent="0.25">
      <c r="M94485"/>
    </row>
    <row r="94486" spans="13:13" x14ac:dyDescent="0.25">
      <c r="M94486"/>
    </row>
    <row r="94487" spans="13:13" x14ac:dyDescent="0.25">
      <c r="M94487"/>
    </row>
    <row r="94488" spans="13:13" x14ac:dyDescent="0.25">
      <c r="M94488"/>
    </row>
    <row r="94489" spans="13:13" x14ac:dyDescent="0.25">
      <c r="M94489"/>
    </row>
    <row r="94490" spans="13:13" x14ac:dyDescent="0.25">
      <c r="M94490"/>
    </row>
    <row r="94491" spans="13:13" x14ac:dyDescent="0.25">
      <c r="M94491"/>
    </row>
    <row r="94492" spans="13:13" x14ac:dyDescent="0.25">
      <c r="M94492"/>
    </row>
    <row r="94493" spans="13:13" x14ac:dyDescent="0.25">
      <c r="M94493"/>
    </row>
    <row r="94494" spans="13:13" x14ac:dyDescent="0.25">
      <c r="M94494"/>
    </row>
    <row r="94495" spans="13:13" x14ac:dyDescent="0.25">
      <c r="M94495"/>
    </row>
    <row r="94496" spans="13:13" x14ac:dyDescent="0.25">
      <c r="M94496"/>
    </row>
    <row r="94497" spans="13:13" x14ac:dyDescent="0.25">
      <c r="M94497"/>
    </row>
    <row r="94498" spans="13:13" x14ac:dyDescent="0.25">
      <c r="M94498"/>
    </row>
    <row r="94499" spans="13:13" x14ac:dyDescent="0.25">
      <c r="M94499"/>
    </row>
    <row r="94500" spans="13:13" x14ac:dyDescent="0.25">
      <c r="M94500"/>
    </row>
    <row r="94501" spans="13:13" x14ac:dyDescent="0.25">
      <c r="M94501"/>
    </row>
    <row r="94502" spans="13:13" x14ac:dyDescent="0.25">
      <c r="M94502"/>
    </row>
    <row r="94503" spans="13:13" x14ac:dyDescent="0.25">
      <c r="M94503"/>
    </row>
    <row r="94504" spans="13:13" x14ac:dyDescent="0.25">
      <c r="M94504"/>
    </row>
    <row r="94505" spans="13:13" x14ac:dyDescent="0.25">
      <c r="M94505"/>
    </row>
    <row r="94506" spans="13:13" x14ac:dyDescent="0.25">
      <c r="M94506"/>
    </row>
    <row r="94507" spans="13:13" x14ac:dyDescent="0.25">
      <c r="M94507"/>
    </row>
    <row r="94508" spans="13:13" x14ac:dyDescent="0.25">
      <c r="M94508"/>
    </row>
    <row r="94509" spans="13:13" x14ac:dyDescent="0.25">
      <c r="M94509"/>
    </row>
    <row r="94510" spans="13:13" x14ac:dyDescent="0.25">
      <c r="M94510"/>
    </row>
    <row r="94511" spans="13:13" x14ac:dyDescent="0.25">
      <c r="M94511"/>
    </row>
    <row r="94512" spans="13:13" x14ac:dyDescent="0.25">
      <c r="M94512"/>
    </row>
    <row r="94513" spans="13:13" x14ac:dyDescent="0.25">
      <c r="M94513"/>
    </row>
    <row r="94514" spans="13:13" x14ac:dyDescent="0.25">
      <c r="M94514"/>
    </row>
    <row r="94515" spans="13:13" x14ac:dyDescent="0.25">
      <c r="M94515"/>
    </row>
    <row r="94516" spans="13:13" x14ac:dyDescent="0.25">
      <c r="M94516"/>
    </row>
    <row r="94517" spans="13:13" x14ac:dyDescent="0.25">
      <c r="M94517"/>
    </row>
    <row r="94518" spans="13:13" x14ac:dyDescent="0.25">
      <c r="M94518"/>
    </row>
    <row r="94519" spans="13:13" x14ac:dyDescent="0.25">
      <c r="M94519"/>
    </row>
    <row r="94520" spans="13:13" x14ac:dyDescent="0.25">
      <c r="M94520"/>
    </row>
    <row r="94521" spans="13:13" x14ac:dyDescent="0.25">
      <c r="M94521"/>
    </row>
    <row r="94522" spans="13:13" x14ac:dyDescent="0.25">
      <c r="M94522"/>
    </row>
    <row r="94523" spans="13:13" x14ac:dyDescent="0.25">
      <c r="M94523"/>
    </row>
    <row r="94524" spans="13:13" x14ac:dyDescent="0.25">
      <c r="M94524"/>
    </row>
    <row r="94525" spans="13:13" x14ac:dyDescent="0.25">
      <c r="M94525"/>
    </row>
    <row r="94526" spans="13:13" x14ac:dyDescent="0.25">
      <c r="M94526"/>
    </row>
    <row r="94527" spans="13:13" x14ac:dyDescent="0.25">
      <c r="M94527"/>
    </row>
    <row r="94528" spans="13:13" x14ac:dyDescent="0.25">
      <c r="M94528"/>
    </row>
    <row r="94529" spans="13:13" x14ac:dyDescent="0.25">
      <c r="M94529"/>
    </row>
    <row r="94530" spans="13:13" x14ac:dyDescent="0.25">
      <c r="M94530"/>
    </row>
    <row r="94531" spans="13:13" x14ac:dyDescent="0.25">
      <c r="M94531"/>
    </row>
    <row r="94532" spans="13:13" x14ac:dyDescent="0.25">
      <c r="M94532"/>
    </row>
    <row r="94533" spans="13:13" x14ac:dyDescent="0.25">
      <c r="M94533"/>
    </row>
    <row r="94534" spans="13:13" x14ac:dyDescent="0.25">
      <c r="M94534"/>
    </row>
    <row r="94535" spans="13:13" x14ac:dyDescent="0.25">
      <c r="M94535"/>
    </row>
    <row r="94536" spans="13:13" x14ac:dyDescent="0.25">
      <c r="M94536"/>
    </row>
    <row r="94537" spans="13:13" x14ac:dyDescent="0.25">
      <c r="M94537"/>
    </row>
    <row r="94538" spans="13:13" x14ac:dyDescent="0.25">
      <c r="M94538"/>
    </row>
    <row r="94539" spans="13:13" x14ac:dyDescent="0.25">
      <c r="M94539"/>
    </row>
    <row r="94540" spans="13:13" x14ac:dyDescent="0.25">
      <c r="M94540"/>
    </row>
    <row r="94541" spans="13:13" x14ac:dyDescent="0.25">
      <c r="M94541"/>
    </row>
    <row r="94542" spans="13:13" x14ac:dyDescent="0.25">
      <c r="M94542"/>
    </row>
    <row r="94543" spans="13:13" x14ac:dyDescent="0.25">
      <c r="M94543"/>
    </row>
    <row r="94544" spans="13:13" x14ac:dyDescent="0.25">
      <c r="M94544"/>
    </row>
    <row r="94545" spans="13:13" x14ac:dyDescent="0.25">
      <c r="M94545"/>
    </row>
    <row r="94546" spans="13:13" x14ac:dyDescent="0.25">
      <c r="M94546"/>
    </row>
    <row r="94547" spans="13:13" x14ac:dyDescent="0.25">
      <c r="M94547"/>
    </row>
    <row r="94548" spans="13:13" x14ac:dyDescent="0.25">
      <c r="M94548"/>
    </row>
    <row r="94549" spans="13:13" x14ac:dyDescent="0.25">
      <c r="M94549"/>
    </row>
    <row r="94550" spans="13:13" x14ac:dyDescent="0.25">
      <c r="M94550"/>
    </row>
    <row r="94551" spans="13:13" x14ac:dyDescent="0.25">
      <c r="M94551"/>
    </row>
    <row r="94552" spans="13:13" x14ac:dyDescent="0.25">
      <c r="M94552"/>
    </row>
    <row r="94553" spans="13:13" x14ac:dyDescent="0.25">
      <c r="M94553"/>
    </row>
    <row r="94554" spans="13:13" x14ac:dyDescent="0.25">
      <c r="M94554"/>
    </row>
    <row r="94555" spans="13:13" x14ac:dyDescent="0.25">
      <c r="M94555"/>
    </row>
    <row r="94556" spans="13:13" x14ac:dyDescent="0.25">
      <c r="M94556"/>
    </row>
    <row r="94557" spans="13:13" x14ac:dyDescent="0.25">
      <c r="M94557"/>
    </row>
    <row r="94558" spans="13:13" x14ac:dyDescent="0.25">
      <c r="M94558"/>
    </row>
    <row r="94559" spans="13:13" x14ac:dyDescent="0.25">
      <c r="M94559"/>
    </row>
    <row r="94560" spans="13:13" x14ac:dyDescent="0.25">
      <c r="M94560"/>
    </row>
    <row r="94561" spans="13:13" x14ac:dyDescent="0.25">
      <c r="M94561"/>
    </row>
    <row r="94562" spans="13:13" x14ac:dyDescent="0.25">
      <c r="M94562"/>
    </row>
    <row r="94563" spans="13:13" x14ac:dyDescent="0.25">
      <c r="M94563"/>
    </row>
    <row r="94564" spans="13:13" x14ac:dyDescent="0.25">
      <c r="M94564"/>
    </row>
    <row r="94565" spans="13:13" x14ac:dyDescent="0.25">
      <c r="M94565"/>
    </row>
    <row r="94566" spans="13:13" x14ac:dyDescent="0.25">
      <c r="M94566"/>
    </row>
    <row r="94567" spans="13:13" x14ac:dyDescent="0.25">
      <c r="M94567"/>
    </row>
    <row r="94568" spans="13:13" x14ac:dyDescent="0.25">
      <c r="M94568"/>
    </row>
    <row r="94569" spans="13:13" x14ac:dyDescent="0.25">
      <c r="M94569"/>
    </row>
    <row r="94570" spans="13:13" x14ac:dyDescent="0.25">
      <c r="M94570"/>
    </row>
    <row r="94571" spans="13:13" x14ac:dyDescent="0.25">
      <c r="M94571"/>
    </row>
    <row r="94572" spans="13:13" x14ac:dyDescent="0.25">
      <c r="M94572"/>
    </row>
    <row r="94573" spans="13:13" x14ac:dyDescent="0.25">
      <c r="M94573"/>
    </row>
    <row r="94574" spans="13:13" x14ac:dyDescent="0.25">
      <c r="M94574"/>
    </row>
    <row r="94575" spans="13:13" x14ac:dyDescent="0.25">
      <c r="M94575"/>
    </row>
    <row r="94576" spans="13:13" x14ac:dyDescent="0.25">
      <c r="M94576"/>
    </row>
    <row r="94577" spans="13:13" x14ac:dyDescent="0.25">
      <c r="M94577"/>
    </row>
    <row r="94578" spans="13:13" x14ac:dyDescent="0.25">
      <c r="M94578"/>
    </row>
    <row r="94579" spans="13:13" x14ac:dyDescent="0.25">
      <c r="M94579"/>
    </row>
    <row r="94580" spans="13:13" x14ac:dyDescent="0.25">
      <c r="M94580"/>
    </row>
    <row r="94581" spans="13:13" x14ac:dyDescent="0.25">
      <c r="M94581"/>
    </row>
    <row r="94582" spans="13:13" x14ac:dyDescent="0.25">
      <c r="M94582"/>
    </row>
    <row r="94583" spans="13:13" x14ac:dyDescent="0.25">
      <c r="M94583"/>
    </row>
    <row r="94584" spans="13:13" x14ac:dyDescent="0.25">
      <c r="M94584"/>
    </row>
    <row r="94585" spans="13:13" x14ac:dyDescent="0.25">
      <c r="M94585"/>
    </row>
    <row r="94586" spans="13:13" x14ac:dyDescent="0.25">
      <c r="M94586"/>
    </row>
    <row r="94587" spans="13:13" x14ac:dyDescent="0.25">
      <c r="M94587"/>
    </row>
    <row r="94588" spans="13:13" x14ac:dyDescent="0.25">
      <c r="M94588"/>
    </row>
    <row r="94589" spans="13:13" x14ac:dyDescent="0.25">
      <c r="M94589"/>
    </row>
    <row r="94590" spans="13:13" x14ac:dyDescent="0.25">
      <c r="M94590"/>
    </row>
    <row r="94591" spans="13:13" x14ac:dyDescent="0.25">
      <c r="M94591"/>
    </row>
    <row r="94592" spans="13:13" x14ac:dyDescent="0.25">
      <c r="M94592"/>
    </row>
    <row r="94593" spans="13:13" x14ac:dyDescent="0.25">
      <c r="M94593"/>
    </row>
    <row r="94594" spans="13:13" x14ac:dyDescent="0.25">
      <c r="M94594"/>
    </row>
    <row r="94595" spans="13:13" x14ac:dyDescent="0.25">
      <c r="M94595"/>
    </row>
    <row r="94596" spans="13:13" x14ac:dyDescent="0.25">
      <c r="M94596"/>
    </row>
    <row r="94597" spans="13:13" x14ac:dyDescent="0.25">
      <c r="M94597"/>
    </row>
    <row r="94598" spans="13:13" x14ac:dyDescent="0.25">
      <c r="M94598"/>
    </row>
    <row r="94599" spans="13:13" x14ac:dyDescent="0.25">
      <c r="M94599"/>
    </row>
    <row r="94600" spans="13:13" x14ac:dyDescent="0.25">
      <c r="M94600"/>
    </row>
    <row r="94601" spans="13:13" x14ac:dyDescent="0.25">
      <c r="M94601"/>
    </row>
    <row r="94602" spans="13:13" x14ac:dyDescent="0.25">
      <c r="M94602"/>
    </row>
    <row r="94603" spans="13:13" x14ac:dyDescent="0.25">
      <c r="M94603"/>
    </row>
    <row r="94604" spans="13:13" x14ac:dyDescent="0.25">
      <c r="M94604"/>
    </row>
    <row r="94605" spans="13:13" x14ac:dyDescent="0.25">
      <c r="M94605"/>
    </row>
    <row r="94606" spans="13:13" x14ac:dyDescent="0.25">
      <c r="M94606"/>
    </row>
    <row r="94607" spans="13:13" x14ac:dyDescent="0.25">
      <c r="M94607"/>
    </row>
    <row r="94608" spans="13:13" x14ac:dyDescent="0.25">
      <c r="M94608"/>
    </row>
    <row r="94609" spans="13:13" x14ac:dyDescent="0.25">
      <c r="M94609"/>
    </row>
    <row r="94610" spans="13:13" x14ac:dyDescent="0.25">
      <c r="M94610"/>
    </row>
    <row r="94611" spans="13:13" x14ac:dyDescent="0.25">
      <c r="M94611"/>
    </row>
    <row r="94612" spans="13:13" x14ac:dyDescent="0.25">
      <c r="M94612"/>
    </row>
    <row r="94613" spans="13:13" x14ac:dyDescent="0.25">
      <c r="M94613"/>
    </row>
    <row r="94614" spans="13:13" x14ac:dyDescent="0.25">
      <c r="M94614"/>
    </row>
    <row r="94615" spans="13:13" x14ac:dyDescent="0.25">
      <c r="M94615"/>
    </row>
    <row r="94616" spans="13:13" x14ac:dyDescent="0.25">
      <c r="M94616"/>
    </row>
    <row r="94617" spans="13:13" x14ac:dyDescent="0.25">
      <c r="M94617"/>
    </row>
    <row r="94618" spans="13:13" x14ac:dyDescent="0.25">
      <c r="M94618"/>
    </row>
    <row r="94619" spans="13:13" x14ac:dyDescent="0.25">
      <c r="M94619"/>
    </row>
    <row r="94620" spans="13:13" x14ac:dyDescent="0.25">
      <c r="M94620"/>
    </row>
    <row r="94621" spans="13:13" x14ac:dyDescent="0.25">
      <c r="M94621"/>
    </row>
    <row r="94622" spans="13:13" x14ac:dyDescent="0.25">
      <c r="M94622"/>
    </row>
    <row r="94623" spans="13:13" x14ac:dyDescent="0.25">
      <c r="M94623"/>
    </row>
    <row r="94624" spans="13:13" x14ac:dyDescent="0.25">
      <c r="M94624"/>
    </row>
    <row r="94625" spans="13:13" x14ac:dyDescent="0.25">
      <c r="M94625"/>
    </row>
    <row r="94626" spans="13:13" x14ac:dyDescent="0.25">
      <c r="M94626"/>
    </row>
    <row r="94627" spans="13:13" x14ac:dyDescent="0.25">
      <c r="M94627"/>
    </row>
    <row r="94628" spans="13:13" x14ac:dyDescent="0.25">
      <c r="M94628"/>
    </row>
    <row r="94629" spans="13:13" x14ac:dyDescent="0.25">
      <c r="M94629"/>
    </row>
    <row r="94630" spans="13:13" x14ac:dyDescent="0.25">
      <c r="M94630"/>
    </row>
    <row r="94631" spans="13:13" x14ac:dyDescent="0.25">
      <c r="M94631"/>
    </row>
    <row r="94632" spans="13:13" x14ac:dyDescent="0.25">
      <c r="M94632"/>
    </row>
    <row r="94633" spans="13:13" x14ac:dyDescent="0.25">
      <c r="M94633"/>
    </row>
    <row r="94634" spans="13:13" x14ac:dyDescent="0.25">
      <c r="M94634"/>
    </row>
    <row r="94635" spans="13:13" x14ac:dyDescent="0.25">
      <c r="M94635"/>
    </row>
    <row r="94636" spans="13:13" x14ac:dyDescent="0.25">
      <c r="M94636"/>
    </row>
    <row r="94637" spans="13:13" x14ac:dyDescent="0.25">
      <c r="M94637"/>
    </row>
    <row r="94638" spans="13:13" x14ac:dyDescent="0.25">
      <c r="M94638"/>
    </row>
    <row r="94639" spans="13:13" x14ac:dyDescent="0.25">
      <c r="M94639"/>
    </row>
    <row r="94640" spans="13:13" x14ac:dyDescent="0.25">
      <c r="M94640"/>
    </row>
    <row r="94641" spans="13:13" x14ac:dyDescent="0.25">
      <c r="M94641"/>
    </row>
    <row r="94642" spans="13:13" x14ac:dyDescent="0.25">
      <c r="M94642"/>
    </row>
    <row r="94643" spans="13:13" x14ac:dyDescent="0.25">
      <c r="M94643"/>
    </row>
    <row r="94644" spans="13:13" x14ac:dyDescent="0.25">
      <c r="M94644"/>
    </row>
    <row r="94645" spans="13:13" x14ac:dyDescent="0.25">
      <c r="M94645"/>
    </row>
    <row r="94646" spans="13:13" x14ac:dyDescent="0.25">
      <c r="M94646"/>
    </row>
    <row r="94647" spans="13:13" x14ac:dyDescent="0.25">
      <c r="M94647"/>
    </row>
    <row r="94648" spans="13:13" x14ac:dyDescent="0.25">
      <c r="M94648"/>
    </row>
    <row r="94649" spans="13:13" x14ac:dyDescent="0.25">
      <c r="M94649"/>
    </row>
    <row r="94650" spans="13:13" x14ac:dyDescent="0.25">
      <c r="M94650"/>
    </row>
    <row r="94651" spans="13:13" x14ac:dyDescent="0.25">
      <c r="M94651"/>
    </row>
    <row r="94652" spans="13:13" x14ac:dyDescent="0.25">
      <c r="M94652"/>
    </row>
    <row r="94653" spans="13:13" x14ac:dyDescent="0.25">
      <c r="M94653"/>
    </row>
    <row r="94654" spans="13:13" x14ac:dyDescent="0.25">
      <c r="M94654"/>
    </row>
    <row r="94655" spans="13:13" x14ac:dyDescent="0.25">
      <c r="M94655"/>
    </row>
    <row r="94656" spans="13:13" x14ac:dyDescent="0.25">
      <c r="M94656"/>
    </row>
    <row r="94657" spans="13:13" x14ac:dyDescent="0.25">
      <c r="M94657"/>
    </row>
    <row r="94658" spans="13:13" x14ac:dyDescent="0.25">
      <c r="M94658"/>
    </row>
    <row r="94659" spans="13:13" x14ac:dyDescent="0.25">
      <c r="M94659"/>
    </row>
    <row r="94660" spans="13:13" x14ac:dyDescent="0.25">
      <c r="M94660"/>
    </row>
    <row r="94661" spans="13:13" x14ac:dyDescent="0.25">
      <c r="M94661"/>
    </row>
    <row r="94662" spans="13:13" x14ac:dyDescent="0.25">
      <c r="M94662"/>
    </row>
    <row r="94663" spans="13:13" x14ac:dyDescent="0.25">
      <c r="M94663"/>
    </row>
    <row r="94664" spans="13:13" x14ac:dyDescent="0.25">
      <c r="M94664"/>
    </row>
    <row r="94665" spans="13:13" x14ac:dyDescent="0.25">
      <c r="M94665"/>
    </row>
    <row r="94666" spans="13:13" x14ac:dyDescent="0.25">
      <c r="M94666"/>
    </row>
    <row r="94667" spans="13:13" x14ac:dyDescent="0.25">
      <c r="M94667"/>
    </row>
    <row r="94668" spans="13:13" x14ac:dyDescent="0.25">
      <c r="M94668"/>
    </row>
    <row r="94669" spans="13:13" x14ac:dyDescent="0.25">
      <c r="M94669"/>
    </row>
    <row r="94670" spans="13:13" x14ac:dyDescent="0.25">
      <c r="M94670"/>
    </row>
    <row r="94671" spans="13:13" x14ac:dyDescent="0.25">
      <c r="M94671"/>
    </row>
    <row r="94672" spans="13:13" x14ac:dyDescent="0.25">
      <c r="M94672"/>
    </row>
    <row r="94673" spans="13:13" x14ac:dyDescent="0.25">
      <c r="M94673"/>
    </row>
    <row r="94674" spans="13:13" x14ac:dyDescent="0.25">
      <c r="M94674"/>
    </row>
    <row r="94675" spans="13:13" x14ac:dyDescent="0.25">
      <c r="M94675"/>
    </row>
    <row r="94676" spans="13:13" x14ac:dyDescent="0.25">
      <c r="M94676"/>
    </row>
    <row r="94677" spans="13:13" x14ac:dyDescent="0.25">
      <c r="M94677"/>
    </row>
    <row r="94678" spans="13:13" x14ac:dyDescent="0.25">
      <c r="M94678"/>
    </row>
    <row r="94679" spans="13:13" x14ac:dyDescent="0.25">
      <c r="M94679"/>
    </row>
    <row r="94680" spans="13:13" x14ac:dyDescent="0.25">
      <c r="M94680"/>
    </row>
    <row r="94681" spans="13:13" x14ac:dyDescent="0.25">
      <c r="M94681"/>
    </row>
    <row r="94682" spans="13:13" x14ac:dyDescent="0.25">
      <c r="M94682"/>
    </row>
    <row r="94683" spans="13:13" x14ac:dyDescent="0.25">
      <c r="M94683"/>
    </row>
    <row r="94684" spans="13:13" x14ac:dyDescent="0.25">
      <c r="M94684"/>
    </row>
    <row r="94685" spans="13:13" x14ac:dyDescent="0.25">
      <c r="M94685"/>
    </row>
    <row r="94686" spans="13:13" x14ac:dyDescent="0.25">
      <c r="M94686"/>
    </row>
    <row r="94687" spans="13:13" x14ac:dyDescent="0.25">
      <c r="M94687"/>
    </row>
    <row r="94688" spans="13:13" x14ac:dyDescent="0.25">
      <c r="M94688"/>
    </row>
    <row r="94689" spans="13:13" x14ac:dyDescent="0.25">
      <c r="M94689"/>
    </row>
    <row r="94690" spans="13:13" x14ac:dyDescent="0.25">
      <c r="M94690"/>
    </row>
    <row r="94691" spans="13:13" x14ac:dyDescent="0.25">
      <c r="M94691"/>
    </row>
    <row r="94692" spans="13:13" x14ac:dyDescent="0.25">
      <c r="M94692"/>
    </row>
    <row r="94693" spans="13:13" x14ac:dyDescent="0.25">
      <c r="M94693"/>
    </row>
    <row r="94694" spans="13:13" x14ac:dyDescent="0.25">
      <c r="M94694"/>
    </row>
    <row r="94695" spans="13:13" x14ac:dyDescent="0.25">
      <c r="M94695"/>
    </row>
    <row r="94696" spans="13:13" x14ac:dyDescent="0.25">
      <c r="M94696"/>
    </row>
    <row r="94697" spans="13:13" x14ac:dyDescent="0.25">
      <c r="M94697"/>
    </row>
    <row r="94698" spans="13:13" x14ac:dyDescent="0.25">
      <c r="M94698"/>
    </row>
    <row r="94699" spans="13:13" x14ac:dyDescent="0.25">
      <c r="M94699"/>
    </row>
    <row r="94700" spans="13:13" x14ac:dyDescent="0.25">
      <c r="M94700"/>
    </row>
    <row r="94701" spans="13:13" x14ac:dyDescent="0.25">
      <c r="M94701"/>
    </row>
    <row r="94702" spans="13:13" x14ac:dyDescent="0.25">
      <c r="M94702"/>
    </row>
    <row r="94703" spans="13:13" x14ac:dyDescent="0.25">
      <c r="M94703"/>
    </row>
    <row r="94704" spans="13:13" x14ac:dyDescent="0.25">
      <c r="M94704"/>
    </row>
    <row r="94705" spans="13:13" x14ac:dyDescent="0.25">
      <c r="M94705"/>
    </row>
    <row r="94706" spans="13:13" x14ac:dyDescent="0.25">
      <c r="M94706"/>
    </row>
    <row r="94707" spans="13:13" x14ac:dyDescent="0.25">
      <c r="M94707"/>
    </row>
    <row r="94708" spans="13:13" x14ac:dyDescent="0.25">
      <c r="M94708"/>
    </row>
    <row r="94709" spans="13:13" x14ac:dyDescent="0.25">
      <c r="M94709"/>
    </row>
    <row r="94710" spans="13:13" x14ac:dyDescent="0.25">
      <c r="M94710"/>
    </row>
    <row r="94711" spans="13:13" x14ac:dyDescent="0.25">
      <c r="M94711"/>
    </row>
    <row r="94712" spans="13:13" x14ac:dyDescent="0.25">
      <c r="M94712"/>
    </row>
    <row r="94713" spans="13:13" x14ac:dyDescent="0.25">
      <c r="M94713"/>
    </row>
    <row r="94714" spans="13:13" x14ac:dyDescent="0.25">
      <c r="M94714"/>
    </row>
    <row r="94715" spans="13:13" x14ac:dyDescent="0.25">
      <c r="M94715"/>
    </row>
    <row r="94716" spans="13:13" x14ac:dyDescent="0.25">
      <c r="M94716"/>
    </row>
    <row r="94717" spans="13:13" x14ac:dyDescent="0.25">
      <c r="M94717"/>
    </row>
    <row r="94718" spans="13:13" x14ac:dyDescent="0.25">
      <c r="M94718"/>
    </row>
    <row r="94719" spans="13:13" x14ac:dyDescent="0.25">
      <c r="M94719"/>
    </row>
    <row r="94720" spans="13:13" x14ac:dyDescent="0.25">
      <c r="M94720"/>
    </row>
    <row r="94721" spans="13:13" x14ac:dyDescent="0.25">
      <c r="M94721"/>
    </row>
    <row r="94722" spans="13:13" x14ac:dyDescent="0.25">
      <c r="M94722"/>
    </row>
    <row r="94723" spans="13:13" x14ac:dyDescent="0.25">
      <c r="M94723"/>
    </row>
    <row r="94724" spans="13:13" x14ac:dyDescent="0.25">
      <c r="M94724"/>
    </row>
    <row r="94725" spans="13:13" x14ac:dyDescent="0.25">
      <c r="M94725"/>
    </row>
    <row r="94726" spans="13:13" x14ac:dyDescent="0.25">
      <c r="M94726"/>
    </row>
    <row r="94727" spans="13:13" x14ac:dyDescent="0.25">
      <c r="M94727"/>
    </row>
    <row r="94728" spans="13:13" x14ac:dyDescent="0.25">
      <c r="M94728"/>
    </row>
    <row r="94729" spans="13:13" x14ac:dyDescent="0.25">
      <c r="M94729"/>
    </row>
    <row r="94730" spans="13:13" x14ac:dyDescent="0.25">
      <c r="M94730"/>
    </row>
    <row r="94731" spans="13:13" x14ac:dyDescent="0.25">
      <c r="M94731"/>
    </row>
    <row r="94732" spans="13:13" x14ac:dyDescent="0.25">
      <c r="M94732"/>
    </row>
    <row r="94733" spans="13:13" x14ac:dyDescent="0.25">
      <c r="M94733"/>
    </row>
    <row r="94734" spans="13:13" x14ac:dyDescent="0.25">
      <c r="M94734"/>
    </row>
    <row r="94735" spans="13:13" x14ac:dyDescent="0.25">
      <c r="M94735"/>
    </row>
    <row r="94736" spans="13:13" x14ac:dyDescent="0.25">
      <c r="M94736"/>
    </row>
    <row r="94737" spans="13:13" x14ac:dyDescent="0.25">
      <c r="M94737"/>
    </row>
    <row r="94738" spans="13:13" x14ac:dyDescent="0.25">
      <c r="M94738"/>
    </row>
    <row r="94739" spans="13:13" x14ac:dyDescent="0.25">
      <c r="M94739"/>
    </row>
    <row r="94740" spans="13:13" x14ac:dyDescent="0.25">
      <c r="M94740"/>
    </row>
    <row r="94741" spans="13:13" x14ac:dyDescent="0.25">
      <c r="M94741"/>
    </row>
    <row r="94742" spans="13:13" x14ac:dyDescent="0.25">
      <c r="M94742"/>
    </row>
    <row r="94743" spans="13:13" x14ac:dyDescent="0.25">
      <c r="M94743"/>
    </row>
    <row r="94744" spans="13:13" x14ac:dyDescent="0.25">
      <c r="M94744"/>
    </row>
    <row r="94745" spans="13:13" x14ac:dyDescent="0.25">
      <c r="M94745"/>
    </row>
    <row r="94746" spans="13:13" x14ac:dyDescent="0.25">
      <c r="M94746"/>
    </row>
    <row r="94747" spans="13:13" x14ac:dyDescent="0.25">
      <c r="M94747"/>
    </row>
    <row r="94748" spans="13:13" x14ac:dyDescent="0.25">
      <c r="M94748"/>
    </row>
    <row r="94749" spans="13:13" x14ac:dyDescent="0.25">
      <c r="M94749"/>
    </row>
    <row r="94750" spans="13:13" x14ac:dyDescent="0.25">
      <c r="M94750"/>
    </row>
    <row r="94751" spans="13:13" x14ac:dyDescent="0.25">
      <c r="M94751"/>
    </row>
    <row r="94752" spans="13:13" x14ac:dyDescent="0.25">
      <c r="M94752"/>
    </row>
    <row r="94753" spans="13:13" x14ac:dyDescent="0.25">
      <c r="M94753"/>
    </row>
    <row r="94754" spans="13:13" x14ac:dyDescent="0.25">
      <c r="M94754"/>
    </row>
    <row r="94755" spans="13:13" x14ac:dyDescent="0.25">
      <c r="M94755"/>
    </row>
    <row r="94756" spans="13:13" x14ac:dyDescent="0.25">
      <c r="M94756"/>
    </row>
    <row r="94757" spans="13:13" x14ac:dyDescent="0.25">
      <c r="M94757"/>
    </row>
    <row r="94758" spans="13:13" x14ac:dyDescent="0.25">
      <c r="M94758"/>
    </row>
    <row r="94759" spans="13:13" x14ac:dyDescent="0.25">
      <c r="M94759"/>
    </row>
    <row r="94760" spans="13:13" x14ac:dyDescent="0.25">
      <c r="M94760"/>
    </row>
    <row r="94761" spans="13:13" x14ac:dyDescent="0.25">
      <c r="M94761"/>
    </row>
    <row r="94762" spans="13:13" x14ac:dyDescent="0.25">
      <c r="M94762"/>
    </row>
    <row r="94763" spans="13:13" x14ac:dyDescent="0.25">
      <c r="M94763"/>
    </row>
    <row r="94764" spans="13:13" x14ac:dyDescent="0.25">
      <c r="M94764"/>
    </row>
    <row r="94765" spans="13:13" x14ac:dyDescent="0.25">
      <c r="M94765"/>
    </row>
    <row r="94766" spans="13:13" x14ac:dyDescent="0.25">
      <c r="M94766"/>
    </row>
    <row r="94767" spans="13:13" x14ac:dyDescent="0.25">
      <c r="M94767"/>
    </row>
    <row r="94768" spans="13:13" x14ac:dyDescent="0.25">
      <c r="M94768"/>
    </row>
    <row r="94769" spans="13:13" x14ac:dyDescent="0.25">
      <c r="M94769"/>
    </row>
    <row r="94770" spans="13:13" x14ac:dyDescent="0.25">
      <c r="M94770"/>
    </row>
    <row r="94771" spans="13:13" x14ac:dyDescent="0.25">
      <c r="M94771"/>
    </row>
    <row r="94772" spans="13:13" x14ac:dyDescent="0.25">
      <c r="M94772"/>
    </row>
    <row r="94773" spans="13:13" x14ac:dyDescent="0.25">
      <c r="M94773"/>
    </row>
    <row r="94774" spans="13:13" x14ac:dyDescent="0.25">
      <c r="M94774"/>
    </row>
    <row r="94775" spans="13:13" x14ac:dyDescent="0.25">
      <c r="M94775"/>
    </row>
    <row r="94776" spans="13:13" x14ac:dyDescent="0.25">
      <c r="M94776"/>
    </row>
    <row r="94777" spans="13:13" x14ac:dyDescent="0.25">
      <c r="M94777"/>
    </row>
    <row r="94778" spans="13:13" x14ac:dyDescent="0.25">
      <c r="M94778"/>
    </row>
    <row r="94779" spans="13:13" x14ac:dyDescent="0.25">
      <c r="M94779"/>
    </row>
    <row r="94780" spans="13:13" x14ac:dyDescent="0.25">
      <c r="M94780"/>
    </row>
    <row r="94781" spans="13:13" x14ac:dyDescent="0.25">
      <c r="M94781"/>
    </row>
    <row r="94782" spans="13:13" x14ac:dyDescent="0.25">
      <c r="M94782"/>
    </row>
    <row r="94783" spans="13:13" x14ac:dyDescent="0.25">
      <c r="M94783"/>
    </row>
    <row r="94784" spans="13:13" x14ac:dyDescent="0.25">
      <c r="M94784"/>
    </row>
    <row r="94785" spans="13:13" x14ac:dyDescent="0.25">
      <c r="M94785"/>
    </row>
    <row r="94786" spans="13:13" x14ac:dyDescent="0.25">
      <c r="M94786"/>
    </row>
    <row r="94787" spans="13:13" x14ac:dyDescent="0.25">
      <c r="M94787"/>
    </row>
    <row r="94788" spans="13:13" x14ac:dyDescent="0.25">
      <c r="M94788"/>
    </row>
    <row r="94789" spans="13:13" x14ac:dyDescent="0.25">
      <c r="M94789"/>
    </row>
    <row r="94790" spans="13:13" x14ac:dyDescent="0.25">
      <c r="M94790"/>
    </row>
    <row r="94791" spans="13:13" x14ac:dyDescent="0.25">
      <c r="M94791"/>
    </row>
    <row r="94792" spans="13:13" x14ac:dyDescent="0.25">
      <c r="M94792"/>
    </row>
    <row r="94793" spans="13:13" x14ac:dyDescent="0.25">
      <c r="M94793"/>
    </row>
    <row r="94794" spans="13:13" x14ac:dyDescent="0.25">
      <c r="M94794"/>
    </row>
    <row r="94795" spans="13:13" x14ac:dyDescent="0.25">
      <c r="M94795"/>
    </row>
    <row r="94796" spans="13:13" x14ac:dyDescent="0.25">
      <c r="M94796"/>
    </row>
    <row r="94797" spans="13:13" x14ac:dyDescent="0.25">
      <c r="M94797"/>
    </row>
    <row r="94798" spans="13:13" x14ac:dyDescent="0.25">
      <c r="M94798"/>
    </row>
    <row r="94799" spans="13:13" x14ac:dyDescent="0.25">
      <c r="M94799"/>
    </row>
    <row r="94800" spans="13:13" x14ac:dyDescent="0.25">
      <c r="M94800"/>
    </row>
    <row r="94801" spans="13:13" x14ac:dyDescent="0.25">
      <c r="M94801"/>
    </row>
    <row r="94802" spans="13:13" x14ac:dyDescent="0.25">
      <c r="M94802"/>
    </row>
    <row r="94803" spans="13:13" x14ac:dyDescent="0.25">
      <c r="M94803"/>
    </row>
    <row r="94804" spans="13:13" x14ac:dyDescent="0.25">
      <c r="M94804"/>
    </row>
    <row r="94805" spans="13:13" x14ac:dyDescent="0.25">
      <c r="M94805"/>
    </row>
    <row r="94806" spans="13:13" x14ac:dyDescent="0.25">
      <c r="M94806"/>
    </row>
    <row r="94807" spans="13:13" x14ac:dyDescent="0.25">
      <c r="M94807"/>
    </row>
    <row r="94808" spans="13:13" x14ac:dyDescent="0.25">
      <c r="M94808"/>
    </row>
    <row r="94809" spans="13:13" x14ac:dyDescent="0.25">
      <c r="M94809"/>
    </row>
    <row r="94810" spans="13:13" x14ac:dyDescent="0.25">
      <c r="M94810"/>
    </row>
    <row r="94811" spans="13:13" x14ac:dyDescent="0.25">
      <c r="M94811"/>
    </row>
    <row r="94812" spans="13:13" x14ac:dyDescent="0.25">
      <c r="M94812"/>
    </row>
    <row r="94813" spans="13:13" x14ac:dyDescent="0.25">
      <c r="M94813"/>
    </row>
    <row r="94814" spans="13:13" x14ac:dyDescent="0.25">
      <c r="M94814"/>
    </row>
    <row r="94815" spans="13:13" x14ac:dyDescent="0.25">
      <c r="M94815"/>
    </row>
    <row r="94816" spans="13:13" x14ac:dyDescent="0.25">
      <c r="M94816"/>
    </row>
    <row r="94817" spans="13:13" x14ac:dyDescent="0.25">
      <c r="M94817"/>
    </row>
    <row r="94818" spans="13:13" x14ac:dyDescent="0.25">
      <c r="M94818"/>
    </row>
    <row r="94819" spans="13:13" x14ac:dyDescent="0.25">
      <c r="M94819"/>
    </row>
    <row r="94820" spans="13:13" x14ac:dyDescent="0.25">
      <c r="M94820"/>
    </row>
    <row r="94821" spans="13:13" x14ac:dyDescent="0.25">
      <c r="M94821"/>
    </row>
    <row r="94822" spans="13:13" x14ac:dyDescent="0.25">
      <c r="M94822"/>
    </row>
    <row r="94823" spans="13:13" x14ac:dyDescent="0.25">
      <c r="M94823"/>
    </row>
    <row r="94824" spans="13:13" x14ac:dyDescent="0.25">
      <c r="M94824"/>
    </row>
    <row r="94825" spans="13:13" x14ac:dyDescent="0.25">
      <c r="M94825"/>
    </row>
    <row r="94826" spans="13:13" x14ac:dyDescent="0.25">
      <c r="M94826"/>
    </row>
    <row r="94827" spans="13:13" x14ac:dyDescent="0.25">
      <c r="M94827"/>
    </row>
    <row r="94828" spans="13:13" x14ac:dyDescent="0.25">
      <c r="M94828"/>
    </row>
    <row r="94829" spans="13:13" x14ac:dyDescent="0.25">
      <c r="M94829"/>
    </row>
    <row r="94830" spans="13:13" x14ac:dyDescent="0.25">
      <c r="M94830"/>
    </row>
    <row r="94831" spans="13:13" x14ac:dyDescent="0.25">
      <c r="M94831"/>
    </row>
    <row r="94832" spans="13:13" x14ac:dyDescent="0.25">
      <c r="M94832"/>
    </row>
    <row r="94833" spans="13:13" x14ac:dyDescent="0.25">
      <c r="M94833"/>
    </row>
    <row r="94834" spans="13:13" x14ac:dyDescent="0.25">
      <c r="M94834"/>
    </row>
    <row r="94835" spans="13:13" x14ac:dyDescent="0.25">
      <c r="M94835"/>
    </row>
    <row r="94836" spans="13:13" x14ac:dyDescent="0.25">
      <c r="M94836"/>
    </row>
    <row r="94837" spans="13:13" x14ac:dyDescent="0.25">
      <c r="M94837"/>
    </row>
    <row r="94838" spans="13:13" x14ac:dyDescent="0.25">
      <c r="M94838"/>
    </row>
    <row r="94839" spans="13:13" x14ac:dyDescent="0.25">
      <c r="M94839"/>
    </row>
    <row r="94840" spans="13:13" x14ac:dyDescent="0.25">
      <c r="M94840"/>
    </row>
    <row r="94841" spans="13:13" x14ac:dyDescent="0.25">
      <c r="M94841"/>
    </row>
    <row r="94842" spans="13:13" x14ac:dyDescent="0.25">
      <c r="M94842"/>
    </row>
    <row r="94843" spans="13:13" x14ac:dyDescent="0.25">
      <c r="M94843"/>
    </row>
    <row r="94844" spans="13:13" x14ac:dyDescent="0.25">
      <c r="M94844"/>
    </row>
    <row r="94845" spans="13:13" x14ac:dyDescent="0.25">
      <c r="M94845"/>
    </row>
    <row r="94846" spans="13:13" x14ac:dyDescent="0.25">
      <c r="M94846"/>
    </row>
    <row r="94847" spans="13:13" x14ac:dyDescent="0.25">
      <c r="M94847"/>
    </row>
    <row r="94848" spans="13:13" x14ac:dyDescent="0.25">
      <c r="M94848"/>
    </row>
    <row r="94849" spans="13:13" x14ac:dyDescent="0.25">
      <c r="M94849"/>
    </row>
    <row r="94850" spans="13:13" x14ac:dyDescent="0.25">
      <c r="M94850"/>
    </row>
    <row r="94851" spans="13:13" x14ac:dyDescent="0.25">
      <c r="M94851"/>
    </row>
    <row r="94852" spans="13:13" x14ac:dyDescent="0.25">
      <c r="M94852"/>
    </row>
    <row r="94853" spans="13:13" x14ac:dyDescent="0.25">
      <c r="M94853"/>
    </row>
    <row r="94854" spans="13:13" x14ac:dyDescent="0.25">
      <c r="M94854"/>
    </row>
    <row r="94855" spans="13:13" x14ac:dyDescent="0.25">
      <c r="M94855"/>
    </row>
    <row r="94856" spans="13:13" x14ac:dyDescent="0.25">
      <c r="M94856"/>
    </row>
    <row r="94857" spans="13:13" x14ac:dyDescent="0.25">
      <c r="M94857"/>
    </row>
    <row r="94858" spans="13:13" x14ac:dyDescent="0.25">
      <c r="M94858"/>
    </row>
    <row r="94859" spans="13:13" x14ac:dyDescent="0.25">
      <c r="M94859"/>
    </row>
    <row r="94860" spans="13:13" x14ac:dyDescent="0.25">
      <c r="M94860"/>
    </row>
    <row r="94861" spans="13:13" x14ac:dyDescent="0.25">
      <c r="M94861"/>
    </row>
    <row r="94862" spans="13:13" x14ac:dyDescent="0.25">
      <c r="M94862"/>
    </row>
    <row r="94863" spans="13:13" x14ac:dyDescent="0.25">
      <c r="M94863"/>
    </row>
    <row r="94864" spans="13:13" x14ac:dyDescent="0.25">
      <c r="M94864"/>
    </row>
    <row r="94865" spans="13:13" x14ac:dyDescent="0.25">
      <c r="M94865"/>
    </row>
    <row r="94866" spans="13:13" x14ac:dyDescent="0.25">
      <c r="M94866"/>
    </row>
    <row r="94867" spans="13:13" x14ac:dyDescent="0.25">
      <c r="M94867"/>
    </row>
    <row r="94868" spans="13:13" x14ac:dyDescent="0.25">
      <c r="M94868"/>
    </row>
    <row r="94869" spans="13:13" x14ac:dyDescent="0.25">
      <c r="M94869"/>
    </row>
    <row r="94870" spans="13:13" x14ac:dyDescent="0.25">
      <c r="M94870"/>
    </row>
    <row r="94871" spans="13:13" x14ac:dyDescent="0.25">
      <c r="M94871"/>
    </row>
    <row r="94872" spans="13:13" x14ac:dyDescent="0.25">
      <c r="M94872"/>
    </row>
    <row r="94873" spans="13:13" x14ac:dyDescent="0.25">
      <c r="M94873"/>
    </row>
    <row r="94874" spans="13:13" x14ac:dyDescent="0.25">
      <c r="M94874"/>
    </row>
    <row r="94875" spans="13:13" x14ac:dyDescent="0.25">
      <c r="M94875"/>
    </row>
    <row r="94876" spans="13:13" x14ac:dyDescent="0.25">
      <c r="M94876"/>
    </row>
    <row r="94877" spans="13:13" x14ac:dyDescent="0.25">
      <c r="M94877"/>
    </row>
    <row r="94878" spans="13:13" x14ac:dyDescent="0.25">
      <c r="M94878"/>
    </row>
    <row r="94879" spans="13:13" x14ac:dyDescent="0.25">
      <c r="M94879"/>
    </row>
    <row r="94880" spans="13:13" x14ac:dyDescent="0.25">
      <c r="M94880"/>
    </row>
    <row r="94881" spans="13:13" x14ac:dyDescent="0.25">
      <c r="M94881"/>
    </row>
    <row r="94882" spans="13:13" x14ac:dyDescent="0.25">
      <c r="M94882"/>
    </row>
    <row r="94883" spans="13:13" x14ac:dyDescent="0.25">
      <c r="M94883"/>
    </row>
    <row r="94884" spans="13:13" x14ac:dyDescent="0.25">
      <c r="M94884"/>
    </row>
    <row r="94885" spans="13:13" x14ac:dyDescent="0.25">
      <c r="M94885"/>
    </row>
    <row r="94886" spans="13:13" x14ac:dyDescent="0.25">
      <c r="M94886"/>
    </row>
    <row r="94887" spans="13:13" x14ac:dyDescent="0.25">
      <c r="M94887"/>
    </row>
    <row r="94888" spans="13:13" x14ac:dyDescent="0.25">
      <c r="M94888"/>
    </row>
    <row r="94889" spans="13:13" x14ac:dyDescent="0.25">
      <c r="M94889"/>
    </row>
    <row r="94890" spans="13:13" x14ac:dyDescent="0.25">
      <c r="M94890"/>
    </row>
    <row r="94891" spans="13:13" x14ac:dyDescent="0.25">
      <c r="M94891"/>
    </row>
    <row r="94892" spans="13:13" x14ac:dyDescent="0.25">
      <c r="M94892"/>
    </row>
    <row r="94893" spans="13:13" x14ac:dyDescent="0.25">
      <c r="M94893"/>
    </row>
    <row r="94894" spans="13:13" x14ac:dyDescent="0.25">
      <c r="M94894"/>
    </row>
    <row r="94895" spans="13:13" x14ac:dyDescent="0.25">
      <c r="M94895"/>
    </row>
    <row r="94896" spans="13:13" x14ac:dyDescent="0.25">
      <c r="M94896"/>
    </row>
    <row r="94897" spans="13:13" x14ac:dyDescent="0.25">
      <c r="M94897"/>
    </row>
    <row r="94898" spans="13:13" x14ac:dyDescent="0.25">
      <c r="M94898"/>
    </row>
    <row r="94899" spans="13:13" x14ac:dyDescent="0.25">
      <c r="M94899"/>
    </row>
    <row r="94900" spans="13:13" x14ac:dyDescent="0.25">
      <c r="M94900"/>
    </row>
    <row r="94901" spans="13:13" x14ac:dyDescent="0.25">
      <c r="M94901"/>
    </row>
    <row r="94902" spans="13:13" x14ac:dyDescent="0.25">
      <c r="M94902"/>
    </row>
    <row r="94903" spans="13:13" x14ac:dyDescent="0.25">
      <c r="M94903"/>
    </row>
    <row r="94904" spans="13:13" x14ac:dyDescent="0.25">
      <c r="M94904"/>
    </row>
    <row r="94905" spans="13:13" x14ac:dyDescent="0.25">
      <c r="M94905"/>
    </row>
    <row r="94906" spans="13:13" x14ac:dyDescent="0.25">
      <c r="M94906"/>
    </row>
    <row r="94907" spans="13:13" x14ac:dyDescent="0.25">
      <c r="M94907"/>
    </row>
    <row r="94908" spans="13:13" x14ac:dyDescent="0.25">
      <c r="M94908"/>
    </row>
    <row r="94909" spans="13:13" x14ac:dyDescent="0.25">
      <c r="M94909"/>
    </row>
    <row r="94910" spans="13:13" x14ac:dyDescent="0.25">
      <c r="M94910"/>
    </row>
    <row r="94911" spans="13:13" x14ac:dyDescent="0.25">
      <c r="M94911"/>
    </row>
    <row r="94912" spans="13:13" x14ac:dyDescent="0.25">
      <c r="M94912"/>
    </row>
    <row r="94913" spans="13:13" x14ac:dyDescent="0.25">
      <c r="M94913"/>
    </row>
    <row r="94914" spans="13:13" x14ac:dyDescent="0.25">
      <c r="M94914"/>
    </row>
    <row r="94915" spans="13:13" x14ac:dyDescent="0.25">
      <c r="M94915"/>
    </row>
    <row r="94916" spans="13:13" x14ac:dyDescent="0.25">
      <c r="M94916"/>
    </row>
    <row r="94917" spans="13:13" x14ac:dyDescent="0.25">
      <c r="M94917"/>
    </row>
    <row r="94918" spans="13:13" x14ac:dyDescent="0.25">
      <c r="M94918"/>
    </row>
    <row r="94919" spans="13:13" x14ac:dyDescent="0.25">
      <c r="M94919"/>
    </row>
    <row r="94920" spans="13:13" x14ac:dyDescent="0.25">
      <c r="M94920"/>
    </row>
    <row r="94921" spans="13:13" x14ac:dyDescent="0.25">
      <c r="M94921"/>
    </row>
    <row r="94922" spans="13:13" x14ac:dyDescent="0.25">
      <c r="M94922"/>
    </row>
    <row r="94923" spans="13:13" x14ac:dyDescent="0.25">
      <c r="M94923"/>
    </row>
    <row r="94924" spans="13:13" x14ac:dyDescent="0.25">
      <c r="M94924"/>
    </row>
    <row r="94925" spans="13:13" x14ac:dyDescent="0.25">
      <c r="M94925"/>
    </row>
    <row r="94926" spans="13:13" x14ac:dyDescent="0.25">
      <c r="M94926"/>
    </row>
    <row r="94927" spans="13:13" x14ac:dyDescent="0.25">
      <c r="M94927"/>
    </row>
    <row r="94928" spans="13:13" x14ac:dyDescent="0.25">
      <c r="M94928"/>
    </row>
    <row r="94929" spans="13:13" x14ac:dyDescent="0.25">
      <c r="M94929"/>
    </row>
    <row r="94930" spans="13:13" x14ac:dyDescent="0.25">
      <c r="M94930"/>
    </row>
    <row r="94931" spans="13:13" x14ac:dyDescent="0.25">
      <c r="M94931"/>
    </row>
    <row r="94932" spans="13:13" x14ac:dyDescent="0.25">
      <c r="M94932"/>
    </row>
    <row r="94933" spans="13:13" x14ac:dyDescent="0.25">
      <c r="M94933"/>
    </row>
    <row r="94934" spans="13:13" x14ac:dyDescent="0.25">
      <c r="M94934"/>
    </row>
    <row r="94935" spans="13:13" x14ac:dyDescent="0.25">
      <c r="M94935"/>
    </row>
    <row r="94936" spans="13:13" x14ac:dyDescent="0.25">
      <c r="M94936"/>
    </row>
    <row r="94937" spans="13:13" x14ac:dyDescent="0.25">
      <c r="M94937"/>
    </row>
    <row r="94938" spans="13:13" x14ac:dyDescent="0.25">
      <c r="M94938"/>
    </row>
    <row r="94939" spans="13:13" x14ac:dyDescent="0.25">
      <c r="M94939"/>
    </row>
    <row r="94940" spans="13:13" x14ac:dyDescent="0.25">
      <c r="M94940"/>
    </row>
    <row r="94941" spans="13:13" x14ac:dyDescent="0.25">
      <c r="M94941"/>
    </row>
    <row r="94942" spans="13:13" x14ac:dyDescent="0.25">
      <c r="M94942"/>
    </row>
    <row r="94943" spans="13:13" x14ac:dyDescent="0.25">
      <c r="M94943"/>
    </row>
    <row r="94944" spans="13:13" x14ac:dyDescent="0.25">
      <c r="M94944"/>
    </row>
    <row r="94945" spans="13:13" x14ac:dyDescent="0.25">
      <c r="M94945"/>
    </row>
    <row r="94946" spans="13:13" x14ac:dyDescent="0.25">
      <c r="M94946"/>
    </row>
    <row r="94947" spans="13:13" x14ac:dyDescent="0.25">
      <c r="M94947"/>
    </row>
    <row r="94948" spans="13:13" x14ac:dyDescent="0.25">
      <c r="M94948"/>
    </row>
    <row r="94949" spans="13:13" x14ac:dyDescent="0.25">
      <c r="M94949"/>
    </row>
    <row r="94950" spans="13:13" x14ac:dyDescent="0.25">
      <c r="M94950"/>
    </row>
    <row r="94951" spans="13:13" x14ac:dyDescent="0.25">
      <c r="M94951"/>
    </row>
    <row r="94952" spans="13:13" x14ac:dyDescent="0.25">
      <c r="M94952"/>
    </row>
    <row r="94953" spans="13:13" x14ac:dyDescent="0.25">
      <c r="M94953"/>
    </row>
    <row r="94954" spans="13:13" x14ac:dyDescent="0.25">
      <c r="M94954"/>
    </row>
    <row r="94955" spans="13:13" x14ac:dyDescent="0.25">
      <c r="M94955"/>
    </row>
    <row r="94956" spans="13:13" x14ac:dyDescent="0.25">
      <c r="M94956"/>
    </row>
    <row r="94957" spans="13:13" x14ac:dyDescent="0.25">
      <c r="M94957"/>
    </row>
    <row r="94958" spans="13:13" x14ac:dyDescent="0.25">
      <c r="M94958"/>
    </row>
    <row r="94959" spans="13:13" x14ac:dyDescent="0.25">
      <c r="M94959"/>
    </row>
    <row r="94960" spans="13:13" x14ac:dyDescent="0.25">
      <c r="M94960"/>
    </row>
    <row r="94961" spans="13:13" x14ac:dyDescent="0.25">
      <c r="M94961"/>
    </row>
    <row r="94962" spans="13:13" x14ac:dyDescent="0.25">
      <c r="M94962"/>
    </row>
    <row r="94963" spans="13:13" x14ac:dyDescent="0.25">
      <c r="M94963"/>
    </row>
    <row r="94964" spans="13:13" x14ac:dyDescent="0.25">
      <c r="M94964"/>
    </row>
    <row r="94965" spans="13:13" x14ac:dyDescent="0.25">
      <c r="M94965"/>
    </row>
    <row r="94966" spans="13:13" x14ac:dyDescent="0.25">
      <c r="M94966"/>
    </row>
    <row r="94967" spans="13:13" x14ac:dyDescent="0.25">
      <c r="M94967"/>
    </row>
    <row r="94968" spans="13:13" x14ac:dyDescent="0.25">
      <c r="M94968"/>
    </row>
    <row r="94969" spans="13:13" x14ac:dyDescent="0.25">
      <c r="M94969"/>
    </row>
    <row r="94970" spans="13:13" x14ac:dyDescent="0.25">
      <c r="M94970"/>
    </row>
    <row r="94971" spans="13:13" x14ac:dyDescent="0.25">
      <c r="M94971"/>
    </row>
    <row r="94972" spans="13:13" x14ac:dyDescent="0.25">
      <c r="M94972"/>
    </row>
    <row r="94973" spans="13:13" x14ac:dyDescent="0.25">
      <c r="M94973"/>
    </row>
    <row r="94974" spans="13:13" x14ac:dyDescent="0.25">
      <c r="M94974"/>
    </row>
    <row r="94975" spans="13:13" x14ac:dyDescent="0.25">
      <c r="M94975"/>
    </row>
    <row r="94976" spans="13:13" x14ac:dyDescent="0.25">
      <c r="M94976"/>
    </row>
    <row r="94977" spans="13:13" x14ac:dyDescent="0.25">
      <c r="M94977"/>
    </row>
    <row r="94978" spans="13:13" x14ac:dyDescent="0.25">
      <c r="M94978"/>
    </row>
    <row r="94979" spans="13:13" x14ac:dyDescent="0.25">
      <c r="M94979"/>
    </row>
    <row r="94980" spans="13:13" x14ac:dyDescent="0.25">
      <c r="M94980"/>
    </row>
    <row r="94981" spans="13:13" x14ac:dyDescent="0.25">
      <c r="M94981"/>
    </row>
    <row r="94982" spans="13:13" x14ac:dyDescent="0.25">
      <c r="M94982"/>
    </row>
    <row r="94983" spans="13:13" x14ac:dyDescent="0.25">
      <c r="M94983"/>
    </row>
    <row r="94984" spans="13:13" x14ac:dyDescent="0.25">
      <c r="M94984"/>
    </row>
    <row r="94985" spans="13:13" x14ac:dyDescent="0.25">
      <c r="M94985"/>
    </row>
    <row r="94986" spans="13:13" x14ac:dyDescent="0.25">
      <c r="M94986"/>
    </row>
    <row r="94987" spans="13:13" x14ac:dyDescent="0.25">
      <c r="M94987"/>
    </row>
    <row r="94988" spans="13:13" x14ac:dyDescent="0.25">
      <c r="M94988"/>
    </row>
    <row r="94989" spans="13:13" x14ac:dyDescent="0.25">
      <c r="M94989"/>
    </row>
    <row r="94990" spans="13:13" x14ac:dyDescent="0.25">
      <c r="M94990"/>
    </row>
    <row r="94991" spans="13:13" x14ac:dyDescent="0.25">
      <c r="M94991"/>
    </row>
    <row r="94992" spans="13:13" x14ac:dyDescent="0.25">
      <c r="M94992"/>
    </row>
    <row r="94993" spans="13:13" x14ac:dyDescent="0.25">
      <c r="M94993"/>
    </row>
    <row r="94994" spans="13:13" x14ac:dyDescent="0.25">
      <c r="M94994"/>
    </row>
    <row r="94995" spans="13:13" x14ac:dyDescent="0.25">
      <c r="M94995"/>
    </row>
    <row r="94996" spans="13:13" x14ac:dyDescent="0.25">
      <c r="M94996"/>
    </row>
    <row r="94997" spans="13:13" x14ac:dyDescent="0.25">
      <c r="M94997"/>
    </row>
    <row r="94998" spans="13:13" x14ac:dyDescent="0.25">
      <c r="M94998"/>
    </row>
    <row r="94999" spans="13:13" x14ac:dyDescent="0.25">
      <c r="M94999"/>
    </row>
    <row r="95000" spans="13:13" x14ac:dyDescent="0.25">
      <c r="M95000"/>
    </row>
    <row r="95001" spans="13:13" x14ac:dyDescent="0.25">
      <c r="M95001"/>
    </row>
    <row r="95002" spans="13:13" x14ac:dyDescent="0.25">
      <c r="M95002"/>
    </row>
    <row r="95003" spans="13:13" x14ac:dyDescent="0.25">
      <c r="M95003"/>
    </row>
    <row r="95004" spans="13:13" x14ac:dyDescent="0.25">
      <c r="M95004"/>
    </row>
    <row r="95005" spans="13:13" x14ac:dyDescent="0.25">
      <c r="M95005"/>
    </row>
    <row r="95006" spans="13:13" x14ac:dyDescent="0.25">
      <c r="M95006"/>
    </row>
    <row r="95007" spans="13:13" x14ac:dyDescent="0.25">
      <c r="M95007"/>
    </row>
    <row r="95008" spans="13:13" x14ac:dyDescent="0.25">
      <c r="M95008"/>
    </row>
    <row r="95009" spans="13:13" x14ac:dyDescent="0.25">
      <c r="M95009"/>
    </row>
    <row r="95010" spans="13:13" x14ac:dyDescent="0.25">
      <c r="M95010"/>
    </row>
    <row r="95011" spans="13:13" x14ac:dyDescent="0.25">
      <c r="M95011"/>
    </row>
    <row r="95012" spans="13:13" x14ac:dyDescent="0.25">
      <c r="M95012"/>
    </row>
    <row r="95013" spans="13:13" x14ac:dyDescent="0.25">
      <c r="M95013"/>
    </row>
    <row r="95014" spans="13:13" x14ac:dyDescent="0.25">
      <c r="M95014"/>
    </row>
    <row r="95015" spans="13:13" x14ac:dyDescent="0.25">
      <c r="M95015"/>
    </row>
    <row r="95016" spans="13:13" x14ac:dyDescent="0.25">
      <c r="M95016"/>
    </row>
    <row r="95017" spans="13:13" x14ac:dyDescent="0.25">
      <c r="M95017"/>
    </row>
    <row r="95018" spans="13:13" x14ac:dyDescent="0.25">
      <c r="M95018"/>
    </row>
    <row r="95019" spans="13:13" x14ac:dyDescent="0.25">
      <c r="M95019"/>
    </row>
    <row r="95020" spans="13:13" x14ac:dyDescent="0.25">
      <c r="M95020"/>
    </row>
    <row r="95021" spans="13:13" x14ac:dyDescent="0.25">
      <c r="M95021"/>
    </row>
    <row r="95022" spans="13:13" x14ac:dyDescent="0.25">
      <c r="M95022"/>
    </row>
    <row r="95023" spans="13:13" x14ac:dyDescent="0.25">
      <c r="M95023"/>
    </row>
    <row r="95024" spans="13:13" x14ac:dyDescent="0.25">
      <c r="M95024"/>
    </row>
    <row r="95025" spans="13:13" x14ac:dyDescent="0.25">
      <c r="M95025"/>
    </row>
    <row r="95026" spans="13:13" x14ac:dyDescent="0.25">
      <c r="M95026"/>
    </row>
    <row r="95027" spans="13:13" x14ac:dyDescent="0.25">
      <c r="M95027"/>
    </row>
    <row r="95028" spans="13:13" x14ac:dyDescent="0.25">
      <c r="M95028"/>
    </row>
    <row r="95029" spans="13:13" x14ac:dyDescent="0.25">
      <c r="M95029"/>
    </row>
    <row r="95030" spans="13:13" x14ac:dyDescent="0.25">
      <c r="M95030"/>
    </row>
    <row r="95031" spans="13:13" x14ac:dyDescent="0.25">
      <c r="M95031"/>
    </row>
    <row r="95032" spans="13:13" x14ac:dyDescent="0.25">
      <c r="M95032"/>
    </row>
    <row r="95033" spans="13:13" x14ac:dyDescent="0.25">
      <c r="M95033"/>
    </row>
    <row r="95034" spans="13:13" x14ac:dyDescent="0.25">
      <c r="M95034"/>
    </row>
    <row r="95035" spans="13:13" x14ac:dyDescent="0.25">
      <c r="M95035"/>
    </row>
    <row r="95036" spans="13:13" x14ac:dyDescent="0.25">
      <c r="M95036"/>
    </row>
    <row r="95037" spans="13:13" x14ac:dyDescent="0.25">
      <c r="M95037"/>
    </row>
    <row r="95038" spans="13:13" x14ac:dyDescent="0.25">
      <c r="M95038"/>
    </row>
    <row r="95039" spans="13:13" x14ac:dyDescent="0.25">
      <c r="M95039"/>
    </row>
    <row r="95040" spans="13:13" x14ac:dyDescent="0.25">
      <c r="M95040"/>
    </row>
    <row r="95041" spans="13:13" x14ac:dyDescent="0.25">
      <c r="M95041"/>
    </row>
    <row r="95042" spans="13:13" x14ac:dyDescent="0.25">
      <c r="M95042"/>
    </row>
    <row r="95043" spans="13:13" x14ac:dyDescent="0.25">
      <c r="M95043"/>
    </row>
    <row r="95044" spans="13:13" x14ac:dyDescent="0.25">
      <c r="M95044"/>
    </row>
    <row r="95045" spans="13:13" x14ac:dyDescent="0.25">
      <c r="M95045"/>
    </row>
    <row r="95046" spans="13:13" x14ac:dyDescent="0.25">
      <c r="M95046"/>
    </row>
    <row r="95047" spans="13:13" x14ac:dyDescent="0.25">
      <c r="M95047"/>
    </row>
    <row r="95048" spans="13:13" x14ac:dyDescent="0.25">
      <c r="M95048"/>
    </row>
    <row r="95049" spans="13:13" x14ac:dyDescent="0.25">
      <c r="M95049"/>
    </row>
    <row r="95050" spans="13:13" x14ac:dyDescent="0.25">
      <c r="M95050"/>
    </row>
    <row r="95051" spans="13:13" x14ac:dyDescent="0.25">
      <c r="M95051"/>
    </row>
    <row r="95052" spans="13:13" x14ac:dyDescent="0.25">
      <c r="M95052"/>
    </row>
    <row r="95053" spans="13:13" x14ac:dyDescent="0.25">
      <c r="M95053"/>
    </row>
    <row r="95054" spans="13:13" x14ac:dyDescent="0.25">
      <c r="M95054"/>
    </row>
    <row r="95055" spans="13:13" x14ac:dyDescent="0.25">
      <c r="M95055"/>
    </row>
    <row r="95056" spans="13:13" x14ac:dyDescent="0.25">
      <c r="M95056"/>
    </row>
    <row r="95057" spans="13:13" x14ac:dyDescent="0.25">
      <c r="M95057"/>
    </row>
    <row r="95058" spans="13:13" x14ac:dyDescent="0.25">
      <c r="M95058"/>
    </row>
    <row r="95059" spans="13:13" x14ac:dyDescent="0.25">
      <c r="M95059"/>
    </row>
    <row r="95060" spans="13:13" x14ac:dyDescent="0.25">
      <c r="M95060"/>
    </row>
    <row r="95061" spans="13:13" x14ac:dyDescent="0.25">
      <c r="M95061"/>
    </row>
    <row r="95062" spans="13:13" x14ac:dyDescent="0.25">
      <c r="M95062"/>
    </row>
    <row r="95063" spans="13:13" x14ac:dyDescent="0.25">
      <c r="M95063"/>
    </row>
    <row r="95064" spans="13:13" x14ac:dyDescent="0.25">
      <c r="M95064"/>
    </row>
    <row r="95065" spans="13:13" x14ac:dyDescent="0.25">
      <c r="M95065"/>
    </row>
    <row r="95066" spans="13:13" x14ac:dyDescent="0.25">
      <c r="M95066"/>
    </row>
    <row r="95067" spans="13:13" x14ac:dyDescent="0.25">
      <c r="M95067"/>
    </row>
    <row r="95068" spans="13:13" x14ac:dyDescent="0.25">
      <c r="M95068"/>
    </row>
    <row r="95069" spans="13:13" x14ac:dyDescent="0.25">
      <c r="M95069"/>
    </row>
    <row r="95070" spans="13:13" x14ac:dyDescent="0.25">
      <c r="M95070"/>
    </row>
    <row r="95071" spans="13:13" x14ac:dyDescent="0.25">
      <c r="M95071"/>
    </row>
    <row r="95072" spans="13:13" x14ac:dyDescent="0.25">
      <c r="M95072"/>
    </row>
    <row r="95073" spans="13:13" x14ac:dyDescent="0.25">
      <c r="M95073"/>
    </row>
    <row r="95074" spans="13:13" x14ac:dyDescent="0.25">
      <c r="M95074"/>
    </row>
    <row r="95075" spans="13:13" x14ac:dyDescent="0.25">
      <c r="M95075"/>
    </row>
    <row r="95076" spans="13:13" x14ac:dyDescent="0.25">
      <c r="M95076"/>
    </row>
    <row r="95077" spans="13:13" x14ac:dyDescent="0.25">
      <c r="M95077"/>
    </row>
    <row r="95078" spans="13:13" x14ac:dyDescent="0.25">
      <c r="M95078"/>
    </row>
    <row r="95079" spans="13:13" x14ac:dyDescent="0.25">
      <c r="M95079"/>
    </row>
    <row r="95080" spans="13:13" x14ac:dyDescent="0.25">
      <c r="M95080"/>
    </row>
    <row r="95081" spans="13:13" x14ac:dyDescent="0.25">
      <c r="M95081"/>
    </row>
    <row r="95082" spans="13:13" x14ac:dyDescent="0.25">
      <c r="M95082"/>
    </row>
    <row r="95083" spans="13:13" x14ac:dyDescent="0.25">
      <c r="M95083"/>
    </row>
    <row r="95084" spans="13:13" x14ac:dyDescent="0.25">
      <c r="M95084"/>
    </row>
    <row r="95085" spans="13:13" x14ac:dyDescent="0.25">
      <c r="M95085"/>
    </row>
    <row r="95086" spans="13:13" x14ac:dyDescent="0.25">
      <c r="M95086"/>
    </row>
    <row r="95087" spans="13:13" x14ac:dyDescent="0.25">
      <c r="M95087"/>
    </row>
    <row r="95088" spans="13:13" x14ac:dyDescent="0.25">
      <c r="M95088"/>
    </row>
    <row r="95089" spans="13:13" x14ac:dyDescent="0.25">
      <c r="M95089"/>
    </row>
    <row r="95090" spans="13:13" x14ac:dyDescent="0.25">
      <c r="M95090"/>
    </row>
    <row r="95091" spans="13:13" x14ac:dyDescent="0.25">
      <c r="M95091"/>
    </row>
    <row r="95092" spans="13:13" x14ac:dyDescent="0.25">
      <c r="M95092"/>
    </row>
    <row r="95093" spans="13:13" x14ac:dyDescent="0.25">
      <c r="M95093"/>
    </row>
    <row r="95094" spans="13:13" x14ac:dyDescent="0.25">
      <c r="M95094"/>
    </row>
    <row r="95095" spans="13:13" x14ac:dyDescent="0.25">
      <c r="M95095"/>
    </row>
    <row r="95096" spans="13:13" x14ac:dyDescent="0.25">
      <c r="M95096"/>
    </row>
    <row r="95097" spans="13:13" x14ac:dyDescent="0.25">
      <c r="M95097"/>
    </row>
    <row r="95098" spans="13:13" x14ac:dyDescent="0.25">
      <c r="M95098"/>
    </row>
    <row r="95099" spans="13:13" x14ac:dyDescent="0.25">
      <c r="M95099"/>
    </row>
    <row r="95100" spans="13:13" x14ac:dyDescent="0.25">
      <c r="M95100"/>
    </row>
    <row r="95101" spans="13:13" x14ac:dyDescent="0.25">
      <c r="M95101"/>
    </row>
    <row r="95102" spans="13:13" x14ac:dyDescent="0.25">
      <c r="M95102"/>
    </row>
    <row r="95103" spans="13:13" x14ac:dyDescent="0.25">
      <c r="M95103"/>
    </row>
    <row r="95104" spans="13:13" x14ac:dyDescent="0.25">
      <c r="M95104"/>
    </row>
    <row r="95105" spans="13:13" x14ac:dyDescent="0.25">
      <c r="M95105"/>
    </row>
    <row r="95106" spans="13:13" x14ac:dyDescent="0.25">
      <c r="M95106"/>
    </row>
    <row r="95107" spans="13:13" x14ac:dyDescent="0.25">
      <c r="M95107"/>
    </row>
    <row r="95108" spans="13:13" x14ac:dyDescent="0.25">
      <c r="M95108"/>
    </row>
    <row r="95109" spans="13:13" x14ac:dyDescent="0.25">
      <c r="M95109"/>
    </row>
    <row r="95110" spans="13:13" x14ac:dyDescent="0.25">
      <c r="M95110"/>
    </row>
    <row r="95111" spans="13:13" x14ac:dyDescent="0.25">
      <c r="M95111"/>
    </row>
    <row r="95112" spans="13:13" x14ac:dyDescent="0.25">
      <c r="M95112"/>
    </row>
    <row r="95113" spans="13:13" x14ac:dyDescent="0.25">
      <c r="M95113"/>
    </row>
    <row r="95114" spans="13:13" x14ac:dyDescent="0.25">
      <c r="M95114"/>
    </row>
    <row r="95115" spans="13:13" x14ac:dyDescent="0.25">
      <c r="M95115"/>
    </row>
    <row r="95116" spans="13:13" x14ac:dyDescent="0.25">
      <c r="M95116"/>
    </row>
    <row r="95117" spans="13:13" x14ac:dyDescent="0.25">
      <c r="M95117"/>
    </row>
    <row r="95118" spans="13:13" x14ac:dyDescent="0.25">
      <c r="M95118"/>
    </row>
    <row r="95119" spans="13:13" x14ac:dyDescent="0.25">
      <c r="M95119"/>
    </row>
    <row r="95120" spans="13:13" x14ac:dyDescent="0.25">
      <c r="M95120"/>
    </row>
    <row r="95121" spans="13:13" x14ac:dyDescent="0.25">
      <c r="M95121"/>
    </row>
    <row r="95122" spans="13:13" x14ac:dyDescent="0.25">
      <c r="M95122"/>
    </row>
    <row r="95123" spans="13:13" x14ac:dyDescent="0.25">
      <c r="M95123"/>
    </row>
    <row r="95124" spans="13:13" x14ac:dyDescent="0.25">
      <c r="M95124"/>
    </row>
    <row r="95125" spans="13:13" x14ac:dyDescent="0.25">
      <c r="M95125"/>
    </row>
    <row r="95126" spans="13:13" x14ac:dyDescent="0.25">
      <c r="M95126"/>
    </row>
    <row r="95127" spans="13:13" x14ac:dyDescent="0.25">
      <c r="M95127"/>
    </row>
    <row r="95128" spans="13:13" x14ac:dyDescent="0.25">
      <c r="M95128"/>
    </row>
    <row r="95129" spans="13:13" x14ac:dyDescent="0.25">
      <c r="M95129"/>
    </row>
    <row r="95130" spans="13:13" x14ac:dyDescent="0.25">
      <c r="M95130"/>
    </row>
    <row r="95131" spans="13:13" x14ac:dyDescent="0.25">
      <c r="M95131"/>
    </row>
    <row r="95132" spans="13:13" x14ac:dyDescent="0.25">
      <c r="M95132"/>
    </row>
    <row r="95133" spans="13:13" x14ac:dyDescent="0.25">
      <c r="M95133"/>
    </row>
    <row r="95134" spans="13:13" x14ac:dyDescent="0.25">
      <c r="M95134"/>
    </row>
    <row r="95135" spans="13:13" x14ac:dyDescent="0.25">
      <c r="M95135"/>
    </row>
    <row r="95136" spans="13:13" x14ac:dyDescent="0.25">
      <c r="M95136"/>
    </row>
    <row r="95137" spans="13:13" x14ac:dyDescent="0.25">
      <c r="M95137"/>
    </row>
    <row r="95138" spans="13:13" x14ac:dyDescent="0.25">
      <c r="M95138"/>
    </row>
    <row r="95139" spans="13:13" x14ac:dyDescent="0.25">
      <c r="M95139"/>
    </row>
    <row r="95140" spans="13:13" x14ac:dyDescent="0.25">
      <c r="M95140"/>
    </row>
    <row r="95141" spans="13:13" x14ac:dyDescent="0.25">
      <c r="M95141"/>
    </row>
    <row r="95142" spans="13:13" x14ac:dyDescent="0.25">
      <c r="M95142"/>
    </row>
    <row r="95143" spans="13:13" x14ac:dyDescent="0.25">
      <c r="M95143"/>
    </row>
    <row r="95144" spans="13:13" x14ac:dyDescent="0.25">
      <c r="M95144"/>
    </row>
    <row r="95145" spans="13:13" x14ac:dyDescent="0.25">
      <c r="M95145"/>
    </row>
    <row r="95146" spans="13:13" x14ac:dyDescent="0.25">
      <c r="M95146"/>
    </row>
    <row r="95147" spans="13:13" x14ac:dyDescent="0.25">
      <c r="M95147"/>
    </row>
    <row r="95148" spans="13:13" x14ac:dyDescent="0.25">
      <c r="M95148"/>
    </row>
    <row r="95149" spans="13:13" x14ac:dyDescent="0.25">
      <c r="M95149"/>
    </row>
    <row r="95150" spans="13:13" x14ac:dyDescent="0.25">
      <c r="M95150"/>
    </row>
    <row r="95151" spans="13:13" x14ac:dyDescent="0.25">
      <c r="M95151"/>
    </row>
    <row r="95152" spans="13:13" x14ac:dyDescent="0.25">
      <c r="M95152"/>
    </row>
    <row r="95153" spans="13:13" x14ac:dyDescent="0.25">
      <c r="M95153"/>
    </row>
    <row r="95154" spans="13:13" x14ac:dyDescent="0.25">
      <c r="M95154"/>
    </row>
    <row r="95155" spans="13:13" x14ac:dyDescent="0.25">
      <c r="M95155"/>
    </row>
    <row r="95156" spans="13:13" x14ac:dyDescent="0.25">
      <c r="M95156"/>
    </row>
    <row r="95157" spans="13:13" x14ac:dyDescent="0.25">
      <c r="M95157"/>
    </row>
    <row r="95158" spans="13:13" x14ac:dyDescent="0.25">
      <c r="M95158"/>
    </row>
    <row r="95159" spans="13:13" x14ac:dyDescent="0.25">
      <c r="M95159"/>
    </row>
    <row r="95160" spans="13:13" x14ac:dyDescent="0.25">
      <c r="M95160"/>
    </row>
    <row r="95161" spans="13:13" x14ac:dyDescent="0.25">
      <c r="M95161"/>
    </row>
    <row r="95162" spans="13:13" x14ac:dyDescent="0.25">
      <c r="M95162"/>
    </row>
    <row r="95163" spans="13:13" x14ac:dyDescent="0.25">
      <c r="M95163"/>
    </row>
    <row r="95164" spans="13:13" x14ac:dyDescent="0.25">
      <c r="M95164"/>
    </row>
    <row r="95165" spans="13:13" x14ac:dyDescent="0.25">
      <c r="M95165"/>
    </row>
    <row r="95166" spans="13:13" x14ac:dyDescent="0.25">
      <c r="M95166"/>
    </row>
    <row r="95167" spans="13:13" x14ac:dyDescent="0.25">
      <c r="M95167"/>
    </row>
    <row r="95168" spans="13:13" x14ac:dyDescent="0.25">
      <c r="M95168"/>
    </row>
    <row r="95169" spans="13:13" x14ac:dyDescent="0.25">
      <c r="M95169"/>
    </row>
    <row r="95170" spans="13:13" x14ac:dyDescent="0.25">
      <c r="M95170"/>
    </row>
    <row r="95171" spans="13:13" x14ac:dyDescent="0.25">
      <c r="M95171"/>
    </row>
    <row r="95172" spans="13:13" x14ac:dyDescent="0.25">
      <c r="M95172"/>
    </row>
    <row r="95173" spans="13:13" x14ac:dyDescent="0.25">
      <c r="M95173"/>
    </row>
    <row r="95174" spans="13:13" x14ac:dyDescent="0.25">
      <c r="M95174"/>
    </row>
    <row r="95175" spans="13:13" x14ac:dyDescent="0.25">
      <c r="M95175"/>
    </row>
    <row r="95176" spans="13:13" x14ac:dyDescent="0.25">
      <c r="M95176"/>
    </row>
    <row r="95177" spans="13:13" x14ac:dyDescent="0.25">
      <c r="M95177"/>
    </row>
    <row r="95178" spans="13:13" x14ac:dyDescent="0.25">
      <c r="M95178"/>
    </row>
    <row r="95179" spans="13:13" x14ac:dyDescent="0.25">
      <c r="M95179"/>
    </row>
    <row r="95180" spans="13:13" x14ac:dyDescent="0.25">
      <c r="M95180"/>
    </row>
    <row r="95181" spans="13:13" x14ac:dyDescent="0.25">
      <c r="M95181"/>
    </row>
    <row r="95182" spans="13:13" x14ac:dyDescent="0.25">
      <c r="M95182"/>
    </row>
    <row r="95183" spans="13:13" x14ac:dyDescent="0.25">
      <c r="M95183"/>
    </row>
    <row r="95184" spans="13:13" x14ac:dyDescent="0.25">
      <c r="M95184"/>
    </row>
    <row r="95185" spans="13:13" x14ac:dyDescent="0.25">
      <c r="M95185"/>
    </row>
    <row r="95186" spans="13:13" x14ac:dyDescent="0.25">
      <c r="M95186"/>
    </row>
    <row r="95187" spans="13:13" x14ac:dyDescent="0.25">
      <c r="M95187"/>
    </row>
    <row r="95188" spans="13:13" x14ac:dyDescent="0.25">
      <c r="M95188"/>
    </row>
    <row r="95189" spans="13:13" x14ac:dyDescent="0.25">
      <c r="M95189"/>
    </row>
    <row r="95190" spans="13:13" x14ac:dyDescent="0.25">
      <c r="M95190"/>
    </row>
    <row r="95191" spans="13:13" x14ac:dyDescent="0.25">
      <c r="M95191"/>
    </row>
    <row r="95192" spans="13:13" x14ac:dyDescent="0.25">
      <c r="M95192"/>
    </row>
    <row r="95193" spans="13:13" x14ac:dyDescent="0.25">
      <c r="M95193"/>
    </row>
    <row r="95194" spans="13:13" x14ac:dyDescent="0.25">
      <c r="M95194"/>
    </row>
    <row r="95195" spans="13:13" x14ac:dyDescent="0.25">
      <c r="M95195"/>
    </row>
    <row r="95196" spans="13:13" x14ac:dyDescent="0.25">
      <c r="M95196"/>
    </row>
    <row r="95197" spans="13:13" x14ac:dyDescent="0.25">
      <c r="M95197"/>
    </row>
    <row r="95198" spans="13:13" x14ac:dyDescent="0.25">
      <c r="M95198"/>
    </row>
    <row r="95199" spans="13:13" x14ac:dyDescent="0.25">
      <c r="M95199"/>
    </row>
    <row r="95200" spans="13:13" x14ac:dyDescent="0.25">
      <c r="M95200"/>
    </row>
    <row r="95201" spans="13:13" x14ac:dyDescent="0.25">
      <c r="M95201"/>
    </row>
    <row r="95202" spans="13:13" x14ac:dyDescent="0.25">
      <c r="M95202"/>
    </row>
    <row r="95203" spans="13:13" x14ac:dyDescent="0.25">
      <c r="M95203"/>
    </row>
    <row r="95204" spans="13:13" x14ac:dyDescent="0.25">
      <c r="M95204"/>
    </row>
    <row r="95205" spans="13:13" x14ac:dyDescent="0.25">
      <c r="M95205"/>
    </row>
    <row r="95206" spans="13:13" x14ac:dyDescent="0.25">
      <c r="M95206"/>
    </row>
    <row r="95207" spans="13:13" x14ac:dyDescent="0.25">
      <c r="M95207"/>
    </row>
    <row r="95208" spans="13:13" x14ac:dyDescent="0.25">
      <c r="M95208"/>
    </row>
    <row r="95209" spans="13:13" x14ac:dyDescent="0.25">
      <c r="M95209"/>
    </row>
    <row r="95210" spans="13:13" x14ac:dyDescent="0.25">
      <c r="M95210"/>
    </row>
    <row r="95211" spans="13:13" x14ac:dyDescent="0.25">
      <c r="M95211"/>
    </row>
    <row r="95212" spans="13:13" x14ac:dyDescent="0.25">
      <c r="M95212"/>
    </row>
    <row r="95213" spans="13:13" x14ac:dyDescent="0.25">
      <c r="M95213"/>
    </row>
    <row r="95214" spans="13:13" x14ac:dyDescent="0.25">
      <c r="M95214"/>
    </row>
    <row r="95215" spans="13:13" x14ac:dyDescent="0.25">
      <c r="M95215"/>
    </row>
    <row r="95216" spans="13:13" x14ac:dyDescent="0.25">
      <c r="M95216"/>
    </row>
    <row r="95217" spans="13:13" x14ac:dyDescent="0.25">
      <c r="M95217"/>
    </row>
    <row r="95218" spans="13:13" x14ac:dyDescent="0.25">
      <c r="M95218"/>
    </row>
    <row r="95219" spans="13:13" x14ac:dyDescent="0.25">
      <c r="M95219"/>
    </row>
    <row r="95220" spans="13:13" x14ac:dyDescent="0.25">
      <c r="M95220"/>
    </row>
    <row r="95221" spans="13:13" x14ac:dyDescent="0.25">
      <c r="M95221"/>
    </row>
    <row r="95222" spans="13:13" x14ac:dyDescent="0.25">
      <c r="M95222"/>
    </row>
    <row r="95223" spans="13:13" x14ac:dyDescent="0.25">
      <c r="M95223"/>
    </row>
    <row r="95224" spans="13:13" x14ac:dyDescent="0.25">
      <c r="M95224"/>
    </row>
    <row r="95225" spans="13:13" x14ac:dyDescent="0.25">
      <c r="M95225"/>
    </row>
    <row r="95226" spans="13:13" x14ac:dyDescent="0.25">
      <c r="M95226"/>
    </row>
    <row r="95227" spans="13:13" x14ac:dyDescent="0.25">
      <c r="M95227"/>
    </row>
    <row r="95228" spans="13:13" x14ac:dyDescent="0.25">
      <c r="M95228"/>
    </row>
    <row r="95229" spans="13:13" x14ac:dyDescent="0.25">
      <c r="M95229"/>
    </row>
    <row r="95230" spans="13:13" x14ac:dyDescent="0.25">
      <c r="M95230"/>
    </row>
    <row r="95231" spans="13:13" x14ac:dyDescent="0.25">
      <c r="M95231"/>
    </row>
    <row r="95232" spans="13:13" x14ac:dyDescent="0.25">
      <c r="M95232"/>
    </row>
    <row r="95233" spans="13:13" x14ac:dyDescent="0.25">
      <c r="M95233"/>
    </row>
    <row r="95234" spans="13:13" x14ac:dyDescent="0.25">
      <c r="M95234"/>
    </row>
    <row r="95235" spans="13:13" x14ac:dyDescent="0.25">
      <c r="M95235"/>
    </row>
    <row r="95236" spans="13:13" x14ac:dyDescent="0.25">
      <c r="M95236"/>
    </row>
    <row r="95237" spans="13:13" x14ac:dyDescent="0.25">
      <c r="M95237"/>
    </row>
    <row r="95238" spans="13:13" x14ac:dyDescent="0.25">
      <c r="M95238"/>
    </row>
    <row r="95239" spans="13:13" x14ac:dyDescent="0.25">
      <c r="M95239"/>
    </row>
    <row r="95240" spans="13:13" x14ac:dyDescent="0.25">
      <c r="M95240"/>
    </row>
    <row r="95241" spans="13:13" x14ac:dyDescent="0.25">
      <c r="M95241"/>
    </row>
    <row r="95242" spans="13:13" x14ac:dyDescent="0.25">
      <c r="M95242"/>
    </row>
    <row r="95243" spans="13:13" x14ac:dyDescent="0.25">
      <c r="M95243"/>
    </row>
    <row r="95244" spans="13:13" x14ac:dyDescent="0.25">
      <c r="M95244"/>
    </row>
    <row r="95245" spans="13:13" x14ac:dyDescent="0.25">
      <c r="M95245"/>
    </row>
    <row r="95246" spans="13:13" x14ac:dyDescent="0.25">
      <c r="M95246"/>
    </row>
    <row r="95247" spans="13:13" x14ac:dyDescent="0.25">
      <c r="M95247"/>
    </row>
    <row r="95248" spans="13:13" x14ac:dyDescent="0.25">
      <c r="M95248"/>
    </row>
    <row r="95249" spans="13:13" x14ac:dyDescent="0.25">
      <c r="M95249"/>
    </row>
    <row r="95250" spans="13:13" x14ac:dyDescent="0.25">
      <c r="M95250"/>
    </row>
    <row r="95251" spans="13:13" x14ac:dyDescent="0.25">
      <c r="M95251"/>
    </row>
    <row r="95252" spans="13:13" x14ac:dyDescent="0.25">
      <c r="M95252"/>
    </row>
    <row r="95253" spans="13:13" x14ac:dyDescent="0.25">
      <c r="M95253"/>
    </row>
    <row r="95254" spans="13:13" x14ac:dyDescent="0.25">
      <c r="M95254"/>
    </row>
    <row r="95255" spans="13:13" x14ac:dyDescent="0.25">
      <c r="M95255"/>
    </row>
    <row r="95256" spans="13:13" x14ac:dyDescent="0.25">
      <c r="M95256"/>
    </row>
    <row r="95257" spans="13:13" x14ac:dyDescent="0.25">
      <c r="M95257"/>
    </row>
    <row r="95258" spans="13:13" x14ac:dyDescent="0.25">
      <c r="M95258"/>
    </row>
    <row r="95259" spans="13:13" x14ac:dyDescent="0.25">
      <c r="M95259"/>
    </row>
    <row r="95260" spans="13:13" x14ac:dyDescent="0.25">
      <c r="M95260"/>
    </row>
    <row r="95261" spans="13:13" x14ac:dyDescent="0.25">
      <c r="M95261"/>
    </row>
    <row r="95262" spans="13:13" x14ac:dyDescent="0.25">
      <c r="M95262"/>
    </row>
    <row r="95263" spans="13:13" x14ac:dyDescent="0.25">
      <c r="M95263"/>
    </row>
    <row r="95264" spans="13:13" x14ac:dyDescent="0.25">
      <c r="M95264"/>
    </row>
    <row r="95265" spans="13:13" x14ac:dyDescent="0.25">
      <c r="M95265"/>
    </row>
    <row r="95266" spans="13:13" x14ac:dyDescent="0.25">
      <c r="M95266"/>
    </row>
    <row r="95267" spans="13:13" x14ac:dyDescent="0.25">
      <c r="M95267"/>
    </row>
    <row r="95268" spans="13:13" x14ac:dyDescent="0.25">
      <c r="M95268"/>
    </row>
    <row r="95269" spans="13:13" x14ac:dyDescent="0.25">
      <c r="M95269"/>
    </row>
    <row r="95270" spans="13:13" x14ac:dyDescent="0.25">
      <c r="M95270"/>
    </row>
    <row r="95271" spans="13:13" x14ac:dyDescent="0.25">
      <c r="M95271"/>
    </row>
    <row r="95272" spans="13:13" x14ac:dyDescent="0.25">
      <c r="M95272"/>
    </row>
    <row r="95273" spans="13:13" x14ac:dyDescent="0.25">
      <c r="M95273"/>
    </row>
    <row r="95274" spans="13:13" x14ac:dyDescent="0.25">
      <c r="M95274"/>
    </row>
    <row r="95275" spans="13:13" x14ac:dyDescent="0.25">
      <c r="M95275"/>
    </row>
    <row r="95276" spans="13:13" x14ac:dyDescent="0.25">
      <c r="M95276"/>
    </row>
    <row r="95277" spans="13:13" x14ac:dyDescent="0.25">
      <c r="M95277"/>
    </row>
    <row r="95278" spans="13:13" x14ac:dyDescent="0.25">
      <c r="M95278"/>
    </row>
    <row r="95279" spans="13:13" x14ac:dyDescent="0.25">
      <c r="M95279"/>
    </row>
    <row r="95280" spans="13:13" x14ac:dyDescent="0.25">
      <c r="M95280"/>
    </row>
    <row r="95281" spans="13:13" x14ac:dyDescent="0.25">
      <c r="M95281"/>
    </row>
    <row r="95282" spans="13:13" x14ac:dyDescent="0.25">
      <c r="M95282"/>
    </row>
    <row r="95283" spans="13:13" x14ac:dyDescent="0.25">
      <c r="M95283"/>
    </row>
    <row r="95284" spans="13:13" x14ac:dyDescent="0.25">
      <c r="M95284"/>
    </row>
    <row r="95285" spans="13:13" x14ac:dyDescent="0.25">
      <c r="M95285"/>
    </row>
    <row r="95286" spans="13:13" x14ac:dyDescent="0.25">
      <c r="M95286"/>
    </row>
    <row r="95287" spans="13:13" x14ac:dyDescent="0.25">
      <c r="M95287"/>
    </row>
    <row r="95288" spans="13:13" x14ac:dyDescent="0.25">
      <c r="M95288"/>
    </row>
    <row r="95289" spans="13:13" x14ac:dyDescent="0.25">
      <c r="M95289"/>
    </row>
    <row r="95290" spans="13:13" x14ac:dyDescent="0.25">
      <c r="M95290"/>
    </row>
    <row r="95291" spans="13:13" x14ac:dyDescent="0.25">
      <c r="M95291"/>
    </row>
    <row r="95292" spans="13:13" x14ac:dyDescent="0.25">
      <c r="M95292"/>
    </row>
    <row r="95293" spans="13:13" x14ac:dyDescent="0.25">
      <c r="M95293"/>
    </row>
    <row r="95294" spans="13:13" x14ac:dyDescent="0.25">
      <c r="M95294"/>
    </row>
    <row r="95295" spans="13:13" x14ac:dyDescent="0.25">
      <c r="M95295"/>
    </row>
    <row r="95296" spans="13:13" x14ac:dyDescent="0.25">
      <c r="M95296"/>
    </row>
    <row r="95297" spans="13:13" x14ac:dyDescent="0.25">
      <c r="M95297"/>
    </row>
    <row r="95298" spans="13:13" x14ac:dyDescent="0.25">
      <c r="M95298"/>
    </row>
    <row r="95299" spans="13:13" x14ac:dyDescent="0.25">
      <c r="M95299"/>
    </row>
    <row r="95300" spans="13:13" x14ac:dyDescent="0.25">
      <c r="M95300"/>
    </row>
    <row r="95301" spans="13:13" x14ac:dyDescent="0.25">
      <c r="M95301"/>
    </row>
    <row r="95302" spans="13:13" x14ac:dyDescent="0.25">
      <c r="M95302"/>
    </row>
    <row r="95303" spans="13:13" x14ac:dyDescent="0.25">
      <c r="M95303"/>
    </row>
    <row r="95304" spans="13:13" x14ac:dyDescent="0.25">
      <c r="M95304"/>
    </row>
    <row r="95305" spans="13:13" x14ac:dyDescent="0.25">
      <c r="M95305"/>
    </row>
    <row r="95306" spans="13:13" x14ac:dyDescent="0.25">
      <c r="M95306"/>
    </row>
    <row r="95307" spans="13:13" x14ac:dyDescent="0.25">
      <c r="M95307"/>
    </row>
    <row r="95308" spans="13:13" x14ac:dyDescent="0.25">
      <c r="M95308"/>
    </row>
    <row r="95309" spans="13:13" x14ac:dyDescent="0.25">
      <c r="M95309"/>
    </row>
    <row r="95310" spans="13:13" x14ac:dyDescent="0.25">
      <c r="M95310"/>
    </row>
    <row r="95311" spans="13:13" x14ac:dyDescent="0.25">
      <c r="M95311"/>
    </row>
    <row r="95312" spans="13:13" x14ac:dyDescent="0.25">
      <c r="M95312"/>
    </row>
    <row r="95313" spans="13:13" x14ac:dyDescent="0.25">
      <c r="M95313"/>
    </row>
    <row r="95314" spans="13:13" x14ac:dyDescent="0.25">
      <c r="M95314"/>
    </row>
    <row r="95315" spans="13:13" x14ac:dyDescent="0.25">
      <c r="M95315"/>
    </row>
    <row r="95316" spans="13:13" x14ac:dyDescent="0.25">
      <c r="M95316"/>
    </row>
    <row r="95317" spans="13:13" x14ac:dyDescent="0.25">
      <c r="M95317"/>
    </row>
    <row r="95318" spans="13:13" x14ac:dyDescent="0.25">
      <c r="M95318"/>
    </row>
    <row r="95319" spans="13:13" x14ac:dyDescent="0.25">
      <c r="M95319"/>
    </row>
    <row r="95320" spans="13:13" x14ac:dyDescent="0.25">
      <c r="M95320"/>
    </row>
    <row r="95321" spans="13:13" x14ac:dyDescent="0.25">
      <c r="M95321"/>
    </row>
    <row r="95322" spans="13:13" x14ac:dyDescent="0.25">
      <c r="M95322"/>
    </row>
    <row r="95323" spans="13:13" x14ac:dyDescent="0.25">
      <c r="M95323"/>
    </row>
    <row r="95324" spans="13:13" x14ac:dyDescent="0.25">
      <c r="M95324"/>
    </row>
    <row r="95325" spans="13:13" x14ac:dyDescent="0.25">
      <c r="M95325"/>
    </row>
    <row r="95326" spans="13:13" x14ac:dyDescent="0.25">
      <c r="M95326"/>
    </row>
    <row r="95327" spans="13:13" x14ac:dyDescent="0.25">
      <c r="M95327"/>
    </row>
    <row r="95328" spans="13:13" x14ac:dyDescent="0.25">
      <c r="M95328"/>
    </row>
    <row r="95329" spans="13:13" x14ac:dyDescent="0.25">
      <c r="M95329"/>
    </row>
    <row r="95330" spans="13:13" x14ac:dyDescent="0.25">
      <c r="M95330"/>
    </row>
    <row r="95331" spans="13:13" x14ac:dyDescent="0.25">
      <c r="M95331"/>
    </row>
    <row r="95332" spans="13:13" x14ac:dyDescent="0.25">
      <c r="M95332"/>
    </row>
    <row r="95333" spans="13:13" x14ac:dyDescent="0.25">
      <c r="M95333"/>
    </row>
    <row r="95334" spans="13:13" x14ac:dyDescent="0.25">
      <c r="M95334"/>
    </row>
    <row r="95335" spans="13:13" x14ac:dyDescent="0.25">
      <c r="M95335"/>
    </row>
    <row r="95336" spans="13:13" x14ac:dyDescent="0.25">
      <c r="M95336"/>
    </row>
    <row r="95337" spans="13:13" x14ac:dyDescent="0.25">
      <c r="M95337"/>
    </row>
    <row r="95338" spans="13:13" x14ac:dyDescent="0.25">
      <c r="M95338"/>
    </row>
    <row r="95339" spans="13:13" x14ac:dyDescent="0.25">
      <c r="M95339"/>
    </row>
    <row r="95340" spans="13:13" x14ac:dyDescent="0.25">
      <c r="M95340"/>
    </row>
    <row r="95341" spans="13:13" x14ac:dyDescent="0.25">
      <c r="M95341"/>
    </row>
    <row r="95342" spans="13:13" x14ac:dyDescent="0.25">
      <c r="M95342"/>
    </row>
    <row r="95343" spans="13:13" x14ac:dyDescent="0.25">
      <c r="M95343"/>
    </row>
    <row r="95344" spans="13:13" x14ac:dyDescent="0.25">
      <c r="M95344"/>
    </row>
    <row r="95345" spans="13:13" x14ac:dyDescent="0.25">
      <c r="M95345"/>
    </row>
    <row r="95346" spans="13:13" x14ac:dyDescent="0.25">
      <c r="M95346"/>
    </row>
    <row r="95347" spans="13:13" x14ac:dyDescent="0.25">
      <c r="M95347"/>
    </row>
    <row r="95348" spans="13:13" x14ac:dyDescent="0.25">
      <c r="M95348"/>
    </row>
    <row r="95349" spans="13:13" x14ac:dyDescent="0.25">
      <c r="M95349"/>
    </row>
    <row r="95350" spans="13:13" x14ac:dyDescent="0.25">
      <c r="M95350"/>
    </row>
    <row r="95351" spans="13:13" x14ac:dyDescent="0.25">
      <c r="M95351"/>
    </row>
    <row r="95352" spans="13:13" x14ac:dyDescent="0.25">
      <c r="M95352"/>
    </row>
    <row r="95353" spans="13:13" x14ac:dyDescent="0.25">
      <c r="M95353"/>
    </row>
    <row r="95354" spans="13:13" x14ac:dyDescent="0.25">
      <c r="M95354"/>
    </row>
    <row r="95355" spans="13:13" x14ac:dyDescent="0.25">
      <c r="M95355"/>
    </row>
    <row r="95356" spans="13:13" x14ac:dyDescent="0.25">
      <c r="M95356"/>
    </row>
    <row r="95357" spans="13:13" x14ac:dyDescent="0.25">
      <c r="M95357"/>
    </row>
    <row r="95358" spans="13:13" x14ac:dyDescent="0.25">
      <c r="M95358"/>
    </row>
    <row r="95359" spans="13:13" x14ac:dyDescent="0.25">
      <c r="M95359"/>
    </row>
    <row r="95360" spans="13:13" x14ac:dyDescent="0.25">
      <c r="M95360"/>
    </row>
    <row r="95361" spans="13:13" x14ac:dyDescent="0.25">
      <c r="M95361"/>
    </row>
    <row r="95362" spans="13:13" x14ac:dyDescent="0.25">
      <c r="M95362"/>
    </row>
    <row r="95363" spans="13:13" x14ac:dyDescent="0.25">
      <c r="M95363"/>
    </row>
    <row r="95364" spans="13:13" x14ac:dyDescent="0.25">
      <c r="M95364"/>
    </row>
    <row r="95365" spans="13:13" x14ac:dyDescent="0.25">
      <c r="M95365"/>
    </row>
    <row r="95366" spans="13:13" x14ac:dyDescent="0.25">
      <c r="M95366"/>
    </row>
    <row r="95367" spans="13:13" x14ac:dyDescent="0.25">
      <c r="M95367"/>
    </row>
    <row r="95368" spans="13:13" x14ac:dyDescent="0.25">
      <c r="M95368"/>
    </row>
    <row r="95369" spans="13:13" x14ac:dyDescent="0.25">
      <c r="M95369"/>
    </row>
    <row r="95370" spans="13:13" x14ac:dyDescent="0.25">
      <c r="M95370"/>
    </row>
    <row r="95371" spans="13:13" x14ac:dyDescent="0.25">
      <c r="M95371"/>
    </row>
    <row r="95372" spans="13:13" x14ac:dyDescent="0.25">
      <c r="M95372"/>
    </row>
    <row r="95373" spans="13:13" x14ac:dyDescent="0.25">
      <c r="M95373"/>
    </row>
    <row r="95374" spans="13:13" x14ac:dyDescent="0.25">
      <c r="M95374"/>
    </row>
    <row r="95375" spans="13:13" x14ac:dyDescent="0.25">
      <c r="M95375"/>
    </row>
    <row r="95376" spans="13:13" x14ac:dyDescent="0.25">
      <c r="M95376"/>
    </row>
    <row r="95377" spans="13:13" x14ac:dyDescent="0.25">
      <c r="M95377"/>
    </row>
    <row r="95378" spans="13:13" x14ac:dyDescent="0.25">
      <c r="M95378"/>
    </row>
    <row r="95379" spans="13:13" x14ac:dyDescent="0.25">
      <c r="M95379"/>
    </row>
    <row r="95380" spans="13:13" x14ac:dyDescent="0.25">
      <c r="M95380"/>
    </row>
    <row r="95381" spans="13:13" x14ac:dyDescent="0.25">
      <c r="M95381"/>
    </row>
    <row r="95382" spans="13:13" x14ac:dyDescent="0.25">
      <c r="M95382"/>
    </row>
    <row r="95383" spans="13:13" x14ac:dyDescent="0.25">
      <c r="M95383"/>
    </row>
    <row r="95384" spans="13:13" x14ac:dyDescent="0.25">
      <c r="M95384"/>
    </row>
    <row r="95385" spans="13:13" x14ac:dyDescent="0.25">
      <c r="M95385"/>
    </row>
    <row r="95386" spans="13:13" x14ac:dyDescent="0.25">
      <c r="M95386"/>
    </row>
    <row r="95387" spans="13:13" x14ac:dyDescent="0.25">
      <c r="M95387"/>
    </row>
    <row r="95388" spans="13:13" x14ac:dyDescent="0.25">
      <c r="M95388"/>
    </row>
    <row r="95389" spans="13:13" x14ac:dyDescent="0.25">
      <c r="M95389"/>
    </row>
    <row r="95390" spans="13:13" x14ac:dyDescent="0.25">
      <c r="M95390"/>
    </row>
    <row r="95391" spans="13:13" x14ac:dyDescent="0.25">
      <c r="M95391"/>
    </row>
    <row r="95392" spans="13:13" x14ac:dyDescent="0.25">
      <c r="M95392"/>
    </row>
    <row r="95393" spans="13:13" x14ac:dyDescent="0.25">
      <c r="M95393"/>
    </row>
    <row r="95394" spans="13:13" x14ac:dyDescent="0.25">
      <c r="M95394"/>
    </row>
    <row r="95395" spans="13:13" x14ac:dyDescent="0.25">
      <c r="M95395"/>
    </row>
    <row r="95396" spans="13:13" x14ac:dyDescent="0.25">
      <c r="M95396"/>
    </row>
    <row r="95397" spans="13:13" x14ac:dyDescent="0.25">
      <c r="M95397"/>
    </row>
    <row r="95398" spans="13:13" x14ac:dyDescent="0.25">
      <c r="M95398"/>
    </row>
    <row r="95399" spans="13:13" x14ac:dyDescent="0.25">
      <c r="M95399"/>
    </row>
    <row r="95400" spans="13:13" x14ac:dyDescent="0.25">
      <c r="M95400"/>
    </row>
    <row r="95401" spans="13:13" x14ac:dyDescent="0.25">
      <c r="M95401"/>
    </row>
    <row r="95402" spans="13:13" x14ac:dyDescent="0.25">
      <c r="M95402"/>
    </row>
    <row r="95403" spans="13:13" x14ac:dyDescent="0.25">
      <c r="M95403"/>
    </row>
    <row r="95404" spans="13:13" x14ac:dyDescent="0.25">
      <c r="M95404"/>
    </row>
    <row r="95405" spans="13:13" x14ac:dyDescent="0.25">
      <c r="M95405"/>
    </row>
    <row r="95406" spans="13:13" x14ac:dyDescent="0.25">
      <c r="M95406"/>
    </row>
    <row r="95407" spans="13:13" x14ac:dyDescent="0.25">
      <c r="M95407"/>
    </row>
    <row r="95408" spans="13:13" x14ac:dyDescent="0.25">
      <c r="M95408"/>
    </row>
    <row r="95409" spans="13:13" x14ac:dyDescent="0.25">
      <c r="M95409"/>
    </row>
    <row r="95410" spans="13:13" x14ac:dyDescent="0.25">
      <c r="M95410"/>
    </row>
    <row r="95411" spans="13:13" x14ac:dyDescent="0.25">
      <c r="M95411"/>
    </row>
    <row r="95412" spans="13:13" x14ac:dyDescent="0.25">
      <c r="M95412"/>
    </row>
    <row r="95413" spans="13:13" x14ac:dyDescent="0.25">
      <c r="M95413"/>
    </row>
    <row r="95414" spans="13:13" x14ac:dyDescent="0.25">
      <c r="M95414"/>
    </row>
    <row r="95415" spans="13:13" x14ac:dyDescent="0.25">
      <c r="M95415"/>
    </row>
    <row r="95416" spans="13:13" x14ac:dyDescent="0.25">
      <c r="M95416"/>
    </row>
    <row r="95417" spans="13:13" x14ac:dyDescent="0.25">
      <c r="M95417"/>
    </row>
    <row r="95418" spans="13:13" x14ac:dyDescent="0.25">
      <c r="M95418"/>
    </row>
    <row r="95419" spans="13:13" x14ac:dyDescent="0.25">
      <c r="M95419"/>
    </row>
    <row r="95420" spans="13:13" x14ac:dyDescent="0.25">
      <c r="M95420"/>
    </row>
    <row r="95421" spans="13:13" x14ac:dyDescent="0.25">
      <c r="M95421"/>
    </row>
    <row r="95422" spans="13:13" x14ac:dyDescent="0.25">
      <c r="M95422"/>
    </row>
    <row r="95423" spans="13:13" x14ac:dyDescent="0.25">
      <c r="M95423"/>
    </row>
    <row r="95424" spans="13:13" x14ac:dyDescent="0.25">
      <c r="M95424"/>
    </row>
    <row r="95425" spans="13:13" x14ac:dyDescent="0.25">
      <c r="M95425"/>
    </row>
    <row r="95426" spans="13:13" x14ac:dyDescent="0.25">
      <c r="M95426"/>
    </row>
    <row r="95427" spans="13:13" x14ac:dyDescent="0.25">
      <c r="M95427"/>
    </row>
    <row r="95428" spans="13:13" x14ac:dyDescent="0.25">
      <c r="M95428"/>
    </row>
    <row r="95429" spans="13:13" x14ac:dyDescent="0.25">
      <c r="M95429"/>
    </row>
    <row r="95430" spans="13:13" x14ac:dyDescent="0.25">
      <c r="M95430"/>
    </row>
    <row r="95431" spans="13:13" x14ac:dyDescent="0.25">
      <c r="M95431"/>
    </row>
    <row r="95432" spans="13:13" x14ac:dyDescent="0.25">
      <c r="M95432"/>
    </row>
    <row r="95433" spans="13:13" x14ac:dyDescent="0.25">
      <c r="M95433"/>
    </row>
    <row r="95434" spans="13:13" x14ac:dyDescent="0.25">
      <c r="M95434"/>
    </row>
    <row r="95435" spans="13:13" x14ac:dyDescent="0.25">
      <c r="M95435"/>
    </row>
    <row r="95436" spans="13:13" x14ac:dyDescent="0.25">
      <c r="M95436"/>
    </row>
    <row r="95437" spans="13:13" x14ac:dyDescent="0.25">
      <c r="M95437"/>
    </row>
    <row r="95438" spans="13:13" x14ac:dyDescent="0.25">
      <c r="M95438"/>
    </row>
    <row r="95439" spans="13:13" x14ac:dyDescent="0.25">
      <c r="M95439"/>
    </row>
    <row r="95440" spans="13:13" x14ac:dyDescent="0.25">
      <c r="M95440"/>
    </row>
    <row r="95441" spans="13:13" x14ac:dyDescent="0.25">
      <c r="M95441"/>
    </row>
    <row r="95442" spans="13:13" x14ac:dyDescent="0.25">
      <c r="M95442"/>
    </row>
    <row r="95443" spans="13:13" x14ac:dyDescent="0.25">
      <c r="M95443"/>
    </row>
    <row r="95444" spans="13:13" x14ac:dyDescent="0.25">
      <c r="M95444"/>
    </row>
    <row r="95445" spans="13:13" x14ac:dyDescent="0.25">
      <c r="M95445"/>
    </row>
    <row r="95446" spans="13:13" x14ac:dyDescent="0.25">
      <c r="M95446"/>
    </row>
    <row r="95447" spans="13:13" x14ac:dyDescent="0.25">
      <c r="M95447"/>
    </row>
    <row r="95448" spans="13:13" x14ac:dyDescent="0.25">
      <c r="M95448"/>
    </row>
    <row r="95449" spans="13:13" x14ac:dyDescent="0.25">
      <c r="M95449"/>
    </row>
    <row r="95450" spans="13:13" x14ac:dyDescent="0.25">
      <c r="M95450"/>
    </row>
    <row r="95451" spans="13:13" x14ac:dyDescent="0.25">
      <c r="M95451"/>
    </row>
    <row r="95452" spans="13:13" x14ac:dyDescent="0.25">
      <c r="M95452"/>
    </row>
    <row r="95453" spans="13:13" x14ac:dyDescent="0.25">
      <c r="M95453"/>
    </row>
    <row r="95454" spans="13:13" x14ac:dyDescent="0.25">
      <c r="M95454"/>
    </row>
    <row r="95455" spans="13:13" x14ac:dyDescent="0.25">
      <c r="M95455"/>
    </row>
    <row r="95456" spans="13:13" x14ac:dyDescent="0.25">
      <c r="M95456"/>
    </row>
    <row r="95457" spans="13:13" x14ac:dyDescent="0.25">
      <c r="M95457"/>
    </row>
    <row r="95458" spans="13:13" x14ac:dyDescent="0.25">
      <c r="M95458"/>
    </row>
    <row r="95459" spans="13:13" x14ac:dyDescent="0.25">
      <c r="M95459"/>
    </row>
    <row r="95460" spans="13:13" x14ac:dyDescent="0.25">
      <c r="M95460"/>
    </row>
    <row r="95461" spans="13:13" x14ac:dyDescent="0.25">
      <c r="M95461"/>
    </row>
    <row r="95462" spans="13:13" x14ac:dyDescent="0.25">
      <c r="M95462"/>
    </row>
    <row r="95463" spans="13:13" x14ac:dyDescent="0.25">
      <c r="M95463"/>
    </row>
    <row r="95464" spans="13:13" x14ac:dyDescent="0.25">
      <c r="M95464"/>
    </row>
    <row r="95465" spans="13:13" x14ac:dyDescent="0.25">
      <c r="M95465"/>
    </row>
    <row r="95466" spans="13:13" x14ac:dyDescent="0.25">
      <c r="M95466"/>
    </row>
    <row r="95467" spans="13:13" x14ac:dyDescent="0.25">
      <c r="M95467"/>
    </row>
    <row r="95468" spans="13:13" x14ac:dyDescent="0.25">
      <c r="M95468"/>
    </row>
    <row r="95469" spans="13:13" x14ac:dyDescent="0.25">
      <c r="M95469"/>
    </row>
    <row r="95470" spans="13:13" x14ac:dyDescent="0.25">
      <c r="M95470"/>
    </row>
    <row r="95471" spans="13:13" x14ac:dyDescent="0.25">
      <c r="M95471"/>
    </row>
    <row r="95472" spans="13:13" x14ac:dyDescent="0.25">
      <c r="M95472"/>
    </row>
    <row r="95473" spans="13:13" x14ac:dyDescent="0.25">
      <c r="M95473"/>
    </row>
    <row r="95474" spans="13:13" x14ac:dyDescent="0.25">
      <c r="M95474"/>
    </row>
    <row r="95475" spans="13:13" x14ac:dyDescent="0.25">
      <c r="M95475"/>
    </row>
    <row r="95476" spans="13:13" x14ac:dyDescent="0.25">
      <c r="M95476"/>
    </row>
    <row r="95477" spans="13:13" x14ac:dyDescent="0.25">
      <c r="M95477"/>
    </row>
    <row r="95478" spans="13:13" x14ac:dyDescent="0.25">
      <c r="M95478"/>
    </row>
    <row r="95479" spans="13:13" x14ac:dyDescent="0.25">
      <c r="M95479"/>
    </row>
    <row r="95480" spans="13:13" x14ac:dyDescent="0.25">
      <c r="M95480"/>
    </row>
    <row r="95481" spans="13:13" x14ac:dyDescent="0.25">
      <c r="M95481"/>
    </row>
    <row r="95482" spans="13:13" x14ac:dyDescent="0.25">
      <c r="M95482"/>
    </row>
    <row r="95483" spans="13:13" x14ac:dyDescent="0.25">
      <c r="M95483"/>
    </row>
    <row r="95484" spans="13:13" x14ac:dyDescent="0.25">
      <c r="M95484"/>
    </row>
    <row r="95485" spans="13:13" x14ac:dyDescent="0.25">
      <c r="M95485"/>
    </row>
    <row r="95486" spans="13:13" x14ac:dyDescent="0.25">
      <c r="M95486"/>
    </row>
    <row r="95487" spans="13:13" x14ac:dyDescent="0.25">
      <c r="M95487"/>
    </row>
    <row r="95488" spans="13:13" x14ac:dyDescent="0.25">
      <c r="M95488"/>
    </row>
    <row r="95489" spans="13:13" x14ac:dyDescent="0.25">
      <c r="M95489"/>
    </row>
    <row r="95490" spans="13:13" x14ac:dyDescent="0.25">
      <c r="M95490"/>
    </row>
    <row r="95491" spans="13:13" x14ac:dyDescent="0.25">
      <c r="M95491"/>
    </row>
    <row r="95492" spans="13:13" x14ac:dyDescent="0.25">
      <c r="M95492"/>
    </row>
    <row r="95493" spans="13:13" x14ac:dyDescent="0.25">
      <c r="M95493"/>
    </row>
    <row r="95494" spans="13:13" x14ac:dyDescent="0.25">
      <c r="M95494"/>
    </row>
    <row r="95495" spans="13:13" x14ac:dyDescent="0.25">
      <c r="M95495"/>
    </row>
    <row r="95496" spans="13:13" x14ac:dyDescent="0.25">
      <c r="M95496"/>
    </row>
    <row r="95497" spans="13:13" x14ac:dyDescent="0.25">
      <c r="M95497"/>
    </row>
    <row r="95498" spans="13:13" x14ac:dyDescent="0.25">
      <c r="M95498"/>
    </row>
    <row r="95499" spans="13:13" x14ac:dyDescent="0.25">
      <c r="M95499"/>
    </row>
    <row r="95500" spans="13:13" x14ac:dyDescent="0.25">
      <c r="M95500"/>
    </row>
    <row r="95501" spans="13:13" x14ac:dyDescent="0.25">
      <c r="M95501"/>
    </row>
    <row r="95502" spans="13:13" x14ac:dyDescent="0.25">
      <c r="M95502"/>
    </row>
    <row r="95503" spans="13:13" x14ac:dyDescent="0.25">
      <c r="M95503"/>
    </row>
    <row r="95504" spans="13:13" x14ac:dyDescent="0.25">
      <c r="M95504"/>
    </row>
    <row r="95505" spans="13:13" x14ac:dyDescent="0.25">
      <c r="M95505"/>
    </row>
    <row r="95506" spans="13:13" x14ac:dyDescent="0.25">
      <c r="M95506"/>
    </row>
    <row r="95507" spans="13:13" x14ac:dyDescent="0.25">
      <c r="M95507"/>
    </row>
    <row r="95508" spans="13:13" x14ac:dyDescent="0.25">
      <c r="M95508"/>
    </row>
    <row r="95509" spans="13:13" x14ac:dyDescent="0.25">
      <c r="M95509"/>
    </row>
    <row r="95510" spans="13:13" x14ac:dyDescent="0.25">
      <c r="M95510"/>
    </row>
    <row r="95511" spans="13:13" x14ac:dyDescent="0.25">
      <c r="M95511"/>
    </row>
    <row r="95512" spans="13:13" x14ac:dyDescent="0.25">
      <c r="M95512"/>
    </row>
    <row r="95513" spans="13:13" x14ac:dyDescent="0.25">
      <c r="M95513"/>
    </row>
    <row r="95514" spans="13:13" x14ac:dyDescent="0.25">
      <c r="M95514"/>
    </row>
    <row r="95515" spans="13:13" x14ac:dyDescent="0.25">
      <c r="M95515"/>
    </row>
    <row r="95516" spans="13:13" x14ac:dyDescent="0.25">
      <c r="M95516"/>
    </row>
    <row r="95517" spans="13:13" x14ac:dyDescent="0.25">
      <c r="M95517"/>
    </row>
    <row r="95518" spans="13:13" x14ac:dyDescent="0.25">
      <c r="M95518"/>
    </row>
    <row r="95519" spans="13:13" x14ac:dyDescent="0.25">
      <c r="M95519"/>
    </row>
    <row r="95520" spans="13:13" x14ac:dyDescent="0.25">
      <c r="M95520"/>
    </row>
    <row r="95521" spans="13:13" x14ac:dyDescent="0.25">
      <c r="M95521"/>
    </row>
    <row r="95522" spans="13:13" x14ac:dyDescent="0.25">
      <c r="M95522"/>
    </row>
    <row r="95523" spans="13:13" x14ac:dyDescent="0.25">
      <c r="M95523"/>
    </row>
    <row r="95524" spans="13:13" x14ac:dyDescent="0.25">
      <c r="M95524"/>
    </row>
    <row r="95525" spans="13:13" x14ac:dyDescent="0.25">
      <c r="M95525"/>
    </row>
    <row r="95526" spans="13:13" x14ac:dyDescent="0.25">
      <c r="M95526"/>
    </row>
    <row r="95527" spans="13:13" x14ac:dyDescent="0.25">
      <c r="M95527"/>
    </row>
    <row r="95528" spans="13:13" x14ac:dyDescent="0.25">
      <c r="M95528"/>
    </row>
    <row r="95529" spans="13:13" x14ac:dyDescent="0.25">
      <c r="M95529"/>
    </row>
    <row r="95530" spans="13:13" x14ac:dyDescent="0.25">
      <c r="M95530"/>
    </row>
    <row r="95531" spans="13:13" x14ac:dyDescent="0.25">
      <c r="M95531"/>
    </row>
    <row r="95532" spans="13:13" x14ac:dyDescent="0.25">
      <c r="M95532"/>
    </row>
    <row r="95533" spans="13:13" x14ac:dyDescent="0.25">
      <c r="M95533"/>
    </row>
    <row r="95534" spans="13:13" x14ac:dyDescent="0.25">
      <c r="M95534"/>
    </row>
    <row r="95535" spans="13:13" x14ac:dyDescent="0.25">
      <c r="M95535"/>
    </row>
    <row r="95536" spans="13:13" x14ac:dyDescent="0.25">
      <c r="M95536"/>
    </row>
    <row r="95537" spans="13:13" x14ac:dyDescent="0.25">
      <c r="M95537"/>
    </row>
    <row r="95538" spans="13:13" x14ac:dyDescent="0.25">
      <c r="M95538"/>
    </row>
    <row r="95539" spans="13:13" x14ac:dyDescent="0.25">
      <c r="M95539"/>
    </row>
    <row r="95540" spans="13:13" x14ac:dyDescent="0.25">
      <c r="M95540"/>
    </row>
    <row r="95541" spans="13:13" x14ac:dyDescent="0.25">
      <c r="M95541"/>
    </row>
    <row r="95542" spans="13:13" x14ac:dyDescent="0.25">
      <c r="M95542"/>
    </row>
    <row r="95543" spans="13:13" x14ac:dyDescent="0.25">
      <c r="M95543"/>
    </row>
    <row r="95544" spans="13:13" x14ac:dyDescent="0.25">
      <c r="M95544"/>
    </row>
    <row r="95545" spans="13:13" x14ac:dyDescent="0.25">
      <c r="M95545"/>
    </row>
    <row r="95546" spans="13:13" x14ac:dyDescent="0.25">
      <c r="M95546"/>
    </row>
    <row r="95547" spans="13:13" x14ac:dyDescent="0.25">
      <c r="M95547"/>
    </row>
    <row r="95548" spans="13:13" x14ac:dyDescent="0.25">
      <c r="M95548"/>
    </row>
    <row r="95549" spans="13:13" x14ac:dyDescent="0.25">
      <c r="M95549"/>
    </row>
    <row r="95550" spans="13:13" x14ac:dyDescent="0.25">
      <c r="M95550"/>
    </row>
    <row r="95551" spans="13:13" x14ac:dyDescent="0.25">
      <c r="M95551"/>
    </row>
    <row r="95552" spans="13:13" x14ac:dyDescent="0.25">
      <c r="M95552"/>
    </row>
    <row r="95553" spans="13:13" x14ac:dyDescent="0.25">
      <c r="M95553"/>
    </row>
    <row r="95554" spans="13:13" x14ac:dyDescent="0.25">
      <c r="M95554"/>
    </row>
    <row r="95555" spans="13:13" x14ac:dyDescent="0.25">
      <c r="M95555"/>
    </row>
    <row r="95556" spans="13:13" x14ac:dyDescent="0.25">
      <c r="M95556"/>
    </row>
    <row r="95557" spans="13:13" x14ac:dyDescent="0.25">
      <c r="M95557"/>
    </row>
    <row r="95558" spans="13:13" x14ac:dyDescent="0.25">
      <c r="M95558"/>
    </row>
    <row r="95559" spans="13:13" x14ac:dyDescent="0.25">
      <c r="M95559"/>
    </row>
    <row r="95560" spans="13:13" x14ac:dyDescent="0.25">
      <c r="M95560"/>
    </row>
    <row r="95561" spans="13:13" x14ac:dyDescent="0.25">
      <c r="M95561"/>
    </row>
    <row r="95562" spans="13:13" x14ac:dyDescent="0.25">
      <c r="M95562"/>
    </row>
    <row r="95563" spans="13:13" x14ac:dyDescent="0.25">
      <c r="M95563"/>
    </row>
    <row r="95564" spans="13:13" x14ac:dyDescent="0.25">
      <c r="M95564"/>
    </row>
    <row r="95565" spans="13:13" x14ac:dyDescent="0.25">
      <c r="M95565"/>
    </row>
    <row r="95566" spans="13:13" x14ac:dyDescent="0.25">
      <c r="M95566"/>
    </row>
    <row r="95567" spans="13:13" x14ac:dyDescent="0.25">
      <c r="M95567"/>
    </row>
    <row r="95568" spans="13:13" x14ac:dyDescent="0.25">
      <c r="M95568"/>
    </row>
    <row r="95569" spans="13:13" x14ac:dyDescent="0.25">
      <c r="M95569"/>
    </row>
    <row r="95570" spans="13:13" x14ac:dyDescent="0.25">
      <c r="M95570"/>
    </row>
    <row r="95571" spans="13:13" x14ac:dyDescent="0.25">
      <c r="M95571"/>
    </row>
    <row r="95572" spans="13:13" x14ac:dyDescent="0.25">
      <c r="M95572"/>
    </row>
    <row r="95573" spans="13:13" x14ac:dyDescent="0.25">
      <c r="M95573"/>
    </row>
    <row r="95574" spans="13:13" x14ac:dyDescent="0.25">
      <c r="M95574"/>
    </row>
    <row r="95575" spans="13:13" x14ac:dyDescent="0.25">
      <c r="M95575"/>
    </row>
    <row r="95576" spans="13:13" x14ac:dyDescent="0.25">
      <c r="M95576"/>
    </row>
    <row r="95577" spans="13:13" x14ac:dyDescent="0.25">
      <c r="M95577"/>
    </row>
    <row r="95578" spans="13:13" x14ac:dyDescent="0.25">
      <c r="M95578"/>
    </row>
    <row r="95579" spans="13:13" x14ac:dyDescent="0.25">
      <c r="M95579"/>
    </row>
    <row r="95580" spans="13:13" x14ac:dyDescent="0.25">
      <c r="M95580"/>
    </row>
    <row r="95581" spans="13:13" x14ac:dyDescent="0.25">
      <c r="M95581"/>
    </row>
    <row r="95582" spans="13:13" x14ac:dyDescent="0.25">
      <c r="M95582"/>
    </row>
    <row r="95583" spans="13:13" x14ac:dyDescent="0.25">
      <c r="M95583"/>
    </row>
    <row r="95584" spans="13:13" x14ac:dyDescent="0.25">
      <c r="M95584"/>
    </row>
    <row r="95585" spans="13:13" x14ac:dyDescent="0.25">
      <c r="M95585"/>
    </row>
    <row r="95586" spans="13:13" x14ac:dyDescent="0.25">
      <c r="M95586"/>
    </row>
    <row r="95587" spans="13:13" x14ac:dyDescent="0.25">
      <c r="M95587"/>
    </row>
    <row r="95588" spans="13:13" x14ac:dyDescent="0.25">
      <c r="M95588"/>
    </row>
    <row r="95589" spans="13:13" x14ac:dyDescent="0.25">
      <c r="M95589"/>
    </row>
    <row r="95590" spans="13:13" x14ac:dyDescent="0.25">
      <c r="M95590"/>
    </row>
    <row r="95591" spans="13:13" x14ac:dyDescent="0.25">
      <c r="M95591"/>
    </row>
    <row r="95592" spans="13:13" x14ac:dyDescent="0.25">
      <c r="M95592"/>
    </row>
    <row r="95593" spans="13:13" x14ac:dyDescent="0.25">
      <c r="M95593"/>
    </row>
    <row r="95594" spans="13:13" x14ac:dyDescent="0.25">
      <c r="M95594"/>
    </row>
    <row r="95595" spans="13:13" x14ac:dyDescent="0.25">
      <c r="M95595"/>
    </row>
    <row r="95596" spans="13:13" x14ac:dyDescent="0.25">
      <c r="M95596"/>
    </row>
    <row r="95597" spans="13:13" x14ac:dyDescent="0.25">
      <c r="M95597"/>
    </row>
    <row r="95598" spans="13:13" x14ac:dyDescent="0.25">
      <c r="M95598"/>
    </row>
    <row r="95599" spans="13:13" x14ac:dyDescent="0.25">
      <c r="M95599"/>
    </row>
    <row r="95600" spans="13:13" x14ac:dyDescent="0.25">
      <c r="M95600"/>
    </row>
    <row r="95601" spans="13:13" x14ac:dyDescent="0.25">
      <c r="M95601"/>
    </row>
    <row r="95602" spans="13:13" x14ac:dyDescent="0.25">
      <c r="M95602"/>
    </row>
    <row r="95603" spans="13:13" x14ac:dyDescent="0.25">
      <c r="M95603"/>
    </row>
    <row r="95604" spans="13:13" x14ac:dyDescent="0.25">
      <c r="M95604"/>
    </row>
    <row r="95605" spans="13:13" x14ac:dyDescent="0.25">
      <c r="M95605"/>
    </row>
    <row r="95606" spans="13:13" x14ac:dyDescent="0.25">
      <c r="M95606"/>
    </row>
    <row r="95607" spans="13:13" x14ac:dyDescent="0.25">
      <c r="M95607"/>
    </row>
    <row r="95608" spans="13:13" x14ac:dyDescent="0.25">
      <c r="M95608"/>
    </row>
    <row r="95609" spans="13:13" x14ac:dyDescent="0.25">
      <c r="M95609"/>
    </row>
    <row r="95610" spans="13:13" x14ac:dyDescent="0.25">
      <c r="M95610"/>
    </row>
    <row r="95611" spans="13:13" x14ac:dyDescent="0.25">
      <c r="M95611"/>
    </row>
    <row r="95612" spans="13:13" x14ac:dyDescent="0.25">
      <c r="M95612"/>
    </row>
    <row r="95613" spans="13:13" x14ac:dyDescent="0.25">
      <c r="M95613"/>
    </row>
    <row r="95614" spans="13:13" x14ac:dyDescent="0.25">
      <c r="M95614"/>
    </row>
    <row r="95615" spans="13:13" x14ac:dyDescent="0.25">
      <c r="M95615"/>
    </row>
    <row r="95616" spans="13:13" x14ac:dyDescent="0.25">
      <c r="M95616"/>
    </row>
    <row r="95617" spans="13:13" x14ac:dyDescent="0.25">
      <c r="M95617"/>
    </row>
    <row r="95618" spans="13:13" x14ac:dyDescent="0.25">
      <c r="M95618"/>
    </row>
    <row r="95619" spans="13:13" x14ac:dyDescent="0.25">
      <c r="M95619"/>
    </row>
    <row r="95620" spans="13:13" x14ac:dyDescent="0.25">
      <c r="M95620"/>
    </row>
    <row r="95621" spans="13:13" x14ac:dyDescent="0.25">
      <c r="M95621"/>
    </row>
    <row r="95622" spans="13:13" x14ac:dyDescent="0.25">
      <c r="M95622"/>
    </row>
    <row r="95623" spans="13:13" x14ac:dyDescent="0.25">
      <c r="M95623"/>
    </row>
    <row r="95624" spans="13:13" x14ac:dyDescent="0.25">
      <c r="M95624"/>
    </row>
    <row r="95625" spans="13:13" x14ac:dyDescent="0.25">
      <c r="M95625"/>
    </row>
    <row r="95626" spans="13:13" x14ac:dyDescent="0.25">
      <c r="M95626"/>
    </row>
    <row r="95627" spans="13:13" x14ac:dyDescent="0.25">
      <c r="M95627"/>
    </row>
    <row r="95628" spans="13:13" x14ac:dyDescent="0.25">
      <c r="M95628"/>
    </row>
    <row r="95629" spans="13:13" x14ac:dyDescent="0.25">
      <c r="M95629"/>
    </row>
    <row r="95630" spans="13:13" x14ac:dyDescent="0.25">
      <c r="M95630"/>
    </row>
    <row r="95631" spans="13:13" x14ac:dyDescent="0.25">
      <c r="M95631"/>
    </row>
    <row r="95632" spans="13:13" x14ac:dyDescent="0.25">
      <c r="M95632"/>
    </row>
    <row r="95633" spans="13:13" x14ac:dyDescent="0.25">
      <c r="M95633"/>
    </row>
    <row r="95634" spans="13:13" x14ac:dyDescent="0.25">
      <c r="M95634"/>
    </row>
    <row r="95635" spans="13:13" x14ac:dyDescent="0.25">
      <c r="M95635"/>
    </row>
    <row r="95636" spans="13:13" x14ac:dyDescent="0.25">
      <c r="M95636"/>
    </row>
    <row r="95637" spans="13:13" x14ac:dyDescent="0.25">
      <c r="M95637"/>
    </row>
    <row r="95638" spans="13:13" x14ac:dyDescent="0.25">
      <c r="M95638"/>
    </row>
    <row r="95639" spans="13:13" x14ac:dyDescent="0.25">
      <c r="M95639"/>
    </row>
    <row r="95640" spans="13:13" x14ac:dyDescent="0.25">
      <c r="M95640"/>
    </row>
    <row r="95641" spans="13:13" x14ac:dyDescent="0.25">
      <c r="M95641"/>
    </row>
    <row r="95642" spans="13:13" x14ac:dyDescent="0.25">
      <c r="M95642"/>
    </row>
    <row r="95643" spans="13:13" x14ac:dyDescent="0.25">
      <c r="M95643"/>
    </row>
    <row r="95644" spans="13:13" x14ac:dyDescent="0.25">
      <c r="M95644"/>
    </row>
    <row r="95645" spans="13:13" x14ac:dyDescent="0.25">
      <c r="M95645"/>
    </row>
    <row r="95646" spans="13:13" x14ac:dyDescent="0.25">
      <c r="M95646"/>
    </row>
    <row r="95647" spans="13:13" x14ac:dyDescent="0.25">
      <c r="M95647"/>
    </row>
    <row r="95648" spans="13:13" x14ac:dyDescent="0.25">
      <c r="M95648"/>
    </row>
    <row r="95649" spans="13:13" x14ac:dyDescent="0.25">
      <c r="M95649"/>
    </row>
    <row r="95650" spans="13:13" x14ac:dyDescent="0.25">
      <c r="M95650"/>
    </row>
    <row r="95651" spans="13:13" x14ac:dyDescent="0.25">
      <c r="M95651"/>
    </row>
    <row r="95652" spans="13:13" x14ac:dyDescent="0.25">
      <c r="M95652"/>
    </row>
    <row r="95653" spans="13:13" x14ac:dyDescent="0.25">
      <c r="M95653"/>
    </row>
    <row r="95654" spans="13:13" x14ac:dyDescent="0.25">
      <c r="M95654"/>
    </row>
    <row r="95655" spans="13:13" x14ac:dyDescent="0.25">
      <c r="M95655"/>
    </row>
    <row r="95656" spans="13:13" x14ac:dyDescent="0.25">
      <c r="M95656"/>
    </row>
    <row r="95657" spans="13:13" x14ac:dyDescent="0.25">
      <c r="M95657"/>
    </row>
    <row r="95658" spans="13:13" x14ac:dyDescent="0.25">
      <c r="M95658"/>
    </row>
    <row r="95659" spans="13:13" x14ac:dyDescent="0.25">
      <c r="M95659"/>
    </row>
    <row r="95660" spans="13:13" x14ac:dyDescent="0.25">
      <c r="M95660"/>
    </row>
    <row r="95661" spans="13:13" x14ac:dyDescent="0.25">
      <c r="M95661"/>
    </row>
    <row r="95662" spans="13:13" x14ac:dyDescent="0.25">
      <c r="M95662"/>
    </row>
    <row r="95663" spans="13:13" x14ac:dyDescent="0.25">
      <c r="M95663"/>
    </row>
    <row r="95664" spans="13:13" x14ac:dyDescent="0.25">
      <c r="M95664"/>
    </row>
    <row r="95665" spans="13:13" x14ac:dyDescent="0.25">
      <c r="M95665"/>
    </row>
    <row r="95666" spans="13:13" x14ac:dyDescent="0.25">
      <c r="M95666"/>
    </row>
    <row r="95667" spans="13:13" x14ac:dyDescent="0.25">
      <c r="M95667"/>
    </row>
    <row r="95668" spans="13:13" x14ac:dyDescent="0.25">
      <c r="M95668"/>
    </row>
    <row r="95669" spans="13:13" x14ac:dyDescent="0.25">
      <c r="M95669"/>
    </row>
    <row r="95670" spans="13:13" x14ac:dyDescent="0.25">
      <c r="M95670"/>
    </row>
    <row r="95671" spans="13:13" x14ac:dyDescent="0.25">
      <c r="M95671"/>
    </row>
    <row r="95672" spans="13:13" x14ac:dyDescent="0.25">
      <c r="M95672"/>
    </row>
    <row r="95673" spans="13:13" x14ac:dyDescent="0.25">
      <c r="M95673"/>
    </row>
    <row r="95674" spans="13:13" x14ac:dyDescent="0.25">
      <c r="M95674"/>
    </row>
    <row r="95675" spans="13:13" x14ac:dyDescent="0.25">
      <c r="M95675"/>
    </row>
    <row r="95676" spans="13:13" x14ac:dyDescent="0.25">
      <c r="M95676"/>
    </row>
    <row r="95677" spans="13:13" x14ac:dyDescent="0.25">
      <c r="M95677"/>
    </row>
    <row r="95678" spans="13:13" x14ac:dyDescent="0.25">
      <c r="M95678"/>
    </row>
    <row r="95679" spans="13:13" x14ac:dyDescent="0.25">
      <c r="M95679"/>
    </row>
    <row r="95680" spans="13:13" x14ac:dyDescent="0.25">
      <c r="M95680"/>
    </row>
    <row r="95681" spans="13:13" x14ac:dyDescent="0.25">
      <c r="M95681"/>
    </row>
    <row r="95682" spans="13:13" x14ac:dyDescent="0.25">
      <c r="M95682"/>
    </row>
    <row r="95683" spans="13:13" x14ac:dyDescent="0.25">
      <c r="M95683"/>
    </row>
    <row r="95684" spans="13:13" x14ac:dyDescent="0.25">
      <c r="M95684"/>
    </row>
    <row r="95685" spans="13:13" x14ac:dyDescent="0.25">
      <c r="M95685"/>
    </row>
    <row r="95686" spans="13:13" x14ac:dyDescent="0.25">
      <c r="M95686"/>
    </row>
    <row r="95687" spans="13:13" x14ac:dyDescent="0.25">
      <c r="M95687"/>
    </row>
    <row r="95688" spans="13:13" x14ac:dyDescent="0.25">
      <c r="M95688"/>
    </row>
    <row r="95689" spans="13:13" x14ac:dyDescent="0.25">
      <c r="M95689"/>
    </row>
    <row r="95690" spans="13:13" x14ac:dyDescent="0.25">
      <c r="M95690"/>
    </row>
    <row r="95691" spans="13:13" x14ac:dyDescent="0.25">
      <c r="M95691"/>
    </row>
    <row r="95692" spans="13:13" x14ac:dyDescent="0.25">
      <c r="M95692"/>
    </row>
    <row r="95693" spans="13:13" x14ac:dyDescent="0.25">
      <c r="M95693"/>
    </row>
    <row r="95694" spans="13:13" x14ac:dyDescent="0.25">
      <c r="M95694"/>
    </row>
    <row r="95695" spans="13:13" x14ac:dyDescent="0.25">
      <c r="M95695"/>
    </row>
    <row r="95696" spans="13:13" x14ac:dyDescent="0.25">
      <c r="M95696"/>
    </row>
    <row r="95697" spans="13:13" x14ac:dyDescent="0.25">
      <c r="M95697"/>
    </row>
    <row r="95698" spans="13:13" x14ac:dyDescent="0.25">
      <c r="M95698"/>
    </row>
    <row r="95699" spans="13:13" x14ac:dyDescent="0.25">
      <c r="M95699"/>
    </row>
    <row r="95700" spans="13:13" x14ac:dyDescent="0.25">
      <c r="M95700"/>
    </row>
    <row r="95701" spans="13:13" x14ac:dyDescent="0.25">
      <c r="M95701"/>
    </row>
    <row r="95702" spans="13:13" x14ac:dyDescent="0.25">
      <c r="M95702"/>
    </row>
    <row r="95703" spans="13:13" x14ac:dyDescent="0.25">
      <c r="M95703"/>
    </row>
    <row r="95704" spans="13:13" x14ac:dyDescent="0.25">
      <c r="M95704"/>
    </row>
    <row r="95705" spans="13:13" x14ac:dyDescent="0.25">
      <c r="M95705"/>
    </row>
    <row r="95706" spans="13:13" x14ac:dyDescent="0.25">
      <c r="M95706"/>
    </row>
    <row r="95707" spans="13:13" x14ac:dyDescent="0.25">
      <c r="M95707"/>
    </row>
    <row r="95708" spans="13:13" x14ac:dyDescent="0.25">
      <c r="M95708"/>
    </row>
    <row r="95709" spans="13:13" x14ac:dyDescent="0.25">
      <c r="M95709"/>
    </row>
    <row r="95710" spans="13:13" x14ac:dyDescent="0.25">
      <c r="M95710"/>
    </row>
    <row r="95711" spans="13:13" x14ac:dyDescent="0.25">
      <c r="M95711"/>
    </row>
    <row r="95712" spans="13:13" x14ac:dyDescent="0.25">
      <c r="M95712"/>
    </row>
    <row r="95713" spans="13:13" x14ac:dyDescent="0.25">
      <c r="M95713"/>
    </row>
    <row r="95714" spans="13:13" x14ac:dyDescent="0.25">
      <c r="M95714"/>
    </row>
    <row r="95715" spans="13:13" x14ac:dyDescent="0.25">
      <c r="M95715"/>
    </row>
    <row r="95716" spans="13:13" x14ac:dyDescent="0.25">
      <c r="M95716"/>
    </row>
    <row r="95717" spans="13:13" x14ac:dyDescent="0.25">
      <c r="M95717"/>
    </row>
    <row r="95718" spans="13:13" x14ac:dyDescent="0.25">
      <c r="M95718"/>
    </row>
    <row r="95719" spans="13:13" x14ac:dyDescent="0.25">
      <c r="M95719"/>
    </row>
    <row r="95720" spans="13:13" x14ac:dyDescent="0.25">
      <c r="M95720"/>
    </row>
    <row r="95721" spans="13:13" x14ac:dyDescent="0.25">
      <c r="M95721"/>
    </row>
    <row r="95722" spans="13:13" x14ac:dyDescent="0.25">
      <c r="M95722"/>
    </row>
    <row r="95723" spans="13:13" x14ac:dyDescent="0.25">
      <c r="M95723"/>
    </row>
    <row r="95724" spans="13:13" x14ac:dyDescent="0.25">
      <c r="M95724"/>
    </row>
    <row r="95725" spans="13:13" x14ac:dyDescent="0.25">
      <c r="M95725"/>
    </row>
    <row r="95726" spans="13:13" x14ac:dyDescent="0.25">
      <c r="M95726"/>
    </row>
    <row r="95727" spans="13:13" x14ac:dyDescent="0.25">
      <c r="M95727"/>
    </row>
    <row r="95728" spans="13:13" x14ac:dyDescent="0.25">
      <c r="M95728"/>
    </row>
    <row r="95729" spans="13:13" x14ac:dyDescent="0.25">
      <c r="M95729"/>
    </row>
    <row r="95730" spans="13:13" x14ac:dyDescent="0.25">
      <c r="M95730"/>
    </row>
    <row r="95731" spans="13:13" x14ac:dyDescent="0.25">
      <c r="M95731"/>
    </row>
    <row r="95732" spans="13:13" x14ac:dyDescent="0.25">
      <c r="M95732"/>
    </row>
    <row r="95733" spans="13:13" x14ac:dyDescent="0.25">
      <c r="M95733"/>
    </row>
    <row r="95734" spans="13:13" x14ac:dyDescent="0.25">
      <c r="M95734"/>
    </row>
    <row r="95735" spans="13:13" x14ac:dyDescent="0.25">
      <c r="M95735"/>
    </row>
    <row r="95736" spans="13:13" x14ac:dyDescent="0.25">
      <c r="M95736"/>
    </row>
    <row r="95737" spans="13:13" x14ac:dyDescent="0.25">
      <c r="M95737"/>
    </row>
    <row r="95738" spans="13:13" x14ac:dyDescent="0.25">
      <c r="M95738"/>
    </row>
    <row r="95739" spans="13:13" x14ac:dyDescent="0.25">
      <c r="M95739"/>
    </row>
    <row r="95740" spans="13:13" x14ac:dyDescent="0.25">
      <c r="M95740"/>
    </row>
    <row r="95741" spans="13:13" x14ac:dyDescent="0.25">
      <c r="M95741"/>
    </row>
    <row r="95742" spans="13:13" x14ac:dyDescent="0.25">
      <c r="M95742"/>
    </row>
    <row r="95743" spans="13:13" x14ac:dyDescent="0.25">
      <c r="M95743"/>
    </row>
    <row r="95744" spans="13:13" x14ac:dyDescent="0.25">
      <c r="M95744"/>
    </row>
    <row r="95745" spans="13:13" x14ac:dyDescent="0.25">
      <c r="M95745"/>
    </row>
    <row r="95746" spans="13:13" x14ac:dyDescent="0.25">
      <c r="M95746"/>
    </row>
    <row r="95747" spans="13:13" x14ac:dyDescent="0.25">
      <c r="M95747"/>
    </row>
    <row r="95748" spans="13:13" x14ac:dyDescent="0.25">
      <c r="M95748"/>
    </row>
    <row r="95749" spans="13:13" x14ac:dyDescent="0.25">
      <c r="M95749"/>
    </row>
    <row r="95750" spans="13:13" x14ac:dyDescent="0.25">
      <c r="M95750"/>
    </row>
    <row r="95751" spans="13:13" x14ac:dyDescent="0.25">
      <c r="M95751"/>
    </row>
    <row r="95752" spans="13:13" x14ac:dyDescent="0.25">
      <c r="M95752"/>
    </row>
    <row r="95753" spans="13:13" x14ac:dyDescent="0.25">
      <c r="M95753"/>
    </row>
    <row r="95754" spans="13:13" x14ac:dyDescent="0.25">
      <c r="M95754"/>
    </row>
    <row r="95755" spans="13:13" x14ac:dyDescent="0.25">
      <c r="M95755"/>
    </row>
    <row r="95756" spans="13:13" x14ac:dyDescent="0.25">
      <c r="M95756"/>
    </row>
    <row r="95757" spans="13:13" x14ac:dyDescent="0.25">
      <c r="M95757"/>
    </row>
    <row r="95758" spans="13:13" x14ac:dyDescent="0.25">
      <c r="M95758"/>
    </row>
    <row r="95759" spans="13:13" x14ac:dyDescent="0.25">
      <c r="M95759"/>
    </row>
    <row r="95760" spans="13:13" x14ac:dyDescent="0.25">
      <c r="M95760"/>
    </row>
    <row r="95761" spans="13:13" x14ac:dyDescent="0.25">
      <c r="M95761"/>
    </row>
    <row r="95762" spans="13:13" x14ac:dyDescent="0.25">
      <c r="M95762"/>
    </row>
    <row r="95763" spans="13:13" x14ac:dyDescent="0.25">
      <c r="M95763"/>
    </row>
    <row r="95764" spans="13:13" x14ac:dyDescent="0.25">
      <c r="M95764"/>
    </row>
    <row r="95765" spans="13:13" x14ac:dyDescent="0.25">
      <c r="M95765"/>
    </row>
    <row r="95766" spans="13:13" x14ac:dyDescent="0.25">
      <c r="M95766"/>
    </row>
    <row r="95767" spans="13:13" x14ac:dyDescent="0.25">
      <c r="M95767"/>
    </row>
    <row r="95768" spans="13:13" x14ac:dyDescent="0.25">
      <c r="M95768"/>
    </row>
    <row r="95769" spans="13:13" x14ac:dyDescent="0.25">
      <c r="M95769"/>
    </row>
    <row r="95770" spans="13:13" x14ac:dyDescent="0.25">
      <c r="M95770"/>
    </row>
    <row r="95771" spans="13:13" x14ac:dyDescent="0.25">
      <c r="M95771"/>
    </row>
    <row r="95772" spans="13:13" x14ac:dyDescent="0.25">
      <c r="M95772"/>
    </row>
    <row r="95773" spans="13:13" x14ac:dyDescent="0.25">
      <c r="M95773"/>
    </row>
    <row r="95774" spans="13:13" x14ac:dyDescent="0.25">
      <c r="M95774"/>
    </row>
    <row r="95775" spans="13:13" x14ac:dyDescent="0.25">
      <c r="M95775"/>
    </row>
    <row r="95776" spans="13:13" x14ac:dyDescent="0.25">
      <c r="M95776"/>
    </row>
    <row r="95777" spans="13:13" x14ac:dyDescent="0.25">
      <c r="M95777"/>
    </row>
    <row r="95778" spans="13:13" x14ac:dyDescent="0.25">
      <c r="M95778"/>
    </row>
    <row r="95779" spans="13:13" x14ac:dyDescent="0.25">
      <c r="M95779"/>
    </row>
    <row r="95780" spans="13:13" x14ac:dyDescent="0.25">
      <c r="M95780"/>
    </row>
    <row r="95781" spans="13:13" x14ac:dyDescent="0.25">
      <c r="M95781"/>
    </row>
    <row r="95782" spans="13:13" x14ac:dyDescent="0.25">
      <c r="M95782"/>
    </row>
    <row r="95783" spans="13:13" x14ac:dyDescent="0.25">
      <c r="M95783"/>
    </row>
    <row r="95784" spans="13:13" x14ac:dyDescent="0.25">
      <c r="M95784"/>
    </row>
    <row r="95785" spans="13:13" x14ac:dyDescent="0.25">
      <c r="M95785"/>
    </row>
    <row r="95786" spans="13:13" x14ac:dyDescent="0.25">
      <c r="M95786"/>
    </row>
    <row r="95787" spans="13:13" x14ac:dyDescent="0.25">
      <c r="M95787"/>
    </row>
    <row r="95788" spans="13:13" x14ac:dyDescent="0.25">
      <c r="M95788"/>
    </row>
    <row r="95789" spans="13:13" x14ac:dyDescent="0.25">
      <c r="M95789"/>
    </row>
    <row r="95790" spans="13:13" x14ac:dyDescent="0.25">
      <c r="M95790"/>
    </row>
    <row r="95791" spans="13:13" x14ac:dyDescent="0.25">
      <c r="M95791"/>
    </row>
    <row r="95792" spans="13:13" x14ac:dyDescent="0.25">
      <c r="M95792"/>
    </row>
    <row r="95793" spans="13:13" x14ac:dyDescent="0.25">
      <c r="M95793"/>
    </row>
    <row r="95794" spans="13:13" x14ac:dyDescent="0.25">
      <c r="M95794"/>
    </row>
    <row r="95795" spans="13:13" x14ac:dyDescent="0.25">
      <c r="M95795"/>
    </row>
    <row r="95796" spans="13:13" x14ac:dyDescent="0.25">
      <c r="M95796"/>
    </row>
    <row r="95797" spans="13:13" x14ac:dyDescent="0.25">
      <c r="M95797"/>
    </row>
    <row r="95798" spans="13:13" x14ac:dyDescent="0.25">
      <c r="M95798"/>
    </row>
    <row r="95799" spans="13:13" x14ac:dyDescent="0.25">
      <c r="M95799"/>
    </row>
    <row r="95800" spans="13:13" x14ac:dyDescent="0.25">
      <c r="M95800"/>
    </row>
    <row r="95801" spans="13:13" x14ac:dyDescent="0.25">
      <c r="M95801"/>
    </row>
    <row r="95802" spans="13:13" x14ac:dyDescent="0.25">
      <c r="M95802"/>
    </row>
    <row r="95803" spans="13:13" x14ac:dyDescent="0.25">
      <c r="M95803"/>
    </row>
    <row r="95804" spans="13:13" x14ac:dyDescent="0.25">
      <c r="M95804"/>
    </row>
    <row r="95805" spans="13:13" x14ac:dyDescent="0.25">
      <c r="M95805"/>
    </row>
    <row r="95806" spans="13:13" x14ac:dyDescent="0.25">
      <c r="M95806"/>
    </row>
    <row r="95807" spans="13:13" x14ac:dyDescent="0.25">
      <c r="M95807"/>
    </row>
    <row r="95808" spans="13:13" x14ac:dyDescent="0.25">
      <c r="M95808"/>
    </row>
    <row r="95809" spans="13:13" x14ac:dyDescent="0.25">
      <c r="M95809"/>
    </row>
    <row r="95810" spans="13:13" x14ac:dyDescent="0.25">
      <c r="M95810"/>
    </row>
    <row r="95811" spans="13:13" x14ac:dyDescent="0.25">
      <c r="M95811"/>
    </row>
    <row r="95812" spans="13:13" x14ac:dyDescent="0.25">
      <c r="M95812"/>
    </row>
    <row r="95813" spans="13:13" x14ac:dyDescent="0.25">
      <c r="M95813"/>
    </row>
    <row r="95814" spans="13:13" x14ac:dyDescent="0.25">
      <c r="M95814"/>
    </row>
    <row r="95815" spans="13:13" x14ac:dyDescent="0.25">
      <c r="M95815"/>
    </row>
    <row r="95816" spans="13:13" x14ac:dyDescent="0.25">
      <c r="M95816"/>
    </row>
    <row r="95817" spans="13:13" x14ac:dyDescent="0.25">
      <c r="M95817"/>
    </row>
    <row r="95818" spans="13:13" x14ac:dyDescent="0.25">
      <c r="M95818"/>
    </row>
    <row r="95819" spans="13:13" x14ac:dyDescent="0.25">
      <c r="M95819"/>
    </row>
    <row r="95820" spans="13:13" x14ac:dyDescent="0.25">
      <c r="M95820"/>
    </row>
    <row r="95821" spans="13:13" x14ac:dyDescent="0.25">
      <c r="M95821"/>
    </row>
    <row r="95822" spans="13:13" x14ac:dyDescent="0.25">
      <c r="M95822"/>
    </row>
    <row r="95823" spans="13:13" x14ac:dyDescent="0.25">
      <c r="M95823"/>
    </row>
    <row r="95824" spans="13:13" x14ac:dyDescent="0.25">
      <c r="M95824"/>
    </row>
    <row r="95825" spans="13:13" x14ac:dyDescent="0.25">
      <c r="M95825"/>
    </row>
    <row r="95826" spans="13:13" x14ac:dyDescent="0.25">
      <c r="M95826"/>
    </row>
    <row r="95827" spans="13:13" x14ac:dyDescent="0.25">
      <c r="M95827"/>
    </row>
    <row r="95828" spans="13:13" x14ac:dyDescent="0.25">
      <c r="M95828"/>
    </row>
    <row r="95829" spans="13:13" x14ac:dyDescent="0.25">
      <c r="M95829"/>
    </row>
    <row r="95830" spans="13:13" x14ac:dyDescent="0.25">
      <c r="M95830"/>
    </row>
    <row r="95831" spans="13:13" x14ac:dyDescent="0.25">
      <c r="M95831"/>
    </row>
    <row r="95832" spans="13:13" x14ac:dyDescent="0.25">
      <c r="M95832"/>
    </row>
    <row r="95833" spans="13:13" x14ac:dyDescent="0.25">
      <c r="M95833"/>
    </row>
    <row r="95834" spans="13:13" x14ac:dyDescent="0.25">
      <c r="M95834"/>
    </row>
    <row r="95835" spans="13:13" x14ac:dyDescent="0.25">
      <c r="M95835"/>
    </row>
    <row r="95836" spans="13:13" x14ac:dyDescent="0.25">
      <c r="M95836"/>
    </row>
    <row r="95837" spans="13:13" x14ac:dyDescent="0.25">
      <c r="M95837"/>
    </row>
    <row r="95838" spans="13:13" x14ac:dyDescent="0.25">
      <c r="M95838"/>
    </row>
    <row r="95839" spans="13:13" x14ac:dyDescent="0.25">
      <c r="M95839"/>
    </row>
    <row r="95840" spans="13:13" x14ac:dyDescent="0.25">
      <c r="M95840"/>
    </row>
    <row r="95841" spans="13:13" x14ac:dyDescent="0.25">
      <c r="M95841"/>
    </row>
    <row r="95842" spans="13:13" x14ac:dyDescent="0.25">
      <c r="M95842"/>
    </row>
    <row r="95843" spans="13:13" x14ac:dyDescent="0.25">
      <c r="M95843"/>
    </row>
    <row r="95844" spans="13:13" x14ac:dyDescent="0.25">
      <c r="M95844"/>
    </row>
    <row r="95845" spans="13:13" x14ac:dyDescent="0.25">
      <c r="M95845"/>
    </row>
    <row r="95846" spans="13:13" x14ac:dyDescent="0.25">
      <c r="M95846"/>
    </row>
    <row r="95847" spans="13:13" x14ac:dyDescent="0.25">
      <c r="M95847"/>
    </row>
    <row r="95848" spans="13:13" x14ac:dyDescent="0.25">
      <c r="M95848"/>
    </row>
    <row r="95849" spans="13:13" x14ac:dyDescent="0.25">
      <c r="M95849"/>
    </row>
    <row r="95850" spans="13:13" x14ac:dyDescent="0.25">
      <c r="M95850"/>
    </row>
    <row r="95851" spans="13:13" x14ac:dyDescent="0.25">
      <c r="M95851"/>
    </row>
    <row r="95852" spans="13:13" x14ac:dyDescent="0.25">
      <c r="M95852"/>
    </row>
    <row r="95853" spans="13:13" x14ac:dyDescent="0.25">
      <c r="M95853"/>
    </row>
    <row r="95854" spans="13:13" x14ac:dyDescent="0.25">
      <c r="M95854"/>
    </row>
    <row r="95855" spans="13:13" x14ac:dyDescent="0.25">
      <c r="M95855"/>
    </row>
    <row r="95856" spans="13:13" x14ac:dyDescent="0.25">
      <c r="M95856"/>
    </row>
    <row r="95857" spans="13:13" x14ac:dyDescent="0.25">
      <c r="M95857"/>
    </row>
    <row r="95858" spans="13:13" x14ac:dyDescent="0.25">
      <c r="M95858"/>
    </row>
    <row r="95859" spans="13:13" x14ac:dyDescent="0.25">
      <c r="M95859"/>
    </row>
    <row r="95860" spans="13:13" x14ac:dyDescent="0.25">
      <c r="M95860"/>
    </row>
    <row r="95861" spans="13:13" x14ac:dyDescent="0.25">
      <c r="M95861"/>
    </row>
    <row r="95862" spans="13:13" x14ac:dyDescent="0.25">
      <c r="M95862"/>
    </row>
    <row r="95863" spans="13:13" x14ac:dyDescent="0.25">
      <c r="M95863"/>
    </row>
    <row r="95864" spans="13:13" x14ac:dyDescent="0.25">
      <c r="M95864"/>
    </row>
    <row r="95865" spans="13:13" x14ac:dyDescent="0.25">
      <c r="M95865"/>
    </row>
    <row r="95866" spans="13:13" x14ac:dyDescent="0.25">
      <c r="M95866"/>
    </row>
    <row r="95867" spans="13:13" x14ac:dyDescent="0.25">
      <c r="M95867"/>
    </row>
    <row r="95868" spans="13:13" x14ac:dyDescent="0.25">
      <c r="M95868"/>
    </row>
    <row r="95869" spans="13:13" x14ac:dyDescent="0.25">
      <c r="M95869"/>
    </row>
    <row r="95870" spans="13:13" x14ac:dyDescent="0.25">
      <c r="M95870"/>
    </row>
    <row r="95871" spans="13:13" x14ac:dyDescent="0.25">
      <c r="M95871"/>
    </row>
    <row r="95872" spans="13:13" x14ac:dyDescent="0.25">
      <c r="M95872"/>
    </row>
    <row r="95873" spans="13:13" x14ac:dyDescent="0.25">
      <c r="M95873"/>
    </row>
    <row r="95874" spans="13:13" x14ac:dyDescent="0.25">
      <c r="M95874"/>
    </row>
    <row r="95875" spans="13:13" x14ac:dyDescent="0.25">
      <c r="M95875"/>
    </row>
    <row r="95876" spans="13:13" x14ac:dyDescent="0.25">
      <c r="M95876"/>
    </row>
    <row r="95877" spans="13:13" x14ac:dyDescent="0.25">
      <c r="M95877"/>
    </row>
    <row r="95878" spans="13:13" x14ac:dyDescent="0.25">
      <c r="M95878"/>
    </row>
    <row r="95879" spans="13:13" x14ac:dyDescent="0.25">
      <c r="M95879"/>
    </row>
    <row r="95880" spans="13:13" x14ac:dyDescent="0.25">
      <c r="M95880"/>
    </row>
    <row r="95881" spans="13:13" x14ac:dyDescent="0.25">
      <c r="M95881"/>
    </row>
    <row r="95882" spans="13:13" x14ac:dyDescent="0.25">
      <c r="M95882"/>
    </row>
    <row r="95883" spans="13:13" x14ac:dyDescent="0.25">
      <c r="M95883"/>
    </row>
    <row r="95884" spans="13:13" x14ac:dyDescent="0.25">
      <c r="M95884"/>
    </row>
    <row r="95885" spans="13:13" x14ac:dyDescent="0.25">
      <c r="M95885"/>
    </row>
    <row r="95886" spans="13:13" x14ac:dyDescent="0.25">
      <c r="M95886"/>
    </row>
    <row r="95887" spans="13:13" x14ac:dyDescent="0.25">
      <c r="M95887"/>
    </row>
    <row r="95888" spans="13:13" x14ac:dyDescent="0.25">
      <c r="M95888"/>
    </row>
    <row r="95889" spans="13:13" x14ac:dyDescent="0.25">
      <c r="M95889"/>
    </row>
    <row r="95890" spans="13:13" x14ac:dyDescent="0.25">
      <c r="M95890"/>
    </row>
    <row r="95891" spans="13:13" x14ac:dyDescent="0.25">
      <c r="M95891"/>
    </row>
    <row r="95892" spans="13:13" x14ac:dyDescent="0.25">
      <c r="M95892"/>
    </row>
    <row r="95893" spans="13:13" x14ac:dyDescent="0.25">
      <c r="M95893"/>
    </row>
    <row r="95894" spans="13:13" x14ac:dyDescent="0.25">
      <c r="M95894"/>
    </row>
    <row r="95895" spans="13:13" x14ac:dyDescent="0.25">
      <c r="M95895"/>
    </row>
    <row r="95896" spans="13:13" x14ac:dyDescent="0.25">
      <c r="M95896"/>
    </row>
    <row r="95897" spans="13:13" x14ac:dyDescent="0.25">
      <c r="M95897"/>
    </row>
    <row r="95898" spans="13:13" x14ac:dyDescent="0.25">
      <c r="M95898"/>
    </row>
    <row r="95899" spans="13:13" x14ac:dyDescent="0.25">
      <c r="M95899"/>
    </row>
    <row r="95900" spans="13:13" x14ac:dyDescent="0.25">
      <c r="M95900"/>
    </row>
    <row r="95901" spans="13:13" x14ac:dyDescent="0.25">
      <c r="M95901"/>
    </row>
    <row r="95902" spans="13:13" x14ac:dyDescent="0.25">
      <c r="M95902"/>
    </row>
    <row r="95903" spans="13:13" x14ac:dyDescent="0.25">
      <c r="M95903"/>
    </row>
    <row r="95904" spans="13:13" x14ac:dyDescent="0.25">
      <c r="M95904"/>
    </row>
    <row r="95905" spans="13:13" x14ac:dyDescent="0.25">
      <c r="M95905"/>
    </row>
    <row r="95906" spans="13:13" x14ac:dyDescent="0.25">
      <c r="M95906"/>
    </row>
    <row r="95907" spans="13:13" x14ac:dyDescent="0.25">
      <c r="M95907"/>
    </row>
    <row r="95908" spans="13:13" x14ac:dyDescent="0.25">
      <c r="M95908"/>
    </row>
    <row r="95909" spans="13:13" x14ac:dyDescent="0.25">
      <c r="M95909"/>
    </row>
    <row r="95910" spans="13:13" x14ac:dyDescent="0.25">
      <c r="M95910"/>
    </row>
    <row r="95911" spans="13:13" x14ac:dyDescent="0.25">
      <c r="M95911"/>
    </row>
    <row r="95912" spans="13:13" x14ac:dyDescent="0.25">
      <c r="M95912"/>
    </row>
    <row r="95913" spans="13:13" x14ac:dyDescent="0.25">
      <c r="M95913"/>
    </row>
    <row r="95914" spans="13:13" x14ac:dyDescent="0.25">
      <c r="M95914"/>
    </row>
    <row r="95915" spans="13:13" x14ac:dyDescent="0.25">
      <c r="M95915"/>
    </row>
    <row r="95916" spans="13:13" x14ac:dyDescent="0.25">
      <c r="M95916"/>
    </row>
    <row r="95917" spans="13:13" x14ac:dyDescent="0.25">
      <c r="M95917"/>
    </row>
    <row r="95918" spans="13:13" x14ac:dyDescent="0.25">
      <c r="M95918"/>
    </row>
    <row r="95919" spans="13:13" x14ac:dyDescent="0.25">
      <c r="M95919"/>
    </row>
    <row r="95920" spans="13:13" x14ac:dyDescent="0.25">
      <c r="M95920"/>
    </row>
    <row r="95921" spans="13:13" x14ac:dyDescent="0.25">
      <c r="M95921"/>
    </row>
    <row r="95922" spans="13:13" x14ac:dyDescent="0.25">
      <c r="M95922"/>
    </row>
    <row r="95923" spans="13:13" x14ac:dyDescent="0.25">
      <c r="M95923"/>
    </row>
    <row r="95924" spans="13:13" x14ac:dyDescent="0.25">
      <c r="M95924"/>
    </row>
    <row r="95925" spans="13:13" x14ac:dyDescent="0.25">
      <c r="M95925"/>
    </row>
    <row r="95926" spans="13:13" x14ac:dyDescent="0.25">
      <c r="M95926"/>
    </row>
    <row r="95927" spans="13:13" x14ac:dyDescent="0.25">
      <c r="M95927"/>
    </row>
    <row r="95928" spans="13:13" x14ac:dyDescent="0.25">
      <c r="M95928"/>
    </row>
    <row r="95929" spans="13:13" x14ac:dyDescent="0.25">
      <c r="M95929"/>
    </row>
    <row r="95930" spans="13:13" x14ac:dyDescent="0.25">
      <c r="M95930"/>
    </row>
    <row r="95931" spans="13:13" x14ac:dyDescent="0.25">
      <c r="M95931"/>
    </row>
    <row r="95932" spans="13:13" x14ac:dyDescent="0.25">
      <c r="M95932"/>
    </row>
    <row r="95933" spans="13:13" x14ac:dyDescent="0.25">
      <c r="M95933"/>
    </row>
    <row r="95934" spans="13:13" x14ac:dyDescent="0.25">
      <c r="M95934"/>
    </row>
    <row r="95935" spans="13:13" x14ac:dyDescent="0.25">
      <c r="M95935"/>
    </row>
    <row r="95936" spans="13:13" x14ac:dyDescent="0.25">
      <c r="M95936"/>
    </row>
    <row r="95937" spans="13:13" x14ac:dyDescent="0.25">
      <c r="M95937"/>
    </row>
    <row r="95938" spans="13:13" x14ac:dyDescent="0.25">
      <c r="M95938"/>
    </row>
    <row r="95939" spans="13:13" x14ac:dyDescent="0.25">
      <c r="M95939"/>
    </row>
    <row r="95940" spans="13:13" x14ac:dyDescent="0.25">
      <c r="M95940"/>
    </row>
    <row r="95941" spans="13:13" x14ac:dyDescent="0.25">
      <c r="M95941"/>
    </row>
    <row r="95942" spans="13:13" x14ac:dyDescent="0.25">
      <c r="M95942"/>
    </row>
    <row r="95943" spans="13:13" x14ac:dyDescent="0.25">
      <c r="M95943"/>
    </row>
    <row r="95944" spans="13:13" x14ac:dyDescent="0.25">
      <c r="M95944"/>
    </row>
    <row r="95945" spans="13:13" x14ac:dyDescent="0.25">
      <c r="M95945"/>
    </row>
    <row r="95946" spans="13:13" x14ac:dyDescent="0.25">
      <c r="M95946"/>
    </row>
    <row r="95947" spans="13:13" x14ac:dyDescent="0.25">
      <c r="M95947"/>
    </row>
    <row r="95948" spans="13:13" x14ac:dyDescent="0.25">
      <c r="M95948"/>
    </row>
    <row r="95949" spans="13:13" x14ac:dyDescent="0.25">
      <c r="M95949"/>
    </row>
    <row r="95950" spans="13:13" x14ac:dyDescent="0.25">
      <c r="M95950"/>
    </row>
    <row r="95951" spans="13:13" x14ac:dyDescent="0.25">
      <c r="M95951"/>
    </row>
    <row r="95952" spans="13:13" x14ac:dyDescent="0.25">
      <c r="M95952"/>
    </row>
    <row r="95953" spans="13:13" x14ac:dyDescent="0.25">
      <c r="M95953"/>
    </row>
    <row r="95954" spans="13:13" x14ac:dyDescent="0.25">
      <c r="M95954"/>
    </row>
    <row r="95955" spans="13:13" x14ac:dyDescent="0.25">
      <c r="M95955"/>
    </row>
    <row r="95956" spans="13:13" x14ac:dyDescent="0.25">
      <c r="M95956"/>
    </row>
    <row r="95957" spans="13:13" x14ac:dyDescent="0.25">
      <c r="M95957"/>
    </row>
    <row r="95958" spans="13:13" x14ac:dyDescent="0.25">
      <c r="M95958"/>
    </row>
    <row r="95959" spans="13:13" x14ac:dyDescent="0.25">
      <c r="M95959"/>
    </row>
    <row r="95960" spans="13:13" x14ac:dyDescent="0.25">
      <c r="M95960"/>
    </row>
    <row r="95961" spans="13:13" x14ac:dyDescent="0.25">
      <c r="M95961"/>
    </row>
    <row r="95962" spans="13:13" x14ac:dyDescent="0.25">
      <c r="M95962"/>
    </row>
    <row r="95963" spans="13:13" x14ac:dyDescent="0.25">
      <c r="M95963"/>
    </row>
    <row r="95964" spans="13:13" x14ac:dyDescent="0.25">
      <c r="M95964"/>
    </row>
    <row r="95965" spans="13:13" x14ac:dyDescent="0.25">
      <c r="M95965"/>
    </row>
    <row r="95966" spans="13:13" x14ac:dyDescent="0.25">
      <c r="M95966"/>
    </row>
    <row r="95967" spans="13:13" x14ac:dyDescent="0.25">
      <c r="M95967"/>
    </row>
    <row r="95968" spans="13:13" x14ac:dyDescent="0.25">
      <c r="M95968"/>
    </row>
    <row r="95969" spans="13:13" x14ac:dyDescent="0.25">
      <c r="M95969"/>
    </row>
    <row r="95970" spans="13:13" x14ac:dyDescent="0.25">
      <c r="M95970"/>
    </row>
    <row r="95971" spans="13:13" x14ac:dyDescent="0.25">
      <c r="M95971"/>
    </row>
    <row r="95972" spans="13:13" x14ac:dyDescent="0.25">
      <c r="M95972"/>
    </row>
    <row r="95973" spans="13:13" x14ac:dyDescent="0.25">
      <c r="M95973"/>
    </row>
    <row r="95974" spans="13:13" x14ac:dyDescent="0.25">
      <c r="M95974"/>
    </row>
    <row r="95975" spans="13:13" x14ac:dyDescent="0.25">
      <c r="M95975"/>
    </row>
    <row r="95976" spans="13:13" x14ac:dyDescent="0.25">
      <c r="M95976"/>
    </row>
    <row r="95977" spans="13:13" x14ac:dyDescent="0.25">
      <c r="M95977"/>
    </row>
    <row r="95978" spans="13:13" x14ac:dyDescent="0.25">
      <c r="M95978"/>
    </row>
    <row r="95979" spans="13:13" x14ac:dyDescent="0.25">
      <c r="M95979"/>
    </row>
    <row r="95980" spans="13:13" x14ac:dyDescent="0.25">
      <c r="M95980"/>
    </row>
    <row r="95981" spans="13:13" x14ac:dyDescent="0.25">
      <c r="M95981"/>
    </row>
    <row r="95982" spans="13:13" x14ac:dyDescent="0.25">
      <c r="M95982"/>
    </row>
    <row r="95983" spans="13:13" x14ac:dyDescent="0.25">
      <c r="M95983"/>
    </row>
    <row r="95984" spans="13:13" x14ac:dyDescent="0.25">
      <c r="M95984"/>
    </row>
    <row r="95985" spans="13:13" x14ac:dyDescent="0.25">
      <c r="M95985"/>
    </row>
    <row r="95986" spans="13:13" x14ac:dyDescent="0.25">
      <c r="M95986"/>
    </row>
    <row r="95987" spans="13:13" x14ac:dyDescent="0.25">
      <c r="M95987"/>
    </row>
    <row r="95988" spans="13:13" x14ac:dyDescent="0.25">
      <c r="M95988"/>
    </row>
    <row r="95989" spans="13:13" x14ac:dyDescent="0.25">
      <c r="M95989"/>
    </row>
    <row r="95990" spans="13:13" x14ac:dyDescent="0.25">
      <c r="M95990"/>
    </row>
    <row r="95991" spans="13:13" x14ac:dyDescent="0.25">
      <c r="M95991"/>
    </row>
    <row r="95992" spans="13:13" x14ac:dyDescent="0.25">
      <c r="M95992"/>
    </row>
    <row r="95993" spans="13:13" x14ac:dyDescent="0.25">
      <c r="M95993"/>
    </row>
    <row r="95994" spans="13:13" x14ac:dyDescent="0.25">
      <c r="M95994"/>
    </row>
    <row r="95995" spans="13:13" x14ac:dyDescent="0.25">
      <c r="M95995"/>
    </row>
    <row r="95996" spans="13:13" x14ac:dyDescent="0.25">
      <c r="M95996"/>
    </row>
    <row r="95997" spans="13:13" x14ac:dyDescent="0.25">
      <c r="M95997"/>
    </row>
    <row r="95998" spans="13:13" x14ac:dyDescent="0.25">
      <c r="M95998"/>
    </row>
    <row r="95999" spans="13:13" x14ac:dyDescent="0.25">
      <c r="M95999"/>
    </row>
    <row r="96000" spans="13:13" x14ac:dyDescent="0.25">
      <c r="M96000"/>
    </row>
    <row r="96001" spans="13:13" x14ac:dyDescent="0.25">
      <c r="M96001"/>
    </row>
    <row r="96002" spans="13:13" x14ac:dyDescent="0.25">
      <c r="M96002"/>
    </row>
    <row r="96003" spans="13:13" x14ac:dyDescent="0.25">
      <c r="M96003"/>
    </row>
    <row r="96004" spans="13:13" x14ac:dyDescent="0.25">
      <c r="M96004"/>
    </row>
    <row r="96005" spans="13:13" x14ac:dyDescent="0.25">
      <c r="M96005"/>
    </row>
    <row r="96006" spans="13:13" x14ac:dyDescent="0.25">
      <c r="M96006"/>
    </row>
    <row r="96007" spans="13:13" x14ac:dyDescent="0.25">
      <c r="M96007"/>
    </row>
    <row r="96008" spans="13:13" x14ac:dyDescent="0.25">
      <c r="M96008"/>
    </row>
    <row r="96009" spans="13:13" x14ac:dyDescent="0.25">
      <c r="M96009"/>
    </row>
    <row r="96010" spans="13:13" x14ac:dyDescent="0.25">
      <c r="M96010"/>
    </row>
    <row r="96011" spans="13:13" x14ac:dyDescent="0.25">
      <c r="M96011"/>
    </row>
    <row r="96012" spans="13:13" x14ac:dyDescent="0.25">
      <c r="M96012"/>
    </row>
    <row r="96013" spans="13:13" x14ac:dyDescent="0.25">
      <c r="M96013"/>
    </row>
    <row r="96014" spans="13:13" x14ac:dyDescent="0.25">
      <c r="M96014"/>
    </row>
    <row r="96015" spans="13:13" x14ac:dyDescent="0.25">
      <c r="M96015"/>
    </row>
    <row r="96016" spans="13:13" x14ac:dyDescent="0.25">
      <c r="M96016"/>
    </row>
    <row r="96017" spans="13:13" x14ac:dyDescent="0.25">
      <c r="M96017"/>
    </row>
    <row r="96018" spans="13:13" x14ac:dyDescent="0.25">
      <c r="M96018"/>
    </row>
    <row r="96019" spans="13:13" x14ac:dyDescent="0.25">
      <c r="M96019"/>
    </row>
    <row r="96020" spans="13:13" x14ac:dyDescent="0.25">
      <c r="M96020"/>
    </row>
    <row r="96021" spans="13:13" x14ac:dyDescent="0.25">
      <c r="M96021"/>
    </row>
    <row r="96022" spans="13:13" x14ac:dyDescent="0.25">
      <c r="M96022"/>
    </row>
    <row r="96023" spans="13:13" x14ac:dyDescent="0.25">
      <c r="M96023"/>
    </row>
    <row r="96024" spans="13:13" x14ac:dyDescent="0.25">
      <c r="M96024"/>
    </row>
    <row r="96025" spans="13:13" x14ac:dyDescent="0.25">
      <c r="M96025"/>
    </row>
    <row r="96026" spans="13:13" x14ac:dyDescent="0.25">
      <c r="M96026"/>
    </row>
    <row r="96027" spans="13:13" x14ac:dyDescent="0.25">
      <c r="M96027"/>
    </row>
    <row r="96028" spans="13:13" x14ac:dyDescent="0.25">
      <c r="M96028"/>
    </row>
    <row r="96029" spans="13:13" x14ac:dyDescent="0.25">
      <c r="M96029"/>
    </row>
    <row r="96030" spans="13:13" x14ac:dyDescent="0.25">
      <c r="M96030"/>
    </row>
    <row r="96031" spans="13:13" x14ac:dyDescent="0.25">
      <c r="M96031"/>
    </row>
    <row r="96032" spans="13:13" x14ac:dyDescent="0.25">
      <c r="M96032"/>
    </row>
    <row r="96033" spans="13:13" x14ac:dyDescent="0.25">
      <c r="M96033"/>
    </row>
    <row r="96034" spans="13:13" x14ac:dyDescent="0.25">
      <c r="M96034"/>
    </row>
    <row r="96035" spans="13:13" x14ac:dyDescent="0.25">
      <c r="M96035"/>
    </row>
    <row r="96036" spans="13:13" x14ac:dyDescent="0.25">
      <c r="M96036"/>
    </row>
    <row r="96037" spans="13:13" x14ac:dyDescent="0.25">
      <c r="M96037"/>
    </row>
    <row r="96038" spans="13:13" x14ac:dyDescent="0.25">
      <c r="M96038"/>
    </row>
    <row r="96039" spans="13:13" x14ac:dyDescent="0.25">
      <c r="M96039"/>
    </row>
    <row r="96040" spans="13:13" x14ac:dyDescent="0.25">
      <c r="M96040"/>
    </row>
    <row r="96041" spans="13:13" x14ac:dyDescent="0.25">
      <c r="M96041"/>
    </row>
    <row r="96042" spans="13:13" x14ac:dyDescent="0.25">
      <c r="M96042"/>
    </row>
    <row r="96043" spans="13:13" x14ac:dyDescent="0.25">
      <c r="M96043"/>
    </row>
    <row r="96044" spans="13:13" x14ac:dyDescent="0.25">
      <c r="M96044"/>
    </row>
    <row r="96045" spans="13:13" x14ac:dyDescent="0.25">
      <c r="M96045"/>
    </row>
    <row r="96046" spans="13:13" x14ac:dyDescent="0.25">
      <c r="M96046"/>
    </row>
    <row r="96047" spans="13:13" x14ac:dyDescent="0.25">
      <c r="M96047"/>
    </row>
    <row r="96048" spans="13:13" x14ac:dyDescent="0.25">
      <c r="M96048"/>
    </row>
    <row r="96049" spans="13:13" x14ac:dyDescent="0.25">
      <c r="M96049"/>
    </row>
    <row r="96050" spans="13:13" x14ac:dyDescent="0.25">
      <c r="M96050"/>
    </row>
    <row r="96051" spans="13:13" x14ac:dyDescent="0.25">
      <c r="M96051"/>
    </row>
    <row r="96052" spans="13:13" x14ac:dyDescent="0.25">
      <c r="M96052"/>
    </row>
    <row r="96053" spans="13:13" x14ac:dyDescent="0.25">
      <c r="M96053"/>
    </row>
    <row r="96054" spans="13:13" x14ac:dyDescent="0.25">
      <c r="M96054"/>
    </row>
    <row r="96055" spans="13:13" x14ac:dyDescent="0.25">
      <c r="M96055"/>
    </row>
    <row r="96056" spans="13:13" x14ac:dyDescent="0.25">
      <c r="M96056"/>
    </row>
    <row r="96057" spans="13:13" x14ac:dyDescent="0.25">
      <c r="M96057"/>
    </row>
    <row r="96058" spans="13:13" x14ac:dyDescent="0.25">
      <c r="M96058"/>
    </row>
    <row r="96059" spans="13:13" x14ac:dyDescent="0.25">
      <c r="M96059"/>
    </row>
    <row r="96060" spans="13:13" x14ac:dyDescent="0.25">
      <c r="M96060"/>
    </row>
    <row r="96061" spans="13:13" x14ac:dyDescent="0.25">
      <c r="M96061"/>
    </row>
    <row r="96062" spans="13:13" x14ac:dyDescent="0.25">
      <c r="M96062"/>
    </row>
    <row r="96063" spans="13:13" x14ac:dyDescent="0.25">
      <c r="M96063"/>
    </row>
    <row r="96064" spans="13:13" x14ac:dyDescent="0.25">
      <c r="M96064"/>
    </row>
    <row r="96065" spans="13:13" x14ac:dyDescent="0.25">
      <c r="M96065"/>
    </row>
    <row r="96066" spans="13:13" x14ac:dyDescent="0.25">
      <c r="M96066"/>
    </row>
    <row r="96067" spans="13:13" x14ac:dyDescent="0.25">
      <c r="M96067"/>
    </row>
    <row r="96068" spans="13:13" x14ac:dyDescent="0.25">
      <c r="M96068"/>
    </row>
    <row r="96069" spans="13:13" x14ac:dyDescent="0.25">
      <c r="M96069"/>
    </row>
    <row r="96070" spans="13:13" x14ac:dyDescent="0.25">
      <c r="M96070"/>
    </row>
    <row r="96071" spans="13:13" x14ac:dyDescent="0.25">
      <c r="M96071"/>
    </row>
    <row r="96072" spans="13:13" x14ac:dyDescent="0.25">
      <c r="M96072"/>
    </row>
    <row r="96073" spans="13:13" x14ac:dyDescent="0.25">
      <c r="M96073"/>
    </row>
    <row r="96074" spans="13:13" x14ac:dyDescent="0.25">
      <c r="M96074"/>
    </row>
    <row r="96075" spans="13:13" x14ac:dyDescent="0.25">
      <c r="M96075"/>
    </row>
    <row r="96076" spans="13:13" x14ac:dyDescent="0.25">
      <c r="M96076"/>
    </row>
    <row r="96077" spans="13:13" x14ac:dyDescent="0.25">
      <c r="M96077"/>
    </row>
    <row r="96078" spans="13:13" x14ac:dyDescent="0.25">
      <c r="M96078"/>
    </row>
    <row r="96079" spans="13:13" x14ac:dyDescent="0.25">
      <c r="M96079"/>
    </row>
    <row r="96080" spans="13:13" x14ac:dyDescent="0.25">
      <c r="M96080"/>
    </row>
    <row r="96081" spans="13:13" x14ac:dyDescent="0.25">
      <c r="M96081"/>
    </row>
    <row r="96082" spans="13:13" x14ac:dyDescent="0.25">
      <c r="M96082"/>
    </row>
    <row r="96083" spans="13:13" x14ac:dyDescent="0.25">
      <c r="M96083"/>
    </row>
    <row r="96084" spans="13:13" x14ac:dyDescent="0.25">
      <c r="M96084"/>
    </row>
    <row r="96085" spans="13:13" x14ac:dyDescent="0.25">
      <c r="M96085"/>
    </row>
    <row r="96086" spans="13:13" x14ac:dyDescent="0.25">
      <c r="M96086"/>
    </row>
    <row r="96087" spans="13:13" x14ac:dyDescent="0.25">
      <c r="M96087"/>
    </row>
    <row r="96088" spans="13:13" x14ac:dyDescent="0.25">
      <c r="M96088"/>
    </row>
    <row r="96089" spans="13:13" x14ac:dyDescent="0.25">
      <c r="M96089"/>
    </row>
    <row r="96090" spans="13:13" x14ac:dyDescent="0.25">
      <c r="M96090"/>
    </row>
    <row r="96091" spans="13:13" x14ac:dyDescent="0.25">
      <c r="M96091"/>
    </row>
    <row r="96092" spans="13:13" x14ac:dyDescent="0.25">
      <c r="M96092"/>
    </row>
    <row r="96093" spans="13:13" x14ac:dyDescent="0.25">
      <c r="M96093"/>
    </row>
    <row r="96094" spans="13:13" x14ac:dyDescent="0.25">
      <c r="M96094"/>
    </row>
    <row r="96095" spans="13:13" x14ac:dyDescent="0.25">
      <c r="M96095"/>
    </row>
    <row r="96096" spans="13:13" x14ac:dyDescent="0.25">
      <c r="M96096"/>
    </row>
    <row r="96097" spans="13:13" x14ac:dyDescent="0.25">
      <c r="M96097"/>
    </row>
    <row r="96098" spans="13:13" x14ac:dyDescent="0.25">
      <c r="M96098"/>
    </row>
    <row r="96099" spans="13:13" x14ac:dyDescent="0.25">
      <c r="M96099"/>
    </row>
    <row r="96100" spans="13:13" x14ac:dyDescent="0.25">
      <c r="M96100"/>
    </row>
    <row r="96101" spans="13:13" x14ac:dyDescent="0.25">
      <c r="M96101"/>
    </row>
    <row r="96102" spans="13:13" x14ac:dyDescent="0.25">
      <c r="M96102"/>
    </row>
    <row r="96103" spans="13:13" x14ac:dyDescent="0.25">
      <c r="M96103"/>
    </row>
    <row r="96104" spans="13:13" x14ac:dyDescent="0.25">
      <c r="M96104"/>
    </row>
    <row r="96105" spans="13:13" x14ac:dyDescent="0.25">
      <c r="M96105"/>
    </row>
    <row r="96106" spans="13:13" x14ac:dyDescent="0.25">
      <c r="M96106"/>
    </row>
    <row r="96107" spans="13:13" x14ac:dyDescent="0.25">
      <c r="M96107"/>
    </row>
    <row r="96108" spans="13:13" x14ac:dyDescent="0.25">
      <c r="M96108"/>
    </row>
    <row r="96109" spans="13:13" x14ac:dyDescent="0.25">
      <c r="M96109"/>
    </row>
    <row r="96110" spans="13:13" x14ac:dyDescent="0.25">
      <c r="M96110"/>
    </row>
    <row r="96111" spans="13:13" x14ac:dyDescent="0.25">
      <c r="M96111"/>
    </row>
    <row r="96112" spans="13:13" x14ac:dyDescent="0.25">
      <c r="M96112"/>
    </row>
    <row r="96113" spans="13:13" x14ac:dyDescent="0.25">
      <c r="M96113"/>
    </row>
    <row r="96114" spans="13:13" x14ac:dyDescent="0.25">
      <c r="M96114"/>
    </row>
    <row r="96115" spans="13:13" x14ac:dyDescent="0.25">
      <c r="M96115"/>
    </row>
    <row r="96116" spans="13:13" x14ac:dyDescent="0.25">
      <c r="M96116"/>
    </row>
    <row r="96117" spans="13:13" x14ac:dyDescent="0.25">
      <c r="M96117"/>
    </row>
    <row r="96118" spans="13:13" x14ac:dyDescent="0.25">
      <c r="M96118"/>
    </row>
    <row r="96119" spans="13:13" x14ac:dyDescent="0.25">
      <c r="M96119"/>
    </row>
    <row r="96120" spans="13:13" x14ac:dyDescent="0.25">
      <c r="M96120"/>
    </row>
    <row r="96121" spans="13:13" x14ac:dyDescent="0.25">
      <c r="M96121"/>
    </row>
    <row r="96122" spans="13:13" x14ac:dyDescent="0.25">
      <c r="M96122"/>
    </row>
    <row r="96123" spans="13:13" x14ac:dyDescent="0.25">
      <c r="M96123"/>
    </row>
    <row r="96124" spans="13:13" x14ac:dyDescent="0.25">
      <c r="M96124"/>
    </row>
    <row r="96125" spans="13:13" x14ac:dyDescent="0.25">
      <c r="M96125"/>
    </row>
    <row r="96126" spans="13:13" x14ac:dyDescent="0.25">
      <c r="M96126"/>
    </row>
    <row r="96127" spans="13:13" x14ac:dyDescent="0.25">
      <c r="M96127"/>
    </row>
    <row r="96128" spans="13:13" x14ac:dyDescent="0.25">
      <c r="M96128"/>
    </row>
    <row r="96129" spans="13:13" x14ac:dyDescent="0.25">
      <c r="M96129"/>
    </row>
    <row r="96130" spans="13:13" x14ac:dyDescent="0.25">
      <c r="M96130"/>
    </row>
    <row r="96131" spans="13:13" x14ac:dyDescent="0.25">
      <c r="M96131"/>
    </row>
    <row r="96132" spans="13:13" x14ac:dyDescent="0.25">
      <c r="M96132"/>
    </row>
    <row r="96133" spans="13:13" x14ac:dyDescent="0.25">
      <c r="M96133"/>
    </row>
    <row r="96134" spans="13:13" x14ac:dyDescent="0.25">
      <c r="M96134"/>
    </row>
    <row r="96135" spans="13:13" x14ac:dyDescent="0.25">
      <c r="M96135"/>
    </row>
    <row r="96136" spans="13:13" x14ac:dyDescent="0.25">
      <c r="M96136"/>
    </row>
    <row r="96137" spans="13:13" x14ac:dyDescent="0.25">
      <c r="M96137"/>
    </row>
    <row r="96138" spans="13:13" x14ac:dyDescent="0.25">
      <c r="M96138"/>
    </row>
    <row r="96139" spans="13:13" x14ac:dyDescent="0.25">
      <c r="M96139"/>
    </row>
    <row r="96140" spans="13:13" x14ac:dyDescent="0.25">
      <c r="M96140"/>
    </row>
    <row r="96141" spans="13:13" x14ac:dyDescent="0.25">
      <c r="M96141"/>
    </row>
    <row r="96142" spans="13:13" x14ac:dyDescent="0.25">
      <c r="M96142"/>
    </row>
    <row r="96143" spans="13:13" x14ac:dyDescent="0.25">
      <c r="M96143"/>
    </row>
    <row r="96144" spans="13:13" x14ac:dyDescent="0.25">
      <c r="M96144"/>
    </row>
    <row r="96145" spans="13:13" x14ac:dyDescent="0.25">
      <c r="M96145"/>
    </row>
    <row r="96146" spans="13:13" x14ac:dyDescent="0.25">
      <c r="M96146"/>
    </row>
    <row r="96147" spans="13:13" x14ac:dyDescent="0.25">
      <c r="M96147"/>
    </row>
    <row r="96148" spans="13:13" x14ac:dyDescent="0.25">
      <c r="M96148"/>
    </row>
    <row r="96149" spans="13:13" x14ac:dyDescent="0.25">
      <c r="M96149"/>
    </row>
    <row r="96150" spans="13:13" x14ac:dyDescent="0.25">
      <c r="M96150"/>
    </row>
    <row r="96151" spans="13:13" x14ac:dyDescent="0.25">
      <c r="M96151"/>
    </row>
    <row r="96152" spans="13:13" x14ac:dyDescent="0.25">
      <c r="M96152"/>
    </row>
    <row r="96153" spans="13:13" x14ac:dyDescent="0.25">
      <c r="M96153"/>
    </row>
    <row r="96154" spans="13:13" x14ac:dyDescent="0.25">
      <c r="M96154"/>
    </row>
    <row r="96155" spans="13:13" x14ac:dyDescent="0.25">
      <c r="M96155"/>
    </row>
    <row r="96156" spans="13:13" x14ac:dyDescent="0.25">
      <c r="M96156"/>
    </row>
    <row r="96157" spans="13:13" x14ac:dyDescent="0.25">
      <c r="M96157"/>
    </row>
    <row r="96158" spans="13:13" x14ac:dyDescent="0.25">
      <c r="M96158"/>
    </row>
    <row r="96159" spans="13:13" x14ac:dyDescent="0.25">
      <c r="M96159"/>
    </row>
    <row r="96160" spans="13:13" x14ac:dyDescent="0.25">
      <c r="M96160"/>
    </row>
    <row r="96161" spans="13:13" x14ac:dyDescent="0.25">
      <c r="M96161"/>
    </row>
    <row r="96162" spans="13:13" x14ac:dyDescent="0.25">
      <c r="M96162"/>
    </row>
    <row r="96163" spans="13:13" x14ac:dyDescent="0.25">
      <c r="M96163"/>
    </row>
    <row r="96164" spans="13:13" x14ac:dyDescent="0.25">
      <c r="M96164"/>
    </row>
    <row r="96165" spans="13:13" x14ac:dyDescent="0.25">
      <c r="M96165"/>
    </row>
    <row r="96166" spans="13:13" x14ac:dyDescent="0.25">
      <c r="M96166"/>
    </row>
    <row r="96167" spans="13:13" x14ac:dyDescent="0.25">
      <c r="M96167"/>
    </row>
    <row r="96168" spans="13:13" x14ac:dyDescent="0.25">
      <c r="M96168"/>
    </row>
    <row r="96169" spans="13:13" x14ac:dyDescent="0.25">
      <c r="M96169"/>
    </row>
    <row r="96170" spans="13:13" x14ac:dyDescent="0.25">
      <c r="M96170"/>
    </row>
    <row r="96171" spans="13:13" x14ac:dyDescent="0.25">
      <c r="M96171"/>
    </row>
    <row r="96172" spans="13:13" x14ac:dyDescent="0.25">
      <c r="M96172"/>
    </row>
    <row r="96173" spans="13:13" x14ac:dyDescent="0.25">
      <c r="M96173"/>
    </row>
    <row r="96174" spans="13:13" x14ac:dyDescent="0.25">
      <c r="M96174"/>
    </row>
    <row r="96175" spans="13:13" x14ac:dyDescent="0.25">
      <c r="M96175"/>
    </row>
    <row r="96176" spans="13:13" x14ac:dyDescent="0.25">
      <c r="M96176"/>
    </row>
    <row r="96177" spans="13:13" x14ac:dyDescent="0.25">
      <c r="M96177"/>
    </row>
    <row r="96178" spans="13:13" x14ac:dyDescent="0.25">
      <c r="M96178"/>
    </row>
    <row r="96179" spans="13:13" x14ac:dyDescent="0.25">
      <c r="M96179"/>
    </row>
    <row r="96180" spans="13:13" x14ac:dyDescent="0.25">
      <c r="M96180"/>
    </row>
    <row r="96181" spans="13:13" x14ac:dyDescent="0.25">
      <c r="M96181"/>
    </row>
    <row r="96182" spans="13:13" x14ac:dyDescent="0.25">
      <c r="M96182"/>
    </row>
    <row r="96183" spans="13:13" x14ac:dyDescent="0.25">
      <c r="M96183"/>
    </row>
    <row r="96184" spans="13:13" x14ac:dyDescent="0.25">
      <c r="M96184"/>
    </row>
    <row r="96185" spans="13:13" x14ac:dyDescent="0.25">
      <c r="M96185"/>
    </row>
    <row r="96186" spans="13:13" x14ac:dyDescent="0.25">
      <c r="M96186"/>
    </row>
    <row r="96187" spans="13:13" x14ac:dyDescent="0.25">
      <c r="M96187"/>
    </row>
    <row r="96188" spans="13:13" x14ac:dyDescent="0.25">
      <c r="M96188"/>
    </row>
    <row r="96189" spans="13:13" x14ac:dyDescent="0.25">
      <c r="M96189"/>
    </row>
    <row r="96190" spans="13:13" x14ac:dyDescent="0.25">
      <c r="M96190"/>
    </row>
    <row r="96191" spans="13:13" x14ac:dyDescent="0.25">
      <c r="M96191"/>
    </row>
    <row r="96192" spans="13:13" x14ac:dyDescent="0.25">
      <c r="M96192"/>
    </row>
    <row r="96193" spans="13:13" x14ac:dyDescent="0.25">
      <c r="M96193"/>
    </row>
    <row r="96194" spans="13:13" x14ac:dyDescent="0.25">
      <c r="M96194"/>
    </row>
    <row r="96195" spans="13:13" x14ac:dyDescent="0.25">
      <c r="M96195"/>
    </row>
    <row r="96196" spans="13:13" x14ac:dyDescent="0.25">
      <c r="M96196"/>
    </row>
    <row r="96197" spans="13:13" x14ac:dyDescent="0.25">
      <c r="M96197"/>
    </row>
    <row r="96198" spans="13:13" x14ac:dyDescent="0.25">
      <c r="M96198"/>
    </row>
    <row r="96199" spans="13:13" x14ac:dyDescent="0.25">
      <c r="M96199"/>
    </row>
    <row r="96200" spans="13:13" x14ac:dyDescent="0.25">
      <c r="M96200"/>
    </row>
    <row r="96201" spans="13:13" x14ac:dyDescent="0.25">
      <c r="M96201"/>
    </row>
    <row r="96202" spans="13:13" x14ac:dyDescent="0.25">
      <c r="M96202"/>
    </row>
    <row r="96203" spans="13:13" x14ac:dyDescent="0.25">
      <c r="M96203"/>
    </row>
    <row r="96204" spans="13:13" x14ac:dyDescent="0.25">
      <c r="M96204"/>
    </row>
    <row r="96205" spans="13:13" x14ac:dyDescent="0.25">
      <c r="M96205"/>
    </row>
    <row r="96206" spans="13:13" x14ac:dyDescent="0.25">
      <c r="M96206"/>
    </row>
    <row r="96207" spans="13:13" x14ac:dyDescent="0.25">
      <c r="M96207"/>
    </row>
    <row r="96208" spans="13:13" x14ac:dyDescent="0.25">
      <c r="M96208"/>
    </row>
    <row r="96209" spans="13:13" x14ac:dyDescent="0.25">
      <c r="M96209"/>
    </row>
    <row r="96210" spans="13:13" x14ac:dyDescent="0.25">
      <c r="M96210"/>
    </row>
    <row r="96211" spans="13:13" x14ac:dyDescent="0.25">
      <c r="M96211"/>
    </row>
    <row r="96212" spans="13:13" x14ac:dyDescent="0.25">
      <c r="M96212"/>
    </row>
    <row r="96213" spans="13:13" x14ac:dyDescent="0.25">
      <c r="M96213"/>
    </row>
    <row r="96214" spans="13:13" x14ac:dyDescent="0.25">
      <c r="M96214"/>
    </row>
    <row r="96215" spans="13:13" x14ac:dyDescent="0.25">
      <c r="M96215"/>
    </row>
    <row r="96216" spans="13:13" x14ac:dyDescent="0.25">
      <c r="M96216"/>
    </row>
    <row r="96217" spans="13:13" x14ac:dyDescent="0.25">
      <c r="M96217"/>
    </row>
    <row r="96218" spans="13:13" x14ac:dyDescent="0.25">
      <c r="M96218"/>
    </row>
    <row r="96219" spans="13:13" x14ac:dyDescent="0.25">
      <c r="M96219"/>
    </row>
    <row r="96220" spans="13:13" x14ac:dyDescent="0.25">
      <c r="M96220"/>
    </row>
    <row r="96221" spans="13:13" x14ac:dyDescent="0.25">
      <c r="M96221"/>
    </row>
    <row r="96222" spans="13:13" x14ac:dyDescent="0.25">
      <c r="M96222"/>
    </row>
    <row r="96223" spans="13:13" x14ac:dyDescent="0.25">
      <c r="M96223"/>
    </row>
    <row r="96224" spans="13:13" x14ac:dyDescent="0.25">
      <c r="M96224"/>
    </row>
    <row r="96225" spans="13:13" x14ac:dyDescent="0.25">
      <c r="M96225"/>
    </row>
    <row r="96226" spans="13:13" x14ac:dyDescent="0.25">
      <c r="M96226"/>
    </row>
    <row r="96227" spans="13:13" x14ac:dyDescent="0.25">
      <c r="M96227"/>
    </row>
    <row r="96228" spans="13:13" x14ac:dyDescent="0.25">
      <c r="M96228"/>
    </row>
    <row r="96229" spans="13:13" x14ac:dyDescent="0.25">
      <c r="M96229"/>
    </row>
    <row r="96230" spans="13:13" x14ac:dyDescent="0.25">
      <c r="M96230"/>
    </row>
    <row r="96231" spans="13:13" x14ac:dyDescent="0.25">
      <c r="M96231"/>
    </row>
    <row r="96232" spans="13:13" x14ac:dyDescent="0.25">
      <c r="M96232"/>
    </row>
    <row r="96233" spans="13:13" x14ac:dyDescent="0.25">
      <c r="M96233"/>
    </row>
    <row r="96234" spans="13:13" x14ac:dyDescent="0.25">
      <c r="M96234"/>
    </row>
    <row r="96235" spans="13:13" x14ac:dyDescent="0.25">
      <c r="M96235"/>
    </row>
    <row r="96236" spans="13:13" x14ac:dyDescent="0.25">
      <c r="M96236"/>
    </row>
    <row r="96237" spans="13:13" x14ac:dyDescent="0.25">
      <c r="M96237"/>
    </row>
    <row r="96238" spans="13:13" x14ac:dyDescent="0.25">
      <c r="M96238"/>
    </row>
    <row r="96239" spans="13:13" x14ac:dyDescent="0.25">
      <c r="M96239"/>
    </row>
    <row r="96240" spans="13:13" x14ac:dyDescent="0.25">
      <c r="M96240"/>
    </row>
    <row r="96241" spans="13:13" x14ac:dyDescent="0.25">
      <c r="M96241"/>
    </row>
    <row r="96242" spans="13:13" x14ac:dyDescent="0.25">
      <c r="M96242"/>
    </row>
    <row r="96243" spans="13:13" x14ac:dyDescent="0.25">
      <c r="M96243"/>
    </row>
    <row r="96244" spans="13:13" x14ac:dyDescent="0.25">
      <c r="M96244"/>
    </row>
    <row r="96245" spans="13:13" x14ac:dyDescent="0.25">
      <c r="M96245"/>
    </row>
    <row r="96246" spans="13:13" x14ac:dyDescent="0.25">
      <c r="M96246"/>
    </row>
    <row r="96247" spans="13:13" x14ac:dyDescent="0.25">
      <c r="M96247"/>
    </row>
    <row r="96248" spans="13:13" x14ac:dyDescent="0.25">
      <c r="M96248"/>
    </row>
    <row r="96249" spans="13:13" x14ac:dyDescent="0.25">
      <c r="M96249"/>
    </row>
    <row r="96250" spans="13:13" x14ac:dyDescent="0.25">
      <c r="M96250"/>
    </row>
    <row r="96251" spans="13:13" x14ac:dyDescent="0.25">
      <c r="M96251"/>
    </row>
    <row r="96252" spans="13:13" x14ac:dyDescent="0.25">
      <c r="M96252"/>
    </row>
    <row r="96253" spans="13:13" x14ac:dyDescent="0.25">
      <c r="M96253"/>
    </row>
    <row r="96254" spans="13:13" x14ac:dyDescent="0.25">
      <c r="M96254"/>
    </row>
    <row r="96255" spans="13:13" x14ac:dyDescent="0.25">
      <c r="M96255"/>
    </row>
    <row r="96256" spans="13:13" x14ac:dyDescent="0.25">
      <c r="M96256"/>
    </row>
    <row r="96257" spans="13:13" x14ac:dyDescent="0.25">
      <c r="M96257"/>
    </row>
    <row r="96258" spans="13:13" x14ac:dyDescent="0.25">
      <c r="M96258"/>
    </row>
    <row r="96259" spans="13:13" x14ac:dyDescent="0.25">
      <c r="M96259"/>
    </row>
    <row r="96260" spans="13:13" x14ac:dyDescent="0.25">
      <c r="M96260"/>
    </row>
    <row r="96261" spans="13:13" x14ac:dyDescent="0.25">
      <c r="M96261"/>
    </row>
    <row r="96262" spans="13:13" x14ac:dyDescent="0.25">
      <c r="M96262"/>
    </row>
    <row r="96263" spans="13:13" x14ac:dyDescent="0.25">
      <c r="M96263"/>
    </row>
    <row r="96264" spans="13:13" x14ac:dyDescent="0.25">
      <c r="M96264"/>
    </row>
    <row r="96265" spans="13:13" x14ac:dyDescent="0.25">
      <c r="M96265"/>
    </row>
    <row r="96266" spans="13:13" x14ac:dyDescent="0.25">
      <c r="M96266"/>
    </row>
    <row r="96267" spans="13:13" x14ac:dyDescent="0.25">
      <c r="M96267"/>
    </row>
    <row r="96268" spans="13:13" x14ac:dyDescent="0.25">
      <c r="M96268"/>
    </row>
    <row r="96269" spans="13:13" x14ac:dyDescent="0.25">
      <c r="M96269"/>
    </row>
    <row r="96270" spans="13:13" x14ac:dyDescent="0.25">
      <c r="M96270"/>
    </row>
    <row r="96271" spans="13:13" x14ac:dyDescent="0.25">
      <c r="M96271"/>
    </row>
    <row r="96272" spans="13:13" x14ac:dyDescent="0.25">
      <c r="M96272"/>
    </row>
    <row r="96273" spans="13:13" x14ac:dyDescent="0.25">
      <c r="M96273"/>
    </row>
    <row r="96274" spans="13:13" x14ac:dyDescent="0.25">
      <c r="M96274"/>
    </row>
    <row r="96275" spans="13:13" x14ac:dyDescent="0.25">
      <c r="M96275"/>
    </row>
    <row r="96276" spans="13:13" x14ac:dyDescent="0.25">
      <c r="M96276"/>
    </row>
    <row r="96277" spans="13:13" x14ac:dyDescent="0.25">
      <c r="M96277"/>
    </row>
    <row r="96278" spans="13:13" x14ac:dyDescent="0.25">
      <c r="M96278"/>
    </row>
    <row r="96279" spans="13:13" x14ac:dyDescent="0.25">
      <c r="M96279"/>
    </row>
    <row r="96280" spans="13:13" x14ac:dyDescent="0.25">
      <c r="M96280"/>
    </row>
    <row r="96281" spans="13:13" x14ac:dyDescent="0.25">
      <c r="M96281"/>
    </row>
    <row r="96282" spans="13:13" x14ac:dyDescent="0.25">
      <c r="M96282"/>
    </row>
    <row r="96283" spans="13:13" x14ac:dyDescent="0.25">
      <c r="M96283"/>
    </row>
    <row r="96284" spans="13:13" x14ac:dyDescent="0.25">
      <c r="M96284"/>
    </row>
    <row r="96285" spans="13:13" x14ac:dyDescent="0.25">
      <c r="M96285"/>
    </row>
    <row r="96286" spans="13:13" x14ac:dyDescent="0.25">
      <c r="M96286"/>
    </row>
    <row r="96287" spans="13:13" x14ac:dyDescent="0.25">
      <c r="M96287"/>
    </row>
    <row r="96288" spans="13:13" x14ac:dyDescent="0.25">
      <c r="M96288"/>
    </row>
    <row r="96289" spans="13:13" x14ac:dyDescent="0.25">
      <c r="M96289"/>
    </row>
    <row r="96290" spans="13:13" x14ac:dyDescent="0.25">
      <c r="M96290"/>
    </row>
    <row r="96291" spans="13:13" x14ac:dyDescent="0.25">
      <c r="M96291"/>
    </row>
    <row r="96292" spans="13:13" x14ac:dyDescent="0.25">
      <c r="M96292"/>
    </row>
    <row r="96293" spans="13:13" x14ac:dyDescent="0.25">
      <c r="M96293"/>
    </row>
    <row r="96294" spans="13:13" x14ac:dyDescent="0.25">
      <c r="M96294"/>
    </row>
    <row r="96295" spans="13:13" x14ac:dyDescent="0.25">
      <c r="M96295"/>
    </row>
    <row r="96296" spans="13:13" x14ac:dyDescent="0.25">
      <c r="M96296"/>
    </row>
    <row r="96297" spans="13:13" x14ac:dyDescent="0.25">
      <c r="M96297"/>
    </row>
    <row r="96298" spans="13:13" x14ac:dyDescent="0.25">
      <c r="M96298"/>
    </row>
    <row r="96299" spans="13:13" x14ac:dyDescent="0.25">
      <c r="M96299"/>
    </row>
    <row r="96300" spans="13:13" x14ac:dyDescent="0.25">
      <c r="M96300"/>
    </row>
    <row r="96301" spans="13:13" x14ac:dyDescent="0.25">
      <c r="M96301"/>
    </row>
    <row r="96302" spans="13:13" x14ac:dyDescent="0.25">
      <c r="M96302"/>
    </row>
    <row r="96303" spans="13:13" x14ac:dyDescent="0.25">
      <c r="M96303"/>
    </row>
    <row r="96304" spans="13:13" x14ac:dyDescent="0.25">
      <c r="M96304"/>
    </row>
    <row r="96305" spans="13:13" x14ac:dyDescent="0.25">
      <c r="M96305"/>
    </row>
    <row r="96306" spans="13:13" x14ac:dyDescent="0.25">
      <c r="M96306"/>
    </row>
    <row r="96307" spans="13:13" x14ac:dyDescent="0.25">
      <c r="M96307"/>
    </row>
    <row r="96308" spans="13:13" x14ac:dyDescent="0.25">
      <c r="M96308"/>
    </row>
    <row r="96309" spans="13:13" x14ac:dyDescent="0.25">
      <c r="M96309"/>
    </row>
    <row r="96310" spans="13:13" x14ac:dyDescent="0.25">
      <c r="M96310"/>
    </row>
    <row r="96311" spans="13:13" x14ac:dyDescent="0.25">
      <c r="M96311"/>
    </row>
    <row r="96312" spans="13:13" x14ac:dyDescent="0.25">
      <c r="M96312"/>
    </row>
    <row r="96313" spans="13:13" x14ac:dyDescent="0.25">
      <c r="M96313"/>
    </row>
    <row r="96314" spans="13:13" x14ac:dyDescent="0.25">
      <c r="M96314"/>
    </row>
    <row r="96315" spans="13:13" x14ac:dyDescent="0.25">
      <c r="M96315"/>
    </row>
    <row r="96316" spans="13:13" x14ac:dyDescent="0.25">
      <c r="M96316"/>
    </row>
    <row r="96317" spans="13:13" x14ac:dyDescent="0.25">
      <c r="M96317"/>
    </row>
    <row r="96318" spans="13:13" x14ac:dyDescent="0.25">
      <c r="M96318"/>
    </row>
    <row r="96319" spans="13:13" x14ac:dyDescent="0.25">
      <c r="M96319"/>
    </row>
    <row r="96320" spans="13:13" x14ac:dyDescent="0.25">
      <c r="M96320"/>
    </row>
    <row r="96321" spans="13:13" x14ac:dyDescent="0.25">
      <c r="M96321"/>
    </row>
    <row r="96322" spans="13:13" x14ac:dyDescent="0.25">
      <c r="M96322"/>
    </row>
    <row r="96323" spans="13:13" x14ac:dyDescent="0.25">
      <c r="M96323"/>
    </row>
    <row r="96324" spans="13:13" x14ac:dyDescent="0.25">
      <c r="M96324"/>
    </row>
    <row r="96325" spans="13:13" x14ac:dyDescent="0.25">
      <c r="M96325"/>
    </row>
    <row r="96326" spans="13:13" x14ac:dyDescent="0.25">
      <c r="M96326"/>
    </row>
    <row r="96327" spans="13:13" x14ac:dyDescent="0.25">
      <c r="M96327"/>
    </row>
    <row r="96328" spans="13:13" x14ac:dyDescent="0.25">
      <c r="M96328"/>
    </row>
    <row r="96329" spans="13:13" x14ac:dyDescent="0.25">
      <c r="M96329"/>
    </row>
    <row r="96330" spans="13:13" x14ac:dyDescent="0.25">
      <c r="M96330"/>
    </row>
    <row r="96331" spans="13:13" x14ac:dyDescent="0.25">
      <c r="M96331"/>
    </row>
    <row r="96332" spans="13:13" x14ac:dyDescent="0.25">
      <c r="M96332"/>
    </row>
    <row r="96333" spans="13:13" x14ac:dyDescent="0.25">
      <c r="M96333"/>
    </row>
    <row r="96334" spans="13:13" x14ac:dyDescent="0.25">
      <c r="M96334"/>
    </row>
    <row r="96335" spans="13:13" x14ac:dyDescent="0.25">
      <c r="M96335"/>
    </row>
    <row r="96336" spans="13:13" x14ac:dyDescent="0.25">
      <c r="M96336"/>
    </row>
    <row r="96337" spans="13:13" x14ac:dyDescent="0.25">
      <c r="M96337"/>
    </row>
    <row r="96338" spans="13:13" x14ac:dyDescent="0.25">
      <c r="M96338"/>
    </row>
    <row r="96339" spans="13:13" x14ac:dyDescent="0.25">
      <c r="M96339"/>
    </row>
    <row r="96340" spans="13:13" x14ac:dyDescent="0.25">
      <c r="M96340"/>
    </row>
    <row r="96341" spans="13:13" x14ac:dyDescent="0.25">
      <c r="M96341"/>
    </row>
    <row r="96342" spans="13:13" x14ac:dyDescent="0.25">
      <c r="M96342"/>
    </row>
    <row r="96343" spans="13:13" x14ac:dyDescent="0.25">
      <c r="M96343"/>
    </row>
    <row r="96344" spans="13:13" x14ac:dyDescent="0.25">
      <c r="M96344"/>
    </row>
    <row r="96345" spans="13:13" x14ac:dyDescent="0.25">
      <c r="M96345"/>
    </row>
    <row r="96346" spans="13:13" x14ac:dyDescent="0.25">
      <c r="M96346"/>
    </row>
    <row r="96347" spans="13:13" x14ac:dyDescent="0.25">
      <c r="M96347"/>
    </row>
    <row r="96348" spans="13:13" x14ac:dyDescent="0.25">
      <c r="M96348"/>
    </row>
    <row r="96349" spans="13:13" x14ac:dyDescent="0.25">
      <c r="M96349"/>
    </row>
    <row r="96350" spans="13:13" x14ac:dyDescent="0.25">
      <c r="M96350"/>
    </row>
    <row r="96351" spans="13:13" x14ac:dyDescent="0.25">
      <c r="M96351"/>
    </row>
    <row r="96352" spans="13:13" x14ac:dyDescent="0.25">
      <c r="M96352"/>
    </row>
    <row r="96353" spans="13:13" x14ac:dyDescent="0.25">
      <c r="M96353"/>
    </row>
    <row r="96354" spans="13:13" x14ac:dyDescent="0.25">
      <c r="M96354"/>
    </row>
    <row r="96355" spans="13:13" x14ac:dyDescent="0.25">
      <c r="M96355"/>
    </row>
    <row r="96356" spans="13:13" x14ac:dyDescent="0.25">
      <c r="M96356"/>
    </row>
    <row r="96357" spans="13:13" x14ac:dyDescent="0.25">
      <c r="M96357"/>
    </row>
    <row r="96358" spans="13:13" x14ac:dyDescent="0.25">
      <c r="M96358"/>
    </row>
    <row r="96359" spans="13:13" x14ac:dyDescent="0.25">
      <c r="M96359"/>
    </row>
    <row r="96360" spans="13:13" x14ac:dyDescent="0.25">
      <c r="M96360"/>
    </row>
    <row r="96361" spans="13:13" x14ac:dyDescent="0.25">
      <c r="M96361"/>
    </row>
    <row r="96362" spans="13:13" x14ac:dyDescent="0.25">
      <c r="M96362"/>
    </row>
    <row r="96363" spans="13:13" x14ac:dyDescent="0.25">
      <c r="M96363"/>
    </row>
    <row r="96364" spans="13:13" x14ac:dyDescent="0.25">
      <c r="M96364"/>
    </row>
    <row r="96365" spans="13:13" x14ac:dyDescent="0.25">
      <c r="M96365"/>
    </row>
    <row r="96366" spans="13:13" x14ac:dyDescent="0.25">
      <c r="M96366"/>
    </row>
    <row r="96367" spans="13:13" x14ac:dyDescent="0.25">
      <c r="M96367"/>
    </row>
    <row r="96368" spans="13:13" x14ac:dyDescent="0.25">
      <c r="M96368"/>
    </row>
    <row r="96369" spans="13:13" x14ac:dyDescent="0.25">
      <c r="M96369"/>
    </row>
    <row r="96370" spans="13:13" x14ac:dyDescent="0.25">
      <c r="M96370"/>
    </row>
    <row r="96371" spans="13:13" x14ac:dyDescent="0.25">
      <c r="M96371"/>
    </row>
    <row r="96372" spans="13:13" x14ac:dyDescent="0.25">
      <c r="M96372"/>
    </row>
    <row r="96373" spans="13:13" x14ac:dyDescent="0.25">
      <c r="M96373"/>
    </row>
    <row r="96374" spans="13:13" x14ac:dyDescent="0.25">
      <c r="M96374"/>
    </row>
    <row r="96375" spans="13:13" x14ac:dyDescent="0.25">
      <c r="M96375"/>
    </row>
    <row r="96376" spans="13:13" x14ac:dyDescent="0.25">
      <c r="M96376"/>
    </row>
    <row r="96377" spans="13:13" x14ac:dyDescent="0.25">
      <c r="M96377"/>
    </row>
    <row r="96378" spans="13:13" x14ac:dyDescent="0.25">
      <c r="M96378"/>
    </row>
    <row r="96379" spans="13:13" x14ac:dyDescent="0.25">
      <c r="M96379"/>
    </row>
    <row r="96380" spans="13:13" x14ac:dyDescent="0.25">
      <c r="M96380"/>
    </row>
    <row r="96381" spans="13:13" x14ac:dyDescent="0.25">
      <c r="M96381"/>
    </row>
    <row r="96382" spans="13:13" x14ac:dyDescent="0.25">
      <c r="M96382"/>
    </row>
    <row r="96383" spans="13:13" x14ac:dyDescent="0.25">
      <c r="M96383"/>
    </row>
    <row r="96384" spans="13:13" x14ac:dyDescent="0.25">
      <c r="M96384"/>
    </row>
    <row r="96385" spans="13:13" x14ac:dyDescent="0.25">
      <c r="M96385"/>
    </row>
    <row r="96386" spans="13:13" x14ac:dyDescent="0.25">
      <c r="M96386"/>
    </row>
    <row r="96387" spans="13:13" x14ac:dyDescent="0.25">
      <c r="M96387"/>
    </row>
    <row r="96388" spans="13:13" x14ac:dyDescent="0.25">
      <c r="M96388"/>
    </row>
    <row r="96389" spans="13:13" x14ac:dyDescent="0.25">
      <c r="M96389"/>
    </row>
    <row r="96390" spans="13:13" x14ac:dyDescent="0.25">
      <c r="M96390"/>
    </row>
    <row r="96391" spans="13:13" x14ac:dyDescent="0.25">
      <c r="M96391"/>
    </row>
    <row r="96392" spans="13:13" x14ac:dyDescent="0.25">
      <c r="M96392"/>
    </row>
    <row r="96393" spans="13:13" x14ac:dyDescent="0.25">
      <c r="M96393"/>
    </row>
    <row r="96394" spans="13:13" x14ac:dyDescent="0.25">
      <c r="M96394"/>
    </row>
    <row r="96395" spans="13:13" x14ac:dyDescent="0.25">
      <c r="M96395"/>
    </row>
    <row r="96396" spans="13:13" x14ac:dyDescent="0.25">
      <c r="M96396"/>
    </row>
    <row r="96397" spans="13:13" x14ac:dyDescent="0.25">
      <c r="M96397"/>
    </row>
    <row r="96398" spans="13:13" x14ac:dyDescent="0.25">
      <c r="M96398"/>
    </row>
    <row r="96399" spans="13:13" x14ac:dyDescent="0.25">
      <c r="M96399"/>
    </row>
    <row r="96400" spans="13:13" x14ac:dyDescent="0.25">
      <c r="M96400"/>
    </row>
    <row r="96401" spans="13:13" x14ac:dyDescent="0.25">
      <c r="M96401"/>
    </row>
    <row r="96402" spans="13:13" x14ac:dyDescent="0.25">
      <c r="M96402"/>
    </row>
    <row r="96403" spans="13:13" x14ac:dyDescent="0.25">
      <c r="M96403"/>
    </row>
    <row r="96404" spans="13:13" x14ac:dyDescent="0.25">
      <c r="M96404"/>
    </row>
    <row r="96405" spans="13:13" x14ac:dyDescent="0.25">
      <c r="M96405"/>
    </row>
    <row r="96406" spans="13:13" x14ac:dyDescent="0.25">
      <c r="M96406"/>
    </row>
    <row r="96407" spans="13:13" x14ac:dyDescent="0.25">
      <c r="M96407"/>
    </row>
    <row r="96408" spans="13:13" x14ac:dyDescent="0.25">
      <c r="M96408"/>
    </row>
    <row r="96409" spans="13:13" x14ac:dyDescent="0.25">
      <c r="M96409"/>
    </row>
    <row r="96410" spans="13:13" x14ac:dyDescent="0.25">
      <c r="M96410"/>
    </row>
    <row r="96411" spans="13:13" x14ac:dyDescent="0.25">
      <c r="M96411"/>
    </row>
    <row r="96412" spans="13:13" x14ac:dyDescent="0.25">
      <c r="M96412"/>
    </row>
    <row r="96413" spans="13:13" x14ac:dyDescent="0.25">
      <c r="M96413"/>
    </row>
    <row r="96414" spans="13:13" x14ac:dyDescent="0.25">
      <c r="M96414"/>
    </row>
    <row r="96415" spans="13:13" x14ac:dyDescent="0.25">
      <c r="M96415"/>
    </row>
    <row r="96416" spans="13:13" x14ac:dyDescent="0.25">
      <c r="M96416"/>
    </row>
    <row r="96417" spans="13:13" x14ac:dyDescent="0.25">
      <c r="M96417"/>
    </row>
    <row r="96418" spans="13:13" x14ac:dyDescent="0.25">
      <c r="M96418"/>
    </row>
    <row r="96419" spans="13:13" x14ac:dyDescent="0.25">
      <c r="M96419"/>
    </row>
    <row r="96420" spans="13:13" x14ac:dyDescent="0.25">
      <c r="M96420"/>
    </row>
    <row r="96421" spans="13:13" x14ac:dyDescent="0.25">
      <c r="M96421"/>
    </row>
    <row r="96422" spans="13:13" x14ac:dyDescent="0.25">
      <c r="M96422"/>
    </row>
    <row r="96423" spans="13:13" x14ac:dyDescent="0.25">
      <c r="M96423"/>
    </row>
    <row r="96424" spans="13:13" x14ac:dyDescent="0.25">
      <c r="M96424"/>
    </row>
    <row r="96425" spans="13:13" x14ac:dyDescent="0.25">
      <c r="M96425"/>
    </row>
    <row r="96426" spans="13:13" x14ac:dyDescent="0.25">
      <c r="M96426"/>
    </row>
    <row r="96427" spans="13:13" x14ac:dyDescent="0.25">
      <c r="M96427"/>
    </row>
    <row r="96428" spans="13:13" x14ac:dyDescent="0.25">
      <c r="M96428"/>
    </row>
    <row r="96429" spans="13:13" x14ac:dyDescent="0.25">
      <c r="M96429"/>
    </row>
    <row r="96430" spans="13:13" x14ac:dyDescent="0.25">
      <c r="M96430"/>
    </row>
    <row r="96431" spans="13:13" x14ac:dyDescent="0.25">
      <c r="M96431"/>
    </row>
    <row r="96432" spans="13:13" x14ac:dyDescent="0.25">
      <c r="M96432"/>
    </row>
    <row r="96433" spans="13:13" x14ac:dyDescent="0.25">
      <c r="M96433"/>
    </row>
    <row r="96434" spans="13:13" x14ac:dyDescent="0.25">
      <c r="M96434"/>
    </row>
    <row r="96435" spans="13:13" x14ac:dyDescent="0.25">
      <c r="M96435"/>
    </row>
    <row r="96436" spans="13:13" x14ac:dyDescent="0.25">
      <c r="M96436"/>
    </row>
    <row r="96437" spans="13:13" x14ac:dyDescent="0.25">
      <c r="M96437"/>
    </row>
    <row r="96438" spans="13:13" x14ac:dyDescent="0.25">
      <c r="M96438"/>
    </row>
    <row r="96439" spans="13:13" x14ac:dyDescent="0.25">
      <c r="M96439"/>
    </row>
    <row r="96440" spans="13:13" x14ac:dyDescent="0.25">
      <c r="M96440"/>
    </row>
    <row r="96441" spans="13:13" x14ac:dyDescent="0.25">
      <c r="M96441"/>
    </row>
    <row r="96442" spans="13:13" x14ac:dyDescent="0.25">
      <c r="M96442"/>
    </row>
    <row r="96443" spans="13:13" x14ac:dyDescent="0.25">
      <c r="M96443"/>
    </row>
    <row r="96444" spans="13:13" x14ac:dyDescent="0.25">
      <c r="M96444"/>
    </row>
    <row r="96445" spans="13:13" x14ac:dyDescent="0.25">
      <c r="M96445"/>
    </row>
    <row r="96446" spans="13:13" x14ac:dyDescent="0.25">
      <c r="M96446"/>
    </row>
    <row r="96447" spans="13:13" x14ac:dyDescent="0.25">
      <c r="M96447"/>
    </row>
    <row r="96448" spans="13:13" x14ac:dyDescent="0.25">
      <c r="M96448"/>
    </row>
    <row r="96449" spans="13:13" x14ac:dyDescent="0.25">
      <c r="M96449"/>
    </row>
    <row r="96450" spans="13:13" x14ac:dyDescent="0.25">
      <c r="M96450"/>
    </row>
    <row r="96451" spans="13:13" x14ac:dyDescent="0.25">
      <c r="M96451"/>
    </row>
    <row r="96452" spans="13:13" x14ac:dyDescent="0.25">
      <c r="M96452"/>
    </row>
    <row r="96453" spans="13:13" x14ac:dyDescent="0.25">
      <c r="M96453"/>
    </row>
    <row r="96454" spans="13:13" x14ac:dyDescent="0.25">
      <c r="M96454"/>
    </row>
    <row r="96455" spans="13:13" x14ac:dyDescent="0.25">
      <c r="M96455"/>
    </row>
    <row r="96456" spans="13:13" x14ac:dyDescent="0.25">
      <c r="M96456"/>
    </row>
    <row r="96457" spans="13:13" x14ac:dyDescent="0.25">
      <c r="M96457"/>
    </row>
    <row r="96458" spans="13:13" x14ac:dyDescent="0.25">
      <c r="M96458"/>
    </row>
    <row r="96459" spans="13:13" x14ac:dyDescent="0.25">
      <c r="M96459"/>
    </row>
    <row r="96460" spans="13:13" x14ac:dyDescent="0.25">
      <c r="M96460"/>
    </row>
    <row r="96461" spans="13:13" x14ac:dyDescent="0.25">
      <c r="M96461"/>
    </row>
    <row r="96462" spans="13:13" x14ac:dyDescent="0.25">
      <c r="M96462"/>
    </row>
    <row r="96463" spans="13:13" x14ac:dyDescent="0.25">
      <c r="M96463"/>
    </row>
    <row r="96464" spans="13:13" x14ac:dyDescent="0.25">
      <c r="M96464"/>
    </row>
    <row r="96465" spans="13:13" x14ac:dyDescent="0.25">
      <c r="M96465"/>
    </row>
    <row r="96466" spans="13:13" x14ac:dyDescent="0.25">
      <c r="M96466"/>
    </row>
    <row r="96467" spans="13:13" x14ac:dyDescent="0.25">
      <c r="M96467"/>
    </row>
    <row r="96468" spans="13:13" x14ac:dyDescent="0.25">
      <c r="M96468"/>
    </row>
    <row r="96469" spans="13:13" x14ac:dyDescent="0.25">
      <c r="M96469"/>
    </row>
    <row r="96470" spans="13:13" x14ac:dyDescent="0.25">
      <c r="M96470"/>
    </row>
    <row r="96471" spans="13:13" x14ac:dyDescent="0.25">
      <c r="M96471"/>
    </row>
    <row r="96472" spans="13:13" x14ac:dyDescent="0.25">
      <c r="M96472"/>
    </row>
    <row r="96473" spans="13:13" x14ac:dyDescent="0.25">
      <c r="M96473"/>
    </row>
    <row r="96474" spans="13:13" x14ac:dyDescent="0.25">
      <c r="M96474"/>
    </row>
    <row r="96475" spans="13:13" x14ac:dyDescent="0.25">
      <c r="M96475"/>
    </row>
    <row r="96476" spans="13:13" x14ac:dyDescent="0.25">
      <c r="M96476"/>
    </row>
    <row r="96477" spans="13:13" x14ac:dyDescent="0.25">
      <c r="M96477"/>
    </row>
    <row r="96478" spans="13:13" x14ac:dyDescent="0.25">
      <c r="M96478"/>
    </row>
    <row r="96479" spans="13:13" x14ac:dyDescent="0.25">
      <c r="M96479"/>
    </row>
    <row r="96480" spans="13:13" x14ac:dyDescent="0.25">
      <c r="M96480"/>
    </row>
    <row r="96481" spans="13:13" x14ac:dyDescent="0.25">
      <c r="M96481"/>
    </row>
    <row r="96482" spans="13:13" x14ac:dyDescent="0.25">
      <c r="M96482"/>
    </row>
    <row r="96483" spans="13:13" x14ac:dyDescent="0.25">
      <c r="M96483"/>
    </row>
    <row r="96484" spans="13:13" x14ac:dyDescent="0.25">
      <c r="M96484"/>
    </row>
    <row r="96485" spans="13:13" x14ac:dyDescent="0.25">
      <c r="M96485"/>
    </row>
    <row r="96486" spans="13:13" x14ac:dyDescent="0.25">
      <c r="M96486"/>
    </row>
    <row r="96487" spans="13:13" x14ac:dyDescent="0.25">
      <c r="M96487"/>
    </row>
    <row r="96488" spans="13:13" x14ac:dyDescent="0.25">
      <c r="M96488"/>
    </row>
    <row r="96489" spans="13:13" x14ac:dyDescent="0.25">
      <c r="M96489"/>
    </row>
    <row r="96490" spans="13:13" x14ac:dyDescent="0.25">
      <c r="M96490"/>
    </row>
    <row r="96491" spans="13:13" x14ac:dyDescent="0.25">
      <c r="M96491"/>
    </row>
    <row r="96492" spans="13:13" x14ac:dyDescent="0.25">
      <c r="M96492"/>
    </row>
    <row r="96493" spans="13:13" x14ac:dyDescent="0.25">
      <c r="M96493"/>
    </row>
    <row r="96494" spans="13:13" x14ac:dyDescent="0.25">
      <c r="M96494"/>
    </row>
    <row r="96495" spans="13:13" x14ac:dyDescent="0.25">
      <c r="M96495"/>
    </row>
    <row r="96496" spans="13:13" x14ac:dyDescent="0.25">
      <c r="M96496"/>
    </row>
    <row r="96497" spans="13:13" x14ac:dyDescent="0.25">
      <c r="M96497"/>
    </row>
    <row r="96498" spans="13:13" x14ac:dyDescent="0.25">
      <c r="M96498"/>
    </row>
    <row r="96499" spans="13:13" x14ac:dyDescent="0.25">
      <c r="M96499"/>
    </row>
    <row r="96500" spans="13:13" x14ac:dyDescent="0.25">
      <c r="M96500"/>
    </row>
    <row r="96501" spans="13:13" x14ac:dyDescent="0.25">
      <c r="M96501"/>
    </row>
    <row r="96502" spans="13:13" x14ac:dyDescent="0.25">
      <c r="M96502"/>
    </row>
    <row r="96503" spans="13:13" x14ac:dyDescent="0.25">
      <c r="M96503"/>
    </row>
    <row r="96504" spans="13:13" x14ac:dyDescent="0.25">
      <c r="M96504"/>
    </row>
    <row r="96505" spans="13:13" x14ac:dyDescent="0.25">
      <c r="M96505"/>
    </row>
    <row r="96506" spans="13:13" x14ac:dyDescent="0.25">
      <c r="M96506"/>
    </row>
    <row r="96507" spans="13:13" x14ac:dyDescent="0.25">
      <c r="M96507"/>
    </row>
    <row r="96508" spans="13:13" x14ac:dyDescent="0.25">
      <c r="M96508"/>
    </row>
    <row r="96509" spans="13:13" x14ac:dyDescent="0.25">
      <c r="M96509"/>
    </row>
    <row r="96510" spans="13:13" x14ac:dyDescent="0.25">
      <c r="M96510"/>
    </row>
    <row r="96511" spans="13:13" x14ac:dyDescent="0.25">
      <c r="M96511"/>
    </row>
    <row r="96512" spans="13:13" x14ac:dyDescent="0.25">
      <c r="M96512"/>
    </row>
    <row r="96513" spans="13:13" x14ac:dyDescent="0.25">
      <c r="M96513"/>
    </row>
    <row r="96514" spans="13:13" x14ac:dyDescent="0.25">
      <c r="M96514"/>
    </row>
    <row r="96515" spans="13:13" x14ac:dyDescent="0.25">
      <c r="M96515"/>
    </row>
    <row r="96516" spans="13:13" x14ac:dyDescent="0.25">
      <c r="M96516"/>
    </row>
    <row r="96517" spans="13:13" x14ac:dyDescent="0.25">
      <c r="M96517"/>
    </row>
    <row r="96518" spans="13:13" x14ac:dyDescent="0.25">
      <c r="M96518"/>
    </row>
    <row r="96519" spans="13:13" x14ac:dyDescent="0.25">
      <c r="M96519"/>
    </row>
    <row r="96520" spans="13:13" x14ac:dyDescent="0.25">
      <c r="M96520"/>
    </row>
    <row r="96521" spans="13:13" x14ac:dyDescent="0.25">
      <c r="M96521"/>
    </row>
    <row r="96522" spans="13:13" x14ac:dyDescent="0.25">
      <c r="M96522"/>
    </row>
    <row r="96523" spans="13:13" x14ac:dyDescent="0.25">
      <c r="M96523"/>
    </row>
    <row r="96524" spans="13:13" x14ac:dyDescent="0.25">
      <c r="M96524"/>
    </row>
    <row r="96525" spans="13:13" x14ac:dyDescent="0.25">
      <c r="M96525"/>
    </row>
    <row r="96526" spans="13:13" x14ac:dyDescent="0.25">
      <c r="M96526"/>
    </row>
    <row r="96527" spans="13:13" x14ac:dyDescent="0.25">
      <c r="M96527"/>
    </row>
    <row r="96528" spans="13:13" x14ac:dyDescent="0.25">
      <c r="M96528"/>
    </row>
    <row r="96529" spans="13:13" x14ac:dyDescent="0.25">
      <c r="M96529"/>
    </row>
    <row r="96530" spans="13:13" x14ac:dyDescent="0.25">
      <c r="M96530"/>
    </row>
    <row r="96531" spans="13:13" x14ac:dyDescent="0.25">
      <c r="M96531"/>
    </row>
    <row r="96532" spans="13:13" x14ac:dyDescent="0.25">
      <c r="M96532"/>
    </row>
    <row r="96533" spans="13:13" x14ac:dyDescent="0.25">
      <c r="M96533"/>
    </row>
    <row r="96534" spans="13:13" x14ac:dyDescent="0.25">
      <c r="M96534"/>
    </row>
    <row r="96535" spans="13:13" x14ac:dyDescent="0.25">
      <c r="M96535"/>
    </row>
    <row r="96536" spans="13:13" x14ac:dyDescent="0.25">
      <c r="M96536"/>
    </row>
    <row r="96537" spans="13:13" x14ac:dyDescent="0.25">
      <c r="M96537"/>
    </row>
    <row r="96538" spans="13:13" x14ac:dyDescent="0.25">
      <c r="M96538"/>
    </row>
    <row r="96539" spans="13:13" x14ac:dyDescent="0.25">
      <c r="M96539"/>
    </row>
    <row r="96540" spans="13:13" x14ac:dyDescent="0.25">
      <c r="M96540"/>
    </row>
    <row r="96541" spans="13:13" x14ac:dyDescent="0.25">
      <c r="M96541"/>
    </row>
    <row r="96542" spans="13:13" x14ac:dyDescent="0.25">
      <c r="M96542"/>
    </row>
    <row r="96543" spans="13:13" x14ac:dyDescent="0.25">
      <c r="M96543"/>
    </row>
    <row r="96544" spans="13:13" x14ac:dyDescent="0.25">
      <c r="M96544"/>
    </row>
    <row r="96545" spans="13:13" x14ac:dyDescent="0.25">
      <c r="M96545"/>
    </row>
    <row r="96546" spans="13:13" x14ac:dyDescent="0.25">
      <c r="M96546"/>
    </row>
    <row r="96547" spans="13:13" x14ac:dyDescent="0.25">
      <c r="M96547"/>
    </row>
    <row r="96548" spans="13:13" x14ac:dyDescent="0.25">
      <c r="M96548"/>
    </row>
    <row r="96549" spans="13:13" x14ac:dyDescent="0.25">
      <c r="M96549"/>
    </row>
    <row r="96550" spans="13:13" x14ac:dyDescent="0.25">
      <c r="M96550"/>
    </row>
    <row r="96551" spans="13:13" x14ac:dyDescent="0.25">
      <c r="M96551"/>
    </row>
    <row r="96552" spans="13:13" x14ac:dyDescent="0.25">
      <c r="M96552"/>
    </row>
    <row r="96553" spans="13:13" x14ac:dyDescent="0.25">
      <c r="M96553"/>
    </row>
    <row r="96554" spans="13:13" x14ac:dyDescent="0.25">
      <c r="M96554"/>
    </row>
    <row r="96555" spans="13:13" x14ac:dyDescent="0.25">
      <c r="M96555"/>
    </row>
    <row r="96556" spans="13:13" x14ac:dyDescent="0.25">
      <c r="M96556"/>
    </row>
    <row r="96557" spans="13:13" x14ac:dyDescent="0.25">
      <c r="M96557"/>
    </row>
    <row r="96558" spans="13:13" x14ac:dyDescent="0.25">
      <c r="M96558"/>
    </row>
    <row r="96559" spans="13:13" x14ac:dyDescent="0.25">
      <c r="M96559"/>
    </row>
    <row r="96560" spans="13:13" x14ac:dyDescent="0.25">
      <c r="M96560"/>
    </row>
    <row r="96561" spans="13:13" x14ac:dyDescent="0.25">
      <c r="M96561"/>
    </row>
    <row r="96562" spans="13:13" x14ac:dyDescent="0.25">
      <c r="M96562"/>
    </row>
    <row r="96563" spans="13:13" x14ac:dyDescent="0.25">
      <c r="M96563"/>
    </row>
    <row r="96564" spans="13:13" x14ac:dyDescent="0.25">
      <c r="M96564"/>
    </row>
    <row r="96565" spans="13:13" x14ac:dyDescent="0.25">
      <c r="M96565"/>
    </row>
    <row r="96566" spans="13:13" x14ac:dyDescent="0.25">
      <c r="M96566"/>
    </row>
    <row r="96567" spans="13:13" x14ac:dyDescent="0.25">
      <c r="M96567"/>
    </row>
    <row r="96568" spans="13:13" x14ac:dyDescent="0.25">
      <c r="M96568"/>
    </row>
    <row r="96569" spans="13:13" x14ac:dyDescent="0.25">
      <c r="M96569"/>
    </row>
    <row r="96570" spans="13:13" x14ac:dyDescent="0.25">
      <c r="M96570"/>
    </row>
    <row r="96571" spans="13:13" x14ac:dyDescent="0.25">
      <c r="M96571"/>
    </row>
    <row r="96572" spans="13:13" x14ac:dyDescent="0.25">
      <c r="M96572"/>
    </row>
    <row r="96573" spans="13:13" x14ac:dyDescent="0.25">
      <c r="M96573"/>
    </row>
    <row r="96574" spans="13:13" x14ac:dyDescent="0.25">
      <c r="M96574"/>
    </row>
    <row r="96575" spans="13:13" x14ac:dyDescent="0.25">
      <c r="M96575"/>
    </row>
    <row r="96576" spans="13:13" x14ac:dyDescent="0.25">
      <c r="M96576"/>
    </row>
    <row r="96577" spans="13:13" x14ac:dyDescent="0.25">
      <c r="M96577"/>
    </row>
    <row r="96578" spans="13:13" x14ac:dyDescent="0.25">
      <c r="M96578"/>
    </row>
    <row r="96579" spans="13:13" x14ac:dyDescent="0.25">
      <c r="M96579"/>
    </row>
    <row r="96580" spans="13:13" x14ac:dyDescent="0.25">
      <c r="M96580"/>
    </row>
    <row r="96581" spans="13:13" x14ac:dyDescent="0.25">
      <c r="M96581"/>
    </row>
    <row r="96582" spans="13:13" x14ac:dyDescent="0.25">
      <c r="M96582"/>
    </row>
    <row r="96583" spans="13:13" x14ac:dyDescent="0.25">
      <c r="M96583"/>
    </row>
    <row r="96584" spans="13:13" x14ac:dyDescent="0.25">
      <c r="M96584"/>
    </row>
    <row r="96585" spans="13:13" x14ac:dyDescent="0.25">
      <c r="M96585"/>
    </row>
    <row r="96586" spans="13:13" x14ac:dyDescent="0.25">
      <c r="M96586"/>
    </row>
    <row r="96587" spans="13:13" x14ac:dyDescent="0.25">
      <c r="M96587"/>
    </row>
    <row r="96588" spans="13:13" x14ac:dyDescent="0.25">
      <c r="M96588"/>
    </row>
    <row r="96589" spans="13:13" x14ac:dyDescent="0.25">
      <c r="M96589"/>
    </row>
    <row r="96590" spans="13:13" x14ac:dyDescent="0.25">
      <c r="M96590"/>
    </row>
    <row r="96591" spans="13:13" x14ac:dyDescent="0.25">
      <c r="M96591"/>
    </row>
    <row r="96592" spans="13:13" x14ac:dyDescent="0.25">
      <c r="M96592"/>
    </row>
    <row r="96593" spans="13:13" x14ac:dyDescent="0.25">
      <c r="M96593"/>
    </row>
    <row r="96594" spans="13:13" x14ac:dyDescent="0.25">
      <c r="M96594"/>
    </row>
    <row r="96595" spans="13:13" x14ac:dyDescent="0.25">
      <c r="M96595"/>
    </row>
    <row r="96596" spans="13:13" x14ac:dyDescent="0.25">
      <c r="M96596"/>
    </row>
    <row r="96597" spans="13:13" x14ac:dyDescent="0.25">
      <c r="M96597"/>
    </row>
    <row r="96598" spans="13:13" x14ac:dyDescent="0.25">
      <c r="M96598"/>
    </row>
    <row r="96599" spans="13:13" x14ac:dyDescent="0.25">
      <c r="M96599"/>
    </row>
    <row r="96600" spans="13:13" x14ac:dyDescent="0.25">
      <c r="M96600"/>
    </row>
    <row r="96601" spans="13:13" x14ac:dyDescent="0.25">
      <c r="M96601"/>
    </row>
    <row r="96602" spans="13:13" x14ac:dyDescent="0.25">
      <c r="M96602"/>
    </row>
    <row r="96603" spans="13:13" x14ac:dyDescent="0.25">
      <c r="M96603"/>
    </row>
    <row r="96604" spans="13:13" x14ac:dyDescent="0.25">
      <c r="M96604"/>
    </row>
    <row r="96605" spans="13:13" x14ac:dyDescent="0.25">
      <c r="M96605"/>
    </row>
    <row r="96606" spans="13:13" x14ac:dyDescent="0.25">
      <c r="M96606"/>
    </row>
    <row r="96607" spans="13:13" x14ac:dyDescent="0.25">
      <c r="M96607"/>
    </row>
    <row r="96608" spans="13:13" x14ac:dyDescent="0.25">
      <c r="M96608"/>
    </row>
    <row r="96609" spans="13:13" x14ac:dyDescent="0.25">
      <c r="M96609"/>
    </row>
    <row r="96610" spans="13:13" x14ac:dyDescent="0.25">
      <c r="M96610"/>
    </row>
    <row r="96611" spans="13:13" x14ac:dyDescent="0.25">
      <c r="M96611"/>
    </row>
    <row r="96612" spans="13:13" x14ac:dyDescent="0.25">
      <c r="M96612"/>
    </row>
    <row r="96613" spans="13:13" x14ac:dyDescent="0.25">
      <c r="M96613"/>
    </row>
    <row r="96614" spans="13:13" x14ac:dyDescent="0.25">
      <c r="M96614"/>
    </row>
    <row r="96615" spans="13:13" x14ac:dyDescent="0.25">
      <c r="M96615"/>
    </row>
    <row r="96616" spans="13:13" x14ac:dyDescent="0.25">
      <c r="M96616"/>
    </row>
    <row r="96617" spans="13:13" x14ac:dyDescent="0.25">
      <c r="M96617"/>
    </row>
    <row r="96618" spans="13:13" x14ac:dyDescent="0.25">
      <c r="M96618"/>
    </row>
    <row r="96619" spans="13:13" x14ac:dyDescent="0.25">
      <c r="M96619"/>
    </row>
    <row r="96620" spans="13:13" x14ac:dyDescent="0.25">
      <c r="M96620"/>
    </row>
    <row r="96621" spans="13:13" x14ac:dyDescent="0.25">
      <c r="M96621"/>
    </row>
    <row r="96622" spans="13:13" x14ac:dyDescent="0.25">
      <c r="M96622"/>
    </row>
    <row r="96623" spans="13:13" x14ac:dyDescent="0.25">
      <c r="M96623"/>
    </row>
    <row r="96624" spans="13:13" x14ac:dyDescent="0.25">
      <c r="M96624"/>
    </row>
    <row r="96625" spans="13:13" x14ac:dyDescent="0.25">
      <c r="M96625"/>
    </row>
    <row r="96626" spans="13:13" x14ac:dyDescent="0.25">
      <c r="M96626"/>
    </row>
    <row r="96627" spans="13:13" x14ac:dyDescent="0.25">
      <c r="M96627"/>
    </row>
    <row r="96628" spans="13:13" x14ac:dyDescent="0.25">
      <c r="M96628"/>
    </row>
    <row r="96629" spans="13:13" x14ac:dyDescent="0.25">
      <c r="M96629"/>
    </row>
    <row r="96630" spans="13:13" x14ac:dyDescent="0.25">
      <c r="M96630"/>
    </row>
    <row r="96631" spans="13:13" x14ac:dyDescent="0.25">
      <c r="M96631"/>
    </row>
    <row r="96632" spans="13:13" x14ac:dyDescent="0.25">
      <c r="M96632"/>
    </row>
    <row r="96633" spans="13:13" x14ac:dyDescent="0.25">
      <c r="M96633"/>
    </row>
    <row r="96634" spans="13:13" x14ac:dyDescent="0.25">
      <c r="M96634"/>
    </row>
    <row r="96635" spans="13:13" x14ac:dyDescent="0.25">
      <c r="M96635"/>
    </row>
    <row r="96636" spans="13:13" x14ac:dyDescent="0.25">
      <c r="M96636"/>
    </row>
    <row r="96637" spans="13:13" x14ac:dyDescent="0.25">
      <c r="M96637"/>
    </row>
    <row r="96638" spans="13:13" x14ac:dyDescent="0.25">
      <c r="M96638"/>
    </row>
    <row r="96639" spans="13:13" x14ac:dyDescent="0.25">
      <c r="M96639"/>
    </row>
    <row r="96640" spans="13:13" x14ac:dyDescent="0.25">
      <c r="M96640"/>
    </row>
    <row r="96641" spans="13:13" x14ac:dyDescent="0.25">
      <c r="M96641"/>
    </row>
    <row r="96642" spans="13:13" x14ac:dyDescent="0.25">
      <c r="M96642"/>
    </row>
    <row r="96643" spans="13:13" x14ac:dyDescent="0.25">
      <c r="M96643"/>
    </row>
    <row r="96644" spans="13:13" x14ac:dyDescent="0.25">
      <c r="M96644"/>
    </row>
    <row r="96645" spans="13:13" x14ac:dyDescent="0.25">
      <c r="M96645"/>
    </row>
    <row r="96646" spans="13:13" x14ac:dyDescent="0.25">
      <c r="M96646"/>
    </row>
    <row r="96647" spans="13:13" x14ac:dyDescent="0.25">
      <c r="M96647"/>
    </row>
    <row r="96648" spans="13:13" x14ac:dyDescent="0.25">
      <c r="M96648"/>
    </row>
    <row r="96649" spans="13:13" x14ac:dyDescent="0.25">
      <c r="M96649"/>
    </row>
    <row r="96650" spans="13:13" x14ac:dyDescent="0.25">
      <c r="M96650"/>
    </row>
    <row r="96651" spans="13:13" x14ac:dyDescent="0.25">
      <c r="M96651"/>
    </row>
    <row r="96652" spans="13:13" x14ac:dyDescent="0.25">
      <c r="M96652"/>
    </row>
    <row r="96653" spans="13:13" x14ac:dyDescent="0.25">
      <c r="M96653"/>
    </row>
    <row r="96654" spans="13:13" x14ac:dyDescent="0.25">
      <c r="M96654"/>
    </row>
    <row r="96655" spans="13:13" x14ac:dyDescent="0.25">
      <c r="M96655"/>
    </row>
    <row r="96656" spans="13:13" x14ac:dyDescent="0.25">
      <c r="M96656"/>
    </row>
    <row r="96657" spans="13:13" x14ac:dyDescent="0.25">
      <c r="M96657"/>
    </row>
    <row r="96658" spans="13:13" x14ac:dyDescent="0.25">
      <c r="M96658"/>
    </row>
    <row r="96659" spans="13:13" x14ac:dyDescent="0.25">
      <c r="M96659"/>
    </row>
    <row r="96660" spans="13:13" x14ac:dyDescent="0.25">
      <c r="M96660"/>
    </row>
    <row r="96661" spans="13:13" x14ac:dyDescent="0.25">
      <c r="M96661"/>
    </row>
    <row r="96662" spans="13:13" x14ac:dyDescent="0.25">
      <c r="M96662"/>
    </row>
    <row r="96663" spans="13:13" x14ac:dyDescent="0.25">
      <c r="M96663"/>
    </row>
    <row r="96664" spans="13:13" x14ac:dyDescent="0.25">
      <c r="M96664"/>
    </row>
    <row r="96665" spans="13:13" x14ac:dyDescent="0.25">
      <c r="M96665"/>
    </row>
    <row r="96666" spans="13:13" x14ac:dyDescent="0.25">
      <c r="M96666"/>
    </row>
    <row r="96667" spans="13:13" x14ac:dyDescent="0.25">
      <c r="M96667"/>
    </row>
    <row r="96668" spans="13:13" x14ac:dyDescent="0.25">
      <c r="M96668"/>
    </row>
    <row r="96669" spans="13:13" x14ac:dyDescent="0.25">
      <c r="M96669"/>
    </row>
    <row r="96670" spans="13:13" x14ac:dyDescent="0.25">
      <c r="M96670"/>
    </row>
    <row r="96671" spans="13:13" x14ac:dyDescent="0.25">
      <c r="M96671"/>
    </row>
    <row r="96672" spans="13:13" x14ac:dyDescent="0.25">
      <c r="M96672"/>
    </row>
    <row r="96673" spans="13:13" x14ac:dyDescent="0.25">
      <c r="M96673"/>
    </row>
    <row r="96674" spans="13:13" x14ac:dyDescent="0.25">
      <c r="M96674"/>
    </row>
    <row r="96675" spans="13:13" x14ac:dyDescent="0.25">
      <c r="M96675"/>
    </row>
    <row r="96676" spans="13:13" x14ac:dyDescent="0.25">
      <c r="M96676"/>
    </row>
    <row r="96677" spans="13:13" x14ac:dyDescent="0.25">
      <c r="M96677"/>
    </row>
    <row r="96678" spans="13:13" x14ac:dyDescent="0.25">
      <c r="M96678"/>
    </row>
    <row r="96679" spans="13:13" x14ac:dyDescent="0.25">
      <c r="M96679"/>
    </row>
    <row r="96680" spans="13:13" x14ac:dyDescent="0.25">
      <c r="M96680"/>
    </row>
    <row r="96681" spans="13:13" x14ac:dyDescent="0.25">
      <c r="M96681"/>
    </row>
    <row r="96682" spans="13:13" x14ac:dyDescent="0.25">
      <c r="M96682"/>
    </row>
    <row r="96683" spans="13:13" x14ac:dyDescent="0.25">
      <c r="M96683"/>
    </row>
    <row r="96684" spans="13:13" x14ac:dyDescent="0.25">
      <c r="M96684"/>
    </row>
    <row r="96685" spans="13:13" x14ac:dyDescent="0.25">
      <c r="M96685"/>
    </row>
    <row r="96686" spans="13:13" x14ac:dyDescent="0.25">
      <c r="M96686"/>
    </row>
    <row r="96687" spans="13:13" x14ac:dyDescent="0.25">
      <c r="M96687"/>
    </row>
    <row r="96688" spans="13:13" x14ac:dyDescent="0.25">
      <c r="M96688"/>
    </row>
    <row r="96689" spans="13:13" x14ac:dyDescent="0.25">
      <c r="M96689"/>
    </row>
    <row r="96690" spans="13:13" x14ac:dyDescent="0.25">
      <c r="M96690"/>
    </row>
    <row r="96691" spans="13:13" x14ac:dyDescent="0.25">
      <c r="M96691"/>
    </row>
    <row r="96692" spans="13:13" x14ac:dyDescent="0.25">
      <c r="M96692"/>
    </row>
    <row r="96693" spans="13:13" x14ac:dyDescent="0.25">
      <c r="M96693"/>
    </row>
    <row r="96694" spans="13:13" x14ac:dyDescent="0.25">
      <c r="M96694"/>
    </row>
    <row r="96695" spans="13:13" x14ac:dyDescent="0.25">
      <c r="M96695"/>
    </row>
    <row r="96696" spans="13:13" x14ac:dyDescent="0.25">
      <c r="M96696"/>
    </row>
    <row r="96697" spans="13:13" x14ac:dyDescent="0.25">
      <c r="M96697"/>
    </row>
    <row r="96698" spans="13:13" x14ac:dyDescent="0.25">
      <c r="M96698"/>
    </row>
    <row r="96699" spans="13:13" x14ac:dyDescent="0.25">
      <c r="M96699"/>
    </row>
    <row r="96700" spans="13:13" x14ac:dyDescent="0.25">
      <c r="M96700"/>
    </row>
    <row r="96701" spans="13:13" x14ac:dyDescent="0.25">
      <c r="M96701"/>
    </row>
    <row r="96702" spans="13:13" x14ac:dyDescent="0.25">
      <c r="M96702"/>
    </row>
    <row r="96703" spans="13:13" x14ac:dyDescent="0.25">
      <c r="M96703"/>
    </row>
    <row r="96704" spans="13:13" x14ac:dyDescent="0.25">
      <c r="M96704"/>
    </row>
    <row r="96705" spans="13:13" x14ac:dyDescent="0.25">
      <c r="M96705"/>
    </row>
    <row r="96706" spans="13:13" x14ac:dyDescent="0.25">
      <c r="M96706"/>
    </row>
    <row r="96707" spans="13:13" x14ac:dyDescent="0.25">
      <c r="M96707"/>
    </row>
    <row r="96708" spans="13:13" x14ac:dyDescent="0.25">
      <c r="M96708"/>
    </row>
    <row r="96709" spans="13:13" x14ac:dyDescent="0.25">
      <c r="M96709"/>
    </row>
    <row r="96710" spans="13:13" x14ac:dyDescent="0.25">
      <c r="M96710"/>
    </row>
    <row r="96711" spans="13:13" x14ac:dyDescent="0.25">
      <c r="M96711"/>
    </row>
    <row r="96712" spans="13:13" x14ac:dyDescent="0.25">
      <c r="M96712"/>
    </row>
    <row r="96713" spans="13:13" x14ac:dyDescent="0.25">
      <c r="M96713"/>
    </row>
    <row r="96714" spans="13:13" x14ac:dyDescent="0.25">
      <c r="M96714"/>
    </row>
    <row r="96715" spans="13:13" x14ac:dyDescent="0.25">
      <c r="M96715"/>
    </row>
    <row r="96716" spans="13:13" x14ac:dyDescent="0.25">
      <c r="M96716"/>
    </row>
    <row r="96717" spans="13:13" x14ac:dyDescent="0.25">
      <c r="M96717"/>
    </row>
    <row r="96718" spans="13:13" x14ac:dyDescent="0.25">
      <c r="M96718"/>
    </row>
    <row r="96719" spans="13:13" x14ac:dyDescent="0.25">
      <c r="M96719"/>
    </row>
    <row r="96720" spans="13:13" x14ac:dyDescent="0.25">
      <c r="M96720"/>
    </row>
    <row r="96721" spans="13:13" x14ac:dyDescent="0.25">
      <c r="M96721"/>
    </row>
    <row r="96722" spans="13:13" x14ac:dyDescent="0.25">
      <c r="M96722"/>
    </row>
    <row r="96723" spans="13:13" x14ac:dyDescent="0.25">
      <c r="M96723"/>
    </row>
    <row r="96724" spans="13:13" x14ac:dyDescent="0.25">
      <c r="M96724"/>
    </row>
    <row r="96725" spans="13:13" x14ac:dyDescent="0.25">
      <c r="M96725"/>
    </row>
    <row r="96726" spans="13:13" x14ac:dyDescent="0.25">
      <c r="M96726"/>
    </row>
    <row r="96727" spans="13:13" x14ac:dyDescent="0.25">
      <c r="M96727"/>
    </row>
    <row r="96728" spans="13:13" x14ac:dyDescent="0.25">
      <c r="M96728"/>
    </row>
    <row r="96729" spans="13:13" x14ac:dyDescent="0.25">
      <c r="M96729"/>
    </row>
    <row r="96730" spans="13:13" x14ac:dyDescent="0.25">
      <c r="M96730"/>
    </row>
    <row r="96731" spans="13:13" x14ac:dyDescent="0.25">
      <c r="M96731"/>
    </row>
    <row r="96732" spans="13:13" x14ac:dyDescent="0.25">
      <c r="M96732"/>
    </row>
    <row r="96733" spans="13:13" x14ac:dyDescent="0.25">
      <c r="M96733"/>
    </row>
    <row r="96734" spans="13:13" x14ac:dyDescent="0.25">
      <c r="M96734"/>
    </row>
    <row r="96735" spans="13:13" x14ac:dyDescent="0.25">
      <c r="M96735"/>
    </row>
    <row r="96736" spans="13:13" x14ac:dyDescent="0.25">
      <c r="M96736"/>
    </row>
    <row r="96737" spans="13:13" x14ac:dyDescent="0.25">
      <c r="M96737"/>
    </row>
    <row r="96738" spans="13:13" x14ac:dyDescent="0.25">
      <c r="M96738"/>
    </row>
    <row r="96739" spans="13:13" x14ac:dyDescent="0.25">
      <c r="M96739"/>
    </row>
    <row r="96740" spans="13:13" x14ac:dyDescent="0.25">
      <c r="M96740"/>
    </row>
    <row r="96741" spans="13:13" x14ac:dyDescent="0.25">
      <c r="M96741"/>
    </row>
    <row r="96742" spans="13:13" x14ac:dyDescent="0.25">
      <c r="M96742"/>
    </row>
    <row r="96743" spans="13:13" x14ac:dyDescent="0.25">
      <c r="M96743"/>
    </row>
    <row r="96744" spans="13:13" x14ac:dyDescent="0.25">
      <c r="M96744"/>
    </row>
    <row r="96745" spans="13:13" x14ac:dyDescent="0.25">
      <c r="M96745"/>
    </row>
    <row r="96746" spans="13:13" x14ac:dyDescent="0.25">
      <c r="M96746"/>
    </row>
    <row r="96747" spans="13:13" x14ac:dyDescent="0.25">
      <c r="M96747"/>
    </row>
    <row r="96748" spans="13:13" x14ac:dyDescent="0.25">
      <c r="M96748"/>
    </row>
    <row r="96749" spans="13:13" x14ac:dyDescent="0.25">
      <c r="M96749"/>
    </row>
    <row r="96750" spans="13:13" x14ac:dyDescent="0.25">
      <c r="M96750"/>
    </row>
    <row r="96751" spans="13:13" x14ac:dyDescent="0.25">
      <c r="M96751"/>
    </row>
    <row r="96752" spans="13:13" x14ac:dyDescent="0.25">
      <c r="M96752"/>
    </row>
    <row r="96753" spans="13:13" x14ac:dyDescent="0.25">
      <c r="M96753"/>
    </row>
    <row r="96754" spans="13:13" x14ac:dyDescent="0.25">
      <c r="M96754"/>
    </row>
    <row r="96755" spans="13:13" x14ac:dyDescent="0.25">
      <c r="M96755"/>
    </row>
    <row r="96756" spans="13:13" x14ac:dyDescent="0.25">
      <c r="M96756"/>
    </row>
    <row r="96757" spans="13:13" x14ac:dyDescent="0.25">
      <c r="M96757"/>
    </row>
    <row r="96758" spans="13:13" x14ac:dyDescent="0.25">
      <c r="M96758"/>
    </row>
    <row r="96759" spans="13:13" x14ac:dyDescent="0.25">
      <c r="M96759"/>
    </row>
    <row r="96760" spans="13:13" x14ac:dyDescent="0.25">
      <c r="M96760"/>
    </row>
    <row r="96761" spans="13:13" x14ac:dyDescent="0.25">
      <c r="M96761"/>
    </row>
    <row r="96762" spans="13:13" x14ac:dyDescent="0.25">
      <c r="M96762"/>
    </row>
    <row r="96763" spans="13:13" x14ac:dyDescent="0.25">
      <c r="M96763"/>
    </row>
    <row r="96764" spans="13:13" x14ac:dyDescent="0.25">
      <c r="M96764"/>
    </row>
    <row r="96765" spans="13:13" x14ac:dyDescent="0.25">
      <c r="M96765"/>
    </row>
    <row r="96766" spans="13:13" x14ac:dyDescent="0.25">
      <c r="M96766"/>
    </row>
    <row r="96767" spans="13:13" x14ac:dyDescent="0.25">
      <c r="M96767"/>
    </row>
    <row r="96768" spans="13:13" x14ac:dyDescent="0.25">
      <c r="M96768"/>
    </row>
    <row r="96769" spans="13:13" x14ac:dyDescent="0.25">
      <c r="M96769"/>
    </row>
    <row r="96770" spans="13:13" x14ac:dyDescent="0.25">
      <c r="M96770"/>
    </row>
    <row r="96771" spans="13:13" x14ac:dyDescent="0.25">
      <c r="M96771"/>
    </row>
    <row r="96772" spans="13:13" x14ac:dyDescent="0.25">
      <c r="M96772"/>
    </row>
    <row r="96773" spans="13:13" x14ac:dyDescent="0.25">
      <c r="M96773"/>
    </row>
    <row r="96774" spans="13:13" x14ac:dyDescent="0.25">
      <c r="M96774"/>
    </row>
    <row r="96775" spans="13:13" x14ac:dyDescent="0.25">
      <c r="M96775"/>
    </row>
    <row r="96776" spans="13:13" x14ac:dyDescent="0.25">
      <c r="M96776"/>
    </row>
    <row r="96777" spans="13:13" x14ac:dyDescent="0.25">
      <c r="M96777"/>
    </row>
    <row r="96778" spans="13:13" x14ac:dyDescent="0.25">
      <c r="M96778"/>
    </row>
    <row r="96779" spans="13:13" x14ac:dyDescent="0.25">
      <c r="M96779"/>
    </row>
    <row r="96780" spans="13:13" x14ac:dyDescent="0.25">
      <c r="M96780"/>
    </row>
    <row r="96781" spans="13:13" x14ac:dyDescent="0.25">
      <c r="M96781"/>
    </row>
    <row r="96782" spans="13:13" x14ac:dyDescent="0.25">
      <c r="M96782"/>
    </row>
    <row r="96783" spans="13:13" x14ac:dyDescent="0.25">
      <c r="M96783"/>
    </row>
    <row r="96784" spans="13:13" x14ac:dyDescent="0.25">
      <c r="M96784"/>
    </row>
    <row r="96785" spans="13:13" x14ac:dyDescent="0.25">
      <c r="M96785"/>
    </row>
    <row r="96786" spans="13:13" x14ac:dyDescent="0.25">
      <c r="M96786"/>
    </row>
    <row r="96787" spans="13:13" x14ac:dyDescent="0.25">
      <c r="M96787"/>
    </row>
    <row r="96788" spans="13:13" x14ac:dyDescent="0.25">
      <c r="M96788"/>
    </row>
    <row r="96789" spans="13:13" x14ac:dyDescent="0.25">
      <c r="M96789"/>
    </row>
    <row r="96790" spans="13:13" x14ac:dyDescent="0.25">
      <c r="M96790"/>
    </row>
    <row r="96791" spans="13:13" x14ac:dyDescent="0.25">
      <c r="M96791"/>
    </row>
    <row r="96792" spans="13:13" x14ac:dyDescent="0.25">
      <c r="M96792"/>
    </row>
    <row r="96793" spans="13:13" x14ac:dyDescent="0.25">
      <c r="M96793"/>
    </row>
    <row r="96794" spans="13:13" x14ac:dyDescent="0.25">
      <c r="M96794"/>
    </row>
    <row r="96795" spans="13:13" x14ac:dyDescent="0.25">
      <c r="M96795"/>
    </row>
    <row r="96796" spans="13:13" x14ac:dyDescent="0.25">
      <c r="M96796"/>
    </row>
    <row r="96797" spans="13:13" x14ac:dyDescent="0.25">
      <c r="M96797"/>
    </row>
    <row r="96798" spans="13:13" x14ac:dyDescent="0.25">
      <c r="M96798"/>
    </row>
    <row r="96799" spans="13:13" x14ac:dyDescent="0.25">
      <c r="M96799"/>
    </row>
    <row r="96800" spans="13:13" x14ac:dyDescent="0.25">
      <c r="M96800"/>
    </row>
    <row r="96801" spans="13:13" x14ac:dyDescent="0.25">
      <c r="M96801"/>
    </row>
    <row r="96802" spans="13:13" x14ac:dyDescent="0.25">
      <c r="M96802"/>
    </row>
    <row r="96803" spans="13:13" x14ac:dyDescent="0.25">
      <c r="M96803"/>
    </row>
    <row r="96804" spans="13:13" x14ac:dyDescent="0.25">
      <c r="M96804"/>
    </row>
    <row r="96805" spans="13:13" x14ac:dyDescent="0.25">
      <c r="M96805"/>
    </row>
    <row r="96806" spans="13:13" x14ac:dyDescent="0.25">
      <c r="M96806"/>
    </row>
    <row r="96807" spans="13:13" x14ac:dyDescent="0.25">
      <c r="M96807"/>
    </row>
    <row r="96808" spans="13:13" x14ac:dyDescent="0.25">
      <c r="M96808"/>
    </row>
    <row r="96809" spans="13:13" x14ac:dyDescent="0.25">
      <c r="M96809"/>
    </row>
    <row r="96810" spans="13:13" x14ac:dyDescent="0.25">
      <c r="M96810"/>
    </row>
    <row r="96811" spans="13:13" x14ac:dyDescent="0.25">
      <c r="M96811"/>
    </row>
    <row r="96812" spans="13:13" x14ac:dyDescent="0.25">
      <c r="M96812"/>
    </row>
    <row r="96813" spans="13:13" x14ac:dyDescent="0.25">
      <c r="M96813"/>
    </row>
    <row r="96814" spans="13:13" x14ac:dyDescent="0.25">
      <c r="M96814"/>
    </row>
    <row r="96815" spans="13:13" x14ac:dyDescent="0.25">
      <c r="M96815"/>
    </row>
    <row r="96816" spans="13:13" x14ac:dyDescent="0.25">
      <c r="M96816"/>
    </row>
    <row r="96817" spans="13:13" x14ac:dyDescent="0.25">
      <c r="M96817"/>
    </row>
    <row r="96818" spans="13:13" x14ac:dyDescent="0.25">
      <c r="M96818"/>
    </row>
    <row r="96819" spans="13:13" x14ac:dyDescent="0.25">
      <c r="M96819"/>
    </row>
    <row r="96820" spans="13:13" x14ac:dyDescent="0.25">
      <c r="M96820"/>
    </row>
    <row r="96821" spans="13:13" x14ac:dyDescent="0.25">
      <c r="M96821"/>
    </row>
    <row r="96822" spans="13:13" x14ac:dyDescent="0.25">
      <c r="M96822"/>
    </row>
    <row r="96823" spans="13:13" x14ac:dyDescent="0.25">
      <c r="M96823"/>
    </row>
    <row r="96824" spans="13:13" x14ac:dyDescent="0.25">
      <c r="M96824"/>
    </row>
    <row r="96825" spans="13:13" x14ac:dyDescent="0.25">
      <c r="M96825"/>
    </row>
    <row r="96826" spans="13:13" x14ac:dyDescent="0.25">
      <c r="M96826"/>
    </row>
    <row r="96827" spans="13:13" x14ac:dyDescent="0.25">
      <c r="M96827"/>
    </row>
    <row r="96828" spans="13:13" x14ac:dyDescent="0.25">
      <c r="M96828"/>
    </row>
    <row r="96829" spans="13:13" x14ac:dyDescent="0.25">
      <c r="M96829"/>
    </row>
    <row r="96830" spans="13:13" x14ac:dyDescent="0.25">
      <c r="M96830"/>
    </row>
    <row r="96831" spans="13:13" x14ac:dyDescent="0.25">
      <c r="M96831"/>
    </row>
    <row r="96832" spans="13:13" x14ac:dyDescent="0.25">
      <c r="M96832"/>
    </row>
    <row r="96833" spans="13:13" x14ac:dyDescent="0.25">
      <c r="M96833"/>
    </row>
    <row r="96834" spans="13:13" x14ac:dyDescent="0.25">
      <c r="M96834"/>
    </row>
    <row r="96835" spans="13:13" x14ac:dyDescent="0.25">
      <c r="M96835"/>
    </row>
    <row r="96836" spans="13:13" x14ac:dyDescent="0.25">
      <c r="M96836"/>
    </row>
    <row r="96837" spans="13:13" x14ac:dyDescent="0.25">
      <c r="M96837"/>
    </row>
    <row r="96838" spans="13:13" x14ac:dyDescent="0.25">
      <c r="M96838"/>
    </row>
    <row r="96839" spans="13:13" x14ac:dyDescent="0.25">
      <c r="M96839"/>
    </row>
    <row r="96840" spans="13:13" x14ac:dyDescent="0.25">
      <c r="M96840"/>
    </row>
    <row r="96841" spans="13:13" x14ac:dyDescent="0.25">
      <c r="M96841"/>
    </row>
    <row r="96842" spans="13:13" x14ac:dyDescent="0.25">
      <c r="M96842"/>
    </row>
    <row r="96843" spans="13:13" x14ac:dyDescent="0.25">
      <c r="M96843"/>
    </row>
    <row r="96844" spans="13:13" x14ac:dyDescent="0.25">
      <c r="M96844"/>
    </row>
    <row r="96845" spans="13:13" x14ac:dyDescent="0.25">
      <c r="M96845"/>
    </row>
    <row r="96846" spans="13:13" x14ac:dyDescent="0.25">
      <c r="M96846"/>
    </row>
    <row r="96847" spans="13:13" x14ac:dyDescent="0.25">
      <c r="M96847"/>
    </row>
    <row r="96848" spans="13:13" x14ac:dyDescent="0.25">
      <c r="M96848"/>
    </row>
    <row r="96849" spans="13:13" x14ac:dyDescent="0.25">
      <c r="M96849"/>
    </row>
    <row r="96850" spans="13:13" x14ac:dyDescent="0.25">
      <c r="M96850"/>
    </row>
    <row r="96851" spans="13:13" x14ac:dyDescent="0.25">
      <c r="M96851"/>
    </row>
    <row r="96852" spans="13:13" x14ac:dyDescent="0.25">
      <c r="M96852"/>
    </row>
    <row r="96853" spans="13:13" x14ac:dyDescent="0.25">
      <c r="M96853"/>
    </row>
    <row r="96854" spans="13:13" x14ac:dyDescent="0.25">
      <c r="M96854"/>
    </row>
    <row r="96855" spans="13:13" x14ac:dyDescent="0.25">
      <c r="M96855"/>
    </row>
    <row r="96856" spans="13:13" x14ac:dyDescent="0.25">
      <c r="M96856"/>
    </row>
    <row r="96857" spans="13:13" x14ac:dyDescent="0.25">
      <c r="M96857"/>
    </row>
    <row r="96858" spans="13:13" x14ac:dyDescent="0.25">
      <c r="M96858"/>
    </row>
    <row r="96859" spans="13:13" x14ac:dyDescent="0.25">
      <c r="M96859"/>
    </row>
    <row r="96860" spans="13:13" x14ac:dyDescent="0.25">
      <c r="M96860"/>
    </row>
    <row r="96861" spans="13:13" x14ac:dyDescent="0.25">
      <c r="M96861"/>
    </row>
    <row r="96862" spans="13:13" x14ac:dyDescent="0.25">
      <c r="M96862"/>
    </row>
    <row r="96863" spans="13:13" x14ac:dyDescent="0.25">
      <c r="M96863"/>
    </row>
    <row r="96864" spans="13:13" x14ac:dyDescent="0.25">
      <c r="M96864"/>
    </row>
    <row r="96865" spans="13:13" x14ac:dyDescent="0.25">
      <c r="M96865"/>
    </row>
    <row r="96866" spans="13:13" x14ac:dyDescent="0.25">
      <c r="M96866"/>
    </row>
    <row r="96867" spans="13:13" x14ac:dyDescent="0.25">
      <c r="M96867"/>
    </row>
    <row r="96868" spans="13:13" x14ac:dyDescent="0.25">
      <c r="M96868"/>
    </row>
    <row r="96869" spans="13:13" x14ac:dyDescent="0.25">
      <c r="M96869"/>
    </row>
    <row r="96870" spans="13:13" x14ac:dyDescent="0.25">
      <c r="M96870"/>
    </row>
    <row r="96871" spans="13:13" x14ac:dyDescent="0.25">
      <c r="M96871"/>
    </row>
    <row r="96872" spans="13:13" x14ac:dyDescent="0.25">
      <c r="M96872"/>
    </row>
    <row r="96873" spans="13:13" x14ac:dyDescent="0.25">
      <c r="M96873"/>
    </row>
    <row r="96874" spans="13:13" x14ac:dyDescent="0.25">
      <c r="M96874"/>
    </row>
    <row r="96875" spans="13:13" x14ac:dyDescent="0.25">
      <c r="M96875"/>
    </row>
    <row r="96876" spans="13:13" x14ac:dyDescent="0.25">
      <c r="M96876"/>
    </row>
    <row r="96877" spans="13:13" x14ac:dyDescent="0.25">
      <c r="M96877"/>
    </row>
    <row r="96878" spans="13:13" x14ac:dyDescent="0.25">
      <c r="M96878"/>
    </row>
    <row r="96879" spans="13:13" x14ac:dyDescent="0.25">
      <c r="M96879"/>
    </row>
    <row r="96880" spans="13:13" x14ac:dyDescent="0.25">
      <c r="M96880"/>
    </row>
    <row r="96881" spans="13:13" x14ac:dyDescent="0.25">
      <c r="M96881"/>
    </row>
    <row r="96882" spans="13:13" x14ac:dyDescent="0.25">
      <c r="M96882"/>
    </row>
    <row r="96883" spans="13:13" x14ac:dyDescent="0.25">
      <c r="M96883"/>
    </row>
    <row r="96884" spans="13:13" x14ac:dyDescent="0.25">
      <c r="M96884"/>
    </row>
    <row r="96885" spans="13:13" x14ac:dyDescent="0.25">
      <c r="M96885"/>
    </row>
    <row r="96886" spans="13:13" x14ac:dyDescent="0.25">
      <c r="M96886"/>
    </row>
    <row r="96887" spans="13:13" x14ac:dyDescent="0.25">
      <c r="M96887"/>
    </row>
    <row r="96888" spans="13:13" x14ac:dyDescent="0.25">
      <c r="M96888"/>
    </row>
    <row r="96889" spans="13:13" x14ac:dyDescent="0.25">
      <c r="M96889"/>
    </row>
    <row r="96890" spans="13:13" x14ac:dyDescent="0.25">
      <c r="M96890"/>
    </row>
    <row r="96891" spans="13:13" x14ac:dyDescent="0.25">
      <c r="M96891"/>
    </row>
    <row r="96892" spans="13:13" x14ac:dyDescent="0.25">
      <c r="M96892"/>
    </row>
    <row r="96893" spans="13:13" x14ac:dyDescent="0.25">
      <c r="M96893"/>
    </row>
    <row r="96894" spans="13:13" x14ac:dyDescent="0.25">
      <c r="M96894"/>
    </row>
    <row r="96895" spans="13:13" x14ac:dyDescent="0.25">
      <c r="M96895"/>
    </row>
    <row r="96896" spans="13:13" x14ac:dyDescent="0.25">
      <c r="M96896"/>
    </row>
    <row r="96897" spans="13:13" x14ac:dyDescent="0.25">
      <c r="M96897"/>
    </row>
    <row r="96898" spans="13:13" x14ac:dyDescent="0.25">
      <c r="M96898"/>
    </row>
    <row r="96899" spans="13:13" x14ac:dyDescent="0.25">
      <c r="M96899"/>
    </row>
    <row r="96900" spans="13:13" x14ac:dyDescent="0.25">
      <c r="M96900"/>
    </row>
    <row r="96901" spans="13:13" x14ac:dyDescent="0.25">
      <c r="M96901"/>
    </row>
    <row r="96902" spans="13:13" x14ac:dyDescent="0.25">
      <c r="M96902"/>
    </row>
    <row r="96903" spans="13:13" x14ac:dyDescent="0.25">
      <c r="M96903"/>
    </row>
    <row r="96904" spans="13:13" x14ac:dyDescent="0.25">
      <c r="M96904"/>
    </row>
    <row r="96905" spans="13:13" x14ac:dyDescent="0.25">
      <c r="M96905"/>
    </row>
    <row r="96906" spans="13:13" x14ac:dyDescent="0.25">
      <c r="M96906"/>
    </row>
    <row r="96907" spans="13:13" x14ac:dyDescent="0.25">
      <c r="M96907"/>
    </row>
    <row r="96908" spans="13:13" x14ac:dyDescent="0.25">
      <c r="M96908"/>
    </row>
    <row r="96909" spans="13:13" x14ac:dyDescent="0.25">
      <c r="M96909"/>
    </row>
    <row r="96910" spans="13:13" x14ac:dyDescent="0.25">
      <c r="M96910"/>
    </row>
    <row r="96911" spans="13:13" x14ac:dyDescent="0.25">
      <c r="M96911"/>
    </row>
    <row r="96912" spans="13:13" x14ac:dyDescent="0.25">
      <c r="M96912"/>
    </row>
    <row r="96913" spans="13:13" x14ac:dyDescent="0.25">
      <c r="M96913"/>
    </row>
    <row r="96914" spans="13:13" x14ac:dyDescent="0.25">
      <c r="M96914"/>
    </row>
    <row r="96915" spans="13:13" x14ac:dyDescent="0.25">
      <c r="M96915"/>
    </row>
    <row r="96916" spans="13:13" x14ac:dyDescent="0.25">
      <c r="M96916"/>
    </row>
    <row r="96917" spans="13:13" x14ac:dyDescent="0.25">
      <c r="M96917"/>
    </row>
    <row r="96918" spans="13:13" x14ac:dyDescent="0.25">
      <c r="M96918"/>
    </row>
    <row r="96919" spans="13:13" x14ac:dyDescent="0.25">
      <c r="M96919"/>
    </row>
    <row r="96920" spans="13:13" x14ac:dyDescent="0.25">
      <c r="M96920"/>
    </row>
    <row r="96921" spans="13:13" x14ac:dyDescent="0.25">
      <c r="M96921"/>
    </row>
    <row r="96922" spans="13:13" x14ac:dyDescent="0.25">
      <c r="M96922"/>
    </row>
    <row r="96923" spans="13:13" x14ac:dyDescent="0.25">
      <c r="M96923"/>
    </row>
    <row r="96924" spans="13:13" x14ac:dyDescent="0.25">
      <c r="M96924"/>
    </row>
    <row r="96925" spans="13:13" x14ac:dyDescent="0.25">
      <c r="M96925"/>
    </row>
    <row r="96926" spans="13:13" x14ac:dyDescent="0.25">
      <c r="M96926"/>
    </row>
    <row r="96927" spans="13:13" x14ac:dyDescent="0.25">
      <c r="M96927"/>
    </row>
    <row r="96928" spans="13:13" x14ac:dyDescent="0.25">
      <c r="M96928"/>
    </row>
    <row r="96929" spans="13:13" x14ac:dyDescent="0.25">
      <c r="M96929"/>
    </row>
    <row r="96930" spans="13:13" x14ac:dyDescent="0.25">
      <c r="M96930"/>
    </row>
    <row r="96931" spans="13:13" x14ac:dyDescent="0.25">
      <c r="M96931"/>
    </row>
    <row r="96932" spans="13:13" x14ac:dyDescent="0.25">
      <c r="M96932"/>
    </row>
    <row r="96933" spans="13:13" x14ac:dyDescent="0.25">
      <c r="M96933"/>
    </row>
    <row r="96934" spans="13:13" x14ac:dyDescent="0.25">
      <c r="M96934"/>
    </row>
    <row r="96935" spans="13:13" x14ac:dyDescent="0.25">
      <c r="M96935"/>
    </row>
    <row r="96936" spans="13:13" x14ac:dyDescent="0.25">
      <c r="M96936"/>
    </row>
    <row r="96937" spans="13:13" x14ac:dyDescent="0.25">
      <c r="M96937"/>
    </row>
    <row r="96938" spans="13:13" x14ac:dyDescent="0.25">
      <c r="M96938"/>
    </row>
    <row r="96939" spans="13:13" x14ac:dyDescent="0.25">
      <c r="M96939"/>
    </row>
    <row r="96940" spans="13:13" x14ac:dyDescent="0.25">
      <c r="M96940"/>
    </row>
    <row r="96941" spans="13:13" x14ac:dyDescent="0.25">
      <c r="M96941"/>
    </row>
    <row r="96942" spans="13:13" x14ac:dyDescent="0.25">
      <c r="M96942"/>
    </row>
    <row r="96943" spans="13:13" x14ac:dyDescent="0.25">
      <c r="M96943"/>
    </row>
    <row r="96944" spans="13:13" x14ac:dyDescent="0.25">
      <c r="M96944"/>
    </row>
    <row r="96945" spans="13:13" x14ac:dyDescent="0.25">
      <c r="M96945"/>
    </row>
    <row r="96946" spans="13:13" x14ac:dyDescent="0.25">
      <c r="M96946"/>
    </row>
    <row r="96947" spans="13:13" x14ac:dyDescent="0.25">
      <c r="M96947"/>
    </row>
    <row r="96948" spans="13:13" x14ac:dyDescent="0.25">
      <c r="M96948"/>
    </row>
    <row r="96949" spans="13:13" x14ac:dyDescent="0.25">
      <c r="M96949"/>
    </row>
    <row r="96950" spans="13:13" x14ac:dyDescent="0.25">
      <c r="M96950"/>
    </row>
    <row r="96951" spans="13:13" x14ac:dyDescent="0.25">
      <c r="M96951"/>
    </row>
    <row r="96952" spans="13:13" x14ac:dyDescent="0.25">
      <c r="M96952"/>
    </row>
    <row r="96953" spans="13:13" x14ac:dyDescent="0.25">
      <c r="M96953"/>
    </row>
    <row r="96954" spans="13:13" x14ac:dyDescent="0.25">
      <c r="M96954"/>
    </row>
    <row r="96955" spans="13:13" x14ac:dyDescent="0.25">
      <c r="M96955"/>
    </row>
    <row r="96956" spans="13:13" x14ac:dyDescent="0.25">
      <c r="M96956"/>
    </row>
    <row r="96957" spans="13:13" x14ac:dyDescent="0.25">
      <c r="M96957"/>
    </row>
    <row r="96958" spans="13:13" x14ac:dyDescent="0.25">
      <c r="M96958"/>
    </row>
    <row r="96959" spans="13:13" x14ac:dyDescent="0.25">
      <c r="M96959"/>
    </row>
    <row r="96960" spans="13:13" x14ac:dyDescent="0.25">
      <c r="M96960"/>
    </row>
    <row r="96961" spans="13:13" x14ac:dyDescent="0.25">
      <c r="M96961"/>
    </row>
    <row r="96962" spans="13:13" x14ac:dyDescent="0.25">
      <c r="M96962"/>
    </row>
    <row r="96963" spans="13:13" x14ac:dyDescent="0.25">
      <c r="M96963"/>
    </row>
    <row r="96964" spans="13:13" x14ac:dyDescent="0.25">
      <c r="M96964"/>
    </row>
    <row r="96965" spans="13:13" x14ac:dyDescent="0.25">
      <c r="M96965"/>
    </row>
    <row r="96966" spans="13:13" x14ac:dyDescent="0.25">
      <c r="M96966"/>
    </row>
    <row r="96967" spans="13:13" x14ac:dyDescent="0.25">
      <c r="M96967"/>
    </row>
    <row r="96968" spans="13:13" x14ac:dyDescent="0.25">
      <c r="M96968"/>
    </row>
    <row r="96969" spans="13:13" x14ac:dyDescent="0.25">
      <c r="M96969"/>
    </row>
    <row r="96970" spans="13:13" x14ac:dyDescent="0.25">
      <c r="M96970"/>
    </row>
    <row r="96971" spans="13:13" x14ac:dyDescent="0.25">
      <c r="M96971"/>
    </row>
    <row r="96972" spans="13:13" x14ac:dyDescent="0.25">
      <c r="M96972"/>
    </row>
    <row r="96973" spans="13:13" x14ac:dyDescent="0.25">
      <c r="M96973"/>
    </row>
    <row r="96974" spans="13:13" x14ac:dyDescent="0.25">
      <c r="M96974"/>
    </row>
    <row r="96975" spans="13:13" x14ac:dyDescent="0.25">
      <c r="M96975"/>
    </row>
    <row r="96976" spans="13:13" x14ac:dyDescent="0.25">
      <c r="M96976"/>
    </row>
    <row r="96977" spans="13:13" x14ac:dyDescent="0.25">
      <c r="M96977"/>
    </row>
    <row r="96978" spans="13:13" x14ac:dyDescent="0.25">
      <c r="M96978"/>
    </row>
    <row r="96979" spans="13:13" x14ac:dyDescent="0.25">
      <c r="M96979"/>
    </row>
    <row r="96980" spans="13:13" x14ac:dyDescent="0.25">
      <c r="M96980"/>
    </row>
    <row r="96981" spans="13:13" x14ac:dyDescent="0.25">
      <c r="M96981"/>
    </row>
    <row r="96982" spans="13:13" x14ac:dyDescent="0.25">
      <c r="M96982"/>
    </row>
    <row r="96983" spans="13:13" x14ac:dyDescent="0.25">
      <c r="M96983"/>
    </row>
    <row r="96984" spans="13:13" x14ac:dyDescent="0.25">
      <c r="M96984"/>
    </row>
    <row r="96985" spans="13:13" x14ac:dyDescent="0.25">
      <c r="M96985"/>
    </row>
    <row r="96986" spans="13:13" x14ac:dyDescent="0.25">
      <c r="M96986"/>
    </row>
    <row r="96987" spans="13:13" x14ac:dyDescent="0.25">
      <c r="M96987"/>
    </row>
    <row r="96988" spans="13:13" x14ac:dyDescent="0.25">
      <c r="M96988"/>
    </row>
    <row r="96989" spans="13:13" x14ac:dyDescent="0.25">
      <c r="M96989"/>
    </row>
    <row r="96990" spans="13:13" x14ac:dyDescent="0.25">
      <c r="M96990"/>
    </row>
    <row r="96991" spans="13:13" x14ac:dyDescent="0.25">
      <c r="M96991"/>
    </row>
    <row r="96992" spans="13:13" x14ac:dyDescent="0.25">
      <c r="M96992"/>
    </row>
    <row r="96993" spans="13:13" x14ac:dyDescent="0.25">
      <c r="M96993"/>
    </row>
    <row r="96994" spans="13:13" x14ac:dyDescent="0.25">
      <c r="M96994"/>
    </row>
    <row r="96995" spans="13:13" x14ac:dyDescent="0.25">
      <c r="M96995"/>
    </row>
    <row r="96996" spans="13:13" x14ac:dyDescent="0.25">
      <c r="M96996"/>
    </row>
    <row r="96997" spans="13:13" x14ac:dyDescent="0.25">
      <c r="M96997"/>
    </row>
    <row r="96998" spans="13:13" x14ac:dyDescent="0.25">
      <c r="M96998"/>
    </row>
    <row r="96999" spans="13:13" x14ac:dyDescent="0.25">
      <c r="M96999"/>
    </row>
    <row r="97000" spans="13:13" x14ac:dyDescent="0.25">
      <c r="M97000"/>
    </row>
    <row r="97001" spans="13:13" x14ac:dyDescent="0.25">
      <c r="M97001"/>
    </row>
    <row r="97002" spans="13:13" x14ac:dyDescent="0.25">
      <c r="M97002"/>
    </row>
    <row r="97003" spans="13:13" x14ac:dyDescent="0.25">
      <c r="M97003"/>
    </row>
    <row r="97004" spans="13:13" x14ac:dyDescent="0.25">
      <c r="M97004"/>
    </row>
    <row r="97005" spans="13:13" x14ac:dyDescent="0.25">
      <c r="M97005"/>
    </row>
    <row r="97006" spans="13:13" x14ac:dyDescent="0.25">
      <c r="M97006"/>
    </row>
    <row r="97007" spans="13:13" x14ac:dyDescent="0.25">
      <c r="M97007"/>
    </row>
    <row r="97008" spans="13:13" x14ac:dyDescent="0.25">
      <c r="M97008"/>
    </row>
    <row r="97009" spans="13:13" x14ac:dyDescent="0.25">
      <c r="M97009"/>
    </row>
    <row r="97010" spans="13:13" x14ac:dyDescent="0.25">
      <c r="M97010"/>
    </row>
    <row r="97011" spans="13:13" x14ac:dyDescent="0.25">
      <c r="M97011"/>
    </row>
    <row r="97012" spans="13:13" x14ac:dyDescent="0.25">
      <c r="M97012"/>
    </row>
    <row r="97013" spans="13:13" x14ac:dyDescent="0.25">
      <c r="M97013"/>
    </row>
    <row r="97014" spans="13:13" x14ac:dyDescent="0.25">
      <c r="M97014"/>
    </row>
    <row r="97015" spans="13:13" x14ac:dyDescent="0.25">
      <c r="M97015"/>
    </row>
    <row r="97016" spans="13:13" x14ac:dyDescent="0.25">
      <c r="M97016"/>
    </row>
    <row r="97017" spans="13:13" x14ac:dyDescent="0.25">
      <c r="M97017"/>
    </row>
    <row r="97018" spans="13:13" x14ac:dyDescent="0.25">
      <c r="M97018"/>
    </row>
    <row r="97019" spans="13:13" x14ac:dyDescent="0.25">
      <c r="M97019"/>
    </row>
    <row r="97020" spans="13:13" x14ac:dyDescent="0.25">
      <c r="M97020"/>
    </row>
    <row r="97021" spans="13:13" x14ac:dyDescent="0.25">
      <c r="M97021"/>
    </row>
    <row r="97022" spans="13:13" x14ac:dyDescent="0.25">
      <c r="M97022"/>
    </row>
    <row r="97023" spans="13:13" x14ac:dyDescent="0.25">
      <c r="M97023"/>
    </row>
    <row r="97024" spans="13:13" x14ac:dyDescent="0.25">
      <c r="M97024"/>
    </row>
    <row r="97025" spans="13:13" x14ac:dyDescent="0.25">
      <c r="M97025"/>
    </row>
    <row r="97026" spans="13:13" x14ac:dyDescent="0.25">
      <c r="M97026"/>
    </row>
    <row r="97027" spans="13:13" x14ac:dyDescent="0.25">
      <c r="M97027"/>
    </row>
    <row r="97028" spans="13:13" x14ac:dyDescent="0.25">
      <c r="M97028"/>
    </row>
    <row r="97029" spans="13:13" x14ac:dyDescent="0.25">
      <c r="M97029"/>
    </row>
    <row r="97030" spans="13:13" x14ac:dyDescent="0.25">
      <c r="M97030"/>
    </row>
    <row r="97031" spans="13:13" x14ac:dyDescent="0.25">
      <c r="M97031"/>
    </row>
    <row r="97032" spans="13:13" x14ac:dyDescent="0.25">
      <c r="M97032"/>
    </row>
    <row r="97033" spans="13:13" x14ac:dyDescent="0.25">
      <c r="M97033"/>
    </row>
    <row r="97034" spans="13:13" x14ac:dyDescent="0.25">
      <c r="M97034"/>
    </row>
    <row r="97035" spans="13:13" x14ac:dyDescent="0.25">
      <c r="M97035"/>
    </row>
    <row r="97036" spans="13:13" x14ac:dyDescent="0.25">
      <c r="M97036"/>
    </row>
    <row r="97037" spans="13:13" x14ac:dyDescent="0.25">
      <c r="M97037"/>
    </row>
    <row r="97038" spans="13:13" x14ac:dyDescent="0.25">
      <c r="M97038"/>
    </row>
    <row r="97039" spans="13:13" x14ac:dyDescent="0.25">
      <c r="M97039"/>
    </row>
    <row r="97040" spans="13:13" x14ac:dyDescent="0.25">
      <c r="M97040"/>
    </row>
    <row r="97041" spans="13:13" x14ac:dyDescent="0.25">
      <c r="M97041"/>
    </row>
    <row r="97042" spans="13:13" x14ac:dyDescent="0.25">
      <c r="M97042"/>
    </row>
    <row r="97043" spans="13:13" x14ac:dyDescent="0.25">
      <c r="M97043"/>
    </row>
    <row r="97044" spans="13:13" x14ac:dyDescent="0.25">
      <c r="M97044"/>
    </row>
    <row r="97045" spans="13:13" x14ac:dyDescent="0.25">
      <c r="M97045"/>
    </row>
    <row r="97046" spans="13:13" x14ac:dyDescent="0.25">
      <c r="M97046"/>
    </row>
    <row r="97047" spans="13:13" x14ac:dyDescent="0.25">
      <c r="M97047"/>
    </row>
    <row r="97048" spans="13:13" x14ac:dyDescent="0.25">
      <c r="M97048"/>
    </row>
    <row r="97049" spans="13:13" x14ac:dyDescent="0.25">
      <c r="M97049"/>
    </row>
    <row r="97050" spans="13:13" x14ac:dyDescent="0.25">
      <c r="M97050"/>
    </row>
    <row r="97051" spans="13:13" x14ac:dyDescent="0.25">
      <c r="M97051"/>
    </row>
    <row r="97052" spans="13:13" x14ac:dyDescent="0.25">
      <c r="M97052"/>
    </row>
    <row r="97053" spans="13:13" x14ac:dyDescent="0.25">
      <c r="M97053"/>
    </row>
    <row r="97054" spans="13:13" x14ac:dyDescent="0.25">
      <c r="M97054"/>
    </row>
    <row r="97055" spans="13:13" x14ac:dyDescent="0.25">
      <c r="M97055"/>
    </row>
    <row r="97056" spans="13:13" x14ac:dyDescent="0.25">
      <c r="M97056"/>
    </row>
    <row r="97057" spans="13:13" x14ac:dyDescent="0.25">
      <c r="M97057"/>
    </row>
    <row r="97058" spans="13:13" x14ac:dyDescent="0.25">
      <c r="M97058"/>
    </row>
    <row r="97059" spans="13:13" x14ac:dyDescent="0.25">
      <c r="M97059"/>
    </row>
    <row r="97060" spans="13:13" x14ac:dyDescent="0.25">
      <c r="M97060"/>
    </row>
    <row r="97061" spans="13:13" x14ac:dyDescent="0.25">
      <c r="M97061"/>
    </row>
    <row r="97062" spans="13:13" x14ac:dyDescent="0.25">
      <c r="M97062"/>
    </row>
    <row r="97063" spans="13:13" x14ac:dyDescent="0.25">
      <c r="M97063"/>
    </row>
    <row r="97064" spans="13:13" x14ac:dyDescent="0.25">
      <c r="M97064"/>
    </row>
    <row r="97065" spans="13:13" x14ac:dyDescent="0.25">
      <c r="M97065"/>
    </row>
    <row r="97066" spans="13:13" x14ac:dyDescent="0.25">
      <c r="M97066"/>
    </row>
    <row r="97067" spans="13:13" x14ac:dyDescent="0.25">
      <c r="M97067"/>
    </row>
    <row r="97068" spans="13:13" x14ac:dyDescent="0.25">
      <c r="M97068"/>
    </row>
    <row r="97069" spans="13:13" x14ac:dyDescent="0.25">
      <c r="M97069"/>
    </row>
    <row r="97070" spans="13:13" x14ac:dyDescent="0.25">
      <c r="M97070"/>
    </row>
    <row r="97071" spans="13:13" x14ac:dyDescent="0.25">
      <c r="M97071"/>
    </row>
    <row r="97072" spans="13:13" x14ac:dyDescent="0.25">
      <c r="M97072"/>
    </row>
    <row r="97073" spans="13:13" x14ac:dyDescent="0.25">
      <c r="M97073"/>
    </row>
    <row r="97074" spans="13:13" x14ac:dyDescent="0.25">
      <c r="M97074"/>
    </row>
    <row r="97075" spans="13:13" x14ac:dyDescent="0.25">
      <c r="M97075"/>
    </row>
    <row r="97076" spans="13:13" x14ac:dyDescent="0.25">
      <c r="M97076"/>
    </row>
    <row r="97077" spans="13:13" x14ac:dyDescent="0.25">
      <c r="M97077"/>
    </row>
    <row r="97078" spans="13:13" x14ac:dyDescent="0.25">
      <c r="M97078"/>
    </row>
    <row r="97079" spans="13:13" x14ac:dyDescent="0.25">
      <c r="M97079"/>
    </row>
    <row r="97080" spans="13:13" x14ac:dyDescent="0.25">
      <c r="M97080"/>
    </row>
    <row r="97081" spans="13:13" x14ac:dyDescent="0.25">
      <c r="M97081"/>
    </row>
    <row r="97082" spans="13:13" x14ac:dyDescent="0.25">
      <c r="M97082"/>
    </row>
    <row r="97083" spans="13:13" x14ac:dyDescent="0.25">
      <c r="M97083"/>
    </row>
    <row r="97084" spans="13:13" x14ac:dyDescent="0.25">
      <c r="M97084"/>
    </row>
    <row r="97085" spans="13:13" x14ac:dyDescent="0.25">
      <c r="M97085"/>
    </row>
    <row r="97086" spans="13:13" x14ac:dyDescent="0.25">
      <c r="M97086"/>
    </row>
    <row r="97087" spans="13:13" x14ac:dyDescent="0.25">
      <c r="M97087"/>
    </row>
    <row r="97088" spans="13:13" x14ac:dyDescent="0.25">
      <c r="M97088"/>
    </row>
    <row r="97089" spans="13:13" x14ac:dyDescent="0.25">
      <c r="M97089"/>
    </row>
    <row r="97090" spans="13:13" x14ac:dyDescent="0.25">
      <c r="M97090"/>
    </row>
    <row r="97091" spans="13:13" x14ac:dyDescent="0.25">
      <c r="M97091"/>
    </row>
    <row r="97092" spans="13:13" x14ac:dyDescent="0.25">
      <c r="M97092"/>
    </row>
    <row r="97093" spans="13:13" x14ac:dyDescent="0.25">
      <c r="M97093"/>
    </row>
    <row r="97094" spans="13:13" x14ac:dyDescent="0.25">
      <c r="M97094"/>
    </row>
    <row r="97095" spans="13:13" x14ac:dyDescent="0.25">
      <c r="M97095"/>
    </row>
    <row r="97096" spans="13:13" x14ac:dyDescent="0.25">
      <c r="M97096"/>
    </row>
    <row r="97097" spans="13:13" x14ac:dyDescent="0.25">
      <c r="M97097"/>
    </row>
    <row r="97098" spans="13:13" x14ac:dyDescent="0.25">
      <c r="M97098"/>
    </row>
    <row r="97099" spans="13:13" x14ac:dyDescent="0.25">
      <c r="M97099"/>
    </row>
    <row r="97100" spans="13:13" x14ac:dyDescent="0.25">
      <c r="M97100"/>
    </row>
    <row r="97101" spans="13:13" x14ac:dyDescent="0.25">
      <c r="M97101"/>
    </row>
    <row r="97102" spans="13:13" x14ac:dyDescent="0.25">
      <c r="M97102"/>
    </row>
    <row r="97103" spans="13:13" x14ac:dyDescent="0.25">
      <c r="M97103"/>
    </row>
    <row r="97104" spans="13:13" x14ac:dyDescent="0.25">
      <c r="M97104"/>
    </row>
    <row r="97105" spans="13:13" x14ac:dyDescent="0.25">
      <c r="M97105"/>
    </row>
    <row r="97106" spans="13:13" x14ac:dyDescent="0.25">
      <c r="M97106"/>
    </row>
    <row r="97107" spans="13:13" x14ac:dyDescent="0.25">
      <c r="M97107"/>
    </row>
    <row r="97108" spans="13:13" x14ac:dyDescent="0.25">
      <c r="M97108"/>
    </row>
    <row r="97109" spans="13:13" x14ac:dyDescent="0.25">
      <c r="M97109"/>
    </row>
    <row r="97110" spans="13:13" x14ac:dyDescent="0.25">
      <c r="M97110"/>
    </row>
    <row r="97111" spans="13:13" x14ac:dyDescent="0.25">
      <c r="M97111"/>
    </row>
    <row r="97112" spans="13:13" x14ac:dyDescent="0.25">
      <c r="M97112"/>
    </row>
    <row r="97113" spans="13:13" x14ac:dyDescent="0.25">
      <c r="M97113"/>
    </row>
    <row r="97114" spans="13:13" x14ac:dyDescent="0.25">
      <c r="M97114"/>
    </row>
    <row r="97115" spans="13:13" x14ac:dyDescent="0.25">
      <c r="M97115"/>
    </row>
    <row r="97116" spans="13:13" x14ac:dyDescent="0.25">
      <c r="M97116"/>
    </row>
    <row r="97117" spans="13:13" x14ac:dyDescent="0.25">
      <c r="M97117"/>
    </row>
    <row r="97118" spans="13:13" x14ac:dyDescent="0.25">
      <c r="M97118"/>
    </row>
    <row r="97119" spans="13:13" x14ac:dyDescent="0.25">
      <c r="M97119"/>
    </row>
    <row r="97120" spans="13:13" x14ac:dyDescent="0.25">
      <c r="M97120"/>
    </row>
    <row r="97121" spans="13:13" x14ac:dyDescent="0.25">
      <c r="M97121"/>
    </row>
    <row r="97122" spans="13:13" x14ac:dyDescent="0.25">
      <c r="M97122"/>
    </row>
    <row r="97123" spans="13:13" x14ac:dyDescent="0.25">
      <c r="M97123"/>
    </row>
    <row r="97124" spans="13:13" x14ac:dyDescent="0.25">
      <c r="M97124"/>
    </row>
    <row r="97125" spans="13:13" x14ac:dyDescent="0.25">
      <c r="M97125"/>
    </row>
    <row r="97126" spans="13:13" x14ac:dyDescent="0.25">
      <c r="M97126"/>
    </row>
    <row r="97127" spans="13:13" x14ac:dyDescent="0.25">
      <c r="M97127"/>
    </row>
    <row r="97128" spans="13:13" x14ac:dyDescent="0.25">
      <c r="M97128"/>
    </row>
    <row r="97129" spans="13:13" x14ac:dyDescent="0.25">
      <c r="M97129"/>
    </row>
    <row r="97130" spans="13:13" x14ac:dyDescent="0.25">
      <c r="M97130"/>
    </row>
    <row r="97131" spans="13:13" x14ac:dyDescent="0.25">
      <c r="M97131"/>
    </row>
    <row r="97132" spans="13:13" x14ac:dyDescent="0.25">
      <c r="M97132"/>
    </row>
    <row r="97133" spans="13:13" x14ac:dyDescent="0.25">
      <c r="M97133"/>
    </row>
    <row r="97134" spans="13:13" x14ac:dyDescent="0.25">
      <c r="M97134"/>
    </row>
    <row r="97135" spans="13:13" x14ac:dyDescent="0.25">
      <c r="M97135"/>
    </row>
    <row r="97136" spans="13:13" x14ac:dyDescent="0.25">
      <c r="M97136"/>
    </row>
    <row r="97137" spans="13:13" x14ac:dyDescent="0.25">
      <c r="M97137"/>
    </row>
    <row r="97138" spans="13:13" x14ac:dyDescent="0.25">
      <c r="M97138"/>
    </row>
    <row r="97139" spans="13:13" x14ac:dyDescent="0.25">
      <c r="M97139"/>
    </row>
    <row r="97140" spans="13:13" x14ac:dyDescent="0.25">
      <c r="M97140"/>
    </row>
    <row r="97141" spans="13:13" x14ac:dyDescent="0.25">
      <c r="M97141"/>
    </row>
    <row r="97142" spans="13:13" x14ac:dyDescent="0.25">
      <c r="M97142"/>
    </row>
    <row r="97143" spans="13:13" x14ac:dyDescent="0.25">
      <c r="M97143"/>
    </row>
    <row r="97144" spans="13:13" x14ac:dyDescent="0.25">
      <c r="M97144"/>
    </row>
    <row r="97145" spans="13:13" x14ac:dyDescent="0.25">
      <c r="M97145"/>
    </row>
    <row r="97146" spans="13:13" x14ac:dyDescent="0.25">
      <c r="M97146"/>
    </row>
    <row r="97147" spans="13:13" x14ac:dyDescent="0.25">
      <c r="M97147"/>
    </row>
    <row r="97148" spans="13:13" x14ac:dyDescent="0.25">
      <c r="M97148"/>
    </row>
    <row r="97149" spans="13:13" x14ac:dyDescent="0.25">
      <c r="M97149"/>
    </row>
    <row r="97150" spans="13:13" x14ac:dyDescent="0.25">
      <c r="M97150"/>
    </row>
    <row r="97151" spans="13:13" x14ac:dyDescent="0.25">
      <c r="M97151"/>
    </row>
    <row r="97152" spans="13:13" x14ac:dyDescent="0.25">
      <c r="M97152"/>
    </row>
    <row r="97153" spans="13:13" x14ac:dyDescent="0.25">
      <c r="M97153"/>
    </row>
    <row r="97154" spans="13:13" x14ac:dyDescent="0.25">
      <c r="M97154"/>
    </row>
    <row r="97155" spans="13:13" x14ac:dyDescent="0.25">
      <c r="M97155"/>
    </row>
    <row r="97156" spans="13:13" x14ac:dyDescent="0.25">
      <c r="M97156"/>
    </row>
    <row r="97157" spans="13:13" x14ac:dyDescent="0.25">
      <c r="M97157"/>
    </row>
    <row r="97158" spans="13:13" x14ac:dyDescent="0.25">
      <c r="M97158"/>
    </row>
    <row r="97159" spans="13:13" x14ac:dyDescent="0.25">
      <c r="M97159"/>
    </row>
    <row r="97160" spans="13:13" x14ac:dyDescent="0.25">
      <c r="M97160"/>
    </row>
    <row r="97161" spans="13:13" x14ac:dyDescent="0.25">
      <c r="M97161"/>
    </row>
    <row r="97162" spans="13:13" x14ac:dyDescent="0.25">
      <c r="M97162"/>
    </row>
    <row r="97163" spans="13:13" x14ac:dyDescent="0.25">
      <c r="M97163"/>
    </row>
    <row r="97164" spans="13:13" x14ac:dyDescent="0.25">
      <c r="M97164"/>
    </row>
    <row r="97165" spans="13:13" x14ac:dyDescent="0.25">
      <c r="M97165"/>
    </row>
    <row r="97166" spans="13:13" x14ac:dyDescent="0.25">
      <c r="M97166"/>
    </row>
    <row r="97167" spans="13:13" x14ac:dyDescent="0.25">
      <c r="M97167"/>
    </row>
    <row r="97168" spans="13:13" x14ac:dyDescent="0.25">
      <c r="M97168"/>
    </row>
    <row r="97169" spans="13:13" x14ac:dyDescent="0.25">
      <c r="M97169"/>
    </row>
    <row r="97170" spans="13:13" x14ac:dyDescent="0.25">
      <c r="M97170"/>
    </row>
    <row r="97171" spans="13:13" x14ac:dyDescent="0.25">
      <c r="M97171"/>
    </row>
    <row r="97172" spans="13:13" x14ac:dyDescent="0.25">
      <c r="M97172"/>
    </row>
    <row r="97173" spans="13:13" x14ac:dyDescent="0.25">
      <c r="M97173"/>
    </row>
    <row r="97174" spans="13:13" x14ac:dyDescent="0.25">
      <c r="M97174"/>
    </row>
    <row r="97175" spans="13:13" x14ac:dyDescent="0.25">
      <c r="M97175"/>
    </row>
    <row r="97176" spans="13:13" x14ac:dyDescent="0.25">
      <c r="M97176"/>
    </row>
    <row r="97177" spans="13:13" x14ac:dyDescent="0.25">
      <c r="M97177"/>
    </row>
    <row r="97178" spans="13:13" x14ac:dyDescent="0.25">
      <c r="M97178"/>
    </row>
    <row r="97179" spans="13:13" x14ac:dyDescent="0.25">
      <c r="M97179"/>
    </row>
    <row r="97180" spans="13:13" x14ac:dyDescent="0.25">
      <c r="M97180"/>
    </row>
    <row r="97181" spans="13:13" x14ac:dyDescent="0.25">
      <c r="M97181"/>
    </row>
    <row r="97182" spans="13:13" x14ac:dyDescent="0.25">
      <c r="M97182"/>
    </row>
    <row r="97183" spans="13:13" x14ac:dyDescent="0.25">
      <c r="M97183"/>
    </row>
    <row r="97184" spans="13:13" x14ac:dyDescent="0.25">
      <c r="M97184"/>
    </row>
    <row r="97185" spans="13:13" x14ac:dyDescent="0.25">
      <c r="M97185"/>
    </row>
    <row r="97186" spans="13:13" x14ac:dyDescent="0.25">
      <c r="M97186"/>
    </row>
    <row r="97187" spans="13:13" x14ac:dyDescent="0.25">
      <c r="M97187"/>
    </row>
    <row r="97188" spans="13:13" x14ac:dyDescent="0.25">
      <c r="M97188"/>
    </row>
    <row r="97189" spans="13:13" x14ac:dyDescent="0.25">
      <c r="M97189"/>
    </row>
    <row r="97190" spans="13:13" x14ac:dyDescent="0.25">
      <c r="M97190"/>
    </row>
    <row r="97191" spans="13:13" x14ac:dyDescent="0.25">
      <c r="M97191"/>
    </row>
    <row r="97192" spans="13:13" x14ac:dyDescent="0.25">
      <c r="M97192"/>
    </row>
    <row r="97193" spans="13:13" x14ac:dyDescent="0.25">
      <c r="M97193"/>
    </row>
    <row r="97194" spans="13:13" x14ac:dyDescent="0.25">
      <c r="M97194"/>
    </row>
    <row r="97195" spans="13:13" x14ac:dyDescent="0.25">
      <c r="M97195"/>
    </row>
    <row r="97196" spans="13:13" x14ac:dyDescent="0.25">
      <c r="M97196"/>
    </row>
    <row r="97197" spans="13:13" x14ac:dyDescent="0.25">
      <c r="M97197"/>
    </row>
    <row r="97198" spans="13:13" x14ac:dyDescent="0.25">
      <c r="M97198"/>
    </row>
    <row r="97199" spans="13:13" x14ac:dyDescent="0.25">
      <c r="M97199"/>
    </row>
    <row r="97200" spans="13:13" x14ac:dyDescent="0.25">
      <c r="M97200"/>
    </row>
    <row r="97201" spans="13:13" x14ac:dyDescent="0.25">
      <c r="M97201"/>
    </row>
    <row r="97202" spans="13:13" x14ac:dyDescent="0.25">
      <c r="M97202"/>
    </row>
    <row r="97203" spans="13:13" x14ac:dyDescent="0.25">
      <c r="M97203"/>
    </row>
    <row r="97204" spans="13:13" x14ac:dyDescent="0.25">
      <c r="M97204"/>
    </row>
    <row r="97205" spans="13:13" x14ac:dyDescent="0.25">
      <c r="M97205"/>
    </row>
    <row r="97206" spans="13:13" x14ac:dyDescent="0.25">
      <c r="M97206"/>
    </row>
    <row r="97207" spans="13:13" x14ac:dyDescent="0.25">
      <c r="M97207"/>
    </row>
    <row r="97208" spans="13:13" x14ac:dyDescent="0.25">
      <c r="M97208"/>
    </row>
    <row r="97209" spans="13:13" x14ac:dyDescent="0.25">
      <c r="M97209"/>
    </row>
    <row r="97210" spans="13:13" x14ac:dyDescent="0.25">
      <c r="M97210"/>
    </row>
    <row r="97211" spans="13:13" x14ac:dyDescent="0.25">
      <c r="M97211"/>
    </row>
    <row r="97212" spans="13:13" x14ac:dyDescent="0.25">
      <c r="M97212"/>
    </row>
    <row r="97213" spans="13:13" x14ac:dyDescent="0.25">
      <c r="M97213"/>
    </row>
    <row r="97214" spans="13:13" x14ac:dyDescent="0.25">
      <c r="M97214"/>
    </row>
    <row r="97215" spans="13:13" x14ac:dyDescent="0.25">
      <c r="M97215"/>
    </row>
    <row r="97216" spans="13:13" x14ac:dyDescent="0.25">
      <c r="M97216"/>
    </row>
    <row r="97217" spans="13:13" x14ac:dyDescent="0.25">
      <c r="M97217"/>
    </row>
    <row r="97218" spans="13:13" x14ac:dyDescent="0.25">
      <c r="M97218"/>
    </row>
    <row r="97219" spans="13:13" x14ac:dyDescent="0.25">
      <c r="M97219"/>
    </row>
    <row r="97220" spans="13:13" x14ac:dyDescent="0.25">
      <c r="M97220"/>
    </row>
    <row r="97221" spans="13:13" x14ac:dyDescent="0.25">
      <c r="M97221"/>
    </row>
    <row r="97222" spans="13:13" x14ac:dyDescent="0.25">
      <c r="M97222"/>
    </row>
    <row r="97223" spans="13:13" x14ac:dyDescent="0.25">
      <c r="M97223"/>
    </row>
    <row r="97224" spans="13:13" x14ac:dyDescent="0.25">
      <c r="M97224"/>
    </row>
    <row r="97225" spans="13:13" x14ac:dyDescent="0.25">
      <c r="M97225"/>
    </row>
    <row r="97226" spans="13:13" x14ac:dyDescent="0.25">
      <c r="M97226"/>
    </row>
    <row r="97227" spans="13:13" x14ac:dyDescent="0.25">
      <c r="M97227"/>
    </row>
    <row r="97228" spans="13:13" x14ac:dyDescent="0.25">
      <c r="M97228"/>
    </row>
    <row r="97229" spans="13:13" x14ac:dyDescent="0.25">
      <c r="M97229"/>
    </row>
    <row r="97230" spans="13:13" x14ac:dyDescent="0.25">
      <c r="M97230"/>
    </row>
    <row r="97231" spans="13:13" x14ac:dyDescent="0.25">
      <c r="M97231"/>
    </row>
    <row r="97232" spans="13:13" x14ac:dyDescent="0.25">
      <c r="M97232"/>
    </row>
    <row r="97233" spans="13:13" x14ac:dyDescent="0.25">
      <c r="M97233"/>
    </row>
    <row r="97234" spans="13:13" x14ac:dyDescent="0.25">
      <c r="M97234"/>
    </row>
    <row r="97235" spans="13:13" x14ac:dyDescent="0.25">
      <c r="M97235"/>
    </row>
    <row r="97236" spans="13:13" x14ac:dyDescent="0.25">
      <c r="M97236"/>
    </row>
    <row r="97237" spans="13:13" x14ac:dyDescent="0.25">
      <c r="M97237"/>
    </row>
    <row r="97238" spans="13:13" x14ac:dyDescent="0.25">
      <c r="M97238"/>
    </row>
    <row r="97239" spans="13:13" x14ac:dyDescent="0.25">
      <c r="M97239"/>
    </row>
    <row r="97240" spans="13:13" x14ac:dyDescent="0.25">
      <c r="M97240"/>
    </row>
    <row r="97241" spans="13:13" x14ac:dyDescent="0.25">
      <c r="M97241"/>
    </row>
    <row r="97242" spans="13:13" x14ac:dyDescent="0.25">
      <c r="M97242"/>
    </row>
    <row r="97243" spans="13:13" x14ac:dyDescent="0.25">
      <c r="M97243"/>
    </row>
    <row r="97244" spans="13:13" x14ac:dyDescent="0.25">
      <c r="M97244"/>
    </row>
    <row r="97245" spans="13:13" x14ac:dyDescent="0.25">
      <c r="M97245"/>
    </row>
    <row r="97246" spans="13:13" x14ac:dyDescent="0.25">
      <c r="M97246"/>
    </row>
    <row r="97247" spans="13:13" x14ac:dyDescent="0.25">
      <c r="M97247"/>
    </row>
    <row r="97248" spans="13:13" x14ac:dyDescent="0.25">
      <c r="M97248"/>
    </row>
    <row r="97249" spans="13:13" x14ac:dyDescent="0.25">
      <c r="M97249"/>
    </row>
    <row r="97250" spans="13:13" x14ac:dyDescent="0.25">
      <c r="M97250"/>
    </row>
    <row r="97251" spans="13:13" x14ac:dyDescent="0.25">
      <c r="M97251"/>
    </row>
    <row r="97252" spans="13:13" x14ac:dyDescent="0.25">
      <c r="M97252"/>
    </row>
    <row r="97253" spans="13:13" x14ac:dyDescent="0.25">
      <c r="M97253"/>
    </row>
    <row r="97254" spans="13:13" x14ac:dyDescent="0.25">
      <c r="M97254"/>
    </row>
    <row r="97255" spans="13:13" x14ac:dyDescent="0.25">
      <c r="M97255"/>
    </row>
    <row r="97256" spans="13:13" x14ac:dyDescent="0.25">
      <c r="M97256"/>
    </row>
    <row r="97257" spans="13:13" x14ac:dyDescent="0.25">
      <c r="M97257"/>
    </row>
    <row r="97258" spans="13:13" x14ac:dyDescent="0.25">
      <c r="M97258"/>
    </row>
    <row r="97259" spans="13:13" x14ac:dyDescent="0.25">
      <c r="M97259"/>
    </row>
    <row r="97260" spans="13:13" x14ac:dyDescent="0.25">
      <c r="M97260"/>
    </row>
    <row r="97261" spans="13:13" x14ac:dyDescent="0.25">
      <c r="M97261"/>
    </row>
    <row r="97262" spans="13:13" x14ac:dyDescent="0.25">
      <c r="M97262"/>
    </row>
    <row r="97263" spans="13:13" x14ac:dyDescent="0.25">
      <c r="M97263"/>
    </row>
    <row r="97264" spans="13:13" x14ac:dyDescent="0.25">
      <c r="M97264"/>
    </row>
    <row r="97265" spans="13:13" x14ac:dyDescent="0.25">
      <c r="M97265"/>
    </row>
    <row r="97266" spans="13:13" x14ac:dyDescent="0.25">
      <c r="M97266"/>
    </row>
    <row r="97267" spans="13:13" x14ac:dyDescent="0.25">
      <c r="M97267"/>
    </row>
    <row r="97268" spans="13:13" x14ac:dyDescent="0.25">
      <c r="M97268"/>
    </row>
    <row r="97269" spans="13:13" x14ac:dyDescent="0.25">
      <c r="M97269"/>
    </row>
    <row r="97270" spans="13:13" x14ac:dyDescent="0.25">
      <c r="M97270"/>
    </row>
    <row r="97271" spans="13:13" x14ac:dyDescent="0.25">
      <c r="M97271"/>
    </row>
    <row r="97272" spans="13:13" x14ac:dyDescent="0.25">
      <c r="M97272"/>
    </row>
    <row r="97273" spans="13:13" x14ac:dyDescent="0.25">
      <c r="M97273"/>
    </row>
    <row r="97274" spans="13:13" x14ac:dyDescent="0.25">
      <c r="M97274"/>
    </row>
    <row r="97275" spans="13:13" x14ac:dyDescent="0.25">
      <c r="M97275"/>
    </row>
    <row r="97276" spans="13:13" x14ac:dyDescent="0.25">
      <c r="M97276"/>
    </row>
    <row r="97277" spans="13:13" x14ac:dyDescent="0.25">
      <c r="M97277"/>
    </row>
    <row r="97278" spans="13:13" x14ac:dyDescent="0.25">
      <c r="M97278"/>
    </row>
    <row r="97279" spans="13:13" x14ac:dyDescent="0.25">
      <c r="M97279"/>
    </row>
    <row r="97280" spans="13:13" x14ac:dyDescent="0.25">
      <c r="M97280"/>
    </row>
    <row r="97281" spans="13:13" x14ac:dyDescent="0.25">
      <c r="M97281"/>
    </row>
    <row r="97282" spans="13:13" x14ac:dyDescent="0.25">
      <c r="M97282"/>
    </row>
    <row r="97283" spans="13:13" x14ac:dyDescent="0.25">
      <c r="M97283"/>
    </row>
    <row r="97284" spans="13:13" x14ac:dyDescent="0.25">
      <c r="M97284"/>
    </row>
    <row r="97285" spans="13:13" x14ac:dyDescent="0.25">
      <c r="M97285"/>
    </row>
    <row r="97286" spans="13:13" x14ac:dyDescent="0.25">
      <c r="M97286"/>
    </row>
    <row r="97287" spans="13:13" x14ac:dyDescent="0.25">
      <c r="M97287"/>
    </row>
    <row r="97288" spans="13:13" x14ac:dyDescent="0.25">
      <c r="M97288"/>
    </row>
    <row r="97289" spans="13:13" x14ac:dyDescent="0.25">
      <c r="M97289"/>
    </row>
    <row r="97290" spans="13:13" x14ac:dyDescent="0.25">
      <c r="M97290"/>
    </row>
    <row r="97291" spans="13:13" x14ac:dyDescent="0.25">
      <c r="M97291"/>
    </row>
    <row r="97292" spans="13:13" x14ac:dyDescent="0.25">
      <c r="M97292"/>
    </row>
    <row r="97293" spans="13:13" x14ac:dyDescent="0.25">
      <c r="M97293"/>
    </row>
    <row r="97294" spans="13:13" x14ac:dyDescent="0.25">
      <c r="M97294"/>
    </row>
    <row r="97295" spans="13:13" x14ac:dyDescent="0.25">
      <c r="M97295"/>
    </row>
    <row r="97296" spans="13:13" x14ac:dyDescent="0.25">
      <c r="M97296"/>
    </row>
    <row r="97297" spans="13:13" x14ac:dyDescent="0.25">
      <c r="M97297"/>
    </row>
    <row r="97298" spans="13:13" x14ac:dyDescent="0.25">
      <c r="M97298"/>
    </row>
    <row r="97299" spans="13:13" x14ac:dyDescent="0.25">
      <c r="M97299"/>
    </row>
    <row r="97300" spans="13:13" x14ac:dyDescent="0.25">
      <c r="M97300"/>
    </row>
    <row r="97301" spans="13:13" x14ac:dyDescent="0.25">
      <c r="M97301"/>
    </row>
    <row r="97302" spans="13:13" x14ac:dyDescent="0.25">
      <c r="M97302"/>
    </row>
    <row r="97303" spans="13:13" x14ac:dyDescent="0.25">
      <c r="M97303"/>
    </row>
    <row r="97304" spans="13:13" x14ac:dyDescent="0.25">
      <c r="M97304"/>
    </row>
    <row r="97305" spans="13:13" x14ac:dyDescent="0.25">
      <c r="M97305"/>
    </row>
    <row r="97306" spans="13:13" x14ac:dyDescent="0.25">
      <c r="M97306"/>
    </row>
    <row r="97307" spans="13:13" x14ac:dyDescent="0.25">
      <c r="M97307"/>
    </row>
    <row r="97308" spans="13:13" x14ac:dyDescent="0.25">
      <c r="M97308"/>
    </row>
    <row r="97309" spans="13:13" x14ac:dyDescent="0.25">
      <c r="M97309"/>
    </row>
    <row r="97310" spans="13:13" x14ac:dyDescent="0.25">
      <c r="M97310"/>
    </row>
    <row r="97311" spans="13:13" x14ac:dyDescent="0.25">
      <c r="M97311"/>
    </row>
    <row r="97312" spans="13:13" x14ac:dyDescent="0.25">
      <c r="M97312"/>
    </row>
    <row r="97313" spans="13:13" x14ac:dyDescent="0.25">
      <c r="M97313"/>
    </row>
    <row r="97314" spans="13:13" x14ac:dyDescent="0.25">
      <c r="M97314"/>
    </row>
    <row r="97315" spans="13:13" x14ac:dyDescent="0.25">
      <c r="M97315"/>
    </row>
    <row r="97316" spans="13:13" x14ac:dyDescent="0.25">
      <c r="M97316"/>
    </row>
    <row r="97317" spans="13:13" x14ac:dyDescent="0.25">
      <c r="M97317"/>
    </row>
    <row r="97318" spans="13:13" x14ac:dyDescent="0.25">
      <c r="M97318"/>
    </row>
    <row r="97319" spans="13:13" x14ac:dyDescent="0.25">
      <c r="M97319"/>
    </row>
    <row r="97320" spans="13:13" x14ac:dyDescent="0.25">
      <c r="M97320"/>
    </row>
    <row r="97321" spans="13:13" x14ac:dyDescent="0.25">
      <c r="M97321"/>
    </row>
    <row r="97322" spans="13:13" x14ac:dyDescent="0.25">
      <c r="M97322"/>
    </row>
    <row r="97323" spans="13:13" x14ac:dyDescent="0.25">
      <c r="M97323"/>
    </row>
    <row r="97324" spans="13:13" x14ac:dyDescent="0.25">
      <c r="M97324"/>
    </row>
    <row r="97325" spans="13:13" x14ac:dyDescent="0.25">
      <c r="M97325"/>
    </row>
    <row r="97326" spans="13:13" x14ac:dyDescent="0.25">
      <c r="M97326"/>
    </row>
    <row r="97327" spans="13:13" x14ac:dyDescent="0.25">
      <c r="M97327"/>
    </row>
    <row r="97328" spans="13:13" x14ac:dyDescent="0.25">
      <c r="M97328"/>
    </row>
    <row r="97329" spans="13:13" x14ac:dyDescent="0.25">
      <c r="M97329"/>
    </row>
    <row r="97330" spans="13:13" x14ac:dyDescent="0.25">
      <c r="M97330"/>
    </row>
    <row r="97331" spans="13:13" x14ac:dyDescent="0.25">
      <c r="M97331"/>
    </row>
    <row r="97332" spans="13:13" x14ac:dyDescent="0.25">
      <c r="M97332"/>
    </row>
    <row r="97333" spans="13:13" x14ac:dyDescent="0.25">
      <c r="M97333"/>
    </row>
    <row r="97334" spans="13:13" x14ac:dyDescent="0.25">
      <c r="M97334"/>
    </row>
    <row r="97335" spans="13:13" x14ac:dyDescent="0.25">
      <c r="M97335"/>
    </row>
    <row r="97336" spans="13:13" x14ac:dyDescent="0.25">
      <c r="M97336"/>
    </row>
    <row r="97337" spans="13:13" x14ac:dyDescent="0.25">
      <c r="M97337"/>
    </row>
    <row r="97338" spans="13:13" x14ac:dyDescent="0.25">
      <c r="M97338"/>
    </row>
    <row r="97339" spans="13:13" x14ac:dyDescent="0.25">
      <c r="M97339"/>
    </row>
    <row r="97340" spans="13:13" x14ac:dyDescent="0.25">
      <c r="M97340"/>
    </row>
    <row r="97341" spans="13:13" x14ac:dyDescent="0.25">
      <c r="M97341"/>
    </row>
    <row r="97342" spans="13:13" x14ac:dyDescent="0.25">
      <c r="M97342"/>
    </row>
    <row r="97343" spans="13:13" x14ac:dyDescent="0.25">
      <c r="M97343"/>
    </row>
    <row r="97344" spans="13:13" x14ac:dyDescent="0.25">
      <c r="M97344"/>
    </row>
    <row r="97345" spans="13:13" x14ac:dyDescent="0.25">
      <c r="M97345"/>
    </row>
    <row r="97346" spans="13:13" x14ac:dyDescent="0.25">
      <c r="M97346"/>
    </row>
    <row r="97347" spans="13:13" x14ac:dyDescent="0.25">
      <c r="M97347"/>
    </row>
    <row r="97348" spans="13:13" x14ac:dyDescent="0.25">
      <c r="M97348"/>
    </row>
    <row r="97349" spans="13:13" x14ac:dyDescent="0.25">
      <c r="M97349"/>
    </row>
    <row r="97350" spans="13:13" x14ac:dyDescent="0.25">
      <c r="M97350"/>
    </row>
    <row r="97351" spans="13:13" x14ac:dyDescent="0.25">
      <c r="M97351"/>
    </row>
    <row r="97352" spans="13:13" x14ac:dyDescent="0.25">
      <c r="M97352"/>
    </row>
    <row r="97353" spans="13:13" x14ac:dyDescent="0.25">
      <c r="M97353"/>
    </row>
    <row r="97354" spans="13:13" x14ac:dyDescent="0.25">
      <c r="M97354"/>
    </row>
    <row r="97355" spans="13:13" x14ac:dyDescent="0.25">
      <c r="M97355"/>
    </row>
    <row r="97356" spans="13:13" x14ac:dyDescent="0.25">
      <c r="M97356"/>
    </row>
    <row r="97357" spans="13:13" x14ac:dyDescent="0.25">
      <c r="M97357"/>
    </row>
    <row r="97358" spans="13:13" x14ac:dyDescent="0.25">
      <c r="M97358"/>
    </row>
    <row r="97359" spans="13:13" x14ac:dyDescent="0.25">
      <c r="M97359"/>
    </row>
    <row r="97360" spans="13:13" x14ac:dyDescent="0.25">
      <c r="M97360"/>
    </row>
    <row r="97361" spans="13:13" x14ac:dyDescent="0.25">
      <c r="M97361"/>
    </row>
    <row r="97362" spans="13:13" x14ac:dyDescent="0.25">
      <c r="M97362"/>
    </row>
    <row r="97363" spans="13:13" x14ac:dyDescent="0.25">
      <c r="M97363"/>
    </row>
    <row r="97364" spans="13:13" x14ac:dyDescent="0.25">
      <c r="M97364"/>
    </row>
    <row r="97365" spans="13:13" x14ac:dyDescent="0.25">
      <c r="M97365"/>
    </row>
    <row r="97366" spans="13:13" x14ac:dyDescent="0.25">
      <c r="M97366"/>
    </row>
    <row r="97367" spans="13:13" x14ac:dyDescent="0.25">
      <c r="M97367"/>
    </row>
    <row r="97368" spans="13:13" x14ac:dyDescent="0.25">
      <c r="M97368"/>
    </row>
    <row r="97369" spans="13:13" x14ac:dyDescent="0.25">
      <c r="M97369"/>
    </row>
    <row r="97370" spans="13:13" x14ac:dyDescent="0.25">
      <c r="M97370"/>
    </row>
    <row r="97371" spans="13:13" x14ac:dyDescent="0.25">
      <c r="M97371"/>
    </row>
    <row r="97372" spans="13:13" x14ac:dyDescent="0.25">
      <c r="M97372"/>
    </row>
    <row r="97373" spans="13:13" x14ac:dyDescent="0.25">
      <c r="M97373"/>
    </row>
    <row r="97374" spans="13:13" x14ac:dyDescent="0.25">
      <c r="M97374"/>
    </row>
    <row r="97375" spans="13:13" x14ac:dyDescent="0.25">
      <c r="M97375"/>
    </row>
    <row r="97376" spans="13:13" x14ac:dyDescent="0.25">
      <c r="M97376"/>
    </row>
    <row r="97377" spans="13:13" x14ac:dyDescent="0.25">
      <c r="M97377"/>
    </row>
    <row r="97378" spans="13:13" x14ac:dyDescent="0.25">
      <c r="M97378"/>
    </row>
    <row r="97379" spans="13:13" x14ac:dyDescent="0.25">
      <c r="M97379"/>
    </row>
    <row r="97380" spans="13:13" x14ac:dyDescent="0.25">
      <c r="M97380"/>
    </row>
    <row r="97381" spans="13:13" x14ac:dyDescent="0.25">
      <c r="M97381"/>
    </row>
    <row r="97382" spans="13:13" x14ac:dyDescent="0.25">
      <c r="M97382"/>
    </row>
    <row r="97383" spans="13:13" x14ac:dyDescent="0.25">
      <c r="M97383"/>
    </row>
    <row r="97384" spans="13:13" x14ac:dyDescent="0.25">
      <c r="M97384"/>
    </row>
    <row r="97385" spans="13:13" x14ac:dyDescent="0.25">
      <c r="M97385"/>
    </row>
    <row r="97386" spans="13:13" x14ac:dyDescent="0.25">
      <c r="M97386"/>
    </row>
    <row r="97387" spans="13:13" x14ac:dyDescent="0.25">
      <c r="M97387"/>
    </row>
    <row r="97388" spans="13:13" x14ac:dyDescent="0.25">
      <c r="M97388"/>
    </row>
    <row r="97389" spans="13:13" x14ac:dyDescent="0.25">
      <c r="M97389"/>
    </row>
    <row r="97390" spans="13:13" x14ac:dyDescent="0.25">
      <c r="M97390"/>
    </row>
    <row r="97391" spans="13:13" x14ac:dyDescent="0.25">
      <c r="M97391"/>
    </row>
    <row r="97392" spans="13:13" x14ac:dyDescent="0.25">
      <c r="M97392"/>
    </row>
    <row r="97393" spans="13:13" x14ac:dyDescent="0.25">
      <c r="M97393"/>
    </row>
    <row r="97394" spans="13:13" x14ac:dyDescent="0.25">
      <c r="M97394"/>
    </row>
    <row r="97395" spans="13:13" x14ac:dyDescent="0.25">
      <c r="M97395"/>
    </row>
    <row r="97396" spans="13:13" x14ac:dyDescent="0.25">
      <c r="M97396"/>
    </row>
    <row r="97397" spans="13:13" x14ac:dyDescent="0.25">
      <c r="M97397"/>
    </row>
    <row r="97398" spans="13:13" x14ac:dyDescent="0.25">
      <c r="M97398"/>
    </row>
    <row r="97399" spans="13:13" x14ac:dyDescent="0.25">
      <c r="M97399"/>
    </row>
    <row r="97400" spans="13:13" x14ac:dyDescent="0.25">
      <c r="M97400"/>
    </row>
    <row r="97401" spans="13:13" x14ac:dyDescent="0.25">
      <c r="M97401"/>
    </row>
    <row r="97402" spans="13:13" x14ac:dyDescent="0.25">
      <c r="M97402"/>
    </row>
    <row r="97403" spans="13:13" x14ac:dyDescent="0.25">
      <c r="M97403"/>
    </row>
    <row r="97404" spans="13:13" x14ac:dyDescent="0.25">
      <c r="M97404"/>
    </row>
    <row r="97405" spans="13:13" x14ac:dyDescent="0.25">
      <c r="M97405"/>
    </row>
    <row r="97406" spans="13:13" x14ac:dyDescent="0.25">
      <c r="M97406"/>
    </row>
    <row r="97407" spans="13:13" x14ac:dyDescent="0.25">
      <c r="M97407"/>
    </row>
    <row r="97408" spans="13:13" x14ac:dyDescent="0.25">
      <c r="M97408"/>
    </row>
    <row r="97409" spans="13:13" x14ac:dyDescent="0.25">
      <c r="M97409"/>
    </row>
    <row r="97410" spans="13:13" x14ac:dyDescent="0.25">
      <c r="M97410"/>
    </row>
    <row r="97411" spans="13:13" x14ac:dyDescent="0.25">
      <c r="M97411"/>
    </row>
    <row r="97412" spans="13:13" x14ac:dyDescent="0.25">
      <c r="M97412"/>
    </row>
    <row r="97413" spans="13:13" x14ac:dyDescent="0.25">
      <c r="M97413"/>
    </row>
    <row r="97414" spans="13:13" x14ac:dyDescent="0.25">
      <c r="M97414"/>
    </row>
    <row r="97415" spans="13:13" x14ac:dyDescent="0.25">
      <c r="M97415"/>
    </row>
    <row r="97416" spans="13:13" x14ac:dyDescent="0.25">
      <c r="M97416"/>
    </row>
    <row r="97417" spans="13:13" x14ac:dyDescent="0.25">
      <c r="M97417"/>
    </row>
    <row r="97418" spans="13:13" x14ac:dyDescent="0.25">
      <c r="M97418"/>
    </row>
    <row r="97419" spans="13:13" x14ac:dyDescent="0.25">
      <c r="M97419"/>
    </row>
    <row r="97420" spans="13:13" x14ac:dyDescent="0.25">
      <c r="M97420"/>
    </row>
    <row r="97421" spans="13:13" x14ac:dyDescent="0.25">
      <c r="M97421"/>
    </row>
    <row r="97422" spans="13:13" x14ac:dyDescent="0.25">
      <c r="M97422"/>
    </row>
    <row r="97423" spans="13:13" x14ac:dyDescent="0.25">
      <c r="M97423"/>
    </row>
    <row r="97424" spans="13:13" x14ac:dyDescent="0.25">
      <c r="M97424"/>
    </row>
    <row r="97425" spans="13:13" x14ac:dyDescent="0.25">
      <c r="M97425"/>
    </row>
    <row r="97426" spans="13:13" x14ac:dyDescent="0.25">
      <c r="M97426"/>
    </row>
    <row r="97427" spans="13:13" x14ac:dyDescent="0.25">
      <c r="M97427"/>
    </row>
    <row r="97428" spans="13:13" x14ac:dyDescent="0.25">
      <c r="M97428"/>
    </row>
    <row r="97429" spans="13:13" x14ac:dyDescent="0.25">
      <c r="M97429"/>
    </row>
    <row r="97430" spans="13:13" x14ac:dyDescent="0.25">
      <c r="M97430"/>
    </row>
    <row r="97431" spans="13:13" x14ac:dyDescent="0.25">
      <c r="M97431"/>
    </row>
    <row r="97432" spans="13:13" x14ac:dyDescent="0.25">
      <c r="M97432"/>
    </row>
    <row r="97433" spans="13:13" x14ac:dyDescent="0.25">
      <c r="M97433"/>
    </row>
    <row r="97434" spans="13:13" x14ac:dyDescent="0.25">
      <c r="M97434"/>
    </row>
    <row r="97435" spans="13:13" x14ac:dyDescent="0.25">
      <c r="M97435"/>
    </row>
    <row r="97436" spans="13:13" x14ac:dyDescent="0.25">
      <c r="M97436"/>
    </row>
    <row r="97437" spans="13:13" x14ac:dyDescent="0.25">
      <c r="M97437"/>
    </row>
    <row r="97438" spans="13:13" x14ac:dyDescent="0.25">
      <c r="M97438"/>
    </row>
    <row r="97439" spans="13:13" x14ac:dyDescent="0.25">
      <c r="M97439"/>
    </row>
    <row r="97440" spans="13:13" x14ac:dyDescent="0.25">
      <c r="M97440"/>
    </row>
    <row r="97441" spans="13:13" x14ac:dyDescent="0.25">
      <c r="M97441"/>
    </row>
    <row r="97442" spans="13:13" x14ac:dyDescent="0.25">
      <c r="M97442"/>
    </row>
    <row r="97443" spans="13:13" x14ac:dyDescent="0.25">
      <c r="M97443"/>
    </row>
    <row r="97444" spans="13:13" x14ac:dyDescent="0.25">
      <c r="M97444"/>
    </row>
    <row r="97445" spans="13:13" x14ac:dyDescent="0.25">
      <c r="M97445"/>
    </row>
    <row r="97446" spans="13:13" x14ac:dyDescent="0.25">
      <c r="M97446"/>
    </row>
    <row r="97447" spans="13:13" x14ac:dyDescent="0.25">
      <c r="M97447"/>
    </row>
    <row r="97448" spans="13:13" x14ac:dyDescent="0.25">
      <c r="M97448"/>
    </row>
    <row r="97449" spans="13:13" x14ac:dyDescent="0.25">
      <c r="M97449"/>
    </row>
    <row r="97450" spans="13:13" x14ac:dyDescent="0.25">
      <c r="M97450"/>
    </row>
    <row r="97451" spans="13:13" x14ac:dyDescent="0.25">
      <c r="M97451"/>
    </row>
    <row r="97452" spans="13:13" x14ac:dyDescent="0.25">
      <c r="M97452"/>
    </row>
    <row r="97453" spans="13:13" x14ac:dyDescent="0.25">
      <c r="M97453"/>
    </row>
    <row r="97454" spans="13:13" x14ac:dyDescent="0.25">
      <c r="M97454"/>
    </row>
    <row r="97455" spans="13:13" x14ac:dyDescent="0.25">
      <c r="M97455"/>
    </row>
    <row r="97456" spans="13:13" x14ac:dyDescent="0.25">
      <c r="M97456"/>
    </row>
    <row r="97457" spans="13:13" x14ac:dyDescent="0.25">
      <c r="M97457"/>
    </row>
    <row r="97458" spans="13:13" x14ac:dyDescent="0.25">
      <c r="M97458"/>
    </row>
    <row r="97459" spans="13:13" x14ac:dyDescent="0.25">
      <c r="M97459"/>
    </row>
    <row r="97460" spans="13:13" x14ac:dyDescent="0.25">
      <c r="M97460"/>
    </row>
    <row r="97461" spans="13:13" x14ac:dyDescent="0.25">
      <c r="M97461"/>
    </row>
    <row r="97462" spans="13:13" x14ac:dyDescent="0.25">
      <c r="M97462"/>
    </row>
    <row r="97463" spans="13:13" x14ac:dyDescent="0.25">
      <c r="M97463"/>
    </row>
    <row r="97464" spans="13:13" x14ac:dyDescent="0.25">
      <c r="M97464"/>
    </row>
    <row r="97465" spans="13:13" x14ac:dyDescent="0.25">
      <c r="M97465"/>
    </row>
    <row r="97466" spans="13:13" x14ac:dyDescent="0.25">
      <c r="M97466"/>
    </row>
    <row r="97467" spans="13:13" x14ac:dyDescent="0.25">
      <c r="M97467"/>
    </row>
    <row r="97468" spans="13:13" x14ac:dyDescent="0.25">
      <c r="M97468"/>
    </row>
    <row r="97469" spans="13:13" x14ac:dyDescent="0.25">
      <c r="M97469"/>
    </row>
    <row r="97470" spans="13:13" x14ac:dyDescent="0.25">
      <c r="M97470"/>
    </row>
    <row r="97471" spans="13:13" x14ac:dyDescent="0.25">
      <c r="M97471"/>
    </row>
    <row r="97472" spans="13:13" x14ac:dyDescent="0.25">
      <c r="M97472"/>
    </row>
    <row r="97473" spans="13:13" x14ac:dyDescent="0.25">
      <c r="M97473"/>
    </row>
    <row r="97474" spans="13:13" x14ac:dyDescent="0.25">
      <c r="M97474"/>
    </row>
    <row r="97475" spans="13:13" x14ac:dyDescent="0.25">
      <c r="M97475"/>
    </row>
    <row r="97476" spans="13:13" x14ac:dyDescent="0.25">
      <c r="M97476"/>
    </row>
    <row r="97477" spans="13:13" x14ac:dyDescent="0.25">
      <c r="M97477"/>
    </row>
    <row r="97478" spans="13:13" x14ac:dyDescent="0.25">
      <c r="M97478"/>
    </row>
    <row r="97479" spans="13:13" x14ac:dyDescent="0.25">
      <c r="M97479"/>
    </row>
    <row r="97480" spans="13:13" x14ac:dyDescent="0.25">
      <c r="M97480"/>
    </row>
    <row r="97481" spans="13:13" x14ac:dyDescent="0.25">
      <c r="M97481"/>
    </row>
    <row r="97482" spans="13:13" x14ac:dyDescent="0.25">
      <c r="M97482"/>
    </row>
    <row r="97483" spans="13:13" x14ac:dyDescent="0.25">
      <c r="M97483"/>
    </row>
    <row r="97484" spans="13:13" x14ac:dyDescent="0.25">
      <c r="M97484"/>
    </row>
    <row r="97485" spans="13:13" x14ac:dyDescent="0.25">
      <c r="M97485"/>
    </row>
    <row r="97486" spans="13:13" x14ac:dyDescent="0.25">
      <c r="M97486"/>
    </row>
    <row r="97487" spans="13:13" x14ac:dyDescent="0.25">
      <c r="M97487"/>
    </row>
    <row r="97488" spans="13:13" x14ac:dyDescent="0.25">
      <c r="M97488"/>
    </row>
    <row r="97489" spans="13:13" x14ac:dyDescent="0.25">
      <c r="M97489"/>
    </row>
    <row r="97490" spans="13:13" x14ac:dyDescent="0.25">
      <c r="M97490"/>
    </row>
    <row r="97491" spans="13:13" x14ac:dyDescent="0.25">
      <c r="M97491"/>
    </row>
    <row r="97492" spans="13:13" x14ac:dyDescent="0.25">
      <c r="M97492"/>
    </row>
    <row r="97493" spans="13:13" x14ac:dyDescent="0.25">
      <c r="M97493"/>
    </row>
    <row r="97494" spans="13:13" x14ac:dyDescent="0.25">
      <c r="M97494"/>
    </row>
    <row r="97495" spans="13:13" x14ac:dyDescent="0.25">
      <c r="M97495"/>
    </row>
    <row r="97496" spans="13:13" x14ac:dyDescent="0.25">
      <c r="M97496"/>
    </row>
    <row r="97497" spans="13:13" x14ac:dyDescent="0.25">
      <c r="M97497"/>
    </row>
    <row r="97498" spans="13:13" x14ac:dyDescent="0.25">
      <c r="M97498"/>
    </row>
    <row r="97499" spans="13:13" x14ac:dyDescent="0.25">
      <c r="M97499"/>
    </row>
    <row r="97500" spans="13:13" x14ac:dyDescent="0.25">
      <c r="M97500"/>
    </row>
    <row r="97501" spans="13:13" x14ac:dyDescent="0.25">
      <c r="M97501"/>
    </row>
    <row r="97502" spans="13:13" x14ac:dyDescent="0.25">
      <c r="M97502"/>
    </row>
    <row r="97503" spans="13:13" x14ac:dyDescent="0.25">
      <c r="M97503"/>
    </row>
    <row r="97504" spans="13:13" x14ac:dyDescent="0.25">
      <c r="M97504"/>
    </row>
    <row r="97505" spans="13:13" x14ac:dyDescent="0.25">
      <c r="M97505"/>
    </row>
    <row r="97506" spans="13:13" x14ac:dyDescent="0.25">
      <c r="M97506"/>
    </row>
    <row r="97507" spans="13:13" x14ac:dyDescent="0.25">
      <c r="M97507"/>
    </row>
    <row r="97508" spans="13:13" x14ac:dyDescent="0.25">
      <c r="M97508"/>
    </row>
    <row r="97509" spans="13:13" x14ac:dyDescent="0.25">
      <c r="M97509"/>
    </row>
    <row r="97510" spans="13:13" x14ac:dyDescent="0.25">
      <c r="M97510"/>
    </row>
    <row r="97511" spans="13:13" x14ac:dyDescent="0.25">
      <c r="M97511"/>
    </row>
    <row r="97512" spans="13:13" x14ac:dyDescent="0.25">
      <c r="M97512"/>
    </row>
    <row r="97513" spans="13:13" x14ac:dyDescent="0.25">
      <c r="M97513"/>
    </row>
    <row r="97514" spans="13:13" x14ac:dyDescent="0.25">
      <c r="M97514"/>
    </row>
    <row r="97515" spans="13:13" x14ac:dyDescent="0.25">
      <c r="M97515"/>
    </row>
    <row r="97516" spans="13:13" x14ac:dyDescent="0.25">
      <c r="M97516"/>
    </row>
    <row r="97517" spans="13:13" x14ac:dyDescent="0.25">
      <c r="M97517"/>
    </row>
    <row r="97518" spans="13:13" x14ac:dyDescent="0.25">
      <c r="M97518"/>
    </row>
    <row r="97519" spans="13:13" x14ac:dyDescent="0.25">
      <c r="M97519"/>
    </row>
    <row r="97520" spans="13:13" x14ac:dyDescent="0.25">
      <c r="M97520"/>
    </row>
    <row r="97521" spans="13:13" x14ac:dyDescent="0.25">
      <c r="M97521"/>
    </row>
    <row r="97522" spans="13:13" x14ac:dyDescent="0.25">
      <c r="M97522"/>
    </row>
    <row r="97523" spans="13:13" x14ac:dyDescent="0.25">
      <c r="M97523"/>
    </row>
    <row r="97524" spans="13:13" x14ac:dyDescent="0.25">
      <c r="M97524"/>
    </row>
    <row r="97525" spans="13:13" x14ac:dyDescent="0.25">
      <c r="M97525"/>
    </row>
    <row r="97526" spans="13:13" x14ac:dyDescent="0.25">
      <c r="M97526"/>
    </row>
    <row r="97527" spans="13:13" x14ac:dyDescent="0.25">
      <c r="M97527"/>
    </row>
    <row r="97528" spans="13:13" x14ac:dyDescent="0.25">
      <c r="M97528"/>
    </row>
    <row r="97529" spans="13:13" x14ac:dyDescent="0.25">
      <c r="M97529"/>
    </row>
    <row r="97530" spans="13:13" x14ac:dyDescent="0.25">
      <c r="M97530"/>
    </row>
    <row r="97531" spans="13:13" x14ac:dyDescent="0.25">
      <c r="M97531"/>
    </row>
    <row r="97532" spans="13:13" x14ac:dyDescent="0.25">
      <c r="M97532"/>
    </row>
    <row r="97533" spans="13:13" x14ac:dyDescent="0.25">
      <c r="M97533"/>
    </row>
    <row r="97534" spans="13:13" x14ac:dyDescent="0.25">
      <c r="M97534"/>
    </row>
    <row r="97535" spans="13:13" x14ac:dyDescent="0.25">
      <c r="M97535"/>
    </row>
    <row r="97536" spans="13:13" x14ac:dyDescent="0.25">
      <c r="M97536"/>
    </row>
    <row r="97537" spans="13:13" x14ac:dyDescent="0.25">
      <c r="M97537"/>
    </row>
    <row r="97538" spans="13:13" x14ac:dyDescent="0.25">
      <c r="M97538"/>
    </row>
    <row r="97539" spans="13:13" x14ac:dyDescent="0.25">
      <c r="M97539"/>
    </row>
    <row r="97540" spans="13:13" x14ac:dyDescent="0.25">
      <c r="M97540"/>
    </row>
    <row r="97541" spans="13:13" x14ac:dyDescent="0.25">
      <c r="M97541"/>
    </row>
    <row r="97542" spans="13:13" x14ac:dyDescent="0.25">
      <c r="M97542"/>
    </row>
    <row r="97543" spans="13:13" x14ac:dyDescent="0.25">
      <c r="M97543"/>
    </row>
    <row r="97544" spans="13:13" x14ac:dyDescent="0.25">
      <c r="M97544"/>
    </row>
    <row r="97545" spans="13:13" x14ac:dyDescent="0.25">
      <c r="M97545"/>
    </row>
    <row r="97546" spans="13:13" x14ac:dyDescent="0.25">
      <c r="M97546"/>
    </row>
    <row r="97547" spans="13:13" x14ac:dyDescent="0.25">
      <c r="M97547"/>
    </row>
    <row r="97548" spans="13:13" x14ac:dyDescent="0.25">
      <c r="M97548"/>
    </row>
    <row r="97549" spans="13:13" x14ac:dyDescent="0.25">
      <c r="M97549"/>
    </row>
    <row r="97550" spans="13:13" x14ac:dyDescent="0.25">
      <c r="M97550"/>
    </row>
    <row r="97551" spans="13:13" x14ac:dyDescent="0.25">
      <c r="M97551"/>
    </row>
    <row r="97552" spans="13:13" x14ac:dyDescent="0.25">
      <c r="M97552"/>
    </row>
    <row r="97553" spans="13:13" x14ac:dyDescent="0.25">
      <c r="M97553"/>
    </row>
    <row r="97554" spans="13:13" x14ac:dyDescent="0.25">
      <c r="M97554"/>
    </row>
    <row r="97555" spans="13:13" x14ac:dyDescent="0.25">
      <c r="M97555"/>
    </row>
    <row r="97556" spans="13:13" x14ac:dyDescent="0.25">
      <c r="M97556"/>
    </row>
    <row r="97557" spans="13:13" x14ac:dyDescent="0.25">
      <c r="M97557"/>
    </row>
    <row r="97558" spans="13:13" x14ac:dyDescent="0.25">
      <c r="M97558"/>
    </row>
    <row r="97559" spans="13:13" x14ac:dyDescent="0.25">
      <c r="M97559"/>
    </row>
    <row r="97560" spans="13:13" x14ac:dyDescent="0.25">
      <c r="M97560"/>
    </row>
    <row r="97561" spans="13:13" x14ac:dyDescent="0.25">
      <c r="M97561"/>
    </row>
    <row r="97562" spans="13:13" x14ac:dyDescent="0.25">
      <c r="M97562"/>
    </row>
    <row r="97563" spans="13:13" x14ac:dyDescent="0.25">
      <c r="M97563"/>
    </row>
    <row r="97564" spans="13:13" x14ac:dyDescent="0.25">
      <c r="M97564"/>
    </row>
    <row r="97565" spans="13:13" x14ac:dyDescent="0.25">
      <c r="M97565"/>
    </row>
    <row r="97566" spans="13:13" x14ac:dyDescent="0.25">
      <c r="M97566"/>
    </row>
    <row r="97567" spans="13:13" x14ac:dyDescent="0.25">
      <c r="M97567"/>
    </row>
    <row r="97568" spans="13:13" x14ac:dyDescent="0.25">
      <c r="M97568"/>
    </row>
    <row r="97569" spans="13:13" x14ac:dyDescent="0.25">
      <c r="M97569"/>
    </row>
    <row r="97570" spans="13:13" x14ac:dyDescent="0.25">
      <c r="M97570"/>
    </row>
    <row r="97571" spans="13:13" x14ac:dyDescent="0.25">
      <c r="M97571"/>
    </row>
    <row r="97572" spans="13:13" x14ac:dyDescent="0.25">
      <c r="M97572"/>
    </row>
    <row r="97573" spans="13:13" x14ac:dyDescent="0.25">
      <c r="M97573"/>
    </row>
    <row r="97574" spans="13:13" x14ac:dyDescent="0.25">
      <c r="M97574"/>
    </row>
    <row r="97575" spans="13:13" x14ac:dyDescent="0.25">
      <c r="M97575"/>
    </row>
    <row r="97576" spans="13:13" x14ac:dyDescent="0.25">
      <c r="M97576"/>
    </row>
    <row r="97577" spans="13:13" x14ac:dyDescent="0.25">
      <c r="M97577"/>
    </row>
    <row r="97578" spans="13:13" x14ac:dyDescent="0.25">
      <c r="M97578"/>
    </row>
    <row r="97579" spans="13:13" x14ac:dyDescent="0.25">
      <c r="M97579"/>
    </row>
    <row r="97580" spans="13:13" x14ac:dyDescent="0.25">
      <c r="M97580"/>
    </row>
    <row r="97581" spans="13:13" x14ac:dyDescent="0.25">
      <c r="M97581"/>
    </row>
    <row r="97582" spans="13:13" x14ac:dyDescent="0.25">
      <c r="M97582"/>
    </row>
    <row r="97583" spans="13:13" x14ac:dyDescent="0.25">
      <c r="M97583"/>
    </row>
    <row r="97584" spans="13:13" x14ac:dyDescent="0.25">
      <c r="M97584"/>
    </row>
    <row r="97585" spans="13:13" x14ac:dyDescent="0.25">
      <c r="M97585"/>
    </row>
    <row r="97586" spans="13:13" x14ac:dyDescent="0.25">
      <c r="M97586"/>
    </row>
    <row r="97587" spans="13:13" x14ac:dyDescent="0.25">
      <c r="M97587"/>
    </row>
    <row r="97588" spans="13:13" x14ac:dyDescent="0.25">
      <c r="M97588"/>
    </row>
    <row r="97589" spans="13:13" x14ac:dyDescent="0.25">
      <c r="M97589"/>
    </row>
    <row r="97590" spans="13:13" x14ac:dyDescent="0.25">
      <c r="M97590"/>
    </row>
    <row r="97591" spans="13:13" x14ac:dyDescent="0.25">
      <c r="M97591"/>
    </row>
    <row r="97592" spans="13:13" x14ac:dyDescent="0.25">
      <c r="M97592"/>
    </row>
    <row r="97593" spans="13:13" x14ac:dyDescent="0.25">
      <c r="M97593"/>
    </row>
    <row r="97594" spans="13:13" x14ac:dyDescent="0.25">
      <c r="M97594"/>
    </row>
    <row r="97595" spans="13:13" x14ac:dyDescent="0.25">
      <c r="M97595"/>
    </row>
    <row r="97596" spans="13:13" x14ac:dyDescent="0.25">
      <c r="M97596"/>
    </row>
    <row r="97597" spans="13:13" x14ac:dyDescent="0.25">
      <c r="M97597"/>
    </row>
    <row r="97598" spans="13:13" x14ac:dyDescent="0.25">
      <c r="M97598"/>
    </row>
    <row r="97599" spans="13:13" x14ac:dyDescent="0.25">
      <c r="M97599"/>
    </row>
    <row r="97600" spans="13:13" x14ac:dyDescent="0.25">
      <c r="M97600"/>
    </row>
    <row r="97601" spans="13:13" x14ac:dyDescent="0.25">
      <c r="M97601"/>
    </row>
    <row r="97602" spans="13:13" x14ac:dyDescent="0.25">
      <c r="M97602"/>
    </row>
    <row r="97603" spans="13:13" x14ac:dyDescent="0.25">
      <c r="M97603"/>
    </row>
    <row r="97604" spans="13:13" x14ac:dyDescent="0.25">
      <c r="M97604"/>
    </row>
    <row r="97605" spans="13:13" x14ac:dyDescent="0.25">
      <c r="M97605"/>
    </row>
    <row r="97606" spans="13:13" x14ac:dyDescent="0.25">
      <c r="M97606"/>
    </row>
    <row r="97607" spans="13:13" x14ac:dyDescent="0.25">
      <c r="M97607"/>
    </row>
    <row r="97608" spans="13:13" x14ac:dyDescent="0.25">
      <c r="M97608"/>
    </row>
    <row r="97609" spans="13:13" x14ac:dyDescent="0.25">
      <c r="M97609"/>
    </row>
    <row r="97610" spans="13:13" x14ac:dyDescent="0.25">
      <c r="M97610"/>
    </row>
    <row r="97611" spans="13:13" x14ac:dyDescent="0.25">
      <c r="M97611"/>
    </row>
    <row r="97612" spans="13:13" x14ac:dyDescent="0.25">
      <c r="M97612"/>
    </row>
    <row r="97613" spans="13:13" x14ac:dyDescent="0.25">
      <c r="M97613"/>
    </row>
    <row r="97614" spans="13:13" x14ac:dyDescent="0.25">
      <c r="M97614"/>
    </row>
    <row r="97615" spans="13:13" x14ac:dyDescent="0.25">
      <c r="M97615"/>
    </row>
    <row r="97616" spans="13:13" x14ac:dyDescent="0.25">
      <c r="M97616"/>
    </row>
    <row r="97617" spans="13:13" x14ac:dyDescent="0.25">
      <c r="M97617"/>
    </row>
    <row r="97618" spans="13:13" x14ac:dyDescent="0.25">
      <c r="M97618"/>
    </row>
    <row r="97619" spans="13:13" x14ac:dyDescent="0.25">
      <c r="M97619"/>
    </row>
    <row r="97620" spans="13:13" x14ac:dyDescent="0.25">
      <c r="M97620"/>
    </row>
    <row r="97621" spans="13:13" x14ac:dyDescent="0.25">
      <c r="M97621"/>
    </row>
    <row r="97622" spans="13:13" x14ac:dyDescent="0.25">
      <c r="M97622"/>
    </row>
    <row r="97623" spans="13:13" x14ac:dyDescent="0.25">
      <c r="M97623"/>
    </row>
    <row r="97624" spans="13:13" x14ac:dyDescent="0.25">
      <c r="M97624"/>
    </row>
    <row r="97625" spans="13:13" x14ac:dyDescent="0.25">
      <c r="M97625"/>
    </row>
    <row r="97626" spans="13:13" x14ac:dyDescent="0.25">
      <c r="M97626"/>
    </row>
    <row r="97627" spans="13:13" x14ac:dyDescent="0.25">
      <c r="M97627"/>
    </row>
    <row r="97628" spans="13:13" x14ac:dyDescent="0.25">
      <c r="M97628"/>
    </row>
    <row r="97629" spans="13:13" x14ac:dyDescent="0.25">
      <c r="M97629"/>
    </row>
    <row r="97630" spans="13:13" x14ac:dyDescent="0.25">
      <c r="M97630"/>
    </row>
    <row r="97631" spans="13:13" x14ac:dyDescent="0.25">
      <c r="M97631"/>
    </row>
    <row r="97632" spans="13:13" x14ac:dyDescent="0.25">
      <c r="M97632"/>
    </row>
    <row r="97633" spans="13:13" x14ac:dyDescent="0.25">
      <c r="M97633"/>
    </row>
    <row r="97634" spans="13:13" x14ac:dyDescent="0.25">
      <c r="M97634"/>
    </row>
    <row r="97635" spans="13:13" x14ac:dyDescent="0.25">
      <c r="M97635"/>
    </row>
    <row r="97636" spans="13:13" x14ac:dyDescent="0.25">
      <c r="M97636"/>
    </row>
    <row r="97637" spans="13:13" x14ac:dyDescent="0.25">
      <c r="M97637"/>
    </row>
    <row r="97638" spans="13:13" x14ac:dyDescent="0.25">
      <c r="M97638"/>
    </row>
    <row r="97639" spans="13:13" x14ac:dyDescent="0.25">
      <c r="M97639"/>
    </row>
    <row r="97640" spans="13:13" x14ac:dyDescent="0.25">
      <c r="M97640"/>
    </row>
    <row r="97641" spans="13:13" x14ac:dyDescent="0.25">
      <c r="M97641"/>
    </row>
    <row r="97642" spans="13:13" x14ac:dyDescent="0.25">
      <c r="M97642"/>
    </row>
    <row r="97643" spans="13:13" x14ac:dyDescent="0.25">
      <c r="M97643"/>
    </row>
    <row r="97644" spans="13:13" x14ac:dyDescent="0.25">
      <c r="M97644"/>
    </row>
    <row r="97645" spans="13:13" x14ac:dyDescent="0.25">
      <c r="M97645"/>
    </row>
    <row r="97646" spans="13:13" x14ac:dyDescent="0.25">
      <c r="M97646"/>
    </row>
    <row r="97647" spans="13:13" x14ac:dyDescent="0.25">
      <c r="M97647"/>
    </row>
    <row r="97648" spans="13:13" x14ac:dyDescent="0.25">
      <c r="M97648"/>
    </row>
    <row r="97649" spans="13:13" x14ac:dyDescent="0.25">
      <c r="M97649"/>
    </row>
    <row r="97650" spans="13:13" x14ac:dyDescent="0.25">
      <c r="M97650"/>
    </row>
    <row r="97651" spans="13:13" x14ac:dyDescent="0.25">
      <c r="M97651"/>
    </row>
    <row r="97652" spans="13:13" x14ac:dyDescent="0.25">
      <c r="M97652"/>
    </row>
    <row r="97653" spans="13:13" x14ac:dyDescent="0.25">
      <c r="M97653"/>
    </row>
    <row r="97654" spans="13:13" x14ac:dyDescent="0.25">
      <c r="M97654"/>
    </row>
    <row r="97655" spans="13:13" x14ac:dyDescent="0.25">
      <c r="M97655"/>
    </row>
    <row r="97656" spans="13:13" x14ac:dyDescent="0.25">
      <c r="M97656"/>
    </row>
    <row r="97657" spans="13:13" x14ac:dyDescent="0.25">
      <c r="M97657"/>
    </row>
    <row r="97658" spans="13:13" x14ac:dyDescent="0.25">
      <c r="M97658"/>
    </row>
    <row r="97659" spans="13:13" x14ac:dyDescent="0.25">
      <c r="M97659"/>
    </row>
    <row r="97660" spans="13:13" x14ac:dyDescent="0.25">
      <c r="M97660"/>
    </row>
    <row r="97661" spans="13:13" x14ac:dyDescent="0.25">
      <c r="M97661"/>
    </row>
    <row r="97662" spans="13:13" x14ac:dyDescent="0.25">
      <c r="M97662"/>
    </row>
    <row r="97663" spans="13:13" x14ac:dyDescent="0.25">
      <c r="M97663"/>
    </row>
    <row r="97664" spans="13:13" x14ac:dyDescent="0.25">
      <c r="M97664"/>
    </row>
    <row r="97665" spans="13:13" x14ac:dyDescent="0.25">
      <c r="M97665"/>
    </row>
    <row r="97666" spans="13:13" x14ac:dyDescent="0.25">
      <c r="M97666"/>
    </row>
    <row r="97667" spans="13:13" x14ac:dyDescent="0.25">
      <c r="M97667"/>
    </row>
    <row r="97668" spans="13:13" x14ac:dyDescent="0.25">
      <c r="M97668"/>
    </row>
    <row r="97669" spans="13:13" x14ac:dyDescent="0.25">
      <c r="M97669"/>
    </row>
    <row r="97670" spans="13:13" x14ac:dyDescent="0.25">
      <c r="M97670"/>
    </row>
    <row r="97671" spans="13:13" x14ac:dyDescent="0.25">
      <c r="M97671"/>
    </row>
    <row r="97672" spans="13:13" x14ac:dyDescent="0.25">
      <c r="M97672"/>
    </row>
    <row r="97673" spans="13:13" x14ac:dyDescent="0.25">
      <c r="M97673"/>
    </row>
    <row r="97674" spans="13:13" x14ac:dyDescent="0.25">
      <c r="M97674"/>
    </row>
    <row r="97675" spans="13:13" x14ac:dyDescent="0.25">
      <c r="M97675"/>
    </row>
    <row r="97676" spans="13:13" x14ac:dyDescent="0.25">
      <c r="M97676"/>
    </row>
    <row r="97677" spans="13:13" x14ac:dyDescent="0.25">
      <c r="M97677"/>
    </row>
    <row r="97678" spans="13:13" x14ac:dyDescent="0.25">
      <c r="M97678"/>
    </row>
    <row r="97679" spans="13:13" x14ac:dyDescent="0.25">
      <c r="M97679"/>
    </row>
    <row r="97680" spans="13:13" x14ac:dyDescent="0.25">
      <c r="M97680"/>
    </row>
    <row r="97681" spans="13:13" x14ac:dyDescent="0.25">
      <c r="M97681"/>
    </row>
    <row r="97682" spans="13:13" x14ac:dyDescent="0.25">
      <c r="M97682"/>
    </row>
    <row r="97683" spans="13:13" x14ac:dyDescent="0.25">
      <c r="M97683"/>
    </row>
    <row r="97684" spans="13:13" x14ac:dyDescent="0.25">
      <c r="M97684"/>
    </row>
    <row r="97685" spans="13:13" x14ac:dyDescent="0.25">
      <c r="M97685"/>
    </row>
    <row r="97686" spans="13:13" x14ac:dyDescent="0.25">
      <c r="M97686"/>
    </row>
    <row r="97687" spans="13:13" x14ac:dyDescent="0.25">
      <c r="M97687"/>
    </row>
    <row r="97688" spans="13:13" x14ac:dyDescent="0.25">
      <c r="M97688"/>
    </row>
    <row r="97689" spans="13:13" x14ac:dyDescent="0.25">
      <c r="M97689"/>
    </row>
    <row r="97690" spans="13:13" x14ac:dyDescent="0.25">
      <c r="M97690"/>
    </row>
    <row r="97691" spans="13:13" x14ac:dyDescent="0.25">
      <c r="M97691"/>
    </row>
    <row r="97692" spans="13:13" x14ac:dyDescent="0.25">
      <c r="M97692"/>
    </row>
    <row r="97693" spans="13:13" x14ac:dyDescent="0.25">
      <c r="M97693"/>
    </row>
    <row r="97694" spans="13:13" x14ac:dyDescent="0.25">
      <c r="M97694"/>
    </row>
    <row r="97695" spans="13:13" x14ac:dyDescent="0.25">
      <c r="M97695"/>
    </row>
    <row r="97696" spans="13:13" x14ac:dyDescent="0.25">
      <c r="M97696"/>
    </row>
    <row r="97697" spans="13:13" x14ac:dyDescent="0.25">
      <c r="M97697"/>
    </row>
    <row r="97698" spans="13:13" x14ac:dyDescent="0.25">
      <c r="M97698"/>
    </row>
    <row r="97699" spans="13:13" x14ac:dyDescent="0.25">
      <c r="M97699"/>
    </row>
    <row r="97700" spans="13:13" x14ac:dyDescent="0.25">
      <c r="M97700"/>
    </row>
    <row r="97701" spans="13:13" x14ac:dyDescent="0.25">
      <c r="M97701"/>
    </row>
    <row r="97702" spans="13:13" x14ac:dyDescent="0.25">
      <c r="M97702"/>
    </row>
    <row r="97703" spans="13:13" x14ac:dyDescent="0.25">
      <c r="M97703"/>
    </row>
    <row r="97704" spans="13:13" x14ac:dyDescent="0.25">
      <c r="M97704"/>
    </row>
    <row r="97705" spans="13:13" x14ac:dyDescent="0.25">
      <c r="M97705"/>
    </row>
    <row r="97706" spans="13:13" x14ac:dyDescent="0.25">
      <c r="M97706"/>
    </row>
    <row r="97707" spans="13:13" x14ac:dyDescent="0.25">
      <c r="M97707"/>
    </row>
    <row r="97708" spans="13:13" x14ac:dyDescent="0.25">
      <c r="M97708"/>
    </row>
    <row r="97709" spans="13:13" x14ac:dyDescent="0.25">
      <c r="M97709"/>
    </row>
    <row r="97710" spans="13:13" x14ac:dyDescent="0.25">
      <c r="M97710"/>
    </row>
    <row r="97711" spans="13:13" x14ac:dyDescent="0.25">
      <c r="M97711"/>
    </row>
    <row r="97712" spans="13:13" x14ac:dyDescent="0.25">
      <c r="M97712"/>
    </row>
    <row r="97713" spans="13:13" x14ac:dyDescent="0.25">
      <c r="M97713"/>
    </row>
    <row r="97714" spans="13:13" x14ac:dyDescent="0.25">
      <c r="M97714"/>
    </row>
    <row r="97715" spans="13:13" x14ac:dyDescent="0.25">
      <c r="M97715"/>
    </row>
    <row r="97716" spans="13:13" x14ac:dyDescent="0.25">
      <c r="M97716"/>
    </row>
    <row r="97717" spans="13:13" x14ac:dyDescent="0.25">
      <c r="M97717"/>
    </row>
    <row r="97718" spans="13:13" x14ac:dyDescent="0.25">
      <c r="M97718"/>
    </row>
    <row r="97719" spans="13:13" x14ac:dyDescent="0.25">
      <c r="M97719"/>
    </row>
    <row r="97720" spans="13:13" x14ac:dyDescent="0.25">
      <c r="M97720"/>
    </row>
    <row r="97721" spans="13:13" x14ac:dyDescent="0.25">
      <c r="M97721"/>
    </row>
    <row r="97722" spans="13:13" x14ac:dyDescent="0.25">
      <c r="M97722"/>
    </row>
    <row r="97723" spans="13:13" x14ac:dyDescent="0.25">
      <c r="M97723"/>
    </row>
    <row r="97724" spans="13:13" x14ac:dyDescent="0.25">
      <c r="M97724"/>
    </row>
    <row r="97725" spans="13:13" x14ac:dyDescent="0.25">
      <c r="M97725"/>
    </row>
    <row r="97726" spans="13:13" x14ac:dyDescent="0.25">
      <c r="M97726"/>
    </row>
    <row r="97727" spans="13:13" x14ac:dyDescent="0.25">
      <c r="M97727"/>
    </row>
    <row r="97728" spans="13:13" x14ac:dyDescent="0.25">
      <c r="M97728"/>
    </row>
    <row r="97729" spans="13:13" x14ac:dyDescent="0.25">
      <c r="M97729"/>
    </row>
    <row r="97730" spans="13:13" x14ac:dyDescent="0.25">
      <c r="M97730"/>
    </row>
    <row r="97731" spans="13:13" x14ac:dyDescent="0.25">
      <c r="M97731"/>
    </row>
    <row r="97732" spans="13:13" x14ac:dyDescent="0.25">
      <c r="M97732"/>
    </row>
    <row r="97733" spans="13:13" x14ac:dyDescent="0.25">
      <c r="M97733"/>
    </row>
    <row r="97734" spans="13:13" x14ac:dyDescent="0.25">
      <c r="M97734"/>
    </row>
    <row r="97735" spans="13:13" x14ac:dyDescent="0.25">
      <c r="M97735"/>
    </row>
    <row r="97736" spans="13:13" x14ac:dyDescent="0.25">
      <c r="M97736"/>
    </row>
    <row r="97737" spans="13:13" x14ac:dyDescent="0.25">
      <c r="M97737"/>
    </row>
    <row r="97738" spans="13:13" x14ac:dyDescent="0.25">
      <c r="M97738"/>
    </row>
    <row r="97739" spans="13:13" x14ac:dyDescent="0.25">
      <c r="M97739"/>
    </row>
    <row r="97740" spans="13:13" x14ac:dyDescent="0.25">
      <c r="M97740"/>
    </row>
    <row r="97741" spans="13:13" x14ac:dyDescent="0.25">
      <c r="M97741"/>
    </row>
    <row r="97742" spans="13:13" x14ac:dyDescent="0.25">
      <c r="M97742"/>
    </row>
    <row r="97743" spans="13:13" x14ac:dyDescent="0.25">
      <c r="M97743"/>
    </row>
    <row r="97744" spans="13:13" x14ac:dyDescent="0.25">
      <c r="M97744"/>
    </row>
    <row r="97745" spans="13:13" x14ac:dyDescent="0.25">
      <c r="M97745"/>
    </row>
    <row r="97746" spans="13:13" x14ac:dyDescent="0.25">
      <c r="M97746"/>
    </row>
    <row r="97747" spans="13:13" x14ac:dyDescent="0.25">
      <c r="M97747"/>
    </row>
    <row r="97748" spans="13:13" x14ac:dyDescent="0.25">
      <c r="M97748"/>
    </row>
    <row r="97749" spans="13:13" x14ac:dyDescent="0.25">
      <c r="M97749"/>
    </row>
    <row r="97750" spans="13:13" x14ac:dyDescent="0.25">
      <c r="M97750"/>
    </row>
    <row r="97751" spans="13:13" x14ac:dyDescent="0.25">
      <c r="M97751"/>
    </row>
    <row r="97752" spans="13:13" x14ac:dyDescent="0.25">
      <c r="M97752"/>
    </row>
    <row r="97753" spans="13:13" x14ac:dyDescent="0.25">
      <c r="M97753"/>
    </row>
    <row r="97754" spans="13:13" x14ac:dyDescent="0.25">
      <c r="M97754"/>
    </row>
    <row r="97755" spans="13:13" x14ac:dyDescent="0.25">
      <c r="M97755"/>
    </row>
    <row r="97756" spans="13:13" x14ac:dyDescent="0.25">
      <c r="M97756"/>
    </row>
    <row r="97757" spans="13:13" x14ac:dyDescent="0.25">
      <c r="M97757"/>
    </row>
    <row r="97758" spans="13:13" x14ac:dyDescent="0.25">
      <c r="M97758"/>
    </row>
    <row r="97759" spans="13:13" x14ac:dyDescent="0.25">
      <c r="M97759"/>
    </row>
    <row r="97760" spans="13:13" x14ac:dyDescent="0.25">
      <c r="M97760"/>
    </row>
    <row r="97761" spans="13:13" x14ac:dyDescent="0.25">
      <c r="M97761"/>
    </row>
    <row r="97762" spans="13:13" x14ac:dyDescent="0.25">
      <c r="M97762"/>
    </row>
    <row r="97763" spans="13:13" x14ac:dyDescent="0.25">
      <c r="M97763"/>
    </row>
    <row r="97764" spans="13:13" x14ac:dyDescent="0.25">
      <c r="M97764"/>
    </row>
    <row r="97765" spans="13:13" x14ac:dyDescent="0.25">
      <c r="M97765"/>
    </row>
    <row r="97766" spans="13:13" x14ac:dyDescent="0.25">
      <c r="M97766"/>
    </row>
    <row r="97767" spans="13:13" x14ac:dyDescent="0.25">
      <c r="M97767"/>
    </row>
    <row r="97768" spans="13:13" x14ac:dyDescent="0.25">
      <c r="M97768"/>
    </row>
    <row r="97769" spans="13:13" x14ac:dyDescent="0.25">
      <c r="M97769"/>
    </row>
    <row r="97770" spans="13:13" x14ac:dyDescent="0.25">
      <c r="M97770"/>
    </row>
    <row r="97771" spans="13:13" x14ac:dyDescent="0.25">
      <c r="M97771"/>
    </row>
    <row r="97772" spans="13:13" x14ac:dyDescent="0.25">
      <c r="M97772"/>
    </row>
    <row r="97773" spans="13:13" x14ac:dyDescent="0.25">
      <c r="M97773"/>
    </row>
    <row r="97774" spans="13:13" x14ac:dyDescent="0.25">
      <c r="M97774"/>
    </row>
    <row r="97775" spans="13:13" x14ac:dyDescent="0.25">
      <c r="M97775"/>
    </row>
    <row r="97776" spans="13:13" x14ac:dyDescent="0.25">
      <c r="M97776"/>
    </row>
    <row r="97777" spans="13:13" x14ac:dyDescent="0.25">
      <c r="M97777"/>
    </row>
    <row r="97778" spans="13:13" x14ac:dyDescent="0.25">
      <c r="M97778"/>
    </row>
    <row r="97779" spans="13:13" x14ac:dyDescent="0.25">
      <c r="M97779"/>
    </row>
    <row r="97780" spans="13:13" x14ac:dyDescent="0.25">
      <c r="M97780"/>
    </row>
    <row r="97781" spans="13:13" x14ac:dyDescent="0.25">
      <c r="M97781"/>
    </row>
    <row r="97782" spans="13:13" x14ac:dyDescent="0.25">
      <c r="M97782"/>
    </row>
    <row r="97783" spans="13:13" x14ac:dyDescent="0.25">
      <c r="M97783"/>
    </row>
    <row r="97784" spans="13:13" x14ac:dyDescent="0.25">
      <c r="M97784"/>
    </row>
    <row r="97785" spans="13:13" x14ac:dyDescent="0.25">
      <c r="M97785"/>
    </row>
    <row r="97786" spans="13:13" x14ac:dyDescent="0.25">
      <c r="M97786"/>
    </row>
    <row r="97787" spans="13:13" x14ac:dyDescent="0.25">
      <c r="M97787"/>
    </row>
    <row r="97788" spans="13:13" x14ac:dyDescent="0.25">
      <c r="M97788"/>
    </row>
    <row r="97789" spans="13:13" x14ac:dyDescent="0.25">
      <c r="M97789"/>
    </row>
    <row r="97790" spans="13:13" x14ac:dyDescent="0.25">
      <c r="M97790"/>
    </row>
    <row r="97791" spans="13:13" x14ac:dyDescent="0.25">
      <c r="M97791"/>
    </row>
    <row r="97792" spans="13:13" x14ac:dyDescent="0.25">
      <c r="M97792"/>
    </row>
    <row r="97793" spans="13:13" x14ac:dyDescent="0.25">
      <c r="M97793"/>
    </row>
    <row r="97794" spans="13:13" x14ac:dyDescent="0.25">
      <c r="M97794"/>
    </row>
    <row r="97795" spans="13:13" x14ac:dyDescent="0.25">
      <c r="M97795"/>
    </row>
    <row r="97796" spans="13:13" x14ac:dyDescent="0.25">
      <c r="M97796"/>
    </row>
    <row r="97797" spans="13:13" x14ac:dyDescent="0.25">
      <c r="M97797"/>
    </row>
    <row r="97798" spans="13:13" x14ac:dyDescent="0.25">
      <c r="M97798"/>
    </row>
    <row r="97799" spans="13:13" x14ac:dyDescent="0.25">
      <c r="M97799"/>
    </row>
    <row r="97800" spans="13:13" x14ac:dyDescent="0.25">
      <c r="M97800"/>
    </row>
    <row r="97801" spans="13:13" x14ac:dyDescent="0.25">
      <c r="M97801"/>
    </row>
    <row r="97802" spans="13:13" x14ac:dyDescent="0.25">
      <c r="M97802"/>
    </row>
    <row r="97803" spans="13:13" x14ac:dyDescent="0.25">
      <c r="M97803"/>
    </row>
    <row r="97804" spans="13:13" x14ac:dyDescent="0.25">
      <c r="M97804"/>
    </row>
    <row r="97805" spans="13:13" x14ac:dyDescent="0.25">
      <c r="M97805"/>
    </row>
    <row r="97806" spans="13:13" x14ac:dyDescent="0.25">
      <c r="M97806"/>
    </row>
    <row r="97807" spans="13:13" x14ac:dyDescent="0.25">
      <c r="M97807"/>
    </row>
    <row r="97808" spans="13:13" x14ac:dyDescent="0.25">
      <c r="M97808"/>
    </row>
    <row r="97809" spans="13:13" x14ac:dyDescent="0.25">
      <c r="M97809"/>
    </row>
    <row r="97810" spans="13:13" x14ac:dyDescent="0.25">
      <c r="M97810"/>
    </row>
    <row r="97811" spans="13:13" x14ac:dyDescent="0.25">
      <c r="M97811"/>
    </row>
    <row r="97812" spans="13:13" x14ac:dyDescent="0.25">
      <c r="M97812"/>
    </row>
    <row r="97813" spans="13:13" x14ac:dyDescent="0.25">
      <c r="M97813"/>
    </row>
    <row r="97814" spans="13:13" x14ac:dyDescent="0.25">
      <c r="M97814"/>
    </row>
    <row r="97815" spans="13:13" x14ac:dyDescent="0.25">
      <c r="M97815"/>
    </row>
    <row r="97816" spans="13:13" x14ac:dyDescent="0.25">
      <c r="M97816"/>
    </row>
    <row r="97817" spans="13:13" x14ac:dyDescent="0.25">
      <c r="M97817"/>
    </row>
    <row r="97818" spans="13:13" x14ac:dyDescent="0.25">
      <c r="M97818"/>
    </row>
    <row r="97819" spans="13:13" x14ac:dyDescent="0.25">
      <c r="M97819"/>
    </row>
    <row r="97820" spans="13:13" x14ac:dyDescent="0.25">
      <c r="M97820"/>
    </row>
    <row r="97821" spans="13:13" x14ac:dyDescent="0.25">
      <c r="M97821"/>
    </row>
    <row r="97822" spans="13:13" x14ac:dyDescent="0.25">
      <c r="M97822"/>
    </row>
    <row r="97823" spans="13:13" x14ac:dyDescent="0.25">
      <c r="M97823"/>
    </row>
    <row r="97824" spans="13:13" x14ac:dyDescent="0.25">
      <c r="M97824"/>
    </row>
    <row r="97825" spans="13:13" x14ac:dyDescent="0.25">
      <c r="M97825"/>
    </row>
    <row r="97826" spans="13:13" x14ac:dyDescent="0.25">
      <c r="M97826"/>
    </row>
    <row r="97827" spans="13:13" x14ac:dyDescent="0.25">
      <c r="M97827"/>
    </row>
    <row r="97828" spans="13:13" x14ac:dyDescent="0.25">
      <c r="M97828"/>
    </row>
    <row r="97829" spans="13:13" x14ac:dyDescent="0.25">
      <c r="M97829"/>
    </row>
    <row r="97830" spans="13:13" x14ac:dyDescent="0.25">
      <c r="M97830"/>
    </row>
    <row r="97831" spans="13:13" x14ac:dyDescent="0.25">
      <c r="M97831"/>
    </row>
    <row r="97832" spans="13:13" x14ac:dyDescent="0.25">
      <c r="M97832"/>
    </row>
    <row r="97833" spans="13:13" x14ac:dyDescent="0.25">
      <c r="M97833"/>
    </row>
    <row r="97834" spans="13:13" x14ac:dyDescent="0.25">
      <c r="M97834"/>
    </row>
    <row r="97835" spans="13:13" x14ac:dyDescent="0.25">
      <c r="M97835"/>
    </row>
    <row r="97836" spans="13:13" x14ac:dyDescent="0.25">
      <c r="M97836"/>
    </row>
    <row r="97837" spans="13:13" x14ac:dyDescent="0.25">
      <c r="M97837"/>
    </row>
    <row r="97838" spans="13:13" x14ac:dyDescent="0.25">
      <c r="M97838"/>
    </row>
    <row r="97839" spans="13:13" x14ac:dyDescent="0.25">
      <c r="M97839"/>
    </row>
    <row r="97840" spans="13:13" x14ac:dyDescent="0.25">
      <c r="M97840"/>
    </row>
    <row r="97841" spans="13:13" x14ac:dyDescent="0.25">
      <c r="M97841"/>
    </row>
    <row r="97842" spans="13:13" x14ac:dyDescent="0.25">
      <c r="M97842"/>
    </row>
    <row r="97843" spans="13:13" x14ac:dyDescent="0.25">
      <c r="M97843"/>
    </row>
    <row r="97844" spans="13:13" x14ac:dyDescent="0.25">
      <c r="M97844"/>
    </row>
    <row r="97845" spans="13:13" x14ac:dyDescent="0.25">
      <c r="M97845"/>
    </row>
    <row r="97846" spans="13:13" x14ac:dyDescent="0.25">
      <c r="M97846"/>
    </row>
    <row r="97847" spans="13:13" x14ac:dyDescent="0.25">
      <c r="M97847"/>
    </row>
    <row r="97848" spans="13:13" x14ac:dyDescent="0.25">
      <c r="M97848"/>
    </row>
    <row r="97849" spans="13:13" x14ac:dyDescent="0.25">
      <c r="M97849"/>
    </row>
    <row r="97850" spans="13:13" x14ac:dyDescent="0.25">
      <c r="M97850"/>
    </row>
    <row r="97851" spans="13:13" x14ac:dyDescent="0.25">
      <c r="M97851"/>
    </row>
    <row r="97852" spans="13:13" x14ac:dyDescent="0.25">
      <c r="M97852"/>
    </row>
    <row r="97853" spans="13:13" x14ac:dyDescent="0.25">
      <c r="M97853"/>
    </row>
    <row r="97854" spans="13:13" x14ac:dyDescent="0.25">
      <c r="M97854"/>
    </row>
    <row r="97855" spans="13:13" x14ac:dyDescent="0.25">
      <c r="M97855"/>
    </row>
    <row r="97856" spans="13:13" x14ac:dyDescent="0.25">
      <c r="M97856"/>
    </row>
    <row r="97857" spans="13:13" x14ac:dyDescent="0.25">
      <c r="M97857"/>
    </row>
    <row r="97858" spans="13:13" x14ac:dyDescent="0.25">
      <c r="M97858"/>
    </row>
    <row r="97859" spans="13:13" x14ac:dyDescent="0.25">
      <c r="M97859"/>
    </row>
    <row r="97860" spans="13:13" x14ac:dyDescent="0.25">
      <c r="M97860"/>
    </row>
    <row r="97861" spans="13:13" x14ac:dyDescent="0.25">
      <c r="M97861"/>
    </row>
    <row r="97862" spans="13:13" x14ac:dyDescent="0.25">
      <c r="M97862"/>
    </row>
    <row r="97863" spans="13:13" x14ac:dyDescent="0.25">
      <c r="M97863"/>
    </row>
    <row r="97864" spans="13:13" x14ac:dyDescent="0.25">
      <c r="M97864"/>
    </row>
    <row r="97865" spans="13:13" x14ac:dyDescent="0.25">
      <c r="M97865"/>
    </row>
    <row r="97866" spans="13:13" x14ac:dyDescent="0.25">
      <c r="M97866"/>
    </row>
    <row r="97867" spans="13:13" x14ac:dyDescent="0.25">
      <c r="M97867"/>
    </row>
    <row r="97868" spans="13:13" x14ac:dyDescent="0.25">
      <c r="M97868"/>
    </row>
    <row r="97869" spans="13:13" x14ac:dyDescent="0.25">
      <c r="M97869"/>
    </row>
    <row r="97870" spans="13:13" x14ac:dyDescent="0.25">
      <c r="M97870"/>
    </row>
    <row r="97871" spans="13:13" x14ac:dyDescent="0.25">
      <c r="M97871"/>
    </row>
    <row r="97872" spans="13:13" x14ac:dyDescent="0.25">
      <c r="M97872"/>
    </row>
    <row r="97873" spans="13:13" x14ac:dyDescent="0.25">
      <c r="M97873"/>
    </row>
    <row r="97874" spans="13:13" x14ac:dyDescent="0.25">
      <c r="M97874"/>
    </row>
    <row r="97875" spans="13:13" x14ac:dyDescent="0.25">
      <c r="M97875"/>
    </row>
    <row r="97876" spans="13:13" x14ac:dyDescent="0.25">
      <c r="M97876"/>
    </row>
    <row r="97877" spans="13:13" x14ac:dyDescent="0.25">
      <c r="M97877"/>
    </row>
    <row r="97878" spans="13:13" x14ac:dyDescent="0.25">
      <c r="M97878"/>
    </row>
    <row r="97879" spans="13:13" x14ac:dyDescent="0.25">
      <c r="M97879"/>
    </row>
    <row r="97880" spans="13:13" x14ac:dyDescent="0.25">
      <c r="M97880"/>
    </row>
    <row r="97881" spans="13:13" x14ac:dyDescent="0.25">
      <c r="M97881"/>
    </row>
    <row r="97882" spans="13:13" x14ac:dyDescent="0.25">
      <c r="M97882"/>
    </row>
    <row r="97883" spans="13:13" x14ac:dyDescent="0.25">
      <c r="M97883"/>
    </row>
    <row r="97884" spans="13:13" x14ac:dyDescent="0.25">
      <c r="M97884"/>
    </row>
    <row r="97885" spans="13:13" x14ac:dyDescent="0.25">
      <c r="M97885"/>
    </row>
    <row r="97886" spans="13:13" x14ac:dyDescent="0.25">
      <c r="M97886"/>
    </row>
    <row r="97887" spans="13:13" x14ac:dyDescent="0.25">
      <c r="M97887"/>
    </row>
    <row r="97888" spans="13:13" x14ac:dyDescent="0.25">
      <c r="M97888"/>
    </row>
    <row r="97889" spans="13:13" x14ac:dyDescent="0.25">
      <c r="M97889"/>
    </row>
    <row r="97890" spans="13:13" x14ac:dyDescent="0.25">
      <c r="M97890"/>
    </row>
    <row r="97891" spans="13:13" x14ac:dyDescent="0.25">
      <c r="M97891"/>
    </row>
    <row r="97892" spans="13:13" x14ac:dyDescent="0.25">
      <c r="M97892"/>
    </row>
    <row r="97893" spans="13:13" x14ac:dyDescent="0.25">
      <c r="M97893"/>
    </row>
    <row r="97894" spans="13:13" x14ac:dyDescent="0.25">
      <c r="M97894"/>
    </row>
    <row r="97895" spans="13:13" x14ac:dyDescent="0.25">
      <c r="M97895"/>
    </row>
    <row r="97896" spans="13:13" x14ac:dyDescent="0.25">
      <c r="M97896"/>
    </row>
    <row r="97897" spans="13:13" x14ac:dyDescent="0.25">
      <c r="M97897"/>
    </row>
    <row r="97898" spans="13:13" x14ac:dyDescent="0.25">
      <c r="M97898"/>
    </row>
    <row r="97899" spans="13:13" x14ac:dyDescent="0.25">
      <c r="M97899"/>
    </row>
    <row r="97900" spans="13:13" x14ac:dyDescent="0.25">
      <c r="M97900"/>
    </row>
    <row r="97901" spans="13:13" x14ac:dyDescent="0.25">
      <c r="M97901"/>
    </row>
    <row r="97902" spans="13:13" x14ac:dyDescent="0.25">
      <c r="M97902"/>
    </row>
    <row r="97903" spans="13:13" x14ac:dyDescent="0.25">
      <c r="M97903"/>
    </row>
    <row r="97904" spans="13:13" x14ac:dyDescent="0.25">
      <c r="M97904"/>
    </row>
    <row r="97905" spans="13:13" x14ac:dyDescent="0.25">
      <c r="M97905"/>
    </row>
    <row r="97906" spans="13:13" x14ac:dyDescent="0.25">
      <c r="M97906"/>
    </row>
    <row r="97907" spans="13:13" x14ac:dyDescent="0.25">
      <c r="M97907"/>
    </row>
    <row r="97908" spans="13:13" x14ac:dyDescent="0.25">
      <c r="M97908"/>
    </row>
    <row r="97909" spans="13:13" x14ac:dyDescent="0.25">
      <c r="M97909"/>
    </row>
    <row r="97910" spans="13:13" x14ac:dyDescent="0.25">
      <c r="M97910"/>
    </row>
    <row r="97911" spans="13:13" x14ac:dyDescent="0.25">
      <c r="M97911"/>
    </row>
    <row r="97912" spans="13:13" x14ac:dyDescent="0.25">
      <c r="M97912"/>
    </row>
    <row r="97913" spans="13:13" x14ac:dyDescent="0.25">
      <c r="M97913"/>
    </row>
    <row r="97914" spans="13:13" x14ac:dyDescent="0.25">
      <c r="M97914"/>
    </row>
    <row r="97915" spans="13:13" x14ac:dyDescent="0.25">
      <c r="M97915"/>
    </row>
    <row r="97916" spans="13:13" x14ac:dyDescent="0.25">
      <c r="M97916"/>
    </row>
    <row r="97917" spans="13:13" x14ac:dyDescent="0.25">
      <c r="M97917"/>
    </row>
    <row r="97918" spans="13:13" x14ac:dyDescent="0.25">
      <c r="M97918"/>
    </row>
    <row r="97919" spans="13:13" x14ac:dyDescent="0.25">
      <c r="M97919"/>
    </row>
    <row r="97920" spans="13:13" x14ac:dyDescent="0.25">
      <c r="M97920"/>
    </row>
    <row r="97921" spans="13:13" x14ac:dyDescent="0.25">
      <c r="M97921"/>
    </row>
    <row r="97922" spans="13:13" x14ac:dyDescent="0.25">
      <c r="M97922"/>
    </row>
    <row r="97923" spans="13:13" x14ac:dyDescent="0.25">
      <c r="M97923"/>
    </row>
    <row r="97924" spans="13:13" x14ac:dyDescent="0.25">
      <c r="M97924"/>
    </row>
    <row r="97925" spans="13:13" x14ac:dyDescent="0.25">
      <c r="M97925"/>
    </row>
    <row r="97926" spans="13:13" x14ac:dyDescent="0.25">
      <c r="M97926"/>
    </row>
    <row r="97927" spans="13:13" x14ac:dyDescent="0.25">
      <c r="M97927"/>
    </row>
    <row r="97928" spans="13:13" x14ac:dyDescent="0.25">
      <c r="M97928"/>
    </row>
    <row r="97929" spans="13:13" x14ac:dyDescent="0.25">
      <c r="M97929"/>
    </row>
    <row r="97930" spans="13:13" x14ac:dyDescent="0.25">
      <c r="M97930"/>
    </row>
    <row r="97931" spans="13:13" x14ac:dyDescent="0.25">
      <c r="M97931"/>
    </row>
    <row r="97932" spans="13:13" x14ac:dyDescent="0.25">
      <c r="M97932"/>
    </row>
    <row r="97933" spans="13:13" x14ac:dyDescent="0.25">
      <c r="M97933"/>
    </row>
    <row r="97934" spans="13:13" x14ac:dyDescent="0.25">
      <c r="M97934"/>
    </row>
    <row r="97935" spans="13:13" x14ac:dyDescent="0.25">
      <c r="M97935"/>
    </row>
    <row r="97936" spans="13:13" x14ac:dyDescent="0.25">
      <c r="M97936"/>
    </row>
    <row r="97937" spans="13:13" x14ac:dyDescent="0.25">
      <c r="M97937"/>
    </row>
    <row r="97938" spans="13:13" x14ac:dyDescent="0.25">
      <c r="M97938"/>
    </row>
    <row r="97939" spans="13:13" x14ac:dyDescent="0.25">
      <c r="M97939"/>
    </row>
    <row r="97940" spans="13:13" x14ac:dyDescent="0.25">
      <c r="M97940"/>
    </row>
    <row r="97941" spans="13:13" x14ac:dyDescent="0.25">
      <c r="M97941"/>
    </row>
    <row r="97942" spans="13:13" x14ac:dyDescent="0.25">
      <c r="M97942"/>
    </row>
    <row r="97943" spans="13:13" x14ac:dyDescent="0.25">
      <c r="M97943"/>
    </row>
    <row r="97944" spans="13:13" x14ac:dyDescent="0.25">
      <c r="M97944"/>
    </row>
    <row r="97945" spans="13:13" x14ac:dyDescent="0.25">
      <c r="M97945"/>
    </row>
    <row r="97946" spans="13:13" x14ac:dyDescent="0.25">
      <c r="M97946"/>
    </row>
    <row r="97947" spans="13:13" x14ac:dyDescent="0.25">
      <c r="M97947"/>
    </row>
    <row r="97948" spans="13:13" x14ac:dyDescent="0.25">
      <c r="M97948"/>
    </row>
    <row r="97949" spans="13:13" x14ac:dyDescent="0.25">
      <c r="M97949"/>
    </row>
    <row r="97950" spans="13:13" x14ac:dyDescent="0.25">
      <c r="M97950"/>
    </row>
    <row r="97951" spans="13:13" x14ac:dyDescent="0.25">
      <c r="M97951"/>
    </row>
    <row r="97952" spans="13:13" x14ac:dyDescent="0.25">
      <c r="M97952"/>
    </row>
    <row r="97953" spans="13:13" x14ac:dyDescent="0.25">
      <c r="M97953"/>
    </row>
    <row r="97954" spans="13:13" x14ac:dyDescent="0.25">
      <c r="M97954"/>
    </row>
    <row r="97955" spans="13:13" x14ac:dyDescent="0.25">
      <c r="M97955"/>
    </row>
    <row r="97956" spans="13:13" x14ac:dyDescent="0.25">
      <c r="M97956"/>
    </row>
    <row r="97957" spans="13:13" x14ac:dyDescent="0.25">
      <c r="M97957"/>
    </row>
    <row r="97958" spans="13:13" x14ac:dyDescent="0.25">
      <c r="M97958"/>
    </row>
    <row r="97959" spans="13:13" x14ac:dyDescent="0.25">
      <c r="M97959"/>
    </row>
    <row r="97960" spans="13:13" x14ac:dyDescent="0.25">
      <c r="M97960"/>
    </row>
    <row r="97961" spans="13:13" x14ac:dyDescent="0.25">
      <c r="M97961"/>
    </row>
    <row r="97962" spans="13:13" x14ac:dyDescent="0.25">
      <c r="M97962"/>
    </row>
    <row r="97963" spans="13:13" x14ac:dyDescent="0.25">
      <c r="M97963"/>
    </row>
    <row r="97964" spans="13:13" x14ac:dyDescent="0.25">
      <c r="M97964"/>
    </row>
    <row r="97965" spans="13:13" x14ac:dyDescent="0.25">
      <c r="M97965"/>
    </row>
    <row r="97966" spans="13:13" x14ac:dyDescent="0.25">
      <c r="M97966"/>
    </row>
    <row r="97967" spans="13:13" x14ac:dyDescent="0.25">
      <c r="M97967"/>
    </row>
    <row r="97968" spans="13:13" x14ac:dyDescent="0.25">
      <c r="M97968"/>
    </row>
    <row r="97969" spans="13:13" x14ac:dyDescent="0.25">
      <c r="M97969"/>
    </row>
    <row r="97970" spans="13:13" x14ac:dyDescent="0.25">
      <c r="M97970"/>
    </row>
    <row r="97971" spans="13:13" x14ac:dyDescent="0.25">
      <c r="M97971"/>
    </row>
    <row r="97972" spans="13:13" x14ac:dyDescent="0.25">
      <c r="M97972"/>
    </row>
    <row r="97973" spans="13:13" x14ac:dyDescent="0.25">
      <c r="M97973"/>
    </row>
    <row r="97974" spans="13:13" x14ac:dyDescent="0.25">
      <c r="M97974"/>
    </row>
    <row r="97975" spans="13:13" x14ac:dyDescent="0.25">
      <c r="M97975"/>
    </row>
    <row r="97976" spans="13:13" x14ac:dyDescent="0.25">
      <c r="M97976"/>
    </row>
    <row r="97977" spans="13:13" x14ac:dyDescent="0.25">
      <c r="M97977"/>
    </row>
    <row r="97978" spans="13:13" x14ac:dyDescent="0.25">
      <c r="M97978"/>
    </row>
    <row r="97979" spans="13:13" x14ac:dyDescent="0.25">
      <c r="M97979"/>
    </row>
    <row r="97980" spans="13:13" x14ac:dyDescent="0.25">
      <c r="M97980"/>
    </row>
    <row r="97981" spans="13:13" x14ac:dyDescent="0.25">
      <c r="M97981"/>
    </row>
    <row r="97982" spans="13:13" x14ac:dyDescent="0.25">
      <c r="M97982"/>
    </row>
    <row r="97983" spans="13:13" x14ac:dyDescent="0.25">
      <c r="M97983"/>
    </row>
    <row r="97984" spans="13:13" x14ac:dyDescent="0.25">
      <c r="M97984"/>
    </row>
    <row r="97985" spans="13:13" x14ac:dyDescent="0.25">
      <c r="M97985"/>
    </row>
    <row r="97986" spans="13:13" x14ac:dyDescent="0.25">
      <c r="M97986"/>
    </row>
    <row r="97987" spans="13:13" x14ac:dyDescent="0.25">
      <c r="M97987"/>
    </row>
    <row r="97988" spans="13:13" x14ac:dyDescent="0.25">
      <c r="M97988"/>
    </row>
    <row r="97989" spans="13:13" x14ac:dyDescent="0.25">
      <c r="M97989"/>
    </row>
    <row r="97990" spans="13:13" x14ac:dyDescent="0.25">
      <c r="M97990"/>
    </row>
    <row r="97991" spans="13:13" x14ac:dyDescent="0.25">
      <c r="M97991"/>
    </row>
    <row r="97992" spans="13:13" x14ac:dyDescent="0.25">
      <c r="M97992"/>
    </row>
    <row r="97993" spans="13:13" x14ac:dyDescent="0.25">
      <c r="M97993"/>
    </row>
    <row r="97994" spans="13:13" x14ac:dyDescent="0.25">
      <c r="M97994"/>
    </row>
    <row r="97995" spans="13:13" x14ac:dyDescent="0.25">
      <c r="M97995"/>
    </row>
    <row r="97996" spans="13:13" x14ac:dyDescent="0.25">
      <c r="M97996"/>
    </row>
    <row r="97997" spans="13:13" x14ac:dyDescent="0.25">
      <c r="M97997"/>
    </row>
    <row r="97998" spans="13:13" x14ac:dyDescent="0.25">
      <c r="M97998"/>
    </row>
    <row r="97999" spans="13:13" x14ac:dyDescent="0.25">
      <c r="M97999"/>
    </row>
    <row r="98000" spans="13:13" x14ac:dyDescent="0.25">
      <c r="M98000"/>
    </row>
    <row r="98001" spans="13:13" x14ac:dyDescent="0.25">
      <c r="M98001"/>
    </row>
    <row r="98002" spans="13:13" x14ac:dyDescent="0.25">
      <c r="M98002"/>
    </row>
    <row r="98003" spans="13:13" x14ac:dyDescent="0.25">
      <c r="M98003"/>
    </row>
    <row r="98004" spans="13:13" x14ac:dyDescent="0.25">
      <c r="M98004"/>
    </row>
    <row r="98005" spans="13:13" x14ac:dyDescent="0.25">
      <c r="M98005"/>
    </row>
    <row r="98006" spans="13:13" x14ac:dyDescent="0.25">
      <c r="M98006"/>
    </row>
    <row r="98007" spans="13:13" x14ac:dyDescent="0.25">
      <c r="M98007"/>
    </row>
    <row r="98008" spans="13:13" x14ac:dyDescent="0.25">
      <c r="M98008"/>
    </row>
    <row r="98009" spans="13:13" x14ac:dyDescent="0.25">
      <c r="M98009"/>
    </row>
    <row r="98010" spans="13:13" x14ac:dyDescent="0.25">
      <c r="M98010"/>
    </row>
    <row r="98011" spans="13:13" x14ac:dyDescent="0.25">
      <c r="M98011"/>
    </row>
    <row r="98012" spans="13:13" x14ac:dyDescent="0.25">
      <c r="M98012"/>
    </row>
    <row r="98013" spans="13:13" x14ac:dyDescent="0.25">
      <c r="M98013"/>
    </row>
    <row r="98014" spans="13:13" x14ac:dyDescent="0.25">
      <c r="M98014"/>
    </row>
    <row r="98015" spans="13:13" x14ac:dyDescent="0.25">
      <c r="M98015"/>
    </row>
    <row r="98016" spans="13:13" x14ac:dyDescent="0.25">
      <c r="M98016"/>
    </row>
    <row r="98017" spans="13:13" x14ac:dyDescent="0.25">
      <c r="M98017"/>
    </row>
    <row r="98018" spans="13:13" x14ac:dyDescent="0.25">
      <c r="M98018"/>
    </row>
    <row r="98019" spans="13:13" x14ac:dyDescent="0.25">
      <c r="M98019"/>
    </row>
    <row r="98020" spans="13:13" x14ac:dyDescent="0.25">
      <c r="M98020"/>
    </row>
    <row r="98021" spans="13:13" x14ac:dyDescent="0.25">
      <c r="M98021"/>
    </row>
    <row r="98022" spans="13:13" x14ac:dyDescent="0.25">
      <c r="M98022"/>
    </row>
    <row r="98023" spans="13:13" x14ac:dyDescent="0.25">
      <c r="M98023"/>
    </row>
    <row r="98024" spans="13:13" x14ac:dyDescent="0.25">
      <c r="M98024"/>
    </row>
    <row r="98025" spans="13:13" x14ac:dyDescent="0.25">
      <c r="M98025"/>
    </row>
    <row r="98026" spans="13:13" x14ac:dyDescent="0.25">
      <c r="M98026"/>
    </row>
    <row r="98027" spans="13:13" x14ac:dyDescent="0.25">
      <c r="M98027"/>
    </row>
    <row r="98028" spans="13:13" x14ac:dyDescent="0.25">
      <c r="M98028"/>
    </row>
    <row r="98029" spans="13:13" x14ac:dyDescent="0.25">
      <c r="M98029"/>
    </row>
    <row r="98030" spans="13:13" x14ac:dyDescent="0.25">
      <c r="M98030"/>
    </row>
    <row r="98031" spans="13:13" x14ac:dyDescent="0.25">
      <c r="M98031"/>
    </row>
    <row r="98032" spans="13:13" x14ac:dyDescent="0.25">
      <c r="M98032"/>
    </row>
    <row r="98033" spans="13:13" x14ac:dyDescent="0.25">
      <c r="M98033"/>
    </row>
    <row r="98034" spans="13:13" x14ac:dyDescent="0.25">
      <c r="M98034"/>
    </row>
    <row r="98035" spans="13:13" x14ac:dyDescent="0.25">
      <c r="M98035"/>
    </row>
    <row r="98036" spans="13:13" x14ac:dyDescent="0.25">
      <c r="M98036"/>
    </row>
    <row r="98037" spans="13:13" x14ac:dyDescent="0.25">
      <c r="M98037"/>
    </row>
    <row r="98038" spans="13:13" x14ac:dyDescent="0.25">
      <c r="M98038"/>
    </row>
    <row r="98039" spans="13:13" x14ac:dyDescent="0.25">
      <c r="M98039"/>
    </row>
    <row r="98040" spans="13:13" x14ac:dyDescent="0.25">
      <c r="M98040"/>
    </row>
    <row r="98041" spans="13:13" x14ac:dyDescent="0.25">
      <c r="M98041"/>
    </row>
    <row r="98042" spans="13:13" x14ac:dyDescent="0.25">
      <c r="M98042"/>
    </row>
    <row r="98043" spans="13:13" x14ac:dyDescent="0.25">
      <c r="M98043"/>
    </row>
    <row r="98044" spans="13:13" x14ac:dyDescent="0.25">
      <c r="M98044"/>
    </row>
    <row r="98045" spans="13:13" x14ac:dyDescent="0.25">
      <c r="M98045"/>
    </row>
    <row r="98046" spans="13:13" x14ac:dyDescent="0.25">
      <c r="M98046"/>
    </row>
    <row r="98047" spans="13:13" x14ac:dyDescent="0.25">
      <c r="M98047"/>
    </row>
    <row r="98048" spans="13:13" x14ac:dyDescent="0.25">
      <c r="M98048"/>
    </row>
    <row r="98049" spans="13:13" x14ac:dyDescent="0.25">
      <c r="M98049"/>
    </row>
    <row r="98050" spans="13:13" x14ac:dyDescent="0.25">
      <c r="M98050"/>
    </row>
    <row r="98051" spans="13:13" x14ac:dyDescent="0.25">
      <c r="M98051"/>
    </row>
    <row r="98052" spans="13:13" x14ac:dyDescent="0.25">
      <c r="M98052"/>
    </row>
    <row r="98053" spans="13:13" x14ac:dyDescent="0.25">
      <c r="M98053"/>
    </row>
    <row r="98054" spans="13:13" x14ac:dyDescent="0.25">
      <c r="M98054"/>
    </row>
    <row r="98055" spans="13:13" x14ac:dyDescent="0.25">
      <c r="M98055"/>
    </row>
    <row r="98056" spans="13:13" x14ac:dyDescent="0.25">
      <c r="M98056"/>
    </row>
    <row r="98057" spans="13:13" x14ac:dyDescent="0.25">
      <c r="M98057"/>
    </row>
    <row r="98058" spans="13:13" x14ac:dyDescent="0.25">
      <c r="M98058"/>
    </row>
    <row r="98059" spans="13:13" x14ac:dyDescent="0.25">
      <c r="M98059"/>
    </row>
    <row r="98060" spans="13:13" x14ac:dyDescent="0.25">
      <c r="M98060"/>
    </row>
    <row r="98061" spans="13:13" x14ac:dyDescent="0.25">
      <c r="M98061"/>
    </row>
    <row r="98062" spans="13:13" x14ac:dyDescent="0.25">
      <c r="M98062"/>
    </row>
    <row r="98063" spans="13:13" x14ac:dyDescent="0.25">
      <c r="M98063"/>
    </row>
    <row r="98064" spans="13:13" x14ac:dyDescent="0.25">
      <c r="M98064"/>
    </row>
    <row r="98065" spans="13:13" x14ac:dyDescent="0.25">
      <c r="M98065"/>
    </row>
    <row r="98066" spans="13:13" x14ac:dyDescent="0.25">
      <c r="M98066"/>
    </row>
    <row r="98067" spans="13:13" x14ac:dyDescent="0.25">
      <c r="M98067"/>
    </row>
    <row r="98068" spans="13:13" x14ac:dyDescent="0.25">
      <c r="M98068"/>
    </row>
    <row r="98069" spans="13:13" x14ac:dyDescent="0.25">
      <c r="M98069"/>
    </row>
    <row r="98070" spans="13:13" x14ac:dyDescent="0.25">
      <c r="M98070"/>
    </row>
    <row r="98071" spans="13:13" x14ac:dyDescent="0.25">
      <c r="M98071"/>
    </row>
    <row r="98072" spans="13:13" x14ac:dyDescent="0.25">
      <c r="M98072"/>
    </row>
    <row r="98073" spans="13:13" x14ac:dyDescent="0.25">
      <c r="M98073"/>
    </row>
    <row r="98074" spans="13:13" x14ac:dyDescent="0.25">
      <c r="M98074"/>
    </row>
    <row r="98075" spans="13:13" x14ac:dyDescent="0.25">
      <c r="M98075"/>
    </row>
    <row r="98076" spans="13:13" x14ac:dyDescent="0.25">
      <c r="M98076"/>
    </row>
    <row r="98077" spans="13:13" x14ac:dyDescent="0.25">
      <c r="M98077"/>
    </row>
    <row r="98078" spans="13:13" x14ac:dyDescent="0.25">
      <c r="M98078"/>
    </row>
    <row r="98079" spans="13:13" x14ac:dyDescent="0.25">
      <c r="M98079"/>
    </row>
    <row r="98080" spans="13:13" x14ac:dyDescent="0.25">
      <c r="M98080"/>
    </row>
    <row r="98081" spans="13:13" x14ac:dyDescent="0.25">
      <c r="M98081"/>
    </row>
    <row r="98082" spans="13:13" x14ac:dyDescent="0.25">
      <c r="M98082"/>
    </row>
    <row r="98083" spans="13:13" x14ac:dyDescent="0.25">
      <c r="M98083"/>
    </row>
    <row r="98084" spans="13:13" x14ac:dyDescent="0.25">
      <c r="M98084"/>
    </row>
    <row r="98085" spans="13:13" x14ac:dyDescent="0.25">
      <c r="M98085"/>
    </row>
    <row r="98086" spans="13:13" x14ac:dyDescent="0.25">
      <c r="M98086"/>
    </row>
    <row r="98087" spans="13:13" x14ac:dyDescent="0.25">
      <c r="M98087"/>
    </row>
    <row r="98088" spans="13:13" x14ac:dyDescent="0.25">
      <c r="M98088"/>
    </row>
    <row r="98089" spans="13:13" x14ac:dyDescent="0.25">
      <c r="M98089"/>
    </row>
    <row r="98090" spans="13:13" x14ac:dyDescent="0.25">
      <c r="M98090"/>
    </row>
    <row r="98091" spans="13:13" x14ac:dyDescent="0.25">
      <c r="M98091"/>
    </row>
    <row r="98092" spans="13:13" x14ac:dyDescent="0.25">
      <c r="M98092"/>
    </row>
    <row r="98093" spans="13:13" x14ac:dyDescent="0.25">
      <c r="M98093"/>
    </row>
    <row r="98094" spans="13:13" x14ac:dyDescent="0.25">
      <c r="M98094"/>
    </row>
    <row r="98095" spans="13:13" x14ac:dyDescent="0.25">
      <c r="M98095"/>
    </row>
    <row r="98096" spans="13:13" x14ac:dyDescent="0.25">
      <c r="M98096"/>
    </row>
    <row r="98097" spans="13:13" x14ac:dyDescent="0.25">
      <c r="M98097"/>
    </row>
    <row r="98098" spans="13:13" x14ac:dyDescent="0.25">
      <c r="M98098"/>
    </row>
    <row r="98099" spans="13:13" x14ac:dyDescent="0.25">
      <c r="M98099"/>
    </row>
    <row r="98100" spans="13:13" x14ac:dyDescent="0.25">
      <c r="M98100"/>
    </row>
    <row r="98101" spans="13:13" x14ac:dyDescent="0.25">
      <c r="M98101"/>
    </row>
    <row r="98102" spans="13:13" x14ac:dyDescent="0.25">
      <c r="M98102"/>
    </row>
    <row r="98103" spans="13:13" x14ac:dyDescent="0.25">
      <c r="M98103"/>
    </row>
    <row r="98104" spans="13:13" x14ac:dyDescent="0.25">
      <c r="M98104"/>
    </row>
    <row r="98105" spans="13:13" x14ac:dyDescent="0.25">
      <c r="M98105"/>
    </row>
    <row r="98106" spans="13:13" x14ac:dyDescent="0.25">
      <c r="M98106"/>
    </row>
    <row r="98107" spans="13:13" x14ac:dyDescent="0.25">
      <c r="M98107"/>
    </row>
    <row r="98108" spans="13:13" x14ac:dyDescent="0.25">
      <c r="M98108"/>
    </row>
    <row r="98109" spans="13:13" x14ac:dyDescent="0.25">
      <c r="M98109"/>
    </row>
    <row r="98110" spans="13:13" x14ac:dyDescent="0.25">
      <c r="M98110"/>
    </row>
    <row r="98111" spans="13:13" x14ac:dyDescent="0.25">
      <c r="M98111"/>
    </row>
    <row r="98112" spans="13:13" x14ac:dyDescent="0.25">
      <c r="M98112"/>
    </row>
    <row r="98113" spans="13:13" x14ac:dyDescent="0.25">
      <c r="M98113"/>
    </row>
    <row r="98114" spans="13:13" x14ac:dyDescent="0.25">
      <c r="M98114"/>
    </row>
    <row r="98115" spans="13:13" x14ac:dyDescent="0.25">
      <c r="M98115"/>
    </row>
    <row r="98116" spans="13:13" x14ac:dyDescent="0.25">
      <c r="M98116"/>
    </row>
    <row r="98117" spans="13:13" x14ac:dyDescent="0.25">
      <c r="M98117"/>
    </row>
    <row r="98118" spans="13:13" x14ac:dyDescent="0.25">
      <c r="M98118"/>
    </row>
    <row r="98119" spans="13:13" x14ac:dyDescent="0.25">
      <c r="M98119"/>
    </row>
    <row r="98120" spans="13:13" x14ac:dyDescent="0.25">
      <c r="M98120"/>
    </row>
    <row r="98121" spans="13:13" x14ac:dyDescent="0.25">
      <c r="M98121"/>
    </row>
    <row r="98122" spans="13:13" x14ac:dyDescent="0.25">
      <c r="M98122"/>
    </row>
    <row r="98123" spans="13:13" x14ac:dyDescent="0.25">
      <c r="M98123"/>
    </row>
    <row r="98124" spans="13:13" x14ac:dyDescent="0.25">
      <c r="M98124"/>
    </row>
    <row r="98125" spans="13:13" x14ac:dyDescent="0.25">
      <c r="M98125"/>
    </row>
    <row r="98126" spans="13:13" x14ac:dyDescent="0.25">
      <c r="M98126"/>
    </row>
    <row r="98127" spans="13:13" x14ac:dyDescent="0.25">
      <c r="M98127"/>
    </row>
    <row r="98128" spans="13:13" x14ac:dyDescent="0.25">
      <c r="M98128"/>
    </row>
    <row r="98129" spans="13:13" x14ac:dyDescent="0.25">
      <c r="M98129"/>
    </row>
    <row r="98130" spans="13:13" x14ac:dyDescent="0.25">
      <c r="M98130"/>
    </row>
    <row r="98131" spans="13:13" x14ac:dyDescent="0.25">
      <c r="M98131"/>
    </row>
    <row r="98132" spans="13:13" x14ac:dyDescent="0.25">
      <c r="M98132"/>
    </row>
    <row r="98133" spans="13:13" x14ac:dyDescent="0.25">
      <c r="M98133"/>
    </row>
    <row r="98134" spans="13:13" x14ac:dyDescent="0.25">
      <c r="M98134"/>
    </row>
    <row r="98135" spans="13:13" x14ac:dyDescent="0.25">
      <c r="M98135"/>
    </row>
    <row r="98136" spans="13:13" x14ac:dyDescent="0.25">
      <c r="M98136"/>
    </row>
    <row r="98137" spans="13:13" x14ac:dyDescent="0.25">
      <c r="M98137"/>
    </row>
    <row r="98138" spans="13:13" x14ac:dyDescent="0.25">
      <c r="M98138"/>
    </row>
    <row r="98139" spans="13:13" x14ac:dyDescent="0.25">
      <c r="M98139"/>
    </row>
    <row r="98140" spans="13:13" x14ac:dyDescent="0.25">
      <c r="M98140"/>
    </row>
    <row r="98141" spans="13:13" x14ac:dyDescent="0.25">
      <c r="M98141"/>
    </row>
    <row r="98142" spans="13:13" x14ac:dyDescent="0.25">
      <c r="M98142"/>
    </row>
    <row r="98143" spans="13:13" x14ac:dyDescent="0.25">
      <c r="M98143"/>
    </row>
    <row r="98144" spans="13:13" x14ac:dyDescent="0.25">
      <c r="M98144"/>
    </row>
    <row r="98145" spans="13:13" x14ac:dyDescent="0.25">
      <c r="M98145"/>
    </row>
    <row r="98146" spans="13:13" x14ac:dyDescent="0.25">
      <c r="M98146"/>
    </row>
    <row r="98147" spans="13:13" x14ac:dyDescent="0.25">
      <c r="M98147"/>
    </row>
    <row r="98148" spans="13:13" x14ac:dyDescent="0.25">
      <c r="M98148"/>
    </row>
    <row r="98149" spans="13:13" x14ac:dyDescent="0.25">
      <c r="M98149"/>
    </row>
    <row r="98150" spans="13:13" x14ac:dyDescent="0.25">
      <c r="M98150"/>
    </row>
    <row r="98151" spans="13:13" x14ac:dyDescent="0.25">
      <c r="M98151"/>
    </row>
    <row r="98152" spans="13:13" x14ac:dyDescent="0.25">
      <c r="M98152"/>
    </row>
    <row r="98153" spans="13:13" x14ac:dyDescent="0.25">
      <c r="M98153"/>
    </row>
    <row r="98154" spans="13:13" x14ac:dyDescent="0.25">
      <c r="M98154"/>
    </row>
    <row r="98155" spans="13:13" x14ac:dyDescent="0.25">
      <c r="M98155"/>
    </row>
    <row r="98156" spans="13:13" x14ac:dyDescent="0.25">
      <c r="M98156"/>
    </row>
    <row r="98157" spans="13:13" x14ac:dyDescent="0.25">
      <c r="M98157"/>
    </row>
    <row r="98158" spans="13:13" x14ac:dyDescent="0.25">
      <c r="M98158"/>
    </row>
    <row r="98159" spans="13:13" x14ac:dyDescent="0.25">
      <c r="M98159"/>
    </row>
    <row r="98160" spans="13:13" x14ac:dyDescent="0.25">
      <c r="M98160"/>
    </row>
    <row r="98161" spans="13:13" x14ac:dyDescent="0.25">
      <c r="M98161"/>
    </row>
    <row r="98162" spans="13:13" x14ac:dyDescent="0.25">
      <c r="M98162"/>
    </row>
    <row r="98163" spans="13:13" x14ac:dyDescent="0.25">
      <c r="M98163"/>
    </row>
    <row r="98164" spans="13:13" x14ac:dyDescent="0.25">
      <c r="M98164"/>
    </row>
    <row r="98165" spans="13:13" x14ac:dyDescent="0.25">
      <c r="M98165"/>
    </row>
    <row r="98166" spans="13:13" x14ac:dyDescent="0.25">
      <c r="M98166"/>
    </row>
    <row r="98167" spans="13:13" x14ac:dyDescent="0.25">
      <c r="M98167"/>
    </row>
    <row r="98168" spans="13:13" x14ac:dyDescent="0.25">
      <c r="M98168"/>
    </row>
    <row r="98169" spans="13:13" x14ac:dyDescent="0.25">
      <c r="M98169"/>
    </row>
    <row r="98170" spans="13:13" x14ac:dyDescent="0.25">
      <c r="M98170"/>
    </row>
    <row r="98171" spans="13:13" x14ac:dyDescent="0.25">
      <c r="M98171"/>
    </row>
    <row r="98172" spans="13:13" x14ac:dyDescent="0.25">
      <c r="M98172"/>
    </row>
    <row r="98173" spans="13:13" x14ac:dyDescent="0.25">
      <c r="M98173"/>
    </row>
    <row r="98174" spans="13:13" x14ac:dyDescent="0.25">
      <c r="M98174"/>
    </row>
    <row r="98175" spans="13:13" x14ac:dyDescent="0.25">
      <c r="M98175"/>
    </row>
    <row r="98176" spans="13:13" x14ac:dyDescent="0.25">
      <c r="M98176"/>
    </row>
    <row r="98177" spans="13:13" x14ac:dyDescent="0.25">
      <c r="M98177"/>
    </row>
    <row r="98178" spans="13:13" x14ac:dyDescent="0.25">
      <c r="M98178"/>
    </row>
    <row r="98179" spans="13:13" x14ac:dyDescent="0.25">
      <c r="M98179"/>
    </row>
    <row r="98180" spans="13:13" x14ac:dyDescent="0.25">
      <c r="M98180"/>
    </row>
    <row r="98181" spans="13:13" x14ac:dyDescent="0.25">
      <c r="M98181"/>
    </row>
    <row r="98182" spans="13:13" x14ac:dyDescent="0.25">
      <c r="M98182"/>
    </row>
    <row r="98183" spans="13:13" x14ac:dyDescent="0.25">
      <c r="M98183"/>
    </row>
    <row r="98184" spans="13:13" x14ac:dyDescent="0.25">
      <c r="M98184"/>
    </row>
    <row r="98185" spans="13:13" x14ac:dyDescent="0.25">
      <c r="M98185"/>
    </row>
    <row r="98186" spans="13:13" x14ac:dyDescent="0.25">
      <c r="M98186"/>
    </row>
    <row r="98187" spans="13:13" x14ac:dyDescent="0.25">
      <c r="M98187"/>
    </row>
    <row r="98188" spans="13:13" x14ac:dyDescent="0.25">
      <c r="M98188"/>
    </row>
    <row r="98189" spans="13:13" x14ac:dyDescent="0.25">
      <c r="M98189"/>
    </row>
    <row r="98190" spans="13:13" x14ac:dyDescent="0.25">
      <c r="M98190"/>
    </row>
    <row r="98191" spans="13:13" x14ac:dyDescent="0.25">
      <c r="M98191"/>
    </row>
    <row r="98192" spans="13:13" x14ac:dyDescent="0.25">
      <c r="M98192"/>
    </row>
    <row r="98193" spans="13:13" x14ac:dyDescent="0.25">
      <c r="M98193"/>
    </row>
    <row r="98194" spans="13:13" x14ac:dyDescent="0.25">
      <c r="M98194"/>
    </row>
    <row r="98195" spans="13:13" x14ac:dyDescent="0.25">
      <c r="M98195"/>
    </row>
    <row r="98196" spans="13:13" x14ac:dyDescent="0.25">
      <c r="M98196"/>
    </row>
    <row r="98197" spans="13:13" x14ac:dyDescent="0.25">
      <c r="M98197"/>
    </row>
    <row r="98198" spans="13:13" x14ac:dyDescent="0.25">
      <c r="M98198"/>
    </row>
    <row r="98199" spans="13:13" x14ac:dyDescent="0.25">
      <c r="M98199"/>
    </row>
    <row r="98200" spans="13:13" x14ac:dyDescent="0.25">
      <c r="M98200"/>
    </row>
    <row r="98201" spans="13:13" x14ac:dyDescent="0.25">
      <c r="M98201"/>
    </row>
    <row r="98202" spans="13:13" x14ac:dyDescent="0.25">
      <c r="M98202"/>
    </row>
    <row r="98203" spans="13:13" x14ac:dyDescent="0.25">
      <c r="M98203"/>
    </row>
    <row r="98204" spans="13:13" x14ac:dyDescent="0.25">
      <c r="M98204"/>
    </row>
    <row r="98205" spans="13:13" x14ac:dyDescent="0.25">
      <c r="M98205"/>
    </row>
    <row r="98206" spans="13:13" x14ac:dyDescent="0.25">
      <c r="M98206"/>
    </row>
    <row r="98207" spans="13:13" x14ac:dyDescent="0.25">
      <c r="M98207"/>
    </row>
    <row r="98208" spans="13:13" x14ac:dyDescent="0.25">
      <c r="M98208"/>
    </row>
    <row r="98209" spans="13:13" x14ac:dyDescent="0.25">
      <c r="M98209"/>
    </row>
    <row r="98210" spans="13:13" x14ac:dyDescent="0.25">
      <c r="M98210"/>
    </row>
    <row r="98211" spans="13:13" x14ac:dyDescent="0.25">
      <c r="M98211"/>
    </row>
    <row r="98212" spans="13:13" x14ac:dyDescent="0.25">
      <c r="M98212"/>
    </row>
    <row r="98213" spans="13:13" x14ac:dyDescent="0.25">
      <c r="M98213"/>
    </row>
    <row r="98214" spans="13:13" x14ac:dyDescent="0.25">
      <c r="M98214"/>
    </row>
    <row r="98215" spans="13:13" x14ac:dyDescent="0.25">
      <c r="M98215"/>
    </row>
    <row r="98216" spans="13:13" x14ac:dyDescent="0.25">
      <c r="M98216"/>
    </row>
    <row r="98217" spans="13:13" x14ac:dyDescent="0.25">
      <c r="M98217"/>
    </row>
    <row r="98218" spans="13:13" x14ac:dyDescent="0.25">
      <c r="M98218"/>
    </row>
    <row r="98219" spans="13:13" x14ac:dyDescent="0.25">
      <c r="M98219"/>
    </row>
    <row r="98220" spans="13:13" x14ac:dyDescent="0.25">
      <c r="M98220"/>
    </row>
    <row r="98221" spans="13:13" x14ac:dyDescent="0.25">
      <c r="M98221"/>
    </row>
    <row r="98222" spans="13:13" x14ac:dyDescent="0.25">
      <c r="M98222"/>
    </row>
    <row r="98223" spans="13:13" x14ac:dyDescent="0.25">
      <c r="M98223"/>
    </row>
    <row r="98224" spans="13:13" x14ac:dyDescent="0.25">
      <c r="M98224"/>
    </row>
    <row r="98225" spans="13:13" x14ac:dyDescent="0.25">
      <c r="M98225"/>
    </row>
    <row r="98226" spans="13:13" x14ac:dyDescent="0.25">
      <c r="M98226"/>
    </row>
    <row r="98227" spans="13:13" x14ac:dyDescent="0.25">
      <c r="M98227"/>
    </row>
    <row r="98228" spans="13:13" x14ac:dyDescent="0.25">
      <c r="M98228"/>
    </row>
    <row r="98229" spans="13:13" x14ac:dyDescent="0.25">
      <c r="M98229"/>
    </row>
    <row r="98230" spans="13:13" x14ac:dyDescent="0.25">
      <c r="M98230"/>
    </row>
    <row r="98231" spans="13:13" x14ac:dyDescent="0.25">
      <c r="M98231"/>
    </row>
    <row r="98232" spans="13:13" x14ac:dyDescent="0.25">
      <c r="M98232"/>
    </row>
    <row r="98233" spans="13:13" x14ac:dyDescent="0.25">
      <c r="M98233"/>
    </row>
    <row r="98234" spans="13:13" x14ac:dyDescent="0.25">
      <c r="M98234"/>
    </row>
    <row r="98235" spans="13:13" x14ac:dyDescent="0.25">
      <c r="M98235"/>
    </row>
    <row r="98236" spans="13:13" x14ac:dyDescent="0.25">
      <c r="M98236"/>
    </row>
    <row r="98237" spans="13:13" x14ac:dyDescent="0.25">
      <c r="M98237"/>
    </row>
    <row r="98238" spans="13:13" x14ac:dyDescent="0.25">
      <c r="M98238"/>
    </row>
    <row r="98239" spans="13:13" x14ac:dyDescent="0.25">
      <c r="M98239"/>
    </row>
    <row r="98240" spans="13:13" x14ac:dyDescent="0.25">
      <c r="M98240"/>
    </row>
    <row r="98241" spans="13:13" x14ac:dyDescent="0.25">
      <c r="M98241"/>
    </row>
    <row r="98242" spans="13:13" x14ac:dyDescent="0.25">
      <c r="M98242"/>
    </row>
    <row r="98243" spans="13:13" x14ac:dyDescent="0.25">
      <c r="M98243"/>
    </row>
    <row r="98244" spans="13:13" x14ac:dyDescent="0.25">
      <c r="M98244"/>
    </row>
    <row r="98245" spans="13:13" x14ac:dyDescent="0.25">
      <c r="M98245"/>
    </row>
    <row r="98246" spans="13:13" x14ac:dyDescent="0.25">
      <c r="M98246"/>
    </row>
    <row r="98247" spans="13:13" x14ac:dyDescent="0.25">
      <c r="M98247"/>
    </row>
    <row r="98248" spans="13:13" x14ac:dyDescent="0.25">
      <c r="M98248"/>
    </row>
    <row r="98249" spans="13:13" x14ac:dyDescent="0.25">
      <c r="M98249"/>
    </row>
    <row r="98250" spans="13:13" x14ac:dyDescent="0.25">
      <c r="M98250"/>
    </row>
    <row r="98251" spans="13:13" x14ac:dyDescent="0.25">
      <c r="M98251"/>
    </row>
    <row r="98252" spans="13:13" x14ac:dyDescent="0.25">
      <c r="M98252"/>
    </row>
    <row r="98253" spans="13:13" x14ac:dyDescent="0.25">
      <c r="M98253"/>
    </row>
    <row r="98254" spans="13:13" x14ac:dyDescent="0.25">
      <c r="M98254"/>
    </row>
    <row r="98255" spans="13:13" x14ac:dyDescent="0.25">
      <c r="M98255"/>
    </row>
    <row r="98256" spans="13:13" x14ac:dyDescent="0.25">
      <c r="M98256"/>
    </row>
    <row r="98257" spans="13:13" x14ac:dyDescent="0.25">
      <c r="M98257"/>
    </row>
    <row r="98258" spans="13:13" x14ac:dyDescent="0.25">
      <c r="M98258"/>
    </row>
    <row r="98259" spans="13:13" x14ac:dyDescent="0.25">
      <c r="M98259"/>
    </row>
    <row r="98260" spans="13:13" x14ac:dyDescent="0.25">
      <c r="M98260"/>
    </row>
    <row r="98261" spans="13:13" x14ac:dyDescent="0.25">
      <c r="M98261"/>
    </row>
    <row r="98262" spans="13:13" x14ac:dyDescent="0.25">
      <c r="M98262"/>
    </row>
    <row r="98263" spans="13:13" x14ac:dyDescent="0.25">
      <c r="M98263"/>
    </row>
    <row r="98264" spans="13:13" x14ac:dyDescent="0.25">
      <c r="M98264"/>
    </row>
    <row r="98265" spans="13:13" x14ac:dyDescent="0.25">
      <c r="M98265"/>
    </row>
    <row r="98266" spans="13:13" x14ac:dyDescent="0.25">
      <c r="M98266"/>
    </row>
    <row r="98267" spans="13:13" x14ac:dyDescent="0.25">
      <c r="M98267"/>
    </row>
    <row r="98268" spans="13:13" x14ac:dyDescent="0.25">
      <c r="M98268"/>
    </row>
    <row r="98269" spans="13:13" x14ac:dyDescent="0.25">
      <c r="M98269"/>
    </row>
    <row r="98270" spans="13:13" x14ac:dyDescent="0.25">
      <c r="M98270"/>
    </row>
    <row r="98271" spans="13:13" x14ac:dyDescent="0.25">
      <c r="M98271"/>
    </row>
    <row r="98272" spans="13:13" x14ac:dyDescent="0.25">
      <c r="M98272"/>
    </row>
    <row r="98273" spans="13:13" x14ac:dyDescent="0.25">
      <c r="M98273"/>
    </row>
    <row r="98274" spans="13:13" x14ac:dyDescent="0.25">
      <c r="M98274"/>
    </row>
    <row r="98275" spans="13:13" x14ac:dyDescent="0.25">
      <c r="M98275"/>
    </row>
    <row r="98276" spans="13:13" x14ac:dyDescent="0.25">
      <c r="M98276"/>
    </row>
    <row r="98277" spans="13:13" x14ac:dyDescent="0.25">
      <c r="M98277"/>
    </row>
    <row r="98278" spans="13:13" x14ac:dyDescent="0.25">
      <c r="M98278"/>
    </row>
    <row r="98279" spans="13:13" x14ac:dyDescent="0.25">
      <c r="M98279"/>
    </row>
    <row r="98280" spans="13:13" x14ac:dyDescent="0.25">
      <c r="M98280"/>
    </row>
    <row r="98281" spans="13:13" x14ac:dyDescent="0.25">
      <c r="M98281"/>
    </row>
    <row r="98282" spans="13:13" x14ac:dyDescent="0.25">
      <c r="M98282"/>
    </row>
    <row r="98283" spans="13:13" x14ac:dyDescent="0.25">
      <c r="M98283"/>
    </row>
    <row r="98284" spans="13:13" x14ac:dyDescent="0.25">
      <c r="M98284"/>
    </row>
    <row r="98285" spans="13:13" x14ac:dyDescent="0.25">
      <c r="M98285"/>
    </row>
    <row r="98286" spans="13:13" x14ac:dyDescent="0.25">
      <c r="M98286"/>
    </row>
    <row r="98287" spans="13:13" x14ac:dyDescent="0.25">
      <c r="M98287"/>
    </row>
    <row r="98288" spans="13:13" x14ac:dyDescent="0.25">
      <c r="M98288"/>
    </row>
    <row r="98289" spans="13:13" x14ac:dyDescent="0.25">
      <c r="M98289"/>
    </row>
    <row r="98290" spans="13:13" x14ac:dyDescent="0.25">
      <c r="M98290"/>
    </row>
    <row r="98291" spans="13:13" x14ac:dyDescent="0.25">
      <c r="M98291"/>
    </row>
    <row r="98292" spans="13:13" x14ac:dyDescent="0.25">
      <c r="M98292"/>
    </row>
    <row r="98293" spans="13:13" x14ac:dyDescent="0.25">
      <c r="M98293"/>
    </row>
    <row r="98294" spans="13:13" x14ac:dyDescent="0.25">
      <c r="M98294"/>
    </row>
    <row r="98295" spans="13:13" x14ac:dyDescent="0.25">
      <c r="M98295"/>
    </row>
    <row r="98296" spans="13:13" x14ac:dyDescent="0.25">
      <c r="M98296"/>
    </row>
    <row r="98297" spans="13:13" x14ac:dyDescent="0.25">
      <c r="M98297"/>
    </row>
    <row r="98298" spans="13:13" x14ac:dyDescent="0.25">
      <c r="M98298"/>
    </row>
    <row r="98299" spans="13:13" x14ac:dyDescent="0.25">
      <c r="M98299"/>
    </row>
    <row r="98300" spans="13:13" x14ac:dyDescent="0.25">
      <c r="M98300"/>
    </row>
    <row r="98301" spans="13:13" x14ac:dyDescent="0.25">
      <c r="M98301"/>
    </row>
    <row r="98302" spans="13:13" x14ac:dyDescent="0.25">
      <c r="M98302"/>
    </row>
    <row r="98303" spans="13:13" x14ac:dyDescent="0.25">
      <c r="M98303"/>
    </row>
    <row r="98304" spans="13:13" x14ac:dyDescent="0.25">
      <c r="M98304"/>
    </row>
    <row r="98305" spans="13:13" x14ac:dyDescent="0.25">
      <c r="M98305"/>
    </row>
    <row r="98306" spans="13:13" x14ac:dyDescent="0.25">
      <c r="M98306"/>
    </row>
    <row r="98307" spans="13:13" x14ac:dyDescent="0.25">
      <c r="M98307"/>
    </row>
    <row r="98308" spans="13:13" x14ac:dyDescent="0.25">
      <c r="M98308"/>
    </row>
    <row r="98309" spans="13:13" x14ac:dyDescent="0.25">
      <c r="M98309"/>
    </row>
    <row r="98310" spans="13:13" x14ac:dyDescent="0.25">
      <c r="M98310"/>
    </row>
    <row r="98311" spans="13:13" x14ac:dyDescent="0.25">
      <c r="M98311"/>
    </row>
    <row r="98312" spans="13:13" x14ac:dyDescent="0.25">
      <c r="M98312"/>
    </row>
    <row r="98313" spans="13:13" x14ac:dyDescent="0.25">
      <c r="M98313"/>
    </row>
    <row r="98314" spans="13:13" x14ac:dyDescent="0.25">
      <c r="M98314"/>
    </row>
    <row r="98315" spans="13:13" x14ac:dyDescent="0.25">
      <c r="M98315"/>
    </row>
    <row r="98316" spans="13:13" x14ac:dyDescent="0.25">
      <c r="M98316"/>
    </row>
    <row r="98317" spans="13:13" x14ac:dyDescent="0.25">
      <c r="M98317"/>
    </row>
    <row r="98318" spans="13:13" x14ac:dyDescent="0.25">
      <c r="M98318"/>
    </row>
    <row r="98319" spans="13:13" x14ac:dyDescent="0.25">
      <c r="M98319"/>
    </row>
    <row r="98320" spans="13:13" x14ac:dyDescent="0.25">
      <c r="M98320"/>
    </row>
    <row r="98321" spans="13:13" x14ac:dyDescent="0.25">
      <c r="M98321"/>
    </row>
    <row r="98322" spans="13:13" x14ac:dyDescent="0.25">
      <c r="M98322"/>
    </row>
    <row r="98323" spans="13:13" x14ac:dyDescent="0.25">
      <c r="M98323"/>
    </row>
    <row r="98324" spans="13:13" x14ac:dyDescent="0.25">
      <c r="M98324"/>
    </row>
    <row r="98325" spans="13:13" x14ac:dyDescent="0.25">
      <c r="M98325"/>
    </row>
    <row r="98326" spans="13:13" x14ac:dyDescent="0.25">
      <c r="M98326"/>
    </row>
    <row r="98327" spans="13:13" x14ac:dyDescent="0.25">
      <c r="M98327"/>
    </row>
    <row r="98328" spans="13:13" x14ac:dyDescent="0.25">
      <c r="M98328"/>
    </row>
    <row r="98329" spans="13:13" x14ac:dyDescent="0.25">
      <c r="M98329"/>
    </row>
    <row r="98330" spans="13:13" x14ac:dyDescent="0.25">
      <c r="M98330"/>
    </row>
    <row r="98331" spans="13:13" x14ac:dyDescent="0.25">
      <c r="M98331"/>
    </row>
    <row r="98332" spans="13:13" x14ac:dyDescent="0.25">
      <c r="M98332"/>
    </row>
    <row r="98333" spans="13:13" x14ac:dyDescent="0.25">
      <c r="M98333"/>
    </row>
    <row r="98334" spans="13:13" x14ac:dyDescent="0.25">
      <c r="M98334"/>
    </row>
    <row r="98335" spans="13:13" x14ac:dyDescent="0.25">
      <c r="M98335"/>
    </row>
    <row r="98336" spans="13:13" x14ac:dyDescent="0.25">
      <c r="M98336"/>
    </row>
    <row r="98337" spans="13:13" x14ac:dyDescent="0.25">
      <c r="M98337"/>
    </row>
    <row r="98338" spans="13:13" x14ac:dyDescent="0.25">
      <c r="M98338"/>
    </row>
    <row r="98339" spans="13:13" x14ac:dyDescent="0.25">
      <c r="M98339"/>
    </row>
    <row r="98340" spans="13:13" x14ac:dyDescent="0.25">
      <c r="M98340"/>
    </row>
    <row r="98341" spans="13:13" x14ac:dyDescent="0.25">
      <c r="M98341"/>
    </row>
    <row r="98342" spans="13:13" x14ac:dyDescent="0.25">
      <c r="M98342"/>
    </row>
    <row r="98343" spans="13:13" x14ac:dyDescent="0.25">
      <c r="M98343"/>
    </row>
    <row r="98344" spans="13:13" x14ac:dyDescent="0.25">
      <c r="M98344"/>
    </row>
    <row r="98345" spans="13:13" x14ac:dyDescent="0.25">
      <c r="M98345"/>
    </row>
    <row r="98346" spans="13:13" x14ac:dyDescent="0.25">
      <c r="M98346"/>
    </row>
    <row r="98347" spans="13:13" x14ac:dyDescent="0.25">
      <c r="M98347"/>
    </row>
    <row r="98348" spans="13:13" x14ac:dyDescent="0.25">
      <c r="M98348"/>
    </row>
    <row r="98349" spans="13:13" x14ac:dyDescent="0.25">
      <c r="M98349"/>
    </row>
    <row r="98350" spans="13:13" x14ac:dyDescent="0.25">
      <c r="M98350"/>
    </row>
    <row r="98351" spans="13:13" x14ac:dyDescent="0.25">
      <c r="M98351"/>
    </row>
    <row r="98352" spans="13:13" x14ac:dyDescent="0.25">
      <c r="M98352"/>
    </row>
    <row r="98353" spans="13:13" x14ac:dyDescent="0.25">
      <c r="M98353"/>
    </row>
    <row r="98354" spans="13:13" x14ac:dyDescent="0.25">
      <c r="M98354"/>
    </row>
    <row r="98355" spans="13:13" x14ac:dyDescent="0.25">
      <c r="M98355"/>
    </row>
    <row r="98356" spans="13:13" x14ac:dyDescent="0.25">
      <c r="M98356"/>
    </row>
    <row r="98357" spans="13:13" x14ac:dyDescent="0.25">
      <c r="M98357"/>
    </row>
    <row r="98358" spans="13:13" x14ac:dyDescent="0.25">
      <c r="M98358"/>
    </row>
    <row r="98359" spans="13:13" x14ac:dyDescent="0.25">
      <c r="M98359"/>
    </row>
    <row r="98360" spans="13:13" x14ac:dyDescent="0.25">
      <c r="M98360"/>
    </row>
    <row r="98361" spans="13:13" x14ac:dyDescent="0.25">
      <c r="M98361"/>
    </row>
    <row r="98362" spans="13:13" x14ac:dyDescent="0.25">
      <c r="M98362"/>
    </row>
    <row r="98363" spans="13:13" x14ac:dyDescent="0.25">
      <c r="M98363"/>
    </row>
    <row r="98364" spans="13:13" x14ac:dyDescent="0.25">
      <c r="M98364"/>
    </row>
    <row r="98365" spans="13:13" x14ac:dyDescent="0.25">
      <c r="M98365"/>
    </row>
    <row r="98366" spans="13:13" x14ac:dyDescent="0.25">
      <c r="M98366"/>
    </row>
    <row r="98367" spans="13:13" x14ac:dyDescent="0.25">
      <c r="M98367"/>
    </row>
    <row r="98368" spans="13:13" x14ac:dyDescent="0.25">
      <c r="M98368"/>
    </row>
    <row r="98369" spans="13:13" x14ac:dyDescent="0.25">
      <c r="M98369"/>
    </row>
    <row r="98370" spans="13:13" x14ac:dyDescent="0.25">
      <c r="M98370"/>
    </row>
    <row r="98371" spans="13:13" x14ac:dyDescent="0.25">
      <c r="M98371"/>
    </row>
    <row r="98372" spans="13:13" x14ac:dyDescent="0.25">
      <c r="M98372"/>
    </row>
    <row r="98373" spans="13:13" x14ac:dyDescent="0.25">
      <c r="M98373"/>
    </row>
    <row r="98374" spans="13:13" x14ac:dyDescent="0.25">
      <c r="M98374"/>
    </row>
    <row r="98375" spans="13:13" x14ac:dyDescent="0.25">
      <c r="M98375"/>
    </row>
    <row r="98376" spans="13:13" x14ac:dyDescent="0.25">
      <c r="M98376"/>
    </row>
    <row r="98377" spans="13:13" x14ac:dyDescent="0.25">
      <c r="M98377"/>
    </row>
    <row r="98378" spans="13:13" x14ac:dyDescent="0.25">
      <c r="M98378"/>
    </row>
    <row r="98379" spans="13:13" x14ac:dyDescent="0.25">
      <c r="M98379"/>
    </row>
    <row r="98380" spans="13:13" x14ac:dyDescent="0.25">
      <c r="M98380"/>
    </row>
    <row r="98381" spans="13:13" x14ac:dyDescent="0.25">
      <c r="M98381"/>
    </row>
    <row r="98382" spans="13:13" x14ac:dyDescent="0.25">
      <c r="M98382"/>
    </row>
    <row r="98383" spans="13:13" x14ac:dyDescent="0.25">
      <c r="M98383"/>
    </row>
    <row r="98384" spans="13:13" x14ac:dyDescent="0.25">
      <c r="M98384"/>
    </row>
    <row r="98385" spans="13:13" x14ac:dyDescent="0.25">
      <c r="M98385"/>
    </row>
    <row r="98386" spans="13:13" x14ac:dyDescent="0.25">
      <c r="M98386"/>
    </row>
    <row r="98387" spans="13:13" x14ac:dyDescent="0.25">
      <c r="M98387"/>
    </row>
    <row r="98388" spans="13:13" x14ac:dyDescent="0.25">
      <c r="M98388"/>
    </row>
    <row r="98389" spans="13:13" x14ac:dyDescent="0.25">
      <c r="M98389"/>
    </row>
    <row r="98390" spans="13:13" x14ac:dyDescent="0.25">
      <c r="M98390"/>
    </row>
    <row r="98391" spans="13:13" x14ac:dyDescent="0.25">
      <c r="M98391"/>
    </row>
    <row r="98392" spans="13:13" x14ac:dyDescent="0.25">
      <c r="M98392"/>
    </row>
    <row r="98393" spans="13:13" x14ac:dyDescent="0.25">
      <c r="M98393"/>
    </row>
    <row r="98394" spans="13:13" x14ac:dyDescent="0.25">
      <c r="M98394"/>
    </row>
    <row r="98395" spans="13:13" x14ac:dyDescent="0.25">
      <c r="M98395"/>
    </row>
    <row r="98396" spans="13:13" x14ac:dyDescent="0.25">
      <c r="M98396"/>
    </row>
    <row r="98397" spans="13:13" x14ac:dyDescent="0.25">
      <c r="M98397"/>
    </row>
    <row r="98398" spans="13:13" x14ac:dyDescent="0.25">
      <c r="M98398"/>
    </row>
    <row r="98399" spans="13:13" x14ac:dyDescent="0.25">
      <c r="M98399"/>
    </row>
    <row r="98400" spans="13:13" x14ac:dyDescent="0.25">
      <c r="M98400"/>
    </row>
    <row r="98401" spans="13:13" x14ac:dyDescent="0.25">
      <c r="M98401"/>
    </row>
    <row r="98402" spans="13:13" x14ac:dyDescent="0.25">
      <c r="M98402"/>
    </row>
    <row r="98403" spans="13:13" x14ac:dyDescent="0.25">
      <c r="M98403"/>
    </row>
    <row r="98404" spans="13:13" x14ac:dyDescent="0.25">
      <c r="M98404"/>
    </row>
    <row r="98405" spans="13:13" x14ac:dyDescent="0.25">
      <c r="M98405"/>
    </row>
    <row r="98406" spans="13:13" x14ac:dyDescent="0.25">
      <c r="M98406"/>
    </row>
    <row r="98407" spans="13:13" x14ac:dyDescent="0.25">
      <c r="M98407"/>
    </row>
    <row r="98408" spans="13:13" x14ac:dyDescent="0.25">
      <c r="M98408"/>
    </row>
    <row r="98409" spans="13:13" x14ac:dyDescent="0.25">
      <c r="M98409"/>
    </row>
    <row r="98410" spans="13:13" x14ac:dyDescent="0.25">
      <c r="M98410"/>
    </row>
    <row r="98411" spans="13:13" x14ac:dyDescent="0.25">
      <c r="M98411"/>
    </row>
    <row r="98412" spans="13:13" x14ac:dyDescent="0.25">
      <c r="M98412"/>
    </row>
    <row r="98413" spans="13:13" x14ac:dyDescent="0.25">
      <c r="M98413"/>
    </row>
    <row r="98414" spans="13:13" x14ac:dyDescent="0.25">
      <c r="M98414"/>
    </row>
    <row r="98415" spans="13:13" x14ac:dyDescent="0.25">
      <c r="M98415"/>
    </row>
    <row r="98416" spans="13:13" x14ac:dyDescent="0.25">
      <c r="M98416"/>
    </row>
    <row r="98417" spans="13:13" x14ac:dyDescent="0.25">
      <c r="M98417"/>
    </row>
    <row r="98418" spans="13:13" x14ac:dyDescent="0.25">
      <c r="M98418"/>
    </row>
    <row r="98419" spans="13:13" x14ac:dyDescent="0.25">
      <c r="M98419"/>
    </row>
    <row r="98420" spans="13:13" x14ac:dyDescent="0.25">
      <c r="M98420"/>
    </row>
    <row r="98421" spans="13:13" x14ac:dyDescent="0.25">
      <c r="M98421"/>
    </row>
    <row r="98422" spans="13:13" x14ac:dyDescent="0.25">
      <c r="M98422"/>
    </row>
    <row r="98423" spans="13:13" x14ac:dyDescent="0.25">
      <c r="M98423"/>
    </row>
    <row r="98424" spans="13:13" x14ac:dyDescent="0.25">
      <c r="M98424"/>
    </row>
    <row r="98425" spans="13:13" x14ac:dyDescent="0.25">
      <c r="M98425"/>
    </row>
    <row r="98426" spans="13:13" x14ac:dyDescent="0.25">
      <c r="M98426"/>
    </row>
    <row r="98427" spans="13:13" x14ac:dyDescent="0.25">
      <c r="M98427"/>
    </row>
    <row r="98428" spans="13:13" x14ac:dyDescent="0.25">
      <c r="M98428"/>
    </row>
    <row r="98429" spans="13:13" x14ac:dyDescent="0.25">
      <c r="M98429"/>
    </row>
    <row r="98430" spans="13:13" x14ac:dyDescent="0.25">
      <c r="M98430"/>
    </row>
    <row r="98431" spans="13:13" x14ac:dyDescent="0.25">
      <c r="M98431"/>
    </row>
    <row r="98432" spans="13:13" x14ac:dyDescent="0.25">
      <c r="M98432"/>
    </row>
    <row r="98433" spans="13:13" x14ac:dyDescent="0.25">
      <c r="M98433"/>
    </row>
    <row r="98434" spans="13:13" x14ac:dyDescent="0.25">
      <c r="M98434"/>
    </row>
    <row r="98435" spans="13:13" x14ac:dyDescent="0.25">
      <c r="M98435"/>
    </row>
    <row r="98436" spans="13:13" x14ac:dyDescent="0.25">
      <c r="M98436"/>
    </row>
    <row r="98437" spans="13:13" x14ac:dyDescent="0.25">
      <c r="M98437"/>
    </row>
    <row r="98438" spans="13:13" x14ac:dyDescent="0.25">
      <c r="M98438"/>
    </row>
    <row r="98439" spans="13:13" x14ac:dyDescent="0.25">
      <c r="M98439"/>
    </row>
    <row r="98440" spans="13:13" x14ac:dyDescent="0.25">
      <c r="M98440"/>
    </row>
    <row r="98441" spans="13:13" x14ac:dyDescent="0.25">
      <c r="M98441"/>
    </row>
    <row r="98442" spans="13:13" x14ac:dyDescent="0.25">
      <c r="M98442"/>
    </row>
    <row r="98443" spans="13:13" x14ac:dyDescent="0.25">
      <c r="M98443"/>
    </row>
    <row r="98444" spans="13:13" x14ac:dyDescent="0.25">
      <c r="M98444"/>
    </row>
    <row r="98445" spans="13:13" x14ac:dyDescent="0.25">
      <c r="M98445"/>
    </row>
    <row r="98446" spans="13:13" x14ac:dyDescent="0.25">
      <c r="M98446"/>
    </row>
    <row r="98447" spans="13:13" x14ac:dyDescent="0.25">
      <c r="M98447"/>
    </row>
    <row r="98448" spans="13:13" x14ac:dyDescent="0.25">
      <c r="M98448"/>
    </row>
    <row r="98449" spans="13:13" x14ac:dyDescent="0.25">
      <c r="M98449"/>
    </row>
    <row r="98450" spans="13:13" x14ac:dyDescent="0.25">
      <c r="M98450"/>
    </row>
    <row r="98451" spans="13:13" x14ac:dyDescent="0.25">
      <c r="M98451"/>
    </row>
    <row r="98452" spans="13:13" x14ac:dyDescent="0.25">
      <c r="M98452"/>
    </row>
    <row r="98453" spans="13:13" x14ac:dyDescent="0.25">
      <c r="M98453"/>
    </row>
    <row r="98454" spans="13:13" x14ac:dyDescent="0.25">
      <c r="M98454"/>
    </row>
    <row r="98455" spans="13:13" x14ac:dyDescent="0.25">
      <c r="M98455"/>
    </row>
    <row r="98456" spans="13:13" x14ac:dyDescent="0.25">
      <c r="M98456"/>
    </row>
    <row r="98457" spans="13:13" x14ac:dyDescent="0.25">
      <c r="M98457"/>
    </row>
    <row r="98458" spans="13:13" x14ac:dyDescent="0.25">
      <c r="M98458"/>
    </row>
    <row r="98459" spans="13:13" x14ac:dyDescent="0.25">
      <c r="M98459"/>
    </row>
    <row r="98460" spans="13:13" x14ac:dyDescent="0.25">
      <c r="M98460"/>
    </row>
    <row r="98461" spans="13:13" x14ac:dyDescent="0.25">
      <c r="M98461"/>
    </row>
    <row r="98462" spans="13:13" x14ac:dyDescent="0.25">
      <c r="M98462"/>
    </row>
    <row r="98463" spans="13:13" x14ac:dyDescent="0.25">
      <c r="M98463"/>
    </row>
    <row r="98464" spans="13:13" x14ac:dyDescent="0.25">
      <c r="M98464"/>
    </row>
    <row r="98465" spans="13:13" x14ac:dyDescent="0.25">
      <c r="M98465"/>
    </row>
    <row r="98466" spans="13:13" x14ac:dyDescent="0.25">
      <c r="M98466"/>
    </row>
    <row r="98467" spans="13:13" x14ac:dyDescent="0.25">
      <c r="M98467"/>
    </row>
    <row r="98468" spans="13:13" x14ac:dyDescent="0.25">
      <c r="M98468"/>
    </row>
    <row r="98469" spans="13:13" x14ac:dyDescent="0.25">
      <c r="M98469"/>
    </row>
    <row r="98470" spans="13:13" x14ac:dyDescent="0.25">
      <c r="M98470"/>
    </row>
    <row r="98471" spans="13:13" x14ac:dyDescent="0.25">
      <c r="M98471"/>
    </row>
    <row r="98472" spans="13:13" x14ac:dyDescent="0.25">
      <c r="M98472"/>
    </row>
    <row r="98473" spans="13:13" x14ac:dyDescent="0.25">
      <c r="M98473"/>
    </row>
    <row r="98474" spans="13:13" x14ac:dyDescent="0.25">
      <c r="M98474"/>
    </row>
    <row r="98475" spans="13:13" x14ac:dyDescent="0.25">
      <c r="M98475"/>
    </row>
    <row r="98476" spans="13:13" x14ac:dyDescent="0.25">
      <c r="M98476"/>
    </row>
    <row r="98477" spans="13:13" x14ac:dyDescent="0.25">
      <c r="M98477"/>
    </row>
    <row r="98478" spans="13:13" x14ac:dyDescent="0.25">
      <c r="M98478"/>
    </row>
    <row r="98479" spans="13:13" x14ac:dyDescent="0.25">
      <c r="M98479"/>
    </row>
    <row r="98480" spans="13:13" x14ac:dyDescent="0.25">
      <c r="M98480"/>
    </row>
    <row r="98481" spans="13:13" x14ac:dyDescent="0.25">
      <c r="M98481"/>
    </row>
    <row r="98482" spans="13:13" x14ac:dyDescent="0.25">
      <c r="M98482"/>
    </row>
    <row r="98483" spans="13:13" x14ac:dyDescent="0.25">
      <c r="M98483"/>
    </row>
    <row r="98484" spans="13:13" x14ac:dyDescent="0.25">
      <c r="M98484"/>
    </row>
    <row r="98485" spans="13:13" x14ac:dyDescent="0.25">
      <c r="M98485"/>
    </row>
    <row r="98486" spans="13:13" x14ac:dyDescent="0.25">
      <c r="M98486"/>
    </row>
    <row r="98487" spans="13:13" x14ac:dyDescent="0.25">
      <c r="M98487"/>
    </row>
    <row r="98488" spans="13:13" x14ac:dyDescent="0.25">
      <c r="M98488"/>
    </row>
    <row r="98489" spans="13:13" x14ac:dyDescent="0.25">
      <c r="M98489"/>
    </row>
    <row r="98490" spans="13:13" x14ac:dyDescent="0.25">
      <c r="M98490"/>
    </row>
    <row r="98491" spans="13:13" x14ac:dyDescent="0.25">
      <c r="M98491"/>
    </row>
    <row r="98492" spans="13:13" x14ac:dyDescent="0.25">
      <c r="M98492"/>
    </row>
    <row r="98493" spans="13:13" x14ac:dyDescent="0.25">
      <c r="M98493"/>
    </row>
    <row r="98494" spans="13:13" x14ac:dyDescent="0.25">
      <c r="M98494"/>
    </row>
    <row r="98495" spans="13:13" x14ac:dyDescent="0.25">
      <c r="M98495"/>
    </row>
    <row r="98496" spans="13:13" x14ac:dyDescent="0.25">
      <c r="M98496"/>
    </row>
    <row r="98497" spans="13:13" x14ac:dyDescent="0.25">
      <c r="M98497"/>
    </row>
    <row r="98498" spans="13:13" x14ac:dyDescent="0.25">
      <c r="M98498"/>
    </row>
    <row r="98499" spans="13:13" x14ac:dyDescent="0.25">
      <c r="M98499"/>
    </row>
    <row r="98500" spans="13:13" x14ac:dyDescent="0.25">
      <c r="M98500"/>
    </row>
    <row r="98501" spans="13:13" x14ac:dyDescent="0.25">
      <c r="M98501"/>
    </row>
    <row r="98502" spans="13:13" x14ac:dyDescent="0.25">
      <c r="M98502"/>
    </row>
    <row r="98503" spans="13:13" x14ac:dyDescent="0.25">
      <c r="M98503"/>
    </row>
    <row r="98504" spans="13:13" x14ac:dyDescent="0.25">
      <c r="M98504"/>
    </row>
    <row r="98505" spans="13:13" x14ac:dyDescent="0.25">
      <c r="M98505"/>
    </row>
    <row r="98506" spans="13:13" x14ac:dyDescent="0.25">
      <c r="M98506"/>
    </row>
    <row r="98507" spans="13:13" x14ac:dyDescent="0.25">
      <c r="M98507"/>
    </row>
    <row r="98508" spans="13:13" x14ac:dyDescent="0.25">
      <c r="M98508"/>
    </row>
    <row r="98509" spans="13:13" x14ac:dyDescent="0.25">
      <c r="M98509"/>
    </row>
    <row r="98510" spans="13:13" x14ac:dyDescent="0.25">
      <c r="M98510"/>
    </row>
    <row r="98511" spans="13:13" x14ac:dyDescent="0.25">
      <c r="M98511"/>
    </row>
    <row r="98512" spans="13:13" x14ac:dyDescent="0.25">
      <c r="M98512"/>
    </row>
    <row r="98513" spans="13:13" x14ac:dyDescent="0.25">
      <c r="M98513"/>
    </row>
    <row r="98514" spans="13:13" x14ac:dyDescent="0.25">
      <c r="M98514"/>
    </row>
    <row r="98515" spans="13:13" x14ac:dyDescent="0.25">
      <c r="M98515"/>
    </row>
    <row r="98516" spans="13:13" x14ac:dyDescent="0.25">
      <c r="M98516"/>
    </row>
    <row r="98517" spans="13:13" x14ac:dyDescent="0.25">
      <c r="M98517"/>
    </row>
    <row r="98518" spans="13:13" x14ac:dyDescent="0.25">
      <c r="M98518"/>
    </row>
    <row r="98519" spans="13:13" x14ac:dyDescent="0.25">
      <c r="M98519"/>
    </row>
    <row r="98520" spans="13:13" x14ac:dyDescent="0.25">
      <c r="M98520"/>
    </row>
    <row r="98521" spans="13:13" x14ac:dyDescent="0.25">
      <c r="M98521"/>
    </row>
    <row r="98522" spans="13:13" x14ac:dyDescent="0.25">
      <c r="M98522"/>
    </row>
    <row r="98523" spans="13:13" x14ac:dyDescent="0.25">
      <c r="M98523"/>
    </row>
    <row r="98524" spans="13:13" x14ac:dyDescent="0.25">
      <c r="M98524"/>
    </row>
    <row r="98525" spans="13:13" x14ac:dyDescent="0.25">
      <c r="M98525"/>
    </row>
    <row r="98526" spans="13:13" x14ac:dyDescent="0.25">
      <c r="M98526"/>
    </row>
    <row r="98527" spans="13:13" x14ac:dyDescent="0.25">
      <c r="M98527"/>
    </row>
    <row r="98528" spans="13:13" x14ac:dyDescent="0.25">
      <c r="M98528"/>
    </row>
    <row r="98529" spans="13:13" x14ac:dyDescent="0.25">
      <c r="M98529"/>
    </row>
    <row r="98530" spans="13:13" x14ac:dyDescent="0.25">
      <c r="M98530"/>
    </row>
    <row r="98531" spans="13:13" x14ac:dyDescent="0.25">
      <c r="M98531"/>
    </row>
    <row r="98532" spans="13:13" x14ac:dyDescent="0.25">
      <c r="M98532"/>
    </row>
    <row r="98533" spans="13:13" x14ac:dyDescent="0.25">
      <c r="M98533"/>
    </row>
    <row r="98534" spans="13:13" x14ac:dyDescent="0.25">
      <c r="M98534"/>
    </row>
    <row r="98535" spans="13:13" x14ac:dyDescent="0.25">
      <c r="M98535"/>
    </row>
    <row r="98536" spans="13:13" x14ac:dyDescent="0.25">
      <c r="M98536"/>
    </row>
    <row r="98537" spans="13:13" x14ac:dyDescent="0.25">
      <c r="M98537"/>
    </row>
    <row r="98538" spans="13:13" x14ac:dyDescent="0.25">
      <c r="M98538"/>
    </row>
    <row r="98539" spans="13:13" x14ac:dyDescent="0.25">
      <c r="M98539"/>
    </row>
    <row r="98540" spans="13:13" x14ac:dyDescent="0.25">
      <c r="M98540"/>
    </row>
    <row r="98541" spans="13:13" x14ac:dyDescent="0.25">
      <c r="M98541"/>
    </row>
    <row r="98542" spans="13:13" x14ac:dyDescent="0.25">
      <c r="M98542"/>
    </row>
    <row r="98543" spans="13:13" x14ac:dyDescent="0.25">
      <c r="M98543"/>
    </row>
    <row r="98544" spans="13:13" x14ac:dyDescent="0.25">
      <c r="M98544"/>
    </row>
    <row r="98545" spans="13:13" x14ac:dyDescent="0.25">
      <c r="M98545"/>
    </row>
    <row r="98546" spans="13:13" x14ac:dyDescent="0.25">
      <c r="M98546"/>
    </row>
    <row r="98547" spans="13:13" x14ac:dyDescent="0.25">
      <c r="M98547"/>
    </row>
    <row r="98548" spans="13:13" x14ac:dyDescent="0.25">
      <c r="M98548"/>
    </row>
    <row r="98549" spans="13:13" x14ac:dyDescent="0.25">
      <c r="M98549"/>
    </row>
    <row r="98550" spans="13:13" x14ac:dyDescent="0.25">
      <c r="M98550"/>
    </row>
    <row r="98551" spans="13:13" x14ac:dyDescent="0.25">
      <c r="M98551"/>
    </row>
    <row r="98552" spans="13:13" x14ac:dyDescent="0.25">
      <c r="M98552"/>
    </row>
    <row r="98553" spans="13:13" x14ac:dyDescent="0.25">
      <c r="M98553"/>
    </row>
    <row r="98554" spans="13:13" x14ac:dyDescent="0.25">
      <c r="M98554"/>
    </row>
    <row r="98555" spans="13:13" x14ac:dyDescent="0.25">
      <c r="M98555"/>
    </row>
    <row r="98556" spans="13:13" x14ac:dyDescent="0.25">
      <c r="M98556"/>
    </row>
    <row r="98557" spans="13:13" x14ac:dyDescent="0.25">
      <c r="M98557"/>
    </row>
    <row r="98558" spans="13:13" x14ac:dyDescent="0.25">
      <c r="M98558"/>
    </row>
    <row r="98559" spans="13:13" x14ac:dyDescent="0.25">
      <c r="M98559"/>
    </row>
    <row r="98560" spans="13:13" x14ac:dyDescent="0.25">
      <c r="M98560"/>
    </row>
    <row r="98561" spans="13:13" x14ac:dyDescent="0.25">
      <c r="M98561"/>
    </row>
    <row r="98562" spans="13:13" x14ac:dyDescent="0.25">
      <c r="M98562"/>
    </row>
    <row r="98563" spans="13:13" x14ac:dyDescent="0.25">
      <c r="M98563"/>
    </row>
    <row r="98564" spans="13:13" x14ac:dyDescent="0.25">
      <c r="M98564"/>
    </row>
    <row r="98565" spans="13:13" x14ac:dyDescent="0.25">
      <c r="M98565"/>
    </row>
    <row r="98566" spans="13:13" x14ac:dyDescent="0.25">
      <c r="M98566"/>
    </row>
    <row r="98567" spans="13:13" x14ac:dyDescent="0.25">
      <c r="M98567"/>
    </row>
    <row r="98568" spans="13:13" x14ac:dyDescent="0.25">
      <c r="M98568"/>
    </row>
    <row r="98569" spans="13:13" x14ac:dyDescent="0.25">
      <c r="M98569"/>
    </row>
    <row r="98570" spans="13:13" x14ac:dyDescent="0.25">
      <c r="M98570"/>
    </row>
    <row r="98571" spans="13:13" x14ac:dyDescent="0.25">
      <c r="M98571"/>
    </row>
    <row r="98572" spans="13:13" x14ac:dyDescent="0.25">
      <c r="M98572"/>
    </row>
    <row r="98573" spans="13:13" x14ac:dyDescent="0.25">
      <c r="M98573"/>
    </row>
    <row r="98574" spans="13:13" x14ac:dyDescent="0.25">
      <c r="M98574"/>
    </row>
    <row r="98575" spans="13:13" x14ac:dyDescent="0.25">
      <c r="M98575"/>
    </row>
    <row r="98576" spans="13:13" x14ac:dyDescent="0.25">
      <c r="M98576"/>
    </row>
    <row r="98577" spans="13:13" x14ac:dyDescent="0.25">
      <c r="M98577"/>
    </row>
    <row r="98578" spans="13:13" x14ac:dyDescent="0.25">
      <c r="M98578"/>
    </row>
    <row r="98579" spans="13:13" x14ac:dyDescent="0.25">
      <c r="M98579"/>
    </row>
    <row r="98580" spans="13:13" x14ac:dyDescent="0.25">
      <c r="M98580"/>
    </row>
    <row r="98581" spans="13:13" x14ac:dyDescent="0.25">
      <c r="M98581"/>
    </row>
    <row r="98582" spans="13:13" x14ac:dyDescent="0.25">
      <c r="M98582"/>
    </row>
    <row r="98583" spans="13:13" x14ac:dyDescent="0.25">
      <c r="M98583"/>
    </row>
    <row r="98584" spans="13:13" x14ac:dyDescent="0.25">
      <c r="M98584"/>
    </row>
    <row r="98585" spans="13:13" x14ac:dyDescent="0.25">
      <c r="M98585"/>
    </row>
    <row r="98586" spans="13:13" x14ac:dyDescent="0.25">
      <c r="M98586"/>
    </row>
    <row r="98587" spans="13:13" x14ac:dyDescent="0.25">
      <c r="M98587"/>
    </row>
    <row r="98588" spans="13:13" x14ac:dyDescent="0.25">
      <c r="M98588"/>
    </row>
    <row r="98589" spans="13:13" x14ac:dyDescent="0.25">
      <c r="M98589"/>
    </row>
    <row r="98590" spans="13:13" x14ac:dyDescent="0.25">
      <c r="M98590"/>
    </row>
    <row r="98591" spans="13:13" x14ac:dyDescent="0.25">
      <c r="M98591"/>
    </row>
    <row r="98592" spans="13:13" x14ac:dyDescent="0.25">
      <c r="M98592"/>
    </row>
    <row r="98593" spans="13:13" x14ac:dyDescent="0.25">
      <c r="M98593"/>
    </row>
    <row r="98594" spans="13:13" x14ac:dyDescent="0.25">
      <c r="M98594"/>
    </row>
    <row r="98595" spans="13:13" x14ac:dyDescent="0.25">
      <c r="M98595"/>
    </row>
    <row r="98596" spans="13:13" x14ac:dyDescent="0.25">
      <c r="M98596"/>
    </row>
    <row r="98597" spans="13:13" x14ac:dyDescent="0.25">
      <c r="M98597"/>
    </row>
    <row r="98598" spans="13:13" x14ac:dyDescent="0.25">
      <c r="M98598"/>
    </row>
    <row r="98599" spans="13:13" x14ac:dyDescent="0.25">
      <c r="M98599"/>
    </row>
    <row r="98600" spans="13:13" x14ac:dyDescent="0.25">
      <c r="M98600"/>
    </row>
    <row r="98601" spans="13:13" x14ac:dyDescent="0.25">
      <c r="M98601"/>
    </row>
    <row r="98602" spans="13:13" x14ac:dyDescent="0.25">
      <c r="M98602"/>
    </row>
    <row r="98603" spans="13:13" x14ac:dyDescent="0.25">
      <c r="M98603"/>
    </row>
    <row r="98604" spans="13:13" x14ac:dyDescent="0.25">
      <c r="M98604"/>
    </row>
    <row r="98605" spans="13:13" x14ac:dyDescent="0.25">
      <c r="M98605"/>
    </row>
    <row r="98606" spans="13:13" x14ac:dyDescent="0.25">
      <c r="M98606"/>
    </row>
    <row r="98607" spans="13:13" x14ac:dyDescent="0.25">
      <c r="M98607"/>
    </row>
    <row r="98608" spans="13:13" x14ac:dyDescent="0.25">
      <c r="M98608"/>
    </row>
    <row r="98609" spans="13:13" x14ac:dyDescent="0.25">
      <c r="M98609"/>
    </row>
    <row r="98610" spans="13:13" x14ac:dyDescent="0.25">
      <c r="M98610"/>
    </row>
    <row r="98611" spans="13:13" x14ac:dyDescent="0.25">
      <c r="M98611"/>
    </row>
    <row r="98612" spans="13:13" x14ac:dyDescent="0.25">
      <c r="M98612"/>
    </row>
    <row r="98613" spans="13:13" x14ac:dyDescent="0.25">
      <c r="M98613"/>
    </row>
    <row r="98614" spans="13:13" x14ac:dyDescent="0.25">
      <c r="M98614"/>
    </row>
    <row r="98615" spans="13:13" x14ac:dyDescent="0.25">
      <c r="M98615"/>
    </row>
    <row r="98616" spans="13:13" x14ac:dyDescent="0.25">
      <c r="M98616"/>
    </row>
    <row r="98617" spans="13:13" x14ac:dyDescent="0.25">
      <c r="M98617"/>
    </row>
    <row r="98618" spans="13:13" x14ac:dyDescent="0.25">
      <c r="M98618"/>
    </row>
    <row r="98619" spans="13:13" x14ac:dyDescent="0.25">
      <c r="M98619"/>
    </row>
    <row r="98620" spans="13:13" x14ac:dyDescent="0.25">
      <c r="M98620"/>
    </row>
    <row r="98621" spans="13:13" x14ac:dyDescent="0.25">
      <c r="M98621"/>
    </row>
    <row r="98622" spans="13:13" x14ac:dyDescent="0.25">
      <c r="M98622"/>
    </row>
    <row r="98623" spans="13:13" x14ac:dyDescent="0.25">
      <c r="M98623"/>
    </row>
    <row r="98624" spans="13:13" x14ac:dyDescent="0.25">
      <c r="M98624"/>
    </row>
    <row r="98625" spans="13:13" x14ac:dyDescent="0.25">
      <c r="M98625"/>
    </row>
    <row r="98626" spans="13:13" x14ac:dyDescent="0.25">
      <c r="M98626"/>
    </row>
    <row r="98627" spans="13:13" x14ac:dyDescent="0.25">
      <c r="M98627"/>
    </row>
    <row r="98628" spans="13:13" x14ac:dyDescent="0.25">
      <c r="M98628"/>
    </row>
    <row r="98629" spans="13:13" x14ac:dyDescent="0.25">
      <c r="M98629"/>
    </row>
    <row r="98630" spans="13:13" x14ac:dyDescent="0.25">
      <c r="M98630"/>
    </row>
    <row r="98631" spans="13:13" x14ac:dyDescent="0.25">
      <c r="M98631"/>
    </row>
    <row r="98632" spans="13:13" x14ac:dyDescent="0.25">
      <c r="M98632"/>
    </row>
    <row r="98633" spans="13:13" x14ac:dyDescent="0.25">
      <c r="M98633"/>
    </row>
    <row r="98634" spans="13:13" x14ac:dyDescent="0.25">
      <c r="M98634"/>
    </row>
    <row r="98635" spans="13:13" x14ac:dyDescent="0.25">
      <c r="M98635"/>
    </row>
    <row r="98636" spans="13:13" x14ac:dyDescent="0.25">
      <c r="M98636"/>
    </row>
    <row r="98637" spans="13:13" x14ac:dyDescent="0.25">
      <c r="M98637"/>
    </row>
    <row r="98638" spans="13:13" x14ac:dyDescent="0.25">
      <c r="M98638"/>
    </row>
    <row r="98639" spans="13:13" x14ac:dyDescent="0.25">
      <c r="M98639"/>
    </row>
    <row r="98640" spans="13:13" x14ac:dyDescent="0.25">
      <c r="M98640"/>
    </row>
    <row r="98641" spans="13:13" x14ac:dyDescent="0.25">
      <c r="M98641"/>
    </row>
    <row r="98642" spans="13:13" x14ac:dyDescent="0.25">
      <c r="M98642"/>
    </row>
    <row r="98643" spans="13:13" x14ac:dyDescent="0.25">
      <c r="M98643"/>
    </row>
    <row r="98644" spans="13:13" x14ac:dyDescent="0.25">
      <c r="M98644"/>
    </row>
    <row r="98645" spans="13:13" x14ac:dyDescent="0.25">
      <c r="M98645"/>
    </row>
    <row r="98646" spans="13:13" x14ac:dyDescent="0.25">
      <c r="M98646"/>
    </row>
    <row r="98647" spans="13:13" x14ac:dyDescent="0.25">
      <c r="M98647"/>
    </row>
    <row r="98648" spans="13:13" x14ac:dyDescent="0.25">
      <c r="M98648"/>
    </row>
    <row r="98649" spans="13:13" x14ac:dyDescent="0.25">
      <c r="M98649"/>
    </row>
    <row r="98650" spans="13:13" x14ac:dyDescent="0.25">
      <c r="M98650"/>
    </row>
    <row r="98651" spans="13:13" x14ac:dyDescent="0.25">
      <c r="M98651"/>
    </row>
    <row r="98652" spans="13:13" x14ac:dyDescent="0.25">
      <c r="M98652"/>
    </row>
    <row r="98653" spans="13:13" x14ac:dyDescent="0.25">
      <c r="M98653"/>
    </row>
    <row r="98654" spans="13:13" x14ac:dyDescent="0.25">
      <c r="M98654"/>
    </row>
    <row r="98655" spans="13:13" x14ac:dyDescent="0.25">
      <c r="M98655"/>
    </row>
    <row r="98656" spans="13:13" x14ac:dyDescent="0.25">
      <c r="M98656"/>
    </row>
    <row r="98657" spans="13:13" x14ac:dyDescent="0.25">
      <c r="M98657"/>
    </row>
    <row r="98658" spans="13:13" x14ac:dyDescent="0.25">
      <c r="M98658"/>
    </row>
    <row r="98659" spans="13:13" x14ac:dyDescent="0.25">
      <c r="M98659"/>
    </row>
    <row r="98660" spans="13:13" x14ac:dyDescent="0.25">
      <c r="M98660"/>
    </row>
    <row r="98661" spans="13:13" x14ac:dyDescent="0.25">
      <c r="M98661"/>
    </row>
    <row r="98662" spans="13:13" x14ac:dyDescent="0.25">
      <c r="M98662"/>
    </row>
    <row r="98663" spans="13:13" x14ac:dyDescent="0.25">
      <c r="M98663"/>
    </row>
    <row r="98664" spans="13:13" x14ac:dyDescent="0.25">
      <c r="M98664"/>
    </row>
    <row r="98665" spans="13:13" x14ac:dyDescent="0.25">
      <c r="M98665"/>
    </row>
    <row r="98666" spans="13:13" x14ac:dyDescent="0.25">
      <c r="M98666"/>
    </row>
    <row r="98667" spans="13:13" x14ac:dyDescent="0.25">
      <c r="M98667"/>
    </row>
    <row r="98668" spans="13:13" x14ac:dyDescent="0.25">
      <c r="M98668"/>
    </row>
    <row r="98669" spans="13:13" x14ac:dyDescent="0.25">
      <c r="M98669"/>
    </row>
    <row r="98670" spans="13:13" x14ac:dyDescent="0.25">
      <c r="M98670"/>
    </row>
    <row r="98671" spans="13:13" x14ac:dyDescent="0.25">
      <c r="M98671"/>
    </row>
    <row r="98672" spans="13:13" x14ac:dyDescent="0.25">
      <c r="M98672"/>
    </row>
    <row r="98673" spans="13:13" x14ac:dyDescent="0.25">
      <c r="M98673"/>
    </row>
    <row r="98674" spans="13:13" x14ac:dyDescent="0.25">
      <c r="M98674"/>
    </row>
    <row r="98675" spans="13:13" x14ac:dyDescent="0.25">
      <c r="M98675"/>
    </row>
    <row r="98676" spans="13:13" x14ac:dyDescent="0.25">
      <c r="M98676"/>
    </row>
    <row r="98677" spans="13:13" x14ac:dyDescent="0.25">
      <c r="M98677"/>
    </row>
    <row r="98678" spans="13:13" x14ac:dyDescent="0.25">
      <c r="M98678"/>
    </row>
    <row r="98679" spans="13:13" x14ac:dyDescent="0.25">
      <c r="M98679"/>
    </row>
    <row r="98680" spans="13:13" x14ac:dyDescent="0.25">
      <c r="M98680"/>
    </row>
    <row r="98681" spans="13:13" x14ac:dyDescent="0.25">
      <c r="M98681"/>
    </row>
    <row r="98682" spans="13:13" x14ac:dyDescent="0.25">
      <c r="M98682"/>
    </row>
    <row r="98683" spans="13:13" x14ac:dyDescent="0.25">
      <c r="M98683"/>
    </row>
    <row r="98684" spans="13:13" x14ac:dyDescent="0.25">
      <c r="M98684"/>
    </row>
    <row r="98685" spans="13:13" x14ac:dyDescent="0.25">
      <c r="M98685"/>
    </row>
    <row r="98686" spans="13:13" x14ac:dyDescent="0.25">
      <c r="M98686"/>
    </row>
    <row r="98687" spans="13:13" x14ac:dyDescent="0.25">
      <c r="M98687"/>
    </row>
    <row r="98688" spans="13:13" x14ac:dyDescent="0.25">
      <c r="M98688"/>
    </row>
    <row r="98689" spans="13:13" x14ac:dyDescent="0.25">
      <c r="M98689"/>
    </row>
    <row r="98690" spans="13:13" x14ac:dyDescent="0.25">
      <c r="M98690"/>
    </row>
    <row r="98691" spans="13:13" x14ac:dyDescent="0.25">
      <c r="M98691"/>
    </row>
    <row r="98692" spans="13:13" x14ac:dyDescent="0.25">
      <c r="M98692"/>
    </row>
    <row r="98693" spans="13:13" x14ac:dyDescent="0.25">
      <c r="M98693"/>
    </row>
    <row r="98694" spans="13:13" x14ac:dyDescent="0.25">
      <c r="M98694"/>
    </row>
    <row r="98695" spans="13:13" x14ac:dyDescent="0.25">
      <c r="M98695"/>
    </row>
    <row r="98696" spans="13:13" x14ac:dyDescent="0.25">
      <c r="M98696"/>
    </row>
    <row r="98697" spans="13:13" x14ac:dyDescent="0.25">
      <c r="M98697"/>
    </row>
    <row r="98698" spans="13:13" x14ac:dyDescent="0.25">
      <c r="M98698"/>
    </row>
    <row r="98699" spans="13:13" x14ac:dyDescent="0.25">
      <c r="M98699"/>
    </row>
    <row r="98700" spans="13:13" x14ac:dyDescent="0.25">
      <c r="M98700"/>
    </row>
    <row r="98701" spans="13:13" x14ac:dyDescent="0.25">
      <c r="M98701"/>
    </row>
    <row r="98702" spans="13:13" x14ac:dyDescent="0.25">
      <c r="M98702"/>
    </row>
    <row r="98703" spans="13:13" x14ac:dyDescent="0.25">
      <c r="M98703"/>
    </row>
    <row r="98704" spans="13:13" x14ac:dyDescent="0.25">
      <c r="M98704"/>
    </row>
    <row r="98705" spans="13:13" x14ac:dyDescent="0.25">
      <c r="M98705"/>
    </row>
    <row r="98706" spans="13:13" x14ac:dyDescent="0.25">
      <c r="M98706"/>
    </row>
    <row r="98707" spans="13:13" x14ac:dyDescent="0.25">
      <c r="M98707"/>
    </row>
    <row r="98708" spans="13:13" x14ac:dyDescent="0.25">
      <c r="M98708"/>
    </row>
    <row r="98709" spans="13:13" x14ac:dyDescent="0.25">
      <c r="M98709"/>
    </row>
    <row r="98710" spans="13:13" x14ac:dyDescent="0.25">
      <c r="M98710"/>
    </row>
    <row r="98711" spans="13:13" x14ac:dyDescent="0.25">
      <c r="M98711"/>
    </row>
    <row r="98712" spans="13:13" x14ac:dyDescent="0.25">
      <c r="M98712"/>
    </row>
    <row r="98713" spans="13:13" x14ac:dyDescent="0.25">
      <c r="M98713"/>
    </row>
    <row r="98714" spans="13:13" x14ac:dyDescent="0.25">
      <c r="M98714"/>
    </row>
    <row r="98715" spans="13:13" x14ac:dyDescent="0.25">
      <c r="M98715"/>
    </row>
    <row r="98716" spans="13:13" x14ac:dyDescent="0.25">
      <c r="M98716"/>
    </row>
    <row r="98717" spans="13:13" x14ac:dyDescent="0.25">
      <c r="M98717"/>
    </row>
    <row r="98718" spans="13:13" x14ac:dyDescent="0.25">
      <c r="M98718"/>
    </row>
    <row r="98719" spans="13:13" x14ac:dyDescent="0.25">
      <c r="M98719"/>
    </row>
    <row r="98720" spans="13:13" x14ac:dyDescent="0.25">
      <c r="M98720"/>
    </row>
    <row r="98721" spans="13:13" x14ac:dyDescent="0.25">
      <c r="M98721"/>
    </row>
    <row r="98722" spans="13:13" x14ac:dyDescent="0.25">
      <c r="M98722"/>
    </row>
    <row r="98723" spans="13:13" x14ac:dyDescent="0.25">
      <c r="M98723"/>
    </row>
    <row r="98724" spans="13:13" x14ac:dyDescent="0.25">
      <c r="M98724"/>
    </row>
    <row r="98725" spans="13:13" x14ac:dyDescent="0.25">
      <c r="M98725"/>
    </row>
    <row r="98726" spans="13:13" x14ac:dyDescent="0.25">
      <c r="M98726"/>
    </row>
    <row r="98727" spans="13:13" x14ac:dyDescent="0.25">
      <c r="M98727"/>
    </row>
    <row r="98728" spans="13:13" x14ac:dyDescent="0.25">
      <c r="M98728"/>
    </row>
    <row r="98729" spans="13:13" x14ac:dyDescent="0.25">
      <c r="M98729"/>
    </row>
    <row r="98730" spans="13:13" x14ac:dyDescent="0.25">
      <c r="M98730"/>
    </row>
    <row r="98731" spans="13:13" x14ac:dyDescent="0.25">
      <c r="M98731"/>
    </row>
    <row r="98732" spans="13:13" x14ac:dyDescent="0.25">
      <c r="M98732"/>
    </row>
    <row r="98733" spans="13:13" x14ac:dyDescent="0.25">
      <c r="M98733"/>
    </row>
    <row r="98734" spans="13:13" x14ac:dyDescent="0.25">
      <c r="M98734"/>
    </row>
    <row r="98735" spans="13:13" x14ac:dyDescent="0.25">
      <c r="M98735"/>
    </row>
    <row r="98736" spans="13:13" x14ac:dyDescent="0.25">
      <c r="M98736"/>
    </row>
    <row r="98737" spans="13:13" x14ac:dyDescent="0.25">
      <c r="M98737"/>
    </row>
    <row r="98738" spans="13:13" x14ac:dyDescent="0.25">
      <c r="M98738"/>
    </row>
    <row r="98739" spans="13:13" x14ac:dyDescent="0.25">
      <c r="M98739"/>
    </row>
    <row r="98740" spans="13:13" x14ac:dyDescent="0.25">
      <c r="M98740"/>
    </row>
    <row r="98741" spans="13:13" x14ac:dyDescent="0.25">
      <c r="M98741"/>
    </row>
    <row r="98742" spans="13:13" x14ac:dyDescent="0.25">
      <c r="M98742"/>
    </row>
    <row r="98743" spans="13:13" x14ac:dyDescent="0.25">
      <c r="M98743"/>
    </row>
    <row r="98744" spans="13:13" x14ac:dyDescent="0.25">
      <c r="M98744"/>
    </row>
    <row r="98745" spans="13:13" x14ac:dyDescent="0.25">
      <c r="M98745"/>
    </row>
    <row r="98746" spans="13:13" x14ac:dyDescent="0.25">
      <c r="M98746"/>
    </row>
    <row r="98747" spans="13:13" x14ac:dyDescent="0.25">
      <c r="M98747"/>
    </row>
    <row r="98748" spans="13:13" x14ac:dyDescent="0.25">
      <c r="M98748"/>
    </row>
    <row r="98749" spans="13:13" x14ac:dyDescent="0.25">
      <c r="M98749"/>
    </row>
    <row r="98750" spans="13:13" x14ac:dyDescent="0.25">
      <c r="M98750"/>
    </row>
    <row r="98751" spans="13:13" x14ac:dyDescent="0.25">
      <c r="M98751"/>
    </row>
    <row r="98752" spans="13:13" x14ac:dyDescent="0.25">
      <c r="M98752"/>
    </row>
    <row r="98753" spans="13:13" x14ac:dyDescent="0.25">
      <c r="M98753"/>
    </row>
    <row r="98754" spans="13:13" x14ac:dyDescent="0.25">
      <c r="M98754"/>
    </row>
    <row r="98755" spans="13:13" x14ac:dyDescent="0.25">
      <c r="M98755"/>
    </row>
    <row r="98756" spans="13:13" x14ac:dyDescent="0.25">
      <c r="M98756"/>
    </row>
    <row r="98757" spans="13:13" x14ac:dyDescent="0.25">
      <c r="M98757"/>
    </row>
    <row r="98758" spans="13:13" x14ac:dyDescent="0.25">
      <c r="M98758"/>
    </row>
    <row r="98759" spans="13:13" x14ac:dyDescent="0.25">
      <c r="M98759"/>
    </row>
    <row r="98760" spans="13:13" x14ac:dyDescent="0.25">
      <c r="M98760"/>
    </row>
    <row r="98761" spans="13:13" x14ac:dyDescent="0.25">
      <c r="M98761"/>
    </row>
    <row r="98762" spans="13:13" x14ac:dyDescent="0.25">
      <c r="M98762"/>
    </row>
    <row r="98763" spans="13:13" x14ac:dyDescent="0.25">
      <c r="M98763"/>
    </row>
    <row r="98764" spans="13:13" x14ac:dyDescent="0.25">
      <c r="M98764"/>
    </row>
    <row r="98765" spans="13:13" x14ac:dyDescent="0.25">
      <c r="M98765"/>
    </row>
    <row r="98766" spans="13:13" x14ac:dyDescent="0.25">
      <c r="M98766"/>
    </row>
    <row r="98767" spans="13:13" x14ac:dyDescent="0.25">
      <c r="M98767"/>
    </row>
    <row r="98768" spans="13:13" x14ac:dyDescent="0.25">
      <c r="M98768"/>
    </row>
    <row r="98769" spans="13:13" x14ac:dyDescent="0.25">
      <c r="M98769"/>
    </row>
    <row r="98770" spans="13:13" x14ac:dyDescent="0.25">
      <c r="M98770"/>
    </row>
    <row r="98771" spans="13:13" x14ac:dyDescent="0.25">
      <c r="M98771"/>
    </row>
    <row r="98772" spans="13:13" x14ac:dyDescent="0.25">
      <c r="M98772"/>
    </row>
    <row r="98773" spans="13:13" x14ac:dyDescent="0.25">
      <c r="M98773"/>
    </row>
    <row r="98774" spans="13:13" x14ac:dyDescent="0.25">
      <c r="M98774"/>
    </row>
    <row r="98775" spans="13:13" x14ac:dyDescent="0.25">
      <c r="M98775"/>
    </row>
    <row r="98776" spans="13:13" x14ac:dyDescent="0.25">
      <c r="M98776"/>
    </row>
    <row r="98777" spans="13:13" x14ac:dyDescent="0.25">
      <c r="M98777"/>
    </row>
    <row r="98778" spans="13:13" x14ac:dyDescent="0.25">
      <c r="M98778"/>
    </row>
    <row r="98779" spans="13:13" x14ac:dyDescent="0.25">
      <c r="M98779"/>
    </row>
    <row r="98780" spans="13:13" x14ac:dyDescent="0.25">
      <c r="M98780"/>
    </row>
    <row r="98781" spans="13:13" x14ac:dyDescent="0.25">
      <c r="M98781"/>
    </row>
    <row r="98782" spans="13:13" x14ac:dyDescent="0.25">
      <c r="M98782"/>
    </row>
    <row r="98783" spans="13:13" x14ac:dyDescent="0.25">
      <c r="M98783"/>
    </row>
    <row r="98784" spans="13:13" x14ac:dyDescent="0.25">
      <c r="M98784"/>
    </row>
    <row r="98785" spans="13:13" x14ac:dyDescent="0.25">
      <c r="M98785"/>
    </row>
    <row r="98786" spans="13:13" x14ac:dyDescent="0.25">
      <c r="M98786"/>
    </row>
    <row r="98787" spans="13:13" x14ac:dyDescent="0.25">
      <c r="M98787"/>
    </row>
    <row r="98788" spans="13:13" x14ac:dyDescent="0.25">
      <c r="M98788"/>
    </row>
    <row r="98789" spans="13:13" x14ac:dyDescent="0.25">
      <c r="M98789"/>
    </row>
    <row r="98790" spans="13:13" x14ac:dyDescent="0.25">
      <c r="M98790"/>
    </row>
    <row r="98791" spans="13:13" x14ac:dyDescent="0.25">
      <c r="M98791"/>
    </row>
    <row r="98792" spans="13:13" x14ac:dyDescent="0.25">
      <c r="M98792"/>
    </row>
    <row r="98793" spans="13:13" x14ac:dyDescent="0.25">
      <c r="M98793"/>
    </row>
    <row r="98794" spans="13:13" x14ac:dyDescent="0.25">
      <c r="M98794"/>
    </row>
    <row r="98795" spans="13:13" x14ac:dyDescent="0.25">
      <c r="M98795"/>
    </row>
    <row r="98796" spans="13:13" x14ac:dyDescent="0.25">
      <c r="M98796"/>
    </row>
    <row r="98797" spans="13:13" x14ac:dyDescent="0.25">
      <c r="M98797"/>
    </row>
    <row r="98798" spans="13:13" x14ac:dyDescent="0.25">
      <c r="M98798"/>
    </row>
    <row r="98799" spans="13:13" x14ac:dyDescent="0.25">
      <c r="M98799"/>
    </row>
    <row r="98800" spans="13:13" x14ac:dyDescent="0.25">
      <c r="M98800"/>
    </row>
    <row r="98801" spans="13:13" x14ac:dyDescent="0.25">
      <c r="M98801"/>
    </row>
    <row r="98802" spans="13:13" x14ac:dyDescent="0.25">
      <c r="M98802"/>
    </row>
    <row r="98803" spans="13:13" x14ac:dyDescent="0.25">
      <c r="M98803"/>
    </row>
    <row r="98804" spans="13:13" x14ac:dyDescent="0.25">
      <c r="M98804"/>
    </row>
    <row r="98805" spans="13:13" x14ac:dyDescent="0.25">
      <c r="M98805"/>
    </row>
    <row r="98806" spans="13:13" x14ac:dyDescent="0.25">
      <c r="M98806"/>
    </row>
    <row r="98807" spans="13:13" x14ac:dyDescent="0.25">
      <c r="M98807"/>
    </row>
    <row r="98808" spans="13:13" x14ac:dyDescent="0.25">
      <c r="M98808"/>
    </row>
    <row r="98809" spans="13:13" x14ac:dyDescent="0.25">
      <c r="M98809"/>
    </row>
    <row r="98810" spans="13:13" x14ac:dyDescent="0.25">
      <c r="M98810"/>
    </row>
    <row r="98811" spans="13:13" x14ac:dyDescent="0.25">
      <c r="M98811"/>
    </row>
    <row r="98812" spans="13:13" x14ac:dyDescent="0.25">
      <c r="M98812"/>
    </row>
    <row r="98813" spans="13:13" x14ac:dyDescent="0.25">
      <c r="M98813"/>
    </row>
    <row r="98814" spans="13:13" x14ac:dyDescent="0.25">
      <c r="M98814"/>
    </row>
    <row r="98815" spans="13:13" x14ac:dyDescent="0.25">
      <c r="M98815"/>
    </row>
    <row r="98816" spans="13:13" x14ac:dyDescent="0.25">
      <c r="M98816"/>
    </row>
    <row r="98817" spans="13:13" x14ac:dyDescent="0.25">
      <c r="M98817"/>
    </row>
    <row r="98818" spans="13:13" x14ac:dyDescent="0.25">
      <c r="M98818"/>
    </row>
    <row r="98819" spans="13:13" x14ac:dyDescent="0.25">
      <c r="M98819"/>
    </row>
    <row r="98820" spans="13:13" x14ac:dyDescent="0.25">
      <c r="M98820"/>
    </row>
    <row r="98821" spans="13:13" x14ac:dyDescent="0.25">
      <c r="M98821"/>
    </row>
    <row r="98822" spans="13:13" x14ac:dyDescent="0.25">
      <c r="M98822"/>
    </row>
    <row r="98823" spans="13:13" x14ac:dyDescent="0.25">
      <c r="M98823"/>
    </row>
    <row r="98824" spans="13:13" x14ac:dyDescent="0.25">
      <c r="M98824"/>
    </row>
    <row r="98825" spans="13:13" x14ac:dyDescent="0.25">
      <c r="M98825"/>
    </row>
    <row r="98826" spans="13:13" x14ac:dyDescent="0.25">
      <c r="M98826"/>
    </row>
    <row r="98827" spans="13:13" x14ac:dyDescent="0.25">
      <c r="M98827"/>
    </row>
    <row r="98828" spans="13:13" x14ac:dyDescent="0.25">
      <c r="M98828"/>
    </row>
    <row r="98829" spans="13:13" x14ac:dyDescent="0.25">
      <c r="M98829"/>
    </row>
    <row r="98830" spans="13:13" x14ac:dyDescent="0.25">
      <c r="M98830"/>
    </row>
    <row r="98831" spans="13:13" x14ac:dyDescent="0.25">
      <c r="M98831"/>
    </row>
    <row r="98832" spans="13:13" x14ac:dyDescent="0.25">
      <c r="M98832"/>
    </row>
    <row r="98833" spans="13:13" x14ac:dyDescent="0.25">
      <c r="M98833"/>
    </row>
    <row r="98834" spans="13:13" x14ac:dyDescent="0.25">
      <c r="M98834"/>
    </row>
    <row r="98835" spans="13:13" x14ac:dyDescent="0.25">
      <c r="M98835"/>
    </row>
    <row r="98836" spans="13:13" x14ac:dyDescent="0.25">
      <c r="M98836"/>
    </row>
    <row r="98837" spans="13:13" x14ac:dyDescent="0.25">
      <c r="M98837"/>
    </row>
    <row r="98838" spans="13:13" x14ac:dyDescent="0.25">
      <c r="M98838"/>
    </row>
    <row r="98839" spans="13:13" x14ac:dyDescent="0.25">
      <c r="M98839"/>
    </row>
    <row r="98840" spans="13:13" x14ac:dyDescent="0.25">
      <c r="M98840"/>
    </row>
    <row r="98841" spans="13:13" x14ac:dyDescent="0.25">
      <c r="M98841"/>
    </row>
    <row r="98842" spans="13:13" x14ac:dyDescent="0.25">
      <c r="M98842"/>
    </row>
    <row r="98843" spans="13:13" x14ac:dyDescent="0.25">
      <c r="M98843"/>
    </row>
    <row r="98844" spans="13:13" x14ac:dyDescent="0.25">
      <c r="M98844"/>
    </row>
    <row r="98845" spans="13:13" x14ac:dyDescent="0.25">
      <c r="M98845"/>
    </row>
    <row r="98846" spans="13:13" x14ac:dyDescent="0.25">
      <c r="M98846"/>
    </row>
    <row r="98847" spans="13:13" x14ac:dyDescent="0.25">
      <c r="M98847"/>
    </row>
    <row r="98848" spans="13:13" x14ac:dyDescent="0.25">
      <c r="M98848"/>
    </row>
    <row r="98849" spans="13:13" x14ac:dyDescent="0.25">
      <c r="M98849"/>
    </row>
    <row r="98850" spans="13:13" x14ac:dyDescent="0.25">
      <c r="M98850"/>
    </row>
    <row r="98851" spans="13:13" x14ac:dyDescent="0.25">
      <c r="M98851"/>
    </row>
    <row r="98852" spans="13:13" x14ac:dyDescent="0.25">
      <c r="M98852"/>
    </row>
    <row r="98853" spans="13:13" x14ac:dyDescent="0.25">
      <c r="M98853"/>
    </row>
    <row r="98854" spans="13:13" x14ac:dyDescent="0.25">
      <c r="M98854"/>
    </row>
    <row r="98855" spans="13:13" x14ac:dyDescent="0.25">
      <c r="M98855"/>
    </row>
    <row r="98856" spans="13:13" x14ac:dyDescent="0.25">
      <c r="M98856"/>
    </row>
    <row r="98857" spans="13:13" x14ac:dyDescent="0.25">
      <c r="M98857"/>
    </row>
    <row r="98858" spans="13:13" x14ac:dyDescent="0.25">
      <c r="M98858"/>
    </row>
    <row r="98859" spans="13:13" x14ac:dyDescent="0.25">
      <c r="M98859"/>
    </row>
    <row r="98860" spans="13:13" x14ac:dyDescent="0.25">
      <c r="M98860"/>
    </row>
    <row r="98861" spans="13:13" x14ac:dyDescent="0.25">
      <c r="M98861"/>
    </row>
    <row r="98862" spans="13:13" x14ac:dyDescent="0.25">
      <c r="M98862"/>
    </row>
    <row r="98863" spans="13:13" x14ac:dyDescent="0.25">
      <c r="M98863"/>
    </row>
    <row r="98864" spans="13:13" x14ac:dyDescent="0.25">
      <c r="M98864"/>
    </row>
    <row r="98865" spans="13:13" x14ac:dyDescent="0.25">
      <c r="M98865"/>
    </row>
    <row r="98866" spans="13:13" x14ac:dyDescent="0.25">
      <c r="M98866"/>
    </row>
    <row r="98867" spans="13:13" x14ac:dyDescent="0.25">
      <c r="M98867"/>
    </row>
    <row r="98868" spans="13:13" x14ac:dyDescent="0.25">
      <c r="M98868"/>
    </row>
    <row r="98869" spans="13:13" x14ac:dyDescent="0.25">
      <c r="M98869"/>
    </row>
    <row r="98870" spans="13:13" x14ac:dyDescent="0.25">
      <c r="M98870"/>
    </row>
    <row r="98871" spans="13:13" x14ac:dyDescent="0.25">
      <c r="M98871"/>
    </row>
    <row r="98872" spans="13:13" x14ac:dyDescent="0.25">
      <c r="M98872"/>
    </row>
    <row r="98873" spans="13:13" x14ac:dyDescent="0.25">
      <c r="M98873"/>
    </row>
    <row r="98874" spans="13:13" x14ac:dyDescent="0.25">
      <c r="M98874"/>
    </row>
    <row r="98875" spans="13:13" x14ac:dyDescent="0.25">
      <c r="M98875"/>
    </row>
    <row r="98876" spans="13:13" x14ac:dyDescent="0.25">
      <c r="M98876"/>
    </row>
    <row r="98877" spans="13:13" x14ac:dyDescent="0.25">
      <c r="M98877"/>
    </row>
    <row r="98878" spans="13:13" x14ac:dyDescent="0.25">
      <c r="M98878"/>
    </row>
    <row r="98879" spans="13:13" x14ac:dyDescent="0.25">
      <c r="M98879"/>
    </row>
    <row r="98880" spans="13:13" x14ac:dyDescent="0.25">
      <c r="M98880"/>
    </row>
    <row r="98881" spans="13:13" x14ac:dyDescent="0.25">
      <c r="M98881"/>
    </row>
    <row r="98882" spans="13:13" x14ac:dyDescent="0.25">
      <c r="M98882"/>
    </row>
    <row r="98883" spans="13:13" x14ac:dyDescent="0.25">
      <c r="M98883"/>
    </row>
    <row r="98884" spans="13:13" x14ac:dyDescent="0.25">
      <c r="M98884"/>
    </row>
    <row r="98885" spans="13:13" x14ac:dyDescent="0.25">
      <c r="M98885"/>
    </row>
    <row r="98886" spans="13:13" x14ac:dyDescent="0.25">
      <c r="M98886"/>
    </row>
    <row r="98887" spans="13:13" x14ac:dyDescent="0.25">
      <c r="M98887"/>
    </row>
    <row r="98888" spans="13:13" x14ac:dyDescent="0.25">
      <c r="M98888"/>
    </row>
    <row r="98889" spans="13:13" x14ac:dyDescent="0.25">
      <c r="M98889"/>
    </row>
    <row r="98890" spans="13:13" x14ac:dyDescent="0.25">
      <c r="M98890"/>
    </row>
    <row r="98891" spans="13:13" x14ac:dyDescent="0.25">
      <c r="M98891"/>
    </row>
    <row r="98892" spans="13:13" x14ac:dyDescent="0.25">
      <c r="M98892"/>
    </row>
    <row r="98893" spans="13:13" x14ac:dyDescent="0.25">
      <c r="M98893"/>
    </row>
    <row r="98894" spans="13:13" x14ac:dyDescent="0.25">
      <c r="M98894"/>
    </row>
    <row r="98895" spans="13:13" x14ac:dyDescent="0.25">
      <c r="M98895"/>
    </row>
    <row r="98896" spans="13:13" x14ac:dyDescent="0.25">
      <c r="M98896"/>
    </row>
    <row r="98897" spans="13:13" x14ac:dyDescent="0.25">
      <c r="M98897"/>
    </row>
    <row r="98898" spans="13:13" x14ac:dyDescent="0.25">
      <c r="M98898"/>
    </row>
    <row r="98899" spans="13:13" x14ac:dyDescent="0.25">
      <c r="M98899"/>
    </row>
    <row r="98900" spans="13:13" x14ac:dyDescent="0.25">
      <c r="M98900"/>
    </row>
    <row r="98901" spans="13:13" x14ac:dyDescent="0.25">
      <c r="M98901"/>
    </row>
    <row r="98902" spans="13:13" x14ac:dyDescent="0.25">
      <c r="M98902"/>
    </row>
    <row r="98903" spans="13:13" x14ac:dyDescent="0.25">
      <c r="M98903"/>
    </row>
    <row r="98904" spans="13:13" x14ac:dyDescent="0.25">
      <c r="M98904"/>
    </row>
    <row r="98905" spans="13:13" x14ac:dyDescent="0.25">
      <c r="M98905"/>
    </row>
    <row r="98906" spans="13:13" x14ac:dyDescent="0.25">
      <c r="M98906"/>
    </row>
    <row r="98907" spans="13:13" x14ac:dyDescent="0.25">
      <c r="M98907"/>
    </row>
    <row r="98908" spans="13:13" x14ac:dyDescent="0.25">
      <c r="M98908"/>
    </row>
    <row r="98909" spans="13:13" x14ac:dyDescent="0.25">
      <c r="M98909"/>
    </row>
    <row r="98910" spans="13:13" x14ac:dyDescent="0.25">
      <c r="M98910"/>
    </row>
    <row r="98911" spans="13:13" x14ac:dyDescent="0.25">
      <c r="M98911"/>
    </row>
    <row r="98912" spans="13:13" x14ac:dyDescent="0.25">
      <c r="M98912"/>
    </row>
    <row r="98913" spans="13:13" x14ac:dyDescent="0.25">
      <c r="M98913"/>
    </row>
    <row r="98914" spans="13:13" x14ac:dyDescent="0.25">
      <c r="M98914"/>
    </row>
    <row r="98915" spans="13:13" x14ac:dyDescent="0.25">
      <c r="M98915"/>
    </row>
    <row r="98916" spans="13:13" x14ac:dyDescent="0.25">
      <c r="M98916"/>
    </row>
    <row r="98917" spans="13:13" x14ac:dyDescent="0.25">
      <c r="M98917"/>
    </row>
    <row r="98918" spans="13:13" x14ac:dyDescent="0.25">
      <c r="M98918"/>
    </row>
    <row r="98919" spans="13:13" x14ac:dyDescent="0.25">
      <c r="M98919"/>
    </row>
    <row r="98920" spans="13:13" x14ac:dyDescent="0.25">
      <c r="M98920"/>
    </row>
    <row r="98921" spans="13:13" x14ac:dyDescent="0.25">
      <c r="M98921"/>
    </row>
    <row r="98922" spans="13:13" x14ac:dyDescent="0.25">
      <c r="M98922"/>
    </row>
    <row r="98923" spans="13:13" x14ac:dyDescent="0.25">
      <c r="M98923"/>
    </row>
    <row r="98924" spans="13:13" x14ac:dyDescent="0.25">
      <c r="M98924"/>
    </row>
    <row r="98925" spans="13:13" x14ac:dyDescent="0.25">
      <c r="M98925"/>
    </row>
    <row r="98926" spans="13:13" x14ac:dyDescent="0.25">
      <c r="M98926"/>
    </row>
    <row r="98927" spans="13:13" x14ac:dyDescent="0.25">
      <c r="M98927"/>
    </row>
    <row r="98928" spans="13:13" x14ac:dyDescent="0.25">
      <c r="M98928"/>
    </row>
    <row r="98929" spans="13:13" x14ac:dyDescent="0.25">
      <c r="M98929"/>
    </row>
    <row r="98930" spans="13:13" x14ac:dyDescent="0.25">
      <c r="M98930"/>
    </row>
    <row r="98931" spans="13:13" x14ac:dyDescent="0.25">
      <c r="M98931"/>
    </row>
    <row r="98932" spans="13:13" x14ac:dyDescent="0.25">
      <c r="M98932"/>
    </row>
    <row r="98933" spans="13:13" x14ac:dyDescent="0.25">
      <c r="M98933"/>
    </row>
    <row r="98934" spans="13:13" x14ac:dyDescent="0.25">
      <c r="M98934"/>
    </row>
    <row r="98935" spans="13:13" x14ac:dyDescent="0.25">
      <c r="M98935"/>
    </row>
    <row r="98936" spans="13:13" x14ac:dyDescent="0.25">
      <c r="M98936"/>
    </row>
    <row r="98937" spans="13:13" x14ac:dyDescent="0.25">
      <c r="M98937"/>
    </row>
    <row r="98938" spans="13:13" x14ac:dyDescent="0.25">
      <c r="M98938"/>
    </row>
    <row r="98939" spans="13:13" x14ac:dyDescent="0.25">
      <c r="M98939"/>
    </row>
    <row r="98940" spans="13:13" x14ac:dyDescent="0.25">
      <c r="M98940"/>
    </row>
    <row r="98941" spans="13:13" x14ac:dyDescent="0.25">
      <c r="M98941"/>
    </row>
    <row r="98942" spans="13:13" x14ac:dyDescent="0.25">
      <c r="M98942"/>
    </row>
    <row r="98943" spans="13:13" x14ac:dyDescent="0.25">
      <c r="M98943"/>
    </row>
    <row r="98944" spans="13:13" x14ac:dyDescent="0.25">
      <c r="M98944"/>
    </row>
    <row r="98945" spans="13:13" x14ac:dyDescent="0.25">
      <c r="M98945"/>
    </row>
    <row r="98946" spans="13:13" x14ac:dyDescent="0.25">
      <c r="M98946"/>
    </row>
    <row r="98947" spans="13:13" x14ac:dyDescent="0.25">
      <c r="M98947"/>
    </row>
    <row r="98948" spans="13:13" x14ac:dyDescent="0.25">
      <c r="M98948"/>
    </row>
    <row r="98949" spans="13:13" x14ac:dyDescent="0.25">
      <c r="M98949"/>
    </row>
    <row r="98950" spans="13:13" x14ac:dyDescent="0.25">
      <c r="M98950"/>
    </row>
    <row r="98951" spans="13:13" x14ac:dyDescent="0.25">
      <c r="M98951"/>
    </row>
    <row r="98952" spans="13:13" x14ac:dyDescent="0.25">
      <c r="M98952"/>
    </row>
    <row r="98953" spans="13:13" x14ac:dyDescent="0.25">
      <c r="M98953"/>
    </row>
    <row r="98954" spans="13:13" x14ac:dyDescent="0.25">
      <c r="M98954"/>
    </row>
    <row r="98955" spans="13:13" x14ac:dyDescent="0.25">
      <c r="M98955"/>
    </row>
    <row r="98956" spans="13:13" x14ac:dyDescent="0.25">
      <c r="M98956"/>
    </row>
    <row r="98957" spans="13:13" x14ac:dyDescent="0.25">
      <c r="M98957"/>
    </row>
    <row r="98958" spans="13:13" x14ac:dyDescent="0.25">
      <c r="M98958"/>
    </row>
    <row r="98959" spans="13:13" x14ac:dyDescent="0.25">
      <c r="M98959"/>
    </row>
    <row r="98960" spans="13:13" x14ac:dyDescent="0.25">
      <c r="M98960"/>
    </row>
    <row r="98961" spans="13:13" x14ac:dyDescent="0.25">
      <c r="M98961"/>
    </row>
    <row r="98962" spans="13:13" x14ac:dyDescent="0.25">
      <c r="M98962"/>
    </row>
    <row r="98963" spans="13:13" x14ac:dyDescent="0.25">
      <c r="M98963"/>
    </row>
    <row r="98964" spans="13:13" x14ac:dyDescent="0.25">
      <c r="M98964"/>
    </row>
    <row r="98965" spans="13:13" x14ac:dyDescent="0.25">
      <c r="M98965"/>
    </row>
    <row r="98966" spans="13:13" x14ac:dyDescent="0.25">
      <c r="M98966"/>
    </row>
    <row r="98967" spans="13:13" x14ac:dyDescent="0.25">
      <c r="M98967"/>
    </row>
    <row r="98968" spans="13:13" x14ac:dyDescent="0.25">
      <c r="M98968"/>
    </row>
    <row r="98969" spans="13:13" x14ac:dyDescent="0.25">
      <c r="M98969"/>
    </row>
    <row r="98970" spans="13:13" x14ac:dyDescent="0.25">
      <c r="M98970"/>
    </row>
    <row r="98971" spans="13:13" x14ac:dyDescent="0.25">
      <c r="M98971"/>
    </row>
    <row r="98972" spans="13:13" x14ac:dyDescent="0.25">
      <c r="M98972"/>
    </row>
    <row r="98973" spans="13:13" x14ac:dyDescent="0.25">
      <c r="M98973"/>
    </row>
    <row r="98974" spans="13:13" x14ac:dyDescent="0.25">
      <c r="M98974"/>
    </row>
    <row r="98975" spans="13:13" x14ac:dyDescent="0.25">
      <c r="M98975"/>
    </row>
    <row r="98976" spans="13:13" x14ac:dyDescent="0.25">
      <c r="M98976"/>
    </row>
    <row r="98977" spans="13:13" x14ac:dyDescent="0.25">
      <c r="M98977"/>
    </row>
    <row r="98978" spans="13:13" x14ac:dyDescent="0.25">
      <c r="M98978"/>
    </row>
    <row r="98979" spans="13:13" x14ac:dyDescent="0.25">
      <c r="M98979"/>
    </row>
    <row r="98980" spans="13:13" x14ac:dyDescent="0.25">
      <c r="M98980"/>
    </row>
    <row r="98981" spans="13:13" x14ac:dyDescent="0.25">
      <c r="M98981"/>
    </row>
    <row r="98982" spans="13:13" x14ac:dyDescent="0.25">
      <c r="M98982"/>
    </row>
    <row r="98983" spans="13:13" x14ac:dyDescent="0.25">
      <c r="M98983"/>
    </row>
    <row r="98984" spans="13:13" x14ac:dyDescent="0.25">
      <c r="M98984"/>
    </row>
    <row r="98985" spans="13:13" x14ac:dyDescent="0.25">
      <c r="M98985"/>
    </row>
    <row r="98986" spans="13:13" x14ac:dyDescent="0.25">
      <c r="M98986"/>
    </row>
    <row r="98987" spans="13:13" x14ac:dyDescent="0.25">
      <c r="M98987"/>
    </row>
    <row r="98988" spans="13:13" x14ac:dyDescent="0.25">
      <c r="M98988"/>
    </row>
    <row r="98989" spans="13:13" x14ac:dyDescent="0.25">
      <c r="M98989"/>
    </row>
    <row r="98990" spans="13:13" x14ac:dyDescent="0.25">
      <c r="M98990"/>
    </row>
    <row r="98991" spans="13:13" x14ac:dyDescent="0.25">
      <c r="M98991"/>
    </row>
    <row r="98992" spans="13:13" x14ac:dyDescent="0.25">
      <c r="M98992"/>
    </row>
    <row r="98993" spans="13:13" x14ac:dyDescent="0.25">
      <c r="M98993"/>
    </row>
    <row r="98994" spans="13:13" x14ac:dyDescent="0.25">
      <c r="M98994"/>
    </row>
    <row r="98995" spans="13:13" x14ac:dyDescent="0.25">
      <c r="M98995"/>
    </row>
    <row r="98996" spans="13:13" x14ac:dyDescent="0.25">
      <c r="M98996"/>
    </row>
    <row r="98997" spans="13:13" x14ac:dyDescent="0.25">
      <c r="M98997"/>
    </row>
    <row r="98998" spans="13:13" x14ac:dyDescent="0.25">
      <c r="M98998"/>
    </row>
    <row r="98999" spans="13:13" x14ac:dyDescent="0.25">
      <c r="M98999"/>
    </row>
    <row r="99000" spans="13:13" x14ac:dyDescent="0.25">
      <c r="M99000"/>
    </row>
    <row r="99001" spans="13:13" x14ac:dyDescent="0.25">
      <c r="M99001"/>
    </row>
    <row r="99002" spans="13:13" x14ac:dyDescent="0.25">
      <c r="M99002"/>
    </row>
    <row r="99003" spans="13:13" x14ac:dyDescent="0.25">
      <c r="M99003"/>
    </row>
    <row r="99004" spans="13:13" x14ac:dyDescent="0.25">
      <c r="M99004"/>
    </row>
    <row r="99005" spans="13:13" x14ac:dyDescent="0.25">
      <c r="M99005"/>
    </row>
    <row r="99006" spans="13:13" x14ac:dyDescent="0.25">
      <c r="M99006"/>
    </row>
    <row r="99007" spans="13:13" x14ac:dyDescent="0.25">
      <c r="M99007"/>
    </row>
    <row r="99008" spans="13:13" x14ac:dyDescent="0.25">
      <c r="M99008"/>
    </row>
    <row r="99009" spans="13:13" x14ac:dyDescent="0.25">
      <c r="M99009"/>
    </row>
    <row r="99010" spans="13:13" x14ac:dyDescent="0.25">
      <c r="M99010"/>
    </row>
    <row r="99011" spans="13:13" x14ac:dyDescent="0.25">
      <c r="M99011"/>
    </row>
    <row r="99012" spans="13:13" x14ac:dyDescent="0.25">
      <c r="M99012"/>
    </row>
    <row r="99013" spans="13:13" x14ac:dyDescent="0.25">
      <c r="M99013"/>
    </row>
    <row r="99014" spans="13:13" x14ac:dyDescent="0.25">
      <c r="M99014"/>
    </row>
    <row r="99015" spans="13:13" x14ac:dyDescent="0.25">
      <c r="M99015"/>
    </row>
    <row r="99016" spans="13:13" x14ac:dyDescent="0.25">
      <c r="M99016"/>
    </row>
    <row r="99017" spans="13:13" x14ac:dyDescent="0.25">
      <c r="M99017"/>
    </row>
    <row r="99018" spans="13:13" x14ac:dyDescent="0.25">
      <c r="M99018"/>
    </row>
    <row r="99019" spans="13:13" x14ac:dyDescent="0.25">
      <c r="M99019"/>
    </row>
    <row r="99020" spans="13:13" x14ac:dyDescent="0.25">
      <c r="M99020"/>
    </row>
    <row r="99021" spans="13:13" x14ac:dyDescent="0.25">
      <c r="M99021"/>
    </row>
    <row r="99022" spans="13:13" x14ac:dyDescent="0.25">
      <c r="M99022"/>
    </row>
    <row r="99023" spans="13:13" x14ac:dyDescent="0.25">
      <c r="M99023"/>
    </row>
    <row r="99024" spans="13:13" x14ac:dyDescent="0.25">
      <c r="M99024"/>
    </row>
    <row r="99025" spans="13:13" x14ac:dyDescent="0.25">
      <c r="M99025"/>
    </row>
    <row r="99026" spans="13:13" x14ac:dyDescent="0.25">
      <c r="M99026"/>
    </row>
    <row r="99027" spans="13:13" x14ac:dyDescent="0.25">
      <c r="M99027"/>
    </row>
    <row r="99028" spans="13:13" x14ac:dyDescent="0.25">
      <c r="M99028"/>
    </row>
    <row r="99029" spans="13:13" x14ac:dyDescent="0.25">
      <c r="M99029"/>
    </row>
    <row r="99030" spans="13:13" x14ac:dyDescent="0.25">
      <c r="M99030"/>
    </row>
    <row r="99031" spans="13:13" x14ac:dyDescent="0.25">
      <c r="M99031"/>
    </row>
    <row r="99032" spans="13:13" x14ac:dyDescent="0.25">
      <c r="M99032"/>
    </row>
    <row r="99033" spans="13:13" x14ac:dyDescent="0.25">
      <c r="M99033"/>
    </row>
    <row r="99034" spans="13:13" x14ac:dyDescent="0.25">
      <c r="M99034"/>
    </row>
    <row r="99035" spans="13:13" x14ac:dyDescent="0.25">
      <c r="M99035"/>
    </row>
    <row r="99036" spans="13:13" x14ac:dyDescent="0.25">
      <c r="M99036"/>
    </row>
    <row r="99037" spans="13:13" x14ac:dyDescent="0.25">
      <c r="M99037"/>
    </row>
    <row r="99038" spans="13:13" x14ac:dyDescent="0.25">
      <c r="M99038"/>
    </row>
    <row r="99039" spans="13:13" x14ac:dyDescent="0.25">
      <c r="M99039"/>
    </row>
    <row r="99040" spans="13:13" x14ac:dyDescent="0.25">
      <c r="M99040"/>
    </row>
    <row r="99041" spans="13:13" x14ac:dyDescent="0.25">
      <c r="M99041"/>
    </row>
    <row r="99042" spans="13:13" x14ac:dyDescent="0.25">
      <c r="M99042"/>
    </row>
    <row r="99043" spans="13:13" x14ac:dyDescent="0.25">
      <c r="M99043"/>
    </row>
    <row r="99044" spans="13:13" x14ac:dyDescent="0.25">
      <c r="M99044"/>
    </row>
    <row r="99045" spans="13:13" x14ac:dyDescent="0.25">
      <c r="M99045"/>
    </row>
    <row r="99046" spans="13:13" x14ac:dyDescent="0.25">
      <c r="M99046"/>
    </row>
    <row r="99047" spans="13:13" x14ac:dyDescent="0.25">
      <c r="M99047"/>
    </row>
    <row r="99048" spans="13:13" x14ac:dyDescent="0.25">
      <c r="M99048"/>
    </row>
    <row r="99049" spans="13:13" x14ac:dyDescent="0.25">
      <c r="M99049"/>
    </row>
    <row r="99050" spans="13:13" x14ac:dyDescent="0.25">
      <c r="M99050"/>
    </row>
    <row r="99051" spans="13:13" x14ac:dyDescent="0.25">
      <c r="M99051"/>
    </row>
    <row r="99052" spans="13:13" x14ac:dyDescent="0.25">
      <c r="M99052"/>
    </row>
    <row r="99053" spans="13:13" x14ac:dyDescent="0.25">
      <c r="M99053"/>
    </row>
    <row r="99054" spans="13:13" x14ac:dyDescent="0.25">
      <c r="M99054"/>
    </row>
    <row r="99055" spans="13:13" x14ac:dyDescent="0.25">
      <c r="M99055"/>
    </row>
    <row r="99056" spans="13:13" x14ac:dyDescent="0.25">
      <c r="M99056"/>
    </row>
    <row r="99057" spans="13:13" x14ac:dyDescent="0.25">
      <c r="M99057"/>
    </row>
    <row r="99058" spans="13:13" x14ac:dyDescent="0.25">
      <c r="M99058"/>
    </row>
    <row r="99059" spans="13:13" x14ac:dyDescent="0.25">
      <c r="M99059"/>
    </row>
    <row r="99060" spans="13:13" x14ac:dyDescent="0.25">
      <c r="M99060"/>
    </row>
    <row r="99061" spans="13:13" x14ac:dyDescent="0.25">
      <c r="M99061"/>
    </row>
    <row r="99062" spans="13:13" x14ac:dyDescent="0.25">
      <c r="M99062"/>
    </row>
    <row r="99063" spans="13:13" x14ac:dyDescent="0.25">
      <c r="M99063"/>
    </row>
    <row r="99064" spans="13:13" x14ac:dyDescent="0.25">
      <c r="M99064"/>
    </row>
    <row r="99065" spans="13:13" x14ac:dyDescent="0.25">
      <c r="M99065"/>
    </row>
    <row r="99066" spans="13:13" x14ac:dyDescent="0.25">
      <c r="M99066"/>
    </row>
    <row r="99067" spans="13:13" x14ac:dyDescent="0.25">
      <c r="M99067"/>
    </row>
    <row r="99068" spans="13:13" x14ac:dyDescent="0.25">
      <c r="M99068"/>
    </row>
    <row r="99069" spans="13:13" x14ac:dyDescent="0.25">
      <c r="M99069"/>
    </row>
    <row r="99070" spans="13:13" x14ac:dyDescent="0.25">
      <c r="M99070"/>
    </row>
    <row r="99071" spans="13:13" x14ac:dyDescent="0.25">
      <c r="M99071"/>
    </row>
    <row r="99072" spans="13:13" x14ac:dyDescent="0.25">
      <c r="M99072"/>
    </row>
    <row r="99073" spans="13:13" x14ac:dyDescent="0.25">
      <c r="M99073"/>
    </row>
    <row r="99074" spans="13:13" x14ac:dyDescent="0.25">
      <c r="M99074"/>
    </row>
    <row r="99075" spans="13:13" x14ac:dyDescent="0.25">
      <c r="M99075"/>
    </row>
    <row r="99076" spans="13:13" x14ac:dyDescent="0.25">
      <c r="M99076"/>
    </row>
    <row r="99077" spans="13:13" x14ac:dyDescent="0.25">
      <c r="M99077"/>
    </row>
    <row r="99078" spans="13:13" x14ac:dyDescent="0.25">
      <c r="M99078"/>
    </row>
    <row r="99079" spans="13:13" x14ac:dyDescent="0.25">
      <c r="M99079"/>
    </row>
    <row r="99080" spans="13:13" x14ac:dyDescent="0.25">
      <c r="M99080"/>
    </row>
    <row r="99081" spans="13:13" x14ac:dyDescent="0.25">
      <c r="M99081"/>
    </row>
    <row r="99082" spans="13:13" x14ac:dyDescent="0.25">
      <c r="M99082"/>
    </row>
    <row r="99083" spans="13:13" x14ac:dyDescent="0.25">
      <c r="M99083"/>
    </row>
    <row r="99084" spans="13:13" x14ac:dyDescent="0.25">
      <c r="M99084"/>
    </row>
    <row r="99085" spans="13:13" x14ac:dyDescent="0.25">
      <c r="M99085"/>
    </row>
    <row r="99086" spans="13:13" x14ac:dyDescent="0.25">
      <c r="M99086"/>
    </row>
    <row r="99087" spans="13:13" x14ac:dyDescent="0.25">
      <c r="M99087"/>
    </row>
    <row r="99088" spans="13:13" x14ac:dyDescent="0.25">
      <c r="M99088"/>
    </row>
    <row r="99089" spans="13:13" x14ac:dyDescent="0.25">
      <c r="M99089"/>
    </row>
    <row r="99090" spans="13:13" x14ac:dyDescent="0.25">
      <c r="M99090"/>
    </row>
    <row r="99091" spans="13:13" x14ac:dyDescent="0.25">
      <c r="M99091"/>
    </row>
    <row r="99092" spans="13:13" x14ac:dyDescent="0.25">
      <c r="M99092"/>
    </row>
    <row r="99093" spans="13:13" x14ac:dyDescent="0.25">
      <c r="M99093"/>
    </row>
    <row r="99094" spans="13:13" x14ac:dyDescent="0.25">
      <c r="M99094"/>
    </row>
    <row r="99095" spans="13:13" x14ac:dyDescent="0.25">
      <c r="M99095"/>
    </row>
    <row r="99096" spans="13:13" x14ac:dyDescent="0.25">
      <c r="M99096"/>
    </row>
    <row r="99097" spans="13:13" x14ac:dyDescent="0.25">
      <c r="M99097"/>
    </row>
    <row r="99098" spans="13:13" x14ac:dyDescent="0.25">
      <c r="M99098"/>
    </row>
    <row r="99099" spans="13:13" x14ac:dyDescent="0.25">
      <c r="M99099"/>
    </row>
    <row r="99100" spans="13:13" x14ac:dyDescent="0.25">
      <c r="M99100"/>
    </row>
    <row r="99101" spans="13:13" x14ac:dyDescent="0.25">
      <c r="M99101"/>
    </row>
    <row r="99102" spans="13:13" x14ac:dyDescent="0.25">
      <c r="M99102"/>
    </row>
    <row r="99103" spans="13:13" x14ac:dyDescent="0.25">
      <c r="M99103"/>
    </row>
    <row r="99104" spans="13:13" x14ac:dyDescent="0.25">
      <c r="M99104"/>
    </row>
    <row r="99105" spans="13:13" x14ac:dyDescent="0.25">
      <c r="M99105"/>
    </row>
    <row r="99106" spans="13:13" x14ac:dyDescent="0.25">
      <c r="M99106"/>
    </row>
    <row r="99107" spans="13:13" x14ac:dyDescent="0.25">
      <c r="M99107"/>
    </row>
    <row r="99108" spans="13:13" x14ac:dyDescent="0.25">
      <c r="M99108"/>
    </row>
    <row r="99109" spans="13:13" x14ac:dyDescent="0.25">
      <c r="M99109"/>
    </row>
    <row r="99110" spans="13:13" x14ac:dyDescent="0.25">
      <c r="M99110"/>
    </row>
    <row r="99111" spans="13:13" x14ac:dyDescent="0.25">
      <c r="M99111"/>
    </row>
    <row r="99112" spans="13:13" x14ac:dyDescent="0.25">
      <c r="M99112"/>
    </row>
    <row r="99113" spans="13:13" x14ac:dyDescent="0.25">
      <c r="M99113"/>
    </row>
    <row r="99114" spans="13:13" x14ac:dyDescent="0.25">
      <c r="M99114"/>
    </row>
    <row r="99115" spans="13:13" x14ac:dyDescent="0.25">
      <c r="M99115"/>
    </row>
    <row r="99116" spans="13:13" x14ac:dyDescent="0.25">
      <c r="M99116"/>
    </row>
    <row r="99117" spans="13:13" x14ac:dyDescent="0.25">
      <c r="M99117"/>
    </row>
    <row r="99118" spans="13:13" x14ac:dyDescent="0.25">
      <c r="M99118"/>
    </row>
    <row r="99119" spans="13:13" x14ac:dyDescent="0.25">
      <c r="M99119"/>
    </row>
    <row r="99120" spans="13:13" x14ac:dyDescent="0.25">
      <c r="M99120"/>
    </row>
    <row r="99121" spans="13:13" x14ac:dyDescent="0.25">
      <c r="M99121"/>
    </row>
    <row r="99122" spans="13:13" x14ac:dyDescent="0.25">
      <c r="M99122"/>
    </row>
    <row r="99123" spans="13:13" x14ac:dyDescent="0.25">
      <c r="M99123"/>
    </row>
    <row r="99124" spans="13:13" x14ac:dyDescent="0.25">
      <c r="M99124"/>
    </row>
    <row r="99125" spans="13:13" x14ac:dyDescent="0.25">
      <c r="M99125"/>
    </row>
    <row r="99126" spans="13:13" x14ac:dyDescent="0.25">
      <c r="M99126"/>
    </row>
    <row r="99127" spans="13:13" x14ac:dyDescent="0.25">
      <c r="M99127"/>
    </row>
    <row r="99128" spans="13:13" x14ac:dyDescent="0.25">
      <c r="M99128"/>
    </row>
    <row r="99129" spans="13:13" x14ac:dyDescent="0.25">
      <c r="M99129"/>
    </row>
    <row r="99130" spans="13:13" x14ac:dyDescent="0.25">
      <c r="M99130"/>
    </row>
    <row r="99131" spans="13:13" x14ac:dyDescent="0.25">
      <c r="M99131"/>
    </row>
    <row r="99132" spans="13:13" x14ac:dyDescent="0.25">
      <c r="M99132"/>
    </row>
    <row r="99133" spans="13:13" x14ac:dyDescent="0.25">
      <c r="M99133"/>
    </row>
    <row r="99134" spans="13:13" x14ac:dyDescent="0.25">
      <c r="M99134"/>
    </row>
    <row r="99135" spans="13:13" x14ac:dyDescent="0.25">
      <c r="M99135"/>
    </row>
    <row r="99136" spans="13:13" x14ac:dyDescent="0.25">
      <c r="M99136"/>
    </row>
    <row r="99137" spans="13:13" x14ac:dyDescent="0.25">
      <c r="M99137"/>
    </row>
    <row r="99138" spans="13:13" x14ac:dyDescent="0.25">
      <c r="M99138"/>
    </row>
    <row r="99139" spans="13:13" x14ac:dyDescent="0.25">
      <c r="M99139"/>
    </row>
    <row r="99140" spans="13:13" x14ac:dyDescent="0.25">
      <c r="M99140"/>
    </row>
    <row r="99141" spans="13:13" x14ac:dyDescent="0.25">
      <c r="M99141"/>
    </row>
    <row r="99142" spans="13:13" x14ac:dyDescent="0.25">
      <c r="M99142"/>
    </row>
    <row r="99143" spans="13:13" x14ac:dyDescent="0.25">
      <c r="M99143"/>
    </row>
    <row r="99144" spans="13:13" x14ac:dyDescent="0.25">
      <c r="M99144"/>
    </row>
    <row r="99145" spans="13:13" x14ac:dyDescent="0.25">
      <c r="M99145"/>
    </row>
    <row r="99146" spans="13:13" x14ac:dyDescent="0.25">
      <c r="M99146"/>
    </row>
    <row r="99147" spans="13:13" x14ac:dyDescent="0.25">
      <c r="M99147"/>
    </row>
    <row r="99148" spans="13:13" x14ac:dyDescent="0.25">
      <c r="M99148"/>
    </row>
    <row r="99149" spans="13:13" x14ac:dyDescent="0.25">
      <c r="M99149"/>
    </row>
    <row r="99150" spans="13:13" x14ac:dyDescent="0.25">
      <c r="M99150"/>
    </row>
    <row r="99151" spans="13:13" x14ac:dyDescent="0.25">
      <c r="M99151"/>
    </row>
    <row r="99152" spans="13:13" x14ac:dyDescent="0.25">
      <c r="M99152"/>
    </row>
    <row r="99153" spans="13:13" x14ac:dyDescent="0.25">
      <c r="M99153"/>
    </row>
    <row r="99154" spans="13:13" x14ac:dyDescent="0.25">
      <c r="M99154"/>
    </row>
    <row r="99155" spans="13:13" x14ac:dyDescent="0.25">
      <c r="M99155"/>
    </row>
    <row r="99156" spans="13:13" x14ac:dyDescent="0.25">
      <c r="M99156"/>
    </row>
    <row r="99157" spans="13:13" x14ac:dyDescent="0.25">
      <c r="M99157"/>
    </row>
    <row r="99158" spans="13:13" x14ac:dyDescent="0.25">
      <c r="M99158"/>
    </row>
    <row r="99159" spans="13:13" x14ac:dyDescent="0.25">
      <c r="M99159"/>
    </row>
    <row r="99160" spans="13:13" x14ac:dyDescent="0.25">
      <c r="M99160"/>
    </row>
    <row r="99161" spans="13:13" x14ac:dyDescent="0.25">
      <c r="M99161"/>
    </row>
    <row r="99162" spans="13:13" x14ac:dyDescent="0.25">
      <c r="M99162"/>
    </row>
    <row r="99163" spans="13:13" x14ac:dyDescent="0.25">
      <c r="M99163"/>
    </row>
    <row r="99164" spans="13:13" x14ac:dyDescent="0.25">
      <c r="M99164"/>
    </row>
    <row r="99165" spans="13:13" x14ac:dyDescent="0.25">
      <c r="M99165"/>
    </row>
    <row r="99166" spans="13:13" x14ac:dyDescent="0.25">
      <c r="M99166"/>
    </row>
    <row r="99167" spans="13:13" x14ac:dyDescent="0.25">
      <c r="M99167"/>
    </row>
    <row r="99168" spans="13:13" x14ac:dyDescent="0.25">
      <c r="M99168"/>
    </row>
    <row r="99169" spans="13:13" x14ac:dyDescent="0.25">
      <c r="M99169"/>
    </row>
    <row r="99170" spans="13:13" x14ac:dyDescent="0.25">
      <c r="M99170"/>
    </row>
    <row r="99171" spans="13:13" x14ac:dyDescent="0.25">
      <c r="M99171"/>
    </row>
    <row r="99172" spans="13:13" x14ac:dyDescent="0.25">
      <c r="M99172"/>
    </row>
    <row r="99173" spans="13:13" x14ac:dyDescent="0.25">
      <c r="M99173"/>
    </row>
    <row r="99174" spans="13:13" x14ac:dyDescent="0.25">
      <c r="M99174"/>
    </row>
    <row r="99175" spans="13:13" x14ac:dyDescent="0.25">
      <c r="M99175"/>
    </row>
    <row r="99176" spans="13:13" x14ac:dyDescent="0.25">
      <c r="M99176"/>
    </row>
    <row r="99177" spans="13:13" x14ac:dyDescent="0.25">
      <c r="M99177"/>
    </row>
    <row r="99178" spans="13:13" x14ac:dyDescent="0.25">
      <c r="M99178"/>
    </row>
    <row r="99179" spans="13:13" x14ac:dyDescent="0.25">
      <c r="M99179"/>
    </row>
    <row r="99180" spans="13:13" x14ac:dyDescent="0.25">
      <c r="M99180"/>
    </row>
    <row r="99181" spans="13:13" x14ac:dyDescent="0.25">
      <c r="M99181"/>
    </row>
    <row r="99182" spans="13:13" x14ac:dyDescent="0.25">
      <c r="M99182"/>
    </row>
    <row r="99183" spans="13:13" x14ac:dyDescent="0.25">
      <c r="M99183"/>
    </row>
    <row r="99184" spans="13:13" x14ac:dyDescent="0.25">
      <c r="M99184"/>
    </row>
    <row r="99185" spans="13:13" x14ac:dyDescent="0.25">
      <c r="M99185"/>
    </row>
    <row r="99186" spans="13:13" x14ac:dyDescent="0.25">
      <c r="M99186"/>
    </row>
    <row r="99187" spans="13:13" x14ac:dyDescent="0.25">
      <c r="M99187"/>
    </row>
    <row r="99188" spans="13:13" x14ac:dyDescent="0.25">
      <c r="M99188"/>
    </row>
    <row r="99189" spans="13:13" x14ac:dyDescent="0.25">
      <c r="M99189"/>
    </row>
    <row r="99190" spans="13:13" x14ac:dyDescent="0.25">
      <c r="M99190"/>
    </row>
    <row r="99191" spans="13:13" x14ac:dyDescent="0.25">
      <c r="M99191"/>
    </row>
    <row r="99192" spans="13:13" x14ac:dyDescent="0.25">
      <c r="M99192"/>
    </row>
    <row r="99193" spans="13:13" x14ac:dyDescent="0.25">
      <c r="M99193"/>
    </row>
    <row r="99194" spans="13:13" x14ac:dyDescent="0.25">
      <c r="M99194"/>
    </row>
    <row r="99195" spans="13:13" x14ac:dyDescent="0.25">
      <c r="M99195"/>
    </row>
    <row r="99196" spans="13:13" x14ac:dyDescent="0.25">
      <c r="M99196"/>
    </row>
    <row r="99197" spans="13:13" x14ac:dyDescent="0.25">
      <c r="M99197"/>
    </row>
    <row r="99198" spans="13:13" x14ac:dyDescent="0.25">
      <c r="M99198"/>
    </row>
    <row r="99199" spans="13:13" x14ac:dyDescent="0.25">
      <c r="M99199"/>
    </row>
    <row r="99200" spans="13:13" x14ac:dyDescent="0.25">
      <c r="M99200"/>
    </row>
    <row r="99201" spans="13:13" x14ac:dyDescent="0.25">
      <c r="M99201"/>
    </row>
    <row r="99202" spans="13:13" x14ac:dyDescent="0.25">
      <c r="M99202"/>
    </row>
    <row r="99203" spans="13:13" x14ac:dyDescent="0.25">
      <c r="M99203"/>
    </row>
    <row r="99204" spans="13:13" x14ac:dyDescent="0.25">
      <c r="M99204"/>
    </row>
    <row r="99205" spans="13:13" x14ac:dyDescent="0.25">
      <c r="M99205"/>
    </row>
    <row r="99206" spans="13:13" x14ac:dyDescent="0.25">
      <c r="M99206"/>
    </row>
    <row r="99207" spans="13:13" x14ac:dyDescent="0.25">
      <c r="M99207"/>
    </row>
    <row r="99208" spans="13:13" x14ac:dyDescent="0.25">
      <c r="M99208"/>
    </row>
    <row r="99209" spans="13:13" x14ac:dyDescent="0.25">
      <c r="M99209"/>
    </row>
    <row r="99210" spans="13:13" x14ac:dyDescent="0.25">
      <c r="M99210"/>
    </row>
    <row r="99211" spans="13:13" x14ac:dyDescent="0.25">
      <c r="M99211"/>
    </row>
    <row r="99212" spans="13:13" x14ac:dyDescent="0.25">
      <c r="M99212"/>
    </row>
    <row r="99213" spans="13:13" x14ac:dyDescent="0.25">
      <c r="M99213"/>
    </row>
    <row r="99214" spans="13:13" x14ac:dyDescent="0.25">
      <c r="M99214"/>
    </row>
    <row r="99215" spans="13:13" x14ac:dyDescent="0.25">
      <c r="M99215"/>
    </row>
    <row r="99216" spans="13:13" x14ac:dyDescent="0.25">
      <c r="M99216"/>
    </row>
    <row r="99217" spans="13:13" x14ac:dyDescent="0.25">
      <c r="M99217"/>
    </row>
    <row r="99218" spans="13:13" x14ac:dyDescent="0.25">
      <c r="M99218"/>
    </row>
    <row r="99219" spans="13:13" x14ac:dyDescent="0.25">
      <c r="M99219"/>
    </row>
    <row r="99220" spans="13:13" x14ac:dyDescent="0.25">
      <c r="M99220"/>
    </row>
    <row r="99221" spans="13:13" x14ac:dyDescent="0.25">
      <c r="M99221"/>
    </row>
    <row r="99222" spans="13:13" x14ac:dyDescent="0.25">
      <c r="M99222"/>
    </row>
    <row r="99223" spans="13:13" x14ac:dyDescent="0.25">
      <c r="M99223"/>
    </row>
    <row r="99224" spans="13:13" x14ac:dyDescent="0.25">
      <c r="M99224"/>
    </row>
    <row r="99225" spans="13:13" x14ac:dyDescent="0.25">
      <c r="M99225"/>
    </row>
    <row r="99226" spans="13:13" x14ac:dyDescent="0.25">
      <c r="M99226"/>
    </row>
    <row r="99227" spans="13:13" x14ac:dyDescent="0.25">
      <c r="M99227"/>
    </row>
    <row r="99228" spans="13:13" x14ac:dyDescent="0.25">
      <c r="M99228"/>
    </row>
    <row r="99229" spans="13:13" x14ac:dyDescent="0.25">
      <c r="M99229"/>
    </row>
    <row r="99230" spans="13:13" x14ac:dyDescent="0.25">
      <c r="M99230"/>
    </row>
    <row r="99231" spans="13:13" x14ac:dyDescent="0.25">
      <c r="M99231"/>
    </row>
    <row r="99232" spans="13:13" x14ac:dyDescent="0.25">
      <c r="M99232"/>
    </row>
    <row r="99233" spans="13:13" x14ac:dyDescent="0.25">
      <c r="M99233"/>
    </row>
    <row r="99234" spans="13:13" x14ac:dyDescent="0.25">
      <c r="M99234"/>
    </row>
    <row r="99235" spans="13:13" x14ac:dyDescent="0.25">
      <c r="M99235"/>
    </row>
    <row r="99236" spans="13:13" x14ac:dyDescent="0.25">
      <c r="M99236"/>
    </row>
    <row r="99237" spans="13:13" x14ac:dyDescent="0.25">
      <c r="M99237"/>
    </row>
    <row r="99238" spans="13:13" x14ac:dyDescent="0.25">
      <c r="M99238"/>
    </row>
    <row r="99239" spans="13:13" x14ac:dyDescent="0.25">
      <c r="M99239"/>
    </row>
    <row r="99240" spans="13:13" x14ac:dyDescent="0.25">
      <c r="M99240"/>
    </row>
    <row r="99241" spans="13:13" x14ac:dyDescent="0.25">
      <c r="M99241"/>
    </row>
    <row r="99242" spans="13:13" x14ac:dyDescent="0.25">
      <c r="M99242"/>
    </row>
    <row r="99243" spans="13:13" x14ac:dyDescent="0.25">
      <c r="M99243"/>
    </row>
    <row r="99244" spans="13:13" x14ac:dyDescent="0.25">
      <c r="M99244"/>
    </row>
    <row r="99245" spans="13:13" x14ac:dyDescent="0.25">
      <c r="M99245"/>
    </row>
    <row r="99246" spans="13:13" x14ac:dyDescent="0.25">
      <c r="M99246"/>
    </row>
    <row r="99247" spans="13:13" x14ac:dyDescent="0.25">
      <c r="M99247"/>
    </row>
    <row r="99248" spans="13:13" x14ac:dyDescent="0.25">
      <c r="M99248"/>
    </row>
    <row r="99249" spans="13:13" x14ac:dyDescent="0.25">
      <c r="M99249"/>
    </row>
    <row r="99250" spans="13:13" x14ac:dyDescent="0.25">
      <c r="M99250"/>
    </row>
    <row r="99251" spans="13:13" x14ac:dyDescent="0.25">
      <c r="M99251"/>
    </row>
    <row r="99252" spans="13:13" x14ac:dyDescent="0.25">
      <c r="M99252"/>
    </row>
    <row r="99253" spans="13:13" x14ac:dyDescent="0.25">
      <c r="M99253"/>
    </row>
    <row r="99254" spans="13:13" x14ac:dyDescent="0.25">
      <c r="M99254"/>
    </row>
    <row r="99255" spans="13:13" x14ac:dyDescent="0.25">
      <c r="M99255"/>
    </row>
    <row r="99256" spans="13:13" x14ac:dyDescent="0.25">
      <c r="M99256"/>
    </row>
    <row r="99257" spans="13:13" x14ac:dyDescent="0.25">
      <c r="M99257"/>
    </row>
    <row r="99258" spans="13:13" x14ac:dyDescent="0.25">
      <c r="M99258"/>
    </row>
    <row r="99259" spans="13:13" x14ac:dyDescent="0.25">
      <c r="M99259"/>
    </row>
    <row r="99260" spans="13:13" x14ac:dyDescent="0.25">
      <c r="M99260"/>
    </row>
    <row r="99261" spans="13:13" x14ac:dyDescent="0.25">
      <c r="M99261"/>
    </row>
    <row r="99262" spans="13:13" x14ac:dyDescent="0.25">
      <c r="M99262"/>
    </row>
    <row r="99263" spans="13:13" x14ac:dyDescent="0.25">
      <c r="M99263"/>
    </row>
    <row r="99264" spans="13:13" x14ac:dyDescent="0.25">
      <c r="M99264"/>
    </row>
    <row r="99265" spans="13:13" x14ac:dyDescent="0.25">
      <c r="M99265"/>
    </row>
    <row r="99266" spans="13:13" x14ac:dyDescent="0.25">
      <c r="M99266"/>
    </row>
    <row r="99267" spans="13:13" x14ac:dyDescent="0.25">
      <c r="M99267"/>
    </row>
    <row r="99268" spans="13:13" x14ac:dyDescent="0.25">
      <c r="M99268"/>
    </row>
    <row r="99269" spans="13:13" x14ac:dyDescent="0.25">
      <c r="M99269"/>
    </row>
    <row r="99270" spans="13:13" x14ac:dyDescent="0.25">
      <c r="M99270"/>
    </row>
    <row r="99271" spans="13:13" x14ac:dyDescent="0.25">
      <c r="M99271"/>
    </row>
    <row r="99272" spans="13:13" x14ac:dyDescent="0.25">
      <c r="M99272"/>
    </row>
    <row r="99273" spans="13:13" x14ac:dyDescent="0.25">
      <c r="M99273"/>
    </row>
    <row r="99274" spans="13:13" x14ac:dyDescent="0.25">
      <c r="M99274"/>
    </row>
    <row r="99275" spans="13:13" x14ac:dyDescent="0.25">
      <c r="M99275"/>
    </row>
    <row r="99276" spans="13:13" x14ac:dyDescent="0.25">
      <c r="M99276"/>
    </row>
    <row r="99277" spans="13:13" x14ac:dyDescent="0.25">
      <c r="M99277"/>
    </row>
    <row r="99278" spans="13:13" x14ac:dyDescent="0.25">
      <c r="M99278"/>
    </row>
    <row r="99279" spans="13:13" x14ac:dyDescent="0.25">
      <c r="M99279"/>
    </row>
    <row r="99280" spans="13:13" x14ac:dyDescent="0.25">
      <c r="M99280"/>
    </row>
    <row r="99281" spans="13:13" x14ac:dyDescent="0.25">
      <c r="M99281"/>
    </row>
    <row r="99282" spans="13:13" x14ac:dyDescent="0.25">
      <c r="M99282"/>
    </row>
    <row r="99283" spans="13:13" x14ac:dyDescent="0.25">
      <c r="M99283"/>
    </row>
    <row r="99284" spans="13:13" x14ac:dyDescent="0.25">
      <c r="M99284"/>
    </row>
    <row r="99285" spans="13:13" x14ac:dyDescent="0.25">
      <c r="M99285"/>
    </row>
    <row r="99286" spans="13:13" x14ac:dyDescent="0.25">
      <c r="M99286"/>
    </row>
    <row r="99287" spans="13:13" x14ac:dyDescent="0.25">
      <c r="M99287"/>
    </row>
    <row r="99288" spans="13:13" x14ac:dyDescent="0.25">
      <c r="M99288"/>
    </row>
    <row r="99289" spans="13:13" x14ac:dyDescent="0.25">
      <c r="M99289"/>
    </row>
    <row r="99290" spans="13:13" x14ac:dyDescent="0.25">
      <c r="M99290"/>
    </row>
    <row r="99291" spans="13:13" x14ac:dyDescent="0.25">
      <c r="M99291"/>
    </row>
    <row r="99292" spans="13:13" x14ac:dyDescent="0.25">
      <c r="M99292"/>
    </row>
    <row r="99293" spans="13:13" x14ac:dyDescent="0.25">
      <c r="M99293"/>
    </row>
    <row r="99294" spans="13:13" x14ac:dyDescent="0.25">
      <c r="M99294"/>
    </row>
    <row r="99295" spans="13:13" x14ac:dyDescent="0.25">
      <c r="M99295"/>
    </row>
    <row r="99296" spans="13:13" x14ac:dyDescent="0.25">
      <c r="M99296"/>
    </row>
    <row r="99297" spans="13:13" x14ac:dyDescent="0.25">
      <c r="M99297"/>
    </row>
    <row r="99298" spans="13:13" x14ac:dyDescent="0.25">
      <c r="M99298"/>
    </row>
    <row r="99299" spans="13:13" x14ac:dyDescent="0.25">
      <c r="M99299"/>
    </row>
    <row r="99300" spans="13:13" x14ac:dyDescent="0.25">
      <c r="M99300"/>
    </row>
    <row r="99301" spans="13:13" x14ac:dyDescent="0.25">
      <c r="M99301"/>
    </row>
    <row r="99302" spans="13:13" x14ac:dyDescent="0.25">
      <c r="M99302"/>
    </row>
    <row r="99303" spans="13:13" x14ac:dyDescent="0.25">
      <c r="M99303"/>
    </row>
    <row r="99304" spans="13:13" x14ac:dyDescent="0.25">
      <c r="M99304"/>
    </row>
    <row r="99305" spans="13:13" x14ac:dyDescent="0.25">
      <c r="M99305"/>
    </row>
    <row r="99306" spans="13:13" x14ac:dyDescent="0.25">
      <c r="M99306"/>
    </row>
    <row r="99307" spans="13:13" x14ac:dyDescent="0.25">
      <c r="M99307"/>
    </row>
    <row r="99308" spans="13:13" x14ac:dyDescent="0.25">
      <c r="M99308"/>
    </row>
    <row r="99309" spans="13:13" x14ac:dyDescent="0.25">
      <c r="M99309"/>
    </row>
    <row r="99310" spans="13:13" x14ac:dyDescent="0.25">
      <c r="M99310"/>
    </row>
    <row r="99311" spans="13:13" x14ac:dyDescent="0.25">
      <c r="M99311"/>
    </row>
    <row r="99312" spans="13:13" x14ac:dyDescent="0.25">
      <c r="M99312"/>
    </row>
    <row r="99313" spans="13:13" x14ac:dyDescent="0.25">
      <c r="M99313"/>
    </row>
    <row r="99314" spans="13:13" x14ac:dyDescent="0.25">
      <c r="M99314"/>
    </row>
    <row r="99315" spans="13:13" x14ac:dyDescent="0.25">
      <c r="M99315"/>
    </row>
    <row r="99316" spans="13:13" x14ac:dyDescent="0.25">
      <c r="M99316"/>
    </row>
    <row r="99317" spans="13:13" x14ac:dyDescent="0.25">
      <c r="M99317"/>
    </row>
    <row r="99318" spans="13:13" x14ac:dyDescent="0.25">
      <c r="M99318"/>
    </row>
    <row r="99319" spans="13:13" x14ac:dyDescent="0.25">
      <c r="M99319"/>
    </row>
    <row r="99320" spans="13:13" x14ac:dyDescent="0.25">
      <c r="M99320"/>
    </row>
    <row r="99321" spans="13:13" x14ac:dyDescent="0.25">
      <c r="M99321"/>
    </row>
    <row r="99322" spans="13:13" x14ac:dyDescent="0.25">
      <c r="M99322"/>
    </row>
    <row r="99323" spans="13:13" x14ac:dyDescent="0.25">
      <c r="M99323"/>
    </row>
    <row r="99324" spans="13:13" x14ac:dyDescent="0.25">
      <c r="M99324"/>
    </row>
    <row r="99325" spans="13:13" x14ac:dyDescent="0.25">
      <c r="M99325"/>
    </row>
    <row r="99326" spans="13:13" x14ac:dyDescent="0.25">
      <c r="M99326"/>
    </row>
    <row r="99327" spans="13:13" x14ac:dyDescent="0.25">
      <c r="M99327"/>
    </row>
    <row r="99328" spans="13:13" x14ac:dyDescent="0.25">
      <c r="M99328"/>
    </row>
    <row r="99329" spans="13:13" x14ac:dyDescent="0.25">
      <c r="M99329"/>
    </row>
    <row r="99330" spans="13:13" x14ac:dyDescent="0.25">
      <c r="M99330"/>
    </row>
    <row r="99331" spans="13:13" x14ac:dyDescent="0.25">
      <c r="M99331"/>
    </row>
    <row r="99332" spans="13:13" x14ac:dyDescent="0.25">
      <c r="M99332"/>
    </row>
    <row r="99333" spans="13:13" x14ac:dyDescent="0.25">
      <c r="M99333"/>
    </row>
    <row r="99334" spans="13:13" x14ac:dyDescent="0.25">
      <c r="M99334"/>
    </row>
    <row r="99335" spans="13:13" x14ac:dyDescent="0.25">
      <c r="M99335"/>
    </row>
    <row r="99336" spans="13:13" x14ac:dyDescent="0.25">
      <c r="M99336"/>
    </row>
    <row r="99337" spans="13:13" x14ac:dyDescent="0.25">
      <c r="M99337"/>
    </row>
    <row r="99338" spans="13:13" x14ac:dyDescent="0.25">
      <c r="M99338"/>
    </row>
    <row r="99339" spans="13:13" x14ac:dyDescent="0.25">
      <c r="M99339"/>
    </row>
    <row r="99340" spans="13:13" x14ac:dyDescent="0.25">
      <c r="M99340"/>
    </row>
    <row r="99341" spans="13:13" x14ac:dyDescent="0.25">
      <c r="M99341"/>
    </row>
    <row r="99342" spans="13:13" x14ac:dyDescent="0.25">
      <c r="M99342"/>
    </row>
    <row r="99343" spans="13:13" x14ac:dyDescent="0.25">
      <c r="M99343"/>
    </row>
    <row r="99344" spans="13:13" x14ac:dyDescent="0.25">
      <c r="M99344"/>
    </row>
    <row r="99345" spans="13:13" x14ac:dyDescent="0.25">
      <c r="M99345"/>
    </row>
    <row r="99346" spans="13:13" x14ac:dyDescent="0.25">
      <c r="M99346"/>
    </row>
    <row r="99347" spans="13:13" x14ac:dyDescent="0.25">
      <c r="M99347"/>
    </row>
    <row r="99348" spans="13:13" x14ac:dyDescent="0.25">
      <c r="M99348"/>
    </row>
    <row r="99349" spans="13:13" x14ac:dyDescent="0.25">
      <c r="M99349"/>
    </row>
    <row r="99350" spans="13:13" x14ac:dyDescent="0.25">
      <c r="M99350"/>
    </row>
    <row r="99351" spans="13:13" x14ac:dyDescent="0.25">
      <c r="M99351"/>
    </row>
    <row r="99352" spans="13:13" x14ac:dyDescent="0.25">
      <c r="M99352"/>
    </row>
    <row r="99353" spans="13:13" x14ac:dyDescent="0.25">
      <c r="M99353"/>
    </row>
    <row r="99354" spans="13:13" x14ac:dyDescent="0.25">
      <c r="M99354"/>
    </row>
    <row r="99355" spans="13:13" x14ac:dyDescent="0.25">
      <c r="M99355"/>
    </row>
    <row r="99356" spans="13:13" x14ac:dyDescent="0.25">
      <c r="M99356"/>
    </row>
    <row r="99357" spans="13:13" x14ac:dyDescent="0.25">
      <c r="M99357"/>
    </row>
    <row r="99358" spans="13:13" x14ac:dyDescent="0.25">
      <c r="M99358"/>
    </row>
    <row r="99359" spans="13:13" x14ac:dyDescent="0.25">
      <c r="M99359"/>
    </row>
    <row r="99360" spans="13:13" x14ac:dyDescent="0.25">
      <c r="M99360"/>
    </row>
    <row r="99361" spans="13:13" x14ac:dyDescent="0.25">
      <c r="M99361"/>
    </row>
    <row r="99362" spans="13:13" x14ac:dyDescent="0.25">
      <c r="M99362"/>
    </row>
    <row r="99363" spans="13:13" x14ac:dyDescent="0.25">
      <c r="M99363"/>
    </row>
    <row r="99364" spans="13:13" x14ac:dyDescent="0.25">
      <c r="M99364"/>
    </row>
    <row r="99365" spans="13:13" x14ac:dyDescent="0.25">
      <c r="M99365"/>
    </row>
    <row r="99366" spans="13:13" x14ac:dyDescent="0.25">
      <c r="M99366"/>
    </row>
    <row r="99367" spans="13:13" x14ac:dyDescent="0.25">
      <c r="M99367"/>
    </row>
    <row r="99368" spans="13:13" x14ac:dyDescent="0.25">
      <c r="M99368"/>
    </row>
    <row r="99369" spans="13:13" x14ac:dyDescent="0.25">
      <c r="M99369"/>
    </row>
    <row r="99370" spans="13:13" x14ac:dyDescent="0.25">
      <c r="M99370"/>
    </row>
    <row r="99371" spans="13:13" x14ac:dyDescent="0.25">
      <c r="M99371"/>
    </row>
    <row r="99372" spans="13:13" x14ac:dyDescent="0.25">
      <c r="M99372"/>
    </row>
    <row r="99373" spans="13:13" x14ac:dyDescent="0.25">
      <c r="M99373"/>
    </row>
    <row r="99374" spans="13:13" x14ac:dyDescent="0.25">
      <c r="M99374"/>
    </row>
    <row r="99375" spans="13:13" x14ac:dyDescent="0.25">
      <c r="M99375"/>
    </row>
    <row r="99376" spans="13:13" x14ac:dyDescent="0.25">
      <c r="M99376"/>
    </row>
    <row r="99377" spans="13:13" x14ac:dyDescent="0.25">
      <c r="M99377"/>
    </row>
    <row r="99378" spans="13:13" x14ac:dyDescent="0.25">
      <c r="M99378"/>
    </row>
    <row r="99379" spans="13:13" x14ac:dyDescent="0.25">
      <c r="M99379"/>
    </row>
    <row r="99380" spans="13:13" x14ac:dyDescent="0.25">
      <c r="M99380"/>
    </row>
    <row r="99381" spans="13:13" x14ac:dyDescent="0.25">
      <c r="M99381"/>
    </row>
    <row r="99382" spans="13:13" x14ac:dyDescent="0.25">
      <c r="M99382"/>
    </row>
    <row r="99383" spans="13:13" x14ac:dyDescent="0.25">
      <c r="M99383"/>
    </row>
    <row r="99384" spans="13:13" x14ac:dyDescent="0.25">
      <c r="M99384"/>
    </row>
    <row r="99385" spans="13:13" x14ac:dyDescent="0.25">
      <c r="M99385"/>
    </row>
    <row r="99386" spans="13:13" x14ac:dyDescent="0.25">
      <c r="M99386"/>
    </row>
    <row r="99387" spans="13:13" x14ac:dyDescent="0.25">
      <c r="M99387"/>
    </row>
    <row r="99388" spans="13:13" x14ac:dyDescent="0.25">
      <c r="M99388"/>
    </row>
    <row r="99389" spans="13:13" x14ac:dyDescent="0.25">
      <c r="M99389"/>
    </row>
    <row r="99390" spans="13:13" x14ac:dyDescent="0.25">
      <c r="M99390"/>
    </row>
    <row r="99391" spans="13:13" x14ac:dyDescent="0.25">
      <c r="M99391"/>
    </row>
    <row r="99392" spans="13:13" x14ac:dyDescent="0.25">
      <c r="M99392"/>
    </row>
    <row r="99393" spans="13:13" x14ac:dyDescent="0.25">
      <c r="M99393"/>
    </row>
    <row r="99394" spans="13:13" x14ac:dyDescent="0.25">
      <c r="M99394"/>
    </row>
    <row r="99395" spans="13:13" x14ac:dyDescent="0.25">
      <c r="M99395"/>
    </row>
    <row r="99396" spans="13:13" x14ac:dyDescent="0.25">
      <c r="M99396"/>
    </row>
    <row r="99397" spans="13:13" x14ac:dyDescent="0.25">
      <c r="M99397"/>
    </row>
    <row r="99398" spans="13:13" x14ac:dyDescent="0.25">
      <c r="M99398"/>
    </row>
    <row r="99399" spans="13:13" x14ac:dyDescent="0.25">
      <c r="M99399"/>
    </row>
    <row r="99400" spans="13:13" x14ac:dyDescent="0.25">
      <c r="M99400"/>
    </row>
    <row r="99401" spans="13:13" x14ac:dyDescent="0.25">
      <c r="M99401"/>
    </row>
    <row r="99402" spans="13:13" x14ac:dyDescent="0.25">
      <c r="M99402"/>
    </row>
    <row r="99403" spans="13:13" x14ac:dyDescent="0.25">
      <c r="M99403"/>
    </row>
    <row r="99404" spans="13:13" x14ac:dyDescent="0.25">
      <c r="M99404"/>
    </row>
    <row r="99405" spans="13:13" x14ac:dyDescent="0.25">
      <c r="M99405"/>
    </row>
    <row r="99406" spans="13:13" x14ac:dyDescent="0.25">
      <c r="M99406"/>
    </row>
    <row r="99407" spans="13:13" x14ac:dyDescent="0.25">
      <c r="M99407"/>
    </row>
    <row r="99408" spans="13:13" x14ac:dyDescent="0.25">
      <c r="M99408"/>
    </row>
    <row r="99409" spans="13:13" x14ac:dyDescent="0.25">
      <c r="M99409"/>
    </row>
    <row r="99410" spans="13:13" x14ac:dyDescent="0.25">
      <c r="M99410"/>
    </row>
    <row r="99411" spans="13:13" x14ac:dyDescent="0.25">
      <c r="M99411"/>
    </row>
    <row r="99412" spans="13:13" x14ac:dyDescent="0.25">
      <c r="M99412"/>
    </row>
    <row r="99413" spans="13:13" x14ac:dyDescent="0.25">
      <c r="M99413"/>
    </row>
    <row r="99414" spans="13:13" x14ac:dyDescent="0.25">
      <c r="M99414"/>
    </row>
    <row r="99415" spans="13:13" x14ac:dyDescent="0.25">
      <c r="M99415"/>
    </row>
    <row r="99416" spans="13:13" x14ac:dyDescent="0.25">
      <c r="M99416"/>
    </row>
    <row r="99417" spans="13:13" x14ac:dyDescent="0.25">
      <c r="M99417"/>
    </row>
    <row r="99418" spans="13:13" x14ac:dyDescent="0.25">
      <c r="M99418"/>
    </row>
    <row r="99419" spans="13:13" x14ac:dyDescent="0.25">
      <c r="M99419"/>
    </row>
    <row r="99420" spans="13:13" x14ac:dyDescent="0.25">
      <c r="M99420"/>
    </row>
    <row r="99421" spans="13:13" x14ac:dyDescent="0.25">
      <c r="M99421"/>
    </row>
    <row r="99422" spans="13:13" x14ac:dyDescent="0.25">
      <c r="M99422"/>
    </row>
    <row r="99423" spans="13:13" x14ac:dyDescent="0.25">
      <c r="M99423"/>
    </row>
    <row r="99424" spans="13:13" x14ac:dyDescent="0.25">
      <c r="M99424"/>
    </row>
    <row r="99425" spans="13:13" x14ac:dyDescent="0.25">
      <c r="M99425"/>
    </row>
    <row r="99426" spans="13:13" x14ac:dyDescent="0.25">
      <c r="M99426"/>
    </row>
    <row r="99427" spans="13:13" x14ac:dyDescent="0.25">
      <c r="M99427"/>
    </row>
    <row r="99428" spans="13:13" x14ac:dyDescent="0.25">
      <c r="M99428"/>
    </row>
    <row r="99429" spans="13:13" x14ac:dyDescent="0.25">
      <c r="M99429"/>
    </row>
    <row r="99430" spans="13:13" x14ac:dyDescent="0.25">
      <c r="M99430"/>
    </row>
    <row r="99431" spans="13:13" x14ac:dyDescent="0.25">
      <c r="M99431"/>
    </row>
    <row r="99432" spans="13:13" x14ac:dyDescent="0.25">
      <c r="M99432"/>
    </row>
    <row r="99433" spans="13:13" x14ac:dyDescent="0.25">
      <c r="M99433"/>
    </row>
    <row r="99434" spans="13:13" x14ac:dyDescent="0.25">
      <c r="M99434"/>
    </row>
    <row r="99435" spans="13:13" x14ac:dyDescent="0.25">
      <c r="M99435"/>
    </row>
    <row r="99436" spans="13:13" x14ac:dyDescent="0.25">
      <c r="M99436"/>
    </row>
    <row r="99437" spans="13:13" x14ac:dyDescent="0.25">
      <c r="M99437"/>
    </row>
    <row r="99438" spans="13:13" x14ac:dyDescent="0.25">
      <c r="M99438"/>
    </row>
    <row r="99439" spans="13:13" x14ac:dyDescent="0.25">
      <c r="M99439"/>
    </row>
    <row r="99440" spans="13:13" x14ac:dyDescent="0.25">
      <c r="M99440"/>
    </row>
    <row r="99441" spans="13:13" x14ac:dyDescent="0.25">
      <c r="M99441"/>
    </row>
    <row r="99442" spans="13:13" x14ac:dyDescent="0.25">
      <c r="M99442"/>
    </row>
    <row r="99443" spans="13:13" x14ac:dyDescent="0.25">
      <c r="M99443"/>
    </row>
    <row r="99444" spans="13:13" x14ac:dyDescent="0.25">
      <c r="M99444"/>
    </row>
    <row r="99445" spans="13:13" x14ac:dyDescent="0.25">
      <c r="M99445"/>
    </row>
    <row r="99446" spans="13:13" x14ac:dyDescent="0.25">
      <c r="M99446"/>
    </row>
    <row r="99447" spans="13:13" x14ac:dyDescent="0.25">
      <c r="M99447"/>
    </row>
    <row r="99448" spans="13:13" x14ac:dyDescent="0.25">
      <c r="M99448"/>
    </row>
    <row r="99449" spans="13:13" x14ac:dyDescent="0.25">
      <c r="M99449"/>
    </row>
    <row r="99450" spans="13:13" x14ac:dyDescent="0.25">
      <c r="M99450"/>
    </row>
    <row r="99451" spans="13:13" x14ac:dyDescent="0.25">
      <c r="M99451"/>
    </row>
    <row r="99452" spans="13:13" x14ac:dyDescent="0.25">
      <c r="M99452"/>
    </row>
    <row r="99453" spans="13:13" x14ac:dyDescent="0.25">
      <c r="M99453"/>
    </row>
    <row r="99454" spans="13:13" x14ac:dyDescent="0.25">
      <c r="M99454"/>
    </row>
    <row r="99455" spans="13:13" x14ac:dyDescent="0.25">
      <c r="M99455"/>
    </row>
    <row r="99456" spans="13:13" x14ac:dyDescent="0.25">
      <c r="M99456"/>
    </row>
    <row r="99457" spans="13:13" x14ac:dyDescent="0.25">
      <c r="M99457"/>
    </row>
    <row r="99458" spans="13:13" x14ac:dyDescent="0.25">
      <c r="M99458"/>
    </row>
    <row r="99459" spans="13:13" x14ac:dyDescent="0.25">
      <c r="M99459"/>
    </row>
    <row r="99460" spans="13:13" x14ac:dyDescent="0.25">
      <c r="M99460"/>
    </row>
    <row r="99461" spans="13:13" x14ac:dyDescent="0.25">
      <c r="M99461"/>
    </row>
    <row r="99462" spans="13:13" x14ac:dyDescent="0.25">
      <c r="M99462"/>
    </row>
    <row r="99463" spans="13:13" x14ac:dyDescent="0.25">
      <c r="M99463"/>
    </row>
    <row r="99464" spans="13:13" x14ac:dyDescent="0.25">
      <c r="M99464"/>
    </row>
    <row r="99465" spans="13:13" x14ac:dyDescent="0.25">
      <c r="M99465"/>
    </row>
    <row r="99466" spans="13:13" x14ac:dyDescent="0.25">
      <c r="M99466"/>
    </row>
    <row r="99467" spans="13:13" x14ac:dyDescent="0.25">
      <c r="M99467"/>
    </row>
    <row r="99468" spans="13:13" x14ac:dyDescent="0.25">
      <c r="M99468"/>
    </row>
    <row r="99469" spans="13:13" x14ac:dyDescent="0.25">
      <c r="M99469"/>
    </row>
    <row r="99470" spans="13:13" x14ac:dyDescent="0.25">
      <c r="M99470"/>
    </row>
    <row r="99471" spans="13:13" x14ac:dyDescent="0.25">
      <c r="M99471"/>
    </row>
    <row r="99472" spans="13:13" x14ac:dyDescent="0.25">
      <c r="M99472"/>
    </row>
    <row r="99473" spans="13:13" x14ac:dyDescent="0.25">
      <c r="M99473"/>
    </row>
    <row r="99474" spans="13:13" x14ac:dyDescent="0.25">
      <c r="M99474"/>
    </row>
    <row r="99475" spans="13:13" x14ac:dyDescent="0.25">
      <c r="M99475"/>
    </row>
    <row r="99476" spans="13:13" x14ac:dyDescent="0.25">
      <c r="M99476"/>
    </row>
    <row r="99477" spans="13:13" x14ac:dyDescent="0.25">
      <c r="M99477"/>
    </row>
    <row r="99478" spans="13:13" x14ac:dyDescent="0.25">
      <c r="M99478"/>
    </row>
    <row r="99479" spans="13:13" x14ac:dyDescent="0.25">
      <c r="M99479"/>
    </row>
    <row r="99480" spans="13:13" x14ac:dyDescent="0.25">
      <c r="M99480"/>
    </row>
    <row r="99481" spans="13:13" x14ac:dyDescent="0.25">
      <c r="M99481"/>
    </row>
    <row r="99482" spans="13:13" x14ac:dyDescent="0.25">
      <c r="M99482"/>
    </row>
    <row r="99483" spans="13:13" x14ac:dyDescent="0.25">
      <c r="M99483"/>
    </row>
    <row r="99484" spans="13:13" x14ac:dyDescent="0.25">
      <c r="M99484"/>
    </row>
    <row r="99485" spans="13:13" x14ac:dyDescent="0.25">
      <c r="M99485"/>
    </row>
    <row r="99486" spans="13:13" x14ac:dyDescent="0.25">
      <c r="M99486"/>
    </row>
    <row r="99487" spans="13:13" x14ac:dyDescent="0.25">
      <c r="M99487"/>
    </row>
    <row r="99488" spans="13:13" x14ac:dyDescent="0.25">
      <c r="M99488"/>
    </row>
    <row r="99489" spans="13:13" x14ac:dyDescent="0.25">
      <c r="M99489"/>
    </row>
    <row r="99490" spans="13:13" x14ac:dyDescent="0.25">
      <c r="M99490"/>
    </row>
    <row r="99491" spans="13:13" x14ac:dyDescent="0.25">
      <c r="M99491"/>
    </row>
    <row r="99492" spans="13:13" x14ac:dyDescent="0.25">
      <c r="M99492"/>
    </row>
    <row r="99493" spans="13:13" x14ac:dyDescent="0.25">
      <c r="M99493"/>
    </row>
    <row r="99494" spans="13:13" x14ac:dyDescent="0.25">
      <c r="M99494"/>
    </row>
    <row r="99495" spans="13:13" x14ac:dyDescent="0.25">
      <c r="M99495"/>
    </row>
    <row r="99496" spans="13:13" x14ac:dyDescent="0.25">
      <c r="M99496"/>
    </row>
    <row r="99497" spans="13:13" x14ac:dyDescent="0.25">
      <c r="M99497"/>
    </row>
    <row r="99498" spans="13:13" x14ac:dyDescent="0.25">
      <c r="M99498"/>
    </row>
    <row r="99499" spans="13:13" x14ac:dyDescent="0.25">
      <c r="M99499"/>
    </row>
    <row r="99500" spans="13:13" x14ac:dyDescent="0.25">
      <c r="M99500"/>
    </row>
    <row r="99501" spans="13:13" x14ac:dyDescent="0.25">
      <c r="M99501"/>
    </row>
    <row r="99502" spans="13:13" x14ac:dyDescent="0.25">
      <c r="M99502"/>
    </row>
    <row r="99503" spans="13:13" x14ac:dyDescent="0.25">
      <c r="M99503"/>
    </row>
    <row r="99504" spans="13:13" x14ac:dyDescent="0.25">
      <c r="M99504"/>
    </row>
    <row r="99505" spans="13:13" x14ac:dyDescent="0.25">
      <c r="M99505"/>
    </row>
    <row r="99506" spans="13:13" x14ac:dyDescent="0.25">
      <c r="M99506"/>
    </row>
    <row r="99507" spans="13:13" x14ac:dyDescent="0.25">
      <c r="M99507"/>
    </row>
    <row r="99508" spans="13:13" x14ac:dyDescent="0.25">
      <c r="M99508"/>
    </row>
    <row r="99509" spans="13:13" x14ac:dyDescent="0.25">
      <c r="M99509"/>
    </row>
    <row r="99510" spans="13:13" x14ac:dyDescent="0.25">
      <c r="M99510"/>
    </row>
    <row r="99511" spans="13:13" x14ac:dyDescent="0.25">
      <c r="M99511"/>
    </row>
    <row r="99512" spans="13:13" x14ac:dyDescent="0.25">
      <c r="M99512"/>
    </row>
    <row r="99513" spans="13:13" x14ac:dyDescent="0.25">
      <c r="M99513"/>
    </row>
    <row r="99514" spans="13:13" x14ac:dyDescent="0.25">
      <c r="M99514"/>
    </row>
    <row r="99515" spans="13:13" x14ac:dyDescent="0.25">
      <c r="M99515"/>
    </row>
    <row r="99516" spans="13:13" x14ac:dyDescent="0.25">
      <c r="M99516"/>
    </row>
    <row r="99517" spans="13:13" x14ac:dyDescent="0.25">
      <c r="M99517"/>
    </row>
    <row r="99518" spans="13:13" x14ac:dyDescent="0.25">
      <c r="M99518"/>
    </row>
    <row r="99519" spans="13:13" x14ac:dyDescent="0.25">
      <c r="M99519"/>
    </row>
    <row r="99520" spans="13:13" x14ac:dyDescent="0.25">
      <c r="M99520"/>
    </row>
    <row r="99521" spans="13:13" x14ac:dyDescent="0.25">
      <c r="M99521"/>
    </row>
    <row r="99522" spans="13:13" x14ac:dyDescent="0.25">
      <c r="M99522"/>
    </row>
    <row r="99523" spans="13:13" x14ac:dyDescent="0.25">
      <c r="M99523"/>
    </row>
    <row r="99524" spans="13:13" x14ac:dyDescent="0.25">
      <c r="M99524"/>
    </row>
    <row r="99525" spans="13:13" x14ac:dyDescent="0.25">
      <c r="M99525"/>
    </row>
    <row r="99526" spans="13:13" x14ac:dyDescent="0.25">
      <c r="M99526"/>
    </row>
    <row r="99527" spans="13:13" x14ac:dyDescent="0.25">
      <c r="M99527"/>
    </row>
    <row r="99528" spans="13:13" x14ac:dyDescent="0.25">
      <c r="M99528"/>
    </row>
    <row r="99529" spans="13:13" x14ac:dyDescent="0.25">
      <c r="M99529"/>
    </row>
    <row r="99530" spans="13:13" x14ac:dyDescent="0.25">
      <c r="M99530"/>
    </row>
    <row r="99531" spans="13:13" x14ac:dyDescent="0.25">
      <c r="M99531"/>
    </row>
    <row r="99532" spans="13:13" x14ac:dyDescent="0.25">
      <c r="M99532"/>
    </row>
    <row r="99533" spans="13:13" x14ac:dyDescent="0.25">
      <c r="M99533"/>
    </row>
    <row r="99534" spans="13:13" x14ac:dyDescent="0.25">
      <c r="M99534"/>
    </row>
    <row r="99535" spans="13:13" x14ac:dyDescent="0.25">
      <c r="M99535"/>
    </row>
    <row r="99536" spans="13:13" x14ac:dyDescent="0.25">
      <c r="M99536"/>
    </row>
    <row r="99537" spans="13:13" x14ac:dyDescent="0.25">
      <c r="M99537"/>
    </row>
    <row r="99538" spans="13:13" x14ac:dyDescent="0.25">
      <c r="M99538"/>
    </row>
    <row r="99539" spans="13:13" x14ac:dyDescent="0.25">
      <c r="M99539"/>
    </row>
    <row r="99540" spans="13:13" x14ac:dyDescent="0.25">
      <c r="M99540"/>
    </row>
    <row r="99541" spans="13:13" x14ac:dyDescent="0.25">
      <c r="M99541"/>
    </row>
    <row r="99542" spans="13:13" x14ac:dyDescent="0.25">
      <c r="M99542"/>
    </row>
    <row r="99543" spans="13:13" x14ac:dyDescent="0.25">
      <c r="M99543"/>
    </row>
    <row r="99544" spans="13:13" x14ac:dyDescent="0.25">
      <c r="M99544"/>
    </row>
    <row r="99545" spans="13:13" x14ac:dyDescent="0.25">
      <c r="M99545"/>
    </row>
    <row r="99546" spans="13:13" x14ac:dyDescent="0.25">
      <c r="M99546"/>
    </row>
    <row r="99547" spans="13:13" x14ac:dyDescent="0.25">
      <c r="M99547"/>
    </row>
    <row r="99548" spans="13:13" x14ac:dyDescent="0.25">
      <c r="M99548"/>
    </row>
    <row r="99549" spans="13:13" x14ac:dyDescent="0.25">
      <c r="M99549"/>
    </row>
    <row r="99550" spans="13:13" x14ac:dyDescent="0.25">
      <c r="M99550"/>
    </row>
    <row r="99551" spans="13:13" x14ac:dyDescent="0.25">
      <c r="M99551"/>
    </row>
    <row r="99552" spans="13:13" x14ac:dyDescent="0.25">
      <c r="M99552"/>
    </row>
    <row r="99553" spans="13:13" x14ac:dyDescent="0.25">
      <c r="M99553"/>
    </row>
    <row r="99554" spans="13:13" x14ac:dyDescent="0.25">
      <c r="M99554"/>
    </row>
    <row r="99555" spans="13:13" x14ac:dyDescent="0.25">
      <c r="M99555"/>
    </row>
    <row r="99556" spans="13:13" x14ac:dyDescent="0.25">
      <c r="M99556"/>
    </row>
    <row r="99557" spans="13:13" x14ac:dyDescent="0.25">
      <c r="M99557"/>
    </row>
    <row r="99558" spans="13:13" x14ac:dyDescent="0.25">
      <c r="M99558"/>
    </row>
    <row r="99559" spans="13:13" x14ac:dyDescent="0.25">
      <c r="M99559"/>
    </row>
    <row r="99560" spans="13:13" x14ac:dyDescent="0.25">
      <c r="M99560"/>
    </row>
    <row r="99561" spans="13:13" x14ac:dyDescent="0.25">
      <c r="M99561"/>
    </row>
    <row r="99562" spans="13:13" x14ac:dyDescent="0.25">
      <c r="M99562"/>
    </row>
    <row r="99563" spans="13:13" x14ac:dyDescent="0.25">
      <c r="M99563"/>
    </row>
    <row r="99564" spans="13:13" x14ac:dyDescent="0.25">
      <c r="M99564"/>
    </row>
    <row r="99565" spans="13:13" x14ac:dyDescent="0.25">
      <c r="M99565"/>
    </row>
    <row r="99566" spans="13:13" x14ac:dyDescent="0.25">
      <c r="M99566"/>
    </row>
    <row r="99567" spans="13:13" x14ac:dyDescent="0.25">
      <c r="M99567"/>
    </row>
    <row r="99568" spans="13:13" x14ac:dyDescent="0.25">
      <c r="M99568"/>
    </row>
    <row r="99569" spans="13:13" x14ac:dyDescent="0.25">
      <c r="M99569"/>
    </row>
    <row r="99570" spans="13:13" x14ac:dyDescent="0.25">
      <c r="M99570"/>
    </row>
    <row r="99571" spans="13:13" x14ac:dyDescent="0.25">
      <c r="M99571"/>
    </row>
    <row r="99572" spans="13:13" x14ac:dyDescent="0.25">
      <c r="M99572"/>
    </row>
    <row r="99573" spans="13:13" x14ac:dyDescent="0.25">
      <c r="M99573"/>
    </row>
    <row r="99574" spans="13:13" x14ac:dyDescent="0.25">
      <c r="M99574"/>
    </row>
    <row r="99575" spans="13:13" x14ac:dyDescent="0.25">
      <c r="M99575"/>
    </row>
    <row r="99576" spans="13:13" x14ac:dyDescent="0.25">
      <c r="M99576"/>
    </row>
    <row r="99577" spans="13:13" x14ac:dyDescent="0.25">
      <c r="M99577"/>
    </row>
    <row r="99578" spans="13:13" x14ac:dyDescent="0.25">
      <c r="M99578"/>
    </row>
    <row r="99579" spans="13:13" x14ac:dyDescent="0.25">
      <c r="M99579"/>
    </row>
    <row r="99580" spans="13:13" x14ac:dyDescent="0.25">
      <c r="M99580"/>
    </row>
    <row r="99581" spans="13:13" x14ac:dyDescent="0.25">
      <c r="M99581"/>
    </row>
    <row r="99582" spans="13:13" x14ac:dyDescent="0.25">
      <c r="M99582"/>
    </row>
    <row r="99583" spans="13:13" x14ac:dyDescent="0.25">
      <c r="M99583"/>
    </row>
    <row r="99584" spans="13:13" x14ac:dyDescent="0.25">
      <c r="M99584"/>
    </row>
    <row r="99585" spans="13:13" x14ac:dyDescent="0.25">
      <c r="M99585"/>
    </row>
    <row r="99586" spans="13:13" x14ac:dyDescent="0.25">
      <c r="M99586"/>
    </row>
    <row r="99587" spans="13:13" x14ac:dyDescent="0.25">
      <c r="M99587"/>
    </row>
    <row r="99588" spans="13:13" x14ac:dyDescent="0.25">
      <c r="M99588"/>
    </row>
    <row r="99589" spans="13:13" x14ac:dyDescent="0.25">
      <c r="M99589"/>
    </row>
    <row r="99590" spans="13:13" x14ac:dyDescent="0.25">
      <c r="M99590"/>
    </row>
    <row r="99591" spans="13:13" x14ac:dyDescent="0.25">
      <c r="M99591"/>
    </row>
    <row r="99592" spans="13:13" x14ac:dyDescent="0.25">
      <c r="M99592"/>
    </row>
    <row r="99593" spans="13:13" x14ac:dyDescent="0.25">
      <c r="M99593"/>
    </row>
    <row r="99594" spans="13:13" x14ac:dyDescent="0.25">
      <c r="M99594"/>
    </row>
    <row r="99595" spans="13:13" x14ac:dyDescent="0.25">
      <c r="M99595"/>
    </row>
    <row r="99596" spans="13:13" x14ac:dyDescent="0.25">
      <c r="M99596"/>
    </row>
    <row r="99597" spans="13:13" x14ac:dyDescent="0.25">
      <c r="M99597"/>
    </row>
    <row r="99598" spans="13:13" x14ac:dyDescent="0.25">
      <c r="M99598"/>
    </row>
    <row r="99599" spans="13:13" x14ac:dyDescent="0.25">
      <c r="M99599"/>
    </row>
    <row r="99600" spans="13:13" x14ac:dyDescent="0.25">
      <c r="M99600"/>
    </row>
    <row r="99601" spans="13:13" x14ac:dyDescent="0.25">
      <c r="M99601"/>
    </row>
    <row r="99602" spans="13:13" x14ac:dyDescent="0.25">
      <c r="M99602"/>
    </row>
    <row r="99603" spans="13:13" x14ac:dyDescent="0.25">
      <c r="M99603"/>
    </row>
    <row r="99604" spans="13:13" x14ac:dyDescent="0.25">
      <c r="M99604"/>
    </row>
    <row r="99605" spans="13:13" x14ac:dyDescent="0.25">
      <c r="M99605"/>
    </row>
    <row r="99606" spans="13:13" x14ac:dyDescent="0.25">
      <c r="M99606"/>
    </row>
    <row r="99607" spans="13:13" x14ac:dyDescent="0.25">
      <c r="M99607"/>
    </row>
    <row r="99608" spans="13:13" x14ac:dyDescent="0.25">
      <c r="M99608"/>
    </row>
    <row r="99609" spans="13:13" x14ac:dyDescent="0.25">
      <c r="M99609"/>
    </row>
    <row r="99610" spans="13:13" x14ac:dyDescent="0.25">
      <c r="M99610"/>
    </row>
    <row r="99611" spans="13:13" x14ac:dyDescent="0.25">
      <c r="M99611"/>
    </row>
    <row r="99612" spans="13:13" x14ac:dyDescent="0.25">
      <c r="M99612"/>
    </row>
    <row r="99613" spans="13:13" x14ac:dyDescent="0.25">
      <c r="M99613"/>
    </row>
    <row r="99614" spans="13:13" x14ac:dyDescent="0.25">
      <c r="M99614"/>
    </row>
    <row r="99615" spans="13:13" x14ac:dyDescent="0.25">
      <c r="M99615"/>
    </row>
    <row r="99616" spans="13:13" x14ac:dyDescent="0.25">
      <c r="M99616"/>
    </row>
    <row r="99617" spans="13:13" x14ac:dyDescent="0.25">
      <c r="M99617"/>
    </row>
    <row r="99618" spans="13:13" x14ac:dyDescent="0.25">
      <c r="M99618"/>
    </row>
    <row r="99619" spans="13:13" x14ac:dyDescent="0.25">
      <c r="M99619"/>
    </row>
    <row r="99620" spans="13:13" x14ac:dyDescent="0.25">
      <c r="M99620"/>
    </row>
    <row r="99621" spans="13:13" x14ac:dyDescent="0.25">
      <c r="M99621"/>
    </row>
    <row r="99622" spans="13:13" x14ac:dyDescent="0.25">
      <c r="M99622"/>
    </row>
    <row r="99623" spans="13:13" x14ac:dyDescent="0.25">
      <c r="M99623"/>
    </row>
    <row r="99624" spans="13:13" x14ac:dyDescent="0.25">
      <c r="M99624"/>
    </row>
    <row r="99625" spans="13:13" x14ac:dyDescent="0.25">
      <c r="M99625"/>
    </row>
    <row r="99626" spans="13:13" x14ac:dyDescent="0.25">
      <c r="M99626"/>
    </row>
    <row r="99627" spans="13:13" x14ac:dyDescent="0.25">
      <c r="M99627"/>
    </row>
    <row r="99628" spans="13:13" x14ac:dyDescent="0.25">
      <c r="M99628"/>
    </row>
    <row r="99629" spans="13:13" x14ac:dyDescent="0.25">
      <c r="M99629"/>
    </row>
    <row r="99630" spans="13:13" x14ac:dyDescent="0.25">
      <c r="M99630"/>
    </row>
    <row r="99631" spans="13:13" x14ac:dyDescent="0.25">
      <c r="M99631"/>
    </row>
    <row r="99632" spans="13:13" x14ac:dyDescent="0.25">
      <c r="M99632"/>
    </row>
    <row r="99633" spans="13:13" x14ac:dyDescent="0.25">
      <c r="M99633"/>
    </row>
    <row r="99634" spans="13:13" x14ac:dyDescent="0.25">
      <c r="M99634"/>
    </row>
    <row r="99635" spans="13:13" x14ac:dyDescent="0.25">
      <c r="M99635"/>
    </row>
    <row r="99636" spans="13:13" x14ac:dyDescent="0.25">
      <c r="M99636"/>
    </row>
    <row r="99637" spans="13:13" x14ac:dyDescent="0.25">
      <c r="M99637"/>
    </row>
    <row r="99638" spans="13:13" x14ac:dyDescent="0.25">
      <c r="M99638"/>
    </row>
    <row r="99639" spans="13:13" x14ac:dyDescent="0.25">
      <c r="M99639"/>
    </row>
    <row r="99640" spans="13:13" x14ac:dyDescent="0.25">
      <c r="M99640"/>
    </row>
    <row r="99641" spans="13:13" x14ac:dyDescent="0.25">
      <c r="M99641"/>
    </row>
    <row r="99642" spans="13:13" x14ac:dyDescent="0.25">
      <c r="M99642"/>
    </row>
    <row r="99643" spans="13:13" x14ac:dyDescent="0.25">
      <c r="M99643"/>
    </row>
    <row r="99644" spans="13:13" x14ac:dyDescent="0.25">
      <c r="M99644"/>
    </row>
    <row r="99645" spans="13:13" x14ac:dyDescent="0.25">
      <c r="M99645"/>
    </row>
    <row r="99646" spans="13:13" x14ac:dyDescent="0.25">
      <c r="M99646"/>
    </row>
    <row r="99647" spans="13:13" x14ac:dyDescent="0.25">
      <c r="M99647"/>
    </row>
    <row r="99648" spans="13:13" x14ac:dyDescent="0.25">
      <c r="M99648"/>
    </row>
    <row r="99649" spans="13:13" x14ac:dyDescent="0.25">
      <c r="M99649"/>
    </row>
    <row r="99650" spans="13:13" x14ac:dyDescent="0.25">
      <c r="M99650"/>
    </row>
    <row r="99651" spans="13:13" x14ac:dyDescent="0.25">
      <c r="M99651"/>
    </row>
    <row r="99652" spans="13:13" x14ac:dyDescent="0.25">
      <c r="M99652"/>
    </row>
    <row r="99653" spans="13:13" x14ac:dyDescent="0.25">
      <c r="M99653"/>
    </row>
    <row r="99654" spans="13:13" x14ac:dyDescent="0.25">
      <c r="M99654"/>
    </row>
    <row r="99655" spans="13:13" x14ac:dyDescent="0.25">
      <c r="M99655"/>
    </row>
    <row r="99656" spans="13:13" x14ac:dyDescent="0.25">
      <c r="M99656"/>
    </row>
    <row r="99657" spans="13:13" x14ac:dyDescent="0.25">
      <c r="M99657"/>
    </row>
    <row r="99658" spans="13:13" x14ac:dyDescent="0.25">
      <c r="M99658"/>
    </row>
    <row r="99659" spans="13:13" x14ac:dyDescent="0.25">
      <c r="M99659"/>
    </row>
    <row r="99660" spans="13:13" x14ac:dyDescent="0.25">
      <c r="M99660"/>
    </row>
    <row r="99661" spans="13:13" x14ac:dyDescent="0.25">
      <c r="M99661"/>
    </row>
    <row r="99662" spans="13:13" x14ac:dyDescent="0.25">
      <c r="M99662"/>
    </row>
    <row r="99663" spans="13:13" x14ac:dyDescent="0.25">
      <c r="M99663"/>
    </row>
    <row r="99664" spans="13:13" x14ac:dyDescent="0.25">
      <c r="M99664"/>
    </row>
    <row r="99665" spans="13:13" x14ac:dyDescent="0.25">
      <c r="M99665"/>
    </row>
    <row r="99666" spans="13:13" x14ac:dyDescent="0.25">
      <c r="M99666"/>
    </row>
    <row r="99667" spans="13:13" x14ac:dyDescent="0.25">
      <c r="M99667"/>
    </row>
    <row r="99668" spans="13:13" x14ac:dyDescent="0.25">
      <c r="M99668"/>
    </row>
    <row r="99669" spans="13:13" x14ac:dyDescent="0.25">
      <c r="M99669"/>
    </row>
    <row r="99670" spans="13:13" x14ac:dyDescent="0.25">
      <c r="M99670"/>
    </row>
    <row r="99671" spans="13:13" x14ac:dyDescent="0.25">
      <c r="M99671"/>
    </row>
    <row r="99672" spans="13:13" x14ac:dyDescent="0.25">
      <c r="M99672"/>
    </row>
    <row r="99673" spans="13:13" x14ac:dyDescent="0.25">
      <c r="M99673"/>
    </row>
    <row r="99674" spans="13:13" x14ac:dyDescent="0.25">
      <c r="M99674"/>
    </row>
    <row r="99675" spans="13:13" x14ac:dyDescent="0.25">
      <c r="M99675"/>
    </row>
    <row r="99676" spans="13:13" x14ac:dyDescent="0.25">
      <c r="M99676"/>
    </row>
    <row r="99677" spans="13:13" x14ac:dyDescent="0.25">
      <c r="M99677"/>
    </row>
    <row r="99678" spans="13:13" x14ac:dyDescent="0.25">
      <c r="M99678"/>
    </row>
    <row r="99679" spans="13:13" x14ac:dyDescent="0.25">
      <c r="M99679"/>
    </row>
    <row r="99680" spans="13:13" x14ac:dyDescent="0.25">
      <c r="M99680"/>
    </row>
    <row r="99681" spans="13:13" x14ac:dyDescent="0.25">
      <c r="M99681"/>
    </row>
    <row r="99682" spans="13:13" x14ac:dyDescent="0.25">
      <c r="M99682"/>
    </row>
    <row r="99683" spans="13:13" x14ac:dyDescent="0.25">
      <c r="M99683"/>
    </row>
    <row r="99684" spans="13:13" x14ac:dyDescent="0.25">
      <c r="M99684"/>
    </row>
    <row r="99685" spans="13:13" x14ac:dyDescent="0.25">
      <c r="M99685"/>
    </row>
    <row r="99686" spans="13:13" x14ac:dyDescent="0.25">
      <c r="M99686"/>
    </row>
    <row r="99687" spans="13:13" x14ac:dyDescent="0.25">
      <c r="M99687"/>
    </row>
    <row r="99688" spans="13:13" x14ac:dyDescent="0.25">
      <c r="M99688"/>
    </row>
    <row r="99689" spans="13:13" x14ac:dyDescent="0.25">
      <c r="M99689"/>
    </row>
    <row r="99690" spans="13:13" x14ac:dyDescent="0.25">
      <c r="M99690"/>
    </row>
    <row r="99691" spans="13:13" x14ac:dyDescent="0.25">
      <c r="M99691"/>
    </row>
    <row r="99692" spans="13:13" x14ac:dyDescent="0.25">
      <c r="M99692"/>
    </row>
    <row r="99693" spans="13:13" x14ac:dyDescent="0.25">
      <c r="M99693"/>
    </row>
    <row r="99694" spans="13:13" x14ac:dyDescent="0.25">
      <c r="M99694"/>
    </row>
    <row r="99695" spans="13:13" x14ac:dyDescent="0.25">
      <c r="M99695"/>
    </row>
    <row r="99696" spans="13:13" x14ac:dyDescent="0.25">
      <c r="M99696"/>
    </row>
    <row r="99697" spans="13:13" x14ac:dyDescent="0.25">
      <c r="M99697"/>
    </row>
    <row r="99698" spans="13:13" x14ac:dyDescent="0.25">
      <c r="M99698"/>
    </row>
    <row r="99699" spans="13:13" x14ac:dyDescent="0.25">
      <c r="M99699"/>
    </row>
    <row r="99700" spans="13:13" x14ac:dyDescent="0.25">
      <c r="M99700"/>
    </row>
    <row r="99701" spans="13:13" x14ac:dyDescent="0.25">
      <c r="M99701"/>
    </row>
    <row r="99702" spans="13:13" x14ac:dyDescent="0.25">
      <c r="M99702"/>
    </row>
    <row r="99703" spans="13:13" x14ac:dyDescent="0.25">
      <c r="M99703"/>
    </row>
    <row r="99704" spans="13:13" x14ac:dyDescent="0.25">
      <c r="M99704"/>
    </row>
    <row r="99705" spans="13:13" x14ac:dyDescent="0.25">
      <c r="M99705"/>
    </row>
    <row r="99706" spans="13:13" x14ac:dyDescent="0.25">
      <c r="M99706"/>
    </row>
    <row r="99707" spans="13:13" x14ac:dyDescent="0.25">
      <c r="M99707"/>
    </row>
    <row r="99708" spans="13:13" x14ac:dyDescent="0.25">
      <c r="M99708"/>
    </row>
    <row r="99709" spans="13:13" x14ac:dyDescent="0.25">
      <c r="M99709"/>
    </row>
    <row r="99710" spans="13:13" x14ac:dyDescent="0.25">
      <c r="M99710"/>
    </row>
    <row r="99711" spans="13:13" x14ac:dyDescent="0.25">
      <c r="M99711"/>
    </row>
    <row r="99712" spans="13:13" x14ac:dyDescent="0.25">
      <c r="M99712"/>
    </row>
    <row r="99713" spans="13:13" x14ac:dyDescent="0.25">
      <c r="M99713"/>
    </row>
    <row r="99714" spans="13:13" x14ac:dyDescent="0.25">
      <c r="M99714"/>
    </row>
    <row r="99715" spans="13:13" x14ac:dyDescent="0.25">
      <c r="M99715"/>
    </row>
    <row r="99716" spans="13:13" x14ac:dyDescent="0.25">
      <c r="M99716"/>
    </row>
    <row r="99717" spans="13:13" x14ac:dyDescent="0.25">
      <c r="M99717"/>
    </row>
    <row r="99718" spans="13:13" x14ac:dyDescent="0.25">
      <c r="M99718"/>
    </row>
    <row r="99719" spans="13:13" x14ac:dyDescent="0.25">
      <c r="M99719"/>
    </row>
    <row r="99720" spans="13:13" x14ac:dyDescent="0.25">
      <c r="M99720"/>
    </row>
    <row r="99721" spans="13:13" x14ac:dyDescent="0.25">
      <c r="M99721"/>
    </row>
    <row r="99722" spans="13:13" x14ac:dyDescent="0.25">
      <c r="M99722"/>
    </row>
    <row r="99723" spans="13:13" x14ac:dyDescent="0.25">
      <c r="M99723"/>
    </row>
    <row r="99724" spans="13:13" x14ac:dyDescent="0.25">
      <c r="M99724"/>
    </row>
    <row r="99725" spans="13:13" x14ac:dyDescent="0.25">
      <c r="M99725"/>
    </row>
    <row r="99726" spans="13:13" x14ac:dyDescent="0.25">
      <c r="M99726"/>
    </row>
    <row r="99727" spans="13:13" x14ac:dyDescent="0.25">
      <c r="M99727"/>
    </row>
    <row r="99728" spans="13:13" x14ac:dyDescent="0.25">
      <c r="M99728"/>
    </row>
    <row r="99729" spans="13:13" x14ac:dyDescent="0.25">
      <c r="M99729"/>
    </row>
    <row r="99730" spans="13:13" x14ac:dyDescent="0.25">
      <c r="M99730"/>
    </row>
    <row r="99731" spans="13:13" x14ac:dyDescent="0.25">
      <c r="M99731"/>
    </row>
    <row r="99732" spans="13:13" x14ac:dyDescent="0.25">
      <c r="M99732"/>
    </row>
    <row r="99733" spans="13:13" x14ac:dyDescent="0.25">
      <c r="M99733"/>
    </row>
    <row r="99734" spans="13:13" x14ac:dyDescent="0.25">
      <c r="M99734"/>
    </row>
    <row r="99735" spans="13:13" x14ac:dyDescent="0.25">
      <c r="M99735"/>
    </row>
    <row r="99736" spans="13:13" x14ac:dyDescent="0.25">
      <c r="M99736"/>
    </row>
    <row r="99737" spans="13:13" x14ac:dyDescent="0.25">
      <c r="M99737"/>
    </row>
    <row r="99738" spans="13:13" x14ac:dyDescent="0.25">
      <c r="M99738"/>
    </row>
    <row r="99739" spans="13:13" x14ac:dyDescent="0.25">
      <c r="M99739"/>
    </row>
    <row r="99740" spans="13:13" x14ac:dyDescent="0.25">
      <c r="M99740"/>
    </row>
    <row r="99741" spans="13:13" x14ac:dyDescent="0.25">
      <c r="M99741"/>
    </row>
    <row r="99742" spans="13:13" x14ac:dyDescent="0.25">
      <c r="M99742"/>
    </row>
    <row r="99743" spans="13:13" x14ac:dyDescent="0.25">
      <c r="M99743"/>
    </row>
    <row r="99744" spans="13:13" x14ac:dyDescent="0.25">
      <c r="M99744"/>
    </row>
    <row r="99745" spans="13:13" x14ac:dyDescent="0.25">
      <c r="M99745"/>
    </row>
    <row r="99746" spans="13:13" x14ac:dyDescent="0.25">
      <c r="M99746"/>
    </row>
    <row r="99747" spans="13:13" x14ac:dyDescent="0.25">
      <c r="M99747"/>
    </row>
    <row r="99748" spans="13:13" x14ac:dyDescent="0.25">
      <c r="M99748"/>
    </row>
    <row r="99749" spans="13:13" x14ac:dyDescent="0.25">
      <c r="M99749"/>
    </row>
    <row r="99750" spans="13:13" x14ac:dyDescent="0.25">
      <c r="M99750"/>
    </row>
    <row r="99751" spans="13:13" x14ac:dyDescent="0.25">
      <c r="M99751"/>
    </row>
    <row r="99752" spans="13:13" x14ac:dyDescent="0.25">
      <c r="M99752"/>
    </row>
    <row r="99753" spans="13:13" x14ac:dyDescent="0.25">
      <c r="M99753"/>
    </row>
    <row r="99754" spans="13:13" x14ac:dyDescent="0.25">
      <c r="M99754"/>
    </row>
    <row r="99755" spans="13:13" x14ac:dyDescent="0.25">
      <c r="M99755"/>
    </row>
    <row r="99756" spans="13:13" x14ac:dyDescent="0.25">
      <c r="M99756"/>
    </row>
    <row r="99757" spans="13:13" x14ac:dyDescent="0.25">
      <c r="M99757"/>
    </row>
    <row r="99758" spans="13:13" x14ac:dyDescent="0.25">
      <c r="M99758"/>
    </row>
    <row r="99759" spans="13:13" x14ac:dyDescent="0.25">
      <c r="M99759"/>
    </row>
    <row r="99760" spans="13:13" x14ac:dyDescent="0.25">
      <c r="M99760"/>
    </row>
    <row r="99761" spans="13:13" x14ac:dyDescent="0.25">
      <c r="M99761"/>
    </row>
    <row r="99762" spans="13:13" x14ac:dyDescent="0.25">
      <c r="M99762"/>
    </row>
    <row r="99763" spans="13:13" x14ac:dyDescent="0.25">
      <c r="M99763"/>
    </row>
    <row r="99764" spans="13:13" x14ac:dyDescent="0.25">
      <c r="M99764"/>
    </row>
    <row r="99765" spans="13:13" x14ac:dyDescent="0.25">
      <c r="M99765"/>
    </row>
    <row r="99766" spans="13:13" x14ac:dyDescent="0.25">
      <c r="M99766"/>
    </row>
    <row r="99767" spans="13:13" x14ac:dyDescent="0.25">
      <c r="M99767"/>
    </row>
    <row r="99768" spans="13:13" x14ac:dyDescent="0.25">
      <c r="M99768"/>
    </row>
    <row r="99769" spans="13:13" x14ac:dyDescent="0.25">
      <c r="M99769"/>
    </row>
    <row r="99770" spans="13:13" x14ac:dyDescent="0.25">
      <c r="M99770"/>
    </row>
    <row r="99771" spans="13:13" x14ac:dyDescent="0.25">
      <c r="M99771"/>
    </row>
    <row r="99772" spans="13:13" x14ac:dyDescent="0.25">
      <c r="M99772"/>
    </row>
    <row r="99773" spans="13:13" x14ac:dyDescent="0.25">
      <c r="M99773"/>
    </row>
    <row r="99774" spans="13:13" x14ac:dyDescent="0.25">
      <c r="M99774"/>
    </row>
    <row r="99775" spans="13:13" x14ac:dyDescent="0.25">
      <c r="M99775"/>
    </row>
    <row r="99776" spans="13:13" x14ac:dyDescent="0.25">
      <c r="M99776"/>
    </row>
    <row r="99777" spans="13:13" x14ac:dyDescent="0.25">
      <c r="M99777"/>
    </row>
    <row r="99778" spans="13:13" x14ac:dyDescent="0.25">
      <c r="M99778"/>
    </row>
    <row r="99779" spans="13:13" x14ac:dyDescent="0.25">
      <c r="M99779"/>
    </row>
    <row r="99780" spans="13:13" x14ac:dyDescent="0.25">
      <c r="M99780"/>
    </row>
    <row r="99781" spans="13:13" x14ac:dyDescent="0.25">
      <c r="M99781"/>
    </row>
    <row r="99782" spans="13:13" x14ac:dyDescent="0.25">
      <c r="M99782"/>
    </row>
    <row r="99783" spans="13:13" x14ac:dyDescent="0.25">
      <c r="M99783"/>
    </row>
    <row r="99784" spans="13:13" x14ac:dyDescent="0.25">
      <c r="M99784"/>
    </row>
    <row r="99785" spans="13:13" x14ac:dyDescent="0.25">
      <c r="M99785"/>
    </row>
    <row r="99786" spans="13:13" x14ac:dyDescent="0.25">
      <c r="M99786"/>
    </row>
    <row r="99787" spans="13:13" x14ac:dyDescent="0.25">
      <c r="M99787"/>
    </row>
    <row r="99788" spans="13:13" x14ac:dyDescent="0.25">
      <c r="M99788"/>
    </row>
    <row r="99789" spans="13:13" x14ac:dyDescent="0.25">
      <c r="M99789"/>
    </row>
    <row r="99790" spans="13:13" x14ac:dyDescent="0.25">
      <c r="M99790"/>
    </row>
    <row r="99791" spans="13:13" x14ac:dyDescent="0.25">
      <c r="M99791"/>
    </row>
    <row r="99792" spans="13:13" x14ac:dyDescent="0.25">
      <c r="M99792"/>
    </row>
    <row r="99793" spans="13:13" x14ac:dyDescent="0.25">
      <c r="M99793"/>
    </row>
    <row r="99794" spans="13:13" x14ac:dyDescent="0.25">
      <c r="M99794"/>
    </row>
    <row r="99795" spans="13:13" x14ac:dyDescent="0.25">
      <c r="M99795"/>
    </row>
    <row r="99796" spans="13:13" x14ac:dyDescent="0.25">
      <c r="M99796"/>
    </row>
    <row r="99797" spans="13:13" x14ac:dyDescent="0.25">
      <c r="M99797"/>
    </row>
    <row r="99798" spans="13:13" x14ac:dyDescent="0.25">
      <c r="M99798"/>
    </row>
    <row r="99799" spans="13:13" x14ac:dyDescent="0.25">
      <c r="M99799"/>
    </row>
    <row r="99800" spans="13:13" x14ac:dyDescent="0.25">
      <c r="M99800"/>
    </row>
    <row r="99801" spans="13:13" x14ac:dyDescent="0.25">
      <c r="M99801"/>
    </row>
    <row r="99802" spans="13:13" x14ac:dyDescent="0.25">
      <c r="M99802"/>
    </row>
    <row r="99803" spans="13:13" x14ac:dyDescent="0.25">
      <c r="M99803"/>
    </row>
    <row r="99804" spans="13:13" x14ac:dyDescent="0.25">
      <c r="M99804"/>
    </row>
    <row r="99805" spans="13:13" x14ac:dyDescent="0.25">
      <c r="M99805"/>
    </row>
    <row r="99806" spans="13:13" x14ac:dyDescent="0.25">
      <c r="M99806"/>
    </row>
    <row r="99807" spans="13:13" x14ac:dyDescent="0.25">
      <c r="M99807"/>
    </row>
    <row r="99808" spans="13:13" x14ac:dyDescent="0.25">
      <c r="M99808"/>
    </row>
    <row r="99809" spans="13:13" x14ac:dyDescent="0.25">
      <c r="M99809"/>
    </row>
    <row r="99810" spans="13:13" x14ac:dyDescent="0.25">
      <c r="M99810"/>
    </row>
    <row r="99811" spans="13:13" x14ac:dyDescent="0.25">
      <c r="M99811"/>
    </row>
    <row r="99812" spans="13:13" x14ac:dyDescent="0.25">
      <c r="M99812"/>
    </row>
    <row r="99813" spans="13:13" x14ac:dyDescent="0.25">
      <c r="M99813"/>
    </row>
    <row r="99814" spans="13:13" x14ac:dyDescent="0.25">
      <c r="M99814"/>
    </row>
    <row r="99815" spans="13:13" x14ac:dyDescent="0.25">
      <c r="M99815"/>
    </row>
    <row r="99816" spans="13:13" x14ac:dyDescent="0.25">
      <c r="M99816"/>
    </row>
    <row r="99817" spans="13:13" x14ac:dyDescent="0.25">
      <c r="M99817"/>
    </row>
    <row r="99818" spans="13:13" x14ac:dyDescent="0.25">
      <c r="M99818"/>
    </row>
    <row r="99819" spans="13:13" x14ac:dyDescent="0.25">
      <c r="M99819"/>
    </row>
    <row r="99820" spans="13:13" x14ac:dyDescent="0.25">
      <c r="M99820"/>
    </row>
    <row r="99821" spans="13:13" x14ac:dyDescent="0.25">
      <c r="M99821"/>
    </row>
    <row r="99822" spans="13:13" x14ac:dyDescent="0.25">
      <c r="M99822"/>
    </row>
    <row r="99823" spans="13:13" x14ac:dyDescent="0.25">
      <c r="M99823"/>
    </row>
    <row r="99824" spans="13:13" x14ac:dyDescent="0.25">
      <c r="M99824"/>
    </row>
    <row r="99825" spans="13:13" x14ac:dyDescent="0.25">
      <c r="M99825"/>
    </row>
    <row r="99826" spans="13:13" x14ac:dyDescent="0.25">
      <c r="M99826"/>
    </row>
    <row r="99827" spans="13:13" x14ac:dyDescent="0.25">
      <c r="M99827"/>
    </row>
    <row r="99828" spans="13:13" x14ac:dyDescent="0.25">
      <c r="M99828"/>
    </row>
    <row r="99829" spans="13:13" x14ac:dyDescent="0.25">
      <c r="M99829"/>
    </row>
    <row r="99830" spans="13:13" x14ac:dyDescent="0.25">
      <c r="M99830"/>
    </row>
    <row r="99831" spans="13:13" x14ac:dyDescent="0.25">
      <c r="M99831"/>
    </row>
    <row r="99832" spans="13:13" x14ac:dyDescent="0.25">
      <c r="M99832"/>
    </row>
    <row r="99833" spans="13:13" x14ac:dyDescent="0.25">
      <c r="M99833"/>
    </row>
    <row r="99834" spans="13:13" x14ac:dyDescent="0.25">
      <c r="M99834"/>
    </row>
    <row r="99835" spans="13:13" x14ac:dyDescent="0.25">
      <c r="M99835"/>
    </row>
    <row r="99836" spans="13:13" x14ac:dyDescent="0.25">
      <c r="M99836"/>
    </row>
    <row r="99837" spans="13:13" x14ac:dyDescent="0.25">
      <c r="M99837"/>
    </row>
    <row r="99838" spans="13:13" x14ac:dyDescent="0.25">
      <c r="M99838"/>
    </row>
    <row r="99839" spans="13:13" x14ac:dyDescent="0.25">
      <c r="M99839"/>
    </row>
    <row r="99840" spans="13:13" x14ac:dyDescent="0.25">
      <c r="M99840"/>
    </row>
    <row r="99841" spans="13:13" x14ac:dyDescent="0.25">
      <c r="M99841"/>
    </row>
    <row r="99842" spans="13:13" x14ac:dyDescent="0.25">
      <c r="M99842"/>
    </row>
    <row r="99843" spans="13:13" x14ac:dyDescent="0.25">
      <c r="M99843"/>
    </row>
    <row r="99844" spans="13:13" x14ac:dyDescent="0.25">
      <c r="M99844"/>
    </row>
    <row r="99845" spans="13:13" x14ac:dyDescent="0.25">
      <c r="M99845"/>
    </row>
    <row r="99846" spans="13:13" x14ac:dyDescent="0.25">
      <c r="M99846"/>
    </row>
    <row r="99847" spans="13:13" x14ac:dyDescent="0.25">
      <c r="M99847"/>
    </row>
    <row r="99848" spans="13:13" x14ac:dyDescent="0.25">
      <c r="M99848"/>
    </row>
    <row r="99849" spans="13:13" x14ac:dyDescent="0.25">
      <c r="M99849"/>
    </row>
    <row r="99850" spans="13:13" x14ac:dyDescent="0.25">
      <c r="M99850"/>
    </row>
    <row r="99851" spans="13:13" x14ac:dyDescent="0.25">
      <c r="M99851"/>
    </row>
    <row r="99852" spans="13:13" x14ac:dyDescent="0.25">
      <c r="M99852"/>
    </row>
    <row r="99853" spans="13:13" x14ac:dyDescent="0.25">
      <c r="M99853"/>
    </row>
    <row r="99854" spans="13:13" x14ac:dyDescent="0.25">
      <c r="M99854"/>
    </row>
    <row r="99855" spans="13:13" x14ac:dyDescent="0.25">
      <c r="M99855"/>
    </row>
    <row r="99856" spans="13:13" x14ac:dyDescent="0.25">
      <c r="M99856"/>
    </row>
    <row r="99857" spans="13:13" x14ac:dyDescent="0.25">
      <c r="M99857"/>
    </row>
    <row r="99858" spans="13:13" x14ac:dyDescent="0.25">
      <c r="M99858"/>
    </row>
    <row r="99859" spans="13:13" x14ac:dyDescent="0.25">
      <c r="M99859"/>
    </row>
    <row r="99860" spans="13:13" x14ac:dyDescent="0.25">
      <c r="M99860"/>
    </row>
    <row r="99861" spans="13:13" x14ac:dyDescent="0.25">
      <c r="M99861"/>
    </row>
    <row r="99862" spans="13:13" x14ac:dyDescent="0.25">
      <c r="M99862"/>
    </row>
    <row r="99863" spans="13:13" x14ac:dyDescent="0.25">
      <c r="M99863"/>
    </row>
    <row r="99864" spans="13:13" x14ac:dyDescent="0.25">
      <c r="M99864"/>
    </row>
    <row r="99865" spans="13:13" x14ac:dyDescent="0.25">
      <c r="M99865"/>
    </row>
    <row r="99866" spans="13:13" x14ac:dyDescent="0.25">
      <c r="M99866"/>
    </row>
    <row r="99867" spans="13:13" x14ac:dyDescent="0.25">
      <c r="M99867"/>
    </row>
    <row r="99868" spans="13:13" x14ac:dyDescent="0.25">
      <c r="M99868"/>
    </row>
    <row r="99869" spans="13:13" x14ac:dyDescent="0.25">
      <c r="M99869"/>
    </row>
    <row r="99870" spans="13:13" x14ac:dyDescent="0.25">
      <c r="M99870"/>
    </row>
    <row r="99871" spans="13:13" x14ac:dyDescent="0.25">
      <c r="M99871"/>
    </row>
    <row r="99872" spans="13:13" x14ac:dyDescent="0.25">
      <c r="M99872"/>
    </row>
    <row r="99873" spans="13:13" x14ac:dyDescent="0.25">
      <c r="M99873"/>
    </row>
    <row r="99874" spans="13:13" x14ac:dyDescent="0.25">
      <c r="M99874"/>
    </row>
    <row r="99875" spans="13:13" x14ac:dyDescent="0.25">
      <c r="M99875"/>
    </row>
    <row r="99876" spans="13:13" x14ac:dyDescent="0.25">
      <c r="M99876"/>
    </row>
    <row r="99877" spans="13:13" x14ac:dyDescent="0.25">
      <c r="M99877"/>
    </row>
    <row r="99878" spans="13:13" x14ac:dyDescent="0.25">
      <c r="M99878"/>
    </row>
    <row r="99879" spans="13:13" x14ac:dyDescent="0.25">
      <c r="M99879"/>
    </row>
    <row r="99880" spans="13:13" x14ac:dyDescent="0.25">
      <c r="M99880"/>
    </row>
    <row r="99881" spans="13:13" x14ac:dyDescent="0.25">
      <c r="M99881"/>
    </row>
    <row r="99882" spans="13:13" x14ac:dyDescent="0.25">
      <c r="M99882"/>
    </row>
    <row r="99883" spans="13:13" x14ac:dyDescent="0.25">
      <c r="M99883"/>
    </row>
    <row r="99884" spans="13:13" x14ac:dyDescent="0.25">
      <c r="M99884"/>
    </row>
    <row r="99885" spans="13:13" x14ac:dyDescent="0.25">
      <c r="M99885"/>
    </row>
    <row r="99886" spans="13:13" x14ac:dyDescent="0.25">
      <c r="M99886"/>
    </row>
    <row r="99887" spans="13:13" x14ac:dyDescent="0.25">
      <c r="M99887"/>
    </row>
    <row r="99888" spans="13:13" x14ac:dyDescent="0.25">
      <c r="M99888"/>
    </row>
    <row r="99889" spans="13:13" x14ac:dyDescent="0.25">
      <c r="M99889"/>
    </row>
    <row r="99890" spans="13:13" x14ac:dyDescent="0.25">
      <c r="M99890"/>
    </row>
    <row r="99891" spans="13:13" x14ac:dyDescent="0.25">
      <c r="M99891"/>
    </row>
    <row r="99892" spans="13:13" x14ac:dyDescent="0.25">
      <c r="M99892"/>
    </row>
    <row r="99893" spans="13:13" x14ac:dyDescent="0.25">
      <c r="M99893"/>
    </row>
    <row r="99894" spans="13:13" x14ac:dyDescent="0.25">
      <c r="M99894"/>
    </row>
    <row r="99895" spans="13:13" x14ac:dyDescent="0.25">
      <c r="M99895"/>
    </row>
    <row r="99896" spans="13:13" x14ac:dyDescent="0.25">
      <c r="M99896"/>
    </row>
    <row r="99897" spans="13:13" x14ac:dyDescent="0.25">
      <c r="M99897"/>
    </row>
    <row r="99898" spans="13:13" x14ac:dyDescent="0.25">
      <c r="M99898"/>
    </row>
    <row r="99899" spans="13:13" x14ac:dyDescent="0.25">
      <c r="M99899"/>
    </row>
    <row r="99900" spans="13:13" x14ac:dyDescent="0.25">
      <c r="M99900"/>
    </row>
    <row r="99901" spans="13:13" x14ac:dyDescent="0.25">
      <c r="M99901"/>
    </row>
    <row r="99902" spans="13:13" x14ac:dyDescent="0.25">
      <c r="M99902"/>
    </row>
    <row r="99903" spans="13:13" x14ac:dyDescent="0.25">
      <c r="M99903"/>
    </row>
    <row r="99904" spans="13:13" x14ac:dyDescent="0.25">
      <c r="M99904"/>
    </row>
    <row r="99905" spans="13:13" x14ac:dyDescent="0.25">
      <c r="M99905"/>
    </row>
    <row r="99906" spans="13:13" x14ac:dyDescent="0.25">
      <c r="M99906"/>
    </row>
    <row r="99907" spans="13:13" x14ac:dyDescent="0.25">
      <c r="M99907"/>
    </row>
    <row r="99908" spans="13:13" x14ac:dyDescent="0.25">
      <c r="M99908"/>
    </row>
    <row r="99909" spans="13:13" x14ac:dyDescent="0.25">
      <c r="M99909"/>
    </row>
    <row r="99910" spans="13:13" x14ac:dyDescent="0.25">
      <c r="M99910"/>
    </row>
    <row r="99911" spans="13:13" x14ac:dyDescent="0.25">
      <c r="M99911"/>
    </row>
    <row r="99912" spans="13:13" x14ac:dyDescent="0.25">
      <c r="M99912"/>
    </row>
    <row r="99913" spans="13:13" x14ac:dyDescent="0.25">
      <c r="M99913"/>
    </row>
    <row r="99914" spans="13:13" x14ac:dyDescent="0.25">
      <c r="M99914"/>
    </row>
    <row r="99915" spans="13:13" x14ac:dyDescent="0.25">
      <c r="M99915"/>
    </row>
    <row r="99916" spans="13:13" x14ac:dyDescent="0.25">
      <c r="M99916"/>
    </row>
    <row r="99917" spans="13:13" x14ac:dyDescent="0.25">
      <c r="M99917"/>
    </row>
    <row r="99918" spans="13:13" x14ac:dyDescent="0.25">
      <c r="M99918"/>
    </row>
    <row r="99919" spans="13:13" x14ac:dyDescent="0.25">
      <c r="M99919"/>
    </row>
    <row r="99920" spans="13:13" x14ac:dyDescent="0.25">
      <c r="M99920"/>
    </row>
    <row r="99921" spans="13:13" x14ac:dyDescent="0.25">
      <c r="M99921"/>
    </row>
    <row r="99922" spans="13:13" x14ac:dyDescent="0.25">
      <c r="M99922"/>
    </row>
    <row r="99923" spans="13:13" x14ac:dyDescent="0.25">
      <c r="M99923"/>
    </row>
    <row r="99924" spans="13:13" x14ac:dyDescent="0.25">
      <c r="M99924"/>
    </row>
    <row r="99925" spans="13:13" x14ac:dyDescent="0.25">
      <c r="M99925"/>
    </row>
    <row r="99926" spans="13:13" x14ac:dyDescent="0.25">
      <c r="M99926"/>
    </row>
    <row r="99927" spans="13:13" x14ac:dyDescent="0.25">
      <c r="M99927"/>
    </row>
    <row r="99928" spans="13:13" x14ac:dyDescent="0.25">
      <c r="M99928"/>
    </row>
    <row r="99929" spans="13:13" x14ac:dyDescent="0.25">
      <c r="M99929"/>
    </row>
    <row r="99930" spans="13:13" x14ac:dyDescent="0.25">
      <c r="M99930"/>
    </row>
    <row r="99931" spans="13:13" x14ac:dyDescent="0.25">
      <c r="M99931"/>
    </row>
    <row r="99932" spans="13:13" x14ac:dyDescent="0.25">
      <c r="M99932"/>
    </row>
    <row r="99933" spans="13:13" x14ac:dyDescent="0.25">
      <c r="M99933"/>
    </row>
    <row r="99934" spans="13:13" x14ac:dyDescent="0.25">
      <c r="M99934"/>
    </row>
    <row r="99935" spans="13:13" x14ac:dyDescent="0.25">
      <c r="M99935"/>
    </row>
    <row r="99936" spans="13:13" x14ac:dyDescent="0.25">
      <c r="M99936"/>
    </row>
    <row r="99937" spans="13:13" x14ac:dyDescent="0.25">
      <c r="M99937"/>
    </row>
    <row r="99938" spans="13:13" x14ac:dyDescent="0.25">
      <c r="M99938"/>
    </row>
    <row r="99939" spans="13:13" x14ac:dyDescent="0.25">
      <c r="M99939"/>
    </row>
    <row r="99940" spans="13:13" x14ac:dyDescent="0.25">
      <c r="M99940"/>
    </row>
    <row r="99941" spans="13:13" x14ac:dyDescent="0.25">
      <c r="M99941"/>
    </row>
    <row r="99942" spans="13:13" x14ac:dyDescent="0.25">
      <c r="M99942"/>
    </row>
    <row r="99943" spans="13:13" x14ac:dyDescent="0.25">
      <c r="M99943"/>
    </row>
    <row r="99944" spans="13:13" x14ac:dyDescent="0.25">
      <c r="M99944"/>
    </row>
    <row r="99945" spans="13:13" x14ac:dyDescent="0.25">
      <c r="M99945"/>
    </row>
    <row r="99946" spans="13:13" x14ac:dyDescent="0.25">
      <c r="M99946"/>
    </row>
    <row r="99947" spans="13:13" x14ac:dyDescent="0.25">
      <c r="M99947"/>
    </row>
    <row r="99948" spans="13:13" x14ac:dyDescent="0.25">
      <c r="M99948"/>
    </row>
    <row r="99949" spans="13:13" x14ac:dyDescent="0.25">
      <c r="M99949"/>
    </row>
    <row r="99950" spans="13:13" x14ac:dyDescent="0.25">
      <c r="M99950"/>
    </row>
    <row r="99951" spans="13:13" x14ac:dyDescent="0.25">
      <c r="M99951"/>
    </row>
    <row r="99952" spans="13:13" x14ac:dyDescent="0.25">
      <c r="M99952"/>
    </row>
    <row r="99953" spans="13:13" x14ac:dyDescent="0.25">
      <c r="M99953"/>
    </row>
    <row r="99954" spans="13:13" x14ac:dyDescent="0.25">
      <c r="M99954"/>
    </row>
    <row r="99955" spans="13:13" x14ac:dyDescent="0.25">
      <c r="M99955"/>
    </row>
    <row r="99956" spans="13:13" x14ac:dyDescent="0.25">
      <c r="M99956"/>
    </row>
    <row r="99957" spans="13:13" x14ac:dyDescent="0.25">
      <c r="M99957"/>
    </row>
    <row r="99958" spans="13:13" x14ac:dyDescent="0.25">
      <c r="M99958"/>
    </row>
    <row r="99959" spans="13:13" x14ac:dyDescent="0.25">
      <c r="M99959"/>
    </row>
    <row r="99960" spans="13:13" x14ac:dyDescent="0.25">
      <c r="M99960"/>
    </row>
    <row r="99961" spans="13:13" x14ac:dyDescent="0.25">
      <c r="M99961"/>
    </row>
    <row r="99962" spans="13:13" x14ac:dyDescent="0.25">
      <c r="M99962"/>
    </row>
    <row r="99963" spans="13:13" x14ac:dyDescent="0.25">
      <c r="M99963"/>
    </row>
    <row r="99964" spans="13:13" x14ac:dyDescent="0.25">
      <c r="M99964"/>
    </row>
    <row r="99965" spans="13:13" x14ac:dyDescent="0.25">
      <c r="M99965"/>
    </row>
    <row r="99966" spans="13:13" x14ac:dyDescent="0.25">
      <c r="M99966"/>
    </row>
    <row r="99967" spans="13:13" x14ac:dyDescent="0.25">
      <c r="M99967"/>
    </row>
    <row r="99968" spans="13:13" x14ac:dyDescent="0.25">
      <c r="M99968"/>
    </row>
    <row r="99969" spans="13:13" x14ac:dyDescent="0.25">
      <c r="M99969"/>
    </row>
    <row r="99970" spans="13:13" x14ac:dyDescent="0.25">
      <c r="M99970"/>
    </row>
    <row r="99971" spans="13:13" x14ac:dyDescent="0.25">
      <c r="M99971"/>
    </row>
    <row r="99972" spans="13:13" x14ac:dyDescent="0.25">
      <c r="M99972"/>
    </row>
    <row r="99973" spans="13:13" x14ac:dyDescent="0.25">
      <c r="M99973"/>
    </row>
    <row r="99974" spans="13:13" x14ac:dyDescent="0.25">
      <c r="M99974"/>
    </row>
    <row r="99975" spans="13:13" x14ac:dyDescent="0.25">
      <c r="M99975"/>
    </row>
    <row r="99976" spans="13:13" x14ac:dyDescent="0.25">
      <c r="M99976"/>
    </row>
    <row r="99977" spans="13:13" x14ac:dyDescent="0.25">
      <c r="M99977"/>
    </row>
    <row r="99978" spans="13:13" x14ac:dyDescent="0.25">
      <c r="M99978"/>
    </row>
    <row r="99979" spans="13:13" x14ac:dyDescent="0.25">
      <c r="M99979"/>
    </row>
    <row r="99980" spans="13:13" x14ac:dyDescent="0.25">
      <c r="M99980"/>
    </row>
    <row r="99981" spans="13:13" x14ac:dyDescent="0.25">
      <c r="M99981"/>
    </row>
    <row r="99982" spans="13:13" x14ac:dyDescent="0.25">
      <c r="M99982"/>
    </row>
    <row r="99983" spans="13:13" x14ac:dyDescent="0.25">
      <c r="M99983"/>
    </row>
    <row r="99984" spans="13:13" x14ac:dyDescent="0.25">
      <c r="M99984"/>
    </row>
    <row r="99985" spans="13:13" x14ac:dyDescent="0.25">
      <c r="M99985"/>
    </row>
    <row r="99986" spans="13:13" x14ac:dyDescent="0.25">
      <c r="M99986"/>
    </row>
    <row r="99987" spans="13:13" x14ac:dyDescent="0.25">
      <c r="M99987"/>
    </row>
    <row r="99988" spans="13:13" x14ac:dyDescent="0.25">
      <c r="M99988"/>
    </row>
    <row r="99989" spans="13:13" x14ac:dyDescent="0.25">
      <c r="M99989"/>
    </row>
    <row r="99990" spans="13:13" x14ac:dyDescent="0.25">
      <c r="M99990"/>
    </row>
    <row r="99991" spans="13:13" x14ac:dyDescent="0.25">
      <c r="M99991"/>
    </row>
    <row r="99992" spans="13:13" x14ac:dyDescent="0.25">
      <c r="M99992"/>
    </row>
    <row r="99993" spans="13:13" x14ac:dyDescent="0.25">
      <c r="M99993"/>
    </row>
    <row r="99994" spans="13:13" x14ac:dyDescent="0.25">
      <c r="M99994"/>
    </row>
    <row r="99995" spans="13:13" x14ac:dyDescent="0.25">
      <c r="M99995"/>
    </row>
    <row r="99996" spans="13:13" x14ac:dyDescent="0.25">
      <c r="M99996"/>
    </row>
    <row r="99997" spans="13:13" x14ac:dyDescent="0.25">
      <c r="M99997"/>
    </row>
    <row r="99998" spans="13:13" x14ac:dyDescent="0.25">
      <c r="M99998"/>
    </row>
    <row r="99999" spans="13:13" x14ac:dyDescent="0.25">
      <c r="M99999"/>
    </row>
  </sheetData>
  <sheetProtection sheet="1" objects="1" scenarios="1" selectLockedCells="1"/>
  <sortState xmlns:xlrd2="http://schemas.microsoft.com/office/spreadsheetml/2017/richdata2" ref="M7:S12">
    <sortCondition ref="M7:M12"/>
    <sortCondition ref="N7:N12"/>
  </sortState>
  <dataConsolidate/>
  <mergeCells count="6">
    <mergeCell ref="A5:B5"/>
    <mergeCell ref="C1:H1"/>
    <mergeCell ref="L1:T1"/>
    <mergeCell ref="C2:H2"/>
    <mergeCell ref="L2:T2"/>
    <mergeCell ref="A1:B1"/>
  </mergeCells>
  <conditionalFormatting sqref="M5:T83">
    <cfRule type="expression" dxfId="38" priority="1">
      <formula>AND($M5&lt;&gt;"",MOD(ROW(),2)=1)</formula>
    </cfRule>
  </conditionalFormatting>
  <printOptions horizontalCentered="1"/>
  <pageMargins left="0.16" right="0.16" top="0.75" bottom="0.75" header="0.16" footer="0.16"/>
  <pageSetup orientation="portrait" cellComments="asDisplayed" horizontalDpi="4294967293" r:id="rId1"/>
  <headerFooter>
    <oddHeader>&amp;C&amp;"Calibri,Bold"&amp;16 GC FISCALITÉ PLUS INC.</oddHeader>
    <oddFooter>&amp;L&amp;9&amp;D - &amp;T&amp;R&amp;9Page &amp;P de &amp;N</oddFooter>
  </headerFooter>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4357-614E-4B0C-949B-D25F0F391262}">
  <sheetPr codeName="wshGL_EJ"/>
  <dimension ref="A1:M28"/>
  <sheetViews>
    <sheetView showGridLines="0" topLeftCell="C1" zoomScale="95" zoomScaleNormal="95" workbookViewId="0">
      <selection activeCell="F4" sqref="F4"/>
    </sheetView>
  </sheetViews>
  <sheetFormatPr baseColWidth="10" defaultRowHeight="15" x14ac:dyDescent="0.25"/>
  <cols>
    <col min="1" max="1" width="17" hidden="1" customWidth="1"/>
    <col min="2" max="2" width="11.42578125" hidden="1" customWidth="1"/>
    <col min="3" max="3" width="8.7109375" customWidth="1"/>
    <col min="4" max="4" width="3.7109375" customWidth="1"/>
    <col min="5" max="5" width="13" customWidth="1"/>
    <col min="6" max="6" width="16.7109375" customWidth="1"/>
    <col min="7" max="7" width="5.7109375" customWidth="1"/>
    <col min="8" max="9" width="15.7109375" customWidth="1"/>
    <col min="10" max="10" width="25.7109375" customWidth="1"/>
    <col min="11" max="11" width="14.140625" customWidth="1"/>
    <col min="12" max="12" width="3.7109375" customWidth="1"/>
    <col min="13" max="13" width="8.7109375" customWidth="1"/>
  </cols>
  <sheetData>
    <row r="1" spans="1:13" ht="20.100000000000001" customHeight="1" x14ac:dyDescent="0.25">
      <c r="A1" s="367" t="s">
        <v>196</v>
      </c>
      <c r="B1" s="368">
        <v>99</v>
      </c>
      <c r="C1" s="1368" t="s">
        <v>89</v>
      </c>
      <c r="D1" s="1368"/>
      <c r="E1" s="1368"/>
      <c r="F1" s="1368"/>
      <c r="G1" s="1368"/>
      <c r="H1" s="1368"/>
      <c r="I1" s="1368"/>
      <c r="J1" s="1368"/>
      <c r="K1" s="1368"/>
      <c r="L1" s="1368"/>
      <c r="M1" s="1368"/>
    </row>
    <row r="2" spans="1:13" ht="20.100000000000001" customHeight="1" thickBot="1" x14ac:dyDescent="0.3">
      <c r="A2" s="367" t="s">
        <v>197</v>
      </c>
      <c r="B2" s="369">
        <v>3</v>
      </c>
      <c r="C2" s="1368"/>
      <c r="D2" s="1368"/>
      <c r="E2" s="1368"/>
      <c r="F2" s="1368"/>
      <c r="G2" s="1368"/>
      <c r="H2" s="1368"/>
      <c r="I2" s="1368"/>
      <c r="J2" s="1368"/>
      <c r="K2" s="1368"/>
      <c r="L2" s="1368"/>
      <c r="M2" s="1368"/>
    </row>
    <row r="3" spans="1:13" x14ac:dyDescent="0.25">
      <c r="A3" s="210"/>
      <c r="B3" s="211"/>
      <c r="C3" s="35"/>
      <c r="D3" s="88"/>
      <c r="E3" s="212"/>
      <c r="F3" s="89"/>
      <c r="G3" s="89"/>
      <c r="H3" s="89"/>
      <c r="I3" s="89"/>
      <c r="J3" s="89"/>
      <c r="K3" s="89"/>
      <c r="L3" s="213"/>
      <c r="M3" s="214"/>
    </row>
    <row r="4" spans="1:13" x14ac:dyDescent="0.25">
      <c r="A4" s="210"/>
      <c r="B4" s="209"/>
      <c r="C4" s="35"/>
      <c r="D4" s="86"/>
      <c r="E4" s="215" t="s">
        <v>90</v>
      </c>
      <c r="F4" s="598"/>
      <c r="G4" s="35"/>
      <c r="H4" s="35"/>
      <c r="I4" s="35"/>
      <c r="J4" s="215" t="s">
        <v>91</v>
      </c>
      <c r="K4" s="904">
        <v>45538</v>
      </c>
      <c r="L4" s="216"/>
      <c r="M4" s="214"/>
    </row>
    <row r="5" spans="1:13" x14ac:dyDescent="0.25">
      <c r="A5" s="210"/>
      <c r="B5" s="209"/>
      <c r="C5" s="35"/>
      <c r="D5" s="86"/>
      <c r="E5" s="217"/>
      <c r="F5" s="217"/>
      <c r="G5" s="217"/>
      <c r="H5" s="35"/>
      <c r="I5" s="35"/>
      <c r="J5" s="35"/>
      <c r="K5" s="35"/>
      <c r="L5" s="216"/>
      <c r="M5" s="214"/>
    </row>
    <row r="6" spans="1:13" x14ac:dyDescent="0.25">
      <c r="A6" s="210"/>
      <c r="B6" s="209"/>
      <c r="C6" s="35"/>
      <c r="D6" s="86"/>
      <c r="E6" s="215" t="s">
        <v>198</v>
      </c>
      <c r="F6" s="1369"/>
      <c r="G6" s="1370"/>
      <c r="H6" s="1370"/>
      <c r="I6" s="1370"/>
      <c r="J6" s="1370"/>
      <c r="K6" s="1371"/>
      <c r="L6" s="216"/>
      <c r="M6" s="214"/>
    </row>
    <row r="7" spans="1:13" x14ac:dyDescent="0.25">
      <c r="A7" s="210"/>
      <c r="B7" s="209"/>
      <c r="C7" s="35"/>
      <c r="D7" s="86"/>
      <c r="E7" s="217"/>
      <c r="F7" s="217"/>
      <c r="G7" s="217"/>
      <c r="H7" s="35"/>
      <c r="I7" s="35"/>
      <c r="J7" s="35"/>
      <c r="K7" s="35"/>
      <c r="L7" s="216"/>
      <c r="M7" s="214"/>
    </row>
    <row r="8" spans="1:13" x14ac:dyDescent="0.25">
      <c r="A8" s="210"/>
      <c r="B8" s="209"/>
      <c r="C8" s="35"/>
      <c r="D8" s="86"/>
      <c r="E8" s="1372" t="s">
        <v>39</v>
      </c>
      <c r="F8" s="1373"/>
      <c r="G8" s="1374"/>
      <c r="H8" s="218" t="s">
        <v>92</v>
      </c>
      <c r="I8" s="218" t="s">
        <v>93</v>
      </c>
      <c r="J8" s="1375" t="s">
        <v>94</v>
      </c>
      <c r="K8" s="1376"/>
      <c r="L8" s="216"/>
      <c r="M8" s="214"/>
    </row>
    <row r="9" spans="1:13" x14ac:dyDescent="0.25">
      <c r="A9" s="210"/>
      <c r="B9" s="209"/>
      <c r="C9" s="35"/>
      <c r="D9" s="86"/>
      <c r="E9" s="1377"/>
      <c r="F9" s="1378"/>
      <c r="G9" s="1379"/>
      <c r="H9" s="905"/>
      <c r="I9" s="905"/>
      <c r="J9" s="1380"/>
      <c r="K9" s="1381"/>
      <c r="L9" s="216"/>
      <c r="M9" s="214"/>
    </row>
    <row r="10" spans="1:13" x14ac:dyDescent="0.25">
      <c r="A10" s="210"/>
      <c r="B10" s="209"/>
      <c r="C10" s="35"/>
      <c r="D10" s="86"/>
      <c r="E10" s="1358"/>
      <c r="F10" s="1359"/>
      <c r="G10" s="1360"/>
      <c r="H10" s="208"/>
      <c r="I10" s="208"/>
      <c r="J10" s="1361"/>
      <c r="K10" s="1362"/>
      <c r="L10" s="216"/>
      <c r="M10" s="214"/>
    </row>
    <row r="11" spans="1:13" x14ac:dyDescent="0.25">
      <c r="A11" s="210"/>
      <c r="B11" s="209"/>
      <c r="C11" s="35"/>
      <c r="D11" s="86"/>
      <c r="E11" s="1358"/>
      <c r="F11" s="1359"/>
      <c r="G11" s="1360"/>
      <c r="H11" s="208"/>
      <c r="I11" s="208"/>
      <c r="J11" s="1361"/>
      <c r="K11" s="1362"/>
      <c r="L11" s="216"/>
      <c r="M11" s="214"/>
    </row>
    <row r="12" spans="1:13" x14ac:dyDescent="0.25">
      <c r="A12" s="210"/>
      <c r="B12" s="209"/>
      <c r="C12" s="35"/>
      <c r="D12" s="86"/>
      <c r="E12" s="1358"/>
      <c r="F12" s="1359"/>
      <c r="G12" s="1360"/>
      <c r="H12" s="208"/>
      <c r="I12" s="208"/>
      <c r="J12" s="1361"/>
      <c r="K12" s="1362"/>
      <c r="L12" s="216"/>
      <c r="M12" s="214"/>
    </row>
    <row r="13" spans="1:13" x14ac:dyDescent="0.25">
      <c r="A13" s="210"/>
      <c r="B13" s="209"/>
      <c r="C13" s="35"/>
      <c r="D13" s="86"/>
      <c r="E13" s="1358"/>
      <c r="F13" s="1359"/>
      <c r="G13" s="1360"/>
      <c r="H13" s="208"/>
      <c r="I13" s="208"/>
      <c r="J13" s="1361"/>
      <c r="K13" s="1362"/>
      <c r="L13" s="216"/>
      <c r="M13" s="214"/>
    </row>
    <row r="14" spans="1:13" x14ac:dyDescent="0.25">
      <c r="A14" s="210"/>
      <c r="B14" s="209"/>
      <c r="C14" s="35"/>
      <c r="D14" s="86"/>
      <c r="E14" s="1358"/>
      <c r="F14" s="1359"/>
      <c r="G14" s="1360"/>
      <c r="H14" s="208"/>
      <c r="I14" s="208"/>
      <c r="J14" s="1361"/>
      <c r="K14" s="1362"/>
      <c r="L14" s="216"/>
      <c r="M14" s="214"/>
    </row>
    <row r="15" spans="1:13" x14ac:dyDescent="0.25">
      <c r="A15" s="210"/>
      <c r="B15" s="209"/>
      <c r="C15" s="35"/>
      <c r="D15" s="86"/>
      <c r="E15" s="1358"/>
      <c r="F15" s="1359"/>
      <c r="G15" s="1360"/>
      <c r="H15" s="208"/>
      <c r="I15" s="208"/>
      <c r="J15" s="1361"/>
      <c r="K15" s="1362"/>
      <c r="L15" s="216"/>
      <c r="M15" s="214"/>
    </row>
    <row r="16" spans="1:13" x14ac:dyDescent="0.25">
      <c r="A16" s="210"/>
      <c r="B16" s="209"/>
      <c r="C16" s="35"/>
      <c r="D16" s="86"/>
      <c r="E16" s="1358"/>
      <c r="F16" s="1359"/>
      <c r="G16" s="1360"/>
      <c r="H16" s="208"/>
      <c r="I16" s="208"/>
      <c r="J16" s="1361"/>
      <c r="K16" s="1362"/>
      <c r="L16" s="216"/>
      <c r="M16" s="214"/>
    </row>
    <row r="17" spans="1:13" x14ac:dyDescent="0.25">
      <c r="A17" s="210"/>
      <c r="B17" s="209"/>
      <c r="C17" s="35"/>
      <c r="D17" s="86"/>
      <c r="E17" s="1358"/>
      <c r="F17" s="1359"/>
      <c r="G17" s="1360"/>
      <c r="H17" s="208"/>
      <c r="I17" s="208"/>
      <c r="J17" s="1361"/>
      <c r="K17" s="1362"/>
      <c r="L17" s="216"/>
      <c r="M17" s="214"/>
    </row>
    <row r="18" spans="1:13" x14ac:dyDescent="0.25">
      <c r="A18" s="210"/>
      <c r="B18" s="209"/>
      <c r="C18" s="35"/>
      <c r="D18" s="86"/>
      <c r="E18" s="1358"/>
      <c r="F18" s="1359"/>
      <c r="G18" s="1360"/>
      <c r="H18" s="208"/>
      <c r="I18" s="208"/>
      <c r="J18" s="1361"/>
      <c r="K18" s="1362"/>
      <c r="L18" s="216"/>
      <c r="M18" s="214"/>
    </row>
    <row r="19" spans="1:13" x14ac:dyDescent="0.25">
      <c r="A19" s="210"/>
      <c r="B19" s="209"/>
      <c r="C19" s="35"/>
      <c r="D19" s="86"/>
      <c r="E19" s="1358"/>
      <c r="F19" s="1359"/>
      <c r="G19" s="1360"/>
      <c r="H19" s="208"/>
      <c r="I19" s="208"/>
      <c r="J19" s="1361"/>
      <c r="K19" s="1362"/>
      <c r="L19" s="216"/>
      <c r="M19" s="214"/>
    </row>
    <row r="20" spans="1:13" x14ac:dyDescent="0.25">
      <c r="A20" s="210"/>
      <c r="B20" s="209"/>
      <c r="C20" s="35"/>
      <c r="D20" s="86"/>
      <c r="E20" s="1358"/>
      <c r="F20" s="1359"/>
      <c r="G20" s="1360"/>
      <c r="H20" s="208"/>
      <c r="I20" s="208"/>
      <c r="J20" s="1361"/>
      <c r="K20" s="1362"/>
      <c r="L20" s="216"/>
      <c r="M20" s="214"/>
    </row>
    <row r="21" spans="1:13" x14ac:dyDescent="0.25">
      <c r="A21" s="210"/>
      <c r="B21" s="209"/>
      <c r="C21" s="35"/>
      <c r="D21" s="86"/>
      <c r="E21" s="1358"/>
      <c r="F21" s="1359"/>
      <c r="G21" s="1360"/>
      <c r="H21" s="208"/>
      <c r="I21" s="208"/>
      <c r="J21" s="1361"/>
      <c r="K21" s="1362"/>
      <c r="L21" s="216"/>
      <c r="M21" s="214"/>
    </row>
    <row r="22" spans="1:13" x14ac:dyDescent="0.25">
      <c r="A22" s="210"/>
      <c r="B22" s="209"/>
      <c r="C22" s="35"/>
      <c r="D22" s="86"/>
      <c r="E22" s="1358"/>
      <c r="F22" s="1359"/>
      <c r="G22" s="1360"/>
      <c r="H22" s="208"/>
      <c r="I22" s="208"/>
      <c r="J22" s="1361"/>
      <c r="K22" s="1362"/>
      <c r="L22" s="216"/>
      <c r="M22" s="214"/>
    </row>
    <row r="23" spans="1:13" x14ac:dyDescent="0.25">
      <c r="A23" s="210"/>
      <c r="B23" s="209"/>
      <c r="C23" s="35"/>
      <c r="D23" s="86"/>
      <c r="E23" s="1363"/>
      <c r="F23" s="1364"/>
      <c r="G23" s="1365"/>
      <c r="H23" s="222"/>
      <c r="I23" s="222"/>
      <c r="J23" s="1366"/>
      <c r="K23" s="1367"/>
      <c r="L23" s="216"/>
      <c r="M23" s="214"/>
    </row>
    <row r="24" spans="1:13" ht="15.75" thickBot="1" x14ac:dyDescent="0.3">
      <c r="A24" s="210"/>
      <c r="B24" s="209"/>
      <c r="C24" s="35"/>
      <c r="D24" s="186"/>
      <c r="E24" s="219"/>
      <c r="F24" s="219"/>
      <c r="G24" s="219"/>
      <c r="H24" s="87"/>
      <c r="I24" s="87"/>
      <c r="J24" s="87"/>
      <c r="K24" s="87"/>
      <c r="L24" s="220"/>
      <c r="M24" s="214"/>
    </row>
    <row r="25" spans="1:13" x14ac:dyDescent="0.25">
      <c r="A25" s="210"/>
      <c r="B25" s="209"/>
      <c r="C25" s="35"/>
      <c r="D25" s="89"/>
      <c r="E25" s="217"/>
      <c r="F25" s="35"/>
      <c r="G25" s="35"/>
      <c r="H25" s="35"/>
      <c r="I25" s="35"/>
      <c r="J25" s="35"/>
      <c r="K25" s="35"/>
      <c r="L25" s="221"/>
      <c r="M25" s="214"/>
    </row>
    <row r="26" spans="1:13" ht="15.75" x14ac:dyDescent="0.25">
      <c r="A26" s="210"/>
      <c r="B26" s="209"/>
      <c r="C26" s="35"/>
      <c r="D26" s="35"/>
      <c r="E26" s="217"/>
      <c r="F26" s="35"/>
      <c r="G26" s="35"/>
      <c r="H26" s="906">
        <f>SUM(H9:H23)</f>
        <v>0</v>
      </c>
      <c r="I26" s="906">
        <f>SUM(I9:I23)</f>
        <v>0</v>
      </c>
      <c r="J26" s="35"/>
      <c r="K26" s="35"/>
      <c r="L26" s="214"/>
      <c r="M26" s="214"/>
    </row>
    <row r="27" spans="1:13" x14ac:dyDescent="0.25">
      <c r="A27" s="210"/>
      <c r="B27" s="209"/>
      <c r="C27" s="35"/>
      <c r="D27" s="35"/>
      <c r="E27" s="35"/>
      <c r="F27" s="35"/>
      <c r="G27" s="35"/>
      <c r="H27" s="35"/>
      <c r="I27" s="35"/>
      <c r="J27" s="35"/>
      <c r="K27" s="35"/>
      <c r="L27" s="214"/>
      <c r="M27" s="214"/>
    </row>
    <row r="28" spans="1:13" x14ac:dyDescent="0.25">
      <c r="A28" s="210"/>
      <c r="B28" s="209"/>
      <c r="C28" s="35"/>
      <c r="D28" s="35"/>
      <c r="E28" s="217"/>
      <c r="F28" s="35"/>
      <c r="G28" s="35"/>
      <c r="H28" s="35"/>
      <c r="I28" s="35"/>
      <c r="J28" s="35"/>
      <c r="K28" s="35"/>
      <c r="L28" s="214"/>
      <c r="M28" s="214"/>
    </row>
  </sheetData>
  <sheetProtection sheet="1" objects="1" scenarios="1"/>
  <mergeCells count="34">
    <mergeCell ref="C1:M2"/>
    <mergeCell ref="E10:G10"/>
    <mergeCell ref="J10:K10"/>
    <mergeCell ref="E11:G11"/>
    <mergeCell ref="J11:K11"/>
    <mergeCell ref="F6:K6"/>
    <mergeCell ref="E8:G8"/>
    <mergeCell ref="J8:K8"/>
    <mergeCell ref="E9:G9"/>
    <mergeCell ref="J9:K9"/>
    <mergeCell ref="E12:G12"/>
    <mergeCell ref="J12:K12"/>
    <mergeCell ref="E13:G13"/>
    <mergeCell ref="J13:K13"/>
    <mergeCell ref="E14:G14"/>
    <mergeCell ref="J14:K14"/>
    <mergeCell ref="E15:G15"/>
    <mergeCell ref="J15:K15"/>
    <mergeCell ref="E16:G16"/>
    <mergeCell ref="J16:K16"/>
    <mergeCell ref="E17:G17"/>
    <mergeCell ref="J17:K17"/>
    <mergeCell ref="E18:G18"/>
    <mergeCell ref="J18:K18"/>
    <mergeCell ref="E22:G22"/>
    <mergeCell ref="J22:K22"/>
    <mergeCell ref="E23:G23"/>
    <mergeCell ref="J23:K23"/>
    <mergeCell ref="E19:G19"/>
    <mergeCell ref="J19:K19"/>
    <mergeCell ref="E20:G20"/>
    <mergeCell ref="J20:K20"/>
    <mergeCell ref="E21:G21"/>
    <mergeCell ref="J21:K21"/>
  </mergeCells>
  <dataValidations count="1">
    <dataValidation type="list" allowBlank="1" showInputMessage="1" showErrorMessage="1" sqref="E9:G23" xr:uid="{F5EE7FBF-A9DA-45E2-9FED-F18648E35B0B}">
      <formula1>dnrPlanComptable_All</formula1>
    </dataValidation>
  </dataValidations>
  <pageMargins left="0.7" right="0.7" top="0.75" bottom="0.75" header="0.3" footer="0.3"/>
  <pageSetup orientation="portrait" horizontalDpi="4294967293" r:id="rId1"/>
  <drawing r:id="rId2"/>
  <legacyDrawing r:id="rId3"/>
  <controls>
    <mc:AlternateContent xmlns:mc="http://schemas.openxmlformats.org/markup-compatibility/2006">
      <mc:Choice Requires="x14">
        <control shapeId="34817" r:id="rId4" name="ckbRecurrente">
          <controlPr defaultSize="0" autoLine="0" r:id="rId5">
            <anchor moveWithCells="1">
              <from>
                <xdr:col>3</xdr:col>
                <xdr:colOff>0</xdr:colOff>
                <xdr:row>24</xdr:row>
                <xdr:rowOff>114300</xdr:rowOff>
              </from>
              <to>
                <xdr:col>5</xdr:col>
                <xdr:colOff>323850</xdr:colOff>
                <xdr:row>26</xdr:row>
                <xdr:rowOff>85725</xdr:rowOff>
              </to>
            </anchor>
          </controlPr>
        </control>
      </mc:Choice>
      <mc:Fallback>
        <control shapeId="34817" r:id="rId4" name="ckbRecurrente"/>
      </mc:Fallback>
    </mc:AlternateContent>
  </control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274F4-9B64-47BD-A752-FD1F6FD8179E}">
  <sheetPr codeName="wshGL_EJ_Recurrente"/>
  <dimension ref="A1:L16"/>
  <sheetViews>
    <sheetView workbookViewId="0">
      <selection activeCell="B26" sqref="B26"/>
    </sheetView>
  </sheetViews>
  <sheetFormatPr baseColWidth="10" defaultRowHeight="15" x14ac:dyDescent="0.25"/>
  <cols>
    <col min="1" max="1" width="7.140625" style="1" bestFit="1" customWidth="1"/>
    <col min="2" max="2" width="33" bestFit="1" customWidth="1"/>
    <col min="3" max="3" width="10.5703125" bestFit="1" customWidth="1"/>
    <col min="4" max="4" width="23.5703125" bestFit="1" customWidth="1"/>
    <col min="5" max="6" width="10" style="12" bestFit="1" customWidth="1"/>
    <col min="7" max="7" width="13.5703125" style="3" bestFit="1" customWidth="1"/>
    <col min="8" max="8" width="5.7109375" customWidth="1"/>
    <col min="9" max="9" width="53" bestFit="1" customWidth="1"/>
    <col min="10" max="10" width="11.42578125" style="1"/>
  </cols>
  <sheetData>
    <row r="1" spans="1:12" x14ac:dyDescent="0.25">
      <c r="A1" s="205" t="s">
        <v>195</v>
      </c>
      <c r="B1" s="205" t="s">
        <v>4</v>
      </c>
      <c r="C1" s="205" t="s">
        <v>187</v>
      </c>
      <c r="D1" s="205" t="s">
        <v>39</v>
      </c>
      <c r="E1" s="909" t="s">
        <v>92</v>
      </c>
      <c r="F1" s="909" t="s">
        <v>93</v>
      </c>
      <c r="G1" s="907" t="s">
        <v>96</v>
      </c>
      <c r="H1" s="30"/>
      <c r="I1" s="7" t="s">
        <v>4</v>
      </c>
      <c r="J1" s="7" t="s">
        <v>554</v>
      </c>
    </row>
    <row r="2" spans="1:12" x14ac:dyDescent="0.25">
      <c r="A2" s="1" t="s">
        <v>11637</v>
      </c>
      <c r="B2" s="3" t="s">
        <v>18700</v>
      </c>
      <c r="C2" s="29" t="s">
        <v>12200</v>
      </c>
      <c r="D2" s="50" t="s">
        <v>63</v>
      </c>
      <c r="E2" s="846">
        <v>78093</v>
      </c>
      <c r="F2" s="846"/>
      <c r="G2" s="908"/>
      <c r="H2" s="599"/>
      <c r="I2" s="3" t="s">
        <v>18700</v>
      </c>
      <c r="J2" s="112" t="s">
        <v>18957</v>
      </c>
      <c r="L2" s="889"/>
    </row>
    <row r="3" spans="1:12" x14ac:dyDescent="0.25">
      <c r="A3" s="1" t="s">
        <v>11637</v>
      </c>
      <c r="B3" s="3" t="s">
        <v>18700</v>
      </c>
      <c r="C3" s="29" t="s">
        <v>42</v>
      </c>
      <c r="D3" s="50" t="s">
        <v>43</v>
      </c>
      <c r="E3" s="846"/>
      <c r="F3" s="846">
        <v>78093</v>
      </c>
      <c r="G3" s="908"/>
      <c r="H3" s="599"/>
      <c r="I3" s="3" t="s">
        <v>18701</v>
      </c>
      <c r="J3" s="112" t="s">
        <v>18958</v>
      </c>
      <c r="L3" s="889"/>
    </row>
    <row r="4" spans="1:12" x14ac:dyDescent="0.25">
      <c r="A4" s="1" t="s">
        <v>351</v>
      </c>
      <c r="B4" s="3" t="s">
        <v>18701</v>
      </c>
      <c r="C4" s="29" t="s">
        <v>12201</v>
      </c>
      <c r="D4" s="50" t="s">
        <v>64</v>
      </c>
      <c r="E4" s="846">
        <v>55200</v>
      </c>
      <c r="F4" s="846"/>
      <c r="G4" s="908"/>
      <c r="H4" s="599"/>
      <c r="I4" t="s">
        <v>18790</v>
      </c>
      <c r="J4" s="112" t="s">
        <v>18959</v>
      </c>
      <c r="L4" s="889"/>
    </row>
    <row r="5" spans="1:12" x14ac:dyDescent="0.25">
      <c r="A5" s="1" t="s">
        <v>351</v>
      </c>
      <c r="B5" s="3" t="s">
        <v>18701</v>
      </c>
      <c r="C5" s="29" t="s">
        <v>42</v>
      </c>
      <c r="D5" s="50" t="s">
        <v>43</v>
      </c>
      <c r="E5" s="846"/>
      <c r="F5" s="846">
        <v>55200</v>
      </c>
      <c r="G5" s="908"/>
      <c r="H5" s="599"/>
      <c r="I5" t="s">
        <v>17024</v>
      </c>
      <c r="J5" s="112" t="s">
        <v>18953</v>
      </c>
      <c r="L5" s="889"/>
    </row>
    <row r="6" spans="1:12" x14ac:dyDescent="0.25">
      <c r="A6" s="1" t="s">
        <v>330</v>
      </c>
      <c r="B6" s="3" t="s">
        <v>18790</v>
      </c>
      <c r="C6" s="29" t="s">
        <v>18702</v>
      </c>
      <c r="D6" s="50" t="s">
        <v>85</v>
      </c>
      <c r="E6" s="846">
        <v>25</v>
      </c>
      <c r="F6" s="846"/>
      <c r="G6" s="908"/>
      <c r="H6" s="599"/>
      <c r="I6" s="3"/>
      <c r="J6" s="112"/>
      <c r="L6" s="889"/>
    </row>
    <row r="7" spans="1:12" x14ac:dyDescent="0.25">
      <c r="A7" s="1" t="s">
        <v>330</v>
      </c>
      <c r="B7" s="3" t="s">
        <v>18790</v>
      </c>
      <c r="C7" s="29" t="s">
        <v>42</v>
      </c>
      <c r="D7" s="50" t="s">
        <v>43</v>
      </c>
      <c r="E7" s="846"/>
      <c r="F7" s="846">
        <v>25</v>
      </c>
      <c r="G7" s="908"/>
      <c r="H7" s="599"/>
      <c r="I7" s="3"/>
      <c r="J7" s="112"/>
      <c r="L7" s="889"/>
    </row>
    <row r="8" spans="1:12" x14ac:dyDescent="0.25">
      <c r="A8" s="1" t="s">
        <v>11638</v>
      </c>
      <c r="B8" s="3" t="s">
        <v>17024</v>
      </c>
      <c r="C8" s="29" t="s">
        <v>18955</v>
      </c>
      <c r="D8" s="50" t="s">
        <v>11387</v>
      </c>
      <c r="E8" s="846">
        <v>1010.87</v>
      </c>
      <c r="F8" s="846"/>
      <c r="G8" s="908" t="s">
        <v>18950</v>
      </c>
      <c r="H8" s="599"/>
      <c r="I8" s="85"/>
      <c r="J8" s="112"/>
      <c r="L8" s="889"/>
    </row>
    <row r="9" spans="1:12" x14ac:dyDescent="0.25">
      <c r="A9" s="1" t="s">
        <v>11638</v>
      </c>
      <c r="B9" s="3" t="s">
        <v>19362</v>
      </c>
      <c r="C9" s="29" t="s">
        <v>18955</v>
      </c>
      <c r="D9" s="50" t="s">
        <v>11387</v>
      </c>
      <c r="E9" s="846">
        <v>4153.5600000000004</v>
      </c>
      <c r="F9" s="846"/>
      <c r="G9" s="908" t="s">
        <v>134</v>
      </c>
      <c r="H9" s="599"/>
      <c r="I9" s="3"/>
      <c r="J9" s="112"/>
      <c r="L9" s="889"/>
    </row>
    <row r="10" spans="1:12" x14ac:dyDescent="0.25">
      <c r="A10" s="1" t="s">
        <v>11638</v>
      </c>
      <c r="B10" s="3" t="s">
        <v>19362</v>
      </c>
      <c r="C10" s="29" t="s">
        <v>18955</v>
      </c>
      <c r="D10" s="50" t="s">
        <v>11387</v>
      </c>
      <c r="E10" s="846">
        <v>324.66000000000003</v>
      </c>
      <c r="F10" s="846"/>
      <c r="G10" s="908" t="s">
        <v>14</v>
      </c>
      <c r="H10" s="599"/>
      <c r="I10" s="84"/>
      <c r="J10" s="112"/>
      <c r="L10" s="889"/>
    </row>
    <row r="11" spans="1:12" x14ac:dyDescent="0.25">
      <c r="A11" s="1" t="s">
        <v>11638</v>
      </c>
      <c r="B11" s="3" t="s">
        <v>19362</v>
      </c>
      <c r="C11" s="29" t="s">
        <v>18955</v>
      </c>
      <c r="D11" s="50" t="s">
        <v>11387</v>
      </c>
      <c r="E11" s="846">
        <v>2762.52</v>
      </c>
      <c r="F11" s="846"/>
      <c r="G11" s="908" t="s">
        <v>11644</v>
      </c>
      <c r="H11" s="599"/>
      <c r="I11" s="84"/>
      <c r="J11" s="112"/>
      <c r="L11" s="889"/>
    </row>
    <row r="12" spans="1:12" x14ac:dyDescent="0.25">
      <c r="A12" s="1" t="s">
        <v>11638</v>
      </c>
      <c r="B12" s="3" t="s">
        <v>19362</v>
      </c>
      <c r="C12" s="29" t="s">
        <v>18955</v>
      </c>
      <c r="D12" s="50" t="s">
        <v>11387</v>
      </c>
      <c r="E12" s="846">
        <v>804.42</v>
      </c>
      <c r="F12" s="846"/>
      <c r="G12" s="908" t="s">
        <v>11642</v>
      </c>
      <c r="H12" s="599"/>
      <c r="I12" s="84"/>
      <c r="J12" s="112"/>
    </row>
    <row r="13" spans="1:12" x14ac:dyDescent="0.25">
      <c r="A13" s="1" t="s">
        <v>11638</v>
      </c>
      <c r="B13" s="3" t="s">
        <v>19362</v>
      </c>
      <c r="C13" s="29" t="s">
        <v>18955</v>
      </c>
      <c r="D13" s="50" t="s">
        <v>11387</v>
      </c>
      <c r="E13" s="846">
        <v>1257.45</v>
      </c>
      <c r="F13" s="846"/>
      <c r="G13" s="908" t="s">
        <v>18951</v>
      </c>
      <c r="H13" s="599"/>
      <c r="I13" s="84"/>
      <c r="J13" s="112"/>
    </row>
    <row r="14" spans="1:12" x14ac:dyDescent="0.25">
      <c r="A14" s="1" t="s">
        <v>11638</v>
      </c>
      <c r="B14" s="3" t="s">
        <v>19362</v>
      </c>
      <c r="C14" s="29" t="s">
        <v>12199</v>
      </c>
      <c r="D14" s="50" t="s">
        <v>11406</v>
      </c>
      <c r="E14" s="846">
        <v>4516.2700000000004</v>
      </c>
      <c r="F14" s="846"/>
      <c r="G14" s="908" t="s">
        <v>18952</v>
      </c>
      <c r="H14" s="599"/>
      <c r="I14" s="84"/>
      <c r="J14" s="112"/>
    </row>
    <row r="15" spans="1:12" x14ac:dyDescent="0.25">
      <c r="A15" s="1" t="s">
        <v>11638</v>
      </c>
      <c r="B15" s="3" t="s">
        <v>19362</v>
      </c>
      <c r="C15" s="29" t="s">
        <v>18956</v>
      </c>
      <c r="D15" s="50" t="s">
        <v>18824</v>
      </c>
      <c r="E15" s="846">
        <v>185.81</v>
      </c>
      <c r="F15" s="846"/>
      <c r="G15" s="908"/>
      <c r="H15" s="599"/>
      <c r="I15" s="3"/>
      <c r="J15" s="112"/>
    </row>
    <row r="16" spans="1:12" x14ac:dyDescent="0.25">
      <c r="A16" s="1" t="s">
        <v>11638</v>
      </c>
      <c r="B16" s="3" t="s">
        <v>19362</v>
      </c>
      <c r="C16" s="29" t="s">
        <v>42</v>
      </c>
      <c r="D16" s="50" t="s">
        <v>43</v>
      </c>
      <c r="E16" s="846"/>
      <c r="F16" s="846">
        <v>15015.56</v>
      </c>
      <c r="G16" s="908" t="s">
        <v>18949</v>
      </c>
      <c r="H16" s="599"/>
      <c r="I16" s="3"/>
      <c r="J16" s="112"/>
    </row>
  </sheetData>
  <conditionalFormatting sqref="A2:G16">
    <cfRule type="expression" dxfId="37" priority="1">
      <formula>AND($A2&lt;&gt;"",MOD(ROW(),2)=1)</formula>
    </cfRule>
  </conditionalFormatting>
  <pageMargins left="0.7" right="0.7" top="0.75" bottom="0.75" header="0.3" footer="0.3"/>
  <pageSetup orientation="portrait" horizontalDpi="4294967293"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EA65C-9B03-4DF4-9A7C-8EEBA0916809}">
  <sheetPr codeName="wshGL_Rapport"/>
  <dimension ref="A1:J37"/>
  <sheetViews>
    <sheetView topLeftCell="C1" zoomScale="95" zoomScaleNormal="95" workbookViewId="0">
      <selection activeCell="F4" sqref="F4:H4"/>
    </sheetView>
  </sheetViews>
  <sheetFormatPr baseColWidth="10" defaultRowHeight="15" x14ac:dyDescent="0.25"/>
  <cols>
    <col min="1" max="1" width="19.7109375" style="4" hidden="1" customWidth="1"/>
    <col min="2" max="2" width="11.42578125" style="4" hidden="1" customWidth="1"/>
    <col min="3" max="4" width="5.7109375" style="4" customWidth="1"/>
    <col min="5" max="5" width="11.42578125" style="4" customWidth="1"/>
    <col min="6" max="6" width="18.7109375" style="4" customWidth="1"/>
    <col min="7" max="7" width="10.7109375" style="4" customWidth="1"/>
    <col min="8" max="8" width="18.7109375" style="4" customWidth="1"/>
    <col min="9" max="10" width="5.7109375" style="4" customWidth="1"/>
    <col min="11" max="16384" width="11.42578125" style="4"/>
  </cols>
  <sheetData>
    <row r="1" spans="1:10" ht="20.100000000000001" customHeight="1" x14ac:dyDescent="0.25">
      <c r="C1" s="1382" t="s">
        <v>9187</v>
      </c>
      <c r="D1" s="1382"/>
      <c r="E1" s="1382"/>
      <c r="F1" s="1382"/>
      <c r="G1" s="1382"/>
      <c r="H1" s="1382"/>
      <c r="I1" s="1382"/>
      <c r="J1" s="1382"/>
    </row>
    <row r="2" spans="1:10" ht="15.95" customHeight="1" thickBot="1" x14ac:dyDescent="0.3">
      <c r="C2" s="1382"/>
      <c r="D2" s="1382"/>
      <c r="E2" s="1382"/>
      <c r="F2" s="1382"/>
      <c r="G2" s="1382"/>
      <c r="H2" s="1382"/>
      <c r="I2" s="1382"/>
      <c r="J2" s="1382"/>
    </row>
    <row r="3" spans="1:10" ht="15.95" customHeight="1" thickBot="1" x14ac:dyDescent="0.3">
      <c r="A3" s="11" t="s">
        <v>9196</v>
      </c>
      <c r="B3" s="567" t="b">
        <v>1</v>
      </c>
      <c r="C3" s="35"/>
      <c r="D3" s="88"/>
      <c r="E3" s="89"/>
      <c r="F3" s="89"/>
      <c r="G3" s="89"/>
      <c r="H3" s="89"/>
      <c r="I3" s="184"/>
      <c r="J3" s="35"/>
    </row>
    <row r="4" spans="1:10" ht="15.95" customHeight="1" thickBot="1" x14ac:dyDescent="0.3">
      <c r="A4" s="11" t="s">
        <v>9197</v>
      </c>
      <c r="B4" s="567" t="b">
        <v>0</v>
      </c>
      <c r="C4" s="35"/>
      <c r="D4" s="86"/>
      <c r="E4" s="292" t="s">
        <v>9189</v>
      </c>
      <c r="F4" s="1383" t="s">
        <v>9198</v>
      </c>
      <c r="G4" s="1384"/>
      <c r="H4" s="1385"/>
      <c r="I4" s="185"/>
      <c r="J4" s="35"/>
    </row>
    <row r="5" spans="1:10" ht="15.95" customHeight="1" thickBot="1" x14ac:dyDescent="0.3">
      <c r="C5" s="35"/>
      <c r="D5" s="86"/>
      <c r="E5" s="35"/>
      <c r="F5" s="35"/>
      <c r="G5" s="35"/>
      <c r="H5" s="35"/>
      <c r="I5" s="185"/>
      <c r="J5" s="35"/>
    </row>
    <row r="6" spans="1:10" ht="15.95" customHeight="1" thickBot="1" x14ac:dyDescent="0.3">
      <c r="C6" s="35"/>
      <c r="D6" s="86"/>
      <c r="E6" s="292" t="s">
        <v>9185</v>
      </c>
      <c r="F6" s="919"/>
      <c r="G6" s="859" t="s">
        <v>9188</v>
      </c>
      <c r="H6" s="910"/>
      <c r="I6" s="860"/>
      <c r="J6" s="35"/>
    </row>
    <row r="7" spans="1:10" ht="15.95" customHeight="1" x14ac:dyDescent="0.25">
      <c r="C7" s="35"/>
      <c r="D7" s="86"/>
      <c r="E7" s="35"/>
      <c r="F7" s="35"/>
      <c r="G7" s="35"/>
      <c r="H7" s="35"/>
      <c r="I7" s="185"/>
      <c r="J7" s="35"/>
    </row>
    <row r="8" spans="1:10" ht="15.95" customHeight="1" x14ac:dyDescent="0.25">
      <c r="C8" s="35"/>
      <c r="D8" s="86"/>
      <c r="E8" s="188" t="s">
        <v>9186</v>
      </c>
      <c r="F8" s="35"/>
      <c r="G8" s="35"/>
      <c r="H8" s="35"/>
      <c r="I8" s="185"/>
      <c r="J8" s="35"/>
    </row>
    <row r="9" spans="1:10" ht="15.95" customHeight="1" x14ac:dyDescent="0.25">
      <c r="C9" s="35"/>
      <c r="D9" s="86"/>
      <c r="E9" s="35"/>
      <c r="F9" s="35"/>
      <c r="G9" s="35"/>
      <c r="H9" s="35"/>
      <c r="I9" s="185"/>
      <c r="J9" s="35"/>
    </row>
    <row r="10" spans="1:10" ht="15.95" customHeight="1" x14ac:dyDescent="0.25">
      <c r="C10" s="35"/>
      <c r="D10" s="86"/>
      <c r="E10" s="35"/>
      <c r="F10" s="35"/>
      <c r="G10" s="35"/>
      <c r="H10" s="35"/>
      <c r="I10" s="185"/>
      <c r="J10" s="35"/>
    </row>
    <row r="11" spans="1:10" ht="15.95" customHeight="1" x14ac:dyDescent="0.25">
      <c r="C11" s="35"/>
      <c r="D11" s="86"/>
      <c r="E11" s="35"/>
      <c r="F11" s="35"/>
      <c r="G11" s="35"/>
      <c r="H11" s="35"/>
      <c r="I11" s="185"/>
      <c r="J11" s="35"/>
    </row>
    <row r="12" spans="1:10" ht="15.95" customHeight="1" x14ac:dyDescent="0.25">
      <c r="C12" s="35"/>
      <c r="D12" s="86"/>
      <c r="E12" s="35"/>
      <c r="F12" s="35"/>
      <c r="G12" s="35"/>
      <c r="H12" s="35"/>
      <c r="I12" s="185"/>
      <c r="J12" s="35"/>
    </row>
    <row r="13" spans="1:10" ht="15.95" customHeight="1" x14ac:dyDescent="0.25">
      <c r="C13" s="35"/>
      <c r="D13" s="86"/>
      <c r="E13" s="35"/>
      <c r="F13" s="35"/>
      <c r="G13" s="35"/>
      <c r="H13" s="35"/>
      <c r="I13" s="185"/>
      <c r="J13" s="35"/>
    </row>
    <row r="14" spans="1:10" ht="15.95" customHeight="1" x14ac:dyDescent="0.25">
      <c r="C14" s="35"/>
      <c r="D14" s="86"/>
      <c r="E14" s="35"/>
      <c r="F14" s="35"/>
      <c r="G14" s="35"/>
      <c r="H14" s="35"/>
      <c r="I14" s="185"/>
      <c r="J14" s="35"/>
    </row>
    <row r="15" spans="1:10" ht="15.95" customHeight="1" x14ac:dyDescent="0.25">
      <c r="C15" s="35"/>
      <c r="D15" s="86"/>
      <c r="E15" s="35"/>
      <c r="F15" s="35"/>
      <c r="G15" s="35"/>
      <c r="H15" s="35"/>
      <c r="I15" s="185"/>
      <c r="J15" s="35"/>
    </row>
    <row r="16" spans="1:10" ht="15.95" customHeight="1" x14ac:dyDescent="0.25">
      <c r="C16" s="35"/>
      <c r="D16" s="86"/>
      <c r="E16" s="35"/>
      <c r="F16" s="35"/>
      <c r="G16" s="35"/>
      <c r="H16" s="35"/>
      <c r="I16" s="185"/>
      <c r="J16" s="35"/>
    </row>
    <row r="17" spans="3:10" ht="15.95" customHeight="1" x14ac:dyDescent="0.25">
      <c r="C17" s="35"/>
      <c r="D17" s="86"/>
      <c r="E17" s="35"/>
      <c r="F17" s="35"/>
      <c r="G17" s="35"/>
      <c r="H17" s="35"/>
      <c r="I17" s="185"/>
      <c r="J17" s="35"/>
    </row>
    <row r="18" spans="3:10" ht="15.95" customHeight="1" x14ac:dyDescent="0.25">
      <c r="C18" s="35"/>
      <c r="D18" s="86"/>
      <c r="E18" s="35"/>
      <c r="F18" s="35"/>
      <c r="G18" s="35"/>
      <c r="H18" s="35"/>
      <c r="I18" s="185"/>
      <c r="J18" s="35"/>
    </row>
    <row r="19" spans="3:10" ht="15.95" customHeight="1" x14ac:dyDescent="0.25">
      <c r="C19" s="35"/>
      <c r="D19" s="86"/>
      <c r="E19" s="35"/>
      <c r="F19" s="35"/>
      <c r="G19" s="35"/>
      <c r="H19" s="35"/>
      <c r="I19" s="185"/>
      <c r="J19" s="35"/>
    </row>
    <row r="20" spans="3:10" ht="15.95" customHeight="1" x14ac:dyDescent="0.25">
      <c r="C20" s="35"/>
      <c r="D20" s="86"/>
      <c r="E20" s="35"/>
      <c r="F20" s="35"/>
      <c r="G20" s="35"/>
      <c r="H20" s="35"/>
      <c r="I20" s="185"/>
      <c r="J20" s="35"/>
    </row>
    <row r="21" spans="3:10" ht="15.95" customHeight="1" x14ac:dyDescent="0.25">
      <c r="C21" s="35"/>
      <c r="D21" s="86"/>
      <c r="E21" s="35"/>
      <c r="F21" s="35"/>
      <c r="G21" s="35"/>
      <c r="H21" s="35"/>
      <c r="I21" s="185"/>
      <c r="J21" s="35"/>
    </row>
    <row r="22" spans="3:10" ht="15.95" customHeight="1" x14ac:dyDescent="0.25">
      <c r="C22" s="35"/>
      <c r="D22" s="86"/>
      <c r="E22" s="35"/>
      <c r="F22" s="35"/>
      <c r="G22" s="35"/>
      <c r="H22" s="35"/>
      <c r="I22" s="185"/>
      <c r="J22" s="35"/>
    </row>
    <row r="23" spans="3:10" ht="15.95" customHeight="1" x14ac:dyDescent="0.25">
      <c r="C23" s="35"/>
      <c r="D23" s="86"/>
      <c r="E23" s="35"/>
      <c r="F23" s="35"/>
      <c r="G23" s="35"/>
      <c r="H23" s="35"/>
      <c r="I23" s="185"/>
      <c r="J23" s="35"/>
    </row>
    <row r="24" spans="3:10" ht="15.95" customHeight="1" x14ac:dyDescent="0.25">
      <c r="C24" s="35"/>
      <c r="D24" s="86"/>
      <c r="E24" s="35"/>
      <c r="F24" s="35"/>
      <c r="G24" s="35"/>
      <c r="H24" s="35"/>
      <c r="I24" s="185"/>
      <c r="J24" s="35"/>
    </row>
    <row r="25" spans="3:10" ht="15.95" customHeight="1" x14ac:dyDescent="0.25">
      <c r="C25" s="35"/>
      <c r="D25" s="86"/>
      <c r="E25" s="35"/>
      <c r="F25" s="35"/>
      <c r="G25" s="35"/>
      <c r="H25" s="35"/>
      <c r="I25" s="185"/>
      <c r="J25" s="35"/>
    </row>
    <row r="26" spans="3:10" ht="15.95" customHeight="1" x14ac:dyDescent="0.25">
      <c r="C26" s="35"/>
      <c r="D26" s="86"/>
      <c r="E26" s="35"/>
      <c r="F26" s="35"/>
      <c r="G26" s="35"/>
      <c r="H26" s="35"/>
      <c r="I26" s="185"/>
      <c r="J26" s="35"/>
    </row>
    <row r="27" spans="3:10" ht="15.95" customHeight="1" x14ac:dyDescent="0.25">
      <c r="C27" s="35"/>
      <c r="D27" s="86"/>
      <c r="E27" s="35"/>
      <c r="F27" s="35"/>
      <c r="G27" s="35"/>
      <c r="H27" s="35"/>
      <c r="I27" s="185"/>
      <c r="J27" s="35"/>
    </row>
    <row r="28" spans="3:10" ht="15.95" customHeight="1" x14ac:dyDescent="0.25">
      <c r="C28" s="35"/>
      <c r="D28" s="86"/>
      <c r="E28" s="35"/>
      <c r="F28" s="35"/>
      <c r="G28" s="35"/>
      <c r="H28" s="35"/>
      <c r="I28" s="185"/>
      <c r="J28" s="35"/>
    </row>
    <row r="29" spans="3:10" ht="15.95" customHeight="1" x14ac:dyDescent="0.25">
      <c r="C29" s="35"/>
      <c r="D29" s="86"/>
      <c r="E29" s="35"/>
      <c r="F29" s="35"/>
      <c r="G29" s="35"/>
      <c r="H29" s="35"/>
      <c r="I29" s="185"/>
      <c r="J29" s="35"/>
    </row>
    <row r="30" spans="3:10" ht="15.95" customHeight="1" x14ac:dyDescent="0.25">
      <c r="C30" s="35"/>
      <c r="D30" s="86"/>
      <c r="E30" s="35"/>
      <c r="F30" s="35"/>
      <c r="G30" s="35"/>
      <c r="H30" s="35"/>
      <c r="I30" s="185"/>
      <c r="J30" s="35"/>
    </row>
    <row r="31" spans="3:10" ht="15.95" customHeight="1" x14ac:dyDescent="0.25">
      <c r="C31" s="35"/>
      <c r="D31" s="86"/>
      <c r="E31" s="35"/>
      <c r="F31" s="35"/>
      <c r="G31" s="35"/>
      <c r="H31" s="35"/>
      <c r="I31" s="185"/>
      <c r="J31" s="35"/>
    </row>
    <row r="32" spans="3:10" ht="15.95" customHeight="1" x14ac:dyDescent="0.25">
      <c r="C32" s="35"/>
      <c r="D32" s="86"/>
      <c r="E32" s="35"/>
      <c r="F32" s="35"/>
      <c r="G32" s="35"/>
      <c r="H32" s="35"/>
      <c r="I32" s="185"/>
      <c r="J32" s="35"/>
    </row>
    <row r="33" spans="3:10" ht="15.95" customHeight="1" thickBot="1" x14ac:dyDescent="0.3">
      <c r="C33" s="35"/>
      <c r="D33" s="186"/>
      <c r="E33" s="87"/>
      <c r="F33" s="87"/>
      <c r="G33" s="87"/>
      <c r="H33" s="87"/>
      <c r="I33" s="187"/>
      <c r="J33" s="35"/>
    </row>
    <row r="34" spans="3:10" ht="15.95" customHeight="1" x14ac:dyDescent="0.25">
      <c r="C34" s="35"/>
      <c r="D34" s="35"/>
      <c r="E34" s="35"/>
      <c r="F34" s="35"/>
      <c r="G34" s="35"/>
      <c r="H34" s="35"/>
      <c r="I34" s="35"/>
      <c r="J34" s="35"/>
    </row>
    <row r="35" spans="3:10" ht="15.95" customHeight="1" x14ac:dyDescent="0.25">
      <c r="C35" s="35"/>
      <c r="D35" s="35"/>
      <c r="E35" s="35"/>
      <c r="F35" s="35"/>
      <c r="G35" s="35"/>
      <c r="H35" s="35"/>
      <c r="I35" s="35"/>
      <c r="J35" s="35"/>
    </row>
    <row r="36" spans="3:10" ht="15.95" customHeight="1" x14ac:dyDescent="0.25">
      <c r="C36" s="35"/>
      <c r="D36" s="35"/>
      <c r="E36" s="35"/>
      <c r="F36" s="35"/>
      <c r="G36" s="35"/>
      <c r="H36" s="35"/>
      <c r="I36" s="35"/>
      <c r="J36" s="35"/>
    </row>
    <row r="37" spans="3:10" ht="15.95" customHeight="1" x14ac:dyDescent="0.25">
      <c r="C37" s="35"/>
      <c r="D37" s="35"/>
      <c r="E37" s="35"/>
      <c r="F37" s="35"/>
      <c r="G37" s="35"/>
      <c r="H37" s="35"/>
      <c r="I37" s="35"/>
      <c r="J37" s="35"/>
    </row>
  </sheetData>
  <sheetProtection sheet="1" objects="1" scenarios="1" selectLockedCells="1"/>
  <dataConsolidate/>
  <mergeCells count="2">
    <mergeCell ref="C1:J2"/>
    <mergeCell ref="F4:H4"/>
  </mergeCells>
  <dataValidations count="1">
    <dataValidation type="list" allowBlank="1" showInputMessage="1" showErrorMessage="1" sqref="F4:H4" xr:uid="{3E0C4B26-3250-4E6E-A04F-A9F7E9BECC3A}">
      <formula1>dnrDateRange</formula1>
    </dataValidation>
  </dataValidations>
  <pageMargins left="0.7" right="0.7" top="0.75" bottom="0.75" header="0.3" footer="0.3"/>
  <pageSetup orientation="portrait" horizontalDpi="4294967293" r:id="rId1"/>
  <drawing r:id="rId2"/>
  <legacyDrawing r:id="rId3"/>
  <controls>
    <mc:AlternateContent xmlns:mc="http://schemas.openxmlformats.org/markup-compatibility/2006">
      <mc:Choice Requires="x14">
        <control shapeId="118785" r:id="rId4" name="ListBox1">
          <controlPr autoFill="0" autoLine="0" r:id="rId5">
            <anchor moveWithCells="1">
              <from>
                <xdr:col>4</xdr:col>
                <xdr:colOff>219075</xdr:colOff>
                <xdr:row>7</xdr:row>
                <xdr:rowOff>142875</xdr:rowOff>
              </from>
              <to>
                <xdr:col>7</xdr:col>
                <xdr:colOff>828675</xdr:colOff>
                <xdr:row>27</xdr:row>
                <xdr:rowOff>76200</xdr:rowOff>
              </to>
            </anchor>
          </controlPr>
        </control>
      </mc:Choice>
      <mc:Fallback>
        <control shapeId="118785" r:id="rId4" name="ListBox1"/>
      </mc:Fallback>
    </mc:AlternateContent>
    <mc:AlternateContent xmlns:mc="http://schemas.openxmlformats.org/markup-compatibility/2006">
      <mc:Choice Requires="x14">
        <control shapeId="118787" r:id="rId6" name="OptionDate">
          <controlPr locked="0" defaultSize="0" autoLine="0" linkedCell="B3" r:id="rId7">
            <anchor moveWithCells="1">
              <from>
                <xdr:col>3</xdr:col>
                <xdr:colOff>342900</xdr:colOff>
                <xdr:row>30</xdr:row>
                <xdr:rowOff>114300</xdr:rowOff>
              </from>
              <to>
                <xdr:col>4</xdr:col>
                <xdr:colOff>714375</xdr:colOff>
                <xdr:row>32</xdr:row>
                <xdr:rowOff>0</xdr:rowOff>
              </to>
            </anchor>
          </controlPr>
        </control>
      </mc:Choice>
      <mc:Fallback>
        <control shapeId="118787" r:id="rId6" name="OptionDate"/>
      </mc:Fallback>
    </mc:AlternateContent>
    <mc:AlternateContent xmlns:mc="http://schemas.openxmlformats.org/markup-compatibility/2006">
      <mc:Choice Requires="x14">
        <control shapeId="118788" r:id="rId8" name="OptionTransaction">
          <controlPr locked="0" defaultSize="0" autoLine="0" linkedCell="B4" r:id="rId9">
            <anchor moveWithCells="1">
              <from>
                <xdr:col>5</xdr:col>
                <xdr:colOff>38100</xdr:colOff>
                <xdr:row>30</xdr:row>
                <xdr:rowOff>114300</xdr:rowOff>
              </from>
              <to>
                <xdr:col>6</xdr:col>
                <xdr:colOff>114300</xdr:colOff>
                <xdr:row>32</xdr:row>
                <xdr:rowOff>0</xdr:rowOff>
              </to>
            </anchor>
          </controlPr>
        </control>
      </mc:Choice>
      <mc:Fallback>
        <control shapeId="118788" r:id="rId8" name="OptionTransaction"/>
      </mc:Fallback>
    </mc:AlternateContent>
    <mc:AlternateContent xmlns:mc="http://schemas.openxmlformats.org/markup-compatibility/2006">
      <mc:Choice Requires="x14">
        <control shapeId="118789" r:id="rId10" name="cbTous">
          <controlPr defaultSize="0" autoLine="0" r:id="rId11">
            <anchor moveWithCells="1">
              <from>
                <xdr:col>7</xdr:col>
                <xdr:colOff>95250</xdr:colOff>
                <xdr:row>30</xdr:row>
                <xdr:rowOff>95250</xdr:rowOff>
              </from>
              <to>
                <xdr:col>8</xdr:col>
                <xdr:colOff>200025</xdr:colOff>
                <xdr:row>31</xdr:row>
                <xdr:rowOff>171450</xdr:rowOff>
              </to>
            </anchor>
          </controlPr>
        </control>
      </mc:Choice>
      <mc:Fallback>
        <control shapeId="118789" r:id="rId10" name="cbTous"/>
      </mc:Fallback>
    </mc:AlternateContent>
    <mc:AlternateContent xmlns:mc="http://schemas.openxmlformats.org/markup-compatibility/2006">
      <mc:Choice Requires="x14">
        <control shapeId="118786" r:id="rId12" name="Group Box 2">
          <controlPr defaultSize="0" autoFill="0" autoPict="0">
            <anchor moveWithCells="1">
              <from>
                <xdr:col>3</xdr:col>
                <xdr:colOff>209550</xdr:colOff>
                <xdr:row>30</xdr:row>
                <xdr:rowOff>38100</xdr:rowOff>
              </from>
              <to>
                <xdr:col>6</xdr:col>
                <xdr:colOff>238125</xdr:colOff>
                <xdr:row>32</xdr:row>
                <xdr:rowOff>38100</xdr:rowOff>
              </to>
            </anchor>
          </controlPr>
        </control>
      </mc:Choice>
    </mc:AlternateContent>
  </control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3C616-4A3B-4F4E-A9C7-597D61B8AA94}">
  <sheetPr codeName="wshGL_Trans"/>
  <dimension ref="A1:AJ1420"/>
  <sheetViews>
    <sheetView zoomScaleNormal="100" workbookViewId="0">
      <pane ySplit="705" activePane="bottomLeft"/>
      <selection activeCell="J1" sqref="J1:J1048576"/>
      <selection pane="bottomLeft" activeCell="N10" sqref="N10"/>
    </sheetView>
  </sheetViews>
  <sheetFormatPr baseColWidth="10" defaultRowHeight="15" x14ac:dyDescent="0.25"/>
  <cols>
    <col min="1" max="1" width="9.5703125" style="194" bestFit="1" customWidth="1"/>
    <col min="2" max="2" width="10.140625" style="1101" bestFit="1" customWidth="1"/>
    <col min="3" max="3" width="69" style="194" bestFit="1" customWidth="1"/>
    <col min="4" max="4" width="18.5703125" style="194" bestFit="1" customWidth="1"/>
    <col min="5" max="5" width="10.5703125" style="853" bestFit="1" customWidth="1"/>
    <col min="6" max="6" width="29.140625" style="194" bestFit="1" customWidth="1"/>
    <col min="7" max="8" width="11" style="854" bestFit="1" customWidth="1"/>
    <col min="9" max="9" width="17.5703125" style="194" bestFit="1" customWidth="1"/>
    <col min="10" max="10" width="10.140625" style="1104" bestFit="1" customWidth="1"/>
    <col min="11" max="11" width="5.7109375" customWidth="1"/>
    <col min="12" max="12" width="14.28515625" bestFit="1" customWidth="1"/>
    <col min="13" max="14" width="15.7109375" customWidth="1"/>
    <col min="15" max="15" width="5.7109375" customWidth="1"/>
    <col min="16" max="17" width="12.42578125" bestFit="1" customWidth="1"/>
    <col min="18" max="18" width="50.5703125" customWidth="1"/>
    <col min="19" max="19" width="19.85546875" bestFit="1" customWidth="1"/>
    <col min="20" max="20" width="14.140625" customWidth="1"/>
    <col min="21" max="21" width="36.28515625" bestFit="1" customWidth="1"/>
    <col min="22" max="23" width="16.7109375" bestFit="1" customWidth="1"/>
    <col min="24" max="24" width="22.28515625" customWidth="1"/>
    <col min="25" max="25" width="19.28515625" bestFit="1" customWidth="1"/>
    <col min="26" max="26" width="5.7109375" customWidth="1"/>
    <col min="27" max="27" width="15.42578125" bestFit="1" customWidth="1"/>
    <col min="28" max="28" width="5.7109375" customWidth="1"/>
    <col min="29" max="29" width="10.85546875" bestFit="1" customWidth="1"/>
    <col min="30" max="30" width="33.85546875" customWidth="1"/>
    <col min="31" max="31" width="17.42578125" bestFit="1" customWidth="1"/>
    <col min="32" max="32" width="14.5703125" bestFit="1" customWidth="1"/>
    <col min="33" max="33" width="28" bestFit="1" customWidth="1"/>
    <col min="34" max="35" width="14.7109375" customWidth="1"/>
    <col min="36" max="36" width="29.28515625" bestFit="1" customWidth="1"/>
  </cols>
  <sheetData>
    <row r="1" spans="1:36" ht="18.75" x14ac:dyDescent="0.25">
      <c r="A1" s="205" t="s">
        <v>473</v>
      </c>
      <c r="B1" s="1090" t="s">
        <v>2</v>
      </c>
      <c r="C1" s="205" t="s">
        <v>4</v>
      </c>
      <c r="D1" s="205" t="s">
        <v>95</v>
      </c>
      <c r="E1" s="558" t="s">
        <v>187</v>
      </c>
      <c r="F1" s="205" t="s">
        <v>39</v>
      </c>
      <c r="G1" s="843" t="s">
        <v>92</v>
      </c>
      <c r="H1" s="843" t="s">
        <v>93</v>
      </c>
      <c r="I1" s="205" t="s">
        <v>96</v>
      </c>
      <c r="J1" s="1102" t="s">
        <v>290</v>
      </c>
      <c r="L1" s="1386" t="s">
        <v>486</v>
      </c>
      <c r="M1" s="1386"/>
      <c r="N1" s="1386"/>
      <c r="P1" s="82" t="s">
        <v>473</v>
      </c>
      <c r="Q1" s="82" t="s">
        <v>2</v>
      </c>
      <c r="R1" s="57" t="s">
        <v>4</v>
      </c>
      <c r="S1" s="57" t="s">
        <v>95</v>
      </c>
      <c r="T1" s="189" t="s">
        <v>187</v>
      </c>
      <c r="U1" s="56" t="s">
        <v>39</v>
      </c>
      <c r="V1" s="83" t="s">
        <v>92</v>
      </c>
      <c r="W1" s="83" t="s">
        <v>93</v>
      </c>
      <c r="X1" s="56" t="s">
        <v>96</v>
      </c>
      <c r="Y1" s="57" t="s">
        <v>290</v>
      </c>
      <c r="AA1" s="94" t="s">
        <v>487</v>
      </c>
      <c r="AC1" s="82" t="s">
        <v>473</v>
      </c>
      <c r="AD1" s="57" t="s">
        <v>4</v>
      </c>
      <c r="AE1" s="57" t="s">
        <v>95</v>
      </c>
      <c r="AF1" s="55" t="s">
        <v>187</v>
      </c>
      <c r="AG1" s="56" t="s">
        <v>39</v>
      </c>
      <c r="AH1" s="83" t="s">
        <v>92</v>
      </c>
      <c r="AI1" s="83" t="s">
        <v>93</v>
      </c>
      <c r="AJ1" s="56" t="s">
        <v>96</v>
      </c>
    </row>
    <row r="2" spans="1:36" x14ac:dyDescent="0.25">
      <c r="A2" s="29">
        <v>1</v>
      </c>
      <c r="B2" s="1147">
        <v>45504</v>
      </c>
      <c r="C2" s="50" t="s">
        <v>12197</v>
      </c>
      <c r="D2" s="50" t="s">
        <v>18718</v>
      </c>
      <c r="E2" s="845" t="s">
        <v>42</v>
      </c>
      <c r="F2" s="50" t="s">
        <v>43</v>
      </c>
      <c r="G2" s="846">
        <v>124365.8</v>
      </c>
      <c r="H2" s="846"/>
      <c r="I2" s="50"/>
      <c r="J2" s="844">
        <v>45359.783888888887</v>
      </c>
      <c r="L2" s="32" t="s">
        <v>187</v>
      </c>
      <c r="M2" s="32" t="s">
        <v>2</v>
      </c>
      <c r="N2" s="32" t="s">
        <v>2</v>
      </c>
      <c r="P2" s="29">
        <v>1</v>
      </c>
      <c r="Q2" s="844">
        <v>45504</v>
      </c>
      <c r="R2" s="50" t="s">
        <v>12197</v>
      </c>
      <c r="S2" s="50" t="s">
        <v>18718</v>
      </c>
      <c r="T2" s="845" t="s">
        <v>42</v>
      </c>
      <c r="U2" s="50" t="s">
        <v>43</v>
      </c>
      <c r="V2" s="846">
        <v>124365.8</v>
      </c>
      <c r="W2" s="846"/>
      <c r="X2" s="50"/>
      <c r="Y2" s="844">
        <v>45359.783888888887</v>
      </c>
      <c r="AA2" s="32" t="s">
        <v>473</v>
      </c>
      <c r="AC2" s="29">
        <v>111</v>
      </c>
      <c r="AD2" s="50" t="s">
        <v>19909</v>
      </c>
      <c r="AE2" s="50" t="s">
        <v>20002</v>
      </c>
      <c r="AF2" s="845" t="s">
        <v>44</v>
      </c>
      <c r="AG2" s="50" t="s">
        <v>11393</v>
      </c>
      <c r="AH2" s="846">
        <v>6783.53</v>
      </c>
      <c r="AI2" s="846"/>
      <c r="AJ2" s="50"/>
    </row>
    <row r="3" spans="1:36" ht="15.75" x14ac:dyDescent="0.25">
      <c r="A3" s="29">
        <v>1</v>
      </c>
      <c r="B3" s="1147">
        <v>45504</v>
      </c>
      <c r="C3" s="50" t="s">
        <v>12197</v>
      </c>
      <c r="D3" s="50" t="s">
        <v>18718</v>
      </c>
      <c r="E3" s="845" t="s">
        <v>44</v>
      </c>
      <c r="F3" s="50" t="s">
        <v>11393</v>
      </c>
      <c r="G3" s="846">
        <v>401270.99</v>
      </c>
      <c r="H3" s="846"/>
      <c r="I3" s="50"/>
      <c r="J3" s="1008">
        <v>45359.783888888887</v>
      </c>
      <c r="L3" s="38"/>
      <c r="M3" s="38" t="s">
        <v>18673</v>
      </c>
      <c r="N3" s="38" t="s">
        <v>20006</v>
      </c>
      <c r="P3" s="29">
        <v>9</v>
      </c>
      <c r="Q3" s="844">
        <v>45505</v>
      </c>
      <c r="R3" s="50" t="s">
        <v>14060</v>
      </c>
      <c r="S3" s="50" t="s">
        <v>18742</v>
      </c>
      <c r="T3" s="845" t="s">
        <v>42</v>
      </c>
      <c r="U3" s="50" t="s">
        <v>43</v>
      </c>
      <c r="V3" s="846">
        <v>1810.86</v>
      </c>
      <c r="W3" s="846"/>
      <c r="X3" s="50" t="s">
        <v>18693</v>
      </c>
      <c r="Y3" s="1008">
        <v>45528.65415509259</v>
      </c>
      <c r="AA3" s="95">
        <v>111</v>
      </c>
      <c r="AC3" s="29">
        <v>111</v>
      </c>
      <c r="AD3" s="50" t="s">
        <v>19909</v>
      </c>
      <c r="AE3" s="50" t="s">
        <v>20002</v>
      </c>
      <c r="AF3" s="845" t="s">
        <v>13207</v>
      </c>
      <c r="AG3" s="50" t="s">
        <v>11397</v>
      </c>
      <c r="AH3" s="846"/>
      <c r="AI3" s="846">
        <v>295</v>
      </c>
      <c r="AJ3" s="50"/>
    </row>
    <row r="4" spans="1:36" x14ac:dyDescent="0.25">
      <c r="A4" s="29">
        <v>1</v>
      </c>
      <c r="B4" s="1147">
        <v>45504</v>
      </c>
      <c r="C4" s="50" t="s">
        <v>12197</v>
      </c>
      <c r="D4" s="50" t="s">
        <v>18718</v>
      </c>
      <c r="E4" s="845" t="s">
        <v>45</v>
      </c>
      <c r="F4" s="50" t="s">
        <v>11399</v>
      </c>
      <c r="G4" s="846"/>
      <c r="H4" s="846">
        <v>57401.53</v>
      </c>
      <c r="I4" s="50"/>
      <c r="J4" s="1008">
        <v>45359.783888888887</v>
      </c>
      <c r="P4" s="29">
        <v>10</v>
      </c>
      <c r="Q4" s="844">
        <v>45505</v>
      </c>
      <c r="R4" s="50" t="s">
        <v>16246</v>
      </c>
      <c r="S4" s="50" t="s">
        <v>18743</v>
      </c>
      <c r="T4" s="845" t="s">
        <v>42</v>
      </c>
      <c r="U4" s="50" t="s">
        <v>43</v>
      </c>
      <c r="V4" s="846">
        <v>2816.89</v>
      </c>
      <c r="W4" s="846"/>
      <c r="X4" s="50"/>
      <c r="Y4" s="1008">
        <v>45528.723854166667</v>
      </c>
      <c r="AC4" s="29">
        <v>111</v>
      </c>
      <c r="AD4" s="50" t="s">
        <v>19909</v>
      </c>
      <c r="AE4" s="50" t="s">
        <v>20002</v>
      </c>
      <c r="AF4" s="850" t="s">
        <v>13208</v>
      </c>
      <c r="AG4" s="851" t="s">
        <v>11398</v>
      </c>
      <c r="AH4" s="846"/>
      <c r="AI4" s="846">
        <v>588.53</v>
      </c>
      <c r="AJ4" s="50"/>
    </row>
    <row r="5" spans="1:36" x14ac:dyDescent="0.25">
      <c r="A5" s="29">
        <v>1</v>
      </c>
      <c r="B5" s="1147">
        <v>45504</v>
      </c>
      <c r="C5" s="50" t="s">
        <v>12197</v>
      </c>
      <c r="D5" s="50" t="s">
        <v>18718</v>
      </c>
      <c r="E5" s="845" t="s">
        <v>11508</v>
      </c>
      <c r="F5" s="50" t="s">
        <v>11400</v>
      </c>
      <c r="G5" s="846"/>
      <c r="H5" s="846">
        <v>114514.79</v>
      </c>
      <c r="I5" s="50"/>
      <c r="J5" s="1008">
        <v>45359.783888888887</v>
      </c>
      <c r="P5" s="29">
        <v>11</v>
      </c>
      <c r="Q5" s="844">
        <v>45505</v>
      </c>
      <c r="R5" s="50" t="s">
        <v>18019</v>
      </c>
      <c r="S5" s="50" t="s">
        <v>18744</v>
      </c>
      <c r="T5" s="845" t="s">
        <v>42</v>
      </c>
      <c r="U5" s="50" t="s">
        <v>43</v>
      </c>
      <c r="V5" s="846">
        <v>6438.6</v>
      </c>
      <c r="W5" s="846"/>
      <c r="X5" s="50"/>
      <c r="Y5" s="1008">
        <v>45528.738587962966</v>
      </c>
      <c r="AC5" s="29">
        <v>111</v>
      </c>
      <c r="AD5" s="50" t="s">
        <v>19909</v>
      </c>
      <c r="AE5" s="50" t="s">
        <v>20002</v>
      </c>
      <c r="AF5" s="845" t="s">
        <v>17013</v>
      </c>
      <c r="AG5" s="50" t="s">
        <v>71</v>
      </c>
      <c r="AH5" s="846"/>
      <c r="AI5" s="846">
        <v>5775</v>
      </c>
      <c r="AJ5" s="50"/>
    </row>
    <row r="6" spans="1:36" x14ac:dyDescent="0.25">
      <c r="A6" s="29">
        <v>1</v>
      </c>
      <c r="B6" s="1147">
        <v>45504</v>
      </c>
      <c r="C6" s="50" t="s">
        <v>12197</v>
      </c>
      <c r="D6" s="50" t="s">
        <v>18718</v>
      </c>
      <c r="E6" s="845" t="s">
        <v>46</v>
      </c>
      <c r="F6" s="50" t="s">
        <v>47</v>
      </c>
      <c r="G6" s="846">
        <v>68313</v>
      </c>
      <c r="H6" s="846"/>
      <c r="I6" s="50"/>
      <c r="J6" s="1008">
        <v>45359.783888888887</v>
      </c>
      <c r="P6" s="29">
        <v>12</v>
      </c>
      <c r="Q6" s="844">
        <v>45505</v>
      </c>
      <c r="R6" s="50" t="s">
        <v>18019</v>
      </c>
      <c r="S6" s="50" t="s">
        <v>18745</v>
      </c>
      <c r="T6" s="845" t="s">
        <v>42</v>
      </c>
      <c r="U6" s="50" t="s">
        <v>43</v>
      </c>
      <c r="V6" s="846">
        <v>6740.43</v>
      </c>
      <c r="W6" s="846"/>
      <c r="X6" s="50"/>
      <c r="Y6" s="1008">
        <v>45528.743449074071</v>
      </c>
      <c r="AC6" s="29">
        <v>111</v>
      </c>
      <c r="AD6" s="50" t="s">
        <v>19909</v>
      </c>
      <c r="AE6" s="50" t="s">
        <v>20002</v>
      </c>
      <c r="AF6" s="845" t="s">
        <v>20003</v>
      </c>
      <c r="AG6" s="50" t="s">
        <v>20004</v>
      </c>
      <c r="AH6" s="846"/>
      <c r="AI6" s="846">
        <v>125</v>
      </c>
      <c r="AJ6" s="50"/>
    </row>
    <row r="7" spans="1:36" x14ac:dyDescent="0.25">
      <c r="A7" s="29">
        <v>1</v>
      </c>
      <c r="B7" s="1147">
        <v>45504</v>
      </c>
      <c r="C7" s="50" t="s">
        <v>12197</v>
      </c>
      <c r="D7" s="50" t="s">
        <v>18718</v>
      </c>
      <c r="E7" s="845" t="s">
        <v>11509</v>
      </c>
      <c r="F7" s="50" t="s">
        <v>48</v>
      </c>
      <c r="G7" s="846">
        <v>4063</v>
      </c>
      <c r="H7" s="846"/>
      <c r="I7" s="50"/>
      <c r="J7" s="1008">
        <v>45359.783888888887</v>
      </c>
      <c r="P7" s="29">
        <v>13</v>
      </c>
      <c r="Q7" s="844">
        <v>45505</v>
      </c>
      <c r="R7" s="50" t="s">
        <v>18019</v>
      </c>
      <c r="S7" s="50" t="s">
        <v>18746</v>
      </c>
      <c r="T7" s="845" t="s">
        <v>42</v>
      </c>
      <c r="U7" s="50" t="s">
        <v>43</v>
      </c>
      <c r="V7" s="846">
        <v>6237.42</v>
      </c>
      <c r="W7" s="846"/>
      <c r="X7" s="50"/>
      <c r="Y7" s="1008">
        <v>45528.747974537036</v>
      </c>
      <c r="AC7" s="29"/>
      <c r="AD7" s="50"/>
      <c r="AE7" s="50"/>
      <c r="AF7" s="845"/>
      <c r="AG7" s="50"/>
      <c r="AH7" s="846"/>
      <c r="AI7" s="846"/>
      <c r="AJ7" s="50"/>
    </row>
    <row r="8" spans="1:36" x14ac:dyDescent="0.25">
      <c r="A8" s="29">
        <v>1</v>
      </c>
      <c r="B8" s="1147">
        <v>45504</v>
      </c>
      <c r="C8" s="50" t="s">
        <v>12197</v>
      </c>
      <c r="D8" s="50" t="s">
        <v>18718</v>
      </c>
      <c r="E8" s="845" t="s">
        <v>11515</v>
      </c>
      <c r="F8" s="50" t="s">
        <v>49</v>
      </c>
      <c r="G8" s="846">
        <v>91727.67</v>
      </c>
      <c r="H8" s="846"/>
      <c r="I8" s="50"/>
      <c r="J8" s="1008">
        <v>45359.783888888887</v>
      </c>
      <c r="P8" s="29">
        <v>14</v>
      </c>
      <c r="Q8" s="844">
        <v>45505</v>
      </c>
      <c r="R8" s="50" t="s">
        <v>18019</v>
      </c>
      <c r="S8" s="50" t="s">
        <v>18747</v>
      </c>
      <c r="T8" s="845" t="s">
        <v>42</v>
      </c>
      <c r="U8" s="50" t="s">
        <v>43</v>
      </c>
      <c r="V8" s="846">
        <v>11166.98</v>
      </c>
      <c r="W8" s="846"/>
      <c r="X8" s="50"/>
      <c r="Y8" s="1008">
        <v>45528.754733796297</v>
      </c>
      <c r="AC8" s="29"/>
      <c r="AD8" s="50"/>
      <c r="AE8" s="50"/>
      <c r="AF8" s="845"/>
      <c r="AG8" s="50"/>
      <c r="AH8" s="846"/>
      <c r="AI8" s="846"/>
      <c r="AJ8" s="50"/>
    </row>
    <row r="9" spans="1:36" x14ac:dyDescent="0.25">
      <c r="A9" s="29">
        <v>1</v>
      </c>
      <c r="B9" s="1147">
        <v>45504</v>
      </c>
      <c r="C9" s="50" t="s">
        <v>12197</v>
      </c>
      <c r="D9" s="50" t="s">
        <v>18718</v>
      </c>
      <c r="E9" s="845" t="s">
        <v>11516</v>
      </c>
      <c r="F9" s="50" t="s">
        <v>50</v>
      </c>
      <c r="G9" s="846"/>
      <c r="H9" s="846">
        <v>81101.17</v>
      </c>
      <c r="I9" s="50"/>
      <c r="J9" s="1008">
        <v>45359.783888888887</v>
      </c>
      <c r="P9" s="29">
        <v>15</v>
      </c>
      <c r="Q9" s="844">
        <v>45505</v>
      </c>
      <c r="R9" s="50" t="s">
        <v>13480</v>
      </c>
      <c r="S9" s="50" t="s">
        <v>18748</v>
      </c>
      <c r="T9" s="845" t="s">
        <v>42</v>
      </c>
      <c r="U9" s="50" t="s">
        <v>43</v>
      </c>
      <c r="V9" s="846">
        <v>8450.66</v>
      </c>
      <c r="W9" s="846"/>
      <c r="X9" s="50"/>
      <c r="Y9" s="1008">
        <v>45528.755219907405</v>
      </c>
      <c r="AC9" s="29"/>
      <c r="AD9" s="50"/>
      <c r="AE9" s="50"/>
      <c r="AF9" s="845"/>
      <c r="AG9" s="50"/>
      <c r="AH9" s="846"/>
      <c r="AI9" s="846"/>
      <c r="AJ9" s="50"/>
    </row>
    <row r="10" spans="1:36" x14ac:dyDescent="0.25">
      <c r="A10" s="29">
        <v>1</v>
      </c>
      <c r="B10" s="1147">
        <v>45504</v>
      </c>
      <c r="C10" s="50" t="s">
        <v>12197</v>
      </c>
      <c r="D10" s="50" t="s">
        <v>18718</v>
      </c>
      <c r="E10" s="845" t="s">
        <v>11517</v>
      </c>
      <c r="F10" s="50" t="s">
        <v>51</v>
      </c>
      <c r="G10" s="846">
        <v>113106.26</v>
      </c>
      <c r="H10" s="846"/>
      <c r="I10" s="50"/>
      <c r="J10" s="1008">
        <v>45359.783888888887</v>
      </c>
      <c r="P10" s="29">
        <v>16</v>
      </c>
      <c r="Q10" s="844">
        <v>45505</v>
      </c>
      <c r="R10" s="50" t="s">
        <v>18436</v>
      </c>
      <c r="S10" s="50" t="s">
        <v>18749</v>
      </c>
      <c r="T10" s="845" t="s">
        <v>42</v>
      </c>
      <c r="U10" s="50" t="s">
        <v>43</v>
      </c>
      <c r="V10" s="846">
        <v>201.21</v>
      </c>
      <c r="W10" s="846"/>
      <c r="X10" s="50"/>
      <c r="Y10" s="1008">
        <v>45528.756493055553</v>
      </c>
      <c r="AC10" s="29"/>
      <c r="AD10" s="50"/>
      <c r="AE10" s="50"/>
      <c r="AF10" s="845"/>
      <c r="AG10" s="50"/>
      <c r="AH10" s="846"/>
      <c r="AI10" s="846"/>
      <c r="AJ10" s="50"/>
    </row>
    <row r="11" spans="1:36" x14ac:dyDescent="0.25">
      <c r="A11" s="29">
        <v>1</v>
      </c>
      <c r="B11" s="1147">
        <v>45504</v>
      </c>
      <c r="C11" s="50" t="s">
        <v>12197</v>
      </c>
      <c r="D11" s="50" t="s">
        <v>18718</v>
      </c>
      <c r="E11" s="845" t="s">
        <v>11518</v>
      </c>
      <c r="F11" s="50" t="s">
        <v>52</v>
      </c>
      <c r="G11" s="846"/>
      <c r="H11" s="846">
        <v>108457.88</v>
      </c>
      <c r="I11" s="50"/>
      <c r="J11" s="1008">
        <v>45359.783888888887</v>
      </c>
      <c r="P11" s="29">
        <v>17</v>
      </c>
      <c r="Q11" s="844">
        <v>45505</v>
      </c>
      <c r="R11" s="50" t="s">
        <v>11468</v>
      </c>
      <c r="S11" s="50" t="s">
        <v>18750</v>
      </c>
      <c r="T11" s="845" t="s">
        <v>42</v>
      </c>
      <c r="U11" s="50" t="s">
        <v>43</v>
      </c>
      <c r="V11" s="846">
        <v>5030.16</v>
      </c>
      <c r="W11" s="846"/>
      <c r="X11" s="50"/>
      <c r="Y11" s="1008">
        <v>45528.757604166669</v>
      </c>
      <c r="AC11" s="29"/>
      <c r="AD11" s="50"/>
      <c r="AE11" s="50"/>
      <c r="AF11" s="845"/>
      <c r="AG11" s="50"/>
      <c r="AH11" s="846"/>
      <c r="AI11" s="846"/>
      <c r="AJ11" s="50"/>
    </row>
    <row r="12" spans="1:36" x14ac:dyDescent="0.25">
      <c r="A12" s="29">
        <v>1</v>
      </c>
      <c r="B12" s="1147">
        <v>45504</v>
      </c>
      <c r="C12" s="50" t="s">
        <v>12197</v>
      </c>
      <c r="D12" s="50" t="s">
        <v>18718</v>
      </c>
      <c r="E12" s="845" t="s">
        <v>11628</v>
      </c>
      <c r="F12" s="50" t="s">
        <v>11402</v>
      </c>
      <c r="G12" s="846"/>
      <c r="H12" s="846">
        <v>359.39</v>
      </c>
      <c r="I12" s="50"/>
      <c r="J12" s="1008">
        <v>45359.783888888887</v>
      </c>
      <c r="P12" s="29">
        <v>18</v>
      </c>
      <c r="Q12" s="844">
        <v>45505</v>
      </c>
      <c r="R12" s="50" t="s">
        <v>12622</v>
      </c>
      <c r="S12" s="50" t="s">
        <v>18751</v>
      </c>
      <c r="T12" s="845" t="s">
        <v>42</v>
      </c>
      <c r="U12" s="50" t="s">
        <v>43</v>
      </c>
      <c r="V12" s="846">
        <v>704.23</v>
      </c>
      <c r="W12" s="846"/>
      <c r="X12" s="50"/>
      <c r="Y12" s="1008">
        <v>45528.758055555554</v>
      </c>
      <c r="AC12" s="29"/>
      <c r="AD12" s="50"/>
      <c r="AE12" s="50"/>
      <c r="AF12" s="845"/>
      <c r="AG12" s="50"/>
      <c r="AH12" s="846"/>
      <c r="AI12" s="846"/>
      <c r="AJ12" s="50"/>
    </row>
    <row r="13" spans="1:36" x14ac:dyDescent="0.25">
      <c r="A13" s="29">
        <v>1</v>
      </c>
      <c r="B13" s="1147">
        <v>45504</v>
      </c>
      <c r="C13" s="50" t="s">
        <v>12197</v>
      </c>
      <c r="D13" s="50" t="s">
        <v>18718</v>
      </c>
      <c r="E13" s="845" t="s">
        <v>12198</v>
      </c>
      <c r="F13" s="50" t="s">
        <v>11404</v>
      </c>
      <c r="G13" s="846"/>
      <c r="H13" s="846">
        <v>188.4</v>
      </c>
      <c r="I13" s="50"/>
      <c r="J13" s="1008">
        <v>45359.783888888887</v>
      </c>
      <c r="P13" s="29">
        <v>25</v>
      </c>
      <c r="Q13" s="844">
        <v>45505</v>
      </c>
      <c r="R13" s="50" t="s">
        <v>18697</v>
      </c>
      <c r="S13" s="50" t="s">
        <v>18696</v>
      </c>
      <c r="T13" s="845" t="s">
        <v>42</v>
      </c>
      <c r="U13" s="50" t="s">
        <v>43</v>
      </c>
      <c r="V13" s="846"/>
      <c r="W13" s="846">
        <v>57401.53</v>
      </c>
      <c r="X13" s="50"/>
      <c r="Y13" s="1008">
        <v>45529.395046296297</v>
      </c>
      <c r="AC13" s="29"/>
      <c r="AD13" s="50"/>
      <c r="AE13" s="50"/>
      <c r="AF13" s="845"/>
      <c r="AG13" s="50"/>
      <c r="AH13" s="846"/>
      <c r="AI13" s="846"/>
      <c r="AJ13" s="50"/>
    </row>
    <row r="14" spans="1:36" x14ac:dyDescent="0.25">
      <c r="A14" s="29">
        <v>1</v>
      </c>
      <c r="B14" s="1147">
        <v>45504</v>
      </c>
      <c r="C14" s="50" t="s">
        <v>12197</v>
      </c>
      <c r="D14" s="50" t="s">
        <v>18718</v>
      </c>
      <c r="E14" s="845" t="s">
        <v>12199</v>
      </c>
      <c r="F14" s="50" t="s">
        <v>11406</v>
      </c>
      <c r="G14" s="846"/>
      <c r="H14" s="846">
        <v>16972.54</v>
      </c>
      <c r="I14" s="50"/>
      <c r="J14" s="1008">
        <v>45359.783888888887</v>
      </c>
      <c r="P14" s="29">
        <v>26</v>
      </c>
      <c r="Q14" s="844">
        <v>45505</v>
      </c>
      <c r="R14" s="50" t="s">
        <v>18697</v>
      </c>
      <c r="S14" s="50" t="s">
        <v>18696</v>
      </c>
      <c r="T14" s="845" t="s">
        <v>42</v>
      </c>
      <c r="U14" s="50" t="s">
        <v>43</v>
      </c>
      <c r="V14" s="846"/>
      <c r="W14" s="846">
        <v>114514.79</v>
      </c>
      <c r="X14" s="50"/>
      <c r="Y14" s="1008">
        <v>45529.397627314815</v>
      </c>
      <c r="AC14" s="29"/>
      <c r="AD14" s="50"/>
      <c r="AE14" s="50"/>
      <c r="AF14" s="845"/>
      <c r="AG14" s="50"/>
      <c r="AH14" s="846"/>
      <c r="AI14" s="846"/>
      <c r="AJ14" s="50"/>
    </row>
    <row r="15" spans="1:36" x14ac:dyDescent="0.25">
      <c r="A15" s="29">
        <v>1</v>
      </c>
      <c r="B15" s="1147">
        <v>45504</v>
      </c>
      <c r="C15" s="50" t="s">
        <v>12197</v>
      </c>
      <c r="D15" s="50" t="s">
        <v>18718</v>
      </c>
      <c r="E15" s="845" t="s">
        <v>12200</v>
      </c>
      <c r="F15" s="50" t="s">
        <v>63</v>
      </c>
      <c r="G15" s="846">
        <v>15567</v>
      </c>
      <c r="H15" s="846"/>
      <c r="I15" s="50"/>
      <c r="J15" s="1008">
        <v>45359.783888888887</v>
      </c>
      <c r="P15" s="29">
        <v>27</v>
      </c>
      <c r="Q15" s="844">
        <v>45505</v>
      </c>
      <c r="R15" s="50" t="s">
        <v>18698</v>
      </c>
      <c r="S15" s="50" t="s">
        <v>18696</v>
      </c>
      <c r="T15" s="845" t="s">
        <v>42</v>
      </c>
      <c r="U15" s="50" t="s">
        <v>43</v>
      </c>
      <c r="V15" s="846"/>
      <c r="W15" s="846">
        <v>15</v>
      </c>
      <c r="X15" s="50"/>
      <c r="Y15" s="1008">
        <v>45529.398148148146</v>
      </c>
      <c r="AC15" s="29"/>
      <c r="AD15" s="50"/>
      <c r="AE15" s="50"/>
      <c r="AF15" s="845"/>
      <c r="AG15" s="50"/>
      <c r="AH15" s="846"/>
      <c r="AI15" s="846"/>
      <c r="AJ15" s="50"/>
    </row>
    <row r="16" spans="1:36" x14ac:dyDescent="0.25">
      <c r="A16" s="29">
        <v>1</v>
      </c>
      <c r="B16" s="1147">
        <v>45504</v>
      </c>
      <c r="C16" s="50" t="s">
        <v>12197</v>
      </c>
      <c r="D16" s="50" t="s">
        <v>18718</v>
      </c>
      <c r="E16" s="845" t="s">
        <v>12201</v>
      </c>
      <c r="F16" s="50" t="s">
        <v>64</v>
      </c>
      <c r="G16" s="846">
        <v>12776</v>
      </c>
      <c r="H16" s="846"/>
      <c r="I16" s="50"/>
      <c r="J16" s="1008">
        <v>45359.783888888887</v>
      </c>
      <c r="P16" s="29">
        <v>31</v>
      </c>
      <c r="Q16" s="844">
        <v>45505</v>
      </c>
      <c r="R16" s="50" t="s">
        <v>18708</v>
      </c>
      <c r="S16" s="50" t="s">
        <v>18758</v>
      </c>
      <c r="T16" s="845" t="s">
        <v>42</v>
      </c>
      <c r="U16" s="50" t="s">
        <v>43</v>
      </c>
      <c r="V16" s="846"/>
      <c r="W16" s="846">
        <v>730.09</v>
      </c>
      <c r="X16" s="50"/>
      <c r="Y16" s="1008">
        <v>45529.407824074071</v>
      </c>
      <c r="AC16" s="29"/>
      <c r="AD16" s="50"/>
      <c r="AE16" s="50"/>
      <c r="AF16" s="845"/>
      <c r="AG16" s="50"/>
      <c r="AH16" s="846"/>
      <c r="AI16" s="846"/>
      <c r="AJ16" s="50"/>
    </row>
    <row r="17" spans="1:36" x14ac:dyDescent="0.25">
      <c r="A17" s="29">
        <v>1</v>
      </c>
      <c r="B17" s="1147">
        <v>45504</v>
      </c>
      <c r="C17" s="50" t="s">
        <v>12197</v>
      </c>
      <c r="D17" s="50" t="s">
        <v>18718</v>
      </c>
      <c r="E17" s="845" t="s">
        <v>12202</v>
      </c>
      <c r="F17" s="50" t="s">
        <v>65</v>
      </c>
      <c r="G17" s="846"/>
      <c r="H17" s="846">
        <v>1217.3699999999999</v>
      </c>
      <c r="I17" s="50"/>
      <c r="J17" s="1008">
        <v>45359.783888888887</v>
      </c>
      <c r="P17" s="29">
        <v>33</v>
      </c>
      <c r="Q17" s="844">
        <v>45505</v>
      </c>
      <c r="R17" s="50" t="s">
        <v>18713</v>
      </c>
      <c r="S17" s="50" t="s">
        <v>18760</v>
      </c>
      <c r="T17" s="845" t="s">
        <v>42</v>
      </c>
      <c r="U17" s="50" t="s">
        <v>43</v>
      </c>
      <c r="V17" s="846"/>
      <c r="W17" s="846">
        <v>1264.73</v>
      </c>
      <c r="X17" s="50"/>
      <c r="Y17" s="1008">
        <v>45529.441828703704</v>
      </c>
      <c r="AC17" s="29"/>
      <c r="AD17" s="50"/>
      <c r="AE17" s="50"/>
      <c r="AF17" s="845"/>
      <c r="AG17" s="50"/>
      <c r="AH17" s="846"/>
      <c r="AI17" s="846"/>
      <c r="AJ17" s="50"/>
    </row>
    <row r="18" spans="1:36" x14ac:dyDescent="0.25">
      <c r="A18" s="29">
        <v>1</v>
      </c>
      <c r="B18" s="1147">
        <v>45504</v>
      </c>
      <c r="C18" s="50" t="s">
        <v>12197</v>
      </c>
      <c r="D18" s="50" t="s">
        <v>18718</v>
      </c>
      <c r="E18" s="845" t="s">
        <v>12203</v>
      </c>
      <c r="F18" s="50" t="s">
        <v>67</v>
      </c>
      <c r="G18" s="846"/>
      <c r="H18" s="846">
        <v>100</v>
      </c>
      <c r="I18" s="50"/>
      <c r="J18" s="1008">
        <v>45359.783888888887</v>
      </c>
      <c r="P18" s="29">
        <v>19</v>
      </c>
      <c r="Q18" s="844">
        <v>45506</v>
      </c>
      <c r="R18" s="50" t="s">
        <v>18019</v>
      </c>
      <c r="S18" s="50" t="s">
        <v>18752</v>
      </c>
      <c r="T18" s="845" t="s">
        <v>42</v>
      </c>
      <c r="U18" s="50" t="s">
        <v>43</v>
      </c>
      <c r="V18" s="846">
        <v>1106.6400000000001</v>
      </c>
      <c r="W18" s="846"/>
      <c r="X18" s="50"/>
      <c r="Y18" s="1008">
        <v>45528.758530092593</v>
      </c>
      <c r="AC18" s="29"/>
      <c r="AD18" s="50"/>
      <c r="AE18" s="50"/>
      <c r="AF18" s="845"/>
      <c r="AG18" s="50"/>
      <c r="AH18" s="846"/>
      <c r="AI18" s="846"/>
      <c r="AJ18" s="50"/>
    </row>
    <row r="19" spans="1:36" x14ac:dyDescent="0.25">
      <c r="A19" s="29">
        <v>1</v>
      </c>
      <c r="B19" s="1147">
        <v>45504</v>
      </c>
      <c r="C19" s="50" t="s">
        <v>12197</v>
      </c>
      <c r="D19" s="50" t="s">
        <v>18718</v>
      </c>
      <c r="E19" s="845" t="s">
        <v>12204</v>
      </c>
      <c r="F19" s="50" t="s">
        <v>68</v>
      </c>
      <c r="G19" s="846"/>
      <c r="H19" s="846">
        <v>300</v>
      </c>
      <c r="I19" s="50"/>
      <c r="J19" s="1008">
        <v>45359.783888888887</v>
      </c>
      <c r="P19" s="29">
        <v>20</v>
      </c>
      <c r="Q19" s="844">
        <v>45506</v>
      </c>
      <c r="R19" s="50" t="s">
        <v>18477</v>
      </c>
      <c r="S19" s="50" t="s">
        <v>18753</v>
      </c>
      <c r="T19" s="845" t="s">
        <v>42</v>
      </c>
      <c r="U19" s="848" t="s">
        <v>43</v>
      </c>
      <c r="V19" s="846">
        <v>2213.27</v>
      </c>
      <c r="W19" s="846"/>
      <c r="X19" s="849"/>
      <c r="Y19" s="1008">
        <v>45529.348402777781</v>
      </c>
      <c r="AC19" s="29"/>
      <c r="AD19" s="50"/>
      <c r="AE19" s="50"/>
      <c r="AF19" s="845"/>
      <c r="AG19" s="50"/>
      <c r="AH19" s="846"/>
      <c r="AI19" s="846"/>
      <c r="AJ19" s="50"/>
    </row>
    <row r="20" spans="1:36" x14ac:dyDescent="0.25">
      <c r="A20" s="29">
        <v>1</v>
      </c>
      <c r="B20" s="1147">
        <v>45504</v>
      </c>
      <c r="C20" s="50" t="s">
        <v>12197</v>
      </c>
      <c r="D20" s="50" t="s">
        <v>18718</v>
      </c>
      <c r="E20" s="845" t="s">
        <v>12205</v>
      </c>
      <c r="F20" s="50" t="s">
        <v>11408</v>
      </c>
      <c r="G20" s="846"/>
      <c r="H20" s="846">
        <v>450576.65</v>
      </c>
      <c r="I20" s="50"/>
      <c r="J20" s="1008">
        <v>45359.783888888887</v>
      </c>
      <c r="P20" s="29">
        <v>28</v>
      </c>
      <c r="Q20" s="844">
        <v>45506</v>
      </c>
      <c r="R20" s="50" t="s">
        <v>18699</v>
      </c>
      <c r="S20" s="50" t="s">
        <v>18696</v>
      </c>
      <c r="T20" s="845" t="s">
        <v>42</v>
      </c>
      <c r="U20" s="50" t="s">
        <v>43</v>
      </c>
      <c r="V20" s="846">
        <v>140000</v>
      </c>
      <c r="W20" s="846"/>
      <c r="X20" s="50"/>
      <c r="Y20" s="1008">
        <v>45529.398680555554</v>
      </c>
      <c r="AC20" s="29"/>
      <c r="AD20" s="50"/>
      <c r="AE20" s="50"/>
      <c r="AF20" s="845"/>
      <c r="AG20" s="50"/>
      <c r="AH20" s="846"/>
      <c r="AI20" s="846"/>
      <c r="AJ20" s="50"/>
    </row>
    <row r="21" spans="1:36" x14ac:dyDescent="0.25">
      <c r="A21" s="29">
        <v>2</v>
      </c>
      <c r="B21" s="1147">
        <v>45513</v>
      </c>
      <c r="C21" s="50" t="s">
        <v>15787</v>
      </c>
      <c r="D21" s="50" t="s">
        <v>18719</v>
      </c>
      <c r="E21" s="845" t="s">
        <v>44</v>
      </c>
      <c r="F21" s="50" t="s">
        <v>11393</v>
      </c>
      <c r="G21" s="846">
        <v>999.13</v>
      </c>
      <c r="H21" s="846"/>
      <c r="I21" s="50"/>
      <c r="J21" s="1008">
        <v>45524.393472222226</v>
      </c>
      <c r="P21" s="29">
        <v>29</v>
      </c>
      <c r="Q21" s="844">
        <v>45506</v>
      </c>
      <c r="R21" s="50" t="s">
        <v>18700</v>
      </c>
      <c r="S21" s="50" t="s">
        <v>18696</v>
      </c>
      <c r="T21" s="845" t="s">
        <v>42</v>
      </c>
      <c r="U21" s="50" t="s">
        <v>43</v>
      </c>
      <c r="V21" s="846"/>
      <c r="W21" s="846">
        <v>78093</v>
      </c>
      <c r="X21" s="50"/>
      <c r="Y21" s="1008">
        <v>45529.399583333332</v>
      </c>
    </row>
    <row r="22" spans="1:36" x14ac:dyDescent="0.25">
      <c r="A22" s="29">
        <v>2</v>
      </c>
      <c r="B22" s="1147">
        <v>45513</v>
      </c>
      <c r="C22" s="50" t="s">
        <v>15787</v>
      </c>
      <c r="D22" s="50" t="s">
        <v>18719</v>
      </c>
      <c r="E22" s="845" t="s">
        <v>17013</v>
      </c>
      <c r="F22" s="50" t="s">
        <v>71</v>
      </c>
      <c r="G22" s="846"/>
      <c r="H22" s="846">
        <v>869</v>
      </c>
      <c r="I22" s="50"/>
      <c r="J22" s="1008">
        <v>45524.393472222226</v>
      </c>
      <c r="P22" s="29">
        <v>30</v>
      </c>
      <c r="Q22" s="844">
        <v>45506</v>
      </c>
      <c r="R22" s="50" t="s">
        <v>18701</v>
      </c>
      <c r="S22" s="50" t="s">
        <v>18696</v>
      </c>
      <c r="T22" s="845" t="s">
        <v>42</v>
      </c>
      <c r="U22" s="50" t="s">
        <v>43</v>
      </c>
      <c r="V22" s="846"/>
      <c r="W22" s="846">
        <v>55200</v>
      </c>
      <c r="X22" s="50"/>
      <c r="Y22" s="1008">
        <v>45529.400370370371</v>
      </c>
    </row>
    <row r="23" spans="1:36" x14ac:dyDescent="0.25">
      <c r="A23" s="29">
        <v>2</v>
      </c>
      <c r="B23" s="1147">
        <v>45513</v>
      </c>
      <c r="C23" s="50" t="s">
        <v>15787</v>
      </c>
      <c r="D23" s="50" t="s">
        <v>18719</v>
      </c>
      <c r="E23" s="845" t="s">
        <v>13207</v>
      </c>
      <c r="F23" s="50" t="s">
        <v>11397</v>
      </c>
      <c r="G23" s="846"/>
      <c r="H23" s="846">
        <v>43.45</v>
      </c>
      <c r="I23" s="50"/>
      <c r="J23" s="1008">
        <v>45524.393472222226</v>
      </c>
      <c r="P23" s="29">
        <v>32</v>
      </c>
      <c r="Q23" s="844">
        <v>45506</v>
      </c>
      <c r="R23" s="50" t="s">
        <v>18712</v>
      </c>
      <c r="S23" s="50" t="s">
        <v>18759</v>
      </c>
      <c r="T23" s="845" t="s">
        <v>42</v>
      </c>
      <c r="U23" s="50" t="s">
        <v>43</v>
      </c>
      <c r="V23" s="846"/>
      <c r="W23" s="846">
        <v>1624.12</v>
      </c>
      <c r="X23" s="50"/>
      <c r="Y23" s="1008">
        <v>45529.4218287037</v>
      </c>
    </row>
    <row r="24" spans="1:36" x14ac:dyDescent="0.25">
      <c r="A24" s="29">
        <v>2</v>
      </c>
      <c r="B24" s="1147">
        <v>45513</v>
      </c>
      <c r="C24" s="50" t="s">
        <v>15787</v>
      </c>
      <c r="D24" s="50" t="s">
        <v>18719</v>
      </c>
      <c r="E24" s="845" t="s">
        <v>13208</v>
      </c>
      <c r="F24" s="50" t="s">
        <v>11398</v>
      </c>
      <c r="G24" s="846"/>
      <c r="H24" s="846">
        <v>86.68</v>
      </c>
      <c r="I24" s="50"/>
      <c r="J24" s="1008">
        <v>45524.393472222226</v>
      </c>
      <c r="P24" s="29">
        <v>34</v>
      </c>
      <c r="Q24" s="844">
        <v>45508</v>
      </c>
      <c r="R24" s="50" t="s">
        <v>18716</v>
      </c>
      <c r="S24" s="50" t="s">
        <v>18761</v>
      </c>
      <c r="T24" s="845" t="s">
        <v>42</v>
      </c>
      <c r="U24" s="50" t="s">
        <v>43</v>
      </c>
      <c r="V24" s="846"/>
      <c r="W24" s="846">
        <v>180.25</v>
      </c>
      <c r="X24" s="50"/>
      <c r="Y24" s="1008">
        <v>45529.455763888887</v>
      </c>
    </row>
    <row r="25" spans="1:36" x14ac:dyDescent="0.25">
      <c r="A25" s="29">
        <v>3</v>
      </c>
      <c r="B25" s="1147">
        <v>45513</v>
      </c>
      <c r="C25" s="50" t="s">
        <v>16995</v>
      </c>
      <c r="D25" s="50" t="s">
        <v>18720</v>
      </c>
      <c r="E25" s="845" t="s">
        <v>44</v>
      </c>
      <c r="F25" s="50" t="s">
        <v>11393</v>
      </c>
      <c r="G25" s="846">
        <v>862.31</v>
      </c>
      <c r="H25" s="846"/>
      <c r="I25" s="50"/>
      <c r="J25" s="1008">
        <v>45524.393611111111</v>
      </c>
      <c r="P25" s="29">
        <v>21</v>
      </c>
      <c r="Q25" s="844">
        <v>45509</v>
      </c>
      <c r="R25" s="50" t="s">
        <v>12508</v>
      </c>
      <c r="S25" s="50" t="s">
        <v>18754</v>
      </c>
      <c r="T25" s="845" t="s">
        <v>42</v>
      </c>
      <c r="U25" s="50" t="s">
        <v>43</v>
      </c>
      <c r="V25" s="846">
        <v>2012.06</v>
      </c>
      <c r="W25" s="846"/>
      <c r="X25" s="50"/>
      <c r="Y25" s="1008">
        <v>45529.348796296297</v>
      </c>
    </row>
    <row r="26" spans="1:36" x14ac:dyDescent="0.25">
      <c r="A26" s="29">
        <v>3</v>
      </c>
      <c r="B26" s="1147">
        <v>45513</v>
      </c>
      <c r="C26" s="50" t="s">
        <v>16995</v>
      </c>
      <c r="D26" s="50" t="s">
        <v>18720</v>
      </c>
      <c r="E26" s="845" t="s">
        <v>17013</v>
      </c>
      <c r="F26" s="50" t="s">
        <v>71</v>
      </c>
      <c r="G26" s="846"/>
      <c r="H26" s="846">
        <v>750</v>
      </c>
      <c r="I26" s="50"/>
      <c r="J26" s="1008">
        <v>45524.393611111111</v>
      </c>
      <c r="P26" s="29">
        <v>22</v>
      </c>
      <c r="Q26" s="844">
        <v>45509</v>
      </c>
      <c r="R26" s="50" t="s">
        <v>18049</v>
      </c>
      <c r="S26" s="50" t="s">
        <v>18755</v>
      </c>
      <c r="T26" s="845" t="s">
        <v>42</v>
      </c>
      <c r="U26" s="50" t="s">
        <v>43</v>
      </c>
      <c r="V26" s="846">
        <v>804.83</v>
      </c>
      <c r="W26" s="846"/>
      <c r="X26" s="50"/>
      <c r="Y26" s="1008">
        <v>45529.35596064815</v>
      </c>
    </row>
    <row r="27" spans="1:36" x14ac:dyDescent="0.25">
      <c r="A27" s="29">
        <v>3</v>
      </c>
      <c r="B27" s="1147">
        <v>45513</v>
      </c>
      <c r="C27" s="50" t="s">
        <v>16995</v>
      </c>
      <c r="D27" s="50" t="s">
        <v>18720</v>
      </c>
      <c r="E27" s="845" t="s">
        <v>13207</v>
      </c>
      <c r="F27" s="50" t="s">
        <v>11397</v>
      </c>
      <c r="G27" s="846"/>
      <c r="H27" s="846">
        <v>37.5</v>
      </c>
      <c r="I27" s="50"/>
      <c r="J27" s="1008">
        <v>45524.393611111111</v>
      </c>
      <c r="P27" s="29">
        <v>23</v>
      </c>
      <c r="Q27" s="844">
        <v>45509</v>
      </c>
      <c r="R27" s="50" t="s">
        <v>11479</v>
      </c>
      <c r="S27" s="50" t="s">
        <v>18756</v>
      </c>
      <c r="T27" s="845" t="s">
        <v>42</v>
      </c>
      <c r="U27" s="50" t="s">
        <v>43</v>
      </c>
      <c r="V27" s="846">
        <v>402.41</v>
      </c>
      <c r="W27" s="846"/>
      <c r="X27" s="50"/>
      <c r="Y27" s="1008">
        <v>45529.356354166666</v>
      </c>
    </row>
    <row r="28" spans="1:36" x14ac:dyDescent="0.25">
      <c r="A28" s="29">
        <v>3</v>
      </c>
      <c r="B28" s="1147">
        <v>45513</v>
      </c>
      <c r="C28" s="50" t="s">
        <v>16995</v>
      </c>
      <c r="D28" s="50" t="s">
        <v>18720</v>
      </c>
      <c r="E28" s="845" t="s">
        <v>13208</v>
      </c>
      <c r="F28" s="50" t="s">
        <v>11398</v>
      </c>
      <c r="G28" s="846"/>
      <c r="H28" s="846">
        <v>74.81</v>
      </c>
      <c r="I28" s="50"/>
      <c r="J28" s="1008">
        <v>45524.393611111111</v>
      </c>
      <c r="P28" s="29">
        <v>24</v>
      </c>
      <c r="Q28" s="844">
        <v>45509</v>
      </c>
      <c r="R28" s="50" t="s">
        <v>17294</v>
      </c>
      <c r="S28" s="50" t="s">
        <v>18757</v>
      </c>
      <c r="T28" s="845" t="s">
        <v>42</v>
      </c>
      <c r="U28" s="50" t="s">
        <v>43</v>
      </c>
      <c r="V28" s="846">
        <v>10000</v>
      </c>
      <c r="W28" s="846"/>
      <c r="X28" s="50"/>
      <c r="Y28" s="1008">
        <v>45529.357627314814</v>
      </c>
    </row>
    <row r="29" spans="1:36" x14ac:dyDescent="0.25">
      <c r="A29" s="29">
        <v>4</v>
      </c>
      <c r="B29" s="1147">
        <v>45513</v>
      </c>
      <c r="C29" s="50" t="s">
        <v>16682</v>
      </c>
      <c r="D29" s="50" t="s">
        <v>18721</v>
      </c>
      <c r="E29" s="845" t="s">
        <v>44</v>
      </c>
      <c r="F29" s="50" t="s">
        <v>11393</v>
      </c>
      <c r="G29" s="846">
        <v>2493.52</v>
      </c>
      <c r="H29" s="846"/>
      <c r="I29" s="50"/>
      <c r="J29" s="1008">
        <v>45524.394432870373</v>
      </c>
      <c r="P29" s="29">
        <v>35</v>
      </c>
      <c r="Q29" s="844">
        <v>45509</v>
      </c>
      <c r="R29" s="50" t="s">
        <v>18725</v>
      </c>
      <c r="S29" s="50" t="s">
        <v>18762</v>
      </c>
      <c r="T29" s="845" t="s">
        <v>42</v>
      </c>
      <c r="U29" s="50" t="s">
        <v>43</v>
      </c>
      <c r="V29" s="846"/>
      <c r="W29" s="846">
        <v>325.95999999999998</v>
      </c>
      <c r="X29" s="50"/>
      <c r="Y29" s="1008">
        <v>45529.460150462961</v>
      </c>
    </row>
    <row r="30" spans="1:36" x14ac:dyDescent="0.25">
      <c r="A30" s="29">
        <v>4</v>
      </c>
      <c r="B30" s="1147">
        <v>45513</v>
      </c>
      <c r="C30" s="50" t="s">
        <v>16682</v>
      </c>
      <c r="D30" s="50" t="s">
        <v>18721</v>
      </c>
      <c r="E30" s="845" t="s">
        <v>17013</v>
      </c>
      <c r="F30" s="50" t="s">
        <v>71</v>
      </c>
      <c r="G30" s="846"/>
      <c r="H30" s="846">
        <v>2168.75</v>
      </c>
      <c r="I30" s="50"/>
      <c r="J30" s="1008">
        <v>45524.394432870373</v>
      </c>
      <c r="P30" s="29">
        <v>42</v>
      </c>
      <c r="Q30" s="844">
        <v>45509</v>
      </c>
      <c r="R30" s="50" t="s">
        <v>18769</v>
      </c>
      <c r="S30" s="50" t="s">
        <v>18771</v>
      </c>
      <c r="T30" s="845" t="s">
        <v>42</v>
      </c>
      <c r="U30" s="50" t="s">
        <v>43</v>
      </c>
      <c r="V30" s="846"/>
      <c r="W30" s="846">
        <v>32.04</v>
      </c>
      <c r="X30" s="50"/>
      <c r="Y30" s="1008">
        <v>45529.468888888892</v>
      </c>
    </row>
    <row r="31" spans="1:36" x14ac:dyDescent="0.25">
      <c r="A31" s="29">
        <v>4</v>
      </c>
      <c r="B31" s="1147">
        <v>45513</v>
      </c>
      <c r="C31" s="50" t="s">
        <v>16682</v>
      </c>
      <c r="D31" s="50" t="s">
        <v>18721</v>
      </c>
      <c r="E31" s="845" t="s">
        <v>13207</v>
      </c>
      <c r="F31" s="50" t="s">
        <v>11397</v>
      </c>
      <c r="G31" s="846"/>
      <c r="H31" s="846">
        <v>108.44</v>
      </c>
      <c r="I31" s="50"/>
      <c r="J31" s="1008">
        <v>45524.394432870373</v>
      </c>
      <c r="P31" s="29">
        <v>43</v>
      </c>
      <c r="Q31" s="844">
        <v>45509</v>
      </c>
      <c r="R31" s="50" t="s">
        <v>11477</v>
      </c>
      <c r="S31" s="50" t="s">
        <v>18776</v>
      </c>
      <c r="T31" s="845" t="s">
        <v>42</v>
      </c>
      <c r="U31" s="50" t="s">
        <v>43</v>
      </c>
      <c r="V31" s="846">
        <v>12963.43</v>
      </c>
      <c r="W31" s="846"/>
      <c r="X31" s="50"/>
      <c r="Y31" s="1008">
        <v>45529.624039351853</v>
      </c>
    </row>
    <row r="32" spans="1:36" x14ac:dyDescent="0.25">
      <c r="A32" s="29">
        <v>4</v>
      </c>
      <c r="B32" s="1147">
        <v>45513</v>
      </c>
      <c r="C32" s="50" t="s">
        <v>16682</v>
      </c>
      <c r="D32" s="50" t="s">
        <v>18721</v>
      </c>
      <c r="E32" s="845" t="s">
        <v>13208</v>
      </c>
      <c r="F32" s="50" t="s">
        <v>11398</v>
      </c>
      <c r="G32" s="846"/>
      <c r="H32" s="846">
        <v>216.33</v>
      </c>
      <c r="I32" s="50"/>
      <c r="J32" s="1008">
        <v>45524.394432870373</v>
      </c>
      <c r="P32" s="29">
        <v>44</v>
      </c>
      <c r="Q32" s="844">
        <v>45509</v>
      </c>
      <c r="R32" s="50" t="s">
        <v>18558</v>
      </c>
      <c r="S32" s="50" t="s">
        <v>18777</v>
      </c>
      <c r="T32" s="845" t="s">
        <v>42</v>
      </c>
      <c r="U32" s="50" t="s">
        <v>43</v>
      </c>
      <c r="V32" s="846">
        <v>6338</v>
      </c>
      <c r="W32" s="846"/>
      <c r="X32" s="50"/>
      <c r="Y32" s="1008">
        <v>45529.62431712963</v>
      </c>
    </row>
    <row r="33" spans="1:25" x14ac:dyDescent="0.25">
      <c r="A33" s="29">
        <v>5</v>
      </c>
      <c r="B33" s="1147">
        <v>45513</v>
      </c>
      <c r="C33" s="50" t="s">
        <v>17010</v>
      </c>
      <c r="D33" s="50" t="s">
        <v>18722</v>
      </c>
      <c r="E33" s="845" t="s">
        <v>44</v>
      </c>
      <c r="F33" s="50" t="s">
        <v>11393</v>
      </c>
      <c r="G33" s="846">
        <v>2989.35</v>
      </c>
      <c r="H33" s="846"/>
      <c r="I33" s="50"/>
      <c r="J33" s="1008">
        <v>45524.397581018522</v>
      </c>
      <c r="P33" s="29">
        <v>45</v>
      </c>
      <c r="Q33" s="844">
        <v>45509</v>
      </c>
      <c r="R33" s="50" t="s">
        <v>17907</v>
      </c>
      <c r="S33" s="50" t="s">
        <v>18778</v>
      </c>
      <c r="T33" s="845" t="s">
        <v>42</v>
      </c>
      <c r="U33" s="50" t="s">
        <v>43</v>
      </c>
      <c r="V33" s="846">
        <v>1408.44</v>
      </c>
      <c r="W33" s="846"/>
      <c r="X33" s="50"/>
      <c r="Y33" s="1008">
        <v>45529.624560185184</v>
      </c>
    </row>
    <row r="34" spans="1:25" x14ac:dyDescent="0.25">
      <c r="A34" s="29">
        <v>5</v>
      </c>
      <c r="B34" s="1147">
        <v>45513</v>
      </c>
      <c r="C34" s="50" t="s">
        <v>17010</v>
      </c>
      <c r="D34" s="50" t="s">
        <v>18722</v>
      </c>
      <c r="E34" s="845" t="s">
        <v>17013</v>
      </c>
      <c r="F34" s="50" t="s">
        <v>71</v>
      </c>
      <c r="G34" s="846"/>
      <c r="H34" s="846">
        <v>2600</v>
      </c>
      <c r="I34" s="50"/>
      <c r="J34" s="1008">
        <v>45524.397581018522</v>
      </c>
      <c r="P34" s="29">
        <v>46</v>
      </c>
      <c r="Q34" s="844">
        <v>45509</v>
      </c>
      <c r="R34" s="50" t="s">
        <v>13865</v>
      </c>
      <c r="S34" s="50" t="s">
        <v>18779</v>
      </c>
      <c r="T34" s="845" t="s">
        <v>42</v>
      </c>
      <c r="U34" s="50" t="s">
        <v>43</v>
      </c>
      <c r="V34" s="846">
        <v>13279.61</v>
      </c>
      <c r="W34" s="846"/>
      <c r="X34" s="50"/>
      <c r="Y34" s="1008">
        <v>45529.624756944446</v>
      </c>
    </row>
    <row r="35" spans="1:25" x14ac:dyDescent="0.25">
      <c r="A35" s="29">
        <v>5</v>
      </c>
      <c r="B35" s="1147">
        <v>45513</v>
      </c>
      <c r="C35" s="50" t="s">
        <v>17010</v>
      </c>
      <c r="D35" s="50" t="s">
        <v>18722</v>
      </c>
      <c r="E35" s="845" t="s">
        <v>13207</v>
      </c>
      <c r="F35" s="50" t="s">
        <v>11397</v>
      </c>
      <c r="G35" s="846"/>
      <c r="H35" s="846">
        <v>130</v>
      </c>
      <c r="I35" s="50"/>
      <c r="J35" s="1008">
        <v>45524.397581018522</v>
      </c>
      <c r="P35" s="29">
        <v>47</v>
      </c>
      <c r="Q35" s="844">
        <v>45509</v>
      </c>
      <c r="R35" s="50" t="s">
        <v>11471</v>
      </c>
      <c r="S35" s="50" t="s">
        <v>18780</v>
      </c>
      <c r="T35" s="845" t="s">
        <v>42</v>
      </c>
      <c r="U35" s="50" t="s">
        <v>43</v>
      </c>
      <c r="V35" s="846">
        <v>603.62</v>
      </c>
      <c r="W35" s="846"/>
      <c r="X35" s="50"/>
      <c r="Y35" s="1008">
        <v>45529.625023148146</v>
      </c>
    </row>
    <row r="36" spans="1:25" x14ac:dyDescent="0.25">
      <c r="A36" s="29">
        <v>5</v>
      </c>
      <c r="B36" s="1147">
        <v>45513</v>
      </c>
      <c r="C36" s="50" t="s">
        <v>17010</v>
      </c>
      <c r="D36" s="50" t="s">
        <v>18722</v>
      </c>
      <c r="E36" s="845" t="s">
        <v>13208</v>
      </c>
      <c r="F36" s="50" t="s">
        <v>11398</v>
      </c>
      <c r="G36" s="846"/>
      <c r="H36" s="846">
        <v>259.35000000000002</v>
      </c>
      <c r="I36" s="50"/>
      <c r="J36" s="1008">
        <v>45524.397581018522</v>
      </c>
      <c r="P36" s="29">
        <v>48</v>
      </c>
      <c r="Q36" s="844">
        <v>45509</v>
      </c>
      <c r="R36" s="50" t="s">
        <v>18497</v>
      </c>
      <c r="S36" s="50" t="s">
        <v>18781</v>
      </c>
      <c r="T36" s="845" t="s">
        <v>42</v>
      </c>
      <c r="U36" s="50" t="s">
        <v>43</v>
      </c>
      <c r="V36" s="846">
        <v>15895.29</v>
      </c>
      <c r="W36" s="846"/>
      <c r="X36" s="50"/>
      <c r="Y36" s="1008">
        <v>45529.625231481485</v>
      </c>
    </row>
    <row r="37" spans="1:25" x14ac:dyDescent="0.25">
      <c r="A37" s="29">
        <v>6</v>
      </c>
      <c r="B37" s="1147">
        <v>45513</v>
      </c>
      <c r="C37" s="50" t="s">
        <v>17579</v>
      </c>
      <c r="D37" s="50" t="s">
        <v>18723</v>
      </c>
      <c r="E37" s="845" t="s">
        <v>44</v>
      </c>
      <c r="F37" s="50" t="s">
        <v>11393</v>
      </c>
      <c r="G37" s="846">
        <v>563.38</v>
      </c>
      <c r="H37" s="846"/>
      <c r="I37" s="50"/>
      <c r="J37" s="1008">
        <v>45524.905069444445</v>
      </c>
      <c r="P37" s="29">
        <v>36</v>
      </c>
      <c r="Q37" s="844">
        <v>45510</v>
      </c>
      <c r="R37" s="50" t="s">
        <v>18728</v>
      </c>
      <c r="S37" s="50" t="s">
        <v>18763</v>
      </c>
      <c r="T37" s="845" t="s">
        <v>42</v>
      </c>
      <c r="U37" s="50" t="s">
        <v>43</v>
      </c>
      <c r="V37" s="846"/>
      <c r="W37" s="846">
        <v>329.94</v>
      </c>
      <c r="X37" s="50"/>
      <c r="Y37" s="1008">
        <v>45529.461122685185</v>
      </c>
    </row>
    <row r="38" spans="1:25" x14ac:dyDescent="0.25">
      <c r="A38" s="29">
        <v>6</v>
      </c>
      <c r="B38" s="1147">
        <v>45513</v>
      </c>
      <c r="C38" s="50" t="s">
        <v>17579</v>
      </c>
      <c r="D38" s="50" t="s">
        <v>18723</v>
      </c>
      <c r="E38" s="845" t="s">
        <v>17013</v>
      </c>
      <c r="F38" s="50" t="s">
        <v>71</v>
      </c>
      <c r="G38" s="846"/>
      <c r="H38" s="846">
        <v>490</v>
      </c>
      <c r="I38" s="50"/>
      <c r="J38" s="1008">
        <v>45524.905069444445</v>
      </c>
      <c r="P38" s="29">
        <v>37</v>
      </c>
      <c r="Q38" s="844">
        <v>45510</v>
      </c>
      <c r="R38" s="50" t="s">
        <v>18730</v>
      </c>
      <c r="S38" s="50" t="s">
        <v>18764</v>
      </c>
      <c r="T38" s="845" t="s">
        <v>42</v>
      </c>
      <c r="U38" s="50" t="s">
        <v>43</v>
      </c>
      <c r="V38" s="846"/>
      <c r="W38" s="846">
        <v>167.9</v>
      </c>
      <c r="X38" s="50"/>
      <c r="Y38" s="1008">
        <v>45529.46162037037</v>
      </c>
    </row>
    <row r="39" spans="1:25" x14ac:dyDescent="0.25">
      <c r="A39" s="29">
        <v>6</v>
      </c>
      <c r="B39" s="1147">
        <v>45513</v>
      </c>
      <c r="C39" s="50" t="s">
        <v>17579</v>
      </c>
      <c r="D39" s="50" t="s">
        <v>18723</v>
      </c>
      <c r="E39" s="845" t="s">
        <v>13207</v>
      </c>
      <c r="F39" s="50" t="s">
        <v>11397</v>
      </c>
      <c r="G39" s="846"/>
      <c r="H39" s="846">
        <v>24.5</v>
      </c>
      <c r="I39" s="50"/>
      <c r="J39" s="1008">
        <v>45524.905069444445</v>
      </c>
      <c r="P39" s="29">
        <v>49</v>
      </c>
      <c r="Q39" s="844">
        <v>45510</v>
      </c>
      <c r="R39" s="50" t="s">
        <v>17330</v>
      </c>
      <c r="S39" s="50" t="s">
        <v>18782</v>
      </c>
      <c r="T39" s="845" t="s">
        <v>42</v>
      </c>
      <c r="U39" s="50" t="s">
        <v>43</v>
      </c>
      <c r="V39" s="846">
        <v>9959.7099999999991</v>
      </c>
      <c r="W39" s="846"/>
      <c r="X39" s="50"/>
      <c r="Y39" s="1008">
        <v>45529.627812500003</v>
      </c>
    </row>
    <row r="40" spans="1:25" x14ac:dyDescent="0.25">
      <c r="A40" s="29">
        <v>6</v>
      </c>
      <c r="B40" s="1147">
        <v>45513</v>
      </c>
      <c r="C40" s="50" t="s">
        <v>17579</v>
      </c>
      <c r="D40" s="50" t="s">
        <v>18723</v>
      </c>
      <c r="E40" s="845" t="s">
        <v>13208</v>
      </c>
      <c r="F40" s="50" t="s">
        <v>11398</v>
      </c>
      <c r="G40" s="846"/>
      <c r="H40" s="846">
        <v>48.88</v>
      </c>
      <c r="I40" s="50"/>
      <c r="J40" s="1008">
        <v>45524.905069444445</v>
      </c>
      <c r="P40" s="29">
        <v>50</v>
      </c>
      <c r="Q40" s="844">
        <v>45510</v>
      </c>
      <c r="R40" s="50" t="s">
        <v>14006</v>
      </c>
      <c r="S40" s="50" t="s">
        <v>18783</v>
      </c>
      <c r="T40" s="845" t="s">
        <v>42</v>
      </c>
      <c r="U40" s="50" t="s">
        <v>43</v>
      </c>
      <c r="V40" s="846">
        <v>201.21</v>
      </c>
      <c r="W40" s="846"/>
      <c r="X40" s="50"/>
      <c r="Y40" s="1008">
        <v>45529.628136574072</v>
      </c>
    </row>
    <row r="41" spans="1:25" x14ac:dyDescent="0.25">
      <c r="A41" s="29">
        <v>9</v>
      </c>
      <c r="B41" s="1147">
        <v>45505</v>
      </c>
      <c r="C41" s="50" t="s">
        <v>14060</v>
      </c>
      <c r="D41" s="50" t="s">
        <v>18742</v>
      </c>
      <c r="E41" s="845" t="s">
        <v>42</v>
      </c>
      <c r="F41" s="50" t="s">
        <v>43</v>
      </c>
      <c r="G41" s="846">
        <v>1810.86</v>
      </c>
      <c r="H41" s="846"/>
      <c r="I41" s="50" t="s">
        <v>18693</v>
      </c>
      <c r="J41" s="1008">
        <v>45528.65415509259</v>
      </c>
      <c r="P41" s="29">
        <v>51</v>
      </c>
      <c r="Q41" s="844">
        <v>45510</v>
      </c>
      <c r="R41" s="50" t="s">
        <v>13911</v>
      </c>
      <c r="S41" s="50" t="s">
        <v>18784</v>
      </c>
      <c r="T41" s="845" t="s">
        <v>42</v>
      </c>
      <c r="U41" s="50" t="s">
        <v>43</v>
      </c>
      <c r="V41" s="846">
        <v>905.43</v>
      </c>
      <c r="W41" s="846"/>
      <c r="X41" s="50"/>
      <c r="Y41" s="1008">
        <v>45529.62840277778</v>
      </c>
    </row>
    <row r="42" spans="1:25" x14ac:dyDescent="0.25">
      <c r="A42" s="29">
        <v>9</v>
      </c>
      <c r="B42" s="1147">
        <v>45505</v>
      </c>
      <c r="C42" s="50" t="s">
        <v>14060</v>
      </c>
      <c r="D42" s="50" t="s">
        <v>18742</v>
      </c>
      <c r="E42" s="845" t="s">
        <v>44</v>
      </c>
      <c r="F42" s="50" t="s">
        <v>11393</v>
      </c>
      <c r="G42" s="846"/>
      <c r="H42" s="846">
        <v>1810.86</v>
      </c>
      <c r="I42" s="50" t="s">
        <v>18693</v>
      </c>
      <c r="J42" s="1008">
        <v>45528.65415509259</v>
      </c>
      <c r="P42" s="29">
        <v>52</v>
      </c>
      <c r="Q42" s="844">
        <v>45510</v>
      </c>
      <c r="R42" s="50" t="s">
        <v>15524</v>
      </c>
      <c r="S42" s="50" t="s">
        <v>18785</v>
      </c>
      <c r="T42" s="845" t="s">
        <v>42</v>
      </c>
      <c r="U42" s="50" t="s">
        <v>43</v>
      </c>
      <c r="V42" s="846">
        <v>2313.88</v>
      </c>
      <c r="W42" s="846"/>
      <c r="X42" s="50"/>
      <c r="Y42" s="1008">
        <v>45529.628761574073</v>
      </c>
    </row>
    <row r="43" spans="1:25" x14ac:dyDescent="0.25">
      <c r="A43" s="29">
        <v>10</v>
      </c>
      <c r="B43" s="1147">
        <v>45505</v>
      </c>
      <c r="C43" s="50" t="s">
        <v>16246</v>
      </c>
      <c r="D43" s="50" t="s">
        <v>18743</v>
      </c>
      <c r="E43" s="845" t="s">
        <v>42</v>
      </c>
      <c r="F43" s="50" t="s">
        <v>43</v>
      </c>
      <c r="G43" s="846">
        <v>2816.89</v>
      </c>
      <c r="H43" s="846"/>
      <c r="I43" s="50"/>
      <c r="J43" s="1008">
        <v>45528.723854166667</v>
      </c>
      <c r="P43" s="29">
        <v>53</v>
      </c>
      <c r="Q43" s="844">
        <v>45510</v>
      </c>
      <c r="R43" s="50" t="s">
        <v>15654</v>
      </c>
      <c r="S43" s="50" t="s">
        <v>18786</v>
      </c>
      <c r="T43" s="845" t="s">
        <v>42</v>
      </c>
      <c r="U43" s="50" t="s">
        <v>43</v>
      </c>
      <c r="V43" s="846">
        <v>704.23</v>
      </c>
      <c r="W43" s="846"/>
      <c r="X43" s="50"/>
      <c r="Y43" s="1008">
        <v>45529.630520833336</v>
      </c>
    </row>
    <row r="44" spans="1:25" x14ac:dyDescent="0.25">
      <c r="A44" s="29">
        <v>10</v>
      </c>
      <c r="B44" s="1147">
        <v>45505</v>
      </c>
      <c r="C44" s="50" t="s">
        <v>16246</v>
      </c>
      <c r="D44" s="50" t="s">
        <v>18743</v>
      </c>
      <c r="E44" s="845" t="s">
        <v>44</v>
      </c>
      <c r="F44" s="50" t="s">
        <v>11393</v>
      </c>
      <c r="G44" s="846"/>
      <c r="H44" s="846">
        <v>2816.89</v>
      </c>
      <c r="I44" s="50"/>
      <c r="J44" s="1008">
        <v>45528.723854166667</v>
      </c>
      <c r="P44" s="29">
        <v>54</v>
      </c>
      <c r="Q44" s="844">
        <v>45510</v>
      </c>
      <c r="R44" s="50" t="s">
        <v>17563</v>
      </c>
      <c r="S44" s="50" t="s">
        <v>18787</v>
      </c>
      <c r="T44" s="845" t="s">
        <v>42</v>
      </c>
      <c r="U44" s="50" t="s">
        <v>43</v>
      </c>
      <c r="V44" s="846">
        <v>301.81</v>
      </c>
      <c r="W44" s="846"/>
      <c r="X44" s="50"/>
      <c r="Y44" s="1008">
        <v>45529.631064814814</v>
      </c>
    </row>
    <row r="45" spans="1:25" x14ac:dyDescent="0.25">
      <c r="A45" s="29">
        <v>11</v>
      </c>
      <c r="B45" s="1147">
        <v>45505</v>
      </c>
      <c r="C45" s="50" t="s">
        <v>18019</v>
      </c>
      <c r="D45" s="50" t="s">
        <v>18744</v>
      </c>
      <c r="E45" s="845" t="s">
        <v>42</v>
      </c>
      <c r="F45" s="50" t="s">
        <v>43</v>
      </c>
      <c r="G45" s="846">
        <v>6438.6</v>
      </c>
      <c r="H45" s="846"/>
      <c r="I45" s="50"/>
      <c r="J45" s="1008">
        <v>45528.738587962966</v>
      </c>
      <c r="P45" s="29">
        <v>55</v>
      </c>
      <c r="Q45" s="844">
        <v>45510</v>
      </c>
      <c r="R45" s="50" t="s">
        <v>17294</v>
      </c>
      <c r="S45" s="50" t="s">
        <v>18788</v>
      </c>
      <c r="T45" s="845" t="s">
        <v>42</v>
      </c>
      <c r="U45" s="50" t="s">
        <v>43</v>
      </c>
      <c r="V45" s="846">
        <v>5432.52</v>
      </c>
      <c r="W45" s="846"/>
      <c r="X45" s="50"/>
      <c r="Y45" s="1008">
        <v>45529.631863425922</v>
      </c>
    </row>
    <row r="46" spans="1:25" x14ac:dyDescent="0.25">
      <c r="A46" s="29">
        <v>11</v>
      </c>
      <c r="B46" s="1147">
        <v>45505</v>
      </c>
      <c r="C46" s="50" t="s">
        <v>18019</v>
      </c>
      <c r="D46" s="50" t="s">
        <v>18744</v>
      </c>
      <c r="E46" s="845" t="s">
        <v>44</v>
      </c>
      <c r="F46" s="50" t="s">
        <v>11393</v>
      </c>
      <c r="G46" s="846"/>
      <c r="H46" s="846">
        <v>6438.6</v>
      </c>
      <c r="I46" s="50"/>
      <c r="J46" s="1008">
        <v>45528.738587962966</v>
      </c>
      <c r="P46" s="29">
        <v>56</v>
      </c>
      <c r="Q46" s="844">
        <v>45510</v>
      </c>
      <c r="R46" s="50" t="s">
        <v>17829</v>
      </c>
      <c r="S46" s="50" t="s">
        <v>18789</v>
      </c>
      <c r="T46" s="845" t="s">
        <v>42</v>
      </c>
      <c r="U46" s="50" t="s">
        <v>43</v>
      </c>
      <c r="V46" s="846">
        <v>201.21</v>
      </c>
      <c r="W46" s="846"/>
      <c r="X46" s="50"/>
      <c r="Y46" s="1008">
        <v>45529.633194444446</v>
      </c>
    </row>
    <row r="47" spans="1:25" x14ac:dyDescent="0.25">
      <c r="A47" s="29">
        <v>12</v>
      </c>
      <c r="B47" s="1147">
        <v>45505</v>
      </c>
      <c r="C47" s="50" t="s">
        <v>18019</v>
      </c>
      <c r="D47" s="50" t="s">
        <v>18745</v>
      </c>
      <c r="E47" s="845" t="s">
        <v>42</v>
      </c>
      <c r="F47" s="50" t="s">
        <v>43</v>
      </c>
      <c r="G47" s="846">
        <v>6740.43</v>
      </c>
      <c r="H47" s="846"/>
      <c r="I47" s="50"/>
      <c r="J47" s="1008">
        <v>45528.743449074071</v>
      </c>
      <c r="P47" s="29">
        <v>57</v>
      </c>
      <c r="Q47" s="844">
        <v>45510</v>
      </c>
      <c r="R47" s="50" t="s">
        <v>18790</v>
      </c>
      <c r="S47" s="50" t="s">
        <v>18696</v>
      </c>
      <c r="T47" s="845" t="s">
        <v>42</v>
      </c>
      <c r="U47" s="50" t="s">
        <v>43</v>
      </c>
      <c r="V47" s="846"/>
      <c r="W47" s="846">
        <v>25</v>
      </c>
      <c r="X47" s="50"/>
      <c r="Y47" s="1008">
        <v>45529.634039351855</v>
      </c>
    </row>
    <row r="48" spans="1:25" x14ac:dyDescent="0.25">
      <c r="A48" s="29">
        <v>12</v>
      </c>
      <c r="B48" s="1147">
        <v>45505</v>
      </c>
      <c r="C48" s="50" t="s">
        <v>18019</v>
      </c>
      <c r="D48" s="50" t="s">
        <v>18745</v>
      </c>
      <c r="E48" s="845" t="s">
        <v>44</v>
      </c>
      <c r="F48" s="50" t="s">
        <v>11393</v>
      </c>
      <c r="G48" s="846"/>
      <c r="H48" s="846">
        <v>6740.43</v>
      </c>
      <c r="I48" s="50"/>
      <c r="J48" s="1008">
        <v>45528.743449074071</v>
      </c>
      <c r="P48" s="29">
        <v>58</v>
      </c>
      <c r="Q48" s="844">
        <v>45510</v>
      </c>
      <c r="R48" s="50" t="s">
        <v>18791</v>
      </c>
      <c r="S48" s="50" t="s">
        <v>18696</v>
      </c>
      <c r="T48" s="845" t="s">
        <v>42</v>
      </c>
      <c r="U48" s="50" t="s">
        <v>43</v>
      </c>
      <c r="V48" s="846">
        <v>514.87</v>
      </c>
      <c r="W48" s="846"/>
      <c r="X48" s="50"/>
      <c r="Y48" s="1008">
        <v>45529.63486111111</v>
      </c>
    </row>
    <row r="49" spans="1:25" x14ac:dyDescent="0.25">
      <c r="A49" s="29">
        <v>13</v>
      </c>
      <c r="B49" s="1147">
        <v>45505</v>
      </c>
      <c r="C49" s="50" t="s">
        <v>18019</v>
      </c>
      <c r="D49" s="50" t="s">
        <v>18746</v>
      </c>
      <c r="E49" s="845" t="s">
        <v>42</v>
      </c>
      <c r="F49" s="50" t="s">
        <v>43</v>
      </c>
      <c r="G49" s="846">
        <v>6237.42</v>
      </c>
      <c r="H49" s="846"/>
      <c r="I49" s="50"/>
      <c r="J49" s="1008">
        <v>45528.747974537036</v>
      </c>
      <c r="P49" s="29">
        <v>38</v>
      </c>
      <c r="Q49" s="844">
        <v>45511</v>
      </c>
      <c r="R49" s="50" t="s">
        <v>18732</v>
      </c>
      <c r="S49" s="50" t="s">
        <v>18765</v>
      </c>
      <c r="T49" s="845" t="s">
        <v>42</v>
      </c>
      <c r="U49" s="50" t="s">
        <v>43</v>
      </c>
      <c r="V49" s="846"/>
      <c r="W49" s="846">
        <v>58.97</v>
      </c>
      <c r="X49" s="50"/>
      <c r="Y49" s="1008">
        <v>45529.462800925925</v>
      </c>
    </row>
    <row r="50" spans="1:25" x14ac:dyDescent="0.25">
      <c r="A50" s="29">
        <v>13</v>
      </c>
      <c r="B50" s="1147">
        <v>45505</v>
      </c>
      <c r="C50" s="50" t="s">
        <v>18019</v>
      </c>
      <c r="D50" s="50" t="s">
        <v>18746</v>
      </c>
      <c r="E50" s="845" t="s">
        <v>44</v>
      </c>
      <c r="F50" s="50" t="s">
        <v>11393</v>
      </c>
      <c r="G50" s="846"/>
      <c r="H50" s="846">
        <v>6237.42</v>
      </c>
      <c r="I50" s="50"/>
      <c r="J50" s="1008">
        <v>45528.747974537036</v>
      </c>
      <c r="P50" s="29">
        <v>39</v>
      </c>
      <c r="Q50" s="844">
        <v>45511</v>
      </c>
      <c r="R50" s="50" t="s">
        <v>18734</v>
      </c>
      <c r="S50" s="50" t="s">
        <v>18766</v>
      </c>
      <c r="T50" s="845" t="s">
        <v>42</v>
      </c>
      <c r="U50" s="50" t="s">
        <v>43</v>
      </c>
      <c r="V50" s="846"/>
      <c r="W50" s="846">
        <v>50</v>
      </c>
      <c r="X50" s="50"/>
      <c r="Y50" s="1008">
        <v>45529.463414351849</v>
      </c>
    </row>
    <row r="51" spans="1:25" x14ac:dyDescent="0.25">
      <c r="A51" s="29">
        <v>14</v>
      </c>
      <c r="B51" s="1147">
        <v>45505</v>
      </c>
      <c r="C51" s="50" t="s">
        <v>18019</v>
      </c>
      <c r="D51" s="50" t="s">
        <v>18747</v>
      </c>
      <c r="E51" s="845" t="s">
        <v>42</v>
      </c>
      <c r="F51" s="50" t="s">
        <v>43</v>
      </c>
      <c r="G51" s="846">
        <v>11166.98</v>
      </c>
      <c r="H51" s="846"/>
      <c r="I51" s="50"/>
      <c r="J51" s="1008">
        <v>45528.754733796297</v>
      </c>
      <c r="P51" s="29">
        <v>59</v>
      </c>
      <c r="Q51" s="844">
        <v>45511</v>
      </c>
      <c r="R51" s="50" t="s">
        <v>14160</v>
      </c>
      <c r="S51" s="50" t="s">
        <v>18792</v>
      </c>
      <c r="T51" s="845" t="s">
        <v>42</v>
      </c>
      <c r="U51" s="50" t="s">
        <v>43</v>
      </c>
      <c r="V51" s="846">
        <v>1207.24</v>
      </c>
      <c r="W51" s="846"/>
      <c r="X51" s="50"/>
      <c r="Y51" s="1008">
        <v>45529.635277777779</v>
      </c>
    </row>
    <row r="52" spans="1:25" x14ac:dyDescent="0.25">
      <c r="A52" s="29">
        <v>14</v>
      </c>
      <c r="B52" s="1147">
        <v>45505</v>
      </c>
      <c r="C52" s="50" t="s">
        <v>18019</v>
      </c>
      <c r="D52" s="50" t="s">
        <v>18747</v>
      </c>
      <c r="E52" s="845" t="s">
        <v>44</v>
      </c>
      <c r="F52" s="50" t="s">
        <v>11393</v>
      </c>
      <c r="G52" s="846"/>
      <c r="H52" s="846">
        <v>11166.98</v>
      </c>
      <c r="I52" s="50"/>
      <c r="J52" s="1008">
        <v>45528.754733796297</v>
      </c>
      <c r="P52" s="29">
        <v>60</v>
      </c>
      <c r="Q52" s="844">
        <v>45511</v>
      </c>
      <c r="R52" s="50" t="s">
        <v>16114</v>
      </c>
      <c r="S52" s="50" t="s">
        <v>18793</v>
      </c>
      <c r="T52" s="845" t="s">
        <v>42</v>
      </c>
      <c r="U52" s="50" t="s">
        <v>43</v>
      </c>
      <c r="V52" s="846">
        <v>1192.8699999999999</v>
      </c>
      <c r="W52" s="846"/>
      <c r="X52" s="50"/>
      <c r="Y52" s="1008">
        <v>45529.635613425926</v>
      </c>
    </row>
    <row r="53" spans="1:25" x14ac:dyDescent="0.25">
      <c r="A53" s="29">
        <v>15</v>
      </c>
      <c r="B53" s="1147">
        <v>45505</v>
      </c>
      <c r="C53" s="50" t="s">
        <v>13480</v>
      </c>
      <c r="D53" s="50" t="s">
        <v>18748</v>
      </c>
      <c r="E53" s="845" t="s">
        <v>42</v>
      </c>
      <c r="F53" s="50" t="s">
        <v>43</v>
      </c>
      <c r="G53" s="846">
        <v>8450.66</v>
      </c>
      <c r="H53" s="846"/>
      <c r="I53" s="50"/>
      <c r="J53" s="1008">
        <v>45528.755219907405</v>
      </c>
      <c r="P53" s="29">
        <v>61</v>
      </c>
      <c r="Q53" s="844">
        <v>45512</v>
      </c>
      <c r="R53" s="50" t="s">
        <v>18302</v>
      </c>
      <c r="S53" s="50" t="s">
        <v>18794</v>
      </c>
      <c r="T53" s="845" t="s">
        <v>42</v>
      </c>
      <c r="U53" s="50" t="s">
        <v>43</v>
      </c>
      <c r="V53" s="846">
        <v>3578.6</v>
      </c>
      <c r="W53" s="846"/>
      <c r="X53" s="50"/>
      <c r="Y53" s="1008">
        <v>45529.636006944442</v>
      </c>
    </row>
    <row r="54" spans="1:25" x14ac:dyDescent="0.25">
      <c r="A54" s="29">
        <v>15</v>
      </c>
      <c r="B54" s="1147">
        <v>45505</v>
      </c>
      <c r="C54" s="50" t="s">
        <v>13480</v>
      </c>
      <c r="D54" s="50" t="s">
        <v>18748</v>
      </c>
      <c r="E54" s="845" t="s">
        <v>44</v>
      </c>
      <c r="F54" s="50" t="s">
        <v>11393</v>
      </c>
      <c r="G54" s="846"/>
      <c r="H54" s="846">
        <v>8450.66</v>
      </c>
      <c r="I54" s="50"/>
      <c r="J54" s="1008">
        <v>45528.755219907405</v>
      </c>
      <c r="P54" s="29">
        <v>62</v>
      </c>
      <c r="Q54" s="844">
        <v>45513</v>
      </c>
      <c r="R54" s="50" t="s">
        <v>18001</v>
      </c>
      <c r="S54" s="50" t="s">
        <v>18795</v>
      </c>
      <c r="T54" s="845" t="s">
        <v>42</v>
      </c>
      <c r="U54" s="50" t="s">
        <v>43</v>
      </c>
      <c r="V54" s="846">
        <v>301.81</v>
      </c>
      <c r="W54" s="846"/>
      <c r="X54" s="50"/>
      <c r="Y54" s="1008">
        <v>45529.636423611111</v>
      </c>
    </row>
    <row r="55" spans="1:25" x14ac:dyDescent="0.25">
      <c r="A55" s="29">
        <v>16</v>
      </c>
      <c r="B55" s="1147">
        <v>45505</v>
      </c>
      <c r="C55" s="50" t="s">
        <v>18436</v>
      </c>
      <c r="D55" s="50" t="s">
        <v>18749</v>
      </c>
      <c r="E55" s="845" t="s">
        <v>42</v>
      </c>
      <c r="F55" s="50" t="s">
        <v>43</v>
      </c>
      <c r="G55" s="846">
        <v>201.21</v>
      </c>
      <c r="H55" s="846"/>
      <c r="I55" s="50"/>
      <c r="J55" s="1008">
        <v>45528.756493055553</v>
      </c>
      <c r="P55" s="29">
        <v>63</v>
      </c>
      <c r="Q55" s="844">
        <v>45513</v>
      </c>
      <c r="R55" s="50" t="s">
        <v>14064</v>
      </c>
      <c r="S55" s="50" t="s">
        <v>18796</v>
      </c>
      <c r="T55" s="845" t="s">
        <v>42</v>
      </c>
      <c r="U55" s="50" t="s">
        <v>43</v>
      </c>
      <c r="V55" s="846">
        <v>704.23</v>
      </c>
      <c r="W55" s="846"/>
      <c r="X55" s="50"/>
      <c r="Y55" s="1008">
        <v>45529.637430555558</v>
      </c>
    </row>
    <row r="56" spans="1:25" x14ac:dyDescent="0.25">
      <c r="A56" s="29">
        <v>16</v>
      </c>
      <c r="B56" s="1147">
        <v>45505</v>
      </c>
      <c r="C56" s="50" t="s">
        <v>18436</v>
      </c>
      <c r="D56" s="50" t="s">
        <v>18749</v>
      </c>
      <c r="E56" s="845" t="s">
        <v>44</v>
      </c>
      <c r="F56" s="50" t="s">
        <v>11393</v>
      </c>
      <c r="G56" s="846"/>
      <c r="H56" s="846">
        <v>201.21</v>
      </c>
      <c r="I56" s="50"/>
      <c r="J56" s="1008">
        <v>45528.756493055553</v>
      </c>
      <c r="P56" s="29">
        <v>64</v>
      </c>
      <c r="Q56" s="844">
        <v>45513</v>
      </c>
      <c r="R56" s="50" t="s">
        <v>15821</v>
      </c>
      <c r="S56" s="50" t="s">
        <v>18797</v>
      </c>
      <c r="T56" s="845" t="s">
        <v>42</v>
      </c>
      <c r="U56" s="50" t="s">
        <v>43</v>
      </c>
      <c r="V56" s="846">
        <v>862.31</v>
      </c>
      <c r="W56" s="846"/>
      <c r="X56" s="50"/>
      <c r="Y56" s="1008">
        <v>45529.637719907405</v>
      </c>
    </row>
    <row r="57" spans="1:25" x14ac:dyDescent="0.25">
      <c r="A57" s="29">
        <v>17</v>
      </c>
      <c r="B57" s="1147">
        <v>45505</v>
      </c>
      <c r="C57" s="50" t="s">
        <v>11468</v>
      </c>
      <c r="D57" s="50" t="s">
        <v>18750</v>
      </c>
      <c r="E57" s="845" t="s">
        <v>42</v>
      </c>
      <c r="F57" s="50" t="s">
        <v>43</v>
      </c>
      <c r="G57" s="846">
        <v>5030.16</v>
      </c>
      <c r="H57" s="846"/>
      <c r="I57" s="50"/>
      <c r="J57" s="1008">
        <v>45528.757604166669</v>
      </c>
      <c r="P57" s="29">
        <v>89</v>
      </c>
      <c r="Q57" s="844">
        <v>45513</v>
      </c>
      <c r="R57" s="50" t="s">
        <v>18826</v>
      </c>
      <c r="S57" s="50" t="s">
        <v>18767</v>
      </c>
      <c r="T57" s="845" t="s">
        <v>42</v>
      </c>
      <c r="U57" s="50" t="s">
        <v>43</v>
      </c>
      <c r="V57" s="846"/>
      <c r="W57" s="846">
        <v>1086.51</v>
      </c>
      <c r="X57" s="50"/>
      <c r="Y57" s="1008">
        <v>45529.842164351852</v>
      </c>
    </row>
    <row r="58" spans="1:25" x14ac:dyDescent="0.25">
      <c r="A58" s="29">
        <v>17</v>
      </c>
      <c r="B58" s="1147">
        <v>45505</v>
      </c>
      <c r="C58" s="50" t="s">
        <v>11468</v>
      </c>
      <c r="D58" s="50" t="s">
        <v>18750</v>
      </c>
      <c r="E58" s="845" t="s">
        <v>44</v>
      </c>
      <c r="F58" s="50" t="s">
        <v>11393</v>
      </c>
      <c r="G58" s="846"/>
      <c r="H58" s="846">
        <v>5030.16</v>
      </c>
      <c r="I58" s="50"/>
      <c r="J58" s="1008">
        <v>45528.757604166669</v>
      </c>
      <c r="P58" s="29">
        <v>96</v>
      </c>
      <c r="Q58" s="844">
        <v>45513</v>
      </c>
      <c r="R58" s="50" t="s">
        <v>17024</v>
      </c>
      <c r="S58" s="50" t="s">
        <v>18949</v>
      </c>
      <c r="T58" s="845" t="s">
        <v>42</v>
      </c>
      <c r="U58" s="50" t="s">
        <v>43</v>
      </c>
      <c r="V58" s="846"/>
      <c r="W58" s="846">
        <v>15015.56</v>
      </c>
      <c r="X58" s="50" t="s">
        <v>18949</v>
      </c>
      <c r="Y58" s="1008">
        <v>45530.955937500003</v>
      </c>
    </row>
    <row r="59" spans="1:25" x14ac:dyDescent="0.25">
      <c r="A59" s="29">
        <v>18</v>
      </c>
      <c r="B59" s="1147">
        <v>45505</v>
      </c>
      <c r="C59" s="50" t="s">
        <v>12622</v>
      </c>
      <c r="D59" s="50" t="s">
        <v>18751</v>
      </c>
      <c r="E59" s="845" t="s">
        <v>42</v>
      </c>
      <c r="F59" s="50" t="s">
        <v>43</v>
      </c>
      <c r="G59" s="846">
        <v>704.23</v>
      </c>
      <c r="H59" s="846"/>
      <c r="I59" s="50"/>
      <c r="J59" s="1008">
        <v>45528.758055555554</v>
      </c>
      <c r="P59" s="29">
        <v>40</v>
      </c>
      <c r="Q59" s="844">
        <v>45515</v>
      </c>
      <c r="R59" s="50" t="s">
        <v>18737</v>
      </c>
      <c r="S59" s="50" t="s">
        <v>18767</v>
      </c>
      <c r="T59" s="845" t="s">
        <v>42</v>
      </c>
      <c r="U59" s="50" t="s">
        <v>43</v>
      </c>
      <c r="V59" s="846"/>
      <c r="W59" s="846">
        <v>107.68</v>
      </c>
      <c r="X59" s="50"/>
      <c r="Y59" s="1008">
        <v>45529.463946759257</v>
      </c>
    </row>
    <row r="60" spans="1:25" x14ac:dyDescent="0.25">
      <c r="A60" s="29">
        <v>18</v>
      </c>
      <c r="B60" s="1147">
        <v>45505</v>
      </c>
      <c r="C60" s="50" t="s">
        <v>12622</v>
      </c>
      <c r="D60" s="50" t="s">
        <v>18751</v>
      </c>
      <c r="E60" s="845" t="s">
        <v>44</v>
      </c>
      <c r="F60" s="50" t="s">
        <v>11393</v>
      </c>
      <c r="G60" s="846"/>
      <c r="H60" s="846">
        <v>704.23</v>
      </c>
      <c r="I60" s="50"/>
      <c r="J60" s="1008">
        <v>45528.758055555554</v>
      </c>
      <c r="P60" s="29">
        <v>65</v>
      </c>
      <c r="Q60" s="844">
        <v>45517</v>
      </c>
      <c r="R60" s="50" t="s">
        <v>18542</v>
      </c>
      <c r="S60" s="50" t="s">
        <v>18798</v>
      </c>
      <c r="T60" s="845" t="s">
        <v>42</v>
      </c>
      <c r="U60" s="50" t="s">
        <v>43</v>
      </c>
      <c r="V60" s="846">
        <v>1207.24</v>
      </c>
      <c r="W60" s="846"/>
      <c r="X60" s="50"/>
      <c r="Y60" s="1008">
        <v>45529.638090277775</v>
      </c>
    </row>
    <row r="61" spans="1:25" x14ac:dyDescent="0.25">
      <c r="A61" s="29">
        <v>19</v>
      </c>
      <c r="B61" s="1147">
        <v>45506</v>
      </c>
      <c r="C61" s="50" t="s">
        <v>18019</v>
      </c>
      <c r="D61" s="50" t="s">
        <v>18752</v>
      </c>
      <c r="E61" s="845" t="s">
        <v>42</v>
      </c>
      <c r="F61" s="50" t="s">
        <v>43</v>
      </c>
      <c r="G61" s="846">
        <v>1106.6400000000001</v>
      </c>
      <c r="H61" s="846"/>
      <c r="I61" s="50"/>
      <c r="J61" s="1008">
        <v>45528.758530092593</v>
      </c>
      <c r="P61" s="29">
        <v>90</v>
      </c>
      <c r="Q61" s="844">
        <v>45517</v>
      </c>
      <c r="R61" s="50" t="s">
        <v>18828</v>
      </c>
      <c r="S61" s="50" t="s">
        <v>18829</v>
      </c>
      <c r="T61" s="845" t="s">
        <v>42</v>
      </c>
      <c r="U61" s="50" t="s">
        <v>43</v>
      </c>
      <c r="V61" s="846"/>
      <c r="W61" s="846">
        <v>206.96</v>
      </c>
      <c r="X61" s="50"/>
      <c r="Y61" s="1008">
        <v>45529.84715277778</v>
      </c>
    </row>
    <row r="62" spans="1:25" x14ac:dyDescent="0.25">
      <c r="A62" s="29">
        <v>19</v>
      </c>
      <c r="B62" s="1147">
        <v>45506</v>
      </c>
      <c r="C62" s="50" t="s">
        <v>18019</v>
      </c>
      <c r="D62" s="50" t="s">
        <v>18752</v>
      </c>
      <c r="E62" s="845" t="s">
        <v>44</v>
      </c>
      <c r="F62" s="50" t="s">
        <v>11393</v>
      </c>
      <c r="G62" s="846"/>
      <c r="H62" s="846">
        <v>1106.6400000000001</v>
      </c>
      <c r="I62" s="50"/>
      <c r="J62" s="1008">
        <v>45528.758530092593</v>
      </c>
      <c r="P62" s="29">
        <v>41</v>
      </c>
      <c r="Q62" s="844">
        <v>45518</v>
      </c>
      <c r="R62" s="50" t="s">
        <v>18739</v>
      </c>
      <c r="S62" s="50" t="s">
        <v>18768</v>
      </c>
      <c r="T62" s="845" t="s">
        <v>42</v>
      </c>
      <c r="U62" s="50" t="s">
        <v>43</v>
      </c>
      <c r="V62" s="846"/>
      <c r="W62" s="846">
        <v>2299.5</v>
      </c>
      <c r="X62" s="50"/>
      <c r="Y62" s="1008">
        <v>45529.464537037034</v>
      </c>
    </row>
    <row r="63" spans="1:25" x14ac:dyDescent="0.25">
      <c r="A63" s="29">
        <v>20</v>
      </c>
      <c r="B63" s="1147">
        <v>45506</v>
      </c>
      <c r="C63" s="50" t="s">
        <v>18477</v>
      </c>
      <c r="D63" s="50" t="s">
        <v>18753</v>
      </c>
      <c r="E63" s="845" t="s">
        <v>42</v>
      </c>
      <c r="F63" s="848" t="s">
        <v>43</v>
      </c>
      <c r="G63" s="846">
        <v>2213.27</v>
      </c>
      <c r="H63" s="846"/>
      <c r="I63" s="849"/>
      <c r="J63" s="1008">
        <v>45529.348402777781</v>
      </c>
      <c r="P63" s="29">
        <v>66</v>
      </c>
      <c r="Q63" s="844">
        <v>45518</v>
      </c>
      <c r="R63" s="50" t="s">
        <v>18446</v>
      </c>
      <c r="S63" s="50" t="s">
        <v>18799</v>
      </c>
      <c r="T63" s="845" t="s">
        <v>42</v>
      </c>
      <c r="U63" s="50" t="s">
        <v>43</v>
      </c>
      <c r="V63" s="846">
        <v>18812.79</v>
      </c>
      <c r="W63" s="846"/>
      <c r="X63" s="50"/>
      <c r="Y63" s="1008">
        <v>45529.638506944444</v>
      </c>
    </row>
    <row r="64" spans="1:25" x14ac:dyDescent="0.25">
      <c r="A64" s="29">
        <v>20</v>
      </c>
      <c r="B64" s="1147">
        <v>45506</v>
      </c>
      <c r="C64" s="50" t="s">
        <v>18477</v>
      </c>
      <c r="D64" s="50" t="s">
        <v>18753</v>
      </c>
      <c r="E64" s="845" t="s">
        <v>44</v>
      </c>
      <c r="F64" s="848" t="s">
        <v>11393</v>
      </c>
      <c r="G64" s="846"/>
      <c r="H64" s="846">
        <v>2213.27</v>
      </c>
      <c r="I64" s="849"/>
      <c r="J64" s="1008">
        <v>45529.348402777781</v>
      </c>
      <c r="P64" s="29">
        <v>67</v>
      </c>
      <c r="Q64" s="844">
        <v>45518</v>
      </c>
      <c r="R64" s="50" t="s">
        <v>16682</v>
      </c>
      <c r="S64" s="50" t="s">
        <v>18800</v>
      </c>
      <c r="T64" s="845" t="s">
        <v>42</v>
      </c>
      <c r="U64" s="50" t="s">
        <v>43</v>
      </c>
      <c r="V64" s="846">
        <v>2493.52</v>
      </c>
      <c r="W64" s="846"/>
      <c r="X64" s="50"/>
      <c r="Y64" s="1008">
        <v>45529.639687499999</v>
      </c>
    </row>
    <row r="65" spans="1:25" x14ac:dyDescent="0.25">
      <c r="A65" s="29">
        <v>21</v>
      </c>
      <c r="B65" s="1147">
        <v>45509</v>
      </c>
      <c r="C65" s="50" t="s">
        <v>12508</v>
      </c>
      <c r="D65" s="50" t="s">
        <v>18754</v>
      </c>
      <c r="E65" s="845" t="s">
        <v>42</v>
      </c>
      <c r="F65" s="50" t="s">
        <v>43</v>
      </c>
      <c r="G65" s="846">
        <v>2012.06</v>
      </c>
      <c r="H65" s="846"/>
      <c r="I65" s="50"/>
      <c r="J65" s="1008">
        <v>45529.348796296297</v>
      </c>
      <c r="P65" s="29">
        <v>68</v>
      </c>
      <c r="Q65" s="844">
        <v>45518</v>
      </c>
      <c r="R65" s="50" t="s">
        <v>18325</v>
      </c>
      <c r="S65" s="50" t="s">
        <v>18801</v>
      </c>
      <c r="T65" s="845" t="s">
        <v>42</v>
      </c>
      <c r="U65" s="50" t="s">
        <v>43</v>
      </c>
      <c r="V65" s="846">
        <v>7976.4</v>
      </c>
      <c r="W65" s="846"/>
      <c r="X65" s="50"/>
      <c r="Y65" s="1008">
        <v>45529.640081018515</v>
      </c>
    </row>
    <row r="66" spans="1:25" x14ac:dyDescent="0.25">
      <c r="A66" s="29">
        <v>21</v>
      </c>
      <c r="B66" s="1147">
        <v>45509</v>
      </c>
      <c r="C66" s="50" t="s">
        <v>12508</v>
      </c>
      <c r="D66" s="50" t="s">
        <v>18754</v>
      </c>
      <c r="E66" s="845" t="s">
        <v>44</v>
      </c>
      <c r="F66" s="50" t="s">
        <v>11393</v>
      </c>
      <c r="G66" s="846"/>
      <c r="H66" s="846">
        <v>2012.06</v>
      </c>
      <c r="I66" s="50"/>
      <c r="J66" s="1008">
        <v>45529.348796296297</v>
      </c>
      <c r="P66" s="29">
        <v>69</v>
      </c>
      <c r="Q66" s="844">
        <v>45519</v>
      </c>
      <c r="R66" s="50" t="s">
        <v>14155</v>
      </c>
      <c r="S66" s="50" t="s">
        <v>18804</v>
      </c>
      <c r="T66" s="845" t="s">
        <v>42</v>
      </c>
      <c r="U66" s="50" t="s">
        <v>43</v>
      </c>
      <c r="V66" s="846">
        <v>1810.86</v>
      </c>
      <c r="W66" s="846"/>
      <c r="X66" s="50"/>
      <c r="Y66" s="1008">
        <v>45529.810243055559</v>
      </c>
    </row>
    <row r="67" spans="1:25" x14ac:dyDescent="0.25">
      <c r="A67" s="29">
        <v>22</v>
      </c>
      <c r="B67" s="1147">
        <v>45509</v>
      </c>
      <c r="C67" s="50" t="s">
        <v>18049</v>
      </c>
      <c r="D67" s="50" t="s">
        <v>18755</v>
      </c>
      <c r="E67" s="845" t="s">
        <v>42</v>
      </c>
      <c r="F67" s="50" t="s">
        <v>43</v>
      </c>
      <c r="G67" s="846">
        <v>804.83</v>
      </c>
      <c r="H67" s="846"/>
      <c r="I67" s="50"/>
      <c r="J67" s="1008">
        <v>45529.35596064815</v>
      </c>
      <c r="P67" s="29">
        <v>70</v>
      </c>
      <c r="Q67" s="844">
        <v>45519</v>
      </c>
      <c r="R67" s="50" t="s">
        <v>14023</v>
      </c>
      <c r="S67" s="50" t="s">
        <v>18805</v>
      </c>
      <c r="T67" s="845" t="s">
        <v>42</v>
      </c>
      <c r="U67" s="50" t="s">
        <v>43</v>
      </c>
      <c r="V67" s="846">
        <v>6740.41</v>
      </c>
      <c r="W67" s="846"/>
      <c r="X67" s="50"/>
      <c r="Y67" s="1008">
        <v>45529.811585648145</v>
      </c>
    </row>
    <row r="68" spans="1:25" x14ac:dyDescent="0.25">
      <c r="A68" s="29">
        <v>22</v>
      </c>
      <c r="B68" s="1147">
        <v>45509</v>
      </c>
      <c r="C68" s="50" t="s">
        <v>18049</v>
      </c>
      <c r="D68" s="50" t="s">
        <v>18755</v>
      </c>
      <c r="E68" s="845" t="s">
        <v>44</v>
      </c>
      <c r="F68" s="50" t="s">
        <v>11393</v>
      </c>
      <c r="G68" s="846"/>
      <c r="H68" s="846">
        <v>804.83</v>
      </c>
      <c r="I68" s="50"/>
      <c r="J68" s="1008">
        <v>45529.35596064815</v>
      </c>
      <c r="P68" s="29">
        <v>71</v>
      </c>
      <c r="Q68" s="844">
        <v>45519</v>
      </c>
      <c r="R68" s="50" t="s">
        <v>15794</v>
      </c>
      <c r="S68" s="50" t="s">
        <v>18806</v>
      </c>
      <c r="T68" s="845" t="s">
        <v>42</v>
      </c>
      <c r="U68" s="50" t="s">
        <v>43</v>
      </c>
      <c r="V68" s="893">
        <v>2989.35</v>
      </c>
      <c r="W68" s="893"/>
      <c r="X68" s="50"/>
      <c r="Y68" s="1008">
        <v>45529.811851851853</v>
      </c>
    </row>
    <row r="69" spans="1:25" x14ac:dyDescent="0.25">
      <c r="A69" s="29">
        <v>23</v>
      </c>
      <c r="B69" s="1147">
        <v>45509</v>
      </c>
      <c r="C69" s="50" t="s">
        <v>11479</v>
      </c>
      <c r="D69" s="50" t="s">
        <v>18756</v>
      </c>
      <c r="E69" s="845" t="s">
        <v>42</v>
      </c>
      <c r="F69" s="50" t="s">
        <v>43</v>
      </c>
      <c r="G69" s="846">
        <v>402.41</v>
      </c>
      <c r="H69" s="846"/>
      <c r="I69" s="50"/>
      <c r="J69" s="1008">
        <v>45529.356354166666</v>
      </c>
      <c r="P69" s="29">
        <v>72</v>
      </c>
      <c r="Q69" s="844">
        <v>45519</v>
      </c>
      <c r="R69" s="50" t="s">
        <v>18294</v>
      </c>
      <c r="S69" s="50" t="s">
        <v>18807</v>
      </c>
      <c r="T69" s="845" t="s">
        <v>42</v>
      </c>
      <c r="U69" s="50" t="s">
        <v>43</v>
      </c>
      <c r="V69" s="893">
        <v>804.83</v>
      </c>
      <c r="W69" s="893"/>
      <c r="X69" s="50"/>
      <c r="Y69" s="1008">
        <v>45529.812662037039</v>
      </c>
    </row>
    <row r="70" spans="1:25" x14ac:dyDescent="0.25">
      <c r="A70" s="29">
        <v>23</v>
      </c>
      <c r="B70" s="1147">
        <v>45509</v>
      </c>
      <c r="C70" s="50" t="s">
        <v>11479</v>
      </c>
      <c r="D70" s="50" t="s">
        <v>18756</v>
      </c>
      <c r="E70" s="845" t="s">
        <v>44</v>
      </c>
      <c r="F70" s="50" t="s">
        <v>11393</v>
      </c>
      <c r="G70" s="846"/>
      <c r="H70" s="846">
        <v>402.41</v>
      </c>
      <c r="I70" s="50"/>
      <c r="J70" s="1008">
        <v>45529.356354166666</v>
      </c>
      <c r="P70" s="29">
        <v>91</v>
      </c>
      <c r="Q70" s="844">
        <v>45519</v>
      </c>
      <c r="R70" s="50" t="s">
        <v>18830</v>
      </c>
      <c r="S70" s="50" t="s">
        <v>18696</v>
      </c>
      <c r="T70" s="845" t="s">
        <v>42</v>
      </c>
      <c r="U70" s="50" t="s">
        <v>43</v>
      </c>
      <c r="V70" s="846"/>
      <c r="W70" s="846">
        <v>100000</v>
      </c>
      <c r="X70" s="50"/>
      <c r="Y70" s="1008">
        <v>45529.848298611112</v>
      </c>
    </row>
    <row r="71" spans="1:25" x14ac:dyDescent="0.25">
      <c r="A71" s="29">
        <v>24</v>
      </c>
      <c r="B71" s="1147">
        <v>45509</v>
      </c>
      <c r="C71" s="50" t="s">
        <v>17294</v>
      </c>
      <c r="D71" s="50" t="s">
        <v>18757</v>
      </c>
      <c r="E71" s="845" t="s">
        <v>42</v>
      </c>
      <c r="F71" s="50" t="s">
        <v>43</v>
      </c>
      <c r="G71" s="846">
        <v>10000</v>
      </c>
      <c r="H71" s="846"/>
      <c r="I71" s="50"/>
      <c r="J71" s="1008">
        <v>45529.357627314814</v>
      </c>
      <c r="P71" s="29">
        <v>97</v>
      </c>
      <c r="Q71" s="844">
        <v>45519</v>
      </c>
      <c r="R71" s="50" t="s">
        <v>18954</v>
      </c>
      <c r="S71" s="50" t="s">
        <v>18696</v>
      </c>
      <c r="T71" s="845" t="s">
        <v>42</v>
      </c>
      <c r="U71" s="50" t="s">
        <v>43</v>
      </c>
      <c r="V71" s="846">
        <v>603.61</v>
      </c>
      <c r="W71" s="846"/>
      <c r="X71" s="50"/>
      <c r="Y71" s="1008">
        <v>45530.956932870373</v>
      </c>
    </row>
    <row r="72" spans="1:25" x14ac:dyDescent="0.25">
      <c r="A72" s="29">
        <v>24</v>
      </c>
      <c r="B72" s="1147">
        <v>45509</v>
      </c>
      <c r="C72" s="50" t="s">
        <v>17294</v>
      </c>
      <c r="D72" s="50" t="s">
        <v>18757</v>
      </c>
      <c r="E72" s="845" t="s">
        <v>44</v>
      </c>
      <c r="F72" s="50" t="s">
        <v>11393</v>
      </c>
      <c r="G72" s="846"/>
      <c r="H72" s="846">
        <v>10000</v>
      </c>
      <c r="I72" s="50"/>
      <c r="J72" s="1008">
        <v>45529.357627314814</v>
      </c>
      <c r="P72" s="29">
        <v>73</v>
      </c>
      <c r="Q72" s="844">
        <v>45520</v>
      </c>
      <c r="R72" s="50" t="s">
        <v>18477</v>
      </c>
      <c r="S72" s="50" t="s">
        <v>18808</v>
      </c>
      <c r="T72" s="845" t="s">
        <v>42</v>
      </c>
      <c r="U72" s="50" t="s">
        <v>43</v>
      </c>
      <c r="V72" s="893">
        <v>11368.16</v>
      </c>
      <c r="W72" s="893"/>
      <c r="X72" s="50"/>
      <c r="Y72" s="1008">
        <v>45529.818819444445</v>
      </c>
    </row>
    <row r="73" spans="1:25" x14ac:dyDescent="0.25">
      <c r="A73" s="29">
        <v>25</v>
      </c>
      <c r="B73" s="1147">
        <v>45505</v>
      </c>
      <c r="C73" s="50" t="s">
        <v>18697</v>
      </c>
      <c r="D73" s="50" t="s">
        <v>18696</v>
      </c>
      <c r="E73" s="845" t="s">
        <v>45</v>
      </c>
      <c r="F73" s="50" t="s">
        <v>11399</v>
      </c>
      <c r="G73" s="846">
        <v>57401.53</v>
      </c>
      <c r="H73" s="846"/>
      <c r="I73" s="50"/>
      <c r="J73" s="1008">
        <v>45529.395046296297</v>
      </c>
      <c r="P73" s="29">
        <v>74</v>
      </c>
      <c r="Q73" s="844">
        <v>45520</v>
      </c>
      <c r="R73" s="50" t="s">
        <v>13048</v>
      </c>
      <c r="S73" s="50" t="s">
        <v>18809</v>
      </c>
      <c r="T73" s="845" t="s">
        <v>42</v>
      </c>
      <c r="U73" s="50" t="s">
        <v>43</v>
      </c>
      <c r="V73" s="893">
        <v>603.62</v>
      </c>
      <c r="W73" s="893"/>
      <c r="X73" s="50"/>
      <c r="Y73" s="1008">
        <v>45529.830057870371</v>
      </c>
    </row>
    <row r="74" spans="1:25" x14ac:dyDescent="0.25">
      <c r="A74" s="29">
        <v>25</v>
      </c>
      <c r="B74" s="1147">
        <v>45505</v>
      </c>
      <c r="C74" s="50" t="s">
        <v>18697</v>
      </c>
      <c r="D74" s="50" t="s">
        <v>18696</v>
      </c>
      <c r="E74" s="845" t="s">
        <v>42</v>
      </c>
      <c r="F74" s="50" t="s">
        <v>43</v>
      </c>
      <c r="G74" s="846"/>
      <c r="H74" s="846">
        <v>57401.53</v>
      </c>
      <c r="I74" s="50"/>
      <c r="J74" s="1008">
        <v>45529.395046296297</v>
      </c>
      <c r="P74" s="29">
        <v>75</v>
      </c>
      <c r="Q74" s="844">
        <v>45520</v>
      </c>
      <c r="R74" s="50" t="s">
        <v>17744</v>
      </c>
      <c r="S74" s="50" t="s">
        <v>18810</v>
      </c>
      <c r="T74" s="845" t="s">
        <v>42</v>
      </c>
      <c r="U74" s="50" t="s">
        <v>43</v>
      </c>
      <c r="V74" s="846">
        <v>3018.09</v>
      </c>
      <c r="W74" s="846"/>
      <c r="X74" s="50"/>
      <c r="Y74" s="1008">
        <v>45529.830659722225</v>
      </c>
    </row>
    <row r="75" spans="1:25" x14ac:dyDescent="0.25">
      <c r="A75" s="29">
        <v>26</v>
      </c>
      <c r="B75" s="1147">
        <v>45505</v>
      </c>
      <c r="C75" s="50" t="s">
        <v>18697</v>
      </c>
      <c r="D75" s="50" t="s">
        <v>18696</v>
      </c>
      <c r="E75" s="845" t="s">
        <v>11508</v>
      </c>
      <c r="F75" s="50" t="s">
        <v>11400</v>
      </c>
      <c r="G75" s="846">
        <v>114514.79</v>
      </c>
      <c r="H75" s="846"/>
      <c r="I75" s="50"/>
      <c r="J75" s="1008">
        <v>45529.397627314815</v>
      </c>
      <c r="P75" s="29">
        <v>76</v>
      </c>
      <c r="Q75" s="844">
        <v>45520</v>
      </c>
      <c r="R75" s="50" t="s">
        <v>15096</v>
      </c>
      <c r="S75" s="50" t="s">
        <v>18811</v>
      </c>
      <c r="T75" s="845" t="s">
        <v>42</v>
      </c>
      <c r="U75" s="50" t="s">
        <v>43</v>
      </c>
      <c r="V75" s="846">
        <v>905.43</v>
      </c>
      <c r="W75" s="846"/>
      <c r="X75" s="50"/>
      <c r="Y75" s="1008">
        <v>45529.830960648149</v>
      </c>
    </row>
    <row r="76" spans="1:25" x14ac:dyDescent="0.25">
      <c r="A76" s="29">
        <v>26</v>
      </c>
      <c r="B76" s="1147">
        <v>45505</v>
      </c>
      <c r="C76" s="50" t="s">
        <v>18697</v>
      </c>
      <c r="D76" s="50" t="s">
        <v>18696</v>
      </c>
      <c r="E76" s="845" t="s">
        <v>42</v>
      </c>
      <c r="F76" s="50" t="s">
        <v>43</v>
      </c>
      <c r="G76" s="846"/>
      <c r="H76" s="846">
        <v>114514.79</v>
      </c>
      <c r="I76" s="50"/>
      <c r="J76" s="1008">
        <v>45529.397627314815</v>
      </c>
      <c r="P76" s="29">
        <v>77</v>
      </c>
      <c r="Q76" s="844">
        <v>45520</v>
      </c>
      <c r="R76" s="50" t="s">
        <v>18307</v>
      </c>
      <c r="S76" s="50" t="s">
        <v>18812</v>
      </c>
      <c r="T76" s="845" t="s">
        <v>42</v>
      </c>
      <c r="U76" s="50" t="s">
        <v>43</v>
      </c>
      <c r="V76" s="846">
        <v>2263.5700000000002</v>
      </c>
      <c r="W76" s="846"/>
      <c r="X76" s="50"/>
      <c r="Y76" s="1008">
        <v>45529.831458333334</v>
      </c>
    </row>
    <row r="77" spans="1:25" x14ac:dyDescent="0.25">
      <c r="A77" s="29">
        <v>27</v>
      </c>
      <c r="B77" s="1147">
        <v>45505</v>
      </c>
      <c r="C77" s="50" t="s">
        <v>18698</v>
      </c>
      <c r="D77" s="50" t="s">
        <v>18696</v>
      </c>
      <c r="E77" s="845" t="s">
        <v>18702</v>
      </c>
      <c r="F77" s="50" t="s">
        <v>85</v>
      </c>
      <c r="G77" s="846">
        <v>15</v>
      </c>
      <c r="H77" s="846"/>
      <c r="I77" s="50"/>
      <c r="J77" s="1008">
        <v>45529.398148148146</v>
      </c>
      <c r="P77" s="29">
        <v>78</v>
      </c>
      <c r="Q77" s="844">
        <v>45520</v>
      </c>
      <c r="R77" s="50" t="s">
        <v>18307</v>
      </c>
      <c r="S77" s="50" t="s">
        <v>18813</v>
      </c>
      <c r="T77" s="845" t="s">
        <v>42</v>
      </c>
      <c r="U77" s="50" t="s">
        <v>43</v>
      </c>
      <c r="V77" s="846">
        <v>2263.5700000000002</v>
      </c>
      <c r="W77" s="846"/>
      <c r="X77" s="50"/>
      <c r="Y77" s="1008">
        <v>45529.831747685188</v>
      </c>
    </row>
    <row r="78" spans="1:25" x14ac:dyDescent="0.25">
      <c r="A78" s="29">
        <v>27</v>
      </c>
      <c r="B78" s="1147">
        <v>45505</v>
      </c>
      <c r="C78" s="50" t="s">
        <v>18698</v>
      </c>
      <c r="D78" s="50" t="s">
        <v>18696</v>
      </c>
      <c r="E78" s="845" t="s">
        <v>42</v>
      </c>
      <c r="F78" s="50" t="s">
        <v>43</v>
      </c>
      <c r="G78" s="846"/>
      <c r="H78" s="846">
        <v>15</v>
      </c>
      <c r="I78" s="50"/>
      <c r="J78" s="1008">
        <v>45529.398148148146</v>
      </c>
      <c r="P78" s="29">
        <v>79</v>
      </c>
      <c r="Q78" s="844">
        <v>45520</v>
      </c>
      <c r="R78" s="50" t="s">
        <v>15787</v>
      </c>
      <c r="S78" s="50" t="s">
        <v>18814</v>
      </c>
      <c r="T78" s="845" t="s">
        <v>42</v>
      </c>
      <c r="U78" s="50" t="s">
        <v>43</v>
      </c>
      <c r="V78" s="846">
        <v>999.13</v>
      </c>
      <c r="W78" s="846"/>
      <c r="X78" s="50"/>
      <c r="Y78" s="1008">
        <v>45529.832013888888</v>
      </c>
    </row>
    <row r="79" spans="1:25" x14ac:dyDescent="0.25">
      <c r="A79" s="29">
        <v>28</v>
      </c>
      <c r="B79" s="1147">
        <v>45506</v>
      </c>
      <c r="C79" s="50" t="s">
        <v>18699</v>
      </c>
      <c r="D79" s="50" t="s">
        <v>18696</v>
      </c>
      <c r="E79" s="845" t="s">
        <v>42</v>
      </c>
      <c r="F79" s="50" t="s">
        <v>43</v>
      </c>
      <c r="G79" s="846">
        <v>140000</v>
      </c>
      <c r="H79" s="846"/>
      <c r="I79" s="50"/>
      <c r="J79" s="1008">
        <v>45529.398680555554</v>
      </c>
      <c r="P79" s="29">
        <v>80</v>
      </c>
      <c r="Q79" s="844">
        <v>45520</v>
      </c>
      <c r="R79" s="50" t="s">
        <v>16700</v>
      </c>
      <c r="S79" s="50" t="s">
        <v>18815</v>
      </c>
      <c r="T79" s="845" t="s">
        <v>42</v>
      </c>
      <c r="U79" s="50" t="s">
        <v>43</v>
      </c>
      <c r="V79" s="846">
        <v>11871.17</v>
      </c>
      <c r="W79" s="846"/>
      <c r="X79" s="50"/>
      <c r="Y79" s="1008">
        <v>45529.83253472222</v>
      </c>
    </row>
    <row r="80" spans="1:25" x14ac:dyDescent="0.25">
      <c r="A80" s="29">
        <v>28</v>
      </c>
      <c r="B80" s="1147">
        <v>45506</v>
      </c>
      <c r="C80" s="50" t="s">
        <v>18699</v>
      </c>
      <c r="D80" s="50" t="s">
        <v>18696</v>
      </c>
      <c r="E80" s="845" t="s">
        <v>18703</v>
      </c>
      <c r="F80" s="50" t="s">
        <v>59</v>
      </c>
      <c r="G80" s="846"/>
      <c r="H80" s="846">
        <v>140000</v>
      </c>
      <c r="I80" s="50"/>
      <c r="J80" s="1008">
        <v>45529.398680555554</v>
      </c>
      <c r="P80" s="29">
        <v>81</v>
      </c>
      <c r="Q80" s="844">
        <v>45520</v>
      </c>
      <c r="R80" s="50" t="s">
        <v>14129</v>
      </c>
      <c r="S80" s="50" t="s">
        <v>18816</v>
      </c>
      <c r="T80" s="845" t="s">
        <v>42</v>
      </c>
      <c r="U80" s="50" t="s">
        <v>43</v>
      </c>
      <c r="V80" s="846">
        <v>3118.7</v>
      </c>
      <c r="W80" s="846"/>
      <c r="X80" s="50"/>
      <c r="Y80" s="1008">
        <v>45529.833287037036</v>
      </c>
    </row>
    <row r="81" spans="1:25" x14ac:dyDescent="0.25">
      <c r="A81" s="29">
        <v>29</v>
      </c>
      <c r="B81" s="1147">
        <v>45506</v>
      </c>
      <c r="C81" s="50" t="s">
        <v>18700</v>
      </c>
      <c r="D81" s="50" t="s">
        <v>18696</v>
      </c>
      <c r="E81" s="845" t="s">
        <v>12200</v>
      </c>
      <c r="F81" s="50" t="s">
        <v>63</v>
      </c>
      <c r="G81" s="846">
        <v>78093</v>
      </c>
      <c r="H81" s="846"/>
      <c r="I81" s="50"/>
      <c r="J81" s="1008">
        <v>45529.399583333332</v>
      </c>
      <c r="P81" s="29">
        <v>82</v>
      </c>
      <c r="Q81" s="844">
        <v>45520</v>
      </c>
      <c r="R81" s="50" t="s">
        <v>14124</v>
      </c>
      <c r="S81" s="50" t="s">
        <v>18817</v>
      </c>
      <c r="T81" s="845" t="s">
        <v>42</v>
      </c>
      <c r="U81" s="50" t="s">
        <v>43</v>
      </c>
      <c r="V81" s="846">
        <v>3018.09</v>
      </c>
      <c r="W81" s="846"/>
      <c r="X81" s="50"/>
      <c r="Y81" s="1008">
        <v>45529.833506944444</v>
      </c>
    </row>
    <row r="82" spans="1:25" x14ac:dyDescent="0.25">
      <c r="A82" s="29">
        <v>29</v>
      </c>
      <c r="B82" s="1147">
        <v>45506</v>
      </c>
      <c r="C82" s="50" t="s">
        <v>18700</v>
      </c>
      <c r="D82" s="50" t="s">
        <v>18696</v>
      </c>
      <c r="E82" s="845" t="s">
        <v>42</v>
      </c>
      <c r="F82" s="50" t="s">
        <v>43</v>
      </c>
      <c r="G82" s="846"/>
      <c r="H82" s="846">
        <v>78093</v>
      </c>
      <c r="I82" s="50"/>
      <c r="J82" s="1008">
        <v>45529.399583333332</v>
      </c>
      <c r="P82" s="29">
        <v>83</v>
      </c>
      <c r="Q82" s="844">
        <v>45523</v>
      </c>
      <c r="R82" s="50" t="s">
        <v>17422</v>
      </c>
      <c r="S82" s="50" t="s">
        <v>18818</v>
      </c>
      <c r="T82" s="845" t="s">
        <v>42</v>
      </c>
      <c r="U82" s="50" t="s">
        <v>43</v>
      </c>
      <c r="V82" s="846">
        <v>5533.18</v>
      </c>
      <c r="W82" s="846"/>
      <c r="X82" s="50"/>
      <c r="Y82" s="1008">
        <v>45529.833773148152</v>
      </c>
    </row>
    <row r="83" spans="1:25" x14ac:dyDescent="0.25">
      <c r="A83" s="29">
        <v>30</v>
      </c>
      <c r="B83" s="1147">
        <v>45506</v>
      </c>
      <c r="C83" s="50" t="s">
        <v>18701</v>
      </c>
      <c r="D83" s="50" t="s">
        <v>18696</v>
      </c>
      <c r="E83" s="845" t="s">
        <v>12201</v>
      </c>
      <c r="F83" s="50" t="s">
        <v>64</v>
      </c>
      <c r="G83" s="846">
        <v>55200</v>
      </c>
      <c r="H83" s="846"/>
      <c r="I83" s="50"/>
      <c r="J83" s="1008">
        <v>45529.400370370371</v>
      </c>
      <c r="P83" s="29">
        <v>92</v>
      </c>
      <c r="Q83" s="844">
        <v>45524</v>
      </c>
      <c r="R83" s="50" t="s">
        <v>18834</v>
      </c>
      <c r="S83" s="50" t="s">
        <v>18835</v>
      </c>
      <c r="T83" s="845" t="s">
        <v>42</v>
      </c>
      <c r="U83" s="50" t="s">
        <v>43</v>
      </c>
      <c r="V83" s="846"/>
      <c r="W83" s="846">
        <v>408.16</v>
      </c>
      <c r="X83" s="50"/>
      <c r="Y83" s="1008">
        <v>45529.854189814818</v>
      </c>
    </row>
    <row r="84" spans="1:25" x14ac:dyDescent="0.25">
      <c r="A84" s="29">
        <v>30</v>
      </c>
      <c r="B84" s="1147">
        <v>45506</v>
      </c>
      <c r="C84" s="50" t="s">
        <v>18701</v>
      </c>
      <c r="D84" s="50" t="s">
        <v>18696</v>
      </c>
      <c r="E84" s="845" t="s">
        <v>42</v>
      </c>
      <c r="F84" s="50" t="s">
        <v>43</v>
      </c>
      <c r="G84" s="846"/>
      <c r="H84" s="846">
        <v>55200</v>
      </c>
      <c r="I84" s="50"/>
      <c r="J84" s="1008">
        <v>45529.400370370371</v>
      </c>
      <c r="P84" s="29">
        <v>84</v>
      </c>
      <c r="Q84" s="844">
        <v>45525</v>
      </c>
      <c r="R84" s="50" t="s">
        <v>14011</v>
      </c>
      <c r="S84" s="50" t="s">
        <v>18819</v>
      </c>
      <c r="T84" s="845" t="s">
        <v>42</v>
      </c>
      <c r="U84" s="50" t="s">
        <v>43</v>
      </c>
      <c r="V84" s="846">
        <v>2313.88</v>
      </c>
      <c r="W84" s="846"/>
      <c r="X84" s="50"/>
      <c r="Y84" s="1008">
        <v>45529.834907407407</v>
      </c>
    </row>
    <row r="85" spans="1:25" x14ac:dyDescent="0.25">
      <c r="A85" s="29">
        <v>31</v>
      </c>
      <c r="B85" s="1147">
        <v>45505</v>
      </c>
      <c r="C85" s="50" t="s">
        <v>18708</v>
      </c>
      <c r="D85" s="50" t="s">
        <v>18758</v>
      </c>
      <c r="E85" s="845" t="s">
        <v>42</v>
      </c>
      <c r="F85" s="50" t="s">
        <v>43</v>
      </c>
      <c r="G85" s="846"/>
      <c r="H85" s="846">
        <v>730.09</v>
      </c>
      <c r="I85" s="50"/>
      <c r="J85" s="1008">
        <v>45529.407824074071</v>
      </c>
      <c r="P85" s="29">
        <v>85</v>
      </c>
      <c r="Q85" s="844">
        <v>45526</v>
      </c>
      <c r="R85" s="50" t="s">
        <v>13948</v>
      </c>
      <c r="S85" s="50" t="s">
        <v>18820</v>
      </c>
      <c r="T85" s="845" t="s">
        <v>42</v>
      </c>
      <c r="U85" s="50" t="s">
        <v>43</v>
      </c>
      <c r="V85" s="846">
        <v>503.02</v>
      </c>
      <c r="W85" s="846"/>
      <c r="X85" s="50"/>
      <c r="Y85" s="1008">
        <v>45529.835196759261</v>
      </c>
    </row>
    <row r="86" spans="1:25" x14ac:dyDescent="0.25">
      <c r="A86" s="29">
        <v>31</v>
      </c>
      <c r="B86" s="1147">
        <v>45505</v>
      </c>
      <c r="C86" s="50" t="s">
        <v>18708</v>
      </c>
      <c r="D86" s="50" t="s">
        <v>18758</v>
      </c>
      <c r="E86" s="845" t="s">
        <v>13205</v>
      </c>
      <c r="F86" s="50" t="s">
        <v>11395</v>
      </c>
      <c r="G86" s="846">
        <v>31.75</v>
      </c>
      <c r="H86" s="846"/>
      <c r="I86" s="50"/>
      <c r="J86" s="1008">
        <v>45529.407824074071</v>
      </c>
      <c r="P86" s="29">
        <v>86</v>
      </c>
      <c r="Q86" s="844">
        <v>45526</v>
      </c>
      <c r="R86" s="50" t="s">
        <v>12321</v>
      </c>
      <c r="S86" s="50" t="s">
        <v>18821</v>
      </c>
      <c r="T86" s="845" t="s">
        <v>42</v>
      </c>
      <c r="U86" s="50" t="s">
        <v>43</v>
      </c>
      <c r="V86" s="846">
        <v>905.43</v>
      </c>
      <c r="W86" s="846"/>
      <c r="X86" s="50"/>
      <c r="Y86" s="1008">
        <v>45529.835451388892</v>
      </c>
    </row>
    <row r="87" spans="1:25" x14ac:dyDescent="0.25">
      <c r="A87" s="29">
        <v>31</v>
      </c>
      <c r="B87" s="1147">
        <v>45505</v>
      </c>
      <c r="C87" s="50" t="s">
        <v>18708</v>
      </c>
      <c r="D87" s="50" t="s">
        <v>18758</v>
      </c>
      <c r="E87" s="845" t="s">
        <v>13206</v>
      </c>
      <c r="F87" s="50" t="s">
        <v>11396</v>
      </c>
      <c r="G87" s="846">
        <v>63.34</v>
      </c>
      <c r="H87" s="846"/>
      <c r="I87" s="50"/>
      <c r="J87" s="1008">
        <v>45529.407824074071</v>
      </c>
      <c r="P87" s="29">
        <v>87</v>
      </c>
      <c r="Q87" s="844">
        <v>45527</v>
      </c>
      <c r="R87" s="50" t="s">
        <v>13531</v>
      </c>
      <c r="S87" s="50" t="s">
        <v>18822</v>
      </c>
      <c r="T87" s="845" t="s">
        <v>42</v>
      </c>
      <c r="U87" s="50" t="s">
        <v>43</v>
      </c>
      <c r="V87" s="846">
        <v>5188.25</v>
      </c>
      <c r="W87" s="846"/>
      <c r="X87" s="50"/>
      <c r="Y87" s="1008">
        <v>45529.835833333331</v>
      </c>
    </row>
    <row r="88" spans="1:25" x14ac:dyDescent="0.25">
      <c r="A88" s="29">
        <v>31</v>
      </c>
      <c r="B88" s="1147">
        <v>45505</v>
      </c>
      <c r="C88" s="50" t="s">
        <v>18708</v>
      </c>
      <c r="D88" s="50" t="s">
        <v>18758</v>
      </c>
      <c r="E88" s="845" t="s">
        <v>18709</v>
      </c>
      <c r="F88" s="50" t="s">
        <v>82</v>
      </c>
      <c r="G88" s="846">
        <v>635</v>
      </c>
      <c r="H88" s="846"/>
      <c r="I88" s="50"/>
      <c r="J88" s="1008">
        <v>45529.407824074071</v>
      </c>
      <c r="P88" s="29">
        <v>88</v>
      </c>
      <c r="Q88" s="844">
        <v>45527</v>
      </c>
      <c r="R88" s="50" t="s">
        <v>16927</v>
      </c>
      <c r="S88" s="50" t="s">
        <v>18823</v>
      </c>
      <c r="T88" s="845" t="s">
        <v>42</v>
      </c>
      <c r="U88" s="50" t="s">
        <v>43</v>
      </c>
      <c r="V88" s="846">
        <v>2414.48</v>
      </c>
      <c r="W88" s="846"/>
      <c r="X88" s="50"/>
      <c r="Y88" s="1008">
        <v>45529.83625</v>
      </c>
    </row>
    <row r="89" spans="1:25" x14ac:dyDescent="0.25">
      <c r="A89" s="29">
        <v>32</v>
      </c>
      <c r="B89" s="1147">
        <v>45506</v>
      </c>
      <c r="C89" s="50" t="s">
        <v>18712</v>
      </c>
      <c r="D89" s="50" t="s">
        <v>18759</v>
      </c>
      <c r="E89" s="845" t="s">
        <v>42</v>
      </c>
      <c r="F89" s="50" t="s">
        <v>43</v>
      </c>
      <c r="G89" s="846"/>
      <c r="H89" s="846">
        <v>1624.12</v>
      </c>
      <c r="I89" s="50"/>
      <c r="J89" s="1008">
        <v>45529.4218287037</v>
      </c>
      <c r="P89" s="29">
        <v>95</v>
      </c>
      <c r="Q89" s="844">
        <v>45527</v>
      </c>
      <c r="R89" s="50" t="s">
        <v>59</v>
      </c>
      <c r="S89" s="50" t="s">
        <v>18696</v>
      </c>
      <c r="T89" s="845" t="s">
        <v>42</v>
      </c>
      <c r="U89" s="50" t="s">
        <v>43</v>
      </c>
      <c r="V89" s="846"/>
      <c r="W89" s="846">
        <v>75000</v>
      </c>
      <c r="X89" s="50"/>
      <c r="Y89" s="1008">
        <v>45529.857071759259</v>
      </c>
    </row>
    <row r="90" spans="1:25" x14ac:dyDescent="0.25">
      <c r="A90" s="29">
        <v>32</v>
      </c>
      <c r="B90" s="1147">
        <v>45506</v>
      </c>
      <c r="C90" s="50" t="s">
        <v>18712</v>
      </c>
      <c r="D90" s="50" t="s">
        <v>18759</v>
      </c>
      <c r="E90" s="845" t="s">
        <v>11628</v>
      </c>
      <c r="F90" s="50" t="s">
        <v>11402</v>
      </c>
      <c r="G90" s="846">
        <v>1624.12</v>
      </c>
      <c r="H90" s="846"/>
      <c r="I90" s="50"/>
      <c r="J90" s="1008">
        <v>45529.4218287037</v>
      </c>
      <c r="P90" s="29">
        <v>98</v>
      </c>
      <c r="Q90" s="844">
        <v>45527</v>
      </c>
      <c r="R90" s="50" t="s">
        <v>18960</v>
      </c>
      <c r="S90" s="50"/>
      <c r="T90" s="845" t="s">
        <v>42</v>
      </c>
      <c r="U90" s="50" t="s">
        <v>43</v>
      </c>
      <c r="V90" s="846"/>
      <c r="W90" s="846">
        <v>13998.7</v>
      </c>
      <c r="X90" s="50" t="s">
        <v>18961</v>
      </c>
      <c r="Y90" s="1008">
        <v>45530.976134259261</v>
      </c>
    </row>
    <row r="91" spans="1:25" x14ac:dyDescent="0.25">
      <c r="A91" s="29">
        <v>33</v>
      </c>
      <c r="B91" s="1147">
        <v>45505</v>
      </c>
      <c r="C91" s="50" t="s">
        <v>18713</v>
      </c>
      <c r="D91" s="50" t="s">
        <v>18760</v>
      </c>
      <c r="E91" s="845" t="s">
        <v>42</v>
      </c>
      <c r="F91" s="50" t="s">
        <v>43</v>
      </c>
      <c r="G91" s="846"/>
      <c r="H91" s="846">
        <v>1264.73</v>
      </c>
      <c r="I91" s="50"/>
      <c r="J91" s="1008">
        <v>45529.441828703704</v>
      </c>
      <c r="P91" s="29">
        <v>99</v>
      </c>
      <c r="Q91" s="844">
        <v>45532</v>
      </c>
      <c r="R91" s="50" t="s">
        <v>14175</v>
      </c>
      <c r="S91" s="50" t="s">
        <v>19394</v>
      </c>
      <c r="T91" s="845" t="s">
        <v>42</v>
      </c>
      <c r="U91" s="50" t="s">
        <v>43</v>
      </c>
      <c r="V91" s="846">
        <v>1509.05</v>
      </c>
      <c r="W91" s="846"/>
      <c r="X91" s="50"/>
      <c r="Y91" s="1008">
        <v>45535.273564814815</v>
      </c>
    </row>
    <row r="92" spans="1:25" x14ac:dyDescent="0.25">
      <c r="A92" s="29">
        <v>33</v>
      </c>
      <c r="B92" s="1147">
        <v>45505</v>
      </c>
      <c r="C92" s="50" t="s">
        <v>18713</v>
      </c>
      <c r="D92" s="50" t="s">
        <v>18760</v>
      </c>
      <c r="E92" s="845" t="s">
        <v>18714</v>
      </c>
      <c r="F92" s="50" t="s">
        <v>11390</v>
      </c>
      <c r="G92" s="846">
        <v>1182.3699999999999</v>
      </c>
      <c r="H92" s="846"/>
      <c r="I92" s="50"/>
      <c r="J92" s="1008">
        <v>45529.441828703704</v>
      </c>
      <c r="P92" s="29">
        <v>100</v>
      </c>
      <c r="Q92" s="844">
        <v>45532</v>
      </c>
      <c r="R92" s="50" t="s">
        <v>11452</v>
      </c>
      <c r="S92" s="50" t="s">
        <v>19395</v>
      </c>
      <c r="T92" s="845" t="s">
        <v>42</v>
      </c>
      <c r="U92" s="50" t="s">
        <v>43</v>
      </c>
      <c r="V92" s="846">
        <v>201.1</v>
      </c>
      <c r="W92" s="846"/>
      <c r="X92" s="50"/>
      <c r="Y92" s="1008">
        <v>45535.274131944447</v>
      </c>
    </row>
    <row r="93" spans="1:25" x14ac:dyDescent="0.25">
      <c r="A93" s="29">
        <v>33</v>
      </c>
      <c r="B93" s="1147">
        <v>45505</v>
      </c>
      <c r="C93" s="50" t="s">
        <v>18713</v>
      </c>
      <c r="D93" s="50" t="s">
        <v>18760</v>
      </c>
      <c r="E93" s="845" t="s">
        <v>13205</v>
      </c>
      <c r="F93" s="50" t="s">
        <v>11395</v>
      </c>
      <c r="G93" s="846">
        <v>27.5</v>
      </c>
      <c r="H93" s="846"/>
      <c r="I93" s="50"/>
      <c r="J93" s="1008">
        <v>45529.441828703704</v>
      </c>
      <c r="P93" s="29">
        <v>101</v>
      </c>
      <c r="Q93" s="844">
        <v>45532</v>
      </c>
      <c r="R93" s="50" t="s">
        <v>16881</v>
      </c>
      <c r="S93" s="50" t="s">
        <v>19396</v>
      </c>
      <c r="T93" s="845" t="s">
        <v>42</v>
      </c>
      <c r="U93" s="50" t="s">
        <v>43</v>
      </c>
      <c r="V93" s="846">
        <v>1307.8499999999999</v>
      </c>
      <c r="W93" s="846"/>
      <c r="X93" s="50"/>
      <c r="Y93" s="1008">
        <v>45535.274444444447</v>
      </c>
    </row>
    <row r="94" spans="1:25" x14ac:dyDescent="0.25">
      <c r="A94" s="29">
        <v>33</v>
      </c>
      <c r="B94" s="1147">
        <v>45505</v>
      </c>
      <c r="C94" s="50" t="s">
        <v>18713</v>
      </c>
      <c r="D94" s="50" t="s">
        <v>18760</v>
      </c>
      <c r="E94" s="845" t="s">
        <v>13206</v>
      </c>
      <c r="F94" s="50" t="s">
        <v>11396</v>
      </c>
      <c r="G94" s="846">
        <v>54.86</v>
      </c>
      <c r="H94" s="846"/>
      <c r="I94" s="50"/>
      <c r="J94" s="1008">
        <v>45529.441828703704</v>
      </c>
      <c r="P94" s="29">
        <v>102</v>
      </c>
      <c r="Q94" s="844">
        <v>45532</v>
      </c>
      <c r="R94" s="50" t="s">
        <v>18019</v>
      </c>
      <c r="S94" s="50" t="s">
        <v>19397</v>
      </c>
      <c r="T94" s="845" t="s">
        <v>42</v>
      </c>
      <c r="U94" s="50" t="s">
        <v>43</v>
      </c>
      <c r="V94" s="846">
        <v>3621.71</v>
      </c>
      <c r="W94" s="846"/>
      <c r="X94" s="50"/>
      <c r="Y94" s="1008">
        <v>45535.274733796294</v>
      </c>
    </row>
    <row r="95" spans="1:25" x14ac:dyDescent="0.25">
      <c r="A95" s="29">
        <v>34</v>
      </c>
      <c r="B95" s="1147">
        <v>45508</v>
      </c>
      <c r="C95" s="50" t="s">
        <v>18716</v>
      </c>
      <c r="D95" s="50" t="s">
        <v>18761</v>
      </c>
      <c r="E95" s="845" t="s">
        <v>42</v>
      </c>
      <c r="F95" s="50" t="s">
        <v>43</v>
      </c>
      <c r="G95" s="846"/>
      <c r="H95" s="846">
        <v>180.25</v>
      </c>
      <c r="I95" s="50"/>
      <c r="J95" s="1008">
        <v>45529.455763888887</v>
      </c>
      <c r="P95" s="29">
        <v>103</v>
      </c>
      <c r="Q95" s="844">
        <v>45532</v>
      </c>
      <c r="R95" s="50" t="s">
        <v>18019</v>
      </c>
      <c r="S95" s="50" t="s">
        <v>19398</v>
      </c>
      <c r="T95" s="845" t="s">
        <v>42</v>
      </c>
      <c r="U95" s="50" t="s">
        <v>43</v>
      </c>
      <c r="V95" s="846">
        <v>1106.6400000000001</v>
      </c>
      <c r="W95" s="846"/>
      <c r="X95" s="50"/>
      <c r="Y95" s="1008">
        <v>45535.275000000001</v>
      </c>
    </row>
    <row r="96" spans="1:25" x14ac:dyDescent="0.25">
      <c r="A96" s="29">
        <v>34</v>
      </c>
      <c r="B96" s="1147">
        <v>45508</v>
      </c>
      <c r="C96" s="50" t="s">
        <v>18716</v>
      </c>
      <c r="D96" s="50" t="s">
        <v>18761</v>
      </c>
      <c r="E96" s="845" t="s">
        <v>18717</v>
      </c>
      <c r="F96" s="50" t="s">
        <v>80</v>
      </c>
      <c r="G96" s="846">
        <v>156.77000000000001</v>
      </c>
      <c r="H96" s="846"/>
      <c r="I96" s="50"/>
      <c r="J96" s="1008">
        <v>45529.455763888887</v>
      </c>
      <c r="P96" s="29">
        <v>104</v>
      </c>
      <c r="Q96" s="844">
        <v>45532</v>
      </c>
      <c r="R96" s="50" t="s">
        <v>18019</v>
      </c>
      <c r="S96" s="50" t="s">
        <v>19399</v>
      </c>
      <c r="T96" s="845" t="s">
        <v>42</v>
      </c>
      <c r="U96" s="50" t="s">
        <v>43</v>
      </c>
      <c r="V96" s="846">
        <v>1106.6400000000001</v>
      </c>
      <c r="W96" s="846"/>
      <c r="X96" s="50"/>
      <c r="Y96" s="1008">
        <v>45535.275300925925</v>
      </c>
    </row>
    <row r="97" spans="1:25" x14ac:dyDescent="0.25">
      <c r="A97" s="29">
        <v>34</v>
      </c>
      <c r="B97" s="1147">
        <v>45508</v>
      </c>
      <c r="C97" s="50" t="s">
        <v>18716</v>
      </c>
      <c r="D97" s="50" t="s">
        <v>18761</v>
      </c>
      <c r="E97" s="845" t="s">
        <v>13205</v>
      </c>
      <c r="F97" s="50" t="s">
        <v>11395</v>
      </c>
      <c r="G97" s="846">
        <v>7.84</v>
      </c>
      <c r="H97" s="846"/>
      <c r="I97" s="50"/>
      <c r="J97" s="1008">
        <v>45529.455763888887</v>
      </c>
      <c r="P97" s="29">
        <v>105</v>
      </c>
      <c r="Q97" s="844">
        <v>45532</v>
      </c>
      <c r="R97" s="50" t="s">
        <v>18019</v>
      </c>
      <c r="S97" s="50" t="s">
        <v>19400</v>
      </c>
      <c r="T97" s="845" t="s">
        <v>42</v>
      </c>
      <c r="U97" s="50" t="s">
        <v>43</v>
      </c>
      <c r="V97" s="846">
        <v>1106.6400000000001</v>
      </c>
      <c r="W97" s="846"/>
      <c r="X97" s="50"/>
      <c r="Y97" s="1008">
        <v>45535.275520833333</v>
      </c>
    </row>
    <row r="98" spans="1:25" x14ac:dyDescent="0.25">
      <c r="A98" s="29">
        <v>34</v>
      </c>
      <c r="B98" s="1147">
        <v>45508</v>
      </c>
      <c r="C98" s="50" t="s">
        <v>18716</v>
      </c>
      <c r="D98" s="50" t="s">
        <v>18761</v>
      </c>
      <c r="E98" s="845" t="s">
        <v>13206</v>
      </c>
      <c r="F98" s="50" t="s">
        <v>11396</v>
      </c>
      <c r="G98" s="846">
        <v>15.64</v>
      </c>
      <c r="H98" s="846"/>
      <c r="I98" s="50"/>
      <c r="J98" s="1008">
        <v>45529.455763888887</v>
      </c>
      <c r="P98" s="29">
        <v>106</v>
      </c>
      <c r="Q98" s="844">
        <v>45532</v>
      </c>
      <c r="R98" s="50" t="s">
        <v>18529</v>
      </c>
      <c r="S98" s="50" t="s">
        <v>19401</v>
      </c>
      <c r="T98" s="845" t="s">
        <v>42</v>
      </c>
      <c r="U98" s="50" t="s">
        <v>43</v>
      </c>
      <c r="V98" s="846">
        <v>1106.6400000000001</v>
      </c>
      <c r="W98" s="846"/>
      <c r="X98" s="50"/>
      <c r="Y98" s="1008">
        <v>45535.275775462964</v>
      </c>
    </row>
    <row r="99" spans="1:25" x14ac:dyDescent="0.25">
      <c r="A99" s="29">
        <v>35</v>
      </c>
      <c r="B99" s="1147">
        <v>45509</v>
      </c>
      <c r="C99" s="50" t="s">
        <v>18725</v>
      </c>
      <c r="D99" s="50" t="s">
        <v>18762</v>
      </c>
      <c r="E99" s="845" t="s">
        <v>42</v>
      </c>
      <c r="F99" s="50" t="s">
        <v>43</v>
      </c>
      <c r="G99" s="846"/>
      <c r="H99" s="846">
        <v>325.95999999999998</v>
      </c>
      <c r="I99" s="50"/>
      <c r="J99" s="1008">
        <v>45529.460150462961</v>
      </c>
      <c r="P99" s="29">
        <v>107</v>
      </c>
      <c r="Q99" s="844">
        <v>45532</v>
      </c>
      <c r="R99" s="50" t="s">
        <v>13809</v>
      </c>
      <c r="S99" s="50" t="s">
        <v>19402</v>
      </c>
      <c r="T99" s="845" t="s">
        <v>42</v>
      </c>
      <c r="U99" s="50" t="s">
        <v>43</v>
      </c>
      <c r="V99" s="846">
        <v>7000</v>
      </c>
      <c r="W99" s="846"/>
      <c r="X99" s="50"/>
      <c r="Y99" s="1008">
        <v>45535.276076388887</v>
      </c>
    </row>
    <row r="100" spans="1:25" x14ac:dyDescent="0.25">
      <c r="A100" s="29">
        <v>35</v>
      </c>
      <c r="B100" s="1147">
        <v>45509</v>
      </c>
      <c r="C100" s="50" t="s">
        <v>18725</v>
      </c>
      <c r="D100" s="50" t="s">
        <v>18762</v>
      </c>
      <c r="E100" s="845" t="s">
        <v>18726</v>
      </c>
      <c r="F100" s="50" t="s">
        <v>11391</v>
      </c>
      <c r="G100" s="846">
        <v>325.95999999999998</v>
      </c>
      <c r="H100" s="846"/>
      <c r="I100" s="50"/>
      <c r="J100" s="1008">
        <v>45529.460150462961</v>
      </c>
      <c r="P100" s="29">
        <v>108</v>
      </c>
      <c r="Q100" s="844">
        <v>45532</v>
      </c>
      <c r="R100" s="50" t="s">
        <v>16033</v>
      </c>
      <c r="S100" s="50" t="s">
        <v>19403</v>
      </c>
      <c r="T100" s="845" t="s">
        <v>42</v>
      </c>
      <c r="U100" s="50" t="s">
        <v>43</v>
      </c>
      <c r="V100" s="846">
        <v>1609.65</v>
      </c>
      <c r="W100" s="846"/>
      <c r="X100" s="50"/>
      <c r="Y100" s="1008">
        <v>45535.277222222219</v>
      </c>
    </row>
    <row r="101" spans="1:25" x14ac:dyDescent="0.25">
      <c r="A101" s="29">
        <v>36</v>
      </c>
      <c r="B101" s="1147">
        <v>45510</v>
      </c>
      <c r="C101" s="50" t="s">
        <v>18728</v>
      </c>
      <c r="D101" s="50" t="s">
        <v>18763</v>
      </c>
      <c r="E101" s="845" t="s">
        <v>42</v>
      </c>
      <c r="F101" s="50" t="s">
        <v>43</v>
      </c>
      <c r="G101" s="846"/>
      <c r="H101" s="846">
        <v>329.94</v>
      </c>
      <c r="I101" s="50"/>
      <c r="J101" s="1008">
        <v>45529.461122685185</v>
      </c>
      <c r="P101" s="29">
        <v>109</v>
      </c>
      <c r="Q101" s="844">
        <v>45532</v>
      </c>
      <c r="R101" s="50" t="s">
        <v>13898</v>
      </c>
      <c r="S101" s="50" t="s">
        <v>19404</v>
      </c>
      <c r="T101" s="845" t="s">
        <v>42</v>
      </c>
      <c r="U101" s="50" t="s">
        <v>43</v>
      </c>
      <c r="V101" s="846">
        <v>9586.0499999999993</v>
      </c>
      <c r="W101" s="846"/>
      <c r="X101" s="50"/>
      <c r="Y101" s="1008">
        <v>45535.277673611112</v>
      </c>
    </row>
    <row r="102" spans="1:25" x14ac:dyDescent="0.25">
      <c r="A102" s="29">
        <v>36</v>
      </c>
      <c r="B102" s="1147">
        <v>45510</v>
      </c>
      <c r="C102" s="50" t="s">
        <v>18728</v>
      </c>
      <c r="D102" s="50" t="s">
        <v>18763</v>
      </c>
      <c r="E102" s="845" t="s">
        <v>18729</v>
      </c>
      <c r="F102" s="50" t="s">
        <v>78</v>
      </c>
      <c r="G102" s="846">
        <v>329.94</v>
      </c>
      <c r="H102" s="846"/>
      <c r="I102" s="50"/>
      <c r="J102" s="1008">
        <v>45529.461122685185</v>
      </c>
      <c r="P102" s="29">
        <v>93</v>
      </c>
      <c r="Q102" s="844">
        <v>45535</v>
      </c>
      <c r="R102" s="50" t="s">
        <v>18837</v>
      </c>
      <c r="S102" s="50" t="s">
        <v>18838</v>
      </c>
      <c r="T102" s="845" t="s">
        <v>42</v>
      </c>
      <c r="U102" s="50" t="s">
        <v>43</v>
      </c>
      <c r="V102" s="846"/>
      <c r="W102" s="846">
        <v>175.27</v>
      </c>
      <c r="X102" s="50"/>
      <c r="Y102" s="1008">
        <v>45529.855023148149</v>
      </c>
    </row>
    <row r="103" spans="1:25" x14ac:dyDescent="0.25">
      <c r="A103" s="29">
        <v>37</v>
      </c>
      <c r="B103" s="1147">
        <v>45510</v>
      </c>
      <c r="C103" s="50" t="s">
        <v>18730</v>
      </c>
      <c r="D103" s="50" t="s">
        <v>18764</v>
      </c>
      <c r="E103" s="845" t="s">
        <v>42</v>
      </c>
      <c r="F103" s="50" t="s">
        <v>43</v>
      </c>
      <c r="G103" s="846"/>
      <c r="H103" s="846">
        <v>167.9</v>
      </c>
      <c r="I103" s="50"/>
      <c r="J103" s="1008">
        <v>45529.46162037037</v>
      </c>
      <c r="P103" s="29">
        <v>94</v>
      </c>
      <c r="Q103" s="844">
        <v>45535</v>
      </c>
      <c r="R103" s="50" t="s">
        <v>18837</v>
      </c>
      <c r="S103" s="50" t="s">
        <v>18839</v>
      </c>
      <c r="T103" s="845" t="s">
        <v>42</v>
      </c>
      <c r="U103" s="50" t="s">
        <v>43</v>
      </c>
      <c r="V103" s="846"/>
      <c r="W103" s="846">
        <v>43.62</v>
      </c>
      <c r="X103" s="50"/>
      <c r="Y103" s="1008">
        <v>45529.855381944442</v>
      </c>
    </row>
    <row r="104" spans="1:25" x14ac:dyDescent="0.25">
      <c r="A104" s="29">
        <v>37</v>
      </c>
      <c r="B104" s="1147">
        <v>45510</v>
      </c>
      <c r="C104" s="50" t="s">
        <v>18730</v>
      </c>
      <c r="D104" s="50" t="s">
        <v>18764</v>
      </c>
      <c r="E104" s="845" t="s">
        <v>18731</v>
      </c>
      <c r="F104" s="50" t="s">
        <v>83</v>
      </c>
      <c r="G104" s="846">
        <v>146.03</v>
      </c>
      <c r="H104" s="846"/>
      <c r="I104" s="50"/>
      <c r="J104" s="1008">
        <v>45529.46162037037</v>
      </c>
      <c r="P104" s="29">
        <v>1</v>
      </c>
      <c r="Q104" s="844">
        <v>45504</v>
      </c>
      <c r="R104" s="50" t="s">
        <v>12197</v>
      </c>
      <c r="S104" s="50" t="s">
        <v>18718</v>
      </c>
      <c r="T104" s="845" t="s">
        <v>44</v>
      </c>
      <c r="U104" s="50" t="s">
        <v>11393</v>
      </c>
      <c r="V104" s="846">
        <v>401270.99</v>
      </c>
      <c r="W104" s="846"/>
      <c r="X104" s="50"/>
      <c r="Y104" s="1008">
        <v>45359.783888888887</v>
      </c>
    </row>
    <row r="105" spans="1:25" x14ac:dyDescent="0.25">
      <c r="A105" s="29">
        <v>37</v>
      </c>
      <c r="B105" s="1147">
        <v>45510</v>
      </c>
      <c r="C105" s="50" t="s">
        <v>18730</v>
      </c>
      <c r="D105" s="50" t="s">
        <v>18764</v>
      </c>
      <c r="E105" s="845" t="s">
        <v>13205</v>
      </c>
      <c r="F105" s="50" t="s">
        <v>11395</v>
      </c>
      <c r="G105" s="846">
        <v>7.3</v>
      </c>
      <c r="H105" s="846"/>
      <c r="I105" s="50"/>
      <c r="J105" s="1008">
        <v>45529.46162037037</v>
      </c>
      <c r="P105" s="29">
        <v>9</v>
      </c>
      <c r="Q105" s="844">
        <v>45505</v>
      </c>
      <c r="R105" s="50" t="s">
        <v>14060</v>
      </c>
      <c r="S105" s="50" t="s">
        <v>18742</v>
      </c>
      <c r="T105" s="845" t="s">
        <v>44</v>
      </c>
      <c r="U105" s="50" t="s">
        <v>11393</v>
      </c>
      <c r="V105" s="846"/>
      <c r="W105" s="846">
        <v>1810.86</v>
      </c>
      <c r="X105" s="50" t="s">
        <v>18693</v>
      </c>
      <c r="Y105" s="1008">
        <v>45528.65415509259</v>
      </c>
    </row>
    <row r="106" spans="1:25" x14ac:dyDescent="0.25">
      <c r="A106" s="29">
        <v>37</v>
      </c>
      <c r="B106" s="1147">
        <v>45510</v>
      </c>
      <c r="C106" s="50" t="s">
        <v>18730</v>
      </c>
      <c r="D106" s="50" t="s">
        <v>18764</v>
      </c>
      <c r="E106" s="845" t="s">
        <v>13206</v>
      </c>
      <c r="F106" s="50" t="s">
        <v>11396</v>
      </c>
      <c r="G106" s="846">
        <v>14.57</v>
      </c>
      <c r="H106" s="846"/>
      <c r="I106" s="50"/>
      <c r="J106" s="1008">
        <v>45529.46162037037</v>
      </c>
      <c r="P106" s="29">
        <v>10</v>
      </c>
      <c r="Q106" s="844">
        <v>45505</v>
      </c>
      <c r="R106" s="50" t="s">
        <v>16246</v>
      </c>
      <c r="S106" s="50" t="s">
        <v>18743</v>
      </c>
      <c r="T106" s="845" t="s">
        <v>44</v>
      </c>
      <c r="U106" s="50" t="s">
        <v>11393</v>
      </c>
      <c r="V106" s="846"/>
      <c r="W106" s="846">
        <v>2816.89</v>
      </c>
      <c r="X106" s="50"/>
      <c r="Y106" s="1008">
        <v>45528.723854166667</v>
      </c>
    </row>
    <row r="107" spans="1:25" x14ac:dyDescent="0.25">
      <c r="A107" s="29">
        <v>38</v>
      </c>
      <c r="B107" s="1147">
        <v>45511</v>
      </c>
      <c r="C107" s="50" t="s">
        <v>18732</v>
      </c>
      <c r="D107" s="50" t="s">
        <v>18765</v>
      </c>
      <c r="E107" s="845" t="s">
        <v>42</v>
      </c>
      <c r="F107" s="50" t="s">
        <v>43</v>
      </c>
      <c r="G107" s="846"/>
      <c r="H107" s="846">
        <v>58.97</v>
      </c>
      <c r="I107" s="50"/>
      <c r="J107" s="1008">
        <v>45529.462800925925</v>
      </c>
      <c r="P107" s="29">
        <v>11</v>
      </c>
      <c r="Q107" s="844">
        <v>45505</v>
      </c>
      <c r="R107" s="50" t="s">
        <v>18019</v>
      </c>
      <c r="S107" s="50" t="s">
        <v>18744</v>
      </c>
      <c r="T107" s="845" t="s">
        <v>44</v>
      </c>
      <c r="U107" s="50" t="s">
        <v>11393</v>
      </c>
      <c r="V107" s="846"/>
      <c r="W107" s="846">
        <v>6438.6</v>
      </c>
      <c r="X107" s="50"/>
      <c r="Y107" s="1008">
        <v>45528.738587962966</v>
      </c>
    </row>
    <row r="108" spans="1:25" x14ac:dyDescent="0.25">
      <c r="A108" s="29">
        <v>38</v>
      </c>
      <c r="B108" s="1147">
        <v>45511</v>
      </c>
      <c r="C108" s="50" t="s">
        <v>18732</v>
      </c>
      <c r="D108" s="50" t="s">
        <v>18765</v>
      </c>
      <c r="E108" s="845" t="s">
        <v>18729</v>
      </c>
      <c r="F108" s="50" t="s">
        <v>78</v>
      </c>
      <c r="G108" s="846">
        <v>51.29</v>
      </c>
      <c r="H108" s="846"/>
      <c r="I108" s="50"/>
      <c r="J108" s="1008">
        <v>45529.462800925925</v>
      </c>
      <c r="P108" s="29">
        <v>12</v>
      </c>
      <c r="Q108" s="844">
        <v>45505</v>
      </c>
      <c r="R108" s="50" t="s">
        <v>18019</v>
      </c>
      <c r="S108" s="50" t="s">
        <v>18745</v>
      </c>
      <c r="T108" s="845" t="s">
        <v>44</v>
      </c>
      <c r="U108" s="50" t="s">
        <v>11393</v>
      </c>
      <c r="V108" s="846"/>
      <c r="W108" s="846">
        <v>6740.43</v>
      </c>
      <c r="X108" s="50"/>
      <c r="Y108" s="1008">
        <v>45528.743449074071</v>
      </c>
    </row>
    <row r="109" spans="1:25" x14ac:dyDescent="0.25">
      <c r="A109" s="29">
        <v>38</v>
      </c>
      <c r="B109" s="1147">
        <v>45511</v>
      </c>
      <c r="C109" s="50" t="s">
        <v>18732</v>
      </c>
      <c r="D109" s="50" t="s">
        <v>18765</v>
      </c>
      <c r="E109" s="845" t="s">
        <v>13205</v>
      </c>
      <c r="F109" s="50" t="s">
        <v>11395</v>
      </c>
      <c r="G109" s="846">
        <v>2.56</v>
      </c>
      <c r="H109" s="846"/>
      <c r="I109" s="50"/>
      <c r="J109" s="1008">
        <v>45529.462800925925</v>
      </c>
      <c r="P109" s="29">
        <v>13</v>
      </c>
      <c r="Q109" s="844">
        <v>45505</v>
      </c>
      <c r="R109" s="50" t="s">
        <v>18019</v>
      </c>
      <c r="S109" s="50" t="s">
        <v>18746</v>
      </c>
      <c r="T109" s="845" t="s">
        <v>44</v>
      </c>
      <c r="U109" s="50" t="s">
        <v>11393</v>
      </c>
      <c r="V109" s="846"/>
      <c r="W109" s="846">
        <v>6237.42</v>
      </c>
      <c r="X109" s="50"/>
      <c r="Y109" s="1008">
        <v>45528.747974537036</v>
      </c>
    </row>
    <row r="110" spans="1:25" x14ac:dyDescent="0.25">
      <c r="A110" s="29">
        <v>38</v>
      </c>
      <c r="B110" s="1147">
        <v>45511</v>
      </c>
      <c r="C110" s="50" t="s">
        <v>18732</v>
      </c>
      <c r="D110" s="50" t="s">
        <v>18765</v>
      </c>
      <c r="E110" s="845" t="s">
        <v>13206</v>
      </c>
      <c r="F110" s="50" t="s">
        <v>11396</v>
      </c>
      <c r="G110" s="846">
        <v>5.12</v>
      </c>
      <c r="H110" s="846"/>
      <c r="I110" s="50"/>
      <c r="J110" s="1008">
        <v>45529.462800925925</v>
      </c>
      <c r="P110" s="29">
        <v>14</v>
      </c>
      <c r="Q110" s="844">
        <v>45505</v>
      </c>
      <c r="R110" s="50" t="s">
        <v>18019</v>
      </c>
      <c r="S110" s="50" t="s">
        <v>18747</v>
      </c>
      <c r="T110" s="845" t="s">
        <v>44</v>
      </c>
      <c r="U110" s="50" t="s">
        <v>11393</v>
      </c>
      <c r="V110" s="846"/>
      <c r="W110" s="846">
        <v>11166.98</v>
      </c>
      <c r="X110" s="50"/>
      <c r="Y110" s="1008">
        <v>45528.754733796297</v>
      </c>
    </row>
    <row r="111" spans="1:25" x14ac:dyDescent="0.25">
      <c r="A111" s="29">
        <v>39</v>
      </c>
      <c r="B111" s="1147">
        <v>45511</v>
      </c>
      <c r="C111" s="50" t="s">
        <v>18734</v>
      </c>
      <c r="D111" s="50" t="s">
        <v>18766</v>
      </c>
      <c r="E111" s="845" t="s">
        <v>42</v>
      </c>
      <c r="F111" s="50" t="s">
        <v>43</v>
      </c>
      <c r="G111" s="846"/>
      <c r="H111" s="846">
        <v>50</v>
      </c>
      <c r="I111" s="50"/>
      <c r="J111" s="1008">
        <v>45529.463414351849</v>
      </c>
      <c r="P111" s="29">
        <v>15</v>
      </c>
      <c r="Q111" s="844">
        <v>45505</v>
      </c>
      <c r="R111" s="50" t="s">
        <v>13480</v>
      </c>
      <c r="S111" s="50" t="s">
        <v>18748</v>
      </c>
      <c r="T111" s="845" t="s">
        <v>44</v>
      </c>
      <c r="U111" s="50" t="s">
        <v>11393</v>
      </c>
      <c r="V111" s="846"/>
      <c r="W111" s="846">
        <v>8450.66</v>
      </c>
      <c r="X111" s="50"/>
      <c r="Y111" s="1008">
        <v>45528.755219907405</v>
      </c>
    </row>
    <row r="112" spans="1:25" x14ac:dyDescent="0.25">
      <c r="A112" s="29">
        <v>39</v>
      </c>
      <c r="B112" s="1147">
        <v>45511</v>
      </c>
      <c r="C112" s="50" t="s">
        <v>18734</v>
      </c>
      <c r="D112" s="50" t="s">
        <v>18766</v>
      </c>
      <c r="E112" s="845" t="s">
        <v>18735</v>
      </c>
      <c r="F112" s="50" t="s">
        <v>81</v>
      </c>
      <c r="G112" s="846">
        <v>50</v>
      </c>
      <c r="H112" s="846"/>
      <c r="I112" s="50"/>
      <c r="J112" s="1008">
        <v>45529.463414351849</v>
      </c>
      <c r="P112" s="29">
        <v>16</v>
      </c>
      <c r="Q112" s="844">
        <v>45505</v>
      </c>
      <c r="R112" s="50" t="s">
        <v>18436</v>
      </c>
      <c r="S112" s="50" t="s">
        <v>18749</v>
      </c>
      <c r="T112" s="845" t="s">
        <v>44</v>
      </c>
      <c r="U112" s="50" t="s">
        <v>11393</v>
      </c>
      <c r="V112" s="846"/>
      <c r="W112" s="846">
        <v>201.21</v>
      </c>
      <c r="X112" s="50"/>
      <c r="Y112" s="1008">
        <v>45528.756493055553</v>
      </c>
    </row>
    <row r="113" spans="1:25" x14ac:dyDescent="0.25">
      <c r="A113" s="29">
        <v>40</v>
      </c>
      <c r="B113" s="1147">
        <v>45515</v>
      </c>
      <c r="C113" s="50" t="s">
        <v>18737</v>
      </c>
      <c r="D113" s="50" t="s">
        <v>18767</v>
      </c>
      <c r="E113" s="845" t="s">
        <v>42</v>
      </c>
      <c r="F113" s="50" t="s">
        <v>43</v>
      </c>
      <c r="G113" s="846"/>
      <c r="H113" s="846">
        <v>107.68</v>
      </c>
      <c r="I113" s="50"/>
      <c r="J113" s="1008">
        <v>45529.463946759257</v>
      </c>
      <c r="P113" s="29">
        <v>17</v>
      </c>
      <c r="Q113" s="844">
        <v>45505</v>
      </c>
      <c r="R113" s="50" t="s">
        <v>11468</v>
      </c>
      <c r="S113" s="50" t="s">
        <v>18750</v>
      </c>
      <c r="T113" s="845" t="s">
        <v>44</v>
      </c>
      <c r="U113" s="50" t="s">
        <v>11393</v>
      </c>
      <c r="V113" s="846"/>
      <c r="W113" s="846">
        <v>5030.16</v>
      </c>
      <c r="X113" s="50"/>
      <c r="Y113" s="1008">
        <v>45528.757604166669</v>
      </c>
    </row>
    <row r="114" spans="1:25" x14ac:dyDescent="0.25">
      <c r="A114" s="29">
        <v>40</v>
      </c>
      <c r="B114" s="1147">
        <v>45515</v>
      </c>
      <c r="C114" s="50" t="s">
        <v>18737</v>
      </c>
      <c r="D114" s="50" t="s">
        <v>18767</v>
      </c>
      <c r="E114" s="845" t="s">
        <v>18717</v>
      </c>
      <c r="F114" s="50" t="s">
        <v>80</v>
      </c>
      <c r="G114" s="846">
        <v>93.66</v>
      </c>
      <c r="H114" s="846"/>
      <c r="I114" s="50"/>
      <c r="J114" s="1008">
        <v>45529.463946759257</v>
      </c>
      <c r="P114" s="29">
        <v>18</v>
      </c>
      <c r="Q114" s="844">
        <v>45505</v>
      </c>
      <c r="R114" s="50" t="s">
        <v>12622</v>
      </c>
      <c r="S114" s="50" t="s">
        <v>18751</v>
      </c>
      <c r="T114" s="845" t="s">
        <v>44</v>
      </c>
      <c r="U114" s="50" t="s">
        <v>11393</v>
      </c>
      <c r="V114" s="846"/>
      <c r="W114" s="846">
        <v>704.23</v>
      </c>
      <c r="X114" s="50"/>
      <c r="Y114" s="1008">
        <v>45528.758055555554</v>
      </c>
    </row>
    <row r="115" spans="1:25" x14ac:dyDescent="0.25">
      <c r="A115" s="29">
        <v>40</v>
      </c>
      <c r="B115" s="1147">
        <v>45515</v>
      </c>
      <c r="C115" s="50" t="s">
        <v>18737</v>
      </c>
      <c r="D115" s="50" t="s">
        <v>18767</v>
      </c>
      <c r="E115" s="845" t="s">
        <v>13205</v>
      </c>
      <c r="F115" s="50" t="s">
        <v>11395</v>
      </c>
      <c r="G115" s="846">
        <v>4.68</v>
      </c>
      <c r="H115" s="846"/>
      <c r="I115" s="50"/>
      <c r="J115" s="1008">
        <v>45529.463946759257</v>
      </c>
      <c r="P115" s="29">
        <v>19</v>
      </c>
      <c r="Q115" s="844">
        <v>45506</v>
      </c>
      <c r="R115" s="50" t="s">
        <v>18019</v>
      </c>
      <c r="S115" s="50" t="s">
        <v>18752</v>
      </c>
      <c r="T115" s="845" t="s">
        <v>44</v>
      </c>
      <c r="U115" s="50" t="s">
        <v>11393</v>
      </c>
      <c r="V115" s="846"/>
      <c r="W115" s="846">
        <v>1106.6400000000001</v>
      </c>
      <c r="X115" s="50"/>
      <c r="Y115" s="1008">
        <v>45528.758530092593</v>
      </c>
    </row>
    <row r="116" spans="1:25" x14ac:dyDescent="0.25">
      <c r="A116" s="29">
        <v>40</v>
      </c>
      <c r="B116" s="1147">
        <v>45515</v>
      </c>
      <c r="C116" s="50" t="s">
        <v>18737</v>
      </c>
      <c r="D116" s="50" t="s">
        <v>18767</v>
      </c>
      <c r="E116" s="845" t="s">
        <v>13206</v>
      </c>
      <c r="F116" s="50" t="s">
        <v>11396</v>
      </c>
      <c r="G116" s="846">
        <v>9.34</v>
      </c>
      <c r="H116" s="846"/>
      <c r="I116" s="50"/>
      <c r="J116" s="1008">
        <v>45529.463946759257</v>
      </c>
      <c r="P116" s="29">
        <v>20</v>
      </c>
      <c r="Q116" s="844">
        <v>45506</v>
      </c>
      <c r="R116" s="50" t="s">
        <v>18477</v>
      </c>
      <c r="S116" s="50" t="s">
        <v>18753</v>
      </c>
      <c r="T116" s="845" t="s">
        <v>44</v>
      </c>
      <c r="U116" s="848" t="s">
        <v>11393</v>
      </c>
      <c r="V116" s="846"/>
      <c r="W116" s="846">
        <v>2213.27</v>
      </c>
      <c r="X116" s="849"/>
      <c r="Y116" s="1008">
        <v>45529.348402777781</v>
      </c>
    </row>
    <row r="117" spans="1:25" x14ac:dyDescent="0.25">
      <c r="A117" s="29">
        <v>41</v>
      </c>
      <c r="B117" s="1147">
        <v>45518</v>
      </c>
      <c r="C117" s="50" t="s">
        <v>18739</v>
      </c>
      <c r="D117" s="50" t="s">
        <v>18768</v>
      </c>
      <c r="E117" s="845" t="s">
        <v>42</v>
      </c>
      <c r="F117" s="50" t="s">
        <v>43</v>
      </c>
      <c r="G117" s="846"/>
      <c r="H117" s="846">
        <v>2299.5</v>
      </c>
      <c r="I117" s="50"/>
      <c r="J117" s="1008">
        <v>45529.464537037034</v>
      </c>
      <c r="P117" s="29">
        <v>21</v>
      </c>
      <c r="Q117" s="844">
        <v>45509</v>
      </c>
      <c r="R117" s="50" t="s">
        <v>12508</v>
      </c>
      <c r="S117" s="50" t="s">
        <v>18754</v>
      </c>
      <c r="T117" s="845" t="s">
        <v>44</v>
      </c>
      <c r="U117" s="50" t="s">
        <v>11393</v>
      </c>
      <c r="V117" s="846"/>
      <c r="W117" s="846">
        <v>2012.06</v>
      </c>
      <c r="X117" s="50"/>
      <c r="Y117" s="1008">
        <v>45529.348796296297</v>
      </c>
    </row>
    <row r="118" spans="1:25" x14ac:dyDescent="0.25">
      <c r="A118" s="29">
        <v>41</v>
      </c>
      <c r="B118" s="1147">
        <v>45518</v>
      </c>
      <c r="C118" s="50" t="s">
        <v>18739</v>
      </c>
      <c r="D118" s="50" t="s">
        <v>18768</v>
      </c>
      <c r="E118" s="845" t="s">
        <v>18726</v>
      </c>
      <c r="F118" s="50" t="s">
        <v>11391</v>
      </c>
      <c r="G118" s="846">
        <v>2000</v>
      </c>
      <c r="H118" s="846"/>
      <c r="I118" s="50"/>
      <c r="J118" s="1008">
        <v>45529.464537037034</v>
      </c>
      <c r="P118" s="29">
        <v>22</v>
      </c>
      <c r="Q118" s="844">
        <v>45509</v>
      </c>
      <c r="R118" s="50" t="s">
        <v>18049</v>
      </c>
      <c r="S118" s="50" t="s">
        <v>18755</v>
      </c>
      <c r="T118" s="845" t="s">
        <v>44</v>
      </c>
      <c r="U118" s="50" t="s">
        <v>11393</v>
      </c>
      <c r="V118" s="846"/>
      <c r="W118" s="846">
        <v>804.83</v>
      </c>
      <c r="X118" s="50"/>
      <c r="Y118" s="1008">
        <v>45529.35596064815</v>
      </c>
    </row>
    <row r="119" spans="1:25" x14ac:dyDescent="0.25">
      <c r="A119" s="29">
        <v>41</v>
      </c>
      <c r="B119" s="1147">
        <v>45518</v>
      </c>
      <c r="C119" s="50" t="s">
        <v>18739</v>
      </c>
      <c r="D119" s="50" t="s">
        <v>18768</v>
      </c>
      <c r="E119" s="845" t="s">
        <v>13205</v>
      </c>
      <c r="F119" s="50" t="s">
        <v>11395</v>
      </c>
      <c r="G119" s="846">
        <v>100</v>
      </c>
      <c r="H119" s="846"/>
      <c r="I119" s="50"/>
      <c r="J119" s="1008">
        <v>45529.464537037034</v>
      </c>
      <c r="P119" s="29">
        <v>23</v>
      </c>
      <c r="Q119" s="844">
        <v>45509</v>
      </c>
      <c r="R119" s="50" t="s">
        <v>11479</v>
      </c>
      <c r="S119" s="50" t="s">
        <v>18756</v>
      </c>
      <c r="T119" s="845" t="s">
        <v>44</v>
      </c>
      <c r="U119" s="50" t="s">
        <v>11393</v>
      </c>
      <c r="V119" s="846"/>
      <c r="W119" s="846">
        <v>402.41</v>
      </c>
      <c r="X119" s="50"/>
      <c r="Y119" s="1008">
        <v>45529.356354166666</v>
      </c>
    </row>
    <row r="120" spans="1:25" x14ac:dyDescent="0.25">
      <c r="A120" s="29">
        <v>41</v>
      </c>
      <c r="B120" s="1147">
        <v>45518</v>
      </c>
      <c r="C120" s="50" t="s">
        <v>18739</v>
      </c>
      <c r="D120" s="50" t="s">
        <v>18768</v>
      </c>
      <c r="E120" s="845" t="s">
        <v>13206</v>
      </c>
      <c r="F120" s="50" t="s">
        <v>11396</v>
      </c>
      <c r="G120" s="846">
        <v>199.5</v>
      </c>
      <c r="H120" s="846"/>
      <c r="I120" s="50"/>
      <c r="J120" s="1008">
        <v>45529.464537037034</v>
      </c>
      <c r="P120" s="29">
        <v>24</v>
      </c>
      <c r="Q120" s="844">
        <v>45509</v>
      </c>
      <c r="R120" s="50" t="s">
        <v>17294</v>
      </c>
      <c r="S120" s="50" t="s">
        <v>18757</v>
      </c>
      <c r="T120" s="845" t="s">
        <v>44</v>
      </c>
      <c r="U120" s="50" t="s">
        <v>11393</v>
      </c>
      <c r="V120" s="846"/>
      <c r="W120" s="846">
        <v>10000</v>
      </c>
      <c r="X120" s="50"/>
      <c r="Y120" s="1008">
        <v>45529.357627314814</v>
      </c>
    </row>
    <row r="121" spans="1:25" x14ac:dyDescent="0.25">
      <c r="A121" s="29">
        <v>42</v>
      </c>
      <c r="B121" s="1147">
        <v>45509</v>
      </c>
      <c r="C121" s="50" t="s">
        <v>18769</v>
      </c>
      <c r="D121" s="50" t="s">
        <v>18771</v>
      </c>
      <c r="E121" s="845" t="s">
        <v>42</v>
      </c>
      <c r="F121" s="50" t="s">
        <v>43</v>
      </c>
      <c r="G121" s="846"/>
      <c r="H121" s="846">
        <v>32.04</v>
      </c>
      <c r="I121" s="50"/>
      <c r="J121" s="1008">
        <v>45529.468888888892</v>
      </c>
      <c r="P121" s="29">
        <v>43</v>
      </c>
      <c r="Q121" s="844">
        <v>45509</v>
      </c>
      <c r="R121" s="50" t="s">
        <v>11477</v>
      </c>
      <c r="S121" s="50" t="s">
        <v>18776</v>
      </c>
      <c r="T121" s="845" t="s">
        <v>44</v>
      </c>
      <c r="U121" s="50" t="s">
        <v>11393</v>
      </c>
      <c r="V121" s="846"/>
      <c r="W121" s="846">
        <v>12963.43</v>
      </c>
      <c r="X121" s="50"/>
      <c r="Y121" s="1008">
        <v>45529.624039351853</v>
      </c>
    </row>
    <row r="122" spans="1:25" x14ac:dyDescent="0.25">
      <c r="A122" s="29">
        <v>42</v>
      </c>
      <c r="B122" s="1147">
        <v>45509</v>
      </c>
      <c r="C122" s="50" t="s">
        <v>18769</v>
      </c>
      <c r="D122" s="50" t="s">
        <v>18771</v>
      </c>
      <c r="E122" s="845" t="s">
        <v>18770</v>
      </c>
      <c r="F122" s="50" t="s">
        <v>84</v>
      </c>
      <c r="G122" s="846">
        <v>27.87</v>
      </c>
      <c r="H122" s="846"/>
      <c r="I122" s="50"/>
      <c r="J122" s="1008">
        <v>45529.468888888892</v>
      </c>
      <c r="P122" s="29">
        <v>44</v>
      </c>
      <c r="Q122" s="844">
        <v>45509</v>
      </c>
      <c r="R122" s="50" t="s">
        <v>18558</v>
      </c>
      <c r="S122" s="50" t="s">
        <v>18777</v>
      </c>
      <c r="T122" s="845" t="s">
        <v>44</v>
      </c>
      <c r="U122" s="50" t="s">
        <v>11393</v>
      </c>
      <c r="V122" s="846"/>
      <c r="W122" s="846">
        <v>6338</v>
      </c>
      <c r="X122" s="50"/>
      <c r="Y122" s="1008">
        <v>45529.62431712963</v>
      </c>
    </row>
    <row r="123" spans="1:25" x14ac:dyDescent="0.25">
      <c r="A123" s="29">
        <v>42</v>
      </c>
      <c r="B123" s="1147">
        <v>45509</v>
      </c>
      <c r="C123" s="50" t="s">
        <v>18769</v>
      </c>
      <c r="D123" s="50" t="s">
        <v>18771</v>
      </c>
      <c r="E123" s="845" t="s">
        <v>13205</v>
      </c>
      <c r="F123" s="50" t="s">
        <v>11395</v>
      </c>
      <c r="G123" s="846">
        <v>1.39</v>
      </c>
      <c r="H123" s="846"/>
      <c r="I123" s="50"/>
      <c r="J123" s="1008">
        <v>45529.468888888892</v>
      </c>
      <c r="P123" s="29">
        <v>45</v>
      </c>
      <c r="Q123" s="844">
        <v>45509</v>
      </c>
      <c r="R123" s="50" t="s">
        <v>17907</v>
      </c>
      <c r="S123" s="50" t="s">
        <v>18778</v>
      </c>
      <c r="T123" s="845" t="s">
        <v>44</v>
      </c>
      <c r="U123" s="50" t="s">
        <v>11393</v>
      </c>
      <c r="V123" s="846"/>
      <c r="W123" s="846">
        <v>1408.44</v>
      </c>
      <c r="X123" s="50"/>
      <c r="Y123" s="1008">
        <v>45529.624560185184</v>
      </c>
    </row>
    <row r="124" spans="1:25" x14ac:dyDescent="0.25">
      <c r="A124" s="29">
        <v>42</v>
      </c>
      <c r="B124" s="1147">
        <v>45509</v>
      </c>
      <c r="C124" s="50" t="s">
        <v>18769</v>
      </c>
      <c r="D124" s="50" t="s">
        <v>18771</v>
      </c>
      <c r="E124" s="845" t="s">
        <v>13206</v>
      </c>
      <c r="F124" s="50" t="s">
        <v>11396</v>
      </c>
      <c r="G124" s="846">
        <v>2.78</v>
      </c>
      <c r="H124" s="846"/>
      <c r="I124" s="50"/>
      <c r="J124" s="1008">
        <v>45529.468888888892</v>
      </c>
      <c r="P124" s="29">
        <v>46</v>
      </c>
      <c r="Q124" s="844">
        <v>45509</v>
      </c>
      <c r="R124" s="50" t="s">
        <v>13865</v>
      </c>
      <c r="S124" s="50" t="s">
        <v>18779</v>
      </c>
      <c r="T124" s="845" t="s">
        <v>44</v>
      </c>
      <c r="U124" s="50" t="s">
        <v>11393</v>
      </c>
      <c r="V124" s="846"/>
      <c r="W124" s="846">
        <v>13279.61</v>
      </c>
      <c r="X124" s="50"/>
      <c r="Y124" s="1008">
        <v>45529.624756944446</v>
      </c>
    </row>
    <row r="125" spans="1:25" x14ac:dyDescent="0.25">
      <c r="A125" s="29">
        <v>43</v>
      </c>
      <c r="B125" s="1147">
        <v>45509</v>
      </c>
      <c r="C125" s="50" t="s">
        <v>11477</v>
      </c>
      <c r="D125" s="50" t="s">
        <v>18776</v>
      </c>
      <c r="E125" s="845" t="s">
        <v>42</v>
      </c>
      <c r="F125" s="50" t="s">
        <v>43</v>
      </c>
      <c r="G125" s="846">
        <v>12963.43</v>
      </c>
      <c r="H125" s="846"/>
      <c r="I125" s="50"/>
      <c r="J125" s="1008">
        <v>45529.624039351853</v>
      </c>
      <c r="P125" s="29">
        <v>47</v>
      </c>
      <c r="Q125" s="844">
        <v>45509</v>
      </c>
      <c r="R125" s="50" t="s">
        <v>11471</v>
      </c>
      <c r="S125" s="50" t="s">
        <v>18780</v>
      </c>
      <c r="T125" s="845" t="s">
        <v>44</v>
      </c>
      <c r="U125" s="50" t="s">
        <v>11393</v>
      </c>
      <c r="V125" s="846"/>
      <c r="W125" s="846">
        <v>603.62</v>
      </c>
      <c r="X125" s="50"/>
      <c r="Y125" s="1008">
        <v>45529.625023148146</v>
      </c>
    </row>
    <row r="126" spans="1:25" x14ac:dyDescent="0.25">
      <c r="A126" s="29">
        <v>43</v>
      </c>
      <c r="B126" s="1147">
        <v>45509</v>
      </c>
      <c r="C126" s="50" t="s">
        <v>11477</v>
      </c>
      <c r="D126" s="50" t="s">
        <v>18776</v>
      </c>
      <c r="E126" s="845" t="s">
        <v>44</v>
      </c>
      <c r="F126" s="50" t="s">
        <v>11393</v>
      </c>
      <c r="G126" s="846"/>
      <c r="H126" s="846">
        <v>12963.43</v>
      </c>
      <c r="I126" s="50"/>
      <c r="J126" s="1008">
        <v>45529.624039351853</v>
      </c>
      <c r="P126" s="29">
        <v>48</v>
      </c>
      <c r="Q126" s="844">
        <v>45509</v>
      </c>
      <c r="R126" s="50" t="s">
        <v>18497</v>
      </c>
      <c r="S126" s="50" t="s">
        <v>18781</v>
      </c>
      <c r="T126" s="845" t="s">
        <v>44</v>
      </c>
      <c r="U126" s="50" t="s">
        <v>11393</v>
      </c>
      <c r="V126" s="846"/>
      <c r="W126" s="846">
        <v>15895.29</v>
      </c>
      <c r="X126" s="50"/>
      <c r="Y126" s="1008">
        <v>45529.625231481485</v>
      </c>
    </row>
    <row r="127" spans="1:25" x14ac:dyDescent="0.25">
      <c r="A127" s="29">
        <v>44</v>
      </c>
      <c r="B127" s="1147">
        <v>45509</v>
      </c>
      <c r="C127" s="50" t="s">
        <v>18558</v>
      </c>
      <c r="D127" s="50" t="s">
        <v>18777</v>
      </c>
      <c r="E127" s="845" t="s">
        <v>42</v>
      </c>
      <c r="F127" s="50" t="s">
        <v>43</v>
      </c>
      <c r="G127" s="846">
        <v>6338</v>
      </c>
      <c r="H127" s="846"/>
      <c r="I127" s="50"/>
      <c r="J127" s="1008">
        <v>45529.62431712963</v>
      </c>
      <c r="P127" s="29">
        <v>49</v>
      </c>
      <c r="Q127" s="844">
        <v>45510</v>
      </c>
      <c r="R127" s="50" t="s">
        <v>17330</v>
      </c>
      <c r="S127" s="50" t="s">
        <v>18782</v>
      </c>
      <c r="T127" s="845" t="s">
        <v>44</v>
      </c>
      <c r="U127" s="50" t="s">
        <v>11393</v>
      </c>
      <c r="V127" s="846"/>
      <c r="W127" s="846">
        <v>9959.7099999999991</v>
      </c>
      <c r="X127" s="50"/>
      <c r="Y127" s="1008">
        <v>45529.627812500003</v>
      </c>
    </row>
    <row r="128" spans="1:25" x14ac:dyDescent="0.25">
      <c r="A128" s="29">
        <v>44</v>
      </c>
      <c r="B128" s="1147">
        <v>45509</v>
      </c>
      <c r="C128" s="50" t="s">
        <v>18558</v>
      </c>
      <c r="D128" s="50" t="s">
        <v>18777</v>
      </c>
      <c r="E128" s="845" t="s">
        <v>44</v>
      </c>
      <c r="F128" s="50" t="s">
        <v>11393</v>
      </c>
      <c r="G128" s="846"/>
      <c r="H128" s="846">
        <v>6338</v>
      </c>
      <c r="I128" s="50"/>
      <c r="J128" s="1008">
        <v>45529.62431712963</v>
      </c>
      <c r="P128" s="29">
        <v>50</v>
      </c>
      <c r="Q128" s="844">
        <v>45510</v>
      </c>
      <c r="R128" s="50" t="s">
        <v>14006</v>
      </c>
      <c r="S128" s="50" t="s">
        <v>18783</v>
      </c>
      <c r="T128" s="845" t="s">
        <v>44</v>
      </c>
      <c r="U128" s="50" t="s">
        <v>11393</v>
      </c>
      <c r="V128" s="846"/>
      <c r="W128" s="846">
        <v>201.21</v>
      </c>
      <c r="X128" s="50"/>
      <c r="Y128" s="1008">
        <v>45529.628136574072</v>
      </c>
    </row>
    <row r="129" spans="1:25" x14ac:dyDescent="0.25">
      <c r="A129" s="29">
        <v>45</v>
      </c>
      <c r="B129" s="1147">
        <v>45509</v>
      </c>
      <c r="C129" s="50" t="s">
        <v>17907</v>
      </c>
      <c r="D129" s="50" t="s">
        <v>18778</v>
      </c>
      <c r="E129" s="845" t="s">
        <v>42</v>
      </c>
      <c r="F129" s="50" t="s">
        <v>43</v>
      </c>
      <c r="G129" s="846">
        <v>1408.44</v>
      </c>
      <c r="H129" s="846"/>
      <c r="I129" s="50"/>
      <c r="J129" s="1008">
        <v>45529.624560185184</v>
      </c>
      <c r="P129" s="29">
        <v>51</v>
      </c>
      <c r="Q129" s="844">
        <v>45510</v>
      </c>
      <c r="R129" s="50" t="s">
        <v>13911</v>
      </c>
      <c r="S129" s="50" t="s">
        <v>18784</v>
      </c>
      <c r="T129" s="845" t="s">
        <v>44</v>
      </c>
      <c r="U129" s="50" t="s">
        <v>11393</v>
      </c>
      <c r="V129" s="846"/>
      <c r="W129" s="846">
        <v>905.43</v>
      </c>
      <c r="X129" s="50"/>
      <c r="Y129" s="1008">
        <v>45529.62840277778</v>
      </c>
    </row>
    <row r="130" spans="1:25" x14ac:dyDescent="0.25">
      <c r="A130" s="29">
        <v>45</v>
      </c>
      <c r="B130" s="1147">
        <v>45509</v>
      </c>
      <c r="C130" s="50" t="s">
        <v>17907</v>
      </c>
      <c r="D130" s="50" t="s">
        <v>18778</v>
      </c>
      <c r="E130" s="845" t="s">
        <v>44</v>
      </c>
      <c r="F130" s="50" t="s">
        <v>11393</v>
      </c>
      <c r="G130" s="846"/>
      <c r="H130" s="846">
        <v>1408.44</v>
      </c>
      <c r="I130" s="50"/>
      <c r="J130" s="1008">
        <v>45529.624560185184</v>
      </c>
      <c r="P130" s="29">
        <v>52</v>
      </c>
      <c r="Q130" s="844">
        <v>45510</v>
      </c>
      <c r="R130" s="50" t="s">
        <v>15524</v>
      </c>
      <c r="S130" s="50" t="s">
        <v>18785</v>
      </c>
      <c r="T130" s="845" t="s">
        <v>44</v>
      </c>
      <c r="U130" s="50" t="s">
        <v>11393</v>
      </c>
      <c r="V130" s="846"/>
      <c r="W130" s="846">
        <v>2313.88</v>
      </c>
      <c r="X130" s="50"/>
      <c r="Y130" s="1008">
        <v>45529.628761574073</v>
      </c>
    </row>
    <row r="131" spans="1:25" x14ac:dyDescent="0.25">
      <c r="A131" s="29">
        <v>46</v>
      </c>
      <c r="B131" s="1147">
        <v>45509</v>
      </c>
      <c r="C131" s="50" t="s">
        <v>13865</v>
      </c>
      <c r="D131" s="50" t="s">
        <v>18779</v>
      </c>
      <c r="E131" s="845" t="s">
        <v>42</v>
      </c>
      <c r="F131" s="50" t="s">
        <v>43</v>
      </c>
      <c r="G131" s="846">
        <v>13279.61</v>
      </c>
      <c r="H131" s="846"/>
      <c r="I131" s="50"/>
      <c r="J131" s="1008">
        <v>45529.624756944446</v>
      </c>
      <c r="P131" s="29">
        <v>53</v>
      </c>
      <c r="Q131" s="844">
        <v>45510</v>
      </c>
      <c r="R131" s="50" t="s">
        <v>15654</v>
      </c>
      <c r="S131" s="50" t="s">
        <v>18786</v>
      </c>
      <c r="T131" s="845" t="s">
        <v>44</v>
      </c>
      <c r="U131" s="50" t="s">
        <v>11393</v>
      </c>
      <c r="V131" s="846"/>
      <c r="W131" s="846">
        <v>704.23</v>
      </c>
      <c r="X131" s="50"/>
      <c r="Y131" s="1008">
        <v>45529.630520833336</v>
      </c>
    </row>
    <row r="132" spans="1:25" x14ac:dyDescent="0.25">
      <c r="A132" s="29">
        <v>46</v>
      </c>
      <c r="B132" s="1147">
        <v>45509</v>
      </c>
      <c r="C132" s="50" t="s">
        <v>13865</v>
      </c>
      <c r="D132" s="50" t="s">
        <v>18779</v>
      </c>
      <c r="E132" s="845" t="s">
        <v>44</v>
      </c>
      <c r="F132" s="50" t="s">
        <v>11393</v>
      </c>
      <c r="G132" s="846"/>
      <c r="H132" s="846">
        <v>13279.61</v>
      </c>
      <c r="I132" s="50"/>
      <c r="J132" s="1008">
        <v>45529.624756944446</v>
      </c>
      <c r="P132" s="29">
        <v>54</v>
      </c>
      <c r="Q132" s="844">
        <v>45510</v>
      </c>
      <c r="R132" s="50" t="s">
        <v>17563</v>
      </c>
      <c r="S132" s="50" t="s">
        <v>18787</v>
      </c>
      <c r="T132" s="845" t="s">
        <v>44</v>
      </c>
      <c r="U132" s="50" t="s">
        <v>11393</v>
      </c>
      <c r="V132" s="846"/>
      <c r="W132" s="846">
        <v>301.81</v>
      </c>
      <c r="X132" s="50"/>
      <c r="Y132" s="1008">
        <v>45529.631064814814</v>
      </c>
    </row>
    <row r="133" spans="1:25" x14ac:dyDescent="0.25">
      <c r="A133" s="29">
        <v>47</v>
      </c>
      <c r="B133" s="1147">
        <v>45509</v>
      </c>
      <c r="C133" s="50" t="s">
        <v>11471</v>
      </c>
      <c r="D133" s="50" t="s">
        <v>18780</v>
      </c>
      <c r="E133" s="845" t="s">
        <v>42</v>
      </c>
      <c r="F133" s="50" t="s">
        <v>43</v>
      </c>
      <c r="G133" s="846">
        <v>603.62</v>
      </c>
      <c r="H133" s="846"/>
      <c r="I133" s="50"/>
      <c r="J133" s="1008">
        <v>45529.625023148146</v>
      </c>
      <c r="P133" s="29">
        <v>55</v>
      </c>
      <c r="Q133" s="844">
        <v>45510</v>
      </c>
      <c r="R133" s="50" t="s">
        <v>17294</v>
      </c>
      <c r="S133" s="50" t="s">
        <v>18788</v>
      </c>
      <c r="T133" s="845" t="s">
        <v>44</v>
      </c>
      <c r="U133" s="50" t="s">
        <v>11393</v>
      </c>
      <c r="V133" s="846"/>
      <c r="W133" s="846">
        <v>5432.52</v>
      </c>
      <c r="X133" s="50"/>
      <c r="Y133" s="1008">
        <v>45529.631863425922</v>
      </c>
    </row>
    <row r="134" spans="1:25" x14ac:dyDescent="0.25">
      <c r="A134" s="29">
        <v>47</v>
      </c>
      <c r="B134" s="1147">
        <v>45509</v>
      </c>
      <c r="C134" s="50" t="s">
        <v>11471</v>
      </c>
      <c r="D134" s="50" t="s">
        <v>18780</v>
      </c>
      <c r="E134" s="845" t="s">
        <v>44</v>
      </c>
      <c r="F134" s="50" t="s">
        <v>11393</v>
      </c>
      <c r="G134" s="846"/>
      <c r="H134" s="846">
        <v>603.62</v>
      </c>
      <c r="I134" s="50"/>
      <c r="J134" s="1008">
        <v>45529.625023148146</v>
      </c>
      <c r="P134" s="29">
        <v>56</v>
      </c>
      <c r="Q134" s="844">
        <v>45510</v>
      </c>
      <c r="R134" s="50" t="s">
        <v>17829</v>
      </c>
      <c r="S134" s="50" t="s">
        <v>18789</v>
      </c>
      <c r="T134" s="845" t="s">
        <v>44</v>
      </c>
      <c r="U134" s="50" t="s">
        <v>11393</v>
      </c>
      <c r="V134" s="846"/>
      <c r="W134" s="846">
        <v>201.21</v>
      </c>
      <c r="X134" s="50"/>
      <c r="Y134" s="1008">
        <v>45529.633194444446</v>
      </c>
    </row>
    <row r="135" spans="1:25" x14ac:dyDescent="0.25">
      <c r="A135" s="29">
        <v>48</v>
      </c>
      <c r="B135" s="1147">
        <v>45509</v>
      </c>
      <c r="C135" s="50" t="s">
        <v>18497</v>
      </c>
      <c r="D135" s="50" t="s">
        <v>18781</v>
      </c>
      <c r="E135" s="845" t="s">
        <v>42</v>
      </c>
      <c r="F135" s="50" t="s">
        <v>43</v>
      </c>
      <c r="G135" s="846">
        <v>15895.29</v>
      </c>
      <c r="H135" s="846"/>
      <c r="I135" s="50"/>
      <c r="J135" s="1008">
        <v>45529.625231481485</v>
      </c>
      <c r="P135" s="29">
        <v>59</v>
      </c>
      <c r="Q135" s="844">
        <v>45511</v>
      </c>
      <c r="R135" s="50" t="s">
        <v>14160</v>
      </c>
      <c r="S135" s="50" t="s">
        <v>18792</v>
      </c>
      <c r="T135" s="845" t="s">
        <v>44</v>
      </c>
      <c r="U135" s="50" t="s">
        <v>11393</v>
      </c>
      <c r="V135" s="846"/>
      <c r="W135" s="846">
        <v>1207.24</v>
      </c>
      <c r="X135" s="50"/>
      <c r="Y135" s="1008">
        <v>45529.635277777779</v>
      </c>
    </row>
    <row r="136" spans="1:25" x14ac:dyDescent="0.25">
      <c r="A136" s="29">
        <v>48</v>
      </c>
      <c r="B136" s="1147">
        <v>45509</v>
      </c>
      <c r="C136" s="50" t="s">
        <v>18497</v>
      </c>
      <c r="D136" s="50" t="s">
        <v>18781</v>
      </c>
      <c r="E136" s="845" t="s">
        <v>44</v>
      </c>
      <c r="F136" s="50" t="s">
        <v>11393</v>
      </c>
      <c r="G136" s="846"/>
      <c r="H136" s="846">
        <v>15895.29</v>
      </c>
      <c r="I136" s="50"/>
      <c r="J136" s="1008">
        <v>45529.625231481485</v>
      </c>
      <c r="P136" s="29">
        <v>60</v>
      </c>
      <c r="Q136" s="844">
        <v>45511</v>
      </c>
      <c r="R136" s="50" t="s">
        <v>16114</v>
      </c>
      <c r="S136" s="50" t="s">
        <v>18793</v>
      </c>
      <c r="T136" s="845" t="s">
        <v>44</v>
      </c>
      <c r="U136" s="50" t="s">
        <v>11393</v>
      </c>
      <c r="V136" s="846"/>
      <c r="W136" s="846">
        <v>1192.8699999999999</v>
      </c>
      <c r="X136" s="50"/>
      <c r="Y136" s="1008">
        <v>45529.635613425926</v>
      </c>
    </row>
    <row r="137" spans="1:25" x14ac:dyDescent="0.25">
      <c r="A137" s="29">
        <v>49</v>
      </c>
      <c r="B137" s="1147">
        <v>45510</v>
      </c>
      <c r="C137" s="50" t="s">
        <v>17330</v>
      </c>
      <c r="D137" s="50" t="s">
        <v>18782</v>
      </c>
      <c r="E137" s="845" t="s">
        <v>42</v>
      </c>
      <c r="F137" s="50" t="s">
        <v>43</v>
      </c>
      <c r="G137" s="846">
        <v>9959.7099999999991</v>
      </c>
      <c r="H137" s="846"/>
      <c r="I137" s="50"/>
      <c r="J137" s="1008">
        <v>45529.627812500003</v>
      </c>
      <c r="P137" s="29">
        <v>61</v>
      </c>
      <c r="Q137" s="844">
        <v>45512</v>
      </c>
      <c r="R137" s="50" t="s">
        <v>18302</v>
      </c>
      <c r="S137" s="50" t="s">
        <v>18794</v>
      </c>
      <c r="T137" s="845" t="s">
        <v>44</v>
      </c>
      <c r="U137" s="50" t="s">
        <v>11393</v>
      </c>
      <c r="V137" s="846"/>
      <c r="W137" s="846">
        <v>3578.6</v>
      </c>
      <c r="X137" s="50"/>
      <c r="Y137" s="1008">
        <v>45529.636006944442</v>
      </c>
    </row>
    <row r="138" spans="1:25" x14ac:dyDescent="0.25">
      <c r="A138" s="29">
        <v>49</v>
      </c>
      <c r="B138" s="1147">
        <v>45510</v>
      </c>
      <c r="C138" s="50" t="s">
        <v>17330</v>
      </c>
      <c r="D138" s="50" t="s">
        <v>18782</v>
      </c>
      <c r="E138" s="845" t="s">
        <v>44</v>
      </c>
      <c r="F138" s="50" t="s">
        <v>11393</v>
      </c>
      <c r="G138" s="846"/>
      <c r="H138" s="846">
        <v>9959.7099999999991</v>
      </c>
      <c r="I138" s="50"/>
      <c r="J138" s="1008">
        <v>45529.627812500003</v>
      </c>
      <c r="P138" s="29">
        <v>2</v>
      </c>
      <c r="Q138" s="844">
        <v>45513</v>
      </c>
      <c r="R138" s="50" t="s">
        <v>15787</v>
      </c>
      <c r="S138" s="50" t="s">
        <v>18719</v>
      </c>
      <c r="T138" s="845" t="s">
        <v>44</v>
      </c>
      <c r="U138" s="50" t="s">
        <v>11393</v>
      </c>
      <c r="V138" s="846">
        <v>999.13</v>
      </c>
      <c r="W138" s="846"/>
      <c r="X138" s="50"/>
      <c r="Y138" s="1008">
        <v>45524.393472222226</v>
      </c>
    </row>
    <row r="139" spans="1:25" x14ac:dyDescent="0.25">
      <c r="A139" s="29">
        <v>50</v>
      </c>
      <c r="B139" s="1147">
        <v>45510</v>
      </c>
      <c r="C139" s="50" t="s">
        <v>14006</v>
      </c>
      <c r="D139" s="50" t="s">
        <v>18783</v>
      </c>
      <c r="E139" s="845" t="s">
        <v>42</v>
      </c>
      <c r="F139" s="50" t="s">
        <v>43</v>
      </c>
      <c r="G139" s="846">
        <v>201.21</v>
      </c>
      <c r="H139" s="846"/>
      <c r="I139" s="50"/>
      <c r="J139" s="1008">
        <v>45529.628136574072</v>
      </c>
      <c r="P139" s="29">
        <v>3</v>
      </c>
      <c r="Q139" s="844">
        <v>45513</v>
      </c>
      <c r="R139" s="50" t="s">
        <v>16995</v>
      </c>
      <c r="S139" s="50" t="s">
        <v>18720</v>
      </c>
      <c r="T139" s="845" t="s">
        <v>44</v>
      </c>
      <c r="U139" s="50" t="s">
        <v>11393</v>
      </c>
      <c r="V139" s="846">
        <v>862.31</v>
      </c>
      <c r="W139" s="846"/>
      <c r="X139" s="50"/>
      <c r="Y139" s="1008">
        <v>45524.393611111111</v>
      </c>
    </row>
    <row r="140" spans="1:25" x14ac:dyDescent="0.25">
      <c r="A140" s="29">
        <v>50</v>
      </c>
      <c r="B140" s="1147">
        <v>45510</v>
      </c>
      <c r="C140" s="50" t="s">
        <v>14006</v>
      </c>
      <c r="D140" s="50" t="s">
        <v>18783</v>
      </c>
      <c r="E140" s="845" t="s">
        <v>44</v>
      </c>
      <c r="F140" s="50" t="s">
        <v>11393</v>
      </c>
      <c r="G140" s="846"/>
      <c r="H140" s="846">
        <v>201.21</v>
      </c>
      <c r="I140" s="50"/>
      <c r="J140" s="1008">
        <v>45529.628136574072</v>
      </c>
      <c r="P140" s="29">
        <v>4</v>
      </c>
      <c r="Q140" s="844">
        <v>45513</v>
      </c>
      <c r="R140" s="50" t="s">
        <v>16682</v>
      </c>
      <c r="S140" s="50" t="s">
        <v>18721</v>
      </c>
      <c r="T140" s="845" t="s">
        <v>44</v>
      </c>
      <c r="U140" s="50" t="s">
        <v>11393</v>
      </c>
      <c r="V140" s="846">
        <v>2493.52</v>
      </c>
      <c r="W140" s="846"/>
      <c r="X140" s="50"/>
      <c r="Y140" s="1008">
        <v>45524.394432870373</v>
      </c>
    </row>
    <row r="141" spans="1:25" x14ac:dyDescent="0.25">
      <c r="A141" s="29">
        <v>51</v>
      </c>
      <c r="B141" s="1147">
        <v>45510</v>
      </c>
      <c r="C141" s="50" t="s">
        <v>13911</v>
      </c>
      <c r="D141" s="50" t="s">
        <v>18784</v>
      </c>
      <c r="E141" s="845" t="s">
        <v>42</v>
      </c>
      <c r="F141" s="50" t="s">
        <v>43</v>
      </c>
      <c r="G141" s="846">
        <v>905.43</v>
      </c>
      <c r="H141" s="846"/>
      <c r="I141" s="50"/>
      <c r="J141" s="1008">
        <v>45529.62840277778</v>
      </c>
      <c r="P141" s="29">
        <v>5</v>
      </c>
      <c r="Q141" s="844">
        <v>45513</v>
      </c>
      <c r="R141" s="50" t="s">
        <v>17010</v>
      </c>
      <c r="S141" s="50" t="s">
        <v>18722</v>
      </c>
      <c r="T141" s="845" t="s">
        <v>44</v>
      </c>
      <c r="U141" s="50" t="s">
        <v>11393</v>
      </c>
      <c r="V141" s="846">
        <v>2989.35</v>
      </c>
      <c r="W141" s="846"/>
      <c r="X141" s="50"/>
      <c r="Y141" s="1008">
        <v>45524.397581018522</v>
      </c>
    </row>
    <row r="142" spans="1:25" x14ac:dyDescent="0.25">
      <c r="A142" s="29">
        <v>51</v>
      </c>
      <c r="B142" s="1147">
        <v>45510</v>
      </c>
      <c r="C142" s="50" t="s">
        <v>13911</v>
      </c>
      <c r="D142" s="50" t="s">
        <v>18784</v>
      </c>
      <c r="E142" s="845" t="s">
        <v>44</v>
      </c>
      <c r="F142" s="50" t="s">
        <v>11393</v>
      </c>
      <c r="G142" s="846"/>
      <c r="H142" s="846">
        <v>905.43</v>
      </c>
      <c r="I142" s="50"/>
      <c r="J142" s="1008">
        <v>45529.62840277778</v>
      </c>
      <c r="P142" s="29">
        <v>6</v>
      </c>
      <c r="Q142" s="844">
        <v>45513</v>
      </c>
      <c r="R142" s="50" t="s">
        <v>17579</v>
      </c>
      <c r="S142" s="50" t="s">
        <v>18723</v>
      </c>
      <c r="T142" s="845" t="s">
        <v>44</v>
      </c>
      <c r="U142" s="50" t="s">
        <v>11393</v>
      </c>
      <c r="V142" s="846">
        <v>563.38</v>
      </c>
      <c r="W142" s="846"/>
      <c r="X142" s="50"/>
      <c r="Y142" s="1008">
        <v>45524.905069444445</v>
      </c>
    </row>
    <row r="143" spans="1:25" x14ac:dyDescent="0.25">
      <c r="A143" s="29">
        <v>52</v>
      </c>
      <c r="B143" s="1147">
        <v>45510</v>
      </c>
      <c r="C143" s="50" t="s">
        <v>15524</v>
      </c>
      <c r="D143" s="50" t="s">
        <v>18785</v>
      </c>
      <c r="E143" s="845" t="s">
        <v>42</v>
      </c>
      <c r="F143" s="50" t="s">
        <v>43</v>
      </c>
      <c r="G143" s="846">
        <v>2313.88</v>
      </c>
      <c r="H143" s="846"/>
      <c r="I143" s="50"/>
      <c r="J143" s="1008">
        <v>45529.628761574073</v>
      </c>
      <c r="P143" s="29">
        <v>62</v>
      </c>
      <c r="Q143" s="844">
        <v>45513</v>
      </c>
      <c r="R143" s="50" t="s">
        <v>18001</v>
      </c>
      <c r="S143" s="50" t="s">
        <v>18795</v>
      </c>
      <c r="T143" s="845" t="s">
        <v>44</v>
      </c>
      <c r="U143" s="50" t="s">
        <v>11393</v>
      </c>
      <c r="V143" s="846"/>
      <c r="W143" s="846">
        <v>301.81</v>
      </c>
      <c r="X143" s="50"/>
      <c r="Y143" s="1008">
        <v>45529.636423611111</v>
      </c>
    </row>
    <row r="144" spans="1:25" x14ac:dyDescent="0.25">
      <c r="A144" s="29">
        <v>52</v>
      </c>
      <c r="B144" s="1147">
        <v>45510</v>
      </c>
      <c r="C144" s="50" t="s">
        <v>15524</v>
      </c>
      <c r="D144" s="50" t="s">
        <v>18785</v>
      </c>
      <c r="E144" s="845" t="s">
        <v>44</v>
      </c>
      <c r="F144" s="50" t="s">
        <v>11393</v>
      </c>
      <c r="G144" s="846"/>
      <c r="H144" s="846">
        <v>2313.88</v>
      </c>
      <c r="I144" s="50"/>
      <c r="J144" s="1008">
        <v>45529.628761574073</v>
      </c>
      <c r="P144" s="29">
        <v>63</v>
      </c>
      <c r="Q144" s="844">
        <v>45513</v>
      </c>
      <c r="R144" s="50" t="s">
        <v>14064</v>
      </c>
      <c r="S144" s="50" t="s">
        <v>18796</v>
      </c>
      <c r="T144" s="845" t="s">
        <v>44</v>
      </c>
      <c r="U144" s="50" t="s">
        <v>11393</v>
      </c>
      <c r="V144" s="846"/>
      <c r="W144" s="846">
        <v>704.23</v>
      </c>
      <c r="X144" s="50"/>
      <c r="Y144" s="1008">
        <v>45529.637430555558</v>
      </c>
    </row>
    <row r="145" spans="1:25" x14ac:dyDescent="0.25">
      <c r="A145" s="29">
        <v>53</v>
      </c>
      <c r="B145" s="1147">
        <v>45510</v>
      </c>
      <c r="C145" s="50" t="s">
        <v>15654</v>
      </c>
      <c r="D145" s="50" t="s">
        <v>18786</v>
      </c>
      <c r="E145" s="845" t="s">
        <v>42</v>
      </c>
      <c r="F145" s="50" t="s">
        <v>43</v>
      </c>
      <c r="G145" s="846">
        <v>704.23</v>
      </c>
      <c r="H145" s="846"/>
      <c r="I145" s="50"/>
      <c r="J145" s="1008">
        <v>45529.630520833336</v>
      </c>
      <c r="P145" s="29">
        <v>64</v>
      </c>
      <c r="Q145" s="844">
        <v>45513</v>
      </c>
      <c r="R145" s="50" t="s">
        <v>15821</v>
      </c>
      <c r="S145" s="50" t="s">
        <v>18797</v>
      </c>
      <c r="T145" s="845" t="s">
        <v>44</v>
      </c>
      <c r="U145" s="50" t="s">
        <v>11393</v>
      </c>
      <c r="V145" s="846"/>
      <c r="W145" s="846">
        <v>862.31</v>
      </c>
      <c r="X145" s="50"/>
      <c r="Y145" s="1008">
        <v>45529.637719907405</v>
      </c>
    </row>
    <row r="146" spans="1:25" x14ac:dyDescent="0.25">
      <c r="A146" s="29">
        <v>53</v>
      </c>
      <c r="B146" s="1147">
        <v>45510</v>
      </c>
      <c r="C146" s="50" t="s">
        <v>15654</v>
      </c>
      <c r="D146" s="50" t="s">
        <v>18786</v>
      </c>
      <c r="E146" s="845" t="s">
        <v>44</v>
      </c>
      <c r="F146" s="50" t="s">
        <v>11393</v>
      </c>
      <c r="G146" s="846"/>
      <c r="H146" s="846">
        <v>704.23</v>
      </c>
      <c r="I146" s="50"/>
      <c r="J146" s="1008">
        <v>45529.630520833336</v>
      </c>
      <c r="P146" s="29">
        <v>65</v>
      </c>
      <c r="Q146" s="844">
        <v>45517</v>
      </c>
      <c r="R146" s="50" t="s">
        <v>18542</v>
      </c>
      <c r="S146" s="50" t="s">
        <v>18798</v>
      </c>
      <c r="T146" s="845" t="s">
        <v>44</v>
      </c>
      <c r="U146" s="50" t="s">
        <v>11393</v>
      </c>
      <c r="V146" s="846"/>
      <c r="W146" s="846">
        <v>1207.24</v>
      </c>
      <c r="X146" s="50"/>
      <c r="Y146" s="1008">
        <v>45529.638090277775</v>
      </c>
    </row>
    <row r="147" spans="1:25" x14ac:dyDescent="0.25">
      <c r="A147" s="29">
        <v>54</v>
      </c>
      <c r="B147" s="1147">
        <v>45510</v>
      </c>
      <c r="C147" s="50" t="s">
        <v>17563</v>
      </c>
      <c r="D147" s="50" t="s">
        <v>18787</v>
      </c>
      <c r="E147" s="845" t="s">
        <v>42</v>
      </c>
      <c r="F147" s="50" t="s">
        <v>43</v>
      </c>
      <c r="G147" s="846">
        <v>301.81</v>
      </c>
      <c r="H147" s="846"/>
      <c r="I147" s="50"/>
      <c r="J147" s="1008">
        <v>45529.631064814814</v>
      </c>
      <c r="P147" s="29">
        <v>66</v>
      </c>
      <c r="Q147" s="844">
        <v>45518</v>
      </c>
      <c r="R147" s="50" t="s">
        <v>18446</v>
      </c>
      <c r="S147" s="50" t="s">
        <v>18799</v>
      </c>
      <c r="T147" s="845" t="s">
        <v>44</v>
      </c>
      <c r="U147" s="50" t="s">
        <v>11393</v>
      </c>
      <c r="V147" s="846"/>
      <c r="W147" s="846">
        <v>18812.79</v>
      </c>
      <c r="X147" s="50"/>
      <c r="Y147" s="1008">
        <v>45529.638506944444</v>
      </c>
    </row>
    <row r="148" spans="1:25" x14ac:dyDescent="0.25">
      <c r="A148" s="29">
        <v>54</v>
      </c>
      <c r="B148" s="1147">
        <v>45510</v>
      </c>
      <c r="C148" s="50" t="s">
        <v>17563</v>
      </c>
      <c r="D148" s="50" t="s">
        <v>18787</v>
      </c>
      <c r="E148" s="845" t="s">
        <v>44</v>
      </c>
      <c r="F148" s="50" t="s">
        <v>11393</v>
      </c>
      <c r="G148" s="846"/>
      <c r="H148" s="846">
        <v>301.81</v>
      </c>
      <c r="I148" s="50"/>
      <c r="J148" s="1008">
        <v>45529.631064814814</v>
      </c>
      <c r="P148" s="29">
        <v>67</v>
      </c>
      <c r="Q148" s="844">
        <v>45518</v>
      </c>
      <c r="R148" s="50" t="s">
        <v>16682</v>
      </c>
      <c r="S148" s="50" t="s">
        <v>18800</v>
      </c>
      <c r="T148" s="845" t="s">
        <v>44</v>
      </c>
      <c r="U148" s="50" t="s">
        <v>11393</v>
      </c>
      <c r="V148" s="846"/>
      <c r="W148" s="846">
        <v>2493.52</v>
      </c>
      <c r="X148" s="50"/>
      <c r="Y148" s="1008">
        <v>45529.639687499999</v>
      </c>
    </row>
    <row r="149" spans="1:25" x14ac:dyDescent="0.25">
      <c r="A149" s="29">
        <v>55</v>
      </c>
      <c r="B149" s="1147">
        <v>45510</v>
      </c>
      <c r="C149" s="50" t="s">
        <v>17294</v>
      </c>
      <c r="D149" s="50" t="s">
        <v>18788</v>
      </c>
      <c r="E149" s="845" t="s">
        <v>42</v>
      </c>
      <c r="F149" s="50" t="s">
        <v>43</v>
      </c>
      <c r="G149" s="846">
        <v>5432.52</v>
      </c>
      <c r="H149" s="846"/>
      <c r="I149" s="50"/>
      <c r="J149" s="1008">
        <v>45529.631863425922</v>
      </c>
      <c r="P149" s="29">
        <v>68</v>
      </c>
      <c r="Q149" s="844">
        <v>45518</v>
      </c>
      <c r="R149" s="50" t="s">
        <v>18325</v>
      </c>
      <c r="S149" s="50" t="s">
        <v>18801</v>
      </c>
      <c r="T149" s="845" t="s">
        <v>44</v>
      </c>
      <c r="U149" s="50" t="s">
        <v>11393</v>
      </c>
      <c r="V149" s="846"/>
      <c r="W149" s="846">
        <v>7976.4</v>
      </c>
      <c r="X149" s="50"/>
      <c r="Y149" s="1008">
        <v>45529.640081018515</v>
      </c>
    </row>
    <row r="150" spans="1:25" x14ac:dyDescent="0.25">
      <c r="A150" s="29">
        <v>55</v>
      </c>
      <c r="B150" s="1147">
        <v>45510</v>
      </c>
      <c r="C150" s="50" t="s">
        <v>17294</v>
      </c>
      <c r="D150" s="50" t="s">
        <v>18788</v>
      </c>
      <c r="E150" s="845" t="s">
        <v>44</v>
      </c>
      <c r="F150" s="50" t="s">
        <v>11393</v>
      </c>
      <c r="G150" s="846"/>
      <c r="H150" s="846">
        <v>5432.52</v>
      </c>
      <c r="I150" s="50"/>
      <c r="J150" s="1008">
        <v>45529.631863425922</v>
      </c>
      <c r="P150" s="29">
        <v>69</v>
      </c>
      <c r="Q150" s="844">
        <v>45519</v>
      </c>
      <c r="R150" s="50" t="s">
        <v>14155</v>
      </c>
      <c r="S150" s="50" t="s">
        <v>18804</v>
      </c>
      <c r="T150" s="845" t="s">
        <v>44</v>
      </c>
      <c r="U150" s="50" t="s">
        <v>11393</v>
      </c>
      <c r="V150" s="846"/>
      <c r="W150" s="846">
        <v>1810.86</v>
      </c>
      <c r="X150" s="50"/>
      <c r="Y150" s="1008">
        <v>45529.810243055559</v>
      </c>
    </row>
    <row r="151" spans="1:25" x14ac:dyDescent="0.25">
      <c r="A151" s="29">
        <v>56</v>
      </c>
      <c r="B151" s="1147">
        <v>45510</v>
      </c>
      <c r="C151" s="50" t="s">
        <v>17829</v>
      </c>
      <c r="D151" s="50" t="s">
        <v>18789</v>
      </c>
      <c r="E151" s="845" t="s">
        <v>42</v>
      </c>
      <c r="F151" s="50" t="s">
        <v>43</v>
      </c>
      <c r="G151" s="846">
        <v>201.21</v>
      </c>
      <c r="H151" s="846"/>
      <c r="I151" s="50"/>
      <c r="J151" s="1008">
        <v>45529.633194444446</v>
      </c>
      <c r="P151" s="29">
        <v>70</v>
      </c>
      <c r="Q151" s="844">
        <v>45519</v>
      </c>
      <c r="R151" s="50" t="s">
        <v>14023</v>
      </c>
      <c r="S151" s="50" t="s">
        <v>18805</v>
      </c>
      <c r="T151" s="845" t="s">
        <v>44</v>
      </c>
      <c r="U151" s="50" t="s">
        <v>11393</v>
      </c>
      <c r="V151" s="846"/>
      <c r="W151" s="846">
        <v>6740.41</v>
      </c>
      <c r="X151" s="50"/>
      <c r="Y151" s="1008">
        <v>45529.811585648145</v>
      </c>
    </row>
    <row r="152" spans="1:25" x14ac:dyDescent="0.25">
      <c r="A152" s="29">
        <v>56</v>
      </c>
      <c r="B152" s="1147">
        <v>45510</v>
      </c>
      <c r="C152" s="50" t="s">
        <v>17829</v>
      </c>
      <c r="D152" s="50" t="s">
        <v>18789</v>
      </c>
      <c r="E152" s="845" t="s">
        <v>44</v>
      </c>
      <c r="F152" s="50" t="s">
        <v>11393</v>
      </c>
      <c r="G152" s="846"/>
      <c r="H152" s="846">
        <v>201.21</v>
      </c>
      <c r="I152" s="50"/>
      <c r="J152" s="1008">
        <v>45529.633194444446</v>
      </c>
      <c r="P152" s="29">
        <v>71</v>
      </c>
      <c r="Q152" s="844">
        <v>45519</v>
      </c>
      <c r="R152" s="50" t="s">
        <v>15794</v>
      </c>
      <c r="S152" s="50" t="s">
        <v>18806</v>
      </c>
      <c r="T152" s="845" t="s">
        <v>44</v>
      </c>
      <c r="U152" s="50" t="s">
        <v>11393</v>
      </c>
      <c r="V152" s="893"/>
      <c r="W152" s="893">
        <v>2989.35</v>
      </c>
      <c r="X152" s="50"/>
      <c r="Y152" s="1008">
        <v>45529.811851851853</v>
      </c>
    </row>
    <row r="153" spans="1:25" x14ac:dyDescent="0.25">
      <c r="A153" s="29">
        <v>57</v>
      </c>
      <c r="B153" s="1147">
        <v>45510</v>
      </c>
      <c r="C153" s="50" t="s">
        <v>18790</v>
      </c>
      <c r="D153" s="50" t="s">
        <v>18696</v>
      </c>
      <c r="E153" s="845" t="s">
        <v>18702</v>
      </c>
      <c r="F153" s="50" t="s">
        <v>85</v>
      </c>
      <c r="G153" s="846">
        <v>25</v>
      </c>
      <c r="H153" s="846"/>
      <c r="I153" s="50"/>
      <c r="J153" s="1008">
        <v>45529.634039351855</v>
      </c>
      <c r="P153" s="29">
        <v>72</v>
      </c>
      <c r="Q153" s="844">
        <v>45519</v>
      </c>
      <c r="R153" s="50" t="s">
        <v>18294</v>
      </c>
      <c r="S153" s="50" t="s">
        <v>18807</v>
      </c>
      <c r="T153" s="845" t="s">
        <v>44</v>
      </c>
      <c r="U153" s="50" t="s">
        <v>11393</v>
      </c>
      <c r="V153" s="893"/>
      <c r="W153" s="893">
        <v>804.83</v>
      </c>
      <c r="X153" s="50"/>
      <c r="Y153" s="1008">
        <v>45529.812662037039</v>
      </c>
    </row>
    <row r="154" spans="1:25" x14ac:dyDescent="0.25">
      <c r="A154" s="29">
        <v>57</v>
      </c>
      <c r="B154" s="1147">
        <v>45510</v>
      </c>
      <c r="C154" s="50" t="s">
        <v>18790</v>
      </c>
      <c r="D154" s="50" t="s">
        <v>18696</v>
      </c>
      <c r="E154" s="845" t="s">
        <v>42</v>
      </c>
      <c r="F154" s="50" t="s">
        <v>43</v>
      </c>
      <c r="G154" s="846"/>
      <c r="H154" s="846">
        <v>25</v>
      </c>
      <c r="I154" s="50"/>
      <c r="J154" s="1008">
        <v>45529.634039351855</v>
      </c>
      <c r="P154" s="29">
        <v>73</v>
      </c>
      <c r="Q154" s="844">
        <v>45520</v>
      </c>
      <c r="R154" s="50" t="s">
        <v>18477</v>
      </c>
      <c r="S154" s="50" t="s">
        <v>18808</v>
      </c>
      <c r="T154" s="845" t="s">
        <v>44</v>
      </c>
      <c r="U154" s="50" t="s">
        <v>11393</v>
      </c>
      <c r="V154" s="893"/>
      <c r="W154" s="893">
        <v>11368.16</v>
      </c>
      <c r="X154" s="50"/>
      <c r="Y154" s="1008">
        <v>45529.818819444445</v>
      </c>
    </row>
    <row r="155" spans="1:25" x14ac:dyDescent="0.25">
      <c r="A155" s="29">
        <v>58</v>
      </c>
      <c r="B155" s="1147">
        <v>45510</v>
      </c>
      <c r="C155" s="50" t="s">
        <v>18791</v>
      </c>
      <c r="D155" s="50" t="s">
        <v>18696</v>
      </c>
      <c r="E155" s="845" t="s">
        <v>42</v>
      </c>
      <c r="F155" s="50" t="s">
        <v>43</v>
      </c>
      <c r="G155" s="846">
        <v>514.87</v>
      </c>
      <c r="H155" s="846"/>
      <c r="I155" s="50"/>
      <c r="J155" s="1008">
        <v>45529.63486111111</v>
      </c>
      <c r="P155" s="29">
        <v>74</v>
      </c>
      <c r="Q155" s="844">
        <v>45520</v>
      </c>
      <c r="R155" s="50" t="s">
        <v>13048</v>
      </c>
      <c r="S155" s="50" t="s">
        <v>18809</v>
      </c>
      <c r="T155" s="845" t="s">
        <v>44</v>
      </c>
      <c r="U155" s="50" t="s">
        <v>11393</v>
      </c>
      <c r="V155" s="846"/>
      <c r="W155" s="846">
        <v>603.62</v>
      </c>
      <c r="X155" s="50"/>
      <c r="Y155" s="1008">
        <v>45529.830057870371</v>
      </c>
    </row>
    <row r="156" spans="1:25" x14ac:dyDescent="0.25">
      <c r="A156" s="29">
        <v>58</v>
      </c>
      <c r="B156" s="1147">
        <v>45510</v>
      </c>
      <c r="C156" s="50" t="s">
        <v>18791</v>
      </c>
      <c r="D156" s="50" t="s">
        <v>18696</v>
      </c>
      <c r="E156" s="845" t="s">
        <v>11628</v>
      </c>
      <c r="F156" s="50" t="s">
        <v>11402</v>
      </c>
      <c r="G156" s="846"/>
      <c r="H156" s="846">
        <v>514.87</v>
      </c>
      <c r="I156" s="50"/>
      <c r="J156" s="1008">
        <v>45529.63486111111</v>
      </c>
      <c r="P156" s="29">
        <v>75</v>
      </c>
      <c r="Q156" s="844">
        <v>45520</v>
      </c>
      <c r="R156" s="50" t="s">
        <v>17744</v>
      </c>
      <c r="S156" s="50" t="s">
        <v>18810</v>
      </c>
      <c r="T156" s="845" t="s">
        <v>44</v>
      </c>
      <c r="U156" s="50" t="s">
        <v>11393</v>
      </c>
      <c r="V156" s="846"/>
      <c r="W156" s="846">
        <v>3018.09</v>
      </c>
      <c r="X156" s="50"/>
      <c r="Y156" s="1008">
        <v>45529.830659722225</v>
      </c>
    </row>
    <row r="157" spans="1:25" x14ac:dyDescent="0.25">
      <c r="A157" s="29">
        <v>59</v>
      </c>
      <c r="B157" s="1147">
        <v>45511</v>
      </c>
      <c r="C157" s="50" t="s">
        <v>14160</v>
      </c>
      <c r="D157" s="50" t="s">
        <v>18792</v>
      </c>
      <c r="E157" s="845" t="s">
        <v>42</v>
      </c>
      <c r="F157" s="50" t="s">
        <v>43</v>
      </c>
      <c r="G157" s="846">
        <v>1207.24</v>
      </c>
      <c r="H157" s="846"/>
      <c r="I157" s="50"/>
      <c r="J157" s="1008">
        <v>45529.635277777779</v>
      </c>
      <c r="P157" s="29">
        <v>76</v>
      </c>
      <c r="Q157" s="844">
        <v>45520</v>
      </c>
      <c r="R157" s="50" t="s">
        <v>15096</v>
      </c>
      <c r="S157" s="50" t="s">
        <v>18811</v>
      </c>
      <c r="T157" s="845" t="s">
        <v>44</v>
      </c>
      <c r="U157" s="50" t="s">
        <v>11393</v>
      </c>
      <c r="V157" s="846"/>
      <c r="W157" s="846">
        <v>905.43</v>
      </c>
      <c r="X157" s="50"/>
      <c r="Y157" s="1008">
        <v>45529.830960648149</v>
      </c>
    </row>
    <row r="158" spans="1:25" x14ac:dyDescent="0.25">
      <c r="A158" s="29">
        <v>59</v>
      </c>
      <c r="B158" s="1147">
        <v>45511</v>
      </c>
      <c r="C158" s="50" t="s">
        <v>14160</v>
      </c>
      <c r="D158" s="50" t="s">
        <v>18792</v>
      </c>
      <c r="E158" s="845" t="s">
        <v>44</v>
      </c>
      <c r="F158" s="50" t="s">
        <v>11393</v>
      </c>
      <c r="G158" s="846"/>
      <c r="H158" s="846">
        <v>1207.24</v>
      </c>
      <c r="I158" s="50"/>
      <c r="J158" s="1008">
        <v>45529.635277777779</v>
      </c>
      <c r="P158" s="29">
        <v>77</v>
      </c>
      <c r="Q158" s="844">
        <v>45520</v>
      </c>
      <c r="R158" s="50" t="s">
        <v>18307</v>
      </c>
      <c r="S158" s="50" t="s">
        <v>18812</v>
      </c>
      <c r="T158" s="845" t="s">
        <v>44</v>
      </c>
      <c r="U158" s="50" t="s">
        <v>11393</v>
      </c>
      <c r="V158" s="846"/>
      <c r="W158" s="846">
        <v>2263.5700000000002</v>
      </c>
      <c r="X158" s="50"/>
      <c r="Y158" s="1008">
        <v>45529.831458333334</v>
      </c>
    </row>
    <row r="159" spans="1:25" x14ac:dyDescent="0.25">
      <c r="A159" s="29">
        <v>60</v>
      </c>
      <c r="B159" s="1147">
        <v>45511</v>
      </c>
      <c r="C159" s="50" t="s">
        <v>16114</v>
      </c>
      <c r="D159" s="50" t="s">
        <v>18793</v>
      </c>
      <c r="E159" s="845" t="s">
        <v>42</v>
      </c>
      <c r="F159" s="50" t="s">
        <v>43</v>
      </c>
      <c r="G159" s="846">
        <v>1192.8699999999999</v>
      </c>
      <c r="H159" s="846"/>
      <c r="I159" s="50"/>
      <c r="J159" s="1008">
        <v>45529.635613425926</v>
      </c>
      <c r="P159" s="29">
        <v>78</v>
      </c>
      <c r="Q159" s="844">
        <v>45520</v>
      </c>
      <c r="R159" s="50" t="s">
        <v>18307</v>
      </c>
      <c r="S159" s="50" t="s">
        <v>18813</v>
      </c>
      <c r="T159" s="845" t="s">
        <v>44</v>
      </c>
      <c r="U159" s="50" t="s">
        <v>11393</v>
      </c>
      <c r="V159" s="846"/>
      <c r="W159" s="846">
        <v>2263.5700000000002</v>
      </c>
      <c r="X159" s="50"/>
      <c r="Y159" s="1008">
        <v>45529.831747685188</v>
      </c>
    </row>
    <row r="160" spans="1:25" x14ac:dyDescent="0.25">
      <c r="A160" s="29">
        <v>60</v>
      </c>
      <c r="B160" s="1147">
        <v>45511</v>
      </c>
      <c r="C160" s="50" t="s">
        <v>16114</v>
      </c>
      <c r="D160" s="50" t="s">
        <v>18793</v>
      </c>
      <c r="E160" s="845" t="s">
        <v>44</v>
      </c>
      <c r="F160" s="50" t="s">
        <v>11393</v>
      </c>
      <c r="G160" s="846"/>
      <c r="H160" s="846">
        <v>1192.8699999999999</v>
      </c>
      <c r="I160" s="50"/>
      <c r="J160" s="1008">
        <v>45529.635613425926</v>
      </c>
      <c r="P160" s="29">
        <v>79</v>
      </c>
      <c r="Q160" s="844">
        <v>45520</v>
      </c>
      <c r="R160" s="50" t="s">
        <v>15787</v>
      </c>
      <c r="S160" s="50" t="s">
        <v>18814</v>
      </c>
      <c r="T160" s="845" t="s">
        <v>44</v>
      </c>
      <c r="U160" s="50" t="s">
        <v>11393</v>
      </c>
      <c r="V160" s="846"/>
      <c r="W160" s="846">
        <v>999.13</v>
      </c>
      <c r="X160" s="50"/>
      <c r="Y160" s="1008">
        <v>45529.832013888888</v>
      </c>
    </row>
    <row r="161" spans="1:25" x14ac:dyDescent="0.25">
      <c r="A161" s="29">
        <v>61</v>
      </c>
      <c r="B161" s="1147">
        <v>45512</v>
      </c>
      <c r="C161" s="50" t="s">
        <v>18302</v>
      </c>
      <c r="D161" s="50" t="s">
        <v>18794</v>
      </c>
      <c r="E161" s="845" t="s">
        <v>42</v>
      </c>
      <c r="F161" s="50" t="s">
        <v>43</v>
      </c>
      <c r="G161" s="846">
        <v>3578.6</v>
      </c>
      <c r="H161" s="846"/>
      <c r="I161" s="50"/>
      <c r="J161" s="1008">
        <v>45529.636006944442</v>
      </c>
      <c r="P161" s="29">
        <v>80</v>
      </c>
      <c r="Q161" s="844">
        <v>45520</v>
      </c>
      <c r="R161" s="50" t="s">
        <v>16700</v>
      </c>
      <c r="S161" s="50" t="s">
        <v>18815</v>
      </c>
      <c r="T161" s="845" t="s">
        <v>44</v>
      </c>
      <c r="U161" s="50" t="s">
        <v>11393</v>
      </c>
      <c r="V161" s="846"/>
      <c r="W161" s="846">
        <v>11871.17</v>
      </c>
      <c r="X161" s="50"/>
      <c r="Y161" s="1008">
        <v>45529.83253472222</v>
      </c>
    </row>
    <row r="162" spans="1:25" x14ac:dyDescent="0.25">
      <c r="A162" s="29">
        <v>61</v>
      </c>
      <c r="B162" s="1147">
        <v>45512</v>
      </c>
      <c r="C162" s="50" t="s">
        <v>18302</v>
      </c>
      <c r="D162" s="50" t="s">
        <v>18794</v>
      </c>
      <c r="E162" s="845" t="s">
        <v>44</v>
      </c>
      <c r="F162" s="50" t="s">
        <v>11393</v>
      </c>
      <c r="G162" s="846"/>
      <c r="H162" s="846">
        <v>3578.6</v>
      </c>
      <c r="I162" s="50"/>
      <c r="J162" s="1008">
        <v>45529.636006944442</v>
      </c>
      <c r="P162" s="29">
        <v>81</v>
      </c>
      <c r="Q162" s="844">
        <v>45520</v>
      </c>
      <c r="R162" s="50" t="s">
        <v>14129</v>
      </c>
      <c r="S162" s="50" t="s">
        <v>18816</v>
      </c>
      <c r="T162" s="845" t="s">
        <v>44</v>
      </c>
      <c r="U162" s="50" t="s">
        <v>11393</v>
      </c>
      <c r="V162" s="846"/>
      <c r="W162" s="846">
        <v>3118.7</v>
      </c>
      <c r="X162" s="50"/>
      <c r="Y162" s="1008">
        <v>45529.833287037036</v>
      </c>
    </row>
    <row r="163" spans="1:25" x14ac:dyDescent="0.25">
      <c r="A163" s="29">
        <v>62</v>
      </c>
      <c r="B163" s="1147">
        <v>45513</v>
      </c>
      <c r="C163" s="50" t="s">
        <v>18001</v>
      </c>
      <c r="D163" s="50" t="s">
        <v>18795</v>
      </c>
      <c r="E163" s="845" t="s">
        <v>42</v>
      </c>
      <c r="F163" s="50" t="s">
        <v>43</v>
      </c>
      <c r="G163" s="846">
        <v>301.81</v>
      </c>
      <c r="H163" s="846"/>
      <c r="I163" s="50"/>
      <c r="J163" s="1008">
        <v>45529.636423611111</v>
      </c>
      <c r="P163" s="29">
        <v>82</v>
      </c>
      <c r="Q163" s="844">
        <v>45520</v>
      </c>
      <c r="R163" s="50" t="s">
        <v>14124</v>
      </c>
      <c r="S163" s="50" t="s">
        <v>18817</v>
      </c>
      <c r="T163" s="845" t="s">
        <v>44</v>
      </c>
      <c r="U163" s="50" t="s">
        <v>11393</v>
      </c>
      <c r="V163" s="846"/>
      <c r="W163" s="846">
        <v>3018.09</v>
      </c>
      <c r="X163" s="50"/>
      <c r="Y163" s="1008">
        <v>45529.833506944444</v>
      </c>
    </row>
    <row r="164" spans="1:25" x14ac:dyDescent="0.25">
      <c r="A164" s="29">
        <v>62</v>
      </c>
      <c r="B164" s="1147">
        <v>45513</v>
      </c>
      <c r="C164" s="50" t="s">
        <v>18001</v>
      </c>
      <c r="D164" s="50" t="s">
        <v>18795</v>
      </c>
      <c r="E164" s="845" t="s">
        <v>44</v>
      </c>
      <c r="F164" s="50" t="s">
        <v>11393</v>
      </c>
      <c r="G164" s="846"/>
      <c r="H164" s="846">
        <v>301.81</v>
      </c>
      <c r="I164" s="50"/>
      <c r="J164" s="1008">
        <v>45529.636423611111</v>
      </c>
      <c r="P164" s="29">
        <v>83</v>
      </c>
      <c r="Q164" s="844">
        <v>45523</v>
      </c>
      <c r="R164" s="50" t="s">
        <v>17422</v>
      </c>
      <c r="S164" s="50" t="s">
        <v>18818</v>
      </c>
      <c r="T164" s="845" t="s">
        <v>44</v>
      </c>
      <c r="U164" s="50" t="s">
        <v>11393</v>
      </c>
      <c r="V164" s="846"/>
      <c r="W164" s="846">
        <v>5533.18</v>
      </c>
      <c r="X164" s="50"/>
      <c r="Y164" s="1008">
        <v>45529.833773148152</v>
      </c>
    </row>
    <row r="165" spans="1:25" x14ac:dyDescent="0.25">
      <c r="A165" s="29">
        <v>63</v>
      </c>
      <c r="B165" s="1147">
        <v>45513</v>
      </c>
      <c r="C165" s="50" t="s">
        <v>14064</v>
      </c>
      <c r="D165" s="50" t="s">
        <v>18796</v>
      </c>
      <c r="E165" s="845" t="s">
        <v>42</v>
      </c>
      <c r="F165" s="50" t="s">
        <v>43</v>
      </c>
      <c r="G165" s="846">
        <v>704.23</v>
      </c>
      <c r="H165" s="846"/>
      <c r="I165" s="50"/>
      <c r="J165" s="1008">
        <v>45529.637430555558</v>
      </c>
      <c r="P165" s="29">
        <v>84</v>
      </c>
      <c r="Q165" s="844">
        <v>45525</v>
      </c>
      <c r="R165" s="50" t="s">
        <v>14011</v>
      </c>
      <c r="S165" s="50" t="s">
        <v>18819</v>
      </c>
      <c r="T165" s="845" t="s">
        <v>44</v>
      </c>
      <c r="U165" s="50" t="s">
        <v>11393</v>
      </c>
      <c r="V165" s="846"/>
      <c r="W165" s="846">
        <v>2313.88</v>
      </c>
      <c r="X165" s="50"/>
      <c r="Y165" s="1008">
        <v>45529.834907407407</v>
      </c>
    </row>
    <row r="166" spans="1:25" x14ac:dyDescent="0.25">
      <c r="A166" s="29">
        <v>63</v>
      </c>
      <c r="B166" s="1147">
        <v>45513</v>
      </c>
      <c r="C166" s="50" t="s">
        <v>14064</v>
      </c>
      <c r="D166" s="50" t="s">
        <v>18796</v>
      </c>
      <c r="E166" s="845" t="s">
        <v>44</v>
      </c>
      <c r="F166" s="50" t="s">
        <v>11393</v>
      </c>
      <c r="G166" s="846"/>
      <c r="H166" s="846">
        <v>704.23</v>
      </c>
      <c r="I166" s="50"/>
      <c r="J166" s="1008">
        <v>45529.637430555558</v>
      </c>
      <c r="P166" s="29">
        <v>85</v>
      </c>
      <c r="Q166" s="844">
        <v>45526</v>
      </c>
      <c r="R166" s="50" t="s">
        <v>13948</v>
      </c>
      <c r="S166" s="50" t="s">
        <v>18820</v>
      </c>
      <c r="T166" s="845" t="s">
        <v>44</v>
      </c>
      <c r="U166" s="50" t="s">
        <v>11393</v>
      </c>
      <c r="V166" s="846"/>
      <c r="W166" s="846">
        <v>503.02</v>
      </c>
      <c r="X166" s="50"/>
      <c r="Y166" s="1008">
        <v>45529.835196759261</v>
      </c>
    </row>
    <row r="167" spans="1:25" x14ac:dyDescent="0.25">
      <c r="A167" s="29">
        <v>64</v>
      </c>
      <c r="B167" s="1147">
        <v>45513</v>
      </c>
      <c r="C167" s="50" t="s">
        <v>15821</v>
      </c>
      <c r="D167" s="50" t="s">
        <v>18797</v>
      </c>
      <c r="E167" s="845" t="s">
        <v>42</v>
      </c>
      <c r="F167" s="50" t="s">
        <v>43</v>
      </c>
      <c r="G167" s="846">
        <v>862.31</v>
      </c>
      <c r="H167" s="846"/>
      <c r="I167" s="50"/>
      <c r="J167" s="1008">
        <v>45529.637719907405</v>
      </c>
      <c r="P167" s="29">
        <v>86</v>
      </c>
      <c r="Q167" s="844">
        <v>45526</v>
      </c>
      <c r="R167" s="50" t="s">
        <v>12321</v>
      </c>
      <c r="S167" s="50" t="s">
        <v>18821</v>
      </c>
      <c r="T167" s="845" t="s">
        <v>44</v>
      </c>
      <c r="U167" s="50" t="s">
        <v>11393</v>
      </c>
      <c r="V167" s="846"/>
      <c r="W167" s="846">
        <v>905.43</v>
      </c>
      <c r="X167" s="50"/>
      <c r="Y167" s="1008">
        <v>45529.835451388892</v>
      </c>
    </row>
    <row r="168" spans="1:25" x14ac:dyDescent="0.25">
      <c r="A168" s="29">
        <v>64</v>
      </c>
      <c r="B168" s="1147">
        <v>45513</v>
      </c>
      <c r="C168" s="50" t="s">
        <v>15821</v>
      </c>
      <c r="D168" s="50" t="s">
        <v>18797</v>
      </c>
      <c r="E168" s="845" t="s">
        <v>44</v>
      </c>
      <c r="F168" s="50" t="s">
        <v>11393</v>
      </c>
      <c r="G168" s="846"/>
      <c r="H168" s="846">
        <v>862.31</v>
      </c>
      <c r="I168" s="50"/>
      <c r="J168" s="1008">
        <v>45529.637719907405</v>
      </c>
      <c r="P168" s="29">
        <v>87</v>
      </c>
      <c r="Q168" s="844">
        <v>45527</v>
      </c>
      <c r="R168" s="50" t="s">
        <v>13531</v>
      </c>
      <c r="S168" s="50" t="s">
        <v>18822</v>
      </c>
      <c r="T168" s="845" t="s">
        <v>44</v>
      </c>
      <c r="U168" s="50" t="s">
        <v>11393</v>
      </c>
      <c r="V168" s="846"/>
      <c r="W168" s="846">
        <v>5188.25</v>
      </c>
      <c r="X168" s="50"/>
      <c r="Y168" s="1008">
        <v>45529.835833333331</v>
      </c>
    </row>
    <row r="169" spans="1:25" x14ac:dyDescent="0.25">
      <c r="A169" s="29">
        <v>65</v>
      </c>
      <c r="B169" s="1147">
        <v>45517</v>
      </c>
      <c r="C169" s="50" t="s">
        <v>18542</v>
      </c>
      <c r="D169" s="50" t="s">
        <v>18798</v>
      </c>
      <c r="E169" s="845" t="s">
        <v>42</v>
      </c>
      <c r="F169" s="50" t="s">
        <v>43</v>
      </c>
      <c r="G169" s="846">
        <v>1207.24</v>
      </c>
      <c r="H169" s="846"/>
      <c r="I169" s="50"/>
      <c r="J169" s="1008">
        <v>45529.638090277775</v>
      </c>
      <c r="P169" s="29">
        <v>88</v>
      </c>
      <c r="Q169" s="844">
        <v>45527</v>
      </c>
      <c r="R169" s="50" t="s">
        <v>16927</v>
      </c>
      <c r="S169" s="50" t="s">
        <v>18823</v>
      </c>
      <c r="T169" s="845" t="s">
        <v>44</v>
      </c>
      <c r="U169" s="50" t="s">
        <v>11393</v>
      </c>
      <c r="V169" s="846"/>
      <c r="W169" s="846">
        <v>2414.48</v>
      </c>
      <c r="X169" s="50"/>
      <c r="Y169" s="1008">
        <v>45529.83625</v>
      </c>
    </row>
    <row r="170" spans="1:25" x14ac:dyDescent="0.25">
      <c r="A170" s="29">
        <v>65</v>
      </c>
      <c r="B170" s="1147">
        <v>45517</v>
      </c>
      <c r="C170" s="50" t="s">
        <v>18542</v>
      </c>
      <c r="D170" s="50" t="s">
        <v>18798</v>
      </c>
      <c r="E170" s="845" t="s">
        <v>44</v>
      </c>
      <c r="F170" s="50" t="s">
        <v>11393</v>
      </c>
      <c r="G170" s="846"/>
      <c r="H170" s="846">
        <v>1207.24</v>
      </c>
      <c r="I170" s="50"/>
      <c r="J170" s="1008">
        <v>45529.638090277775</v>
      </c>
      <c r="P170" s="29">
        <v>99</v>
      </c>
      <c r="Q170" s="844">
        <v>45532</v>
      </c>
      <c r="R170" s="50" t="s">
        <v>14175</v>
      </c>
      <c r="S170" s="50" t="s">
        <v>19394</v>
      </c>
      <c r="T170" s="845" t="s">
        <v>44</v>
      </c>
      <c r="U170" s="50" t="s">
        <v>11393</v>
      </c>
      <c r="V170" s="846"/>
      <c r="W170" s="846">
        <v>1509.05</v>
      </c>
      <c r="X170" s="50"/>
      <c r="Y170" s="1008">
        <v>45535.273564814815</v>
      </c>
    </row>
    <row r="171" spans="1:25" x14ac:dyDescent="0.25">
      <c r="A171" s="29">
        <v>66</v>
      </c>
      <c r="B171" s="1147">
        <v>45518</v>
      </c>
      <c r="C171" s="50" t="s">
        <v>18446</v>
      </c>
      <c r="D171" s="50" t="s">
        <v>18799</v>
      </c>
      <c r="E171" s="845" t="s">
        <v>42</v>
      </c>
      <c r="F171" s="50" t="s">
        <v>43</v>
      </c>
      <c r="G171" s="846">
        <v>18812.79</v>
      </c>
      <c r="H171" s="846"/>
      <c r="I171" s="50"/>
      <c r="J171" s="1008">
        <v>45529.638506944444</v>
      </c>
      <c r="P171" s="29">
        <v>100</v>
      </c>
      <c r="Q171" s="844">
        <v>45532</v>
      </c>
      <c r="R171" s="50" t="s">
        <v>11452</v>
      </c>
      <c r="S171" s="50" t="s">
        <v>19395</v>
      </c>
      <c r="T171" s="845" t="s">
        <v>44</v>
      </c>
      <c r="U171" s="50" t="s">
        <v>11393</v>
      </c>
      <c r="V171" s="846"/>
      <c r="W171" s="846">
        <v>201.1</v>
      </c>
      <c r="X171" s="50"/>
      <c r="Y171" s="1008">
        <v>45535.274131944447</v>
      </c>
    </row>
    <row r="172" spans="1:25" x14ac:dyDescent="0.25">
      <c r="A172" s="29">
        <v>66</v>
      </c>
      <c r="B172" s="1147">
        <v>45518</v>
      </c>
      <c r="C172" s="50" t="s">
        <v>18446</v>
      </c>
      <c r="D172" s="50" t="s">
        <v>18799</v>
      </c>
      <c r="E172" s="845" t="s">
        <v>44</v>
      </c>
      <c r="F172" s="50" t="s">
        <v>11393</v>
      </c>
      <c r="G172" s="846"/>
      <c r="H172" s="846">
        <v>18812.79</v>
      </c>
      <c r="I172" s="50"/>
      <c r="J172" s="1008">
        <v>45529.638506944444</v>
      </c>
      <c r="P172" s="29">
        <v>101</v>
      </c>
      <c r="Q172" s="844">
        <v>45532</v>
      </c>
      <c r="R172" s="50" t="s">
        <v>16881</v>
      </c>
      <c r="S172" s="50" t="s">
        <v>19396</v>
      </c>
      <c r="T172" s="845" t="s">
        <v>44</v>
      </c>
      <c r="U172" s="50" t="s">
        <v>11393</v>
      </c>
      <c r="V172" s="846"/>
      <c r="W172" s="846">
        <v>1307.8499999999999</v>
      </c>
      <c r="X172" s="50"/>
      <c r="Y172" s="1008">
        <v>45535.274444444447</v>
      </c>
    </row>
    <row r="173" spans="1:25" x14ac:dyDescent="0.25">
      <c r="A173" s="29">
        <v>67</v>
      </c>
      <c r="B173" s="1147">
        <v>45518</v>
      </c>
      <c r="C173" s="50" t="s">
        <v>16682</v>
      </c>
      <c r="D173" s="50" t="s">
        <v>18800</v>
      </c>
      <c r="E173" s="845" t="s">
        <v>42</v>
      </c>
      <c r="F173" s="50" t="s">
        <v>43</v>
      </c>
      <c r="G173" s="846">
        <v>2493.52</v>
      </c>
      <c r="H173" s="846"/>
      <c r="I173" s="50"/>
      <c r="J173" s="1008">
        <v>45529.639687499999</v>
      </c>
      <c r="P173" s="29">
        <v>102</v>
      </c>
      <c r="Q173" s="844">
        <v>45532</v>
      </c>
      <c r="R173" s="50" t="s">
        <v>18019</v>
      </c>
      <c r="S173" s="50" t="s">
        <v>19397</v>
      </c>
      <c r="T173" s="845" t="s">
        <v>44</v>
      </c>
      <c r="U173" s="50" t="s">
        <v>11393</v>
      </c>
      <c r="V173" s="846"/>
      <c r="W173" s="846">
        <v>3621.71</v>
      </c>
      <c r="X173" s="50"/>
      <c r="Y173" s="1008">
        <v>45535.274733796294</v>
      </c>
    </row>
    <row r="174" spans="1:25" x14ac:dyDescent="0.25">
      <c r="A174" s="29">
        <v>67</v>
      </c>
      <c r="B174" s="1147">
        <v>45518</v>
      </c>
      <c r="C174" s="50" t="s">
        <v>16682</v>
      </c>
      <c r="D174" s="50" t="s">
        <v>18800</v>
      </c>
      <c r="E174" s="845" t="s">
        <v>44</v>
      </c>
      <c r="F174" s="50" t="s">
        <v>11393</v>
      </c>
      <c r="G174" s="846"/>
      <c r="H174" s="846">
        <v>2493.52</v>
      </c>
      <c r="I174" s="50"/>
      <c r="J174" s="1008">
        <v>45529.639687499999</v>
      </c>
      <c r="P174" s="29">
        <v>103</v>
      </c>
      <c r="Q174" s="844">
        <v>45532</v>
      </c>
      <c r="R174" s="50" t="s">
        <v>18019</v>
      </c>
      <c r="S174" s="50" t="s">
        <v>19398</v>
      </c>
      <c r="T174" s="845" t="s">
        <v>44</v>
      </c>
      <c r="U174" s="50" t="s">
        <v>11393</v>
      </c>
      <c r="V174" s="846"/>
      <c r="W174" s="846">
        <v>1106.6400000000001</v>
      </c>
      <c r="X174" s="50"/>
      <c r="Y174" s="1008">
        <v>45535.275000000001</v>
      </c>
    </row>
    <row r="175" spans="1:25" x14ac:dyDescent="0.25">
      <c r="A175" s="29">
        <v>68</v>
      </c>
      <c r="B175" s="1147">
        <v>45518</v>
      </c>
      <c r="C175" s="50" t="s">
        <v>18325</v>
      </c>
      <c r="D175" s="50" t="s">
        <v>18801</v>
      </c>
      <c r="E175" s="845" t="s">
        <v>42</v>
      </c>
      <c r="F175" s="50" t="s">
        <v>43</v>
      </c>
      <c r="G175" s="846">
        <v>7976.4</v>
      </c>
      <c r="H175" s="846"/>
      <c r="I175" s="50"/>
      <c r="J175" s="1008">
        <v>45529.640081018515</v>
      </c>
      <c r="P175" s="29">
        <v>104</v>
      </c>
      <c r="Q175" s="844">
        <v>45532</v>
      </c>
      <c r="R175" s="50" t="s">
        <v>18019</v>
      </c>
      <c r="S175" s="50" t="s">
        <v>19399</v>
      </c>
      <c r="T175" s="845" t="s">
        <v>44</v>
      </c>
      <c r="U175" s="50" t="s">
        <v>11393</v>
      </c>
      <c r="V175" s="846"/>
      <c r="W175" s="846">
        <v>1106.6400000000001</v>
      </c>
      <c r="X175" s="50"/>
      <c r="Y175" s="1008">
        <v>45535.275300925925</v>
      </c>
    </row>
    <row r="176" spans="1:25" x14ac:dyDescent="0.25">
      <c r="A176" s="29">
        <v>68</v>
      </c>
      <c r="B176" s="1147">
        <v>45518</v>
      </c>
      <c r="C176" s="50" t="s">
        <v>18325</v>
      </c>
      <c r="D176" s="50" t="s">
        <v>18801</v>
      </c>
      <c r="E176" s="845" t="s">
        <v>44</v>
      </c>
      <c r="F176" s="50" t="s">
        <v>11393</v>
      </c>
      <c r="G176" s="846"/>
      <c r="H176" s="846">
        <v>7976.4</v>
      </c>
      <c r="I176" s="50"/>
      <c r="J176" s="1008">
        <v>45529.640081018515</v>
      </c>
      <c r="P176" s="29">
        <v>105</v>
      </c>
      <c r="Q176" s="844">
        <v>45532</v>
      </c>
      <c r="R176" s="50" t="s">
        <v>18019</v>
      </c>
      <c r="S176" s="50" t="s">
        <v>19400</v>
      </c>
      <c r="T176" s="845" t="s">
        <v>44</v>
      </c>
      <c r="U176" s="50" t="s">
        <v>11393</v>
      </c>
      <c r="V176" s="846"/>
      <c r="W176" s="846">
        <v>1106.6400000000001</v>
      </c>
      <c r="X176" s="50"/>
      <c r="Y176" s="1008">
        <v>45535.275520833333</v>
      </c>
    </row>
    <row r="177" spans="1:25" x14ac:dyDescent="0.25">
      <c r="A177" s="29">
        <v>69</v>
      </c>
      <c r="B177" s="1147">
        <v>45519</v>
      </c>
      <c r="C177" s="50" t="s">
        <v>14155</v>
      </c>
      <c r="D177" s="50" t="s">
        <v>18804</v>
      </c>
      <c r="E177" s="845" t="s">
        <v>42</v>
      </c>
      <c r="F177" s="50" t="s">
        <v>43</v>
      </c>
      <c r="G177" s="846">
        <v>1810.86</v>
      </c>
      <c r="H177" s="846"/>
      <c r="I177" s="50"/>
      <c r="J177" s="1008">
        <v>45529.810243055559</v>
      </c>
      <c r="P177" s="29">
        <v>106</v>
      </c>
      <c r="Q177" s="844">
        <v>45532</v>
      </c>
      <c r="R177" s="50" t="s">
        <v>18529</v>
      </c>
      <c r="S177" s="50" t="s">
        <v>19401</v>
      </c>
      <c r="T177" s="845" t="s">
        <v>44</v>
      </c>
      <c r="U177" s="50" t="s">
        <v>11393</v>
      </c>
      <c r="V177" s="846"/>
      <c r="W177" s="846">
        <v>1106.6400000000001</v>
      </c>
      <c r="X177" s="50"/>
      <c r="Y177" s="1008">
        <v>45535.275775462964</v>
      </c>
    </row>
    <row r="178" spans="1:25" x14ac:dyDescent="0.25">
      <c r="A178" s="29">
        <v>69</v>
      </c>
      <c r="B178" s="1147">
        <v>45519</v>
      </c>
      <c r="C178" s="50" t="s">
        <v>14155</v>
      </c>
      <c r="D178" s="50" t="s">
        <v>18804</v>
      </c>
      <c r="E178" s="845" t="s">
        <v>44</v>
      </c>
      <c r="F178" s="50" t="s">
        <v>11393</v>
      </c>
      <c r="G178" s="846"/>
      <c r="H178" s="846">
        <v>1810.86</v>
      </c>
      <c r="I178" s="50"/>
      <c r="J178" s="1008">
        <v>45529.810243055559</v>
      </c>
      <c r="P178" s="29">
        <v>107</v>
      </c>
      <c r="Q178" s="844">
        <v>45532</v>
      </c>
      <c r="R178" s="50" t="s">
        <v>13809</v>
      </c>
      <c r="S178" s="50" t="s">
        <v>19402</v>
      </c>
      <c r="T178" s="845" t="s">
        <v>44</v>
      </c>
      <c r="U178" s="50" t="s">
        <v>11393</v>
      </c>
      <c r="V178" s="846"/>
      <c r="W178" s="846">
        <v>7000</v>
      </c>
      <c r="X178" s="50"/>
      <c r="Y178" s="1008">
        <v>45535.276076388887</v>
      </c>
    </row>
    <row r="179" spans="1:25" x14ac:dyDescent="0.25">
      <c r="A179" s="29">
        <v>70</v>
      </c>
      <c r="B179" s="1147">
        <v>45519</v>
      </c>
      <c r="C179" s="50" t="s">
        <v>14023</v>
      </c>
      <c r="D179" s="50" t="s">
        <v>18805</v>
      </c>
      <c r="E179" s="845" t="s">
        <v>42</v>
      </c>
      <c r="F179" s="50" t="s">
        <v>43</v>
      </c>
      <c r="G179" s="846">
        <v>6740.41</v>
      </c>
      <c r="H179" s="846"/>
      <c r="I179" s="50"/>
      <c r="J179" s="1008">
        <v>45529.811585648145</v>
      </c>
      <c r="P179" s="29">
        <v>108</v>
      </c>
      <c r="Q179" s="844">
        <v>45532</v>
      </c>
      <c r="R179" s="50" t="s">
        <v>16033</v>
      </c>
      <c r="S179" s="50" t="s">
        <v>19403</v>
      </c>
      <c r="T179" s="845" t="s">
        <v>44</v>
      </c>
      <c r="U179" s="50" t="s">
        <v>11393</v>
      </c>
      <c r="V179" s="846"/>
      <c r="W179" s="846">
        <v>1609.65</v>
      </c>
      <c r="X179" s="50"/>
      <c r="Y179" s="1008">
        <v>45535.277222222219</v>
      </c>
    </row>
    <row r="180" spans="1:25" x14ac:dyDescent="0.25">
      <c r="A180" s="29">
        <v>70</v>
      </c>
      <c r="B180" s="1147">
        <v>45519</v>
      </c>
      <c r="C180" s="50" t="s">
        <v>14023</v>
      </c>
      <c r="D180" s="50" t="s">
        <v>18805</v>
      </c>
      <c r="E180" s="845" t="s">
        <v>44</v>
      </c>
      <c r="F180" s="50" t="s">
        <v>11393</v>
      </c>
      <c r="G180" s="846"/>
      <c r="H180" s="846">
        <v>6740.41</v>
      </c>
      <c r="I180" s="50"/>
      <c r="J180" s="1008">
        <v>45529.811585648145</v>
      </c>
      <c r="P180" s="29">
        <v>109</v>
      </c>
      <c r="Q180" s="844">
        <v>45532</v>
      </c>
      <c r="R180" s="50" t="s">
        <v>13898</v>
      </c>
      <c r="S180" s="50" t="s">
        <v>19404</v>
      </c>
      <c r="T180" s="845" t="s">
        <v>44</v>
      </c>
      <c r="U180" s="50" t="s">
        <v>11393</v>
      </c>
      <c r="V180" s="846"/>
      <c r="W180" s="846">
        <v>9586.0499999999993</v>
      </c>
      <c r="X180" s="50"/>
      <c r="Y180" s="1008">
        <v>45535.277673611112</v>
      </c>
    </row>
    <row r="181" spans="1:25" x14ac:dyDescent="0.25">
      <c r="A181" s="29">
        <v>71</v>
      </c>
      <c r="B181" s="1147">
        <v>45519</v>
      </c>
      <c r="C181" s="50" t="s">
        <v>15794</v>
      </c>
      <c r="D181" s="50" t="s">
        <v>18806</v>
      </c>
      <c r="E181" s="845" t="s">
        <v>42</v>
      </c>
      <c r="F181" s="50" t="s">
        <v>43</v>
      </c>
      <c r="G181" s="893">
        <v>2989.35</v>
      </c>
      <c r="H181" s="893"/>
      <c r="I181" s="50"/>
      <c r="J181" s="1008">
        <v>45529.811851851853</v>
      </c>
      <c r="P181" s="29">
        <v>110</v>
      </c>
      <c r="Q181" s="844">
        <v>45537</v>
      </c>
      <c r="R181" s="50" t="s">
        <v>19857</v>
      </c>
      <c r="S181" s="50" t="s">
        <v>19860</v>
      </c>
      <c r="T181" s="845" t="s">
        <v>44</v>
      </c>
      <c r="U181" s="50" t="s">
        <v>11393</v>
      </c>
      <c r="V181" s="846">
        <v>905.43</v>
      </c>
      <c r="W181" s="846"/>
      <c r="X181" s="50"/>
      <c r="Y181" s="1008">
        <v>45537.716527777775</v>
      </c>
    </row>
    <row r="182" spans="1:25" x14ac:dyDescent="0.25">
      <c r="A182" s="29">
        <v>71</v>
      </c>
      <c r="B182" s="1147">
        <v>45519</v>
      </c>
      <c r="C182" s="50" t="s">
        <v>15794</v>
      </c>
      <c r="D182" s="50" t="s">
        <v>18806</v>
      </c>
      <c r="E182" s="845" t="s">
        <v>44</v>
      </c>
      <c r="F182" s="50" t="s">
        <v>11393</v>
      </c>
      <c r="G182" s="893"/>
      <c r="H182" s="893">
        <v>2989.35</v>
      </c>
      <c r="I182" s="50"/>
      <c r="J182" s="1008">
        <v>45529.811851851853</v>
      </c>
      <c r="P182" s="29">
        <v>111</v>
      </c>
      <c r="Q182" s="844">
        <v>45538</v>
      </c>
      <c r="R182" s="50" t="s">
        <v>19909</v>
      </c>
      <c r="S182" s="50" t="s">
        <v>20002</v>
      </c>
      <c r="T182" s="845" t="s">
        <v>44</v>
      </c>
      <c r="U182" s="50" t="s">
        <v>11393</v>
      </c>
      <c r="V182" s="846">
        <v>6783.53</v>
      </c>
      <c r="W182" s="846"/>
      <c r="X182" s="50"/>
      <c r="Y182" s="1008">
        <v>45538.758958333332</v>
      </c>
    </row>
    <row r="183" spans="1:25" x14ac:dyDescent="0.25">
      <c r="A183" s="29">
        <v>72</v>
      </c>
      <c r="B183" s="1147">
        <v>45519</v>
      </c>
      <c r="C183" s="50" t="s">
        <v>18294</v>
      </c>
      <c r="D183" s="50" t="s">
        <v>18807</v>
      </c>
      <c r="E183" s="845" t="s">
        <v>42</v>
      </c>
      <c r="F183" s="50" t="s">
        <v>43</v>
      </c>
      <c r="G183" s="893">
        <v>804.83</v>
      </c>
      <c r="H183" s="893"/>
      <c r="I183" s="50"/>
      <c r="J183" s="1008">
        <v>45529.812662037039</v>
      </c>
      <c r="P183" s="29">
        <v>31</v>
      </c>
      <c r="Q183" s="844">
        <v>45505</v>
      </c>
      <c r="R183" s="50" t="s">
        <v>18708</v>
      </c>
      <c r="S183" s="50" t="s">
        <v>18758</v>
      </c>
      <c r="T183" s="845" t="s">
        <v>13205</v>
      </c>
      <c r="U183" s="50" t="s">
        <v>11395</v>
      </c>
      <c r="V183" s="846">
        <v>31.75</v>
      </c>
      <c r="W183" s="846"/>
      <c r="X183" s="50"/>
      <c r="Y183" s="1008">
        <v>45529.407824074071</v>
      </c>
    </row>
    <row r="184" spans="1:25" x14ac:dyDescent="0.25">
      <c r="A184" s="29">
        <v>72</v>
      </c>
      <c r="B184" s="1147">
        <v>45519</v>
      </c>
      <c r="C184" s="50" t="s">
        <v>18294</v>
      </c>
      <c r="D184" s="50" t="s">
        <v>18807</v>
      </c>
      <c r="E184" s="845" t="s">
        <v>44</v>
      </c>
      <c r="F184" s="50" t="s">
        <v>11393</v>
      </c>
      <c r="G184" s="893"/>
      <c r="H184" s="893">
        <v>804.83</v>
      </c>
      <c r="I184" s="50"/>
      <c r="J184" s="1008">
        <v>45529.812662037039</v>
      </c>
      <c r="P184" s="29">
        <v>33</v>
      </c>
      <c r="Q184" s="844">
        <v>45505</v>
      </c>
      <c r="R184" s="50" t="s">
        <v>18713</v>
      </c>
      <c r="S184" s="50" t="s">
        <v>18760</v>
      </c>
      <c r="T184" s="845" t="s">
        <v>13205</v>
      </c>
      <c r="U184" s="50" t="s">
        <v>11395</v>
      </c>
      <c r="V184" s="846">
        <v>27.5</v>
      </c>
      <c r="W184" s="846"/>
      <c r="X184" s="50"/>
      <c r="Y184" s="1008">
        <v>45529.441828703704</v>
      </c>
    </row>
    <row r="185" spans="1:25" x14ac:dyDescent="0.25">
      <c r="A185" s="29">
        <v>73</v>
      </c>
      <c r="B185" s="1147">
        <v>45520</v>
      </c>
      <c r="C185" s="50" t="s">
        <v>18477</v>
      </c>
      <c r="D185" s="50" t="s">
        <v>18808</v>
      </c>
      <c r="E185" s="845" t="s">
        <v>42</v>
      </c>
      <c r="F185" s="50" t="s">
        <v>43</v>
      </c>
      <c r="G185" s="893">
        <v>11368.16</v>
      </c>
      <c r="H185" s="893"/>
      <c r="I185" s="50"/>
      <c r="J185" s="1008">
        <v>45529.818819444445</v>
      </c>
      <c r="P185" s="29">
        <v>34</v>
      </c>
      <c r="Q185" s="844">
        <v>45508</v>
      </c>
      <c r="R185" s="50" t="s">
        <v>18716</v>
      </c>
      <c r="S185" s="50" t="s">
        <v>18761</v>
      </c>
      <c r="T185" s="845" t="s">
        <v>13205</v>
      </c>
      <c r="U185" s="50" t="s">
        <v>11395</v>
      </c>
      <c r="V185" s="846">
        <v>7.84</v>
      </c>
      <c r="W185" s="846"/>
      <c r="X185" s="50"/>
      <c r="Y185" s="1008">
        <v>45529.455763888887</v>
      </c>
    </row>
    <row r="186" spans="1:25" x14ac:dyDescent="0.25">
      <c r="A186" s="29">
        <v>73</v>
      </c>
      <c r="B186" s="1147">
        <v>45520</v>
      </c>
      <c r="C186" s="50" t="s">
        <v>18477</v>
      </c>
      <c r="D186" s="50" t="s">
        <v>18808</v>
      </c>
      <c r="E186" s="845" t="s">
        <v>44</v>
      </c>
      <c r="F186" s="50" t="s">
        <v>11393</v>
      </c>
      <c r="G186" s="893"/>
      <c r="H186" s="893">
        <v>11368.16</v>
      </c>
      <c r="I186" s="50"/>
      <c r="J186" s="1008">
        <v>45529.818819444445</v>
      </c>
      <c r="P186" s="29">
        <v>42</v>
      </c>
      <c r="Q186" s="844">
        <v>45509</v>
      </c>
      <c r="R186" s="50" t="s">
        <v>18769</v>
      </c>
      <c r="S186" s="50" t="s">
        <v>18771</v>
      </c>
      <c r="T186" s="845" t="s">
        <v>13205</v>
      </c>
      <c r="U186" s="50" t="s">
        <v>11395</v>
      </c>
      <c r="V186" s="846">
        <v>1.39</v>
      </c>
      <c r="W186" s="846"/>
      <c r="X186" s="50"/>
      <c r="Y186" s="1008">
        <v>45529.468888888892</v>
      </c>
    </row>
    <row r="187" spans="1:25" x14ac:dyDescent="0.25">
      <c r="A187" s="29">
        <v>74</v>
      </c>
      <c r="B187" s="1147">
        <v>45520</v>
      </c>
      <c r="C187" s="50" t="s">
        <v>13048</v>
      </c>
      <c r="D187" s="50" t="s">
        <v>18809</v>
      </c>
      <c r="E187" s="845" t="s">
        <v>42</v>
      </c>
      <c r="F187" s="50" t="s">
        <v>43</v>
      </c>
      <c r="G187" s="893">
        <v>603.62</v>
      </c>
      <c r="H187" s="893"/>
      <c r="I187" s="50"/>
      <c r="J187" s="1008">
        <v>45529.830057870371</v>
      </c>
      <c r="P187" s="29">
        <v>37</v>
      </c>
      <c r="Q187" s="844">
        <v>45510</v>
      </c>
      <c r="R187" s="50" t="s">
        <v>18730</v>
      </c>
      <c r="S187" s="50" t="s">
        <v>18764</v>
      </c>
      <c r="T187" s="845" t="s">
        <v>13205</v>
      </c>
      <c r="U187" s="50" t="s">
        <v>11395</v>
      </c>
      <c r="V187" s="846">
        <v>7.3</v>
      </c>
      <c r="W187" s="846"/>
      <c r="X187" s="50"/>
      <c r="Y187" s="1008">
        <v>45529.46162037037</v>
      </c>
    </row>
    <row r="188" spans="1:25" x14ac:dyDescent="0.25">
      <c r="A188" s="29">
        <v>74</v>
      </c>
      <c r="B188" s="1147">
        <v>45520</v>
      </c>
      <c r="C188" s="50" t="s">
        <v>13048</v>
      </c>
      <c r="D188" s="50" t="s">
        <v>18809</v>
      </c>
      <c r="E188" s="845" t="s">
        <v>44</v>
      </c>
      <c r="F188" s="50" t="s">
        <v>11393</v>
      </c>
      <c r="G188" s="846"/>
      <c r="H188" s="846">
        <v>603.62</v>
      </c>
      <c r="I188" s="50"/>
      <c r="J188" s="1008">
        <v>45529.830057870371</v>
      </c>
      <c r="P188" s="29">
        <v>38</v>
      </c>
      <c r="Q188" s="844">
        <v>45511</v>
      </c>
      <c r="R188" s="50" t="s">
        <v>18732</v>
      </c>
      <c r="S188" s="50" t="s">
        <v>18765</v>
      </c>
      <c r="T188" s="845" t="s">
        <v>13205</v>
      </c>
      <c r="U188" s="50" t="s">
        <v>11395</v>
      </c>
      <c r="V188" s="846">
        <v>2.56</v>
      </c>
      <c r="W188" s="846"/>
      <c r="X188" s="50"/>
      <c r="Y188" s="1008">
        <v>45529.462800925925</v>
      </c>
    </row>
    <row r="189" spans="1:25" x14ac:dyDescent="0.25">
      <c r="A189" s="29">
        <v>75</v>
      </c>
      <c r="B189" s="1147">
        <v>45520</v>
      </c>
      <c r="C189" s="50" t="s">
        <v>17744</v>
      </c>
      <c r="D189" s="50" t="s">
        <v>18810</v>
      </c>
      <c r="E189" s="845" t="s">
        <v>42</v>
      </c>
      <c r="F189" s="50" t="s">
        <v>43</v>
      </c>
      <c r="G189" s="846">
        <v>3018.09</v>
      </c>
      <c r="H189" s="846"/>
      <c r="I189" s="50"/>
      <c r="J189" s="1008">
        <v>45529.830659722225</v>
      </c>
      <c r="P189" s="29">
        <v>89</v>
      </c>
      <c r="Q189" s="844">
        <v>45513</v>
      </c>
      <c r="R189" s="50" t="s">
        <v>18826</v>
      </c>
      <c r="S189" s="50" t="s">
        <v>18767</v>
      </c>
      <c r="T189" s="845" t="s">
        <v>13205</v>
      </c>
      <c r="U189" s="50" t="s">
        <v>11395</v>
      </c>
      <c r="V189" s="846">
        <v>47.25</v>
      </c>
      <c r="W189" s="846"/>
      <c r="X189" s="50"/>
      <c r="Y189" s="1008">
        <v>45529.842164351852</v>
      </c>
    </row>
    <row r="190" spans="1:25" x14ac:dyDescent="0.25">
      <c r="A190" s="29">
        <v>75</v>
      </c>
      <c r="B190" s="1147">
        <v>45520</v>
      </c>
      <c r="C190" s="50" t="s">
        <v>17744</v>
      </c>
      <c r="D190" s="50" t="s">
        <v>18810</v>
      </c>
      <c r="E190" s="845" t="s">
        <v>44</v>
      </c>
      <c r="F190" s="50" t="s">
        <v>11393</v>
      </c>
      <c r="G190" s="846"/>
      <c r="H190" s="846">
        <v>3018.09</v>
      </c>
      <c r="I190" s="50"/>
      <c r="J190" s="1008">
        <v>45529.830659722225</v>
      </c>
      <c r="P190" s="29">
        <v>40</v>
      </c>
      <c r="Q190" s="844">
        <v>45515</v>
      </c>
      <c r="R190" s="50" t="s">
        <v>18737</v>
      </c>
      <c r="S190" s="50" t="s">
        <v>18767</v>
      </c>
      <c r="T190" s="845" t="s">
        <v>13205</v>
      </c>
      <c r="U190" s="50" t="s">
        <v>11395</v>
      </c>
      <c r="V190" s="846">
        <v>4.68</v>
      </c>
      <c r="W190" s="846"/>
      <c r="X190" s="50"/>
      <c r="Y190" s="1008">
        <v>45529.463946759257</v>
      </c>
    </row>
    <row r="191" spans="1:25" x14ac:dyDescent="0.25">
      <c r="A191" s="29">
        <v>76</v>
      </c>
      <c r="B191" s="1147">
        <v>45520</v>
      </c>
      <c r="C191" s="50" t="s">
        <v>15096</v>
      </c>
      <c r="D191" s="50" t="s">
        <v>18811</v>
      </c>
      <c r="E191" s="845" t="s">
        <v>42</v>
      </c>
      <c r="F191" s="50" t="s">
        <v>43</v>
      </c>
      <c r="G191" s="846">
        <v>905.43</v>
      </c>
      <c r="H191" s="846"/>
      <c r="I191" s="50"/>
      <c r="J191" s="1008">
        <v>45529.830960648149</v>
      </c>
      <c r="P191" s="29">
        <v>90</v>
      </c>
      <c r="Q191" s="844">
        <v>45517</v>
      </c>
      <c r="R191" s="50" t="s">
        <v>18828</v>
      </c>
      <c r="S191" s="50" t="s">
        <v>18829</v>
      </c>
      <c r="T191" s="845" t="s">
        <v>13205</v>
      </c>
      <c r="U191" s="50" t="s">
        <v>11395</v>
      </c>
      <c r="V191" s="846">
        <v>9</v>
      </c>
      <c r="W191" s="846"/>
      <c r="X191" s="50"/>
      <c r="Y191" s="1008">
        <v>45529.84715277778</v>
      </c>
    </row>
    <row r="192" spans="1:25" x14ac:dyDescent="0.25">
      <c r="A192" s="29">
        <v>76</v>
      </c>
      <c r="B192" s="1147">
        <v>45520</v>
      </c>
      <c r="C192" s="50" t="s">
        <v>15096</v>
      </c>
      <c r="D192" s="50" t="s">
        <v>18811</v>
      </c>
      <c r="E192" s="845" t="s">
        <v>44</v>
      </c>
      <c r="F192" s="50" t="s">
        <v>11393</v>
      </c>
      <c r="G192" s="846"/>
      <c r="H192" s="846">
        <v>905.43</v>
      </c>
      <c r="I192" s="50"/>
      <c r="J192" s="1008">
        <v>45529.830960648149</v>
      </c>
      <c r="P192" s="29">
        <v>41</v>
      </c>
      <c r="Q192" s="844">
        <v>45518</v>
      </c>
      <c r="R192" s="50" t="s">
        <v>18739</v>
      </c>
      <c r="S192" s="50" t="s">
        <v>18768</v>
      </c>
      <c r="T192" s="845" t="s">
        <v>13205</v>
      </c>
      <c r="U192" s="50" t="s">
        <v>11395</v>
      </c>
      <c r="V192" s="846">
        <v>100</v>
      </c>
      <c r="W192" s="846"/>
      <c r="X192" s="50"/>
      <c r="Y192" s="1008">
        <v>45529.464537037034</v>
      </c>
    </row>
    <row r="193" spans="1:25" x14ac:dyDescent="0.25">
      <c r="A193" s="29">
        <v>77</v>
      </c>
      <c r="B193" s="1147">
        <v>45520</v>
      </c>
      <c r="C193" s="50" t="s">
        <v>18307</v>
      </c>
      <c r="D193" s="50" t="s">
        <v>18812</v>
      </c>
      <c r="E193" s="845" t="s">
        <v>42</v>
      </c>
      <c r="F193" s="50" t="s">
        <v>43</v>
      </c>
      <c r="G193" s="846">
        <v>2263.5700000000002</v>
      </c>
      <c r="H193" s="846"/>
      <c r="I193" s="50"/>
      <c r="J193" s="1008">
        <v>45529.831458333334</v>
      </c>
      <c r="P193" s="29">
        <v>92</v>
      </c>
      <c r="Q193" s="844">
        <v>45524</v>
      </c>
      <c r="R193" s="50" t="s">
        <v>18834</v>
      </c>
      <c r="S193" s="50" t="s">
        <v>18835</v>
      </c>
      <c r="T193" s="845" t="s">
        <v>13205</v>
      </c>
      <c r="U193" s="50" t="s">
        <v>11395</v>
      </c>
      <c r="V193" s="846">
        <v>17.75</v>
      </c>
      <c r="W193" s="846"/>
      <c r="X193" s="50"/>
      <c r="Y193" s="1008">
        <v>45529.854189814818</v>
      </c>
    </row>
    <row r="194" spans="1:25" x14ac:dyDescent="0.25">
      <c r="A194" s="29">
        <v>77</v>
      </c>
      <c r="B194" s="1147">
        <v>45520</v>
      </c>
      <c r="C194" s="50" t="s">
        <v>18307</v>
      </c>
      <c r="D194" s="50" t="s">
        <v>18812</v>
      </c>
      <c r="E194" s="845" t="s">
        <v>44</v>
      </c>
      <c r="F194" s="50" t="s">
        <v>11393</v>
      </c>
      <c r="G194" s="846"/>
      <c r="H194" s="846">
        <v>2263.5700000000002</v>
      </c>
      <c r="I194" s="50"/>
      <c r="J194" s="1008">
        <v>45529.831458333334</v>
      </c>
      <c r="P194" s="29">
        <v>93</v>
      </c>
      <c r="Q194" s="844">
        <v>45535</v>
      </c>
      <c r="R194" s="50" t="s">
        <v>18837</v>
      </c>
      <c r="S194" s="50" t="s">
        <v>18838</v>
      </c>
      <c r="T194" s="845" t="s">
        <v>13205</v>
      </c>
      <c r="U194" s="50" t="s">
        <v>11395</v>
      </c>
      <c r="V194" s="846">
        <v>7.62</v>
      </c>
      <c r="W194" s="846"/>
      <c r="X194" s="50"/>
      <c r="Y194" s="1008">
        <v>45529.855023148149</v>
      </c>
    </row>
    <row r="195" spans="1:25" x14ac:dyDescent="0.25">
      <c r="A195" s="29">
        <v>78</v>
      </c>
      <c r="B195" s="1147">
        <v>45520</v>
      </c>
      <c r="C195" s="50" t="s">
        <v>18307</v>
      </c>
      <c r="D195" s="50" t="s">
        <v>18813</v>
      </c>
      <c r="E195" s="845" t="s">
        <v>42</v>
      </c>
      <c r="F195" s="50" t="s">
        <v>43</v>
      </c>
      <c r="G195" s="846">
        <v>2263.5700000000002</v>
      </c>
      <c r="H195" s="846"/>
      <c r="I195" s="50"/>
      <c r="J195" s="1008">
        <v>45529.831747685188</v>
      </c>
      <c r="P195" s="29">
        <v>94</v>
      </c>
      <c r="Q195" s="844">
        <v>45535</v>
      </c>
      <c r="R195" s="50" t="s">
        <v>18837</v>
      </c>
      <c r="S195" s="50" t="s">
        <v>18839</v>
      </c>
      <c r="T195" s="845" t="s">
        <v>13205</v>
      </c>
      <c r="U195" s="50" t="s">
        <v>11395</v>
      </c>
      <c r="V195" s="846">
        <v>1.9</v>
      </c>
      <c r="W195" s="846"/>
      <c r="X195" s="50"/>
      <c r="Y195" s="1008">
        <v>45529.855381944442</v>
      </c>
    </row>
    <row r="196" spans="1:25" x14ac:dyDescent="0.25">
      <c r="A196" s="29">
        <v>78</v>
      </c>
      <c r="B196" s="1147">
        <v>45520</v>
      </c>
      <c r="C196" s="50" t="s">
        <v>18307</v>
      </c>
      <c r="D196" s="50" t="s">
        <v>18813</v>
      </c>
      <c r="E196" s="845" t="s">
        <v>44</v>
      </c>
      <c r="F196" s="50" t="s">
        <v>11393</v>
      </c>
      <c r="G196" s="846"/>
      <c r="H196" s="846">
        <v>2263.5700000000002</v>
      </c>
      <c r="I196" s="50"/>
      <c r="J196" s="1008">
        <v>45529.831747685188</v>
      </c>
      <c r="P196" s="29">
        <v>31</v>
      </c>
      <c r="Q196" s="844">
        <v>45505</v>
      </c>
      <c r="R196" s="50" t="s">
        <v>18708</v>
      </c>
      <c r="S196" s="50" t="s">
        <v>18758</v>
      </c>
      <c r="T196" s="845" t="s">
        <v>13206</v>
      </c>
      <c r="U196" s="50" t="s">
        <v>11396</v>
      </c>
      <c r="V196" s="846">
        <v>63.34</v>
      </c>
      <c r="W196" s="846"/>
      <c r="X196" s="50"/>
      <c r="Y196" s="1008">
        <v>45529.407824074071</v>
      </c>
    </row>
    <row r="197" spans="1:25" x14ac:dyDescent="0.25">
      <c r="A197" s="29">
        <v>79</v>
      </c>
      <c r="B197" s="1147">
        <v>45520</v>
      </c>
      <c r="C197" s="50" t="s">
        <v>15787</v>
      </c>
      <c r="D197" s="50" t="s">
        <v>18814</v>
      </c>
      <c r="E197" s="845" t="s">
        <v>42</v>
      </c>
      <c r="F197" s="50" t="s">
        <v>43</v>
      </c>
      <c r="G197" s="846">
        <v>999.13</v>
      </c>
      <c r="H197" s="846"/>
      <c r="I197" s="50"/>
      <c r="J197" s="1008">
        <v>45529.832013888888</v>
      </c>
      <c r="P197" s="29">
        <v>33</v>
      </c>
      <c r="Q197" s="844">
        <v>45505</v>
      </c>
      <c r="R197" s="50" t="s">
        <v>18713</v>
      </c>
      <c r="S197" s="50" t="s">
        <v>18760</v>
      </c>
      <c r="T197" s="845" t="s">
        <v>13206</v>
      </c>
      <c r="U197" s="50" t="s">
        <v>11396</v>
      </c>
      <c r="V197" s="846">
        <v>54.86</v>
      </c>
      <c r="W197" s="846"/>
      <c r="X197" s="50"/>
      <c r="Y197" s="1008">
        <v>45529.441828703704</v>
      </c>
    </row>
    <row r="198" spans="1:25" x14ac:dyDescent="0.25">
      <c r="A198" s="29">
        <v>79</v>
      </c>
      <c r="B198" s="1147">
        <v>45520</v>
      </c>
      <c r="C198" s="50" t="s">
        <v>15787</v>
      </c>
      <c r="D198" s="50" t="s">
        <v>18814</v>
      </c>
      <c r="E198" s="845" t="s">
        <v>44</v>
      </c>
      <c r="F198" s="50" t="s">
        <v>11393</v>
      </c>
      <c r="G198" s="846"/>
      <c r="H198" s="846">
        <v>999.13</v>
      </c>
      <c r="I198" s="50"/>
      <c r="J198" s="1008">
        <v>45529.832013888888</v>
      </c>
      <c r="P198" s="29">
        <v>34</v>
      </c>
      <c r="Q198" s="844">
        <v>45508</v>
      </c>
      <c r="R198" s="50" t="s">
        <v>18716</v>
      </c>
      <c r="S198" s="50" t="s">
        <v>18761</v>
      </c>
      <c r="T198" s="845" t="s">
        <v>13206</v>
      </c>
      <c r="U198" s="50" t="s">
        <v>11396</v>
      </c>
      <c r="V198" s="846">
        <v>15.64</v>
      </c>
      <c r="W198" s="846"/>
      <c r="X198" s="50"/>
      <c r="Y198" s="1008">
        <v>45529.455763888887</v>
      </c>
    </row>
    <row r="199" spans="1:25" x14ac:dyDescent="0.25">
      <c r="A199" s="29">
        <v>80</v>
      </c>
      <c r="B199" s="1147">
        <v>45520</v>
      </c>
      <c r="C199" s="50" t="s">
        <v>16700</v>
      </c>
      <c r="D199" s="50" t="s">
        <v>18815</v>
      </c>
      <c r="E199" s="845" t="s">
        <v>42</v>
      </c>
      <c r="F199" s="50" t="s">
        <v>43</v>
      </c>
      <c r="G199" s="846">
        <v>11871.17</v>
      </c>
      <c r="H199" s="846"/>
      <c r="I199" s="50"/>
      <c r="J199" s="1008">
        <v>45529.83253472222</v>
      </c>
      <c r="P199" s="29">
        <v>42</v>
      </c>
      <c r="Q199" s="844">
        <v>45509</v>
      </c>
      <c r="R199" s="50" t="s">
        <v>18769</v>
      </c>
      <c r="S199" s="50" t="s">
        <v>18771</v>
      </c>
      <c r="T199" s="845" t="s">
        <v>13206</v>
      </c>
      <c r="U199" s="50" t="s">
        <v>11396</v>
      </c>
      <c r="V199" s="846">
        <v>2.78</v>
      </c>
      <c r="W199" s="846"/>
      <c r="X199" s="50"/>
      <c r="Y199" s="1008">
        <v>45529.468888888892</v>
      </c>
    </row>
    <row r="200" spans="1:25" x14ac:dyDescent="0.25">
      <c r="A200" s="29">
        <v>80</v>
      </c>
      <c r="B200" s="1147">
        <v>45520</v>
      </c>
      <c r="C200" s="50" t="s">
        <v>16700</v>
      </c>
      <c r="D200" s="50" t="s">
        <v>18815</v>
      </c>
      <c r="E200" s="845" t="s">
        <v>44</v>
      </c>
      <c r="F200" s="50" t="s">
        <v>11393</v>
      </c>
      <c r="G200" s="846"/>
      <c r="H200" s="846">
        <v>11871.17</v>
      </c>
      <c r="I200" s="50"/>
      <c r="J200" s="1008">
        <v>45529.83253472222</v>
      </c>
      <c r="P200" s="29">
        <v>37</v>
      </c>
      <c r="Q200" s="844">
        <v>45510</v>
      </c>
      <c r="R200" s="50" t="s">
        <v>18730</v>
      </c>
      <c r="S200" s="50" t="s">
        <v>18764</v>
      </c>
      <c r="T200" s="845" t="s">
        <v>13206</v>
      </c>
      <c r="U200" s="50" t="s">
        <v>11396</v>
      </c>
      <c r="V200" s="846">
        <v>14.57</v>
      </c>
      <c r="W200" s="846"/>
      <c r="X200" s="50"/>
      <c r="Y200" s="1008">
        <v>45529.46162037037</v>
      </c>
    </row>
    <row r="201" spans="1:25" x14ac:dyDescent="0.25">
      <c r="A201" s="29">
        <v>81</v>
      </c>
      <c r="B201" s="1147">
        <v>45520</v>
      </c>
      <c r="C201" s="50" t="s">
        <v>14129</v>
      </c>
      <c r="D201" s="50" t="s">
        <v>18816</v>
      </c>
      <c r="E201" s="845" t="s">
        <v>42</v>
      </c>
      <c r="F201" s="50" t="s">
        <v>43</v>
      </c>
      <c r="G201" s="846">
        <v>3118.7</v>
      </c>
      <c r="H201" s="846"/>
      <c r="I201" s="50"/>
      <c r="J201" s="1008">
        <v>45529.833287037036</v>
      </c>
      <c r="P201" s="29">
        <v>38</v>
      </c>
      <c r="Q201" s="844">
        <v>45511</v>
      </c>
      <c r="R201" s="50" t="s">
        <v>18732</v>
      </c>
      <c r="S201" s="50" t="s">
        <v>18765</v>
      </c>
      <c r="T201" s="845" t="s">
        <v>13206</v>
      </c>
      <c r="U201" s="50" t="s">
        <v>11396</v>
      </c>
      <c r="V201" s="846">
        <v>5.12</v>
      </c>
      <c r="W201" s="846"/>
      <c r="X201" s="50"/>
      <c r="Y201" s="1008">
        <v>45529.462800925925</v>
      </c>
    </row>
    <row r="202" spans="1:25" x14ac:dyDescent="0.25">
      <c r="A202" s="29">
        <v>81</v>
      </c>
      <c r="B202" s="1147">
        <v>45520</v>
      </c>
      <c r="C202" s="50" t="s">
        <v>14129</v>
      </c>
      <c r="D202" s="50" t="s">
        <v>18816</v>
      </c>
      <c r="E202" s="845" t="s">
        <v>44</v>
      </c>
      <c r="F202" s="50" t="s">
        <v>11393</v>
      </c>
      <c r="G202" s="846"/>
      <c r="H202" s="846">
        <v>3118.7</v>
      </c>
      <c r="I202" s="50"/>
      <c r="J202" s="1008">
        <v>45529.833287037036</v>
      </c>
      <c r="P202" s="29">
        <v>89</v>
      </c>
      <c r="Q202" s="844">
        <v>45513</v>
      </c>
      <c r="R202" s="50" t="s">
        <v>18826</v>
      </c>
      <c r="S202" s="50" t="s">
        <v>18767</v>
      </c>
      <c r="T202" s="845" t="s">
        <v>13206</v>
      </c>
      <c r="U202" s="50" t="s">
        <v>11396</v>
      </c>
      <c r="V202" s="846">
        <v>94.26</v>
      </c>
      <c r="W202" s="846"/>
      <c r="X202" s="50"/>
      <c r="Y202" s="1008">
        <v>45529.842164351852</v>
      </c>
    </row>
    <row r="203" spans="1:25" x14ac:dyDescent="0.25">
      <c r="A203" s="29">
        <v>82</v>
      </c>
      <c r="B203" s="1147">
        <v>45520</v>
      </c>
      <c r="C203" s="50" t="s">
        <v>14124</v>
      </c>
      <c r="D203" s="50" t="s">
        <v>18817</v>
      </c>
      <c r="E203" s="845" t="s">
        <v>42</v>
      </c>
      <c r="F203" s="50" t="s">
        <v>43</v>
      </c>
      <c r="G203" s="846">
        <v>3018.09</v>
      </c>
      <c r="H203" s="846"/>
      <c r="I203" s="50"/>
      <c r="J203" s="1008">
        <v>45529.833506944444</v>
      </c>
      <c r="P203" s="29">
        <v>40</v>
      </c>
      <c r="Q203" s="844">
        <v>45515</v>
      </c>
      <c r="R203" s="50" t="s">
        <v>18737</v>
      </c>
      <c r="S203" s="50" t="s">
        <v>18767</v>
      </c>
      <c r="T203" s="845" t="s">
        <v>13206</v>
      </c>
      <c r="U203" s="50" t="s">
        <v>11396</v>
      </c>
      <c r="V203" s="846">
        <v>9.34</v>
      </c>
      <c r="W203" s="846"/>
      <c r="X203" s="50"/>
      <c r="Y203" s="1008">
        <v>45529.463946759257</v>
      </c>
    </row>
    <row r="204" spans="1:25" x14ac:dyDescent="0.25">
      <c r="A204" s="29">
        <v>82</v>
      </c>
      <c r="B204" s="1147">
        <v>45520</v>
      </c>
      <c r="C204" s="50" t="s">
        <v>14124</v>
      </c>
      <c r="D204" s="50" t="s">
        <v>18817</v>
      </c>
      <c r="E204" s="845" t="s">
        <v>44</v>
      </c>
      <c r="F204" s="50" t="s">
        <v>11393</v>
      </c>
      <c r="G204" s="846"/>
      <c r="H204" s="846">
        <v>3018.09</v>
      </c>
      <c r="I204" s="50"/>
      <c r="J204" s="1008">
        <v>45529.833506944444</v>
      </c>
      <c r="P204" s="29">
        <v>90</v>
      </c>
      <c r="Q204" s="844">
        <v>45517</v>
      </c>
      <c r="R204" s="50" t="s">
        <v>18828</v>
      </c>
      <c r="S204" s="50" t="s">
        <v>18829</v>
      </c>
      <c r="T204" s="845" t="s">
        <v>13206</v>
      </c>
      <c r="U204" s="50" t="s">
        <v>11396</v>
      </c>
      <c r="V204" s="846">
        <v>17.96</v>
      </c>
      <c r="W204" s="846"/>
      <c r="X204" s="50"/>
      <c r="Y204" s="1008">
        <v>45529.84715277778</v>
      </c>
    </row>
    <row r="205" spans="1:25" x14ac:dyDescent="0.25">
      <c r="A205" s="29">
        <v>83</v>
      </c>
      <c r="B205" s="1147">
        <v>45523</v>
      </c>
      <c r="C205" s="50" t="s">
        <v>17422</v>
      </c>
      <c r="D205" s="50" t="s">
        <v>18818</v>
      </c>
      <c r="E205" s="845" t="s">
        <v>42</v>
      </c>
      <c r="F205" s="50" t="s">
        <v>43</v>
      </c>
      <c r="G205" s="846">
        <v>5533.18</v>
      </c>
      <c r="H205" s="846"/>
      <c r="I205" s="50"/>
      <c r="J205" s="1008">
        <v>45529.833773148152</v>
      </c>
      <c r="P205" s="29">
        <v>41</v>
      </c>
      <c r="Q205" s="844">
        <v>45518</v>
      </c>
      <c r="R205" s="50" t="s">
        <v>18739</v>
      </c>
      <c r="S205" s="50" t="s">
        <v>18768</v>
      </c>
      <c r="T205" s="845" t="s">
        <v>13206</v>
      </c>
      <c r="U205" s="50" t="s">
        <v>11396</v>
      </c>
      <c r="V205" s="846">
        <v>199.5</v>
      </c>
      <c r="W205" s="846"/>
      <c r="X205" s="50"/>
      <c r="Y205" s="1008">
        <v>45529.464537037034</v>
      </c>
    </row>
    <row r="206" spans="1:25" x14ac:dyDescent="0.25">
      <c r="A206" s="29">
        <v>83</v>
      </c>
      <c r="B206" s="1147">
        <v>45523</v>
      </c>
      <c r="C206" s="50" t="s">
        <v>17422</v>
      </c>
      <c r="D206" s="50" t="s">
        <v>18818</v>
      </c>
      <c r="E206" s="845" t="s">
        <v>44</v>
      </c>
      <c r="F206" s="50" t="s">
        <v>11393</v>
      </c>
      <c r="G206" s="846"/>
      <c r="H206" s="846">
        <v>5533.18</v>
      </c>
      <c r="I206" s="50"/>
      <c r="J206" s="1008">
        <v>45529.833773148152</v>
      </c>
      <c r="P206" s="29">
        <v>92</v>
      </c>
      <c r="Q206" s="844">
        <v>45524</v>
      </c>
      <c r="R206" s="50" t="s">
        <v>18834</v>
      </c>
      <c r="S206" s="50" t="s">
        <v>18835</v>
      </c>
      <c r="T206" s="845" t="s">
        <v>13206</v>
      </c>
      <c r="U206" s="50" t="s">
        <v>11396</v>
      </c>
      <c r="V206" s="846">
        <v>35.409999999999997</v>
      </c>
      <c r="W206" s="846"/>
      <c r="X206" s="50"/>
      <c r="Y206" s="1008">
        <v>45529.854189814818</v>
      </c>
    </row>
    <row r="207" spans="1:25" x14ac:dyDescent="0.25">
      <c r="A207" s="29">
        <v>84</v>
      </c>
      <c r="B207" s="1147">
        <v>45525</v>
      </c>
      <c r="C207" s="50" t="s">
        <v>14011</v>
      </c>
      <c r="D207" s="50" t="s">
        <v>18819</v>
      </c>
      <c r="E207" s="845" t="s">
        <v>42</v>
      </c>
      <c r="F207" s="50" t="s">
        <v>43</v>
      </c>
      <c r="G207" s="846">
        <v>2313.88</v>
      </c>
      <c r="H207" s="846"/>
      <c r="I207" s="50"/>
      <c r="J207" s="1008">
        <v>45529.834907407407</v>
      </c>
      <c r="P207" s="29">
        <v>93</v>
      </c>
      <c r="Q207" s="844">
        <v>45535</v>
      </c>
      <c r="R207" s="50" t="s">
        <v>18837</v>
      </c>
      <c r="S207" s="50" t="s">
        <v>18838</v>
      </c>
      <c r="T207" s="845" t="s">
        <v>13206</v>
      </c>
      <c r="U207" s="50" t="s">
        <v>11396</v>
      </c>
      <c r="V207" s="846">
        <v>15.21</v>
      </c>
      <c r="W207" s="846"/>
      <c r="X207" s="50"/>
      <c r="Y207" s="1008">
        <v>45529.855023148149</v>
      </c>
    </row>
    <row r="208" spans="1:25" x14ac:dyDescent="0.25">
      <c r="A208" s="29">
        <v>84</v>
      </c>
      <c r="B208" s="1147">
        <v>45525</v>
      </c>
      <c r="C208" s="50" t="s">
        <v>14011</v>
      </c>
      <c r="D208" s="50" t="s">
        <v>18819</v>
      </c>
      <c r="E208" s="845" t="s">
        <v>44</v>
      </c>
      <c r="F208" s="50" t="s">
        <v>11393</v>
      </c>
      <c r="G208" s="846"/>
      <c r="H208" s="846">
        <v>2313.88</v>
      </c>
      <c r="I208" s="50"/>
      <c r="J208" s="1008">
        <v>45529.834907407407</v>
      </c>
      <c r="P208" s="29">
        <v>94</v>
      </c>
      <c r="Q208" s="844">
        <v>45535</v>
      </c>
      <c r="R208" s="50" t="s">
        <v>18837</v>
      </c>
      <c r="S208" s="50" t="s">
        <v>18839</v>
      </c>
      <c r="T208" s="845" t="s">
        <v>13206</v>
      </c>
      <c r="U208" s="50" t="s">
        <v>11396</v>
      </c>
      <c r="V208" s="846">
        <v>3.78</v>
      </c>
      <c r="W208" s="846"/>
      <c r="X208" s="50"/>
      <c r="Y208" s="1008">
        <v>45529.855381944442</v>
      </c>
    </row>
    <row r="209" spans="1:25" x14ac:dyDescent="0.25">
      <c r="A209" s="29">
        <v>85</v>
      </c>
      <c r="B209" s="1147">
        <v>45526</v>
      </c>
      <c r="C209" s="50" t="s">
        <v>13948</v>
      </c>
      <c r="D209" s="50" t="s">
        <v>18820</v>
      </c>
      <c r="E209" s="845" t="s">
        <v>42</v>
      </c>
      <c r="F209" s="50" t="s">
        <v>43</v>
      </c>
      <c r="G209" s="846">
        <v>503.02</v>
      </c>
      <c r="H209" s="846"/>
      <c r="I209" s="50"/>
      <c r="J209" s="1008">
        <v>45529.835196759261</v>
      </c>
      <c r="P209" s="29">
        <v>2</v>
      </c>
      <c r="Q209" s="844">
        <v>45513</v>
      </c>
      <c r="R209" s="50" t="s">
        <v>15787</v>
      </c>
      <c r="S209" s="50" t="s">
        <v>18719</v>
      </c>
      <c r="T209" s="845" t="s">
        <v>13207</v>
      </c>
      <c r="U209" s="50" t="s">
        <v>11397</v>
      </c>
      <c r="V209" s="846"/>
      <c r="W209" s="846">
        <v>43.45</v>
      </c>
      <c r="X209" s="50"/>
      <c r="Y209" s="1008">
        <v>45524.393472222226</v>
      </c>
    </row>
    <row r="210" spans="1:25" x14ac:dyDescent="0.25">
      <c r="A210" s="29">
        <v>85</v>
      </c>
      <c r="B210" s="1147">
        <v>45526</v>
      </c>
      <c r="C210" s="50" t="s">
        <v>13948</v>
      </c>
      <c r="D210" s="50" t="s">
        <v>18820</v>
      </c>
      <c r="E210" s="845" t="s">
        <v>44</v>
      </c>
      <c r="F210" s="50" t="s">
        <v>11393</v>
      </c>
      <c r="G210" s="846"/>
      <c r="H210" s="846">
        <v>503.02</v>
      </c>
      <c r="I210" s="50"/>
      <c r="J210" s="1008">
        <v>45529.835196759261</v>
      </c>
      <c r="P210" s="29">
        <v>3</v>
      </c>
      <c r="Q210" s="844">
        <v>45513</v>
      </c>
      <c r="R210" s="50" t="s">
        <v>16995</v>
      </c>
      <c r="S210" s="50" t="s">
        <v>18720</v>
      </c>
      <c r="T210" s="845" t="s">
        <v>13207</v>
      </c>
      <c r="U210" s="50" t="s">
        <v>11397</v>
      </c>
      <c r="V210" s="846"/>
      <c r="W210" s="846">
        <v>37.5</v>
      </c>
      <c r="X210" s="50"/>
      <c r="Y210" s="1008">
        <v>45524.393611111111</v>
      </c>
    </row>
    <row r="211" spans="1:25" x14ac:dyDescent="0.25">
      <c r="A211" s="29">
        <v>86</v>
      </c>
      <c r="B211" s="1147">
        <v>45526</v>
      </c>
      <c r="C211" s="50" t="s">
        <v>12321</v>
      </c>
      <c r="D211" s="50" t="s">
        <v>18821</v>
      </c>
      <c r="E211" s="845" t="s">
        <v>42</v>
      </c>
      <c r="F211" s="50" t="s">
        <v>43</v>
      </c>
      <c r="G211" s="846">
        <v>905.43</v>
      </c>
      <c r="H211" s="846"/>
      <c r="I211" s="50"/>
      <c r="J211" s="1008">
        <v>45529.835451388892</v>
      </c>
      <c r="P211" s="29">
        <v>4</v>
      </c>
      <c r="Q211" s="844">
        <v>45513</v>
      </c>
      <c r="R211" s="50" t="s">
        <v>16682</v>
      </c>
      <c r="S211" s="50" t="s">
        <v>18721</v>
      </c>
      <c r="T211" s="845" t="s">
        <v>13207</v>
      </c>
      <c r="U211" s="50" t="s">
        <v>11397</v>
      </c>
      <c r="V211" s="846"/>
      <c r="W211" s="846">
        <v>108.44</v>
      </c>
      <c r="X211" s="50"/>
      <c r="Y211" s="1008">
        <v>45524.394432870373</v>
      </c>
    </row>
    <row r="212" spans="1:25" x14ac:dyDescent="0.25">
      <c r="A212" s="29">
        <v>86</v>
      </c>
      <c r="B212" s="1147">
        <v>45526</v>
      </c>
      <c r="C212" s="50" t="s">
        <v>12321</v>
      </c>
      <c r="D212" s="50" t="s">
        <v>18821</v>
      </c>
      <c r="E212" s="845" t="s">
        <v>44</v>
      </c>
      <c r="F212" s="50" t="s">
        <v>11393</v>
      </c>
      <c r="G212" s="846"/>
      <c r="H212" s="846">
        <v>905.43</v>
      </c>
      <c r="I212" s="50"/>
      <c r="J212" s="1008">
        <v>45529.835451388892</v>
      </c>
      <c r="P212" s="29">
        <v>5</v>
      </c>
      <c r="Q212" s="844">
        <v>45513</v>
      </c>
      <c r="R212" s="50" t="s">
        <v>17010</v>
      </c>
      <c r="S212" s="50" t="s">
        <v>18722</v>
      </c>
      <c r="T212" s="845" t="s">
        <v>13207</v>
      </c>
      <c r="U212" s="50" t="s">
        <v>11397</v>
      </c>
      <c r="V212" s="846"/>
      <c r="W212" s="846">
        <v>130</v>
      </c>
      <c r="X212" s="50"/>
      <c r="Y212" s="1008">
        <v>45524.397581018522</v>
      </c>
    </row>
    <row r="213" spans="1:25" x14ac:dyDescent="0.25">
      <c r="A213" s="29">
        <v>87</v>
      </c>
      <c r="B213" s="1147">
        <v>45527</v>
      </c>
      <c r="C213" s="50" t="s">
        <v>13531</v>
      </c>
      <c r="D213" s="50" t="s">
        <v>18822</v>
      </c>
      <c r="E213" s="845" t="s">
        <v>42</v>
      </c>
      <c r="F213" s="50" t="s">
        <v>43</v>
      </c>
      <c r="G213" s="846">
        <v>5188.25</v>
      </c>
      <c r="H213" s="846"/>
      <c r="I213" s="50"/>
      <c r="J213" s="1008">
        <v>45529.835833333331</v>
      </c>
      <c r="P213" s="29">
        <v>6</v>
      </c>
      <c r="Q213" s="844">
        <v>45513</v>
      </c>
      <c r="R213" s="50" t="s">
        <v>17579</v>
      </c>
      <c r="S213" s="50" t="s">
        <v>18723</v>
      </c>
      <c r="T213" s="845" t="s">
        <v>13207</v>
      </c>
      <c r="U213" s="50" t="s">
        <v>11397</v>
      </c>
      <c r="V213" s="846"/>
      <c r="W213" s="846">
        <v>24.5</v>
      </c>
      <c r="X213" s="50"/>
      <c r="Y213" s="1008">
        <v>45524.905069444445</v>
      </c>
    </row>
    <row r="214" spans="1:25" x14ac:dyDescent="0.25">
      <c r="A214" s="29">
        <v>87</v>
      </c>
      <c r="B214" s="1147">
        <v>45527</v>
      </c>
      <c r="C214" s="50" t="s">
        <v>13531</v>
      </c>
      <c r="D214" s="50" t="s">
        <v>18822</v>
      </c>
      <c r="E214" s="845" t="s">
        <v>44</v>
      </c>
      <c r="F214" s="50" t="s">
        <v>11393</v>
      </c>
      <c r="G214" s="846"/>
      <c r="H214" s="846">
        <v>5188.25</v>
      </c>
      <c r="I214" s="50"/>
      <c r="J214" s="1008">
        <v>45529.835833333331</v>
      </c>
      <c r="P214" s="29">
        <v>110</v>
      </c>
      <c r="Q214" s="844">
        <v>45537</v>
      </c>
      <c r="R214" s="50" t="s">
        <v>19857</v>
      </c>
      <c r="S214" s="50" t="s">
        <v>19860</v>
      </c>
      <c r="T214" s="845" t="s">
        <v>13207</v>
      </c>
      <c r="U214" s="50" t="s">
        <v>11397</v>
      </c>
      <c r="V214" s="846"/>
      <c r="W214" s="846">
        <v>39.380000000000003</v>
      </c>
      <c r="X214" s="50"/>
      <c r="Y214" s="1008">
        <v>45537.716527777775</v>
      </c>
    </row>
    <row r="215" spans="1:25" x14ac:dyDescent="0.25">
      <c r="A215" s="29">
        <v>88</v>
      </c>
      <c r="B215" s="1147">
        <v>45527</v>
      </c>
      <c r="C215" s="50" t="s">
        <v>16927</v>
      </c>
      <c r="D215" s="50" t="s">
        <v>18823</v>
      </c>
      <c r="E215" s="845" t="s">
        <v>42</v>
      </c>
      <c r="F215" s="50" t="s">
        <v>43</v>
      </c>
      <c r="G215" s="846">
        <v>2414.48</v>
      </c>
      <c r="H215" s="846"/>
      <c r="I215" s="50"/>
      <c r="J215" s="1008">
        <v>45529.83625</v>
      </c>
      <c r="P215" s="29">
        <v>111</v>
      </c>
      <c r="Q215" s="844">
        <v>45538</v>
      </c>
      <c r="R215" s="50" t="s">
        <v>19909</v>
      </c>
      <c r="S215" s="50" t="s">
        <v>20002</v>
      </c>
      <c r="T215" s="845" t="s">
        <v>13207</v>
      </c>
      <c r="U215" s="50" t="s">
        <v>11397</v>
      </c>
      <c r="V215" s="846"/>
      <c r="W215" s="846">
        <v>295</v>
      </c>
      <c r="X215" s="50"/>
      <c r="Y215" s="1008">
        <v>45538.758958333332</v>
      </c>
    </row>
    <row r="216" spans="1:25" x14ac:dyDescent="0.25">
      <c r="A216" s="29">
        <v>88</v>
      </c>
      <c r="B216" s="1147">
        <v>45527</v>
      </c>
      <c r="C216" s="50" t="s">
        <v>16927</v>
      </c>
      <c r="D216" s="50" t="s">
        <v>18823</v>
      </c>
      <c r="E216" s="845" t="s">
        <v>44</v>
      </c>
      <c r="F216" s="50" t="s">
        <v>11393</v>
      </c>
      <c r="G216" s="846"/>
      <c r="H216" s="846">
        <v>2414.48</v>
      </c>
      <c r="I216" s="50"/>
      <c r="J216" s="1008">
        <v>45529.83625</v>
      </c>
      <c r="P216" s="29">
        <v>2</v>
      </c>
      <c r="Q216" s="844">
        <v>45513</v>
      </c>
      <c r="R216" s="50" t="s">
        <v>15787</v>
      </c>
      <c r="S216" s="50" t="s">
        <v>18719</v>
      </c>
      <c r="T216" s="845" t="s">
        <v>13208</v>
      </c>
      <c r="U216" s="50" t="s">
        <v>11398</v>
      </c>
      <c r="V216" s="846"/>
      <c r="W216" s="846">
        <v>86.68</v>
      </c>
      <c r="X216" s="50"/>
      <c r="Y216" s="1008">
        <v>45524.393472222226</v>
      </c>
    </row>
    <row r="217" spans="1:25" x14ac:dyDescent="0.25">
      <c r="A217" s="29">
        <v>89</v>
      </c>
      <c r="B217" s="1147">
        <v>45513</v>
      </c>
      <c r="C217" s="50" t="s">
        <v>18826</v>
      </c>
      <c r="D217" s="50" t="s">
        <v>18767</v>
      </c>
      <c r="E217" s="845" t="s">
        <v>42</v>
      </c>
      <c r="F217" s="50" t="s">
        <v>43</v>
      </c>
      <c r="G217" s="846"/>
      <c r="H217" s="846">
        <v>1086.51</v>
      </c>
      <c r="I217" s="50"/>
      <c r="J217" s="1008">
        <v>45529.842164351852</v>
      </c>
      <c r="P217" s="29">
        <v>3</v>
      </c>
      <c r="Q217" s="844">
        <v>45513</v>
      </c>
      <c r="R217" s="50" t="s">
        <v>16995</v>
      </c>
      <c r="S217" s="50" t="s">
        <v>18720</v>
      </c>
      <c r="T217" s="845" t="s">
        <v>13208</v>
      </c>
      <c r="U217" s="50" t="s">
        <v>11398</v>
      </c>
      <c r="V217" s="846"/>
      <c r="W217" s="846">
        <v>74.81</v>
      </c>
      <c r="X217" s="50"/>
      <c r="Y217" s="1008">
        <v>45524.393611111111</v>
      </c>
    </row>
    <row r="218" spans="1:25" x14ac:dyDescent="0.25">
      <c r="A218" s="29">
        <v>89</v>
      </c>
      <c r="B218" s="1147">
        <v>45513</v>
      </c>
      <c r="C218" s="50" t="s">
        <v>18826</v>
      </c>
      <c r="D218" s="50" t="s">
        <v>18767</v>
      </c>
      <c r="E218" s="845" t="s">
        <v>18717</v>
      </c>
      <c r="F218" s="50" t="s">
        <v>80</v>
      </c>
      <c r="G218" s="846">
        <v>945</v>
      </c>
      <c r="H218" s="846"/>
      <c r="I218" s="50"/>
      <c r="J218" s="1008">
        <v>45529.842164351852</v>
      </c>
      <c r="P218" s="29">
        <v>4</v>
      </c>
      <c r="Q218" s="844">
        <v>45513</v>
      </c>
      <c r="R218" s="50" t="s">
        <v>16682</v>
      </c>
      <c r="S218" s="50" t="s">
        <v>18721</v>
      </c>
      <c r="T218" s="845" t="s">
        <v>13208</v>
      </c>
      <c r="U218" s="50" t="s">
        <v>11398</v>
      </c>
      <c r="V218" s="846"/>
      <c r="W218" s="846">
        <v>216.33</v>
      </c>
      <c r="X218" s="50"/>
      <c r="Y218" s="1008">
        <v>45524.394432870373</v>
      </c>
    </row>
    <row r="219" spans="1:25" x14ac:dyDescent="0.25">
      <c r="A219" s="29">
        <v>89</v>
      </c>
      <c r="B219" s="1147">
        <v>45513</v>
      </c>
      <c r="C219" s="50" t="s">
        <v>18826</v>
      </c>
      <c r="D219" s="50" t="s">
        <v>18767</v>
      </c>
      <c r="E219" s="845" t="s">
        <v>13205</v>
      </c>
      <c r="F219" s="50" t="s">
        <v>11395</v>
      </c>
      <c r="G219" s="846">
        <v>47.25</v>
      </c>
      <c r="H219" s="846"/>
      <c r="I219" s="50"/>
      <c r="J219" s="1008">
        <v>45529.842164351852</v>
      </c>
      <c r="P219" s="29">
        <v>5</v>
      </c>
      <c r="Q219" s="844">
        <v>45513</v>
      </c>
      <c r="R219" s="50" t="s">
        <v>17010</v>
      </c>
      <c r="S219" s="50" t="s">
        <v>18722</v>
      </c>
      <c r="T219" s="845" t="s">
        <v>13208</v>
      </c>
      <c r="U219" s="50" t="s">
        <v>11398</v>
      </c>
      <c r="V219" s="846"/>
      <c r="W219" s="846">
        <v>259.35000000000002</v>
      </c>
      <c r="X219" s="50"/>
      <c r="Y219" s="1008">
        <v>45524.397581018522</v>
      </c>
    </row>
    <row r="220" spans="1:25" x14ac:dyDescent="0.25">
      <c r="A220" s="29">
        <v>89</v>
      </c>
      <c r="B220" s="1147">
        <v>45513</v>
      </c>
      <c r="C220" s="50" t="s">
        <v>18826</v>
      </c>
      <c r="D220" s="50" t="s">
        <v>18767</v>
      </c>
      <c r="E220" s="845" t="s">
        <v>13206</v>
      </c>
      <c r="F220" s="50" t="s">
        <v>11396</v>
      </c>
      <c r="G220" s="846">
        <v>94.26</v>
      </c>
      <c r="H220" s="846"/>
      <c r="I220" s="50"/>
      <c r="J220" s="1008">
        <v>45529.842164351852</v>
      </c>
      <c r="P220" s="29">
        <v>6</v>
      </c>
      <c r="Q220" s="844">
        <v>45513</v>
      </c>
      <c r="R220" s="50" t="s">
        <v>17579</v>
      </c>
      <c r="S220" s="50" t="s">
        <v>18723</v>
      </c>
      <c r="T220" s="845" t="s">
        <v>13208</v>
      </c>
      <c r="U220" s="50" t="s">
        <v>11398</v>
      </c>
      <c r="V220" s="846"/>
      <c r="W220" s="846">
        <v>48.88</v>
      </c>
      <c r="X220" s="50"/>
      <c r="Y220" s="1008">
        <v>45524.905069444445</v>
      </c>
    </row>
    <row r="221" spans="1:25" x14ac:dyDescent="0.25">
      <c r="A221" s="29">
        <v>90</v>
      </c>
      <c r="B221" s="1147">
        <v>45517</v>
      </c>
      <c r="C221" s="50" t="s">
        <v>18828</v>
      </c>
      <c r="D221" s="50" t="s">
        <v>18829</v>
      </c>
      <c r="E221" s="845" t="s">
        <v>42</v>
      </c>
      <c r="F221" s="50" t="s">
        <v>43</v>
      </c>
      <c r="G221" s="846"/>
      <c r="H221" s="846">
        <v>206.96</v>
      </c>
      <c r="I221" s="50"/>
      <c r="J221" s="1008">
        <v>45529.84715277778</v>
      </c>
      <c r="P221" s="29">
        <v>110</v>
      </c>
      <c r="Q221" s="844">
        <v>45537</v>
      </c>
      <c r="R221" s="50" t="s">
        <v>19857</v>
      </c>
      <c r="S221" s="50" t="s">
        <v>19860</v>
      </c>
      <c r="T221" s="845" t="s">
        <v>13208</v>
      </c>
      <c r="U221" s="50" t="s">
        <v>11398</v>
      </c>
      <c r="V221" s="846"/>
      <c r="W221" s="846">
        <v>78.55</v>
      </c>
      <c r="X221" s="50"/>
      <c r="Y221" s="1008">
        <v>45537.716527777775</v>
      </c>
    </row>
    <row r="222" spans="1:25" x14ac:dyDescent="0.25">
      <c r="A222" s="29">
        <v>90</v>
      </c>
      <c r="B222" s="1147">
        <v>45517</v>
      </c>
      <c r="C222" s="50" t="s">
        <v>18828</v>
      </c>
      <c r="D222" s="50" t="s">
        <v>18829</v>
      </c>
      <c r="E222" s="845" t="s">
        <v>18726</v>
      </c>
      <c r="F222" s="50" t="s">
        <v>11391</v>
      </c>
      <c r="G222" s="846">
        <v>180</v>
      </c>
      <c r="H222" s="846"/>
      <c r="I222" s="50"/>
      <c r="J222" s="1008">
        <v>45529.84715277778</v>
      </c>
      <c r="P222" s="29">
        <v>111</v>
      </c>
      <c r="Q222" s="844">
        <v>45538</v>
      </c>
      <c r="R222" s="50" t="s">
        <v>19909</v>
      </c>
      <c r="S222" s="50" t="s">
        <v>20002</v>
      </c>
      <c r="T222" s="850" t="s">
        <v>13208</v>
      </c>
      <c r="U222" s="851" t="s">
        <v>11398</v>
      </c>
      <c r="V222" s="846"/>
      <c r="W222" s="846">
        <v>588.53</v>
      </c>
      <c r="X222" s="50"/>
      <c r="Y222" s="1008">
        <v>45538.758958333332</v>
      </c>
    </row>
    <row r="223" spans="1:25" x14ac:dyDescent="0.25">
      <c r="A223" s="29">
        <v>90</v>
      </c>
      <c r="B223" s="1147">
        <v>45517</v>
      </c>
      <c r="C223" s="50" t="s">
        <v>18828</v>
      </c>
      <c r="D223" s="50" t="s">
        <v>18829</v>
      </c>
      <c r="E223" s="845" t="s">
        <v>13205</v>
      </c>
      <c r="F223" s="50" t="s">
        <v>11395</v>
      </c>
      <c r="G223" s="846">
        <v>9</v>
      </c>
      <c r="H223" s="846"/>
      <c r="I223" s="50"/>
      <c r="J223" s="1008">
        <v>45529.84715277778</v>
      </c>
      <c r="P223" s="29">
        <v>1</v>
      </c>
      <c r="Q223" s="844">
        <v>45504</v>
      </c>
      <c r="R223" s="50" t="s">
        <v>12197</v>
      </c>
      <c r="S223" s="50" t="s">
        <v>18718</v>
      </c>
      <c r="T223" s="845" t="s">
        <v>45</v>
      </c>
      <c r="U223" s="50" t="s">
        <v>11399</v>
      </c>
      <c r="V223" s="846"/>
      <c r="W223" s="846">
        <v>57401.53</v>
      </c>
      <c r="X223" s="50"/>
      <c r="Y223" s="1008">
        <v>45359.783888888887</v>
      </c>
    </row>
    <row r="224" spans="1:25" x14ac:dyDescent="0.25">
      <c r="A224" s="29">
        <v>90</v>
      </c>
      <c r="B224" s="1147">
        <v>45517</v>
      </c>
      <c r="C224" s="50" t="s">
        <v>18828</v>
      </c>
      <c r="D224" s="50" t="s">
        <v>18829</v>
      </c>
      <c r="E224" s="845" t="s">
        <v>13206</v>
      </c>
      <c r="F224" s="50" t="s">
        <v>11396</v>
      </c>
      <c r="G224" s="846">
        <v>17.96</v>
      </c>
      <c r="H224" s="846"/>
      <c r="I224" s="50"/>
      <c r="J224" s="1008">
        <v>45529.84715277778</v>
      </c>
      <c r="P224" s="29">
        <v>25</v>
      </c>
      <c r="Q224" s="844">
        <v>45505</v>
      </c>
      <c r="R224" s="50" t="s">
        <v>18697</v>
      </c>
      <c r="S224" s="50" t="s">
        <v>18696</v>
      </c>
      <c r="T224" s="845" t="s">
        <v>45</v>
      </c>
      <c r="U224" s="50" t="s">
        <v>11399</v>
      </c>
      <c r="V224" s="846">
        <v>57401.53</v>
      </c>
      <c r="W224" s="846"/>
      <c r="X224" s="50"/>
      <c r="Y224" s="1008">
        <v>45529.395046296297</v>
      </c>
    </row>
    <row r="225" spans="1:25" x14ac:dyDescent="0.25">
      <c r="A225" s="29">
        <v>91</v>
      </c>
      <c r="B225" s="1147">
        <v>45519</v>
      </c>
      <c r="C225" s="50" t="s">
        <v>18830</v>
      </c>
      <c r="D225" s="50" t="s">
        <v>18696</v>
      </c>
      <c r="E225" s="845" t="s">
        <v>18703</v>
      </c>
      <c r="F225" s="50" t="s">
        <v>59</v>
      </c>
      <c r="G225" s="846">
        <v>100000</v>
      </c>
      <c r="H225" s="846"/>
      <c r="I225" s="50"/>
      <c r="J225" s="1008">
        <v>45529.848298611112</v>
      </c>
      <c r="P225" s="29">
        <v>1</v>
      </c>
      <c r="Q225" s="844">
        <v>45504</v>
      </c>
      <c r="R225" s="50" t="s">
        <v>12197</v>
      </c>
      <c r="S225" s="50" t="s">
        <v>18718</v>
      </c>
      <c r="T225" s="845" t="s">
        <v>11508</v>
      </c>
      <c r="U225" s="50" t="s">
        <v>11400</v>
      </c>
      <c r="V225" s="846"/>
      <c r="W225" s="846">
        <v>114514.79</v>
      </c>
      <c r="X225" s="50"/>
      <c r="Y225" s="1008">
        <v>45359.783888888887</v>
      </c>
    </row>
    <row r="226" spans="1:25" x14ac:dyDescent="0.25">
      <c r="A226" s="29">
        <v>91</v>
      </c>
      <c r="B226" s="1147">
        <v>45519</v>
      </c>
      <c r="C226" s="50" t="s">
        <v>18830</v>
      </c>
      <c r="D226" s="50" t="s">
        <v>18696</v>
      </c>
      <c r="E226" s="845" t="s">
        <v>42</v>
      </c>
      <c r="F226" s="50" t="s">
        <v>43</v>
      </c>
      <c r="G226" s="846"/>
      <c r="H226" s="846">
        <v>100000</v>
      </c>
      <c r="I226" s="50"/>
      <c r="J226" s="1008">
        <v>45529.848298611112</v>
      </c>
      <c r="P226" s="29">
        <v>26</v>
      </c>
      <c r="Q226" s="844">
        <v>45505</v>
      </c>
      <c r="R226" s="50" t="s">
        <v>18697</v>
      </c>
      <c r="S226" s="50" t="s">
        <v>18696</v>
      </c>
      <c r="T226" s="845" t="s">
        <v>11508</v>
      </c>
      <c r="U226" s="50" t="s">
        <v>11400</v>
      </c>
      <c r="V226" s="846">
        <v>114514.79</v>
      </c>
      <c r="W226" s="846"/>
      <c r="X226" s="50"/>
      <c r="Y226" s="1008">
        <v>45529.397627314815</v>
      </c>
    </row>
    <row r="227" spans="1:25" x14ac:dyDescent="0.25">
      <c r="A227" s="29">
        <v>92</v>
      </c>
      <c r="B227" s="1147">
        <v>45524</v>
      </c>
      <c r="C227" s="50" t="s">
        <v>18834</v>
      </c>
      <c r="D227" s="50" t="s">
        <v>18835</v>
      </c>
      <c r="E227" s="845" t="s">
        <v>42</v>
      </c>
      <c r="F227" s="50" t="s">
        <v>43</v>
      </c>
      <c r="G227" s="846"/>
      <c r="H227" s="846">
        <v>408.16</v>
      </c>
      <c r="I227" s="50"/>
      <c r="J227" s="1008">
        <v>45529.854189814818</v>
      </c>
      <c r="P227" s="29">
        <v>1</v>
      </c>
      <c r="Q227" s="844">
        <v>45504</v>
      </c>
      <c r="R227" s="50" t="s">
        <v>12197</v>
      </c>
      <c r="S227" s="50" t="s">
        <v>18718</v>
      </c>
      <c r="T227" s="845" t="s">
        <v>46</v>
      </c>
      <c r="U227" s="50" t="s">
        <v>47</v>
      </c>
      <c r="V227" s="846">
        <v>68313</v>
      </c>
      <c r="W227" s="846"/>
      <c r="X227" s="50"/>
      <c r="Y227" s="1008">
        <v>45359.783888888887</v>
      </c>
    </row>
    <row r="228" spans="1:25" x14ac:dyDescent="0.25">
      <c r="A228" s="29">
        <v>92</v>
      </c>
      <c r="B228" s="1147">
        <v>45524</v>
      </c>
      <c r="C228" s="50" t="s">
        <v>18834</v>
      </c>
      <c r="D228" s="50" t="s">
        <v>18835</v>
      </c>
      <c r="E228" s="845" t="s">
        <v>18714</v>
      </c>
      <c r="F228" s="50" t="s">
        <v>11390</v>
      </c>
      <c r="G228" s="846">
        <v>355</v>
      </c>
      <c r="H228" s="846"/>
      <c r="I228" s="50"/>
      <c r="J228" s="1008">
        <v>45529.854189814818</v>
      </c>
      <c r="P228" s="29">
        <v>1</v>
      </c>
      <c r="Q228" s="844">
        <v>45504</v>
      </c>
      <c r="R228" s="50" t="s">
        <v>12197</v>
      </c>
      <c r="S228" s="50" t="s">
        <v>18718</v>
      </c>
      <c r="T228" s="845" t="s">
        <v>11509</v>
      </c>
      <c r="U228" s="50" t="s">
        <v>48</v>
      </c>
      <c r="V228" s="846">
        <v>4063</v>
      </c>
      <c r="W228" s="846"/>
      <c r="X228" s="50"/>
      <c r="Y228" s="1008">
        <v>45359.783888888887</v>
      </c>
    </row>
    <row r="229" spans="1:25" x14ac:dyDescent="0.25">
      <c r="A229" s="29">
        <v>92</v>
      </c>
      <c r="B229" s="1147">
        <v>45524</v>
      </c>
      <c r="C229" s="50" t="s">
        <v>18834</v>
      </c>
      <c r="D229" s="50" t="s">
        <v>18835</v>
      </c>
      <c r="E229" s="845" t="s">
        <v>13205</v>
      </c>
      <c r="F229" s="50" t="s">
        <v>11395</v>
      </c>
      <c r="G229" s="846">
        <v>17.75</v>
      </c>
      <c r="H229" s="846"/>
      <c r="I229" s="50"/>
      <c r="J229" s="1008">
        <v>45529.854189814818</v>
      </c>
      <c r="P229" s="29">
        <v>1</v>
      </c>
      <c r="Q229" s="844">
        <v>45504</v>
      </c>
      <c r="R229" s="50" t="s">
        <v>12197</v>
      </c>
      <c r="S229" s="50" t="s">
        <v>18718</v>
      </c>
      <c r="T229" s="845" t="s">
        <v>11515</v>
      </c>
      <c r="U229" s="50" t="s">
        <v>49</v>
      </c>
      <c r="V229" s="846">
        <v>91727.67</v>
      </c>
      <c r="W229" s="846"/>
      <c r="X229" s="50"/>
      <c r="Y229" s="1008">
        <v>45359.783888888887</v>
      </c>
    </row>
    <row r="230" spans="1:25" x14ac:dyDescent="0.25">
      <c r="A230" s="29">
        <v>92</v>
      </c>
      <c r="B230" s="1147">
        <v>45524</v>
      </c>
      <c r="C230" s="50" t="s">
        <v>18834</v>
      </c>
      <c r="D230" s="50" t="s">
        <v>18835</v>
      </c>
      <c r="E230" s="845" t="s">
        <v>13206</v>
      </c>
      <c r="F230" s="50" t="s">
        <v>11396</v>
      </c>
      <c r="G230" s="846">
        <v>35.409999999999997</v>
      </c>
      <c r="H230" s="846"/>
      <c r="I230" s="50"/>
      <c r="J230" s="1008">
        <v>45529.854189814818</v>
      </c>
      <c r="P230" s="29">
        <v>1</v>
      </c>
      <c r="Q230" s="844">
        <v>45504</v>
      </c>
      <c r="R230" s="50" t="s">
        <v>12197</v>
      </c>
      <c r="S230" s="50" t="s">
        <v>18718</v>
      </c>
      <c r="T230" s="845" t="s">
        <v>11516</v>
      </c>
      <c r="U230" s="50" t="s">
        <v>50</v>
      </c>
      <c r="V230" s="846"/>
      <c r="W230" s="846">
        <v>81101.17</v>
      </c>
      <c r="X230" s="50"/>
      <c r="Y230" s="1008">
        <v>45359.783888888887</v>
      </c>
    </row>
    <row r="231" spans="1:25" x14ac:dyDescent="0.25">
      <c r="A231" s="29">
        <v>93</v>
      </c>
      <c r="B231" s="1147">
        <v>45535</v>
      </c>
      <c r="C231" s="50" t="s">
        <v>18837</v>
      </c>
      <c r="D231" s="50" t="s">
        <v>18838</v>
      </c>
      <c r="E231" s="845" t="s">
        <v>42</v>
      </c>
      <c r="F231" s="50" t="s">
        <v>43</v>
      </c>
      <c r="G231" s="846"/>
      <c r="H231" s="846">
        <v>175.27</v>
      </c>
      <c r="I231" s="50"/>
      <c r="J231" s="1008">
        <v>45529.855023148149</v>
      </c>
      <c r="P231" s="29">
        <v>1</v>
      </c>
      <c r="Q231" s="844">
        <v>45504</v>
      </c>
      <c r="R231" s="50" t="s">
        <v>12197</v>
      </c>
      <c r="S231" s="50" t="s">
        <v>18718</v>
      </c>
      <c r="T231" s="845" t="s">
        <v>11517</v>
      </c>
      <c r="U231" s="50" t="s">
        <v>51</v>
      </c>
      <c r="V231" s="846">
        <v>113106.26</v>
      </c>
      <c r="W231" s="846"/>
      <c r="X231" s="50"/>
      <c r="Y231" s="1008">
        <v>45359.783888888887</v>
      </c>
    </row>
    <row r="232" spans="1:25" x14ac:dyDescent="0.25">
      <c r="A232" s="29">
        <v>93</v>
      </c>
      <c r="B232" s="1147">
        <v>45535</v>
      </c>
      <c r="C232" s="50" t="s">
        <v>18837</v>
      </c>
      <c r="D232" s="50" t="s">
        <v>18838</v>
      </c>
      <c r="E232" s="845" t="s">
        <v>18731</v>
      </c>
      <c r="F232" s="50" t="s">
        <v>83</v>
      </c>
      <c r="G232" s="846">
        <v>152.44</v>
      </c>
      <c r="H232" s="846"/>
      <c r="I232" s="50"/>
      <c r="J232" s="1008">
        <v>45529.855023148149</v>
      </c>
      <c r="P232" s="29">
        <v>1</v>
      </c>
      <c r="Q232" s="844">
        <v>45504</v>
      </c>
      <c r="R232" s="50" t="s">
        <v>12197</v>
      </c>
      <c r="S232" s="50" t="s">
        <v>18718</v>
      </c>
      <c r="T232" s="845" t="s">
        <v>11518</v>
      </c>
      <c r="U232" s="50" t="s">
        <v>52</v>
      </c>
      <c r="V232" s="846"/>
      <c r="W232" s="846">
        <v>108457.88</v>
      </c>
      <c r="X232" s="50"/>
      <c r="Y232" s="1008">
        <v>45359.783888888887</v>
      </c>
    </row>
    <row r="233" spans="1:25" x14ac:dyDescent="0.25">
      <c r="A233" s="29">
        <v>93</v>
      </c>
      <c r="B233" s="1147">
        <v>45535</v>
      </c>
      <c r="C233" s="50" t="s">
        <v>18837</v>
      </c>
      <c r="D233" s="50" t="s">
        <v>18838</v>
      </c>
      <c r="E233" s="845" t="s">
        <v>13205</v>
      </c>
      <c r="F233" s="50" t="s">
        <v>11395</v>
      </c>
      <c r="G233" s="846">
        <v>7.62</v>
      </c>
      <c r="H233" s="846"/>
      <c r="I233" s="50"/>
      <c r="J233" s="1008">
        <v>45529.855023148149</v>
      </c>
      <c r="P233" s="29">
        <v>1</v>
      </c>
      <c r="Q233" s="844">
        <v>45504</v>
      </c>
      <c r="R233" s="50" t="s">
        <v>12197</v>
      </c>
      <c r="S233" s="50" t="s">
        <v>18718</v>
      </c>
      <c r="T233" s="845" t="s">
        <v>11628</v>
      </c>
      <c r="U233" s="50" t="s">
        <v>11402</v>
      </c>
      <c r="V233" s="846"/>
      <c r="W233" s="846">
        <v>359.39</v>
      </c>
      <c r="X233" s="50"/>
      <c r="Y233" s="1008">
        <v>45359.783888888887</v>
      </c>
    </row>
    <row r="234" spans="1:25" x14ac:dyDescent="0.25">
      <c r="A234" s="29">
        <v>93</v>
      </c>
      <c r="B234" s="1147">
        <v>45535</v>
      </c>
      <c r="C234" s="50" t="s">
        <v>18837</v>
      </c>
      <c r="D234" s="50" t="s">
        <v>18838</v>
      </c>
      <c r="E234" s="845" t="s">
        <v>13206</v>
      </c>
      <c r="F234" s="50" t="s">
        <v>11396</v>
      </c>
      <c r="G234" s="846">
        <v>15.21</v>
      </c>
      <c r="H234" s="846"/>
      <c r="I234" s="50"/>
      <c r="J234" s="1008">
        <v>45529.855023148149</v>
      </c>
      <c r="P234" s="29">
        <v>32</v>
      </c>
      <c r="Q234" s="844">
        <v>45506</v>
      </c>
      <c r="R234" s="50" t="s">
        <v>18712</v>
      </c>
      <c r="S234" s="50" t="s">
        <v>18759</v>
      </c>
      <c r="T234" s="845" t="s">
        <v>11628</v>
      </c>
      <c r="U234" s="50" t="s">
        <v>11402</v>
      </c>
      <c r="V234" s="846">
        <v>1624.12</v>
      </c>
      <c r="W234" s="846"/>
      <c r="X234" s="50"/>
      <c r="Y234" s="1008">
        <v>45529.4218287037</v>
      </c>
    </row>
    <row r="235" spans="1:25" x14ac:dyDescent="0.25">
      <c r="A235" s="29">
        <v>94</v>
      </c>
      <c r="B235" s="1147">
        <v>45535</v>
      </c>
      <c r="C235" s="50" t="s">
        <v>18837</v>
      </c>
      <c r="D235" s="50" t="s">
        <v>18839</v>
      </c>
      <c r="E235" s="845" t="s">
        <v>42</v>
      </c>
      <c r="F235" s="50" t="s">
        <v>43</v>
      </c>
      <c r="G235" s="846"/>
      <c r="H235" s="846">
        <v>43.62</v>
      </c>
      <c r="I235" s="50"/>
      <c r="J235" s="1008">
        <v>45529.855381944442</v>
      </c>
      <c r="P235" s="29">
        <v>58</v>
      </c>
      <c r="Q235" s="844">
        <v>45510</v>
      </c>
      <c r="R235" s="50" t="s">
        <v>18791</v>
      </c>
      <c r="S235" s="50" t="s">
        <v>18696</v>
      </c>
      <c r="T235" s="845" t="s">
        <v>11628</v>
      </c>
      <c r="U235" s="50" t="s">
        <v>11402</v>
      </c>
      <c r="V235" s="846"/>
      <c r="W235" s="846">
        <v>514.87</v>
      </c>
      <c r="X235" s="50"/>
      <c r="Y235" s="1008">
        <v>45529.63486111111</v>
      </c>
    </row>
    <row r="236" spans="1:25" x14ac:dyDescent="0.25">
      <c r="A236" s="29">
        <v>94</v>
      </c>
      <c r="B236" s="1147">
        <v>45535</v>
      </c>
      <c r="C236" s="50" t="s">
        <v>18837</v>
      </c>
      <c r="D236" s="50" t="s">
        <v>18839</v>
      </c>
      <c r="E236" s="845" t="s">
        <v>18840</v>
      </c>
      <c r="F236" s="50" t="s">
        <v>77</v>
      </c>
      <c r="G236" s="846">
        <v>37.94</v>
      </c>
      <c r="H236" s="846"/>
      <c r="I236" s="50"/>
      <c r="J236" s="1008">
        <v>45529.855381944442</v>
      </c>
      <c r="P236" s="29">
        <v>1</v>
      </c>
      <c r="Q236" s="844">
        <v>45504</v>
      </c>
      <c r="R236" s="50" t="s">
        <v>12197</v>
      </c>
      <c r="S236" s="50" t="s">
        <v>18718</v>
      </c>
      <c r="T236" s="845" t="s">
        <v>12198</v>
      </c>
      <c r="U236" s="50" t="s">
        <v>11404</v>
      </c>
      <c r="V236" s="846"/>
      <c r="W236" s="846">
        <v>188.4</v>
      </c>
      <c r="X236" s="50"/>
      <c r="Y236" s="1008">
        <v>45359.783888888887</v>
      </c>
    </row>
    <row r="237" spans="1:25" x14ac:dyDescent="0.25">
      <c r="A237" s="29">
        <v>94</v>
      </c>
      <c r="B237" s="1147">
        <v>45535</v>
      </c>
      <c r="C237" s="50" t="s">
        <v>18837</v>
      </c>
      <c r="D237" s="50" t="s">
        <v>18839</v>
      </c>
      <c r="E237" s="845" t="s">
        <v>13205</v>
      </c>
      <c r="F237" s="50" t="s">
        <v>11395</v>
      </c>
      <c r="G237" s="846">
        <v>1.9</v>
      </c>
      <c r="H237" s="846"/>
      <c r="I237" s="50"/>
      <c r="J237" s="1008">
        <v>45529.855381944442</v>
      </c>
      <c r="P237" s="29">
        <v>1</v>
      </c>
      <c r="Q237" s="844">
        <v>45504</v>
      </c>
      <c r="R237" s="50" t="s">
        <v>12197</v>
      </c>
      <c r="S237" s="50" t="s">
        <v>18718</v>
      </c>
      <c r="T237" s="845" t="s">
        <v>12199</v>
      </c>
      <c r="U237" s="50" t="s">
        <v>11406</v>
      </c>
      <c r="V237" s="846"/>
      <c r="W237" s="846">
        <v>16972.54</v>
      </c>
      <c r="X237" s="50"/>
      <c r="Y237" s="1008">
        <v>45359.783888888887</v>
      </c>
    </row>
    <row r="238" spans="1:25" x14ac:dyDescent="0.25">
      <c r="A238" s="29">
        <v>94</v>
      </c>
      <c r="B238" s="1147">
        <v>45535</v>
      </c>
      <c r="C238" s="50" t="s">
        <v>18837</v>
      </c>
      <c r="D238" s="50" t="s">
        <v>18839</v>
      </c>
      <c r="E238" s="845" t="s">
        <v>13206</v>
      </c>
      <c r="F238" s="50" t="s">
        <v>11396</v>
      </c>
      <c r="G238" s="846">
        <v>3.78</v>
      </c>
      <c r="H238" s="846"/>
      <c r="I238" s="50"/>
      <c r="J238" s="1008">
        <v>45529.855381944442</v>
      </c>
      <c r="P238" s="29">
        <v>96</v>
      </c>
      <c r="Q238" s="844">
        <v>45513</v>
      </c>
      <c r="R238" s="50" t="s">
        <v>17024</v>
      </c>
      <c r="S238" s="50" t="s">
        <v>18949</v>
      </c>
      <c r="T238" s="845" t="s">
        <v>12199</v>
      </c>
      <c r="U238" s="50" t="s">
        <v>11406</v>
      </c>
      <c r="V238" s="846">
        <v>4516.2700000000004</v>
      </c>
      <c r="W238" s="846"/>
      <c r="X238" s="50" t="s">
        <v>18952</v>
      </c>
      <c r="Y238" s="1008">
        <v>45530.955937500003</v>
      </c>
    </row>
    <row r="239" spans="1:25" x14ac:dyDescent="0.25">
      <c r="A239" s="29">
        <v>95</v>
      </c>
      <c r="B239" s="1147">
        <v>45527</v>
      </c>
      <c r="C239" s="50" t="s">
        <v>59</v>
      </c>
      <c r="D239" s="50" t="s">
        <v>18696</v>
      </c>
      <c r="E239" s="845" t="s">
        <v>18703</v>
      </c>
      <c r="F239" s="50" t="s">
        <v>59</v>
      </c>
      <c r="G239" s="846">
        <v>75000</v>
      </c>
      <c r="H239" s="846"/>
      <c r="I239" s="50"/>
      <c r="J239" s="1008">
        <v>45529.857071759259</v>
      </c>
      <c r="P239" s="29">
        <v>98</v>
      </c>
      <c r="Q239" s="844">
        <v>45527</v>
      </c>
      <c r="R239" s="50" t="s">
        <v>18960</v>
      </c>
      <c r="S239" s="50"/>
      <c r="T239" s="845" t="s">
        <v>12199</v>
      </c>
      <c r="U239" s="50" t="s">
        <v>11406</v>
      </c>
      <c r="V239" s="846">
        <v>4111.37</v>
      </c>
      <c r="W239" s="846"/>
      <c r="X239" s="50" t="s">
        <v>18952</v>
      </c>
      <c r="Y239" s="1008">
        <v>45530.976134259261</v>
      </c>
    </row>
    <row r="240" spans="1:25" x14ac:dyDescent="0.25">
      <c r="A240" s="29">
        <v>95</v>
      </c>
      <c r="B240" s="1147">
        <v>45527</v>
      </c>
      <c r="C240" s="50" t="s">
        <v>59</v>
      </c>
      <c r="D240" s="50" t="s">
        <v>18696</v>
      </c>
      <c r="E240" s="845" t="s">
        <v>42</v>
      </c>
      <c r="F240" s="50" t="s">
        <v>43</v>
      </c>
      <c r="G240" s="846"/>
      <c r="H240" s="846">
        <v>75000</v>
      </c>
      <c r="I240" s="50"/>
      <c r="J240" s="1008">
        <v>45529.857071759259</v>
      </c>
      <c r="P240" s="29">
        <v>96</v>
      </c>
      <c r="Q240" s="844">
        <v>45513</v>
      </c>
      <c r="R240" s="50" t="s">
        <v>17024</v>
      </c>
      <c r="S240" s="50" t="s">
        <v>18949</v>
      </c>
      <c r="T240" s="845" t="s">
        <v>18956</v>
      </c>
      <c r="U240" s="50" t="s">
        <v>18824</v>
      </c>
      <c r="V240" s="846">
        <v>185.81</v>
      </c>
      <c r="W240" s="846"/>
      <c r="X240" s="50"/>
      <c r="Y240" s="1008">
        <v>45530.955937500003</v>
      </c>
    </row>
    <row r="241" spans="1:25" x14ac:dyDescent="0.25">
      <c r="A241" s="29">
        <v>96</v>
      </c>
      <c r="B241" s="1147">
        <v>45513</v>
      </c>
      <c r="C241" s="50" t="s">
        <v>17024</v>
      </c>
      <c r="D241" s="50" t="s">
        <v>18949</v>
      </c>
      <c r="E241" s="845" t="s">
        <v>18955</v>
      </c>
      <c r="F241" s="50" t="s">
        <v>11387</v>
      </c>
      <c r="G241" s="846">
        <v>1010.87</v>
      </c>
      <c r="H241" s="846"/>
      <c r="I241" s="50" t="s">
        <v>18950</v>
      </c>
      <c r="J241" s="1008">
        <v>45530.955937500003</v>
      </c>
      <c r="P241" s="29">
        <v>98</v>
      </c>
      <c r="Q241" s="844">
        <v>45527</v>
      </c>
      <c r="R241" s="50" t="s">
        <v>18960</v>
      </c>
      <c r="S241" s="50"/>
      <c r="T241" s="845" t="s">
        <v>18956</v>
      </c>
      <c r="U241" s="50" t="s">
        <v>18824</v>
      </c>
      <c r="V241" s="846">
        <v>289.08</v>
      </c>
      <c r="W241" s="846"/>
      <c r="X241" s="50"/>
      <c r="Y241" s="1008">
        <v>45530.976134259261</v>
      </c>
    </row>
    <row r="242" spans="1:25" x14ac:dyDescent="0.25">
      <c r="A242" s="29">
        <v>96</v>
      </c>
      <c r="B242" s="1147">
        <v>45513</v>
      </c>
      <c r="C242" s="50" t="s">
        <v>17024</v>
      </c>
      <c r="D242" s="50" t="s">
        <v>18949</v>
      </c>
      <c r="E242" s="845" t="s">
        <v>18955</v>
      </c>
      <c r="F242" s="50" t="s">
        <v>11387</v>
      </c>
      <c r="G242" s="846">
        <v>4153.5600000000004</v>
      </c>
      <c r="H242" s="846"/>
      <c r="I242" s="50" t="s">
        <v>134</v>
      </c>
      <c r="J242" s="1008">
        <v>45530.955937500003</v>
      </c>
      <c r="P242" s="29">
        <v>28</v>
      </c>
      <c r="Q242" s="844">
        <v>45506</v>
      </c>
      <c r="R242" s="50" t="s">
        <v>18699</v>
      </c>
      <c r="S242" s="50" t="s">
        <v>18696</v>
      </c>
      <c r="T242" s="845" t="s">
        <v>18703</v>
      </c>
      <c r="U242" s="50" t="s">
        <v>59</v>
      </c>
      <c r="V242" s="846"/>
      <c r="W242" s="846">
        <v>140000</v>
      </c>
      <c r="X242" s="50"/>
      <c r="Y242" s="1008">
        <v>45529.398680555554</v>
      </c>
    </row>
    <row r="243" spans="1:25" x14ac:dyDescent="0.25">
      <c r="A243" s="29">
        <v>96</v>
      </c>
      <c r="B243" s="1147">
        <v>45513</v>
      </c>
      <c r="C243" s="50" t="s">
        <v>17024</v>
      </c>
      <c r="D243" s="50" t="s">
        <v>18949</v>
      </c>
      <c r="E243" s="845" t="s">
        <v>18955</v>
      </c>
      <c r="F243" s="50" t="s">
        <v>11387</v>
      </c>
      <c r="G243" s="846">
        <v>324.66000000000003</v>
      </c>
      <c r="H243" s="846"/>
      <c r="I243" s="50" t="s">
        <v>14</v>
      </c>
      <c r="J243" s="1008">
        <v>45530.955937500003</v>
      </c>
      <c r="P243" s="29">
        <v>91</v>
      </c>
      <c r="Q243" s="844">
        <v>45519</v>
      </c>
      <c r="R243" s="50" t="s">
        <v>18830</v>
      </c>
      <c r="S243" s="50" t="s">
        <v>18696</v>
      </c>
      <c r="T243" s="845" t="s">
        <v>18703</v>
      </c>
      <c r="U243" s="50" t="s">
        <v>59</v>
      </c>
      <c r="V243" s="846">
        <v>100000</v>
      </c>
      <c r="W243" s="846"/>
      <c r="X243" s="50"/>
      <c r="Y243" s="1008">
        <v>45529.848298611112</v>
      </c>
    </row>
    <row r="244" spans="1:25" x14ac:dyDescent="0.25">
      <c r="A244" s="29">
        <v>96</v>
      </c>
      <c r="B244" s="1147">
        <v>45513</v>
      </c>
      <c r="C244" s="50" t="s">
        <v>17024</v>
      </c>
      <c r="D244" s="50" t="s">
        <v>18949</v>
      </c>
      <c r="E244" s="845" t="s">
        <v>18955</v>
      </c>
      <c r="F244" s="50" t="s">
        <v>11387</v>
      </c>
      <c r="G244" s="846">
        <v>2762.52</v>
      </c>
      <c r="H244" s="846"/>
      <c r="I244" s="50" t="s">
        <v>11644</v>
      </c>
      <c r="J244" s="1008">
        <v>45530.955937500003</v>
      </c>
      <c r="P244" s="29">
        <v>95</v>
      </c>
      <c r="Q244" s="844">
        <v>45527</v>
      </c>
      <c r="R244" s="50" t="s">
        <v>59</v>
      </c>
      <c r="S244" s="50" t="s">
        <v>18696</v>
      </c>
      <c r="T244" s="845" t="s">
        <v>18703</v>
      </c>
      <c r="U244" s="50" t="s">
        <v>59</v>
      </c>
      <c r="V244" s="846">
        <v>75000</v>
      </c>
      <c r="W244" s="846"/>
      <c r="X244" s="50"/>
      <c r="Y244" s="1008">
        <v>45529.857071759259</v>
      </c>
    </row>
    <row r="245" spans="1:25" x14ac:dyDescent="0.25">
      <c r="A245" s="29">
        <v>96</v>
      </c>
      <c r="B245" s="1147">
        <v>45513</v>
      </c>
      <c r="C245" s="50" t="s">
        <v>17024</v>
      </c>
      <c r="D245" s="50" t="s">
        <v>18949</v>
      </c>
      <c r="E245" s="845" t="s">
        <v>18955</v>
      </c>
      <c r="F245" s="50" t="s">
        <v>11387</v>
      </c>
      <c r="G245" s="846">
        <v>804.42</v>
      </c>
      <c r="H245" s="846"/>
      <c r="I245" s="50" t="s">
        <v>11642</v>
      </c>
      <c r="J245" s="1008">
        <v>45530.955937500003</v>
      </c>
      <c r="P245" s="29">
        <v>1</v>
      </c>
      <c r="Q245" s="844">
        <v>45504</v>
      </c>
      <c r="R245" s="50" t="s">
        <v>12197</v>
      </c>
      <c r="S245" s="50" t="s">
        <v>18718</v>
      </c>
      <c r="T245" s="845" t="s">
        <v>12200</v>
      </c>
      <c r="U245" s="50" t="s">
        <v>63</v>
      </c>
      <c r="V245" s="846">
        <v>15567</v>
      </c>
      <c r="W245" s="846"/>
      <c r="X245" s="50"/>
      <c r="Y245" s="1008">
        <v>45359.783888888887</v>
      </c>
    </row>
    <row r="246" spans="1:25" x14ac:dyDescent="0.25">
      <c r="A246" s="29">
        <v>96</v>
      </c>
      <c r="B246" s="1147">
        <v>45513</v>
      </c>
      <c r="C246" s="50" t="s">
        <v>17024</v>
      </c>
      <c r="D246" s="50" t="s">
        <v>18949</v>
      </c>
      <c r="E246" s="845" t="s">
        <v>18955</v>
      </c>
      <c r="F246" s="50" t="s">
        <v>11387</v>
      </c>
      <c r="G246" s="846">
        <v>1257.45</v>
      </c>
      <c r="H246" s="846"/>
      <c r="I246" s="50" t="s">
        <v>18951</v>
      </c>
      <c r="J246" s="1008">
        <v>45530.955937500003</v>
      </c>
      <c r="P246" s="29">
        <v>29</v>
      </c>
      <c r="Q246" s="844">
        <v>45506</v>
      </c>
      <c r="R246" s="50" t="s">
        <v>18700</v>
      </c>
      <c r="S246" s="50" t="s">
        <v>18696</v>
      </c>
      <c r="T246" s="845" t="s">
        <v>12200</v>
      </c>
      <c r="U246" s="50" t="s">
        <v>63</v>
      </c>
      <c r="V246" s="846">
        <v>78093</v>
      </c>
      <c r="W246" s="846"/>
      <c r="X246" s="50"/>
      <c r="Y246" s="1008">
        <v>45529.399583333332</v>
      </c>
    </row>
    <row r="247" spans="1:25" x14ac:dyDescent="0.25">
      <c r="A247" s="29">
        <v>96</v>
      </c>
      <c r="B247" s="1147">
        <v>45513</v>
      </c>
      <c r="C247" s="50" t="s">
        <v>17024</v>
      </c>
      <c r="D247" s="50" t="s">
        <v>18949</v>
      </c>
      <c r="E247" s="845" t="s">
        <v>12199</v>
      </c>
      <c r="F247" s="50" t="s">
        <v>11406</v>
      </c>
      <c r="G247" s="846">
        <v>4516.2700000000004</v>
      </c>
      <c r="H247" s="846"/>
      <c r="I247" s="50" t="s">
        <v>18952</v>
      </c>
      <c r="J247" s="1008">
        <v>45530.955937500003</v>
      </c>
      <c r="P247" s="29">
        <v>1</v>
      </c>
      <c r="Q247" s="844">
        <v>45504</v>
      </c>
      <c r="R247" s="50" t="s">
        <v>12197</v>
      </c>
      <c r="S247" s="50" t="s">
        <v>18718</v>
      </c>
      <c r="T247" s="845" t="s">
        <v>12201</v>
      </c>
      <c r="U247" s="50" t="s">
        <v>64</v>
      </c>
      <c r="V247" s="846">
        <v>12776</v>
      </c>
      <c r="W247" s="846"/>
      <c r="X247" s="50"/>
      <c r="Y247" s="1008">
        <v>45359.783888888887</v>
      </c>
    </row>
    <row r="248" spans="1:25" x14ac:dyDescent="0.25">
      <c r="A248" s="29">
        <v>96</v>
      </c>
      <c r="B248" s="1147">
        <v>45513</v>
      </c>
      <c r="C248" s="50" t="s">
        <v>17024</v>
      </c>
      <c r="D248" s="50" t="s">
        <v>18949</v>
      </c>
      <c r="E248" s="845" t="s">
        <v>18956</v>
      </c>
      <c r="F248" s="50" t="s">
        <v>18824</v>
      </c>
      <c r="G248" s="846">
        <v>185.81</v>
      </c>
      <c r="H248" s="846"/>
      <c r="I248" s="50"/>
      <c r="J248" s="1008">
        <v>45530.955937500003</v>
      </c>
      <c r="P248" s="29">
        <v>30</v>
      </c>
      <c r="Q248" s="844">
        <v>45506</v>
      </c>
      <c r="R248" s="50" t="s">
        <v>18701</v>
      </c>
      <c r="S248" s="50" t="s">
        <v>18696</v>
      </c>
      <c r="T248" s="845" t="s">
        <v>12201</v>
      </c>
      <c r="U248" s="50" t="s">
        <v>64</v>
      </c>
      <c r="V248" s="846">
        <v>55200</v>
      </c>
      <c r="W248" s="846"/>
      <c r="X248" s="50"/>
      <c r="Y248" s="1008">
        <v>45529.400370370371</v>
      </c>
    </row>
    <row r="249" spans="1:25" x14ac:dyDescent="0.25">
      <c r="A249" s="29">
        <v>96</v>
      </c>
      <c r="B249" s="1147">
        <v>45513</v>
      </c>
      <c r="C249" s="50" t="s">
        <v>17024</v>
      </c>
      <c r="D249" s="50" t="s">
        <v>18949</v>
      </c>
      <c r="E249" s="845" t="s">
        <v>42</v>
      </c>
      <c r="F249" s="50" t="s">
        <v>43</v>
      </c>
      <c r="G249" s="846"/>
      <c r="H249" s="846">
        <v>15015.56</v>
      </c>
      <c r="I249" s="50" t="s">
        <v>18949</v>
      </c>
      <c r="J249" s="1008">
        <v>45530.955937500003</v>
      </c>
      <c r="P249" s="29">
        <v>1</v>
      </c>
      <c r="Q249" s="844">
        <v>45504</v>
      </c>
      <c r="R249" s="50" t="s">
        <v>12197</v>
      </c>
      <c r="S249" s="50" t="s">
        <v>18718</v>
      </c>
      <c r="T249" s="845" t="s">
        <v>12202</v>
      </c>
      <c r="U249" s="50" t="s">
        <v>65</v>
      </c>
      <c r="V249" s="846"/>
      <c r="W249" s="846">
        <v>1217.3699999999999</v>
      </c>
      <c r="X249" s="50"/>
      <c r="Y249" s="1008">
        <v>45359.783888888887</v>
      </c>
    </row>
    <row r="250" spans="1:25" x14ac:dyDescent="0.25">
      <c r="A250" s="29">
        <v>97</v>
      </c>
      <c r="B250" s="1147">
        <v>45519</v>
      </c>
      <c r="C250" s="50" t="s">
        <v>18954</v>
      </c>
      <c r="D250" s="50" t="s">
        <v>18696</v>
      </c>
      <c r="E250" s="845" t="s">
        <v>42</v>
      </c>
      <c r="F250" s="50" t="s">
        <v>43</v>
      </c>
      <c r="G250" s="846">
        <v>603.61</v>
      </c>
      <c r="H250" s="846"/>
      <c r="I250" s="50"/>
      <c r="J250" s="1008">
        <v>45530.956932870373</v>
      </c>
      <c r="P250" s="29">
        <v>97</v>
      </c>
      <c r="Q250" s="844">
        <v>45519</v>
      </c>
      <c r="R250" s="50" t="s">
        <v>18954</v>
      </c>
      <c r="S250" s="50" t="s">
        <v>18696</v>
      </c>
      <c r="T250" s="845" t="s">
        <v>12202</v>
      </c>
      <c r="U250" s="50" t="s">
        <v>65</v>
      </c>
      <c r="V250" s="846"/>
      <c r="W250" s="846">
        <v>603.61</v>
      </c>
      <c r="X250" s="50"/>
      <c r="Y250" s="1008">
        <v>45530.956932870373</v>
      </c>
    </row>
    <row r="251" spans="1:25" x14ac:dyDescent="0.25">
      <c r="A251" s="29">
        <v>97</v>
      </c>
      <c r="B251" s="1147">
        <v>45519</v>
      </c>
      <c r="C251" s="50" t="s">
        <v>18954</v>
      </c>
      <c r="D251" s="50" t="s">
        <v>18696</v>
      </c>
      <c r="E251" s="845" t="s">
        <v>12202</v>
      </c>
      <c r="F251" s="50" t="s">
        <v>65</v>
      </c>
      <c r="G251" s="846"/>
      <c r="H251" s="846">
        <v>603.61</v>
      </c>
      <c r="I251" s="50"/>
      <c r="J251" s="1008">
        <v>45530.956932870373</v>
      </c>
      <c r="P251" s="29">
        <v>1</v>
      </c>
      <c r="Q251" s="844">
        <v>45504</v>
      </c>
      <c r="R251" s="50" t="s">
        <v>12197</v>
      </c>
      <c r="S251" s="50" t="s">
        <v>18718</v>
      </c>
      <c r="T251" s="845" t="s">
        <v>12203</v>
      </c>
      <c r="U251" s="50" t="s">
        <v>67</v>
      </c>
      <c r="V251" s="846"/>
      <c r="W251" s="846">
        <v>100</v>
      </c>
      <c r="X251" s="50"/>
      <c r="Y251" s="1008">
        <v>45359.783888888887</v>
      </c>
    </row>
    <row r="252" spans="1:25" x14ac:dyDescent="0.25">
      <c r="A252" s="29">
        <v>98</v>
      </c>
      <c r="B252" s="1147">
        <v>45527</v>
      </c>
      <c r="C252" s="50" t="s">
        <v>18960</v>
      </c>
      <c r="D252" s="50"/>
      <c r="E252" s="845" t="s">
        <v>18955</v>
      </c>
      <c r="F252" s="50" t="s">
        <v>11387</v>
      </c>
      <c r="G252" s="846">
        <v>1007.23</v>
      </c>
      <c r="H252" s="846"/>
      <c r="I252" s="50" t="s">
        <v>18950</v>
      </c>
      <c r="J252" s="1008">
        <v>45530.976134259261</v>
      </c>
      <c r="P252" s="29">
        <v>1</v>
      </c>
      <c r="Q252" s="844">
        <v>45504</v>
      </c>
      <c r="R252" s="50" t="s">
        <v>12197</v>
      </c>
      <c r="S252" s="50" t="s">
        <v>18718</v>
      </c>
      <c r="T252" s="845" t="s">
        <v>12204</v>
      </c>
      <c r="U252" s="50" t="s">
        <v>68</v>
      </c>
      <c r="V252" s="846"/>
      <c r="W252" s="846">
        <v>300</v>
      </c>
      <c r="X252" s="50"/>
      <c r="Y252" s="1008">
        <v>45359.783888888887</v>
      </c>
    </row>
    <row r="253" spans="1:25" x14ac:dyDescent="0.25">
      <c r="A253" s="29">
        <v>98</v>
      </c>
      <c r="B253" s="1147">
        <v>45527</v>
      </c>
      <c r="C253" s="50" t="s">
        <v>18960</v>
      </c>
      <c r="D253" s="50"/>
      <c r="E253" s="845" t="s">
        <v>18955</v>
      </c>
      <c r="F253" s="50" t="s">
        <v>11387</v>
      </c>
      <c r="G253" s="846">
        <v>4137.47</v>
      </c>
      <c r="H253" s="846"/>
      <c r="I253" s="50" t="s">
        <v>134</v>
      </c>
      <c r="J253" s="1008">
        <v>45530.976134259261</v>
      </c>
      <c r="P253" s="29">
        <v>1</v>
      </c>
      <c r="Q253" s="844">
        <v>45504</v>
      </c>
      <c r="R253" s="50" t="s">
        <v>12197</v>
      </c>
      <c r="S253" s="50" t="s">
        <v>18718</v>
      </c>
      <c r="T253" s="845" t="s">
        <v>12205</v>
      </c>
      <c r="U253" s="50" t="s">
        <v>11408</v>
      </c>
      <c r="V253" s="846"/>
      <c r="W253" s="846">
        <v>450576.65</v>
      </c>
      <c r="X253" s="50"/>
      <c r="Y253" s="1008">
        <v>45359.783888888887</v>
      </c>
    </row>
    <row r="254" spans="1:25" x14ac:dyDescent="0.25">
      <c r="A254" s="29">
        <v>98</v>
      </c>
      <c r="B254" s="1147">
        <v>45527</v>
      </c>
      <c r="C254" s="50" t="s">
        <v>18960</v>
      </c>
      <c r="D254" s="50"/>
      <c r="E254" s="845" t="s">
        <v>18955</v>
      </c>
      <c r="F254" s="50" t="s">
        <v>11387</v>
      </c>
      <c r="G254" s="846">
        <v>301.17</v>
      </c>
      <c r="H254" s="846"/>
      <c r="I254" s="50" t="s">
        <v>14</v>
      </c>
      <c r="J254" s="1008">
        <v>45530.976134259261</v>
      </c>
      <c r="P254" s="29">
        <v>2</v>
      </c>
      <c r="Q254" s="844">
        <v>45513</v>
      </c>
      <c r="R254" s="50" t="s">
        <v>15787</v>
      </c>
      <c r="S254" s="50" t="s">
        <v>18719</v>
      </c>
      <c r="T254" s="845" t="s">
        <v>17013</v>
      </c>
      <c r="U254" s="50" t="s">
        <v>71</v>
      </c>
      <c r="V254" s="846"/>
      <c r="W254" s="846">
        <v>869</v>
      </c>
      <c r="X254" s="50"/>
      <c r="Y254" s="1008">
        <v>45524.393472222226</v>
      </c>
    </row>
    <row r="255" spans="1:25" x14ac:dyDescent="0.25">
      <c r="A255" s="29">
        <v>98</v>
      </c>
      <c r="B255" s="1147">
        <v>45527</v>
      </c>
      <c r="C255" s="50" t="s">
        <v>18960</v>
      </c>
      <c r="D255" s="50"/>
      <c r="E255" s="845" t="s">
        <v>18955</v>
      </c>
      <c r="F255" s="50" t="s">
        <v>11387</v>
      </c>
      <c r="G255" s="846">
        <v>2751.91</v>
      </c>
      <c r="H255" s="846"/>
      <c r="I255" s="50" t="s">
        <v>11644</v>
      </c>
      <c r="J255" s="1008">
        <v>45530.976134259261</v>
      </c>
      <c r="P255" s="29">
        <v>3</v>
      </c>
      <c r="Q255" s="844">
        <v>45513</v>
      </c>
      <c r="R255" s="50" t="s">
        <v>16995</v>
      </c>
      <c r="S255" s="50" t="s">
        <v>18720</v>
      </c>
      <c r="T255" s="845" t="s">
        <v>17013</v>
      </c>
      <c r="U255" s="50" t="s">
        <v>71</v>
      </c>
      <c r="V255" s="846"/>
      <c r="W255" s="846">
        <v>750</v>
      </c>
      <c r="X255" s="50"/>
      <c r="Y255" s="1008">
        <v>45524.393611111111</v>
      </c>
    </row>
    <row r="256" spans="1:25" x14ac:dyDescent="0.25">
      <c r="A256" s="29">
        <v>98</v>
      </c>
      <c r="B256" s="1147">
        <v>45527</v>
      </c>
      <c r="C256" s="50" t="s">
        <v>18960</v>
      </c>
      <c r="D256" s="50"/>
      <c r="E256" s="845" t="s">
        <v>18955</v>
      </c>
      <c r="F256" s="50" t="s">
        <v>11387</v>
      </c>
      <c r="G256" s="846">
        <v>804.42</v>
      </c>
      <c r="H256" s="846"/>
      <c r="I256" s="50" t="s">
        <v>11642</v>
      </c>
      <c r="J256" s="1008">
        <v>45530.976134259261</v>
      </c>
      <c r="P256" s="29">
        <v>4</v>
      </c>
      <c r="Q256" s="844">
        <v>45513</v>
      </c>
      <c r="R256" s="50" t="s">
        <v>16682</v>
      </c>
      <c r="S256" s="50" t="s">
        <v>18721</v>
      </c>
      <c r="T256" s="845" t="s">
        <v>17013</v>
      </c>
      <c r="U256" s="50" t="s">
        <v>71</v>
      </c>
      <c r="V256" s="846"/>
      <c r="W256" s="846">
        <v>2168.75</v>
      </c>
      <c r="X256" s="50"/>
      <c r="Y256" s="1008">
        <v>45524.394432870373</v>
      </c>
    </row>
    <row r="257" spans="1:25" x14ac:dyDescent="0.25">
      <c r="A257" s="29">
        <v>98</v>
      </c>
      <c r="B257" s="1147">
        <v>45527</v>
      </c>
      <c r="C257" s="50" t="s">
        <v>18960</v>
      </c>
      <c r="D257" s="50"/>
      <c r="E257" s="845" t="s">
        <v>18955</v>
      </c>
      <c r="F257" s="50" t="s">
        <v>11387</v>
      </c>
      <c r="G257" s="846">
        <v>596.04999999999995</v>
      </c>
      <c r="H257" s="846"/>
      <c r="I257" s="50" t="s">
        <v>18951</v>
      </c>
      <c r="J257" s="1008">
        <v>45530.976134259261</v>
      </c>
      <c r="P257" s="29">
        <v>5</v>
      </c>
      <c r="Q257" s="844">
        <v>45513</v>
      </c>
      <c r="R257" s="50" t="s">
        <v>17010</v>
      </c>
      <c r="S257" s="50" t="s">
        <v>18722</v>
      </c>
      <c r="T257" s="845" t="s">
        <v>17013</v>
      </c>
      <c r="U257" s="50" t="s">
        <v>71</v>
      </c>
      <c r="V257" s="846"/>
      <c r="W257" s="846">
        <v>2600</v>
      </c>
      <c r="X257" s="50"/>
      <c r="Y257" s="1008">
        <v>45524.397581018522</v>
      </c>
    </row>
    <row r="258" spans="1:25" x14ac:dyDescent="0.25">
      <c r="A258" s="29">
        <v>98</v>
      </c>
      <c r="B258" s="1147">
        <v>45527</v>
      </c>
      <c r="C258" s="50" t="s">
        <v>18960</v>
      </c>
      <c r="D258" s="50"/>
      <c r="E258" s="845" t="s">
        <v>12199</v>
      </c>
      <c r="F258" s="50" t="s">
        <v>11406</v>
      </c>
      <c r="G258" s="846">
        <v>4111.37</v>
      </c>
      <c r="H258" s="846"/>
      <c r="I258" s="50" t="s">
        <v>18952</v>
      </c>
      <c r="J258" s="1008">
        <v>45530.976134259261</v>
      </c>
      <c r="P258" s="29">
        <v>6</v>
      </c>
      <c r="Q258" s="844">
        <v>45513</v>
      </c>
      <c r="R258" s="50" t="s">
        <v>17579</v>
      </c>
      <c r="S258" s="50" t="s">
        <v>18723</v>
      </c>
      <c r="T258" s="845" t="s">
        <v>17013</v>
      </c>
      <c r="U258" s="50" t="s">
        <v>71</v>
      </c>
      <c r="V258" s="846"/>
      <c r="W258" s="846">
        <v>490</v>
      </c>
      <c r="X258" s="50"/>
      <c r="Y258" s="1008">
        <v>45524.905069444445</v>
      </c>
    </row>
    <row r="259" spans="1:25" x14ac:dyDescent="0.25">
      <c r="A259" s="29">
        <v>98</v>
      </c>
      <c r="B259" s="1147">
        <v>45527</v>
      </c>
      <c r="C259" s="50" t="s">
        <v>18960</v>
      </c>
      <c r="D259" s="50"/>
      <c r="E259" s="845" t="s">
        <v>18956</v>
      </c>
      <c r="F259" s="50" t="s">
        <v>18824</v>
      </c>
      <c r="G259" s="846">
        <v>289.08</v>
      </c>
      <c r="H259" s="846"/>
      <c r="I259" s="50"/>
      <c r="J259" s="1008">
        <v>45530.976134259261</v>
      </c>
      <c r="P259" s="29">
        <v>110</v>
      </c>
      <c r="Q259" s="844">
        <v>45537</v>
      </c>
      <c r="R259" s="50" t="s">
        <v>19857</v>
      </c>
      <c r="S259" s="50" t="s">
        <v>19860</v>
      </c>
      <c r="T259" s="845" t="s">
        <v>17013</v>
      </c>
      <c r="U259" s="50" t="s">
        <v>71</v>
      </c>
      <c r="V259" s="846"/>
      <c r="W259" s="846">
        <v>787.5</v>
      </c>
      <c r="X259" s="50"/>
      <c r="Y259" s="1008">
        <v>45537.716527777775</v>
      </c>
    </row>
    <row r="260" spans="1:25" x14ac:dyDescent="0.25">
      <c r="A260" s="29">
        <v>98</v>
      </c>
      <c r="B260" s="1147">
        <v>45527</v>
      </c>
      <c r="C260" s="50" t="s">
        <v>18960</v>
      </c>
      <c r="D260" s="50"/>
      <c r="E260" s="845" t="s">
        <v>42</v>
      </c>
      <c r="F260" s="50" t="s">
        <v>43</v>
      </c>
      <c r="G260" s="846"/>
      <c r="H260" s="846">
        <v>13998.7</v>
      </c>
      <c r="I260" s="50" t="s">
        <v>18961</v>
      </c>
      <c r="J260" s="1008">
        <v>45530.976134259261</v>
      </c>
      <c r="P260" s="29">
        <v>111</v>
      </c>
      <c r="Q260" s="844">
        <v>45538</v>
      </c>
      <c r="R260" s="50" t="s">
        <v>19909</v>
      </c>
      <c r="S260" s="50" t="s">
        <v>20002</v>
      </c>
      <c r="T260" s="845" t="s">
        <v>17013</v>
      </c>
      <c r="U260" s="50" t="s">
        <v>71</v>
      </c>
      <c r="V260" s="846"/>
      <c r="W260" s="846">
        <v>5775</v>
      </c>
      <c r="X260" s="50"/>
      <c r="Y260" s="1008">
        <v>45538.758958333332</v>
      </c>
    </row>
    <row r="261" spans="1:25" x14ac:dyDescent="0.25">
      <c r="A261" s="29">
        <v>99</v>
      </c>
      <c r="B261" s="1147">
        <v>45532</v>
      </c>
      <c r="C261" s="50" t="s">
        <v>14175</v>
      </c>
      <c r="D261" s="50" t="s">
        <v>19394</v>
      </c>
      <c r="E261" s="845" t="s">
        <v>42</v>
      </c>
      <c r="F261" s="50" t="s">
        <v>43</v>
      </c>
      <c r="G261" s="846">
        <v>1509.05</v>
      </c>
      <c r="H261" s="846"/>
      <c r="I261" s="50"/>
      <c r="J261" s="1008">
        <v>45535.273564814815</v>
      </c>
      <c r="P261" s="29">
        <v>96</v>
      </c>
      <c r="Q261" s="844">
        <v>45513</v>
      </c>
      <c r="R261" s="50" t="s">
        <v>17024</v>
      </c>
      <c r="S261" s="50" t="s">
        <v>18949</v>
      </c>
      <c r="T261" s="845" t="s">
        <v>18955</v>
      </c>
      <c r="U261" s="50" t="s">
        <v>11387</v>
      </c>
      <c r="V261" s="846">
        <v>1010.87</v>
      </c>
      <c r="W261" s="846"/>
      <c r="X261" s="50" t="s">
        <v>18950</v>
      </c>
      <c r="Y261" s="1008">
        <v>45530.955937500003</v>
      </c>
    </row>
    <row r="262" spans="1:25" x14ac:dyDescent="0.25">
      <c r="A262" s="29">
        <v>99</v>
      </c>
      <c r="B262" s="1147">
        <v>45532</v>
      </c>
      <c r="C262" s="50" t="s">
        <v>14175</v>
      </c>
      <c r="D262" s="50" t="s">
        <v>19394</v>
      </c>
      <c r="E262" s="845" t="s">
        <v>44</v>
      </c>
      <c r="F262" s="50" t="s">
        <v>11393</v>
      </c>
      <c r="G262" s="846"/>
      <c r="H262" s="846">
        <v>1509.05</v>
      </c>
      <c r="I262" s="50"/>
      <c r="J262" s="1008">
        <v>45535.273564814815</v>
      </c>
      <c r="P262" s="29">
        <v>96</v>
      </c>
      <c r="Q262" s="844">
        <v>45513</v>
      </c>
      <c r="R262" s="50" t="s">
        <v>17024</v>
      </c>
      <c r="S262" s="50" t="s">
        <v>18949</v>
      </c>
      <c r="T262" s="845" t="s">
        <v>18955</v>
      </c>
      <c r="U262" s="50" t="s">
        <v>11387</v>
      </c>
      <c r="V262" s="846">
        <v>4153.5600000000004</v>
      </c>
      <c r="W262" s="846"/>
      <c r="X262" s="50" t="s">
        <v>134</v>
      </c>
      <c r="Y262" s="1008">
        <v>45530.955937500003</v>
      </c>
    </row>
    <row r="263" spans="1:25" x14ac:dyDescent="0.25">
      <c r="A263" s="29">
        <v>100</v>
      </c>
      <c r="B263" s="1147">
        <v>45532</v>
      </c>
      <c r="C263" s="50" t="s">
        <v>11452</v>
      </c>
      <c r="D263" s="50" t="s">
        <v>19395</v>
      </c>
      <c r="E263" s="845" t="s">
        <v>42</v>
      </c>
      <c r="F263" s="50" t="s">
        <v>43</v>
      </c>
      <c r="G263" s="846">
        <v>201.1</v>
      </c>
      <c r="H263" s="846"/>
      <c r="I263" s="50"/>
      <c r="J263" s="1008">
        <v>45535.274131944447</v>
      </c>
      <c r="P263" s="29">
        <v>96</v>
      </c>
      <c r="Q263" s="844">
        <v>45513</v>
      </c>
      <c r="R263" s="50" t="s">
        <v>17024</v>
      </c>
      <c r="S263" s="50" t="s">
        <v>18949</v>
      </c>
      <c r="T263" s="845" t="s">
        <v>18955</v>
      </c>
      <c r="U263" s="50" t="s">
        <v>11387</v>
      </c>
      <c r="V263" s="846">
        <v>324.66000000000003</v>
      </c>
      <c r="W263" s="846"/>
      <c r="X263" s="50" t="s">
        <v>14</v>
      </c>
      <c r="Y263" s="1008">
        <v>45530.955937500003</v>
      </c>
    </row>
    <row r="264" spans="1:25" x14ac:dyDescent="0.25">
      <c r="A264" s="29">
        <v>100</v>
      </c>
      <c r="B264" s="1147">
        <v>45532</v>
      </c>
      <c r="C264" s="50" t="s">
        <v>11452</v>
      </c>
      <c r="D264" s="50" t="s">
        <v>19395</v>
      </c>
      <c r="E264" s="845" t="s">
        <v>44</v>
      </c>
      <c r="F264" s="50" t="s">
        <v>11393</v>
      </c>
      <c r="G264" s="846"/>
      <c r="H264" s="846">
        <v>201.1</v>
      </c>
      <c r="I264" s="50"/>
      <c r="J264" s="1008">
        <v>45535.274131944447</v>
      </c>
      <c r="P264" s="29">
        <v>96</v>
      </c>
      <c r="Q264" s="844">
        <v>45513</v>
      </c>
      <c r="R264" s="50" t="s">
        <v>17024</v>
      </c>
      <c r="S264" s="50" t="s">
        <v>18949</v>
      </c>
      <c r="T264" s="845" t="s">
        <v>18955</v>
      </c>
      <c r="U264" s="50" t="s">
        <v>11387</v>
      </c>
      <c r="V264" s="846">
        <v>2762.52</v>
      </c>
      <c r="W264" s="846"/>
      <c r="X264" s="50" t="s">
        <v>11644</v>
      </c>
      <c r="Y264" s="1008">
        <v>45530.955937500003</v>
      </c>
    </row>
    <row r="265" spans="1:25" x14ac:dyDescent="0.25">
      <c r="A265" s="29">
        <v>101</v>
      </c>
      <c r="B265" s="1147">
        <v>45532</v>
      </c>
      <c r="C265" s="50" t="s">
        <v>16881</v>
      </c>
      <c r="D265" s="50" t="s">
        <v>19396</v>
      </c>
      <c r="E265" s="845" t="s">
        <v>42</v>
      </c>
      <c r="F265" s="50" t="s">
        <v>43</v>
      </c>
      <c r="G265" s="846">
        <v>1307.8499999999999</v>
      </c>
      <c r="H265" s="846"/>
      <c r="I265" s="50"/>
      <c r="J265" s="1008">
        <v>45535.274444444447</v>
      </c>
      <c r="P265" s="29">
        <v>96</v>
      </c>
      <c r="Q265" s="844">
        <v>45513</v>
      </c>
      <c r="R265" s="50" t="s">
        <v>17024</v>
      </c>
      <c r="S265" s="50" t="s">
        <v>18949</v>
      </c>
      <c r="T265" s="845" t="s">
        <v>18955</v>
      </c>
      <c r="U265" s="50" t="s">
        <v>11387</v>
      </c>
      <c r="V265" s="846">
        <v>804.42</v>
      </c>
      <c r="W265" s="846"/>
      <c r="X265" s="50" t="s">
        <v>11642</v>
      </c>
      <c r="Y265" s="1008">
        <v>45530.955937500003</v>
      </c>
    </row>
    <row r="266" spans="1:25" x14ac:dyDescent="0.25">
      <c r="A266" s="29">
        <v>101</v>
      </c>
      <c r="B266" s="1147">
        <v>45532</v>
      </c>
      <c r="C266" s="50" t="s">
        <v>16881</v>
      </c>
      <c r="D266" s="50" t="s">
        <v>19396</v>
      </c>
      <c r="E266" s="845" t="s">
        <v>44</v>
      </c>
      <c r="F266" s="50" t="s">
        <v>11393</v>
      </c>
      <c r="G266" s="846"/>
      <c r="H266" s="846">
        <v>1307.8499999999999</v>
      </c>
      <c r="I266" s="50"/>
      <c r="J266" s="1008">
        <v>45535.274444444447</v>
      </c>
      <c r="P266" s="29">
        <v>96</v>
      </c>
      <c r="Q266" s="844">
        <v>45513</v>
      </c>
      <c r="R266" s="50" t="s">
        <v>17024</v>
      </c>
      <c r="S266" s="50" t="s">
        <v>18949</v>
      </c>
      <c r="T266" s="845" t="s">
        <v>18955</v>
      </c>
      <c r="U266" s="50" t="s">
        <v>11387</v>
      </c>
      <c r="V266" s="846">
        <v>1257.45</v>
      </c>
      <c r="W266" s="846"/>
      <c r="X266" s="50" t="s">
        <v>18951</v>
      </c>
      <c r="Y266" s="1008">
        <v>45530.955937500003</v>
      </c>
    </row>
    <row r="267" spans="1:25" x14ac:dyDescent="0.25">
      <c r="A267" s="29">
        <v>102</v>
      </c>
      <c r="B267" s="1147">
        <v>45532</v>
      </c>
      <c r="C267" s="50" t="s">
        <v>18019</v>
      </c>
      <c r="D267" s="50" t="s">
        <v>19397</v>
      </c>
      <c r="E267" s="845" t="s">
        <v>42</v>
      </c>
      <c r="F267" s="50" t="s">
        <v>43</v>
      </c>
      <c r="G267" s="846">
        <v>3621.71</v>
      </c>
      <c r="H267" s="846"/>
      <c r="I267" s="50"/>
      <c r="J267" s="1008">
        <v>45535.274733796294</v>
      </c>
      <c r="P267" s="29">
        <v>98</v>
      </c>
      <c r="Q267" s="844">
        <v>45527</v>
      </c>
      <c r="R267" s="50" t="s">
        <v>18960</v>
      </c>
      <c r="S267" s="50"/>
      <c r="T267" s="845" t="s">
        <v>18955</v>
      </c>
      <c r="U267" s="50" t="s">
        <v>11387</v>
      </c>
      <c r="V267" s="846">
        <v>1007.23</v>
      </c>
      <c r="W267" s="846"/>
      <c r="X267" s="50" t="s">
        <v>18950</v>
      </c>
      <c r="Y267" s="1008">
        <v>45530.976134259261</v>
      </c>
    </row>
    <row r="268" spans="1:25" x14ac:dyDescent="0.25">
      <c r="A268" s="29">
        <v>102</v>
      </c>
      <c r="B268" s="1147">
        <v>45532</v>
      </c>
      <c r="C268" s="50" t="s">
        <v>18019</v>
      </c>
      <c r="D268" s="50" t="s">
        <v>19397</v>
      </c>
      <c r="E268" s="845" t="s">
        <v>44</v>
      </c>
      <c r="F268" s="50" t="s">
        <v>11393</v>
      </c>
      <c r="G268" s="846"/>
      <c r="H268" s="846">
        <v>3621.71</v>
      </c>
      <c r="I268" s="50"/>
      <c r="J268" s="1008">
        <v>45535.274733796294</v>
      </c>
      <c r="P268" s="29">
        <v>98</v>
      </c>
      <c r="Q268" s="844">
        <v>45527</v>
      </c>
      <c r="R268" s="50" t="s">
        <v>18960</v>
      </c>
      <c r="S268" s="50"/>
      <c r="T268" s="845" t="s">
        <v>18955</v>
      </c>
      <c r="U268" s="50" t="s">
        <v>11387</v>
      </c>
      <c r="V268" s="846">
        <v>4137.47</v>
      </c>
      <c r="W268" s="846"/>
      <c r="X268" s="50" t="s">
        <v>134</v>
      </c>
      <c r="Y268" s="1008">
        <v>45530.976134259261</v>
      </c>
    </row>
    <row r="269" spans="1:25" x14ac:dyDescent="0.25">
      <c r="A269" s="29">
        <v>103</v>
      </c>
      <c r="B269" s="1147">
        <v>45532</v>
      </c>
      <c r="C269" s="50" t="s">
        <v>18019</v>
      </c>
      <c r="D269" s="50" t="s">
        <v>19398</v>
      </c>
      <c r="E269" s="845" t="s">
        <v>42</v>
      </c>
      <c r="F269" s="50" t="s">
        <v>43</v>
      </c>
      <c r="G269" s="846">
        <v>1106.6400000000001</v>
      </c>
      <c r="H269" s="846"/>
      <c r="I269" s="50"/>
      <c r="J269" s="1008">
        <v>45535.275000000001</v>
      </c>
      <c r="P269" s="29">
        <v>98</v>
      </c>
      <c r="Q269" s="844">
        <v>45527</v>
      </c>
      <c r="R269" s="50" t="s">
        <v>18960</v>
      </c>
      <c r="S269" s="50"/>
      <c r="T269" s="845" t="s">
        <v>18955</v>
      </c>
      <c r="U269" s="50" t="s">
        <v>11387</v>
      </c>
      <c r="V269" s="846">
        <v>301.17</v>
      </c>
      <c r="W269" s="846"/>
      <c r="X269" s="50" t="s">
        <v>14</v>
      </c>
      <c r="Y269" s="1008">
        <v>45530.976134259261</v>
      </c>
    </row>
    <row r="270" spans="1:25" x14ac:dyDescent="0.25">
      <c r="A270" s="29">
        <v>103</v>
      </c>
      <c r="B270" s="1147">
        <v>45532</v>
      </c>
      <c r="C270" s="50" t="s">
        <v>18019</v>
      </c>
      <c r="D270" s="50" t="s">
        <v>19398</v>
      </c>
      <c r="E270" s="845" t="s">
        <v>44</v>
      </c>
      <c r="F270" s="50" t="s">
        <v>11393</v>
      </c>
      <c r="G270" s="846"/>
      <c r="H270" s="846">
        <v>1106.6400000000001</v>
      </c>
      <c r="I270" s="50"/>
      <c r="J270" s="1008">
        <v>45535.275000000001</v>
      </c>
      <c r="P270" s="29">
        <v>98</v>
      </c>
      <c r="Q270" s="844">
        <v>45527</v>
      </c>
      <c r="R270" s="50" t="s">
        <v>18960</v>
      </c>
      <c r="S270" s="50"/>
      <c r="T270" s="845" t="s">
        <v>18955</v>
      </c>
      <c r="U270" s="50" t="s">
        <v>11387</v>
      </c>
      <c r="V270" s="846">
        <v>2751.91</v>
      </c>
      <c r="W270" s="846"/>
      <c r="X270" s="50" t="s">
        <v>11644</v>
      </c>
      <c r="Y270" s="1008">
        <v>45530.976134259261</v>
      </c>
    </row>
    <row r="271" spans="1:25" x14ac:dyDescent="0.25">
      <c r="A271" s="29">
        <v>104</v>
      </c>
      <c r="B271" s="1147">
        <v>45532</v>
      </c>
      <c r="C271" s="50" t="s">
        <v>18019</v>
      </c>
      <c r="D271" s="50" t="s">
        <v>19399</v>
      </c>
      <c r="E271" s="845" t="s">
        <v>42</v>
      </c>
      <c r="F271" s="50" t="s">
        <v>43</v>
      </c>
      <c r="G271" s="846">
        <v>1106.6400000000001</v>
      </c>
      <c r="H271" s="846"/>
      <c r="I271" s="50"/>
      <c r="J271" s="1008">
        <v>45535.275300925925</v>
      </c>
      <c r="P271" s="29">
        <v>98</v>
      </c>
      <c r="Q271" s="844">
        <v>45527</v>
      </c>
      <c r="R271" s="50" t="s">
        <v>18960</v>
      </c>
      <c r="S271" s="50"/>
      <c r="T271" s="845" t="s">
        <v>18955</v>
      </c>
      <c r="U271" s="50" t="s">
        <v>11387</v>
      </c>
      <c r="V271" s="846">
        <v>804.42</v>
      </c>
      <c r="W271" s="846"/>
      <c r="X271" s="50" t="s">
        <v>11642</v>
      </c>
      <c r="Y271" s="1008">
        <v>45530.976134259261</v>
      </c>
    </row>
    <row r="272" spans="1:25" x14ac:dyDescent="0.25">
      <c r="A272" s="29">
        <v>104</v>
      </c>
      <c r="B272" s="1147">
        <v>45532</v>
      </c>
      <c r="C272" s="50" t="s">
        <v>18019</v>
      </c>
      <c r="D272" s="50" t="s">
        <v>19399</v>
      </c>
      <c r="E272" s="845" t="s">
        <v>44</v>
      </c>
      <c r="F272" s="50" t="s">
        <v>11393</v>
      </c>
      <c r="G272" s="846"/>
      <c r="H272" s="846">
        <v>1106.6400000000001</v>
      </c>
      <c r="I272" s="50"/>
      <c r="J272" s="1008">
        <v>45535.275300925925</v>
      </c>
      <c r="P272" s="29">
        <v>98</v>
      </c>
      <c r="Q272" s="844">
        <v>45527</v>
      </c>
      <c r="R272" s="50" t="s">
        <v>18960</v>
      </c>
      <c r="S272" s="50"/>
      <c r="T272" s="845" t="s">
        <v>18955</v>
      </c>
      <c r="U272" s="50" t="s">
        <v>11387</v>
      </c>
      <c r="V272" s="846">
        <v>596.04999999999995</v>
      </c>
      <c r="W272" s="846"/>
      <c r="X272" s="50" t="s">
        <v>18951</v>
      </c>
      <c r="Y272" s="1008">
        <v>45530.976134259261</v>
      </c>
    </row>
    <row r="273" spans="1:25" x14ac:dyDescent="0.25">
      <c r="A273" s="29">
        <v>105</v>
      </c>
      <c r="B273" s="1147">
        <v>45532</v>
      </c>
      <c r="C273" s="50" t="s">
        <v>18019</v>
      </c>
      <c r="D273" s="50" t="s">
        <v>19400</v>
      </c>
      <c r="E273" s="845" t="s">
        <v>42</v>
      </c>
      <c r="F273" s="50" t="s">
        <v>43</v>
      </c>
      <c r="G273" s="846">
        <v>1106.6400000000001</v>
      </c>
      <c r="H273" s="846"/>
      <c r="I273" s="50"/>
      <c r="J273" s="1008">
        <v>45535.275520833333</v>
      </c>
      <c r="P273" s="29">
        <v>34</v>
      </c>
      <c r="Q273" s="844">
        <v>45508</v>
      </c>
      <c r="R273" s="50" t="s">
        <v>18716</v>
      </c>
      <c r="S273" s="50" t="s">
        <v>18761</v>
      </c>
      <c r="T273" s="845" t="s">
        <v>18717</v>
      </c>
      <c r="U273" s="50" t="s">
        <v>80</v>
      </c>
      <c r="V273" s="846">
        <v>156.77000000000001</v>
      </c>
      <c r="W273" s="846"/>
      <c r="X273" s="50"/>
      <c r="Y273" s="1008">
        <v>45529.455763888887</v>
      </c>
    </row>
    <row r="274" spans="1:25" x14ac:dyDescent="0.25">
      <c r="A274" s="29">
        <v>105</v>
      </c>
      <c r="B274" s="1147">
        <v>45532</v>
      </c>
      <c r="C274" s="50" t="s">
        <v>18019</v>
      </c>
      <c r="D274" s="50" t="s">
        <v>19400</v>
      </c>
      <c r="E274" s="845" t="s">
        <v>44</v>
      </c>
      <c r="F274" s="50" t="s">
        <v>11393</v>
      </c>
      <c r="G274" s="846"/>
      <c r="H274" s="846">
        <v>1106.6400000000001</v>
      </c>
      <c r="I274" s="50"/>
      <c r="J274" s="1008">
        <v>45535.275520833333</v>
      </c>
      <c r="P274" s="29">
        <v>89</v>
      </c>
      <c r="Q274" s="844">
        <v>45513</v>
      </c>
      <c r="R274" s="50" t="s">
        <v>18826</v>
      </c>
      <c r="S274" s="50" t="s">
        <v>18767</v>
      </c>
      <c r="T274" s="845" t="s">
        <v>18717</v>
      </c>
      <c r="U274" s="50" t="s">
        <v>80</v>
      </c>
      <c r="V274" s="846">
        <v>945</v>
      </c>
      <c r="W274" s="846"/>
      <c r="X274" s="50"/>
      <c r="Y274" s="1008">
        <v>45529.842164351852</v>
      </c>
    </row>
    <row r="275" spans="1:25" x14ac:dyDescent="0.25">
      <c r="A275" s="29">
        <v>106</v>
      </c>
      <c r="B275" s="1147">
        <v>45532</v>
      </c>
      <c r="C275" s="50" t="s">
        <v>18529</v>
      </c>
      <c r="D275" s="50" t="s">
        <v>19401</v>
      </c>
      <c r="E275" s="845" t="s">
        <v>42</v>
      </c>
      <c r="F275" s="50" t="s">
        <v>43</v>
      </c>
      <c r="G275" s="846">
        <v>1106.6400000000001</v>
      </c>
      <c r="H275" s="846"/>
      <c r="I275" s="50"/>
      <c r="J275" s="1008">
        <v>45535.275775462964</v>
      </c>
      <c r="P275" s="29">
        <v>40</v>
      </c>
      <c r="Q275" s="844">
        <v>45515</v>
      </c>
      <c r="R275" s="50" t="s">
        <v>18737</v>
      </c>
      <c r="S275" s="50" t="s">
        <v>18767</v>
      </c>
      <c r="T275" s="845" t="s">
        <v>18717</v>
      </c>
      <c r="U275" s="50" t="s">
        <v>80</v>
      </c>
      <c r="V275" s="846">
        <v>93.66</v>
      </c>
      <c r="W275" s="846"/>
      <c r="X275" s="50"/>
      <c r="Y275" s="1008">
        <v>45529.463946759257</v>
      </c>
    </row>
    <row r="276" spans="1:25" x14ac:dyDescent="0.25">
      <c r="A276" s="29">
        <v>106</v>
      </c>
      <c r="B276" s="1147">
        <v>45532</v>
      </c>
      <c r="C276" s="50" t="s">
        <v>18529</v>
      </c>
      <c r="D276" s="50" t="s">
        <v>19401</v>
      </c>
      <c r="E276" s="845" t="s">
        <v>44</v>
      </c>
      <c r="F276" s="50" t="s">
        <v>11393</v>
      </c>
      <c r="G276" s="846"/>
      <c r="H276" s="846">
        <v>1106.6400000000001</v>
      </c>
      <c r="I276" s="50"/>
      <c r="J276" s="1008">
        <v>45535.275775462964</v>
      </c>
      <c r="P276" s="29">
        <v>33</v>
      </c>
      <c r="Q276" s="844">
        <v>45505</v>
      </c>
      <c r="R276" s="50" t="s">
        <v>18713</v>
      </c>
      <c r="S276" s="50" t="s">
        <v>18760</v>
      </c>
      <c r="T276" s="845" t="s">
        <v>18714</v>
      </c>
      <c r="U276" s="50" t="s">
        <v>11390</v>
      </c>
      <c r="V276" s="846">
        <v>1182.3699999999999</v>
      </c>
      <c r="W276" s="846"/>
      <c r="X276" s="50"/>
      <c r="Y276" s="1008">
        <v>45529.441828703704</v>
      </c>
    </row>
    <row r="277" spans="1:25" x14ac:dyDescent="0.25">
      <c r="A277" s="29">
        <v>107</v>
      </c>
      <c r="B277" s="1147">
        <v>45532</v>
      </c>
      <c r="C277" s="50" t="s">
        <v>13809</v>
      </c>
      <c r="D277" s="50" t="s">
        <v>19402</v>
      </c>
      <c r="E277" s="845" t="s">
        <v>42</v>
      </c>
      <c r="F277" s="50" t="s">
        <v>43</v>
      </c>
      <c r="G277" s="846">
        <v>7000</v>
      </c>
      <c r="H277" s="846"/>
      <c r="I277" s="50"/>
      <c r="J277" s="1008">
        <v>45535.276076388887</v>
      </c>
      <c r="P277" s="29">
        <v>92</v>
      </c>
      <c r="Q277" s="844">
        <v>45524</v>
      </c>
      <c r="R277" s="50" t="s">
        <v>18834</v>
      </c>
      <c r="S277" s="50" t="s">
        <v>18835</v>
      </c>
      <c r="T277" s="845" t="s">
        <v>18714</v>
      </c>
      <c r="U277" s="50" t="s">
        <v>11390</v>
      </c>
      <c r="V277" s="846">
        <v>355</v>
      </c>
      <c r="W277" s="846"/>
      <c r="X277" s="50"/>
      <c r="Y277" s="1008">
        <v>45529.854189814818</v>
      </c>
    </row>
    <row r="278" spans="1:25" x14ac:dyDescent="0.25">
      <c r="A278" s="29">
        <v>107</v>
      </c>
      <c r="B278" s="1147">
        <v>45532</v>
      </c>
      <c r="C278" s="50" t="s">
        <v>13809</v>
      </c>
      <c r="D278" s="50" t="s">
        <v>19402</v>
      </c>
      <c r="E278" s="845" t="s">
        <v>44</v>
      </c>
      <c r="F278" s="50" t="s">
        <v>11393</v>
      </c>
      <c r="G278" s="846"/>
      <c r="H278" s="846">
        <v>7000</v>
      </c>
      <c r="I278" s="50"/>
      <c r="J278" s="1008">
        <v>45535.276076388887</v>
      </c>
      <c r="P278" s="29">
        <v>35</v>
      </c>
      <c r="Q278" s="844">
        <v>45509</v>
      </c>
      <c r="R278" s="50" t="s">
        <v>18725</v>
      </c>
      <c r="S278" s="50" t="s">
        <v>18762</v>
      </c>
      <c r="T278" s="845" t="s">
        <v>18726</v>
      </c>
      <c r="U278" s="50" t="s">
        <v>11391</v>
      </c>
      <c r="V278" s="846">
        <v>325.95999999999998</v>
      </c>
      <c r="W278" s="846"/>
      <c r="X278" s="50"/>
      <c r="Y278" s="1008">
        <v>45529.460150462961</v>
      </c>
    </row>
    <row r="279" spans="1:25" x14ac:dyDescent="0.25">
      <c r="A279" s="29">
        <v>108</v>
      </c>
      <c r="B279" s="1147">
        <v>45532</v>
      </c>
      <c r="C279" s="50" t="s">
        <v>16033</v>
      </c>
      <c r="D279" s="50" t="s">
        <v>19403</v>
      </c>
      <c r="E279" s="845" t="s">
        <v>42</v>
      </c>
      <c r="F279" s="50" t="s">
        <v>43</v>
      </c>
      <c r="G279" s="846">
        <v>1609.65</v>
      </c>
      <c r="H279" s="846"/>
      <c r="I279" s="50"/>
      <c r="J279" s="1008">
        <v>45535.277222222219</v>
      </c>
      <c r="P279" s="29">
        <v>90</v>
      </c>
      <c r="Q279" s="844">
        <v>45517</v>
      </c>
      <c r="R279" s="50" t="s">
        <v>18828</v>
      </c>
      <c r="S279" s="50" t="s">
        <v>18829</v>
      </c>
      <c r="T279" s="845" t="s">
        <v>18726</v>
      </c>
      <c r="U279" s="50" t="s">
        <v>11391</v>
      </c>
      <c r="V279" s="846">
        <v>180</v>
      </c>
      <c r="W279" s="846"/>
      <c r="X279" s="50"/>
      <c r="Y279" s="1008">
        <v>45529.84715277778</v>
      </c>
    </row>
    <row r="280" spans="1:25" x14ac:dyDescent="0.25">
      <c r="A280" s="29">
        <v>108</v>
      </c>
      <c r="B280" s="1147">
        <v>45532</v>
      </c>
      <c r="C280" s="50" t="s">
        <v>16033</v>
      </c>
      <c r="D280" s="50" t="s">
        <v>19403</v>
      </c>
      <c r="E280" s="845" t="s">
        <v>44</v>
      </c>
      <c r="F280" s="50" t="s">
        <v>11393</v>
      </c>
      <c r="G280" s="846"/>
      <c r="H280" s="846">
        <v>1609.65</v>
      </c>
      <c r="I280" s="50"/>
      <c r="J280" s="1008">
        <v>45535.277222222219</v>
      </c>
      <c r="P280" s="29">
        <v>41</v>
      </c>
      <c r="Q280" s="844">
        <v>45518</v>
      </c>
      <c r="R280" s="50" t="s">
        <v>18739</v>
      </c>
      <c r="S280" s="50" t="s">
        <v>18768</v>
      </c>
      <c r="T280" s="845" t="s">
        <v>18726</v>
      </c>
      <c r="U280" s="50" t="s">
        <v>11391</v>
      </c>
      <c r="V280" s="846">
        <v>2000</v>
      </c>
      <c r="W280" s="846"/>
      <c r="X280" s="50"/>
      <c r="Y280" s="1008">
        <v>45529.464537037034</v>
      </c>
    </row>
    <row r="281" spans="1:25" x14ac:dyDescent="0.25">
      <c r="A281" s="29">
        <v>109</v>
      </c>
      <c r="B281" s="1147">
        <v>45532</v>
      </c>
      <c r="C281" s="50" t="s">
        <v>13898</v>
      </c>
      <c r="D281" s="50" t="s">
        <v>19404</v>
      </c>
      <c r="E281" s="845" t="s">
        <v>42</v>
      </c>
      <c r="F281" s="50" t="s">
        <v>43</v>
      </c>
      <c r="G281" s="846">
        <v>9586.0499999999993</v>
      </c>
      <c r="H281" s="846"/>
      <c r="I281" s="50"/>
      <c r="J281" s="1008">
        <v>45535.277673611112</v>
      </c>
      <c r="P281" s="29">
        <v>31</v>
      </c>
      <c r="Q281" s="844">
        <v>45505</v>
      </c>
      <c r="R281" s="50" t="s">
        <v>18708</v>
      </c>
      <c r="S281" s="50" t="s">
        <v>18758</v>
      </c>
      <c r="T281" s="845" t="s">
        <v>18709</v>
      </c>
      <c r="U281" s="50" t="s">
        <v>82</v>
      </c>
      <c r="V281" s="846">
        <v>635</v>
      </c>
      <c r="W281" s="846"/>
      <c r="X281" s="50"/>
      <c r="Y281" s="1008">
        <v>45529.407824074071</v>
      </c>
    </row>
    <row r="282" spans="1:25" x14ac:dyDescent="0.25">
      <c r="A282" s="29">
        <v>109</v>
      </c>
      <c r="B282" s="1147">
        <v>45532</v>
      </c>
      <c r="C282" s="50" t="s">
        <v>13898</v>
      </c>
      <c r="D282" s="50" t="s">
        <v>19404</v>
      </c>
      <c r="E282" s="845" t="s">
        <v>44</v>
      </c>
      <c r="F282" s="50" t="s">
        <v>11393</v>
      </c>
      <c r="G282" s="846"/>
      <c r="H282" s="846">
        <v>9586.0499999999993</v>
      </c>
      <c r="I282" s="50"/>
      <c r="J282" s="1008">
        <v>45535.277673611112</v>
      </c>
      <c r="P282" s="29">
        <v>37</v>
      </c>
      <c r="Q282" s="844">
        <v>45510</v>
      </c>
      <c r="R282" s="50" t="s">
        <v>18730</v>
      </c>
      <c r="S282" s="50" t="s">
        <v>18764</v>
      </c>
      <c r="T282" s="845" t="s">
        <v>18731</v>
      </c>
      <c r="U282" s="50" t="s">
        <v>83</v>
      </c>
      <c r="V282" s="846">
        <v>146.03</v>
      </c>
      <c r="W282" s="846"/>
      <c r="X282" s="50"/>
      <c r="Y282" s="1008">
        <v>45529.46162037037</v>
      </c>
    </row>
    <row r="283" spans="1:25" x14ac:dyDescent="0.25">
      <c r="A283" s="29">
        <v>110</v>
      </c>
      <c r="B283" s="1147">
        <v>45537</v>
      </c>
      <c r="C283" s="50" t="s">
        <v>19857</v>
      </c>
      <c r="D283" s="50" t="s">
        <v>19860</v>
      </c>
      <c r="E283" s="845" t="s">
        <v>44</v>
      </c>
      <c r="F283" s="50" t="s">
        <v>11393</v>
      </c>
      <c r="G283" s="846">
        <v>905.43</v>
      </c>
      <c r="H283" s="846"/>
      <c r="I283" s="50"/>
      <c r="J283" s="1008">
        <v>45537.716527777775</v>
      </c>
      <c r="P283" s="29">
        <v>93</v>
      </c>
      <c r="Q283" s="844">
        <v>45535</v>
      </c>
      <c r="R283" s="50" t="s">
        <v>18837</v>
      </c>
      <c r="S283" s="50" t="s">
        <v>18838</v>
      </c>
      <c r="T283" s="845" t="s">
        <v>18731</v>
      </c>
      <c r="U283" s="50" t="s">
        <v>83</v>
      </c>
      <c r="V283" s="846">
        <v>152.44</v>
      </c>
      <c r="W283" s="846"/>
      <c r="X283" s="50"/>
      <c r="Y283" s="1008">
        <v>45529.855023148149</v>
      </c>
    </row>
    <row r="284" spans="1:25" x14ac:dyDescent="0.25">
      <c r="A284" s="29">
        <v>110</v>
      </c>
      <c r="B284" s="1147">
        <v>45537</v>
      </c>
      <c r="C284" s="50" t="s">
        <v>19857</v>
      </c>
      <c r="D284" s="50" t="s">
        <v>19860</v>
      </c>
      <c r="E284" s="845" t="s">
        <v>17013</v>
      </c>
      <c r="F284" s="50" t="s">
        <v>71</v>
      </c>
      <c r="G284" s="846"/>
      <c r="H284" s="846">
        <v>787.5</v>
      </c>
      <c r="I284" s="50"/>
      <c r="J284" s="1008">
        <v>45537.716527777775</v>
      </c>
      <c r="P284" s="29">
        <v>39</v>
      </c>
      <c r="Q284" s="844">
        <v>45511</v>
      </c>
      <c r="R284" s="50" t="s">
        <v>18734</v>
      </c>
      <c r="S284" s="50" t="s">
        <v>18766</v>
      </c>
      <c r="T284" s="845" t="s">
        <v>18735</v>
      </c>
      <c r="U284" s="50" t="s">
        <v>81</v>
      </c>
      <c r="V284" s="846">
        <v>50</v>
      </c>
      <c r="W284" s="846"/>
      <c r="X284" s="50"/>
      <c r="Y284" s="1008">
        <v>45529.463414351849</v>
      </c>
    </row>
    <row r="285" spans="1:25" x14ac:dyDescent="0.25">
      <c r="A285" s="29">
        <v>110</v>
      </c>
      <c r="B285" s="1147">
        <v>45537</v>
      </c>
      <c r="C285" s="50" t="s">
        <v>19857</v>
      </c>
      <c r="D285" s="50" t="s">
        <v>19860</v>
      </c>
      <c r="E285" s="845" t="s">
        <v>13207</v>
      </c>
      <c r="F285" s="50" t="s">
        <v>11397</v>
      </c>
      <c r="G285" s="846"/>
      <c r="H285" s="846">
        <v>39.380000000000003</v>
      </c>
      <c r="I285" s="50"/>
      <c r="J285" s="1008">
        <v>45537.716527777775</v>
      </c>
      <c r="P285" s="29">
        <v>36</v>
      </c>
      <c r="Q285" s="844">
        <v>45510</v>
      </c>
      <c r="R285" s="50" t="s">
        <v>18728</v>
      </c>
      <c r="S285" s="50" t="s">
        <v>18763</v>
      </c>
      <c r="T285" s="845" t="s">
        <v>18729</v>
      </c>
      <c r="U285" s="50" t="s">
        <v>78</v>
      </c>
      <c r="V285" s="846">
        <v>329.94</v>
      </c>
      <c r="W285" s="846"/>
      <c r="X285" s="50"/>
      <c r="Y285" s="1008">
        <v>45529.461122685185</v>
      </c>
    </row>
    <row r="286" spans="1:25" x14ac:dyDescent="0.25">
      <c r="A286" s="29">
        <v>110</v>
      </c>
      <c r="B286" s="1147">
        <v>45537</v>
      </c>
      <c r="C286" s="50" t="s">
        <v>19857</v>
      </c>
      <c r="D286" s="50" t="s">
        <v>19860</v>
      </c>
      <c r="E286" s="845" t="s">
        <v>13208</v>
      </c>
      <c r="F286" s="50" t="s">
        <v>11398</v>
      </c>
      <c r="G286" s="846"/>
      <c r="H286" s="846">
        <v>78.55</v>
      </c>
      <c r="I286" s="50"/>
      <c r="J286" s="1008">
        <v>45537.716527777775</v>
      </c>
      <c r="P286" s="29">
        <v>38</v>
      </c>
      <c r="Q286" s="844">
        <v>45511</v>
      </c>
      <c r="R286" s="50" t="s">
        <v>18732</v>
      </c>
      <c r="S286" s="50" t="s">
        <v>18765</v>
      </c>
      <c r="T286" s="845" t="s">
        <v>18729</v>
      </c>
      <c r="U286" s="50" t="s">
        <v>78</v>
      </c>
      <c r="V286" s="846">
        <v>51.29</v>
      </c>
      <c r="W286" s="846"/>
      <c r="X286" s="50"/>
      <c r="Y286" s="1008">
        <v>45529.462800925925</v>
      </c>
    </row>
    <row r="287" spans="1:25" x14ac:dyDescent="0.25">
      <c r="A287" s="29"/>
      <c r="B287" s="844"/>
      <c r="C287" s="50"/>
      <c r="D287" s="50"/>
      <c r="E287" s="845"/>
      <c r="F287" s="50"/>
      <c r="G287" s="846"/>
      <c r="H287" s="846"/>
      <c r="I287" s="50"/>
      <c r="J287" s="1008"/>
      <c r="P287" s="29">
        <v>42</v>
      </c>
      <c r="Q287" s="844">
        <v>45509</v>
      </c>
      <c r="R287" s="50" t="s">
        <v>18769</v>
      </c>
      <c r="S287" s="50" t="s">
        <v>18771</v>
      </c>
      <c r="T287" s="845" t="s">
        <v>18770</v>
      </c>
      <c r="U287" s="50" t="s">
        <v>84</v>
      </c>
      <c r="V287" s="846">
        <v>27.87</v>
      </c>
      <c r="W287" s="846"/>
      <c r="X287" s="50"/>
      <c r="Y287" s="1008">
        <v>45529.468888888892</v>
      </c>
    </row>
    <row r="288" spans="1:25" x14ac:dyDescent="0.25">
      <c r="A288" s="29"/>
      <c r="B288" s="844"/>
      <c r="C288" s="50"/>
      <c r="D288" s="50"/>
      <c r="E288" s="845"/>
      <c r="F288" s="50"/>
      <c r="G288" s="846"/>
      <c r="H288" s="846"/>
      <c r="I288" s="50"/>
      <c r="J288" s="1008"/>
      <c r="P288" s="29">
        <v>94</v>
      </c>
      <c r="Q288" s="844">
        <v>45535</v>
      </c>
      <c r="R288" s="50" t="s">
        <v>18837</v>
      </c>
      <c r="S288" s="50" t="s">
        <v>18839</v>
      </c>
      <c r="T288" s="845" t="s">
        <v>18840</v>
      </c>
      <c r="U288" s="50" t="s">
        <v>77</v>
      </c>
      <c r="V288" s="846">
        <v>37.94</v>
      </c>
      <c r="W288" s="846"/>
      <c r="X288" s="50"/>
      <c r="Y288" s="1008">
        <v>45529.855381944442</v>
      </c>
    </row>
    <row r="289" spans="1:25" x14ac:dyDescent="0.25">
      <c r="A289" s="29"/>
      <c r="B289" s="844"/>
      <c r="C289" s="50"/>
      <c r="D289" s="50"/>
      <c r="E289" s="845"/>
      <c r="F289" s="50"/>
      <c r="G289" s="846"/>
      <c r="H289" s="846"/>
      <c r="I289" s="50"/>
      <c r="J289" s="1008"/>
      <c r="P289" s="29">
        <v>27</v>
      </c>
      <c r="Q289" s="844">
        <v>45505</v>
      </c>
      <c r="R289" s="50" t="s">
        <v>18698</v>
      </c>
      <c r="S289" s="50" t="s">
        <v>18696</v>
      </c>
      <c r="T289" s="845" t="s">
        <v>18702</v>
      </c>
      <c r="U289" s="50" t="s">
        <v>85</v>
      </c>
      <c r="V289" s="846">
        <v>15</v>
      </c>
      <c r="W289" s="846"/>
      <c r="X289" s="50"/>
      <c r="Y289" s="1008">
        <v>45529.398148148146</v>
      </c>
    </row>
    <row r="290" spans="1:25" x14ac:dyDescent="0.25">
      <c r="A290" s="29"/>
      <c r="B290" s="844"/>
      <c r="C290" s="50"/>
      <c r="D290" s="50"/>
      <c r="E290" s="845"/>
      <c r="F290" s="50"/>
      <c r="G290" s="846"/>
      <c r="H290" s="846"/>
      <c r="I290" s="50"/>
      <c r="J290" s="1008"/>
      <c r="P290" s="29">
        <v>57</v>
      </c>
      <c r="Q290" s="844">
        <v>45510</v>
      </c>
      <c r="R290" s="50" t="s">
        <v>18790</v>
      </c>
      <c r="S290" s="50" t="s">
        <v>18696</v>
      </c>
      <c r="T290" s="845" t="s">
        <v>18702</v>
      </c>
      <c r="U290" s="50" t="s">
        <v>85</v>
      </c>
      <c r="V290" s="846">
        <v>25</v>
      </c>
      <c r="W290" s="846"/>
      <c r="X290" s="50"/>
      <c r="Y290" s="1008">
        <v>45529.634039351855</v>
      </c>
    </row>
    <row r="291" spans="1:25" x14ac:dyDescent="0.25">
      <c r="A291" s="29"/>
      <c r="B291" s="844"/>
      <c r="C291" s="50"/>
      <c r="D291" s="50"/>
      <c r="E291" s="850"/>
      <c r="F291" s="851"/>
      <c r="G291" s="846"/>
      <c r="H291" s="846"/>
      <c r="I291" s="50"/>
      <c r="J291" s="1008"/>
      <c r="P291" s="29">
        <v>111</v>
      </c>
      <c r="Q291" s="844">
        <v>45538</v>
      </c>
      <c r="R291" s="50" t="s">
        <v>19909</v>
      </c>
      <c r="S291" s="50" t="s">
        <v>20002</v>
      </c>
      <c r="T291" s="845" t="s">
        <v>20003</v>
      </c>
      <c r="U291" s="50" t="s">
        <v>20004</v>
      </c>
      <c r="V291" s="846"/>
      <c r="W291" s="846">
        <v>125</v>
      </c>
      <c r="X291" s="50"/>
      <c r="Y291" s="1008">
        <v>45538.758958333332</v>
      </c>
    </row>
    <row r="292" spans="1:25" x14ac:dyDescent="0.25">
      <c r="A292" s="29"/>
      <c r="B292" s="1100"/>
      <c r="C292" s="50"/>
      <c r="D292" s="50"/>
      <c r="E292" s="850"/>
      <c r="F292" s="851"/>
      <c r="G292" s="846"/>
      <c r="H292" s="846"/>
      <c r="I292" s="50"/>
      <c r="J292" s="1116"/>
      <c r="P292" s="295"/>
      <c r="Q292" s="379"/>
      <c r="R292" s="296"/>
      <c r="S292" s="296"/>
      <c r="T292" s="297"/>
      <c r="U292" s="296"/>
      <c r="V292" s="298"/>
      <c r="W292" s="298"/>
      <c r="X292" s="296"/>
      <c r="Y292" s="551"/>
    </row>
    <row r="293" spans="1:25" x14ac:dyDescent="0.25">
      <c r="A293" s="29"/>
      <c r="B293" s="1100"/>
      <c r="C293" s="50"/>
      <c r="D293" s="50"/>
      <c r="E293" s="850"/>
      <c r="F293" s="851"/>
      <c r="G293" s="846"/>
      <c r="H293" s="846"/>
      <c r="I293" s="50"/>
      <c r="J293" s="1103"/>
      <c r="P293" s="295"/>
      <c r="Q293" s="379"/>
      <c r="R293" s="296"/>
      <c r="S293" s="296"/>
      <c r="T293" s="297"/>
      <c r="U293" s="296"/>
      <c r="V293" s="298"/>
      <c r="W293" s="298"/>
      <c r="X293" s="296"/>
      <c r="Y293" s="551"/>
    </row>
    <row r="294" spans="1:25" x14ac:dyDescent="0.25">
      <c r="A294" s="29"/>
      <c r="B294" s="1100"/>
      <c r="C294" s="50"/>
      <c r="D294" s="50"/>
      <c r="E294" s="850"/>
      <c r="F294" s="851"/>
      <c r="G294" s="846"/>
      <c r="H294" s="846"/>
      <c r="I294" s="50"/>
      <c r="J294" s="1103"/>
      <c r="P294" s="295"/>
      <c r="Q294" s="379"/>
      <c r="R294" s="296"/>
      <c r="S294" s="296"/>
      <c r="T294" s="297"/>
      <c r="U294" s="296"/>
      <c r="V294" s="298"/>
      <c r="W294" s="298"/>
      <c r="X294" s="296"/>
      <c r="Y294" s="551"/>
    </row>
    <row r="295" spans="1:25" x14ac:dyDescent="0.25">
      <c r="A295" s="29"/>
      <c r="B295" s="1100"/>
      <c r="C295" s="50"/>
      <c r="D295" s="50"/>
      <c r="E295" s="850"/>
      <c r="F295" s="851"/>
      <c r="G295" s="846"/>
      <c r="H295" s="846"/>
      <c r="I295" s="50"/>
      <c r="J295" s="1103"/>
      <c r="P295" s="295"/>
      <c r="Q295" s="379"/>
      <c r="R295" s="296"/>
      <c r="S295" s="296"/>
      <c r="T295" s="297"/>
      <c r="U295" s="296"/>
      <c r="V295" s="298"/>
      <c r="W295" s="298"/>
      <c r="X295" s="296"/>
      <c r="Y295" s="551"/>
    </row>
    <row r="296" spans="1:25" x14ac:dyDescent="0.25">
      <c r="A296" s="29"/>
      <c r="B296" s="1100"/>
      <c r="C296" s="50"/>
      <c r="D296" s="50"/>
      <c r="E296" s="850"/>
      <c r="F296" s="851"/>
      <c r="G296" s="846"/>
      <c r="H296" s="846"/>
      <c r="I296" s="50"/>
      <c r="J296" s="1103"/>
      <c r="P296" s="295"/>
      <c r="Q296" s="379"/>
      <c r="R296" s="296"/>
      <c r="S296" s="296"/>
      <c r="T296" s="297"/>
      <c r="U296" s="296"/>
      <c r="V296" s="298"/>
      <c r="W296" s="298"/>
      <c r="X296" s="296"/>
      <c r="Y296" s="551"/>
    </row>
    <row r="297" spans="1:25" x14ac:dyDescent="0.25">
      <c r="A297" s="29"/>
      <c r="B297" s="1100"/>
      <c r="C297" s="50"/>
      <c r="D297" s="50"/>
      <c r="E297" s="850"/>
      <c r="F297" s="50"/>
      <c r="G297" s="846"/>
      <c r="H297" s="846"/>
      <c r="I297" s="50"/>
      <c r="J297" s="1103"/>
      <c r="P297" s="295"/>
      <c r="Q297" s="379"/>
      <c r="R297" s="296"/>
      <c r="S297" s="296"/>
      <c r="T297" s="297"/>
      <c r="U297" s="296"/>
      <c r="V297" s="298"/>
      <c r="W297" s="298"/>
      <c r="X297" s="296"/>
      <c r="Y297" s="551"/>
    </row>
    <row r="298" spans="1:25" x14ac:dyDescent="0.25">
      <c r="A298" s="29"/>
      <c r="B298" s="1100"/>
      <c r="C298" s="50"/>
      <c r="D298" s="50"/>
      <c r="E298" s="850"/>
      <c r="F298" s="851"/>
      <c r="G298" s="846"/>
      <c r="H298" s="846"/>
      <c r="I298" s="50"/>
      <c r="J298" s="1103"/>
      <c r="P298" s="295"/>
      <c r="Q298" s="379"/>
      <c r="R298" s="296"/>
      <c r="S298" s="296"/>
      <c r="T298" s="297"/>
      <c r="U298" s="296"/>
      <c r="V298" s="298"/>
      <c r="W298" s="298"/>
      <c r="X298" s="296"/>
      <c r="Y298" s="551"/>
    </row>
    <row r="299" spans="1:25" x14ac:dyDescent="0.25">
      <c r="A299" s="29"/>
      <c r="B299" s="1100"/>
      <c r="C299" s="50"/>
      <c r="D299" s="50"/>
      <c r="E299" s="850"/>
      <c r="F299" s="851"/>
      <c r="G299" s="846"/>
      <c r="H299" s="846"/>
      <c r="I299" s="50"/>
      <c r="J299" s="1103"/>
      <c r="P299" s="295"/>
      <c r="Q299" s="379"/>
      <c r="R299" s="296"/>
      <c r="S299" s="296"/>
      <c r="T299" s="297"/>
      <c r="U299" s="296"/>
      <c r="V299" s="298"/>
      <c r="W299" s="298"/>
      <c r="X299" s="296"/>
      <c r="Y299" s="551"/>
    </row>
    <row r="300" spans="1:25" x14ac:dyDescent="0.25">
      <c r="A300" s="29"/>
      <c r="B300" s="1100"/>
      <c r="C300" s="50"/>
      <c r="D300" s="50"/>
      <c r="E300" s="845"/>
      <c r="F300" s="50"/>
      <c r="G300" s="846"/>
      <c r="H300" s="846"/>
      <c r="I300" s="50"/>
      <c r="J300" s="1103"/>
      <c r="P300" s="295"/>
      <c r="Q300" s="379"/>
      <c r="R300" s="296"/>
      <c r="S300" s="296"/>
      <c r="T300" s="297"/>
      <c r="U300" s="296"/>
      <c r="V300" s="298"/>
      <c r="W300" s="298"/>
      <c r="X300" s="296"/>
      <c r="Y300" s="551"/>
    </row>
    <row r="301" spans="1:25" x14ac:dyDescent="0.25">
      <c r="A301" s="29"/>
      <c r="B301" s="1100"/>
      <c r="C301" s="50"/>
      <c r="D301" s="50"/>
      <c r="E301" s="845"/>
      <c r="F301" s="50"/>
      <c r="G301" s="846"/>
      <c r="H301" s="846"/>
      <c r="I301" s="50"/>
      <c r="J301" s="1103"/>
      <c r="P301" s="295"/>
      <c r="Q301" s="379"/>
      <c r="R301" s="296"/>
      <c r="S301" s="296"/>
      <c r="T301" s="297"/>
      <c r="U301" s="296"/>
      <c r="V301" s="298"/>
      <c r="W301" s="298"/>
      <c r="X301" s="296"/>
      <c r="Y301" s="551"/>
    </row>
    <row r="302" spans="1:25" x14ac:dyDescent="0.25">
      <c r="A302" s="29"/>
      <c r="B302" s="1100"/>
      <c r="C302" s="50"/>
      <c r="D302" s="50"/>
      <c r="E302" s="845"/>
      <c r="F302" s="50"/>
      <c r="G302" s="846"/>
      <c r="H302" s="846"/>
      <c r="I302" s="50"/>
      <c r="J302" s="1103"/>
      <c r="P302" s="295"/>
      <c r="Q302" s="379"/>
      <c r="R302" s="296"/>
      <c r="S302" s="296"/>
      <c r="T302" s="297"/>
      <c r="U302" s="296"/>
      <c r="V302" s="298"/>
      <c r="W302" s="298"/>
      <c r="X302" s="296"/>
      <c r="Y302" s="551"/>
    </row>
    <row r="303" spans="1:25" x14ac:dyDescent="0.25">
      <c r="A303" s="29"/>
      <c r="B303" s="1100"/>
      <c r="C303" s="50"/>
      <c r="D303" s="50"/>
      <c r="E303" s="845"/>
      <c r="F303" s="50"/>
      <c r="G303" s="846"/>
      <c r="H303" s="846"/>
      <c r="I303" s="50"/>
      <c r="J303" s="1103"/>
      <c r="P303" s="295"/>
      <c r="Q303" s="379"/>
      <c r="R303" s="296"/>
      <c r="S303" s="296"/>
      <c r="T303" s="297"/>
      <c r="U303" s="296"/>
      <c r="V303" s="298"/>
      <c r="W303" s="298"/>
      <c r="X303" s="296"/>
      <c r="Y303" s="551"/>
    </row>
    <row r="304" spans="1:25" x14ac:dyDescent="0.25">
      <c r="A304" s="29"/>
      <c r="B304" s="1100"/>
      <c r="C304" s="50"/>
      <c r="D304" s="50"/>
      <c r="E304" s="850"/>
      <c r="F304" s="851"/>
      <c r="G304" s="846"/>
      <c r="H304" s="846"/>
      <c r="I304" s="851"/>
      <c r="J304" s="1103"/>
      <c r="P304" s="295"/>
      <c r="Q304" s="379"/>
      <c r="R304" s="296"/>
      <c r="S304" s="296"/>
      <c r="T304" s="297"/>
      <c r="U304" s="296"/>
      <c r="V304" s="298"/>
      <c r="W304" s="298"/>
      <c r="X304" s="296"/>
      <c r="Y304" s="551"/>
    </row>
    <row r="305" spans="1:25" x14ac:dyDescent="0.25">
      <c r="A305" s="29"/>
      <c r="B305" s="1100"/>
      <c r="C305" s="50"/>
      <c r="D305" s="50"/>
      <c r="E305" s="850"/>
      <c r="F305" s="851"/>
      <c r="G305" s="846"/>
      <c r="H305" s="846"/>
      <c r="I305" s="851"/>
      <c r="J305" s="1103"/>
      <c r="P305" s="295"/>
      <c r="Q305" s="379"/>
      <c r="R305" s="296"/>
      <c r="S305" s="296"/>
      <c r="T305" s="297"/>
      <c r="U305" s="296"/>
      <c r="V305" s="298"/>
      <c r="W305" s="298"/>
      <c r="X305" s="296"/>
      <c r="Y305" s="551"/>
    </row>
    <row r="306" spans="1:25" x14ac:dyDescent="0.25">
      <c r="A306" s="29"/>
      <c r="B306" s="1100"/>
      <c r="C306" s="50"/>
      <c r="D306" s="50"/>
      <c r="E306" s="850"/>
      <c r="F306" s="851"/>
      <c r="G306" s="846"/>
      <c r="H306" s="846"/>
      <c r="I306" s="50"/>
      <c r="J306" s="1103"/>
      <c r="P306" s="295"/>
      <c r="Q306" s="379"/>
      <c r="R306" s="296"/>
      <c r="S306" s="296"/>
      <c r="T306" s="297"/>
      <c r="U306" s="296"/>
      <c r="V306" s="298"/>
      <c r="W306" s="298"/>
      <c r="X306" s="296"/>
      <c r="Y306" s="551"/>
    </row>
    <row r="307" spans="1:25" x14ac:dyDescent="0.25">
      <c r="A307" s="29"/>
      <c r="B307" s="1100"/>
      <c r="C307" s="50"/>
      <c r="D307" s="50"/>
      <c r="E307" s="850"/>
      <c r="F307" s="851"/>
      <c r="G307" s="846"/>
      <c r="H307" s="846"/>
      <c r="I307" s="50"/>
      <c r="J307" s="1103"/>
      <c r="P307" s="295"/>
      <c r="Q307" s="379"/>
      <c r="R307" s="296"/>
      <c r="S307" s="296"/>
      <c r="T307" s="297"/>
      <c r="U307" s="296"/>
      <c r="V307" s="298"/>
      <c r="W307" s="298"/>
      <c r="X307" s="296"/>
      <c r="Y307" s="551"/>
    </row>
    <row r="308" spans="1:25" x14ac:dyDescent="0.25">
      <c r="A308" s="29"/>
      <c r="B308" s="1100"/>
      <c r="C308" s="50"/>
      <c r="D308" s="50"/>
      <c r="E308" s="850"/>
      <c r="F308" s="851"/>
      <c r="G308" s="846"/>
      <c r="H308" s="846"/>
      <c r="I308" s="50"/>
      <c r="J308" s="1103"/>
      <c r="P308" s="295"/>
      <c r="Q308" s="379"/>
      <c r="R308" s="296"/>
      <c r="S308" s="296"/>
      <c r="T308" s="297"/>
      <c r="U308" s="296"/>
      <c r="V308" s="298"/>
      <c r="W308" s="298"/>
      <c r="X308" s="296"/>
      <c r="Y308" s="551"/>
    </row>
    <row r="309" spans="1:25" x14ac:dyDescent="0.25">
      <c r="A309" s="29"/>
      <c r="B309" s="1100"/>
      <c r="C309" s="50"/>
      <c r="D309" s="50"/>
      <c r="E309" s="850"/>
      <c r="F309" s="50"/>
      <c r="G309" s="846"/>
      <c r="H309" s="846"/>
      <c r="I309" s="50"/>
      <c r="J309" s="1103"/>
      <c r="P309" s="295"/>
      <c r="Q309" s="379"/>
      <c r="R309" s="296"/>
      <c r="S309" s="296"/>
      <c r="T309" s="297"/>
      <c r="U309" s="296"/>
      <c r="V309" s="298"/>
      <c r="W309" s="298"/>
      <c r="X309" s="296"/>
      <c r="Y309" s="551"/>
    </row>
    <row r="310" spans="1:25" x14ac:dyDescent="0.25">
      <c r="A310" s="29"/>
      <c r="B310" s="1100"/>
      <c r="C310" s="50"/>
      <c r="D310" s="50"/>
      <c r="E310" s="850"/>
      <c r="F310" s="851"/>
      <c r="G310" s="846"/>
      <c r="H310" s="846"/>
      <c r="I310" s="851"/>
      <c r="J310" s="1103"/>
      <c r="P310" s="295"/>
      <c r="Q310" s="379"/>
      <c r="R310" s="296"/>
      <c r="S310" s="296"/>
      <c r="T310" s="297"/>
      <c r="U310" s="296"/>
      <c r="V310" s="298"/>
      <c r="W310" s="298"/>
      <c r="X310" s="296"/>
      <c r="Y310" s="551"/>
    </row>
    <row r="311" spans="1:25" x14ac:dyDescent="0.25">
      <c r="A311" s="29"/>
      <c r="B311" s="1100"/>
      <c r="C311" s="50"/>
      <c r="D311" s="50"/>
      <c r="E311" s="850"/>
      <c r="F311" s="851"/>
      <c r="G311" s="847"/>
      <c r="H311" s="847"/>
      <c r="I311" s="851"/>
      <c r="J311" s="1103"/>
      <c r="P311" s="295"/>
      <c r="Q311" s="379"/>
      <c r="R311" s="296"/>
      <c r="S311" s="296"/>
      <c r="T311" s="297"/>
      <c r="U311" s="296"/>
      <c r="V311" s="298"/>
      <c r="W311" s="298"/>
      <c r="X311" s="296"/>
      <c r="Y311" s="551"/>
    </row>
    <row r="312" spans="1:25" x14ac:dyDescent="0.25">
      <c r="A312" s="29"/>
      <c r="B312" s="1100"/>
      <c r="C312" s="50"/>
      <c r="D312" s="50"/>
      <c r="E312" s="850"/>
      <c r="F312" s="851"/>
      <c r="G312" s="847"/>
      <c r="H312" s="847"/>
      <c r="I312" s="851"/>
      <c r="J312" s="1103"/>
      <c r="P312" s="295"/>
      <c r="Q312" s="379"/>
      <c r="R312" s="296"/>
      <c r="S312" s="296"/>
      <c r="T312" s="297"/>
      <c r="U312" s="296"/>
      <c r="V312" s="298"/>
      <c r="W312" s="298"/>
      <c r="X312" s="296"/>
      <c r="Y312" s="551"/>
    </row>
    <row r="313" spans="1:25" x14ac:dyDescent="0.25">
      <c r="A313" s="29"/>
      <c r="B313" s="1100"/>
      <c r="C313" s="50"/>
      <c r="D313" s="50"/>
      <c r="E313" s="850"/>
      <c r="F313" s="851"/>
      <c r="G313" s="847"/>
      <c r="H313" s="847"/>
      <c r="I313" s="851"/>
      <c r="J313" s="1103"/>
      <c r="P313" s="295"/>
      <c r="Q313" s="379"/>
      <c r="R313" s="296"/>
      <c r="S313" s="296"/>
      <c r="T313" s="297"/>
      <c r="U313" s="296"/>
      <c r="V313" s="298"/>
      <c r="W313" s="298"/>
      <c r="X313" s="296"/>
      <c r="Y313" s="551"/>
    </row>
    <row r="314" spans="1:25" x14ac:dyDescent="0.25">
      <c r="A314" s="29"/>
      <c r="B314" s="1100"/>
      <c r="C314" s="50"/>
      <c r="D314" s="50"/>
      <c r="E314" s="850"/>
      <c r="F314" s="851"/>
      <c r="G314" s="847"/>
      <c r="H314" s="847"/>
      <c r="I314" s="851"/>
      <c r="J314" s="1103"/>
      <c r="P314" s="295"/>
      <c r="Q314" s="379"/>
      <c r="R314" s="296"/>
      <c r="S314" s="296"/>
      <c r="T314" s="297"/>
      <c r="U314" s="296"/>
      <c r="V314" s="298"/>
      <c r="W314" s="298"/>
      <c r="X314" s="296"/>
      <c r="Y314" s="551"/>
    </row>
    <row r="315" spans="1:25" x14ac:dyDescent="0.25">
      <c r="A315" s="29"/>
      <c r="B315" s="1100"/>
      <c r="C315" s="50"/>
      <c r="D315" s="50"/>
      <c r="E315" s="850"/>
      <c r="F315" s="851"/>
      <c r="G315" s="847"/>
      <c r="H315" s="847"/>
      <c r="I315" s="851"/>
      <c r="J315" s="1103"/>
      <c r="P315" s="295"/>
      <c r="Q315" s="379"/>
      <c r="R315" s="296"/>
      <c r="S315" s="296"/>
      <c r="T315" s="297"/>
      <c r="U315" s="296"/>
      <c r="V315" s="298"/>
      <c r="W315" s="298"/>
      <c r="X315" s="296"/>
      <c r="Y315" s="551"/>
    </row>
    <row r="316" spans="1:25" x14ac:dyDescent="0.25">
      <c r="A316" s="29"/>
      <c r="B316" s="1100"/>
      <c r="C316" s="50"/>
      <c r="D316" s="50"/>
      <c r="E316" s="850"/>
      <c r="F316" s="851"/>
      <c r="G316" s="847"/>
      <c r="H316" s="847"/>
      <c r="I316" s="50"/>
      <c r="J316" s="1103"/>
      <c r="P316" s="295"/>
      <c r="Q316" s="379"/>
      <c r="R316" s="296"/>
      <c r="S316" s="296"/>
      <c r="T316" s="297"/>
      <c r="U316" s="296"/>
      <c r="V316" s="298"/>
      <c r="W316" s="298"/>
      <c r="X316" s="296"/>
      <c r="Y316" s="551"/>
    </row>
    <row r="317" spans="1:25" x14ac:dyDescent="0.25">
      <c r="A317" s="29"/>
      <c r="B317" s="1100"/>
      <c r="C317" s="50"/>
      <c r="D317" s="50"/>
      <c r="E317" s="850"/>
      <c r="F317" s="851"/>
      <c r="G317" s="847"/>
      <c r="H317" s="847"/>
      <c r="I317" s="50"/>
      <c r="J317" s="1103"/>
      <c r="P317" s="295"/>
      <c r="Q317" s="379"/>
      <c r="R317" s="296"/>
      <c r="S317" s="296"/>
      <c r="T317" s="297"/>
      <c r="U317" s="296"/>
      <c r="V317" s="298"/>
      <c r="W317" s="298"/>
      <c r="X317" s="296"/>
      <c r="Y317" s="551"/>
    </row>
    <row r="318" spans="1:25" x14ac:dyDescent="0.25">
      <c r="A318" s="29"/>
      <c r="B318" s="1100"/>
      <c r="C318" s="50"/>
      <c r="D318" s="50"/>
      <c r="E318" s="850"/>
      <c r="F318" s="851"/>
      <c r="G318" s="847"/>
      <c r="H318" s="847"/>
      <c r="I318" s="50"/>
      <c r="J318" s="1103"/>
      <c r="P318" s="295"/>
      <c r="Q318" s="379"/>
      <c r="R318" s="296"/>
      <c r="S318" s="296"/>
      <c r="T318" s="297"/>
      <c r="U318" s="296"/>
      <c r="V318" s="298"/>
      <c r="W318" s="298"/>
      <c r="X318" s="296"/>
      <c r="Y318" s="551"/>
    </row>
    <row r="319" spans="1:25" x14ac:dyDescent="0.25">
      <c r="A319" s="29"/>
      <c r="B319" s="1100"/>
      <c r="C319" s="50"/>
      <c r="D319" s="50"/>
      <c r="E319" s="850"/>
      <c r="F319" s="851"/>
      <c r="G319" s="847"/>
      <c r="H319" s="847"/>
      <c r="I319" s="50"/>
      <c r="J319" s="1103"/>
      <c r="P319" s="295"/>
      <c r="Q319" s="379"/>
      <c r="R319" s="296"/>
      <c r="S319" s="296"/>
      <c r="T319" s="297"/>
      <c r="U319" s="296"/>
      <c r="V319" s="298"/>
      <c r="W319" s="298"/>
      <c r="X319" s="296"/>
      <c r="Y319" s="551"/>
    </row>
    <row r="320" spans="1:25" x14ac:dyDescent="0.25">
      <c r="A320" s="29"/>
      <c r="B320" s="1100"/>
      <c r="C320" s="50"/>
      <c r="D320" s="50"/>
      <c r="E320" s="850"/>
      <c r="F320" s="851"/>
      <c r="G320" s="847"/>
      <c r="H320" s="847"/>
      <c r="I320" s="50"/>
      <c r="J320" s="1103"/>
      <c r="P320" s="295"/>
      <c r="Q320" s="379"/>
      <c r="R320" s="296"/>
      <c r="S320" s="296"/>
      <c r="T320" s="297"/>
      <c r="U320" s="296"/>
      <c r="V320" s="298"/>
      <c r="W320" s="298"/>
      <c r="X320" s="296"/>
      <c r="Y320" s="551"/>
    </row>
    <row r="321" spans="1:25" x14ac:dyDescent="0.25">
      <c r="A321" s="29"/>
      <c r="B321" s="1100"/>
      <c r="C321" s="50"/>
      <c r="D321" s="50"/>
      <c r="E321" s="850"/>
      <c r="F321" s="851"/>
      <c r="G321" s="847"/>
      <c r="H321" s="847"/>
      <c r="I321" s="50"/>
      <c r="J321" s="1103"/>
      <c r="P321" s="295"/>
      <c r="Q321" s="379"/>
      <c r="R321" s="296"/>
      <c r="S321" s="296"/>
      <c r="T321" s="297"/>
      <c r="U321" s="296"/>
      <c r="V321" s="298"/>
      <c r="W321" s="298"/>
      <c r="X321" s="296"/>
      <c r="Y321" s="551"/>
    </row>
    <row r="322" spans="1:25" x14ac:dyDescent="0.25">
      <c r="A322" s="29"/>
      <c r="B322" s="1100"/>
      <c r="C322" s="50"/>
      <c r="D322" s="50"/>
      <c r="E322" s="850"/>
      <c r="F322" s="851"/>
      <c r="G322" s="847"/>
      <c r="H322" s="847"/>
      <c r="I322" s="50"/>
      <c r="J322" s="1103"/>
      <c r="P322" s="295"/>
      <c r="Q322" s="379"/>
      <c r="R322" s="296"/>
      <c r="S322" s="296"/>
      <c r="T322" s="297"/>
      <c r="U322" s="296"/>
      <c r="V322" s="298"/>
      <c r="W322" s="298"/>
      <c r="X322" s="296"/>
      <c r="Y322" s="551"/>
    </row>
    <row r="323" spans="1:25" x14ac:dyDescent="0.25">
      <c r="A323" s="29"/>
      <c r="B323" s="1100"/>
      <c r="C323" s="50"/>
      <c r="D323" s="50"/>
      <c r="E323" s="850"/>
      <c r="F323" s="851"/>
      <c r="G323" s="847"/>
      <c r="H323" s="847"/>
      <c r="I323" s="50"/>
      <c r="J323" s="1103"/>
      <c r="P323" s="295"/>
      <c r="Q323" s="379"/>
      <c r="R323" s="296"/>
      <c r="S323" s="296"/>
      <c r="T323" s="297"/>
      <c r="U323" s="296"/>
      <c r="V323" s="298"/>
      <c r="W323" s="298"/>
      <c r="X323" s="296"/>
      <c r="Y323" s="551"/>
    </row>
    <row r="324" spans="1:25" x14ac:dyDescent="0.25">
      <c r="A324" s="29"/>
      <c r="B324" s="1100"/>
      <c r="C324" s="50"/>
      <c r="D324" s="50"/>
      <c r="E324" s="850"/>
      <c r="F324" s="851"/>
      <c r="G324" s="847"/>
      <c r="H324" s="847"/>
      <c r="I324" s="50"/>
      <c r="J324" s="1103"/>
      <c r="P324" s="295"/>
      <c r="Q324" s="379"/>
      <c r="R324" s="296"/>
      <c r="S324" s="296"/>
      <c r="T324" s="297"/>
      <c r="U324" s="296"/>
      <c r="V324" s="298"/>
      <c r="W324" s="298"/>
      <c r="X324" s="296"/>
      <c r="Y324" s="551"/>
    </row>
    <row r="325" spans="1:25" x14ac:dyDescent="0.25">
      <c r="A325" s="29"/>
      <c r="B325" s="1100"/>
      <c r="C325" s="50"/>
      <c r="D325" s="50"/>
      <c r="E325" s="850"/>
      <c r="F325" s="851"/>
      <c r="G325" s="847"/>
      <c r="H325" s="847"/>
      <c r="I325" s="50"/>
      <c r="J325" s="1103"/>
      <c r="P325" s="295"/>
      <c r="Q325" s="379"/>
      <c r="R325" s="296"/>
      <c r="S325" s="296"/>
      <c r="T325" s="297"/>
      <c r="U325" s="296"/>
      <c r="V325" s="298"/>
      <c r="W325" s="298"/>
      <c r="X325" s="296"/>
      <c r="Y325" s="551"/>
    </row>
    <row r="326" spans="1:25" x14ac:dyDescent="0.25">
      <c r="A326" s="29"/>
      <c r="B326" s="1100"/>
      <c r="C326" s="50"/>
      <c r="D326" s="50"/>
      <c r="E326" s="850"/>
      <c r="F326" s="851"/>
      <c r="G326" s="847"/>
      <c r="H326" s="847"/>
      <c r="I326" s="50"/>
      <c r="J326" s="1103"/>
      <c r="P326" s="295"/>
      <c r="Q326" s="379"/>
      <c r="R326" s="296"/>
      <c r="S326" s="296"/>
      <c r="T326" s="297"/>
      <c r="U326" s="296"/>
      <c r="V326" s="298"/>
      <c r="W326" s="298"/>
      <c r="X326" s="296"/>
      <c r="Y326" s="551"/>
    </row>
    <row r="327" spans="1:25" x14ac:dyDescent="0.25">
      <c r="A327" s="29"/>
      <c r="B327" s="1100"/>
      <c r="C327" s="50"/>
      <c r="D327" s="50"/>
      <c r="E327" s="850"/>
      <c r="F327" s="851"/>
      <c r="G327" s="847"/>
      <c r="H327" s="847"/>
      <c r="I327" s="50"/>
      <c r="J327" s="1103"/>
      <c r="P327" s="295"/>
      <c r="Q327" s="379"/>
      <c r="R327" s="296"/>
      <c r="S327" s="296"/>
      <c r="T327" s="297"/>
      <c r="U327" s="296"/>
      <c r="V327" s="298"/>
      <c r="W327" s="298"/>
      <c r="X327" s="296"/>
      <c r="Y327" s="551"/>
    </row>
    <row r="328" spans="1:25" x14ac:dyDescent="0.25">
      <c r="A328" s="29"/>
      <c r="B328" s="1100"/>
      <c r="C328" s="50"/>
      <c r="D328" s="50"/>
      <c r="E328" s="850"/>
      <c r="F328" s="851"/>
      <c r="G328" s="847"/>
      <c r="H328" s="847"/>
      <c r="I328" s="50"/>
      <c r="J328" s="1103"/>
      <c r="P328" s="295"/>
      <c r="Q328" s="379"/>
      <c r="R328" s="296"/>
      <c r="S328" s="296"/>
      <c r="T328" s="297"/>
      <c r="U328" s="296"/>
      <c r="V328" s="298"/>
      <c r="W328" s="298"/>
      <c r="X328" s="296"/>
      <c r="Y328" s="551"/>
    </row>
    <row r="329" spans="1:25" x14ac:dyDescent="0.25">
      <c r="A329" s="29"/>
      <c r="B329" s="1100"/>
      <c r="C329" s="50"/>
      <c r="D329" s="50"/>
      <c r="E329" s="850"/>
      <c r="F329" s="851"/>
      <c r="G329" s="847"/>
      <c r="H329" s="847"/>
      <c r="I329" s="50"/>
      <c r="J329" s="1103"/>
      <c r="P329" s="295"/>
      <c r="Q329" s="379"/>
      <c r="R329" s="296"/>
      <c r="S329" s="296"/>
      <c r="T329" s="297"/>
      <c r="U329" s="296"/>
      <c r="V329" s="298"/>
      <c r="W329" s="298"/>
      <c r="X329" s="296"/>
      <c r="Y329" s="551"/>
    </row>
    <row r="330" spans="1:25" x14ac:dyDescent="0.25">
      <c r="A330" s="29"/>
      <c r="B330" s="1100"/>
      <c r="C330" s="50"/>
      <c r="D330" s="50"/>
      <c r="E330" s="850"/>
      <c r="F330" s="851"/>
      <c r="G330" s="847"/>
      <c r="H330" s="847"/>
      <c r="I330" s="50"/>
      <c r="J330" s="1103"/>
      <c r="P330" s="295"/>
      <c r="Q330" s="379"/>
      <c r="R330" s="296"/>
      <c r="S330" s="296"/>
      <c r="T330" s="297"/>
      <c r="U330" s="296"/>
      <c r="V330" s="298"/>
      <c r="W330" s="298"/>
      <c r="X330" s="296"/>
      <c r="Y330" s="551"/>
    </row>
    <row r="331" spans="1:25" x14ac:dyDescent="0.25">
      <c r="A331" s="29"/>
      <c r="B331" s="1100"/>
      <c r="C331" s="50"/>
      <c r="D331" s="50"/>
      <c r="E331" s="850"/>
      <c r="F331" s="851"/>
      <c r="G331" s="847"/>
      <c r="H331" s="847"/>
      <c r="I331" s="50"/>
      <c r="J331" s="1103"/>
      <c r="P331" s="295"/>
      <c r="Q331" s="379"/>
      <c r="R331" s="296"/>
      <c r="S331" s="296"/>
      <c r="T331" s="297"/>
      <c r="U331" s="296"/>
      <c r="V331" s="298"/>
      <c r="W331" s="298"/>
      <c r="X331" s="296"/>
      <c r="Y331" s="551"/>
    </row>
    <row r="332" spans="1:25" x14ac:dyDescent="0.25">
      <c r="A332" s="29"/>
      <c r="B332" s="1100"/>
      <c r="C332" s="50"/>
      <c r="D332" s="50"/>
      <c r="E332" s="850"/>
      <c r="F332" s="851"/>
      <c r="G332" s="847"/>
      <c r="H332" s="847"/>
      <c r="I332" s="50"/>
      <c r="J332" s="1103"/>
      <c r="P332" s="295"/>
      <c r="Q332" s="379"/>
      <c r="R332" s="296"/>
      <c r="S332" s="296"/>
      <c r="T332" s="297"/>
      <c r="U332" s="296"/>
      <c r="V332" s="298"/>
      <c r="W332" s="298"/>
      <c r="X332" s="296"/>
      <c r="Y332" s="551"/>
    </row>
    <row r="333" spans="1:25" x14ac:dyDescent="0.25">
      <c r="A333" s="29"/>
      <c r="B333" s="1100"/>
      <c r="C333" s="50"/>
      <c r="D333" s="50"/>
      <c r="E333" s="850"/>
      <c r="F333" s="851"/>
      <c r="G333" s="847"/>
      <c r="H333" s="847"/>
      <c r="I333" s="50"/>
      <c r="J333" s="1103"/>
      <c r="P333" s="295"/>
      <c r="Q333" s="379"/>
      <c r="R333" s="296"/>
      <c r="S333" s="296"/>
      <c r="T333" s="297"/>
      <c r="U333" s="296"/>
      <c r="V333" s="298"/>
      <c r="W333" s="298"/>
      <c r="X333" s="296"/>
      <c r="Y333" s="551"/>
    </row>
    <row r="334" spans="1:25" x14ac:dyDescent="0.25">
      <c r="A334" s="29"/>
      <c r="B334" s="1100"/>
      <c r="C334" s="50"/>
      <c r="D334" s="50"/>
      <c r="E334" s="850"/>
      <c r="F334" s="851"/>
      <c r="G334" s="847"/>
      <c r="H334" s="847"/>
      <c r="I334" s="50"/>
      <c r="J334" s="1103"/>
      <c r="P334" s="295"/>
      <c r="Q334" s="379"/>
      <c r="R334" s="296"/>
      <c r="S334" s="296"/>
      <c r="T334" s="297"/>
      <c r="U334" s="296"/>
      <c r="V334" s="298"/>
      <c r="W334" s="298"/>
      <c r="X334" s="296"/>
      <c r="Y334" s="551"/>
    </row>
    <row r="335" spans="1:25" x14ac:dyDescent="0.25">
      <c r="A335" s="29"/>
      <c r="B335" s="1100"/>
      <c r="C335" s="50"/>
      <c r="D335" s="50"/>
      <c r="E335" s="850"/>
      <c r="F335" s="851"/>
      <c r="G335" s="847"/>
      <c r="H335" s="847"/>
      <c r="I335" s="50"/>
      <c r="J335" s="1103"/>
      <c r="P335" s="295"/>
      <c r="Q335" s="379"/>
      <c r="R335" s="296"/>
      <c r="S335" s="296"/>
      <c r="T335" s="297"/>
      <c r="U335" s="296"/>
      <c r="V335" s="298"/>
      <c r="W335" s="298"/>
      <c r="X335" s="296"/>
      <c r="Y335" s="551"/>
    </row>
    <row r="336" spans="1:25" x14ac:dyDescent="0.25">
      <c r="A336" s="29"/>
      <c r="B336" s="1100"/>
      <c r="C336" s="50"/>
      <c r="D336" s="50"/>
      <c r="E336" s="850"/>
      <c r="F336" s="851"/>
      <c r="G336" s="847"/>
      <c r="H336" s="847"/>
      <c r="I336" s="50"/>
      <c r="J336" s="1103"/>
      <c r="P336" s="295"/>
      <c r="Q336" s="379"/>
      <c r="R336" s="296"/>
      <c r="S336" s="296"/>
      <c r="T336" s="297"/>
      <c r="U336" s="296"/>
      <c r="V336" s="298"/>
      <c r="W336" s="298"/>
      <c r="X336" s="296"/>
      <c r="Y336" s="551"/>
    </row>
    <row r="337" spans="1:25" x14ac:dyDescent="0.25">
      <c r="A337" s="29"/>
      <c r="B337" s="1100"/>
      <c r="C337" s="50"/>
      <c r="D337" s="50"/>
      <c r="E337" s="850"/>
      <c r="F337" s="851"/>
      <c r="G337" s="847"/>
      <c r="H337" s="847"/>
      <c r="I337" s="50"/>
      <c r="J337" s="1103"/>
      <c r="P337" s="295"/>
      <c r="Q337" s="379"/>
      <c r="R337" s="296"/>
      <c r="S337" s="296"/>
      <c r="T337" s="297"/>
      <c r="U337" s="296"/>
      <c r="V337" s="298"/>
      <c r="W337" s="298"/>
      <c r="X337" s="296"/>
      <c r="Y337" s="551"/>
    </row>
    <row r="338" spans="1:25" x14ac:dyDescent="0.25">
      <c r="A338" s="29"/>
      <c r="B338" s="1100"/>
      <c r="C338" s="50"/>
      <c r="D338" s="50"/>
      <c r="E338" s="850"/>
      <c r="F338" s="851"/>
      <c r="G338" s="847"/>
      <c r="H338" s="847"/>
      <c r="I338" s="50"/>
      <c r="J338" s="1103"/>
      <c r="P338" s="295"/>
      <c r="Q338" s="379"/>
      <c r="R338" s="296"/>
      <c r="S338" s="296"/>
      <c r="T338" s="297"/>
      <c r="U338" s="296"/>
      <c r="V338" s="298"/>
      <c r="W338" s="298"/>
      <c r="X338" s="296"/>
      <c r="Y338" s="551"/>
    </row>
    <row r="339" spans="1:25" x14ac:dyDescent="0.25">
      <c r="A339" s="29"/>
      <c r="B339" s="1100"/>
      <c r="C339" s="50"/>
      <c r="D339" s="50"/>
      <c r="E339" s="850"/>
      <c r="F339" s="851"/>
      <c r="G339" s="847"/>
      <c r="H339" s="847"/>
      <c r="I339" s="50"/>
      <c r="J339" s="1103"/>
      <c r="P339" s="295"/>
      <c r="Q339" s="379"/>
      <c r="R339" s="296"/>
      <c r="S339" s="296"/>
      <c r="T339" s="297"/>
      <c r="U339" s="296"/>
      <c r="V339" s="298"/>
      <c r="W339" s="298"/>
      <c r="X339" s="296"/>
      <c r="Y339" s="551"/>
    </row>
    <row r="340" spans="1:25" x14ac:dyDescent="0.25">
      <c r="A340" s="29"/>
      <c r="B340" s="1100"/>
      <c r="C340" s="50"/>
      <c r="D340" s="50"/>
      <c r="E340" s="850"/>
      <c r="F340" s="851"/>
      <c r="G340" s="847"/>
      <c r="H340" s="847"/>
      <c r="I340" s="50"/>
      <c r="J340" s="1103"/>
      <c r="P340" s="295"/>
      <c r="Q340" s="379"/>
      <c r="R340" s="296"/>
      <c r="S340" s="296"/>
      <c r="T340" s="297"/>
      <c r="U340" s="296"/>
      <c r="V340" s="298"/>
      <c r="W340" s="298"/>
      <c r="X340" s="296"/>
      <c r="Y340" s="551"/>
    </row>
    <row r="341" spans="1:25" x14ac:dyDescent="0.25">
      <c r="A341" s="29"/>
      <c r="B341" s="1100"/>
      <c r="C341" s="50"/>
      <c r="D341" s="50"/>
      <c r="E341" s="850"/>
      <c r="F341" s="851"/>
      <c r="G341" s="847"/>
      <c r="H341" s="847"/>
      <c r="I341" s="50"/>
      <c r="J341" s="1103"/>
      <c r="P341" s="295"/>
      <c r="Q341" s="379"/>
      <c r="R341" s="296"/>
      <c r="S341" s="296"/>
      <c r="T341" s="297"/>
      <c r="U341" s="296"/>
      <c r="V341" s="298"/>
      <c r="W341" s="298"/>
      <c r="X341" s="296"/>
      <c r="Y341" s="551"/>
    </row>
    <row r="342" spans="1:25" x14ac:dyDescent="0.25">
      <c r="A342" s="29"/>
      <c r="B342" s="1100"/>
      <c r="C342" s="50"/>
      <c r="D342" s="50"/>
      <c r="E342" s="850"/>
      <c r="F342" s="851"/>
      <c r="G342" s="847"/>
      <c r="H342" s="847"/>
      <c r="I342" s="50"/>
      <c r="J342" s="1103"/>
      <c r="P342" s="295"/>
      <c r="Q342" s="379"/>
      <c r="R342" s="296"/>
      <c r="S342" s="296"/>
      <c r="T342" s="297"/>
      <c r="U342" s="296"/>
      <c r="V342" s="298"/>
      <c r="W342" s="298"/>
      <c r="X342" s="296"/>
      <c r="Y342" s="551"/>
    </row>
    <row r="343" spans="1:25" x14ac:dyDescent="0.25">
      <c r="A343" s="29"/>
      <c r="B343" s="1100"/>
      <c r="C343" s="50"/>
      <c r="D343" s="50"/>
      <c r="E343" s="850"/>
      <c r="F343" s="851"/>
      <c r="G343" s="847"/>
      <c r="H343" s="847"/>
      <c r="I343" s="50"/>
      <c r="J343" s="1103"/>
      <c r="P343" s="295"/>
      <c r="Q343" s="379"/>
      <c r="R343" s="296"/>
      <c r="S343" s="296"/>
      <c r="T343" s="297"/>
      <c r="U343" s="296"/>
      <c r="V343" s="298"/>
      <c r="W343" s="298"/>
      <c r="X343" s="296"/>
      <c r="Y343" s="551"/>
    </row>
    <row r="344" spans="1:25" x14ac:dyDescent="0.25">
      <c r="A344" s="29"/>
      <c r="B344" s="1100"/>
      <c r="C344" s="50"/>
      <c r="D344" s="50"/>
      <c r="E344" s="850"/>
      <c r="F344" s="851"/>
      <c r="G344" s="847"/>
      <c r="H344" s="847"/>
      <c r="I344" s="50"/>
      <c r="J344" s="1103"/>
      <c r="P344" s="295"/>
      <c r="Q344" s="379"/>
      <c r="R344" s="296"/>
      <c r="S344" s="296"/>
      <c r="T344" s="297"/>
      <c r="U344" s="296"/>
      <c r="V344" s="298"/>
      <c r="W344" s="298"/>
      <c r="X344" s="296"/>
      <c r="Y344" s="551"/>
    </row>
    <row r="345" spans="1:25" x14ac:dyDescent="0.25">
      <c r="A345" s="29"/>
      <c r="B345" s="1100"/>
      <c r="C345" s="50"/>
      <c r="D345" s="50"/>
      <c r="E345" s="850"/>
      <c r="F345" s="851"/>
      <c r="G345" s="847"/>
      <c r="H345" s="847"/>
      <c r="I345" s="50"/>
      <c r="J345" s="1103"/>
      <c r="P345" s="295"/>
      <c r="Q345" s="379"/>
      <c r="R345" s="296"/>
      <c r="S345" s="296"/>
      <c r="T345" s="297"/>
      <c r="U345" s="296"/>
      <c r="V345" s="298"/>
      <c r="W345" s="298"/>
      <c r="X345" s="296"/>
      <c r="Y345" s="551"/>
    </row>
    <row r="346" spans="1:25" x14ac:dyDescent="0.25">
      <c r="A346" s="29"/>
      <c r="B346" s="1100"/>
      <c r="C346" s="50"/>
      <c r="D346" s="50"/>
      <c r="E346" s="850"/>
      <c r="F346" s="851"/>
      <c r="G346" s="847"/>
      <c r="H346" s="847"/>
      <c r="I346" s="50"/>
      <c r="J346" s="1103"/>
      <c r="P346" s="295"/>
      <c r="Q346" s="379"/>
      <c r="R346" s="296"/>
      <c r="S346" s="296"/>
      <c r="T346" s="297"/>
      <c r="U346" s="296"/>
      <c r="V346" s="298"/>
      <c r="W346" s="298"/>
      <c r="X346" s="296"/>
      <c r="Y346" s="551"/>
    </row>
    <row r="347" spans="1:25" x14ac:dyDescent="0.25">
      <c r="A347" s="29"/>
      <c r="B347" s="1100"/>
      <c r="C347" s="50"/>
      <c r="D347" s="50"/>
      <c r="E347" s="850"/>
      <c r="F347" s="851"/>
      <c r="G347" s="847"/>
      <c r="H347" s="847"/>
      <c r="I347" s="50"/>
      <c r="J347" s="1103"/>
      <c r="P347" s="295"/>
      <c r="Q347" s="379"/>
      <c r="R347" s="296"/>
      <c r="S347" s="296"/>
      <c r="T347" s="297"/>
      <c r="U347" s="296"/>
      <c r="V347" s="298"/>
      <c r="W347" s="298"/>
      <c r="X347" s="296"/>
      <c r="Y347" s="551"/>
    </row>
    <row r="348" spans="1:25" x14ac:dyDescent="0.25">
      <c r="A348" s="29"/>
      <c r="B348" s="1100"/>
      <c r="C348" s="50"/>
      <c r="D348" s="50"/>
      <c r="E348" s="850"/>
      <c r="F348" s="851"/>
      <c r="G348" s="847"/>
      <c r="H348" s="847"/>
      <c r="I348" s="50"/>
      <c r="J348" s="1103"/>
      <c r="P348" s="295"/>
      <c r="Q348" s="379"/>
      <c r="R348" s="296"/>
      <c r="S348" s="296"/>
      <c r="T348" s="297"/>
      <c r="U348" s="296"/>
      <c r="V348" s="298"/>
      <c r="W348" s="298"/>
      <c r="X348" s="296"/>
      <c r="Y348" s="551"/>
    </row>
    <row r="349" spans="1:25" x14ac:dyDescent="0.25">
      <c r="A349" s="29"/>
      <c r="B349" s="1100"/>
      <c r="C349" s="50"/>
      <c r="D349" s="50"/>
      <c r="E349" s="850"/>
      <c r="F349" s="851"/>
      <c r="G349" s="847"/>
      <c r="H349" s="847"/>
      <c r="I349" s="50"/>
      <c r="J349" s="1103"/>
      <c r="P349" s="295"/>
      <c r="Q349" s="379"/>
      <c r="R349" s="296"/>
      <c r="S349" s="296"/>
      <c r="T349" s="297"/>
      <c r="U349" s="296"/>
      <c r="V349" s="298"/>
      <c r="W349" s="298"/>
      <c r="X349" s="296"/>
      <c r="Y349" s="551"/>
    </row>
    <row r="350" spans="1:25" x14ac:dyDescent="0.25">
      <c r="A350" s="29"/>
      <c r="B350" s="1100"/>
      <c r="C350" s="50"/>
      <c r="D350" s="50"/>
      <c r="E350" s="850"/>
      <c r="F350" s="851"/>
      <c r="G350" s="847"/>
      <c r="H350" s="847"/>
      <c r="I350" s="50"/>
      <c r="J350" s="1103"/>
      <c r="P350" s="295"/>
      <c r="Q350" s="379"/>
      <c r="R350" s="296"/>
      <c r="S350" s="296"/>
      <c r="T350" s="295"/>
      <c r="U350" s="296"/>
      <c r="V350" s="298"/>
      <c r="W350" s="298"/>
      <c r="X350" s="296"/>
      <c r="Y350" s="551"/>
    </row>
    <row r="351" spans="1:25" x14ac:dyDescent="0.25">
      <c r="A351" s="29"/>
      <c r="B351" s="1100"/>
      <c r="C351" s="50"/>
      <c r="D351" s="50"/>
      <c r="E351" s="850"/>
      <c r="F351" s="851"/>
      <c r="G351" s="847"/>
      <c r="H351" s="847"/>
      <c r="I351" s="50"/>
      <c r="J351" s="1103"/>
      <c r="P351" s="295"/>
      <c r="Q351" s="379"/>
      <c r="R351" s="296"/>
      <c r="S351" s="296"/>
      <c r="T351" s="295"/>
      <c r="U351" s="296"/>
      <c r="V351" s="298"/>
      <c r="W351" s="298"/>
      <c r="X351" s="296"/>
      <c r="Y351" s="551"/>
    </row>
    <row r="352" spans="1:25" x14ac:dyDescent="0.25">
      <c r="A352" s="29"/>
      <c r="B352" s="1100"/>
      <c r="C352" s="50"/>
      <c r="D352" s="50"/>
      <c r="E352" s="850"/>
      <c r="F352" s="851"/>
      <c r="G352" s="847"/>
      <c r="H352" s="847"/>
      <c r="I352" s="50"/>
      <c r="J352" s="1103"/>
      <c r="P352" s="295"/>
      <c r="Q352" s="379"/>
      <c r="R352" s="296"/>
      <c r="S352" s="296"/>
      <c r="T352" s="295"/>
      <c r="U352" s="296"/>
      <c r="V352" s="298"/>
      <c r="W352" s="298"/>
      <c r="X352" s="296"/>
      <c r="Y352" s="551"/>
    </row>
    <row r="353" spans="1:25" x14ac:dyDescent="0.25">
      <c r="A353" s="29"/>
      <c r="B353" s="1100"/>
      <c r="C353" s="50"/>
      <c r="D353" s="50"/>
      <c r="E353" s="850"/>
      <c r="F353" s="851"/>
      <c r="G353" s="847"/>
      <c r="H353" s="847"/>
      <c r="I353" s="50"/>
      <c r="J353" s="1103"/>
      <c r="P353" s="295"/>
      <c r="Q353" s="379"/>
      <c r="R353" s="296"/>
      <c r="S353" s="296"/>
      <c r="T353" s="297"/>
      <c r="U353" s="296"/>
      <c r="V353" s="298"/>
      <c r="W353" s="298"/>
      <c r="X353" s="296"/>
      <c r="Y353" s="551"/>
    </row>
    <row r="354" spans="1:25" x14ac:dyDescent="0.25">
      <c r="A354" s="29"/>
      <c r="B354" s="1100"/>
      <c r="C354" s="50"/>
      <c r="D354" s="50"/>
      <c r="E354" s="850"/>
      <c r="F354" s="851"/>
      <c r="G354" s="847"/>
      <c r="H354" s="847"/>
      <c r="I354" s="50"/>
      <c r="J354" s="1103"/>
      <c r="P354" s="295"/>
      <c r="Q354" s="379"/>
      <c r="R354" s="296"/>
      <c r="S354" s="296"/>
      <c r="T354" s="297"/>
      <c r="U354" s="296"/>
      <c r="V354" s="298"/>
      <c r="W354" s="298"/>
      <c r="X354" s="296"/>
      <c r="Y354" s="551"/>
    </row>
    <row r="355" spans="1:25" x14ac:dyDescent="0.25">
      <c r="A355" s="29"/>
      <c r="B355" s="1100"/>
      <c r="C355" s="50"/>
      <c r="D355" s="50"/>
      <c r="E355" s="850"/>
      <c r="F355" s="851"/>
      <c r="G355" s="847"/>
      <c r="H355" s="847"/>
      <c r="I355" s="50"/>
      <c r="J355" s="1103"/>
      <c r="P355" s="295"/>
      <c r="Q355" s="379"/>
      <c r="R355" s="296"/>
      <c r="S355" s="296"/>
      <c r="T355" s="297"/>
      <c r="U355" s="296"/>
      <c r="V355" s="298"/>
      <c r="W355" s="298"/>
      <c r="X355" s="296"/>
      <c r="Y355" s="551"/>
    </row>
    <row r="356" spans="1:25" x14ac:dyDescent="0.25">
      <c r="A356" s="29"/>
      <c r="B356" s="1100"/>
      <c r="C356" s="50"/>
      <c r="D356" s="50"/>
      <c r="E356" s="850"/>
      <c r="F356" s="851"/>
      <c r="G356" s="847"/>
      <c r="H356" s="847"/>
      <c r="I356" s="50"/>
      <c r="J356" s="1103"/>
      <c r="P356" s="295"/>
      <c r="Q356" s="379"/>
      <c r="R356" s="296"/>
      <c r="S356" s="296"/>
      <c r="T356" s="297"/>
      <c r="U356" s="296"/>
      <c r="V356" s="298"/>
      <c r="W356" s="298"/>
      <c r="X356" s="296"/>
      <c r="Y356" s="551"/>
    </row>
    <row r="357" spans="1:25" x14ac:dyDescent="0.25">
      <c r="A357" s="29"/>
      <c r="B357" s="1100"/>
      <c r="C357" s="50"/>
      <c r="D357" s="50"/>
      <c r="E357" s="850"/>
      <c r="F357" s="851"/>
      <c r="G357" s="847"/>
      <c r="H357" s="847"/>
      <c r="I357" s="50"/>
      <c r="J357" s="1103"/>
      <c r="P357" s="295"/>
      <c r="Q357" s="379"/>
      <c r="R357" s="296"/>
      <c r="S357" s="296"/>
      <c r="T357" s="297"/>
      <c r="U357" s="296"/>
      <c r="V357" s="298"/>
      <c r="W357" s="298"/>
      <c r="X357" s="296"/>
      <c r="Y357" s="551"/>
    </row>
    <row r="358" spans="1:25" x14ac:dyDescent="0.25">
      <c r="A358" s="29"/>
      <c r="B358" s="1100"/>
      <c r="C358" s="50"/>
      <c r="D358" s="50"/>
      <c r="E358" s="850"/>
      <c r="F358" s="851"/>
      <c r="G358" s="847"/>
      <c r="H358" s="847"/>
      <c r="I358" s="50"/>
      <c r="J358" s="1103"/>
      <c r="P358" s="295"/>
      <c r="Q358" s="379"/>
      <c r="R358" s="296"/>
      <c r="S358" s="296"/>
      <c r="T358" s="297"/>
      <c r="U358" s="296"/>
      <c r="V358" s="298"/>
      <c r="W358" s="298"/>
      <c r="X358" s="296"/>
      <c r="Y358" s="551"/>
    </row>
    <row r="359" spans="1:25" x14ac:dyDescent="0.25">
      <c r="A359" s="29"/>
      <c r="B359" s="1100"/>
      <c r="C359" s="50"/>
      <c r="D359" s="50"/>
      <c r="E359" s="850"/>
      <c r="F359" s="851"/>
      <c r="G359" s="847"/>
      <c r="H359" s="847"/>
      <c r="I359" s="50"/>
      <c r="J359" s="1103"/>
      <c r="P359" s="295"/>
      <c r="Q359" s="379"/>
      <c r="R359" s="296"/>
      <c r="S359" s="296"/>
      <c r="T359" s="297"/>
      <c r="U359" s="296"/>
      <c r="V359" s="298"/>
      <c r="W359" s="298"/>
      <c r="X359" s="296"/>
      <c r="Y359" s="551"/>
    </row>
    <row r="360" spans="1:25" x14ac:dyDescent="0.25">
      <c r="A360" s="29"/>
      <c r="B360" s="1100"/>
      <c r="C360" s="50"/>
      <c r="D360" s="50"/>
      <c r="E360" s="850"/>
      <c r="F360" s="851"/>
      <c r="G360" s="847"/>
      <c r="H360" s="847"/>
      <c r="I360" s="50"/>
      <c r="J360" s="1103"/>
      <c r="P360" s="295"/>
      <c r="Q360" s="379"/>
      <c r="R360" s="296"/>
      <c r="S360" s="296"/>
      <c r="T360" s="297"/>
      <c r="U360" s="296"/>
      <c r="V360" s="298"/>
      <c r="W360" s="298"/>
      <c r="X360" s="296"/>
      <c r="Y360" s="551"/>
    </row>
    <row r="361" spans="1:25" x14ac:dyDescent="0.25">
      <c r="A361" s="29"/>
      <c r="B361" s="1100"/>
      <c r="C361" s="50"/>
      <c r="D361" s="50"/>
      <c r="E361" s="850"/>
      <c r="F361" s="851"/>
      <c r="G361" s="847"/>
      <c r="H361" s="847"/>
      <c r="I361" s="50"/>
      <c r="J361" s="1103"/>
      <c r="P361" s="295"/>
      <c r="Q361" s="379"/>
      <c r="R361" s="296"/>
      <c r="S361" s="296"/>
      <c r="T361" s="297"/>
      <c r="U361" s="296"/>
      <c r="V361" s="298"/>
      <c r="W361" s="298"/>
      <c r="X361" s="296"/>
      <c r="Y361" s="551"/>
    </row>
    <row r="362" spans="1:25" x14ac:dyDescent="0.25">
      <c r="A362" s="29"/>
      <c r="B362" s="1100"/>
      <c r="C362" s="50"/>
      <c r="D362" s="50"/>
      <c r="E362" s="850"/>
      <c r="F362" s="851"/>
      <c r="G362" s="847"/>
      <c r="H362" s="847"/>
      <c r="I362" s="50"/>
      <c r="J362" s="1103"/>
      <c r="P362" s="295"/>
      <c r="Q362" s="379"/>
      <c r="R362" s="296"/>
      <c r="S362" s="296"/>
      <c r="T362" s="297"/>
      <c r="U362" s="296"/>
      <c r="V362" s="298"/>
      <c r="W362" s="298"/>
      <c r="X362" s="296"/>
      <c r="Y362" s="551"/>
    </row>
    <row r="363" spans="1:25" x14ac:dyDescent="0.25">
      <c r="A363" s="29"/>
      <c r="B363" s="1100"/>
      <c r="C363" s="50"/>
      <c r="D363" s="50"/>
      <c r="E363" s="850"/>
      <c r="F363" s="851"/>
      <c r="G363" s="847"/>
      <c r="H363" s="847"/>
      <c r="I363" s="50"/>
      <c r="J363" s="1103"/>
      <c r="P363" s="295"/>
      <c r="Q363" s="379"/>
      <c r="R363" s="296"/>
      <c r="S363" s="296"/>
      <c r="T363" s="297"/>
      <c r="U363" s="296"/>
      <c r="V363" s="298"/>
      <c r="W363" s="298"/>
      <c r="X363" s="296"/>
      <c r="Y363" s="551"/>
    </row>
    <row r="364" spans="1:25" x14ac:dyDescent="0.25">
      <c r="A364" s="29"/>
      <c r="B364" s="1100"/>
      <c r="C364" s="50"/>
      <c r="D364" s="50"/>
      <c r="E364" s="850"/>
      <c r="F364" s="851"/>
      <c r="G364" s="847"/>
      <c r="H364" s="847"/>
      <c r="I364" s="50"/>
      <c r="J364" s="1103"/>
      <c r="P364" s="295"/>
      <c r="Q364" s="379"/>
      <c r="R364" s="296"/>
      <c r="S364" s="296"/>
      <c r="T364" s="297"/>
      <c r="U364" s="296"/>
      <c r="V364" s="298"/>
      <c r="W364" s="298"/>
      <c r="X364" s="296"/>
      <c r="Y364" s="551"/>
    </row>
    <row r="365" spans="1:25" x14ac:dyDescent="0.25">
      <c r="A365" s="29"/>
      <c r="B365" s="1100"/>
      <c r="C365" s="50"/>
      <c r="D365" s="50"/>
      <c r="E365" s="850"/>
      <c r="F365" s="851"/>
      <c r="G365" s="847"/>
      <c r="H365" s="847"/>
      <c r="I365" s="50"/>
      <c r="J365" s="1103"/>
      <c r="P365" s="295"/>
      <c r="Q365" s="379"/>
      <c r="R365" s="296"/>
      <c r="S365" s="296"/>
      <c r="T365" s="297"/>
      <c r="U365" s="296"/>
      <c r="V365" s="298"/>
      <c r="W365" s="298"/>
      <c r="X365" s="296"/>
      <c r="Y365" s="551"/>
    </row>
    <row r="366" spans="1:25" x14ac:dyDescent="0.25">
      <c r="A366" s="29"/>
      <c r="B366" s="1100"/>
      <c r="C366" s="50"/>
      <c r="D366" s="50"/>
      <c r="E366" s="850"/>
      <c r="F366" s="851"/>
      <c r="G366" s="847"/>
      <c r="H366" s="847"/>
      <c r="I366" s="852"/>
      <c r="J366" s="1103"/>
      <c r="P366" s="295"/>
      <c r="Q366" s="379"/>
      <c r="R366" s="296"/>
      <c r="S366" s="296"/>
      <c r="T366" s="297"/>
      <c r="U366" s="296"/>
      <c r="V366" s="298"/>
      <c r="W366" s="298"/>
      <c r="X366" s="296"/>
      <c r="Y366" s="551"/>
    </row>
    <row r="367" spans="1:25" x14ac:dyDescent="0.25">
      <c r="A367" s="29"/>
      <c r="B367" s="1100"/>
      <c r="C367" s="50"/>
      <c r="D367" s="50"/>
      <c r="E367" s="850"/>
      <c r="F367" s="851"/>
      <c r="G367" s="847"/>
      <c r="H367" s="847"/>
      <c r="I367" s="852"/>
      <c r="J367" s="1103"/>
      <c r="P367" s="295"/>
      <c r="Q367" s="379"/>
      <c r="R367" s="296"/>
      <c r="S367" s="296"/>
      <c r="T367" s="297"/>
      <c r="U367" s="296"/>
      <c r="V367" s="298"/>
      <c r="W367" s="298"/>
      <c r="X367" s="296"/>
      <c r="Y367" s="551"/>
    </row>
    <row r="368" spans="1:25" x14ac:dyDescent="0.25">
      <c r="A368" s="29"/>
      <c r="B368" s="1100"/>
      <c r="C368" s="50"/>
      <c r="D368" s="50"/>
      <c r="E368" s="850"/>
      <c r="F368" s="851"/>
      <c r="G368" s="847"/>
      <c r="H368" s="847"/>
      <c r="I368" s="852"/>
      <c r="J368" s="1103"/>
      <c r="P368" s="295"/>
      <c r="Q368" s="379"/>
      <c r="R368" s="296"/>
      <c r="S368" s="296"/>
      <c r="T368" s="297"/>
      <c r="U368" s="296"/>
      <c r="V368" s="298"/>
      <c r="W368" s="298"/>
      <c r="X368" s="296"/>
      <c r="Y368" s="551"/>
    </row>
    <row r="369" spans="1:25" x14ac:dyDescent="0.25">
      <c r="A369" s="29"/>
      <c r="B369" s="1100"/>
      <c r="C369" s="50"/>
      <c r="D369" s="50"/>
      <c r="E369" s="850"/>
      <c r="F369" s="851"/>
      <c r="G369" s="847"/>
      <c r="H369" s="847"/>
      <c r="I369" s="852"/>
      <c r="J369" s="1103"/>
      <c r="P369" s="295"/>
      <c r="Q369" s="379"/>
      <c r="R369" s="296"/>
      <c r="S369" s="296"/>
      <c r="T369" s="297"/>
      <c r="U369" s="296"/>
      <c r="V369" s="298"/>
      <c r="W369" s="298"/>
      <c r="X369" s="296"/>
      <c r="Y369" s="551"/>
    </row>
    <row r="370" spans="1:25" x14ac:dyDescent="0.25">
      <c r="A370" s="29"/>
      <c r="B370" s="1100"/>
      <c r="C370" s="50"/>
      <c r="D370" s="50"/>
      <c r="E370" s="850"/>
      <c r="F370" s="851"/>
      <c r="G370" s="847"/>
      <c r="H370" s="847"/>
      <c r="I370" s="852"/>
      <c r="J370" s="1103"/>
      <c r="P370" s="295"/>
      <c r="Q370" s="379"/>
      <c r="R370" s="296"/>
      <c r="S370" s="296"/>
      <c r="T370" s="297"/>
      <c r="U370" s="296"/>
      <c r="V370" s="298"/>
      <c r="W370" s="298"/>
      <c r="X370" s="296"/>
      <c r="Y370" s="551"/>
    </row>
    <row r="371" spans="1:25" x14ac:dyDescent="0.25">
      <c r="A371" s="29"/>
      <c r="B371" s="1100"/>
      <c r="C371" s="50"/>
      <c r="D371" s="50"/>
      <c r="E371" s="850"/>
      <c r="F371" s="851"/>
      <c r="G371" s="847"/>
      <c r="H371" s="847"/>
      <c r="I371" s="852"/>
      <c r="J371" s="1103"/>
      <c r="P371" s="295"/>
      <c r="Q371" s="379"/>
      <c r="R371" s="296"/>
      <c r="S371" s="296"/>
      <c r="T371" s="297"/>
      <c r="U371" s="296"/>
      <c r="V371" s="298"/>
      <c r="W371" s="298"/>
      <c r="X371" s="296"/>
      <c r="Y371" s="551"/>
    </row>
    <row r="372" spans="1:25" x14ac:dyDescent="0.25">
      <c r="A372" s="29"/>
      <c r="B372" s="1100"/>
      <c r="C372" s="50"/>
      <c r="D372" s="50"/>
      <c r="E372" s="850"/>
      <c r="F372" s="851"/>
      <c r="G372" s="847"/>
      <c r="H372" s="847"/>
      <c r="I372" s="852"/>
      <c r="J372" s="1103"/>
      <c r="P372" s="295"/>
      <c r="Q372" s="379"/>
      <c r="R372" s="296"/>
      <c r="S372" s="296"/>
      <c r="T372" s="297"/>
      <c r="U372" s="296"/>
      <c r="V372" s="298"/>
      <c r="W372" s="298"/>
      <c r="X372" s="296"/>
      <c r="Y372" s="551"/>
    </row>
    <row r="373" spans="1:25" x14ac:dyDescent="0.25">
      <c r="A373" s="29"/>
      <c r="B373" s="1100"/>
      <c r="C373" s="50"/>
      <c r="D373" s="50"/>
      <c r="E373" s="850"/>
      <c r="F373" s="851"/>
      <c r="G373" s="847"/>
      <c r="H373" s="847"/>
      <c r="I373" s="852"/>
      <c r="J373" s="1103"/>
      <c r="P373" s="295"/>
      <c r="Q373" s="379"/>
      <c r="R373" s="296"/>
      <c r="S373" s="296"/>
      <c r="T373" s="297"/>
      <c r="U373" s="296"/>
      <c r="V373" s="298"/>
      <c r="W373" s="298"/>
      <c r="X373" s="296"/>
      <c r="Y373" s="551"/>
    </row>
    <row r="374" spans="1:25" x14ac:dyDescent="0.25">
      <c r="A374" s="29"/>
      <c r="B374" s="1100"/>
      <c r="C374" s="50"/>
      <c r="D374" s="50"/>
      <c r="E374" s="850"/>
      <c r="F374" s="851"/>
      <c r="G374" s="847"/>
      <c r="H374" s="847"/>
      <c r="I374" s="852"/>
      <c r="J374" s="1103"/>
      <c r="P374" s="295"/>
      <c r="Q374" s="379"/>
      <c r="R374" s="296"/>
      <c r="S374" s="296"/>
      <c r="T374" s="297"/>
      <c r="U374" s="296"/>
      <c r="V374" s="298"/>
      <c r="W374" s="298"/>
      <c r="X374" s="296"/>
      <c r="Y374" s="551"/>
    </row>
    <row r="375" spans="1:25" x14ac:dyDescent="0.25">
      <c r="A375" s="29"/>
      <c r="B375" s="1100"/>
      <c r="C375" s="50"/>
      <c r="D375" s="50"/>
      <c r="E375" s="850"/>
      <c r="F375" s="851"/>
      <c r="G375" s="847"/>
      <c r="H375" s="847"/>
      <c r="I375" s="852"/>
      <c r="J375" s="1103"/>
      <c r="P375" s="295"/>
      <c r="Q375" s="379"/>
      <c r="R375" s="296"/>
      <c r="S375" s="296"/>
      <c r="T375" s="297"/>
      <c r="U375" s="296"/>
      <c r="V375" s="298"/>
      <c r="W375" s="298"/>
      <c r="X375" s="296"/>
      <c r="Y375" s="551"/>
    </row>
    <row r="376" spans="1:25" x14ac:dyDescent="0.25">
      <c r="A376" s="29"/>
      <c r="B376" s="1100"/>
      <c r="C376" s="50"/>
      <c r="D376" s="50"/>
      <c r="E376" s="850"/>
      <c r="F376" s="851"/>
      <c r="G376" s="847"/>
      <c r="H376" s="847"/>
      <c r="I376" s="852"/>
      <c r="J376" s="1103"/>
      <c r="P376" s="295"/>
      <c r="Q376" s="379"/>
      <c r="R376" s="296"/>
      <c r="S376" s="296"/>
      <c r="T376" s="297"/>
      <c r="U376" s="296"/>
      <c r="V376" s="298"/>
      <c r="W376" s="298"/>
      <c r="X376" s="296"/>
      <c r="Y376" s="551"/>
    </row>
    <row r="377" spans="1:25" x14ac:dyDescent="0.25">
      <c r="A377" s="29"/>
      <c r="B377" s="1100"/>
      <c r="C377" s="50"/>
      <c r="D377" s="50"/>
      <c r="E377" s="850"/>
      <c r="F377" s="851"/>
      <c r="G377" s="847"/>
      <c r="H377" s="847"/>
      <c r="I377" s="852"/>
      <c r="J377" s="1103"/>
      <c r="P377" s="295"/>
      <c r="Q377" s="379"/>
      <c r="R377" s="296"/>
      <c r="S377" s="296"/>
      <c r="T377" s="297"/>
      <c r="U377" s="296"/>
      <c r="V377" s="298"/>
      <c r="W377" s="298"/>
      <c r="X377" s="296"/>
      <c r="Y377" s="551"/>
    </row>
    <row r="378" spans="1:25" x14ac:dyDescent="0.25">
      <c r="A378" s="29"/>
      <c r="B378" s="1100"/>
      <c r="C378" s="50"/>
      <c r="D378" s="50"/>
      <c r="E378" s="850"/>
      <c r="F378" s="851"/>
      <c r="G378" s="847"/>
      <c r="H378" s="847"/>
      <c r="I378" s="852"/>
      <c r="J378" s="1103"/>
      <c r="P378" s="295"/>
      <c r="Q378" s="379"/>
      <c r="R378" s="296"/>
      <c r="S378" s="296"/>
      <c r="T378" s="297"/>
      <c r="U378" s="296"/>
      <c r="V378" s="298"/>
      <c r="W378" s="298"/>
      <c r="X378" s="296"/>
      <c r="Y378" s="551"/>
    </row>
    <row r="379" spans="1:25" x14ac:dyDescent="0.25">
      <c r="A379" s="29"/>
      <c r="B379" s="1100"/>
      <c r="C379" s="50"/>
      <c r="D379" s="50"/>
      <c r="E379" s="850"/>
      <c r="F379" s="851"/>
      <c r="G379" s="847"/>
      <c r="H379" s="847"/>
      <c r="I379" s="852"/>
      <c r="J379" s="1103"/>
      <c r="P379" s="295"/>
      <c r="Q379" s="379"/>
      <c r="R379" s="296"/>
      <c r="S379" s="296"/>
      <c r="T379" s="297"/>
      <c r="U379" s="296"/>
      <c r="V379" s="298"/>
      <c r="W379" s="298"/>
      <c r="X379" s="296"/>
      <c r="Y379" s="551"/>
    </row>
    <row r="380" spans="1:25" x14ac:dyDescent="0.25">
      <c r="A380" s="29"/>
      <c r="B380" s="1100"/>
      <c r="C380" s="50"/>
      <c r="D380" s="50"/>
      <c r="E380" s="845"/>
      <c r="F380" s="50"/>
      <c r="G380" s="847"/>
      <c r="H380" s="847"/>
      <c r="I380" s="852"/>
      <c r="J380" s="1103"/>
      <c r="P380" s="295"/>
      <c r="Q380" s="379"/>
      <c r="R380" s="296"/>
      <c r="S380" s="296"/>
      <c r="T380" s="297"/>
      <c r="U380" s="296"/>
      <c r="V380" s="298"/>
      <c r="W380" s="298"/>
      <c r="X380" s="296"/>
      <c r="Y380" s="551"/>
    </row>
    <row r="381" spans="1:25" x14ac:dyDescent="0.25">
      <c r="A381" s="29"/>
      <c r="B381" s="1100"/>
      <c r="C381" s="50"/>
      <c r="D381" s="50"/>
      <c r="E381" s="850"/>
      <c r="F381" s="851"/>
      <c r="G381" s="847"/>
      <c r="H381" s="847"/>
      <c r="I381" s="852"/>
      <c r="J381" s="1103"/>
      <c r="P381" s="295"/>
      <c r="Q381" s="379"/>
      <c r="R381" s="296"/>
      <c r="S381" s="296"/>
      <c r="T381" s="297"/>
      <c r="U381" s="296"/>
      <c r="V381" s="298"/>
      <c r="W381" s="298"/>
      <c r="X381" s="296"/>
      <c r="Y381" s="551"/>
    </row>
    <row r="382" spans="1:25" x14ac:dyDescent="0.25">
      <c r="A382" s="29"/>
      <c r="B382" s="1100"/>
      <c r="C382" s="50"/>
      <c r="D382" s="50"/>
      <c r="E382" s="850"/>
      <c r="F382" s="851"/>
      <c r="G382" s="847"/>
      <c r="H382" s="847"/>
      <c r="I382" s="852"/>
      <c r="J382" s="1103"/>
      <c r="P382" s="295"/>
      <c r="Q382" s="379"/>
      <c r="R382" s="296"/>
      <c r="S382" s="296"/>
      <c r="T382" s="297"/>
      <c r="U382" s="296"/>
      <c r="V382" s="298"/>
      <c r="W382" s="298"/>
      <c r="X382" s="296"/>
      <c r="Y382" s="551"/>
    </row>
    <row r="383" spans="1:25" x14ac:dyDescent="0.25">
      <c r="A383" s="29"/>
      <c r="B383" s="1100"/>
      <c r="C383" s="50"/>
      <c r="D383" s="50"/>
      <c r="E383" s="850"/>
      <c r="F383" s="851"/>
      <c r="G383" s="847"/>
      <c r="H383" s="847"/>
      <c r="I383" s="852"/>
      <c r="J383" s="1103"/>
      <c r="P383" s="295"/>
      <c r="Q383" s="379"/>
      <c r="R383" s="296"/>
      <c r="S383" s="296"/>
      <c r="T383" s="295"/>
      <c r="U383" s="296"/>
      <c r="V383" s="298"/>
      <c r="W383" s="298"/>
      <c r="X383" s="296"/>
      <c r="Y383" s="551"/>
    </row>
    <row r="384" spans="1:25" x14ac:dyDescent="0.25">
      <c r="A384" s="29"/>
      <c r="B384" s="1100"/>
      <c r="C384" s="50"/>
      <c r="D384" s="50"/>
      <c r="E384" s="850"/>
      <c r="F384" s="851"/>
      <c r="G384" s="847"/>
      <c r="H384" s="847"/>
      <c r="I384" s="852"/>
      <c r="J384" s="1103"/>
      <c r="P384" s="295"/>
      <c r="Q384" s="379"/>
      <c r="R384" s="296"/>
      <c r="S384" s="296"/>
      <c r="T384" s="295"/>
      <c r="U384" s="296"/>
      <c r="V384" s="298"/>
      <c r="W384" s="298"/>
      <c r="X384" s="296"/>
      <c r="Y384" s="551"/>
    </row>
    <row r="385" spans="1:25" x14ac:dyDescent="0.25">
      <c r="A385" s="29"/>
      <c r="B385" s="1100"/>
      <c r="C385" s="50"/>
      <c r="D385" s="50"/>
      <c r="E385" s="850"/>
      <c r="F385" s="851"/>
      <c r="G385" s="847"/>
      <c r="H385" s="847"/>
      <c r="I385" s="852"/>
      <c r="J385" s="1103"/>
      <c r="P385" s="295"/>
      <c r="Q385" s="379"/>
      <c r="R385" s="296"/>
      <c r="S385" s="296"/>
      <c r="T385" s="295"/>
      <c r="U385" s="296"/>
      <c r="V385" s="298"/>
      <c r="W385" s="298"/>
      <c r="X385" s="296"/>
      <c r="Y385" s="551"/>
    </row>
    <row r="386" spans="1:25" x14ac:dyDescent="0.25">
      <c r="A386" s="29"/>
      <c r="B386" s="1100"/>
      <c r="C386" s="50"/>
      <c r="D386" s="50"/>
      <c r="E386" s="850"/>
      <c r="F386" s="851"/>
      <c r="G386" s="847"/>
      <c r="H386" s="847"/>
      <c r="I386" s="852"/>
      <c r="J386" s="1103"/>
      <c r="P386" s="295"/>
      <c r="Q386" s="379"/>
      <c r="R386" s="296"/>
      <c r="S386" s="296"/>
      <c r="T386" s="302"/>
      <c r="U386" s="303"/>
      <c r="V386" s="298"/>
      <c r="W386" s="298"/>
      <c r="X386" s="296"/>
      <c r="Y386" s="551"/>
    </row>
    <row r="387" spans="1:25" x14ac:dyDescent="0.25">
      <c r="A387" s="29"/>
      <c r="B387" s="1100"/>
      <c r="C387" s="50"/>
      <c r="D387" s="50"/>
      <c r="E387" s="850"/>
      <c r="F387" s="851"/>
      <c r="G387" s="847"/>
      <c r="H387" s="847"/>
      <c r="I387" s="852"/>
      <c r="J387" s="1103"/>
      <c r="P387" s="295"/>
      <c r="Q387" s="379"/>
      <c r="R387" s="296"/>
      <c r="S387" s="296"/>
      <c r="T387" s="297"/>
      <c r="U387" s="296"/>
      <c r="V387" s="298"/>
      <c r="W387" s="298"/>
      <c r="X387" s="296"/>
      <c r="Y387" s="551"/>
    </row>
    <row r="388" spans="1:25" x14ac:dyDescent="0.25">
      <c r="A388" s="29"/>
      <c r="B388" s="1100"/>
      <c r="C388" s="50"/>
      <c r="D388" s="50"/>
      <c r="E388" s="845"/>
      <c r="F388" s="50"/>
      <c r="G388" s="847"/>
      <c r="H388" s="847"/>
      <c r="I388" s="852"/>
      <c r="J388" s="1103"/>
      <c r="P388" s="295"/>
      <c r="Q388" s="379"/>
      <c r="R388" s="296"/>
      <c r="S388" s="296"/>
      <c r="T388" s="297"/>
      <c r="U388" s="296"/>
      <c r="V388" s="298"/>
      <c r="W388" s="298"/>
      <c r="X388" s="296"/>
      <c r="Y388" s="551"/>
    </row>
    <row r="389" spans="1:25" x14ac:dyDescent="0.25">
      <c r="A389" s="29"/>
      <c r="B389" s="1100"/>
      <c r="C389" s="50"/>
      <c r="D389" s="50"/>
      <c r="E389" s="845"/>
      <c r="F389" s="50"/>
      <c r="G389" s="847"/>
      <c r="H389" s="847"/>
      <c r="I389" s="852"/>
      <c r="J389" s="1103"/>
      <c r="P389" s="295"/>
      <c r="Q389" s="379"/>
      <c r="R389" s="296"/>
      <c r="S389" s="296"/>
      <c r="T389" s="297"/>
      <c r="U389" s="296"/>
      <c r="V389" s="298"/>
      <c r="W389" s="298"/>
      <c r="X389" s="296"/>
      <c r="Y389" s="551"/>
    </row>
    <row r="390" spans="1:25" x14ac:dyDescent="0.25">
      <c r="A390" s="29"/>
      <c r="B390" s="1100"/>
      <c r="C390" s="50"/>
      <c r="D390" s="50"/>
      <c r="E390" s="845"/>
      <c r="F390" s="50"/>
      <c r="G390" s="847"/>
      <c r="H390" s="847"/>
      <c r="I390" s="852"/>
      <c r="J390" s="1103"/>
      <c r="P390" s="295"/>
      <c r="Q390" s="379"/>
      <c r="R390" s="296"/>
      <c r="S390" s="296"/>
      <c r="T390" s="297"/>
      <c r="U390" s="296"/>
      <c r="V390" s="298"/>
      <c r="W390" s="298"/>
      <c r="X390" s="296"/>
      <c r="Y390" s="551"/>
    </row>
    <row r="391" spans="1:25" x14ac:dyDescent="0.25">
      <c r="A391" s="29"/>
      <c r="B391" s="1100"/>
      <c r="C391" s="50"/>
      <c r="D391" s="50"/>
      <c r="E391" s="845"/>
      <c r="F391" s="50"/>
      <c r="G391" s="847"/>
      <c r="H391" s="847"/>
      <c r="I391" s="852"/>
      <c r="J391" s="1103"/>
      <c r="P391" s="295"/>
      <c r="Q391" s="379"/>
      <c r="R391" s="296"/>
      <c r="S391" s="296"/>
      <c r="T391" s="297"/>
      <c r="U391" s="296"/>
      <c r="V391" s="298"/>
      <c r="W391" s="298"/>
      <c r="X391" s="296"/>
      <c r="Y391" s="551"/>
    </row>
    <row r="392" spans="1:25" x14ac:dyDescent="0.25">
      <c r="A392" s="29"/>
      <c r="B392" s="1100"/>
      <c r="C392" s="50"/>
      <c r="D392" s="50"/>
      <c r="E392" s="845"/>
      <c r="F392" s="50"/>
      <c r="G392" s="847"/>
      <c r="H392" s="847"/>
      <c r="I392" s="852"/>
      <c r="J392" s="1103"/>
      <c r="P392" s="295"/>
      <c r="Q392" s="379"/>
      <c r="R392" s="296"/>
      <c r="S392" s="296"/>
      <c r="T392" s="297"/>
      <c r="U392" s="296"/>
      <c r="V392" s="298"/>
      <c r="W392" s="298"/>
      <c r="X392" s="296"/>
      <c r="Y392" s="551"/>
    </row>
    <row r="393" spans="1:25" x14ac:dyDescent="0.25">
      <c r="A393" s="29"/>
      <c r="B393" s="1100"/>
      <c r="C393" s="50"/>
      <c r="D393" s="50"/>
      <c r="E393" s="845"/>
      <c r="F393" s="50"/>
      <c r="G393" s="847"/>
      <c r="H393" s="847"/>
      <c r="I393" s="852"/>
      <c r="J393" s="1103"/>
      <c r="P393" s="295"/>
      <c r="Q393" s="379"/>
      <c r="R393" s="296"/>
      <c r="S393" s="296"/>
      <c r="T393" s="297"/>
      <c r="U393" s="296"/>
      <c r="V393" s="298"/>
      <c r="W393" s="298"/>
      <c r="X393" s="296"/>
      <c r="Y393" s="551"/>
    </row>
    <row r="394" spans="1:25" x14ac:dyDescent="0.25">
      <c r="A394" s="29"/>
      <c r="B394" s="1100"/>
      <c r="C394" s="50"/>
      <c r="D394" s="50"/>
      <c r="E394" s="845"/>
      <c r="F394" s="50"/>
      <c r="G394" s="847"/>
      <c r="H394" s="847"/>
      <c r="I394" s="852"/>
      <c r="J394" s="1103"/>
      <c r="P394" s="295"/>
      <c r="Q394" s="379"/>
      <c r="R394" s="296"/>
      <c r="S394" s="296"/>
      <c r="T394" s="297"/>
      <c r="U394" s="296"/>
      <c r="V394" s="298"/>
      <c r="W394" s="298"/>
      <c r="X394" s="296"/>
      <c r="Y394" s="551"/>
    </row>
    <row r="395" spans="1:25" x14ac:dyDescent="0.25">
      <c r="A395" s="29"/>
      <c r="B395" s="1100"/>
      <c r="C395" s="50"/>
      <c r="D395" s="50"/>
      <c r="E395" s="845"/>
      <c r="F395" s="50"/>
      <c r="G395" s="847"/>
      <c r="H395" s="847"/>
      <c r="I395" s="852"/>
      <c r="J395" s="1103"/>
      <c r="P395" s="295"/>
      <c r="Q395" s="379"/>
      <c r="R395" s="296"/>
      <c r="S395" s="296"/>
      <c r="T395" s="297"/>
      <c r="U395" s="296"/>
      <c r="V395" s="298"/>
      <c r="W395" s="298"/>
      <c r="X395" s="296"/>
      <c r="Y395" s="551"/>
    </row>
    <row r="396" spans="1:25" x14ac:dyDescent="0.25">
      <c r="A396" s="29"/>
      <c r="B396" s="1100"/>
      <c r="C396" s="50"/>
      <c r="D396" s="50"/>
      <c r="E396" s="845"/>
      <c r="F396" s="50"/>
      <c r="G396" s="847"/>
      <c r="H396" s="847"/>
      <c r="I396" s="50"/>
      <c r="J396" s="1103"/>
      <c r="P396" s="295"/>
      <c r="Q396" s="379"/>
      <c r="R396" s="296"/>
      <c r="S396" s="296"/>
      <c r="T396" s="297"/>
      <c r="U396" s="296"/>
      <c r="V396" s="298"/>
      <c r="W396" s="298"/>
      <c r="X396" s="296"/>
      <c r="Y396" s="551"/>
    </row>
    <row r="397" spans="1:25" x14ac:dyDescent="0.25">
      <c r="A397" s="29"/>
      <c r="B397" s="1100"/>
      <c r="C397" s="50"/>
      <c r="D397" s="50"/>
      <c r="E397" s="845"/>
      <c r="F397" s="50"/>
      <c r="G397" s="847"/>
      <c r="H397" s="847"/>
      <c r="I397" s="50"/>
      <c r="J397" s="1103"/>
      <c r="P397" s="295"/>
      <c r="Q397" s="379"/>
      <c r="R397" s="296"/>
      <c r="S397" s="296"/>
      <c r="T397" s="297"/>
      <c r="U397" s="296"/>
      <c r="V397" s="298"/>
      <c r="W397" s="298"/>
      <c r="X397" s="296"/>
      <c r="Y397" s="551"/>
    </row>
    <row r="398" spans="1:25" x14ac:dyDescent="0.25">
      <c r="A398" s="29"/>
      <c r="B398" s="1100"/>
      <c r="C398" s="50"/>
      <c r="D398" s="50"/>
      <c r="E398" s="845"/>
      <c r="F398" s="50"/>
      <c r="G398" s="847"/>
      <c r="H398" s="847"/>
      <c r="I398" s="50"/>
      <c r="J398" s="1103"/>
      <c r="P398" s="295"/>
      <c r="Q398" s="379"/>
      <c r="R398" s="296"/>
      <c r="S398" s="296"/>
      <c r="T398" s="297"/>
      <c r="U398" s="296"/>
      <c r="V398" s="298"/>
      <c r="W398" s="298"/>
      <c r="X398" s="296"/>
      <c r="Y398" s="551"/>
    </row>
    <row r="399" spans="1:25" x14ac:dyDescent="0.25">
      <c r="A399" s="29"/>
      <c r="B399" s="1100"/>
      <c r="C399" s="50"/>
      <c r="D399" s="50"/>
      <c r="E399" s="845"/>
      <c r="F399" s="50"/>
      <c r="G399" s="847"/>
      <c r="H399" s="847"/>
      <c r="I399" s="50"/>
      <c r="J399" s="1103"/>
      <c r="P399" s="295"/>
      <c r="Q399" s="379"/>
      <c r="R399" s="296"/>
      <c r="S399" s="296"/>
      <c r="T399" s="297"/>
      <c r="U399" s="296"/>
      <c r="V399" s="298"/>
      <c r="W399" s="298"/>
      <c r="X399" s="296"/>
      <c r="Y399" s="551"/>
    </row>
    <row r="400" spans="1:25" x14ac:dyDescent="0.25">
      <c r="A400" s="29"/>
      <c r="B400" s="1100"/>
      <c r="C400" s="50"/>
      <c r="D400" s="50"/>
      <c r="E400" s="845"/>
      <c r="F400" s="50"/>
      <c r="G400" s="847"/>
      <c r="H400" s="847"/>
      <c r="I400" s="50"/>
      <c r="J400" s="1103"/>
      <c r="P400" s="295"/>
      <c r="Q400" s="379"/>
      <c r="R400" s="296"/>
      <c r="S400" s="296"/>
      <c r="T400" s="297"/>
      <c r="U400" s="296"/>
      <c r="V400" s="298"/>
      <c r="W400" s="298"/>
      <c r="X400" s="296"/>
      <c r="Y400" s="551"/>
    </row>
    <row r="401" spans="1:25" x14ac:dyDescent="0.25">
      <c r="A401" s="29"/>
      <c r="B401" s="1100"/>
      <c r="C401" s="50"/>
      <c r="D401" s="50"/>
      <c r="E401" s="845"/>
      <c r="F401" s="50"/>
      <c r="G401" s="847"/>
      <c r="H401" s="847"/>
      <c r="I401" s="50"/>
      <c r="J401" s="1103"/>
      <c r="P401" s="295"/>
      <c r="Q401" s="379"/>
      <c r="R401" s="296"/>
      <c r="S401" s="296"/>
      <c r="T401" s="297"/>
      <c r="U401" s="296"/>
      <c r="V401" s="298"/>
      <c r="W401" s="298"/>
      <c r="X401" s="296"/>
      <c r="Y401" s="551"/>
    </row>
    <row r="402" spans="1:25" x14ac:dyDescent="0.25">
      <c r="A402" s="29"/>
      <c r="B402" s="1100"/>
      <c r="C402" s="50"/>
      <c r="D402" s="50"/>
      <c r="E402" s="845"/>
      <c r="F402" s="50"/>
      <c r="G402" s="847"/>
      <c r="H402" s="847"/>
      <c r="I402" s="50"/>
      <c r="J402" s="1103"/>
      <c r="P402" s="295"/>
      <c r="Q402" s="379"/>
      <c r="R402" s="296"/>
      <c r="S402" s="296"/>
      <c r="T402" s="297"/>
      <c r="U402" s="296"/>
      <c r="V402" s="298"/>
      <c r="W402" s="298"/>
      <c r="X402" s="296"/>
      <c r="Y402" s="551"/>
    </row>
    <row r="403" spans="1:25" x14ac:dyDescent="0.25">
      <c r="A403" s="29"/>
      <c r="B403" s="1100"/>
      <c r="C403" s="50"/>
      <c r="D403" s="50"/>
      <c r="E403" s="845"/>
      <c r="F403" s="50"/>
      <c r="G403" s="847"/>
      <c r="H403" s="847"/>
      <c r="I403" s="50"/>
      <c r="J403" s="1103"/>
      <c r="P403" s="295"/>
      <c r="Q403" s="379"/>
      <c r="R403" s="296"/>
      <c r="S403" s="296"/>
      <c r="T403" s="297"/>
      <c r="U403" s="296"/>
      <c r="V403" s="298"/>
      <c r="W403" s="298"/>
      <c r="X403" s="296"/>
      <c r="Y403" s="551"/>
    </row>
    <row r="404" spans="1:25" x14ac:dyDescent="0.25">
      <c r="A404" s="29"/>
      <c r="B404" s="1100"/>
      <c r="C404" s="50"/>
      <c r="D404" s="50"/>
      <c r="E404" s="845"/>
      <c r="F404" s="50"/>
      <c r="G404" s="847"/>
      <c r="H404" s="847"/>
      <c r="I404" s="50"/>
      <c r="J404" s="1103"/>
      <c r="P404" s="295"/>
      <c r="Q404" s="379"/>
      <c r="R404" s="296"/>
      <c r="S404" s="296"/>
      <c r="T404" s="297"/>
      <c r="U404" s="296"/>
      <c r="V404" s="298"/>
      <c r="W404" s="298"/>
      <c r="X404" s="296"/>
      <c r="Y404" s="551"/>
    </row>
    <row r="405" spans="1:25" x14ac:dyDescent="0.25">
      <c r="A405" s="29"/>
      <c r="B405" s="1100"/>
      <c r="C405" s="50"/>
      <c r="D405" s="50"/>
      <c r="E405" s="845"/>
      <c r="F405" s="50"/>
      <c r="G405" s="847"/>
      <c r="H405" s="847"/>
      <c r="I405" s="50"/>
      <c r="J405" s="1103"/>
      <c r="P405" s="295"/>
      <c r="Q405" s="379"/>
      <c r="R405" s="296"/>
      <c r="S405" s="296"/>
      <c r="T405" s="297"/>
      <c r="U405" s="296"/>
      <c r="V405" s="298"/>
      <c r="W405" s="298"/>
      <c r="X405" s="296"/>
      <c r="Y405" s="551"/>
    </row>
    <row r="406" spans="1:25" x14ac:dyDescent="0.25">
      <c r="A406" s="29"/>
      <c r="B406" s="1100"/>
      <c r="C406" s="50"/>
      <c r="D406" s="50"/>
      <c r="E406" s="845"/>
      <c r="F406" s="50"/>
      <c r="G406" s="847"/>
      <c r="H406" s="847"/>
      <c r="I406" s="50"/>
      <c r="J406" s="1103"/>
      <c r="P406" s="295"/>
      <c r="Q406" s="379"/>
      <c r="R406" s="296"/>
      <c r="S406" s="296"/>
      <c r="T406" s="297"/>
      <c r="U406" s="296"/>
      <c r="V406" s="298"/>
      <c r="W406" s="298"/>
      <c r="X406" s="296"/>
      <c r="Y406" s="551"/>
    </row>
    <row r="407" spans="1:25" x14ac:dyDescent="0.25">
      <c r="A407" s="29"/>
      <c r="B407" s="1100"/>
      <c r="C407" s="50"/>
      <c r="D407" s="50"/>
      <c r="E407" s="845"/>
      <c r="F407" s="50"/>
      <c r="G407" s="847"/>
      <c r="H407" s="847"/>
      <c r="I407" s="50"/>
      <c r="J407" s="1103"/>
      <c r="P407" s="295"/>
      <c r="Q407" s="379"/>
      <c r="R407" s="296"/>
      <c r="S407" s="296"/>
      <c r="T407" s="302"/>
      <c r="U407" s="303"/>
      <c r="V407" s="298"/>
      <c r="W407" s="298"/>
      <c r="X407" s="296"/>
      <c r="Y407" s="551"/>
    </row>
    <row r="408" spans="1:25" x14ac:dyDescent="0.25">
      <c r="A408" s="29"/>
      <c r="B408" s="1100"/>
      <c r="C408" s="50"/>
      <c r="D408" s="50"/>
      <c r="E408" s="845"/>
      <c r="F408" s="50"/>
      <c r="G408" s="847"/>
      <c r="H408" s="847"/>
      <c r="I408" s="50"/>
      <c r="J408" s="1103"/>
      <c r="P408" s="295"/>
      <c r="Q408" s="379"/>
      <c r="R408" s="296"/>
      <c r="S408" s="296"/>
      <c r="T408" s="297"/>
      <c r="U408" s="296"/>
      <c r="V408" s="298"/>
      <c r="W408" s="298"/>
      <c r="X408" s="296"/>
      <c r="Y408" s="551"/>
    </row>
    <row r="409" spans="1:25" x14ac:dyDescent="0.25">
      <c r="A409" s="29"/>
      <c r="B409" s="1100"/>
      <c r="C409" s="50"/>
      <c r="D409" s="50"/>
      <c r="E409" s="845"/>
      <c r="F409" s="50"/>
      <c r="G409" s="847"/>
      <c r="H409" s="847"/>
      <c r="I409" s="50"/>
      <c r="J409" s="1103"/>
      <c r="P409" s="295"/>
      <c r="Q409" s="379"/>
      <c r="R409" s="296"/>
      <c r="S409" s="296"/>
      <c r="T409" s="297"/>
      <c r="U409" s="296"/>
      <c r="V409" s="298"/>
      <c r="W409" s="298"/>
      <c r="X409" s="296"/>
      <c r="Y409" s="551"/>
    </row>
    <row r="410" spans="1:25" x14ac:dyDescent="0.25">
      <c r="A410" s="29"/>
      <c r="B410" s="1100"/>
      <c r="C410" s="50"/>
      <c r="D410" s="50"/>
      <c r="E410" s="845"/>
      <c r="F410" s="50"/>
      <c r="G410" s="847"/>
      <c r="H410" s="847"/>
      <c r="I410" s="50"/>
      <c r="J410" s="1103"/>
      <c r="P410" s="295"/>
      <c r="Q410" s="379"/>
      <c r="R410" s="296"/>
      <c r="S410" s="296"/>
      <c r="T410" s="297"/>
      <c r="U410" s="296"/>
      <c r="V410" s="298"/>
      <c r="W410" s="298"/>
      <c r="X410" s="296"/>
      <c r="Y410" s="551"/>
    </row>
    <row r="411" spans="1:25" x14ac:dyDescent="0.25">
      <c r="A411" s="29"/>
      <c r="B411" s="1100"/>
      <c r="C411" s="50"/>
      <c r="D411" s="50"/>
      <c r="E411" s="845"/>
      <c r="F411" s="50"/>
      <c r="G411" s="847"/>
      <c r="H411" s="847"/>
      <c r="I411" s="50"/>
      <c r="J411" s="1103"/>
      <c r="P411" s="295"/>
      <c r="Q411" s="379"/>
      <c r="R411" s="296"/>
      <c r="S411" s="296"/>
      <c r="T411" s="297"/>
      <c r="U411" s="296"/>
      <c r="V411" s="298"/>
      <c r="W411" s="298"/>
      <c r="X411" s="296"/>
      <c r="Y411" s="551"/>
    </row>
    <row r="412" spans="1:25" x14ac:dyDescent="0.25">
      <c r="A412" s="29"/>
      <c r="B412" s="1100"/>
      <c r="C412" s="50"/>
      <c r="D412" s="50"/>
      <c r="E412" s="845"/>
      <c r="F412" s="50"/>
      <c r="G412" s="847"/>
      <c r="H412" s="847"/>
      <c r="I412" s="50"/>
      <c r="J412" s="1103"/>
      <c r="P412" s="295"/>
      <c r="Q412" s="379"/>
      <c r="R412" s="296"/>
      <c r="S412" s="296"/>
      <c r="T412" s="297"/>
      <c r="U412" s="296"/>
      <c r="V412" s="298"/>
      <c r="W412" s="298"/>
      <c r="X412" s="296"/>
      <c r="Y412" s="551"/>
    </row>
    <row r="413" spans="1:25" x14ac:dyDescent="0.25">
      <c r="A413" s="29"/>
      <c r="B413" s="1100"/>
      <c r="C413" s="50"/>
      <c r="D413" s="50"/>
      <c r="E413" s="845"/>
      <c r="F413" s="50"/>
      <c r="G413" s="847"/>
      <c r="H413" s="847"/>
      <c r="I413" s="50"/>
      <c r="J413" s="1103"/>
      <c r="P413" s="295"/>
      <c r="Q413" s="379"/>
      <c r="R413" s="296"/>
      <c r="S413" s="296"/>
      <c r="T413" s="297"/>
      <c r="U413" s="296"/>
      <c r="V413" s="298"/>
      <c r="W413" s="298"/>
      <c r="X413" s="296"/>
      <c r="Y413" s="551"/>
    </row>
    <row r="414" spans="1:25" x14ac:dyDescent="0.25">
      <c r="A414" s="29"/>
      <c r="B414" s="1100"/>
      <c r="C414" s="50"/>
      <c r="D414" s="50"/>
      <c r="E414" s="845"/>
      <c r="F414" s="50"/>
      <c r="G414" s="847"/>
      <c r="H414" s="847"/>
      <c r="I414" s="50"/>
      <c r="J414" s="1103"/>
      <c r="P414" s="295"/>
      <c r="Q414" s="379"/>
      <c r="R414" s="296"/>
      <c r="S414" s="296"/>
      <c r="T414" s="297"/>
      <c r="U414" s="296"/>
      <c r="V414" s="298"/>
      <c r="W414" s="298"/>
      <c r="X414" s="296"/>
      <c r="Y414" s="551"/>
    </row>
    <row r="415" spans="1:25" x14ac:dyDescent="0.25">
      <c r="A415" s="29"/>
      <c r="B415" s="1100"/>
      <c r="C415" s="50"/>
      <c r="D415" s="50"/>
      <c r="E415" s="845"/>
      <c r="F415" s="50"/>
      <c r="G415" s="847"/>
      <c r="H415" s="847"/>
      <c r="I415" s="50"/>
      <c r="J415" s="1103"/>
      <c r="P415" s="295"/>
      <c r="Q415" s="379"/>
      <c r="R415" s="296"/>
      <c r="S415" s="296"/>
      <c r="T415" s="297"/>
      <c r="U415" s="296"/>
      <c r="V415" s="298"/>
      <c r="W415" s="298"/>
      <c r="X415" s="296"/>
      <c r="Y415" s="551"/>
    </row>
    <row r="416" spans="1:25" x14ac:dyDescent="0.25">
      <c r="A416" s="29"/>
      <c r="B416" s="1100"/>
      <c r="C416" s="50"/>
      <c r="D416" s="50"/>
      <c r="E416" s="845"/>
      <c r="F416" s="50"/>
      <c r="G416" s="847"/>
      <c r="H416" s="847"/>
      <c r="I416" s="50"/>
      <c r="J416" s="1103"/>
      <c r="P416" s="295"/>
      <c r="Q416" s="379"/>
      <c r="R416" s="296"/>
      <c r="S416" s="296"/>
      <c r="T416" s="297"/>
      <c r="U416" s="296"/>
      <c r="V416" s="298"/>
      <c r="W416" s="298"/>
      <c r="X416" s="296"/>
      <c r="Y416" s="551"/>
    </row>
    <row r="417" spans="1:25" x14ac:dyDescent="0.25">
      <c r="A417" s="29"/>
      <c r="B417" s="1100"/>
      <c r="C417" s="50"/>
      <c r="D417" s="50"/>
      <c r="E417" s="845"/>
      <c r="F417" s="50"/>
      <c r="G417" s="847"/>
      <c r="H417" s="847"/>
      <c r="I417" s="50"/>
      <c r="J417" s="1103"/>
      <c r="P417" s="295"/>
      <c r="Q417" s="379"/>
      <c r="R417" s="296"/>
      <c r="S417" s="296"/>
      <c r="T417" s="297"/>
      <c r="U417" s="296"/>
      <c r="V417" s="298"/>
      <c r="W417" s="298"/>
      <c r="X417" s="296"/>
      <c r="Y417" s="551"/>
    </row>
    <row r="418" spans="1:25" x14ac:dyDescent="0.25">
      <c r="A418" s="29"/>
      <c r="B418" s="1100"/>
      <c r="C418" s="50"/>
      <c r="D418" s="50"/>
      <c r="E418" s="845"/>
      <c r="F418" s="50"/>
      <c r="G418" s="847"/>
      <c r="H418" s="847"/>
      <c r="I418" s="50"/>
      <c r="J418" s="1103"/>
      <c r="P418" s="295"/>
      <c r="Q418" s="379"/>
      <c r="R418" s="296"/>
      <c r="S418" s="296"/>
      <c r="T418" s="297"/>
      <c r="U418" s="296"/>
      <c r="V418" s="298"/>
      <c r="W418" s="298"/>
      <c r="X418" s="296"/>
      <c r="Y418" s="551"/>
    </row>
    <row r="419" spans="1:25" x14ac:dyDescent="0.25">
      <c r="A419" s="29"/>
      <c r="B419" s="1100"/>
      <c r="C419" s="50"/>
      <c r="D419" s="50"/>
      <c r="E419" s="845"/>
      <c r="F419" s="50"/>
      <c r="G419" s="847"/>
      <c r="H419" s="847"/>
      <c r="I419" s="50"/>
      <c r="J419" s="1103"/>
      <c r="P419" s="295"/>
      <c r="Q419" s="379"/>
      <c r="R419" s="296"/>
      <c r="S419" s="296"/>
      <c r="T419" s="295"/>
      <c r="U419" s="296"/>
      <c r="V419" s="298"/>
      <c r="W419" s="298"/>
      <c r="X419" s="296"/>
      <c r="Y419" s="551"/>
    </row>
    <row r="420" spans="1:25" x14ac:dyDescent="0.25">
      <c r="A420" s="29"/>
      <c r="B420" s="1100"/>
      <c r="C420" s="50"/>
      <c r="D420" s="50"/>
      <c r="E420" s="845"/>
      <c r="F420" s="50"/>
      <c r="G420" s="847"/>
      <c r="H420" s="847"/>
      <c r="I420" s="50"/>
      <c r="J420" s="1103"/>
      <c r="P420" s="295"/>
      <c r="Q420" s="379"/>
      <c r="R420" s="296"/>
      <c r="S420" s="296"/>
      <c r="T420" s="297"/>
      <c r="U420" s="296"/>
      <c r="V420" s="298"/>
      <c r="W420" s="298"/>
      <c r="X420" s="296"/>
      <c r="Y420" s="551"/>
    </row>
    <row r="421" spans="1:25" x14ac:dyDescent="0.25">
      <c r="A421" s="29"/>
      <c r="B421" s="1100"/>
      <c r="C421" s="50"/>
      <c r="D421" s="50"/>
      <c r="E421" s="845"/>
      <c r="F421" s="50"/>
      <c r="G421" s="847"/>
      <c r="H421" s="847"/>
      <c r="I421" s="50"/>
      <c r="J421" s="1103"/>
      <c r="P421" s="295"/>
      <c r="Q421" s="379"/>
      <c r="R421" s="296"/>
      <c r="S421" s="296"/>
      <c r="T421" s="297"/>
      <c r="U421" s="296"/>
      <c r="V421" s="298"/>
      <c r="W421" s="298"/>
      <c r="X421" s="296"/>
      <c r="Y421" s="551"/>
    </row>
    <row r="422" spans="1:25" x14ac:dyDescent="0.25">
      <c r="A422" s="29"/>
      <c r="B422" s="1100"/>
      <c r="C422" s="50"/>
      <c r="D422" s="50"/>
      <c r="E422" s="845"/>
      <c r="F422" s="50"/>
      <c r="G422" s="847"/>
      <c r="H422" s="847"/>
      <c r="I422" s="50"/>
      <c r="J422" s="1103"/>
      <c r="P422" s="295"/>
      <c r="Q422" s="379"/>
      <c r="R422" s="296"/>
      <c r="S422" s="296"/>
      <c r="T422" s="297"/>
      <c r="U422" s="296"/>
      <c r="V422" s="298"/>
      <c r="W422" s="298"/>
      <c r="X422" s="296"/>
      <c r="Y422" s="551"/>
    </row>
    <row r="423" spans="1:25" x14ac:dyDescent="0.25">
      <c r="A423" s="29"/>
      <c r="B423" s="1100"/>
      <c r="C423" s="50"/>
      <c r="D423" s="50"/>
      <c r="E423" s="845"/>
      <c r="F423" s="50"/>
      <c r="G423" s="847"/>
      <c r="H423" s="847"/>
      <c r="I423" s="50"/>
      <c r="J423" s="1103"/>
      <c r="P423" s="295"/>
      <c r="Q423" s="379"/>
      <c r="R423" s="296"/>
      <c r="S423" s="296"/>
      <c r="T423" s="297"/>
      <c r="U423" s="296"/>
      <c r="V423" s="298"/>
      <c r="W423" s="298"/>
      <c r="X423" s="296"/>
      <c r="Y423" s="551"/>
    </row>
    <row r="424" spans="1:25" x14ac:dyDescent="0.25">
      <c r="A424" s="29"/>
      <c r="B424" s="1100"/>
      <c r="C424" s="50"/>
      <c r="D424" s="50"/>
      <c r="E424" s="845"/>
      <c r="F424" s="50"/>
      <c r="G424" s="847"/>
      <c r="H424" s="847"/>
      <c r="I424" s="50"/>
      <c r="J424" s="1103"/>
      <c r="P424" s="295"/>
      <c r="Q424" s="379"/>
      <c r="R424" s="296"/>
      <c r="S424" s="296"/>
      <c r="T424" s="297"/>
      <c r="U424" s="296"/>
      <c r="V424" s="298"/>
      <c r="W424" s="298"/>
      <c r="X424" s="296"/>
      <c r="Y424" s="551"/>
    </row>
    <row r="425" spans="1:25" x14ac:dyDescent="0.25">
      <c r="A425" s="29"/>
      <c r="B425" s="1100"/>
      <c r="C425" s="50"/>
      <c r="D425" s="50"/>
      <c r="E425" s="845"/>
      <c r="F425" s="50"/>
      <c r="G425" s="847"/>
      <c r="H425" s="847"/>
      <c r="I425" s="50"/>
      <c r="J425" s="1103"/>
      <c r="P425" s="295"/>
      <c r="Q425" s="379"/>
      <c r="R425" s="296"/>
      <c r="S425" s="296"/>
      <c r="T425" s="297"/>
      <c r="U425" s="296"/>
      <c r="V425" s="298"/>
      <c r="W425" s="298"/>
      <c r="X425" s="296"/>
      <c r="Y425" s="551"/>
    </row>
    <row r="426" spans="1:25" x14ac:dyDescent="0.25">
      <c r="A426" s="29"/>
      <c r="B426" s="1100"/>
      <c r="C426" s="50"/>
      <c r="D426" s="50"/>
      <c r="E426" s="845"/>
      <c r="F426" s="50"/>
      <c r="G426" s="847"/>
      <c r="H426" s="847"/>
      <c r="I426" s="50"/>
      <c r="J426" s="1103"/>
      <c r="P426" s="295"/>
      <c r="Q426" s="379"/>
      <c r="R426" s="296"/>
      <c r="S426" s="296"/>
      <c r="T426" s="297"/>
      <c r="U426" s="296"/>
      <c r="V426" s="298"/>
      <c r="W426" s="298"/>
      <c r="X426" s="296"/>
      <c r="Y426" s="551"/>
    </row>
    <row r="427" spans="1:25" x14ac:dyDescent="0.25">
      <c r="A427" s="29"/>
      <c r="B427" s="1100"/>
      <c r="C427" s="50"/>
      <c r="D427" s="50"/>
      <c r="E427" s="845"/>
      <c r="F427" s="50"/>
      <c r="G427" s="847"/>
      <c r="H427" s="847"/>
      <c r="I427" s="50"/>
      <c r="J427" s="1103"/>
      <c r="P427" s="295"/>
      <c r="Q427" s="379"/>
      <c r="R427" s="296"/>
      <c r="S427" s="296"/>
      <c r="T427" s="297"/>
      <c r="U427" s="296"/>
      <c r="V427" s="298"/>
      <c r="W427" s="298"/>
      <c r="X427" s="296"/>
      <c r="Y427" s="551"/>
    </row>
    <row r="428" spans="1:25" x14ac:dyDescent="0.25">
      <c r="A428" s="29"/>
      <c r="B428" s="1100"/>
      <c r="C428" s="50"/>
      <c r="D428" s="50"/>
      <c r="E428" s="845"/>
      <c r="F428" s="50"/>
      <c r="G428" s="847"/>
      <c r="H428" s="847"/>
      <c r="I428" s="50"/>
      <c r="J428" s="1103"/>
      <c r="P428" s="295"/>
      <c r="Q428" s="379"/>
      <c r="R428" s="296"/>
      <c r="S428" s="296"/>
      <c r="T428" s="297"/>
      <c r="U428" s="296"/>
      <c r="V428" s="298"/>
      <c r="W428" s="298"/>
      <c r="X428" s="296"/>
      <c r="Y428" s="551"/>
    </row>
    <row r="429" spans="1:25" x14ac:dyDescent="0.25">
      <c r="A429" s="29"/>
      <c r="B429" s="1100"/>
      <c r="C429" s="50"/>
      <c r="D429" s="50"/>
      <c r="E429" s="845"/>
      <c r="F429" s="50"/>
      <c r="G429" s="847"/>
      <c r="H429" s="847"/>
      <c r="I429" s="50"/>
      <c r="J429" s="1103"/>
      <c r="P429" s="295"/>
      <c r="Q429" s="379"/>
      <c r="R429" s="296"/>
      <c r="S429" s="296"/>
      <c r="T429" s="297"/>
      <c r="U429" s="296"/>
      <c r="V429" s="298"/>
      <c r="W429" s="298"/>
      <c r="X429" s="296"/>
      <c r="Y429" s="551"/>
    </row>
    <row r="430" spans="1:25" x14ac:dyDescent="0.25">
      <c r="A430" s="29"/>
      <c r="B430" s="1100"/>
      <c r="C430" s="50"/>
      <c r="D430" s="50"/>
      <c r="E430" s="845"/>
      <c r="F430" s="50"/>
      <c r="G430" s="847"/>
      <c r="H430" s="847"/>
      <c r="I430" s="50"/>
      <c r="J430" s="1103"/>
      <c r="P430" s="295"/>
      <c r="Q430" s="379"/>
      <c r="R430" s="296"/>
      <c r="S430" s="296"/>
      <c r="T430" s="297"/>
      <c r="U430" s="296"/>
      <c r="V430" s="298"/>
      <c r="W430" s="298"/>
      <c r="X430" s="296"/>
      <c r="Y430" s="551"/>
    </row>
    <row r="431" spans="1:25" x14ac:dyDescent="0.25">
      <c r="A431" s="29"/>
      <c r="B431" s="1100"/>
      <c r="C431" s="50"/>
      <c r="D431" s="50"/>
      <c r="E431" s="845"/>
      <c r="F431" s="50"/>
      <c r="G431" s="847"/>
      <c r="H431" s="847"/>
      <c r="I431" s="50"/>
      <c r="J431" s="1103"/>
      <c r="P431" s="295"/>
      <c r="Q431" s="379"/>
      <c r="R431" s="296"/>
      <c r="S431" s="296"/>
      <c r="T431" s="295"/>
      <c r="U431" s="296"/>
      <c r="V431" s="298"/>
      <c r="W431" s="298"/>
      <c r="X431" s="296"/>
      <c r="Y431" s="551"/>
    </row>
    <row r="432" spans="1:25" x14ac:dyDescent="0.25">
      <c r="A432" s="29"/>
      <c r="B432" s="1100"/>
      <c r="C432" s="50"/>
      <c r="D432" s="50"/>
      <c r="E432" s="845"/>
      <c r="F432" s="50"/>
      <c r="G432" s="847"/>
      <c r="H432" s="847"/>
      <c r="I432" s="50"/>
      <c r="J432" s="1103"/>
      <c r="P432" s="295"/>
      <c r="Q432" s="379"/>
      <c r="R432" s="296"/>
      <c r="S432" s="296"/>
      <c r="T432" s="302"/>
      <c r="U432" s="296"/>
      <c r="V432" s="298"/>
      <c r="W432" s="298"/>
      <c r="X432" s="296"/>
      <c r="Y432" s="551"/>
    </row>
    <row r="433" spans="1:25" x14ac:dyDescent="0.25">
      <c r="A433" s="29"/>
      <c r="B433" s="1100"/>
      <c r="C433" s="50"/>
      <c r="D433" s="50"/>
      <c r="E433" s="845"/>
      <c r="F433" s="50"/>
      <c r="G433" s="847"/>
      <c r="H433" s="847"/>
      <c r="I433" s="50"/>
      <c r="J433" s="1103"/>
      <c r="P433" s="295"/>
      <c r="Q433" s="379"/>
      <c r="R433" s="296"/>
      <c r="S433" s="296"/>
      <c r="T433" s="302"/>
      <c r="U433" s="296"/>
      <c r="V433" s="298"/>
      <c r="W433" s="298"/>
      <c r="X433" s="296"/>
      <c r="Y433" s="551"/>
    </row>
    <row r="434" spans="1:25" x14ac:dyDescent="0.25">
      <c r="A434" s="29"/>
      <c r="B434" s="1100"/>
      <c r="C434" s="50"/>
      <c r="D434" s="50"/>
      <c r="E434" s="845"/>
      <c r="F434" s="50"/>
      <c r="G434" s="847"/>
      <c r="H434" s="847"/>
      <c r="I434" s="50"/>
      <c r="J434" s="1103"/>
      <c r="P434" s="295"/>
      <c r="Q434" s="379"/>
      <c r="R434" s="296"/>
      <c r="S434" s="296"/>
      <c r="T434" s="297"/>
      <c r="U434" s="296"/>
      <c r="V434" s="298"/>
      <c r="W434" s="298"/>
      <c r="X434" s="296"/>
      <c r="Y434" s="551"/>
    </row>
    <row r="435" spans="1:25" x14ac:dyDescent="0.25">
      <c r="A435" s="29"/>
      <c r="B435" s="1100"/>
      <c r="C435" s="50"/>
      <c r="D435" s="50"/>
      <c r="E435" s="845"/>
      <c r="F435" s="50"/>
      <c r="G435" s="847"/>
      <c r="H435" s="847"/>
      <c r="I435" s="50"/>
      <c r="J435" s="1103"/>
      <c r="P435" s="295"/>
      <c r="Q435" s="379"/>
      <c r="R435" s="296"/>
      <c r="S435" s="296"/>
      <c r="T435" s="297"/>
      <c r="U435" s="296"/>
      <c r="V435" s="298"/>
      <c r="W435" s="298"/>
      <c r="X435" s="378"/>
      <c r="Y435" s="551"/>
    </row>
    <row r="436" spans="1:25" x14ac:dyDescent="0.25">
      <c r="A436" s="29"/>
      <c r="B436" s="1100"/>
      <c r="C436" s="50"/>
      <c r="D436" s="50"/>
      <c r="E436" s="845"/>
      <c r="F436" s="50"/>
      <c r="G436" s="847"/>
      <c r="H436" s="847"/>
      <c r="I436" s="50"/>
      <c r="J436" s="1103"/>
      <c r="P436" s="295"/>
      <c r="Q436" s="379"/>
      <c r="R436" s="296"/>
      <c r="S436" s="296"/>
      <c r="T436" s="297"/>
      <c r="U436" s="296"/>
      <c r="V436" s="298"/>
      <c r="W436" s="298"/>
      <c r="X436" s="378"/>
      <c r="Y436" s="551"/>
    </row>
    <row r="437" spans="1:25" x14ac:dyDescent="0.25">
      <c r="A437" s="29"/>
      <c r="B437" s="1100"/>
      <c r="C437" s="50"/>
      <c r="D437" s="50"/>
      <c r="E437" s="845"/>
      <c r="F437" s="50"/>
      <c r="G437" s="847"/>
      <c r="H437" s="847"/>
      <c r="I437" s="50"/>
      <c r="J437" s="1103"/>
      <c r="P437" s="295"/>
      <c r="Q437" s="379"/>
      <c r="R437" s="296"/>
      <c r="S437" s="296"/>
      <c r="T437" s="297"/>
      <c r="U437" s="296"/>
      <c r="V437" s="298"/>
      <c r="W437" s="298"/>
      <c r="X437" s="378"/>
      <c r="Y437" s="551"/>
    </row>
    <row r="438" spans="1:25" x14ac:dyDescent="0.25">
      <c r="A438" s="29"/>
      <c r="B438" s="1100"/>
      <c r="C438" s="50"/>
      <c r="D438" s="50"/>
      <c r="E438" s="845"/>
      <c r="F438" s="50"/>
      <c r="G438" s="847"/>
      <c r="H438" s="847"/>
      <c r="I438" s="50"/>
      <c r="J438" s="1103"/>
      <c r="P438" s="295"/>
      <c r="Q438" s="379"/>
      <c r="R438" s="296"/>
      <c r="S438" s="296"/>
      <c r="T438" s="297"/>
      <c r="U438" s="296"/>
      <c r="V438" s="298"/>
      <c r="W438" s="298"/>
      <c r="X438" s="296"/>
      <c r="Y438" s="551"/>
    </row>
    <row r="439" spans="1:25" x14ac:dyDescent="0.25">
      <c r="A439" s="29"/>
      <c r="B439" s="1100"/>
      <c r="C439" s="50"/>
      <c r="D439" s="50"/>
      <c r="E439" s="845"/>
      <c r="F439" s="50"/>
      <c r="G439" s="847"/>
      <c r="H439" s="847"/>
      <c r="I439" s="50"/>
      <c r="J439" s="1103"/>
      <c r="P439" s="295"/>
      <c r="Q439" s="379"/>
      <c r="R439" s="296"/>
      <c r="S439" s="296"/>
      <c r="T439" s="297"/>
      <c r="U439" s="296"/>
      <c r="V439" s="298"/>
      <c r="W439" s="298"/>
      <c r="X439" s="296"/>
      <c r="Y439" s="551"/>
    </row>
    <row r="440" spans="1:25" x14ac:dyDescent="0.25">
      <c r="A440" s="29"/>
      <c r="B440" s="1100"/>
      <c r="C440" s="50"/>
      <c r="D440" s="50"/>
      <c r="E440" s="845"/>
      <c r="F440" s="50"/>
      <c r="G440" s="847"/>
      <c r="H440" s="847"/>
      <c r="I440" s="50"/>
      <c r="J440" s="1103"/>
      <c r="P440" s="295"/>
      <c r="Q440" s="379"/>
      <c r="R440" s="296"/>
      <c r="S440" s="296"/>
      <c r="T440" s="297"/>
      <c r="U440" s="296"/>
      <c r="V440" s="298"/>
      <c r="W440" s="298"/>
      <c r="X440" s="296"/>
      <c r="Y440" s="551"/>
    </row>
    <row r="441" spans="1:25" x14ac:dyDescent="0.25">
      <c r="A441" s="29"/>
      <c r="B441" s="1100"/>
      <c r="C441" s="50"/>
      <c r="D441" s="50"/>
      <c r="E441" s="845"/>
      <c r="F441" s="50"/>
      <c r="G441" s="847"/>
      <c r="H441" s="847"/>
      <c r="I441" s="50"/>
      <c r="J441" s="1103"/>
      <c r="P441" s="295"/>
      <c r="Q441" s="379"/>
      <c r="R441" s="296"/>
      <c r="S441" s="296"/>
      <c r="T441" s="297"/>
      <c r="U441" s="296"/>
      <c r="V441" s="298"/>
      <c r="W441" s="298"/>
      <c r="X441" s="296"/>
      <c r="Y441" s="551"/>
    </row>
    <row r="442" spans="1:25" x14ac:dyDescent="0.25">
      <c r="A442" s="29"/>
      <c r="B442" s="1100"/>
      <c r="C442" s="50"/>
      <c r="D442" s="50"/>
      <c r="E442" s="845"/>
      <c r="F442" s="50"/>
      <c r="G442" s="847"/>
      <c r="H442" s="847"/>
      <c r="I442" s="50"/>
      <c r="J442" s="1103"/>
      <c r="P442" s="295"/>
      <c r="Q442" s="379"/>
      <c r="R442" s="296"/>
      <c r="S442" s="296"/>
      <c r="T442" s="297"/>
      <c r="U442" s="296"/>
      <c r="V442" s="298"/>
      <c r="W442" s="298"/>
      <c r="X442" s="296"/>
      <c r="Y442" s="551"/>
    </row>
    <row r="443" spans="1:25" x14ac:dyDescent="0.25">
      <c r="A443" s="29"/>
      <c r="B443" s="1100"/>
      <c r="C443" s="50"/>
      <c r="D443" s="50"/>
      <c r="E443" s="845"/>
      <c r="F443" s="50"/>
      <c r="G443" s="847"/>
      <c r="H443" s="847"/>
      <c r="I443" s="50"/>
      <c r="J443" s="1103"/>
      <c r="P443" s="295"/>
      <c r="Q443" s="379"/>
      <c r="R443" s="296"/>
      <c r="S443" s="296"/>
      <c r="T443" s="297"/>
      <c r="U443" s="296"/>
      <c r="V443" s="298"/>
      <c r="W443" s="298"/>
      <c r="X443" s="296"/>
      <c r="Y443" s="551"/>
    </row>
    <row r="444" spans="1:25" x14ac:dyDescent="0.25">
      <c r="A444" s="29"/>
      <c r="B444" s="1100"/>
      <c r="C444" s="50"/>
      <c r="D444" s="50"/>
      <c r="E444" s="845"/>
      <c r="F444" s="50"/>
      <c r="G444" s="847"/>
      <c r="H444" s="847"/>
      <c r="I444" s="50"/>
      <c r="J444" s="1103"/>
      <c r="P444" s="295"/>
      <c r="Q444" s="379"/>
      <c r="R444" s="296"/>
      <c r="S444" s="296"/>
      <c r="T444" s="297"/>
      <c r="U444" s="296"/>
      <c r="V444" s="298"/>
      <c r="W444" s="298"/>
      <c r="X444" s="296"/>
      <c r="Y444" s="551"/>
    </row>
    <row r="445" spans="1:25" x14ac:dyDescent="0.25">
      <c r="A445" s="29"/>
      <c r="B445" s="1100"/>
      <c r="C445" s="50"/>
      <c r="D445" s="50"/>
      <c r="E445" s="845"/>
      <c r="F445" s="50"/>
      <c r="G445" s="847"/>
      <c r="H445" s="847"/>
      <c r="I445" s="50"/>
      <c r="J445" s="1103"/>
      <c r="P445" s="295"/>
      <c r="Q445" s="379"/>
      <c r="R445" s="296"/>
      <c r="S445" s="296"/>
      <c r="T445" s="297"/>
      <c r="U445" s="296"/>
      <c r="V445" s="298"/>
      <c r="W445" s="298"/>
      <c r="X445" s="296"/>
      <c r="Y445" s="551"/>
    </row>
    <row r="446" spans="1:25" x14ac:dyDescent="0.25">
      <c r="A446" s="29"/>
      <c r="B446" s="1100"/>
      <c r="C446" s="50"/>
      <c r="D446" s="50"/>
      <c r="E446" s="845"/>
      <c r="F446" s="50"/>
      <c r="G446" s="847"/>
      <c r="H446" s="847"/>
      <c r="I446" s="50"/>
      <c r="J446" s="1103"/>
      <c r="P446" s="295"/>
      <c r="Q446" s="379"/>
      <c r="R446" s="296"/>
      <c r="S446" s="296"/>
      <c r="T446" s="297"/>
      <c r="U446" s="296"/>
      <c r="V446" s="298"/>
      <c r="W446" s="298"/>
      <c r="X446" s="296"/>
      <c r="Y446" s="551"/>
    </row>
    <row r="447" spans="1:25" x14ac:dyDescent="0.25">
      <c r="A447" s="29"/>
      <c r="B447" s="1100"/>
      <c r="C447" s="50"/>
      <c r="D447" s="50"/>
      <c r="E447" s="845"/>
      <c r="F447" s="50"/>
      <c r="G447" s="847"/>
      <c r="H447" s="847"/>
      <c r="I447" s="50"/>
      <c r="J447" s="1103"/>
      <c r="P447" s="295"/>
      <c r="Q447" s="379"/>
      <c r="R447" s="296"/>
      <c r="S447" s="296"/>
      <c r="T447" s="297"/>
      <c r="U447" s="296"/>
      <c r="V447" s="298"/>
      <c r="W447" s="298"/>
      <c r="X447" s="296"/>
      <c r="Y447" s="551"/>
    </row>
    <row r="448" spans="1:25" x14ac:dyDescent="0.25">
      <c r="A448" s="29"/>
      <c r="B448" s="1100"/>
      <c r="C448" s="50"/>
      <c r="D448" s="50"/>
      <c r="E448" s="845"/>
      <c r="F448" s="50"/>
      <c r="G448" s="847"/>
      <c r="H448" s="847"/>
      <c r="I448" s="50"/>
      <c r="J448" s="1103"/>
      <c r="P448" s="295"/>
      <c r="Q448" s="379"/>
      <c r="R448" s="296"/>
      <c r="S448" s="296"/>
      <c r="T448" s="297"/>
      <c r="U448" s="296"/>
      <c r="V448" s="298"/>
      <c r="W448" s="298"/>
      <c r="X448" s="296"/>
      <c r="Y448" s="551"/>
    </row>
    <row r="449" spans="1:25" x14ac:dyDescent="0.25">
      <c r="A449" s="29"/>
      <c r="B449" s="1100"/>
      <c r="C449" s="50"/>
      <c r="D449" s="50"/>
      <c r="E449" s="845"/>
      <c r="F449" s="50"/>
      <c r="G449" s="847"/>
      <c r="H449" s="847"/>
      <c r="I449" s="50"/>
      <c r="J449" s="1103"/>
      <c r="P449" s="295"/>
      <c r="Q449" s="379"/>
      <c r="R449" s="296"/>
      <c r="S449" s="296"/>
      <c r="T449" s="297"/>
      <c r="U449" s="296"/>
      <c r="V449" s="298"/>
      <c r="W449" s="298"/>
      <c r="X449" s="296"/>
      <c r="Y449" s="551"/>
    </row>
    <row r="450" spans="1:25" x14ac:dyDescent="0.25">
      <c r="A450" s="29"/>
      <c r="B450" s="1100"/>
      <c r="C450" s="50"/>
      <c r="D450" s="50"/>
      <c r="E450" s="845"/>
      <c r="F450" s="50"/>
      <c r="G450" s="847"/>
      <c r="H450" s="847"/>
      <c r="I450" s="50"/>
      <c r="J450" s="1103"/>
      <c r="P450" s="295"/>
      <c r="Q450" s="379"/>
      <c r="R450" s="296"/>
      <c r="S450" s="296"/>
      <c r="T450" s="297"/>
      <c r="U450" s="296"/>
      <c r="V450" s="298"/>
      <c r="W450" s="298"/>
      <c r="X450" s="296"/>
      <c r="Y450" s="551"/>
    </row>
    <row r="451" spans="1:25" x14ac:dyDescent="0.25">
      <c r="A451" s="29"/>
      <c r="B451" s="1100"/>
      <c r="C451" s="50"/>
      <c r="D451" s="50"/>
      <c r="E451" s="845"/>
      <c r="F451" s="50"/>
      <c r="G451" s="847"/>
      <c r="H451" s="847"/>
      <c r="I451" s="50"/>
      <c r="J451" s="1103"/>
      <c r="P451" s="295"/>
      <c r="Q451" s="379"/>
      <c r="R451" s="296"/>
      <c r="S451" s="296"/>
      <c r="T451" s="297"/>
      <c r="U451" s="296"/>
      <c r="V451" s="298"/>
      <c r="W451" s="298"/>
      <c r="X451" s="296"/>
      <c r="Y451" s="551"/>
    </row>
    <row r="452" spans="1:25" x14ac:dyDescent="0.25">
      <c r="A452" s="29"/>
      <c r="B452" s="1100"/>
      <c r="C452" s="50"/>
      <c r="D452" s="50"/>
      <c r="E452" s="845"/>
      <c r="F452" s="50"/>
      <c r="G452" s="847"/>
      <c r="H452" s="847"/>
      <c r="I452" s="50"/>
      <c r="J452" s="1103"/>
      <c r="P452" s="295"/>
      <c r="Q452" s="379"/>
      <c r="R452" s="296"/>
      <c r="S452" s="296"/>
      <c r="T452" s="297"/>
      <c r="U452" s="296"/>
      <c r="V452" s="298"/>
      <c r="W452" s="298"/>
      <c r="X452" s="296"/>
      <c r="Y452" s="551"/>
    </row>
    <row r="453" spans="1:25" x14ac:dyDescent="0.25">
      <c r="A453" s="29"/>
      <c r="B453" s="1100"/>
      <c r="C453" s="50"/>
      <c r="D453" s="50"/>
      <c r="E453" s="845"/>
      <c r="F453" s="50"/>
      <c r="G453" s="847"/>
      <c r="H453" s="847"/>
      <c r="I453" s="50"/>
      <c r="J453" s="1103"/>
      <c r="P453" s="295"/>
      <c r="Q453" s="379"/>
      <c r="R453" s="296"/>
      <c r="S453" s="296"/>
      <c r="T453" s="297"/>
      <c r="U453" s="296"/>
      <c r="V453" s="298"/>
      <c r="W453" s="298"/>
      <c r="X453" s="296"/>
      <c r="Y453" s="551"/>
    </row>
    <row r="454" spans="1:25" x14ac:dyDescent="0.25">
      <c r="A454" s="29"/>
      <c r="B454" s="1100"/>
      <c r="C454" s="50"/>
      <c r="D454" s="50"/>
      <c r="E454" s="845"/>
      <c r="F454" s="50"/>
      <c r="G454" s="847"/>
      <c r="H454" s="847"/>
      <c r="I454" s="50"/>
      <c r="J454" s="1103"/>
      <c r="P454" s="295"/>
      <c r="Q454" s="379"/>
      <c r="R454" s="296"/>
      <c r="S454" s="296"/>
      <c r="T454" s="297"/>
      <c r="U454" s="296"/>
      <c r="V454" s="298"/>
      <c r="W454" s="298"/>
      <c r="X454" s="296"/>
      <c r="Y454" s="551"/>
    </row>
    <row r="455" spans="1:25" x14ac:dyDescent="0.25">
      <c r="A455" s="29"/>
      <c r="B455" s="1100"/>
      <c r="C455" s="50"/>
      <c r="D455" s="50"/>
      <c r="E455" s="845"/>
      <c r="F455" s="50"/>
      <c r="G455" s="847"/>
      <c r="H455" s="847"/>
      <c r="I455" s="50"/>
      <c r="J455" s="1103"/>
      <c r="P455" s="295"/>
      <c r="Q455" s="379"/>
      <c r="R455" s="296"/>
      <c r="S455" s="296"/>
      <c r="T455" s="297"/>
      <c r="U455" s="296"/>
      <c r="V455" s="298"/>
      <c r="W455" s="298"/>
      <c r="X455" s="296"/>
      <c r="Y455" s="551"/>
    </row>
    <row r="456" spans="1:25" x14ac:dyDescent="0.25">
      <c r="A456" s="29"/>
      <c r="B456" s="1100"/>
      <c r="C456" s="50"/>
      <c r="D456" s="50"/>
      <c r="E456" s="845"/>
      <c r="F456" s="50"/>
      <c r="G456" s="847"/>
      <c r="H456" s="847"/>
      <c r="I456" s="50"/>
      <c r="J456" s="1103"/>
      <c r="P456" s="295"/>
      <c r="Q456" s="379"/>
      <c r="R456" s="296"/>
      <c r="S456" s="296"/>
      <c r="T456" s="297"/>
      <c r="U456" s="296"/>
      <c r="V456" s="298"/>
      <c r="W456" s="298"/>
      <c r="X456" s="296"/>
      <c r="Y456" s="551"/>
    </row>
    <row r="457" spans="1:25" x14ac:dyDescent="0.25">
      <c r="A457" s="29"/>
      <c r="B457" s="1100"/>
      <c r="C457" s="50"/>
      <c r="D457" s="50"/>
      <c r="E457" s="845"/>
      <c r="F457" s="50"/>
      <c r="G457" s="847"/>
      <c r="H457" s="847"/>
      <c r="I457" s="50"/>
      <c r="J457" s="1103"/>
      <c r="P457" s="295"/>
      <c r="Q457" s="379"/>
      <c r="R457" s="296"/>
      <c r="S457" s="296"/>
      <c r="T457" s="297"/>
      <c r="U457" s="296"/>
      <c r="V457" s="298"/>
      <c r="W457" s="298"/>
      <c r="X457" s="296"/>
      <c r="Y457" s="551"/>
    </row>
    <row r="458" spans="1:25" x14ac:dyDescent="0.25">
      <c r="A458" s="29"/>
      <c r="B458" s="1100"/>
      <c r="C458" s="50"/>
      <c r="D458" s="50"/>
      <c r="E458" s="845"/>
      <c r="F458" s="50"/>
      <c r="G458" s="847"/>
      <c r="H458" s="847"/>
      <c r="I458" s="50"/>
      <c r="J458" s="1103"/>
      <c r="P458" s="295"/>
      <c r="Q458" s="379"/>
      <c r="R458" s="296"/>
      <c r="S458" s="296"/>
      <c r="T458" s="297"/>
      <c r="U458" s="296"/>
      <c r="V458" s="298"/>
      <c r="W458" s="298"/>
      <c r="X458" s="296"/>
      <c r="Y458" s="551"/>
    </row>
    <row r="459" spans="1:25" x14ac:dyDescent="0.25">
      <c r="A459" s="29"/>
      <c r="B459" s="1100"/>
      <c r="C459" s="50"/>
      <c r="D459" s="50"/>
      <c r="E459" s="845"/>
      <c r="F459" s="50"/>
      <c r="G459" s="847"/>
      <c r="H459" s="847"/>
      <c r="I459" s="50"/>
      <c r="J459" s="1103"/>
      <c r="P459" s="295"/>
      <c r="Q459" s="379"/>
      <c r="R459" s="296"/>
      <c r="S459" s="296"/>
      <c r="T459" s="295"/>
      <c r="U459" s="296"/>
      <c r="V459" s="298"/>
      <c r="W459" s="298"/>
      <c r="X459" s="296"/>
      <c r="Y459" s="551"/>
    </row>
    <row r="460" spans="1:25" x14ac:dyDescent="0.25">
      <c r="A460" s="29"/>
      <c r="B460" s="1100"/>
      <c r="C460" s="50"/>
      <c r="D460" s="50"/>
      <c r="E460" s="845"/>
      <c r="F460" s="50"/>
      <c r="G460" s="847"/>
      <c r="H460" s="847"/>
      <c r="I460" s="50"/>
      <c r="J460" s="1103"/>
      <c r="P460" s="295"/>
      <c r="Q460" s="379"/>
      <c r="R460" s="296"/>
      <c r="S460" s="296"/>
      <c r="T460" s="295"/>
      <c r="U460" s="296"/>
      <c r="V460" s="298"/>
      <c r="W460" s="298"/>
      <c r="X460" s="296"/>
      <c r="Y460" s="551"/>
    </row>
    <row r="461" spans="1:25" x14ac:dyDescent="0.25">
      <c r="A461" s="29"/>
      <c r="B461" s="1100"/>
      <c r="C461" s="50"/>
      <c r="D461" s="50"/>
      <c r="E461" s="845"/>
      <c r="F461" s="50"/>
      <c r="G461" s="847"/>
      <c r="H461" s="847"/>
      <c r="I461" s="50"/>
      <c r="J461" s="1103"/>
      <c r="P461" s="295"/>
      <c r="Q461" s="379"/>
      <c r="R461" s="296"/>
      <c r="S461" s="296"/>
      <c r="T461" s="297"/>
      <c r="U461" s="296"/>
      <c r="V461" s="298"/>
      <c r="W461" s="298"/>
      <c r="X461" s="296"/>
      <c r="Y461" s="551"/>
    </row>
    <row r="462" spans="1:25" x14ac:dyDescent="0.25">
      <c r="A462" s="29"/>
      <c r="B462" s="1100"/>
      <c r="C462" s="50"/>
      <c r="D462" s="50"/>
      <c r="E462" s="845"/>
      <c r="F462" s="50"/>
      <c r="G462" s="847"/>
      <c r="H462" s="847"/>
      <c r="I462" s="50"/>
      <c r="J462" s="1103"/>
      <c r="P462" s="295"/>
      <c r="Q462" s="379"/>
      <c r="R462" s="296"/>
      <c r="S462" s="296"/>
      <c r="T462" s="297"/>
      <c r="U462" s="296"/>
      <c r="V462" s="298"/>
      <c r="W462" s="298"/>
      <c r="X462" s="296"/>
      <c r="Y462" s="551"/>
    </row>
    <row r="463" spans="1:25" x14ac:dyDescent="0.25">
      <c r="A463" s="29"/>
      <c r="B463" s="1100"/>
      <c r="C463" s="50"/>
      <c r="D463" s="50"/>
      <c r="E463" s="845"/>
      <c r="F463" s="50"/>
      <c r="G463" s="847"/>
      <c r="H463" s="847"/>
      <c r="I463" s="50"/>
      <c r="J463" s="1103"/>
      <c r="P463" s="295"/>
      <c r="Q463" s="379"/>
      <c r="R463" s="296"/>
      <c r="S463" s="296"/>
      <c r="T463" s="295"/>
      <c r="U463" s="296"/>
      <c r="V463" s="298"/>
      <c r="W463" s="298"/>
      <c r="X463" s="296"/>
      <c r="Y463" s="551"/>
    </row>
    <row r="464" spans="1:25" x14ac:dyDescent="0.25">
      <c r="A464" s="29"/>
      <c r="B464" s="1100"/>
      <c r="C464" s="50"/>
      <c r="D464" s="50"/>
      <c r="E464" s="845"/>
      <c r="F464" s="50"/>
      <c r="G464" s="847"/>
      <c r="H464" s="847"/>
      <c r="I464" s="50"/>
      <c r="J464" s="1103"/>
      <c r="P464" s="295"/>
      <c r="Q464" s="379"/>
      <c r="R464" s="296"/>
      <c r="S464" s="296"/>
      <c r="T464" s="297"/>
      <c r="U464" s="296"/>
      <c r="V464" s="298"/>
      <c r="W464" s="298"/>
      <c r="X464" s="296"/>
      <c r="Y464" s="551"/>
    </row>
    <row r="465" spans="1:25" x14ac:dyDescent="0.25">
      <c r="A465" s="29"/>
      <c r="B465" s="1100"/>
      <c r="C465" s="50"/>
      <c r="D465" s="50"/>
      <c r="E465" s="845"/>
      <c r="F465" s="50"/>
      <c r="G465" s="847"/>
      <c r="H465" s="847"/>
      <c r="I465" s="50"/>
      <c r="J465" s="1103"/>
      <c r="P465" s="295"/>
      <c r="Q465" s="379"/>
      <c r="R465" s="296"/>
      <c r="S465" s="296"/>
      <c r="T465" s="295"/>
      <c r="U465" s="296"/>
      <c r="V465" s="298"/>
      <c r="W465" s="298"/>
      <c r="X465" s="296"/>
      <c r="Y465" s="551"/>
    </row>
    <row r="466" spans="1:25" x14ac:dyDescent="0.25">
      <c r="A466" s="29"/>
      <c r="B466" s="1100"/>
      <c r="C466" s="50"/>
      <c r="D466" s="50"/>
      <c r="E466" s="845"/>
      <c r="F466" s="50"/>
      <c r="G466" s="847"/>
      <c r="H466" s="847"/>
      <c r="I466" s="50"/>
      <c r="J466" s="1103"/>
      <c r="P466" s="295"/>
      <c r="Q466" s="379"/>
      <c r="R466" s="296"/>
      <c r="S466" s="296"/>
      <c r="T466" s="295"/>
      <c r="U466" s="296"/>
      <c r="V466" s="301"/>
      <c r="W466" s="301"/>
      <c r="X466" s="296"/>
      <c r="Y466" s="551"/>
    </row>
    <row r="467" spans="1:25" x14ac:dyDescent="0.25">
      <c r="A467" s="29"/>
      <c r="B467" s="1100"/>
      <c r="C467" s="50"/>
      <c r="D467" s="50"/>
      <c r="E467" s="845"/>
      <c r="F467" s="50"/>
      <c r="G467" s="847"/>
      <c r="H467" s="847"/>
      <c r="I467" s="50"/>
      <c r="J467" s="1103"/>
      <c r="P467" s="295"/>
      <c r="Q467" s="379"/>
      <c r="R467" s="296"/>
      <c r="S467" s="296"/>
      <c r="T467" s="295"/>
      <c r="U467" s="296"/>
      <c r="V467" s="298"/>
      <c r="W467" s="298"/>
      <c r="X467" s="296"/>
      <c r="Y467" s="551"/>
    </row>
    <row r="468" spans="1:25" x14ac:dyDescent="0.25">
      <c r="A468" s="29"/>
      <c r="B468" s="1100"/>
      <c r="C468" s="50"/>
      <c r="D468" s="50"/>
      <c r="E468" s="845"/>
      <c r="F468" s="50"/>
      <c r="G468" s="847"/>
      <c r="H468" s="847"/>
      <c r="I468" s="50"/>
      <c r="J468" s="1103"/>
      <c r="P468" s="295"/>
      <c r="Q468" s="379"/>
      <c r="R468" s="296"/>
      <c r="S468" s="296"/>
      <c r="T468" s="295"/>
      <c r="U468" s="296"/>
      <c r="V468" s="298"/>
      <c r="W468" s="298"/>
      <c r="X468" s="296"/>
      <c r="Y468" s="551"/>
    </row>
    <row r="469" spans="1:25" x14ac:dyDescent="0.25">
      <c r="A469" s="29"/>
      <c r="B469" s="1100"/>
      <c r="C469" s="50"/>
      <c r="D469" s="50"/>
      <c r="E469" s="845"/>
      <c r="F469" s="50"/>
      <c r="G469" s="847"/>
      <c r="H469" s="847"/>
      <c r="I469" s="50"/>
      <c r="J469" s="1103"/>
      <c r="P469" s="295"/>
      <c r="Q469" s="379"/>
      <c r="R469" s="296"/>
      <c r="S469" s="296"/>
      <c r="T469" s="295"/>
      <c r="U469" s="296"/>
      <c r="V469" s="298"/>
      <c r="W469" s="298"/>
      <c r="X469" s="296"/>
      <c r="Y469" s="551"/>
    </row>
    <row r="470" spans="1:25" x14ac:dyDescent="0.25">
      <c r="A470" s="29"/>
      <c r="B470" s="1100"/>
      <c r="C470" s="50"/>
      <c r="D470" s="50"/>
      <c r="E470" s="845"/>
      <c r="F470" s="50"/>
      <c r="G470" s="847"/>
      <c r="H470" s="847"/>
      <c r="I470" s="50"/>
      <c r="J470" s="1103"/>
      <c r="P470" s="295"/>
      <c r="Q470" s="379"/>
      <c r="R470" s="296"/>
      <c r="S470" s="296"/>
      <c r="T470" s="297"/>
      <c r="U470" s="296"/>
      <c r="V470" s="298"/>
      <c r="W470" s="298"/>
      <c r="X470" s="296"/>
      <c r="Y470" s="551"/>
    </row>
    <row r="471" spans="1:25" x14ac:dyDescent="0.25">
      <c r="A471" s="29"/>
      <c r="B471" s="1100"/>
      <c r="C471" s="50"/>
      <c r="D471" s="50"/>
      <c r="E471" s="845"/>
      <c r="F471" s="50"/>
      <c r="G471" s="847"/>
      <c r="H471" s="847"/>
      <c r="I471" s="50"/>
      <c r="J471" s="1103"/>
      <c r="P471" s="295"/>
      <c r="Q471" s="379"/>
      <c r="R471" s="296"/>
      <c r="S471" s="296"/>
      <c r="T471" s="302"/>
      <c r="U471" s="303"/>
      <c r="V471" s="298"/>
      <c r="W471" s="298"/>
      <c r="X471" s="378"/>
      <c r="Y471" s="551"/>
    </row>
    <row r="472" spans="1:25" x14ac:dyDescent="0.25">
      <c r="A472" s="29"/>
      <c r="B472" s="1100"/>
      <c r="C472" s="50"/>
      <c r="D472" s="50"/>
      <c r="E472" s="845"/>
      <c r="F472" s="50"/>
      <c r="G472" s="847"/>
      <c r="H472" s="847"/>
      <c r="I472" s="50"/>
      <c r="J472" s="1103"/>
      <c r="P472" s="295"/>
      <c r="Q472" s="379"/>
      <c r="R472" s="296"/>
      <c r="S472" s="296"/>
      <c r="T472" s="302"/>
      <c r="U472" s="303"/>
      <c r="V472" s="298"/>
      <c r="W472" s="298"/>
      <c r="X472" s="378"/>
      <c r="Y472" s="551"/>
    </row>
    <row r="473" spans="1:25" x14ac:dyDescent="0.25">
      <c r="A473" s="29"/>
      <c r="B473" s="1100"/>
      <c r="C473" s="50"/>
      <c r="D473" s="50"/>
      <c r="E473" s="845"/>
      <c r="F473" s="50"/>
      <c r="G473" s="847"/>
      <c r="H473" s="847"/>
      <c r="I473" s="50"/>
      <c r="J473" s="1103"/>
      <c r="P473" s="295"/>
      <c r="Q473" s="379"/>
      <c r="R473" s="296"/>
      <c r="S473" s="296"/>
      <c r="T473" s="302"/>
      <c r="U473" s="303"/>
      <c r="V473" s="298"/>
      <c r="W473" s="298"/>
      <c r="X473" s="378"/>
      <c r="Y473" s="551"/>
    </row>
    <row r="474" spans="1:25" x14ac:dyDescent="0.25">
      <c r="A474" s="29"/>
      <c r="B474" s="1100"/>
      <c r="C474" s="50"/>
      <c r="D474" s="50"/>
      <c r="E474" s="845"/>
      <c r="F474" s="50"/>
      <c r="G474" s="847"/>
      <c r="H474" s="847"/>
      <c r="I474" s="50"/>
      <c r="J474" s="1103"/>
      <c r="P474" s="295"/>
      <c r="Q474" s="379"/>
      <c r="R474" s="296"/>
      <c r="S474" s="296"/>
      <c r="T474" s="297"/>
      <c r="U474" s="296"/>
      <c r="V474" s="298"/>
      <c r="W474" s="298"/>
      <c r="X474" s="378"/>
      <c r="Y474" s="551"/>
    </row>
    <row r="475" spans="1:25" x14ac:dyDescent="0.25">
      <c r="A475" s="29"/>
      <c r="B475" s="1100"/>
      <c r="C475" s="50"/>
      <c r="D475" s="50"/>
      <c r="E475" s="845"/>
      <c r="F475" s="50"/>
      <c r="G475" s="847"/>
      <c r="H475" s="847"/>
      <c r="I475" s="50"/>
      <c r="J475" s="1103"/>
      <c r="P475" s="295"/>
      <c r="Q475" s="379"/>
      <c r="R475" s="296"/>
      <c r="S475" s="296"/>
      <c r="T475" s="297"/>
      <c r="U475" s="296"/>
      <c r="V475" s="298"/>
      <c r="W475" s="298"/>
      <c r="X475" s="296"/>
      <c r="Y475" s="551"/>
    </row>
    <row r="476" spans="1:25" x14ac:dyDescent="0.25">
      <c r="A476" s="29"/>
      <c r="B476" s="1100"/>
      <c r="C476" s="50"/>
      <c r="D476" s="50"/>
      <c r="E476" s="845"/>
      <c r="F476" s="50"/>
      <c r="G476" s="847"/>
      <c r="H476" s="847"/>
      <c r="I476" s="50"/>
      <c r="J476" s="1103"/>
      <c r="P476" s="295"/>
      <c r="Q476" s="379"/>
      <c r="R476" s="296"/>
      <c r="S476" s="296"/>
      <c r="T476" s="297"/>
      <c r="U476" s="296"/>
      <c r="V476" s="298"/>
      <c r="W476" s="298"/>
      <c r="X476" s="296"/>
      <c r="Y476" s="551"/>
    </row>
    <row r="477" spans="1:25" x14ac:dyDescent="0.25">
      <c r="A477" s="29"/>
      <c r="B477" s="1100"/>
      <c r="C477" s="50"/>
      <c r="D477" s="50"/>
      <c r="E477" s="845"/>
      <c r="F477" s="50"/>
      <c r="G477" s="847"/>
      <c r="H477" s="847"/>
      <c r="I477" s="50"/>
      <c r="J477" s="1103"/>
      <c r="P477" s="295"/>
      <c r="Q477" s="379"/>
      <c r="R477" s="296"/>
      <c r="S477" s="296"/>
      <c r="T477" s="297"/>
      <c r="U477" s="296"/>
      <c r="V477" s="298"/>
      <c r="W477" s="298"/>
      <c r="X477" s="296"/>
      <c r="Y477" s="551"/>
    </row>
    <row r="478" spans="1:25" x14ac:dyDescent="0.25">
      <c r="A478" s="29"/>
      <c r="B478" s="1100"/>
      <c r="C478" s="50"/>
      <c r="D478" s="50"/>
      <c r="E478" s="845"/>
      <c r="F478" s="50"/>
      <c r="G478" s="847"/>
      <c r="H478" s="847"/>
      <c r="I478" s="50"/>
      <c r="J478" s="1103"/>
      <c r="P478" s="295"/>
      <c r="Q478" s="379"/>
      <c r="R478" s="296"/>
      <c r="S478" s="296"/>
      <c r="T478" s="297"/>
      <c r="U478" s="296"/>
      <c r="V478" s="298"/>
      <c r="W478" s="298"/>
      <c r="X478" s="296"/>
      <c r="Y478" s="551"/>
    </row>
    <row r="479" spans="1:25" x14ac:dyDescent="0.25">
      <c r="A479" s="29"/>
      <c r="B479" s="1100"/>
      <c r="C479" s="50"/>
      <c r="D479" s="50"/>
      <c r="E479" s="845"/>
      <c r="F479" s="50"/>
      <c r="G479" s="847"/>
      <c r="H479" s="847"/>
      <c r="I479" s="50"/>
      <c r="J479" s="1103"/>
      <c r="P479" s="295"/>
      <c r="Q479" s="379"/>
      <c r="R479" s="296"/>
      <c r="S479" s="296"/>
      <c r="T479" s="297"/>
      <c r="U479" s="296"/>
      <c r="V479" s="298"/>
      <c r="W479" s="298"/>
      <c r="X479" s="296"/>
      <c r="Y479" s="551"/>
    </row>
    <row r="480" spans="1:25" x14ac:dyDescent="0.25">
      <c r="A480" s="29"/>
      <c r="B480" s="1100"/>
      <c r="C480" s="50"/>
      <c r="D480" s="50"/>
      <c r="E480" s="845"/>
      <c r="F480" s="50"/>
      <c r="G480" s="847"/>
      <c r="H480" s="847"/>
      <c r="I480" s="50"/>
      <c r="J480" s="1103"/>
      <c r="P480" s="295"/>
      <c r="Q480" s="379"/>
      <c r="R480" s="296"/>
      <c r="S480" s="296"/>
      <c r="T480" s="297"/>
      <c r="U480" s="296"/>
      <c r="V480" s="298"/>
      <c r="W480" s="298"/>
      <c r="X480" s="296"/>
      <c r="Y480" s="551"/>
    </row>
    <row r="481" spans="1:25" x14ac:dyDescent="0.25">
      <c r="A481" s="29"/>
      <c r="B481" s="1100"/>
      <c r="C481" s="50"/>
      <c r="D481" s="50"/>
      <c r="E481" s="845"/>
      <c r="F481" s="50"/>
      <c r="G481" s="847"/>
      <c r="H481" s="847"/>
      <c r="I481" s="50"/>
      <c r="J481" s="1103"/>
      <c r="P481" s="295"/>
      <c r="Q481" s="379"/>
      <c r="R481" s="296"/>
      <c r="S481" s="296"/>
      <c r="T481" s="297"/>
      <c r="U481" s="296"/>
      <c r="V481" s="298"/>
      <c r="W481" s="298"/>
      <c r="X481" s="296"/>
      <c r="Y481" s="551"/>
    </row>
    <row r="482" spans="1:25" x14ac:dyDescent="0.25">
      <c r="A482" s="29"/>
      <c r="B482" s="1100"/>
      <c r="C482" s="50"/>
      <c r="D482" s="50"/>
      <c r="E482" s="845"/>
      <c r="F482" s="50"/>
      <c r="G482" s="847"/>
      <c r="H482" s="847"/>
      <c r="I482" s="50"/>
      <c r="J482" s="1103"/>
      <c r="P482" s="295"/>
      <c r="Q482" s="379"/>
      <c r="R482" s="296"/>
      <c r="S482" s="296"/>
      <c r="T482" s="297"/>
      <c r="U482" s="296"/>
      <c r="V482" s="298"/>
      <c r="W482" s="298"/>
      <c r="X482" s="296"/>
      <c r="Y482" s="551"/>
    </row>
    <row r="483" spans="1:25" x14ac:dyDescent="0.25">
      <c r="A483" s="29"/>
      <c r="B483" s="1100"/>
      <c r="C483" s="50"/>
      <c r="D483" s="50"/>
      <c r="E483" s="845"/>
      <c r="F483" s="50"/>
      <c r="G483" s="847"/>
      <c r="H483" s="847"/>
      <c r="I483" s="50"/>
      <c r="J483" s="1103"/>
      <c r="P483" s="295"/>
      <c r="Q483" s="379"/>
      <c r="R483" s="296"/>
      <c r="S483" s="296"/>
      <c r="T483" s="297"/>
      <c r="U483" s="296"/>
      <c r="V483" s="298"/>
      <c r="W483" s="298"/>
      <c r="X483" s="296"/>
      <c r="Y483" s="551"/>
    </row>
    <row r="484" spans="1:25" x14ac:dyDescent="0.25">
      <c r="A484" s="29"/>
      <c r="B484" s="1100"/>
      <c r="C484" s="50"/>
      <c r="D484" s="50"/>
      <c r="E484" s="845"/>
      <c r="F484" s="50"/>
      <c r="G484" s="847"/>
      <c r="H484" s="847"/>
      <c r="I484" s="50"/>
      <c r="J484" s="1103"/>
      <c r="P484" s="295"/>
      <c r="Q484" s="379"/>
      <c r="R484" s="296"/>
      <c r="S484" s="296"/>
      <c r="T484" s="297"/>
      <c r="U484" s="296"/>
      <c r="V484" s="298"/>
      <c r="W484" s="298"/>
      <c r="X484" s="296"/>
      <c r="Y484" s="551"/>
    </row>
    <row r="485" spans="1:25" x14ac:dyDescent="0.25">
      <c r="A485" s="29"/>
      <c r="B485" s="1100"/>
      <c r="C485" s="50"/>
      <c r="D485" s="50"/>
      <c r="E485" s="845"/>
      <c r="F485" s="50"/>
      <c r="G485" s="847"/>
      <c r="H485" s="847"/>
      <c r="I485" s="50"/>
      <c r="J485" s="1103"/>
      <c r="P485" s="295"/>
      <c r="Q485" s="379"/>
      <c r="R485" s="296"/>
      <c r="S485" s="296"/>
      <c r="T485" s="297"/>
      <c r="U485" s="296"/>
      <c r="V485" s="298"/>
      <c r="W485" s="298"/>
      <c r="X485" s="296"/>
      <c r="Y485" s="551"/>
    </row>
    <row r="486" spans="1:25" x14ac:dyDescent="0.25">
      <c r="A486" s="29"/>
      <c r="B486" s="1100"/>
      <c r="C486" s="50"/>
      <c r="D486" s="50"/>
      <c r="E486" s="845"/>
      <c r="F486" s="50"/>
      <c r="G486" s="847"/>
      <c r="H486" s="847"/>
      <c r="I486" s="50"/>
      <c r="J486" s="1103"/>
      <c r="P486" s="295"/>
      <c r="Q486" s="379"/>
      <c r="R486" s="296"/>
      <c r="S486" s="296"/>
      <c r="T486" s="297"/>
      <c r="U486" s="296"/>
      <c r="V486" s="298"/>
      <c r="W486" s="298"/>
      <c r="X486" s="296"/>
      <c r="Y486" s="551"/>
    </row>
    <row r="487" spans="1:25" x14ac:dyDescent="0.25">
      <c r="A487" s="29"/>
      <c r="B487" s="1100"/>
      <c r="C487" s="50"/>
      <c r="D487" s="50"/>
      <c r="E487" s="845"/>
      <c r="F487" s="50"/>
      <c r="G487" s="847"/>
      <c r="H487" s="847"/>
      <c r="I487" s="50"/>
      <c r="J487" s="1103"/>
      <c r="P487" s="295"/>
      <c r="Q487" s="379"/>
      <c r="R487" s="296"/>
      <c r="S487" s="296"/>
      <c r="T487" s="297"/>
      <c r="U487" s="296"/>
      <c r="V487" s="298"/>
      <c r="W487" s="298"/>
      <c r="X487" s="296"/>
      <c r="Y487" s="551"/>
    </row>
    <row r="488" spans="1:25" x14ac:dyDescent="0.25">
      <c r="A488" s="29"/>
      <c r="B488" s="1100"/>
      <c r="C488" s="50"/>
      <c r="D488" s="50"/>
      <c r="E488" s="845"/>
      <c r="F488" s="50"/>
      <c r="G488" s="847"/>
      <c r="H488" s="847"/>
      <c r="I488" s="50"/>
      <c r="J488" s="1103"/>
      <c r="P488" s="295"/>
      <c r="Q488" s="379"/>
      <c r="R488" s="296"/>
      <c r="S488" s="296"/>
      <c r="T488" s="297"/>
      <c r="U488" s="296"/>
      <c r="V488" s="298"/>
      <c r="W488" s="298"/>
      <c r="X488" s="296"/>
      <c r="Y488" s="551"/>
    </row>
    <row r="489" spans="1:25" x14ac:dyDescent="0.25">
      <c r="A489" s="29"/>
      <c r="B489" s="1100"/>
      <c r="C489" s="50"/>
      <c r="D489" s="50"/>
      <c r="E489" s="845"/>
      <c r="F489" s="50"/>
      <c r="G489" s="847"/>
      <c r="H489" s="847"/>
      <c r="I489" s="50"/>
      <c r="J489" s="1103"/>
      <c r="P489" s="295"/>
      <c r="Q489" s="379"/>
      <c r="R489" s="296"/>
      <c r="S489" s="296"/>
      <c r="T489" s="297"/>
      <c r="U489" s="296"/>
      <c r="V489" s="298"/>
      <c r="W489" s="298"/>
      <c r="X489" s="296"/>
      <c r="Y489" s="551"/>
    </row>
    <row r="490" spans="1:25" x14ac:dyDescent="0.25">
      <c r="A490" s="29"/>
      <c r="B490" s="1100"/>
      <c r="C490" s="50"/>
      <c r="D490" s="50"/>
      <c r="E490" s="845"/>
      <c r="F490" s="50"/>
      <c r="G490" s="847"/>
      <c r="H490" s="847"/>
      <c r="I490" s="50"/>
      <c r="J490" s="1103"/>
      <c r="P490" s="295"/>
      <c r="Q490" s="379"/>
      <c r="R490" s="296"/>
      <c r="S490" s="296"/>
      <c r="T490" s="297"/>
      <c r="U490" s="296"/>
      <c r="V490" s="298"/>
      <c r="W490" s="298"/>
      <c r="X490" s="296"/>
      <c r="Y490" s="551"/>
    </row>
    <row r="491" spans="1:25" x14ac:dyDescent="0.25">
      <c r="A491" s="29"/>
      <c r="B491" s="1100"/>
      <c r="C491" s="50"/>
      <c r="D491" s="50"/>
      <c r="E491" s="845"/>
      <c r="F491" s="50"/>
      <c r="G491" s="847"/>
      <c r="H491" s="847"/>
      <c r="I491" s="50"/>
      <c r="J491" s="1103"/>
      <c r="P491" s="295"/>
      <c r="Q491" s="379"/>
      <c r="R491" s="296"/>
      <c r="S491" s="296"/>
      <c r="T491" s="297"/>
      <c r="U491" s="296"/>
      <c r="V491" s="298"/>
      <c r="W491" s="298"/>
      <c r="X491" s="296"/>
      <c r="Y491" s="551"/>
    </row>
    <row r="492" spans="1:25" x14ac:dyDescent="0.25">
      <c r="A492" s="29"/>
      <c r="B492" s="1100"/>
      <c r="C492" s="50"/>
      <c r="D492" s="50"/>
      <c r="E492" s="845"/>
      <c r="F492" s="50"/>
      <c r="G492" s="847"/>
      <c r="H492" s="847"/>
      <c r="I492" s="50"/>
      <c r="J492" s="1103"/>
      <c r="P492" s="295"/>
      <c r="Q492" s="379"/>
      <c r="R492" s="296"/>
      <c r="S492" s="296"/>
      <c r="T492" s="297"/>
      <c r="U492" s="296"/>
      <c r="V492" s="298"/>
      <c r="W492" s="298"/>
      <c r="X492" s="296"/>
      <c r="Y492" s="551"/>
    </row>
    <row r="493" spans="1:25" x14ac:dyDescent="0.25">
      <c r="A493" s="29"/>
      <c r="B493" s="1100"/>
      <c r="C493" s="50"/>
      <c r="D493" s="50"/>
      <c r="E493" s="845"/>
      <c r="F493" s="50"/>
      <c r="G493" s="847"/>
      <c r="H493" s="847"/>
      <c r="I493" s="50"/>
      <c r="J493" s="1103"/>
      <c r="P493" s="295"/>
      <c r="Q493" s="379"/>
      <c r="R493" s="296"/>
      <c r="S493" s="296"/>
      <c r="T493" s="297"/>
      <c r="U493" s="296"/>
      <c r="V493" s="298"/>
      <c r="W493" s="298"/>
      <c r="X493" s="296"/>
      <c r="Y493" s="551"/>
    </row>
    <row r="494" spans="1:25" x14ac:dyDescent="0.25">
      <c r="A494" s="29"/>
      <c r="B494" s="1100"/>
      <c r="C494" s="50"/>
      <c r="D494" s="50"/>
      <c r="E494" s="845"/>
      <c r="F494" s="50"/>
      <c r="G494" s="847"/>
      <c r="H494" s="847"/>
      <c r="I494" s="50"/>
      <c r="J494" s="1103"/>
      <c r="P494" s="295"/>
      <c r="Q494" s="379"/>
      <c r="R494" s="296"/>
      <c r="S494" s="296"/>
      <c r="T494" s="297"/>
      <c r="U494" s="296"/>
      <c r="V494" s="298"/>
      <c r="W494" s="298"/>
      <c r="X494" s="296"/>
      <c r="Y494" s="551"/>
    </row>
    <row r="495" spans="1:25" x14ac:dyDescent="0.25">
      <c r="A495" s="29"/>
      <c r="B495" s="1100"/>
      <c r="C495" s="50"/>
      <c r="D495" s="50"/>
      <c r="E495" s="845"/>
      <c r="F495" s="50"/>
      <c r="G495" s="847"/>
      <c r="H495" s="847"/>
      <c r="I495" s="50"/>
      <c r="J495" s="1103"/>
      <c r="P495" s="295"/>
      <c r="Q495" s="379"/>
      <c r="R495" s="296"/>
      <c r="S495" s="296"/>
      <c r="T495" s="297"/>
      <c r="U495" s="296"/>
      <c r="V495" s="298"/>
      <c r="W495" s="298"/>
      <c r="X495" s="296"/>
      <c r="Y495" s="551"/>
    </row>
    <row r="496" spans="1:25" x14ac:dyDescent="0.25">
      <c r="A496" s="29"/>
      <c r="B496" s="1100"/>
      <c r="C496" s="50"/>
      <c r="D496" s="50"/>
      <c r="E496" s="845"/>
      <c r="F496" s="50"/>
      <c r="G496" s="847"/>
      <c r="H496" s="847"/>
      <c r="I496" s="50"/>
      <c r="J496" s="1103"/>
      <c r="P496" s="295"/>
      <c r="Q496" s="379"/>
      <c r="R496" s="296"/>
      <c r="S496" s="296"/>
      <c r="T496" s="297"/>
      <c r="U496" s="296"/>
      <c r="V496" s="298"/>
      <c r="W496" s="298"/>
      <c r="X496" s="296"/>
      <c r="Y496" s="551"/>
    </row>
    <row r="497" spans="1:25" x14ac:dyDescent="0.25">
      <c r="A497" s="29"/>
      <c r="B497" s="1100"/>
      <c r="C497" s="50"/>
      <c r="D497" s="50"/>
      <c r="E497" s="845"/>
      <c r="F497" s="50"/>
      <c r="G497" s="847"/>
      <c r="H497" s="847"/>
      <c r="I497" s="50"/>
      <c r="J497" s="1103"/>
      <c r="P497" s="295"/>
      <c r="Q497" s="379"/>
      <c r="R497" s="296"/>
      <c r="S497" s="296"/>
      <c r="T497" s="297"/>
      <c r="U497" s="296"/>
      <c r="V497" s="298"/>
      <c r="W497" s="298"/>
      <c r="X497" s="296"/>
      <c r="Y497" s="551"/>
    </row>
    <row r="498" spans="1:25" x14ac:dyDescent="0.25">
      <c r="A498" s="29"/>
      <c r="B498" s="1100"/>
      <c r="C498" s="50"/>
      <c r="D498" s="50"/>
      <c r="E498" s="845"/>
      <c r="F498" s="50"/>
      <c r="G498" s="847"/>
      <c r="H498" s="847"/>
      <c r="I498" s="50"/>
      <c r="J498" s="1103"/>
      <c r="P498" s="295"/>
      <c r="Q498" s="379"/>
      <c r="R498" s="296"/>
      <c r="S498" s="296"/>
      <c r="T498" s="297"/>
      <c r="U498" s="296"/>
      <c r="V498" s="298"/>
      <c r="W498" s="298"/>
      <c r="X498" s="296"/>
      <c r="Y498" s="551"/>
    </row>
    <row r="499" spans="1:25" x14ac:dyDescent="0.25">
      <c r="A499" s="29"/>
      <c r="B499" s="1100"/>
      <c r="C499" s="50"/>
      <c r="D499" s="50"/>
      <c r="E499" s="845"/>
      <c r="F499" s="50"/>
      <c r="G499" s="847"/>
      <c r="H499" s="847"/>
      <c r="I499" s="50"/>
      <c r="J499" s="1103"/>
      <c r="P499" s="295"/>
      <c r="Q499" s="379"/>
      <c r="R499" s="296"/>
      <c r="S499" s="296"/>
      <c r="T499" s="297"/>
      <c r="U499" s="296"/>
      <c r="V499" s="298"/>
      <c r="W499" s="298"/>
      <c r="X499" s="296"/>
      <c r="Y499" s="551"/>
    </row>
    <row r="500" spans="1:25" x14ac:dyDescent="0.25">
      <c r="A500" s="29"/>
      <c r="B500" s="1100"/>
      <c r="C500" s="50"/>
      <c r="D500" s="50"/>
      <c r="E500" s="845"/>
      <c r="F500" s="50"/>
      <c r="G500" s="847"/>
      <c r="H500" s="847"/>
      <c r="I500" s="50"/>
      <c r="J500" s="1103"/>
      <c r="P500" s="295"/>
      <c r="Q500" s="379"/>
      <c r="R500" s="296"/>
      <c r="S500" s="296"/>
      <c r="T500" s="297"/>
      <c r="U500" s="296"/>
      <c r="V500" s="298"/>
      <c r="W500" s="298"/>
      <c r="X500" s="296"/>
      <c r="Y500" s="551"/>
    </row>
    <row r="501" spans="1:25" x14ac:dyDescent="0.25">
      <c r="A501" s="29"/>
      <c r="B501" s="1100"/>
      <c r="C501" s="50"/>
      <c r="D501" s="50"/>
      <c r="E501" s="845"/>
      <c r="F501" s="50"/>
      <c r="G501" s="847"/>
      <c r="H501" s="847"/>
      <c r="I501" s="50"/>
      <c r="J501" s="1103"/>
      <c r="P501" s="295"/>
      <c r="Q501" s="379"/>
      <c r="R501" s="296"/>
      <c r="S501" s="296"/>
      <c r="T501" s="297"/>
      <c r="U501" s="296"/>
      <c r="V501" s="298"/>
      <c r="W501" s="298"/>
      <c r="X501" s="296"/>
      <c r="Y501" s="551"/>
    </row>
    <row r="502" spans="1:25" x14ac:dyDescent="0.25">
      <c r="A502" s="29"/>
      <c r="B502" s="1100"/>
      <c r="C502" s="50"/>
      <c r="D502" s="50"/>
      <c r="E502" s="845"/>
      <c r="F502" s="50"/>
      <c r="G502" s="847"/>
      <c r="H502" s="847"/>
      <c r="I502" s="50"/>
      <c r="J502" s="1103"/>
      <c r="P502" s="295"/>
      <c r="Q502" s="379"/>
      <c r="R502" s="296"/>
      <c r="S502" s="296"/>
      <c r="T502" s="297"/>
      <c r="U502" s="296"/>
      <c r="V502" s="298"/>
      <c r="W502" s="298"/>
      <c r="X502" s="296"/>
      <c r="Y502" s="551"/>
    </row>
    <row r="503" spans="1:25" x14ac:dyDescent="0.25">
      <c r="A503" s="29"/>
      <c r="B503" s="1100"/>
      <c r="C503" s="50"/>
      <c r="D503" s="50"/>
      <c r="E503" s="845"/>
      <c r="F503" s="50"/>
      <c r="G503" s="847"/>
      <c r="H503" s="847"/>
      <c r="I503" s="50"/>
      <c r="J503" s="1103"/>
      <c r="P503" s="295"/>
      <c r="Q503" s="379"/>
      <c r="R503" s="296"/>
      <c r="S503" s="296"/>
      <c r="T503" s="297"/>
      <c r="U503" s="296"/>
      <c r="V503" s="298"/>
      <c r="W503" s="298"/>
      <c r="X503" s="296"/>
      <c r="Y503" s="551"/>
    </row>
    <row r="504" spans="1:25" x14ac:dyDescent="0.25">
      <c r="A504" s="29"/>
      <c r="B504" s="1100"/>
      <c r="C504" s="50"/>
      <c r="D504" s="50"/>
      <c r="E504" s="845"/>
      <c r="F504" s="50"/>
      <c r="G504" s="847"/>
      <c r="H504" s="847"/>
      <c r="I504" s="50"/>
      <c r="J504" s="1103"/>
      <c r="P504" s="295"/>
      <c r="Q504" s="379"/>
      <c r="R504" s="296"/>
      <c r="S504" s="296"/>
      <c r="T504" s="297"/>
      <c r="U504" s="296"/>
      <c r="V504" s="298"/>
      <c r="W504" s="298"/>
      <c r="X504" s="296"/>
      <c r="Y504" s="551"/>
    </row>
    <row r="505" spans="1:25" x14ac:dyDescent="0.25">
      <c r="A505" s="29"/>
      <c r="B505" s="1100"/>
      <c r="C505" s="50"/>
      <c r="D505" s="50"/>
      <c r="E505" s="845"/>
      <c r="F505" s="50"/>
      <c r="G505" s="847"/>
      <c r="H505" s="847"/>
      <c r="I505" s="50"/>
      <c r="J505" s="1103"/>
      <c r="P505" s="295"/>
      <c r="Q505" s="379"/>
      <c r="R505" s="296"/>
      <c r="S505" s="296"/>
      <c r="T505" s="297"/>
      <c r="U505" s="296"/>
      <c r="V505" s="298"/>
      <c r="W505" s="298"/>
      <c r="X505" s="296"/>
      <c r="Y505" s="551"/>
    </row>
    <row r="506" spans="1:25" x14ac:dyDescent="0.25">
      <c r="A506" s="29"/>
      <c r="B506" s="1100"/>
      <c r="C506" s="50"/>
      <c r="D506" s="50"/>
      <c r="E506" s="845"/>
      <c r="F506" s="50"/>
      <c r="G506" s="847"/>
      <c r="H506" s="847"/>
      <c r="I506" s="50"/>
      <c r="J506" s="1103"/>
      <c r="P506" s="295"/>
      <c r="Q506" s="379"/>
      <c r="R506" s="296"/>
      <c r="S506" s="296"/>
      <c r="T506" s="297"/>
      <c r="U506" s="296"/>
      <c r="V506" s="298"/>
      <c r="W506" s="298"/>
      <c r="X506" s="296"/>
      <c r="Y506" s="551"/>
    </row>
    <row r="507" spans="1:25" x14ac:dyDescent="0.25">
      <c r="A507" s="29"/>
      <c r="B507" s="1100"/>
      <c r="C507" s="50"/>
      <c r="D507" s="50"/>
      <c r="E507" s="845"/>
      <c r="F507" s="50"/>
      <c r="G507" s="847"/>
      <c r="H507" s="847"/>
      <c r="I507" s="50"/>
      <c r="J507" s="1103"/>
      <c r="P507" s="295"/>
      <c r="Q507" s="379"/>
      <c r="R507" s="296"/>
      <c r="S507" s="296"/>
      <c r="T507" s="297"/>
      <c r="U507" s="296"/>
      <c r="V507" s="298"/>
      <c r="W507" s="298"/>
      <c r="X507" s="296"/>
      <c r="Y507" s="551"/>
    </row>
    <row r="508" spans="1:25" x14ac:dyDescent="0.25">
      <c r="A508" s="29"/>
      <c r="B508" s="1100"/>
      <c r="C508" s="50"/>
      <c r="D508" s="50"/>
      <c r="E508" s="845"/>
      <c r="F508" s="50"/>
      <c r="G508" s="847"/>
      <c r="H508" s="847"/>
      <c r="I508" s="50"/>
      <c r="J508" s="1103"/>
      <c r="P508" s="295"/>
      <c r="Q508" s="379"/>
      <c r="R508" s="296"/>
      <c r="S508" s="296"/>
      <c r="T508" s="297"/>
      <c r="U508" s="296"/>
      <c r="V508" s="298"/>
      <c r="W508" s="298"/>
      <c r="X508" s="296"/>
      <c r="Y508" s="551"/>
    </row>
    <row r="509" spans="1:25" x14ac:dyDescent="0.25">
      <c r="A509" s="29"/>
      <c r="B509" s="1100"/>
      <c r="C509" s="50"/>
      <c r="D509" s="50"/>
      <c r="E509" s="845"/>
      <c r="F509" s="50"/>
      <c r="G509" s="847"/>
      <c r="H509" s="847"/>
      <c r="I509" s="50"/>
      <c r="J509" s="1103"/>
      <c r="P509" s="295"/>
      <c r="Q509" s="379"/>
      <c r="R509" s="296"/>
      <c r="S509" s="296"/>
      <c r="T509" s="297"/>
      <c r="U509" s="296"/>
      <c r="V509" s="298"/>
      <c r="W509" s="298"/>
      <c r="X509" s="296"/>
      <c r="Y509" s="551"/>
    </row>
    <row r="510" spans="1:25" x14ac:dyDescent="0.25">
      <c r="A510" s="29"/>
      <c r="B510" s="1100"/>
      <c r="C510" s="50"/>
      <c r="D510" s="50"/>
      <c r="E510" s="845"/>
      <c r="F510" s="50"/>
      <c r="G510" s="847"/>
      <c r="H510" s="847"/>
      <c r="I510" s="50"/>
      <c r="J510" s="1103"/>
      <c r="P510" s="295"/>
      <c r="Q510" s="379"/>
      <c r="R510" s="296"/>
      <c r="S510" s="296"/>
      <c r="T510" s="297"/>
      <c r="U510" s="296"/>
      <c r="V510" s="298"/>
      <c r="W510" s="298"/>
      <c r="X510" s="296"/>
      <c r="Y510" s="551"/>
    </row>
    <row r="511" spans="1:25" x14ac:dyDescent="0.25">
      <c r="A511" s="29"/>
      <c r="B511" s="1100"/>
      <c r="C511" s="50"/>
      <c r="D511" s="50"/>
      <c r="E511" s="845"/>
      <c r="F511" s="50"/>
      <c r="G511" s="847"/>
      <c r="H511" s="847"/>
      <c r="I511" s="50"/>
      <c r="J511" s="1103"/>
      <c r="P511" s="295"/>
      <c r="Q511" s="379"/>
      <c r="R511" s="296"/>
      <c r="S511" s="296"/>
      <c r="T511" s="297"/>
      <c r="U511" s="296"/>
      <c r="V511" s="298"/>
      <c r="W511" s="298"/>
      <c r="X511" s="296"/>
      <c r="Y511" s="551"/>
    </row>
    <row r="512" spans="1:25" x14ac:dyDescent="0.25">
      <c r="A512" s="29"/>
      <c r="B512" s="1100"/>
      <c r="C512" s="50"/>
      <c r="D512" s="50"/>
      <c r="E512" s="845"/>
      <c r="F512" s="50"/>
      <c r="G512" s="847"/>
      <c r="H512" s="847"/>
      <c r="I512" s="50"/>
      <c r="J512" s="1103"/>
      <c r="P512" s="295"/>
      <c r="Q512" s="379"/>
      <c r="R512" s="296"/>
      <c r="S512" s="296"/>
      <c r="T512" s="297"/>
      <c r="U512" s="296"/>
      <c r="V512" s="298"/>
      <c r="W512" s="298"/>
      <c r="X512" s="296"/>
      <c r="Y512" s="551"/>
    </row>
    <row r="513" spans="1:25" x14ac:dyDescent="0.25">
      <c r="A513" s="29"/>
      <c r="B513" s="1100"/>
      <c r="C513" s="50"/>
      <c r="D513" s="50"/>
      <c r="E513" s="845"/>
      <c r="F513" s="50"/>
      <c r="G513" s="847"/>
      <c r="H513" s="847"/>
      <c r="I513" s="50"/>
      <c r="J513" s="1103"/>
      <c r="P513" s="295"/>
      <c r="Q513" s="379"/>
      <c r="R513" s="296"/>
      <c r="S513" s="296"/>
      <c r="T513" s="297"/>
      <c r="U513" s="296"/>
      <c r="V513" s="298"/>
      <c r="W513" s="298"/>
      <c r="X513" s="296"/>
      <c r="Y513" s="551"/>
    </row>
    <row r="514" spans="1:25" x14ac:dyDescent="0.25">
      <c r="A514" s="29"/>
      <c r="B514" s="1100"/>
      <c r="C514" s="50"/>
      <c r="D514" s="50"/>
      <c r="E514" s="845"/>
      <c r="F514" s="50"/>
      <c r="G514" s="847"/>
      <c r="H514" s="847"/>
      <c r="I514" s="50"/>
      <c r="J514" s="1103"/>
      <c r="P514" s="295"/>
      <c r="Q514" s="379"/>
      <c r="R514" s="296"/>
      <c r="S514" s="296"/>
      <c r="T514" s="297"/>
      <c r="U514" s="296"/>
      <c r="V514" s="298"/>
      <c r="W514" s="298"/>
      <c r="X514" s="296"/>
      <c r="Y514" s="551"/>
    </row>
    <row r="515" spans="1:25" x14ac:dyDescent="0.25">
      <c r="A515" s="29"/>
      <c r="B515" s="1100"/>
      <c r="C515" s="50"/>
      <c r="D515" s="50"/>
      <c r="E515" s="845"/>
      <c r="F515" s="50"/>
      <c r="G515" s="847"/>
      <c r="H515" s="847"/>
      <c r="I515" s="50"/>
      <c r="J515" s="1103"/>
      <c r="P515" s="295"/>
      <c r="Q515" s="379"/>
      <c r="R515" s="296"/>
      <c r="S515" s="296"/>
      <c r="T515" s="297"/>
      <c r="U515" s="296"/>
      <c r="V515" s="298"/>
      <c r="W515" s="298"/>
      <c r="X515" s="296"/>
      <c r="Y515" s="551"/>
    </row>
    <row r="516" spans="1:25" x14ac:dyDescent="0.25">
      <c r="A516" s="29"/>
      <c r="B516" s="1100"/>
      <c r="C516" s="50"/>
      <c r="D516" s="50"/>
      <c r="E516" s="845"/>
      <c r="F516" s="50"/>
      <c r="G516" s="847"/>
      <c r="H516" s="847"/>
      <c r="I516" s="50"/>
      <c r="J516" s="1103"/>
      <c r="P516" s="295"/>
      <c r="Q516" s="379"/>
      <c r="R516" s="296"/>
      <c r="S516" s="296"/>
      <c r="T516" s="297"/>
      <c r="U516" s="296"/>
      <c r="V516" s="298"/>
      <c r="W516" s="298"/>
      <c r="X516" s="296"/>
      <c r="Y516" s="551"/>
    </row>
    <row r="517" spans="1:25" x14ac:dyDescent="0.25">
      <c r="A517" s="29"/>
      <c r="B517" s="1100"/>
      <c r="C517" s="50"/>
      <c r="D517" s="50"/>
      <c r="E517" s="845"/>
      <c r="F517" s="50"/>
      <c r="G517" s="847"/>
      <c r="H517" s="847"/>
      <c r="I517" s="50"/>
      <c r="J517" s="1103"/>
      <c r="P517" s="295"/>
      <c r="Q517" s="379"/>
      <c r="R517" s="296"/>
      <c r="S517" s="296"/>
      <c r="T517" s="297"/>
      <c r="U517" s="296"/>
      <c r="V517" s="298"/>
      <c r="W517" s="298"/>
      <c r="X517" s="296"/>
      <c r="Y517" s="551"/>
    </row>
    <row r="518" spans="1:25" x14ac:dyDescent="0.25">
      <c r="A518" s="29"/>
      <c r="B518" s="1100"/>
      <c r="C518" s="50"/>
      <c r="D518" s="50"/>
      <c r="E518" s="845"/>
      <c r="F518" s="50"/>
      <c r="G518" s="847"/>
      <c r="H518" s="847"/>
      <c r="I518" s="50"/>
      <c r="J518" s="1103"/>
      <c r="P518" s="295"/>
      <c r="Q518" s="379"/>
      <c r="R518" s="296"/>
      <c r="S518" s="296"/>
      <c r="T518" s="297"/>
      <c r="U518" s="296"/>
      <c r="V518" s="298"/>
      <c r="W518" s="298"/>
      <c r="X518" s="296"/>
      <c r="Y518" s="551"/>
    </row>
    <row r="519" spans="1:25" x14ac:dyDescent="0.25">
      <c r="A519" s="29"/>
      <c r="B519" s="1100"/>
      <c r="C519" s="50"/>
      <c r="D519" s="50"/>
      <c r="E519" s="845"/>
      <c r="F519" s="50"/>
      <c r="G519" s="847"/>
      <c r="H519" s="847"/>
      <c r="I519" s="50"/>
      <c r="J519" s="1103"/>
      <c r="P519" s="295"/>
      <c r="Q519" s="379"/>
      <c r="R519" s="296"/>
      <c r="S519" s="296"/>
      <c r="T519" s="297"/>
      <c r="U519" s="296"/>
      <c r="V519" s="298"/>
      <c r="W519" s="298"/>
      <c r="X519" s="296"/>
      <c r="Y519" s="551"/>
    </row>
    <row r="520" spans="1:25" x14ac:dyDescent="0.25">
      <c r="A520" s="29"/>
      <c r="B520" s="1100"/>
      <c r="C520" s="50"/>
      <c r="D520" s="50"/>
      <c r="E520" s="845"/>
      <c r="F520" s="50"/>
      <c r="G520" s="847"/>
      <c r="H520" s="847"/>
      <c r="I520" s="50"/>
      <c r="J520" s="1103"/>
      <c r="P520" s="295"/>
      <c r="Q520" s="379"/>
      <c r="R520" s="296"/>
      <c r="S520" s="296"/>
      <c r="T520" s="297"/>
      <c r="U520" s="296"/>
      <c r="V520" s="298"/>
      <c r="W520" s="298"/>
      <c r="X520" s="296"/>
      <c r="Y520" s="551"/>
    </row>
    <row r="521" spans="1:25" x14ac:dyDescent="0.25">
      <c r="A521" s="29"/>
      <c r="B521" s="1100"/>
      <c r="C521" s="50"/>
      <c r="D521" s="50"/>
      <c r="E521" s="845"/>
      <c r="F521" s="50"/>
      <c r="G521" s="847"/>
      <c r="H521" s="847"/>
      <c r="I521" s="50"/>
      <c r="J521" s="1103"/>
      <c r="P521" s="295"/>
      <c r="Q521" s="379"/>
      <c r="R521" s="296"/>
      <c r="S521" s="296"/>
      <c r="T521" s="297"/>
      <c r="U521" s="296"/>
      <c r="V521" s="298"/>
      <c r="W521" s="298"/>
      <c r="X521" s="296"/>
      <c r="Y521" s="551"/>
    </row>
    <row r="522" spans="1:25" x14ac:dyDescent="0.25">
      <c r="A522" s="29"/>
      <c r="B522" s="1100"/>
      <c r="C522" s="50"/>
      <c r="D522" s="50"/>
      <c r="E522" s="845"/>
      <c r="F522" s="50"/>
      <c r="G522" s="847"/>
      <c r="H522" s="847"/>
      <c r="I522" s="50"/>
      <c r="J522" s="1103"/>
      <c r="P522" s="295"/>
      <c r="Q522" s="379"/>
      <c r="R522" s="296"/>
      <c r="S522" s="296"/>
      <c r="T522" s="297"/>
      <c r="U522" s="296"/>
      <c r="V522" s="298"/>
      <c r="W522" s="298"/>
      <c r="X522" s="296"/>
      <c r="Y522" s="551"/>
    </row>
    <row r="523" spans="1:25" x14ac:dyDescent="0.25">
      <c r="A523" s="29"/>
      <c r="B523" s="1100"/>
      <c r="C523" s="50"/>
      <c r="D523" s="50"/>
      <c r="E523" s="845"/>
      <c r="F523" s="50"/>
      <c r="G523" s="847"/>
      <c r="H523" s="847"/>
      <c r="I523" s="50"/>
      <c r="J523" s="1103"/>
      <c r="P523" s="295"/>
      <c r="Q523" s="379"/>
      <c r="R523" s="296"/>
      <c r="S523" s="296"/>
      <c r="T523" s="297"/>
      <c r="U523" s="296"/>
      <c r="V523" s="298"/>
      <c r="W523" s="298"/>
      <c r="X523" s="296"/>
      <c r="Y523" s="551"/>
    </row>
    <row r="524" spans="1:25" x14ac:dyDescent="0.25">
      <c r="A524" s="29"/>
      <c r="B524" s="1100"/>
      <c r="C524" s="50"/>
      <c r="D524" s="50"/>
      <c r="E524" s="845"/>
      <c r="F524" s="50"/>
      <c r="G524" s="847"/>
      <c r="H524" s="847"/>
      <c r="I524" s="50"/>
      <c r="J524" s="1103"/>
      <c r="P524" s="295"/>
      <c r="Q524" s="379"/>
      <c r="R524" s="296"/>
      <c r="S524" s="296"/>
      <c r="T524" s="297"/>
      <c r="U524" s="296"/>
      <c r="V524" s="298"/>
      <c r="W524" s="298"/>
      <c r="X524" s="296"/>
      <c r="Y524" s="551"/>
    </row>
    <row r="525" spans="1:25" x14ac:dyDescent="0.25">
      <c r="A525" s="29"/>
      <c r="B525" s="1100"/>
      <c r="C525" s="50"/>
      <c r="D525" s="50"/>
      <c r="E525" s="845"/>
      <c r="F525" s="50"/>
      <c r="G525" s="847"/>
      <c r="H525" s="847"/>
      <c r="I525" s="50"/>
      <c r="J525" s="1103"/>
      <c r="P525" s="295"/>
      <c r="Q525" s="379"/>
      <c r="R525" s="296"/>
      <c r="S525" s="296"/>
      <c r="T525" s="297"/>
      <c r="U525" s="296"/>
      <c r="V525" s="298"/>
      <c r="W525" s="298"/>
      <c r="X525" s="296"/>
      <c r="Y525" s="551"/>
    </row>
    <row r="526" spans="1:25" x14ac:dyDescent="0.25">
      <c r="A526" s="29"/>
      <c r="B526" s="1100"/>
      <c r="C526" s="50"/>
      <c r="D526" s="50"/>
      <c r="E526" s="845"/>
      <c r="F526" s="50"/>
      <c r="G526" s="847"/>
      <c r="H526" s="847"/>
      <c r="I526" s="50"/>
      <c r="J526" s="1103"/>
      <c r="P526" s="295"/>
      <c r="Q526" s="379"/>
      <c r="R526" s="296"/>
      <c r="S526" s="296"/>
      <c r="T526" s="297"/>
      <c r="U526" s="296"/>
      <c r="V526" s="298"/>
      <c r="W526" s="298"/>
      <c r="X526" s="296"/>
      <c r="Y526" s="551"/>
    </row>
    <row r="527" spans="1:25" x14ac:dyDescent="0.25">
      <c r="A527" s="29"/>
      <c r="B527" s="1100"/>
      <c r="C527" s="50"/>
      <c r="D527" s="50"/>
      <c r="E527" s="845"/>
      <c r="F527" s="50"/>
      <c r="G527" s="847"/>
      <c r="H527" s="847"/>
      <c r="I527" s="50"/>
      <c r="J527" s="1103"/>
      <c r="P527" s="295"/>
      <c r="Q527" s="379"/>
      <c r="R527" s="296"/>
      <c r="S527" s="296"/>
      <c r="T527" s="297"/>
      <c r="U527" s="296"/>
      <c r="V527" s="298"/>
      <c r="W527" s="298"/>
      <c r="X527" s="296"/>
      <c r="Y527" s="551"/>
    </row>
    <row r="528" spans="1:25" x14ac:dyDescent="0.25">
      <c r="A528" s="29"/>
      <c r="B528" s="1100"/>
      <c r="C528" s="50"/>
      <c r="D528" s="50"/>
      <c r="E528" s="845"/>
      <c r="F528" s="50"/>
      <c r="G528" s="847"/>
      <c r="H528" s="847"/>
      <c r="I528" s="50"/>
      <c r="J528" s="1103"/>
      <c r="P528" s="295"/>
      <c r="Q528" s="379"/>
      <c r="R528" s="296"/>
      <c r="S528" s="296"/>
      <c r="T528" s="297"/>
      <c r="U528" s="296"/>
      <c r="V528" s="298"/>
      <c r="W528" s="298"/>
      <c r="X528" s="296"/>
      <c r="Y528" s="551"/>
    </row>
    <row r="529" spans="1:25" x14ac:dyDescent="0.25">
      <c r="A529" s="29"/>
      <c r="B529" s="1100"/>
      <c r="C529" s="50"/>
      <c r="D529" s="50"/>
      <c r="E529" s="845"/>
      <c r="F529" s="50"/>
      <c r="G529" s="847"/>
      <c r="H529" s="847"/>
      <c r="I529" s="50"/>
      <c r="J529" s="1103"/>
      <c r="P529" s="295"/>
      <c r="Q529" s="379"/>
      <c r="R529" s="296"/>
      <c r="S529" s="296"/>
      <c r="T529" s="297"/>
      <c r="U529" s="296"/>
      <c r="V529" s="298"/>
      <c r="W529" s="298"/>
      <c r="X529" s="296"/>
      <c r="Y529" s="551"/>
    </row>
    <row r="530" spans="1:25" x14ac:dyDescent="0.25">
      <c r="A530" s="29"/>
      <c r="B530" s="1100"/>
      <c r="C530" s="50"/>
      <c r="D530" s="50"/>
      <c r="E530" s="845"/>
      <c r="F530" s="50"/>
      <c r="G530" s="847"/>
      <c r="H530" s="847"/>
      <c r="I530" s="50"/>
      <c r="J530" s="1103"/>
      <c r="P530" s="295"/>
      <c r="Q530" s="379"/>
      <c r="R530" s="296"/>
      <c r="S530" s="296"/>
      <c r="T530" s="297"/>
      <c r="U530" s="296"/>
      <c r="V530" s="298"/>
      <c r="W530" s="298"/>
      <c r="X530" s="296"/>
      <c r="Y530" s="551"/>
    </row>
    <row r="531" spans="1:25" x14ac:dyDescent="0.25">
      <c r="A531" s="29"/>
      <c r="B531" s="1100"/>
      <c r="C531" s="50"/>
      <c r="D531" s="50"/>
      <c r="E531" s="845"/>
      <c r="F531" s="50"/>
      <c r="G531" s="847"/>
      <c r="H531" s="847"/>
      <c r="I531" s="50"/>
      <c r="J531" s="1103"/>
      <c r="P531" s="295"/>
      <c r="Q531" s="379"/>
      <c r="R531" s="296"/>
      <c r="S531" s="296"/>
      <c r="T531" s="297"/>
      <c r="U531" s="296"/>
      <c r="V531" s="298"/>
      <c r="W531" s="298"/>
      <c r="X531" s="296"/>
      <c r="Y531" s="551"/>
    </row>
    <row r="532" spans="1:25" x14ac:dyDescent="0.25">
      <c r="A532" s="29"/>
      <c r="B532" s="1100"/>
      <c r="C532" s="50"/>
      <c r="D532" s="50"/>
      <c r="E532" s="845"/>
      <c r="F532" s="50"/>
      <c r="G532" s="847"/>
      <c r="H532" s="847"/>
      <c r="I532" s="50"/>
      <c r="J532" s="1103"/>
      <c r="P532" s="295"/>
      <c r="Q532" s="379"/>
      <c r="R532" s="296"/>
      <c r="S532" s="296"/>
      <c r="T532" s="297"/>
      <c r="U532" s="296"/>
      <c r="V532" s="298"/>
      <c r="W532" s="298"/>
      <c r="X532" s="296"/>
      <c r="Y532" s="551"/>
    </row>
    <row r="533" spans="1:25" x14ac:dyDescent="0.25">
      <c r="A533" s="29"/>
      <c r="B533" s="1100"/>
      <c r="C533" s="50"/>
      <c r="D533" s="50"/>
      <c r="E533" s="845"/>
      <c r="F533" s="50"/>
      <c r="G533" s="847"/>
      <c r="H533" s="847"/>
      <c r="I533" s="50"/>
      <c r="J533" s="1103"/>
      <c r="P533" s="295"/>
      <c r="Q533" s="379"/>
      <c r="R533" s="296"/>
      <c r="S533" s="296"/>
      <c r="T533" s="297"/>
      <c r="U533" s="296"/>
      <c r="V533" s="298"/>
      <c r="W533" s="298"/>
      <c r="X533" s="296"/>
      <c r="Y533" s="551"/>
    </row>
    <row r="534" spans="1:25" x14ac:dyDescent="0.25">
      <c r="A534" s="29"/>
      <c r="B534" s="1100"/>
      <c r="C534" s="50"/>
      <c r="D534" s="50"/>
      <c r="E534" s="845"/>
      <c r="F534" s="50"/>
      <c r="G534" s="847"/>
      <c r="H534" s="847"/>
      <c r="I534" s="50"/>
      <c r="J534" s="1103"/>
      <c r="P534" s="295"/>
      <c r="Q534" s="379"/>
      <c r="R534" s="296"/>
      <c r="S534" s="296"/>
      <c r="T534" s="297"/>
      <c r="U534" s="296"/>
      <c r="V534" s="298"/>
      <c r="W534" s="298"/>
      <c r="X534" s="296"/>
      <c r="Y534" s="551"/>
    </row>
    <row r="535" spans="1:25" x14ac:dyDescent="0.25">
      <c r="A535" s="29"/>
      <c r="B535" s="1100"/>
      <c r="C535" s="50"/>
      <c r="D535" s="50"/>
      <c r="E535" s="845"/>
      <c r="F535" s="50"/>
      <c r="G535" s="847"/>
      <c r="H535" s="847"/>
      <c r="I535" s="50"/>
      <c r="J535" s="1103"/>
      <c r="P535" s="295"/>
      <c r="Q535" s="379"/>
      <c r="R535" s="296"/>
      <c r="S535" s="296"/>
      <c r="T535" s="297"/>
      <c r="U535" s="296"/>
      <c r="V535" s="298"/>
      <c r="W535" s="298"/>
      <c r="X535" s="296"/>
      <c r="Y535" s="551"/>
    </row>
    <row r="536" spans="1:25" x14ac:dyDescent="0.25">
      <c r="A536" s="29"/>
      <c r="B536" s="1100"/>
      <c r="C536" s="50"/>
      <c r="D536" s="50"/>
      <c r="E536" s="845"/>
      <c r="F536" s="50"/>
      <c r="G536" s="847"/>
      <c r="H536" s="847"/>
      <c r="I536" s="50"/>
      <c r="J536" s="1103"/>
      <c r="P536" s="295"/>
      <c r="Q536" s="379"/>
      <c r="R536" s="296"/>
      <c r="S536" s="296"/>
      <c r="T536" s="297"/>
      <c r="U536" s="296"/>
      <c r="V536" s="298"/>
      <c r="W536" s="298"/>
      <c r="X536" s="296"/>
      <c r="Y536" s="551"/>
    </row>
    <row r="537" spans="1:25" x14ac:dyDescent="0.25">
      <c r="A537" s="29"/>
      <c r="B537" s="1100"/>
      <c r="C537" s="50"/>
      <c r="D537" s="50"/>
      <c r="E537" s="845"/>
      <c r="F537" s="50"/>
      <c r="G537" s="847"/>
      <c r="H537" s="847"/>
      <c r="I537" s="50"/>
      <c r="J537" s="1103"/>
      <c r="P537" s="295"/>
      <c r="Q537" s="379"/>
      <c r="R537" s="296"/>
      <c r="S537" s="296"/>
      <c r="T537" s="297"/>
      <c r="U537" s="296"/>
      <c r="V537" s="298"/>
      <c r="W537" s="298"/>
      <c r="X537" s="296"/>
      <c r="Y537" s="551"/>
    </row>
    <row r="538" spans="1:25" x14ac:dyDescent="0.25">
      <c r="A538" s="29"/>
      <c r="B538" s="1100"/>
      <c r="C538" s="50"/>
      <c r="D538" s="50"/>
      <c r="E538" s="845"/>
      <c r="F538" s="50"/>
      <c r="G538" s="847"/>
      <c r="H538" s="847"/>
      <c r="I538" s="50"/>
      <c r="J538" s="1103"/>
      <c r="P538" s="295"/>
      <c r="Q538" s="379"/>
      <c r="R538" s="296"/>
      <c r="S538" s="296"/>
      <c r="T538" s="297"/>
      <c r="U538" s="296"/>
      <c r="V538" s="298"/>
      <c r="W538" s="298"/>
      <c r="X538" s="296"/>
      <c r="Y538" s="551"/>
    </row>
    <row r="539" spans="1:25" x14ac:dyDescent="0.25">
      <c r="A539" s="29"/>
      <c r="B539" s="1100"/>
      <c r="C539" s="50"/>
      <c r="D539" s="50"/>
      <c r="E539" s="845"/>
      <c r="F539" s="50"/>
      <c r="G539" s="847"/>
      <c r="H539" s="847"/>
      <c r="I539" s="50"/>
      <c r="J539" s="1103"/>
      <c r="P539" s="295"/>
      <c r="Q539" s="379"/>
      <c r="R539" s="296"/>
      <c r="S539" s="296"/>
      <c r="T539" s="297"/>
      <c r="U539" s="296"/>
      <c r="V539" s="298"/>
      <c r="W539" s="298"/>
      <c r="X539" s="296"/>
      <c r="Y539" s="551"/>
    </row>
    <row r="540" spans="1:25" x14ac:dyDescent="0.25">
      <c r="A540" s="29"/>
      <c r="B540" s="1100"/>
      <c r="C540" s="50"/>
      <c r="D540" s="50"/>
      <c r="E540" s="845"/>
      <c r="F540" s="50"/>
      <c r="G540" s="847"/>
      <c r="H540" s="847"/>
      <c r="I540" s="50"/>
      <c r="J540" s="1103"/>
      <c r="P540" s="295"/>
      <c r="Q540" s="379"/>
      <c r="R540" s="296"/>
      <c r="S540" s="296"/>
      <c r="T540" s="297"/>
      <c r="U540" s="296"/>
      <c r="V540" s="298"/>
      <c r="W540" s="298"/>
      <c r="X540" s="296"/>
      <c r="Y540" s="551"/>
    </row>
    <row r="541" spans="1:25" x14ac:dyDescent="0.25">
      <c r="A541" s="29"/>
      <c r="B541" s="1100"/>
      <c r="C541" s="50"/>
      <c r="D541" s="50"/>
      <c r="E541" s="845"/>
      <c r="F541" s="50"/>
      <c r="G541" s="847"/>
      <c r="H541" s="847"/>
      <c r="I541" s="50"/>
      <c r="J541" s="1103"/>
      <c r="P541" s="295"/>
      <c r="Q541" s="379"/>
      <c r="R541" s="296"/>
      <c r="S541" s="296"/>
      <c r="T541" s="297"/>
      <c r="U541" s="296"/>
      <c r="V541" s="298"/>
      <c r="W541" s="298"/>
      <c r="X541" s="296"/>
      <c r="Y541" s="551"/>
    </row>
    <row r="542" spans="1:25" x14ac:dyDescent="0.25">
      <c r="A542" s="29"/>
      <c r="B542" s="1100"/>
      <c r="C542" s="50"/>
      <c r="D542" s="50"/>
      <c r="E542" s="845"/>
      <c r="F542" s="50"/>
      <c r="G542" s="847"/>
      <c r="H542" s="847"/>
      <c r="I542" s="50"/>
      <c r="J542" s="1103"/>
      <c r="P542" s="295"/>
      <c r="Q542" s="379"/>
      <c r="R542" s="296"/>
      <c r="S542" s="296"/>
      <c r="T542" s="297"/>
      <c r="U542" s="296"/>
      <c r="V542" s="298"/>
      <c r="W542" s="298"/>
      <c r="X542" s="296"/>
      <c r="Y542" s="551"/>
    </row>
    <row r="543" spans="1:25" x14ac:dyDescent="0.25">
      <c r="A543" s="29"/>
      <c r="B543" s="1100"/>
      <c r="C543" s="50"/>
      <c r="D543" s="50"/>
      <c r="E543" s="845"/>
      <c r="F543" s="50"/>
      <c r="G543" s="847"/>
      <c r="H543" s="847"/>
      <c r="I543" s="50"/>
      <c r="J543" s="1103"/>
      <c r="P543" s="295"/>
      <c r="Q543" s="379"/>
      <c r="R543" s="296"/>
      <c r="S543" s="296"/>
      <c r="T543" s="297"/>
      <c r="U543" s="296"/>
      <c r="V543" s="298"/>
      <c r="W543" s="298"/>
      <c r="X543" s="296"/>
      <c r="Y543" s="551"/>
    </row>
    <row r="544" spans="1:25" x14ac:dyDescent="0.25">
      <c r="A544" s="29"/>
      <c r="B544" s="1100"/>
      <c r="C544" s="50"/>
      <c r="D544" s="50"/>
      <c r="E544" s="845"/>
      <c r="F544" s="50"/>
      <c r="G544" s="847"/>
      <c r="H544" s="847"/>
      <c r="I544" s="50"/>
      <c r="J544" s="1103"/>
      <c r="P544" s="295"/>
      <c r="Q544" s="379"/>
      <c r="R544" s="296"/>
      <c r="S544" s="296"/>
      <c r="T544" s="297"/>
      <c r="U544" s="296"/>
      <c r="V544" s="298"/>
      <c r="W544" s="298"/>
      <c r="X544" s="296"/>
      <c r="Y544" s="551"/>
    </row>
    <row r="545" spans="1:25" x14ac:dyDescent="0.25">
      <c r="A545" s="29"/>
      <c r="B545" s="1100"/>
      <c r="C545" s="50"/>
      <c r="D545" s="50"/>
      <c r="E545" s="845"/>
      <c r="F545" s="50"/>
      <c r="G545" s="847"/>
      <c r="H545" s="847"/>
      <c r="I545" s="50"/>
      <c r="J545" s="1103"/>
      <c r="P545" s="295"/>
      <c r="Q545" s="379"/>
      <c r="R545" s="296"/>
      <c r="S545" s="296"/>
      <c r="T545" s="297"/>
      <c r="U545" s="296"/>
      <c r="V545" s="298"/>
      <c r="W545" s="298"/>
      <c r="X545" s="296"/>
      <c r="Y545" s="551"/>
    </row>
    <row r="546" spans="1:25" x14ac:dyDescent="0.25">
      <c r="A546" s="29"/>
      <c r="B546" s="1100"/>
      <c r="C546" s="50"/>
      <c r="D546" s="50"/>
      <c r="E546" s="845"/>
      <c r="F546" s="50"/>
      <c r="G546" s="847"/>
      <c r="H546" s="847"/>
      <c r="I546" s="50"/>
      <c r="J546" s="1103"/>
      <c r="P546" s="295"/>
      <c r="Q546" s="379"/>
      <c r="R546" s="296"/>
      <c r="S546" s="296"/>
      <c r="T546" s="297"/>
      <c r="U546" s="296"/>
      <c r="V546" s="298"/>
      <c r="W546" s="298"/>
      <c r="X546" s="296"/>
      <c r="Y546" s="551"/>
    </row>
    <row r="547" spans="1:25" x14ac:dyDescent="0.25">
      <c r="A547" s="29"/>
      <c r="B547" s="1100"/>
      <c r="C547" s="50"/>
      <c r="D547" s="50"/>
      <c r="E547" s="845"/>
      <c r="F547" s="50"/>
      <c r="G547" s="847"/>
      <c r="H547" s="847"/>
      <c r="I547" s="50"/>
      <c r="J547" s="1103"/>
      <c r="P547" s="295"/>
      <c r="Q547" s="379"/>
      <c r="R547" s="296"/>
      <c r="S547" s="296"/>
      <c r="T547" s="297"/>
      <c r="U547" s="296"/>
      <c r="V547" s="298"/>
      <c r="W547" s="298"/>
      <c r="X547" s="296"/>
      <c r="Y547" s="551"/>
    </row>
    <row r="548" spans="1:25" x14ac:dyDescent="0.25">
      <c r="A548" s="29"/>
      <c r="B548" s="1100"/>
      <c r="C548" s="50"/>
      <c r="D548" s="50"/>
      <c r="E548" s="845"/>
      <c r="F548" s="50"/>
      <c r="G548" s="847"/>
      <c r="H548" s="847"/>
      <c r="I548" s="50"/>
      <c r="J548" s="1103"/>
      <c r="P548" s="295"/>
      <c r="Q548" s="379"/>
      <c r="R548" s="296"/>
      <c r="S548" s="296"/>
      <c r="T548" s="297"/>
      <c r="U548" s="296"/>
      <c r="V548" s="298"/>
      <c r="W548" s="298"/>
      <c r="X548" s="296"/>
      <c r="Y548" s="551"/>
    </row>
    <row r="549" spans="1:25" x14ac:dyDescent="0.25">
      <c r="A549" s="29"/>
      <c r="B549" s="1100"/>
      <c r="C549" s="50"/>
      <c r="D549" s="50"/>
      <c r="E549" s="845"/>
      <c r="F549" s="50"/>
      <c r="G549" s="847"/>
      <c r="H549" s="847"/>
      <c r="I549" s="50"/>
      <c r="J549" s="1103"/>
      <c r="P549" s="295"/>
      <c r="Q549" s="379"/>
      <c r="R549" s="296"/>
      <c r="S549" s="296"/>
      <c r="T549" s="297"/>
      <c r="U549" s="296"/>
      <c r="V549" s="298"/>
      <c r="W549" s="298"/>
      <c r="X549" s="296"/>
      <c r="Y549" s="551"/>
    </row>
    <row r="550" spans="1:25" x14ac:dyDescent="0.25">
      <c r="A550" s="29"/>
      <c r="B550" s="1100"/>
      <c r="C550" s="50"/>
      <c r="D550" s="50"/>
      <c r="E550" s="845"/>
      <c r="F550" s="50"/>
      <c r="G550" s="847"/>
      <c r="H550" s="847"/>
      <c r="I550" s="50"/>
      <c r="J550" s="1103"/>
      <c r="P550" s="295"/>
      <c r="Q550" s="379"/>
      <c r="R550" s="296"/>
      <c r="S550" s="296"/>
      <c r="T550" s="297"/>
      <c r="U550" s="296"/>
      <c r="V550" s="298"/>
      <c r="W550" s="298"/>
      <c r="X550" s="296"/>
      <c r="Y550" s="551"/>
    </row>
    <row r="551" spans="1:25" x14ac:dyDescent="0.25">
      <c r="A551" s="29"/>
      <c r="B551" s="1100"/>
      <c r="C551" s="50"/>
      <c r="D551" s="50"/>
      <c r="E551" s="845"/>
      <c r="F551" s="50"/>
      <c r="G551" s="847"/>
      <c r="H551" s="847"/>
      <c r="I551" s="50"/>
      <c r="J551" s="1103"/>
      <c r="P551" s="295"/>
      <c r="Q551" s="379"/>
      <c r="R551" s="296"/>
      <c r="S551" s="296"/>
      <c r="T551" s="297"/>
      <c r="U551" s="296"/>
      <c r="V551" s="298"/>
      <c r="W551" s="298"/>
      <c r="X551" s="296"/>
      <c r="Y551" s="551"/>
    </row>
    <row r="552" spans="1:25" x14ac:dyDescent="0.25">
      <c r="A552" s="29"/>
      <c r="B552" s="1100"/>
      <c r="C552" s="50"/>
      <c r="D552" s="50"/>
      <c r="E552" s="845"/>
      <c r="F552" s="50"/>
      <c r="G552" s="847"/>
      <c r="H552" s="847"/>
      <c r="I552" s="50"/>
      <c r="J552" s="1103"/>
      <c r="P552" s="295"/>
      <c r="Q552" s="379"/>
      <c r="R552" s="296"/>
      <c r="S552" s="296"/>
      <c r="T552" s="297"/>
      <c r="U552" s="296"/>
      <c r="V552" s="298"/>
      <c r="W552" s="298"/>
      <c r="X552" s="296"/>
      <c r="Y552" s="551"/>
    </row>
    <row r="553" spans="1:25" x14ac:dyDescent="0.25">
      <c r="A553" s="29"/>
      <c r="B553" s="1100"/>
      <c r="C553" s="50"/>
      <c r="D553" s="50"/>
      <c r="E553" s="845"/>
      <c r="F553" s="50"/>
      <c r="G553" s="847"/>
      <c r="H553" s="847"/>
      <c r="I553" s="50"/>
      <c r="J553" s="1103"/>
      <c r="P553" s="295"/>
      <c r="Q553" s="379"/>
      <c r="R553" s="296"/>
      <c r="S553" s="296"/>
      <c r="T553" s="297"/>
      <c r="U553" s="296"/>
      <c r="V553" s="298"/>
      <c r="W553" s="298"/>
      <c r="X553" s="296"/>
      <c r="Y553" s="551"/>
    </row>
    <row r="554" spans="1:25" x14ac:dyDescent="0.25">
      <c r="A554" s="29"/>
      <c r="B554" s="1100"/>
      <c r="C554" s="50"/>
      <c r="D554" s="50"/>
      <c r="E554" s="845"/>
      <c r="F554" s="50"/>
      <c r="G554" s="847"/>
      <c r="H554" s="847"/>
      <c r="I554" s="50"/>
      <c r="J554" s="1103"/>
      <c r="P554" s="295"/>
      <c r="Q554" s="379"/>
      <c r="R554" s="296"/>
      <c r="S554" s="296"/>
      <c r="T554" s="297"/>
      <c r="U554" s="296"/>
      <c r="V554" s="298"/>
      <c r="W554" s="298"/>
      <c r="X554" s="296"/>
      <c r="Y554" s="551"/>
    </row>
    <row r="555" spans="1:25" x14ac:dyDescent="0.25">
      <c r="A555" s="29"/>
      <c r="B555" s="1100"/>
      <c r="C555" s="50"/>
      <c r="D555" s="50"/>
      <c r="E555" s="845"/>
      <c r="F555" s="50"/>
      <c r="G555" s="847"/>
      <c r="H555" s="847"/>
      <c r="I555" s="50"/>
      <c r="J555" s="1103"/>
      <c r="P555" s="295"/>
      <c r="Q555" s="379"/>
      <c r="R555" s="296"/>
      <c r="S555" s="296"/>
      <c r="T555" s="297"/>
      <c r="U555" s="296"/>
      <c r="V555" s="298"/>
      <c r="W555" s="298"/>
      <c r="X555" s="296"/>
      <c r="Y555" s="551"/>
    </row>
    <row r="556" spans="1:25" x14ac:dyDescent="0.25">
      <c r="A556" s="29"/>
      <c r="B556" s="1100"/>
      <c r="C556" s="50"/>
      <c r="D556" s="50"/>
      <c r="E556" s="845"/>
      <c r="F556" s="50"/>
      <c r="G556" s="847"/>
      <c r="H556" s="847"/>
      <c r="I556" s="50"/>
      <c r="J556" s="1103"/>
      <c r="P556" s="295"/>
      <c r="Q556" s="379"/>
      <c r="R556" s="296"/>
      <c r="S556" s="296"/>
      <c r="T556" s="297"/>
      <c r="U556" s="296"/>
      <c r="V556" s="298"/>
      <c r="W556" s="298"/>
      <c r="X556" s="296"/>
      <c r="Y556" s="551"/>
    </row>
    <row r="557" spans="1:25" x14ac:dyDescent="0.25">
      <c r="A557" s="29"/>
      <c r="B557" s="1100"/>
      <c r="C557" s="50"/>
      <c r="D557" s="50"/>
      <c r="E557" s="845"/>
      <c r="F557" s="50"/>
      <c r="G557" s="847"/>
      <c r="H557" s="847"/>
      <c r="I557" s="50"/>
      <c r="J557" s="1103"/>
      <c r="P557" s="295"/>
      <c r="Q557" s="379"/>
      <c r="R557" s="296"/>
      <c r="S557" s="296"/>
      <c r="T557" s="297"/>
      <c r="U557" s="296"/>
      <c r="V557" s="298"/>
      <c r="W557" s="298"/>
      <c r="X557" s="296"/>
      <c r="Y557" s="551"/>
    </row>
    <row r="558" spans="1:25" x14ac:dyDescent="0.25">
      <c r="A558" s="29"/>
      <c r="B558" s="1100"/>
      <c r="C558" s="50"/>
      <c r="D558" s="50"/>
      <c r="E558" s="845"/>
      <c r="F558" s="50"/>
      <c r="G558" s="847"/>
      <c r="H558" s="847"/>
      <c r="I558" s="50"/>
      <c r="J558" s="1103"/>
      <c r="P558" s="295"/>
      <c r="Q558" s="379"/>
      <c r="R558" s="296"/>
      <c r="S558" s="296"/>
      <c r="T558" s="297"/>
      <c r="U558" s="296"/>
      <c r="V558" s="298"/>
      <c r="W558" s="298"/>
      <c r="X558" s="296"/>
      <c r="Y558" s="551"/>
    </row>
    <row r="559" spans="1:25" x14ac:dyDescent="0.25">
      <c r="A559" s="29"/>
      <c r="B559" s="1100"/>
      <c r="C559" s="50"/>
      <c r="D559" s="50"/>
      <c r="E559" s="845"/>
      <c r="F559" s="50"/>
      <c r="G559" s="847"/>
      <c r="H559" s="847"/>
      <c r="I559" s="50"/>
      <c r="J559" s="1103"/>
      <c r="P559" s="295"/>
      <c r="Q559" s="379"/>
      <c r="R559" s="296"/>
      <c r="S559" s="296"/>
      <c r="T559" s="297"/>
      <c r="U559" s="296"/>
      <c r="V559" s="298"/>
      <c r="W559" s="298"/>
      <c r="X559" s="296"/>
      <c r="Y559" s="551"/>
    </row>
    <row r="560" spans="1:25" x14ac:dyDescent="0.25">
      <c r="A560" s="29"/>
      <c r="B560" s="1100"/>
      <c r="C560" s="50"/>
      <c r="D560" s="50"/>
      <c r="E560" s="845"/>
      <c r="F560" s="50"/>
      <c r="G560" s="847"/>
      <c r="H560" s="847"/>
      <c r="I560" s="50"/>
      <c r="J560" s="1103"/>
      <c r="P560" s="295"/>
      <c r="Q560" s="379"/>
      <c r="R560" s="296"/>
      <c r="S560" s="296"/>
      <c r="T560" s="297"/>
      <c r="U560" s="296"/>
      <c r="V560" s="298"/>
      <c r="W560" s="298"/>
      <c r="X560" s="296"/>
      <c r="Y560" s="551"/>
    </row>
    <row r="561" spans="1:25" x14ac:dyDescent="0.25">
      <c r="A561" s="29"/>
      <c r="B561" s="1100"/>
      <c r="C561" s="50"/>
      <c r="D561" s="50"/>
      <c r="E561" s="845"/>
      <c r="F561" s="50"/>
      <c r="G561" s="847"/>
      <c r="H561" s="847"/>
      <c r="I561" s="50"/>
      <c r="J561" s="1103"/>
      <c r="P561" s="295"/>
      <c r="Q561" s="379"/>
      <c r="R561" s="296"/>
      <c r="S561" s="296"/>
      <c r="T561" s="297"/>
      <c r="U561" s="296"/>
      <c r="V561" s="298"/>
      <c r="W561" s="298"/>
      <c r="X561" s="296"/>
      <c r="Y561" s="551"/>
    </row>
    <row r="562" spans="1:25" x14ac:dyDescent="0.25">
      <c r="A562" s="29"/>
      <c r="B562" s="1100"/>
      <c r="C562" s="50"/>
      <c r="D562" s="50"/>
      <c r="E562" s="845"/>
      <c r="F562" s="50"/>
      <c r="G562" s="847"/>
      <c r="H562" s="847"/>
      <c r="I562" s="50"/>
      <c r="J562" s="1103"/>
      <c r="P562" s="295"/>
      <c r="Q562" s="379"/>
      <c r="R562" s="296"/>
      <c r="S562" s="296"/>
      <c r="T562" s="297"/>
      <c r="U562" s="296"/>
      <c r="V562" s="298"/>
      <c r="W562" s="298"/>
      <c r="X562" s="296"/>
      <c r="Y562" s="551"/>
    </row>
    <row r="563" spans="1:25" x14ac:dyDescent="0.25">
      <c r="A563" s="29"/>
      <c r="B563" s="1100"/>
      <c r="C563" s="50"/>
      <c r="D563" s="50"/>
      <c r="E563" s="845"/>
      <c r="F563" s="50"/>
      <c r="G563" s="847"/>
      <c r="H563" s="847"/>
      <c r="I563" s="50"/>
      <c r="J563" s="1103"/>
      <c r="P563" s="295"/>
      <c r="Q563" s="379"/>
      <c r="R563" s="296"/>
      <c r="S563" s="296"/>
      <c r="T563" s="297"/>
      <c r="U563" s="296"/>
      <c r="V563" s="298"/>
      <c r="W563" s="298"/>
      <c r="X563" s="296"/>
      <c r="Y563" s="551"/>
    </row>
    <row r="564" spans="1:25" x14ac:dyDescent="0.25">
      <c r="A564" s="29"/>
      <c r="B564" s="1100"/>
      <c r="C564" s="50"/>
      <c r="D564" s="50"/>
      <c r="E564" s="845"/>
      <c r="F564" s="50"/>
      <c r="G564" s="847"/>
      <c r="H564" s="847"/>
      <c r="I564" s="50"/>
      <c r="J564" s="1103"/>
      <c r="P564" s="295"/>
      <c r="Q564" s="379"/>
      <c r="R564" s="296"/>
      <c r="S564" s="296"/>
      <c r="T564" s="297"/>
      <c r="U564" s="296"/>
      <c r="V564" s="298"/>
      <c r="W564" s="298"/>
      <c r="X564" s="296"/>
      <c r="Y564" s="551"/>
    </row>
    <row r="565" spans="1:25" x14ac:dyDescent="0.25">
      <c r="A565" s="29"/>
      <c r="B565" s="1100"/>
      <c r="C565" s="50"/>
      <c r="D565" s="50"/>
      <c r="E565" s="845"/>
      <c r="F565" s="50"/>
      <c r="G565" s="847"/>
      <c r="H565" s="847"/>
      <c r="I565" s="50"/>
      <c r="J565" s="1103"/>
      <c r="P565" s="295"/>
      <c r="Q565" s="379"/>
      <c r="R565" s="296"/>
      <c r="S565" s="296"/>
      <c r="T565" s="297"/>
      <c r="U565" s="296"/>
      <c r="V565" s="298"/>
      <c r="W565" s="298"/>
      <c r="X565" s="296"/>
      <c r="Y565" s="551"/>
    </row>
    <row r="566" spans="1:25" x14ac:dyDescent="0.25">
      <c r="A566" s="29"/>
      <c r="B566" s="1100"/>
      <c r="C566" s="50"/>
      <c r="D566" s="50"/>
      <c r="E566" s="845"/>
      <c r="F566" s="50"/>
      <c r="G566" s="847"/>
      <c r="H566" s="847"/>
      <c r="I566" s="50"/>
      <c r="J566" s="1103"/>
      <c r="P566" s="295"/>
      <c r="Q566" s="379"/>
      <c r="R566" s="296"/>
      <c r="S566" s="296"/>
      <c r="T566" s="297"/>
      <c r="U566" s="296"/>
      <c r="V566" s="298"/>
      <c r="W566" s="298"/>
      <c r="X566" s="296"/>
      <c r="Y566" s="551"/>
    </row>
    <row r="567" spans="1:25" x14ac:dyDescent="0.25">
      <c r="A567" s="29"/>
      <c r="B567" s="1100"/>
      <c r="C567" s="50"/>
      <c r="D567" s="50"/>
      <c r="E567" s="845"/>
      <c r="F567" s="50"/>
      <c r="G567" s="847"/>
      <c r="H567" s="847"/>
      <c r="I567" s="50"/>
      <c r="J567" s="1103"/>
      <c r="P567" s="295"/>
      <c r="Q567" s="379"/>
      <c r="R567" s="296"/>
      <c r="S567" s="296"/>
      <c r="T567" s="297"/>
      <c r="U567" s="296"/>
      <c r="V567" s="298"/>
      <c r="W567" s="298"/>
      <c r="X567" s="296"/>
      <c r="Y567" s="551"/>
    </row>
    <row r="568" spans="1:25" x14ac:dyDescent="0.25">
      <c r="A568" s="29"/>
      <c r="B568" s="1100"/>
      <c r="C568" s="50"/>
      <c r="D568" s="50"/>
      <c r="E568" s="845"/>
      <c r="F568" s="50"/>
      <c r="G568" s="847"/>
      <c r="H568" s="847"/>
      <c r="I568" s="50"/>
      <c r="J568" s="1103"/>
      <c r="P568" s="295"/>
      <c r="Q568" s="379"/>
      <c r="R568" s="296"/>
      <c r="S568" s="296"/>
      <c r="T568" s="297"/>
      <c r="U568" s="296"/>
      <c r="V568" s="298"/>
      <c r="W568" s="298"/>
      <c r="X568" s="296"/>
      <c r="Y568" s="551"/>
    </row>
    <row r="569" spans="1:25" x14ac:dyDescent="0.25">
      <c r="A569" s="29"/>
      <c r="B569" s="1100"/>
      <c r="C569" s="50"/>
      <c r="D569" s="50"/>
      <c r="E569" s="845"/>
      <c r="F569" s="50"/>
      <c r="G569" s="847"/>
      <c r="H569" s="847"/>
      <c r="I569" s="50"/>
      <c r="J569" s="1103"/>
      <c r="P569" s="295"/>
      <c r="Q569" s="379"/>
      <c r="R569" s="296"/>
      <c r="S569" s="296"/>
      <c r="T569" s="297"/>
      <c r="U569" s="296"/>
      <c r="V569" s="298"/>
      <c r="W569" s="298"/>
      <c r="X569" s="296"/>
      <c r="Y569" s="551"/>
    </row>
    <row r="570" spans="1:25" x14ac:dyDescent="0.25">
      <c r="A570" s="29"/>
      <c r="B570" s="1100"/>
      <c r="C570" s="50"/>
      <c r="D570" s="50"/>
      <c r="E570" s="845"/>
      <c r="F570" s="50"/>
      <c r="G570" s="847"/>
      <c r="H570" s="847"/>
      <c r="I570" s="50"/>
      <c r="J570" s="1103"/>
      <c r="P570" s="295"/>
      <c r="Q570" s="379"/>
      <c r="R570" s="296"/>
      <c r="S570" s="296"/>
      <c r="T570" s="297"/>
      <c r="U570" s="296"/>
      <c r="V570" s="298"/>
      <c r="W570" s="298"/>
      <c r="X570" s="296"/>
      <c r="Y570" s="551"/>
    </row>
    <row r="571" spans="1:25" x14ac:dyDescent="0.25">
      <c r="A571" s="29"/>
      <c r="B571" s="1100"/>
      <c r="C571" s="50"/>
      <c r="D571" s="50"/>
      <c r="E571" s="845"/>
      <c r="F571" s="50"/>
      <c r="G571" s="847"/>
      <c r="H571" s="847"/>
      <c r="I571" s="50"/>
      <c r="J571" s="1103"/>
      <c r="P571" s="295"/>
      <c r="Q571" s="379"/>
      <c r="R571" s="296"/>
      <c r="S571" s="296"/>
      <c r="T571" s="297"/>
      <c r="U571" s="296"/>
      <c r="V571" s="298"/>
      <c r="W571" s="298"/>
      <c r="X571" s="296"/>
      <c r="Y571" s="551"/>
    </row>
    <row r="572" spans="1:25" x14ac:dyDescent="0.25">
      <c r="A572" s="29"/>
      <c r="B572" s="1100"/>
      <c r="C572" s="50"/>
      <c r="D572" s="50"/>
      <c r="E572" s="845"/>
      <c r="F572" s="50"/>
      <c r="G572" s="847"/>
      <c r="H572" s="847"/>
      <c r="I572" s="50"/>
      <c r="J572" s="1103"/>
      <c r="P572" s="295"/>
      <c r="Q572" s="379"/>
      <c r="R572" s="296"/>
      <c r="S572" s="296"/>
      <c r="T572" s="297"/>
      <c r="U572" s="296"/>
      <c r="V572" s="298"/>
      <c r="W572" s="298"/>
      <c r="X572" s="296"/>
      <c r="Y572" s="551"/>
    </row>
    <row r="573" spans="1:25" x14ac:dyDescent="0.25">
      <c r="A573" s="29"/>
      <c r="B573" s="1100"/>
      <c r="C573" s="50"/>
      <c r="D573" s="50"/>
      <c r="E573" s="845"/>
      <c r="F573" s="50"/>
      <c r="G573" s="847"/>
      <c r="H573" s="847"/>
      <c r="I573" s="50"/>
      <c r="J573" s="1103"/>
      <c r="P573" s="295"/>
      <c r="Q573" s="379"/>
      <c r="R573" s="296"/>
      <c r="S573" s="296"/>
      <c r="T573" s="297"/>
      <c r="U573" s="296"/>
      <c r="V573" s="298"/>
      <c r="W573" s="298"/>
      <c r="X573" s="296"/>
      <c r="Y573" s="551"/>
    </row>
    <row r="574" spans="1:25" x14ac:dyDescent="0.25">
      <c r="A574" s="29"/>
      <c r="B574" s="1100"/>
      <c r="C574" s="50"/>
      <c r="D574" s="50"/>
      <c r="E574" s="845"/>
      <c r="F574" s="50"/>
      <c r="G574" s="847"/>
      <c r="H574" s="847"/>
      <c r="I574" s="50"/>
      <c r="J574" s="1103"/>
      <c r="P574" s="295"/>
      <c r="Q574" s="379"/>
      <c r="R574" s="296"/>
      <c r="S574" s="296"/>
      <c r="T574" s="297"/>
      <c r="U574" s="296"/>
      <c r="V574" s="298"/>
      <c r="W574" s="298"/>
      <c r="X574" s="296"/>
      <c r="Y574" s="551"/>
    </row>
    <row r="575" spans="1:25" x14ac:dyDescent="0.25">
      <c r="A575" s="29"/>
      <c r="B575" s="1100"/>
      <c r="C575" s="50"/>
      <c r="D575" s="50"/>
      <c r="E575" s="845"/>
      <c r="F575" s="50"/>
      <c r="G575" s="847"/>
      <c r="H575" s="847"/>
      <c r="I575" s="50"/>
      <c r="J575" s="1103"/>
      <c r="P575" s="295"/>
      <c r="Q575" s="379"/>
      <c r="R575" s="296"/>
      <c r="S575" s="296"/>
      <c r="T575" s="295"/>
      <c r="U575" s="296"/>
      <c r="V575" s="298"/>
      <c r="W575" s="298"/>
      <c r="X575" s="296"/>
      <c r="Y575" s="551"/>
    </row>
    <row r="576" spans="1:25" x14ac:dyDescent="0.25">
      <c r="A576" s="29"/>
      <c r="B576" s="1100"/>
      <c r="C576" s="50"/>
      <c r="D576" s="50"/>
      <c r="E576" s="845"/>
      <c r="F576" s="50"/>
      <c r="G576" s="847"/>
      <c r="H576" s="847"/>
      <c r="I576" s="50"/>
      <c r="J576" s="1103"/>
      <c r="P576" s="295"/>
      <c r="Q576" s="379"/>
      <c r="R576" s="296"/>
      <c r="S576" s="296"/>
      <c r="T576" s="295"/>
      <c r="U576" s="296"/>
      <c r="V576" s="301"/>
      <c r="W576" s="301"/>
      <c r="X576" s="296"/>
      <c r="Y576" s="551"/>
    </row>
    <row r="577" spans="1:25" x14ac:dyDescent="0.25">
      <c r="A577" s="29"/>
      <c r="B577" s="1100"/>
      <c r="C577" s="50"/>
      <c r="D577" s="50"/>
      <c r="E577" s="845"/>
      <c r="F577" s="50"/>
      <c r="G577" s="847"/>
      <c r="H577" s="847"/>
      <c r="I577" s="50"/>
      <c r="J577" s="1103"/>
      <c r="P577" s="295"/>
      <c r="Q577" s="379"/>
      <c r="R577" s="296"/>
      <c r="S577" s="296"/>
      <c r="T577" s="295"/>
      <c r="U577" s="296"/>
      <c r="V577" s="298"/>
      <c r="W577" s="298"/>
      <c r="X577" s="296"/>
      <c r="Y577" s="551"/>
    </row>
    <row r="578" spans="1:25" x14ac:dyDescent="0.25">
      <c r="A578" s="29"/>
      <c r="B578" s="1100"/>
      <c r="C578" s="50"/>
      <c r="D578" s="50"/>
      <c r="E578" s="845"/>
      <c r="F578" s="50"/>
      <c r="G578" s="847"/>
      <c r="H578" s="847"/>
      <c r="I578" s="50"/>
      <c r="J578" s="1103"/>
      <c r="P578" s="295"/>
      <c r="Q578" s="379"/>
      <c r="R578" s="296"/>
      <c r="S578" s="296"/>
      <c r="T578" s="295"/>
      <c r="U578" s="296"/>
      <c r="V578" s="298"/>
      <c r="W578" s="298"/>
      <c r="X578" s="296"/>
      <c r="Y578" s="551"/>
    </row>
    <row r="579" spans="1:25" x14ac:dyDescent="0.25">
      <c r="A579" s="29"/>
      <c r="B579" s="1100"/>
      <c r="C579" s="50"/>
      <c r="D579" s="50"/>
      <c r="E579" s="845"/>
      <c r="F579" s="50"/>
      <c r="G579" s="847"/>
      <c r="H579" s="847"/>
      <c r="I579" s="50"/>
      <c r="J579" s="1103"/>
      <c r="P579" s="295"/>
      <c r="Q579" s="379"/>
      <c r="R579" s="296"/>
      <c r="S579" s="296"/>
      <c r="T579" s="295"/>
      <c r="U579" s="296"/>
      <c r="V579" s="298"/>
      <c r="W579" s="298"/>
      <c r="X579" s="296"/>
      <c r="Y579" s="551"/>
    </row>
    <row r="580" spans="1:25" x14ac:dyDescent="0.25">
      <c r="A580" s="29"/>
      <c r="B580" s="1100"/>
      <c r="C580" s="50"/>
      <c r="D580" s="50"/>
      <c r="E580" s="845"/>
      <c r="F580" s="50"/>
      <c r="G580" s="847"/>
      <c r="H580" s="847"/>
      <c r="I580" s="50"/>
      <c r="J580" s="1103"/>
      <c r="P580" s="295"/>
      <c r="Q580" s="379"/>
      <c r="R580" s="296"/>
      <c r="S580" s="296"/>
      <c r="T580" s="297"/>
      <c r="U580" s="296"/>
      <c r="V580" s="298"/>
      <c r="W580" s="298"/>
      <c r="X580" s="296"/>
      <c r="Y580" s="551"/>
    </row>
    <row r="581" spans="1:25" x14ac:dyDescent="0.25">
      <c r="A581" s="29"/>
      <c r="B581" s="1100"/>
      <c r="C581" s="50"/>
      <c r="D581" s="50"/>
      <c r="E581" s="845"/>
      <c r="F581" s="50"/>
      <c r="G581" s="847"/>
      <c r="H581" s="847"/>
      <c r="I581" s="50"/>
      <c r="J581" s="1103"/>
      <c r="P581" s="295"/>
      <c r="Q581" s="379"/>
      <c r="R581" s="296"/>
      <c r="S581" s="296"/>
      <c r="T581" s="302"/>
      <c r="U581" s="303"/>
      <c r="V581" s="298"/>
      <c r="W581" s="298"/>
      <c r="X581" s="378"/>
      <c r="Y581" s="551"/>
    </row>
    <row r="582" spans="1:25" x14ac:dyDescent="0.25">
      <c r="A582" s="29"/>
      <c r="B582" s="1100"/>
      <c r="C582" s="50"/>
      <c r="D582" s="50"/>
      <c r="E582" s="845"/>
      <c r="F582" s="50"/>
      <c r="G582" s="847"/>
      <c r="H582" s="847"/>
      <c r="I582" s="50"/>
      <c r="J582" s="1103"/>
      <c r="P582" s="295"/>
      <c r="Q582" s="379"/>
      <c r="R582" s="296"/>
      <c r="S582" s="296"/>
      <c r="T582" s="302"/>
      <c r="U582" s="303"/>
      <c r="V582" s="298"/>
      <c r="W582" s="298"/>
      <c r="X582" s="378"/>
      <c r="Y582" s="551"/>
    </row>
    <row r="583" spans="1:25" x14ac:dyDescent="0.25">
      <c r="A583" s="29"/>
      <c r="B583" s="1100"/>
      <c r="C583" s="50"/>
      <c r="D583" s="50"/>
      <c r="E583" s="845"/>
      <c r="F583" s="50"/>
      <c r="G583" s="847"/>
      <c r="H583" s="847"/>
      <c r="I583" s="50"/>
      <c r="J583" s="1103"/>
      <c r="P583" s="295"/>
      <c r="Q583" s="379"/>
      <c r="R583" s="296"/>
      <c r="S583" s="296"/>
      <c r="T583" s="302"/>
      <c r="U583" s="303"/>
      <c r="V583" s="298"/>
      <c r="W583" s="298"/>
      <c r="X583" s="378"/>
      <c r="Y583" s="551"/>
    </row>
    <row r="584" spans="1:25" x14ac:dyDescent="0.25">
      <c r="A584" s="29"/>
      <c r="B584" s="1100"/>
      <c r="C584" s="50"/>
      <c r="D584" s="50"/>
      <c r="E584" s="845"/>
      <c r="F584" s="50"/>
      <c r="G584" s="847"/>
      <c r="H584" s="847"/>
      <c r="I584" s="50"/>
      <c r="J584" s="1103"/>
      <c r="P584" s="295"/>
      <c r="Q584" s="379"/>
      <c r="R584" s="296"/>
      <c r="S584" s="296"/>
      <c r="T584" s="297"/>
      <c r="U584" s="296"/>
      <c r="V584" s="298"/>
      <c r="W584" s="298"/>
      <c r="X584" s="378"/>
      <c r="Y584" s="551"/>
    </row>
    <row r="585" spans="1:25" x14ac:dyDescent="0.25">
      <c r="A585" s="29"/>
      <c r="B585" s="1100"/>
      <c r="C585" s="50"/>
      <c r="D585" s="50"/>
      <c r="E585" s="845"/>
      <c r="F585" s="50"/>
      <c r="G585" s="847"/>
      <c r="H585" s="847"/>
      <c r="I585" s="50"/>
      <c r="J585" s="1103"/>
      <c r="P585" s="295"/>
      <c r="Q585" s="379"/>
      <c r="R585" s="296"/>
      <c r="S585" s="296"/>
      <c r="T585" s="297"/>
      <c r="U585" s="296"/>
      <c r="V585" s="298"/>
      <c r="W585" s="298"/>
      <c r="X585" s="296"/>
      <c r="Y585" s="551"/>
    </row>
    <row r="586" spans="1:25" x14ac:dyDescent="0.25">
      <c r="A586" s="29"/>
      <c r="B586" s="1100"/>
      <c r="C586" s="50"/>
      <c r="D586" s="50"/>
      <c r="E586" s="845"/>
      <c r="F586" s="50"/>
      <c r="G586" s="847"/>
      <c r="H586" s="847"/>
      <c r="I586" s="50"/>
      <c r="J586" s="1103"/>
      <c r="P586" s="295"/>
      <c r="Q586" s="379"/>
      <c r="R586" s="296"/>
      <c r="S586" s="296"/>
      <c r="T586" s="297"/>
      <c r="U586" s="296"/>
      <c r="V586" s="298"/>
      <c r="W586" s="298"/>
      <c r="X586" s="296"/>
      <c r="Y586" s="551"/>
    </row>
    <row r="587" spans="1:25" x14ac:dyDescent="0.25">
      <c r="A587" s="29"/>
      <c r="B587" s="1100"/>
      <c r="C587" s="50"/>
      <c r="D587" s="50"/>
      <c r="E587" s="845"/>
      <c r="F587" s="50"/>
      <c r="G587" s="847"/>
      <c r="H587" s="847"/>
      <c r="I587" s="50"/>
      <c r="J587" s="1103"/>
      <c r="P587" s="295"/>
      <c r="Q587" s="379"/>
      <c r="R587" s="296"/>
      <c r="S587" s="296"/>
      <c r="T587" s="297"/>
      <c r="U587" s="296"/>
      <c r="V587" s="298"/>
      <c r="W587" s="298"/>
      <c r="X587" s="296"/>
      <c r="Y587" s="551"/>
    </row>
    <row r="588" spans="1:25" x14ac:dyDescent="0.25">
      <c r="A588" s="29"/>
      <c r="B588" s="1100"/>
      <c r="C588" s="50"/>
      <c r="D588" s="50"/>
      <c r="E588" s="845"/>
      <c r="F588" s="50"/>
      <c r="G588" s="847"/>
      <c r="H588" s="847"/>
      <c r="I588" s="50"/>
      <c r="J588" s="1103"/>
      <c r="P588" s="295"/>
      <c r="Q588" s="379"/>
      <c r="R588" s="296"/>
      <c r="S588" s="296"/>
      <c r="T588" s="297"/>
      <c r="U588" s="296"/>
      <c r="V588" s="298"/>
      <c r="W588" s="298"/>
      <c r="X588" s="296"/>
      <c r="Y588" s="551"/>
    </row>
    <row r="589" spans="1:25" x14ac:dyDescent="0.25">
      <c r="A589" s="29"/>
      <c r="B589" s="1100"/>
      <c r="C589" s="50"/>
      <c r="D589" s="50"/>
      <c r="E589" s="845"/>
      <c r="F589" s="50"/>
      <c r="G589" s="847"/>
      <c r="H589" s="847"/>
      <c r="I589" s="50"/>
      <c r="J589" s="1103"/>
      <c r="P589" s="295"/>
      <c r="Q589" s="379"/>
      <c r="R589" s="296"/>
      <c r="S589" s="296"/>
      <c r="T589" s="297"/>
      <c r="U589" s="296"/>
      <c r="V589" s="298"/>
      <c r="W589" s="298"/>
      <c r="X589" s="296"/>
      <c r="Y589" s="551"/>
    </row>
    <row r="590" spans="1:25" x14ac:dyDescent="0.25">
      <c r="A590" s="29"/>
      <c r="B590" s="1100"/>
      <c r="C590" s="50"/>
      <c r="D590" s="50"/>
      <c r="E590" s="845"/>
      <c r="F590" s="50"/>
      <c r="G590" s="847"/>
      <c r="H590" s="847"/>
      <c r="I590" s="50"/>
      <c r="J590" s="1103"/>
      <c r="P590" s="295"/>
      <c r="Q590" s="379"/>
      <c r="R590" s="296"/>
      <c r="S590" s="296"/>
      <c r="T590" s="297"/>
      <c r="U590" s="296"/>
      <c r="V590" s="298"/>
      <c r="W590" s="298"/>
      <c r="X590" s="296"/>
      <c r="Y590" s="551"/>
    </row>
    <row r="591" spans="1:25" x14ac:dyDescent="0.25">
      <c r="A591" s="29"/>
      <c r="B591" s="1100"/>
      <c r="C591" s="50"/>
      <c r="D591" s="50"/>
      <c r="E591" s="845"/>
      <c r="F591" s="50"/>
      <c r="G591" s="847"/>
      <c r="H591" s="847"/>
      <c r="I591" s="50"/>
      <c r="J591" s="1103"/>
      <c r="P591" s="295"/>
      <c r="Q591" s="379"/>
      <c r="R591" s="296"/>
      <c r="S591" s="296"/>
      <c r="T591" s="297"/>
      <c r="U591" s="296"/>
      <c r="V591" s="298"/>
      <c r="W591" s="298"/>
      <c r="X591" s="296"/>
      <c r="Y591" s="551"/>
    </row>
    <row r="592" spans="1:25" x14ac:dyDescent="0.25">
      <c r="A592" s="29"/>
      <c r="B592" s="1100"/>
      <c r="C592" s="50"/>
      <c r="D592" s="50"/>
      <c r="E592" s="845"/>
      <c r="F592" s="50"/>
      <c r="G592" s="847"/>
      <c r="H592" s="847"/>
      <c r="I592" s="50"/>
      <c r="J592" s="1103"/>
      <c r="P592" s="295"/>
      <c r="Q592" s="379"/>
      <c r="R592" s="296"/>
      <c r="S592" s="296"/>
      <c r="T592" s="297"/>
      <c r="U592" s="296"/>
      <c r="V592" s="298"/>
      <c r="W592" s="298"/>
      <c r="X592" s="296"/>
      <c r="Y592" s="551"/>
    </row>
    <row r="593" spans="1:25" x14ac:dyDescent="0.25">
      <c r="A593" s="29"/>
      <c r="B593" s="1100"/>
      <c r="C593" s="50"/>
      <c r="D593" s="50"/>
      <c r="E593" s="845"/>
      <c r="F593" s="50"/>
      <c r="G593" s="847"/>
      <c r="H593" s="847"/>
      <c r="I593" s="50"/>
      <c r="J593" s="1103"/>
      <c r="P593" s="295"/>
      <c r="Q593" s="379"/>
      <c r="R593" s="296"/>
      <c r="S593" s="296"/>
      <c r="T593" s="297"/>
      <c r="U593" s="296"/>
      <c r="V593" s="298"/>
      <c r="W593" s="298"/>
      <c r="X593" s="296"/>
      <c r="Y593" s="551"/>
    </row>
    <row r="594" spans="1:25" x14ac:dyDescent="0.25">
      <c r="A594" s="29"/>
      <c r="B594" s="1100"/>
      <c r="C594" s="50"/>
      <c r="D594" s="50"/>
      <c r="E594" s="845"/>
      <c r="F594" s="50"/>
      <c r="G594" s="847"/>
      <c r="H594" s="847"/>
      <c r="I594" s="50"/>
      <c r="J594" s="1103"/>
      <c r="P594" s="295"/>
      <c r="Q594" s="379"/>
      <c r="R594" s="296"/>
      <c r="S594" s="296"/>
      <c r="T594" s="297"/>
      <c r="U594" s="296"/>
      <c r="V594" s="298"/>
      <c r="W594" s="298"/>
      <c r="X594" s="296"/>
      <c r="Y594" s="551"/>
    </row>
    <row r="595" spans="1:25" x14ac:dyDescent="0.25">
      <c r="A595" s="29"/>
      <c r="B595" s="1100"/>
      <c r="C595" s="50"/>
      <c r="D595" s="50"/>
      <c r="E595" s="845"/>
      <c r="F595" s="50"/>
      <c r="G595" s="847"/>
      <c r="H595" s="847"/>
      <c r="I595" s="50"/>
      <c r="J595" s="1103"/>
      <c r="P595" s="295"/>
      <c r="Q595" s="379"/>
      <c r="R595" s="296"/>
      <c r="S595" s="296"/>
      <c r="T595" s="297"/>
      <c r="U595" s="296"/>
      <c r="V595" s="298"/>
      <c r="W595" s="298"/>
      <c r="X595" s="296"/>
      <c r="Y595" s="551"/>
    </row>
    <row r="596" spans="1:25" x14ac:dyDescent="0.25">
      <c r="A596" s="29"/>
      <c r="B596" s="1100"/>
      <c r="C596" s="50"/>
      <c r="D596" s="50"/>
      <c r="E596" s="845"/>
      <c r="F596" s="50"/>
      <c r="G596" s="847"/>
      <c r="H596" s="847"/>
      <c r="I596" s="50"/>
      <c r="J596" s="1103"/>
      <c r="P596" s="295"/>
      <c r="Q596" s="379"/>
      <c r="R596" s="296"/>
      <c r="S596" s="296"/>
      <c r="T596" s="297"/>
      <c r="U596" s="296"/>
      <c r="V596" s="298"/>
      <c r="W596" s="298"/>
      <c r="X596" s="296"/>
      <c r="Y596" s="551"/>
    </row>
    <row r="597" spans="1:25" x14ac:dyDescent="0.25">
      <c r="A597" s="29"/>
      <c r="B597" s="1100"/>
      <c r="C597" s="50"/>
      <c r="D597" s="50"/>
      <c r="E597" s="845"/>
      <c r="F597" s="50"/>
      <c r="G597" s="847"/>
      <c r="H597" s="847"/>
      <c r="I597" s="50"/>
      <c r="J597" s="1103"/>
      <c r="P597" s="295"/>
      <c r="Q597" s="379"/>
      <c r="R597" s="296"/>
      <c r="S597" s="296"/>
      <c r="T597" s="297"/>
      <c r="U597" s="296"/>
      <c r="V597" s="298"/>
      <c r="W597" s="298"/>
      <c r="X597" s="296"/>
      <c r="Y597" s="551"/>
    </row>
    <row r="598" spans="1:25" x14ac:dyDescent="0.25">
      <c r="A598" s="29"/>
      <c r="B598" s="1100"/>
      <c r="C598" s="50"/>
      <c r="D598" s="50"/>
      <c r="E598" s="845"/>
      <c r="F598" s="50"/>
      <c r="G598" s="847"/>
      <c r="H598" s="847"/>
      <c r="I598" s="50"/>
      <c r="J598" s="1103"/>
      <c r="P598" s="295"/>
      <c r="Q598" s="379"/>
      <c r="R598" s="296"/>
      <c r="S598" s="296"/>
      <c r="T598" s="297"/>
      <c r="U598" s="296"/>
      <c r="V598" s="298"/>
      <c r="W598" s="298"/>
      <c r="X598" s="296"/>
      <c r="Y598" s="551"/>
    </row>
    <row r="599" spans="1:25" x14ac:dyDescent="0.25">
      <c r="A599" s="29"/>
      <c r="B599" s="1100"/>
      <c r="C599" s="50"/>
      <c r="D599" s="50"/>
      <c r="E599" s="845"/>
      <c r="F599" s="50"/>
      <c r="G599" s="847"/>
      <c r="H599" s="847"/>
      <c r="I599" s="50"/>
      <c r="J599" s="1103"/>
      <c r="P599" s="295"/>
      <c r="Q599" s="379"/>
      <c r="R599" s="296"/>
      <c r="S599" s="296"/>
      <c r="T599" s="297"/>
      <c r="U599" s="296"/>
      <c r="V599" s="298"/>
      <c r="W599" s="298"/>
      <c r="X599" s="296"/>
      <c r="Y599" s="551"/>
    </row>
    <row r="600" spans="1:25" x14ac:dyDescent="0.25">
      <c r="A600" s="29"/>
      <c r="B600" s="1100"/>
      <c r="C600" s="50"/>
      <c r="D600" s="50"/>
      <c r="E600" s="845"/>
      <c r="F600" s="50"/>
      <c r="G600" s="847"/>
      <c r="H600" s="847"/>
      <c r="I600" s="50"/>
      <c r="J600" s="1103"/>
      <c r="P600" s="295"/>
      <c r="Q600" s="379"/>
      <c r="R600" s="296"/>
      <c r="S600" s="296"/>
      <c r="T600" s="297"/>
      <c r="U600" s="296"/>
      <c r="V600" s="298"/>
      <c r="W600" s="298"/>
      <c r="X600" s="296"/>
      <c r="Y600" s="551"/>
    </row>
    <row r="601" spans="1:25" x14ac:dyDescent="0.25">
      <c r="A601" s="29"/>
      <c r="B601" s="1100"/>
      <c r="C601" s="50"/>
      <c r="D601" s="50"/>
      <c r="E601" s="845"/>
      <c r="F601" s="50"/>
      <c r="G601" s="847"/>
      <c r="H601" s="847"/>
      <c r="I601" s="50"/>
      <c r="J601" s="1103"/>
      <c r="P601" s="295"/>
      <c r="Q601" s="379"/>
      <c r="R601" s="296"/>
      <c r="S601" s="296"/>
      <c r="T601" s="297"/>
      <c r="U601" s="296"/>
      <c r="V601" s="298"/>
      <c r="W601" s="298"/>
      <c r="X601" s="296"/>
      <c r="Y601" s="551"/>
    </row>
    <row r="602" spans="1:25" x14ac:dyDescent="0.25">
      <c r="A602" s="29"/>
      <c r="B602" s="1100"/>
      <c r="C602" s="50"/>
      <c r="D602" s="50"/>
      <c r="E602" s="845"/>
      <c r="F602" s="50"/>
      <c r="G602" s="847"/>
      <c r="H602" s="847"/>
      <c r="I602" s="50"/>
      <c r="J602" s="1103"/>
      <c r="P602" s="295"/>
      <c r="Q602" s="379"/>
      <c r="R602" s="296"/>
      <c r="S602" s="296"/>
      <c r="T602" s="297"/>
      <c r="U602" s="296"/>
      <c r="V602" s="298"/>
      <c r="W602" s="298"/>
      <c r="X602" s="296"/>
      <c r="Y602" s="551"/>
    </row>
    <row r="603" spans="1:25" x14ac:dyDescent="0.25">
      <c r="A603" s="29"/>
      <c r="B603" s="1100"/>
      <c r="C603" s="50"/>
      <c r="D603" s="50"/>
      <c r="E603" s="845"/>
      <c r="F603" s="50"/>
      <c r="G603" s="847"/>
      <c r="H603" s="847"/>
      <c r="I603" s="50"/>
      <c r="J603" s="1103"/>
      <c r="P603" s="295"/>
      <c r="Q603" s="379"/>
      <c r="R603" s="296"/>
      <c r="S603" s="296"/>
      <c r="T603" s="297"/>
      <c r="U603" s="296"/>
      <c r="V603" s="298"/>
      <c r="W603" s="298"/>
      <c r="X603" s="296"/>
      <c r="Y603" s="551"/>
    </row>
    <row r="604" spans="1:25" x14ac:dyDescent="0.25">
      <c r="A604" s="29"/>
      <c r="B604" s="1100"/>
      <c r="C604" s="50"/>
      <c r="D604" s="50"/>
      <c r="E604" s="845"/>
      <c r="F604" s="50"/>
      <c r="G604" s="847"/>
      <c r="H604" s="847"/>
      <c r="I604" s="50"/>
      <c r="J604" s="1103"/>
      <c r="P604" s="295"/>
      <c r="Q604" s="379"/>
      <c r="R604" s="296"/>
      <c r="S604" s="296"/>
      <c r="T604" s="297"/>
      <c r="U604" s="296"/>
      <c r="V604" s="298"/>
      <c r="W604" s="298"/>
      <c r="X604" s="296"/>
      <c r="Y604" s="551"/>
    </row>
    <row r="605" spans="1:25" x14ac:dyDescent="0.25">
      <c r="A605" s="29"/>
      <c r="B605" s="1100"/>
      <c r="C605" s="50"/>
      <c r="D605" s="50"/>
      <c r="E605" s="845"/>
      <c r="F605" s="50"/>
      <c r="G605" s="847"/>
      <c r="H605" s="847"/>
      <c r="I605" s="50"/>
      <c r="J605" s="1103"/>
      <c r="P605" s="295"/>
      <c r="Q605" s="379"/>
      <c r="R605" s="296"/>
      <c r="S605" s="296"/>
      <c r="T605" s="297"/>
      <c r="U605" s="296"/>
      <c r="V605" s="298"/>
      <c r="W605" s="298"/>
      <c r="X605" s="296"/>
      <c r="Y605" s="551"/>
    </row>
    <row r="606" spans="1:25" x14ac:dyDescent="0.25">
      <c r="A606" s="29"/>
      <c r="B606" s="1100"/>
      <c r="C606" s="50"/>
      <c r="D606" s="50"/>
      <c r="E606" s="845"/>
      <c r="F606" s="50"/>
      <c r="G606" s="847"/>
      <c r="H606" s="847"/>
      <c r="I606" s="50"/>
      <c r="J606" s="1103"/>
      <c r="P606" s="295"/>
      <c r="Q606" s="379"/>
      <c r="R606" s="296"/>
      <c r="S606" s="296"/>
      <c r="T606" s="297"/>
      <c r="U606" s="296"/>
      <c r="V606" s="298"/>
      <c r="W606" s="298"/>
      <c r="X606" s="296"/>
      <c r="Y606" s="551"/>
    </row>
    <row r="607" spans="1:25" x14ac:dyDescent="0.25">
      <c r="A607" s="29"/>
      <c r="B607" s="1100"/>
      <c r="C607" s="50"/>
      <c r="D607" s="50"/>
      <c r="E607" s="845"/>
      <c r="F607" s="50"/>
      <c r="G607" s="847"/>
      <c r="H607" s="847"/>
      <c r="I607" s="50"/>
      <c r="J607" s="1103"/>
      <c r="P607" s="295"/>
      <c r="Q607" s="379"/>
      <c r="R607" s="296"/>
      <c r="S607" s="296"/>
      <c r="T607" s="297"/>
      <c r="U607" s="296"/>
      <c r="V607" s="298"/>
      <c r="W607" s="298"/>
      <c r="X607" s="296"/>
      <c r="Y607" s="551"/>
    </row>
    <row r="608" spans="1:25" x14ac:dyDescent="0.25">
      <c r="A608" s="29"/>
      <c r="B608" s="1100"/>
      <c r="C608" s="50"/>
      <c r="D608" s="50"/>
      <c r="E608" s="845"/>
      <c r="F608" s="50"/>
      <c r="G608" s="847"/>
      <c r="H608" s="847"/>
      <c r="I608" s="50"/>
      <c r="J608" s="1103"/>
      <c r="P608" s="295"/>
      <c r="Q608" s="379"/>
      <c r="R608" s="296"/>
      <c r="S608" s="296"/>
      <c r="T608" s="297"/>
      <c r="U608" s="296"/>
      <c r="V608" s="298"/>
      <c r="W608" s="298"/>
      <c r="X608" s="296"/>
      <c r="Y608" s="551"/>
    </row>
    <row r="609" spans="1:25" x14ac:dyDescent="0.25">
      <c r="A609" s="29"/>
      <c r="B609" s="1100"/>
      <c r="C609" s="50"/>
      <c r="D609" s="50"/>
      <c r="E609" s="845"/>
      <c r="F609" s="50"/>
      <c r="G609" s="847"/>
      <c r="H609" s="847"/>
      <c r="I609" s="50"/>
      <c r="J609" s="1103"/>
      <c r="P609" s="295"/>
      <c r="Q609" s="379"/>
      <c r="R609" s="296"/>
      <c r="S609" s="296"/>
      <c r="T609" s="297"/>
      <c r="U609" s="296"/>
      <c r="V609" s="298"/>
      <c r="W609" s="298"/>
      <c r="X609" s="296"/>
      <c r="Y609" s="551"/>
    </row>
    <row r="610" spans="1:25" x14ac:dyDescent="0.25">
      <c r="A610" s="29"/>
      <c r="B610" s="1100"/>
      <c r="C610" s="50"/>
      <c r="D610" s="50"/>
      <c r="E610" s="845"/>
      <c r="F610" s="50"/>
      <c r="G610" s="847"/>
      <c r="H610" s="847"/>
      <c r="I610" s="50"/>
      <c r="J610" s="1103"/>
      <c r="P610" s="295"/>
      <c r="Q610" s="379"/>
      <c r="R610" s="296"/>
      <c r="S610" s="296"/>
      <c r="T610" s="297"/>
      <c r="U610" s="296"/>
      <c r="V610" s="298"/>
      <c r="W610" s="298"/>
      <c r="X610" s="296"/>
      <c r="Y610" s="551"/>
    </row>
    <row r="611" spans="1:25" x14ac:dyDescent="0.25">
      <c r="A611" s="29"/>
      <c r="B611" s="1100"/>
      <c r="C611" s="50"/>
      <c r="D611" s="50"/>
      <c r="E611" s="845"/>
      <c r="F611" s="50"/>
      <c r="G611" s="847"/>
      <c r="H611" s="847"/>
      <c r="I611" s="50"/>
      <c r="J611" s="1103"/>
      <c r="P611" s="295"/>
      <c r="Q611" s="379"/>
      <c r="R611" s="296"/>
      <c r="S611" s="296"/>
      <c r="T611" s="297"/>
      <c r="U611" s="296"/>
      <c r="V611" s="298"/>
      <c r="W611" s="298"/>
      <c r="X611" s="296"/>
      <c r="Y611" s="551"/>
    </row>
    <row r="612" spans="1:25" x14ac:dyDescent="0.25">
      <c r="A612" s="29"/>
      <c r="B612" s="1100"/>
      <c r="C612" s="50"/>
      <c r="D612" s="50"/>
      <c r="E612" s="845"/>
      <c r="F612" s="50"/>
      <c r="G612" s="847"/>
      <c r="H612" s="847"/>
      <c r="I612" s="50"/>
      <c r="J612" s="1103"/>
      <c r="P612" s="295"/>
      <c r="Q612" s="379"/>
      <c r="R612" s="296"/>
      <c r="S612" s="296"/>
      <c r="T612" s="297"/>
      <c r="U612" s="296"/>
      <c r="V612" s="298"/>
      <c r="W612" s="298"/>
      <c r="X612" s="296"/>
      <c r="Y612" s="551"/>
    </row>
    <row r="613" spans="1:25" x14ac:dyDescent="0.25">
      <c r="A613" s="29"/>
      <c r="B613" s="1100"/>
      <c r="C613" s="50"/>
      <c r="D613" s="50"/>
      <c r="E613" s="845"/>
      <c r="F613" s="50"/>
      <c r="G613" s="847"/>
      <c r="H613" s="847"/>
      <c r="I613" s="50"/>
      <c r="J613" s="1103"/>
      <c r="P613" s="295"/>
      <c r="Q613" s="379"/>
      <c r="R613" s="296"/>
      <c r="S613" s="296"/>
      <c r="T613" s="297"/>
      <c r="U613" s="296"/>
      <c r="V613" s="298"/>
      <c r="W613" s="298"/>
      <c r="X613" s="296"/>
      <c r="Y613" s="551"/>
    </row>
    <row r="614" spans="1:25" x14ac:dyDescent="0.25">
      <c r="A614" s="29"/>
      <c r="B614" s="1100"/>
      <c r="C614" s="50"/>
      <c r="D614" s="50"/>
      <c r="E614" s="845"/>
      <c r="F614" s="50"/>
      <c r="G614" s="847"/>
      <c r="H614" s="847"/>
      <c r="I614" s="50"/>
      <c r="J614" s="1103"/>
      <c r="P614" s="295"/>
      <c r="Q614" s="379"/>
      <c r="R614" s="296"/>
      <c r="S614" s="296"/>
      <c r="T614" s="297"/>
      <c r="U614" s="296"/>
      <c r="V614" s="298"/>
      <c r="W614" s="298"/>
      <c r="X614" s="296"/>
      <c r="Y614" s="551"/>
    </row>
    <row r="615" spans="1:25" x14ac:dyDescent="0.25">
      <c r="A615" s="29"/>
      <c r="B615" s="1100"/>
      <c r="C615" s="50"/>
      <c r="D615" s="50"/>
      <c r="E615" s="845"/>
      <c r="F615" s="50"/>
      <c r="G615" s="847"/>
      <c r="H615" s="847"/>
      <c r="I615" s="50"/>
      <c r="J615" s="1103"/>
      <c r="P615" s="295"/>
      <c r="Q615" s="379"/>
      <c r="R615" s="296"/>
      <c r="S615" s="296"/>
      <c r="T615" s="297"/>
      <c r="U615" s="296"/>
      <c r="V615" s="298"/>
      <c r="W615" s="298"/>
      <c r="X615" s="296"/>
      <c r="Y615" s="551"/>
    </row>
    <row r="616" spans="1:25" x14ac:dyDescent="0.25">
      <c r="A616" s="29"/>
      <c r="B616" s="1100"/>
      <c r="C616" s="50"/>
      <c r="D616" s="50"/>
      <c r="E616" s="845"/>
      <c r="F616" s="50"/>
      <c r="G616" s="847"/>
      <c r="H616" s="847"/>
      <c r="I616" s="50"/>
      <c r="J616" s="1103"/>
      <c r="P616" s="295"/>
      <c r="Q616" s="379"/>
      <c r="R616" s="296"/>
      <c r="S616" s="296"/>
      <c r="T616" s="297"/>
      <c r="U616" s="296"/>
      <c r="V616" s="298"/>
      <c r="W616" s="298"/>
      <c r="X616" s="296"/>
      <c r="Y616" s="551"/>
    </row>
    <row r="617" spans="1:25" x14ac:dyDescent="0.25">
      <c r="A617" s="29"/>
      <c r="B617" s="1100"/>
      <c r="C617" s="50"/>
      <c r="D617" s="50"/>
      <c r="E617" s="845"/>
      <c r="F617" s="50"/>
      <c r="G617" s="847"/>
      <c r="H617" s="847"/>
      <c r="I617" s="50"/>
      <c r="J617" s="1103"/>
      <c r="P617" s="295"/>
      <c r="Q617" s="379"/>
      <c r="R617" s="296"/>
      <c r="S617" s="296"/>
      <c r="T617" s="297"/>
      <c r="U617" s="296"/>
      <c r="V617" s="298"/>
      <c r="W617" s="298"/>
      <c r="X617" s="296"/>
      <c r="Y617" s="551"/>
    </row>
    <row r="618" spans="1:25" x14ac:dyDescent="0.25">
      <c r="A618" s="29"/>
      <c r="B618" s="1100"/>
      <c r="C618" s="50"/>
      <c r="D618" s="50"/>
      <c r="E618" s="845"/>
      <c r="F618" s="50"/>
      <c r="G618" s="847"/>
      <c r="H618" s="847"/>
      <c r="I618" s="50"/>
      <c r="J618" s="1103"/>
      <c r="P618" s="295"/>
      <c r="Q618" s="379"/>
      <c r="R618" s="296"/>
      <c r="S618" s="296"/>
      <c r="T618" s="297"/>
      <c r="U618" s="296"/>
      <c r="V618" s="298"/>
      <c r="W618" s="298"/>
      <c r="X618" s="296"/>
      <c r="Y618" s="551"/>
    </row>
    <row r="619" spans="1:25" x14ac:dyDescent="0.25">
      <c r="A619" s="29"/>
      <c r="B619" s="1100"/>
      <c r="C619" s="50"/>
      <c r="D619" s="50"/>
      <c r="E619" s="845"/>
      <c r="F619" s="50"/>
      <c r="G619" s="847"/>
      <c r="H619" s="847"/>
      <c r="I619" s="50"/>
      <c r="J619" s="1103"/>
      <c r="P619" s="295"/>
      <c r="Q619" s="379"/>
      <c r="R619" s="296"/>
      <c r="S619" s="296"/>
      <c r="T619" s="297"/>
      <c r="U619" s="296"/>
      <c r="V619" s="298"/>
      <c r="W619" s="298"/>
      <c r="X619" s="296"/>
      <c r="Y619" s="551"/>
    </row>
    <row r="620" spans="1:25" x14ac:dyDescent="0.25">
      <c r="A620" s="29"/>
      <c r="B620" s="1100"/>
      <c r="C620" s="50"/>
      <c r="D620" s="50"/>
      <c r="E620" s="845"/>
      <c r="F620" s="50"/>
      <c r="G620" s="847"/>
      <c r="H620" s="847"/>
      <c r="I620" s="50"/>
      <c r="J620" s="1103"/>
      <c r="P620" s="295"/>
      <c r="Q620" s="379"/>
      <c r="R620" s="296"/>
      <c r="S620" s="296"/>
      <c r="T620" s="297"/>
      <c r="U620" s="296"/>
      <c r="V620" s="298"/>
      <c r="W620" s="298"/>
      <c r="X620" s="296"/>
      <c r="Y620" s="551"/>
    </row>
    <row r="621" spans="1:25" x14ac:dyDescent="0.25">
      <c r="A621" s="29"/>
      <c r="B621" s="1100"/>
      <c r="C621" s="50"/>
      <c r="D621" s="50"/>
      <c r="E621" s="845"/>
      <c r="F621" s="50"/>
      <c r="G621" s="847"/>
      <c r="H621" s="847"/>
      <c r="I621" s="50"/>
      <c r="J621" s="1103"/>
      <c r="P621" s="295"/>
      <c r="Q621" s="379"/>
      <c r="R621" s="296"/>
      <c r="S621" s="296"/>
      <c r="T621" s="297"/>
      <c r="U621" s="296"/>
      <c r="V621" s="298"/>
      <c r="W621" s="298"/>
      <c r="X621" s="296"/>
      <c r="Y621" s="551"/>
    </row>
    <row r="622" spans="1:25" x14ac:dyDescent="0.25">
      <c r="A622" s="29"/>
      <c r="B622" s="1100"/>
      <c r="C622" s="50"/>
      <c r="D622" s="50"/>
      <c r="E622" s="845"/>
      <c r="F622" s="50"/>
      <c r="G622" s="847"/>
      <c r="H622" s="847"/>
      <c r="I622" s="50"/>
      <c r="J622" s="1103"/>
      <c r="P622" s="295"/>
      <c r="Q622" s="379"/>
      <c r="R622" s="296"/>
      <c r="S622" s="296"/>
      <c r="T622" s="297"/>
      <c r="U622" s="296"/>
      <c r="V622" s="298"/>
      <c r="W622" s="298"/>
      <c r="X622" s="296"/>
      <c r="Y622" s="551"/>
    </row>
    <row r="623" spans="1:25" x14ac:dyDescent="0.25">
      <c r="A623" s="29"/>
      <c r="B623" s="1100"/>
      <c r="C623" s="50"/>
      <c r="D623" s="50"/>
      <c r="E623" s="845"/>
      <c r="F623" s="50"/>
      <c r="G623" s="847"/>
      <c r="H623" s="847"/>
      <c r="I623" s="50"/>
      <c r="J623" s="1103"/>
      <c r="P623" s="295"/>
      <c r="Q623" s="379"/>
      <c r="R623" s="296"/>
      <c r="S623" s="296"/>
      <c r="T623" s="297"/>
      <c r="U623" s="296"/>
      <c r="V623" s="298"/>
      <c r="W623" s="298"/>
      <c r="X623" s="296"/>
      <c r="Y623" s="551"/>
    </row>
    <row r="624" spans="1:25" x14ac:dyDescent="0.25">
      <c r="A624" s="29"/>
      <c r="B624" s="1100"/>
      <c r="C624" s="50"/>
      <c r="D624" s="50"/>
      <c r="E624" s="845"/>
      <c r="F624" s="50"/>
      <c r="G624" s="847"/>
      <c r="H624" s="847"/>
      <c r="I624" s="50"/>
      <c r="J624" s="1103"/>
      <c r="P624" s="295"/>
      <c r="Q624" s="379"/>
      <c r="R624" s="296"/>
      <c r="S624" s="296"/>
      <c r="T624" s="297"/>
      <c r="U624" s="296"/>
      <c r="V624" s="298"/>
      <c r="W624" s="298"/>
      <c r="X624" s="296"/>
      <c r="Y624" s="551"/>
    </row>
    <row r="625" spans="1:25" x14ac:dyDescent="0.25">
      <c r="A625" s="29"/>
      <c r="B625" s="1100"/>
      <c r="C625" s="50"/>
      <c r="D625" s="50"/>
      <c r="E625" s="845"/>
      <c r="F625" s="50"/>
      <c r="G625" s="847"/>
      <c r="H625" s="847"/>
      <c r="I625" s="50"/>
      <c r="J625" s="1103"/>
      <c r="P625" s="295"/>
      <c r="Q625" s="379"/>
      <c r="R625" s="296"/>
      <c r="S625" s="296"/>
      <c r="T625" s="297"/>
      <c r="U625" s="296"/>
      <c r="V625" s="298"/>
      <c r="W625" s="298"/>
      <c r="X625" s="296"/>
      <c r="Y625" s="551"/>
    </row>
    <row r="626" spans="1:25" x14ac:dyDescent="0.25">
      <c r="A626" s="29"/>
      <c r="B626" s="1100"/>
      <c r="C626" s="50"/>
      <c r="D626" s="50"/>
      <c r="E626" s="845"/>
      <c r="F626" s="50"/>
      <c r="G626" s="847"/>
      <c r="H626" s="847"/>
      <c r="I626" s="50"/>
      <c r="J626" s="1103"/>
      <c r="P626" s="295"/>
      <c r="Q626" s="379"/>
      <c r="R626" s="296"/>
      <c r="S626" s="296"/>
      <c r="T626" s="297"/>
      <c r="U626" s="296"/>
      <c r="V626" s="298"/>
      <c r="W626" s="298"/>
      <c r="X626" s="296"/>
      <c r="Y626" s="551"/>
    </row>
    <row r="627" spans="1:25" x14ac:dyDescent="0.25">
      <c r="A627" s="29"/>
      <c r="B627" s="1100"/>
      <c r="C627" s="50"/>
      <c r="D627" s="50"/>
      <c r="E627" s="845"/>
      <c r="F627" s="50"/>
      <c r="G627" s="847"/>
      <c r="H627" s="847"/>
      <c r="I627" s="50"/>
      <c r="J627" s="1103"/>
      <c r="P627" s="295"/>
      <c r="Q627" s="379"/>
      <c r="R627" s="296"/>
      <c r="S627" s="296"/>
      <c r="T627" s="297"/>
      <c r="U627" s="296"/>
      <c r="V627" s="298"/>
      <c r="W627" s="298"/>
      <c r="X627" s="296"/>
      <c r="Y627" s="551"/>
    </row>
    <row r="628" spans="1:25" x14ac:dyDescent="0.25">
      <c r="A628" s="29"/>
      <c r="B628" s="1100"/>
      <c r="C628" s="50"/>
      <c r="D628" s="50"/>
      <c r="E628" s="845"/>
      <c r="F628" s="50"/>
      <c r="G628" s="847"/>
      <c r="H628" s="847"/>
      <c r="I628" s="50"/>
      <c r="J628" s="1103"/>
      <c r="P628" s="295"/>
      <c r="Q628" s="379"/>
      <c r="R628" s="296"/>
      <c r="S628" s="296"/>
      <c r="T628" s="297"/>
      <c r="U628" s="296"/>
      <c r="V628" s="298"/>
      <c r="W628" s="298"/>
      <c r="X628" s="296"/>
      <c r="Y628" s="551"/>
    </row>
    <row r="629" spans="1:25" x14ac:dyDescent="0.25">
      <c r="A629" s="29"/>
      <c r="B629" s="1100"/>
      <c r="C629" s="50"/>
      <c r="D629" s="50"/>
      <c r="E629" s="845"/>
      <c r="F629" s="50"/>
      <c r="G629" s="847"/>
      <c r="H629" s="847"/>
      <c r="I629" s="50"/>
      <c r="J629" s="1103"/>
      <c r="P629" s="295"/>
      <c r="Q629" s="379"/>
      <c r="R629" s="296"/>
      <c r="S629" s="296"/>
      <c r="T629" s="297"/>
      <c r="U629" s="296"/>
      <c r="V629" s="298"/>
      <c r="W629" s="298"/>
      <c r="X629" s="296"/>
      <c r="Y629" s="551"/>
    </row>
    <row r="630" spans="1:25" x14ac:dyDescent="0.25">
      <c r="A630" s="29"/>
      <c r="B630" s="1100"/>
      <c r="C630" s="50"/>
      <c r="D630" s="50"/>
      <c r="E630" s="845"/>
      <c r="F630" s="50"/>
      <c r="G630" s="847"/>
      <c r="H630" s="847"/>
      <c r="I630" s="50"/>
      <c r="J630" s="1103"/>
      <c r="P630" s="295"/>
      <c r="Q630" s="379"/>
      <c r="R630" s="296"/>
      <c r="S630" s="296"/>
      <c r="T630" s="297"/>
      <c r="U630" s="296"/>
      <c r="V630" s="298"/>
      <c r="W630" s="298"/>
      <c r="X630" s="296"/>
      <c r="Y630" s="551"/>
    </row>
    <row r="631" spans="1:25" x14ac:dyDescent="0.25">
      <c r="A631" s="29"/>
      <c r="B631" s="1100"/>
      <c r="C631" s="50"/>
      <c r="D631" s="50"/>
      <c r="E631" s="845"/>
      <c r="F631" s="50"/>
      <c r="G631" s="847"/>
      <c r="H631" s="847"/>
      <c r="I631" s="50"/>
      <c r="J631" s="1103"/>
      <c r="P631" s="295"/>
      <c r="Q631" s="379"/>
      <c r="R631" s="296"/>
      <c r="S631" s="296"/>
      <c r="T631" s="297"/>
      <c r="U631" s="296"/>
      <c r="V631" s="298"/>
      <c r="W631" s="298"/>
      <c r="X631" s="296"/>
      <c r="Y631" s="551"/>
    </row>
    <row r="632" spans="1:25" x14ac:dyDescent="0.25">
      <c r="A632" s="29"/>
      <c r="B632" s="1100"/>
      <c r="C632" s="50"/>
      <c r="D632" s="50"/>
      <c r="E632" s="845"/>
      <c r="F632" s="50"/>
      <c r="G632" s="847"/>
      <c r="H632" s="847"/>
      <c r="I632" s="50"/>
      <c r="J632" s="1103"/>
      <c r="P632" s="295"/>
      <c r="Q632" s="379"/>
      <c r="R632" s="296"/>
      <c r="S632" s="296"/>
      <c r="T632" s="297"/>
      <c r="U632" s="296"/>
      <c r="V632" s="298"/>
      <c r="W632" s="298"/>
      <c r="X632" s="296"/>
      <c r="Y632" s="551"/>
    </row>
    <row r="633" spans="1:25" x14ac:dyDescent="0.25">
      <c r="A633" s="29"/>
      <c r="B633" s="1100"/>
      <c r="C633" s="50"/>
      <c r="D633" s="50"/>
      <c r="E633" s="845"/>
      <c r="F633" s="50"/>
      <c r="G633" s="847"/>
      <c r="H633" s="847"/>
      <c r="I633" s="50"/>
      <c r="J633" s="1103"/>
      <c r="P633" s="295"/>
      <c r="Q633" s="379"/>
      <c r="R633" s="296"/>
      <c r="S633" s="296"/>
      <c r="T633" s="297"/>
      <c r="U633" s="296"/>
      <c r="V633" s="298"/>
      <c r="W633" s="298"/>
      <c r="X633" s="296"/>
      <c r="Y633" s="551"/>
    </row>
    <row r="634" spans="1:25" x14ac:dyDescent="0.25">
      <c r="A634" s="29"/>
      <c r="B634" s="1100"/>
      <c r="C634" s="50"/>
      <c r="D634" s="50"/>
      <c r="E634" s="845"/>
      <c r="F634" s="50"/>
      <c r="G634" s="847"/>
      <c r="H634" s="847"/>
      <c r="I634" s="50"/>
      <c r="J634" s="1103"/>
      <c r="P634" s="295"/>
      <c r="Q634" s="379"/>
      <c r="R634" s="296"/>
      <c r="S634" s="296"/>
      <c r="T634" s="297"/>
      <c r="U634" s="296"/>
      <c r="V634" s="298"/>
      <c r="W634" s="298"/>
      <c r="X634" s="296"/>
      <c r="Y634" s="551"/>
    </row>
    <row r="635" spans="1:25" x14ac:dyDescent="0.25">
      <c r="A635" s="29"/>
      <c r="B635" s="1100"/>
      <c r="C635" s="50"/>
      <c r="D635" s="50"/>
      <c r="E635" s="845"/>
      <c r="F635" s="50"/>
      <c r="G635" s="847"/>
      <c r="H635" s="847"/>
      <c r="I635" s="50"/>
      <c r="J635" s="1103"/>
      <c r="P635" s="295"/>
      <c r="Q635" s="379"/>
      <c r="R635" s="296"/>
      <c r="S635" s="296"/>
      <c r="T635" s="297"/>
      <c r="U635" s="296"/>
      <c r="V635" s="298"/>
      <c r="W635" s="298"/>
      <c r="X635" s="296"/>
      <c r="Y635" s="551"/>
    </row>
    <row r="636" spans="1:25" x14ac:dyDescent="0.25">
      <c r="A636" s="29"/>
      <c r="B636" s="1100"/>
      <c r="C636" s="50"/>
      <c r="D636" s="50"/>
      <c r="E636" s="845"/>
      <c r="F636" s="50"/>
      <c r="G636" s="847"/>
      <c r="H636" s="847"/>
      <c r="I636" s="50"/>
      <c r="J636" s="1103"/>
      <c r="P636" s="295"/>
      <c r="Q636" s="379"/>
      <c r="R636" s="296"/>
      <c r="S636" s="296"/>
      <c r="T636" s="297"/>
      <c r="U636" s="296"/>
      <c r="V636" s="298"/>
      <c r="W636" s="298"/>
      <c r="X636" s="296"/>
      <c r="Y636" s="551"/>
    </row>
    <row r="637" spans="1:25" x14ac:dyDescent="0.25">
      <c r="A637" s="29"/>
      <c r="B637" s="1100"/>
      <c r="C637" s="50"/>
      <c r="D637" s="50"/>
      <c r="E637" s="845"/>
      <c r="F637" s="50"/>
      <c r="G637" s="847"/>
      <c r="H637" s="847"/>
      <c r="I637" s="50"/>
      <c r="J637" s="1103"/>
      <c r="P637" s="295"/>
      <c r="Q637" s="379"/>
      <c r="R637" s="296"/>
      <c r="S637" s="296"/>
      <c r="T637" s="297"/>
      <c r="U637" s="296"/>
      <c r="V637" s="298"/>
      <c r="W637" s="298"/>
      <c r="X637" s="296"/>
      <c r="Y637" s="551"/>
    </row>
    <row r="638" spans="1:25" x14ac:dyDescent="0.25">
      <c r="A638" s="29"/>
      <c r="B638" s="1100"/>
      <c r="C638" s="50"/>
      <c r="D638" s="50"/>
      <c r="E638" s="845"/>
      <c r="F638" s="50"/>
      <c r="G638" s="847"/>
      <c r="H638" s="847"/>
      <c r="I638" s="50"/>
      <c r="J638" s="1103"/>
      <c r="P638" s="295"/>
      <c r="Q638" s="379"/>
      <c r="R638" s="296"/>
      <c r="S638" s="296"/>
      <c r="T638" s="297"/>
      <c r="U638" s="296"/>
      <c r="V638" s="298"/>
      <c r="W638" s="298"/>
      <c r="X638" s="296"/>
      <c r="Y638" s="551"/>
    </row>
    <row r="639" spans="1:25" x14ac:dyDescent="0.25">
      <c r="A639" s="29"/>
      <c r="B639" s="1100"/>
      <c r="C639" s="50"/>
      <c r="D639" s="50"/>
      <c r="E639" s="845"/>
      <c r="F639" s="50"/>
      <c r="G639" s="847"/>
      <c r="H639" s="847"/>
      <c r="I639" s="50"/>
      <c r="J639" s="1103"/>
      <c r="P639" s="295"/>
      <c r="Q639" s="379"/>
      <c r="R639" s="296"/>
      <c r="S639" s="296"/>
      <c r="T639" s="297"/>
      <c r="U639" s="296"/>
      <c r="V639" s="298"/>
      <c r="W639" s="298"/>
      <c r="X639" s="296"/>
      <c r="Y639" s="551"/>
    </row>
    <row r="640" spans="1:25" x14ac:dyDescent="0.25">
      <c r="A640" s="29"/>
      <c r="B640" s="1100"/>
      <c r="C640" s="50"/>
      <c r="D640" s="50"/>
      <c r="E640" s="845"/>
      <c r="F640" s="50"/>
      <c r="G640" s="847"/>
      <c r="H640" s="847"/>
      <c r="I640" s="50"/>
      <c r="J640" s="1103"/>
      <c r="P640" s="295"/>
      <c r="Q640" s="379"/>
      <c r="R640" s="296"/>
      <c r="S640" s="296"/>
      <c r="T640" s="297"/>
      <c r="U640" s="296"/>
      <c r="V640" s="298"/>
      <c r="W640" s="298"/>
      <c r="X640" s="296"/>
      <c r="Y640" s="551"/>
    </row>
    <row r="641" spans="1:25" x14ac:dyDescent="0.25">
      <c r="A641" s="29"/>
      <c r="B641" s="1100"/>
      <c r="C641" s="50"/>
      <c r="D641" s="50"/>
      <c r="E641" s="845"/>
      <c r="F641" s="50"/>
      <c r="G641" s="847"/>
      <c r="H641" s="847"/>
      <c r="I641" s="50"/>
      <c r="J641" s="1103"/>
      <c r="P641" s="295"/>
      <c r="Q641" s="379"/>
      <c r="R641" s="296"/>
      <c r="S641" s="296"/>
      <c r="T641" s="297"/>
      <c r="U641" s="296"/>
      <c r="V641" s="298"/>
      <c r="W641" s="298"/>
      <c r="X641" s="296"/>
      <c r="Y641" s="551"/>
    </row>
    <row r="642" spans="1:25" x14ac:dyDescent="0.25">
      <c r="A642" s="29"/>
      <c r="B642" s="1100"/>
      <c r="C642" s="50"/>
      <c r="D642" s="50"/>
      <c r="E642" s="845"/>
      <c r="F642" s="50"/>
      <c r="G642" s="847"/>
      <c r="H642" s="847"/>
      <c r="I642" s="50"/>
      <c r="J642" s="1103"/>
      <c r="P642" s="295"/>
      <c r="Q642" s="379"/>
      <c r="R642" s="296"/>
      <c r="S642" s="296"/>
      <c r="T642" s="297"/>
      <c r="U642" s="296"/>
      <c r="V642" s="298"/>
      <c r="W642" s="298"/>
      <c r="X642" s="296"/>
      <c r="Y642" s="551"/>
    </row>
    <row r="643" spans="1:25" x14ac:dyDescent="0.25">
      <c r="A643" s="29"/>
      <c r="B643" s="1100"/>
      <c r="C643" s="50"/>
      <c r="D643" s="50"/>
      <c r="E643" s="845"/>
      <c r="F643" s="50"/>
      <c r="G643" s="847"/>
      <c r="H643" s="847"/>
      <c r="I643" s="50"/>
      <c r="J643" s="1103"/>
      <c r="P643" s="295"/>
      <c r="Q643" s="379"/>
      <c r="R643" s="296"/>
      <c r="S643" s="296"/>
      <c r="T643" s="297"/>
      <c r="U643" s="296"/>
      <c r="V643" s="298"/>
      <c r="W643" s="298"/>
      <c r="X643" s="296"/>
      <c r="Y643" s="551"/>
    </row>
    <row r="644" spans="1:25" x14ac:dyDescent="0.25">
      <c r="A644" s="29"/>
      <c r="B644" s="1100"/>
      <c r="C644" s="50"/>
      <c r="D644" s="50"/>
      <c r="E644" s="845"/>
      <c r="F644" s="50"/>
      <c r="G644" s="847"/>
      <c r="H644" s="847"/>
      <c r="I644" s="50"/>
      <c r="J644" s="1103"/>
      <c r="P644" s="295"/>
      <c r="Q644" s="379"/>
      <c r="R644" s="296"/>
      <c r="S644" s="296"/>
      <c r="T644" s="297"/>
      <c r="U644" s="296"/>
      <c r="V644" s="298"/>
      <c r="W644" s="298"/>
      <c r="X644" s="296"/>
      <c r="Y644" s="551"/>
    </row>
    <row r="645" spans="1:25" x14ac:dyDescent="0.25">
      <c r="A645" s="29"/>
      <c r="B645" s="1100"/>
      <c r="C645" s="50"/>
      <c r="D645" s="50"/>
      <c r="E645" s="845"/>
      <c r="F645" s="50"/>
      <c r="G645" s="847"/>
      <c r="H645" s="847"/>
      <c r="I645" s="50"/>
      <c r="J645" s="1103"/>
      <c r="P645" s="295"/>
      <c r="Q645" s="379"/>
      <c r="R645" s="296"/>
      <c r="S645" s="296"/>
      <c r="T645" s="297"/>
      <c r="U645" s="296"/>
      <c r="V645" s="298"/>
      <c r="W645" s="298"/>
      <c r="X645" s="296"/>
      <c r="Y645" s="551"/>
    </row>
    <row r="646" spans="1:25" x14ac:dyDescent="0.25">
      <c r="A646" s="29"/>
      <c r="B646" s="1100"/>
      <c r="C646" s="50"/>
      <c r="D646" s="50"/>
      <c r="E646" s="845"/>
      <c r="F646" s="50"/>
      <c r="G646" s="847"/>
      <c r="H646" s="847"/>
      <c r="I646" s="50"/>
      <c r="J646" s="1103"/>
      <c r="P646" s="295"/>
      <c r="Q646" s="379"/>
      <c r="R646" s="296"/>
      <c r="S646" s="296"/>
      <c r="T646" s="297"/>
      <c r="U646" s="296"/>
      <c r="V646" s="298"/>
      <c r="W646" s="298"/>
      <c r="X646" s="296"/>
      <c r="Y646" s="551"/>
    </row>
    <row r="647" spans="1:25" x14ac:dyDescent="0.25">
      <c r="A647" s="29"/>
      <c r="B647" s="1100"/>
      <c r="C647" s="50"/>
      <c r="D647" s="50"/>
      <c r="E647" s="845"/>
      <c r="F647" s="50"/>
      <c r="G647" s="847"/>
      <c r="H647" s="847"/>
      <c r="I647" s="50"/>
      <c r="J647" s="1103"/>
      <c r="P647" s="295"/>
      <c r="Q647" s="379"/>
      <c r="R647" s="296"/>
      <c r="S647" s="296"/>
      <c r="T647" s="297"/>
      <c r="U647" s="296"/>
      <c r="V647" s="298"/>
      <c r="W647" s="298"/>
      <c r="X647" s="296"/>
      <c r="Y647" s="551"/>
    </row>
    <row r="648" spans="1:25" x14ac:dyDescent="0.25">
      <c r="A648" s="29"/>
      <c r="B648" s="1100"/>
      <c r="C648" s="50"/>
      <c r="D648" s="50"/>
      <c r="E648" s="845"/>
      <c r="F648" s="50"/>
      <c r="G648" s="847"/>
      <c r="H648" s="847"/>
      <c r="I648" s="50"/>
      <c r="J648" s="1103"/>
      <c r="P648" s="295"/>
      <c r="Q648" s="379"/>
      <c r="R648" s="296"/>
      <c r="S648" s="296"/>
      <c r="T648" s="297"/>
      <c r="U648" s="296"/>
      <c r="V648" s="298"/>
      <c r="W648" s="298"/>
      <c r="X648" s="296"/>
      <c r="Y648" s="551"/>
    </row>
    <row r="649" spans="1:25" x14ac:dyDescent="0.25">
      <c r="A649" s="29"/>
      <c r="B649" s="1100"/>
      <c r="C649" s="50"/>
      <c r="D649" s="50"/>
      <c r="E649" s="845"/>
      <c r="F649" s="50"/>
      <c r="G649" s="847"/>
      <c r="H649" s="847"/>
      <c r="I649" s="50"/>
      <c r="J649" s="1103"/>
      <c r="P649" s="295"/>
      <c r="Q649" s="379"/>
      <c r="R649" s="296"/>
      <c r="S649" s="296"/>
      <c r="T649" s="297"/>
      <c r="U649" s="296"/>
      <c r="V649" s="298"/>
      <c r="W649" s="298"/>
      <c r="X649" s="296"/>
      <c r="Y649" s="551"/>
    </row>
    <row r="650" spans="1:25" x14ac:dyDescent="0.25">
      <c r="A650" s="29"/>
      <c r="B650" s="1100"/>
      <c r="C650" s="50"/>
      <c r="D650" s="50"/>
      <c r="E650" s="845"/>
      <c r="F650" s="50"/>
      <c r="G650" s="847"/>
      <c r="H650" s="847"/>
      <c r="I650" s="50"/>
      <c r="J650" s="1103"/>
      <c r="P650" s="295"/>
      <c r="Q650" s="379"/>
      <c r="R650" s="296"/>
      <c r="S650" s="296"/>
      <c r="T650" s="297"/>
      <c r="U650" s="296"/>
      <c r="V650" s="298"/>
      <c r="W650" s="298"/>
      <c r="X650" s="296"/>
      <c r="Y650" s="551"/>
    </row>
    <row r="651" spans="1:25" x14ac:dyDescent="0.25">
      <c r="A651" s="29"/>
      <c r="B651" s="1100"/>
      <c r="C651" s="50"/>
      <c r="D651" s="50"/>
      <c r="E651" s="845"/>
      <c r="F651" s="50"/>
      <c r="G651" s="847"/>
      <c r="H651" s="847"/>
      <c r="I651" s="50"/>
      <c r="J651" s="1103"/>
      <c r="P651" s="295"/>
      <c r="Q651" s="379"/>
      <c r="R651" s="296"/>
      <c r="S651" s="296"/>
      <c r="T651" s="297"/>
      <c r="U651" s="296"/>
      <c r="V651" s="298"/>
      <c r="W651" s="298"/>
      <c r="X651" s="296"/>
      <c r="Y651" s="551"/>
    </row>
    <row r="652" spans="1:25" x14ac:dyDescent="0.25">
      <c r="A652" s="29"/>
      <c r="B652" s="1100"/>
      <c r="C652" s="50"/>
      <c r="D652" s="50"/>
      <c r="E652" s="845"/>
      <c r="F652" s="50"/>
      <c r="G652" s="847"/>
      <c r="H652" s="847"/>
      <c r="I652" s="50"/>
      <c r="J652" s="1103"/>
      <c r="P652" s="295"/>
      <c r="Q652" s="379"/>
      <c r="R652" s="296"/>
      <c r="S652" s="296"/>
      <c r="T652" s="297"/>
      <c r="U652" s="296"/>
      <c r="V652" s="298"/>
      <c r="W652" s="298"/>
      <c r="X652" s="296"/>
      <c r="Y652" s="551"/>
    </row>
    <row r="653" spans="1:25" x14ac:dyDescent="0.25">
      <c r="A653" s="29"/>
      <c r="B653" s="1100"/>
      <c r="C653" s="50"/>
      <c r="D653" s="50"/>
      <c r="E653" s="845"/>
      <c r="F653" s="50"/>
      <c r="G653" s="847"/>
      <c r="H653" s="847"/>
      <c r="I653" s="50"/>
      <c r="J653" s="1103"/>
      <c r="P653" s="295"/>
      <c r="Q653" s="379"/>
      <c r="R653" s="296"/>
      <c r="S653" s="296"/>
      <c r="T653" s="297"/>
      <c r="U653" s="296"/>
      <c r="V653" s="298"/>
      <c r="W653" s="298"/>
      <c r="X653" s="296"/>
      <c r="Y653" s="551"/>
    </row>
    <row r="654" spans="1:25" x14ac:dyDescent="0.25">
      <c r="A654" s="29"/>
      <c r="B654" s="1100"/>
      <c r="C654" s="50"/>
      <c r="D654" s="50"/>
      <c r="E654" s="845"/>
      <c r="F654" s="50"/>
      <c r="G654" s="847"/>
      <c r="H654" s="847"/>
      <c r="I654" s="50"/>
      <c r="J654" s="1103"/>
      <c r="P654" s="295"/>
      <c r="Q654" s="379"/>
      <c r="R654" s="296"/>
      <c r="S654" s="296"/>
      <c r="T654" s="297"/>
      <c r="U654" s="296"/>
      <c r="V654" s="298"/>
      <c r="W654" s="298"/>
      <c r="X654" s="296"/>
      <c r="Y654" s="551"/>
    </row>
    <row r="655" spans="1:25" x14ac:dyDescent="0.25">
      <c r="A655" s="29"/>
      <c r="B655" s="1100"/>
      <c r="C655" s="50"/>
      <c r="D655" s="50"/>
      <c r="E655" s="845"/>
      <c r="F655" s="50"/>
      <c r="G655" s="847"/>
      <c r="H655" s="847"/>
      <c r="I655" s="50"/>
      <c r="J655" s="1103"/>
      <c r="P655" s="295"/>
      <c r="Q655" s="379"/>
      <c r="R655" s="296"/>
      <c r="S655" s="296"/>
      <c r="T655" s="297"/>
      <c r="U655" s="296"/>
      <c r="V655" s="298"/>
      <c r="W655" s="298"/>
      <c r="X655" s="296"/>
      <c r="Y655" s="551"/>
    </row>
    <row r="656" spans="1:25" x14ac:dyDescent="0.25">
      <c r="A656" s="29"/>
      <c r="B656" s="1100"/>
      <c r="C656" s="50"/>
      <c r="D656" s="50"/>
      <c r="E656" s="845"/>
      <c r="F656" s="50"/>
      <c r="G656" s="847"/>
      <c r="H656" s="847"/>
      <c r="I656" s="50"/>
      <c r="J656" s="1103"/>
      <c r="P656" s="295"/>
      <c r="Q656" s="379"/>
      <c r="R656" s="296"/>
      <c r="S656" s="296"/>
      <c r="T656" s="297"/>
      <c r="U656" s="296"/>
      <c r="V656" s="298"/>
      <c r="W656" s="298"/>
      <c r="X656" s="296"/>
      <c r="Y656" s="551"/>
    </row>
    <row r="657" spans="1:25" x14ac:dyDescent="0.25">
      <c r="A657" s="29"/>
      <c r="B657" s="1100"/>
      <c r="C657" s="50"/>
      <c r="D657" s="50"/>
      <c r="E657" s="845"/>
      <c r="F657" s="50"/>
      <c r="G657" s="847"/>
      <c r="H657" s="847"/>
      <c r="I657" s="50"/>
      <c r="J657" s="1103"/>
      <c r="P657" s="295"/>
      <c r="Q657" s="379"/>
      <c r="R657" s="296"/>
      <c r="S657" s="296"/>
      <c r="T657" s="297"/>
      <c r="U657" s="296"/>
      <c r="V657" s="298"/>
      <c r="W657" s="298"/>
      <c r="X657" s="296"/>
      <c r="Y657" s="551"/>
    </row>
    <row r="658" spans="1:25" x14ac:dyDescent="0.25">
      <c r="A658" s="29"/>
      <c r="B658" s="1100"/>
      <c r="C658" s="50"/>
      <c r="D658" s="50"/>
      <c r="E658" s="845"/>
      <c r="F658" s="50"/>
      <c r="G658" s="847"/>
      <c r="H658" s="847"/>
      <c r="I658" s="50"/>
      <c r="J658" s="1103"/>
      <c r="P658" s="295"/>
      <c r="Q658" s="379"/>
      <c r="R658" s="296"/>
      <c r="S658" s="296"/>
      <c r="T658" s="297"/>
      <c r="U658" s="296"/>
      <c r="V658" s="298"/>
      <c r="W658" s="298"/>
      <c r="X658" s="296"/>
      <c r="Y658" s="551"/>
    </row>
    <row r="659" spans="1:25" x14ac:dyDescent="0.25">
      <c r="A659" s="29"/>
      <c r="B659" s="1100"/>
      <c r="C659" s="50"/>
      <c r="D659" s="50"/>
      <c r="E659" s="845"/>
      <c r="F659" s="50"/>
      <c r="G659" s="847"/>
      <c r="H659" s="847"/>
      <c r="I659" s="50"/>
      <c r="J659" s="1103"/>
      <c r="P659" s="295"/>
      <c r="Q659" s="379"/>
      <c r="R659" s="296"/>
      <c r="S659" s="296"/>
      <c r="T659" s="297"/>
      <c r="U659" s="296"/>
      <c r="V659" s="298"/>
      <c r="W659" s="298"/>
      <c r="X659" s="296"/>
      <c r="Y659" s="551"/>
    </row>
    <row r="660" spans="1:25" x14ac:dyDescent="0.25">
      <c r="A660" s="29"/>
      <c r="B660" s="1100"/>
      <c r="C660" s="50"/>
      <c r="D660" s="50"/>
      <c r="E660" s="845"/>
      <c r="F660" s="50"/>
      <c r="G660" s="847"/>
      <c r="H660" s="847"/>
      <c r="I660" s="50"/>
      <c r="J660" s="1103"/>
      <c r="P660" s="295"/>
      <c r="Q660" s="379"/>
      <c r="R660" s="296"/>
      <c r="S660" s="296"/>
      <c r="T660" s="297"/>
      <c r="U660" s="296"/>
      <c r="V660" s="298"/>
      <c r="W660" s="298"/>
      <c r="X660" s="296"/>
      <c r="Y660" s="551"/>
    </row>
    <row r="661" spans="1:25" x14ac:dyDescent="0.25">
      <c r="A661" s="29"/>
      <c r="B661" s="1100"/>
      <c r="C661" s="50"/>
      <c r="D661" s="50"/>
      <c r="E661" s="845"/>
      <c r="F661" s="50"/>
      <c r="G661" s="847"/>
      <c r="H661" s="847"/>
      <c r="I661" s="50"/>
      <c r="J661" s="1103"/>
      <c r="P661" s="295"/>
      <c r="Q661" s="379"/>
      <c r="R661" s="296"/>
      <c r="S661" s="296"/>
      <c r="T661" s="297"/>
      <c r="U661" s="296"/>
      <c r="V661" s="298"/>
      <c r="W661" s="298"/>
      <c r="X661" s="296"/>
      <c r="Y661" s="551"/>
    </row>
    <row r="662" spans="1:25" x14ac:dyDescent="0.25">
      <c r="A662" s="29"/>
      <c r="B662" s="1100"/>
      <c r="C662" s="50"/>
      <c r="D662" s="50"/>
      <c r="E662" s="845"/>
      <c r="F662" s="50"/>
      <c r="G662" s="847"/>
      <c r="H662" s="847"/>
      <c r="I662" s="50"/>
      <c r="J662" s="1103"/>
      <c r="P662" s="295"/>
      <c r="Q662" s="379"/>
      <c r="R662" s="296"/>
      <c r="S662" s="296"/>
      <c r="T662" s="297"/>
      <c r="U662" s="296"/>
      <c r="V662" s="298"/>
      <c r="W662" s="298"/>
      <c r="X662" s="296"/>
      <c r="Y662" s="551"/>
    </row>
    <row r="663" spans="1:25" x14ac:dyDescent="0.25">
      <c r="A663" s="29"/>
      <c r="B663" s="1100"/>
      <c r="C663" s="50"/>
      <c r="D663" s="50"/>
      <c r="E663" s="845"/>
      <c r="F663" s="50"/>
      <c r="G663" s="847"/>
      <c r="H663" s="847"/>
      <c r="I663" s="50"/>
      <c r="J663" s="1103"/>
      <c r="P663" s="295"/>
      <c r="Q663" s="379"/>
      <c r="R663" s="296"/>
      <c r="S663" s="296"/>
      <c r="T663" s="297"/>
      <c r="U663" s="296"/>
      <c r="V663" s="298"/>
      <c r="W663" s="298"/>
      <c r="X663" s="296"/>
      <c r="Y663" s="551"/>
    </row>
    <row r="664" spans="1:25" x14ac:dyDescent="0.25">
      <c r="A664" s="29"/>
      <c r="B664" s="1100"/>
      <c r="C664" s="50"/>
      <c r="D664" s="50"/>
      <c r="E664" s="845"/>
      <c r="F664" s="50"/>
      <c r="G664" s="847"/>
      <c r="H664" s="847"/>
      <c r="I664" s="50"/>
      <c r="J664" s="1103"/>
      <c r="P664" s="295"/>
      <c r="Q664" s="379"/>
      <c r="R664" s="296"/>
      <c r="S664" s="296"/>
      <c r="T664" s="297"/>
      <c r="U664" s="296"/>
      <c r="V664" s="298"/>
      <c r="W664" s="298"/>
      <c r="X664" s="296"/>
      <c r="Y664" s="551"/>
    </row>
    <row r="665" spans="1:25" x14ac:dyDescent="0.25">
      <c r="A665" s="29"/>
      <c r="B665" s="1100"/>
      <c r="C665" s="50"/>
      <c r="D665" s="50"/>
      <c r="E665" s="845"/>
      <c r="F665" s="50"/>
      <c r="G665" s="847"/>
      <c r="H665" s="847"/>
      <c r="I665" s="50"/>
      <c r="J665" s="1103"/>
      <c r="P665" s="295"/>
      <c r="Q665" s="379"/>
      <c r="R665" s="296"/>
      <c r="S665" s="296"/>
      <c r="T665" s="297"/>
      <c r="U665" s="296"/>
      <c r="V665" s="298"/>
      <c r="W665" s="298"/>
      <c r="X665" s="296"/>
      <c r="Y665" s="551"/>
    </row>
    <row r="666" spans="1:25" x14ac:dyDescent="0.25">
      <c r="A666" s="29"/>
      <c r="B666" s="1100"/>
      <c r="C666" s="50"/>
      <c r="D666" s="50"/>
      <c r="E666" s="845"/>
      <c r="F666" s="50"/>
      <c r="G666" s="847"/>
      <c r="H666" s="847"/>
      <c r="I666" s="50"/>
      <c r="J666" s="1103"/>
      <c r="P666" s="295"/>
      <c r="Q666" s="379"/>
      <c r="R666" s="296"/>
      <c r="S666" s="296"/>
      <c r="T666" s="297"/>
      <c r="U666" s="296"/>
      <c r="V666" s="298"/>
      <c r="W666" s="298"/>
      <c r="X666" s="296"/>
      <c r="Y666" s="551"/>
    </row>
    <row r="667" spans="1:25" x14ac:dyDescent="0.25">
      <c r="A667" s="29"/>
      <c r="B667" s="1100"/>
      <c r="C667" s="50"/>
      <c r="D667" s="50"/>
      <c r="E667" s="845"/>
      <c r="F667" s="50"/>
      <c r="G667" s="847"/>
      <c r="H667" s="847"/>
      <c r="I667" s="50"/>
      <c r="J667" s="1103"/>
      <c r="P667" s="295"/>
      <c r="Q667" s="379"/>
      <c r="R667" s="296"/>
      <c r="S667" s="296"/>
      <c r="T667" s="297"/>
      <c r="U667" s="296"/>
      <c r="V667" s="298"/>
      <c r="W667" s="298"/>
      <c r="X667" s="296"/>
      <c r="Y667" s="551"/>
    </row>
    <row r="668" spans="1:25" x14ac:dyDescent="0.25">
      <c r="A668" s="29"/>
      <c r="B668" s="1100"/>
      <c r="C668" s="50"/>
      <c r="D668" s="50"/>
      <c r="E668" s="845"/>
      <c r="F668" s="50"/>
      <c r="G668" s="847"/>
      <c r="H668" s="847"/>
      <c r="I668" s="50"/>
      <c r="J668" s="1103"/>
      <c r="P668" s="295"/>
      <c r="Q668" s="379"/>
      <c r="R668" s="296"/>
      <c r="S668" s="296"/>
      <c r="T668" s="297"/>
      <c r="U668" s="296"/>
      <c r="V668" s="298"/>
      <c r="W668" s="298"/>
      <c r="X668" s="296"/>
      <c r="Y668" s="551"/>
    </row>
    <row r="669" spans="1:25" x14ac:dyDescent="0.25">
      <c r="A669" s="29"/>
      <c r="B669" s="1100"/>
      <c r="C669" s="50"/>
      <c r="D669" s="50"/>
      <c r="E669" s="845"/>
      <c r="F669" s="50"/>
      <c r="G669" s="847"/>
      <c r="H669" s="847"/>
      <c r="I669" s="50"/>
      <c r="J669" s="1103"/>
      <c r="P669" s="295"/>
      <c r="Q669" s="379"/>
      <c r="R669" s="296"/>
      <c r="S669" s="296"/>
      <c r="T669" s="297"/>
      <c r="U669" s="296"/>
      <c r="V669" s="298"/>
      <c r="W669" s="298"/>
      <c r="X669" s="296"/>
      <c r="Y669" s="551"/>
    </row>
    <row r="670" spans="1:25" x14ac:dyDescent="0.25">
      <c r="A670" s="29"/>
      <c r="B670" s="1100"/>
      <c r="C670" s="50"/>
      <c r="D670" s="50"/>
      <c r="E670" s="845"/>
      <c r="F670" s="50"/>
      <c r="G670" s="847"/>
      <c r="H670" s="847"/>
      <c r="I670" s="50"/>
      <c r="J670" s="1103"/>
      <c r="P670" s="295"/>
      <c r="Q670" s="379"/>
      <c r="R670" s="296"/>
      <c r="S670" s="296"/>
      <c r="T670" s="297"/>
      <c r="U670" s="296"/>
      <c r="V670" s="298"/>
      <c r="W670" s="298"/>
      <c r="X670" s="296"/>
      <c r="Y670" s="551"/>
    </row>
    <row r="671" spans="1:25" x14ac:dyDescent="0.25">
      <c r="A671" s="29"/>
      <c r="B671" s="1100"/>
      <c r="C671" s="50"/>
      <c r="D671" s="50"/>
      <c r="E671" s="845"/>
      <c r="F671" s="50"/>
      <c r="G671" s="847"/>
      <c r="H671" s="847"/>
      <c r="I671" s="50"/>
      <c r="J671" s="1103"/>
      <c r="P671" s="295"/>
      <c r="Q671" s="379"/>
      <c r="R671" s="296"/>
      <c r="S671" s="296"/>
      <c r="T671" s="297"/>
      <c r="U671" s="296"/>
      <c r="V671" s="298"/>
      <c r="W671" s="298"/>
      <c r="X671" s="296"/>
      <c r="Y671" s="551"/>
    </row>
    <row r="672" spans="1:25" x14ac:dyDescent="0.25">
      <c r="A672" s="29"/>
      <c r="B672" s="1100"/>
      <c r="C672" s="50"/>
      <c r="D672" s="50"/>
      <c r="E672" s="845"/>
      <c r="F672" s="50"/>
      <c r="G672" s="847"/>
      <c r="H672" s="847"/>
      <c r="I672" s="50"/>
      <c r="J672" s="1103"/>
      <c r="P672" s="295"/>
      <c r="Q672" s="379"/>
      <c r="R672" s="296"/>
      <c r="S672" s="296"/>
      <c r="T672" s="297"/>
      <c r="U672" s="296"/>
      <c r="V672" s="298"/>
      <c r="W672" s="298"/>
      <c r="X672" s="296"/>
      <c r="Y672" s="551"/>
    </row>
    <row r="673" spans="1:25" x14ac:dyDescent="0.25">
      <c r="A673" s="29"/>
      <c r="B673" s="1100"/>
      <c r="C673" s="50"/>
      <c r="D673" s="50"/>
      <c r="E673" s="845"/>
      <c r="F673" s="50"/>
      <c r="G673" s="847"/>
      <c r="H673" s="847"/>
      <c r="I673" s="50"/>
      <c r="J673" s="1103"/>
      <c r="P673" s="295"/>
      <c r="Q673" s="379"/>
      <c r="R673" s="296"/>
      <c r="S673" s="296"/>
      <c r="T673" s="297"/>
      <c r="U673" s="296"/>
      <c r="V673" s="298"/>
      <c r="W673" s="298"/>
      <c r="X673" s="296"/>
      <c r="Y673" s="551"/>
    </row>
    <row r="674" spans="1:25" x14ac:dyDescent="0.25">
      <c r="A674" s="29"/>
      <c r="B674" s="1100"/>
      <c r="C674" s="50"/>
      <c r="D674" s="50"/>
      <c r="E674" s="845"/>
      <c r="F674" s="50"/>
      <c r="G674" s="847"/>
      <c r="H674" s="847"/>
      <c r="I674" s="50"/>
      <c r="J674" s="1103"/>
      <c r="P674" s="295"/>
      <c r="Q674" s="379"/>
      <c r="R674" s="296"/>
      <c r="S674" s="296"/>
      <c r="T674" s="297"/>
      <c r="U674" s="296"/>
      <c r="V674" s="298"/>
      <c r="W674" s="298"/>
      <c r="X674" s="296"/>
      <c r="Y674" s="551"/>
    </row>
    <row r="675" spans="1:25" x14ac:dyDescent="0.25">
      <c r="A675" s="29"/>
      <c r="B675" s="1100"/>
      <c r="C675" s="50"/>
      <c r="D675" s="50"/>
      <c r="E675" s="845"/>
      <c r="F675" s="50"/>
      <c r="G675" s="847"/>
      <c r="H675" s="847"/>
      <c r="I675" s="50"/>
      <c r="J675" s="1103"/>
      <c r="P675" s="295"/>
      <c r="Q675" s="379"/>
      <c r="R675" s="296"/>
      <c r="S675" s="296"/>
      <c r="T675" s="297"/>
      <c r="U675" s="296"/>
      <c r="V675" s="298"/>
      <c r="W675" s="298"/>
      <c r="X675" s="296"/>
      <c r="Y675" s="551"/>
    </row>
    <row r="676" spans="1:25" x14ac:dyDescent="0.25">
      <c r="A676" s="29"/>
      <c r="B676" s="1100"/>
      <c r="C676" s="50"/>
      <c r="D676" s="50"/>
      <c r="E676" s="845"/>
      <c r="F676" s="50"/>
      <c r="G676" s="847"/>
      <c r="H676" s="847"/>
      <c r="I676" s="50"/>
      <c r="J676" s="1103"/>
      <c r="P676" s="295"/>
      <c r="Q676" s="379"/>
      <c r="R676" s="296"/>
      <c r="S676" s="296"/>
      <c r="T676" s="297"/>
      <c r="U676" s="296"/>
      <c r="V676" s="298"/>
      <c r="W676" s="298"/>
      <c r="X676" s="296"/>
      <c r="Y676" s="551"/>
    </row>
    <row r="677" spans="1:25" x14ac:dyDescent="0.25">
      <c r="A677" s="29"/>
      <c r="B677" s="1100"/>
      <c r="C677" s="50"/>
      <c r="D677" s="50"/>
      <c r="E677" s="845"/>
      <c r="F677" s="50"/>
      <c r="G677" s="847"/>
      <c r="H677" s="847"/>
      <c r="I677" s="50"/>
      <c r="J677" s="1103"/>
      <c r="P677" s="295"/>
      <c r="Q677" s="379"/>
      <c r="R677" s="296"/>
      <c r="S677" s="296"/>
      <c r="T677" s="297"/>
      <c r="U677" s="296"/>
      <c r="V677" s="298"/>
      <c r="W677" s="298"/>
      <c r="X677" s="296"/>
      <c r="Y677" s="551"/>
    </row>
    <row r="678" spans="1:25" x14ac:dyDescent="0.25">
      <c r="A678" s="29"/>
      <c r="B678" s="1100"/>
      <c r="C678" s="50"/>
      <c r="D678" s="50"/>
      <c r="E678" s="845"/>
      <c r="F678" s="50"/>
      <c r="G678" s="847"/>
      <c r="H678" s="847"/>
      <c r="I678" s="50"/>
      <c r="J678" s="1103"/>
      <c r="P678" s="295"/>
      <c r="Q678" s="379"/>
      <c r="R678" s="296"/>
      <c r="S678" s="296"/>
      <c r="T678" s="297"/>
      <c r="U678" s="296"/>
      <c r="V678" s="298"/>
      <c r="W678" s="298"/>
      <c r="X678" s="296"/>
      <c r="Y678" s="551"/>
    </row>
    <row r="679" spans="1:25" x14ac:dyDescent="0.25">
      <c r="A679" s="29"/>
      <c r="B679" s="1100"/>
      <c r="C679" s="50"/>
      <c r="D679" s="50"/>
      <c r="E679" s="845"/>
      <c r="F679" s="50"/>
      <c r="G679" s="847"/>
      <c r="H679" s="847"/>
      <c r="I679" s="50"/>
      <c r="J679" s="1103"/>
      <c r="P679" s="295"/>
      <c r="Q679" s="379"/>
      <c r="R679" s="296"/>
      <c r="S679" s="296"/>
      <c r="T679" s="297"/>
      <c r="U679" s="296"/>
      <c r="V679" s="298"/>
      <c r="W679" s="298"/>
      <c r="X679" s="296"/>
      <c r="Y679" s="551"/>
    </row>
    <row r="680" spans="1:25" x14ac:dyDescent="0.25">
      <c r="A680" s="29"/>
      <c r="B680" s="1100"/>
      <c r="C680" s="50"/>
      <c r="D680" s="50"/>
      <c r="E680" s="845"/>
      <c r="F680" s="50"/>
      <c r="G680" s="847"/>
      <c r="H680" s="847"/>
      <c r="I680" s="50"/>
      <c r="J680" s="1103"/>
      <c r="P680" s="295"/>
      <c r="Q680" s="379"/>
      <c r="R680" s="296"/>
      <c r="S680" s="296"/>
      <c r="T680" s="297"/>
      <c r="U680" s="296"/>
      <c r="V680" s="298"/>
      <c r="W680" s="298"/>
      <c r="X680" s="296"/>
      <c r="Y680" s="551"/>
    </row>
    <row r="681" spans="1:25" x14ac:dyDescent="0.25">
      <c r="A681" s="29"/>
      <c r="B681" s="1100"/>
      <c r="C681" s="50"/>
      <c r="D681" s="50"/>
      <c r="E681" s="845"/>
      <c r="F681" s="50"/>
      <c r="G681" s="847"/>
      <c r="H681" s="847"/>
      <c r="I681" s="50"/>
      <c r="J681" s="1103"/>
      <c r="P681" s="295"/>
      <c r="Q681" s="379"/>
      <c r="R681" s="296"/>
      <c r="S681" s="296"/>
      <c r="T681" s="297"/>
      <c r="U681" s="296"/>
      <c r="V681" s="298"/>
      <c r="W681" s="298"/>
      <c r="X681" s="296"/>
      <c r="Y681" s="551"/>
    </row>
    <row r="682" spans="1:25" x14ac:dyDescent="0.25">
      <c r="A682" s="29"/>
      <c r="B682" s="1100"/>
      <c r="C682" s="50"/>
      <c r="D682" s="50"/>
      <c r="E682" s="845"/>
      <c r="F682" s="50"/>
      <c r="G682" s="847"/>
      <c r="H682" s="847"/>
      <c r="I682" s="50"/>
      <c r="J682" s="1103"/>
      <c r="P682" s="295"/>
      <c r="Q682" s="379"/>
      <c r="R682" s="296"/>
      <c r="S682" s="296"/>
      <c r="T682" s="297"/>
      <c r="U682" s="296"/>
      <c r="V682" s="298"/>
      <c r="W682" s="298"/>
      <c r="X682" s="296"/>
      <c r="Y682" s="551"/>
    </row>
    <row r="683" spans="1:25" x14ac:dyDescent="0.25">
      <c r="A683" s="29"/>
      <c r="B683" s="1100"/>
      <c r="C683" s="50"/>
      <c r="D683" s="50"/>
      <c r="E683" s="845"/>
      <c r="F683" s="50"/>
      <c r="G683" s="847"/>
      <c r="H683" s="847"/>
      <c r="I683" s="50"/>
      <c r="J683" s="1103"/>
      <c r="P683" s="295"/>
      <c r="Q683" s="379"/>
      <c r="R683" s="296"/>
      <c r="S683" s="296"/>
      <c r="T683" s="297"/>
      <c r="U683" s="296"/>
      <c r="V683" s="298"/>
      <c r="W683" s="298"/>
      <c r="X683" s="296"/>
      <c r="Y683" s="551"/>
    </row>
    <row r="684" spans="1:25" x14ac:dyDescent="0.25">
      <c r="A684" s="29"/>
      <c r="B684" s="1100"/>
      <c r="C684" s="50"/>
      <c r="D684" s="50"/>
      <c r="E684" s="845"/>
      <c r="F684" s="50"/>
      <c r="G684" s="847"/>
      <c r="H684" s="847"/>
      <c r="I684" s="50"/>
      <c r="J684" s="1103"/>
      <c r="P684" s="295"/>
      <c r="Q684" s="379"/>
      <c r="R684" s="296"/>
      <c r="S684" s="296"/>
      <c r="T684" s="297"/>
      <c r="U684" s="296"/>
      <c r="V684" s="298"/>
      <c r="W684" s="298"/>
      <c r="X684" s="296"/>
      <c r="Y684" s="551"/>
    </row>
    <row r="685" spans="1:25" x14ac:dyDescent="0.25">
      <c r="A685" s="29"/>
      <c r="B685" s="1100"/>
      <c r="C685" s="50"/>
      <c r="D685" s="50"/>
      <c r="E685" s="845"/>
      <c r="F685" s="50"/>
      <c r="G685" s="847"/>
      <c r="H685" s="847"/>
      <c r="I685" s="50"/>
      <c r="J685" s="1103"/>
      <c r="P685" s="295"/>
      <c r="Q685" s="379"/>
      <c r="R685" s="296"/>
      <c r="S685" s="296"/>
      <c r="T685" s="297"/>
      <c r="U685" s="296"/>
      <c r="V685" s="298"/>
      <c r="W685" s="298"/>
      <c r="X685" s="296"/>
      <c r="Y685" s="551"/>
    </row>
    <row r="686" spans="1:25" x14ac:dyDescent="0.25">
      <c r="A686" s="29"/>
      <c r="B686" s="1100"/>
      <c r="C686" s="50"/>
      <c r="D686" s="50"/>
      <c r="E686" s="845"/>
      <c r="F686" s="50"/>
      <c r="G686" s="847"/>
      <c r="H686" s="847"/>
      <c r="I686" s="50"/>
      <c r="J686" s="1103"/>
      <c r="P686" s="295"/>
      <c r="Q686" s="379"/>
      <c r="R686" s="296"/>
      <c r="S686" s="296"/>
      <c r="T686" s="297"/>
      <c r="U686" s="296"/>
      <c r="V686" s="298"/>
      <c r="W686" s="298"/>
      <c r="X686" s="296"/>
      <c r="Y686" s="551"/>
    </row>
    <row r="687" spans="1:25" x14ac:dyDescent="0.25">
      <c r="A687" s="29"/>
      <c r="B687" s="1100"/>
      <c r="C687" s="50"/>
      <c r="D687" s="50"/>
      <c r="E687" s="845"/>
      <c r="F687" s="50"/>
      <c r="G687" s="847"/>
      <c r="H687" s="847"/>
      <c r="I687" s="50"/>
      <c r="J687" s="1103"/>
      <c r="P687" s="295"/>
      <c r="Q687" s="379"/>
      <c r="R687" s="296"/>
      <c r="S687" s="296"/>
      <c r="T687" s="297"/>
      <c r="U687" s="296"/>
      <c r="V687" s="298"/>
      <c r="W687" s="298"/>
      <c r="X687" s="296"/>
      <c r="Y687" s="551"/>
    </row>
    <row r="688" spans="1:25" x14ac:dyDescent="0.25">
      <c r="A688" s="29"/>
      <c r="B688" s="1100"/>
      <c r="C688" s="50"/>
      <c r="D688" s="50"/>
      <c r="E688" s="845"/>
      <c r="F688" s="50"/>
      <c r="G688" s="847"/>
      <c r="H688" s="847"/>
      <c r="I688" s="50"/>
      <c r="J688" s="1103"/>
      <c r="P688" s="295"/>
      <c r="Q688" s="379"/>
      <c r="R688" s="296"/>
      <c r="S688" s="296"/>
      <c r="T688" s="297"/>
      <c r="U688" s="296"/>
      <c r="V688" s="298"/>
      <c r="W688" s="298"/>
      <c r="X688" s="296"/>
      <c r="Y688" s="551"/>
    </row>
    <row r="689" spans="1:25" x14ac:dyDescent="0.25">
      <c r="A689" s="29"/>
      <c r="B689" s="1100"/>
      <c r="C689" s="50"/>
      <c r="D689" s="50"/>
      <c r="E689" s="845"/>
      <c r="F689" s="50"/>
      <c r="G689" s="847"/>
      <c r="H689" s="847"/>
      <c r="I689" s="50"/>
      <c r="J689" s="1103"/>
      <c r="P689" s="295"/>
      <c r="Q689" s="379"/>
      <c r="R689" s="296"/>
      <c r="S689" s="296"/>
      <c r="T689" s="297"/>
      <c r="U689" s="296"/>
      <c r="V689" s="298"/>
      <c r="W689" s="298"/>
      <c r="X689" s="296"/>
      <c r="Y689" s="551"/>
    </row>
    <row r="690" spans="1:25" x14ac:dyDescent="0.25">
      <c r="A690" s="29"/>
      <c r="B690" s="1100"/>
      <c r="C690" s="50"/>
      <c r="D690" s="50"/>
      <c r="E690" s="845"/>
      <c r="F690" s="50"/>
      <c r="G690" s="847"/>
      <c r="H690" s="847"/>
      <c r="I690" s="50"/>
      <c r="J690" s="1103"/>
      <c r="P690" s="295"/>
      <c r="Q690" s="379"/>
      <c r="R690" s="296"/>
      <c r="S690" s="296"/>
      <c r="T690" s="297"/>
      <c r="U690" s="296"/>
      <c r="V690" s="298"/>
      <c r="W690" s="298"/>
      <c r="X690" s="296"/>
      <c r="Y690" s="551"/>
    </row>
    <row r="691" spans="1:25" x14ac:dyDescent="0.25">
      <c r="A691" s="29"/>
      <c r="B691" s="1100"/>
      <c r="C691" s="50"/>
      <c r="D691" s="50"/>
      <c r="E691" s="845"/>
      <c r="F691" s="50"/>
      <c r="G691" s="847"/>
      <c r="H691" s="847"/>
      <c r="I691" s="50"/>
      <c r="J691" s="1103"/>
      <c r="P691" s="295"/>
      <c r="Q691" s="379"/>
      <c r="R691" s="296"/>
      <c r="S691" s="296"/>
      <c r="T691" s="297"/>
      <c r="U691" s="296"/>
      <c r="V691" s="298"/>
      <c r="W691" s="298"/>
      <c r="X691" s="296"/>
      <c r="Y691" s="551"/>
    </row>
    <row r="692" spans="1:25" x14ac:dyDescent="0.25">
      <c r="A692" s="29"/>
      <c r="B692" s="1100"/>
      <c r="C692" s="50"/>
      <c r="D692" s="50"/>
      <c r="E692" s="845"/>
      <c r="F692" s="50"/>
      <c r="G692" s="847"/>
      <c r="H692" s="847"/>
      <c r="I692" s="50"/>
      <c r="J692" s="1103"/>
      <c r="P692" s="295"/>
      <c r="Q692" s="379"/>
      <c r="R692" s="296"/>
      <c r="S692" s="296"/>
      <c r="T692" s="297"/>
      <c r="U692" s="296"/>
      <c r="V692" s="298"/>
      <c r="W692" s="298"/>
      <c r="X692" s="296"/>
      <c r="Y692" s="551"/>
    </row>
    <row r="693" spans="1:25" x14ac:dyDescent="0.25">
      <c r="A693" s="29"/>
      <c r="B693" s="1100"/>
      <c r="C693" s="50"/>
      <c r="D693" s="50"/>
      <c r="E693" s="845"/>
      <c r="F693" s="50"/>
      <c r="G693" s="847"/>
      <c r="H693" s="847"/>
      <c r="I693" s="50"/>
      <c r="J693" s="1103"/>
      <c r="P693" s="295"/>
      <c r="Q693" s="379"/>
      <c r="R693" s="296"/>
      <c r="S693" s="296"/>
      <c r="T693" s="297"/>
      <c r="U693" s="296"/>
      <c r="V693" s="298"/>
      <c r="W693" s="298"/>
      <c r="X693" s="296"/>
      <c r="Y693" s="551"/>
    </row>
    <row r="694" spans="1:25" x14ac:dyDescent="0.25">
      <c r="A694" s="29"/>
      <c r="B694" s="1100"/>
      <c r="C694" s="50"/>
      <c r="D694" s="50"/>
      <c r="E694" s="845"/>
      <c r="F694" s="50"/>
      <c r="G694" s="847"/>
      <c r="H694" s="847"/>
      <c r="I694" s="50"/>
      <c r="J694" s="1103"/>
      <c r="P694" s="295"/>
      <c r="Q694" s="379"/>
      <c r="R694" s="296"/>
      <c r="S694" s="296"/>
      <c r="T694" s="297"/>
      <c r="U694" s="296"/>
      <c r="V694" s="298"/>
      <c r="W694" s="298"/>
      <c r="X694" s="296"/>
      <c r="Y694" s="551"/>
    </row>
    <row r="695" spans="1:25" x14ac:dyDescent="0.25">
      <c r="A695" s="29"/>
      <c r="B695" s="1100"/>
      <c r="C695" s="50"/>
      <c r="D695" s="50"/>
      <c r="E695" s="845"/>
      <c r="F695" s="50"/>
      <c r="G695" s="847"/>
      <c r="H695" s="847"/>
      <c r="I695" s="50"/>
      <c r="J695" s="1103"/>
      <c r="P695" s="295"/>
      <c r="Q695" s="379"/>
      <c r="R695" s="296"/>
      <c r="S695" s="296"/>
      <c r="T695" s="297"/>
      <c r="U695" s="296"/>
      <c r="V695" s="298"/>
      <c r="W695" s="298"/>
      <c r="X695" s="296"/>
      <c r="Y695" s="551"/>
    </row>
    <row r="696" spans="1:25" x14ac:dyDescent="0.25">
      <c r="A696" s="29"/>
      <c r="B696" s="1100"/>
      <c r="C696" s="50"/>
      <c r="D696" s="50"/>
      <c r="E696" s="845"/>
      <c r="F696" s="50"/>
      <c r="G696" s="847"/>
      <c r="H696" s="847"/>
      <c r="I696" s="50"/>
      <c r="J696" s="1103"/>
      <c r="P696" s="295"/>
      <c r="Q696" s="379"/>
      <c r="R696" s="296"/>
      <c r="S696" s="296"/>
      <c r="T696" s="297"/>
      <c r="U696" s="296"/>
      <c r="V696" s="298"/>
      <c r="W696" s="298"/>
      <c r="X696" s="296"/>
      <c r="Y696" s="551"/>
    </row>
    <row r="697" spans="1:25" x14ac:dyDescent="0.25">
      <c r="A697" s="29"/>
      <c r="B697" s="1100"/>
      <c r="C697" s="50"/>
      <c r="D697" s="50"/>
      <c r="E697" s="845"/>
      <c r="F697" s="50"/>
      <c r="G697" s="847"/>
      <c r="H697" s="847"/>
      <c r="I697" s="50"/>
      <c r="J697" s="1103"/>
      <c r="P697" s="295"/>
      <c r="Q697" s="379"/>
      <c r="R697" s="296"/>
      <c r="S697" s="296"/>
      <c r="T697" s="297"/>
      <c r="U697" s="296"/>
      <c r="V697" s="298"/>
      <c r="W697" s="298"/>
      <c r="X697" s="296"/>
      <c r="Y697" s="551"/>
    </row>
    <row r="698" spans="1:25" x14ac:dyDescent="0.25">
      <c r="A698" s="29"/>
      <c r="B698" s="1100"/>
      <c r="C698" s="50"/>
      <c r="D698" s="50"/>
      <c r="E698" s="845"/>
      <c r="F698" s="50"/>
      <c r="G698" s="847"/>
      <c r="H698" s="847"/>
      <c r="I698" s="50"/>
      <c r="J698" s="1103"/>
      <c r="P698" s="295"/>
      <c r="Q698" s="379"/>
      <c r="R698" s="296"/>
      <c r="S698" s="296"/>
      <c r="T698" s="297"/>
      <c r="U698" s="296"/>
      <c r="V698" s="298"/>
      <c r="W698" s="298"/>
      <c r="X698" s="296"/>
      <c r="Y698" s="551"/>
    </row>
    <row r="699" spans="1:25" x14ac:dyDescent="0.25">
      <c r="A699" s="29"/>
      <c r="B699" s="1100"/>
      <c r="C699" s="50"/>
      <c r="D699" s="50"/>
      <c r="E699" s="845"/>
      <c r="F699" s="50"/>
      <c r="G699" s="847"/>
      <c r="H699" s="847"/>
      <c r="I699" s="50"/>
      <c r="J699" s="1103"/>
      <c r="P699" s="295"/>
      <c r="Q699" s="379"/>
      <c r="R699" s="296"/>
      <c r="S699" s="296"/>
      <c r="T699" s="297"/>
      <c r="U699" s="296"/>
      <c r="V699" s="298"/>
      <c r="W699" s="298"/>
      <c r="X699" s="296"/>
      <c r="Y699" s="551"/>
    </row>
    <row r="700" spans="1:25" x14ac:dyDescent="0.25">
      <c r="A700" s="29"/>
      <c r="B700" s="1100"/>
      <c r="C700" s="50"/>
      <c r="D700" s="50"/>
      <c r="E700" s="845"/>
      <c r="F700" s="50"/>
      <c r="G700" s="847"/>
      <c r="H700" s="847"/>
      <c r="I700" s="50"/>
      <c r="J700" s="1103"/>
      <c r="P700" s="295"/>
      <c r="Q700" s="379"/>
      <c r="R700" s="296"/>
      <c r="S700" s="296"/>
      <c r="T700" s="295"/>
      <c r="U700" s="296"/>
      <c r="V700" s="298"/>
      <c r="W700" s="298"/>
      <c r="X700" s="296"/>
      <c r="Y700" s="551"/>
    </row>
    <row r="701" spans="1:25" x14ac:dyDescent="0.25">
      <c r="A701" s="29"/>
      <c r="B701" s="1100"/>
      <c r="C701" s="50"/>
      <c r="D701" s="50"/>
      <c r="E701" s="845"/>
      <c r="F701" s="50"/>
      <c r="G701" s="847"/>
      <c r="H701" s="847"/>
      <c r="I701" s="50"/>
      <c r="J701" s="1103"/>
      <c r="P701" s="295"/>
      <c r="Q701" s="379"/>
      <c r="R701" s="296"/>
      <c r="S701" s="296"/>
      <c r="T701" s="295"/>
      <c r="U701" s="296"/>
      <c r="V701" s="301"/>
      <c r="W701" s="301"/>
      <c r="X701" s="296"/>
      <c r="Y701" s="551"/>
    </row>
    <row r="702" spans="1:25" x14ac:dyDescent="0.25">
      <c r="A702" s="29"/>
      <c r="B702" s="1100"/>
      <c r="C702" s="50"/>
      <c r="D702" s="50"/>
      <c r="E702" s="845"/>
      <c r="F702" s="50"/>
      <c r="G702" s="847"/>
      <c r="H702" s="847"/>
      <c r="I702" s="50"/>
      <c r="J702" s="1103"/>
      <c r="P702" s="295"/>
      <c r="Q702" s="379"/>
      <c r="R702" s="296"/>
      <c r="S702" s="296"/>
      <c r="T702" s="295"/>
      <c r="U702" s="296"/>
      <c r="V702" s="298"/>
      <c r="W702" s="298"/>
      <c r="X702" s="296"/>
      <c r="Y702" s="551"/>
    </row>
    <row r="703" spans="1:25" x14ac:dyDescent="0.25">
      <c r="A703" s="29"/>
      <c r="B703" s="1100"/>
      <c r="C703" s="50"/>
      <c r="D703" s="50"/>
      <c r="E703" s="845"/>
      <c r="F703" s="50"/>
      <c r="G703" s="847"/>
      <c r="H703" s="847"/>
      <c r="I703" s="50"/>
      <c r="J703" s="1103"/>
      <c r="P703" s="295"/>
      <c r="Q703" s="379"/>
      <c r="R703" s="296"/>
      <c r="S703" s="296"/>
      <c r="T703" s="295"/>
      <c r="U703" s="296"/>
      <c r="V703" s="298"/>
      <c r="W703" s="298"/>
      <c r="X703" s="296"/>
      <c r="Y703" s="551"/>
    </row>
    <row r="704" spans="1:25" x14ac:dyDescent="0.25">
      <c r="A704" s="29"/>
      <c r="B704" s="1100"/>
      <c r="C704" s="50"/>
      <c r="D704" s="50"/>
      <c r="E704" s="845"/>
      <c r="F704" s="50"/>
      <c r="G704" s="847"/>
      <c r="H704" s="847"/>
      <c r="I704" s="50"/>
      <c r="J704" s="1103"/>
      <c r="P704" s="295"/>
      <c r="Q704" s="379"/>
      <c r="R704" s="296"/>
      <c r="S704" s="296"/>
      <c r="T704" s="295"/>
      <c r="U704" s="296"/>
      <c r="V704" s="298"/>
      <c r="W704" s="298"/>
      <c r="X704" s="296"/>
      <c r="Y704" s="551"/>
    </row>
    <row r="705" spans="1:25" x14ac:dyDescent="0.25">
      <c r="A705" s="29"/>
      <c r="B705" s="1100"/>
      <c r="C705" s="50"/>
      <c r="D705" s="50"/>
      <c r="E705" s="845"/>
      <c r="F705" s="50"/>
      <c r="G705" s="847"/>
      <c r="H705" s="847"/>
      <c r="I705" s="50"/>
      <c r="J705" s="1103"/>
      <c r="P705" s="295"/>
      <c r="Q705" s="379"/>
      <c r="R705" s="296"/>
      <c r="S705" s="296"/>
      <c r="T705" s="302"/>
      <c r="U705" s="303"/>
      <c r="V705" s="298"/>
      <c r="W705" s="298"/>
      <c r="X705" s="296"/>
      <c r="Y705" s="551"/>
    </row>
    <row r="706" spans="1:25" x14ac:dyDescent="0.25">
      <c r="A706" s="29"/>
      <c r="B706" s="1100"/>
      <c r="C706" s="50"/>
      <c r="D706" s="50"/>
      <c r="E706" s="845"/>
      <c r="F706" s="50"/>
      <c r="G706" s="847"/>
      <c r="H706" s="847"/>
      <c r="I706" s="50"/>
      <c r="J706" s="1103"/>
      <c r="P706" s="295"/>
      <c r="Q706" s="379"/>
      <c r="R706" s="296"/>
      <c r="S706" s="296"/>
      <c r="T706" s="297"/>
      <c r="U706" s="296"/>
      <c r="V706" s="298"/>
      <c r="W706" s="298"/>
      <c r="X706" s="296"/>
      <c r="Y706" s="551"/>
    </row>
    <row r="707" spans="1:25" x14ac:dyDescent="0.25">
      <c r="A707" s="29"/>
      <c r="B707" s="1100"/>
      <c r="C707" s="50"/>
      <c r="D707" s="50"/>
      <c r="E707" s="845"/>
      <c r="F707" s="50"/>
      <c r="G707" s="847"/>
      <c r="H707" s="847"/>
      <c r="I707" s="50"/>
      <c r="J707" s="1103"/>
      <c r="P707" s="295"/>
      <c r="Q707" s="379"/>
      <c r="R707" s="296"/>
      <c r="S707" s="296"/>
      <c r="T707" s="302"/>
      <c r="U707" s="303"/>
      <c r="V707" s="298"/>
      <c r="W707" s="298"/>
      <c r="X707" s="378"/>
      <c r="Y707" s="551"/>
    </row>
    <row r="708" spans="1:25" x14ac:dyDescent="0.25">
      <c r="A708" s="29"/>
      <c r="B708" s="1100"/>
      <c r="C708" s="50"/>
      <c r="D708" s="50"/>
      <c r="E708" s="845"/>
      <c r="F708" s="50"/>
      <c r="G708" s="847"/>
      <c r="H708" s="847"/>
      <c r="I708" s="50"/>
      <c r="J708" s="1103"/>
      <c r="P708" s="295"/>
      <c r="Q708" s="379"/>
      <c r="R708" s="296"/>
      <c r="S708" s="296"/>
      <c r="T708" s="302"/>
      <c r="U708" s="303"/>
      <c r="V708" s="298"/>
      <c r="W708" s="298"/>
      <c r="X708" s="378"/>
      <c r="Y708" s="551"/>
    </row>
    <row r="709" spans="1:25" x14ac:dyDescent="0.25">
      <c r="A709" s="29"/>
      <c r="B709" s="1100"/>
      <c r="C709" s="50"/>
      <c r="D709" s="50"/>
      <c r="E709" s="845"/>
      <c r="F709" s="50"/>
      <c r="G709" s="847"/>
      <c r="H709" s="847"/>
      <c r="I709" s="50"/>
      <c r="J709" s="1103"/>
      <c r="P709" s="295"/>
      <c r="Q709" s="379"/>
      <c r="R709" s="296"/>
      <c r="S709" s="296"/>
      <c r="T709" s="302"/>
      <c r="U709" s="303"/>
      <c r="V709" s="298"/>
      <c r="W709" s="298"/>
      <c r="X709" s="378"/>
      <c r="Y709" s="551"/>
    </row>
    <row r="710" spans="1:25" x14ac:dyDescent="0.25">
      <c r="A710" s="29"/>
      <c r="B710" s="1100"/>
      <c r="C710" s="50"/>
      <c r="D710" s="50"/>
      <c r="E710" s="845"/>
      <c r="F710" s="50"/>
      <c r="G710" s="847"/>
      <c r="H710" s="847"/>
      <c r="I710" s="50"/>
      <c r="J710" s="1103"/>
      <c r="P710" s="295"/>
      <c r="Q710" s="379"/>
      <c r="R710" s="296"/>
      <c r="S710" s="296"/>
      <c r="T710" s="297"/>
      <c r="U710" s="296"/>
      <c r="V710" s="298"/>
      <c r="W710" s="298"/>
      <c r="X710" s="378"/>
      <c r="Y710" s="551"/>
    </row>
    <row r="711" spans="1:25" x14ac:dyDescent="0.25">
      <c r="A711" s="29"/>
      <c r="B711" s="1100"/>
      <c r="C711" s="50"/>
      <c r="D711" s="50"/>
      <c r="E711" s="845"/>
      <c r="F711" s="50"/>
      <c r="G711" s="847"/>
      <c r="H711" s="847"/>
      <c r="I711" s="50"/>
      <c r="J711" s="1103"/>
      <c r="P711" s="295"/>
      <c r="Q711" s="379"/>
      <c r="R711" s="296"/>
      <c r="S711" s="296"/>
      <c r="T711" s="297"/>
      <c r="U711" s="296"/>
      <c r="V711" s="298"/>
      <c r="W711" s="298"/>
      <c r="X711" s="296"/>
      <c r="Y711" s="551"/>
    </row>
    <row r="712" spans="1:25" x14ac:dyDescent="0.25">
      <c r="A712" s="29"/>
      <c r="B712" s="1100"/>
      <c r="C712" s="50"/>
      <c r="D712" s="50"/>
      <c r="E712" s="845"/>
      <c r="F712" s="50"/>
      <c r="G712" s="847"/>
      <c r="H712" s="847"/>
      <c r="I712" s="50"/>
      <c r="J712" s="1103"/>
      <c r="P712" s="295"/>
      <c r="Q712" s="379"/>
      <c r="R712" s="296"/>
      <c r="S712" s="296"/>
      <c r="T712" s="297"/>
      <c r="U712" s="296"/>
      <c r="V712" s="298"/>
      <c r="W712" s="298"/>
      <c r="X712" s="296"/>
      <c r="Y712" s="551"/>
    </row>
    <row r="713" spans="1:25" x14ac:dyDescent="0.25">
      <c r="A713" s="29"/>
      <c r="B713" s="1100"/>
      <c r="C713" s="50"/>
      <c r="D713" s="50"/>
      <c r="E713" s="845"/>
      <c r="F713" s="50"/>
      <c r="G713" s="847"/>
      <c r="H713" s="847"/>
      <c r="I713" s="50"/>
      <c r="J713" s="1103"/>
      <c r="P713" s="295"/>
      <c r="Q713" s="379"/>
      <c r="R713" s="296"/>
      <c r="S713" s="296"/>
      <c r="T713" s="297"/>
      <c r="U713" s="296"/>
      <c r="V713" s="298"/>
      <c r="W713" s="298"/>
      <c r="X713" s="296"/>
      <c r="Y713" s="551"/>
    </row>
    <row r="714" spans="1:25" x14ac:dyDescent="0.25">
      <c r="A714" s="29"/>
      <c r="B714" s="1100"/>
      <c r="C714" s="50"/>
      <c r="D714" s="50"/>
      <c r="E714" s="845"/>
      <c r="F714" s="50"/>
      <c r="G714" s="847"/>
      <c r="H714" s="847"/>
      <c r="I714" s="50"/>
      <c r="J714" s="1103"/>
      <c r="P714" s="295"/>
      <c r="Q714" s="379"/>
      <c r="R714" s="296"/>
      <c r="S714" s="296"/>
      <c r="T714" s="297"/>
      <c r="U714" s="296"/>
      <c r="V714" s="298"/>
      <c r="W714" s="298"/>
      <c r="X714" s="296"/>
      <c r="Y714" s="551"/>
    </row>
    <row r="715" spans="1:25" x14ac:dyDescent="0.25">
      <c r="A715" s="29"/>
      <c r="B715" s="1100"/>
      <c r="C715" s="50"/>
      <c r="D715" s="50"/>
      <c r="E715" s="845"/>
      <c r="F715" s="50"/>
      <c r="G715" s="847"/>
      <c r="H715" s="847"/>
      <c r="I715" s="50"/>
      <c r="J715" s="1103"/>
      <c r="P715" s="295"/>
      <c r="Q715" s="379"/>
      <c r="R715" s="296"/>
      <c r="S715" s="296"/>
      <c r="T715" s="297"/>
      <c r="U715" s="296"/>
      <c r="V715" s="298"/>
      <c r="W715" s="298"/>
      <c r="X715" s="296"/>
      <c r="Y715" s="551"/>
    </row>
    <row r="716" spans="1:25" x14ac:dyDescent="0.25">
      <c r="A716" s="29"/>
      <c r="B716" s="1100"/>
      <c r="C716" s="50"/>
      <c r="D716" s="50"/>
      <c r="E716" s="845"/>
      <c r="F716" s="50"/>
      <c r="G716" s="847"/>
      <c r="H716" s="847"/>
      <c r="I716" s="50"/>
      <c r="J716" s="1103"/>
      <c r="P716" s="295"/>
      <c r="Q716" s="379"/>
      <c r="R716" s="296"/>
      <c r="S716" s="296"/>
      <c r="T716" s="297"/>
      <c r="U716" s="296"/>
      <c r="V716" s="298"/>
      <c r="W716" s="298"/>
      <c r="X716" s="296"/>
      <c r="Y716" s="551"/>
    </row>
    <row r="717" spans="1:25" x14ac:dyDescent="0.25">
      <c r="A717" s="29"/>
      <c r="B717" s="1100"/>
      <c r="C717" s="50"/>
      <c r="D717" s="50"/>
      <c r="E717" s="845"/>
      <c r="F717" s="50"/>
      <c r="G717" s="847"/>
      <c r="H717" s="847"/>
      <c r="I717" s="50"/>
      <c r="J717" s="1103"/>
      <c r="P717" s="295"/>
      <c r="Q717" s="379"/>
      <c r="R717" s="296"/>
      <c r="S717" s="296"/>
      <c r="T717" s="297"/>
      <c r="U717" s="296"/>
      <c r="V717" s="298"/>
      <c r="W717" s="298"/>
      <c r="X717" s="296"/>
      <c r="Y717" s="551"/>
    </row>
    <row r="718" spans="1:25" x14ac:dyDescent="0.25">
      <c r="A718" s="29"/>
      <c r="B718" s="1100"/>
      <c r="C718" s="50"/>
      <c r="D718" s="50"/>
      <c r="E718" s="845"/>
      <c r="F718" s="50"/>
      <c r="G718" s="847"/>
      <c r="H718" s="847"/>
      <c r="I718" s="50"/>
      <c r="J718" s="1103"/>
      <c r="P718" s="295"/>
      <c r="Q718" s="379"/>
      <c r="R718" s="296"/>
      <c r="S718" s="296"/>
      <c r="T718" s="297"/>
      <c r="U718" s="296"/>
      <c r="V718" s="298"/>
      <c r="W718" s="298"/>
      <c r="X718" s="296"/>
      <c r="Y718" s="551"/>
    </row>
    <row r="719" spans="1:25" x14ac:dyDescent="0.25">
      <c r="A719" s="29"/>
      <c r="B719" s="1100"/>
      <c r="C719" s="50"/>
      <c r="D719" s="50"/>
      <c r="E719" s="845"/>
      <c r="F719" s="50"/>
      <c r="G719" s="847"/>
      <c r="H719" s="847"/>
      <c r="I719" s="50"/>
      <c r="J719" s="1103"/>
      <c r="P719" s="295"/>
      <c r="Q719" s="379"/>
      <c r="R719" s="296"/>
      <c r="S719" s="296"/>
      <c r="T719" s="297"/>
      <c r="U719" s="296"/>
      <c r="V719" s="298"/>
      <c r="W719" s="298"/>
      <c r="X719" s="296"/>
      <c r="Y719" s="551"/>
    </row>
    <row r="720" spans="1:25" x14ac:dyDescent="0.25">
      <c r="A720" s="29"/>
      <c r="B720" s="1100"/>
      <c r="C720" s="50"/>
      <c r="D720" s="50"/>
      <c r="E720" s="845"/>
      <c r="F720" s="50"/>
      <c r="G720" s="847"/>
      <c r="H720" s="847"/>
      <c r="I720" s="50"/>
      <c r="J720" s="1103"/>
      <c r="P720" s="295"/>
      <c r="Q720" s="379"/>
      <c r="R720" s="296"/>
      <c r="S720" s="296"/>
      <c r="T720" s="297"/>
      <c r="U720" s="296"/>
      <c r="V720" s="298"/>
      <c r="W720" s="298"/>
      <c r="X720" s="296"/>
      <c r="Y720" s="551"/>
    </row>
    <row r="721" spans="1:25" x14ac:dyDescent="0.25">
      <c r="A721" s="29"/>
      <c r="B721" s="1100"/>
      <c r="C721" s="50"/>
      <c r="D721" s="50"/>
      <c r="E721" s="845"/>
      <c r="F721" s="50"/>
      <c r="G721" s="847"/>
      <c r="H721" s="847"/>
      <c r="I721" s="50"/>
      <c r="J721" s="1103"/>
      <c r="P721" s="295"/>
      <c r="Q721" s="379"/>
      <c r="R721" s="296"/>
      <c r="S721" s="296"/>
      <c r="T721" s="297"/>
      <c r="U721" s="296"/>
      <c r="V721" s="298"/>
      <c r="W721" s="298"/>
      <c r="X721" s="296"/>
      <c r="Y721" s="551"/>
    </row>
    <row r="722" spans="1:25" x14ac:dyDescent="0.25">
      <c r="A722" s="29"/>
      <c r="B722" s="1100"/>
      <c r="C722" s="50"/>
      <c r="D722" s="50"/>
      <c r="E722" s="845"/>
      <c r="F722" s="50"/>
      <c r="G722" s="847"/>
      <c r="H722" s="847"/>
      <c r="I722" s="50"/>
      <c r="J722" s="1103"/>
      <c r="P722" s="295"/>
      <c r="Q722" s="379"/>
      <c r="R722" s="296"/>
      <c r="S722" s="296"/>
      <c r="T722" s="297"/>
      <c r="U722" s="296"/>
      <c r="V722" s="298"/>
      <c r="W722" s="298"/>
      <c r="X722" s="296"/>
      <c r="Y722" s="551"/>
    </row>
    <row r="723" spans="1:25" x14ac:dyDescent="0.25">
      <c r="A723" s="29"/>
      <c r="B723" s="1100"/>
      <c r="C723" s="50"/>
      <c r="D723" s="50"/>
      <c r="E723" s="845"/>
      <c r="F723" s="50"/>
      <c r="G723" s="847"/>
      <c r="H723" s="847"/>
      <c r="I723" s="50"/>
      <c r="J723" s="1103"/>
      <c r="P723" s="295"/>
      <c r="Q723" s="379"/>
      <c r="R723" s="296"/>
      <c r="S723" s="296"/>
      <c r="T723" s="297"/>
      <c r="U723" s="296"/>
      <c r="V723" s="298"/>
      <c r="W723" s="298"/>
      <c r="X723" s="296"/>
      <c r="Y723" s="551"/>
    </row>
    <row r="724" spans="1:25" x14ac:dyDescent="0.25">
      <c r="A724" s="29"/>
      <c r="B724" s="1100"/>
      <c r="C724" s="50"/>
      <c r="D724" s="50"/>
      <c r="E724" s="845"/>
      <c r="F724" s="50"/>
      <c r="G724" s="847"/>
      <c r="H724" s="847"/>
      <c r="I724" s="50"/>
      <c r="J724" s="1103"/>
      <c r="P724" s="295"/>
      <c r="Q724" s="379"/>
      <c r="R724" s="296"/>
      <c r="S724" s="296"/>
      <c r="T724" s="297"/>
      <c r="U724" s="296"/>
      <c r="V724" s="298"/>
      <c r="W724" s="298"/>
      <c r="X724" s="296"/>
      <c r="Y724" s="551"/>
    </row>
    <row r="725" spans="1:25" x14ac:dyDescent="0.25">
      <c r="A725" s="29"/>
      <c r="B725" s="1100"/>
      <c r="C725" s="50"/>
      <c r="D725" s="50"/>
      <c r="E725" s="845"/>
      <c r="F725" s="50"/>
      <c r="G725" s="847"/>
      <c r="H725" s="847"/>
      <c r="I725" s="50"/>
      <c r="J725" s="1103"/>
      <c r="P725" s="295"/>
      <c r="Q725" s="379"/>
      <c r="R725" s="296"/>
      <c r="S725" s="296"/>
      <c r="T725" s="297"/>
      <c r="U725" s="296"/>
      <c r="V725" s="298"/>
      <c r="W725" s="298"/>
      <c r="X725" s="296"/>
      <c r="Y725" s="551"/>
    </row>
    <row r="726" spans="1:25" x14ac:dyDescent="0.25">
      <c r="A726" s="29"/>
      <c r="B726" s="1100"/>
      <c r="C726" s="50"/>
      <c r="D726" s="50"/>
      <c r="E726" s="845"/>
      <c r="F726" s="50"/>
      <c r="G726" s="847"/>
      <c r="H726" s="847"/>
      <c r="I726" s="50"/>
      <c r="J726" s="1103"/>
      <c r="P726" s="295"/>
      <c r="Q726" s="379"/>
      <c r="R726" s="296"/>
      <c r="S726" s="296"/>
      <c r="T726" s="297"/>
      <c r="U726" s="296"/>
      <c r="V726" s="298"/>
      <c r="W726" s="298"/>
      <c r="X726" s="296"/>
      <c r="Y726" s="551"/>
    </row>
    <row r="727" spans="1:25" x14ac:dyDescent="0.25">
      <c r="A727" s="29"/>
      <c r="B727" s="1100"/>
      <c r="C727" s="50"/>
      <c r="D727" s="50"/>
      <c r="E727" s="845"/>
      <c r="F727" s="50"/>
      <c r="G727" s="847"/>
      <c r="H727" s="847"/>
      <c r="I727" s="50"/>
      <c r="J727" s="1103"/>
      <c r="P727" s="295"/>
      <c r="Q727" s="379"/>
      <c r="R727" s="296"/>
      <c r="S727" s="296"/>
      <c r="T727" s="297"/>
      <c r="U727" s="296"/>
      <c r="V727" s="298"/>
      <c r="W727" s="298"/>
      <c r="X727" s="296"/>
      <c r="Y727" s="551"/>
    </row>
    <row r="728" spans="1:25" x14ac:dyDescent="0.25">
      <c r="A728" s="29"/>
      <c r="B728" s="1100"/>
      <c r="C728" s="50"/>
      <c r="D728" s="50"/>
      <c r="E728" s="845"/>
      <c r="F728" s="50"/>
      <c r="G728" s="847"/>
      <c r="H728" s="847"/>
      <c r="I728" s="50"/>
      <c r="J728" s="1103"/>
      <c r="P728" s="295"/>
      <c r="Q728" s="379"/>
      <c r="R728" s="296"/>
      <c r="S728" s="296"/>
      <c r="T728" s="297"/>
      <c r="U728" s="296"/>
      <c r="V728" s="298"/>
      <c r="W728" s="298"/>
      <c r="X728" s="296"/>
      <c r="Y728" s="551"/>
    </row>
    <row r="729" spans="1:25" x14ac:dyDescent="0.25">
      <c r="A729" s="29"/>
      <c r="B729" s="1100"/>
      <c r="C729" s="50"/>
      <c r="D729" s="50"/>
      <c r="E729" s="845"/>
      <c r="F729" s="50"/>
      <c r="G729" s="847"/>
      <c r="H729" s="847"/>
      <c r="I729" s="50"/>
      <c r="J729" s="1103"/>
      <c r="P729" s="295"/>
      <c r="Q729" s="379"/>
      <c r="R729" s="296"/>
      <c r="S729" s="296"/>
      <c r="T729" s="297"/>
      <c r="U729" s="296"/>
      <c r="V729" s="298"/>
      <c r="W729" s="298"/>
      <c r="X729" s="296"/>
      <c r="Y729" s="551"/>
    </row>
    <row r="730" spans="1:25" x14ac:dyDescent="0.25">
      <c r="A730" s="29"/>
      <c r="B730" s="1100"/>
      <c r="C730" s="50"/>
      <c r="D730" s="50"/>
      <c r="E730" s="845"/>
      <c r="F730" s="50"/>
      <c r="G730" s="847"/>
      <c r="H730" s="847"/>
      <c r="I730" s="50"/>
      <c r="J730" s="1103"/>
      <c r="P730" s="295"/>
      <c r="Q730" s="379"/>
      <c r="R730" s="296"/>
      <c r="S730" s="296"/>
      <c r="T730" s="297"/>
      <c r="U730" s="296"/>
      <c r="V730" s="298"/>
      <c r="W730" s="298"/>
      <c r="X730" s="296"/>
      <c r="Y730" s="551"/>
    </row>
    <row r="731" spans="1:25" x14ac:dyDescent="0.25">
      <c r="A731" s="29"/>
      <c r="B731" s="1100"/>
      <c r="C731" s="50"/>
      <c r="D731" s="50"/>
      <c r="E731" s="845"/>
      <c r="F731" s="50"/>
      <c r="G731" s="847"/>
      <c r="H731" s="847"/>
      <c r="I731" s="50"/>
      <c r="J731" s="1103"/>
      <c r="P731" s="295"/>
      <c r="Q731" s="379"/>
      <c r="R731" s="296"/>
      <c r="S731" s="296"/>
      <c r="T731" s="297"/>
      <c r="U731" s="296"/>
      <c r="V731" s="298"/>
      <c r="W731" s="298"/>
      <c r="X731" s="296"/>
      <c r="Y731" s="551"/>
    </row>
    <row r="732" spans="1:25" x14ac:dyDescent="0.25">
      <c r="A732" s="29"/>
      <c r="B732" s="1100"/>
      <c r="C732" s="50"/>
      <c r="D732" s="50"/>
      <c r="E732" s="845"/>
      <c r="F732" s="50"/>
      <c r="G732" s="847"/>
      <c r="H732" s="847"/>
      <c r="I732" s="50"/>
      <c r="J732" s="1103"/>
      <c r="P732" s="295"/>
      <c r="Q732" s="379"/>
      <c r="R732" s="296"/>
      <c r="S732" s="296"/>
      <c r="T732" s="297"/>
      <c r="U732" s="296"/>
      <c r="V732" s="298"/>
      <c r="W732" s="298"/>
      <c r="X732" s="296"/>
      <c r="Y732" s="551"/>
    </row>
    <row r="733" spans="1:25" x14ac:dyDescent="0.25">
      <c r="A733" s="29"/>
      <c r="B733" s="1100"/>
      <c r="C733" s="50"/>
      <c r="D733" s="50"/>
      <c r="E733" s="845"/>
      <c r="F733" s="50"/>
      <c r="G733" s="847"/>
      <c r="H733" s="847"/>
      <c r="I733" s="50"/>
      <c r="J733" s="1103"/>
      <c r="P733" s="295"/>
      <c r="Q733" s="379"/>
      <c r="R733" s="296"/>
      <c r="S733" s="296"/>
      <c r="T733" s="297"/>
      <c r="U733" s="296"/>
      <c r="V733" s="298"/>
      <c r="W733" s="298"/>
      <c r="X733" s="296"/>
      <c r="Y733" s="551"/>
    </row>
    <row r="734" spans="1:25" x14ac:dyDescent="0.25">
      <c r="A734" s="29"/>
      <c r="B734" s="1100"/>
      <c r="C734" s="50"/>
      <c r="D734" s="50"/>
      <c r="E734" s="845"/>
      <c r="F734" s="50"/>
      <c r="G734" s="847"/>
      <c r="H734" s="847"/>
      <c r="I734" s="50"/>
      <c r="J734" s="1103"/>
      <c r="P734" s="295"/>
      <c r="Q734" s="379"/>
      <c r="R734" s="296"/>
      <c r="S734" s="296"/>
      <c r="T734" s="297"/>
      <c r="U734" s="296"/>
      <c r="V734" s="298"/>
      <c r="W734" s="298"/>
      <c r="X734" s="296"/>
      <c r="Y734" s="551"/>
    </row>
    <row r="735" spans="1:25" x14ac:dyDescent="0.25">
      <c r="A735" s="29"/>
      <c r="B735" s="1100"/>
      <c r="C735" s="50"/>
      <c r="D735" s="50"/>
      <c r="E735" s="845"/>
      <c r="F735" s="50"/>
      <c r="G735" s="847"/>
      <c r="H735" s="847"/>
      <c r="I735" s="50"/>
      <c r="J735" s="1103"/>
      <c r="P735" s="295"/>
      <c r="Q735" s="379"/>
      <c r="R735" s="296"/>
      <c r="S735" s="296"/>
      <c r="T735" s="297"/>
      <c r="U735" s="296"/>
      <c r="V735" s="298"/>
      <c r="W735" s="298"/>
      <c r="X735" s="296"/>
      <c r="Y735" s="551"/>
    </row>
    <row r="736" spans="1:25" x14ac:dyDescent="0.25">
      <c r="A736" s="29"/>
      <c r="B736" s="1100"/>
      <c r="C736" s="50"/>
      <c r="D736" s="50"/>
      <c r="E736" s="845"/>
      <c r="F736" s="50"/>
      <c r="G736" s="847"/>
      <c r="H736" s="847"/>
      <c r="I736" s="50"/>
      <c r="J736" s="1103"/>
      <c r="P736" s="295"/>
      <c r="Q736" s="379"/>
      <c r="R736" s="296"/>
      <c r="S736" s="296"/>
      <c r="T736" s="297"/>
      <c r="U736" s="296"/>
      <c r="V736" s="298"/>
      <c r="W736" s="298"/>
      <c r="X736" s="296"/>
      <c r="Y736" s="551"/>
    </row>
    <row r="737" spans="1:25" x14ac:dyDescent="0.25">
      <c r="A737" s="29"/>
      <c r="B737" s="1100"/>
      <c r="C737" s="50"/>
      <c r="D737" s="50"/>
      <c r="E737" s="845"/>
      <c r="F737" s="50"/>
      <c r="G737" s="847"/>
      <c r="H737" s="847"/>
      <c r="I737" s="50"/>
      <c r="J737" s="1103"/>
      <c r="P737" s="295"/>
      <c r="Q737" s="379"/>
      <c r="R737" s="296"/>
      <c r="S737" s="296"/>
      <c r="T737" s="297"/>
      <c r="U737" s="296"/>
      <c r="V737" s="298"/>
      <c r="W737" s="298"/>
      <c r="X737" s="296"/>
      <c r="Y737" s="551"/>
    </row>
    <row r="738" spans="1:25" x14ac:dyDescent="0.25">
      <c r="A738" s="29"/>
      <c r="B738" s="1100"/>
      <c r="C738" s="50"/>
      <c r="D738" s="50"/>
      <c r="E738" s="845"/>
      <c r="F738" s="50"/>
      <c r="G738" s="847"/>
      <c r="H738" s="847"/>
      <c r="I738" s="50"/>
      <c r="J738" s="1103"/>
      <c r="P738" s="295"/>
      <c r="Q738" s="379"/>
      <c r="R738" s="296"/>
      <c r="S738" s="296"/>
      <c r="T738" s="297"/>
      <c r="U738" s="296"/>
      <c r="V738" s="298"/>
      <c r="W738" s="298"/>
      <c r="X738" s="296"/>
      <c r="Y738" s="551"/>
    </row>
    <row r="739" spans="1:25" x14ac:dyDescent="0.25">
      <c r="A739" s="29"/>
      <c r="B739" s="1100"/>
      <c r="C739" s="50"/>
      <c r="D739" s="50"/>
      <c r="E739" s="845"/>
      <c r="F739" s="50"/>
      <c r="G739" s="847"/>
      <c r="H739" s="847"/>
      <c r="I739" s="50"/>
      <c r="J739" s="1103"/>
      <c r="P739" s="295"/>
      <c r="Q739" s="379"/>
      <c r="R739" s="296"/>
      <c r="S739" s="296"/>
      <c r="T739" s="297"/>
      <c r="U739" s="296"/>
      <c r="V739" s="298"/>
      <c r="W739" s="298"/>
      <c r="X739" s="296"/>
      <c r="Y739" s="551"/>
    </row>
    <row r="740" spans="1:25" x14ac:dyDescent="0.25">
      <c r="A740" s="29"/>
      <c r="B740" s="1100"/>
      <c r="C740" s="50"/>
      <c r="D740" s="50"/>
      <c r="E740" s="845"/>
      <c r="F740" s="50"/>
      <c r="G740" s="847"/>
      <c r="H740" s="847"/>
      <c r="I740" s="50"/>
      <c r="J740" s="1103"/>
      <c r="P740" s="295"/>
      <c r="Q740" s="379"/>
      <c r="R740" s="296"/>
      <c r="S740" s="296"/>
      <c r="T740" s="297"/>
      <c r="U740" s="296"/>
      <c r="V740" s="298"/>
      <c r="W740" s="298"/>
      <c r="X740" s="296"/>
      <c r="Y740" s="551"/>
    </row>
    <row r="741" spans="1:25" x14ac:dyDescent="0.25">
      <c r="A741" s="29"/>
      <c r="B741" s="1100"/>
      <c r="C741" s="50"/>
      <c r="D741" s="50"/>
      <c r="E741" s="845"/>
      <c r="F741" s="50"/>
      <c r="G741" s="847"/>
      <c r="H741" s="847"/>
      <c r="I741" s="50"/>
      <c r="J741" s="1103"/>
      <c r="P741" s="295"/>
      <c r="Q741" s="379"/>
      <c r="R741" s="296"/>
      <c r="S741" s="296"/>
      <c r="T741" s="297"/>
      <c r="U741" s="296"/>
      <c r="V741" s="298"/>
      <c r="W741" s="298"/>
      <c r="X741" s="296"/>
      <c r="Y741" s="551"/>
    </row>
    <row r="742" spans="1:25" x14ac:dyDescent="0.25">
      <c r="A742" s="29"/>
      <c r="B742" s="1100"/>
      <c r="C742" s="50"/>
      <c r="D742" s="50"/>
      <c r="E742" s="845"/>
      <c r="F742" s="50"/>
      <c r="G742" s="847"/>
      <c r="H742" s="847"/>
      <c r="I742" s="50"/>
      <c r="J742" s="1103"/>
      <c r="P742" s="295"/>
      <c r="Q742" s="379"/>
      <c r="R742" s="296"/>
      <c r="S742" s="296"/>
      <c r="T742" s="297"/>
      <c r="U742" s="296"/>
      <c r="V742" s="298"/>
      <c r="W742" s="298"/>
      <c r="X742" s="296"/>
      <c r="Y742" s="551"/>
    </row>
    <row r="743" spans="1:25" x14ac:dyDescent="0.25">
      <c r="A743" s="29"/>
      <c r="B743" s="1100"/>
      <c r="C743" s="50"/>
      <c r="D743" s="50"/>
      <c r="E743" s="845"/>
      <c r="F743" s="50"/>
      <c r="G743" s="847"/>
      <c r="H743" s="847"/>
      <c r="I743" s="50"/>
      <c r="J743" s="1103"/>
      <c r="P743" s="295"/>
      <c r="Q743" s="379"/>
      <c r="R743" s="296"/>
      <c r="S743" s="296"/>
      <c r="T743" s="297"/>
      <c r="U743" s="296"/>
      <c r="V743" s="298"/>
      <c r="W743" s="298"/>
      <c r="X743" s="296"/>
      <c r="Y743" s="551"/>
    </row>
    <row r="744" spans="1:25" x14ac:dyDescent="0.25">
      <c r="A744" s="29"/>
      <c r="B744" s="1100"/>
      <c r="C744" s="50"/>
      <c r="D744" s="50"/>
      <c r="E744" s="845"/>
      <c r="F744" s="50"/>
      <c r="G744" s="847"/>
      <c r="H744" s="847"/>
      <c r="I744" s="50"/>
      <c r="J744" s="1103"/>
      <c r="P744" s="295"/>
      <c r="Q744" s="379"/>
      <c r="R744" s="296"/>
      <c r="S744" s="296"/>
      <c r="T744" s="297"/>
      <c r="U744" s="296"/>
      <c r="V744" s="298"/>
      <c r="W744" s="298"/>
      <c r="X744" s="296"/>
      <c r="Y744" s="551"/>
    </row>
    <row r="745" spans="1:25" x14ac:dyDescent="0.25">
      <c r="A745" s="29"/>
      <c r="B745" s="1100"/>
      <c r="C745" s="50"/>
      <c r="D745" s="50"/>
      <c r="E745" s="845"/>
      <c r="F745" s="50"/>
      <c r="G745" s="847"/>
      <c r="H745" s="847"/>
      <c r="I745" s="50"/>
      <c r="J745" s="1103"/>
      <c r="P745" s="295"/>
      <c r="Q745" s="379"/>
      <c r="R745" s="296"/>
      <c r="S745" s="296"/>
      <c r="T745" s="297"/>
      <c r="U745" s="296"/>
      <c r="V745" s="298"/>
      <c r="W745" s="298"/>
      <c r="X745" s="296"/>
      <c r="Y745" s="551"/>
    </row>
    <row r="746" spans="1:25" x14ac:dyDescent="0.25">
      <c r="A746" s="29"/>
      <c r="B746" s="1100"/>
      <c r="C746" s="50"/>
      <c r="D746" s="50"/>
      <c r="E746" s="845"/>
      <c r="F746" s="50"/>
      <c r="G746" s="847"/>
      <c r="H746" s="847"/>
      <c r="I746" s="50"/>
      <c r="J746" s="1103"/>
      <c r="P746" s="295"/>
      <c r="Q746" s="379"/>
      <c r="R746" s="296"/>
      <c r="S746" s="296"/>
      <c r="T746" s="297"/>
      <c r="U746" s="296"/>
      <c r="V746" s="298"/>
      <c r="W746" s="298"/>
      <c r="X746" s="296"/>
      <c r="Y746" s="551"/>
    </row>
    <row r="747" spans="1:25" x14ac:dyDescent="0.25">
      <c r="A747" s="29"/>
      <c r="B747" s="1100"/>
      <c r="C747" s="50"/>
      <c r="D747" s="50"/>
      <c r="E747" s="845"/>
      <c r="F747" s="50"/>
      <c r="G747" s="847"/>
      <c r="H747" s="847"/>
      <c r="I747" s="50"/>
      <c r="J747" s="1103"/>
      <c r="P747" s="295"/>
      <c r="Q747" s="379"/>
      <c r="R747" s="296"/>
      <c r="S747" s="296"/>
      <c r="T747" s="297"/>
      <c r="U747" s="296"/>
      <c r="V747" s="298"/>
      <c r="W747" s="298"/>
      <c r="X747" s="296"/>
      <c r="Y747" s="551"/>
    </row>
    <row r="748" spans="1:25" x14ac:dyDescent="0.25">
      <c r="A748" s="29"/>
      <c r="B748" s="1100"/>
      <c r="C748" s="50"/>
      <c r="D748" s="50"/>
      <c r="E748" s="845"/>
      <c r="F748" s="50"/>
      <c r="G748" s="847"/>
      <c r="H748" s="847"/>
      <c r="I748" s="50"/>
      <c r="J748" s="1103"/>
      <c r="P748" s="295"/>
      <c r="Q748" s="379"/>
      <c r="R748" s="296"/>
      <c r="S748" s="296"/>
      <c r="T748" s="297"/>
      <c r="U748" s="296"/>
      <c r="V748" s="298"/>
      <c r="W748" s="298"/>
      <c r="X748" s="296"/>
      <c r="Y748" s="551"/>
    </row>
    <row r="749" spans="1:25" x14ac:dyDescent="0.25">
      <c r="A749" s="29"/>
      <c r="B749" s="1100"/>
      <c r="C749" s="50"/>
      <c r="D749" s="50"/>
      <c r="E749" s="845"/>
      <c r="F749" s="50"/>
      <c r="G749" s="847"/>
      <c r="H749" s="847"/>
      <c r="I749" s="50"/>
      <c r="J749" s="1103"/>
      <c r="P749" s="295"/>
      <c r="Q749" s="379"/>
      <c r="R749" s="296"/>
      <c r="S749" s="296"/>
      <c r="T749" s="297"/>
      <c r="U749" s="296"/>
      <c r="V749" s="298"/>
      <c r="W749" s="298"/>
      <c r="X749" s="296"/>
      <c r="Y749" s="551"/>
    </row>
    <row r="750" spans="1:25" x14ac:dyDescent="0.25">
      <c r="A750" s="29"/>
      <c r="B750" s="1100"/>
      <c r="C750" s="50"/>
      <c r="D750" s="50"/>
      <c r="E750" s="845"/>
      <c r="F750" s="50"/>
      <c r="G750" s="847"/>
      <c r="H750" s="847"/>
      <c r="I750" s="50"/>
      <c r="J750" s="1103"/>
      <c r="P750" s="295"/>
      <c r="Q750" s="379"/>
      <c r="R750" s="296"/>
      <c r="S750" s="296"/>
      <c r="T750" s="297"/>
      <c r="U750" s="296"/>
      <c r="V750" s="298"/>
      <c r="W750" s="298"/>
      <c r="X750" s="296"/>
      <c r="Y750" s="551"/>
    </row>
    <row r="751" spans="1:25" x14ac:dyDescent="0.25">
      <c r="A751" s="29"/>
      <c r="B751" s="1100"/>
      <c r="C751" s="50"/>
      <c r="D751" s="50"/>
      <c r="E751" s="845"/>
      <c r="F751" s="50"/>
      <c r="G751" s="847"/>
      <c r="H751" s="847"/>
      <c r="I751" s="50"/>
      <c r="J751" s="1103"/>
      <c r="P751" s="295"/>
      <c r="Q751" s="379"/>
      <c r="R751" s="296"/>
      <c r="S751" s="296"/>
      <c r="T751" s="297"/>
      <c r="U751" s="296"/>
      <c r="V751" s="298"/>
      <c r="W751" s="298"/>
      <c r="X751" s="296"/>
      <c r="Y751" s="551"/>
    </row>
    <row r="752" spans="1:25" x14ac:dyDescent="0.25">
      <c r="A752" s="29"/>
      <c r="B752" s="1100"/>
      <c r="C752" s="50"/>
      <c r="D752" s="50"/>
      <c r="E752" s="845"/>
      <c r="F752" s="50"/>
      <c r="G752" s="847"/>
      <c r="H752" s="847"/>
      <c r="I752" s="50"/>
      <c r="J752" s="1103"/>
      <c r="P752" s="295"/>
      <c r="Q752" s="379"/>
      <c r="R752" s="296"/>
      <c r="S752" s="296"/>
      <c r="T752" s="297"/>
      <c r="U752" s="296"/>
      <c r="V752" s="298"/>
      <c r="W752" s="298"/>
      <c r="X752" s="296"/>
      <c r="Y752" s="551"/>
    </row>
    <row r="753" spans="1:25" x14ac:dyDescent="0.25">
      <c r="A753" s="29"/>
      <c r="B753" s="1100"/>
      <c r="C753" s="50"/>
      <c r="D753" s="50"/>
      <c r="E753" s="845"/>
      <c r="F753" s="50"/>
      <c r="G753" s="847"/>
      <c r="H753" s="847"/>
      <c r="I753" s="50"/>
      <c r="J753" s="1103"/>
      <c r="P753" s="295"/>
      <c r="Q753" s="379"/>
      <c r="R753" s="296"/>
      <c r="S753" s="296"/>
      <c r="T753" s="297"/>
      <c r="U753" s="296"/>
      <c r="V753" s="298"/>
      <c r="W753" s="298"/>
      <c r="X753" s="296"/>
      <c r="Y753" s="551"/>
    </row>
    <row r="754" spans="1:25" x14ac:dyDescent="0.25">
      <c r="A754" s="29"/>
      <c r="B754" s="1100"/>
      <c r="C754" s="50"/>
      <c r="D754" s="50"/>
      <c r="E754" s="845"/>
      <c r="F754" s="50"/>
      <c r="G754" s="847"/>
      <c r="H754" s="847"/>
      <c r="I754" s="50"/>
      <c r="J754" s="1103"/>
      <c r="P754" s="295"/>
      <c r="Q754" s="379"/>
      <c r="R754" s="296"/>
      <c r="S754" s="296"/>
      <c r="T754" s="297"/>
      <c r="U754" s="296"/>
      <c r="V754" s="298"/>
      <c r="W754" s="298"/>
      <c r="X754" s="296"/>
      <c r="Y754" s="551"/>
    </row>
    <row r="755" spans="1:25" x14ac:dyDescent="0.25">
      <c r="A755" s="29"/>
      <c r="B755" s="1100"/>
      <c r="C755" s="50"/>
      <c r="D755" s="50"/>
      <c r="E755" s="845"/>
      <c r="F755" s="50"/>
      <c r="G755" s="847"/>
      <c r="H755" s="847"/>
      <c r="I755" s="50"/>
      <c r="J755" s="1103"/>
      <c r="P755" s="295"/>
      <c r="Q755" s="379"/>
      <c r="R755" s="296"/>
      <c r="S755" s="296"/>
      <c r="T755" s="297"/>
      <c r="U755" s="296"/>
      <c r="V755" s="298"/>
      <c r="W755" s="298"/>
      <c r="X755" s="296"/>
      <c r="Y755" s="551"/>
    </row>
    <row r="756" spans="1:25" x14ac:dyDescent="0.25">
      <c r="A756" s="29"/>
      <c r="B756" s="1100"/>
      <c r="C756" s="50"/>
      <c r="D756" s="50"/>
      <c r="E756" s="845"/>
      <c r="F756" s="50"/>
      <c r="G756" s="847"/>
      <c r="H756" s="847"/>
      <c r="I756" s="50"/>
      <c r="J756" s="1103"/>
      <c r="P756" s="295"/>
      <c r="Q756" s="379"/>
      <c r="R756" s="296"/>
      <c r="S756" s="296"/>
      <c r="T756" s="297"/>
      <c r="U756" s="296"/>
      <c r="V756" s="298"/>
      <c r="W756" s="298"/>
      <c r="X756" s="296"/>
      <c r="Y756" s="551"/>
    </row>
    <row r="757" spans="1:25" x14ac:dyDescent="0.25">
      <c r="A757" s="29"/>
      <c r="B757" s="1100"/>
      <c r="C757" s="50"/>
      <c r="D757" s="50"/>
      <c r="E757" s="845"/>
      <c r="F757" s="50"/>
      <c r="G757" s="847"/>
      <c r="H757" s="847"/>
      <c r="I757" s="50"/>
      <c r="J757" s="1103"/>
      <c r="P757" s="295"/>
      <c r="Q757" s="379"/>
      <c r="R757" s="296"/>
      <c r="S757" s="296"/>
      <c r="T757" s="297"/>
      <c r="U757" s="296"/>
      <c r="V757" s="298"/>
      <c r="W757" s="298"/>
      <c r="X757" s="296"/>
      <c r="Y757" s="551"/>
    </row>
    <row r="758" spans="1:25" x14ac:dyDescent="0.25">
      <c r="A758" s="29"/>
      <c r="B758" s="1100"/>
      <c r="C758" s="50"/>
      <c r="D758" s="50"/>
      <c r="E758" s="845"/>
      <c r="F758" s="50"/>
      <c r="G758" s="847"/>
      <c r="H758" s="847"/>
      <c r="I758" s="50"/>
      <c r="J758" s="1103"/>
      <c r="P758" s="295"/>
      <c r="Q758" s="379"/>
      <c r="R758" s="296"/>
      <c r="S758" s="296"/>
      <c r="T758" s="297"/>
      <c r="U758" s="296"/>
      <c r="V758" s="298"/>
      <c r="W758" s="298"/>
      <c r="X758" s="296"/>
      <c r="Y758" s="551"/>
    </row>
    <row r="759" spans="1:25" x14ac:dyDescent="0.25">
      <c r="A759" s="29"/>
      <c r="B759" s="1100"/>
      <c r="C759" s="50"/>
      <c r="D759" s="50"/>
      <c r="E759" s="845"/>
      <c r="F759" s="50"/>
      <c r="G759" s="847"/>
      <c r="H759" s="847"/>
      <c r="I759" s="50"/>
      <c r="J759" s="1103"/>
      <c r="P759" s="295"/>
      <c r="Q759" s="379"/>
      <c r="R759" s="296"/>
      <c r="S759" s="296"/>
      <c r="T759" s="297"/>
      <c r="U759" s="296"/>
      <c r="V759" s="298"/>
      <c r="W759" s="298"/>
      <c r="X759" s="296"/>
      <c r="Y759" s="551"/>
    </row>
    <row r="760" spans="1:25" x14ac:dyDescent="0.25">
      <c r="A760" s="29"/>
      <c r="B760" s="1100"/>
      <c r="C760" s="50"/>
      <c r="D760" s="50"/>
      <c r="E760" s="845"/>
      <c r="F760" s="50"/>
      <c r="G760" s="847"/>
      <c r="H760" s="847"/>
      <c r="I760" s="50"/>
      <c r="J760" s="1103"/>
      <c r="P760" s="295"/>
      <c r="Q760" s="379"/>
      <c r="R760" s="296"/>
      <c r="S760" s="296"/>
      <c r="T760" s="297"/>
      <c r="U760" s="296"/>
      <c r="V760" s="298"/>
      <c r="W760" s="298"/>
      <c r="X760" s="296"/>
      <c r="Y760" s="551"/>
    </row>
    <row r="761" spans="1:25" x14ac:dyDescent="0.25">
      <c r="A761" s="29"/>
      <c r="B761" s="1100"/>
      <c r="C761" s="50"/>
      <c r="D761" s="50"/>
      <c r="E761" s="845"/>
      <c r="F761" s="50"/>
      <c r="G761" s="847"/>
      <c r="H761" s="847"/>
      <c r="I761" s="50"/>
      <c r="J761" s="1103"/>
      <c r="P761" s="295"/>
      <c r="Q761" s="379"/>
      <c r="R761" s="296"/>
      <c r="S761" s="296"/>
      <c r="T761" s="297"/>
      <c r="U761" s="296"/>
      <c r="V761" s="298"/>
      <c r="W761" s="298"/>
      <c r="X761" s="296"/>
      <c r="Y761" s="551"/>
    </row>
    <row r="762" spans="1:25" x14ac:dyDescent="0.25">
      <c r="A762" s="29"/>
      <c r="B762" s="1100"/>
      <c r="C762" s="50"/>
      <c r="D762" s="50"/>
      <c r="E762" s="845"/>
      <c r="F762" s="50"/>
      <c r="G762" s="847"/>
      <c r="H762" s="847"/>
      <c r="I762" s="50"/>
      <c r="J762" s="1103"/>
      <c r="P762" s="295"/>
      <c r="Q762" s="379"/>
      <c r="R762" s="296"/>
      <c r="S762" s="296"/>
      <c r="T762" s="297"/>
      <c r="U762" s="296"/>
      <c r="V762" s="298"/>
      <c r="W762" s="298"/>
      <c r="X762" s="296"/>
      <c r="Y762" s="551"/>
    </row>
    <row r="763" spans="1:25" x14ac:dyDescent="0.25">
      <c r="A763" s="29"/>
      <c r="B763" s="1100"/>
      <c r="C763" s="50"/>
      <c r="D763" s="50"/>
      <c r="E763" s="845"/>
      <c r="F763" s="50"/>
      <c r="G763" s="847"/>
      <c r="H763" s="847"/>
      <c r="I763" s="50"/>
      <c r="J763" s="1103"/>
      <c r="P763" s="295"/>
      <c r="Q763" s="379"/>
      <c r="R763" s="296"/>
      <c r="S763" s="296"/>
      <c r="T763" s="297"/>
      <c r="U763" s="296"/>
      <c r="V763" s="298"/>
      <c r="W763" s="298"/>
      <c r="X763" s="296"/>
      <c r="Y763" s="551"/>
    </row>
    <row r="764" spans="1:25" x14ac:dyDescent="0.25">
      <c r="A764" s="29"/>
      <c r="B764" s="1100"/>
      <c r="C764" s="50"/>
      <c r="D764" s="50"/>
      <c r="E764" s="845"/>
      <c r="F764" s="50"/>
      <c r="G764" s="847"/>
      <c r="H764" s="847"/>
      <c r="I764" s="50"/>
      <c r="J764" s="1103"/>
      <c r="P764" s="295"/>
      <c r="Q764" s="379"/>
      <c r="R764" s="296"/>
      <c r="S764" s="296"/>
      <c r="T764" s="297"/>
      <c r="U764" s="296"/>
      <c r="V764" s="298"/>
      <c r="W764" s="298"/>
      <c r="X764" s="296"/>
      <c r="Y764" s="551"/>
    </row>
    <row r="765" spans="1:25" x14ac:dyDescent="0.25">
      <c r="A765" s="29"/>
      <c r="B765" s="1100"/>
      <c r="C765" s="50"/>
      <c r="D765" s="50"/>
      <c r="E765" s="845"/>
      <c r="F765" s="50"/>
      <c r="G765" s="847"/>
      <c r="H765" s="847"/>
      <c r="I765" s="50"/>
      <c r="J765" s="1103"/>
      <c r="P765" s="295"/>
      <c r="Q765" s="379"/>
      <c r="R765" s="296"/>
      <c r="S765" s="296"/>
      <c r="T765" s="297"/>
      <c r="U765" s="296"/>
      <c r="V765" s="298"/>
      <c r="W765" s="298"/>
      <c r="X765" s="296"/>
      <c r="Y765" s="551"/>
    </row>
    <row r="766" spans="1:25" x14ac:dyDescent="0.25">
      <c r="A766" s="29"/>
      <c r="B766" s="1100"/>
      <c r="C766" s="50"/>
      <c r="D766" s="50"/>
      <c r="E766" s="845"/>
      <c r="F766" s="50"/>
      <c r="G766" s="847"/>
      <c r="H766" s="847"/>
      <c r="I766" s="50"/>
      <c r="J766" s="1103"/>
      <c r="P766" s="295"/>
      <c r="Q766" s="379"/>
      <c r="R766" s="296"/>
      <c r="S766" s="296"/>
      <c r="T766" s="297"/>
      <c r="U766" s="296"/>
      <c r="V766" s="298"/>
      <c r="W766" s="298"/>
      <c r="X766" s="296"/>
      <c r="Y766" s="551"/>
    </row>
    <row r="767" spans="1:25" x14ac:dyDescent="0.25">
      <c r="A767" s="29"/>
      <c r="B767" s="1100"/>
      <c r="C767" s="50"/>
      <c r="D767" s="50"/>
      <c r="E767" s="845"/>
      <c r="F767" s="50"/>
      <c r="G767" s="847"/>
      <c r="H767" s="847"/>
      <c r="I767" s="50"/>
      <c r="J767" s="1103"/>
      <c r="P767" s="295"/>
      <c r="Q767" s="379"/>
      <c r="R767" s="296"/>
      <c r="S767" s="296"/>
      <c r="T767" s="297"/>
      <c r="U767" s="296"/>
      <c r="V767" s="298"/>
      <c r="W767" s="298"/>
      <c r="X767" s="296"/>
      <c r="Y767" s="551"/>
    </row>
    <row r="768" spans="1:25" x14ac:dyDescent="0.25">
      <c r="A768" s="29"/>
      <c r="B768" s="1100"/>
      <c r="C768" s="50"/>
      <c r="D768" s="50"/>
      <c r="E768" s="845"/>
      <c r="F768" s="50"/>
      <c r="G768" s="847"/>
      <c r="H768" s="847"/>
      <c r="I768" s="50"/>
      <c r="J768" s="1103"/>
      <c r="P768" s="295"/>
      <c r="Q768" s="379"/>
      <c r="R768" s="296"/>
      <c r="S768" s="296"/>
      <c r="T768" s="297"/>
      <c r="U768" s="296"/>
      <c r="V768" s="298"/>
      <c r="W768" s="298"/>
      <c r="X768" s="296"/>
      <c r="Y768" s="551"/>
    </row>
    <row r="769" spans="1:25" x14ac:dyDescent="0.25">
      <c r="A769" s="29"/>
      <c r="B769" s="1100"/>
      <c r="C769" s="50"/>
      <c r="D769" s="50"/>
      <c r="E769" s="845"/>
      <c r="F769" s="50"/>
      <c r="G769" s="847"/>
      <c r="H769" s="847"/>
      <c r="I769" s="50"/>
      <c r="J769" s="1103"/>
      <c r="P769" s="295"/>
      <c r="Q769" s="379"/>
      <c r="R769" s="296"/>
      <c r="S769" s="296"/>
      <c r="T769" s="297"/>
      <c r="U769" s="296"/>
      <c r="V769" s="298"/>
      <c r="W769" s="298"/>
      <c r="X769" s="296"/>
      <c r="Y769" s="551"/>
    </row>
    <row r="770" spans="1:25" x14ac:dyDescent="0.25">
      <c r="A770" s="29"/>
      <c r="B770" s="1100"/>
      <c r="C770" s="50"/>
      <c r="D770" s="50"/>
      <c r="E770" s="845"/>
      <c r="F770" s="50"/>
      <c r="G770" s="847"/>
      <c r="H770" s="847"/>
      <c r="I770" s="50"/>
      <c r="J770" s="1103"/>
      <c r="P770" s="295"/>
      <c r="Q770" s="379"/>
      <c r="R770" s="296"/>
      <c r="S770" s="296"/>
      <c r="T770" s="297"/>
      <c r="U770" s="296"/>
      <c r="V770" s="298"/>
      <c r="W770" s="298"/>
      <c r="X770" s="296"/>
      <c r="Y770" s="551"/>
    </row>
    <row r="771" spans="1:25" x14ac:dyDescent="0.25">
      <c r="A771" s="29"/>
      <c r="B771" s="1100"/>
      <c r="C771" s="50"/>
      <c r="D771" s="50"/>
      <c r="E771" s="845"/>
      <c r="F771" s="50"/>
      <c r="G771" s="847"/>
      <c r="H771" s="847"/>
      <c r="I771" s="50"/>
      <c r="J771" s="1103"/>
      <c r="P771" s="295"/>
      <c r="Q771" s="379"/>
      <c r="R771" s="296"/>
      <c r="S771" s="296"/>
      <c r="T771" s="297"/>
      <c r="U771" s="296"/>
      <c r="V771" s="298"/>
      <c r="W771" s="298"/>
      <c r="X771" s="296"/>
      <c r="Y771" s="551"/>
    </row>
    <row r="772" spans="1:25" x14ac:dyDescent="0.25">
      <c r="A772" s="29"/>
      <c r="B772" s="1100"/>
      <c r="C772" s="50"/>
      <c r="D772" s="50"/>
      <c r="E772" s="845"/>
      <c r="F772" s="50"/>
      <c r="G772" s="847"/>
      <c r="H772" s="847"/>
      <c r="I772" s="50"/>
      <c r="J772" s="1103"/>
      <c r="P772" s="295"/>
      <c r="Q772" s="379"/>
      <c r="R772" s="296"/>
      <c r="S772" s="296"/>
      <c r="T772" s="297"/>
      <c r="U772" s="296"/>
      <c r="V772" s="298"/>
      <c r="W772" s="298"/>
      <c r="X772" s="296"/>
      <c r="Y772" s="551"/>
    </row>
    <row r="773" spans="1:25" x14ac:dyDescent="0.25">
      <c r="A773" s="29"/>
      <c r="B773" s="1100"/>
      <c r="C773" s="50"/>
      <c r="D773" s="50"/>
      <c r="E773" s="845"/>
      <c r="F773" s="50"/>
      <c r="G773" s="847"/>
      <c r="H773" s="847"/>
      <c r="I773" s="50"/>
      <c r="J773" s="1103"/>
      <c r="P773" s="295"/>
      <c r="Q773" s="379"/>
      <c r="R773" s="296"/>
      <c r="S773" s="296"/>
      <c r="T773" s="297"/>
      <c r="U773" s="296"/>
      <c r="V773" s="298"/>
      <c r="W773" s="298"/>
      <c r="X773" s="296"/>
      <c r="Y773" s="551"/>
    </row>
    <row r="774" spans="1:25" x14ac:dyDescent="0.25">
      <c r="A774" s="29"/>
      <c r="B774" s="1100"/>
      <c r="C774" s="50"/>
      <c r="D774" s="50"/>
      <c r="E774" s="845"/>
      <c r="F774" s="50"/>
      <c r="G774" s="847"/>
      <c r="H774" s="847"/>
      <c r="I774" s="50"/>
      <c r="J774" s="1103"/>
      <c r="P774" s="295"/>
      <c r="Q774" s="379"/>
      <c r="R774" s="296"/>
      <c r="S774" s="296"/>
      <c r="T774" s="297"/>
      <c r="U774" s="296"/>
      <c r="V774" s="298"/>
      <c r="W774" s="298"/>
      <c r="X774" s="296"/>
      <c r="Y774" s="551"/>
    </row>
    <row r="775" spans="1:25" x14ac:dyDescent="0.25">
      <c r="A775" s="29"/>
      <c r="B775" s="1100"/>
      <c r="C775" s="50"/>
      <c r="D775" s="50"/>
      <c r="E775" s="845"/>
      <c r="F775" s="50"/>
      <c r="G775" s="847"/>
      <c r="H775" s="847"/>
      <c r="I775" s="50"/>
      <c r="J775" s="1103"/>
      <c r="P775" s="295"/>
      <c r="Q775" s="379"/>
      <c r="R775" s="296"/>
      <c r="S775" s="296"/>
      <c r="T775" s="297"/>
      <c r="U775" s="296"/>
      <c r="V775" s="298"/>
      <c r="W775" s="298"/>
      <c r="X775" s="296"/>
      <c r="Y775" s="551"/>
    </row>
    <row r="776" spans="1:25" x14ac:dyDescent="0.25">
      <c r="A776" s="29"/>
      <c r="B776" s="1100"/>
      <c r="C776" s="50"/>
      <c r="D776" s="50"/>
      <c r="E776" s="845"/>
      <c r="F776" s="50"/>
      <c r="G776" s="847"/>
      <c r="H776" s="847"/>
      <c r="I776" s="50"/>
      <c r="J776" s="1103"/>
      <c r="P776" s="295"/>
      <c r="Q776" s="379"/>
      <c r="R776" s="296"/>
      <c r="S776" s="296"/>
      <c r="T776" s="297"/>
      <c r="U776" s="296"/>
      <c r="V776" s="298"/>
      <c r="W776" s="298"/>
      <c r="X776" s="296"/>
      <c r="Y776" s="551"/>
    </row>
    <row r="777" spans="1:25" x14ac:dyDescent="0.25">
      <c r="A777" s="29"/>
      <c r="B777" s="1100"/>
      <c r="C777" s="50"/>
      <c r="D777" s="50"/>
      <c r="E777" s="845"/>
      <c r="F777" s="50"/>
      <c r="G777" s="847"/>
      <c r="H777" s="847"/>
      <c r="I777" s="50"/>
      <c r="J777" s="1103"/>
      <c r="P777" s="295"/>
      <c r="Q777" s="379"/>
      <c r="R777" s="296"/>
      <c r="S777" s="296"/>
      <c r="T777" s="297"/>
      <c r="U777" s="296"/>
      <c r="V777" s="298"/>
      <c r="W777" s="298"/>
      <c r="X777" s="296"/>
      <c r="Y777" s="551"/>
    </row>
    <row r="778" spans="1:25" x14ac:dyDescent="0.25">
      <c r="A778" s="29"/>
      <c r="B778" s="1100"/>
      <c r="C778" s="50"/>
      <c r="D778" s="50"/>
      <c r="E778" s="845"/>
      <c r="F778" s="50"/>
      <c r="G778" s="847"/>
      <c r="H778" s="847"/>
      <c r="I778" s="50"/>
      <c r="J778" s="1103"/>
      <c r="P778" s="295"/>
      <c r="Q778" s="379"/>
      <c r="R778" s="296"/>
      <c r="S778" s="296"/>
      <c r="T778" s="297"/>
      <c r="U778" s="296"/>
      <c r="V778" s="298"/>
      <c r="W778" s="298"/>
      <c r="X778" s="296"/>
      <c r="Y778" s="551"/>
    </row>
    <row r="779" spans="1:25" x14ac:dyDescent="0.25">
      <c r="A779" s="29"/>
      <c r="B779" s="1100"/>
      <c r="C779" s="50"/>
      <c r="D779" s="50"/>
      <c r="E779" s="845"/>
      <c r="F779" s="50"/>
      <c r="G779" s="847"/>
      <c r="H779" s="847"/>
      <c r="I779" s="50"/>
      <c r="J779" s="1103"/>
      <c r="P779" s="295"/>
      <c r="Q779" s="379"/>
      <c r="R779" s="296"/>
      <c r="S779" s="296"/>
      <c r="T779" s="297"/>
      <c r="U779" s="296"/>
      <c r="V779" s="298"/>
      <c r="W779" s="298"/>
      <c r="X779" s="296"/>
      <c r="Y779" s="551"/>
    </row>
    <row r="780" spans="1:25" x14ac:dyDescent="0.25">
      <c r="A780" s="29"/>
      <c r="B780" s="1100"/>
      <c r="C780" s="50"/>
      <c r="D780" s="50"/>
      <c r="E780" s="845"/>
      <c r="F780" s="50"/>
      <c r="G780" s="847"/>
      <c r="H780" s="847"/>
      <c r="I780" s="50"/>
      <c r="J780" s="1103"/>
      <c r="P780" s="295"/>
      <c r="Q780" s="379"/>
      <c r="R780" s="296"/>
      <c r="S780" s="296"/>
      <c r="T780" s="297"/>
      <c r="U780" s="296"/>
      <c r="V780" s="298"/>
      <c r="W780" s="298"/>
      <c r="X780" s="296"/>
      <c r="Y780" s="551"/>
    </row>
    <row r="781" spans="1:25" x14ac:dyDescent="0.25">
      <c r="A781" s="29"/>
      <c r="B781" s="1100"/>
      <c r="C781" s="50"/>
      <c r="D781" s="50"/>
      <c r="E781" s="845"/>
      <c r="F781" s="50"/>
      <c r="G781" s="847"/>
      <c r="H781" s="847"/>
      <c r="I781" s="50"/>
      <c r="J781" s="1103"/>
      <c r="P781" s="295"/>
      <c r="Q781" s="379"/>
      <c r="R781" s="296"/>
      <c r="S781" s="296"/>
      <c r="T781" s="297"/>
      <c r="U781" s="296"/>
      <c r="V781" s="298"/>
      <c r="W781" s="298"/>
      <c r="X781" s="296"/>
      <c r="Y781" s="551"/>
    </row>
    <row r="782" spans="1:25" x14ac:dyDescent="0.25">
      <c r="A782" s="29"/>
      <c r="B782" s="1100"/>
      <c r="C782" s="50"/>
      <c r="D782" s="50"/>
      <c r="E782" s="845"/>
      <c r="F782" s="50"/>
      <c r="G782" s="847"/>
      <c r="H782" s="847"/>
      <c r="I782" s="50"/>
      <c r="J782" s="1103"/>
      <c r="P782" s="295"/>
      <c r="Q782" s="379"/>
      <c r="R782" s="296"/>
      <c r="S782" s="296"/>
      <c r="T782" s="297"/>
      <c r="U782" s="296"/>
      <c r="V782" s="298"/>
      <c r="W782" s="298"/>
      <c r="X782" s="296"/>
      <c r="Y782" s="551"/>
    </row>
    <row r="783" spans="1:25" x14ac:dyDescent="0.25">
      <c r="A783" s="29"/>
      <c r="B783" s="1100"/>
      <c r="C783" s="50"/>
      <c r="D783" s="50"/>
      <c r="E783" s="845"/>
      <c r="F783" s="50"/>
      <c r="G783" s="847"/>
      <c r="H783" s="847"/>
      <c r="I783" s="50"/>
      <c r="J783" s="1103"/>
      <c r="P783" s="295"/>
      <c r="Q783" s="379"/>
      <c r="R783" s="296"/>
      <c r="S783" s="296"/>
      <c r="T783" s="297"/>
      <c r="U783" s="296"/>
      <c r="V783" s="298"/>
      <c r="W783" s="298"/>
      <c r="X783" s="296"/>
      <c r="Y783" s="551"/>
    </row>
    <row r="784" spans="1:25" x14ac:dyDescent="0.25">
      <c r="A784" s="29"/>
      <c r="B784" s="1100"/>
      <c r="C784" s="50"/>
      <c r="D784" s="50"/>
      <c r="E784" s="845"/>
      <c r="F784" s="50"/>
      <c r="G784" s="847"/>
      <c r="H784" s="847"/>
      <c r="I784" s="50"/>
      <c r="J784" s="1103"/>
      <c r="P784" s="295"/>
      <c r="Q784" s="379"/>
      <c r="R784" s="296"/>
      <c r="S784" s="296"/>
      <c r="T784" s="297"/>
      <c r="U784" s="296"/>
      <c r="V784" s="298"/>
      <c r="W784" s="298"/>
      <c r="X784" s="296"/>
      <c r="Y784" s="551"/>
    </row>
    <row r="785" spans="1:25" x14ac:dyDescent="0.25">
      <c r="A785" s="29"/>
      <c r="B785" s="1100"/>
      <c r="C785" s="50"/>
      <c r="D785" s="50"/>
      <c r="E785" s="845"/>
      <c r="F785" s="50"/>
      <c r="G785" s="847"/>
      <c r="H785" s="847"/>
      <c r="I785" s="50"/>
      <c r="J785" s="1103"/>
      <c r="P785" s="295"/>
      <c r="Q785" s="379"/>
      <c r="R785" s="296"/>
      <c r="S785" s="296"/>
      <c r="T785" s="297"/>
      <c r="U785" s="296"/>
      <c r="V785" s="298"/>
      <c r="W785" s="298"/>
      <c r="X785" s="296"/>
      <c r="Y785" s="551"/>
    </row>
    <row r="786" spans="1:25" x14ac:dyDescent="0.25">
      <c r="A786" s="29"/>
      <c r="B786" s="1100"/>
      <c r="C786" s="50"/>
      <c r="D786" s="50"/>
      <c r="E786" s="845"/>
      <c r="F786" s="50"/>
      <c r="G786" s="847"/>
      <c r="H786" s="847"/>
      <c r="I786" s="50"/>
      <c r="J786" s="1103"/>
      <c r="P786" s="295"/>
      <c r="Q786" s="379"/>
      <c r="R786" s="296"/>
      <c r="S786" s="296"/>
      <c r="T786" s="297"/>
      <c r="U786" s="296"/>
      <c r="V786" s="298"/>
      <c r="W786" s="298"/>
      <c r="X786" s="296"/>
      <c r="Y786" s="551"/>
    </row>
    <row r="787" spans="1:25" x14ac:dyDescent="0.25">
      <c r="A787" s="29"/>
      <c r="B787" s="1100"/>
      <c r="C787" s="50"/>
      <c r="D787" s="50"/>
      <c r="E787" s="845"/>
      <c r="F787" s="50"/>
      <c r="G787" s="847"/>
      <c r="H787" s="847"/>
      <c r="I787" s="50"/>
      <c r="J787" s="1103"/>
      <c r="P787" s="295"/>
      <c r="Q787" s="379"/>
      <c r="R787" s="296"/>
      <c r="S787" s="296"/>
      <c r="T787" s="297"/>
      <c r="U787" s="296"/>
      <c r="V787" s="298"/>
      <c r="W787" s="298"/>
      <c r="X787" s="296"/>
      <c r="Y787" s="551"/>
    </row>
    <row r="788" spans="1:25" x14ac:dyDescent="0.25">
      <c r="A788" s="29"/>
      <c r="B788" s="1100"/>
      <c r="C788" s="50"/>
      <c r="D788" s="50"/>
      <c r="E788" s="845"/>
      <c r="F788" s="50"/>
      <c r="G788" s="847"/>
      <c r="H788" s="847"/>
      <c r="I788" s="50"/>
      <c r="J788" s="1103"/>
      <c r="P788" s="295"/>
      <c r="Q788" s="379"/>
      <c r="R788" s="296"/>
      <c r="S788" s="296"/>
      <c r="T788" s="297"/>
      <c r="U788" s="296"/>
      <c r="V788" s="298"/>
      <c r="W788" s="298"/>
      <c r="X788" s="296"/>
      <c r="Y788" s="551"/>
    </row>
    <row r="789" spans="1:25" x14ac:dyDescent="0.25">
      <c r="A789" s="29"/>
      <c r="B789" s="1100"/>
      <c r="C789" s="50"/>
      <c r="D789" s="50"/>
      <c r="E789" s="845"/>
      <c r="F789" s="50"/>
      <c r="G789" s="847"/>
      <c r="H789" s="847"/>
      <c r="I789" s="50"/>
      <c r="J789" s="1103"/>
      <c r="P789" s="295"/>
      <c r="Q789" s="379"/>
      <c r="R789" s="296"/>
      <c r="S789" s="296"/>
      <c r="T789" s="297"/>
      <c r="U789" s="296"/>
      <c r="V789" s="298"/>
      <c r="W789" s="298"/>
      <c r="X789" s="296"/>
      <c r="Y789" s="551"/>
    </row>
    <row r="790" spans="1:25" x14ac:dyDescent="0.25">
      <c r="A790" s="29"/>
      <c r="B790" s="1100"/>
      <c r="C790" s="50"/>
      <c r="D790" s="50"/>
      <c r="E790" s="845"/>
      <c r="F790" s="50"/>
      <c r="G790" s="847"/>
      <c r="H790" s="847"/>
      <c r="I790" s="50"/>
      <c r="J790" s="1103"/>
      <c r="P790" s="295"/>
      <c r="Q790" s="379"/>
      <c r="R790" s="296"/>
      <c r="S790" s="296"/>
      <c r="T790" s="297"/>
      <c r="U790" s="296"/>
      <c r="V790" s="298"/>
      <c r="W790" s="298"/>
      <c r="X790" s="296"/>
      <c r="Y790" s="551"/>
    </row>
    <row r="791" spans="1:25" x14ac:dyDescent="0.25">
      <c r="A791" s="29"/>
      <c r="B791" s="1100"/>
      <c r="C791" s="50"/>
      <c r="D791" s="50"/>
      <c r="E791" s="845"/>
      <c r="F791" s="50"/>
      <c r="G791" s="847"/>
      <c r="H791" s="847"/>
      <c r="I791" s="50"/>
      <c r="J791" s="1103"/>
      <c r="P791" s="295"/>
      <c r="Q791" s="379"/>
      <c r="R791" s="296"/>
      <c r="S791" s="296"/>
      <c r="T791" s="297"/>
      <c r="U791" s="296"/>
      <c r="V791" s="298"/>
      <c r="W791" s="298"/>
      <c r="X791" s="296"/>
      <c r="Y791" s="551"/>
    </row>
    <row r="792" spans="1:25" x14ac:dyDescent="0.25">
      <c r="A792" s="29"/>
      <c r="B792" s="1100"/>
      <c r="C792" s="50"/>
      <c r="D792" s="50"/>
      <c r="E792" s="845"/>
      <c r="F792" s="50"/>
      <c r="G792" s="847"/>
      <c r="H792" s="847"/>
      <c r="I792" s="50"/>
      <c r="J792" s="1103"/>
      <c r="P792" s="295"/>
      <c r="Q792" s="379"/>
      <c r="R792" s="296"/>
      <c r="S792" s="296"/>
      <c r="T792" s="297"/>
      <c r="U792" s="296"/>
      <c r="V792" s="298"/>
      <c r="W792" s="298"/>
      <c r="X792" s="296"/>
      <c r="Y792" s="551"/>
    </row>
    <row r="793" spans="1:25" x14ac:dyDescent="0.25">
      <c r="A793" s="29"/>
      <c r="B793" s="1100"/>
      <c r="C793" s="50"/>
      <c r="D793" s="50"/>
      <c r="E793" s="845"/>
      <c r="F793" s="50"/>
      <c r="G793" s="847"/>
      <c r="H793" s="847"/>
      <c r="I793" s="50"/>
      <c r="J793" s="1103"/>
      <c r="P793" s="295"/>
      <c r="Q793" s="379"/>
      <c r="R793" s="296"/>
      <c r="S793" s="296"/>
      <c r="T793" s="297"/>
      <c r="U793" s="296"/>
      <c r="V793" s="298"/>
      <c r="W793" s="298"/>
      <c r="X793" s="296"/>
      <c r="Y793" s="551"/>
    </row>
    <row r="794" spans="1:25" x14ac:dyDescent="0.25">
      <c r="A794" s="29"/>
      <c r="B794" s="1100"/>
      <c r="C794" s="50"/>
      <c r="D794" s="50"/>
      <c r="E794" s="845"/>
      <c r="F794" s="50"/>
      <c r="G794" s="847"/>
      <c r="H794" s="847"/>
      <c r="I794" s="50"/>
      <c r="J794" s="1103"/>
      <c r="P794" s="295"/>
      <c r="Q794" s="379"/>
      <c r="R794" s="296"/>
      <c r="S794" s="296"/>
      <c r="T794" s="297"/>
      <c r="U794" s="296"/>
      <c r="V794" s="298"/>
      <c r="W794" s="298"/>
      <c r="X794" s="296"/>
      <c r="Y794" s="551"/>
    </row>
    <row r="795" spans="1:25" x14ac:dyDescent="0.25">
      <c r="A795" s="29"/>
      <c r="B795" s="1100"/>
      <c r="C795" s="50"/>
      <c r="D795" s="50"/>
      <c r="E795" s="845"/>
      <c r="F795" s="50"/>
      <c r="G795" s="847"/>
      <c r="H795" s="847"/>
      <c r="I795" s="50"/>
      <c r="J795" s="1103"/>
      <c r="P795" s="295"/>
      <c r="Q795" s="379"/>
      <c r="R795" s="296"/>
      <c r="S795" s="296"/>
      <c r="T795" s="297"/>
      <c r="U795" s="296"/>
      <c r="V795" s="298"/>
      <c r="W795" s="298"/>
      <c r="X795" s="296"/>
      <c r="Y795" s="551"/>
    </row>
    <row r="796" spans="1:25" x14ac:dyDescent="0.25">
      <c r="A796" s="29"/>
      <c r="B796" s="1100"/>
      <c r="C796" s="50"/>
      <c r="D796" s="50"/>
      <c r="E796" s="845"/>
      <c r="F796" s="50"/>
      <c r="G796" s="847"/>
      <c r="H796" s="847"/>
      <c r="I796" s="50"/>
      <c r="J796" s="1103"/>
      <c r="P796" s="295"/>
      <c r="Q796" s="379"/>
      <c r="R796" s="296"/>
      <c r="S796" s="296"/>
      <c r="T796" s="297"/>
      <c r="U796" s="296"/>
      <c r="V796" s="298"/>
      <c r="W796" s="298"/>
      <c r="X796" s="296"/>
      <c r="Y796" s="551"/>
    </row>
    <row r="797" spans="1:25" x14ac:dyDescent="0.25">
      <c r="A797" s="29"/>
      <c r="B797" s="1100"/>
      <c r="C797" s="50"/>
      <c r="D797" s="50"/>
      <c r="E797" s="845"/>
      <c r="F797" s="50"/>
      <c r="G797" s="847"/>
      <c r="H797" s="847"/>
      <c r="I797" s="50"/>
      <c r="J797" s="1103"/>
      <c r="P797" s="295"/>
      <c r="Q797" s="379"/>
      <c r="R797" s="296"/>
      <c r="S797" s="296"/>
      <c r="T797" s="297"/>
      <c r="U797" s="296"/>
      <c r="V797" s="298"/>
      <c r="W797" s="298"/>
      <c r="X797" s="296"/>
      <c r="Y797" s="551"/>
    </row>
    <row r="798" spans="1:25" x14ac:dyDescent="0.25">
      <c r="A798" s="29"/>
      <c r="B798" s="1100"/>
      <c r="C798" s="50"/>
      <c r="D798" s="50"/>
      <c r="E798" s="845"/>
      <c r="F798" s="50"/>
      <c r="G798" s="847"/>
      <c r="H798" s="847"/>
      <c r="I798" s="50"/>
      <c r="J798" s="1103"/>
      <c r="P798" s="295"/>
      <c r="Q798" s="379"/>
      <c r="R798" s="296"/>
      <c r="S798" s="296"/>
      <c r="T798" s="297"/>
      <c r="U798" s="296"/>
      <c r="V798" s="298"/>
      <c r="W798" s="298"/>
      <c r="X798" s="296"/>
      <c r="Y798" s="551"/>
    </row>
    <row r="799" spans="1:25" x14ac:dyDescent="0.25">
      <c r="A799" s="29"/>
      <c r="B799" s="1100"/>
      <c r="C799" s="50"/>
      <c r="D799" s="50"/>
      <c r="E799" s="845"/>
      <c r="F799" s="50"/>
      <c r="G799" s="847"/>
      <c r="H799" s="847"/>
      <c r="I799" s="50"/>
      <c r="J799" s="1103"/>
      <c r="P799" s="295"/>
      <c r="Q799" s="379"/>
      <c r="R799" s="296"/>
      <c r="S799" s="296"/>
      <c r="T799" s="297"/>
      <c r="U799" s="296"/>
      <c r="V799" s="298"/>
      <c r="W799" s="298"/>
      <c r="X799" s="296"/>
      <c r="Y799" s="551"/>
    </row>
    <row r="800" spans="1:25" x14ac:dyDescent="0.25">
      <c r="A800" s="29"/>
      <c r="B800" s="1100"/>
      <c r="C800" s="50"/>
      <c r="D800" s="50"/>
      <c r="E800" s="845"/>
      <c r="F800" s="50"/>
      <c r="G800" s="847"/>
      <c r="H800" s="847"/>
      <c r="I800" s="50"/>
      <c r="J800" s="1103"/>
      <c r="P800" s="295"/>
      <c r="Q800" s="379"/>
      <c r="R800" s="296"/>
      <c r="S800" s="296"/>
      <c r="T800" s="297"/>
      <c r="U800" s="296"/>
      <c r="V800" s="298"/>
      <c r="W800" s="298"/>
      <c r="X800" s="296"/>
      <c r="Y800" s="551"/>
    </row>
    <row r="801" spans="1:25" x14ac:dyDescent="0.25">
      <c r="A801" s="29"/>
      <c r="B801" s="1100"/>
      <c r="C801" s="50"/>
      <c r="D801" s="50"/>
      <c r="E801" s="845"/>
      <c r="F801" s="50"/>
      <c r="G801" s="847"/>
      <c r="H801" s="847"/>
      <c r="I801" s="50"/>
      <c r="J801" s="1103"/>
      <c r="P801" s="295"/>
      <c r="Q801" s="379"/>
      <c r="R801" s="296"/>
      <c r="S801" s="296"/>
      <c r="T801" s="297"/>
      <c r="U801" s="296"/>
      <c r="V801" s="298"/>
      <c r="W801" s="298"/>
      <c r="X801" s="296"/>
      <c r="Y801" s="551"/>
    </row>
    <row r="802" spans="1:25" x14ac:dyDescent="0.25">
      <c r="A802" s="29"/>
      <c r="B802" s="1100"/>
      <c r="C802" s="50"/>
      <c r="D802" s="50"/>
      <c r="E802" s="845"/>
      <c r="F802" s="50"/>
      <c r="G802" s="847"/>
      <c r="H802" s="847"/>
      <c r="I802" s="50"/>
      <c r="J802" s="1103"/>
      <c r="P802" s="295"/>
      <c r="Q802" s="379"/>
      <c r="R802" s="296"/>
      <c r="S802" s="296"/>
      <c r="T802" s="297"/>
      <c r="U802" s="296"/>
      <c r="V802" s="298"/>
      <c r="W802" s="298"/>
      <c r="X802" s="296"/>
      <c r="Y802" s="551"/>
    </row>
    <row r="803" spans="1:25" x14ac:dyDescent="0.25">
      <c r="A803" s="29"/>
      <c r="B803" s="1100"/>
      <c r="C803" s="50"/>
      <c r="D803" s="50"/>
      <c r="E803" s="845"/>
      <c r="F803" s="50"/>
      <c r="G803" s="847"/>
      <c r="H803" s="847"/>
      <c r="I803" s="50"/>
      <c r="J803" s="1103"/>
      <c r="P803" s="295"/>
      <c r="Q803" s="379"/>
      <c r="R803" s="296"/>
      <c r="S803" s="296"/>
      <c r="T803" s="297"/>
      <c r="U803" s="296"/>
      <c r="V803" s="298"/>
      <c r="W803" s="298"/>
      <c r="X803" s="296"/>
      <c r="Y803" s="551"/>
    </row>
    <row r="804" spans="1:25" x14ac:dyDescent="0.25">
      <c r="A804" s="29"/>
      <c r="B804" s="1100"/>
      <c r="C804" s="50"/>
      <c r="D804" s="50"/>
      <c r="E804" s="845"/>
      <c r="F804" s="50"/>
      <c r="G804" s="847"/>
      <c r="H804" s="847"/>
      <c r="I804" s="50"/>
      <c r="J804" s="1103"/>
      <c r="P804" s="295"/>
      <c r="Q804" s="379"/>
      <c r="R804" s="296"/>
      <c r="S804" s="296"/>
      <c r="T804" s="297"/>
      <c r="U804" s="296"/>
      <c r="V804" s="298"/>
      <c r="W804" s="298"/>
      <c r="X804" s="296"/>
      <c r="Y804" s="551"/>
    </row>
    <row r="805" spans="1:25" x14ac:dyDescent="0.25">
      <c r="A805" s="29"/>
      <c r="B805" s="1100"/>
      <c r="C805" s="50"/>
      <c r="D805" s="50"/>
      <c r="E805" s="845"/>
      <c r="F805" s="50"/>
      <c r="G805" s="847"/>
      <c r="H805" s="847"/>
      <c r="I805" s="50"/>
      <c r="J805" s="1103"/>
      <c r="P805" s="295"/>
      <c r="Q805" s="379"/>
      <c r="R805" s="296"/>
      <c r="S805" s="296"/>
      <c r="T805" s="297"/>
      <c r="U805" s="296"/>
      <c r="V805" s="298"/>
      <c r="W805" s="298"/>
      <c r="X805" s="296"/>
      <c r="Y805" s="551"/>
    </row>
    <row r="806" spans="1:25" x14ac:dyDescent="0.25">
      <c r="A806" s="29"/>
      <c r="B806" s="1100"/>
      <c r="C806" s="50"/>
      <c r="D806" s="50"/>
      <c r="E806" s="845"/>
      <c r="F806" s="50"/>
      <c r="G806" s="847"/>
      <c r="H806" s="847"/>
      <c r="I806" s="50"/>
      <c r="J806" s="1103"/>
      <c r="P806" s="295"/>
      <c r="Q806" s="379"/>
      <c r="R806" s="296"/>
      <c r="S806" s="296"/>
      <c r="T806" s="297"/>
      <c r="U806" s="296"/>
      <c r="V806" s="298"/>
      <c r="W806" s="298"/>
      <c r="X806" s="296"/>
      <c r="Y806" s="551"/>
    </row>
    <row r="807" spans="1:25" x14ac:dyDescent="0.25">
      <c r="A807" s="29"/>
      <c r="B807" s="1100"/>
      <c r="C807" s="50"/>
      <c r="D807" s="50"/>
      <c r="E807" s="845"/>
      <c r="F807" s="50"/>
      <c r="G807" s="847"/>
      <c r="H807" s="847"/>
      <c r="I807" s="50"/>
      <c r="J807" s="1103"/>
      <c r="P807" s="295"/>
      <c r="Q807" s="379"/>
      <c r="R807" s="296"/>
      <c r="S807" s="296"/>
      <c r="T807" s="297"/>
      <c r="U807" s="296"/>
      <c r="V807" s="298"/>
      <c r="W807" s="298"/>
      <c r="X807" s="296"/>
      <c r="Y807" s="551"/>
    </row>
    <row r="808" spans="1:25" x14ac:dyDescent="0.25">
      <c r="A808" s="29"/>
      <c r="B808" s="1100"/>
      <c r="C808" s="50"/>
      <c r="D808" s="50"/>
      <c r="E808" s="845"/>
      <c r="F808" s="50"/>
      <c r="G808" s="847"/>
      <c r="H808" s="847"/>
      <c r="I808" s="50"/>
      <c r="J808" s="1103"/>
      <c r="P808" s="295"/>
      <c r="Q808" s="379"/>
      <c r="R808" s="296"/>
      <c r="S808" s="296"/>
      <c r="T808" s="297"/>
      <c r="U808" s="296"/>
      <c r="V808" s="298"/>
      <c r="W808" s="298"/>
      <c r="X808" s="296"/>
      <c r="Y808" s="551"/>
    </row>
    <row r="809" spans="1:25" x14ac:dyDescent="0.25">
      <c r="A809" s="29"/>
      <c r="B809" s="1100"/>
      <c r="C809" s="50"/>
      <c r="D809" s="50"/>
      <c r="E809" s="845"/>
      <c r="F809" s="50"/>
      <c r="G809" s="847"/>
      <c r="H809" s="847"/>
      <c r="I809" s="50"/>
      <c r="J809" s="1103"/>
      <c r="P809" s="295"/>
      <c r="Q809" s="379"/>
      <c r="R809" s="296"/>
      <c r="S809" s="296"/>
      <c r="T809" s="297"/>
      <c r="U809" s="296"/>
      <c r="V809" s="298"/>
      <c r="W809" s="298"/>
      <c r="X809" s="296"/>
      <c r="Y809" s="551"/>
    </row>
    <row r="810" spans="1:25" x14ac:dyDescent="0.25">
      <c r="A810" s="29"/>
      <c r="B810" s="1100"/>
      <c r="C810" s="50"/>
      <c r="D810" s="50"/>
      <c r="E810" s="845"/>
      <c r="F810" s="50"/>
      <c r="G810" s="847"/>
      <c r="H810" s="847"/>
      <c r="I810" s="50"/>
      <c r="J810" s="1103"/>
      <c r="P810" s="295"/>
      <c r="Q810" s="379"/>
      <c r="R810" s="296"/>
      <c r="S810" s="296"/>
      <c r="T810" s="297"/>
      <c r="U810" s="296"/>
      <c r="V810" s="298"/>
      <c r="W810" s="298"/>
      <c r="X810" s="296"/>
      <c r="Y810" s="551"/>
    </row>
    <row r="811" spans="1:25" x14ac:dyDescent="0.25">
      <c r="A811" s="29"/>
      <c r="B811" s="1100"/>
      <c r="C811" s="50"/>
      <c r="D811" s="50"/>
      <c r="E811" s="845"/>
      <c r="F811" s="50"/>
      <c r="G811" s="847"/>
      <c r="H811" s="847"/>
      <c r="I811" s="50"/>
      <c r="J811" s="1103"/>
      <c r="P811" s="295"/>
      <c r="Q811" s="379"/>
      <c r="R811" s="296"/>
      <c r="S811" s="296"/>
      <c r="T811" s="297"/>
      <c r="U811" s="296"/>
      <c r="V811" s="298"/>
      <c r="W811" s="298"/>
      <c r="X811" s="296"/>
      <c r="Y811" s="551"/>
    </row>
    <row r="812" spans="1:25" x14ac:dyDescent="0.25">
      <c r="A812" s="29"/>
      <c r="B812" s="1100"/>
      <c r="C812" s="50"/>
      <c r="D812" s="50"/>
      <c r="E812" s="845"/>
      <c r="F812" s="50"/>
      <c r="G812" s="847"/>
      <c r="H812" s="847"/>
      <c r="I812" s="50"/>
      <c r="J812" s="1103"/>
      <c r="P812" s="295"/>
      <c r="Q812" s="379"/>
      <c r="R812" s="296"/>
      <c r="S812" s="296"/>
      <c r="T812" s="297"/>
      <c r="U812" s="296"/>
      <c r="V812" s="298"/>
      <c r="W812" s="298"/>
      <c r="X812" s="296"/>
      <c r="Y812" s="551"/>
    </row>
    <row r="813" spans="1:25" x14ac:dyDescent="0.25">
      <c r="A813" s="29"/>
      <c r="B813" s="1100"/>
      <c r="C813" s="50"/>
      <c r="D813" s="50"/>
      <c r="E813" s="845"/>
      <c r="F813" s="50"/>
      <c r="G813" s="847"/>
      <c r="H813" s="847"/>
      <c r="I813" s="50"/>
      <c r="J813" s="1103"/>
      <c r="P813" s="295"/>
      <c r="Q813" s="379"/>
      <c r="R813" s="296"/>
      <c r="S813" s="296"/>
      <c r="T813" s="295"/>
      <c r="U813" s="296"/>
      <c r="V813" s="301"/>
      <c r="W813" s="301"/>
      <c r="X813" s="296"/>
      <c r="Y813" s="551"/>
    </row>
    <row r="814" spans="1:25" x14ac:dyDescent="0.25">
      <c r="A814" s="29"/>
      <c r="B814" s="1100"/>
      <c r="C814" s="50"/>
      <c r="D814" s="50"/>
      <c r="E814" s="845"/>
      <c r="F814" s="50"/>
      <c r="G814" s="847"/>
      <c r="H814" s="847"/>
      <c r="I814" s="50"/>
      <c r="J814" s="1103"/>
      <c r="P814" s="295"/>
      <c r="Q814" s="379"/>
      <c r="R814" s="296"/>
      <c r="S814" s="296"/>
      <c r="T814" s="295"/>
      <c r="U814" s="296"/>
      <c r="V814" s="298"/>
      <c r="W814" s="298"/>
      <c r="X814" s="296"/>
      <c r="Y814" s="551"/>
    </row>
    <row r="815" spans="1:25" x14ac:dyDescent="0.25">
      <c r="A815" s="29"/>
      <c r="B815" s="1100"/>
      <c r="C815" s="50"/>
      <c r="D815" s="50"/>
      <c r="E815" s="845"/>
      <c r="F815" s="50"/>
      <c r="G815" s="847"/>
      <c r="H815" s="847"/>
      <c r="I815" s="50"/>
      <c r="J815" s="1103"/>
      <c r="P815" s="295"/>
      <c r="Q815" s="379"/>
      <c r="R815" s="296"/>
      <c r="S815" s="296"/>
      <c r="T815" s="295"/>
      <c r="U815" s="296"/>
      <c r="V815" s="298"/>
      <c r="W815" s="298"/>
      <c r="X815" s="296"/>
      <c r="Y815" s="551"/>
    </row>
    <row r="816" spans="1:25" x14ac:dyDescent="0.25">
      <c r="A816" s="29"/>
      <c r="B816" s="1100"/>
      <c r="C816" s="50"/>
      <c r="D816" s="50"/>
      <c r="E816" s="845"/>
      <c r="F816" s="50"/>
      <c r="G816" s="847"/>
      <c r="H816" s="847"/>
      <c r="I816" s="50"/>
      <c r="J816" s="1103"/>
      <c r="P816" s="295"/>
      <c r="Q816" s="379"/>
      <c r="R816" s="296"/>
      <c r="S816" s="296"/>
      <c r="T816" s="297"/>
      <c r="U816" s="296"/>
      <c r="V816" s="298"/>
      <c r="W816" s="298"/>
      <c r="X816" s="296"/>
      <c r="Y816" s="551"/>
    </row>
    <row r="817" spans="1:25" x14ac:dyDescent="0.25">
      <c r="A817" s="29"/>
      <c r="B817" s="1100"/>
      <c r="C817" s="50"/>
      <c r="D817" s="50"/>
      <c r="E817" s="845"/>
      <c r="F817" s="50"/>
      <c r="G817" s="847"/>
      <c r="H817" s="847"/>
      <c r="I817" s="50"/>
      <c r="J817" s="1103"/>
      <c r="P817" s="295"/>
      <c r="Q817" s="379"/>
      <c r="R817" s="296"/>
      <c r="S817" s="296"/>
      <c r="T817" s="302"/>
      <c r="U817" s="303"/>
      <c r="V817" s="298"/>
      <c r="W817" s="298"/>
      <c r="X817" s="378"/>
      <c r="Y817" s="551"/>
    </row>
    <row r="818" spans="1:25" x14ac:dyDescent="0.25">
      <c r="A818" s="29"/>
      <c r="B818" s="1100"/>
      <c r="C818" s="50"/>
      <c r="D818" s="50"/>
      <c r="E818" s="845"/>
      <c r="F818" s="50"/>
      <c r="G818" s="847"/>
      <c r="H818" s="847"/>
      <c r="I818" s="50"/>
      <c r="J818" s="1103"/>
      <c r="P818" s="295"/>
      <c r="Q818" s="379"/>
      <c r="R818" s="296"/>
      <c r="S818" s="296"/>
      <c r="T818" s="302"/>
      <c r="U818" s="303"/>
      <c r="V818" s="298"/>
      <c r="W818" s="298"/>
      <c r="X818" s="378"/>
      <c r="Y818" s="551"/>
    </row>
    <row r="819" spans="1:25" x14ac:dyDescent="0.25">
      <c r="A819" s="29"/>
      <c r="B819" s="1100"/>
      <c r="C819" s="50"/>
      <c r="D819" s="50"/>
      <c r="E819" s="845"/>
      <c r="F819" s="50"/>
      <c r="G819" s="847"/>
      <c r="H819" s="847"/>
      <c r="I819" s="50"/>
      <c r="J819" s="1103"/>
      <c r="P819" s="295"/>
      <c r="Q819" s="379"/>
      <c r="R819" s="296"/>
      <c r="S819" s="296"/>
      <c r="T819" s="302"/>
      <c r="U819" s="303"/>
      <c r="V819" s="298"/>
      <c r="W819" s="298"/>
      <c r="X819" s="378"/>
      <c r="Y819" s="551"/>
    </row>
    <row r="820" spans="1:25" x14ac:dyDescent="0.25">
      <c r="A820" s="29"/>
      <c r="B820" s="1100"/>
      <c r="C820" s="50"/>
      <c r="D820" s="50"/>
      <c r="E820" s="845"/>
      <c r="F820" s="50"/>
      <c r="G820" s="847"/>
      <c r="H820" s="847"/>
      <c r="I820" s="50"/>
      <c r="J820" s="1103"/>
      <c r="P820" s="295"/>
      <c r="Q820" s="379"/>
      <c r="R820" s="296"/>
      <c r="S820" s="296"/>
      <c r="T820" s="297"/>
      <c r="U820" s="296"/>
      <c r="V820" s="298"/>
      <c r="W820" s="298"/>
      <c r="X820" s="378"/>
      <c r="Y820" s="551"/>
    </row>
    <row r="821" spans="1:25" x14ac:dyDescent="0.25">
      <c r="A821" s="29"/>
      <c r="B821" s="1100"/>
      <c r="C821" s="50"/>
      <c r="D821" s="50"/>
      <c r="E821" s="845"/>
      <c r="F821" s="50"/>
      <c r="G821" s="847"/>
      <c r="H821" s="847"/>
      <c r="I821" s="50"/>
      <c r="J821" s="1103"/>
      <c r="P821" s="295"/>
      <c r="Q821" s="379"/>
      <c r="R821" s="296"/>
      <c r="S821" s="296"/>
      <c r="T821" s="297"/>
      <c r="U821" s="296"/>
      <c r="V821" s="298"/>
      <c r="W821" s="298"/>
      <c r="X821" s="296"/>
      <c r="Y821" s="551"/>
    </row>
    <row r="822" spans="1:25" x14ac:dyDescent="0.25">
      <c r="A822" s="29"/>
      <c r="B822" s="1100"/>
      <c r="C822" s="50"/>
      <c r="D822" s="50"/>
      <c r="E822" s="845"/>
      <c r="F822" s="50"/>
      <c r="G822" s="847"/>
      <c r="H822" s="847"/>
      <c r="I822" s="50"/>
      <c r="J822" s="1103"/>
      <c r="P822" s="295"/>
      <c r="Q822" s="379"/>
      <c r="R822" s="296"/>
      <c r="S822" s="296"/>
      <c r="T822" s="297"/>
      <c r="U822" s="296"/>
      <c r="V822" s="298"/>
      <c r="W822" s="298"/>
      <c r="X822" s="296"/>
      <c r="Y822" s="551"/>
    </row>
    <row r="823" spans="1:25" x14ac:dyDescent="0.25">
      <c r="A823" s="29"/>
      <c r="B823" s="1100"/>
      <c r="C823" s="50"/>
      <c r="D823" s="50"/>
      <c r="E823" s="845"/>
      <c r="F823" s="50"/>
      <c r="G823" s="847"/>
      <c r="H823" s="847"/>
      <c r="I823" s="50"/>
      <c r="J823" s="1103"/>
      <c r="P823" s="295"/>
      <c r="Q823" s="379"/>
      <c r="R823" s="296"/>
      <c r="S823" s="296"/>
      <c r="T823" s="297"/>
      <c r="U823" s="296"/>
      <c r="V823" s="298"/>
      <c r="W823" s="298"/>
      <c r="X823" s="296"/>
      <c r="Y823" s="551"/>
    </row>
    <row r="824" spans="1:25" x14ac:dyDescent="0.25">
      <c r="A824" s="29"/>
      <c r="B824" s="1100"/>
      <c r="C824" s="50"/>
      <c r="D824" s="50"/>
      <c r="E824" s="845"/>
      <c r="F824" s="50"/>
      <c r="G824" s="847"/>
      <c r="H824" s="847"/>
      <c r="I824" s="50"/>
      <c r="J824" s="1103"/>
      <c r="P824" s="295"/>
      <c r="Q824" s="379"/>
      <c r="R824" s="296"/>
      <c r="S824" s="296"/>
      <c r="T824" s="297"/>
      <c r="U824" s="296"/>
      <c r="V824" s="298"/>
      <c r="W824" s="298"/>
      <c r="X824" s="296"/>
      <c r="Y824" s="551"/>
    </row>
    <row r="825" spans="1:25" x14ac:dyDescent="0.25">
      <c r="A825" s="29"/>
      <c r="B825" s="1100"/>
      <c r="C825" s="50"/>
      <c r="D825" s="50"/>
      <c r="E825" s="845"/>
      <c r="F825" s="50"/>
      <c r="G825" s="847"/>
      <c r="H825" s="847"/>
      <c r="I825" s="50"/>
      <c r="J825" s="1103"/>
      <c r="P825" s="295"/>
      <c r="Q825" s="379"/>
      <c r="R825" s="296"/>
      <c r="S825" s="296"/>
      <c r="T825" s="297"/>
      <c r="U825" s="296"/>
      <c r="V825" s="298"/>
      <c r="W825" s="298"/>
      <c r="X825" s="296"/>
      <c r="Y825" s="551"/>
    </row>
    <row r="826" spans="1:25" x14ac:dyDescent="0.25">
      <c r="A826" s="29"/>
      <c r="B826" s="1100"/>
      <c r="C826" s="50"/>
      <c r="D826" s="50"/>
      <c r="E826" s="845"/>
      <c r="F826" s="50"/>
      <c r="G826" s="847"/>
      <c r="H826" s="847"/>
      <c r="I826" s="50"/>
      <c r="J826" s="1103"/>
      <c r="P826" s="295"/>
      <c r="Q826" s="379"/>
      <c r="R826" s="296"/>
      <c r="S826" s="296"/>
      <c r="T826" s="297"/>
      <c r="U826" s="296"/>
      <c r="V826" s="298"/>
      <c r="W826" s="298"/>
      <c r="X826" s="296"/>
      <c r="Y826" s="551"/>
    </row>
    <row r="827" spans="1:25" x14ac:dyDescent="0.25">
      <c r="A827" s="29"/>
      <c r="B827" s="1100"/>
      <c r="C827" s="50"/>
      <c r="D827" s="50"/>
      <c r="E827" s="845"/>
      <c r="F827" s="50"/>
      <c r="G827" s="847"/>
      <c r="H827" s="847"/>
      <c r="I827" s="50"/>
      <c r="J827" s="1103"/>
      <c r="P827" s="295"/>
      <c r="Q827" s="379"/>
      <c r="R827" s="296"/>
      <c r="S827" s="296"/>
      <c r="T827" s="297"/>
      <c r="U827" s="296"/>
      <c r="V827" s="298"/>
      <c r="W827" s="298"/>
      <c r="X827" s="296"/>
      <c r="Y827" s="551"/>
    </row>
    <row r="828" spans="1:25" x14ac:dyDescent="0.25">
      <c r="A828" s="29"/>
      <c r="B828" s="1100"/>
      <c r="C828" s="50"/>
      <c r="D828" s="50"/>
      <c r="E828" s="845"/>
      <c r="F828" s="50"/>
      <c r="G828" s="847"/>
      <c r="H828" s="847"/>
      <c r="I828" s="50"/>
      <c r="J828" s="1103"/>
      <c r="P828" s="295"/>
      <c r="Q828" s="379"/>
      <c r="R828" s="296"/>
      <c r="S828" s="296"/>
      <c r="T828" s="297"/>
      <c r="U828" s="296"/>
      <c r="V828" s="298"/>
      <c r="W828" s="298"/>
      <c r="X828" s="296"/>
      <c r="Y828" s="551"/>
    </row>
    <row r="829" spans="1:25" x14ac:dyDescent="0.25">
      <c r="A829" s="29"/>
      <c r="B829" s="1100"/>
      <c r="C829" s="50"/>
      <c r="D829" s="50"/>
      <c r="E829" s="845"/>
      <c r="F829" s="50"/>
      <c r="G829" s="847"/>
      <c r="H829" s="847"/>
      <c r="I829" s="50"/>
      <c r="J829" s="1103"/>
      <c r="P829" s="295"/>
      <c r="Q829" s="379"/>
      <c r="R829" s="296"/>
      <c r="S829" s="296"/>
      <c r="T829" s="297"/>
      <c r="U829" s="296"/>
      <c r="V829" s="298"/>
      <c r="W829" s="298"/>
      <c r="X829" s="296"/>
      <c r="Y829" s="551"/>
    </row>
    <row r="830" spans="1:25" x14ac:dyDescent="0.25">
      <c r="A830" s="29"/>
      <c r="B830" s="1100"/>
      <c r="C830" s="50"/>
      <c r="D830" s="50"/>
      <c r="E830" s="845"/>
      <c r="F830" s="50"/>
      <c r="G830" s="847"/>
      <c r="H830" s="847"/>
      <c r="I830" s="50"/>
      <c r="J830" s="1103"/>
      <c r="P830" s="295"/>
      <c r="Q830" s="379"/>
      <c r="R830" s="296"/>
      <c r="S830" s="296"/>
      <c r="T830" s="297"/>
      <c r="U830" s="296"/>
      <c r="V830" s="298"/>
      <c r="W830" s="298"/>
      <c r="X830" s="296"/>
      <c r="Y830" s="551"/>
    </row>
    <row r="831" spans="1:25" x14ac:dyDescent="0.25">
      <c r="A831" s="29"/>
      <c r="B831" s="1100"/>
      <c r="C831" s="50"/>
      <c r="D831" s="50"/>
      <c r="E831" s="845"/>
      <c r="F831" s="50"/>
      <c r="G831" s="847"/>
      <c r="H831" s="847"/>
      <c r="I831" s="50"/>
      <c r="J831" s="1103"/>
      <c r="P831" s="295"/>
      <c r="Q831" s="379"/>
      <c r="R831" s="296"/>
      <c r="S831" s="296"/>
      <c r="T831" s="297"/>
      <c r="U831" s="296"/>
      <c r="V831" s="298"/>
      <c r="W831" s="298"/>
      <c r="X831" s="296"/>
      <c r="Y831" s="551"/>
    </row>
    <row r="832" spans="1:25" x14ac:dyDescent="0.25">
      <c r="A832" s="29"/>
      <c r="B832" s="1100"/>
      <c r="C832" s="50"/>
      <c r="D832" s="50"/>
      <c r="E832" s="845"/>
      <c r="F832" s="50"/>
      <c r="G832" s="847"/>
      <c r="H832" s="847"/>
      <c r="I832" s="50"/>
      <c r="J832" s="1103"/>
      <c r="P832" s="295"/>
      <c r="Q832" s="379"/>
      <c r="R832" s="296"/>
      <c r="S832" s="296"/>
      <c r="T832" s="297"/>
      <c r="U832" s="296"/>
      <c r="V832" s="298"/>
      <c r="W832" s="298"/>
      <c r="X832" s="296"/>
      <c r="Y832" s="551"/>
    </row>
    <row r="833" spans="1:25" x14ac:dyDescent="0.25">
      <c r="A833" s="29"/>
      <c r="B833" s="1100"/>
      <c r="C833" s="50"/>
      <c r="D833" s="50"/>
      <c r="E833" s="845"/>
      <c r="F833" s="50"/>
      <c r="G833" s="847"/>
      <c r="H833" s="847"/>
      <c r="I833" s="50"/>
      <c r="J833" s="1103"/>
      <c r="P833" s="295"/>
      <c r="Q833" s="379"/>
      <c r="R833" s="296"/>
      <c r="S833" s="296"/>
      <c r="T833" s="297"/>
      <c r="U833" s="296"/>
      <c r="V833" s="298"/>
      <c r="W833" s="298"/>
      <c r="X833" s="296"/>
      <c r="Y833" s="551"/>
    </row>
    <row r="834" spans="1:25" x14ac:dyDescent="0.25">
      <c r="A834" s="29"/>
      <c r="B834" s="1100"/>
      <c r="C834" s="50"/>
      <c r="D834" s="50"/>
      <c r="E834" s="845"/>
      <c r="F834" s="50"/>
      <c r="G834" s="847"/>
      <c r="H834" s="847"/>
      <c r="I834" s="50"/>
      <c r="J834" s="1103"/>
      <c r="P834" s="295"/>
      <c r="Q834" s="379"/>
      <c r="R834" s="296"/>
      <c r="S834" s="296"/>
      <c r="T834" s="297"/>
      <c r="U834" s="296"/>
      <c r="V834" s="298"/>
      <c r="W834" s="298"/>
      <c r="X834" s="296"/>
      <c r="Y834" s="551"/>
    </row>
    <row r="835" spans="1:25" x14ac:dyDescent="0.25">
      <c r="A835" s="29"/>
      <c r="B835" s="1100"/>
      <c r="C835" s="50"/>
      <c r="D835" s="50"/>
      <c r="E835" s="845"/>
      <c r="F835" s="50"/>
      <c r="G835" s="847"/>
      <c r="H835" s="847"/>
      <c r="I835" s="50"/>
      <c r="J835" s="1103"/>
      <c r="P835" s="295"/>
      <c r="Q835" s="379"/>
      <c r="R835" s="296"/>
      <c r="S835" s="296"/>
      <c r="T835" s="297"/>
      <c r="U835" s="296"/>
      <c r="V835" s="298"/>
      <c r="W835" s="298"/>
      <c r="X835" s="296"/>
      <c r="Y835" s="551"/>
    </row>
    <row r="836" spans="1:25" x14ac:dyDescent="0.25">
      <c r="A836" s="29"/>
      <c r="B836" s="1100"/>
      <c r="C836" s="50"/>
      <c r="D836" s="50"/>
      <c r="E836" s="845"/>
      <c r="F836" s="50"/>
      <c r="G836" s="847"/>
      <c r="H836" s="847"/>
      <c r="I836" s="50"/>
      <c r="J836" s="1103"/>
      <c r="P836" s="295"/>
      <c r="Q836" s="379"/>
      <c r="R836" s="296"/>
      <c r="S836" s="296"/>
      <c r="T836" s="297"/>
      <c r="U836" s="296"/>
      <c r="V836" s="298"/>
      <c r="W836" s="298"/>
      <c r="X836" s="296"/>
      <c r="Y836" s="551"/>
    </row>
    <row r="837" spans="1:25" x14ac:dyDescent="0.25">
      <c r="A837" s="29"/>
      <c r="B837" s="1100"/>
      <c r="C837" s="50"/>
      <c r="D837" s="50"/>
      <c r="E837" s="845"/>
      <c r="F837" s="50"/>
      <c r="G837" s="847"/>
      <c r="H837" s="847"/>
      <c r="I837" s="50"/>
      <c r="J837" s="1103"/>
      <c r="P837" s="295"/>
      <c r="Q837" s="379"/>
      <c r="R837" s="296"/>
      <c r="S837" s="296"/>
      <c r="T837" s="297"/>
      <c r="U837" s="296"/>
      <c r="V837" s="298"/>
      <c r="W837" s="298"/>
      <c r="X837" s="296"/>
      <c r="Y837" s="551"/>
    </row>
    <row r="838" spans="1:25" x14ac:dyDescent="0.25">
      <c r="A838" s="29"/>
      <c r="B838" s="1100"/>
      <c r="C838" s="50"/>
      <c r="D838" s="50"/>
      <c r="E838" s="845"/>
      <c r="F838" s="50"/>
      <c r="G838" s="847"/>
      <c r="H838" s="847"/>
      <c r="I838" s="50"/>
      <c r="J838" s="1103"/>
      <c r="P838" s="295"/>
      <c r="Q838" s="379"/>
      <c r="R838" s="296"/>
      <c r="S838" s="296"/>
      <c r="T838" s="297"/>
      <c r="U838" s="296"/>
      <c r="V838" s="298"/>
      <c r="W838" s="298"/>
      <c r="X838" s="296"/>
      <c r="Y838" s="551"/>
    </row>
    <row r="839" spans="1:25" x14ac:dyDescent="0.25">
      <c r="A839" s="29"/>
      <c r="B839" s="1100"/>
      <c r="C839" s="50"/>
      <c r="D839" s="50"/>
      <c r="E839" s="845"/>
      <c r="F839" s="50"/>
      <c r="G839" s="847"/>
      <c r="H839" s="847"/>
      <c r="I839" s="50"/>
      <c r="J839" s="1103"/>
      <c r="P839" s="295"/>
      <c r="Q839" s="379"/>
      <c r="R839" s="296"/>
      <c r="S839" s="296"/>
      <c r="T839" s="297"/>
      <c r="U839" s="296"/>
      <c r="V839" s="298"/>
      <c r="W839" s="298"/>
      <c r="X839" s="296"/>
      <c r="Y839" s="551"/>
    </row>
    <row r="840" spans="1:25" x14ac:dyDescent="0.25">
      <c r="A840" s="29"/>
      <c r="B840" s="1100"/>
      <c r="C840" s="50"/>
      <c r="D840" s="50"/>
      <c r="E840" s="845"/>
      <c r="F840" s="50"/>
      <c r="G840" s="847"/>
      <c r="H840" s="847"/>
      <c r="I840" s="50"/>
      <c r="J840" s="1103"/>
      <c r="P840" s="295"/>
      <c r="Q840" s="379"/>
      <c r="R840" s="296"/>
      <c r="S840" s="296"/>
      <c r="T840" s="297"/>
      <c r="U840" s="296"/>
      <c r="V840" s="298"/>
      <c r="W840" s="298"/>
      <c r="X840" s="296"/>
      <c r="Y840" s="551"/>
    </row>
    <row r="841" spans="1:25" x14ac:dyDescent="0.25">
      <c r="A841" s="29"/>
      <c r="B841" s="1100"/>
      <c r="C841" s="50"/>
      <c r="D841" s="50"/>
      <c r="E841" s="845"/>
      <c r="F841" s="50"/>
      <c r="G841" s="847"/>
      <c r="H841" s="847"/>
      <c r="I841" s="50"/>
      <c r="J841" s="1103"/>
      <c r="P841" s="295"/>
      <c r="Q841" s="379"/>
      <c r="R841" s="296"/>
      <c r="S841" s="296"/>
      <c r="T841" s="297"/>
      <c r="U841" s="296"/>
      <c r="V841" s="298"/>
      <c r="W841" s="298"/>
      <c r="X841" s="296"/>
      <c r="Y841" s="551"/>
    </row>
    <row r="842" spans="1:25" x14ac:dyDescent="0.25">
      <c r="A842" s="29"/>
      <c r="B842" s="1100"/>
      <c r="C842" s="50"/>
      <c r="D842" s="50"/>
      <c r="E842" s="845"/>
      <c r="F842" s="50"/>
      <c r="G842" s="847"/>
      <c r="H842" s="847"/>
      <c r="I842" s="50"/>
      <c r="J842" s="1103"/>
      <c r="P842" s="295"/>
      <c r="Q842" s="379"/>
      <c r="R842" s="296"/>
      <c r="S842" s="296"/>
      <c r="T842" s="297"/>
      <c r="U842" s="296"/>
      <c r="V842" s="298"/>
      <c r="W842" s="298"/>
      <c r="X842" s="296"/>
      <c r="Y842" s="551"/>
    </row>
    <row r="843" spans="1:25" x14ac:dyDescent="0.25">
      <c r="A843" s="29"/>
      <c r="B843" s="1100"/>
      <c r="C843" s="50"/>
      <c r="D843" s="50"/>
      <c r="E843" s="845"/>
      <c r="F843" s="50"/>
      <c r="G843" s="847"/>
      <c r="H843" s="847"/>
      <c r="I843" s="50"/>
      <c r="J843" s="1103"/>
      <c r="P843" s="295"/>
      <c r="Q843" s="379"/>
      <c r="R843" s="296"/>
      <c r="S843" s="296"/>
      <c r="T843" s="297"/>
      <c r="U843" s="296"/>
      <c r="V843" s="298"/>
      <c r="W843" s="298"/>
      <c r="X843" s="296"/>
      <c r="Y843" s="551"/>
    </row>
    <row r="844" spans="1:25" x14ac:dyDescent="0.25">
      <c r="A844" s="29"/>
      <c r="B844" s="1100"/>
      <c r="C844" s="50"/>
      <c r="D844" s="50"/>
      <c r="E844" s="845"/>
      <c r="F844" s="50"/>
      <c r="G844" s="847"/>
      <c r="H844" s="847"/>
      <c r="I844" s="50"/>
      <c r="J844" s="1103"/>
      <c r="P844" s="295"/>
      <c r="Q844" s="379"/>
      <c r="R844" s="296"/>
      <c r="S844" s="296"/>
      <c r="T844" s="297"/>
      <c r="U844" s="296"/>
      <c r="V844" s="298"/>
      <c r="W844" s="298"/>
      <c r="X844" s="296"/>
      <c r="Y844" s="551"/>
    </row>
    <row r="845" spans="1:25" x14ac:dyDescent="0.25">
      <c r="A845" s="29"/>
      <c r="B845" s="1100"/>
      <c r="C845" s="50"/>
      <c r="D845" s="50"/>
      <c r="E845" s="845"/>
      <c r="F845" s="50"/>
      <c r="G845" s="847"/>
      <c r="H845" s="847"/>
      <c r="I845" s="50"/>
      <c r="J845" s="1103"/>
      <c r="P845" s="295"/>
      <c r="Q845" s="379"/>
      <c r="R845" s="296"/>
      <c r="S845" s="296"/>
      <c r="T845" s="297"/>
      <c r="U845" s="296"/>
      <c r="V845" s="298"/>
      <c r="W845" s="298"/>
      <c r="X845" s="296"/>
      <c r="Y845" s="551"/>
    </row>
    <row r="846" spans="1:25" x14ac:dyDescent="0.25">
      <c r="A846" s="29"/>
      <c r="B846" s="1100"/>
      <c r="C846" s="50"/>
      <c r="D846" s="50"/>
      <c r="E846" s="845"/>
      <c r="F846" s="50"/>
      <c r="G846" s="847"/>
      <c r="H846" s="847"/>
      <c r="I846" s="50"/>
      <c r="J846" s="1103"/>
      <c r="P846" s="295"/>
      <c r="Q846" s="379"/>
      <c r="R846" s="296"/>
      <c r="S846" s="296"/>
      <c r="T846" s="297"/>
      <c r="U846" s="296"/>
      <c r="V846" s="298"/>
      <c r="W846" s="298"/>
      <c r="X846" s="296"/>
      <c r="Y846" s="551"/>
    </row>
    <row r="847" spans="1:25" x14ac:dyDescent="0.25">
      <c r="A847" s="29"/>
      <c r="B847" s="1100"/>
      <c r="C847" s="50"/>
      <c r="D847" s="50"/>
      <c r="E847" s="845"/>
      <c r="F847" s="50"/>
      <c r="G847" s="847"/>
      <c r="H847" s="847"/>
      <c r="I847" s="50"/>
      <c r="J847" s="1103"/>
      <c r="P847" s="295"/>
      <c r="Q847" s="379"/>
      <c r="R847" s="296"/>
      <c r="S847" s="296"/>
      <c r="T847" s="297"/>
      <c r="U847" s="296"/>
      <c r="V847" s="298"/>
      <c r="W847" s="298"/>
      <c r="X847" s="296"/>
      <c r="Y847" s="551"/>
    </row>
    <row r="848" spans="1:25" x14ac:dyDescent="0.25">
      <c r="A848" s="29"/>
      <c r="B848" s="1100"/>
      <c r="C848" s="50"/>
      <c r="D848" s="50"/>
      <c r="E848" s="845"/>
      <c r="F848" s="50"/>
      <c r="G848" s="847"/>
      <c r="H848" s="847"/>
      <c r="I848" s="50"/>
      <c r="J848" s="1103"/>
      <c r="P848" s="295"/>
      <c r="Q848" s="379"/>
      <c r="R848" s="296"/>
      <c r="S848" s="296"/>
      <c r="T848" s="297"/>
      <c r="U848" s="296"/>
      <c r="V848" s="298"/>
      <c r="W848" s="298"/>
      <c r="X848" s="296"/>
      <c r="Y848" s="551"/>
    </row>
    <row r="849" spans="1:25" x14ac:dyDescent="0.25">
      <c r="A849" s="29"/>
      <c r="B849" s="1100"/>
      <c r="C849" s="50"/>
      <c r="D849" s="50"/>
      <c r="E849" s="845"/>
      <c r="F849" s="50"/>
      <c r="G849" s="847"/>
      <c r="H849" s="847"/>
      <c r="I849" s="50"/>
      <c r="J849" s="1103"/>
      <c r="P849" s="295"/>
      <c r="Q849" s="379"/>
      <c r="R849" s="296"/>
      <c r="S849" s="296"/>
      <c r="T849" s="297"/>
      <c r="U849" s="296"/>
      <c r="V849" s="298"/>
      <c r="W849" s="298"/>
      <c r="X849" s="296"/>
      <c r="Y849" s="551"/>
    </row>
    <row r="850" spans="1:25" x14ac:dyDescent="0.25">
      <c r="A850" s="29"/>
      <c r="B850" s="1100"/>
      <c r="C850" s="50"/>
      <c r="D850" s="50"/>
      <c r="E850" s="845"/>
      <c r="F850" s="50"/>
      <c r="G850" s="847"/>
      <c r="H850" s="847"/>
      <c r="I850" s="50"/>
      <c r="J850" s="1103"/>
      <c r="P850" s="295"/>
      <c r="Q850" s="379"/>
      <c r="R850" s="296"/>
      <c r="S850" s="296"/>
      <c r="T850" s="297"/>
      <c r="U850" s="296"/>
      <c r="V850" s="298"/>
      <c r="W850" s="298"/>
      <c r="X850" s="296"/>
      <c r="Y850" s="551"/>
    </row>
    <row r="851" spans="1:25" x14ac:dyDescent="0.25">
      <c r="A851" s="29"/>
      <c r="B851" s="1100"/>
      <c r="C851" s="50"/>
      <c r="D851" s="50"/>
      <c r="E851" s="845"/>
      <c r="F851" s="50"/>
      <c r="G851" s="847"/>
      <c r="H851" s="847"/>
      <c r="I851" s="50"/>
      <c r="J851" s="1103"/>
      <c r="P851" s="295"/>
      <c r="Q851" s="379"/>
      <c r="R851" s="296"/>
      <c r="S851" s="296"/>
      <c r="T851" s="297"/>
      <c r="U851" s="296"/>
      <c r="V851" s="298"/>
      <c r="W851" s="298"/>
      <c r="X851" s="296"/>
      <c r="Y851" s="551"/>
    </row>
    <row r="852" spans="1:25" x14ac:dyDescent="0.25">
      <c r="A852" s="29"/>
      <c r="B852" s="1100"/>
      <c r="C852" s="50"/>
      <c r="D852" s="50"/>
      <c r="E852" s="845"/>
      <c r="F852" s="50"/>
      <c r="G852" s="847"/>
      <c r="H852" s="847"/>
      <c r="I852" s="50"/>
      <c r="J852" s="1103"/>
      <c r="P852" s="295"/>
      <c r="Q852" s="379"/>
      <c r="R852" s="296"/>
      <c r="S852" s="296"/>
      <c r="T852" s="297"/>
      <c r="U852" s="296"/>
      <c r="V852" s="298"/>
      <c r="W852" s="298"/>
      <c r="X852" s="296"/>
      <c r="Y852" s="551"/>
    </row>
    <row r="853" spans="1:25" x14ac:dyDescent="0.25">
      <c r="A853" s="29"/>
      <c r="B853" s="1100"/>
      <c r="C853" s="50"/>
      <c r="D853" s="50"/>
      <c r="E853" s="845"/>
      <c r="F853" s="50"/>
      <c r="G853" s="847"/>
      <c r="H853" s="847"/>
      <c r="I853" s="50"/>
      <c r="J853" s="1103"/>
      <c r="P853" s="295"/>
      <c r="Q853" s="379"/>
      <c r="R853" s="296"/>
      <c r="S853" s="296"/>
      <c r="T853" s="297"/>
      <c r="U853" s="296"/>
      <c r="V853" s="298"/>
      <c r="W853" s="298"/>
      <c r="X853" s="296"/>
      <c r="Y853" s="551"/>
    </row>
    <row r="854" spans="1:25" x14ac:dyDescent="0.25">
      <c r="A854" s="29"/>
      <c r="B854" s="1100"/>
      <c r="C854" s="50"/>
      <c r="D854" s="50"/>
      <c r="E854" s="845"/>
      <c r="F854" s="50"/>
      <c r="G854" s="847"/>
      <c r="H854" s="847"/>
      <c r="I854" s="50"/>
      <c r="J854" s="1103"/>
      <c r="P854" s="295"/>
      <c r="Q854" s="379"/>
      <c r="R854" s="296"/>
      <c r="S854" s="296"/>
      <c r="T854" s="297"/>
      <c r="U854" s="296"/>
      <c r="V854" s="298"/>
      <c r="W854" s="298"/>
      <c r="X854" s="296"/>
      <c r="Y854" s="551"/>
    </row>
    <row r="855" spans="1:25" x14ac:dyDescent="0.25">
      <c r="A855" s="29"/>
      <c r="B855" s="1100"/>
      <c r="C855" s="50"/>
      <c r="D855" s="50"/>
      <c r="E855" s="845"/>
      <c r="F855" s="50"/>
      <c r="G855" s="847"/>
      <c r="H855" s="847"/>
      <c r="I855" s="50"/>
      <c r="J855" s="1103"/>
      <c r="P855" s="295"/>
      <c r="Q855" s="379"/>
      <c r="R855" s="296"/>
      <c r="S855" s="296"/>
      <c r="T855" s="297"/>
      <c r="U855" s="296"/>
      <c r="V855" s="298"/>
      <c r="W855" s="298"/>
      <c r="X855" s="296"/>
      <c r="Y855" s="551"/>
    </row>
    <row r="856" spans="1:25" x14ac:dyDescent="0.25">
      <c r="A856" s="29"/>
      <c r="B856" s="1100"/>
      <c r="C856" s="50"/>
      <c r="D856" s="50"/>
      <c r="E856" s="845"/>
      <c r="F856" s="50"/>
      <c r="G856" s="847"/>
      <c r="H856" s="847"/>
      <c r="I856" s="50"/>
      <c r="J856" s="1103"/>
      <c r="P856" s="295"/>
      <c r="Q856" s="379"/>
      <c r="R856" s="296"/>
      <c r="S856" s="296"/>
      <c r="T856" s="297"/>
      <c r="U856" s="296"/>
      <c r="V856" s="298"/>
      <c r="W856" s="298"/>
      <c r="X856" s="296"/>
      <c r="Y856" s="551"/>
    </row>
    <row r="857" spans="1:25" x14ac:dyDescent="0.25">
      <c r="A857" s="29"/>
      <c r="B857" s="1100"/>
      <c r="C857" s="50"/>
      <c r="D857" s="50"/>
      <c r="E857" s="845"/>
      <c r="F857" s="50"/>
      <c r="G857" s="847"/>
      <c r="H857" s="847"/>
      <c r="I857" s="50"/>
      <c r="J857" s="1103"/>
      <c r="P857" s="295"/>
      <c r="Q857" s="379"/>
      <c r="R857" s="296"/>
      <c r="S857" s="296"/>
      <c r="T857" s="297"/>
      <c r="U857" s="296"/>
      <c r="V857" s="298"/>
      <c r="W857" s="298"/>
      <c r="X857" s="296"/>
      <c r="Y857" s="551"/>
    </row>
    <row r="858" spans="1:25" x14ac:dyDescent="0.25">
      <c r="A858" s="29"/>
      <c r="B858" s="1100"/>
      <c r="C858" s="50"/>
      <c r="D858" s="50"/>
      <c r="E858" s="845"/>
      <c r="F858" s="50"/>
      <c r="G858" s="847"/>
      <c r="H858" s="847"/>
      <c r="I858" s="50"/>
      <c r="J858" s="1103"/>
      <c r="P858" s="295"/>
      <c r="Q858" s="379"/>
      <c r="R858" s="296"/>
      <c r="S858" s="296"/>
      <c r="T858" s="297"/>
      <c r="U858" s="296"/>
      <c r="V858" s="298"/>
      <c r="W858" s="298"/>
      <c r="X858" s="296"/>
      <c r="Y858" s="551"/>
    </row>
    <row r="859" spans="1:25" x14ac:dyDescent="0.25">
      <c r="A859" s="29"/>
      <c r="B859" s="1100"/>
      <c r="C859" s="50"/>
      <c r="D859" s="50"/>
      <c r="E859" s="845"/>
      <c r="F859" s="50"/>
      <c r="G859" s="847"/>
      <c r="H859" s="847"/>
      <c r="I859" s="50"/>
      <c r="J859" s="1103"/>
      <c r="P859" s="295"/>
      <c r="Q859" s="379"/>
      <c r="R859" s="296"/>
      <c r="S859" s="296"/>
      <c r="T859" s="297"/>
      <c r="U859" s="296"/>
      <c r="V859" s="298"/>
      <c r="W859" s="298"/>
      <c r="X859" s="296"/>
      <c r="Y859" s="551"/>
    </row>
    <row r="860" spans="1:25" x14ac:dyDescent="0.25">
      <c r="A860" s="29"/>
      <c r="B860" s="1100"/>
      <c r="C860" s="50"/>
      <c r="D860" s="50"/>
      <c r="E860" s="845"/>
      <c r="F860" s="50"/>
      <c r="G860" s="847"/>
      <c r="H860" s="847"/>
      <c r="I860" s="50"/>
      <c r="J860" s="1103"/>
      <c r="P860" s="295"/>
      <c r="Q860" s="379"/>
      <c r="R860" s="296"/>
      <c r="S860" s="296"/>
      <c r="T860" s="295"/>
      <c r="U860" s="296"/>
      <c r="V860" s="298"/>
      <c r="W860" s="298"/>
      <c r="X860" s="296"/>
      <c r="Y860" s="551"/>
    </row>
    <row r="861" spans="1:25" x14ac:dyDescent="0.25">
      <c r="A861" s="29"/>
      <c r="B861" s="1100"/>
      <c r="C861" s="50"/>
      <c r="D861" s="50"/>
      <c r="E861" s="845"/>
      <c r="F861" s="50"/>
      <c r="G861" s="847"/>
      <c r="H861" s="847"/>
      <c r="I861" s="50"/>
      <c r="J861" s="1103"/>
      <c r="P861" s="295"/>
      <c r="Q861" s="379"/>
      <c r="R861" s="296"/>
      <c r="S861" s="296"/>
      <c r="T861" s="297"/>
      <c r="U861" s="296"/>
      <c r="V861" s="298"/>
      <c r="W861" s="298"/>
      <c r="X861" s="296"/>
      <c r="Y861" s="551"/>
    </row>
    <row r="862" spans="1:25" x14ac:dyDescent="0.25">
      <c r="A862" s="29"/>
      <c r="B862" s="1100"/>
      <c r="C862" s="50"/>
      <c r="D862" s="50"/>
      <c r="E862" s="845"/>
      <c r="F862" s="50"/>
      <c r="G862" s="847"/>
      <c r="H862" s="847"/>
      <c r="I862" s="50"/>
      <c r="J862" s="1103"/>
      <c r="P862" s="295"/>
      <c r="Q862" s="379"/>
      <c r="R862" s="296"/>
      <c r="S862" s="296"/>
      <c r="T862" s="297"/>
      <c r="U862" s="296"/>
      <c r="V862" s="298"/>
      <c r="W862" s="298"/>
      <c r="X862" s="296"/>
      <c r="Y862" s="551"/>
    </row>
    <row r="863" spans="1:25" x14ac:dyDescent="0.25">
      <c r="A863" s="29"/>
      <c r="B863" s="1100"/>
      <c r="C863" s="50"/>
      <c r="D863" s="50"/>
      <c r="E863" s="845"/>
      <c r="F863" s="50"/>
      <c r="G863" s="847"/>
      <c r="H863" s="847"/>
      <c r="I863" s="50"/>
      <c r="J863" s="1103"/>
      <c r="P863" s="295"/>
      <c r="Q863" s="379"/>
      <c r="R863" s="296"/>
      <c r="S863" s="296"/>
      <c r="T863" s="297"/>
      <c r="U863" s="296"/>
      <c r="V863" s="298"/>
      <c r="W863" s="298"/>
      <c r="X863" s="296"/>
      <c r="Y863" s="551"/>
    </row>
    <row r="864" spans="1:25" x14ac:dyDescent="0.25">
      <c r="A864" s="29"/>
      <c r="B864" s="1100"/>
      <c r="C864" s="50"/>
      <c r="D864" s="50"/>
      <c r="E864" s="845"/>
      <c r="F864" s="50"/>
      <c r="G864" s="847"/>
      <c r="H864" s="847"/>
      <c r="I864" s="50"/>
      <c r="J864" s="1103"/>
      <c r="P864" s="295"/>
      <c r="Q864" s="379"/>
      <c r="R864" s="296"/>
      <c r="S864" s="296"/>
      <c r="T864" s="297"/>
      <c r="U864" s="296"/>
      <c r="V864" s="298"/>
      <c r="W864" s="298"/>
      <c r="X864" s="296"/>
      <c r="Y864" s="551"/>
    </row>
    <row r="865" spans="1:25" x14ac:dyDescent="0.25">
      <c r="A865" s="29"/>
      <c r="B865" s="1100"/>
      <c r="C865" s="50"/>
      <c r="D865" s="50"/>
      <c r="E865" s="845"/>
      <c r="F865" s="50"/>
      <c r="G865" s="847"/>
      <c r="H865" s="847"/>
      <c r="I865" s="50"/>
      <c r="J865" s="1103"/>
      <c r="P865" s="295"/>
      <c r="Q865" s="379"/>
      <c r="R865" s="296"/>
      <c r="S865" s="296"/>
      <c r="T865" s="297"/>
      <c r="U865" s="296"/>
      <c r="V865" s="298"/>
      <c r="W865" s="298"/>
      <c r="X865" s="296"/>
      <c r="Y865" s="551"/>
    </row>
    <row r="866" spans="1:25" x14ac:dyDescent="0.25">
      <c r="A866" s="29"/>
      <c r="B866" s="1100"/>
      <c r="C866" s="50"/>
      <c r="D866" s="50"/>
      <c r="E866" s="845"/>
      <c r="F866" s="50"/>
      <c r="G866" s="847"/>
      <c r="H866" s="847"/>
      <c r="I866" s="50"/>
      <c r="J866" s="1103"/>
      <c r="P866" s="295"/>
      <c r="Q866" s="379"/>
      <c r="R866" s="296"/>
      <c r="S866" s="296"/>
      <c r="T866" s="297"/>
      <c r="U866" s="296"/>
      <c r="V866" s="298"/>
      <c r="W866" s="298"/>
      <c r="X866" s="296"/>
      <c r="Y866" s="551"/>
    </row>
    <row r="867" spans="1:25" x14ac:dyDescent="0.25">
      <c r="A867" s="29"/>
      <c r="B867" s="1100"/>
      <c r="C867" s="50"/>
      <c r="D867" s="50"/>
      <c r="E867" s="845"/>
      <c r="F867" s="50"/>
      <c r="G867" s="847"/>
      <c r="H867" s="847"/>
      <c r="I867" s="50"/>
      <c r="J867" s="1103"/>
      <c r="P867" s="295"/>
      <c r="Q867" s="379"/>
      <c r="R867" s="296"/>
      <c r="S867" s="296"/>
      <c r="T867" s="297"/>
      <c r="U867" s="296"/>
      <c r="V867" s="298"/>
      <c r="W867" s="298"/>
      <c r="X867" s="296"/>
      <c r="Y867" s="551"/>
    </row>
    <row r="868" spans="1:25" x14ac:dyDescent="0.25">
      <c r="A868" s="29"/>
      <c r="B868" s="1100"/>
      <c r="C868" s="50"/>
      <c r="D868" s="50"/>
      <c r="E868" s="845"/>
      <c r="F868" s="50"/>
      <c r="G868" s="847"/>
      <c r="H868" s="847"/>
      <c r="I868" s="50"/>
      <c r="J868" s="1103"/>
      <c r="P868" s="295"/>
      <c r="Q868" s="379"/>
      <c r="R868" s="296"/>
      <c r="S868" s="296"/>
      <c r="T868" s="297"/>
      <c r="U868" s="296"/>
      <c r="V868" s="298"/>
      <c r="W868" s="298"/>
      <c r="X868" s="296"/>
      <c r="Y868" s="551"/>
    </row>
    <row r="869" spans="1:25" x14ac:dyDescent="0.25">
      <c r="A869" s="29"/>
      <c r="B869" s="1100"/>
      <c r="C869" s="50"/>
      <c r="D869" s="50"/>
      <c r="E869" s="845"/>
      <c r="F869" s="50"/>
      <c r="G869" s="847"/>
      <c r="H869" s="847"/>
      <c r="I869" s="50"/>
      <c r="J869" s="1103"/>
      <c r="P869" s="295"/>
      <c r="Q869" s="379"/>
      <c r="R869" s="296"/>
      <c r="S869" s="296"/>
      <c r="T869" s="297"/>
      <c r="U869" s="296"/>
      <c r="V869" s="298"/>
      <c r="W869" s="298"/>
      <c r="X869" s="296"/>
      <c r="Y869" s="551"/>
    </row>
    <row r="870" spans="1:25" x14ac:dyDescent="0.25">
      <c r="A870" s="29"/>
      <c r="B870" s="1100"/>
      <c r="C870" s="50"/>
      <c r="D870" s="50"/>
      <c r="E870" s="845"/>
      <c r="F870" s="50"/>
      <c r="G870" s="847"/>
      <c r="H870" s="847"/>
      <c r="I870" s="50"/>
      <c r="J870" s="1103"/>
      <c r="P870" s="295"/>
      <c r="Q870" s="379"/>
      <c r="R870" s="296"/>
      <c r="S870" s="296"/>
      <c r="T870" s="295"/>
      <c r="U870" s="296"/>
      <c r="V870" s="301"/>
      <c r="W870" s="301"/>
      <c r="X870" s="296"/>
      <c r="Y870" s="551"/>
    </row>
    <row r="871" spans="1:25" x14ac:dyDescent="0.25">
      <c r="A871" s="29"/>
      <c r="B871" s="1100"/>
      <c r="C871" s="50"/>
      <c r="D871" s="50"/>
      <c r="E871" s="845"/>
      <c r="F871" s="50"/>
      <c r="G871" s="847"/>
      <c r="H871" s="847"/>
      <c r="I871" s="50"/>
      <c r="J871" s="1103"/>
      <c r="P871" s="295"/>
      <c r="Q871" s="379"/>
      <c r="R871" s="296"/>
      <c r="S871" s="296"/>
      <c r="T871" s="295"/>
      <c r="U871" s="296"/>
      <c r="V871" s="298"/>
      <c r="W871" s="298"/>
      <c r="X871" s="296"/>
      <c r="Y871" s="551"/>
    </row>
    <row r="872" spans="1:25" x14ac:dyDescent="0.25">
      <c r="A872" s="29"/>
      <c r="B872" s="1100"/>
      <c r="C872" s="50"/>
      <c r="D872" s="50"/>
      <c r="E872" s="845"/>
      <c r="F872" s="50"/>
      <c r="G872" s="847"/>
      <c r="H872" s="847"/>
      <c r="I872" s="50"/>
      <c r="J872" s="1103"/>
      <c r="P872" s="295"/>
      <c r="Q872" s="379"/>
      <c r="R872" s="296"/>
      <c r="S872" s="296"/>
      <c r="T872" s="295"/>
      <c r="U872" s="296"/>
      <c r="V872" s="298"/>
      <c r="W872" s="298"/>
      <c r="X872" s="296"/>
      <c r="Y872" s="551"/>
    </row>
    <row r="873" spans="1:25" x14ac:dyDescent="0.25">
      <c r="A873" s="29"/>
      <c r="B873" s="1100"/>
      <c r="C873" s="50"/>
      <c r="D873" s="50"/>
      <c r="E873" s="845"/>
      <c r="F873" s="50"/>
      <c r="G873" s="847"/>
      <c r="H873" s="847"/>
      <c r="I873" s="50"/>
      <c r="J873" s="1103"/>
      <c r="P873" s="295"/>
      <c r="Q873" s="379"/>
      <c r="R873" s="296"/>
      <c r="S873" s="296"/>
      <c r="T873" s="295"/>
      <c r="U873" s="296"/>
      <c r="V873" s="298"/>
      <c r="W873" s="298"/>
      <c r="X873" s="296"/>
      <c r="Y873" s="551"/>
    </row>
    <row r="874" spans="1:25" x14ac:dyDescent="0.25">
      <c r="A874" s="29"/>
      <c r="B874" s="1100"/>
      <c r="C874" s="50"/>
      <c r="D874" s="50"/>
      <c r="E874" s="845"/>
      <c r="F874" s="50"/>
      <c r="G874" s="847"/>
      <c r="H874" s="847"/>
      <c r="I874" s="50"/>
      <c r="J874" s="1103"/>
      <c r="P874" s="295"/>
      <c r="Q874" s="379"/>
      <c r="R874" s="296"/>
      <c r="S874" s="296"/>
      <c r="T874" s="297"/>
      <c r="U874" s="296"/>
      <c r="V874" s="298"/>
      <c r="W874" s="298"/>
      <c r="X874" s="296"/>
      <c r="Y874" s="551"/>
    </row>
    <row r="875" spans="1:25" x14ac:dyDescent="0.25">
      <c r="A875" s="29"/>
      <c r="B875" s="1100"/>
      <c r="C875" s="50"/>
      <c r="D875" s="50"/>
      <c r="E875" s="845"/>
      <c r="F875" s="50"/>
      <c r="G875" s="847"/>
      <c r="H875" s="847"/>
      <c r="I875" s="50"/>
      <c r="J875" s="1103"/>
      <c r="P875" s="295"/>
      <c r="Q875" s="379"/>
      <c r="R875" s="296"/>
      <c r="S875" s="296"/>
      <c r="T875" s="302"/>
      <c r="U875" s="303"/>
      <c r="V875" s="298"/>
      <c r="W875" s="298"/>
      <c r="X875" s="378"/>
      <c r="Y875" s="551"/>
    </row>
    <row r="876" spans="1:25" x14ac:dyDescent="0.25">
      <c r="A876" s="29"/>
      <c r="B876" s="1100"/>
      <c r="C876" s="50"/>
      <c r="D876" s="50"/>
      <c r="E876" s="845"/>
      <c r="F876" s="50"/>
      <c r="G876" s="847"/>
      <c r="H876" s="847"/>
      <c r="I876" s="50"/>
      <c r="J876" s="1103"/>
      <c r="P876" s="295"/>
      <c r="Q876" s="379"/>
      <c r="R876" s="296"/>
      <c r="S876" s="296"/>
      <c r="T876" s="302"/>
      <c r="U876" s="303"/>
      <c r="V876" s="298"/>
      <c r="W876" s="298"/>
      <c r="X876" s="378"/>
      <c r="Y876" s="551"/>
    </row>
    <row r="877" spans="1:25" x14ac:dyDescent="0.25">
      <c r="A877" s="29"/>
      <c r="B877" s="1100"/>
      <c r="C877" s="50"/>
      <c r="D877" s="50"/>
      <c r="E877" s="845"/>
      <c r="F877" s="50"/>
      <c r="G877" s="847"/>
      <c r="H877" s="847"/>
      <c r="I877" s="50"/>
      <c r="J877" s="1103"/>
      <c r="P877" s="295"/>
      <c r="Q877" s="379"/>
      <c r="R877" s="296"/>
      <c r="S877" s="296"/>
      <c r="T877" s="302"/>
      <c r="U877" s="303"/>
      <c r="V877" s="298"/>
      <c r="W877" s="298"/>
      <c r="X877" s="378"/>
      <c r="Y877" s="551"/>
    </row>
    <row r="878" spans="1:25" x14ac:dyDescent="0.25">
      <c r="A878" s="29"/>
      <c r="B878" s="1100"/>
      <c r="C878" s="50"/>
      <c r="D878" s="50"/>
      <c r="E878" s="845"/>
      <c r="F878" s="50"/>
      <c r="G878" s="847"/>
      <c r="H878" s="847"/>
      <c r="I878" s="50"/>
      <c r="J878" s="1103"/>
      <c r="P878" s="295"/>
      <c r="Q878" s="379"/>
      <c r="R878" s="296"/>
      <c r="S878" s="296"/>
      <c r="T878" s="297"/>
      <c r="U878" s="296"/>
      <c r="V878" s="298"/>
      <c r="W878" s="298"/>
      <c r="X878" s="296"/>
      <c r="Y878" s="551"/>
    </row>
    <row r="879" spans="1:25" x14ac:dyDescent="0.25">
      <c r="A879" s="29"/>
      <c r="B879" s="1100"/>
      <c r="C879" s="50"/>
      <c r="D879" s="50"/>
      <c r="E879" s="845"/>
      <c r="F879" s="50"/>
      <c r="G879" s="847"/>
      <c r="H879" s="847"/>
      <c r="I879" s="50"/>
      <c r="J879" s="1103"/>
      <c r="P879" s="295"/>
      <c r="Q879" s="379"/>
      <c r="R879" s="296"/>
      <c r="S879" s="296"/>
      <c r="T879" s="297"/>
      <c r="U879" s="296"/>
      <c r="V879" s="298"/>
      <c r="W879" s="298"/>
      <c r="X879" s="296"/>
      <c r="Y879" s="551"/>
    </row>
    <row r="880" spans="1:25" x14ac:dyDescent="0.25">
      <c r="A880" s="29"/>
      <c r="B880" s="1100"/>
      <c r="C880" s="50"/>
      <c r="D880" s="50"/>
      <c r="E880" s="845"/>
      <c r="F880" s="50"/>
      <c r="G880" s="847"/>
      <c r="H880" s="847"/>
      <c r="I880" s="50"/>
      <c r="J880" s="1103"/>
      <c r="P880" s="295"/>
      <c r="Q880" s="379"/>
      <c r="R880" s="296"/>
      <c r="S880" s="296"/>
      <c r="T880" s="297"/>
      <c r="U880" s="296"/>
      <c r="V880" s="298"/>
      <c r="W880" s="298"/>
      <c r="X880" s="296"/>
      <c r="Y880" s="551"/>
    </row>
    <row r="881" spans="1:25" x14ac:dyDescent="0.25">
      <c r="A881" s="29"/>
      <c r="B881" s="1100"/>
      <c r="C881" s="50"/>
      <c r="D881" s="50"/>
      <c r="E881" s="845"/>
      <c r="F881" s="50"/>
      <c r="G881" s="847"/>
      <c r="H881" s="847"/>
      <c r="I881" s="50"/>
      <c r="J881" s="1103"/>
      <c r="P881" s="295"/>
      <c r="Q881" s="379"/>
      <c r="R881" s="296"/>
      <c r="S881" s="296"/>
      <c r="T881" s="297"/>
      <c r="U881" s="296"/>
      <c r="V881" s="298"/>
      <c r="W881" s="298"/>
      <c r="X881" s="296"/>
      <c r="Y881" s="551"/>
    </row>
    <row r="882" spans="1:25" x14ac:dyDescent="0.25">
      <c r="A882" s="29"/>
      <c r="B882" s="1100"/>
      <c r="C882" s="50"/>
      <c r="D882" s="50"/>
      <c r="E882" s="845"/>
      <c r="F882" s="50"/>
      <c r="G882" s="847"/>
      <c r="H882" s="847"/>
      <c r="I882" s="50"/>
      <c r="J882" s="1103"/>
      <c r="P882" s="295"/>
      <c r="Q882" s="379"/>
      <c r="R882" s="296"/>
      <c r="S882" s="296"/>
      <c r="T882" s="297"/>
      <c r="U882" s="296"/>
      <c r="V882" s="298"/>
      <c r="W882" s="298"/>
      <c r="X882" s="296"/>
      <c r="Y882" s="551"/>
    </row>
    <row r="883" spans="1:25" x14ac:dyDescent="0.25">
      <c r="A883" s="29"/>
      <c r="B883" s="1100"/>
      <c r="C883" s="50"/>
      <c r="D883" s="50"/>
      <c r="E883" s="845"/>
      <c r="F883" s="50"/>
      <c r="G883" s="847"/>
      <c r="H883" s="847"/>
      <c r="I883" s="50"/>
      <c r="J883" s="1103"/>
      <c r="P883" s="295"/>
      <c r="Q883" s="379"/>
      <c r="R883" s="296"/>
      <c r="S883" s="296"/>
      <c r="T883" s="297"/>
      <c r="U883" s="296"/>
      <c r="V883" s="298"/>
      <c r="W883" s="298"/>
      <c r="X883" s="296"/>
      <c r="Y883" s="551"/>
    </row>
    <row r="884" spans="1:25" x14ac:dyDescent="0.25">
      <c r="A884" s="29"/>
      <c r="B884" s="1100"/>
      <c r="C884" s="50"/>
      <c r="D884" s="50"/>
      <c r="E884" s="845"/>
      <c r="F884" s="50"/>
      <c r="G884" s="847"/>
      <c r="H884" s="847"/>
      <c r="I884" s="50"/>
      <c r="J884" s="1103"/>
      <c r="P884" s="295"/>
      <c r="Q884" s="379"/>
      <c r="R884" s="296"/>
      <c r="S884" s="296"/>
      <c r="T884" s="297"/>
      <c r="U884" s="296"/>
      <c r="V884" s="298"/>
      <c r="W884" s="298"/>
      <c r="X884" s="296"/>
      <c r="Y884" s="551"/>
    </row>
    <row r="885" spans="1:25" x14ac:dyDescent="0.25">
      <c r="A885" s="29"/>
      <c r="B885" s="1100"/>
      <c r="C885" s="50"/>
      <c r="D885" s="50"/>
      <c r="E885" s="845"/>
      <c r="F885" s="50"/>
      <c r="G885" s="847"/>
      <c r="H885" s="847"/>
      <c r="I885" s="50"/>
      <c r="J885" s="1103"/>
      <c r="P885" s="295"/>
      <c r="Q885" s="379"/>
      <c r="R885" s="296"/>
      <c r="S885" s="296"/>
      <c r="T885" s="297"/>
      <c r="U885" s="296"/>
      <c r="V885" s="298"/>
      <c r="W885" s="298"/>
      <c r="X885" s="296"/>
      <c r="Y885" s="551"/>
    </row>
    <row r="886" spans="1:25" x14ac:dyDescent="0.25">
      <c r="A886" s="29"/>
      <c r="B886" s="1100"/>
      <c r="C886" s="50"/>
      <c r="D886" s="50"/>
      <c r="E886" s="845"/>
      <c r="F886" s="50"/>
      <c r="G886" s="847"/>
      <c r="H886" s="847"/>
      <c r="I886" s="50"/>
      <c r="J886" s="1103"/>
      <c r="P886" s="295"/>
      <c r="Q886" s="379"/>
      <c r="R886" s="296"/>
      <c r="S886" s="296"/>
      <c r="T886" s="297"/>
      <c r="U886" s="296"/>
      <c r="V886" s="298"/>
      <c r="W886" s="298"/>
      <c r="X886" s="296"/>
      <c r="Y886" s="551"/>
    </row>
    <row r="887" spans="1:25" x14ac:dyDescent="0.25">
      <c r="A887" s="29"/>
      <c r="B887" s="1100"/>
      <c r="C887" s="50"/>
      <c r="D887" s="50"/>
      <c r="E887" s="845"/>
      <c r="F887" s="50"/>
      <c r="G887" s="847"/>
      <c r="H887" s="847"/>
      <c r="I887" s="50"/>
      <c r="J887" s="1103"/>
      <c r="P887" s="295"/>
      <c r="Q887" s="379"/>
      <c r="R887" s="296"/>
      <c r="S887" s="296"/>
      <c r="T887" s="297"/>
      <c r="U887" s="296"/>
      <c r="V887" s="298"/>
      <c r="W887" s="298"/>
      <c r="X887" s="296"/>
      <c r="Y887" s="551"/>
    </row>
    <row r="888" spans="1:25" x14ac:dyDescent="0.25">
      <c r="A888" s="29"/>
      <c r="B888" s="1100"/>
      <c r="C888" s="50"/>
      <c r="D888" s="50"/>
      <c r="E888" s="845"/>
      <c r="F888" s="50"/>
      <c r="G888" s="847"/>
      <c r="H888" s="847"/>
      <c r="I888" s="50"/>
      <c r="J888" s="1103"/>
      <c r="P888" s="295"/>
      <c r="Q888" s="379"/>
      <c r="R888" s="296"/>
      <c r="S888" s="296"/>
      <c r="T888" s="297"/>
      <c r="U888" s="296"/>
      <c r="V888" s="298"/>
      <c r="W888" s="298"/>
      <c r="X888" s="296"/>
      <c r="Y888" s="551"/>
    </row>
    <row r="889" spans="1:25" x14ac:dyDescent="0.25">
      <c r="A889" s="29"/>
      <c r="B889" s="1100"/>
      <c r="C889" s="50"/>
      <c r="D889" s="50"/>
      <c r="E889" s="845"/>
      <c r="F889" s="50"/>
      <c r="G889" s="847"/>
      <c r="H889" s="847"/>
      <c r="I889" s="50"/>
      <c r="J889" s="1103"/>
      <c r="P889" s="295"/>
      <c r="Q889" s="379"/>
      <c r="R889" s="296"/>
      <c r="S889" s="296"/>
      <c r="T889" s="297"/>
      <c r="U889" s="296"/>
      <c r="V889" s="298"/>
      <c r="W889" s="298"/>
      <c r="X889" s="296"/>
      <c r="Y889" s="551"/>
    </row>
    <row r="890" spans="1:25" x14ac:dyDescent="0.25">
      <c r="A890" s="29"/>
      <c r="B890" s="1100"/>
      <c r="C890" s="50"/>
      <c r="D890" s="50"/>
      <c r="E890" s="845"/>
      <c r="F890" s="50"/>
      <c r="G890" s="847"/>
      <c r="H890" s="847"/>
      <c r="I890" s="50"/>
      <c r="J890" s="1103"/>
      <c r="P890" s="295"/>
      <c r="Q890" s="379"/>
      <c r="R890" s="296"/>
      <c r="S890" s="296"/>
      <c r="T890" s="297"/>
      <c r="U890" s="296"/>
      <c r="V890" s="298"/>
      <c r="W890" s="298"/>
      <c r="X890" s="296"/>
      <c r="Y890" s="551"/>
    </row>
    <row r="891" spans="1:25" x14ac:dyDescent="0.25">
      <c r="A891" s="29"/>
      <c r="B891" s="1100"/>
      <c r="C891" s="50"/>
      <c r="D891" s="50"/>
      <c r="E891" s="845"/>
      <c r="F891" s="50"/>
      <c r="G891" s="847"/>
      <c r="H891" s="847"/>
      <c r="I891" s="50"/>
      <c r="J891" s="1103"/>
      <c r="P891" s="295"/>
      <c r="Q891" s="379"/>
      <c r="R891" s="296"/>
      <c r="S891" s="296"/>
      <c r="T891" s="297"/>
      <c r="U891" s="296"/>
      <c r="V891" s="298"/>
      <c r="W891" s="298"/>
      <c r="X891" s="296"/>
      <c r="Y891" s="551"/>
    </row>
    <row r="892" spans="1:25" x14ac:dyDescent="0.25">
      <c r="A892" s="29"/>
      <c r="B892" s="1100"/>
      <c r="C892" s="50"/>
      <c r="D892" s="50"/>
      <c r="E892" s="845"/>
      <c r="F892" s="50"/>
      <c r="G892" s="847"/>
      <c r="H892" s="847"/>
      <c r="I892" s="50"/>
      <c r="J892" s="1103"/>
      <c r="P892" s="295"/>
      <c r="Q892" s="379"/>
      <c r="R892" s="296"/>
      <c r="S892" s="296"/>
      <c r="T892" s="297"/>
      <c r="U892" s="296"/>
      <c r="V892" s="298"/>
      <c r="W892" s="298"/>
      <c r="X892" s="296"/>
      <c r="Y892" s="551"/>
    </row>
    <row r="893" spans="1:25" x14ac:dyDescent="0.25">
      <c r="A893" s="29"/>
      <c r="B893" s="1100"/>
      <c r="C893" s="50"/>
      <c r="D893" s="50"/>
      <c r="E893" s="845"/>
      <c r="F893" s="50"/>
      <c r="G893" s="847"/>
      <c r="H893" s="847"/>
      <c r="I893" s="50"/>
      <c r="J893" s="1103"/>
      <c r="P893" s="295"/>
      <c r="Q893" s="379"/>
      <c r="R893" s="296"/>
      <c r="S893" s="296"/>
      <c r="T893" s="297"/>
      <c r="U893" s="296"/>
      <c r="V893" s="298"/>
      <c r="W893" s="298"/>
      <c r="X893" s="296"/>
      <c r="Y893" s="551"/>
    </row>
    <row r="894" spans="1:25" x14ac:dyDescent="0.25">
      <c r="A894" s="29"/>
      <c r="B894" s="1100"/>
      <c r="C894" s="50"/>
      <c r="D894" s="50"/>
      <c r="E894" s="845"/>
      <c r="F894" s="50"/>
      <c r="G894" s="847"/>
      <c r="H894" s="847"/>
      <c r="I894" s="50"/>
      <c r="J894" s="1103"/>
      <c r="P894" s="295"/>
      <c r="Q894" s="379"/>
      <c r="R894" s="296"/>
      <c r="S894" s="296"/>
      <c r="T894" s="297"/>
      <c r="U894" s="296"/>
      <c r="V894" s="298"/>
      <c r="W894" s="298"/>
      <c r="X894" s="296"/>
      <c r="Y894" s="551"/>
    </row>
    <row r="895" spans="1:25" x14ac:dyDescent="0.25">
      <c r="A895" s="29"/>
      <c r="B895" s="1100"/>
      <c r="C895" s="50"/>
      <c r="D895" s="50"/>
      <c r="E895" s="845"/>
      <c r="F895" s="50"/>
      <c r="G895" s="847"/>
      <c r="H895" s="847"/>
      <c r="I895" s="50"/>
      <c r="J895" s="1103"/>
      <c r="P895" s="295"/>
      <c r="Q895" s="379"/>
      <c r="R895" s="296"/>
      <c r="S895" s="296"/>
      <c r="T895" s="297"/>
      <c r="U895" s="296"/>
      <c r="V895" s="298"/>
      <c r="W895" s="298"/>
      <c r="X895" s="296"/>
      <c r="Y895" s="551"/>
    </row>
    <row r="896" spans="1:25" x14ac:dyDescent="0.25">
      <c r="A896" s="29"/>
      <c r="B896" s="1100"/>
      <c r="C896" s="50"/>
      <c r="D896" s="50"/>
      <c r="E896" s="845"/>
      <c r="F896" s="50"/>
      <c r="G896" s="847"/>
      <c r="H896" s="847"/>
      <c r="I896" s="50"/>
      <c r="J896" s="1103"/>
      <c r="P896" s="295"/>
      <c r="Q896" s="379"/>
      <c r="R896" s="296"/>
      <c r="S896" s="296"/>
      <c r="T896" s="297"/>
      <c r="U896" s="296"/>
      <c r="V896" s="298"/>
      <c r="W896" s="298"/>
      <c r="X896" s="296"/>
      <c r="Y896" s="551"/>
    </row>
    <row r="897" spans="1:25" x14ac:dyDescent="0.25">
      <c r="A897" s="29"/>
      <c r="B897" s="1100"/>
      <c r="C897" s="50"/>
      <c r="D897" s="50"/>
      <c r="E897" s="845"/>
      <c r="F897" s="50"/>
      <c r="G897" s="847"/>
      <c r="H897" s="847"/>
      <c r="I897" s="50"/>
      <c r="J897" s="1103"/>
      <c r="P897" s="295"/>
      <c r="Q897" s="379"/>
      <c r="R897" s="296"/>
      <c r="S897" s="296"/>
      <c r="T897" s="297"/>
      <c r="U897" s="296"/>
      <c r="V897" s="298"/>
      <c r="W897" s="298"/>
      <c r="X897" s="296"/>
      <c r="Y897" s="551"/>
    </row>
    <row r="898" spans="1:25" x14ac:dyDescent="0.25">
      <c r="A898" s="29"/>
      <c r="B898" s="1100"/>
      <c r="C898" s="50"/>
      <c r="D898" s="50"/>
      <c r="E898" s="845"/>
      <c r="F898" s="50"/>
      <c r="G898" s="847"/>
      <c r="H898" s="847"/>
      <c r="I898" s="50"/>
      <c r="J898" s="1103"/>
      <c r="P898" s="295"/>
      <c r="Q898" s="379"/>
      <c r="R898" s="296"/>
      <c r="S898" s="296"/>
      <c r="T898" s="297"/>
      <c r="U898" s="296"/>
      <c r="V898" s="298"/>
      <c r="W898" s="298"/>
      <c r="X898" s="296"/>
      <c r="Y898" s="551"/>
    </row>
    <row r="899" spans="1:25" x14ac:dyDescent="0.25">
      <c r="A899" s="29"/>
      <c r="B899" s="1100"/>
      <c r="C899" s="50"/>
      <c r="D899" s="50"/>
      <c r="E899" s="845"/>
      <c r="F899" s="50"/>
      <c r="G899" s="847"/>
      <c r="H899" s="847"/>
      <c r="I899" s="50"/>
      <c r="J899" s="1103"/>
      <c r="P899" s="295"/>
      <c r="Q899" s="379"/>
      <c r="R899" s="296"/>
      <c r="S899" s="296"/>
      <c r="T899" s="297"/>
      <c r="U899" s="296"/>
      <c r="V899" s="298"/>
      <c r="W899" s="298"/>
      <c r="X899" s="296"/>
      <c r="Y899" s="551"/>
    </row>
    <row r="900" spans="1:25" x14ac:dyDescent="0.25">
      <c r="A900" s="29"/>
      <c r="B900" s="1100"/>
      <c r="C900" s="50"/>
      <c r="D900" s="50"/>
      <c r="E900" s="845"/>
      <c r="F900" s="50"/>
      <c r="G900" s="847"/>
      <c r="H900" s="847"/>
      <c r="I900" s="50"/>
      <c r="J900" s="1103"/>
      <c r="P900" s="295"/>
      <c r="Q900" s="379"/>
      <c r="R900" s="296"/>
      <c r="S900" s="296"/>
      <c r="T900" s="297"/>
      <c r="U900" s="296"/>
      <c r="V900" s="298"/>
      <c r="W900" s="298"/>
      <c r="X900" s="296"/>
      <c r="Y900" s="551"/>
    </row>
    <row r="901" spans="1:25" x14ac:dyDescent="0.25">
      <c r="A901" s="29"/>
      <c r="B901" s="1100"/>
      <c r="C901" s="50"/>
      <c r="D901" s="50"/>
      <c r="E901" s="845"/>
      <c r="F901" s="50"/>
      <c r="G901" s="847"/>
      <c r="H901" s="847"/>
      <c r="I901" s="50"/>
      <c r="J901" s="1103"/>
      <c r="P901" s="295"/>
      <c r="Q901" s="379"/>
      <c r="R901" s="296"/>
      <c r="S901" s="296"/>
      <c r="T901" s="297"/>
      <c r="U901" s="296"/>
      <c r="V901" s="298"/>
      <c r="W901" s="298"/>
      <c r="X901" s="296"/>
      <c r="Y901" s="551"/>
    </row>
    <row r="902" spans="1:25" x14ac:dyDescent="0.25">
      <c r="A902" s="29"/>
      <c r="B902" s="1100"/>
      <c r="C902" s="50"/>
      <c r="D902" s="50"/>
      <c r="E902" s="845"/>
      <c r="F902" s="50"/>
      <c r="G902" s="847"/>
      <c r="H902" s="847"/>
      <c r="I902" s="50"/>
      <c r="J902" s="1103"/>
      <c r="P902" s="295"/>
      <c r="Q902" s="379"/>
      <c r="R902" s="296"/>
      <c r="S902" s="296"/>
      <c r="T902" s="297"/>
      <c r="U902" s="296"/>
      <c r="V902" s="298"/>
      <c r="W902" s="298"/>
      <c r="X902" s="296"/>
      <c r="Y902" s="551"/>
    </row>
    <row r="903" spans="1:25" x14ac:dyDescent="0.25">
      <c r="A903" s="29"/>
      <c r="B903" s="1100"/>
      <c r="C903" s="50"/>
      <c r="D903" s="50"/>
      <c r="E903" s="845"/>
      <c r="F903" s="50"/>
      <c r="G903" s="847"/>
      <c r="H903" s="847"/>
      <c r="I903" s="50"/>
      <c r="J903" s="1103"/>
      <c r="P903" s="295"/>
      <c r="Q903" s="379"/>
      <c r="R903" s="296"/>
      <c r="S903" s="296"/>
      <c r="T903" s="297"/>
      <c r="U903" s="296"/>
      <c r="V903" s="298"/>
      <c r="W903" s="298"/>
      <c r="X903" s="296"/>
      <c r="Y903" s="551"/>
    </row>
    <row r="904" spans="1:25" x14ac:dyDescent="0.25">
      <c r="A904" s="29"/>
      <c r="B904" s="1100"/>
      <c r="C904" s="50"/>
      <c r="D904" s="50"/>
      <c r="E904" s="845"/>
      <c r="F904" s="50"/>
      <c r="G904" s="847"/>
      <c r="H904" s="847"/>
      <c r="I904" s="50"/>
      <c r="J904" s="1103"/>
      <c r="P904" s="295"/>
      <c r="Q904" s="379"/>
      <c r="R904" s="296"/>
      <c r="S904" s="296"/>
      <c r="T904" s="297"/>
      <c r="U904" s="296"/>
      <c r="V904" s="298"/>
      <c r="W904" s="298"/>
      <c r="X904" s="296"/>
      <c r="Y904" s="551"/>
    </row>
    <row r="905" spans="1:25" x14ac:dyDescent="0.25">
      <c r="A905" s="29"/>
      <c r="B905" s="1100"/>
      <c r="C905" s="50"/>
      <c r="D905" s="50"/>
      <c r="E905" s="845"/>
      <c r="F905" s="50"/>
      <c r="G905" s="847"/>
      <c r="H905" s="847"/>
      <c r="I905" s="50"/>
      <c r="J905" s="1103"/>
      <c r="P905" s="295"/>
      <c r="Q905" s="379"/>
      <c r="R905" s="296"/>
      <c r="S905" s="296"/>
      <c r="T905" s="297"/>
      <c r="U905" s="296"/>
      <c r="V905" s="298"/>
      <c r="W905" s="298"/>
      <c r="X905" s="296"/>
      <c r="Y905" s="551"/>
    </row>
    <row r="906" spans="1:25" x14ac:dyDescent="0.25">
      <c r="A906" s="29"/>
      <c r="B906" s="1100"/>
      <c r="C906" s="50"/>
      <c r="D906" s="50"/>
      <c r="E906" s="845"/>
      <c r="F906" s="50"/>
      <c r="G906" s="847"/>
      <c r="H906" s="847"/>
      <c r="I906" s="50"/>
      <c r="J906" s="1103"/>
      <c r="P906" s="295"/>
      <c r="Q906" s="379"/>
      <c r="R906" s="296"/>
      <c r="S906" s="296"/>
      <c r="T906" s="295"/>
      <c r="U906" s="296"/>
      <c r="V906" s="301"/>
      <c r="W906" s="301"/>
      <c r="X906" s="296"/>
      <c r="Y906" s="551"/>
    </row>
    <row r="907" spans="1:25" x14ac:dyDescent="0.25">
      <c r="A907" s="29"/>
      <c r="B907" s="1100"/>
      <c r="C907" s="50"/>
      <c r="D907" s="50"/>
      <c r="E907" s="845"/>
      <c r="F907" s="50"/>
      <c r="G907" s="847"/>
      <c r="H907" s="847"/>
      <c r="I907" s="50"/>
      <c r="J907" s="1103"/>
      <c r="P907" s="295"/>
      <c r="Q907" s="379"/>
      <c r="R907" s="296"/>
      <c r="S907" s="296"/>
      <c r="T907" s="295"/>
      <c r="U907" s="296"/>
      <c r="V907" s="298"/>
      <c r="W907" s="298"/>
      <c r="X907" s="296"/>
      <c r="Y907" s="551"/>
    </row>
    <row r="908" spans="1:25" x14ac:dyDescent="0.25">
      <c r="A908" s="29"/>
      <c r="B908" s="1100"/>
      <c r="C908" s="50"/>
      <c r="D908" s="50"/>
      <c r="E908" s="845"/>
      <c r="F908" s="50"/>
      <c r="G908" s="847"/>
      <c r="H908" s="847"/>
      <c r="I908" s="50"/>
      <c r="J908" s="1103"/>
      <c r="P908" s="295"/>
      <c r="Q908" s="379"/>
      <c r="R908" s="296"/>
      <c r="S908" s="296"/>
      <c r="T908" s="295"/>
      <c r="U908" s="296"/>
      <c r="V908" s="298"/>
      <c r="W908" s="298"/>
      <c r="X908" s="296"/>
      <c r="Y908" s="551"/>
    </row>
    <row r="909" spans="1:25" x14ac:dyDescent="0.25">
      <c r="A909" s="29"/>
      <c r="B909" s="1100"/>
      <c r="C909" s="50"/>
      <c r="D909" s="50"/>
      <c r="E909" s="845"/>
      <c r="F909" s="50"/>
      <c r="G909" s="847"/>
      <c r="H909" s="847"/>
      <c r="I909" s="50"/>
      <c r="J909" s="1103"/>
      <c r="P909" s="295"/>
      <c r="Q909" s="379"/>
      <c r="R909" s="296"/>
      <c r="S909" s="296"/>
      <c r="T909" s="297"/>
      <c r="U909" s="296"/>
      <c r="V909" s="298"/>
      <c r="W909" s="298"/>
      <c r="X909" s="296"/>
      <c r="Y909" s="551"/>
    </row>
    <row r="910" spans="1:25" x14ac:dyDescent="0.25">
      <c r="A910" s="29"/>
      <c r="B910" s="1100"/>
      <c r="C910" s="50"/>
      <c r="D910" s="50"/>
      <c r="E910" s="845"/>
      <c r="F910" s="50"/>
      <c r="G910" s="847"/>
      <c r="H910" s="847"/>
      <c r="I910" s="50"/>
      <c r="J910" s="1103"/>
      <c r="P910" s="295"/>
      <c r="Q910" s="379"/>
      <c r="R910" s="296"/>
      <c r="S910" s="296"/>
      <c r="T910" s="302"/>
      <c r="U910" s="303"/>
      <c r="V910" s="298"/>
      <c r="W910" s="298"/>
      <c r="X910" s="378"/>
      <c r="Y910" s="551"/>
    </row>
    <row r="911" spans="1:25" x14ac:dyDescent="0.25">
      <c r="A911" s="29"/>
      <c r="B911" s="1100"/>
      <c r="C911" s="50"/>
      <c r="D911" s="50"/>
      <c r="E911" s="845"/>
      <c r="F911" s="50"/>
      <c r="G911" s="847"/>
      <c r="H911" s="847"/>
      <c r="I911" s="50"/>
      <c r="J911" s="1103"/>
      <c r="P911" s="295"/>
      <c r="Q911" s="379"/>
      <c r="R911" s="296"/>
      <c r="S911" s="296"/>
      <c r="T911" s="302"/>
      <c r="U911" s="303"/>
      <c r="V911" s="298"/>
      <c r="W911" s="298"/>
      <c r="X911" s="378"/>
      <c r="Y911" s="551"/>
    </row>
    <row r="912" spans="1:25" x14ac:dyDescent="0.25">
      <c r="A912" s="29"/>
      <c r="B912" s="1100"/>
      <c r="C912" s="50"/>
      <c r="D912" s="50"/>
      <c r="E912" s="845"/>
      <c r="F912" s="50"/>
      <c r="G912" s="847"/>
      <c r="H912" s="847"/>
      <c r="I912" s="50"/>
      <c r="J912" s="1103"/>
      <c r="P912" s="295"/>
      <c r="Q912" s="379"/>
      <c r="R912" s="296"/>
      <c r="S912" s="296"/>
      <c r="T912" s="302"/>
      <c r="U912" s="303"/>
      <c r="V912" s="298"/>
      <c r="W912" s="298"/>
      <c r="X912" s="378"/>
      <c r="Y912" s="551"/>
    </row>
    <row r="913" spans="1:25" x14ac:dyDescent="0.25">
      <c r="A913" s="29"/>
      <c r="B913" s="1100"/>
      <c r="C913" s="50"/>
      <c r="D913" s="50"/>
      <c r="E913" s="845"/>
      <c r="F913" s="50"/>
      <c r="G913" s="847"/>
      <c r="H913" s="847"/>
      <c r="I913" s="50"/>
      <c r="J913" s="1103"/>
      <c r="P913" s="295"/>
      <c r="Q913" s="379"/>
      <c r="R913" s="296"/>
      <c r="S913" s="296"/>
      <c r="T913" s="297"/>
      <c r="U913" s="296"/>
      <c r="V913" s="298"/>
      <c r="W913" s="298"/>
      <c r="X913" s="378"/>
      <c r="Y913" s="551"/>
    </row>
    <row r="914" spans="1:25" x14ac:dyDescent="0.25">
      <c r="A914" s="29"/>
      <c r="B914" s="1100"/>
      <c r="C914" s="50"/>
      <c r="D914" s="50"/>
      <c r="E914" s="845"/>
      <c r="F914" s="50"/>
      <c r="G914" s="847"/>
      <c r="H914" s="847"/>
      <c r="I914" s="50"/>
      <c r="J914" s="1103"/>
      <c r="P914" s="295"/>
      <c r="Q914" s="379"/>
      <c r="R914" s="296"/>
      <c r="S914" s="296"/>
      <c r="T914" s="297"/>
      <c r="U914" s="296"/>
      <c r="V914" s="298"/>
      <c r="W914" s="298"/>
      <c r="X914" s="296"/>
      <c r="Y914" s="551"/>
    </row>
    <row r="915" spans="1:25" x14ac:dyDescent="0.25">
      <c r="A915" s="29"/>
      <c r="B915" s="1100"/>
      <c r="C915" s="50"/>
      <c r="D915" s="50"/>
      <c r="E915" s="845"/>
      <c r="F915" s="50"/>
      <c r="G915" s="847"/>
      <c r="H915" s="847"/>
      <c r="I915" s="50"/>
      <c r="J915" s="1103"/>
      <c r="P915" s="295"/>
      <c r="Q915" s="379"/>
      <c r="R915" s="296"/>
      <c r="S915" s="296"/>
      <c r="T915" s="297"/>
      <c r="U915" s="296"/>
      <c r="V915" s="298"/>
      <c r="W915" s="298"/>
      <c r="X915" s="296"/>
      <c r="Y915" s="551"/>
    </row>
    <row r="916" spans="1:25" x14ac:dyDescent="0.25">
      <c r="A916" s="29"/>
      <c r="B916" s="1100"/>
      <c r="C916" s="50"/>
      <c r="D916" s="50"/>
      <c r="E916" s="845"/>
      <c r="F916" s="50"/>
      <c r="G916" s="847"/>
      <c r="H916" s="847"/>
      <c r="I916" s="50"/>
      <c r="J916" s="1103"/>
      <c r="P916" s="295"/>
      <c r="Q916" s="379"/>
      <c r="R916" s="296"/>
      <c r="S916" s="296"/>
      <c r="T916" s="297"/>
      <c r="U916" s="296"/>
      <c r="V916" s="298"/>
      <c r="W916" s="298"/>
      <c r="X916" s="296"/>
      <c r="Y916" s="551"/>
    </row>
    <row r="917" spans="1:25" x14ac:dyDescent="0.25">
      <c r="A917" s="29"/>
      <c r="B917" s="1100"/>
      <c r="C917" s="50"/>
      <c r="D917" s="50"/>
      <c r="E917" s="845"/>
      <c r="F917" s="50"/>
      <c r="G917" s="847"/>
      <c r="H917" s="847"/>
      <c r="I917" s="50"/>
      <c r="J917" s="1103"/>
      <c r="P917" s="295"/>
      <c r="Q917" s="379"/>
      <c r="R917" s="296"/>
      <c r="S917" s="296"/>
      <c r="T917" s="297"/>
      <c r="U917" s="296"/>
      <c r="V917" s="298"/>
      <c r="W917" s="298"/>
      <c r="X917" s="296"/>
      <c r="Y917" s="551"/>
    </row>
    <row r="918" spans="1:25" x14ac:dyDescent="0.25">
      <c r="A918" s="29"/>
      <c r="B918" s="1100"/>
      <c r="C918" s="50"/>
      <c r="D918" s="50"/>
      <c r="E918" s="845"/>
      <c r="F918" s="50"/>
      <c r="G918" s="847"/>
      <c r="H918" s="847"/>
      <c r="I918" s="50"/>
      <c r="J918" s="1103"/>
      <c r="P918" s="295"/>
      <c r="Q918" s="379"/>
      <c r="R918" s="296"/>
      <c r="S918" s="296"/>
      <c r="T918" s="297"/>
      <c r="U918" s="296"/>
      <c r="V918" s="298"/>
      <c r="W918" s="298"/>
      <c r="X918" s="296"/>
      <c r="Y918" s="551"/>
    </row>
    <row r="919" spans="1:25" x14ac:dyDescent="0.25">
      <c r="A919" s="29"/>
      <c r="B919" s="1100"/>
      <c r="C919" s="50"/>
      <c r="D919" s="50"/>
      <c r="E919" s="845"/>
      <c r="F919" s="50"/>
      <c r="G919" s="847"/>
      <c r="H919" s="847"/>
      <c r="I919" s="50"/>
      <c r="J919" s="1103"/>
      <c r="P919" s="295"/>
      <c r="Q919" s="379"/>
      <c r="R919" s="296"/>
      <c r="S919" s="296"/>
      <c r="T919" s="297"/>
      <c r="U919" s="296"/>
      <c r="V919" s="298"/>
      <c r="W919" s="298"/>
      <c r="X919" s="296"/>
      <c r="Y919" s="551"/>
    </row>
    <row r="920" spans="1:25" x14ac:dyDescent="0.25">
      <c r="A920" s="29"/>
      <c r="B920" s="1100"/>
      <c r="C920" s="50"/>
      <c r="D920" s="50"/>
      <c r="E920" s="845"/>
      <c r="F920" s="50"/>
      <c r="G920" s="847"/>
      <c r="H920" s="847"/>
      <c r="I920" s="50"/>
      <c r="J920" s="1103"/>
      <c r="P920" s="295"/>
      <c r="Q920" s="379"/>
      <c r="R920" s="296"/>
      <c r="S920" s="296"/>
      <c r="T920" s="297"/>
      <c r="U920" s="296"/>
      <c r="V920" s="298"/>
      <c r="W920" s="298"/>
      <c r="X920" s="296"/>
      <c r="Y920" s="551"/>
    </row>
    <row r="921" spans="1:25" x14ac:dyDescent="0.25">
      <c r="A921" s="29"/>
      <c r="B921" s="1100"/>
      <c r="C921" s="50"/>
      <c r="D921" s="50"/>
      <c r="E921" s="845"/>
      <c r="F921" s="50"/>
      <c r="G921" s="847"/>
      <c r="H921" s="847"/>
      <c r="I921" s="50"/>
      <c r="J921" s="1103"/>
      <c r="P921" s="295"/>
      <c r="Q921" s="379"/>
      <c r="R921" s="296"/>
      <c r="S921" s="296"/>
      <c r="T921" s="297"/>
      <c r="U921" s="296"/>
      <c r="V921" s="298"/>
      <c r="W921" s="298"/>
      <c r="X921" s="296"/>
      <c r="Y921" s="551"/>
    </row>
    <row r="922" spans="1:25" x14ac:dyDescent="0.25">
      <c r="A922" s="29"/>
      <c r="B922" s="1100"/>
      <c r="C922" s="50"/>
      <c r="D922" s="50"/>
      <c r="E922" s="845"/>
      <c r="F922" s="50"/>
      <c r="G922" s="847"/>
      <c r="H922" s="847"/>
      <c r="I922" s="50"/>
      <c r="J922" s="1103"/>
      <c r="P922" s="295"/>
      <c r="Q922" s="379"/>
      <c r="R922" s="296"/>
      <c r="S922" s="296"/>
      <c r="T922" s="297"/>
      <c r="U922" s="296"/>
      <c r="V922" s="298"/>
      <c r="W922" s="298"/>
      <c r="X922" s="296"/>
      <c r="Y922" s="551"/>
    </row>
    <row r="923" spans="1:25" x14ac:dyDescent="0.25">
      <c r="A923" s="29"/>
      <c r="B923" s="1100"/>
      <c r="C923" s="50"/>
      <c r="D923" s="50"/>
      <c r="E923" s="845"/>
      <c r="F923" s="50"/>
      <c r="G923" s="847"/>
      <c r="H923" s="847"/>
      <c r="I923" s="50"/>
      <c r="J923" s="1103"/>
      <c r="P923" s="295"/>
      <c r="Q923" s="379"/>
      <c r="R923" s="296"/>
      <c r="S923" s="296"/>
      <c r="T923" s="297"/>
      <c r="U923" s="296"/>
      <c r="V923" s="298"/>
      <c r="W923" s="298"/>
      <c r="X923" s="296"/>
      <c r="Y923" s="551"/>
    </row>
    <row r="924" spans="1:25" x14ac:dyDescent="0.25">
      <c r="A924" s="29"/>
      <c r="B924" s="1100"/>
      <c r="C924" s="50"/>
      <c r="D924" s="50"/>
      <c r="E924" s="845"/>
      <c r="F924" s="50"/>
      <c r="G924" s="847"/>
      <c r="H924" s="847"/>
      <c r="I924" s="50"/>
      <c r="J924" s="1103"/>
      <c r="P924" s="295"/>
      <c r="Q924" s="379"/>
      <c r="R924" s="296"/>
      <c r="S924" s="296"/>
      <c r="T924" s="297"/>
      <c r="U924" s="296"/>
      <c r="V924" s="298"/>
      <c r="W924" s="298"/>
      <c r="X924" s="296"/>
      <c r="Y924" s="551"/>
    </row>
    <row r="925" spans="1:25" x14ac:dyDescent="0.25">
      <c r="A925" s="29"/>
      <c r="B925" s="1100"/>
      <c r="C925" s="50"/>
      <c r="D925" s="50"/>
      <c r="E925" s="845"/>
      <c r="F925" s="50"/>
      <c r="G925" s="847"/>
      <c r="H925" s="847"/>
      <c r="I925" s="50"/>
      <c r="J925" s="1103"/>
      <c r="P925" s="295"/>
      <c r="Q925" s="379"/>
      <c r="R925" s="296"/>
      <c r="S925" s="296"/>
      <c r="T925" s="297"/>
      <c r="U925" s="296"/>
      <c r="V925" s="298"/>
      <c r="W925" s="298"/>
      <c r="X925" s="296"/>
      <c r="Y925" s="551"/>
    </row>
    <row r="926" spans="1:25" x14ac:dyDescent="0.25">
      <c r="A926" s="29"/>
      <c r="B926" s="1100"/>
      <c r="C926" s="50"/>
      <c r="D926" s="50"/>
      <c r="E926" s="845"/>
      <c r="F926" s="50"/>
      <c r="G926" s="847"/>
      <c r="H926" s="847"/>
      <c r="I926" s="50"/>
      <c r="J926" s="1103"/>
      <c r="P926" s="295"/>
      <c r="Q926" s="379"/>
      <c r="R926" s="296"/>
      <c r="S926" s="296"/>
      <c r="T926" s="297"/>
      <c r="U926" s="296"/>
      <c r="V926" s="298"/>
      <c r="W926" s="298"/>
      <c r="X926" s="296"/>
      <c r="Y926" s="551"/>
    </row>
    <row r="927" spans="1:25" x14ac:dyDescent="0.25">
      <c r="A927" s="29"/>
      <c r="B927" s="1100"/>
      <c r="C927" s="50"/>
      <c r="D927" s="50"/>
      <c r="E927" s="845"/>
      <c r="F927" s="50"/>
      <c r="G927" s="847"/>
      <c r="H927" s="847"/>
      <c r="I927" s="50"/>
      <c r="J927" s="1103"/>
      <c r="P927" s="295"/>
      <c r="Q927" s="379"/>
      <c r="R927" s="296"/>
      <c r="S927" s="296"/>
      <c r="T927" s="297"/>
      <c r="U927" s="296"/>
      <c r="V927" s="298"/>
      <c r="W927" s="298"/>
      <c r="X927" s="296"/>
      <c r="Y927" s="551"/>
    </row>
    <row r="928" spans="1:25" x14ac:dyDescent="0.25">
      <c r="A928" s="29"/>
      <c r="B928" s="1100"/>
      <c r="C928" s="50"/>
      <c r="D928" s="50"/>
      <c r="E928" s="845"/>
      <c r="F928" s="50"/>
      <c r="G928" s="847"/>
      <c r="H928" s="847"/>
      <c r="I928" s="50"/>
      <c r="J928" s="1103"/>
      <c r="P928" s="295"/>
      <c r="Q928" s="379"/>
      <c r="R928" s="296"/>
      <c r="S928" s="296"/>
      <c r="T928" s="297"/>
      <c r="U928" s="296"/>
      <c r="V928" s="298"/>
      <c r="W928" s="298"/>
      <c r="X928" s="296"/>
      <c r="Y928" s="551"/>
    </row>
    <row r="929" spans="1:25" x14ac:dyDescent="0.25">
      <c r="A929" s="29"/>
      <c r="B929" s="1100"/>
      <c r="C929" s="50"/>
      <c r="D929" s="50"/>
      <c r="E929" s="845"/>
      <c r="F929" s="50"/>
      <c r="G929" s="847"/>
      <c r="H929" s="847"/>
      <c r="I929" s="50"/>
      <c r="J929" s="1103"/>
      <c r="P929" s="295"/>
      <c r="Q929" s="379"/>
      <c r="R929" s="296"/>
      <c r="S929" s="296"/>
      <c r="T929" s="297"/>
      <c r="U929" s="296"/>
      <c r="V929" s="298"/>
      <c r="W929" s="298"/>
      <c r="X929" s="296"/>
      <c r="Y929" s="551"/>
    </row>
    <row r="930" spans="1:25" x14ac:dyDescent="0.25">
      <c r="A930" s="29"/>
      <c r="B930" s="1100"/>
      <c r="C930" s="50"/>
      <c r="D930" s="50"/>
      <c r="E930" s="845"/>
      <c r="F930" s="50"/>
      <c r="G930" s="847"/>
      <c r="H930" s="847"/>
      <c r="I930" s="50"/>
      <c r="J930" s="1103"/>
      <c r="P930" s="295"/>
      <c r="Q930" s="379"/>
      <c r="R930" s="296"/>
      <c r="S930" s="296"/>
      <c r="T930" s="297"/>
      <c r="U930" s="296"/>
      <c r="V930" s="298"/>
      <c r="W930" s="298"/>
      <c r="X930" s="296"/>
      <c r="Y930" s="551"/>
    </row>
    <row r="931" spans="1:25" x14ac:dyDescent="0.25">
      <c r="A931" s="29"/>
      <c r="B931" s="1100"/>
      <c r="C931" s="50"/>
      <c r="D931" s="50"/>
      <c r="E931" s="845"/>
      <c r="F931" s="50"/>
      <c r="G931" s="847"/>
      <c r="H931" s="847"/>
      <c r="I931" s="50"/>
      <c r="J931" s="1103"/>
      <c r="P931" s="295"/>
      <c r="Q931" s="379"/>
      <c r="R931" s="296"/>
      <c r="S931" s="296"/>
      <c r="T931" s="297"/>
      <c r="U931" s="296"/>
      <c r="V931" s="298"/>
      <c r="W931" s="298"/>
      <c r="X931" s="296"/>
      <c r="Y931" s="551"/>
    </row>
    <row r="932" spans="1:25" x14ac:dyDescent="0.25">
      <c r="A932" s="29"/>
      <c r="B932" s="1100"/>
      <c r="C932" s="50"/>
      <c r="D932" s="50"/>
      <c r="E932" s="845"/>
      <c r="F932" s="50"/>
      <c r="G932" s="847"/>
      <c r="H932" s="847"/>
      <c r="I932" s="50"/>
      <c r="J932" s="1103"/>
      <c r="P932" s="295"/>
      <c r="Q932" s="379"/>
      <c r="R932" s="296"/>
      <c r="S932" s="296"/>
      <c r="T932" s="297"/>
      <c r="U932" s="296"/>
      <c r="V932" s="298"/>
      <c r="W932" s="298"/>
      <c r="X932" s="296"/>
      <c r="Y932" s="551"/>
    </row>
    <row r="933" spans="1:25" x14ac:dyDescent="0.25">
      <c r="A933" s="29"/>
      <c r="B933" s="1100"/>
      <c r="C933" s="50"/>
      <c r="D933" s="50"/>
      <c r="E933" s="845"/>
      <c r="F933" s="50"/>
      <c r="G933" s="847"/>
      <c r="H933" s="847"/>
      <c r="I933" s="50"/>
      <c r="J933" s="1103"/>
      <c r="P933" s="295"/>
      <c r="Q933" s="379"/>
      <c r="R933" s="296"/>
      <c r="S933" s="296"/>
      <c r="T933" s="297"/>
      <c r="U933" s="296"/>
      <c r="V933" s="298"/>
      <c r="W933" s="298"/>
      <c r="X933" s="296"/>
      <c r="Y933" s="551"/>
    </row>
    <row r="934" spans="1:25" x14ac:dyDescent="0.25">
      <c r="A934" s="29"/>
      <c r="B934" s="1100"/>
      <c r="C934" s="50"/>
      <c r="D934" s="50"/>
      <c r="E934" s="845"/>
      <c r="F934" s="50"/>
      <c r="G934" s="847"/>
      <c r="H934" s="847"/>
      <c r="I934" s="50"/>
      <c r="J934" s="1103"/>
      <c r="P934" s="295"/>
      <c r="Q934" s="379"/>
      <c r="R934" s="296"/>
      <c r="S934" s="296"/>
      <c r="T934" s="297"/>
      <c r="U934" s="296"/>
      <c r="V934" s="298"/>
      <c r="W934" s="298"/>
      <c r="X934" s="296"/>
      <c r="Y934" s="551"/>
    </row>
    <row r="935" spans="1:25" x14ac:dyDescent="0.25">
      <c r="A935" s="29"/>
      <c r="B935" s="1100"/>
      <c r="C935" s="50"/>
      <c r="D935" s="50"/>
      <c r="E935" s="845"/>
      <c r="F935" s="50"/>
      <c r="G935" s="847"/>
      <c r="H935" s="847"/>
      <c r="I935" s="50"/>
      <c r="J935" s="1103"/>
      <c r="P935" s="295"/>
      <c r="Q935" s="379"/>
      <c r="R935" s="296"/>
      <c r="S935" s="296"/>
      <c r="T935" s="297"/>
      <c r="U935" s="296"/>
      <c r="V935" s="298"/>
      <c r="W935" s="298"/>
      <c r="X935" s="296"/>
      <c r="Y935" s="551"/>
    </row>
    <row r="936" spans="1:25" x14ac:dyDescent="0.25">
      <c r="A936" s="29"/>
      <c r="B936" s="1100"/>
      <c r="C936" s="50"/>
      <c r="D936" s="50"/>
      <c r="E936" s="845"/>
      <c r="F936" s="50"/>
      <c r="G936" s="847"/>
      <c r="H936" s="847"/>
      <c r="I936" s="50"/>
      <c r="J936" s="1103"/>
      <c r="P936" s="295"/>
      <c r="Q936" s="379"/>
      <c r="R936" s="296"/>
      <c r="S936" s="296"/>
      <c r="T936" s="297"/>
      <c r="U936" s="296"/>
      <c r="V936" s="298"/>
      <c r="W936" s="298"/>
      <c r="X936" s="296"/>
      <c r="Y936" s="551"/>
    </row>
    <row r="937" spans="1:25" x14ac:dyDescent="0.25">
      <c r="A937" s="29"/>
      <c r="B937" s="1100"/>
      <c r="C937" s="50"/>
      <c r="D937" s="50"/>
      <c r="E937" s="845"/>
      <c r="F937" s="50"/>
      <c r="G937" s="847"/>
      <c r="H937" s="847"/>
      <c r="I937" s="50"/>
      <c r="J937" s="1103"/>
      <c r="P937" s="295"/>
      <c r="Q937" s="379"/>
      <c r="R937" s="296"/>
      <c r="S937" s="296"/>
      <c r="T937" s="297"/>
      <c r="U937" s="296"/>
      <c r="V937" s="298"/>
      <c r="W937" s="298"/>
      <c r="X937" s="296"/>
      <c r="Y937" s="551"/>
    </row>
    <row r="938" spans="1:25" x14ac:dyDescent="0.25">
      <c r="A938" s="29"/>
      <c r="B938" s="1100"/>
      <c r="C938" s="50"/>
      <c r="D938" s="50"/>
      <c r="E938" s="845"/>
      <c r="F938" s="50"/>
      <c r="G938" s="847"/>
      <c r="H938" s="847"/>
      <c r="I938" s="50"/>
      <c r="J938" s="1103"/>
      <c r="P938" s="295"/>
      <c r="Q938" s="379"/>
      <c r="R938" s="296"/>
      <c r="S938" s="296"/>
      <c r="T938" s="297"/>
      <c r="U938" s="296"/>
      <c r="V938" s="298"/>
      <c r="W938" s="298"/>
      <c r="X938" s="296"/>
      <c r="Y938" s="551"/>
    </row>
    <row r="939" spans="1:25" x14ac:dyDescent="0.25">
      <c r="A939" s="29"/>
      <c r="B939" s="1100"/>
      <c r="C939" s="50"/>
      <c r="D939" s="50"/>
      <c r="E939" s="845"/>
      <c r="F939" s="50"/>
      <c r="G939" s="847"/>
      <c r="H939" s="847"/>
      <c r="I939" s="50"/>
      <c r="J939" s="1103"/>
      <c r="P939" s="295"/>
      <c r="Q939" s="379"/>
      <c r="R939" s="296"/>
      <c r="S939" s="296"/>
      <c r="T939" s="297"/>
      <c r="U939" s="296"/>
      <c r="V939" s="298"/>
      <c r="W939" s="298"/>
      <c r="X939" s="296"/>
      <c r="Y939" s="551"/>
    </row>
    <row r="940" spans="1:25" x14ac:dyDescent="0.25">
      <c r="A940" s="29"/>
      <c r="B940" s="1100"/>
      <c r="C940" s="50"/>
      <c r="D940" s="50"/>
      <c r="E940" s="845"/>
      <c r="F940" s="50"/>
      <c r="G940" s="847"/>
      <c r="H940" s="847"/>
      <c r="I940" s="50"/>
      <c r="J940" s="1103"/>
      <c r="P940" s="295"/>
      <c r="Q940" s="379"/>
      <c r="R940" s="296"/>
      <c r="S940" s="296"/>
      <c r="T940" s="297"/>
      <c r="U940" s="296"/>
      <c r="V940" s="298"/>
      <c r="W940" s="298"/>
      <c r="X940" s="296"/>
      <c r="Y940" s="551"/>
    </row>
    <row r="941" spans="1:25" x14ac:dyDescent="0.25">
      <c r="A941" s="29"/>
      <c r="B941" s="1100"/>
      <c r="C941" s="50"/>
      <c r="D941" s="50"/>
      <c r="E941" s="845"/>
      <c r="F941" s="50"/>
      <c r="G941" s="847"/>
      <c r="H941" s="847"/>
      <c r="I941" s="50"/>
      <c r="J941" s="1103"/>
      <c r="P941" s="295"/>
      <c r="Q941" s="379"/>
      <c r="R941" s="296"/>
      <c r="S941" s="296"/>
      <c r="T941" s="297"/>
      <c r="U941" s="296"/>
      <c r="V941" s="298"/>
      <c r="W941" s="298"/>
      <c r="X941" s="296"/>
      <c r="Y941" s="551"/>
    </row>
    <row r="942" spans="1:25" x14ac:dyDescent="0.25">
      <c r="A942" s="29"/>
      <c r="B942" s="1100"/>
      <c r="C942" s="50"/>
      <c r="D942" s="50"/>
      <c r="E942" s="845"/>
      <c r="F942" s="50"/>
      <c r="G942" s="847"/>
      <c r="H942" s="847"/>
      <c r="I942" s="50"/>
      <c r="J942" s="1103"/>
      <c r="P942" s="295"/>
      <c r="Q942" s="379"/>
      <c r="R942" s="296"/>
      <c r="S942" s="296"/>
      <c r="T942" s="297"/>
      <c r="U942" s="296"/>
      <c r="V942" s="298"/>
      <c r="W942" s="298"/>
      <c r="X942" s="296"/>
      <c r="Y942" s="551"/>
    </row>
    <row r="943" spans="1:25" x14ac:dyDescent="0.25">
      <c r="A943" s="29"/>
      <c r="B943" s="1100"/>
      <c r="C943" s="50"/>
      <c r="D943" s="50"/>
      <c r="E943" s="845"/>
      <c r="F943" s="50"/>
      <c r="G943" s="847"/>
      <c r="H943" s="847"/>
      <c r="I943" s="50"/>
      <c r="J943" s="1103"/>
      <c r="P943" s="295"/>
      <c r="Q943" s="379"/>
      <c r="R943" s="296"/>
      <c r="S943" s="296"/>
      <c r="T943" s="297"/>
      <c r="U943" s="296"/>
      <c r="V943" s="298"/>
      <c r="W943" s="298"/>
      <c r="X943" s="296"/>
      <c r="Y943" s="551"/>
    </row>
    <row r="944" spans="1:25" x14ac:dyDescent="0.25">
      <c r="A944" s="29"/>
      <c r="B944" s="1100"/>
      <c r="C944" s="50"/>
      <c r="D944" s="50"/>
      <c r="E944" s="845"/>
      <c r="F944" s="50"/>
      <c r="G944" s="847"/>
      <c r="H944" s="847"/>
      <c r="I944" s="50"/>
      <c r="J944" s="1103"/>
      <c r="P944" s="295"/>
      <c r="Q944" s="379"/>
      <c r="R944" s="296"/>
      <c r="S944" s="296"/>
      <c r="T944" s="297"/>
      <c r="U944" s="296"/>
      <c r="V944" s="298"/>
      <c r="W944" s="298"/>
      <c r="X944" s="296"/>
      <c r="Y944" s="551"/>
    </row>
    <row r="945" spans="1:25" x14ac:dyDescent="0.25">
      <c r="A945" s="29"/>
      <c r="B945" s="1100"/>
      <c r="C945" s="50"/>
      <c r="D945" s="50"/>
      <c r="E945" s="845"/>
      <c r="F945" s="50"/>
      <c r="G945" s="847"/>
      <c r="H945" s="847"/>
      <c r="I945" s="50"/>
      <c r="J945" s="1103"/>
      <c r="P945" s="295"/>
      <c r="Q945" s="379"/>
      <c r="R945" s="296"/>
      <c r="S945" s="296"/>
      <c r="T945" s="297"/>
      <c r="U945" s="296"/>
      <c r="V945" s="298"/>
      <c r="W945" s="298"/>
      <c r="X945" s="296"/>
      <c r="Y945" s="551"/>
    </row>
    <row r="946" spans="1:25" x14ac:dyDescent="0.25">
      <c r="A946" s="29"/>
      <c r="B946" s="1100"/>
      <c r="C946" s="50"/>
      <c r="D946" s="50"/>
      <c r="E946" s="845"/>
      <c r="F946" s="50"/>
      <c r="G946" s="847"/>
      <c r="H946" s="847"/>
      <c r="I946" s="50"/>
      <c r="J946" s="1103"/>
      <c r="P946" s="295"/>
      <c r="Q946" s="379"/>
      <c r="R946" s="296"/>
      <c r="S946" s="296"/>
      <c r="T946" s="297"/>
      <c r="U946" s="296"/>
      <c r="V946" s="298"/>
      <c r="W946" s="298"/>
      <c r="X946" s="296"/>
      <c r="Y946" s="551"/>
    </row>
    <row r="947" spans="1:25" x14ac:dyDescent="0.25">
      <c r="A947" s="29"/>
      <c r="B947" s="1100"/>
      <c r="C947" s="50"/>
      <c r="D947" s="50"/>
      <c r="E947" s="845"/>
      <c r="F947" s="50"/>
      <c r="G947" s="847"/>
      <c r="H947" s="847"/>
      <c r="I947" s="50"/>
      <c r="J947" s="1103"/>
      <c r="P947" s="295"/>
      <c r="Q947" s="379"/>
      <c r="R947" s="296"/>
      <c r="S947" s="296"/>
      <c r="T947" s="297"/>
      <c r="U947" s="296"/>
      <c r="V947" s="298"/>
      <c r="W947" s="298"/>
      <c r="X947" s="296"/>
      <c r="Y947" s="551"/>
    </row>
    <row r="948" spans="1:25" x14ac:dyDescent="0.25">
      <c r="A948" s="29"/>
      <c r="B948" s="1100"/>
      <c r="C948" s="50"/>
      <c r="D948" s="50"/>
      <c r="E948" s="845"/>
      <c r="F948" s="50"/>
      <c r="G948" s="847"/>
      <c r="H948" s="847"/>
      <c r="I948" s="50"/>
      <c r="J948" s="1103"/>
      <c r="P948" s="295"/>
      <c r="Q948" s="379"/>
      <c r="R948" s="296"/>
      <c r="S948" s="296"/>
      <c r="T948" s="297"/>
      <c r="U948" s="296"/>
      <c r="V948" s="298"/>
      <c r="W948" s="298"/>
      <c r="X948" s="296"/>
      <c r="Y948" s="551"/>
    </row>
    <row r="949" spans="1:25" x14ac:dyDescent="0.25">
      <c r="A949" s="29"/>
      <c r="B949" s="1100"/>
      <c r="C949" s="50"/>
      <c r="D949" s="50"/>
      <c r="E949" s="845"/>
      <c r="F949" s="50"/>
      <c r="G949" s="847"/>
      <c r="H949" s="847"/>
      <c r="I949" s="50"/>
      <c r="J949" s="1103"/>
      <c r="P949" s="295"/>
      <c r="Q949" s="379"/>
      <c r="R949" s="296"/>
      <c r="S949" s="296"/>
      <c r="T949" s="297"/>
      <c r="U949" s="299"/>
      <c r="V949" s="298"/>
      <c r="W949" s="298"/>
      <c r="X949" s="300"/>
      <c r="Y949" s="551"/>
    </row>
    <row r="950" spans="1:25" x14ac:dyDescent="0.25">
      <c r="A950" s="29"/>
      <c r="B950" s="1100"/>
      <c r="C950" s="50"/>
      <c r="D950" s="50"/>
      <c r="E950" s="845"/>
      <c r="F950" s="50"/>
      <c r="G950" s="847"/>
      <c r="H950" s="847"/>
      <c r="I950" s="50"/>
      <c r="J950" s="1103"/>
      <c r="P950" s="295"/>
      <c r="Q950" s="379"/>
      <c r="R950" s="296"/>
      <c r="S950" s="296"/>
      <c r="T950" s="297"/>
      <c r="U950" s="296"/>
      <c r="V950" s="298"/>
      <c r="W950" s="298"/>
      <c r="X950" s="296"/>
      <c r="Y950" s="551"/>
    </row>
    <row r="951" spans="1:25" x14ac:dyDescent="0.25">
      <c r="A951" s="29"/>
      <c r="B951" s="1100"/>
      <c r="C951" s="50"/>
      <c r="D951" s="50"/>
      <c r="E951" s="845"/>
      <c r="F951" s="50"/>
      <c r="G951" s="847"/>
      <c r="H951" s="847"/>
      <c r="I951" s="50"/>
      <c r="J951" s="1103"/>
      <c r="P951" s="295"/>
      <c r="Q951" s="379"/>
      <c r="R951" s="296"/>
      <c r="S951" s="296"/>
      <c r="T951" s="297"/>
      <c r="U951" s="296"/>
      <c r="V951" s="298"/>
      <c r="W951" s="298"/>
      <c r="X951" s="296"/>
      <c r="Y951" s="551"/>
    </row>
    <row r="952" spans="1:25" x14ac:dyDescent="0.25">
      <c r="A952" s="29"/>
      <c r="B952" s="1100"/>
      <c r="C952" s="50"/>
      <c r="D952" s="50"/>
      <c r="E952" s="845"/>
      <c r="F952" s="50"/>
      <c r="G952" s="847"/>
      <c r="H952" s="847"/>
      <c r="I952" s="50"/>
      <c r="J952" s="1103"/>
      <c r="P952" s="295"/>
      <c r="Q952" s="379"/>
      <c r="R952" s="296"/>
      <c r="S952" s="296"/>
      <c r="T952" s="297"/>
      <c r="U952" s="296"/>
      <c r="V952" s="298"/>
      <c r="W952" s="298"/>
      <c r="X952" s="296"/>
      <c r="Y952" s="551"/>
    </row>
    <row r="953" spans="1:25" x14ac:dyDescent="0.25">
      <c r="A953" s="29"/>
      <c r="B953" s="1100"/>
      <c r="C953" s="50"/>
      <c r="D953" s="50"/>
      <c r="E953" s="845"/>
      <c r="F953" s="50"/>
      <c r="G953" s="847"/>
      <c r="H953" s="847"/>
      <c r="I953" s="50"/>
      <c r="J953" s="1103"/>
      <c r="P953" s="295"/>
      <c r="Q953" s="379"/>
      <c r="R953" s="296"/>
      <c r="S953" s="296"/>
      <c r="T953" s="297"/>
      <c r="U953" s="296"/>
      <c r="V953" s="298"/>
      <c r="W953" s="298"/>
      <c r="X953" s="296"/>
      <c r="Y953" s="551"/>
    </row>
    <row r="954" spans="1:25" x14ac:dyDescent="0.25">
      <c r="A954" s="29"/>
      <c r="B954" s="1100"/>
      <c r="C954" s="50"/>
      <c r="D954" s="50"/>
      <c r="E954" s="845"/>
      <c r="F954" s="50"/>
      <c r="G954" s="847"/>
      <c r="H954" s="847"/>
      <c r="I954" s="50"/>
      <c r="J954" s="1103"/>
      <c r="P954" s="295"/>
      <c r="Q954" s="379"/>
      <c r="R954" s="296"/>
      <c r="S954" s="296"/>
      <c r="T954" s="297"/>
      <c r="U954" s="296"/>
      <c r="V954" s="298"/>
      <c r="W954" s="298"/>
      <c r="X954" s="296"/>
      <c r="Y954" s="551"/>
    </row>
    <row r="955" spans="1:25" x14ac:dyDescent="0.25">
      <c r="A955" s="29"/>
      <c r="B955" s="1100"/>
      <c r="C955" s="50"/>
      <c r="D955" s="50"/>
      <c r="E955" s="845"/>
      <c r="F955" s="50"/>
      <c r="G955" s="847"/>
      <c r="H955" s="847"/>
      <c r="I955" s="50"/>
      <c r="J955" s="1103"/>
      <c r="P955" s="295"/>
      <c r="Q955" s="379"/>
      <c r="R955" s="296"/>
      <c r="S955" s="296"/>
      <c r="T955" s="297"/>
      <c r="U955" s="296"/>
      <c r="V955" s="298"/>
      <c r="W955" s="298"/>
      <c r="X955" s="296"/>
      <c r="Y955" s="551"/>
    </row>
    <row r="956" spans="1:25" x14ac:dyDescent="0.25">
      <c r="A956" s="29"/>
      <c r="B956" s="1100"/>
      <c r="C956" s="50"/>
      <c r="D956" s="50"/>
      <c r="E956" s="845"/>
      <c r="F956" s="50"/>
      <c r="G956" s="847"/>
      <c r="H956" s="847"/>
      <c r="I956" s="50"/>
      <c r="J956" s="1103"/>
      <c r="P956" s="295"/>
      <c r="Q956" s="379"/>
      <c r="R956" s="296"/>
      <c r="S956" s="296"/>
      <c r="T956" s="297"/>
      <c r="U956" s="296"/>
      <c r="V956" s="298"/>
      <c r="W956" s="298"/>
      <c r="X956" s="296"/>
      <c r="Y956" s="551"/>
    </row>
    <row r="957" spans="1:25" x14ac:dyDescent="0.25">
      <c r="A957" s="29"/>
      <c r="B957" s="1100"/>
      <c r="C957" s="50"/>
      <c r="D957" s="50"/>
      <c r="E957" s="845"/>
      <c r="F957" s="50"/>
      <c r="G957" s="847"/>
      <c r="H957" s="847"/>
      <c r="I957" s="50"/>
      <c r="J957" s="1103"/>
      <c r="P957" s="295"/>
      <c r="Q957" s="379"/>
      <c r="R957" s="296"/>
      <c r="S957" s="296"/>
      <c r="T957" s="297"/>
      <c r="U957" s="296"/>
      <c r="V957" s="298"/>
      <c r="W957" s="298"/>
      <c r="X957" s="296"/>
      <c r="Y957" s="551"/>
    </row>
    <row r="958" spans="1:25" x14ac:dyDescent="0.25">
      <c r="A958" s="29"/>
      <c r="B958" s="1100"/>
      <c r="C958" s="50"/>
      <c r="D958" s="50"/>
      <c r="E958" s="845"/>
      <c r="F958" s="50"/>
      <c r="G958" s="847"/>
      <c r="H958" s="847"/>
      <c r="I958" s="50"/>
      <c r="J958" s="1103"/>
      <c r="P958" s="295"/>
      <c r="Q958" s="379"/>
      <c r="R958" s="296"/>
      <c r="S958" s="296"/>
      <c r="T958" s="297"/>
      <c r="U958" s="296"/>
      <c r="V958" s="298"/>
      <c r="W958" s="298"/>
      <c r="X958" s="296"/>
      <c r="Y958" s="551"/>
    </row>
    <row r="959" spans="1:25" x14ac:dyDescent="0.25">
      <c r="A959" s="29"/>
      <c r="B959" s="1100"/>
      <c r="C959" s="50"/>
      <c r="D959" s="50"/>
      <c r="E959" s="845"/>
      <c r="F959" s="50"/>
      <c r="G959" s="847"/>
      <c r="H959" s="847"/>
      <c r="I959" s="50"/>
      <c r="J959" s="1103"/>
      <c r="P959" s="295"/>
      <c r="Q959" s="379"/>
      <c r="R959" s="296"/>
      <c r="S959" s="296"/>
      <c r="T959" s="297"/>
      <c r="U959" s="296"/>
      <c r="V959" s="298"/>
      <c r="W959" s="298"/>
      <c r="X959" s="296"/>
      <c r="Y959" s="551"/>
    </row>
    <row r="960" spans="1:25" x14ac:dyDescent="0.25">
      <c r="A960" s="29"/>
      <c r="B960" s="1100"/>
      <c r="C960" s="50"/>
      <c r="D960" s="50"/>
      <c r="E960" s="845"/>
      <c r="F960" s="50"/>
      <c r="G960" s="847"/>
      <c r="H960" s="847"/>
      <c r="I960" s="50"/>
      <c r="J960" s="1103"/>
      <c r="P960" s="295"/>
      <c r="Q960" s="379"/>
      <c r="R960" s="296"/>
      <c r="S960" s="296"/>
      <c r="T960" s="297"/>
      <c r="U960" s="296"/>
      <c r="V960" s="298"/>
      <c r="W960" s="298"/>
      <c r="X960" s="296"/>
      <c r="Y960" s="551"/>
    </row>
    <row r="961" spans="1:25" x14ac:dyDescent="0.25">
      <c r="A961" s="29"/>
      <c r="B961" s="1100"/>
      <c r="C961" s="50"/>
      <c r="D961" s="50"/>
      <c r="E961" s="845"/>
      <c r="F961" s="50"/>
      <c r="G961" s="847"/>
      <c r="H961" s="847"/>
      <c r="I961" s="50"/>
      <c r="J961" s="1103"/>
      <c r="P961" s="295"/>
      <c r="Q961" s="379"/>
      <c r="R961" s="296"/>
      <c r="S961" s="296"/>
      <c r="T961" s="297"/>
      <c r="U961" s="296"/>
      <c r="V961" s="298"/>
      <c r="W961" s="298"/>
      <c r="X961" s="296"/>
      <c r="Y961" s="551"/>
    </row>
    <row r="962" spans="1:25" x14ac:dyDescent="0.25">
      <c r="A962" s="29"/>
      <c r="B962" s="1100"/>
      <c r="C962" s="50"/>
      <c r="D962" s="50"/>
      <c r="E962" s="845"/>
      <c r="F962" s="50"/>
      <c r="G962" s="847"/>
      <c r="H962" s="847"/>
      <c r="I962" s="50"/>
      <c r="J962" s="1103"/>
      <c r="P962" s="295"/>
      <c r="Q962" s="379"/>
      <c r="R962" s="296"/>
      <c r="S962" s="296"/>
      <c r="T962" s="297"/>
      <c r="U962" s="296"/>
      <c r="V962" s="298"/>
      <c r="W962" s="298"/>
      <c r="X962" s="296"/>
      <c r="Y962" s="551"/>
    </row>
    <row r="963" spans="1:25" x14ac:dyDescent="0.25">
      <c r="A963" s="29"/>
      <c r="B963" s="1100"/>
      <c r="C963" s="50"/>
      <c r="D963" s="50"/>
      <c r="E963" s="845"/>
      <c r="F963" s="50"/>
      <c r="G963" s="847"/>
      <c r="H963" s="847"/>
      <c r="I963" s="50"/>
      <c r="J963" s="1103"/>
      <c r="P963" s="295"/>
      <c r="Q963" s="379"/>
      <c r="R963" s="296"/>
      <c r="S963" s="296"/>
      <c r="T963" s="297"/>
      <c r="U963" s="296"/>
      <c r="V963" s="298"/>
      <c r="W963" s="298"/>
      <c r="X963" s="296"/>
      <c r="Y963" s="551"/>
    </row>
    <row r="964" spans="1:25" x14ac:dyDescent="0.25">
      <c r="A964" s="29"/>
      <c r="B964" s="1100"/>
      <c r="C964" s="50"/>
      <c r="D964" s="50"/>
      <c r="E964" s="845"/>
      <c r="F964" s="50"/>
      <c r="G964" s="847"/>
      <c r="H964" s="847"/>
      <c r="I964" s="50"/>
      <c r="J964" s="1103"/>
      <c r="P964" s="295"/>
      <c r="Q964" s="379"/>
      <c r="R964" s="296"/>
      <c r="S964" s="296"/>
      <c r="T964" s="297"/>
      <c r="U964" s="296"/>
      <c r="V964" s="298"/>
      <c r="W964" s="298"/>
      <c r="X964" s="296"/>
      <c r="Y964" s="551"/>
    </row>
    <row r="965" spans="1:25" x14ac:dyDescent="0.25">
      <c r="A965" s="29"/>
      <c r="B965" s="1100"/>
      <c r="C965" s="50"/>
      <c r="D965" s="50"/>
      <c r="E965" s="845"/>
      <c r="F965" s="50"/>
      <c r="G965" s="847"/>
      <c r="H965" s="847"/>
      <c r="I965" s="50"/>
      <c r="J965" s="1103"/>
      <c r="P965" s="295"/>
      <c r="Q965" s="379"/>
      <c r="R965" s="296"/>
      <c r="S965" s="296"/>
      <c r="T965" s="297"/>
      <c r="U965" s="296"/>
      <c r="V965" s="298"/>
      <c r="W965" s="298"/>
      <c r="X965" s="296"/>
      <c r="Y965" s="551"/>
    </row>
    <row r="966" spans="1:25" x14ac:dyDescent="0.25">
      <c r="A966" s="29"/>
      <c r="B966" s="1100"/>
      <c r="C966" s="50"/>
      <c r="D966" s="50"/>
      <c r="E966" s="845"/>
      <c r="F966" s="50"/>
      <c r="G966" s="847"/>
      <c r="H966" s="847"/>
      <c r="I966" s="50"/>
      <c r="J966" s="1103"/>
      <c r="P966" s="295"/>
      <c r="Q966" s="379"/>
      <c r="R966" s="296"/>
      <c r="S966" s="296"/>
      <c r="T966" s="295"/>
      <c r="U966" s="296"/>
      <c r="V966" s="298"/>
      <c r="W966" s="298"/>
      <c r="X966" s="296"/>
      <c r="Y966" s="551"/>
    </row>
    <row r="967" spans="1:25" x14ac:dyDescent="0.25">
      <c r="A967" s="29"/>
      <c r="B967" s="1100"/>
      <c r="C967" s="50"/>
      <c r="D967" s="50"/>
      <c r="E967" s="845"/>
      <c r="F967" s="50"/>
      <c r="G967" s="847"/>
      <c r="H967" s="847"/>
      <c r="I967" s="50"/>
      <c r="J967" s="1103"/>
      <c r="P967" s="295"/>
      <c r="Q967" s="379"/>
      <c r="R967" s="296"/>
      <c r="S967" s="296"/>
      <c r="T967" s="295"/>
      <c r="U967" s="296"/>
      <c r="V967" s="298"/>
      <c r="W967" s="298"/>
      <c r="X967" s="296"/>
      <c r="Y967" s="551"/>
    </row>
    <row r="968" spans="1:25" x14ac:dyDescent="0.25">
      <c r="A968" s="29"/>
      <c r="B968" s="1100"/>
      <c r="C968" s="50"/>
      <c r="D968" s="50"/>
      <c r="E968" s="845"/>
      <c r="F968" s="50"/>
      <c r="G968" s="847"/>
      <c r="H968" s="847"/>
      <c r="I968" s="50"/>
      <c r="J968" s="1103"/>
      <c r="P968" s="295"/>
      <c r="Q968" s="379"/>
      <c r="R968" s="296"/>
      <c r="S968" s="296"/>
      <c r="T968" s="295"/>
      <c r="U968" s="296"/>
      <c r="V968" s="298"/>
      <c r="W968" s="298"/>
      <c r="X968" s="296"/>
      <c r="Y968" s="551"/>
    </row>
    <row r="969" spans="1:25" x14ac:dyDescent="0.25">
      <c r="A969" s="29"/>
      <c r="B969" s="1100"/>
      <c r="C969" s="50"/>
      <c r="D969" s="50"/>
      <c r="E969" s="845"/>
      <c r="F969" s="50"/>
      <c r="G969" s="847"/>
      <c r="H969" s="847"/>
      <c r="I969" s="50"/>
      <c r="J969" s="1103"/>
      <c r="P969" s="295"/>
      <c r="Q969" s="379"/>
      <c r="R969" s="296"/>
      <c r="S969" s="296"/>
      <c r="T969" s="295"/>
      <c r="U969" s="296"/>
      <c r="V969" s="298"/>
      <c r="W969" s="298"/>
      <c r="X969" s="296"/>
      <c r="Y969" s="551"/>
    </row>
    <row r="970" spans="1:25" x14ac:dyDescent="0.25">
      <c r="A970" s="29"/>
      <c r="B970" s="1100"/>
      <c r="C970" s="50"/>
      <c r="D970" s="50"/>
      <c r="E970" s="845"/>
      <c r="F970" s="50"/>
      <c r="G970" s="847"/>
      <c r="H970" s="847"/>
      <c r="I970" s="50"/>
      <c r="J970" s="1103"/>
      <c r="P970" s="295"/>
      <c r="Q970" s="379"/>
      <c r="R970" s="296"/>
      <c r="S970" s="296"/>
      <c r="T970" s="295"/>
      <c r="U970" s="296"/>
      <c r="V970" s="298"/>
      <c r="W970" s="298"/>
      <c r="X970" s="296"/>
      <c r="Y970" s="551"/>
    </row>
    <row r="971" spans="1:25" x14ac:dyDescent="0.25">
      <c r="A971" s="29"/>
      <c r="B971" s="1100"/>
      <c r="C971" s="50"/>
      <c r="D971" s="50"/>
      <c r="E971" s="845"/>
      <c r="F971" s="50"/>
      <c r="G971" s="847"/>
      <c r="H971" s="847"/>
      <c r="I971" s="50"/>
      <c r="J971" s="1103"/>
      <c r="P971" s="295"/>
      <c r="Q971" s="379"/>
      <c r="R971" s="296"/>
      <c r="S971" s="296"/>
      <c r="T971" s="295"/>
      <c r="U971" s="296"/>
      <c r="V971" s="298"/>
      <c r="W971" s="298"/>
      <c r="X971" s="296"/>
      <c r="Y971" s="551"/>
    </row>
    <row r="972" spans="1:25" x14ac:dyDescent="0.25">
      <c r="A972" s="29"/>
      <c r="B972" s="1100"/>
      <c r="C972" s="50"/>
      <c r="D972" s="50"/>
      <c r="E972" s="845"/>
      <c r="F972" s="50"/>
      <c r="G972" s="847"/>
      <c r="H972" s="847"/>
      <c r="I972" s="50"/>
      <c r="J972" s="1103"/>
      <c r="P972" s="295"/>
      <c r="Q972" s="379"/>
      <c r="R972" s="296"/>
      <c r="S972" s="296"/>
      <c r="T972" s="295"/>
      <c r="U972" s="296"/>
      <c r="V972" s="298"/>
      <c r="W972" s="298"/>
      <c r="X972" s="296"/>
      <c r="Y972" s="551"/>
    </row>
    <row r="973" spans="1:25" x14ac:dyDescent="0.25">
      <c r="A973" s="29"/>
      <c r="B973" s="1100"/>
      <c r="C973" s="50"/>
      <c r="D973" s="50"/>
      <c r="E973" s="845"/>
      <c r="F973" s="50"/>
      <c r="G973" s="847"/>
      <c r="H973" s="847"/>
      <c r="I973" s="50"/>
      <c r="J973" s="1103"/>
      <c r="P973" s="295"/>
      <c r="Q973" s="379"/>
      <c r="R973" s="296"/>
      <c r="S973" s="296"/>
      <c r="T973" s="295"/>
      <c r="U973" s="296"/>
      <c r="V973" s="298"/>
      <c r="W973" s="298"/>
      <c r="X973" s="296"/>
      <c r="Y973" s="551"/>
    </row>
    <row r="974" spans="1:25" x14ac:dyDescent="0.25">
      <c r="A974" s="29"/>
      <c r="B974" s="1100"/>
      <c r="C974" s="50"/>
      <c r="D974" s="50"/>
      <c r="E974" s="845"/>
      <c r="F974" s="50"/>
      <c r="G974" s="847"/>
      <c r="H974" s="847"/>
      <c r="I974" s="50"/>
      <c r="J974" s="1103"/>
      <c r="P974" s="295"/>
      <c r="Q974" s="379"/>
      <c r="R974" s="296"/>
      <c r="S974" s="296"/>
      <c r="T974" s="295"/>
      <c r="U974" s="296"/>
      <c r="V974" s="298"/>
      <c r="W974" s="298"/>
      <c r="X974" s="296"/>
      <c r="Y974" s="551"/>
    </row>
    <row r="975" spans="1:25" x14ac:dyDescent="0.25">
      <c r="A975" s="29"/>
      <c r="B975" s="1100"/>
      <c r="C975" s="50"/>
      <c r="D975" s="50"/>
      <c r="E975" s="845"/>
      <c r="F975" s="50"/>
      <c r="G975" s="847"/>
      <c r="H975" s="847"/>
      <c r="I975" s="50"/>
      <c r="J975" s="1103"/>
      <c r="P975" s="295"/>
      <c r="Q975" s="379"/>
      <c r="R975" s="296"/>
      <c r="S975" s="296"/>
      <c r="T975" s="295"/>
      <c r="U975" s="296"/>
      <c r="V975" s="298"/>
      <c r="W975" s="298"/>
      <c r="X975" s="296"/>
      <c r="Y975" s="551"/>
    </row>
    <row r="976" spans="1:25" x14ac:dyDescent="0.25">
      <c r="A976" s="29"/>
      <c r="B976" s="1100"/>
      <c r="C976" s="50"/>
      <c r="D976" s="50"/>
      <c r="E976" s="845"/>
      <c r="F976" s="50"/>
      <c r="G976" s="847"/>
      <c r="H976" s="847"/>
      <c r="I976" s="50"/>
      <c r="J976" s="1103"/>
      <c r="P976" s="295"/>
      <c r="Q976" s="379"/>
      <c r="R976" s="296"/>
      <c r="S976" s="296"/>
      <c r="T976" s="295"/>
      <c r="U976" s="296"/>
      <c r="V976" s="298"/>
      <c r="W976" s="298"/>
      <c r="X976" s="296"/>
      <c r="Y976" s="551"/>
    </row>
    <row r="977" spans="1:25" x14ac:dyDescent="0.25">
      <c r="A977" s="29"/>
      <c r="B977" s="1100"/>
      <c r="C977" s="50"/>
      <c r="D977" s="50"/>
      <c r="E977" s="845"/>
      <c r="F977" s="50"/>
      <c r="G977" s="847"/>
      <c r="H977" s="847"/>
      <c r="I977" s="50"/>
      <c r="J977" s="1103"/>
      <c r="P977" s="295"/>
      <c r="Q977" s="379"/>
      <c r="R977" s="296"/>
      <c r="S977" s="296"/>
      <c r="T977" s="295"/>
      <c r="U977" s="296"/>
      <c r="V977" s="298"/>
      <c r="W977" s="298"/>
      <c r="X977" s="296"/>
      <c r="Y977" s="551"/>
    </row>
    <row r="978" spans="1:25" x14ac:dyDescent="0.25">
      <c r="A978" s="29"/>
      <c r="B978" s="1100"/>
      <c r="C978" s="50"/>
      <c r="D978" s="50"/>
      <c r="E978" s="845"/>
      <c r="F978" s="50"/>
      <c r="G978" s="847"/>
      <c r="H978" s="847"/>
      <c r="I978" s="50"/>
      <c r="J978" s="1103"/>
      <c r="P978" s="295"/>
      <c r="Q978" s="379"/>
      <c r="R978" s="296"/>
      <c r="S978" s="296"/>
      <c r="T978" s="295"/>
      <c r="U978" s="296"/>
      <c r="V978" s="298"/>
      <c r="W978" s="298"/>
      <c r="X978" s="296"/>
      <c r="Y978" s="551"/>
    </row>
    <row r="979" spans="1:25" x14ac:dyDescent="0.25">
      <c r="A979" s="29"/>
      <c r="B979" s="1100"/>
      <c r="C979" s="50"/>
      <c r="D979" s="50"/>
      <c r="E979" s="845"/>
      <c r="F979" s="50"/>
      <c r="G979" s="847"/>
      <c r="H979" s="847"/>
      <c r="I979" s="50"/>
      <c r="J979" s="1103"/>
      <c r="P979" s="295"/>
      <c r="Q979" s="379"/>
      <c r="R979" s="296"/>
      <c r="S979" s="296"/>
      <c r="T979" s="295"/>
      <c r="U979" s="296"/>
      <c r="V979" s="298"/>
      <c r="W979" s="298"/>
      <c r="X979" s="296"/>
      <c r="Y979" s="551"/>
    </row>
    <row r="980" spans="1:25" x14ac:dyDescent="0.25">
      <c r="A980" s="29"/>
      <c r="B980" s="1100"/>
      <c r="C980" s="50"/>
      <c r="D980" s="50"/>
      <c r="E980" s="845"/>
      <c r="F980" s="50"/>
      <c r="G980" s="847"/>
      <c r="H980" s="847"/>
      <c r="I980" s="50"/>
      <c r="J980" s="1103"/>
      <c r="P980" s="295"/>
      <c r="Q980" s="379"/>
      <c r="R980" s="296"/>
      <c r="S980" s="296"/>
      <c r="T980" s="295"/>
      <c r="U980" s="296"/>
      <c r="V980" s="298"/>
      <c r="W980" s="298"/>
      <c r="X980" s="296"/>
      <c r="Y980" s="551"/>
    </row>
    <row r="981" spans="1:25" x14ac:dyDescent="0.25">
      <c r="A981" s="29"/>
      <c r="B981" s="1100"/>
      <c r="C981" s="50"/>
      <c r="D981" s="50"/>
      <c r="E981" s="845"/>
      <c r="F981" s="50"/>
      <c r="G981" s="847"/>
      <c r="H981" s="847"/>
      <c r="I981" s="50"/>
      <c r="J981" s="1103"/>
      <c r="P981" s="295"/>
      <c r="Q981" s="379"/>
      <c r="R981" s="296"/>
      <c r="S981" s="296"/>
      <c r="T981" s="295"/>
      <c r="U981" s="296"/>
      <c r="V981" s="298"/>
      <c r="W981" s="298"/>
      <c r="X981" s="296"/>
      <c r="Y981" s="551"/>
    </row>
    <row r="982" spans="1:25" x14ac:dyDescent="0.25">
      <c r="A982" s="29"/>
      <c r="B982" s="1100"/>
      <c r="C982" s="50"/>
      <c r="D982" s="50"/>
      <c r="E982" s="845"/>
      <c r="F982" s="50"/>
      <c r="G982" s="847"/>
      <c r="H982" s="847"/>
      <c r="I982" s="50"/>
      <c r="J982" s="1103"/>
      <c r="P982" s="295"/>
      <c r="Q982" s="379"/>
      <c r="R982" s="296"/>
      <c r="S982" s="296"/>
      <c r="T982" s="295"/>
      <c r="U982" s="296"/>
      <c r="V982" s="298"/>
      <c r="W982" s="298"/>
      <c r="X982" s="296"/>
      <c r="Y982" s="551"/>
    </row>
    <row r="983" spans="1:25" x14ac:dyDescent="0.25">
      <c r="A983" s="29"/>
      <c r="B983" s="1100"/>
      <c r="C983" s="50"/>
      <c r="D983" s="50"/>
      <c r="E983" s="845"/>
      <c r="F983" s="50"/>
      <c r="G983" s="847"/>
      <c r="H983" s="847"/>
      <c r="I983" s="50"/>
      <c r="J983" s="1103"/>
      <c r="P983" s="295"/>
      <c r="Q983" s="379"/>
      <c r="R983" s="296"/>
      <c r="S983" s="296"/>
      <c r="T983" s="302"/>
      <c r="U983" s="303"/>
      <c r="V983" s="298"/>
      <c r="W983" s="298"/>
      <c r="X983" s="296"/>
      <c r="Y983" s="551"/>
    </row>
    <row r="984" spans="1:25" x14ac:dyDescent="0.25">
      <c r="A984" s="29"/>
      <c r="B984" s="1100"/>
      <c r="C984" s="50"/>
      <c r="D984" s="50"/>
      <c r="E984" s="845"/>
      <c r="F984" s="50"/>
      <c r="G984" s="847"/>
      <c r="H984" s="847"/>
      <c r="I984" s="50"/>
      <c r="J984" s="1103"/>
      <c r="P984" s="295"/>
      <c r="Q984" s="379"/>
      <c r="R984" s="296"/>
      <c r="S984" s="296"/>
      <c r="T984" s="302"/>
      <c r="U984" s="303"/>
      <c r="V984" s="298"/>
      <c r="W984" s="298"/>
      <c r="X984" s="296"/>
      <c r="Y984" s="551"/>
    </row>
    <row r="985" spans="1:25" x14ac:dyDescent="0.25">
      <c r="A985" s="29"/>
      <c r="B985" s="1100"/>
      <c r="C985" s="50"/>
      <c r="D985" s="50"/>
      <c r="E985" s="845"/>
      <c r="F985" s="50"/>
      <c r="G985" s="847"/>
      <c r="H985" s="847"/>
      <c r="I985" s="50"/>
      <c r="J985" s="1103"/>
      <c r="P985" s="295"/>
      <c r="Q985" s="379"/>
      <c r="R985" s="296"/>
      <c r="S985" s="296"/>
      <c r="T985" s="302"/>
      <c r="U985" s="303"/>
      <c r="V985" s="298"/>
      <c r="W985" s="298"/>
      <c r="X985" s="296"/>
      <c r="Y985" s="551"/>
    </row>
    <row r="986" spans="1:25" x14ac:dyDescent="0.25">
      <c r="A986" s="29"/>
      <c r="B986" s="1100"/>
      <c r="C986" s="50"/>
      <c r="D986" s="50"/>
      <c r="E986" s="845"/>
      <c r="F986" s="50"/>
      <c r="G986" s="847"/>
      <c r="H986" s="847"/>
      <c r="I986" s="50"/>
      <c r="J986" s="1103"/>
      <c r="P986" s="295"/>
      <c r="Q986" s="379"/>
      <c r="R986" s="296"/>
      <c r="S986" s="296"/>
      <c r="T986" s="302"/>
      <c r="U986" s="303"/>
      <c r="V986" s="298"/>
      <c r="W986" s="298"/>
      <c r="X986" s="296"/>
      <c r="Y986" s="551"/>
    </row>
    <row r="987" spans="1:25" x14ac:dyDescent="0.25">
      <c r="A987" s="29"/>
      <c r="B987" s="1100"/>
      <c r="C987" s="50"/>
      <c r="D987" s="50"/>
      <c r="E987" s="845"/>
      <c r="F987" s="50"/>
      <c r="G987" s="847"/>
      <c r="H987" s="847"/>
      <c r="I987" s="50"/>
      <c r="J987" s="1103"/>
      <c r="P987" s="295"/>
      <c r="Q987" s="379"/>
      <c r="R987" s="296"/>
      <c r="S987" s="296"/>
      <c r="T987" s="302"/>
      <c r="U987" s="303"/>
      <c r="V987" s="298"/>
      <c r="W987" s="298"/>
      <c r="X987" s="296"/>
      <c r="Y987" s="551"/>
    </row>
    <row r="988" spans="1:25" x14ac:dyDescent="0.25">
      <c r="A988" s="29"/>
      <c r="B988" s="1100"/>
      <c r="C988" s="50"/>
      <c r="D988" s="50"/>
      <c r="E988" s="845"/>
      <c r="F988" s="50"/>
      <c r="G988" s="847"/>
      <c r="H988" s="847"/>
      <c r="I988" s="50"/>
      <c r="J988" s="1103"/>
      <c r="P988" s="295"/>
      <c r="Q988" s="379"/>
      <c r="R988" s="296"/>
      <c r="S988" s="296"/>
      <c r="T988" s="302"/>
      <c r="U988" s="303"/>
      <c r="V988" s="298"/>
      <c r="W988" s="298"/>
      <c r="X988" s="296"/>
      <c r="Y988" s="551"/>
    </row>
    <row r="989" spans="1:25" x14ac:dyDescent="0.25">
      <c r="A989" s="29"/>
      <c r="B989" s="1100"/>
      <c r="C989" s="50"/>
      <c r="D989" s="50"/>
      <c r="E989" s="845"/>
      <c r="F989" s="50"/>
      <c r="G989" s="847"/>
      <c r="H989" s="847"/>
      <c r="I989" s="50"/>
      <c r="J989" s="1103"/>
      <c r="P989" s="295"/>
      <c r="Q989" s="379"/>
      <c r="R989" s="296"/>
      <c r="S989" s="296"/>
      <c r="T989" s="302"/>
      <c r="U989" s="303"/>
      <c r="V989" s="298"/>
      <c r="W989" s="298"/>
      <c r="X989" s="296"/>
      <c r="Y989" s="551"/>
    </row>
    <row r="990" spans="1:25" x14ac:dyDescent="0.25">
      <c r="A990" s="29"/>
      <c r="B990" s="1100"/>
      <c r="C990" s="50"/>
      <c r="D990" s="50"/>
      <c r="E990" s="845"/>
      <c r="F990" s="50"/>
      <c r="G990" s="847"/>
      <c r="H990" s="847"/>
      <c r="I990" s="50"/>
      <c r="J990" s="1103"/>
      <c r="P990" s="295"/>
      <c r="Q990" s="379"/>
      <c r="R990" s="296"/>
      <c r="S990" s="296"/>
      <c r="T990" s="302"/>
      <c r="U990" s="303"/>
      <c r="V990" s="298"/>
      <c r="W990" s="298"/>
      <c r="X990" s="296"/>
      <c r="Y990" s="551"/>
    </row>
    <row r="991" spans="1:25" x14ac:dyDescent="0.25">
      <c r="A991" s="29"/>
      <c r="B991" s="1100"/>
      <c r="C991" s="50"/>
      <c r="D991" s="50"/>
      <c r="E991" s="845"/>
      <c r="F991" s="50"/>
      <c r="G991" s="847"/>
      <c r="H991" s="847"/>
      <c r="I991" s="50"/>
      <c r="J991" s="1103"/>
      <c r="P991" s="295"/>
      <c r="Q991" s="379"/>
      <c r="R991" s="296"/>
      <c r="S991" s="296"/>
      <c r="T991" s="297"/>
      <c r="U991" s="296"/>
      <c r="V991" s="298"/>
      <c r="W991" s="298"/>
      <c r="X991" s="296"/>
      <c r="Y991" s="551"/>
    </row>
    <row r="992" spans="1:25" x14ac:dyDescent="0.25">
      <c r="A992" s="29"/>
      <c r="B992" s="1100"/>
      <c r="C992" s="50"/>
      <c r="D992" s="50"/>
      <c r="E992" s="845"/>
      <c r="F992" s="50"/>
      <c r="G992" s="847"/>
      <c r="H992" s="847"/>
      <c r="I992" s="50"/>
      <c r="J992" s="1103"/>
      <c r="P992" s="295"/>
      <c r="Q992" s="379"/>
      <c r="R992" s="296"/>
      <c r="S992" s="296"/>
      <c r="T992" s="297"/>
      <c r="U992" s="296"/>
      <c r="V992" s="298"/>
      <c r="W992" s="298"/>
      <c r="X992" s="296"/>
      <c r="Y992" s="551"/>
    </row>
    <row r="993" spans="1:25" x14ac:dyDescent="0.25">
      <c r="A993" s="29"/>
      <c r="B993" s="1100"/>
      <c r="C993" s="50"/>
      <c r="D993" s="50"/>
      <c r="E993" s="845"/>
      <c r="F993" s="50"/>
      <c r="G993" s="847"/>
      <c r="H993" s="847"/>
      <c r="I993" s="50"/>
      <c r="J993" s="1103"/>
      <c r="P993" s="295"/>
      <c r="Q993" s="379"/>
      <c r="R993" s="296"/>
      <c r="S993" s="296"/>
      <c r="T993" s="297"/>
      <c r="U993" s="296"/>
      <c r="V993" s="298"/>
      <c r="W993" s="298"/>
      <c r="X993" s="296"/>
      <c r="Y993" s="551"/>
    </row>
    <row r="994" spans="1:25" x14ac:dyDescent="0.25">
      <c r="A994" s="29"/>
      <c r="B994" s="1100"/>
      <c r="C994" s="50"/>
      <c r="D994" s="50"/>
      <c r="E994" s="845"/>
      <c r="F994" s="50"/>
      <c r="G994" s="847"/>
      <c r="H994" s="847"/>
      <c r="I994" s="50"/>
      <c r="J994" s="1103"/>
      <c r="P994" s="295"/>
      <c r="Q994" s="379"/>
      <c r="R994" s="296"/>
      <c r="S994" s="296"/>
      <c r="T994" s="297"/>
      <c r="U994" s="296"/>
      <c r="V994" s="298"/>
      <c r="W994" s="298"/>
      <c r="X994" s="296"/>
      <c r="Y994" s="551"/>
    </row>
    <row r="995" spans="1:25" x14ac:dyDescent="0.25">
      <c r="A995" s="29"/>
      <c r="B995" s="1100"/>
      <c r="C995" s="50"/>
      <c r="D995" s="50"/>
      <c r="E995" s="845"/>
      <c r="F995" s="50"/>
      <c r="G995" s="847"/>
      <c r="H995" s="847"/>
      <c r="I995" s="50"/>
      <c r="J995" s="1103"/>
      <c r="P995" s="295"/>
      <c r="Q995" s="379"/>
      <c r="R995" s="296"/>
      <c r="S995" s="296"/>
      <c r="T995" s="297"/>
      <c r="U995" s="296"/>
      <c r="V995" s="298"/>
      <c r="W995" s="298"/>
      <c r="X995" s="296"/>
      <c r="Y995" s="551"/>
    </row>
    <row r="996" spans="1:25" x14ac:dyDescent="0.25">
      <c r="A996" s="29"/>
      <c r="B996" s="1100"/>
      <c r="C996" s="50"/>
      <c r="D996" s="50"/>
      <c r="E996" s="845"/>
      <c r="F996" s="50"/>
      <c r="G996" s="847"/>
      <c r="H996" s="847"/>
      <c r="I996" s="50"/>
      <c r="J996" s="1103"/>
      <c r="P996" s="295"/>
      <c r="Q996" s="379"/>
      <c r="R996" s="296"/>
      <c r="S996" s="296"/>
      <c r="T996" s="297"/>
      <c r="U996" s="296"/>
      <c r="V996" s="298"/>
      <c r="W996" s="298"/>
      <c r="X996" s="296"/>
      <c r="Y996" s="551"/>
    </row>
    <row r="997" spans="1:25" x14ac:dyDescent="0.25">
      <c r="A997" s="29"/>
      <c r="B997" s="1100"/>
      <c r="C997" s="50"/>
      <c r="D997" s="50"/>
      <c r="E997" s="845"/>
      <c r="F997" s="50"/>
      <c r="G997" s="847"/>
      <c r="H997" s="847"/>
      <c r="I997" s="50"/>
      <c r="J997" s="1103"/>
      <c r="P997" s="295"/>
      <c r="Q997" s="379"/>
      <c r="R997" s="296"/>
      <c r="S997" s="296"/>
      <c r="T997" s="297"/>
      <c r="U997" s="296"/>
      <c r="V997" s="298"/>
      <c r="W997" s="298"/>
      <c r="X997" s="296"/>
      <c r="Y997" s="551"/>
    </row>
    <row r="998" spans="1:25" x14ac:dyDescent="0.25">
      <c r="A998" s="29"/>
      <c r="B998" s="1100"/>
      <c r="C998" s="50"/>
      <c r="D998" s="50"/>
      <c r="E998" s="845"/>
      <c r="F998" s="50"/>
      <c r="G998" s="847"/>
      <c r="H998" s="847"/>
      <c r="I998" s="50"/>
      <c r="J998" s="1103"/>
      <c r="P998" s="295"/>
      <c r="Q998" s="379"/>
      <c r="R998" s="296"/>
      <c r="S998" s="296"/>
      <c r="T998" s="297"/>
      <c r="U998" s="296"/>
      <c r="V998" s="298"/>
      <c r="W998" s="298"/>
      <c r="X998" s="296"/>
      <c r="Y998" s="551"/>
    </row>
    <row r="999" spans="1:25" x14ac:dyDescent="0.25">
      <c r="A999" s="29"/>
      <c r="B999" s="1100"/>
      <c r="C999" s="50"/>
      <c r="D999" s="50"/>
      <c r="E999" s="845"/>
      <c r="F999" s="50"/>
      <c r="G999" s="847"/>
      <c r="H999" s="847"/>
      <c r="I999" s="50"/>
      <c r="J999" s="1103"/>
      <c r="P999" s="295"/>
      <c r="Q999" s="379"/>
      <c r="R999" s="296"/>
      <c r="S999" s="296"/>
      <c r="T999" s="297"/>
      <c r="U999" s="296"/>
      <c r="V999" s="298"/>
      <c r="W999" s="298"/>
      <c r="X999" s="296"/>
      <c r="Y999" s="551"/>
    </row>
    <row r="1000" spans="1:25" x14ac:dyDescent="0.25">
      <c r="A1000" s="29"/>
      <c r="B1000" s="1100"/>
      <c r="C1000" s="50"/>
      <c r="D1000" s="50"/>
      <c r="E1000" s="845"/>
      <c r="F1000" s="50"/>
      <c r="G1000" s="847"/>
      <c r="H1000" s="847"/>
      <c r="I1000" s="50"/>
      <c r="J1000" s="1103"/>
      <c r="P1000" s="295"/>
      <c r="Q1000" s="379"/>
      <c r="R1000" s="296"/>
      <c r="S1000" s="296"/>
      <c r="T1000" s="297"/>
      <c r="U1000" s="296"/>
      <c r="V1000" s="298"/>
      <c r="W1000" s="298"/>
      <c r="X1000" s="296"/>
      <c r="Y1000" s="551"/>
    </row>
    <row r="1001" spans="1:25" x14ac:dyDescent="0.25">
      <c r="A1001" s="29"/>
      <c r="B1001" s="1100"/>
      <c r="C1001" s="50"/>
      <c r="D1001" s="50"/>
      <c r="E1001" s="845"/>
      <c r="F1001" s="50"/>
      <c r="G1001" s="847"/>
      <c r="H1001" s="847"/>
      <c r="I1001" s="50"/>
      <c r="J1001" s="1103"/>
      <c r="P1001" s="295"/>
      <c r="Q1001" s="379"/>
      <c r="R1001" s="296"/>
      <c r="S1001" s="296"/>
      <c r="T1001" s="297"/>
      <c r="U1001" s="296"/>
      <c r="V1001" s="298"/>
      <c r="W1001" s="298"/>
      <c r="X1001" s="296"/>
      <c r="Y1001" s="551"/>
    </row>
    <row r="1002" spans="1:25" x14ac:dyDescent="0.25">
      <c r="A1002" s="29"/>
      <c r="B1002" s="1100"/>
      <c r="C1002" s="50"/>
      <c r="D1002" s="50"/>
      <c r="E1002" s="845"/>
      <c r="F1002" s="50"/>
      <c r="G1002" s="847"/>
      <c r="H1002" s="847"/>
      <c r="I1002" s="50"/>
      <c r="J1002" s="1103"/>
      <c r="P1002" s="295"/>
      <c r="Q1002" s="379"/>
      <c r="R1002" s="296"/>
      <c r="S1002" s="296"/>
      <c r="T1002" s="297"/>
      <c r="U1002" s="296"/>
      <c r="V1002" s="298"/>
      <c r="W1002" s="298"/>
      <c r="X1002" s="296"/>
      <c r="Y1002" s="551"/>
    </row>
    <row r="1003" spans="1:25" x14ac:dyDescent="0.25">
      <c r="A1003" s="29"/>
      <c r="B1003" s="1100"/>
      <c r="C1003" s="50"/>
      <c r="D1003" s="50"/>
      <c r="E1003" s="845"/>
      <c r="F1003" s="50"/>
      <c r="G1003" s="847"/>
      <c r="H1003" s="847"/>
      <c r="I1003" s="50"/>
      <c r="J1003" s="1103"/>
      <c r="P1003" s="295"/>
      <c r="Q1003" s="379"/>
      <c r="R1003" s="296"/>
      <c r="S1003" s="296"/>
      <c r="T1003" s="297"/>
      <c r="U1003" s="296"/>
      <c r="V1003" s="298"/>
      <c r="W1003" s="298"/>
      <c r="X1003" s="296"/>
      <c r="Y1003" s="551"/>
    </row>
    <row r="1004" spans="1:25" x14ac:dyDescent="0.25">
      <c r="A1004" s="29"/>
      <c r="B1004" s="1100"/>
      <c r="C1004" s="50"/>
      <c r="D1004" s="50"/>
      <c r="E1004" s="845"/>
      <c r="F1004" s="50"/>
      <c r="G1004" s="847"/>
      <c r="H1004" s="847"/>
      <c r="I1004" s="50"/>
      <c r="J1004" s="1103"/>
      <c r="P1004" s="295"/>
      <c r="Q1004" s="379"/>
      <c r="R1004" s="296"/>
      <c r="S1004" s="296"/>
      <c r="T1004" s="297"/>
      <c r="U1004" s="296"/>
      <c r="V1004" s="298"/>
      <c r="W1004" s="298"/>
      <c r="X1004" s="296"/>
      <c r="Y1004" s="551"/>
    </row>
    <row r="1005" spans="1:25" x14ac:dyDescent="0.25">
      <c r="A1005" s="29"/>
      <c r="B1005" s="1100"/>
      <c r="C1005" s="50"/>
      <c r="D1005" s="50"/>
      <c r="E1005" s="845"/>
      <c r="F1005" s="50"/>
      <c r="G1005" s="847"/>
      <c r="H1005" s="847"/>
      <c r="I1005" s="50"/>
      <c r="J1005" s="1103"/>
      <c r="P1005" s="295"/>
      <c r="Q1005" s="379"/>
      <c r="R1005" s="296"/>
      <c r="S1005" s="296"/>
      <c r="T1005" s="297"/>
      <c r="U1005" s="296"/>
      <c r="V1005" s="298"/>
      <c r="W1005" s="298"/>
      <c r="X1005" s="296"/>
      <c r="Y1005" s="551"/>
    </row>
    <row r="1006" spans="1:25" x14ac:dyDescent="0.25">
      <c r="A1006" s="29"/>
      <c r="B1006" s="1100"/>
      <c r="C1006" s="50"/>
      <c r="D1006" s="50"/>
      <c r="E1006" s="845"/>
      <c r="F1006" s="50"/>
      <c r="G1006" s="847"/>
      <c r="H1006" s="847"/>
      <c r="I1006" s="50"/>
      <c r="J1006" s="1103"/>
      <c r="P1006" s="295"/>
      <c r="Q1006" s="379"/>
      <c r="R1006" s="296"/>
      <c r="S1006" s="296"/>
      <c r="T1006" s="297"/>
      <c r="U1006" s="296"/>
      <c r="V1006" s="298"/>
      <c r="W1006" s="298"/>
      <c r="X1006" s="296"/>
      <c r="Y1006" s="551"/>
    </row>
    <row r="1007" spans="1:25" x14ac:dyDescent="0.25">
      <c r="A1007" s="29"/>
      <c r="B1007" s="1100"/>
      <c r="C1007" s="50"/>
      <c r="D1007" s="50"/>
      <c r="E1007" s="845"/>
      <c r="F1007" s="50"/>
      <c r="G1007" s="847"/>
      <c r="H1007" s="847"/>
      <c r="I1007" s="50"/>
      <c r="J1007" s="1103"/>
      <c r="P1007" s="295"/>
      <c r="Q1007" s="379"/>
      <c r="R1007" s="296"/>
      <c r="S1007" s="296"/>
      <c r="T1007" s="297"/>
      <c r="U1007" s="296"/>
      <c r="V1007" s="298"/>
      <c r="W1007" s="298"/>
      <c r="X1007" s="296"/>
      <c r="Y1007" s="551"/>
    </row>
    <row r="1008" spans="1:25" x14ac:dyDescent="0.25">
      <c r="A1008" s="29"/>
      <c r="B1008" s="1100"/>
      <c r="C1008" s="50"/>
      <c r="D1008" s="50"/>
      <c r="E1008" s="845"/>
      <c r="F1008" s="50"/>
      <c r="G1008" s="847"/>
      <c r="H1008" s="847"/>
      <c r="I1008" s="50"/>
      <c r="J1008" s="1103"/>
      <c r="P1008" s="295"/>
      <c r="Q1008" s="379"/>
      <c r="R1008" s="296"/>
      <c r="S1008" s="296"/>
      <c r="T1008" s="297"/>
      <c r="U1008" s="296"/>
      <c r="V1008" s="298"/>
      <c r="W1008" s="298"/>
      <c r="X1008" s="296"/>
      <c r="Y1008" s="551"/>
    </row>
    <row r="1009" spans="1:25" x14ac:dyDescent="0.25">
      <c r="A1009" s="29"/>
      <c r="B1009" s="1100"/>
      <c r="C1009" s="50"/>
      <c r="D1009" s="50"/>
      <c r="E1009" s="845"/>
      <c r="F1009" s="50"/>
      <c r="G1009" s="847"/>
      <c r="H1009" s="847"/>
      <c r="I1009" s="50"/>
      <c r="J1009" s="1103"/>
      <c r="P1009" s="295"/>
      <c r="Q1009" s="379"/>
      <c r="R1009" s="296"/>
      <c r="S1009" s="296"/>
      <c r="T1009" s="297"/>
      <c r="U1009" s="296"/>
      <c r="V1009" s="298"/>
      <c r="W1009" s="298"/>
      <c r="X1009" s="296"/>
      <c r="Y1009" s="551"/>
    </row>
    <row r="1010" spans="1:25" x14ac:dyDescent="0.25">
      <c r="A1010" s="29"/>
      <c r="B1010" s="1100"/>
      <c r="C1010" s="50"/>
      <c r="D1010" s="50"/>
      <c r="E1010" s="845"/>
      <c r="F1010" s="50"/>
      <c r="G1010" s="847"/>
      <c r="H1010" s="847"/>
      <c r="I1010" s="50"/>
      <c r="J1010" s="1103"/>
      <c r="P1010" s="295"/>
      <c r="Q1010" s="379"/>
      <c r="R1010" s="296"/>
      <c r="S1010" s="296"/>
      <c r="T1010" s="302"/>
      <c r="U1010" s="303"/>
      <c r="V1010" s="298"/>
      <c r="W1010" s="298"/>
      <c r="X1010" s="296"/>
      <c r="Y1010" s="551"/>
    </row>
    <row r="1011" spans="1:25" x14ac:dyDescent="0.25">
      <c r="A1011" s="29"/>
      <c r="B1011" s="1100"/>
      <c r="C1011" s="50"/>
      <c r="D1011" s="50"/>
      <c r="E1011" s="845"/>
      <c r="F1011" s="50"/>
      <c r="G1011" s="847"/>
      <c r="H1011" s="847"/>
      <c r="I1011" s="50"/>
      <c r="J1011" s="1103"/>
      <c r="P1011" s="295"/>
      <c r="Q1011" s="379"/>
      <c r="R1011" s="296"/>
      <c r="S1011" s="296"/>
      <c r="T1011" s="297"/>
      <c r="U1011" s="296"/>
      <c r="V1011" s="298"/>
      <c r="W1011" s="298"/>
      <c r="X1011" s="296"/>
      <c r="Y1011" s="551"/>
    </row>
    <row r="1012" spans="1:25" x14ac:dyDescent="0.25">
      <c r="A1012" s="29"/>
      <c r="B1012" s="1100"/>
      <c r="C1012" s="50"/>
      <c r="D1012" s="50"/>
      <c r="E1012" s="845"/>
      <c r="F1012" s="50"/>
      <c r="G1012" s="847"/>
      <c r="H1012" s="847"/>
      <c r="I1012" s="50"/>
      <c r="J1012" s="1103"/>
      <c r="P1012" s="295"/>
      <c r="Q1012" s="379"/>
      <c r="R1012" s="296"/>
      <c r="S1012" s="296"/>
      <c r="T1012" s="297"/>
      <c r="U1012" s="296"/>
      <c r="V1012" s="298"/>
      <c r="W1012" s="298"/>
      <c r="X1012" s="296"/>
      <c r="Y1012" s="551"/>
    </row>
    <row r="1013" spans="1:25" x14ac:dyDescent="0.25">
      <c r="A1013" s="29"/>
      <c r="B1013" s="1100"/>
      <c r="C1013" s="50"/>
      <c r="D1013" s="50"/>
      <c r="E1013" s="845"/>
      <c r="F1013" s="50"/>
      <c r="G1013" s="847"/>
      <c r="H1013" s="847"/>
      <c r="I1013" s="50"/>
      <c r="J1013" s="1103"/>
      <c r="P1013" s="295"/>
      <c r="Q1013" s="379"/>
      <c r="R1013" s="296"/>
      <c r="S1013" s="296"/>
      <c r="T1013" s="297"/>
      <c r="U1013" s="296"/>
      <c r="V1013" s="298"/>
      <c r="W1013" s="298"/>
      <c r="X1013" s="296"/>
      <c r="Y1013" s="551"/>
    </row>
    <row r="1014" spans="1:25" x14ac:dyDescent="0.25">
      <c r="A1014" s="29"/>
      <c r="B1014" s="1100"/>
      <c r="C1014" s="50"/>
      <c r="D1014" s="50"/>
      <c r="E1014" s="845"/>
      <c r="F1014" s="50"/>
      <c r="G1014" s="847"/>
      <c r="H1014" s="847"/>
      <c r="I1014" s="50"/>
      <c r="J1014" s="1103"/>
      <c r="P1014" s="295"/>
      <c r="Q1014" s="379"/>
      <c r="R1014" s="296"/>
      <c r="S1014" s="296"/>
      <c r="T1014" s="295"/>
      <c r="U1014" s="296"/>
      <c r="V1014" s="298"/>
      <c r="W1014" s="298"/>
      <c r="X1014" s="296"/>
      <c r="Y1014" s="551"/>
    </row>
    <row r="1015" spans="1:25" x14ac:dyDescent="0.25">
      <c r="A1015" s="29"/>
      <c r="B1015" s="1100"/>
      <c r="C1015" s="50"/>
      <c r="D1015" s="50"/>
      <c r="E1015" s="845"/>
      <c r="F1015" s="50"/>
      <c r="G1015" s="847"/>
      <c r="H1015" s="847"/>
      <c r="I1015" s="50"/>
      <c r="J1015" s="1103"/>
      <c r="P1015" s="295"/>
      <c r="Q1015" s="379"/>
      <c r="R1015" s="296"/>
      <c r="S1015" s="296"/>
      <c r="T1015" s="297"/>
      <c r="U1015" s="296"/>
      <c r="V1015" s="298"/>
      <c r="W1015" s="298"/>
      <c r="X1015" s="296"/>
      <c r="Y1015" s="551"/>
    </row>
    <row r="1016" spans="1:25" x14ac:dyDescent="0.25">
      <c r="A1016" s="29"/>
      <c r="B1016" s="1100"/>
      <c r="C1016" s="50"/>
      <c r="D1016" s="50"/>
      <c r="E1016" s="845"/>
      <c r="F1016" s="50"/>
      <c r="G1016" s="847"/>
      <c r="H1016" s="847"/>
      <c r="I1016" s="50"/>
      <c r="J1016" s="1103"/>
      <c r="P1016" s="295"/>
      <c r="Q1016" s="379"/>
      <c r="R1016" s="296"/>
      <c r="S1016" s="296"/>
      <c r="T1016" s="297"/>
      <c r="U1016" s="296"/>
      <c r="V1016" s="298"/>
      <c r="W1016" s="298"/>
      <c r="X1016" s="296"/>
      <c r="Y1016" s="551"/>
    </row>
    <row r="1017" spans="1:25" x14ac:dyDescent="0.25">
      <c r="A1017" s="29"/>
      <c r="B1017" s="1100"/>
      <c r="C1017" s="50"/>
      <c r="D1017" s="50"/>
      <c r="E1017" s="845"/>
      <c r="F1017" s="50"/>
      <c r="G1017" s="847"/>
      <c r="H1017" s="847"/>
      <c r="I1017" s="50"/>
      <c r="J1017" s="1103"/>
      <c r="P1017" s="295"/>
      <c r="Q1017" s="379"/>
      <c r="R1017" s="296"/>
      <c r="S1017" s="296"/>
      <c r="T1017" s="297"/>
      <c r="U1017" s="296"/>
      <c r="V1017" s="298"/>
      <c r="W1017" s="298"/>
      <c r="X1017" s="296"/>
      <c r="Y1017" s="551"/>
    </row>
    <row r="1018" spans="1:25" x14ac:dyDescent="0.25">
      <c r="A1018" s="29"/>
      <c r="B1018" s="1100"/>
      <c r="C1018" s="50"/>
      <c r="D1018" s="50"/>
      <c r="E1018" s="845"/>
      <c r="F1018" s="50"/>
      <c r="G1018" s="847"/>
      <c r="H1018" s="847"/>
      <c r="I1018" s="50"/>
      <c r="J1018" s="1103"/>
      <c r="P1018" s="295"/>
      <c r="Q1018" s="379"/>
      <c r="R1018" s="296"/>
      <c r="S1018" s="296"/>
      <c r="T1018" s="297"/>
      <c r="U1018" s="296"/>
      <c r="V1018" s="298"/>
      <c r="W1018" s="298"/>
      <c r="X1018" s="296"/>
      <c r="Y1018" s="551"/>
    </row>
    <row r="1019" spans="1:25" x14ac:dyDescent="0.25">
      <c r="A1019" s="29"/>
      <c r="B1019" s="1100"/>
      <c r="C1019" s="50"/>
      <c r="D1019" s="50"/>
      <c r="E1019" s="845"/>
      <c r="F1019" s="50"/>
      <c r="G1019" s="847"/>
      <c r="H1019" s="847"/>
      <c r="I1019" s="50"/>
      <c r="J1019" s="1103"/>
      <c r="P1019" s="295"/>
      <c r="Q1019" s="379"/>
      <c r="R1019" s="296"/>
      <c r="S1019" s="296"/>
      <c r="T1019" s="297"/>
      <c r="U1019" s="296"/>
      <c r="V1019" s="298"/>
      <c r="W1019" s="298"/>
      <c r="X1019" s="296"/>
      <c r="Y1019" s="551"/>
    </row>
    <row r="1020" spans="1:25" x14ac:dyDescent="0.25">
      <c r="A1020" s="29"/>
      <c r="B1020" s="1100"/>
      <c r="C1020" s="50"/>
      <c r="D1020" s="50"/>
      <c r="E1020" s="845"/>
      <c r="F1020" s="50"/>
      <c r="G1020" s="847"/>
      <c r="H1020" s="847"/>
      <c r="I1020" s="50"/>
      <c r="J1020" s="1103"/>
      <c r="P1020" s="295"/>
      <c r="Q1020" s="379"/>
      <c r="R1020" s="296"/>
      <c r="S1020" s="296"/>
      <c r="T1020" s="295"/>
      <c r="U1020" s="296"/>
      <c r="V1020" s="298"/>
      <c r="W1020" s="298"/>
      <c r="X1020" s="296"/>
      <c r="Y1020" s="551"/>
    </row>
    <row r="1021" spans="1:25" x14ac:dyDescent="0.25">
      <c r="A1021" s="29"/>
      <c r="B1021" s="1100"/>
      <c r="C1021" s="50"/>
      <c r="D1021" s="50"/>
      <c r="E1021" s="845"/>
      <c r="F1021" s="50"/>
      <c r="G1021" s="847"/>
      <c r="H1021" s="847"/>
      <c r="I1021" s="50"/>
      <c r="J1021" s="1103"/>
      <c r="P1021" s="295"/>
      <c r="Q1021" s="379"/>
      <c r="R1021" s="296"/>
      <c r="S1021" s="296"/>
      <c r="T1021" s="295"/>
      <c r="U1021" s="296"/>
      <c r="V1021" s="298"/>
      <c r="W1021" s="298"/>
      <c r="X1021" s="296"/>
      <c r="Y1021" s="551"/>
    </row>
    <row r="1022" spans="1:25" x14ac:dyDescent="0.25">
      <c r="A1022" s="29"/>
      <c r="B1022" s="1100"/>
      <c r="C1022" s="50"/>
      <c r="D1022" s="50"/>
      <c r="E1022" s="845"/>
      <c r="F1022" s="50"/>
      <c r="G1022" s="847"/>
      <c r="H1022" s="847"/>
      <c r="I1022" s="50"/>
      <c r="J1022" s="1103"/>
      <c r="P1022" s="295"/>
      <c r="Q1022" s="379"/>
      <c r="R1022" s="296"/>
      <c r="S1022" s="296"/>
      <c r="T1022" s="295"/>
      <c r="U1022" s="296"/>
      <c r="V1022" s="298"/>
      <c r="W1022" s="298"/>
      <c r="X1022" s="296"/>
      <c r="Y1022" s="551"/>
    </row>
    <row r="1023" spans="1:25" x14ac:dyDescent="0.25">
      <c r="A1023" s="29"/>
      <c r="B1023" s="1100"/>
      <c r="C1023" s="50"/>
      <c r="D1023" s="50"/>
      <c r="E1023" s="845"/>
      <c r="F1023" s="50"/>
      <c r="G1023" s="847"/>
      <c r="H1023" s="847"/>
      <c r="I1023" s="50"/>
      <c r="J1023" s="1103"/>
      <c r="P1023" s="295"/>
      <c r="Q1023" s="379"/>
      <c r="R1023" s="296"/>
      <c r="S1023" s="296"/>
      <c r="T1023" s="297"/>
      <c r="U1023" s="296"/>
      <c r="V1023" s="298"/>
      <c r="W1023" s="298"/>
      <c r="X1023" s="296"/>
      <c r="Y1023" s="551"/>
    </row>
    <row r="1024" spans="1:25" x14ac:dyDescent="0.25">
      <c r="A1024" s="29"/>
      <c r="B1024" s="1100"/>
      <c r="C1024" s="50"/>
      <c r="D1024" s="50"/>
      <c r="E1024" s="845"/>
      <c r="F1024" s="50"/>
      <c r="G1024" s="847"/>
      <c r="H1024" s="847"/>
      <c r="I1024" s="50"/>
      <c r="J1024" s="1103"/>
      <c r="P1024" s="295"/>
      <c r="Q1024" s="379"/>
      <c r="R1024" s="296"/>
      <c r="S1024" s="296"/>
      <c r="T1024" s="295"/>
      <c r="U1024" s="296"/>
      <c r="V1024" s="298"/>
      <c r="W1024" s="298"/>
      <c r="X1024" s="296"/>
      <c r="Y1024" s="551"/>
    </row>
    <row r="1025" spans="1:25" x14ac:dyDescent="0.25">
      <c r="A1025" s="29"/>
      <c r="B1025" s="1100"/>
      <c r="C1025" s="50"/>
      <c r="D1025" s="50"/>
      <c r="E1025" s="845"/>
      <c r="F1025" s="50"/>
      <c r="G1025" s="847"/>
      <c r="H1025" s="847"/>
      <c r="I1025" s="50"/>
      <c r="J1025" s="1103"/>
      <c r="P1025" s="295"/>
      <c r="Q1025" s="379"/>
      <c r="R1025" s="296"/>
      <c r="S1025" s="296"/>
      <c r="T1025" s="297"/>
      <c r="U1025" s="296"/>
      <c r="V1025" s="298"/>
      <c r="W1025" s="298"/>
      <c r="X1025" s="296"/>
      <c r="Y1025" s="376"/>
    </row>
    <row r="1026" spans="1:25" x14ac:dyDescent="0.25">
      <c r="A1026" s="29"/>
      <c r="B1026" s="1100"/>
      <c r="C1026" s="50"/>
      <c r="D1026" s="50"/>
      <c r="E1026" s="845"/>
      <c r="F1026" s="50"/>
      <c r="G1026" s="847"/>
      <c r="H1026" s="847"/>
      <c r="I1026" s="50"/>
      <c r="J1026" s="1103"/>
      <c r="P1026" s="295"/>
      <c r="Q1026" s="379"/>
      <c r="R1026" s="296"/>
      <c r="S1026" s="296"/>
      <c r="T1026" s="297"/>
      <c r="U1026" s="296"/>
      <c r="V1026" s="298"/>
      <c r="W1026" s="298"/>
      <c r="X1026" s="296"/>
      <c r="Y1026" s="376"/>
    </row>
    <row r="1027" spans="1:25" x14ac:dyDescent="0.25">
      <c r="A1027" s="29"/>
      <c r="B1027" s="1100"/>
      <c r="C1027" s="50"/>
      <c r="D1027" s="50"/>
      <c r="E1027" s="845"/>
      <c r="F1027" s="50"/>
      <c r="G1027" s="847"/>
      <c r="H1027" s="847"/>
      <c r="I1027" s="50"/>
      <c r="J1027" s="1103"/>
      <c r="P1027" s="295"/>
      <c r="Q1027" s="379"/>
      <c r="R1027" s="296"/>
      <c r="S1027" s="296"/>
      <c r="T1027" s="297"/>
      <c r="U1027" s="296"/>
      <c r="V1027" s="298"/>
      <c r="W1027" s="298"/>
      <c r="X1027" s="296"/>
      <c r="Y1027" s="376"/>
    </row>
    <row r="1028" spans="1:25" x14ac:dyDescent="0.25">
      <c r="A1028" s="29"/>
      <c r="B1028" s="1100"/>
      <c r="C1028" s="50"/>
      <c r="D1028" s="50"/>
      <c r="E1028" s="845"/>
      <c r="F1028" s="50"/>
      <c r="G1028" s="847"/>
      <c r="H1028" s="847"/>
      <c r="I1028" s="50"/>
      <c r="J1028" s="1103"/>
      <c r="P1028" s="295"/>
      <c r="Q1028" s="379"/>
      <c r="R1028" s="296"/>
      <c r="S1028" s="296"/>
      <c r="T1028" s="297"/>
      <c r="U1028" s="296"/>
      <c r="V1028" s="298"/>
      <c r="W1028" s="298"/>
      <c r="X1028" s="296"/>
      <c r="Y1028" s="376"/>
    </row>
    <row r="1029" spans="1:25" x14ac:dyDescent="0.25">
      <c r="A1029" s="29"/>
      <c r="B1029" s="1100"/>
      <c r="C1029" s="50"/>
      <c r="D1029" s="50"/>
      <c r="E1029" s="845"/>
      <c r="F1029" s="50"/>
      <c r="G1029" s="847"/>
      <c r="H1029" s="847"/>
      <c r="I1029" s="50"/>
      <c r="J1029" s="1103"/>
      <c r="P1029" s="295"/>
      <c r="Q1029" s="379"/>
      <c r="R1029" s="296"/>
      <c r="S1029" s="296"/>
      <c r="T1029" s="297"/>
      <c r="U1029" s="296"/>
      <c r="V1029" s="298"/>
      <c r="W1029" s="298"/>
      <c r="X1029" s="296"/>
      <c r="Y1029" s="376"/>
    </row>
    <row r="1030" spans="1:25" x14ac:dyDescent="0.25">
      <c r="A1030" s="29"/>
      <c r="B1030" s="1100"/>
      <c r="C1030" s="50"/>
      <c r="D1030" s="50"/>
      <c r="E1030" s="845"/>
      <c r="F1030" s="50"/>
      <c r="G1030" s="847"/>
      <c r="H1030" s="847"/>
      <c r="I1030" s="50"/>
      <c r="J1030" s="1103"/>
      <c r="P1030" s="295"/>
      <c r="Q1030" s="379"/>
      <c r="R1030" s="296"/>
      <c r="S1030" s="296"/>
      <c r="T1030" s="297"/>
      <c r="U1030" s="296"/>
      <c r="V1030" s="298"/>
      <c r="W1030" s="298"/>
      <c r="X1030" s="296"/>
      <c r="Y1030" s="376"/>
    </row>
    <row r="1031" spans="1:25" x14ac:dyDescent="0.25">
      <c r="A1031" s="29"/>
      <c r="B1031" s="1100"/>
      <c r="C1031" s="50"/>
      <c r="D1031" s="50"/>
      <c r="E1031" s="845"/>
      <c r="F1031" s="50"/>
      <c r="G1031" s="847"/>
      <c r="H1031" s="847"/>
      <c r="I1031" s="50"/>
      <c r="J1031" s="1103"/>
      <c r="P1031" s="295"/>
      <c r="Q1031" s="379"/>
      <c r="R1031" s="296"/>
      <c r="S1031" s="296"/>
      <c r="T1031" s="297"/>
      <c r="U1031" s="296"/>
      <c r="V1031" s="298"/>
      <c r="W1031" s="298"/>
      <c r="X1031" s="296"/>
      <c r="Y1031" s="376"/>
    </row>
    <row r="1032" spans="1:25" x14ac:dyDescent="0.25">
      <c r="A1032" s="29"/>
      <c r="B1032" s="1100"/>
      <c r="C1032" s="50"/>
      <c r="D1032" s="50"/>
      <c r="E1032" s="845"/>
      <c r="F1032" s="50"/>
      <c r="G1032" s="847"/>
      <c r="H1032" s="847"/>
      <c r="I1032" s="50"/>
      <c r="J1032" s="1103"/>
      <c r="P1032" s="295"/>
      <c r="Q1032" s="379"/>
      <c r="R1032" s="296"/>
      <c r="S1032" s="296"/>
      <c r="T1032" s="297"/>
      <c r="U1032" s="296"/>
      <c r="V1032" s="298"/>
      <c r="W1032" s="298"/>
      <c r="X1032" s="296"/>
      <c r="Y1032" s="376"/>
    </row>
    <row r="1033" spans="1:25" x14ac:dyDescent="0.25">
      <c r="A1033" s="29"/>
      <c r="B1033" s="1100"/>
      <c r="C1033" s="50"/>
      <c r="D1033" s="50"/>
      <c r="E1033" s="845"/>
      <c r="F1033" s="50"/>
      <c r="G1033" s="847"/>
      <c r="H1033" s="847"/>
      <c r="I1033" s="50"/>
      <c r="J1033" s="1103"/>
      <c r="P1033" s="295"/>
      <c r="Q1033" s="379"/>
      <c r="R1033" s="296"/>
      <c r="S1033" s="296"/>
      <c r="T1033" s="297"/>
      <c r="U1033" s="296"/>
      <c r="V1033" s="298"/>
      <c r="W1033" s="298"/>
      <c r="X1033" s="296"/>
      <c r="Y1033" s="376"/>
    </row>
    <row r="1034" spans="1:25" x14ac:dyDescent="0.25">
      <c r="A1034" s="29"/>
      <c r="B1034" s="1100"/>
      <c r="C1034" s="50"/>
      <c r="D1034" s="50"/>
      <c r="E1034" s="845"/>
      <c r="F1034" s="50"/>
      <c r="G1034" s="847"/>
      <c r="H1034" s="847"/>
      <c r="I1034" s="50"/>
      <c r="J1034" s="1103"/>
      <c r="P1034" s="295"/>
      <c r="Q1034" s="379"/>
      <c r="R1034" s="296"/>
      <c r="S1034" s="296"/>
      <c r="T1034" s="297"/>
      <c r="U1034" s="296"/>
      <c r="V1034" s="298"/>
      <c r="W1034" s="298"/>
      <c r="X1034" s="296"/>
      <c r="Y1034" s="376"/>
    </row>
    <row r="1035" spans="1:25" x14ac:dyDescent="0.25">
      <c r="A1035" s="29"/>
      <c r="B1035" s="1100"/>
      <c r="C1035" s="50"/>
      <c r="D1035" s="50"/>
      <c r="E1035" s="845"/>
      <c r="F1035" s="50"/>
      <c r="G1035" s="847"/>
      <c r="H1035" s="847"/>
      <c r="I1035" s="50"/>
      <c r="J1035" s="1103"/>
      <c r="P1035" s="295"/>
      <c r="Q1035" s="379"/>
      <c r="R1035" s="296"/>
      <c r="S1035" s="296"/>
      <c r="T1035" s="297"/>
      <c r="U1035" s="296"/>
      <c r="V1035" s="298"/>
      <c r="W1035" s="298"/>
      <c r="X1035" s="296"/>
      <c r="Y1035" s="376"/>
    </row>
    <row r="1036" spans="1:25" x14ac:dyDescent="0.25">
      <c r="A1036" s="29"/>
      <c r="B1036" s="1100"/>
      <c r="C1036" s="50"/>
      <c r="D1036" s="50"/>
      <c r="E1036" s="845"/>
      <c r="F1036" s="50"/>
      <c r="G1036" s="847"/>
      <c r="H1036" s="847"/>
      <c r="I1036" s="50"/>
      <c r="J1036" s="1103"/>
      <c r="P1036" s="295"/>
      <c r="Q1036" s="379"/>
      <c r="R1036" s="296"/>
      <c r="S1036" s="296"/>
      <c r="T1036" s="297"/>
      <c r="U1036" s="296"/>
      <c r="V1036" s="298"/>
      <c r="W1036" s="298"/>
      <c r="X1036" s="296"/>
      <c r="Y1036" s="376"/>
    </row>
    <row r="1037" spans="1:25" x14ac:dyDescent="0.25">
      <c r="A1037" s="29"/>
      <c r="B1037" s="1100"/>
      <c r="C1037" s="50"/>
      <c r="D1037" s="50"/>
      <c r="E1037" s="845"/>
      <c r="F1037" s="50"/>
      <c r="G1037" s="847"/>
      <c r="H1037" s="847"/>
      <c r="I1037" s="50"/>
      <c r="J1037" s="1103"/>
      <c r="P1037" s="295"/>
      <c r="Q1037" s="379"/>
      <c r="R1037" s="296"/>
      <c r="S1037" s="296"/>
      <c r="T1037" s="297"/>
      <c r="U1037" s="296"/>
      <c r="V1037" s="298"/>
      <c r="W1037" s="298"/>
      <c r="X1037" s="296"/>
      <c r="Y1037" s="376"/>
    </row>
    <row r="1038" spans="1:25" x14ac:dyDescent="0.25">
      <c r="A1038" s="29"/>
      <c r="B1038" s="1100"/>
      <c r="C1038" s="50"/>
      <c r="D1038" s="50"/>
      <c r="E1038" s="845"/>
      <c r="F1038" s="50"/>
      <c r="G1038" s="847"/>
      <c r="H1038" s="847"/>
      <c r="I1038" s="50"/>
      <c r="J1038" s="1103"/>
      <c r="P1038" s="295"/>
      <c r="Q1038" s="379"/>
      <c r="R1038" s="296"/>
      <c r="S1038" s="296"/>
      <c r="T1038" s="297"/>
      <c r="U1038" s="296"/>
      <c r="V1038" s="298"/>
      <c r="W1038" s="298"/>
      <c r="X1038" s="296"/>
      <c r="Y1038" s="376"/>
    </row>
    <row r="1039" spans="1:25" x14ac:dyDescent="0.25">
      <c r="A1039" s="29"/>
      <c r="B1039" s="1100"/>
      <c r="C1039" s="50"/>
      <c r="D1039" s="50"/>
      <c r="E1039" s="845"/>
      <c r="F1039" s="50"/>
      <c r="G1039" s="847"/>
      <c r="H1039" s="847"/>
      <c r="I1039" s="50"/>
      <c r="J1039" s="1103"/>
      <c r="P1039" s="295"/>
      <c r="Q1039" s="379"/>
      <c r="R1039" s="296"/>
      <c r="S1039" s="296"/>
      <c r="T1039" s="297"/>
      <c r="U1039" s="296"/>
      <c r="V1039" s="298"/>
      <c r="W1039" s="298"/>
      <c r="X1039" s="296"/>
      <c r="Y1039" s="376"/>
    </row>
    <row r="1040" spans="1:25" x14ac:dyDescent="0.25">
      <c r="A1040" s="29"/>
      <c r="B1040" s="1100"/>
      <c r="C1040" s="50"/>
      <c r="D1040" s="50"/>
      <c r="E1040" s="845"/>
      <c r="F1040" s="50"/>
      <c r="G1040" s="847"/>
      <c r="H1040" s="847"/>
      <c r="I1040" s="50"/>
      <c r="J1040" s="1103"/>
      <c r="P1040" s="295"/>
      <c r="Q1040" s="379"/>
      <c r="R1040" s="296"/>
      <c r="S1040" s="296"/>
      <c r="T1040" s="297"/>
      <c r="U1040" s="296"/>
      <c r="V1040" s="298"/>
      <c r="W1040" s="298"/>
      <c r="X1040" s="296"/>
      <c r="Y1040" s="376"/>
    </row>
    <row r="1041" spans="1:25" x14ac:dyDescent="0.25">
      <c r="A1041" s="29"/>
      <c r="B1041" s="1100"/>
      <c r="C1041" s="50"/>
      <c r="D1041" s="50"/>
      <c r="E1041" s="845"/>
      <c r="F1041" s="50"/>
      <c r="G1041" s="847"/>
      <c r="H1041" s="847"/>
      <c r="I1041" s="50"/>
      <c r="J1041" s="1103"/>
      <c r="P1041" s="295"/>
      <c r="Q1041" s="379"/>
      <c r="R1041" s="296"/>
      <c r="S1041" s="296"/>
      <c r="T1041" s="297"/>
      <c r="U1041" s="296"/>
      <c r="V1041" s="298"/>
      <c r="W1041" s="298"/>
      <c r="X1041" s="296"/>
      <c r="Y1041" s="376"/>
    </row>
    <row r="1042" spans="1:25" x14ac:dyDescent="0.25">
      <c r="A1042" s="29"/>
      <c r="B1042" s="1100"/>
      <c r="C1042" s="50"/>
      <c r="D1042" s="50"/>
      <c r="E1042" s="845"/>
      <c r="F1042" s="50"/>
      <c r="G1042" s="847"/>
      <c r="H1042" s="847"/>
      <c r="I1042" s="50"/>
      <c r="J1042" s="1103"/>
      <c r="P1042" s="295"/>
      <c r="Q1042" s="379"/>
      <c r="R1042" s="296"/>
      <c r="S1042" s="296"/>
      <c r="T1042" s="297"/>
      <c r="U1042" s="296"/>
      <c r="V1042" s="298"/>
      <c r="W1042" s="298"/>
      <c r="X1042" s="296"/>
      <c r="Y1042" s="376"/>
    </row>
    <row r="1043" spans="1:25" x14ac:dyDescent="0.25">
      <c r="A1043" s="29"/>
      <c r="B1043" s="1100"/>
      <c r="C1043" s="50"/>
      <c r="D1043" s="50"/>
      <c r="E1043" s="845"/>
      <c r="F1043" s="50"/>
      <c r="G1043" s="847"/>
      <c r="H1043" s="847"/>
      <c r="I1043" s="50"/>
      <c r="J1043" s="1103"/>
      <c r="P1043" s="295"/>
      <c r="Q1043" s="379"/>
      <c r="R1043" s="296"/>
      <c r="S1043" s="296"/>
      <c r="T1043" s="297"/>
      <c r="U1043" s="296"/>
      <c r="V1043" s="298"/>
      <c r="W1043" s="298"/>
      <c r="X1043" s="296"/>
      <c r="Y1043" s="376"/>
    </row>
    <row r="1044" spans="1:25" x14ac:dyDescent="0.25">
      <c r="A1044" s="29"/>
      <c r="B1044" s="1100"/>
      <c r="C1044" s="50"/>
      <c r="D1044" s="50"/>
      <c r="E1044" s="845"/>
      <c r="F1044" s="50"/>
      <c r="G1044" s="847"/>
      <c r="H1044" s="847"/>
      <c r="I1044" s="50"/>
      <c r="J1044" s="1103"/>
      <c r="P1044" s="295"/>
      <c r="Q1044" s="379"/>
      <c r="R1044" s="296"/>
      <c r="S1044" s="296"/>
      <c r="T1044" s="297"/>
      <c r="U1044" s="296"/>
      <c r="V1044" s="298"/>
      <c r="W1044" s="298"/>
      <c r="X1044" s="296"/>
      <c r="Y1044" s="376"/>
    </row>
    <row r="1045" spans="1:25" x14ac:dyDescent="0.25">
      <c r="A1045" s="29"/>
      <c r="B1045" s="1100"/>
      <c r="C1045" s="50"/>
      <c r="D1045" s="50"/>
      <c r="E1045" s="845"/>
      <c r="F1045" s="50"/>
      <c r="G1045" s="847"/>
      <c r="H1045" s="847"/>
      <c r="I1045" s="50"/>
      <c r="J1045" s="1103"/>
      <c r="P1045" s="295"/>
      <c r="Q1045" s="379"/>
      <c r="R1045" s="296"/>
      <c r="S1045" s="296"/>
      <c r="T1045" s="297"/>
      <c r="U1045" s="296"/>
      <c r="V1045" s="298"/>
      <c r="W1045" s="298"/>
      <c r="X1045" s="296"/>
      <c r="Y1045" s="376"/>
    </row>
    <row r="1046" spans="1:25" x14ac:dyDescent="0.25">
      <c r="A1046" s="29"/>
      <c r="B1046" s="1100"/>
      <c r="C1046" s="50"/>
      <c r="D1046" s="50"/>
      <c r="E1046" s="845"/>
      <c r="F1046" s="50"/>
      <c r="G1046" s="847"/>
      <c r="H1046" s="847"/>
      <c r="I1046" s="50"/>
      <c r="J1046" s="1103"/>
      <c r="P1046" s="295"/>
      <c r="Q1046" s="379"/>
      <c r="R1046" s="296"/>
      <c r="S1046" s="296"/>
      <c r="T1046" s="297"/>
      <c r="U1046" s="296"/>
      <c r="V1046" s="298"/>
      <c r="W1046" s="298"/>
      <c r="X1046" s="296"/>
      <c r="Y1046" s="376"/>
    </row>
    <row r="1047" spans="1:25" x14ac:dyDescent="0.25">
      <c r="A1047" s="29"/>
      <c r="B1047" s="1100"/>
      <c r="C1047" s="50"/>
      <c r="D1047" s="50"/>
      <c r="E1047" s="845"/>
      <c r="F1047" s="50"/>
      <c r="G1047" s="847"/>
      <c r="H1047" s="847"/>
      <c r="I1047" s="50"/>
      <c r="J1047" s="1103"/>
      <c r="P1047" s="295"/>
      <c r="Q1047" s="379"/>
      <c r="R1047" s="296"/>
      <c r="S1047" s="296"/>
      <c r="T1047" s="297"/>
      <c r="U1047" s="296"/>
      <c r="V1047" s="298"/>
      <c r="W1047" s="298"/>
      <c r="X1047" s="296"/>
      <c r="Y1047" s="376"/>
    </row>
    <row r="1048" spans="1:25" x14ac:dyDescent="0.25">
      <c r="A1048" s="29"/>
      <c r="B1048" s="1100"/>
      <c r="C1048" s="50"/>
      <c r="D1048" s="50"/>
      <c r="E1048" s="845"/>
      <c r="F1048" s="50"/>
      <c r="G1048" s="847"/>
      <c r="H1048" s="847"/>
      <c r="I1048" s="50"/>
      <c r="J1048" s="1103"/>
      <c r="P1048" s="295"/>
      <c r="Q1048" s="379"/>
      <c r="R1048" s="296"/>
      <c r="S1048" s="296"/>
      <c r="T1048" s="297"/>
      <c r="U1048" s="296"/>
      <c r="V1048" s="298"/>
      <c r="W1048" s="298"/>
      <c r="X1048" s="296"/>
      <c r="Y1048" s="376"/>
    </row>
    <row r="1049" spans="1:25" x14ac:dyDescent="0.25">
      <c r="A1049" s="29"/>
      <c r="B1049" s="1100"/>
      <c r="C1049" s="50"/>
      <c r="D1049" s="50"/>
      <c r="E1049" s="845"/>
      <c r="F1049" s="50"/>
      <c r="G1049" s="847"/>
      <c r="H1049" s="847"/>
      <c r="I1049" s="50"/>
      <c r="J1049" s="1103"/>
      <c r="P1049" s="295"/>
      <c r="Q1049" s="379"/>
      <c r="R1049" s="296"/>
      <c r="S1049" s="296"/>
      <c r="T1049" s="297"/>
      <c r="U1049" s="296"/>
      <c r="V1049" s="298"/>
      <c r="W1049" s="298"/>
      <c r="X1049" s="296"/>
      <c r="Y1049" s="376"/>
    </row>
    <row r="1050" spans="1:25" x14ac:dyDescent="0.25">
      <c r="A1050" s="29"/>
      <c r="B1050" s="1100"/>
      <c r="C1050" s="50"/>
      <c r="D1050" s="50"/>
      <c r="E1050" s="845"/>
      <c r="F1050" s="50"/>
      <c r="G1050" s="847"/>
      <c r="H1050" s="847"/>
      <c r="I1050" s="50"/>
      <c r="J1050" s="1103"/>
      <c r="P1050" s="295"/>
      <c r="Q1050" s="379"/>
      <c r="R1050" s="296"/>
      <c r="S1050" s="296"/>
      <c r="T1050" s="297"/>
      <c r="U1050" s="296"/>
      <c r="V1050" s="298"/>
      <c r="W1050" s="298"/>
      <c r="X1050" s="296"/>
      <c r="Y1050" s="376"/>
    </row>
    <row r="1051" spans="1:25" x14ac:dyDescent="0.25">
      <c r="A1051" s="29"/>
      <c r="B1051" s="1100"/>
      <c r="C1051" s="50"/>
      <c r="D1051" s="50"/>
      <c r="E1051" s="845"/>
      <c r="F1051" s="50"/>
      <c r="G1051" s="847"/>
      <c r="H1051" s="847"/>
      <c r="I1051" s="50"/>
      <c r="J1051" s="1103"/>
      <c r="P1051" s="295"/>
      <c r="Q1051" s="379"/>
      <c r="R1051" s="296"/>
      <c r="S1051" s="296"/>
      <c r="T1051" s="297"/>
      <c r="U1051" s="296"/>
      <c r="V1051" s="298"/>
      <c r="W1051" s="298"/>
      <c r="X1051" s="296"/>
      <c r="Y1051" s="376"/>
    </row>
    <row r="1052" spans="1:25" x14ac:dyDescent="0.25">
      <c r="A1052" s="29"/>
      <c r="B1052" s="1100"/>
      <c r="C1052" s="50"/>
      <c r="D1052" s="50"/>
      <c r="E1052" s="845"/>
      <c r="F1052" s="50"/>
      <c r="G1052" s="847"/>
      <c r="H1052" s="847"/>
      <c r="I1052" s="50"/>
      <c r="J1052" s="1103"/>
      <c r="P1052" s="295"/>
      <c r="Q1052" s="379"/>
      <c r="R1052" s="296"/>
      <c r="S1052" s="296"/>
      <c r="T1052" s="297"/>
      <c r="U1052" s="296"/>
      <c r="V1052" s="298"/>
      <c r="W1052" s="298"/>
      <c r="X1052" s="296"/>
      <c r="Y1052" s="376"/>
    </row>
    <row r="1053" spans="1:25" x14ac:dyDescent="0.25">
      <c r="A1053" s="29"/>
      <c r="B1053" s="1100"/>
      <c r="C1053" s="50"/>
      <c r="D1053" s="50"/>
      <c r="E1053" s="845"/>
      <c r="F1053" s="50"/>
      <c r="G1053" s="847"/>
      <c r="H1053" s="847"/>
      <c r="I1053" s="50"/>
      <c r="J1053" s="1103"/>
      <c r="P1053" s="295"/>
      <c r="Q1053" s="379"/>
      <c r="R1053" s="296"/>
      <c r="S1053" s="296"/>
      <c r="T1053" s="297"/>
      <c r="U1053" s="296"/>
      <c r="V1053" s="298"/>
      <c r="W1053" s="298"/>
      <c r="X1053" s="296"/>
      <c r="Y1053" s="376"/>
    </row>
    <row r="1054" spans="1:25" x14ac:dyDescent="0.25">
      <c r="A1054" s="29"/>
      <c r="B1054" s="1100"/>
      <c r="C1054" s="50"/>
      <c r="D1054" s="50"/>
      <c r="E1054" s="845"/>
      <c r="F1054" s="50"/>
      <c r="G1054" s="847"/>
      <c r="H1054" s="847"/>
      <c r="I1054" s="50"/>
      <c r="J1054" s="1103"/>
      <c r="P1054" s="295"/>
      <c r="Q1054" s="379"/>
      <c r="R1054" s="296"/>
      <c r="S1054" s="296"/>
      <c r="T1054" s="297"/>
      <c r="U1054" s="296"/>
      <c r="V1054" s="298"/>
      <c r="W1054" s="298"/>
      <c r="X1054" s="296"/>
      <c r="Y1054" s="376"/>
    </row>
    <row r="1055" spans="1:25" x14ac:dyDescent="0.25">
      <c r="A1055" s="29"/>
      <c r="B1055" s="1100"/>
      <c r="C1055" s="50"/>
      <c r="D1055" s="50"/>
      <c r="E1055" s="845"/>
      <c r="F1055" s="50"/>
      <c r="G1055" s="847"/>
      <c r="H1055" s="847"/>
      <c r="I1055" s="50"/>
      <c r="J1055" s="1103"/>
      <c r="P1055" s="295"/>
      <c r="Q1055" s="379"/>
      <c r="R1055" s="296"/>
      <c r="S1055" s="296"/>
      <c r="T1055" s="297"/>
      <c r="U1055" s="296"/>
      <c r="V1055" s="298"/>
      <c r="W1055" s="298"/>
      <c r="X1055" s="296"/>
      <c r="Y1055" s="376"/>
    </row>
    <row r="1056" spans="1:25" x14ac:dyDescent="0.25">
      <c r="A1056" s="29"/>
      <c r="B1056" s="1100"/>
      <c r="C1056" s="50"/>
      <c r="D1056" s="50"/>
      <c r="E1056" s="845"/>
      <c r="F1056" s="50"/>
      <c r="G1056" s="847"/>
      <c r="H1056" s="847"/>
      <c r="I1056" s="50"/>
      <c r="J1056" s="1103"/>
      <c r="P1056" s="295"/>
      <c r="Q1056" s="379"/>
      <c r="R1056" s="296"/>
      <c r="S1056" s="296"/>
      <c r="T1056" s="297"/>
      <c r="U1056" s="296"/>
      <c r="V1056" s="298"/>
      <c r="W1056" s="298"/>
      <c r="X1056" s="296"/>
      <c r="Y1056" s="376"/>
    </row>
    <row r="1057" spans="1:25" x14ac:dyDescent="0.25">
      <c r="A1057" s="29"/>
      <c r="B1057" s="1100"/>
      <c r="C1057" s="50"/>
      <c r="D1057" s="50"/>
      <c r="E1057" s="845"/>
      <c r="F1057" s="50"/>
      <c r="G1057" s="847"/>
      <c r="H1057" s="847"/>
      <c r="I1057" s="50"/>
      <c r="J1057" s="1103"/>
      <c r="P1057" s="295"/>
      <c r="Q1057" s="379"/>
      <c r="R1057" s="296"/>
      <c r="S1057" s="296"/>
      <c r="T1057" s="297"/>
      <c r="U1057" s="296"/>
      <c r="V1057" s="298"/>
      <c r="W1057" s="298"/>
      <c r="X1057" s="296"/>
      <c r="Y1057" s="376"/>
    </row>
    <row r="1058" spans="1:25" x14ac:dyDescent="0.25">
      <c r="A1058" s="29"/>
      <c r="B1058" s="1100"/>
      <c r="C1058" s="50"/>
      <c r="D1058" s="50"/>
      <c r="E1058" s="845"/>
      <c r="F1058" s="50"/>
      <c r="G1058" s="847"/>
      <c r="H1058" s="847"/>
      <c r="I1058" s="50"/>
      <c r="J1058" s="1103"/>
      <c r="P1058" s="295"/>
      <c r="Q1058" s="379"/>
      <c r="R1058" s="296"/>
      <c r="S1058" s="296"/>
      <c r="T1058" s="297"/>
      <c r="U1058" s="296"/>
      <c r="V1058" s="298"/>
      <c r="W1058" s="298"/>
      <c r="X1058" s="296"/>
      <c r="Y1058" s="376"/>
    </row>
    <row r="1059" spans="1:25" x14ac:dyDescent="0.25">
      <c r="A1059" s="29"/>
      <c r="B1059" s="1100"/>
      <c r="C1059" s="50"/>
      <c r="D1059" s="50"/>
      <c r="E1059" s="845"/>
      <c r="F1059" s="50"/>
      <c r="G1059" s="847"/>
      <c r="H1059" s="847"/>
      <c r="I1059" s="50"/>
      <c r="J1059" s="1103"/>
      <c r="P1059" s="295"/>
      <c r="Q1059" s="379"/>
      <c r="R1059" s="296"/>
      <c r="S1059" s="296"/>
      <c r="T1059" s="297"/>
      <c r="U1059" s="296"/>
      <c r="V1059" s="298"/>
      <c r="W1059" s="298"/>
      <c r="X1059" s="296"/>
      <c r="Y1059" s="376"/>
    </row>
    <row r="1060" spans="1:25" x14ac:dyDescent="0.25">
      <c r="A1060" s="29"/>
      <c r="B1060" s="1100"/>
      <c r="C1060" s="50"/>
      <c r="D1060" s="50"/>
      <c r="E1060" s="845"/>
      <c r="F1060" s="50"/>
      <c r="G1060" s="847"/>
      <c r="H1060" s="847"/>
      <c r="I1060" s="50"/>
      <c r="J1060" s="1103"/>
      <c r="P1060" s="295"/>
      <c r="Q1060" s="379"/>
      <c r="R1060" s="296"/>
      <c r="S1060" s="296"/>
      <c r="T1060" s="297"/>
      <c r="U1060" s="296"/>
      <c r="V1060" s="298"/>
      <c r="W1060" s="298"/>
      <c r="X1060" s="296"/>
      <c r="Y1060" s="376"/>
    </row>
    <row r="1061" spans="1:25" x14ac:dyDescent="0.25">
      <c r="A1061" s="29"/>
      <c r="B1061" s="1100"/>
      <c r="C1061" s="50"/>
      <c r="D1061" s="50"/>
      <c r="E1061" s="845"/>
      <c r="F1061" s="50"/>
      <c r="G1061" s="847"/>
      <c r="H1061" s="847"/>
      <c r="I1061" s="50"/>
      <c r="J1061" s="1103"/>
      <c r="P1061" s="295"/>
      <c r="Q1061" s="379"/>
      <c r="R1061" s="296"/>
      <c r="S1061" s="296"/>
      <c r="T1061" s="297"/>
      <c r="U1061" s="296"/>
      <c r="V1061" s="298"/>
      <c r="W1061" s="298"/>
      <c r="X1061" s="296"/>
      <c r="Y1061" s="376"/>
    </row>
    <row r="1062" spans="1:25" x14ac:dyDescent="0.25">
      <c r="A1062" s="29"/>
      <c r="B1062" s="1100"/>
      <c r="C1062" s="50"/>
      <c r="D1062" s="50"/>
      <c r="E1062" s="845"/>
      <c r="F1062" s="50"/>
      <c r="G1062" s="847"/>
      <c r="H1062" s="847"/>
      <c r="I1062" s="50"/>
      <c r="J1062" s="1103"/>
      <c r="P1062" s="295"/>
      <c r="Q1062" s="379"/>
      <c r="R1062" s="296"/>
      <c r="S1062" s="296"/>
      <c r="T1062" s="297"/>
      <c r="U1062" s="296"/>
      <c r="V1062" s="298"/>
      <c r="W1062" s="298"/>
      <c r="X1062" s="296"/>
      <c r="Y1062" s="376"/>
    </row>
    <row r="1063" spans="1:25" x14ac:dyDescent="0.25">
      <c r="A1063" s="29"/>
      <c r="B1063" s="1100"/>
      <c r="C1063" s="50"/>
      <c r="D1063" s="50"/>
      <c r="E1063" s="845"/>
      <c r="F1063" s="50"/>
      <c r="G1063" s="847"/>
      <c r="H1063" s="847"/>
      <c r="I1063" s="50"/>
      <c r="J1063" s="1103"/>
      <c r="P1063" s="295"/>
      <c r="Q1063" s="379"/>
      <c r="R1063" s="296"/>
      <c r="S1063" s="296"/>
      <c r="T1063" s="297"/>
      <c r="U1063" s="296"/>
      <c r="V1063" s="298"/>
      <c r="W1063" s="298"/>
      <c r="X1063" s="296"/>
      <c r="Y1063" s="376"/>
    </row>
    <row r="1064" spans="1:25" x14ac:dyDescent="0.25">
      <c r="A1064" s="29"/>
      <c r="B1064" s="1100"/>
      <c r="C1064" s="50"/>
      <c r="D1064" s="50"/>
      <c r="E1064" s="845"/>
      <c r="F1064" s="50"/>
      <c r="G1064" s="847"/>
      <c r="H1064" s="847"/>
      <c r="I1064" s="50"/>
      <c r="J1064" s="1103"/>
      <c r="P1064" s="295"/>
      <c r="Q1064" s="379"/>
      <c r="R1064" s="296"/>
      <c r="S1064" s="296"/>
      <c r="T1064" s="297"/>
      <c r="U1064" s="296"/>
      <c r="V1064" s="298"/>
      <c r="W1064" s="298"/>
      <c r="X1064" s="296"/>
      <c r="Y1064" s="376"/>
    </row>
    <row r="1065" spans="1:25" x14ac:dyDescent="0.25">
      <c r="A1065" s="29"/>
      <c r="B1065" s="1100"/>
      <c r="C1065" s="50"/>
      <c r="D1065" s="50"/>
      <c r="E1065" s="845"/>
      <c r="F1065" s="50"/>
      <c r="G1065" s="847"/>
      <c r="H1065" s="847"/>
      <c r="I1065" s="50"/>
      <c r="J1065" s="1103"/>
      <c r="P1065" s="295"/>
      <c r="Q1065" s="379"/>
      <c r="R1065" s="296"/>
      <c r="S1065" s="296"/>
      <c r="T1065" s="297"/>
      <c r="U1065" s="296"/>
      <c r="V1065" s="298"/>
      <c r="W1065" s="298"/>
      <c r="X1065" s="296"/>
      <c r="Y1065" s="376"/>
    </row>
    <row r="1066" spans="1:25" x14ac:dyDescent="0.25">
      <c r="A1066" s="29"/>
      <c r="B1066" s="1100"/>
      <c r="C1066" s="50"/>
      <c r="D1066" s="50"/>
      <c r="E1066" s="845"/>
      <c r="F1066" s="50"/>
      <c r="G1066" s="847"/>
      <c r="H1066" s="847"/>
      <c r="I1066" s="50"/>
      <c r="J1066" s="1103"/>
      <c r="P1066" s="295"/>
      <c r="Q1066" s="379"/>
      <c r="R1066" s="296"/>
      <c r="S1066" s="296"/>
      <c r="T1066" s="297"/>
      <c r="U1066" s="296"/>
      <c r="V1066" s="298"/>
      <c r="W1066" s="298"/>
      <c r="X1066" s="296"/>
      <c r="Y1066" s="376"/>
    </row>
    <row r="1067" spans="1:25" x14ac:dyDescent="0.25">
      <c r="A1067" s="29"/>
      <c r="B1067" s="1100"/>
      <c r="C1067" s="50"/>
      <c r="D1067" s="50"/>
      <c r="E1067" s="845"/>
      <c r="F1067" s="50"/>
      <c r="G1067" s="847"/>
      <c r="H1067" s="847"/>
      <c r="I1067" s="50"/>
      <c r="J1067" s="1103"/>
      <c r="P1067" s="295"/>
      <c r="Q1067" s="379"/>
      <c r="R1067" s="296"/>
      <c r="S1067" s="296"/>
      <c r="T1067" s="297"/>
      <c r="U1067" s="296"/>
      <c r="V1067" s="298"/>
      <c r="W1067" s="298"/>
      <c r="X1067" s="296"/>
      <c r="Y1067" s="376"/>
    </row>
    <row r="1068" spans="1:25" x14ac:dyDescent="0.25">
      <c r="A1068" s="29"/>
      <c r="B1068" s="1100"/>
      <c r="C1068" s="50"/>
      <c r="D1068" s="50"/>
      <c r="E1068" s="845"/>
      <c r="F1068" s="50"/>
      <c r="G1068" s="847"/>
      <c r="H1068" s="847"/>
      <c r="I1068" s="50"/>
      <c r="J1068" s="1103"/>
      <c r="P1068" s="295"/>
      <c r="Q1068" s="379"/>
      <c r="R1068" s="296"/>
      <c r="S1068" s="296"/>
      <c r="T1068" s="297"/>
      <c r="U1068" s="296"/>
      <c r="V1068" s="298"/>
      <c r="W1068" s="298"/>
      <c r="X1068" s="296"/>
      <c r="Y1068" s="376"/>
    </row>
    <row r="1069" spans="1:25" x14ac:dyDescent="0.25">
      <c r="A1069" s="29"/>
      <c r="B1069" s="1100"/>
      <c r="C1069" s="50"/>
      <c r="D1069" s="50"/>
      <c r="E1069" s="845"/>
      <c r="F1069" s="50"/>
      <c r="G1069" s="847"/>
      <c r="H1069" s="847"/>
      <c r="I1069" s="50"/>
      <c r="J1069" s="1103"/>
      <c r="P1069" s="295"/>
      <c r="Q1069" s="379"/>
      <c r="R1069" s="296"/>
      <c r="S1069" s="296"/>
      <c r="T1069" s="297"/>
      <c r="U1069" s="296"/>
      <c r="V1069" s="298"/>
      <c r="W1069" s="298"/>
      <c r="X1069" s="296"/>
      <c r="Y1069" s="376"/>
    </row>
    <row r="1070" spans="1:25" x14ac:dyDescent="0.25">
      <c r="A1070" s="29"/>
      <c r="B1070" s="1100"/>
      <c r="C1070" s="50"/>
      <c r="D1070" s="50"/>
      <c r="E1070" s="845"/>
      <c r="F1070" s="50"/>
      <c r="G1070" s="847"/>
      <c r="H1070" s="847"/>
      <c r="I1070" s="50"/>
      <c r="J1070" s="1103"/>
      <c r="P1070" s="1"/>
      <c r="Q1070" s="2"/>
      <c r="R1070" s="296"/>
      <c r="S1070" s="3"/>
      <c r="T1070" s="1"/>
      <c r="U1070" s="3"/>
      <c r="V1070" s="298"/>
      <c r="W1070" s="12"/>
      <c r="X1070" s="296"/>
      <c r="Y1070" s="377"/>
    </row>
    <row r="1071" spans="1:25" x14ac:dyDescent="0.25">
      <c r="A1071" s="29"/>
      <c r="B1071" s="1100"/>
      <c r="C1071" s="50"/>
      <c r="D1071" s="50"/>
      <c r="E1071" s="845"/>
      <c r="F1071" s="50"/>
      <c r="G1071" s="847"/>
      <c r="H1071" s="847"/>
      <c r="I1071" s="50"/>
      <c r="J1071" s="1103"/>
      <c r="P1071" s="1"/>
      <c r="Q1071" s="2"/>
      <c r="R1071" s="296"/>
      <c r="S1071" s="3"/>
      <c r="T1071" s="1"/>
      <c r="U1071" s="3"/>
      <c r="V1071" s="298"/>
      <c r="W1071" s="12"/>
      <c r="X1071" s="296"/>
      <c r="Y1071" s="377"/>
    </row>
    <row r="1072" spans="1:25" x14ac:dyDescent="0.25">
      <c r="A1072" s="29"/>
      <c r="B1072" s="1100"/>
      <c r="C1072" s="50"/>
      <c r="D1072" s="50"/>
      <c r="E1072" s="845"/>
      <c r="F1072" s="50"/>
      <c r="G1072" s="847"/>
      <c r="H1072" s="847"/>
      <c r="I1072" s="50"/>
      <c r="J1072" s="1103"/>
      <c r="P1072" s="1"/>
      <c r="Q1072" s="2"/>
      <c r="R1072" s="296"/>
      <c r="S1072" s="3"/>
      <c r="T1072" s="1"/>
      <c r="U1072" s="3"/>
      <c r="V1072" s="298"/>
      <c r="W1072" s="12"/>
      <c r="X1072" s="296"/>
      <c r="Y1072" s="377"/>
    </row>
    <row r="1073" spans="1:25" x14ac:dyDescent="0.25">
      <c r="A1073" s="29"/>
      <c r="B1073" s="1100"/>
      <c r="C1073" s="50"/>
      <c r="D1073" s="50"/>
      <c r="E1073" s="845"/>
      <c r="F1073" s="50"/>
      <c r="G1073" s="847"/>
      <c r="H1073" s="847"/>
      <c r="I1073" s="50"/>
      <c r="J1073" s="1103"/>
      <c r="P1073" s="295"/>
      <c r="Q1073" s="379"/>
      <c r="R1073" s="296"/>
      <c r="S1073" s="296"/>
      <c r="T1073" s="297"/>
      <c r="U1073" s="296"/>
      <c r="V1073" s="298"/>
      <c r="W1073" s="298"/>
      <c r="X1073" s="296"/>
      <c r="Y1073" s="376"/>
    </row>
    <row r="1074" spans="1:25" x14ac:dyDescent="0.25">
      <c r="A1074" s="29"/>
      <c r="B1074" s="1100"/>
      <c r="C1074" s="50"/>
      <c r="D1074" s="50"/>
      <c r="E1074" s="845"/>
      <c r="F1074" s="50"/>
      <c r="G1074" s="847"/>
      <c r="H1074" s="847"/>
      <c r="I1074" s="50"/>
      <c r="J1074" s="1103"/>
      <c r="P1074" s="295"/>
      <c r="Q1074" s="379"/>
      <c r="R1074" s="296"/>
      <c r="S1074" s="296"/>
      <c r="T1074" s="297"/>
      <c r="U1074" s="296"/>
      <c r="V1074" s="298"/>
      <c r="W1074" s="298"/>
      <c r="X1074" s="296"/>
      <c r="Y1074" s="376"/>
    </row>
    <row r="1075" spans="1:25" x14ac:dyDescent="0.25">
      <c r="A1075" s="29"/>
      <c r="B1075" s="1100"/>
      <c r="C1075" s="50"/>
      <c r="D1075" s="50"/>
      <c r="E1075" s="845"/>
      <c r="F1075" s="50"/>
      <c r="G1075" s="847"/>
      <c r="H1075" s="847"/>
      <c r="I1075" s="50"/>
      <c r="J1075" s="1103"/>
      <c r="P1075" s="295"/>
      <c r="Q1075" s="379"/>
      <c r="R1075" s="296"/>
      <c r="S1075" s="296"/>
      <c r="T1075" s="295"/>
      <c r="U1075" s="296"/>
      <c r="V1075" s="301"/>
      <c r="W1075" s="301"/>
      <c r="X1075" s="296"/>
      <c r="Y1075" s="376"/>
    </row>
    <row r="1076" spans="1:25" x14ac:dyDescent="0.25">
      <c r="A1076" s="29"/>
      <c r="B1076" s="1100"/>
      <c r="C1076" s="50"/>
      <c r="D1076" s="50"/>
      <c r="E1076" s="845"/>
      <c r="F1076" s="50"/>
      <c r="G1076" s="847"/>
      <c r="H1076" s="847"/>
      <c r="I1076" s="50"/>
      <c r="J1076" s="1103"/>
      <c r="P1076" s="295"/>
      <c r="Q1076" s="379"/>
      <c r="R1076" s="296"/>
      <c r="S1076" s="296"/>
      <c r="T1076" s="295"/>
      <c r="U1076" s="296"/>
      <c r="V1076" s="298"/>
      <c r="W1076" s="298"/>
      <c r="X1076" s="296"/>
      <c r="Y1076" s="376"/>
    </row>
    <row r="1077" spans="1:25" x14ac:dyDescent="0.25">
      <c r="A1077" s="29"/>
      <c r="B1077" s="1100"/>
      <c r="C1077" s="50"/>
      <c r="D1077" s="50"/>
      <c r="E1077" s="845"/>
      <c r="F1077" s="50"/>
      <c r="G1077" s="847"/>
      <c r="H1077" s="847"/>
      <c r="I1077" s="50"/>
      <c r="J1077" s="1103"/>
      <c r="P1077" s="295"/>
      <c r="Q1077" s="379"/>
      <c r="R1077" s="296"/>
      <c r="S1077" s="296"/>
      <c r="T1077" s="295"/>
      <c r="U1077" s="296"/>
      <c r="V1077" s="298"/>
      <c r="W1077" s="298"/>
      <c r="X1077" s="296"/>
      <c r="Y1077" s="376"/>
    </row>
    <row r="1078" spans="1:25" x14ac:dyDescent="0.25">
      <c r="A1078" s="29"/>
      <c r="B1078" s="1100"/>
      <c r="C1078" s="50"/>
      <c r="D1078" s="50"/>
      <c r="E1078" s="845"/>
      <c r="F1078" s="50"/>
      <c r="G1078" s="847"/>
      <c r="H1078" s="847"/>
      <c r="I1078" s="50"/>
      <c r="J1078" s="1103"/>
      <c r="P1078" s="295"/>
      <c r="Q1078" s="379"/>
      <c r="R1078" s="296"/>
      <c r="S1078" s="296"/>
      <c r="T1078" s="297"/>
      <c r="U1078" s="296"/>
      <c r="V1078" s="298"/>
      <c r="W1078" s="298"/>
      <c r="X1078" s="296"/>
      <c r="Y1078" s="376"/>
    </row>
    <row r="1079" spans="1:25" x14ac:dyDescent="0.25">
      <c r="A1079" s="29"/>
      <c r="B1079" s="1100"/>
      <c r="C1079" s="50"/>
      <c r="D1079" s="50"/>
      <c r="E1079" s="845"/>
      <c r="F1079" s="50"/>
      <c r="G1079" s="847"/>
      <c r="H1079" s="847"/>
      <c r="I1079" s="50"/>
      <c r="J1079" s="1103"/>
      <c r="P1079" s="295"/>
      <c r="Q1079" s="379"/>
      <c r="R1079" s="296"/>
      <c r="S1079" s="296"/>
      <c r="T1079" s="302"/>
      <c r="U1079" s="303"/>
      <c r="V1079" s="298"/>
      <c r="W1079" s="298"/>
      <c r="X1079" s="378"/>
      <c r="Y1079" s="376"/>
    </row>
    <row r="1080" spans="1:25" x14ac:dyDescent="0.25">
      <c r="A1080" s="29"/>
      <c r="B1080" s="1100"/>
      <c r="C1080" s="50"/>
      <c r="D1080" s="50"/>
      <c r="E1080" s="845"/>
      <c r="F1080" s="50"/>
      <c r="G1080" s="847"/>
      <c r="H1080" s="847"/>
      <c r="I1080" s="50"/>
      <c r="J1080" s="1103"/>
      <c r="P1080" s="295"/>
      <c r="Q1080" s="379"/>
      <c r="R1080" s="296"/>
      <c r="S1080" s="296"/>
      <c r="T1080" s="302"/>
      <c r="U1080" s="303"/>
      <c r="V1080" s="298"/>
      <c r="W1080" s="298"/>
      <c r="X1080" s="378"/>
      <c r="Y1080" s="376"/>
    </row>
    <row r="1081" spans="1:25" x14ac:dyDescent="0.25">
      <c r="A1081" s="29"/>
      <c r="B1081" s="1100"/>
      <c r="C1081" s="50"/>
      <c r="D1081" s="50"/>
      <c r="E1081" s="845"/>
      <c r="F1081" s="50"/>
      <c r="G1081" s="847"/>
      <c r="H1081" s="847"/>
      <c r="I1081" s="50"/>
      <c r="J1081" s="1103"/>
      <c r="P1081" s="295"/>
      <c r="Q1081" s="379"/>
      <c r="R1081" s="296"/>
      <c r="S1081" s="296"/>
      <c r="T1081" s="302"/>
      <c r="U1081" s="303"/>
      <c r="V1081" s="298"/>
      <c r="W1081" s="298"/>
      <c r="X1081" s="378"/>
      <c r="Y1081" s="376"/>
    </row>
    <row r="1082" spans="1:25" x14ac:dyDescent="0.25">
      <c r="A1082" s="29"/>
      <c r="B1082" s="1100"/>
      <c r="C1082" s="50"/>
      <c r="D1082" s="50"/>
      <c r="E1082" s="845"/>
      <c r="F1082" s="50"/>
      <c r="G1082" s="847"/>
      <c r="H1082" s="847"/>
      <c r="I1082" s="50"/>
      <c r="J1082" s="1103"/>
      <c r="P1082" s="295"/>
      <c r="Q1082" s="379"/>
      <c r="R1082" s="296"/>
      <c r="S1082" s="296"/>
      <c r="T1082" s="297"/>
      <c r="U1082" s="296"/>
      <c r="V1082" s="298"/>
      <c r="W1082" s="298"/>
      <c r="X1082" s="378"/>
      <c r="Y1082" s="376"/>
    </row>
    <row r="1083" spans="1:25" x14ac:dyDescent="0.25">
      <c r="A1083" s="29"/>
      <c r="B1083" s="1100"/>
      <c r="C1083" s="50"/>
      <c r="D1083" s="50"/>
      <c r="E1083" s="845"/>
      <c r="F1083" s="50"/>
      <c r="G1083" s="847"/>
      <c r="H1083" s="847"/>
      <c r="I1083" s="50"/>
      <c r="J1083" s="1103"/>
      <c r="P1083" s="295"/>
      <c r="Q1083" s="379"/>
      <c r="R1083" s="296"/>
      <c r="S1083" s="296"/>
      <c r="T1083" s="297"/>
      <c r="U1083" s="296"/>
      <c r="V1083" s="298"/>
      <c r="W1083" s="298"/>
      <c r="X1083" s="296"/>
      <c r="Y1083" s="376"/>
    </row>
    <row r="1084" spans="1:25" x14ac:dyDescent="0.25">
      <c r="A1084" s="29"/>
      <c r="B1084" s="1100"/>
      <c r="C1084" s="50"/>
      <c r="D1084" s="50"/>
      <c r="E1084" s="845"/>
      <c r="F1084" s="50"/>
      <c r="G1084" s="847"/>
      <c r="H1084" s="847"/>
      <c r="I1084" s="50"/>
      <c r="J1084" s="1103"/>
      <c r="P1084" s="295"/>
      <c r="Q1084" s="379"/>
      <c r="R1084" s="296"/>
      <c r="S1084" s="296"/>
      <c r="T1084" s="297"/>
      <c r="U1084" s="296"/>
      <c r="V1084" s="298"/>
      <c r="W1084" s="298"/>
      <c r="X1084" s="296"/>
      <c r="Y1084" s="376"/>
    </row>
    <row r="1085" spans="1:25" x14ac:dyDescent="0.25">
      <c r="A1085" s="29"/>
      <c r="B1085" s="1100"/>
      <c r="C1085" s="50"/>
      <c r="D1085" s="50"/>
      <c r="E1085" s="845"/>
      <c r="F1085" s="50"/>
      <c r="G1085" s="847"/>
      <c r="H1085" s="847"/>
      <c r="I1085" s="50"/>
      <c r="J1085" s="1103"/>
      <c r="P1085" s="295"/>
      <c r="Q1085" s="379"/>
      <c r="R1085" s="296"/>
      <c r="S1085" s="296"/>
      <c r="T1085" s="297"/>
      <c r="U1085" s="296"/>
      <c r="V1085" s="298"/>
      <c r="W1085" s="298"/>
      <c r="X1085" s="296"/>
      <c r="Y1085" s="376"/>
    </row>
    <row r="1086" spans="1:25" x14ac:dyDescent="0.25">
      <c r="A1086" s="29"/>
      <c r="B1086" s="1100"/>
      <c r="C1086" s="50"/>
      <c r="D1086" s="50"/>
      <c r="E1086" s="845"/>
      <c r="F1086" s="50"/>
      <c r="G1086" s="847"/>
      <c r="H1086" s="847"/>
      <c r="I1086" s="50"/>
      <c r="J1086" s="1103"/>
      <c r="P1086" s="295"/>
      <c r="Q1086" s="379"/>
      <c r="R1086" s="296"/>
      <c r="S1086" s="296"/>
      <c r="T1086" s="297"/>
      <c r="U1086" s="296"/>
      <c r="V1086" s="298"/>
      <c r="W1086" s="298"/>
      <c r="X1086" s="296"/>
      <c r="Y1086" s="376"/>
    </row>
    <row r="1087" spans="1:25" x14ac:dyDescent="0.25">
      <c r="A1087" s="29"/>
      <c r="B1087" s="1100"/>
      <c r="C1087" s="50"/>
      <c r="D1087" s="50"/>
      <c r="E1087" s="845"/>
      <c r="F1087" s="50"/>
      <c r="G1087" s="847"/>
      <c r="H1087" s="847"/>
      <c r="I1087" s="50"/>
      <c r="J1087" s="1103"/>
      <c r="P1087" s="295"/>
      <c r="Q1087" s="379"/>
      <c r="R1087" s="296"/>
      <c r="S1087" s="296"/>
      <c r="T1087" s="297"/>
      <c r="U1087" s="296"/>
      <c r="V1087" s="298"/>
      <c r="W1087" s="298"/>
      <c r="X1087" s="296"/>
      <c r="Y1087" s="376"/>
    </row>
    <row r="1088" spans="1:25" x14ac:dyDescent="0.25">
      <c r="A1088" s="29"/>
      <c r="B1088" s="1100"/>
      <c r="C1088" s="50"/>
      <c r="D1088" s="50"/>
      <c r="E1088" s="845"/>
      <c r="F1088" s="50"/>
      <c r="G1088" s="847"/>
      <c r="H1088" s="847"/>
      <c r="I1088" s="50"/>
      <c r="J1088" s="1103"/>
      <c r="P1088" s="295"/>
      <c r="Q1088" s="379"/>
      <c r="R1088" s="296"/>
      <c r="S1088" s="296"/>
      <c r="T1088" s="297"/>
      <c r="U1088" s="296"/>
      <c r="V1088" s="298"/>
      <c r="W1088" s="298"/>
      <c r="X1088" s="296"/>
      <c r="Y1088" s="376"/>
    </row>
    <row r="1089" spans="1:25" x14ac:dyDescent="0.25">
      <c r="A1089" s="29"/>
      <c r="B1089" s="1100"/>
      <c r="C1089" s="50"/>
      <c r="D1089" s="50"/>
      <c r="E1089" s="845"/>
      <c r="F1089" s="50"/>
      <c r="G1089" s="847"/>
      <c r="H1089" s="847"/>
      <c r="I1089" s="50"/>
      <c r="J1089" s="1103"/>
      <c r="P1089" s="295"/>
      <c r="Q1089" s="379"/>
      <c r="R1089" s="296"/>
      <c r="S1089" s="296"/>
      <c r="T1089" s="297"/>
      <c r="U1089" s="296"/>
      <c r="V1089" s="298"/>
      <c r="W1089" s="298"/>
      <c r="X1089" s="296"/>
      <c r="Y1089" s="376"/>
    </row>
    <row r="1090" spans="1:25" x14ac:dyDescent="0.25">
      <c r="A1090" s="29"/>
      <c r="B1090" s="1100"/>
      <c r="C1090" s="50"/>
      <c r="D1090" s="50"/>
      <c r="E1090" s="845"/>
      <c r="F1090" s="50"/>
      <c r="G1090" s="847"/>
      <c r="H1090" s="847"/>
      <c r="I1090" s="50"/>
      <c r="J1090" s="1103"/>
      <c r="P1090" s="295"/>
      <c r="Q1090" s="379"/>
      <c r="R1090" s="296"/>
      <c r="S1090" s="296"/>
      <c r="T1090" s="297"/>
      <c r="U1090" s="296"/>
      <c r="V1090" s="298"/>
      <c r="W1090" s="298"/>
      <c r="X1090" s="296"/>
      <c r="Y1090" s="376"/>
    </row>
    <row r="1091" spans="1:25" x14ac:dyDescent="0.25">
      <c r="A1091" s="29"/>
      <c r="B1091" s="1100"/>
      <c r="C1091" s="50"/>
      <c r="D1091" s="50"/>
      <c r="E1091" s="845"/>
      <c r="F1091" s="50"/>
      <c r="G1091" s="847"/>
      <c r="H1091" s="847"/>
      <c r="I1091" s="50"/>
      <c r="J1091" s="1103"/>
      <c r="P1091" s="295"/>
      <c r="Q1091" s="379"/>
      <c r="R1091" s="296"/>
      <c r="S1091" s="296"/>
      <c r="T1091" s="297"/>
      <c r="U1091" s="296"/>
      <c r="V1091" s="298"/>
      <c r="W1091" s="298"/>
      <c r="X1091" s="296"/>
      <c r="Y1091" s="376"/>
    </row>
    <row r="1092" spans="1:25" x14ac:dyDescent="0.25">
      <c r="A1092" s="29"/>
      <c r="B1092" s="1100"/>
      <c r="C1092" s="50"/>
      <c r="D1092" s="50"/>
      <c r="E1092" s="845"/>
      <c r="F1092" s="50"/>
      <c r="G1092" s="847"/>
      <c r="H1092" s="847"/>
      <c r="I1092" s="50"/>
      <c r="J1092" s="1103"/>
      <c r="P1092" s="295"/>
      <c r="Q1092" s="379"/>
      <c r="R1092" s="296"/>
      <c r="S1092" s="296"/>
      <c r="T1092" s="297"/>
      <c r="U1092" s="296"/>
      <c r="V1092" s="298"/>
      <c r="W1092" s="298"/>
      <c r="X1092" s="296"/>
      <c r="Y1092" s="376"/>
    </row>
    <row r="1093" spans="1:25" x14ac:dyDescent="0.25">
      <c r="A1093" s="29"/>
      <c r="B1093" s="1100"/>
      <c r="C1093" s="50"/>
      <c r="D1093" s="50"/>
      <c r="E1093" s="845"/>
      <c r="F1093" s="50"/>
      <c r="G1093" s="847"/>
      <c r="H1093" s="847"/>
      <c r="I1093" s="50"/>
      <c r="J1093" s="1103"/>
      <c r="P1093" s="295"/>
      <c r="Q1093" s="379"/>
      <c r="R1093" s="296"/>
      <c r="S1093" s="296"/>
      <c r="T1093" s="297"/>
      <c r="U1093" s="296"/>
      <c r="V1093" s="298"/>
      <c r="W1093" s="298"/>
      <c r="X1093" s="296"/>
      <c r="Y1093" s="376"/>
    </row>
    <row r="1094" spans="1:25" x14ac:dyDescent="0.25">
      <c r="A1094" s="29"/>
      <c r="B1094" s="1100"/>
      <c r="C1094" s="50"/>
      <c r="D1094" s="50"/>
      <c r="E1094" s="845"/>
      <c r="F1094" s="50"/>
      <c r="G1094" s="847"/>
      <c r="H1094" s="847"/>
      <c r="I1094" s="50"/>
      <c r="J1094" s="1103"/>
      <c r="P1094" s="295"/>
      <c r="Q1094" s="379"/>
      <c r="R1094" s="296"/>
      <c r="S1094" s="296"/>
      <c r="T1094" s="297"/>
      <c r="U1094" s="296"/>
      <c r="V1094" s="298"/>
      <c r="W1094" s="298"/>
      <c r="X1094" s="296"/>
      <c r="Y1094" s="376"/>
    </row>
    <row r="1095" spans="1:25" x14ac:dyDescent="0.25">
      <c r="A1095" s="29"/>
      <c r="B1095" s="1100"/>
      <c r="C1095" s="50"/>
      <c r="D1095" s="50"/>
      <c r="E1095" s="845"/>
      <c r="F1095" s="50"/>
      <c r="G1095" s="847"/>
      <c r="H1095" s="847"/>
      <c r="I1095" s="50"/>
      <c r="J1095" s="1103"/>
      <c r="P1095" s="295"/>
      <c r="Q1095" s="379"/>
      <c r="R1095" s="296"/>
      <c r="S1095" s="296"/>
      <c r="T1095" s="297"/>
      <c r="U1095" s="296"/>
      <c r="V1095" s="298"/>
      <c r="W1095" s="298"/>
      <c r="X1095" s="296"/>
      <c r="Y1095" s="376"/>
    </row>
    <row r="1096" spans="1:25" x14ac:dyDescent="0.25">
      <c r="A1096" s="29"/>
      <c r="B1096" s="1100"/>
      <c r="C1096" s="50"/>
      <c r="D1096" s="50"/>
      <c r="E1096" s="845"/>
      <c r="F1096" s="50"/>
      <c r="G1096" s="847"/>
      <c r="H1096" s="847"/>
      <c r="I1096" s="50"/>
      <c r="J1096" s="1103"/>
      <c r="P1096" s="295"/>
      <c r="Q1096" s="379"/>
      <c r="R1096" s="296"/>
      <c r="S1096" s="296"/>
      <c r="T1096" s="297"/>
      <c r="U1096" s="296"/>
      <c r="V1096" s="298"/>
      <c r="W1096" s="298"/>
      <c r="X1096" s="296"/>
      <c r="Y1096" s="376"/>
    </row>
    <row r="1097" spans="1:25" x14ac:dyDescent="0.25">
      <c r="A1097" s="29"/>
      <c r="B1097" s="1100"/>
      <c r="C1097" s="50"/>
      <c r="D1097" s="50"/>
      <c r="E1097" s="845"/>
      <c r="F1097" s="50"/>
      <c r="G1097" s="847"/>
      <c r="H1097" s="847"/>
      <c r="I1097" s="50"/>
      <c r="J1097" s="1103"/>
      <c r="P1097" s="295"/>
      <c r="Q1097" s="379"/>
      <c r="R1097" s="296"/>
      <c r="S1097" s="296"/>
      <c r="T1097" s="297"/>
      <c r="U1097" s="296"/>
      <c r="V1097" s="298"/>
      <c r="W1097" s="298"/>
      <c r="X1097" s="296"/>
      <c r="Y1097" s="376"/>
    </row>
    <row r="1098" spans="1:25" x14ac:dyDescent="0.25">
      <c r="A1098" s="29"/>
      <c r="B1098" s="1100"/>
      <c r="C1098" s="50"/>
      <c r="D1098" s="50"/>
      <c r="E1098" s="845"/>
      <c r="F1098" s="50"/>
      <c r="G1098" s="847"/>
      <c r="H1098" s="847"/>
      <c r="I1098" s="50"/>
      <c r="J1098" s="1103"/>
      <c r="P1098" s="295"/>
      <c r="Q1098" s="379"/>
      <c r="R1098" s="296"/>
      <c r="S1098" s="296"/>
      <c r="T1098" s="297"/>
      <c r="U1098" s="296"/>
      <c r="V1098" s="298"/>
      <c r="W1098" s="298"/>
      <c r="X1098" s="296"/>
      <c r="Y1098" s="376"/>
    </row>
    <row r="1099" spans="1:25" x14ac:dyDescent="0.25">
      <c r="A1099" s="29"/>
      <c r="B1099" s="1100"/>
      <c r="C1099" s="50"/>
      <c r="D1099" s="50"/>
      <c r="E1099" s="845"/>
      <c r="F1099" s="50"/>
      <c r="G1099" s="847"/>
      <c r="H1099" s="847"/>
      <c r="I1099" s="50"/>
      <c r="J1099" s="1103"/>
      <c r="P1099" s="295"/>
      <c r="Q1099" s="379"/>
      <c r="R1099" s="296"/>
      <c r="S1099" s="296"/>
      <c r="T1099" s="297"/>
      <c r="U1099" s="296"/>
      <c r="V1099" s="298"/>
      <c r="W1099" s="298"/>
      <c r="X1099" s="296"/>
      <c r="Y1099" s="376"/>
    </row>
    <row r="1100" spans="1:25" x14ac:dyDescent="0.25">
      <c r="A1100" s="29"/>
      <c r="B1100" s="1100"/>
      <c r="C1100" s="50"/>
      <c r="D1100" s="50"/>
      <c r="E1100" s="845"/>
      <c r="F1100" s="50"/>
      <c r="G1100" s="847"/>
      <c r="H1100" s="847"/>
      <c r="I1100" s="50"/>
      <c r="J1100" s="1103"/>
      <c r="P1100" s="295"/>
      <c r="Q1100" s="379"/>
      <c r="R1100" s="296"/>
      <c r="S1100" s="296"/>
      <c r="T1100" s="297"/>
      <c r="U1100" s="296"/>
      <c r="V1100" s="298"/>
      <c r="W1100" s="298"/>
      <c r="X1100" s="296"/>
      <c r="Y1100" s="376"/>
    </row>
    <row r="1101" spans="1:25" x14ac:dyDescent="0.25">
      <c r="A1101" s="29"/>
      <c r="B1101" s="1100"/>
      <c r="C1101" s="50"/>
      <c r="D1101" s="50"/>
      <c r="E1101" s="845"/>
      <c r="F1101" s="50"/>
      <c r="G1101" s="847"/>
      <c r="H1101" s="847"/>
      <c r="I1101" s="50"/>
      <c r="J1101" s="1103"/>
      <c r="P1101" s="295"/>
      <c r="Q1101" s="379"/>
      <c r="R1101" s="296"/>
      <c r="S1101" s="296"/>
      <c r="T1101" s="297"/>
      <c r="U1101" s="296"/>
      <c r="V1101" s="298"/>
      <c r="W1101" s="298"/>
      <c r="X1101" s="296"/>
      <c r="Y1101" s="376"/>
    </row>
    <row r="1102" spans="1:25" x14ac:dyDescent="0.25">
      <c r="A1102" s="29"/>
      <c r="B1102" s="1100"/>
      <c r="C1102" s="50"/>
      <c r="D1102" s="50"/>
      <c r="E1102" s="845"/>
      <c r="F1102" s="50"/>
      <c r="G1102" s="847"/>
      <c r="H1102" s="847"/>
      <c r="I1102" s="50"/>
      <c r="J1102" s="1103"/>
      <c r="P1102" s="295"/>
      <c r="Q1102" s="379"/>
      <c r="R1102" s="296"/>
      <c r="S1102" s="296"/>
      <c r="T1102" s="297"/>
      <c r="U1102" s="296"/>
      <c r="V1102" s="298"/>
      <c r="W1102" s="298"/>
      <c r="X1102" s="296"/>
      <c r="Y1102" s="376"/>
    </row>
    <row r="1103" spans="1:25" x14ac:dyDescent="0.25">
      <c r="A1103" s="29"/>
      <c r="B1103" s="1100"/>
      <c r="C1103" s="50"/>
      <c r="D1103" s="50"/>
      <c r="E1103" s="845"/>
      <c r="F1103" s="50"/>
      <c r="G1103" s="847"/>
      <c r="H1103" s="847"/>
      <c r="I1103" s="50"/>
      <c r="J1103" s="1103"/>
      <c r="P1103" s="295"/>
      <c r="Q1103" s="379"/>
      <c r="R1103" s="296"/>
      <c r="S1103" s="296"/>
      <c r="T1103" s="297"/>
      <c r="U1103" s="296"/>
      <c r="V1103" s="298"/>
      <c r="W1103" s="298"/>
      <c r="X1103" s="296"/>
      <c r="Y1103" s="376"/>
    </row>
    <row r="1104" spans="1:25" x14ac:dyDescent="0.25">
      <c r="A1104" s="29"/>
      <c r="B1104" s="1100"/>
      <c r="C1104" s="50"/>
      <c r="D1104" s="50"/>
      <c r="E1104" s="845"/>
      <c r="F1104" s="50"/>
      <c r="G1104" s="847"/>
      <c r="H1104" s="847"/>
      <c r="I1104" s="50"/>
      <c r="J1104" s="1103"/>
      <c r="P1104" s="295"/>
      <c r="Q1104" s="379"/>
      <c r="R1104" s="296"/>
      <c r="S1104" s="296"/>
      <c r="T1104" s="297"/>
      <c r="U1104" s="296"/>
      <c r="V1104" s="298"/>
      <c r="W1104" s="298"/>
      <c r="X1104" s="296"/>
      <c r="Y1104" s="376"/>
    </row>
    <row r="1105" spans="1:25" x14ac:dyDescent="0.25">
      <c r="A1105" s="29"/>
      <c r="B1105" s="1100"/>
      <c r="C1105" s="50"/>
      <c r="D1105" s="50"/>
      <c r="E1105" s="845"/>
      <c r="F1105" s="50"/>
      <c r="G1105" s="847"/>
      <c r="H1105" s="847"/>
      <c r="I1105" s="50"/>
      <c r="J1105" s="1103"/>
      <c r="P1105" s="295"/>
      <c r="Q1105" s="379"/>
      <c r="R1105" s="296"/>
      <c r="S1105" s="296"/>
      <c r="T1105" s="297"/>
      <c r="U1105" s="296"/>
      <c r="V1105" s="298"/>
      <c r="W1105" s="298"/>
      <c r="X1105" s="296"/>
      <c r="Y1105" s="376"/>
    </row>
    <row r="1106" spans="1:25" x14ac:dyDescent="0.25">
      <c r="A1106" s="29"/>
      <c r="B1106" s="1100"/>
      <c r="C1106" s="50"/>
      <c r="D1106" s="50"/>
      <c r="E1106" s="845"/>
      <c r="F1106" s="50"/>
      <c r="G1106" s="847"/>
      <c r="H1106" s="847"/>
      <c r="I1106" s="50"/>
      <c r="J1106" s="1103"/>
      <c r="P1106" s="295"/>
      <c r="Q1106" s="379"/>
      <c r="R1106" s="296"/>
      <c r="S1106" s="296"/>
      <c r="T1106" s="297"/>
      <c r="U1106" s="296"/>
      <c r="V1106" s="298"/>
      <c r="W1106" s="298"/>
      <c r="X1106" s="296"/>
      <c r="Y1106" s="376"/>
    </row>
    <row r="1107" spans="1:25" x14ac:dyDescent="0.25">
      <c r="A1107" s="29"/>
      <c r="B1107" s="1100"/>
      <c r="C1107" s="50"/>
      <c r="D1107" s="50"/>
      <c r="E1107" s="845"/>
      <c r="F1107" s="50"/>
      <c r="G1107" s="847"/>
      <c r="H1107" s="847"/>
      <c r="I1107" s="50"/>
      <c r="J1107" s="1103"/>
      <c r="P1107" s="295"/>
      <c r="Q1107" s="379"/>
      <c r="R1107" s="296"/>
      <c r="S1107" s="296"/>
      <c r="T1107" s="297"/>
      <c r="U1107" s="296"/>
      <c r="V1107" s="298"/>
      <c r="W1107" s="298"/>
      <c r="X1107" s="296"/>
      <c r="Y1107" s="376"/>
    </row>
    <row r="1108" spans="1:25" x14ac:dyDescent="0.25">
      <c r="A1108" s="29"/>
      <c r="B1108" s="1100"/>
      <c r="C1108" s="50"/>
      <c r="D1108" s="50"/>
      <c r="E1108" s="845"/>
      <c r="F1108" s="50"/>
      <c r="G1108" s="847"/>
      <c r="H1108" s="847"/>
      <c r="I1108" s="50"/>
      <c r="J1108" s="1103"/>
      <c r="P1108" s="295"/>
      <c r="Q1108" s="379"/>
      <c r="R1108" s="296"/>
      <c r="S1108" s="296"/>
      <c r="T1108" s="297"/>
      <c r="U1108" s="296"/>
      <c r="V1108" s="298"/>
      <c r="W1108" s="298"/>
      <c r="X1108" s="296"/>
      <c r="Y1108" s="376"/>
    </row>
    <row r="1109" spans="1:25" x14ac:dyDescent="0.25">
      <c r="A1109" s="29"/>
      <c r="B1109" s="1100"/>
      <c r="C1109" s="50"/>
      <c r="D1109" s="50"/>
      <c r="E1109" s="845"/>
      <c r="F1109" s="50"/>
      <c r="G1109" s="847"/>
      <c r="H1109" s="847"/>
      <c r="I1109" s="50"/>
      <c r="J1109" s="1103"/>
      <c r="P1109" s="295"/>
      <c r="Q1109" s="379"/>
      <c r="R1109" s="296"/>
      <c r="S1109" s="296"/>
      <c r="T1109" s="297"/>
      <c r="U1109" s="296"/>
      <c r="V1109" s="298"/>
      <c r="W1109" s="298"/>
      <c r="X1109" s="296"/>
      <c r="Y1109" s="376"/>
    </row>
    <row r="1110" spans="1:25" x14ac:dyDescent="0.25">
      <c r="A1110" s="29"/>
      <c r="B1110" s="1100"/>
      <c r="C1110" s="50"/>
      <c r="D1110" s="50"/>
      <c r="E1110" s="845"/>
      <c r="F1110" s="50"/>
      <c r="G1110" s="847"/>
      <c r="H1110" s="847"/>
      <c r="I1110" s="50"/>
      <c r="J1110" s="1103"/>
      <c r="P1110" s="295"/>
      <c r="Q1110" s="379"/>
      <c r="R1110" s="296"/>
      <c r="S1110" s="296"/>
      <c r="T1110" s="297"/>
      <c r="U1110" s="296"/>
      <c r="V1110" s="298"/>
      <c r="W1110" s="298"/>
      <c r="X1110" s="296"/>
      <c r="Y1110" s="376"/>
    </row>
    <row r="1111" spans="1:25" x14ac:dyDescent="0.25">
      <c r="A1111" s="29"/>
      <c r="B1111" s="1100"/>
      <c r="C1111" s="50"/>
      <c r="D1111" s="50"/>
      <c r="E1111" s="845"/>
      <c r="F1111" s="50"/>
      <c r="G1111" s="847"/>
      <c r="H1111" s="847"/>
      <c r="I1111" s="50"/>
      <c r="J1111" s="1103"/>
      <c r="P1111" s="295"/>
      <c r="Q1111" s="379"/>
      <c r="R1111" s="296"/>
      <c r="S1111" s="296"/>
      <c r="T1111" s="297"/>
      <c r="U1111" s="296"/>
      <c r="V1111" s="298"/>
      <c r="W1111" s="298"/>
      <c r="X1111" s="296"/>
      <c r="Y1111" s="376"/>
    </row>
    <row r="1112" spans="1:25" x14ac:dyDescent="0.25">
      <c r="A1112" s="29"/>
      <c r="B1112" s="1100"/>
      <c r="C1112" s="50"/>
      <c r="D1112" s="50"/>
      <c r="E1112" s="845"/>
      <c r="F1112" s="50"/>
      <c r="G1112" s="847"/>
      <c r="H1112" s="847"/>
      <c r="I1112" s="50"/>
      <c r="J1112" s="1103"/>
      <c r="P1112" s="295"/>
      <c r="Q1112" s="379"/>
      <c r="R1112" s="296"/>
      <c r="S1112" s="296"/>
      <c r="T1112" s="297"/>
      <c r="U1112" s="296"/>
      <c r="V1112" s="298"/>
      <c r="W1112" s="298"/>
      <c r="X1112" s="296"/>
      <c r="Y1112" s="376"/>
    </row>
    <row r="1113" spans="1:25" x14ac:dyDescent="0.25">
      <c r="A1113" s="29"/>
      <c r="B1113" s="1100"/>
      <c r="C1113" s="50"/>
      <c r="D1113" s="50"/>
      <c r="E1113" s="845"/>
      <c r="F1113" s="50"/>
      <c r="G1113" s="847"/>
      <c r="H1113" s="847"/>
      <c r="I1113" s="50"/>
      <c r="J1113" s="1103"/>
      <c r="P1113" s="295"/>
      <c r="Q1113" s="379"/>
      <c r="R1113" s="296"/>
      <c r="S1113" s="296"/>
      <c r="T1113" s="297"/>
      <c r="U1113" s="296"/>
      <c r="V1113" s="298"/>
      <c r="W1113" s="298"/>
      <c r="X1113" s="296"/>
      <c r="Y1113" s="376"/>
    </row>
    <row r="1114" spans="1:25" x14ac:dyDescent="0.25">
      <c r="A1114" s="29"/>
      <c r="B1114" s="1100"/>
      <c r="C1114" s="50"/>
      <c r="D1114" s="50"/>
      <c r="E1114" s="845"/>
      <c r="F1114" s="50"/>
      <c r="G1114" s="847"/>
      <c r="H1114" s="847"/>
      <c r="I1114" s="50"/>
      <c r="J1114" s="1103"/>
      <c r="P1114" s="295"/>
      <c r="Q1114" s="379"/>
      <c r="R1114" s="296"/>
      <c r="S1114" s="296"/>
      <c r="T1114" s="297"/>
      <c r="U1114" s="296"/>
      <c r="V1114" s="298"/>
      <c r="W1114" s="298"/>
      <c r="X1114" s="296"/>
      <c r="Y1114" s="376"/>
    </row>
    <row r="1115" spans="1:25" x14ac:dyDescent="0.25">
      <c r="A1115" s="29"/>
      <c r="B1115" s="1100"/>
      <c r="C1115" s="50"/>
      <c r="D1115" s="50"/>
      <c r="E1115" s="845"/>
      <c r="F1115" s="50"/>
      <c r="G1115" s="847"/>
      <c r="H1115" s="847"/>
      <c r="I1115" s="50"/>
      <c r="J1115" s="1103"/>
      <c r="P1115" s="1"/>
      <c r="Q1115" s="2"/>
      <c r="R1115" s="3"/>
      <c r="S1115" s="3"/>
      <c r="T1115" s="1"/>
      <c r="U1115" s="3"/>
      <c r="V1115" s="12"/>
      <c r="W1115" s="298"/>
      <c r="X1115" s="296"/>
      <c r="Y1115" s="377"/>
    </row>
    <row r="1116" spans="1:25" x14ac:dyDescent="0.25">
      <c r="A1116" s="29"/>
      <c r="B1116" s="1100"/>
      <c r="C1116" s="50"/>
      <c r="D1116" s="50"/>
      <c r="E1116" s="845"/>
      <c r="F1116" s="50"/>
      <c r="G1116" s="847"/>
      <c r="H1116" s="847"/>
      <c r="I1116" s="50"/>
      <c r="J1116" s="1103"/>
      <c r="P1116" s="1"/>
      <c r="Q1116" s="2"/>
      <c r="R1116" s="3"/>
      <c r="S1116" s="3"/>
      <c r="T1116" s="1"/>
      <c r="U1116" s="3"/>
      <c r="V1116" s="12"/>
      <c r="W1116" s="298"/>
      <c r="X1116" s="296"/>
      <c r="Y1116" s="377"/>
    </row>
    <row r="1117" spans="1:25" x14ac:dyDescent="0.25">
      <c r="A1117" s="29"/>
      <c r="B1117" s="1100"/>
      <c r="C1117" s="50"/>
      <c r="D1117" s="50"/>
      <c r="E1117" s="845"/>
      <c r="F1117" s="50"/>
      <c r="G1117" s="847"/>
      <c r="H1117" s="847"/>
      <c r="I1117" s="50"/>
      <c r="J1117" s="1103"/>
      <c r="P1117" s="1"/>
      <c r="Q1117" s="2"/>
      <c r="R1117" s="3"/>
      <c r="S1117" s="3"/>
      <c r="T1117" s="1"/>
      <c r="U1117" s="3"/>
      <c r="V1117" s="12"/>
      <c r="W1117" s="298"/>
      <c r="X1117" s="296"/>
      <c r="Y1117" s="377"/>
    </row>
    <row r="1118" spans="1:25" x14ac:dyDescent="0.25">
      <c r="A1118" s="29"/>
      <c r="B1118" s="1100"/>
      <c r="C1118" s="50"/>
      <c r="D1118" s="50"/>
      <c r="E1118" s="845"/>
      <c r="F1118" s="50"/>
      <c r="G1118" s="847"/>
      <c r="H1118" s="847"/>
      <c r="I1118" s="50"/>
      <c r="J1118" s="1103"/>
      <c r="P1118" s="295"/>
      <c r="Q1118" s="379"/>
      <c r="R1118" s="296"/>
      <c r="S1118" s="296"/>
      <c r="T1118" s="297"/>
      <c r="U1118" s="296"/>
      <c r="V1118" s="298"/>
      <c r="W1118" s="298"/>
      <c r="X1118" s="296"/>
      <c r="Y1118" s="376"/>
    </row>
    <row r="1119" spans="1:25" x14ac:dyDescent="0.25">
      <c r="A1119" s="29"/>
      <c r="B1119" s="1100"/>
      <c r="C1119" s="50"/>
      <c r="D1119" s="50"/>
      <c r="E1119" s="845"/>
      <c r="F1119" s="50"/>
      <c r="G1119" s="847"/>
      <c r="H1119" s="847"/>
      <c r="I1119" s="50"/>
      <c r="J1119" s="1103"/>
      <c r="P1119" s="295"/>
      <c r="Q1119" s="379"/>
      <c r="R1119" s="296"/>
      <c r="S1119" s="296"/>
      <c r="T1119" s="297"/>
      <c r="U1119" s="296"/>
      <c r="V1119" s="298"/>
      <c r="W1119" s="298"/>
      <c r="X1119" s="296"/>
      <c r="Y1119" s="376"/>
    </row>
    <row r="1120" spans="1:25" x14ac:dyDescent="0.25">
      <c r="A1120" s="29"/>
      <c r="B1120" s="1100"/>
      <c r="C1120" s="50"/>
      <c r="D1120" s="50"/>
      <c r="E1120" s="845"/>
      <c r="F1120" s="50"/>
      <c r="G1120" s="847"/>
      <c r="H1120" s="847"/>
      <c r="I1120" s="50"/>
      <c r="J1120" s="1103"/>
      <c r="P1120" s="295"/>
      <c r="Q1120" s="379"/>
      <c r="R1120" s="296"/>
      <c r="S1120" s="296"/>
      <c r="T1120" s="297"/>
      <c r="U1120" s="296"/>
      <c r="V1120" s="298"/>
      <c r="W1120" s="298"/>
      <c r="X1120" s="296"/>
      <c r="Y1120" s="376"/>
    </row>
    <row r="1121" spans="1:25" x14ac:dyDescent="0.25">
      <c r="A1121" s="29"/>
      <c r="B1121" s="1100"/>
      <c r="C1121" s="50"/>
      <c r="D1121" s="50"/>
      <c r="E1121" s="845"/>
      <c r="F1121" s="50"/>
      <c r="G1121" s="847"/>
      <c r="H1121" s="847"/>
      <c r="I1121" s="50"/>
      <c r="J1121" s="1103"/>
      <c r="P1121" s="295"/>
      <c r="Q1121" s="379"/>
      <c r="R1121" s="296"/>
      <c r="S1121" s="296"/>
      <c r="T1121" s="297"/>
      <c r="U1121" s="296"/>
      <c r="V1121" s="298"/>
      <c r="W1121" s="298"/>
      <c r="X1121" s="296"/>
      <c r="Y1121" s="376"/>
    </row>
    <row r="1122" spans="1:25" x14ac:dyDescent="0.25">
      <c r="A1122" s="29"/>
      <c r="B1122" s="1100"/>
      <c r="C1122" s="50"/>
      <c r="D1122" s="50"/>
      <c r="E1122" s="845"/>
      <c r="F1122" s="50"/>
      <c r="G1122" s="847"/>
      <c r="H1122" s="847"/>
      <c r="I1122" s="50"/>
      <c r="J1122" s="1103"/>
      <c r="P1122" s="295"/>
      <c r="Q1122" s="379"/>
      <c r="R1122" s="296"/>
      <c r="S1122" s="296"/>
      <c r="T1122" s="297"/>
      <c r="U1122" s="296"/>
      <c r="V1122" s="298"/>
      <c r="W1122" s="298"/>
      <c r="X1122" s="296"/>
      <c r="Y1122" s="376"/>
    </row>
    <row r="1123" spans="1:25" x14ac:dyDescent="0.25">
      <c r="A1123" s="29"/>
      <c r="B1123" s="1100"/>
      <c r="C1123" s="50"/>
      <c r="D1123" s="50"/>
      <c r="E1123" s="845"/>
      <c r="F1123" s="50"/>
      <c r="G1123" s="847"/>
      <c r="H1123" s="847"/>
      <c r="I1123" s="50"/>
      <c r="J1123" s="1103"/>
      <c r="P1123" s="295"/>
      <c r="Q1123" s="379"/>
      <c r="R1123" s="296"/>
      <c r="S1123" s="296"/>
      <c r="T1123" s="297"/>
      <c r="U1123" s="296"/>
      <c r="V1123" s="298"/>
      <c r="W1123" s="298"/>
      <c r="X1123" s="296"/>
      <c r="Y1123" s="376"/>
    </row>
    <row r="1124" spans="1:25" x14ac:dyDescent="0.25">
      <c r="A1124" s="29"/>
      <c r="B1124" s="1100"/>
      <c r="C1124" s="50"/>
      <c r="D1124" s="50"/>
      <c r="E1124" s="845"/>
      <c r="F1124" s="50"/>
      <c r="G1124" s="847"/>
      <c r="H1124" s="847"/>
      <c r="I1124" s="50"/>
      <c r="J1124" s="1103"/>
      <c r="P1124" s="295"/>
      <c r="Q1124" s="379"/>
      <c r="R1124" s="296"/>
      <c r="S1124" s="296"/>
      <c r="T1124" s="297"/>
      <c r="U1124" s="296"/>
      <c r="V1124" s="298"/>
      <c r="W1124" s="298"/>
      <c r="X1124" s="296"/>
      <c r="Y1124" s="376"/>
    </row>
    <row r="1125" spans="1:25" x14ac:dyDescent="0.25">
      <c r="A1125" s="29"/>
      <c r="B1125" s="1100"/>
      <c r="C1125" s="50"/>
      <c r="D1125" s="50"/>
      <c r="E1125" s="845"/>
      <c r="F1125" s="50"/>
      <c r="G1125" s="847"/>
      <c r="H1125" s="847"/>
      <c r="I1125" s="50"/>
      <c r="J1125" s="1103"/>
      <c r="P1125" s="295"/>
      <c r="Q1125" s="379"/>
      <c r="R1125" s="296"/>
      <c r="S1125" s="296"/>
      <c r="T1125" s="297"/>
      <c r="U1125" s="296"/>
      <c r="V1125" s="298"/>
      <c r="W1125" s="298"/>
      <c r="X1125" s="296"/>
      <c r="Y1125" s="376"/>
    </row>
    <row r="1126" spans="1:25" x14ac:dyDescent="0.25">
      <c r="A1126" s="29"/>
      <c r="B1126" s="1100"/>
      <c r="C1126" s="50"/>
      <c r="D1126" s="50"/>
      <c r="E1126" s="845"/>
      <c r="F1126" s="50"/>
      <c r="G1126" s="847"/>
      <c r="H1126" s="847"/>
      <c r="I1126" s="50"/>
      <c r="J1126" s="1103"/>
      <c r="P1126" s="295"/>
      <c r="Q1126" s="379"/>
      <c r="R1126" s="296"/>
      <c r="S1126" s="296"/>
      <c r="T1126" s="297"/>
      <c r="U1126" s="296"/>
      <c r="V1126" s="298"/>
      <c r="W1126" s="298"/>
      <c r="X1126" s="296"/>
      <c r="Y1126" s="376"/>
    </row>
    <row r="1127" spans="1:25" x14ac:dyDescent="0.25">
      <c r="A1127" s="29"/>
      <c r="B1127" s="1100"/>
      <c r="C1127" s="50"/>
      <c r="D1127" s="50"/>
      <c r="E1127" s="845"/>
      <c r="F1127" s="50"/>
      <c r="G1127" s="847"/>
      <c r="H1127" s="847"/>
      <c r="I1127" s="50"/>
      <c r="J1127" s="1103"/>
      <c r="P1127" s="295"/>
      <c r="Q1127" s="379"/>
      <c r="R1127" s="296"/>
      <c r="S1127" s="296"/>
      <c r="T1127" s="297"/>
      <c r="U1127" s="296"/>
      <c r="V1127" s="298"/>
      <c r="W1127" s="298"/>
      <c r="X1127" s="296"/>
      <c r="Y1127" s="376"/>
    </row>
    <row r="1128" spans="1:25" x14ac:dyDescent="0.25">
      <c r="A1128" s="29"/>
      <c r="B1128" s="1100"/>
      <c r="C1128" s="50"/>
      <c r="D1128" s="50"/>
      <c r="E1128" s="845"/>
      <c r="F1128" s="50"/>
      <c r="G1128" s="847"/>
      <c r="H1128" s="847"/>
      <c r="I1128" s="50"/>
      <c r="J1128" s="1103"/>
      <c r="P1128" s="295"/>
      <c r="Q1128" s="379"/>
      <c r="R1128" s="296"/>
      <c r="S1128" s="296"/>
      <c r="T1128" s="297"/>
      <c r="U1128" s="296"/>
      <c r="V1128" s="298"/>
      <c r="W1128" s="298"/>
      <c r="X1128" s="296"/>
      <c r="Y1128" s="376"/>
    </row>
    <row r="1129" spans="1:25" x14ac:dyDescent="0.25">
      <c r="A1129" s="29"/>
      <c r="B1129" s="1100"/>
      <c r="C1129" s="50"/>
      <c r="D1129" s="50"/>
      <c r="E1129" s="845"/>
      <c r="F1129" s="50"/>
      <c r="G1129" s="847"/>
      <c r="H1129" s="847"/>
      <c r="I1129" s="50"/>
      <c r="J1129" s="1103"/>
      <c r="P1129" s="1"/>
      <c r="Q1129" s="2"/>
      <c r="R1129" s="3"/>
      <c r="S1129" s="3"/>
      <c r="T1129" s="1"/>
      <c r="U1129" s="3"/>
      <c r="V1129" s="12"/>
      <c r="W1129" s="298"/>
      <c r="X1129" s="296"/>
      <c r="Y1129" s="377"/>
    </row>
    <row r="1130" spans="1:25" x14ac:dyDescent="0.25">
      <c r="A1130" s="29"/>
      <c r="B1130" s="1100"/>
      <c r="C1130" s="50"/>
      <c r="D1130" s="50"/>
      <c r="E1130" s="845"/>
      <c r="F1130" s="50"/>
      <c r="G1130" s="847"/>
      <c r="H1130" s="847"/>
      <c r="I1130" s="50"/>
      <c r="J1130" s="1103"/>
      <c r="P1130" s="1"/>
      <c r="Q1130" s="2"/>
      <c r="R1130" s="3"/>
      <c r="S1130" s="3"/>
      <c r="T1130" s="1"/>
      <c r="U1130" s="3"/>
      <c r="V1130" s="12"/>
      <c r="W1130" s="298"/>
      <c r="X1130" s="296"/>
      <c r="Y1130" s="377"/>
    </row>
    <row r="1131" spans="1:25" x14ac:dyDescent="0.25">
      <c r="A1131" s="29"/>
      <c r="B1131" s="1100"/>
      <c r="C1131" s="50"/>
      <c r="D1131" s="50"/>
      <c r="E1131" s="845"/>
      <c r="F1131" s="50"/>
      <c r="G1131" s="847"/>
      <c r="H1131" s="847"/>
      <c r="I1131" s="50"/>
      <c r="J1131" s="1103"/>
      <c r="P1131" s="1"/>
      <c r="Q1131" s="2"/>
      <c r="R1131" s="3"/>
      <c r="S1131" s="3"/>
      <c r="T1131" s="1"/>
      <c r="U1131" s="3"/>
      <c r="V1131" s="12"/>
      <c r="W1131" s="298"/>
      <c r="X1131" s="296"/>
      <c r="Y1131" s="377"/>
    </row>
    <row r="1132" spans="1:25" x14ac:dyDescent="0.25">
      <c r="A1132" s="29"/>
      <c r="B1132" s="1100"/>
      <c r="C1132" s="50"/>
      <c r="D1132" s="50"/>
      <c r="E1132" s="845"/>
      <c r="F1132" s="50"/>
      <c r="G1132" s="847"/>
      <c r="H1132" s="847"/>
      <c r="I1132" s="50"/>
      <c r="J1132" s="1103"/>
      <c r="P1132" s="1"/>
      <c r="Q1132" s="2"/>
      <c r="R1132" s="3"/>
      <c r="S1132" s="3"/>
      <c r="T1132" s="1"/>
      <c r="U1132" s="3"/>
      <c r="V1132" s="12"/>
      <c r="W1132" s="298"/>
      <c r="X1132" s="296"/>
      <c r="Y1132" s="377"/>
    </row>
    <row r="1133" spans="1:25" x14ac:dyDescent="0.25">
      <c r="A1133" s="29"/>
      <c r="B1133" s="1100"/>
      <c r="C1133" s="50"/>
      <c r="D1133" s="50"/>
      <c r="E1133" s="845"/>
      <c r="F1133" s="50"/>
      <c r="G1133" s="847"/>
      <c r="H1133" s="847"/>
      <c r="I1133" s="50"/>
      <c r="J1133" s="1103"/>
      <c r="P1133" s="1"/>
      <c r="Q1133" s="2"/>
      <c r="R1133" s="3"/>
      <c r="S1133" s="3"/>
      <c r="T1133" s="1"/>
      <c r="U1133" s="3"/>
      <c r="V1133" s="12"/>
      <c r="W1133" s="298"/>
      <c r="X1133" s="296"/>
      <c r="Y1133" s="377"/>
    </row>
    <row r="1134" spans="1:25" x14ac:dyDescent="0.25">
      <c r="A1134" s="29"/>
      <c r="B1134" s="1100"/>
      <c r="C1134" s="50"/>
      <c r="D1134" s="50"/>
      <c r="E1134" s="845"/>
      <c r="F1134" s="50"/>
      <c r="G1134" s="847"/>
      <c r="H1134" s="847"/>
      <c r="I1134" s="50"/>
      <c r="J1134" s="1103"/>
      <c r="P1134" s="295"/>
      <c r="Q1134" s="379"/>
      <c r="R1134" s="296"/>
      <c r="S1134" s="296"/>
      <c r="T1134" s="297"/>
      <c r="U1134" s="296"/>
      <c r="V1134" s="298"/>
      <c r="W1134" s="298"/>
      <c r="X1134" s="296"/>
      <c r="Y1134" s="376"/>
    </row>
    <row r="1135" spans="1:25" x14ac:dyDescent="0.25">
      <c r="A1135" s="29"/>
      <c r="B1135" s="1100"/>
      <c r="C1135" s="50"/>
      <c r="D1135" s="50"/>
      <c r="E1135" s="845"/>
      <c r="F1135" s="50"/>
      <c r="G1135" s="847"/>
      <c r="H1135" s="847"/>
      <c r="I1135" s="50"/>
      <c r="J1135" s="1103"/>
      <c r="P1135" s="295"/>
      <c r="Q1135" s="379"/>
      <c r="R1135" s="296"/>
      <c r="S1135" s="296"/>
      <c r="T1135" s="297"/>
      <c r="U1135" s="296"/>
      <c r="V1135" s="298"/>
      <c r="W1135" s="298"/>
      <c r="X1135" s="296"/>
      <c r="Y1135" s="376"/>
    </row>
    <row r="1136" spans="1:25" x14ac:dyDescent="0.25">
      <c r="A1136" s="29"/>
      <c r="B1136" s="1100"/>
      <c r="C1136" s="50"/>
      <c r="D1136" s="50"/>
      <c r="E1136" s="845"/>
      <c r="F1136" s="50"/>
      <c r="G1136" s="847"/>
      <c r="H1136" s="847"/>
      <c r="I1136" s="50"/>
      <c r="J1136" s="1103"/>
      <c r="P1136" s="295"/>
      <c r="Q1136" s="379"/>
      <c r="R1136" s="296"/>
      <c r="S1136" s="296"/>
      <c r="T1136" s="297"/>
      <c r="U1136" s="296"/>
      <c r="V1136" s="298"/>
      <c r="W1136" s="298"/>
      <c r="X1136" s="296"/>
      <c r="Y1136" s="376"/>
    </row>
    <row r="1137" spans="1:25" x14ac:dyDescent="0.25">
      <c r="A1137" s="29"/>
      <c r="B1137" s="1100"/>
      <c r="C1137" s="50"/>
      <c r="D1137" s="50"/>
      <c r="E1137" s="845"/>
      <c r="F1137" s="50"/>
      <c r="G1137" s="847"/>
      <c r="H1137" s="847"/>
      <c r="I1137" s="50"/>
      <c r="J1137" s="1103"/>
      <c r="P1137" s="295"/>
      <c r="Q1137" s="379"/>
      <c r="R1137" s="296"/>
      <c r="S1137" s="296"/>
      <c r="T1137" s="297"/>
      <c r="U1137" s="296"/>
      <c r="V1137" s="298"/>
      <c r="W1137" s="298"/>
      <c r="X1137" s="296"/>
      <c r="Y1137" s="376"/>
    </row>
    <row r="1138" spans="1:25" x14ac:dyDescent="0.25">
      <c r="A1138" s="29"/>
      <c r="B1138" s="1100"/>
      <c r="C1138" s="50"/>
      <c r="D1138" s="50"/>
      <c r="E1138" s="845"/>
      <c r="F1138" s="50"/>
      <c r="G1138" s="847"/>
      <c r="H1138" s="847"/>
      <c r="I1138" s="50"/>
      <c r="J1138" s="1103"/>
      <c r="P1138" s="295"/>
      <c r="Q1138" s="379"/>
      <c r="R1138" s="296"/>
      <c r="S1138" s="296"/>
      <c r="T1138" s="297"/>
      <c r="U1138" s="296"/>
      <c r="V1138" s="298"/>
      <c r="W1138" s="298"/>
      <c r="X1138" s="296"/>
      <c r="Y1138" s="376"/>
    </row>
    <row r="1139" spans="1:25" x14ac:dyDescent="0.25">
      <c r="A1139" s="29"/>
      <c r="B1139" s="1100"/>
      <c r="C1139" s="50"/>
      <c r="D1139" s="50"/>
      <c r="E1139" s="845"/>
      <c r="F1139" s="50"/>
      <c r="G1139" s="847"/>
      <c r="H1139" s="847"/>
      <c r="I1139" s="50"/>
      <c r="J1139" s="1103"/>
      <c r="P1139" s="295"/>
      <c r="Q1139" s="379"/>
      <c r="R1139" s="296"/>
      <c r="S1139" s="296"/>
      <c r="T1139" s="297"/>
      <c r="U1139" s="296"/>
      <c r="V1139" s="298"/>
      <c r="W1139" s="298"/>
      <c r="X1139" s="296"/>
      <c r="Y1139" s="376"/>
    </row>
    <row r="1140" spans="1:25" x14ac:dyDescent="0.25">
      <c r="A1140" s="29"/>
      <c r="B1140" s="1100"/>
      <c r="C1140" s="50"/>
      <c r="D1140" s="50"/>
      <c r="E1140" s="845"/>
      <c r="F1140" s="50"/>
      <c r="G1140" s="847"/>
      <c r="H1140" s="847"/>
      <c r="I1140" s="50"/>
      <c r="J1140" s="1103"/>
      <c r="P1140" s="295"/>
      <c r="Q1140" s="379"/>
      <c r="R1140" s="296"/>
      <c r="S1140" s="296"/>
      <c r="T1140" s="297"/>
      <c r="U1140" s="296"/>
      <c r="V1140" s="298"/>
      <c r="W1140" s="298"/>
      <c r="X1140" s="296"/>
      <c r="Y1140" s="376"/>
    </row>
    <row r="1141" spans="1:25" x14ac:dyDescent="0.25">
      <c r="A1141" s="29"/>
      <c r="B1141" s="1100"/>
      <c r="C1141" s="50"/>
      <c r="D1141" s="50"/>
      <c r="E1141" s="845"/>
      <c r="F1141" s="50"/>
      <c r="G1141" s="847"/>
      <c r="H1141" s="847"/>
      <c r="I1141" s="50"/>
      <c r="J1141" s="1103"/>
      <c r="P1141" s="295"/>
      <c r="Q1141" s="379"/>
      <c r="R1141" s="296"/>
      <c r="S1141" s="296"/>
      <c r="T1141" s="297"/>
      <c r="U1141" s="296"/>
      <c r="V1141" s="298"/>
      <c r="W1141" s="298"/>
      <c r="X1141" s="296"/>
      <c r="Y1141" s="376"/>
    </row>
    <row r="1142" spans="1:25" x14ac:dyDescent="0.25">
      <c r="A1142" s="29"/>
      <c r="B1142" s="1100"/>
      <c r="C1142" s="50"/>
      <c r="D1142" s="50"/>
      <c r="E1142" s="845"/>
      <c r="F1142" s="50"/>
      <c r="G1142" s="847"/>
      <c r="H1142" s="847"/>
      <c r="I1142" s="50"/>
      <c r="J1142" s="1103"/>
      <c r="P1142" s="295"/>
      <c r="Q1142" s="379"/>
      <c r="R1142" s="296"/>
      <c r="S1142" s="296"/>
      <c r="T1142" s="297"/>
      <c r="U1142" s="296"/>
      <c r="V1142" s="298"/>
      <c r="W1142" s="298"/>
      <c r="X1142" s="296"/>
      <c r="Y1142" s="376"/>
    </row>
    <row r="1143" spans="1:25" x14ac:dyDescent="0.25">
      <c r="A1143" s="29"/>
      <c r="B1143" s="1100"/>
      <c r="C1143" s="50"/>
      <c r="D1143" s="50"/>
      <c r="E1143" s="845"/>
      <c r="F1143" s="50"/>
      <c r="G1143" s="847"/>
      <c r="H1143" s="847"/>
      <c r="I1143" s="50"/>
      <c r="J1143" s="1103"/>
      <c r="P1143" s="295"/>
      <c r="Q1143" s="379"/>
      <c r="R1143" s="296"/>
      <c r="S1143" s="296"/>
      <c r="T1143" s="297"/>
      <c r="U1143" s="296"/>
      <c r="V1143" s="298"/>
      <c r="W1143" s="298"/>
      <c r="X1143" s="296"/>
      <c r="Y1143" s="376"/>
    </row>
    <row r="1144" spans="1:25" x14ac:dyDescent="0.25">
      <c r="A1144" s="29"/>
      <c r="B1144" s="1100"/>
      <c r="C1144" s="50"/>
      <c r="D1144" s="50"/>
      <c r="E1144" s="845"/>
      <c r="F1144" s="50"/>
      <c r="G1144" s="847"/>
      <c r="H1144" s="847"/>
      <c r="I1144" s="50"/>
      <c r="J1144" s="1103"/>
      <c r="P1144" s="295"/>
      <c r="Q1144" s="379"/>
      <c r="R1144" s="296"/>
      <c r="S1144" s="296"/>
      <c r="T1144" s="297"/>
      <c r="U1144" s="296"/>
      <c r="V1144" s="298"/>
      <c r="W1144" s="298"/>
      <c r="X1144" s="296"/>
      <c r="Y1144" s="376"/>
    </row>
    <row r="1145" spans="1:25" x14ac:dyDescent="0.25">
      <c r="A1145" s="29"/>
      <c r="B1145" s="1100"/>
      <c r="C1145" s="50"/>
      <c r="D1145" s="50"/>
      <c r="E1145" s="845"/>
      <c r="F1145" s="50"/>
      <c r="G1145" s="847"/>
      <c r="H1145" s="847"/>
      <c r="I1145" s="50"/>
      <c r="J1145" s="1103"/>
      <c r="P1145" s="295"/>
      <c r="Q1145" s="379"/>
      <c r="R1145" s="296"/>
      <c r="S1145" s="296"/>
      <c r="T1145" s="297"/>
      <c r="U1145" s="296"/>
      <c r="V1145" s="298"/>
      <c r="W1145" s="298"/>
      <c r="X1145" s="296"/>
      <c r="Y1145" s="376"/>
    </row>
    <row r="1146" spans="1:25" x14ac:dyDescent="0.25">
      <c r="A1146" s="29"/>
      <c r="B1146" s="1100"/>
      <c r="C1146" s="50"/>
      <c r="D1146" s="50"/>
      <c r="E1146" s="845"/>
      <c r="F1146" s="50"/>
      <c r="G1146" s="847"/>
      <c r="H1146" s="847"/>
      <c r="I1146" s="50"/>
      <c r="J1146" s="1103"/>
      <c r="P1146" s="295"/>
      <c r="Q1146" s="379"/>
      <c r="R1146" s="296"/>
      <c r="S1146" s="296"/>
      <c r="T1146" s="297"/>
      <c r="U1146" s="296"/>
      <c r="V1146" s="298"/>
      <c r="W1146" s="298"/>
      <c r="X1146" s="296"/>
      <c r="Y1146" s="376"/>
    </row>
    <row r="1147" spans="1:25" x14ac:dyDescent="0.25">
      <c r="A1147" s="29"/>
      <c r="B1147" s="1100"/>
      <c r="C1147" s="50"/>
      <c r="D1147" s="50"/>
      <c r="E1147" s="845"/>
      <c r="F1147" s="50"/>
      <c r="G1147" s="847"/>
      <c r="H1147" s="847"/>
      <c r="I1147" s="50"/>
      <c r="J1147" s="1103"/>
      <c r="P1147" s="295"/>
      <c r="Q1147" s="379"/>
      <c r="R1147" s="296"/>
      <c r="S1147" s="296"/>
      <c r="T1147" s="297"/>
      <c r="U1147" s="296"/>
      <c r="V1147" s="298"/>
      <c r="W1147" s="298"/>
      <c r="X1147" s="296"/>
      <c r="Y1147" s="376"/>
    </row>
    <row r="1148" spans="1:25" x14ac:dyDescent="0.25">
      <c r="A1148" s="29"/>
      <c r="B1148" s="1100"/>
      <c r="C1148" s="50"/>
      <c r="D1148" s="50"/>
      <c r="E1148" s="845"/>
      <c r="F1148" s="50"/>
      <c r="G1148" s="847"/>
      <c r="H1148" s="847"/>
      <c r="I1148" s="50"/>
      <c r="J1148" s="1103"/>
      <c r="P1148" s="295"/>
      <c r="Q1148" s="379"/>
      <c r="R1148" s="296"/>
      <c r="S1148" s="296"/>
      <c r="T1148" s="297"/>
      <c r="U1148" s="296"/>
      <c r="V1148" s="298"/>
      <c r="W1148" s="298"/>
      <c r="X1148" s="296"/>
      <c r="Y1148" s="376"/>
    </row>
    <row r="1149" spans="1:25" x14ac:dyDescent="0.25">
      <c r="A1149" s="29"/>
      <c r="B1149" s="1100"/>
      <c r="C1149" s="50"/>
      <c r="D1149" s="50"/>
      <c r="E1149" s="845"/>
      <c r="F1149" s="50"/>
      <c r="G1149" s="847"/>
      <c r="H1149" s="847"/>
      <c r="I1149" s="50"/>
      <c r="J1149" s="1103"/>
      <c r="P1149" s="295"/>
      <c r="Q1149" s="379"/>
      <c r="R1149" s="296"/>
      <c r="S1149" s="296"/>
      <c r="T1149" s="295"/>
      <c r="U1149" s="296"/>
      <c r="V1149" s="298"/>
      <c r="W1149" s="298"/>
      <c r="X1149" s="296"/>
      <c r="Y1149" s="376"/>
    </row>
    <row r="1150" spans="1:25" x14ac:dyDescent="0.25">
      <c r="A1150" s="29"/>
      <c r="B1150" s="1100"/>
      <c r="C1150" s="50"/>
      <c r="D1150" s="50"/>
      <c r="E1150" s="845"/>
      <c r="F1150" s="50"/>
      <c r="G1150" s="847"/>
      <c r="H1150" s="847"/>
      <c r="I1150" s="50"/>
      <c r="J1150" s="1103"/>
      <c r="P1150" s="295"/>
      <c r="Q1150" s="379"/>
      <c r="R1150" s="296"/>
      <c r="S1150" s="296"/>
      <c r="T1150" s="297"/>
      <c r="U1150" s="296"/>
      <c r="V1150" s="298"/>
      <c r="W1150" s="298"/>
      <c r="X1150" s="296"/>
      <c r="Y1150" s="376"/>
    </row>
    <row r="1151" spans="1:25" x14ac:dyDescent="0.25">
      <c r="A1151" s="29"/>
      <c r="B1151" s="1100"/>
      <c r="C1151" s="50"/>
      <c r="D1151" s="50"/>
      <c r="E1151" s="845"/>
      <c r="F1151" s="50"/>
      <c r="G1151" s="847"/>
      <c r="H1151" s="847"/>
      <c r="I1151" s="50"/>
      <c r="J1151" s="1103"/>
      <c r="P1151" s="295"/>
      <c r="Q1151" s="379"/>
      <c r="R1151" s="296"/>
      <c r="S1151" s="296"/>
      <c r="T1151" s="297"/>
      <c r="U1151" s="296"/>
      <c r="V1151" s="298"/>
      <c r="W1151" s="298"/>
      <c r="X1151" s="296"/>
      <c r="Y1151" s="376"/>
    </row>
    <row r="1152" spans="1:25" x14ac:dyDescent="0.25">
      <c r="A1152" s="29"/>
      <c r="B1152" s="1100"/>
      <c r="C1152" s="50"/>
      <c r="D1152" s="50"/>
      <c r="E1152" s="845"/>
      <c r="F1152" s="50"/>
      <c r="G1152" s="847"/>
      <c r="H1152" s="847"/>
      <c r="I1152" s="50"/>
      <c r="J1152" s="1103"/>
      <c r="P1152" s="295"/>
      <c r="Q1152" s="379"/>
      <c r="R1152" s="296"/>
      <c r="S1152" s="296"/>
      <c r="T1152" s="297"/>
      <c r="U1152" s="296"/>
      <c r="V1152" s="298"/>
      <c r="W1152" s="298"/>
      <c r="X1152" s="296"/>
      <c r="Y1152" s="376"/>
    </row>
    <row r="1153" spans="1:25" x14ac:dyDescent="0.25">
      <c r="A1153" s="29"/>
      <c r="B1153" s="1100"/>
      <c r="C1153" s="50"/>
      <c r="D1153" s="50"/>
      <c r="E1153" s="845"/>
      <c r="F1153" s="50"/>
      <c r="G1153" s="847"/>
      <c r="H1153" s="847"/>
      <c r="I1153" s="50"/>
      <c r="J1153" s="1103"/>
      <c r="P1153" s="295"/>
      <c r="Q1153" s="379"/>
      <c r="R1153" s="296"/>
      <c r="S1153" s="296"/>
      <c r="T1153" s="297"/>
      <c r="U1153" s="296"/>
      <c r="V1153" s="298"/>
      <c r="W1153" s="298"/>
      <c r="X1153" s="296"/>
      <c r="Y1153" s="376"/>
    </row>
    <row r="1154" spans="1:25" x14ac:dyDescent="0.25">
      <c r="A1154" s="29"/>
      <c r="B1154" s="1100"/>
      <c r="C1154" s="50"/>
      <c r="D1154" s="50"/>
      <c r="E1154" s="845"/>
      <c r="F1154" s="50"/>
      <c r="G1154" s="847"/>
      <c r="H1154" s="847"/>
      <c r="I1154" s="50"/>
      <c r="J1154" s="1103"/>
      <c r="P1154" s="295"/>
      <c r="Q1154" s="379"/>
      <c r="R1154" s="296"/>
      <c r="S1154" s="296"/>
      <c r="T1154" s="297"/>
      <c r="U1154" s="296"/>
      <c r="V1154" s="298"/>
      <c r="W1154" s="298"/>
      <c r="X1154" s="296"/>
      <c r="Y1154" s="376"/>
    </row>
    <row r="1155" spans="1:25" x14ac:dyDescent="0.25">
      <c r="A1155" s="29"/>
      <c r="B1155" s="1100"/>
      <c r="C1155" s="50"/>
      <c r="D1155" s="50"/>
      <c r="E1155" s="845"/>
      <c r="F1155" s="50"/>
      <c r="G1155" s="847"/>
      <c r="H1155" s="847"/>
      <c r="I1155" s="50"/>
      <c r="J1155" s="1103"/>
      <c r="P1155" s="295"/>
      <c r="Q1155" s="379"/>
      <c r="R1155" s="296"/>
      <c r="S1155" s="296"/>
      <c r="T1155" s="297"/>
      <c r="U1155" s="296"/>
      <c r="V1155" s="298"/>
      <c r="W1155" s="298"/>
      <c r="X1155" s="296"/>
      <c r="Y1155" s="376"/>
    </row>
    <row r="1156" spans="1:25" x14ac:dyDescent="0.25">
      <c r="A1156" s="29"/>
      <c r="B1156" s="1100"/>
      <c r="C1156" s="50"/>
      <c r="D1156" s="50"/>
      <c r="E1156" s="845"/>
      <c r="F1156" s="50"/>
      <c r="G1156" s="847"/>
      <c r="H1156" s="847"/>
      <c r="I1156" s="50"/>
      <c r="J1156" s="1103"/>
      <c r="P1156" s="295"/>
      <c r="Q1156" s="379"/>
      <c r="R1156" s="296"/>
      <c r="S1156" s="296"/>
      <c r="T1156" s="297"/>
      <c r="U1156" s="296"/>
      <c r="V1156" s="298"/>
      <c r="W1156" s="298"/>
      <c r="X1156" s="296"/>
      <c r="Y1156" s="376"/>
    </row>
    <row r="1157" spans="1:25" x14ac:dyDescent="0.25">
      <c r="A1157" s="29"/>
      <c r="B1157" s="1100"/>
      <c r="C1157" s="50"/>
      <c r="D1157" s="50"/>
      <c r="E1157" s="845"/>
      <c r="F1157" s="50"/>
      <c r="G1157" s="847"/>
      <c r="H1157" s="847"/>
      <c r="I1157" s="50"/>
      <c r="J1157" s="1103"/>
      <c r="P1157" s="295"/>
      <c r="Q1157" s="379"/>
      <c r="R1157" s="296"/>
      <c r="S1157" s="296"/>
      <c r="T1157" s="297"/>
      <c r="U1157" s="296"/>
      <c r="V1157" s="298"/>
      <c r="W1157" s="298"/>
      <c r="X1157" s="296"/>
      <c r="Y1157" s="376"/>
    </row>
    <row r="1158" spans="1:25" x14ac:dyDescent="0.25">
      <c r="A1158" s="29"/>
      <c r="B1158" s="1100"/>
      <c r="C1158" s="50"/>
      <c r="D1158" s="50"/>
      <c r="E1158" s="845"/>
      <c r="F1158" s="50"/>
      <c r="G1158" s="847"/>
      <c r="H1158" s="847"/>
      <c r="I1158" s="50"/>
      <c r="J1158" s="1103"/>
      <c r="P1158" s="295"/>
      <c r="Q1158" s="379"/>
      <c r="R1158" s="296"/>
      <c r="S1158" s="296"/>
      <c r="T1158" s="297"/>
      <c r="U1158" s="296"/>
      <c r="V1158" s="298"/>
      <c r="W1158" s="298"/>
      <c r="X1158" s="296"/>
      <c r="Y1158" s="376"/>
    </row>
    <row r="1159" spans="1:25" x14ac:dyDescent="0.25">
      <c r="A1159" s="29"/>
      <c r="B1159" s="1100"/>
      <c r="C1159" s="50"/>
      <c r="D1159" s="50"/>
      <c r="E1159" s="845"/>
      <c r="F1159" s="50"/>
      <c r="G1159" s="847"/>
      <c r="H1159" s="847"/>
      <c r="I1159" s="50"/>
      <c r="J1159" s="1103"/>
      <c r="P1159" s="295"/>
      <c r="Q1159" s="379"/>
      <c r="R1159" s="296"/>
      <c r="S1159" s="296"/>
      <c r="T1159" s="297"/>
      <c r="U1159" s="296"/>
      <c r="V1159" s="298"/>
      <c r="W1159" s="298"/>
      <c r="X1159" s="296"/>
      <c r="Y1159" s="376"/>
    </row>
    <row r="1160" spans="1:25" x14ac:dyDescent="0.25">
      <c r="A1160" s="29"/>
      <c r="B1160" s="1100"/>
      <c r="C1160" s="50"/>
      <c r="D1160" s="50"/>
      <c r="E1160" s="845"/>
      <c r="F1160" s="50"/>
      <c r="G1160" s="847"/>
      <c r="H1160" s="847"/>
      <c r="I1160" s="50"/>
      <c r="J1160" s="1103"/>
      <c r="P1160" s="295"/>
      <c r="Q1160" s="379"/>
      <c r="R1160" s="296"/>
      <c r="S1160" s="296"/>
      <c r="T1160" s="295"/>
      <c r="U1160" s="296"/>
      <c r="V1160" s="301"/>
      <c r="W1160" s="301"/>
      <c r="X1160" s="296"/>
      <c r="Y1160" s="376"/>
    </row>
    <row r="1161" spans="1:25" x14ac:dyDescent="0.25">
      <c r="A1161" s="29"/>
      <c r="B1161" s="1100"/>
      <c r="C1161" s="50"/>
      <c r="D1161" s="50"/>
      <c r="E1161" s="845"/>
      <c r="F1161" s="50"/>
      <c r="G1161" s="847"/>
      <c r="H1161" s="847"/>
      <c r="I1161" s="50"/>
      <c r="J1161" s="1103"/>
      <c r="P1161" s="295"/>
      <c r="Q1161" s="379"/>
      <c r="R1161" s="296"/>
      <c r="S1161" s="296"/>
      <c r="T1161" s="295"/>
      <c r="U1161" s="296"/>
      <c r="V1161" s="298"/>
      <c r="W1161" s="298"/>
      <c r="X1161" s="296"/>
      <c r="Y1161" s="376"/>
    </row>
    <row r="1162" spans="1:25" x14ac:dyDescent="0.25">
      <c r="A1162" s="29"/>
      <c r="B1162" s="1100"/>
      <c r="C1162" s="50"/>
      <c r="D1162" s="50"/>
      <c r="E1162" s="845"/>
      <c r="F1162" s="50"/>
      <c r="G1162" s="847"/>
      <c r="H1162" s="847"/>
      <c r="I1162" s="50"/>
      <c r="J1162" s="1103"/>
      <c r="P1162" s="295"/>
      <c r="Q1162" s="379"/>
      <c r="R1162" s="296"/>
      <c r="S1162" s="296"/>
      <c r="T1162" s="295"/>
      <c r="U1162" s="296"/>
      <c r="V1162" s="298"/>
      <c r="W1162" s="298"/>
      <c r="X1162" s="296"/>
      <c r="Y1162" s="376"/>
    </row>
    <row r="1163" spans="1:25" x14ac:dyDescent="0.25">
      <c r="A1163" s="29"/>
      <c r="B1163" s="1100"/>
      <c r="C1163" s="50"/>
      <c r="D1163" s="50"/>
      <c r="E1163" s="845"/>
      <c r="F1163" s="50"/>
      <c r="G1163" s="847"/>
      <c r="H1163" s="847"/>
      <c r="I1163" s="50"/>
      <c r="J1163" s="1103"/>
      <c r="P1163" s="295"/>
      <c r="Q1163" s="379"/>
      <c r="R1163" s="296"/>
      <c r="S1163" s="296"/>
      <c r="T1163" s="295"/>
      <c r="U1163" s="296"/>
      <c r="V1163" s="298"/>
      <c r="W1163" s="298"/>
      <c r="X1163" s="296"/>
      <c r="Y1163" s="376"/>
    </row>
    <row r="1164" spans="1:25" x14ac:dyDescent="0.25">
      <c r="A1164" s="29"/>
      <c r="B1164" s="1100"/>
      <c r="C1164" s="50"/>
      <c r="D1164" s="50"/>
      <c r="E1164" s="845"/>
      <c r="F1164" s="50"/>
      <c r="G1164" s="847"/>
      <c r="H1164" s="847"/>
      <c r="I1164" s="50"/>
      <c r="J1164" s="1103"/>
      <c r="P1164" s="295"/>
      <c r="Q1164" s="379"/>
      <c r="R1164" s="296"/>
      <c r="S1164" s="296"/>
      <c r="T1164" s="297"/>
      <c r="U1164" s="296"/>
      <c r="V1164" s="298"/>
      <c r="W1164" s="298"/>
      <c r="X1164" s="296"/>
      <c r="Y1164" s="376"/>
    </row>
    <row r="1165" spans="1:25" x14ac:dyDescent="0.25">
      <c r="A1165" s="29"/>
      <c r="B1165" s="1100"/>
      <c r="C1165" s="50"/>
      <c r="D1165" s="50"/>
      <c r="E1165" s="845"/>
      <c r="F1165" s="50"/>
      <c r="G1165" s="847"/>
      <c r="H1165" s="847"/>
      <c r="I1165" s="50"/>
      <c r="J1165" s="1103"/>
      <c r="P1165" s="295"/>
      <c r="Q1165" s="379"/>
      <c r="R1165" s="296"/>
      <c r="S1165" s="296"/>
      <c r="T1165" s="302"/>
      <c r="U1165" s="303"/>
      <c r="V1165" s="298"/>
      <c r="W1165" s="298"/>
      <c r="X1165" s="378"/>
      <c r="Y1165" s="376"/>
    </row>
    <row r="1166" spans="1:25" x14ac:dyDescent="0.25">
      <c r="A1166" s="29"/>
      <c r="B1166" s="1100"/>
      <c r="C1166" s="50"/>
      <c r="D1166" s="50"/>
      <c r="E1166" s="845"/>
      <c r="F1166" s="50"/>
      <c r="G1166" s="847"/>
      <c r="H1166" s="847"/>
      <c r="I1166" s="50"/>
      <c r="J1166" s="1103"/>
      <c r="P1166" s="295"/>
      <c r="Q1166" s="379"/>
      <c r="R1166" s="296"/>
      <c r="S1166" s="296"/>
      <c r="T1166" s="302"/>
      <c r="U1166" s="303"/>
      <c r="V1166" s="298"/>
      <c r="W1166" s="298"/>
      <c r="X1166" s="378"/>
      <c r="Y1166" s="376"/>
    </row>
    <row r="1167" spans="1:25" x14ac:dyDescent="0.25">
      <c r="A1167" s="29"/>
      <c r="B1167" s="1100"/>
      <c r="C1167" s="50"/>
      <c r="D1167" s="50"/>
      <c r="E1167" s="845"/>
      <c r="F1167" s="50"/>
      <c r="G1167" s="847"/>
      <c r="H1167" s="847"/>
      <c r="I1167" s="50"/>
      <c r="J1167" s="1103"/>
      <c r="P1167" s="295"/>
      <c r="Q1167" s="379"/>
      <c r="R1167" s="296"/>
      <c r="S1167" s="296"/>
      <c r="T1167" s="302"/>
      <c r="U1167" s="303"/>
      <c r="V1167" s="298"/>
      <c r="W1167" s="298"/>
      <c r="X1167" s="378"/>
      <c r="Y1167" s="376"/>
    </row>
    <row r="1168" spans="1:25" x14ac:dyDescent="0.25">
      <c r="A1168" s="29"/>
      <c r="B1168" s="1100"/>
      <c r="C1168" s="50"/>
      <c r="D1168" s="50"/>
      <c r="E1168" s="845"/>
      <c r="F1168" s="50"/>
      <c r="G1168" s="847"/>
      <c r="H1168" s="847"/>
      <c r="I1168" s="50"/>
      <c r="J1168" s="1103"/>
      <c r="P1168" s="295"/>
      <c r="Q1168" s="379"/>
      <c r="R1168" s="296"/>
      <c r="S1168" s="296"/>
      <c r="T1168" s="297"/>
      <c r="U1168" s="296"/>
      <c r="V1168" s="298"/>
      <c r="W1168" s="298"/>
      <c r="X1168" s="296"/>
      <c r="Y1168" s="376"/>
    </row>
    <row r="1169" spans="1:25" x14ac:dyDescent="0.25">
      <c r="A1169" s="29"/>
      <c r="B1169" s="1100"/>
      <c r="C1169" s="50"/>
      <c r="D1169" s="50"/>
      <c r="E1169" s="845"/>
      <c r="F1169" s="50"/>
      <c r="G1169" s="847"/>
      <c r="H1169" s="847"/>
      <c r="I1169" s="50"/>
      <c r="J1169" s="1103"/>
      <c r="P1169" s="295"/>
      <c r="Q1169" s="379"/>
      <c r="R1169" s="296"/>
      <c r="S1169" s="296"/>
      <c r="T1169" s="297"/>
      <c r="U1169" s="296"/>
      <c r="V1169" s="298"/>
      <c r="W1169" s="298"/>
      <c r="X1169" s="296"/>
      <c r="Y1169" s="376"/>
    </row>
    <row r="1170" spans="1:25" x14ac:dyDescent="0.25">
      <c r="A1170" s="29"/>
      <c r="B1170" s="1100"/>
      <c r="C1170" s="50"/>
      <c r="D1170" s="50"/>
      <c r="E1170" s="845"/>
      <c r="F1170" s="50"/>
      <c r="G1170" s="847"/>
      <c r="H1170" s="847"/>
      <c r="I1170" s="50"/>
      <c r="J1170" s="1103"/>
      <c r="P1170" s="295"/>
      <c r="Q1170" s="379"/>
      <c r="R1170" s="296"/>
      <c r="S1170" s="296"/>
      <c r="T1170" s="297"/>
      <c r="U1170" s="296"/>
      <c r="V1170" s="298"/>
      <c r="W1170" s="298"/>
      <c r="X1170" s="296"/>
      <c r="Y1170" s="376"/>
    </row>
    <row r="1171" spans="1:25" x14ac:dyDescent="0.25">
      <c r="A1171" s="29"/>
      <c r="B1171" s="1100"/>
      <c r="C1171" s="50"/>
      <c r="D1171" s="50"/>
      <c r="E1171" s="845"/>
      <c r="F1171" s="50"/>
      <c r="G1171" s="847"/>
      <c r="H1171" s="847"/>
      <c r="I1171" s="50"/>
      <c r="J1171" s="1103"/>
      <c r="P1171" s="295"/>
      <c r="Q1171" s="379"/>
      <c r="R1171" s="296"/>
      <c r="S1171" s="296"/>
      <c r="T1171" s="297"/>
      <c r="U1171" s="296"/>
      <c r="V1171" s="298"/>
      <c r="W1171" s="298"/>
      <c r="X1171" s="296"/>
      <c r="Y1171" s="376"/>
    </row>
    <row r="1172" spans="1:25" x14ac:dyDescent="0.25">
      <c r="A1172" s="29"/>
      <c r="B1172" s="1100"/>
      <c r="C1172" s="50"/>
      <c r="D1172" s="50"/>
      <c r="E1172" s="845"/>
      <c r="F1172" s="50"/>
      <c r="G1172" s="847"/>
      <c r="H1172" s="847"/>
      <c r="I1172" s="50"/>
      <c r="J1172" s="1103"/>
      <c r="P1172" s="295"/>
      <c r="Q1172" s="379"/>
      <c r="R1172" s="296"/>
      <c r="S1172" s="296"/>
      <c r="T1172" s="297"/>
      <c r="U1172" s="296"/>
      <c r="V1172" s="298"/>
      <c r="W1172" s="298"/>
      <c r="X1172" s="296"/>
      <c r="Y1172" s="376"/>
    </row>
    <row r="1173" spans="1:25" x14ac:dyDescent="0.25">
      <c r="A1173" s="29"/>
      <c r="B1173" s="1100"/>
      <c r="C1173" s="50"/>
      <c r="D1173" s="50"/>
      <c r="E1173" s="845"/>
      <c r="F1173" s="50"/>
      <c r="G1173" s="847"/>
      <c r="H1173" s="847"/>
      <c r="I1173" s="50"/>
      <c r="J1173" s="1103"/>
      <c r="P1173" s="295"/>
      <c r="Q1173" s="379"/>
      <c r="R1173" s="296"/>
      <c r="S1173" s="296"/>
      <c r="T1173" s="297"/>
      <c r="U1173" s="296"/>
      <c r="V1173" s="298"/>
      <c r="W1173" s="298"/>
      <c r="X1173" s="296"/>
      <c r="Y1173" s="376"/>
    </row>
    <row r="1174" spans="1:25" x14ac:dyDescent="0.25">
      <c r="A1174" s="29"/>
      <c r="B1174" s="1100"/>
      <c r="C1174" s="50"/>
      <c r="D1174" s="50"/>
      <c r="E1174" s="845"/>
      <c r="F1174" s="50"/>
      <c r="G1174" s="847"/>
      <c r="H1174" s="847"/>
      <c r="I1174" s="50"/>
      <c r="J1174" s="1103"/>
      <c r="P1174" s="295"/>
      <c r="Q1174" s="379"/>
      <c r="R1174" s="296"/>
      <c r="S1174" s="296"/>
      <c r="T1174" s="297"/>
      <c r="U1174" s="296"/>
      <c r="V1174" s="298"/>
      <c r="W1174" s="298"/>
      <c r="X1174" s="296"/>
      <c r="Y1174" s="376"/>
    </row>
    <row r="1175" spans="1:25" x14ac:dyDescent="0.25">
      <c r="A1175" s="29"/>
      <c r="B1175" s="1100"/>
      <c r="C1175" s="50"/>
      <c r="D1175" s="50"/>
      <c r="E1175" s="845"/>
      <c r="F1175" s="50"/>
      <c r="G1175" s="847"/>
      <c r="H1175" s="847"/>
      <c r="I1175" s="50"/>
      <c r="J1175" s="1103"/>
      <c r="P1175" s="295"/>
      <c r="Q1175" s="379"/>
      <c r="R1175" s="296"/>
      <c r="S1175" s="296"/>
      <c r="T1175" s="297"/>
      <c r="U1175" s="296"/>
      <c r="V1175" s="298"/>
      <c r="W1175" s="298"/>
      <c r="X1175" s="296"/>
      <c r="Y1175" s="376"/>
    </row>
    <row r="1176" spans="1:25" x14ac:dyDescent="0.25">
      <c r="A1176" s="29"/>
      <c r="B1176" s="1100"/>
      <c r="C1176" s="50"/>
      <c r="D1176" s="50"/>
      <c r="E1176" s="845"/>
      <c r="F1176" s="50"/>
      <c r="G1176" s="847"/>
      <c r="H1176" s="847"/>
      <c r="I1176" s="50"/>
      <c r="J1176" s="1103"/>
      <c r="P1176" s="295"/>
      <c r="Q1176" s="379"/>
      <c r="R1176" s="296"/>
      <c r="S1176" s="296"/>
      <c r="T1176" s="297"/>
      <c r="U1176" s="296"/>
      <c r="V1176" s="298"/>
      <c r="W1176" s="298"/>
      <c r="X1176" s="296"/>
      <c r="Y1176" s="376"/>
    </row>
    <row r="1177" spans="1:25" x14ac:dyDescent="0.25">
      <c r="A1177" s="29"/>
      <c r="B1177" s="1100"/>
      <c r="C1177" s="50"/>
      <c r="D1177" s="50"/>
      <c r="E1177" s="845"/>
      <c r="F1177" s="50"/>
      <c r="G1177" s="847"/>
      <c r="H1177" s="847"/>
      <c r="I1177" s="50"/>
      <c r="J1177" s="1103"/>
      <c r="P1177" s="295"/>
      <c r="Q1177" s="379"/>
      <c r="R1177" s="296"/>
      <c r="S1177" s="296"/>
      <c r="T1177" s="297"/>
      <c r="U1177" s="296"/>
      <c r="V1177" s="298"/>
      <c r="W1177" s="298"/>
      <c r="X1177" s="296"/>
      <c r="Y1177" s="376"/>
    </row>
    <row r="1178" spans="1:25" x14ac:dyDescent="0.25">
      <c r="A1178" s="29"/>
      <c r="B1178" s="1100"/>
      <c r="C1178" s="50"/>
      <c r="D1178" s="50"/>
      <c r="E1178" s="845"/>
      <c r="F1178" s="50"/>
      <c r="G1178" s="847"/>
      <c r="H1178" s="847"/>
      <c r="I1178" s="50"/>
      <c r="J1178" s="1103"/>
      <c r="P1178" s="295"/>
      <c r="Q1178" s="379"/>
      <c r="R1178" s="296"/>
      <c r="S1178" s="296"/>
      <c r="T1178" s="297"/>
      <c r="U1178" s="296"/>
      <c r="V1178" s="298"/>
      <c r="W1178" s="298"/>
      <c r="X1178" s="296"/>
      <c r="Y1178" s="376"/>
    </row>
    <row r="1179" spans="1:25" x14ac:dyDescent="0.25">
      <c r="A1179" s="29"/>
      <c r="B1179" s="1100"/>
      <c r="C1179" s="50"/>
      <c r="D1179" s="50"/>
      <c r="E1179" s="845"/>
      <c r="F1179" s="50"/>
      <c r="G1179" s="847"/>
      <c r="H1179" s="847"/>
      <c r="I1179" s="50"/>
      <c r="J1179" s="1103"/>
      <c r="P1179" s="295"/>
      <c r="Q1179" s="379"/>
      <c r="R1179" s="296"/>
      <c r="S1179" s="296"/>
      <c r="T1179" s="297"/>
      <c r="U1179" s="296"/>
      <c r="V1179" s="298"/>
      <c r="W1179" s="298"/>
      <c r="X1179" s="296"/>
      <c r="Y1179" s="376"/>
    </row>
    <row r="1180" spans="1:25" x14ac:dyDescent="0.25">
      <c r="A1180" s="29"/>
      <c r="B1180" s="1100"/>
      <c r="C1180" s="50"/>
      <c r="D1180" s="50"/>
      <c r="E1180" s="845"/>
      <c r="F1180" s="50"/>
      <c r="G1180" s="847"/>
      <c r="H1180" s="847"/>
      <c r="I1180" s="50"/>
      <c r="J1180" s="1103"/>
      <c r="P1180" s="295"/>
      <c r="Q1180" s="379"/>
      <c r="R1180" s="296"/>
      <c r="S1180" s="296"/>
      <c r="T1180" s="297"/>
      <c r="U1180" s="296"/>
      <c r="V1180" s="298"/>
      <c r="W1180" s="298"/>
      <c r="X1180" s="296"/>
      <c r="Y1180" s="376"/>
    </row>
    <row r="1181" spans="1:25" x14ac:dyDescent="0.25">
      <c r="A1181" s="29"/>
      <c r="B1181" s="1100"/>
      <c r="C1181" s="50"/>
      <c r="D1181" s="50"/>
      <c r="E1181" s="845"/>
      <c r="F1181" s="50"/>
      <c r="G1181" s="847"/>
      <c r="H1181" s="847"/>
      <c r="I1181" s="50"/>
      <c r="J1181" s="1103"/>
      <c r="P1181" s="295"/>
      <c r="Q1181" s="379"/>
      <c r="R1181" s="296"/>
      <c r="S1181" s="296"/>
      <c r="T1181" s="297"/>
      <c r="U1181" s="296"/>
      <c r="V1181" s="298"/>
      <c r="W1181" s="298"/>
      <c r="X1181" s="296"/>
      <c r="Y1181" s="376"/>
    </row>
    <row r="1182" spans="1:25" x14ac:dyDescent="0.25">
      <c r="A1182" s="29"/>
      <c r="B1182" s="1100"/>
      <c r="C1182" s="50"/>
      <c r="D1182" s="50"/>
      <c r="E1182" s="845"/>
      <c r="F1182" s="50"/>
      <c r="G1182" s="847"/>
      <c r="H1182" s="847"/>
      <c r="I1182" s="50"/>
      <c r="J1182" s="1103"/>
      <c r="P1182" s="295"/>
      <c r="Q1182" s="379"/>
      <c r="R1182" s="296"/>
      <c r="S1182" s="296"/>
      <c r="T1182" s="297"/>
      <c r="U1182" s="296"/>
      <c r="V1182" s="298"/>
      <c r="W1182" s="298"/>
      <c r="X1182" s="296"/>
      <c r="Y1182" s="376"/>
    </row>
    <row r="1183" spans="1:25" x14ac:dyDescent="0.25">
      <c r="A1183" s="29"/>
      <c r="B1183" s="1100"/>
      <c r="C1183" s="50"/>
      <c r="D1183" s="50"/>
      <c r="E1183" s="845"/>
      <c r="F1183" s="50"/>
      <c r="G1183" s="847"/>
      <c r="H1183" s="847"/>
      <c r="I1183" s="50"/>
      <c r="J1183" s="1103"/>
      <c r="P1183" s="295"/>
      <c r="Q1183" s="379"/>
      <c r="R1183" s="296"/>
      <c r="S1183" s="296"/>
      <c r="T1183" s="297"/>
      <c r="U1183" s="296"/>
      <c r="V1183" s="298"/>
      <c r="W1183" s="298"/>
      <c r="X1183" s="296"/>
      <c r="Y1183" s="376"/>
    </row>
    <row r="1184" spans="1:25" x14ac:dyDescent="0.25">
      <c r="A1184" s="29"/>
      <c r="B1184" s="1100"/>
      <c r="C1184" s="50"/>
      <c r="D1184" s="50"/>
      <c r="E1184" s="845"/>
      <c r="F1184" s="50"/>
      <c r="G1184" s="847"/>
      <c r="H1184" s="847"/>
      <c r="I1184" s="50"/>
      <c r="J1184" s="1103"/>
      <c r="P1184" s="295"/>
      <c r="Q1184" s="379"/>
      <c r="R1184" s="296"/>
      <c r="S1184" s="296"/>
      <c r="T1184" s="297"/>
      <c r="U1184" s="296"/>
      <c r="V1184" s="298"/>
      <c r="W1184" s="298"/>
      <c r="X1184" s="296"/>
      <c r="Y1184" s="376"/>
    </row>
    <row r="1185" spans="1:25" x14ac:dyDescent="0.25">
      <c r="A1185" s="29"/>
      <c r="B1185" s="1100"/>
      <c r="C1185" s="50"/>
      <c r="D1185" s="50"/>
      <c r="E1185" s="845"/>
      <c r="F1185" s="50"/>
      <c r="G1185" s="847"/>
      <c r="H1185" s="847"/>
      <c r="I1185" s="50"/>
      <c r="J1185" s="1103"/>
      <c r="P1185" s="295"/>
      <c r="Q1185" s="379"/>
      <c r="R1185" s="296"/>
      <c r="S1185" s="296"/>
      <c r="T1185" s="297"/>
      <c r="U1185" s="296"/>
      <c r="V1185" s="298"/>
      <c r="W1185" s="298"/>
      <c r="X1185" s="296"/>
      <c r="Y1185" s="376"/>
    </row>
    <row r="1186" spans="1:25" x14ac:dyDescent="0.25">
      <c r="A1186" s="29"/>
      <c r="B1186" s="1100"/>
      <c r="C1186" s="50"/>
      <c r="D1186" s="50"/>
      <c r="E1186" s="845"/>
      <c r="F1186" s="50"/>
      <c r="G1186" s="847"/>
      <c r="H1186" s="847"/>
      <c r="I1186" s="50"/>
      <c r="J1186" s="1103"/>
      <c r="P1186" s="295"/>
      <c r="Q1186" s="379"/>
      <c r="R1186" s="296"/>
      <c r="S1186" s="296"/>
      <c r="T1186" s="297"/>
      <c r="U1186" s="296"/>
      <c r="V1186" s="298"/>
      <c r="W1186" s="298"/>
      <c r="X1186" s="296"/>
      <c r="Y1186" s="376"/>
    </row>
    <row r="1187" spans="1:25" x14ac:dyDescent="0.25">
      <c r="A1187" s="29"/>
      <c r="B1187" s="1100"/>
      <c r="C1187" s="50"/>
      <c r="D1187" s="50"/>
      <c r="E1187" s="845"/>
      <c r="F1187" s="50"/>
      <c r="G1187" s="847"/>
      <c r="H1187" s="847"/>
      <c r="I1187" s="50"/>
      <c r="J1187" s="1103"/>
      <c r="P1187" s="295"/>
      <c r="Q1187" s="379"/>
      <c r="R1187" s="296"/>
      <c r="S1187" s="296"/>
      <c r="T1187" s="297"/>
      <c r="U1187" s="296"/>
      <c r="V1187" s="298"/>
      <c r="W1187" s="298"/>
      <c r="X1187" s="296"/>
      <c r="Y1187" s="376"/>
    </row>
    <row r="1188" spans="1:25" x14ac:dyDescent="0.25">
      <c r="A1188" s="29"/>
      <c r="B1188" s="1100"/>
      <c r="C1188" s="50"/>
      <c r="D1188" s="50"/>
      <c r="E1188" s="845"/>
      <c r="F1188" s="50"/>
      <c r="G1188" s="847"/>
      <c r="H1188" s="847"/>
      <c r="I1188" s="50"/>
      <c r="J1188" s="1103"/>
      <c r="P1188" s="295"/>
      <c r="Q1188" s="379"/>
      <c r="R1188" s="296"/>
      <c r="S1188" s="296"/>
      <c r="T1188" s="297"/>
      <c r="U1188" s="296"/>
      <c r="V1188" s="298"/>
      <c r="W1188" s="298"/>
      <c r="X1188" s="296"/>
      <c r="Y1188" s="376"/>
    </row>
    <row r="1189" spans="1:25" x14ac:dyDescent="0.25">
      <c r="A1189" s="29"/>
      <c r="B1189" s="1100"/>
      <c r="C1189" s="50"/>
      <c r="D1189" s="50"/>
      <c r="E1189" s="845"/>
      <c r="F1189" s="50"/>
      <c r="G1189" s="847"/>
      <c r="H1189" s="847"/>
      <c r="I1189" s="50"/>
      <c r="J1189" s="1103"/>
      <c r="P1189" s="295"/>
      <c r="Q1189" s="379"/>
      <c r="R1189" s="296"/>
      <c r="S1189" s="296"/>
      <c r="T1189" s="297"/>
      <c r="U1189" s="296"/>
      <c r="V1189" s="298"/>
      <c r="W1189" s="298"/>
      <c r="X1189" s="296"/>
      <c r="Y1189" s="376"/>
    </row>
    <row r="1190" spans="1:25" x14ac:dyDescent="0.25">
      <c r="A1190" s="29"/>
      <c r="B1190" s="1100"/>
      <c r="C1190" s="50"/>
      <c r="D1190" s="50"/>
      <c r="E1190" s="845"/>
      <c r="F1190" s="50"/>
      <c r="G1190" s="847"/>
      <c r="H1190" s="847"/>
      <c r="I1190" s="50"/>
      <c r="J1190" s="1103"/>
      <c r="P1190" s="295"/>
      <c r="Q1190" s="379"/>
      <c r="R1190" s="296"/>
      <c r="S1190" s="296"/>
      <c r="T1190" s="297"/>
      <c r="U1190" s="296"/>
      <c r="V1190" s="298"/>
      <c r="W1190" s="298"/>
      <c r="X1190" s="296"/>
      <c r="Y1190" s="376"/>
    </row>
    <row r="1191" spans="1:25" x14ac:dyDescent="0.25">
      <c r="A1191" s="29"/>
      <c r="B1191" s="1100"/>
      <c r="C1191" s="50"/>
      <c r="D1191" s="50"/>
      <c r="E1191" s="845"/>
      <c r="F1191" s="50"/>
      <c r="G1191" s="847"/>
      <c r="H1191" s="847"/>
      <c r="I1191" s="50"/>
      <c r="J1191" s="1103"/>
      <c r="P1191" s="295"/>
      <c r="Q1191" s="379"/>
      <c r="R1191" s="296"/>
      <c r="S1191" s="296"/>
      <c r="T1191" s="297"/>
      <c r="U1191" s="296"/>
      <c r="V1191" s="298"/>
      <c r="W1191" s="298"/>
      <c r="X1191" s="296"/>
      <c r="Y1191" s="376"/>
    </row>
    <row r="1192" spans="1:25" x14ac:dyDescent="0.25">
      <c r="A1192" s="29"/>
      <c r="B1192" s="1100"/>
      <c r="C1192" s="50"/>
      <c r="D1192" s="50"/>
      <c r="E1192" s="845"/>
      <c r="F1192" s="50"/>
      <c r="G1192" s="847"/>
      <c r="H1192" s="847"/>
      <c r="I1192" s="50"/>
      <c r="J1192" s="1103"/>
      <c r="P1192" s="295"/>
      <c r="Q1192" s="379"/>
      <c r="R1192" s="296"/>
      <c r="S1192" s="296"/>
      <c r="T1192" s="297"/>
      <c r="U1192" s="296"/>
      <c r="V1192" s="298"/>
      <c r="W1192" s="298"/>
      <c r="X1192" s="296"/>
      <c r="Y1192" s="376"/>
    </row>
    <row r="1193" spans="1:25" x14ac:dyDescent="0.25">
      <c r="A1193" s="29"/>
      <c r="B1193" s="1100"/>
      <c r="C1193" s="50"/>
      <c r="D1193" s="50"/>
      <c r="E1193" s="845"/>
      <c r="F1193" s="50"/>
      <c r="G1193" s="847"/>
      <c r="H1193" s="847"/>
      <c r="I1193" s="50"/>
      <c r="J1193" s="1103"/>
      <c r="P1193" s="295"/>
      <c r="Q1193" s="379"/>
      <c r="R1193" s="296"/>
      <c r="S1193" s="296"/>
      <c r="T1193" s="297"/>
      <c r="U1193" s="296"/>
      <c r="V1193" s="298"/>
      <c r="W1193" s="298"/>
      <c r="X1193" s="296"/>
      <c r="Y1193" s="376"/>
    </row>
    <row r="1194" spans="1:25" x14ac:dyDescent="0.25">
      <c r="A1194" s="29"/>
      <c r="B1194" s="1100"/>
      <c r="C1194" s="50"/>
      <c r="D1194" s="50"/>
      <c r="E1194" s="845"/>
      <c r="F1194" s="50"/>
      <c r="G1194" s="847"/>
      <c r="H1194" s="847"/>
      <c r="I1194" s="50"/>
      <c r="J1194" s="1103"/>
      <c r="P1194" s="295"/>
      <c r="Q1194" s="379"/>
      <c r="R1194" s="296"/>
      <c r="S1194" s="296"/>
      <c r="T1194" s="297"/>
      <c r="U1194" s="296"/>
      <c r="V1194" s="298"/>
      <c r="W1194" s="298"/>
      <c r="X1194" s="296"/>
      <c r="Y1194" s="376"/>
    </row>
    <row r="1195" spans="1:25" x14ac:dyDescent="0.25">
      <c r="A1195" s="29"/>
      <c r="B1195" s="1100"/>
      <c r="C1195" s="50"/>
      <c r="D1195" s="50"/>
      <c r="E1195" s="845"/>
      <c r="F1195" s="50"/>
      <c r="G1195" s="847"/>
      <c r="H1195" s="847"/>
      <c r="I1195" s="50"/>
      <c r="J1195" s="1103"/>
      <c r="P1195" s="295"/>
      <c r="Q1195" s="379"/>
      <c r="R1195" s="296"/>
      <c r="S1195" s="296"/>
      <c r="T1195" s="297"/>
      <c r="U1195" s="296"/>
      <c r="V1195" s="298"/>
      <c r="W1195" s="298"/>
      <c r="X1195" s="296"/>
      <c r="Y1195" s="376"/>
    </row>
    <row r="1196" spans="1:25" x14ac:dyDescent="0.25">
      <c r="A1196" s="29"/>
      <c r="B1196" s="1100"/>
      <c r="C1196" s="50"/>
      <c r="D1196" s="50"/>
      <c r="E1196" s="845"/>
      <c r="F1196" s="50"/>
      <c r="G1196" s="847"/>
      <c r="H1196" s="847"/>
      <c r="I1196" s="50"/>
      <c r="J1196" s="1103"/>
      <c r="P1196" s="295"/>
      <c r="Q1196" s="379"/>
      <c r="R1196" s="296"/>
      <c r="S1196" s="296"/>
      <c r="T1196" s="297"/>
      <c r="U1196" s="296"/>
      <c r="V1196" s="298"/>
      <c r="W1196" s="298"/>
      <c r="X1196" s="296"/>
      <c r="Y1196" s="376"/>
    </row>
    <row r="1197" spans="1:25" x14ac:dyDescent="0.25">
      <c r="A1197" s="29"/>
      <c r="B1197" s="1100"/>
      <c r="C1197" s="50"/>
      <c r="D1197" s="50"/>
      <c r="E1197" s="845"/>
      <c r="F1197" s="50"/>
      <c r="G1197" s="847"/>
      <c r="H1197" s="847"/>
      <c r="I1197" s="50"/>
      <c r="J1197" s="1103"/>
      <c r="P1197" s="295"/>
      <c r="Q1197" s="379"/>
      <c r="R1197" s="296"/>
      <c r="S1197" s="296"/>
      <c r="T1197" s="295"/>
      <c r="U1197" s="296"/>
      <c r="V1197" s="301"/>
      <c r="W1197" s="301"/>
      <c r="X1197" s="296"/>
      <c r="Y1197" s="376"/>
    </row>
    <row r="1198" spans="1:25" x14ac:dyDescent="0.25">
      <c r="A1198" s="29"/>
      <c r="B1198" s="1100"/>
      <c r="C1198" s="50"/>
      <c r="D1198" s="50"/>
      <c r="E1198" s="845"/>
      <c r="F1198" s="50"/>
      <c r="G1198" s="847"/>
      <c r="H1198" s="847"/>
      <c r="I1198" s="50"/>
      <c r="J1198" s="1103"/>
      <c r="P1198" s="295"/>
      <c r="Q1198" s="379"/>
      <c r="R1198" s="296"/>
      <c r="S1198" s="296"/>
      <c r="T1198" s="295"/>
      <c r="U1198" s="296"/>
      <c r="V1198" s="298"/>
      <c r="W1198" s="298"/>
      <c r="X1198" s="296"/>
      <c r="Y1198" s="376"/>
    </row>
    <row r="1199" spans="1:25" x14ac:dyDescent="0.25">
      <c r="A1199" s="29"/>
      <c r="B1199" s="1100"/>
      <c r="C1199" s="50"/>
      <c r="D1199" s="50"/>
      <c r="E1199" s="845"/>
      <c r="F1199" s="50"/>
      <c r="G1199" s="847"/>
      <c r="H1199" s="847"/>
      <c r="I1199" s="50"/>
      <c r="J1199" s="1103"/>
      <c r="P1199" s="295"/>
      <c r="Q1199" s="379"/>
      <c r="R1199" s="296"/>
      <c r="S1199" s="296"/>
      <c r="T1199" s="295"/>
      <c r="U1199" s="296"/>
      <c r="V1199" s="298"/>
      <c r="W1199" s="298"/>
      <c r="X1199" s="296"/>
      <c r="Y1199" s="376"/>
    </row>
    <row r="1200" spans="1:25" x14ac:dyDescent="0.25">
      <c r="A1200" s="29"/>
      <c r="B1200" s="1100"/>
      <c r="C1200" s="50"/>
      <c r="D1200" s="50"/>
      <c r="E1200" s="845"/>
      <c r="F1200" s="50"/>
      <c r="G1200" s="847"/>
      <c r="H1200" s="847"/>
      <c r="I1200" s="50"/>
      <c r="J1200" s="1103"/>
      <c r="P1200" s="295"/>
      <c r="Q1200" s="379"/>
      <c r="R1200" s="296"/>
      <c r="S1200" s="296"/>
      <c r="T1200" s="297"/>
      <c r="U1200" s="296"/>
      <c r="V1200" s="298"/>
      <c r="W1200" s="298"/>
      <c r="X1200" s="296"/>
      <c r="Y1200" s="376"/>
    </row>
    <row r="1201" spans="1:25" x14ac:dyDescent="0.25">
      <c r="A1201" s="29"/>
      <c r="B1201" s="1100"/>
      <c r="C1201" s="50"/>
      <c r="D1201" s="50"/>
      <c r="E1201" s="845"/>
      <c r="F1201" s="50"/>
      <c r="G1201" s="847"/>
      <c r="H1201" s="847"/>
      <c r="I1201" s="50"/>
      <c r="J1201" s="1103"/>
      <c r="P1201" s="295"/>
      <c r="Q1201" s="379"/>
      <c r="R1201" s="296"/>
      <c r="S1201" s="296"/>
      <c r="T1201" s="302"/>
      <c r="U1201" s="303"/>
      <c r="V1201" s="298"/>
      <c r="W1201" s="298"/>
      <c r="X1201" s="378"/>
      <c r="Y1201" s="376"/>
    </row>
    <row r="1202" spans="1:25" x14ac:dyDescent="0.25">
      <c r="A1202" s="29"/>
      <c r="B1202" s="1100"/>
      <c r="C1202" s="50"/>
      <c r="D1202" s="50"/>
      <c r="E1202" s="845"/>
      <c r="F1202" s="50"/>
      <c r="G1202" s="847"/>
      <c r="H1202" s="847"/>
      <c r="I1202" s="50"/>
      <c r="J1202" s="1103"/>
      <c r="P1202" s="295"/>
      <c r="Q1202" s="379"/>
      <c r="R1202" s="296"/>
      <c r="S1202" s="296"/>
      <c r="T1202" s="302"/>
      <c r="U1202" s="303"/>
      <c r="V1202" s="298"/>
      <c r="W1202" s="298"/>
      <c r="X1202" s="378"/>
      <c r="Y1202" s="376"/>
    </row>
    <row r="1203" spans="1:25" x14ac:dyDescent="0.25">
      <c r="A1203" s="29"/>
      <c r="B1203" s="1100"/>
      <c r="C1203" s="50"/>
      <c r="D1203" s="50"/>
      <c r="E1203" s="845"/>
      <c r="F1203" s="50"/>
      <c r="G1203" s="847"/>
      <c r="H1203" s="847"/>
      <c r="I1203" s="50"/>
      <c r="J1203" s="1103"/>
      <c r="P1203" s="295"/>
      <c r="Q1203" s="379"/>
      <c r="R1203" s="296"/>
      <c r="S1203" s="296"/>
      <c r="T1203" s="302"/>
      <c r="U1203" s="303"/>
      <c r="V1203" s="298"/>
      <c r="W1203" s="298"/>
      <c r="X1203" s="378"/>
      <c r="Y1203" s="376"/>
    </row>
    <row r="1204" spans="1:25" x14ac:dyDescent="0.25">
      <c r="A1204" s="29"/>
      <c r="B1204" s="1100"/>
      <c r="C1204" s="50"/>
      <c r="D1204" s="50"/>
      <c r="E1204" s="845"/>
      <c r="F1204" s="50"/>
      <c r="G1204" s="847"/>
      <c r="H1204" s="847"/>
      <c r="I1204" s="50"/>
      <c r="J1204" s="1103"/>
      <c r="P1204" s="295"/>
      <c r="Q1204" s="379"/>
      <c r="R1204" s="296"/>
      <c r="S1204" s="296"/>
      <c r="T1204" s="297"/>
      <c r="U1204" s="296"/>
      <c r="V1204" s="298"/>
      <c r="W1204" s="298"/>
      <c r="X1204" s="378"/>
      <c r="Y1204" s="376"/>
    </row>
    <row r="1205" spans="1:25" x14ac:dyDescent="0.25">
      <c r="A1205" s="29"/>
      <c r="B1205" s="1100"/>
      <c r="C1205" s="50"/>
      <c r="D1205" s="50"/>
      <c r="E1205" s="845"/>
      <c r="F1205" s="50"/>
      <c r="G1205" s="847"/>
      <c r="H1205" s="847"/>
      <c r="I1205" s="50"/>
      <c r="J1205" s="1103"/>
      <c r="P1205" s="295"/>
      <c r="Q1205" s="379"/>
      <c r="R1205" s="296"/>
      <c r="S1205" s="296"/>
      <c r="T1205" s="297"/>
      <c r="U1205" s="296"/>
      <c r="V1205" s="298"/>
      <c r="W1205" s="298"/>
      <c r="X1205" s="296"/>
      <c r="Y1205" s="376"/>
    </row>
    <row r="1206" spans="1:25" x14ac:dyDescent="0.25">
      <c r="A1206" s="29"/>
      <c r="B1206" s="1100"/>
      <c r="C1206" s="50"/>
      <c r="D1206" s="50"/>
      <c r="E1206" s="845"/>
      <c r="F1206" s="50"/>
      <c r="G1206" s="847"/>
      <c r="H1206" s="847"/>
      <c r="I1206" s="50"/>
      <c r="J1206" s="1103"/>
      <c r="P1206" s="295"/>
      <c r="Q1206" s="379"/>
      <c r="R1206" s="296"/>
      <c r="S1206" s="296"/>
      <c r="T1206" s="297"/>
      <c r="U1206" s="296"/>
      <c r="V1206" s="298"/>
      <c r="W1206" s="298"/>
      <c r="X1206" s="296"/>
      <c r="Y1206" s="376"/>
    </row>
    <row r="1207" spans="1:25" x14ac:dyDescent="0.25">
      <c r="A1207" s="29"/>
      <c r="B1207" s="1100"/>
      <c r="C1207" s="50"/>
      <c r="D1207" s="50"/>
      <c r="E1207" s="845"/>
      <c r="F1207" s="50"/>
      <c r="G1207" s="847"/>
      <c r="H1207" s="847"/>
      <c r="I1207" s="50"/>
      <c r="J1207" s="1103"/>
      <c r="P1207" s="295"/>
      <c r="Q1207" s="379"/>
      <c r="R1207" s="296"/>
      <c r="S1207" s="296"/>
      <c r="T1207" s="297"/>
      <c r="U1207" s="296"/>
      <c r="V1207" s="298"/>
      <c r="W1207" s="298"/>
      <c r="X1207" s="296"/>
      <c r="Y1207" s="376"/>
    </row>
    <row r="1208" spans="1:25" x14ac:dyDescent="0.25">
      <c r="A1208" s="29"/>
      <c r="B1208" s="1100"/>
      <c r="C1208" s="50"/>
      <c r="D1208" s="50"/>
      <c r="E1208" s="845"/>
      <c r="F1208" s="50"/>
      <c r="G1208" s="847"/>
      <c r="H1208" s="847"/>
      <c r="I1208" s="50"/>
      <c r="J1208" s="1103"/>
      <c r="P1208" s="295"/>
      <c r="Q1208" s="379"/>
      <c r="R1208" s="296"/>
      <c r="S1208" s="296"/>
      <c r="T1208" s="297"/>
      <c r="U1208" s="296"/>
      <c r="V1208" s="298"/>
      <c r="W1208" s="298"/>
      <c r="X1208" s="296"/>
      <c r="Y1208" s="376"/>
    </row>
    <row r="1209" spans="1:25" x14ac:dyDescent="0.25">
      <c r="A1209" s="29"/>
      <c r="B1209" s="1100"/>
      <c r="C1209" s="50"/>
      <c r="D1209" s="50"/>
      <c r="E1209" s="845"/>
      <c r="F1209" s="50"/>
      <c r="G1209" s="847"/>
      <c r="H1209" s="847"/>
      <c r="I1209" s="50"/>
      <c r="J1209" s="1103"/>
      <c r="P1209" s="295"/>
      <c r="Q1209" s="379"/>
      <c r="R1209" s="296"/>
      <c r="S1209" s="296"/>
      <c r="T1209" s="297"/>
      <c r="U1209" s="296"/>
      <c r="V1209" s="298"/>
      <c r="W1209" s="298"/>
      <c r="X1209" s="296"/>
      <c r="Y1209" s="376"/>
    </row>
    <row r="1210" spans="1:25" x14ac:dyDescent="0.25">
      <c r="A1210" s="29"/>
      <c r="B1210" s="1100"/>
      <c r="C1210" s="50"/>
      <c r="D1210" s="50"/>
      <c r="E1210" s="845"/>
      <c r="F1210" s="50"/>
      <c r="G1210" s="847"/>
      <c r="H1210" s="847"/>
      <c r="I1210" s="50"/>
      <c r="J1210" s="1103"/>
      <c r="P1210" s="295"/>
      <c r="Q1210" s="379"/>
      <c r="R1210" s="296"/>
      <c r="S1210" s="296"/>
      <c r="T1210" s="297"/>
      <c r="U1210" s="296"/>
      <c r="V1210" s="298"/>
      <c r="W1210" s="298"/>
      <c r="X1210" s="296"/>
      <c r="Y1210" s="376"/>
    </row>
    <row r="1211" spans="1:25" x14ac:dyDescent="0.25">
      <c r="A1211" s="29"/>
      <c r="B1211" s="1100"/>
      <c r="C1211" s="50"/>
      <c r="D1211" s="50"/>
      <c r="E1211" s="845"/>
      <c r="F1211" s="50"/>
      <c r="G1211" s="847"/>
      <c r="H1211" s="847"/>
      <c r="I1211" s="50"/>
      <c r="J1211" s="1103"/>
      <c r="P1211" s="295"/>
      <c r="Q1211" s="379"/>
      <c r="R1211" s="296"/>
      <c r="S1211" s="296"/>
      <c r="T1211" s="297"/>
      <c r="U1211" s="296"/>
      <c r="V1211" s="298"/>
      <c r="W1211" s="298"/>
      <c r="X1211" s="296"/>
      <c r="Y1211" s="376"/>
    </row>
    <row r="1212" spans="1:25" x14ac:dyDescent="0.25">
      <c r="A1212" s="29"/>
      <c r="B1212" s="1100"/>
      <c r="C1212" s="50"/>
      <c r="D1212" s="50"/>
      <c r="E1212" s="845"/>
      <c r="F1212" s="50"/>
      <c r="G1212" s="847"/>
      <c r="H1212" s="847"/>
      <c r="I1212" s="50"/>
      <c r="J1212" s="1103"/>
      <c r="P1212" s="295"/>
      <c r="Q1212" s="379"/>
      <c r="R1212" s="296"/>
      <c r="S1212" s="296"/>
      <c r="T1212" s="297"/>
      <c r="U1212" s="296"/>
      <c r="V1212" s="298"/>
      <c r="W1212" s="298"/>
      <c r="X1212" s="296"/>
      <c r="Y1212" s="376"/>
    </row>
    <row r="1213" spans="1:25" x14ac:dyDescent="0.25">
      <c r="A1213" s="29"/>
      <c r="B1213" s="1100"/>
      <c r="C1213" s="50"/>
      <c r="D1213" s="50"/>
      <c r="E1213" s="845"/>
      <c r="F1213" s="50"/>
      <c r="G1213" s="847"/>
      <c r="H1213" s="847"/>
      <c r="I1213" s="50"/>
      <c r="J1213" s="1103"/>
      <c r="P1213" s="295"/>
      <c r="Q1213" s="379"/>
      <c r="R1213" s="296"/>
      <c r="S1213" s="296"/>
      <c r="T1213" s="297"/>
      <c r="U1213" s="296"/>
      <c r="V1213" s="298"/>
      <c r="W1213" s="298"/>
      <c r="X1213" s="296"/>
      <c r="Y1213" s="376"/>
    </row>
    <row r="1214" spans="1:25" x14ac:dyDescent="0.25">
      <c r="A1214" s="29"/>
      <c r="B1214" s="1100"/>
      <c r="C1214" s="50"/>
      <c r="D1214" s="50"/>
      <c r="E1214" s="845"/>
      <c r="F1214" s="50"/>
      <c r="G1214" s="847"/>
      <c r="H1214" s="847"/>
      <c r="I1214" s="50"/>
      <c r="J1214" s="1103"/>
      <c r="P1214" s="295"/>
      <c r="Q1214" s="379"/>
      <c r="R1214" s="296"/>
      <c r="S1214" s="296"/>
      <c r="T1214" s="297"/>
      <c r="U1214" s="296"/>
      <c r="V1214" s="298"/>
      <c r="W1214" s="298"/>
      <c r="X1214" s="296"/>
      <c r="Y1214" s="376"/>
    </row>
    <row r="1215" spans="1:25" x14ac:dyDescent="0.25">
      <c r="A1215" s="29"/>
      <c r="B1215" s="1100"/>
      <c r="C1215" s="50"/>
      <c r="D1215" s="50"/>
      <c r="E1215" s="845"/>
      <c r="F1215" s="50"/>
      <c r="G1215" s="847"/>
      <c r="H1215" s="847"/>
      <c r="I1215" s="50"/>
      <c r="J1215" s="1103"/>
      <c r="P1215" s="295"/>
      <c r="Q1215" s="379"/>
      <c r="R1215" s="296"/>
      <c r="S1215" s="296"/>
      <c r="T1215" s="297"/>
      <c r="U1215" s="296"/>
      <c r="V1215" s="298"/>
      <c r="W1215" s="298"/>
      <c r="X1215" s="296"/>
      <c r="Y1215" s="376"/>
    </row>
    <row r="1216" spans="1:25" x14ac:dyDescent="0.25">
      <c r="A1216" s="29"/>
      <c r="B1216" s="1100"/>
      <c r="C1216" s="50"/>
      <c r="D1216" s="50"/>
      <c r="E1216" s="845"/>
      <c r="F1216" s="50"/>
      <c r="G1216" s="847"/>
      <c r="H1216" s="847"/>
      <c r="I1216" s="50"/>
      <c r="J1216" s="1103"/>
      <c r="P1216" s="295"/>
      <c r="Q1216" s="379"/>
      <c r="R1216" s="296"/>
      <c r="S1216" s="296"/>
      <c r="T1216" s="297"/>
      <c r="U1216" s="296"/>
      <c r="V1216" s="298"/>
      <c r="W1216" s="298"/>
      <c r="X1216" s="296"/>
      <c r="Y1216" s="376"/>
    </row>
    <row r="1217" spans="1:25" x14ac:dyDescent="0.25">
      <c r="A1217" s="29"/>
      <c r="B1217" s="1100"/>
      <c r="C1217" s="50"/>
      <c r="D1217" s="50"/>
      <c r="E1217" s="845"/>
      <c r="F1217" s="50"/>
      <c r="G1217" s="847"/>
      <c r="H1217" s="847"/>
      <c r="I1217" s="50"/>
      <c r="J1217" s="1103"/>
      <c r="P1217" s="295"/>
      <c r="Q1217" s="379"/>
      <c r="R1217" s="296"/>
      <c r="S1217" s="296"/>
      <c r="T1217" s="297"/>
      <c r="U1217" s="296"/>
      <c r="V1217" s="298"/>
      <c r="W1217" s="298"/>
      <c r="X1217" s="296"/>
      <c r="Y1217" s="376"/>
    </row>
    <row r="1218" spans="1:25" x14ac:dyDescent="0.25">
      <c r="A1218" s="29"/>
      <c r="B1218" s="1100"/>
      <c r="C1218" s="50"/>
      <c r="D1218" s="50"/>
      <c r="E1218" s="845"/>
      <c r="F1218" s="50"/>
      <c r="G1218" s="847"/>
      <c r="H1218" s="847"/>
      <c r="I1218" s="50"/>
      <c r="J1218" s="1103"/>
      <c r="P1218" s="295"/>
      <c r="Q1218" s="379"/>
      <c r="R1218" s="296"/>
      <c r="S1218" s="296"/>
      <c r="T1218" s="297"/>
      <c r="U1218" s="296"/>
      <c r="V1218" s="298"/>
      <c r="W1218" s="298"/>
      <c r="X1218" s="296"/>
      <c r="Y1218" s="376"/>
    </row>
    <row r="1219" spans="1:25" x14ac:dyDescent="0.25">
      <c r="A1219" s="29"/>
      <c r="B1219" s="1100"/>
      <c r="C1219" s="50"/>
      <c r="D1219" s="50"/>
      <c r="E1219" s="845"/>
      <c r="F1219" s="50"/>
      <c r="G1219" s="847"/>
      <c r="H1219" s="847"/>
      <c r="I1219" s="50"/>
      <c r="J1219" s="1103"/>
      <c r="P1219" s="295"/>
      <c r="Q1219" s="379"/>
      <c r="R1219" s="296"/>
      <c r="S1219" s="296"/>
      <c r="T1219" s="297"/>
      <c r="U1219" s="296"/>
      <c r="V1219" s="298"/>
      <c r="W1219" s="298"/>
      <c r="X1219" s="296"/>
      <c r="Y1219" s="376"/>
    </row>
    <row r="1220" spans="1:25" x14ac:dyDescent="0.25">
      <c r="A1220" s="29"/>
      <c r="B1220" s="1100"/>
      <c r="C1220" s="50"/>
      <c r="D1220" s="50"/>
      <c r="E1220" s="845"/>
      <c r="F1220" s="50"/>
      <c r="G1220" s="847"/>
      <c r="H1220" s="847"/>
      <c r="I1220" s="50"/>
      <c r="J1220" s="1103"/>
      <c r="P1220" s="295"/>
      <c r="Q1220" s="379"/>
      <c r="R1220" s="296"/>
      <c r="S1220" s="296"/>
      <c r="T1220" s="297"/>
      <c r="U1220" s="296"/>
      <c r="V1220" s="298"/>
      <c r="W1220" s="298"/>
      <c r="X1220" s="296"/>
      <c r="Y1220" s="376"/>
    </row>
    <row r="1221" spans="1:25" x14ac:dyDescent="0.25">
      <c r="A1221" s="29"/>
      <c r="B1221" s="1100"/>
      <c r="C1221" s="50"/>
      <c r="D1221" s="50"/>
      <c r="E1221" s="845"/>
      <c r="F1221" s="50"/>
      <c r="G1221" s="847"/>
      <c r="H1221" s="847"/>
      <c r="I1221" s="50"/>
      <c r="J1221" s="1103"/>
      <c r="P1221" s="295"/>
      <c r="Q1221" s="379"/>
      <c r="R1221" s="296"/>
      <c r="S1221" s="296"/>
      <c r="T1221" s="297"/>
      <c r="U1221" s="296"/>
      <c r="V1221" s="298"/>
      <c r="W1221" s="298"/>
      <c r="X1221" s="296"/>
      <c r="Y1221" s="376"/>
    </row>
    <row r="1222" spans="1:25" x14ac:dyDescent="0.25">
      <c r="A1222" s="29"/>
      <c r="B1222" s="1100"/>
      <c r="C1222" s="50"/>
      <c r="D1222" s="50"/>
      <c r="E1222" s="845"/>
      <c r="F1222" s="50"/>
      <c r="G1222" s="847"/>
      <c r="H1222" s="847"/>
      <c r="I1222" s="50"/>
      <c r="J1222" s="1103"/>
      <c r="P1222" s="295"/>
      <c r="Q1222" s="379"/>
      <c r="R1222" s="296"/>
      <c r="S1222" s="296"/>
      <c r="T1222" s="297"/>
      <c r="U1222" s="296"/>
      <c r="V1222" s="298"/>
      <c r="W1222" s="298"/>
      <c r="X1222" s="296"/>
      <c r="Y1222" s="376"/>
    </row>
    <row r="1223" spans="1:25" x14ac:dyDescent="0.25">
      <c r="A1223" s="29"/>
      <c r="B1223" s="1100"/>
      <c r="C1223" s="50"/>
      <c r="D1223" s="50"/>
      <c r="E1223" s="845"/>
      <c r="F1223" s="50"/>
      <c r="G1223" s="847"/>
      <c r="H1223" s="847"/>
      <c r="I1223" s="50"/>
      <c r="J1223" s="1103"/>
      <c r="P1223" s="295"/>
      <c r="Q1223" s="379"/>
      <c r="R1223" s="296"/>
      <c r="S1223" s="296"/>
      <c r="T1223" s="297"/>
      <c r="U1223" s="296"/>
      <c r="V1223" s="298"/>
      <c r="W1223" s="298"/>
      <c r="X1223" s="296"/>
      <c r="Y1223" s="376"/>
    </row>
    <row r="1224" spans="1:25" x14ac:dyDescent="0.25">
      <c r="A1224" s="29"/>
      <c r="B1224" s="1100"/>
      <c r="C1224" s="50"/>
      <c r="D1224" s="50"/>
      <c r="E1224" s="845"/>
      <c r="F1224" s="50"/>
      <c r="G1224" s="847"/>
      <c r="H1224" s="847"/>
      <c r="I1224" s="50"/>
      <c r="J1224" s="1103"/>
      <c r="P1224" s="295"/>
      <c r="Q1224" s="379"/>
      <c r="R1224" s="296"/>
      <c r="S1224" s="296"/>
      <c r="T1224" s="297"/>
      <c r="U1224" s="296"/>
      <c r="V1224" s="298"/>
      <c r="W1224" s="298"/>
      <c r="X1224" s="296"/>
      <c r="Y1224" s="376"/>
    </row>
    <row r="1225" spans="1:25" x14ac:dyDescent="0.25">
      <c r="A1225" s="29"/>
      <c r="B1225" s="1100"/>
      <c r="C1225" s="50"/>
      <c r="D1225" s="50"/>
      <c r="E1225" s="845"/>
      <c r="F1225" s="50"/>
      <c r="G1225" s="847"/>
      <c r="H1225" s="847"/>
      <c r="I1225" s="50"/>
      <c r="J1225" s="1103"/>
      <c r="P1225" s="295"/>
      <c r="Q1225" s="379"/>
      <c r="R1225" s="296"/>
      <c r="S1225" s="296"/>
      <c r="T1225" s="297"/>
      <c r="U1225" s="296"/>
      <c r="V1225" s="298"/>
      <c r="W1225" s="298"/>
      <c r="X1225" s="296"/>
      <c r="Y1225" s="376"/>
    </row>
    <row r="1226" spans="1:25" x14ac:dyDescent="0.25">
      <c r="A1226" s="29"/>
      <c r="B1226" s="1100"/>
      <c r="C1226" s="50"/>
      <c r="D1226" s="50"/>
      <c r="E1226" s="845"/>
      <c r="F1226" s="50"/>
      <c r="G1226" s="847"/>
      <c r="H1226" s="847"/>
      <c r="I1226" s="50"/>
      <c r="J1226" s="1103"/>
      <c r="P1226" s="295"/>
      <c r="Q1226" s="379"/>
      <c r="R1226" s="296"/>
      <c r="S1226" s="296"/>
      <c r="T1226" s="297"/>
      <c r="U1226" s="296"/>
      <c r="V1226" s="298"/>
      <c r="W1226" s="298"/>
      <c r="X1226" s="296"/>
      <c r="Y1226" s="376"/>
    </row>
    <row r="1227" spans="1:25" x14ac:dyDescent="0.25">
      <c r="A1227" s="29"/>
      <c r="B1227" s="1100"/>
      <c r="C1227" s="50"/>
      <c r="D1227" s="50"/>
      <c r="E1227" s="845"/>
      <c r="F1227" s="50"/>
      <c r="G1227" s="847"/>
      <c r="H1227" s="847"/>
      <c r="I1227" s="50"/>
      <c r="J1227" s="1103"/>
      <c r="P1227" s="295"/>
      <c r="Q1227" s="379"/>
      <c r="R1227" s="296"/>
      <c r="S1227" s="296"/>
      <c r="T1227" s="297"/>
      <c r="U1227" s="296"/>
      <c r="V1227" s="298"/>
      <c r="W1227" s="298"/>
      <c r="X1227" s="296"/>
      <c r="Y1227" s="376"/>
    </row>
    <row r="1228" spans="1:25" x14ac:dyDescent="0.25">
      <c r="A1228" s="29"/>
      <c r="B1228" s="1100"/>
      <c r="C1228" s="50"/>
      <c r="D1228" s="50"/>
      <c r="E1228" s="845"/>
      <c r="F1228" s="50"/>
      <c r="G1228" s="847"/>
      <c r="H1228" s="847"/>
      <c r="I1228" s="50"/>
      <c r="J1228" s="1103"/>
      <c r="P1228" s="295"/>
      <c r="Q1228" s="379"/>
      <c r="R1228" s="296"/>
      <c r="S1228" s="296"/>
      <c r="T1228" s="297"/>
      <c r="U1228" s="296"/>
      <c r="V1228" s="298"/>
      <c r="W1228" s="298"/>
      <c r="X1228" s="296"/>
      <c r="Y1228" s="376"/>
    </row>
    <row r="1229" spans="1:25" x14ac:dyDescent="0.25">
      <c r="A1229" s="29"/>
      <c r="B1229" s="1100"/>
      <c r="C1229" s="50"/>
      <c r="D1229" s="50"/>
      <c r="E1229" s="845"/>
      <c r="F1229" s="50"/>
      <c r="G1229" s="847"/>
      <c r="H1229" s="847"/>
      <c r="I1229" s="50"/>
      <c r="J1229" s="1103"/>
      <c r="P1229" s="295"/>
      <c r="Q1229" s="379"/>
      <c r="R1229" s="296"/>
      <c r="S1229" s="296"/>
      <c r="T1229" s="297"/>
      <c r="U1229" s="296"/>
      <c r="V1229" s="298"/>
      <c r="W1229" s="298"/>
      <c r="X1229" s="296"/>
      <c r="Y1229" s="376"/>
    </row>
    <row r="1230" spans="1:25" x14ac:dyDescent="0.25">
      <c r="A1230" s="29"/>
      <c r="B1230" s="1100"/>
      <c r="C1230" s="50"/>
      <c r="D1230" s="50"/>
      <c r="E1230" s="845"/>
      <c r="F1230" s="50"/>
      <c r="G1230" s="847"/>
      <c r="H1230" s="847"/>
      <c r="I1230" s="50"/>
      <c r="J1230" s="1103"/>
      <c r="P1230" s="295"/>
      <c r="Q1230" s="379"/>
      <c r="R1230" s="296"/>
      <c r="S1230" s="296"/>
      <c r="T1230" s="297"/>
      <c r="U1230" s="296"/>
      <c r="V1230" s="298"/>
      <c r="W1230" s="298"/>
      <c r="X1230" s="296"/>
      <c r="Y1230" s="376"/>
    </row>
    <row r="1231" spans="1:25" x14ac:dyDescent="0.25">
      <c r="A1231" s="29"/>
      <c r="B1231" s="1100"/>
      <c r="C1231" s="50"/>
      <c r="D1231" s="50"/>
      <c r="E1231" s="845"/>
      <c r="F1231" s="50"/>
      <c r="G1231" s="847"/>
      <c r="H1231" s="847"/>
      <c r="I1231" s="50"/>
      <c r="J1231" s="1103"/>
      <c r="P1231" s="295"/>
      <c r="Q1231" s="379"/>
      <c r="R1231" s="296"/>
      <c r="S1231" s="296"/>
      <c r="T1231" s="297"/>
      <c r="U1231" s="296"/>
      <c r="V1231" s="298"/>
      <c r="W1231" s="298"/>
      <c r="X1231" s="296"/>
      <c r="Y1231" s="376"/>
    </row>
    <row r="1232" spans="1:25" x14ac:dyDescent="0.25">
      <c r="A1232" s="29"/>
      <c r="B1232" s="1100"/>
      <c r="C1232" s="50"/>
      <c r="D1232" s="50"/>
      <c r="E1232" s="845"/>
      <c r="F1232" s="50"/>
      <c r="G1232" s="847"/>
      <c r="H1232" s="847"/>
      <c r="I1232" s="50"/>
      <c r="J1232" s="1103"/>
      <c r="P1232" s="295"/>
      <c r="Q1232" s="379"/>
      <c r="R1232" s="296"/>
      <c r="S1232" s="296"/>
      <c r="T1232" s="297"/>
      <c r="U1232" s="296"/>
      <c r="V1232" s="298"/>
      <c r="W1232" s="298"/>
      <c r="X1232" s="296"/>
      <c r="Y1232" s="376"/>
    </row>
    <row r="1233" spans="1:25" x14ac:dyDescent="0.25">
      <c r="A1233" s="29"/>
      <c r="B1233" s="1100"/>
      <c r="C1233" s="50"/>
      <c r="D1233" s="50"/>
      <c r="E1233" s="845"/>
      <c r="F1233" s="50"/>
      <c r="G1233" s="847"/>
      <c r="H1233" s="847"/>
      <c r="I1233" s="50"/>
      <c r="J1233" s="1103"/>
      <c r="P1233" s="295"/>
      <c r="Q1233" s="379"/>
      <c r="R1233" s="296"/>
      <c r="S1233" s="296"/>
      <c r="T1233" s="297"/>
      <c r="U1233" s="296"/>
      <c r="V1233" s="298"/>
      <c r="W1233" s="298"/>
      <c r="X1233" s="296"/>
      <c r="Y1233" s="376"/>
    </row>
    <row r="1234" spans="1:25" x14ac:dyDescent="0.25">
      <c r="A1234" s="29"/>
      <c r="B1234" s="1100"/>
      <c r="C1234" s="50"/>
      <c r="D1234" s="50"/>
      <c r="E1234" s="845"/>
      <c r="F1234" s="50"/>
      <c r="G1234" s="847"/>
      <c r="H1234" s="847"/>
      <c r="I1234" s="50"/>
      <c r="J1234" s="1103"/>
      <c r="P1234" s="295"/>
      <c r="Q1234" s="379"/>
      <c r="R1234" s="296"/>
      <c r="S1234" s="296"/>
      <c r="T1234" s="297"/>
      <c r="U1234" s="296"/>
      <c r="V1234" s="298"/>
      <c r="W1234" s="298"/>
      <c r="X1234" s="296"/>
      <c r="Y1234" s="376"/>
    </row>
    <row r="1235" spans="1:25" x14ac:dyDescent="0.25">
      <c r="A1235" s="29"/>
      <c r="B1235" s="1100"/>
      <c r="C1235" s="50"/>
      <c r="D1235" s="50"/>
      <c r="E1235" s="845"/>
      <c r="F1235" s="50"/>
      <c r="G1235" s="847"/>
      <c r="H1235" s="847"/>
      <c r="I1235" s="50"/>
      <c r="J1235" s="1103"/>
      <c r="P1235" s="295"/>
      <c r="Q1235" s="379"/>
      <c r="R1235" s="296"/>
      <c r="S1235" s="296"/>
      <c r="T1235" s="297"/>
      <c r="U1235" s="296"/>
      <c r="V1235" s="298"/>
      <c r="W1235" s="298"/>
      <c r="X1235" s="296"/>
      <c r="Y1235" s="376"/>
    </row>
    <row r="1236" spans="1:25" x14ac:dyDescent="0.25">
      <c r="A1236" s="29"/>
      <c r="B1236" s="1100"/>
      <c r="C1236" s="50"/>
      <c r="D1236" s="50"/>
      <c r="E1236" s="845"/>
      <c r="F1236" s="50"/>
      <c r="G1236" s="847"/>
      <c r="H1236" s="847"/>
      <c r="I1236" s="50"/>
      <c r="J1236" s="1103"/>
      <c r="P1236" s="295"/>
      <c r="Q1236" s="379"/>
      <c r="R1236" s="296"/>
      <c r="S1236" s="296"/>
      <c r="T1236" s="297"/>
      <c r="U1236" s="296"/>
      <c r="V1236" s="298"/>
      <c r="W1236" s="298"/>
      <c r="X1236" s="296"/>
      <c r="Y1236" s="376"/>
    </row>
    <row r="1237" spans="1:25" x14ac:dyDescent="0.25">
      <c r="A1237" s="29"/>
      <c r="B1237" s="1100"/>
      <c r="C1237" s="50"/>
      <c r="D1237" s="50"/>
      <c r="E1237" s="845"/>
      <c r="F1237" s="50"/>
      <c r="G1237" s="847"/>
      <c r="H1237" s="847"/>
      <c r="I1237" s="50"/>
      <c r="J1237" s="1103"/>
      <c r="P1237" s="295"/>
      <c r="Q1237" s="379"/>
      <c r="R1237" s="296"/>
      <c r="S1237" s="296"/>
      <c r="T1237" s="297"/>
      <c r="U1237" s="296"/>
      <c r="V1237" s="298"/>
      <c r="W1237" s="298"/>
      <c r="X1237" s="296"/>
      <c r="Y1237" s="376"/>
    </row>
    <row r="1238" spans="1:25" x14ac:dyDescent="0.25">
      <c r="A1238" s="29"/>
      <c r="B1238" s="1100"/>
      <c r="C1238" s="50"/>
      <c r="D1238" s="50"/>
      <c r="E1238" s="845"/>
      <c r="F1238" s="50"/>
      <c r="G1238" s="847"/>
      <c r="H1238" s="847"/>
      <c r="I1238" s="50"/>
      <c r="J1238" s="1103"/>
      <c r="P1238" s="295"/>
      <c r="Q1238" s="379"/>
      <c r="R1238" s="296"/>
      <c r="S1238" s="296"/>
      <c r="T1238" s="297"/>
      <c r="U1238" s="296"/>
      <c r="V1238" s="298"/>
      <c r="W1238" s="298"/>
      <c r="X1238" s="296"/>
      <c r="Y1238" s="376"/>
    </row>
    <row r="1239" spans="1:25" x14ac:dyDescent="0.25">
      <c r="A1239" s="29"/>
      <c r="B1239" s="1100"/>
      <c r="C1239" s="50"/>
      <c r="D1239" s="50"/>
      <c r="E1239" s="845"/>
      <c r="F1239" s="50"/>
      <c r="G1239" s="847"/>
      <c r="H1239" s="847"/>
      <c r="I1239" s="50"/>
      <c r="J1239" s="1103"/>
      <c r="P1239" s="295"/>
      <c r="Q1239" s="379"/>
      <c r="R1239" s="296"/>
      <c r="S1239" s="296"/>
      <c r="T1239" s="297"/>
      <c r="U1239" s="296"/>
      <c r="V1239" s="298"/>
      <c r="W1239" s="298"/>
      <c r="X1239" s="296"/>
      <c r="Y1239" s="376"/>
    </row>
    <row r="1240" spans="1:25" x14ac:dyDescent="0.25">
      <c r="A1240" s="29"/>
      <c r="B1240" s="1100"/>
      <c r="C1240" s="50"/>
      <c r="D1240" s="50"/>
      <c r="E1240" s="845"/>
      <c r="F1240" s="50"/>
      <c r="G1240" s="847"/>
      <c r="H1240" s="847"/>
      <c r="I1240" s="50"/>
      <c r="J1240" s="1103"/>
      <c r="P1240" s="295"/>
      <c r="Q1240" s="379"/>
      <c r="R1240" s="296"/>
      <c r="S1240" s="296"/>
      <c r="T1240" s="297"/>
      <c r="U1240" s="296"/>
      <c r="V1240" s="298"/>
      <c r="W1240" s="298"/>
      <c r="X1240" s="296"/>
      <c r="Y1240" s="376"/>
    </row>
    <row r="1241" spans="1:25" x14ac:dyDescent="0.25">
      <c r="A1241" s="29"/>
      <c r="B1241" s="1100"/>
      <c r="C1241" s="50"/>
      <c r="D1241" s="50"/>
      <c r="E1241" s="845"/>
      <c r="F1241" s="50"/>
      <c r="G1241" s="847"/>
      <c r="H1241" s="847"/>
      <c r="I1241" s="50"/>
      <c r="J1241" s="1103"/>
      <c r="P1241" s="295"/>
      <c r="Q1241" s="379"/>
      <c r="R1241" s="296"/>
      <c r="S1241" s="296"/>
      <c r="T1241" s="297"/>
      <c r="U1241" s="296"/>
      <c r="V1241" s="298"/>
      <c r="W1241" s="298"/>
      <c r="X1241" s="296"/>
      <c r="Y1241" s="376"/>
    </row>
    <row r="1242" spans="1:25" x14ac:dyDescent="0.25">
      <c r="A1242" s="29"/>
      <c r="B1242" s="1100"/>
      <c r="C1242" s="50"/>
      <c r="D1242" s="50"/>
      <c r="E1242" s="845"/>
      <c r="F1242" s="50"/>
      <c r="G1242" s="847"/>
      <c r="H1242" s="847"/>
      <c r="I1242" s="50"/>
      <c r="J1242" s="1103"/>
      <c r="P1242" s="295"/>
      <c r="Q1242" s="379"/>
      <c r="R1242" s="296"/>
      <c r="S1242" s="296"/>
      <c r="T1242" s="297"/>
      <c r="U1242" s="296"/>
      <c r="V1242" s="298"/>
      <c r="W1242" s="298"/>
      <c r="X1242" s="296"/>
      <c r="Y1242" s="376"/>
    </row>
    <row r="1243" spans="1:25" x14ac:dyDescent="0.25">
      <c r="A1243" s="29"/>
      <c r="B1243" s="1100"/>
      <c r="C1243" s="50"/>
      <c r="D1243" s="50"/>
      <c r="E1243" s="845"/>
      <c r="F1243" s="50"/>
      <c r="G1243" s="847"/>
      <c r="H1243" s="847"/>
      <c r="I1243" s="50"/>
      <c r="J1243" s="1103"/>
      <c r="P1243" s="295"/>
      <c r="Q1243" s="379"/>
      <c r="R1243" s="296"/>
      <c r="S1243" s="296"/>
      <c r="T1243" s="297"/>
      <c r="U1243" s="296"/>
      <c r="V1243" s="298"/>
      <c r="W1243" s="298"/>
      <c r="X1243" s="296"/>
      <c r="Y1243" s="376"/>
    </row>
    <row r="1244" spans="1:25" x14ac:dyDescent="0.25">
      <c r="A1244" s="29"/>
      <c r="B1244" s="1100"/>
      <c r="C1244" s="50"/>
      <c r="D1244" s="50"/>
      <c r="E1244" s="845"/>
      <c r="F1244" s="50"/>
      <c r="G1244" s="847"/>
      <c r="H1244" s="847"/>
      <c r="I1244" s="50"/>
      <c r="J1244" s="1103"/>
      <c r="P1244" s="295"/>
      <c r="Q1244" s="379"/>
      <c r="R1244" s="296"/>
      <c r="S1244" s="296"/>
      <c r="T1244" s="297"/>
      <c r="U1244" s="296"/>
      <c r="V1244" s="298"/>
      <c r="W1244" s="298"/>
      <c r="X1244" s="296"/>
      <c r="Y1244" s="376"/>
    </row>
    <row r="1245" spans="1:25" x14ac:dyDescent="0.25">
      <c r="A1245" s="29"/>
      <c r="B1245" s="1100"/>
      <c r="C1245" s="50"/>
      <c r="D1245" s="50"/>
      <c r="E1245" s="845"/>
      <c r="F1245" s="50"/>
      <c r="G1245" s="847"/>
      <c r="H1245" s="847"/>
      <c r="I1245" s="50"/>
      <c r="J1245" s="1103"/>
      <c r="P1245" s="295"/>
      <c r="Q1245" s="379"/>
      <c r="R1245" s="296"/>
      <c r="S1245" s="296"/>
      <c r="T1245" s="297"/>
      <c r="U1245" s="296"/>
      <c r="V1245" s="298"/>
      <c r="W1245" s="298"/>
      <c r="X1245" s="296"/>
      <c r="Y1245" s="376"/>
    </row>
    <row r="1246" spans="1:25" x14ac:dyDescent="0.25">
      <c r="A1246" s="29"/>
      <c r="B1246" s="1100"/>
      <c r="C1246" s="50"/>
      <c r="D1246" s="50"/>
      <c r="E1246" s="845"/>
      <c r="F1246" s="50"/>
      <c r="G1246" s="847"/>
      <c r="H1246" s="847"/>
      <c r="I1246" s="50"/>
      <c r="J1246" s="1103"/>
      <c r="P1246" s="295"/>
      <c r="Q1246" s="379"/>
      <c r="R1246" s="296"/>
      <c r="S1246" s="296"/>
      <c r="T1246" s="297"/>
      <c r="U1246" s="299"/>
      <c r="V1246" s="298"/>
      <c r="W1246" s="298"/>
      <c r="X1246" s="300"/>
      <c r="Y1246" s="376"/>
    </row>
    <row r="1247" spans="1:25" x14ac:dyDescent="0.25">
      <c r="A1247" s="29"/>
      <c r="B1247" s="1100"/>
      <c r="C1247" s="50"/>
      <c r="D1247" s="50"/>
      <c r="E1247" s="845"/>
      <c r="F1247" s="50"/>
      <c r="G1247" s="847"/>
      <c r="H1247" s="847"/>
      <c r="I1247" s="50"/>
      <c r="J1247" s="1103"/>
      <c r="P1247" s="295"/>
      <c r="Q1247" s="379"/>
      <c r="R1247" s="296"/>
      <c r="S1247" s="296"/>
      <c r="T1247" s="297"/>
      <c r="U1247" s="296"/>
      <c r="V1247" s="298"/>
      <c r="W1247" s="298"/>
      <c r="X1247" s="296"/>
      <c r="Y1247" s="376"/>
    </row>
    <row r="1248" spans="1:25" x14ac:dyDescent="0.25">
      <c r="A1248" s="29"/>
      <c r="B1248" s="1100"/>
      <c r="C1248" s="50"/>
      <c r="D1248" s="50"/>
      <c r="E1248" s="845"/>
      <c r="F1248" s="50"/>
      <c r="G1248" s="847"/>
      <c r="H1248" s="847"/>
      <c r="I1248" s="50"/>
      <c r="J1248" s="1103"/>
      <c r="P1248" s="295"/>
      <c r="Q1248" s="379"/>
      <c r="R1248" s="296"/>
      <c r="S1248" s="296"/>
      <c r="T1248" s="297"/>
      <c r="U1248" s="296"/>
      <c r="V1248" s="298"/>
      <c r="W1248" s="298"/>
      <c r="X1248" s="296"/>
      <c r="Y1248" s="376"/>
    </row>
    <row r="1249" spans="1:25" x14ac:dyDescent="0.25">
      <c r="A1249" s="29"/>
      <c r="B1249" s="1100"/>
      <c r="C1249" s="50"/>
      <c r="D1249" s="50"/>
      <c r="E1249" s="845"/>
      <c r="F1249" s="50"/>
      <c r="G1249" s="847"/>
      <c r="H1249" s="847"/>
      <c r="I1249" s="50"/>
      <c r="J1249" s="1103"/>
      <c r="P1249" s="295"/>
      <c r="Q1249" s="379"/>
      <c r="R1249" s="296"/>
      <c r="S1249" s="296"/>
      <c r="T1249" s="297"/>
      <c r="U1249" s="296"/>
      <c r="V1249" s="298"/>
      <c r="W1249" s="298"/>
      <c r="X1249" s="296"/>
      <c r="Y1249" s="376"/>
    </row>
    <row r="1250" spans="1:25" x14ac:dyDescent="0.25">
      <c r="A1250" s="29"/>
      <c r="B1250" s="1100"/>
      <c r="C1250" s="50"/>
      <c r="D1250" s="50"/>
      <c r="E1250" s="845"/>
      <c r="F1250" s="50"/>
      <c r="G1250" s="847"/>
      <c r="H1250" s="847"/>
      <c r="I1250" s="50"/>
      <c r="J1250" s="1103"/>
      <c r="P1250" s="295"/>
      <c r="Q1250" s="379"/>
      <c r="R1250" s="296"/>
      <c r="S1250" s="296"/>
      <c r="T1250" s="297"/>
      <c r="U1250" s="296"/>
      <c r="V1250" s="298"/>
      <c r="W1250" s="298"/>
      <c r="X1250" s="296"/>
      <c r="Y1250" s="376"/>
    </row>
    <row r="1251" spans="1:25" x14ac:dyDescent="0.25">
      <c r="A1251" s="29"/>
      <c r="B1251" s="1100"/>
      <c r="C1251" s="50"/>
      <c r="D1251" s="50"/>
      <c r="E1251" s="845"/>
      <c r="F1251" s="50"/>
      <c r="G1251" s="847"/>
      <c r="H1251" s="847"/>
      <c r="I1251" s="50"/>
      <c r="J1251" s="1103"/>
      <c r="P1251" s="295"/>
      <c r="Q1251" s="379"/>
      <c r="R1251" s="296"/>
      <c r="S1251" s="296"/>
      <c r="T1251" s="297"/>
      <c r="U1251" s="296"/>
      <c r="V1251" s="298"/>
      <c r="W1251" s="298"/>
      <c r="X1251" s="296"/>
      <c r="Y1251" s="376"/>
    </row>
    <row r="1252" spans="1:25" x14ac:dyDescent="0.25">
      <c r="A1252" s="29"/>
      <c r="B1252" s="1100"/>
      <c r="C1252" s="50"/>
      <c r="D1252" s="50"/>
      <c r="E1252" s="845"/>
      <c r="F1252" s="50"/>
      <c r="G1252" s="847"/>
      <c r="H1252" s="847"/>
      <c r="I1252" s="50"/>
      <c r="J1252" s="1103"/>
      <c r="P1252" s="295"/>
      <c r="Q1252" s="379"/>
      <c r="R1252" s="296"/>
      <c r="S1252" s="296"/>
      <c r="T1252" s="297"/>
      <c r="U1252" s="296"/>
      <c r="V1252" s="298"/>
      <c r="W1252" s="298"/>
      <c r="X1252" s="296"/>
      <c r="Y1252" s="376"/>
    </row>
    <row r="1253" spans="1:25" x14ac:dyDescent="0.25">
      <c r="A1253" s="29"/>
      <c r="B1253" s="1100"/>
      <c r="C1253" s="50"/>
      <c r="D1253" s="50"/>
      <c r="E1253" s="845"/>
      <c r="F1253" s="50"/>
      <c r="G1253" s="847"/>
      <c r="H1253" s="847"/>
      <c r="I1253" s="50"/>
      <c r="J1253" s="1103"/>
      <c r="P1253" s="295"/>
      <c r="Q1253" s="379"/>
      <c r="R1253" s="296"/>
      <c r="S1253" s="296"/>
      <c r="T1253" s="297"/>
      <c r="U1253" s="296"/>
      <c r="V1253" s="298"/>
      <c r="W1253" s="298"/>
      <c r="X1253" s="296"/>
      <c r="Y1253" s="376"/>
    </row>
    <row r="1254" spans="1:25" x14ac:dyDescent="0.25">
      <c r="A1254" s="29"/>
      <c r="B1254" s="1100"/>
      <c r="C1254" s="50"/>
      <c r="D1254" s="50"/>
      <c r="E1254" s="845"/>
      <c r="F1254" s="50"/>
      <c r="G1254" s="847"/>
      <c r="H1254" s="847"/>
      <c r="I1254" s="50"/>
      <c r="J1254" s="1103"/>
      <c r="P1254" s="295"/>
      <c r="Q1254" s="379"/>
      <c r="R1254" s="296"/>
      <c r="S1254" s="296"/>
      <c r="T1254" s="297"/>
      <c r="U1254" s="296"/>
      <c r="V1254" s="298"/>
      <c r="W1254" s="298"/>
      <c r="X1254" s="296"/>
      <c r="Y1254" s="376"/>
    </row>
    <row r="1255" spans="1:25" x14ac:dyDescent="0.25">
      <c r="A1255" s="29"/>
      <c r="B1255" s="1100"/>
      <c r="C1255" s="50"/>
      <c r="D1255" s="50"/>
      <c r="E1255" s="845"/>
      <c r="F1255" s="50"/>
      <c r="G1255" s="847"/>
      <c r="H1255" s="847"/>
      <c r="I1255" s="50"/>
      <c r="J1255" s="1103"/>
      <c r="P1255" s="295"/>
      <c r="Q1255" s="379"/>
      <c r="R1255" s="296"/>
      <c r="S1255" s="296"/>
      <c r="T1255" s="297"/>
      <c r="U1255" s="296"/>
      <c r="V1255" s="298"/>
      <c r="W1255" s="298"/>
      <c r="X1255" s="296"/>
      <c r="Y1255" s="376"/>
    </row>
    <row r="1256" spans="1:25" x14ac:dyDescent="0.25">
      <c r="A1256" s="29"/>
      <c r="B1256" s="1100"/>
      <c r="C1256" s="50"/>
      <c r="D1256" s="50"/>
      <c r="E1256" s="845"/>
      <c r="F1256" s="50"/>
      <c r="G1256" s="847"/>
      <c r="H1256" s="847"/>
      <c r="I1256" s="50"/>
      <c r="J1256" s="1103"/>
      <c r="P1256" s="295"/>
      <c r="Q1256" s="379"/>
      <c r="R1256" s="296"/>
      <c r="S1256" s="296"/>
      <c r="T1256" s="297"/>
      <c r="U1256" s="296"/>
      <c r="V1256" s="298"/>
      <c r="W1256" s="298"/>
      <c r="X1256" s="296"/>
      <c r="Y1256" s="376"/>
    </row>
    <row r="1257" spans="1:25" x14ac:dyDescent="0.25">
      <c r="A1257" s="29"/>
      <c r="B1257" s="1100"/>
      <c r="C1257" s="50"/>
      <c r="D1257" s="50"/>
      <c r="E1257" s="845"/>
      <c r="F1257" s="50"/>
      <c r="G1257" s="847"/>
      <c r="H1257" s="847"/>
      <c r="I1257" s="50"/>
      <c r="J1257" s="1103"/>
      <c r="P1257" s="295"/>
      <c r="Q1257" s="379"/>
      <c r="R1257" s="296"/>
      <c r="S1257" s="296"/>
      <c r="T1257" s="297"/>
      <c r="U1257" s="296"/>
      <c r="V1257" s="298"/>
      <c r="W1257" s="298"/>
      <c r="X1257" s="296"/>
      <c r="Y1257" s="376"/>
    </row>
    <row r="1258" spans="1:25" x14ac:dyDescent="0.25">
      <c r="A1258" s="29"/>
      <c r="B1258" s="1100"/>
      <c r="C1258" s="50"/>
      <c r="D1258" s="50"/>
      <c r="E1258" s="845"/>
      <c r="F1258" s="50"/>
      <c r="G1258" s="847"/>
      <c r="H1258" s="847"/>
      <c r="I1258" s="50"/>
      <c r="J1258" s="1103"/>
      <c r="P1258" s="295"/>
      <c r="Q1258" s="379"/>
      <c r="R1258" s="296"/>
      <c r="S1258" s="296"/>
      <c r="T1258" s="297"/>
      <c r="U1258" s="296"/>
      <c r="V1258" s="298"/>
      <c r="W1258" s="298"/>
      <c r="X1258" s="296"/>
      <c r="Y1258" s="376"/>
    </row>
    <row r="1259" spans="1:25" x14ac:dyDescent="0.25">
      <c r="A1259" s="29"/>
      <c r="B1259" s="1100"/>
      <c r="C1259" s="50"/>
      <c r="D1259" s="50"/>
      <c r="E1259" s="845"/>
      <c r="F1259" s="50"/>
      <c r="G1259" s="847"/>
      <c r="H1259" s="847"/>
      <c r="I1259" s="50"/>
      <c r="J1259" s="1103"/>
      <c r="P1259" s="295"/>
      <c r="Q1259" s="379"/>
      <c r="R1259" s="296"/>
      <c r="S1259" s="296"/>
      <c r="T1259" s="297"/>
      <c r="U1259" s="296"/>
      <c r="V1259" s="298"/>
      <c r="W1259" s="298"/>
      <c r="X1259" s="296"/>
      <c r="Y1259" s="376"/>
    </row>
    <row r="1260" spans="1:25" x14ac:dyDescent="0.25">
      <c r="A1260" s="29"/>
      <c r="B1260" s="1100"/>
      <c r="C1260" s="50"/>
      <c r="D1260" s="50"/>
      <c r="E1260" s="845"/>
      <c r="F1260" s="50"/>
      <c r="G1260" s="847"/>
      <c r="H1260" s="847"/>
      <c r="I1260" s="50"/>
      <c r="J1260" s="1103"/>
      <c r="P1260" s="295"/>
      <c r="Q1260" s="379"/>
      <c r="R1260" s="296"/>
      <c r="S1260" s="296"/>
      <c r="T1260" s="297"/>
      <c r="U1260" s="296"/>
      <c r="V1260" s="298"/>
      <c r="W1260" s="298"/>
      <c r="X1260" s="296"/>
      <c r="Y1260" s="376"/>
    </row>
    <row r="1261" spans="1:25" x14ac:dyDescent="0.25">
      <c r="A1261" s="29"/>
      <c r="B1261" s="1100"/>
      <c r="C1261" s="50"/>
      <c r="D1261" s="50"/>
      <c r="E1261" s="845"/>
      <c r="F1261" s="50"/>
      <c r="G1261" s="847"/>
      <c r="H1261" s="847"/>
      <c r="I1261" s="50"/>
      <c r="J1261" s="1103"/>
      <c r="P1261" s="295"/>
      <c r="Q1261" s="379"/>
      <c r="R1261" s="296"/>
      <c r="S1261" s="296"/>
      <c r="T1261" s="297"/>
      <c r="U1261" s="296"/>
      <c r="V1261" s="298"/>
      <c r="W1261" s="298"/>
      <c r="X1261" s="296"/>
      <c r="Y1261" s="376"/>
    </row>
    <row r="1262" spans="1:25" x14ac:dyDescent="0.25">
      <c r="A1262" s="29"/>
      <c r="B1262" s="1100"/>
      <c r="C1262" s="50"/>
      <c r="D1262" s="50"/>
      <c r="E1262" s="845"/>
      <c r="F1262" s="50"/>
      <c r="G1262" s="847"/>
      <c r="H1262" s="847"/>
      <c r="I1262" s="50"/>
      <c r="J1262" s="1103"/>
      <c r="P1262" s="295"/>
      <c r="Q1262" s="379"/>
      <c r="R1262" s="296"/>
      <c r="S1262" s="296"/>
      <c r="T1262" s="297"/>
      <c r="U1262" s="296"/>
      <c r="V1262" s="298"/>
      <c r="W1262" s="298"/>
      <c r="X1262" s="296"/>
      <c r="Y1262" s="376"/>
    </row>
    <row r="1263" spans="1:25" x14ac:dyDescent="0.25">
      <c r="A1263" s="29"/>
      <c r="B1263" s="1100"/>
      <c r="C1263" s="50"/>
      <c r="D1263" s="50"/>
      <c r="E1263" s="845"/>
      <c r="F1263" s="50"/>
      <c r="G1263" s="847"/>
      <c r="H1263" s="847"/>
      <c r="I1263" s="50"/>
      <c r="J1263" s="1103"/>
      <c r="P1263" s="295"/>
      <c r="Q1263" s="379"/>
      <c r="R1263" s="296"/>
      <c r="S1263" s="296"/>
      <c r="T1263" s="295"/>
      <c r="U1263" s="296"/>
      <c r="V1263" s="298"/>
      <c r="W1263" s="298"/>
      <c r="X1263" s="296"/>
      <c r="Y1263" s="376"/>
    </row>
    <row r="1264" spans="1:25" x14ac:dyDescent="0.25">
      <c r="A1264" s="29"/>
      <c r="B1264" s="1100"/>
      <c r="C1264" s="50"/>
      <c r="D1264" s="50"/>
      <c r="E1264" s="845"/>
      <c r="F1264" s="50"/>
      <c r="G1264" s="847"/>
      <c r="H1264" s="847"/>
      <c r="I1264" s="50"/>
      <c r="J1264" s="1103"/>
      <c r="P1264" s="295"/>
      <c r="Q1264" s="379"/>
      <c r="R1264" s="296"/>
      <c r="S1264" s="296"/>
      <c r="T1264" s="295"/>
      <c r="U1264" s="296"/>
      <c r="V1264" s="298"/>
      <c r="W1264" s="298"/>
      <c r="X1264" s="296"/>
      <c r="Y1264" s="376"/>
    </row>
    <row r="1265" spans="1:25" x14ac:dyDescent="0.25">
      <c r="A1265" s="29"/>
      <c r="B1265" s="1100"/>
      <c r="C1265" s="50"/>
      <c r="D1265" s="50"/>
      <c r="E1265" s="845"/>
      <c r="F1265" s="50"/>
      <c r="G1265" s="847"/>
      <c r="H1265" s="847"/>
      <c r="I1265" s="50"/>
      <c r="J1265" s="1103"/>
      <c r="P1265" s="295"/>
      <c r="Q1265" s="379"/>
      <c r="R1265" s="296"/>
      <c r="S1265" s="296"/>
      <c r="T1265" s="295"/>
      <c r="U1265" s="296"/>
      <c r="V1265" s="298"/>
      <c r="W1265" s="298"/>
      <c r="X1265" s="296"/>
      <c r="Y1265" s="376"/>
    </row>
    <row r="1266" spans="1:25" x14ac:dyDescent="0.25">
      <c r="A1266" s="29"/>
      <c r="B1266" s="1100"/>
      <c r="C1266" s="50"/>
      <c r="D1266" s="50"/>
      <c r="E1266" s="845"/>
      <c r="F1266" s="50"/>
      <c r="G1266" s="847"/>
      <c r="H1266" s="847"/>
      <c r="I1266" s="50"/>
      <c r="J1266" s="1103"/>
      <c r="P1266" s="295"/>
      <c r="Q1266" s="379"/>
      <c r="R1266" s="296"/>
      <c r="S1266" s="296"/>
      <c r="T1266" s="295"/>
      <c r="U1266" s="296"/>
      <c r="V1266" s="298"/>
      <c r="W1266" s="298"/>
      <c r="X1266" s="296"/>
      <c r="Y1266" s="376"/>
    </row>
    <row r="1267" spans="1:25" x14ac:dyDescent="0.25">
      <c r="A1267" s="29"/>
      <c r="B1267" s="1100"/>
      <c r="C1267" s="50"/>
      <c r="D1267" s="50"/>
      <c r="E1267" s="845"/>
      <c r="F1267" s="50"/>
      <c r="G1267" s="847"/>
      <c r="H1267" s="847"/>
      <c r="I1267" s="50"/>
      <c r="J1267" s="1103"/>
      <c r="P1267" s="295"/>
      <c r="Q1267" s="379"/>
      <c r="R1267" s="296"/>
      <c r="S1267" s="296"/>
      <c r="T1267" s="295"/>
      <c r="U1267" s="296"/>
      <c r="V1267" s="298"/>
      <c r="W1267" s="298"/>
      <c r="X1267" s="296"/>
      <c r="Y1267" s="376"/>
    </row>
    <row r="1268" spans="1:25" x14ac:dyDescent="0.25">
      <c r="A1268" s="29"/>
      <c r="B1268" s="1100"/>
      <c r="C1268" s="50"/>
      <c r="D1268" s="50"/>
      <c r="E1268" s="845"/>
      <c r="F1268" s="50"/>
      <c r="G1268" s="847"/>
      <c r="H1268" s="847"/>
      <c r="I1268" s="50"/>
      <c r="J1268" s="1103"/>
      <c r="P1268" s="295"/>
      <c r="Q1268" s="379"/>
      <c r="R1268" s="296"/>
      <c r="S1268" s="296"/>
      <c r="T1268" s="295"/>
      <c r="U1268" s="296"/>
      <c r="V1268" s="298"/>
      <c r="W1268" s="298"/>
      <c r="X1268" s="296"/>
      <c r="Y1268" s="376"/>
    </row>
    <row r="1269" spans="1:25" x14ac:dyDescent="0.25">
      <c r="A1269" s="29"/>
      <c r="B1269" s="1100"/>
      <c r="C1269" s="50"/>
      <c r="D1269" s="50"/>
      <c r="E1269" s="845"/>
      <c r="F1269" s="50"/>
      <c r="G1269" s="847"/>
      <c r="H1269" s="847"/>
      <c r="I1269" s="50"/>
      <c r="J1269" s="1103"/>
      <c r="P1269" s="295"/>
      <c r="Q1269" s="379"/>
      <c r="R1269" s="296"/>
      <c r="S1269" s="296"/>
      <c r="T1269" s="295"/>
      <c r="U1269" s="296"/>
      <c r="V1269" s="298"/>
      <c r="W1269" s="298"/>
      <c r="X1269" s="296"/>
      <c r="Y1269" s="376"/>
    </row>
    <row r="1270" spans="1:25" x14ac:dyDescent="0.25">
      <c r="A1270" s="29"/>
      <c r="B1270" s="1100"/>
      <c r="C1270" s="50"/>
      <c r="D1270" s="50"/>
      <c r="E1270" s="845"/>
      <c r="F1270" s="50"/>
      <c r="G1270" s="847"/>
      <c r="H1270" s="847"/>
      <c r="I1270" s="50"/>
      <c r="J1270" s="1103"/>
      <c r="P1270" s="295"/>
      <c r="Q1270" s="379"/>
      <c r="R1270" s="296"/>
      <c r="S1270" s="296"/>
      <c r="T1270" s="295"/>
      <c r="U1270" s="296"/>
      <c r="V1270" s="298"/>
      <c r="W1270" s="298"/>
      <c r="X1270" s="296"/>
      <c r="Y1270" s="376"/>
    </row>
    <row r="1271" spans="1:25" x14ac:dyDescent="0.25">
      <c r="A1271" s="29"/>
      <c r="B1271" s="1100"/>
      <c r="C1271" s="50"/>
      <c r="D1271" s="50"/>
      <c r="E1271" s="845"/>
      <c r="F1271" s="50"/>
      <c r="G1271" s="847"/>
      <c r="H1271" s="847"/>
      <c r="I1271" s="50"/>
      <c r="J1271" s="1103"/>
      <c r="P1271" s="295"/>
      <c r="Q1271" s="379"/>
      <c r="R1271" s="296"/>
      <c r="S1271" s="296"/>
      <c r="T1271" s="295"/>
      <c r="U1271" s="296"/>
      <c r="V1271" s="298"/>
      <c r="W1271" s="298"/>
      <c r="X1271" s="296"/>
      <c r="Y1271" s="376"/>
    </row>
    <row r="1272" spans="1:25" x14ac:dyDescent="0.25">
      <c r="A1272" s="29"/>
      <c r="B1272" s="1100"/>
      <c r="C1272" s="50"/>
      <c r="D1272" s="50"/>
      <c r="E1272" s="845"/>
      <c r="F1272" s="50"/>
      <c r="G1272" s="847"/>
      <c r="H1272" s="847"/>
      <c r="I1272" s="50"/>
      <c r="J1272" s="1103"/>
      <c r="P1272" s="295"/>
      <c r="Q1272" s="379"/>
      <c r="R1272" s="296"/>
      <c r="S1272" s="296"/>
      <c r="T1272" s="295"/>
      <c r="U1272" s="296"/>
      <c r="V1272" s="298"/>
      <c r="W1272" s="298"/>
      <c r="X1272" s="296"/>
      <c r="Y1272" s="376"/>
    </row>
    <row r="1273" spans="1:25" x14ac:dyDescent="0.25">
      <c r="A1273" s="29"/>
      <c r="B1273" s="1100"/>
      <c r="C1273" s="50"/>
      <c r="D1273" s="50"/>
      <c r="E1273" s="845"/>
      <c r="F1273" s="50"/>
      <c r="G1273" s="847"/>
      <c r="H1273" s="847"/>
      <c r="I1273" s="50"/>
      <c r="J1273" s="1103"/>
      <c r="P1273" s="295"/>
      <c r="Q1273" s="379"/>
      <c r="R1273" s="296"/>
      <c r="S1273" s="296"/>
      <c r="T1273" s="295"/>
      <c r="U1273" s="296"/>
      <c r="V1273" s="298"/>
      <c r="W1273" s="298"/>
      <c r="X1273" s="296"/>
      <c r="Y1273" s="376"/>
    </row>
    <row r="1274" spans="1:25" x14ac:dyDescent="0.25">
      <c r="A1274" s="29"/>
      <c r="B1274" s="1100"/>
      <c r="C1274" s="50"/>
      <c r="D1274" s="50"/>
      <c r="E1274" s="845"/>
      <c r="F1274" s="50"/>
      <c r="G1274" s="847"/>
      <c r="H1274" s="847"/>
      <c r="I1274" s="50"/>
      <c r="J1274" s="1103"/>
      <c r="P1274" s="295"/>
      <c r="Q1274" s="379"/>
      <c r="R1274" s="296"/>
      <c r="S1274" s="296"/>
      <c r="T1274" s="295"/>
      <c r="U1274" s="296"/>
      <c r="V1274" s="298"/>
      <c r="W1274" s="298"/>
      <c r="X1274" s="296"/>
      <c r="Y1274" s="376"/>
    </row>
    <row r="1275" spans="1:25" x14ac:dyDescent="0.25">
      <c r="A1275" s="29"/>
      <c r="B1275" s="1100"/>
      <c r="C1275" s="50"/>
      <c r="D1275" s="50"/>
      <c r="E1275" s="845"/>
      <c r="F1275" s="50"/>
      <c r="G1275" s="847"/>
      <c r="H1275" s="847"/>
      <c r="I1275" s="50"/>
      <c r="J1275" s="1103"/>
      <c r="P1275" s="295"/>
      <c r="Q1275" s="379"/>
      <c r="R1275" s="296"/>
      <c r="S1275" s="296"/>
      <c r="T1275" s="295"/>
      <c r="U1275" s="296"/>
      <c r="V1275" s="298"/>
      <c r="W1275" s="298"/>
      <c r="X1275" s="296"/>
      <c r="Y1275" s="376"/>
    </row>
    <row r="1276" spans="1:25" x14ac:dyDescent="0.25">
      <c r="A1276" s="29"/>
      <c r="B1276" s="1100"/>
      <c r="C1276" s="50"/>
      <c r="D1276" s="50"/>
      <c r="E1276" s="845"/>
      <c r="F1276" s="50"/>
      <c r="G1276" s="847"/>
      <c r="H1276" s="847"/>
      <c r="I1276" s="50"/>
      <c r="J1276" s="1103"/>
      <c r="P1276" s="295"/>
      <c r="Q1276" s="379"/>
      <c r="R1276" s="296"/>
      <c r="S1276" s="296"/>
      <c r="T1276" s="295"/>
      <c r="U1276" s="296"/>
      <c r="V1276" s="298"/>
      <c r="W1276" s="298"/>
      <c r="X1276" s="296"/>
      <c r="Y1276" s="376"/>
    </row>
    <row r="1277" spans="1:25" x14ac:dyDescent="0.25">
      <c r="A1277" s="29"/>
      <c r="B1277" s="1100"/>
      <c r="C1277" s="50"/>
      <c r="D1277" s="50"/>
      <c r="E1277" s="845"/>
      <c r="F1277" s="50"/>
      <c r="G1277" s="847"/>
      <c r="H1277" s="847"/>
      <c r="I1277" s="50"/>
      <c r="J1277" s="1103"/>
      <c r="P1277" s="295"/>
      <c r="Q1277" s="379"/>
      <c r="R1277" s="296"/>
      <c r="S1277" s="296"/>
      <c r="T1277" s="295"/>
      <c r="U1277" s="296"/>
      <c r="V1277" s="298"/>
      <c r="W1277" s="298"/>
      <c r="X1277" s="296"/>
      <c r="Y1277" s="376"/>
    </row>
    <row r="1278" spans="1:25" x14ac:dyDescent="0.25">
      <c r="A1278" s="29"/>
      <c r="B1278" s="1100"/>
      <c r="C1278" s="50"/>
      <c r="D1278" s="50"/>
      <c r="E1278" s="845"/>
      <c r="F1278" s="50"/>
      <c r="G1278" s="847"/>
      <c r="H1278" s="847"/>
      <c r="I1278" s="50"/>
      <c r="J1278" s="1103"/>
      <c r="P1278" s="295"/>
      <c r="Q1278" s="379"/>
      <c r="R1278" s="296"/>
      <c r="S1278" s="296"/>
      <c r="T1278" s="295"/>
      <c r="U1278" s="296"/>
      <c r="V1278" s="298"/>
      <c r="W1278" s="298"/>
      <c r="X1278" s="296"/>
      <c r="Y1278" s="376"/>
    </row>
    <row r="1279" spans="1:25" x14ac:dyDescent="0.25">
      <c r="A1279" s="29"/>
      <c r="B1279" s="1100"/>
      <c r="C1279" s="50"/>
      <c r="D1279" s="50"/>
      <c r="E1279" s="845"/>
      <c r="F1279" s="50"/>
      <c r="G1279" s="847"/>
      <c r="H1279" s="847"/>
      <c r="I1279" s="50"/>
      <c r="J1279" s="1103"/>
      <c r="P1279" s="295"/>
      <c r="Q1279" s="379"/>
      <c r="R1279" s="296"/>
      <c r="S1279" s="296"/>
      <c r="T1279" s="295"/>
      <c r="U1279" s="296"/>
      <c r="V1279" s="298"/>
      <c r="W1279" s="298"/>
      <c r="X1279" s="296"/>
      <c r="Y1279" s="376"/>
    </row>
    <row r="1280" spans="1:25" x14ac:dyDescent="0.25">
      <c r="A1280" s="29"/>
      <c r="B1280" s="1100"/>
      <c r="C1280" s="50"/>
      <c r="D1280" s="50"/>
      <c r="E1280" s="845"/>
      <c r="F1280" s="50"/>
      <c r="G1280" s="847"/>
      <c r="H1280" s="847"/>
      <c r="I1280" s="50"/>
      <c r="J1280" s="1103"/>
      <c r="P1280" s="295"/>
      <c r="Q1280" s="379"/>
      <c r="R1280" s="296"/>
      <c r="S1280" s="296"/>
      <c r="T1280" s="302"/>
      <c r="U1280" s="303"/>
      <c r="V1280" s="298"/>
      <c r="W1280" s="298"/>
      <c r="X1280" s="296"/>
      <c r="Y1280" s="376"/>
    </row>
    <row r="1281" spans="1:25" x14ac:dyDescent="0.25">
      <c r="A1281" s="29"/>
      <c r="B1281" s="1100"/>
      <c r="C1281" s="50"/>
      <c r="D1281" s="50"/>
      <c r="E1281" s="845"/>
      <c r="F1281" s="50"/>
      <c r="G1281" s="847"/>
      <c r="H1281" s="847"/>
      <c r="I1281" s="50"/>
      <c r="J1281" s="1103"/>
      <c r="P1281" s="295"/>
      <c r="Q1281" s="379"/>
      <c r="R1281" s="296"/>
      <c r="S1281" s="296"/>
      <c r="T1281" s="302"/>
      <c r="U1281" s="303"/>
      <c r="V1281" s="298"/>
      <c r="W1281" s="298"/>
      <c r="X1281" s="296"/>
      <c r="Y1281" s="376"/>
    </row>
    <row r="1282" spans="1:25" x14ac:dyDescent="0.25">
      <c r="A1282" s="29"/>
      <c r="B1282" s="1100"/>
      <c r="C1282" s="50"/>
      <c r="D1282" s="50"/>
      <c r="E1282" s="845"/>
      <c r="F1282" s="50"/>
      <c r="G1282" s="847"/>
      <c r="H1282" s="847"/>
      <c r="I1282" s="50"/>
      <c r="J1282" s="1103"/>
      <c r="P1282" s="295"/>
      <c r="Q1282" s="379"/>
      <c r="R1282" s="296"/>
      <c r="S1282" s="296"/>
      <c r="T1282" s="302"/>
      <c r="U1282" s="303"/>
      <c r="V1282" s="298"/>
      <c r="W1282" s="298"/>
      <c r="X1282" s="296"/>
      <c r="Y1282" s="376"/>
    </row>
    <row r="1283" spans="1:25" x14ac:dyDescent="0.25">
      <c r="A1283" s="29"/>
      <c r="B1283" s="1100"/>
      <c r="C1283" s="50"/>
      <c r="D1283" s="50"/>
      <c r="E1283" s="845"/>
      <c r="F1283" s="50"/>
      <c r="G1283" s="847"/>
      <c r="H1283" s="847"/>
      <c r="I1283" s="50"/>
      <c r="J1283" s="1103"/>
      <c r="P1283" s="295"/>
      <c r="Q1283" s="379"/>
      <c r="R1283" s="296"/>
      <c r="S1283" s="296"/>
      <c r="T1283" s="302"/>
      <c r="U1283" s="303"/>
      <c r="V1283" s="298"/>
      <c r="W1283" s="298"/>
      <c r="X1283" s="296"/>
      <c r="Y1283" s="376"/>
    </row>
    <row r="1284" spans="1:25" x14ac:dyDescent="0.25">
      <c r="A1284" s="29"/>
      <c r="B1284" s="1100"/>
      <c r="C1284" s="50"/>
      <c r="D1284" s="50"/>
      <c r="E1284" s="845"/>
      <c r="F1284" s="50"/>
      <c r="G1284" s="847"/>
      <c r="H1284" s="847"/>
      <c r="I1284" s="50"/>
      <c r="J1284" s="1103"/>
      <c r="P1284" s="295"/>
      <c r="Q1284" s="379"/>
      <c r="R1284" s="296"/>
      <c r="S1284" s="296"/>
      <c r="T1284" s="302"/>
      <c r="U1284" s="303"/>
      <c r="V1284" s="298"/>
      <c r="W1284" s="298"/>
      <c r="X1284" s="296"/>
      <c r="Y1284" s="376"/>
    </row>
    <row r="1285" spans="1:25" x14ac:dyDescent="0.25">
      <c r="A1285" s="29"/>
      <c r="B1285" s="1100"/>
      <c r="C1285" s="50"/>
      <c r="D1285" s="50"/>
      <c r="E1285" s="845"/>
      <c r="F1285" s="50"/>
      <c r="G1285" s="847"/>
      <c r="H1285" s="847"/>
      <c r="I1285" s="50"/>
      <c r="J1285" s="1103"/>
      <c r="P1285" s="295"/>
      <c r="Q1285" s="379"/>
      <c r="R1285" s="296"/>
      <c r="S1285" s="296"/>
      <c r="T1285" s="302"/>
      <c r="U1285" s="303"/>
      <c r="V1285" s="298"/>
      <c r="W1285" s="298"/>
      <c r="X1285" s="296"/>
      <c r="Y1285" s="376"/>
    </row>
    <row r="1286" spans="1:25" x14ac:dyDescent="0.25">
      <c r="A1286" s="29"/>
      <c r="B1286" s="1100"/>
      <c r="C1286" s="50"/>
      <c r="D1286" s="50"/>
      <c r="E1286" s="845"/>
      <c r="F1286" s="50"/>
      <c r="G1286" s="847"/>
      <c r="H1286" s="847"/>
      <c r="I1286" s="50"/>
      <c r="J1286" s="1103"/>
      <c r="P1286" s="295"/>
      <c r="Q1286" s="379"/>
      <c r="R1286" s="296"/>
      <c r="S1286" s="296"/>
      <c r="T1286" s="302"/>
      <c r="U1286" s="303"/>
      <c r="V1286" s="298"/>
      <c r="W1286" s="298"/>
      <c r="X1286" s="296"/>
      <c r="Y1286" s="376"/>
    </row>
    <row r="1287" spans="1:25" x14ac:dyDescent="0.25">
      <c r="A1287" s="29"/>
      <c r="B1287" s="1100"/>
      <c r="C1287" s="50"/>
      <c r="D1287" s="50"/>
      <c r="E1287" s="845"/>
      <c r="F1287" s="50"/>
      <c r="G1287" s="847"/>
      <c r="H1287" s="847"/>
      <c r="I1287" s="50"/>
      <c r="J1287" s="1103"/>
      <c r="P1287" s="295"/>
      <c r="Q1287" s="379"/>
      <c r="R1287" s="296"/>
      <c r="S1287" s="296"/>
      <c r="T1287" s="302"/>
      <c r="U1287" s="303"/>
      <c r="V1287" s="298"/>
      <c r="W1287" s="298"/>
      <c r="X1287" s="296"/>
      <c r="Y1287" s="376"/>
    </row>
    <row r="1288" spans="1:25" x14ac:dyDescent="0.25">
      <c r="A1288" s="29"/>
      <c r="B1288" s="1100"/>
      <c r="C1288" s="50"/>
      <c r="D1288" s="50"/>
      <c r="E1288" s="845"/>
      <c r="F1288" s="50"/>
      <c r="G1288" s="847"/>
      <c r="H1288" s="847"/>
      <c r="I1288" s="50"/>
      <c r="J1288" s="1103"/>
      <c r="P1288" s="295"/>
      <c r="Q1288" s="379"/>
      <c r="R1288" s="296"/>
      <c r="S1288" s="296"/>
      <c r="T1288" s="297"/>
      <c r="U1288" s="296"/>
      <c r="V1288" s="298"/>
      <c r="W1288" s="298"/>
      <c r="X1288" s="296"/>
      <c r="Y1288" s="376"/>
    </row>
    <row r="1289" spans="1:25" x14ac:dyDescent="0.25">
      <c r="A1289" s="29"/>
      <c r="B1289" s="1100"/>
      <c r="C1289" s="50"/>
      <c r="D1289" s="50"/>
      <c r="E1289" s="845"/>
      <c r="F1289" s="50"/>
      <c r="G1289" s="847"/>
      <c r="H1289" s="847"/>
      <c r="I1289" s="50"/>
      <c r="J1289" s="1103"/>
      <c r="P1289" s="295"/>
      <c r="Q1289" s="379"/>
      <c r="R1289" s="296"/>
      <c r="S1289" s="296"/>
      <c r="T1289" s="297"/>
      <c r="U1289" s="296"/>
      <c r="V1289" s="298"/>
      <c r="W1289" s="298"/>
      <c r="X1289" s="296"/>
      <c r="Y1289" s="376"/>
    </row>
    <row r="1290" spans="1:25" x14ac:dyDescent="0.25">
      <c r="A1290" s="29"/>
      <c r="B1290" s="1100"/>
      <c r="C1290" s="50"/>
      <c r="D1290" s="50"/>
      <c r="E1290" s="845"/>
      <c r="F1290" s="50"/>
      <c r="G1290" s="847"/>
      <c r="H1290" s="847"/>
      <c r="I1290" s="50"/>
      <c r="J1290" s="1103"/>
      <c r="P1290" s="295"/>
      <c r="Q1290" s="379"/>
      <c r="R1290" s="296"/>
      <c r="S1290" s="296"/>
      <c r="T1290" s="297"/>
      <c r="U1290" s="296"/>
      <c r="V1290" s="298"/>
      <c r="W1290" s="298"/>
      <c r="X1290" s="296"/>
      <c r="Y1290" s="376"/>
    </row>
    <row r="1291" spans="1:25" x14ac:dyDescent="0.25">
      <c r="A1291" s="29"/>
      <c r="B1291" s="1100"/>
      <c r="C1291" s="50"/>
      <c r="D1291" s="50"/>
      <c r="E1291" s="845"/>
      <c r="F1291" s="50"/>
      <c r="G1291" s="847"/>
      <c r="H1291" s="847"/>
      <c r="I1291" s="50"/>
      <c r="J1291" s="1103"/>
      <c r="P1291" s="295"/>
      <c r="Q1291" s="379"/>
      <c r="R1291" s="296"/>
      <c r="S1291" s="296"/>
      <c r="T1291" s="297"/>
      <c r="U1291" s="296"/>
      <c r="V1291" s="298"/>
      <c r="W1291" s="298"/>
      <c r="X1291" s="296"/>
      <c r="Y1291" s="376"/>
    </row>
    <row r="1292" spans="1:25" x14ac:dyDescent="0.25">
      <c r="A1292" s="29"/>
      <c r="B1292" s="1100"/>
      <c r="C1292" s="50"/>
      <c r="D1292" s="50"/>
      <c r="E1292" s="845"/>
      <c r="F1292" s="50"/>
      <c r="G1292" s="847"/>
      <c r="H1292" s="847"/>
      <c r="I1292" s="50"/>
      <c r="J1292" s="1103"/>
      <c r="P1292" s="295"/>
      <c r="Q1292" s="379"/>
      <c r="R1292" s="296"/>
      <c r="S1292" s="296"/>
      <c r="T1292" s="297"/>
      <c r="U1292" s="296"/>
      <c r="V1292" s="298"/>
      <c r="W1292" s="298"/>
      <c r="X1292" s="296"/>
      <c r="Y1292" s="376"/>
    </row>
    <row r="1293" spans="1:25" x14ac:dyDescent="0.25">
      <c r="A1293" s="29"/>
      <c r="B1293" s="1100"/>
      <c r="C1293" s="50"/>
      <c r="D1293" s="50"/>
      <c r="E1293" s="845"/>
      <c r="F1293" s="50"/>
      <c r="G1293" s="847"/>
      <c r="H1293" s="847"/>
      <c r="I1293" s="50"/>
      <c r="J1293" s="1103"/>
      <c r="P1293" s="295"/>
      <c r="Q1293" s="379"/>
      <c r="R1293" s="296"/>
      <c r="S1293" s="296"/>
      <c r="T1293" s="297"/>
      <c r="U1293" s="296"/>
      <c r="V1293" s="298"/>
      <c r="W1293" s="298"/>
      <c r="X1293" s="296"/>
      <c r="Y1293" s="376"/>
    </row>
    <row r="1294" spans="1:25" x14ac:dyDescent="0.25">
      <c r="A1294" s="29"/>
      <c r="B1294" s="1100"/>
      <c r="C1294" s="50"/>
      <c r="D1294" s="50"/>
      <c r="E1294" s="845"/>
      <c r="F1294" s="50"/>
      <c r="G1294" s="847"/>
      <c r="H1294" s="847"/>
      <c r="I1294" s="50"/>
      <c r="J1294" s="1103"/>
      <c r="P1294" s="295"/>
      <c r="Q1294" s="379"/>
      <c r="R1294" s="296"/>
      <c r="S1294" s="296"/>
      <c r="T1294" s="297"/>
      <c r="U1294" s="296"/>
      <c r="V1294" s="298"/>
      <c r="W1294" s="298"/>
      <c r="X1294" s="296"/>
      <c r="Y1294" s="376"/>
    </row>
    <row r="1295" spans="1:25" x14ac:dyDescent="0.25">
      <c r="A1295" s="29"/>
      <c r="B1295" s="1100"/>
      <c r="C1295" s="50"/>
      <c r="D1295" s="50"/>
      <c r="E1295" s="845"/>
      <c r="F1295" s="50"/>
      <c r="G1295" s="847"/>
      <c r="H1295" s="847"/>
      <c r="I1295" s="50"/>
      <c r="J1295" s="1103"/>
      <c r="P1295" s="295"/>
      <c r="Q1295" s="379"/>
      <c r="R1295" s="296"/>
      <c r="S1295" s="296"/>
      <c r="T1295" s="297"/>
      <c r="U1295" s="296"/>
      <c r="V1295" s="298"/>
      <c r="W1295" s="298"/>
      <c r="X1295" s="296"/>
      <c r="Y1295" s="376"/>
    </row>
    <row r="1296" spans="1:25" x14ac:dyDescent="0.25">
      <c r="A1296" s="29"/>
      <c r="B1296" s="1100"/>
      <c r="C1296" s="50"/>
      <c r="D1296" s="50"/>
      <c r="E1296" s="845"/>
      <c r="F1296" s="50"/>
      <c r="G1296" s="847"/>
      <c r="H1296" s="847"/>
      <c r="I1296" s="50"/>
      <c r="J1296" s="1103"/>
      <c r="P1296" s="295"/>
      <c r="Q1296" s="379"/>
      <c r="R1296" s="296"/>
      <c r="S1296" s="296"/>
      <c r="T1296" s="297"/>
      <c r="U1296" s="296"/>
      <c r="V1296" s="298"/>
      <c r="W1296" s="298"/>
      <c r="X1296" s="296"/>
      <c r="Y1296" s="376"/>
    </row>
    <row r="1297" spans="1:25" x14ac:dyDescent="0.25">
      <c r="A1297" s="29"/>
      <c r="B1297" s="1100"/>
      <c r="C1297" s="50"/>
      <c r="D1297" s="50"/>
      <c r="E1297" s="845"/>
      <c r="F1297" s="50"/>
      <c r="G1297" s="847"/>
      <c r="H1297" s="847"/>
      <c r="I1297" s="50"/>
      <c r="J1297" s="1103"/>
      <c r="P1297" s="295"/>
      <c r="Q1297" s="379"/>
      <c r="R1297" s="296"/>
      <c r="S1297" s="296"/>
      <c r="T1297" s="297"/>
      <c r="U1297" s="296"/>
      <c r="V1297" s="298"/>
      <c r="W1297" s="298"/>
      <c r="X1297" s="296"/>
      <c r="Y1297" s="376"/>
    </row>
    <row r="1298" spans="1:25" x14ac:dyDescent="0.25">
      <c r="A1298" s="29"/>
      <c r="B1298" s="1100"/>
      <c r="C1298" s="50"/>
      <c r="D1298" s="50"/>
      <c r="E1298" s="845"/>
      <c r="F1298" s="50"/>
      <c r="G1298" s="847"/>
      <c r="H1298" s="847"/>
      <c r="I1298" s="50"/>
      <c r="J1298" s="1103"/>
      <c r="P1298" s="295"/>
      <c r="Q1298" s="379"/>
      <c r="R1298" s="296"/>
      <c r="S1298" s="296"/>
      <c r="T1298" s="297"/>
      <c r="U1298" s="296"/>
      <c r="V1298" s="298"/>
      <c r="W1298" s="298"/>
      <c r="X1298" s="296"/>
      <c r="Y1298" s="376"/>
    </row>
    <row r="1299" spans="1:25" x14ac:dyDescent="0.25">
      <c r="A1299" s="29"/>
      <c r="B1299" s="1100"/>
      <c r="C1299" s="50"/>
      <c r="D1299" s="50"/>
      <c r="E1299" s="845"/>
      <c r="F1299" s="50"/>
      <c r="G1299" s="847"/>
      <c r="H1299" s="847"/>
      <c r="I1299" s="50"/>
      <c r="J1299" s="1103"/>
      <c r="P1299" s="295"/>
      <c r="Q1299" s="379"/>
      <c r="R1299" s="296"/>
      <c r="S1299" s="296"/>
      <c r="T1299" s="297"/>
      <c r="U1299" s="296"/>
      <c r="V1299" s="298"/>
      <c r="W1299" s="298"/>
      <c r="X1299" s="296"/>
      <c r="Y1299" s="376"/>
    </row>
    <row r="1300" spans="1:25" x14ac:dyDescent="0.25">
      <c r="A1300" s="29"/>
      <c r="B1300" s="1100"/>
      <c r="C1300" s="50"/>
      <c r="D1300" s="50"/>
      <c r="E1300" s="845"/>
      <c r="F1300" s="50"/>
      <c r="G1300" s="847"/>
      <c r="H1300" s="847"/>
      <c r="I1300" s="50"/>
      <c r="J1300" s="1103"/>
      <c r="P1300" s="295"/>
      <c r="Q1300" s="379"/>
      <c r="R1300" s="296"/>
      <c r="S1300" s="296"/>
      <c r="T1300" s="297"/>
      <c r="U1300" s="296"/>
      <c r="V1300" s="298"/>
      <c r="W1300" s="298"/>
      <c r="X1300" s="296"/>
      <c r="Y1300" s="376"/>
    </row>
    <row r="1301" spans="1:25" x14ac:dyDescent="0.25">
      <c r="A1301" s="29"/>
      <c r="B1301" s="1100"/>
      <c r="C1301" s="50"/>
      <c r="D1301" s="50"/>
      <c r="E1301" s="845"/>
      <c r="F1301" s="50"/>
      <c r="G1301" s="847"/>
      <c r="H1301" s="847"/>
      <c r="I1301" s="50"/>
      <c r="J1301" s="1103"/>
      <c r="P1301" s="295"/>
      <c r="Q1301" s="379"/>
      <c r="R1301" s="296"/>
      <c r="S1301" s="296"/>
      <c r="T1301" s="297"/>
      <c r="U1301" s="296"/>
      <c r="V1301" s="298"/>
      <c r="W1301" s="298"/>
      <c r="X1301" s="296"/>
      <c r="Y1301" s="376"/>
    </row>
    <row r="1302" spans="1:25" x14ac:dyDescent="0.25">
      <c r="A1302" s="29"/>
      <c r="B1302" s="1100"/>
      <c r="C1302" s="50"/>
      <c r="D1302" s="50"/>
      <c r="E1302" s="845"/>
      <c r="F1302" s="50"/>
      <c r="G1302" s="847"/>
      <c r="H1302" s="847"/>
      <c r="I1302" s="50"/>
      <c r="J1302" s="1103"/>
      <c r="P1302" s="295"/>
      <c r="Q1302" s="379"/>
      <c r="R1302" s="296"/>
      <c r="S1302" s="296"/>
      <c r="T1302" s="297"/>
      <c r="U1302" s="296"/>
      <c r="V1302" s="298"/>
      <c r="W1302" s="298"/>
      <c r="X1302" s="296"/>
      <c r="Y1302" s="376"/>
    </row>
    <row r="1303" spans="1:25" x14ac:dyDescent="0.25">
      <c r="A1303" s="29"/>
      <c r="B1303" s="1100"/>
      <c r="C1303" s="50"/>
      <c r="D1303" s="50"/>
      <c r="E1303" s="845"/>
      <c r="F1303" s="50"/>
      <c r="G1303" s="847"/>
      <c r="H1303" s="847"/>
      <c r="I1303" s="50"/>
      <c r="J1303" s="1103"/>
      <c r="P1303" s="295"/>
      <c r="Q1303" s="379"/>
      <c r="R1303" s="296"/>
      <c r="S1303" s="296"/>
      <c r="T1303" s="297"/>
      <c r="U1303" s="296"/>
      <c r="V1303" s="298"/>
      <c r="W1303" s="298"/>
      <c r="X1303" s="296"/>
      <c r="Y1303" s="376"/>
    </row>
    <row r="1304" spans="1:25" x14ac:dyDescent="0.25">
      <c r="A1304" s="29"/>
      <c r="B1304" s="1100"/>
      <c r="C1304" s="50"/>
      <c r="D1304" s="50"/>
      <c r="E1304" s="845"/>
      <c r="F1304" s="50"/>
      <c r="G1304" s="847"/>
      <c r="H1304" s="847"/>
      <c r="I1304" s="50"/>
      <c r="J1304" s="1103"/>
      <c r="P1304" s="295"/>
      <c r="Q1304" s="379"/>
      <c r="R1304" s="296"/>
      <c r="S1304" s="296"/>
      <c r="T1304" s="297"/>
      <c r="U1304" s="296"/>
      <c r="V1304" s="298"/>
      <c r="W1304" s="298"/>
      <c r="X1304" s="296"/>
      <c r="Y1304" s="376"/>
    </row>
    <row r="1305" spans="1:25" x14ac:dyDescent="0.25">
      <c r="A1305" s="29"/>
      <c r="B1305" s="1100"/>
      <c r="C1305" s="50"/>
      <c r="D1305" s="50"/>
      <c r="E1305" s="845"/>
      <c r="F1305" s="50"/>
      <c r="G1305" s="847"/>
      <c r="H1305" s="847"/>
      <c r="I1305" s="50"/>
      <c r="J1305" s="1103"/>
      <c r="P1305" s="295"/>
      <c r="Q1305" s="379"/>
      <c r="R1305" s="296"/>
      <c r="S1305" s="296"/>
      <c r="T1305" s="297"/>
      <c r="U1305" s="296"/>
      <c r="V1305" s="298"/>
      <c r="W1305" s="298"/>
      <c r="X1305" s="296"/>
      <c r="Y1305" s="376"/>
    </row>
    <row r="1306" spans="1:25" x14ac:dyDescent="0.25">
      <c r="A1306" s="29"/>
      <c r="B1306" s="1100"/>
      <c r="C1306" s="50"/>
      <c r="D1306" s="50"/>
      <c r="E1306" s="845"/>
      <c r="F1306" s="50"/>
      <c r="G1306" s="847"/>
      <c r="H1306" s="847"/>
      <c r="I1306" s="50"/>
      <c r="J1306" s="1103"/>
      <c r="P1306" s="1"/>
      <c r="Q1306" s="2"/>
      <c r="R1306" s="3"/>
      <c r="S1306" s="3"/>
      <c r="T1306" s="1"/>
      <c r="U1306" s="3"/>
      <c r="V1306" s="12"/>
      <c r="W1306" s="298"/>
      <c r="X1306" s="296"/>
      <c r="Y1306" s="377"/>
    </row>
    <row r="1307" spans="1:25" x14ac:dyDescent="0.25">
      <c r="A1307" s="29"/>
      <c r="B1307" s="1100"/>
      <c r="C1307" s="50"/>
      <c r="D1307" s="50"/>
      <c r="E1307" s="845"/>
      <c r="F1307" s="50"/>
      <c r="G1307" s="847"/>
      <c r="H1307" s="847"/>
      <c r="I1307" s="50"/>
      <c r="J1307" s="1103"/>
      <c r="P1307" s="1"/>
      <c r="Q1307" s="2"/>
      <c r="R1307" s="3"/>
      <c r="S1307" s="3"/>
      <c r="T1307" s="1"/>
      <c r="U1307" s="3"/>
      <c r="V1307" s="12"/>
      <c r="W1307" s="298"/>
      <c r="X1307" s="296"/>
      <c r="Y1307" s="377"/>
    </row>
    <row r="1308" spans="1:25" x14ac:dyDescent="0.25">
      <c r="A1308" s="29"/>
      <c r="B1308" s="1100"/>
      <c r="C1308" s="50"/>
      <c r="D1308" s="50"/>
      <c r="E1308" s="845"/>
      <c r="F1308" s="50"/>
      <c r="G1308" s="847"/>
      <c r="H1308" s="847"/>
      <c r="I1308" s="50"/>
      <c r="J1308" s="1103"/>
      <c r="P1308" s="1"/>
      <c r="Q1308" s="2"/>
      <c r="R1308" s="3"/>
      <c r="S1308" s="3"/>
      <c r="T1308" s="1"/>
      <c r="U1308" s="3"/>
      <c r="V1308" s="12"/>
      <c r="W1308" s="298"/>
      <c r="X1308" s="296"/>
      <c r="Y1308" s="377"/>
    </row>
    <row r="1309" spans="1:25" x14ac:dyDescent="0.25">
      <c r="A1309" s="29"/>
      <c r="B1309" s="1100"/>
      <c r="C1309" s="50"/>
      <c r="D1309" s="50"/>
      <c r="E1309" s="845"/>
      <c r="F1309" s="50"/>
      <c r="G1309" s="847"/>
      <c r="H1309" s="847"/>
      <c r="I1309" s="50"/>
      <c r="J1309" s="1103"/>
      <c r="P1309" s="295"/>
      <c r="Q1309" s="379"/>
      <c r="R1309" s="296"/>
      <c r="S1309" s="296"/>
      <c r="T1309" s="297"/>
      <c r="U1309" s="296"/>
      <c r="V1309" s="298"/>
      <c r="W1309" s="298"/>
      <c r="X1309" s="296"/>
      <c r="Y1309" s="376"/>
    </row>
    <row r="1310" spans="1:25" x14ac:dyDescent="0.25">
      <c r="A1310" s="29"/>
      <c r="B1310" s="1100"/>
      <c r="C1310" s="50"/>
      <c r="D1310" s="50"/>
      <c r="E1310" s="845"/>
      <c r="F1310" s="50"/>
      <c r="G1310" s="847"/>
      <c r="H1310" s="847"/>
      <c r="I1310" s="50"/>
      <c r="J1310" s="1103"/>
      <c r="P1310" s="295"/>
      <c r="Q1310" s="379"/>
      <c r="R1310" s="296"/>
      <c r="S1310" s="296"/>
      <c r="T1310" s="297"/>
      <c r="U1310" s="296"/>
      <c r="V1310" s="298"/>
      <c r="W1310" s="298"/>
      <c r="X1310" s="296"/>
      <c r="Y1310" s="376"/>
    </row>
    <row r="1311" spans="1:25" x14ac:dyDescent="0.25">
      <c r="A1311" s="29"/>
      <c r="B1311" s="1100"/>
      <c r="C1311" s="50"/>
      <c r="D1311" s="50"/>
      <c r="E1311" s="845"/>
      <c r="F1311" s="50"/>
      <c r="G1311" s="847"/>
      <c r="H1311" s="847"/>
      <c r="I1311" s="50"/>
      <c r="J1311" s="1103"/>
      <c r="P1311" s="295"/>
      <c r="Q1311" s="379"/>
      <c r="R1311" s="296"/>
      <c r="S1311" s="296"/>
      <c r="T1311" s="297"/>
      <c r="U1311" s="296"/>
      <c r="V1311" s="298"/>
      <c r="W1311" s="298"/>
      <c r="X1311" s="296"/>
      <c r="Y1311" s="376"/>
    </row>
    <row r="1312" spans="1:25" x14ac:dyDescent="0.25">
      <c r="A1312" s="29"/>
      <c r="B1312" s="1100"/>
      <c r="C1312" s="50"/>
      <c r="D1312" s="50"/>
      <c r="E1312" s="845"/>
      <c r="F1312" s="50"/>
      <c r="G1312" s="847"/>
      <c r="H1312" s="847"/>
      <c r="I1312" s="50"/>
      <c r="J1312" s="1103"/>
      <c r="P1312" s="295"/>
      <c r="Q1312" s="379"/>
      <c r="R1312" s="296"/>
      <c r="S1312" s="296"/>
      <c r="T1312" s="302"/>
      <c r="U1312" s="303"/>
      <c r="V1312" s="298"/>
      <c r="W1312" s="298"/>
      <c r="X1312" s="296"/>
      <c r="Y1312" s="376"/>
    </row>
    <row r="1313" spans="1:25" x14ac:dyDescent="0.25">
      <c r="A1313" s="29"/>
      <c r="B1313" s="1100"/>
      <c r="C1313" s="50"/>
      <c r="D1313" s="50"/>
      <c r="E1313" s="845"/>
      <c r="F1313" s="50"/>
      <c r="G1313" s="847"/>
      <c r="H1313" s="847"/>
      <c r="I1313" s="50"/>
      <c r="J1313" s="1103"/>
      <c r="P1313" s="295"/>
      <c r="Q1313" s="379"/>
      <c r="R1313" s="296"/>
      <c r="S1313" s="296"/>
      <c r="T1313" s="297"/>
      <c r="U1313" s="296"/>
      <c r="V1313" s="298"/>
      <c r="W1313" s="298"/>
      <c r="X1313" s="296"/>
      <c r="Y1313" s="376"/>
    </row>
    <row r="1314" spans="1:25" x14ac:dyDescent="0.25">
      <c r="A1314" s="29"/>
      <c r="B1314" s="1100"/>
      <c r="C1314" s="50"/>
      <c r="D1314" s="50"/>
      <c r="E1314" s="845"/>
      <c r="F1314" s="50"/>
      <c r="G1314" s="847"/>
      <c r="H1314" s="847"/>
      <c r="I1314" s="50"/>
      <c r="J1314" s="1103"/>
      <c r="P1314" s="295"/>
      <c r="Q1314" s="379"/>
      <c r="R1314" s="296"/>
      <c r="S1314" s="296"/>
      <c r="T1314" s="297"/>
      <c r="U1314" s="296"/>
      <c r="V1314" s="298"/>
      <c r="W1314" s="298"/>
      <c r="X1314" s="296"/>
      <c r="Y1314" s="376"/>
    </row>
    <row r="1315" spans="1:25" x14ac:dyDescent="0.25">
      <c r="A1315" s="29"/>
      <c r="B1315" s="1100"/>
      <c r="C1315" s="50"/>
      <c r="D1315" s="50"/>
      <c r="E1315" s="845"/>
      <c r="F1315" s="50"/>
      <c r="G1315" s="847"/>
      <c r="H1315" s="847"/>
      <c r="I1315" s="50"/>
      <c r="J1315" s="1103"/>
      <c r="P1315" s="295"/>
      <c r="Q1315" s="379"/>
      <c r="R1315" s="296"/>
      <c r="S1315" s="296"/>
      <c r="T1315" s="297"/>
      <c r="U1315" s="296"/>
      <c r="V1315" s="298"/>
      <c r="W1315" s="298"/>
      <c r="X1315" s="296"/>
      <c r="Y1315" s="376"/>
    </row>
    <row r="1316" spans="1:25" x14ac:dyDescent="0.25">
      <c r="A1316" s="29"/>
      <c r="B1316" s="1100"/>
      <c r="C1316" s="50"/>
      <c r="D1316" s="50"/>
      <c r="E1316" s="845"/>
      <c r="F1316" s="50"/>
      <c r="G1316" s="847"/>
      <c r="H1316" s="847"/>
      <c r="I1316" s="50"/>
      <c r="J1316" s="1103"/>
      <c r="P1316" s="295"/>
      <c r="Q1316" s="379"/>
      <c r="R1316" s="296"/>
      <c r="S1316" s="296"/>
      <c r="T1316" s="297"/>
      <c r="U1316" s="296"/>
      <c r="V1316" s="298"/>
      <c r="W1316" s="298"/>
      <c r="X1316" s="296"/>
      <c r="Y1316" s="376"/>
    </row>
    <row r="1317" spans="1:25" x14ac:dyDescent="0.25">
      <c r="A1317" s="29"/>
      <c r="B1317" s="1100"/>
      <c r="C1317" s="50"/>
      <c r="D1317" s="50"/>
      <c r="E1317" s="845"/>
      <c r="F1317" s="50"/>
      <c r="G1317" s="847"/>
      <c r="H1317" s="847"/>
      <c r="I1317" s="50"/>
      <c r="J1317" s="1103"/>
      <c r="P1317" s="295"/>
      <c r="Q1317" s="379"/>
      <c r="R1317" s="296"/>
      <c r="S1317" s="296"/>
      <c r="T1317" s="297"/>
      <c r="U1317" s="296"/>
      <c r="V1317" s="298"/>
      <c r="W1317" s="298"/>
      <c r="X1317" s="296"/>
      <c r="Y1317" s="376"/>
    </row>
    <row r="1318" spans="1:25" x14ac:dyDescent="0.25">
      <c r="A1318" s="29"/>
      <c r="B1318" s="1100"/>
      <c r="C1318" s="50"/>
      <c r="D1318" s="50"/>
      <c r="E1318" s="845"/>
      <c r="F1318" s="50"/>
      <c r="G1318" s="847"/>
      <c r="H1318" s="847"/>
      <c r="I1318" s="50"/>
      <c r="J1318" s="1103"/>
      <c r="P1318" s="295"/>
      <c r="Q1318" s="379"/>
      <c r="R1318" s="296"/>
      <c r="S1318" s="296"/>
      <c r="T1318" s="297"/>
      <c r="U1318" s="296"/>
      <c r="V1318" s="298"/>
      <c r="W1318" s="298"/>
      <c r="X1318" s="296"/>
      <c r="Y1318" s="376"/>
    </row>
    <row r="1319" spans="1:25" x14ac:dyDescent="0.25">
      <c r="A1319" s="29"/>
      <c r="B1319" s="1100"/>
      <c r="C1319" s="50"/>
      <c r="D1319" s="50"/>
      <c r="E1319" s="845"/>
      <c r="F1319" s="50"/>
      <c r="G1319" s="847"/>
      <c r="H1319" s="847"/>
      <c r="I1319" s="50"/>
      <c r="J1319" s="1103"/>
      <c r="P1319" s="295"/>
      <c r="Q1319" s="379"/>
      <c r="R1319" s="296"/>
      <c r="S1319" s="296"/>
      <c r="T1319" s="297"/>
      <c r="U1319" s="296"/>
      <c r="V1319" s="298"/>
      <c r="W1319" s="298"/>
      <c r="X1319" s="296"/>
      <c r="Y1319" s="376"/>
    </row>
    <row r="1320" spans="1:25" x14ac:dyDescent="0.25">
      <c r="A1320" s="29"/>
      <c r="B1320" s="1100"/>
      <c r="C1320" s="50"/>
      <c r="D1320" s="50"/>
      <c r="E1320" s="845"/>
      <c r="F1320" s="50"/>
      <c r="G1320" s="847"/>
      <c r="H1320" s="847"/>
      <c r="I1320" s="50"/>
      <c r="J1320" s="1103"/>
      <c r="P1320" s="295"/>
      <c r="Q1320" s="379"/>
      <c r="R1320" s="296"/>
      <c r="S1320" s="296"/>
      <c r="T1320" s="297"/>
      <c r="U1320" s="296"/>
      <c r="V1320" s="298"/>
      <c r="W1320" s="298"/>
      <c r="X1320" s="296"/>
      <c r="Y1320" s="376"/>
    </row>
    <row r="1321" spans="1:25" x14ac:dyDescent="0.25">
      <c r="A1321" s="29"/>
      <c r="B1321" s="1100"/>
      <c r="C1321" s="50"/>
      <c r="D1321" s="50"/>
      <c r="E1321" s="845"/>
      <c r="F1321" s="50"/>
      <c r="G1321" s="847"/>
      <c r="H1321" s="847"/>
      <c r="I1321" s="50"/>
      <c r="J1321" s="1103"/>
      <c r="P1321" s="295"/>
      <c r="Q1321" s="379"/>
      <c r="R1321" s="296"/>
      <c r="S1321" s="296"/>
      <c r="T1321" s="297"/>
      <c r="U1321" s="296"/>
      <c r="V1321" s="298"/>
      <c r="W1321" s="298"/>
      <c r="X1321" s="296"/>
      <c r="Y1321" s="376"/>
    </row>
    <row r="1322" spans="1:25" x14ac:dyDescent="0.25">
      <c r="A1322" s="29"/>
      <c r="B1322" s="1100"/>
      <c r="C1322" s="50"/>
      <c r="D1322" s="50"/>
      <c r="E1322" s="845"/>
      <c r="F1322" s="50"/>
      <c r="G1322" s="847"/>
      <c r="H1322" s="847"/>
      <c r="I1322" s="50"/>
      <c r="J1322" s="1103"/>
      <c r="P1322" s="295"/>
      <c r="Q1322" s="379"/>
      <c r="R1322" s="296"/>
      <c r="S1322" s="296"/>
      <c r="T1322" s="295"/>
      <c r="U1322" s="296"/>
      <c r="V1322" s="298"/>
      <c r="W1322" s="298"/>
      <c r="X1322" s="296"/>
      <c r="Y1322" s="376"/>
    </row>
    <row r="1323" spans="1:25" x14ac:dyDescent="0.25">
      <c r="A1323" s="29"/>
      <c r="B1323" s="1100"/>
      <c r="C1323" s="50"/>
      <c r="D1323" s="50"/>
      <c r="E1323" s="845"/>
      <c r="F1323" s="50"/>
      <c r="G1323" s="847"/>
      <c r="H1323" s="847"/>
      <c r="I1323" s="50"/>
      <c r="J1323" s="1103"/>
      <c r="P1323" s="295"/>
      <c r="Q1323" s="379"/>
      <c r="R1323" s="296"/>
      <c r="S1323" s="296"/>
      <c r="T1323" s="297"/>
      <c r="U1323" s="296"/>
      <c r="V1323" s="298"/>
      <c r="W1323" s="298"/>
      <c r="X1323" s="296"/>
      <c r="Y1323" s="376"/>
    </row>
    <row r="1324" spans="1:25" x14ac:dyDescent="0.25">
      <c r="A1324" s="29"/>
      <c r="B1324" s="1100"/>
      <c r="C1324" s="50"/>
      <c r="D1324" s="50"/>
      <c r="E1324" s="845"/>
      <c r="F1324" s="50"/>
      <c r="G1324" s="847"/>
      <c r="H1324" s="847"/>
      <c r="I1324" s="50"/>
      <c r="J1324" s="1103"/>
      <c r="P1324" s="295"/>
      <c r="Q1324" s="379"/>
      <c r="R1324" s="296"/>
      <c r="S1324" s="296"/>
      <c r="T1324" s="297"/>
      <c r="U1324" s="296"/>
      <c r="V1324" s="298"/>
      <c r="W1324" s="298"/>
      <c r="X1324" s="296"/>
      <c r="Y1324" s="376"/>
    </row>
    <row r="1325" spans="1:25" x14ac:dyDescent="0.25">
      <c r="A1325" s="29"/>
      <c r="B1325" s="1100"/>
      <c r="C1325" s="50"/>
      <c r="D1325" s="50"/>
      <c r="E1325" s="845"/>
      <c r="F1325" s="50"/>
      <c r="G1325" s="847"/>
      <c r="H1325" s="847"/>
      <c r="I1325" s="50"/>
      <c r="J1325" s="1103"/>
      <c r="P1325" s="295"/>
      <c r="Q1325" s="379"/>
      <c r="R1325" s="296"/>
      <c r="S1325" s="296"/>
      <c r="T1325" s="297"/>
      <c r="U1325" s="296"/>
      <c r="V1325" s="298"/>
      <c r="W1325" s="298"/>
      <c r="X1325" s="296"/>
      <c r="Y1325" s="376"/>
    </row>
    <row r="1326" spans="1:25" x14ac:dyDescent="0.25">
      <c r="A1326" s="29"/>
      <c r="B1326" s="1100"/>
      <c r="C1326" s="50"/>
      <c r="D1326" s="50"/>
      <c r="E1326" s="845"/>
      <c r="F1326" s="50"/>
      <c r="G1326" s="847"/>
      <c r="H1326" s="847"/>
      <c r="I1326" s="50"/>
      <c r="J1326" s="1103"/>
      <c r="P1326" s="295"/>
      <c r="Q1326" s="379"/>
      <c r="R1326" s="296"/>
      <c r="S1326" s="296"/>
      <c r="T1326" s="297"/>
      <c r="U1326" s="296"/>
      <c r="V1326" s="298"/>
      <c r="W1326" s="298"/>
      <c r="X1326" s="296"/>
      <c r="Y1326" s="376"/>
    </row>
    <row r="1327" spans="1:25" x14ac:dyDescent="0.25">
      <c r="A1327" s="29"/>
      <c r="B1327" s="1100"/>
      <c r="C1327" s="50"/>
      <c r="D1327" s="50"/>
      <c r="E1327" s="845"/>
      <c r="F1327" s="50"/>
      <c r="G1327" s="847"/>
      <c r="H1327" s="847"/>
      <c r="I1327" s="50"/>
      <c r="J1327" s="1103"/>
      <c r="P1327" s="295"/>
      <c r="Q1327" s="379"/>
      <c r="R1327" s="296"/>
      <c r="S1327" s="296"/>
      <c r="T1327" s="297"/>
      <c r="U1327" s="296"/>
      <c r="V1327" s="298"/>
      <c r="W1327" s="298"/>
      <c r="X1327" s="296"/>
      <c r="Y1327" s="376"/>
    </row>
    <row r="1328" spans="1:25" x14ac:dyDescent="0.25">
      <c r="A1328" s="29"/>
      <c r="B1328" s="1100"/>
      <c r="C1328" s="50"/>
      <c r="D1328" s="50"/>
      <c r="E1328" s="845"/>
      <c r="F1328" s="50"/>
      <c r="G1328" s="847"/>
      <c r="H1328" s="847"/>
      <c r="I1328" s="50"/>
      <c r="J1328" s="1103"/>
      <c r="P1328" s="295"/>
      <c r="Q1328" s="379"/>
      <c r="R1328" s="296"/>
      <c r="S1328" s="296"/>
      <c r="T1328" s="295"/>
      <c r="U1328" s="296"/>
      <c r="V1328" s="298"/>
      <c r="W1328" s="298"/>
      <c r="X1328" s="296"/>
      <c r="Y1328" s="376"/>
    </row>
    <row r="1329" spans="1:25" x14ac:dyDescent="0.25">
      <c r="A1329" s="29"/>
      <c r="B1329" s="1100"/>
      <c r="C1329" s="50"/>
      <c r="D1329" s="50"/>
      <c r="E1329" s="845"/>
      <c r="F1329" s="50"/>
      <c r="G1329" s="847"/>
      <c r="H1329" s="847"/>
      <c r="I1329" s="50"/>
      <c r="J1329" s="1103"/>
      <c r="P1329" s="295"/>
      <c r="Q1329" s="379"/>
      <c r="R1329" s="296"/>
      <c r="S1329" s="296"/>
      <c r="T1329" s="295"/>
      <c r="U1329" s="296"/>
      <c r="V1329" s="298"/>
      <c r="W1329" s="298"/>
      <c r="X1329" s="296"/>
      <c r="Y1329" s="376"/>
    </row>
    <row r="1330" spans="1:25" x14ac:dyDescent="0.25">
      <c r="A1330" s="29"/>
      <c r="B1330" s="1100"/>
      <c r="C1330" s="50"/>
      <c r="D1330" s="50"/>
      <c r="E1330" s="845"/>
      <c r="F1330" s="50"/>
      <c r="G1330" s="847"/>
      <c r="H1330" s="847"/>
      <c r="I1330" s="50"/>
      <c r="J1330" s="1103"/>
      <c r="P1330" s="295"/>
      <c r="Q1330" s="379"/>
      <c r="R1330" s="296"/>
      <c r="S1330" s="296"/>
      <c r="T1330" s="295"/>
      <c r="U1330" s="296"/>
      <c r="V1330" s="298"/>
      <c r="W1330" s="298"/>
      <c r="X1330" s="296"/>
      <c r="Y1330" s="376"/>
    </row>
    <row r="1331" spans="1:25" x14ac:dyDescent="0.25">
      <c r="A1331" s="29"/>
      <c r="B1331" s="1100"/>
      <c r="C1331" s="50"/>
      <c r="D1331" s="50"/>
      <c r="E1331" s="845"/>
      <c r="F1331" s="50"/>
      <c r="G1331" s="847"/>
      <c r="H1331" s="847"/>
      <c r="I1331" s="50"/>
      <c r="J1331" s="1103"/>
      <c r="P1331" s="295"/>
      <c r="Q1331" s="379"/>
      <c r="R1331" s="296"/>
      <c r="S1331" s="296"/>
      <c r="T1331" s="297"/>
      <c r="U1331" s="296"/>
      <c r="V1331" s="298"/>
      <c r="W1331" s="298"/>
      <c r="X1331" s="296"/>
      <c r="Y1331" s="376"/>
    </row>
    <row r="1332" spans="1:25" x14ac:dyDescent="0.25">
      <c r="A1332" s="29"/>
      <c r="B1332" s="1100"/>
      <c r="C1332" s="50"/>
      <c r="D1332" s="50"/>
      <c r="E1332" s="845"/>
      <c r="F1332" s="50"/>
      <c r="G1332" s="847"/>
      <c r="H1332" s="847"/>
      <c r="I1332" s="50"/>
      <c r="J1332" s="1103"/>
      <c r="P1332" s="295"/>
      <c r="Q1332" s="379"/>
      <c r="R1332" s="296"/>
      <c r="S1332" s="296"/>
      <c r="T1332" s="297"/>
      <c r="U1332" s="296"/>
      <c r="V1332" s="298"/>
      <c r="W1332" s="298"/>
      <c r="X1332" s="296"/>
      <c r="Y1332" s="376"/>
    </row>
    <row r="1333" spans="1:25" x14ac:dyDescent="0.25">
      <c r="A1333" s="29"/>
      <c r="B1333" s="1100"/>
      <c r="C1333" s="50"/>
      <c r="D1333" s="50"/>
      <c r="E1333" s="845"/>
      <c r="F1333" s="50"/>
      <c r="G1333" s="847"/>
      <c r="H1333" s="847"/>
      <c r="I1333" s="50"/>
      <c r="J1333" s="1103"/>
      <c r="P1333" s="295"/>
      <c r="Q1333" s="379"/>
      <c r="R1333" s="296"/>
      <c r="S1333" s="296"/>
      <c r="T1333" s="297"/>
      <c r="U1333" s="296"/>
      <c r="V1333" s="298"/>
      <c r="W1333" s="298"/>
      <c r="X1333" s="296"/>
      <c r="Y1333" s="376"/>
    </row>
    <row r="1334" spans="1:25" x14ac:dyDescent="0.25">
      <c r="A1334" s="29"/>
      <c r="B1334" s="1100"/>
      <c r="C1334" s="50"/>
      <c r="D1334" s="50"/>
      <c r="E1334" s="845"/>
      <c r="F1334" s="50"/>
      <c r="G1334" s="847"/>
      <c r="H1334" s="847"/>
      <c r="I1334" s="50"/>
      <c r="J1334" s="1103"/>
      <c r="P1334" s="295"/>
      <c r="Q1334" s="379"/>
      <c r="R1334" s="296"/>
      <c r="S1334" s="296"/>
      <c r="T1334" s="297"/>
      <c r="U1334" s="296"/>
      <c r="V1334" s="298"/>
      <c r="W1334" s="298"/>
      <c r="X1334" s="296"/>
      <c r="Y1334" s="376"/>
    </row>
    <row r="1335" spans="1:25" x14ac:dyDescent="0.25">
      <c r="A1335" s="29"/>
      <c r="B1335" s="1100"/>
      <c r="C1335" s="50"/>
      <c r="D1335" s="50"/>
      <c r="E1335" s="845"/>
      <c r="F1335" s="50"/>
      <c r="G1335" s="847"/>
      <c r="H1335" s="847"/>
      <c r="I1335" s="50"/>
      <c r="J1335" s="1103"/>
      <c r="P1335" s="295"/>
      <c r="Q1335" s="379"/>
      <c r="R1335" s="296"/>
      <c r="S1335" s="296"/>
      <c r="T1335" s="295"/>
      <c r="U1335" s="296"/>
      <c r="V1335" s="298"/>
      <c r="W1335" s="298"/>
      <c r="X1335" s="296"/>
      <c r="Y1335" s="376"/>
    </row>
    <row r="1336" spans="1:25" x14ac:dyDescent="0.25">
      <c r="A1336" s="29"/>
      <c r="B1336" s="1100"/>
      <c r="C1336" s="50"/>
      <c r="D1336" s="50"/>
      <c r="E1336" s="845"/>
      <c r="F1336" s="50"/>
      <c r="G1336" s="847"/>
      <c r="H1336" s="847"/>
      <c r="I1336" s="50"/>
      <c r="J1336" s="1103"/>
      <c r="P1336" s="295"/>
      <c r="Q1336" s="379"/>
      <c r="R1336" s="296"/>
      <c r="S1336" s="296"/>
      <c r="T1336" s="297"/>
      <c r="U1336" s="296"/>
      <c r="V1336" s="298"/>
      <c r="W1336" s="298"/>
      <c r="X1336" s="296"/>
      <c r="Y1336" s="376"/>
    </row>
    <row r="1337" spans="1:25" x14ac:dyDescent="0.25">
      <c r="A1337" s="29"/>
      <c r="B1337" s="1100"/>
      <c r="C1337" s="50"/>
      <c r="D1337" s="50"/>
      <c r="E1337" s="845"/>
      <c r="F1337" s="50"/>
      <c r="G1337" s="847"/>
      <c r="H1337" s="847"/>
      <c r="I1337" s="50"/>
      <c r="J1337" s="1103"/>
      <c r="P1337" s="295"/>
      <c r="Q1337" s="379"/>
      <c r="R1337" s="296"/>
      <c r="S1337" s="296"/>
      <c r="T1337" s="297"/>
      <c r="U1337" s="296"/>
      <c r="V1337" s="298"/>
      <c r="W1337" s="298"/>
      <c r="X1337" s="296"/>
      <c r="Y1337" s="376"/>
    </row>
    <row r="1338" spans="1:25" x14ac:dyDescent="0.25">
      <c r="A1338" s="29"/>
      <c r="B1338" s="1100"/>
      <c r="C1338" s="50"/>
      <c r="D1338" s="50"/>
      <c r="E1338" s="845"/>
      <c r="F1338" s="50"/>
      <c r="G1338" s="847"/>
      <c r="H1338" s="847"/>
      <c r="I1338" s="50"/>
      <c r="J1338" s="1103"/>
      <c r="P1338" s="295"/>
      <c r="Q1338" s="379"/>
      <c r="R1338" s="296"/>
      <c r="S1338" s="296"/>
      <c r="T1338" s="297"/>
      <c r="U1338" s="296"/>
      <c r="V1338" s="298"/>
      <c r="W1338" s="298"/>
      <c r="X1338" s="296"/>
      <c r="Y1338" s="376"/>
    </row>
    <row r="1339" spans="1:25" x14ac:dyDescent="0.25">
      <c r="A1339" s="29"/>
      <c r="B1339" s="1100"/>
      <c r="C1339" s="50"/>
      <c r="D1339" s="50"/>
      <c r="E1339" s="845"/>
      <c r="F1339" s="50"/>
      <c r="G1339" s="847"/>
      <c r="H1339" s="847"/>
      <c r="I1339" s="50"/>
      <c r="J1339" s="1103"/>
      <c r="P1339" s="295"/>
      <c r="Q1339" s="379"/>
      <c r="R1339" s="296"/>
      <c r="S1339" s="296"/>
      <c r="T1339" s="297"/>
      <c r="U1339" s="296"/>
      <c r="V1339" s="298"/>
      <c r="W1339" s="298"/>
      <c r="X1339" s="296"/>
      <c r="Y1339" s="376"/>
    </row>
    <row r="1340" spans="1:25" x14ac:dyDescent="0.25">
      <c r="A1340" s="29"/>
      <c r="B1340" s="1100"/>
      <c r="C1340" s="50"/>
      <c r="D1340" s="50"/>
      <c r="E1340" s="845"/>
      <c r="F1340" s="50"/>
      <c r="G1340" s="847"/>
      <c r="H1340" s="847"/>
      <c r="I1340" s="50"/>
      <c r="J1340" s="1103"/>
      <c r="P1340" s="295"/>
      <c r="Q1340" s="379"/>
      <c r="R1340" s="296"/>
      <c r="S1340" s="296"/>
      <c r="T1340" s="297"/>
      <c r="U1340" s="296"/>
      <c r="V1340" s="298"/>
      <c r="W1340" s="298"/>
      <c r="X1340" s="296"/>
      <c r="Y1340" s="376"/>
    </row>
    <row r="1341" spans="1:25" x14ac:dyDescent="0.25">
      <c r="A1341" s="29"/>
      <c r="B1341" s="1100"/>
      <c r="C1341" s="50"/>
      <c r="D1341" s="50"/>
      <c r="E1341" s="845"/>
      <c r="F1341" s="50"/>
      <c r="G1341" s="847"/>
      <c r="H1341" s="847"/>
      <c r="I1341" s="50"/>
      <c r="J1341" s="1103"/>
      <c r="P1341" s="295"/>
      <c r="Q1341" s="379"/>
      <c r="R1341" s="296"/>
      <c r="S1341" s="296"/>
      <c r="T1341" s="297"/>
      <c r="U1341" s="296"/>
      <c r="V1341" s="298"/>
      <c r="W1341" s="298"/>
      <c r="X1341" s="296"/>
      <c r="Y1341" s="376"/>
    </row>
    <row r="1342" spans="1:25" x14ac:dyDescent="0.25">
      <c r="A1342" s="29"/>
      <c r="B1342" s="1100"/>
      <c r="C1342" s="50"/>
      <c r="D1342" s="50"/>
      <c r="E1342" s="845"/>
      <c r="F1342" s="50"/>
      <c r="G1342" s="847"/>
      <c r="H1342" s="847"/>
      <c r="I1342" s="50"/>
      <c r="J1342" s="1103"/>
      <c r="P1342" s="295"/>
      <c r="Q1342" s="379"/>
      <c r="R1342" s="296"/>
      <c r="S1342" s="296"/>
      <c r="T1342" s="297"/>
      <c r="U1342" s="296"/>
      <c r="V1342" s="298"/>
      <c r="W1342" s="298"/>
      <c r="X1342" s="296"/>
      <c r="Y1342" s="376"/>
    </row>
    <row r="1343" spans="1:25" x14ac:dyDescent="0.25">
      <c r="A1343" s="29"/>
      <c r="B1343" s="1100"/>
      <c r="C1343" s="50"/>
      <c r="D1343" s="50"/>
      <c r="E1343" s="845"/>
      <c r="F1343" s="50"/>
      <c r="G1343" s="847"/>
      <c r="H1343" s="847"/>
      <c r="I1343" s="50"/>
      <c r="J1343" s="1103"/>
      <c r="P1343" s="295"/>
      <c r="Q1343" s="379"/>
      <c r="R1343" s="296"/>
      <c r="S1343" s="296"/>
      <c r="T1343" s="297"/>
      <c r="U1343" s="296"/>
      <c r="V1343" s="298"/>
      <c r="W1343" s="298"/>
      <c r="X1343" s="296"/>
      <c r="Y1343" s="376"/>
    </row>
    <row r="1344" spans="1:25" x14ac:dyDescent="0.25">
      <c r="A1344" s="29"/>
      <c r="B1344" s="1100"/>
      <c r="C1344" s="50"/>
      <c r="D1344" s="50"/>
      <c r="E1344" s="845"/>
      <c r="F1344" s="50"/>
      <c r="G1344" s="847"/>
      <c r="H1344" s="847"/>
      <c r="I1344" s="50"/>
      <c r="J1344" s="1103"/>
      <c r="P1344" s="295"/>
      <c r="Q1344" s="379"/>
      <c r="R1344" s="296"/>
      <c r="S1344" s="296"/>
      <c r="T1344" s="297"/>
      <c r="U1344" s="296"/>
      <c r="V1344" s="298"/>
      <c r="W1344" s="298"/>
      <c r="X1344" s="296"/>
      <c r="Y1344" s="376"/>
    </row>
    <row r="1345" spans="1:25" x14ac:dyDescent="0.25">
      <c r="A1345" s="29"/>
      <c r="B1345" s="1100"/>
      <c r="C1345" s="50"/>
      <c r="D1345" s="50"/>
      <c r="E1345" s="845"/>
      <c r="F1345" s="50"/>
      <c r="G1345" s="847"/>
      <c r="H1345" s="847"/>
      <c r="I1345" s="50"/>
      <c r="J1345" s="1103"/>
      <c r="P1345" s="295"/>
      <c r="Q1345" s="379"/>
      <c r="R1345" s="296"/>
      <c r="S1345" s="296"/>
      <c r="T1345" s="297"/>
      <c r="U1345" s="296"/>
      <c r="V1345" s="298"/>
      <c r="W1345" s="298"/>
      <c r="X1345" s="296"/>
      <c r="Y1345" s="376"/>
    </row>
    <row r="1346" spans="1:25" x14ac:dyDescent="0.25">
      <c r="A1346" s="29"/>
      <c r="B1346" s="1100"/>
      <c r="C1346" s="50"/>
      <c r="D1346" s="50"/>
      <c r="E1346" s="845"/>
      <c r="F1346" s="50"/>
      <c r="G1346" s="847"/>
      <c r="H1346" s="847"/>
      <c r="I1346" s="50"/>
      <c r="J1346" s="1103"/>
      <c r="P1346" s="295"/>
      <c r="Q1346" s="379"/>
      <c r="R1346" s="296"/>
      <c r="S1346" s="296"/>
      <c r="T1346" s="297"/>
      <c r="U1346" s="296"/>
      <c r="V1346" s="298"/>
      <c r="W1346" s="298"/>
      <c r="X1346" s="296"/>
      <c r="Y1346" s="376"/>
    </row>
    <row r="1347" spans="1:25" x14ac:dyDescent="0.25">
      <c r="A1347" s="29"/>
      <c r="B1347" s="1100"/>
      <c r="C1347" s="50"/>
      <c r="D1347" s="50"/>
      <c r="E1347" s="845"/>
      <c r="F1347" s="50"/>
      <c r="G1347" s="847"/>
      <c r="H1347" s="847"/>
      <c r="I1347" s="50"/>
      <c r="J1347" s="1103"/>
      <c r="P1347" s="295"/>
      <c r="Q1347" s="379"/>
      <c r="R1347" s="296"/>
      <c r="S1347" s="296"/>
      <c r="T1347" s="297"/>
      <c r="U1347" s="296"/>
      <c r="V1347" s="298"/>
      <c r="W1347" s="298"/>
      <c r="X1347" s="296"/>
      <c r="Y1347" s="376"/>
    </row>
    <row r="1348" spans="1:25" x14ac:dyDescent="0.25">
      <c r="A1348" s="29"/>
      <c r="B1348" s="1100"/>
      <c r="C1348" s="50"/>
      <c r="D1348" s="50"/>
      <c r="E1348" s="845"/>
      <c r="F1348" s="50"/>
      <c r="G1348" s="847"/>
      <c r="H1348" s="847"/>
      <c r="I1348" s="50"/>
      <c r="J1348" s="1103"/>
      <c r="P1348" s="295"/>
      <c r="Q1348" s="379"/>
      <c r="R1348" s="296"/>
      <c r="S1348" s="296"/>
      <c r="T1348" s="297"/>
      <c r="U1348" s="296"/>
      <c r="V1348" s="298"/>
      <c r="W1348" s="298"/>
      <c r="X1348" s="296"/>
      <c r="Y1348" s="376"/>
    </row>
    <row r="1349" spans="1:25" x14ac:dyDescent="0.25">
      <c r="A1349" s="29"/>
      <c r="B1349" s="1100"/>
      <c r="C1349" s="50"/>
      <c r="D1349" s="50"/>
      <c r="E1349" s="845"/>
      <c r="F1349" s="50"/>
      <c r="G1349" s="847"/>
      <c r="H1349" s="847"/>
      <c r="I1349" s="50"/>
      <c r="J1349" s="1103"/>
      <c r="P1349" s="295"/>
      <c r="Q1349" s="379"/>
      <c r="R1349" s="296"/>
      <c r="S1349" s="296"/>
      <c r="T1349" s="297"/>
      <c r="U1349" s="296"/>
      <c r="V1349" s="298"/>
      <c r="W1349" s="298"/>
      <c r="X1349" s="296"/>
      <c r="Y1349" s="376"/>
    </row>
    <row r="1350" spans="1:25" x14ac:dyDescent="0.25">
      <c r="A1350" s="29"/>
      <c r="B1350" s="1100"/>
      <c r="C1350" s="50"/>
      <c r="D1350" s="50"/>
      <c r="E1350" s="845"/>
      <c r="F1350" s="50"/>
      <c r="G1350" s="847"/>
      <c r="H1350" s="847"/>
      <c r="I1350" s="50"/>
      <c r="J1350" s="1103"/>
      <c r="P1350" s="295"/>
      <c r="Q1350" s="379"/>
      <c r="R1350" s="296"/>
      <c r="S1350" s="296"/>
      <c r="T1350" s="297"/>
      <c r="U1350" s="296"/>
      <c r="V1350" s="298"/>
      <c r="W1350" s="298"/>
      <c r="X1350" s="296"/>
      <c r="Y1350" s="376"/>
    </row>
    <row r="1351" spans="1:25" x14ac:dyDescent="0.25">
      <c r="A1351" s="29"/>
      <c r="B1351" s="1100"/>
      <c r="C1351" s="50"/>
      <c r="D1351" s="50"/>
      <c r="E1351" s="845"/>
      <c r="F1351" s="50"/>
      <c r="G1351" s="847"/>
      <c r="H1351" s="847"/>
      <c r="I1351" s="50"/>
      <c r="J1351" s="1103"/>
      <c r="P1351" s="295"/>
      <c r="Q1351" s="379"/>
      <c r="R1351" s="296"/>
      <c r="S1351" s="296"/>
      <c r="T1351" s="297"/>
      <c r="U1351" s="296"/>
      <c r="V1351" s="298"/>
      <c r="W1351" s="298"/>
      <c r="X1351" s="296"/>
      <c r="Y1351" s="376"/>
    </row>
    <row r="1352" spans="1:25" x14ac:dyDescent="0.25">
      <c r="A1352" s="29"/>
      <c r="B1352" s="1100"/>
      <c r="C1352" s="50"/>
      <c r="D1352" s="50"/>
      <c r="E1352" s="845"/>
      <c r="F1352" s="50"/>
      <c r="G1352" s="847"/>
      <c r="H1352" s="847"/>
      <c r="I1352" s="50"/>
      <c r="J1352" s="1103"/>
      <c r="P1352" s="295"/>
      <c r="Q1352" s="379"/>
      <c r="R1352" s="296"/>
      <c r="S1352" s="296"/>
      <c r="T1352" s="297"/>
      <c r="U1352" s="296"/>
      <c r="V1352" s="298"/>
      <c r="W1352" s="298"/>
      <c r="X1352" s="296"/>
      <c r="Y1352" s="376"/>
    </row>
    <row r="1353" spans="1:25" x14ac:dyDescent="0.25">
      <c r="A1353" s="29"/>
      <c r="B1353" s="1100"/>
      <c r="C1353" s="50"/>
      <c r="D1353" s="50"/>
      <c r="E1353" s="845"/>
      <c r="F1353" s="50"/>
      <c r="G1353" s="847"/>
      <c r="H1353" s="847"/>
      <c r="I1353" s="50"/>
      <c r="J1353" s="1103"/>
      <c r="P1353" s="295"/>
      <c r="Q1353" s="379"/>
      <c r="R1353" s="296"/>
      <c r="S1353" s="296"/>
      <c r="T1353" s="297"/>
      <c r="U1353" s="296"/>
      <c r="V1353" s="298"/>
      <c r="W1353" s="298"/>
      <c r="X1353" s="296"/>
      <c r="Y1353" s="376"/>
    </row>
    <row r="1354" spans="1:25" x14ac:dyDescent="0.25">
      <c r="A1354" s="29"/>
      <c r="B1354" s="1100"/>
      <c r="C1354" s="50"/>
      <c r="D1354" s="50"/>
      <c r="E1354" s="845"/>
      <c r="F1354" s="50"/>
      <c r="G1354" s="847"/>
      <c r="H1354" s="847"/>
      <c r="I1354" s="50"/>
      <c r="J1354" s="1103"/>
      <c r="P1354" s="295"/>
      <c r="Q1354" s="379"/>
      <c r="R1354" s="296"/>
      <c r="S1354" s="296"/>
      <c r="T1354" s="297"/>
      <c r="U1354" s="296"/>
      <c r="V1354" s="298"/>
      <c r="W1354" s="298"/>
      <c r="X1354" s="296"/>
      <c r="Y1354" s="376"/>
    </row>
    <row r="1355" spans="1:25" x14ac:dyDescent="0.25">
      <c r="A1355" s="29"/>
      <c r="B1355" s="1100"/>
      <c r="C1355" s="50"/>
      <c r="D1355" s="50"/>
      <c r="E1355" s="845"/>
      <c r="F1355" s="50"/>
      <c r="G1355" s="847"/>
      <c r="H1355" s="847"/>
      <c r="I1355" s="50"/>
      <c r="J1355" s="1103"/>
      <c r="P1355" s="295"/>
      <c r="Q1355" s="379"/>
      <c r="R1355" s="296"/>
      <c r="S1355" s="296"/>
      <c r="T1355" s="297"/>
      <c r="U1355" s="296"/>
      <c r="V1355" s="298"/>
      <c r="W1355" s="298"/>
      <c r="X1355" s="296"/>
      <c r="Y1355" s="376"/>
    </row>
    <row r="1356" spans="1:25" x14ac:dyDescent="0.25">
      <c r="A1356" s="29"/>
      <c r="B1356" s="1100"/>
      <c r="C1356" s="50"/>
      <c r="D1356" s="50"/>
      <c r="E1356" s="845"/>
      <c r="F1356" s="50"/>
      <c r="G1356" s="847"/>
      <c r="H1356" s="847"/>
      <c r="I1356" s="50"/>
      <c r="J1356" s="1103"/>
      <c r="P1356" s="295"/>
      <c r="Q1356" s="379"/>
      <c r="R1356" s="296"/>
      <c r="S1356" s="296"/>
      <c r="T1356" s="297"/>
      <c r="U1356" s="296"/>
      <c r="V1356" s="298"/>
      <c r="W1356" s="298"/>
      <c r="X1356" s="296"/>
      <c r="Y1356" s="376"/>
    </row>
    <row r="1357" spans="1:25" x14ac:dyDescent="0.25">
      <c r="A1357" s="29"/>
      <c r="B1357" s="1100"/>
      <c r="C1357" s="50"/>
      <c r="D1357" s="50"/>
      <c r="E1357" s="845"/>
      <c r="F1357" s="50"/>
      <c r="G1357" s="847"/>
      <c r="H1357" s="847"/>
      <c r="I1357" s="50"/>
      <c r="J1357" s="1103"/>
      <c r="P1357" s="295"/>
      <c r="Q1357" s="379"/>
      <c r="R1357" s="296"/>
      <c r="S1357" s="296"/>
      <c r="T1357" s="297"/>
      <c r="U1357" s="296"/>
      <c r="V1357" s="298"/>
      <c r="W1357" s="298"/>
      <c r="X1357" s="296"/>
      <c r="Y1357" s="376"/>
    </row>
    <row r="1358" spans="1:25" x14ac:dyDescent="0.25">
      <c r="A1358" s="29"/>
      <c r="B1358" s="1100"/>
      <c r="C1358" s="50"/>
      <c r="D1358" s="50"/>
      <c r="E1358" s="845"/>
      <c r="F1358" s="50"/>
      <c r="G1358" s="847"/>
      <c r="H1358" s="847"/>
      <c r="I1358" s="50"/>
      <c r="J1358" s="1103"/>
      <c r="P1358" s="295"/>
      <c r="Q1358" s="379"/>
      <c r="R1358" s="296"/>
      <c r="S1358" s="296"/>
      <c r="T1358" s="297"/>
      <c r="U1358" s="296"/>
      <c r="V1358" s="298"/>
      <c r="W1358" s="298"/>
      <c r="X1358" s="296"/>
      <c r="Y1358" s="376"/>
    </row>
    <row r="1359" spans="1:25" x14ac:dyDescent="0.25">
      <c r="A1359" s="29"/>
      <c r="B1359" s="1100"/>
      <c r="C1359" s="50"/>
      <c r="D1359" s="50"/>
      <c r="E1359" s="845"/>
      <c r="F1359" s="50"/>
      <c r="G1359" s="847"/>
      <c r="H1359" s="847"/>
      <c r="I1359" s="50"/>
      <c r="J1359" s="1103"/>
      <c r="P1359" s="295"/>
      <c r="Q1359" s="379"/>
      <c r="R1359" s="296"/>
      <c r="S1359" s="296"/>
      <c r="T1359" s="297"/>
      <c r="U1359" s="296"/>
      <c r="V1359" s="298"/>
      <c r="W1359" s="298"/>
      <c r="X1359" s="296"/>
      <c r="Y1359" s="376"/>
    </row>
    <row r="1360" spans="1:25" x14ac:dyDescent="0.25">
      <c r="A1360" s="29"/>
      <c r="B1360" s="1100"/>
      <c r="C1360" s="50"/>
      <c r="D1360" s="50"/>
      <c r="E1360" s="845"/>
      <c r="F1360" s="50"/>
      <c r="G1360" s="847"/>
      <c r="H1360" s="847"/>
      <c r="I1360" s="50"/>
      <c r="J1360" s="1103"/>
      <c r="P1360" s="295"/>
      <c r="Q1360" s="379"/>
      <c r="R1360" s="296"/>
      <c r="S1360" s="296"/>
      <c r="T1360" s="297"/>
      <c r="U1360" s="296"/>
      <c r="V1360" s="298"/>
      <c r="W1360" s="298"/>
      <c r="X1360" s="296"/>
      <c r="Y1360" s="376"/>
    </row>
    <row r="1361" spans="1:25" x14ac:dyDescent="0.25">
      <c r="A1361" s="29"/>
      <c r="B1361" s="1100"/>
      <c r="C1361" s="50"/>
      <c r="D1361" s="50"/>
      <c r="E1361" s="845"/>
      <c r="F1361" s="50"/>
      <c r="G1361" s="847"/>
      <c r="H1361" s="847"/>
      <c r="I1361" s="50"/>
      <c r="J1361" s="1103"/>
      <c r="P1361" s="295"/>
      <c r="Q1361" s="379"/>
      <c r="R1361" s="296"/>
      <c r="S1361" s="296"/>
      <c r="T1361" s="297"/>
      <c r="U1361" s="296"/>
      <c r="V1361" s="298"/>
      <c r="W1361" s="298"/>
      <c r="X1361" s="296"/>
      <c r="Y1361" s="376"/>
    </row>
    <row r="1362" spans="1:25" x14ac:dyDescent="0.25">
      <c r="A1362" s="29"/>
      <c r="B1362" s="1100"/>
      <c r="C1362" s="50"/>
      <c r="D1362" s="50"/>
      <c r="E1362" s="845"/>
      <c r="F1362" s="50"/>
      <c r="G1362" s="847"/>
      <c r="H1362" s="847"/>
      <c r="I1362" s="50"/>
      <c r="J1362" s="1103"/>
      <c r="P1362" s="295"/>
      <c r="Q1362" s="379"/>
      <c r="R1362" s="296"/>
      <c r="S1362" s="296"/>
      <c r="T1362" s="297"/>
      <c r="U1362" s="296"/>
      <c r="V1362" s="298"/>
      <c r="W1362" s="298"/>
      <c r="X1362" s="296"/>
      <c r="Y1362" s="376"/>
    </row>
    <row r="1363" spans="1:25" x14ac:dyDescent="0.25">
      <c r="A1363" s="29"/>
      <c r="B1363" s="1100"/>
      <c r="C1363" s="50"/>
      <c r="D1363" s="50"/>
      <c r="E1363" s="845"/>
      <c r="F1363" s="50"/>
      <c r="G1363" s="847"/>
      <c r="H1363" s="847"/>
      <c r="I1363" s="50"/>
      <c r="J1363" s="1103"/>
      <c r="P1363" s="295"/>
      <c r="Q1363" s="379"/>
      <c r="R1363" s="296"/>
      <c r="S1363" s="296"/>
      <c r="T1363" s="297"/>
      <c r="U1363" s="296"/>
      <c r="V1363" s="298"/>
      <c r="W1363" s="298"/>
      <c r="X1363" s="296"/>
      <c r="Y1363" s="376"/>
    </row>
    <row r="1364" spans="1:25" x14ac:dyDescent="0.25">
      <c r="A1364" s="29"/>
      <c r="B1364" s="1100"/>
      <c r="C1364" s="50"/>
      <c r="D1364" s="50"/>
      <c r="E1364" s="845"/>
      <c r="F1364" s="50"/>
      <c r="G1364" s="847"/>
      <c r="H1364" s="847"/>
      <c r="I1364" s="50"/>
      <c r="J1364" s="1103"/>
      <c r="P1364" s="295"/>
      <c r="Q1364" s="379"/>
      <c r="R1364" s="296"/>
      <c r="S1364" s="296"/>
      <c r="T1364" s="297"/>
      <c r="U1364" s="296"/>
      <c r="V1364" s="298"/>
      <c r="W1364" s="298"/>
      <c r="X1364" s="296"/>
      <c r="Y1364" s="376"/>
    </row>
    <row r="1365" spans="1:25" x14ac:dyDescent="0.25">
      <c r="A1365" s="29"/>
      <c r="B1365" s="1100"/>
      <c r="C1365" s="50"/>
      <c r="D1365" s="50"/>
      <c r="E1365" s="845"/>
      <c r="F1365" s="50"/>
      <c r="G1365" s="847"/>
      <c r="H1365" s="847"/>
      <c r="I1365" s="50"/>
      <c r="J1365" s="1103"/>
      <c r="P1365" s="295"/>
      <c r="Q1365" s="379"/>
      <c r="R1365" s="296"/>
      <c r="S1365" s="296"/>
      <c r="T1365" s="297"/>
      <c r="U1365" s="296"/>
      <c r="V1365" s="298"/>
      <c r="W1365" s="298"/>
      <c r="X1365" s="296"/>
      <c r="Y1365" s="376"/>
    </row>
    <row r="1366" spans="1:25" x14ac:dyDescent="0.25">
      <c r="A1366" s="29"/>
      <c r="B1366" s="1100"/>
      <c r="C1366" s="50"/>
      <c r="D1366" s="50"/>
      <c r="E1366" s="845"/>
      <c r="F1366" s="50"/>
      <c r="G1366" s="847"/>
      <c r="H1366" s="847"/>
      <c r="I1366" s="50"/>
      <c r="J1366" s="1103"/>
      <c r="P1366" s="295"/>
      <c r="Q1366" s="379"/>
      <c r="R1366" s="296"/>
      <c r="S1366" s="296"/>
      <c r="T1366" s="297"/>
      <c r="U1366" s="296"/>
      <c r="V1366" s="298"/>
      <c r="W1366" s="298"/>
      <c r="X1366" s="296"/>
      <c r="Y1366" s="376"/>
    </row>
    <row r="1367" spans="1:25" x14ac:dyDescent="0.25">
      <c r="A1367" s="29"/>
      <c r="B1367" s="1100"/>
      <c r="C1367" s="50"/>
      <c r="D1367" s="50"/>
      <c r="E1367" s="845"/>
      <c r="F1367" s="50"/>
      <c r="G1367" s="847"/>
      <c r="H1367" s="847"/>
      <c r="I1367" s="50"/>
      <c r="J1367" s="1103"/>
      <c r="P1367" s="295"/>
      <c r="Q1367" s="379"/>
      <c r="R1367" s="296"/>
      <c r="S1367" s="296"/>
      <c r="T1367" s="297"/>
      <c r="U1367" s="296"/>
      <c r="V1367" s="298"/>
      <c r="W1367" s="298"/>
      <c r="X1367" s="296"/>
      <c r="Y1367" s="376"/>
    </row>
    <row r="1368" spans="1:25" x14ac:dyDescent="0.25">
      <c r="A1368" s="29"/>
      <c r="B1368" s="1100"/>
      <c r="C1368" s="50"/>
      <c r="D1368" s="50"/>
      <c r="E1368" s="845"/>
      <c r="F1368" s="50"/>
      <c r="G1368" s="847"/>
      <c r="H1368" s="847"/>
      <c r="I1368" s="50"/>
      <c r="J1368" s="1103"/>
      <c r="P1368" s="295"/>
      <c r="Q1368" s="379"/>
      <c r="R1368" s="296"/>
      <c r="S1368" s="296"/>
      <c r="T1368" s="297"/>
      <c r="U1368" s="296"/>
      <c r="V1368" s="298"/>
      <c r="W1368" s="298"/>
      <c r="X1368" s="296"/>
      <c r="Y1368" s="376"/>
    </row>
    <row r="1369" spans="1:25" x14ac:dyDescent="0.25">
      <c r="A1369" s="29"/>
      <c r="B1369" s="1100"/>
      <c r="C1369" s="50"/>
      <c r="D1369" s="50"/>
      <c r="E1369" s="845"/>
      <c r="F1369" s="50"/>
      <c r="G1369" s="847"/>
      <c r="H1369" s="847"/>
      <c r="I1369" s="50"/>
      <c r="J1369" s="1103"/>
      <c r="P1369" s="295"/>
      <c r="Q1369" s="379"/>
      <c r="R1369" s="296"/>
      <c r="S1369" s="296"/>
      <c r="T1369" s="297"/>
      <c r="U1369" s="296"/>
      <c r="V1369" s="298"/>
      <c r="W1369" s="298"/>
      <c r="X1369" s="296"/>
      <c r="Y1369" s="376"/>
    </row>
    <row r="1370" spans="1:25" x14ac:dyDescent="0.25">
      <c r="A1370" s="29"/>
      <c r="B1370" s="1100"/>
      <c r="C1370" s="50"/>
      <c r="D1370" s="50"/>
      <c r="E1370" s="845"/>
      <c r="F1370" s="50"/>
      <c r="G1370" s="847"/>
      <c r="H1370" s="847"/>
      <c r="I1370" s="50"/>
      <c r="J1370" s="1103"/>
      <c r="P1370" s="295"/>
      <c r="Q1370" s="379"/>
      <c r="R1370" s="296"/>
      <c r="S1370" s="296"/>
      <c r="T1370" s="297"/>
      <c r="U1370" s="296"/>
      <c r="V1370" s="298"/>
      <c r="W1370" s="298"/>
      <c r="X1370" s="296"/>
      <c r="Y1370" s="376"/>
    </row>
    <row r="1371" spans="1:25" x14ac:dyDescent="0.25">
      <c r="A1371" s="29"/>
      <c r="B1371" s="1100"/>
      <c r="C1371" s="50"/>
      <c r="D1371" s="50"/>
      <c r="E1371" s="845"/>
      <c r="F1371" s="50"/>
      <c r="G1371" s="847"/>
      <c r="H1371" s="847"/>
      <c r="I1371" s="50"/>
      <c r="J1371" s="1103"/>
      <c r="P1371" s="295"/>
      <c r="Q1371" s="379"/>
      <c r="R1371" s="296"/>
      <c r="S1371" s="296"/>
      <c r="T1371" s="297"/>
      <c r="U1371" s="296"/>
      <c r="V1371" s="298"/>
      <c r="W1371" s="298"/>
      <c r="X1371" s="296"/>
      <c r="Y1371" s="376"/>
    </row>
    <row r="1372" spans="1:25" x14ac:dyDescent="0.25">
      <c r="A1372" s="29"/>
      <c r="B1372" s="1100"/>
      <c r="C1372" s="50"/>
      <c r="D1372" s="50"/>
      <c r="E1372" s="845"/>
      <c r="F1372" s="50"/>
      <c r="G1372" s="847"/>
      <c r="H1372" s="847"/>
      <c r="I1372" s="50"/>
      <c r="J1372" s="1103"/>
      <c r="P1372" s="295"/>
      <c r="Q1372" s="379"/>
      <c r="R1372" s="296"/>
      <c r="S1372" s="296"/>
      <c r="T1372" s="297"/>
      <c r="U1372" s="296"/>
      <c r="V1372" s="298"/>
      <c r="W1372" s="298"/>
      <c r="X1372" s="296"/>
      <c r="Y1372" s="376"/>
    </row>
    <row r="1373" spans="1:25" x14ac:dyDescent="0.25">
      <c r="A1373" s="29"/>
      <c r="B1373" s="1100"/>
      <c r="C1373" s="50"/>
      <c r="D1373" s="50"/>
      <c r="E1373" s="845"/>
      <c r="F1373" s="50"/>
      <c r="G1373" s="847"/>
      <c r="H1373" s="847"/>
      <c r="I1373" s="50"/>
      <c r="J1373" s="1103"/>
      <c r="P1373" s="295"/>
      <c r="Q1373" s="379"/>
      <c r="R1373" s="296"/>
      <c r="S1373" s="296"/>
      <c r="T1373" s="297"/>
      <c r="U1373" s="296"/>
      <c r="V1373" s="298"/>
      <c r="W1373" s="298"/>
      <c r="X1373" s="296"/>
      <c r="Y1373" s="376"/>
    </row>
    <row r="1374" spans="1:25" x14ac:dyDescent="0.25">
      <c r="A1374" s="29"/>
      <c r="B1374" s="1100"/>
      <c r="C1374" s="50"/>
      <c r="D1374" s="50"/>
      <c r="E1374" s="845"/>
      <c r="F1374" s="50"/>
      <c r="G1374" s="847"/>
      <c r="H1374" s="847"/>
      <c r="I1374" s="50"/>
      <c r="J1374" s="1103"/>
      <c r="P1374" s="295"/>
      <c r="Q1374" s="379"/>
      <c r="R1374" s="296"/>
      <c r="S1374" s="296"/>
      <c r="T1374" s="297"/>
      <c r="U1374" s="296"/>
      <c r="V1374" s="298"/>
      <c r="W1374" s="298"/>
      <c r="X1374" s="296"/>
      <c r="Y1374" s="376"/>
    </row>
    <row r="1375" spans="1:25" x14ac:dyDescent="0.25">
      <c r="A1375" s="29"/>
      <c r="B1375" s="1100"/>
      <c r="C1375" s="50"/>
      <c r="D1375" s="50"/>
      <c r="E1375" s="845"/>
      <c r="F1375" s="50"/>
      <c r="G1375" s="847"/>
      <c r="H1375" s="847"/>
      <c r="I1375" s="50"/>
      <c r="J1375" s="1103"/>
      <c r="P1375" s="295"/>
      <c r="Q1375" s="379"/>
      <c r="R1375" s="296"/>
      <c r="S1375" s="296"/>
      <c r="T1375" s="297"/>
      <c r="U1375" s="296"/>
      <c r="V1375" s="298"/>
      <c r="W1375" s="298"/>
      <c r="X1375" s="296"/>
      <c r="Y1375" s="376"/>
    </row>
    <row r="1376" spans="1:25" x14ac:dyDescent="0.25">
      <c r="A1376" s="29"/>
      <c r="B1376" s="1100"/>
      <c r="C1376" s="50"/>
      <c r="D1376" s="50"/>
      <c r="E1376" s="845"/>
      <c r="F1376" s="50"/>
      <c r="G1376" s="847"/>
      <c r="H1376" s="847"/>
      <c r="I1376" s="50"/>
      <c r="J1376" s="1103"/>
      <c r="P1376" s="295"/>
      <c r="Q1376" s="379"/>
      <c r="R1376" s="296"/>
      <c r="S1376" s="296"/>
      <c r="T1376" s="297"/>
      <c r="U1376" s="296"/>
      <c r="V1376" s="298"/>
      <c r="W1376" s="298"/>
      <c r="X1376" s="296"/>
      <c r="Y1376" s="376"/>
    </row>
    <row r="1377" spans="1:25" x14ac:dyDescent="0.25">
      <c r="A1377" s="29"/>
      <c r="B1377" s="1100"/>
      <c r="C1377" s="50"/>
      <c r="D1377" s="50"/>
      <c r="E1377" s="845"/>
      <c r="F1377" s="50"/>
      <c r="G1377" s="847"/>
      <c r="H1377" s="847"/>
      <c r="I1377" s="50"/>
      <c r="J1377" s="1103"/>
      <c r="P1377" s="295"/>
      <c r="Q1377" s="379"/>
      <c r="R1377" s="296"/>
      <c r="S1377" s="296"/>
      <c r="T1377" s="297"/>
      <c r="U1377" s="296"/>
      <c r="V1377" s="298"/>
      <c r="W1377" s="298"/>
      <c r="X1377" s="296"/>
      <c r="Y1377" s="376"/>
    </row>
    <row r="1378" spans="1:25" x14ac:dyDescent="0.25">
      <c r="A1378" s="29"/>
      <c r="B1378" s="1100"/>
      <c r="C1378" s="50"/>
      <c r="D1378" s="50"/>
      <c r="E1378" s="845"/>
      <c r="F1378" s="50"/>
      <c r="G1378" s="847"/>
      <c r="H1378" s="847"/>
      <c r="I1378" s="50"/>
      <c r="J1378" s="1103"/>
      <c r="P1378" s="295"/>
      <c r="Q1378" s="379"/>
      <c r="R1378" s="296"/>
      <c r="S1378" s="296"/>
      <c r="T1378" s="297"/>
      <c r="U1378" s="296"/>
      <c r="V1378" s="298"/>
      <c r="W1378" s="298"/>
      <c r="X1378" s="296"/>
      <c r="Y1378" s="376"/>
    </row>
    <row r="1379" spans="1:25" x14ac:dyDescent="0.25">
      <c r="A1379" s="29"/>
      <c r="B1379" s="1100"/>
      <c r="C1379" s="50"/>
      <c r="D1379" s="50"/>
      <c r="E1379" s="845"/>
      <c r="F1379" s="50"/>
      <c r="G1379" s="847"/>
      <c r="H1379" s="847"/>
      <c r="I1379" s="50"/>
      <c r="J1379" s="1103"/>
      <c r="P1379" s="295"/>
      <c r="Q1379" s="379"/>
      <c r="R1379" s="296"/>
      <c r="S1379" s="296"/>
      <c r="T1379" s="297"/>
      <c r="U1379" s="296"/>
      <c r="V1379" s="298"/>
      <c r="W1379" s="298"/>
      <c r="X1379" s="296"/>
      <c r="Y1379" s="376"/>
    </row>
    <row r="1380" spans="1:25" x14ac:dyDescent="0.25">
      <c r="A1380" s="29"/>
      <c r="B1380" s="1100"/>
      <c r="C1380" s="50"/>
      <c r="D1380" s="50"/>
      <c r="E1380" s="845"/>
      <c r="F1380" s="50"/>
      <c r="G1380" s="847"/>
      <c r="H1380" s="847"/>
      <c r="I1380" s="50"/>
      <c r="J1380" s="1103"/>
      <c r="P1380" s="295"/>
      <c r="Q1380" s="379"/>
      <c r="R1380" s="296"/>
      <c r="S1380" s="296"/>
      <c r="T1380" s="297"/>
      <c r="U1380" s="296"/>
      <c r="V1380" s="298"/>
      <c r="W1380" s="298"/>
      <c r="X1380" s="296"/>
      <c r="Y1380" s="376"/>
    </row>
    <row r="1381" spans="1:25" x14ac:dyDescent="0.25">
      <c r="A1381" s="29"/>
      <c r="B1381" s="1100"/>
      <c r="C1381" s="50"/>
      <c r="D1381" s="50"/>
      <c r="E1381" s="845"/>
      <c r="F1381" s="50"/>
      <c r="G1381" s="847"/>
      <c r="H1381" s="847"/>
      <c r="I1381" s="50"/>
      <c r="J1381" s="1103"/>
      <c r="P1381" s="295"/>
      <c r="Q1381" s="379"/>
      <c r="R1381" s="296"/>
      <c r="S1381" s="296"/>
      <c r="T1381" s="297"/>
      <c r="U1381" s="296"/>
      <c r="V1381" s="298"/>
      <c r="W1381" s="298"/>
      <c r="X1381" s="296"/>
      <c r="Y1381" s="376"/>
    </row>
    <row r="1382" spans="1:25" x14ac:dyDescent="0.25">
      <c r="A1382" s="29"/>
      <c r="B1382" s="1100"/>
      <c r="C1382" s="50"/>
      <c r="D1382" s="50"/>
      <c r="E1382" s="845"/>
      <c r="F1382" s="50"/>
      <c r="G1382" s="847"/>
      <c r="H1382" s="847"/>
      <c r="I1382" s="50"/>
      <c r="J1382" s="1103"/>
      <c r="P1382" s="295"/>
      <c r="Q1382" s="379"/>
      <c r="R1382" s="296"/>
      <c r="S1382" s="296"/>
      <c r="T1382" s="297"/>
      <c r="U1382" s="296"/>
      <c r="V1382" s="298"/>
      <c r="W1382" s="298"/>
      <c r="X1382" s="296"/>
      <c r="Y1382" s="376"/>
    </row>
    <row r="1383" spans="1:25" x14ac:dyDescent="0.25">
      <c r="A1383" s="29"/>
      <c r="B1383" s="1100"/>
      <c r="C1383" s="50"/>
      <c r="D1383" s="50"/>
      <c r="E1383" s="845"/>
      <c r="F1383" s="50"/>
      <c r="G1383" s="847"/>
      <c r="H1383" s="847"/>
      <c r="I1383" s="50"/>
      <c r="J1383" s="1103"/>
    </row>
    <row r="1384" spans="1:25" x14ac:dyDescent="0.25">
      <c r="A1384" s="29"/>
      <c r="B1384" s="1100"/>
      <c r="C1384" s="50"/>
      <c r="D1384" s="50"/>
      <c r="E1384" s="845"/>
      <c r="F1384" s="50"/>
      <c r="G1384" s="847"/>
      <c r="H1384" s="847"/>
      <c r="I1384" s="50"/>
      <c r="J1384" s="1103"/>
    </row>
    <row r="1385" spans="1:25" x14ac:dyDescent="0.25">
      <c r="A1385" s="29"/>
      <c r="B1385" s="1100"/>
      <c r="C1385" s="50"/>
      <c r="D1385" s="50"/>
      <c r="E1385" s="845"/>
      <c r="F1385" s="50"/>
      <c r="G1385" s="847"/>
      <c r="H1385" s="847"/>
      <c r="I1385" s="50"/>
      <c r="J1385" s="1103"/>
    </row>
    <row r="1386" spans="1:25" x14ac:dyDescent="0.25">
      <c r="A1386" s="29"/>
      <c r="B1386" s="1100"/>
      <c r="C1386" s="50"/>
      <c r="D1386" s="50"/>
      <c r="E1386" s="845"/>
      <c r="F1386" s="50"/>
      <c r="G1386" s="847"/>
      <c r="H1386" s="847"/>
      <c r="I1386" s="50"/>
      <c r="J1386" s="1103"/>
    </row>
    <row r="1387" spans="1:25" x14ac:dyDescent="0.25">
      <c r="A1387" s="29"/>
      <c r="B1387" s="1100"/>
      <c r="C1387" s="50"/>
      <c r="D1387" s="50"/>
      <c r="E1387" s="845"/>
      <c r="F1387" s="50"/>
      <c r="G1387" s="847"/>
      <c r="H1387" s="847"/>
      <c r="I1387" s="50"/>
      <c r="J1387" s="1103"/>
    </row>
    <row r="1388" spans="1:25" x14ac:dyDescent="0.25">
      <c r="A1388" s="29"/>
      <c r="B1388" s="1100"/>
      <c r="C1388" s="50"/>
      <c r="D1388" s="50"/>
      <c r="E1388" s="845"/>
      <c r="F1388" s="50"/>
      <c r="G1388" s="847"/>
      <c r="H1388" s="847"/>
      <c r="I1388" s="50"/>
      <c r="J1388" s="1103"/>
    </row>
    <row r="1389" spans="1:25" x14ac:dyDescent="0.25">
      <c r="A1389" s="29"/>
      <c r="B1389" s="1100"/>
      <c r="C1389" s="50"/>
      <c r="D1389" s="50"/>
      <c r="E1389" s="845"/>
      <c r="F1389" s="50"/>
      <c r="G1389" s="847"/>
      <c r="H1389" s="847"/>
      <c r="I1389" s="50"/>
      <c r="J1389" s="1103"/>
    </row>
    <row r="1390" spans="1:25" x14ac:dyDescent="0.25">
      <c r="A1390" s="29"/>
      <c r="B1390" s="1100"/>
      <c r="C1390" s="50"/>
      <c r="D1390" s="50"/>
      <c r="E1390" s="845"/>
      <c r="F1390" s="50"/>
      <c r="G1390" s="847"/>
      <c r="H1390" s="847"/>
      <c r="I1390" s="50"/>
      <c r="J1390" s="1103"/>
    </row>
    <row r="1391" spans="1:25" x14ac:dyDescent="0.25">
      <c r="A1391" s="29"/>
      <c r="B1391" s="1100"/>
      <c r="C1391" s="50"/>
      <c r="D1391" s="50"/>
      <c r="E1391" s="845"/>
      <c r="F1391" s="50"/>
      <c r="G1391" s="847"/>
      <c r="H1391" s="847"/>
      <c r="I1391" s="50"/>
      <c r="J1391" s="1103"/>
    </row>
    <row r="1392" spans="1:25" x14ac:dyDescent="0.25">
      <c r="A1392" s="29"/>
      <c r="B1392" s="1100"/>
      <c r="C1392" s="50"/>
      <c r="D1392" s="50"/>
      <c r="E1392" s="845"/>
      <c r="F1392" s="50"/>
      <c r="G1392" s="847"/>
      <c r="H1392" s="847"/>
      <c r="I1392" s="50"/>
      <c r="J1392" s="1103"/>
    </row>
    <row r="1393" spans="1:10" x14ac:dyDescent="0.25">
      <c r="A1393" s="29"/>
      <c r="B1393" s="1100"/>
      <c r="C1393" s="50"/>
      <c r="D1393" s="50"/>
      <c r="E1393" s="845"/>
      <c r="F1393" s="50"/>
      <c r="G1393" s="847"/>
      <c r="H1393" s="847"/>
      <c r="I1393" s="50"/>
      <c r="J1393" s="1103"/>
    </row>
    <row r="1394" spans="1:10" x14ac:dyDescent="0.25">
      <c r="A1394" s="29"/>
      <c r="B1394" s="1100"/>
      <c r="C1394" s="50"/>
      <c r="D1394" s="50"/>
      <c r="E1394" s="845"/>
      <c r="F1394" s="50"/>
      <c r="G1394" s="847"/>
      <c r="H1394" s="847"/>
      <c r="I1394" s="50"/>
      <c r="J1394" s="1103"/>
    </row>
    <row r="1395" spans="1:10" x14ac:dyDescent="0.25">
      <c r="A1395" s="29"/>
      <c r="B1395" s="1100"/>
      <c r="C1395" s="50"/>
      <c r="D1395" s="50"/>
      <c r="E1395" s="845"/>
      <c r="F1395" s="50"/>
      <c r="G1395" s="847"/>
      <c r="H1395" s="847"/>
      <c r="I1395" s="50"/>
      <c r="J1395" s="1103"/>
    </row>
    <row r="1396" spans="1:10" x14ac:dyDescent="0.25">
      <c r="A1396" s="29"/>
      <c r="B1396" s="1100"/>
      <c r="C1396" s="50"/>
      <c r="D1396" s="50"/>
      <c r="E1396" s="845"/>
      <c r="F1396" s="50"/>
      <c r="G1396" s="847"/>
      <c r="H1396" s="847"/>
      <c r="I1396" s="50"/>
      <c r="J1396" s="1103"/>
    </row>
    <row r="1397" spans="1:10" x14ac:dyDescent="0.25">
      <c r="A1397" s="29"/>
      <c r="B1397" s="1100"/>
      <c r="C1397" s="50"/>
      <c r="D1397" s="50"/>
      <c r="E1397" s="845"/>
      <c r="F1397" s="50"/>
      <c r="G1397" s="847"/>
      <c r="H1397" s="847"/>
      <c r="I1397" s="50"/>
      <c r="J1397" s="1103"/>
    </row>
    <row r="1398" spans="1:10" x14ac:dyDescent="0.25">
      <c r="A1398" s="29"/>
      <c r="B1398" s="1100"/>
      <c r="C1398" s="50"/>
      <c r="D1398" s="50"/>
      <c r="E1398" s="845"/>
      <c r="F1398" s="50"/>
      <c r="G1398" s="847"/>
      <c r="H1398" s="847"/>
      <c r="I1398" s="50"/>
      <c r="J1398" s="1103"/>
    </row>
    <row r="1399" spans="1:10" x14ac:dyDescent="0.25">
      <c r="A1399" s="29"/>
      <c r="B1399" s="1100"/>
      <c r="C1399" s="50"/>
      <c r="D1399" s="50"/>
      <c r="E1399" s="845"/>
      <c r="F1399" s="50"/>
      <c r="G1399" s="847"/>
      <c r="H1399" s="847"/>
      <c r="I1399" s="50"/>
      <c r="J1399" s="1103"/>
    </row>
    <row r="1400" spans="1:10" x14ac:dyDescent="0.25">
      <c r="A1400" s="29"/>
      <c r="B1400" s="1100"/>
      <c r="C1400" s="50"/>
      <c r="D1400" s="50"/>
      <c r="E1400" s="845"/>
      <c r="F1400" s="50"/>
      <c r="G1400" s="847"/>
      <c r="H1400" s="847"/>
      <c r="I1400" s="50"/>
      <c r="J1400" s="1103"/>
    </row>
    <row r="1401" spans="1:10" x14ac:dyDescent="0.25">
      <c r="A1401" s="29"/>
      <c r="B1401" s="1100"/>
      <c r="C1401" s="50"/>
      <c r="D1401" s="50"/>
      <c r="E1401" s="845"/>
      <c r="F1401" s="50"/>
      <c r="G1401" s="847"/>
      <c r="H1401" s="847"/>
      <c r="I1401" s="50"/>
      <c r="J1401" s="1103"/>
    </row>
    <row r="1402" spans="1:10" x14ac:dyDescent="0.25">
      <c r="A1402" s="29"/>
      <c r="B1402" s="1100"/>
      <c r="C1402" s="50"/>
      <c r="D1402" s="50"/>
      <c r="E1402" s="845"/>
      <c r="F1402" s="50"/>
      <c r="G1402" s="847"/>
      <c r="H1402" s="847"/>
      <c r="I1402" s="50"/>
      <c r="J1402" s="1103"/>
    </row>
    <row r="1403" spans="1:10" x14ac:dyDescent="0.25">
      <c r="A1403" s="29"/>
      <c r="B1403" s="1100"/>
      <c r="C1403" s="50"/>
      <c r="D1403" s="50"/>
      <c r="E1403" s="845"/>
      <c r="F1403" s="50"/>
      <c r="G1403" s="847"/>
      <c r="H1403" s="847"/>
      <c r="I1403" s="50"/>
      <c r="J1403" s="1103"/>
    </row>
    <row r="1404" spans="1:10" x14ac:dyDescent="0.25">
      <c r="A1404" s="29"/>
      <c r="B1404" s="1100"/>
      <c r="C1404" s="50"/>
      <c r="D1404" s="50"/>
      <c r="E1404" s="845"/>
      <c r="F1404" s="50"/>
      <c r="G1404" s="847"/>
      <c r="H1404" s="847"/>
      <c r="I1404" s="50"/>
      <c r="J1404" s="1103"/>
    </row>
    <row r="1405" spans="1:10" x14ac:dyDescent="0.25">
      <c r="A1405" s="29"/>
      <c r="B1405" s="1100"/>
      <c r="C1405" s="50"/>
      <c r="D1405" s="50"/>
      <c r="E1405" s="845"/>
      <c r="F1405" s="50"/>
      <c r="G1405" s="847"/>
      <c r="H1405" s="847"/>
      <c r="I1405" s="50"/>
      <c r="J1405" s="1103"/>
    </row>
    <row r="1406" spans="1:10" x14ac:dyDescent="0.25">
      <c r="A1406" s="29"/>
      <c r="B1406" s="1100"/>
      <c r="C1406" s="50"/>
      <c r="D1406" s="50"/>
      <c r="E1406" s="845"/>
      <c r="F1406" s="50"/>
      <c r="G1406" s="847"/>
      <c r="H1406" s="847"/>
      <c r="I1406" s="50"/>
      <c r="J1406" s="1103"/>
    </row>
    <row r="1407" spans="1:10" x14ac:dyDescent="0.25">
      <c r="A1407" s="29"/>
      <c r="B1407" s="1100"/>
      <c r="C1407" s="50"/>
      <c r="D1407" s="50"/>
      <c r="E1407" s="845"/>
      <c r="F1407" s="50"/>
      <c r="G1407" s="847"/>
      <c r="H1407" s="847"/>
      <c r="I1407" s="50"/>
      <c r="J1407" s="1103"/>
    </row>
    <row r="1408" spans="1:10" x14ac:dyDescent="0.25">
      <c r="A1408" s="29"/>
      <c r="B1408" s="1100"/>
      <c r="C1408" s="50"/>
      <c r="D1408" s="50"/>
      <c r="E1408" s="845"/>
      <c r="F1408" s="50"/>
      <c r="G1408" s="847"/>
      <c r="H1408" s="847"/>
      <c r="I1408" s="50"/>
      <c r="J1408" s="1103"/>
    </row>
    <row r="1409" spans="1:10" x14ac:dyDescent="0.25">
      <c r="A1409" s="29"/>
      <c r="B1409" s="1100"/>
      <c r="C1409" s="50"/>
      <c r="D1409" s="50"/>
      <c r="E1409" s="845"/>
      <c r="F1409" s="50"/>
      <c r="G1409" s="847"/>
      <c r="H1409" s="847"/>
      <c r="I1409" s="50"/>
      <c r="J1409" s="1103"/>
    </row>
    <row r="1410" spans="1:10" x14ac:dyDescent="0.25">
      <c r="A1410" s="29"/>
      <c r="B1410" s="1100"/>
      <c r="C1410" s="50"/>
      <c r="D1410" s="50"/>
      <c r="E1410" s="845"/>
      <c r="F1410" s="50"/>
      <c r="G1410" s="847"/>
      <c r="H1410" s="847"/>
      <c r="I1410" s="50"/>
      <c r="J1410" s="1103"/>
    </row>
    <row r="1411" spans="1:10" x14ac:dyDescent="0.25">
      <c r="A1411" s="29"/>
      <c r="B1411" s="1100"/>
      <c r="C1411" s="50"/>
      <c r="D1411" s="50"/>
      <c r="E1411" s="845"/>
      <c r="F1411" s="50"/>
      <c r="G1411" s="847"/>
      <c r="H1411" s="847"/>
      <c r="I1411" s="50"/>
      <c r="J1411" s="1103"/>
    </row>
    <row r="1412" spans="1:10" x14ac:dyDescent="0.25">
      <c r="A1412" s="29"/>
      <c r="B1412" s="1100"/>
      <c r="C1412" s="50"/>
      <c r="D1412" s="50"/>
      <c r="E1412" s="845"/>
      <c r="F1412" s="50"/>
      <c r="G1412" s="847"/>
      <c r="H1412" s="847"/>
      <c r="I1412" s="50"/>
      <c r="J1412" s="1103"/>
    </row>
    <row r="1413" spans="1:10" x14ac:dyDescent="0.25">
      <c r="A1413" s="29"/>
      <c r="B1413" s="1100"/>
      <c r="C1413" s="50"/>
      <c r="D1413" s="50"/>
      <c r="E1413" s="845"/>
      <c r="F1413" s="50"/>
      <c r="G1413" s="847"/>
      <c r="H1413" s="847"/>
      <c r="I1413" s="50"/>
      <c r="J1413" s="1103"/>
    </row>
    <row r="1414" spans="1:10" x14ac:dyDescent="0.25">
      <c r="A1414" s="29"/>
      <c r="B1414" s="1100"/>
      <c r="C1414" s="50"/>
      <c r="D1414" s="50"/>
      <c r="E1414" s="845"/>
      <c r="F1414" s="50"/>
      <c r="G1414" s="847"/>
      <c r="H1414" s="847"/>
      <c r="I1414" s="50"/>
      <c r="J1414" s="1103"/>
    </row>
    <row r="1415" spans="1:10" x14ac:dyDescent="0.25">
      <c r="A1415" s="29"/>
      <c r="B1415" s="1100"/>
      <c r="C1415" s="50"/>
      <c r="D1415" s="50"/>
      <c r="E1415" s="845"/>
      <c r="F1415" s="50"/>
      <c r="G1415" s="847"/>
      <c r="H1415" s="847"/>
      <c r="I1415" s="50"/>
      <c r="J1415" s="1103"/>
    </row>
    <row r="1416" spans="1:10" x14ac:dyDescent="0.25">
      <c r="A1416" s="29"/>
      <c r="B1416" s="1100"/>
      <c r="C1416" s="50"/>
      <c r="D1416" s="50"/>
      <c r="E1416" s="845"/>
      <c r="F1416" s="50"/>
      <c r="G1416" s="847"/>
      <c r="H1416" s="847"/>
      <c r="I1416" s="50"/>
      <c r="J1416" s="1103"/>
    </row>
    <row r="1417" spans="1:10" x14ac:dyDescent="0.25">
      <c r="A1417" s="29"/>
      <c r="B1417" s="1100"/>
      <c r="C1417" s="50"/>
      <c r="D1417" s="50"/>
      <c r="E1417" s="845"/>
      <c r="F1417" s="50"/>
      <c r="G1417" s="847"/>
      <c r="H1417" s="847"/>
      <c r="I1417" s="50"/>
      <c r="J1417" s="1103"/>
    </row>
    <row r="1418" spans="1:10" x14ac:dyDescent="0.25">
      <c r="A1418" s="29"/>
      <c r="B1418" s="1100"/>
      <c r="C1418" s="50"/>
      <c r="D1418" s="50"/>
      <c r="E1418" s="845"/>
      <c r="F1418" s="50"/>
      <c r="G1418" s="847"/>
      <c r="H1418" s="847"/>
      <c r="I1418" s="50"/>
      <c r="J1418" s="1103"/>
    </row>
    <row r="1419" spans="1:10" x14ac:dyDescent="0.25">
      <c r="A1419" s="29"/>
      <c r="B1419" s="1100"/>
      <c r="C1419" s="50"/>
      <c r="D1419" s="50"/>
      <c r="E1419" s="845"/>
      <c r="F1419" s="50"/>
      <c r="G1419" s="847"/>
      <c r="H1419" s="847"/>
      <c r="I1419" s="50"/>
      <c r="J1419" s="1103"/>
    </row>
    <row r="1420" spans="1:10" x14ac:dyDescent="0.25">
      <c r="A1420" s="29"/>
      <c r="B1420" s="1100"/>
      <c r="C1420" s="50"/>
      <c r="D1420" s="50"/>
      <c r="E1420" s="845"/>
      <c r="F1420" s="50"/>
      <c r="G1420" s="847"/>
      <c r="H1420" s="847"/>
      <c r="I1420" s="50"/>
      <c r="J1420" s="1103"/>
    </row>
  </sheetData>
  <sortState xmlns:xlrd2="http://schemas.microsoft.com/office/spreadsheetml/2017/richdata2" ref="P2:Y291">
    <sortCondition ref="T2:T291"/>
    <sortCondition ref="Q2:Q291"/>
    <sortCondition ref="P2:P291"/>
  </sortState>
  <mergeCells count="1">
    <mergeCell ref="L1:N1"/>
  </mergeCells>
  <phoneticPr fontId="1" type="noConversion"/>
  <conditionalFormatting sqref="A292:J999">
    <cfRule type="expression" dxfId="36" priority="55">
      <formula>AND($A292&lt;&gt;"",MOD(ROW(),2)=1)</formula>
    </cfRule>
  </conditionalFormatting>
  <conditionalFormatting sqref="A290:J291">
    <cfRule type="expression" dxfId="35" priority="46">
      <formula>AND($A290&lt;&gt;"",MOD(ROW(),2)=1)</formula>
    </cfRule>
  </conditionalFormatting>
  <conditionalFormatting sqref="A287:J289">
    <cfRule type="expression" dxfId="34" priority="45">
      <formula>AND($A287&lt;&gt;"",MOD(ROW(),2)=1)</formula>
    </cfRule>
  </conditionalFormatting>
  <conditionalFormatting sqref="A2:J286">
    <cfRule type="expression" dxfId="33" priority="1">
      <formula>AND($A2&lt;&gt;"",MOD(ROW(),2)=1)</formula>
    </cfRule>
  </conditionalFormatting>
  <pageMargins left="0.70866141732283472" right="0.70866141732283472" top="0.74803149606299213" bottom="0.74803149606299213" header="0.31496062992125984" footer="0.31496062992125984"/>
  <pageSetup orientation="portrait" horizontalDpi="4294967293"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3FD5F-A55B-459B-B337-C75275305DE0}">
  <sheetPr codeName="wshHresJourProf"/>
  <dimension ref="A1:Q195"/>
  <sheetViews>
    <sheetView zoomScaleNormal="100" workbookViewId="0">
      <pane ySplit="1" topLeftCell="A100" activePane="bottomLeft" state="frozen"/>
      <selection pane="bottomLeft" activeCell="J99" sqref="J99"/>
    </sheetView>
  </sheetViews>
  <sheetFormatPr baseColWidth="10" defaultRowHeight="15" x14ac:dyDescent="0.25"/>
  <cols>
    <col min="1" max="1" width="12.7109375" style="1044" customWidth="1"/>
    <col min="2" max="2" width="5.28515625" style="1" bestFit="1" customWidth="1"/>
    <col min="3" max="8" width="10.7109375" style="182" customWidth="1"/>
    <col min="9" max="9" width="5.7109375" customWidth="1"/>
    <col min="10" max="10" width="15.7109375" customWidth="1"/>
    <col min="11" max="17" width="13.7109375" customWidth="1"/>
    <col min="18" max="18" width="10.7109375" customWidth="1"/>
    <col min="19" max="98" width="11.85546875" bestFit="1" customWidth="1"/>
    <col min="99" max="99" width="12.5703125" bestFit="1" customWidth="1"/>
  </cols>
  <sheetData>
    <row r="1" spans="1:17" x14ac:dyDescent="0.25">
      <c r="A1" s="1105" t="s">
        <v>2</v>
      </c>
      <c r="B1" s="391" t="s">
        <v>8</v>
      </c>
      <c r="C1" s="749" t="s">
        <v>16079</v>
      </c>
      <c r="D1" s="749" t="s">
        <v>16080</v>
      </c>
      <c r="E1" s="749" t="s">
        <v>16081</v>
      </c>
      <c r="F1" s="749" t="s">
        <v>16082</v>
      </c>
      <c r="G1" s="749" t="s">
        <v>16083</v>
      </c>
      <c r="H1" s="749" t="s">
        <v>16084</v>
      </c>
      <c r="K1" s="975" t="s">
        <v>16531</v>
      </c>
      <c r="L1" s="975" t="s">
        <v>16530</v>
      </c>
      <c r="M1" s="975" t="s">
        <v>19882</v>
      </c>
      <c r="N1" s="975" t="s">
        <v>16533</v>
      </c>
      <c r="O1" s="975" t="s">
        <v>16532</v>
      </c>
      <c r="P1" s="975" t="s">
        <v>16534</v>
      </c>
      <c r="Q1" s="975" t="s">
        <v>16535</v>
      </c>
    </row>
    <row r="2" spans="1:17" x14ac:dyDescent="0.25">
      <c r="A2" s="1044">
        <v>45184</v>
      </c>
      <c r="B2" s="1" t="s">
        <v>5</v>
      </c>
      <c r="C2" s="182">
        <v>5.75</v>
      </c>
      <c r="D2" s="182">
        <v>0</v>
      </c>
      <c r="E2" s="182">
        <v>5.75</v>
      </c>
      <c r="F2" s="182">
        <v>0</v>
      </c>
      <c r="G2" s="182">
        <v>0</v>
      </c>
      <c r="H2" s="182">
        <v>5.75</v>
      </c>
      <c r="J2" s="1106">
        <v>45184</v>
      </c>
      <c r="K2" s="182">
        <v>5.75</v>
      </c>
      <c r="L2" s="182">
        <v>0</v>
      </c>
      <c r="M2" s="182">
        <v>5.75</v>
      </c>
      <c r="N2" s="182">
        <v>0</v>
      </c>
      <c r="O2" s="182">
        <v>5.75</v>
      </c>
      <c r="P2" s="182">
        <v>0</v>
      </c>
      <c r="Q2" s="182">
        <v>5.75</v>
      </c>
    </row>
    <row r="3" spans="1:17" x14ac:dyDescent="0.25">
      <c r="A3" s="1044">
        <v>45323</v>
      </c>
      <c r="B3" s="1" t="s">
        <v>5</v>
      </c>
      <c r="C3" s="182">
        <v>0.4</v>
      </c>
      <c r="D3" s="182">
        <v>0</v>
      </c>
      <c r="E3" s="182">
        <v>0.4</v>
      </c>
      <c r="F3" s="182">
        <v>0</v>
      </c>
      <c r="G3" s="182">
        <v>0</v>
      </c>
      <c r="H3" s="182">
        <v>0.4</v>
      </c>
      <c r="J3" s="1106">
        <v>45323</v>
      </c>
      <c r="K3" s="182">
        <v>0.4</v>
      </c>
      <c r="L3" s="182">
        <v>0</v>
      </c>
      <c r="M3" s="182">
        <v>0.4</v>
      </c>
      <c r="N3" s="182">
        <v>0</v>
      </c>
      <c r="O3" s="182">
        <v>0.4</v>
      </c>
      <c r="P3" s="182">
        <v>0</v>
      </c>
      <c r="Q3" s="182">
        <v>0.4</v>
      </c>
    </row>
    <row r="4" spans="1:17" x14ac:dyDescent="0.25">
      <c r="A4" s="1044">
        <v>45329</v>
      </c>
      <c r="B4" s="1" t="s">
        <v>5</v>
      </c>
      <c r="C4" s="182">
        <v>0.4</v>
      </c>
      <c r="D4" s="182">
        <v>0</v>
      </c>
      <c r="E4" s="182">
        <v>0.4</v>
      </c>
      <c r="F4" s="182">
        <v>0</v>
      </c>
      <c r="G4" s="182">
        <v>0</v>
      </c>
      <c r="H4" s="182">
        <v>0.4</v>
      </c>
      <c r="J4" s="1106">
        <v>45329</v>
      </c>
      <c r="K4" s="182">
        <v>0.4</v>
      </c>
      <c r="L4" s="182">
        <v>0</v>
      </c>
      <c r="M4" s="182">
        <v>0.4</v>
      </c>
      <c r="N4" s="182">
        <v>0</v>
      </c>
      <c r="O4" s="182">
        <v>0.4</v>
      </c>
      <c r="P4" s="182">
        <v>0</v>
      </c>
      <c r="Q4" s="182">
        <v>0.4</v>
      </c>
    </row>
    <row r="5" spans="1:17" x14ac:dyDescent="0.25">
      <c r="A5" s="1044">
        <v>45334</v>
      </c>
      <c r="B5" s="1" t="s">
        <v>5</v>
      </c>
      <c r="C5" s="182">
        <v>1</v>
      </c>
      <c r="D5" s="182">
        <v>0.5</v>
      </c>
      <c r="E5" s="182">
        <v>0.5</v>
      </c>
      <c r="F5" s="182">
        <v>0</v>
      </c>
      <c r="G5" s="182">
        <v>0</v>
      </c>
      <c r="H5" s="182">
        <v>0.5</v>
      </c>
      <c r="J5" s="1106">
        <v>45334</v>
      </c>
      <c r="K5" s="182">
        <v>1</v>
      </c>
      <c r="L5" s="182">
        <v>0.5</v>
      </c>
      <c r="M5" s="182">
        <v>0.5</v>
      </c>
      <c r="N5" s="182">
        <v>0</v>
      </c>
      <c r="O5" s="182">
        <v>0.5</v>
      </c>
      <c r="P5" s="182">
        <v>0</v>
      </c>
      <c r="Q5" s="182">
        <v>0.5</v>
      </c>
    </row>
    <row r="6" spans="1:17" x14ac:dyDescent="0.25">
      <c r="A6" s="1044">
        <v>45341</v>
      </c>
      <c r="B6" s="1" t="s">
        <v>5</v>
      </c>
      <c r="C6" s="182">
        <v>0.4</v>
      </c>
      <c r="D6" s="182">
        <v>0</v>
      </c>
      <c r="E6" s="182">
        <v>0.4</v>
      </c>
      <c r="F6" s="182">
        <v>0</v>
      </c>
      <c r="G6" s="182">
        <v>0</v>
      </c>
      <c r="H6" s="182">
        <v>0.4</v>
      </c>
      <c r="J6" s="1106">
        <v>45341</v>
      </c>
      <c r="K6" s="182">
        <v>0.4</v>
      </c>
      <c r="L6" s="182">
        <v>0</v>
      </c>
      <c r="M6" s="182">
        <v>0.4</v>
      </c>
      <c r="N6" s="182">
        <v>0</v>
      </c>
      <c r="O6" s="182">
        <v>0.4</v>
      </c>
      <c r="P6" s="182">
        <v>0</v>
      </c>
      <c r="Q6" s="182">
        <v>0.4</v>
      </c>
    </row>
    <row r="7" spans="1:17" x14ac:dyDescent="0.25">
      <c r="A7" s="1044">
        <v>45343</v>
      </c>
      <c r="B7" s="1" t="s">
        <v>5</v>
      </c>
      <c r="C7" s="182">
        <v>2.25</v>
      </c>
      <c r="D7" s="182">
        <v>0</v>
      </c>
      <c r="E7" s="182">
        <v>2.25</v>
      </c>
      <c r="F7" s="182">
        <v>0</v>
      </c>
      <c r="G7" s="182">
        <v>0</v>
      </c>
      <c r="H7" s="182">
        <v>2.25</v>
      </c>
      <c r="J7" s="1106">
        <v>45343</v>
      </c>
      <c r="K7" s="182">
        <v>2.25</v>
      </c>
      <c r="L7" s="182">
        <v>0</v>
      </c>
      <c r="M7" s="182">
        <v>2.25</v>
      </c>
      <c r="N7" s="182">
        <v>0</v>
      </c>
      <c r="O7" s="182">
        <v>2.25</v>
      </c>
      <c r="P7" s="182">
        <v>0</v>
      </c>
      <c r="Q7" s="182">
        <v>2.25</v>
      </c>
    </row>
    <row r="8" spans="1:17" x14ac:dyDescent="0.25">
      <c r="A8" s="1044">
        <v>45344</v>
      </c>
      <c r="B8" s="1" t="s">
        <v>5</v>
      </c>
      <c r="C8" s="182">
        <v>0.25</v>
      </c>
      <c r="D8" s="182">
        <v>0</v>
      </c>
      <c r="E8" s="182">
        <v>0.25</v>
      </c>
      <c r="F8" s="182">
        <v>0</v>
      </c>
      <c r="G8" s="182">
        <v>0</v>
      </c>
      <c r="H8" s="182">
        <v>0.25</v>
      </c>
      <c r="J8" s="1106">
        <v>45344</v>
      </c>
      <c r="K8" s="182">
        <v>0.25</v>
      </c>
      <c r="L8" s="182">
        <v>0</v>
      </c>
      <c r="M8" s="182">
        <v>0.25</v>
      </c>
      <c r="N8" s="182">
        <v>0</v>
      </c>
      <c r="O8" s="182">
        <v>0.25</v>
      </c>
      <c r="P8" s="182">
        <v>0</v>
      </c>
      <c r="Q8" s="182">
        <v>0.25</v>
      </c>
    </row>
    <row r="9" spans="1:17" x14ac:dyDescent="0.25">
      <c r="A9" s="1044">
        <v>45345</v>
      </c>
      <c r="B9" s="1" t="s">
        <v>5</v>
      </c>
      <c r="C9" s="182">
        <v>1</v>
      </c>
      <c r="D9" s="182">
        <v>0</v>
      </c>
      <c r="E9" s="182">
        <v>1</v>
      </c>
      <c r="F9" s="182">
        <v>0</v>
      </c>
      <c r="G9" s="182">
        <v>0</v>
      </c>
      <c r="H9" s="182">
        <v>1</v>
      </c>
      <c r="J9" s="1106">
        <v>45345</v>
      </c>
      <c r="K9" s="182">
        <v>1</v>
      </c>
      <c r="L9" s="182">
        <v>0</v>
      </c>
      <c r="M9" s="182">
        <v>1</v>
      </c>
      <c r="N9" s="182">
        <v>0</v>
      </c>
      <c r="O9" s="182">
        <v>1</v>
      </c>
      <c r="P9" s="182">
        <v>0</v>
      </c>
      <c r="Q9" s="182">
        <v>1</v>
      </c>
    </row>
    <row r="10" spans="1:17" x14ac:dyDescent="0.25">
      <c r="A10" s="1044">
        <v>45368</v>
      </c>
      <c r="B10" s="1" t="s">
        <v>5</v>
      </c>
      <c r="C10" s="182">
        <v>0.4</v>
      </c>
      <c r="D10" s="182">
        <v>0</v>
      </c>
      <c r="E10" s="182">
        <v>0.4</v>
      </c>
      <c r="F10" s="182">
        <v>0</v>
      </c>
      <c r="G10" s="182">
        <v>0</v>
      </c>
      <c r="H10" s="182">
        <v>0.4</v>
      </c>
      <c r="J10" s="1106">
        <v>45368</v>
      </c>
      <c r="K10" s="182">
        <v>0.4</v>
      </c>
      <c r="L10" s="182">
        <v>0</v>
      </c>
      <c r="M10" s="182">
        <v>0.4</v>
      </c>
      <c r="N10" s="182">
        <v>0</v>
      </c>
      <c r="O10" s="182">
        <v>0.4</v>
      </c>
      <c r="P10" s="182">
        <v>0</v>
      </c>
      <c r="Q10" s="182">
        <v>0.4</v>
      </c>
    </row>
    <row r="11" spans="1:17" x14ac:dyDescent="0.25">
      <c r="A11" s="1044">
        <v>45369</v>
      </c>
      <c r="B11" s="1" t="s">
        <v>5</v>
      </c>
      <c r="C11" s="182">
        <v>0.25</v>
      </c>
      <c r="D11" s="182">
        <v>0</v>
      </c>
      <c r="E11" s="182">
        <v>0.25</v>
      </c>
      <c r="F11" s="182">
        <v>0</v>
      </c>
      <c r="G11" s="182">
        <v>0</v>
      </c>
      <c r="H11" s="182">
        <v>0.25</v>
      </c>
      <c r="J11" s="1106">
        <v>45369</v>
      </c>
      <c r="K11" s="182">
        <v>0.25</v>
      </c>
      <c r="L11" s="182">
        <v>0</v>
      </c>
      <c r="M11" s="182">
        <v>0.25</v>
      </c>
      <c r="N11" s="182">
        <v>0</v>
      </c>
      <c r="O11" s="182">
        <v>0.25</v>
      </c>
      <c r="P11" s="182">
        <v>0</v>
      </c>
      <c r="Q11" s="182">
        <v>0.25</v>
      </c>
    </row>
    <row r="12" spans="1:17" x14ac:dyDescent="0.25">
      <c r="A12" s="1044">
        <v>45372</v>
      </c>
      <c r="B12" s="1" t="s">
        <v>5</v>
      </c>
      <c r="C12" s="182">
        <v>2.5</v>
      </c>
      <c r="D12" s="182">
        <v>0</v>
      </c>
      <c r="E12" s="182">
        <v>2.5</v>
      </c>
      <c r="F12" s="182">
        <v>0</v>
      </c>
      <c r="G12" s="182">
        <v>0</v>
      </c>
      <c r="H12" s="182">
        <v>2.5</v>
      </c>
      <c r="J12" s="1106">
        <v>45372</v>
      </c>
      <c r="K12" s="182">
        <v>2.5</v>
      </c>
      <c r="L12" s="182">
        <v>0</v>
      </c>
      <c r="M12" s="182">
        <v>2.5</v>
      </c>
      <c r="N12" s="182">
        <v>0</v>
      </c>
      <c r="O12" s="182">
        <v>2.5</v>
      </c>
      <c r="P12" s="182">
        <v>0</v>
      </c>
      <c r="Q12" s="182">
        <v>2.5</v>
      </c>
    </row>
    <row r="13" spans="1:17" x14ac:dyDescent="0.25">
      <c r="A13" s="1044">
        <v>45373</v>
      </c>
      <c r="B13" s="1" t="s">
        <v>5</v>
      </c>
      <c r="C13" s="182">
        <v>0.5</v>
      </c>
      <c r="D13" s="182">
        <v>0</v>
      </c>
      <c r="E13" s="182">
        <v>0.5</v>
      </c>
      <c r="F13" s="182">
        <v>0</v>
      </c>
      <c r="G13" s="182">
        <v>0</v>
      </c>
      <c r="H13" s="182">
        <v>0.5</v>
      </c>
      <c r="J13" s="1106">
        <v>45373</v>
      </c>
      <c r="K13" s="182">
        <v>0.5</v>
      </c>
      <c r="L13" s="182">
        <v>0</v>
      </c>
      <c r="M13" s="182">
        <v>0.5</v>
      </c>
      <c r="N13" s="182">
        <v>0</v>
      </c>
      <c r="O13" s="182">
        <v>0.5</v>
      </c>
      <c r="P13" s="182">
        <v>0</v>
      </c>
      <c r="Q13" s="182">
        <v>0.5</v>
      </c>
    </row>
    <row r="14" spans="1:17" x14ac:dyDescent="0.25">
      <c r="A14" s="1044">
        <v>45377</v>
      </c>
      <c r="B14" s="1" t="s">
        <v>5</v>
      </c>
      <c r="C14" s="182">
        <v>0.4</v>
      </c>
      <c r="D14" s="182">
        <v>0</v>
      </c>
      <c r="E14" s="182">
        <v>0.4</v>
      </c>
      <c r="F14" s="182">
        <v>0</v>
      </c>
      <c r="G14" s="182">
        <v>0</v>
      </c>
      <c r="H14" s="182">
        <v>0.4</v>
      </c>
      <c r="J14" s="1106">
        <v>45377</v>
      </c>
      <c r="K14" s="182">
        <v>0.4</v>
      </c>
      <c r="L14" s="182">
        <v>0</v>
      </c>
      <c r="M14" s="182">
        <v>0.4</v>
      </c>
      <c r="N14" s="182">
        <v>0</v>
      </c>
      <c r="O14" s="182">
        <v>0.4</v>
      </c>
      <c r="P14" s="182">
        <v>0</v>
      </c>
      <c r="Q14" s="182">
        <v>0.4</v>
      </c>
    </row>
    <row r="15" spans="1:17" x14ac:dyDescent="0.25">
      <c r="A15" s="1044">
        <v>45380</v>
      </c>
      <c r="B15" s="1" t="s">
        <v>5</v>
      </c>
      <c r="C15" s="182">
        <v>0.4</v>
      </c>
      <c r="D15" s="182">
        <v>0</v>
      </c>
      <c r="E15" s="182">
        <v>0.4</v>
      </c>
      <c r="F15" s="182">
        <v>0</v>
      </c>
      <c r="G15" s="182">
        <v>0</v>
      </c>
      <c r="H15" s="182">
        <v>0.4</v>
      </c>
      <c r="J15" s="1106">
        <v>45380</v>
      </c>
      <c r="K15" s="182">
        <v>0.4</v>
      </c>
      <c r="L15" s="182">
        <v>0</v>
      </c>
      <c r="M15" s="182">
        <v>0.4</v>
      </c>
      <c r="N15" s="182">
        <v>0</v>
      </c>
      <c r="O15" s="182">
        <v>0.4</v>
      </c>
      <c r="P15" s="182">
        <v>0</v>
      </c>
      <c r="Q15" s="182">
        <v>0.4</v>
      </c>
    </row>
    <row r="16" spans="1:17" x14ac:dyDescent="0.25">
      <c r="A16" s="1044">
        <v>45391</v>
      </c>
      <c r="B16" s="1" t="s">
        <v>5</v>
      </c>
      <c r="C16" s="182">
        <v>0.25</v>
      </c>
      <c r="D16" s="182">
        <v>0</v>
      </c>
      <c r="E16" s="182">
        <v>0.25</v>
      </c>
      <c r="F16" s="182">
        <v>0</v>
      </c>
      <c r="G16" s="182">
        <v>0</v>
      </c>
      <c r="H16" s="182">
        <v>0.25</v>
      </c>
      <c r="J16" s="1106">
        <v>45391</v>
      </c>
      <c r="K16" s="182">
        <v>0.25</v>
      </c>
      <c r="L16" s="182">
        <v>0</v>
      </c>
      <c r="M16" s="182">
        <v>0.25</v>
      </c>
      <c r="N16" s="182">
        <v>0</v>
      </c>
      <c r="O16" s="182">
        <v>0.25</v>
      </c>
      <c r="P16" s="182">
        <v>0</v>
      </c>
      <c r="Q16" s="182">
        <v>0.25</v>
      </c>
    </row>
    <row r="17" spans="1:17" x14ac:dyDescent="0.25">
      <c r="A17" s="1044">
        <v>45397</v>
      </c>
      <c r="B17" s="1" t="s">
        <v>5</v>
      </c>
      <c r="C17" s="182">
        <v>0.75</v>
      </c>
      <c r="D17" s="182">
        <v>0</v>
      </c>
      <c r="E17" s="182">
        <v>0.75</v>
      </c>
      <c r="F17" s="182">
        <v>0</v>
      </c>
      <c r="G17" s="182">
        <v>0</v>
      </c>
      <c r="H17" s="182">
        <v>0.75</v>
      </c>
      <c r="J17" s="1106">
        <v>45397</v>
      </c>
      <c r="K17" s="182">
        <v>0.75</v>
      </c>
      <c r="L17" s="182">
        <v>0</v>
      </c>
      <c r="M17" s="182">
        <v>0.75</v>
      </c>
      <c r="N17" s="182">
        <v>0</v>
      </c>
      <c r="O17" s="182">
        <v>0.75</v>
      </c>
      <c r="P17" s="182">
        <v>0</v>
      </c>
      <c r="Q17" s="182">
        <v>0.75</v>
      </c>
    </row>
    <row r="18" spans="1:17" x14ac:dyDescent="0.25">
      <c r="A18" s="1044">
        <v>45398</v>
      </c>
      <c r="B18" s="1" t="s">
        <v>5</v>
      </c>
      <c r="C18" s="182">
        <v>0.5</v>
      </c>
      <c r="D18" s="182">
        <v>0</v>
      </c>
      <c r="E18" s="182">
        <v>0.5</v>
      </c>
      <c r="F18" s="182">
        <v>0</v>
      </c>
      <c r="G18" s="182">
        <v>0</v>
      </c>
      <c r="H18" s="182">
        <v>0.5</v>
      </c>
      <c r="J18" s="1106">
        <v>45398</v>
      </c>
      <c r="K18" s="182">
        <v>0.5</v>
      </c>
      <c r="L18" s="182">
        <v>0</v>
      </c>
      <c r="M18" s="182">
        <v>0.5</v>
      </c>
      <c r="N18" s="182">
        <v>0</v>
      </c>
      <c r="O18" s="182">
        <v>0.5</v>
      </c>
      <c r="P18" s="182">
        <v>0</v>
      </c>
      <c r="Q18" s="182">
        <v>0.5</v>
      </c>
    </row>
    <row r="19" spans="1:17" x14ac:dyDescent="0.25">
      <c r="A19" s="1044">
        <v>45404</v>
      </c>
      <c r="B19" s="1" t="s">
        <v>5</v>
      </c>
      <c r="C19" s="182">
        <v>1</v>
      </c>
      <c r="D19" s="182">
        <v>0</v>
      </c>
      <c r="E19" s="182">
        <v>1</v>
      </c>
      <c r="F19" s="182">
        <v>0</v>
      </c>
      <c r="G19" s="182">
        <v>0</v>
      </c>
      <c r="H19" s="182">
        <v>1</v>
      </c>
      <c r="J19" s="1106">
        <v>45404</v>
      </c>
      <c r="K19" s="182">
        <v>1</v>
      </c>
      <c r="L19" s="182">
        <v>0</v>
      </c>
      <c r="M19" s="182">
        <v>1</v>
      </c>
      <c r="N19" s="182">
        <v>0</v>
      </c>
      <c r="O19" s="182">
        <v>1</v>
      </c>
      <c r="P19" s="182">
        <v>0</v>
      </c>
      <c r="Q19" s="182">
        <v>1</v>
      </c>
    </row>
    <row r="20" spans="1:17" x14ac:dyDescent="0.25">
      <c r="A20" s="1044">
        <v>45406</v>
      </c>
      <c r="B20" s="1" t="s">
        <v>5</v>
      </c>
      <c r="C20" s="182">
        <v>0.5</v>
      </c>
      <c r="D20" s="182">
        <v>0</v>
      </c>
      <c r="E20" s="182">
        <v>0.5</v>
      </c>
      <c r="F20" s="182">
        <v>0</v>
      </c>
      <c r="G20" s="182">
        <v>0</v>
      </c>
      <c r="H20" s="182">
        <v>0.5</v>
      </c>
      <c r="J20" s="1106">
        <v>45406</v>
      </c>
      <c r="K20" s="182">
        <v>0.5</v>
      </c>
      <c r="L20" s="182">
        <v>0</v>
      </c>
      <c r="M20" s="182">
        <v>0.5</v>
      </c>
      <c r="N20" s="182">
        <v>0</v>
      </c>
      <c r="O20" s="182">
        <v>0.5</v>
      </c>
      <c r="P20" s="182">
        <v>0</v>
      </c>
      <c r="Q20" s="182">
        <v>0.5</v>
      </c>
    </row>
    <row r="21" spans="1:17" x14ac:dyDescent="0.25">
      <c r="A21" s="1044">
        <v>45411</v>
      </c>
      <c r="B21" s="1" t="s">
        <v>5</v>
      </c>
      <c r="C21" s="182">
        <v>0.5</v>
      </c>
      <c r="D21" s="182">
        <v>0</v>
      </c>
      <c r="E21" s="182">
        <v>0.5</v>
      </c>
      <c r="F21" s="182">
        <v>0</v>
      </c>
      <c r="G21" s="182">
        <v>0</v>
      </c>
      <c r="H21" s="182">
        <v>0.5</v>
      </c>
      <c r="J21" s="1106">
        <v>45411</v>
      </c>
      <c r="K21" s="182">
        <v>0.5</v>
      </c>
      <c r="L21" s="182">
        <v>0</v>
      </c>
      <c r="M21" s="182">
        <v>0.5</v>
      </c>
      <c r="N21" s="182">
        <v>0</v>
      </c>
      <c r="O21" s="182">
        <v>0.5</v>
      </c>
      <c r="P21" s="182">
        <v>0</v>
      </c>
      <c r="Q21" s="182">
        <v>0.5</v>
      </c>
    </row>
    <row r="22" spans="1:17" x14ac:dyDescent="0.25">
      <c r="A22" s="1044">
        <v>45422</v>
      </c>
      <c r="B22" s="1" t="s">
        <v>5</v>
      </c>
      <c r="C22" s="182">
        <v>0.75</v>
      </c>
      <c r="D22" s="182">
        <v>0</v>
      </c>
      <c r="E22" s="182">
        <v>0.75</v>
      </c>
      <c r="F22" s="182">
        <v>0</v>
      </c>
      <c r="G22" s="182">
        <v>0</v>
      </c>
      <c r="H22" s="182">
        <v>0.75</v>
      </c>
      <c r="J22" s="1106">
        <v>45422</v>
      </c>
      <c r="K22" s="182">
        <v>0.75</v>
      </c>
      <c r="L22" s="182">
        <v>0</v>
      </c>
      <c r="M22" s="182">
        <v>0.75</v>
      </c>
      <c r="N22" s="182">
        <v>0</v>
      </c>
      <c r="O22" s="182">
        <v>0.75</v>
      </c>
      <c r="P22" s="182">
        <v>0</v>
      </c>
      <c r="Q22" s="182">
        <v>0.75</v>
      </c>
    </row>
    <row r="23" spans="1:17" x14ac:dyDescent="0.25">
      <c r="A23" s="1044">
        <v>45426</v>
      </c>
      <c r="B23" s="1" t="s">
        <v>5</v>
      </c>
      <c r="C23" s="182">
        <v>2.0499999999999998</v>
      </c>
      <c r="D23" s="182">
        <v>0</v>
      </c>
      <c r="E23" s="182">
        <v>2.0499999999999998</v>
      </c>
      <c r="F23" s="182">
        <v>0</v>
      </c>
      <c r="G23" s="182">
        <v>0</v>
      </c>
      <c r="H23" s="182">
        <v>2.0499999999999998</v>
      </c>
      <c r="J23" s="1106">
        <v>45426</v>
      </c>
      <c r="K23" s="182">
        <v>2.0499999999999998</v>
      </c>
      <c r="L23" s="182">
        <v>0</v>
      </c>
      <c r="M23" s="182">
        <v>2.0499999999999998</v>
      </c>
      <c r="N23" s="182">
        <v>0</v>
      </c>
      <c r="O23" s="182">
        <v>2.0499999999999998</v>
      </c>
      <c r="P23" s="182">
        <v>0</v>
      </c>
      <c r="Q23" s="182">
        <v>2.0499999999999998</v>
      </c>
    </row>
    <row r="24" spans="1:17" x14ac:dyDescent="0.25">
      <c r="A24" s="1044">
        <v>45427</v>
      </c>
      <c r="B24" s="1" t="s">
        <v>5</v>
      </c>
      <c r="C24" s="182">
        <v>0.5</v>
      </c>
      <c r="D24" s="182">
        <v>0</v>
      </c>
      <c r="E24" s="182">
        <v>0.5</v>
      </c>
      <c r="F24" s="182">
        <v>0</v>
      </c>
      <c r="G24" s="182">
        <v>0</v>
      </c>
      <c r="H24" s="182">
        <v>0.5</v>
      </c>
      <c r="J24" s="1106">
        <v>45427</v>
      </c>
      <c r="K24" s="182">
        <v>0.5</v>
      </c>
      <c r="L24" s="182">
        <v>0</v>
      </c>
      <c r="M24" s="182">
        <v>0.5</v>
      </c>
      <c r="N24" s="182">
        <v>0</v>
      </c>
      <c r="O24" s="182">
        <v>0.5</v>
      </c>
      <c r="P24" s="182">
        <v>0</v>
      </c>
      <c r="Q24" s="182">
        <v>0.5</v>
      </c>
    </row>
    <row r="25" spans="1:17" x14ac:dyDescent="0.25">
      <c r="A25" s="1044">
        <v>45428</v>
      </c>
      <c r="B25" s="1" t="s">
        <v>5</v>
      </c>
      <c r="C25" s="182">
        <v>2.15</v>
      </c>
      <c r="D25" s="182">
        <v>0</v>
      </c>
      <c r="E25" s="182">
        <v>2.15</v>
      </c>
      <c r="F25" s="182">
        <v>0</v>
      </c>
      <c r="G25" s="182">
        <v>0.5</v>
      </c>
      <c r="H25" s="182">
        <v>1.65</v>
      </c>
      <c r="J25" s="1106">
        <v>45428</v>
      </c>
      <c r="K25" s="182">
        <v>2.15</v>
      </c>
      <c r="L25" s="182">
        <v>0</v>
      </c>
      <c r="M25" s="182">
        <v>2.15</v>
      </c>
      <c r="N25" s="182">
        <v>0</v>
      </c>
      <c r="O25" s="182">
        <v>2.15</v>
      </c>
      <c r="P25" s="182">
        <v>0.5</v>
      </c>
      <c r="Q25" s="182">
        <v>1.65</v>
      </c>
    </row>
    <row r="26" spans="1:17" x14ac:dyDescent="0.25">
      <c r="A26" s="1044">
        <v>45429</v>
      </c>
      <c r="B26" s="1" t="s">
        <v>5</v>
      </c>
      <c r="C26" s="182">
        <v>1</v>
      </c>
      <c r="D26" s="182">
        <v>0</v>
      </c>
      <c r="E26" s="182">
        <v>1</v>
      </c>
      <c r="F26" s="182">
        <v>0</v>
      </c>
      <c r="G26" s="182">
        <v>0</v>
      </c>
      <c r="H26" s="182">
        <v>1</v>
      </c>
      <c r="J26" s="1106">
        <v>45429</v>
      </c>
      <c r="K26" s="182">
        <v>1</v>
      </c>
      <c r="L26" s="182">
        <v>0</v>
      </c>
      <c r="M26" s="182">
        <v>1</v>
      </c>
      <c r="N26" s="182">
        <v>0</v>
      </c>
      <c r="O26" s="182">
        <v>1</v>
      </c>
      <c r="P26" s="182">
        <v>0</v>
      </c>
      <c r="Q26" s="182">
        <v>1</v>
      </c>
    </row>
    <row r="27" spans="1:17" x14ac:dyDescent="0.25">
      <c r="A27" s="1044">
        <v>45434</v>
      </c>
      <c r="B27" s="1" t="s">
        <v>5</v>
      </c>
      <c r="C27" s="182">
        <v>1</v>
      </c>
      <c r="D27" s="182">
        <v>0</v>
      </c>
      <c r="E27" s="182">
        <v>1</v>
      </c>
      <c r="F27" s="182">
        <v>0</v>
      </c>
      <c r="G27" s="182">
        <v>0</v>
      </c>
      <c r="H27" s="182">
        <v>1</v>
      </c>
      <c r="J27" s="1106">
        <v>45434</v>
      </c>
      <c r="K27" s="182">
        <v>1</v>
      </c>
      <c r="L27" s="182">
        <v>0</v>
      </c>
      <c r="M27" s="182">
        <v>1</v>
      </c>
      <c r="N27" s="182">
        <v>0</v>
      </c>
      <c r="O27" s="182">
        <v>1</v>
      </c>
      <c r="P27" s="182">
        <v>0</v>
      </c>
      <c r="Q27" s="182">
        <v>1</v>
      </c>
    </row>
    <row r="28" spans="1:17" x14ac:dyDescent="0.25">
      <c r="A28" s="1044">
        <v>45435</v>
      </c>
      <c r="B28" s="1" t="s">
        <v>5</v>
      </c>
      <c r="C28" s="182">
        <v>0.75</v>
      </c>
      <c r="D28" s="182">
        <v>0</v>
      </c>
      <c r="E28" s="182">
        <v>0.75</v>
      </c>
      <c r="F28" s="182">
        <v>0</v>
      </c>
      <c r="G28" s="182">
        <v>0</v>
      </c>
      <c r="H28" s="182">
        <v>0.75</v>
      </c>
      <c r="J28" s="1106">
        <v>45435</v>
      </c>
      <c r="K28" s="182">
        <v>0.75</v>
      </c>
      <c r="L28" s="182">
        <v>0</v>
      </c>
      <c r="M28" s="182">
        <v>0.75</v>
      </c>
      <c r="N28" s="182">
        <v>0</v>
      </c>
      <c r="O28" s="182">
        <v>0.75</v>
      </c>
      <c r="P28" s="182">
        <v>0</v>
      </c>
      <c r="Q28" s="182">
        <v>0.75</v>
      </c>
    </row>
    <row r="29" spans="1:17" x14ac:dyDescent="0.25">
      <c r="A29" s="1044">
        <v>45440</v>
      </c>
      <c r="B29" s="1" t="s">
        <v>5</v>
      </c>
      <c r="C29" s="182">
        <v>1.5</v>
      </c>
      <c r="D29" s="182">
        <v>0</v>
      </c>
      <c r="E29" s="182">
        <v>1.5</v>
      </c>
      <c r="F29" s="182">
        <v>0</v>
      </c>
      <c r="G29" s="182">
        <v>0</v>
      </c>
      <c r="H29" s="182">
        <v>1.5</v>
      </c>
      <c r="J29" s="1106">
        <v>45440</v>
      </c>
      <c r="K29" s="182">
        <v>1.5</v>
      </c>
      <c r="L29" s="182">
        <v>0</v>
      </c>
      <c r="M29" s="182">
        <v>1.5</v>
      </c>
      <c r="N29" s="182">
        <v>0</v>
      </c>
      <c r="O29" s="182">
        <v>1.5</v>
      </c>
      <c r="P29" s="182">
        <v>0</v>
      </c>
      <c r="Q29" s="182">
        <v>1.5</v>
      </c>
    </row>
    <row r="30" spans="1:17" x14ac:dyDescent="0.25">
      <c r="A30" s="1044">
        <v>45441</v>
      </c>
      <c r="B30" s="1" t="s">
        <v>5</v>
      </c>
      <c r="C30" s="182">
        <v>0.9</v>
      </c>
      <c r="D30" s="182">
        <v>0</v>
      </c>
      <c r="E30" s="182">
        <v>0.9</v>
      </c>
      <c r="F30" s="182">
        <v>0</v>
      </c>
      <c r="G30" s="182">
        <v>0</v>
      </c>
      <c r="H30" s="182">
        <v>0.9</v>
      </c>
      <c r="J30" s="1106">
        <v>45441</v>
      </c>
      <c r="K30" s="182">
        <v>0.9</v>
      </c>
      <c r="L30" s="182">
        <v>0</v>
      </c>
      <c r="M30" s="182">
        <v>0.9</v>
      </c>
      <c r="N30" s="182">
        <v>0</v>
      </c>
      <c r="O30" s="182">
        <v>0.9</v>
      </c>
      <c r="P30" s="182">
        <v>0</v>
      </c>
      <c r="Q30" s="182">
        <v>0.9</v>
      </c>
    </row>
    <row r="31" spans="1:17" x14ac:dyDescent="0.25">
      <c r="A31" s="1044">
        <v>45443</v>
      </c>
      <c r="B31" s="1" t="s">
        <v>5</v>
      </c>
      <c r="C31" s="182">
        <v>0.75</v>
      </c>
      <c r="D31" s="182">
        <v>0</v>
      </c>
      <c r="E31" s="182">
        <v>0.75</v>
      </c>
      <c r="F31" s="182">
        <v>0</v>
      </c>
      <c r="G31" s="182">
        <v>0</v>
      </c>
      <c r="H31" s="182">
        <v>0.75</v>
      </c>
      <c r="J31" s="1106">
        <v>45443</v>
      </c>
      <c r="K31" s="182">
        <v>0.75</v>
      </c>
      <c r="L31" s="182">
        <v>0</v>
      </c>
      <c r="M31" s="182">
        <v>0.75</v>
      </c>
      <c r="N31" s="182">
        <v>0</v>
      </c>
      <c r="O31" s="182">
        <v>0.75</v>
      </c>
      <c r="P31" s="182">
        <v>0</v>
      </c>
      <c r="Q31" s="182">
        <v>0.75</v>
      </c>
    </row>
    <row r="32" spans="1:17" x14ac:dyDescent="0.25">
      <c r="A32" s="1044">
        <v>45446</v>
      </c>
      <c r="B32" s="1" t="s">
        <v>5</v>
      </c>
      <c r="C32" s="182">
        <v>1.9</v>
      </c>
      <c r="D32" s="182">
        <v>0</v>
      </c>
      <c r="E32" s="182">
        <v>1.9</v>
      </c>
      <c r="F32" s="182">
        <v>0</v>
      </c>
      <c r="G32" s="182">
        <v>0</v>
      </c>
      <c r="H32" s="182">
        <v>1.9</v>
      </c>
      <c r="J32" s="1106">
        <v>45446</v>
      </c>
      <c r="K32" s="182">
        <v>1.9</v>
      </c>
      <c r="L32" s="182">
        <v>0</v>
      </c>
      <c r="M32" s="182">
        <v>1.9</v>
      </c>
      <c r="N32" s="182">
        <v>0</v>
      </c>
      <c r="O32" s="182">
        <v>1.9</v>
      </c>
      <c r="P32" s="182">
        <v>0</v>
      </c>
      <c r="Q32" s="182">
        <v>1.9</v>
      </c>
    </row>
    <row r="33" spans="1:17" x14ac:dyDescent="0.25">
      <c r="A33" s="1044">
        <v>45447</v>
      </c>
      <c r="B33" s="1" t="s">
        <v>5</v>
      </c>
      <c r="C33" s="182">
        <v>0.4</v>
      </c>
      <c r="D33" s="182">
        <v>0</v>
      </c>
      <c r="E33" s="182">
        <v>0.4</v>
      </c>
      <c r="F33" s="182">
        <v>0</v>
      </c>
      <c r="G33" s="182">
        <v>0</v>
      </c>
      <c r="H33" s="182">
        <v>0.4</v>
      </c>
      <c r="J33" s="1106">
        <v>45447</v>
      </c>
      <c r="K33" s="182">
        <v>0.4</v>
      </c>
      <c r="L33" s="182">
        <v>0</v>
      </c>
      <c r="M33" s="182">
        <v>0.4</v>
      </c>
      <c r="N33" s="182">
        <v>0</v>
      </c>
      <c r="O33" s="182">
        <v>0.4</v>
      </c>
      <c r="P33" s="182">
        <v>0</v>
      </c>
      <c r="Q33" s="182">
        <v>0.4</v>
      </c>
    </row>
    <row r="34" spans="1:17" x14ac:dyDescent="0.25">
      <c r="A34" s="1044">
        <v>45449</v>
      </c>
      <c r="B34" s="1" t="s">
        <v>5</v>
      </c>
      <c r="C34" s="182">
        <v>3.25</v>
      </c>
      <c r="D34" s="182">
        <v>0.75</v>
      </c>
      <c r="E34" s="182">
        <v>2.5</v>
      </c>
      <c r="F34" s="182">
        <v>0</v>
      </c>
      <c r="G34" s="182">
        <v>0</v>
      </c>
      <c r="H34" s="182">
        <v>2.5</v>
      </c>
      <c r="J34" s="1106">
        <v>45449</v>
      </c>
      <c r="K34" s="182">
        <v>3.25</v>
      </c>
      <c r="L34" s="182">
        <v>0.75</v>
      </c>
      <c r="M34" s="182">
        <v>2.5</v>
      </c>
      <c r="N34" s="182">
        <v>0</v>
      </c>
      <c r="O34" s="182">
        <v>2.5</v>
      </c>
      <c r="P34" s="182">
        <v>0</v>
      </c>
      <c r="Q34" s="182">
        <v>2.5</v>
      </c>
    </row>
    <row r="35" spans="1:17" x14ac:dyDescent="0.25">
      <c r="A35" s="1044">
        <v>45450</v>
      </c>
      <c r="B35" s="1" t="s">
        <v>5</v>
      </c>
      <c r="C35" s="182">
        <v>0.4</v>
      </c>
      <c r="D35" s="182">
        <v>0</v>
      </c>
      <c r="E35" s="182">
        <v>0.4</v>
      </c>
      <c r="F35" s="182">
        <v>0</v>
      </c>
      <c r="G35" s="182">
        <v>0</v>
      </c>
      <c r="H35" s="182">
        <v>0.4</v>
      </c>
      <c r="J35" s="1106">
        <v>45450</v>
      </c>
      <c r="K35" s="182">
        <v>0.4</v>
      </c>
      <c r="L35" s="182">
        <v>0</v>
      </c>
      <c r="M35" s="182">
        <v>0.4</v>
      </c>
      <c r="N35" s="182">
        <v>0</v>
      </c>
      <c r="O35" s="182">
        <v>0.4</v>
      </c>
      <c r="P35" s="182">
        <v>0</v>
      </c>
      <c r="Q35" s="182">
        <v>0.4</v>
      </c>
    </row>
    <row r="36" spans="1:17" x14ac:dyDescent="0.25">
      <c r="A36" s="1044">
        <v>45454</v>
      </c>
      <c r="B36" s="1" t="s">
        <v>5</v>
      </c>
      <c r="C36" s="182">
        <v>2.9</v>
      </c>
      <c r="D36" s="182">
        <v>0</v>
      </c>
      <c r="E36" s="182">
        <v>2.9</v>
      </c>
      <c r="F36" s="182">
        <v>0</v>
      </c>
      <c r="G36" s="182">
        <v>0</v>
      </c>
      <c r="H36" s="182">
        <v>2.9</v>
      </c>
      <c r="J36" s="1106">
        <v>45454</v>
      </c>
      <c r="K36" s="182">
        <v>2.9</v>
      </c>
      <c r="L36" s="182">
        <v>0</v>
      </c>
      <c r="M36" s="182">
        <v>2.9</v>
      </c>
      <c r="N36" s="182">
        <v>0</v>
      </c>
      <c r="O36" s="182">
        <v>2.9</v>
      </c>
      <c r="P36" s="182">
        <v>0</v>
      </c>
      <c r="Q36" s="182">
        <v>2.9</v>
      </c>
    </row>
    <row r="37" spans="1:17" x14ac:dyDescent="0.25">
      <c r="A37" s="1044">
        <v>45455</v>
      </c>
      <c r="B37" s="1" t="s">
        <v>5</v>
      </c>
      <c r="C37" s="182">
        <v>1.9</v>
      </c>
      <c r="D37" s="182">
        <v>0</v>
      </c>
      <c r="E37" s="182">
        <v>1.9</v>
      </c>
      <c r="F37" s="182">
        <v>0</v>
      </c>
      <c r="G37" s="182">
        <v>0</v>
      </c>
      <c r="H37" s="182">
        <v>1.9</v>
      </c>
      <c r="J37" s="1106">
        <v>45455</v>
      </c>
      <c r="K37" s="182">
        <v>1.9</v>
      </c>
      <c r="L37" s="182">
        <v>0</v>
      </c>
      <c r="M37" s="182">
        <v>1.9</v>
      </c>
      <c r="N37" s="182">
        <v>0</v>
      </c>
      <c r="O37" s="182">
        <v>1.9</v>
      </c>
      <c r="P37" s="182">
        <v>0</v>
      </c>
      <c r="Q37" s="182">
        <v>1.9</v>
      </c>
    </row>
    <row r="38" spans="1:17" x14ac:dyDescent="0.25">
      <c r="A38" s="1044">
        <v>45456</v>
      </c>
      <c r="B38" s="1" t="s">
        <v>5</v>
      </c>
      <c r="C38" s="182">
        <v>0.9</v>
      </c>
      <c r="D38" s="182">
        <v>0</v>
      </c>
      <c r="E38" s="182">
        <v>0.9</v>
      </c>
      <c r="F38" s="182">
        <v>0</v>
      </c>
      <c r="G38" s="182">
        <v>0</v>
      </c>
      <c r="H38" s="182">
        <v>0.9</v>
      </c>
      <c r="J38" s="1106">
        <v>45456</v>
      </c>
      <c r="K38" s="182">
        <v>0.9</v>
      </c>
      <c r="L38" s="182">
        <v>0</v>
      </c>
      <c r="M38" s="182">
        <v>0.9</v>
      </c>
      <c r="N38" s="182">
        <v>0</v>
      </c>
      <c r="O38" s="182">
        <v>0.9</v>
      </c>
      <c r="P38" s="182">
        <v>0</v>
      </c>
      <c r="Q38" s="182">
        <v>0.9</v>
      </c>
    </row>
    <row r="39" spans="1:17" x14ac:dyDescent="0.25">
      <c r="A39" s="1044">
        <v>45457</v>
      </c>
      <c r="B39" s="1" t="s">
        <v>5</v>
      </c>
      <c r="C39" s="182">
        <v>0.65</v>
      </c>
      <c r="D39" s="182">
        <v>0</v>
      </c>
      <c r="E39" s="182">
        <v>0.65</v>
      </c>
      <c r="F39" s="182">
        <v>0</v>
      </c>
      <c r="G39" s="182">
        <v>0</v>
      </c>
      <c r="H39" s="182">
        <v>0.65</v>
      </c>
      <c r="J39" s="1106">
        <v>45457</v>
      </c>
      <c r="K39" s="182">
        <v>0.65</v>
      </c>
      <c r="L39" s="182">
        <v>0</v>
      </c>
      <c r="M39" s="182">
        <v>0.65</v>
      </c>
      <c r="N39" s="182">
        <v>0</v>
      </c>
      <c r="O39" s="182">
        <v>0.65</v>
      </c>
      <c r="P39" s="182">
        <v>0</v>
      </c>
      <c r="Q39" s="182">
        <v>0.65</v>
      </c>
    </row>
    <row r="40" spans="1:17" x14ac:dyDescent="0.25">
      <c r="A40" s="1044">
        <v>45460</v>
      </c>
      <c r="B40" s="1" t="s">
        <v>5</v>
      </c>
      <c r="C40" s="182">
        <v>3.25</v>
      </c>
      <c r="D40" s="182">
        <v>0</v>
      </c>
      <c r="E40" s="182">
        <v>3.25</v>
      </c>
      <c r="F40" s="182">
        <v>0</v>
      </c>
      <c r="G40" s="182">
        <v>0</v>
      </c>
      <c r="H40" s="182">
        <v>3.25</v>
      </c>
      <c r="J40" s="1106">
        <v>45460</v>
      </c>
      <c r="K40" s="182">
        <v>3.25</v>
      </c>
      <c r="L40" s="182">
        <v>0</v>
      </c>
      <c r="M40" s="182">
        <v>3.25</v>
      </c>
      <c r="N40" s="182">
        <v>0</v>
      </c>
      <c r="O40" s="182">
        <v>3.25</v>
      </c>
      <c r="P40" s="182">
        <v>0</v>
      </c>
      <c r="Q40" s="182">
        <v>3.25</v>
      </c>
    </row>
    <row r="41" spans="1:17" x14ac:dyDescent="0.25">
      <c r="A41" s="1044">
        <v>45461</v>
      </c>
      <c r="B41" s="1" t="s">
        <v>5</v>
      </c>
      <c r="C41" s="182">
        <v>0.4</v>
      </c>
      <c r="D41" s="182">
        <v>0</v>
      </c>
      <c r="E41" s="182">
        <v>0.4</v>
      </c>
      <c r="F41" s="182">
        <v>0</v>
      </c>
      <c r="G41" s="182">
        <v>0</v>
      </c>
      <c r="H41" s="182">
        <v>0.4</v>
      </c>
      <c r="J41" s="1106">
        <v>45461</v>
      </c>
      <c r="K41" s="182">
        <v>0.4</v>
      </c>
      <c r="L41" s="182">
        <v>0</v>
      </c>
      <c r="M41" s="182">
        <v>0.4</v>
      </c>
      <c r="N41" s="182">
        <v>0</v>
      </c>
      <c r="O41" s="182">
        <v>0.4</v>
      </c>
      <c r="P41" s="182">
        <v>0</v>
      </c>
      <c r="Q41" s="182">
        <v>0.4</v>
      </c>
    </row>
    <row r="42" spans="1:17" x14ac:dyDescent="0.25">
      <c r="A42" s="1044">
        <v>45462</v>
      </c>
      <c r="B42" s="1" t="s">
        <v>5</v>
      </c>
      <c r="C42" s="182">
        <v>3.3</v>
      </c>
      <c r="D42" s="182">
        <v>0.9</v>
      </c>
      <c r="E42" s="182">
        <v>2.4</v>
      </c>
      <c r="F42" s="182">
        <v>0</v>
      </c>
      <c r="G42" s="182">
        <v>0</v>
      </c>
      <c r="H42" s="182">
        <v>2.4</v>
      </c>
      <c r="J42" s="1106">
        <v>45462</v>
      </c>
      <c r="K42" s="182">
        <v>4.4000000000000004</v>
      </c>
      <c r="L42" s="182">
        <v>0.9</v>
      </c>
      <c r="M42" s="182">
        <v>3.5000000000000004</v>
      </c>
      <c r="N42" s="182">
        <v>0</v>
      </c>
      <c r="O42" s="182">
        <v>3.5</v>
      </c>
      <c r="P42" s="182">
        <v>0</v>
      </c>
      <c r="Q42" s="182">
        <v>3.5</v>
      </c>
    </row>
    <row r="43" spans="1:17" x14ac:dyDescent="0.25">
      <c r="A43" s="1044">
        <v>45462</v>
      </c>
      <c r="B43" s="1" t="s">
        <v>133</v>
      </c>
      <c r="C43" s="182">
        <v>1.1000000000000001</v>
      </c>
      <c r="D43" s="182">
        <v>0</v>
      </c>
      <c r="E43" s="182">
        <v>1.1000000000000001</v>
      </c>
      <c r="F43" s="182">
        <v>0</v>
      </c>
      <c r="G43" s="182">
        <v>0</v>
      </c>
      <c r="H43" s="182">
        <v>1.1000000000000001</v>
      </c>
      <c r="J43" s="1106">
        <v>45463</v>
      </c>
      <c r="K43" s="182">
        <v>0.75</v>
      </c>
      <c r="L43" s="182">
        <v>0</v>
      </c>
      <c r="M43" s="182">
        <v>0.75</v>
      </c>
      <c r="N43" s="182">
        <v>0</v>
      </c>
      <c r="O43" s="182">
        <v>0.75</v>
      </c>
      <c r="P43" s="182">
        <v>0</v>
      </c>
      <c r="Q43" s="182">
        <v>0.75</v>
      </c>
    </row>
    <row r="44" spans="1:17" x14ac:dyDescent="0.25">
      <c r="A44" s="1044">
        <v>45463</v>
      </c>
      <c r="B44" s="1" t="s">
        <v>5</v>
      </c>
      <c r="C44" s="182">
        <v>0.75</v>
      </c>
      <c r="D44" s="182">
        <v>0</v>
      </c>
      <c r="E44" s="182">
        <v>0.75</v>
      </c>
      <c r="F44" s="182">
        <v>0</v>
      </c>
      <c r="G44" s="182">
        <v>0</v>
      </c>
      <c r="H44" s="182">
        <v>0.75</v>
      </c>
      <c r="J44" s="1106">
        <v>45464</v>
      </c>
      <c r="K44" s="182">
        <v>1.7000000000000002</v>
      </c>
      <c r="L44" s="182">
        <v>0</v>
      </c>
      <c r="M44" s="182">
        <v>1.7000000000000002</v>
      </c>
      <c r="N44" s="182">
        <v>0</v>
      </c>
      <c r="O44" s="182">
        <v>1.7000000000000002</v>
      </c>
      <c r="P44" s="182">
        <v>0</v>
      </c>
      <c r="Q44" s="182">
        <v>1.7000000000000002</v>
      </c>
    </row>
    <row r="45" spans="1:17" x14ac:dyDescent="0.25">
      <c r="A45" s="1044">
        <v>45464</v>
      </c>
      <c r="B45" s="1" t="s">
        <v>5</v>
      </c>
      <c r="C45" s="182">
        <v>0.9</v>
      </c>
      <c r="D45" s="182">
        <v>0</v>
      </c>
      <c r="E45" s="182">
        <v>0.9</v>
      </c>
      <c r="F45" s="182">
        <v>0</v>
      </c>
      <c r="G45" s="182">
        <v>0</v>
      </c>
      <c r="H45" s="182">
        <v>0.9</v>
      </c>
      <c r="J45" s="1106">
        <v>45467</v>
      </c>
      <c r="K45" s="182">
        <v>1.75</v>
      </c>
      <c r="L45" s="182">
        <v>0</v>
      </c>
      <c r="M45" s="182">
        <v>1.75</v>
      </c>
      <c r="N45" s="182">
        <v>0</v>
      </c>
      <c r="O45" s="182">
        <v>1.75</v>
      </c>
      <c r="P45" s="182">
        <v>1</v>
      </c>
      <c r="Q45" s="182">
        <v>0.75</v>
      </c>
    </row>
    <row r="46" spans="1:17" x14ac:dyDescent="0.25">
      <c r="A46" s="1044">
        <v>45464</v>
      </c>
      <c r="B46" s="1" t="s">
        <v>133</v>
      </c>
      <c r="C46" s="182">
        <v>0.8</v>
      </c>
      <c r="D46" s="182">
        <v>0</v>
      </c>
      <c r="E46" s="182">
        <v>0.8</v>
      </c>
      <c r="F46" s="182">
        <v>0</v>
      </c>
      <c r="G46" s="182">
        <v>0</v>
      </c>
      <c r="H46" s="182">
        <v>0.8</v>
      </c>
      <c r="J46" s="1106">
        <v>45468</v>
      </c>
      <c r="K46" s="182">
        <v>1.8</v>
      </c>
      <c r="L46" s="182">
        <v>0</v>
      </c>
      <c r="M46" s="182">
        <v>1.8</v>
      </c>
      <c r="N46" s="182">
        <v>0</v>
      </c>
      <c r="O46" s="182">
        <v>1.8</v>
      </c>
      <c r="P46" s="182">
        <v>0</v>
      </c>
      <c r="Q46" s="182">
        <v>1.8</v>
      </c>
    </row>
    <row r="47" spans="1:17" x14ac:dyDescent="0.25">
      <c r="A47" s="1044">
        <v>45467</v>
      </c>
      <c r="B47" s="1" t="s">
        <v>5</v>
      </c>
      <c r="C47" s="182">
        <v>1.75</v>
      </c>
      <c r="D47" s="182">
        <v>0</v>
      </c>
      <c r="E47" s="182">
        <v>1.75</v>
      </c>
      <c r="F47" s="182">
        <v>0</v>
      </c>
      <c r="G47" s="182">
        <v>1</v>
      </c>
      <c r="H47" s="182">
        <v>0.75</v>
      </c>
      <c r="J47" s="1106">
        <v>45470</v>
      </c>
      <c r="K47" s="182">
        <v>1.1499999999999999</v>
      </c>
      <c r="L47" s="182">
        <v>0</v>
      </c>
      <c r="M47" s="182">
        <v>1.1499999999999999</v>
      </c>
      <c r="N47" s="182">
        <v>0</v>
      </c>
      <c r="O47" s="182">
        <v>1.1499999999999999</v>
      </c>
      <c r="P47" s="182">
        <v>0</v>
      </c>
      <c r="Q47" s="182">
        <v>1.1499999999999999</v>
      </c>
    </row>
    <row r="48" spans="1:17" x14ac:dyDescent="0.25">
      <c r="A48" s="1044">
        <v>45468</v>
      </c>
      <c r="B48" s="1" t="s">
        <v>5</v>
      </c>
      <c r="C48" s="182">
        <v>1.8</v>
      </c>
      <c r="D48" s="182">
        <v>0</v>
      </c>
      <c r="E48" s="182">
        <v>1.8</v>
      </c>
      <c r="F48" s="182">
        <v>0</v>
      </c>
      <c r="G48" s="182">
        <v>0</v>
      </c>
      <c r="H48" s="182">
        <v>1.8</v>
      </c>
      <c r="J48" s="1106">
        <v>45471</v>
      </c>
      <c r="K48" s="182">
        <v>0.8</v>
      </c>
      <c r="L48" s="182">
        <v>0</v>
      </c>
      <c r="M48" s="182">
        <v>0.8</v>
      </c>
      <c r="N48" s="182">
        <v>0</v>
      </c>
      <c r="O48" s="182">
        <v>0.8</v>
      </c>
      <c r="P48" s="182">
        <v>0</v>
      </c>
      <c r="Q48" s="182">
        <v>0.8</v>
      </c>
    </row>
    <row r="49" spans="1:17" x14ac:dyDescent="0.25">
      <c r="A49" s="1044">
        <v>45470</v>
      </c>
      <c r="B49" s="1" t="s">
        <v>5</v>
      </c>
      <c r="C49" s="182">
        <v>1.1499999999999999</v>
      </c>
      <c r="D49" s="182">
        <v>0</v>
      </c>
      <c r="E49" s="182">
        <v>1.1499999999999999</v>
      </c>
      <c r="F49" s="182">
        <v>0</v>
      </c>
      <c r="G49" s="182">
        <v>0</v>
      </c>
      <c r="H49" s="182">
        <v>1.1499999999999999</v>
      </c>
      <c r="J49" s="1106">
        <v>45475</v>
      </c>
      <c r="K49" s="182">
        <v>5.65</v>
      </c>
      <c r="L49" s="182">
        <v>0.5</v>
      </c>
      <c r="M49" s="182">
        <v>5.15</v>
      </c>
      <c r="N49" s="182">
        <v>0</v>
      </c>
      <c r="O49" s="182">
        <v>5.15</v>
      </c>
      <c r="P49" s="182">
        <v>0.5</v>
      </c>
      <c r="Q49" s="182">
        <v>4.6500000000000004</v>
      </c>
    </row>
    <row r="50" spans="1:17" x14ac:dyDescent="0.25">
      <c r="A50" s="1044">
        <v>45471</v>
      </c>
      <c r="B50" s="1" t="s">
        <v>5</v>
      </c>
      <c r="C50" s="182">
        <v>0.5</v>
      </c>
      <c r="D50" s="182">
        <v>0</v>
      </c>
      <c r="E50" s="182">
        <v>0.5</v>
      </c>
      <c r="F50" s="182">
        <v>0</v>
      </c>
      <c r="G50" s="182">
        <v>0</v>
      </c>
      <c r="H50" s="182">
        <v>0.5</v>
      </c>
      <c r="J50" s="1106">
        <v>45476</v>
      </c>
      <c r="K50" s="182">
        <v>5.6</v>
      </c>
      <c r="L50" s="182">
        <v>0</v>
      </c>
      <c r="M50" s="182">
        <v>5.6</v>
      </c>
      <c r="N50" s="182">
        <v>0</v>
      </c>
      <c r="O50" s="182">
        <v>5.6</v>
      </c>
      <c r="P50" s="182">
        <v>0</v>
      </c>
      <c r="Q50" s="182">
        <v>5.6</v>
      </c>
    </row>
    <row r="51" spans="1:17" x14ac:dyDescent="0.25">
      <c r="A51" s="1044">
        <v>45471</v>
      </c>
      <c r="B51" s="1" t="s">
        <v>133</v>
      </c>
      <c r="C51" s="182">
        <v>0.3</v>
      </c>
      <c r="D51" s="182">
        <v>0</v>
      </c>
      <c r="E51" s="182">
        <v>0.3</v>
      </c>
      <c r="F51" s="182">
        <v>0</v>
      </c>
      <c r="G51" s="182">
        <v>0</v>
      </c>
      <c r="H51" s="182">
        <v>0.3</v>
      </c>
      <c r="J51" s="1106">
        <v>45477</v>
      </c>
      <c r="K51" s="182">
        <v>7.6</v>
      </c>
      <c r="L51" s="182">
        <v>0</v>
      </c>
      <c r="M51" s="182">
        <v>7.6</v>
      </c>
      <c r="N51" s="182">
        <v>0</v>
      </c>
      <c r="O51" s="182">
        <v>7.6</v>
      </c>
      <c r="P51" s="182">
        <v>0</v>
      </c>
      <c r="Q51" s="182">
        <v>7.6</v>
      </c>
    </row>
    <row r="52" spans="1:17" x14ac:dyDescent="0.25">
      <c r="A52" s="1044">
        <v>45475</v>
      </c>
      <c r="B52" s="1" t="s">
        <v>11640</v>
      </c>
      <c r="C52" s="182">
        <v>4.25</v>
      </c>
      <c r="D52" s="182">
        <v>0</v>
      </c>
      <c r="E52" s="182">
        <v>4.25</v>
      </c>
      <c r="F52" s="182">
        <v>0</v>
      </c>
      <c r="G52" s="182">
        <v>0.5</v>
      </c>
      <c r="H52" s="182">
        <v>3.75</v>
      </c>
      <c r="J52" s="1106">
        <v>45478</v>
      </c>
      <c r="K52" s="182">
        <v>1.7</v>
      </c>
      <c r="L52" s="182">
        <v>0</v>
      </c>
      <c r="M52" s="182">
        <v>1.7</v>
      </c>
      <c r="N52" s="182">
        <v>0</v>
      </c>
      <c r="O52" s="182">
        <v>1.7</v>
      </c>
      <c r="P52" s="182">
        <v>0</v>
      </c>
      <c r="Q52" s="182">
        <v>1.7</v>
      </c>
    </row>
    <row r="53" spans="1:17" x14ac:dyDescent="0.25">
      <c r="A53" s="1044">
        <v>45475</v>
      </c>
      <c r="B53" s="1" t="s">
        <v>5</v>
      </c>
      <c r="C53" s="182">
        <v>1.4</v>
      </c>
      <c r="D53" s="182">
        <v>0.5</v>
      </c>
      <c r="E53" s="182">
        <v>0.9</v>
      </c>
      <c r="F53" s="182">
        <v>0</v>
      </c>
      <c r="G53" s="182">
        <v>0</v>
      </c>
      <c r="H53" s="182">
        <v>0.9</v>
      </c>
      <c r="J53" s="1106">
        <v>45479</v>
      </c>
      <c r="K53" s="182">
        <v>2</v>
      </c>
      <c r="L53" s="182">
        <v>0</v>
      </c>
      <c r="M53" s="182">
        <v>2</v>
      </c>
      <c r="N53" s="182">
        <v>0</v>
      </c>
      <c r="O53" s="182">
        <v>2</v>
      </c>
      <c r="P53" s="182">
        <v>0</v>
      </c>
      <c r="Q53" s="182">
        <v>2</v>
      </c>
    </row>
    <row r="54" spans="1:17" x14ac:dyDescent="0.25">
      <c r="A54" s="1044">
        <v>45476</v>
      </c>
      <c r="B54" s="1" t="s">
        <v>11640</v>
      </c>
      <c r="C54" s="182">
        <v>1.75</v>
      </c>
      <c r="D54" s="182">
        <v>0</v>
      </c>
      <c r="E54" s="182">
        <v>1.75</v>
      </c>
      <c r="F54" s="182">
        <v>0</v>
      </c>
      <c r="G54" s="182">
        <v>0</v>
      </c>
      <c r="H54" s="182">
        <v>1.75</v>
      </c>
      <c r="J54" s="1106">
        <v>45480</v>
      </c>
      <c r="K54" s="182">
        <v>1.5</v>
      </c>
      <c r="L54" s="182">
        <v>0</v>
      </c>
      <c r="M54" s="182">
        <v>1.5</v>
      </c>
      <c r="N54" s="182">
        <v>0</v>
      </c>
      <c r="O54" s="182">
        <v>1.5</v>
      </c>
      <c r="P54" s="182">
        <v>0</v>
      </c>
      <c r="Q54" s="182">
        <v>1.5</v>
      </c>
    </row>
    <row r="55" spans="1:17" x14ac:dyDescent="0.25">
      <c r="A55" s="1044">
        <v>45476</v>
      </c>
      <c r="B55" s="1" t="s">
        <v>5</v>
      </c>
      <c r="C55" s="182">
        <v>1.05</v>
      </c>
      <c r="D55" s="182">
        <v>0</v>
      </c>
      <c r="E55" s="182">
        <v>1.05</v>
      </c>
      <c r="F55" s="182">
        <v>0</v>
      </c>
      <c r="G55" s="182">
        <v>0</v>
      </c>
      <c r="H55" s="182">
        <v>1.05</v>
      </c>
      <c r="J55" s="1106">
        <v>45481</v>
      </c>
      <c r="K55" s="182">
        <v>4.4000000000000004</v>
      </c>
      <c r="L55" s="182">
        <v>0</v>
      </c>
      <c r="M55" s="182">
        <v>4.4000000000000004</v>
      </c>
      <c r="N55" s="182">
        <v>0</v>
      </c>
      <c r="O55" s="182">
        <v>4.4000000000000004</v>
      </c>
      <c r="P55" s="182">
        <v>3.5</v>
      </c>
      <c r="Q55" s="182">
        <v>0.9</v>
      </c>
    </row>
    <row r="56" spans="1:17" x14ac:dyDescent="0.25">
      <c r="A56" s="1044">
        <v>45476</v>
      </c>
      <c r="B56" s="1" t="s">
        <v>133</v>
      </c>
      <c r="C56" s="182">
        <v>2.8</v>
      </c>
      <c r="D56" s="182">
        <v>0</v>
      </c>
      <c r="E56" s="182">
        <v>2.8</v>
      </c>
      <c r="F56" s="182">
        <v>0</v>
      </c>
      <c r="G56" s="182">
        <v>0</v>
      </c>
      <c r="H56" s="182">
        <v>2.8</v>
      </c>
      <c r="J56" s="1106">
        <v>45482</v>
      </c>
      <c r="K56" s="182">
        <v>6</v>
      </c>
      <c r="L56" s="182">
        <v>0</v>
      </c>
      <c r="M56" s="182">
        <v>6</v>
      </c>
      <c r="N56" s="182">
        <v>0</v>
      </c>
      <c r="O56" s="182">
        <v>6</v>
      </c>
      <c r="P56" s="182">
        <v>0</v>
      </c>
      <c r="Q56" s="182">
        <v>6</v>
      </c>
    </row>
    <row r="57" spans="1:17" x14ac:dyDescent="0.25">
      <c r="A57" s="1044">
        <v>45477</v>
      </c>
      <c r="B57" s="1" t="s">
        <v>5</v>
      </c>
      <c r="C57" s="182">
        <v>0.5</v>
      </c>
      <c r="D57" s="182">
        <v>0</v>
      </c>
      <c r="E57" s="182">
        <v>0.5</v>
      </c>
      <c r="F57" s="182">
        <v>0</v>
      </c>
      <c r="G57" s="182">
        <v>0</v>
      </c>
      <c r="H57" s="182">
        <v>0.5</v>
      </c>
      <c r="J57" s="1106">
        <v>45483</v>
      </c>
      <c r="K57" s="182">
        <v>11.450000000000001</v>
      </c>
      <c r="L57" s="182">
        <v>0</v>
      </c>
      <c r="M57" s="182">
        <v>11.450000000000001</v>
      </c>
      <c r="N57" s="182">
        <v>0</v>
      </c>
      <c r="O57" s="182">
        <v>11.450000000000001</v>
      </c>
      <c r="P57" s="182">
        <v>4</v>
      </c>
      <c r="Q57" s="182">
        <v>7.4499999999999993</v>
      </c>
    </row>
    <row r="58" spans="1:17" x14ac:dyDescent="0.25">
      <c r="A58" s="1044">
        <v>45477</v>
      </c>
      <c r="B58" s="1" t="s">
        <v>133</v>
      </c>
      <c r="C58" s="182">
        <v>7.1</v>
      </c>
      <c r="D58" s="182">
        <v>0</v>
      </c>
      <c r="E58" s="182">
        <v>7.1</v>
      </c>
      <c r="F58" s="182">
        <v>0</v>
      </c>
      <c r="G58" s="182">
        <v>0</v>
      </c>
      <c r="H58" s="182">
        <v>7.1</v>
      </c>
      <c r="J58" s="1106">
        <v>45484</v>
      </c>
      <c r="K58" s="182">
        <v>10.149999999999999</v>
      </c>
      <c r="L58" s="182">
        <v>0</v>
      </c>
      <c r="M58" s="182">
        <v>10.149999999999999</v>
      </c>
      <c r="N58" s="182">
        <v>0</v>
      </c>
      <c r="O58" s="182">
        <v>10.149999999999999</v>
      </c>
      <c r="P58" s="182">
        <v>5</v>
      </c>
      <c r="Q58" s="182">
        <v>5.1499999999999995</v>
      </c>
    </row>
    <row r="59" spans="1:17" x14ac:dyDescent="0.25">
      <c r="A59" s="1044">
        <v>45478</v>
      </c>
      <c r="B59" s="1" t="s">
        <v>5</v>
      </c>
      <c r="C59" s="182">
        <v>1</v>
      </c>
      <c r="D59" s="182">
        <v>0</v>
      </c>
      <c r="E59" s="182">
        <v>1</v>
      </c>
      <c r="F59" s="182">
        <v>0</v>
      </c>
      <c r="G59" s="182">
        <v>0</v>
      </c>
      <c r="H59" s="182">
        <v>1</v>
      </c>
      <c r="J59" s="1106">
        <v>45485</v>
      </c>
      <c r="K59" s="182">
        <v>6.3</v>
      </c>
      <c r="L59" s="182">
        <v>0</v>
      </c>
      <c r="M59" s="182">
        <v>6.3</v>
      </c>
      <c r="N59" s="182">
        <v>0</v>
      </c>
      <c r="O59" s="182">
        <v>6.3</v>
      </c>
      <c r="P59" s="182">
        <v>2.5</v>
      </c>
      <c r="Q59" s="182">
        <v>3.8</v>
      </c>
    </row>
    <row r="60" spans="1:17" x14ac:dyDescent="0.25">
      <c r="A60" s="1044">
        <v>45478</v>
      </c>
      <c r="B60" s="1" t="s">
        <v>133</v>
      </c>
      <c r="C60" s="182">
        <v>0.7</v>
      </c>
      <c r="D60" s="182">
        <v>0</v>
      </c>
      <c r="E60" s="182">
        <v>0.7</v>
      </c>
      <c r="F60" s="182">
        <v>0</v>
      </c>
      <c r="G60" s="182">
        <v>0</v>
      </c>
      <c r="H60" s="182">
        <v>0.7</v>
      </c>
      <c r="J60" s="1106">
        <v>45488</v>
      </c>
      <c r="K60" s="182">
        <v>6.2</v>
      </c>
      <c r="L60" s="182">
        <v>0</v>
      </c>
      <c r="M60" s="182">
        <v>6.2</v>
      </c>
      <c r="N60" s="182">
        <v>0</v>
      </c>
      <c r="O60" s="182">
        <v>6.2</v>
      </c>
      <c r="P60" s="182">
        <v>2</v>
      </c>
      <c r="Q60" s="182">
        <v>4.2</v>
      </c>
    </row>
    <row r="61" spans="1:17" x14ac:dyDescent="0.25">
      <c r="A61" s="1044">
        <v>45479</v>
      </c>
      <c r="B61" s="1" t="s">
        <v>5</v>
      </c>
      <c r="C61" s="182">
        <v>2</v>
      </c>
      <c r="D61" s="182">
        <v>0</v>
      </c>
      <c r="E61" s="182">
        <v>2</v>
      </c>
      <c r="F61" s="182">
        <v>0</v>
      </c>
      <c r="G61" s="182">
        <v>0</v>
      </c>
      <c r="H61" s="182">
        <v>2</v>
      </c>
      <c r="J61" s="1106">
        <v>45489</v>
      </c>
      <c r="K61" s="182">
        <v>6.6999999999999993</v>
      </c>
      <c r="L61" s="182">
        <v>0</v>
      </c>
      <c r="M61" s="182">
        <v>6.6999999999999993</v>
      </c>
      <c r="N61" s="182">
        <v>0</v>
      </c>
      <c r="O61" s="182">
        <v>6.6999999999999993</v>
      </c>
      <c r="P61" s="182">
        <v>2.0499999999999998</v>
      </c>
      <c r="Q61" s="182">
        <v>4.6500000000000004</v>
      </c>
    </row>
    <row r="62" spans="1:17" x14ac:dyDescent="0.25">
      <c r="A62" s="1044">
        <v>45480</v>
      </c>
      <c r="B62" s="1" t="s">
        <v>5</v>
      </c>
      <c r="C62" s="182">
        <v>1.5</v>
      </c>
      <c r="D62" s="182">
        <v>0</v>
      </c>
      <c r="E62" s="182">
        <v>1.5</v>
      </c>
      <c r="F62" s="182">
        <v>0</v>
      </c>
      <c r="G62" s="182">
        <v>0</v>
      </c>
      <c r="H62" s="182">
        <v>1.5</v>
      </c>
      <c r="J62" s="1106">
        <v>45491</v>
      </c>
      <c r="K62" s="182">
        <v>4.95</v>
      </c>
      <c r="L62" s="182">
        <v>0</v>
      </c>
      <c r="M62" s="182">
        <v>4.95</v>
      </c>
      <c r="N62" s="182">
        <v>0</v>
      </c>
      <c r="O62" s="182">
        <v>4.95</v>
      </c>
      <c r="P62" s="182">
        <v>1.75</v>
      </c>
      <c r="Q62" s="182">
        <v>3.2</v>
      </c>
    </row>
    <row r="63" spans="1:17" x14ac:dyDescent="0.25">
      <c r="A63" s="1044">
        <v>45481</v>
      </c>
      <c r="B63" s="1" t="s">
        <v>11640</v>
      </c>
      <c r="C63" s="182">
        <v>3.5</v>
      </c>
      <c r="D63" s="182">
        <v>0</v>
      </c>
      <c r="E63" s="182">
        <v>3.5</v>
      </c>
      <c r="F63" s="182">
        <v>0</v>
      </c>
      <c r="G63" s="182">
        <v>3.5</v>
      </c>
      <c r="H63" s="182">
        <v>0</v>
      </c>
      <c r="J63" s="1106">
        <v>45492</v>
      </c>
      <c r="K63" s="182">
        <v>2.75</v>
      </c>
      <c r="L63" s="182">
        <v>0</v>
      </c>
      <c r="M63" s="182">
        <v>2.75</v>
      </c>
      <c r="N63" s="182">
        <v>0</v>
      </c>
      <c r="O63" s="182">
        <v>2.75</v>
      </c>
      <c r="P63" s="182">
        <v>1.75</v>
      </c>
      <c r="Q63" s="182">
        <v>1</v>
      </c>
    </row>
    <row r="64" spans="1:17" x14ac:dyDescent="0.25">
      <c r="A64" s="1044">
        <v>45481</v>
      </c>
      <c r="B64" s="1" t="s">
        <v>5</v>
      </c>
      <c r="C64" s="182">
        <v>0.9</v>
      </c>
      <c r="D64" s="182">
        <v>0</v>
      </c>
      <c r="E64" s="182">
        <v>0.9</v>
      </c>
      <c r="F64" s="182">
        <v>0</v>
      </c>
      <c r="G64" s="182">
        <v>0</v>
      </c>
      <c r="H64" s="182">
        <v>0.9</v>
      </c>
      <c r="J64" s="1106">
        <v>45493</v>
      </c>
      <c r="K64" s="182">
        <v>3.65</v>
      </c>
      <c r="L64" s="182">
        <v>0.5</v>
      </c>
      <c r="M64" s="182">
        <v>3.15</v>
      </c>
      <c r="N64" s="182">
        <v>0</v>
      </c>
      <c r="O64" s="182">
        <v>3.15</v>
      </c>
      <c r="P64" s="182">
        <v>0</v>
      </c>
      <c r="Q64" s="182">
        <v>3.15</v>
      </c>
    </row>
    <row r="65" spans="1:17" x14ac:dyDescent="0.25">
      <c r="A65" s="1044">
        <v>45482</v>
      </c>
      <c r="B65" s="1" t="s">
        <v>5</v>
      </c>
      <c r="C65" s="182">
        <v>3.5</v>
      </c>
      <c r="D65" s="182">
        <v>0</v>
      </c>
      <c r="E65" s="182">
        <v>3.5</v>
      </c>
      <c r="F65" s="182">
        <v>0</v>
      </c>
      <c r="G65" s="182">
        <v>0</v>
      </c>
      <c r="H65" s="182">
        <v>3.5</v>
      </c>
      <c r="J65" s="1106">
        <v>45494</v>
      </c>
      <c r="K65" s="182">
        <v>1.9</v>
      </c>
      <c r="L65" s="182">
        <v>0.5</v>
      </c>
      <c r="M65" s="182">
        <v>1.4</v>
      </c>
      <c r="N65" s="182">
        <v>0</v>
      </c>
      <c r="O65" s="182">
        <v>1.4</v>
      </c>
      <c r="P65" s="182">
        <v>0</v>
      </c>
      <c r="Q65" s="182">
        <v>1.4</v>
      </c>
    </row>
    <row r="66" spans="1:17" x14ac:dyDescent="0.25">
      <c r="A66" s="1044">
        <v>45482</v>
      </c>
      <c r="B66" s="1" t="s">
        <v>133</v>
      </c>
      <c r="C66" s="182">
        <v>2.5</v>
      </c>
      <c r="D66" s="182">
        <v>0</v>
      </c>
      <c r="E66" s="182">
        <v>2.5</v>
      </c>
      <c r="F66" s="182">
        <v>0</v>
      </c>
      <c r="G66" s="182">
        <v>0</v>
      </c>
      <c r="H66" s="182">
        <v>2.5</v>
      </c>
      <c r="J66" s="1106">
        <v>45495</v>
      </c>
      <c r="K66" s="182">
        <v>8.9</v>
      </c>
      <c r="L66" s="182">
        <v>0</v>
      </c>
      <c r="M66" s="182">
        <v>8.9</v>
      </c>
      <c r="N66" s="182">
        <v>0</v>
      </c>
      <c r="O66" s="182">
        <v>8.9</v>
      </c>
      <c r="P66" s="182">
        <v>0.5</v>
      </c>
      <c r="Q66" s="182">
        <v>8.4</v>
      </c>
    </row>
    <row r="67" spans="1:17" x14ac:dyDescent="0.25">
      <c r="A67" s="1044">
        <v>45483</v>
      </c>
      <c r="B67" s="1" t="s">
        <v>11640</v>
      </c>
      <c r="C67" s="182">
        <v>4.25</v>
      </c>
      <c r="D67" s="182">
        <v>0</v>
      </c>
      <c r="E67" s="182">
        <v>4.25</v>
      </c>
      <c r="F67" s="182">
        <v>0</v>
      </c>
      <c r="G67" s="182">
        <v>4</v>
      </c>
      <c r="H67" s="182">
        <v>0.25</v>
      </c>
      <c r="J67" s="1106">
        <v>45496</v>
      </c>
      <c r="K67" s="182">
        <v>20.95</v>
      </c>
      <c r="L67" s="182">
        <v>0</v>
      </c>
      <c r="M67" s="182">
        <v>20.95</v>
      </c>
      <c r="N67" s="182">
        <v>0</v>
      </c>
      <c r="O67" s="182">
        <v>20.95</v>
      </c>
      <c r="P67" s="182">
        <v>17.350000000000001</v>
      </c>
      <c r="Q67" s="182">
        <v>3.6</v>
      </c>
    </row>
    <row r="68" spans="1:17" x14ac:dyDescent="0.25">
      <c r="A68" s="1044">
        <v>45483</v>
      </c>
      <c r="B68" s="1" t="s">
        <v>5</v>
      </c>
      <c r="C68" s="182">
        <v>3.8</v>
      </c>
      <c r="D68" s="182">
        <v>0</v>
      </c>
      <c r="E68" s="182">
        <v>3.8</v>
      </c>
      <c r="F68" s="182">
        <v>0</v>
      </c>
      <c r="G68" s="182">
        <v>0</v>
      </c>
      <c r="H68" s="182">
        <v>3.8</v>
      </c>
      <c r="J68" s="1106">
        <v>45497</v>
      </c>
      <c r="K68" s="182">
        <v>6.1000000000000005</v>
      </c>
      <c r="L68" s="182">
        <v>0.5</v>
      </c>
      <c r="M68" s="182">
        <v>5.6000000000000005</v>
      </c>
      <c r="N68" s="182">
        <v>0</v>
      </c>
      <c r="O68" s="182">
        <v>5.6</v>
      </c>
      <c r="P68" s="182">
        <v>1.55</v>
      </c>
      <c r="Q68" s="182">
        <v>4.05</v>
      </c>
    </row>
    <row r="69" spans="1:17" x14ac:dyDescent="0.25">
      <c r="A69" s="1044">
        <v>45483</v>
      </c>
      <c r="B69" s="1" t="s">
        <v>133</v>
      </c>
      <c r="C69" s="182">
        <v>3.4</v>
      </c>
      <c r="D69" s="182">
        <v>0</v>
      </c>
      <c r="E69" s="182">
        <v>3.4</v>
      </c>
      <c r="F69" s="182">
        <v>0</v>
      </c>
      <c r="G69" s="182">
        <v>0</v>
      </c>
      <c r="H69" s="182">
        <v>3.4</v>
      </c>
      <c r="J69" s="1106">
        <v>45498</v>
      </c>
      <c r="K69" s="182">
        <v>3.5999999999999996</v>
      </c>
      <c r="L69" s="182">
        <v>0</v>
      </c>
      <c r="M69" s="182">
        <v>3.5999999999999996</v>
      </c>
      <c r="N69" s="182">
        <v>0</v>
      </c>
      <c r="O69" s="182">
        <v>3.5999999999999996</v>
      </c>
      <c r="P69" s="182">
        <v>0</v>
      </c>
      <c r="Q69" s="182">
        <v>3.5999999999999996</v>
      </c>
    </row>
    <row r="70" spans="1:17" x14ac:dyDescent="0.25">
      <c r="A70" s="1044">
        <v>45484</v>
      </c>
      <c r="B70" s="1" t="s">
        <v>11640</v>
      </c>
      <c r="C70" s="182">
        <v>5.5</v>
      </c>
      <c r="D70" s="182">
        <v>0</v>
      </c>
      <c r="E70" s="182">
        <v>5.5</v>
      </c>
      <c r="F70" s="182">
        <v>0</v>
      </c>
      <c r="G70" s="182">
        <v>5</v>
      </c>
      <c r="H70" s="182">
        <v>0.5</v>
      </c>
      <c r="J70" s="1106">
        <v>45499</v>
      </c>
      <c r="K70" s="182">
        <v>1</v>
      </c>
      <c r="L70" s="182">
        <v>0</v>
      </c>
      <c r="M70" s="182">
        <v>1</v>
      </c>
      <c r="N70" s="182">
        <v>0</v>
      </c>
      <c r="O70" s="182">
        <v>1</v>
      </c>
      <c r="P70" s="182">
        <v>0</v>
      </c>
      <c r="Q70" s="182">
        <v>1</v>
      </c>
    </row>
    <row r="71" spans="1:17" x14ac:dyDescent="0.25">
      <c r="A71" s="1044">
        <v>45484</v>
      </c>
      <c r="B71" s="1" t="s">
        <v>5</v>
      </c>
      <c r="C71" s="182">
        <v>4.4499999999999993</v>
      </c>
      <c r="D71" s="182">
        <v>0</v>
      </c>
      <c r="E71" s="182">
        <v>4.4499999999999993</v>
      </c>
      <c r="F71" s="182">
        <v>0</v>
      </c>
      <c r="G71" s="182">
        <v>0</v>
      </c>
      <c r="H71" s="182">
        <v>4.4499999999999993</v>
      </c>
      <c r="J71" s="1106">
        <v>45500</v>
      </c>
      <c r="K71" s="182">
        <v>0.4</v>
      </c>
      <c r="L71" s="182">
        <v>0</v>
      </c>
      <c r="M71" s="182">
        <v>0.4</v>
      </c>
      <c r="N71" s="182">
        <v>0</v>
      </c>
      <c r="O71" s="182">
        <v>0.4</v>
      </c>
      <c r="P71" s="182">
        <v>0</v>
      </c>
      <c r="Q71" s="182">
        <v>0.4</v>
      </c>
    </row>
    <row r="72" spans="1:17" x14ac:dyDescent="0.25">
      <c r="A72" s="1044">
        <v>45484</v>
      </c>
      <c r="B72" s="1" t="s">
        <v>133</v>
      </c>
      <c r="C72" s="182">
        <v>0.2</v>
      </c>
      <c r="D72" s="182">
        <v>0</v>
      </c>
      <c r="E72" s="182">
        <v>0.2</v>
      </c>
      <c r="F72" s="182">
        <v>0</v>
      </c>
      <c r="G72" s="182">
        <v>0</v>
      </c>
      <c r="H72" s="182">
        <v>0.2</v>
      </c>
      <c r="J72" s="1106">
        <v>45502</v>
      </c>
      <c r="K72" s="182">
        <v>16.049999999999997</v>
      </c>
      <c r="L72" s="182">
        <v>0</v>
      </c>
      <c r="M72" s="182">
        <v>16.049999999999997</v>
      </c>
      <c r="N72" s="182">
        <v>0</v>
      </c>
      <c r="O72" s="182">
        <v>16.049999999999997</v>
      </c>
      <c r="P72" s="182">
        <v>0.25</v>
      </c>
      <c r="Q72" s="182">
        <v>15.799999999999999</v>
      </c>
    </row>
    <row r="73" spans="1:17" x14ac:dyDescent="0.25">
      <c r="A73" s="1044">
        <v>45485</v>
      </c>
      <c r="B73" s="1" t="s">
        <v>11640</v>
      </c>
      <c r="C73" s="182">
        <v>3.25</v>
      </c>
      <c r="D73" s="182">
        <v>0</v>
      </c>
      <c r="E73" s="182">
        <v>3.25</v>
      </c>
      <c r="F73" s="182">
        <v>0</v>
      </c>
      <c r="G73" s="182">
        <v>2.5</v>
      </c>
      <c r="H73" s="182">
        <v>0.75</v>
      </c>
      <c r="J73" s="1106">
        <v>45503</v>
      </c>
      <c r="K73" s="182">
        <v>22.05</v>
      </c>
      <c r="L73" s="182">
        <v>0.4</v>
      </c>
      <c r="M73" s="182">
        <v>21.650000000000002</v>
      </c>
      <c r="N73" s="182">
        <v>0</v>
      </c>
      <c r="O73" s="182">
        <v>21.650000000000002</v>
      </c>
      <c r="P73" s="182">
        <v>0</v>
      </c>
      <c r="Q73" s="182">
        <v>21.650000000000002</v>
      </c>
    </row>
    <row r="74" spans="1:17" x14ac:dyDescent="0.25">
      <c r="A74" s="1044">
        <v>45485</v>
      </c>
      <c r="B74" s="1" t="s">
        <v>5</v>
      </c>
      <c r="C74" s="182">
        <v>1.25</v>
      </c>
      <c r="D74" s="182">
        <v>0</v>
      </c>
      <c r="E74" s="182">
        <v>1.25</v>
      </c>
      <c r="F74" s="182">
        <v>0</v>
      </c>
      <c r="G74" s="182">
        <v>0</v>
      </c>
      <c r="H74" s="182">
        <v>1.25</v>
      </c>
      <c r="J74" s="1106">
        <v>45504</v>
      </c>
      <c r="K74" s="182">
        <v>26.950000000000003</v>
      </c>
      <c r="L74" s="182">
        <v>0</v>
      </c>
      <c r="M74" s="182">
        <v>26.950000000000003</v>
      </c>
      <c r="N74" s="182">
        <v>0</v>
      </c>
      <c r="O74" s="182">
        <v>26.950000000000003</v>
      </c>
      <c r="P74" s="182">
        <v>0.25</v>
      </c>
      <c r="Q74" s="182">
        <v>26.700000000000003</v>
      </c>
    </row>
    <row r="75" spans="1:17" x14ac:dyDescent="0.25">
      <c r="A75" s="1044">
        <v>45485</v>
      </c>
      <c r="B75" s="1" t="s">
        <v>133</v>
      </c>
      <c r="C75" s="182">
        <v>1.8</v>
      </c>
      <c r="D75" s="182">
        <v>0</v>
      </c>
      <c r="E75" s="182">
        <v>1.8</v>
      </c>
      <c r="F75" s="182">
        <v>0</v>
      </c>
      <c r="G75" s="182">
        <v>0</v>
      </c>
      <c r="H75" s="182">
        <v>1.8</v>
      </c>
      <c r="J75" s="1106">
        <v>45505</v>
      </c>
      <c r="K75" s="182">
        <v>24.700000000000003</v>
      </c>
      <c r="L75" s="182">
        <v>8.5</v>
      </c>
      <c r="M75" s="182">
        <v>16.200000000000003</v>
      </c>
      <c r="N75" s="182">
        <v>0</v>
      </c>
      <c r="O75" s="182">
        <v>16.200000000000003</v>
      </c>
      <c r="P75" s="182">
        <v>0</v>
      </c>
      <c r="Q75" s="182">
        <v>16.200000000000003</v>
      </c>
    </row>
    <row r="76" spans="1:17" x14ac:dyDescent="0.25">
      <c r="A76" s="1044">
        <v>45488</v>
      </c>
      <c r="B76" s="1" t="s">
        <v>11640</v>
      </c>
      <c r="C76" s="182">
        <v>4.5</v>
      </c>
      <c r="D76" s="182">
        <v>0</v>
      </c>
      <c r="E76" s="182">
        <v>4.5</v>
      </c>
      <c r="F76" s="182">
        <v>0</v>
      </c>
      <c r="G76" s="182">
        <v>2</v>
      </c>
      <c r="H76" s="182">
        <v>2.5</v>
      </c>
      <c r="J76" s="1106">
        <v>45506</v>
      </c>
      <c r="K76" s="182">
        <v>27.35</v>
      </c>
      <c r="L76" s="182">
        <v>3.4</v>
      </c>
      <c r="M76" s="182">
        <v>23.950000000000003</v>
      </c>
      <c r="N76" s="182">
        <v>0</v>
      </c>
      <c r="O76" s="182">
        <v>23.950000000000003</v>
      </c>
      <c r="P76" s="182">
        <v>0.5</v>
      </c>
      <c r="Q76" s="182">
        <v>23.450000000000003</v>
      </c>
    </row>
    <row r="77" spans="1:17" x14ac:dyDescent="0.25">
      <c r="A77" s="1044">
        <v>45488</v>
      </c>
      <c r="B77" s="1" t="s">
        <v>133</v>
      </c>
      <c r="C77" s="182">
        <v>1.7</v>
      </c>
      <c r="D77" s="182">
        <v>0</v>
      </c>
      <c r="E77" s="182">
        <v>1.7</v>
      </c>
      <c r="F77" s="182">
        <v>0</v>
      </c>
      <c r="G77" s="182">
        <v>0</v>
      </c>
      <c r="H77" s="182">
        <v>1.7</v>
      </c>
      <c r="J77" s="1106">
        <v>45508</v>
      </c>
      <c r="K77" s="182">
        <v>8.4</v>
      </c>
      <c r="L77" s="182">
        <v>0</v>
      </c>
      <c r="M77" s="182">
        <v>8.4</v>
      </c>
      <c r="N77" s="182">
        <v>0</v>
      </c>
      <c r="O77" s="182">
        <v>8.4</v>
      </c>
      <c r="P77" s="182">
        <v>0</v>
      </c>
      <c r="Q77" s="182">
        <v>8.4</v>
      </c>
    </row>
    <row r="78" spans="1:17" x14ac:dyDescent="0.25">
      <c r="A78" s="1044">
        <v>45489</v>
      </c>
      <c r="B78" s="1" t="s">
        <v>11640</v>
      </c>
      <c r="C78" s="182">
        <v>3</v>
      </c>
      <c r="D78" s="182">
        <v>0</v>
      </c>
      <c r="E78" s="182">
        <v>3</v>
      </c>
      <c r="F78" s="182">
        <v>0</v>
      </c>
      <c r="G78" s="182">
        <v>1.75</v>
      </c>
      <c r="H78" s="182">
        <v>1.25</v>
      </c>
      <c r="J78" s="1106">
        <v>45509</v>
      </c>
      <c r="K78" s="182">
        <v>49.649999999999991</v>
      </c>
      <c r="L78" s="182">
        <v>10.7</v>
      </c>
      <c r="M78" s="182">
        <v>38.949999999999989</v>
      </c>
      <c r="N78" s="182">
        <v>3</v>
      </c>
      <c r="O78" s="182">
        <v>35.949999999999996</v>
      </c>
      <c r="P78" s="182">
        <v>2</v>
      </c>
      <c r="Q78" s="182">
        <v>33.949999999999996</v>
      </c>
    </row>
    <row r="79" spans="1:17" x14ac:dyDescent="0.25">
      <c r="A79" s="1044">
        <v>45489</v>
      </c>
      <c r="B79" s="1" t="s">
        <v>133</v>
      </c>
      <c r="C79" s="182">
        <v>3.6999999999999997</v>
      </c>
      <c r="D79" s="182">
        <v>0</v>
      </c>
      <c r="E79" s="182">
        <v>3.6999999999999997</v>
      </c>
      <c r="F79" s="182">
        <v>0</v>
      </c>
      <c r="G79" s="182">
        <v>0.3</v>
      </c>
      <c r="H79" s="182">
        <v>3.4</v>
      </c>
      <c r="J79" s="1106">
        <v>45510</v>
      </c>
      <c r="K79" s="182">
        <v>69.5</v>
      </c>
      <c r="L79" s="182">
        <v>10.75</v>
      </c>
      <c r="M79" s="182">
        <v>58.75</v>
      </c>
      <c r="N79" s="182">
        <v>0</v>
      </c>
      <c r="O79" s="182">
        <v>58.75</v>
      </c>
      <c r="P79" s="182">
        <v>1.1499999999999999</v>
      </c>
      <c r="Q79" s="182">
        <v>57.599999999999994</v>
      </c>
    </row>
    <row r="80" spans="1:17" x14ac:dyDescent="0.25">
      <c r="A80" s="1044">
        <v>45491</v>
      </c>
      <c r="B80" s="1" t="s">
        <v>11640</v>
      </c>
      <c r="C80" s="182">
        <v>3.75</v>
      </c>
      <c r="D80" s="182">
        <v>0</v>
      </c>
      <c r="E80" s="182">
        <v>3.75</v>
      </c>
      <c r="F80" s="182">
        <v>0</v>
      </c>
      <c r="G80" s="182">
        <v>1.75</v>
      </c>
      <c r="H80" s="182">
        <v>2</v>
      </c>
      <c r="J80" s="1106">
        <v>45511</v>
      </c>
      <c r="K80" s="182">
        <v>41.550000000000004</v>
      </c>
      <c r="L80" s="182">
        <v>2.7</v>
      </c>
      <c r="M80" s="182">
        <v>38.85</v>
      </c>
      <c r="N80" s="182">
        <v>0</v>
      </c>
      <c r="O80" s="182">
        <v>38.85</v>
      </c>
      <c r="P80" s="182">
        <v>1.25</v>
      </c>
      <c r="Q80" s="182">
        <v>37.6</v>
      </c>
    </row>
    <row r="81" spans="1:17" x14ac:dyDescent="0.25">
      <c r="A81" s="1044">
        <v>45491</v>
      </c>
      <c r="B81" s="1" t="s">
        <v>133</v>
      </c>
      <c r="C81" s="182">
        <v>1.2</v>
      </c>
      <c r="D81" s="182">
        <v>0</v>
      </c>
      <c r="E81" s="182">
        <v>1.2</v>
      </c>
      <c r="F81" s="182">
        <v>0</v>
      </c>
      <c r="G81" s="182">
        <v>0</v>
      </c>
      <c r="H81" s="182">
        <v>1.2</v>
      </c>
      <c r="J81" s="1106">
        <v>45512</v>
      </c>
      <c r="K81" s="182">
        <v>37.450000000000003</v>
      </c>
      <c r="L81" s="182">
        <v>5.75</v>
      </c>
      <c r="M81" s="182">
        <v>31.700000000000003</v>
      </c>
      <c r="N81" s="182">
        <v>2</v>
      </c>
      <c r="O81" s="182">
        <v>29.700000000000003</v>
      </c>
      <c r="P81" s="182">
        <v>0</v>
      </c>
      <c r="Q81" s="182">
        <v>29.700000000000003</v>
      </c>
    </row>
    <row r="82" spans="1:17" x14ac:dyDescent="0.25">
      <c r="A82" s="1044">
        <v>45492</v>
      </c>
      <c r="B82" s="1" t="s">
        <v>11640</v>
      </c>
      <c r="C82" s="182">
        <v>2.75</v>
      </c>
      <c r="D82" s="182">
        <v>0</v>
      </c>
      <c r="E82" s="182">
        <v>2.75</v>
      </c>
      <c r="F82" s="182">
        <v>0</v>
      </c>
      <c r="G82" s="182">
        <v>1.75</v>
      </c>
      <c r="H82" s="182">
        <v>1</v>
      </c>
      <c r="J82" s="1106">
        <v>45513</v>
      </c>
      <c r="K82" s="182">
        <v>22.35</v>
      </c>
      <c r="L82" s="182">
        <v>5.55</v>
      </c>
      <c r="M82" s="182">
        <v>16.8</v>
      </c>
      <c r="N82" s="182">
        <v>0</v>
      </c>
      <c r="O82" s="182">
        <v>16.8</v>
      </c>
      <c r="P82" s="182">
        <v>0.75</v>
      </c>
      <c r="Q82" s="182">
        <v>16.05</v>
      </c>
    </row>
    <row r="83" spans="1:17" x14ac:dyDescent="0.25">
      <c r="A83" s="1044">
        <v>45493</v>
      </c>
      <c r="B83" s="1" t="s">
        <v>5</v>
      </c>
      <c r="C83" s="182">
        <v>3.65</v>
      </c>
      <c r="D83" s="182">
        <v>0.5</v>
      </c>
      <c r="E83" s="182">
        <v>3.15</v>
      </c>
      <c r="F83" s="182">
        <v>0</v>
      </c>
      <c r="G83" s="182">
        <v>0</v>
      </c>
      <c r="H83" s="182">
        <v>3.15</v>
      </c>
      <c r="J83" s="1106">
        <v>45514</v>
      </c>
      <c r="K83" s="182">
        <v>8</v>
      </c>
      <c r="L83" s="182">
        <v>4</v>
      </c>
      <c r="M83" s="182">
        <v>4</v>
      </c>
      <c r="N83" s="182">
        <v>0</v>
      </c>
      <c r="O83" s="182">
        <v>4</v>
      </c>
      <c r="P83" s="182">
        <v>0</v>
      </c>
      <c r="Q83" s="182">
        <v>4</v>
      </c>
    </row>
    <row r="84" spans="1:17" x14ac:dyDescent="0.25">
      <c r="A84" s="1044">
        <v>45494</v>
      </c>
      <c r="B84" s="1" t="s">
        <v>5</v>
      </c>
      <c r="C84" s="182">
        <v>1.9</v>
      </c>
      <c r="D84" s="182">
        <v>0.5</v>
      </c>
      <c r="E84" s="182">
        <v>1.4</v>
      </c>
      <c r="F84" s="182">
        <v>0</v>
      </c>
      <c r="G84" s="182">
        <v>0</v>
      </c>
      <c r="H84" s="182">
        <v>1.4</v>
      </c>
      <c r="J84" s="1106">
        <v>45515</v>
      </c>
      <c r="K84" s="182">
        <v>7.5</v>
      </c>
      <c r="L84" s="182">
        <v>0</v>
      </c>
      <c r="M84" s="182">
        <v>7.5</v>
      </c>
      <c r="N84" s="182">
        <v>0</v>
      </c>
      <c r="O84" s="182">
        <v>7.5</v>
      </c>
      <c r="P84" s="182">
        <v>4.5</v>
      </c>
      <c r="Q84" s="182">
        <v>3</v>
      </c>
    </row>
    <row r="85" spans="1:17" x14ac:dyDescent="0.25">
      <c r="A85" s="1044">
        <v>45495</v>
      </c>
      <c r="B85" s="1" t="s">
        <v>5</v>
      </c>
      <c r="C85" s="182">
        <v>4.4000000000000004</v>
      </c>
      <c r="D85" s="182">
        <v>0</v>
      </c>
      <c r="E85" s="182">
        <v>4.4000000000000004</v>
      </c>
      <c r="F85" s="182">
        <v>0</v>
      </c>
      <c r="G85" s="182">
        <v>0.5</v>
      </c>
      <c r="H85" s="182">
        <v>3.9</v>
      </c>
      <c r="J85" s="1106">
        <v>45516</v>
      </c>
      <c r="K85" s="182">
        <v>28.499999999999993</v>
      </c>
      <c r="L85" s="182">
        <v>0.25</v>
      </c>
      <c r="M85" s="182">
        <v>28.249999999999993</v>
      </c>
      <c r="N85" s="182">
        <v>5.5</v>
      </c>
      <c r="O85" s="182">
        <v>22.749999999999993</v>
      </c>
      <c r="P85" s="182">
        <v>3.65</v>
      </c>
      <c r="Q85" s="182">
        <v>19.100000000000001</v>
      </c>
    </row>
    <row r="86" spans="1:17" x14ac:dyDescent="0.25">
      <c r="A86" s="1044">
        <v>45495</v>
      </c>
      <c r="B86" s="1" t="s">
        <v>11641</v>
      </c>
      <c r="C86" s="182">
        <v>0.5</v>
      </c>
      <c r="D86" s="182">
        <v>0</v>
      </c>
      <c r="E86" s="182">
        <v>0.5</v>
      </c>
      <c r="F86" s="182">
        <v>0</v>
      </c>
      <c r="G86" s="182">
        <v>0</v>
      </c>
      <c r="H86" s="182">
        <v>0.5</v>
      </c>
      <c r="J86" s="1106">
        <v>45517</v>
      </c>
      <c r="K86" s="182">
        <v>36.649999999999991</v>
      </c>
      <c r="L86" s="182">
        <v>1.1499999999999999</v>
      </c>
      <c r="M86" s="182">
        <v>35.499999999999993</v>
      </c>
      <c r="N86" s="182">
        <v>5.5</v>
      </c>
      <c r="O86" s="182">
        <v>29.999999999999993</v>
      </c>
      <c r="P86" s="182">
        <v>0.5</v>
      </c>
      <c r="Q86" s="182">
        <v>29.499999999999993</v>
      </c>
    </row>
    <row r="87" spans="1:17" x14ac:dyDescent="0.25">
      <c r="A87" s="1044">
        <v>45495</v>
      </c>
      <c r="B87" s="1" t="s">
        <v>133</v>
      </c>
      <c r="C87" s="182">
        <v>4</v>
      </c>
      <c r="D87" s="182">
        <v>0</v>
      </c>
      <c r="E87" s="182">
        <v>4</v>
      </c>
      <c r="F87" s="182">
        <v>0</v>
      </c>
      <c r="G87" s="182">
        <v>0</v>
      </c>
      <c r="H87" s="182">
        <v>4</v>
      </c>
      <c r="J87" s="1106">
        <v>45518</v>
      </c>
      <c r="K87" s="182">
        <v>27.15</v>
      </c>
      <c r="L87" s="182">
        <v>0</v>
      </c>
      <c r="M87" s="182">
        <v>27.15</v>
      </c>
      <c r="N87" s="182">
        <v>3</v>
      </c>
      <c r="O87" s="182">
        <v>24.15</v>
      </c>
      <c r="P87" s="182">
        <v>0.4</v>
      </c>
      <c r="Q87" s="182">
        <v>23.75</v>
      </c>
    </row>
    <row r="88" spans="1:17" x14ac:dyDescent="0.25">
      <c r="A88" s="1044">
        <v>45496</v>
      </c>
      <c r="B88" s="1" t="s">
        <v>11640</v>
      </c>
      <c r="C88" s="182">
        <v>11.75</v>
      </c>
      <c r="D88" s="182">
        <v>0</v>
      </c>
      <c r="E88" s="182">
        <v>11.75</v>
      </c>
      <c r="F88" s="182">
        <v>0</v>
      </c>
      <c r="G88" s="182">
        <v>11.75</v>
      </c>
      <c r="H88" s="182">
        <v>0</v>
      </c>
      <c r="J88" s="1106">
        <v>45519</v>
      </c>
      <c r="K88" s="182">
        <v>41.25</v>
      </c>
      <c r="L88" s="182">
        <v>2</v>
      </c>
      <c r="M88" s="182">
        <v>39.25</v>
      </c>
      <c r="N88" s="182">
        <v>7</v>
      </c>
      <c r="O88" s="182">
        <v>32.25</v>
      </c>
      <c r="P88" s="182">
        <v>12.5</v>
      </c>
      <c r="Q88" s="182">
        <v>19.75</v>
      </c>
    </row>
    <row r="89" spans="1:17" x14ac:dyDescent="0.25">
      <c r="A89" s="1044">
        <v>45496</v>
      </c>
      <c r="B89" s="1" t="s">
        <v>5</v>
      </c>
      <c r="C89" s="182">
        <v>4.25</v>
      </c>
      <c r="D89" s="182">
        <v>0</v>
      </c>
      <c r="E89" s="182">
        <v>4.25</v>
      </c>
      <c r="F89" s="182">
        <v>0</v>
      </c>
      <c r="G89" s="182">
        <v>2</v>
      </c>
      <c r="H89" s="182">
        <v>2.25</v>
      </c>
      <c r="J89" s="1106">
        <v>45520</v>
      </c>
      <c r="K89" s="182">
        <v>26.049999999999997</v>
      </c>
      <c r="L89" s="182">
        <v>0.25</v>
      </c>
      <c r="M89" s="182">
        <v>25.799999999999997</v>
      </c>
      <c r="N89" s="182">
        <v>0</v>
      </c>
      <c r="O89" s="182">
        <v>25.799999999999997</v>
      </c>
      <c r="P89" s="182">
        <v>21.5</v>
      </c>
      <c r="Q89" s="182">
        <v>4.3</v>
      </c>
    </row>
    <row r="90" spans="1:17" x14ac:dyDescent="0.25">
      <c r="A90" s="1044">
        <v>45496</v>
      </c>
      <c r="B90" s="1" t="s">
        <v>11641</v>
      </c>
      <c r="C90" s="182">
        <v>0.75</v>
      </c>
      <c r="D90" s="182">
        <v>0</v>
      </c>
      <c r="E90" s="182">
        <v>0.75</v>
      </c>
      <c r="F90" s="182">
        <v>0</v>
      </c>
      <c r="G90" s="182">
        <v>0</v>
      </c>
      <c r="H90" s="182">
        <v>0.75</v>
      </c>
      <c r="J90" s="1106">
        <v>45522</v>
      </c>
      <c r="K90" s="182">
        <v>1.3</v>
      </c>
      <c r="L90" s="182">
        <v>0</v>
      </c>
      <c r="M90" s="182">
        <v>1.3</v>
      </c>
      <c r="N90" s="182">
        <v>0</v>
      </c>
      <c r="O90" s="182">
        <v>1.3</v>
      </c>
      <c r="P90" s="182">
        <v>0.8</v>
      </c>
      <c r="Q90" s="182">
        <v>0.5</v>
      </c>
    </row>
    <row r="91" spans="1:17" x14ac:dyDescent="0.25">
      <c r="A91" s="1044">
        <v>45496</v>
      </c>
      <c r="B91" s="1" t="s">
        <v>133</v>
      </c>
      <c r="C91" s="182">
        <v>4.2</v>
      </c>
      <c r="D91" s="182">
        <v>0</v>
      </c>
      <c r="E91" s="182">
        <v>4.2</v>
      </c>
      <c r="F91" s="182">
        <v>0</v>
      </c>
      <c r="G91" s="182">
        <v>3.6</v>
      </c>
      <c r="H91" s="182">
        <v>0.6</v>
      </c>
      <c r="J91" s="1106">
        <v>45523</v>
      </c>
      <c r="K91" s="182">
        <v>13.9</v>
      </c>
      <c r="L91" s="182">
        <v>1.5</v>
      </c>
      <c r="M91" s="182">
        <v>12.4</v>
      </c>
      <c r="N91" s="182">
        <v>10.75</v>
      </c>
      <c r="O91" s="182">
        <v>1.65</v>
      </c>
      <c r="P91" s="182">
        <v>0</v>
      </c>
      <c r="Q91" s="182">
        <v>1.65</v>
      </c>
    </row>
    <row r="92" spans="1:17" x14ac:dyDescent="0.25">
      <c r="A92" s="1044">
        <v>45497</v>
      </c>
      <c r="B92" s="1" t="s">
        <v>5</v>
      </c>
      <c r="C92" s="182">
        <v>4.1500000000000004</v>
      </c>
      <c r="D92" s="182">
        <v>0.5</v>
      </c>
      <c r="E92" s="182">
        <v>3.65</v>
      </c>
      <c r="F92" s="182">
        <v>0</v>
      </c>
      <c r="G92" s="182">
        <v>0.75</v>
      </c>
      <c r="H92" s="182">
        <v>2.9</v>
      </c>
      <c r="J92" s="1106">
        <v>45524</v>
      </c>
      <c r="K92" s="182">
        <v>28.85</v>
      </c>
      <c r="L92" s="182">
        <v>2.5</v>
      </c>
      <c r="M92" s="182">
        <v>26.35</v>
      </c>
      <c r="N92" s="182">
        <v>14.65</v>
      </c>
      <c r="O92" s="182">
        <v>11.7</v>
      </c>
      <c r="P92" s="182">
        <v>0.8</v>
      </c>
      <c r="Q92" s="182">
        <v>10.899999999999999</v>
      </c>
    </row>
    <row r="93" spans="1:17" x14ac:dyDescent="0.25">
      <c r="A93" s="1044">
        <v>45497</v>
      </c>
      <c r="B93" s="1" t="s">
        <v>11641</v>
      </c>
      <c r="C93" s="182">
        <v>0.25</v>
      </c>
      <c r="D93" s="182">
        <v>0</v>
      </c>
      <c r="E93" s="182">
        <v>0.25</v>
      </c>
      <c r="F93" s="182">
        <v>0</v>
      </c>
      <c r="G93" s="182">
        <v>0</v>
      </c>
      <c r="H93" s="182">
        <v>0.25</v>
      </c>
      <c r="J93" s="1106">
        <v>45525</v>
      </c>
      <c r="K93" s="182">
        <v>26.700000000000003</v>
      </c>
      <c r="L93" s="182">
        <v>0</v>
      </c>
      <c r="M93" s="182">
        <v>26.700000000000003</v>
      </c>
      <c r="N93" s="182">
        <v>9.75</v>
      </c>
      <c r="O93" s="182">
        <v>16.950000000000003</v>
      </c>
      <c r="P93" s="182">
        <v>1.05</v>
      </c>
      <c r="Q93" s="182">
        <v>15.9</v>
      </c>
    </row>
    <row r="94" spans="1:17" x14ac:dyDescent="0.25">
      <c r="A94" s="1044">
        <v>45497</v>
      </c>
      <c r="B94" s="1" t="s">
        <v>133</v>
      </c>
      <c r="C94" s="182">
        <v>1.7000000000000002</v>
      </c>
      <c r="D94" s="182">
        <v>0</v>
      </c>
      <c r="E94" s="182">
        <v>1.7000000000000002</v>
      </c>
      <c r="F94" s="182">
        <v>0</v>
      </c>
      <c r="G94" s="182">
        <v>0.8</v>
      </c>
      <c r="H94" s="182">
        <v>0.9</v>
      </c>
      <c r="J94" s="1106">
        <v>45526</v>
      </c>
      <c r="K94" s="182">
        <v>26.1</v>
      </c>
      <c r="L94" s="182">
        <v>1.3</v>
      </c>
      <c r="M94" s="182">
        <v>24.8</v>
      </c>
      <c r="N94" s="182">
        <v>6.75</v>
      </c>
      <c r="O94" s="182">
        <v>18.049999999999997</v>
      </c>
      <c r="P94" s="182">
        <v>0</v>
      </c>
      <c r="Q94" s="182">
        <v>18.049999999999997</v>
      </c>
    </row>
    <row r="95" spans="1:17" x14ac:dyDescent="0.25">
      <c r="A95" s="1044">
        <v>45498</v>
      </c>
      <c r="B95" s="1" t="s">
        <v>5</v>
      </c>
      <c r="C95" s="182">
        <v>0.5</v>
      </c>
      <c r="D95" s="182">
        <v>0</v>
      </c>
      <c r="E95" s="182">
        <v>0.5</v>
      </c>
      <c r="F95" s="182">
        <v>0</v>
      </c>
      <c r="G95" s="182">
        <v>0</v>
      </c>
      <c r="H95" s="182">
        <v>0.5</v>
      </c>
      <c r="J95" s="1106">
        <v>45527</v>
      </c>
      <c r="K95" s="182">
        <v>24.450000000000003</v>
      </c>
      <c r="L95" s="182">
        <v>3.4</v>
      </c>
      <c r="M95" s="182">
        <v>21.050000000000004</v>
      </c>
      <c r="N95" s="182">
        <v>9.5</v>
      </c>
      <c r="O95" s="182">
        <v>11.55</v>
      </c>
      <c r="P95" s="182">
        <v>0.8</v>
      </c>
      <c r="Q95" s="182">
        <v>10.75</v>
      </c>
    </row>
    <row r="96" spans="1:17" x14ac:dyDescent="0.25">
      <c r="A96" s="1044">
        <v>45498</v>
      </c>
      <c r="B96" s="1" t="s">
        <v>133</v>
      </c>
      <c r="C96" s="182">
        <v>3.0999999999999996</v>
      </c>
      <c r="D96" s="182">
        <v>0</v>
      </c>
      <c r="E96" s="182">
        <v>3.0999999999999996</v>
      </c>
      <c r="F96" s="182">
        <v>0</v>
      </c>
      <c r="G96" s="182">
        <v>0</v>
      </c>
      <c r="H96" s="182">
        <v>3.0999999999999996</v>
      </c>
      <c r="J96" s="1106">
        <v>45528</v>
      </c>
      <c r="K96" s="182">
        <v>4.3</v>
      </c>
      <c r="L96" s="182">
        <v>1</v>
      </c>
      <c r="M96" s="182">
        <v>3.3</v>
      </c>
      <c r="N96" s="182">
        <v>0</v>
      </c>
      <c r="O96" s="182">
        <v>3.3</v>
      </c>
      <c r="P96" s="182">
        <v>0</v>
      </c>
      <c r="Q96" s="182">
        <v>3.3</v>
      </c>
    </row>
    <row r="97" spans="1:17" x14ac:dyDescent="0.25">
      <c r="A97" s="1044">
        <v>45499</v>
      </c>
      <c r="B97" s="1" t="s">
        <v>5</v>
      </c>
      <c r="C97" s="182">
        <v>0.4</v>
      </c>
      <c r="D97" s="182">
        <v>0</v>
      </c>
      <c r="E97" s="182">
        <v>0.4</v>
      </c>
      <c r="F97" s="182">
        <v>0</v>
      </c>
      <c r="G97" s="182">
        <v>0</v>
      </c>
      <c r="H97" s="182">
        <v>0.4</v>
      </c>
      <c r="J97" s="1106">
        <v>45530</v>
      </c>
      <c r="K97" s="182">
        <v>39.1</v>
      </c>
      <c r="L97" s="182">
        <v>8.75</v>
      </c>
      <c r="M97" s="182">
        <v>30.35</v>
      </c>
      <c r="N97" s="182">
        <v>4.9000000000000004</v>
      </c>
      <c r="O97" s="182">
        <v>25.450000000000003</v>
      </c>
      <c r="P97" s="182">
        <v>0</v>
      </c>
      <c r="Q97" s="182">
        <v>25.450000000000003</v>
      </c>
    </row>
    <row r="98" spans="1:17" x14ac:dyDescent="0.25">
      <c r="A98" s="1044">
        <v>45499</v>
      </c>
      <c r="B98" s="1" t="s">
        <v>133</v>
      </c>
      <c r="C98" s="182">
        <v>0.6</v>
      </c>
      <c r="D98" s="182">
        <v>0</v>
      </c>
      <c r="E98" s="182">
        <v>0.6</v>
      </c>
      <c r="F98" s="182">
        <v>0</v>
      </c>
      <c r="G98" s="182">
        <v>0</v>
      </c>
      <c r="H98" s="182">
        <v>0.6</v>
      </c>
      <c r="J98" s="1106">
        <v>45531</v>
      </c>
      <c r="K98" s="182">
        <v>43.150000000000006</v>
      </c>
      <c r="L98" s="182">
        <v>9.1</v>
      </c>
      <c r="M98" s="182">
        <v>34.050000000000004</v>
      </c>
      <c r="N98" s="182">
        <v>9.6</v>
      </c>
      <c r="O98" s="182">
        <v>24.450000000000003</v>
      </c>
      <c r="P98" s="182">
        <v>1</v>
      </c>
      <c r="Q98" s="182">
        <v>23.450000000000003</v>
      </c>
    </row>
    <row r="99" spans="1:17" x14ac:dyDescent="0.25">
      <c r="A99" s="1044">
        <v>45500</v>
      </c>
      <c r="B99" s="1" t="s">
        <v>5</v>
      </c>
      <c r="C99" s="182">
        <v>0.4</v>
      </c>
      <c r="D99" s="182">
        <v>0</v>
      </c>
      <c r="E99" s="182">
        <v>0.4</v>
      </c>
      <c r="F99" s="182">
        <v>0</v>
      </c>
      <c r="G99" s="182">
        <v>0</v>
      </c>
      <c r="H99" s="182">
        <v>0.4</v>
      </c>
      <c r="J99" s="1106">
        <v>45532</v>
      </c>
      <c r="K99" s="182">
        <v>32.949999999999996</v>
      </c>
      <c r="L99" s="182">
        <v>0</v>
      </c>
      <c r="M99" s="182">
        <v>32.949999999999996</v>
      </c>
      <c r="N99" s="182">
        <v>11.1</v>
      </c>
      <c r="O99" s="182">
        <v>21.849999999999998</v>
      </c>
      <c r="P99" s="182">
        <v>0</v>
      </c>
      <c r="Q99" s="182">
        <v>21.849999999999998</v>
      </c>
    </row>
    <row r="100" spans="1:17" x14ac:dyDescent="0.25">
      <c r="A100" s="1044">
        <v>45502</v>
      </c>
      <c r="B100" s="1" t="s">
        <v>11640</v>
      </c>
      <c r="C100" s="182">
        <v>4</v>
      </c>
      <c r="D100" s="182">
        <v>0</v>
      </c>
      <c r="E100" s="182">
        <v>4</v>
      </c>
      <c r="F100" s="182">
        <v>0</v>
      </c>
      <c r="G100" s="182">
        <v>0.25</v>
      </c>
      <c r="H100" s="182">
        <v>3.75</v>
      </c>
      <c r="J100" s="1106">
        <v>45533</v>
      </c>
      <c r="K100" s="182">
        <v>37.300000000000004</v>
      </c>
      <c r="L100" s="182">
        <v>6.4</v>
      </c>
      <c r="M100" s="182">
        <v>30.900000000000006</v>
      </c>
      <c r="N100" s="182">
        <v>4.55</v>
      </c>
      <c r="O100" s="182">
        <v>26.350000000000005</v>
      </c>
      <c r="P100" s="182">
        <v>0.5</v>
      </c>
      <c r="Q100" s="182">
        <v>25.850000000000005</v>
      </c>
    </row>
    <row r="101" spans="1:17" x14ac:dyDescent="0.25">
      <c r="A101" s="1044">
        <v>45502</v>
      </c>
      <c r="B101" s="1" t="s">
        <v>5</v>
      </c>
      <c r="C101" s="182">
        <v>5.95</v>
      </c>
      <c r="D101" s="182">
        <v>0</v>
      </c>
      <c r="E101" s="182">
        <v>5.95</v>
      </c>
      <c r="F101" s="182">
        <v>0</v>
      </c>
      <c r="G101" s="182">
        <v>0</v>
      </c>
      <c r="H101" s="182">
        <v>5.95</v>
      </c>
      <c r="J101" s="675" t="s">
        <v>11640</v>
      </c>
      <c r="K101" s="182">
        <v>3.25</v>
      </c>
      <c r="L101" s="182">
        <v>0</v>
      </c>
      <c r="M101" s="182">
        <v>3.25</v>
      </c>
      <c r="N101" s="182">
        <v>0</v>
      </c>
      <c r="O101" s="182">
        <v>3.25</v>
      </c>
      <c r="P101" s="182">
        <v>0</v>
      </c>
      <c r="Q101" s="182">
        <v>3.25</v>
      </c>
    </row>
    <row r="102" spans="1:17" x14ac:dyDescent="0.25">
      <c r="A102" s="1044">
        <v>45502</v>
      </c>
      <c r="B102" s="1" t="s">
        <v>133</v>
      </c>
      <c r="C102" s="182">
        <v>6.1</v>
      </c>
      <c r="D102" s="182">
        <v>0</v>
      </c>
      <c r="E102" s="182">
        <v>6.1</v>
      </c>
      <c r="F102" s="182">
        <v>0</v>
      </c>
      <c r="G102" s="182">
        <v>0</v>
      </c>
      <c r="H102" s="182">
        <v>6.1</v>
      </c>
      <c r="J102" s="675" t="s">
        <v>5</v>
      </c>
      <c r="K102" s="182">
        <v>14.800000000000002</v>
      </c>
      <c r="L102" s="182">
        <v>0</v>
      </c>
      <c r="M102" s="182">
        <v>14.800000000000002</v>
      </c>
      <c r="N102" s="182">
        <v>0</v>
      </c>
      <c r="O102" s="182">
        <v>14.800000000000002</v>
      </c>
      <c r="P102" s="182">
        <v>0.5</v>
      </c>
      <c r="Q102" s="182">
        <v>14.300000000000002</v>
      </c>
    </row>
    <row r="103" spans="1:17" x14ac:dyDescent="0.25">
      <c r="A103" s="1044">
        <v>45503</v>
      </c>
      <c r="B103" s="1" t="s">
        <v>11640</v>
      </c>
      <c r="C103" s="182">
        <v>7.75</v>
      </c>
      <c r="D103" s="182">
        <v>0</v>
      </c>
      <c r="E103" s="182">
        <v>7.75</v>
      </c>
      <c r="F103" s="182">
        <v>0</v>
      </c>
      <c r="G103" s="182">
        <v>0</v>
      </c>
      <c r="H103" s="182">
        <v>7.75</v>
      </c>
      <c r="J103" s="675" t="s">
        <v>11641</v>
      </c>
      <c r="K103" s="182">
        <v>12.75</v>
      </c>
      <c r="L103" s="182">
        <v>5.5</v>
      </c>
      <c r="M103" s="182">
        <v>7.25</v>
      </c>
      <c r="N103" s="182">
        <v>0.75</v>
      </c>
      <c r="O103" s="182">
        <v>6.5</v>
      </c>
      <c r="P103" s="182">
        <v>0</v>
      </c>
      <c r="Q103" s="182">
        <v>6.5</v>
      </c>
    </row>
    <row r="104" spans="1:17" x14ac:dyDescent="0.25">
      <c r="A104" s="1044">
        <v>45503</v>
      </c>
      <c r="B104" s="1" t="s">
        <v>5</v>
      </c>
      <c r="C104" s="182">
        <v>8</v>
      </c>
      <c r="D104" s="182">
        <v>0.4</v>
      </c>
      <c r="E104" s="182">
        <v>7.6000000000000005</v>
      </c>
      <c r="F104" s="182">
        <v>0</v>
      </c>
      <c r="G104" s="182">
        <v>0</v>
      </c>
      <c r="H104" s="182">
        <v>7.6000000000000005</v>
      </c>
      <c r="J104" s="675" t="s">
        <v>133</v>
      </c>
      <c r="K104" s="182">
        <v>6.5000000000000009</v>
      </c>
      <c r="L104" s="182">
        <v>0.9</v>
      </c>
      <c r="M104" s="182">
        <v>5.6000000000000005</v>
      </c>
      <c r="N104" s="182">
        <v>3.8</v>
      </c>
      <c r="O104" s="182">
        <v>1.7999999999999998</v>
      </c>
      <c r="P104" s="182">
        <v>0</v>
      </c>
      <c r="Q104" s="182">
        <v>1.7999999999999998</v>
      </c>
    </row>
    <row r="105" spans="1:17" x14ac:dyDescent="0.25">
      <c r="A105" s="1044">
        <v>45503</v>
      </c>
      <c r="B105" s="1" t="s">
        <v>133</v>
      </c>
      <c r="C105" s="182">
        <v>6.3</v>
      </c>
      <c r="D105" s="182">
        <v>0</v>
      </c>
      <c r="E105" s="182">
        <v>6.3</v>
      </c>
      <c r="F105" s="182">
        <v>0</v>
      </c>
      <c r="G105" s="182">
        <v>0</v>
      </c>
      <c r="H105" s="182">
        <v>6.3</v>
      </c>
      <c r="J105" s="1106">
        <v>45534</v>
      </c>
      <c r="K105" s="182">
        <v>20.55</v>
      </c>
      <c r="L105" s="182">
        <v>0</v>
      </c>
      <c r="M105" s="182">
        <v>20.55</v>
      </c>
      <c r="N105" s="182">
        <v>9.15</v>
      </c>
      <c r="O105" s="182">
        <v>11.4</v>
      </c>
      <c r="P105" s="182">
        <v>0</v>
      </c>
      <c r="Q105" s="182">
        <v>11.4</v>
      </c>
    </row>
    <row r="106" spans="1:17" x14ac:dyDescent="0.25">
      <c r="A106" s="1044">
        <v>45504</v>
      </c>
      <c r="B106" s="1" t="s">
        <v>11640</v>
      </c>
      <c r="C106" s="182">
        <v>1.75</v>
      </c>
      <c r="D106" s="182">
        <v>0</v>
      </c>
      <c r="E106" s="182">
        <v>1.75</v>
      </c>
      <c r="F106" s="182">
        <v>0</v>
      </c>
      <c r="G106" s="182">
        <v>0.25</v>
      </c>
      <c r="H106" s="182">
        <v>1.5</v>
      </c>
      <c r="J106" s="675" t="s">
        <v>5</v>
      </c>
      <c r="K106" s="182">
        <v>6.4</v>
      </c>
      <c r="L106" s="182">
        <v>0</v>
      </c>
      <c r="M106" s="182">
        <v>6.4</v>
      </c>
      <c r="N106" s="182">
        <v>0</v>
      </c>
      <c r="O106" s="182">
        <v>6.4</v>
      </c>
      <c r="P106" s="182">
        <v>0</v>
      </c>
      <c r="Q106" s="182">
        <v>6.4</v>
      </c>
    </row>
    <row r="107" spans="1:17" x14ac:dyDescent="0.25">
      <c r="A107" s="1044">
        <v>45504</v>
      </c>
      <c r="B107" s="1" t="s">
        <v>5</v>
      </c>
      <c r="C107" s="182">
        <v>18.3</v>
      </c>
      <c r="D107" s="182">
        <v>0</v>
      </c>
      <c r="E107" s="182">
        <v>18.3</v>
      </c>
      <c r="F107" s="182">
        <v>0</v>
      </c>
      <c r="G107" s="182">
        <v>0</v>
      </c>
      <c r="H107" s="182">
        <v>18.3</v>
      </c>
      <c r="J107" s="675" t="s">
        <v>11641</v>
      </c>
      <c r="K107" s="182">
        <v>6.75</v>
      </c>
      <c r="L107" s="182">
        <v>0</v>
      </c>
      <c r="M107" s="182">
        <v>6.75</v>
      </c>
      <c r="N107" s="182">
        <v>6.75</v>
      </c>
      <c r="O107" s="182">
        <v>0</v>
      </c>
      <c r="P107" s="182">
        <v>0</v>
      </c>
      <c r="Q107" s="182">
        <v>0</v>
      </c>
    </row>
    <row r="108" spans="1:17" x14ac:dyDescent="0.25">
      <c r="A108" s="1044">
        <v>45504</v>
      </c>
      <c r="B108" s="1" t="s">
        <v>133</v>
      </c>
      <c r="C108" s="182">
        <v>6.9</v>
      </c>
      <c r="D108" s="182">
        <v>0</v>
      </c>
      <c r="E108" s="182">
        <v>6.9</v>
      </c>
      <c r="F108" s="182">
        <v>0</v>
      </c>
      <c r="G108" s="182">
        <v>0</v>
      </c>
      <c r="H108" s="182">
        <v>6.9</v>
      </c>
      <c r="J108" s="675" t="s">
        <v>133</v>
      </c>
      <c r="K108" s="182">
        <v>7.4</v>
      </c>
      <c r="L108" s="182">
        <v>0</v>
      </c>
      <c r="M108" s="182">
        <v>7.4</v>
      </c>
      <c r="N108" s="182">
        <v>2.4</v>
      </c>
      <c r="O108" s="182">
        <v>5</v>
      </c>
      <c r="P108" s="182">
        <v>0</v>
      </c>
      <c r="Q108" s="182">
        <v>5</v>
      </c>
    </row>
    <row r="109" spans="1:17" x14ac:dyDescent="0.25">
      <c r="A109" s="1044">
        <v>45505</v>
      </c>
      <c r="B109" s="1" t="s">
        <v>11640</v>
      </c>
      <c r="C109" s="182">
        <v>6.5</v>
      </c>
      <c r="D109" s="182">
        <v>0</v>
      </c>
      <c r="E109" s="182">
        <v>6.5</v>
      </c>
      <c r="F109" s="182">
        <v>0</v>
      </c>
      <c r="G109" s="182">
        <v>0</v>
      </c>
      <c r="H109" s="182">
        <v>6.5</v>
      </c>
      <c r="J109" s="1106">
        <v>45535</v>
      </c>
      <c r="K109" s="182">
        <v>23.4</v>
      </c>
      <c r="L109" s="182">
        <v>1</v>
      </c>
      <c r="M109" s="182">
        <v>22.4</v>
      </c>
      <c r="N109" s="182">
        <v>0</v>
      </c>
      <c r="O109" s="182">
        <v>22.4</v>
      </c>
      <c r="P109" s="182">
        <v>0</v>
      </c>
      <c r="Q109" s="182">
        <v>22.4</v>
      </c>
    </row>
    <row r="110" spans="1:17" x14ac:dyDescent="0.25">
      <c r="A110" s="1044">
        <v>45505</v>
      </c>
      <c r="B110" s="1" t="s">
        <v>5</v>
      </c>
      <c r="C110" s="182">
        <v>0.5</v>
      </c>
      <c r="D110" s="182">
        <v>0</v>
      </c>
      <c r="E110" s="182">
        <v>0.5</v>
      </c>
      <c r="F110" s="182">
        <v>0</v>
      </c>
      <c r="G110" s="182">
        <v>0</v>
      </c>
      <c r="H110" s="182">
        <v>0.5</v>
      </c>
      <c r="J110" s="675" t="s">
        <v>5</v>
      </c>
      <c r="K110" s="182">
        <v>23.4</v>
      </c>
      <c r="L110" s="182">
        <v>1</v>
      </c>
      <c r="M110" s="182">
        <v>22.4</v>
      </c>
      <c r="N110" s="182">
        <v>0</v>
      </c>
      <c r="O110" s="182">
        <v>22.4</v>
      </c>
      <c r="P110" s="182">
        <v>0</v>
      </c>
      <c r="Q110" s="182">
        <v>22.4</v>
      </c>
    </row>
    <row r="111" spans="1:17" x14ac:dyDescent="0.25">
      <c r="A111" s="1044">
        <v>45505</v>
      </c>
      <c r="B111" s="1" t="s">
        <v>11641</v>
      </c>
      <c r="C111" s="182">
        <v>8.5</v>
      </c>
      <c r="D111" s="182">
        <v>8.5</v>
      </c>
      <c r="E111" s="182">
        <v>0</v>
      </c>
      <c r="F111" s="182">
        <v>0</v>
      </c>
      <c r="G111" s="182">
        <v>0</v>
      </c>
      <c r="H111" s="182">
        <v>0</v>
      </c>
      <c r="J111" s="1106">
        <v>45536</v>
      </c>
      <c r="K111" s="182">
        <v>8.4</v>
      </c>
      <c r="L111" s="182">
        <v>0</v>
      </c>
      <c r="M111" s="182">
        <v>8.4</v>
      </c>
      <c r="N111" s="182">
        <v>0</v>
      </c>
      <c r="O111" s="182">
        <v>8.4</v>
      </c>
      <c r="P111" s="182">
        <v>0</v>
      </c>
      <c r="Q111" s="182">
        <v>8.4</v>
      </c>
    </row>
    <row r="112" spans="1:17" x14ac:dyDescent="0.25">
      <c r="A112" s="1044">
        <v>45505</v>
      </c>
      <c r="B112" s="1" t="s">
        <v>133</v>
      </c>
      <c r="C112" s="182">
        <v>9.2000000000000011</v>
      </c>
      <c r="D112" s="182">
        <v>0</v>
      </c>
      <c r="E112" s="182">
        <v>9.2000000000000011</v>
      </c>
      <c r="F112" s="182">
        <v>0</v>
      </c>
      <c r="G112" s="182">
        <v>0</v>
      </c>
      <c r="H112" s="182">
        <v>9.2000000000000011</v>
      </c>
      <c r="J112" s="675" t="s">
        <v>5</v>
      </c>
      <c r="K112" s="182">
        <v>8.4</v>
      </c>
      <c r="L112" s="182">
        <v>0</v>
      </c>
      <c r="M112" s="182">
        <v>8.4</v>
      </c>
      <c r="N112" s="182">
        <v>0</v>
      </c>
      <c r="O112" s="182">
        <v>8.4</v>
      </c>
      <c r="P112" s="182">
        <v>0</v>
      </c>
      <c r="Q112" s="182">
        <v>8.4</v>
      </c>
    </row>
    <row r="113" spans="1:17" x14ac:dyDescent="0.25">
      <c r="A113" s="1044">
        <v>45506</v>
      </c>
      <c r="B113" s="1" t="s">
        <v>11640</v>
      </c>
      <c r="C113" s="182">
        <v>4</v>
      </c>
      <c r="D113" s="182">
        <v>0</v>
      </c>
      <c r="E113" s="182">
        <v>4</v>
      </c>
      <c r="F113" s="182">
        <v>0</v>
      </c>
      <c r="G113" s="182">
        <v>0</v>
      </c>
      <c r="H113" s="182">
        <v>4</v>
      </c>
      <c r="J113" s="1106">
        <v>45537</v>
      </c>
      <c r="K113" s="182">
        <v>3</v>
      </c>
      <c r="L113" s="182">
        <v>0</v>
      </c>
      <c r="M113" s="182">
        <v>3</v>
      </c>
      <c r="N113" s="182">
        <v>0</v>
      </c>
      <c r="O113" s="182">
        <v>3</v>
      </c>
      <c r="P113" s="182">
        <v>0</v>
      </c>
      <c r="Q113" s="182">
        <v>3</v>
      </c>
    </row>
    <row r="114" spans="1:17" x14ac:dyDescent="0.25">
      <c r="A114" s="1044">
        <v>45506</v>
      </c>
      <c r="B114" s="1" t="s">
        <v>5</v>
      </c>
      <c r="C114" s="182">
        <v>12.55</v>
      </c>
      <c r="D114" s="182">
        <v>0</v>
      </c>
      <c r="E114" s="182">
        <v>12.55</v>
      </c>
      <c r="F114" s="182">
        <v>0</v>
      </c>
      <c r="G114" s="182">
        <v>0.5</v>
      </c>
      <c r="H114" s="182">
        <v>12.05</v>
      </c>
      <c r="J114" s="675" t="s">
        <v>5</v>
      </c>
      <c r="K114" s="182">
        <v>3</v>
      </c>
      <c r="L114" s="182">
        <v>0</v>
      </c>
      <c r="M114" s="182">
        <v>3</v>
      </c>
      <c r="N114" s="182">
        <v>0</v>
      </c>
      <c r="O114" s="182">
        <v>3</v>
      </c>
      <c r="P114" s="182">
        <v>0</v>
      </c>
      <c r="Q114" s="182">
        <v>3</v>
      </c>
    </row>
    <row r="115" spans="1:17" x14ac:dyDescent="0.25">
      <c r="A115" s="1044">
        <v>45506</v>
      </c>
      <c r="B115" s="1" t="s">
        <v>133</v>
      </c>
      <c r="C115" s="182">
        <v>10.799999999999999</v>
      </c>
      <c r="D115" s="182">
        <v>3.4</v>
      </c>
      <c r="E115" s="182">
        <v>7.4</v>
      </c>
      <c r="F115" s="182">
        <v>0</v>
      </c>
      <c r="G115" s="182">
        <v>0</v>
      </c>
      <c r="H115" s="182">
        <v>7.4</v>
      </c>
      <c r="J115" s="1106">
        <v>45538</v>
      </c>
      <c r="K115" s="182">
        <v>44</v>
      </c>
      <c r="L115" s="182">
        <v>2.25</v>
      </c>
      <c r="M115" s="182">
        <v>41.75</v>
      </c>
      <c r="N115" s="182">
        <v>10.199999999999999</v>
      </c>
      <c r="O115" s="182">
        <v>31.549999999999997</v>
      </c>
      <c r="P115" s="182">
        <v>0</v>
      </c>
      <c r="Q115" s="182">
        <v>31.549999999999997</v>
      </c>
    </row>
    <row r="116" spans="1:17" x14ac:dyDescent="0.25">
      <c r="A116" s="1044">
        <v>45508</v>
      </c>
      <c r="B116" s="1" t="s">
        <v>5</v>
      </c>
      <c r="C116" s="182">
        <v>8.4</v>
      </c>
      <c r="D116" s="182">
        <v>0</v>
      </c>
      <c r="E116" s="182">
        <v>8.4</v>
      </c>
      <c r="F116" s="182">
        <v>0</v>
      </c>
      <c r="G116" s="182">
        <v>0</v>
      </c>
      <c r="H116" s="182">
        <v>8.4</v>
      </c>
      <c r="J116" s="675" t="s">
        <v>11640</v>
      </c>
      <c r="K116" s="182">
        <v>8.25</v>
      </c>
      <c r="L116" s="182">
        <v>2.25</v>
      </c>
      <c r="M116" s="182">
        <v>6</v>
      </c>
      <c r="N116" s="182">
        <v>0</v>
      </c>
      <c r="O116" s="182">
        <v>6</v>
      </c>
      <c r="P116" s="182">
        <v>0</v>
      </c>
      <c r="Q116" s="182">
        <v>6</v>
      </c>
    </row>
    <row r="117" spans="1:17" x14ac:dyDescent="0.25">
      <c r="A117" s="1044">
        <v>45509</v>
      </c>
      <c r="B117" s="1" t="s">
        <v>11640</v>
      </c>
      <c r="C117" s="182">
        <v>1.75</v>
      </c>
      <c r="D117" s="182">
        <v>0</v>
      </c>
      <c r="E117" s="182">
        <v>1.75</v>
      </c>
      <c r="F117" s="182">
        <v>0</v>
      </c>
      <c r="G117" s="182">
        <v>1.25</v>
      </c>
      <c r="H117" s="182">
        <v>0.5</v>
      </c>
      <c r="J117" s="675" t="s">
        <v>5</v>
      </c>
      <c r="K117" s="182">
        <v>12.4</v>
      </c>
      <c r="L117" s="182">
        <v>0</v>
      </c>
      <c r="M117" s="182">
        <v>12.4</v>
      </c>
      <c r="N117" s="182">
        <v>0</v>
      </c>
      <c r="O117" s="182">
        <v>12.4</v>
      </c>
      <c r="P117" s="182">
        <v>0</v>
      </c>
      <c r="Q117" s="182">
        <v>12.4</v>
      </c>
    </row>
    <row r="118" spans="1:17" x14ac:dyDescent="0.25">
      <c r="A118" s="1044">
        <v>45509</v>
      </c>
      <c r="B118" s="1" t="s">
        <v>5</v>
      </c>
      <c r="C118" s="182">
        <v>17.299999999999997</v>
      </c>
      <c r="D118" s="182">
        <v>0</v>
      </c>
      <c r="E118" s="182">
        <v>17.299999999999997</v>
      </c>
      <c r="F118" s="182">
        <v>0</v>
      </c>
      <c r="G118" s="182">
        <v>0.75</v>
      </c>
      <c r="H118" s="182">
        <v>16.549999999999997</v>
      </c>
      <c r="J118" s="675" t="s">
        <v>11641</v>
      </c>
      <c r="K118" s="182">
        <v>9.25</v>
      </c>
      <c r="L118" s="182">
        <v>0</v>
      </c>
      <c r="M118" s="182">
        <v>9.25</v>
      </c>
      <c r="N118" s="182">
        <v>7.5</v>
      </c>
      <c r="O118" s="182">
        <v>1.75</v>
      </c>
      <c r="P118" s="182">
        <v>0</v>
      </c>
      <c r="Q118" s="182">
        <v>1.75</v>
      </c>
    </row>
    <row r="119" spans="1:17" x14ac:dyDescent="0.25">
      <c r="A119" s="1044">
        <v>45509</v>
      </c>
      <c r="B119" s="1" t="s">
        <v>11641</v>
      </c>
      <c r="C119" s="182">
        <v>17</v>
      </c>
      <c r="D119" s="182">
        <v>8.5</v>
      </c>
      <c r="E119" s="182">
        <v>5.5</v>
      </c>
      <c r="F119" s="182">
        <v>3</v>
      </c>
      <c r="G119" s="182">
        <v>0</v>
      </c>
      <c r="H119" s="182">
        <v>5.5</v>
      </c>
      <c r="J119" s="675" t="s">
        <v>133</v>
      </c>
      <c r="K119" s="182">
        <v>14.1</v>
      </c>
      <c r="L119" s="182">
        <v>0</v>
      </c>
      <c r="M119" s="182">
        <v>14.1</v>
      </c>
      <c r="N119" s="182">
        <v>2.7</v>
      </c>
      <c r="O119" s="182">
        <v>11.399999999999999</v>
      </c>
      <c r="P119" s="182">
        <v>0</v>
      </c>
      <c r="Q119" s="182">
        <v>11.399999999999999</v>
      </c>
    </row>
    <row r="120" spans="1:17" x14ac:dyDescent="0.25">
      <c r="A120" s="1044">
        <v>45509</v>
      </c>
      <c r="B120" s="1" t="s">
        <v>133</v>
      </c>
      <c r="C120" s="182">
        <v>13.599999999999998</v>
      </c>
      <c r="D120" s="182">
        <v>2.2000000000000002</v>
      </c>
      <c r="E120" s="182">
        <v>11.399999999999999</v>
      </c>
      <c r="F120" s="182">
        <v>0</v>
      </c>
      <c r="G120" s="182">
        <v>0</v>
      </c>
      <c r="H120" s="182">
        <v>11.399999999999999</v>
      </c>
      <c r="J120" s="1106">
        <v>45539</v>
      </c>
      <c r="K120" s="182">
        <v>33.85</v>
      </c>
      <c r="L120" s="182">
        <v>0.1</v>
      </c>
      <c r="M120" s="182">
        <v>33.75</v>
      </c>
      <c r="N120" s="182">
        <v>14.6</v>
      </c>
      <c r="O120" s="182">
        <v>19.149999999999999</v>
      </c>
      <c r="P120" s="182">
        <v>0</v>
      </c>
      <c r="Q120" s="182">
        <v>19.149999999999999</v>
      </c>
    </row>
    <row r="121" spans="1:17" x14ac:dyDescent="0.25">
      <c r="A121" s="1044">
        <v>45510</v>
      </c>
      <c r="B121" s="1" t="s">
        <v>11640</v>
      </c>
      <c r="C121" s="182">
        <v>5.5</v>
      </c>
      <c r="D121" s="182">
        <v>0</v>
      </c>
      <c r="E121" s="182">
        <v>5.5</v>
      </c>
      <c r="F121" s="182">
        <v>0</v>
      </c>
      <c r="G121" s="182">
        <v>0.25</v>
      </c>
      <c r="H121" s="182">
        <v>5.25</v>
      </c>
      <c r="J121" s="675" t="s">
        <v>11640</v>
      </c>
      <c r="K121" s="182">
        <v>7.5</v>
      </c>
      <c r="L121" s="182">
        <v>0</v>
      </c>
      <c r="M121" s="182">
        <v>7.5</v>
      </c>
      <c r="N121" s="182">
        <v>4.5</v>
      </c>
      <c r="O121" s="182">
        <v>3</v>
      </c>
      <c r="P121" s="182">
        <v>0</v>
      </c>
      <c r="Q121" s="182">
        <v>3</v>
      </c>
    </row>
    <row r="122" spans="1:17" x14ac:dyDescent="0.25">
      <c r="A122" s="1044">
        <v>45510</v>
      </c>
      <c r="B122" s="1" t="s">
        <v>5</v>
      </c>
      <c r="C122" s="182">
        <v>25.499999999999996</v>
      </c>
      <c r="D122" s="182">
        <v>0.5</v>
      </c>
      <c r="E122" s="182">
        <v>24.999999999999996</v>
      </c>
      <c r="F122" s="182">
        <v>0</v>
      </c>
      <c r="G122" s="182">
        <v>0.4</v>
      </c>
      <c r="H122" s="182">
        <v>24.599999999999994</v>
      </c>
      <c r="J122" s="675" t="s">
        <v>5</v>
      </c>
      <c r="K122" s="182">
        <v>12.65</v>
      </c>
      <c r="L122" s="182">
        <v>0</v>
      </c>
      <c r="M122" s="182">
        <v>12.65</v>
      </c>
      <c r="N122" s="182">
        <v>0</v>
      </c>
      <c r="O122" s="182">
        <v>12.65</v>
      </c>
      <c r="P122" s="182">
        <v>0</v>
      </c>
      <c r="Q122" s="182">
        <v>12.65</v>
      </c>
    </row>
    <row r="123" spans="1:17" x14ac:dyDescent="0.25">
      <c r="A123" s="1044">
        <v>45510</v>
      </c>
      <c r="B123" s="1" t="s">
        <v>11641</v>
      </c>
      <c r="C123" s="182">
        <v>29</v>
      </c>
      <c r="D123" s="182">
        <v>10.25</v>
      </c>
      <c r="E123" s="182">
        <v>18.75</v>
      </c>
      <c r="F123" s="182">
        <v>0</v>
      </c>
      <c r="G123" s="182">
        <v>0.5</v>
      </c>
      <c r="H123" s="182">
        <v>18.25</v>
      </c>
      <c r="J123" s="675" t="s">
        <v>11641</v>
      </c>
      <c r="K123" s="182">
        <v>9.1</v>
      </c>
      <c r="L123" s="182">
        <v>0.1</v>
      </c>
      <c r="M123" s="182">
        <v>9</v>
      </c>
      <c r="N123" s="182">
        <v>5.5</v>
      </c>
      <c r="O123" s="182">
        <v>3.5</v>
      </c>
      <c r="P123" s="182">
        <v>0</v>
      </c>
      <c r="Q123" s="182">
        <v>3.5</v>
      </c>
    </row>
    <row r="124" spans="1:17" x14ac:dyDescent="0.25">
      <c r="A124" s="1044">
        <v>45510</v>
      </c>
      <c r="B124" s="1" t="s">
        <v>133</v>
      </c>
      <c r="C124" s="182">
        <v>9.5</v>
      </c>
      <c r="D124" s="182">
        <v>0</v>
      </c>
      <c r="E124" s="182">
        <v>9.5</v>
      </c>
      <c r="F124" s="182">
        <v>0</v>
      </c>
      <c r="G124" s="182">
        <v>0</v>
      </c>
      <c r="H124" s="182">
        <v>9.5</v>
      </c>
      <c r="J124" s="675" t="s">
        <v>133</v>
      </c>
      <c r="K124" s="182">
        <v>4.5999999999999996</v>
      </c>
      <c r="L124" s="182">
        <v>0</v>
      </c>
      <c r="M124" s="182">
        <v>4.5999999999999996</v>
      </c>
      <c r="N124" s="182">
        <v>4.5999999999999996</v>
      </c>
      <c r="O124" s="182">
        <v>0</v>
      </c>
      <c r="P124" s="182">
        <v>0</v>
      </c>
      <c r="Q124" s="182">
        <v>0</v>
      </c>
    </row>
    <row r="125" spans="1:17" x14ac:dyDescent="0.25">
      <c r="A125" s="1044">
        <v>45511</v>
      </c>
      <c r="B125" s="1" t="s">
        <v>11640</v>
      </c>
      <c r="C125" s="182">
        <v>9</v>
      </c>
      <c r="D125" s="182">
        <v>1</v>
      </c>
      <c r="E125" s="182">
        <v>8</v>
      </c>
      <c r="F125" s="182">
        <v>0</v>
      </c>
      <c r="G125" s="182">
        <v>0</v>
      </c>
      <c r="H125" s="182">
        <v>8</v>
      </c>
      <c r="J125" s="1106" t="s">
        <v>280</v>
      </c>
      <c r="K125" s="182">
        <v>1120.8999999999999</v>
      </c>
      <c r="L125" s="182">
        <v>96.85</v>
      </c>
      <c r="M125" s="182">
        <v>1024.0499999999997</v>
      </c>
      <c r="N125" s="182">
        <v>141.5</v>
      </c>
      <c r="O125" s="182">
        <v>882.54999999999961</v>
      </c>
      <c r="P125" s="182">
        <v>98.1</v>
      </c>
      <c r="Q125" s="182">
        <v>784.44999999999982</v>
      </c>
    </row>
    <row r="126" spans="1:17" x14ac:dyDescent="0.25">
      <c r="A126" s="1044">
        <v>45511</v>
      </c>
      <c r="B126" s="1" t="s">
        <v>5</v>
      </c>
      <c r="C126" s="182">
        <v>22.85</v>
      </c>
      <c r="D126" s="182">
        <v>0.4</v>
      </c>
      <c r="E126" s="182">
        <v>22.450000000000003</v>
      </c>
      <c r="F126" s="182">
        <v>0</v>
      </c>
      <c r="G126" s="182">
        <v>1.25</v>
      </c>
      <c r="H126" s="182">
        <v>21.200000000000003</v>
      </c>
    </row>
    <row r="127" spans="1:17" x14ac:dyDescent="0.25">
      <c r="A127" s="1044">
        <v>45511</v>
      </c>
      <c r="B127" s="1" t="s">
        <v>133</v>
      </c>
      <c r="C127" s="182">
        <v>9.7000000000000011</v>
      </c>
      <c r="D127" s="182">
        <v>1.3</v>
      </c>
      <c r="E127" s="182">
        <v>8.4</v>
      </c>
      <c r="F127" s="182">
        <v>0</v>
      </c>
      <c r="G127" s="182">
        <v>0</v>
      </c>
      <c r="H127" s="182">
        <v>8.4</v>
      </c>
    </row>
    <row r="128" spans="1:17" x14ac:dyDescent="0.25">
      <c r="A128" s="1044">
        <v>45512</v>
      </c>
      <c r="B128" s="1" t="s">
        <v>11640</v>
      </c>
      <c r="C128" s="182">
        <v>1.5</v>
      </c>
      <c r="D128" s="182">
        <v>0</v>
      </c>
      <c r="E128" s="182">
        <v>1.5</v>
      </c>
      <c r="F128" s="182">
        <v>0</v>
      </c>
      <c r="G128" s="182">
        <v>0</v>
      </c>
      <c r="H128" s="182">
        <v>1.5</v>
      </c>
    </row>
    <row r="129" spans="1:8" x14ac:dyDescent="0.25">
      <c r="A129" s="1044">
        <v>45512</v>
      </c>
      <c r="B129" s="1" t="s">
        <v>5</v>
      </c>
      <c r="C129" s="182">
        <v>23.45</v>
      </c>
      <c r="D129" s="182">
        <v>4.5</v>
      </c>
      <c r="E129" s="182">
        <v>18.950000000000003</v>
      </c>
      <c r="F129" s="182">
        <v>0</v>
      </c>
      <c r="G129" s="182">
        <v>0</v>
      </c>
      <c r="H129" s="182">
        <v>18.950000000000003</v>
      </c>
    </row>
    <row r="130" spans="1:8" x14ac:dyDescent="0.25">
      <c r="A130" s="1044">
        <v>45512</v>
      </c>
      <c r="B130" s="1" t="s">
        <v>11641</v>
      </c>
      <c r="C130" s="182">
        <v>12.5</v>
      </c>
      <c r="D130" s="182">
        <v>1.25</v>
      </c>
      <c r="E130" s="182">
        <v>9.25</v>
      </c>
      <c r="F130" s="182">
        <v>2</v>
      </c>
      <c r="G130" s="182">
        <v>0</v>
      </c>
      <c r="H130" s="182">
        <v>9.25</v>
      </c>
    </row>
    <row r="131" spans="1:8" x14ac:dyDescent="0.25">
      <c r="A131" s="1044">
        <v>45513</v>
      </c>
      <c r="B131" s="1" t="s">
        <v>5</v>
      </c>
      <c r="C131" s="182">
        <v>14.3</v>
      </c>
      <c r="D131" s="182">
        <v>0.30000000000000004</v>
      </c>
      <c r="E131" s="182">
        <v>14</v>
      </c>
      <c r="F131" s="182">
        <v>0</v>
      </c>
      <c r="G131" s="182">
        <v>0.75</v>
      </c>
      <c r="H131" s="182">
        <v>13.25</v>
      </c>
    </row>
    <row r="132" spans="1:8" x14ac:dyDescent="0.25">
      <c r="A132" s="1044">
        <v>45513</v>
      </c>
      <c r="B132" s="1" t="s">
        <v>11641</v>
      </c>
      <c r="C132" s="182">
        <v>8.0500000000000007</v>
      </c>
      <c r="D132" s="182">
        <v>5.25</v>
      </c>
      <c r="E132" s="182">
        <v>2.8</v>
      </c>
      <c r="F132" s="182">
        <v>0</v>
      </c>
      <c r="G132" s="182">
        <v>0</v>
      </c>
      <c r="H132" s="182">
        <v>2.8</v>
      </c>
    </row>
    <row r="133" spans="1:8" x14ac:dyDescent="0.25">
      <c r="A133" s="1044">
        <v>45514</v>
      </c>
      <c r="B133" s="1" t="s">
        <v>5</v>
      </c>
      <c r="C133" s="182">
        <v>8</v>
      </c>
      <c r="D133" s="182">
        <v>4</v>
      </c>
      <c r="E133" s="182">
        <v>4</v>
      </c>
      <c r="F133" s="182">
        <v>0</v>
      </c>
      <c r="G133" s="182">
        <v>0</v>
      </c>
      <c r="H133" s="182">
        <v>4</v>
      </c>
    </row>
    <row r="134" spans="1:8" x14ac:dyDescent="0.25">
      <c r="A134" s="1044">
        <v>45515</v>
      </c>
      <c r="B134" s="1" t="s">
        <v>5</v>
      </c>
      <c r="C134" s="182">
        <v>7.5</v>
      </c>
      <c r="D134" s="182">
        <v>0</v>
      </c>
      <c r="E134" s="182">
        <v>7.5</v>
      </c>
      <c r="F134" s="182">
        <v>0</v>
      </c>
      <c r="G134" s="182">
        <v>4.5</v>
      </c>
      <c r="H134" s="182">
        <v>3</v>
      </c>
    </row>
    <row r="135" spans="1:8" x14ac:dyDescent="0.25">
      <c r="A135" s="1044">
        <v>45516</v>
      </c>
      <c r="B135" s="1" t="s">
        <v>5</v>
      </c>
      <c r="C135" s="182">
        <v>21.249999999999993</v>
      </c>
      <c r="D135" s="182">
        <v>0.25</v>
      </c>
      <c r="E135" s="182">
        <v>20.999999999999993</v>
      </c>
      <c r="F135" s="182">
        <v>0</v>
      </c>
      <c r="G135" s="182">
        <v>3.65</v>
      </c>
      <c r="H135" s="182">
        <v>17.350000000000001</v>
      </c>
    </row>
    <row r="136" spans="1:8" x14ac:dyDescent="0.25">
      <c r="A136" s="1044">
        <v>45516</v>
      </c>
      <c r="B136" s="1" t="s">
        <v>11641</v>
      </c>
      <c r="C136" s="182">
        <v>7.25</v>
      </c>
      <c r="D136" s="182">
        <v>0</v>
      </c>
      <c r="E136" s="182">
        <v>1.75</v>
      </c>
      <c r="F136" s="182">
        <v>5.5</v>
      </c>
      <c r="G136" s="182">
        <v>0</v>
      </c>
      <c r="H136" s="182">
        <v>1.75</v>
      </c>
    </row>
    <row r="137" spans="1:8" x14ac:dyDescent="0.25">
      <c r="A137" s="1044">
        <v>45517</v>
      </c>
      <c r="B137" s="1" t="s">
        <v>5</v>
      </c>
      <c r="C137" s="182">
        <v>29.149999999999991</v>
      </c>
      <c r="D137" s="182">
        <v>1.1499999999999999</v>
      </c>
      <c r="E137" s="182">
        <v>27.999999999999993</v>
      </c>
      <c r="F137" s="182">
        <v>0</v>
      </c>
      <c r="G137" s="182">
        <v>0.5</v>
      </c>
      <c r="H137" s="182">
        <v>27.499999999999993</v>
      </c>
    </row>
    <row r="138" spans="1:8" x14ac:dyDescent="0.25">
      <c r="A138" s="1044">
        <v>45517</v>
      </c>
      <c r="B138" s="1" t="s">
        <v>11641</v>
      </c>
      <c r="C138" s="182">
        <v>7.5</v>
      </c>
      <c r="D138" s="182">
        <v>0</v>
      </c>
      <c r="E138" s="182">
        <v>2</v>
      </c>
      <c r="F138" s="182">
        <v>5.5</v>
      </c>
      <c r="G138" s="182">
        <v>0</v>
      </c>
      <c r="H138" s="182">
        <v>2</v>
      </c>
    </row>
    <row r="139" spans="1:8" x14ac:dyDescent="0.25">
      <c r="A139" s="1044">
        <v>45518</v>
      </c>
      <c r="B139" s="1" t="s">
        <v>5</v>
      </c>
      <c r="C139" s="182">
        <v>19.649999999999999</v>
      </c>
      <c r="D139" s="182">
        <v>0</v>
      </c>
      <c r="E139" s="182">
        <v>19.649999999999999</v>
      </c>
      <c r="F139" s="182">
        <v>0</v>
      </c>
      <c r="G139" s="182">
        <v>0.4</v>
      </c>
      <c r="H139" s="182">
        <v>19.25</v>
      </c>
    </row>
    <row r="140" spans="1:8" x14ac:dyDescent="0.25">
      <c r="A140" s="1044">
        <v>45518</v>
      </c>
      <c r="B140" s="1" t="s">
        <v>11641</v>
      </c>
      <c r="C140" s="182">
        <v>7.5</v>
      </c>
      <c r="D140" s="182">
        <v>0</v>
      </c>
      <c r="E140" s="182">
        <v>4.5</v>
      </c>
      <c r="F140" s="182">
        <v>3</v>
      </c>
      <c r="G140" s="182">
        <v>0</v>
      </c>
      <c r="H140" s="182">
        <v>4.5</v>
      </c>
    </row>
    <row r="141" spans="1:8" x14ac:dyDescent="0.25">
      <c r="A141" s="1044">
        <v>45519</v>
      </c>
      <c r="B141" s="1" t="s">
        <v>5</v>
      </c>
      <c r="C141" s="182">
        <v>33.75</v>
      </c>
      <c r="D141" s="182">
        <v>2</v>
      </c>
      <c r="E141" s="182">
        <v>31.75</v>
      </c>
      <c r="F141" s="182">
        <v>0</v>
      </c>
      <c r="G141" s="182">
        <v>12.5</v>
      </c>
      <c r="H141" s="182">
        <v>19.25</v>
      </c>
    </row>
    <row r="142" spans="1:8" x14ac:dyDescent="0.25">
      <c r="A142" s="1044">
        <v>45519</v>
      </c>
      <c r="B142" s="1" t="s">
        <v>11641</v>
      </c>
      <c r="C142" s="182">
        <v>7.5</v>
      </c>
      <c r="D142" s="182">
        <v>0</v>
      </c>
      <c r="E142" s="182">
        <v>0.5</v>
      </c>
      <c r="F142" s="182">
        <v>7</v>
      </c>
      <c r="G142" s="182">
        <v>0</v>
      </c>
      <c r="H142" s="182">
        <v>0.5</v>
      </c>
    </row>
    <row r="143" spans="1:8" x14ac:dyDescent="0.25">
      <c r="A143" s="1044">
        <v>45520</v>
      </c>
      <c r="B143" s="1" t="s">
        <v>5</v>
      </c>
      <c r="C143" s="182">
        <v>25.799999999999997</v>
      </c>
      <c r="D143" s="182">
        <v>0</v>
      </c>
      <c r="E143" s="182">
        <v>25.799999999999997</v>
      </c>
      <c r="F143" s="182">
        <v>0</v>
      </c>
      <c r="G143" s="182">
        <v>21.5</v>
      </c>
      <c r="H143" s="182">
        <v>4.3</v>
      </c>
    </row>
    <row r="144" spans="1:8" x14ac:dyDescent="0.25">
      <c r="A144" s="1044">
        <v>45520</v>
      </c>
      <c r="B144" s="1" t="s">
        <v>133</v>
      </c>
      <c r="C144" s="182">
        <v>0.25</v>
      </c>
      <c r="D144" s="182">
        <v>0.25</v>
      </c>
      <c r="E144" s="182">
        <v>0</v>
      </c>
      <c r="F144" s="182">
        <v>0</v>
      </c>
      <c r="G144" s="182">
        <v>0</v>
      </c>
      <c r="H144" s="182">
        <v>0</v>
      </c>
    </row>
    <row r="145" spans="1:8" x14ac:dyDescent="0.25">
      <c r="A145" s="1044">
        <v>45522</v>
      </c>
      <c r="B145" s="1" t="s">
        <v>5</v>
      </c>
      <c r="C145" s="182">
        <v>1.3</v>
      </c>
      <c r="D145" s="182">
        <v>0</v>
      </c>
      <c r="E145" s="182">
        <v>1.3</v>
      </c>
      <c r="F145" s="182">
        <v>0</v>
      </c>
      <c r="G145" s="182">
        <v>0.8</v>
      </c>
      <c r="H145" s="182">
        <v>0.5</v>
      </c>
    </row>
    <row r="146" spans="1:8" x14ac:dyDescent="0.25">
      <c r="A146" s="1044">
        <v>45523</v>
      </c>
      <c r="B146" s="1" t="s">
        <v>11640</v>
      </c>
      <c r="C146" s="182">
        <v>3.25</v>
      </c>
      <c r="D146" s="182">
        <v>0</v>
      </c>
      <c r="E146" s="182">
        <v>0.25</v>
      </c>
      <c r="F146" s="182">
        <v>3</v>
      </c>
      <c r="G146" s="182">
        <v>0</v>
      </c>
      <c r="H146" s="182">
        <v>0.25</v>
      </c>
    </row>
    <row r="147" spans="1:8" x14ac:dyDescent="0.25">
      <c r="A147" s="1044">
        <v>45523</v>
      </c>
      <c r="B147" s="1" t="s">
        <v>5</v>
      </c>
      <c r="C147" s="182">
        <v>2.9</v>
      </c>
      <c r="D147" s="182">
        <v>1.5</v>
      </c>
      <c r="E147" s="182">
        <v>1.4</v>
      </c>
      <c r="F147" s="182">
        <v>0</v>
      </c>
      <c r="G147" s="182">
        <v>0</v>
      </c>
      <c r="H147" s="182">
        <v>1.4</v>
      </c>
    </row>
    <row r="148" spans="1:8" x14ac:dyDescent="0.25">
      <c r="A148" s="1044">
        <v>45523</v>
      </c>
      <c r="B148" s="1" t="s">
        <v>11641</v>
      </c>
      <c r="C148" s="182">
        <v>7.75</v>
      </c>
      <c r="D148" s="182">
        <v>0</v>
      </c>
      <c r="E148" s="182">
        <v>0</v>
      </c>
      <c r="F148" s="182">
        <v>7.75</v>
      </c>
      <c r="G148" s="182">
        <v>0</v>
      </c>
      <c r="H148" s="182">
        <v>0</v>
      </c>
    </row>
    <row r="149" spans="1:8" x14ac:dyDescent="0.25">
      <c r="A149" s="1044">
        <v>45524</v>
      </c>
      <c r="B149" s="1" t="s">
        <v>11640</v>
      </c>
      <c r="C149" s="182">
        <v>6.5</v>
      </c>
      <c r="D149" s="182">
        <v>0</v>
      </c>
      <c r="E149" s="182">
        <v>0</v>
      </c>
      <c r="F149" s="182">
        <v>6.5</v>
      </c>
      <c r="G149" s="182">
        <v>0</v>
      </c>
      <c r="H149" s="182">
        <v>0</v>
      </c>
    </row>
    <row r="150" spans="1:8" x14ac:dyDescent="0.25">
      <c r="A150" s="1044">
        <v>45524</v>
      </c>
      <c r="B150" s="1" t="s">
        <v>5</v>
      </c>
      <c r="C150" s="182">
        <v>6.2</v>
      </c>
      <c r="D150" s="182">
        <v>1.5</v>
      </c>
      <c r="E150" s="182">
        <v>4.7</v>
      </c>
      <c r="F150" s="182">
        <v>0</v>
      </c>
      <c r="G150" s="182">
        <v>0.4</v>
      </c>
      <c r="H150" s="182">
        <v>4.3</v>
      </c>
    </row>
    <row r="151" spans="1:8" x14ac:dyDescent="0.25">
      <c r="A151" s="1044">
        <v>45524</v>
      </c>
      <c r="B151" s="1" t="s">
        <v>11641</v>
      </c>
      <c r="C151" s="182">
        <v>6.75</v>
      </c>
      <c r="D151" s="182">
        <v>0</v>
      </c>
      <c r="E151" s="182">
        <v>0.5</v>
      </c>
      <c r="F151" s="182">
        <v>6.25</v>
      </c>
      <c r="G151" s="182">
        <v>0</v>
      </c>
      <c r="H151" s="182">
        <v>0.5</v>
      </c>
    </row>
    <row r="152" spans="1:8" x14ac:dyDescent="0.25">
      <c r="A152" s="1044">
        <v>45524</v>
      </c>
      <c r="B152" s="1" t="s">
        <v>133</v>
      </c>
      <c r="C152" s="182">
        <v>9.4</v>
      </c>
      <c r="D152" s="182">
        <v>1</v>
      </c>
      <c r="E152" s="182">
        <v>6.5</v>
      </c>
      <c r="F152" s="182">
        <v>1.9</v>
      </c>
      <c r="G152" s="182">
        <v>0.4</v>
      </c>
      <c r="H152" s="182">
        <v>6.1</v>
      </c>
    </row>
    <row r="153" spans="1:8" x14ac:dyDescent="0.25">
      <c r="A153" s="1044">
        <v>45525</v>
      </c>
      <c r="B153" s="1" t="s">
        <v>11640</v>
      </c>
      <c r="C153" s="182">
        <v>5.75</v>
      </c>
      <c r="D153" s="182">
        <v>0</v>
      </c>
      <c r="E153" s="182">
        <v>1</v>
      </c>
      <c r="F153" s="182">
        <v>4.75</v>
      </c>
      <c r="G153" s="182">
        <v>0</v>
      </c>
      <c r="H153" s="182">
        <v>1</v>
      </c>
    </row>
    <row r="154" spans="1:8" x14ac:dyDescent="0.25">
      <c r="A154" s="1044">
        <v>45525</v>
      </c>
      <c r="B154" s="1" t="s">
        <v>5</v>
      </c>
      <c r="C154" s="182">
        <v>3.75</v>
      </c>
      <c r="D154" s="182">
        <v>0</v>
      </c>
      <c r="E154" s="182">
        <v>3.75</v>
      </c>
      <c r="F154" s="182">
        <v>0</v>
      </c>
      <c r="G154" s="182">
        <v>0.75</v>
      </c>
      <c r="H154" s="182">
        <v>3</v>
      </c>
    </row>
    <row r="155" spans="1:8" x14ac:dyDescent="0.25">
      <c r="A155" s="1044">
        <v>45525</v>
      </c>
      <c r="B155" s="1" t="s">
        <v>11641</v>
      </c>
      <c r="C155" s="182">
        <v>8.5</v>
      </c>
      <c r="D155" s="182">
        <v>0</v>
      </c>
      <c r="E155" s="182">
        <v>3.5</v>
      </c>
      <c r="F155" s="182">
        <v>5</v>
      </c>
      <c r="G155" s="182">
        <v>0</v>
      </c>
      <c r="H155" s="182">
        <v>3.5</v>
      </c>
    </row>
    <row r="156" spans="1:8" x14ac:dyDescent="0.25">
      <c r="A156" s="1044">
        <v>45525</v>
      </c>
      <c r="B156" s="1" t="s">
        <v>133</v>
      </c>
      <c r="C156" s="182">
        <v>8.7000000000000011</v>
      </c>
      <c r="D156" s="182">
        <v>0</v>
      </c>
      <c r="E156" s="182">
        <v>8.7000000000000011</v>
      </c>
      <c r="F156" s="182">
        <v>0</v>
      </c>
      <c r="G156" s="182">
        <v>0.3</v>
      </c>
      <c r="H156" s="182">
        <v>8.4</v>
      </c>
    </row>
    <row r="157" spans="1:8" x14ac:dyDescent="0.25">
      <c r="A157" s="1044">
        <v>45526</v>
      </c>
      <c r="B157" s="1" t="s">
        <v>11640</v>
      </c>
      <c r="C157" s="182">
        <v>5.25</v>
      </c>
      <c r="D157" s="182">
        <v>0</v>
      </c>
      <c r="E157" s="182">
        <v>2.25</v>
      </c>
      <c r="F157" s="182">
        <v>3</v>
      </c>
      <c r="G157" s="182">
        <v>0</v>
      </c>
      <c r="H157" s="182">
        <v>2.25</v>
      </c>
    </row>
    <row r="158" spans="1:8" x14ac:dyDescent="0.25">
      <c r="A158" s="1044">
        <v>45526</v>
      </c>
      <c r="B158" s="1" t="s">
        <v>5</v>
      </c>
      <c r="C158" s="182">
        <v>1.7000000000000002</v>
      </c>
      <c r="D158" s="182">
        <v>0</v>
      </c>
      <c r="E158" s="182">
        <v>1.7000000000000002</v>
      </c>
      <c r="F158" s="182">
        <v>0</v>
      </c>
      <c r="G158" s="182">
        <v>0</v>
      </c>
      <c r="H158" s="182">
        <v>1.7000000000000002</v>
      </c>
    </row>
    <row r="159" spans="1:8" x14ac:dyDescent="0.25">
      <c r="A159" s="1044">
        <v>45526</v>
      </c>
      <c r="B159" s="1" t="s">
        <v>11641</v>
      </c>
      <c r="C159" s="182">
        <v>8.75</v>
      </c>
      <c r="D159" s="182">
        <v>0</v>
      </c>
      <c r="E159" s="182">
        <v>5</v>
      </c>
      <c r="F159" s="182">
        <v>3.75</v>
      </c>
      <c r="G159" s="182">
        <v>0</v>
      </c>
      <c r="H159" s="182">
        <v>5</v>
      </c>
    </row>
    <row r="160" spans="1:8" x14ac:dyDescent="0.25">
      <c r="A160" s="1044">
        <v>45526</v>
      </c>
      <c r="B160" s="1" t="s">
        <v>133</v>
      </c>
      <c r="C160" s="182">
        <v>10.4</v>
      </c>
      <c r="D160" s="182">
        <v>1.3</v>
      </c>
      <c r="E160" s="182">
        <v>9.1</v>
      </c>
      <c r="F160" s="182">
        <v>0</v>
      </c>
      <c r="G160" s="182">
        <v>0</v>
      </c>
      <c r="H160" s="182">
        <v>9.1</v>
      </c>
    </row>
    <row r="161" spans="1:8" x14ac:dyDescent="0.25">
      <c r="A161" s="1044">
        <v>45527</v>
      </c>
      <c r="B161" s="1" t="s">
        <v>11640</v>
      </c>
      <c r="C161" s="182">
        <v>3.5</v>
      </c>
      <c r="D161" s="182">
        <v>0</v>
      </c>
      <c r="E161" s="182">
        <v>0</v>
      </c>
      <c r="F161" s="182">
        <v>3.5</v>
      </c>
      <c r="G161" s="182">
        <v>0</v>
      </c>
      <c r="H161" s="182">
        <v>0</v>
      </c>
    </row>
    <row r="162" spans="1:8" x14ac:dyDescent="0.25">
      <c r="A162" s="1044">
        <v>45527</v>
      </c>
      <c r="B162" s="1" t="s">
        <v>5</v>
      </c>
      <c r="C162" s="182">
        <v>2</v>
      </c>
      <c r="D162" s="182">
        <v>0</v>
      </c>
      <c r="E162" s="182">
        <v>2</v>
      </c>
      <c r="F162" s="182">
        <v>0</v>
      </c>
      <c r="G162" s="182">
        <v>0.8</v>
      </c>
      <c r="H162" s="182">
        <v>1.2000000000000002</v>
      </c>
    </row>
    <row r="163" spans="1:8" x14ac:dyDescent="0.25">
      <c r="A163" s="1044">
        <v>45527</v>
      </c>
      <c r="B163" s="1" t="s">
        <v>11641</v>
      </c>
      <c r="C163" s="182">
        <v>7.75</v>
      </c>
      <c r="D163" s="182">
        <v>0</v>
      </c>
      <c r="E163" s="182">
        <v>4.25</v>
      </c>
      <c r="F163" s="182">
        <v>3.5</v>
      </c>
      <c r="G163" s="182">
        <v>0</v>
      </c>
      <c r="H163" s="182">
        <v>4.25</v>
      </c>
    </row>
    <row r="164" spans="1:8" x14ac:dyDescent="0.25">
      <c r="A164" s="1044">
        <v>45527</v>
      </c>
      <c r="B164" s="1" t="s">
        <v>133</v>
      </c>
      <c r="C164" s="182">
        <v>11.200000000000001</v>
      </c>
      <c r="D164" s="182">
        <v>3.4</v>
      </c>
      <c r="E164" s="182">
        <v>5.3</v>
      </c>
      <c r="F164" s="182">
        <v>2.5</v>
      </c>
      <c r="G164" s="182">
        <v>0</v>
      </c>
      <c r="H164" s="182">
        <v>5.3</v>
      </c>
    </row>
    <row r="165" spans="1:8" x14ac:dyDescent="0.25">
      <c r="A165" s="1044">
        <v>45528</v>
      </c>
      <c r="B165" s="1" t="s">
        <v>5</v>
      </c>
      <c r="C165" s="182">
        <v>4.3</v>
      </c>
      <c r="D165" s="182">
        <v>1</v>
      </c>
      <c r="E165" s="182">
        <v>3.3</v>
      </c>
      <c r="F165" s="182">
        <v>0</v>
      </c>
      <c r="G165" s="182">
        <v>0</v>
      </c>
      <c r="H165" s="182">
        <v>3.3</v>
      </c>
    </row>
    <row r="166" spans="1:8" x14ac:dyDescent="0.25">
      <c r="A166" s="1044">
        <v>45530</v>
      </c>
      <c r="B166" s="1" t="s">
        <v>11640</v>
      </c>
      <c r="C166" s="182">
        <v>7</v>
      </c>
      <c r="D166" s="182">
        <v>0</v>
      </c>
      <c r="E166" s="182">
        <v>5.5</v>
      </c>
      <c r="F166" s="182">
        <v>1.5</v>
      </c>
      <c r="G166" s="182">
        <v>0</v>
      </c>
      <c r="H166" s="182">
        <v>5.5</v>
      </c>
    </row>
    <row r="167" spans="1:8" x14ac:dyDescent="0.25">
      <c r="A167" s="1044">
        <v>45530</v>
      </c>
      <c r="B167" s="1" t="s">
        <v>5</v>
      </c>
      <c r="C167" s="182">
        <v>15.05</v>
      </c>
      <c r="D167" s="182">
        <v>6</v>
      </c>
      <c r="E167" s="182">
        <v>9.0500000000000007</v>
      </c>
      <c r="F167" s="182">
        <v>0</v>
      </c>
      <c r="G167" s="182">
        <v>0</v>
      </c>
      <c r="H167" s="182">
        <v>9.0500000000000007</v>
      </c>
    </row>
    <row r="168" spans="1:8" x14ac:dyDescent="0.25">
      <c r="A168" s="1044">
        <v>45530</v>
      </c>
      <c r="B168" s="1" t="s">
        <v>11641</v>
      </c>
      <c r="C168" s="182">
        <v>9.25</v>
      </c>
      <c r="D168" s="182">
        <v>2.75</v>
      </c>
      <c r="E168" s="182">
        <v>6</v>
      </c>
      <c r="F168" s="182">
        <v>0.5</v>
      </c>
      <c r="G168" s="182">
        <v>0</v>
      </c>
      <c r="H168" s="182">
        <v>6</v>
      </c>
    </row>
    <row r="169" spans="1:8" x14ac:dyDescent="0.25">
      <c r="A169" s="1044">
        <v>45530</v>
      </c>
      <c r="B169" s="1" t="s">
        <v>133</v>
      </c>
      <c r="C169" s="182">
        <v>7.8000000000000007</v>
      </c>
      <c r="D169" s="182">
        <v>0</v>
      </c>
      <c r="E169" s="182">
        <v>4.9000000000000004</v>
      </c>
      <c r="F169" s="182">
        <v>2.9</v>
      </c>
      <c r="G169" s="182">
        <v>0</v>
      </c>
      <c r="H169" s="182">
        <v>4.9000000000000004</v>
      </c>
    </row>
    <row r="170" spans="1:8" x14ac:dyDescent="0.25">
      <c r="A170" s="1044">
        <v>45531</v>
      </c>
      <c r="B170" s="1" t="s">
        <v>11640</v>
      </c>
      <c r="C170" s="182">
        <v>6.5</v>
      </c>
      <c r="D170" s="182">
        <v>0</v>
      </c>
      <c r="E170" s="182">
        <v>1.5</v>
      </c>
      <c r="F170" s="182">
        <v>5</v>
      </c>
      <c r="G170" s="182">
        <v>0</v>
      </c>
      <c r="H170" s="182">
        <v>1.5</v>
      </c>
    </row>
    <row r="171" spans="1:8" x14ac:dyDescent="0.25">
      <c r="A171" s="1044">
        <v>45531</v>
      </c>
      <c r="B171" s="1" t="s">
        <v>5</v>
      </c>
      <c r="C171" s="182">
        <v>12.450000000000001</v>
      </c>
      <c r="D171" s="182">
        <v>0</v>
      </c>
      <c r="E171" s="182">
        <v>12.450000000000001</v>
      </c>
      <c r="F171" s="182">
        <v>0</v>
      </c>
      <c r="G171" s="182">
        <v>1</v>
      </c>
      <c r="H171" s="182">
        <v>11.450000000000001</v>
      </c>
    </row>
    <row r="172" spans="1:8" x14ac:dyDescent="0.25">
      <c r="A172" s="1044">
        <v>45531</v>
      </c>
      <c r="B172" s="1" t="s">
        <v>11641</v>
      </c>
      <c r="C172" s="182">
        <v>14.5</v>
      </c>
      <c r="D172" s="182">
        <v>7</v>
      </c>
      <c r="E172" s="182">
        <v>7</v>
      </c>
      <c r="F172" s="182">
        <v>0.5</v>
      </c>
      <c r="G172" s="182">
        <v>0</v>
      </c>
      <c r="H172" s="182">
        <v>7</v>
      </c>
    </row>
    <row r="173" spans="1:8" x14ac:dyDescent="0.25">
      <c r="A173" s="1044">
        <v>45531</v>
      </c>
      <c r="B173" s="1" t="s">
        <v>133</v>
      </c>
      <c r="C173" s="182">
        <v>9.6999999999999993</v>
      </c>
      <c r="D173" s="182">
        <v>2.1</v>
      </c>
      <c r="E173" s="182">
        <v>3.5</v>
      </c>
      <c r="F173" s="182">
        <v>4.0999999999999996</v>
      </c>
      <c r="G173" s="182">
        <v>0</v>
      </c>
      <c r="H173" s="182">
        <v>3.5</v>
      </c>
    </row>
    <row r="174" spans="1:8" x14ac:dyDescent="0.25">
      <c r="A174" s="1044">
        <v>45532</v>
      </c>
      <c r="B174" s="1" t="s">
        <v>11640</v>
      </c>
      <c r="C174" s="182">
        <v>2.75</v>
      </c>
      <c r="D174" s="182">
        <v>0</v>
      </c>
      <c r="E174" s="182">
        <v>0</v>
      </c>
      <c r="F174" s="182">
        <v>2.75</v>
      </c>
      <c r="G174" s="182">
        <v>0</v>
      </c>
      <c r="H174" s="182">
        <v>0</v>
      </c>
    </row>
    <row r="175" spans="1:8" x14ac:dyDescent="0.25">
      <c r="A175" s="1044">
        <v>45532</v>
      </c>
      <c r="B175" s="1" t="s">
        <v>5</v>
      </c>
      <c r="C175" s="182">
        <v>14.65</v>
      </c>
      <c r="D175" s="182">
        <v>0</v>
      </c>
      <c r="E175" s="182">
        <v>14.65</v>
      </c>
      <c r="F175" s="182">
        <v>0</v>
      </c>
      <c r="G175" s="182">
        <v>0</v>
      </c>
      <c r="H175" s="182">
        <v>14.65</v>
      </c>
    </row>
    <row r="176" spans="1:8" x14ac:dyDescent="0.25">
      <c r="A176" s="1044">
        <v>45532</v>
      </c>
      <c r="B176" s="1" t="s">
        <v>11641</v>
      </c>
      <c r="C176" s="182">
        <v>7.25</v>
      </c>
      <c r="D176" s="182">
        <v>0</v>
      </c>
      <c r="E176" s="182">
        <v>2.5</v>
      </c>
      <c r="F176" s="182">
        <v>4.75</v>
      </c>
      <c r="G176" s="182">
        <v>0</v>
      </c>
      <c r="H176" s="182">
        <v>2.5</v>
      </c>
    </row>
    <row r="177" spans="1:8" x14ac:dyDescent="0.25">
      <c r="A177" s="1044">
        <v>45532</v>
      </c>
      <c r="B177" s="1" t="s">
        <v>133</v>
      </c>
      <c r="C177" s="182">
        <v>8.2999999999999989</v>
      </c>
      <c r="D177" s="182">
        <v>0</v>
      </c>
      <c r="E177" s="182">
        <v>4.6999999999999993</v>
      </c>
      <c r="F177" s="182">
        <v>3.6</v>
      </c>
      <c r="G177" s="182">
        <v>0</v>
      </c>
      <c r="H177" s="182">
        <v>4.6999999999999993</v>
      </c>
    </row>
    <row r="178" spans="1:8" x14ac:dyDescent="0.25">
      <c r="A178" s="1044">
        <v>45533</v>
      </c>
      <c r="B178" s="1" t="s">
        <v>11640</v>
      </c>
      <c r="C178" s="182">
        <v>3.25</v>
      </c>
      <c r="D178" s="182">
        <v>0</v>
      </c>
      <c r="E178" s="182">
        <v>3.25</v>
      </c>
      <c r="F178" s="182">
        <v>0</v>
      </c>
      <c r="G178" s="182">
        <v>0</v>
      </c>
      <c r="H178" s="182">
        <v>3.25</v>
      </c>
    </row>
    <row r="179" spans="1:8" x14ac:dyDescent="0.25">
      <c r="A179" s="1044">
        <v>45533</v>
      </c>
      <c r="B179" s="1" t="s">
        <v>5</v>
      </c>
      <c r="C179" s="182">
        <v>14.800000000000002</v>
      </c>
      <c r="D179" s="182">
        <v>0</v>
      </c>
      <c r="E179" s="182">
        <v>14.800000000000002</v>
      </c>
      <c r="F179" s="182">
        <v>0</v>
      </c>
      <c r="G179" s="182">
        <v>0.5</v>
      </c>
      <c r="H179" s="182">
        <v>14.300000000000002</v>
      </c>
    </row>
    <row r="180" spans="1:8" x14ac:dyDescent="0.25">
      <c r="A180" s="1044">
        <v>45533</v>
      </c>
      <c r="B180" s="1" t="s">
        <v>11641</v>
      </c>
      <c r="C180" s="182">
        <v>12.75</v>
      </c>
      <c r="D180" s="182">
        <v>5.5</v>
      </c>
      <c r="E180" s="182">
        <v>6.5</v>
      </c>
      <c r="F180" s="182">
        <v>0.75</v>
      </c>
      <c r="G180" s="182">
        <v>0</v>
      </c>
      <c r="H180" s="182">
        <v>6.5</v>
      </c>
    </row>
    <row r="181" spans="1:8" x14ac:dyDescent="0.25">
      <c r="A181" s="1044">
        <v>45533</v>
      </c>
      <c r="B181" s="1" t="s">
        <v>133</v>
      </c>
      <c r="C181" s="182">
        <v>6.5000000000000009</v>
      </c>
      <c r="D181" s="182">
        <v>0.9</v>
      </c>
      <c r="E181" s="182">
        <v>1.7999999999999998</v>
      </c>
      <c r="F181" s="182">
        <v>3.8</v>
      </c>
      <c r="G181" s="182">
        <v>0</v>
      </c>
      <c r="H181" s="182">
        <v>1.7999999999999998</v>
      </c>
    </row>
    <row r="182" spans="1:8" x14ac:dyDescent="0.25">
      <c r="A182" s="1044">
        <v>45534</v>
      </c>
      <c r="B182" s="1" t="s">
        <v>5</v>
      </c>
      <c r="C182" s="182">
        <v>6.4</v>
      </c>
      <c r="D182" s="182">
        <v>0</v>
      </c>
      <c r="E182" s="182">
        <v>6.4</v>
      </c>
      <c r="F182" s="182">
        <v>0</v>
      </c>
      <c r="G182" s="182">
        <v>0</v>
      </c>
      <c r="H182" s="182">
        <v>6.4</v>
      </c>
    </row>
    <row r="183" spans="1:8" x14ac:dyDescent="0.25">
      <c r="A183" s="1044">
        <v>45534</v>
      </c>
      <c r="B183" s="1" t="s">
        <v>11641</v>
      </c>
      <c r="C183" s="182">
        <v>6.75</v>
      </c>
      <c r="D183" s="182">
        <v>0</v>
      </c>
      <c r="E183" s="182">
        <v>0</v>
      </c>
      <c r="F183" s="182">
        <v>6.75</v>
      </c>
      <c r="G183" s="182">
        <v>0</v>
      </c>
      <c r="H183" s="182">
        <v>0</v>
      </c>
    </row>
    <row r="184" spans="1:8" x14ac:dyDescent="0.25">
      <c r="A184" s="1044">
        <v>45534</v>
      </c>
      <c r="B184" s="1" t="s">
        <v>133</v>
      </c>
      <c r="C184" s="182">
        <v>7.4</v>
      </c>
      <c r="D184" s="182">
        <v>0</v>
      </c>
      <c r="E184" s="182">
        <v>5</v>
      </c>
      <c r="F184" s="182">
        <v>2.4</v>
      </c>
      <c r="G184" s="182">
        <v>0</v>
      </c>
      <c r="H184" s="182">
        <v>5</v>
      </c>
    </row>
    <row r="185" spans="1:8" x14ac:dyDescent="0.25">
      <c r="A185" s="1044">
        <v>45535</v>
      </c>
      <c r="B185" s="1" t="s">
        <v>5</v>
      </c>
      <c r="C185" s="182">
        <v>23.4</v>
      </c>
      <c r="D185" s="182">
        <v>1</v>
      </c>
      <c r="E185" s="182">
        <v>22.4</v>
      </c>
      <c r="F185" s="182">
        <v>0</v>
      </c>
      <c r="G185" s="182">
        <v>0</v>
      </c>
      <c r="H185" s="182">
        <v>22.4</v>
      </c>
    </row>
    <row r="186" spans="1:8" x14ac:dyDescent="0.25">
      <c r="A186" s="1044">
        <v>45536</v>
      </c>
      <c r="B186" s="1" t="s">
        <v>5</v>
      </c>
      <c r="C186" s="182">
        <v>8.4</v>
      </c>
      <c r="D186" s="182">
        <v>0</v>
      </c>
      <c r="E186" s="182">
        <v>8.4</v>
      </c>
      <c r="F186" s="182">
        <v>0</v>
      </c>
      <c r="G186" s="182">
        <v>0</v>
      </c>
      <c r="H186" s="182">
        <v>8.4</v>
      </c>
    </row>
    <row r="187" spans="1:8" x14ac:dyDescent="0.25">
      <c r="A187" s="1044">
        <v>45537</v>
      </c>
      <c r="B187" s="1" t="s">
        <v>5</v>
      </c>
      <c r="C187" s="182">
        <v>3</v>
      </c>
      <c r="D187" s="182">
        <v>0</v>
      </c>
      <c r="E187" s="182">
        <v>3</v>
      </c>
      <c r="F187" s="182">
        <v>0</v>
      </c>
      <c r="G187" s="182">
        <v>0</v>
      </c>
      <c r="H187" s="182">
        <v>3</v>
      </c>
    </row>
    <row r="188" spans="1:8" x14ac:dyDescent="0.25">
      <c r="A188" s="1044">
        <v>45538</v>
      </c>
      <c r="B188" s="1" t="s">
        <v>11640</v>
      </c>
      <c r="C188" s="182">
        <v>8.25</v>
      </c>
      <c r="D188" s="182">
        <v>2.25</v>
      </c>
      <c r="E188" s="182">
        <v>6</v>
      </c>
      <c r="F188" s="182">
        <v>0</v>
      </c>
      <c r="G188" s="182">
        <v>0</v>
      </c>
      <c r="H188" s="182">
        <v>6</v>
      </c>
    </row>
    <row r="189" spans="1:8" x14ac:dyDescent="0.25">
      <c r="A189" s="1044">
        <v>45538</v>
      </c>
      <c r="B189" s="1" t="s">
        <v>5</v>
      </c>
      <c r="C189" s="182">
        <v>12.4</v>
      </c>
      <c r="D189" s="182">
        <v>0</v>
      </c>
      <c r="E189" s="182">
        <v>12.4</v>
      </c>
      <c r="F189" s="182">
        <v>0</v>
      </c>
      <c r="G189" s="182">
        <v>0</v>
      </c>
      <c r="H189" s="182">
        <v>12.4</v>
      </c>
    </row>
    <row r="190" spans="1:8" x14ac:dyDescent="0.25">
      <c r="A190" s="1044">
        <v>45538</v>
      </c>
      <c r="B190" s="1" t="s">
        <v>11641</v>
      </c>
      <c r="C190" s="182">
        <v>9.25</v>
      </c>
      <c r="D190" s="182">
        <v>0</v>
      </c>
      <c r="E190" s="182">
        <v>1.75</v>
      </c>
      <c r="F190" s="182">
        <v>7.5</v>
      </c>
      <c r="G190" s="182">
        <v>0</v>
      </c>
      <c r="H190" s="182">
        <v>1.75</v>
      </c>
    </row>
    <row r="191" spans="1:8" x14ac:dyDescent="0.25">
      <c r="A191" s="1044">
        <v>45538</v>
      </c>
      <c r="B191" s="1" t="s">
        <v>133</v>
      </c>
      <c r="C191" s="182">
        <v>14.1</v>
      </c>
      <c r="D191" s="182">
        <v>0</v>
      </c>
      <c r="E191" s="182">
        <v>11.399999999999999</v>
      </c>
      <c r="F191" s="182">
        <v>2.7</v>
      </c>
      <c r="G191" s="182">
        <v>0</v>
      </c>
      <c r="H191" s="182">
        <v>11.399999999999999</v>
      </c>
    </row>
    <row r="192" spans="1:8" x14ac:dyDescent="0.25">
      <c r="A192" s="1044">
        <v>45539</v>
      </c>
      <c r="B192" s="1" t="s">
        <v>11640</v>
      </c>
      <c r="C192" s="182">
        <v>7.5</v>
      </c>
      <c r="D192" s="182">
        <v>0</v>
      </c>
      <c r="E192" s="182">
        <v>3</v>
      </c>
      <c r="F192" s="182">
        <v>4.5</v>
      </c>
      <c r="G192" s="182">
        <v>0</v>
      </c>
      <c r="H192" s="182">
        <v>3</v>
      </c>
    </row>
    <row r="193" spans="1:8" x14ac:dyDescent="0.25">
      <c r="A193" s="1044">
        <v>45539</v>
      </c>
      <c r="B193" s="1" t="s">
        <v>5</v>
      </c>
      <c r="C193" s="182">
        <v>12.65</v>
      </c>
      <c r="D193" s="182">
        <v>0</v>
      </c>
      <c r="E193" s="182">
        <v>12.65</v>
      </c>
      <c r="F193" s="182">
        <v>0</v>
      </c>
      <c r="G193" s="182">
        <v>0</v>
      </c>
      <c r="H193" s="182">
        <v>12.65</v>
      </c>
    </row>
    <row r="194" spans="1:8" x14ac:dyDescent="0.25">
      <c r="A194" s="1044">
        <v>45539</v>
      </c>
      <c r="B194" s="1" t="s">
        <v>11641</v>
      </c>
      <c r="C194" s="182">
        <v>9.1</v>
      </c>
      <c r="D194" s="182">
        <v>0.1</v>
      </c>
      <c r="E194" s="182">
        <v>3.5</v>
      </c>
      <c r="F194" s="182">
        <v>5.5</v>
      </c>
      <c r="G194" s="182">
        <v>0</v>
      </c>
      <c r="H194" s="182">
        <v>3.5</v>
      </c>
    </row>
    <row r="195" spans="1:8" x14ac:dyDescent="0.25">
      <c r="A195" s="1044">
        <v>45539</v>
      </c>
      <c r="B195" s="1" t="s">
        <v>133</v>
      </c>
      <c r="C195" s="182">
        <v>4.5999999999999996</v>
      </c>
      <c r="D195" s="182">
        <v>0</v>
      </c>
      <c r="E195" s="182">
        <v>0</v>
      </c>
      <c r="F195" s="182">
        <v>4.5999999999999996</v>
      </c>
      <c r="G195" s="182">
        <v>0</v>
      </c>
      <c r="H195" s="182">
        <v>0</v>
      </c>
    </row>
  </sheetData>
  <conditionalFormatting sqref="A2:H999">
    <cfRule type="expression" dxfId="32" priority="1">
      <formula>AND($A2&lt;&gt;"",MOD(ROW(),2)=1)</formula>
    </cfRule>
  </conditionalFormatting>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C3D2D-38A8-47FE-9DEC-5CF289A3AD56}">
  <sheetPr codeName="wshMenuDEB">
    <pageSetUpPr autoPageBreaks="0"/>
  </sheetPr>
  <dimension ref="A1:J10"/>
  <sheetViews>
    <sheetView zoomScaleNormal="100" workbookViewId="0"/>
  </sheetViews>
  <sheetFormatPr baseColWidth="10" defaultColWidth="10.7109375" defaultRowHeight="15" x14ac:dyDescent="0.25"/>
  <cols>
    <col min="1" max="1" width="50.7109375" customWidth="1"/>
    <col min="2" max="3" width="10.7109375" customWidth="1"/>
    <col min="4" max="4" width="10.7109375" style="1" customWidth="1"/>
    <col min="5" max="5" width="20.7109375" style="1" customWidth="1"/>
    <col min="6" max="9" width="10.7109375" style="8" customWidth="1"/>
    <col min="10" max="10" width="10.7109375" style="1" customWidth="1"/>
    <col min="11" max="11" width="10.7109375" customWidth="1"/>
  </cols>
  <sheetData>
    <row r="1" spans="1:10" ht="39.950000000000003" customHeight="1" thickBot="1" x14ac:dyDescent="0.3">
      <c r="A1" s="384" t="s">
        <v>200</v>
      </c>
      <c r="B1" s="36"/>
      <c r="D1"/>
      <c r="E1"/>
      <c r="F1"/>
      <c r="G1"/>
      <c r="H1"/>
      <c r="I1"/>
      <c r="J1"/>
    </row>
    <row r="2" spans="1:10" ht="15" customHeight="1" x14ac:dyDescent="0.25">
      <c r="A2" s="383"/>
      <c r="D2"/>
      <c r="E2"/>
      <c r="F2"/>
      <c r="G2"/>
      <c r="H2"/>
      <c r="I2"/>
      <c r="J2"/>
    </row>
    <row r="3" spans="1:10" x14ac:dyDescent="0.25">
      <c r="A3" s="383"/>
      <c r="D3"/>
      <c r="E3"/>
      <c r="F3"/>
      <c r="G3"/>
      <c r="H3"/>
      <c r="I3"/>
      <c r="J3"/>
    </row>
    <row r="4" spans="1:10" x14ac:dyDescent="0.25">
      <c r="A4" s="383" t="s">
        <v>12</v>
      </c>
      <c r="D4"/>
      <c r="E4"/>
      <c r="F4"/>
      <c r="G4"/>
      <c r="H4"/>
      <c r="I4"/>
      <c r="J4"/>
    </row>
    <row r="5" spans="1:10" x14ac:dyDescent="0.25">
      <c r="A5" s="383"/>
      <c r="D5"/>
      <c r="E5"/>
      <c r="F5"/>
      <c r="G5"/>
      <c r="H5"/>
      <c r="I5"/>
      <c r="J5"/>
    </row>
    <row r="6" spans="1:10" x14ac:dyDescent="0.25">
      <c r="A6" s="383"/>
      <c r="D6"/>
      <c r="E6"/>
      <c r="F6"/>
      <c r="G6"/>
      <c r="H6"/>
      <c r="I6"/>
      <c r="J6"/>
    </row>
    <row r="7" spans="1:10" x14ac:dyDescent="0.25">
      <c r="A7" s="383"/>
      <c r="D7"/>
      <c r="E7"/>
      <c r="F7"/>
      <c r="G7"/>
      <c r="H7"/>
      <c r="I7"/>
      <c r="J7"/>
    </row>
    <row r="8" spans="1:10" x14ac:dyDescent="0.25">
      <c r="A8" s="383"/>
      <c r="D8"/>
      <c r="E8"/>
      <c r="F8"/>
      <c r="G8"/>
      <c r="H8"/>
      <c r="I8"/>
      <c r="J8"/>
    </row>
    <row r="9" spans="1:10" x14ac:dyDescent="0.25">
      <c r="D9"/>
      <c r="E9"/>
      <c r="F9"/>
      <c r="G9"/>
      <c r="H9"/>
      <c r="I9"/>
      <c r="J9"/>
    </row>
    <row r="10" spans="1:10" x14ac:dyDescent="0.25">
      <c r="D10"/>
      <c r="E10"/>
      <c r="F10"/>
      <c r="G10"/>
      <c r="H10"/>
      <c r="I10"/>
      <c r="J10"/>
    </row>
  </sheetData>
  <sheetProtection sheet="1" objects="1" scenarios="1" selectLockedCells="1"/>
  <sortState xmlns:xlrd2="http://schemas.microsoft.com/office/spreadsheetml/2017/richdata2" ref="D3:J6">
    <sortCondition ref="G3:G6"/>
    <sortCondition ref="F3:F6"/>
  </sortState>
  <dataConsolidate/>
  <printOptions horizontalCentered="1" verticalCentered="1"/>
  <pageMargins left="0.70866141732283472" right="0.70866141732283472" top="0.74803149606299213" bottom="0.74803149606299213" header="0.31496062992125984" footer="0.31496062992125984"/>
  <pageSetup orientation="portrait" horizontalDpi="4294967293" r:id="rId1"/>
  <drawing r:id="rId2"/>
  <legacyDrawing r:id="rId3"/>
  <controls>
    <mc:AlternateContent xmlns:mc="http://schemas.openxmlformats.org/markup-compatibility/2006">
      <mc:Choice Requires="x14">
        <control shapeId="43010" r:id="rId4" name="lblPaiement_Hover">
          <controlPr defaultSize="0" autoLine="0" autoPict="0" r:id="rId5">
            <anchor moveWithCells="1">
              <from>
                <xdr:col>0</xdr:col>
                <xdr:colOff>0</xdr:colOff>
                <xdr:row>2</xdr:row>
                <xdr:rowOff>38100</xdr:rowOff>
              </from>
              <to>
                <xdr:col>0</xdr:col>
                <xdr:colOff>1800225</xdr:colOff>
                <xdr:row>6</xdr:row>
                <xdr:rowOff>171450</xdr:rowOff>
              </to>
            </anchor>
          </controlPr>
        </control>
      </mc:Choice>
      <mc:Fallback>
        <control shapeId="43010" r:id="rId4" name="lblPaiement_Hover"/>
      </mc:Fallback>
    </mc:AlternateContent>
    <mc:AlternateContent xmlns:mc="http://schemas.openxmlformats.org/markup-compatibility/2006">
      <mc:Choice Requires="x14">
        <control shapeId="43009" r:id="rId6" name="lblMinAll_Hover">
          <controlPr defaultSize="0" autoLine="0" r:id="rId7">
            <anchor moveWithCells="1">
              <from>
                <xdr:col>0</xdr:col>
                <xdr:colOff>0</xdr:colOff>
                <xdr:row>2</xdr:row>
                <xdr:rowOff>0</xdr:rowOff>
              </from>
              <to>
                <xdr:col>0</xdr:col>
                <xdr:colOff>2876550</xdr:colOff>
                <xdr:row>6</xdr:row>
                <xdr:rowOff>133350</xdr:rowOff>
              </to>
            </anchor>
          </controlPr>
        </control>
      </mc:Choice>
      <mc:Fallback>
        <control shapeId="43009" r:id="rId6" name="lblMinAll_Hover"/>
      </mc:Fallback>
    </mc:AlternateContent>
  </control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2CF8E-D830-4829-BE49-BDFDF13A88C9}">
  <sheetPr codeName="wshMenuFAC">
    <pageSetUpPr autoPageBreaks="0"/>
  </sheetPr>
  <dimension ref="A1:J28"/>
  <sheetViews>
    <sheetView zoomScaleNormal="100" workbookViewId="0"/>
  </sheetViews>
  <sheetFormatPr baseColWidth="10" defaultColWidth="10.7109375" defaultRowHeight="15" x14ac:dyDescent="0.25"/>
  <cols>
    <col min="1" max="1" width="50.7109375" customWidth="1"/>
    <col min="4" max="4" width="5.28515625" style="5" bestFit="1" customWidth="1"/>
    <col min="5" max="5" width="26.5703125" style="5" bestFit="1" customWidth="1"/>
    <col min="6" max="6" width="10.7109375" style="5"/>
    <col min="7" max="10" width="10.7109375" style="380"/>
  </cols>
  <sheetData>
    <row r="1" spans="1:10" ht="39.950000000000003" customHeight="1" thickBot="1" x14ac:dyDescent="0.3">
      <c r="A1" s="381" t="s">
        <v>199</v>
      </c>
      <c r="D1"/>
      <c r="E1"/>
      <c r="F1"/>
      <c r="G1"/>
      <c r="H1"/>
      <c r="I1"/>
      <c r="J1"/>
    </row>
    <row r="2" spans="1:10" ht="15" customHeight="1" x14ac:dyDescent="0.25">
      <c r="A2" s="37"/>
      <c r="D2"/>
      <c r="E2"/>
      <c r="F2"/>
      <c r="G2"/>
      <c r="H2"/>
      <c r="I2"/>
      <c r="J2"/>
    </row>
    <row r="3" spans="1:10" x14ac:dyDescent="0.25">
      <c r="A3" s="37"/>
      <c r="D3"/>
      <c r="E3"/>
      <c r="F3"/>
      <c r="G3"/>
      <c r="H3"/>
      <c r="I3"/>
      <c r="J3"/>
    </row>
    <row r="4" spans="1:10" x14ac:dyDescent="0.25">
      <c r="A4" s="37"/>
      <c r="D4"/>
      <c r="E4"/>
      <c r="F4"/>
      <c r="G4"/>
      <c r="H4"/>
      <c r="I4"/>
      <c r="J4"/>
    </row>
    <row r="5" spans="1:10" x14ac:dyDescent="0.25">
      <c r="A5" s="37"/>
      <c r="D5"/>
      <c r="E5"/>
      <c r="F5"/>
      <c r="G5"/>
      <c r="H5"/>
      <c r="I5"/>
      <c r="J5"/>
    </row>
    <row r="6" spans="1:10" x14ac:dyDescent="0.25">
      <c r="A6" s="37"/>
      <c r="D6"/>
      <c r="E6"/>
      <c r="F6"/>
      <c r="G6"/>
      <c r="H6"/>
      <c r="I6"/>
      <c r="J6"/>
    </row>
    <row r="7" spans="1:10" x14ac:dyDescent="0.25">
      <c r="A7" s="37"/>
      <c r="D7"/>
      <c r="E7"/>
      <c r="F7"/>
      <c r="G7"/>
      <c r="H7"/>
      <c r="I7"/>
      <c r="J7"/>
    </row>
    <row r="8" spans="1:10" x14ac:dyDescent="0.25">
      <c r="A8" s="37"/>
      <c r="D8"/>
      <c r="E8"/>
      <c r="F8"/>
      <c r="G8"/>
      <c r="H8"/>
      <c r="I8"/>
      <c r="J8"/>
    </row>
    <row r="9" spans="1:10" x14ac:dyDescent="0.25">
      <c r="A9" s="37"/>
      <c r="D9"/>
      <c r="E9"/>
      <c r="F9"/>
      <c r="G9"/>
      <c r="H9"/>
      <c r="I9"/>
      <c r="J9"/>
    </row>
    <row r="10" spans="1:10" x14ac:dyDescent="0.25">
      <c r="A10" s="37"/>
      <c r="D10"/>
      <c r="E10"/>
      <c r="F10"/>
      <c r="G10"/>
      <c r="H10"/>
      <c r="I10"/>
      <c r="J10"/>
    </row>
    <row r="11" spans="1:10" x14ac:dyDescent="0.25">
      <c r="A11" s="37"/>
      <c r="D11"/>
      <c r="E11"/>
      <c r="F11"/>
      <c r="G11"/>
      <c r="H11"/>
      <c r="I11"/>
      <c r="J11"/>
    </row>
    <row r="12" spans="1:10" x14ac:dyDescent="0.25">
      <c r="A12" s="37"/>
      <c r="D12"/>
      <c r="E12"/>
      <c r="F12"/>
      <c r="G12"/>
      <c r="H12"/>
      <c r="I12"/>
      <c r="J12"/>
    </row>
    <row r="13" spans="1:10" x14ac:dyDescent="0.25">
      <c r="A13" s="37"/>
      <c r="D13"/>
      <c r="E13"/>
      <c r="F13"/>
      <c r="G13"/>
      <c r="H13"/>
      <c r="I13"/>
      <c r="J13"/>
    </row>
    <row r="14" spans="1:10" x14ac:dyDescent="0.25">
      <c r="A14" s="37"/>
      <c r="D14"/>
      <c r="E14"/>
      <c r="F14"/>
      <c r="G14"/>
      <c r="H14"/>
      <c r="I14"/>
      <c r="J14"/>
    </row>
    <row r="15" spans="1:10" x14ac:dyDescent="0.25">
      <c r="A15" s="37"/>
      <c r="D15"/>
      <c r="E15"/>
      <c r="F15"/>
      <c r="G15"/>
      <c r="H15"/>
      <c r="I15"/>
      <c r="J15"/>
    </row>
    <row r="16" spans="1:10" x14ac:dyDescent="0.25">
      <c r="A16" s="37"/>
      <c r="D16"/>
      <c r="E16"/>
      <c r="F16"/>
      <c r="G16"/>
      <c r="H16"/>
      <c r="I16"/>
      <c r="J16"/>
    </row>
    <row r="17" spans="1:10" x14ac:dyDescent="0.25">
      <c r="A17" s="37"/>
      <c r="D17"/>
      <c r="E17"/>
      <c r="F17"/>
      <c r="G17"/>
      <c r="H17"/>
      <c r="I17"/>
      <c r="J17"/>
    </row>
    <row r="18" spans="1:10" x14ac:dyDescent="0.25">
      <c r="A18" s="37"/>
    </row>
    <row r="19" spans="1:10" x14ac:dyDescent="0.25">
      <c r="A19" s="37"/>
    </row>
    <row r="20" spans="1:10" x14ac:dyDescent="0.25">
      <c r="A20" s="37"/>
    </row>
    <row r="21" spans="1:10" x14ac:dyDescent="0.25">
      <c r="A21" s="37"/>
    </row>
    <row r="22" spans="1:10" x14ac:dyDescent="0.25">
      <c r="A22" s="37"/>
    </row>
    <row r="23" spans="1:10" x14ac:dyDescent="0.25">
      <c r="A23" s="37"/>
    </row>
    <row r="24" spans="1:10" x14ac:dyDescent="0.25">
      <c r="A24" s="37"/>
    </row>
    <row r="25" spans="1:10" x14ac:dyDescent="0.25">
      <c r="A25" s="37"/>
    </row>
    <row r="26" spans="1:10" x14ac:dyDescent="0.25">
      <c r="A26" s="37"/>
    </row>
    <row r="27" spans="1:10" x14ac:dyDescent="0.25">
      <c r="A27" s="37"/>
    </row>
    <row r="28" spans="1:10" x14ac:dyDescent="0.25">
      <c r="A28" s="37"/>
    </row>
  </sheetData>
  <sheetProtection sheet="1" objects="1" scenarios="1" selectLockedCells="1"/>
  <sortState xmlns:xlrd2="http://schemas.microsoft.com/office/spreadsheetml/2017/richdata2" ref="D3:J12">
    <sortCondition ref="G3:G12"/>
    <sortCondition ref="F3:F12"/>
  </sortState>
  <printOptions horizontalCentered="1" verticalCentered="1"/>
  <pageMargins left="0.70866141732283472" right="0.70866141732283472" top="0.74803149606299213" bottom="0.74803149606299213" header="0.31496062992125984" footer="0.31496062992125984"/>
  <pageSetup orientation="portrait" horizontalDpi="4294967293" r:id="rId1"/>
  <drawing r:id="rId2"/>
  <legacyDrawing r:id="rId3"/>
  <controls>
    <mc:AlternateContent xmlns:mc="http://schemas.openxmlformats.org/markup-compatibility/2006">
      <mc:Choice Requires="x14">
        <control shapeId="38921" r:id="rId4" name="lblFAC_Confirmation_Hover">
          <controlPr defaultSize="0" autoLine="0" r:id="rId5">
            <anchor moveWithCells="1">
              <from>
                <xdr:col>0</xdr:col>
                <xdr:colOff>0</xdr:colOff>
                <xdr:row>22</xdr:row>
                <xdr:rowOff>66675</xdr:rowOff>
              </from>
              <to>
                <xdr:col>0</xdr:col>
                <xdr:colOff>1438275</xdr:colOff>
                <xdr:row>26</xdr:row>
                <xdr:rowOff>28575</xdr:rowOff>
              </to>
            </anchor>
          </controlPr>
        </control>
      </mc:Choice>
      <mc:Fallback>
        <control shapeId="38921" r:id="rId4" name="lblFAC_Confirmation_Hover"/>
      </mc:Fallback>
    </mc:AlternateContent>
    <mc:AlternateContent xmlns:mc="http://schemas.openxmlformats.org/markup-compatibility/2006">
      <mc:Choice Requires="x14">
        <control shapeId="38920" r:id="rId6" name="lblFAC_Historique_Hover">
          <controlPr defaultSize="0" autoLine="0" r:id="rId5">
            <anchor moveWithCells="1">
              <from>
                <xdr:col>0</xdr:col>
                <xdr:colOff>0</xdr:colOff>
                <xdr:row>17</xdr:row>
                <xdr:rowOff>85725</xdr:rowOff>
              </from>
              <to>
                <xdr:col>0</xdr:col>
                <xdr:colOff>1438275</xdr:colOff>
                <xdr:row>21</xdr:row>
                <xdr:rowOff>47625</xdr:rowOff>
              </to>
            </anchor>
          </controlPr>
        </control>
      </mc:Choice>
      <mc:Fallback>
        <control shapeId="38920" r:id="rId6" name="lblFAC_Historique_Hover"/>
      </mc:Fallback>
    </mc:AlternateContent>
    <mc:AlternateContent xmlns:mc="http://schemas.openxmlformats.org/markup-compatibility/2006">
      <mc:Choice Requires="x14">
        <control shapeId="38919" r:id="rId7" name="lblFAC_Encaissement_Hover">
          <controlPr defaultSize="0" autoLine="0" autoPict="0" r:id="rId5">
            <anchor moveWithCells="1">
              <from>
                <xdr:col>0</xdr:col>
                <xdr:colOff>0</xdr:colOff>
                <xdr:row>12</xdr:row>
                <xdr:rowOff>66675</xdr:rowOff>
              </from>
              <to>
                <xdr:col>0</xdr:col>
                <xdr:colOff>1438275</xdr:colOff>
                <xdr:row>16</xdr:row>
                <xdr:rowOff>28575</xdr:rowOff>
              </to>
            </anchor>
          </controlPr>
        </control>
      </mc:Choice>
      <mc:Fallback>
        <control shapeId="38919" r:id="rId7" name="lblFAC_Encaissement_Hover"/>
      </mc:Fallback>
    </mc:AlternateContent>
    <mc:AlternateContent xmlns:mc="http://schemas.openxmlformats.org/markup-compatibility/2006">
      <mc:Choice Requires="x14">
        <control shapeId="38918" r:id="rId8" name="lblFAC_Suivi_CC_Hover">
          <controlPr defaultSize="0" autoLine="0" autoPict="0" r:id="rId5">
            <anchor moveWithCells="1">
              <from>
                <xdr:col>0</xdr:col>
                <xdr:colOff>0</xdr:colOff>
                <xdr:row>7</xdr:row>
                <xdr:rowOff>76200</xdr:rowOff>
              </from>
              <to>
                <xdr:col>0</xdr:col>
                <xdr:colOff>1438275</xdr:colOff>
                <xdr:row>11</xdr:row>
                <xdr:rowOff>38100</xdr:rowOff>
              </to>
            </anchor>
          </controlPr>
        </control>
      </mc:Choice>
      <mc:Fallback>
        <control shapeId="38918" r:id="rId8" name="lblFAC_Suivi_CC_Hover"/>
      </mc:Fallback>
    </mc:AlternateContent>
    <mc:AlternateContent xmlns:mc="http://schemas.openxmlformats.org/markup-compatibility/2006">
      <mc:Choice Requires="x14">
        <control shapeId="38917" r:id="rId9" name="lblMinAll_Hover">
          <controlPr defaultSize="0" autoLine="0" autoPict="0" r:id="rId10">
            <anchor moveWithCells="1">
              <from>
                <xdr:col>0</xdr:col>
                <xdr:colOff>0</xdr:colOff>
                <xdr:row>1</xdr:row>
                <xdr:rowOff>47625</xdr:rowOff>
              </from>
              <to>
                <xdr:col>0</xdr:col>
                <xdr:colOff>3238500</xdr:colOff>
                <xdr:row>27</xdr:row>
                <xdr:rowOff>104775</xdr:rowOff>
              </to>
            </anchor>
          </controlPr>
        </control>
      </mc:Choice>
      <mc:Fallback>
        <control shapeId="38917" r:id="rId9" name="lblMinAll_Hover"/>
      </mc:Fallback>
    </mc:AlternateContent>
    <mc:AlternateContent xmlns:mc="http://schemas.openxmlformats.org/markup-compatibility/2006">
      <mc:Choice Requires="x14">
        <control shapeId="38916" r:id="rId11" name="lblFAC_Prep_Hover">
          <controlPr defaultSize="0" autoLine="0" autoPict="0" r:id="rId5">
            <anchor moveWithCells="1">
              <from>
                <xdr:col>0</xdr:col>
                <xdr:colOff>0</xdr:colOff>
                <xdr:row>2</xdr:row>
                <xdr:rowOff>28575</xdr:rowOff>
              </from>
              <to>
                <xdr:col>0</xdr:col>
                <xdr:colOff>1438275</xdr:colOff>
                <xdr:row>5</xdr:row>
                <xdr:rowOff>180975</xdr:rowOff>
              </to>
            </anchor>
          </controlPr>
        </control>
      </mc:Choice>
      <mc:Fallback>
        <control shapeId="38916" r:id="rId11" name="lblFAC_Prep_Hover"/>
      </mc:Fallback>
    </mc:AlternateContent>
  </controls>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A9FDC-1857-4708-A7B0-F79BF048D14E}">
  <sheetPr codeName="wshMenuGL">
    <pageSetUpPr autoPageBreaks="0"/>
  </sheetPr>
  <dimension ref="A1:J22"/>
  <sheetViews>
    <sheetView zoomScaleNormal="100" workbookViewId="0"/>
  </sheetViews>
  <sheetFormatPr baseColWidth="10" defaultColWidth="10.7109375" defaultRowHeight="15" x14ac:dyDescent="0.25"/>
  <cols>
    <col min="1" max="1" width="50.7109375" customWidth="1"/>
    <col min="2" max="2" width="10.7109375" customWidth="1"/>
    <col min="5" max="5" width="19.5703125" bestFit="1" customWidth="1"/>
  </cols>
  <sheetData>
    <row r="1" spans="1:10" ht="39.950000000000003" customHeight="1" thickBot="1" x14ac:dyDescent="0.3">
      <c r="A1" s="386" t="s">
        <v>201</v>
      </c>
    </row>
    <row r="2" spans="1:10" ht="15" customHeight="1" x14ac:dyDescent="0.25">
      <c r="A2" s="385"/>
      <c r="D2" s="1"/>
      <c r="E2" s="1"/>
      <c r="F2" s="1"/>
      <c r="G2" s="1"/>
      <c r="H2" s="1"/>
      <c r="I2" s="1"/>
      <c r="J2" s="1"/>
    </row>
    <row r="3" spans="1:10" x14ac:dyDescent="0.25">
      <c r="A3" s="385"/>
      <c r="D3" s="1"/>
      <c r="E3" s="3"/>
      <c r="F3" s="1"/>
      <c r="G3" s="8"/>
      <c r="H3" s="8"/>
      <c r="I3" s="8"/>
      <c r="J3" s="8"/>
    </row>
    <row r="4" spans="1:10" x14ac:dyDescent="0.25">
      <c r="A4" s="385" t="s">
        <v>12</v>
      </c>
      <c r="D4" s="1"/>
      <c r="E4" s="3"/>
      <c r="F4" s="1"/>
      <c r="G4" s="8"/>
      <c r="H4" s="8"/>
      <c r="I4" s="8"/>
      <c r="J4" s="8"/>
    </row>
    <row r="5" spans="1:10" x14ac:dyDescent="0.25">
      <c r="A5" s="385"/>
      <c r="D5" s="1"/>
      <c r="E5" s="3"/>
      <c r="F5" s="1"/>
      <c r="G5" s="8"/>
      <c r="H5" s="8"/>
      <c r="I5" s="8"/>
      <c r="J5" s="8"/>
    </row>
    <row r="6" spans="1:10" x14ac:dyDescent="0.25">
      <c r="A6" s="385"/>
      <c r="D6" s="1"/>
      <c r="E6" s="3"/>
      <c r="F6" s="1"/>
      <c r="G6" s="8"/>
      <c r="H6" s="8"/>
      <c r="I6" s="8"/>
      <c r="J6" s="8"/>
    </row>
    <row r="7" spans="1:10" x14ac:dyDescent="0.25">
      <c r="A7" s="385"/>
      <c r="D7" s="1"/>
      <c r="E7" s="3"/>
      <c r="F7" s="1"/>
      <c r="G7" s="8"/>
      <c r="H7" s="8"/>
      <c r="I7" s="8"/>
      <c r="J7" s="8"/>
    </row>
    <row r="8" spans="1:10" x14ac:dyDescent="0.25">
      <c r="A8" s="385"/>
      <c r="D8" s="1"/>
      <c r="E8" s="3"/>
      <c r="F8" s="1"/>
      <c r="G8" s="8"/>
      <c r="H8" s="8"/>
      <c r="I8" s="8"/>
      <c r="J8" s="8"/>
    </row>
    <row r="9" spans="1:10" x14ac:dyDescent="0.25">
      <c r="A9" s="385"/>
      <c r="D9" s="1"/>
      <c r="E9" s="3"/>
      <c r="F9" s="1"/>
      <c r="G9" s="8"/>
      <c r="H9" s="8"/>
      <c r="I9" s="8"/>
      <c r="J9" s="8"/>
    </row>
    <row r="10" spans="1:10" x14ac:dyDescent="0.25">
      <c r="A10" s="385"/>
      <c r="D10" s="1"/>
      <c r="E10" s="3"/>
      <c r="F10" s="1"/>
      <c r="G10" s="8"/>
      <c r="H10" s="8"/>
      <c r="I10" s="8"/>
      <c r="J10" s="8"/>
    </row>
    <row r="11" spans="1:10" x14ac:dyDescent="0.25">
      <c r="A11" s="385"/>
      <c r="D11" s="1"/>
      <c r="E11" s="3"/>
      <c r="F11" s="1"/>
      <c r="G11" s="8"/>
      <c r="H11" s="8"/>
      <c r="I11" s="8"/>
      <c r="J11" s="8"/>
    </row>
    <row r="12" spans="1:10" x14ac:dyDescent="0.25">
      <c r="A12" s="385"/>
      <c r="D12" s="1"/>
      <c r="E12" s="3"/>
      <c r="F12" s="1"/>
      <c r="G12" s="8"/>
      <c r="H12" s="8"/>
      <c r="I12" s="8"/>
      <c r="J12" s="8"/>
    </row>
    <row r="13" spans="1:10" x14ac:dyDescent="0.25">
      <c r="A13" s="385"/>
    </row>
    <row r="14" spans="1:10" x14ac:dyDescent="0.25">
      <c r="A14" s="385"/>
    </row>
    <row r="15" spans="1:10" x14ac:dyDescent="0.25">
      <c r="A15" s="385"/>
    </row>
    <row r="16" spans="1:10" x14ac:dyDescent="0.25">
      <c r="A16" s="385"/>
    </row>
    <row r="17" spans="1:1" x14ac:dyDescent="0.25">
      <c r="A17" s="385"/>
    </row>
    <row r="18" spans="1:1" x14ac:dyDescent="0.25">
      <c r="A18" s="385"/>
    </row>
    <row r="19" spans="1:1" x14ac:dyDescent="0.25">
      <c r="A19" s="385"/>
    </row>
    <row r="20" spans="1:1" x14ac:dyDescent="0.25">
      <c r="A20" s="385"/>
    </row>
    <row r="21" spans="1:1" x14ac:dyDescent="0.25">
      <c r="A21" s="385"/>
    </row>
    <row r="22" spans="1:1" x14ac:dyDescent="0.25">
      <c r="A22" s="385"/>
    </row>
  </sheetData>
  <sheetProtection sheet="1" objects="1" scenarios="1" selectLockedCells="1"/>
  <sortState xmlns:xlrd2="http://schemas.microsoft.com/office/spreadsheetml/2017/richdata2" ref="D3:J12">
    <sortCondition ref="G3:G12"/>
    <sortCondition ref="F3:F12"/>
  </sortState>
  <printOptions horizontalCentered="1" verticalCentered="1"/>
  <pageMargins left="0.70866141732283472" right="0.70866141732283472" top="0.74803149606299213" bottom="0.74803149606299213" header="0.31496062992125984" footer="0.31496062992125984"/>
  <pageSetup orientation="portrait" horizontalDpi="4294967293" r:id="rId1"/>
  <drawing r:id="rId2"/>
  <legacyDrawing r:id="rId3"/>
  <controls>
    <mc:AlternateContent xmlns:mc="http://schemas.openxmlformats.org/markup-compatibility/2006">
      <mc:Choice Requires="x14">
        <control shapeId="44037" r:id="rId4" name="lblMinAll_Hover">
          <controlPr defaultSize="0" autoLine="0" autoPict="0" r:id="rId5">
            <anchor moveWithCells="1">
              <from>
                <xdr:col>0</xdr:col>
                <xdr:colOff>0</xdr:colOff>
                <xdr:row>1</xdr:row>
                <xdr:rowOff>133350</xdr:rowOff>
              </from>
              <to>
                <xdr:col>0</xdr:col>
                <xdr:colOff>1800225</xdr:colOff>
                <xdr:row>21</xdr:row>
                <xdr:rowOff>19050</xdr:rowOff>
              </to>
            </anchor>
          </controlPr>
        </control>
      </mc:Choice>
      <mc:Fallback>
        <control shapeId="44037" r:id="rId4" name="lblMinAll_Hover"/>
      </mc:Fallback>
    </mc:AlternateContent>
    <mc:AlternateContent xmlns:mc="http://schemas.openxmlformats.org/markup-compatibility/2006">
      <mc:Choice Requires="x14">
        <control shapeId="44036" r:id="rId6" name="lblEF_Hover">
          <controlPr defaultSize="0" autoLine="0" autoPict="0" r:id="rId7">
            <anchor moveWithCells="1">
              <from>
                <xdr:col>0</xdr:col>
                <xdr:colOff>9525</xdr:colOff>
                <xdr:row>16</xdr:row>
                <xdr:rowOff>47625</xdr:rowOff>
              </from>
              <to>
                <xdr:col>0</xdr:col>
                <xdr:colOff>1085850</xdr:colOff>
                <xdr:row>20</xdr:row>
                <xdr:rowOff>9525</xdr:rowOff>
              </to>
            </anchor>
          </controlPr>
        </control>
      </mc:Choice>
      <mc:Fallback>
        <control shapeId="44036" r:id="rId6" name="lblEF_Hover"/>
      </mc:Fallback>
    </mc:AlternateContent>
    <mc:AlternateContent xmlns:mc="http://schemas.openxmlformats.org/markup-compatibility/2006">
      <mc:Choice Requires="x14">
        <control shapeId="44035" r:id="rId8" name="lblGL_Report_Hover">
          <controlPr defaultSize="0" autoLine="0" autoPict="0" r:id="rId7">
            <anchor moveWithCells="1">
              <from>
                <xdr:col>0</xdr:col>
                <xdr:colOff>0</xdr:colOff>
                <xdr:row>11</xdr:row>
                <xdr:rowOff>114300</xdr:rowOff>
              </from>
              <to>
                <xdr:col>0</xdr:col>
                <xdr:colOff>1076325</xdr:colOff>
                <xdr:row>15</xdr:row>
                <xdr:rowOff>76200</xdr:rowOff>
              </to>
            </anchor>
          </controlPr>
        </control>
      </mc:Choice>
      <mc:Fallback>
        <control shapeId="44035" r:id="rId8" name="lblGL_Report_Hover"/>
      </mc:Fallback>
    </mc:AlternateContent>
    <mc:AlternateContent xmlns:mc="http://schemas.openxmlformats.org/markup-compatibility/2006">
      <mc:Choice Requires="x14">
        <control shapeId="44034" r:id="rId9" name="lblBV_Hover">
          <controlPr defaultSize="0" autoLine="0" autoPict="0" r:id="rId7">
            <anchor moveWithCells="1">
              <from>
                <xdr:col>0</xdr:col>
                <xdr:colOff>0</xdr:colOff>
                <xdr:row>6</xdr:row>
                <xdr:rowOff>180975</xdr:rowOff>
              </from>
              <to>
                <xdr:col>0</xdr:col>
                <xdr:colOff>1076325</xdr:colOff>
                <xdr:row>10</xdr:row>
                <xdr:rowOff>142875</xdr:rowOff>
              </to>
            </anchor>
          </controlPr>
        </control>
      </mc:Choice>
      <mc:Fallback>
        <control shapeId="44034" r:id="rId9" name="lblBV_Hover"/>
      </mc:Fallback>
    </mc:AlternateContent>
    <mc:AlternateContent xmlns:mc="http://schemas.openxmlformats.org/markup-compatibility/2006">
      <mc:Choice Requires="x14">
        <control shapeId="44033" r:id="rId10" name="lblJE_Hover">
          <controlPr defaultSize="0" autoLine="0" autoPict="0" r:id="rId7">
            <anchor moveWithCells="1">
              <from>
                <xdr:col>0</xdr:col>
                <xdr:colOff>0</xdr:colOff>
                <xdr:row>2</xdr:row>
                <xdr:rowOff>57150</xdr:rowOff>
              </from>
              <to>
                <xdr:col>0</xdr:col>
                <xdr:colOff>1076325</xdr:colOff>
                <xdr:row>6</xdr:row>
                <xdr:rowOff>19050</xdr:rowOff>
              </to>
            </anchor>
          </controlPr>
        </control>
      </mc:Choice>
      <mc:Fallback>
        <control shapeId="44033" r:id="rId10" name="lblJE_Hover"/>
      </mc:Fallback>
    </mc:AlternateContent>
  </control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B6D6C-412F-4540-A90C-75B322369EBD}">
  <sheetPr codeName="wshMenuTEC">
    <pageSetUpPr autoPageBreaks="0"/>
  </sheetPr>
  <dimension ref="A1:A19"/>
  <sheetViews>
    <sheetView zoomScaleNormal="100" workbookViewId="0">
      <selection activeCell="K17" sqref="K17"/>
    </sheetView>
  </sheetViews>
  <sheetFormatPr baseColWidth="10" defaultColWidth="10.7109375" defaultRowHeight="15" x14ac:dyDescent="0.25"/>
  <cols>
    <col min="1" max="1" width="50.7109375" customWidth="1"/>
    <col min="5" max="5" width="10.7109375" customWidth="1"/>
  </cols>
  <sheetData>
    <row r="1" spans="1:1" ht="39.950000000000003" customHeight="1" thickBot="1" x14ac:dyDescent="0.3">
      <c r="A1" s="382" t="s">
        <v>106</v>
      </c>
    </row>
    <row r="2" spans="1:1" ht="15" customHeight="1" x14ac:dyDescent="0.25">
      <c r="A2" s="527"/>
    </row>
    <row r="3" spans="1:1" ht="15" customHeight="1" x14ac:dyDescent="0.25">
      <c r="A3" s="528" t="e" vm="1">
        <v>#VALUE!</v>
      </c>
    </row>
    <row r="4" spans="1:1" ht="15" customHeight="1" x14ac:dyDescent="0.25">
      <c r="A4" s="528"/>
    </row>
    <row r="5" spans="1:1" ht="15" customHeight="1" x14ac:dyDescent="0.25">
      <c r="A5" s="528"/>
    </row>
    <row r="6" spans="1:1" ht="15" customHeight="1" x14ac:dyDescent="0.25">
      <c r="A6" s="528"/>
    </row>
    <row r="7" spans="1:1" ht="15" customHeight="1" x14ac:dyDescent="0.25">
      <c r="A7" s="528"/>
    </row>
    <row r="8" spans="1:1" ht="15" customHeight="1" x14ac:dyDescent="0.25">
      <c r="A8" s="528"/>
    </row>
    <row r="9" spans="1:1" ht="15" customHeight="1" x14ac:dyDescent="0.25">
      <c r="A9" s="528"/>
    </row>
    <row r="10" spans="1:1" ht="15" customHeight="1" x14ac:dyDescent="0.25">
      <c r="A10" s="528"/>
    </row>
    <row r="11" spans="1:1" ht="15" customHeight="1" x14ac:dyDescent="0.25">
      <c r="A11" s="528"/>
    </row>
    <row r="12" spans="1:1" ht="15" customHeight="1" x14ac:dyDescent="0.25">
      <c r="A12" s="528"/>
    </row>
    <row r="13" spans="1:1" ht="15" customHeight="1" x14ac:dyDescent="0.25">
      <c r="A13" s="528"/>
    </row>
    <row r="14" spans="1:1" ht="15" customHeight="1" x14ac:dyDescent="0.25">
      <c r="A14" s="528"/>
    </row>
    <row r="15" spans="1:1" ht="15" customHeight="1" x14ac:dyDescent="0.25">
      <c r="A15" s="528"/>
    </row>
    <row r="16" spans="1:1" ht="15" customHeight="1" x14ac:dyDescent="0.25">
      <c r="A16" s="528"/>
    </row>
    <row r="17" spans="1:1" ht="15" customHeight="1" x14ac:dyDescent="0.25">
      <c r="A17" s="528"/>
    </row>
    <row r="18" spans="1:1" ht="15" customHeight="1" thickBot="1" x14ac:dyDescent="0.3">
      <c r="A18" s="529"/>
    </row>
    <row r="19" spans="1:1" ht="15" customHeight="1" x14ac:dyDescent="0.25"/>
  </sheetData>
  <sheetProtection sheet="1" objects="1" scenarios="1" selectLockedCells="1"/>
  <sortState xmlns:xlrd2="http://schemas.microsoft.com/office/spreadsheetml/2017/richdata2" ref="D3:J8">
    <sortCondition ref="G3:G8"/>
    <sortCondition ref="F3:F8"/>
  </sortState>
  <printOptions horizontalCentered="1" verticalCentered="1"/>
  <pageMargins left="0.70866141732283472" right="0.70866141732283472" top="0.74803149606299213" bottom="0.74803149606299213" header="0.31496062992125984" footer="0.31496062992125984"/>
  <pageSetup orientation="portrait" horizontalDpi="4294967293"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60602-C19E-4FED-ADA4-C1ABA51DF141}">
  <sheetPr codeName="wshTEC_Analyse">
    <outlinePr summaryBelow="0"/>
  </sheetPr>
  <dimension ref="A1:P760"/>
  <sheetViews>
    <sheetView topLeftCell="C1" zoomScale="95" zoomScaleNormal="95" workbookViewId="0">
      <pane ySplit="2190" topLeftCell="A18" activePane="bottomLeft"/>
      <selection activeCell="H3" sqref="H3"/>
      <selection pane="bottomLeft" activeCell="F41" sqref="F41"/>
    </sheetView>
  </sheetViews>
  <sheetFormatPr baseColWidth="10" defaultRowHeight="15" outlineLevelRow="2" x14ac:dyDescent="0.25"/>
  <cols>
    <col min="1" max="1" width="7" style="674" hidden="1" customWidth="1"/>
    <col min="2" max="2" width="7" style="380" hidden="1" customWidth="1"/>
    <col min="3" max="3" width="68.5703125" style="85" customWidth="1"/>
    <col min="4" max="4" width="13.7109375" style="526" customWidth="1"/>
    <col min="5" max="5" width="13.7109375" style="5" customWidth="1"/>
    <col min="6" max="6" width="7.7109375" style="467" customWidth="1"/>
    <col min="7" max="7" width="64.140625" style="85" customWidth="1"/>
    <col min="8" max="8" width="15" style="916" bestFit="1" customWidth="1"/>
    <col min="9" max="9" width="5.7109375" style="901" customWidth="1"/>
    <col min="10" max="10" width="6.7109375" customWidth="1"/>
    <col min="11" max="11" width="9.7109375" customWidth="1"/>
    <col min="12" max="12" width="10.7109375" customWidth="1"/>
    <col min="13" max="13" width="11.7109375" customWidth="1"/>
    <col min="14" max="14" width="15.7109375" customWidth="1"/>
    <col min="15" max="15" width="10.7109375" customWidth="1"/>
    <col min="17" max="17" width="12.7109375" style="4" customWidth="1"/>
    <col min="18" max="16384" width="11.42578125" style="4"/>
  </cols>
  <sheetData>
    <row r="1" spans="1:9" ht="35.1" customHeight="1" x14ac:dyDescent="0.25">
      <c r="A1" s="839"/>
      <c r="B1" s="840"/>
      <c r="C1" s="672" t="s">
        <v>15984</v>
      </c>
      <c r="D1" s="672"/>
      <c r="E1" s="672"/>
      <c r="F1" s="841"/>
      <c r="G1" s="672"/>
      <c r="H1" s="912"/>
      <c r="I1" s="913"/>
    </row>
    <row r="2" spans="1:9" ht="15.75" x14ac:dyDescent="0.25">
      <c r="A2" s="673"/>
      <c r="B2" s="543"/>
      <c r="C2" s="914"/>
      <c r="D2" s="4"/>
      <c r="G2" s="911"/>
      <c r="H2" s="915"/>
    </row>
    <row r="3" spans="1:9" ht="18.75" x14ac:dyDescent="0.25">
      <c r="A3" s="673"/>
      <c r="B3" s="543"/>
      <c r="C3" s="914"/>
      <c r="D3" s="4"/>
      <c r="G3" s="911" t="s">
        <v>11326</v>
      </c>
      <c r="H3" s="917">
        <v>45538</v>
      </c>
    </row>
    <row r="4" spans="1:9" ht="15.75" hidden="1" x14ac:dyDescent="0.25">
      <c r="A4" s="673"/>
      <c r="B4" s="543"/>
      <c r="C4" s="914"/>
      <c r="D4" s="4"/>
      <c r="G4" s="911"/>
      <c r="H4" s="4"/>
    </row>
    <row r="5" spans="1:9" x14ac:dyDescent="0.25">
      <c r="A5"/>
      <c r="B5"/>
      <c r="C5"/>
      <c r="D5"/>
      <c r="E5"/>
      <c r="F5"/>
      <c r="G5"/>
      <c r="H5"/>
    </row>
    <row r="6" spans="1:9" ht="15.75" x14ac:dyDescent="0.25">
      <c r="A6"/>
      <c r="B6"/>
      <c r="C6" s="1119" t="s">
        <v>20038</v>
      </c>
      <c r="D6" s="1117">
        <f>SUM(D7:D760)</f>
        <v>136880</v>
      </c>
      <c r="E6" s="13"/>
      <c r="F6"/>
      <c r="G6"/>
      <c r="H6" s="1118">
        <f>SUBTOTAL(9,H8:H760)</f>
        <v>771.54999999999836</v>
      </c>
    </row>
    <row r="7" spans="1:9" outlineLevel="1" collapsed="1" x14ac:dyDescent="0.25">
      <c r="A7"/>
      <c r="B7"/>
      <c r="C7" s="1120" t="s">
        <v>18919</v>
      </c>
      <c r="D7"/>
      <c r="E7" s="13"/>
      <c r="F7"/>
      <c r="G7"/>
      <c r="H7" s="182">
        <f>SUBTOTAL(9,H8:H10)</f>
        <v>2.9</v>
      </c>
    </row>
    <row r="8" spans="1:9" hidden="1" outlineLevel="2" x14ac:dyDescent="0.25">
      <c r="A8">
        <v>198</v>
      </c>
      <c r="B8">
        <v>1</v>
      </c>
      <c r="C8" t="s">
        <v>17555</v>
      </c>
      <c r="D8"/>
      <c r="E8" s="13">
        <v>45504</v>
      </c>
      <c r="F8" t="s">
        <v>5</v>
      </c>
      <c r="G8" t="s">
        <v>11836</v>
      </c>
      <c r="H8" s="182">
        <v>0.75</v>
      </c>
    </row>
    <row r="9" spans="1:9" hidden="1" outlineLevel="2" x14ac:dyDescent="0.25">
      <c r="A9">
        <v>368</v>
      </c>
      <c r="B9">
        <v>1</v>
      </c>
      <c r="C9" t="s">
        <v>17555</v>
      </c>
      <c r="D9"/>
      <c r="E9" s="13">
        <v>45509</v>
      </c>
      <c r="F9" t="s">
        <v>5</v>
      </c>
      <c r="G9" t="s">
        <v>16443</v>
      </c>
      <c r="H9" s="182">
        <v>0.4</v>
      </c>
    </row>
    <row r="10" spans="1:9" hidden="1" outlineLevel="2" x14ac:dyDescent="0.25">
      <c r="A10">
        <v>400</v>
      </c>
      <c r="B10">
        <v>1</v>
      </c>
      <c r="C10" t="s">
        <v>17555</v>
      </c>
      <c r="D10"/>
      <c r="E10" s="13">
        <v>45511</v>
      </c>
      <c r="F10" t="s">
        <v>5</v>
      </c>
      <c r="G10" t="s">
        <v>16475</v>
      </c>
      <c r="H10" s="182">
        <v>1.75</v>
      </c>
    </row>
    <row r="11" spans="1:9" outlineLevel="1" collapsed="1" x14ac:dyDescent="0.25">
      <c r="A11"/>
      <c r="B11"/>
      <c r="C11" s="1120" t="s">
        <v>20037</v>
      </c>
      <c r="D11"/>
      <c r="E11" s="13"/>
      <c r="F11"/>
      <c r="G11"/>
      <c r="H11" s="182">
        <f>SUBTOTAL(9,H12:H15)</f>
        <v>2.65</v>
      </c>
    </row>
    <row r="12" spans="1:9" hidden="1" outlineLevel="2" x14ac:dyDescent="0.25">
      <c r="A12">
        <v>81</v>
      </c>
      <c r="B12">
        <v>1</v>
      </c>
      <c r="C12" t="s">
        <v>19609</v>
      </c>
      <c r="D12"/>
      <c r="E12" s="13">
        <v>45446</v>
      </c>
      <c r="F12" t="s">
        <v>5</v>
      </c>
      <c r="G12" t="s">
        <v>11720</v>
      </c>
      <c r="H12" s="182">
        <v>1.5</v>
      </c>
    </row>
    <row r="13" spans="1:9" hidden="1" outlineLevel="2" x14ac:dyDescent="0.25">
      <c r="A13">
        <v>89</v>
      </c>
      <c r="B13">
        <v>1</v>
      </c>
      <c r="C13" t="s">
        <v>19609</v>
      </c>
      <c r="D13"/>
      <c r="E13" s="13">
        <v>45454</v>
      </c>
      <c r="F13" t="s">
        <v>5</v>
      </c>
      <c r="G13" t="s">
        <v>11728</v>
      </c>
      <c r="H13" s="182">
        <v>0.4</v>
      </c>
    </row>
    <row r="14" spans="1:9" hidden="1" outlineLevel="2" x14ac:dyDescent="0.25">
      <c r="A14">
        <v>94</v>
      </c>
      <c r="B14">
        <v>1</v>
      </c>
      <c r="C14" t="s">
        <v>19609</v>
      </c>
      <c r="D14"/>
      <c r="E14" s="13">
        <v>45456</v>
      </c>
      <c r="F14" t="s">
        <v>5</v>
      </c>
      <c r="G14" t="s">
        <v>11733</v>
      </c>
      <c r="H14" s="182">
        <v>0.5</v>
      </c>
    </row>
    <row r="15" spans="1:9" hidden="1" outlineLevel="2" x14ac:dyDescent="0.25">
      <c r="A15">
        <v>96</v>
      </c>
      <c r="B15">
        <v>1</v>
      </c>
      <c r="C15" t="s">
        <v>19609</v>
      </c>
      <c r="D15"/>
      <c r="E15" s="13">
        <v>45457</v>
      </c>
      <c r="F15" t="s">
        <v>5</v>
      </c>
      <c r="G15" t="s">
        <v>11735</v>
      </c>
      <c r="H15" s="182">
        <v>0.25</v>
      </c>
    </row>
    <row r="16" spans="1:9" outlineLevel="1" collapsed="1" x14ac:dyDescent="0.25">
      <c r="A16"/>
      <c r="B16"/>
      <c r="C16" s="1120" t="s">
        <v>18918</v>
      </c>
      <c r="D16"/>
      <c r="E16" s="13"/>
      <c r="F16"/>
      <c r="G16"/>
      <c r="H16" s="182">
        <f>SUBTOTAL(9,H17:H17)</f>
        <v>0.25</v>
      </c>
    </row>
    <row r="17" spans="1:8" hidden="1" outlineLevel="2" x14ac:dyDescent="0.25">
      <c r="A17">
        <v>503</v>
      </c>
      <c r="B17">
        <v>3</v>
      </c>
      <c r="C17" t="s">
        <v>16682</v>
      </c>
      <c r="D17"/>
      <c r="E17" s="13">
        <v>45523</v>
      </c>
      <c r="F17" t="s">
        <v>11640</v>
      </c>
      <c r="G17" t="s">
        <v>17024</v>
      </c>
      <c r="H17" s="182">
        <v>0.25</v>
      </c>
    </row>
    <row r="18" spans="1:8" outlineLevel="1" collapsed="1" x14ac:dyDescent="0.25">
      <c r="A18"/>
      <c r="B18"/>
      <c r="C18" s="1120" t="s">
        <v>18917</v>
      </c>
      <c r="D18"/>
      <c r="E18" s="13"/>
      <c r="F18"/>
      <c r="G18"/>
      <c r="H18" s="182">
        <f>SUBTOTAL(9,H19:H38)</f>
        <v>19.850000000000001</v>
      </c>
    </row>
    <row r="19" spans="1:8" hidden="1" outlineLevel="2" x14ac:dyDescent="0.25">
      <c r="A19">
        <v>116</v>
      </c>
      <c r="B19">
        <v>1</v>
      </c>
      <c r="C19" t="s">
        <v>17418</v>
      </c>
      <c r="D19"/>
      <c r="E19" s="13">
        <v>45471</v>
      </c>
      <c r="F19" t="s">
        <v>5</v>
      </c>
      <c r="G19" t="s">
        <v>11755</v>
      </c>
      <c r="H19" s="182">
        <v>0.5</v>
      </c>
    </row>
    <row r="20" spans="1:8" hidden="1" outlineLevel="2" x14ac:dyDescent="0.25">
      <c r="A20">
        <v>118</v>
      </c>
      <c r="B20">
        <v>1</v>
      </c>
      <c r="C20" t="s">
        <v>17418</v>
      </c>
      <c r="D20"/>
      <c r="E20" s="13">
        <v>45475</v>
      </c>
      <c r="F20" t="s">
        <v>5</v>
      </c>
      <c r="G20" t="s">
        <v>16036</v>
      </c>
      <c r="H20" s="182">
        <v>0.4</v>
      </c>
    </row>
    <row r="21" spans="1:8" hidden="1" outlineLevel="2" x14ac:dyDescent="0.25">
      <c r="A21">
        <v>123</v>
      </c>
      <c r="B21">
        <v>1</v>
      </c>
      <c r="C21" t="s">
        <v>17418</v>
      </c>
      <c r="D21"/>
      <c r="E21" s="13">
        <v>45478</v>
      </c>
      <c r="F21" t="s">
        <v>5</v>
      </c>
      <c r="G21" t="s">
        <v>11760</v>
      </c>
      <c r="H21" s="182">
        <v>0.5</v>
      </c>
    </row>
    <row r="22" spans="1:8" hidden="1" outlineLevel="2" x14ac:dyDescent="0.25">
      <c r="A22">
        <v>131</v>
      </c>
      <c r="B22">
        <v>1</v>
      </c>
      <c r="C22" t="s">
        <v>17418</v>
      </c>
      <c r="D22"/>
      <c r="E22" s="13">
        <v>45481</v>
      </c>
      <c r="F22" t="s">
        <v>5</v>
      </c>
      <c r="G22" t="s">
        <v>11768</v>
      </c>
      <c r="H22" s="182">
        <v>0.4</v>
      </c>
    </row>
    <row r="23" spans="1:8" hidden="1" outlineLevel="2" x14ac:dyDescent="0.25">
      <c r="A23">
        <v>135</v>
      </c>
      <c r="B23">
        <v>1</v>
      </c>
      <c r="C23" t="s">
        <v>17418</v>
      </c>
      <c r="D23"/>
      <c r="E23" s="13">
        <v>45482</v>
      </c>
      <c r="F23" t="s">
        <v>5</v>
      </c>
      <c r="G23" t="s">
        <v>11772</v>
      </c>
      <c r="H23" s="182">
        <v>0.75</v>
      </c>
    </row>
    <row r="24" spans="1:8" hidden="1" outlineLevel="2" x14ac:dyDescent="0.25">
      <c r="A24">
        <v>233</v>
      </c>
      <c r="B24">
        <v>2</v>
      </c>
      <c r="C24" t="s">
        <v>17418</v>
      </c>
      <c r="D24"/>
      <c r="E24" s="13">
        <v>45485</v>
      </c>
      <c r="F24" t="s">
        <v>133</v>
      </c>
      <c r="G24" t="s">
        <v>11870</v>
      </c>
      <c r="H24" s="182">
        <v>1.8</v>
      </c>
    </row>
    <row r="25" spans="1:8" hidden="1" outlineLevel="2" x14ac:dyDescent="0.25">
      <c r="A25">
        <v>234</v>
      </c>
      <c r="B25">
        <v>2</v>
      </c>
      <c r="C25" t="s">
        <v>17418</v>
      </c>
      <c r="D25"/>
      <c r="E25" s="13">
        <v>45488</v>
      </c>
      <c r="F25" t="s">
        <v>133</v>
      </c>
      <c r="G25" t="s">
        <v>11871</v>
      </c>
      <c r="H25" s="182">
        <v>1.7</v>
      </c>
    </row>
    <row r="26" spans="1:8" hidden="1" outlineLevel="2" x14ac:dyDescent="0.25">
      <c r="A26">
        <v>237</v>
      </c>
      <c r="B26">
        <v>2</v>
      </c>
      <c r="C26" t="s">
        <v>17418</v>
      </c>
      <c r="D26"/>
      <c r="E26" s="13">
        <v>45491</v>
      </c>
      <c r="F26" t="s">
        <v>133</v>
      </c>
      <c r="G26" t="s">
        <v>11874</v>
      </c>
      <c r="H26" s="182">
        <v>1.2</v>
      </c>
    </row>
    <row r="27" spans="1:8" hidden="1" outlineLevel="2" x14ac:dyDescent="0.25">
      <c r="A27">
        <v>154</v>
      </c>
      <c r="B27">
        <v>1</v>
      </c>
      <c r="C27" t="s">
        <v>17418</v>
      </c>
      <c r="D27"/>
      <c r="E27" s="13">
        <v>45493</v>
      </c>
      <c r="F27" t="s">
        <v>5</v>
      </c>
      <c r="G27" t="s">
        <v>11791</v>
      </c>
      <c r="H27" s="182">
        <v>0.5</v>
      </c>
    </row>
    <row r="28" spans="1:8" hidden="1" outlineLevel="2" x14ac:dyDescent="0.25">
      <c r="A28">
        <v>155</v>
      </c>
      <c r="B28">
        <v>1</v>
      </c>
      <c r="C28" t="s">
        <v>17418</v>
      </c>
      <c r="D28"/>
      <c r="E28" s="13">
        <v>45493</v>
      </c>
      <c r="F28" t="s">
        <v>5</v>
      </c>
      <c r="G28" t="s">
        <v>11792</v>
      </c>
      <c r="H28" s="182">
        <v>0.4</v>
      </c>
    </row>
    <row r="29" spans="1:8" hidden="1" outlineLevel="2" x14ac:dyDescent="0.25">
      <c r="A29">
        <v>162</v>
      </c>
      <c r="B29">
        <v>1</v>
      </c>
      <c r="C29" t="s">
        <v>17418</v>
      </c>
      <c r="D29"/>
      <c r="E29" s="13">
        <v>45495</v>
      </c>
      <c r="F29" t="s">
        <v>5</v>
      </c>
      <c r="G29" t="s">
        <v>11799</v>
      </c>
      <c r="H29" s="182">
        <v>3.5</v>
      </c>
    </row>
    <row r="30" spans="1:8" hidden="1" outlineLevel="2" x14ac:dyDescent="0.25">
      <c r="A30">
        <v>238</v>
      </c>
      <c r="B30">
        <v>2</v>
      </c>
      <c r="C30" t="s">
        <v>17418</v>
      </c>
      <c r="D30"/>
      <c r="E30" s="13">
        <v>45495</v>
      </c>
      <c r="F30" t="s">
        <v>133</v>
      </c>
      <c r="G30" t="s">
        <v>11875</v>
      </c>
      <c r="H30" s="182">
        <v>2.4</v>
      </c>
    </row>
    <row r="31" spans="1:8" hidden="1" outlineLevel="2" x14ac:dyDescent="0.25">
      <c r="A31">
        <v>243</v>
      </c>
      <c r="B31">
        <v>2</v>
      </c>
      <c r="C31" t="s">
        <v>17418</v>
      </c>
      <c r="D31"/>
      <c r="E31" s="13">
        <v>45497</v>
      </c>
      <c r="F31" t="s">
        <v>133</v>
      </c>
      <c r="G31" t="s">
        <v>11880</v>
      </c>
      <c r="H31" s="182">
        <v>0.9</v>
      </c>
    </row>
    <row r="32" spans="1:8" hidden="1" outlineLevel="2" x14ac:dyDescent="0.25">
      <c r="A32">
        <v>174</v>
      </c>
      <c r="B32">
        <v>1</v>
      </c>
      <c r="C32" t="s">
        <v>17418</v>
      </c>
      <c r="D32"/>
      <c r="E32" s="13">
        <v>45498</v>
      </c>
      <c r="F32" t="s">
        <v>5</v>
      </c>
      <c r="G32" t="s">
        <v>11811</v>
      </c>
      <c r="H32" s="182">
        <v>0.5</v>
      </c>
    </row>
    <row r="33" spans="1:8" hidden="1" outlineLevel="2" x14ac:dyDescent="0.25">
      <c r="A33">
        <v>245</v>
      </c>
      <c r="B33">
        <v>2</v>
      </c>
      <c r="C33" t="s">
        <v>17418</v>
      </c>
      <c r="D33"/>
      <c r="E33" s="13">
        <v>45498</v>
      </c>
      <c r="F33" t="s">
        <v>133</v>
      </c>
      <c r="G33" t="s">
        <v>11882</v>
      </c>
      <c r="H33" s="182">
        <v>0.5</v>
      </c>
    </row>
    <row r="34" spans="1:8" hidden="1" outlineLevel="2" x14ac:dyDescent="0.25">
      <c r="A34">
        <v>209</v>
      </c>
      <c r="B34">
        <v>1</v>
      </c>
      <c r="C34" t="s">
        <v>17418</v>
      </c>
      <c r="D34"/>
      <c r="E34" s="13">
        <v>45506</v>
      </c>
      <c r="F34" t="s">
        <v>5</v>
      </c>
      <c r="G34" t="s">
        <v>11847</v>
      </c>
      <c r="H34" s="182">
        <v>1</v>
      </c>
    </row>
    <row r="35" spans="1:8" hidden="1" outlineLevel="2" x14ac:dyDescent="0.25">
      <c r="A35">
        <v>210</v>
      </c>
      <c r="B35">
        <v>1</v>
      </c>
      <c r="C35" t="s">
        <v>17418</v>
      </c>
      <c r="D35"/>
      <c r="E35" s="13">
        <v>45506</v>
      </c>
      <c r="F35" t="s">
        <v>5</v>
      </c>
      <c r="G35" t="s">
        <v>11848</v>
      </c>
      <c r="H35" s="182">
        <v>0.4</v>
      </c>
    </row>
    <row r="36" spans="1:8" hidden="1" outlineLevel="2" x14ac:dyDescent="0.25">
      <c r="A36">
        <v>389</v>
      </c>
      <c r="B36">
        <v>1</v>
      </c>
      <c r="C36" t="s">
        <v>17418</v>
      </c>
      <c r="D36"/>
      <c r="E36" s="13">
        <v>45510</v>
      </c>
      <c r="F36" t="s">
        <v>5</v>
      </c>
      <c r="G36" t="s">
        <v>16464</v>
      </c>
      <c r="H36" s="182">
        <v>0.75</v>
      </c>
    </row>
    <row r="37" spans="1:8" hidden="1" outlineLevel="2" x14ac:dyDescent="0.25">
      <c r="A37">
        <v>629</v>
      </c>
      <c r="B37">
        <v>1</v>
      </c>
      <c r="C37" t="s">
        <v>17418</v>
      </c>
      <c r="D37"/>
      <c r="E37" s="13">
        <v>45530</v>
      </c>
      <c r="F37" t="s">
        <v>5</v>
      </c>
      <c r="G37" t="s">
        <v>19179</v>
      </c>
      <c r="H37" s="182">
        <v>1</v>
      </c>
    </row>
    <row r="38" spans="1:8" hidden="1" outlineLevel="2" x14ac:dyDescent="0.25">
      <c r="A38">
        <v>654</v>
      </c>
      <c r="B38">
        <v>1</v>
      </c>
      <c r="C38" t="s">
        <v>17418</v>
      </c>
      <c r="D38"/>
      <c r="E38" s="13">
        <v>45531</v>
      </c>
      <c r="F38" t="s">
        <v>5</v>
      </c>
      <c r="G38" t="s">
        <v>19306</v>
      </c>
      <c r="H38" s="182">
        <v>0.75</v>
      </c>
    </row>
    <row r="39" spans="1:8" outlineLevel="1" collapsed="1" x14ac:dyDescent="0.25">
      <c r="A39"/>
      <c r="B39"/>
      <c r="C39" s="1120" t="s">
        <v>19202</v>
      </c>
      <c r="D39"/>
      <c r="E39" s="13"/>
      <c r="F39"/>
      <c r="G39"/>
      <c r="H39" s="182">
        <f>SUBTOTAL(9,H40:H40)</f>
        <v>0.5</v>
      </c>
    </row>
    <row r="40" spans="1:8" hidden="1" outlineLevel="2" x14ac:dyDescent="0.25">
      <c r="A40">
        <v>636</v>
      </c>
      <c r="B40">
        <v>1</v>
      </c>
      <c r="C40" t="s">
        <v>17400</v>
      </c>
      <c r="D40"/>
      <c r="E40" s="13">
        <v>45531</v>
      </c>
      <c r="F40" t="s">
        <v>5</v>
      </c>
      <c r="G40" t="s">
        <v>19186</v>
      </c>
      <c r="H40" s="182">
        <v>0.5</v>
      </c>
    </row>
    <row r="41" spans="1:8" outlineLevel="1" collapsed="1" x14ac:dyDescent="0.25">
      <c r="A41"/>
      <c r="B41"/>
      <c r="C41" s="1120" t="s">
        <v>18916</v>
      </c>
      <c r="D41"/>
      <c r="E41" s="13"/>
      <c r="F41"/>
      <c r="G41"/>
      <c r="H41" s="182">
        <f>SUBTOTAL(9,H42:H42)</f>
        <v>0.75</v>
      </c>
    </row>
    <row r="42" spans="1:8" hidden="1" outlineLevel="2" x14ac:dyDescent="0.25">
      <c r="A42">
        <v>427</v>
      </c>
      <c r="B42">
        <v>1</v>
      </c>
      <c r="C42" t="s">
        <v>16502</v>
      </c>
      <c r="D42"/>
      <c r="E42" s="13">
        <v>45513</v>
      </c>
      <c r="F42" t="s">
        <v>5</v>
      </c>
      <c r="G42" t="s">
        <v>16503</v>
      </c>
      <c r="H42" s="182">
        <v>0.75</v>
      </c>
    </row>
    <row r="43" spans="1:8" outlineLevel="1" collapsed="1" x14ac:dyDescent="0.25">
      <c r="A43"/>
      <c r="B43"/>
      <c r="C43" s="1120" t="s">
        <v>18915</v>
      </c>
      <c r="D43"/>
      <c r="E43" s="13"/>
      <c r="F43"/>
      <c r="G43"/>
      <c r="H43" s="182">
        <f>SUBTOTAL(9,H44:H44)</f>
        <v>0.4</v>
      </c>
    </row>
    <row r="44" spans="1:8" hidden="1" outlineLevel="2" x14ac:dyDescent="0.25">
      <c r="A44">
        <v>379</v>
      </c>
      <c r="B44">
        <v>1</v>
      </c>
      <c r="C44" t="s">
        <v>18006</v>
      </c>
      <c r="D44"/>
      <c r="E44" s="13">
        <v>45510</v>
      </c>
      <c r="F44" t="s">
        <v>5</v>
      </c>
      <c r="G44" t="s">
        <v>16454</v>
      </c>
      <c r="H44" s="182">
        <v>0.4</v>
      </c>
    </row>
    <row r="45" spans="1:8" outlineLevel="1" collapsed="1" x14ac:dyDescent="0.25">
      <c r="A45"/>
      <c r="B45"/>
      <c r="C45" s="1120" t="s">
        <v>18914</v>
      </c>
      <c r="D45"/>
      <c r="E45" s="13"/>
      <c r="F45"/>
      <c r="G45"/>
      <c r="H45" s="182">
        <f>SUBTOTAL(9,H46:H59)</f>
        <v>20.099999999999998</v>
      </c>
    </row>
    <row r="46" spans="1:8" hidden="1" outlineLevel="2" x14ac:dyDescent="0.25">
      <c r="A46">
        <v>357</v>
      </c>
      <c r="B46">
        <v>1</v>
      </c>
      <c r="C46" t="s">
        <v>14124</v>
      </c>
      <c r="D46"/>
      <c r="E46" s="13">
        <v>45508</v>
      </c>
      <c r="F46" t="s">
        <v>5</v>
      </c>
      <c r="G46" t="s">
        <v>16433</v>
      </c>
      <c r="H46" s="182">
        <v>0.4</v>
      </c>
    </row>
    <row r="47" spans="1:8" hidden="1" outlineLevel="2" x14ac:dyDescent="0.25">
      <c r="A47">
        <v>370</v>
      </c>
      <c r="B47">
        <v>1</v>
      </c>
      <c r="C47" t="s">
        <v>14124</v>
      </c>
      <c r="D47"/>
      <c r="E47" s="13">
        <v>45509</v>
      </c>
      <c r="F47" t="s">
        <v>5</v>
      </c>
      <c r="G47" t="s">
        <v>16445</v>
      </c>
      <c r="H47" s="182">
        <v>2.75</v>
      </c>
    </row>
    <row r="48" spans="1:8" hidden="1" outlineLevel="2" x14ac:dyDescent="0.25">
      <c r="A48">
        <v>266</v>
      </c>
      <c r="B48">
        <v>4</v>
      </c>
      <c r="C48" t="s">
        <v>14124</v>
      </c>
      <c r="D48"/>
      <c r="E48" s="13">
        <v>45509</v>
      </c>
      <c r="F48" t="s">
        <v>11641</v>
      </c>
      <c r="G48" t="s">
        <v>15975</v>
      </c>
      <c r="H48" s="182">
        <v>2</v>
      </c>
    </row>
    <row r="49" spans="1:8" hidden="1" outlineLevel="2" x14ac:dyDescent="0.25">
      <c r="A49">
        <v>289</v>
      </c>
      <c r="B49">
        <v>4</v>
      </c>
      <c r="C49" t="s">
        <v>14124</v>
      </c>
      <c r="D49"/>
      <c r="E49" s="13">
        <v>45509</v>
      </c>
      <c r="F49" t="s">
        <v>11641</v>
      </c>
      <c r="G49" t="s">
        <v>15978</v>
      </c>
      <c r="H49" s="182">
        <v>2.5</v>
      </c>
    </row>
    <row r="50" spans="1:8" hidden="1" outlineLevel="2" x14ac:dyDescent="0.25">
      <c r="A50">
        <v>376</v>
      </c>
      <c r="B50">
        <v>1</v>
      </c>
      <c r="C50" t="s">
        <v>14124</v>
      </c>
      <c r="D50"/>
      <c r="E50" s="13">
        <v>45510</v>
      </c>
      <c r="F50" t="s">
        <v>5</v>
      </c>
      <c r="G50" t="s">
        <v>16451</v>
      </c>
      <c r="H50" s="182">
        <v>2.75</v>
      </c>
    </row>
    <row r="51" spans="1:8" hidden="1" outlineLevel="2" x14ac:dyDescent="0.25">
      <c r="A51">
        <v>407</v>
      </c>
      <c r="B51">
        <v>1</v>
      </c>
      <c r="C51" t="s">
        <v>14124</v>
      </c>
      <c r="D51"/>
      <c r="E51" s="13">
        <v>45511</v>
      </c>
      <c r="F51" t="s">
        <v>5</v>
      </c>
      <c r="G51" t="s">
        <v>16482</v>
      </c>
      <c r="H51" s="182">
        <v>0.4</v>
      </c>
    </row>
    <row r="52" spans="1:8" hidden="1" outlineLevel="2" x14ac:dyDescent="0.25">
      <c r="A52">
        <v>420</v>
      </c>
      <c r="B52">
        <v>1</v>
      </c>
      <c r="C52" t="s">
        <v>14124</v>
      </c>
      <c r="D52"/>
      <c r="E52" s="13">
        <v>45512</v>
      </c>
      <c r="F52" t="s">
        <v>5</v>
      </c>
      <c r="G52" t="s">
        <v>16494</v>
      </c>
      <c r="H52" s="182">
        <v>1.25</v>
      </c>
    </row>
    <row r="53" spans="1:8" hidden="1" outlineLevel="2" x14ac:dyDescent="0.25">
      <c r="A53">
        <v>320</v>
      </c>
      <c r="B53">
        <v>1</v>
      </c>
      <c r="C53" t="s">
        <v>14124</v>
      </c>
      <c r="D53"/>
      <c r="E53" s="13">
        <v>45515</v>
      </c>
      <c r="F53" t="s">
        <v>5</v>
      </c>
      <c r="G53" t="s">
        <v>16077</v>
      </c>
      <c r="H53" s="182">
        <v>3</v>
      </c>
    </row>
    <row r="54" spans="1:8" hidden="1" outlineLevel="2" x14ac:dyDescent="0.25">
      <c r="A54">
        <v>329</v>
      </c>
      <c r="B54">
        <v>1</v>
      </c>
      <c r="C54" t="s">
        <v>14124</v>
      </c>
      <c r="D54"/>
      <c r="E54" s="13">
        <v>45517</v>
      </c>
      <c r="F54" t="s">
        <v>5</v>
      </c>
      <c r="G54" t="s">
        <v>16407</v>
      </c>
      <c r="H54" s="182">
        <v>0.75</v>
      </c>
    </row>
    <row r="55" spans="1:8" hidden="1" outlineLevel="2" x14ac:dyDescent="0.25">
      <c r="A55">
        <v>490</v>
      </c>
      <c r="B55">
        <v>1</v>
      </c>
      <c r="C55" t="s">
        <v>14124</v>
      </c>
      <c r="D55"/>
      <c r="E55" s="13">
        <v>45519</v>
      </c>
      <c r="F55" t="s">
        <v>5</v>
      </c>
      <c r="G55" t="s">
        <v>16987</v>
      </c>
      <c r="H55" s="182">
        <v>1.75</v>
      </c>
    </row>
    <row r="56" spans="1:8" hidden="1" outlineLevel="2" x14ac:dyDescent="0.25">
      <c r="A56">
        <v>641</v>
      </c>
      <c r="B56">
        <v>1</v>
      </c>
      <c r="C56" t="s">
        <v>14124</v>
      </c>
      <c r="D56"/>
      <c r="E56" s="13">
        <v>45531</v>
      </c>
      <c r="F56" t="s">
        <v>5</v>
      </c>
      <c r="G56" t="s">
        <v>19303</v>
      </c>
      <c r="H56" s="182">
        <v>0.75</v>
      </c>
    </row>
    <row r="57" spans="1:8" hidden="1" outlineLevel="2" x14ac:dyDescent="0.25">
      <c r="A57">
        <v>704</v>
      </c>
      <c r="B57">
        <v>1</v>
      </c>
      <c r="C57" t="s">
        <v>14124</v>
      </c>
      <c r="D57"/>
      <c r="E57" s="13">
        <v>45533</v>
      </c>
      <c r="F57" t="s">
        <v>5</v>
      </c>
      <c r="G57" t="s">
        <v>19363</v>
      </c>
      <c r="H57" s="182">
        <v>0.4</v>
      </c>
    </row>
    <row r="58" spans="1:8" hidden="1" outlineLevel="2" x14ac:dyDescent="0.25">
      <c r="A58">
        <v>764</v>
      </c>
      <c r="B58">
        <v>1</v>
      </c>
      <c r="C58" t="s">
        <v>14124</v>
      </c>
      <c r="D58"/>
      <c r="E58" s="13">
        <v>45534</v>
      </c>
      <c r="F58" t="s">
        <v>5</v>
      </c>
      <c r="G58" t="s">
        <v>19382</v>
      </c>
      <c r="H58" s="182">
        <v>0.4</v>
      </c>
    </row>
    <row r="59" spans="1:8" hidden="1" outlineLevel="2" x14ac:dyDescent="0.25">
      <c r="A59">
        <v>785</v>
      </c>
      <c r="B59">
        <v>1</v>
      </c>
      <c r="C59" t="s">
        <v>14124</v>
      </c>
      <c r="D59"/>
      <c r="E59" s="13">
        <v>45535</v>
      </c>
      <c r="F59" t="s">
        <v>5</v>
      </c>
      <c r="G59" t="s">
        <v>19865</v>
      </c>
      <c r="H59" s="182">
        <v>1</v>
      </c>
    </row>
    <row r="60" spans="1:8" outlineLevel="1" collapsed="1" x14ac:dyDescent="0.25">
      <c r="A60"/>
      <c r="B60"/>
      <c r="C60" s="1120" t="s">
        <v>18913</v>
      </c>
      <c r="D60" s="10">
        <v>9800</v>
      </c>
      <c r="E60" s="13"/>
      <c r="F60"/>
      <c r="G60"/>
      <c r="H60" s="182">
        <f>SUBTOTAL(9,H61:H70)</f>
        <v>18.449999999999996</v>
      </c>
    </row>
    <row r="61" spans="1:8" hidden="1" outlineLevel="2" x14ac:dyDescent="0.25">
      <c r="A61">
        <v>401</v>
      </c>
      <c r="B61">
        <v>1</v>
      </c>
      <c r="C61" t="s">
        <v>14129</v>
      </c>
      <c r="D61"/>
      <c r="E61" s="13">
        <v>45511</v>
      </c>
      <c r="F61" t="s">
        <v>5</v>
      </c>
      <c r="G61" t="s">
        <v>16476</v>
      </c>
      <c r="H61" s="182">
        <v>1.25</v>
      </c>
    </row>
    <row r="62" spans="1:8" hidden="1" outlineLevel="2" x14ac:dyDescent="0.25">
      <c r="A62">
        <v>429</v>
      </c>
      <c r="B62">
        <v>1</v>
      </c>
      <c r="C62" t="s">
        <v>14129</v>
      </c>
      <c r="D62"/>
      <c r="E62" s="13">
        <v>45513</v>
      </c>
      <c r="F62" t="s">
        <v>5</v>
      </c>
      <c r="G62" t="s">
        <v>16505</v>
      </c>
      <c r="H62" s="182">
        <v>0.75</v>
      </c>
    </row>
    <row r="63" spans="1:8" hidden="1" outlineLevel="2" x14ac:dyDescent="0.25">
      <c r="A63">
        <v>274</v>
      </c>
      <c r="B63">
        <v>1</v>
      </c>
      <c r="C63" t="s">
        <v>14129</v>
      </c>
      <c r="D63"/>
      <c r="E63" s="13">
        <v>45515</v>
      </c>
      <c r="F63" t="s">
        <v>5</v>
      </c>
      <c r="G63" t="s">
        <v>16038</v>
      </c>
      <c r="H63" s="182">
        <v>4.5</v>
      </c>
    </row>
    <row r="64" spans="1:8" hidden="1" outlineLevel="2" x14ac:dyDescent="0.25">
      <c r="A64">
        <v>277</v>
      </c>
      <c r="B64">
        <v>1</v>
      </c>
      <c r="C64" t="s">
        <v>14129</v>
      </c>
      <c r="D64"/>
      <c r="E64" s="13">
        <v>45516</v>
      </c>
      <c r="F64" t="s">
        <v>5</v>
      </c>
      <c r="G64" t="s">
        <v>16041</v>
      </c>
      <c r="H64" s="182">
        <v>3.25</v>
      </c>
    </row>
    <row r="65" spans="1:8" hidden="1" outlineLevel="2" x14ac:dyDescent="0.25">
      <c r="A65">
        <v>332</v>
      </c>
      <c r="B65">
        <v>1</v>
      </c>
      <c r="C65" t="s">
        <v>14129</v>
      </c>
      <c r="D65"/>
      <c r="E65" s="13">
        <v>45517</v>
      </c>
      <c r="F65" t="s">
        <v>5</v>
      </c>
      <c r="G65" t="s">
        <v>16410</v>
      </c>
      <c r="H65" s="182">
        <v>0.5</v>
      </c>
    </row>
    <row r="66" spans="1:8" hidden="1" outlineLevel="2" x14ac:dyDescent="0.25">
      <c r="A66">
        <v>452</v>
      </c>
      <c r="B66">
        <v>1</v>
      </c>
      <c r="C66" t="s">
        <v>14129</v>
      </c>
      <c r="D66"/>
      <c r="E66" s="13">
        <v>45518</v>
      </c>
      <c r="F66" t="s">
        <v>5</v>
      </c>
      <c r="G66" t="s">
        <v>16671</v>
      </c>
      <c r="H66" s="182">
        <v>0.4</v>
      </c>
    </row>
    <row r="67" spans="1:8" hidden="1" outlineLevel="2" x14ac:dyDescent="0.25">
      <c r="A67">
        <v>465</v>
      </c>
      <c r="B67">
        <v>1</v>
      </c>
      <c r="C67" t="s">
        <v>14129</v>
      </c>
      <c r="D67"/>
      <c r="E67" s="13">
        <v>45519</v>
      </c>
      <c r="F67" t="s">
        <v>5</v>
      </c>
      <c r="G67" t="s">
        <v>16962</v>
      </c>
      <c r="H67" s="182">
        <v>5.5</v>
      </c>
    </row>
    <row r="68" spans="1:8" hidden="1" outlineLevel="2" x14ac:dyDescent="0.25">
      <c r="A68">
        <v>492</v>
      </c>
      <c r="B68">
        <v>1</v>
      </c>
      <c r="C68" t="s">
        <v>14129</v>
      </c>
      <c r="D68"/>
      <c r="E68" s="13">
        <v>45520</v>
      </c>
      <c r="F68" t="s">
        <v>5</v>
      </c>
      <c r="G68" t="s">
        <v>17000</v>
      </c>
      <c r="H68" s="182">
        <v>1.5</v>
      </c>
    </row>
    <row r="69" spans="1:8" hidden="1" outlineLevel="2" x14ac:dyDescent="0.25">
      <c r="A69">
        <v>520</v>
      </c>
      <c r="B69">
        <v>1</v>
      </c>
      <c r="C69" t="s">
        <v>14129</v>
      </c>
      <c r="D69"/>
      <c r="E69" s="13">
        <v>45524</v>
      </c>
      <c r="F69" t="s">
        <v>5</v>
      </c>
      <c r="G69" t="s">
        <v>18219</v>
      </c>
      <c r="H69" s="182">
        <v>0.4</v>
      </c>
    </row>
    <row r="70" spans="1:8" hidden="1" outlineLevel="2" x14ac:dyDescent="0.25">
      <c r="A70">
        <v>568</v>
      </c>
      <c r="B70">
        <v>1</v>
      </c>
      <c r="C70" t="s">
        <v>14129</v>
      </c>
      <c r="D70"/>
      <c r="E70" s="13">
        <v>45527</v>
      </c>
      <c r="F70" t="s">
        <v>5</v>
      </c>
      <c r="G70" t="s">
        <v>18675</v>
      </c>
      <c r="H70" s="182">
        <v>0.4</v>
      </c>
    </row>
    <row r="71" spans="1:8" outlineLevel="1" collapsed="1" x14ac:dyDescent="0.25">
      <c r="A71"/>
      <c r="B71"/>
      <c r="C71" s="1120" t="s">
        <v>18912</v>
      </c>
      <c r="D71"/>
      <c r="E71" s="13"/>
      <c r="F71"/>
      <c r="G71"/>
      <c r="H71" s="182">
        <f>SUBTOTAL(9,H72:H80)</f>
        <v>6.7999999999999989</v>
      </c>
    </row>
    <row r="72" spans="1:8" hidden="1" outlineLevel="2" x14ac:dyDescent="0.25">
      <c r="A72">
        <v>185</v>
      </c>
      <c r="B72">
        <v>1</v>
      </c>
      <c r="C72" t="s">
        <v>14147</v>
      </c>
      <c r="D72"/>
      <c r="E72" s="13">
        <v>45502</v>
      </c>
      <c r="F72" t="s">
        <v>5</v>
      </c>
      <c r="G72" t="s">
        <v>11822</v>
      </c>
      <c r="H72" s="182">
        <v>0.75</v>
      </c>
    </row>
    <row r="73" spans="1:8" hidden="1" outlineLevel="2" x14ac:dyDescent="0.25">
      <c r="A73">
        <v>250</v>
      </c>
      <c r="B73">
        <v>2</v>
      </c>
      <c r="C73" t="s">
        <v>14147</v>
      </c>
      <c r="D73"/>
      <c r="E73" s="13">
        <v>45502</v>
      </c>
      <c r="F73" t="s">
        <v>133</v>
      </c>
      <c r="G73" t="s">
        <v>11887</v>
      </c>
      <c r="H73" s="182">
        <v>0.8</v>
      </c>
    </row>
    <row r="74" spans="1:8" hidden="1" outlineLevel="2" x14ac:dyDescent="0.25">
      <c r="A74">
        <v>393</v>
      </c>
      <c r="B74">
        <v>1</v>
      </c>
      <c r="C74" t="s">
        <v>14147</v>
      </c>
      <c r="D74"/>
      <c r="E74" s="13">
        <v>45510</v>
      </c>
      <c r="F74" t="s">
        <v>5</v>
      </c>
      <c r="G74" t="s">
        <v>16468</v>
      </c>
      <c r="H74" s="182">
        <v>0.25</v>
      </c>
    </row>
    <row r="75" spans="1:8" hidden="1" outlineLevel="2" x14ac:dyDescent="0.25">
      <c r="A75">
        <v>402</v>
      </c>
      <c r="B75">
        <v>1</v>
      </c>
      <c r="C75" t="s">
        <v>14147</v>
      </c>
      <c r="D75"/>
      <c r="E75" s="13">
        <v>45511</v>
      </c>
      <c r="F75" t="s">
        <v>5</v>
      </c>
      <c r="G75" t="s">
        <v>16477</v>
      </c>
      <c r="H75" s="182">
        <v>1</v>
      </c>
    </row>
    <row r="76" spans="1:8" hidden="1" outlineLevel="2" x14ac:dyDescent="0.25">
      <c r="A76">
        <v>494</v>
      </c>
      <c r="B76">
        <v>1</v>
      </c>
      <c r="C76" t="s">
        <v>14147</v>
      </c>
      <c r="D76"/>
      <c r="E76" s="13">
        <v>45520</v>
      </c>
      <c r="F76" t="s">
        <v>5</v>
      </c>
      <c r="G76" t="s">
        <v>17002</v>
      </c>
      <c r="H76" s="182">
        <v>0.25</v>
      </c>
    </row>
    <row r="77" spans="1:8" hidden="1" outlineLevel="2" x14ac:dyDescent="0.25">
      <c r="A77">
        <v>528</v>
      </c>
      <c r="B77">
        <v>2</v>
      </c>
      <c r="C77" t="s">
        <v>14147</v>
      </c>
      <c r="D77"/>
      <c r="E77" s="13">
        <v>45524</v>
      </c>
      <c r="F77" t="s">
        <v>133</v>
      </c>
      <c r="G77" t="s">
        <v>18631</v>
      </c>
      <c r="H77" s="182">
        <v>1.4</v>
      </c>
    </row>
    <row r="78" spans="1:8" hidden="1" outlineLevel="2" x14ac:dyDescent="0.25">
      <c r="A78">
        <v>521</v>
      </c>
      <c r="B78">
        <v>1</v>
      </c>
      <c r="C78" t="s">
        <v>14147</v>
      </c>
      <c r="D78"/>
      <c r="E78" s="13">
        <v>45525</v>
      </c>
      <c r="F78" t="s">
        <v>5</v>
      </c>
      <c r="G78" t="s">
        <v>18624</v>
      </c>
      <c r="H78" s="182">
        <v>0.75</v>
      </c>
    </row>
    <row r="79" spans="1:8" hidden="1" outlineLevel="2" x14ac:dyDescent="0.25">
      <c r="A79">
        <v>547</v>
      </c>
      <c r="B79">
        <v>2</v>
      </c>
      <c r="C79" t="s">
        <v>14147</v>
      </c>
      <c r="D79"/>
      <c r="E79" s="13">
        <v>45526</v>
      </c>
      <c r="F79" t="s">
        <v>133</v>
      </c>
      <c r="G79" t="s">
        <v>18654</v>
      </c>
      <c r="H79" s="182">
        <v>1.1000000000000001</v>
      </c>
    </row>
    <row r="80" spans="1:8" hidden="1" outlineLevel="2" x14ac:dyDescent="0.25">
      <c r="A80">
        <v>712</v>
      </c>
      <c r="B80">
        <v>1</v>
      </c>
      <c r="C80" t="s">
        <v>14147</v>
      </c>
      <c r="D80"/>
      <c r="E80" s="13">
        <v>45534</v>
      </c>
      <c r="F80" t="s">
        <v>5</v>
      </c>
      <c r="G80" t="s">
        <v>19371</v>
      </c>
      <c r="H80" s="182">
        <v>0.5</v>
      </c>
    </row>
    <row r="81" spans="1:9" outlineLevel="1" collapsed="1" x14ac:dyDescent="0.25">
      <c r="A81"/>
      <c r="B81"/>
      <c r="C81" s="1120" t="s">
        <v>20036</v>
      </c>
      <c r="D81"/>
      <c r="E81" s="13"/>
      <c r="F81"/>
      <c r="G81"/>
      <c r="H81" s="182">
        <f>SUBTOTAL(9,H82:H87)</f>
        <v>5.25</v>
      </c>
    </row>
    <row r="82" spans="1:9" hidden="1" outlineLevel="2" x14ac:dyDescent="0.25">
      <c r="A82">
        <v>356</v>
      </c>
      <c r="B82">
        <v>1</v>
      </c>
      <c r="C82" t="s">
        <v>19617</v>
      </c>
      <c r="D82"/>
      <c r="E82" s="13">
        <v>45508</v>
      </c>
      <c r="F82" t="s">
        <v>5</v>
      </c>
      <c r="G82" t="s">
        <v>16432</v>
      </c>
      <c r="H82" s="182">
        <v>1</v>
      </c>
    </row>
    <row r="83" spans="1:9" hidden="1" outlineLevel="2" x14ac:dyDescent="0.25">
      <c r="A83">
        <v>383</v>
      </c>
      <c r="B83">
        <v>1</v>
      </c>
      <c r="C83" t="s">
        <v>19617</v>
      </c>
      <c r="D83"/>
      <c r="E83" s="13">
        <v>45510</v>
      </c>
      <c r="F83" t="s">
        <v>5</v>
      </c>
      <c r="G83" t="s">
        <v>16458</v>
      </c>
      <c r="H83" s="182">
        <v>1.25</v>
      </c>
    </row>
    <row r="84" spans="1:9" hidden="1" outlineLevel="2" x14ac:dyDescent="0.25">
      <c r="A84">
        <v>432</v>
      </c>
      <c r="B84">
        <v>1</v>
      </c>
      <c r="C84" t="s">
        <v>19617</v>
      </c>
      <c r="D84"/>
      <c r="E84" s="13">
        <v>45513</v>
      </c>
      <c r="F84" t="s">
        <v>5</v>
      </c>
      <c r="G84" t="s">
        <v>16508</v>
      </c>
      <c r="H84" s="182">
        <v>1.25</v>
      </c>
    </row>
    <row r="85" spans="1:9" hidden="1" outlineLevel="2" x14ac:dyDescent="0.25">
      <c r="A85">
        <v>280</v>
      </c>
      <c r="B85">
        <v>1</v>
      </c>
      <c r="C85" t="s">
        <v>19617</v>
      </c>
      <c r="D85"/>
      <c r="E85" s="13">
        <v>45516</v>
      </c>
      <c r="F85" t="s">
        <v>5</v>
      </c>
      <c r="G85" t="s">
        <v>16043</v>
      </c>
      <c r="H85" s="182">
        <v>0.5</v>
      </c>
    </row>
    <row r="86" spans="1:9" hidden="1" outlineLevel="2" x14ac:dyDescent="0.25">
      <c r="A86">
        <v>331</v>
      </c>
      <c r="B86">
        <v>1</v>
      </c>
      <c r="C86" t="s">
        <v>19617</v>
      </c>
      <c r="D86"/>
      <c r="E86" s="13">
        <v>45517</v>
      </c>
      <c r="F86" t="s">
        <v>5</v>
      </c>
      <c r="G86" t="s">
        <v>16409</v>
      </c>
      <c r="H86" s="182">
        <v>0.75</v>
      </c>
    </row>
    <row r="87" spans="1:9" hidden="1" outlineLevel="2" x14ac:dyDescent="0.25">
      <c r="A87">
        <v>507</v>
      </c>
      <c r="B87">
        <v>1</v>
      </c>
      <c r="C87" t="s">
        <v>19617</v>
      </c>
      <c r="D87"/>
      <c r="E87" s="13">
        <v>45523</v>
      </c>
      <c r="F87" t="s">
        <v>5</v>
      </c>
      <c r="G87" t="s">
        <v>17026</v>
      </c>
      <c r="H87" s="182">
        <v>0.5</v>
      </c>
    </row>
    <row r="88" spans="1:9" outlineLevel="1" collapsed="1" x14ac:dyDescent="0.25">
      <c r="A88"/>
      <c r="B88"/>
      <c r="C88" s="1120" t="s">
        <v>20035</v>
      </c>
      <c r="D88"/>
      <c r="E88" s="13"/>
      <c r="F88"/>
      <c r="G88"/>
      <c r="H88" s="182">
        <f>SUBTOTAL(9,H89:H89)</f>
        <v>1</v>
      </c>
    </row>
    <row r="89" spans="1:9" hidden="1" outlineLevel="2" x14ac:dyDescent="0.25">
      <c r="A89">
        <v>364</v>
      </c>
      <c r="B89">
        <v>1</v>
      </c>
      <c r="C89" t="s">
        <v>19699</v>
      </c>
      <c r="D89"/>
      <c r="E89" s="13">
        <v>45509</v>
      </c>
      <c r="F89" t="s">
        <v>5</v>
      </c>
      <c r="G89" t="s">
        <v>16439</v>
      </c>
      <c r="H89" s="182">
        <v>1</v>
      </c>
      <c r="I89" s="901" t="s">
        <v>16528</v>
      </c>
    </row>
    <row r="90" spans="1:9" outlineLevel="1" collapsed="1" x14ac:dyDescent="0.25">
      <c r="A90"/>
      <c r="B90"/>
      <c r="C90" s="1120" t="s">
        <v>18911</v>
      </c>
      <c r="D90"/>
      <c r="E90" s="13"/>
      <c r="F90"/>
      <c r="G90"/>
      <c r="H90" s="182">
        <f>SUBTOTAL(9,H91:H93)</f>
        <v>2</v>
      </c>
    </row>
    <row r="91" spans="1:9" hidden="1" outlineLevel="2" x14ac:dyDescent="0.25">
      <c r="A91">
        <v>73</v>
      </c>
      <c r="B91">
        <v>1</v>
      </c>
      <c r="C91" t="s">
        <v>13146</v>
      </c>
      <c r="D91"/>
      <c r="E91" s="13">
        <v>45429</v>
      </c>
      <c r="F91" t="s">
        <v>5</v>
      </c>
      <c r="G91" t="s">
        <v>11712</v>
      </c>
      <c r="H91" s="182">
        <v>0.5</v>
      </c>
    </row>
    <row r="92" spans="1:9" hidden="1" outlineLevel="2" x14ac:dyDescent="0.25">
      <c r="A92">
        <v>75</v>
      </c>
      <c r="B92">
        <v>1</v>
      </c>
      <c r="C92" t="s">
        <v>13146</v>
      </c>
      <c r="D92"/>
      <c r="E92" s="13">
        <v>45435</v>
      </c>
      <c r="F92" t="s">
        <v>5</v>
      </c>
      <c r="G92" t="s">
        <v>11714</v>
      </c>
      <c r="H92" s="182">
        <v>0.75</v>
      </c>
    </row>
    <row r="93" spans="1:9" hidden="1" outlineLevel="2" x14ac:dyDescent="0.25">
      <c r="A93">
        <v>143</v>
      </c>
      <c r="B93">
        <v>1</v>
      </c>
      <c r="C93" t="s">
        <v>13146</v>
      </c>
      <c r="D93"/>
      <c r="E93" s="13">
        <v>45484</v>
      </c>
      <c r="F93" t="s">
        <v>5</v>
      </c>
      <c r="G93" t="s">
        <v>11780</v>
      </c>
      <c r="H93" s="182">
        <v>0.75</v>
      </c>
    </row>
    <row r="94" spans="1:9" outlineLevel="1" collapsed="1" x14ac:dyDescent="0.25">
      <c r="A94"/>
      <c r="B94"/>
      <c r="C94" s="1120" t="s">
        <v>20034</v>
      </c>
      <c r="D94"/>
      <c r="E94" s="13"/>
      <c r="F94"/>
      <c r="G94"/>
      <c r="H94" s="182">
        <f>SUBTOTAL(9,H95:H95)</f>
        <v>0.5</v>
      </c>
    </row>
    <row r="95" spans="1:9" hidden="1" outlineLevel="2" x14ac:dyDescent="0.25">
      <c r="A95">
        <v>59</v>
      </c>
      <c r="B95">
        <v>1</v>
      </c>
      <c r="C95" t="s">
        <v>19632</v>
      </c>
      <c r="D95"/>
      <c r="E95" s="13">
        <v>45404</v>
      </c>
      <c r="F95" t="s">
        <v>5</v>
      </c>
      <c r="G95" t="s">
        <v>11698</v>
      </c>
      <c r="H95" s="182">
        <v>0.5</v>
      </c>
    </row>
    <row r="96" spans="1:9" outlineLevel="1" collapsed="1" x14ac:dyDescent="0.25">
      <c r="A96"/>
      <c r="B96"/>
      <c r="C96" s="1120" t="s">
        <v>20033</v>
      </c>
      <c r="D96"/>
      <c r="E96" s="13"/>
      <c r="F96"/>
      <c r="G96"/>
      <c r="H96" s="182">
        <f>SUBTOTAL(9,H97:H97)</f>
        <v>1.25</v>
      </c>
    </row>
    <row r="97" spans="1:9" hidden="1" outlineLevel="2" x14ac:dyDescent="0.25">
      <c r="A97">
        <v>385</v>
      </c>
      <c r="B97">
        <v>1</v>
      </c>
      <c r="C97" t="s">
        <v>19583</v>
      </c>
      <c r="D97"/>
      <c r="E97" s="13">
        <v>45510</v>
      </c>
      <c r="F97" t="s">
        <v>5</v>
      </c>
      <c r="G97" t="s">
        <v>16460</v>
      </c>
      <c r="H97" s="182">
        <v>1.25</v>
      </c>
    </row>
    <row r="98" spans="1:9" outlineLevel="1" collapsed="1" x14ac:dyDescent="0.25">
      <c r="A98"/>
      <c r="B98"/>
      <c r="C98" s="1120" t="s">
        <v>19327</v>
      </c>
      <c r="D98"/>
      <c r="E98" s="13"/>
      <c r="F98"/>
      <c r="G98"/>
      <c r="H98" s="182">
        <f>SUBTOTAL(9,H99:H107)</f>
        <v>6.5000000000000009</v>
      </c>
    </row>
    <row r="99" spans="1:9" hidden="1" outlineLevel="2" x14ac:dyDescent="0.25">
      <c r="A99">
        <v>254</v>
      </c>
      <c r="B99">
        <v>2</v>
      </c>
      <c r="C99" t="s">
        <v>19229</v>
      </c>
      <c r="D99"/>
      <c r="E99" s="13">
        <v>45505</v>
      </c>
      <c r="F99" t="s">
        <v>133</v>
      </c>
      <c r="G99" t="s">
        <v>11891</v>
      </c>
      <c r="H99" s="182">
        <v>1</v>
      </c>
    </row>
    <row r="100" spans="1:9" hidden="1" outlineLevel="2" x14ac:dyDescent="0.25">
      <c r="A100">
        <v>440</v>
      </c>
      <c r="B100">
        <v>2</v>
      </c>
      <c r="C100" t="s">
        <v>19229</v>
      </c>
      <c r="D100"/>
      <c r="E100" s="13">
        <v>45510</v>
      </c>
      <c r="F100" t="s">
        <v>133</v>
      </c>
      <c r="G100" t="s">
        <v>16516</v>
      </c>
      <c r="H100" s="182">
        <v>0.6</v>
      </c>
    </row>
    <row r="101" spans="1:9" hidden="1" outlineLevel="2" x14ac:dyDescent="0.25">
      <c r="A101">
        <v>448</v>
      </c>
      <c r="B101">
        <v>2</v>
      </c>
      <c r="C101" t="s">
        <v>19229</v>
      </c>
      <c r="D101"/>
      <c r="E101" s="13">
        <v>45511</v>
      </c>
      <c r="F101" t="s">
        <v>133</v>
      </c>
      <c r="G101" t="s">
        <v>16524</v>
      </c>
      <c r="H101" s="182">
        <v>0.4</v>
      </c>
    </row>
    <row r="102" spans="1:9" hidden="1" outlineLevel="2" x14ac:dyDescent="0.25">
      <c r="A102">
        <v>539</v>
      </c>
      <c r="B102">
        <v>2</v>
      </c>
      <c r="C102" t="s">
        <v>19229</v>
      </c>
      <c r="D102"/>
      <c r="E102" s="13">
        <v>45525</v>
      </c>
      <c r="F102" t="s">
        <v>133</v>
      </c>
      <c r="G102" t="s">
        <v>18641</v>
      </c>
      <c r="H102" s="182">
        <v>0.2</v>
      </c>
    </row>
    <row r="103" spans="1:9" hidden="1" outlineLevel="2" x14ac:dyDescent="0.25">
      <c r="A103">
        <v>551</v>
      </c>
      <c r="B103">
        <v>2</v>
      </c>
      <c r="C103" t="s">
        <v>19229</v>
      </c>
      <c r="D103"/>
      <c r="E103" s="13">
        <v>45526</v>
      </c>
      <c r="F103" t="s">
        <v>133</v>
      </c>
      <c r="G103" t="s">
        <v>18658</v>
      </c>
      <c r="H103" s="182">
        <v>1.6</v>
      </c>
    </row>
    <row r="104" spans="1:9" hidden="1" outlineLevel="2" x14ac:dyDescent="0.25">
      <c r="A104">
        <v>614</v>
      </c>
      <c r="B104">
        <v>2</v>
      </c>
      <c r="C104" t="s">
        <v>19229</v>
      </c>
      <c r="D104"/>
      <c r="E104" s="13">
        <v>45530</v>
      </c>
      <c r="F104" t="s">
        <v>133</v>
      </c>
      <c r="G104" t="s">
        <v>18944</v>
      </c>
      <c r="H104" s="182">
        <v>1.3</v>
      </c>
    </row>
    <row r="105" spans="1:9" hidden="1" outlineLevel="2" x14ac:dyDescent="0.25">
      <c r="A105">
        <v>699</v>
      </c>
      <c r="B105">
        <v>2</v>
      </c>
      <c r="C105" t="s">
        <v>19229</v>
      </c>
      <c r="D105"/>
      <c r="E105" s="13">
        <v>45533</v>
      </c>
      <c r="F105" t="s">
        <v>133</v>
      </c>
      <c r="G105" t="s">
        <v>19352</v>
      </c>
      <c r="H105" s="182">
        <v>0.4</v>
      </c>
      <c r="I105" s="901" t="s">
        <v>19353</v>
      </c>
    </row>
    <row r="106" spans="1:9" hidden="1" outlineLevel="2" x14ac:dyDescent="0.25">
      <c r="A106">
        <v>768</v>
      </c>
      <c r="B106">
        <v>2</v>
      </c>
      <c r="C106" t="s">
        <v>19229</v>
      </c>
      <c r="D106"/>
      <c r="E106" s="13">
        <v>45534</v>
      </c>
      <c r="F106" t="s">
        <v>133</v>
      </c>
      <c r="G106" t="s">
        <v>19386</v>
      </c>
      <c r="H106" s="182">
        <v>0.5</v>
      </c>
    </row>
    <row r="107" spans="1:9" hidden="1" outlineLevel="2" x14ac:dyDescent="0.25">
      <c r="A107">
        <v>771</v>
      </c>
      <c r="B107">
        <v>2</v>
      </c>
      <c r="C107" t="s">
        <v>19229</v>
      </c>
      <c r="D107"/>
      <c r="E107" s="13">
        <v>45534</v>
      </c>
      <c r="F107" t="s">
        <v>133</v>
      </c>
      <c r="G107" t="s">
        <v>19390</v>
      </c>
      <c r="H107" s="182">
        <v>0.5</v>
      </c>
    </row>
    <row r="108" spans="1:9" outlineLevel="1" collapsed="1" x14ac:dyDescent="0.25">
      <c r="A108"/>
      <c r="B108"/>
      <c r="C108" s="1120" t="s">
        <v>18910</v>
      </c>
      <c r="D108"/>
      <c r="E108" s="13"/>
      <c r="F108"/>
      <c r="G108"/>
      <c r="H108" s="182">
        <f>SUBTOTAL(9,H109:H110)</f>
        <v>2.75</v>
      </c>
    </row>
    <row r="109" spans="1:9" hidden="1" outlineLevel="2" x14ac:dyDescent="0.25">
      <c r="A109">
        <v>212</v>
      </c>
      <c r="B109">
        <v>1</v>
      </c>
      <c r="C109" t="s">
        <v>17864</v>
      </c>
      <c r="D109"/>
      <c r="E109" s="13">
        <v>45506</v>
      </c>
      <c r="F109" t="s">
        <v>5</v>
      </c>
      <c r="G109" t="s">
        <v>11850</v>
      </c>
      <c r="H109" s="182">
        <v>1.5</v>
      </c>
    </row>
    <row r="110" spans="1:9" hidden="1" outlineLevel="2" x14ac:dyDescent="0.25">
      <c r="A110">
        <v>369</v>
      </c>
      <c r="B110">
        <v>1</v>
      </c>
      <c r="C110" t="s">
        <v>17864</v>
      </c>
      <c r="D110"/>
      <c r="E110" s="13">
        <v>45509</v>
      </c>
      <c r="F110" t="s">
        <v>5</v>
      </c>
      <c r="G110" t="s">
        <v>16444</v>
      </c>
      <c r="H110" s="182">
        <v>1.25</v>
      </c>
    </row>
    <row r="111" spans="1:9" outlineLevel="1" collapsed="1" x14ac:dyDescent="0.25">
      <c r="A111"/>
      <c r="B111"/>
      <c r="C111" s="1120" t="s">
        <v>18909</v>
      </c>
      <c r="D111"/>
      <c r="E111" s="13"/>
      <c r="F111"/>
      <c r="G111"/>
      <c r="H111" s="182">
        <f>SUBTOTAL(9,H112:H115)</f>
        <v>2.65</v>
      </c>
    </row>
    <row r="112" spans="1:9" hidden="1" outlineLevel="2" x14ac:dyDescent="0.25">
      <c r="A112">
        <v>110</v>
      </c>
      <c r="B112">
        <v>1</v>
      </c>
      <c r="C112" t="s">
        <v>13697</v>
      </c>
      <c r="D112"/>
      <c r="E112" s="13">
        <v>45467</v>
      </c>
      <c r="F112" t="s">
        <v>5</v>
      </c>
      <c r="G112" t="s">
        <v>11749</v>
      </c>
      <c r="H112" s="182">
        <v>0.75</v>
      </c>
    </row>
    <row r="113" spans="1:8" hidden="1" outlineLevel="2" x14ac:dyDescent="0.25">
      <c r="A113">
        <v>132</v>
      </c>
      <c r="B113">
        <v>1</v>
      </c>
      <c r="C113" t="s">
        <v>13697</v>
      </c>
      <c r="D113"/>
      <c r="E113" s="13">
        <v>45481</v>
      </c>
      <c r="F113" t="s">
        <v>5</v>
      </c>
      <c r="G113" t="s">
        <v>11769</v>
      </c>
      <c r="H113" s="182">
        <v>0.5</v>
      </c>
    </row>
    <row r="114" spans="1:8" hidden="1" outlineLevel="2" x14ac:dyDescent="0.25">
      <c r="A114">
        <v>141</v>
      </c>
      <c r="B114">
        <v>1</v>
      </c>
      <c r="C114" t="s">
        <v>13697</v>
      </c>
      <c r="D114"/>
      <c r="E114" s="13">
        <v>45483</v>
      </c>
      <c r="F114" t="s">
        <v>5</v>
      </c>
      <c r="G114" t="s">
        <v>11778</v>
      </c>
      <c r="H114" s="182">
        <v>0.4</v>
      </c>
    </row>
    <row r="115" spans="1:8" hidden="1" outlineLevel="2" x14ac:dyDescent="0.25">
      <c r="A115">
        <v>217</v>
      </c>
      <c r="B115">
        <v>1</v>
      </c>
      <c r="C115" t="s">
        <v>13697</v>
      </c>
      <c r="D115"/>
      <c r="E115" s="13">
        <v>45506</v>
      </c>
      <c r="F115" t="s">
        <v>5</v>
      </c>
      <c r="G115" t="s">
        <v>11855</v>
      </c>
      <c r="H115" s="182">
        <v>1</v>
      </c>
    </row>
    <row r="116" spans="1:8" outlineLevel="1" collapsed="1" x14ac:dyDescent="0.25">
      <c r="A116"/>
      <c r="B116"/>
      <c r="C116" s="1120" t="s">
        <v>20032</v>
      </c>
      <c r="D116"/>
      <c r="E116" s="13"/>
      <c r="F116"/>
      <c r="G116"/>
      <c r="H116" s="182">
        <f>SUBTOTAL(9,H117:H119)</f>
        <v>2.65</v>
      </c>
    </row>
    <row r="117" spans="1:8" hidden="1" outlineLevel="2" x14ac:dyDescent="0.25">
      <c r="A117">
        <v>184</v>
      </c>
      <c r="B117">
        <v>1</v>
      </c>
      <c r="C117" t="s">
        <v>19753</v>
      </c>
      <c r="D117"/>
      <c r="E117" s="13">
        <v>45502</v>
      </c>
      <c r="F117" t="s">
        <v>5</v>
      </c>
      <c r="G117" t="s">
        <v>11821</v>
      </c>
      <c r="H117" s="182">
        <v>0.4</v>
      </c>
    </row>
    <row r="118" spans="1:8" hidden="1" outlineLevel="2" x14ac:dyDescent="0.25">
      <c r="A118">
        <v>354</v>
      </c>
      <c r="B118">
        <v>1</v>
      </c>
      <c r="C118" t="s">
        <v>19753</v>
      </c>
      <c r="D118"/>
      <c r="E118" s="13">
        <v>45508</v>
      </c>
      <c r="F118" t="s">
        <v>5</v>
      </c>
      <c r="G118" t="s">
        <v>16430</v>
      </c>
      <c r="H118" s="182">
        <v>1</v>
      </c>
    </row>
    <row r="119" spans="1:8" hidden="1" outlineLevel="2" x14ac:dyDescent="0.25">
      <c r="A119">
        <v>796</v>
      </c>
      <c r="B119">
        <v>1</v>
      </c>
      <c r="C119" t="s">
        <v>19753</v>
      </c>
      <c r="D119"/>
      <c r="E119" s="13">
        <v>45535</v>
      </c>
      <c r="F119" t="s">
        <v>5</v>
      </c>
      <c r="G119" t="s">
        <v>19876</v>
      </c>
      <c r="H119" s="182">
        <v>1.25</v>
      </c>
    </row>
    <row r="120" spans="1:8" outlineLevel="1" collapsed="1" x14ac:dyDescent="0.25">
      <c r="A120"/>
      <c r="B120"/>
      <c r="C120" s="1120" t="s">
        <v>18908</v>
      </c>
      <c r="D120"/>
      <c r="E120" s="13"/>
      <c r="F120"/>
      <c r="G120"/>
      <c r="H120" s="182">
        <f>SUBTOTAL(9,H121:H122)</f>
        <v>1.75</v>
      </c>
    </row>
    <row r="121" spans="1:8" hidden="1" outlineLevel="2" x14ac:dyDescent="0.25">
      <c r="A121">
        <v>178</v>
      </c>
      <c r="B121">
        <v>1</v>
      </c>
      <c r="C121" t="s">
        <v>18011</v>
      </c>
      <c r="D121"/>
      <c r="E121" s="13">
        <v>45502</v>
      </c>
      <c r="F121" t="s">
        <v>5</v>
      </c>
      <c r="G121" t="s">
        <v>11815</v>
      </c>
      <c r="H121" s="182">
        <v>0.5</v>
      </c>
    </row>
    <row r="122" spans="1:8" hidden="1" outlineLevel="2" x14ac:dyDescent="0.25">
      <c r="A122">
        <v>279</v>
      </c>
      <c r="B122">
        <v>1</v>
      </c>
      <c r="C122" t="s">
        <v>18011</v>
      </c>
      <c r="D122"/>
      <c r="E122" s="13">
        <v>45516</v>
      </c>
      <c r="F122" t="s">
        <v>5</v>
      </c>
      <c r="G122" t="s">
        <v>16042</v>
      </c>
      <c r="H122" s="182">
        <v>1.25</v>
      </c>
    </row>
    <row r="123" spans="1:8" outlineLevel="1" collapsed="1" x14ac:dyDescent="0.25">
      <c r="A123"/>
      <c r="B123"/>
      <c r="C123" s="1120" t="s">
        <v>18907</v>
      </c>
      <c r="D123"/>
      <c r="E123" s="13"/>
      <c r="F123"/>
      <c r="G123"/>
      <c r="H123" s="182">
        <f>SUBTOTAL(9,H124:H142)</f>
        <v>24.299999999999997</v>
      </c>
    </row>
    <row r="124" spans="1:8" hidden="1" outlineLevel="2" x14ac:dyDescent="0.25">
      <c r="A124">
        <v>252</v>
      </c>
      <c r="B124">
        <v>2</v>
      </c>
      <c r="C124" t="s">
        <v>14106</v>
      </c>
      <c r="D124"/>
      <c r="E124" s="13">
        <v>45503</v>
      </c>
      <c r="F124" t="s">
        <v>133</v>
      </c>
      <c r="G124" t="s">
        <v>11889</v>
      </c>
      <c r="H124" s="182">
        <v>0.2</v>
      </c>
    </row>
    <row r="125" spans="1:8" hidden="1" outlineLevel="2" x14ac:dyDescent="0.25">
      <c r="A125">
        <v>745</v>
      </c>
      <c r="B125">
        <v>2</v>
      </c>
      <c r="C125" t="s">
        <v>14106</v>
      </c>
      <c r="D125"/>
      <c r="E125" s="13">
        <v>45509</v>
      </c>
      <c r="F125" t="s">
        <v>133</v>
      </c>
      <c r="G125" t="s">
        <v>16513</v>
      </c>
      <c r="H125" s="182">
        <v>0.5</v>
      </c>
    </row>
    <row r="126" spans="1:8" hidden="1" outlineLevel="2" x14ac:dyDescent="0.25">
      <c r="A126">
        <v>404</v>
      </c>
      <c r="B126">
        <v>1</v>
      </c>
      <c r="C126" t="s">
        <v>14106</v>
      </c>
      <c r="D126"/>
      <c r="E126" s="13">
        <v>45511</v>
      </c>
      <c r="F126" t="s">
        <v>5</v>
      </c>
      <c r="G126" t="s">
        <v>16479</v>
      </c>
      <c r="H126" s="182">
        <v>0.75</v>
      </c>
    </row>
    <row r="127" spans="1:8" hidden="1" outlineLevel="2" x14ac:dyDescent="0.25">
      <c r="A127">
        <v>746</v>
      </c>
      <c r="B127">
        <v>2</v>
      </c>
      <c r="C127" t="s">
        <v>14106</v>
      </c>
      <c r="D127"/>
      <c r="E127" s="13">
        <v>45511</v>
      </c>
      <c r="F127" t="s">
        <v>133</v>
      </c>
      <c r="G127" t="s">
        <v>16526</v>
      </c>
      <c r="H127" s="182">
        <v>0.4</v>
      </c>
    </row>
    <row r="128" spans="1:8" hidden="1" outlineLevel="2" x14ac:dyDescent="0.25">
      <c r="A128">
        <v>747</v>
      </c>
      <c r="B128">
        <v>2</v>
      </c>
      <c r="C128" t="s">
        <v>14106</v>
      </c>
      <c r="D128"/>
      <c r="E128" s="13">
        <v>45526</v>
      </c>
      <c r="F128" t="s">
        <v>133</v>
      </c>
      <c r="G128" t="s">
        <v>18671</v>
      </c>
      <c r="H128" s="182">
        <v>1.3</v>
      </c>
    </row>
    <row r="129" spans="1:8" hidden="1" outlineLevel="2" x14ac:dyDescent="0.25">
      <c r="A129">
        <v>748</v>
      </c>
      <c r="B129">
        <v>2</v>
      </c>
      <c r="C129" t="s">
        <v>14106</v>
      </c>
      <c r="D129"/>
      <c r="E129" s="13">
        <v>45527</v>
      </c>
      <c r="F129" t="s">
        <v>133</v>
      </c>
      <c r="G129" t="s">
        <v>18688</v>
      </c>
      <c r="H129" s="182">
        <v>3.4</v>
      </c>
    </row>
    <row r="130" spans="1:8" hidden="1" outlineLevel="2" x14ac:dyDescent="0.25">
      <c r="A130">
        <v>751</v>
      </c>
      <c r="B130">
        <v>4</v>
      </c>
      <c r="C130" t="s">
        <v>14106</v>
      </c>
      <c r="D130"/>
      <c r="E130" s="13">
        <v>45530</v>
      </c>
      <c r="F130" t="s">
        <v>11641</v>
      </c>
      <c r="G130" t="s">
        <v>18930</v>
      </c>
      <c r="H130" s="182">
        <v>0.75</v>
      </c>
    </row>
    <row r="131" spans="1:8" hidden="1" outlineLevel="2" x14ac:dyDescent="0.25">
      <c r="A131">
        <v>752</v>
      </c>
      <c r="B131">
        <v>4</v>
      </c>
      <c r="C131" t="s">
        <v>14106</v>
      </c>
      <c r="D131"/>
      <c r="E131" s="13">
        <v>45530</v>
      </c>
      <c r="F131" t="s">
        <v>11641</v>
      </c>
      <c r="G131" t="s">
        <v>18942</v>
      </c>
      <c r="H131" s="182">
        <v>2</v>
      </c>
    </row>
    <row r="132" spans="1:8" hidden="1" outlineLevel="2" x14ac:dyDescent="0.25">
      <c r="A132">
        <v>749</v>
      </c>
      <c r="B132">
        <v>2</v>
      </c>
      <c r="C132" t="s">
        <v>14106</v>
      </c>
      <c r="D132"/>
      <c r="E132" s="13">
        <v>45531</v>
      </c>
      <c r="F132" t="s">
        <v>133</v>
      </c>
      <c r="G132" t="s">
        <v>19194</v>
      </c>
      <c r="H132" s="182">
        <v>2.1</v>
      </c>
    </row>
    <row r="133" spans="1:8" hidden="1" outlineLevel="2" x14ac:dyDescent="0.25">
      <c r="A133">
        <v>753</v>
      </c>
      <c r="B133">
        <v>4</v>
      </c>
      <c r="C133" t="s">
        <v>14106</v>
      </c>
      <c r="D133"/>
      <c r="E133" s="13">
        <v>45531</v>
      </c>
      <c r="F133" t="s">
        <v>11641</v>
      </c>
      <c r="G133" t="s">
        <v>19171</v>
      </c>
      <c r="H133" s="182">
        <v>1</v>
      </c>
    </row>
    <row r="134" spans="1:8" hidden="1" outlineLevel="2" x14ac:dyDescent="0.25">
      <c r="A134">
        <v>754</v>
      </c>
      <c r="B134">
        <v>4</v>
      </c>
      <c r="C134" t="s">
        <v>14106</v>
      </c>
      <c r="D134"/>
      <c r="E134" s="13">
        <v>45531</v>
      </c>
      <c r="F134" t="s">
        <v>11641</v>
      </c>
      <c r="G134" t="s">
        <v>19173</v>
      </c>
      <c r="H134" s="182">
        <v>2.25</v>
      </c>
    </row>
    <row r="135" spans="1:8" hidden="1" outlineLevel="2" x14ac:dyDescent="0.25">
      <c r="A135">
        <v>755</v>
      </c>
      <c r="B135">
        <v>4</v>
      </c>
      <c r="C135" t="s">
        <v>14106</v>
      </c>
      <c r="D135"/>
      <c r="E135" s="13">
        <v>45531</v>
      </c>
      <c r="F135" t="s">
        <v>11641</v>
      </c>
      <c r="G135" t="s">
        <v>19185</v>
      </c>
      <c r="H135" s="182">
        <v>2</v>
      </c>
    </row>
    <row r="136" spans="1:8" hidden="1" outlineLevel="2" x14ac:dyDescent="0.25">
      <c r="A136">
        <v>756</v>
      </c>
      <c r="B136">
        <v>4</v>
      </c>
      <c r="C136" t="s">
        <v>14106</v>
      </c>
      <c r="D136"/>
      <c r="E136" s="13">
        <v>45531</v>
      </c>
      <c r="F136" t="s">
        <v>11641</v>
      </c>
      <c r="G136" t="s">
        <v>19191</v>
      </c>
      <c r="H136" s="182">
        <v>1.75</v>
      </c>
    </row>
    <row r="137" spans="1:8" hidden="1" outlineLevel="2" x14ac:dyDescent="0.25">
      <c r="A137">
        <v>750</v>
      </c>
      <c r="B137">
        <v>2</v>
      </c>
      <c r="C137" t="s">
        <v>14106</v>
      </c>
      <c r="D137"/>
      <c r="E137" s="13">
        <v>45533</v>
      </c>
      <c r="F137" t="s">
        <v>133</v>
      </c>
      <c r="G137" t="s">
        <v>19347</v>
      </c>
      <c r="H137" s="182">
        <v>0.4</v>
      </c>
    </row>
    <row r="138" spans="1:8" hidden="1" outlineLevel="2" x14ac:dyDescent="0.25">
      <c r="A138">
        <v>757</v>
      </c>
      <c r="B138">
        <v>4</v>
      </c>
      <c r="C138" t="s">
        <v>14106</v>
      </c>
      <c r="D138"/>
      <c r="E138" s="13">
        <v>45533</v>
      </c>
      <c r="F138" t="s">
        <v>11641</v>
      </c>
      <c r="G138" t="s">
        <v>19333</v>
      </c>
      <c r="H138" s="182">
        <v>0.5</v>
      </c>
    </row>
    <row r="139" spans="1:8" hidden="1" outlineLevel="2" x14ac:dyDescent="0.25">
      <c r="A139">
        <v>758</v>
      </c>
      <c r="B139">
        <v>4</v>
      </c>
      <c r="C139" t="s">
        <v>14106</v>
      </c>
      <c r="D139"/>
      <c r="E139" s="13">
        <v>45533</v>
      </c>
      <c r="F139" t="s">
        <v>11641</v>
      </c>
      <c r="G139" t="s">
        <v>19338</v>
      </c>
      <c r="H139" s="182">
        <v>1.5</v>
      </c>
    </row>
    <row r="140" spans="1:8" hidden="1" outlineLevel="2" x14ac:dyDescent="0.25">
      <c r="A140">
        <v>759</v>
      </c>
      <c r="B140">
        <v>4</v>
      </c>
      <c r="C140" t="s">
        <v>14106</v>
      </c>
      <c r="D140"/>
      <c r="E140" s="13">
        <v>45533</v>
      </c>
      <c r="F140" t="s">
        <v>11641</v>
      </c>
      <c r="G140" t="s">
        <v>19339</v>
      </c>
      <c r="H140" s="182">
        <v>1</v>
      </c>
    </row>
    <row r="141" spans="1:8" hidden="1" outlineLevel="2" x14ac:dyDescent="0.25">
      <c r="A141">
        <v>760</v>
      </c>
      <c r="B141">
        <v>4</v>
      </c>
      <c r="C141" t="s">
        <v>14106</v>
      </c>
      <c r="D141"/>
      <c r="E141" s="13">
        <v>45533</v>
      </c>
      <c r="F141" t="s">
        <v>11641</v>
      </c>
      <c r="G141" t="s">
        <v>19349</v>
      </c>
      <c r="H141" s="182">
        <v>0.75</v>
      </c>
    </row>
    <row r="142" spans="1:8" hidden="1" outlineLevel="2" x14ac:dyDescent="0.25">
      <c r="A142">
        <v>761</v>
      </c>
      <c r="B142">
        <v>4</v>
      </c>
      <c r="C142" t="s">
        <v>14106</v>
      </c>
      <c r="D142"/>
      <c r="E142" s="13">
        <v>45533</v>
      </c>
      <c r="F142" t="s">
        <v>11641</v>
      </c>
      <c r="G142" t="s">
        <v>19336</v>
      </c>
      <c r="H142" s="182">
        <v>1.75</v>
      </c>
    </row>
    <row r="143" spans="1:8" outlineLevel="1" collapsed="1" x14ac:dyDescent="0.25">
      <c r="A143"/>
      <c r="B143"/>
      <c r="C143" s="1120" t="s">
        <v>18906</v>
      </c>
      <c r="D143"/>
      <c r="E143" s="13"/>
      <c r="F143"/>
      <c r="G143"/>
      <c r="H143" s="182">
        <f>SUBTOTAL(9,H144:H144)</f>
        <v>0.4</v>
      </c>
    </row>
    <row r="144" spans="1:8" hidden="1" outlineLevel="2" x14ac:dyDescent="0.25">
      <c r="A144">
        <v>145</v>
      </c>
      <c r="B144">
        <v>1</v>
      </c>
      <c r="C144" t="s">
        <v>16615</v>
      </c>
      <c r="D144"/>
      <c r="E144" s="13">
        <v>45484</v>
      </c>
      <c r="F144" t="s">
        <v>5</v>
      </c>
      <c r="G144" t="s">
        <v>11782</v>
      </c>
      <c r="H144" s="182">
        <v>0.4</v>
      </c>
    </row>
    <row r="145" spans="1:8" outlineLevel="1" collapsed="1" x14ac:dyDescent="0.25">
      <c r="A145"/>
      <c r="B145"/>
      <c r="C145" s="1120" t="s">
        <v>18905</v>
      </c>
      <c r="D145"/>
      <c r="E145" s="13"/>
      <c r="F145"/>
      <c r="G145"/>
      <c r="H145" s="182">
        <f>SUBTOTAL(9,H146:H153)</f>
        <v>5.65</v>
      </c>
    </row>
    <row r="146" spans="1:8" hidden="1" outlineLevel="2" x14ac:dyDescent="0.25">
      <c r="A146">
        <v>106</v>
      </c>
      <c r="B146">
        <v>1</v>
      </c>
      <c r="C146" t="s">
        <v>16852</v>
      </c>
      <c r="D146"/>
      <c r="E146" s="13">
        <v>45463</v>
      </c>
      <c r="F146" t="s">
        <v>5</v>
      </c>
      <c r="G146" t="s">
        <v>11745</v>
      </c>
      <c r="H146" s="182">
        <v>0.75</v>
      </c>
    </row>
    <row r="147" spans="1:8" hidden="1" outlineLevel="2" x14ac:dyDescent="0.25">
      <c r="A147">
        <v>108</v>
      </c>
      <c r="B147">
        <v>1</v>
      </c>
      <c r="C147" t="s">
        <v>16852</v>
      </c>
      <c r="D147"/>
      <c r="E147" s="13">
        <v>45464</v>
      </c>
      <c r="F147" t="s">
        <v>5</v>
      </c>
      <c r="G147" t="s">
        <v>11747</v>
      </c>
      <c r="H147" s="182">
        <v>0.5</v>
      </c>
    </row>
    <row r="148" spans="1:8" hidden="1" outlineLevel="2" x14ac:dyDescent="0.25">
      <c r="A148">
        <v>134</v>
      </c>
      <c r="B148">
        <v>1</v>
      </c>
      <c r="C148" t="s">
        <v>16852</v>
      </c>
      <c r="D148"/>
      <c r="E148" s="13">
        <v>45482</v>
      </c>
      <c r="F148" t="s">
        <v>5</v>
      </c>
      <c r="G148" t="s">
        <v>11771</v>
      </c>
      <c r="H148" s="182">
        <v>0.75</v>
      </c>
    </row>
    <row r="149" spans="1:8" hidden="1" outlineLevel="2" x14ac:dyDescent="0.25">
      <c r="A149">
        <v>140</v>
      </c>
      <c r="B149">
        <v>1</v>
      </c>
      <c r="C149" t="s">
        <v>16852</v>
      </c>
      <c r="D149"/>
      <c r="E149" s="13">
        <v>45483</v>
      </c>
      <c r="F149" t="s">
        <v>5</v>
      </c>
      <c r="G149" t="s">
        <v>11777</v>
      </c>
      <c r="H149" s="182">
        <v>0.4</v>
      </c>
    </row>
    <row r="150" spans="1:8" hidden="1" outlineLevel="2" x14ac:dyDescent="0.25">
      <c r="A150">
        <v>430</v>
      </c>
      <c r="B150">
        <v>1</v>
      </c>
      <c r="C150" t="s">
        <v>16852</v>
      </c>
      <c r="D150"/>
      <c r="E150" s="13">
        <v>45513</v>
      </c>
      <c r="F150" t="s">
        <v>5</v>
      </c>
      <c r="G150" t="s">
        <v>16506</v>
      </c>
      <c r="H150" s="182">
        <v>0.75</v>
      </c>
    </row>
    <row r="151" spans="1:8" hidden="1" outlineLevel="2" x14ac:dyDescent="0.25">
      <c r="A151">
        <v>281</v>
      </c>
      <c r="B151">
        <v>1</v>
      </c>
      <c r="C151" t="s">
        <v>16852</v>
      </c>
      <c r="D151"/>
      <c r="E151" s="13">
        <v>45516</v>
      </c>
      <c r="F151" t="s">
        <v>5</v>
      </c>
      <c r="G151" t="s">
        <v>16044</v>
      </c>
      <c r="H151" s="182">
        <v>0.5</v>
      </c>
    </row>
    <row r="152" spans="1:8" hidden="1" outlineLevel="2" x14ac:dyDescent="0.25">
      <c r="A152">
        <v>592</v>
      </c>
      <c r="B152">
        <v>1</v>
      </c>
      <c r="C152" t="s">
        <v>16852</v>
      </c>
      <c r="D152"/>
      <c r="E152" s="13">
        <v>45528</v>
      </c>
      <c r="F152" t="s">
        <v>5</v>
      </c>
      <c r="G152" t="s">
        <v>18923</v>
      </c>
      <c r="H152" s="182">
        <v>0.5</v>
      </c>
    </row>
    <row r="153" spans="1:8" hidden="1" outlineLevel="2" x14ac:dyDescent="0.25">
      <c r="A153">
        <v>677</v>
      </c>
      <c r="B153">
        <v>1</v>
      </c>
      <c r="C153" t="s">
        <v>16852</v>
      </c>
      <c r="D153"/>
      <c r="E153" s="13">
        <v>45533</v>
      </c>
      <c r="F153" t="s">
        <v>5</v>
      </c>
      <c r="G153" t="s">
        <v>19331</v>
      </c>
      <c r="H153" s="182">
        <v>1.5</v>
      </c>
    </row>
    <row r="154" spans="1:8" outlineLevel="1" collapsed="1" x14ac:dyDescent="0.25">
      <c r="A154"/>
      <c r="B154"/>
      <c r="C154" s="1120" t="s">
        <v>18904</v>
      </c>
      <c r="D154"/>
      <c r="E154" s="13"/>
      <c r="F154"/>
      <c r="G154"/>
      <c r="H154" s="182">
        <f>SUBTOTAL(9,H155:H156)</f>
        <v>1.5</v>
      </c>
    </row>
    <row r="155" spans="1:8" hidden="1" outlineLevel="2" x14ac:dyDescent="0.25">
      <c r="A155">
        <v>21</v>
      </c>
      <c r="B155">
        <v>3</v>
      </c>
      <c r="C155" t="s">
        <v>15714</v>
      </c>
      <c r="D155"/>
      <c r="E155" s="13">
        <v>45489</v>
      </c>
      <c r="F155" t="s">
        <v>11640</v>
      </c>
      <c r="G155" t="s">
        <v>11666</v>
      </c>
      <c r="H155" s="182">
        <v>1</v>
      </c>
    </row>
    <row r="156" spans="1:8" hidden="1" outlineLevel="2" x14ac:dyDescent="0.25">
      <c r="A156">
        <v>344</v>
      </c>
      <c r="B156">
        <v>3</v>
      </c>
      <c r="C156" t="s">
        <v>15714</v>
      </c>
      <c r="D156"/>
      <c r="E156" s="13">
        <v>45509</v>
      </c>
      <c r="F156" t="s">
        <v>11640</v>
      </c>
      <c r="G156" t="s">
        <v>16422</v>
      </c>
      <c r="H156" s="182">
        <v>0.5</v>
      </c>
    </row>
    <row r="157" spans="1:8" outlineLevel="1" collapsed="1" x14ac:dyDescent="0.25">
      <c r="A157"/>
      <c r="B157"/>
      <c r="C157" s="1120" t="s">
        <v>18903</v>
      </c>
      <c r="D157"/>
      <c r="E157" s="13"/>
      <c r="F157"/>
      <c r="G157"/>
      <c r="H157" s="182">
        <f>SUBTOTAL(9,H158:H161)</f>
        <v>2.8</v>
      </c>
    </row>
    <row r="158" spans="1:8" hidden="1" outlineLevel="2" x14ac:dyDescent="0.25">
      <c r="A158">
        <v>72</v>
      </c>
      <c r="B158">
        <v>1</v>
      </c>
      <c r="C158" t="s">
        <v>16541</v>
      </c>
      <c r="D158"/>
      <c r="E158" s="13">
        <v>45429</v>
      </c>
      <c r="F158" t="s">
        <v>5</v>
      </c>
      <c r="G158" t="s">
        <v>11711</v>
      </c>
      <c r="H158" s="182">
        <v>0.5</v>
      </c>
    </row>
    <row r="159" spans="1:8" hidden="1" outlineLevel="2" x14ac:dyDescent="0.25">
      <c r="A159">
        <v>82</v>
      </c>
      <c r="B159">
        <v>1</v>
      </c>
      <c r="C159" t="s">
        <v>16541</v>
      </c>
      <c r="D159"/>
      <c r="E159" s="13">
        <v>45446</v>
      </c>
      <c r="F159" t="s">
        <v>5</v>
      </c>
      <c r="G159" t="s">
        <v>11721</v>
      </c>
      <c r="H159" s="182">
        <v>0.4</v>
      </c>
    </row>
    <row r="160" spans="1:8" hidden="1" outlineLevel="2" x14ac:dyDescent="0.25">
      <c r="A160">
        <v>275</v>
      </c>
      <c r="B160">
        <v>1</v>
      </c>
      <c r="C160" t="s">
        <v>16541</v>
      </c>
      <c r="D160"/>
      <c r="E160" s="13">
        <v>45516</v>
      </c>
      <c r="F160" t="s">
        <v>5</v>
      </c>
      <c r="G160" t="s">
        <v>16039</v>
      </c>
      <c r="H160" s="182">
        <v>1.4</v>
      </c>
    </row>
    <row r="161" spans="1:8" hidden="1" outlineLevel="2" x14ac:dyDescent="0.25">
      <c r="A161">
        <v>327</v>
      </c>
      <c r="B161">
        <v>1</v>
      </c>
      <c r="C161" t="s">
        <v>16541</v>
      </c>
      <c r="D161"/>
      <c r="E161" s="13">
        <v>45517</v>
      </c>
      <c r="F161" t="s">
        <v>5</v>
      </c>
      <c r="G161" t="s">
        <v>16405</v>
      </c>
      <c r="H161" s="182">
        <v>0.5</v>
      </c>
    </row>
    <row r="162" spans="1:8" outlineLevel="1" collapsed="1" x14ac:dyDescent="0.25">
      <c r="A162"/>
      <c r="B162"/>
      <c r="C162" s="1120" t="s">
        <v>18902</v>
      </c>
      <c r="D162"/>
      <c r="E162" s="13"/>
      <c r="F162"/>
      <c r="G162"/>
      <c r="H162" s="182">
        <f>SUBTOTAL(9,H163:H165)</f>
        <v>2.8000000000000003</v>
      </c>
    </row>
    <row r="163" spans="1:8" hidden="1" outlineLevel="2" x14ac:dyDescent="0.25">
      <c r="A163">
        <v>530</v>
      </c>
      <c r="B163">
        <v>2</v>
      </c>
      <c r="C163" t="s">
        <v>16665</v>
      </c>
      <c r="D163"/>
      <c r="E163" s="13">
        <v>45524</v>
      </c>
      <c r="F163" t="s">
        <v>133</v>
      </c>
      <c r="G163" t="s">
        <v>18633</v>
      </c>
      <c r="H163" s="182">
        <v>2.2000000000000002</v>
      </c>
    </row>
    <row r="164" spans="1:8" hidden="1" outlineLevel="2" x14ac:dyDescent="0.25">
      <c r="A164">
        <v>587</v>
      </c>
      <c r="B164">
        <v>2</v>
      </c>
      <c r="C164" t="s">
        <v>16665</v>
      </c>
      <c r="D164"/>
      <c r="E164" s="13">
        <v>45527</v>
      </c>
      <c r="F164" t="s">
        <v>133</v>
      </c>
      <c r="G164" t="s">
        <v>18691</v>
      </c>
      <c r="H164" s="182">
        <v>0.4</v>
      </c>
    </row>
    <row r="165" spans="1:8" hidden="1" outlineLevel="2" x14ac:dyDescent="0.25">
      <c r="A165">
        <v>650</v>
      </c>
      <c r="B165">
        <v>2</v>
      </c>
      <c r="C165" t="s">
        <v>16665</v>
      </c>
      <c r="D165"/>
      <c r="E165" s="13">
        <v>45531</v>
      </c>
      <c r="F165" t="s">
        <v>133</v>
      </c>
      <c r="G165" t="s">
        <v>19197</v>
      </c>
      <c r="H165" s="182">
        <v>0.2</v>
      </c>
    </row>
    <row r="166" spans="1:8" outlineLevel="1" collapsed="1" x14ac:dyDescent="0.25">
      <c r="A166"/>
      <c r="B166"/>
      <c r="C166" s="1120" t="s">
        <v>18901</v>
      </c>
      <c r="D166"/>
      <c r="E166" s="13"/>
      <c r="F166"/>
      <c r="G166"/>
      <c r="H166" s="182">
        <f>SUBTOTAL(9,H167:H191)</f>
        <v>27.799999999999997</v>
      </c>
    </row>
    <row r="167" spans="1:8" hidden="1" outlineLevel="2" x14ac:dyDescent="0.25">
      <c r="A167">
        <v>17</v>
      </c>
      <c r="B167">
        <v>3</v>
      </c>
      <c r="C167" t="s">
        <v>12847</v>
      </c>
      <c r="D167"/>
      <c r="E167" s="13">
        <v>45488</v>
      </c>
      <c r="F167" t="s">
        <v>11640</v>
      </c>
      <c r="G167" t="s">
        <v>11663</v>
      </c>
      <c r="H167" s="182">
        <v>0.5</v>
      </c>
    </row>
    <row r="168" spans="1:8" hidden="1" outlineLevel="2" x14ac:dyDescent="0.25">
      <c r="A168">
        <v>186</v>
      </c>
      <c r="B168">
        <v>1</v>
      </c>
      <c r="C168" t="s">
        <v>12847</v>
      </c>
      <c r="D168"/>
      <c r="E168" s="13">
        <v>45503</v>
      </c>
      <c r="F168" t="s">
        <v>5</v>
      </c>
      <c r="G168" t="s">
        <v>11823</v>
      </c>
      <c r="H168" s="182">
        <v>0.4</v>
      </c>
    </row>
    <row r="169" spans="1:8" hidden="1" outlineLevel="2" x14ac:dyDescent="0.25">
      <c r="A169">
        <v>196</v>
      </c>
      <c r="B169">
        <v>1</v>
      </c>
      <c r="C169" t="s">
        <v>12847</v>
      </c>
      <c r="D169"/>
      <c r="E169" s="13">
        <v>45504</v>
      </c>
      <c r="F169" t="s">
        <v>5</v>
      </c>
      <c r="G169" t="s">
        <v>11834</v>
      </c>
      <c r="H169" s="182">
        <v>0.5</v>
      </c>
    </row>
    <row r="170" spans="1:8" hidden="1" outlineLevel="2" x14ac:dyDescent="0.25">
      <c r="A170">
        <v>355</v>
      </c>
      <c r="B170">
        <v>1</v>
      </c>
      <c r="C170" t="s">
        <v>12847</v>
      </c>
      <c r="D170"/>
      <c r="E170" s="13">
        <v>45508</v>
      </c>
      <c r="F170" t="s">
        <v>5</v>
      </c>
      <c r="G170" t="s">
        <v>16431</v>
      </c>
      <c r="H170" s="182">
        <v>1</v>
      </c>
    </row>
    <row r="171" spans="1:8" hidden="1" outlineLevel="2" x14ac:dyDescent="0.25">
      <c r="A171">
        <v>363</v>
      </c>
      <c r="B171">
        <v>1</v>
      </c>
      <c r="C171" t="s">
        <v>12847</v>
      </c>
      <c r="D171"/>
      <c r="E171" s="13">
        <v>45509</v>
      </c>
      <c r="F171" t="s">
        <v>5</v>
      </c>
      <c r="G171" t="s">
        <v>16438</v>
      </c>
      <c r="H171" s="182">
        <v>0.75</v>
      </c>
    </row>
    <row r="172" spans="1:8" hidden="1" outlineLevel="2" x14ac:dyDescent="0.25">
      <c r="A172">
        <v>287</v>
      </c>
      <c r="B172">
        <v>4</v>
      </c>
      <c r="C172" t="s">
        <v>12847</v>
      </c>
      <c r="D172"/>
      <c r="E172" s="13">
        <v>45509</v>
      </c>
      <c r="F172" t="s">
        <v>11641</v>
      </c>
      <c r="G172" t="s">
        <v>16048</v>
      </c>
      <c r="H172" s="182">
        <v>0.5</v>
      </c>
    </row>
    <row r="173" spans="1:8" hidden="1" outlineLevel="2" x14ac:dyDescent="0.25">
      <c r="A173">
        <v>288</v>
      </c>
      <c r="B173">
        <v>4</v>
      </c>
      <c r="C173" t="s">
        <v>12847</v>
      </c>
      <c r="D173"/>
      <c r="E173" s="13">
        <v>45509</v>
      </c>
      <c r="F173" t="s">
        <v>11641</v>
      </c>
      <c r="G173" t="s">
        <v>16049</v>
      </c>
      <c r="H173" s="182">
        <v>0.5</v>
      </c>
    </row>
    <row r="174" spans="1:8" hidden="1" outlineLevel="2" x14ac:dyDescent="0.25">
      <c r="A174">
        <v>294</v>
      </c>
      <c r="B174">
        <v>4</v>
      </c>
      <c r="C174" t="s">
        <v>12847</v>
      </c>
      <c r="D174"/>
      <c r="E174" s="13">
        <v>45510</v>
      </c>
      <c r="F174" t="s">
        <v>11641</v>
      </c>
      <c r="G174" t="s">
        <v>16053</v>
      </c>
      <c r="H174" s="182">
        <v>2</v>
      </c>
    </row>
    <row r="175" spans="1:8" hidden="1" outlineLevel="2" x14ac:dyDescent="0.25">
      <c r="A175">
        <v>297</v>
      </c>
      <c r="B175">
        <v>4</v>
      </c>
      <c r="C175" t="s">
        <v>12847</v>
      </c>
      <c r="D175"/>
      <c r="E175" s="13">
        <v>45510</v>
      </c>
      <c r="F175" t="s">
        <v>11641</v>
      </c>
      <c r="G175" t="s">
        <v>16056</v>
      </c>
      <c r="H175" s="182">
        <v>2</v>
      </c>
    </row>
    <row r="176" spans="1:8" hidden="1" outlineLevel="2" x14ac:dyDescent="0.25">
      <c r="A176">
        <v>298</v>
      </c>
      <c r="B176">
        <v>4</v>
      </c>
      <c r="C176" t="s">
        <v>12847</v>
      </c>
      <c r="D176"/>
      <c r="E176" s="13">
        <v>45510</v>
      </c>
      <c r="F176" t="s">
        <v>11641</v>
      </c>
      <c r="G176" t="s">
        <v>16057</v>
      </c>
      <c r="H176" s="182">
        <v>1.5</v>
      </c>
    </row>
    <row r="177" spans="1:8" hidden="1" outlineLevel="2" x14ac:dyDescent="0.25">
      <c r="A177">
        <v>300</v>
      </c>
      <c r="B177">
        <v>4</v>
      </c>
      <c r="C177" t="s">
        <v>12847</v>
      </c>
      <c r="D177"/>
      <c r="E177" s="13">
        <v>45510</v>
      </c>
      <c r="F177" t="s">
        <v>11641</v>
      </c>
      <c r="G177" t="s">
        <v>16059</v>
      </c>
      <c r="H177" s="182">
        <v>0.5</v>
      </c>
    </row>
    <row r="178" spans="1:8" hidden="1" outlineLevel="2" x14ac:dyDescent="0.25">
      <c r="A178">
        <v>352</v>
      </c>
      <c r="B178">
        <v>3</v>
      </c>
      <c r="C178" t="s">
        <v>12847</v>
      </c>
      <c r="D178"/>
      <c r="E178" s="13">
        <v>45512</v>
      </c>
      <c r="F178" t="s">
        <v>11640</v>
      </c>
      <c r="G178" t="s">
        <v>16423</v>
      </c>
      <c r="H178" s="182">
        <v>0.5</v>
      </c>
    </row>
    <row r="179" spans="1:8" hidden="1" outlineLevel="2" x14ac:dyDescent="0.25">
      <c r="A179">
        <v>301</v>
      </c>
      <c r="B179">
        <v>4</v>
      </c>
      <c r="C179" t="s">
        <v>12847</v>
      </c>
      <c r="D179"/>
      <c r="E179" s="13">
        <v>45512</v>
      </c>
      <c r="F179" t="s">
        <v>11641</v>
      </c>
      <c r="G179" t="s">
        <v>16060</v>
      </c>
      <c r="H179" s="182">
        <v>4</v>
      </c>
    </row>
    <row r="180" spans="1:8" hidden="1" outlineLevel="2" x14ac:dyDescent="0.25">
      <c r="A180">
        <v>305</v>
      </c>
      <c r="B180">
        <v>4</v>
      </c>
      <c r="C180" t="s">
        <v>12847</v>
      </c>
      <c r="D180"/>
      <c r="E180" s="13">
        <v>45512</v>
      </c>
      <c r="F180" t="s">
        <v>11641</v>
      </c>
      <c r="G180" t="s">
        <v>16064</v>
      </c>
      <c r="H180" s="182">
        <v>2.5</v>
      </c>
    </row>
    <row r="181" spans="1:8" hidden="1" outlineLevel="2" x14ac:dyDescent="0.25">
      <c r="A181">
        <v>306</v>
      </c>
      <c r="B181">
        <v>4</v>
      </c>
      <c r="C181" t="s">
        <v>12847</v>
      </c>
      <c r="D181"/>
      <c r="E181" s="13">
        <v>45512</v>
      </c>
      <c r="F181" t="s">
        <v>11641</v>
      </c>
      <c r="G181" t="s">
        <v>16065</v>
      </c>
      <c r="H181" s="182">
        <v>0.5</v>
      </c>
    </row>
    <row r="182" spans="1:8" hidden="1" outlineLevel="2" x14ac:dyDescent="0.25">
      <c r="A182">
        <v>308</v>
      </c>
      <c r="B182">
        <v>4</v>
      </c>
      <c r="C182" t="s">
        <v>12847</v>
      </c>
      <c r="D182"/>
      <c r="E182" s="13">
        <v>45513</v>
      </c>
      <c r="F182" t="s">
        <v>11641</v>
      </c>
      <c r="G182" t="s">
        <v>16065</v>
      </c>
      <c r="H182" s="182">
        <v>0.5</v>
      </c>
    </row>
    <row r="183" spans="1:8" hidden="1" outlineLevel="2" x14ac:dyDescent="0.25">
      <c r="A183">
        <v>719</v>
      </c>
      <c r="B183">
        <v>4</v>
      </c>
      <c r="C183" t="s">
        <v>12847</v>
      </c>
      <c r="D183"/>
      <c r="E183" s="13">
        <v>45513</v>
      </c>
      <c r="F183" t="s">
        <v>11641</v>
      </c>
      <c r="G183" t="s">
        <v>19376</v>
      </c>
      <c r="H183" s="182">
        <v>0.4</v>
      </c>
    </row>
    <row r="184" spans="1:8" hidden="1" outlineLevel="2" x14ac:dyDescent="0.25">
      <c r="A184">
        <v>472</v>
      </c>
      <c r="B184">
        <v>4</v>
      </c>
      <c r="C184" t="s">
        <v>12847</v>
      </c>
      <c r="D184"/>
      <c r="E184" s="13">
        <v>45517</v>
      </c>
      <c r="F184" t="s">
        <v>11641</v>
      </c>
      <c r="G184" t="s">
        <v>16969</v>
      </c>
      <c r="H184" s="182">
        <v>1</v>
      </c>
    </row>
    <row r="185" spans="1:8" hidden="1" outlineLevel="2" x14ac:dyDescent="0.25">
      <c r="A185">
        <v>473</v>
      </c>
      <c r="B185">
        <v>4</v>
      </c>
      <c r="C185" t="s">
        <v>12847</v>
      </c>
      <c r="D185"/>
      <c r="E185" s="13">
        <v>45517</v>
      </c>
      <c r="F185" t="s">
        <v>11641</v>
      </c>
      <c r="G185" t="s">
        <v>16970</v>
      </c>
      <c r="H185" s="182">
        <v>1</v>
      </c>
    </row>
    <row r="186" spans="1:8" hidden="1" outlineLevel="2" x14ac:dyDescent="0.25">
      <c r="A186">
        <v>475</v>
      </c>
      <c r="B186">
        <v>4</v>
      </c>
      <c r="C186" t="s">
        <v>12847</v>
      </c>
      <c r="D186"/>
      <c r="E186" s="13">
        <v>45518</v>
      </c>
      <c r="F186" t="s">
        <v>11641</v>
      </c>
      <c r="G186" t="s">
        <v>16972</v>
      </c>
      <c r="H186" s="182">
        <v>3.75</v>
      </c>
    </row>
    <row r="187" spans="1:8" hidden="1" outlineLevel="2" x14ac:dyDescent="0.25">
      <c r="A187">
        <v>476</v>
      </c>
      <c r="B187">
        <v>4</v>
      </c>
      <c r="C187" t="s">
        <v>12847</v>
      </c>
      <c r="D187"/>
      <c r="E187" s="13">
        <v>45518</v>
      </c>
      <c r="F187" t="s">
        <v>11641</v>
      </c>
      <c r="G187" t="s">
        <v>16973</v>
      </c>
      <c r="H187" s="182">
        <v>0.75</v>
      </c>
    </row>
    <row r="188" spans="1:8" hidden="1" outlineLevel="2" x14ac:dyDescent="0.25">
      <c r="A188">
        <v>562</v>
      </c>
      <c r="B188">
        <v>4</v>
      </c>
      <c r="C188" t="s">
        <v>12847</v>
      </c>
      <c r="D188"/>
      <c r="E188" s="13">
        <v>45526</v>
      </c>
      <c r="F188" t="s">
        <v>11641</v>
      </c>
      <c r="G188" t="s">
        <v>18668</v>
      </c>
      <c r="H188" s="182">
        <v>0.5</v>
      </c>
    </row>
    <row r="189" spans="1:8" hidden="1" outlineLevel="2" x14ac:dyDescent="0.25">
      <c r="A189">
        <v>652</v>
      </c>
      <c r="B189">
        <v>1</v>
      </c>
      <c r="C189" t="s">
        <v>12847</v>
      </c>
      <c r="D189"/>
      <c r="E189" s="13">
        <v>45532</v>
      </c>
      <c r="F189" t="s">
        <v>5</v>
      </c>
      <c r="G189" t="s">
        <v>19304</v>
      </c>
      <c r="H189" s="182">
        <v>1</v>
      </c>
    </row>
    <row r="190" spans="1:8" hidden="1" outlineLevel="2" x14ac:dyDescent="0.25">
      <c r="A190">
        <v>657</v>
      </c>
      <c r="B190">
        <v>4</v>
      </c>
      <c r="C190" t="s">
        <v>12847</v>
      </c>
      <c r="D190"/>
      <c r="E190" s="13">
        <v>45532</v>
      </c>
      <c r="F190" t="s">
        <v>11641</v>
      </c>
      <c r="G190" t="s">
        <v>19309</v>
      </c>
      <c r="H190" s="182">
        <v>0.5</v>
      </c>
    </row>
    <row r="191" spans="1:8" hidden="1" outlineLevel="2" x14ac:dyDescent="0.25">
      <c r="A191">
        <v>668</v>
      </c>
      <c r="B191">
        <v>4</v>
      </c>
      <c r="C191" t="s">
        <v>12847</v>
      </c>
      <c r="D191"/>
      <c r="E191" s="13">
        <v>45532</v>
      </c>
      <c r="F191" t="s">
        <v>11641</v>
      </c>
      <c r="G191" t="s">
        <v>19320</v>
      </c>
      <c r="H191" s="182">
        <v>0.75</v>
      </c>
    </row>
    <row r="192" spans="1:8" outlineLevel="1" collapsed="1" x14ac:dyDescent="0.25">
      <c r="A192"/>
      <c r="B192"/>
      <c r="C192" s="1120" t="s">
        <v>20031</v>
      </c>
      <c r="D192"/>
      <c r="E192" s="13"/>
      <c r="F192"/>
      <c r="G192"/>
      <c r="H192" s="182">
        <f>SUBTOTAL(9,H193:H199)</f>
        <v>6.9500000000000011</v>
      </c>
    </row>
    <row r="193" spans="1:8" hidden="1" outlineLevel="2" x14ac:dyDescent="0.25">
      <c r="A193">
        <v>197</v>
      </c>
      <c r="B193">
        <v>1</v>
      </c>
      <c r="C193" t="s">
        <v>19751</v>
      </c>
      <c r="D193"/>
      <c r="E193" s="13">
        <v>45504</v>
      </c>
      <c r="F193" t="s">
        <v>5</v>
      </c>
      <c r="G193" t="s">
        <v>11835</v>
      </c>
      <c r="H193" s="182">
        <v>3.5</v>
      </c>
    </row>
    <row r="194" spans="1:8" hidden="1" outlineLevel="2" x14ac:dyDescent="0.25">
      <c r="A194">
        <v>206</v>
      </c>
      <c r="B194">
        <v>1</v>
      </c>
      <c r="C194" t="s">
        <v>19751</v>
      </c>
      <c r="D194"/>
      <c r="E194" s="13">
        <v>45506</v>
      </c>
      <c r="F194" t="s">
        <v>5</v>
      </c>
      <c r="G194" t="s">
        <v>11844</v>
      </c>
      <c r="H194" s="182">
        <v>0.4</v>
      </c>
    </row>
    <row r="195" spans="1:8" hidden="1" outlineLevel="2" x14ac:dyDescent="0.25">
      <c r="A195">
        <v>428</v>
      </c>
      <c r="B195">
        <v>1</v>
      </c>
      <c r="C195" t="s">
        <v>19751</v>
      </c>
      <c r="D195"/>
      <c r="E195" s="13">
        <v>45513</v>
      </c>
      <c r="F195" t="s">
        <v>5</v>
      </c>
      <c r="G195" t="s">
        <v>16504</v>
      </c>
      <c r="H195" s="182">
        <v>1.5</v>
      </c>
    </row>
    <row r="196" spans="1:8" hidden="1" outlineLevel="2" x14ac:dyDescent="0.25">
      <c r="A196">
        <v>284</v>
      </c>
      <c r="B196">
        <v>1</v>
      </c>
      <c r="C196" t="s">
        <v>19751</v>
      </c>
      <c r="D196"/>
      <c r="E196" s="13">
        <v>45516</v>
      </c>
      <c r="F196" t="s">
        <v>5</v>
      </c>
      <c r="G196" t="s">
        <v>16047</v>
      </c>
      <c r="H196" s="182">
        <v>0.4</v>
      </c>
    </row>
    <row r="197" spans="1:8" hidden="1" outlineLevel="2" x14ac:dyDescent="0.25">
      <c r="A197">
        <v>462</v>
      </c>
      <c r="B197">
        <v>1</v>
      </c>
      <c r="C197" t="s">
        <v>19751</v>
      </c>
      <c r="D197"/>
      <c r="E197" s="13">
        <v>45518</v>
      </c>
      <c r="F197" t="s">
        <v>5</v>
      </c>
      <c r="G197" t="s">
        <v>16681</v>
      </c>
      <c r="H197" s="182">
        <v>0.5</v>
      </c>
    </row>
    <row r="198" spans="1:8" hidden="1" outlineLevel="2" x14ac:dyDescent="0.25">
      <c r="A198">
        <v>499</v>
      </c>
      <c r="B198">
        <v>1</v>
      </c>
      <c r="C198" t="s">
        <v>19751</v>
      </c>
      <c r="D198"/>
      <c r="E198" s="13">
        <v>45520</v>
      </c>
      <c r="F198" t="s">
        <v>5</v>
      </c>
      <c r="G198" t="s">
        <v>17006</v>
      </c>
      <c r="H198" s="182">
        <v>0.4</v>
      </c>
    </row>
    <row r="199" spans="1:8" hidden="1" outlineLevel="2" x14ac:dyDescent="0.25">
      <c r="A199">
        <v>633</v>
      </c>
      <c r="B199">
        <v>1</v>
      </c>
      <c r="C199" t="s">
        <v>19751</v>
      </c>
      <c r="D199"/>
      <c r="E199" s="13">
        <v>45531</v>
      </c>
      <c r="F199" t="s">
        <v>5</v>
      </c>
      <c r="G199" t="s">
        <v>19183</v>
      </c>
      <c r="H199" s="182">
        <v>0.25</v>
      </c>
    </row>
    <row r="200" spans="1:8" outlineLevel="1" collapsed="1" x14ac:dyDescent="0.25">
      <c r="A200"/>
      <c r="B200"/>
      <c r="C200" s="1120" t="s">
        <v>18900</v>
      </c>
      <c r="D200"/>
      <c r="E200" s="13"/>
      <c r="F200"/>
      <c r="G200"/>
      <c r="H200" s="182">
        <f>SUBTOTAL(9,H201:H208)</f>
        <v>5.9</v>
      </c>
    </row>
    <row r="201" spans="1:8" hidden="1" outlineLevel="2" x14ac:dyDescent="0.25">
      <c r="A201">
        <v>194</v>
      </c>
      <c r="B201">
        <v>1</v>
      </c>
      <c r="C201" t="s">
        <v>13884</v>
      </c>
      <c r="D201"/>
      <c r="E201" s="13">
        <v>45503</v>
      </c>
      <c r="F201" t="s">
        <v>5</v>
      </c>
      <c r="G201" t="s">
        <v>11830</v>
      </c>
      <c r="H201" s="182">
        <v>1.25</v>
      </c>
    </row>
    <row r="202" spans="1:8" hidden="1" outlineLevel="2" x14ac:dyDescent="0.25">
      <c r="A202">
        <v>218</v>
      </c>
      <c r="B202">
        <v>1</v>
      </c>
      <c r="C202" t="s">
        <v>13884</v>
      </c>
      <c r="D202"/>
      <c r="E202" s="13">
        <v>45506</v>
      </c>
      <c r="F202" t="s">
        <v>5</v>
      </c>
      <c r="G202" t="s">
        <v>11856</v>
      </c>
      <c r="H202" s="182">
        <v>0.75</v>
      </c>
    </row>
    <row r="203" spans="1:8" hidden="1" outlineLevel="2" x14ac:dyDescent="0.25">
      <c r="A203">
        <v>371</v>
      </c>
      <c r="B203">
        <v>1</v>
      </c>
      <c r="C203" t="s">
        <v>13884</v>
      </c>
      <c r="D203"/>
      <c r="E203" s="13">
        <v>45509</v>
      </c>
      <c r="F203" t="s">
        <v>5</v>
      </c>
      <c r="G203" t="s">
        <v>16446</v>
      </c>
      <c r="H203" s="182">
        <v>0.5</v>
      </c>
    </row>
    <row r="204" spans="1:8" hidden="1" outlineLevel="2" x14ac:dyDescent="0.25">
      <c r="A204">
        <v>391</v>
      </c>
      <c r="B204">
        <v>1</v>
      </c>
      <c r="C204" t="s">
        <v>13884</v>
      </c>
      <c r="D204"/>
      <c r="E204" s="13">
        <v>45510</v>
      </c>
      <c r="F204" t="s">
        <v>5</v>
      </c>
      <c r="G204" t="s">
        <v>16466</v>
      </c>
      <c r="H204" s="182">
        <v>0.4</v>
      </c>
    </row>
    <row r="205" spans="1:8" hidden="1" outlineLevel="2" x14ac:dyDescent="0.25">
      <c r="A205">
        <v>397</v>
      </c>
      <c r="B205">
        <v>1</v>
      </c>
      <c r="C205" t="s">
        <v>13884</v>
      </c>
      <c r="D205"/>
      <c r="E205" s="13">
        <v>45511</v>
      </c>
      <c r="F205" t="s">
        <v>5</v>
      </c>
      <c r="G205" t="s">
        <v>16472</v>
      </c>
      <c r="H205" s="182">
        <v>0.5</v>
      </c>
    </row>
    <row r="206" spans="1:8" hidden="1" outlineLevel="2" x14ac:dyDescent="0.25">
      <c r="A206">
        <v>324</v>
      </c>
      <c r="B206">
        <v>1</v>
      </c>
      <c r="C206" t="s">
        <v>13884</v>
      </c>
      <c r="D206"/>
      <c r="E206" s="13">
        <v>45517</v>
      </c>
      <c r="F206" t="s">
        <v>5</v>
      </c>
      <c r="G206" t="s">
        <v>16402</v>
      </c>
      <c r="H206" s="182">
        <v>1.25</v>
      </c>
    </row>
    <row r="207" spans="1:8" hidden="1" outlineLevel="2" x14ac:dyDescent="0.25">
      <c r="A207">
        <v>454</v>
      </c>
      <c r="B207">
        <v>1</v>
      </c>
      <c r="C207" t="s">
        <v>13884</v>
      </c>
      <c r="D207"/>
      <c r="E207" s="13">
        <v>45518</v>
      </c>
      <c r="F207" t="s">
        <v>5</v>
      </c>
      <c r="G207" t="s">
        <v>16673</v>
      </c>
      <c r="H207" s="182">
        <v>0.5</v>
      </c>
    </row>
    <row r="208" spans="1:8" hidden="1" outlineLevel="2" x14ac:dyDescent="0.25">
      <c r="A208">
        <v>606</v>
      </c>
      <c r="B208">
        <v>1</v>
      </c>
      <c r="C208" t="s">
        <v>13884</v>
      </c>
      <c r="D208"/>
      <c r="E208" s="13">
        <v>45530</v>
      </c>
      <c r="F208" t="s">
        <v>5</v>
      </c>
      <c r="G208" t="s">
        <v>18934</v>
      </c>
      <c r="H208" s="182">
        <v>0.75</v>
      </c>
    </row>
    <row r="209" spans="1:8" outlineLevel="1" collapsed="1" x14ac:dyDescent="0.25">
      <c r="A209"/>
      <c r="B209"/>
      <c r="C209" s="1120" t="s">
        <v>18899</v>
      </c>
      <c r="D209"/>
      <c r="E209" s="13"/>
      <c r="F209"/>
      <c r="G209"/>
      <c r="H209" s="182">
        <f>SUBTOTAL(9,H210:H217)</f>
        <v>7.45</v>
      </c>
    </row>
    <row r="210" spans="1:8" hidden="1" outlineLevel="2" x14ac:dyDescent="0.25">
      <c r="A210">
        <v>157</v>
      </c>
      <c r="B210">
        <v>1</v>
      </c>
      <c r="C210" t="s">
        <v>18488</v>
      </c>
      <c r="D210"/>
      <c r="E210" s="13">
        <v>45493</v>
      </c>
      <c r="F210" t="s">
        <v>5</v>
      </c>
      <c r="G210" t="s">
        <v>11794</v>
      </c>
      <c r="H210" s="182">
        <v>0.5</v>
      </c>
    </row>
    <row r="211" spans="1:8" hidden="1" outlineLevel="2" x14ac:dyDescent="0.25">
      <c r="A211">
        <v>239</v>
      </c>
      <c r="B211">
        <v>2</v>
      </c>
      <c r="C211" t="s">
        <v>18488</v>
      </c>
      <c r="D211"/>
      <c r="E211" s="13">
        <v>45495</v>
      </c>
      <c r="F211" t="s">
        <v>133</v>
      </c>
      <c r="G211" t="s">
        <v>11876</v>
      </c>
      <c r="H211" s="182">
        <v>1.6</v>
      </c>
    </row>
    <row r="212" spans="1:8" hidden="1" outlineLevel="2" x14ac:dyDescent="0.25">
      <c r="A212">
        <v>246</v>
      </c>
      <c r="B212">
        <v>2</v>
      </c>
      <c r="C212" t="s">
        <v>18488</v>
      </c>
      <c r="D212"/>
      <c r="E212" s="13">
        <v>45498</v>
      </c>
      <c r="F212" t="s">
        <v>133</v>
      </c>
      <c r="G212" t="s">
        <v>11883</v>
      </c>
      <c r="H212" s="182">
        <v>2.2999999999999998</v>
      </c>
    </row>
    <row r="213" spans="1:8" hidden="1" outlineLevel="2" x14ac:dyDescent="0.25">
      <c r="A213">
        <v>535</v>
      </c>
      <c r="B213">
        <v>2</v>
      </c>
      <c r="C213" t="s">
        <v>18488</v>
      </c>
      <c r="D213"/>
      <c r="E213" s="13">
        <v>45525</v>
      </c>
      <c r="F213" t="s">
        <v>133</v>
      </c>
      <c r="G213" t="s">
        <v>18638</v>
      </c>
      <c r="H213" s="182">
        <v>0.5</v>
      </c>
    </row>
    <row r="214" spans="1:8" hidden="1" outlineLevel="2" x14ac:dyDescent="0.25">
      <c r="A214">
        <v>550</v>
      </c>
      <c r="B214">
        <v>2</v>
      </c>
      <c r="C214" t="s">
        <v>18488</v>
      </c>
      <c r="D214"/>
      <c r="E214" s="13">
        <v>45526</v>
      </c>
      <c r="F214" t="s">
        <v>133</v>
      </c>
      <c r="G214" t="s">
        <v>18657</v>
      </c>
      <c r="H214" s="182">
        <v>0.3</v>
      </c>
    </row>
    <row r="215" spans="1:8" hidden="1" outlineLevel="2" x14ac:dyDescent="0.25">
      <c r="A215">
        <v>564</v>
      </c>
      <c r="B215">
        <v>4</v>
      </c>
      <c r="C215" t="s">
        <v>18488</v>
      </c>
      <c r="D215"/>
      <c r="E215" s="13">
        <v>45526</v>
      </c>
      <c r="F215" t="s">
        <v>11641</v>
      </c>
      <c r="G215" t="s">
        <v>18670</v>
      </c>
      <c r="H215" s="182">
        <v>0.75</v>
      </c>
    </row>
    <row r="216" spans="1:8" hidden="1" outlineLevel="2" x14ac:dyDescent="0.25">
      <c r="A216">
        <v>597</v>
      </c>
      <c r="B216">
        <v>4</v>
      </c>
      <c r="C216" t="s">
        <v>18488</v>
      </c>
      <c r="D216"/>
      <c r="E216" s="13">
        <v>45530</v>
      </c>
      <c r="F216" t="s">
        <v>11641</v>
      </c>
      <c r="G216" t="s">
        <v>18926</v>
      </c>
      <c r="H216" s="182">
        <v>1</v>
      </c>
    </row>
    <row r="217" spans="1:8" hidden="1" outlineLevel="2" x14ac:dyDescent="0.25">
      <c r="A217">
        <v>599</v>
      </c>
      <c r="B217">
        <v>4</v>
      </c>
      <c r="C217" t="s">
        <v>18488</v>
      </c>
      <c r="D217"/>
      <c r="E217" s="13">
        <v>45530</v>
      </c>
      <c r="F217" t="s">
        <v>11641</v>
      </c>
      <c r="G217" t="s">
        <v>18928</v>
      </c>
      <c r="H217" s="182">
        <v>0.5</v>
      </c>
    </row>
    <row r="218" spans="1:8" outlineLevel="1" collapsed="1" x14ac:dyDescent="0.25">
      <c r="A218"/>
      <c r="B218"/>
      <c r="C218" s="1120" t="s">
        <v>18898</v>
      </c>
      <c r="D218"/>
      <c r="E218" s="13"/>
      <c r="F218"/>
      <c r="G218"/>
      <c r="H218" s="182">
        <f>SUBTOTAL(9,H219:H219)</f>
        <v>1.5</v>
      </c>
    </row>
    <row r="219" spans="1:8" hidden="1" outlineLevel="2" x14ac:dyDescent="0.25">
      <c r="A219">
        <v>456</v>
      </c>
      <c r="B219">
        <v>1</v>
      </c>
      <c r="C219" t="s">
        <v>16652</v>
      </c>
      <c r="D219"/>
      <c r="E219" s="13">
        <v>45518</v>
      </c>
      <c r="F219" t="s">
        <v>5</v>
      </c>
      <c r="G219" t="s">
        <v>16675</v>
      </c>
      <c r="H219" s="182">
        <v>1.5</v>
      </c>
    </row>
    <row r="220" spans="1:8" outlineLevel="1" collapsed="1" x14ac:dyDescent="0.25">
      <c r="A220"/>
      <c r="B220"/>
      <c r="C220" s="1120" t="s">
        <v>19551</v>
      </c>
      <c r="D220"/>
      <c r="E220" s="13"/>
      <c r="F220"/>
      <c r="G220"/>
      <c r="H220" s="182">
        <f>SUBTOTAL(9,H221:H232)</f>
        <v>12.4</v>
      </c>
    </row>
    <row r="221" spans="1:8" hidden="1" outlineLevel="2" x14ac:dyDescent="0.25">
      <c r="A221">
        <v>367</v>
      </c>
      <c r="B221">
        <v>1</v>
      </c>
      <c r="C221" t="s">
        <v>19409</v>
      </c>
      <c r="D221"/>
      <c r="E221" s="13">
        <v>45509</v>
      </c>
      <c r="F221" t="s">
        <v>5</v>
      </c>
      <c r="G221" t="s">
        <v>16442</v>
      </c>
      <c r="H221" s="182">
        <v>0.5</v>
      </c>
    </row>
    <row r="222" spans="1:8" hidden="1" outlineLevel="2" x14ac:dyDescent="0.25">
      <c r="A222">
        <v>395</v>
      </c>
      <c r="B222">
        <v>1</v>
      </c>
      <c r="C222" t="s">
        <v>19409</v>
      </c>
      <c r="D222"/>
      <c r="E222" s="13">
        <v>45511</v>
      </c>
      <c r="F222" t="s">
        <v>5</v>
      </c>
      <c r="G222" t="s">
        <v>16470</v>
      </c>
      <c r="H222" s="182">
        <v>0.5</v>
      </c>
    </row>
    <row r="223" spans="1:8" hidden="1" outlineLevel="2" x14ac:dyDescent="0.25">
      <c r="A223">
        <v>406</v>
      </c>
      <c r="B223">
        <v>1</v>
      </c>
      <c r="C223" t="s">
        <v>19409</v>
      </c>
      <c r="D223"/>
      <c r="E223" s="13">
        <v>45511</v>
      </c>
      <c r="F223" t="s">
        <v>5</v>
      </c>
      <c r="G223" t="s">
        <v>16481</v>
      </c>
      <c r="H223" s="182">
        <v>1.5</v>
      </c>
    </row>
    <row r="224" spans="1:8" hidden="1" outlineLevel="2" x14ac:dyDescent="0.25">
      <c r="A224">
        <v>413</v>
      </c>
      <c r="B224">
        <v>1</v>
      </c>
      <c r="C224" t="s">
        <v>19409</v>
      </c>
      <c r="D224"/>
      <c r="E224" s="13">
        <v>45512</v>
      </c>
      <c r="F224" t="s">
        <v>5</v>
      </c>
      <c r="G224" t="s">
        <v>16488</v>
      </c>
      <c r="H224" s="182">
        <v>1.25</v>
      </c>
    </row>
    <row r="225" spans="1:9" hidden="1" outlineLevel="2" x14ac:dyDescent="0.25">
      <c r="A225">
        <v>431</v>
      </c>
      <c r="B225">
        <v>1</v>
      </c>
      <c r="C225" t="s">
        <v>19409</v>
      </c>
      <c r="D225"/>
      <c r="E225" s="13">
        <v>45513</v>
      </c>
      <c r="F225" t="s">
        <v>5</v>
      </c>
      <c r="G225" t="s">
        <v>16507</v>
      </c>
      <c r="H225" s="182">
        <v>3</v>
      </c>
    </row>
    <row r="226" spans="1:9" hidden="1" outlineLevel="2" x14ac:dyDescent="0.25">
      <c r="A226">
        <v>461</v>
      </c>
      <c r="B226">
        <v>1</v>
      </c>
      <c r="C226" t="s">
        <v>19409</v>
      </c>
      <c r="D226"/>
      <c r="E226" s="13">
        <v>45518</v>
      </c>
      <c r="F226" t="s">
        <v>5</v>
      </c>
      <c r="G226" t="s">
        <v>16680</v>
      </c>
      <c r="H226" s="182">
        <v>2</v>
      </c>
    </row>
    <row r="227" spans="1:9" hidden="1" outlineLevel="2" x14ac:dyDescent="0.25">
      <c r="A227">
        <v>518</v>
      </c>
      <c r="B227">
        <v>1</v>
      </c>
      <c r="C227" t="s">
        <v>19409</v>
      </c>
      <c r="D227"/>
      <c r="E227" s="13">
        <v>45524</v>
      </c>
      <c r="F227" t="s">
        <v>5</v>
      </c>
      <c r="G227" t="s">
        <v>18217</v>
      </c>
      <c r="H227" s="182">
        <v>1</v>
      </c>
    </row>
    <row r="228" spans="1:9" hidden="1" outlineLevel="2" x14ac:dyDescent="0.25">
      <c r="A228">
        <v>522</v>
      </c>
      <c r="B228">
        <v>1</v>
      </c>
      <c r="C228" t="s">
        <v>19409</v>
      </c>
      <c r="D228"/>
      <c r="E228" s="13">
        <v>45525</v>
      </c>
      <c r="F228" t="s">
        <v>5</v>
      </c>
      <c r="G228" t="s">
        <v>18625</v>
      </c>
      <c r="H228" s="182">
        <v>0.75</v>
      </c>
    </row>
    <row r="229" spans="1:9" hidden="1" outlineLevel="2" x14ac:dyDescent="0.25">
      <c r="A229">
        <v>573</v>
      </c>
      <c r="B229">
        <v>1</v>
      </c>
      <c r="C229" t="s">
        <v>19409</v>
      </c>
      <c r="D229"/>
      <c r="E229" s="13">
        <v>45526</v>
      </c>
      <c r="F229" t="s">
        <v>5</v>
      </c>
      <c r="G229" t="s">
        <v>18679</v>
      </c>
      <c r="H229" s="182">
        <v>0.5</v>
      </c>
    </row>
    <row r="230" spans="1:9" hidden="1" outlineLevel="2" x14ac:dyDescent="0.25">
      <c r="A230">
        <v>631</v>
      </c>
      <c r="B230">
        <v>1</v>
      </c>
      <c r="C230" t="s">
        <v>19409</v>
      </c>
      <c r="D230"/>
      <c r="E230" s="13">
        <v>45531</v>
      </c>
      <c r="F230" t="s">
        <v>5</v>
      </c>
      <c r="G230" t="s">
        <v>19181</v>
      </c>
      <c r="H230" s="182">
        <v>0.4</v>
      </c>
    </row>
    <row r="231" spans="1:9" hidden="1" outlineLevel="2" x14ac:dyDescent="0.25">
      <c r="A231">
        <v>639</v>
      </c>
      <c r="B231">
        <v>1</v>
      </c>
      <c r="C231" t="s">
        <v>19409</v>
      </c>
      <c r="D231"/>
      <c r="E231" s="13">
        <v>45531</v>
      </c>
      <c r="F231" t="s">
        <v>5</v>
      </c>
      <c r="G231" t="s">
        <v>19189</v>
      </c>
      <c r="H231" s="182">
        <v>0.5</v>
      </c>
    </row>
    <row r="232" spans="1:9" hidden="1" outlineLevel="2" x14ac:dyDescent="0.25">
      <c r="A232">
        <v>675</v>
      </c>
      <c r="B232">
        <v>1</v>
      </c>
      <c r="C232" t="s">
        <v>19409</v>
      </c>
      <c r="D232"/>
      <c r="E232" s="13">
        <v>45533</v>
      </c>
      <c r="F232" t="s">
        <v>5</v>
      </c>
      <c r="G232" t="s">
        <v>19329</v>
      </c>
      <c r="H232" s="182">
        <v>0.5</v>
      </c>
    </row>
    <row r="233" spans="1:9" outlineLevel="1" collapsed="1" x14ac:dyDescent="0.25">
      <c r="A233"/>
      <c r="B233"/>
      <c r="C233" s="1120" t="s">
        <v>18897</v>
      </c>
      <c r="D233" s="10">
        <v>8837.5</v>
      </c>
      <c r="E233" s="13"/>
      <c r="F233"/>
      <c r="G233"/>
      <c r="H233" s="182">
        <f>SUBTOTAL(9,H234:H242)</f>
        <v>16.55</v>
      </c>
    </row>
    <row r="234" spans="1:9" hidden="1" outlineLevel="2" x14ac:dyDescent="0.25">
      <c r="A234">
        <v>111</v>
      </c>
      <c r="B234">
        <v>1</v>
      </c>
      <c r="C234" t="s">
        <v>16031</v>
      </c>
      <c r="D234"/>
      <c r="E234" s="13">
        <v>45468</v>
      </c>
      <c r="F234" t="s">
        <v>5</v>
      </c>
      <c r="G234" t="s">
        <v>11750</v>
      </c>
      <c r="H234" s="182">
        <v>0.4</v>
      </c>
    </row>
    <row r="235" spans="1:9" hidden="1" outlineLevel="2" x14ac:dyDescent="0.25">
      <c r="A235">
        <v>190</v>
      </c>
      <c r="B235">
        <v>1</v>
      </c>
      <c r="C235" t="s">
        <v>16031</v>
      </c>
      <c r="D235"/>
      <c r="E235" s="13">
        <v>45503</v>
      </c>
      <c r="F235" t="s">
        <v>5</v>
      </c>
      <c r="G235" t="s">
        <v>11828</v>
      </c>
      <c r="H235" s="182">
        <v>1</v>
      </c>
      <c r="I235" s="901" t="s">
        <v>11829</v>
      </c>
    </row>
    <row r="236" spans="1:9" hidden="1" outlineLevel="2" x14ac:dyDescent="0.25">
      <c r="A236">
        <v>199</v>
      </c>
      <c r="B236">
        <v>1</v>
      </c>
      <c r="C236" t="s">
        <v>16031</v>
      </c>
      <c r="D236"/>
      <c r="E236" s="13">
        <v>45504</v>
      </c>
      <c r="F236" t="s">
        <v>5</v>
      </c>
      <c r="G236" t="s">
        <v>11837</v>
      </c>
      <c r="H236" s="182">
        <v>1</v>
      </c>
    </row>
    <row r="237" spans="1:9" hidden="1" outlineLevel="2" x14ac:dyDescent="0.25">
      <c r="A237">
        <v>211</v>
      </c>
      <c r="B237">
        <v>1</v>
      </c>
      <c r="C237" t="s">
        <v>16031</v>
      </c>
      <c r="D237"/>
      <c r="E237" s="13">
        <v>45506</v>
      </c>
      <c r="F237" t="s">
        <v>5</v>
      </c>
      <c r="G237" t="s">
        <v>11849</v>
      </c>
      <c r="H237" s="182">
        <v>1.25</v>
      </c>
    </row>
    <row r="238" spans="1:9" hidden="1" outlineLevel="2" x14ac:dyDescent="0.25">
      <c r="A238">
        <v>378</v>
      </c>
      <c r="B238">
        <v>1</v>
      </c>
      <c r="C238" t="s">
        <v>16031</v>
      </c>
      <c r="D238"/>
      <c r="E238" s="13">
        <v>45510</v>
      </c>
      <c r="F238" t="s">
        <v>5</v>
      </c>
      <c r="G238" t="s">
        <v>16453</v>
      </c>
      <c r="H238" s="182">
        <v>4</v>
      </c>
    </row>
    <row r="239" spans="1:9" hidden="1" outlineLevel="2" x14ac:dyDescent="0.25">
      <c r="A239">
        <v>410</v>
      </c>
      <c r="B239">
        <v>1</v>
      </c>
      <c r="C239" t="s">
        <v>16031</v>
      </c>
      <c r="D239"/>
      <c r="E239" s="13">
        <v>45511</v>
      </c>
      <c r="F239" t="s">
        <v>5</v>
      </c>
      <c r="G239" t="s">
        <v>16485</v>
      </c>
      <c r="H239" s="182">
        <v>6</v>
      </c>
    </row>
    <row r="240" spans="1:9" hidden="1" outlineLevel="2" x14ac:dyDescent="0.25">
      <c r="A240">
        <v>416</v>
      </c>
      <c r="B240">
        <v>1</v>
      </c>
      <c r="C240" t="s">
        <v>16031</v>
      </c>
      <c r="D240"/>
      <c r="E240" s="13">
        <v>45512</v>
      </c>
      <c r="F240" t="s">
        <v>5</v>
      </c>
      <c r="G240" t="s">
        <v>16491</v>
      </c>
      <c r="H240" s="182">
        <v>2</v>
      </c>
    </row>
    <row r="241" spans="1:8" hidden="1" outlineLevel="2" x14ac:dyDescent="0.25">
      <c r="A241">
        <v>605</v>
      </c>
      <c r="B241">
        <v>1</v>
      </c>
      <c r="C241" t="s">
        <v>16031</v>
      </c>
      <c r="D241"/>
      <c r="E241" s="13">
        <v>45530</v>
      </c>
      <c r="F241" t="s">
        <v>5</v>
      </c>
      <c r="G241" t="s">
        <v>18933</v>
      </c>
      <c r="H241" s="182">
        <v>0.4</v>
      </c>
    </row>
    <row r="242" spans="1:8" hidden="1" outlineLevel="2" x14ac:dyDescent="0.25">
      <c r="A242">
        <v>627</v>
      </c>
      <c r="B242">
        <v>1</v>
      </c>
      <c r="C242" t="s">
        <v>16031</v>
      </c>
      <c r="D242"/>
      <c r="E242" s="13">
        <v>45531</v>
      </c>
      <c r="F242" t="s">
        <v>5</v>
      </c>
      <c r="G242" t="s">
        <v>19177</v>
      </c>
      <c r="H242" s="182">
        <v>0.5</v>
      </c>
    </row>
    <row r="243" spans="1:8" outlineLevel="1" collapsed="1" x14ac:dyDescent="0.25">
      <c r="A243"/>
      <c r="B243"/>
      <c r="C243" s="1120" t="s">
        <v>18896</v>
      </c>
      <c r="D243"/>
      <c r="E243" s="13"/>
      <c r="F243"/>
      <c r="G243"/>
      <c r="H243" s="182">
        <f>SUBTOTAL(9,H244:H244)</f>
        <v>0.5</v>
      </c>
    </row>
    <row r="244" spans="1:8" hidden="1" outlineLevel="2" x14ac:dyDescent="0.25">
      <c r="A244">
        <v>214</v>
      </c>
      <c r="B244">
        <v>1</v>
      </c>
      <c r="C244" t="s">
        <v>18535</v>
      </c>
      <c r="D244"/>
      <c r="E244" s="13">
        <v>45506</v>
      </c>
      <c r="F244" t="s">
        <v>5</v>
      </c>
      <c r="G244" t="s">
        <v>11852</v>
      </c>
      <c r="H244" s="182">
        <v>0.5</v>
      </c>
    </row>
    <row r="245" spans="1:8" outlineLevel="1" collapsed="1" x14ac:dyDescent="0.25">
      <c r="A245"/>
      <c r="B245"/>
      <c r="C245" s="1120" t="s">
        <v>18895</v>
      </c>
      <c r="D245"/>
      <c r="E245" s="13"/>
      <c r="F245"/>
      <c r="G245"/>
      <c r="H245" s="182">
        <f>SUBTOTAL(9,H246:H248)</f>
        <v>4.6500000000000004</v>
      </c>
    </row>
    <row r="246" spans="1:8" hidden="1" outlineLevel="2" x14ac:dyDescent="0.25">
      <c r="A246">
        <v>105</v>
      </c>
      <c r="B246">
        <v>1</v>
      </c>
      <c r="C246" t="s">
        <v>13088</v>
      </c>
      <c r="D246"/>
      <c r="E246" s="13">
        <v>45462</v>
      </c>
      <c r="F246" t="s">
        <v>5</v>
      </c>
      <c r="G246" t="s">
        <v>11744</v>
      </c>
      <c r="H246" s="182">
        <v>1.5</v>
      </c>
    </row>
    <row r="247" spans="1:8" hidden="1" outlineLevel="2" x14ac:dyDescent="0.25">
      <c r="A247">
        <v>139</v>
      </c>
      <c r="B247">
        <v>1</v>
      </c>
      <c r="C247" t="s">
        <v>13088</v>
      </c>
      <c r="D247"/>
      <c r="E247" s="13">
        <v>45483</v>
      </c>
      <c r="F247" t="s">
        <v>5</v>
      </c>
      <c r="G247" t="s">
        <v>11776</v>
      </c>
      <c r="H247" s="182">
        <v>2.75</v>
      </c>
    </row>
    <row r="248" spans="1:8" hidden="1" outlineLevel="2" x14ac:dyDescent="0.25">
      <c r="A248">
        <v>390</v>
      </c>
      <c r="B248">
        <v>1</v>
      </c>
      <c r="C248" t="s">
        <v>13088</v>
      </c>
      <c r="D248"/>
      <c r="E248" s="13">
        <v>45510</v>
      </c>
      <c r="F248" t="s">
        <v>5</v>
      </c>
      <c r="G248" t="s">
        <v>16465</v>
      </c>
      <c r="H248" s="182">
        <v>0.4</v>
      </c>
    </row>
    <row r="249" spans="1:8" outlineLevel="1" collapsed="1" x14ac:dyDescent="0.25">
      <c r="A249"/>
      <c r="B249"/>
      <c r="C249" s="1120" t="s">
        <v>19550</v>
      </c>
      <c r="D249"/>
      <c r="E249" s="13"/>
      <c r="F249"/>
      <c r="G249"/>
      <c r="H249" s="182">
        <f>SUBTOTAL(9,H250:H250)</f>
        <v>0.3</v>
      </c>
    </row>
    <row r="250" spans="1:8" hidden="1" outlineLevel="2" x14ac:dyDescent="0.25">
      <c r="A250">
        <v>769</v>
      </c>
      <c r="B250">
        <v>2</v>
      </c>
      <c r="C250" t="s">
        <v>19387</v>
      </c>
      <c r="D250"/>
      <c r="E250" s="13">
        <v>45534</v>
      </c>
      <c r="F250" t="s">
        <v>133</v>
      </c>
      <c r="G250" t="s">
        <v>19388</v>
      </c>
      <c r="H250" s="182">
        <v>0.3</v>
      </c>
    </row>
    <row r="251" spans="1:8" outlineLevel="1" collapsed="1" x14ac:dyDescent="0.25">
      <c r="A251"/>
      <c r="B251"/>
      <c r="C251" s="1120" t="s">
        <v>19201</v>
      </c>
      <c r="D251"/>
      <c r="E251" s="13"/>
      <c r="F251"/>
      <c r="G251"/>
      <c r="H251" s="182">
        <f>SUBTOTAL(9,H252:H252)</f>
        <v>0.5</v>
      </c>
    </row>
    <row r="252" spans="1:8" hidden="1" outlineLevel="2" x14ac:dyDescent="0.25">
      <c r="A252">
        <v>644</v>
      </c>
      <c r="B252">
        <v>3</v>
      </c>
      <c r="C252" t="s">
        <v>15724</v>
      </c>
      <c r="D252"/>
      <c r="E252" s="13">
        <v>45531</v>
      </c>
      <c r="F252" t="s">
        <v>11640</v>
      </c>
      <c r="G252" t="s">
        <v>19192</v>
      </c>
      <c r="H252" s="182">
        <v>0.5</v>
      </c>
    </row>
    <row r="253" spans="1:8" outlineLevel="1" collapsed="1" x14ac:dyDescent="0.25">
      <c r="A253"/>
      <c r="B253"/>
      <c r="C253" s="1120" t="s">
        <v>18894</v>
      </c>
      <c r="D253"/>
      <c r="E253" s="13"/>
      <c r="F253"/>
      <c r="G253"/>
      <c r="H253" s="182">
        <f>SUBTOTAL(9,H254:H259)</f>
        <v>2.95</v>
      </c>
    </row>
    <row r="254" spans="1:8" hidden="1" outlineLevel="2" x14ac:dyDescent="0.25">
      <c r="A254">
        <v>70</v>
      </c>
      <c r="B254">
        <v>1</v>
      </c>
      <c r="C254" t="s">
        <v>13727</v>
      </c>
      <c r="D254"/>
      <c r="E254" s="13">
        <v>45428</v>
      </c>
      <c r="F254" t="s">
        <v>5</v>
      </c>
      <c r="G254" t="s">
        <v>11709</v>
      </c>
      <c r="H254" s="182">
        <v>0.4</v>
      </c>
    </row>
    <row r="255" spans="1:8" hidden="1" outlineLevel="2" x14ac:dyDescent="0.25">
      <c r="A255">
        <v>112</v>
      </c>
      <c r="B255">
        <v>1</v>
      </c>
      <c r="C255" t="s">
        <v>13727</v>
      </c>
      <c r="D255"/>
      <c r="E255" s="13">
        <v>45468</v>
      </c>
      <c r="F255" t="s">
        <v>5</v>
      </c>
      <c r="G255" t="s">
        <v>11751</v>
      </c>
      <c r="H255" s="182">
        <v>0.4</v>
      </c>
    </row>
    <row r="256" spans="1:8" hidden="1" outlineLevel="2" x14ac:dyDescent="0.25">
      <c r="A256">
        <v>126</v>
      </c>
      <c r="B256">
        <v>1</v>
      </c>
      <c r="C256" t="s">
        <v>13727</v>
      </c>
      <c r="D256"/>
      <c r="E256" s="13">
        <v>45479</v>
      </c>
      <c r="F256" t="s">
        <v>5</v>
      </c>
      <c r="G256" t="s">
        <v>11763</v>
      </c>
      <c r="H256" s="182">
        <v>0.5</v>
      </c>
    </row>
    <row r="257" spans="1:8" hidden="1" outlineLevel="2" x14ac:dyDescent="0.25">
      <c r="A257">
        <v>328</v>
      </c>
      <c r="B257">
        <v>1</v>
      </c>
      <c r="C257" t="s">
        <v>13727</v>
      </c>
      <c r="D257"/>
      <c r="E257" s="13">
        <v>45517</v>
      </c>
      <c r="F257" t="s">
        <v>5</v>
      </c>
      <c r="G257" t="s">
        <v>16406</v>
      </c>
      <c r="H257" s="182">
        <v>0.4</v>
      </c>
    </row>
    <row r="258" spans="1:8" hidden="1" outlineLevel="2" x14ac:dyDescent="0.25">
      <c r="A258">
        <v>479</v>
      </c>
      <c r="B258">
        <v>1</v>
      </c>
      <c r="C258" t="s">
        <v>13727</v>
      </c>
      <c r="D258"/>
      <c r="E258" s="13">
        <v>45519</v>
      </c>
      <c r="F258" t="s">
        <v>5</v>
      </c>
      <c r="G258" t="s">
        <v>16976</v>
      </c>
      <c r="H258" s="182">
        <v>0.75</v>
      </c>
    </row>
    <row r="259" spans="1:8" hidden="1" outlineLevel="2" x14ac:dyDescent="0.25">
      <c r="A259">
        <v>628</v>
      </c>
      <c r="B259">
        <v>1</v>
      </c>
      <c r="C259" t="s">
        <v>13727</v>
      </c>
      <c r="D259"/>
      <c r="E259" s="13">
        <v>45530</v>
      </c>
      <c r="F259" t="s">
        <v>5</v>
      </c>
      <c r="G259" t="s">
        <v>19178</v>
      </c>
      <c r="H259" s="182">
        <v>0.5</v>
      </c>
    </row>
    <row r="260" spans="1:8" outlineLevel="1" collapsed="1" x14ac:dyDescent="0.25">
      <c r="A260"/>
      <c r="B260"/>
      <c r="C260" s="1120" t="s">
        <v>18893</v>
      </c>
      <c r="D260"/>
      <c r="E260" s="13"/>
      <c r="F260"/>
      <c r="G260"/>
      <c r="H260" s="182">
        <f>SUBTOTAL(9,H261:H263)</f>
        <v>1.75</v>
      </c>
    </row>
    <row r="261" spans="1:8" hidden="1" outlineLevel="2" x14ac:dyDescent="0.25">
      <c r="A261">
        <v>124</v>
      </c>
      <c r="B261">
        <v>1</v>
      </c>
      <c r="C261" t="s">
        <v>18613</v>
      </c>
      <c r="D261"/>
      <c r="E261" s="13">
        <v>45478</v>
      </c>
      <c r="F261" t="s">
        <v>5</v>
      </c>
      <c r="G261" t="s">
        <v>11761</v>
      </c>
      <c r="H261" s="182">
        <v>0.5</v>
      </c>
    </row>
    <row r="262" spans="1:8" hidden="1" outlineLevel="2" x14ac:dyDescent="0.25">
      <c r="A262">
        <v>195</v>
      </c>
      <c r="B262">
        <v>1</v>
      </c>
      <c r="C262" t="s">
        <v>18613</v>
      </c>
      <c r="D262"/>
      <c r="E262" s="13">
        <v>45503</v>
      </c>
      <c r="F262" t="s">
        <v>5</v>
      </c>
      <c r="G262" t="s">
        <v>11833</v>
      </c>
      <c r="H262" s="182">
        <v>1</v>
      </c>
    </row>
    <row r="263" spans="1:8" hidden="1" outlineLevel="2" x14ac:dyDescent="0.25">
      <c r="A263">
        <v>711</v>
      </c>
      <c r="B263">
        <v>1</v>
      </c>
      <c r="C263" t="s">
        <v>18613</v>
      </c>
      <c r="D263"/>
      <c r="E263" s="13">
        <v>45534</v>
      </c>
      <c r="F263" t="s">
        <v>5</v>
      </c>
      <c r="G263" t="s">
        <v>19370</v>
      </c>
      <c r="H263" s="182">
        <v>0.25</v>
      </c>
    </row>
    <row r="264" spans="1:8" outlineLevel="1" collapsed="1" x14ac:dyDescent="0.25">
      <c r="A264"/>
      <c r="B264"/>
      <c r="C264" s="1120" t="s">
        <v>18892</v>
      </c>
      <c r="D264"/>
      <c r="E264" s="13"/>
      <c r="F264"/>
      <c r="G264"/>
      <c r="H264" s="182">
        <f>SUBTOTAL(9,H265:H268)</f>
        <v>1.9</v>
      </c>
    </row>
    <row r="265" spans="1:8" hidden="1" outlineLevel="2" x14ac:dyDescent="0.25">
      <c r="A265">
        <v>120</v>
      </c>
      <c r="B265">
        <v>1</v>
      </c>
      <c r="C265" t="s">
        <v>14040</v>
      </c>
      <c r="D265"/>
      <c r="E265" s="13">
        <v>45476</v>
      </c>
      <c r="F265" t="s">
        <v>5</v>
      </c>
      <c r="G265" t="s">
        <v>11757</v>
      </c>
      <c r="H265" s="182">
        <v>0.25</v>
      </c>
    </row>
    <row r="266" spans="1:8" hidden="1" outlineLevel="2" x14ac:dyDescent="0.25">
      <c r="A266">
        <v>130</v>
      </c>
      <c r="B266">
        <v>1</v>
      </c>
      <c r="C266" t="s">
        <v>14040</v>
      </c>
      <c r="D266"/>
      <c r="E266" s="13">
        <v>45480</v>
      </c>
      <c r="F266" t="s">
        <v>5</v>
      </c>
      <c r="G266" t="s">
        <v>11767</v>
      </c>
      <c r="H266" s="182">
        <v>0.5</v>
      </c>
    </row>
    <row r="267" spans="1:8" hidden="1" outlineLevel="2" x14ac:dyDescent="0.25">
      <c r="A267">
        <v>338</v>
      </c>
      <c r="B267">
        <v>1</v>
      </c>
      <c r="C267" t="s">
        <v>14040</v>
      </c>
      <c r="D267"/>
      <c r="E267" s="13">
        <v>45517</v>
      </c>
      <c r="F267" t="s">
        <v>5</v>
      </c>
      <c r="G267" t="s">
        <v>16416</v>
      </c>
      <c r="H267" s="182">
        <v>0.4</v>
      </c>
    </row>
    <row r="268" spans="1:8" hidden="1" outlineLevel="2" x14ac:dyDescent="0.25">
      <c r="A268">
        <v>625</v>
      </c>
      <c r="B268">
        <v>1</v>
      </c>
      <c r="C268" t="s">
        <v>14040</v>
      </c>
      <c r="D268"/>
      <c r="E268" s="13">
        <v>45531</v>
      </c>
      <c r="F268" t="s">
        <v>5</v>
      </c>
      <c r="G268" t="s">
        <v>19175</v>
      </c>
      <c r="H268" s="182">
        <v>0.75</v>
      </c>
    </row>
    <row r="269" spans="1:8" outlineLevel="1" collapsed="1" x14ac:dyDescent="0.25">
      <c r="A269"/>
      <c r="B269"/>
      <c r="C269" s="1120" t="s">
        <v>20030</v>
      </c>
      <c r="D269" s="10">
        <v>7822.5</v>
      </c>
      <c r="E269" s="13"/>
      <c r="F269"/>
      <c r="G269"/>
      <c r="H269" s="182">
        <f>SUBTOTAL(9,H270:H282)</f>
        <v>16.649999999999999</v>
      </c>
    </row>
    <row r="270" spans="1:8" hidden="1" outlineLevel="2" x14ac:dyDescent="0.25">
      <c r="A270">
        <v>723</v>
      </c>
      <c r="B270">
        <v>1</v>
      </c>
      <c r="C270" t="s">
        <v>19695</v>
      </c>
      <c r="D270"/>
      <c r="E270" s="13">
        <v>45503</v>
      </c>
      <c r="F270" t="s">
        <v>5</v>
      </c>
      <c r="G270" t="s">
        <v>11826</v>
      </c>
      <c r="H270" s="182">
        <v>0.4</v>
      </c>
    </row>
    <row r="271" spans="1:8" hidden="1" outlineLevel="2" x14ac:dyDescent="0.25">
      <c r="A271">
        <v>728</v>
      </c>
      <c r="B271">
        <v>2</v>
      </c>
      <c r="C271" t="s">
        <v>19695</v>
      </c>
      <c r="D271"/>
      <c r="E271" s="13">
        <v>45506</v>
      </c>
      <c r="F271" t="s">
        <v>133</v>
      </c>
      <c r="G271" t="s">
        <v>11896</v>
      </c>
      <c r="H271" s="182">
        <v>3.4</v>
      </c>
    </row>
    <row r="272" spans="1:8" hidden="1" outlineLevel="2" x14ac:dyDescent="0.25">
      <c r="A272">
        <v>729</v>
      </c>
      <c r="B272">
        <v>2</v>
      </c>
      <c r="C272" t="s">
        <v>19695</v>
      </c>
      <c r="D272"/>
      <c r="E272" s="13">
        <v>45509</v>
      </c>
      <c r="F272" t="s">
        <v>133</v>
      </c>
      <c r="G272" t="s">
        <v>16509</v>
      </c>
      <c r="H272" s="182">
        <v>1.7</v>
      </c>
    </row>
    <row r="273" spans="1:9" hidden="1" outlineLevel="2" x14ac:dyDescent="0.25">
      <c r="A273">
        <v>724</v>
      </c>
      <c r="B273">
        <v>1</v>
      </c>
      <c r="C273" t="s">
        <v>19695</v>
      </c>
      <c r="D273"/>
      <c r="E273" s="13">
        <v>45510</v>
      </c>
      <c r="F273" t="s">
        <v>5</v>
      </c>
      <c r="G273" t="s">
        <v>16459</v>
      </c>
      <c r="H273" s="182">
        <v>0.5</v>
      </c>
    </row>
    <row r="274" spans="1:9" hidden="1" outlineLevel="2" x14ac:dyDescent="0.25">
      <c r="A274">
        <v>443</v>
      </c>
      <c r="B274">
        <v>2</v>
      </c>
      <c r="C274" t="s">
        <v>19695</v>
      </c>
      <c r="D274"/>
      <c r="E274" s="13">
        <v>45510</v>
      </c>
      <c r="F274" t="s">
        <v>133</v>
      </c>
      <c r="G274" t="s">
        <v>16519</v>
      </c>
      <c r="H274" s="182">
        <v>2.1</v>
      </c>
    </row>
    <row r="275" spans="1:9" hidden="1" outlineLevel="2" x14ac:dyDescent="0.25">
      <c r="A275">
        <v>725</v>
      </c>
      <c r="B275">
        <v>1</v>
      </c>
      <c r="C275" t="s">
        <v>19695</v>
      </c>
      <c r="D275"/>
      <c r="E275" s="13">
        <v>45511</v>
      </c>
      <c r="F275" t="s">
        <v>5</v>
      </c>
      <c r="G275" t="s">
        <v>16478</v>
      </c>
      <c r="H275" s="182">
        <v>0.5</v>
      </c>
    </row>
    <row r="276" spans="1:9" hidden="1" outlineLevel="2" x14ac:dyDescent="0.25">
      <c r="A276">
        <v>730</v>
      </c>
      <c r="B276">
        <v>2</v>
      </c>
      <c r="C276" t="s">
        <v>19695</v>
      </c>
      <c r="D276"/>
      <c r="E276" s="13">
        <v>45511</v>
      </c>
      <c r="F276" t="s">
        <v>133</v>
      </c>
      <c r="G276" t="s">
        <v>16523</v>
      </c>
      <c r="H276" s="182">
        <v>0.9</v>
      </c>
    </row>
    <row r="277" spans="1:9" hidden="1" outlineLevel="2" x14ac:dyDescent="0.25">
      <c r="A277">
        <v>726</v>
      </c>
      <c r="B277">
        <v>1</v>
      </c>
      <c r="C277" t="s">
        <v>19695</v>
      </c>
      <c r="D277"/>
      <c r="E277" s="13">
        <v>45512</v>
      </c>
      <c r="F277" t="s">
        <v>5</v>
      </c>
      <c r="G277" t="s">
        <v>16489</v>
      </c>
      <c r="H277" s="182">
        <v>2.25</v>
      </c>
    </row>
    <row r="278" spans="1:9" hidden="1" outlineLevel="2" x14ac:dyDescent="0.25">
      <c r="A278">
        <v>727</v>
      </c>
      <c r="B278">
        <v>1</v>
      </c>
      <c r="C278" t="s">
        <v>19695</v>
      </c>
      <c r="D278"/>
      <c r="E278" s="13">
        <v>45517</v>
      </c>
      <c r="F278" t="s">
        <v>5</v>
      </c>
      <c r="G278" t="s">
        <v>16413</v>
      </c>
      <c r="H278" s="182">
        <v>0.4</v>
      </c>
    </row>
    <row r="279" spans="1:9" hidden="1" outlineLevel="2" x14ac:dyDescent="0.25">
      <c r="A279">
        <v>595</v>
      </c>
      <c r="B279">
        <v>1</v>
      </c>
      <c r="C279" t="s">
        <v>19695</v>
      </c>
      <c r="D279"/>
      <c r="E279" s="13">
        <v>45530</v>
      </c>
      <c r="F279" t="s">
        <v>5</v>
      </c>
      <c r="G279" t="s">
        <v>18925</v>
      </c>
      <c r="H279" s="182">
        <v>1</v>
      </c>
    </row>
    <row r="280" spans="1:9" hidden="1" outlineLevel="2" x14ac:dyDescent="0.25">
      <c r="A280">
        <v>665</v>
      </c>
      <c r="B280">
        <v>1</v>
      </c>
      <c r="C280" t="s">
        <v>19695</v>
      </c>
      <c r="D280"/>
      <c r="E280" s="13">
        <v>45532</v>
      </c>
      <c r="F280" t="s">
        <v>5</v>
      </c>
      <c r="G280" t="s">
        <v>19316</v>
      </c>
      <c r="H280" s="182">
        <v>2.5</v>
      </c>
      <c r="I280" s="901" t="s">
        <v>19317</v>
      </c>
    </row>
    <row r="281" spans="1:9" hidden="1" outlineLevel="2" x14ac:dyDescent="0.25">
      <c r="A281">
        <v>676</v>
      </c>
      <c r="B281">
        <v>1</v>
      </c>
      <c r="C281" t="s">
        <v>19695</v>
      </c>
      <c r="D281"/>
      <c r="E281" s="13">
        <v>45533</v>
      </c>
      <c r="F281" t="s">
        <v>5</v>
      </c>
      <c r="G281" t="s">
        <v>19330</v>
      </c>
      <c r="H281" s="182">
        <v>0.5</v>
      </c>
    </row>
    <row r="282" spans="1:9" hidden="1" outlineLevel="2" x14ac:dyDescent="0.25">
      <c r="A282">
        <v>731</v>
      </c>
      <c r="B282">
        <v>2</v>
      </c>
      <c r="C282" t="s">
        <v>19695</v>
      </c>
      <c r="D282"/>
      <c r="E282" s="13">
        <v>45533</v>
      </c>
      <c r="F282" t="s">
        <v>133</v>
      </c>
      <c r="G282" t="s">
        <v>19344</v>
      </c>
      <c r="H282" s="182">
        <v>0.5</v>
      </c>
    </row>
    <row r="283" spans="1:9" outlineLevel="1" collapsed="1" x14ac:dyDescent="0.25">
      <c r="A283"/>
      <c r="B283"/>
      <c r="C283" s="1120" t="s">
        <v>20029</v>
      </c>
      <c r="D283"/>
      <c r="E283" s="13"/>
      <c r="F283"/>
      <c r="G283"/>
      <c r="H283" s="182">
        <f>SUBTOTAL(9,H284:H284)</f>
        <v>0.75</v>
      </c>
    </row>
    <row r="284" spans="1:9" hidden="1" outlineLevel="2" x14ac:dyDescent="0.25">
      <c r="A284">
        <v>611</v>
      </c>
      <c r="B284">
        <v>1</v>
      </c>
      <c r="C284" t="s">
        <v>19827</v>
      </c>
      <c r="D284"/>
      <c r="E284" s="13">
        <v>45530</v>
      </c>
      <c r="F284" t="s">
        <v>5</v>
      </c>
      <c r="G284" t="s">
        <v>18941</v>
      </c>
      <c r="H284" s="182">
        <v>0.75</v>
      </c>
    </row>
    <row r="285" spans="1:9" outlineLevel="1" collapsed="1" x14ac:dyDescent="0.25">
      <c r="A285"/>
      <c r="B285"/>
      <c r="C285" s="1120" t="s">
        <v>18891</v>
      </c>
      <c r="D285"/>
      <c r="E285" s="13"/>
      <c r="F285"/>
      <c r="G285"/>
      <c r="H285" s="182">
        <f>SUBTOTAL(9,H286:H286)</f>
        <v>0.4</v>
      </c>
    </row>
    <row r="286" spans="1:9" hidden="1" outlineLevel="2" x14ac:dyDescent="0.25">
      <c r="A286">
        <v>78</v>
      </c>
      <c r="B286">
        <v>1</v>
      </c>
      <c r="C286" t="s">
        <v>17357</v>
      </c>
      <c r="D286"/>
      <c r="E286" s="13">
        <v>45441</v>
      </c>
      <c r="F286" t="s">
        <v>5</v>
      </c>
      <c r="G286" t="s">
        <v>11717</v>
      </c>
      <c r="H286" s="182">
        <v>0.4</v>
      </c>
    </row>
    <row r="287" spans="1:9" outlineLevel="1" collapsed="1" x14ac:dyDescent="0.25">
      <c r="A287"/>
      <c r="B287"/>
      <c r="C287" s="1120" t="s">
        <v>18890</v>
      </c>
      <c r="D287"/>
      <c r="E287" s="13"/>
      <c r="F287"/>
      <c r="G287"/>
      <c r="H287" s="182">
        <f>SUBTOTAL(9,H288:H289)</f>
        <v>1</v>
      </c>
    </row>
    <row r="288" spans="1:9" hidden="1" outlineLevel="2" x14ac:dyDescent="0.25">
      <c r="A288">
        <v>147</v>
      </c>
      <c r="B288">
        <v>1</v>
      </c>
      <c r="C288" t="s">
        <v>13761</v>
      </c>
      <c r="D288"/>
      <c r="E288" s="13">
        <v>45484</v>
      </c>
      <c r="F288" t="s">
        <v>5</v>
      </c>
      <c r="G288" t="s">
        <v>11784</v>
      </c>
      <c r="H288" s="182">
        <v>0.5</v>
      </c>
    </row>
    <row r="289" spans="1:8" hidden="1" outlineLevel="2" x14ac:dyDescent="0.25">
      <c r="A289">
        <v>158</v>
      </c>
      <c r="B289">
        <v>1</v>
      </c>
      <c r="C289" t="s">
        <v>13761</v>
      </c>
      <c r="D289"/>
      <c r="E289" s="13">
        <v>45493</v>
      </c>
      <c r="F289" t="s">
        <v>5</v>
      </c>
      <c r="G289" t="s">
        <v>11795</v>
      </c>
      <c r="H289" s="182">
        <v>0.5</v>
      </c>
    </row>
    <row r="290" spans="1:8" outlineLevel="1" collapsed="1" x14ac:dyDescent="0.25">
      <c r="A290"/>
      <c r="B290"/>
      <c r="C290" s="1120" t="s">
        <v>18889</v>
      </c>
      <c r="D290"/>
      <c r="E290" s="13"/>
      <c r="F290"/>
      <c r="G290"/>
      <c r="H290" s="182">
        <f>SUBTOTAL(9,H291:H291)</f>
        <v>0.75</v>
      </c>
    </row>
    <row r="291" spans="1:8" hidden="1" outlineLevel="2" x14ac:dyDescent="0.25">
      <c r="A291">
        <v>149</v>
      </c>
      <c r="B291">
        <v>1</v>
      </c>
      <c r="C291" t="s">
        <v>11472</v>
      </c>
      <c r="D291"/>
      <c r="E291" s="13">
        <v>45484</v>
      </c>
      <c r="F291" t="s">
        <v>5</v>
      </c>
      <c r="G291" t="s">
        <v>11786</v>
      </c>
      <c r="H291" s="182">
        <v>0.75</v>
      </c>
    </row>
    <row r="292" spans="1:8" outlineLevel="1" collapsed="1" x14ac:dyDescent="0.25">
      <c r="A292"/>
      <c r="B292"/>
      <c r="C292" s="1120" t="s">
        <v>18888</v>
      </c>
      <c r="D292"/>
      <c r="E292" s="13"/>
      <c r="F292"/>
      <c r="G292"/>
      <c r="H292" s="182">
        <f>SUBTOTAL(9,H293:H294)</f>
        <v>3.5</v>
      </c>
    </row>
    <row r="293" spans="1:8" hidden="1" outlineLevel="2" x14ac:dyDescent="0.25">
      <c r="A293">
        <v>91</v>
      </c>
      <c r="B293">
        <v>1</v>
      </c>
      <c r="C293" t="s">
        <v>14258</v>
      </c>
      <c r="D293"/>
      <c r="E293" s="13">
        <v>45454</v>
      </c>
      <c r="F293" t="s">
        <v>5</v>
      </c>
      <c r="G293" t="s">
        <v>11730</v>
      </c>
      <c r="H293" s="182">
        <v>2</v>
      </c>
    </row>
    <row r="294" spans="1:8" hidden="1" outlineLevel="2" x14ac:dyDescent="0.25">
      <c r="A294">
        <v>93</v>
      </c>
      <c r="B294">
        <v>1</v>
      </c>
      <c r="C294" t="s">
        <v>14258</v>
      </c>
      <c r="D294"/>
      <c r="E294" s="13">
        <v>45455</v>
      </c>
      <c r="F294" t="s">
        <v>5</v>
      </c>
      <c r="G294" t="s">
        <v>11732</v>
      </c>
      <c r="H294" s="182">
        <v>1.5</v>
      </c>
    </row>
    <row r="295" spans="1:8" outlineLevel="1" collapsed="1" x14ac:dyDescent="0.25">
      <c r="A295"/>
      <c r="B295"/>
      <c r="C295" s="1120" t="s">
        <v>19549</v>
      </c>
      <c r="D295"/>
      <c r="E295" s="13"/>
      <c r="F295"/>
      <c r="G295"/>
      <c r="H295" s="182">
        <f>SUBTOTAL(9,H296:H299)</f>
        <v>2.15</v>
      </c>
    </row>
    <row r="296" spans="1:8" hidden="1" outlineLevel="2" x14ac:dyDescent="0.25">
      <c r="A296">
        <v>44</v>
      </c>
      <c r="B296">
        <v>1</v>
      </c>
      <c r="C296" t="s">
        <v>19405</v>
      </c>
      <c r="D296"/>
      <c r="E296" s="13">
        <v>45329</v>
      </c>
      <c r="F296" t="s">
        <v>5</v>
      </c>
      <c r="G296" t="s">
        <v>11683</v>
      </c>
      <c r="H296" s="182">
        <v>0.4</v>
      </c>
    </row>
    <row r="297" spans="1:8" hidden="1" outlineLevel="2" x14ac:dyDescent="0.25">
      <c r="A297">
        <v>71</v>
      </c>
      <c r="B297">
        <v>1</v>
      </c>
      <c r="C297" t="s">
        <v>19405</v>
      </c>
      <c r="D297"/>
      <c r="E297" s="13">
        <v>45428</v>
      </c>
      <c r="F297" t="s">
        <v>5</v>
      </c>
      <c r="G297" t="s">
        <v>11710</v>
      </c>
      <c r="H297" s="182">
        <v>0.5</v>
      </c>
    </row>
    <row r="298" spans="1:8" hidden="1" outlineLevel="2" x14ac:dyDescent="0.25">
      <c r="A298">
        <v>150</v>
      </c>
      <c r="B298">
        <v>1</v>
      </c>
      <c r="C298" t="s">
        <v>19405</v>
      </c>
      <c r="D298"/>
      <c r="E298" s="13">
        <v>45484</v>
      </c>
      <c r="F298" t="s">
        <v>5</v>
      </c>
      <c r="G298" t="s">
        <v>11787</v>
      </c>
      <c r="H298" s="182">
        <v>0.75</v>
      </c>
    </row>
    <row r="299" spans="1:8" hidden="1" outlineLevel="2" x14ac:dyDescent="0.25">
      <c r="A299">
        <v>604</v>
      </c>
      <c r="B299">
        <v>1</v>
      </c>
      <c r="C299" t="s">
        <v>19405</v>
      </c>
      <c r="D299"/>
      <c r="E299" s="13">
        <v>45530</v>
      </c>
      <c r="F299" t="s">
        <v>5</v>
      </c>
      <c r="G299" t="s">
        <v>18932</v>
      </c>
      <c r="H299" s="182">
        <v>0.5</v>
      </c>
    </row>
    <row r="300" spans="1:8" outlineLevel="1" collapsed="1" x14ac:dyDescent="0.25">
      <c r="A300"/>
      <c r="B300"/>
      <c r="C300" s="1120" t="s">
        <v>18887</v>
      </c>
      <c r="D300"/>
      <c r="E300" s="13"/>
      <c r="F300"/>
      <c r="G300"/>
      <c r="H300" s="182">
        <f>SUBTOTAL(9,H301:H302)</f>
        <v>2.2999999999999998</v>
      </c>
    </row>
    <row r="301" spans="1:8" hidden="1" outlineLevel="2" x14ac:dyDescent="0.25">
      <c r="A301">
        <v>545</v>
      </c>
      <c r="B301">
        <v>2</v>
      </c>
      <c r="C301" t="s">
        <v>13822</v>
      </c>
      <c r="D301"/>
      <c r="E301" s="13">
        <v>45525</v>
      </c>
      <c r="F301" t="s">
        <v>133</v>
      </c>
      <c r="G301" t="s">
        <v>18647</v>
      </c>
      <c r="H301" s="182">
        <v>0.6</v>
      </c>
    </row>
    <row r="302" spans="1:8" hidden="1" outlineLevel="2" x14ac:dyDescent="0.25">
      <c r="A302">
        <v>617</v>
      </c>
      <c r="B302">
        <v>2</v>
      </c>
      <c r="C302" t="s">
        <v>13822</v>
      </c>
      <c r="D302"/>
      <c r="E302" s="13">
        <v>45530</v>
      </c>
      <c r="F302" t="s">
        <v>133</v>
      </c>
      <c r="G302" t="s">
        <v>18947</v>
      </c>
      <c r="H302" s="182">
        <v>1.7</v>
      </c>
    </row>
    <row r="303" spans="1:8" outlineLevel="1" collapsed="1" x14ac:dyDescent="0.25">
      <c r="A303"/>
      <c r="B303"/>
      <c r="C303" s="1120" t="s">
        <v>18886</v>
      </c>
      <c r="D303"/>
      <c r="E303" s="13"/>
      <c r="F303"/>
      <c r="G303"/>
      <c r="H303" s="182">
        <f>SUBTOTAL(9,H304:H307)</f>
        <v>2.25</v>
      </c>
    </row>
    <row r="304" spans="1:8" hidden="1" outlineLevel="2" x14ac:dyDescent="0.25">
      <c r="A304">
        <v>4</v>
      </c>
      <c r="B304">
        <v>3</v>
      </c>
      <c r="C304" t="s">
        <v>11481</v>
      </c>
      <c r="D304"/>
      <c r="E304" s="13">
        <v>45476</v>
      </c>
      <c r="F304" t="s">
        <v>11640</v>
      </c>
      <c r="G304" t="s">
        <v>11650</v>
      </c>
      <c r="H304" s="182">
        <v>0.5</v>
      </c>
    </row>
    <row r="305" spans="1:9" hidden="1" outlineLevel="2" x14ac:dyDescent="0.25">
      <c r="A305">
        <v>346</v>
      </c>
      <c r="B305">
        <v>3</v>
      </c>
      <c r="C305" t="s">
        <v>11481</v>
      </c>
      <c r="D305"/>
      <c r="E305" s="13">
        <v>45510</v>
      </c>
      <c r="F305" t="s">
        <v>11640</v>
      </c>
      <c r="G305" t="s">
        <v>16424</v>
      </c>
      <c r="H305" s="182">
        <v>0.25</v>
      </c>
      <c r="I305" s="4"/>
    </row>
    <row r="306" spans="1:9" hidden="1" outlineLevel="2" x14ac:dyDescent="0.25">
      <c r="A306">
        <v>645</v>
      </c>
      <c r="B306">
        <v>3</v>
      </c>
      <c r="C306" t="s">
        <v>11481</v>
      </c>
      <c r="D306"/>
      <c r="E306" s="13">
        <v>45531</v>
      </c>
      <c r="F306" t="s">
        <v>11640</v>
      </c>
      <c r="G306" t="s">
        <v>19192</v>
      </c>
      <c r="H306" s="182">
        <v>1</v>
      </c>
    </row>
    <row r="307" spans="1:9" hidden="1" outlineLevel="2" x14ac:dyDescent="0.25">
      <c r="A307">
        <v>702</v>
      </c>
      <c r="B307">
        <v>3</v>
      </c>
      <c r="C307" t="s">
        <v>11481</v>
      </c>
      <c r="D307"/>
      <c r="E307" s="13">
        <v>45533</v>
      </c>
      <c r="F307" t="s">
        <v>11640</v>
      </c>
      <c r="G307" t="s">
        <v>19357</v>
      </c>
      <c r="H307" s="182">
        <v>0.5</v>
      </c>
    </row>
    <row r="308" spans="1:9" outlineLevel="1" collapsed="1" x14ac:dyDescent="0.25">
      <c r="A308"/>
      <c r="B308"/>
      <c r="C308" s="1120" t="s">
        <v>18885</v>
      </c>
      <c r="D308"/>
      <c r="E308" s="13"/>
      <c r="F308"/>
      <c r="G308"/>
      <c r="H308" s="182">
        <f>SUBTOTAL(9,H309:H310)</f>
        <v>1.5</v>
      </c>
    </row>
    <row r="309" spans="1:9" hidden="1" outlineLevel="2" x14ac:dyDescent="0.25">
      <c r="A309">
        <v>457</v>
      </c>
      <c r="B309">
        <v>1</v>
      </c>
      <c r="C309" t="s">
        <v>18195</v>
      </c>
      <c r="D309"/>
      <c r="E309" s="13">
        <v>45518</v>
      </c>
      <c r="F309" t="s">
        <v>5</v>
      </c>
      <c r="G309" t="s">
        <v>16676</v>
      </c>
      <c r="H309" s="182">
        <v>0.75</v>
      </c>
    </row>
    <row r="310" spans="1:9" hidden="1" outlineLevel="2" x14ac:dyDescent="0.25">
      <c r="A310">
        <v>525</v>
      </c>
      <c r="B310">
        <v>1</v>
      </c>
      <c r="C310" t="s">
        <v>18195</v>
      </c>
      <c r="D310"/>
      <c r="E310" s="13">
        <v>45525</v>
      </c>
      <c r="F310" t="s">
        <v>5</v>
      </c>
      <c r="G310" t="s">
        <v>18628</v>
      </c>
      <c r="H310" s="182">
        <v>0.75</v>
      </c>
    </row>
    <row r="311" spans="1:9" outlineLevel="1" collapsed="1" x14ac:dyDescent="0.25">
      <c r="A311"/>
      <c r="B311"/>
      <c r="C311" s="1120" t="s">
        <v>19548</v>
      </c>
      <c r="D311"/>
      <c r="E311" s="13"/>
      <c r="F311"/>
      <c r="G311"/>
      <c r="H311" s="182">
        <f>SUBTOTAL(9,H312:H317)</f>
        <v>3.35</v>
      </c>
    </row>
    <row r="312" spans="1:9" hidden="1" outlineLevel="2" x14ac:dyDescent="0.25">
      <c r="A312">
        <v>318</v>
      </c>
      <c r="B312">
        <v>1</v>
      </c>
      <c r="C312" t="s">
        <v>19408</v>
      </c>
      <c r="D312"/>
      <c r="E312" s="13">
        <v>45516</v>
      </c>
      <c r="F312" t="s">
        <v>5</v>
      </c>
      <c r="G312" t="s">
        <v>16075</v>
      </c>
      <c r="H312" s="182">
        <v>0.4</v>
      </c>
    </row>
    <row r="313" spans="1:9" hidden="1" outlineLevel="2" x14ac:dyDescent="0.25">
      <c r="A313">
        <v>322</v>
      </c>
      <c r="B313">
        <v>1</v>
      </c>
      <c r="C313" t="s">
        <v>19408</v>
      </c>
      <c r="D313"/>
      <c r="E313" s="13">
        <v>45517</v>
      </c>
      <c r="F313" t="s">
        <v>5</v>
      </c>
      <c r="G313" t="s">
        <v>16400</v>
      </c>
      <c r="H313" s="182">
        <v>1.5</v>
      </c>
    </row>
    <row r="314" spans="1:9" hidden="1" outlineLevel="2" x14ac:dyDescent="0.25">
      <c r="A314">
        <v>664</v>
      </c>
      <c r="B314">
        <v>1</v>
      </c>
      <c r="C314" t="s">
        <v>19408</v>
      </c>
      <c r="D314"/>
      <c r="E314" s="13">
        <v>45532</v>
      </c>
      <c r="F314" t="s">
        <v>5</v>
      </c>
      <c r="G314" t="s">
        <v>19315</v>
      </c>
      <c r="H314" s="182">
        <v>0.4</v>
      </c>
    </row>
    <row r="315" spans="1:9" hidden="1" outlineLevel="2" x14ac:dyDescent="0.25">
      <c r="A315">
        <v>671</v>
      </c>
      <c r="B315">
        <v>2</v>
      </c>
      <c r="C315" t="s">
        <v>19408</v>
      </c>
      <c r="D315"/>
      <c r="E315" s="13">
        <v>45532</v>
      </c>
      <c r="F315" t="s">
        <v>133</v>
      </c>
      <c r="G315" t="s">
        <v>19323</v>
      </c>
      <c r="H315" s="182">
        <v>0.6</v>
      </c>
    </row>
    <row r="316" spans="1:9" hidden="1" outlineLevel="2" x14ac:dyDescent="0.25">
      <c r="A316">
        <v>692</v>
      </c>
      <c r="B316">
        <v>2</v>
      </c>
      <c r="C316" t="s">
        <v>19408</v>
      </c>
      <c r="D316"/>
      <c r="E316" s="13">
        <v>45533</v>
      </c>
      <c r="F316" t="s">
        <v>133</v>
      </c>
      <c r="G316" t="s">
        <v>19345</v>
      </c>
      <c r="H316" s="182">
        <v>0.2</v>
      </c>
    </row>
    <row r="317" spans="1:9" hidden="1" outlineLevel="2" x14ac:dyDescent="0.25">
      <c r="A317">
        <v>710</v>
      </c>
      <c r="B317">
        <v>1</v>
      </c>
      <c r="C317" t="s">
        <v>19408</v>
      </c>
      <c r="D317"/>
      <c r="E317" s="13">
        <v>45534</v>
      </c>
      <c r="F317" t="s">
        <v>5</v>
      </c>
      <c r="G317" t="s">
        <v>19369</v>
      </c>
      <c r="H317" s="182">
        <v>0.25</v>
      </c>
    </row>
    <row r="318" spans="1:9" outlineLevel="1" collapsed="1" x14ac:dyDescent="0.25">
      <c r="A318"/>
      <c r="B318"/>
      <c r="C318" s="1120" t="s">
        <v>19326</v>
      </c>
      <c r="D318"/>
      <c r="E318" s="13"/>
      <c r="F318"/>
      <c r="G318"/>
      <c r="H318" s="182">
        <f>SUBTOTAL(9,H319:H319)</f>
        <v>1.25</v>
      </c>
    </row>
    <row r="319" spans="1:9" hidden="1" outlineLevel="2" x14ac:dyDescent="0.25">
      <c r="A319">
        <v>660</v>
      </c>
      <c r="B319">
        <v>1</v>
      </c>
      <c r="C319" t="s">
        <v>19295</v>
      </c>
      <c r="D319"/>
      <c r="E319" s="13">
        <v>45532</v>
      </c>
      <c r="F319" t="s">
        <v>5</v>
      </c>
      <c r="G319" t="s">
        <v>19312</v>
      </c>
      <c r="H319" s="182">
        <v>1.25</v>
      </c>
    </row>
    <row r="320" spans="1:9" outlineLevel="1" collapsed="1" x14ac:dyDescent="0.25">
      <c r="A320"/>
      <c r="B320"/>
      <c r="C320" s="1120" t="s">
        <v>18884</v>
      </c>
      <c r="D320"/>
      <c r="E320" s="13"/>
      <c r="F320"/>
      <c r="G320"/>
      <c r="H320" s="182">
        <f>SUBTOTAL(9,H321:H321)</f>
        <v>0.5</v>
      </c>
    </row>
    <row r="321" spans="1:8" hidden="1" outlineLevel="2" x14ac:dyDescent="0.25">
      <c r="A321">
        <v>179</v>
      </c>
      <c r="B321">
        <v>1</v>
      </c>
      <c r="C321" t="s">
        <v>18294</v>
      </c>
      <c r="D321"/>
      <c r="E321" s="13">
        <v>45502</v>
      </c>
      <c r="F321" t="s">
        <v>5</v>
      </c>
      <c r="G321" t="s">
        <v>11816</v>
      </c>
      <c r="H321" s="182">
        <v>0.5</v>
      </c>
    </row>
    <row r="322" spans="1:8" outlineLevel="1" collapsed="1" x14ac:dyDescent="0.25">
      <c r="A322"/>
      <c r="B322"/>
      <c r="C322" s="1120" t="s">
        <v>20028</v>
      </c>
      <c r="D322"/>
      <c r="E322" s="13"/>
      <c r="F322"/>
      <c r="G322"/>
      <c r="H322" s="182">
        <f>SUBTOTAL(9,H323:H331)</f>
        <v>11.8</v>
      </c>
    </row>
    <row r="323" spans="1:8" hidden="1" outlineLevel="2" x14ac:dyDescent="0.25">
      <c r="A323">
        <v>380</v>
      </c>
      <c r="B323">
        <v>1</v>
      </c>
      <c r="C323" t="s">
        <v>19705</v>
      </c>
      <c r="D323"/>
      <c r="E323" s="13">
        <v>45510</v>
      </c>
      <c r="F323" t="s">
        <v>5</v>
      </c>
      <c r="G323" t="s">
        <v>16455</v>
      </c>
      <c r="H323" s="182">
        <v>1</v>
      </c>
    </row>
    <row r="324" spans="1:8" hidden="1" outlineLevel="2" x14ac:dyDescent="0.25">
      <c r="A324">
        <v>399</v>
      </c>
      <c r="B324">
        <v>1</v>
      </c>
      <c r="C324" t="s">
        <v>19705</v>
      </c>
      <c r="D324"/>
      <c r="E324" s="13">
        <v>45511</v>
      </c>
      <c r="F324" t="s">
        <v>5</v>
      </c>
      <c r="G324" t="s">
        <v>16474</v>
      </c>
      <c r="H324" s="182">
        <v>2.25</v>
      </c>
    </row>
    <row r="325" spans="1:8" hidden="1" outlineLevel="2" x14ac:dyDescent="0.25">
      <c r="A325">
        <v>405</v>
      </c>
      <c r="B325">
        <v>1</v>
      </c>
      <c r="C325" t="s">
        <v>19705</v>
      </c>
      <c r="D325"/>
      <c r="E325" s="13">
        <v>45511</v>
      </c>
      <c r="F325" t="s">
        <v>5</v>
      </c>
      <c r="G325" t="s">
        <v>16480</v>
      </c>
      <c r="H325" s="182">
        <v>0.4</v>
      </c>
    </row>
    <row r="326" spans="1:8" hidden="1" outlineLevel="2" x14ac:dyDescent="0.25">
      <c r="A326">
        <v>412</v>
      </c>
      <c r="B326">
        <v>1</v>
      </c>
      <c r="C326" t="s">
        <v>19705</v>
      </c>
      <c r="D326"/>
      <c r="E326" s="13">
        <v>45512</v>
      </c>
      <c r="F326" t="s">
        <v>5</v>
      </c>
      <c r="G326" t="s">
        <v>16487</v>
      </c>
      <c r="H326" s="182">
        <v>0.4</v>
      </c>
    </row>
    <row r="327" spans="1:8" hidden="1" outlineLevel="2" x14ac:dyDescent="0.25">
      <c r="A327">
        <v>421</v>
      </c>
      <c r="B327">
        <v>1</v>
      </c>
      <c r="C327" t="s">
        <v>19705</v>
      </c>
      <c r="D327"/>
      <c r="E327" s="13">
        <v>45512</v>
      </c>
      <c r="F327" t="s">
        <v>5</v>
      </c>
      <c r="G327" t="s">
        <v>16495</v>
      </c>
      <c r="H327" s="182">
        <v>0.5</v>
      </c>
    </row>
    <row r="328" spans="1:8" hidden="1" outlineLevel="2" x14ac:dyDescent="0.25">
      <c r="A328">
        <v>342</v>
      </c>
      <c r="B328">
        <v>1</v>
      </c>
      <c r="C328" t="s">
        <v>19705</v>
      </c>
      <c r="D328"/>
      <c r="E328" s="13">
        <v>45517</v>
      </c>
      <c r="F328" t="s">
        <v>5</v>
      </c>
      <c r="G328" t="s">
        <v>16420</v>
      </c>
      <c r="H328" s="182">
        <v>2.5</v>
      </c>
    </row>
    <row r="329" spans="1:8" hidden="1" outlineLevel="2" x14ac:dyDescent="0.25">
      <c r="A329">
        <v>483</v>
      </c>
      <c r="B329">
        <v>1</v>
      </c>
      <c r="C329" t="s">
        <v>19705</v>
      </c>
      <c r="D329"/>
      <c r="E329" s="13">
        <v>45519</v>
      </c>
      <c r="F329" t="s">
        <v>5</v>
      </c>
      <c r="G329" t="s">
        <v>16980</v>
      </c>
      <c r="H329" s="182">
        <v>1</v>
      </c>
    </row>
    <row r="330" spans="1:8" hidden="1" outlineLevel="2" x14ac:dyDescent="0.25">
      <c r="A330">
        <v>496</v>
      </c>
      <c r="B330">
        <v>1</v>
      </c>
      <c r="C330" t="s">
        <v>19705</v>
      </c>
      <c r="D330"/>
      <c r="E330" s="13">
        <v>45520</v>
      </c>
      <c r="F330" t="s">
        <v>5</v>
      </c>
      <c r="G330" t="s">
        <v>17004</v>
      </c>
      <c r="H330" s="182">
        <v>0.75</v>
      </c>
    </row>
    <row r="331" spans="1:8" hidden="1" outlineLevel="2" x14ac:dyDescent="0.25">
      <c r="A331">
        <v>790</v>
      </c>
      <c r="B331">
        <v>1</v>
      </c>
      <c r="C331" t="s">
        <v>19705</v>
      </c>
      <c r="D331"/>
      <c r="E331" s="13">
        <v>45535</v>
      </c>
      <c r="F331" t="s">
        <v>5</v>
      </c>
      <c r="G331" t="s">
        <v>19870</v>
      </c>
      <c r="H331" s="182">
        <v>3</v>
      </c>
    </row>
    <row r="332" spans="1:8" outlineLevel="1" collapsed="1" x14ac:dyDescent="0.25">
      <c r="A332"/>
      <c r="B332"/>
      <c r="C332" s="1120" t="s">
        <v>18883</v>
      </c>
      <c r="D332"/>
      <c r="E332" s="13"/>
      <c r="F332"/>
      <c r="G332"/>
      <c r="H332" s="182">
        <f>SUBTOTAL(9,H333:H333)</f>
        <v>0.75</v>
      </c>
    </row>
    <row r="333" spans="1:8" hidden="1" outlineLevel="2" x14ac:dyDescent="0.25">
      <c r="A333">
        <v>68</v>
      </c>
      <c r="B333">
        <v>1</v>
      </c>
      <c r="C333" t="s">
        <v>16875</v>
      </c>
      <c r="D333"/>
      <c r="E333" s="13">
        <v>45428</v>
      </c>
      <c r="F333" t="s">
        <v>5</v>
      </c>
      <c r="G333" t="s">
        <v>11707</v>
      </c>
      <c r="H333" s="182">
        <v>0.75</v>
      </c>
    </row>
    <row r="334" spans="1:8" outlineLevel="1" collapsed="1" x14ac:dyDescent="0.25">
      <c r="A334"/>
      <c r="B334"/>
      <c r="C334" s="1120" t="s">
        <v>20027</v>
      </c>
      <c r="D334"/>
      <c r="E334" s="13"/>
      <c r="F334"/>
      <c r="G334"/>
      <c r="H334" s="182">
        <f>SUBTOTAL(9,H335:H335)</f>
        <v>1.25</v>
      </c>
    </row>
    <row r="335" spans="1:8" hidden="1" outlineLevel="2" x14ac:dyDescent="0.25">
      <c r="A335">
        <v>798</v>
      </c>
      <c r="B335">
        <v>1</v>
      </c>
      <c r="C335" t="s">
        <v>16563</v>
      </c>
      <c r="D335"/>
      <c r="E335" s="13">
        <v>45535</v>
      </c>
      <c r="F335" t="s">
        <v>5</v>
      </c>
      <c r="G335" t="s">
        <v>19878</v>
      </c>
      <c r="H335" s="182">
        <v>1.25</v>
      </c>
    </row>
    <row r="336" spans="1:8" outlineLevel="1" collapsed="1" x14ac:dyDescent="0.25">
      <c r="A336"/>
      <c r="B336"/>
      <c r="C336" s="1120" t="s">
        <v>19325</v>
      </c>
      <c r="D336"/>
      <c r="E336" s="13"/>
      <c r="F336"/>
      <c r="G336"/>
      <c r="H336" s="182">
        <f>SUBTOTAL(9,H337:H348)</f>
        <v>11.15</v>
      </c>
    </row>
    <row r="337" spans="1:8" hidden="1" outlineLevel="2" x14ac:dyDescent="0.25">
      <c r="A337">
        <v>734</v>
      </c>
      <c r="B337">
        <v>1</v>
      </c>
      <c r="C337" t="s">
        <v>18993</v>
      </c>
      <c r="D337"/>
      <c r="E337" s="13">
        <v>45334</v>
      </c>
      <c r="F337" t="s">
        <v>5</v>
      </c>
      <c r="G337" t="s">
        <v>19381</v>
      </c>
      <c r="H337" s="182">
        <v>0.5</v>
      </c>
    </row>
    <row r="338" spans="1:8" hidden="1" outlineLevel="2" x14ac:dyDescent="0.25">
      <c r="A338">
        <v>735</v>
      </c>
      <c r="B338">
        <v>1</v>
      </c>
      <c r="C338" t="s">
        <v>18993</v>
      </c>
      <c r="D338"/>
      <c r="E338" s="13">
        <v>45449</v>
      </c>
      <c r="F338" t="s">
        <v>5</v>
      </c>
      <c r="G338" t="s">
        <v>11723</v>
      </c>
      <c r="H338" s="182">
        <v>0.75</v>
      </c>
    </row>
    <row r="339" spans="1:8" hidden="1" outlineLevel="2" x14ac:dyDescent="0.25">
      <c r="A339">
        <v>736</v>
      </c>
      <c r="B339">
        <v>1</v>
      </c>
      <c r="C339" t="s">
        <v>18993</v>
      </c>
      <c r="D339"/>
      <c r="E339" s="13">
        <v>45462</v>
      </c>
      <c r="F339" t="s">
        <v>5</v>
      </c>
      <c r="G339" t="s">
        <v>11742</v>
      </c>
      <c r="H339" s="182">
        <v>0.4</v>
      </c>
    </row>
    <row r="340" spans="1:8" hidden="1" outlineLevel="2" x14ac:dyDescent="0.25">
      <c r="A340">
        <v>737</v>
      </c>
      <c r="B340">
        <v>1</v>
      </c>
      <c r="C340" t="s">
        <v>18993</v>
      </c>
      <c r="D340"/>
      <c r="E340" s="13">
        <v>45462</v>
      </c>
      <c r="F340" t="s">
        <v>5</v>
      </c>
      <c r="G340" t="s">
        <v>11743</v>
      </c>
      <c r="H340" s="182">
        <v>0.5</v>
      </c>
    </row>
    <row r="341" spans="1:8" hidden="1" outlineLevel="2" x14ac:dyDescent="0.25">
      <c r="A341">
        <v>738</v>
      </c>
      <c r="B341">
        <v>1</v>
      </c>
      <c r="C341" t="s">
        <v>18993</v>
      </c>
      <c r="D341"/>
      <c r="E341" s="13">
        <v>45475</v>
      </c>
      <c r="F341" t="s">
        <v>5</v>
      </c>
      <c r="G341" t="s">
        <v>16035</v>
      </c>
      <c r="H341" s="182">
        <v>0.5</v>
      </c>
    </row>
    <row r="342" spans="1:8" hidden="1" outlineLevel="2" x14ac:dyDescent="0.25">
      <c r="A342">
        <v>739</v>
      </c>
      <c r="B342">
        <v>1</v>
      </c>
      <c r="C342" t="s">
        <v>18993</v>
      </c>
      <c r="D342"/>
      <c r="E342" s="13">
        <v>45493</v>
      </c>
      <c r="F342" t="s">
        <v>5</v>
      </c>
      <c r="G342" t="s">
        <v>11790</v>
      </c>
      <c r="H342" s="182">
        <v>0.5</v>
      </c>
    </row>
    <row r="343" spans="1:8" hidden="1" outlineLevel="2" x14ac:dyDescent="0.25">
      <c r="A343">
        <v>740</v>
      </c>
      <c r="B343">
        <v>1</v>
      </c>
      <c r="C343" t="s">
        <v>18993</v>
      </c>
      <c r="D343"/>
      <c r="E343" s="13">
        <v>45494</v>
      </c>
      <c r="F343" t="s">
        <v>5</v>
      </c>
      <c r="G343" t="s">
        <v>11797</v>
      </c>
      <c r="H343" s="182">
        <v>0.5</v>
      </c>
    </row>
    <row r="344" spans="1:8" hidden="1" outlineLevel="2" x14ac:dyDescent="0.25">
      <c r="A344">
        <v>741</v>
      </c>
      <c r="B344">
        <v>1</v>
      </c>
      <c r="C344" t="s">
        <v>18993</v>
      </c>
      <c r="D344"/>
      <c r="E344" s="13">
        <v>45497</v>
      </c>
      <c r="F344" t="s">
        <v>5</v>
      </c>
      <c r="G344" t="s">
        <v>11807</v>
      </c>
      <c r="H344" s="182">
        <v>0.5</v>
      </c>
    </row>
    <row r="345" spans="1:8" hidden="1" outlineLevel="2" x14ac:dyDescent="0.25">
      <c r="A345">
        <v>742</v>
      </c>
      <c r="B345">
        <v>1</v>
      </c>
      <c r="C345" t="s">
        <v>18993</v>
      </c>
      <c r="D345"/>
      <c r="E345" s="13">
        <v>45514</v>
      </c>
      <c r="F345" t="s">
        <v>5</v>
      </c>
      <c r="G345" t="s">
        <v>16078</v>
      </c>
      <c r="H345" s="182">
        <v>4</v>
      </c>
    </row>
    <row r="346" spans="1:8" hidden="1" outlineLevel="2" x14ac:dyDescent="0.25">
      <c r="A346">
        <v>743</v>
      </c>
      <c r="B346">
        <v>1</v>
      </c>
      <c r="C346" t="s">
        <v>18993</v>
      </c>
      <c r="D346"/>
      <c r="E346" s="13">
        <v>45519</v>
      </c>
      <c r="F346" t="s">
        <v>5</v>
      </c>
      <c r="G346" t="s">
        <v>16964</v>
      </c>
      <c r="H346" s="182">
        <v>2</v>
      </c>
    </row>
    <row r="347" spans="1:8" hidden="1" outlineLevel="2" x14ac:dyDescent="0.25">
      <c r="A347">
        <v>744</v>
      </c>
      <c r="B347">
        <v>1</v>
      </c>
      <c r="C347" t="s">
        <v>18993</v>
      </c>
      <c r="D347"/>
      <c r="E347" s="13">
        <v>45523</v>
      </c>
      <c r="F347" t="s">
        <v>5</v>
      </c>
      <c r="G347" t="s">
        <v>17030</v>
      </c>
      <c r="H347" s="182">
        <v>0.5</v>
      </c>
    </row>
    <row r="348" spans="1:8" hidden="1" outlineLevel="2" x14ac:dyDescent="0.25">
      <c r="A348">
        <v>661</v>
      </c>
      <c r="B348">
        <v>1</v>
      </c>
      <c r="C348" t="s">
        <v>18993</v>
      </c>
      <c r="D348"/>
      <c r="E348" s="13">
        <v>45532</v>
      </c>
      <c r="F348" t="s">
        <v>5</v>
      </c>
      <c r="G348" t="s">
        <v>19313</v>
      </c>
      <c r="H348" s="182">
        <v>0.5</v>
      </c>
    </row>
    <row r="349" spans="1:8" outlineLevel="1" collapsed="1" x14ac:dyDescent="0.25">
      <c r="A349"/>
      <c r="B349"/>
      <c r="C349" s="1120" t="s">
        <v>20026</v>
      </c>
      <c r="D349"/>
      <c r="E349" s="13"/>
      <c r="F349"/>
      <c r="G349"/>
      <c r="H349" s="182">
        <f>SUBTOTAL(9,H350:H350)</f>
        <v>1.5</v>
      </c>
    </row>
    <row r="350" spans="1:8" hidden="1" outlineLevel="2" x14ac:dyDescent="0.25">
      <c r="A350">
        <v>793</v>
      </c>
      <c r="B350">
        <v>1</v>
      </c>
      <c r="C350" t="s">
        <v>18307</v>
      </c>
      <c r="D350"/>
      <c r="E350" s="13">
        <v>45535</v>
      </c>
      <c r="F350" t="s">
        <v>5</v>
      </c>
      <c r="G350" t="s">
        <v>19873</v>
      </c>
      <c r="H350" s="182">
        <v>1.5</v>
      </c>
    </row>
    <row r="351" spans="1:8" outlineLevel="1" collapsed="1" x14ac:dyDescent="0.25">
      <c r="A351"/>
      <c r="B351"/>
      <c r="C351" s="1120" t="s">
        <v>20025</v>
      </c>
      <c r="D351"/>
      <c r="E351" s="13"/>
      <c r="F351"/>
      <c r="G351"/>
      <c r="H351" s="182">
        <f>SUBTOTAL(9,H352:H354)</f>
        <v>2.4</v>
      </c>
    </row>
    <row r="352" spans="1:8" hidden="1" outlineLevel="2" x14ac:dyDescent="0.25">
      <c r="A352">
        <v>200</v>
      </c>
      <c r="B352">
        <v>1</v>
      </c>
      <c r="C352" t="s">
        <v>19794</v>
      </c>
      <c r="D352"/>
      <c r="E352" s="13">
        <v>45504</v>
      </c>
      <c r="F352" t="s">
        <v>5</v>
      </c>
      <c r="G352" t="s">
        <v>11838</v>
      </c>
      <c r="H352" s="182">
        <v>0.4</v>
      </c>
    </row>
    <row r="353" spans="1:8" hidden="1" outlineLevel="2" x14ac:dyDescent="0.25">
      <c r="A353">
        <v>372</v>
      </c>
      <c r="B353">
        <v>1</v>
      </c>
      <c r="C353" t="s">
        <v>19794</v>
      </c>
      <c r="D353"/>
      <c r="E353" s="13">
        <v>45509</v>
      </c>
      <c r="F353" t="s">
        <v>5</v>
      </c>
      <c r="G353" t="s">
        <v>16447</v>
      </c>
      <c r="H353" s="182">
        <v>1</v>
      </c>
    </row>
    <row r="354" spans="1:8" hidden="1" outlineLevel="2" x14ac:dyDescent="0.25">
      <c r="A354">
        <v>795</v>
      </c>
      <c r="B354">
        <v>1</v>
      </c>
      <c r="C354" t="s">
        <v>19794</v>
      </c>
      <c r="D354"/>
      <c r="E354" s="13">
        <v>45535</v>
      </c>
      <c r="F354" t="s">
        <v>5</v>
      </c>
      <c r="G354" t="s">
        <v>19875</v>
      </c>
      <c r="H354" s="182">
        <v>1</v>
      </c>
    </row>
    <row r="355" spans="1:8" outlineLevel="1" collapsed="1" x14ac:dyDescent="0.25">
      <c r="A355"/>
      <c r="B355"/>
      <c r="C355" s="1120" t="s">
        <v>18882</v>
      </c>
      <c r="D355"/>
      <c r="E355" s="13"/>
      <c r="F355"/>
      <c r="G355"/>
      <c r="H355" s="182">
        <f>SUBTOTAL(9,H356:H362)</f>
        <v>5.65</v>
      </c>
    </row>
    <row r="356" spans="1:8" hidden="1" outlineLevel="2" x14ac:dyDescent="0.25">
      <c r="A356">
        <v>52</v>
      </c>
      <c r="B356">
        <v>1</v>
      </c>
      <c r="C356" t="s">
        <v>16125</v>
      </c>
      <c r="D356"/>
      <c r="E356" s="13">
        <v>45372</v>
      </c>
      <c r="F356" t="s">
        <v>5</v>
      </c>
      <c r="G356" t="s">
        <v>11691</v>
      </c>
      <c r="H356" s="182">
        <v>2.5</v>
      </c>
    </row>
    <row r="357" spans="1:8" hidden="1" outlineLevel="2" x14ac:dyDescent="0.25">
      <c r="A357">
        <v>53</v>
      </c>
      <c r="B357">
        <v>1</v>
      </c>
      <c r="C357" t="s">
        <v>16125</v>
      </c>
      <c r="D357"/>
      <c r="E357" s="13">
        <v>45373</v>
      </c>
      <c r="F357" t="s">
        <v>5</v>
      </c>
      <c r="G357" t="s">
        <v>11692</v>
      </c>
      <c r="H357" s="182">
        <v>0.5</v>
      </c>
    </row>
    <row r="358" spans="1:8" hidden="1" outlineLevel="2" x14ac:dyDescent="0.25">
      <c r="A358">
        <v>74</v>
      </c>
      <c r="B358">
        <v>1</v>
      </c>
      <c r="C358" t="s">
        <v>16125</v>
      </c>
      <c r="D358"/>
      <c r="E358" s="13">
        <v>45434</v>
      </c>
      <c r="F358" t="s">
        <v>5</v>
      </c>
      <c r="G358" t="s">
        <v>11713</v>
      </c>
      <c r="H358" s="182">
        <v>1</v>
      </c>
    </row>
    <row r="359" spans="1:8" hidden="1" outlineLevel="2" x14ac:dyDescent="0.25">
      <c r="A359">
        <v>76</v>
      </c>
      <c r="B359">
        <v>1</v>
      </c>
      <c r="C359" t="s">
        <v>16125</v>
      </c>
      <c r="D359"/>
      <c r="E359" s="13">
        <v>45440</v>
      </c>
      <c r="F359" t="s">
        <v>5</v>
      </c>
      <c r="G359" t="s">
        <v>11715</v>
      </c>
      <c r="H359" s="182">
        <v>0.5</v>
      </c>
    </row>
    <row r="360" spans="1:8" hidden="1" outlineLevel="2" x14ac:dyDescent="0.25">
      <c r="A360">
        <v>133</v>
      </c>
      <c r="B360">
        <v>1</v>
      </c>
      <c r="C360" t="s">
        <v>16125</v>
      </c>
      <c r="D360"/>
      <c r="E360" s="13">
        <v>45482</v>
      </c>
      <c r="F360" t="s">
        <v>5</v>
      </c>
      <c r="G360" t="s">
        <v>11770</v>
      </c>
      <c r="H360" s="182">
        <v>0.25</v>
      </c>
    </row>
    <row r="361" spans="1:8" hidden="1" outlineLevel="2" x14ac:dyDescent="0.25">
      <c r="A361">
        <v>144</v>
      </c>
      <c r="B361">
        <v>1</v>
      </c>
      <c r="C361" t="s">
        <v>16125</v>
      </c>
      <c r="D361"/>
      <c r="E361" s="13">
        <v>45484</v>
      </c>
      <c r="F361" t="s">
        <v>5</v>
      </c>
      <c r="G361" t="s">
        <v>11781</v>
      </c>
      <c r="H361" s="182">
        <v>0.5</v>
      </c>
    </row>
    <row r="362" spans="1:8" hidden="1" outlineLevel="2" x14ac:dyDescent="0.25">
      <c r="A362">
        <v>171</v>
      </c>
      <c r="B362">
        <v>1</v>
      </c>
      <c r="C362" t="s">
        <v>16125</v>
      </c>
      <c r="D362"/>
      <c r="E362" s="13">
        <v>45497</v>
      </c>
      <c r="F362" t="s">
        <v>5</v>
      </c>
      <c r="G362" t="s">
        <v>11808</v>
      </c>
      <c r="H362" s="182">
        <v>0.4</v>
      </c>
    </row>
    <row r="363" spans="1:8" outlineLevel="1" collapsed="1" x14ac:dyDescent="0.25">
      <c r="A363"/>
      <c r="B363"/>
      <c r="C363" s="1120" t="s">
        <v>18881</v>
      </c>
      <c r="D363"/>
      <c r="E363" s="13"/>
      <c r="F363"/>
      <c r="G363"/>
      <c r="H363" s="182">
        <f>SUBTOTAL(9,H364:H364)</f>
        <v>0.4</v>
      </c>
    </row>
    <row r="364" spans="1:8" hidden="1" outlineLevel="2" x14ac:dyDescent="0.25">
      <c r="A364">
        <v>176</v>
      </c>
      <c r="B364">
        <v>1</v>
      </c>
      <c r="C364" t="s">
        <v>12240</v>
      </c>
      <c r="D364"/>
      <c r="E364" s="13">
        <v>45500</v>
      </c>
      <c r="F364" t="s">
        <v>5</v>
      </c>
      <c r="G364" t="s">
        <v>11813</v>
      </c>
      <c r="H364" s="182">
        <v>0.4</v>
      </c>
    </row>
    <row r="365" spans="1:8" outlineLevel="1" collapsed="1" x14ac:dyDescent="0.25">
      <c r="A365"/>
      <c r="B365"/>
      <c r="C365" s="1120" t="s">
        <v>19200</v>
      </c>
      <c r="D365"/>
      <c r="E365" s="13"/>
      <c r="F365"/>
      <c r="G365"/>
      <c r="H365" s="182">
        <f>SUBTOTAL(9,H366:H366)</f>
        <v>0.5</v>
      </c>
    </row>
    <row r="366" spans="1:8" hidden="1" outlineLevel="2" x14ac:dyDescent="0.25">
      <c r="A366">
        <v>638</v>
      </c>
      <c r="B366">
        <v>1</v>
      </c>
      <c r="C366" t="s">
        <v>17489</v>
      </c>
      <c r="D366"/>
      <c r="E366" s="13">
        <v>45531</v>
      </c>
      <c r="F366" t="s">
        <v>5</v>
      </c>
      <c r="G366" t="s">
        <v>19188</v>
      </c>
      <c r="H366" s="182">
        <v>0.5</v>
      </c>
    </row>
    <row r="367" spans="1:8" outlineLevel="1" collapsed="1" x14ac:dyDescent="0.25">
      <c r="A367"/>
      <c r="B367"/>
      <c r="C367" s="1120" t="s">
        <v>18880</v>
      </c>
      <c r="D367"/>
      <c r="E367" s="13"/>
      <c r="F367"/>
      <c r="G367"/>
      <c r="H367" s="182">
        <f>SUBTOTAL(9,H368:H368)</f>
        <v>0.4</v>
      </c>
    </row>
    <row r="368" spans="1:8" hidden="1" outlineLevel="2" x14ac:dyDescent="0.25">
      <c r="A368">
        <v>43</v>
      </c>
      <c r="B368">
        <v>1</v>
      </c>
      <c r="C368" t="s">
        <v>13713</v>
      </c>
      <c r="D368"/>
      <c r="E368" s="13">
        <v>45323</v>
      </c>
      <c r="F368" t="s">
        <v>5</v>
      </c>
      <c r="G368" t="s">
        <v>11682</v>
      </c>
      <c r="H368" s="182">
        <v>0.4</v>
      </c>
    </row>
    <row r="369" spans="1:8" outlineLevel="1" collapsed="1" x14ac:dyDescent="0.25">
      <c r="A369"/>
      <c r="B369"/>
      <c r="C369" s="1120" t="s">
        <v>18879</v>
      </c>
      <c r="D369"/>
      <c r="E369" s="13"/>
      <c r="F369"/>
      <c r="G369"/>
      <c r="H369" s="182">
        <f>SUBTOTAL(9,H370:H373)</f>
        <v>5.25</v>
      </c>
    </row>
    <row r="370" spans="1:8" hidden="1" outlineLevel="2" x14ac:dyDescent="0.25">
      <c r="A370">
        <v>373</v>
      </c>
      <c r="B370">
        <v>1</v>
      </c>
      <c r="C370" t="s">
        <v>16908</v>
      </c>
      <c r="D370"/>
      <c r="E370" s="13">
        <v>45509</v>
      </c>
      <c r="F370" t="s">
        <v>5</v>
      </c>
      <c r="G370" t="s">
        <v>16448</v>
      </c>
      <c r="H370" s="182">
        <v>1.5</v>
      </c>
    </row>
    <row r="371" spans="1:8" hidden="1" outlineLevel="2" x14ac:dyDescent="0.25">
      <c r="A371">
        <v>387</v>
      </c>
      <c r="B371">
        <v>1</v>
      </c>
      <c r="C371" t="s">
        <v>16908</v>
      </c>
      <c r="D371"/>
      <c r="E371" s="13">
        <v>45510</v>
      </c>
      <c r="F371" t="s">
        <v>5</v>
      </c>
      <c r="G371" t="s">
        <v>16462</v>
      </c>
      <c r="H371" s="182">
        <v>2.25</v>
      </c>
    </row>
    <row r="372" spans="1:8" hidden="1" outlineLevel="2" x14ac:dyDescent="0.25">
      <c r="A372">
        <v>316</v>
      </c>
      <c r="B372">
        <v>1</v>
      </c>
      <c r="C372" t="s">
        <v>16908</v>
      </c>
      <c r="D372"/>
      <c r="E372" s="13">
        <v>45516</v>
      </c>
      <c r="F372" t="s">
        <v>5</v>
      </c>
      <c r="G372" t="s">
        <v>16073</v>
      </c>
      <c r="H372" s="182">
        <v>0.75</v>
      </c>
    </row>
    <row r="373" spans="1:8" hidden="1" outlineLevel="2" x14ac:dyDescent="0.25">
      <c r="A373">
        <v>340</v>
      </c>
      <c r="B373">
        <v>1</v>
      </c>
      <c r="C373" t="s">
        <v>16908</v>
      </c>
      <c r="D373"/>
      <c r="E373" s="13">
        <v>45517</v>
      </c>
      <c r="F373" t="s">
        <v>5</v>
      </c>
      <c r="G373" t="s">
        <v>16418</v>
      </c>
      <c r="H373" s="182">
        <v>0.75</v>
      </c>
    </row>
    <row r="374" spans="1:8" outlineLevel="1" collapsed="1" x14ac:dyDescent="0.25">
      <c r="A374"/>
      <c r="B374"/>
      <c r="C374" s="1120" t="s">
        <v>18878</v>
      </c>
      <c r="D374"/>
      <c r="E374" s="13"/>
      <c r="F374"/>
      <c r="G374"/>
      <c r="H374" s="182">
        <f>SUBTOTAL(9,H375:H382)</f>
        <v>7.6000000000000005</v>
      </c>
    </row>
    <row r="375" spans="1:8" hidden="1" outlineLevel="2" x14ac:dyDescent="0.25">
      <c r="A375">
        <v>115</v>
      </c>
      <c r="B375">
        <v>1</v>
      </c>
      <c r="C375" t="s">
        <v>14080</v>
      </c>
      <c r="D375"/>
      <c r="E375" s="13">
        <v>45470</v>
      </c>
      <c r="F375" t="s">
        <v>5</v>
      </c>
      <c r="G375" t="s">
        <v>11754</v>
      </c>
      <c r="H375" s="182">
        <v>0.75</v>
      </c>
    </row>
    <row r="376" spans="1:8" hidden="1" outlineLevel="2" x14ac:dyDescent="0.25">
      <c r="A376">
        <v>121</v>
      </c>
      <c r="B376">
        <v>1</v>
      </c>
      <c r="C376" t="s">
        <v>14080</v>
      </c>
      <c r="D376"/>
      <c r="E376" s="13">
        <v>45476</v>
      </c>
      <c r="F376" t="s">
        <v>5</v>
      </c>
      <c r="G376" t="s">
        <v>11758</v>
      </c>
      <c r="H376" s="182">
        <v>0.4</v>
      </c>
    </row>
    <row r="377" spans="1:8" hidden="1" outlineLevel="2" x14ac:dyDescent="0.25">
      <c r="A377">
        <v>127</v>
      </c>
      <c r="B377">
        <v>1</v>
      </c>
      <c r="C377" t="s">
        <v>14080</v>
      </c>
      <c r="D377"/>
      <c r="E377" s="13">
        <v>45479</v>
      </c>
      <c r="F377" t="s">
        <v>5</v>
      </c>
      <c r="G377" t="s">
        <v>11764</v>
      </c>
      <c r="H377" s="182">
        <v>0.75</v>
      </c>
    </row>
    <row r="378" spans="1:8" hidden="1" outlineLevel="2" x14ac:dyDescent="0.25">
      <c r="A378">
        <v>236</v>
      </c>
      <c r="B378">
        <v>2</v>
      </c>
      <c r="C378" t="s">
        <v>14080</v>
      </c>
      <c r="D378"/>
      <c r="E378" s="13">
        <v>45489</v>
      </c>
      <c r="F378" t="s">
        <v>133</v>
      </c>
      <c r="G378" t="s">
        <v>11873</v>
      </c>
      <c r="H378" s="182">
        <v>3.4</v>
      </c>
    </row>
    <row r="379" spans="1:8" hidden="1" outlineLevel="2" x14ac:dyDescent="0.25">
      <c r="A379">
        <v>164</v>
      </c>
      <c r="B379">
        <v>1</v>
      </c>
      <c r="C379" t="s">
        <v>14080</v>
      </c>
      <c r="D379"/>
      <c r="E379" s="13">
        <v>45495</v>
      </c>
      <c r="F379" t="s">
        <v>5</v>
      </c>
      <c r="G379" t="s">
        <v>11801</v>
      </c>
      <c r="H379" s="182">
        <v>0.4</v>
      </c>
    </row>
    <row r="380" spans="1:8" hidden="1" outlineLevel="2" x14ac:dyDescent="0.25">
      <c r="A380">
        <v>242</v>
      </c>
      <c r="B380">
        <v>2</v>
      </c>
      <c r="C380" t="s">
        <v>14080</v>
      </c>
      <c r="D380"/>
      <c r="E380" s="13">
        <v>45496</v>
      </c>
      <c r="F380" t="s">
        <v>133</v>
      </c>
      <c r="G380" t="s">
        <v>11879</v>
      </c>
      <c r="H380" s="182">
        <v>0.5</v>
      </c>
    </row>
    <row r="381" spans="1:8" hidden="1" outlineLevel="2" x14ac:dyDescent="0.25">
      <c r="A381">
        <v>561</v>
      </c>
      <c r="B381">
        <v>2</v>
      </c>
      <c r="C381" t="s">
        <v>14080</v>
      </c>
      <c r="D381"/>
      <c r="E381" s="13">
        <v>45526</v>
      </c>
      <c r="F381" t="s">
        <v>133</v>
      </c>
      <c r="G381" t="s">
        <v>18667</v>
      </c>
      <c r="H381" s="182">
        <v>1.1000000000000001</v>
      </c>
    </row>
    <row r="382" spans="1:8" hidden="1" outlineLevel="2" x14ac:dyDescent="0.25">
      <c r="A382">
        <v>651</v>
      </c>
      <c r="B382">
        <v>2</v>
      </c>
      <c r="C382" t="s">
        <v>14080</v>
      </c>
      <c r="D382"/>
      <c r="E382" s="13">
        <v>45531</v>
      </c>
      <c r="F382" t="s">
        <v>133</v>
      </c>
      <c r="G382" t="s">
        <v>19198</v>
      </c>
      <c r="H382" s="182">
        <v>0.3</v>
      </c>
    </row>
    <row r="383" spans="1:8" outlineLevel="1" collapsed="1" x14ac:dyDescent="0.25">
      <c r="A383"/>
      <c r="B383"/>
      <c r="C383" s="1120" t="s">
        <v>18877</v>
      </c>
      <c r="D383"/>
      <c r="E383" s="13"/>
      <c r="F383"/>
      <c r="G383"/>
      <c r="H383" s="182">
        <f>SUBTOTAL(9,H384:H386)</f>
        <v>2.75</v>
      </c>
    </row>
    <row r="384" spans="1:8" hidden="1" outlineLevel="2" x14ac:dyDescent="0.25">
      <c r="A384">
        <v>426</v>
      </c>
      <c r="B384">
        <v>1</v>
      </c>
      <c r="C384" t="s">
        <v>17563</v>
      </c>
      <c r="D384"/>
      <c r="E384" s="13">
        <v>45513</v>
      </c>
      <c r="F384" t="s">
        <v>5</v>
      </c>
      <c r="G384" t="s">
        <v>16500</v>
      </c>
      <c r="H384" s="182">
        <v>0.75</v>
      </c>
    </row>
    <row r="385" spans="1:8" hidden="1" outlineLevel="2" x14ac:dyDescent="0.25">
      <c r="A385">
        <v>283</v>
      </c>
      <c r="B385">
        <v>1</v>
      </c>
      <c r="C385" t="s">
        <v>17563</v>
      </c>
      <c r="D385"/>
      <c r="E385" s="13">
        <v>45516</v>
      </c>
      <c r="F385" t="s">
        <v>5</v>
      </c>
      <c r="G385" t="s">
        <v>16046</v>
      </c>
      <c r="H385" s="182">
        <v>1.5</v>
      </c>
    </row>
    <row r="386" spans="1:8" hidden="1" outlineLevel="2" x14ac:dyDescent="0.25">
      <c r="A386">
        <v>337</v>
      </c>
      <c r="B386">
        <v>1</v>
      </c>
      <c r="C386" t="s">
        <v>17563</v>
      </c>
      <c r="D386"/>
      <c r="E386" s="13">
        <v>45517</v>
      </c>
      <c r="F386" t="s">
        <v>5</v>
      </c>
      <c r="G386" t="s">
        <v>16415</v>
      </c>
      <c r="H386" s="182">
        <v>0.5</v>
      </c>
    </row>
    <row r="387" spans="1:8" outlineLevel="1" collapsed="1" x14ac:dyDescent="0.25">
      <c r="A387"/>
      <c r="B387"/>
      <c r="C387" s="1120" t="s">
        <v>18876</v>
      </c>
      <c r="D387"/>
      <c r="E387" s="13"/>
      <c r="F387"/>
      <c r="G387"/>
      <c r="H387" s="182">
        <f>SUBTOTAL(9,H388:H389)</f>
        <v>2.75</v>
      </c>
    </row>
    <row r="388" spans="1:8" hidden="1" outlineLevel="2" x14ac:dyDescent="0.25">
      <c r="A388">
        <v>173</v>
      </c>
      <c r="B388">
        <v>1</v>
      </c>
      <c r="C388" t="s">
        <v>11473</v>
      </c>
      <c r="D388"/>
      <c r="E388" s="13">
        <v>45497</v>
      </c>
      <c r="F388" t="s">
        <v>5</v>
      </c>
      <c r="G388" t="s">
        <v>11810</v>
      </c>
      <c r="H388" s="182">
        <v>2</v>
      </c>
    </row>
    <row r="389" spans="1:8" hidden="1" outlineLevel="2" x14ac:dyDescent="0.25">
      <c r="A389">
        <v>763</v>
      </c>
      <c r="B389">
        <v>1</v>
      </c>
      <c r="C389" t="s">
        <v>11473</v>
      </c>
      <c r="D389"/>
      <c r="E389" s="13">
        <v>45534</v>
      </c>
      <c r="F389" t="s">
        <v>5</v>
      </c>
      <c r="G389" t="s">
        <v>19861</v>
      </c>
      <c r="H389" s="182">
        <v>0.75</v>
      </c>
    </row>
    <row r="390" spans="1:8" outlineLevel="1" collapsed="1" x14ac:dyDescent="0.25">
      <c r="A390"/>
      <c r="B390"/>
      <c r="C390" s="1120" t="s">
        <v>20024</v>
      </c>
      <c r="D390"/>
      <c r="E390" s="13"/>
      <c r="F390"/>
      <c r="G390"/>
      <c r="H390" s="182">
        <f>SUBTOTAL(9,H391:H394)</f>
        <v>1.4</v>
      </c>
    </row>
    <row r="391" spans="1:8" hidden="1" outlineLevel="2" x14ac:dyDescent="0.25">
      <c r="A391">
        <v>334</v>
      </c>
      <c r="B391">
        <v>1</v>
      </c>
      <c r="C391" t="s">
        <v>19831</v>
      </c>
      <c r="D391"/>
      <c r="E391" s="13">
        <v>45517</v>
      </c>
      <c r="F391" t="s">
        <v>5</v>
      </c>
      <c r="G391" t="s">
        <v>16412</v>
      </c>
      <c r="H391" s="182">
        <v>0.4</v>
      </c>
    </row>
    <row r="392" spans="1:8" hidden="1" outlineLevel="2" x14ac:dyDescent="0.25">
      <c r="A392">
        <v>560</v>
      </c>
      <c r="B392">
        <v>2</v>
      </c>
      <c r="C392" t="s">
        <v>19831</v>
      </c>
      <c r="D392"/>
      <c r="E392" s="13">
        <v>45526</v>
      </c>
      <c r="F392" t="s">
        <v>133</v>
      </c>
      <c r="G392" t="s">
        <v>18666</v>
      </c>
      <c r="H392" s="182">
        <v>0.2</v>
      </c>
    </row>
    <row r="393" spans="1:8" hidden="1" outlineLevel="2" x14ac:dyDescent="0.25">
      <c r="A393">
        <v>637</v>
      </c>
      <c r="B393">
        <v>1</v>
      </c>
      <c r="C393" t="s">
        <v>19831</v>
      </c>
      <c r="D393"/>
      <c r="E393" s="13">
        <v>45531</v>
      </c>
      <c r="F393" t="s">
        <v>5</v>
      </c>
      <c r="G393" t="s">
        <v>19187</v>
      </c>
      <c r="H393" s="182">
        <v>0.4</v>
      </c>
    </row>
    <row r="394" spans="1:8" hidden="1" outlineLevel="2" x14ac:dyDescent="0.25">
      <c r="A394">
        <v>705</v>
      </c>
      <c r="B394">
        <v>1</v>
      </c>
      <c r="C394" t="s">
        <v>19831</v>
      </c>
      <c r="D394"/>
      <c r="E394" s="13">
        <v>45533</v>
      </c>
      <c r="F394" t="s">
        <v>5</v>
      </c>
      <c r="G394" t="s">
        <v>19364</v>
      </c>
      <c r="H394" s="182">
        <v>0.4</v>
      </c>
    </row>
    <row r="395" spans="1:8" outlineLevel="1" collapsed="1" x14ac:dyDescent="0.25">
      <c r="A395"/>
      <c r="B395"/>
      <c r="C395" s="1120" t="s">
        <v>18875</v>
      </c>
      <c r="D395"/>
      <c r="E395" s="13"/>
      <c r="F395"/>
      <c r="G395"/>
      <c r="H395" s="182">
        <f>SUBTOTAL(9,H396:H401)</f>
        <v>3.3</v>
      </c>
    </row>
    <row r="396" spans="1:8" hidden="1" outlineLevel="2" x14ac:dyDescent="0.25">
      <c r="A396">
        <v>125</v>
      </c>
      <c r="B396">
        <v>1</v>
      </c>
      <c r="C396" t="s">
        <v>18429</v>
      </c>
      <c r="D396"/>
      <c r="E396" s="13">
        <v>45479</v>
      </c>
      <c r="F396" t="s">
        <v>5</v>
      </c>
      <c r="G396" t="s">
        <v>11762</v>
      </c>
      <c r="H396" s="182">
        <v>0.75</v>
      </c>
    </row>
    <row r="397" spans="1:8" hidden="1" outlineLevel="2" x14ac:dyDescent="0.25">
      <c r="A397">
        <v>128</v>
      </c>
      <c r="B397">
        <v>1</v>
      </c>
      <c r="C397" t="s">
        <v>18429</v>
      </c>
      <c r="D397"/>
      <c r="E397" s="13">
        <v>45480</v>
      </c>
      <c r="F397" t="s">
        <v>5</v>
      </c>
      <c r="G397" t="s">
        <v>11765</v>
      </c>
      <c r="H397" s="182">
        <v>0.25</v>
      </c>
    </row>
    <row r="398" spans="1:8" hidden="1" outlineLevel="2" x14ac:dyDescent="0.25">
      <c r="A398">
        <v>137</v>
      </c>
      <c r="B398">
        <v>1</v>
      </c>
      <c r="C398" t="s">
        <v>18429</v>
      </c>
      <c r="D398"/>
      <c r="E398" s="13">
        <v>45482</v>
      </c>
      <c r="F398" t="s">
        <v>5</v>
      </c>
      <c r="G398" t="s">
        <v>11774</v>
      </c>
      <c r="H398" s="182">
        <v>0.75</v>
      </c>
    </row>
    <row r="399" spans="1:8" hidden="1" outlineLevel="2" x14ac:dyDescent="0.25">
      <c r="A399">
        <v>152</v>
      </c>
      <c r="B399">
        <v>1</v>
      </c>
      <c r="C399" t="s">
        <v>18429</v>
      </c>
      <c r="D399"/>
      <c r="E399" s="13">
        <v>45485</v>
      </c>
      <c r="F399" t="s">
        <v>5</v>
      </c>
      <c r="G399" t="s">
        <v>11789</v>
      </c>
      <c r="H399" s="182">
        <v>0.75</v>
      </c>
    </row>
    <row r="400" spans="1:8" hidden="1" outlineLevel="2" x14ac:dyDescent="0.25">
      <c r="A400">
        <v>180</v>
      </c>
      <c r="B400">
        <v>1</v>
      </c>
      <c r="C400" t="s">
        <v>18429</v>
      </c>
      <c r="D400"/>
      <c r="E400" s="13">
        <v>45502</v>
      </c>
      <c r="F400" t="s">
        <v>5</v>
      </c>
      <c r="G400" t="s">
        <v>11817</v>
      </c>
      <c r="H400" s="182">
        <v>0.4</v>
      </c>
    </row>
    <row r="401" spans="1:8" hidden="1" outlineLevel="2" x14ac:dyDescent="0.25">
      <c r="A401">
        <v>201</v>
      </c>
      <c r="B401">
        <v>1</v>
      </c>
      <c r="C401" t="s">
        <v>18429</v>
      </c>
      <c r="D401"/>
      <c r="E401" s="13">
        <v>45504</v>
      </c>
      <c r="F401" t="s">
        <v>5</v>
      </c>
      <c r="G401" t="s">
        <v>11839</v>
      </c>
      <c r="H401" s="182">
        <v>0.4</v>
      </c>
    </row>
    <row r="402" spans="1:8" outlineLevel="1" collapsed="1" x14ac:dyDescent="0.25">
      <c r="A402"/>
      <c r="B402"/>
      <c r="C402" s="1120" t="s">
        <v>18874</v>
      </c>
      <c r="D402" s="10">
        <v>34037.5</v>
      </c>
      <c r="E402" s="13"/>
      <c r="F402"/>
      <c r="G402"/>
      <c r="H402" s="182">
        <f>SUBTOTAL(9,H403:H428)</f>
        <v>75.100000000000009</v>
      </c>
    </row>
    <row r="403" spans="1:8" hidden="1" outlineLevel="2" x14ac:dyDescent="0.25">
      <c r="A403">
        <v>182</v>
      </c>
      <c r="B403">
        <v>1</v>
      </c>
      <c r="C403" t="s">
        <v>18497</v>
      </c>
      <c r="D403"/>
      <c r="E403" s="13">
        <v>45502</v>
      </c>
      <c r="F403" t="s">
        <v>5</v>
      </c>
      <c r="G403" t="s">
        <v>11819</v>
      </c>
      <c r="H403" s="182">
        <v>1.75</v>
      </c>
    </row>
    <row r="404" spans="1:8" hidden="1" outlineLevel="2" x14ac:dyDescent="0.25">
      <c r="A404">
        <v>183</v>
      </c>
      <c r="B404">
        <v>1</v>
      </c>
      <c r="C404" t="s">
        <v>18497</v>
      </c>
      <c r="D404"/>
      <c r="E404" s="13">
        <v>45502</v>
      </c>
      <c r="F404" t="s">
        <v>5</v>
      </c>
      <c r="G404" t="s">
        <v>11820</v>
      </c>
      <c r="H404" s="182">
        <v>0.5</v>
      </c>
    </row>
    <row r="405" spans="1:8" hidden="1" outlineLevel="2" x14ac:dyDescent="0.25">
      <c r="A405">
        <v>249</v>
      </c>
      <c r="B405">
        <v>2</v>
      </c>
      <c r="C405" t="s">
        <v>18497</v>
      </c>
      <c r="D405"/>
      <c r="E405" s="13">
        <v>45502</v>
      </c>
      <c r="F405" t="s">
        <v>133</v>
      </c>
      <c r="G405" t="s">
        <v>11886</v>
      </c>
      <c r="H405" s="182">
        <v>5.3</v>
      </c>
    </row>
    <row r="406" spans="1:8" hidden="1" outlineLevel="2" x14ac:dyDescent="0.25">
      <c r="A406">
        <v>193</v>
      </c>
      <c r="B406">
        <v>1</v>
      </c>
      <c r="C406" t="s">
        <v>18497</v>
      </c>
      <c r="D406"/>
      <c r="E406" s="13">
        <v>45503</v>
      </c>
      <c r="F406" t="s">
        <v>5</v>
      </c>
      <c r="G406" t="s">
        <v>11832</v>
      </c>
      <c r="H406" s="182">
        <v>1</v>
      </c>
    </row>
    <row r="407" spans="1:8" hidden="1" outlineLevel="2" x14ac:dyDescent="0.25">
      <c r="A407">
        <v>251</v>
      </c>
      <c r="B407">
        <v>2</v>
      </c>
      <c r="C407" t="s">
        <v>18497</v>
      </c>
      <c r="D407"/>
      <c r="E407" s="13">
        <v>45503</v>
      </c>
      <c r="F407" t="s">
        <v>133</v>
      </c>
      <c r="G407" t="s">
        <v>11888</v>
      </c>
      <c r="H407" s="182">
        <v>6.1</v>
      </c>
    </row>
    <row r="408" spans="1:8" hidden="1" outlineLevel="2" x14ac:dyDescent="0.25">
      <c r="A408">
        <v>253</v>
      </c>
      <c r="B408">
        <v>2</v>
      </c>
      <c r="C408" t="s">
        <v>18497</v>
      </c>
      <c r="D408"/>
      <c r="E408" s="13">
        <v>45504</v>
      </c>
      <c r="F408" t="s">
        <v>133</v>
      </c>
      <c r="G408" t="s">
        <v>11890</v>
      </c>
      <c r="H408" s="182">
        <v>6.9</v>
      </c>
    </row>
    <row r="409" spans="1:8" hidden="1" outlineLevel="2" x14ac:dyDescent="0.25">
      <c r="A409">
        <v>205</v>
      </c>
      <c r="B409">
        <v>1</v>
      </c>
      <c r="C409" t="s">
        <v>18497</v>
      </c>
      <c r="D409"/>
      <c r="E409" s="13">
        <v>45505</v>
      </c>
      <c r="F409" t="s">
        <v>5</v>
      </c>
      <c r="G409" t="s">
        <v>11843</v>
      </c>
      <c r="H409" s="182">
        <v>0.5</v>
      </c>
    </row>
    <row r="410" spans="1:8" hidden="1" outlineLevel="2" x14ac:dyDescent="0.25">
      <c r="A410">
        <v>255</v>
      </c>
      <c r="B410">
        <v>2</v>
      </c>
      <c r="C410" t="s">
        <v>18497</v>
      </c>
      <c r="D410"/>
      <c r="E410" s="13">
        <v>45505</v>
      </c>
      <c r="F410" t="s">
        <v>133</v>
      </c>
      <c r="G410" t="s">
        <v>11892</v>
      </c>
      <c r="H410" s="182">
        <v>2.2000000000000002</v>
      </c>
    </row>
    <row r="411" spans="1:8" hidden="1" outlineLevel="2" x14ac:dyDescent="0.25">
      <c r="A411">
        <v>260</v>
      </c>
      <c r="B411">
        <v>2</v>
      </c>
      <c r="C411" t="s">
        <v>18497</v>
      </c>
      <c r="D411"/>
      <c r="E411" s="13">
        <v>45506</v>
      </c>
      <c r="F411" t="s">
        <v>133</v>
      </c>
      <c r="G411"/>
      <c r="H411" s="182">
        <v>3.2</v>
      </c>
    </row>
    <row r="412" spans="1:8" hidden="1" outlineLevel="2" x14ac:dyDescent="0.25">
      <c r="A412">
        <v>362</v>
      </c>
      <c r="B412">
        <v>1</v>
      </c>
      <c r="C412" t="s">
        <v>18497</v>
      </c>
      <c r="D412"/>
      <c r="E412" s="13">
        <v>45509</v>
      </c>
      <c r="F412" t="s">
        <v>5</v>
      </c>
      <c r="G412" t="s">
        <v>16437</v>
      </c>
      <c r="H412" s="182">
        <v>2</v>
      </c>
    </row>
    <row r="413" spans="1:8" hidden="1" outlineLevel="2" x14ac:dyDescent="0.25">
      <c r="A413">
        <v>438</v>
      </c>
      <c r="B413">
        <v>2</v>
      </c>
      <c r="C413" t="s">
        <v>18497</v>
      </c>
      <c r="D413"/>
      <c r="E413" s="13">
        <v>45509</v>
      </c>
      <c r="F413" t="s">
        <v>133</v>
      </c>
      <c r="G413" t="s">
        <v>16514</v>
      </c>
      <c r="H413" s="182">
        <v>6.2</v>
      </c>
    </row>
    <row r="414" spans="1:8" hidden="1" outlineLevel="2" x14ac:dyDescent="0.25">
      <c r="A414">
        <v>381</v>
      </c>
      <c r="B414">
        <v>1</v>
      </c>
      <c r="C414" t="s">
        <v>18497</v>
      </c>
      <c r="D414"/>
      <c r="E414" s="13">
        <v>45510</v>
      </c>
      <c r="F414" t="s">
        <v>5</v>
      </c>
      <c r="G414" t="s">
        <v>16456</v>
      </c>
      <c r="H414" s="182">
        <v>0.75</v>
      </c>
    </row>
    <row r="415" spans="1:8" hidden="1" outlineLevel="2" x14ac:dyDescent="0.25">
      <c r="A415">
        <v>442</v>
      </c>
      <c r="B415">
        <v>2</v>
      </c>
      <c r="C415" t="s">
        <v>18497</v>
      </c>
      <c r="D415"/>
      <c r="E415" s="13">
        <v>45510</v>
      </c>
      <c r="F415" t="s">
        <v>133</v>
      </c>
      <c r="G415" t="s">
        <v>16518</v>
      </c>
      <c r="H415" s="182">
        <v>2.4</v>
      </c>
    </row>
    <row r="416" spans="1:8" hidden="1" outlineLevel="2" x14ac:dyDescent="0.25">
      <c r="A416">
        <v>398</v>
      </c>
      <c r="B416">
        <v>1</v>
      </c>
      <c r="C416" t="s">
        <v>18497</v>
      </c>
      <c r="D416"/>
      <c r="E416" s="13">
        <v>45511</v>
      </c>
      <c r="F416" t="s">
        <v>5</v>
      </c>
      <c r="G416" t="s">
        <v>16473</v>
      </c>
      <c r="H416" s="182">
        <v>0.4</v>
      </c>
    </row>
    <row r="417" spans="1:8" hidden="1" outlineLevel="2" x14ac:dyDescent="0.25">
      <c r="A417">
        <v>315</v>
      </c>
      <c r="B417">
        <v>1</v>
      </c>
      <c r="C417" t="s">
        <v>18497</v>
      </c>
      <c r="D417"/>
      <c r="E417" s="13">
        <v>45516</v>
      </c>
      <c r="F417" t="s">
        <v>5</v>
      </c>
      <c r="G417" t="s">
        <v>16072</v>
      </c>
      <c r="H417" s="182">
        <v>0.4</v>
      </c>
    </row>
    <row r="418" spans="1:8" hidden="1" outlineLevel="2" x14ac:dyDescent="0.25">
      <c r="A418">
        <v>326</v>
      </c>
      <c r="B418">
        <v>1</v>
      </c>
      <c r="C418" t="s">
        <v>18497</v>
      </c>
      <c r="D418"/>
      <c r="E418" s="13">
        <v>45517</v>
      </c>
      <c r="F418" t="s">
        <v>5</v>
      </c>
      <c r="G418" t="s">
        <v>16404</v>
      </c>
      <c r="H418" s="182">
        <v>0.75</v>
      </c>
    </row>
    <row r="419" spans="1:8" hidden="1" outlineLevel="2" x14ac:dyDescent="0.25">
      <c r="A419">
        <v>333</v>
      </c>
      <c r="B419">
        <v>1</v>
      </c>
      <c r="C419" t="s">
        <v>18497</v>
      </c>
      <c r="D419"/>
      <c r="E419" s="13">
        <v>45517</v>
      </c>
      <c r="F419" t="s">
        <v>5</v>
      </c>
      <c r="G419" t="s">
        <v>16411</v>
      </c>
      <c r="H419" s="182">
        <v>4</v>
      </c>
    </row>
    <row r="420" spans="1:8" hidden="1" outlineLevel="2" x14ac:dyDescent="0.25">
      <c r="A420">
        <v>466</v>
      </c>
      <c r="B420">
        <v>1</v>
      </c>
      <c r="C420" t="s">
        <v>18497</v>
      </c>
      <c r="D420"/>
      <c r="E420" s="13">
        <v>45519</v>
      </c>
      <c r="F420" t="s">
        <v>5</v>
      </c>
      <c r="G420" t="s">
        <v>16963</v>
      </c>
      <c r="H420" s="182">
        <v>7</v>
      </c>
    </row>
    <row r="421" spans="1:8" hidden="1" outlineLevel="2" x14ac:dyDescent="0.25">
      <c r="A421">
        <v>495</v>
      </c>
      <c r="B421">
        <v>1</v>
      </c>
      <c r="C421" t="s">
        <v>18497</v>
      </c>
      <c r="D421"/>
      <c r="E421" s="13">
        <v>45520</v>
      </c>
      <c r="F421" t="s">
        <v>5</v>
      </c>
      <c r="G421" t="s">
        <v>17003</v>
      </c>
      <c r="H421" s="182">
        <v>20</v>
      </c>
    </row>
    <row r="422" spans="1:8" hidden="1" outlineLevel="2" x14ac:dyDescent="0.25">
      <c r="A422">
        <v>500</v>
      </c>
      <c r="B422">
        <v>1</v>
      </c>
      <c r="C422" t="s">
        <v>18497</v>
      </c>
      <c r="D422"/>
      <c r="E422" s="13">
        <v>45522</v>
      </c>
      <c r="F422" t="s">
        <v>5</v>
      </c>
      <c r="G422" t="s">
        <v>17027</v>
      </c>
      <c r="H422" s="182">
        <v>0.4</v>
      </c>
    </row>
    <row r="423" spans="1:8" hidden="1" outlineLevel="2" x14ac:dyDescent="0.25">
      <c r="A423">
        <v>527</v>
      </c>
      <c r="B423">
        <v>2</v>
      </c>
      <c r="C423" t="s">
        <v>18497</v>
      </c>
      <c r="D423"/>
      <c r="E423" s="13">
        <v>45524</v>
      </c>
      <c r="F423" t="s">
        <v>133</v>
      </c>
      <c r="G423" t="s">
        <v>18630</v>
      </c>
      <c r="H423" s="182">
        <v>0.4</v>
      </c>
    </row>
    <row r="424" spans="1:8" hidden="1" outlineLevel="2" x14ac:dyDescent="0.25">
      <c r="A424">
        <v>524</v>
      </c>
      <c r="B424">
        <v>1</v>
      </c>
      <c r="C424" t="s">
        <v>18497</v>
      </c>
      <c r="D424"/>
      <c r="E424" s="13">
        <v>45525</v>
      </c>
      <c r="F424" t="s">
        <v>5</v>
      </c>
      <c r="G424" t="s">
        <v>18627</v>
      </c>
      <c r="H424" s="182">
        <v>0.75</v>
      </c>
    </row>
    <row r="425" spans="1:8" hidden="1" outlineLevel="2" x14ac:dyDescent="0.25">
      <c r="A425">
        <v>536</v>
      </c>
      <c r="B425">
        <v>2</v>
      </c>
      <c r="C425" t="s">
        <v>18497</v>
      </c>
      <c r="D425"/>
      <c r="E425" s="13">
        <v>45525</v>
      </c>
      <c r="F425" t="s">
        <v>133</v>
      </c>
      <c r="G425" t="s">
        <v>18639</v>
      </c>
      <c r="H425" s="182">
        <v>0.3</v>
      </c>
    </row>
    <row r="426" spans="1:8" hidden="1" outlineLevel="2" x14ac:dyDescent="0.25">
      <c r="A426">
        <v>569</v>
      </c>
      <c r="B426">
        <v>1</v>
      </c>
      <c r="C426" t="s">
        <v>18497</v>
      </c>
      <c r="D426"/>
      <c r="E426" s="13">
        <v>45527</v>
      </c>
      <c r="F426" t="s">
        <v>5</v>
      </c>
      <c r="G426" t="s">
        <v>18676</v>
      </c>
      <c r="H426" s="182">
        <v>0.4</v>
      </c>
    </row>
    <row r="427" spans="1:8" hidden="1" outlineLevel="2" x14ac:dyDescent="0.25">
      <c r="A427">
        <v>626</v>
      </c>
      <c r="B427">
        <v>1</v>
      </c>
      <c r="C427" t="s">
        <v>18497</v>
      </c>
      <c r="D427"/>
      <c r="E427" s="13">
        <v>45531</v>
      </c>
      <c r="F427" t="s">
        <v>5</v>
      </c>
      <c r="G427" t="s">
        <v>19176</v>
      </c>
      <c r="H427" s="182">
        <v>1</v>
      </c>
    </row>
    <row r="428" spans="1:8" hidden="1" outlineLevel="2" x14ac:dyDescent="0.25">
      <c r="A428">
        <v>681</v>
      </c>
      <c r="B428">
        <v>1</v>
      </c>
      <c r="C428" t="s">
        <v>18497</v>
      </c>
      <c r="D428"/>
      <c r="E428" s="13">
        <v>45533</v>
      </c>
      <c r="F428" t="s">
        <v>5</v>
      </c>
      <c r="G428" t="s">
        <v>19334</v>
      </c>
      <c r="H428" s="182">
        <v>0.5</v>
      </c>
    </row>
    <row r="429" spans="1:8" outlineLevel="1" collapsed="1" x14ac:dyDescent="0.25">
      <c r="A429"/>
      <c r="B429"/>
      <c r="C429" s="1120" t="s">
        <v>18873</v>
      </c>
      <c r="D429"/>
      <c r="E429" s="13"/>
      <c r="F429"/>
      <c r="G429"/>
      <c r="H429" s="182">
        <f>SUBTOTAL(9,H430:H432)</f>
        <v>4.5</v>
      </c>
    </row>
    <row r="430" spans="1:8" hidden="1" outlineLevel="2" x14ac:dyDescent="0.25">
      <c r="A430">
        <v>204</v>
      </c>
      <c r="B430">
        <v>1</v>
      </c>
      <c r="C430" t="s">
        <v>13898</v>
      </c>
      <c r="D430"/>
      <c r="E430" s="13">
        <v>45504</v>
      </c>
      <c r="F430" t="s">
        <v>5</v>
      </c>
      <c r="G430" t="s">
        <v>11842</v>
      </c>
      <c r="H430" s="182">
        <v>3.25</v>
      </c>
    </row>
    <row r="431" spans="1:8" hidden="1" outlineLevel="2" x14ac:dyDescent="0.25">
      <c r="A431">
        <v>360</v>
      </c>
      <c r="B431">
        <v>1</v>
      </c>
      <c r="C431" t="s">
        <v>13898</v>
      </c>
      <c r="D431"/>
      <c r="E431" s="13">
        <v>45508</v>
      </c>
      <c r="F431" t="s">
        <v>5</v>
      </c>
      <c r="G431" t="s">
        <v>16435</v>
      </c>
      <c r="H431" s="182">
        <v>0.75</v>
      </c>
    </row>
    <row r="432" spans="1:8" hidden="1" outlineLevel="2" x14ac:dyDescent="0.25">
      <c r="A432">
        <v>718</v>
      </c>
      <c r="B432">
        <v>4</v>
      </c>
      <c r="C432" t="s">
        <v>13898</v>
      </c>
      <c r="D432"/>
      <c r="E432" s="13">
        <v>45513</v>
      </c>
      <c r="F432" t="s">
        <v>11641</v>
      </c>
      <c r="G432" t="s">
        <v>16068</v>
      </c>
      <c r="H432" s="182">
        <v>0.5</v>
      </c>
    </row>
    <row r="433" spans="1:8" outlineLevel="1" collapsed="1" x14ac:dyDescent="0.25">
      <c r="A433"/>
      <c r="B433"/>
      <c r="C433" s="1120" t="s">
        <v>19359</v>
      </c>
      <c r="D433"/>
      <c r="E433" s="13"/>
      <c r="F433"/>
      <c r="G433"/>
      <c r="H433" s="182">
        <f>SUBTOTAL(9,H434:H434)</f>
        <v>0.4</v>
      </c>
    </row>
    <row r="434" spans="1:8" hidden="1" outlineLevel="2" x14ac:dyDescent="0.25">
      <c r="A434">
        <v>698</v>
      </c>
      <c r="B434">
        <v>1</v>
      </c>
      <c r="C434" t="s">
        <v>17677</v>
      </c>
      <c r="D434"/>
      <c r="E434" s="13">
        <v>45533</v>
      </c>
      <c r="F434" t="s">
        <v>5</v>
      </c>
      <c r="G434" t="s">
        <v>19351</v>
      </c>
      <c r="H434" s="182">
        <v>0.4</v>
      </c>
    </row>
    <row r="435" spans="1:8" outlineLevel="1" collapsed="1" x14ac:dyDescent="0.25">
      <c r="A435"/>
      <c r="B435"/>
      <c r="C435" s="1120" t="s">
        <v>18872</v>
      </c>
      <c r="D435"/>
      <c r="E435" s="13"/>
      <c r="F435"/>
      <c r="G435"/>
      <c r="H435" s="182">
        <f>SUBTOTAL(9,H436:H442)</f>
        <v>4</v>
      </c>
    </row>
    <row r="436" spans="1:8" hidden="1" outlineLevel="2" x14ac:dyDescent="0.25">
      <c r="A436">
        <v>92</v>
      </c>
      <c r="B436">
        <v>1</v>
      </c>
      <c r="C436" t="s">
        <v>11470</v>
      </c>
      <c r="D436"/>
      <c r="E436" s="13">
        <v>45455</v>
      </c>
      <c r="F436" t="s">
        <v>5</v>
      </c>
      <c r="G436" t="s">
        <v>11731</v>
      </c>
      <c r="H436" s="182">
        <v>0.4</v>
      </c>
    </row>
    <row r="437" spans="1:8" hidden="1" outlineLevel="2" x14ac:dyDescent="0.25">
      <c r="A437">
        <v>95</v>
      </c>
      <c r="B437">
        <v>1</v>
      </c>
      <c r="C437" t="s">
        <v>11470</v>
      </c>
      <c r="D437"/>
      <c r="E437" s="13">
        <v>45456</v>
      </c>
      <c r="F437" t="s">
        <v>5</v>
      </c>
      <c r="G437" t="s">
        <v>11734</v>
      </c>
      <c r="H437" s="182">
        <v>0.4</v>
      </c>
    </row>
    <row r="438" spans="1:8" hidden="1" outlineLevel="2" x14ac:dyDescent="0.25">
      <c r="A438">
        <v>97</v>
      </c>
      <c r="B438">
        <v>1</v>
      </c>
      <c r="C438" t="s">
        <v>11470</v>
      </c>
      <c r="D438"/>
      <c r="E438" s="13">
        <v>45457</v>
      </c>
      <c r="F438" t="s">
        <v>5</v>
      </c>
      <c r="G438" t="s">
        <v>11736</v>
      </c>
      <c r="H438" s="182">
        <v>0.4</v>
      </c>
    </row>
    <row r="439" spans="1:8" hidden="1" outlineLevel="2" x14ac:dyDescent="0.25">
      <c r="A439">
        <v>101</v>
      </c>
      <c r="B439">
        <v>1</v>
      </c>
      <c r="C439" t="s">
        <v>11470</v>
      </c>
      <c r="D439"/>
      <c r="E439" s="13">
        <v>45460</v>
      </c>
      <c r="F439" t="s">
        <v>5</v>
      </c>
      <c r="G439" t="s">
        <v>11740</v>
      </c>
      <c r="H439" s="182">
        <v>1.75</v>
      </c>
    </row>
    <row r="440" spans="1:8" hidden="1" outlineLevel="2" x14ac:dyDescent="0.25">
      <c r="A440">
        <v>102</v>
      </c>
      <c r="B440">
        <v>1</v>
      </c>
      <c r="C440" t="s">
        <v>11470</v>
      </c>
      <c r="D440"/>
      <c r="E440" s="13">
        <v>45461</v>
      </c>
      <c r="F440" t="s">
        <v>5</v>
      </c>
      <c r="G440" t="s">
        <v>11741</v>
      </c>
      <c r="H440" s="182">
        <v>0.4</v>
      </c>
    </row>
    <row r="441" spans="1:8" hidden="1" outlineLevel="2" x14ac:dyDescent="0.25">
      <c r="A441">
        <v>142</v>
      </c>
      <c r="B441">
        <v>1</v>
      </c>
      <c r="C441" t="s">
        <v>11470</v>
      </c>
      <c r="D441"/>
      <c r="E441" s="13">
        <v>45483</v>
      </c>
      <c r="F441" t="s">
        <v>5</v>
      </c>
      <c r="G441" t="s">
        <v>11779</v>
      </c>
      <c r="H441" s="182">
        <v>0.25</v>
      </c>
    </row>
    <row r="442" spans="1:8" hidden="1" outlineLevel="2" x14ac:dyDescent="0.25">
      <c r="A442">
        <v>148</v>
      </c>
      <c r="B442">
        <v>1</v>
      </c>
      <c r="C442" t="s">
        <v>11470</v>
      </c>
      <c r="D442"/>
      <c r="E442" s="13">
        <v>45484</v>
      </c>
      <c r="F442" t="s">
        <v>5</v>
      </c>
      <c r="G442" t="s">
        <v>11785</v>
      </c>
      <c r="H442" s="182">
        <v>0.4</v>
      </c>
    </row>
    <row r="443" spans="1:8" outlineLevel="1" collapsed="1" x14ac:dyDescent="0.25">
      <c r="A443"/>
      <c r="B443"/>
      <c r="C443" s="1120" t="s">
        <v>18871</v>
      </c>
      <c r="D443"/>
      <c r="E443" s="13"/>
      <c r="F443"/>
      <c r="G443"/>
      <c r="H443" s="182">
        <f>SUBTOTAL(9,H444:H444)</f>
        <v>0.4</v>
      </c>
    </row>
    <row r="444" spans="1:8" hidden="1" outlineLevel="2" x14ac:dyDescent="0.25">
      <c r="A444">
        <v>64</v>
      </c>
      <c r="B444">
        <v>1</v>
      </c>
      <c r="C444" t="s">
        <v>13796</v>
      </c>
      <c r="D444"/>
      <c r="E444" s="13">
        <v>45426</v>
      </c>
      <c r="F444" t="s">
        <v>5</v>
      </c>
      <c r="G444" t="s">
        <v>11703</v>
      </c>
      <c r="H444" s="182">
        <v>0.4</v>
      </c>
    </row>
    <row r="445" spans="1:8" outlineLevel="1" collapsed="1" x14ac:dyDescent="0.25">
      <c r="A445"/>
      <c r="B445"/>
      <c r="C445" s="1120" t="s">
        <v>18870</v>
      </c>
      <c r="D445"/>
      <c r="E445" s="13"/>
      <c r="F445"/>
      <c r="G445"/>
      <c r="H445" s="182">
        <f>SUBTOTAL(9,H446:H468)</f>
        <v>30.799999999999994</v>
      </c>
    </row>
    <row r="446" spans="1:8" hidden="1" outlineLevel="2" x14ac:dyDescent="0.25">
      <c r="A446">
        <v>203</v>
      </c>
      <c r="B446">
        <v>1</v>
      </c>
      <c r="C446" t="s">
        <v>13848</v>
      </c>
      <c r="D446"/>
      <c r="E446" s="13">
        <v>45504</v>
      </c>
      <c r="F446" t="s">
        <v>5</v>
      </c>
      <c r="G446" t="s">
        <v>11841</v>
      </c>
      <c r="H446" s="182">
        <v>1</v>
      </c>
    </row>
    <row r="447" spans="1:8" hidden="1" outlineLevel="2" x14ac:dyDescent="0.25">
      <c r="A447">
        <v>419</v>
      </c>
      <c r="B447">
        <v>1</v>
      </c>
      <c r="C447" t="s">
        <v>13848</v>
      </c>
      <c r="D447"/>
      <c r="E447" s="13">
        <v>45512</v>
      </c>
      <c r="F447" t="s">
        <v>5</v>
      </c>
      <c r="G447" t="s">
        <v>16493</v>
      </c>
      <c r="H447" s="182">
        <v>0.4</v>
      </c>
    </row>
    <row r="448" spans="1:8" hidden="1" outlineLevel="2" x14ac:dyDescent="0.25">
      <c r="A448">
        <v>422</v>
      </c>
      <c r="B448">
        <v>1</v>
      </c>
      <c r="C448" t="s">
        <v>13848</v>
      </c>
      <c r="D448"/>
      <c r="E448" s="13">
        <v>45513</v>
      </c>
      <c r="F448" t="s">
        <v>5</v>
      </c>
      <c r="G448" t="s">
        <v>16496</v>
      </c>
      <c r="H448" s="182">
        <v>2</v>
      </c>
    </row>
    <row r="449" spans="1:8" hidden="1" outlineLevel="2" x14ac:dyDescent="0.25">
      <c r="A449">
        <v>282</v>
      </c>
      <c r="B449">
        <v>1</v>
      </c>
      <c r="C449" t="s">
        <v>13848</v>
      </c>
      <c r="D449"/>
      <c r="E449" s="13">
        <v>45516</v>
      </c>
      <c r="F449" t="s">
        <v>5</v>
      </c>
      <c r="G449" t="s">
        <v>16045</v>
      </c>
      <c r="H449" s="182">
        <v>7</v>
      </c>
    </row>
    <row r="450" spans="1:8" hidden="1" outlineLevel="2" x14ac:dyDescent="0.25">
      <c r="A450">
        <v>341</v>
      </c>
      <c r="B450">
        <v>1</v>
      </c>
      <c r="C450" t="s">
        <v>13848</v>
      </c>
      <c r="D450"/>
      <c r="E450" s="13">
        <v>45517</v>
      </c>
      <c r="F450" t="s">
        <v>5</v>
      </c>
      <c r="G450" t="s">
        <v>16419</v>
      </c>
      <c r="H450" s="182">
        <v>0.5</v>
      </c>
    </row>
    <row r="451" spans="1:8" hidden="1" outlineLevel="2" x14ac:dyDescent="0.25">
      <c r="A451">
        <v>489</v>
      </c>
      <c r="B451">
        <v>1</v>
      </c>
      <c r="C451" t="s">
        <v>13848</v>
      </c>
      <c r="D451"/>
      <c r="E451" s="13">
        <v>45519</v>
      </c>
      <c r="F451" t="s">
        <v>5</v>
      </c>
      <c r="G451" t="s">
        <v>16986</v>
      </c>
      <c r="H451" s="182">
        <v>1.5</v>
      </c>
    </row>
    <row r="452" spans="1:8" hidden="1" outlineLevel="2" x14ac:dyDescent="0.25">
      <c r="A452">
        <v>505</v>
      </c>
      <c r="B452">
        <v>1</v>
      </c>
      <c r="C452" t="s">
        <v>13848</v>
      </c>
      <c r="D452"/>
      <c r="E452" s="13">
        <v>45523</v>
      </c>
      <c r="F452" t="s">
        <v>5</v>
      </c>
      <c r="G452" t="s">
        <v>17025</v>
      </c>
      <c r="H452" s="182">
        <v>0.4</v>
      </c>
    </row>
    <row r="453" spans="1:8" hidden="1" outlineLevel="2" x14ac:dyDescent="0.25">
      <c r="A453">
        <v>532</v>
      </c>
      <c r="B453">
        <v>2</v>
      </c>
      <c r="C453" t="s">
        <v>13848</v>
      </c>
      <c r="D453"/>
      <c r="E453" s="13">
        <v>45524</v>
      </c>
      <c r="F453" t="s">
        <v>133</v>
      </c>
      <c r="G453" t="s">
        <v>18635</v>
      </c>
      <c r="H453" s="182">
        <v>2.1</v>
      </c>
    </row>
    <row r="454" spans="1:8" hidden="1" outlineLevel="2" x14ac:dyDescent="0.25">
      <c r="A454">
        <v>534</v>
      </c>
      <c r="B454">
        <v>2</v>
      </c>
      <c r="C454" t="s">
        <v>13848</v>
      </c>
      <c r="D454"/>
      <c r="E454" s="13">
        <v>45525</v>
      </c>
      <c r="F454" t="s">
        <v>133</v>
      </c>
      <c r="G454" t="s">
        <v>18637</v>
      </c>
      <c r="H454" s="182">
        <v>3.1</v>
      </c>
    </row>
    <row r="455" spans="1:8" hidden="1" outlineLevel="2" x14ac:dyDescent="0.25">
      <c r="A455">
        <v>574</v>
      </c>
      <c r="B455">
        <v>1</v>
      </c>
      <c r="C455" t="s">
        <v>13848</v>
      </c>
      <c r="D455"/>
      <c r="E455" s="13">
        <v>45526</v>
      </c>
      <c r="F455" t="s">
        <v>5</v>
      </c>
      <c r="G455" t="s">
        <v>18680</v>
      </c>
      <c r="H455" s="182">
        <v>0.4</v>
      </c>
    </row>
    <row r="456" spans="1:8" hidden="1" outlineLevel="2" x14ac:dyDescent="0.25">
      <c r="A456">
        <v>548</v>
      </c>
      <c r="B456">
        <v>2</v>
      </c>
      <c r="C456" t="s">
        <v>13848</v>
      </c>
      <c r="D456"/>
      <c r="E456" s="13">
        <v>45526</v>
      </c>
      <c r="F456" t="s">
        <v>133</v>
      </c>
      <c r="G456" t="s">
        <v>18655</v>
      </c>
      <c r="H456" s="182">
        <v>0.5</v>
      </c>
    </row>
    <row r="457" spans="1:8" hidden="1" outlineLevel="2" x14ac:dyDescent="0.25">
      <c r="A457">
        <v>552</v>
      </c>
      <c r="B457">
        <v>2</v>
      </c>
      <c r="C457" t="s">
        <v>13848</v>
      </c>
      <c r="D457"/>
      <c r="E457" s="13">
        <v>45526</v>
      </c>
      <c r="F457" t="s">
        <v>133</v>
      </c>
      <c r="G457" t="s">
        <v>18659</v>
      </c>
      <c r="H457" s="182">
        <v>0.1</v>
      </c>
    </row>
    <row r="458" spans="1:8" hidden="1" outlineLevel="2" x14ac:dyDescent="0.25">
      <c r="A458">
        <v>554</v>
      </c>
      <c r="B458">
        <v>2</v>
      </c>
      <c r="C458" t="s">
        <v>13848</v>
      </c>
      <c r="D458"/>
      <c r="E458" s="13">
        <v>45526</v>
      </c>
      <c r="F458" t="s">
        <v>133</v>
      </c>
      <c r="G458" t="s">
        <v>18661</v>
      </c>
      <c r="H458" s="182">
        <v>1.7</v>
      </c>
    </row>
    <row r="459" spans="1:8" hidden="1" outlineLevel="2" x14ac:dyDescent="0.25">
      <c r="A459">
        <v>549</v>
      </c>
      <c r="B459">
        <v>4</v>
      </c>
      <c r="C459" t="s">
        <v>13848</v>
      </c>
      <c r="D459"/>
      <c r="E459" s="13">
        <v>45526</v>
      </c>
      <c r="F459" t="s">
        <v>11641</v>
      </c>
      <c r="G459" t="s">
        <v>18656</v>
      </c>
      <c r="H459" s="182">
        <v>1</v>
      </c>
    </row>
    <row r="460" spans="1:8" hidden="1" outlineLevel="2" x14ac:dyDescent="0.25">
      <c r="A460">
        <v>556</v>
      </c>
      <c r="B460">
        <v>4</v>
      </c>
      <c r="C460" t="s">
        <v>13848</v>
      </c>
      <c r="D460"/>
      <c r="E460" s="13">
        <v>45526</v>
      </c>
      <c r="F460" t="s">
        <v>11641</v>
      </c>
      <c r="G460" t="s">
        <v>18663</v>
      </c>
      <c r="H460" s="182">
        <v>1</v>
      </c>
    </row>
    <row r="461" spans="1:8" hidden="1" outlineLevel="2" x14ac:dyDescent="0.25">
      <c r="A461">
        <v>586</v>
      </c>
      <c r="B461">
        <v>2</v>
      </c>
      <c r="C461" t="s">
        <v>13848</v>
      </c>
      <c r="D461"/>
      <c r="E461" s="13">
        <v>45527</v>
      </c>
      <c r="F461" t="s">
        <v>133</v>
      </c>
      <c r="G461" t="s">
        <v>18690</v>
      </c>
      <c r="H461" s="182">
        <v>0.8</v>
      </c>
    </row>
    <row r="462" spans="1:8" hidden="1" outlineLevel="2" x14ac:dyDescent="0.25">
      <c r="A462">
        <v>653</v>
      </c>
      <c r="B462">
        <v>1</v>
      </c>
      <c r="C462" t="s">
        <v>13848</v>
      </c>
      <c r="D462"/>
      <c r="E462" s="13">
        <v>45531</v>
      </c>
      <c r="F462" t="s">
        <v>5</v>
      </c>
      <c r="G462" t="s">
        <v>19305</v>
      </c>
      <c r="H462" s="182">
        <v>0.5</v>
      </c>
    </row>
    <row r="463" spans="1:8" hidden="1" outlineLevel="2" x14ac:dyDescent="0.25">
      <c r="A463">
        <v>648</v>
      </c>
      <c r="B463">
        <v>2</v>
      </c>
      <c r="C463" t="s">
        <v>13848</v>
      </c>
      <c r="D463"/>
      <c r="E463" s="13">
        <v>45531</v>
      </c>
      <c r="F463" t="s">
        <v>133</v>
      </c>
      <c r="G463" t="s">
        <v>19195</v>
      </c>
      <c r="H463" s="182">
        <v>0.4</v>
      </c>
    </row>
    <row r="464" spans="1:8" hidden="1" outlineLevel="2" x14ac:dyDescent="0.25">
      <c r="A464">
        <v>687</v>
      </c>
      <c r="B464">
        <v>2</v>
      </c>
      <c r="C464" t="s">
        <v>13848</v>
      </c>
      <c r="D464"/>
      <c r="E464" s="13">
        <v>45532</v>
      </c>
      <c r="F464" t="s">
        <v>133</v>
      </c>
      <c r="G464" t="s">
        <v>19340</v>
      </c>
      <c r="H464" s="182">
        <v>1.7</v>
      </c>
    </row>
    <row r="465" spans="1:9" hidden="1" outlineLevel="2" x14ac:dyDescent="0.25">
      <c r="A465">
        <v>701</v>
      </c>
      <c r="B465">
        <v>1</v>
      </c>
      <c r="C465" t="s">
        <v>13848</v>
      </c>
      <c r="D465"/>
      <c r="E465" s="13">
        <v>45533</v>
      </c>
      <c r="F465" t="s">
        <v>5</v>
      </c>
      <c r="G465" t="s">
        <v>19356</v>
      </c>
      <c r="H465" s="182">
        <v>0.4</v>
      </c>
    </row>
    <row r="466" spans="1:9" hidden="1" outlineLevel="2" x14ac:dyDescent="0.25">
      <c r="A466">
        <v>709</v>
      </c>
      <c r="B466">
        <v>1</v>
      </c>
      <c r="C466" t="s">
        <v>13848</v>
      </c>
      <c r="D466"/>
      <c r="E466" s="13">
        <v>45533</v>
      </c>
      <c r="F466" t="s">
        <v>5</v>
      </c>
      <c r="G466" t="s">
        <v>19368</v>
      </c>
      <c r="H466" s="182">
        <v>0.4</v>
      </c>
    </row>
    <row r="467" spans="1:9" hidden="1" outlineLevel="2" x14ac:dyDescent="0.25">
      <c r="A467">
        <v>774</v>
      </c>
      <c r="B467">
        <v>1</v>
      </c>
      <c r="C467" t="s">
        <v>13848</v>
      </c>
      <c r="D467"/>
      <c r="E467" s="13">
        <v>45534</v>
      </c>
      <c r="F467" t="s">
        <v>5</v>
      </c>
      <c r="G467" t="s">
        <v>19393</v>
      </c>
      <c r="H467" s="182">
        <v>3.5</v>
      </c>
    </row>
    <row r="468" spans="1:9" hidden="1" outlineLevel="2" x14ac:dyDescent="0.25">
      <c r="A468">
        <v>783</v>
      </c>
      <c r="B468">
        <v>1</v>
      </c>
      <c r="C468" t="s">
        <v>13848</v>
      </c>
      <c r="D468"/>
      <c r="E468" s="13">
        <v>45535</v>
      </c>
      <c r="F468" t="s">
        <v>5</v>
      </c>
      <c r="G468" t="s">
        <v>19863</v>
      </c>
      <c r="H468" s="182">
        <v>0.4</v>
      </c>
    </row>
    <row r="469" spans="1:9" outlineLevel="1" collapsed="1" x14ac:dyDescent="0.25">
      <c r="A469"/>
      <c r="B469"/>
      <c r="C469" s="1120" t="s">
        <v>18869</v>
      </c>
      <c r="D469" s="10">
        <v>15872.5</v>
      </c>
      <c r="E469" s="13"/>
      <c r="F469"/>
      <c r="G469"/>
      <c r="H469" s="182">
        <f>SUBTOTAL(9,H470:H486)</f>
        <v>30.9</v>
      </c>
    </row>
    <row r="470" spans="1:9" hidden="1" outlineLevel="2" x14ac:dyDescent="0.25">
      <c r="A470">
        <v>189</v>
      </c>
      <c r="B470">
        <v>1</v>
      </c>
      <c r="C470" t="s">
        <v>17330</v>
      </c>
      <c r="D470"/>
      <c r="E470" s="13">
        <v>45503</v>
      </c>
      <c r="F470" t="s">
        <v>5</v>
      </c>
      <c r="G470" t="s">
        <v>11827</v>
      </c>
      <c r="H470" s="182">
        <v>0.4</v>
      </c>
    </row>
    <row r="471" spans="1:9" hidden="1" outlineLevel="2" x14ac:dyDescent="0.25">
      <c r="A471">
        <v>207</v>
      </c>
      <c r="B471">
        <v>1</v>
      </c>
      <c r="C471" t="s">
        <v>17330</v>
      </c>
      <c r="D471"/>
      <c r="E471" s="13">
        <v>45506</v>
      </c>
      <c r="F471" t="s">
        <v>5</v>
      </c>
      <c r="G471" t="s">
        <v>11845</v>
      </c>
      <c r="H471" s="182">
        <v>2</v>
      </c>
    </row>
    <row r="472" spans="1:9" hidden="1" outlineLevel="2" x14ac:dyDescent="0.25">
      <c r="A472">
        <v>208</v>
      </c>
      <c r="B472">
        <v>1</v>
      </c>
      <c r="C472" t="s">
        <v>17330</v>
      </c>
      <c r="D472"/>
      <c r="E472" s="13">
        <v>45506</v>
      </c>
      <c r="F472" t="s">
        <v>5</v>
      </c>
      <c r="G472" t="s">
        <v>11846</v>
      </c>
      <c r="H472" s="182">
        <v>0.5</v>
      </c>
    </row>
    <row r="473" spans="1:9" hidden="1" outlineLevel="2" x14ac:dyDescent="0.25">
      <c r="A473">
        <v>365</v>
      </c>
      <c r="B473">
        <v>1</v>
      </c>
      <c r="C473" t="s">
        <v>17330</v>
      </c>
      <c r="D473"/>
      <c r="E473" s="13">
        <v>45509</v>
      </c>
      <c r="F473" t="s">
        <v>5</v>
      </c>
      <c r="G473" t="s">
        <v>16440</v>
      </c>
      <c r="H473" s="182">
        <v>1</v>
      </c>
    </row>
    <row r="474" spans="1:9" hidden="1" outlineLevel="2" x14ac:dyDescent="0.25">
      <c r="A474">
        <v>445</v>
      </c>
      <c r="B474">
        <v>2</v>
      </c>
      <c r="C474" t="s">
        <v>17330</v>
      </c>
      <c r="D474"/>
      <c r="E474" s="13">
        <v>45510</v>
      </c>
      <c r="F474" t="s">
        <v>133</v>
      </c>
      <c r="G474" t="s">
        <v>16521</v>
      </c>
      <c r="H474" s="182">
        <v>1.3</v>
      </c>
    </row>
    <row r="475" spans="1:9" hidden="1" outlineLevel="2" x14ac:dyDescent="0.25">
      <c r="A475">
        <v>409</v>
      </c>
      <c r="B475">
        <v>1</v>
      </c>
      <c r="C475" t="s">
        <v>17330</v>
      </c>
      <c r="D475"/>
      <c r="E475" s="13">
        <v>45511</v>
      </c>
      <c r="F475" t="s">
        <v>5</v>
      </c>
      <c r="G475" t="s">
        <v>16484</v>
      </c>
      <c r="H475" s="182">
        <v>1.25</v>
      </c>
      <c r="I475" s="902"/>
    </row>
    <row r="476" spans="1:9" hidden="1" outlineLevel="2" x14ac:dyDescent="0.25">
      <c r="A476">
        <v>451</v>
      </c>
      <c r="B476">
        <v>2</v>
      </c>
      <c r="C476" t="s">
        <v>17330</v>
      </c>
      <c r="D476"/>
      <c r="E476" s="13">
        <v>45511</v>
      </c>
      <c r="F476" t="s">
        <v>133</v>
      </c>
      <c r="G476" t="s">
        <v>16527</v>
      </c>
      <c r="H476" s="182">
        <v>2.8</v>
      </c>
    </row>
    <row r="477" spans="1:9" hidden="1" outlineLevel="2" x14ac:dyDescent="0.25">
      <c r="A477">
        <v>424</v>
      </c>
      <c r="B477">
        <v>1</v>
      </c>
      <c r="C477" t="s">
        <v>17330</v>
      </c>
      <c r="D477"/>
      <c r="E477" s="13">
        <v>45513</v>
      </c>
      <c r="F477" t="s">
        <v>5</v>
      </c>
      <c r="G477" t="s">
        <v>16498</v>
      </c>
      <c r="H477" s="182">
        <v>2.25</v>
      </c>
    </row>
    <row r="478" spans="1:9" hidden="1" outlineLevel="2" x14ac:dyDescent="0.25">
      <c r="A478">
        <v>330</v>
      </c>
      <c r="B478">
        <v>1</v>
      </c>
      <c r="C478" t="s">
        <v>17330</v>
      </c>
      <c r="D478"/>
      <c r="E478" s="13">
        <v>45517</v>
      </c>
      <c r="F478" t="s">
        <v>5</v>
      </c>
      <c r="G478" t="s">
        <v>16408</v>
      </c>
      <c r="H478" s="182">
        <v>6</v>
      </c>
    </row>
    <row r="479" spans="1:9" hidden="1" outlineLevel="2" x14ac:dyDescent="0.25">
      <c r="A479">
        <v>458</v>
      </c>
      <c r="B479">
        <v>1</v>
      </c>
      <c r="C479" t="s">
        <v>17330</v>
      </c>
      <c r="D479"/>
      <c r="E479" s="13">
        <v>45518</v>
      </c>
      <c r="F479" t="s">
        <v>5</v>
      </c>
      <c r="G479" t="s">
        <v>16677</v>
      </c>
      <c r="H479" s="182">
        <v>3</v>
      </c>
    </row>
    <row r="480" spans="1:9" hidden="1" outlineLevel="2" x14ac:dyDescent="0.25">
      <c r="A480">
        <v>463</v>
      </c>
      <c r="B480">
        <v>1</v>
      </c>
      <c r="C480" t="s">
        <v>17330</v>
      </c>
      <c r="D480"/>
      <c r="E480" s="13">
        <v>45519</v>
      </c>
      <c r="F480" t="s">
        <v>5</v>
      </c>
      <c r="G480" t="s">
        <v>16960</v>
      </c>
      <c r="H480" s="182">
        <v>3.25</v>
      </c>
    </row>
    <row r="481" spans="1:8" hidden="1" outlineLevel="2" x14ac:dyDescent="0.25">
      <c r="A481">
        <v>498</v>
      </c>
      <c r="B481">
        <v>1</v>
      </c>
      <c r="C481" t="s">
        <v>17330</v>
      </c>
      <c r="D481"/>
      <c r="E481" s="13">
        <v>45520</v>
      </c>
      <c r="F481" t="s">
        <v>5</v>
      </c>
      <c r="G481" t="s">
        <v>17005</v>
      </c>
      <c r="H481" s="182">
        <v>0.4</v>
      </c>
    </row>
    <row r="482" spans="1:8" hidden="1" outlineLevel="2" x14ac:dyDescent="0.25">
      <c r="A482">
        <v>514</v>
      </c>
      <c r="B482">
        <v>1</v>
      </c>
      <c r="C482" t="s">
        <v>17330</v>
      </c>
      <c r="D482"/>
      <c r="E482" s="13">
        <v>45524</v>
      </c>
      <c r="F482" t="s">
        <v>5</v>
      </c>
      <c r="G482" t="s">
        <v>18213</v>
      </c>
      <c r="H482" s="182">
        <v>1</v>
      </c>
    </row>
    <row r="483" spans="1:8" hidden="1" outlineLevel="2" x14ac:dyDescent="0.25">
      <c r="A483">
        <v>593</v>
      </c>
      <c r="B483">
        <v>1</v>
      </c>
      <c r="C483" t="s">
        <v>17330</v>
      </c>
      <c r="D483"/>
      <c r="E483" s="13">
        <v>45528</v>
      </c>
      <c r="F483" t="s">
        <v>5</v>
      </c>
      <c r="G483" t="s">
        <v>18924</v>
      </c>
      <c r="H483" s="182">
        <v>1.5</v>
      </c>
    </row>
    <row r="484" spans="1:8" hidden="1" outlineLevel="2" x14ac:dyDescent="0.25">
      <c r="A484">
        <v>603</v>
      </c>
      <c r="B484">
        <v>1</v>
      </c>
      <c r="C484" t="s">
        <v>17330</v>
      </c>
      <c r="D484"/>
      <c r="E484" s="13">
        <v>45530</v>
      </c>
      <c r="F484" t="s">
        <v>5</v>
      </c>
      <c r="G484" t="s">
        <v>18931</v>
      </c>
      <c r="H484" s="182">
        <v>0.75</v>
      </c>
    </row>
    <row r="485" spans="1:8" hidden="1" outlineLevel="2" x14ac:dyDescent="0.25">
      <c r="A485">
        <v>624</v>
      </c>
      <c r="B485">
        <v>1</v>
      </c>
      <c r="C485" t="s">
        <v>17330</v>
      </c>
      <c r="D485"/>
      <c r="E485" s="13">
        <v>45531</v>
      </c>
      <c r="F485" t="s">
        <v>5</v>
      </c>
      <c r="G485" t="s">
        <v>19174</v>
      </c>
      <c r="H485" s="182">
        <v>2</v>
      </c>
    </row>
    <row r="486" spans="1:8" hidden="1" outlineLevel="2" x14ac:dyDescent="0.25">
      <c r="A486">
        <v>673</v>
      </c>
      <c r="B486">
        <v>1</v>
      </c>
      <c r="C486" t="s">
        <v>17330</v>
      </c>
      <c r="D486"/>
      <c r="E486" s="13">
        <v>45532</v>
      </c>
      <c r="F486" t="s">
        <v>5</v>
      </c>
      <c r="G486" t="s">
        <v>19324</v>
      </c>
      <c r="H486" s="182">
        <v>1.5</v>
      </c>
    </row>
    <row r="487" spans="1:8" outlineLevel="1" collapsed="1" x14ac:dyDescent="0.25">
      <c r="A487"/>
      <c r="B487"/>
      <c r="C487" s="1120" t="s">
        <v>18868</v>
      </c>
      <c r="D487"/>
      <c r="E487" s="13"/>
      <c r="F487"/>
      <c r="G487"/>
      <c r="H487" s="182">
        <f>SUBTOTAL(9,H488:H491)</f>
        <v>3.0999999999999996</v>
      </c>
    </row>
    <row r="488" spans="1:8" hidden="1" outlineLevel="2" x14ac:dyDescent="0.25">
      <c r="A488">
        <v>80</v>
      </c>
      <c r="B488">
        <v>1</v>
      </c>
      <c r="C488" t="s">
        <v>11476</v>
      </c>
      <c r="D488"/>
      <c r="E488" s="13">
        <v>45443</v>
      </c>
      <c r="F488" t="s">
        <v>5</v>
      </c>
      <c r="G488" t="s">
        <v>11719</v>
      </c>
      <c r="H488" s="182">
        <v>0.75</v>
      </c>
    </row>
    <row r="489" spans="1:8" hidden="1" outlineLevel="2" x14ac:dyDescent="0.25">
      <c r="A489">
        <v>83</v>
      </c>
      <c r="B489">
        <v>1</v>
      </c>
      <c r="C489" t="s">
        <v>11476</v>
      </c>
      <c r="D489"/>
      <c r="E489" s="13">
        <v>45447</v>
      </c>
      <c r="F489" t="s">
        <v>5</v>
      </c>
      <c r="G489" t="s">
        <v>11722</v>
      </c>
      <c r="H489" s="182">
        <v>0.4</v>
      </c>
    </row>
    <row r="490" spans="1:8" hidden="1" outlineLevel="2" x14ac:dyDescent="0.25">
      <c r="A490">
        <v>707</v>
      </c>
      <c r="B490">
        <v>1</v>
      </c>
      <c r="C490" t="s">
        <v>11476</v>
      </c>
      <c r="D490"/>
      <c r="E490" s="13">
        <v>45533</v>
      </c>
      <c r="F490" t="s">
        <v>5</v>
      </c>
      <c r="G490" t="s">
        <v>19366</v>
      </c>
      <c r="H490" s="182">
        <v>0.25</v>
      </c>
    </row>
    <row r="491" spans="1:8" hidden="1" outlineLevel="2" x14ac:dyDescent="0.25">
      <c r="A491">
        <v>766</v>
      </c>
      <c r="B491">
        <v>2</v>
      </c>
      <c r="C491" t="s">
        <v>11476</v>
      </c>
      <c r="D491"/>
      <c r="E491" s="13">
        <v>45534</v>
      </c>
      <c r="F491" t="s">
        <v>133</v>
      </c>
      <c r="G491" t="s">
        <v>19384</v>
      </c>
      <c r="H491" s="182">
        <v>1.7</v>
      </c>
    </row>
    <row r="492" spans="1:8" outlineLevel="1" collapsed="1" x14ac:dyDescent="0.25">
      <c r="A492"/>
      <c r="B492"/>
      <c r="C492" s="1120" t="s">
        <v>18867</v>
      </c>
      <c r="D492"/>
      <c r="E492" s="13"/>
      <c r="F492"/>
      <c r="G492"/>
      <c r="H492" s="182">
        <f>SUBTOTAL(9,H493:H493)</f>
        <v>0.5</v>
      </c>
    </row>
    <row r="493" spans="1:8" hidden="1" outlineLevel="2" x14ac:dyDescent="0.25">
      <c r="A493">
        <v>219</v>
      </c>
      <c r="B493">
        <v>1</v>
      </c>
      <c r="C493" t="s">
        <v>15096</v>
      </c>
      <c r="D493"/>
      <c r="E493" s="13">
        <v>45506</v>
      </c>
      <c r="F493" t="s">
        <v>5</v>
      </c>
      <c r="G493" t="s">
        <v>11857</v>
      </c>
      <c r="H493" s="182">
        <v>0.5</v>
      </c>
    </row>
    <row r="494" spans="1:8" outlineLevel="1" collapsed="1" x14ac:dyDescent="0.25">
      <c r="A494"/>
      <c r="B494"/>
      <c r="C494" s="1120" t="s">
        <v>20023</v>
      </c>
      <c r="D494"/>
      <c r="E494" s="13"/>
      <c r="F494"/>
      <c r="G494"/>
      <c r="H494" s="182">
        <f>SUBTOTAL(9,H495:H498)</f>
        <v>2.9</v>
      </c>
    </row>
    <row r="495" spans="1:8" hidden="1" outlineLevel="2" x14ac:dyDescent="0.25">
      <c r="A495">
        <v>63</v>
      </c>
      <c r="B495">
        <v>1</v>
      </c>
      <c r="C495" t="s">
        <v>19833</v>
      </c>
      <c r="D495"/>
      <c r="E495" s="13">
        <v>45422</v>
      </c>
      <c r="F495" t="s">
        <v>5</v>
      </c>
      <c r="G495" t="s">
        <v>11702</v>
      </c>
      <c r="H495" s="182">
        <v>0.75</v>
      </c>
    </row>
    <row r="496" spans="1:8" hidden="1" outlineLevel="2" x14ac:dyDescent="0.25">
      <c r="A496">
        <v>65</v>
      </c>
      <c r="B496">
        <v>1</v>
      </c>
      <c r="C496" t="s">
        <v>19833</v>
      </c>
      <c r="D496"/>
      <c r="E496" s="13">
        <v>45426</v>
      </c>
      <c r="F496" t="s">
        <v>5</v>
      </c>
      <c r="G496" t="s">
        <v>11704</v>
      </c>
      <c r="H496" s="182">
        <v>0.4</v>
      </c>
    </row>
    <row r="497" spans="1:8" hidden="1" outlineLevel="2" x14ac:dyDescent="0.25">
      <c r="A497">
        <v>66</v>
      </c>
      <c r="B497">
        <v>1</v>
      </c>
      <c r="C497" t="s">
        <v>19833</v>
      </c>
      <c r="D497"/>
      <c r="E497" s="13">
        <v>45426</v>
      </c>
      <c r="F497" t="s">
        <v>5</v>
      </c>
      <c r="G497" t="s">
        <v>11705</v>
      </c>
      <c r="H497" s="182">
        <v>1.25</v>
      </c>
    </row>
    <row r="498" spans="1:8" hidden="1" outlineLevel="2" x14ac:dyDescent="0.25">
      <c r="A498">
        <v>67</v>
      </c>
      <c r="B498">
        <v>1</v>
      </c>
      <c r="C498" t="s">
        <v>19833</v>
      </c>
      <c r="D498"/>
      <c r="E498" s="13">
        <v>45427</v>
      </c>
      <c r="F498" t="s">
        <v>5</v>
      </c>
      <c r="G498" t="s">
        <v>11706</v>
      </c>
      <c r="H498" s="182">
        <v>0.5</v>
      </c>
    </row>
    <row r="499" spans="1:8" outlineLevel="1" collapsed="1" x14ac:dyDescent="0.25">
      <c r="A499"/>
      <c r="B499"/>
      <c r="C499" s="1120" t="s">
        <v>18866</v>
      </c>
      <c r="D499"/>
      <c r="E499" s="13"/>
      <c r="F499"/>
      <c r="G499"/>
      <c r="H499" s="182">
        <f>SUBTOTAL(9,H500:H500)</f>
        <v>0.5</v>
      </c>
    </row>
    <row r="500" spans="1:8" hidden="1" outlineLevel="2" x14ac:dyDescent="0.25">
      <c r="A500">
        <v>349</v>
      </c>
      <c r="B500">
        <v>3</v>
      </c>
      <c r="C500" t="s">
        <v>15783</v>
      </c>
      <c r="D500"/>
      <c r="E500" s="13">
        <v>45511</v>
      </c>
      <c r="F500" t="s">
        <v>11640</v>
      </c>
      <c r="G500" t="s">
        <v>16427</v>
      </c>
      <c r="H500" s="182">
        <v>0.5</v>
      </c>
    </row>
    <row r="501" spans="1:8" outlineLevel="1" collapsed="1" x14ac:dyDescent="0.25">
      <c r="A501"/>
      <c r="B501"/>
      <c r="C501" s="1120" t="s">
        <v>18865</v>
      </c>
      <c r="D501"/>
      <c r="E501" s="13"/>
      <c r="F501"/>
      <c r="G501"/>
      <c r="H501" s="182">
        <f>SUBTOTAL(9,H502:H505)</f>
        <v>2.9</v>
      </c>
    </row>
    <row r="502" spans="1:8" hidden="1" outlineLevel="2" x14ac:dyDescent="0.25">
      <c r="A502">
        <v>374</v>
      </c>
      <c r="B502">
        <v>1</v>
      </c>
      <c r="C502" t="s">
        <v>17505</v>
      </c>
      <c r="D502"/>
      <c r="E502" s="13">
        <v>45509</v>
      </c>
      <c r="F502" t="s">
        <v>5</v>
      </c>
      <c r="G502" t="s">
        <v>16449</v>
      </c>
      <c r="H502" s="182">
        <v>0.4</v>
      </c>
    </row>
    <row r="503" spans="1:8" hidden="1" outlineLevel="2" x14ac:dyDescent="0.25">
      <c r="A503">
        <v>600</v>
      </c>
      <c r="B503">
        <v>1</v>
      </c>
      <c r="C503" t="s">
        <v>17505</v>
      </c>
      <c r="D503"/>
      <c r="E503" s="13">
        <v>45530</v>
      </c>
      <c r="F503" t="s">
        <v>5</v>
      </c>
      <c r="G503" t="s">
        <v>18929</v>
      </c>
      <c r="H503" s="182">
        <v>0.75</v>
      </c>
    </row>
    <row r="504" spans="1:8" hidden="1" outlineLevel="2" x14ac:dyDescent="0.25">
      <c r="A504">
        <v>662</v>
      </c>
      <c r="B504">
        <v>1</v>
      </c>
      <c r="C504" t="s">
        <v>17505</v>
      </c>
      <c r="D504"/>
      <c r="E504" s="13">
        <v>45532</v>
      </c>
      <c r="F504" t="s">
        <v>5</v>
      </c>
      <c r="G504" t="s">
        <v>16047</v>
      </c>
      <c r="H504" s="182">
        <v>0.25</v>
      </c>
    </row>
    <row r="505" spans="1:8" hidden="1" outlineLevel="2" x14ac:dyDescent="0.25">
      <c r="A505">
        <v>788</v>
      </c>
      <c r="B505">
        <v>1</v>
      </c>
      <c r="C505" t="s">
        <v>17505</v>
      </c>
      <c r="D505"/>
      <c r="E505" s="13">
        <v>45535</v>
      </c>
      <c r="F505" t="s">
        <v>5</v>
      </c>
      <c r="G505" t="s">
        <v>19868</v>
      </c>
      <c r="H505" s="182">
        <v>1.5</v>
      </c>
    </row>
    <row r="506" spans="1:8" outlineLevel="1" collapsed="1" x14ac:dyDescent="0.25">
      <c r="A506"/>
      <c r="B506"/>
      <c r="C506" s="1120" t="s">
        <v>18864</v>
      </c>
      <c r="D506"/>
      <c r="E506" s="13"/>
      <c r="F506"/>
      <c r="G506"/>
      <c r="H506" s="182">
        <f>SUBTOTAL(9,H507:H508)</f>
        <v>6.25</v>
      </c>
    </row>
    <row r="507" spans="1:8" hidden="1" outlineLevel="2" x14ac:dyDescent="0.25">
      <c r="A507">
        <v>42</v>
      </c>
      <c r="B507">
        <v>1</v>
      </c>
      <c r="C507" t="s">
        <v>11452</v>
      </c>
      <c r="D507"/>
      <c r="E507" s="13">
        <v>45184</v>
      </c>
      <c r="F507" t="s">
        <v>5</v>
      </c>
      <c r="G507" t="s">
        <v>11681</v>
      </c>
      <c r="H507" s="182">
        <v>5.75</v>
      </c>
    </row>
    <row r="508" spans="1:8" hidden="1" outlineLevel="2" x14ac:dyDescent="0.25">
      <c r="A508">
        <v>423</v>
      </c>
      <c r="B508">
        <v>1</v>
      </c>
      <c r="C508" t="s">
        <v>11452</v>
      </c>
      <c r="D508"/>
      <c r="E508" s="13">
        <v>45513</v>
      </c>
      <c r="F508" t="s">
        <v>5</v>
      </c>
      <c r="G508" t="s">
        <v>16497</v>
      </c>
      <c r="H508" s="182">
        <v>0.5</v>
      </c>
    </row>
    <row r="509" spans="1:8" outlineLevel="1" collapsed="1" x14ac:dyDescent="0.25">
      <c r="A509"/>
      <c r="B509"/>
      <c r="C509" s="1120" t="s">
        <v>20022</v>
      </c>
      <c r="D509"/>
      <c r="E509" s="13"/>
      <c r="F509"/>
      <c r="G509"/>
      <c r="H509" s="182">
        <f>SUBTOTAL(9,H510:H514)</f>
        <v>3.3</v>
      </c>
    </row>
    <row r="510" spans="1:8" hidden="1" outlineLevel="2" x14ac:dyDescent="0.25">
      <c r="A510">
        <v>113</v>
      </c>
      <c r="B510">
        <v>1</v>
      </c>
      <c r="C510" t="s">
        <v>19829</v>
      </c>
      <c r="D510"/>
      <c r="E510" s="13">
        <v>45468</v>
      </c>
      <c r="F510" t="s">
        <v>5</v>
      </c>
      <c r="G510" t="s">
        <v>11752</v>
      </c>
      <c r="H510" s="182">
        <v>1</v>
      </c>
    </row>
    <row r="511" spans="1:8" hidden="1" outlineLevel="2" x14ac:dyDescent="0.25">
      <c r="A511">
        <v>571</v>
      </c>
      <c r="B511">
        <v>1</v>
      </c>
      <c r="C511" t="s">
        <v>19829</v>
      </c>
      <c r="D511"/>
      <c r="E511" s="13">
        <v>45526</v>
      </c>
      <c r="F511" t="s">
        <v>5</v>
      </c>
      <c r="G511" t="s">
        <v>11770</v>
      </c>
      <c r="H511" s="182">
        <v>0.4</v>
      </c>
    </row>
    <row r="512" spans="1:8" hidden="1" outlineLevel="2" x14ac:dyDescent="0.25">
      <c r="A512">
        <v>570</v>
      </c>
      <c r="B512">
        <v>1</v>
      </c>
      <c r="C512" t="s">
        <v>19829</v>
      </c>
      <c r="D512"/>
      <c r="E512" s="13">
        <v>45527</v>
      </c>
      <c r="F512" t="s">
        <v>5</v>
      </c>
      <c r="G512" t="s">
        <v>18677</v>
      </c>
      <c r="H512" s="182">
        <v>0.4</v>
      </c>
    </row>
    <row r="513" spans="1:8" hidden="1" outlineLevel="2" x14ac:dyDescent="0.25">
      <c r="A513">
        <v>630</v>
      </c>
      <c r="B513">
        <v>1</v>
      </c>
      <c r="C513" t="s">
        <v>19829</v>
      </c>
      <c r="D513"/>
      <c r="E513" s="13">
        <v>45531</v>
      </c>
      <c r="F513" t="s">
        <v>5</v>
      </c>
      <c r="G513" t="s">
        <v>19180</v>
      </c>
      <c r="H513" s="182">
        <v>0.5</v>
      </c>
    </row>
    <row r="514" spans="1:8" hidden="1" outlineLevel="2" x14ac:dyDescent="0.25">
      <c r="A514">
        <v>789</v>
      </c>
      <c r="B514">
        <v>1</v>
      </c>
      <c r="C514" t="s">
        <v>19829</v>
      </c>
      <c r="D514"/>
      <c r="E514" s="13">
        <v>45535</v>
      </c>
      <c r="F514" t="s">
        <v>5</v>
      </c>
      <c r="G514" t="s">
        <v>19869</v>
      </c>
      <c r="H514" s="182">
        <v>1</v>
      </c>
    </row>
    <row r="515" spans="1:8" outlineLevel="1" collapsed="1" x14ac:dyDescent="0.25">
      <c r="A515"/>
      <c r="B515"/>
      <c r="C515" s="1120" t="s">
        <v>20021</v>
      </c>
      <c r="D515" s="10">
        <v>24810</v>
      </c>
      <c r="E515" s="13"/>
      <c r="F515"/>
      <c r="G515"/>
      <c r="H515" s="182">
        <f>SUBTOTAL(9,H516:H545)</f>
        <v>52.2</v>
      </c>
    </row>
    <row r="516" spans="1:8" hidden="1" outlineLevel="2" x14ac:dyDescent="0.25">
      <c r="A516">
        <v>181</v>
      </c>
      <c r="B516">
        <v>1</v>
      </c>
      <c r="C516" t="s">
        <v>19813</v>
      </c>
      <c r="D516"/>
      <c r="E516" s="13">
        <v>45502</v>
      </c>
      <c r="F516" t="s">
        <v>5</v>
      </c>
      <c r="G516" t="s">
        <v>11818</v>
      </c>
      <c r="H516" s="182">
        <v>0.75</v>
      </c>
    </row>
    <row r="517" spans="1:8" hidden="1" outlineLevel="2" x14ac:dyDescent="0.25">
      <c r="A517">
        <v>192</v>
      </c>
      <c r="B517">
        <v>1</v>
      </c>
      <c r="C517" t="s">
        <v>19813</v>
      </c>
      <c r="D517"/>
      <c r="E517" s="13">
        <v>45503</v>
      </c>
      <c r="F517" t="s">
        <v>5</v>
      </c>
      <c r="G517" t="s">
        <v>11831</v>
      </c>
      <c r="H517" s="182">
        <v>0.5</v>
      </c>
    </row>
    <row r="518" spans="1:8" hidden="1" outlineLevel="2" x14ac:dyDescent="0.25">
      <c r="A518">
        <v>377</v>
      </c>
      <c r="B518">
        <v>1</v>
      </c>
      <c r="C518" t="s">
        <v>19813</v>
      </c>
      <c r="D518"/>
      <c r="E518" s="13">
        <v>45510</v>
      </c>
      <c r="F518" t="s">
        <v>5</v>
      </c>
      <c r="G518" t="s">
        <v>16452</v>
      </c>
      <c r="H518" s="182">
        <v>1.5</v>
      </c>
    </row>
    <row r="519" spans="1:8" hidden="1" outlineLevel="2" x14ac:dyDescent="0.25">
      <c r="A519">
        <v>292</v>
      </c>
      <c r="B519">
        <v>4</v>
      </c>
      <c r="C519" t="s">
        <v>19813</v>
      </c>
      <c r="D519"/>
      <c r="E519" s="13">
        <v>45510</v>
      </c>
      <c r="F519" t="s">
        <v>11641</v>
      </c>
      <c r="G519" t="s">
        <v>16051</v>
      </c>
      <c r="H519" s="182">
        <v>1.5</v>
      </c>
    </row>
    <row r="520" spans="1:8" hidden="1" outlineLevel="2" x14ac:dyDescent="0.25">
      <c r="A520">
        <v>396</v>
      </c>
      <c r="B520">
        <v>1</v>
      </c>
      <c r="C520" t="s">
        <v>19813</v>
      </c>
      <c r="D520"/>
      <c r="E520" s="13">
        <v>45511</v>
      </c>
      <c r="F520" t="s">
        <v>5</v>
      </c>
      <c r="G520" t="s">
        <v>16471</v>
      </c>
      <c r="H520" s="182">
        <v>2</v>
      </c>
    </row>
    <row r="521" spans="1:8" hidden="1" outlineLevel="2" x14ac:dyDescent="0.25">
      <c r="A521">
        <v>425</v>
      </c>
      <c r="B521">
        <v>1</v>
      </c>
      <c r="C521" t="s">
        <v>19813</v>
      </c>
      <c r="D521"/>
      <c r="E521" s="13">
        <v>45513</v>
      </c>
      <c r="F521" t="s">
        <v>5</v>
      </c>
      <c r="G521" t="s">
        <v>16499</v>
      </c>
      <c r="H521" s="182">
        <v>0.5</v>
      </c>
    </row>
    <row r="522" spans="1:8" hidden="1" outlineLevel="2" x14ac:dyDescent="0.25">
      <c r="A522">
        <v>317</v>
      </c>
      <c r="B522">
        <v>1</v>
      </c>
      <c r="C522" t="s">
        <v>19813</v>
      </c>
      <c r="D522"/>
      <c r="E522" s="13">
        <v>45516</v>
      </c>
      <c r="F522" t="s">
        <v>5</v>
      </c>
      <c r="G522" t="s">
        <v>16074</v>
      </c>
      <c r="H522" s="182">
        <v>0.5</v>
      </c>
    </row>
    <row r="523" spans="1:8" hidden="1" outlineLevel="2" x14ac:dyDescent="0.25">
      <c r="A523">
        <v>323</v>
      </c>
      <c r="B523">
        <v>1</v>
      </c>
      <c r="C523" t="s">
        <v>19813</v>
      </c>
      <c r="D523"/>
      <c r="E523" s="13">
        <v>45517</v>
      </c>
      <c r="F523" t="s">
        <v>5</v>
      </c>
      <c r="G523" t="s">
        <v>16401</v>
      </c>
      <c r="H523" s="182">
        <v>4.5</v>
      </c>
    </row>
    <row r="524" spans="1:8" hidden="1" outlineLevel="2" x14ac:dyDescent="0.25">
      <c r="A524">
        <v>453</v>
      </c>
      <c r="B524">
        <v>1</v>
      </c>
      <c r="C524" t="s">
        <v>19813</v>
      </c>
      <c r="D524"/>
      <c r="E524" s="13">
        <v>45518</v>
      </c>
      <c r="F524" t="s">
        <v>5</v>
      </c>
      <c r="G524" t="s">
        <v>16672</v>
      </c>
      <c r="H524" s="182">
        <v>4.5</v>
      </c>
    </row>
    <row r="525" spans="1:8" hidden="1" outlineLevel="2" x14ac:dyDescent="0.25">
      <c r="A525">
        <v>464</v>
      </c>
      <c r="B525">
        <v>1</v>
      </c>
      <c r="C525" t="s">
        <v>19813</v>
      </c>
      <c r="D525"/>
      <c r="E525" s="13">
        <v>45519</v>
      </c>
      <c r="F525" t="s">
        <v>5</v>
      </c>
      <c r="G525" t="s">
        <v>16961</v>
      </c>
      <c r="H525" s="182">
        <v>2.25</v>
      </c>
    </row>
    <row r="526" spans="1:8" hidden="1" outlineLevel="2" x14ac:dyDescent="0.25">
      <c r="A526">
        <v>493</v>
      </c>
      <c r="B526">
        <v>1</v>
      </c>
      <c r="C526" t="s">
        <v>19813</v>
      </c>
      <c r="D526"/>
      <c r="E526" s="13">
        <v>45520</v>
      </c>
      <c r="F526" t="s">
        <v>5</v>
      </c>
      <c r="G526" t="s">
        <v>17001</v>
      </c>
      <c r="H526" s="182">
        <v>2.5</v>
      </c>
    </row>
    <row r="527" spans="1:8" hidden="1" outlineLevel="2" x14ac:dyDescent="0.25">
      <c r="A527">
        <v>502</v>
      </c>
      <c r="B527">
        <v>1</v>
      </c>
      <c r="C527" t="s">
        <v>19813</v>
      </c>
      <c r="D527"/>
      <c r="E527" s="13">
        <v>45522</v>
      </c>
      <c r="F527" t="s">
        <v>5</v>
      </c>
      <c r="G527" t="s">
        <v>17028</v>
      </c>
      <c r="H527" s="182">
        <v>0.5</v>
      </c>
    </row>
    <row r="528" spans="1:8" hidden="1" outlineLevel="2" x14ac:dyDescent="0.25">
      <c r="A528">
        <v>519</v>
      </c>
      <c r="B528">
        <v>1</v>
      </c>
      <c r="C528" t="s">
        <v>19813</v>
      </c>
      <c r="D528"/>
      <c r="E528" s="13">
        <v>45524</v>
      </c>
      <c r="F528" t="s">
        <v>5</v>
      </c>
      <c r="G528" t="s">
        <v>18218</v>
      </c>
      <c r="H528" s="182">
        <v>1.5</v>
      </c>
    </row>
    <row r="529" spans="1:8" hidden="1" outlineLevel="2" x14ac:dyDescent="0.25">
      <c r="A529">
        <v>531</v>
      </c>
      <c r="B529">
        <v>2</v>
      </c>
      <c r="C529" t="s">
        <v>19813</v>
      </c>
      <c r="D529"/>
      <c r="E529" s="13">
        <v>45524</v>
      </c>
      <c r="F529" t="s">
        <v>133</v>
      </c>
      <c r="G529" t="s">
        <v>18634</v>
      </c>
      <c r="H529" s="182">
        <v>0.4</v>
      </c>
    </row>
    <row r="530" spans="1:8" hidden="1" outlineLevel="2" x14ac:dyDescent="0.25">
      <c r="A530">
        <v>523</v>
      </c>
      <c r="B530">
        <v>1</v>
      </c>
      <c r="C530" t="s">
        <v>19813</v>
      </c>
      <c r="D530"/>
      <c r="E530" s="13">
        <v>45525</v>
      </c>
      <c r="F530" t="s">
        <v>5</v>
      </c>
      <c r="G530" t="s">
        <v>18626</v>
      </c>
      <c r="H530" s="182">
        <v>0.75</v>
      </c>
    </row>
    <row r="531" spans="1:8" hidden="1" outlineLevel="2" x14ac:dyDescent="0.25">
      <c r="A531">
        <v>540</v>
      </c>
      <c r="B531">
        <v>2</v>
      </c>
      <c r="C531" t="s">
        <v>19813</v>
      </c>
      <c r="D531"/>
      <c r="E531" s="13">
        <v>45525</v>
      </c>
      <c r="F531" t="s">
        <v>133</v>
      </c>
      <c r="G531" t="s">
        <v>18642</v>
      </c>
      <c r="H531" s="182">
        <v>0.7</v>
      </c>
    </row>
    <row r="532" spans="1:8" hidden="1" outlineLevel="2" x14ac:dyDescent="0.25">
      <c r="A532">
        <v>544</v>
      </c>
      <c r="B532">
        <v>2</v>
      </c>
      <c r="C532" t="s">
        <v>19813</v>
      </c>
      <c r="D532"/>
      <c r="E532" s="13">
        <v>45525</v>
      </c>
      <c r="F532" t="s">
        <v>133</v>
      </c>
      <c r="G532" t="s">
        <v>18646</v>
      </c>
      <c r="H532" s="182">
        <v>1.1000000000000001</v>
      </c>
    </row>
    <row r="533" spans="1:8" hidden="1" outlineLevel="2" x14ac:dyDescent="0.25">
      <c r="A533">
        <v>542</v>
      </c>
      <c r="B533">
        <v>4</v>
      </c>
      <c r="C533" t="s">
        <v>19813</v>
      </c>
      <c r="D533"/>
      <c r="E533" s="13">
        <v>45525</v>
      </c>
      <c r="F533" t="s">
        <v>11641</v>
      </c>
      <c r="G533" t="s">
        <v>18644</v>
      </c>
      <c r="H533" s="182">
        <v>3.5</v>
      </c>
    </row>
    <row r="534" spans="1:8" hidden="1" outlineLevel="2" x14ac:dyDescent="0.25">
      <c r="A534">
        <v>557</v>
      </c>
      <c r="B534">
        <v>4</v>
      </c>
      <c r="C534" t="s">
        <v>19813</v>
      </c>
      <c r="D534"/>
      <c r="E534" s="13">
        <v>45526</v>
      </c>
      <c r="F534" t="s">
        <v>11641</v>
      </c>
      <c r="G534" t="s">
        <v>18664</v>
      </c>
      <c r="H534" s="182">
        <v>1.5</v>
      </c>
    </row>
    <row r="535" spans="1:8" hidden="1" outlineLevel="2" x14ac:dyDescent="0.25">
      <c r="A535">
        <v>576</v>
      </c>
      <c r="B535">
        <v>4</v>
      </c>
      <c r="C535" t="s">
        <v>19813</v>
      </c>
      <c r="D535"/>
      <c r="E535" s="13">
        <v>45527</v>
      </c>
      <c r="F535" t="s">
        <v>11641</v>
      </c>
      <c r="G535" t="s">
        <v>18682</v>
      </c>
      <c r="H535" s="182">
        <v>0.75</v>
      </c>
    </row>
    <row r="536" spans="1:8" hidden="1" outlineLevel="2" x14ac:dyDescent="0.25">
      <c r="A536">
        <v>577</v>
      </c>
      <c r="B536">
        <v>4</v>
      </c>
      <c r="C536" t="s">
        <v>19813</v>
      </c>
      <c r="D536"/>
      <c r="E536" s="13">
        <v>45527</v>
      </c>
      <c r="F536" t="s">
        <v>11641</v>
      </c>
      <c r="G536" t="s">
        <v>18683</v>
      </c>
      <c r="H536" s="182">
        <v>3</v>
      </c>
    </row>
    <row r="537" spans="1:8" hidden="1" outlineLevel="2" x14ac:dyDescent="0.25">
      <c r="A537">
        <v>581</v>
      </c>
      <c r="B537">
        <v>4</v>
      </c>
      <c r="C537" t="s">
        <v>19813</v>
      </c>
      <c r="D537"/>
      <c r="E537" s="13">
        <v>45527</v>
      </c>
      <c r="F537" t="s">
        <v>11641</v>
      </c>
      <c r="G537" t="s">
        <v>18685</v>
      </c>
      <c r="H537" s="182">
        <v>0.5</v>
      </c>
    </row>
    <row r="538" spans="1:8" hidden="1" outlineLevel="2" x14ac:dyDescent="0.25">
      <c r="A538">
        <v>591</v>
      </c>
      <c r="B538">
        <v>1</v>
      </c>
      <c r="C538" t="s">
        <v>19813</v>
      </c>
      <c r="D538"/>
      <c r="E538" s="13">
        <v>45528</v>
      </c>
      <c r="F538" t="s">
        <v>5</v>
      </c>
      <c r="G538" t="s">
        <v>18922</v>
      </c>
      <c r="H538" s="182">
        <v>0.5</v>
      </c>
    </row>
    <row r="539" spans="1:8" hidden="1" outlineLevel="2" x14ac:dyDescent="0.25">
      <c r="A539">
        <v>596</v>
      </c>
      <c r="B539">
        <v>1</v>
      </c>
      <c r="C539" t="s">
        <v>19813</v>
      </c>
      <c r="D539"/>
      <c r="E539" s="13">
        <v>45530</v>
      </c>
      <c r="F539" t="s">
        <v>5</v>
      </c>
      <c r="G539" t="s">
        <v>19170</v>
      </c>
      <c r="H539" s="182">
        <v>2.25</v>
      </c>
    </row>
    <row r="540" spans="1:8" hidden="1" outlineLevel="2" x14ac:dyDescent="0.25">
      <c r="A540">
        <v>640</v>
      </c>
      <c r="B540">
        <v>1</v>
      </c>
      <c r="C540" t="s">
        <v>19813</v>
      </c>
      <c r="D540"/>
      <c r="E540" s="13">
        <v>45531</v>
      </c>
      <c r="F540" t="s">
        <v>5</v>
      </c>
      <c r="G540" t="s">
        <v>19190</v>
      </c>
      <c r="H540" s="182">
        <v>1.5</v>
      </c>
    </row>
    <row r="541" spans="1:8" hidden="1" outlineLevel="2" x14ac:dyDescent="0.25">
      <c r="A541">
        <v>656</v>
      </c>
      <c r="B541">
        <v>1</v>
      </c>
      <c r="C541" t="s">
        <v>19813</v>
      </c>
      <c r="D541"/>
      <c r="E541" s="13">
        <v>45532</v>
      </c>
      <c r="F541" t="s">
        <v>5</v>
      </c>
      <c r="G541" t="s">
        <v>19308</v>
      </c>
      <c r="H541" s="182">
        <v>5.25</v>
      </c>
    </row>
    <row r="542" spans="1:8" hidden="1" outlineLevel="2" x14ac:dyDescent="0.25">
      <c r="A542">
        <v>658</v>
      </c>
      <c r="B542">
        <v>4</v>
      </c>
      <c r="C542" t="s">
        <v>19813</v>
      </c>
      <c r="D542"/>
      <c r="E542" s="13">
        <v>45532</v>
      </c>
      <c r="F542" t="s">
        <v>11641</v>
      </c>
      <c r="G542" t="s">
        <v>19310</v>
      </c>
      <c r="H542" s="182">
        <v>0.25</v>
      </c>
    </row>
    <row r="543" spans="1:8" hidden="1" outlineLevel="2" x14ac:dyDescent="0.25">
      <c r="A543">
        <v>674</v>
      </c>
      <c r="B543">
        <v>1</v>
      </c>
      <c r="C543" t="s">
        <v>19813</v>
      </c>
      <c r="D543"/>
      <c r="E543" s="13">
        <v>45533</v>
      </c>
      <c r="F543" t="s">
        <v>5</v>
      </c>
      <c r="G543" t="s">
        <v>19328</v>
      </c>
      <c r="H543" s="182">
        <v>0.75</v>
      </c>
    </row>
    <row r="544" spans="1:8" hidden="1" outlineLevel="2" x14ac:dyDescent="0.25">
      <c r="A544">
        <v>695</v>
      </c>
      <c r="B544">
        <v>1</v>
      </c>
      <c r="C544" t="s">
        <v>19813</v>
      </c>
      <c r="D544"/>
      <c r="E544" s="13">
        <v>45533</v>
      </c>
      <c r="F544" t="s">
        <v>5</v>
      </c>
      <c r="G544" t="s">
        <v>19348</v>
      </c>
      <c r="H544" s="182">
        <v>5</v>
      </c>
    </row>
    <row r="545" spans="1:9" hidden="1" outlineLevel="2" x14ac:dyDescent="0.25">
      <c r="A545">
        <v>700</v>
      </c>
      <c r="B545">
        <v>1</v>
      </c>
      <c r="C545" t="s">
        <v>19813</v>
      </c>
      <c r="D545"/>
      <c r="E545" s="13">
        <v>45533</v>
      </c>
      <c r="F545" t="s">
        <v>5</v>
      </c>
      <c r="G545" t="s">
        <v>19354</v>
      </c>
      <c r="H545" s="182">
        <v>1.5</v>
      </c>
      <c r="I545" s="901" t="s">
        <v>19355</v>
      </c>
    </row>
    <row r="546" spans="1:9" outlineLevel="1" collapsed="1" x14ac:dyDescent="0.25">
      <c r="A546"/>
      <c r="B546"/>
      <c r="C546" s="1120" t="s">
        <v>19199</v>
      </c>
      <c r="D546"/>
      <c r="E546" s="13"/>
      <c r="F546"/>
      <c r="G546"/>
      <c r="H546" s="182">
        <f>SUBTOTAL(9,H547:H548)</f>
        <v>1.9</v>
      </c>
    </row>
    <row r="547" spans="1:9" hidden="1" outlineLevel="2" x14ac:dyDescent="0.25">
      <c r="A547">
        <v>609</v>
      </c>
      <c r="B547">
        <v>1</v>
      </c>
      <c r="C547" t="s">
        <v>18938</v>
      </c>
      <c r="D547"/>
      <c r="E547" s="13">
        <v>45530</v>
      </c>
      <c r="F547" t="s">
        <v>5</v>
      </c>
      <c r="G547" t="s">
        <v>18939</v>
      </c>
      <c r="H547" s="182">
        <v>0.4</v>
      </c>
    </row>
    <row r="548" spans="1:9" hidden="1" outlineLevel="2" x14ac:dyDescent="0.25">
      <c r="A548">
        <v>792</v>
      </c>
      <c r="B548">
        <v>1</v>
      </c>
      <c r="C548" t="s">
        <v>18938</v>
      </c>
      <c r="D548"/>
      <c r="E548" s="13">
        <v>45535</v>
      </c>
      <c r="F548" t="s">
        <v>5</v>
      </c>
      <c r="G548" t="s">
        <v>19872</v>
      </c>
      <c r="H548" s="182">
        <v>1.5</v>
      </c>
    </row>
    <row r="549" spans="1:9" outlineLevel="1" collapsed="1" x14ac:dyDescent="0.25">
      <c r="A549"/>
      <c r="B549"/>
      <c r="C549" s="1120" t="s">
        <v>18863</v>
      </c>
      <c r="D549"/>
      <c r="E549" s="13"/>
      <c r="F549"/>
      <c r="G549"/>
      <c r="H549" s="182">
        <f>SUBTOTAL(9,H550:H551)</f>
        <v>4.4000000000000004</v>
      </c>
    </row>
    <row r="550" spans="1:9" hidden="1" outlineLevel="2" x14ac:dyDescent="0.25">
      <c r="A550">
        <v>256</v>
      </c>
      <c r="B550">
        <v>2</v>
      </c>
      <c r="C550" t="s">
        <v>16033</v>
      </c>
      <c r="D550"/>
      <c r="E550" s="13">
        <v>45505</v>
      </c>
      <c r="F550" t="s">
        <v>133</v>
      </c>
      <c r="G550" t="s">
        <v>11893</v>
      </c>
      <c r="H550" s="182">
        <v>3.6</v>
      </c>
    </row>
    <row r="551" spans="1:9" hidden="1" outlineLevel="2" x14ac:dyDescent="0.25">
      <c r="A551">
        <v>441</v>
      </c>
      <c r="B551">
        <v>2</v>
      </c>
      <c r="C551" t="s">
        <v>16033</v>
      </c>
      <c r="D551"/>
      <c r="E551" s="13">
        <v>45510</v>
      </c>
      <c r="F551" t="s">
        <v>133</v>
      </c>
      <c r="G551" t="s">
        <v>16517</v>
      </c>
      <c r="H551" s="182">
        <v>0.8</v>
      </c>
    </row>
    <row r="552" spans="1:9" outlineLevel="1" collapsed="1" x14ac:dyDescent="0.25">
      <c r="A552"/>
      <c r="B552"/>
      <c r="C552" s="1120" t="s">
        <v>19547</v>
      </c>
      <c r="D552"/>
      <c r="E552" s="13"/>
      <c r="F552"/>
      <c r="G552"/>
      <c r="H552" s="182">
        <f>SUBTOTAL(9,H553:H559)</f>
        <v>3.0999999999999996</v>
      </c>
    </row>
    <row r="553" spans="1:9" hidden="1" outlineLevel="2" x14ac:dyDescent="0.25">
      <c r="A553">
        <v>159</v>
      </c>
      <c r="B553">
        <v>1</v>
      </c>
      <c r="C553" t="s">
        <v>19406</v>
      </c>
      <c r="D553"/>
      <c r="E553" s="13">
        <v>45494</v>
      </c>
      <c r="F553" t="s">
        <v>5</v>
      </c>
      <c r="G553" t="s">
        <v>11796</v>
      </c>
      <c r="H553" s="182">
        <v>0.4</v>
      </c>
    </row>
    <row r="554" spans="1:9" hidden="1" outlineLevel="2" x14ac:dyDescent="0.25">
      <c r="A554">
        <v>220</v>
      </c>
      <c r="B554">
        <v>4</v>
      </c>
      <c r="C554" t="s">
        <v>19406</v>
      </c>
      <c r="D554"/>
      <c r="E554" s="13">
        <v>45495</v>
      </c>
      <c r="F554" t="s">
        <v>11641</v>
      </c>
      <c r="G554" t="s">
        <v>11858</v>
      </c>
      <c r="H554" s="182">
        <v>0.5</v>
      </c>
    </row>
    <row r="555" spans="1:9" hidden="1" outlineLevel="2" x14ac:dyDescent="0.25">
      <c r="A555">
        <v>165</v>
      </c>
      <c r="B555">
        <v>1</v>
      </c>
      <c r="C555" t="s">
        <v>19406</v>
      </c>
      <c r="D555"/>
      <c r="E555" s="13">
        <v>45496</v>
      </c>
      <c r="F555" t="s">
        <v>5</v>
      </c>
      <c r="G555" t="s">
        <v>11802</v>
      </c>
      <c r="H555" s="182">
        <v>0.5</v>
      </c>
    </row>
    <row r="556" spans="1:9" hidden="1" outlineLevel="2" x14ac:dyDescent="0.25">
      <c r="A556">
        <v>221</v>
      </c>
      <c r="B556">
        <v>4</v>
      </c>
      <c r="C556" t="s">
        <v>19406</v>
      </c>
      <c r="D556"/>
      <c r="E556" s="13">
        <v>45496</v>
      </c>
      <c r="F556" t="s">
        <v>11641</v>
      </c>
      <c r="G556" t="s">
        <v>11859</v>
      </c>
      <c r="H556" s="182">
        <v>0.75</v>
      </c>
    </row>
    <row r="557" spans="1:9" hidden="1" outlineLevel="2" x14ac:dyDescent="0.25">
      <c r="A557">
        <v>222</v>
      </c>
      <c r="B557">
        <v>4</v>
      </c>
      <c r="C557" t="s">
        <v>19406</v>
      </c>
      <c r="D557"/>
      <c r="E557" s="13">
        <v>45497</v>
      </c>
      <c r="F557" t="s">
        <v>11641</v>
      </c>
      <c r="G557" t="s">
        <v>11860</v>
      </c>
      <c r="H557" s="182">
        <v>0.25</v>
      </c>
    </row>
    <row r="558" spans="1:9" hidden="1" outlineLevel="2" x14ac:dyDescent="0.25">
      <c r="A558">
        <v>187</v>
      </c>
      <c r="B558">
        <v>1</v>
      </c>
      <c r="C558" t="s">
        <v>19406</v>
      </c>
      <c r="D558"/>
      <c r="E558" s="13">
        <v>45503</v>
      </c>
      <c r="F558" t="s">
        <v>5</v>
      </c>
      <c r="G558" t="s">
        <v>11824</v>
      </c>
      <c r="H558" s="182">
        <v>0.4</v>
      </c>
      <c r="I558" s="901" t="s">
        <v>11825</v>
      </c>
    </row>
    <row r="559" spans="1:9" hidden="1" outlineLevel="2" x14ac:dyDescent="0.25">
      <c r="A559">
        <v>434</v>
      </c>
      <c r="B559">
        <v>2</v>
      </c>
      <c r="C559" t="s">
        <v>19406</v>
      </c>
      <c r="D559"/>
      <c r="E559" s="13">
        <v>45509</v>
      </c>
      <c r="F559" t="s">
        <v>133</v>
      </c>
      <c r="G559" t="s">
        <v>16510</v>
      </c>
      <c r="H559" s="182">
        <v>0.3</v>
      </c>
    </row>
    <row r="560" spans="1:9" outlineLevel="1" collapsed="1" x14ac:dyDescent="0.25">
      <c r="A560"/>
      <c r="B560"/>
      <c r="C560" s="1120" t="s">
        <v>18862</v>
      </c>
      <c r="D560"/>
      <c r="E560" s="13"/>
      <c r="F560"/>
      <c r="G560"/>
      <c r="H560" s="182">
        <f>SUBTOTAL(9,H561:H574)</f>
        <v>8.8000000000000007</v>
      </c>
    </row>
    <row r="561" spans="1:8" hidden="1" outlineLevel="2" x14ac:dyDescent="0.25">
      <c r="A561">
        <v>18</v>
      </c>
      <c r="B561">
        <v>3</v>
      </c>
      <c r="C561" t="s">
        <v>16114</v>
      </c>
      <c r="D561"/>
      <c r="E561" s="13">
        <v>45488</v>
      </c>
      <c r="F561" t="s">
        <v>11640</v>
      </c>
      <c r="G561" t="s">
        <v>11663</v>
      </c>
      <c r="H561" s="182">
        <v>0.5</v>
      </c>
    </row>
    <row r="562" spans="1:8" hidden="1" outlineLevel="2" x14ac:dyDescent="0.25">
      <c r="A562">
        <v>271</v>
      </c>
      <c r="B562">
        <v>4</v>
      </c>
      <c r="C562" t="s">
        <v>16114</v>
      </c>
      <c r="D562"/>
      <c r="E562" s="13">
        <v>45510</v>
      </c>
      <c r="F562" t="s">
        <v>11641</v>
      </c>
      <c r="G562" t="s">
        <v>15979</v>
      </c>
      <c r="H562" s="182">
        <v>0.75</v>
      </c>
    </row>
    <row r="563" spans="1:8" hidden="1" outlineLevel="2" x14ac:dyDescent="0.25">
      <c r="A563">
        <v>299</v>
      </c>
      <c r="B563">
        <v>4</v>
      </c>
      <c r="C563" t="s">
        <v>16114</v>
      </c>
      <c r="D563"/>
      <c r="E563" s="13">
        <v>45510</v>
      </c>
      <c r="F563" t="s">
        <v>11641</v>
      </c>
      <c r="G563" t="s">
        <v>16058</v>
      </c>
      <c r="H563" s="182">
        <v>0.5</v>
      </c>
    </row>
    <row r="564" spans="1:8" hidden="1" outlineLevel="2" x14ac:dyDescent="0.25">
      <c r="A564">
        <v>720</v>
      </c>
      <c r="B564">
        <v>4</v>
      </c>
      <c r="C564" t="s">
        <v>16114</v>
      </c>
      <c r="D564"/>
      <c r="E564" s="13">
        <v>45513</v>
      </c>
      <c r="F564" t="s">
        <v>11641</v>
      </c>
      <c r="G564" t="s">
        <v>19377</v>
      </c>
      <c r="H564" s="182">
        <v>0.4</v>
      </c>
    </row>
    <row r="565" spans="1:8" hidden="1" outlineLevel="2" x14ac:dyDescent="0.25">
      <c r="A565">
        <v>470</v>
      </c>
      <c r="B565">
        <v>4</v>
      </c>
      <c r="C565" t="s">
        <v>16114</v>
      </c>
      <c r="D565"/>
      <c r="E565" s="13">
        <v>45516</v>
      </c>
      <c r="F565" t="s">
        <v>11641</v>
      </c>
      <c r="G565" t="s">
        <v>16967</v>
      </c>
      <c r="H565" s="182">
        <v>1</v>
      </c>
    </row>
    <row r="566" spans="1:8" hidden="1" outlineLevel="2" x14ac:dyDescent="0.25">
      <c r="A566">
        <v>482</v>
      </c>
      <c r="B566">
        <v>4</v>
      </c>
      <c r="C566" t="s">
        <v>16114</v>
      </c>
      <c r="D566"/>
      <c r="E566" s="13">
        <v>45519</v>
      </c>
      <c r="F566" t="s">
        <v>11641</v>
      </c>
      <c r="G566" t="s">
        <v>16979</v>
      </c>
      <c r="H566" s="182">
        <v>0.5</v>
      </c>
    </row>
    <row r="567" spans="1:8" hidden="1" outlineLevel="2" x14ac:dyDescent="0.25">
      <c r="A567">
        <v>517</v>
      </c>
      <c r="B567">
        <v>4</v>
      </c>
      <c r="C567" t="s">
        <v>16114</v>
      </c>
      <c r="D567"/>
      <c r="E567" s="13">
        <v>45524</v>
      </c>
      <c r="F567" t="s">
        <v>11641</v>
      </c>
      <c r="G567" t="s">
        <v>18216</v>
      </c>
      <c r="H567" s="182">
        <v>0.5</v>
      </c>
    </row>
    <row r="568" spans="1:8" hidden="1" outlineLevel="2" x14ac:dyDescent="0.25">
      <c r="A568">
        <v>566</v>
      </c>
      <c r="B568">
        <v>4</v>
      </c>
      <c r="C568" t="s">
        <v>16114</v>
      </c>
      <c r="D568"/>
      <c r="E568" s="13">
        <v>45526</v>
      </c>
      <c r="F568" t="s">
        <v>11641</v>
      </c>
      <c r="G568" t="s">
        <v>18672</v>
      </c>
      <c r="H568" s="182">
        <v>0.25</v>
      </c>
    </row>
    <row r="569" spans="1:8" hidden="1" outlineLevel="2" x14ac:dyDescent="0.25">
      <c r="A569">
        <v>610</v>
      </c>
      <c r="B569">
        <v>3</v>
      </c>
      <c r="C569" t="s">
        <v>16114</v>
      </c>
      <c r="D569"/>
      <c r="E569" s="13">
        <v>45530</v>
      </c>
      <c r="F569" t="s">
        <v>11640</v>
      </c>
      <c r="G569" t="s">
        <v>18940</v>
      </c>
      <c r="H569" s="182">
        <v>0.25</v>
      </c>
    </row>
    <row r="570" spans="1:8" hidden="1" outlineLevel="2" x14ac:dyDescent="0.25">
      <c r="A570">
        <v>601</v>
      </c>
      <c r="B570">
        <v>4</v>
      </c>
      <c r="C570" t="s">
        <v>16114</v>
      </c>
      <c r="D570"/>
      <c r="E570" s="13">
        <v>45530</v>
      </c>
      <c r="F570" t="s">
        <v>11641</v>
      </c>
      <c r="G570" t="s">
        <v>16057</v>
      </c>
      <c r="H570" s="182">
        <v>1</v>
      </c>
    </row>
    <row r="571" spans="1:8" hidden="1" outlineLevel="2" x14ac:dyDescent="0.25">
      <c r="A571">
        <v>613</v>
      </c>
      <c r="B571">
        <v>4</v>
      </c>
      <c r="C571" t="s">
        <v>16114</v>
      </c>
      <c r="D571"/>
      <c r="E571" s="13">
        <v>45530</v>
      </c>
      <c r="F571" t="s">
        <v>11641</v>
      </c>
      <c r="G571" t="s">
        <v>18943</v>
      </c>
      <c r="H571" s="182">
        <v>0.75</v>
      </c>
    </row>
    <row r="572" spans="1:8" hidden="1" outlineLevel="2" x14ac:dyDescent="0.25">
      <c r="A572">
        <v>669</v>
      </c>
      <c r="B572">
        <v>4</v>
      </c>
      <c r="C572" t="s">
        <v>16114</v>
      </c>
      <c r="D572"/>
      <c r="E572" s="13">
        <v>45532</v>
      </c>
      <c r="F572" t="s">
        <v>11641</v>
      </c>
      <c r="G572" t="s">
        <v>19321</v>
      </c>
      <c r="H572" s="182">
        <v>1</v>
      </c>
    </row>
    <row r="573" spans="1:8" hidden="1" outlineLevel="2" x14ac:dyDescent="0.25">
      <c r="A573">
        <v>706</v>
      </c>
      <c r="B573">
        <v>1</v>
      </c>
      <c r="C573" t="s">
        <v>16114</v>
      </c>
      <c r="D573"/>
      <c r="E573" s="13">
        <v>45533</v>
      </c>
      <c r="F573" t="s">
        <v>5</v>
      </c>
      <c r="G573" t="s">
        <v>19365</v>
      </c>
      <c r="H573" s="182">
        <v>0.4</v>
      </c>
    </row>
    <row r="574" spans="1:8" hidden="1" outlineLevel="2" x14ac:dyDescent="0.25">
      <c r="A574">
        <v>682</v>
      </c>
      <c r="B574">
        <v>4</v>
      </c>
      <c r="C574" t="s">
        <v>16114</v>
      </c>
      <c r="D574"/>
      <c r="E574" s="13">
        <v>45533</v>
      </c>
      <c r="F574" t="s">
        <v>11641</v>
      </c>
      <c r="G574" t="s">
        <v>19335</v>
      </c>
      <c r="H574" s="182">
        <v>1</v>
      </c>
    </row>
    <row r="575" spans="1:8" outlineLevel="1" collapsed="1" x14ac:dyDescent="0.25">
      <c r="A575"/>
      <c r="B575"/>
      <c r="C575" s="1120" t="s">
        <v>19546</v>
      </c>
      <c r="D575"/>
      <c r="E575" s="13"/>
      <c r="F575"/>
      <c r="G575"/>
      <c r="H575" s="182">
        <f>SUBTOTAL(9,H576:H577)</f>
        <v>1.9</v>
      </c>
    </row>
    <row r="576" spans="1:8" hidden="1" outlineLevel="2" x14ac:dyDescent="0.25">
      <c r="A576">
        <v>708</v>
      </c>
      <c r="B576">
        <v>1</v>
      </c>
      <c r="C576" t="s">
        <v>15072</v>
      </c>
      <c r="D576"/>
      <c r="E576" s="13">
        <v>45533</v>
      </c>
      <c r="F576" t="s">
        <v>5</v>
      </c>
      <c r="G576" t="s">
        <v>19367</v>
      </c>
      <c r="H576" s="182">
        <v>0.5</v>
      </c>
    </row>
    <row r="577" spans="1:8" hidden="1" outlineLevel="2" x14ac:dyDescent="0.25">
      <c r="A577">
        <v>765</v>
      </c>
      <c r="B577">
        <v>2</v>
      </c>
      <c r="C577" t="s">
        <v>15072</v>
      </c>
      <c r="D577"/>
      <c r="E577" s="13">
        <v>45534</v>
      </c>
      <c r="F577" t="s">
        <v>133</v>
      </c>
      <c r="G577" t="s">
        <v>19383</v>
      </c>
      <c r="H577" s="182">
        <v>1.4</v>
      </c>
    </row>
    <row r="578" spans="1:8" outlineLevel="1" collapsed="1" x14ac:dyDescent="0.25">
      <c r="A578"/>
      <c r="B578"/>
      <c r="C578" s="1120" t="s">
        <v>18861</v>
      </c>
      <c r="D578"/>
      <c r="E578" s="13"/>
      <c r="F578"/>
      <c r="G578"/>
      <c r="H578" s="182">
        <f>SUBTOTAL(9,H579:H579)</f>
        <v>0.25</v>
      </c>
    </row>
    <row r="579" spans="1:8" hidden="1" outlineLevel="2" x14ac:dyDescent="0.25">
      <c r="A579">
        <v>314</v>
      </c>
      <c r="B579">
        <v>1</v>
      </c>
      <c r="C579" t="s">
        <v>14027</v>
      </c>
      <c r="D579"/>
      <c r="E579" s="13">
        <v>45516</v>
      </c>
      <c r="F579" t="s">
        <v>5</v>
      </c>
      <c r="G579" t="s">
        <v>16071</v>
      </c>
      <c r="H579" s="182">
        <v>0.25</v>
      </c>
    </row>
    <row r="580" spans="1:8" outlineLevel="1" collapsed="1" x14ac:dyDescent="0.25">
      <c r="A580"/>
      <c r="B580"/>
      <c r="C580" s="1120" t="s">
        <v>20020</v>
      </c>
      <c r="D580" s="10">
        <v>19022.5</v>
      </c>
      <c r="E580" s="13"/>
      <c r="F580"/>
      <c r="G580"/>
      <c r="H580" s="182">
        <f>SUBTOTAL(9,H581:H610)</f>
        <v>42.249999999999993</v>
      </c>
    </row>
    <row r="581" spans="1:8" hidden="1" outlineLevel="2" x14ac:dyDescent="0.25">
      <c r="A581">
        <v>224</v>
      </c>
      <c r="B581">
        <v>2</v>
      </c>
      <c r="C581" t="s">
        <v>19818</v>
      </c>
      <c r="D581"/>
      <c r="E581" s="13">
        <v>45462</v>
      </c>
      <c r="F581" t="s">
        <v>133</v>
      </c>
      <c r="G581" t="s">
        <v>11862</v>
      </c>
      <c r="H581" s="182">
        <v>1.1000000000000001</v>
      </c>
    </row>
    <row r="582" spans="1:8" hidden="1" outlineLevel="2" x14ac:dyDescent="0.25">
      <c r="A582">
        <v>225</v>
      </c>
      <c r="B582">
        <v>2</v>
      </c>
      <c r="C582" t="s">
        <v>19818</v>
      </c>
      <c r="D582"/>
      <c r="E582" s="13">
        <v>45464</v>
      </c>
      <c r="F582" t="s">
        <v>133</v>
      </c>
      <c r="G582" t="s">
        <v>11863</v>
      </c>
      <c r="H582" s="182">
        <v>0.8</v>
      </c>
    </row>
    <row r="583" spans="1:8" hidden="1" outlineLevel="2" x14ac:dyDescent="0.25">
      <c r="A583">
        <v>227</v>
      </c>
      <c r="B583">
        <v>2</v>
      </c>
      <c r="C583" t="s">
        <v>19818</v>
      </c>
      <c r="D583"/>
      <c r="E583" s="13">
        <v>45476</v>
      </c>
      <c r="F583" t="s">
        <v>133</v>
      </c>
      <c r="G583" t="s">
        <v>11865</v>
      </c>
      <c r="H583" s="182">
        <v>2.8</v>
      </c>
    </row>
    <row r="584" spans="1:8" hidden="1" outlineLevel="2" x14ac:dyDescent="0.25">
      <c r="A584">
        <v>122</v>
      </c>
      <c r="B584">
        <v>1</v>
      </c>
      <c r="C584" t="s">
        <v>19818</v>
      </c>
      <c r="D584"/>
      <c r="E584" s="13">
        <v>45477</v>
      </c>
      <c r="F584" t="s">
        <v>5</v>
      </c>
      <c r="G584" t="s">
        <v>11759</v>
      </c>
      <c r="H584" s="182">
        <v>0.5</v>
      </c>
    </row>
    <row r="585" spans="1:8" hidden="1" outlineLevel="2" x14ac:dyDescent="0.25">
      <c r="A585">
        <v>228</v>
      </c>
      <c r="B585">
        <v>2</v>
      </c>
      <c r="C585" t="s">
        <v>19818</v>
      </c>
      <c r="D585"/>
      <c r="E585" s="13">
        <v>45477</v>
      </c>
      <c r="F585" t="s">
        <v>133</v>
      </c>
      <c r="G585" t="s">
        <v>11866</v>
      </c>
      <c r="H585" s="182">
        <v>7.1</v>
      </c>
    </row>
    <row r="586" spans="1:8" hidden="1" outlineLevel="2" x14ac:dyDescent="0.25">
      <c r="A586">
        <v>229</v>
      </c>
      <c r="B586">
        <v>2</v>
      </c>
      <c r="C586" t="s">
        <v>19818</v>
      </c>
      <c r="D586"/>
      <c r="E586" s="13">
        <v>45478</v>
      </c>
      <c r="F586" t="s">
        <v>133</v>
      </c>
      <c r="G586" t="s">
        <v>11867</v>
      </c>
      <c r="H586" s="182">
        <v>0.7</v>
      </c>
    </row>
    <row r="587" spans="1:8" hidden="1" outlineLevel="2" x14ac:dyDescent="0.25">
      <c r="A587">
        <v>230</v>
      </c>
      <c r="B587">
        <v>2</v>
      </c>
      <c r="C587" t="s">
        <v>19818</v>
      </c>
      <c r="D587"/>
      <c r="E587" s="13">
        <v>45482</v>
      </c>
      <c r="F587" t="s">
        <v>133</v>
      </c>
      <c r="G587" t="s">
        <v>11866</v>
      </c>
      <c r="H587" s="182">
        <v>2.5</v>
      </c>
    </row>
    <row r="588" spans="1:8" hidden="1" outlineLevel="2" x14ac:dyDescent="0.25">
      <c r="A588">
        <v>231</v>
      </c>
      <c r="B588">
        <v>2</v>
      </c>
      <c r="C588" t="s">
        <v>19818</v>
      </c>
      <c r="D588"/>
      <c r="E588" s="13">
        <v>45483</v>
      </c>
      <c r="F588" t="s">
        <v>133</v>
      </c>
      <c r="G588" t="s">
        <v>11868</v>
      </c>
      <c r="H588" s="182">
        <v>3.4</v>
      </c>
    </row>
    <row r="589" spans="1:8" hidden="1" outlineLevel="2" x14ac:dyDescent="0.25">
      <c r="A589">
        <v>146</v>
      </c>
      <c r="B589">
        <v>1</v>
      </c>
      <c r="C589" t="s">
        <v>19818</v>
      </c>
      <c r="D589"/>
      <c r="E589" s="13">
        <v>45484</v>
      </c>
      <c r="F589" t="s">
        <v>5</v>
      </c>
      <c r="G589" t="s">
        <v>11783</v>
      </c>
      <c r="H589" s="182">
        <v>0.4</v>
      </c>
    </row>
    <row r="590" spans="1:8" hidden="1" outlineLevel="2" x14ac:dyDescent="0.25">
      <c r="A590">
        <v>232</v>
      </c>
      <c r="B590">
        <v>2</v>
      </c>
      <c r="C590" t="s">
        <v>19818</v>
      </c>
      <c r="D590"/>
      <c r="E590" s="13">
        <v>45484</v>
      </c>
      <c r="F590" t="s">
        <v>133</v>
      </c>
      <c r="G590" t="s">
        <v>11869</v>
      </c>
      <c r="H590" s="182">
        <v>0.2</v>
      </c>
    </row>
    <row r="591" spans="1:8" hidden="1" outlineLevel="2" x14ac:dyDescent="0.25">
      <c r="A591">
        <v>168</v>
      </c>
      <c r="B591">
        <v>1</v>
      </c>
      <c r="C591" t="s">
        <v>19818</v>
      </c>
      <c r="D591"/>
      <c r="E591" s="13">
        <v>45496</v>
      </c>
      <c r="F591" t="s">
        <v>5</v>
      </c>
      <c r="G591" t="s">
        <v>11805</v>
      </c>
      <c r="H591" s="182">
        <v>0.25</v>
      </c>
    </row>
    <row r="592" spans="1:8" hidden="1" outlineLevel="2" x14ac:dyDescent="0.25">
      <c r="A592">
        <v>240</v>
      </c>
      <c r="B592">
        <v>2</v>
      </c>
      <c r="C592" t="s">
        <v>19818</v>
      </c>
      <c r="D592"/>
      <c r="E592" s="13">
        <v>45496</v>
      </c>
      <c r="F592" t="s">
        <v>133</v>
      </c>
      <c r="G592" t="s">
        <v>11877</v>
      </c>
      <c r="H592" s="182">
        <v>0.1</v>
      </c>
    </row>
    <row r="593" spans="1:9" hidden="1" outlineLevel="2" x14ac:dyDescent="0.25">
      <c r="A593">
        <v>247</v>
      </c>
      <c r="B593">
        <v>2</v>
      </c>
      <c r="C593" t="s">
        <v>19818</v>
      </c>
      <c r="D593"/>
      <c r="E593" s="13">
        <v>45498</v>
      </c>
      <c r="F593" t="s">
        <v>133</v>
      </c>
      <c r="G593" t="s">
        <v>11884</v>
      </c>
      <c r="H593" s="182">
        <v>0.3</v>
      </c>
    </row>
    <row r="594" spans="1:9" hidden="1" outlineLevel="2" x14ac:dyDescent="0.25">
      <c r="A594">
        <v>175</v>
      </c>
      <c r="B594">
        <v>1</v>
      </c>
      <c r="C594" t="s">
        <v>19818</v>
      </c>
      <c r="D594"/>
      <c r="E594" s="13">
        <v>45499</v>
      </c>
      <c r="F594" t="s">
        <v>5</v>
      </c>
      <c r="G594" t="s">
        <v>11812</v>
      </c>
      <c r="H594" s="182">
        <v>0.4</v>
      </c>
    </row>
    <row r="595" spans="1:9" hidden="1" outlineLevel="2" x14ac:dyDescent="0.25">
      <c r="A595">
        <v>248</v>
      </c>
      <c r="B595">
        <v>2</v>
      </c>
      <c r="C595" t="s">
        <v>19818</v>
      </c>
      <c r="D595"/>
      <c r="E595" s="13">
        <v>45499</v>
      </c>
      <c r="F595" t="s">
        <v>133</v>
      </c>
      <c r="G595" t="s">
        <v>11885</v>
      </c>
      <c r="H595" s="182">
        <v>0.6</v>
      </c>
    </row>
    <row r="596" spans="1:9" hidden="1" outlineLevel="2" x14ac:dyDescent="0.25">
      <c r="A596">
        <v>202</v>
      </c>
      <c r="B596">
        <v>1</v>
      </c>
      <c r="C596" t="s">
        <v>19818</v>
      </c>
      <c r="D596"/>
      <c r="E596" s="13">
        <v>45504</v>
      </c>
      <c r="F596" t="s">
        <v>5</v>
      </c>
      <c r="G596" t="s">
        <v>11840</v>
      </c>
      <c r="H596" s="182">
        <v>7.5</v>
      </c>
    </row>
    <row r="597" spans="1:9" hidden="1" outlineLevel="2" x14ac:dyDescent="0.25">
      <c r="A597">
        <v>215</v>
      </c>
      <c r="B597">
        <v>1</v>
      </c>
      <c r="C597" t="s">
        <v>19818</v>
      </c>
      <c r="D597"/>
      <c r="E597" s="13">
        <v>45506</v>
      </c>
      <c r="F597" t="s">
        <v>5</v>
      </c>
      <c r="G597" t="s">
        <v>11853</v>
      </c>
      <c r="H597" s="182">
        <v>0.5</v>
      </c>
    </row>
    <row r="598" spans="1:9" hidden="1" outlineLevel="2" x14ac:dyDescent="0.25">
      <c r="A598">
        <v>216</v>
      </c>
      <c r="B598">
        <v>1</v>
      </c>
      <c r="C598" t="s">
        <v>19818</v>
      </c>
      <c r="D598"/>
      <c r="E598" s="13">
        <v>45506</v>
      </c>
      <c r="F598" t="s">
        <v>5</v>
      </c>
      <c r="G598" t="s">
        <v>11854</v>
      </c>
      <c r="H598" s="182">
        <v>1.75</v>
      </c>
    </row>
    <row r="599" spans="1:9" hidden="1" outlineLevel="2" x14ac:dyDescent="0.25">
      <c r="A599">
        <v>388</v>
      </c>
      <c r="B599">
        <v>1</v>
      </c>
      <c r="C599" t="s">
        <v>19818</v>
      </c>
      <c r="D599"/>
      <c r="E599" s="13">
        <v>45510</v>
      </c>
      <c r="F599" t="s">
        <v>5</v>
      </c>
      <c r="G599" t="s">
        <v>16463</v>
      </c>
      <c r="H599" s="182">
        <v>3.5</v>
      </c>
      <c r="I599" s="901" t="s">
        <v>16529</v>
      </c>
    </row>
    <row r="600" spans="1:9" hidden="1" outlineLevel="2" x14ac:dyDescent="0.25">
      <c r="A600">
        <v>394</v>
      </c>
      <c r="B600">
        <v>1</v>
      </c>
      <c r="C600" t="s">
        <v>19818</v>
      </c>
      <c r="D600"/>
      <c r="E600" s="13">
        <v>45511</v>
      </c>
      <c r="F600" t="s">
        <v>5</v>
      </c>
      <c r="G600" t="s">
        <v>16469</v>
      </c>
      <c r="H600" s="182">
        <v>1.25</v>
      </c>
    </row>
    <row r="601" spans="1:9" hidden="1" outlineLevel="2" x14ac:dyDescent="0.25">
      <c r="A601">
        <v>418</v>
      </c>
      <c r="B601">
        <v>1</v>
      </c>
      <c r="C601" t="s">
        <v>19818</v>
      </c>
      <c r="D601"/>
      <c r="E601" s="13">
        <v>45512</v>
      </c>
      <c r="F601" t="s">
        <v>5</v>
      </c>
      <c r="G601" t="s">
        <v>16492</v>
      </c>
      <c r="H601" s="182">
        <v>0.75</v>
      </c>
    </row>
    <row r="602" spans="1:9" hidden="1" outlineLevel="2" x14ac:dyDescent="0.25">
      <c r="A602">
        <v>313</v>
      </c>
      <c r="B602">
        <v>1</v>
      </c>
      <c r="C602" t="s">
        <v>19818</v>
      </c>
      <c r="D602"/>
      <c r="E602" s="13">
        <v>45516</v>
      </c>
      <c r="F602" t="s">
        <v>5</v>
      </c>
      <c r="G602" t="s">
        <v>16070</v>
      </c>
      <c r="H602" s="182">
        <v>0.5</v>
      </c>
    </row>
    <row r="603" spans="1:9" hidden="1" outlineLevel="2" x14ac:dyDescent="0.25">
      <c r="A603">
        <v>336</v>
      </c>
      <c r="B603">
        <v>1</v>
      </c>
      <c r="C603" t="s">
        <v>19818</v>
      </c>
      <c r="D603"/>
      <c r="E603" s="13">
        <v>45517</v>
      </c>
      <c r="F603" t="s">
        <v>5</v>
      </c>
      <c r="G603" t="s">
        <v>16414</v>
      </c>
      <c r="H603" s="182">
        <v>0.4</v>
      </c>
    </row>
    <row r="604" spans="1:9" hidden="1" outlineLevel="2" x14ac:dyDescent="0.25">
      <c r="A604">
        <v>485</v>
      </c>
      <c r="B604">
        <v>1</v>
      </c>
      <c r="C604" t="s">
        <v>19818</v>
      </c>
      <c r="D604"/>
      <c r="E604" s="13">
        <v>45519</v>
      </c>
      <c r="F604" t="s">
        <v>5</v>
      </c>
      <c r="G604" t="s">
        <v>16982</v>
      </c>
      <c r="H604" s="182">
        <v>0.5</v>
      </c>
    </row>
    <row r="605" spans="1:9" hidden="1" outlineLevel="2" x14ac:dyDescent="0.25">
      <c r="A605">
        <v>515</v>
      </c>
      <c r="B605">
        <v>1</v>
      </c>
      <c r="C605" t="s">
        <v>19818</v>
      </c>
      <c r="D605"/>
      <c r="E605" s="13">
        <v>45524</v>
      </c>
      <c r="F605" t="s">
        <v>5</v>
      </c>
      <c r="G605" t="s">
        <v>18214</v>
      </c>
      <c r="H605" s="182">
        <v>0.4</v>
      </c>
    </row>
    <row r="606" spans="1:9" hidden="1" outlineLevel="2" x14ac:dyDescent="0.25">
      <c r="A606">
        <v>575</v>
      </c>
      <c r="B606">
        <v>1</v>
      </c>
      <c r="C606" t="s">
        <v>19818</v>
      </c>
      <c r="D606"/>
      <c r="E606" s="13">
        <v>45527</v>
      </c>
      <c r="F606" t="s">
        <v>5</v>
      </c>
      <c r="G606" t="s">
        <v>18681</v>
      </c>
      <c r="H606" s="182">
        <v>0.4</v>
      </c>
    </row>
    <row r="607" spans="1:9" hidden="1" outlineLevel="2" x14ac:dyDescent="0.25">
      <c r="A607">
        <v>589</v>
      </c>
      <c r="B607">
        <v>1</v>
      </c>
      <c r="C607" t="s">
        <v>19818</v>
      </c>
      <c r="D607"/>
      <c r="E607" s="13">
        <v>45528</v>
      </c>
      <c r="F607" t="s">
        <v>5</v>
      </c>
      <c r="G607" t="s">
        <v>18920</v>
      </c>
      <c r="H607" s="182">
        <v>0.4</v>
      </c>
    </row>
    <row r="608" spans="1:9" hidden="1" outlineLevel="2" x14ac:dyDescent="0.25">
      <c r="A608">
        <v>632</v>
      </c>
      <c r="B608">
        <v>1</v>
      </c>
      <c r="C608" t="s">
        <v>19818</v>
      </c>
      <c r="D608"/>
      <c r="E608" s="13">
        <v>45531</v>
      </c>
      <c r="F608" t="s">
        <v>5</v>
      </c>
      <c r="G608" t="s">
        <v>19182</v>
      </c>
      <c r="H608" s="182">
        <v>0.75</v>
      </c>
    </row>
    <row r="609" spans="1:9" hidden="1" outlineLevel="2" x14ac:dyDescent="0.25">
      <c r="A609">
        <v>678</v>
      </c>
      <c r="B609">
        <v>1</v>
      </c>
      <c r="C609" t="s">
        <v>19818</v>
      </c>
      <c r="D609"/>
      <c r="E609" s="13">
        <v>45533</v>
      </c>
      <c r="F609" t="s">
        <v>5</v>
      </c>
      <c r="G609" t="s">
        <v>19332</v>
      </c>
      <c r="H609" s="182">
        <v>1</v>
      </c>
    </row>
    <row r="610" spans="1:9" hidden="1" outlineLevel="2" x14ac:dyDescent="0.25">
      <c r="A610">
        <v>786</v>
      </c>
      <c r="B610">
        <v>1</v>
      </c>
      <c r="C610" t="s">
        <v>19818</v>
      </c>
      <c r="D610"/>
      <c r="E610" s="13">
        <v>45535</v>
      </c>
      <c r="F610" t="s">
        <v>5</v>
      </c>
      <c r="G610" t="s">
        <v>19866</v>
      </c>
      <c r="H610" s="182">
        <v>1.5</v>
      </c>
    </row>
    <row r="611" spans="1:9" outlineLevel="1" collapsed="1" x14ac:dyDescent="0.25">
      <c r="A611"/>
      <c r="B611"/>
      <c r="C611" s="1120" t="s">
        <v>18860</v>
      </c>
      <c r="D611"/>
      <c r="E611" s="13"/>
      <c r="F611"/>
      <c r="G611"/>
      <c r="H611" s="182">
        <f>SUBTOTAL(9,H612:H612)</f>
        <v>0.75</v>
      </c>
    </row>
    <row r="612" spans="1:9" hidden="1" outlineLevel="2" x14ac:dyDescent="0.25">
      <c r="A612">
        <v>408</v>
      </c>
      <c r="B612">
        <v>1</v>
      </c>
      <c r="C612" t="s">
        <v>14169</v>
      </c>
      <c r="D612"/>
      <c r="E612" s="13">
        <v>45511</v>
      </c>
      <c r="F612" t="s">
        <v>5</v>
      </c>
      <c r="G612" t="s">
        <v>16483</v>
      </c>
      <c r="H612" s="182">
        <v>0.75</v>
      </c>
    </row>
    <row r="613" spans="1:9" outlineLevel="1" collapsed="1" x14ac:dyDescent="0.25">
      <c r="A613"/>
      <c r="B613"/>
      <c r="C613" s="1120" t="s">
        <v>18859</v>
      </c>
      <c r="D613"/>
      <c r="E613" s="13"/>
      <c r="F613"/>
      <c r="G613"/>
      <c r="H613" s="182">
        <f>SUBTOTAL(9,H614:H615)</f>
        <v>4</v>
      </c>
    </row>
    <row r="614" spans="1:9" hidden="1" outlineLevel="2" x14ac:dyDescent="0.25">
      <c r="A614">
        <v>2</v>
      </c>
      <c r="B614">
        <v>3</v>
      </c>
      <c r="C614" t="s">
        <v>15798</v>
      </c>
      <c r="D614"/>
      <c r="E614" s="13">
        <v>45475</v>
      </c>
      <c r="F614" t="s">
        <v>11640</v>
      </c>
      <c r="G614" t="s">
        <v>11647</v>
      </c>
      <c r="H614" s="182">
        <v>3.75</v>
      </c>
    </row>
    <row r="615" spans="1:9" hidden="1" outlineLevel="2" x14ac:dyDescent="0.25">
      <c r="A615">
        <v>5</v>
      </c>
      <c r="B615">
        <v>3</v>
      </c>
      <c r="C615" t="s">
        <v>15798</v>
      </c>
      <c r="D615"/>
      <c r="E615" s="13">
        <v>45476</v>
      </c>
      <c r="F615" t="s">
        <v>11640</v>
      </c>
      <c r="G615" t="s">
        <v>11651</v>
      </c>
      <c r="H615" s="182">
        <v>0.25</v>
      </c>
    </row>
    <row r="616" spans="1:9" outlineLevel="1" collapsed="1" x14ac:dyDescent="0.25">
      <c r="A616"/>
      <c r="B616"/>
      <c r="C616" s="1120" t="s">
        <v>18858</v>
      </c>
      <c r="D616" s="10">
        <v>16677.5</v>
      </c>
      <c r="E616" s="13"/>
      <c r="F616"/>
      <c r="G616"/>
      <c r="H616" s="182">
        <f>SUBTOTAL(9,H617:H633)</f>
        <v>30.449999999999996</v>
      </c>
    </row>
    <row r="617" spans="1:9" hidden="1" outlineLevel="2" x14ac:dyDescent="0.25">
      <c r="A617">
        <v>77</v>
      </c>
      <c r="B617">
        <v>1</v>
      </c>
      <c r="C617" t="s">
        <v>17798</v>
      </c>
      <c r="D617"/>
      <c r="E617" s="13">
        <v>45440</v>
      </c>
      <c r="F617" t="s">
        <v>5</v>
      </c>
      <c r="G617" t="s">
        <v>11716</v>
      </c>
      <c r="H617" s="182">
        <v>1</v>
      </c>
    </row>
    <row r="618" spans="1:9" hidden="1" outlineLevel="2" x14ac:dyDescent="0.25">
      <c r="A618">
        <v>79</v>
      </c>
      <c r="B618">
        <v>1</v>
      </c>
      <c r="C618" t="s">
        <v>17798</v>
      </c>
      <c r="D618"/>
      <c r="E618" s="13">
        <v>45441</v>
      </c>
      <c r="F618" t="s">
        <v>5</v>
      </c>
      <c r="G618" t="s">
        <v>11718</v>
      </c>
      <c r="H618" s="182">
        <v>0.5</v>
      </c>
    </row>
    <row r="619" spans="1:9" hidden="1" outlineLevel="2" x14ac:dyDescent="0.25">
      <c r="A619">
        <v>87</v>
      </c>
      <c r="B619">
        <v>1</v>
      </c>
      <c r="C619" t="s">
        <v>17798</v>
      </c>
      <c r="D619"/>
      <c r="E619" s="13">
        <v>45449</v>
      </c>
      <c r="F619" t="s">
        <v>5</v>
      </c>
      <c r="G619" t="s">
        <v>11726</v>
      </c>
      <c r="H619" s="182">
        <v>0.75</v>
      </c>
    </row>
    <row r="620" spans="1:9" hidden="1" outlineLevel="2" x14ac:dyDescent="0.25">
      <c r="A620">
        <v>88</v>
      </c>
      <c r="B620">
        <v>1</v>
      </c>
      <c r="C620" t="s">
        <v>17798</v>
      </c>
      <c r="D620"/>
      <c r="E620" s="13">
        <v>45450</v>
      </c>
      <c r="F620" t="s">
        <v>5</v>
      </c>
      <c r="G620" t="s">
        <v>11727</v>
      </c>
      <c r="H620" s="182">
        <v>0.4</v>
      </c>
    </row>
    <row r="621" spans="1:9" hidden="1" outlineLevel="2" x14ac:dyDescent="0.25">
      <c r="A621">
        <v>100</v>
      </c>
      <c r="B621">
        <v>1</v>
      </c>
      <c r="C621" t="s">
        <v>17798</v>
      </c>
      <c r="D621"/>
      <c r="E621" s="13">
        <v>45460</v>
      </c>
      <c r="F621" t="s">
        <v>5</v>
      </c>
      <c r="G621" t="s">
        <v>11739</v>
      </c>
      <c r="H621" s="182">
        <v>0.25</v>
      </c>
    </row>
    <row r="622" spans="1:9" hidden="1" outlineLevel="2" x14ac:dyDescent="0.25">
      <c r="A622">
        <v>136</v>
      </c>
      <c r="B622">
        <v>1</v>
      </c>
      <c r="C622" t="s">
        <v>17798</v>
      </c>
      <c r="D622"/>
      <c r="E622" s="13">
        <v>45482</v>
      </c>
      <c r="F622" t="s">
        <v>5</v>
      </c>
      <c r="G622" t="s">
        <v>11773</v>
      </c>
      <c r="H622" s="182">
        <v>0.5</v>
      </c>
    </row>
    <row r="623" spans="1:9" hidden="1" outlineLevel="2" x14ac:dyDescent="0.25">
      <c r="A623">
        <v>359</v>
      </c>
      <c r="B623">
        <v>1</v>
      </c>
      <c r="C623" t="s">
        <v>17798</v>
      </c>
      <c r="D623"/>
      <c r="E623" s="13">
        <v>45508</v>
      </c>
      <c r="F623" t="s">
        <v>5</v>
      </c>
      <c r="G623" t="s">
        <v>16434</v>
      </c>
      <c r="H623" s="182">
        <v>4</v>
      </c>
    </row>
    <row r="624" spans="1:9" hidden="1" outlineLevel="2" x14ac:dyDescent="0.25">
      <c r="A624">
        <v>361</v>
      </c>
      <c r="B624">
        <v>1</v>
      </c>
      <c r="C624" t="s">
        <v>17798</v>
      </c>
      <c r="D624"/>
      <c r="E624" s="13">
        <v>45509</v>
      </c>
      <c r="F624" t="s">
        <v>5</v>
      </c>
      <c r="G624" t="s">
        <v>16436</v>
      </c>
      <c r="H624" s="182">
        <v>3.5</v>
      </c>
      <c r="I624" s="902"/>
    </row>
    <row r="625" spans="1:8" hidden="1" outlineLevel="2" x14ac:dyDescent="0.25">
      <c r="A625">
        <v>386</v>
      </c>
      <c r="B625">
        <v>1</v>
      </c>
      <c r="C625" t="s">
        <v>17798</v>
      </c>
      <c r="D625"/>
      <c r="E625" s="13">
        <v>45510</v>
      </c>
      <c r="F625" t="s">
        <v>5</v>
      </c>
      <c r="G625" t="s">
        <v>16461</v>
      </c>
      <c r="H625" s="182">
        <v>0.75</v>
      </c>
    </row>
    <row r="626" spans="1:8" hidden="1" outlineLevel="2" x14ac:dyDescent="0.25">
      <c r="A626">
        <v>415</v>
      </c>
      <c r="B626">
        <v>1</v>
      </c>
      <c r="C626" t="s">
        <v>17798</v>
      </c>
      <c r="D626"/>
      <c r="E626" s="13">
        <v>45512</v>
      </c>
      <c r="F626" t="s">
        <v>5</v>
      </c>
      <c r="G626" t="s">
        <v>16490</v>
      </c>
      <c r="H626" s="182">
        <v>8.5</v>
      </c>
    </row>
    <row r="627" spans="1:8" hidden="1" outlineLevel="2" x14ac:dyDescent="0.25">
      <c r="A627">
        <v>276</v>
      </c>
      <c r="B627">
        <v>1</v>
      </c>
      <c r="C627" t="s">
        <v>17798</v>
      </c>
      <c r="D627"/>
      <c r="E627" s="13">
        <v>45516</v>
      </c>
      <c r="F627" t="s">
        <v>5</v>
      </c>
      <c r="G627" t="s">
        <v>16040</v>
      </c>
      <c r="H627" s="182">
        <v>2</v>
      </c>
    </row>
    <row r="628" spans="1:8" hidden="1" outlineLevel="2" x14ac:dyDescent="0.25">
      <c r="A628">
        <v>459</v>
      </c>
      <c r="B628">
        <v>1</v>
      </c>
      <c r="C628" t="s">
        <v>17798</v>
      </c>
      <c r="D628"/>
      <c r="E628" s="13">
        <v>45518</v>
      </c>
      <c r="F628" t="s">
        <v>5</v>
      </c>
      <c r="G628" t="s">
        <v>16678</v>
      </c>
      <c r="H628" s="182">
        <v>1</v>
      </c>
    </row>
    <row r="629" spans="1:8" hidden="1" outlineLevel="2" x14ac:dyDescent="0.25">
      <c r="A629">
        <v>484</v>
      </c>
      <c r="B629">
        <v>1</v>
      </c>
      <c r="C629" t="s">
        <v>17798</v>
      </c>
      <c r="D629"/>
      <c r="E629" s="13">
        <v>45519</v>
      </c>
      <c r="F629" t="s">
        <v>5</v>
      </c>
      <c r="G629" t="s">
        <v>16981</v>
      </c>
      <c r="H629" s="182">
        <v>2</v>
      </c>
    </row>
    <row r="630" spans="1:8" hidden="1" outlineLevel="2" x14ac:dyDescent="0.25">
      <c r="A630">
        <v>590</v>
      </c>
      <c r="B630">
        <v>1</v>
      </c>
      <c r="C630" t="s">
        <v>17798</v>
      </c>
      <c r="D630"/>
      <c r="E630" s="13">
        <v>45528</v>
      </c>
      <c r="F630" t="s">
        <v>5</v>
      </c>
      <c r="G630" t="s">
        <v>18921</v>
      </c>
      <c r="H630" s="182">
        <v>0.4</v>
      </c>
    </row>
    <row r="631" spans="1:8" hidden="1" outlineLevel="2" x14ac:dyDescent="0.25">
      <c r="A631">
        <v>655</v>
      </c>
      <c r="B631">
        <v>1</v>
      </c>
      <c r="C631" t="s">
        <v>17798</v>
      </c>
      <c r="D631"/>
      <c r="E631" s="13">
        <v>45531</v>
      </c>
      <c r="F631" t="s">
        <v>5</v>
      </c>
      <c r="G631" t="s">
        <v>19307</v>
      </c>
      <c r="H631" s="182">
        <v>0.5</v>
      </c>
    </row>
    <row r="632" spans="1:8" hidden="1" outlineLevel="2" x14ac:dyDescent="0.25">
      <c r="A632">
        <v>663</v>
      </c>
      <c r="B632">
        <v>1</v>
      </c>
      <c r="C632" t="s">
        <v>17798</v>
      </c>
      <c r="D632"/>
      <c r="E632" s="13">
        <v>45532</v>
      </c>
      <c r="F632" t="s">
        <v>5</v>
      </c>
      <c r="G632" t="s">
        <v>19314</v>
      </c>
      <c r="H632" s="182">
        <v>2</v>
      </c>
    </row>
    <row r="633" spans="1:8" hidden="1" outlineLevel="2" x14ac:dyDescent="0.25">
      <c r="A633">
        <v>688</v>
      </c>
      <c r="B633">
        <v>2</v>
      </c>
      <c r="C633" t="s">
        <v>17798</v>
      </c>
      <c r="D633"/>
      <c r="E633" s="13">
        <v>45532</v>
      </c>
      <c r="F633" t="s">
        <v>133</v>
      </c>
      <c r="G633" t="s">
        <v>19341</v>
      </c>
      <c r="H633" s="182">
        <v>2.4</v>
      </c>
    </row>
    <row r="634" spans="1:8" outlineLevel="1" collapsed="1" x14ac:dyDescent="0.25">
      <c r="A634"/>
      <c r="B634"/>
      <c r="C634" s="1120" t="s">
        <v>18857</v>
      </c>
      <c r="D634"/>
      <c r="E634" s="13"/>
      <c r="F634"/>
      <c r="G634"/>
      <c r="H634" s="182">
        <f>SUBTOTAL(9,H635:H640)</f>
        <v>10</v>
      </c>
    </row>
    <row r="635" spans="1:8" hidden="1" outlineLevel="2" x14ac:dyDescent="0.25">
      <c r="A635">
        <v>19</v>
      </c>
      <c r="B635">
        <v>3</v>
      </c>
      <c r="C635" t="s">
        <v>15802</v>
      </c>
      <c r="D635"/>
      <c r="E635" s="13">
        <v>45488</v>
      </c>
      <c r="F635" t="s">
        <v>11640</v>
      </c>
      <c r="G635" t="s">
        <v>11664</v>
      </c>
      <c r="H635" s="182">
        <v>1.5</v>
      </c>
    </row>
    <row r="636" spans="1:8" hidden="1" outlineLevel="2" x14ac:dyDescent="0.25">
      <c r="A636">
        <v>23</v>
      </c>
      <c r="B636">
        <v>3</v>
      </c>
      <c r="C636" t="s">
        <v>15802</v>
      </c>
      <c r="D636"/>
      <c r="E636" s="13">
        <v>45489</v>
      </c>
      <c r="F636" t="s">
        <v>11640</v>
      </c>
      <c r="G636" t="s">
        <v>11668</v>
      </c>
      <c r="H636" s="182">
        <v>0.25</v>
      </c>
    </row>
    <row r="637" spans="1:8" hidden="1" outlineLevel="2" x14ac:dyDescent="0.25">
      <c r="A637">
        <v>26</v>
      </c>
      <c r="B637">
        <v>3</v>
      </c>
      <c r="C637" t="s">
        <v>15802</v>
      </c>
      <c r="D637"/>
      <c r="E637" s="13">
        <v>45491</v>
      </c>
      <c r="F637" t="s">
        <v>11640</v>
      </c>
      <c r="G637" t="s">
        <v>11671</v>
      </c>
      <c r="H637" s="182">
        <v>2</v>
      </c>
    </row>
    <row r="638" spans="1:8" hidden="1" outlineLevel="2" x14ac:dyDescent="0.25">
      <c r="A638">
        <v>30</v>
      </c>
      <c r="B638">
        <v>3</v>
      </c>
      <c r="C638" t="s">
        <v>15802</v>
      </c>
      <c r="D638"/>
      <c r="E638" s="13">
        <v>45492</v>
      </c>
      <c r="F638" t="s">
        <v>11640</v>
      </c>
      <c r="G638" t="s">
        <v>11671</v>
      </c>
      <c r="H638" s="182">
        <v>1</v>
      </c>
    </row>
    <row r="639" spans="1:8" hidden="1" outlineLevel="2" x14ac:dyDescent="0.25">
      <c r="A639">
        <v>33</v>
      </c>
      <c r="B639">
        <v>3</v>
      </c>
      <c r="C639" t="s">
        <v>15802</v>
      </c>
      <c r="D639"/>
      <c r="E639" s="13">
        <v>45502</v>
      </c>
      <c r="F639" t="s">
        <v>11640</v>
      </c>
      <c r="G639" t="s">
        <v>11676</v>
      </c>
      <c r="H639" s="182">
        <v>0.25</v>
      </c>
    </row>
    <row r="640" spans="1:8" hidden="1" outlineLevel="2" x14ac:dyDescent="0.25">
      <c r="A640">
        <v>607</v>
      </c>
      <c r="B640">
        <v>3</v>
      </c>
      <c r="C640" t="s">
        <v>15802</v>
      </c>
      <c r="D640"/>
      <c r="E640" s="13">
        <v>45530</v>
      </c>
      <c r="F640" t="s">
        <v>11640</v>
      </c>
      <c r="G640" t="s">
        <v>18935</v>
      </c>
      <c r="H640" s="182">
        <v>5</v>
      </c>
    </row>
    <row r="641" spans="1:8" outlineLevel="1" collapsed="1" x14ac:dyDescent="0.25">
      <c r="A641"/>
      <c r="B641"/>
      <c r="C641" s="1120" t="s">
        <v>18856</v>
      </c>
      <c r="D641"/>
      <c r="E641" s="13"/>
      <c r="F641"/>
      <c r="G641"/>
      <c r="H641" s="182">
        <f>SUBTOTAL(9,H642:H645)</f>
        <v>4.55</v>
      </c>
    </row>
    <row r="642" spans="1:8" hidden="1" outlineLevel="2" x14ac:dyDescent="0.25">
      <c r="A642">
        <v>177</v>
      </c>
      <c r="B642">
        <v>1</v>
      </c>
      <c r="C642" t="s">
        <v>13480</v>
      </c>
      <c r="D642"/>
      <c r="E642" s="13">
        <v>45502</v>
      </c>
      <c r="F642" t="s">
        <v>5</v>
      </c>
      <c r="G642" t="s">
        <v>11814</v>
      </c>
      <c r="H642" s="182">
        <v>0.4</v>
      </c>
    </row>
    <row r="643" spans="1:8" hidden="1" outlineLevel="2" x14ac:dyDescent="0.25">
      <c r="A643">
        <v>411</v>
      </c>
      <c r="B643">
        <v>1</v>
      </c>
      <c r="C643" t="s">
        <v>13480</v>
      </c>
      <c r="D643"/>
      <c r="E643" s="13">
        <v>45512</v>
      </c>
      <c r="F643" t="s">
        <v>5</v>
      </c>
      <c r="G643" t="s">
        <v>16486</v>
      </c>
      <c r="H643" s="182">
        <v>0.4</v>
      </c>
    </row>
    <row r="644" spans="1:8" hidden="1" outlineLevel="2" x14ac:dyDescent="0.25">
      <c r="A644">
        <v>460</v>
      </c>
      <c r="B644">
        <v>1</v>
      </c>
      <c r="C644" t="s">
        <v>13480</v>
      </c>
      <c r="D644"/>
      <c r="E644" s="13">
        <v>45518</v>
      </c>
      <c r="F644" t="s">
        <v>5</v>
      </c>
      <c r="G644" t="s">
        <v>16679</v>
      </c>
      <c r="H644" s="182">
        <v>1</v>
      </c>
    </row>
    <row r="645" spans="1:8" hidden="1" outlineLevel="2" x14ac:dyDescent="0.25">
      <c r="A645">
        <v>487</v>
      </c>
      <c r="B645">
        <v>1</v>
      </c>
      <c r="C645" t="s">
        <v>13480</v>
      </c>
      <c r="D645"/>
      <c r="E645" s="13">
        <v>45519</v>
      </c>
      <c r="F645" t="s">
        <v>5</v>
      </c>
      <c r="G645" t="s">
        <v>16984</v>
      </c>
      <c r="H645" s="182">
        <v>2.75</v>
      </c>
    </row>
    <row r="646" spans="1:8" outlineLevel="1" collapsed="1" x14ac:dyDescent="0.25">
      <c r="A646"/>
      <c r="B646"/>
      <c r="C646" s="1120" t="s">
        <v>18855</v>
      </c>
      <c r="D646"/>
      <c r="E646" s="13"/>
      <c r="F646"/>
      <c r="G646"/>
      <c r="H646" s="182">
        <f>SUBTOTAL(9,H647:H648)</f>
        <v>3.9</v>
      </c>
    </row>
    <row r="647" spans="1:8" hidden="1" outlineLevel="2" x14ac:dyDescent="0.25">
      <c r="A647">
        <v>511</v>
      </c>
      <c r="B647">
        <v>1</v>
      </c>
      <c r="C647" t="s">
        <v>18073</v>
      </c>
      <c r="D647"/>
      <c r="E647" s="13">
        <v>45524</v>
      </c>
      <c r="F647" t="s">
        <v>5</v>
      </c>
      <c r="G647" t="s">
        <v>18209</v>
      </c>
      <c r="H647" s="182">
        <v>0.4</v>
      </c>
    </row>
    <row r="648" spans="1:8" hidden="1" outlineLevel="2" x14ac:dyDescent="0.25">
      <c r="A648">
        <v>797</v>
      </c>
      <c r="B648">
        <v>1</v>
      </c>
      <c r="C648" t="s">
        <v>18073</v>
      </c>
      <c r="D648"/>
      <c r="E648" s="13">
        <v>45535</v>
      </c>
      <c r="F648" t="s">
        <v>5</v>
      </c>
      <c r="G648" t="s">
        <v>19877</v>
      </c>
      <c r="H648" s="182">
        <v>3.5</v>
      </c>
    </row>
    <row r="649" spans="1:8" outlineLevel="1" collapsed="1" x14ac:dyDescent="0.25">
      <c r="A649"/>
      <c r="B649"/>
      <c r="C649" s="1120" t="s">
        <v>18854</v>
      </c>
      <c r="D649"/>
      <c r="E649" s="13"/>
      <c r="F649"/>
      <c r="G649"/>
      <c r="H649" s="182">
        <f>SUBTOTAL(9,H650:H651)</f>
        <v>1</v>
      </c>
    </row>
    <row r="650" spans="1:8" hidden="1" outlineLevel="2" x14ac:dyDescent="0.25">
      <c r="A650">
        <v>151</v>
      </c>
      <c r="B650">
        <v>1</v>
      </c>
      <c r="C650" t="s">
        <v>18279</v>
      </c>
      <c r="D650"/>
      <c r="E650" s="13">
        <v>45485</v>
      </c>
      <c r="F650" t="s">
        <v>5</v>
      </c>
      <c r="G650" t="s">
        <v>11788</v>
      </c>
      <c r="H650" s="182">
        <v>0.5</v>
      </c>
    </row>
    <row r="651" spans="1:8" hidden="1" outlineLevel="2" x14ac:dyDescent="0.25">
      <c r="A651">
        <v>791</v>
      </c>
      <c r="B651">
        <v>1</v>
      </c>
      <c r="C651" t="s">
        <v>18279</v>
      </c>
      <c r="D651"/>
      <c r="E651" s="13">
        <v>45535</v>
      </c>
      <c r="F651" t="s">
        <v>5</v>
      </c>
      <c r="G651" t="s">
        <v>19871</v>
      </c>
      <c r="H651" s="182">
        <v>0.5</v>
      </c>
    </row>
    <row r="652" spans="1:8" outlineLevel="1" collapsed="1" x14ac:dyDescent="0.25">
      <c r="A652"/>
      <c r="B652"/>
      <c r="C652" s="1120" t="s">
        <v>20019</v>
      </c>
      <c r="D652"/>
      <c r="E652" s="13"/>
      <c r="F652"/>
      <c r="G652"/>
      <c r="H652" s="182">
        <f>SUBTOTAL(9,H653:H653)</f>
        <v>0.5</v>
      </c>
    </row>
    <row r="653" spans="1:8" hidden="1" outlineLevel="2" x14ac:dyDescent="0.25">
      <c r="A653">
        <v>794</v>
      </c>
      <c r="B653">
        <v>1</v>
      </c>
      <c r="C653" t="s">
        <v>18284</v>
      </c>
      <c r="D653"/>
      <c r="E653" s="13">
        <v>45535</v>
      </c>
      <c r="F653" t="s">
        <v>5</v>
      </c>
      <c r="G653" t="s">
        <v>19874</v>
      </c>
      <c r="H653" s="182">
        <v>0.5</v>
      </c>
    </row>
    <row r="654" spans="1:8" outlineLevel="1" collapsed="1" x14ac:dyDescent="0.25">
      <c r="A654"/>
      <c r="B654"/>
      <c r="C654" s="1120" t="s">
        <v>18853</v>
      </c>
      <c r="D654"/>
      <c r="E654" s="13"/>
      <c r="F654"/>
      <c r="G654"/>
      <c r="H654" s="182">
        <f>SUBTOTAL(9,H655:H660)</f>
        <v>2.85</v>
      </c>
    </row>
    <row r="655" spans="1:8" hidden="1" outlineLevel="2" x14ac:dyDescent="0.25">
      <c r="A655">
        <v>392</v>
      </c>
      <c r="B655">
        <v>1</v>
      </c>
      <c r="C655" t="s">
        <v>16246</v>
      </c>
      <c r="D655"/>
      <c r="E655" s="13">
        <v>45510</v>
      </c>
      <c r="F655" t="s">
        <v>5</v>
      </c>
      <c r="G655" t="s">
        <v>16467</v>
      </c>
      <c r="H655" s="182">
        <v>0.4</v>
      </c>
    </row>
    <row r="656" spans="1:8" hidden="1" outlineLevel="2" x14ac:dyDescent="0.25">
      <c r="A656">
        <v>572</v>
      </c>
      <c r="B656">
        <v>1</v>
      </c>
      <c r="C656" t="s">
        <v>16246</v>
      </c>
      <c r="D656"/>
      <c r="E656" s="13">
        <v>45526</v>
      </c>
      <c r="F656" t="s">
        <v>5</v>
      </c>
      <c r="G656" t="s">
        <v>18678</v>
      </c>
      <c r="H656" s="182">
        <v>0.4</v>
      </c>
    </row>
    <row r="657" spans="1:8" hidden="1" outlineLevel="2" x14ac:dyDescent="0.25">
      <c r="A657">
        <v>567</v>
      </c>
      <c r="B657">
        <v>1</v>
      </c>
      <c r="C657" t="s">
        <v>16246</v>
      </c>
      <c r="D657"/>
      <c r="E657" s="13">
        <v>45527</v>
      </c>
      <c r="F657" t="s">
        <v>5</v>
      </c>
      <c r="G657" t="s">
        <v>18674</v>
      </c>
      <c r="H657" s="182">
        <v>0.4</v>
      </c>
    </row>
    <row r="658" spans="1:8" hidden="1" outlineLevel="2" x14ac:dyDescent="0.25">
      <c r="A658">
        <v>713</v>
      </c>
      <c r="B658">
        <v>1</v>
      </c>
      <c r="C658" t="s">
        <v>16246</v>
      </c>
      <c r="D658"/>
      <c r="E658" s="13">
        <v>45534</v>
      </c>
      <c r="F658" t="s">
        <v>5</v>
      </c>
      <c r="G658" t="s">
        <v>19372</v>
      </c>
      <c r="H658" s="182">
        <v>0.75</v>
      </c>
    </row>
    <row r="659" spans="1:8" hidden="1" outlineLevel="2" x14ac:dyDescent="0.25">
      <c r="A659">
        <v>773</v>
      </c>
      <c r="B659">
        <v>2</v>
      </c>
      <c r="C659" t="s">
        <v>16246</v>
      </c>
      <c r="D659"/>
      <c r="E659" s="13">
        <v>45534</v>
      </c>
      <c r="F659" t="s">
        <v>133</v>
      </c>
      <c r="G659" t="s">
        <v>19392</v>
      </c>
      <c r="H659" s="182">
        <v>0.4</v>
      </c>
    </row>
    <row r="660" spans="1:8" hidden="1" outlineLevel="2" x14ac:dyDescent="0.25">
      <c r="A660">
        <v>787</v>
      </c>
      <c r="B660">
        <v>1</v>
      </c>
      <c r="C660" t="s">
        <v>16246</v>
      </c>
      <c r="D660"/>
      <c r="E660" s="13">
        <v>45535</v>
      </c>
      <c r="F660" t="s">
        <v>5</v>
      </c>
      <c r="G660" t="s">
        <v>19867</v>
      </c>
      <c r="H660" s="182">
        <v>0.5</v>
      </c>
    </row>
    <row r="661" spans="1:8" outlineLevel="1" collapsed="1" x14ac:dyDescent="0.25">
      <c r="A661"/>
      <c r="B661"/>
      <c r="C661" s="1120" t="s">
        <v>18852</v>
      </c>
      <c r="D661"/>
      <c r="E661" s="13"/>
      <c r="F661"/>
      <c r="G661"/>
      <c r="H661" s="182">
        <f>SUBTOTAL(9,H662:H669)</f>
        <v>10.5</v>
      </c>
    </row>
    <row r="662" spans="1:8" hidden="1" outlineLevel="2" x14ac:dyDescent="0.25">
      <c r="A662">
        <v>86</v>
      </c>
      <c r="B662">
        <v>1</v>
      </c>
      <c r="C662" t="s">
        <v>17722</v>
      </c>
      <c r="D662"/>
      <c r="E662" s="13">
        <v>45449</v>
      </c>
      <c r="F662" t="s">
        <v>5</v>
      </c>
      <c r="G662" t="s">
        <v>11725</v>
      </c>
      <c r="H662" s="182">
        <v>0.5</v>
      </c>
    </row>
    <row r="663" spans="1:8" hidden="1" outlineLevel="2" x14ac:dyDescent="0.25">
      <c r="A663">
        <v>99</v>
      </c>
      <c r="B663">
        <v>1</v>
      </c>
      <c r="C663" t="s">
        <v>17722</v>
      </c>
      <c r="D663"/>
      <c r="E663" s="13">
        <v>45460</v>
      </c>
      <c r="F663" t="s">
        <v>5</v>
      </c>
      <c r="G663" t="s">
        <v>11738</v>
      </c>
      <c r="H663" s="182">
        <v>0.75</v>
      </c>
    </row>
    <row r="664" spans="1:8" hidden="1" outlineLevel="2" x14ac:dyDescent="0.25">
      <c r="A664">
        <v>156</v>
      </c>
      <c r="B664">
        <v>1</v>
      </c>
      <c r="C664" t="s">
        <v>17722</v>
      </c>
      <c r="D664"/>
      <c r="E664" s="13">
        <v>45493</v>
      </c>
      <c r="F664" t="s">
        <v>5</v>
      </c>
      <c r="G664" t="s">
        <v>11793</v>
      </c>
      <c r="H664" s="182">
        <v>0.75</v>
      </c>
    </row>
    <row r="665" spans="1:8" hidden="1" outlineLevel="2" x14ac:dyDescent="0.25">
      <c r="A665">
        <v>167</v>
      </c>
      <c r="B665">
        <v>1</v>
      </c>
      <c r="C665" t="s">
        <v>17722</v>
      </c>
      <c r="D665"/>
      <c r="E665" s="13">
        <v>45496</v>
      </c>
      <c r="F665" t="s">
        <v>5</v>
      </c>
      <c r="G665" t="s">
        <v>11804</v>
      </c>
      <c r="H665" s="182">
        <v>1</v>
      </c>
    </row>
    <row r="666" spans="1:8" hidden="1" outlineLevel="2" x14ac:dyDescent="0.25">
      <c r="A666">
        <v>191</v>
      </c>
      <c r="B666">
        <v>1</v>
      </c>
      <c r="C666" t="s">
        <v>17722</v>
      </c>
      <c r="D666"/>
      <c r="E666" s="13">
        <v>45503</v>
      </c>
      <c r="F666" t="s">
        <v>5</v>
      </c>
      <c r="G666" t="s">
        <v>11830</v>
      </c>
      <c r="H666" s="182">
        <v>1.25</v>
      </c>
    </row>
    <row r="667" spans="1:8" hidden="1" outlineLevel="2" x14ac:dyDescent="0.25">
      <c r="A667">
        <v>417</v>
      </c>
      <c r="B667">
        <v>1</v>
      </c>
      <c r="C667" t="s">
        <v>17722</v>
      </c>
      <c r="D667"/>
      <c r="E667" s="13">
        <v>45512</v>
      </c>
      <c r="F667" t="s">
        <v>5</v>
      </c>
      <c r="G667" t="s">
        <v>15973</v>
      </c>
      <c r="H667" s="182">
        <v>1.25</v>
      </c>
    </row>
    <row r="668" spans="1:8" hidden="1" outlineLevel="2" x14ac:dyDescent="0.25">
      <c r="A668">
        <v>455</v>
      </c>
      <c r="B668">
        <v>1</v>
      </c>
      <c r="C668" t="s">
        <v>17722</v>
      </c>
      <c r="D668"/>
      <c r="E668" s="13">
        <v>45518</v>
      </c>
      <c r="F668" t="s">
        <v>5</v>
      </c>
      <c r="G668" t="s">
        <v>16674</v>
      </c>
      <c r="H668" s="182">
        <v>4.5</v>
      </c>
    </row>
    <row r="669" spans="1:8" hidden="1" outlineLevel="2" x14ac:dyDescent="0.25">
      <c r="A669">
        <v>488</v>
      </c>
      <c r="B669">
        <v>1</v>
      </c>
      <c r="C669" t="s">
        <v>17722</v>
      </c>
      <c r="D669"/>
      <c r="E669" s="13">
        <v>45519</v>
      </c>
      <c r="F669" t="s">
        <v>5</v>
      </c>
      <c r="G669" t="s">
        <v>16985</v>
      </c>
      <c r="H669" s="182">
        <v>0.5</v>
      </c>
    </row>
    <row r="670" spans="1:8" outlineLevel="1" collapsed="1" x14ac:dyDescent="0.25">
      <c r="A670"/>
      <c r="B670"/>
      <c r="C670" s="1120" t="s">
        <v>18851</v>
      </c>
      <c r="D670"/>
      <c r="E670" s="13"/>
      <c r="F670"/>
      <c r="G670"/>
      <c r="H670" s="182">
        <f>SUBTOTAL(9,H671:H673)</f>
        <v>3.5</v>
      </c>
    </row>
    <row r="671" spans="1:8" hidden="1" outlineLevel="2" x14ac:dyDescent="0.25">
      <c r="A671">
        <v>538</v>
      </c>
      <c r="B671">
        <v>3</v>
      </c>
      <c r="C671" t="s">
        <v>15821</v>
      </c>
      <c r="D671"/>
      <c r="E671" s="13">
        <v>45525</v>
      </c>
      <c r="F671" t="s">
        <v>11640</v>
      </c>
      <c r="G671" t="s">
        <v>18640</v>
      </c>
      <c r="H671" s="182">
        <v>1</v>
      </c>
    </row>
    <row r="672" spans="1:8" hidden="1" outlineLevel="2" x14ac:dyDescent="0.25">
      <c r="A672">
        <v>553</v>
      </c>
      <c r="B672">
        <v>3</v>
      </c>
      <c r="C672" t="s">
        <v>15821</v>
      </c>
      <c r="D672"/>
      <c r="E672" s="13">
        <v>45526</v>
      </c>
      <c r="F672" t="s">
        <v>11640</v>
      </c>
      <c r="G672" t="s">
        <v>18660</v>
      </c>
      <c r="H672" s="182">
        <v>2.25</v>
      </c>
    </row>
    <row r="673" spans="1:8" hidden="1" outlineLevel="2" x14ac:dyDescent="0.25">
      <c r="A673">
        <v>608</v>
      </c>
      <c r="B673">
        <v>3</v>
      </c>
      <c r="C673" t="s">
        <v>15821</v>
      </c>
      <c r="D673"/>
      <c r="E673" s="13">
        <v>45530</v>
      </c>
      <c r="F673" t="s">
        <v>11640</v>
      </c>
      <c r="G673" t="s">
        <v>18936</v>
      </c>
      <c r="H673" s="182">
        <v>0.25</v>
      </c>
    </row>
    <row r="674" spans="1:8" outlineLevel="1" collapsed="1" x14ac:dyDescent="0.25">
      <c r="A674"/>
      <c r="B674"/>
      <c r="C674" s="1120" t="s">
        <v>18850</v>
      </c>
      <c r="D674"/>
      <c r="E674" s="13"/>
      <c r="F674"/>
      <c r="G674"/>
      <c r="H674" s="182">
        <f>SUBTOTAL(9,H675:H679)</f>
        <v>5.0999999999999996</v>
      </c>
    </row>
    <row r="675" spans="1:8" hidden="1" outlineLevel="2" x14ac:dyDescent="0.25">
      <c r="A675">
        <v>444</v>
      </c>
      <c r="B675">
        <v>2</v>
      </c>
      <c r="C675" t="s">
        <v>18019</v>
      </c>
      <c r="D675"/>
      <c r="E675" s="13">
        <v>45510</v>
      </c>
      <c r="F675" t="s">
        <v>133</v>
      </c>
      <c r="G675" t="s">
        <v>16520</v>
      </c>
      <c r="H675" s="182">
        <v>1</v>
      </c>
    </row>
    <row r="676" spans="1:8" hidden="1" outlineLevel="2" x14ac:dyDescent="0.25">
      <c r="A676">
        <v>486</v>
      </c>
      <c r="B676">
        <v>1</v>
      </c>
      <c r="C676" t="s">
        <v>18019</v>
      </c>
      <c r="D676"/>
      <c r="E676" s="13">
        <v>45519</v>
      </c>
      <c r="F676" t="s">
        <v>5</v>
      </c>
      <c r="G676" t="s">
        <v>16983</v>
      </c>
      <c r="H676" s="182">
        <v>1</v>
      </c>
    </row>
    <row r="677" spans="1:8" hidden="1" outlineLevel="2" x14ac:dyDescent="0.25">
      <c r="A677">
        <v>585</v>
      </c>
      <c r="B677">
        <v>2</v>
      </c>
      <c r="C677" t="s">
        <v>18019</v>
      </c>
      <c r="D677"/>
      <c r="E677" s="13">
        <v>45527</v>
      </c>
      <c r="F677" t="s">
        <v>133</v>
      </c>
      <c r="G677" t="s">
        <v>18689</v>
      </c>
      <c r="H677" s="182">
        <v>0.7</v>
      </c>
    </row>
    <row r="678" spans="1:8" hidden="1" outlineLevel="2" x14ac:dyDescent="0.25">
      <c r="A678">
        <v>618</v>
      </c>
      <c r="B678">
        <v>2</v>
      </c>
      <c r="C678" t="s">
        <v>18019</v>
      </c>
      <c r="D678"/>
      <c r="E678" s="13">
        <v>45530</v>
      </c>
      <c r="F678" t="s">
        <v>133</v>
      </c>
      <c r="G678" t="s">
        <v>18948</v>
      </c>
      <c r="H678" s="182">
        <v>1.9</v>
      </c>
    </row>
    <row r="679" spans="1:8" hidden="1" outlineLevel="2" x14ac:dyDescent="0.25">
      <c r="A679">
        <v>649</v>
      </c>
      <c r="B679">
        <v>2</v>
      </c>
      <c r="C679" t="s">
        <v>18019</v>
      </c>
      <c r="D679"/>
      <c r="E679" s="13">
        <v>45531</v>
      </c>
      <c r="F679" t="s">
        <v>133</v>
      </c>
      <c r="G679" t="s">
        <v>19196</v>
      </c>
      <c r="H679" s="182">
        <v>0.5</v>
      </c>
    </row>
    <row r="680" spans="1:8" outlineLevel="1" collapsed="1" x14ac:dyDescent="0.25">
      <c r="A680"/>
      <c r="B680"/>
      <c r="C680" s="1120" t="s">
        <v>18849</v>
      </c>
      <c r="D680"/>
      <c r="E680" s="13"/>
      <c r="F680"/>
      <c r="G680"/>
      <c r="H680" s="182">
        <f>SUBTOTAL(9,H681:H689)</f>
        <v>6.5</v>
      </c>
    </row>
    <row r="681" spans="1:8" hidden="1" outlineLevel="2" x14ac:dyDescent="0.25">
      <c r="A681">
        <v>47</v>
      </c>
      <c r="B681">
        <v>1</v>
      </c>
      <c r="C681" t="s">
        <v>15604</v>
      </c>
      <c r="D681"/>
      <c r="E681" s="13">
        <v>45343</v>
      </c>
      <c r="F681" t="s">
        <v>5</v>
      </c>
      <c r="G681" t="s">
        <v>11686</v>
      </c>
      <c r="H681" s="182">
        <v>2.25</v>
      </c>
    </row>
    <row r="682" spans="1:8" hidden="1" outlineLevel="2" x14ac:dyDescent="0.25">
      <c r="A682">
        <v>48</v>
      </c>
      <c r="B682">
        <v>1</v>
      </c>
      <c r="C682" t="s">
        <v>15604</v>
      </c>
      <c r="D682"/>
      <c r="E682" s="13">
        <v>45344</v>
      </c>
      <c r="F682" t="s">
        <v>5</v>
      </c>
      <c r="G682" t="s">
        <v>11687</v>
      </c>
      <c r="H682" s="182">
        <v>0.25</v>
      </c>
    </row>
    <row r="683" spans="1:8" hidden="1" outlineLevel="2" x14ac:dyDescent="0.25">
      <c r="A683">
        <v>49</v>
      </c>
      <c r="B683">
        <v>1</v>
      </c>
      <c r="C683" t="s">
        <v>15604</v>
      </c>
      <c r="D683"/>
      <c r="E683" s="13">
        <v>45345</v>
      </c>
      <c r="F683" t="s">
        <v>5</v>
      </c>
      <c r="G683" t="s">
        <v>11688</v>
      </c>
      <c r="H683" s="182">
        <v>1</v>
      </c>
    </row>
    <row r="684" spans="1:8" hidden="1" outlineLevel="2" x14ac:dyDescent="0.25">
      <c r="A684">
        <v>56</v>
      </c>
      <c r="B684">
        <v>1</v>
      </c>
      <c r="C684" t="s">
        <v>15604</v>
      </c>
      <c r="D684"/>
      <c r="E684" s="13">
        <v>45391</v>
      </c>
      <c r="F684" t="s">
        <v>5</v>
      </c>
      <c r="G684" t="s">
        <v>11695</v>
      </c>
      <c r="H684" s="182">
        <v>0.25</v>
      </c>
    </row>
    <row r="685" spans="1:8" hidden="1" outlineLevel="2" x14ac:dyDescent="0.25">
      <c r="A685">
        <v>57</v>
      </c>
      <c r="B685">
        <v>1</v>
      </c>
      <c r="C685" t="s">
        <v>15604</v>
      </c>
      <c r="D685"/>
      <c r="E685" s="13">
        <v>45397</v>
      </c>
      <c r="F685" t="s">
        <v>5</v>
      </c>
      <c r="G685" t="s">
        <v>11696</v>
      </c>
      <c r="H685" s="182">
        <v>0.75</v>
      </c>
    </row>
    <row r="686" spans="1:8" hidden="1" outlineLevel="2" x14ac:dyDescent="0.25">
      <c r="A686">
        <v>58</v>
      </c>
      <c r="B686">
        <v>1</v>
      </c>
      <c r="C686" t="s">
        <v>15604</v>
      </c>
      <c r="D686"/>
      <c r="E686" s="13">
        <v>45398</v>
      </c>
      <c r="F686" t="s">
        <v>5</v>
      </c>
      <c r="G686" t="s">
        <v>11697</v>
      </c>
      <c r="H686" s="182">
        <v>0.5</v>
      </c>
    </row>
    <row r="687" spans="1:8" hidden="1" outlineLevel="2" x14ac:dyDescent="0.25">
      <c r="A687">
        <v>60</v>
      </c>
      <c r="B687">
        <v>1</v>
      </c>
      <c r="C687" t="s">
        <v>15604</v>
      </c>
      <c r="D687"/>
      <c r="E687" s="13">
        <v>45404</v>
      </c>
      <c r="F687" t="s">
        <v>5</v>
      </c>
      <c r="G687" t="s">
        <v>11699</v>
      </c>
      <c r="H687" s="182">
        <v>0.5</v>
      </c>
    </row>
    <row r="688" spans="1:8" hidden="1" outlineLevel="2" x14ac:dyDescent="0.25">
      <c r="A688">
        <v>61</v>
      </c>
      <c r="B688">
        <v>1</v>
      </c>
      <c r="C688" t="s">
        <v>15604</v>
      </c>
      <c r="D688"/>
      <c r="E688" s="13">
        <v>45406</v>
      </c>
      <c r="F688" t="s">
        <v>5</v>
      </c>
      <c r="G688" t="s">
        <v>11700</v>
      </c>
      <c r="H688" s="182">
        <v>0.5</v>
      </c>
    </row>
    <row r="689" spans="1:8" hidden="1" outlineLevel="2" x14ac:dyDescent="0.25">
      <c r="A689">
        <v>161</v>
      </c>
      <c r="B689">
        <v>1</v>
      </c>
      <c r="C689" t="s">
        <v>15604</v>
      </c>
      <c r="D689"/>
      <c r="E689" s="13">
        <v>45494</v>
      </c>
      <c r="F689" t="s">
        <v>5</v>
      </c>
      <c r="G689" t="s">
        <v>11798</v>
      </c>
      <c r="H689" s="182">
        <v>0.5</v>
      </c>
    </row>
    <row r="690" spans="1:8" outlineLevel="1" collapsed="1" x14ac:dyDescent="0.25">
      <c r="A690"/>
      <c r="B690"/>
      <c r="C690" s="1120" t="s">
        <v>19358</v>
      </c>
      <c r="D690"/>
      <c r="E690" s="13"/>
      <c r="F690"/>
      <c r="G690"/>
      <c r="H690" s="182">
        <f>SUBTOTAL(9,H691:H692)</f>
        <v>0.5</v>
      </c>
    </row>
    <row r="691" spans="1:8" hidden="1" outlineLevel="2" x14ac:dyDescent="0.25">
      <c r="A691">
        <v>693</v>
      </c>
      <c r="B691">
        <v>2</v>
      </c>
      <c r="C691" t="s">
        <v>15633</v>
      </c>
      <c r="D691"/>
      <c r="E691" s="13">
        <v>45533</v>
      </c>
      <c r="F691" t="s">
        <v>133</v>
      </c>
      <c r="G691" t="s">
        <v>19346</v>
      </c>
      <c r="H691" s="182">
        <v>0.3</v>
      </c>
    </row>
    <row r="692" spans="1:8" hidden="1" outlineLevel="2" x14ac:dyDescent="0.25">
      <c r="A692">
        <v>767</v>
      </c>
      <c r="B692">
        <v>2</v>
      </c>
      <c r="C692" t="s">
        <v>15633</v>
      </c>
      <c r="D692"/>
      <c r="E692" s="13">
        <v>45534</v>
      </c>
      <c r="F692" t="s">
        <v>133</v>
      </c>
      <c r="G692" t="s">
        <v>19385</v>
      </c>
      <c r="H692" s="182">
        <v>0.2</v>
      </c>
    </row>
    <row r="693" spans="1:8" outlineLevel="1" collapsed="1" x14ac:dyDescent="0.25">
      <c r="A693"/>
      <c r="B693"/>
      <c r="C693" s="1120" t="s">
        <v>19545</v>
      </c>
      <c r="D693"/>
      <c r="E693" s="13"/>
      <c r="F693"/>
      <c r="G693"/>
      <c r="H693" s="182">
        <f>SUBTOTAL(9,H694:H694)</f>
        <v>0.75</v>
      </c>
    </row>
    <row r="694" spans="1:8" hidden="1" outlineLevel="2" x14ac:dyDescent="0.25">
      <c r="A694">
        <v>732</v>
      </c>
      <c r="B694">
        <v>1</v>
      </c>
      <c r="C694" t="s">
        <v>19380</v>
      </c>
      <c r="D694"/>
      <c r="E694" s="13">
        <v>45517</v>
      </c>
      <c r="F694" t="s">
        <v>5</v>
      </c>
      <c r="G694" t="s">
        <v>16403</v>
      </c>
      <c r="H694" s="182">
        <v>0.75</v>
      </c>
    </row>
    <row r="695" spans="1:8" outlineLevel="1" collapsed="1" x14ac:dyDescent="0.25">
      <c r="A695"/>
      <c r="B695"/>
      <c r="C695" s="1120" t="s">
        <v>20018</v>
      </c>
      <c r="D695"/>
      <c r="E695" s="13"/>
      <c r="F695"/>
      <c r="G695"/>
      <c r="H695" s="182">
        <f>SUBTOTAL(9,H696:H696)</f>
        <v>2.5</v>
      </c>
    </row>
    <row r="696" spans="1:8" hidden="1" outlineLevel="2" x14ac:dyDescent="0.25">
      <c r="A696">
        <v>799</v>
      </c>
      <c r="B696">
        <v>1</v>
      </c>
      <c r="C696" t="s">
        <v>15524</v>
      </c>
      <c r="D696"/>
      <c r="E696" s="13">
        <v>45535</v>
      </c>
      <c r="F696" t="s">
        <v>5</v>
      </c>
      <c r="G696" t="s">
        <v>19879</v>
      </c>
      <c r="H696" s="182">
        <v>2.5</v>
      </c>
    </row>
    <row r="697" spans="1:8" outlineLevel="1" collapsed="1" x14ac:dyDescent="0.25">
      <c r="A697"/>
      <c r="B697"/>
      <c r="C697" s="1120" t="s">
        <v>18848</v>
      </c>
      <c r="D697"/>
      <c r="E697" s="13"/>
      <c r="F697"/>
      <c r="G697"/>
      <c r="H697" s="182">
        <f>SUBTOTAL(9,H698:H698)</f>
        <v>0.5</v>
      </c>
    </row>
    <row r="698" spans="1:8" hidden="1" outlineLevel="2" x14ac:dyDescent="0.25">
      <c r="A698">
        <v>62</v>
      </c>
      <c r="B698">
        <v>1</v>
      </c>
      <c r="C698" t="s">
        <v>14983</v>
      </c>
      <c r="D698"/>
      <c r="E698" s="13">
        <v>45411</v>
      </c>
      <c r="F698" t="s">
        <v>5</v>
      </c>
      <c r="G698" t="s">
        <v>11701</v>
      </c>
      <c r="H698" s="182">
        <v>0.5</v>
      </c>
    </row>
    <row r="699" spans="1:8" outlineLevel="1" collapsed="1" x14ac:dyDescent="0.25">
      <c r="A699"/>
      <c r="B699"/>
      <c r="C699" s="1120" t="s">
        <v>18847</v>
      </c>
      <c r="D699"/>
      <c r="E699" s="13"/>
      <c r="F699"/>
      <c r="G699"/>
      <c r="H699" s="182">
        <f>SUBTOTAL(9,H700:H700)</f>
        <v>0.5</v>
      </c>
    </row>
    <row r="700" spans="1:8" hidden="1" outlineLevel="2" x14ac:dyDescent="0.25">
      <c r="A700">
        <v>339</v>
      </c>
      <c r="B700">
        <v>1</v>
      </c>
      <c r="C700" t="s">
        <v>15595</v>
      </c>
      <c r="D700"/>
      <c r="E700" s="13">
        <v>45517</v>
      </c>
      <c r="F700" t="s">
        <v>5</v>
      </c>
      <c r="G700" t="s">
        <v>16417</v>
      </c>
      <c r="H700" s="182">
        <v>0.5</v>
      </c>
    </row>
    <row r="701" spans="1:8" outlineLevel="1" collapsed="1" x14ac:dyDescent="0.25">
      <c r="A701"/>
      <c r="B701"/>
      <c r="C701" s="1120" t="s">
        <v>18846</v>
      </c>
      <c r="D701"/>
      <c r="E701" s="13"/>
      <c r="F701"/>
      <c r="G701"/>
      <c r="H701" s="182">
        <f>SUBTOTAL(9,H702:H712)</f>
        <v>4.6500000000000004</v>
      </c>
    </row>
    <row r="702" spans="1:8" hidden="1" outlineLevel="2" x14ac:dyDescent="0.25">
      <c r="A702">
        <v>46</v>
      </c>
      <c r="B702">
        <v>1</v>
      </c>
      <c r="C702" t="s">
        <v>13891</v>
      </c>
      <c r="D702"/>
      <c r="E702" s="13">
        <v>45341</v>
      </c>
      <c r="F702" t="s">
        <v>5</v>
      </c>
      <c r="G702" t="s">
        <v>11685</v>
      </c>
      <c r="H702" s="182">
        <v>0.4</v>
      </c>
    </row>
    <row r="703" spans="1:8" hidden="1" outlineLevel="2" x14ac:dyDescent="0.25">
      <c r="A703">
        <v>50</v>
      </c>
      <c r="B703">
        <v>1</v>
      </c>
      <c r="C703" t="s">
        <v>13891</v>
      </c>
      <c r="D703"/>
      <c r="E703" s="13">
        <v>45368</v>
      </c>
      <c r="F703" t="s">
        <v>5</v>
      </c>
      <c r="G703" t="s">
        <v>11689</v>
      </c>
      <c r="H703" s="182">
        <v>0.4</v>
      </c>
    </row>
    <row r="704" spans="1:8" hidden="1" outlineLevel="2" x14ac:dyDescent="0.25">
      <c r="A704">
        <v>51</v>
      </c>
      <c r="B704">
        <v>1</v>
      </c>
      <c r="C704" t="s">
        <v>13891</v>
      </c>
      <c r="D704"/>
      <c r="E704" s="13">
        <v>45369</v>
      </c>
      <c r="F704" t="s">
        <v>5</v>
      </c>
      <c r="G704" t="s">
        <v>11690</v>
      </c>
      <c r="H704" s="182">
        <v>0.25</v>
      </c>
    </row>
    <row r="705" spans="1:8" hidden="1" outlineLevel="2" x14ac:dyDescent="0.25">
      <c r="A705">
        <v>54</v>
      </c>
      <c r="B705">
        <v>1</v>
      </c>
      <c r="C705" t="s">
        <v>13891</v>
      </c>
      <c r="D705"/>
      <c r="E705" s="13">
        <v>45377</v>
      </c>
      <c r="F705" t="s">
        <v>5</v>
      </c>
      <c r="G705" t="s">
        <v>11693</v>
      </c>
      <c r="H705" s="182">
        <v>0.4</v>
      </c>
    </row>
    <row r="706" spans="1:8" hidden="1" outlineLevel="2" x14ac:dyDescent="0.25">
      <c r="A706">
        <v>55</v>
      </c>
      <c r="B706">
        <v>1</v>
      </c>
      <c r="C706" t="s">
        <v>13891</v>
      </c>
      <c r="D706"/>
      <c r="E706" s="13">
        <v>45380</v>
      </c>
      <c r="F706" t="s">
        <v>5</v>
      </c>
      <c r="G706" t="s">
        <v>11694</v>
      </c>
      <c r="H706" s="182">
        <v>0.4</v>
      </c>
    </row>
    <row r="707" spans="1:8" hidden="1" outlineLevel="2" x14ac:dyDescent="0.25">
      <c r="A707">
        <v>90</v>
      </c>
      <c r="B707">
        <v>1</v>
      </c>
      <c r="C707" t="s">
        <v>13891</v>
      </c>
      <c r="D707"/>
      <c r="E707" s="13">
        <v>45454</v>
      </c>
      <c r="F707" t="s">
        <v>5</v>
      </c>
      <c r="G707" t="s">
        <v>11729</v>
      </c>
      <c r="H707" s="182">
        <v>0.5</v>
      </c>
    </row>
    <row r="708" spans="1:8" hidden="1" outlineLevel="2" x14ac:dyDescent="0.25">
      <c r="A708">
        <v>114</v>
      </c>
      <c r="B708">
        <v>1</v>
      </c>
      <c r="C708" t="s">
        <v>13891</v>
      </c>
      <c r="D708"/>
      <c r="E708" s="13">
        <v>45470</v>
      </c>
      <c r="F708" t="s">
        <v>5</v>
      </c>
      <c r="G708" t="s">
        <v>11753</v>
      </c>
      <c r="H708" s="182">
        <v>0.4</v>
      </c>
    </row>
    <row r="709" spans="1:8" hidden="1" outlineLevel="2" x14ac:dyDescent="0.25">
      <c r="A709">
        <v>119</v>
      </c>
      <c r="B709">
        <v>1</v>
      </c>
      <c r="C709" t="s">
        <v>13891</v>
      </c>
      <c r="D709"/>
      <c r="E709" s="13">
        <v>45476</v>
      </c>
      <c r="F709" t="s">
        <v>5</v>
      </c>
      <c r="G709" t="s">
        <v>11756</v>
      </c>
      <c r="H709" s="182">
        <v>0.4</v>
      </c>
    </row>
    <row r="710" spans="1:8" hidden="1" outlineLevel="2" x14ac:dyDescent="0.25">
      <c r="A710">
        <v>129</v>
      </c>
      <c r="B710">
        <v>1</v>
      </c>
      <c r="C710" t="s">
        <v>13891</v>
      </c>
      <c r="D710"/>
      <c r="E710" s="13">
        <v>45480</v>
      </c>
      <c r="F710" t="s">
        <v>5</v>
      </c>
      <c r="G710" t="s">
        <v>11766</v>
      </c>
      <c r="H710" s="182">
        <v>0.75</v>
      </c>
    </row>
    <row r="711" spans="1:8" hidden="1" outlineLevel="2" x14ac:dyDescent="0.25">
      <c r="A711">
        <v>138</v>
      </c>
      <c r="B711">
        <v>1</v>
      </c>
      <c r="C711" t="s">
        <v>13891</v>
      </c>
      <c r="D711"/>
      <c r="E711" s="13">
        <v>45482</v>
      </c>
      <c r="F711" t="s">
        <v>5</v>
      </c>
      <c r="G711" t="s">
        <v>11775</v>
      </c>
      <c r="H711" s="182">
        <v>0.5</v>
      </c>
    </row>
    <row r="712" spans="1:8" hidden="1" outlineLevel="2" x14ac:dyDescent="0.25">
      <c r="A712">
        <v>358</v>
      </c>
      <c r="B712">
        <v>1</v>
      </c>
      <c r="C712" t="s">
        <v>13891</v>
      </c>
      <c r="D712"/>
      <c r="E712" s="13">
        <v>45508</v>
      </c>
      <c r="F712" t="s">
        <v>5</v>
      </c>
      <c r="G712" t="s">
        <v>11770</v>
      </c>
      <c r="H712" s="182">
        <v>0.25</v>
      </c>
    </row>
    <row r="713" spans="1:8" outlineLevel="1" collapsed="1" x14ac:dyDescent="0.25">
      <c r="A713"/>
      <c r="B713"/>
      <c r="C713" s="1120" t="s">
        <v>19544</v>
      </c>
      <c r="D713"/>
      <c r="E713" s="13"/>
      <c r="F713"/>
      <c r="G713"/>
      <c r="H713" s="182">
        <f>SUBTOTAL(9,H714:H715)</f>
        <v>0.8</v>
      </c>
    </row>
    <row r="714" spans="1:8" hidden="1" outlineLevel="2" x14ac:dyDescent="0.25">
      <c r="A714">
        <v>634</v>
      </c>
      <c r="B714">
        <v>1</v>
      </c>
      <c r="C714" t="s">
        <v>19411</v>
      </c>
      <c r="D714"/>
      <c r="E714" s="13">
        <v>45531</v>
      </c>
      <c r="F714" t="s">
        <v>5</v>
      </c>
      <c r="G714" t="s">
        <v>19184</v>
      </c>
      <c r="H714" s="182">
        <v>0.4</v>
      </c>
    </row>
    <row r="715" spans="1:8" hidden="1" outlineLevel="2" x14ac:dyDescent="0.25">
      <c r="A715">
        <v>697</v>
      </c>
      <c r="B715">
        <v>1</v>
      </c>
      <c r="C715" t="s">
        <v>19411</v>
      </c>
      <c r="D715"/>
      <c r="E715" s="13">
        <v>45533</v>
      </c>
      <c r="F715" t="s">
        <v>5</v>
      </c>
      <c r="G715" t="s">
        <v>19350</v>
      </c>
      <c r="H715" s="182">
        <v>0.4</v>
      </c>
    </row>
    <row r="716" spans="1:8" outlineLevel="1" collapsed="1" x14ac:dyDescent="0.25">
      <c r="A716"/>
      <c r="B716"/>
      <c r="C716" s="1120" t="s">
        <v>19543</v>
      </c>
      <c r="D716"/>
      <c r="E716" s="13"/>
      <c r="F716"/>
      <c r="G716"/>
      <c r="H716" s="182">
        <f>SUBTOTAL(9,H717:H717)</f>
        <v>1</v>
      </c>
    </row>
    <row r="717" spans="1:8" hidden="1" outlineLevel="2" x14ac:dyDescent="0.25">
      <c r="A717">
        <v>762</v>
      </c>
      <c r="B717">
        <v>3</v>
      </c>
      <c r="C717" t="s">
        <v>18994</v>
      </c>
      <c r="D717"/>
      <c r="E717" s="13">
        <v>45511</v>
      </c>
      <c r="F717" t="s">
        <v>11640</v>
      </c>
      <c r="G717" t="s">
        <v>16426</v>
      </c>
      <c r="H717" s="182">
        <v>1</v>
      </c>
    </row>
    <row r="718" spans="1:8" outlineLevel="1" collapsed="1" x14ac:dyDescent="0.25">
      <c r="A718"/>
      <c r="B718"/>
      <c r="C718" s="1120" t="s">
        <v>18845</v>
      </c>
      <c r="D718"/>
      <c r="E718" s="13"/>
      <c r="F718"/>
      <c r="G718"/>
      <c r="H718" s="182">
        <f>SUBTOTAL(9,H719:H723)</f>
        <v>4.4000000000000004</v>
      </c>
    </row>
    <row r="719" spans="1:8" hidden="1" outlineLevel="2" x14ac:dyDescent="0.25">
      <c r="A719">
        <v>85</v>
      </c>
      <c r="B719">
        <v>1</v>
      </c>
      <c r="C719" t="s">
        <v>16217</v>
      </c>
      <c r="D719"/>
      <c r="E719" s="13">
        <v>45449</v>
      </c>
      <c r="F719" t="s">
        <v>5</v>
      </c>
      <c r="G719" t="s">
        <v>11724</v>
      </c>
      <c r="H719" s="182">
        <v>0.5</v>
      </c>
    </row>
    <row r="720" spans="1:8" hidden="1" outlineLevel="2" x14ac:dyDescent="0.25">
      <c r="A720">
        <v>98</v>
      </c>
      <c r="B720">
        <v>1</v>
      </c>
      <c r="C720" t="s">
        <v>16217</v>
      </c>
      <c r="D720"/>
      <c r="E720" s="13">
        <v>45460</v>
      </c>
      <c r="F720" t="s">
        <v>5</v>
      </c>
      <c r="G720" t="s">
        <v>11737</v>
      </c>
      <c r="H720" s="182">
        <v>0.5</v>
      </c>
    </row>
    <row r="721" spans="1:8" hidden="1" outlineLevel="2" x14ac:dyDescent="0.25">
      <c r="A721">
        <v>107</v>
      </c>
      <c r="B721">
        <v>1</v>
      </c>
      <c r="C721" t="s">
        <v>16217</v>
      </c>
      <c r="D721"/>
      <c r="E721" s="13">
        <v>45464</v>
      </c>
      <c r="F721" t="s">
        <v>5</v>
      </c>
      <c r="G721" t="s">
        <v>11746</v>
      </c>
      <c r="H721" s="182">
        <v>0.4</v>
      </c>
    </row>
    <row r="722" spans="1:8" hidden="1" outlineLevel="2" x14ac:dyDescent="0.25">
      <c r="A722">
        <v>166</v>
      </c>
      <c r="B722">
        <v>1</v>
      </c>
      <c r="C722" t="s">
        <v>16217</v>
      </c>
      <c r="D722"/>
      <c r="E722" s="13">
        <v>45496</v>
      </c>
      <c r="F722" t="s">
        <v>5</v>
      </c>
      <c r="G722" t="s">
        <v>11803</v>
      </c>
      <c r="H722" s="182">
        <v>0.5</v>
      </c>
    </row>
    <row r="723" spans="1:8" hidden="1" outlineLevel="2" x14ac:dyDescent="0.25">
      <c r="A723">
        <v>375</v>
      </c>
      <c r="B723">
        <v>1</v>
      </c>
      <c r="C723" t="s">
        <v>16217</v>
      </c>
      <c r="D723"/>
      <c r="E723" s="13">
        <v>45510</v>
      </c>
      <c r="F723" t="s">
        <v>5</v>
      </c>
      <c r="G723" t="s">
        <v>16450</v>
      </c>
      <c r="H723" s="182">
        <v>2.5</v>
      </c>
    </row>
    <row r="724" spans="1:8" outlineLevel="1" collapsed="1" x14ac:dyDescent="0.25">
      <c r="A724"/>
      <c r="B724"/>
      <c r="C724" s="1120" t="s">
        <v>19542</v>
      </c>
      <c r="D724"/>
      <c r="E724" s="13"/>
      <c r="F724"/>
      <c r="G724"/>
      <c r="H724" s="182">
        <f>SUBTOTAL(9,H725:H750)</f>
        <v>59.95</v>
      </c>
    </row>
    <row r="725" spans="1:8" hidden="1" outlineLevel="2" x14ac:dyDescent="0.25">
      <c r="A725">
        <v>6</v>
      </c>
      <c r="B725">
        <v>3</v>
      </c>
      <c r="C725" t="s">
        <v>19373</v>
      </c>
      <c r="D725"/>
      <c r="E725" s="13">
        <v>45476</v>
      </c>
      <c r="F725" t="s">
        <v>11640</v>
      </c>
      <c r="G725" t="s">
        <v>11652</v>
      </c>
      <c r="H725" s="182">
        <v>1</v>
      </c>
    </row>
    <row r="726" spans="1:8" hidden="1" outlineLevel="2" x14ac:dyDescent="0.25">
      <c r="A726">
        <v>12</v>
      </c>
      <c r="B726">
        <v>3</v>
      </c>
      <c r="C726" t="s">
        <v>19373</v>
      </c>
      <c r="D726"/>
      <c r="E726" s="13">
        <v>45483</v>
      </c>
      <c r="F726" t="s">
        <v>11640</v>
      </c>
      <c r="G726" t="s">
        <v>11658</v>
      </c>
      <c r="H726" s="182">
        <v>0.25</v>
      </c>
    </row>
    <row r="727" spans="1:8" hidden="1" outlineLevel="2" x14ac:dyDescent="0.25">
      <c r="A727">
        <v>14</v>
      </c>
      <c r="B727">
        <v>3</v>
      </c>
      <c r="C727" t="s">
        <v>19373</v>
      </c>
      <c r="D727"/>
      <c r="E727" s="13">
        <v>45484</v>
      </c>
      <c r="F727" t="s">
        <v>11640</v>
      </c>
      <c r="G727" t="s">
        <v>11660</v>
      </c>
      <c r="H727" s="182">
        <v>0.5</v>
      </c>
    </row>
    <row r="728" spans="1:8" hidden="1" outlineLevel="2" x14ac:dyDescent="0.25">
      <c r="A728">
        <v>16</v>
      </c>
      <c r="B728">
        <v>3</v>
      </c>
      <c r="C728" t="s">
        <v>19373</v>
      </c>
      <c r="D728"/>
      <c r="E728" s="13">
        <v>45485</v>
      </c>
      <c r="F728" t="s">
        <v>11640</v>
      </c>
      <c r="G728" t="s">
        <v>11662</v>
      </c>
      <c r="H728" s="182">
        <v>0.75</v>
      </c>
    </row>
    <row r="729" spans="1:8" hidden="1" outlineLevel="2" x14ac:dyDescent="0.25">
      <c r="A729">
        <v>35</v>
      </c>
      <c r="B729">
        <v>3</v>
      </c>
      <c r="C729" t="s">
        <v>19373</v>
      </c>
      <c r="D729"/>
      <c r="E729" s="13">
        <v>45502</v>
      </c>
      <c r="F729" t="s">
        <v>11640</v>
      </c>
      <c r="G729" t="s">
        <v>11678</v>
      </c>
      <c r="H729" s="182">
        <v>1.75</v>
      </c>
    </row>
    <row r="730" spans="1:8" hidden="1" outlineLevel="2" x14ac:dyDescent="0.25">
      <c r="A730">
        <v>36</v>
      </c>
      <c r="B730">
        <v>3</v>
      </c>
      <c r="C730" t="s">
        <v>19373</v>
      </c>
      <c r="D730"/>
      <c r="E730" s="13">
        <v>45502</v>
      </c>
      <c r="F730" t="s">
        <v>11640</v>
      </c>
      <c r="G730" t="s">
        <v>11679</v>
      </c>
      <c r="H730" s="182">
        <v>1.75</v>
      </c>
    </row>
    <row r="731" spans="1:8" hidden="1" outlineLevel="2" x14ac:dyDescent="0.25">
      <c r="A731">
        <v>37</v>
      </c>
      <c r="B731">
        <v>3</v>
      </c>
      <c r="C731" t="s">
        <v>19373</v>
      </c>
      <c r="D731"/>
      <c r="E731" s="13">
        <v>45503</v>
      </c>
      <c r="F731" t="s">
        <v>11640</v>
      </c>
      <c r="G731" t="s">
        <v>11678</v>
      </c>
      <c r="H731" s="182">
        <v>7.75</v>
      </c>
    </row>
    <row r="732" spans="1:8" hidden="1" outlineLevel="2" x14ac:dyDescent="0.25">
      <c r="A732">
        <v>39</v>
      </c>
      <c r="B732">
        <v>3</v>
      </c>
      <c r="C732" t="s">
        <v>19373</v>
      </c>
      <c r="D732"/>
      <c r="E732" s="13">
        <v>45504</v>
      </c>
      <c r="F732" t="s">
        <v>11640</v>
      </c>
      <c r="G732" t="s">
        <v>11678</v>
      </c>
      <c r="H732" s="182">
        <v>1.5</v>
      </c>
    </row>
    <row r="733" spans="1:8" hidden="1" outlineLevel="2" x14ac:dyDescent="0.25">
      <c r="A733">
        <v>258</v>
      </c>
      <c r="B733">
        <v>2</v>
      </c>
      <c r="C733" t="s">
        <v>19373</v>
      </c>
      <c r="D733"/>
      <c r="E733" s="13">
        <v>45505</v>
      </c>
      <c r="F733" t="s">
        <v>133</v>
      </c>
      <c r="G733" t="s">
        <v>11895</v>
      </c>
      <c r="H733" s="182">
        <v>1.4</v>
      </c>
    </row>
    <row r="734" spans="1:8" hidden="1" outlineLevel="2" x14ac:dyDescent="0.25">
      <c r="A734">
        <v>40</v>
      </c>
      <c r="B734">
        <v>3</v>
      </c>
      <c r="C734" t="s">
        <v>19373</v>
      </c>
      <c r="D734"/>
      <c r="E734" s="13">
        <v>45505</v>
      </c>
      <c r="F734" t="s">
        <v>11640</v>
      </c>
      <c r="G734" t="s">
        <v>11678</v>
      </c>
      <c r="H734" s="182">
        <v>6.5</v>
      </c>
    </row>
    <row r="735" spans="1:8" hidden="1" outlineLevel="2" x14ac:dyDescent="0.25">
      <c r="A735">
        <v>261</v>
      </c>
      <c r="B735">
        <v>2</v>
      </c>
      <c r="C735" t="s">
        <v>19373</v>
      </c>
      <c r="D735"/>
      <c r="E735" s="13">
        <v>45506</v>
      </c>
      <c r="F735" t="s">
        <v>133</v>
      </c>
      <c r="G735" t="s">
        <v>11897</v>
      </c>
      <c r="H735" s="182">
        <v>0.8</v>
      </c>
    </row>
    <row r="736" spans="1:8" hidden="1" outlineLevel="2" x14ac:dyDescent="0.25">
      <c r="A736">
        <v>41</v>
      </c>
      <c r="B736">
        <v>3</v>
      </c>
      <c r="C736" t="s">
        <v>19373</v>
      </c>
      <c r="D736"/>
      <c r="E736" s="13">
        <v>45506</v>
      </c>
      <c r="F736" t="s">
        <v>11640</v>
      </c>
      <c r="G736" t="s">
        <v>11678</v>
      </c>
      <c r="H736" s="182">
        <v>4</v>
      </c>
    </row>
    <row r="737" spans="1:8" hidden="1" outlineLevel="2" x14ac:dyDescent="0.25">
      <c r="A737">
        <v>436</v>
      </c>
      <c r="B737">
        <v>2</v>
      </c>
      <c r="C737" t="s">
        <v>19373</v>
      </c>
      <c r="D737"/>
      <c r="E737" s="13">
        <v>45509</v>
      </c>
      <c r="F737" t="s">
        <v>133</v>
      </c>
      <c r="G737" t="s">
        <v>16512</v>
      </c>
      <c r="H737" s="182">
        <v>1.4</v>
      </c>
    </row>
    <row r="738" spans="1:8" hidden="1" outlineLevel="2" x14ac:dyDescent="0.25">
      <c r="A738">
        <v>439</v>
      </c>
      <c r="B738">
        <v>2</v>
      </c>
      <c r="C738" t="s">
        <v>19373</v>
      </c>
      <c r="D738"/>
      <c r="E738" s="13">
        <v>45510</v>
      </c>
      <c r="F738" t="s">
        <v>133</v>
      </c>
      <c r="G738" t="s">
        <v>16515</v>
      </c>
      <c r="H738" s="182">
        <v>1.3</v>
      </c>
    </row>
    <row r="739" spans="1:8" hidden="1" outlineLevel="2" x14ac:dyDescent="0.25">
      <c r="A739">
        <v>347</v>
      </c>
      <c r="B739">
        <v>3</v>
      </c>
      <c r="C739" t="s">
        <v>19373</v>
      </c>
      <c r="D739"/>
      <c r="E739" s="13">
        <v>45510</v>
      </c>
      <c r="F739" t="s">
        <v>11640</v>
      </c>
      <c r="G739" t="s">
        <v>16425</v>
      </c>
      <c r="H739" s="182">
        <v>5</v>
      </c>
    </row>
    <row r="740" spans="1:8" hidden="1" outlineLevel="2" x14ac:dyDescent="0.25">
      <c r="A740">
        <v>714</v>
      </c>
      <c r="B740">
        <v>4</v>
      </c>
      <c r="C740" t="s">
        <v>19373</v>
      </c>
      <c r="D740"/>
      <c r="E740" s="13">
        <v>45510</v>
      </c>
      <c r="F740" t="s">
        <v>11641</v>
      </c>
      <c r="G740" t="s">
        <v>16054</v>
      </c>
      <c r="H740" s="182">
        <v>4.5</v>
      </c>
    </row>
    <row r="741" spans="1:8" hidden="1" outlineLevel="2" x14ac:dyDescent="0.25">
      <c r="A741">
        <v>715</v>
      </c>
      <c r="B741">
        <v>4</v>
      </c>
      <c r="C741" t="s">
        <v>19373</v>
      </c>
      <c r="D741"/>
      <c r="E741" s="13">
        <v>45510</v>
      </c>
      <c r="F741" t="s">
        <v>11641</v>
      </c>
      <c r="G741" t="s">
        <v>16052</v>
      </c>
      <c r="H741" s="182">
        <v>1.5</v>
      </c>
    </row>
    <row r="742" spans="1:8" hidden="1" outlineLevel="2" x14ac:dyDescent="0.25">
      <c r="A742">
        <v>446</v>
      </c>
      <c r="B742">
        <v>2</v>
      </c>
      <c r="C742" t="s">
        <v>19373</v>
      </c>
      <c r="D742"/>
      <c r="E742" s="13">
        <v>45511</v>
      </c>
      <c r="F742" t="s">
        <v>133</v>
      </c>
      <c r="G742" t="s">
        <v>16522</v>
      </c>
      <c r="H742" s="182">
        <v>3</v>
      </c>
    </row>
    <row r="743" spans="1:8" hidden="1" outlineLevel="2" x14ac:dyDescent="0.25">
      <c r="A743">
        <v>449</v>
      </c>
      <c r="B743">
        <v>2</v>
      </c>
      <c r="C743" t="s">
        <v>19373</v>
      </c>
      <c r="D743"/>
      <c r="E743" s="13">
        <v>45511</v>
      </c>
      <c r="F743" t="s">
        <v>133</v>
      </c>
      <c r="G743" t="s">
        <v>16525</v>
      </c>
      <c r="H743" s="182">
        <v>0.9</v>
      </c>
    </row>
    <row r="744" spans="1:8" hidden="1" outlineLevel="2" x14ac:dyDescent="0.25">
      <c r="A744">
        <v>350</v>
      </c>
      <c r="B744">
        <v>3</v>
      </c>
      <c r="C744" t="s">
        <v>19373</v>
      </c>
      <c r="D744"/>
      <c r="E744" s="13">
        <v>45511</v>
      </c>
      <c r="F744" t="s">
        <v>11640</v>
      </c>
      <c r="G744" t="s">
        <v>16425</v>
      </c>
      <c r="H744" s="182">
        <v>3.5</v>
      </c>
    </row>
    <row r="745" spans="1:8" hidden="1" outlineLevel="2" x14ac:dyDescent="0.25">
      <c r="A745">
        <v>351</v>
      </c>
      <c r="B745">
        <v>3</v>
      </c>
      <c r="C745" t="s">
        <v>19373</v>
      </c>
      <c r="D745"/>
      <c r="E745" s="13">
        <v>45511</v>
      </c>
      <c r="F745" t="s">
        <v>11640</v>
      </c>
      <c r="G745" t="s">
        <v>16428</v>
      </c>
      <c r="H745" s="182">
        <v>3</v>
      </c>
    </row>
    <row r="746" spans="1:8" hidden="1" outlineLevel="2" x14ac:dyDescent="0.25">
      <c r="A746">
        <v>353</v>
      </c>
      <c r="B746">
        <v>3</v>
      </c>
      <c r="C746" t="s">
        <v>19373</v>
      </c>
      <c r="D746"/>
      <c r="E746" s="13">
        <v>45512</v>
      </c>
      <c r="F746" t="s">
        <v>11640</v>
      </c>
      <c r="G746" t="s">
        <v>16429</v>
      </c>
      <c r="H746" s="182">
        <v>1</v>
      </c>
    </row>
    <row r="747" spans="1:8" hidden="1" outlineLevel="2" x14ac:dyDescent="0.25">
      <c r="A747">
        <v>469</v>
      </c>
      <c r="B747">
        <v>4</v>
      </c>
      <c r="C747" t="s">
        <v>19373</v>
      </c>
      <c r="D747"/>
      <c r="E747" s="13">
        <v>45516</v>
      </c>
      <c r="F747" t="s">
        <v>11641</v>
      </c>
      <c r="G747" t="s">
        <v>16966</v>
      </c>
      <c r="H747" s="182">
        <v>0.75</v>
      </c>
    </row>
    <row r="748" spans="1:8" hidden="1" outlineLevel="2" x14ac:dyDescent="0.25">
      <c r="A748">
        <v>533</v>
      </c>
      <c r="B748">
        <v>2</v>
      </c>
      <c r="C748" t="s">
        <v>19373</v>
      </c>
      <c r="D748"/>
      <c r="E748" s="13">
        <v>45525</v>
      </c>
      <c r="F748" t="s">
        <v>133</v>
      </c>
      <c r="G748" t="s">
        <v>18636</v>
      </c>
      <c r="H748" s="182">
        <v>2.2000000000000002</v>
      </c>
    </row>
    <row r="749" spans="1:8" hidden="1" outlineLevel="2" x14ac:dyDescent="0.25">
      <c r="A749">
        <v>546</v>
      </c>
      <c r="B749">
        <v>2</v>
      </c>
      <c r="C749" t="s">
        <v>19373</v>
      </c>
      <c r="D749"/>
      <c r="E749" s="13">
        <v>45526</v>
      </c>
      <c r="F749" t="s">
        <v>133</v>
      </c>
      <c r="G749" t="s">
        <v>18653</v>
      </c>
      <c r="H749" s="182">
        <v>1.2</v>
      </c>
    </row>
    <row r="750" spans="1:8" hidden="1" outlineLevel="2" x14ac:dyDescent="0.25">
      <c r="A750">
        <v>703</v>
      </c>
      <c r="B750">
        <v>3</v>
      </c>
      <c r="C750" t="s">
        <v>19373</v>
      </c>
      <c r="D750"/>
      <c r="E750" s="13">
        <v>45533</v>
      </c>
      <c r="F750" t="s">
        <v>11640</v>
      </c>
      <c r="G750" t="s">
        <v>18212</v>
      </c>
      <c r="H750" s="182">
        <v>2.75</v>
      </c>
    </row>
    <row r="751" spans="1:8" outlineLevel="1" collapsed="1" x14ac:dyDescent="0.25">
      <c r="A751"/>
      <c r="B751"/>
      <c r="C751" s="1120" t="s">
        <v>19541</v>
      </c>
      <c r="D751"/>
      <c r="E751" s="13"/>
      <c r="F751"/>
      <c r="G751"/>
      <c r="H751" s="182">
        <f>SUBTOTAL(9,H752:H752)</f>
        <v>1.3</v>
      </c>
    </row>
    <row r="752" spans="1:8" hidden="1" outlineLevel="2" x14ac:dyDescent="0.25">
      <c r="A752">
        <v>435</v>
      </c>
      <c r="B752">
        <v>2</v>
      </c>
      <c r="C752" t="s">
        <v>19410</v>
      </c>
      <c r="D752"/>
      <c r="E752" s="13">
        <v>45509</v>
      </c>
      <c r="F752" t="s">
        <v>133</v>
      </c>
      <c r="G752" t="s">
        <v>16511</v>
      </c>
      <c r="H752" s="182">
        <v>1.3</v>
      </c>
    </row>
    <row r="753" spans="1:8" outlineLevel="1" collapsed="1" x14ac:dyDescent="0.25">
      <c r="A753"/>
      <c r="B753"/>
      <c r="C753" s="1120" t="s">
        <v>19540</v>
      </c>
      <c r="D753"/>
      <c r="E753" s="13"/>
      <c r="F753"/>
      <c r="G753"/>
      <c r="H753" s="182">
        <f>SUBTOTAL(9,H754:H755)</f>
        <v>2</v>
      </c>
    </row>
    <row r="754" spans="1:8" hidden="1" outlineLevel="2" x14ac:dyDescent="0.25">
      <c r="A754">
        <v>257</v>
      </c>
      <c r="B754">
        <v>2</v>
      </c>
      <c r="C754" t="s">
        <v>19375</v>
      </c>
      <c r="D754"/>
      <c r="E754" s="13">
        <v>45505</v>
      </c>
      <c r="F754" t="s">
        <v>133</v>
      </c>
      <c r="G754" t="s">
        <v>11894</v>
      </c>
      <c r="H754" s="182">
        <v>1</v>
      </c>
    </row>
    <row r="755" spans="1:8" hidden="1" outlineLevel="2" x14ac:dyDescent="0.25">
      <c r="A755">
        <v>717</v>
      </c>
      <c r="B755">
        <v>4</v>
      </c>
      <c r="C755" t="s">
        <v>19375</v>
      </c>
      <c r="D755"/>
      <c r="E755" s="13">
        <v>45513</v>
      </c>
      <c r="F755" t="s">
        <v>11641</v>
      </c>
      <c r="G755" t="s">
        <v>16067</v>
      </c>
      <c r="H755" s="182">
        <v>1</v>
      </c>
    </row>
    <row r="756" spans="1:8" outlineLevel="1" collapsed="1" x14ac:dyDescent="0.25">
      <c r="A756"/>
      <c r="B756"/>
      <c r="C756" s="1120" t="s">
        <v>19539</v>
      </c>
      <c r="D756"/>
      <c r="E756" s="13"/>
      <c r="F756"/>
      <c r="G756"/>
      <c r="H756" s="182">
        <f>SUBTOTAL(9,H757:H757)</f>
        <v>3.5</v>
      </c>
    </row>
    <row r="757" spans="1:8" hidden="1" outlineLevel="2" x14ac:dyDescent="0.25">
      <c r="A757">
        <v>716</v>
      </c>
      <c r="B757">
        <v>4</v>
      </c>
      <c r="C757" t="s">
        <v>19374</v>
      </c>
      <c r="D757"/>
      <c r="E757" s="13">
        <v>45510</v>
      </c>
      <c r="F757" t="s">
        <v>11641</v>
      </c>
      <c r="G757" t="s">
        <v>15974</v>
      </c>
      <c r="H757" s="182">
        <v>3.5</v>
      </c>
    </row>
    <row r="758" spans="1:8" outlineLevel="1" collapsed="1" x14ac:dyDescent="0.25">
      <c r="A758"/>
      <c r="B758"/>
      <c r="C758" s="1121" t="s">
        <v>19538</v>
      </c>
      <c r="D758"/>
      <c r="E758" s="13"/>
      <c r="F758"/>
      <c r="G758"/>
      <c r="H758" s="182">
        <f>SUBTOTAL(9,H759:H760)</f>
        <v>2.5499999999999998</v>
      </c>
    </row>
    <row r="759" spans="1:8" hidden="1" outlineLevel="2" x14ac:dyDescent="0.25">
      <c r="A759">
        <v>226</v>
      </c>
      <c r="B759">
        <v>2</v>
      </c>
      <c r="C759" t="s">
        <v>19407</v>
      </c>
      <c r="D759"/>
      <c r="E759" s="13">
        <v>45471</v>
      </c>
      <c r="F759" t="s">
        <v>133</v>
      </c>
      <c r="G759" t="s">
        <v>11864</v>
      </c>
      <c r="H759" s="182">
        <v>0.3</v>
      </c>
    </row>
    <row r="760" spans="1:8" hidden="1" outlineLevel="2" x14ac:dyDescent="0.25">
      <c r="A760">
        <v>302</v>
      </c>
      <c r="B760">
        <v>4</v>
      </c>
      <c r="C760" t="s">
        <v>19407</v>
      </c>
      <c r="D760"/>
      <c r="E760" s="13">
        <v>45512</v>
      </c>
      <c r="F760" t="s">
        <v>11641</v>
      </c>
      <c r="G760" t="s">
        <v>16061</v>
      </c>
      <c r="H760" s="182">
        <v>2.25</v>
      </c>
    </row>
  </sheetData>
  <sortState xmlns:xlrd2="http://schemas.microsoft.com/office/spreadsheetml/2017/richdata2" ref="A8:I760">
    <sortCondition ref="C8:C760"/>
    <sortCondition ref="E8:E760"/>
    <sortCondition ref="B8:B760"/>
  </sortState>
  <conditionalFormatting sqref="H3:H4 H761:H10118">
    <cfRule type="cellIs" dxfId="31" priority="5" stopIfTrue="1" operator="greaterThan">
      <formula>50</formula>
    </cfRule>
    <cfRule type="cellIs" dxfId="30" priority="6" stopIfTrue="1" operator="greaterThan">
      <formula>25</formula>
    </cfRule>
    <cfRule type="cellIs" dxfId="29" priority="11" stopIfTrue="1" operator="greaterThan">
      <formula>10</formula>
    </cfRule>
    <cfRule type="cellIs" dxfId="28" priority="12" stopIfTrue="1" operator="greaterThan">
      <formula>5</formula>
    </cfRule>
  </conditionalFormatting>
  <conditionalFormatting sqref="H7 H11 H16 H18 H39 H41 H43 H45 H60 H71 H81 H88 H90 H94 H96 H98 H108 H111 H116 H120 H123 H143 H145 H154 H157 H162 H166 H192 H200 H209 H218 H220 H233 H243 H245 H249 H251 H253 H260 H264 H269 H283 H285 H287 H290 H292 H295 H300 H303 H308 H311 H318 H320 H322 H332 H334 H336 H349 H351 H355 H363 H365 H367 H369 H374 H383 H387 H390 H395 H402 H429 H433 H435 H443 H445 H469 H487 H492 H494 H499 H501 H506 H509 H515 H546 H549 H552 H560 H575 H578 H580 H611 H613 H616 H634 H641 H646 H649 H652 H654 H661 H670 H674 H680 H690 H693 H695 H697 H699 H701 H713 H716 H718 H724 H751 H753 H756 H758">
    <cfRule type="cellIs" dxfId="27" priority="13" stopIfTrue="1" operator="greaterThan">
      <formula>50</formula>
    </cfRule>
    <cfRule type="cellIs" dxfId="26" priority="14" stopIfTrue="1" operator="greaterThan">
      <formula>25</formula>
    </cfRule>
    <cfRule type="cellIs" dxfId="25" priority="15" stopIfTrue="1" operator="greaterThan">
      <formula>10</formula>
    </cfRule>
    <cfRule type="cellIs" dxfId="24" priority="16" stopIfTrue="1" operator="greaterThan">
      <formula>5</formula>
    </cfRule>
  </conditionalFormatting>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0E50-671D-4386-9C4F-87D306DC566E}">
  <sheetPr codeName="wshTEC_TDB"/>
  <dimension ref="A1:V5"/>
  <sheetViews>
    <sheetView zoomScale="98" zoomScaleNormal="98" workbookViewId="0">
      <selection sqref="A1:Q5"/>
    </sheetView>
  </sheetViews>
  <sheetFormatPr baseColWidth="10" defaultRowHeight="15" x14ac:dyDescent="0.25"/>
  <cols>
    <col min="1" max="20" width="10.7109375" customWidth="1"/>
    <col min="21" max="21" width="12.7109375" customWidth="1"/>
    <col min="22" max="22" width="20.7109375" bestFit="1" customWidth="1"/>
    <col min="23" max="24" width="10.7109375" customWidth="1"/>
  </cols>
  <sheetData>
    <row r="1" spans="1:22" ht="14.85" customHeight="1" x14ac:dyDescent="0.25">
      <c r="A1" s="1390" t="s">
        <v>410</v>
      </c>
      <c r="B1" s="1390"/>
      <c r="C1" s="1390"/>
      <c r="D1" s="1390"/>
      <c r="E1" s="1390"/>
      <c r="F1" s="1390"/>
      <c r="G1" s="1390"/>
      <c r="H1" s="1390"/>
      <c r="I1" s="1390"/>
      <c r="J1" s="1390"/>
      <c r="K1" s="1390"/>
      <c r="L1" s="1390"/>
      <c r="M1" s="1390"/>
      <c r="N1" s="1390"/>
      <c r="O1" s="1390"/>
      <c r="P1" s="1390"/>
      <c r="Q1" s="1390"/>
      <c r="R1" s="69"/>
      <c r="S1" s="69"/>
      <c r="T1" s="69"/>
      <c r="U1" s="1391" t="s">
        <v>106</v>
      </c>
      <c r="V1" s="1391"/>
    </row>
    <row r="2" spans="1:22" ht="14.85" customHeight="1" x14ac:dyDescent="0.25">
      <c r="A2" s="1390"/>
      <c r="B2" s="1390"/>
      <c r="C2" s="1390"/>
      <c r="D2" s="1390"/>
      <c r="E2" s="1390"/>
      <c r="F2" s="1390"/>
      <c r="G2" s="1390"/>
      <c r="H2" s="1390"/>
      <c r="I2" s="1390"/>
      <c r="J2" s="1390"/>
      <c r="K2" s="1390"/>
      <c r="L2" s="1390"/>
      <c r="M2" s="1390"/>
      <c r="N2" s="1390"/>
      <c r="O2" s="1390"/>
      <c r="P2" s="1390"/>
      <c r="Q2" s="1390"/>
      <c r="R2" s="1387" t="s">
        <v>414</v>
      </c>
      <c r="S2" s="1387"/>
      <c r="T2" s="113"/>
      <c r="U2" s="1387" t="s">
        <v>415</v>
      </c>
      <c r="V2" s="1387"/>
    </row>
    <row r="3" spans="1:22" ht="14.85" customHeight="1" x14ac:dyDescent="0.25">
      <c r="A3" s="1390"/>
      <c r="B3" s="1390"/>
      <c r="C3" s="1390"/>
      <c r="D3" s="1390"/>
      <c r="E3" s="1390"/>
      <c r="F3" s="1390"/>
      <c r="G3" s="1390"/>
      <c r="H3" s="1390"/>
      <c r="I3" s="1390"/>
      <c r="J3" s="1390"/>
      <c r="K3" s="1390"/>
      <c r="L3" s="1390"/>
      <c r="M3" s="1390"/>
      <c r="N3" s="1390"/>
      <c r="O3" s="1390"/>
      <c r="P3" s="1390"/>
      <c r="Q3" s="1390"/>
      <c r="R3" s="1389">
        <f>SUM(tblTEC_TDB_Data[H_Facturables])</f>
        <v>882.54999999999893</v>
      </c>
      <c r="S3" s="1389"/>
      <c r="T3" s="113"/>
      <c r="U3" s="1388">
        <f>SUM(tblTEC_TDB_Data[H_TEC])</f>
        <v>784.44999999999914</v>
      </c>
      <c r="V3" s="1388"/>
    </row>
    <row r="4" spans="1:22" ht="14.85" customHeight="1" x14ac:dyDescent="0.25">
      <c r="A4" s="1390"/>
      <c r="B4" s="1390"/>
      <c r="C4" s="1390"/>
      <c r="D4" s="1390"/>
      <c r="E4" s="1390"/>
      <c r="F4" s="1390"/>
      <c r="G4" s="1390"/>
      <c r="H4" s="1390"/>
      <c r="I4" s="1390"/>
      <c r="J4" s="1390"/>
      <c r="K4" s="1390"/>
      <c r="L4" s="1390"/>
      <c r="M4" s="1390"/>
      <c r="N4" s="1390"/>
      <c r="O4" s="1390"/>
      <c r="P4" s="1390"/>
      <c r="Q4" s="1390"/>
      <c r="R4" s="113"/>
      <c r="S4" s="113"/>
      <c r="T4" s="113"/>
      <c r="U4" s="113"/>
      <c r="V4" s="113"/>
    </row>
    <row r="5" spans="1:22" ht="16.5" customHeight="1" x14ac:dyDescent="0.25">
      <c r="A5" s="1390"/>
      <c r="B5" s="1390"/>
      <c r="C5" s="1390"/>
      <c r="D5" s="1390"/>
      <c r="E5" s="1390"/>
      <c r="F5" s="1390"/>
      <c r="G5" s="1390"/>
      <c r="H5" s="1390"/>
      <c r="I5" s="1390"/>
      <c r="J5" s="1390"/>
      <c r="K5" s="1390"/>
      <c r="L5" s="1390"/>
      <c r="M5" s="1390"/>
      <c r="N5" s="1390"/>
      <c r="O5" s="1390"/>
      <c r="P5" s="1390"/>
      <c r="Q5" s="1390"/>
      <c r="R5" s="113"/>
      <c r="S5" s="113"/>
      <c r="T5" s="113"/>
      <c r="U5" s="72"/>
      <c r="V5" s="122">
        <f ca="1">NOW()</f>
        <v>45540.691968402774</v>
      </c>
    </row>
  </sheetData>
  <mergeCells count="6">
    <mergeCell ref="U2:V2"/>
    <mergeCell ref="U3:V3"/>
    <mergeCell ref="R2:S2"/>
    <mergeCell ref="R3:S3"/>
    <mergeCell ref="A1:Q5"/>
    <mergeCell ref="U1:V1"/>
  </mergeCells>
  <pageMargins left="0.7" right="0.7" top="0.75" bottom="0.75" header="0.3" footer="0.3"/>
  <pageSetup orientation="portrait" horizontalDpi="4294967293"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74A24-9881-42D9-B58F-AE4E64B77359}">
  <sheetPr codeName="wshTEC_TDB_Data"/>
  <dimension ref="A1:S861"/>
  <sheetViews>
    <sheetView zoomScale="90" zoomScaleNormal="90" workbookViewId="0">
      <pane ySplit="1" topLeftCell="A7" activePane="bottomLeft" state="frozen"/>
      <selection activeCell="S49" sqref="S49"/>
      <selection pane="bottomLeft" activeCell="D1" sqref="D1:D1048576"/>
    </sheetView>
  </sheetViews>
  <sheetFormatPr baseColWidth="10" defaultRowHeight="15" x14ac:dyDescent="0.25"/>
  <cols>
    <col min="1" max="1" width="8.7109375" style="1" customWidth="1"/>
    <col min="2" max="2" width="8.7109375" customWidth="1"/>
    <col min="3" max="3" width="11.7109375" style="1086" customWidth="1"/>
    <col min="4" max="4" width="55.7109375" customWidth="1"/>
    <col min="5" max="5" width="14" style="182" bestFit="1" customWidth="1"/>
    <col min="6" max="6" width="17.140625" bestFit="1" customWidth="1"/>
    <col min="7" max="7" width="15.7109375" bestFit="1" customWidth="1"/>
    <col min="8" max="8" width="15.28515625" bestFit="1" customWidth="1"/>
    <col min="9" max="9" width="15.7109375" bestFit="1" customWidth="1"/>
    <col min="10" max="10" width="11.5703125" bestFit="1" customWidth="1"/>
    <col min="11" max="11" width="17.5703125" bestFit="1" customWidth="1"/>
    <col min="12" max="12" width="11.140625" bestFit="1" customWidth="1"/>
    <col min="13" max="13" width="16.140625" bestFit="1" customWidth="1"/>
    <col min="14" max="14" width="11.28515625" bestFit="1" customWidth="1"/>
    <col min="15" max="15" width="9.140625" bestFit="1" customWidth="1"/>
    <col min="16" max="16" width="13.42578125" bestFit="1" customWidth="1"/>
    <col min="17" max="17" width="12.85546875" customWidth="1"/>
    <col min="18" max="19" width="11.7109375" customWidth="1"/>
  </cols>
  <sheetData>
    <row r="1" spans="1:19" s="4" customFormat="1" x14ac:dyDescent="0.25">
      <c r="A1" s="67" t="s">
        <v>136</v>
      </c>
      <c r="B1" s="68" t="s">
        <v>138</v>
      </c>
      <c r="C1" s="1107" t="s">
        <v>2</v>
      </c>
      <c r="D1" s="68" t="s">
        <v>151</v>
      </c>
      <c r="E1" s="100" t="s">
        <v>500</v>
      </c>
      <c r="F1" s="68" t="s">
        <v>141</v>
      </c>
      <c r="G1" s="68" t="s">
        <v>142</v>
      </c>
      <c r="H1" s="310" t="s">
        <v>499</v>
      </c>
      <c r="I1" s="100" t="s">
        <v>501</v>
      </c>
      <c r="J1" s="100" t="s">
        <v>505</v>
      </c>
      <c r="K1" s="100" t="s">
        <v>502</v>
      </c>
      <c r="L1" s="100" t="s">
        <v>503</v>
      </c>
      <c r="M1" s="100" t="s">
        <v>506</v>
      </c>
      <c r="N1" s="100" t="s">
        <v>504</v>
      </c>
      <c r="O1" s="67" t="s">
        <v>411</v>
      </c>
      <c r="P1" s="71" t="s">
        <v>412</v>
      </c>
      <c r="Q1" s="71" t="s">
        <v>413</v>
      </c>
      <c r="R1" s="71" t="s">
        <v>508</v>
      </c>
      <c r="S1" s="71" t="s">
        <v>507</v>
      </c>
    </row>
    <row r="2" spans="1:19" x14ac:dyDescent="0.25">
      <c r="A2" s="104">
        <v>1</v>
      </c>
      <c r="B2" s="104" t="s">
        <v>11640</v>
      </c>
      <c r="C2" s="1086">
        <v>45475</v>
      </c>
      <c r="D2" s="109" t="s">
        <v>15787</v>
      </c>
      <c r="E2" s="602">
        <v>0.25</v>
      </c>
      <c r="F2" s="102" t="s">
        <v>152</v>
      </c>
      <c r="G2" s="102" t="s">
        <v>152</v>
      </c>
      <c r="H2" s="102" t="s">
        <v>9221</v>
      </c>
      <c r="I2" s="105">
        <f>IF(tblTEC_TDB_Data[[#This Row],[EstDetruite]],E2,0)</f>
        <v>0</v>
      </c>
      <c r="J2" s="106">
        <f>tblTEC_TDB_Data[[#This Row],[H_Saisies]]-tblTEC_TDB_Data[[#This Row],[H_Détruites]]</f>
        <v>0.25</v>
      </c>
      <c r="K2" s="106">
        <f>IF(tblTEC_TDB_Data[[#This Row],[EstFacturable]]="VRAI",(E2-I2),0)</f>
        <v>0.25</v>
      </c>
      <c r="L2" s="105">
        <f>(E2-I2)-K2</f>
        <v>0</v>
      </c>
      <c r="M2" s="105">
        <f>IF(G2="VRAI",J2,0)</f>
        <v>0.25</v>
      </c>
      <c r="N2" s="107">
        <f>MAX(tblTEC_TDB_Data[[#This Row],[H_Facturables]]-tblTEC_TDB_Data[[#This Row],[H_Facturées]],0)</f>
        <v>0</v>
      </c>
      <c r="O2" s="101">
        <f ca="1">ROUND(INT(NOW()-tblTEC_TDB_Data[[#This Row],[Date]]),0)</f>
        <v>65</v>
      </c>
      <c r="P2" s="108">
        <f ca="1">IF(tblTEC_TDB_Data[[#This Row],[Âge]]&lt;=30,N2,0)</f>
        <v>0</v>
      </c>
      <c r="Q2" s="108">
        <f ca="1">IF(AND(tblTEC_TDB_Data[[#This Row],[Âge]]&gt;30,tblTEC_TDB_Data[[#This Row],[Âge]]&lt;=60),N2,0)</f>
        <v>0</v>
      </c>
      <c r="R2" s="108">
        <f ca="1">IF(AND(tblTEC_TDB_Data[[#This Row],[Âge]]&gt;60,tblTEC_TDB_Data[[#This Row],[Âge]]&lt;=90),N2,0)</f>
        <v>0</v>
      </c>
      <c r="S2" s="108">
        <f ca="1">IF(tblTEC_TDB_Data[[#This Row],[Âge]]&gt;90,N2,0)</f>
        <v>0</v>
      </c>
    </row>
    <row r="3" spans="1:19" x14ac:dyDescent="0.25">
      <c r="A3" s="104">
        <v>2</v>
      </c>
      <c r="B3" s="104" t="s">
        <v>11640</v>
      </c>
      <c r="C3" s="1086">
        <v>45475</v>
      </c>
      <c r="D3" s="109" t="s">
        <v>15798</v>
      </c>
      <c r="E3" s="602">
        <v>3.75</v>
      </c>
      <c r="F3" s="102" t="s">
        <v>152</v>
      </c>
      <c r="G3" s="102" t="s">
        <v>9221</v>
      </c>
      <c r="H3" s="102" t="s">
        <v>9221</v>
      </c>
      <c r="I3" s="105">
        <f>IF(tblTEC_TDB_Data[[#This Row],[EstDetruite]],E3,0)</f>
        <v>0</v>
      </c>
      <c r="J3" s="106">
        <f>tblTEC_TDB_Data[[#This Row],[H_Saisies]]-tblTEC_TDB_Data[[#This Row],[H_Détruites]]</f>
        <v>3.75</v>
      </c>
      <c r="K3" s="106">
        <f>IF(tblTEC_TDB_Data[[#This Row],[EstFacturable]]="VRAI",(E3-I3),0)</f>
        <v>3.75</v>
      </c>
      <c r="L3" s="105">
        <f t="shared" ref="L3:L66" si="0">(E3-I3)-K3</f>
        <v>0</v>
      </c>
      <c r="M3" s="105">
        <f t="shared" ref="M3:M66" si="1">IF(G3="VRAI",J3,0)</f>
        <v>0</v>
      </c>
      <c r="N3" s="107">
        <f>MAX(tblTEC_TDB_Data[[#This Row],[H_Facturables]]-tblTEC_TDB_Data[[#This Row],[H_Facturées]],0)</f>
        <v>3.75</v>
      </c>
      <c r="O3" s="101">
        <f ca="1">ROUND(INT(NOW()-tblTEC_TDB_Data[[#This Row],[Date]]),0)</f>
        <v>65</v>
      </c>
      <c r="P3" s="108">
        <f ca="1">IF(tblTEC_TDB_Data[[#This Row],[Âge]]&lt;=30,N3,0)</f>
        <v>0</v>
      </c>
      <c r="Q3" s="108">
        <f ca="1">IF(AND(tblTEC_TDB_Data[[#This Row],[Âge]]&gt;30,tblTEC_TDB_Data[[#This Row],[Âge]]&lt;=60),N3,0)</f>
        <v>0</v>
      </c>
      <c r="R3" s="108">
        <f ca="1">IF(AND(tblTEC_TDB_Data[[#This Row],[Âge]]&gt;60,tblTEC_TDB_Data[[#This Row],[Âge]]&lt;=90),N3,0)</f>
        <v>3.75</v>
      </c>
      <c r="S3" s="108">
        <f ca="1">IF(tblTEC_TDB_Data[[#This Row],[Âge]]&gt;90,N3,0)</f>
        <v>0</v>
      </c>
    </row>
    <row r="4" spans="1:19" x14ac:dyDescent="0.25">
      <c r="A4" s="104">
        <v>3</v>
      </c>
      <c r="B4" s="104" t="s">
        <v>11640</v>
      </c>
      <c r="C4" s="1086">
        <v>45475</v>
      </c>
      <c r="D4" s="109" t="s">
        <v>16682</v>
      </c>
      <c r="E4" s="602">
        <v>0.25</v>
      </c>
      <c r="F4" s="102" t="s">
        <v>152</v>
      </c>
      <c r="G4" s="102" t="s">
        <v>152</v>
      </c>
      <c r="H4" s="102" t="s">
        <v>9221</v>
      </c>
      <c r="I4" s="105">
        <f>IF(tblTEC_TDB_Data[[#This Row],[EstDetruite]],E4,0)</f>
        <v>0</v>
      </c>
      <c r="J4" s="106">
        <f>tblTEC_TDB_Data[[#This Row],[H_Saisies]]-tblTEC_TDB_Data[[#This Row],[H_Détruites]]</f>
        <v>0.25</v>
      </c>
      <c r="K4" s="106">
        <f>IF(tblTEC_TDB_Data[[#This Row],[EstFacturable]]="VRAI",(E4-I4),0)</f>
        <v>0.25</v>
      </c>
      <c r="L4" s="105">
        <f t="shared" si="0"/>
        <v>0</v>
      </c>
      <c r="M4" s="105">
        <f t="shared" si="1"/>
        <v>0.25</v>
      </c>
      <c r="N4" s="107">
        <f>MAX(tblTEC_TDB_Data[[#This Row],[H_Facturables]]-tblTEC_TDB_Data[[#This Row],[H_Facturées]],0)</f>
        <v>0</v>
      </c>
      <c r="O4" s="101">
        <f ca="1">ROUND(INT(NOW()-tblTEC_TDB_Data[[#This Row],[Date]]),0)</f>
        <v>65</v>
      </c>
      <c r="P4" s="108">
        <f ca="1">IF(tblTEC_TDB_Data[[#This Row],[Âge]]&lt;=30,N4,0)</f>
        <v>0</v>
      </c>
      <c r="Q4" s="108">
        <f ca="1">IF(AND(tblTEC_TDB_Data[[#This Row],[Âge]]&gt;30,tblTEC_TDB_Data[[#This Row],[Âge]]&lt;=60),N4,0)</f>
        <v>0</v>
      </c>
      <c r="R4" s="108">
        <f ca="1">IF(AND(tblTEC_TDB_Data[[#This Row],[Âge]]&gt;60,tblTEC_TDB_Data[[#This Row],[Âge]]&lt;=90),N4,0)</f>
        <v>0</v>
      </c>
      <c r="S4" s="108">
        <f ca="1">IF(tblTEC_TDB_Data[[#This Row],[Âge]]&gt;90,N4,0)</f>
        <v>0</v>
      </c>
    </row>
    <row r="5" spans="1:19" x14ac:dyDescent="0.25">
      <c r="A5" s="104">
        <v>4</v>
      </c>
      <c r="B5" s="104" t="s">
        <v>11640</v>
      </c>
      <c r="C5" s="1086">
        <v>45476</v>
      </c>
      <c r="D5" s="109" t="s">
        <v>11481</v>
      </c>
      <c r="E5" s="602">
        <v>0.5</v>
      </c>
      <c r="F5" s="102" t="s">
        <v>152</v>
      </c>
      <c r="G5" s="102" t="s">
        <v>9221</v>
      </c>
      <c r="H5" s="102" t="s">
        <v>9221</v>
      </c>
      <c r="I5" s="105">
        <f>IF(tblTEC_TDB_Data[[#This Row],[EstDetruite]],E5,0)</f>
        <v>0</v>
      </c>
      <c r="J5" s="106">
        <f>tblTEC_TDB_Data[[#This Row],[H_Saisies]]-tblTEC_TDB_Data[[#This Row],[H_Détruites]]</f>
        <v>0.5</v>
      </c>
      <c r="K5" s="106">
        <f>IF(tblTEC_TDB_Data[[#This Row],[EstFacturable]]="VRAI",(E5-I5),0)</f>
        <v>0.5</v>
      </c>
      <c r="L5" s="105">
        <f t="shared" si="0"/>
        <v>0</v>
      </c>
      <c r="M5" s="105">
        <f t="shared" si="1"/>
        <v>0</v>
      </c>
      <c r="N5" s="107">
        <f>MAX(tblTEC_TDB_Data[[#This Row],[H_Facturables]]-tblTEC_TDB_Data[[#This Row],[H_Facturées]],0)</f>
        <v>0.5</v>
      </c>
      <c r="O5" s="101">
        <f ca="1">ROUND(INT(NOW()-tblTEC_TDB_Data[[#This Row],[Date]]),0)</f>
        <v>64</v>
      </c>
      <c r="P5" s="108">
        <f ca="1">IF(tblTEC_TDB_Data[[#This Row],[Âge]]&lt;=30,N5,0)</f>
        <v>0</v>
      </c>
      <c r="Q5" s="108">
        <f ca="1">IF(AND(tblTEC_TDB_Data[[#This Row],[Âge]]&gt;30,tblTEC_TDB_Data[[#This Row],[Âge]]&lt;=60),N5,0)</f>
        <v>0</v>
      </c>
      <c r="R5" s="108">
        <f ca="1">IF(AND(tblTEC_TDB_Data[[#This Row],[Âge]]&gt;60,tblTEC_TDB_Data[[#This Row],[Âge]]&lt;=90),N5,0)</f>
        <v>0.5</v>
      </c>
      <c r="S5" s="108">
        <f ca="1">IF(tblTEC_TDB_Data[[#This Row],[Âge]]&gt;90,N5,0)</f>
        <v>0</v>
      </c>
    </row>
    <row r="6" spans="1:19" x14ac:dyDescent="0.25">
      <c r="A6" s="104">
        <v>5</v>
      </c>
      <c r="B6" s="104" t="s">
        <v>11640</v>
      </c>
      <c r="C6" s="1086">
        <v>45476</v>
      </c>
      <c r="D6" s="109" t="s">
        <v>15798</v>
      </c>
      <c r="E6" s="602">
        <v>0.25</v>
      </c>
      <c r="F6" s="102" t="s">
        <v>152</v>
      </c>
      <c r="G6" s="102" t="s">
        <v>9221</v>
      </c>
      <c r="H6" s="102" t="s">
        <v>9221</v>
      </c>
      <c r="I6" s="105">
        <f>IF(tblTEC_TDB_Data[[#This Row],[EstDetruite]],E6,0)</f>
        <v>0</v>
      </c>
      <c r="J6" s="106">
        <f>tblTEC_TDB_Data[[#This Row],[H_Saisies]]-tblTEC_TDB_Data[[#This Row],[H_Détruites]]</f>
        <v>0.25</v>
      </c>
      <c r="K6" s="106">
        <f>IF(tblTEC_TDB_Data[[#This Row],[EstFacturable]]="VRAI",(E6-I6),0)</f>
        <v>0.25</v>
      </c>
      <c r="L6" s="105">
        <f t="shared" si="0"/>
        <v>0</v>
      </c>
      <c r="M6" s="105">
        <f t="shared" si="1"/>
        <v>0</v>
      </c>
      <c r="N6" s="107">
        <f>MAX(tblTEC_TDB_Data[[#This Row],[H_Facturables]]-tblTEC_TDB_Data[[#This Row],[H_Facturées]],0)</f>
        <v>0.25</v>
      </c>
      <c r="O6" s="101">
        <f ca="1">ROUND(INT(NOW()-tblTEC_TDB_Data[[#This Row],[Date]]),0)</f>
        <v>64</v>
      </c>
      <c r="P6" s="108">
        <f ca="1">IF(tblTEC_TDB_Data[[#This Row],[Âge]]&lt;=30,N6,0)</f>
        <v>0</v>
      </c>
      <c r="Q6" s="108">
        <f ca="1">IF(AND(tblTEC_TDB_Data[[#This Row],[Âge]]&gt;30,tblTEC_TDB_Data[[#This Row],[Âge]]&lt;=60),N6,0)</f>
        <v>0</v>
      </c>
      <c r="R6" s="108">
        <f ca="1">IF(AND(tblTEC_TDB_Data[[#This Row],[Âge]]&gt;60,tblTEC_TDB_Data[[#This Row],[Âge]]&lt;=90),N6,0)</f>
        <v>0.25</v>
      </c>
      <c r="S6" s="108">
        <f ca="1">IF(tblTEC_TDB_Data[[#This Row],[Âge]]&gt;90,N6,0)</f>
        <v>0</v>
      </c>
    </row>
    <row r="7" spans="1:19" x14ac:dyDescent="0.25">
      <c r="A7" s="104">
        <v>6</v>
      </c>
      <c r="B7" s="104" t="s">
        <v>11640</v>
      </c>
      <c r="C7" s="1086">
        <v>45476</v>
      </c>
      <c r="D7" s="109" t="s">
        <v>19373</v>
      </c>
      <c r="E7" s="602">
        <v>1</v>
      </c>
      <c r="F7" s="102" t="s">
        <v>152</v>
      </c>
      <c r="G7" s="102" t="s">
        <v>9221</v>
      </c>
      <c r="H7" s="102" t="s">
        <v>9221</v>
      </c>
      <c r="I7" s="105">
        <f>IF(tblTEC_TDB_Data[[#This Row],[EstDetruite]],E7,0)</f>
        <v>0</v>
      </c>
      <c r="J7" s="106">
        <f>tblTEC_TDB_Data[[#This Row],[H_Saisies]]-tblTEC_TDB_Data[[#This Row],[H_Détruites]]</f>
        <v>1</v>
      </c>
      <c r="K7" s="106">
        <f>IF(tblTEC_TDB_Data[[#This Row],[EstFacturable]]="VRAI",(E7-I7),0)</f>
        <v>1</v>
      </c>
      <c r="L7" s="105">
        <f t="shared" si="0"/>
        <v>0</v>
      </c>
      <c r="M7" s="105">
        <f t="shared" si="1"/>
        <v>0</v>
      </c>
      <c r="N7" s="107">
        <f>MAX(tblTEC_TDB_Data[[#This Row],[H_Facturables]]-tblTEC_TDB_Data[[#This Row],[H_Facturées]],0)</f>
        <v>1</v>
      </c>
      <c r="O7" s="101">
        <f ca="1">ROUND(INT(NOW()-tblTEC_TDB_Data[[#This Row],[Date]]),0)</f>
        <v>64</v>
      </c>
      <c r="P7" s="108">
        <f ca="1">IF(tblTEC_TDB_Data[[#This Row],[Âge]]&lt;=30,N7,0)</f>
        <v>0</v>
      </c>
      <c r="Q7" s="108">
        <f ca="1">IF(AND(tblTEC_TDB_Data[[#This Row],[Âge]]&gt;30,tblTEC_TDB_Data[[#This Row],[Âge]]&lt;=60),N7,0)</f>
        <v>0</v>
      </c>
      <c r="R7" s="108">
        <f ca="1">IF(AND(tblTEC_TDB_Data[[#This Row],[Âge]]&gt;60,tblTEC_TDB_Data[[#This Row],[Âge]]&lt;=90),N7,0)</f>
        <v>1</v>
      </c>
      <c r="S7" s="108">
        <f ca="1">IF(tblTEC_TDB_Data[[#This Row],[Âge]]&gt;90,N7,0)</f>
        <v>0</v>
      </c>
    </row>
    <row r="8" spans="1:19" x14ac:dyDescent="0.25">
      <c r="A8" s="104">
        <v>7</v>
      </c>
      <c r="B8" s="104" t="s">
        <v>11640</v>
      </c>
      <c r="C8" s="1086">
        <v>45481</v>
      </c>
      <c r="D8" s="109" t="s">
        <v>18994</v>
      </c>
      <c r="E8" s="602">
        <v>0.75</v>
      </c>
      <c r="F8" s="102" t="s">
        <v>152</v>
      </c>
      <c r="G8" s="102" t="s">
        <v>152</v>
      </c>
      <c r="H8" s="102" t="s">
        <v>9221</v>
      </c>
      <c r="I8" s="105">
        <f>IF(tblTEC_TDB_Data[[#This Row],[EstDetruite]],E8,0)</f>
        <v>0</v>
      </c>
      <c r="J8" s="106">
        <f>tblTEC_TDB_Data[[#This Row],[H_Saisies]]-tblTEC_TDB_Data[[#This Row],[H_Détruites]]</f>
        <v>0.75</v>
      </c>
      <c r="K8" s="106">
        <f>IF(tblTEC_TDB_Data[[#This Row],[EstFacturable]]="VRAI",(E8-I8),0)</f>
        <v>0.75</v>
      </c>
      <c r="L8" s="105">
        <f t="shared" si="0"/>
        <v>0</v>
      </c>
      <c r="M8" s="105">
        <f t="shared" si="1"/>
        <v>0.75</v>
      </c>
      <c r="N8" s="107">
        <f>MAX(tblTEC_TDB_Data[[#This Row],[H_Facturables]]-tblTEC_TDB_Data[[#This Row],[H_Facturées]],0)</f>
        <v>0</v>
      </c>
      <c r="O8" s="101">
        <f ca="1">ROUND(INT(NOW()-tblTEC_TDB_Data[[#This Row],[Date]]),0)</f>
        <v>59</v>
      </c>
      <c r="P8" s="108">
        <f ca="1">IF(tblTEC_TDB_Data[[#This Row],[Âge]]&lt;=30,N8,0)</f>
        <v>0</v>
      </c>
      <c r="Q8" s="108">
        <f ca="1">IF(AND(tblTEC_TDB_Data[[#This Row],[Âge]]&gt;30,tblTEC_TDB_Data[[#This Row],[Âge]]&lt;=60),N8,0)</f>
        <v>0</v>
      </c>
      <c r="R8" s="108">
        <f ca="1">IF(AND(tblTEC_TDB_Data[[#This Row],[Âge]]&gt;60,tblTEC_TDB_Data[[#This Row],[Âge]]&lt;=90),N8,0)</f>
        <v>0</v>
      </c>
      <c r="S8" s="108">
        <f ca="1">IF(tblTEC_TDB_Data[[#This Row],[Âge]]&gt;90,N8,0)</f>
        <v>0</v>
      </c>
    </row>
    <row r="9" spans="1:19" x14ac:dyDescent="0.25">
      <c r="A9" s="104">
        <v>8</v>
      </c>
      <c r="B9" s="104" t="s">
        <v>11640</v>
      </c>
      <c r="C9" s="1086">
        <v>45481</v>
      </c>
      <c r="D9" s="109" t="s">
        <v>15787</v>
      </c>
      <c r="E9" s="602">
        <v>2.25</v>
      </c>
      <c r="F9" s="102" t="s">
        <v>152</v>
      </c>
      <c r="G9" s="102" t="s">
        <v>152</v>
      </c>
      <c r="H9" s="102" t="s">
        <v>9221</v>
      </c>
      <c r="I9" s="105">
        <f>IF(tblTEC_TDB_Data[[#This Row],[EstDetruite]],E9,0)</f>
        <v>0</v>
      </c>
      <c r="J9" s="106">
        <f>tblTEC_TDB_Data[[#This Row],[H_Saisies]]-tblTEC_TDB_Data[[#This Row],[H_Détruites]]</f>
        <v>2.25</v>
      </c>
      <c r="K9" s="106">
        <f>IF(tblTEC_TDB_Data[[#This Row],[EstFacturable]]="VRAI",(E9-I9),0)</f>
        <v>2.25</v>
      </c>
      <c r="L9" s="105">
        <f t="shared" si="0"/>
        <v>0</v>
      </c>
      <c r="M9" s="105">
        <f t="shared" si="1"/>
        <v>2.25</v>
      </c>
      <c r="N9" s="107">
        <f>MAX(tblTEC_TDB_Data[[#This Row],[H_Facturables]]-tblTEC_TDB_Data[[#This Row],[H_Facturées]],0)</f>
        <v>0</v>
      </c>
      <c r="O9" s="101">
        <f ca="1">ROUND(INT(NOW()-tblTEC_TDB_Data[[#This Row],[Date]]),0)</f>
        <v>59</v>
      </c>
      <c r="P9" s="108">
        <f ca="1">IF(tblTEC_TDB_Data[[#This Row],[Âge]]&lt;=30,N9,0)</f>
        <v>0</v>
      </c>
      <c r="Q9" s="108">
        <f ca="1">IF(AND(tblTEC_TDB_Data[[#This Row],[Âge]]&gt;30,tblTEC_TDB_Data[[#This Row],[Âge]]&lt;=60),N9,0)</f>
        <v>0</v>
      </c>
      <c r="R9" s="108">
        <f ca="1">IF(AND(tblTEC_TDB_Data[[#This Row],[Âge]]&gt;60,tblTEC_TDB_Data[[#This Row],[Âge]]&lt;=90),N9,0)</f>
        <v>0</v>
      </c>
      <c r="S9" s="108">
        <f ca="1">IF(tblTEC_TDB_Data[[#This Row],[Âge]]&gt;90,N9,0)</f>
        <v>0</v>
      </c>
    </row>
    <row r="10" spans="1:19" x14ac:dyDescent="0.25">
      <c r="A10" s="104">
        <v>9</v>
      </c>
      <c r="B10" s="104" t="s">
        <v>11640</v>
      </c>
      <c r="C10" s="1086">
        <v>45481</v>
      </c>
      <c r="D10" s="109" t="s">
        <v>15787</v>
      </c>
      <c r="E10" s="602">
        <v>0.25</v>
      </c>
      <c r="F10" s="102" t="s">
        <v>152</v>
      </c>
      <c r="G10" s="102" t="s">
        <v>152</v>
      </c>
      <c r="H10" s="102" t="s">
        <v>9221</v>
      </c>
      <c r="I10" s="105">
        <f>IF(tblTEC_TDB_Data[[#This Row],[EstDetruite]],E10,0)</f>
        <v>0</v>
      </c>
      <c r="J10" s="106">
        <f>tblTEC_TDB_Data[[#This Row],[H_Saisies]]-tblTEC_TDB_Data[[#This Row],[H_Détruites]]</f>
        <v>0.25</v>
      </c>
      <c r="K10" s="106">
        <f>IF(tblTEC_TDB_Data[[#This Row],[EstFacturable]]="VRAI",(E10-I10),0)</f>
        <v>0.25</v>
      </c>
      <c r="L10" s="105">
        <f t="shared" si="0"/>
        <v>0</v>
      </c>
      <c r="M10" s="105">
        <f t="shared" si="1"/>
        <v>0.25</v>
      </c>
      <c r="N10" s="107">
        <f>MAX(tblTEC_TDB_Data[[#This Row],[H_Facturables]]-tblTEC_TDB_Data[[#This Row],[H_Facturées]],0)</f>
        <v>0</v>
      </c>
      <c r="O10" s="101">
        <f ca="1">ROUND(INT(NOW()-tblTEC_TDB_Data[[#This Row],[Date]]),0)</f>
        <v>59</v>
      </c>
      <c r="P10" s="108">
        <f ca="1">IF(tblTEC_TDB_Data[[#This Row],[Âge]]&lt;=30,N10,0)</f>
        <v>0</v>
      </c>
      <c r="Q10" s="108">
        <f ca="1">IF(AND(tblTEC_TDB_Data[[#This Row],[Âge]]&gt;30,tblTEC_TDB_Data[[#This Row],[Âge]]&lt;=60),N10,0)</f>
        <v>0</v>
      </c>
      <c r="R10" s="108">
        <f ca="1">IF(AND(tblTEC_TDB_Data[[#This Row],[Âge]]&gt;60,tblTEC_TDB_Data[[#This Row],[Âge]]&lt;=90),N10,0)</f>
        <v>0</v>
      </c>
      <c r="S10" s="108">
        <f ca="1">IF(tblTEC_TDB_Data[[#This Row],[Âge]]&gt;90,N10,0)</f>
        <v>0</v>
      </c>
    </row>
    <row r="11" spans="1:19" x14ac:dyDescent="0.25">
      <c r="A11" s="104">
        <v>10</v>
      </c>
      <c r="B11" s="104" t="s">
        <v>11640</v>
      </c>
      <c r="C11" s="1086">
        <v>45481</v>
      </c>
      <c r="D11" s="109" t="s">
        <v>16682</v>
      </c>
      <c r="E11" s="602">
        <v>0.25</v>
      </c>
      <c r="F11" s="102" t="s">
        <v>152</v>
      </c>
      <c r="G11" s="102" t="s">
        <v>152</v>
      </c>
      <c r="H11" s="102" t="s">
        <v>9221</v>
      </c>
      <c r="I11" s="105">
        <f>IF(tblTEC_TDB_Data[[#This Row],[EstDetruite]],E11,0)</f>
        <v>0</v>
      </c>
      <c r="J11" s="106">
        <f>tblTEC_TDB_Data[[#This Row],[H_Saisies]]-tblTEC_TDB_Data[[#This Row],[H_Détruites]]</f>
        <v>0.25</v>
      </c>
      <c r="K11" s="106">
        <f>IF(tblTEC_TDB_Data[[#This Row],[EstFacturable]]="VRAI",(E11-I11),0)</f>
        <v>0.25</v>
      </c>
      <c r="L11" s="105">
        <f t="shared" si="0"/>
        <v>0</v>
      </c>
      <c r="M11" s="105">
        <f t="shared" si="1"/>
        <v>0.25</v>
      </c>
      <c r="N11" s="107">
        <f>MAX(tblTEC_TDB_Data[[#This Row],[H_Facturables]]-tblTEC_TDB_Data[[#This Row],[H_Facturées]],0)</f>
        <v>0</v>
      </c>
      <c r="O11" s="101">
        <f ca="1">ROUND(INT(NOW()-tblTEC_TDB_Data[[#This Row],[Date]]),0)</f>
        <v>59</v>
      </c>
      <c r="P11" s="108">
        <f ca="1">IF(tblTEC_TDB_Data[[#This Row],[Âge]]&lt;=30,N11,0)</f>
        <v>0</v>
      </c>
      <c r="Q11" s="108">
        <f ca="1">IF(AND(tblTEC_TDB_Data[[#This Row],[Âge]]&gt;30,tblTEC_TDB_Data[[#This Row],[Âge]]&lt;=60),N11,0)</f>
        <v>0</v>
      </c>
      <c r="R11" s="108">
        <f ca="1">IF(AND(tblTEC_TDB_Data[[#This Row],[Âge]]&gt;60,tblTEC_TDB_Data[[#This Row],[Âge]]&lt;=90),N11,0)</f>
        <v>0</v>
      </c>
      <c r="S11" s="108">
        <f ca="1">IF(tblTEC_TDB_Data[[#This Row],[Âge]]&gt;90,N11,0)</f>
        <v>0</v>
      </c>
    </row>
    <row r="12" spans="1:19" x14ac:dyDescent="0.25">
      <c r="A12" s="104">
        <v>11</v>
      </c>
      <c r="B12" s="104" t="s">
        <v>11640</v>
      </c>
      <c r="C12" s="1086">
        <v>45483</v>
      </c>
      <c r="D12" s="109" t="s">
        <v>16682</v>
      </c>
      <c r="E12" s="602">
        <v>4</v>
      </c>
      <c r="F12" s="102" t="s">
        <v>152</v>
      </c>
      <c r="G12" s="102" t="s">
        <v>152</v>
      </c>
      <c r="H12" s="102" t="s">
        <v>9221</v>
      </c>
      <c r="I12" s="105">
        <f>IF(tblTEC_TDB_Data[[#This Row],[EstDetruite]],E12,0)</f>
        <v>0</v>
      </c>
      <c r="J12" s="106">
        <f>tblTEC_TDB_Data[[#This Row],[H_Saisies]]-tblTEC_TDB_Data[[#This Row],[H_Détruites]]</f>
        <v>4</v>
      </c>
      <c r="K12" s="106">
        <f>IF(tblTEC_TDB_Data[[#This Row],[EstFacturable]]="VRAI",(E12-I12),0)</f>
        <v>4</v>
      </c>
      <c r="L12" s="105">
        <f t="shared" si="0"/>
        <v>0</v>
      </c>
      <c r="M12" s="105">
        <f t="shared" si="1"/>
        <v>4</v>
      </c>
      <c r="N12" s="107">
        <f>MAX(tblTEC_TDB_Data[[#This Row],[H_Facturables]]-tblTEC_TDB_Data[[#This Row],[H_Facturées]],0)</f>
        <v>0</v>
      </c>
      <c r="O12" s="101">
        <f ca="1">ROUND(INT(NOW()-tblTEC_TDB_Data[[#This Row],[Date]]),0)</f>
        <v>57</v>
      </c>
      <c r="P12" s="108">
        <f ca="1">IF(tblTEC_TDB_Data[[#This Row],[Âge]]&lt;=30,N12,0)</f>
        <v>0</v>
      </c>
      <c r="Q12" s="108">
        <f ca="1">IF(AND(tblTEC_TDB_Data[[#This Row],[Âge]]&gt;30,tblTEC_TDB_Data[[#This Row],[Âge]]&lt;=60),N12,0)</f>
        <v>0</v>
      </c>
      <c r="R12" s="108">
        <f ca="1">IF(AND(tblTEC_TDB_Data[[#This Row],[Âge]]&gt;60,tblTEC_TDB_Data[[#This Row],[Âge]]&lt;=90),N12,0)</f>
        <v>0</v>
      </c>
      <c r="S12" s="108">
        <f ca="1">IF(tblTEC_TDB_Data[[#This Row],[Âge]]&gt;90,N12,0)</f>
        <v>0</v>
      </c>
    </row>
    <row r="13" spans="1:19" x14ac:dyDescent="0.25">
      <c r="A13" s="104">
        <v>12</v>
      </c>
      <c r="B13" s="104" t="s">
        <v>11640</v>
      </c>
      <c r="C13" s="1086">
        <v>45483</v>
      </c>
      <c r="D13" s="109" t="s">
        <v>19373</v>
      </c>
      <c r="E13" s="602">
        <v>0.25</v>
      </c>
      <c r="F13" s="102" t="s">
        <v>152</v>
      </c>
      <c r="G13" s="102" t="s">
        <v>9221</v>
      </c>
      <c r="H13" s="102" t="s">
        <v>9221</v>
      </c>
      <c r="I13" s="105">
        <f>IF(tblTEC_TDB_Data[[#This Row],[EstDetruite]],E13,0)</f>
        <v>0</v>
      </c>
      <c r="J13" s="106">
        <f>tblTEC_TDB_Data[[#This Row],[H_Saisies]]-tblTEC_TDB_Data[[#This Row],[H_Détruites]]</f>
        <v>0.25</v>
      </c>
      <c r="K13" s="106">
        <f>IF(tblTEC_TDB_Data[[#This Row],[EstFacturable]]="VRAI",(E13-I13),0)</f>
        <v>0.25</v>
      </c>
      <c r="L13" s="105">
        <f t="shared" si="0"/>
        <v>0</v>
      </c>
      <c r="M13" s="105">
        <f t="shared" si="1"/>
        <v>0</v>
      </c>
      <c r="N13" s="107">
        <f>MAX(tblTEC_TDB_Data[[#This Row],[H_Facturables]]-tblTEC_TDB_Data[[#This Row],[H_Facturées]],0)</f>
        <v>0.25</v>
      </c>
      <c r="O13" s="101">
        <f ca="1">ROUND(INT(NOW()-tblTEC_TDB_Data[[#This Row],[Date]]),0)</f>
        <v>57</v>
      </c>
      <c r="P13" s="108">
        <f ca="1">IF(tblTEC_TDB_Data[[#This Row],[Âge]]&lt;=30,N13,0)</f>
        <v>0</v>
      </c>
      <c r="Q13" s="108">
        <f ca="1">IF(AND(tblTEC_TDB_Data[[#This Row],[Âge]]&gt;30,tblTEC_TDB_Data[[#This Row],[Âge]]&lt;=60),N13,0)</f>
        <v>0.25</v>
      </c>
      <c r="R13" s="108">
        <f ca="1">IF(AND(tblTEC_TDB_Data[[#This Row],[Âge]]&gt;60,tblTEC_TDB_Data[[#This Row],[Âge]]&lt;=90),N13,0)</f>
        <v>0</v>
      </c>
      <c r="S13" s="108">
        <f ca="1">IF(tblTEC_TDB_Data[[#This Row],[Âge]]&gt;90,N13,0)</f>
        <v>0</v>
      </c>
    </row>
    <row r="14" spans="1:19" x14ac:dyDescent="0.25">
      <c r="A14" s="104">
        <v>13</v>
      </c>
      <c r="B14" s="104" t="s">
        <v>11640</v>
      </c>
      <c r="C14" s="1086">
        <v>45484</v>
      </c>
      <c r="D14" s="109" t="s">
        <v>16682</v>
      </c>
      <c r="E14" s="602">
        <v>5</v>
      </c>
      <c r="F14" s="102" t="s">
        <v>152</v>
      </c>
      <c r="G14" s="102" t="s">
        <v>152</v>
      </c>
      <c r="H14" s="102" t="s">
        <v>9221</v>
      </c>
      <c r="I14" s="105">
        <f>IF(tblTEC_TDB_Data[[#This Row],[EstDetruite]],E14,0)</f>
        <v>0</v>
      </c>
      <c r="J14" s="106">
        <f>tblTEC_TDB_Data[[#This Row],[H_Saisies]]-tblTEC_TDB_Data[[#This Row],[H_Détruites]]</f>
        <v>5</v>
      </c>
      <c r="K14" s="106">
        <f>IF(tblTEC_TDB_Data[[#This Row],[EstFacturable]]="VRAI",(E14-I14),0)</f>
        <v>5</v>
      </c>
      <c r="L14" s="105">
        <f t="shared" si="0"/>
        <v>0</v>
      </c>
      <c r="M14" s="105">
        <f t="shared" si="1"/>
        <v>5</v>
      </c>
      <c r="N14" s="107">
        <f>MAX(tblTEC_TDB_Data[[#This Row],[H_Facturables]]-tblTEC_TDB_Data[[#This Row],[H_Facturées]],0)</f>
        <v>0</v>
      </c>
      <c r="O14" s="101">
        <f ca="1">ROUND(INT(NOW()-tblTEC_TDB_Data[[#This Row],[Date]]),0)</f>
        <v>56</v>
      </c>
      <c r="P14" s="108">
        <f ca="1">IF(tblTEC_TDB_Data[[#This Row],[Âge]]&lt;=30,N14,0)</f>
        <v>0</v>
      </c>
      <c r="Q14" s="108">
        <f ca="1">IF(AND(tblTEC_TDB_Data[[#This Row],[Âge]]&gt;30,tblTEC_TDB_Data[[#This Row],[Âge]]&lt;=60),N14,0)</f>
        <v>0</v>
      </c>
      <c r="R14" s="108">
        <f ca="1">IF(AND(tblTEC_TDB_Data[[#This Row],[Âge]]&gt;60,tblTEC_TDB_Data[[#This Row],[Âge]]&lt;=90),N14,0)</f>
        <v>0</v>
      </c>
      <c r="S14" s="108">
        <f ca="1">IF(tblTEC_TDB_Data[[#This Row],[Âge]]&gt;90,N14,0)</f>
        <v>0</v>
      </c>
    </row>
    <row r="15" spans="1:19" x14ac:dyDescent="0.25">
      <c r="A15" s="104">
        <v>14</v>
      </c>
      <c r="B15" s="104" t="s">
        <v>11640</v>
      </c>
      <c r="C15" s="1086">
        <v>45484</v>
      </c>
      <c r="D15" s="109" t="s">
        <v>19373</v>
      </c>
      <c r="E15" s="602">
        <v>0.5</v>
      </c>
      <c r="F15" s="102" t="s">
        <v>152</v>
      </c>
      <c r="G15" s="102" t="s">
        <v>9221</v>
      </c>
      <c r="H15" s="102" t="s">
        <v>9221</v>
      </c>
      <c r="I15" s="105">
        <f>IF(tblTEC_TDB_Data[[#This Row],[EstDetruite]],E15,0)</f>
        <v>0</v>
      </c>
      <c r="J15" s="106">
        <f>tblTEC_TDB_Data[[#This Row],[H_Saisies]]-tblTEC_TDB_Data[[#This Row],[H_Détruites]]</f>
        <v>0.5</v>
      </c>
      <c r="K15" s="106">
        <f>IF(tblTEC_TDB_Data[[#This Row],[EstFacturable]]="VRAI",(E15-I15),0)</f>
        <v>0.5</v>
      </c>
      <c r="L15" s="105">
        <f t="shared" si="0"/>
        <v>0</v>
      </c>
      <c r="M15" s="105">
        <f t="shared" si="1"/>
        <v>0</v>
      </c>
      <c r="N15" s="107">
        <f>MAX(tblTEC_TDB_Data[[#This Row],[H_Facturables]]-tblTEC_TDB_Data[[#This Row],[H_Facturées]],0)</f>
        <v>0.5</v>
      </c>
      <c r="O15" s="101">
        <f ca="1">ROUND(INT(NOW()-tblTEC_TDB_Data[[#This Row],[Date]]),0)</f>
        <v>56</v>
      </c>
      <c r="P15" s="108">
        <f ca="1">IF(tblTEC_TDB_Data[[#This Row],[Âge]]&lt;=30,N15,0)</f>
        <v>0</v>
      </c>
      <c r="Q15" s="108">
        <f ca="1">IF(AND(tblTEC_TDB_Data[[#This Row],[Âge]]&gt;30,tblTEC_TDB_Data[[#This Row],[Âge]]&lt;=60),N15,0)</f>
        <v>0.5</v>
      </c>
      <c r="R15" s="108">
        <f ca="1">IF(AND(tblTEC_TDB_Data[[#This Row],[Âge]]&gt;60,tblTEC_TDB_Data[[#This Row],[Âge]]&lt;=90),N15,0)</f>
        <v>0</v>
      </c>
      <c r="S15" s="108">
        <f ca="1">IF(tblTEC_TDB_Data[[#This Row],[Âge]]&gt;90,N15,0)</f>
        <v>0</v>
      </c>
    </row>
    <row r="16" spans="1:19" x14ac:dyDescent="0.25">
      <c r="A16" s="104">
        <v>15</v>
      </c>
      <c r="B16" s="104" t="s">
        <v>11640</v>
      </c>
      <c r="C16" s="1086">
        <v>45485</v>
      </c>
      <c r="D16" s="109" t="s">
        <v>16682</v>
      </c>
      <c r="E16" s="602">
        <v>2.5</v>
      </c>
      <c r="F16" s="102" t="s">
        <v>152</v>
      </c>
      <c r="G16" s="102" t="s">
        <v>152</v>
      </c>
      <c r="H16" s="102" t="s">
        <v>9221</v>
      </c>
      <c r="I16" s="105">
        <f>IF(tblTEC_TDB_Data[[#This Row],[EstDetruite]],E16,0)</f>
        <v>0</v>
      </c>
      <c r="J16" s="106">
        <f>tblTEC_TDB_Data[[#This Row],[H_Saisies]]-tblTEC_TDB_Data[[#This Row],[H_Détruites]]</f>
        <v>2.5</v>
      </c>
      <c r="K16" s="106">
        <f>IF(tblTEC_TDB_Data[[#This Row],[EstFacturable]]="VRAI",(E16-I16),0)</f>
        <v>2.5</v>
      </c>
      <c r="L16" s="105">
        <f t="shared" si="0"/>
        <v>0</v>
      </c>
      <c r="M16" s="105">
        <f t="shared" si="1"/>
        <v>2.5</v>
      </c>
      <c r="N16" s="107">
        <f>MAX(tblTEC_TDB_Data[[#This Row],[H_Facturables]]-tblTEC_TDB_Data[[#This Row],[H_Facturées]],0)</f>
        <v>0</v>
      </c>
      <c r="O16" s="101">
        <f ca="1">ROUND(INT(NOW()-tblTEC_TDB_Data[[#This Row],[Date]]),0)</f>
        <v>55</v>
      </c>
      <c r="P16" s="108">
        <f ca="1">IF(tblTEC_TDB_Data[[#This Row],[Âge]]&lt;=30,N16,0)</f>
        <v>0</v>
      </c>
      <c r="Q16" s="108">
        <f ca="1">IF(AND(tblTEC_TDB_Data[[#This Row],[Âge]]&gt;30,tblTEC_TDB_Data[[#This Row],[Âge]]&lt;=60),N16,0)</f>
        <v>0</v>
      </c>
      <c r="R16" s="108">
        <f ca="1">IF(AND(tblTEC_TDB_Data[[#This Row],[Âge]]&gt;60,tblTEC_TDB_Data[[#This Row],[Âge]]&lt;=90),N16,0)</f>
        <v>0</v>
      </c>
      <c r="S16" s="108">
        <f ca="1">IF(tblTEC_TDB_Data[[#This Row],[Âge]]&gt;90,N16,0)</f>
        <v>0</v>
      </c>
    </row>
    <row r="17" spans="1:19" x14ac:dyDescent="0.25">
      <c r="A17" s="104">
        <v>16</v>
      </c>
      <c r="B17" s="104" t="s">
        <v>11640</v>
      </c>
      <c r="C17" s="1086">
        <v>45485</v>
      </c>
      <c r="D17" s="109" t="s">
        <v>19373</v>
      </c>
      <c r="E17" s="602">
        <v>0.75</v>
      </c>
      <c r="F17" s="102" t="s">
        <v>152</v>
      </c>
      <c r="G17" s="102" t="s">
        <v>9221</v>
      </c>
      <c r="H17" s="102" t="s">
        <v>9221</v>
      </c>
      <c r="I17" s="105">
        <f>IF(tblTEC_TDB_Data[[#This Row],[EstDetruite]],E17,0)</f>
        <v>0</v>
      </c>
      <c r="J17" s="106">
        <f>tblTEC_TDB_Data[[#This Row],[H_Saisies]]-tblTEC_TDB_Data[[#This Row],[H_Détruites]]</f>
        <v>0.75</v>
      </c>
      <c r="K17" s="106">
        <f>IF(tblTEC_TDB_Data[[#This Row],[EstFacturable]]="VRAI",(E17-I17),0)</f>
        <v>0.75</v>
      </c>
      <c r="L17" s="105">
        <f t="shared" si="0"/>
        <v>0</v>
      </c>
      <c r="M17" s="105">
        <f t="shared" si="1"/>
        <v>0</v>
      </c>
      <c r="N17" s="107">
        <f>MAX(tblTEC_TDB_Data[[#This Row],[H_Facturables]]-tblTEC_TDB_Data[[#This Row],[H_Facturées]],0)</f>
        <v>0.75</v>
      </c>
      <c r="O17" s="101">
        <f ca="1">ROUND(INT(NOW()-tblTEC_TDB_Data[[#This Row],[Date]]),0)</f>
        <v>55</v>
      </c>
      <c r="P17" s="108">
        <f ca="1">IF(tblTEC_TDB_Data[[#This Row],[Âge]]&lt;=30,N17,0)</f>
        <v>0</v>
      </c>
      <c r="Q17" s="108">
        <f ca="1">IF(AND(tblTEC_TDB_Data[[#This Row],[Âge]]&gt;30,tblTEC_TDB_Data[[#This Row],[Âge]]&lt;=60),N17,0)</f>
        <v>0.75</v>
      </c>
      <c r="R17" s="108">
        <f ca="1">IF(AND(tblTEC_TDB_Data[[#This Row],[Âge]]&gt;60,tblTEC_TDB_Data[[#This Row],[Âge]]&lt;=90),N17,0)</f>
        <v>0</v>
      </c>
      <c r="S17" s="108">
        <f ca="1">IF(tblTEC_TDB_Data[[#This Row],[Âge]]&gt;90,N17,0)</f>
        <v>0</v>
      </c>
    </row>
    <row r="18" spans="1:19" x14ac:dyDescent="0.25">
      <c r="A18" s="104">
        <v>17</v>
      </c>
      <c r="B18" s="104" t="s">
        <v>11640</v>
      </c>
      <c r="C18" s="1086">
        <v>45488</v>
      </c>
      <c r="D18" s="109" t="s">
        <v>12847</v>
      </c>
      <c r="E18" s="602">
        <v>0.5</v>
      </c>
      <c r="F18" s="102" t="s">
        <v>152</v>
      </c>
      <c r="G18" s="102" t="s">
        <v>9221</v>
      </c>
      <c r="H18" s="102" t="s">
        <v>9221</v>
      </c>
      <c r="I18" s="105">
        <f>IF(tblTEC_TDB_Data[[#This Row],[EstDetruite]],E18,0)</f>
        <v>0</v>
      </c>
      <c r="J18" s="106">
        <f>tblTEC_TDB_Data[[#This Row],[H_Saisies]]-tblTEC_TDB_Data[[#This Row],[H_Détruites]]</f>
        <v>0.5</v>
      </c>
      <c r="K18" s="106">
        <f>IF(tblTEC_TDB_Data[[#This Row],[EstFacturable]]="VRAI",(E18-I18),0)</f>
        <v>0.5</v>
      </c>
      <c r="L18" s="105">
        <f t="shared" si="0"/>
        <v>0</v>
      </c>
      <c r="M18" s="105">
        <f t="shared" si="1"/>
        <v>0</v>
      </c>
      <c r="N18" s="107">
        <f>MAX(tblTEC_TDB_Data[[#This Row],[H_Facturables]]-tblTEC_TDB_Data[[#This Row],[H_Facturées]],0)</f>
        <v>0.5</v>
      </c>
      <c r="O18" s="101">
        <f ca="1">ROUND(INT(NOW()-tblTEC_TDB_Data[[#This Row],[Date]]),0)</f>
        <v>52</v>
      </c>
      <c r="P18" s="108">
        <f ca="1">IF(tblTEC_TDB_Data[[#This Row],[Âge]]&lt;=30,N18,0)</f>
        <v>0</v>
      </c>
      <c r="Q18" s="108">
        <f ca="1">IF(AND(tblTEC_TDB_Data[[#This Row],[Âge]]&gt;30,tblTEC_TDB_Data[[#This Row],[Âge]]&lt;=60),N18,0)</f>
        <v>0.5</v>
      </c>
      <c r="R18" s="108">
        <f ca="1">IF(AND(tblTEC_TDB_Data[[#This Row],[Âge]]&gt;60,tblTEC_TDB_Data[[#This Row],[Âge]]&lt;=90),N18,0)</f>
        <v>0</v>
      </c>
      <c r="S18" s="108">
        <f ca="1">IF(tblTEC_TDB_Data[[#This Row],[Âge]]&gt;90,N18,0)</f>
        <v>0</v>
      </c>
    </row>
    <row r="19" spans="1:19" x14ac:dyDescent="0.25">
      <c r="A19" s="104">
        <v>18</v>
      </c>
      <c r="B19" s="104" t="s">
        <v>11640</v>
      </c>
      <c r="C19" s="1086">
        <v>45488</v>
      </c>
      <c r="D19" s="109" t="s">
        <v>16114</v>
      </c>
      <c r="E19" s="602">
        <v>0.5</v>
      </c>
      <c r="F19" s="102" t="s">
        <v>152</v>
      </c>
      <c r="G19" s="102" t="s">
        <v>9221</v>
      </c>
      <c r="H19" s="102" t="s">
        <v>9221</v>
      </c>
      <c r="I19" s="105">
        <f>IF(tblTEC_TDB_Data[[#This Row],[EstDetruite]],E19,0)</f>
        <v>0</v>
      </c>
      <c r="J19" s="106">
        <f>tblTEC_TDB_Data[[#This Row],[H_Saisies]]-tblTEC_TDB_Data[[#This Row],[H_Détruites]]</f>
        <v>0.5</v>
      </c>
      <c r="K19" s="106">
        <f>IF(tblTEC_TDB_Data[[#This Row],[EstFacturable]]="VRAI",(E19-I19),0)</f>
        <v>0.5</v>
      </c>
      <c r="L19" s="105">
        <f t="shared" si="0"/>
        <v>0</v>
      </c>
      <c r="M19" s="105">
        <f t="shared" si="1"/>
        <v>0</v>
      </c>
      <c r="N19" s="107">
        <f>MAX(tblTEC_TDB_Data[[#This Row],[H_Facturables]]-tblTEC_TDB_Data[[#This Row],[H_Facturées]],0)</f>
        <v>0.5</v>
      </c>
      <c r="O19" s="101">
        <f ca="1">ROUND(INT(NOW()-tblTEC_TDB_Data[[#This Row],[Date]]),0)</f>
        <v>52</v>
      </c>
      <c r="P19" s="108">
        <f ca="1">IF(tblTEC_TDB_Data[[#This Row],[Âge]]&lt;=30,N19,0)</f>
        <v>0</v>
      </c>
      <c r="Q19" s="108">
        <f ca="1">IF(AND(tblTEC_TDB_Data[[#This Row],[Âge]]&gt;30,tblTEC_TDB_Data[[#This Row],[Âge]]&lt;=60),N19,0)</f>
        <v>0.5</v>
      </c>
      <c r="R19" s="108">
        <f ca="1">IF(AND(tblTEC_TDB_Data[[#This Row],[Âge]]&gt;60,tblTEC_TDB_Data[[#This Row],[Âge]]&lt;=90),N19,0)</f>
        <v>0</v>
      </c>
      <c r="S19" s="108">
        <f ca="1">IF(tblTEC_TDB_Data[[#This Row],[Âge]]&gt;90,N19,0)</f>
        <v>0</v>
      </c>
    </row>
    <row r="20" spans="1:19" x14ac:dyDescent="0.25">
      <c r="A20" s="104">
        <v>19</v>
      </c>
      <c r="B20" s="104" t="s">
        <v>11640</v>
      </c>
      <c r="C20" s="1086">
        <v>45488</v>
      </c>
      <c r="D20" s="109" t="s">
        <v>15802</v>
      </c>
      <c r="E20" s="602">
        <v>1.5</v>
      </c>
      <c r="F20" s="102" t="s">
        <v>152</v>
      </c>
      <c r="G20" s="102" t="s">
        <v>9221</v>
      </c>
      <c r="H20" s="102" t="s">
        <v>9221</v>
      </c>
      <c r="I20" s="105">
        <f>IF(tblTEC_TDB_Data[[#This Row],[EstDetruite]],E20,0)</f>
        <v>0</v>
      </c>
      <c r="J20" s="106">
        <f>tblTEC_TDB_Data[[#This Row],[H_Saisies]]-tblTEC_TDB_Data[[#This Row],[H_Détruites]]</f>
        <v>1.5</v>
      </c>
      <c r="K20" s="106">
        <f>IF(tblTEC_TDB_Data[[#This Row],[EstFacturable]]="VRAI",(E20-I20),0)</f>
        <v>1.5</v>
      </c>
      <c r="L20" s="105">
        <f t="shared" si="0"/>
        <v>0</v>
      </c>
      <c r="M20" s="105">
        <f t="shared" si="1"/>
        <v>0</v>
      </c>
      <c r="N20" s="107">
        <f>MAX(tblTEC_TDB_Data[[#This Row],[H_Facturables]]-tblTEC_TDB_Data[[#This Row],[H_Facturées]],0)</f>
        <v>1.5</v>
      </c>
      <c r="O20" s="101">
        <f ca="1">ROUND(INT(NOW()-tblTEC_TDB_Data[[#This Row],[Date]]),0)</f>
        <v>52</v>
      </c>
      <c r="P20" s="108">
        <f ca="1">IF(tblTEC_TDB_Data[[#This Row],[Âge]]&lt;=30,N20,0)</f>
        <v>0</v>
      </c>
      <c r="Q20" s="108">
        <f ca="1">IF(AND(tblTEC_TDB_Data[[#This Row],[Âge]]&gt;30,tblTEC_TDB_Data[[#This Row],[Âge]]&lt;=60),N20,0)</f>
        <v>1.5</v>
      </c>
      <c r="R20" s="108">
        <f ca="1">IF(AND(tblTEC_TDB_Data[[#This Row],[Âge]]&gt;60,tblTEC_TDB_Data[[#This Row],[Âge]]&lt;=90),N20,0)</f>
        <v>0</v>
      </c>
      <c r="S20" s="108">
        <f ca="1">IF(tblTEC_TDB_Data[[#This Row],[Âge]]&gt;90,N20,0)</f>
        <v>0</v>
      </c>
    </row>
    <row r="21" spans="1:19" x14ac:dyDescent="0.25">
      <c r="A21" s="104">
        <v>20</v>
      </c>
      <c r="B21" s="104" t="s">
        <v>11640</v>
      </c>
      <c r="C21" s="1086">
        <v>45488</v>
      </c>
      <c r="D21" s="109" t="s">
        <v>16682</v>
      </c>
      <c r="E21" s="602">
        <v>2</v>
      </c>
      <c r="F21" s="102" t="s">
        <v>152</v>
      </c>
      <c r="G21" s="102" t="s">
        <v>152</v>
      </c>
      <c r="H21" s="102" t="s">
        <v>9221</v>
      </c>
      <c r="I21" s="105">
        <f>IF(tblTEC_TDB_Data[[#This Row],[EstDetruite]],E21,0)</f>
        <v>0</v>
      </c>
      <c r="J21" s="106">
        <f>tblTEC_TDB_Data[[#This Row],[H_Saisies]]-tblTEC_TDB_Data[[#This Row],[H_Détruites]]</f>
        <v>2</v>
      </c>
      <c r="K21" s="106">
        <f>IF(tblTEC_TDB_Data[[#This Row],[EstFacturable]]="VRAI",(E21-I21),0)</f>
        <v>2</v>
      </c>
      <c r="L21" s="105">
        <f t="shared" si="0"/>
        <v>0</v>
      </c>
      <c r="M21" s="105">
        <f t="shared" si="1"/>
        <v>2</v>
      </c>
      <c r="N21" s="107">
        <f>MAX(tblTEC_TDB_Data[[#This Row],[H_Facturables]]-tblTEC_TDB_Data[[#This Row],[H_Facturées]],0)</f>
        <v>0</v>
      </c>
      <c r="O21" s="101">
        <f ca="1">ROUND(INT(NOW()-tblTEC_TDB_Data[[#This Row],[Date]]),0)</f>
        <v>52</v>
      </c>
      <c r="P21" s="108">
        <f ca="1">IF(tblTEC_TDB_Data[[#This Row],[Âge]]&lt;=30,N21,0)</f>
        <v>0</v>
      </c>
      <c r="Q21" s="108">
        <f ca="1">IF(AND(tblTEC_TDB_Data[[#This Row],[Âge]]&gt;30,tblTEC_TDB_Data[[#This Row],[Âge]]&lt;=60),N21,0)</f>
        <v>0</v>
      </c>
      <c r="R21" s="108">
        <f ca="1">IF(AND(tblTEC_TDB_Data[[#This Row],[Âge]]&gt;60,tblTEC_TDB_Data[[#This Row],[Âge]]&lt;=90),N21,0)</f>
        <v>0</v>
      </c>
      <c r="S21" s="108">
        <f ca="1">IF(tblTEC_TDB_Data[[#This Row],[Âge]]&gt;90,N21,0)</f>
        <v>0</v>
      </c>
    </row>
    <row r="22" spans="1:19" x14ac:dyDescent="0.25">
      <c r="A22" s="104">
        <v>21</v>
      </c>
      <c r="B22" s="104" t="s">
        <v>11640</v>
      </c>
      <c r="C22" s="1086">
        <v>45489</v>
      </c>
      <c r="D22" s="109" t="s">
        <v>15714</v>
      </c>
      <c r="E22" s="602">
        <v>1</v>
      </c>
      <c r="F22" s="102" t="s">
        <v>152</v>
      </c>
      <c r="G22" s="102" t="s">
        <v>9221</v>
      </c>
      <c r="H22" s="102" t="s">
        <v>9221</v>
      </c>
      <c r="I22" s="105">
        <f>IF(tblTEC_TDB_Data[[#This Row],[EstDetruite]],E22,0)</f>
        <v>0</v>
      </c>
      <c r="J22" s="106">
        <f>tblTEC_TDB_Data[[#This Row],[H_Saisies]]-tblTEC_TDB_Data[[#This Row],[H_Détruites]]</f>
        <v>1</v>
      </c>
      <c r="K22" s="106">
        <f>IF(tblTEC_TDB_Data[[#This Row],[EstFacturable]]="VRAI",(E22-I22),0)</f>
        <v>1</v>
      </c>
      <c r="L22" s="105">
        <f t="shared" si="0"/>
        <v>0</v>
      </c>
      <c r="M22" s="105">
        <f t="shared" si="1"/>
        <v>0</v>
      </c>
      <c r="N22" s="107">
        <f>MAX(tblTEC_TDB_Data[[#This Row],[H_Facturables]]-tblTEC_TDB_Data[[#This Row],[H_Facturées]],0)</f>
        <v>1</v>
      </c>
      <c r="O22" s="101">
        <f ca="1">ROUND(INT(NOW()-tblTEC_TDB_Data[[#This Row],[Date]]),0)</f>
        <v>51</v>
      </c>
      <c r="P22" s="108">
        <f ca="1">IF(tblTEC_TDB_Data[[#This Row],[Âge]]&lt;=30,N22,0)</f>
        <v>0</v>
      </c>
      <c r="Q22" s="108">
        <f ca="1">IF(AND(tblTEC_TDB_Data[[#This Row],[Âge]]&gt;30,tblTEC_TDB_Data[[#This Row],[Âge]]&lt;=60),N22,0)</f>
        <v>1</v>
      </c>
      <c r="R22" s="108">
        <f ca="1">IF(AND(tblTEC_TDB_Data[[#This Row],[Âge]]&gt;60,tblTEC_TDB_Data[[#This Row],[Âge]]&lt;=90),N22,0)</f>
        <v>0</v>
      </c>
      <c r="S22" s="108">
        <f ca="1">IF(tblTEC_TDB_Data[[#This Row],[Âge]]&gt;90,N22,0)</f>
        <v>0</v>
      </c>
    </row>
    <row r="23" spans="1:19" x14ac:dyDescent="0.25">
      <c r="A23" s="104">
        <v>22</v>
      </c>
      <c r="B23" s="104" t="s">
        <v>11640</v>
      </c>
      <c r="C23" s="1086">
        <v>45489</v>
      </c>
      <c r="D23" s="109" t="s">
        <v>15794</v>
      </c>
      <c r="E23" s="602">
        <v>1.25</v>
      </c>
      <c r="F23" s="102" t="s">
        <v>152</v>
      </c>
      <c r="G23" s="102" t="s">
        <v>152</v>
      </c>
      <c r="H23" s="102" t="s">
        <v>9221</v>
      </c>
      <c r="I23" s="105">
        <f>IF(tblTEC_TDB_Data[[#This Row],[EstDetruite]],E23,0)</f>
        <v>0</v>
      </c>
      <c r="J23" s="106">
        <f>tblTEC_TDB_Data[[#This Row],[H_Saisies]]-tblTEC_TDB_Data[[#This Row],[H_Détruites]]</f>
        <v>1.25</v>
      </c>
      <c r="K23" s="106">
        <f>IF(tblTEC_TDB_Data[[#This Row],[EstFacturable]]="VRAI",(E23-I23),0)</f>
        <v>1.25</v>
      </c>
      <c r="L23" s="105">
        <f t="shared" si="0"/>
        <v>0</v>
      </c>
      <c r="M23" s="105">
        <f t="shared" si="1"/>
        <v>1.25</v>
      </c>
      <c r="N23" s="107">
        <f>MAX(tblTEC_TDB_Data[[#This Row],[H_Facturables]]-tblTEC_TDB_Data[[#This Row],[H_Facturées]],0)</f>
        <v>0</v>
      </c>
      <c r="O23" s="101">
        <f ca="1">ROUND(INT(NOW()-tblTEC_TDB_Data[[#This Row],[Date]]),0)</f>
        <v>51</v>
      </c>
      <c r="P23" s="108">
        <f ca="1">IF(tblTEC_TDB_Data[[#This Row],[Âge]]&lt;=30,N23,0)</f>
        <v>0</v>
      </c>
      <c r="Q23" s="108">
        <f ca="1">IF(AND(tblTEC_TDB_Data[[#This Row],[Âge]]&gt;30,tblTEC_TDB_Data[[#This Row],[Âge]]&lt;=60),N23,0)</f>
        <v>0</v>
      </c>
      <c r="R23" s="108">
        <f ca="1">IF(AND(tblTEC_TDB_Data[[#This Row],[Âge]]&gt;60,tblTEC_TDB_Data[[#This Row],[Âge]]&lt;=90),N23,0)</f>
        <v>0</v>
      </c>
      <c r="S23" s="108">
        <f ca="1">IF(tblTEC_TDB_Data[[#This Row],[Âge]]&gt;90,N23,0)</f>
        <v>0</v>
      </c>
    </row>
    <row r="24" spans="1:19" x14ac:dyDescent="0.25">
      <c r="A24" s="104">
        <v>23</v>
      </c>
      <c r="B24" s="104" t="s">
        <v>11640</v>
      </c>
      <c r="C24" s="1086">
        <v>45489</v>
      </c>
      <c r="D24" s="109" t="s">
        <v>15802</v>
      </c>
      <c r="E24" s="602">
        <v>0.25</v>
      </c>
      <c r="F24" s="102" t="s">
        <v>152</v>
      </c>
      <c r="G24" s="102" t="s">
        <v>9221</v>
      </c>
      <c r="H24" s="102" t="s">
        <v>9221</v>
      </c>
      <c r="I24" s="105">
        <f>IF(tblTEC_TDB_Data[[#This Row],[EstDetruite]],E24,0)</f>
        <v>0</v>
      </c>
      <c r="J24" s="106">
        <f>tblTEC_TDB_Data[[#This Row],[H_Saisies]]-tblTEC_TDB_Data[[#This Row],[H_Détruites]]</f>
        <v>0.25</v>
      </c>
      <c r="K24" s="106">
        <f>IF(tblTEC_TDB_Data[[#This Row],[EstFacturable]]="VRAI",(E24-I24),0)</f>
        <v>0.25</v>
      </c>
      <c r="L24" s="105">
        <f t="shared" si="0"/>
        <v>0</v>
      </c>
      <c r="M24" s="105">
        <f t="shared" si="1"/>
        <v>0</v>
      </c>
      <c r="N24" s="107">
        <f>MAX(tblTEC_TDB_Data[[#This Row],[H_Facturables]]-tblTEC_TDB_Data[[#This Row],[H_Facturées]],0)</f>
        <v>0.25</v>
      </c>
      <c r="O24" s="101">
        <f ca="1">ROUND(INT(NOW()-tblTEC_TDB_Data[[#This Row],[Date]]),0)</f>
        <v>51</v>
      </c>
      <c r="P24" s="108">
        <f ca="1">IF(tblTEC_TDB_Data[[#This Row],[Âge]]&lt;=30,N24,0)</f>
        <v>0</v>
      </c>
      <c r="Q24" s="108">
        <f ca="1">IF(AND(tblTEC_TDB_Data[[#This Row],[Âge]]&gt;30,tblTEC_TDB_Data[[#This Row],[Âge]]&lt;=60),N24,0)</f>
        <v>0.25</v>
      </c>
      <c r="R24" s="108">
        <f ca="1">IF(AND(tblTEC_TDB_Data[[#This Row],[Âge]]&gt;60,tblTEC_TDB_Data[[#This Row],[Âge]]&lt;=90),N24,0)</f>
        <v>0</v>
      </c>
      <c r="S24" s="108">
        <f ca="1">IF(tblTEC_TDB_Data[[#This Row],[Âge]]&gt;90,N24,0)</f>
        <v>0</v>
      </c>
    </row>
    <row r="25" spans="1:19" x14ac:dyDescent="0.25">
      <c r="A25" s="104">
        <v>24</v>
      </c>
      <c r="B25" s="104" t="s">
        <v>11640</v>
      </c>
      <c r="C25" s="1086">
        <v>45489</v>
      </c>
      <c r="D25" s="109" t="s">
        <v>16682</v>
      </c>
      <c r="E25" s="602">
        <v>0.5</v>
      </c>
      <c r="F25" s="102" t="s">
        <v>152</v>
      </c>
      <c r="G25" s="102" t="s">
        <v>152</v>
      </c>
      <c r="H25" s="102" t="s">
        <v>9221</v>
      </c>
      <c r="I25" s="105">
        <f>IF(tblTEC_TDB_Data[[#This Row],[EstDetruite]],E25,0)</f>
        <v>0</v>
      </c>
      <c r="J25" s="106">
        <f>tblTEC_TDB_Data[[#This Row],[H_Saisies]]-tblTEC_TDB_Data[[#This Row],[H_Détruites]]</f>
        <v>0.5</v>
      </c>
      <c r="K25" s="106">
        <f>IF(tblTEC_TDB_Data[[#This Row],[EstFacturable]]="VRAI",(E25-I25),0)</f>
        <v>0.5</v>
      </c>
      <c r="L25" s="105">
        <f t="shared" si="0"/>
        <v>0</v>
      </c>
      <c r="M25" s="105">
        <f t="shared" si="1"/>
        <v>0.5</v>
      </c>
      <c r="N25" s="107">
        <f>MAX(tblTEC_TDB_Data[[#This Row],[H_Facturables]]-tblTEC_TDB_Data[[#This Row],[H_Facturées]],0)</f>
        <v>0</v>
      </c>
      <c r="O25" s="101">
        <f ca="1">ROUND(INT(NOW()-tblTEC_TDB_Data[[#This Row],[Date]]),0)</f>
        <v>51</v>
      </c>
      <c r="P25" s="108">
        <f ca="1">IF(tblTEC_TDB_Data[[#This Row],[Âge]]&lt;=30,N25,0)</f>
        <v>0</v>
      </c>
      <c r="Q25" s="108">
        <f ca="1">IF(AND(tblTEC_TDB_Data[[#This Row],[Âge]]&gt;30,tblTEC_TDB_Data[[#This Row],[Âge]]&lt;=60),N25,0)</f>
        <v>0</v>
      </c>
      <c r="R25" s="108">
        <f ca="1">IF(AND(tblTEC_TDB_Data[[#This Row],[Âge]]&gt;60,tblTEC_TDB_Data[[#This Row],[Âge]]&lt;=90),N25,0)</f>
        <v>0</v>
      </c>
      <c r="S25" s="108">
        <f ca="1">IF(tblTEC_TDB_Data[[#This Row],[Âge]]&gt;90,N25,0)</f>
        <v>0</v>
      </c>
    </row>
    <row r="26" spans="1:19" x14ac:dyDescent="0.25">
      <c r="A26" s="104">
        <v>25</v>
      </c>
      <c r="B26" s="104" t="s">
        <v>11640</v>
      </c>
      <c r="C26" s="1086">
        <v>45491</v>
      </c>
      <c r="D26" s="109" t="s">
        <v>15794</v>
      </c>
      <c r="E26" s="602">
        <v>0.25</v>
      </c>
      <c r="F26" s="102" t="s">
        <v>152</v>
      </c>
      <c r="G26" s="102" t="s">
        <v>152</v>
      </c>
      <c r="H26" s="102" t="s">
        <v>9221</v>
      </c>
      <c r="I26" s="105">
        <f>IF(tblTEC_TDB_Data[[#This Row],[EstDetruite]],E26,0)</f>
        <v>0</v>
      </c>
      <c r="J26" s="106">
        <f>tblTEC_TDB_Data[[#This Row],[H_Saisies]]-tblTEC_TDB_Data[[#This Row],[H_Détruites]]</f>
        <v>0.25</v>
      </c>
      <c r="K26" s="106">
        <f>IF(tblTEC_TDB_Data[[#This Row],[EstFacturable]]="VRAI",(E26-I26),0)</f>
        <v>0.25</v>
      </c>
      <c r="L26" s="105">
        <f t="shared" si="0"/>
        <v>0</v>
      </c>
      <c r="M26" s="105">
        <f t="shared" si="1"/>
        <v>0.25</v>
      </c>
      <c r="N26" s="107">
        <f>MAX(tblTEC_TDB_Data[[#This Row],[H_Facturables]]-tblTEC_TDB_Data[[#This Row],[H_Facturées]],0)</f>
        <v>0</v>
      </c>
      <c r="O26" s="101">
        <f ca="1">ROUND(INT(NOW()-tblTEC_TDB_Data[[#This Row],[Date]]),0)</f>
        <v>49</v>
      </c>
      <c r="P26" s="108">
        <f ca="1">IF(tblTEC_TDB_Data[[#This Row],[Âge]]&lt;=30,N26,0)</f>
        <v>0</v>
      </c>
      <c r="Q26" s="108">
        <f ca="1">IF(AND(tblTEC_TDB_Data[[#This Row],[Âge]]&gt;30,tblTEC_TDB_Data[[#This Row],[Âge]]&lt;=60),N26,0)</f>
        <v>0</v>
      </c>
      <c r="R26" s="108">
        <f ca="1">IF(AND(tblTEC_TDB_Data[[#This Row],[Âge]]&gt;60,tblTEC_TDB_Data[[#This Row],[Âge]]&lt;=90),N26,0)</f>
        <v>0</v>
      </c>
      <c r="S26" s="108">
        <f ca="1">IF(tblTEC_TDB_Data[[#This Row],[Âge]]&gt;90,N26,0)</f>
        <v>0</v>
      </c>
    </row>
    <row r="27" spans="1:19" x14ac:dyDescent="0.25">
      <c r="A27" s="104">
        <v>26</v>
      </c>
      <c r="B27" s="104" t="s">
        <v>11640</v>
      </c>
      <c r="C27" s="1086">
        <v>45491</v>
      </c>
      <c r="D27" s="109" t="s">
        <v>15802</v>
      </c>
      <c r="E27" s="602">
        <v>2</v>
      </c>
      <c r="F27" s="102" t="s">
        <v>152</v>
      </c>
      <c r="G27" s="102" t="s">
        <v>9221</v>
      </c>
      <c r="H27" s="102" t="s">
        <v>9221</v>
      </c>
      <c r="I27" s="105">
        <f>IF(tblTEC_TDB_Data[[#This Row],[EstDetruite]],E27,0)</f>
        <v>0</v>
      </c>
      <c r="J27" s="106">
        <f>tblTEC_TDB_Data[[#This Row],[H_Saisies]]-tblTEC_TDB_Data[[#This Row],[H_Détruites]]</f>
        <v>2</v>
      </c>
      <c r="K27" s="106">
        <f>IF(tblTEC_TDB_Data[[#This Row],[EstFacturable]]="VRAI",(E27-I27),0)</f>
        <v>2</v>
      </c>
      <c r="L27" s="105">
        <f t="shared" si="0"/>
        <v>0</v>
      </c>
      <c r="M27" s="105">
        <f t="shared" si="1"/>
        <v>0</v>
      </c>
      <c r="N27" s="107">
        <f>MAX(tblTEC_TDB_Data[[#This Row],[H_Facturables]]-tblTEC_TDB_Data[[#This Row],[H_Facturées]],0)</f>
        <v>2</v>
      </c>
      <c r="O27" s="101">
        <f ca="1">ROUND(INT(NOW()-tblTEC_TDB_Data[[#This Row],[Date]]),0)</f>
        <v>49</v>
      </c>
      <c r="P27" s="108">
        <f ca="1">IF(tblTEC_TDB_Data[[#This Row],[Âge]]&lt;=30,N27,0)</f>
        <v>0</v>
      </c>
      <c r="Q27" s="108">
        <f ca="1">IF(AND(tblTEC_TDB_Data[[#This Row],[Âge]]&gt;30,tblTEC_TDB_Data[[#This Row],[Âge]]&lt;=60),N27,0)</f>
        <v>2</v>
      </c>
      <c r="R27" s="108">
        <f ca="1">IF(AND(tblTEC_TDB_Data[[#This Row],[Âge]]&gt;60,tblTEC_TDB_Data[[#This Row],[Âge]]&lt;=90),N27,0)</f>
        <v>0</v>
      </c>
      <c r="S27" s="108">
        <f ca="1">IF(tblTEC_TDB_Data[[#This Row],[Âge]]&gt;90,N27,0)</f>
        <v>0</v>
      </c>
    </row>
    <row r="28" spans="1:19" x14ac:dyDescent="0.25">
      <c r="A28" s="104">
        <v>27</v>
      </c>
      <c r="B28" s="104" t="s">
        <v>11640</v>
      </c>
      <c r="C28" s="1086">
        <v>45491</v>
      </c>
      <c r="D28" s="109" t="s">
        <v>16682</v>
      </c>
      <c r="E28" s="602">
        <v>0.75</v>
      </c>
      <c r="F28" s="102" t="s">
        <v>152</v>
      </c>
      <c r="G28" s="102" t="s">
        <v>152</v>
      </c>
      <c r="H28" s="102" t="s">
        <v>9221</v>
      </c>
      <c r="I28" s="105">
        <f>IF(tblTEC_TDB_Data[[#This Row],[EstDetruite]],E28,0)</f>
        <v>0</v>
      </c>
      <c r="J28" s="106">
        <f>tblTEC_TDB_Data[[#This Row],[H_Saisies]]-tblTEC_TDB_Data[[#This Row],[H_Détruites]]</f>
        <v>0.75</v>
      </c>
      <c r="K28" s="106">
        <f>IF(tblTEC_TDB_Data[[#This Row],[EstFacturable]]="VRAI",(E28-I28),0)</f>
        <v>0.75</v>
      </c>
      <c r="L28" s="105">
        <f t="shared" si="0"/>
        <v>0</v>
      </c>
      <c r="M28" s="105">
        <f t="shared" si="1"/>
        <v>0.75</v>
      </c>
      <c r="N28" s="107">
        <f>MAX(tblTEC_TDB_Data[[#This Row],[H_Facturables]]-tblTEC_TDB_Data[[#This Row],[H_Facturées]],0)</f>
        <v>0</v>
      </c>
      <c r="O28" s="101">
        <f ca="1">ROUND(INT(NOW()-tblTEC_TDB_Data[[#This Row],[Date]]),0)</f>
        <v>49</v>
      </c>
      <c r="P28" s="108">
        <f ca="1">IF(tblTEC_TDB_Data[[#This Row],[Âge]]&lt;=30,N28,0)</f>
        <v>0</v>
      </c>
      <c r="Q28" s="108">
        <f ca="1">IF(AND(tblTEC_TDB_Data[[#This Row],[Âge]]&gt;30,tblTEC_TDB_Data[[#This Row],[Âge]]&lt;=60),N28,0)</f>
        <v>0</v>
      </c>
      <c r="R28" s="108">
        <f ca="1">IF(AND(tblTEC_TDB_Data[[#This Row],[Âge]]&gt;60,tblTEC_TDB_Data[[#This Row],[Âge]]&lt;=90),N28,0)</f>
        <v>0</v>
      </c>
      <c r="S28" s="108">
        <f ca="1">IF(tblTEC_TDB_Data[[#This Row],[Âge]]&gt;90,N28,0)</f>
        <v>0</v>
      </c>
    </row>
    <row r="29" spans="1:19" x14ac:dyDescent="0.25">
      <c r="A29" s="104">
        <v>28</v>
      </c>
      <c r="B29" s="104" t="s">
        <v>11640</v>
      </c>
      <c r="C29" s="1086">
        <v>45491</v>
      </c>
      <c r="D29" s="109" t="s">
        <v>16682</v>
      </c>
      <c r="E29" s="602">
        <v>0.75</v>
      </c>
      <c r="F29" s="102" t="s">
        <v>152</v>
      </c>
      <c r="G29" s="102" t="s">
        <v>152</v>
      </c>
      <c r="H29" s="102" t="s">
        <v>9221</v>
      </c>
      <c r="I29" s="105">
        <f>IF(tblTEC_TDB_Data[[#This Row],[EstDetruite]],E29,0)</f>
        <v>0</v>
      </c>
      <c r="J29" s="106">
        <f>tblTEC_TDB_Data[[#This Row],[H_Saisies]]-tblTEC_TDB_Data[[#This Row],[H_Détruites]]</f>
        <v>0.75</v>
      </c>
      <c r="K29" s="106">
        <f>IF(tblTEC_TDB_Data[[#This Row],[EstFacturable]]="VRAI",(E29-I29),0)</f>
        <v>0.75</v>
      </c>
      <c r="L29" s="105">
        <f t="shared" si="0"/>
        <v>0</v>
      </c>
      <c r="M29" s="105">
        <f t="shared" si="1"/>
        <v>0.75</v>
      </c>
      <c r="N29" s="107">
        <f>MAX(tblTEC_TDB_Data[[#This Row],[H_Facturables]]-tblTEC_TDB_Data[[#This Row],[H_Facturées]],0)</f>
        <v>0</v>
      </c>
      <c r="O29" s="101">
        <f ca="1">ROUND(INT(NOW()-tblTEC_TDB_Data[[#This Row],[Date]]),0)</f>
        <v>49</v>
      </c>
      <c r="P29" s="108">
        <f ca="1">IF(tblTEC_TDB_Data[[#This Row],[Âge]]&lt;=30,N29,0)</f>
        <v>0</v>
      </c>
      <c r="Q29" s="108">
        <f ca="1">IF(AND(tblTEC_TDB_Data[[#This Row],[Âge]]&gt;30,tblTEC_TDB_Data[[#This Row],[Âge]]&lt;=60),N29,0)</f>
        <v>0</v>
      </c>
      <c r="R29" s="108">
        <f ca="1">IF(AND(tblTEC_TDB_Data[[#This Row],[Âge]]&gt;60,tblTEC_TDB_Data[[#This Row],[Âge]]&lt;=90),N29,0)</f>
        <v>0</v>
      </c>
      <c r="S29" s="108">
        <f ca="1">IF(tblTEC_TDB_Data[[#This Row],[Âge]]&gt;90,N29,0)</f>
        <v>0</v>
      </c>
    </row>
    <row r="30" spans="1:19" x14ac:dyDescent="0.25">
      <c r="A30" s="104">
        <v>29</v>
      </c>
      <c r="B30" s="104" t="s">
        <v>11640</v>
      </c>
      <c r="C30" s="1086">
        <v>45492</v>
      </c>
      <c r="D30" s="109" t="s">
        <v>15794</v>
      </c>
      <c r="E30" s="602">
        <v>1.75</v>
      </c>
      <c r="F30" s="102" t="s">
        <v>152</v>
      </c>
      <c r="G30" s="102" t="s">
        <v>152</v>
      </c>
      <c r="H30" s="102" t="s">
        <v>9221</v>
      </c>
      <c r="I30" s="105">
        <f>IF(tblTEC_TDB_Data[[#This Row],[EstDetruite]],E30,0)</f>
        <v>0</v>
      </c>
      <c r="J30" s="106">
        <f>tblTEC_TDB_Data[[#This Row],[H_Saisies]]-tblTEC_TDB_Data[[#This Row],[H_Détruites]]</f>
        <v>1.75</v>
      </c>
      <c r="K30" s="106">
        <f>IF(tblTEC_TDB_Data[[#This Row],[EstFacturable]]="VRAI",(E30-I30),0)</f>
        <v>1.75</v>
      </c>
      <c r="L30" s="105">
        <f t="shared" si="0"/>
        <v>0</v>
      </c>
      <c r="M30" s="105">
        <f t="shared" si="1"/>
        <v>1.75</v>
      </c>
      <c r="N30" s="107">
        <f>MAX(tblTEC_TDB_Data[[#This Row],[H_Facturables]]-tblTEC_TDB_Data[[#This Row],[H_Facturées]],0)</f>
        <v>0</v>
      </c>
      <c r="O30" s="101">
        <f ca="1">ROUND(INT(NOW()-tblTEC_TDB_Data[[#This Row],[Date]]),0)</f>
        <v>48</v>
      </c>
      <c r="P30" s="108">
        <f ca="1">IF(tblTEC_TDB_Data[[#This Row],[Âge]]&lt;=30,N30,0)</f>
        <v>0</v>
      </c>
      <c r="Q30" s="108">
        <f ca="1">IF(AND(tblTEC_TDB_Data[[#This Row],[Âge]]&gt;30,tblTEC_TDB_Data[[#This Row],[Âge]]&lt;=60),N30,0)</f>
        <v>0</v>
      </c>
      <c r="R30" s="108">
        <f ca="1">IF(AND(tblTEC_TDB_Data[[#This Row],[Âge]]&gt;60,tblTEC_TDB_Data[[#This Row],[Âge]]&lt;=90),N30,0)</f>
        <v>0</v>
      </c>
      <c r="S30" s="108">
        <f ca="1">IF(tblTEC_TDB_Data[[#This Row],[Âge]]&gt;90,N30,0)</f>
        <v>0</v>
      </c>
    </row>
    <row r="31" spans="1:19" x14ac:dyDescent="0.25">
      <c r="A31" s="104">
        <v>30</v>
      </c>
      <c r="B31" s="104" t="s">
        <v>11640</v>
      </c>
      <c r="C31" s="1086">
        <v>45492</v>
      </c>
      <c r="D31" s="109" t="s">
        <v>15802</v>
      </c>
      <c r="E31" s="602">
        <v>1</v>
      </c>
      <c r="F31" s="102" t="s">
        <v>152</v>
      </c>
      <c r="G31" s="102" t="s">
        <v>9221</v>
      </c>
      <c r="H31" s="102" t="s">
        <v>9221</v>
      </c>
      <c r="I31" s="105">
        <f>IF(tblTEC_TDB_Data[[#This Row],[EstDetruite]],E31,0)</f>
        <v>0</v>
      </c>
      <c r="J31" s="106">
        <f>tblTEC_TDB_Data[[#This Row],[H_Saisies]]-tblTEC_TDB_Data[[#This Row],[H_Détruites]]</f>
        <v>1</v>
      </c>
      <c r="K31" s="106">
        <f>IF(tblTEC_TDB_Data[[#This Row],[EstFacturable]]="VRAI",(E31-I31),0)</f>
        <v>1</v>
      </c>
      <c r="L31" s="105">
        <f t="shared" si="0"/>
        <v>0</v>
      </c>
      <c r="M31" s="105">
        <f t="shared" si="1"/>
        <v>0</v>
      </c>
      <c r="N31" s="107">
        <f>MAX(tblTEC_TDB_Data[[#This Row],[H_Facturables]]-tblTEC_TDB_Data[[#This Row],[H_Facturées]],0)</f>
        <v>1</v>
      </c>
      <c r="O31" s="101">
        <f ca="1">ROUND(INT(NOW()-tblTEC_TDB_Data[[#This Row],[Date]]),0)</f>
        <v>48</v>
      </c>
      <c r="P31" s="108">
        <f ca="1">IF(tblTEC_TDB_Data[[#This Row],[Âge]]&lt;=30,N31,0)</f>
        <v>0</v>
      </c>
      <c r="Q31" s="108">
        <f ca="1">IF(AND(tblTEC_TDB_Data[[#This Row],[Âge]]&gt;30,tblTEC_TDB_Data[[#This Row],[Âge]]&lt;=60),N31,0)</f>
        <v>1</v>
      </c>
      <c r="R31" s="108">
        <f ca="1">IF(AND(tblTEC_TDB_Data[[#This Row],[Âge]]&gt;60,tblTEC_TDB_Data[[#This Row],[Âge]]&lt;=90),N31,0)</f>
        <v>0</v>
      </c>
      <c r="S31" s="108">
        <f ca="1">IF(tblTEC_TDB_Data[[#This Row],[Âge]]&gt;90,N31,0)</f>
        <v>0</v>
      </c>
    </row>
    <row r="32" spans="1:19" x14ac:dyDescent="0.25">
      <c r="A32" s="104">
        <v>31</v>
      </c>
      <c r="B32" s="104" t="s">
        <v>11640</v>
      </c>
      <c r="C32" s="1086">
        <v>45496</v>
      </c>
      <c r="D32" s="109" t="s">
        <v>18994</v>
      </c>
      <c r="E32" s="602">
        <v>4.5</v>
      </c>
      <c r="F32" s="102" t="s">
        <v>152</v>
      </c>
      <c r="G32" s="102" t="s">
        <v>152</v>
      </c>
      <c r="H32" s="102" t="s">
        <v>9221</v>
      </c>
      <c r="I32" s="105">
        <f>IF(tblTEC_TDB_Data[[#This Row],[EstDetruite]],E32,0)</f>
        <v>0</v>
      </c>
      <c r="J32" s="106">
        <f>tblTEC_TDB_Data[[#This Row],[H_Saisies]]-tblTEC_TDB_Data[[#This Row],[H_Détruites]]</f>
        <v>4.5</v>
      </c>
      <c r="K32" s="106">
        <f>IF(tblTEC_TDB_Data[[#This Row],[EstFacturable]]="VRAI",(E32-I32),0)</f>
        <v>4.5</v>
      </c>
      <c r="L32" s="105">
        <f t="shared" si="0"/>
        <v>0</v>
      </c>
      <c r="M32" s="105">
        <f t="shared" si="1"/>
        <v>4.5</v>
      </c>
      <c r="N32" s="107">
        <f>MAX(tblTEC_TDB_Data[[#This Row],[H_Facturables]]-tblTEC_TDB_Data[[#This Row],[H_Facturées]],0)</f>
        <v>0</v>
      </c>
      <c r="O32" s="101">
        <f ca="1">ROUND(INT(NOW()-tblTEC_TDB_Data[[#This Row],[Date]]),0)</f>
        <v>44</v>
      </c>
      <c r="P32" s="108">
        <f ca="1">IF(tblTEC_TDB_Data[[#This Row],[Âge]]&lt;=30,N32,0)</f>
        <v>0</v>
      </c>
      <c r="Q32" s="108">
        <f ca="1">IF(AND(tblTEC_TDB_Data[[#This Row],[Âge]]&gt;30,tblTEC_TDB_Data[[#This Row],[Âge]]&lt;=60),N32,0)</f>
        <v>0</v>
      </c>
      <c r="R32" s="108">
        <f ca="1">IF(AND(tblTEC_TDB_Data[[#This Row],[Âge]]&gt;60,tblTEC_TDB_Data[[#This Row],[Âge]]&lt;=90),N32,0)</f>
        <v>0</v>
      </c>
      <c r="S32" s="108">
        <f ca="1">IF(tblTEC_TDB_Data[[#This Row],[Âge]]&gt;90,N32,0)</f>
        <v>0</v>
      </c>
    </row>
    <row r="33" spans="1:19" x14ac:dyDescent="0.25">
      <c r="A33" s="104">
        <v>32</v>
      </c>
      <c r="B33" s="104" t="s">
        <v>11640</v>
      </c>
      <c r="C33" s="1086">
        <v>45496</v>
      </c>
      <c r="D33" s="109" t="s">
        <v>18994</v>
      </c>
      <c r="E33" s="602">
        <v>7.25</v>
      </c>
      <c r="F33" s="102" t="s">
        <v>152</v>
      </c>
      <c r="G33" s="102" t="s">
        <v>152</v>
      </c>
      <c r="H33" s="102" t="s">
        <v>9221</v>
      </c>
      <c r="I33" s="105">
        <f>IF(tblTEC_TDB_Data[[#This Row],[EstDetruite]],E33,0)</f>
        <v>0</v>
      </c>
      <c r="J33" s="106">
        <f>tblTEC_TDB_Data[[#This Row],[H_Saisies]]-tblTEC_TDB_Data[[#This Row],[H_Détruites]]</f>
        <v>7.25</v>
      </c>
      <c r="K33" s="106">
        <f>IF(tblTEC_TDB_Data[[#This Row],[EstFacturable]]="VRAI",(E33-I33),0)</f>
        <v>7.25</v>
      </c>
      <c r="L33" s="105">
        <f t="shared" si="0"/>
        <v>0</v>
      </c>
      <c r="M33" s="105">
        <f t="shared" si="1"/>
        <v>7.25</v>
      </c>
      <c r="N33" s="107">
        <f>MAX(tblTEC_TDB_Data[[#This Row],[H_Facturables]]-tblTEC_TDB_Data[[#This Row],[H_Facturées]],0)</f>
        <v>0</v>
      </c>
      <c r="O33" s="101">
        <f ca="1">ROUND(INT(NOW()-tblTEC_TDB_Data[[#This Row],[Date]]),0)</f>
        <v>44</v>
      </c>
      <c r="P33" s="108">
        <f ca="1">IF(tblTEC_TDB_Data[[#This Row],[Âge]]&lt;=30,N33,0)</f>
        <v>0</v>
      </c>
      <c r="Q33" s="108">
        <f ca="1">IF(AND(tblTEC_TDB_Data[[#This Row],[Âge]]&gt;30,tblTEC_TDB_Data[[#This Row],[Âge]]&lt;=60),N33,0)</f>
        <v>0</v>
      </c>
      <c r="R33" s="108">
        <f ca="1">IF(AND(tblTEC_TDB_Data[[#This Row],[Âge]]&gt;60,tblTEC_TDB_Data[[#This Row],[Âge]]&lt;=90),N33,0)</f>
        <v>0</v>
      </c>
      <c r="S33" s="108">
        <f ca="1">IF(tblTEC_TDB_Data[[#This Row],[Âge]]&gt;90,N33,0)</f>
        <v>0</v>
      </c>
    </row>
    <row r="34" spans="1:19" x14ac:dyDescent="0.25">
      <c r="A34" s="104">
        <v>33</v>
      </c>
      <c r="B34" s="104" t="s">
        <v>11640</v>
      </c>
      <c r="C34" s="1086">
        <v>45502</v>
      </c>
      <c r="D34" s="109" t="s">
        <v>15802</v>
      </c>
      <c r="E34" s="602">
        <v>0.25</v>
      </c>
      <c r="F34" s="102" t="s">
        <v>152</v>
      </c>
      <c r="G34" s="102" t="s">
        <v>9221</v>
      </c>
      <c r="H34" s="102" t="s">
        <v>9221</v>
      </c>
      <c r="I34" s="105">
        <f>IF(tblTEC_TDB_Data[[#This Row],[EstDetruite]],E34,0)</f>
        <v>0</v>
      </c>
      <c r="J34" s="106">
        <f>tblTEC_TDB_Data[[#This Row],[H_Saisies]]-tblTEC_TDB_Data[[#This Row],[H_Détruites]]</f>
        <v>0.25</v>
      </c>
      <c r="K34" s="106">
        <f>IF(tblTEC_TDB_Data[[#This Row],[EstFacturable]]="VRAI",(E34-I34),0)</f>
        <v>0.25</v>
      </c>
      <c r="L34" s="105">
        <f t="shared" si="0"/>
        <v>0</v>
      </c>
      <c r="M34" s="105">
        <f t="shared" si="1"/>
        <v>0</v>
      </c>
      <c r="N34" s="107">
        <f>MAX(tblTEC_TDB_Data[[#This Row],[H_Facturables]]-tblTEC_TDB_Data[[#This Row],[H_Facturées]],0)</f>
        <v>0.25</v>
      </c>
      <c r="O34" s="101">
        <f ca="1">ROUND(INT(NOW()-tblTEC_TDB_Data[[#This Row],[Date]]),0)</f>
        <v>38</v>
      </c>
      <c r="P34" s="108">
        <f ca="1">IF(tblTEC_TDB_Data[[#This Row],[Âge]]&lt;=30,N34,0)</f>
        <v>0</v>
      </c>
      <c r="Q34" s="108">
        <f ca="1">IF(AND(tblTEC_TDB_Data[[#This Row],[Âge]]&gt;30,tblTEC_TDB_Data[[#This Row],[Âge]]&lt;=60),N34,0)</f>
        <v>0.25</v>
      </c>
      <c r="R34" s="108">
        <f ca="1">IF(AND(tblTEC_TDB_Data[[#This Row],[Âge]]&gt;60,tblTEC_TDB_Data[[#This Row],[Âge]]&lt;=90),N34,0)</f>
        <v>0</v>
      </c>
      <c r="S34" s="108">
        <f ca="1">IF(tblTEC_TDB_Data[[#This Row],[Âge]]&gt;90,N34,0)</f>
        <v>0</v>
      </c>
    </row>
    <row r="35" spans="1:19" x14ac:dyDescent="0.25">
      <c r="A35" s="104">
        <v>34</v>
      </c>
      <c r="B35" s="104" t="s">
        <v>11640</v>
      </c>
      <c r="C35" s="1086">
        <v>45502</v>
      </c>
      <c r="D35" s="109" t="s">
        <v>15821</v>
      </c>
      <c r="E35" s="602">
        <v>0.25</v>
      </c>
      <c r="F35" s="102" t="s">
        <v>152</v>
      </c>
      <c r="G35" s="102" t="s">
        <v>152</v>
      </c>
      <c r="H35" s="102" t="s">
        <v>9221</v>
      </c>
      <c r="I35" s="105">
        <f>IF(tblTEC_TDB_Data[[#This Row],[EstDetruite]],E35,0)</f>
        <v>0</v>
      </c>
      <c r="J35" s="106">
        <f>tblTEC_TDB_Data[[#This Row],[H_Saisies]]-tblTEC_TDB_Data[[#This Row],[H_Détruites]]</f>
        <v>0.25</v>
      </c>
      <c r="K35" s="106">
        <f>IF(tblTEC_TDB_Data[[#This Row],[EstFacturable]]="VRAI",(E35-I35),0)</f>
        <v>0.25</v>
      </c>
      <c r="L35" s="105">
        <f t="shared" si="0"/>
        <v>0</v>
      </c>
      <c r="M35" s="105">
        <f t="shared" si="1"/>
        <v>0.25</v>
      </c>
      <c r="N35" s="107">
        <f>MAX(tblTEC_TDB_Data[[#This Row],[H_Facturables]]-tblTEC_TDB_Data[[#This Row],[H_Facturées]],0)</f>
        <v>0</v>
      </c>
      <c r="O35" s="101">
        <f ca="1">ROUND(INT(NOW()-tblTEC_TDB_Data[[#This Row],[Date]]),0)</f>
        <v>38</v>
      </c>
      <c r="P35" s="108">
        <f ca="1">IF(tblTEC_TDB_Data[[#This Row],[Âge]]&lt;=30,N35,0)</f>
        <v>0</v>
      </c>
      <c r="Q35" s="108">
        <f ca="1">IF(AND(tblTEC_TDB_Data[[#This Row],[Âge]]&gt;30,tblTEC_TDB_Data[[#This Row],[Âge]]&lt;=60),N35,0)</f>
        <v>0</v>
      </c>
      <c r="R35" s="108">
        <f ca="1">IF(AND(tblTEC_TDB_Data[[#This Row],[Âge]]&gt;60,tblTEC_TDB_Data[[#This Row],[Âge]]&lt;=90),N35,0)</f>
        <v>0</v>
      </c>
      <c r="S35" s="108">
        <f ca="1">IF(tblTEC_TDB_Data[[#This Row],[Âge]]&gt;90,N35,0)</f>
        <v>0</v>
      </c>
    </row>
    <row r="36" spans="1:19" x14ac:dyDescent="0.25">
      <c r="A36" s="104">
        <v>35</v>
      </c>
      <c r="B36" s="104" t="s">
        <v>11640</v>
      </c>
      <c r="C36" s="1086">
        <v>45502</v>
      </c>
      <c r="D36" s="109" t="s">
        <v>19373</v>
      </c>
      <c r="E36" s="602">
        <v>1.75</v>
      </c>
      <c r="F36" s="102" t="s">
        <v>152</v>
      </c>
      <c r="G36" s="102" t="s">
        <v>9221</v>
      </c>
      <c r="H36" s="102" t="s">
        <v>9221</v>
      </c>
      <c r="I36" s="105">
        <f>IF(tblTEC_TDB_Data[[#This Row],[EstDetruite]],E36,0)</f>
        <v>0</v>
      </c>
      <c r="J36" s="106">
        <f>tblTEC_TDB_Data[[#This Row],[H_Saisies]]-tblTEC_TDB_Data[[#This Row],[H_Détruites]]</f>
        <v>1.75</v>
      </c>
      <c r="K36" s="106">
        <f>IF(tblTEC_TDB_Data[[#This Row],[EstFacturable]]="VRAI",(E36-I36),0)</f>
        <v>1.75</v>
      </c>
      <c r="L36" s="105">
        <f t="shared" si="0"/>
        <v>0</v>
      </c>
      <c r="M36" s="105">
        <f t="shared" si="1"/>
        <v>0</v>
      </c>
      <c r="N36" s="107">
        <f>MAX(tblTEC_TDB_Data[[#This Row],[H_Facturables]]-tblTEC_TDB_Data[[#This Row],[H_Facturées]],0)</f>
        <v>1.75</v>
      </c>
      <c r="O36" s="101">
        <f ca="1">ROUND(INT(NOW()-tblTEC_TDB_Data[[#This Row],[Date]]),0)</f>
        <v>38</v>
      </c>
      <c r="P36" s="108">
        <f ca="1">IF(tblTEC_TDB_Data[[#This Row],[Âge]]&lt;=30,N36,0)</f>
        <v>0</v>
      </c>
      <c r="Q36" s="108">
        <f ca="1">IF(AND(tblTEC_TDB_Data[[#This Row],[Âge]]&gt;30,tblTEC_TDB_Data[[#This Row],[Âge]]&lt;=60),N36,0)</f>
        <v>1.75</v>
      </c>
      <c r="R36" s="108">
        <f ca="1">IF(AND(tblTEC_TDB_Data[[#This Row],[Âge]]&gt;60,tblTEC_TDB_Data[[#This Row],[Âge]]&lt;=90),N36,0)</f>
        <v>0</v>
      </c>
      <c r="S36" s="108">
        <f ca="1">IF(tblTEC_TDB_Data[[#This Row],[Âge]]&gt;90,N36,0)</f>
        <v>0</v>
      </c>
    </row>
    <row r="37" spans="1:19" x14ac:dyDescent="0.25">
      <c r="A37" s="104">
        <v>36</v>
      </c>
      <c r="B37" s="104" t="s">
        <v>11640</v>
      </c>
      <c r="C37" s="1086">
        <v>45502</v>
      </c>
      <c r="D37" s="109" t="s">
        <v>19373</v>
      </c>
      <c r="E37" s="602">
        <v>1.75</v>
      </c>
      <c r="F37" s="102" t="s">
        <v>152</v>
      </c>
      <c r="G37" s="102" t="s">
        <v>9221</v>
      </c>
      <c r="H37" s="102" t="s">
        <v>9221</v>
      </c>
      <c r="I37" s="105">
        <f>IF(tblTEC_TDB_Data[[#This Row],[EstDetruite]],E37,0)</f>
        <v>0</v>
      </c>
      <c r="J37" s="106">
        <f>tblTEC_TDB_Data[[#This Row],[H_Saisies]]-tblTEC_TDB_Data[[#This Row],[H_Détruites]]</f>
        <v>1.75</v>
      </c>
      <c r="K37" s="106">
        <f>IF(tblTEC_TDB_Data[[#This Row],[EstFacturable]]="VRAI",(E37-I37),0)</f>
        <v>1.75</v>
      </c>
      <c r="L37" s="105">
        <f t="shared" si="0"/>
        <v>0</v>
      </c>
      <c r="M37" s="105">
        <f t="shared" si="1"/>
        <v>0</v>
      </c>
      <c r="N37" s="107">
        <f>MAX(tblTEC_TDB_Data[[#This Row],[H_Facturables]]-tblTEC_TDB_Data[[#This Row],[H_Facturées]],0)</f>
        <v>1.75</v>
      </c>
      <c r="O37" s="101">
        <f ca="1">ROUND(INT(NOW()-tblTEC_TDB_Data[[#This Row],[Date]]),0)</f>
        <v>38</v>
      </c>
      <c r="P37" s="108">
        <f ca="1">IF(tblTEC_TDB_Data[[#This Row],[Âge]]&lt;=30,N37,0)</f>
        <v>0</v>
      </c>
      <c r="Q37" s="108">
        <f ca="1">IF(AND(tblTEC_TDB_Data[[#This Row],[Âge]]&gt;30,tblTEC_TDB_Data[[#This Row],[Âge]]&lt;=60),N37,0)</f>
        <v>1.75</v>
      </c>
      <c r="R37" s="108">
        <f ca="1">IF(AND(tblTEC_TDB_Data[[#This Row],[Âge]]&gt;60,tblTEC_TDB_Data[[#This Row],[Âge]]&lt;=90),N37,0)</f>
        <v>0</v>
      </c>
      <c r="S37" s="108">
        <f ca="1">IF(tblTEC_TDB_Data[[#This Row],[Âge]]&gt;90,N37,0)</f>
        <v>0</v>
      </c>
    </row>
    <row r="38" spans="1:19" x14ac:dyDescent="0.25">
      <c r="A38" s="104">
        <v>37</v>
      </c>
      <c r="B38" s="104" t="s">
        <v>11640</v>
      </c>
      <c r="C38" s="1086">
        <v>45503</v>
      </c>
      <c r="D38" s="109" t="s">
        <v>19373</v>
      </c>
      <c r="E38" s="602">
        <v>7.75</v>
      </c>
      <c r="F38" s="102" t="s">
        <v>152</v>
      </c>
      <c r="G38" s="102" t="s">
        <v>9221</v>
      </c>
      <c r="H38" s="102" t="s">
        <v>9221</v>
      </c>
      <c r="I38" s="105">
        <f>IF(tblTEC_TDB_Data[[#This Row],[EstDetruite]],E38,0)</f>
        <v>0</v>
      </c>
      <c r="J38" s="106">
        <f>tblTEC_TDB_Data[[#This Row],[H_Saisies]]-tblTEC_TDB_Data[[#This Row],[H_Détruites]]</f>
        <v>7.75</v>
      </c>
      <c r="K38" s="106">
        <f>IF(tblTEC_TDB_Data[[#This Row],[EstFacturable]]="VRAI",(E38-I38),0)</f>
        <v>7.75</v>
      </c>
      <c r="L38" s="105">
        <f t="shared" si="0"/>
        <v>0</v>
      </c>
      <c r="M38" s="105">
        <f t="shared" si="1"/>
        <v>0</v>
      </c>
      <c r="N38" s="107">
        <f>MAX(tblTEC_TDB_Data[[#This Row],[H_Facturables]]-tblTEC_TDB_Data[[#This Row],[H_Facturées]],0)</f>
        <v>7.75</v>
      </c>
      <c r="O38" s="101">
        <f ca="1">ROUND(INT(NOW()-tblTEC_TDB_Data[[#This Row],[Date]]),0)</f>
        <v>37</v>
      </c>
      <c r="P38" s="108">
        <f ca="1">IF(tblTEC_TDB_Data[[#This Row],[Âge]]&lt;=30,N38,0)</f>
        <v>0</v>
      </c>
      <c r="Q38" s="108">
        <f ca="1">IF(AND(tblTEC_TDB_Data[[#This Row],[Âge]]&gt;30,tblTEC_TDB_Data[[#This Row],[Âge]]&lt;=60),N38,0)</f>
        <v>7.75</v>
      </c>
      <c r="R38" s="108">
        <f ca="1">IF(AND(tblTEC_TDB_Data[[#This Row],[Âge]]&gt;60,tblTEC_TDB_Data[[#This Row],[Âge]]&lt;=90),N38,0)</f>
        <v>0</v>
      </c>
      <c r="S38" s="108">
        <f ca="1">IF(tblTEC_TDB_Data[[#This Row],[Âge]]&gt;90,N38,0)</f>
        <v>0</v>
      </c>
    </row>
    <row r="39" spans="1:19" x14ac:dyDescent="0.25">
      <c r="A39" s="104">
        <v>38</v>
      </c>
      <c r="B39" s="104" t="s">
        <v>11640</v>
      </c>
      <c r="C39" s="1086">
        <v>45504</v>
      </c>
      <c r="D39" s="109" t="s">
        <v>18994</v>
      </c>
      <c r="E39" s="602">
        <v>0.25</v>
      </c>
      <c r="F39" s="102" t="s">
        <v>152</v>
      </c>
      <c r="G39" s="102" t="s">
        <v>152</v>
      </c>
      <c r="H39" s="102" t="s">
        <v>9221</v>
      </c>
      <c r="I39" s="105">
        <f>IF(tblTEC_TDB_Data[[#This Row],[EstDetruite]],E39,0)</f>
        <v>0</v>
      </c>
      <c r="J39" s="106">
        <f>tblTEC_TDB_Data[[#This Row],[H_Saisies]]-tblTEC_TDB_Data[[#This Row],[H_Détruites]]</f>
        <v>0.25</v>
      </c>
      <c r="K39" s="106">
        <f>IF(tblTEC_TDB_Data[[#This Row],[EstFacturable]]="VRAI",(E39-I39),0)</f>
        <v>0.25</v>
      </c>
      <c r="L39" s="105">
        <f t="shared" si="0"/>
        <v>0</v>
      </c>
      <c r="M39" s="105">
        <f t="shared" si="1"/>
        <v>0.25</v>
      </c>
      <c r="N39" s="107">
        <f>MAX(tblTEC_TDB_Data[[#This Row],[H_Facturables]]-tblTEC_TDB_Data[[#This Row],[H_Facturées]],0)</f>
        <v>0</v>
      </c>
      <c r="O39" s="101">
        <f ca="1">ROUND(INT(NOW()-tblTEC_TDB_Data[[#This Row],[Date]]),0)</f>
        <v>36</v>
      </c>
      <c r="P39" s="108">
        <f ca="1">IF(tblTEC_TDB_Data[[#This Row],[Âge]]&lt;=30,N39,0)</f>
        <v>0</v>
      </c>
      <c r="Q39" s="108">
        <f ca="1">IF(AND(tblTEC_TDB_Data[[#This Row],[Âge]]&gt;30,tblTEC_TDB_Data[[#This Row],[Âge]]&lt;=60),N39,0)</f>
        <v>0</v>
      </c>
      <c r="R39" s="108">
        <f ca="1">IF(AND(tblTEC_TDB_Data[[#This Row],[Âge]]&gt;60,tblTEC_TDB_Data[[#This Row],[Âge]]&lt;=90),N39,0)</f>
        <v>0</v>
      </c>
      <c r="S39" s="108">
        <f ca="1">IF(tblTEC_TDB_Data[[#This Row],[Âge]]&gt;90,N39,0)</f>
        <v>0</v>
      </c>
    </row>
    <row r="40" spans="1:19" x14ac:dyDescent="0.25">
      <c r="A40" s="104">
        <v>39</v>
      </c>
      <c r="B40" s="104" t="s">
        <v>11640</v>
      </c>
      <c r="C40" s="1086">
        <v>45504</v>
      </c>
      <c r="D40" s="109" t="s">
        <v>19373</v>
      </c>
      <c r="E40" s="602">
        <v>1.5</v>
      </c>
      <c r="F40" s="102" t="s">
        <v>152</v>
      </c>
      <c r="G40" s="102" t="s">
        <v>9221</v>
      </c>
      <c r="H40" s="102" t="s">
        <v>9221</v>
      </c>
      <c r="I40" s="105">
        <f>IF(tblTEC_TDB_Data[[#This Row],[EstDetruite]],E40,0)</f>
        <v>0</v>
      </c>
      <c r="J40" s="106">
        <f>tblTEC_TDB_Data[[#This Row],[H_Saisies]]-tblTEC_TDB_Data[[#This Row],[H_Détruites]]</f>
        <v>1.5</v>
      </c>
      <c r="K40" s="106">
        <f>IF(tblTEC_TDB_Data[[#This Row],[EstFacturable]]="VRAI",(E40-I40),0)</f>
        <v>1.5</v>
      </c>
      <c r="L40" s="105">
        <f t="shared" si="0"/>
        <v>0</v>
      </c>
      <c r="M40" s="105">
        <f t="shared" si="1"/>
        <v>0</v>
      </c>
      <c r="N40" s="107">
        <f>MAX(tblTEC_TDB_Data[[#This Row],[H_Facturables]]-tblTEC_TDB_Data[[#This Row],[H_Facturées]],0)</f>
        <v>1.5</v>
      </c>
      <c r="O40" s="101">
        <f ca="1">ROUND(INT(NOW()-tblTEC_TDB_Data[[#This Row],[Date]]),0)</f>
        <v>36</v>
      </c>
      <c r="P40" s="108">
        <f ca="1">IF(tblTEC_TDB_Data[[#This Row],[Âge]]&lt;=30,N40,0)</f>
        <v>0</v>
      </c>
      <c r="Q40" s="108">
        <f ca="1">IF(AND(tblTEC_TDB_Data[[#This Row],[Âge]]&gt;30,tblTEC_TDB_Data[[#This Row],[Âge]]&lt;=60),N40,0)</f>
        <v>1.5</v>
      </c>
      <c r="R40" s="108">
        <f ca="1">IF(AND(tblTEC_TDB_Data[[#This Row],[Âge]]&gt;60,tblTEC_TDB_Data[[#This Row],[Âge]]&lt;=90),N40,0)</f>
        <v>0</v>
      </c>
      <c r="S40" s="108">
        <f ca="1">IF(tblTEC_TDB_Data[[#This Row],[Âge]]&gt;90,N40,0)</f>
        <v>0</v>
      </c>
    </row>
    <row r="41" spans="1:19" x14ac:dyDescent="0.25">
      <c r="A41" s="104">
        <v>40</v>
      </c>
      <c r="B41" s="104" t="s">
        <v>11640</v>
      </c>
      <c r="C41" s="1086">
        <v>45505</v>
      </c>
      <c r="D41" s="109" t="s">
        <v>19373</v>
      </c>
      <c r="E41" s="602">
        <v>6.5</v>
      </c>
      <c r="F41" s="102" t="s">
        <v>152</v>
      </c>
      <c r="G41" s="102" t="s">
        <v>9221</v>
      </c>
      <c r="H41" s="102" t="s">
        <v>9221</v>
      </c>
      <c r="I41" s="105">
        <f>IF(tblTEC_TDB_Data[[#This Row],[EstDetruite]],E41,0)</f>
        <v>0</v>
      </c>
      <c r="J41" s="106">
        <f>tblTEC_TDB_Data[[#This Row],[H_Saisies]]-tblTEC_TDB_Data[[#This Row],[H_Détruites]]</f>
        <v>6.5</v>
      </c>
      <c r="K41" s="106">
        <f>IF(tblTEC_TDB_Data[[#This Row],[EstFacturable]]="VRAI",(E41-I41),0)</f>
        <v>6.5</v>
      </c>
      <c r="L41" s="105">
        <f t="shared" si="0"/>
        <v>0</v>
      </c>
      <c r="M41" s="105">
        <f t="shared" si="1"/>
        <v>0</v>
      </c>
      <c r="N41" s="107">
        <f>MAX(tblTEC_TDB_Data[[#This Row],[H_Facturables]]-tblTEC_TDB_Data[[#This Row],[H_Facturées]],0)</f>
        <v>6.5</v>
      </c>
      <c r="O41" s="101">
        <f ca="1">ROUND(INT(NOW()-tblTEC_TDB_Data[[#This Row],[Date]]),0)</f>
        <v>35</v>
      </c>
      <c r="P41" s="108">
        <f ca="1">IF(tblTEC_TDB_Data[[#This Row],[Âge]]&lt;=30,N41,0)</f>
        <v>0</v>
      </c>
      <c r="Q41" s="108">
        <f ca="1">IF(AND(tblTEC_TDB_Data[[#This Row],[Âge]]&gt;30,tblTEC_TDB_Data[[#This Row],[Âge]]&lt;=60),N41,0)</f>
        <v>6.5</v>
      </c>
      <c r="R41" s="108">
        <f ca="1">IF(AND(tblTEC_TDB_Data[[#This Row],[Âge]]&gt;60,tblTEC_TDB_Data[[#This Row],[Âge]]&lt;=90),N41,0)</f>
        <v>0</v>
      </c>
      <c r="S41" s="108">
        <f ca="1">IF(tblTEC_TDB_Data[[#This Row],[Âge]]&gt;90,N41,0)</f>
        <v>0</v>
      </c>
    </row>
    <row r="42" spans="1:19" x14ac:dyDescent="0.25">
      <c r="A42" s="104">
        <v>41</v>
      </c>
      <c r="B42" s="104" t="s">
        <v>11640</v>
      </c>
      <c r="C42" s="1086">
        <v>45506</v>
      </c>
      <c r="D42" s="109" t="s">
        <v>19373</v>
      </c>
      <c r="E42" s="602">
        <v>4</v>
      </c>
      <c r="F42" s="102" t="s">
        <v>152</v>
      </c>
      <c r="G42" s="102" t="s">
        <v>9221</v>
      </c>
      <c r="H42" s="102" t="s">
        <v>9221</v>
      </c>
      <c r="I42" s="105">
        <f>IF(tblTEC_TDB_Data[[#This Row],[EstDetruite]],E42,0)</f>
        <v>0</v>
      </c>
      <c r="J42" s="106">
        <f>tblTEC_TDB_Data[[#This Row],[H_Saisies]]-tblTEC_TDB_Data[[#This Row],[H_Détruites]]</f>
        <v>4</v>
      </c>
      <c r="K42" s="106">
        <f>IF(tblTEC_TDB_Data[[#This Row],[EstFacturable]]="VRAI",(E42-I42),0)</f>
        <v>4</v>
      </c>
      <c r="L42" s="105">
        <f t="shared" si="0"/>
        <v>0</v>
      </c>
      <c r="M42" s="105">
        <f t="shared" si="1"/>
        <v>0</v>
      </c>
      <c r="N42" s="107">
        <f>MAX(tblTEC_TDB_Data[[#This Row],[H_Facturables]]-tblTEC_TDB_Data[[#This Row],[H_Facturées]],0)</f>
        <v>4</v>
      </c>
      <c r="O42" s="101">
        <f ca="1">ROUND(INT(NOW()-tblTEC_TDB_Data[[#This Row],[Date]]),0)</f>
        <v>34</v>
      </c>
      <c r="P42" s="108">
        <f ca="1">IF(tblTEC_TDB_Data[[#This Row],[Âge]]&lt;=30,N42,0)</f>
        <v>0</v>
      </c>
      <c r="Q42" s="108">
        <f ca="1">IF(AND(tblTEC_TDB_Data[[#This Row],[Âge]]&gt;30,tblTEC_TDB_Data[[#This Row],[Âge]]&lt;=60),N42,0)</f>
        <v>4</v>
      </c>
      <c r="R42" s="108">
        <f ca="1">IF(AND(tblTEC_TDB_Data[[#This Row],[Âge]]&gt;60,tblTEC_TDB_Data[[#This Row],[Âge]]&lt;=90),N42,0)</f>
        <v>0</v>
      </c>
      <c r="S42" s="108">
        <f ca="1">IF(tblTEC_TDB_Data[[#This Row],[Âge]]&gt;90,N42,0)</f>
        <v>0</v>
      </c>
    </row>
    <row r="43" spans="1:19" x14ac:dyDescent="0.25">
      <c r="A43" s="104">
        <v>42</v>
      </c>
      <c r="B43" s="104" t="s">
        <v>5</v>
      </c>
      <c r="C43" s="1086">
        <v>45184</v>
      </c>
      <c r="D43" s="109" t="s">
        <v>11452</v>
      </c>
      <c r="E43" s="602">
        <v>5.75</v>
      </c>
      <c r="F43" s="102" t="s">
        <v>152</v>
      </c>
      <c r="G43" s="102" t="s">
        <v>9221</v>
      </c>
      <c r="H43" s="102" t="s">
        <v>9221</v>
      </c>
      <c r="I43" s="105">
        <f>IF(tblTEC_TDB_Data[[#This Row],[EstDetruite]],E43,0)</f>
        <v>0</v>
      </c>
      <c r="J43" s="106">
        <f>tblTEC_TDB_Data[[#This Row],[H_Saisies]]-tblTEC_TDB_Data[[#This Row],[H_Détruites]]</f>
        <v>5.75</v>
      </c>
      <c r="K43" s="106">
        <f>IF(tblTEC_TDB_Data[[#This Row],[EstFacturable]]="VRAI",(E43-I43),0)</f>
        <v>5.75</v>
      </c>
      <c r="L43" s="105">
        <f t="shared" si="0"/>
        <v>0</v>
      </c>
      <c r="M43" s="105">
        <f t="shared" si="1"/>
        <v>0</v>
      </c>
      <c r="N43" s="107">
        <f>MAX(tblTEC_TDB_Data[[#This Row],[H_Facturables]]-tblTEC_TDB_Data[[#This Row],[H_Facturées]],0)</f>
        <v>5.75</v>
      </c>
      <c r="O43" s="101">
        <f ca="1">ROUND(INT(NOW()-tblTEC_TDB_Data[[#This Row],[Date]]),0)</f>
        <v>356</v>
      </c>
      <c r="P43" s="108">
        <f ca="1">IF(tblTEC_TDB_Data[[#This Row],[Âge]]&lt;=30,N43,0)</f>
        <v>0</v>
      </c>
      <c r="Q43" s="108">
        <f ca="1">IF(AND(tblTEC_TDB_Data[[#This Row],[Âge]]&gt;30,tblTEC_TDB_Data[[#This Row],[Âge]]&lt;=60),N43,0)</f>
        <v>0</v>
      </c>
      <c r="R43" s="108">
        <f ca="1">IF(AND(tblTEC_TDB_Data[[#This Row],[Âge]]&gt;60,tblTEC_TDB_Data[[#This Row],[Âge]]&lt;=90),N43,0)</f>
        <v>0</v>
      </c>
      <c r="S43" s="108">
        <f ca="1">IF(tblTEC_TDB_Data[[#This Row],[Âge]]&gt;90,N43,0)</f>
        <v>5.75</v>
      </c>
    </row>
    <row r="44" spans="1:19" x14ac:dyDescent="0.25">
      <c r="A44" s="104">
        <v>43</v>
      </c>
      <c r="B44" s="104" t="s">
        <v>5</v>
      </c>
      <c r="C44" s="1086">
        <v>45323</v>
      </c>
      <c r="D44" s="109" t="s">
        <v>13713</v>
      </c>
      <c r="E44" s="602">
        <v>0.4</v>
      </c>
      <c r="F44" s="102" t="s">
        <v>152</v>
      </c>
      <c r="G44" s="102" t="s">
        <v>9221</v>
      </c>
      <c r="H44" s="102" t="s">
        <v>9221</v>
      </c>
      <c r="I44" s="105">
        <f>IF(tblTEC_TDB_Data[[#This Row],[EstDetruite]],E44,0)</f>
        <v>0</v>
      </c>
      <c r="J44" s="106">
        <f>tblTEC_TDB_Data[[#This Row],[H_Saisies]]-tblTEC_TDB_Data[[#This Row],[H_Détruites]]</f>
        <v>0.4</v>
      </c>
      <c r="K44" s="106">
        <f>IF(tblTEC_TDB_Data[[#This Row],[EstFacturable]]="VRAI",(E44-I44),0)</f>
        <v>0.4</v>
      </c>
      <c r="L44" s="105">
        <f t="shared" si="0"/>
        <v>0</v>
      </c>
      <c r="M44" s="105">
        <f t="shared" si="1"/>
        <v>0</v>
      </c>
      <c r="N44" s="107">
        <f>MAX(tblTEC_TDB_Data[[#This Row],[H_Facturables]]-tblTEC_TDB_Data[[#This Row],[H_Facturées]],0)</f>
        <v>0.4</v>
      </c>
      <c r="O44" s="101">
        <f ca="1">ROUND(INT(NOW()-tblTEC_TDB_Data[[#This Row],[Date]]),0)</f>
        <v>217</v>
      </c>
      <c r="P44" s="108">
        <f ca="1">IF(tblTEC_TDB_Data[[#This Row],[Âge]]&lt;=30,N44,0)</f>
        <v>0</v>
      </c>
      <c r="Q44" s="108">
        <f ca="1">IF(AND(tblTEC_TDB_Data[[#This Row],[Âge]]&gt;30,tblTEC_TDB_Data[[#This Row],[Âge]]&lt;=60),N44,0)</f>
        <v>0</v>
      </c>
      <c r="R44" s="108">
        <f ca="1">IF(AND(tblTEC_TDB_Data[[#This Row],[Âge]]&gt;60,tblTEC_TDB_Data[[#This Row],[Âge]]&lt;=90),N44,0)</f>
        <v>0</v>
      </c>
      <c r="S44" s="108">
        <f ca="1">IF(tblTEC_TDB_Data[[#This Row],[Âge]]&gt;90,N44,0)</f>
        <v>0.4</v>
      </c>
    </row>
    <row r="45" spans="1:19" x14ac:dyDescent="0.25">
      <c r="A45" s="104">
        <v>44</v>
      </c>
      <c r="B45" s="104" t="s">
        <v>5</v>
      </c>
      <c r="C45" s="1086">
        <v>45329</v>
      </c>
      <c r="D45" s="109" t="s">
        <v>19405</v>
      </c>
      <c r="E45" s="602">
        <v>0.4</v>
      </c>
      <c r="F45" s="102" t="s">
        <v>152</v>
      </c>
      <c r="G45" s="102" t="s">
        <v>9221</v>
      </c>
      <c r="H45" s="102" t="s">
        <v>9221</v>
      </c>
      <c r="I45" s="105">
        <f>IF(tblTEC_TDB_Data[[#This Row],[EstDetruite]],E45,0)</f>
        <v>0</v>
      </c>
      <c r="J45" s="106">
        <f>tblTEC_TDB_Data[[#This Row],[H_Saisies]]-tblTEC_TDB_Data[[#This Row],[H_Détruites]]</f>
        <v>0.4</v>
      </c>
      <c r="K45" s="106">
        <f>IF(tblTEC_TDB_Data[[#This Row],[EstFacturable]]="VRAI",(E45-I45),0)</f>
        <v>0.4</v>
      </c>
      <c r="L45" s="105">
        <f t="shared" si="0"/>
        <v>0</v>
      </c>
      <c r="M45" s="105">
        <f t="shared" si="1"/>
        <v>0</v>
      </c>
      <c r="N45" s="107">
        <f>MAX(tblTEC_TDB_Data[[#This Row],[H_Facturables]]-tblTEC_TDB_Data[[#This Row],[H_Facturées]],0)</f>
        <v>0.4</v>
      </c>
      <c r="O45" s="101">
        <f ca="1">ROUND(INT(NOW()-tblTEC_TDB_Data[[#This Row],[Date]]),0)</f>
        <v>211</v>
      </c>
      <c r="P45" s="108">
        <f ca="1">IF(tblTEC_TDB_Data[[#This Row],[Âge]]&lt;=30,N45,0)</f>
        <v>0</v>
      </c>
      <c r="Q45" s="108">
        <f ca="1">IF(AND(tblTEC_TDB_Data[[#This Row],[Âge]]&gt;30,tblTEC_TDB_Data[[#This Row],[Âge]]&lt;=60),N45,0)</f>
        <v>0</v>
      </c>
      <c r="R45" s="108">
        <f ca="1">IF(AND(tblTEC_TDB_Data[[#This Row],[Âge]]&gt;60,tblTEC_TDB_Data[[#This Row],[Âge]]&lt;=90),N45,0)</f>
        <v>0</v>
      </c>
      <c r="S45" s="108">
        <f ca="1">IF(tblTEC_TDB_Data[[#This Row],[Âge]]&gt;90,N45,0)</f>
        <v>0.4</v>
      </c>
    </row>
    <row r="46" spans="1:19" x14ac:dyDescent="0.25">
      <c r="A46" s="104">
        <v>45</v>
      </c>
      <c r="B46" s="104" t="s">
        <v>5</v>
      </c>
      <c r="C46" s="1086">
        <v>45334</v>
      </c>
      <c r="D46" s="109" t="s">
        <v>19683</v>
      </c>
      <c r="E46" s="602">
        <v>0.5</v>
      </c>
      <c r="F46" s="102" t="s">
        <v>152</v>
      </c>
      <c r="G46" s="102" t="s">
        <v>9221</v>
      </c>
      <c r="H46" s="102" t="s">
        <v>152</v>
      </c>
      <c r="I46" s="105">
        <f>IF(tblTEC_TDB_Data[[#This Row],[EstDetruite]],E46,0)</f>
        <v>0.5</v>
      </c>
      <c r="J46" s="106">
        <f>tblTEC_TDB_Data[[#This Row],[H_Saisies]]-tblTEC_TDB_Data[[#This Row],[H_Détruites]]</f>
        <v>0</v>
      </c>
      <c r="K46" s="106">
        <f>IF(tblTEC_TDB_Data[[#This Row],[EstFacturable]]="VRAI",(E46-I46),0)</f>
        <v>0</v>
      </c>
      <c r="L46" s="105">
        <f t="shared" si="0"/>
        <v>0</v>
      </c>
      <c r="M46" s="105">
        <f t="shared" si="1"/>
        <v>0</v>
      </c>
      <c r="N46" s="107">
        <f>MAX(tblTEC_TDB_Data[[#This Row],[H_Facturables]]-tblTEC_TDB_Data[[#This Row],[H_Facturées]],0)</f>
        <v>0</v>
      </c>
      <c r="O46" s="101">
        <f ca="1">ROUND(INT(NOW()-tblTEC_TDB_Data[[#This Row],[Date]]),0)</f>
        <v>206</v>
      </c>
      <c r="P46" s="108">
        <f ca="1">IF(tblTEC_TDB_Data[[#This Row],[Âge]]&lt;=30,N46,0)</f>
        <v>0</v>
      </c>
      <c r="Q46" s="108">
        <f ca="1">IF(AND(tblTEC_TDB_Data[[#This Row],[Âge]]&gt;30,tblTEC_TDB_Data[[#This Row],[Âge]]&lt;=60),N46,0)</f>
        <v>0</v>
      </c>
      <c r="R46" s="108">
        <f ca="1">IF(AND(tblTEC_TDB_Data[[#This Row],[Âge]]&gt;60,tblTEC_TDB_Data[[#This Row],[Âge]]&lt;=90),N46,0)</f>
        <v>0</v>
      </c>
      <c r="S46" s="108">
        <f ca="1">IF(tblTEC_TDB_Data[[#This Row],[Âge]]&gt;90,N46,0)</f>
        <v>0</v>
      </c>
    </row>
    <row r="47" spans="1:19" x14ac:dyDescent="0.25">
      <c r="A47" s="104">
        <v>46</v>
      </c>
      <c r="B47" s="104" t="s">
        <v>5</v>
      </c>
      <c r="C47" s="1086">
        <v>45341</v>
      </c>
      <c r="D47" s="109" t="s">
        <v>13891</v>
      </c>
      <c r="E47" s="602">
        <v>0.4</v>
      </c>
      <c r="F47" s="102" t="s">
        <v>152</v>
      </c>
      <c r="G47" s="102" t="s">
        <v>9221</v>
      </c>
      <c r="H47" s="102" t="s">
        <v>9221</v>
      </c>
      <c r="I47" s="105">
        <f>IF(tblTEC_TDB_Data[[#This Row],[EstDetruite]],E47,0)</f>
        <v>0</v>
      </c>
      <c r="J47" s="106">
        <f>tblTEC_TDB_Data[[#This Row],[H_Saisies]]-tblTEC_TDB_Data[[#This Row],[H_Détruites]]</f>
        <v>0.4</v>
      </c>
      <c r="K47" s="106">
        <f>IF(tblTEC_TDB_Data[[#This Row],[EstFacturable]]="VRAI",(E47-I47),0)</f>
        <v>0.4</v>
      </c>
      <c r="L47" s="105">
        <f t="shared" si="0"/>
        <v>0</v>
      </c>
      <c r="M47" s="105">
        <f t="shared" si="1"/>
        <v>0</v>
      </c>
      <c r="N47" s="107">
        <f>MAX(tblTEC_TDB_Data[[#This Row],[H_Facturables]]-tblTEC_TDB_Data[[#This Row],[H_Facturées]],0)</f>
        <v>0.4</v>
      </c>
      <c r="O47" s="101">
        <f ca="1">ROUND(INT(NOW()-tblTEC_TDB_Data[[#This Row],[Date]]),0)</f>
        <v>199</v>
      </c>
      <c r="P47" s="108">
        <f ca="1">IF(tblTEC_TDB_Data[[#This Row],[Âge]]&lt;=30,N47,0)</f>
        <v>0</v>
      </c>
      <c r="Q47" s="108">
        <f ca="1">IF(AND(tblTEC_TDB_Data[[#This Row],[Âge]]&gt;30,tblTEC_TDB_Data[[#This Row],[Âge]]&lt;=60),N47,0)</f>
        <v>0</v>
      </c>
      <c r="R47" s="108">
        <f ca="1">IF(AND(tblTEC_TDB_Data[[#This Row],[Âge]]&gt;60,tblTEC_TDB_Data[[#This Row],[Âge]]&lt;=90),N47,0)</f>
        <v>0</v>
      </c>
      <c r="S47" s="108">
        <f ca="1">IF(tblTEC_TDB_Data[[#This Row],[Âge]]&gt;90,N47,0)</f>
        <v>0.4</v>
      </c>
    </row>
    <row r="48" spans="1:19" x14ac:dyDescent="0.25">
      <c r="A48" s="104">
        <v>47</v>
      </c>
      <c r="B48" s="104" t="s">
        <v>5</v>
      </c>
      <c r="C48" s="1086">
        <v>45343</v>
      </c>
      <c r="D48" s="109" t="s">
        <v>15604</v>
      </c>
      <c r="E48" s="602">
        <v>2.25</v>
      </c>
      <c r="F48" s="102" t="s">
        <v>152</v>
      </c>
      <c r="G48" s="102" t="s">
        <v>9221</v>
      </c>
      <c r="H48" s="102" t="s">
        <v>9221</v>
      </c>
      <c r="I48" s="105">
        <f>IF(tblTEC_TDB_Data[[#This Row],[EstDetruite]],E48,0)</f>
        <v>0</v>
      </c>
      <c r="J48" s="106">
        <f>tblTEC_TDB_Data[[#This Row],[H_Saisies]]-tblTEC_TDB_Data[[#This Row],[H_Détruites]]</f>
        <v>2.25</v>
      </c>
      <c r="K48" s="106">
        <f>IF(tblTEC_TDB_Data[[#This Row],[EstFacturable]]="VRAI",(E48-I48),0)</f>
        <v>2.25</v>
      </c>
      <c r="L48" s="105">
        <f t="shared" si="0"/>
        <v>0</v>
      </c>
      <c r="M48" s="105">
        <f t="shared" si="1"/>
        <v>0</v>
      </c>
      <c r="N48" s="107">
        <f>MAX(tblTEC_TDB_Data[[#This Row],[H_Facturables]]-tblTEC_TDB_Data[[#This Row],[H_Facturées]],0)</f>
        <v>2.25</v>
      </c>
      <c r="O48" s="101">
        <f ca="1">ROUND(INT(NOW()-tblTEC_TDB_Data[[#This Row],[Date]]),0)</f>
        <v>197</v>
      </c>
      <c r="P48" s="108">
        <f ca="1">IF(tblTEC_TDB_Data[[#This Row],[Âge]]&lt;=30,N48,0)</f>
        <v>0</v>
      </c>
      <c r="Q48" s="108">
        <f ca="1">IF(AND(tblTEC_TDB_Data[[#This Row],[Âge]]&gt;30,tblTEC_TDB_Data[[#This Row],[Âge]]&lt;=60),N48,0)</f>
        <v>0</v>
      </c>
      <c r="R48" s="108">
        <f ca="1">IF(AND(tblTEC_TDB_Data[[#This Row],[Âge]]&gt;60,tblTEC_TDB_Data[[#This Row],[Âge]]&lt;=90),N48,0)</f>
        <v>0</v>
      </c>
      <c r="S48" s="108">
        <f ca="1">IF(tblTEC_TDB_Data[[#This Row],[Âge]]&gt;90,N48,0)</f>
        <v>2.25</v>
      </c>
    </row>
    <row r="49" spans="1:19" x14ac:dyDescent="0.25">
      <c r="A49" s="104">
        <v>48</v>
      </c>
      <c r="B49" s="104" t="s">
        <v>5</v>
      </c>
      <c r="C49" s="1086">
        <v>45344</v>
      </c>
      <c r="D49" s="109" t="s">
        <v>15604</v>
      </c>
      <c r="E49" s="602">
        <v>0.25</v>
      </c>
      <c r="F49" s="102" t="s">
        <v>152</v>
      </c>
      <c r="G49" s="102" t="s">
        <v>9221</v>
      </c>
      <c r="H49" s="102" t="s">
        <v>9221</v>
      </c>
      <c r="I49" s="105">
        <f>IF(tblTEC_TDB_Data[[#This Row],[EstDetruite]],E49,0)</f>
        <v>0</v>
      </c>
      <c r="J49" s="106">
        <f>tblTEC_TDB_Data[[#This Row],[H_Saisies]]-tblTEC_TDB_Data[[#This Row],[H_Détruites]]</f>
        <v>0.25</v>
      </c>
      <c r="K49" s="106">
        <f>IF(tblTEC_TDB_Data[[#This Row],[EstFacturable]]="VRAI",(E49-I49),0)</f>
        <v>0.25</v>
      </c>
      <c r="L49" s="105">
        <f t="shared" si="0"/>
        <v>0</v>
      </c>
      <c r="M49" s="105">
        <f t="shared" si="1"/>
        <v>0</v>
      </c>
      <c r="N49" s="107">
        <f>MAX(tblTEC_TDB_Data[[#This Row],[H_Facturables]]-tblTEC_TDB_Data[[#This Row],[H_Facturées]],0)</f>
        <v>0.25</v>
      </c>
      <c r="O49" s="101">
        <f ca="1">ROUND(INT(NOW()-tblTEC_TDB_Data[[#This Row],[Date]]),0)</f>
        <v>196</v>
      </c>
      <c r="P49" s="108">
        <f ca="1">IF(tblTEC_TDB_Data[[#This Row],[Âge]]&lt;=30,N49,0)</f>
        <v>0</v>
      </c>
      <c r="Q49" s="108">
        <f ca="1">IF(AND(tblTEC_TDB_Data[[#This Row],[Âge]]&gt;30,tblTEC_TDB_Data[[#This Row],[Âge]]&lt;=60),N49,0)</f>
        <v>0</v>
      </c>
      <c r="R49" s="108">
        <f ca="1">IF(AND(tblTEC_TDB_Data[[#This Row],[Âge]]&gt;60,tblTEC_TDB_Data[[#This Row],[Âge]]&lt;=90),N49,0)</f>
        <v>0</v>
      </c>
      <c r="S49" s="108">
        <f ca="1">IF(tblTEC_TDB_Data[[#This Row],[Âge]]&gt;90,N49,0)</f>
        <v>0.25</v>
      </c>
    </row>
    <row r="50" spans="1:19" x14ac:dyDescent="0.25">
      <c r="A50" s="104">
        <v>49</v>
      </c>
      <c r="B50" s="104" t="s">
        <v>5</v>
      </c>
      <c r="C50" s="1086">
        <v>45345</v>
      </c>
      <c r="D50" s="109" t="s">
        <v>15604</v>
      </c>
      <c r="E50" s="602">
        <v>1</v>
      </c>
      <c r="F50" s="102" t="s">
        <v>152</v>
      </c>
      <c r="G50" s="102" t="s">
        <v>9221</v>
      </c>
      <c r="H50" s="102" t="s">
        <v>9221</v>
      </c>
      <c r="I50" s="105">
        <f>IF(tblTEC_TDB_Data[[#This Row],[EstDetruite]],E50,0)</f>
        <v>0</v>
      </c>
      <c r="J50" s="106">
        <f>tblTEC_TDB_Data[[#This Row],[H_Saisies]]-tblTEC_TDB_Data[[#This Row],[H_Détruites]]</f>
        <v>1</v>
      </c>
      <c r="K50" s="106">
        <f>IF(tblTEC_TDB_Data[[#This Row],[EstFacturable]]="VRAI",(E50-I50),0)</f>
        <v>1</v>
      </c>
      <c r="L50" s="105">
        <f t="shared" si="0"/>
        <v>0</v>
      </c>
      <c r="M50" s="105">
        <f t="shared" si="1"/>
        <v>0</v>
      </c>
      <c r="N50" s="107">
        <f>MAX(tblTEC_TDB_Data[[#This Row],[H_Facturables]]-tblTEC_TDB_Data[[#This Row],[H_Facturées]],0)</f>
        <v>1</v>
      </c>
      <c r="O50" s="101">
        <f ca="1">ROUND(INT(NOW()-tblTEC_TDB_Data[[#This Row],[Date]]),0)</f>
        <v>195</v>
      </c>
      <c r="P50" s="108">
        <f ca="1">IF(tblTEC_TDB_Data[[#This Row],[Âge]]&lt;=30,N50,0)</f>
        <v>0</v>
      </c>
      <c r="Q50" s="108">
        <f ca="1">IF(AND(tblTEC_TDB_Data[[#This Row],[Âge]]&gt;30,tblTEC_TDB_Data[[#This Row],[Âge]]&lt;=60),N50,0)</f>
        <v>0</v>
      </c>
      <c r="R50" s="108">
        <f ca="1">IF(AND(tblTEC_TDB_Data[[#This Row],[Âge]]&gt;60,tblTEC_TDB_Data[[#This Row],[Âge]]&lt;=90),N50,0)</f>
        <v>0</v>
      </c>
      <c r="S50" s="108">
        <f ca="1">IF(tblTEC_TDB_Data[[#This Row],[Âge]]&gt;90,N50,0)</f>
        <v>1</v>
      </c>
    </row>
    <row r="51" spans="1:19" x14ac:dyDescent="0.25">
      <c r="A51" s="104">
        <v>50</v>
      </c>
      <c r="B51" s="104" t="s">
        <v>5</v>
      </c>
      <c r="C51" s="1086">
        <v>45368</v>
      </c>
      <c r="D51" s="109" t="s">
        <v>13891</v>
      </c>
      <c r="E51" s="602">
        <v>0.4</v>
      </c>
      <c r="F51" s="102" t="s">
        <v>152</v>
      </c>
      <c r="G51" s="102" t="s">
        <v>9221</v>
      </c>
      <c r="H51" s="102" t="s">
        <v>9221</v>
      </c>
      <c r="I51" s="105">
        <f>IF(tblTEC_TDB_Data[[#This Row],[EstDetruite]],E51,0)</f>
        <v>0</v>
      </c>
      <c r="J51" s="106">
        <f>tblTEC_TDB_Data[[#This Row],[H_Saisies]]-tblTEC_TDB_Data[[#This Row],[H_Détruites]]</f>
        <v>0.4</v>
      </c>
      <c r="K51" s="106">
        <f>IF(tblTEC_TDB_Data[[#This Row],[EstFacturable]]="VRAI",(E51-I51),0)</f>
        <v>0.4</v>
      </c>
      <c r="L51" s="105">
        <f t="shared" si="0"/>
        <v>0</v>
      </c>
      <c r="M51" s="105">
        <f t="shared" si="1"/>
        <v>0</v>
      </c>
      <c r="N51" s="107">
        <f>MAX(tblTEC_TDB_Data[[#This Row],[H_Facturables]]-tblTEC_TDB_Data[[#This Row],[H_Facturées]],0)</f>
        <v>0.4</v>
      </c>
      <c r="O51" s="101">
        <f ca="1">ROUND(INT(NOW()-tblTEC_TDB_Data[[#This Row],[Date]]),0)</f>
        <v>172</v>
      </c>
      <c r="P51" s="108">
        <f ca="1">IF(tblTEC_TDB_Data[[#This Row],[Âge]]&lt;=30,N51,0)</f>
        <v>0</v>
      </c>
      <c r="Q51" s="108">
        <f ca="1">IF(AND(tblTEC_TDB_Data[[#This Row],[Âge]]&gt;30,tblTEC_TDB_Data[[#This Row],[Âge]]&lt;=60),N51,0)</f>
        <v>0</v>
      </c>
      <c r="R51" s="108">
        <f ca="1">IF(AND(tblTEC_TDB_Data[[#This Row],[Âge]]&gt;60,tblTEC_TDB_Data[[#This Row],[Âge]]&lt;=90),N51,0)</f>
        <v>0</v>
      </c>
      <c r="S51" s="108">
        <f ca="1">IF(tblTEC_TDB_Data[[#This Row],[Âge]]&gt;90,N51,0)</f>
        <v>0.4</v>
      </c>
    </row>
    <row r="52" spans="1:19" x14ac:dyDescent="0.25">
      <c r="A52" s="104">
        <v>51</v>
      </c>
      <c r="B52" s="104" t="s">
        <v>5</v>
      </c>
      <c r="C52" s="1086">
        <v>45369</v>
      </c>
      <c r="D52" s="109" t="s">
        <v>13891</v>
      </c>
      <c r="E52" s="602">
        <v>0.25</v>
      </c>
      <c r="F52" s="102" t="s">
        <v>152</v>
      </c>
      <c r="G52" s="102" t="s">
        <v>9221</v>
      </c>
      <c r="H52" s="102" t="s">
        <v>9221</v>
      </c>
      <c r="I52" s="105">
        <f>IF(tblTEC_TDB_Data[[#This Row],[EstDetruite]],E52,0)</f>
        <v>0</v>
      </c>
      <c r="J52" s="106">
        <f>tblTEC_TDB_Data[[#This Row],[H_Saisies]]-tblTEC_TDB_Data[[#This Row],[H_Détruites]]</f>
        <v>0.25</v>
      </c>
      <c r="K52" s="106">
        <f>IF(tblTEC_TDB_Data[[#This Row],[EstFacturable]]="VRAI",(E52-I52),0)</f>
        <v>0.25</v>
      </c>
      <c r="L52" s="105">
        <f t="shared" si="0"/>
        <v>0</v>
      </c>
      <c r="M52" s="105">
        <f t="shared" si="1"/>
        <v>0</v>
      </c>
      <c r="N52" s="107">
        <f>MAX(tblTEC_TDB_Data[[#This Row],[H_Facturables]]-tblTEC_TDB_Data[[#This Row],[H_Facturées]],0)</f>
        <v>0.25</v>
      </c>
      <c r="O52" s="101">
        <f ca="1">ROUND(INT(NOW()-tblTEC_TDB_Data[[#This Row],[Date]]),0)</f>
        <v>171</v>
      </c>
      <c r="P52" s="108">
        <f ca="1">IF(tblTEC_TDB_Data[[#This Row],[Âge]]&lt;=30,N52,0)</f>
        <v>0</v>
      </c>
      <c r="Q52" s="108">
        <f ca="1">IF(AND(tblTEC_TDB_Data[[#This Row],[Âge]]&gt;30,tblTEC_TDB_Data[[#This Row],[Âge]]&lt;=60),N52,0)</f>
        <v>0</v>
      </c>
      <c r="R52" s="108">
        <f ca="1">IF(AND(tblTEC_TDB_Data[[#This Row],[Âge]]&gt;60,tblTEC_TDB_Data[[#This Row],[Âge]]&lt;=90),N52,0)</f>
        <v>0</v>
      </c>
      <c r="S52" s="108">
        <f ca="1">IF(tblTEC_TDB_Data[[#This Row],[Âge]]&gt;90,N52,0)</f>
        <v>0.25</v>
      </c>
    </row>
    <row r="53" spans="1:19" x14ac:dyDescent="0.25">
      <c r="A53" s="104">
        <v>52</v>
      </c>
      <c r="B53" s="104" t="s">
        <v>5</v>
      </c>
      <c r="C53" s="1086">
        <v>45372</v>
      </c>
      <c r="D53" s="109" t="s">
        <v>16125</v>
      </c>
      <c r="E53" s="602">
        <v>2.5</v>
      </c>
      <c r="F53" s="102" t="s">
        <v>152</v>
      </c>
      <c r="G53" s="102" t="s">
        <v>9221</v>
      </c>
      <c r="H53" s="102" t="s">
        <v>9221</v>
      </c>
      <c r="I53" s="105">
        <f>IF(tblTEC_TDB_Data[[#This Row],[EstDetruite]],E53,0)</f>
        <v>0</v>
      </c>
      <c r="J53" s="106">
        <f>tblTEC_TDB_Data[[#This Row],[H_Saisies]]-tblTEC_TDB_Data[[#This Row],[H_Détruites]]</f>
        <v>2.5</v>
      </c>
      <c r="K53" s="106">
        <f>IF(tblTEC_TDB_Data[[#This Row],[EstFacturable]]="VRAI",(E53-I53),0)</f>
        <v>2.5</v>
      </c>
      <c r="L53" s="105">
        <f t="shared" si="0"/>
        <v>0</v>
      </c>
      <c r="M53" s="105">
        <f t="shared" si="1"/>
        <v>0</v>
      </c>
      <c r="N53" s="107">
        <f>MAX(tblTEC_TDB_Data[[#This Row],[H_Facturables]]-tblTEC_TDB_Data[[#This Row],[H_Facturées]],0)</f>
        <v>2.5</v>
      </c>
      <c r="O53" s="101">
        <f ca="1">ROUND(INT(NOW()-tblTEC_TDB_Data[[#This Row],[Date]]),0)</f>
        <v>168</v>
      </c>
      <c r="P53" s="108">
        <f ca="1">IF(tblTEC_TDB_Data[[#This Row],[Âge]]&lt;=30,N53,0)</f>
        <v>0</v>
      </c>
      <c r="Q53" s="108">
        <f ca="1">IF(AND(tblTEC_TDB_Data[[#This Row],[Âge]]&gt;30,tblTEC_TDB_Data[[#This Row],[Âge]]&lt;=60),N53,0)</f>
        <v>0</v>
      </c>
      <c r="R53" s="108">
        <f ca="1">IF(AND(tblTEC_TDB_Data[[#This Row],[Âge]]&gt;60,tblTEC_TDB_Data[[#This Row],[Âge]]&lt;=90),N53,0)</f>
        <v>0</v>
      </c>
      <c r="S53" s="108">
        <f ca="1">IF(tblTEC_TDB_Data[[#This Row],[Âge]]&gt;90,N53,0)</f>
        <v>2.5</v>
      </c>
    </row>
    <row r="54" spans="1:19" x14ac:dyDescent="0.25">
      <c r="A54" s="104">
        <v>53</v>
      </c>
      <c r="B54" s="104" t="s">
        <v>5</v>
      </c>
      <c r="C54" s="1086">
        <v>45373</v>
      </c>
      <c r="D54" s="109" t="s">
        <v>16125</v>
      </c>
      <c r="E54" s="602">
        <v>0.5</v>
      </c>
      <c r="F54" s="102" t="s">
        <v>152</v>
      </c>
      <c r="G54" s="102" t="s">
        <v>9221</v>
      </c>
      <c r="H54" s="102" t="s">
        <v>9221</v>
      </c>
      <c r="I54" s="105">
        <f>IF(tblTEC_TDB_Data[[#This Row],[EstDetruite]],E54,0)</f>
        <v>0</v>
      </c>
      <c r="J54" s="106">
        <f>tblTEC_TDB_Data[[#This Row],[H_Saisies]]-tblTEC_TDB_Data[[#This Row],[H_Détruites]]</f>
        <v>0.5</v>
      </c>
      <c r="K54" s="106">
        <f>IF(tblTEC_TDB_Data[[#This Row],[EstFacturable]]="VRAI",(E54-I54),0)</f>
        <v>0.5</v>
      </c>
      <c r="L54" s="105">
        <f t="shared" si="0"/>
        <v>0</v>
      </c>
      <c r="M54" s="105">
        <f t="shared" si="1"/>
        <v>0</v>
      </c>
      <c r="N54" s="107">
        <f>MAX(tblTEC_TDB_Data[[#This Row],[H_Facturables]]-tblTEC_TDB_Data[[#This Row],[H_Facturées]],0)</f>
        <v>0.5</v>
      </c>
      <c r="O54" s="101">
        <f ca="1">ROUND(INT(NOW()-tblTEC_TDB_Data[[#This Row],[Date]]),0)</f>
        <v>167</v>
      </c>
      <c r="P54" s="108">
        <f ca="1">IF(tblTEC_TDB_Data[[#This Row],[Âge]]&lt;=30,N54,0)</f>
        <v>0</v>
      </c>
      <c r="Q54" s="108">
        <f ca="1">IF(AND(tblTEC_TDB_Data[[#This Row],[Âge]]&gt;30,tblTEC_TDB_Data[[#This Row],[Âge]]&lt;=60),N54,0)</f>
        <v>0</v>
      </c>
      <c r="R54" s="108">
        <f ca="1">IF(AND(tblTEC_TDB_Data[[#This Row],[Âge]]&gt;60,tblTEC_TDB_Data[[#This Row],[Âge]]&lt;=90),N54,0)</f>
        <v>0</v>
      </c>
      <c r="S54" s="108">
        <f ca="1">IF(tblTEC_TDB_Data[[#This Row],[Âge]]&gt;90,N54,0)</f>
        <v>0.5</v>
      </c>
    </row>
    <row r="55" spans="1:19" x14ac:dyDescent="0.25">
      <c r="A55" s="104">
        <v>54</v>
      </c>
      <c r="B55" s="104" t="s">
        <v>5</v>
      </c>
      <c r="C55" s="1086">
        <v>45377</v>
      </c>
      <c r="D55" s="109" t="s">
        <v>13891</v>
      </c>
      <c r="E55" s="602">
        <v>0.4</v>
      </c>
      <c r="F55" s="102" t="s">
        <v>152</v>
      </c>
      <c r="G55" s="102" t="s">
        <v>9221</v>
      </c>
      <c r="H55" s="102" t="s">
        <v>9221</v>
      </c>
      <c r="I55" s="105">
        <f>IF(tblTEC_TDB_Data[[#This Row],[EstDetruite]],E55,0)</f>
        <v>0</v>
      </c>
      <c r="J55" s="106">
        <f>tblTEC_TDB_Data[[#This Row],[H_Saisies]]-tblTEC_TDB_Data[[#This Row],[H_Détruites]]</f>
        <v>0.4</v>
      </c>
      <c r="K55" s="106">
        <f>IF(tblTEC_TDB_Data[[#This Row],[EstFacturable]]="VRAI",(E55-I55),0)</f>
        <v>0.4</v>
      </c>
      <c r="L55" s="105">
        <f t="shared" si="0"/>
        <v>0</v>
      </c>
      <c r="M55" s="105">
        <f t="shared" si="1"/>
        <v>0</v>
      </c>
      <c r="N55" s="107">
        <f>MAX(tblTEC_TDB_Data[[#This Row],[H_Facturables]]-tblTEC_TDB_Data[[#This Row],[H_Facturées]],0)</f>
        <v>0.4</v>
      </c>
      <c r="O55" s="101">
        <f ca="1">ROUND(INT(NOW()-tblTEC_TDB_Data[[#This Row],[Date]]),0)</f>
        <v>163</v>
      </c>
      <c r="P55" s="108">
        <f ca="1">IF(tblTEC_TDB_Data[[#This Row],[Âge]]&lt;=30,N55,0)</f>
        <v>0</v>
      </c>
      <c r="Q55" s="108">
        <f ca="1">IF(AND(tblTEC_TDB_Data[[#This Row],[Âge]]&gt;30,tblTEC_TDB_Data[[#This Row],[Âge]]&lt;=60),N55,0)</f>
        <v>0</v>
      </c>
      <c r="R55" s="108">
        <f ca="1">IF(AND(tblTEC_TDB_Data[[#This Row],[Âge]]&gt;60,tblTEC_TDB_Data[[#This Row],[Âge]]&lt;=90),N55,0)</f>
        <v>0</v>
      </c>
      <c r="S55" s="108">
        <f ca="1">IF(tblTEC_TDB_Data[[#This Row],[Âge]]&gt;90,N55,0)</f>
        <v>0.4</v>
      </c>
    </row>
    <row r="56" spans="1:19" x14ac:dyDescent="0.25">
      <c r="A56" s="104">
        <v>55</v>
      </c>
      <c r="B56" s="104" t="s">
        <v>5</v>
      </c>
      <c r="C56" s="1086">
        <v>45380</v>
      </c>
      <c r="D56" s="109" t="s">
        <v>13891</v>
      </c>
      <c r="E56" s="602">
        <v>0.4</v>
      </c>
      <c r="F56" s="102" t="s">
        <v>152</v>
      </c>
      <c r="G56" s="102" t="s">
        <v>9221</v>
      </c>
      <c r="H56" s="102" t="s">
        <v>9221</v>
      </c>
      <c r="I56" s="105">
        <f>IF(tblTEC_TDB_Data[[#This Row],[EstDetruite]],E56,0)</f>
        <v>0</v>
      </c>
      <c r="J56" s="106">
        <f>tblTEC_TDB_Data[[#This Row],[H_Saisies]]-tblTEC_TDB_Data[[#This Row],[H_Détruites]]</f>
        <v>0.4</v>
      </c>
      <c r="K56" s="106">
        <f>IF(tblTEC_TDB_Data[[#This Row],[EstFacturable]]="VRAI",(E56-I56),0)</f>
        <v>0.4</v>
      </c>
      <c r="L56" s="105">
        <f t="shared" si="0"/>
        <v>0</v>
      </c>
      <c r="M56" s="105">
        <f t="shared" si="1"/>
        <v>0</v>
      </c>
      <c r="N56" s="107">
        <f>MAX(tblTEC_TDB_Data[[#This Row],[H_Facturables]]-tblTEC_TDB_Data[[#This Row],[H_Facturées]],0)</f>
        <v>0.4</v>
      </c>
      <c r="O56" s="101">
        <f ca="1">ROUND(INT(NOW()-tblTEC_TDB_Data[[#This Row],[Date]]),0)</f>
        <v>160</v>
      </c>
      <c r="P56" s="108">
        <f ca="1">IF(tblTEC_TDB_Data[[#This Row],[Âge]]&lt;=30,N56,0)</f>
        <v>0</v>
      </c>
      <c r="Q56" s="108">
        <f ca="1">IF(AND(tblTEC_TDB_Data[[#This Row],[Âge]]&gt;30,tblTEC_TDB_Data[[#This Row],[Âge]]&lt;=60),N56,0)</f>
        <v>0</v>
      </c>
      <c r="R56" s="108">
        <f ca="1">IF(AND(tblTEC_TDB_Data[[#This Row],[Âge]]&gt;60,tblTEC_TDB_Data[[#This Row],[Âge]]&lt;=90),N56,0)</f>
        <v>0</v>
      </c>
      <c r="S56" s="108">
        <f ca="1">IF(tblTEC_TDB_Data[[#This Row],[Âge]]&gt;90,N56,0)</f>
        <v>0.4</v>
      </c>
    </row>
    <row r="57" spans="1:19" x14ac:dyDescent="0.25">
      <c r="A57" s="104">
        <v>56</v>
      </c>
      <c r="B57" s="104" t="s">
        <v>5</v>
      </c>
      <c r="C57" s="1086">
        <v>45391</v>
      </c>
      <c r="D57" s="109" t="s">
        <v>15604</v>
      </c>
      <c r="E57" s="602">
        <v>0.25</v>
      </c>
      <c r="F57" s="102" t="s">
        <v>152</v>
      </c>
      <c r="G57" s="102" t="s">
        <v>9221</v>
      </c>
      <c r="H57" s="102" t="s">
        <v>9221</v>
      </c>
      <c r="I57" s="105">
        <f>IF(tblTEC_TDB_Data[[#This Row],[EstDetruite]],E57,0)</f>
        <v>0</v>
      </c>
      <c r="J57" s="106">
        <f>tblTEC_TDB_Data[[#This Row],[H_Saisies]]-tblTEC_TDB_Data[[#This Row],[H_Détruites]]</f>
        <v>0.25</v>
      </c>
      <c r="K57" s="106">
        <f>IF(tblTEC_TDB_Data[[#This Row],[EstFacturable]]="VRAI",(E57-I57),0)</f>
        <v>0.25</v>
      </c>
      <c r="L57" s="105">
        <f t="shared" si="0"/>
        <v>0</v>
      </c>
      <c r="M57" s="105">
        <f t="shared" si="1"/>
        <v>0</v>
      </c>
      <c r="N57" s="107">
        <f>MAX(tblTEC_TDB_Data[[#This Row],[H_Facturables]]-tblTEC_TDB_Data[[#This Row],[H_Facturées]],0)</f>
        <v>0.25</v>
      </c>
      <c r="O57" s="101">
        <f ca="1">ROUND(INT(NOW()-tblTEC_TDB_Data[[#This Row],[Date]]),0)</f>
        <v>149</v>
      </c>
      <c r="P57" s="108">
        <f ca="1">IF(tblTEC_TDB_Data[[#This Row],[Âge]]&lt;=30,N57,0)</f>
        <v>0</v>
      </c>
      <c r="Q57" s="108">
        <f ca="1">IF(AND(tblTEC_TDB_Data[[#This Row],[Âge]]&gt;30,tblTEC_TDB_Data[[#This Row],[Âge]]&lt;=60),N57,0)</f>
        <v>0</v>
      </c>
      <c r="R57" s="108">
        <f ca="1">IF(AND(tblTEC_TDB_Data[[#This Row],[Âge]]&gt;60,tblTEC_TDB_Data[[#This Row],[Âge]]&lt;=90),N57,0)</f>
        <v>0</v>
      </c>
      <c r="S57" s="108">
        <f ca="1">IF(tblTEC_TDB_Data[[#This Row],[Âge]]&gt;90,N57,0)</f>
        <v>0.25</v>
      </c>
    </row>
    <row r="58" spans="1:19" x14ac:dyDescent="0.25">
      <c r="A58" s="104">
        <v>57</v>
      </c>
      <c r="B58" s="104" t="s">
        <v>5</v>
      </c>
      <c r="C58" s="1086">
        <v>45397</v>
      </c>
      <c r="D58" s="109" t="s">
        <v>15604</v>
      </c>
      <c r="E58" s="602">
        <v>0.75</v>
      </c>
      <c r="F58" s="102" t="s">
        <v>152</v>
      </c>
      <c r="G58" s="102" t="s">
        <v>9221</v>
      </c>
      <c r="H58" s="102" t="s">
        <v>9221</v>
      </c>
      <c r="I58" s="105">
        <f>IF(tblTEC_TDB_Data[[#This Row],[EstDetruite]],E58,0)</f>
        <v>0</v>
      </c>
      <c r="J58" s="106">
        <f>tblTEC_TDB_Data[[#This Row],[H_Saisies]]-tblTEC_TDB_Data[[#This Row],[H_Détruites]]</f>
        <v>0.75</v>
      </c>
      <c r="K58" s="106">
        <f>IF(tblTEC_TDB_Data[[#This Row],[EstFacturable]]="VRAI",(E58-I58),0)</f>
        <v>0.75</v>
      </c>
      <c r="L58" s="105">
        <f t="shared" si="0"/>
        <v>0</v>
      </c>
      <c r="M58" s="105">
        <f t="shared" si="1"/>
        <v>0</v>
      </c>
      <c r="N58" s="107">
        <f>MAX(tblTEC_TDB_Data[[#This Row],[H_Facturables]]-tblTEC_TDB_Data[[#This Row],[H_Facturées]],0)</f>
        <v>0.75</v>
      </c>
      <c r="O58" s="101">
        <f ca="1">ROUND(INT(NOW()-tblTEC_TDB_Data[[#This Row],[Date]]),0)</f>
        <v>143</v>
      </c>
      <c r="P58" s="108">
        <f ca="1">IF(tblTEC_TDB_Data[[#This Row],[Âge]]&lt;=30,N58,0)</f>
        <v>0</v>
      </c>
      <c r="Q58" s="108">
        <f ca="1">IF(AND(tblTEC_TDB_Data[[#This Row],[Âge]]&gt;30,tblTEC_TDB_Data[[#This Row],[Âge]]&lt;=60),N58,0)</f>
        <v>0</v>
      </c>
      <c r="R58" s="108">
        <f ca="1">IF(AND(tblTEC_TDB_Data[[#This Row],[Âge]]&gt;60,tblTEC_TDB_Data[[#This Row],[Âge]]&lt;=90),N58,0)</f>
        <v>0</v>
      </c>
      <c r="S58" s="108">
        <f ca="1">IF(tblTEC_TDB_Data[[#This Row],[Âge]]&gt;90,N58,0)</f>
        <v>0.75</v>
      </c>
    </row>
    <row r="59" spans="1:19" x14ac:dyDescent="0.25">
      <c r="A59" s="104">
        <v>58</v>
      </c>
      <c r="B59" s="104" t="s">
        <v>5</v>
      </c>
      <c r="C59" s="1086">
        <v>45398</v>
      </c>
      <c r="D59" s="109" t="s">
        <v>15604</v>
      </c>
      <c r="E59" s="602">
        <v>0.5</v>
      </c>
      <c r="F59" s="102" t="s">
        <v>152</v>
      </c>
      <c r="G59" s="102" t="s">
        <v>9221</v>
      </c>
      <c r="H59" s="102" t="s">
        <v>9221</v>
      </c>
      <c r="I59" s="105">
        <f>IF(tblTEC_TDB_Data[[#This Row],[EstDetruite]],E59,0)</f>
        <v>0</v>
      </c>
      <c r="J59" s="106">
        <f>tblTEC_TDB_Data[[#This Row],[H_Saisies]]-tblTEC_TDB_Data[[#This Row],[H_Détruites]]</f>
        <v>0.5</v>
      </c>
      <c r="K59" s="106">
        <f>IF(tblTEC_TDB_Data[[#This Row],[EstFacturable]]="VRAI",(E59-I59),0)</f>
        <v>0.5</v>
      </c>
      <c r="L59" s="105">
        <f t="shared" si="0"/>
        <v>0</v>
      </c>
      <c r="M59" s="105">
        <f t="shared" si="1"/>
        <v>0</v>
      </c>
      <c r="N59" s="107">
        <f>MAX(tblTEC_TDB_Data[[#This Row],[H_Facturables]]-tblTEC_TDB_Data[[#This Row],[H_Facturées]],0)</f>
        <v>0.5</v>
      </c>
      <c r="O59" s="101">
        <f ca="1">ROUND(INT(NOW()-tblTEC_TDB_Data[[#This Row],[Date]]),0)</f>
        <v>142</v>
      </c>
      <c r="P59" s="108">
        <f ca="1">IF(tblTEC_TDB_Data[[#This Row],[Âge]]&lt;=30,N59,0)</f>
        <v>0</v>
      </c>
      <c r="Q59" s="108">
        <f ca="1">IF(AND(tblTEC_TDB_Data[[#This Row],[Âge]]&gt;30,tblTEC_TDB_Data[[#This Row],[Âge]]&lt;=60),N59,0)</f>
        <v>0</v>
      </c>
      <c r="R59" s="108">
        <f ca="1">IF(AND(tblTEC_TDB_Data[[#This Row],[Âge]]&gt;60,tblTEC_TDB_Data[[#This Row],[Âge]]&lt;=90),N59,0)</f>
        <v>0</v>
      </c>
      <c r="S59" s="108">
        <f ca="1">IF(tblTEC_TDB_Data[[#This Row],[Âge]]&gt;90,N59,0)</f>
        <v>0.5</v>
      </c>
    </row>
    <row r="60" spans="1:19" x14ac:dyDescent="0.25">
      <c r="A60" s="104">
        <v>59</v>
      </c>
      <c r="B60" s="104" t="s">
        <v>5</v>
      </c>
      <c r="C60" s="1086">
        <v>45404</v>
      </c>
      <c r="D60" s="109" t="s">
        <v>19632</v>
      </c>
      <c r="E60" s="602">
        <v>0.5</v>
      </c>
      <c r="F60" s="102" t="s">
        <v>152</v>
      </c>
      <c r="G60" s="102" t="s">
        <v>9221</v>
      </c>
      <c r="H60" s="102" t="s">
        <v>9221</v>
      </c>
      <c r="I60" s="105">
        <f>IF(tblTEC_TDB_Data[[#This Row],[EstDetruite]],E60,0)</f>
        <v>0</v>
      </c>
      <c r="J60" s="106">
        <f>tblTEC_TDB_Data[[#This Row],[H_Saisies]]-tblTEC_TDB_Data[[#This Row],[H_Détruites]]</f>
        <v>0.5</v>
      </c>
      <c r="K60" s="106">
        <f>IF(tblTEC_TDB_Data[[#This Row],[EstFacturable]]="VRAI",(E60-I60),0)</f>
        <v>0.5</v>
      </c>
      <c r="L60" s="105">
        <f t="shared" si="0"/>
        <v>0</v>
      </c>
      <c r="M60" s="105">
        <f t="shared" si="1"/>
        <v>0</v>
      </c>
      <c r="N60" s="107">
        <f>MAX(tblTEC_TDB_Data[[#This Row],[H_Facturables]]-tblTEC_TDB_Data[[#This Row],[H_Facturées]],0)</f>
        <v>0.5</v>
      </c>
      <c r="O60" s="101">
        <f ca="1">ROUND(INT(NOW()-tblTEC_TDB_Data[[#This Row],[Date]]),0)</f>
        <v>136</v>
      </c>
      <c r="P60" s="108">
        <f ca="1">IF(tblTEC_TDB_Data[[#This Row],[Âge]]&lt;=30,N60,0)</f>
        <v>0</v>
      </c>
      <c r="Q60" s="108">
        <f ca="1">IF(AND(tblTEC_TDB_Data[[#This Row],[Âge]]&gt;30,tblTEC_TDB_Data[[#This Row],[Âge]]&lt;=60),N60,0)</f>
        <v>0</v>
      </c>
      <c r="R60" s="108">
        <f ca="1">IF(AND(tblTEC_TDB_Data[[#This Row],[Âge]]&gt;60,tblTEC_TDB_Data[[#This Row],[Âge]]&lt;=90),N60,0)</f>
        <v>0</v>
      </c>
      <c r="S60" s="108">
        <f ca="1">IF(tblTEC_TDB_Data[[#This Row],[Âge]]&gt;90,N60,0)</f>
        <v>0.5</v>
      </c>
    </row>
    <row r="61" spans="1:19" x14ac:dyDescent="0.25">
      <c r="A61" s="104">
        <v>60</v>
      </c>
      <c r="B61" s="104" t="s">
        <v>5</v>
      </c>
      <c r="C61" s="1086">
        <v>45404</v>
      </c>
      <c r="D61" s="109" t="s">
        <v>15604</v>
      </c>
      <c r="E61" s="602">
        <v>0.5</v>
      </c>
      <c r="F61" s="102" t="s">
        <v>152</v>
      </c>
      <c r="G61" s="102" t="s">
        <v>9221</v>
      </c>
      <c r="H61" s="102" t="s">
        <v>9221</v>
      </c>
      <c r="I61" s="105">
        <f>IF(tblTEC_TDB_Data[[#This Row],[EstDetruite]],E61,0)</f>
        <v>0</v>
      </c>
      <c r="J61" s="106">
        <f>tblTEC_TDB_Data[[#This Row],[H_Saisies]]-tblTEC_TDB_Data[[#This Row],[H_Détruites]]</f>
        <v>0.5</v>
      </c>
      <c r="K61" s="106">
        <f>IF(tblTEC_TDB_Data[[#This Row],[EstFacturable]]="VRAI",(E61-I61),0)</f>
        <v>0.5</v>
      </c>
      <c r="L61" s="105">
        <f t="shared" si="0"/>
        <v>0</v>
      </c>
      <c r="M61" s="105">
        <f t="shared" si="1"/>
        <v>0</v>
      </c>
      <c r="N61" s="107">
        <f>MAX(tblTEC_TDB_Data[[#This Row],[H_Facturables]]-tblTEC_TDB_Data[[#This Row],[H_Facturées]],0)</f>
        <v>0.5</v>
      </c>
      <c r="O61" s="101">
        <f ca="1">ROUND(INT(NOW()-tblTEC_TDB_Data[[#This Row],[Date]]),0)</f>
        <v>136</v>
      </c>
      <c r="P61" s="108">
        <f ca="1">IF(tblTEC_TDB_Data[[#This Row],[Âge]]&lt;=30,N61,0)</f>
        <v>0</v>
      </c>
      <c r="Q61" s="108">
        <f ca="1">IF(AND(tblTEC_TDB_Data[[#This Row],[Âge]]&gt;30,tblTEC_TDB_Data[[#This Row],[Âge]]&lt;=60),N61,0)</f>
        <v>0</v>
      </c>
      <c r="R61" s="108">
        <f ca="1">IF(AND(tblTEC_TDB_Data[[#This Row],[Âge]]&gt;60,tblTEC_TDB_Data[[#This Row],[Âge]]&lt;=90),N61,0)</f>
        <v>0</v>
      </c>
      <c r="S61" s="108">
        <f ca="1">IF(tblTEC_TDB_Data[[#This Row],[Âge]]&gt;90,N61,0)</f>
        <v>0.5</v>
      </c>
    </row>
    <row r="62" spans="1:19" x14ac:dyDescent="0.25">
      <c r="A62" s="104">
        <v>61</v>
      </c>
      <c r="B62" s="104" t="s">
        <v>5</v>
      </c>
      <c r="C62" s="1086">
        <v>45406</v>
      </c>
      <c r="D62" s="109" t="s">
        <v>15604</v>
      </c>
      <c r="E62" s="602">
        <v>0.5</v>
      </c>
      <c r="F62" s="102" t="s">
        <v>152</v>
      </c>
      <c r="G62" s="102" t="s">
        <v>9221</v>
      </c>
      <c r="H62" s="102" t="s">
        <v>9221</v>
      </c>
      <c r="I62" s="105">
        <f>IF(tblTEC_TDB_Data[[#This Row],[EstDetruite]],E62,0)</f>
        <v>0</v>
      </c>
      <c r="J62" s="106">
        <f>tblTEC_TDB_Data[[#This Row],[H_Saisies]]-tblTEC_TDB_Data[[#This Row],[H_Détruites]]</f>
        <v>0.5</v>
      </c>
      <c r="K62" s="106">
        <f>IF(tblTEC_TDB_Data[[#This Row],[EstFacturable]]="VRAI",(E62-I62),0)</f>
        <v>0.5</v>
      </c>
      <c r="L62" s="105">
        <f t="shared" si="0"/>
        <v>0</v>
      </c>
      <c r="M62" s="105">
        <f t="shared" si="1"/>
        <v>0</v>
      </c>
      <c r="N62" s="107">
        <f>MAX(tblTEC_TDB_Data[[#This Row],[H_Facturables]]-tblTEC_TDB_Data[[#This Row],[H_Facturées]],0)</f>
        <v>0.5</v>
      </c>
      <c r="O62" s="101">
        <f ca="1">ROUND(INT(NOW()-tblTEC_TDB_Data[[#This Row],[Date]]),0)</f>
        <v>134</v>
      </c>
      <c r="P62" s="108">
        <f ca="1">IF(tblTEC_TDB_Data[[#This Row],[Âge]]&lt;=30,N62,0)</f>
        <v>0</v>
      </c>
      <c r="Q62" s="108">
        <f ca="1">IF(AND(tblTEC_TDB_Data[[#This Row],[Âge]]&gt;30,tblTEC_TDB_Data[[#This Row],[Âge]]&lt;=60),N62,0)</f>
        <v>0</v>
      </c>
      <c r="R62" s="108">
        <f ca="1">IF(AND(tblTEC_TDB_Data[[#This Row],[Âge]]&gt;60,tblTEC_TDB_Data[[#This Row],[Âge]]&lt;=90),N62,0)</f>
        <v>0</v>
      </c>
      <c r="S62" s="108">
        <f ca="1">IF(tblTEC_TDB_Data[[#This Row],[Âge]]&gt;90,N62,0)</f>
        <v>0.5</v>
      </c>
    </row>
    <row r="63" spans="1:19" x14ac:dyDescent="0.25">
      <c r="A63" s="104">
        <v>62</v>
      </c>
      <c r="B63" s="104" t="s">
        <v>5</v>
      </c>
      <c r="C63" s="1086">
        <v>45411</v>
      </c>
      <c r="D63" s="109" t="s">
        <v>14983</v>
      </c>
      <c r="E63" s="602">
        <v>0.5</v>
      </c>
      <c r="F63" s="102" t="s">
        <v>152</v>
      </c>
      <c r="G63" s="102" t="s">
        <v>9221</v>
      </c>
      <c r="H63" s="102" t="s">
        <v>9221</v>
      </c>
      <c r="I63" s="105">
        <f>IF(tblTEC_TDB_Data[[#This Row],[EstDetruite]],E63,0)</f>
        <v>0</v>
      </c>
      <c r="J63" s="106">
        <f>tblTEC_TDB_Data[[#This Row],[H_Saisies]]-tblTEC_TDB_Data[[#This Row],[H_Détruites]]</f>
        <v>0.5</v>
      </c>
      <c r="K63" s="106">
        <f>IF(tblTEC_TDB_Data[[#This Row],[EstFacturable]]="VRAI",(E63-I63),0)</f>
        <v>0.5</v>
      </c>
      <c r="L63" s="105">
        <f t="shared" si="0"/>
        <v>0</v>
      </c>
      <c r="M63" s="105">
        <f t="shared" si="1"/>
        <v>0</v>
      </c>
      <c r="N63" s="107">
        <f>MAX(tblTEC_TDB_Data[[#This Row],[H_Facturables]]-tblTEC_TDB_Data[[#This Row],[H_Facturées]],0)</f>
        <v>0.5</v>
      </c>
      <c r="O63" s="101">
        <f ca="1">ROUND(INT(NOW()-tblTEC_TDB_Data[[#This Row],[Date]]),0)</f>
        <v>129</v>
      </c>
      <c r="P63" s="108">
        <f ca="1">IF(tblTEC_TDB_Data[[#This Row],[Âge]]&lt;=30,N63,0)</f>
        <v>0</v>
      </c>
      <c r="Q63" s="108">
        <f ca="1">IF(AND(tblTEC_TDB_Data[[#This Row],[Âge]]&gt;30,tblTEC_TDB_Data[[#This Row],[Âge]]&lt;=60),N63,0)</f>
        <v>0</v>
      </c>
      <c r="R63" s="108">
        <f ca="1">IF(AND(tblTEC_TDB_Data[[#This Row],[Âge]]&gt;60,tblTEC_TDB_Data[[#This Row],[Âge]]&lt;=90),N63,0)</f>
        <v>0</v>
      </c>
      <c r="S63" s="108">
        <f ca="1">IF(tblTEC_TDB_Data[[#This Row],[Âge]]&gt;90,N63,0)</f>
        <v>0.5</v>
      </c>
    </row>
    <row r="64" spans="1:19" x14ac:dyDescent="0.25">
      <c r="A64" s="104">
        <v>63</v>
      </c>
      <c r="B64" s="104" t="s">
        <v>5</v>
      </c>
      <c r="C64" s="1086">
        <v>45422</v>
      </c>
      <c r="D64" s="109" t="s">
        <v>19833</v>
      </c>
      <c r="E64" s="602">
        <v>0.75</v>
      </c>
      <c r="F64" s="102" t="s">
        <v>152</v>
      </c>
      <c r="G64" s="102" t="s">
        <v>9221</v>
      </c>
      <c r="H64" s="102" t="s">
        <v>9221</v>
      </c>
      <c r="I64" s="105">
        <f>IF(tblTEC_TDB_Data[[#This Row],[EstDetruite]],E64,0)</f>
        <v>0</v>
      </c>
      <c r="J64" s="106">
        <f>tblTEC_TDB_Data[[#This Row],[H_Saisies]]-tblTEC_TDB_Data[[#This Row],[H_Détruites]]</f>
        <v>0.75</v>
      </c>
      <c r="K64" s="106">
        <f>IF(tblTEC_TDB_Data[[#This Row],[EstFacturable]]="VRAI",(E64-I64),0)</f>
        <v>0.75</v>
      </c>
      <c r="L64" s="105">
        <f t="shared" si="0"/>
        <v>0</v>
      </c>
      <c r="M64" s="105">
        <f t="shared" si="1"/>
        <v>0</v>
      </c>
      <c r="N64" s="107">
        <f>MAX(tblTEC_TDB_Data[[#This Row],[H_Facturables]]-tblTEC_TDB_Data[[#This Row],[H_Facturées]],0)</f>
        <v>0.75</v>
      </c>
      <c r="O64" s="101">
        <f ca="1">ROUND(INT(NOW()-tblTEC_TDB_Data[[#This Row],[Date]]),0)</f>
        <v>118</v>
      </c>
      <c r="P64" s="108">
        <f ca="1">IF(tblTEC_TDB_Data[[#This Row],[Âge]]&lt;=30,N64,0)</f>
        <v>0</v>
      </c>
      <c r="Q64" s="108">
        <f ca="1">IF(AND(tblTEC_TDB_Data[[#This Row],[Âge]]&gt;30,tblTEC_TDB_Data[[#This Row],[Âge]]&lt;=60),N64,0)</f>
        <v>0</v>
      </c>
      <c r="R64" s="108">
        <f ca="1">IF(AND(tblTEC_TDB_Data[[#This Row],[Âge]]&gt;60,tblTEC_TDB_Data[[#This Row],[Âge]]&lt;=90),N64,0)</f>
        <v>0</v>
      </c>
      <c r="S64" s="108">
        <f ca="1">IF(tblTEC_TDB_Data[[#This Row],[Âge]]&gt;90,N64,0)</f>
        <v>0.75</v>
      </c>
    </row>
    <row r="65" spans="1:19" x14ac:dyDescent="0.25">
      <c r="A65" s="104">
        <v>64</v>
      </c>
      <c r="B65" s="104" t="s">
        <v>5</v>
      </c>
      <c r="C65" s="1086">
        <v>45426</v>
      </c>
      <c r="D65" s="109" t="s">
        <v>13796</v>
      </c>
      <c r="E65" s="602">
        <v>0.4</v>
      </c>
      <c r="F65" s="102" t="s">
        <v>152</v>
      </c>
      <c r="G65" s="102" t="s">
        <v>9221</v>
      </c>
      <c r="H65" s="102" t="s">
        <v>9221</v>
      </c>
      <c r="I65" s="105">
        <f>IF(tblTEC_TDB_Data[[#This Row],[EstDetruite]],E65,0)</f>
        <v>0</v>
      </c>
      <c r="J65" s="106">
        <f>tblTEC_TDB_Data[[#This Row],[H_Saisies]]-tblTEC_TDB_Data[[#This Row],[H_Détruites]]</f>
        <v>0.4</v>
      </c>
      <c r="K65" s="106">
        <f>IF(tblTEC_TDB_Data[[#This Row],[EstFacturable]]="VRAI",(E65-I65),0)</f>
        <v>0.4</v>
      </c>
      <c r="L65" s="105">
        <f t="shared" si="0"/>
        <v>0</v>
      </c>
      <c r="M65" s="105">
        <f t="shared" si="1"/>
        <v>0</v>
      </c>
      <c r="N65" s="107">
        <f>MAX(tblTEC_TDB_Data[[#This Row],[H_Facturables]]-tblTEC_TDB_Data[[#This Row],[H_Facturées]],0)</f>
        <v>0.4</v>
      </c>
      <c r="O65" s="101">
        <f ca="1">ROUND(INT(NOW()-tblTEC_TDB_Data[[#This Row],[Date]]),0)</f>
        <v>114</v>
      </c>
      <c r="P65" s="108">
        <f ca="1">IF(tblTEC_TDB_Data[[#This Row],[Âge]]&lt;=30,N65,0)</f>
        <v>0</v>
      </c>
      <c r="Q65" s="108">
        <f ca="1">IF(AND(tblTEC_TDB_Data[[#This Row],[Âge]]&gt;30,tblTEC_TDB_Data[[#This Row],[Âge]]&lt;=60),N65,0)</f>
        <v>0</v>
      </c>
      <c r="R65" s="108">
        <f ca="1">IF(AND(tblTEC_TDB_Data[[#This Row],[Âge]]&gt;60,tblTEC_TDB_Data[[#This Row],[Âge]]&lt;=90),N65,0)</f>
        <v>0</v>
      </c>
      <c r="S65" s="108">
        <f ca="1">IF(tblTEC_TDB_Data[[#This Row],[Âge]]&gt;90,N65,0)</f>
        <v>0.4</v>
      </c>
    </row>
    <row r="66" spans="1:19" x14ac:dyDescent="0.25">
      <c r="A66" s="104">
        <v>65</v>
      </c>
      <c r="B66" s="104" t="s">
        <v>5</v>
      </c>
      <c r="C66" s="1086">
        <v>45426</v>
      </c>
      <c r="D66" s="109" t="s">
        <v>19833</v>
      </c>
      <c r="E66" s="602">
        <v>0.4</v>
      </c>
      <c r="F66" s="102" t="s">
        <v>152</v>
      </c>
      <c r="G66" s="102" t="s">
        <v>9221</v>
      </c>
      <c r="H66" s="102" t="s">
        <v>9221</v>
      </c>
      <c r="I66" s="105">
        <f>IF(tblTEC_TDB_Data[[#This Row],[EstDetruite]],E66,0)</f>
        <v>0</v>
      </c>
      <c r="J66" s="106">
        <f>tblTEC_TDB_Data[[#This Row],[H_Saisies]]-tblTEC_TDB_Data[[#This Row],[H_Détruites]]</f>
        <v>0.4</v>
      </c>
      <c r="K66" s="106">
        <f>IF(tblTEC_TDB_Data[[#This Row],[EstFacturable]]="VRAI",(E66-I66),0)</f>
        <v>0.4</v>
      </c>
      <c r="L66" s="105">
        <f t="shared" si="0"/>
        <v>0</v>
      </c>
      <c r="M66" s="105">
        <f t="shared" si="1"/>
        <v>0</v>
      </c>
      <c r="N66" s="107">
        <f>MAX(tblTEC_TDB_Data[[#This Row],[H_Facturables]]-tblTEC_TDB_Data[[#This Row],[H_Facturées]],0)</f>
        <v>0.4</v>
      </c>
      <c r="O66" s="101">
        <f ca="1">ROUND(INT(NOW()-tblTEC_TDB_Data[[#This Row],[Date]]),0)</f>
        <v>114</v>
      </c>
      <c r="P66" s="108">
        <f ca="1">IF(tblTEC_TDB_Data[[#This Row],[Âge]]&lt;=30,N66,0)</f>
        <v>0</v>
      </c>
      <c r="Q66" s="108">
        <f ca="1">IF(AND(tblTEC_TDB_Data[[#This Row],[Âge]]&gt;30,tblTEC_TDB_Data[[#This Row],[Âge]]&lt;=60),N66,0)</f>
        <v>0</v>
      </c>
      <c r="R66" s="108">
        <f ca="1">IF(AND(tblTEC_TDB_Data[[#This Row],[Âge]]&gt;60,tblTEC_TDB_Data[[#This Row],[Âge]]&lt;=90),N66,0)</f>
        <v>0</v>
      </c>
      <c r="S66" s="108">
        <f ca="1">IF(tblTEC_TDB_Data[[#This Row],[Âge]]&gt;90,N66,0)</f>
        <v>0.4</v>
      </c>
    </row>
    <row r="67" spans="1:19" x14ac:dyDescent="0.25">
      <c r="A67" s="104">
        <v>66</v>
      </c>
      <c r="B67" s="104" t="s">
        <v>5</v>
      </c>
      <c r="C67" s="1086">
        <v>45426</v>
      </c>
      <c r="D67" s="109" t="s">
        <v>19833</v>
      </c>
      <c r="E67" s="602">
        <v>1.25</v>
      </c>
      <c r="F67" s="102" t="s">
        <v>152</v>
      </c>
      <c r="G67" s="102" t="s">
        <v>9221</v>
      </c>
      <c r="H67" s="102" t="s">
        <v>9221</v>
      </c>
      <c r="I67" s="105">
        <f>IF(tblTEC_TDB_Data[[#This Row],[EstDetruite]],E67,0)</f>
        <v>0</v>
      </c>
      <c r="J67" s="106">
        <f>tblTEC_TDB_Data[[#This Row],[H_Saisies]]-tblTEC_TDB_Data[[#This Row],[H_Détruites]]</f>
        <v>1.25</v>
      </c>
      <c r="K67" s="106">
        <f>IF(tblTEC_TDB_Data[[#This Row],[EstFacturable]]="VRAI",(E67-I67),0)</f>
        <v>1.25</v>
      </c>
      <c r="L67" s="105">
        <f t="shared" ref="L67:L130" si="2">(E67-I67)-K67</f>
        <v>0</v>
      </c>
      <c r="M67" s="105">
        <f t="shared" ref="M67:M130" si="3">IF(G67="VRAI",J67,0)</f>
        <v>0</v>
      </c>
      <c r="N67" s="107">
        <f>MAX(tblTEC_TDB_Data[[#This Row],[H_Facturables]]-tblTEC_TDB_Data[[#This Row],[H_Facturées]],0)</f>
        <v>1.25</v>
      </c>
      <c r="O67" s="101">
        <f ca="1">ROUND(INT(NOW()-tblTEC_TDB_Data[[#This Row],[Date]]),0)</f>
        <v>114</v>
      </c>
      <c r="P67" s="108">
        <f ca="1">IF(tblTEC_TDB_Data[[#This Row],[Âge]]&lt;=30,N67,0)</f>
        <v>0</v>
      </c>
      <c r="Q67" s="108">
        <f ca="1">IF(AND(tblTEC_TDB_Data[[#This Row],[Âge]]&gt;30,tblTEC_TDB_Data[[#This Row],[Âge]]&lt;=60),N67,0)</f>
        <v>0</v>
      </c>
      <c r="R67" s="108">
        <f ca="1">IF(AND(tblTEC_TDB_Data[[#This Row],[Âge]]&gt;60,tblTEC_TDB_Data[[#This Row],[Âge]]&lt;=90),N67,0)</f>
        <v>0</v>
      </c>
      <c r="S67" s="108">
        <f ca="1">IF(tblTEC_TDB_Data[[#This Row],[Âge]]&gt;90,N67,0)</f>
        <v>1.25</v>
      </c>
    </row>
    <row r="68" spans="1:19" x14ac:dyDescent="0.25">
      <c r="A68" s="104">
        <v>67</v>
      </c>
      <c r="B68" s="104" t="s">
        <v>5</v>
      </c>
      <c r="C68" s="1086">
        <v>45427</v>
      </c>
      <c r="D68" s="109" t="s">
        <v>19833</v>
      </c>
      <c r="E68" s="602">
        <v>0.5</v>
      </c>
      <c r="F68" s="102" t="s">
        <v>152</v>
      </c>
      <c r="G68" s="102" t="s">
        <v>9221</v>
      </c>
      <c r="H68" s="102" t="s">
        <v>9221</v>
      </c>
      <c r="I68" s="105">
        <f>IF(tblTEC_TDB_Data[[#This Row],[EstDetruite]],E68,0)</f>
        <v>0</v>
      </c>
      <c r="J68" s="106">
        <f>tblTEC_TDB_Data[[#This Row],[H_Saisies]]-tblTEC_TDB_Data[[#This Row],[H_Détruites]]</f>
        <v>0.5</v>
      </c>
      <c r="K68" s="106">
        <f>IF(tblTEC_TDB_Data[[#This Row],[EstFacturable]]="VRAI",(E68-I68),0)</f>
        <v>0.5</v>
      </c>
      <c r="L68" s="105">
        <f t="shared" si="2"/>
        <v>0</v>
      </c>
      <c r="M68" s="105">
        <f t="shared" si="3"/>
        <v>0</v>
      </c>
      <c r="N68" s="107">
        <f>MAX(tblTEC_TDB_Data[[#This Row],[H_Facturables]]-tblTEC_TDB_Data[[#This Row],[H_Facturées]],0)</f>
        <v>0.5</v>
      </c>
      <c r="O68" s="101">
        <f ca="1">ROUND(INT(NOW()-tblTEC_TDB_Data[[#This Row],[Date]]),0)</f>
        <v>113</v>
      </c>
      <c r="P68" s="108">
        <f ca="1">IF(tblTEC_TDB_Data[[#This Row],[Âge]]&lt;=30,N68,0)</f>
        <v>0</v>
      </c>
      <c r="Q68" s="108">
        <f ca="1">IF(AND(tblTEC_TDB_Data[[#This Row],[Âge]]&gt;30,tblTEC_TDB_Data[[#This Row],[Âge]]&lt;=60),N68,0)</f>
        <v>0</v>
      </c>
      <c r="R68" s="108">
        <f ca="1">IF(AND(tblTEC_TDB_Data[[#This Row],[Âge]]&gt;60,tblTEC_TDB_Data[[#This Row],[Âge]]&lt;=90),N68,0)</f>
        <v>0</v>
      </c>
      <c r="S68" s="108">
        <f ca="1">IF(tblTEC_TDB_Data[[#This Row],[Âge]]&gt;90,N68,0)</f>
        <v>0.5</v>
      </c>
    </row>
    <row r="69" spans="1:19" x14ac:dyDescent="0.25">
      <c r="A69" s="104">
        <v>68</v>
      </c>
      <c r="B69" s="104" t="s">
        <v>5</v>
      </c>
      <c r="C69" s="1086">
        <v>45428</v>
      </c>
      <c r="D69" s="109" t="s">
        <v>16875</v>
      </c>
      <c r="E69" s="602">
        <v>0.75</v>
      </c>
      <c r="F69" s="102" t="s">
        <v>152</v>
      </c>
      <c r="G69" s="102" t="s">
        <v>9221</v>
      </c>
      <c r="H69" s="102" t="s">
        <v>9221</v>
      </c>
      <c r="I69" s="105">
        <f>IF(tblTEC_TDB_Data[[#This Row],[EstDetruite]],E69,0)</f>
        <v>0</v>
      </c>
      <c r="J69" s="106">
        <f>tblTEC_TDB_Data[[#This Row],[H_Saisies]]-tblTEC_TDB_Data[[#This Row],[H_Détruites]]</f>
        <v>0.75</v>
      </c>
      <c r="K69" s="106">
        <f>IF(tblTEC_TDB_Data[[#This Row],[EstFacturable]]="VRAI",(E69-I69),0)</f>
        <v>0.75</v>
      </c>
      <c r="L69" s="105">
        <f t="shared" si="2"/>
        <v>0</v>
      </c>
      <c r="M69" s="105">
        <f t="shared" si="3"/>
        <v>0</v>
      </c>
      <c r="N69" s="107">
        <f>MAX(tblTEC_TDB_Data[[#This Row],[H_Facturables]]-tblTEC_TDB_Data[[#This Row],[H_Facturées]],0)</f>
        <v>0.75</v>
      </c>
      <c r="O69" s="101">
        <f ca="1">ROUND(INT(NOW()-tblTEC_TDB_Data[[#This Row],[Date]]),0)</f>
        <v>112</v>
      </c>
      <c r="P69" s="108">
        <f ca="1">IF(tblTEC_TDB_Data[[#This Row],[Âge]]&lt;=30,N69,0)</f>
        <v>0</v>
      </c>
      <c r="Q69" s="108">
        <f ca="1">IF(AND(tblTEC_TDB_Data[[#This Row],[Âge]]&gt;30,tblTEC_TDB_Data[[#This Row],[Âge]]&lt;=60),N69,0)</f>
        <v>0</v>
      </c>
      <c r="R69" s="108">
        <f ca="1">IF(AND(tblTEC_TDB_Data[[#This Row],[Âge]]&gt;60,tblTEC_TDB_Data[[#This Row],[Âge]]&lt;=90),N69,0)</f>
        <v>0</v>
      </c>
      <c r="S69" s="108">
        <f ca="1">IF(tblTEC_TDB_Data[[#This Row],[Âge]]&gt;90,N69,0)</f>
        <v>0.75</v>
      </c>
    </row>
    <row r="70" spans="1:19" x14ac:dyDescent="0.25">
      <c r="A70" s="104">
        <v>69</v>
      </c>
      <c r="B70" s="104" t="s">
        <v>5</v>
      </c>
      <c r="C70" s="1086">
        <v>45428</v>
      </c>
      <c r="D70" s="109" t="s">
        <v>18606</v>
      </c>
      <c r="E70" s="602">
        <v>0.5</v>
      </c>
      <c r="F70" s="102" t="s">
        <v>152</v>
      </c>
      <c r="G70" s="102" t="s">
        <v>152</v>
      </c>
      <c r="H70" s="102" t="s">
        <v>9221</v>
      </c>
      <c r="I70" s="105">
        <f>IF(tblTEC_TDB_Data[[#This Row],[EstDetruite]],E70,0)</f>
        <v>0</v>
      </c>
      <c r="J70" s="106">
        <f>tblTEC_TDB_Data[[#This Row],[H_Saisies]]-tblTEC_TDB_Data[[#This Row],[H_Détruites]]</f>
        <v>0.5</v>
      </c>
      <c r="K70" s="106">
        <f>IF(tblTEC_TDB_Data[[#This Row],[EstFacturable]]="VRAI",(E70-I70),0)</f>
        <v>0.5</v>
      </c>
      <c r="L70" s="105">
        <f t="shared" si="2"/>
        <v>0</v>
      </c>
      <c r="M70" s="105">
        <f t="shared" si="3"/>
        <v>0.5</v>
      </c>
      <c r="N70" s="107">
        <f>MAX(tblTEC_TDB_Data[[#This Row],[H_Facturables]]-tblTEC_TDB_Data[[#This Row],[H_Facturées]],0)</f>
        <v>0</v>
      </c>
      <c r="O70" s="101">
        <f ca="1">ROUND(INT(NOW()-tblTEC_TDB_Data[[#This Row],[Date]]),0)</f>
        <v>112</v>
      </c>
      <c r="P70" s="108">
        <f ca="1">IF(tblTEC_TDB_Data[[#This Row],[Âge]]&lt;=30,N70,0)</f>
        <v>0</v>
      </c>
      <c r="Q70" s="108">
        <f ca="1">IF(AND(tblTEC_TDB_Data[[#This Row],[Âge]]&gt;30,tblTEC_TDB_Data[[#This Row],[Âge]]&lt;=60),N70,0)</f>
        <v>0</v>
      </c>
      <c r="R70" s="108">
        <f ca="1">IF(AND(tblTEC_TDB_Data[[#This Row],[Âge]]&gt;60,tblTEC_TDB_Data[[#This Row],[Âge]]&lt;=90),N70,0)</f>
        <v>0</v>
      </c>
      <c r="S70" s="108">
        <f ca="1">IF(tblTEC_TDB_Data[[#This Row],[Âge]]&gt;90,N70,0)</f>
        <v>0</v>
      </c>
    </row>
    <row r="71" spans="1:19" x14ac:dyDescent="0.25">
      <c r="A71" s="104">
        <v>70</v>
      </c>
      <c r="B71" s="104" t="s">
        <v>5</v>
      </c>
      <c r="C71" s="1086">
        <v>45428</v>
      </c>
      <c r="D71" s="109" t="s">
        <v>13727</v>
      </c>
      <c r="E71" s="602">
        <v>0.4</v>
      </c>
      <c r="F71" s="102" t="s">
        <v>152</v>
      </c>
      <c r="G71" s="102" t="s">
        <v>9221</v>
      </c>
      <c r="H71" s="102" t="s">
        <v>9221</v>
      </c>
      <c r="I71" s="105">
        <f>IF(tblTEC_TDB_Data[[#This Row],[EstDetruite]],E71,0)</f>
        <v>0</v>
      </c>
      <c r="J71" s="106">
        <f>tblTEC_TDB_Data[[#This Row],[H_Saisies]]-tblTEC_TDB_Data[[#This Row],[H_Détruites]]</f>
        <v>0.4</v>
      </c>
      <c r="K71" s="106">
        <f>IF(tblTEC_TDB_Data[[#This Row],[EstFacturable]]="VRAI",(E71-I71),0)</f>
        <v>0.4</v>
      </c>
      <c r="L71" s="105">
        <f t="shared" si="2"/>
        <v>0</v>
      </c>
      <c r="M71" s="105">
        <f t="shared" si="3"/>
        <v>0</v>
      </c>
      <c r="N71" s="107">
        <f>MAX(tblTEC_TDB_Data[[#This Row],[H_Facturables]]-tblTEC_TDB_Data[[#This Row],[H_Facturées]],0)</f>
        <v>0.4</v>
      </c>
      <c r="O71" s="101">
        <f ca="1">ROUND(INT(NOW()-tblTEC_TDB_Data[[#This Row],[Date]]),0)</f>
        <v>112</v>
      </c>
      <c r="P71" s="108">
        <f ca="1">IF(tblTEC_TDB_Data[[#This Row],[Âge]]&lt;=30,N71,0)</f>
        <v>0</v>
      </c>
      <c r="Q71" s="108">
        <f ca="1">IF(AND(tblTEC_TDB_Data[[#This Row],[Âge]]&gt;30,tblTEC_TDB_Data[[#This Row],[Âge]]&lt;=60),N71,0)</f>
        <v>0</v>
      </c>
      <c r="R71" s="108">
        <f ca="1">IF(AND(tblTEC_TDB_Data[[#This Row],[Âge]]&gt;60,tblTEC_TDB_Data[[#This Row],[Âge]]&lt;=90),N71,0)</f>
        <v>0</v>
      </c>
      <c r="S71" s="108">
        <f ca="1">IF(tblTEC_TDB_Data[[#This Row],[Âge]]&gt;90,N71,0)</f>
        <v>0.4</v>
      </c>
    </row>
    <row r="72" spans="1:19" x14ac:dyDescent="0.25">
      <c r="A72" s="104">
        <v>71</v>
      </c>
      <c r="B72" s="104" t="s">
        <v>5</v>
      </c>
      <c r="C72" s="1086">
        <v>45428</v>
      </c>
      <c r="D72" s="109" t="s">
        <v>19405</v>
      </c>
      <c r="E72" s="602">
        <v>0.5</v>
      </c>
      <c r="F72" s="102" t="s">
        <v>152</v>
      </c>
      <c r="G72" s="102" t="s">
        <v>9221</v>
      </c>
      <c r="H72" s="102" t="s">
        <v>9221</v>
      </c>
      <c r="I72" s="105">
        <f>IF(tblTEC_TDB_Data[[#This Row],[EstDetruite]],E72,0)</f>
        <v>0</v>
      </c>
      <c r="J72" s="106">
        <f>tblTEC_TDB_Data[[#This Row],[H_Saisies]]-tblTEC_TDB_Data[[#This Row],[H_Détruites]]</f>
        <v>0.5</v>
      </c>
      <c r="K72" s="106">
        <f>IF(tblTEC_TDB_Data[[#This Row],[EstFacturable]]="VRAI",(E72-I72),0)</f>
        <v>0.5</v>
      </c>
      <c r="L72" s="105">
        <f t="shared" si="2"/>
        <v>0</v>
      </c>
      <c r="M72" s="105">
        <f t="shared" si="3"/>
        <v>0</v>
      </c>
      <c r="N72" s="107">
        <f>MAX(tblTEC_TDB_Data[[#This Row],[H_Facturables]]-tblTEC_TDB_Data[[#This Row],[H_Facturées]],0)</f>
        <v>0.5</v>
      </c>
      <c r="O72" s="101">
        <f ca="1">ROUND(INT(NOW()-tblTEC_TDB_Data[[#This Row],[Date]]),0)</f>
        <v>112</v>
      </c>
      <c r="P72" s="108">
        <f ca="1">IF(tblTEC_TDB_Data[[#This Row],[Âge]]&lt;=30,N72,0)</f>
        <v>0</v>
      </c>
      <c r="Q72" s="108">
        <f ca="1">IF(AND(tblTEC_TDB_Data[[#This Row],[Âge]]&gt;30,tblTEC_TDB_Data[[#This Row],[Âge]]&lt;=60),N72,0)</f>
        <v>0</v>
      </c>
      <c r="R72" s="108">
        <f ca="1">IF(AND(tblTEC_TDB_Data[[#This Row],[Âge]]&gt;60,tblTEC_TDB_Data[[#This Row],[Âge]]&lt;=90),N72,0)</f>
        <v>0</v>
      </c>
      <c r="S72" s="108">
        <f ca="1">IF(tblTEC_TDB_Data[[#This Row],[Âge]]&gt;90,N72,0)</f>
        <v>0.5</v>
      </c>
    </row>
    <row r="73" spans="1:19" x14ac:dyDescent="0.25">
      <c r="A73" s="104">
        <v>72</v>
      </c>
      <c r="B73" s="104" t="s">
        <v>5</v>
      </c>
      <c r="C73" s="1086">
        <v>45429</v>
      </c>
      <c r="D73" s="109" t="s">
        <v>16541</v>
      </c>
      <c r="E73" s="602">
        <v>0.5</v>
      </c>
      <c r="F73" s="102" t="s">
        <v>152</v>
      </c>
      <c r="G73" s="102" t="s">
        <v>9221</v>
      </c>
      <c r="H73" s="102" t="s">
        <v>9221</v>
      </c>
      <c r="I73" s="105">
        <f>IF(tblTEC_TDB_Data[[#This Row],[EstDetruite]],E73,0)</f>
        <v>0</v>
      </c>
      <c r="J73" s="106">
        <f>tblTEC_TDB_Data[[#This Row],[H_Saisies]]-tblTEC_TDB_Data[[#This Row],[H_Détruites]]</f>
        <v>0.5</v>
      </c>
      <c r="K73" s="106">
        <f>IF(tblTEC_TDB_Data[[#This Row],[EstFacturable]]="VRAI",(E73-I73),0)</f>
        <v>0.5</v>
      </c>
      <c r="L73" s="105">
        <f t="shared" si="2"/>
        <v>0</v>
      </c>
      <c r="M73" s="105">
        <f t="shared" si="3"/>
        <v>0</v>
      </c>
      <c r="N73" s="107">
        <f>MAX(tblTEC_TDB_Data[[#This Row],[H_Facturables]]-tblTEC_TDB_Data[[#This Row],[H_Facturées]],0)</f>
        <v>0.5</v>
      </c>
      <c r="O73" s="101">
        <f ca="1">ROUND(INT(NOW()-tblTEC_TDB_Data[[#This Row],[Date]]),0)</f>
        <v>111</v>
      </c>
      <c r="P73" s="108">
        <f ca="1">IF(tblTEC_TDB_Data[[#This Row],[Âge]]&lt;=30,N73,0)</f>
        <v>0</v>
      </c>
      <c r="Q73" s="108">
        <f ca="1">IF(AND(tblTEC_TDB_Data[[#This Row],[Âge]]&gt;30,tblTEC_TDB_Data[[#This Row],[Âge]]&lt;=60),N73,0)</f>
        <v>0</v>
      </c>
      <c r="R73" s="108">
        <f ca="1">IF(AND(tblTEC_TDB_Data[[#This Row],[Âge]]&gt;60,tblTEC_TDB_Data[[#This Row],[Âge]]&lt;=90),N73,0)</f>
        <v>0</v>
      </c>
      <c r="S73" s="108">
        <f ca="1">IF(tblTEC_TDB_Data[[#This Row],[Âge]]&gt;90,N73,0)</f>
        <v>0.5</v>
      </c>
    </row>
    <row r="74" spans="1:19" x14ac:dyDescent="0.25">
      <c r="A74" s="104">
        <v>73</v>
      </c>
      <c r="B74" s="104" t="s">
        <v>5</v>
      </c>
      <c r="C74" s="1086">
        <v>45429</v>
      </c>
      <c r="D74" s="109" t="s">
        <v>13146</v>
      </c>
      <c r="E74" s="602">
        <v>0.5</v>
      </c>
      <c r="F74" s="102" t="s">
        <v>152</v>
      </c>
      <c r="G74" s="102" t="s">
        <v>9221</v>
      </c>
      <c r="H74" s="102" t="s">
        <v>9221</v>
      </c>
      <c r="I74" s="105">
        <f>IF(tblTEC_TDB_Data[[#This Row],[EstDetruite]],E74,0)</f>
        <v>0</v>
      </c>
      <c r="J74" s="106">
        <f>tblTEC_TDB_Data[[#This Row],[H_Saisies]]-tblTEC_TDB_Data[[#This Row],[H_Détruites]]</f>
        <v>0.5</v>
      </c>
      <c r="K74" s="106">
        <f>IF(tblTEC_TDB_Data[[#This Row],[EstFacturable]]="VRAI",(E74-I74),0)</f>
        <v>0.5</v>
      </c>
      <c r="L74" s="105">
        <f t="shared" si="2"/>
        <v>0</v>
      </c>
      <c r="M74" s="105">
        <f t="shared" si="3"/>
        <v>0</v>
      </c>
      <c r="N74" s="107">
        <f>MAX(tblTEC_TDB_Data[[#This Row],[H_Facturables]]-tblTEC_TDB_Data[[#This Row],[H_Facturées]],0)</f>
        <v>0.5</v>
      </c>
      <c r="O74" s="101">
        <f ca="1">ROUND(INT(NOW()-tblTEC_TDB_Data[[#This Row],[Date]]),0)</f>
        <v>111</v>
      </c>
      <c r="P74" s="108">
        <f ca="1">IF(tblTEC_TDB_Data[[#This Row],[Âge]]&lt;=30,N74,0)</f>
        <v>0</v>
      </c>
      <c r="Q74" s="108">
        <f ca="1">IF(AND(tblTEC_TDB_Data[[#This Row],[Âge]]&gt;30,tblTEC_TDB_Data[[#This Row],[Âge]]&lt;=60),N74,0)</f>
        <v>0</v>
      </c>
      <c r="R74" s="108">
        <f ca="1">IF(AND(tblTEC_TDB_Data[[#This Row],[Âge]]&gt;60,tblTEC_TDB_Data[[#This Row],[Âge]]&lt;=90),N74,0)</f>
        <v>0</v>
      </c>
      <c r="S74" s="108">
        <f ca="1">IF(tblTEC_TDB_Data[[#This Row],[Âge]]&gt;90,N74,0)</f>
        <v>0.5</v>
      </c>
    </row>
    <row r="75" spans="1:19" x14ac:dyDescent="0.25">
      <c r="A75" s="104">
        <v>74</v>
      </c>
      <c r="B75" s="104" t="s">
        <v>5</v>
      </c>
      <c r="C75" s="1086">
        <v>45434</v>
      </c>
      <c r="D75" s="109" t="s">
        <v>16125</v>
      </c>
      <c r="E75" s="602">
        <v>1</v>
      </c>
      <c r="F75" s="102" t="s">
        <v>152</v>
      </c>
      <c r="G75" s="102" t="s">
        <v>9221</v>
      </c>
      <c r="H75" s="102" t="s">
        <v>9221</v>
      </c>
      <c r="I75" s="105">
        <f>IF(tblTEC_TDB_Data[[#This Row],[EstDetruite]],E75,0)</f>
        <v>0</v>
      </c>
      <c r="J75" s="106">
        <f>tblTEC_TDB_Data[[#This Row],[H_Saisies]]-tblTEC_TDB_Data[[#This Row],[H_Détruites]]</f>
        <v>1</v>
      </c>
      <c r="K75" s="106">
        <f>IF(tblTEC_TDB_Data[[#This Row],[EstFacturable]]="VRAI",(E75-I75),0)</f>
        <v>1</v>
      </c>
      <c r="L75" s="105">
        <f t="shared" si="2"/>
        <v>0</v>
      </c>
      <c r="M75" s="105">
        <f t="shared" si="3"/>
        <v>0</v>
      </c>
      <c r="N75" s="107">
        <f>MAX(tblTEC_TDB_Data[[#This Row],[H_Facturables]]-tblTEC_TDB_Data[[#This Row],[H_Facturées]],0)</f>
        <v>1</v>
      </c>
      <c r="O75" s="101">
        <f ca="1">ROUND(INT(NOW()-tblTEC_TDB_Data[[#This Row],[Date]]),0)</f>
        <v>106</v>
      </c>
      <c r="P75" s="108">
        <f ca="1">IF(tblTEC_TDB_Data[[#This Row],[Âge]]&lt;=30,N75,0)</f>
        <v>0</v>
      </c>
      <c r="Q75" s="108">
        <f ca="1">IF(AND(tblTEC_TDB_Data[[#This Row],[Âge]]&gt;30,tblTEC_TDB_Data[[#This Row],[Âge]]&lt;=60),N75,0)</f>
        <v>0</v>
      </c>
      <c r="R75" s="108">
        <f ca="1">IF(AND(tblTEC_TDB_Data[[#This Row],[Âge]]&gt;60,tblTEC_TDB_Data[[#This Row],[Âge]]&lt;=90),N75,0)</f>
        <v>0</v>
      </c>
      <c r="S75" s="108">
        <f ca="1">IF(tblTEC_TDB_Data[[#This Row],[Âge]]&gt;90,N75,0)</f>
        <v>1</v>
      </c>
    </row>
    <row r="76" spans="1:19" x14ac:dyDescent="0.25">
      <c r="A76" s="104">
        <v>75</v>
      </c>
      <c r="B76" s="104" t="s">
        <v>5</v>
      </c>
      <c r="C76" s="1086">
        <v>45435</v>
      </c>
      <c r="D76" s="109" t="s">
        <v>13146</v>
      </c>
      <c r="E76" s="602">
        <v>0.75</v>
      </c>
      <c r="F76" s="102" t="s">
        <v>152</v>
      </c>
      <c r="G76" s="102" t="s">
        <v>9221</v>
      </c>
      <c r="H76" s="102" t="s">
        <v>9221</v>
      </c>
      <c r="I76" s="105">
        <f>IF(tblTEC_TDB_Data[[#This Row],[EstDetruite]],E76,0)</f>
        <v>0</v>
      </c>
      <c r="J76" s="106">
        <f>tblTEC_TDB_Data[[#This Row],[H_Saisies]]-tblTEC_TDB_Data[[#This Row],[H_Détruites]]</f>
        <v>0.75</v>
      </c>
      <c r="K76" s="106">
        <f>IF(tblTEC_TDB_Data[[#This Row],[EstFacturable]]="VRAI",(E76-I76),0)</f>
        <v>0.75</v>
      </c>
      <c r="L76" s="105">
        <f t="shared" si="2"/>
        <v>0</v>
      </c>
      <c r="M76" s="105">
        <f t="shared" si="3"/>
        <v>0</v>
      </c>
      <c r="N76" s="107">
        <f>MAX(tblTEC_TDB_Data[[#This Row],[H_Facturables]]-tblTEC_TDB_Data[[#This Row],[H_Facturées]],0)</f>
        <v>0.75</v>
      </c>
      <c r="O76" s="101">
        <f ca="1">ROUND(INT(NOW()-tblTEC_TDB_Data[[#This Row],[Date]]),0)</f>
        <v>105</v>
      </c>
      <c r="P76" s="108">
        <f ca="1">IF(tblTEC_TDB_Data[[#This Row],[Âge]]&lt;=30,N76,0)</f>
        <v>0</v>
      </c>
      <c r="Q76" s="108">
        <f ca="1">IF(AND(tblTEC_TDB_Data[[#This Row],[Âge]]&gt;30,tblTEC_TDB_Data[[#This Row],[Âge]]&lt;=60),N76,0)</f>
        <v>0</v>
      </c>
      <c r="R76" s="108">
        <f ca="1">IF(AND(tblTEC_TDB_Data[[#This Row],[Âge]]&gt;60,tblTEC_TDB_Data[[#This Row],[Âge]]&lt;=90),N76,0)</f>
        <v>0</v>
      </c>
      <c r="S76" s="108">
        <f ca="1">IF(tblTEC_TDB_Data[[#This Row],[Âge]]&gt;90,N76,0)</f>
        <v>0.75</v>
      </c>
    </row>
    <row r="77" spans="1:19" x14ac:dyDescent="0.25">
      <c r="A77" s="104">
        <v>76</v>
      </c>
      <c r="B77" s="104" t="s">
        <v>5</v>
      </c>
      <c r="C77" s="1086">
        <v>45440</v>
      </c>
      <c r="D77" s="109" t="s">
        <v>16125</v>
      </c>
      <c r="E77" s="602">
        <v>0.5</v>
      </c>
      <c r="F77" s="102" t="s">
        <v>152</v>
      </c>
      <c r="G77" s="102" t="s">
        <v>9221</v>
      </c>
      <c r="H77" s="102" t="s">
        <v>9221</v>
      </c>
      <c r="I77" s="105">
        <f>IF(tblTEC_TDB_Data[[#This Row],[EstDetruite]],E77,0)</f>
        <v>0</v>
      </c>
      <c r="J77" s="106">
        <f>tblTEC_TDB_Data[[#This Row],[H_Saisies]]-tblTEC_TDB_Data[[#This Row],[H_Détruites]]</f>
        <v>0.5</v>
      </c>
      <c r="K77" s="106">
        <f>IF(tblTEC_TDB_Data[[#This Row],[EstFacturable]]="VRAI",(E77-I77),0)</f>
        <v>0.5</v>
      </c>
      <c r="L77" s="105">
        <f t="shared" si="2"/>
        <v>0</v>
      </c>
      <c r="M77" s="105">
        <f t="shared" si="3"/>
        <v>0</v>
      </c>
      <c r="N77" s="107">
        <f>MAX(tblTEC_TDB_Data[[#This Row],[H_Facturables]]-tblTEC_TDB_Data[[#This Row],[H_Facturées]],0)</f>
        <v>0.5</v>
      </c>
      <c r="O77" s="101">
        <f ca="1">ROUND(INT(NOW()-tblTEC_TDB_Data[[#This Row],[Date]]),0)</f>
        <v>100</v>
      </c>
      <c r="P77" s="108">
        <f ca="1">IF(tblTEC_TDB_Data[[#This Row],[Âge]]&lt;=30,N77,0)</f>
        <v>0</v>
      </c>
      <c r="Q77" s="108">
        <f ca="1">IF(AND(tblTEC_TDB_Data[[#This Row],[Âge]]&gt;30,tblTEC_TDB_Data[[#This Row],[Âge]]&lt;=60),N77,0)</f>
        <v>0</v>
      </c>
      <c r="R77" s="108">
        <f ca="1">IF(AND(tblTEC_TDB_Data[[#This Row],[Âge]]&gt;60,tblTEC_TDB_Data[[#This Row],[Âge]]&lt;=90),N77,0)</f>
        <v>0</v>
      </c>
      <c r="S77" s="108">
        <f ca="1">IF(tblTEC_TDB_Data[[#This Row],[Âge]]&gt;90,N77,0)</f>
        <v>0.5</v>
      </c>
    </row>
    <row r="78" spans="1:19" x14ac:dyDescent="0.25">
      <c r="A78" s="104">
        <v>77</v>
      </c>
      <c r="B78" s="104" t="s">
        <v>5</v>
      </c>
      <c r="C78" s="1086">
        <v>45440</v>
      </c>
      <c r="D78" s="109" t="s">
        <v>17798</v>
      </c>
      <c r="E78" s="602">
        <v>1</v>
      </c>
      <c r="F78" s="102" t="s">
        <v>152</v>
      </c>
      <c r="G78" s="102" t="s">
        <v>9221</v>
      </c>
      <c r="H78" s="102" t="s">
        <v>9221</v>
      </c>
      <c r="I78" s="105">
        <f>IF(tblTEC_TDB_Data[[#This Row],[EstDetruite]],E78,0)</f>
        <v>0</v>
      </c>
      <c r="J78" s="106">
        <f>tblTEC_TDB_Data[[#This Row],[H_Saisies]]-tblTEC_TDB_Data[[#This Row],[H_Détruites]]</f>
        <v>1</v>
      </c>
      <c r="K78" s="106">
        <f>IF(tblTEC_TDB_Data[[#This Row],[EstFacturable]]="VRAI",(E78-I78),0)</f>
        <v>1</v>
      </c>
      <c r="L78" s="105">
        <f t="shared" si="2"/>
        <v>0</v>
      </c>
      <c r="M78" s="105">
        <f t="shared" si="3"/>
        <v>0</v>
      </c>
      <c r="N78" s="107">
        <f>MAX(tblTEC_TDB_Data[[#This Row],[H_Facturables]]-tblTEC_TDB_Data[[#This Row],[H_Facturées]],0)</f>
        <v>1</v>
      </c>
      <c r="O78" s="101">
        <f ca="1">ROUND(INT(NOW()-tblTEC_TDB_Data[[#This Row],[Date]]),0)</f>
        <v>100</v>
      </c>
      <c r="P78" s="108">
        <f ca="1">IF(tblTEC_TDB_Data[[#This Row],[Âge]]&lt;=30,N78,0)</f>
        <v>0</v>
      </c>
      <c r="Q78" s="108">
        <f ca="1">IF(AND(tblTEC_TDB_Data[[#This Row],[Âge]]&gt;30,tblTEC_TDB_Data[[#This Row],[Âge]]&lt;=60),N78,0)</f>
        <v>0</v>
      </c>
      <c r="R78" s="108">
        <f ca="1">IF(AND(tblTEC_TDB_Data[[#This Row],[Âge]]&gt;60,tblTEC_TDB_Data[[#This Row],[Âge]]&lt;=90),N78,0)</f>
        <v>0</v>
      </c>
      <c r="S78" s="108">
        <f ca="1">IF(tblTEC_TDB_Data[[#This Row],[Âge]]&gt;90,N78,0)</f>
        <v>1</v>
      </c>
    </row>
    <row r="79" spans="1:19" x14ac:dyDescent="0.25">
      <c r="A79" s="104">
        <v>78</v>
      </c>
      <c r="B79" s="104" t="s">
        <v>5</v>
      </c>
      <c r="C79" s="1086">
        <v>45441</v>
      </c>
      <c r="D79" s="109" t="s">
        <v>17357</v>
      </c>
      <c r="E79" s="602">
        <v>0.4</v>
      </c>
      <c r="F79" s="102" t="s">
        <v>152</v>
      </c>
      <c r="G79" s="102" t="s">
        <v>9221</v>
      </c>
      <c r="H79" s="102" t="s">
        <v>9221</v>
      </c>
      <c r="I79" s="105">
        <f>IF(tblTEC_TDB_Data[[#This Row],[EstDetruite]],E79,0)</f>
        <v>0</v>
      </c>
      <c r="J79" s="106">
        <f>tblTEC_TDB_Data[[#This Row],[H_Saisies]]-tblTEC_TDB_Data[[#This Row],[H_Détruites]]</f>
        <v>0.4</v>
      </c>
      <c r="K79" s="106">
        <f>IF(tblTEC_TDB_Data[[#This Row],[EstFacturable]]="VRAI",(E79-I79),0)</f>
        <v>0.4</v>
      </c>
      <c r="L79" s="105">
        <f t="shared" si="2"/>
        <v>0</v>
      </c>
      <c r="M79" s="105">
        <f t="shared" si="3"/>
        <v>0</v>
      </c>
      <c r="N79" s="107">
        <f>MAX(tblTEC_TDB_Data[[#This Row],[H_Facturables]]-tblTEC_TDB_Data[[#This Row],[H_Facturées]],0)</f>
        <v>0.4</v>
      </c>
      <c r="O79" s="101">
        <f ca="1">ROUND(INT(NOW()-tblTEC_TDB_Data[[#This Row],[Date]]),0)</f>
        <v>99</v>
      </c>
      <c r="P79" s="108">
        <f ca="1">IF(tblTEC_TDB_Data[[#This Row],[Âge]]&lt;=30,N79,0)</f>
        <v>0</v>
      </c>
      <c r="Q79" s="108">
        <f ca="1">IF(AND(tblTEC_TDB_Data[[#This Row],[Âge]]&gt;30,tblTEC_TDB_Data[[#This Row],[Âge]]&lt;=60),N79,0)</f>
        <v>0</v>
      </c>
      <c r="R79" s="108">
        <f ca="1">IF(AND(tblTEC_TDB_Data[[#This Row],[Âge]]&gt;60,tblTEC_TDB_Data[[#This Row],[Âge]]&lt;=90),N79,0)</f>
        <v>0</v>
      </c>
      <c r="S79" s="108">
        <f ca="1">IF(tblTEC_TDB_Data[[#This Row],[Âge]]&gt;90,N79,0)</f>
        <v>0.4</v>
      </c>
    </row>
    <row r="80" spans="1:19" x14ac:dyDescent="0.25">
      <c r="A80" s="104">
        <v>79</v>
      </c>
      <c r="B80" s="104" t="s">
        <v>5</v>
      </c>
      <c r="C80" s="1086">
        <v>45441</v>
      </c>
      <c r="D80" s="109" t="s">
        <v>17798</v>
      </c>
      <c r="E80" s="602">
        <v>0.5</v>
      </c>
      <c r="F80" s="102" t="s">
        <v>152</v>
      </c>
      <c r="G80" s="102" t="s">
        <v>9221</v>
      </c>
      <c r="H80" s="102" t="s">
        <v>9221</v>
      </c>
      <c r="I80" s="105">
        <f>IF(tblTEC_TDB_Data[[#This Row],[EstDetruite]],E80,0)</f>
        <v>0</v>
      </c>
      <c r="J80" s="106">
        <f>tblTEC_TDB_Data[[#This Row],[H_Saisies]]-tblTEC_TDB_Data[[#This Row],[H_Détruites]]</f>
        <v>0.5</v>
      </c>
      <c r="K80" s="106">
        <f>IF(tblTEC_TDB_Data[[#This Row],[EstFacturable]]="VRAI",(E80-I80),0)</f>
        <v>0.5</v>
      </c>
      <c r="L80" s="105">
        <f t="shared" si="2"/>
        <v>0</v>
      </c>
      <c r="M80" s="105">
        <f t="shared" si="3"/>
        <v>0</v>
      </c>
      <c r="N80" s="107">
        <f>MAX(tblTEC_TDB_Data[[#This Row],[H_Facturables]]-tblTEC_TDB_Data[[#This Row],[H_Facturées]],0)</f>
        <v>0.5</v>
      </c>
      <c r="O80" s="101">
        <f ca="1">ROUND(INT(NOW()-tblTEC_TDB_Data[[#This Row],[Date]]),0)</f>
        <v>99</v>
      </c>
      <c r="P80" s="108">
        <f ca="1">IF(tblTEC_TDB_Data[[#This Row],[Âge]]&lt;=30,N80,0)</f>
        <v>0</v>
      </c>
      <c r="Q80" s="108">
        <f ca="1">IF(AND(tblTEC_TDB_Data[[#This Row],[Âge]]&gt;30,tblTEC_TDB_Data[[#This Row],[Âge]]&lt;=60),N80,0)</f>
        <v>0</v>
      </c>
      <c r="R80" s="108">
        <f ca="1">IF(AND(tblTEC_TDB_Data[[#This Row],[Âge]]&gt;60,tblTEC_TDB_Data[[#This Row],[Âge]]&lt;=90),N80,0)</f>
        <v>0</v>
      </c>
      <c r="S80" s="108">
        <f ca="1">IF(tblTEC_TDB_Data[[#This Row],[Âge]]&gt;90,N80,0)</f>
        <v>0.5</v>
      </c>
    </row>
    <row r="81" spans="1:19" x14ac:dyDescent="0.25">
      <c r="A81" s="104">
        <v>80</v>
      </c>
      <c r="B81" s="104" t="s">
        <v>5</v>
      </c>
      <c r="C81" s="1086">
        <v>45443</v>
      </c>
      <c r="D81" s="109" t="s">
        <v>11476</v>
      </c>
      <c r="E81" s="602">
        <v>0.75</v>
      </c>
      <c r="F81" s="102" t="s">
        <v>152</v>
      </c>
      <c r="G81" s="102" t="s">
        <v>9221</v>
      </c>
      <c r="H81" s="102" t="s">
        <v>9221</v>
      </c>
      <c r="I81" s="105">
        <f>IF(tblTEC_TDB_Data[[#This Row],[EstDetruite]],E81,0)</f>
        <v>0</v>
      </c>
      <c r="J81" s="106">
        <f>tblTEC_TDB_Data[[#This Row],[H_Saisies]]-tblTEC_TDB_Data[[#This Row],[H_Détruites]]</f>
        <v>0.75</v>
      </c>
      <c r="K81" s="106">
        <f>IF(tblTEC_TDB_Data[[#This Row],[EstFacturable]]="VRAI",(E81-I81),0)</f>
        <v>0.75</v>
      </c>
      <c r="L81" s="105">
        <f t="shared" si="2"/>
        <v>0</v>
      </c>
      <c r="M81" s="105">
        <f t="shared" si="3"/>
        <v>0</v>
      </c>
      <c r="N81" s="107">
        <f>MAX(tblTEC_TDB_Data[[#This Row],[H_Facturables]]-tblTEC_TDB_Data[[#This Row],[H_Facturées]],0)</f>
        <v>0.75</v>
      </c>
      <c r="O81" s="101">
        <f ca="1">ROUND(INT(NOW()-tblTEC_TDB_Data[[#This Row],[Date]]),0)</f>
        <v>97</v>
      </c>
      <c r="P81" s="108">
        <f ca="1">IF(tblTEC_TDB_Data[[#This Row],[Âge]]&lt;=30,N81,0)</f>
        <v>0</v>
      </c>
      <c r="Q81" s="108">
        <f ca="1">IF(AND(tblTEC_TDB_Data[[#This Row],[Âge]]&gt;30,tblTEC_TDB_Data[[#This Row],[Âge]]&lt;=60),N81,0)</f>
        <v>0</v>
      </c>
      <c r="R81" s="108">
        <f ca="1">IF(AND(tblTEC_TDB_Data[[#This Row],[Âge]]&gt;60,tblTEC_TDB_Data[[#This Row],[Âge]]&lt;=90),N81,0)</f>
        <v>0</v>
      </c>
      <c r="S81" s="108">
        <f ca="1">IF(tblTEC_TDB_Data[[#This Row],[Âge]]&gt;90,N81,0)</f>
        <v>0.75</v>
      </c>
    </row>
    <row r="82" spans="1:19" x14ac:dyDescent="0.25">
      <c r="A82" s="104">
        <v>81</v>
      </c>
      <c r="B82" s="104" t="s">
        <v>5</v>
      </c>
      <c r="C82" s="1086">
        <v>45446</v>
      </c>
      <c r="D82" s="109" t="s">
        <v>19609</v>
      </c>
      <c r="E82" s="602">
        <v>1.5</v>
      </c>
      <c r="F82" s="102" t="s">
        <v>152</v>
      </c>
      <c r="G82" s="102" t="s">
        <v>9221</v>
      </c>
      <c r="H82" s="102" t="s">
        <v>9221</v>
      </c>
      <c r="I82" s="105">
        <f>IF(tblTEC_TDB_Data[[#This Row],[EstDetruite]],E82,0)</f>
        <v>0</v>
      </c>
      <c r="J82" s="106">
        <f>tblTEC_TDB_Data[[#This Row],[H_Saisies]]-tblTEC_TDB_Data[[#This Row],[H_Détruites]]</f>
        <v>1.5</v>
      </c>
      <c r="K82" s="106">
        <f>IF(tblTEC_TDB_Data[[#This Row],[EstFacturable]]="VRAI",(E82-I82),0)</f>
        <v>1.5</v>
      </c>
      <c r="L82" s="105">
        <f t="shared" si="2"/>
        <v>0</v>
      </c>
      <c r="M82" s="105">
        <f t="shared" si="3"/>
        <v>0</v>
      </c>
      <c r="N82" s="107">
        <f>MAX(tblTEC_TDB_Data[[#This Row],[H_Facturables]]-tblTEC_TDB_Data[[#This Row],[H_Facturées]],0)</f>
        <v>1.5</v>
      </c>
      <c r="O82" s="101">
        <f ca="1">ROUND(INT(NOW()-tblTEC_TDB_Data[[#This Row],[Date]]),0)</f>
        <v>94</v>
      </c>
      <c r="P82" s="108">
        <f ca="1">IF(tblTEC_TDB_Data[[#This Row],[Âge]]&lt;=30,N82,0)</f>
        <v>0</v>
      </c>
      <c r="Q82" s="108">
        <f ca="1">IF(AND(tblTEC_TDB_Data[[#This Row],[Âge]]&gt;30,tblTEC_TDB_Data[[#This Row],[Âge]]&lt;=60),N82,0)</f>
        <v>0</v>
      </c>
      <c r="R82" s="108">
        <f ca="1">IF(AND(tblTEC_TDB_Data[[#This Row],[Âge]]&gt;60,tblTEC_TDB_Data[[#This Row],[Âge]]&lt;=90),N82,0)</f>
        <v>0</v>
      </c>
      <c r="S82" s="108">
        <f ca="1">IF(tblTEC_TDB_Data[[#This Row],[Âge]]&gt;90,N82,0)</f>
        <v>1.5</v>
      </c>
    </row>
    <row r="83" spans="1:19" x14ac:dyDescent="0.25">
      <c r="A83" s="104">
        <v>82</v>
      </c>
      <c r="B83" s="104" t="s">
        <v>5</v>
      </c>
      <c r="C83" s="1086">
        <v>45446</v>
      </c>
      <c r="D83" s="109" t="s">
        <v>16541</v>
      </c>
      <c r="E83" s="602">
        <v>0.4</v>
      </c>
      <c r="F83" s="102" t="s">
        <v>152</v>
      </c>
      <c r="G83" s="102" t="s">
        <v>9221</v>
      </c>
      <c r="H83" s="102" t="s">
        <v>9221</v>
      </c>
      <c r="I83" s="105">
        <f>IF(tblTEC_TDB_Data[[#This Row],[EstDetruite]],E83,0)</f>
        <v>0</v>
      </c>
      <c r="J83" s="106">
        <f>tblTEC_TDB_Data[[#This Row],[H_Saisies]]-tblTEC_TDB_Data[[#This Row],[H_Détruites]]</f>
        <v>0.4</v>
      </c>
      <c r="K83" s="106">
        <f>IF(tblTEC_TDB_Data[[#This Row],[EstFacturable]]="VRAI",(E83-I83),0)</f>
        <v>0.4</v>
      </c>
      <c r="L83" s="105">
        <f t="shared" si="2"/>
        <v>0</v>
      </c>
      <c r="M83" s="105">
        <f t="shared" si="3"/>
        <v>0</v>
      </c>
      <c r="N83" s="107">
        <f>MAX(tblTEC_TDB_Data[[#This Row],[H_Facturables]]-tblTEC_TDB_Data[[#This Row],[H_Facturées]],0)</f>
        <v>0.4</v>
      </c>
      <c r="O83" s="101">
        <f ca="1">ROUND(INT(NOW()-tblTEC_TDB_Data[[#This Row],[Date]]),0)</f>
        <v>94</v>
      </c>
      <c r="P83" s="108">
        <f ca="1">IF(tblTEC_TDB_Data[[#This Row],[Âge]]&lt;=30,N83,0)</f>
        <v>0</v>
      </c>
      <c r="Q83" s="108">
        <f ca="1">IF(AND(tblTEC_TDB_Data[[#This Row],[Âge]]&gt;30,tblTEC_TDB_Data[[#This Row],[Âge]]&lt;=60),N83,0)</f>
        <v>0</v>
      </c>
      <c r="R83" s="108">
        <f ca="1">IF(AND(tblTEC_TDB_Data[[#This Row],[Âge]]&gt;60,tblTEC_TDB_Data[[#This Row],[Âge]]&lt;=90),N83,0)</f>
        <v>0</v>
      </c>
      <c r="S83" s="108">
        <f ca="1">IF(tblTEC_TDB_Data[[#This Row],[Âge]]&gt;90,N83,0)</f>
        <v>0.4</v>
      </c>
    </row>
    <row r="84" spans="1:19" x14ac:dyDescent="0.25">
      <c r="A84" s="104">
        <v>83</v>
      </c>
      <c r="B84" s="104" t="s">
        <v>5</v>
      </c>
      <c r="C84" s="1086">
        <v>45447</v>
      </c>
      <c r="D84" s="109" t="s">
        <v>11476</v>
      </c>
      <c r="E84" s="602">
        <v>0.4</v>
      </c>
      <c r="F84" s="102" t="s">
        <v>152</v>
      </c>
      <c r="G84" s="102" t="s">
        <v>9221</v>
      </c>
      <c r="H84" s="102" t="s">
        <v>9221</v>
      </c>
      <c r="I84" s="105">
        <f>IF(tblTEC_TDB_Data[[#This Row],[EstDetruite]],E84,0)</f>
        <v>0</v>
      </c>
      <c r="J84" s="106">
        <f>tblTEC_TDB_Data[[#This Row],[H_Saisies]]-tblTEC_TDB_Data[[#This Row],[H_Détruites]]</f>
        <v>0.4</v>
      </c>
      <c r="K84" s="106">
        <f>IF(tblTEC_TDB_Data[[#This Row],[EstFacturable]]="VRAI",(E84-I84),0)</f>
        <v>0.4</v>
      </c>
      <c r="L84" s="105">
        <f t="shared" si="2"/>
        <v>0</v>
      </c>
      <c r="M84" s="105">
        <f t="shared" si="3"/>
        <v>0</v>
      </c>
      <c r="N84" s="107">
        <f>MAX(tblTEC_TDB_Data[[#This Row],[H_Facturables]]-tblTEC_TDB_Data[[#This Row],[H_Facturées]],0)</f>
        <v>0.4</v>
      </c>
      <c r="O84" s="101">
        <f ca="1">ROUND(INT(NOW()-tblTEC_TDB_Data[[#This Row],[Date]]),0)</f>
        <v>93</v>
      </c>
      <c r="P84" s="108">
        <f ca="1">IF(tblTEC_TDB_Data[[#This Row],[Âge]]&lt;=30,N84,0)</f>
        <v>0</v>
      </c>
      <c r="Q84" s="108">
        <f ca="1">IF(AND(tblTEC_TDB_Data[[#This Row],[Âge]]&gt;30,tblTEC_TDB_Data[[#This Row],[Âge]]&lt;=60),N84,0)</f>
        <v>0</v>
      </c>
      <c r="R84" s="108">
        <f ca="1">IF(AND(tblTEC_TDB_Data[[#This Row],[Âge]]&gt;60,tblTEC_TDB_Data[[#This Row],[Âge]]&lt;=90),N84,0)</f>
        <v>0</v>
      </c>
      <c r="S84" s="108">
        <f ca="1">IF(tblTEC_TDB_Data[[#This Row],[Âge]]&gt;90,N84,0)</f>
        <v>0.4</v>
      </c>
    </row>
    <row r="85" spans="1:19" x14ac:dyDescent="0.25">
      <c r="A85" s="104">
        <v>84</v>
      </c>
      <c r="B85" s="104" t="s">
        <v>5</v>
      </c>
      <c r="C85" s="1086">
        <v>45449</v>
      </c>
      <c r="D85" s="109" t="s">
        <v>19683</v>
      </c>
      <c r="E85" s="602">
        <v>0.75</v>
      </c>
      <c r="F85" s="102" t="s">
        <v>152</v>
      </c>
      <c r="G85" s="102" t="s">
        <v>9221</v>
      </c>
      <c r="H85" s="102" t="s">
        <v>152</v>
      </c>
      <c r="I85" s="105">
        <f>IF(tblTEC_TDB_Data[[#This Row],[EstDetruite]],E85,0)</f>
        <v>0.75</v>
      </c>
      <c r="J85" s="106">
        <f>tblTEC_TDB_Data[[#This Row],[H_Saisies]]-tblTEC_TDB_Data[[#This Row],[H_Détruites]]</f>
        <v>0</v>
      </c>
      <c r="K85" s="106">
        <f>IF(tblTEC_TDB_Data[[#This Row],[EstFacturable]]="VRAI",(E85-I85),0)</f>
        <v>0</v>
      </c>
      <c r="L85" s="105">
        <f t="shared" si="2"/>
        <v>0</v>
      </c>
      <c r="M85" s="105">
        <f t="shared" si="3"/>
        <v>0</v>
      </c>
      <c r="N85" s="107">
        <f>MAX(tblTEC_TDB_Data[[#This Row],[H_Facturables]]-tblTEC_TDB_Data[[#This Row],[H_Facturées]],0)</f>
        <v>0</v>
      </c>
      <c r="O85" s="101">
        <f ca="1">ROUND(INT(NOW()-tblTEC_TDB_Data[[#This Row],[Date]]),0)</f>
        <v>91</v>
      </c>
      <c r="P85" s="108">
        <f ca="1">IF(tblTEC_TDB_Data[[#This Row],[Âge]]&lt;=30,N85,0)</f>
        <v>0</v>
      </c>
      <c r="Q85" s="108">
        <f ca="1">IF(AND(tblTEC_TDB_Data[[#This Row],[Âge]]&gt;30,tblTEC_TDB_Data[[#This Row],[Âge]]&lt;=60),N85,0)</f>
        <v>0</v>
      </c>
      <c r="R85" s="108">
        <f ca="1">IF(AND(tblTEC_TDB_Data[[#This Row],[Âge]]&gt;60,tblTEC_TDB_Data[[#This Row],[Âge]]&lt;=90),N85,0)</f>
        <v>0</v>
      </c>
      <c r="S85" s="108">
        <f ca="1">IF(tblTEC_TDB_Data[[#This Row],[Âge]]&gt;90,N85,0)</f>
        <v>0</v>
      </c>
    </row>
    <row r="86" spans="1:19" x14ac:dyDescent="0.25">
      <c r="A86" s="104">
        <v>85</v>
      </c>
      <c r="B86" s="104" t="s">
        <v>5</v>
      </c>
      <c r="C86" s="1086">
        <v>45449</v>
      </c>
      <c r="D86" s="109" t="s">
        <v>16217</v>
      </c>
      <c r="E86" s="602">
        <v>0.5</v>
      </c>
      <c r="F86" s="102" t="s">
        <v>152</v>
      </c>
      <c r="G86" s="102" t="s">
        <v>9221</v>
      </c>
      <c r="H86" s="102" t="s">
        <v>9221</v>
      </c>
      <c r="I86" s="105">
        <f>IF(tblTEC_TDB_Data[[#This Row],[EstDetruite]],E86,0)</f>
        <v>0</v>
      </c>
      <c r="J86" s="106">
        <f>tblTEC_TDB_Data[[#This Row],[H_Saisies]]-tblTEC_TDB_Data[[#This Row],[H_Détruites]]</f>
        <v>0.5</v>
      </c>
      <c r="K86" s="106">
        <f>IF(tblTEC_TDB_Data[[#This Row],[EstFacturable]]="VRAI",(E86-I86),0)</f>
        <v>0.5</v>
      </c>
      <c r="L86" s="105">
        <f t="shared" si="2"/>
        <v>0</v>
      </c>
      <c r="M86" s="105">
        <f t="shared" si="3"/>
        <v>0</v>
      </c>
      <c r="N86" s="107">
        <f>MAX(tblTEC_TDB_Data[[#This Row],[H_Facturables]]-tblTEC_TDB_Data[[#This Row],[H_Facturées]],0)</f>
        <v>0.5</v>
      </c>
      <c r="O86" s="101">
        <f ca="1">ROUND(INT(NOW()-tblTEC_TDB_Data[[#This Row],[Date]]),0)</f>
        <v>91</v>
      </c>
      <c r="P86" s="108">
        <f ca="1">IF(tblTEC_TDB_Data[[#This Row],[Âge]]&lt;=30,N86,0)</f>
        <v>0</v>
      </c>
      <c r="Q86" s="108">
        <f ca="1">IF(AND(tblTEC_TDB_Data[[#This Row],[Âge]]&gt;30,tblTEC_TDB_Data[[#This Row],[Âge]]&lt;=60),N86,0)</f>
        <v>0</v>
      </c>
      <c r="R86" s="108">
        <f ca="1">IF(AND(tblTEC_TDB_Data[[#This Row],[Âge]]&gt;60,tblTEC_TDB_Data[[#This Row],[Âge]]&lt;=90),N86,0)</f>
        <v>0</v>
      </c>
      <c r="S86" s="108">
        <f ca="1">IF(tblTEC_TDB_Data[[#This Row],[Âge]]&gt;90,N86,0)</f>
        <v>0.5</v>
      </c>
    </row>
    <row r="87" spans="1:19" x14ac:dyDescent="0.25">
      <c r="A87" s="104">
        <v>86</v>
      </c>
      <c r="B87" s="104" t="s">
        <v>5</v>
      </c>
      <c r="C87" s="1086">
        <v>45449</v>
      </c>
      <c r="D87" s="109" t="s">
        <v>17722</v>
      </c>
      <c r="E87" s="602">
        <v>0.5</v>
      </c>
      <c r="F87" s="102" t="s">
        <v>152</v>
      </c>
      <c r="G87" s="102" t="s">
        <v>9221</v>
      </c>
      <c r="H87" s="102" t="s">
        <v>9221</v>
      </c>
      <c r="I87" s="105">
        <f>IF(tblTEC_TDB_Data[[#This Row],[EstDetruite]],E87,0)</f>
        <v>0</v>
      </c>
      <c r="J87" s="106">
        <f>tblTEC_TDB_Data[[#This Row],[H_Saisies]]-tblTEC_TDB_Data[[#This Row],[H_Détruites]]</f>
        <v>0.5</v>
      </c>
      <c r="K87" s="106">
        <f>IF(tblTEC_TDB_Data[[#This Row],[EstFacturable]]="VRAI",(E87-I87),0)</f>
        <v>0.5</v>
      </c>
      <c r="L87" s="105">
        <f t="shared" si="2"/>
        <v>0</v>
      </c>
      <c r="M87" s="105">
        <f t="shared" si="3"/>
        <v>0</v>
      </c>
      <c r="N87" s="107">
        <f>MAX(tblTEC_TDB_Data[[#This Row],[H_Facturables]]-tblTEC_TDB_Data[[#This Row],[H_Facturées]],0)</f>
        <v>0.5</v>
      </c>
      <c r="O87" s="101">
        <f ca="1">ROUND(INT(NOW()-tblTEC_TDB_Data[[#This Row],[Date]]),0)</f>
        <v>91</v>
      </c>
      <c r="P87" s="108">
        <f ca="1">IF(tblTEC_TDB_Data[[#This Row],[Âge]]&lt;=30,N87,0)</f>
        <v>0</v>
      </c>
      <c r="Q87" s="108">
        <f ca="1">IF(AND(tblTEC_TDB_Data[[#This Row],[Âge]]&gt;30,tblTEC_TDB_Data[[#This Row],[Âge]]&lt;=60),N87,0)</f>
        <v>0</v>
      </c>
      <c r="R87" s="108">
        <f ca="1">IF(AND(tblTEC_TDB_Data[[#This Row],[Âge]]&gt;60,tblTEC_TDB_Data[[#This Row],[Âge]]&lt;=90),N87,0)</f>
        <v>0</v>
      </c>
      <c r="S87" s="108">
        <f ca="1">IF(tblTEC_TDB_Data[[#This Row],[Âge]]&gt;90,N87,0)</f>
        <v>0.5</v>
      </c>
    </row>
    <row r="88" spans="1:19" x14ac:dyDescent="0.25">
      <c r="A88" s="104">
        <v>87</v>
      </c>
      <c r="B88" s="104" t="s">
        <v>5</v>
      </c>
      <c r="C88" s="1086">
        <v>45449</v>
      </c>
      <c r="D88" s="109" t="s">
        <v>17798</v>
      </c>
      <c r="E88" s="602">
        <v>0.75</v>
      </c>
      <c r="F88" s="102" t="s">
        <v>152</v>
      </c>
      <c r="G88" s="102" t="s">
        <v>9221</v>
      </c>
      <c r="H88" s="102" t="s">
        <v>9221</v>
      </c>
      <c r="I88" s="105">
        <f>IF(tblTEC_TDB_Data[[#This Row],[EstDetruite]],E88,0)</f>
        <v>0</v>
      </c>
      <c r="J88" s="106">
        <f>tblTEC_TDB_Data[[#This Row],[H_Saisies]]-tblTEC_TDB_Data[[#This Row],[H_Détruites]]</f>
        <v>0.75</v>
      </c>
      <c r="K88" s="106">
        <f>IF(tblTEC_TDB_Data[[#This Row],[EstFacturable]]="VRAI",(E88-I88),0)</f>
        <v>0.75</v>
      </c>
      <c r="L88" s="105">
        <f t="shared" si="2"/>
        <v>0</v>
      </c>
      <c r="M88" s="105">
        <f t="shared" si="3"/>
        <v>0</v>
      </c>
      <c r="N88" s="107">
        <f>MAX(tblTEC_TDB_Data[[#This Row],[H_Facturables]]-tblTEC_TDB_Data[[#This Row],[H_Facturées]],0)</f>
        <v>0.75</v>
      </c>
      <c r="O88" s="101">
        <f ca="1">ROUND(INT(NOW()-tblTEC_TDB_Data[[#This Row],[Date]]),0)</f>
        <v>91</v>
      </c>
      <c r="P88" s="108">
        <f ca="1">IF(tblTEC_TDB_Data[[#This Row],[Âge]]&lt;=30,N88,0)</f>
        <v>0</v>
      </c>
      <c r="Q88" s="108">
        <f ca="1">IF(AND(tblTEC_TDB_Data[[#This Row],[Âge]]&gt;30,tblTEC_TDB_Data[[#This Row],[Âge]]&lt;=60),N88,0)</f>
        <v>0</v>
      </c>
      <c r="R88" s="108">
        <f ca="1">IF(AND(tblTEC_TDB_Data[[#This Row],[Âge]]&gt;60,tblTEC_TDB_Data[[#This Row],[Âge]]&lt;=90),N88,0)</f>
        <v>0</v>
      </c>
      <c r="S88" s="108">
        <f ca="1">IF(tblTEC_TDB_Data[[#This Row],[Âge]]&gt;90,N88,0)</f>
        <v>0.75</v>
      </c>
    </row>
    <row r="89" spans="1:19" x14ac:dyDescent="0.25">
      <c r="A89" s="104">
        <v>88</v>
      </c>
      <c r="B89" s="104" t="s">
        <v>5</v>
      </c>
      <c r="C89" s="1086">
        <v>45450</v>
      </c>
      <c r="D89" s="109" t="s">
        <v>17798</v>
      </c>
      <c r="E89" s="602">
        <v>0.4</v>
      </c>
      <c r="F89" s="102" t="s">
        <v>152</v>
      </c>
      <c r="G89" s="102" t="s">
        <v>9221</v>
      </c>
      <c r="H89" s="102" t="s">
        <v>9221</v>
      </c>
      <c r="I89" s="105">
        <f>IF(tblTEC_TDB_Data[[#This Row],[EstDetruite]],E89,0)</f>
        <v>0</v>
      </c>
      <c r="J89" s="106">
        <f>tblTEC_TDB_Data[[#This Row],[H_Saisies]]-tblTEC_TDB_Data[[#This Row],[H_Détruites]]</f>
        <v>0.4</v>
      </c>
      <c r="K89" s="106">
        <f>IF(tblTEC_TDB_Data[[#This Row],[EstFacturable]]="VRAI",(E89-I89),0)</f>
        <v>0.4</v>
      </c>
      <c r="L89" s="105">
        <f t="shared" si="2"/>
        <v>0</v>
      </c>
      <c r="M89" s="105">
        <f t="shared" si="3"/>
        <v>0</v>
      </c>
      <c r="N89" s="107">
        <f>MAX(tblTEC_TDB_Data[[#This Row],[H_Facturables]]-tblTEC_TDB_Data[[#This Row],[H_Facturées]],0)</f>
        <v>0.4</v>
      </c>
      <c r="O89" s="101">
        <f ca="1">ROUND(INT(NOW()-tblTEC_TDB_Data[[#This Row],[Date]]),0)</f>
        <v>90</v>
      </c>
      <c r="P89" s="108">
        <f ca="1">IF(tblTEC_TDB_Data[[#This Row],[Âge]]&lt;=30,N89,0)</f>
        <v>0</v>
      </c>
      <c r="Q89" s="108">
        <f ca="1">IF(AND(tblTEC_TDB_Data[[#This Row],[Âge]]&gt;30,tblTEC_TDB_Data[[#This Row],[Âge]]&lt;=60),N89,0)</f>
        <v>0</v>
      </c>
      <c r="R89" s="108">
        <f ca="1">IF(AND(tblTEC_TDB_Data[[#This Row],[Âge]]&gt;60,tblTEC_TDB_Data[[#This Row],[Âge]]&lt;=90),N89,0)</f>
        <v>0.4</v>
      </c>
      <c r="S89" s="108">
        <f ca="1">IF(tblTEC_TDB_Data[[#This Row],[Âge]]&gt;90,N89,0)</f>
        <v>0</v>
      </c>
    </row>
    <row r="90" spans="1:19" x14ac:dyDescent="0.25">
      <c r="A90" s="104">
        <v>89</v>
      </c>
      <c r="B90" s="104" t="s">
        <v>5</v>
      </c>
      <c r="C90" s="1086">
        <v>45454</v>
      </c>
      <c r="D90" s="109" t="s">
        <v>19609</v>
      </c>
      <c r="E90" s="602">
        <v>0.4</v>
      </c>
      <c r="F90" s="102" t="s">
        <v>152</v>
      </c>
      <c r="G90" s="102" t="s">
        <v>9221</v>
      </c>
      <c r="H90" s="102" t="s">
        <v>9221</v>
      </c>
      <c r="I90" s="105">
        <f>IF(tblTEC_TDB_Data[[#This Row],[EstDetruite]],E90,0)</f>
        <v>0</v>
      </c>
      <c r="J90" s="106">
        <f>tblTEC_TDB_Data[[#This Row],[H_Saisies]]-tblTEC_TDB_Data[[#This Row],[H_Détruites]]</f>
        <v>0.4</v>
      </c>
      <c r="K90" s="106">
        <f>IF(tblTEC_TDB_Data[[#This Row],[EstFacturable]]="VRAI",(E90-I90),0)</f>
        <v>0.4</v>
      </c>
      <c r="L90" s="105">
        <f t="shared" si="2"/>
        <v>0</v>
      </c>
      <c r="M90" s="105">
        <f t="shared" si="3"/>
        <v>0</v>
      </c>
      <c r="N90" s="107">
        <f>MAX(tblTEC_TDB_Data[[#This Row],[H_Facturables]]-tblTEC_TDB_Data[[#This Row],[H_Facturées]],0)</f>
        <v>0.4</v>
      </c>
      <c r="O90" s="101">
        <f ca="1">ROUND(INT(NOW()-tblTEC_TDB_Data[[#This Row],[Date]]),0)</f>
        <v>86</v>
      </c>
      <c r="P90" s="108">
        <f ca="1">IF(tblTEC_TDB_Data[[#This Row],[Âge]]&lt;=30,N90,0)</f>
        <v>0</v>
      </c>
      <c r="Q90" s="108">
        <f ca="1">IF(AND(tblTEC_TDB_Data[[#This Row],[Âge]]&gt;30,tblTEC_TDB_Data[[#This Row],[Âge]]&lt;=60),N90,0)</f>
        <v>0</v>
      </c>
      <c r="R90" s="108">
        <f ca="1">IF(AND(tblTEC_TDB_Data[[#This Row],[Âge]]&gt;60,tblTEC_TDB_Data[[#This Row],[Âge]]&lt;=90),N90,0)</f>
        <v>0.4</v>
      </c>
      <c r="S90" s="108">
        <f ca="1">IF(tblTEC_TDB_Data[[#This Row],[Âge]]&gt;90,N90,0)</f>
        <v>0</v>
      </c>
    </row>
    <row r="91" spans="1:19" x14ac:dyDescent="0.25">
      <c r="A91" s="104">
        <v>90</v>
      </c>
      <c r="B91" s="104" t="s">
        <v>5</v>
      </c>
      <c r="C91" s="1086">
        <v>45454</v>
      </c>
      <c r="D91" s="109" t="s">
        <v>13891</v>
      </c>
      <c r="E91" s="602">
        <v>0.5</v>
      </c>
      <c r="F91" s="102" t="s">
        <v>152</v>
      </c>
      <c r="G91" s="102" t="s">
        <v>9221</v>
      </c>
      <c r="H91" s="102" t="s">
        <v>9221</v>
      </c>
      <c r="I91" s="105">
        <f>IF(tblTEC_TDB_Data[[#This Row],[EstDetruite]],E91,0)</f>
        <v>0</v>
      </c>
      <c r="J91" s="106">
        <f>tblTEC_TDB_Data[[#This Row],[H_Saisies]]-tblTEC_TDB_Data[[#This Row],[H_Détruites]]</f>
        <v>0.5</v>
      </c>
      <c r="K91" s="106">
        <f>IF(tblTEC_TDB_Data[[#This Row],[EstFacturable]]="VRAI",(E91-I91),0)</f>
        <v>0.5</v>
      </c>
      <c r="L91" s="105">
        <f t="shared" si="2"/>
        <v>0</v>
      </c>
      <c r="M91" s="105">
        <f t="shared" si="3"/>
        <v>0</v>
      </c>
      <c r="N91" s="107">
        <f>MAX(tblTEC_TDB_Data[[#This Row],[H_Facturables]]-tblTEC_TDB_Data[[#This Row],[H_Facturées]],0)</f>
        <v>0.5</v>
      </c>
      <c r="O91" s="101">
        <f ca="1">ROUND(INT(NOW()-tblTEC_TDB_Data[[#This Row],[Date]]),0)</f>
        <v>86</v>
      </c>
      <c r="P91" s="108">
        <f ca="1">IF(tblTEC_TDB_Data[[#This Row],[Âge]]&lt;=30,N91,0)</f>
        <v>0</v>
      </c>
      <c r="Q91" s="108">
        <f ca="1">IF(AND(tblTEC_TDB_Data[[#This Row],[Âge]]&gt;30,tblTEC_TDB_Data[[#This Row],[Âge]]&lt;=60),N91,0)</f>
        <v>0</v>
      </c>
      <c r="R91" s="108">
        <f ca="1">IF(AND(tblTEC_TDB_Data[[#This Row],[Âge]]&gt;60,tblTEC_TDB_Data[[#This Row],[Âge]]&lt;=90),N91,0)</f>
        <v>0.5</v>
      </c>
      <c r="S91" s="108">
        <f ca="1">IF(tblTEC_TDB_Data[[#This Row],[Âge]]&gt;90,N91,0)</f>
        <v>0</v>
      </c>
    </row>
    <row r="92" spans="1:19" x14ac:dyDescent="0.25">
      <c r="A92" s="104">
        <v>91</v>
      </c>
      <c r="B92" s="104" t="s">
        <v>5</v>
      </c>
      <c r="C92" s="1086">
        <v>45454</v>
      </c>
      <c r="D92" s="109" t="s">
        <v>14258</v>
      </c>
      <c r="E92" s="602">
        <v>2</v>
      </c>
      <c r="F92" s="102" t="s">
        <v>152</v>
      </c>
      <c r="G92" s="102" t="s">
        <v>9221</v>
      </c>
      <c r="H92" s="102" t="s">
        <v>9221</v>
      </c>
      <c r="I92" s="105">
        <f>IF(tblTEC_TDB_Data[[#This Row],[EstDetruite]],E92,0)</f>
        <v>0</v>
      </c>
      <c r="J92" s="106">
        <f>tblTEC_TDB_Data[[#This Row],[H_Saisies]]-tblTEC_TDB_Data[[#This Row],[H_Détruites]]</f>
        <v>2</v>
      </c>
      <c r="K92" s="106">
        <f>IF(tblTEC_TDB_Data[[#This Row],[EstFacturable]]="VRAI",(E92-I92),0)</f>
        <v>2</v>
      </c>
      <c r="L92" s="105">
        <f t="shared" si="2"/>
        <v>0</v>
      </c>
      <c r="M92" s="105">
        <f t="shared" si="3"/>
        <v>0</v>
      </c>
      <c r="N92" s="107">
        <f>MAX(tblTEC_TDB_Data[[#This Row],[H_Facturables]]-tblTEC_TDB_Data[[#This Row],[H_Facturées]],0)</f>
        <v>2</v>
      </c>
      <c r="O92" s="101">
        <f ca="1">ROUND(INT(NOW()-tblTEC_TDB_Data[[#This Row],[Date]]),0)</f>
        <v>86</v>
      </c>
      <c r="P92" s="108">
        <f ca="1">IF(tblTEC_TDB_Data[[#This Row],[Âge]]&lt;=30,N92,0)</f>
        <v>0</v>
      </c>
      <c r="Q92" s="108">
        <f ca="1">IF(AND(tblTEC_TDB_Data[[#This Row],[Âge]]&gt;30,tblTEC_TDB_Data[[#This Row],[Âge]]&lt;=60),N92,0)</f>
        <v>0</v>
      </c>
      <c r="R92" s="108">
        <f ca="1">IF(AND(tblTEC_TDB_Data[[#This Row],[Âge]]&gt;60,tblTEC_TDB_Data[[#This Row],[Âge]]&lt;=90),N92,0)</f>
        <v>2</v>
      </c>
      <c r="S92" s="108">
        <f ca="1">IF(tblTEC_TDB_Data[[#This Row],[Âge]]&gt;90,N92,0)</f>
        <v>0</v>
      </c>
    </row>
    <row r="93" spans="1:19" x14ac:dyDescent="0.25">
      <c r="A93" s="104">
        <v>92</v>
      </c>
      <c r="B93" s="104" t="s">
        <v>5</v>
      </c>
      <c r="C93" s="1086">
        <v>45455</v>
      </c>
      <c r="D93" s="109" t="s">
        <v>11470</v>
      </c>
      <c r="E93" s="602">
        <v>0.4</v>
      </c>
      <c r="F93" s="102" t="s">
        <v>152</v>
      </c>
      <c r="G93" s="102" t="s">
        <v>9221</v>
      </c>
      <c r="H93" s="102" t="s">
        <v>9221</v>
      </c>
      <c r="I93" s="105">
        <f>IF(tblTEC_TDB_Data[[#This Row],[EstDetruite]],E93,0)</f>
        <v>0</v>
      </c>
      <c r="J93" s="106">
        <f>tblTEC_TDB_Data[[#This Row],[H_Saisies]]-tblTEC_TDB_Data[[#This Row],[H_Détruites]]</f>
        <v>0.4</v>
      </c>
      <c r="K93" s="106">
        <f>IF(tblTEC_TDB_Data[[#This Row],[EstFacturable]]="VRAI",(E93-I93),0)</f>
        <v>0.4</v>
      </c>
      <c r="L93" s="105">
        <f t="shared" si="2"/>
        <v>0</v>
      </c>
      <c r="M93" s="105">
        <f t="shared" si="3"/>
        <v>0</v>
      </c>
      <c r="N93" s="107">
        <f>MAX(tblTEC_TDB_Data[[#This Row],[H_Facturables]]-tblTEC_TDB_Data[[#This Row],[H_Facturées]],0)</f>
        <v>0.4</v>
      </c>
      <c r="O93" s="101">
        <f ca="1">ROUND(INT(NOW()-tblTEC_TDB_Data[[#This Row],[Date]]),0)</f>
        <v>85</v>
      </c>
      <c r="P93" s="108">
        <f ca="1">IF(tblTEC_TDB_Data[[#This Row],[Âge]]&lt;=30,N93,0)</f>
        <v>0</v>
      </c>
      <c r="Q93" s="108">
        <f ca="1">IF(AND(tblTEC_TDB_Data[[#This Row],[Âge]]&gt;30,tblTEC_TDB_Data[[#This Row],[Âge]]&lt;=60),N93,0)</f>
        <v>0</v>
      </c>
      <c r="R93" s="108">
        <f ca="1">IF(AND(tblTEC_TDB_Data[[#This Row],[Âge]]&gt;60,tblTEC_TDB_Data[[#This Row],[Âge]]&lt;=90),N93,0)</f>
        <v>0.4</v>
      </c>
      <c r="S93" s="108">
        <f ca="1">IF(tblTEC_TDB_Data[[#This Row],[Âge]]&gt;90,N93,0)</f>
        <v>0</v>
      </c>
    </row>
    <row r="94" spans="1:19" x14ac:dyDescent="0.25">
      <c r="A94" s="104">
        <v>93</v>
      </c>
      <c r="B94" s="104" t="s">
        <v>5</v>
      </c>
      <c r="C94" s="1086">
        <v>45455</v>
      </c>
      <c r="D94" s="109" t="s">
        <v>14258</v>
      </c>
      <c r="E94" s="602">
        <v>1.5</v>
      </c>
      <c r="F94" s="102" t="s">
        <v>152</v>
      </c>
      <c r="G94" s="102" t="s">
        <v>9221</v>
      </c>
      <c r="H94" s="102" t="s">
        <v>9221</v>
      </c>
      <c r="I94" s="105">
        <f>IF(tblTEC_TDB_Data[[#This Row],[EstDetruite]],E94,0)</f>
        <v>0</v>
      </c>
      <c r="J94" s="106">
        <f>tblTEC_TDB_Data[[#This Row],[H_Saisies]]-tblTEC_TDB_Data[[#This Row],[H_Détruites]]</f>
        <v>1.5</v>
      </c>
      <c r="K94" s="106">
        <f>IF(tblTEC_TDB_Data[[#This Row],[EstFacturable]]="VRAI",(E94-I94),0)</f>
        <v>1.5</v>
      </c>
      <c r="L94" s="105">
        <f t="shared" si="2"/>
        <v>0</v>
      </c>
      <c r="M94" s="105">
        <f t="shared" si="3"/>
        <v>0</v>
      </c>
      <c r="N94" s="107">
        <f>MAX(tblTEC_TDB_Data[[#This Row],[H_Facturables]]-tblTEC_TDB_Data[[#This Row],[H_Facturées]],0)</f>
        <v>1.5</v>
      </c>
      <c r="O94" s="101">
        <f ca="1">ROUND(INT(NOW()-tblTEC_TDB_Data[[#This Row],[Date]]),0)</f>
        <v>85</v>
      </c>
      <c r="P94" s="108">
        <f ca="1">IF(tblTEC_TDB_Data[[#This Row],[Âge]]&lt;=30,N94,0)</f>
        <v>0</v>
      </c>
      <c r="Q94" s="108">
        <f ca="1">IF(AND(tblTEC_TDB_Data[[#This Row],[Âge]]&gt;30,tblTEC_TDB_Data[[#This Row],[Âge]]&lt;=60),N94,0)</f>
        <v>0</v>
      </c>
      <c r="R94" s="108">
        <f ca="1">IF(AND(tblTEC_TDB_Data[[#This Row],[Âge]]&gt;60,tblTEC_TDB_Data[[#This Row],[Âge]]&lt;=90),N94,0)</f>
        <v>1.5</v>
      </c>
      <c r="S94" s="108">
        <f ca="1">IF(tblTEC_TDB_Data[[#This Row],[Âge]]&gt;90,N94,0)</f>
        <v>0</v>
      </c>
    </row>
    <row r="95" spans="1:19" x14ac:dyDescent="0.25">
      <c r="A95" s="104">
        <v>94</v>
      </c>
      <c r="B95" s="104" t="s">
        <v>5</v>
      </c>
      <c r="C95" s="1086">
        <v>45456</v>
      </c>
      <c r="D95" s="109" t="s">
        <v>19609</v>
      </c>
      <c r="E95" s="602">
        <v>0.5</v>
      </c>
      <c r="F95" s="102" t="s">
        <v>152</v>
      </c>
      <c r="G95" s="102" t="s">
        <v>9221</v>
      </c>
      <c r="H95" s="102" t="s">
        <v>9221</v>
      </c>
      <c r="I95" s="105">
        <f>IF(tblTEC_TDB_Data[[#This Row],[EstDetruite]],E95,0)</f>
        <v>0</v>
      </c>
      <c r="J95" s="106">
        <f>tblTEC_TDB_Data[[#This Row],[H_Saisies]]-tblTEC_TDB_Data[[#This Row],[H_Détruites]]</f>
        <v>0.5</v>
      </c>
      <c r="K95" s="106">
        <f>IF(tblTEC_TDB_Data[[#This Row],[EstFacturable]]="VRAI",(E95-I95),0)</f>
        <v>0.5</v>
      </c>
      <c r="L95" s="105">
        <f t="shared" si="2"/>
        <v>0</v>
      </c>
      <c r="M95" s="105">
        <f t="shared" si="3"/>
        <v>0</v>
      </c>
      <c r="N95" s="107">
        <f>MAX(tblTEC_TDB_Data[[#This Row],[H_Facturables]]-tblTEC_TDB_Data[[#This Row],[H_Facturées]],0)</f>
        <v>0.5</v>
      </c>
      <c r="O95" s="101">
        <f ca="1">ROUND(INT(NOW()-tblTEC_TDB_Data[[#This Row],[Date]]),0)</f>
        <v>84</v>
      </c>
      <c r="P95" s="108">
        <f ca="1">IF(tblTEC_TDB_Data[[#This Row],[Âge]]&lt;=30,N95,0)</f>
        <v>0</v>
      </c>
      <c r="Q95" s="108">
        <f ca="1">IF(AND(tblTEC_TDB_Data[[#This Row],[Âge]]&gt;30,tblTEC_TDB_Data[[#This Row],[Âge]]&lt;=60),N95,0)</f>
        <v>0</v>
      </c>
      <c r="R95" s="108">
        <f ca="1">IF(AND(tblTEC_TDB_Data[[#This Row],[Âge]]&gt;60,tblTEC_TDB_Data[[#This Row],[Âge]]&lt;=90),N95,0)</f>
        <v>0.5</v>
      </c>
      <c r="S95" s="108">
        <f ca="1">IF(tblTEC_TDB_Data[[#This Row],[Âge]]&gt;90,N95,0)</f>
        <v>0</v>
      </c>
    </row>
    <row r="96" spans="1:19" x14ac:dyDescent="0.25">
      <c r="A96" s="104">
        <v>95</v>
      </c>
      <c r="B96" s="104" t="s">
        <v>5</v>
      </c>
      <c r="C96" s="1086">
        <v>45456</v>
      </c>
      <c r="D96" s="109" t="s">
        <v>11470</v>
      </c>
      <c r="E96" s="602">
        <v>0.4</v>
      </c>
      <c r="F96" s="102" t="s">
        <v>152</v>
      </c>
      <c r="G96" s="102" t="s">
        <v>9221</v>
      </c>
      <c r="H96" s="102" t="s">
        <v>9221</v>
      </c>
      <c r="I96" s="105">
        <f>IF(tblTEC_TDB_Data[[#This Row],[EstDetruite]],E96,0)</f>
        <v>0</v>
      </c>
      <c r="J96" s="106">
        <f>tblTEC_TDB_Data[[#This Row],[H_Saisies]]-tblTEC_TDB_Data[[#This Row],[H_Détruites]]</f>
        <v>0.4</v>
      </c>
      <c r="K96" s="106">
        <f>IF(tblTEC_TDB_Data[[#This Row],[EstFacturable]]="VRAI",(E96-I96),0)</f>
        <v>0.4</v>
      </c>
      <c r="L96" s="105">
        <f t="shared" si="2"/>
        <v>0</v>
      </c>
      <c r="M96" s="105">
        <f t="shared" si="3"/>
        <v>0</v>
      </c>
      <c r="N96" s="107">
        <f>MAX(tblTEC_TDB_Data[[#This Row],[H_Facturables]]-tblTEC_TDB_Data[[#This Row],[H_Facturées]],0)</f>
        <v>0.4</v>
      </c>
      <c r="O96" s="101">
        <f ca="1">ROUND(INT(NOW()-tblTEC_TDB_Data[[#This Row],[Date]]),0)</f>
        <v>84</v>
      </c>
      <c r="P96" s="108">
        <f ca="1">IF(tblTEC_TDB_Data[[#This Row],[Âge]]&lt;=30,N96,0)</f>
        <v>0</v>
      </c>
      <c r="Q96" s="108">
        <f ca="1">IF(AND(tblTEC_TDB_Data[[#This Row],[Âge]]&gt;30,tblTEC_TDB_Data[[#This Row],[Âge]]&lt;=60),N96,0)</f>
        <v>0</v>
      </c>
      <c r="R96" s="108">
        <f ca="1">IF(AND(tblTEC_TDB_Data[[#This Row],[Âge]]&gt;60,tblTEC_TDB_Data[[#This Row],[Âge]]&lt;=90),N96,0)</f>
        <v>0.4</v>
      </c>
      <c r="S96" s="108">
        <f ca="1">IF(tblTEC_TDB_Data[[#This Row],[Âge]]&gt;90,N96,0)</f>
        <v>0</v>
      </c>
    </row>
    <row r="97" spans="1:19" x14ac:dyDescent="0.25">
      <c r="A97" s="104">
        <v>96</v>
      </c>
      <c r="B97" s="104" t="s">
        <v>5</v>
      </c>
      <c r="C97" s="1086">
        <v>45457</v>
      </c>
      <c r="D97" s="109" t="s">
        <v>19609</v>
      </c>
      <c r="E97" s="602">
        <v>0.25</v>
      </c>
      <c r="F97" s="102" t="s">
        <v>152</v>
      </c>
      <c r="G97" s="102" t="s">
        <v>9221</v>
      </c>
      <c r="H97" s="102" t="s">
        <v>9221</v>
      </c>
      <c r="I97" s="105">
        <f>IF(tblTEC_TDB_Data[[#This Row],[EstDetruite]],E97,0)</f>
        <v>0</v>
      </c>
      <c r="J97" s="106">
        <f>tblTEC_TDB_Data[[#This Row],[H_Saisies]]-tblTEC_TDB_Data[[#This Row],[H_Détruites]]</f>
        <v>0.25</v>
      </c>
      <c r="K97" s="106">
        <f>IF(tblTEC_TDB_Data[[#This Row],[EstFacturable]]="VRAI",(E97-I97),0)</f>
        <v>0.25</v>
      </c>
      <c r="L97" s="105">
        <f t="shared" si="2"/>
        <v>0</v>
      </c>
      <c r="M97" s="105">
        <f t="shared" si="3"/>
        <v>0</v>
      </c>
      <c r="N97" s="107">
        <f>MAX(tblTEC_TDB_Data[[#This Row],[H_Facturables]]-tblTEC_TDB_Data[[#This Row],[H_Facturées]],0)</f>
        <v>0.25</v>
      </c>
      <c r="O97" s="101">
        <f ca="1">ROUND(INT(NOW()-tblTEC_TDB_Data[[#This Row],[Date]]),0)</f>
        <v>83</v>
      </c>
      <c r="P97" s="108">
        <f ca="1">IF(tblTEC_TDB_Data[[#This Row],[Âge]]&lt;=30,N97,0)</f>
        <v>0</v>
      </c>
      <c r="Q97" s="108">
        <f ca="1">IF(AND(tblTEC_TDB_Data[[#This Row],[Âge]]&gt;30,tblTEC_TDB_Data[[#This Row],[Âge]]&lt;=60),N97,0)</f>
        <v>0</v>
      </c>
      <c r="R97" s="108">
        <f ca="1">IF(AND(tblTEC_TDB_Data[[#This Row],[Âge]]&gt;60,tblTEC_TDB_Data[[#This Row],[Âge]]&lt;=90),N97,0)</f>
        <v>0.25</v>
      </c>
      <c r="S97" s="108">
        <f ca="1">IF(tblTEC_TDB_Data[[#This Row],[Âge]]&gt;90,N97,0)</f>
        <v>0</v>
      </c>
    </row>
    <row r="98" spans="1:19" x14ac:dyDescent="0.25">
      <c r="A98" s="104">
        <v>97</v>
      </c>
      <c r="B98" s="104" t="s">
        <v>5</v>
      </c>
      <c r="C98" s="1086">
        <v>45457</v>
      </c>
      <c r="D98" s="109" t="s">
        <v>11470</v>
      </c>
      <c r="E98" s="602">
        <v>0.4</v>
      </c>
      <c r="F98" s="102" t="s">
        <v>152</v>
      </c>
      <c r="G98" s="102" t="s">
        <v>9221</v>
      </c>
      <c r="H98" s="102" t="s">
        <v>9221</v>
      </c>
      <c r="I98" s="105">
        <f>IF(tblTEC_TDB_Data[[#This Row],[EstDetruite]],E98,0)</f>
        <v>0</v>
      </c>
      <c r="J98" s="106">
        <f>tblTEC_TDB_Data[[#This Row],[H_Saisies]]-tblTEC_TDB_Data[[#This Row],[H_Détruites]]</f>
        <v>0.4</v>
      </c>
      <c r="K98" s="106">
        <f>IF(tblTEC_TDB_Data[[#This Row],[EstFacturable]]="VRAI",(E98-I98),0)</f>
        <v>0.4</v>
      </c>
      <c r="L98" s="105">
        <f t="shared" si="2"/>
        <v>0</v>
      </c>
      <c r="M98" s="105">
        <f t="shared" si="3"/>
        <v>0</v>
      </c>
      <c r="N98" s="107">
        <f>MAX(tblTEC_TDB_Data[[#This Row],[H_Facturables]]-tblTEC_TDB_Data[[#This Row],[H_Facturées]],0)</f>
        <v>0.4</v>
      </c>
      <c r="O98" s="101">
        <f ca="1">ROUND(INT(NOW()-tblTEC_TDB_Data[[#This Row],[Date]]),0)</f>
        <v>83</v>
      </c>
      <c r="P98" s="108">
        <f ca="1">IF(tblTEC_TDB_Data[[#This Row],[Âge]]&lt;=30,N98,0)</f>
        <v>0</v>
      </c>
      <c r="Q98" s="108">
        <f ca="1">IF(AND(tblTEC_TDB_Data[[#This Row],[Âge]]&gt;30,tblTEC_TDB_Data[[#This Row],[Âge]]&lt;=60),N98,0)</f>
        <v>0</v>
      </c>
      <c r="R98" s="108">
        <f ca="1">IF(AND(tblTEC_TDB_Data[[#This Row],[Âge]]&gt;60,tblTEC_TDB_Data[[#This Row],[Âge]]&lt;=90),N98,0)</f>
        <v>0.4</v>
      </c>
      <c r="S98" s="108">
        <f ca="1">IF(tblTEC_TDB_Data[[#This Row],[Âge]]&gt;90,N98,0)</f>
        <v>0</v>
      </c>
    </row>
    <row r="99" spans="1:19" x14ac:dyDescent="0.25">
      <c r="A99" s="104">
        <v>98</v>
      </c>
      <c r="B99" s="104" t="s">
        <v>5</v>
      </c>
      <c r="C99" s="1086">
        <v>45460</v>
      </c>
      <c r="D99" s="109" t="s">
        <v>16217</v>
      </c>
      <c r="E99" s="602">
        <v>0.5</v>
      </c>
      <c r="F99" s="102" t="s">
        <v>152</v>
      </c>
      <c r="G99" s="102" t="s">
        <v>9221</v>
      </c>
      <c r="H99" s="102" t="s">
        <v>9221</v>
      </c>
      <c r="I99" s="105">
        <f>IF(tblTEC_TDB_Data[[#This Row],[EstDetruite]],E99,0)</f>
        <v>0</v>
      </c>
      <c r="J99" s="106">
        <f>tblTEC_TDB_Data[[#This Row],[H_Saisies]]-tblTEC_TDB_Data[[#This Row],[H_Détruites]]</f>
        <v>0.5</v>
      </c>
      <c r="K99" s="106">
        <f>IF(tblTEC_TDB_Data[[#This Row],[EstFacturable]]="VRAI",(E99-I99),0)</f>
        <v>0.5</v>
      </c>
      <c r="L99" s="105">
        <f t="shared" si="2"/>
        <v>0</v>
      </c>
      <c r="M99" s="105">
        <f t="shared" si="3"/>
        <v>0</v>
      </c>
      <c r="N99" s="107">
        <f>MAX(tblTEC_TDB_Data[[#This Row],[H_Facturables]]-tblTEC_TDB_Data[[#This Row],[H_Facturées]],0)</f>
        <v>0.5</v>
      </c>
      <c r="O99" s="101">
        <f ca="1">ROUND(INT(NOW()-tblTEC_TDB_Data[[#This Row],[Date]]),0)</f>
        <v>80</v>
      </c>
      <c r="P99" s="108">
        <f ca="1">IF(tblTEC_TDB_Data[[#This Row],[Âge]]&lt;=30,N99,0)</f>
        <v>0</v>
      </c>
      <c r="Q99" s="108">
        <f ca="1">IF(AND(tblTEC_TDB_Data[[#This Row],[Âge]]&gt;30,tblTEC_TDB_Data[[#This Row],[Âge]]&lt;=60),N99,0)</f>
        <v>0</v>
      </c>
      <c r="R99" s="108">
        <f ca="1">IF(AND(tblTEC_TDB_Data[[#This Row],[Âge]]&gt;60,tblTEC_TDB_Data[[#This Row],[Âge]]&lt;=90),N99,0)</f>
        <v>0.5</v>
      </c>
      <c r="S99" s="108">
        <f ca="1">IF(tblTEC_TDB_Data[[#This Row],[Âge]]&gt;90,N99,0)</f>
        <v>0</v>
      </c>
    </row>
    <row r="100" spans="1:19" x14ac:dyDescent="0.25">
      <c r="A100" s="104">
        <v>99</v>
      </c>
      <c r="B100" s="104" t="s">
        <v>5</v>
      </c>
      <c r="C100" s="1086">
        <v>45460</v>
      </c>
      <c r="D100" s="109" t="s">
        <v>17722</v>
      </c>
      <c r="E100" s="602">
        <v>0.75</v>
      </c>
      <c r="F100" s="102" t="s">
        <v>152</v>
      </c>
      <c r="G100" s="102" t="s">
        <v>9221</v>
      </c>
      <c r="H100" s="102" t="s">
        <v>9221</v>
      </c>
      <c r="I100" s="105">
        <f>IF(tblTEC_TDB_Data[[#This Row],[EstDetruite]],E100,0)</f>
        <v>0</v>
      </c>
      <c r="J100" s="106">
        <f>tblTEC_TDB_Data[[#This Row],[H_Saisies]]-tblTEC_TDB_Data[[#This Row],[H_Détruites]]</f>
        <v>0.75</v>
      </c>
      <c r="K100" s="106">
        <f>IF(tblTEC_TDB_Data[[#This Row],[EstFacturable]]="VRAI",(E100-I100),0)</f>
        <v>0.75</v>
      </c>
      <c r="L100" s="105">
        <f t="shared" si="2"/>
        <v>0</v>
      </c>
      <c r="M100" s="105">
        <f t="shared" si="3"/>
        <v>0</v>
      </c>
      <c r="N100" s="107">
        <f>MAX(tblTEC_TDB_Data[[#This Row],[H_Facturables]]-tblTEC_TDB_Data[[#This Row],[H_Facturées]],0)</f>
        <v>0.75</v>
      </c>
      <c r="O100" s="101">
        <f ca="1">ROUND(INT(NOW()-tblTEC_TDB_Data[[#This Row],[Date]]),0)</f>
        <v>80</v>
      </c>
      <c r="P100" s="108">
        <f ca="1">IF(tblTEC_TDB_Data[[#This Row],[Âge]]&lt;=30,N100,0)</f>
        <v>0</v>
      </c>
      <c r="Q100" s="108">
        <f ca="1">IF(AND(tblTEC_TDB_Data[[#This Row],[Âge]]&gt;30,tblTEC_TDB_Data[[#This Row],[Âge]]&lt;=60),N100,0)</f>
        <v>0</v>
      </c>
      <c r="R100" s="108">
        <f ca="1">IF(AND(tblTEC_TDB_Data[[#This Row],[Âge]]&gt;60,tblTEC_TDB_Data[[#This Row],[Âge]]&lt;=90),N100,0)</f>
        <v>0.75</v>
      </c>
      <c r="S100" s="108">
        <f ca="1">IF(tblTEC_TDB_Data[[#This Row],[Âge]]&gt;90,N100,0)</f>
        <v>0</v>
      </c>
    </row>
    <row r="101" spans="1:19" x14ac:dyDescent="0.25">
      <c r="A101" s="104">
        <v>100</v>
      </c>
      <c r="B101" s="104" t="s">
        <v>5</v>
      </c>
      <c r="C101" s="1086">
        <v>45460</v>
      </c>
      <c r="D101" s="109" t="s">
        <v>17798</v>
      </c>
      <c r="E101" s="602">
        <v>0.25</v>
      </c>
      <c r="F101" s="102" t="s">
        <v>152</v>
      </c>
      <c r="G101" s="102" t="s">
        <v>9221</v>
      </c>
      <c r="H101" s="102" t="s">
        <v>9221</v>
      </c>
      <c r="I101" s="105">
        <f>IF(tblTEC_TDB_Data[[#This Row],[EstDetruite]],E101,0)</f>
        <v>0</v>
      </c>
      <c r="J101" s="106">
        <f>tblTEC_TDB_Data[[#This Row],[H_Saisies]]-tblTEC_TDB_Data[[#This Row],[H_Détruites]]</f>
        <v>0.25</v>
      </c>
      <c r="K101" s="106">
        <f>IF(tblTEC_TDB_Data[[#This Row],[EstFacturable]]="VRAI",(E101-I101),0)</f>
        <v>0.25</v>
      </c>
      <c r="L101" s="105">
        <f t="shared" si="2"/>
        <v>0</v>
      </c>
      <c r="M101" s="105">
        <f t="shared" si="3"/>
        <v>0</v>
      </c>
      <c r="N101" s="107">
        <f>MAX(tblTEC_TDB_Data[[#This Row],[H_Facturables]]-tblTEC_TDB_Data[[#This Row],[H_Facturées]],0)</f>
        <v>0.25</v>
      </c>
      <c r="O101" s="101">
        <f ca="1">ROUND(INT(NOW()-tblTEC_TDB_Data[[#This Row],[Date]]),0)</f>
        <v>80</v>
      </c>
      <c r="P101" s="108">
        <f ca="1">IF(tblTEC_TDB_Data[[#This Row],[Âge]]&lt;=30,N101,0)</f>
        <v>0</v>
      </c>
      <c r="Q101" s="108">
        <f ca="1">IF(AND(tblTEC_TDB_Data[[#This Row],[Âge]]&gt;30,tblTEC_TDB_Data[[#This Row],[Âge]]&lt;=60),N101,0)</f>
        <v>0</v>
      </c>
      <c r="R101" s="108">
        <f ca="1">IF(AND(tblTEC_TDB_Data[[#This Row],[Âge]]&gt;60,tblTEC_TDB_Data[[#This Row],[Âge]]&lt;=90),N101,0)</f>
        <v>0.25</v>
      </c>
      <c r="S101" s="108">
        <f ca="1">IF(tblTEC_TDB_Data[[#This Row],[Âge]]&gt;90,N101,0)</f>
        <v>0</v>
      </c>
    </row>
    <row r="102" spans="1:19" x14ac:dyDescent="0.25">
      <c r="A102" s="104">
        <v>101</v>
      </c>
      <c r="B102" s="104" t="s">
        <v>5</v>
      </c>
      <c r="C102" s="1086">
        <v>45460</v>
      </c>
      <c r="D102" s="109" t="s">
        <v>11470</v>
      </c>
      <c r="E102" s="602">
        <v>1.75</v>
      </c>
      <c r="F102" s="102" t="s">
        <v>152</v>
      </c>
      <c r="G102" s="102" t="s">
        <v>9221</v>
      </c>
      <c r="H102" s="102" t="s">
        <v>9221</v>
      </c>
      <c r="I102" s="105">
        <f>IF(tblTEC_TDB_Data[[#This Row],[EstDetruite]],E102,0)</f>
        <v>0</v>
      </c>
      <c r="J102" s="106">
        <f>tblTEC_TDB_Data[[#This Row],[H_Saisies]]-tblTEC_TDB_Data[[#This Row],[H_Détruites]]</f>
        <v>1.75</v>
      </c>
      <c r="K102" s="106">
        <f>IF(tblTEC_TDB_Data[[#This Row],[EstFacturable]]="VRAI",(E102-I102),0)</f>
        <v>1.75</v>
      </c>
      <c r="L102" s="105">
        <f t="shared" si="2"/>
        <v>0</v>
      </c>
      <c r="M102" s="105">
        <f t="shared" si="3"/>
        <v>0</v>
      </c>
      <c r="N102" s="107">
        <f>MAX(tblTEC_TDB_Data[[#This Row],[H_Facturables]]-tblTEC_TDB_Data[[#This Row],[H_Facturées]],0)</f>
        <v>1.75</v>
      </c>
      <c r="O102" s="101">
        <f ca="1">ROUND(INT(NOW()-tblTEC_TDB_Data[[#This Row],[Date]]),0)</f>
        <v>80</v>
      </c>
      <c r="P102" s="108">
        <f ca="1">IF(tblTEC_TDB_Data[[#This Row],[Âge]]&lt;=30,N102,0)</f>
        <v>0</v>
      </c>
      <c r="Q102" s="108">
        <f ca="1">IF(AND(tblTEC_TDB_Data[[#This Row],[Âge]]&gt;30,tblTEC_TDB_Data[[#This Row],[Âge]]&lt;=60),N102,0)</f>
        <v>0</v>
      </c>
      <c r="R102" s="108">
        <f ca="1">IF(AND(tblTEC_TDB_Data[[#This Row],[Âge]]&gt;60,tblTEC_TDB_Data[[#This Row],[Âge]]&lt;=90),N102,0)</f>
        <v>1.75</v>
      </c>
      <c r="S102" s="108">
        <f ca="1">IF(tblTEC_TDB_Data[[#This Row],[Âge]]&gt;90,N102,0)</f>
        <v>0</v>
      </c>
    </row>
    <row r="103" spans="1:19" x14ac:dyDescent="0.25">
      <c r="A103" s="104">
        <v>102</v>
      </c>
      <c r="B103" s="104" t="s">
        <v>5</v>
      </c>
      <c r="C103" s="1086">
        <v>45461</v>
      </c>
      <c r="D103" s="109" t="s">
        <v>11470</v>
      </c>
      <c r="E103" s="602">
        <v>0.4</v>
      </c>
      <c r="F103" s="102" t="s">
        <v>152</v>
      </c>
      <c r="G103" s="102" t="s">
        <v>9221</v>
      </c>
      <c r="H103" s="102" t="s">
        <v>9221</v>
      </c>
      <c r="I103" s="105">
        <f>IF(tblTEC_TDB_Data[[#This Row],[EstDetruite]],E103,0)</f>
        <v>0</v>
      </c>
      <c r="J103" s="106">
        <f>tblTEC_TDB_Data[[#This Row],[H_Saisies]]-tblTEC_TDB_Data[[#This Row],[H_Détruites]]</f>
        <v>0.4</v>
      </c>
      <c r="K103" s="106">
        <f>IF(tblTEC_TDB_Data[[#This Row],[EstFacturable]]="VRAI",(E103-I103),0)</f>
        <v>0.4</v>
      </c>
      <c r="L103" s="105">
        <f t="shared" si="2"/>
        <v>0</v>
      </c>
      <c r="M103" s="105">
        <f t="shared" si="3"/>
        <v>0</v>
      </c>
      <c r="N103" s="107">
        <f>MAX(tblTEC_TDB_Data[[#This Row],[H_Facturables]]-tblTEC_TDB_Data[[#This Row],[H_Facturées]],0)</f>
        <v>0.4</v>
      </c>
      <c r="O103" s="101">
        <f ca="1">ROUND(INT(NOW()-tblTEC_TDB_Data[[#This Row],[Date]]),0)</f>
        <v>79</v>
      </c>
      <c r="P103" s="108">
        <f ca="1">IF(tblTEC_TDB_Data[[#This Row],[Âge]]&lt;=30,N103,0)</f>
        <v>0</v>
      </c>
      <c r="Q103" s="108">
        <f ca="1">IF(AND(tblTEC_TDB_Data[[#This Row],[Âge]]&gt;30,tblTEC_TDB_Data[[#This Row],[Âge]]&lt;=60),N103,0)</f>
        <v>0</v>
      </c>
      <c r="R103" s="108">
        <f ca="1">IF(AND(tblTEC_TDB_Data[[#This Row],[Âge]]&gt;60,tblTEC_TDB_Data[[#This Row],[Âge]]&lt;=90),N103,0)</f>
        <v>0.4</v>
      </c>
      <c r="S103" s="108">
        <f ca="1">IF(tblTEC_TDB_Data[[#This Row],[Âge]]&gt;90,N103,0)</f>
        <v>0</v>
      </c>
    </row>
    <row r="104" spans="1:19" x14ac:dyDescent="0.25">
      <c r="A104" s="104">
        <v>103</v>
      </c>
      <c r="B104" s="104" t="s">
        <v>5</v>
      </c>
      <c r="C104" s="1086">
        <v>45462</v>
      </c>
      <c r="D104" s="109" t="s">
        <v>19683</v>
      </c>
      <c r="E104" s="602">
        <v>0.4</v>
      </c>
      <c r="F104" s="102" t="s">
        <v>152</v>
      </c>
      <c r="G104" s="102" t="s">
        <v>9221</v>
      </c>
      <c r="H104" s="102" t="s">
        <v>152</v>
      </c>
      <c r="I104" s="105">
        <f>IF(tblTEC_TDB_Data[[#This Row],[EstDetruite]],E104,0)</f>
        <v>0.4</v>
      </c>
      <c r="J104" s="106">
        <f>tblTEC_TDB_Data[[#This Row],[H_Saisies]]-tblTEC_TDB_Data[[#This Row],[H_Détruites]]</f>
        <v>0</v>
      </c>
      <c r="K104" s="106">
        <f>IF(tblTEC_TDB_Data[[#This Row],[EstFacturable]]="VRAI",(E104-I104),0)</f>
        <v>0</v>
      </c>
      <c r="L104" s="105">
        <f t="shared" si="2"/>
        <v>0</v>
      </c>
      <c r="M104" s="105">
        <f t="shared" si="3"/>
        <v>0</v>
      </c>
      <c r="N104" s="107">
        <f>MAX(tblTEC_TDB_Data[[#This Row],[H_Facturables]]-tblTEC_TDB_Data[[#This Row],[H_Facturées]],0)</f>
        <v>0</v>
      </c>
      <c r="O104" s="101">
        <f ca="1">ROUND(INT(NOW()-tblTEC_TDB_Data[[#This Row],[Date]]),0)</f>
        <v>78</v>
      </c>
      <c r="P104" s="108">
        <f ca="1">IF(tblTEC_TDB_Data[[#This Row],[Âge]]&lt;=30,N104,0)</f>
        <v>0</v>
      </c>
      <c r="Q104" s="108">
        <f ca="1">IF(AND(tblTEC_TDB_Data[[#This Row],[Âge]]&gt;30,tblTEC_TDB_Data[[#This Row],[Âge]]&lt;=60),N104,0)</f>
        <v>0</v>
      </c>
      <c r="R104" s="108">
        <f ca="1">IF(AND(tblTEC_TDB_Data[[#This Row],[Âge]]&gt;60,tblTEC_TDB_Data[[#This Row],[Âge]]&lt;=90),N104,0)</f>
        <v>0</v>
      </c>
      <c r="S104" s="108">
        <f ca="1">IF(tblTEC_TDB_Data[[#This Row],[Âge]]&gt;90,N104,0)</f>
        <v>0</v>
      </c>
    </row>
    <row r="105" spans="1:19" x14ac:dyDescent="0.25">
      <c r="A105" s="104">
        <v>104</v>
      </c>
      <c r="B105" s="104" t="s">
        <v>5</v>
      </c>
      <c r="C105" s="1086">
        <v>45462</v>
      </c>
      <c r="D105" s="109" t="s">
        <v>19683</v>
      </c>
      <c r="E105" s="602">
        <v>0.5</v>
      </c>
      <c r="F105" s="102" t="s">
        <v>152</v>
      </c>
      <c r="G105" s="102" t="s">
        <v>9221</v>
      </c>
      <c r="H105" s="102" t="s">
        <v>152</v>
      </c>
      <c r="I105" s="105">
        <f>IF(tblTEC_TDB_Data[[#This Row],[EstDetruite]],E105,0)</f>
        <v>0.5</v>
      </c>
      <c r="J105" s="106">
        <f>tblTEC_TDB_Data[[#This Row],[H_Saisies]]-tblTEC_TDB_Data[[#This Row],[H_Détruites]]</f>
        <v>0</v>
      </c>
      <c r="K105" s="106">
        <f>IF(tblTEC_TDB_Data[[#This Row],[EstFacturable]]="VRAI",(E105-I105),0)</f>
        <v>0</v>
      </c>
      <c r="L105" s="105">
        <f t="shared" si="2"/>
        <v>0</v>
      </c>
      <c r="M105" s="105">
        <f t="shared" si="3"/>
        <v>0</v>
      </c>
      <c r="N105" s="107">
        <f>MAX(tblTEC_TDB_Data[[#This Row],[H_Facturables]]-tblTEC_TDB_Data[[#This Row],[H_Facturées]],0)</f>
        <v>0</v>
      </c>
      <c r="O105" s="101">
        <f ca="1">ROUND(INT(NOW()-tblTEC_TDB_Data[[#This Row],[Date]]),0)</f>
        <v>78</v>
      </c>
      <c r="P105" s="108">
        <f ca="1">IF(tblTEC_TDB_Data[[#This Row],[Âge]]&lt;=30,N105,0)</f>
        <v>0</v>
      </c>
      <c r="Q105" s="108">
        <f ca="1">IF(AND(tblTEC_TDB_Data[[#This Row],[Âge]]&gt;30,tblTEC_TDB_Data[[#This Row],[Âge]]&lt;=60),N105,0)</f>
        <v>0</v>
      </c>
      <c r="R105" s="108">
        <f ca="1">IF(AND(tblTEC_TDB_Data[[#This Row],[Âge]]&gt;60,tblTEC_TDB_Data[[#This Row],[Âge]]&lt;=90),N105,0)</f>
        <v>0</v>
      </c>
      <c r="S105" s="108">
        <f ca="1">IF(tblTEC_TDB_Data[[#This Row],[Âge]]&gt;90,N105,0)</f>
        <v>0</v>
      </c>
    </row>
    <row r="106" spans="1:19" x14ac:dyDescent="0.25">
      <c r="A106" s="104">
        <v>105</v>
      </c>
      <c r="B106" s="104" t="s">
        <v>5</v>
      </c>
      <c r="C106" s="1086">
        <v>45462</v>
      </c>
      <c r="D106" s="109" t="s">
        <v>13088</v>
      </c>
      <c r="E106" s="602">
        <v>1.5</v>
      </c>
      <c r="F106" s="102" t="s">
        <v>152</v>
      </c>
      <c r="G106" s="102" t="s">
        <v>9221</v>
      </c>
      <c r="H106" s="102" t="s">
        <v>9221</v>
      </c>
      <c r="I106" s="105">
        <f>IF(tblTEC_TDB_Data[[#This Row],[EstDetruite]],E106,0)</f>
        <v>0</v>
      </c>
      <c r="J106" s="106">
        <f>tblTEC_TDB_Data[[#This Row],[H_Saisies]]-tblTEC_TDB_Data[[#This Row],[H_Détruites]]</f>
        <v>1.5</v>
      </c>
      <c r="K106" s="106">
        <f>IF(tblTEC_TDB_Data[[#This Row],[EstFacturable]]="VRAI",(E106-I106),0)</f>
        <v>1.5</v>
      </c>
      <c r="L106" s="105">
        <f t="shared" si="2"/>
        <v>0</v>
      </c>
      <c r="M106" s="105">
        <f t="shared" si="3"/>
        <v>0</v>
      </c>
      <c r="N106" s="107">
        <f>MAX(tblTEC_TDB_Data[[#This Row],[H_Facturables]]-tblTEC_TDB_Data[[#This Row],[H_Facturées]],0)</f>
        <v>1.5</v>
      </c>
      <c r="O106" s="101">
        <f ca="1">ROUND(INT(NOW()-tblTEC_TDB_Data[[#This Row],[Date]]),0)</f>
        <v>78</v>
      </c>
      <c r="P106" s="108">
        <f ca="1">IF(tblTEC_TDB_Data[[#This Row],[Âge]]&lt;=30,N106,0)</f>
        <v>0</v>
      </c>
      <c r="Q106" s="108">
        <f ca="1">IF(AND(tblTEC_TDB_Data[[#This Row],[Âge]]&gt;30,tblTEC_TDB_Data[[#This Row],[Âge]]&lt;=60),N106,0)</f>
        <v>0</v>
      </c>
      <c r="R106" s="108">
        <f ca="1">IF(AND(tblTEC_TDB_Data[[#This Row],[Âge]]&gt;60,tblTEC_TDB_Data[[#This Row],[Âge]]&lt;=90),N106,0)</f>
        <v>1.5</v>
      </c>
      <c r="S106" s="108">
        <f ca="1">IF(tblTEC_TDB_Data[[#This Row],[Âge]]&gt;90,N106,0)</f>
        <v>0</v>
      </c>
    </row>
    <row r="107" spans="1:19" x14ac:dyDescent="0.25">
      <c r="A107" s="104">
        <v>106</v>
      </c>
      <c r="B107" s="104" t="s">
        <v>5</v>
      </c>
      <c r="C107" s="1086">
        <v>45463</v>
      </c>
      <c r="D107" s="109" t="s">
        <v>16852</v>
      </c>
      <c r="E107" s="602">
        <v>0.75</v>
      </c>
      <c r="F107" s="102" t="s">
        <v>152</v>
      </c>
      <c r="G107" s="102" t="s">
        <v>9221</v>
      </c>
      <c r="H107" s="102" t="s">
        <v>9221</v>
      </c>
      <c r="I107" s="105">
        <f>IF(tblTEC_TDB_Data[[#This Row],[EstDetruite]],E107,0)</f>
        <v>0</v>
      </c>
      <c r="J107" s="106">
        <f>tblTEC_TDB_Data[[#This Row],[H_Saisies]]-tblTEC_TDB_Data[[#This Row],[H_Détruites]]</f>
        <v>0.75</v>
      </c>
      <c r="K107" s="106">
        <f>IF(tblTEC_TDB_Data[[#This Row],[EstFacturable]]="VRAI",(E107-I107),0)</f>
        <v>0.75</v>
      </c>
      <c r="L107" s="105">
        <f t="shared" si="2"/>
        <v>0</v>
      </c>
      <c r="M107" s="105">
        <f t="shared" si="3"/>
        <v>0</v>
      </c>
      <c r="N107" s="107">
        <f>MAX(tblTEC_TDB_Data[[#This Row],[H_Facturables]]-tblTEC_TDB_Data[[#This Row],[H_Facturées]],0)</f>
        <v>0.75</v>
      </c>
      <c r="O107" s="101">
        <f ca="1">ROUND(INT(NOW()-tblTEC_TDB_Data[[#This Row],[Date]]),0)</f>
        <v>77</v>
      </c>
      <c r="P107" s="108">
        <f ca="1">IF(tblTEC_TDB_Data[[#This Row],[Âge]]&lt;=30,N107,0)</f>
        <v>0</v>
      </c>
      <c r="Q107" s="108">
        <f ca="1">IF(AND(tblTEC_TDB_Data[[#This Row],[Âge]]&gt;30,tblTEC_TDB_Data[[#This Row],[Âge]]&lt;=60),N107,0)</f>
        <v>0</v>
      </c>
      <c r="R107" s="108">
        <f ca="1">IF(AND(tblTEC_TDB_Data[[#This Row],[Âge]]&gt;60,tblTEC_TDB_Data[[#This Row],[Âge]]&lt;=90),N107,0)</f>
        <v>0.75</v>
      </c>
      <c r="S107" s="108">
        <f ca="1">IF(tblTEC_TDB_Data[[#This Row],[Âge]]&gt;90,N107,0)</f>
        <v>0</v>
      </c>
    </row>
    <row r="108" spans="1:19" x14ac:dyDescent="0.25">
      <c r="A108" s="104">
        <v>107</v>
      </c>
      <c r="B108" s="104" t="s">
        <v>5</v>
      </c>
      <c r="C108" s="1086">
        <v>45464</v>
      </c>
      <c r="D108" s="109" t="s">
        <v>16217</v>
      </c>
      <c r="E108" s="602">
        <v>0.4</v>
      </c>
      <c r="F108" s="102" t="s">
        <v>152</v>
      </c>
      <c r="G108" s="102" t="s">
        <v>9221</v>
      </c>
      <c r="H108" s="102" t="s">
        <v>9221</v>
      </c>
      <c r="I108" s="105">
        <f>IF(tblTEC_TDB_Data[[#This Row],[EstDetruite]],E108,0)</f>
        <v>0</v>
      </c>
      <c r="J108" s="106">
        <f>tblTEC_TDB_Data[[#This Row],[H_Saisies]]-tblTEC_TDB_Data[[#This Row],[H_Détruites]]</f>
        <v>0.4</v>
      </c>
      <c r="K108" s="106">
        <f>IF(tblTEC_TDB_Data[[#This Row],[EstFacturable]]="VRAI",(E108-I108),0)</f>
        <v>0.4</v>
      </c>
      <c r="L108" s="105">
        <f t="shared" si="2"/>
        <v>0</v>
      </c>
      <c r="M108" s="105">
        <f t="shared" si="3"/>
        <v>0</v>
      </c>
      <c r="N108" s="107">
        <f>MAX(tblTEC_TDB_Data[[#This Row],[H_Facturables]]-tblTEC_TDB_Data[[#This Row],[H_Facturées]],0)</f>
        <v>0.4</v>
      </c>
      <c r="O108" s="101">
        <f ca="1">ROUND(INT(NOW()-tblTEC_TDB_Data[[#This Row],[Date]]),0)</f>
        <v>76</v>
      </c>
      <c r="P108" s="108">
        <f ca="1">IF(tblTEC_TDB_Data[[#This Row],[Âge]]&lt;=30,N108,0)</f>
        <v>0</v>
      </c>
      <c r="Q108" s="108">
        <f ca="1">IF(AND(tblTEC_TDB_Data[[#This Row],[Âge]]&gt;30,tblTEC_TDB_Data[[#This Row],[Âge]]&lt;=60),N108,0)</f>
        <v>0</v>
      </c>
      <c r="R108" s="108">
        <f ca="1">IF(AND(tblTEC_TDB_Data[[#This Row],[Âge]]&gt;60,tblTEC_TDB_Data[[#This Row],[Âge]]&lt;=90),N108,0)</f>
        <v>0.4</v>
      </c>
      <c r="S108" s="108">
        <f ca="1">IF(tblTEC_TDB_Data[[#This Row],[Âge]]&gt;90,N108,0)</f>
        <v>0</v>
      </c>
    </row>
    <row r="109" spans="1:19" x14ac:dyDescent="0.25">
      <c r="A109" s="104">
        <v>108</v>
      </c>
      <c r="B109" s="104" t="s">
        <v>5</v>
      </c>
      <c r="C109" s="1086">
        <v>45464</v>
      </c>
      <c r="D109" s="109" t="s">
        <v>16852</v>
      </c>
      <c r="E109" s="602">
        <v>0.5</v>
      </c>
      <c r="F109" s="102" t="s">
        <v>152</v>
      </c>
      <c r="G109" s="102" t="s">
        <v>9221</v>
      </c>
      <c r="H109" s="102" t="s">
        <v>9221</v>
      </c>
      <c r="I109" s="105">
        <f>IF(tblTEC_TDB_Data[[#This Row],[EstDetruite]],E109,0)</f>
        <v>0</v>
      </c>
      <c r="J109" s="106">
        <f>tblTEC_TDB_Data[[#This Row],[H_Saisies]]-tblTEC_TDB_Data[[#This Row],[H_Détruites]]</f>
        <v>0.5</v>
      </c>
      <c r="K109" s="106">
        <f>IF(tblTEC_TDB_Data[[#This Row],[EstFacturable]]="VRAI",(E109-I109),0)</f>
        <v>0.5</v>
      </c>
      <c r="L109" s="105">
        <f t="shared" si="2"/>
        <v>0</v>
      </c>
      <c r="M109" s="105">
        <f t="shared" si="3"/>
        <v>0</v>
      </c>
      <c r="N109" s="107">
        <f>MAX(tblTEC_TDB_Data[[#This Row],[H_Facturables]]-tblTEC_TDB_Data[[#This Row],[H_Facturées]],0)</f>
        <v>0.5</v>
      </c>
      <c r="O109" s="101">
        <f ca="1">ROUND(INT(NOW()-tblTEC_TDB_Data[[#This Row],[Date]]),0)</f>
        <v>76</v>
      </c>
      <c r="P109" s="108">
        <f ca="1">IF(tblTEC_TDB_Data[[#This Row],[Âge]]&lt;=30,N109,0)</f>
        <v>0</v>
      </c>
      <c r="Q109" s="108">
        <f ca="1">IF(AND(tblTEC_TDB_Data[[#This Row],[Âge]]&gt;30,tblTEC_TDB_Data[[#This Row],[Âge]]&lt;=60),N109,0)</f>
        <v>0</v>
      </c>
      <c r="R109" s="108">
        <f ca="1">IF(AND(tblTEC_TDB_Data[[#This Row],[Âge]]&gt;60,tblTEC_TDB_Data[[#This Row],[Âge]]&lt;=90),N109,0)</f>
        <v>0.5</v>
      </c>
      <c r="S109" s="108">
        <f ca="1">IF(tblTEC_TDB_Data[[#This Row],[Âge]]&gt;90,N109,0)</f>
        <v>0</v>
      </c>
    </row>
    <row r="110" spans="1:19" x14ac:dyDescent="0.25">
      <c r="A110" s="104">
        <v>109</v>
      </c>
      <c r="B110" s="104" t="s">
        <v>5</v>
      </c>
      <c r="C110" s="1086">
        <v>45467</v>
      </c>
      <c r="D110" s="109" t="s">
        <v>18606</v>
      </c>
      <c r="E110" s="602">
        <v>1</v>
      </c>
      <c r="F110" s="102" t="s">
        <v>152</v>
      </c>
      <c r="G110" s="102" t="s">
        <v>152</v>
      </c>
      <c r="H110" s="102" t="s">
        <v>9221</v>
      </c>
      <c r="I110" s="105">
        <f>IF(tblTEC_TDB_Data[[#This Row],[EstDetruite]],E110,0)</f>
        <v>0</v>
      </c>
      <c r="J110" s="106">
        <f>tblTEC_TDB_Data[[#This Row],[H_Saisies]]-tblTEC_TDB_Data[[#This Row],[H_Détruites]]</f>
        <v>1</v>
      </c>
      <c r="K110" s="106">
        <f>IF(tblTEC_TDB_Data[[#This Row],[EstFacturable]]="VRAI",(E110-I110),0)</f>
        <v>1</v>
      </c>
      <c r="L110" s="105">
        <f t="shared" si="2"/>
        <v>0</v>
      </c>
      <c r="M110" s="105">
        <f t="shared" si="3"/>
        <v>1</v>
      </c>
      <c r="N110" s="107">
        <f>MAX(tblTEC_TDB_Data[[#This Row],[H_Facturables]]-tblTEC_TDB_Data[[#This Row],[H_Facturées]],0)</f>
        <v>0</v>
      </c>
      <c r="O110" s="101">
        <f ca="1">ROUND(INT(NOW()-tblTEC_TDB_Data[[#This Row],[Date]]),0)</f>
        <v>73</v>
      </c>
      <c r="P110" s="108">
        <f ca="1">IF(tblTEC_TDB_Data[[#This Row],[Âge]]&lt;=30,N110,0)</f>
        <v>0</v>
      </c>
      <c r="Q110" s="108">
        <f ca="1">IF(AND(tblTEC_TDB_Data[[#This Row],[Âge]]&gt;30,tblTEC_TDB_Data[[#This Row],[Âge]]&lt;=60),N110,0)</f>
        <v>0</v>
      </c>
      <c r="R110" s="108">
        <f ca="1">IF(AND(tblTEC_TDB_Data[[#This Row],[Âge]]&gt;60,tblTEC_TDB_Data[[#This Row],[Âge]]&lt;=90),N110,0)</f>
        <v>0</v>
      </c>
      <c r="S110" s="108">
        <f ca="1">IF(tblTEC_TDB_Data[[#This Row],[Âge]]&gt;90,N110,0)</f>
        <v>0</v>
      </c>
    </row>
    <row r="111" spans="1:19" x14ac:dyDescent="0.25">
      <c r="A111" s="104">
        <v>110</v>
      </c>
      <c r="B111" s="104" t="s">
        <v>5</v>
      </c>
      <c r="C111" s="1086">
        <v>45467</v>
      </c>
      <c r="D111" s="109" t="s">
        <v>13697</v>
      </c>
      <c r="E111" s="602">
        <v>0.75</v>
      </c>
      <c r="F111" s="102" t="s">
        <v>152</v>
      </c>
      <c r="G111" s="102" t="s">
        <v>9221</v>
      </c>
      <c r="H111" s="102" t="s">
        <v>9221</v>
      </c>
      <c r="I111" s="105">
        <f>IF(tblTEC_TDB_Data[[#This Row],[EstDetruite]],E111,0)</f>
        <v>0</v>
      </c>
      <c r="J111" s="106">
        <f>tblTEC_TDB_Data[[#This Row],[H_Saisies]]-tblTEC_TDB_Data[[#This Row],[H_Détruites]]</f>
        <v>0.75</v>
      </c>
      <c r="K111" s="106">
        <f>IF(tblTEC_TDB_Data[[#This Row],[EstFacturable]]="VRAI",(E111-I111),0)</f>
        <v>0.75</v>
      </c>
      <c r="L111" s="105">
        <f t="shared" si="2"/>
        <v>0</v>
      </c>
      <c r="M111" s="105">
        <f t="shared" si="3"/>
        <v>0</v>
      </c>
      <c r="N111" s="107">
        <f>MAX(tblTEC_TDB_Data[[#This Row],[H_Facturables]]-tblTEC_TDB_Data[[#This Row],[H_Facturées]],0)</f>
        <v>0.75</v>
      </c>
      <c r="O111" s="101">
        <f ca="1">ROUND(INT(NOW()-tblTEC_TDB_Data[[#This Row],[Date]]),0)</f>
        <v>73</v>
      </c>
      <c r="P111" s="108">
        <f ca="1">IF(tblTEC_TDB_Data[[#This Row],[Âge]]&lt;=30,N111,0)</f>
        <v>0</v>
      </c>
      <c r="Q111" s="108">
        <f ca="1">IF(AND(tblTEC_TDB_Data[[#This Row],[Âge]]&gt;30,tblTEC_TDB_Data[[#This Row],[Âge]]&lt;=60),N111,0)</f>
        <v>0</v>
      </c>
      <c r="R111" s="108">
        <f ca="1">IF(AND(tblTEC_TDB_Data[[#This Row],[Âge]]&gt;60,tblTEC_TDB_Data[[#This Row],[Âge]]&lt;=90),N111,0)</f>
        <v>0.75</v>
      </c>
      <c r="S111" s="108">
        <f ca="1">IF(tblTEC_TDB_Data[[#This Row],[Âge]]&gt;90,N111,0)</f>
        <v>0</v>
      </c>
    </row>
    <row r="112" spans="1:19" x14ac:dyDescent="0.25">
      <c r="A112" s="104">
        <v>111</v>
      </c>
      <c r="B112" s="104" t="s">
        <v>5</v>
      </c>
      <c r="C112" s="1086">
        <v>45468</v>
      </c>
      <c r="D112" s="109" t="s">
        <v>16031</v>
      </c>
      <c r="E112" s="602">
        <v>0.4</v>
      </c>
      <c r="F112" s="102" t="s">
        <v>152</v>
      </c>
      <c r="G112" s="102" t="s">
        <v>9221</v>
      </c>
      <c r="H112" s="102" t="s">
        <v>9221</v>
      </c>
      <c r="I112" s="105">
        <f>IF(tblTEC_TDB_Data[[#This Row],[EstDetruite]],E112,0)</f>
        <v>0</v>
      </c>
      <c r="J112" s="106">
        <f>tblTEC_TDB_Data[[#This Row],[H_Saisies]]-tblTEC_TDB_Data[[#This Row],[H_Détruites]]</f>
        <v>0.4</v>
      </c>
      <c r="K112" s="106">
        <f>IF(tblTEC_TDB_Data[[#This Row],[EstFacturable]]="VRAI",(E112-I112),0)</f>
        <v>0.4</v>
      </c>
      <c r="L112" s="105">
        <f t="shared" si="2"/>
        <v>0</v>
      </c>
      <c r="M112" s="105">
        <f t="shared" si="3"/>
        <v>0</v>
      </c>
      <c r="N112" s="107">
        <f>MAX(tblTEC_TDB_Data[[#This Row],[H_Facturables]]-tblTEC_TDB_Data[[#This Row],[H_Facturées]],0)</f>
        <v>0.4</v>
      </c>
      <c r="O112" s="101">
        <f ca="1">ROUND(INT(NOW()-tblTEC_TDB_Data[[#This Row],[Date]]),0)</f>
        <v>72</v>
      </c>
      <c r="P112" s="108">
        <f ca="1">IF(tblTEC_TDB_Data[[#This Row],[Âge]]&lt;=30,N112,0)</f>
        <v>0</v>
      </c>
      <c r="Q112" s="108">
        <f ca="1">IF(AND(tblTEC_TDB_Data[[#This Row],[Âge]]&gt;30,tblTEC_TDB_Data[[#This Row],[Âge]]&lt;=60),N112,0)</f>
        <v>0</v>
      </c>
      <c r="R112" s="108">
        <f ca="1">IF(AND(tblTEC_TDB_Data[[#This Row],[Âge]]&gt;60,tblTEC_TDB_Data[[#This Row],[Âge]]&lt;=90),N112,0)</f>
        <v>0.4</v>
      </c>
      <c r="S112" s="108">
        <f ca="1">IF(tblTEC_TDB_Data[[#This Row],[Âge]]&gt;90,N112,0)</f>
        <v>0</v>
      </c>
    </row>
    <row r="113" spans="1:19" x14ac:dyDescent="0.25">
      <c r="A113" s="104">
        <v>112</v>
      </c>
      <c r="B113" s="104" t="s">
        <v>5</v>
      </c>
      <c r="C113" s="1086">
        <v>45468</v>
      </c>
      <c r="D113" s="109" t="s">
        <v>13727</v>
      </c>
      <c r="E113" s="602">
        <v>0.4</v>
      </c>
      <c r="F113" s="102" t="s">
        <v>152</v>
      </c>
      <c r="G113" s="102" t="s">
        <v>9221</v>
      </c>
      <c r="H113" s="102" t="s">
        <v>9221</v>
      </c>
      <c r="I113" s="105">
        <f>IF(tblTEC_TDB_Data[[#This Row],[EstDetruite]],E113,0)</f>
        <v>0</v>
      </c>
      <c r="J113" s="106">
        <f>tblTEC_TDB_Data[[#This Row],[H_Saisies]]-tblTEC_TDB_Data[[#This Row],[H_Détruites]]</f>
        <v>0.4</v>
      </c>
      <c r="K113" s="106">
        <f>IF(tblTEC_TDB_Data[[#This Row],[EstFacturable]]="VRAI",(E113-I113),0)</f>
        <v>0.4</v>
      </c>
      <c r="L113" s="105">
        <f t="shared" si="2"/>
        <v>0</v>
      </c>
      <c r="M113" s="105">
        <f t="shared" si="3"/>
        <v>0</v>
      </c>
      <c r="N113" s="107">
        <f>MAX(tblTEC_TDB_Data[[#This Row],[H_Facturables]]-tblTEC_TDB_Data[[#This Row],[H_Facturées]],0)</f>
        <v>0.4</v>
      </c>
      <c r="O113" s="101">
        <f ca="1">ROUND(INT(NOW()-tblTEC_TDB_Data[[#This Row],[Date]]),0)</f>
        <v>72</v>
      </c>
      <c r="P113" s="108">
        <f ca="1">IF(tblTEC_TDB_Data[[#This Row],[Âge]]&lt;=30,N113,0)</f>
        <v>0</v>
      </c>
      <c r="Q113" s="108">
        <f ca="1">IF(AND(tblTEC_TDB_Data[[#This Row],[Âge]]&gt;30,tblTEC_TDB_Data[[#This Row],[Âge]]&lt;=60),N113,0)</f>
        <v>0</v>
      </c>
      <c r="R113" s="108">
        <f ca="1">IF(AND(tblTEC_TDB_Data[[#This Row],[Âge]]&gt;60,tblTEC_TDB_Data[[#This Row],[Âge]]&lt;=90),N113,0)</f>
        <v>0.4</v>
      </c>
      <c r="S113" s="108">
        <f ca="1">IF(tblTEC_TDB_Data[[#This Row],[Âge]]&gt;90,N113,0)</f>
        <v>0</v>
      </c>
    </row>
    <row r="114" spans="1:19" x14ac:dyDescent="0.25">
      <c r="A114" s="104">
        <v>113</v>
      </c>
      <c r="B114" s="104" t="s">
        <v>5</v>
      </c>
      <c r="C114" s="1086">
        <v>45468</v>
      </c>
      <c r="D114" s="109" t="s">
        <v>19829</v>
      </c>
      <c r="E114" s="602">
        <v>1</v>
      </c>
      <c r="F114" s="102" t="s">
        <v>152</v>
      </c>
      <c r="G114" s="102" t="s">
        <v>9221</v>
      </c>
      <c r="H114" s="102" t="s">
        <v>9221</v>
      </c>
      <c r="I114" s="105">
        <f>IF(tblTEC_TDB_Data[[#This Row],[EstDetruite]],E114,0)</f>
        <v>0</v>
      </c>
      <c r="J114" s="106">
        <f>tblTEC_TDB_Data[[#This Row],[H_Saisies]]-tblTEC_TDB_Data[[#This Row],[H_Détruites]]</f>
        <v>1</v>
      </c>
      <c r="K114" s="106">
        <f>IF(tblTEC_TDB_Data[[#This Row],[EstFacturable]]="VRAI",(E114-I114),0)</f>
        <v>1</v>
      </c>
      <c r="L114" s="105">
        <f t="shared" si="2"/>
        <v>0</v>
      </c>
      <c r="M114" s="105">
        <f t="shared" si="3"/>
        <v>0</v>
      </c>
      <c r="N114" s="107">
        <f>MAX(tblTEC_TDB_Data[[#This Row],[H_Facturables]]-tblTEC_TDB_Data[[#This Row],[H_Facturées]],0)</f>
        <v>1</v>
      </c>
      <c r="O114" s="101">
        <f ca="1">ROUND(INT(NOW()-tblTEC_TDB_Data[[#This Row],[Date]]),0)</f>
        <v>72</v>
      </c>
      <c r="P114" s="108">
        <f ca="1">IF(tblTEC_TDB_Data[[#This Row],[Âge]]&lt;=30,N114,0)</f>
        <v>0</v>
      </c>
      <c r="Q114" s="108">
        <f ca="1">IF(AND(tblTEC_TDB_Data[[#This Row],[Âge]]&gt;30,tblTEC_TDB_Data[[#This Row],[Âge]]&lt;=60),N114,0)</f>
        <v>0</v>
      </c>
      <c r="R114" s="108">
        <f ca="1">IF(AND(tblTEC_TDB_Data[[#This Row],[Âge]]&gt;60,tblTEC_TDB_Data[[#This Row],[Âge]]&lt;=90),N114,0)</f>
        <v>1</v>
      </c>
      <c r="S114" s="108">
        <f ca="1">IF(tblTEC_TDB_Data[[#This Row],[Âge]]&gt;90,N114,0)</f>
        <v>0</v>
      </c>
    </row>
    <row r="115" spans="1:19" x14ac:dyDescent="0.25">
      <c r="A115" s="104">
        <v>114</v>
      </c>
      <c r="B115" s="104" t="s">
        <v>5</v>
      </c>
      <c r="C115" s="1086">
        <v>45470</v>
      </c>
      <c r="D115" s="109" t="s">
        <v>13891</v>
      </c>
      <c r="E115" s="602">
        <v>0.4</v>
      </c>
      <c r="F115" s="102" t="s">
        <v>152</v>
      </c>
      <c r="G115" s="102" t="s">
        <v>9221</v>
      </c>
      <c r="H115" s="102" t="s">
        <v>9221</v>
      </c>
      <c r="I115" s="105">
        <f>IF(tblTEC_TDB_Data[[#This Row],[EstDetruite]],E115,0)</f>
        <v>0</v>
      </c>
      <c r="J115" s="106">
        <f>tblTEC_TDB_Data[[#This Row],[H_Saisies]]-tblTEC_TDB_Data[[#This Row],[H_Détruites]]</f>
        <v>0.4</v>
      </c>
      <c r="K115" s="106">
        <f>IF(tblTEC_TDB_Data[[#This Row],[EstFacturable]]="VRAI",(E115-I115),0)</f>
        <v>0.4</v>
      </c>
      <c r="L115" s="105">
        <f t="shared" si="2"/>
        <v>0</v>
      </c>
      <c r="M115" s="105">
        <f t="shared" si="3"/>
        <v>0</v>
      </c>
      <c r="N115" s="107">
        <f>MAX(tblTEC_TDB_Data[[#This Row],[H_Facturables]]-tblTEC_TDB_Data[[#This Row],[H_Facturées]],0)</f>
        <v>0.4</v>
      </c>
      <c r="O115" s="101">
        <f ca="1">ROUND(INT(NOW()-tblTEC_TDB_Data[[#This Row],[Date]]),0)</f>
        <v>70</v>
      </c>
      <c r="P115" s="108">
        <f ca="1">IF(tblTEC_TDB_Data[[#This Row],[Âge]]&lt;=30,N115,0)</f>
        <v>0</v>
      </c>
      <c r="Q115" s="108">
        <f ca="1">IF(AND(tblTEC_TDB_Data[[#This Row],[Âge]]&gt;30,tblTEC_TDB_Data[[#This Row],[Âge]]&lt;=60),N115,0)</f>
        <v>0</v>
      </c>
      <c r="R115" s="108">
        <f ca="1">IF(AND(tblTEC_TDB_Data[[#This Row],[Âge]]&gt;60,tblTEC_TDB_Data[[#This Row],[Âge]]&lt;=90),N115,0)</f>
        <v>0.4</v>
      </c>
      <c r="S115" s="108">
        <f ca="1">IF(tblTEC_TDB_Data[[#This Row],[Âge]]&gt;90,N115,0)</f>
        <v>0</v>
      </c>
    </row>
    <row r="116" spans="1:19" x14ac:dyDescent="0.25">
      <c r="A116" s="104">
        <v>115</v>
      </c>
      <c r="B116" s="104" t="s">
        <v>5</v>
      </c>
      <c r="C116" s="1086">
        <v>45470</v>
      </c>
      <c r="D116" s="109" t="s">
        <v>14080</v>
      </c>
      <c r="E116" s="602">
        <v>0.75</v>
      </c>
      <c r="F116" s="102" t="s">
        <v>152</v>
      </c>
      <c r="G116" s="102" t="s">
        <v>9221</v>
      </c>
      <c r="H116" s="102" t="s">
        <v>9221</v>
      </c>
      <c r="I116" s="105">
        <f>IF(tblTEC_TDB_Data[[#This Row],[EstDetruite]],E116,0)</f>
        <v>0</v>
      </c>
      <c r="J116" s="106">
        <f>tblTEC_TDB_Data[[#This Row],[H_Saisies]]-tblTEC_TDB_Data[[#This Row],[H_Détruites]]</f>
        <v>0.75</v>
      </c>
      <c r="K116" s="106">
        <f>IF(tblTEC_TDB_Data[[#This Row],[EstFacturable]]="VRAI",(E116-I116),0)</f>
        <v>0.75</v>
      </c>
      <c r="L116" s="105">
        <f t="shared" si="2"/>
        <v>0</v>
      </c>
      <c r="M116" s="105">
        <f t="shared" si="3"/>
        <v>0</v>
      </c>
      <c r="N116" s="107">
        <f>MAX(tblTEC_TDB_Data[[#This Row],[H_Facturables]]-tblTEC_TDB_Data[[#This Row],[H_Facturées]],0)</f>
        <v>0.75</v>
      </c>
      <c r="O116" s="101">
        <f ca="1">ROUND(INT(NOW()-tblTEC_TDB_Data[[#This Row],[Date]]),0)</f>
        <v>70</v>
      </c>
      <c r="P116" s="108">
        <f ca="1">IF(tblTEC_TDB_Data[[#This Row],[Âge]]&lt;=30,N116,0)</f>
        <v>0</v>
      </c>
      <c r="Q116" s="108">
        <f ca="1">IF(AND(tblTEC_TDB_Data[[#This Row],[Âge]]&gt;30,tblTEC_TDB_Data[[#This Row],[Âge]]&lt;=60),N116,0)</f>
        <v>0</v>
      </c>
      <c r="R116" s="108">
        <f ca="1">IF(AND(tblTEC_TDB_Data[[#This Row],[Âge]]&gt;60,tblTEC_TDB_Data[[#This Row],[Âge]]&lt;=90),N116,0)</f>
        <v>0.75</v>
      </c>
      <c r="S116" s="108">
        <f ca="1">IF(tblTEC_TDB_Data[[#This Row],[Âge]]&gt;90,N116,0)</f>
        <v>0</v>
      </c>
    </row>
    <row r="117" spans="1:19" x14ac:dyDescent="0.25">
      <c r="A117" s="104">
        <v>116</v>
      </c>
      <c r="B117" s="104" t="s">
        <v>5</v>
      </c>
      <c r="C117" s="1086">
        <v>45471</v>
      </c>
      <c r="D117" s="109" t="s">
        <v>17418</v>
      </c>
      <c r="E117" s="602">
        <v>0.5</v>
      </c>
      <c r="F117" s="102" t="s">
        <v>152</v>
      </c>
      <c r="G117" s="102" t="s">
        <v>9221</v>
      </c>
      <c r="H117" s="102" t="s">
        <v>9221</v>
      </c>
      <c r="I117" s="105">
        <f>IF(tblTEC_TDB_Data[[#This Row],[EstDetruite]],E117,0)</f>
        <v>0</v>
      </c>
      <c r="J117" s="106">
        <f>tblTEC_TDB_Data[[#This Row],[H_Saisies]]-tblTEC_TDB_Data[[#This Row],[H_Détruites]]</f>
        <v>0.5</v>
      </c>
      <c r="K117" s="106">
        <f>IF(tblTEC_TDB_Data[[#This Row],[EstFacturable]]="VRAI",(E117-I117),0)</f>
        <v>0.5</v>
      </c>
      <c r="L117" s="105">
        <f t="shared" si="2"/>
        <v>0</v>
      </c>
      <c r="M117" s="105">
        <f t="shared" si="3"/>
        <v>0</v>
      </c>
      <c r="N117" s="107">
        <f>MAX(tblTEC_TDB_Data[[#This Row],[H_Facturables]]-tblTEC_TDB_Data[[#This Row],[H_Facturées]],0)</f>
        <v>0.5</v>
      </c>
      <c r="O117" s="101">
        <f ca="1">ROUND(INT(NOW()-tblTEC_TDB_Data[[#This Row],[Date]]),0)</f>
        <v>69</v>
      </c>
      <c r="P117" s="108">
        <f ca="1">IF(tblTEC_TDB_Data[[#This Row],[Âge]]&lt;=30,N117,0)</f>
        <v>0</v>
      </c>
      <c r="Q117" s="108">
        <f ca="1">IF(AND(tblTEC_TDB_Data[[#This Row],[Âge]]&gt;30,tblTEC_TDB_Data[[#This Row],[Âge]]&lt;=60),N117,0)</f>
        <v>0</v>
      </c>
      <c r="R117" s="108">
        <f ca="1">IF(AND(tblTEC_TDB_Data[[#This Row],[Âge]]&gt;60,tblTEC_TDB_Data[[#This Row],[Âge]]&lt;=90),N117,0)</f>
        <v>0.5</v>
      </c>
      <c r="S117" s="108">
        <f ca="1">IF(tblTEC_TDB_Data[[#This Row],[Âge]]&gt;90,N117,0)</f>
        <v>0</v>
      </c>
    </row>
    <row r="118" spans="1:19" x14ac:dyDescent="0.25">
      <c r="A118" s="104">
        <v>117</v>
      </c>
      <c r="B118" s="104" t="s">
        <v>5</v>
      </c>
      <c r="C118" s="1086">
        <v>45475</v>
      </c>
      <c r="D118" s="109" t="s">
        <v>19683</v>
      </c>
      <c r="E118" s="602">
        <v>0.5</v>
      </c>
      <c r="F118" s="102" t="s">
        <v>152</v>
      </c>
      <c r="G118" s="102" t="s">
        <v>9221</v>
      </c>
      <c r="H118" s="102" t="s">
        <v>152</v>
      </c>
      <c r="I118" s="105">
        <f>IF(tblTEC_TDB_Data[[#This Row],[EstDetruite]],E118,0)</f>
        <v>0.5</v>
      </c>
      <c r="J118" s="106">
        <f>tblTEC_TDB_Data[[#This Row],[H_Saisies]]-tblTEC_TDB_Data[[#This Row],[H_Détruites]]</f>
        <v>0</v>
      </c>
      <c r="K118" s="106">
        <f>IF(tblTEC_TDB_Data[[#This Row],[EstFacturable]]="VRAI",(E118-I118),0)</f>
        <v>0</v>
      </c>
      <c r="L118" s="105">
        <f t="shared" si="2"/>
        <v>0</v>
      </c>
      <c r="M118" s="105">
        <f t="shared" si="3"/>
        <v>0</v>
      </c>
      <c r="N118" s="107">
        <f>MAX(tblTEC_TDB_Data[[#This Row],[H_Facturables]]-tblTEC_TDB_Data[[#This Row],[H_Facturées]],0)</f>
        <v>0</v>
      </c>
      <c r="O118" s="101">
        <f ca="1">ROUND(INT(NOW()-tblTEC_TDB_Data[[#This Row],[Date]]),0)</f>
        <v>65</v>
      </c>
      <c r="P118" s="108">
        <f ca="1">IF(tblTEC_TDB_Data[[#This Row],[Âge]]&lt;=30,N118,0)</f>
        <v>0</v>
      </c>
      <c r="Q118" s="108">
        <f ca="1">IF(AND(tblTEC_TDB_Data[[#This Row],[Âge]]&gt;30,tblTEC_TDB_Data[[#This Row],[Âge]]&lt;=60),N118,0)</f>
        <v>0</v>
      </c>
      <c r="R118" s="108">
        <f ca="1">IF(AND(tblTEC_TDB_Data[[#This Row],[Âge]]&gt;60,tblTEC_TDB_Data[[#This Row],[Âge]]&lt;=90),N118,0)</f>
        <v>0</v>
      </c>
      <c r="S118" s="108">
        <f ca="1">IF(tblTEC_TDB_Data[[#This Row],[Âge]]&gt;90,N118,0)</f>
        <v>0</v>
      </c>
    </row>
    <row r="119" spans="1:19" x14ac:dyDescent="0.25">
      <c r="A119" s="104">
        <v>118</v>
      </c>
      <c r="B119" s="104" t="s">
        <v>5</v>
      </c>
      <c r="C119" s="1086">
        <v>45475</v>
      </c>
      <c r="D119" s="109" t="s">
        <v>17418</v>
      </c>
      <c r="E119" s="602">
        <v>0.4</v>
      </c>
      <c r="F119" s="102" t="s">
        <v>152</v>
      </c>
      <c r="G119" s="102" t="s">
        <v>9221</v>
      </c>
      <c r="H119" s="102" t="s">
        <v>9221</v>
      </c>
      <c r="I119" s="105">
        <f>IF(tblTEC_TDB_Data[[#This Row],[EstDetruite]],E119,0)</f>
        <v>0</v>
      </c>
      <c r="J119" s="106">
        <f>tblTEC_TDB_Data[[#This Row],[H_Saisies]]-tblTEC_TDB_Data[[#This Row],[H_Détruites]]</f>
        <v>0.4</v>
      </c>
      <c r="K119" s="106">
        <f>IF(tblTEC_TDB_Data[[#This Row],[EstFacturable]]="VRAI",(E119-I119),0)</f>
        <v>0.4</v>
      </c>
      <c r="L119" s="105">
        <f t="shared" si="2"/>
        <v>0</v>
      </c>
      <c r="M119" s="105">
        <f t="shared" si="3"/>
        <v>0</v>
      </c>
      <c r="N119" s="107">
        <f>MAX(tblTEC_TDB_Data[[#This Row],[H_Facturables]]-tblTEC_TDB_Data[[#This Row],[H_Facturées]],0)</f>
        <v>0.4</v>
      </c>
      <c r="O119" s="101">
        <f ca="1">ROUND(INT(NOW()-tblTEC_TDB_Data[[#This Row],[Date]]),0)</f>
        <v>65</v>
      </c>
      <c r="P119" s="108">
        <f ca="1">IF(tblTEC_TDB_Data[[#This Row],[Âge]]&lt;=30,N119,0)</f>
        <v>0</v>
      </c>
      <c r="Q119" s="108">
        <f ca="1">IF(AND(tblTEC_TDB_Data[[#This Row],[Âge]]&gt;30,tblTEC_TDB_Data[[#This Row],[Âge]]&lt;=60),N119,0)</f>
        <v>0</v>
      </c>
      <c r="R119" s="108">
        <f ca="1">IF(AND(tblTEC_TDB_Data[[#This Row],[Âge]]&gt;60,tblTEC_TDB_Data[[#This Row],[Âge]]&lt;=90),N119,0)</f>
        <v>0.4</v>
      </c>
      <c r="S119" s="108">
        <f ca="1">IF(tblTEC_TDB_Data[[#This Row],[Âge]]&gt;90,N119,0)</f>
        <v>0</v>
      </c>
    </row>
    <row r="120" spans="1:19" x14ac:dyDescent="0.25">
      <c r="A120" s="104">
        <v>119</v>
      </c>
      <c r="B120" s="104" t="s">
        <v>5</v>
      </c>
      <c r="C120" s="1086">
        <v>45476</v>
      </c>
      <c r="D120" s="109" t="s">
        <v>13891</v>
      </c>
      <c r="E120" s="602">
        <v>0.4</v>
      </c>
      <c r="F120" s="102" t="s">
        <v>152</v>
      </c>
      <c r="G120" s="102" t="s">
        <v>9221</v>
      </c>
      <c r="H120" s="102" t="s">
        <v>9221</v>
      </c>
      <c r="I120" s="105">
        <f>IF(tblTEC_TDB_Data[[#This Row],[EstDetruite]],E120,0)</f>
        <v>0</v>
      </c>
      <c r="J120" s="106">
        <f>tblTEC_TDB_Data[[#This Row],[H_Saisies]]-tblTEC_TDB_Data[[#This Row],[H_Détruites]]</f>
        <v>0.4</v>
      </c>
      <c r="K120" s="106">
        <f>IF(tblTEC_TDB_Data[[#This Row],[EstFacturable]]="VRAI",(E120-I120),0)</f>
        <v>0.4</v>
      </c>
      <c r="L120" s="105">
        <f t="shared" si="2"/>
        <v>0</v>
      </c>
      <c r="M120" s="105">
        <f t="shared" si="3"/>
        <v>0</v>
      </c>
      <c r="N120" s="107">
        <f>MAX(tblTEC_TDB_Data[[#This Row],[H_Facturables]]-tblTEC_TDB_Data[[#This Row],[H_Facturées]],0)</f>
        <v>0.4</v>
      </c>
      <c r="O120" s="101">
        <f ca="1">ROUND(INT(NOW()-tblTEC_TDB_Data[[#This Row],[Date]]),0)</f>
        <v>64</v>
      </c>
      <c r="P120" s="108">
        <f ca="1">IF(tblTEC_TDB_Data[[#This Row],[Âge]]&lt;=30,N120,0)</f>
        <v>0</v>
      </c>
      <c r="Q120" s="108">
        <f ca="1">IF(AND(tblTEC_TDB_Data[[#This Row],[Âge]]&gt;30,tblTEC_TDB_Data[[#This Row],[Âge]]&lt;=60),N120,0)</f>
        <v>0</v>
      </c>
      <c r="R120" s="108">
        <f ca="1">IF(AND(tblTEC_TDB_Data[[#This Row],[Âge]]&gt;60,tblTEC_TDB_Data[[#This Row],[Âge]]&lt;=90),N120,0)</f>
        <v>0.4</v>
      </c>
      <c r="S120" s="108">
        <f ca="1">IF(tblTEC_TDB_Data[[#This Row],[Âge]]&gt;90,N120,0)</f>
        <v>0</v>
      </c>
    </row>
    <row r="121" spans="1:19" x14ac:dyDescent="0.25">
      <c r="A121" s="104">
        <v>120</v>
      </c>
      <c r="B121" s="104" t="s">
        <v>5</v>
      </c>
      <c r="C121" s="1086">
        <v>45476</v>
      </c>
      <c r="D121" s="109" t="s">
        <v>14040</v>
      </c>
      <c r="E121" s="602">
        <v>0.25</v>
      </c>
      <c r="F121" s="102" t="s">
        <v>152</v>
      </c>
      <c r="G121" s="102" t="s">
        <v>9221</v>
      </c>
      <c r="H121" s="102" t="s">
        <v>9221</v>
      </c>
      <c r="I121" s="105">
        <f>IF(tblTEC_TDB_Data[[#This Row],[EstDetruite]],E121,0)</f>
        <v>0</v>
      </c>
      <c r="J121" s="106">
        <f>tblTEC_TDB_Data[[#This Row],[H_Saisies]]-tblTEC_TDB_Data[[#This Row],[H_Détruites]]</f>
        <v>0.25</v>
      </c>
      <c r="K121" s="106">
        <f>IF(tblTEC_TDB_Data[[#This Row],[EstFacturable]]="VRAI",(E121-I121),0)</f>
        <v>0.25</v>
      </c>
      <c r="L121" s="105">
        <f t="shared" si="2"/>
        <v>0</v>
      </c>
      <c r="M121" s="105">
        <f t="shared" si="3"/>
        <v>0</v>
      </c>
      <c r="N121" s="107">
        <f>MAX(tblTEC_TDB_Data[[#This Row],[H_Facturables]]-tblTEC_TDB_Data[[#This Row],[H_Facturées]],0)</f>
        <v>0.25</v>
      </c>
      <c r="O121" s="101">
        <f ca="1">ROUND(INT(NOW()-tblTEC_TDB_Data[[#This Row],[Date]]),0)</f>
        <v>64</v>
      </c>
      <c r="P121" s="108">
        <f ca="1">IF(tblTEC_TDB_Data[[#This Row],[Âge]]&lt;=30,N121,0)</f>
        <v>0</v>
      </c>
      <c r="Q121" s="108">
        <f ca="1">IF(AND(tblTEC_TDB_Data[[#This Row],[Âge]]&gt;30,tblTEC_TDB_Data[[#This Row],[Âge]]&lt;=60),N121,0)</f>
        <v>0</v>
      </c>
      <c r="R121" s="108">
        <f ca="1">IF(AND(tblTEC_TDB_Data[[#This Row],[Âge]]&gt;60,tblTEC_TDB_Data[[#This Row],[Âge]]&lt;=90),N121,0)</f>
        <v>0.25</v>
      </c>
      <c r="S121" s="108">
        <f ca="1">IF(tblTEC_TDB_Data[[#This Row],[Âge]]&gt;90,N121,0)</f>
        <v>0</v>
      </c>
    </row>
    <row r="122" spans="1:19" x14ac:dyDescent="0.25">
      <c r="A122" s="104">
        <v>121</v>
      </c>
      <c r="B122" s="104" t="s">
        <v>5</v>
      </c>
      <c r="C122" s="1086">
        <v>45476</v>
      </c>
      <c r="D122" s="109" t="s">
        <v>14080</v>
      </c>
      <c r="E122" s="602">
        <v>0.4</v>
      </c>
      <c r="F122" s="102" t="s">
        <v>152</v>
      </c>
      <c r="G122" s="102" t="s">
        <v>9221</v>
      </c>
      <c r="H122" s="102" t="s">
        <v>9221</v>
      </c>
      <c r="I122" s="105">
        <f>IF(tblTEC_TDB_Data[[#This Row],[EstDetruite]],E122,0)</f>
        <v>0</v>
      </c>
      <c r="J122" s="106">
        <f>tblTEC_TDB_Data[[#This Row],[H_Saisies]]-tblTEC_TDB_Data[[#This Row],[H_Détruites]]</f>
        <v>0.4</v>
      </c>
      <c r="K122" s="106">
        <f>IF(tblTEC_TDB_Data[[#This Row],[EstFacturable]]="VRAI",(E122-I122),0)</f>
        <v>0.4</v>
      </c>
      <c r="L122" s="105">
        <f t="shared" si="2"/>
        <v>0</v>
      </c>
      <c r="M122" s="105">
        <f t="shared" si="3"/>
        <v>0</v>
      </c>
      <c r="N122" s="107">
        <f>MAX(tblTEC_TDB_Data[[#This Row],[H_Facturables]]-tblTEC_TDB_Data[[#This Row],[H_Facturées]],0)</f>
        <v>0.4</v>
      </c>
      <c r="O122" s="101">
        <f ca="1">ROUND(INT(NOW()-tblTEC_TDB_Data[[#This Row],[Date]]),0)</f>
        <v>64</v>
      </c>
      <c r="P122" s="108">
        <f ca="1">IF(tblTEC_TDB_Data[[#This Row],[Âge]]&lt;=30,N122,0)</f>
        <v>0</v>
      </c>
      <c r="Q122" s="108">
        <f ca="1">IF(AND(tblTEC_TDB_Data[[#This Row],[Âge]]&gt;30,tblTEC_TDB_Data[[#This Row],[Âge]]&lt;=60),N122,0)</f>
        <v>0</v>
      </c>
      <c r="R122" s="108">
        <f ca="1">IF(AND(tblTEC_TDB_Data[[#This Row],[Âge]]&gt;60,tblTEC_TDB_Data[[#This Row],[Âge]]&lt;=90),N122,0)</f>
        <v>0.4</v>
      </c>
      <c r="S122" s="108">
        <f ca="1">IF(tblTEC_TDB_Data[[#This Row],[Âge]]&gt;90,N122,0)</f>
        <v>0</v>
      </c>
    </row>
    <row r="123" spans="1:19" x14ac:dyDescent="0.25">
      <c r="A123" s="104">
        <v>122</v>
      </c>
      <c r="B123" s="104" t="s">
        <v>5</v>
      </c>
      <c r="C123" s="1086">
        <v>45477</v>
      </c>
      <c r="D123" s="109" t="s">
        <v>19818</v>
      </c>
      <c r="E123" s="602">
        <v>0.5</v>
      </c>
      <c r="F123" s="102" t="s">
        <v>152</v>
      </c>
      <c r="G123" s="102" t="s">
        <v>9221</v>
      </c>
      <c r="H123" s="102" t="s">
        <v>9221</v>
      </c>
      <c r="I123" s="105">
        <f>IF(tblTEC_TDB_Data[[#This Row],[EstDetruite]],E123,0)</f>
        <v>0</v>
      </c>
      <c r="J123" s="106">
        <f>tblTEC_TDB_Data[[#This Row],[H_Saisies]]-tblTEC_TDB_Data[[#This Row],[H_Détruites]]</f>
        <v>0.5</v>
      </c>
      <c r="K123" s="106">
        <f>IF(tblTEC_TDB_Data[[#This Row],[EstFacturable]]="VRAI",(E123-I123),0)</f>
        <v>0.5</v>
      </c>
      <c r="L123" s="105">
        <f t="shared" si="2"/>
        <v>0</v>
      </c>
      <c r="M123" s="105">
        <f t="shared" si="3"/>
        <v>0</v>
      </c>
      <c r="N123" s="107">
        <f>MAX(tblTEC_TDB_Data[[#This Row],[H_Facturables]]-tblTEC_TDB_Data[[#This Row],[H_Facturées]],0)</f>
        <v>0.5</v>
      </c>
      <c r="O123" s="101">
        <f ca="1">ROUND(INT(NOW()-tblTEC_TDB_Data[[#This Row],[Date]]),0)</f>
        <v>63</v>
      </c>
      <c r="P123" s="108">
        <f ca="1">IF(tblTEC_TDB_Data[[#This Row],[Âge]]&lt;=30,N123,0)</f>
        <v>0</v>
      </c>
      <c r="Q123" s="108">
        <f ca="1">IF(AND(tblTEC_TDB_Data[[#This Row],[Âge]]&gt;30,tblTEC_TDB_Data[[#This Row],[Âge]]&lt;=60),N123,0)</f>
        <v>0</v>
      </c>
      <c r="R123" s="108">
        <f ca="1">IF(AND(tblTEC_TDB_Data[[#This Row],[Âge]]&gt;60,tblTEC_TDB_Data[[#This Row],[Âge]]&lt;=90),N123,0)</f>
        <v>0.5</v>
      </c>
      <c r="S123" s="108">
        <f ca="1">IF(tblTEC_TDB_Data[[#This Row],[Âge]]&gt;90,N123,0)</f>
        <v>0</v>
      </c>
    </row>
    <row r="124" spans="1:19" x14ac:dyDescent="0.25">
      <c r="A124" s="104">
        <v>123</v>
      </c>
      <c r="B124" s="104" t="s">
        <v>5</v>
      </c>
      <c r="C124" s="1086">
        <v>45478</v>
      </c>
      <c r="D124" s="109" t="s">
        <v>17418</v>
      </c>
      <c r="E124" s="602">
        <v>0.5</v>
      </c>
      <c r="F124" s="102" t="s">
        <v>152</v>
      </c>
      <c r="G124" s="102" t="s">
        <v>9221</v>
      </c>
      <c r="H124" s="102" t="s">
        <v>9221</v>
      </c>
      <c r="I124" s="105">
        <f>IF(tblTEC_TDB_Data[[#This Row],[EstDetruite]],E124,0)</f>
        <v>0</v>
      </c>
      <c r="J124" s="106">
        <f>tblTEC_TDB_Data[[#This Row],[H_Saisies]]-tblTEC_TDB_Data[[#This Row],[H_Détruites]]</f>
        <v>0.5</v>
      </c>
      <c r="K124" s="106">
        <f>IF(tblTEC_TDB_Data[[#This Row],[EstFacturable]]="VRAI",(E124-I124),0)</f>
        <v>0.5</v>
      </c>
      <c r="L124" s="105">
        <f t="shared" si="2"/>
        <v>0</v>
      </c>
      <c r="M124" s="105">
        <f t="shared" si="3"/>
        <v>0</v>
      </c>
      <c r="N124" s="107">
        <f>MAX(tblTEC_TDB_Data[[#This Row],[H_Facturables]]-tblTEC_TDB_Data[[#This Row],[H_Facturées]],0)</f>
        <v>0.5</v>
      </c>
      <c r="O124" s="101">
        <f ca="1">ROUND(INT(NOW()-tblTEC_TDB_Data[[#This Row],[Date]]),0)</f>
        <v>62</v>
      </c>
      <c r="P124" s="108">
        <f ca="1">IF(tblTEC_TDB_Data[[#This Row],[Âge]]&lt;=30,N124,0)</f>
        <v>0</v>
      </c>
      <c r="Q124" s="108">
        <f ca="1">IF(AND(tblTEC_TDB_Data[[#This Row],[Âge]]&gt;30,tblTEC_TDB_Data[[#This Row],[Âge]]&lt;=60),N124,0)</f>
        <v>0</v>
      </c>
      <c r="R124" s="108">
        <f ca="1">IF(AND(tblTEC_TDB_Data[[#This Row],[Âge]]&gt;60,tblTEC_TDB_Data[[#This Row],[Âge]]&lt;=90),N124,0)</f>
        <v>0.5</v>
      </c>
      <c r="S124" s="108">
        <f ca="1">IF(tblTEC_TDB_Data[[#This Row],[Âge]]&gt;90,N124,0)</f>
        <v>0</v>
      </c>
    </row>
    <row r="125" spans="1:19" x14ac:dyDescent="0.25">
      <c r="A125" s="104">
        <v>124</v>
      </c>
      <c r="B125" s="104" t="s">
        <v>5</v>
      </c>
      <c r="C125" s="1086">
        <v>45478</v>
      </c>
      <c r="D125" s="109" t="s">
        <v>18613</v>
      </c>
      <c r="E125" s="602">
        <v>0.5</v>
      </c>
      <c r="F125" s="102" t="s">
        <v>152</v>
      </c>
      <c r="G125" s="102" t="s">
        <v>9221</v>
      </c>
      <c r="H125" s="102" t="s">
        <v>9221</v>
      </c>
      <c r="I125" s="105">
        <f>IF(tblTEC_TDB_Data[[#This Row],[EstDetruite]],E125,0)</f>
        <v>0</v>
      </c>
      <c r="J125" s="106">
        <f>tblTEC_TDB_Data[[#This Row],[H_Saisies]]-tblTEC_TDB_Data[[#This Row],[H_Détruites]]</f>
        <v>0.5</v>
      </c>
      <c r="K125" s="106">
        <f>IF(tblTEC_TDB_Data[[#This Row],[EstFacturable]]="VRAI",(E125-I125),0)</f>
        <v>0.5</v>
      </c>
      <c r="L125" s="105">
        <f t="shared" si="2"/>
        <v>0</v>
      </c>
      <c r="M125" s="105">
        <f t="shared" si="3"/>
        <v>0</v>
      </c>
      <c r="N125" s="107">
        <f>MAX(tblTEC_TDB_Data[[#This Row],[H_Facturables]]-tblTEC_TDB_Data[[#This Row],[H_Facturées]],0)</f>
        <v>0.5</v>
      </c>
      <c r="O125" s="101">
        <f ca="1">ROUND(INT(NOW()-tblTEC_TDB_Data[[#This Row],[Date]]),0)</f>
        <v>62</v>
      </c>
      <c r="P125" s="108">
        <f ca="1">IF(tblTEC_TDB_Data[[#This Row],[Âge]]&lt;=30,N125,0)</f>
        <v>0</v>
      </c>
      <c r="Q125" s="108">
        <f ca="1">IF(AND(tblTEC_TDB_Data[[#This Row],[Âge]]&gt;30,tblTEC_TDB_Data[[#This Row],[Âge]]&lt;=60),N125,0)</f>
        <v>0</v>
      </c>
      <c r="R125" s="108">
        <f ca="1">IF(AND(tblTEC_TDB_Data[[#This Row],[Âge]]&gt;60,tblTEC_TDB_Data[[#This Row],[Âge]]&lt;=90),N125,0)</f>
        <v>0.5</v>
      </c>
      <c r="S125" s="108">
        <f ca="1">IF(tblTEC_TDB_Data[[#This Row],[Âge]]&gt;90,N125,0)</f>
        <v>0</v>
      </c>
    </row>
    <row r="126" spans="1:19" x14ac:dyDescent="0.25">
      <c r="A126" s="104">
        <v>125</v>
      </c>
      <c r="B126" s="104" t="s">
        <v>5</v>
      </c>
      <c r="C126" s="1086">
        <v>45479</v>
      </c>
      <c r="D126" s="109" t="s">
        <v>18429</v>
      </c>
      <c r="E126" s="602">
        <v>0.75</v>
      </c>
      <c r="F126" s="102" t="s">
        <v>152</v>
      </c>
      <c r="G126" s="102" t="s">
        <v>9221</v>
      </c>
      <c r="H126" s="102" t="s">
        <v>9221</v>
      </c>
      <c r="I126" s="105">
        <f>IF(tblTEC_TDB_Data[[#This Row],[EstDetruite]],E126,0)</f>
        <v>0</v>
      </c>
      <c r="J126" s="106">
        <f>tblTEC_TDB_Data[[#This Row],[H_Saisies]]-tblTEC_TDB_Data[[#This Row],[H_Détruites]]</f>
        <v>0.75</v>
      </c>
      <c r="K126" s="106">
        <f>IF(tblTEC_TDB_Data[[#This Row],[EstFacturable]]="VRAI",(E126-I126),0)</f>
        <v>0.75</v>
      </c>
      <c r="L126" s="105">
        <f t="shared" si="2"/>
        <v>0</v>
      </c>
      <c r="M126" s="105">
        <f t="shared" si="3"/>
        <v>0</v>
      </c>
      <c r="N126" s="107">
        <f>MAX(tblTEC_TDB_Data[[#This Row],[H_Facturables]]-tblTEC_TDB_Data[[#This Row],[H_Facturées]],0)</f>
        <v>0.75</v>
      </c>
      <c r="O126" s="101">
        <f ca="1">ROUND(INT(NOW()-tblTEC_TDB_Data[[#This Row],[Date]]),0)</f>
        <v>61</v>
      </c>
      <c r="P126" s="108">
        <f ca="1">IF(tblTEC_TDB_Data[[#This Row],[Âge]]&lt;=30,N126,0)</f>
        <v>0</v>
      </c>
      <c r="Q126" s="108">
        <f ca="1">IF(AND(tblTEC_TDB_Data[[#This Row],[Âge]]&gt;30,tblTEC_TDB_Data[[#This Row],[Âge]]&lt;=60),N126,0)</f>
        <v>0</v>
      </c>
      <c r="R126" s="108">
        <f ca="1">IF(AND(tblTEC_TDB_Data[[#This Row],[Âge]]&gt;60,tblTEC_TDB_Data[[#This Row],[Âge]]&lt;=90),N126,0)</f>
        <v>0.75</v>
      </c>
      <c r="S126" s="108">
        <f ca="1">IF(tblTEC_TDB_Data[[#This Row],[Âge]]&gt;90,N126,0)</f>
        <v>0</v>
      </c>
    </row>
    <row r="127" spans="1:19" x14ac:dyDescent="0.25">
      <c r="A127" s="104">
        <v>126</v>
      </c>
      <c r="B127" s="104" t="s">
        <v>5</v>
      </c>
      <c r="C127" s="1086">
        <v>45479</v>
      </c>
      <c r="D127" s="109" t="s">
        <v>13727</v>
      </c>
      <c r="E127" s="602">
        <v>0.5</v>
      </c>
      <c r="F127" s="102" t="s">
        <v>152</v>
      </c>
      <c r="G127" s="102" t="s">
        <v>9221</v>
      </c>
      <c r="H127" s="102" t="s">
        <v>9221</v>
      </c>
      <c r="I127" s="105">
        <f>IF(tblTEC_TDB_Data[[#This Row],[EstDetruite]],E127,0)</f>
        <v>0</v>
      </c>
      <c r="J127" s="106">
        <f>tblTEC_TDB_Data[[#This Row],[H_Saisies]]-tblTEC_TDB_Data[[#This Row],[H_Détruites]]</f>
        <v>0.5</v>
      </c>
      <c r="K127" s="106">
        <f>IF(tblTEC_TDB_Data[[#This Row],[EstFacturable]]="VRAI",(E127-I127),0)</f>
        <v>0.5</v>
      </c>
      <c r="L127" s="105">
        <f t="shared" si="2"/>
        <v>0</v>
      </c>
      <c r="M127" s="105">
        <f t="shared" si="3"/>
        <v>0</v>
      </c>
      <c r="N127" s="107">
        <f>MAX(tblTEC_TDB_Data[[#This Row],[H_Facturables]]-tblTEC_TDB_Data[[#This Row],[H_Facturées]],0)</f>
        <v>0.5</v>
      </c>
      <c r="O127" s="101">
        <f ca="1">ROUND(INT(NOW()-tblTEC_TDB_Data[[#This Row],[Date]]),0)</f>
        <v>61</v>
      </c>
      <c r="P127" s="108">
        <f ca="1">IF(tblTEC_TDB_Data[[#This Row],[Âge]]&lt;=30,N127,0)</f>
        <v>0</v>
      </c>
      <c r="Q127" s="108">
        <f ca="1">IF(AND(tblTEC_TDB_Data[[#This Row],[Âge]]&gt;30,tblTEC_TDB_Data[[#This Row],[Âge]]&lt;=60),N127,0)</f>
        <v>0</v>
      </c>
      <c r="R127" s="108">
        <f ca="1">IF(AND(tblTEC_TDB_Data[[#This Row],[Âge]]&gt;60,tblTEC_TDB_Data[[#This Row],[Âge]]&lt;=90),N127,0)</f>
        <v>0.5</v>
      </c>
      <c r="S127" s="108">
        <f ca="1">IF(tblTEC_TDB_Data[[#This Row],[Âge]]&gt;90,N127,0)</f>
        <v>0</v>
      </c>
    </row>
    <row r="128" spans="1:19" x14ac:dyDescent="0.25">
      <c r="A128" s="104">
        <v>127</v>
      </c>
      <c r="B128" s="104" t="s">
        <v>5</v>
      </c>
      <c r="C128" s="1086">
        <v>45479</v>
      </c>
      <c r="D128" s="109" t="s">
        <v>14080</v>
      </c>
      <c r="E128" s="602">
        <v>0.75</v>
      </c>
      <c r="F128" s="102" t="s">
        <v>152</v>
      </c>
      <c r="G128" s="102" t="s">
        <v>9221</v>
      </c>
      <c r="H128" s="102" t="s">
        <v>9221</v>
      </c>
      <c r="I128" s="105">
        <f>IF(tblTEC_TDB_Data[[#This Row],[EstDetruite]],E128,0)</f>
        <v>0</v>
      </c>
      <c r="J128" s="106">
        <f>tblTEC_TDB_Data[[#This Row],[H_Saisies]]-tblTEC_TDB_Data[[#This Row],[H_Détruites]]</f>
        <v>0.75</v>
      </c>
      <c r="K128" s="106">
        <f>IF(tblTEC_TDB_Data[[#This Row],[EstFacturable]]="VRAI",(E128-I128),0)</f>
        <v>0.75</v>
      </c>
      <c r="L128" s="105">
        <f t="shared" si="2"/>
        <v>0</v>
      </c>
      <c r="M128" s="105">
        <f t="shared" si="3"/>
        <v>0</v>
      </c>
      <c r="N128" s="107">
        <f>MAX(tblTEC_TDB_Data[[#This Row],[H_Facturables]]-tblTEC_TDB_Data[[#This Row],[H_Facturées]],0)</f>
        <v>0.75</v>
      </c>
      <c r="O128" s="101">
        <f ca="1">ROUND(INT(NOW()-tblTEC_TDB_Data[[#This Row],[Date]]),0)</f>
        <v>61</v>
      </c>
      <c r="P128" s="108">
        <f ca="1">IF(tblTEC_TDB_Data[[#This Row],[Âge]]&lt;=30,N128,0)</f>
        <v>0</v>
      </c>
      <c r="Q128" s="108">
        <f ca="1">IF(AND(tblTEC_TDB_Data[[#This Row],[Âge]]&gt;30,tblTEC_TDB_Data[[#This Row],[Âge]]&lt;=60),N128,0)</f>
        <v>0</v>
      </c>
      <c r="R128" s="108">
        <f ca="1">IF(AND(tblTEC_TDB_Data[[#This Row],[Âge]]&gt;60,tblTEC_TDB_Data[[#This Row],[Âge]]&lt;=90),N128,0)</f>
        <v>0.75</v>
      </c>
      <c r="S128" s="108">
        <f ca="1">IF(tblTEC_TDB_Data[[#This Row],[Âge]]&gt;90,N128,0)</f>
        <v>0</v>
      </c>
    </row>
    <row r="129" spans="1:19" x14ac:dyDescent="0.25">
      <c r="A129" s="104">
        <v>128</v>
      </c>
      <c r="B129" s="104" t="s">
        <v>5</v>
      </c>
      <c r="C129" s="1086">
        <v>45480</v>
      </c>
      <c r="D129" s="109" t="s">
        <v>18429</v>
      </c>
      <c r="E129" s="602">
        <v>0.25</v>
      </c>
      <c r="F129" s="102" t="s">
        <v>152</v>
      </c>
      <c r="G129" s="102" t="s">
        <v>9221</v>
      </c>
      <c r="H129" s="102" t="s">
        <v>9221</v>
      </c>
      <c r="I129" s="105">
        <f>IF(tblTEC_TDB_Data[[#This Row],[EstDetruite]],E129,0)</f>
        <v>0</v>
      </c>
      <c r="J129" s="106">
        <f>tblTEC_TDB_Data[[#This Row],[H_Saisies]]-tblTEC_TDB_Data[[#This Row],[H_Détruites]]</f>
        <v>0.25</v>
      </c>
      <c r="K129" s="106">
        <f>IF(tblTEC_TDB_Data[[#This Row],[EstFacturable]]="VRAI",(E129-I129),0)</f>
        <v>0.25</v>
      </c>
      <c r="L129" s="105">
        <f t="shared" si="2"/>
        <v>0</v>
      </c>
      <c r="M129" s="105">
        <f t="shared" si="3"/>
        <v>0</v>
      </c>
      <c r="N129" s="107">
        <f>MAX(tblTEC_TDB_Data[[#This Row],[H_Facturables]]-tblTEC_TDB_Data[[#This Row],[H_Facturées]],0)</f>
        <v>0.25</v>
      </c>
      <c r="O129" s="101">
        <f ca="1">ROUND(INT(NOW()-tblTEC_TDB_Data[[#This Row],[Date]]),0)</f>
        <v>60</v>
      </c>
      <c r="P129" s="108">
        <f ca="1">IF(tblTEC_TDB_Data[[#This Row],[Âge]]&lt;=30,N129,0)</f>
        <v>0</v>
      </c>
      <c r="Q129" s="108">
        <f ca="1">IF(AND(tblTEC_TDB_Data[[#This Row],[Âge]]&gt;30,tblTEC_TDB_Data[[#This Row],[Âge]]&lt;=60),N129,0)</f>
        <v>0.25</v>
      </c>
      <c r="R129" s="108">
        <f ca="1">IF(AND(tblTEC_TDB_Data[[#This Row],[Âge]]&gt;60,tblTEC_TDB_Data[[#This Row],[Âge]]&lt;=90),N129,0)</f>
        <v>0</v>
      </c>
      <c r="S129" s="108">
        <f ca="1">IF(tblTEC_TDB_Data[[#This Row],[Âge]]&gt;90,N129,0)</f>
        <v>0</v>
      </c>
    </row>
    <row r="130" spans="1:19" x14ac:dyDescent="0.25">
      <c r="A130" s="104">
        <v>129</v>
      </c>
      <c r="B130" s="104" t="s">
        <v>5</v>
      </c>
      <c r="C130" s="1086">
        <v>45480</v>
      </c>
      <c r="D130" s="109" t="s">
        <v>13891</v>
      </c>
      <c r="E130" s="602">
        <v>0.75</v>
      </c>
      <c r="F130" s="102" t="s">
        <v>152</v>
      </c>
      <c r="G130" s="102" t="s">
        <v>9221</v>
      </c>
      <c r="H130" s="102" t="s">
        <v>9221</v>
      </c>
      <c r="I130" s="105">
        <f>IF(tblTEC_TDB_Data[[#This Row],[EstDetruite]],E130,0)</f>
        <v>0</v>
      </c>
      <c r="J130" s="106">
        <f>tblTEC_TDB_Data[[#This Row],[H_Saisies]]-tblTEC_TDB_Data[[#This Row],[H_Détruites]]</f>
        <v>0.75</v>
      </c>
      <c r="K130" s="106">
        <f>IF(tblTEC_TDB_Data[[#This Row],[EstFacturable]]="VRAI",(E130-I130),0)</f>
        <v>0.75</v>
      </c>
      <c r="L130" s="105">
        <f t="shared" si="2"/>
        <v>0</v>
      </c>
      <c r="M130" s="105">
        <f t="shared" si="3"/>
        <v>0</v>
      </c>
      <c r="N130" s="107">
        <f>MAX(tblTEC_TDB_Data[[#This Row],[H_Facturables]]-tblTEC_TDB_Data[[#This Row],[H_Facturées]],0)</f>
        <v>0.75</v>
      </c>
      <c r="O130" s="101">
        <f ca="1">ROUND(INT(NOW()-tblTEC_TDB_Data[[#This Row],[Date]]),0)</f>
        <v>60</v>
      </c>
      <c r="P130" s="108">
        <f ca="1">IF(tblTEC_TDB_Data[[#This Row],[Âge]]&lt;=30,N130,0)</f>
        <v>0</v>
      </c>
      <c r="Q130" s="108">
        <f ca="1">IF(AND(tblTEC_TDB_Data[[#This Row],[Âge]]&gt;30,tblTEC_TDB_Data[[#This Row],[Âge]]&lt;=60),N130,0)</f>
        <v>0.75</v>
      </c>
      <c r="R130" s="108">
        <f ca="1">IF(AND(tblTEC_TDB_Data[[#This Row],[Âge]]&gt;60,tblTEC_TDB_Data[[#This Row],[Âge]]&lt;=90),N130,0)</f>
        <v>0</v>
      </c>
      <c r="S130" s="108">
        <f ca="1">IF(tblTEC_TDB_Data[[#This Row],[Âge]]&gt;90,N130,0)</f>
        <v>0</v>
      </c>
    </row>
    <row r="131" spans="1:19" x14ac:dyDescent="0.25">
      <c r="A131" s="104">
        <v>130</v>
      </c>
      <c r="B131" s="104" t="s">
        <v>5</v>
      </c>
      <c r="C131" s="1086">
        <v>45480</v>
      </c>
      <c r="D131" s="109" t="s">
        <v>14040</v>
      </c>
      <c r="E131" s="602">
        <v>0.5</v>
      </c>
      <c r="F131" s="102" t="s">
        <v>152</v>
      </c>
      <c r="G131" s="102" t="s">
        <v>9221</v>
      </c>
      <c r="H131" s="102" t="s">
        <v>9221</v>
      </c>
      <c r="I131" s="105">
        <f>IF(tblTEC_TDB_Data[[#This Row],[EstDetruite]],E131,0)</f>
        <v>0</v>
      </c>
      <c r="J131" s="106">
        <f>tblTEC_TDB_Data[[#This Row],[H_Saisies]]-tblTEC_TDB_Data[[#This Row],[H_Détruites]]</f>
        <v>0.5</v>
      </c>
      <c r="K131" s="106">
        <f>IF(tblTEC_TDB_Data[[#This Row],[EstFacturable]]="VRAI",(E131-I131),0)</f>
        <v>0.5</v>
      </c>
      <c r="L131" s="105">
        <f t="shared" ref="L131:L194" si="4">(E131-I131)-K131</f>
        <v>0</v>
      </c>
      <c r="M131" s="105">
        <f t="shared" ref="M131:M194" si="5">IF(G131="VRAI",J131,0)</f>
        <v>0</v>
      </c>
      <c r="N131" s="107">
        <f>MAX(tblTEC_TDB_Data[[#This Row],[H_Facturables]]-tblTEC_TDB_Data[[#This Row],[H_Facturées]],0)</f>
        <v>0.5</v>
      </c>
      <c r="O131" s="101">
        <f ca="1">ROUND(INT(NOW()-tblTEC_TDB_Data[[#This Row],[Date]]),0)</f>
        <v>60</v>
      </c>
      <c r="P131" s="108">
        <f ca="1">IF(tblTEC_TDB_Data[[#This Row],[Âge]]&lt;=30,N131,0)</f>
        <v>0</v>
      </c>
      <c r="Q131" s="108">
        <f ca="1">IF(AND(tblTEC_TDB_Data[[#This Row],[Âge]]&gt;30,tblTEC_TDB_Data[[#This Row],[Âge]]&lt;=60),N131,0)</f>
        <v>0.5</v>
      </c>
      <c r="R131" s="108">
        <f ca="1">IF(AND(tblTEC_TDB_Data[[#This Row],[Âge]]&gt;60,tblTEC_TDB_Data[[#This Row],[Âge]]&lt;=90),N131,0)</f>
        <v>0</v>
      </c>
      <c r="S131" s="108">
        <f ca="1">IF(tblTEC_TDB_Data[[#This Row],[Âge]]&gt;90,N131,0)</f>
        <v>0</v>
      </c>
    </row>
    <row r="132" spans="1:19" x14ac:dyDescent="0.25">
      <c r="A132" s="104">
        <v>131</v>
      </c>
      <c r="B132" s="104" t="s">
        <v>5</v>
      </c>
      <c r="C132" s="1086">
        <v>45481</v>
      </c>
      <c r="D132" s="109" t="s">
        <v>17418</v>
      </c>
      <c r="E132" s="602">
        <v>0.4</v>
      </c>
      <c r="F132" s="102" t="s">
        <v>152</v>
      </c>
      <c r="G132" s="102" t="s">
        <v>9221</v>
      </c>
      <c r="H132" s="102" t="s">
        <v>9221</v>
      </c>
      <c r="I132" s="105">
        <f>IF(tblTEC_TDB_Data[[#This Row],[EstDetruite]],E132,0)</f>
        <v>0</v>
      </c>
      <c r="J132" s="106">
        <f>tblTEC_TDB_Data[[#This Row],[H_Saisies]]-tblTEC_TDB_Data[[#This Row],[H_Détruites]]</f>
        <v>0.4</v>
      </c>
      <c r="K132" s="106">
        <f>IF(tblTEC_TDB_Data[[#This Row],[EstFacturable]]="VRAI",(E132-I132),0)</f>
        <v>0.4</v>
      </c>
      <c r="L132" s="105">
        <f t="shared" si="4"/>
        <v>0</v>
      </c>
      <c r="M132" s="105">
        <f t="shared" si="5"/>
        <v>0</v>
      </c>
      <c r="N132" s="107">
        <f>MAX(tblTEC_TDB_Data[[#This Row],[H_Facturables]]-tblTEC_TDB_Data[[#This Row],[H_Facturées]],0)</f>
        <v>0.4</v>
      </c>
      <c r="O132" s="101">
        <f ca="1">ROUND(INT(NOW()-tblTEC_TDB_Data[[#This Row],[Date]]),0)</f>
        <v>59</v>
      </c>
      <c r="P132" s="108">
        <f ca="1">IF(tblTEC_TDB_Data[[#This Row],[Âge]]&lt;=30,N132,0)</f>
        <v>0</v>
      </c>
      <c r="Q132" s="108">
        <f ca="1">IF(AND(tblTEC_TDB_Data[[#This Row],[Âge]]&gt;30,tblTEC_TDB_Data[[#This Row],[Âge]]&lt;=60),N132,0)</f>
        <v>0.4</v>
      </c>
      <c r="R132" s="108">
        <f ca="1">IF(AND(tblTEC_TDB_Data[[#This Row],[Âge]]&gt;60,tblTEC_TDB_Data[[#This Row],[Âge]]&lt;=90),N132,0)</f>
        <v>0</v>
      </c>
      <c r="S132" s="108">
        <f ca="1">IF(tblTEC_TDB_Data[[#This Row],[Âge]]&gt;90,N132,0)</f>
        <v>0</v>
      </c>
    </row>
    <row r="133" spans="1:19" x14ac:dyDescent="0.25">
      <c r="A133" s="104">
        <v>132</v>
      </c>
      <c r="B133" s="104" t="s">
        <v>5</v>
      </c>
      <c r="C133" s="1086">
        <v>45481</v>
      </c>
      <c r="D133" s="109" t="s">
        <v>13697</v>
      </c>
      <c r="E133" s="602">
        <v>0.5</v>
      </c>
      <c r="F133" s="102" t="s">
        <v>152</v>
      </c>
      <c r="G133" s="102" t="s">
        <v>9221</v>
      </c>
      <c r="H133" s="102" t="s">
        <v>9221</v>
      </c>
      <c r="I133" s="105">
        <f>IF(tblTEC_TDB_Data[[#This Row],[EstDetruite]],E133,0)</f>
        <v>0</v>
      </c>
      <c r="J133" s="106">
        <f>tblTEC_TDB_Data[[#This Row],[H_Saisies]]-tblTEC_TDB_Data[[#This Row],[H_Détruites]]</f>
        <v>0.5</v>
      </c>
      <c r="K133" s="106">
        <f>IF(tblTEC_TDB_Data[[#This Row],[EstFacturable]]="VRAI",(E133-I133),0)</f>
        <v>0.5</v>
      </c>
      <c r="L133" s="105">
        <f t="shared" si="4"/>
        <v>0</v>
      </c>
      <c r="M133" s="105">
        <f t="shared" si="5"/>
        <v>0</v>
      </c>
      <c r="N133" s="107">
        <f>MAX(tblTEC_TDB_Data[[#This Row],[H_Facturables]]-tblTEC_TDB_Data[[#This Row],[H_Facturées]],0)</f>
        <v>0.5</v>
      </c>
      <c r="O133" s="101">
        <f ca="1">ROUND(INT(NOW()-tblTEC_TDB_Data[[#This Row],[Date]]),0)</f>
        <v>59</v>
      </c>
      <c r="P133" s="108">
        <f ca="1">IF(tblTEC_TDB_Data[[#This Row],[Âge]]&lt;=30,N133,0)</f>
        <v>0</v>
      </c>
      <c r="Q133" s="108">
        <f ca="1">IF(AND(tblTEC_TDB_Data[[#This Row],[Âge]]&gt;30,tblTEC_TDB_Data[[#This Row],[Âge]]&lt;=60),N133,0)</f>
        <v>0.5</v>
      </c>
      <c r="R133" s="108">
        <f ca="1">IF(AND(tblTEC_TDB_Data[[#This Row],[Âge]]&gt;60,tblTEC_TDB_Data[[#This Row],[Âge]]&lt;=90),N133,0)</f>
        <v>0</v>
      </c>
      <c r="S133" s="108">
        <f ca="1">IF(tblTEC_TDB_Data[[#This Row],[Âge]]&gt;90,N133,0)</f>
        <v>0</v>
      </c>
    </row>
    <row r="134" spans="1:19" x14ac:dyDescent="0.25">
      <c r="A134" s="104">
        <v>133</v>
      </c>
      <c r="B134" s="104" t="s">
        <v>5</v>
      </c>
      <c r="C134" s="1086">
        <v>45482</v>
      </c>
      <c r="D134" s="109" t="s">
        <v>16125</v>
      </c>
      <c r="E134" s="602">
        <v>0.25</v>
      </c>
      <c r="F134" s="102" t="s">
        <v>152</v>
      </c>
      <c r="G134" s="102" t="s">
        <v>9221</v>
      </c>
      <c r="H134" s="102" t="s">
        <v>9221</v>
      </c>
      <c r="I134" s="105">
        <f>IF(tblTEC_TDB_Data[[#This Row],[EstDetruite]],E134,0)</f>
        <v>0</v>
      </c>
      <c r="J134" s="106">
        <f>tblTEC_TDB_Data[[#This Row],[H_Saisies]]-tblTEC_TDB_Data[[#This Row],[H_Détruites]]</f>
        <v>0.25</v>
      </c>
      <c r="K134" s="106">
        <f>IF(tblTEC_TDB_Data[[#This Row],[EstFacturable]]="VRAI",(E134-I134),0)</f>
        <v>0.25</v>
      </c>
      <c r="L134" s="105">
        <f t="shared" si="4"/>
        <v>0</v>
      </c>
      <c r="M134" s="105">
        <f t="shared" si="5"/>
        <v>0</v>
      </c>
      <c r="N134" s="107">
        <f>MAX(tblTEC_TDB_Data[[#This Row],[H_Facturables]]-tblTEC_TDB_Data[[#This Row],[H_Facturées]],0)</f>
        <v>0.25</v>
      </c>
      <c r="O134" s="101">
        <f ca="1">ROUND(INT(NOW()-tblTEC_TDB_Data[[#This Row],[Date]]),0)</f>
        <v>58</v>
      </c>
      <c r="P134" s="108">
        <f ca="1">IF(tblTEC_TDB_Data[[#This Row],[Âge]]&lt;=30,N134,0)</f>
        <v>0</v>
      </c>
      <c r="Q134" s="108">
        <f ca="1">IF(AND(tblTEC_TDB_Data[[#This Row],[Âge]]&gt;30,tblTEC_TDB_Data[[#This Row],[Âge]]&lt;=60),N134,0)</f>
        <v>0.25</v>
      </c>
      <c r="R134" s="108">
        <f ca="1">IF(AND(tblTEC_TDB_Data[[#This Row],[Âge]]&gt;60,tblTEC_TDB_Data[[#This Row],[Âge]]&lt;=90),N134,0)</f>
        <v>0</v>
      </c>
      <c r="S134" s="108">
        <f ca="1">IF(tblTEC_TDB_Data[[#This Row],[Âge]]&gt;90,N134,0)</f>
        <v>0</v>
      </c>
    </row>
    <row r="135" spans="1:19" x14ac:dyDescent="0.25">
      <c r="A135" s="104">
        <v>134</v>
      </c>
      <c r="B135" s="104" t="s">
        <v>5</v>
      </c>
      <c r="C135" s="1086">
        <v>45482</v>
      </c>
      <c r="D135" s="109" t="s">
        <v>16852</v>
      </c>
      <c r="E135" s="602">
        <v>0.75</v>
      </c>
      <c r="F135" s="102" t="s">
        <v>152</v>
      </c>
      <c r="G135" s="102" t="s">
        <v>9221</v>
      </c>
      <c r="H135" s="102" t="s">
        <v>9221</v>
      </c>
      <c r="I135" s="105">
        <f>IF(tblTEC_TDB_Data[[#This Row],[EstDetruite]],E135,0)</f>
        <v>0</v>
      </c>
      <c r="J135" s="106">
        <f>tblTEC_TDB_Data[[#This Row],[H_Saisies]]-tblTEC_TDB_Data[[#This Row],[H_Détruites]]</f>
        <v>0.75</v>
      </c>
      <c r="K135" s="106">
        <f>IF(tblTEC_TDB_Data[[#This Row],[EstFacturable]]="VRAI",(E135-I135),0)</f>
        <v>0.75</v>
      </c>
      <c r="L135" s="105">
        <f t="shared" si="4"/>
        <v>0</v>
      </c>
      <c r="M135" s="105">
        <f t="shared" si="5"/>
        <v>0</v>
      </c>
      <c r="N135" s="107">
        <f>MAX(tblTEC_TDB_Data[[#This Row],[H_Facturables]]-tblTEC_TDB_Data[[#This Row],[H_Facturées]],0)</f>
        <v>0.75</v>
      </c>
      <c r="O135" s="101">
        <f ca="1">ROUND(INT(NOW()-tblTEC_TDB_Data[[#This Row],[Date]]),0)</f>
        <v>58</v>
      </c>
      <c r="P135" s="108">
        <f ca="1">IF(tblTEC_TDB_Data[[#This Row],[Âge]]&lt;=30,N135,0)</f>
        <v>0</v>
      </c>
      <c r="Q135" s="108">
        <f ca="1">IF(AND(tblTEC_TDB_Data[[#This Row],[Âge]]&gt;30,tblTEC_TDB_Data[[#This Row],[Âge]]&lt;=60),N135,0)</f>
        <v>0.75</v>
      </c>
      <c r="R135" s="108">
        <f ca="1">IF(AND(tblTEC_TDB_Data[[#This Row],[Âge]]&gt;60,tblTEC_TDB_Data[[#This Row],[Âge]]&lt;=90),N135,0)</f>
        <v>0</v>
      </c>
      <c r="S135" s="108">
        <f ca="1">IF(tblTEC_TDB_Data[[#This Row],[Âge]]&gt;90,N135,0)</f>
        <v>0</v>
      </c>
    </row>
    <row r="136" spans="1:19" x14ac:dyDescent="0.25">
      <c r="A136" s="104">
        <v>135</v>
      </c>
      <c r="B136" s="104" t="s">
        <v>5</v>
      </c>
      <c r="C136" s="1086">
        <v>45482</v>
      </c>
      <c r="D136" s="109" t="s">
        <v>17418</v>
      </c>
      <c r="E136" s="602">
        <v>0.75</v>
      </c>
      <c r="F136" s="102" t="s">
        <v>152</v>
      </c>
      <c r="G136" s="102" t="s">
        <v>9221</v>
      </c>
      <c r="H136" s="102" t="s">
        <v>9221</v>
      </c>
      <c r="I136" s="105">
        <f>IF(tblTEC_TDB_Data[[#This Row],[EstDetruite]],E136,0)</f>
        <v>0</v>
      </c>
      <c r="J136" s="106">
        <f>tblTEC_TDB_Data[[#This Row],[H_Saisies]]-tblTEC_TDB_Data[[#This Row],[H_Détruites]]</f>
        <v>0.75</v>
      </c>
      <c r="K136" s="106">
        <f>IF(tblTEC_TDB_Data[[#This Row],[EstFacturable]]="VRAI",(E136-I136),0)</f>
        <v>0.75</v>
      </c>
      <c r="L136" s="105">
        <f t="shared" si="4"/>
        <v>0</v>
      </c>
      <c r="M136" s="105">
        <f t="shared" si="5"/>
        <v>0</v>
      </c>
      <c r="N136" s="107">
        <f>MAX(tblTEC_TDB_Data[[#This Row],[H_Facturables]]-tblTEC_TDB_Data[[#This Row],[H_Facturées]],0)</f>
        <v>0.75</v>
      </c>
      <c r="O136" s="101">
        <f ca="1">ROUND(INT(NOW()-tblTEC_TDB_Data[[#This Row],[Date]]),0)</f>
        <v>58</v>
      </c>
      <c r="P136" s="108">
        <f ca="1">IF(tblTEC_TDB_Data[[#This Row],[Âge]]&lt;=30,N136,0)</f>
        <v>0</v>
      </c>
      <c r="Q136" s="108">
        <f ca="1">IF(AND(tblTEC_TDB_Data[[#This Row],[Âge]]&gt;30,tblTEC_TDB_Data[[#This Row],[Âge]]&lt;=60),N136,0)</f>
        <v>0.75</v>
      </c>
      <c r="R136" s="108">
        <f ca="1">IF(AND(tblTEC_TDB_Data[[#This Row],[Âge]]&gt;60,tblTEC_TDB_Data[[#This Row],[Âge]]&lt;=90),N136,0)</f>
        <v>0</v>
      </c>
      <c r="S136" s="108">
        <f ca="1">IF(tblTEC_TDB_Data[[#This Row],[Âge]]&gt;90,N136,0)</f>
        <v>0</v>
      </c>
    </row>
    <row r="137" spans="1:19" x14ac:dyDescent="0.25">
      <c r="A137" s="104">
        <v>136</v>
      </c>
      <c r="B137" s="104" t="s">
        <v>5</v>
      </c>
      <c r="C137" s="1086">
        <v>45482</v>
      </c>
      <c r="D137" s="109" t="s">
        <v>17798</v>
      </c>
      <c r="E137" s="602">
        <v>0.5</v>
      </c>
      <c r="F137" s="102" t="s">
        <v>152</v>
      </c>
      <c r="G137" s="102" t="s">
        <v>9221</v>
      </c>
      <c r="H137" s="102" t="s">
        <v>9221</v>
      </c>
      <c r="I137" s="105">
        <f>IF(tblTEC_TDB_Data[[#This Row],[EstDetruite]],E137,0)</f>
        <v>0</v>
      </c>
      <c r="J137" s="106">
        <f>tblTEC_TDB_Data[[#This Row],[H_Saisies]]-tblTEC_TDB_Data[[#This Row],[H_Détruites]]</f>
        <v>0.5</v>
      </c>
      <c r="K137" s="106">
        <f>IF(tblTEC_TDB_Data[[#This Row],[EstFacturable]]="VRAI",(E137-I137),0)</f>
        <v>0.5</v>
      </c>
      <c r="L137" s="105">
        <f t="shared" si="4"/>
        <v>0</v>
      </c>
      <c r="M137" s="105">
        <f t="shared" si="5"/>
        <v>0</v>
      </c>
      <c r="N137" s="107">
        <f>MAX(tblTEC_TDB_Data[[#This Row],[H_Facturables]]-tblTEC_TDB_Data[[#This Row],[H_Facturées]],0)</f>
        <v>0.5</v>
      </c>
      <c r="O137" s="101">
        <f ca="1">ROUND(INT(NOW()-tblTEC_TDB_Data[[#This Row],[Date]]),0)</f>
        <v>58</v>
      </c>
      <c r="P137" s="108">
        <f ca="1">IF(tblTEC_TDB_Data[[#This Row],[Âge]]&lt;=30,N137,0)</f>
        <v>0</v>
      </c>
      <c r="Q137" s="108">
        <f ca="1">IF(AND(tblTEC_TDB_Data[[#This Row],[Âge]]&gt;30,tblTEC_TDB_Data[[#This Row],[Âge]]&lt;=60),N137,0)</f>
        <v>0.5</v>
      </c>
      <c r="R137" s="108">
        <f ca="1">IF(AND(tblTEC_TDB_Data[[#This Row],[Âge]]&gt;60,tblTEC_TDB_Data[[#This Row],[Âge]]&lt;=90),N137,0)</f>
        <v>0</v>
      </c>
      <c r="S137" s="108">
        <f ca="1">IF(tblTEC_TDB_Data[[#This Row],[Âge]]&gt;90,N137,0)</f>
        <v>0</v>
      </c>
    </row>
    <row r="138" spans="1:19" x14ac:dyDescent="0.25">
      <c r="A138" s="104">
        <v>137</v>
      </c>
      <c r="B138" s="104" t="s">
        <v>5</v>
      </c>
      <c r="C138" s="1086">
        <v>45482</v>
      </c>
      <c r="D138" s="109" t="s">
        <v>18429</v>
      </c>
      <c r="E138" s="602">
        <v>0.75</v>
      </c>
      <c r="F138" s="102" t="s">
        <v>152</v>
      </c>
      <c r="G138" s="102" t="s">
        <v>9221</v>
      </c>
      <c r="H138" s="102" t="s">
        <v>9221</v>
      </c>
      <c r="I138" s="105">
        <f>IF(tblTEC_TDB_Data[[#This Row],[EstDetruite]],E138,0)</f>
        <v>0</v>
      </c>
      <c r="J138" s="106">
        <f>tblTEC_TDB_Data[[#This Row],[H_Saisies]]-tblTEC_TDB_Data[[#This Row],[H_Détruites]]</f>
        <v>0.75</v>
      </c>
      <c r="K138" s="106">
        <f>IF(tblTEC_TDB_Data[[#This Row],[EstFacturable]]="VRAI",(E138-I138),0)</f>
        <v>0.75</v>
      </c>
      <c r="L138" s="105">
        <f t="shared" si="4"/>
        <v>0</v>
      </c>
      <c r="M138" s="105">
        <f t="shared" si="5"/>
        <v>0</v>
      </c>
      <c r="N138" s="107">
        <f>MAX(tblTEC_TDB_Data[[#This Row],[H_Facturables]]-tblTEC_TDB_Data[[#This Row],[H_Facturées]],0)</f>
        <v>0.75</v>
      </c>
      <c r="O138" s="101">
        <f ca="1">ROUND(INT(NOW()-tblTEC_TDB_Data[[#This Row],[Date]]),0)</f>
        <v>58</v>
      </c>
      <c r="P138" s="108">
        <f ca="1">IF(tblTEC_TDB_Data[[#This Row],[Âge]]&lt;=30,N138,0)</f>
        <v>0</v>
      </c>
      <c r="Q138" s="108">
        <f ca="1">IF(AND(tblTEC_TDB_Data[[#This Row],[Âge]]&gt;30,tblTEC_TDB_Data[[#This Row],[Âge]]&lt;=60),N138,0)</f>
        <v>0.75</v>
      </c>
      <c r="R138" s="108">
        <f ca="1">IF(AND(tblTEC_TDB_Data[[#This Row],[Âge]]&gt;60,tblTEC_TDB_Data[[#This Row],[Âge]]&lt;=90),N138,0)</f>
        <v>0</v>
      </c>
      <c r="S138" s="108">
        <f ca="1">IF(tblTEC_TDB_Data[[#This Row],[Âge]]&gt;90,N138,0)</f>
        <v>0</v>
      </c>
    </row>
    <row r="139" spans="1:19" x14ac:dyDescent="0.25">
      <c r="A139" s="104">
        <v>138</v>
      </c>
      <c r="B139" s="104" t="s">
        <v>5</v>
      </c>
      <c r="C139" s="1086">
        <v>45482</v>
      </c>
      <c r="D139" s="109" t="s">
        <v>13891</v>
      </c>
      <c r="E139" s="602">
        <v>0.5</v>
      </c>
      <c r="F139" s="102" t="s">
        <v>152</v>
      </c>
      <c r="G139" s="102" t="s">
        <v>9221</v>
      </c>
      <c r="H139" s="102" t="s">
        <v>9221</v>
      </c>
      <c r="I139" s="105">
        <f>IF(tblTEC_TDB_Data[[#This Row],[EstDetruite]],E139,0)</f>
        <v>0</v>
      </c>
      <c r="J139" s="106">
        <f>tblTEC_TDB_Data[[#This Row],[H_Saisies]]-tblTEC_TDB_Data[[#This Row],[H_Détruites]]</f>
        <v>0.5</v>
      </c>
      <c r="K139" s="106">
        <f>IF(tblTEC_TDB_Data[[#This Row],[EstFacturable]]="VRAI",(E139-I139),0)</f>
        <v>0.5</v>
      </c>
      <c r="L139" s="105">
        <f t="shared" si="4"/>
        <v>0</v>
      </c>
      <c r="M139" s="105">
        <f t="shared" si="5"/>
        <v>0</v>
      </c>
      <c r="N139" s="107">
        <f>MAX(tblTEC_TDB_Data[[#This Row],[H_Facturables]]-tblTEC_TDB_Data[[#This Row],[H_Facturées]],0)</f>
        <v>0.5</v>
      </c>
      <c r="O139" s="101">
        <f ca="1">ROUND(INT(NOW()-tblTEC_TDB_Data[[#This Row],[Date]]),0)</f>
        <v>58</v>
      </c>
      <c r="P139" s="108">
        <f ca="1">IF(tblTEC_TDB_Data[[#This Row],[Âge]]&lt;=30,N139,0)</f>
        <v>0</v>
      </c>
      <c r="Q139" s="108">
        <f ca="1">IF(AND(tblTEC_TDB_Data[[#This Row],[Âge]]&gt;30,tblTEC_TDB_Data[[#This Row],[Âge]]&lt;=60),N139,0)</f>
        <v>0.5</v>
      </c>
      <c r="R139" s="108">
        <f ca="1">IF(AND(tblTEC_TDB_Data[[#This Row],[Âge]]&gt;60,tblTEC_TDB_Data[[#This Row],[Âge]]&lt;=90),N139,0)</f>
        <v>0</v>
      </c>
      <c r="S139" s="108">
        <f ca="1">IF(tblTEC_TDB_Data[[#This Row],[Âge]]&gt;90,N139,0)</f>
        <v>0</v>
      </c>
    </row>
    <row r="140" spans="1:19" x14ac:dyDescent="0.25">
      <c r="A140" s="104">
        <v>139</v>
      </c>
      <c r="B140" s="104" t="s">
        <v>5</v>
      </c>
      <c r="C140" s="1086">
        <v>45483</v>
      </c>
      <c r="D140" s="109" t="s">
        <v>13088</v>
      </c>
      <c r="E140" s="602">
        <v>2.75</v>
      </c>
      <c r="F140" s="102" t="s">
        <v>152</v>
      </c>
      <c r="G140" s="102" t="s">
        <v>9221</v>
      </c>
      <c r="H140" s="102" t="s">
        <v>9221</v>
      </c>
      <c r="I140" s="105">
        <f>IF(tblTEC_TDB_Data[[#This Row],[EstDetruite]],E140,0)</f>
        <v>0</v>
      </c>
      <c r="J140" s="106">
        <f>tblTEC_TDB_Data[[#This Row],[H_Saisies]]-tblTEC_TDB_Data[[#This Row],[H_Détruites]]</f>
        <v>2.75</v>
      </c>
      <c r="K140" s="106">
        <f>IF(tblTEC_TDB_Data[[#This Row],[EstFacturable]]="VRAI",(E140-I140),0)</f>
        <v>2.75</v>
      </c>
      <c r="L140" s="105">
        <f t="shared" si="4"/>
        <v>0</v>
      </c>
      <c r="M140" s="105">
        <f t="shared" si="5"/>
        <v>0</v>
      </c>
      <c r="N140" s="107">
        <f>MAX(tblTEC_TDB_Data[[#This Row],[H_Facturables]]-tblTEC_TDB_Data[[#This Row],[H_Facturées]],0)</f>
        <v>2.75</v>
      </c>
      <c r="O140" s="101">
        <f ca="1">ROUND(INT(NOW()-tblTEC_TDB_Data[[#This Row],[Date]]),0)</f>
        <v>57</v>
      </c>
      <c r="P140" s="108">
        <f ca="1">IF(tblTEC_TDB_Data[[#This Row],[Âge]]&lt;=30,N140,0)</f>
        <v>0</v>
      </c>
      <c r="Q140" s="108">
        <f ca="1">IF(AND(tblTEC_TDB_Data[[#This Row],[Âge]]&gt;30,tblTEC_TDB_Data[[#This Row],[Âge]]&lt;=60),N140,0)</f>
        <v>2.75</v>
      </c>
      <c r="R140" s="108">
        <f ca="1">IF(AND(tblTEC_TDB_Data[[#This Row],[Âge]]&gt;60,tblTEC_TDB_Data[[#This Row],[Âge]]&lt;=90),N140,0)</f>
        <v>0</v>
      </c>
      <c r="S140" s="108">
        <f ca="1">IF(tblTEC_TDB_Data[[#This Row],[Âge]]&gt;90,N140,0)</f>
        <v>0</v>
      </c>
    </row>
    <row r="141" spans="1:19" x14ac:dyDescent="0.25">
      <c r="A141" s="104">
        <v>140</v>
      </c>
      <c r="B141" s="104" t="s">
        <v>5</v>
      </c>
      <c r="C141" s="1086">
        <v>45483</v>
      </c>
      <c r="D141" s="109" t="s">
        <v>16852</v>
      </c>
      <c r="E141" s="602">
        <v>0.4</v>
      </c>
      <c r="F141" s="102" t="s">
        <v>152</v>
      </c>
      <c r="G141" s="102" t="s">
        <v>9221</v>
      </c>
      <c r="H141" s="102" t="s">
        <v>9221</v>
      </c>
      <c r="I141" s="105">
        <f>IF(tblTEC_TDB_Data[[#This Row],[EstDetruite]],E141,0)</f>
        <v>0</v>
      </c>
      <c r="J141" s="106">
        <f>tblTEC_TDB_Data[[#This Row],[H_Saisies]]-tblTEC_TDB_Data[[#This Row],[H_Détruites]]</f>
        <v>0.4</v>
      </c>
      <c r="K141" s="106">
        <f>IF(tblTEC_TDB_Data[[#This Row],[EstFacturable]]="VRAI",(E141-I141),0)</f>
        <v>0.4</v>
      </c>
      <c r="L141" s="105">
        <f t="shared" si="4"/>
        <v>0</v>
      </c>
      <c r="M141" s="105">
        <f t="shared" si="5"/>
        <v>0</v>
      </c>
      <c r="N141" s="107">
        <f>MAX(tblTEC_TDB_Data[[#This Row],[H_Facturables]]-tblTEC_TDB_Data[[#This Row],[H_Facturées]],0)</f>
        <v>0.4</v>
      </c>
      <c r="O141" s="101">
        <f ca="1">ROUND(INT(NOW()-tblTEC_TDB_Data[[#This Row],[Date]]),0)</f>
        <v>57</v>
      </c>
      <c r="P141" s="108">
        <f ca="1">IF(tblTEC_TDB_Data[[#This Row],[Âge]]&lt;=30,N141,0)</f>
        <v>0</v>
      </c>
      <c r="Q141" s="108">
        <f ca="1">IF(AND(tblTEC_TDB_Data[[#This Row],[Âge]]&gt;30,tblTEC_TDB_Data[[#This Row],[Âge]]&lt;=60),N141,0)</f>
        <v>0.4</v>
      </c>
      <c r="R141" s="108">
        <f ca="1">IF(AND(tblTEC_TDB_Data[[#This Row],[Âge]]&gt;60,tblTEC_TDB_Data[[#This Row],[Âge]]&lt;=90),N141,0)</f>
        <v>0</v>
      </c>
      <c r="S141" s="108">
        <f ca="1">IF(tblTEC_TDB_Data[[#This Row],[Âge]]&gt;90,N141,0)</f>
        <v>0</v>
      </c>
    </row>
    <row r="142" spans="1:19" x14ac:dyDescent="0.25">
      <c r="A142" s="104">
        <v>141</v>
      </c>
      <c r="B142" s="104" t="s">
        <v>5</v>
      </c>
      <c r="C142" s="1086">
        <v>45483</v>
      </c>
      <c r="D142" s="109" t="s">
        <v>13697</v>
      </c>
      <c r="E142" s="602">
        <v>0.4</v>
      </c>
      <c r="F142" s="102" t="s">
        <v>152</v>
      </c>
      <c r="G142" s="102" t="s">
        <v>9221</v>
      </c>
      <c r="H142" s="102" t="s">
        <v>9221</v>
      </c>
      <c r="I142" s="105">
        <f>IF(tblTEC_TDB_Data[[#This Row],[EstDetruite]],E142,0)</f>
        <v>0</v>
      </c>
      <c r="J142" s="106">
        <f>tblTEC_TDB_Data[[#This Row],[H_Saisies]]-tblTEC_TDB_Data[[#This Row],[H_Détruites]]</f>
        <v>0.4</v>
      </c>
      <c r="K142" s="106">
        <f>IF(tblTEC_TDB_Data[[#This Row],[EstFacturable]]="VRAI",(E142-I142),0)</f>
        <v>0.4</v>
      </c>
      <c r="L142" s="105">
        <f t="shared" si="4"/>
        <v>0</v>
      </c>
      <c r="M142" s="105">
        <f t="shared" si="5"/>
        <v>0</v>
      </c>
      <c r="N142" s="107">
        <f>MAX(tblTEC_TDB_Data[[#This Row],[H_Facturables]]-tblTEC_TDB_Data[[#This Row],[H_Facturées]],0)</f>
        <v>0.4</v>
      </c>
      <c r="O142" s="101">
        <f ca="1">ROUND(INT(NOW()-tblTEC_TDB_Data[[#This Row],[Date]]),0)</f>
        <v>57</v>
      </c>
      <c r="P142" s="108">
        <f ca="1">IF(tblTEC_TDB_Data[[#This Row],[Âge]]&lt;=30,N142,0)</f>
        <v>0</v>
      </c>
      <c r="Q142" s="108">
        <f ca="1">IF(AND(tblTEC_TDB_Data[[#This Row],[Âge]]&gt;30,tblTEC_TDB_Data[[#This Row],[Âge]]&lt;=60),N142,0)</f>
        <v>0.4</v>
      </c>
      <c r="R142" s="108">
        <f ca="1">IF(AND(tblTEC_TDB_Data[[#This Row],[Âge]]&gt;60,tblTEC_TDB_Data[[#This Row],[Âge]]&lt;=90),N142,0)</f>
        <v>0</v>
      </c>
      <c r="S142" s="108">
        <f ca="1">IF(tblTEC_TDB_Data[[#This Row],[Âge]]&gt;90,N142,0)</f>
        <v>0</v>
      </c>
    </row>
    <row r="143" spans="1:19" x14ac:dyDescent="0.25">
      <c r="A143" s="104">
        <v>142</v>
      </c>
      <c r="B143" s="104" t="s">
        <v>5</v>
      </c>
      <c r="C143" s="1086">
        <v>45483</v>
      </c>
      <c r="D143" s="109" t="s">
        <v>11470</v>
      </c>
      <c r="E143" s="602">
        <v>0.25</v>
      </c>
      <c r="F143" s="102" t="s">
        <v>152</v>
      </c>
      <c r="G143" s="102" t="s">
        <v>9221</v>
      </c>
      <c r="H143" s="102" t="s">
        <v>9221</v>
      </c>
      <c r="I143" s="105">
        <f>IF(tblTEC_TDB_Data[[#This Row],[EstDetruite]],E143,0)</f>
        <v>0</v>
      </c>
      <c r="J143" s="106">
        <f>tblTEC_TDB_Data[[#This Row],[H_Saisies]]-tblTEC_TDB_Data[[#This Row],[H_Détruites]]</f>
        <v>0.25</v>
      </c>
      <c r="K143" s="106">
        <f>IF(tblTEC_TDB_Data[[#This Row],[EstFacturable]]="VRAI",(E143-I143),0)</f>
        <v>0.25</v>
      </c>
      <c r="L143" s="105">
        <f t="shared" si="4"/>
        <v>0</v>
      </c>
      <c r="M143" s="105">
        <f t="shared" si="5"/>
        <v>0</v>
      </c>
      <c r="N143" s="107">
        <f>MAX(tblTEC_TDB_Data[[#This Row],[H_Facturables]]-tblTEC_TDB_Data[[#This Row],[H_Facturées]],0)</f>
        <v>0.25</v>
      </c>
      <c r="O143" s="101">
        <f ca="1">ROUND(INT(NOW()-tblTEC_TDB_Data[[#This Row],[Date]]),0)</f>
        <v>57</v>
      </c>
      <c r="P143" s="108">
        <f ca="1">IF(tblTEC_TDB_Data[[#This Row],[Âge]]&lt;=30,N143,0)</f>
        <v>0</v>
      </c>
      <c r="Q143" s="108">
        <f ca="1">IF(AND(tblTEC_TDB_Data[[#This Row],[Âge]]&gt;30,tblTEC_TDB_Data[[#This Row],[Âge]]&lt;=60),N143,0)</f>
        <v>0.25</v>
      </c>
      <c r="R143" s="108">
        <f ca="1">IF(AND(tblTEC_TDB_Data[[#This Row],[Âge]]&gt;60,tblTEC_TDB_Data[[#This Row],[Âge]]&lt;=90),N143,0)</f>
        <v>0</v>
      </c>
      <c r="S143" s="108">
        <f ca="1">IF(tblTEC_TDB_Data[[#This Row],[Âge]]&gt;90,N143,0)</f>
        <v>0</v>
      </c>
    </row>
    <row r="144" spans="1:19" x14ac:dyDescent="0.25">
      <c r="A144" s="104">
        <v>143</v>
      </c>
      <c r="B144" s="104" t="s">
        <v>5</v>
      </c>
      <c r="C144" s="1086">
        <v>45484</v>
      </c>
      <c r="D144" s="109" t="s">
        <v>13146</v>
      </c>
      <c r="E144" s="602">
        <v>0.75</v>
      </c>
      <c r="F144" s="102" t="s">
        <v>152</v>
      </c>
      <c r="G144" s="102" t="s">
        <v>9221</v>
      </c>
      <c r="H144" s="102" t="s">
        <v>9221</v>
      </c>
      <c r="I144" s="105">
        <f>IF(tblTEC_TDB_Data[[#This Row],[EstDetruite]],E144,0)</f>
        <v>0</v>
      </c>
      <c r="J144" s="106">
        <f>tblTEC_TDB_Data[[#This Row],[H_Saisies]]-tblTEC_TDB_Data[[#This Row],[H_Détruites]]</f>
        <v>0.75</v>
      </c>
      <c r="K144" s="106">
        <f>IF(tblTEC_TDB_Data[[#This Row],[EstFacturable]]="VRAI",(E144-I144),0)</f>
        <v>0.75</v>
      </c>
      <c r="L144" s="105">
        <f t="shared" si="4"/>
        <v>0</v>
      </c>
      <c r="M144" s="105">
        <f t="shared" si="5"/>
        <v>0</v>
      </c>
      <c r="N144" s="107">
        <f>MAX(tblTEC_TDB_Data[[#This Row],[H_Facturables]]-tblTEC_TDB_Data[[#This Row],[H_Facturées]],0)</f>
        <v>0.75</v>
      </c>
      <c r="O144" s="101">
        <f ca="1">ROUND(INT(NOW()-tblTEC_TDB_Data[[#This Row],[Date]]),0)</f>
        <v>56</v>
      </c>
      <c r="P144" s="108">
        <f ca="1">IF(tblTEC_TDB_Data[[#This Row],[Âge]]&lt;=30,N144,0)</f>
        <v>0</v>
      </c>
      <c r="Q144" s="108">
        <f ca="1">IF(AND(tblTEC_TDB_Data[[#This Row],[Âge]]&gt;30,tblTEC_TDB_Data[[#This Row],[Âge]]&lt;=60),N144,0)</f>
        <v>0.75</v>
      </c>
      <c r="R144" s="108">
        <f ca="1">IF(AND(tblTEC_TDB_Data[[#This Row],[Âge]]&gt;60,tblTEC_TDB_Data[[#This Row],[Âge]]&lt;=90),N144,0)</f>
        <v>0</v>
      </c>
      <c r="S144" s="108">
        <f ca="1">IF(tblTEC_TDB_Data[[#This Row],[Âge]]&gt;90,N144,0)</f>
        <v>0</v>
      </c>
    </row>
    <row r="145" spans="1:19" x14ac:dyDescent="0.25">
      <c r="A145" s="104">
        <v>144</v>
      </c>
      <c r="B145" s="104" t="s">
        <v>5</v>
      </c>
      <c r="C145" s="1086">
        <v>45484</v>
      </c>
      <c r="D145" s="109" t="s">
        <v>16125</v>
      </c>
      <c r="E145" s="602">
        <v>0.5</v>
      </c>
      <c r="F145" s="102" t="s">
        <v>152</v>
      </c>
      <c r="G145" s="102" t="s">
        <v>9221</v>
      </c>
      <c r="H145" s="102" t="s">
        <v>9221</v>
      </c>
      <c r="I145" s="105">
        <f>IF(tblTEC_TDB_Data[[#This Row],[EstDetruite]],E145,0)</f>
        <v>0</v>
      </c>
      <c r="J145" s="106">
        <f>tblTEC_TDB_Data[[#This Row],[H_Saisies]]-tblTEC_TDB_Data[[#This Row],[H_Détruites]]</f>
        <v>0.5</v>
      </c>
      <c r="K145" s="106">
        <f>IF(tblTEC_TDB_Data[[#This Row],[EstFacturable]]="VRAI",(E145-I145),0)</f>
        <v>0.5</v>
      </c>
      <c r="L145" s="105">
        <f t="shared" si="4"/>
        <v>0</v>
      </c>
      <c r="M145" s="105">
        <f t="shared" si="5"/>
        <v>0</v>
      </c>
      <c r="N145" s="107">
        <f>MAX(tblTEC_TDB_Data[[#This Row],[H_Facturables]]-tblTEC_TDB_Data[[#This Row],[H_Facturées]],0)</f>
        <v>0.5</v>
      </c>
      <c r="O145" s="101">
        <f ca="1">ROUND(INT(NOW()-tblTEC_TDB_Data[[#This Row],[Date]]),0)</f>
        <v>56</v>
      </c>
      <c r="P145" s="108">
        <f ca="1">IF(tblTEC_TDB_Data[[#This Row],[Âge]]&lt;=30,N145,0)</f>
        <v>0</v>
      </c>
      <c r="Q145" s="108">
        <f ca="1">IF(AND(tblTEC_TDB_Data[[#This Row],[Âge]]&gt;30,tblTEC_TDB_Data[[#This Row],[Âge]]&lt;=60),N145,0)</f>
        <v>0.5</v>
      </c>
      <c r="R145" s="108">
        <f ca="1">IF(AND(tblTEC_TDB_Data[[#This Row],[Âge]]&gt;60,tblTEC_TDB_Data[[#This Row],[Âge]]&lt;=90),N145,0)</f>
        <v>0</v>
      </c>
      <c r="S145" s="108">
        <f ca="1">IF(tblTEC_TDB_Data[[#This Row],[Âge]]&gt;90,N145,0)</f>
        <v>0</v>
      </c>
    </row>
    <row r="146" spans="1:19" x14ac:dyDescent="0.25">
      <c r="A146" s="104">
        <v>145</v>
      </c>
      <c r="B146" s="104" t="s">
        <v>5</v>
      </c>
      <c r="C146" s="1086">
        <v>45484</v>
      </c>
      <c r="D146" s="109" t="s">
        <v>16615</v>
      </c>
      <c r="E146" s="602">
        <v>0.4</v>
      </c>
      <c r="F146" s="102" t="s">
        <v>152</v>
      </c>
      <c r="G146" s="102" t="s">
        <v>9221</v>
      </c>
      <c r="H146" s="102" t="s">
        <v>9221</v>
      </c>
      <c r="I146" s="105">
        <f>IF(tblTEC_TDB_Data[[#This Row],[EstDetruite]],E146,0)</f>
        <v>0</v>
      </c>
      <c r="J146" s="106">
        <f>tblTEC_TDB_Data[[#This Row],[H_Saisies]]-tblTEC_TDB_Data[[#This Row],[H_Détruites]]</f>
        <v>0.4</v>
      </c>
      <c r="K146" s="106">
        <f>IF(tblTEC_TDB_Data[[#This Row],[EstFacturable]]="VRAI",(E146-I146),0)</f>
        <v>0.4</v>
      </c>
      <c r="L146" s="105">
        <f t="shared" si="4"/>
        <v>0</v>
      </c>
      <c r="M146" s="105">
        <f t="shared" si="5"/>
        <v>0</v>
      </c>
      <c r="N146" s="107">
        <f>MAX(tblTEC_TDB_Data[[#This Row],[H_Facturables]]-tblTEC_TDB_Data[[#This Row],[H_Facturées]],0)</f>
        <v>0.4</v>
      </c>
      <c r="O146" s="101">
        <f ca="1">ROUND(INT(NOW()-tblTEC_TDB_Data[[#This Row],[Date]]),0)</f>
        <v>56</v>
      </c>
      <c r="P146" s="108">
        <f ca="1">IF(tblTEC_TDB_Data[[#This Row],[Âge]]&lt;=30,N146,0)</f>
        <v>0</v>
      </c>
      <c r="Q146" s="108">
        <f ca="1">IF(AND(tblTEC_TDB_Data[[#This Row],[Âge]]&gt;30,tblTEC_TDB_Data[[#This Row],[Âge]]&lt;=60),N146,0)</f>
        <v>0.4</v>
      </c>
      <c r="R146" s="108">
        <f ca="1">IF(AND(tblTEC_TDB_Data[[#This Row],[Âge]]&gt;60,tblTEC_TDB_Data[[#This Row],[Âge]]&lt;=90),N146,0)</f>
        <v>0</v>
      </c>
      <c r="S146" s="108">
        <f ca="1">IF(tblTEC_TDB_Data[[#This Row],[Âge]]&gt;90,N146,0)</f>
        <v>0</v>
      </c>
    </row>
    <row r="147" spans="1:19" x14ac:dyDescent="0.25">
      <c r="A147" s="104">
        <v>146</v>
      </c>
      <c r="B147" s="104" t="s">
        <v>5</v>
      </c>
      <c r="C147" s="1086">
        <v>45484</v>
      </c>
      <c r="D147" s="109" t="s">
        <v>19818</v>
      </c>
      <c r="E147" s="602">
        <v>0.4</v>
      </c>
      <c r="F147" s="102" t="s">
        <v>152</v>
      </c>
      <c r="G147" s="102" t="s">
        <v>9221</v>
      </c>
      <c r="H147" s="102" t="s">
        <v>9221</v>
      </c>
      <c r="I147" s="105">
        <f>IF(tblTEC_TDB_Data[[#This Row],[EstDetruite]],E147,0)</f>
        <v>0</v>
      </c>
      <c r="J147" s="106">
        <f>tblTEC_TDB_Data[[#This Row],[H_Saisies]]-tblTEC_TDB_Data[[#This Row],[H_Détruites]]</f>
        <v>0.4</v>
      </c>
      <c r="K147" s="106">
        <f>IF(tblTEC_TDB_Data[[#This Row],[EstFacturable]]="VRAI",(E147-I147),0)</f>
        <v>0.4</v>
      </c>
      <c r="L147" s="105">
        <f t="shared" si="4"/>
        <v>0</v>
      </c>
      <c r="M147" s="105">
        <f t="shared" si="5"/>
        <v>0</v>
      </c>
      <c r="N147" s="107">
        <f>MAX(tblTEC_TDB_Data[[#This Row],[H_Facturables]]-tblTEC_TDB_Data[[#This Row],[H_Facturées]],0)</f>
        <v>0.4</v>
      </c>
      <c r="O147" s="101">
        <f ca="1">ROUND(INT(NOW()-tblTEC_TDB_Data[[#This Row],[Date]]),0)</f>
        <v>56</v>
      </c>
      <c r="P147" s="108">
        <f ca="1">IF(tblTEC_TDB_Data[[#This Row],[Âge]]&lt;=30,N147,0)</f>
        <v>0</v>
      </c>
      <c r="Q147" s="108">
        <f ca="1">IF(AND(tblTEC_TDB_Data[[#This Row],[Âge]]&gt;30,tblTEC_TDB_Data[[#This Row],[Âge]]&lt;=60),N147,0)</f>
        <v>0.4</v>
      </c>
      <c r="R147" s="108">
        <f ca="1">IF(AND(tblTEC_TDB_Data[[#This Row],[Âge]]&gt;60,tblTEC_TDB_Data[[#This Row],[Âge]]&lt;=90),N147,0)</f>
        <v>0</v>
      </c>
      <c r="S147" s="108">
        <f ca="1">IF(tblTEC_TDB_Data[[#This Row],[Âge]]&gt;90,N147,0)</f>
        <v>0</v>
      </c>
    </row>
    <row r="148" spans="1:19" x14ac:dyDescent="0.25">
      <c r="A148" s="104">
        <v>147</v>
      </c>
      <c r="B148" s="104" t="s">
        <v>5</v>
      </c>
      <c r="C148" s="1086">
        <v>45484</v>
      </c>
      <c r="D148" s="109" t="s">
        <v>13761</v>
      </c>
      <c r="E148" s="602">
        <v>0.5</v>
      </c>
      <c r="F148" s="102" t="s">
        <v>152</v>
      </c>
      <c r="G148" s="102" t="s">
        <v>9221</v>
      </c>
      <c r="H148" s="102" t="s">
        <v>9221</v>
      </c>
      <c r="I148" s="105">
        <f>IF(tblTEC_TDB_Data[[#This Row],[EstDetruite]],E148,0)</f>
        <v>0</v>
      </c>
      <c r="J148" s="106">
        <f>tblTEC_TDB_Data[[#This Row],[H_Saisies]]-tblTEC_TDB_Data[[#This Row],[H_Détruites]]</f>
        <v>0.5</v>
      </c>
      <c r="K148" s="106">
        <f>IF(tblTEC_TDB_Data[[#This Row],[EstFacturable]]="VRAI",(E148-I148),0)</f>
        <v>0.5</v>
      </c>
      <c r="L148" s="105">
        <f t="shared" si="4"/>
        <v>0</v>
      </c>
      <c r="M148" s="105">
        <f t="shared" si="5"/>
        <v>0</v>
      </c>
      <c r="N148" s="107">
        <f>MAX(tblTEC_TDB_Data[[#This Row],[H_Facturables]]-tblTEC_TDB_Data[[#This Row],[H_Facturées]],0)</f>
        <v>0.5</v>
      </c>
      <c r="O148" s="101">
        <f ca="1">ROUND(INT(NOW()-tblTEC_TDB_Data[[#This Row],[Date]]),0)</f>
        <v>56</v>
      </c>
      <c r="P148" s="108">
        <f ca="1">IF(tblTEC_TDB_Data[[#This Row],[Âge]]&lt;=30,N148,0)</f>
        <v>0</v>
      </c>
      <c r="Q148" s="108">
        <f ca="1">IF(AND(tblTEC_TDB_Data[[#This Row],[Âge]]&gt;30,tblTEC_TDB_Data[[#This Row],[Âge]]&lt;=60),N148,0)</f>
        <v>0.5</v>
      </c>
      <c r="R148" s="108">
        <f ca="1">IF(AND(tblTEC_TDB_Data[[#This Row],[Âge]]&gt;60,tblTEC_TDB_Data[[#This Row],[Âge]]&lt;=90),N148,0)</f>
        <v>0</v>
      </c>
      <c r="S148" s="108">
        <f ca="1">IF(tblTEC_TDB_Data[[#This Row],[Âge]]&gt;90,N148,0)</f>
        <v>0</v>
      </c>
    </row>
    <row r="149" spans="1:19" x14ac:dyDescent="0.25">
      <c r="A149" s="104">
        <v>148</v>
      </c>
      <c r="B149" s="104" t="s">
        <v>5</v>
      </c>
      <c r="C149" s="1086">
        <v>45484</v>
      </c>
      <c r="D149" s="109" t="s">
        <v>11470</v>
      </c>
      <c r="E149" s="602">
        <v>0.4</v>
      </c>
      <c r="F149" s="102" t="s">
        <v>152</v>
      </c>
      <c r="G149" s="102" t="s">
        <v>9221</v>
      </c>
      <c r="H149" s="102" t="s">
        <v>9221</v>
      </c>
      <c r="I149" s="105">
        <f>IF(tblTEC_TDB_Data[[#This Row],[EstDetruite]],E149,0)</f>
        <v>0</v>
      </c>
      <c r="J149" s="106">
        <f>tblTEC_TDB_Data[[#This Row],[H_Saisies]]-tblTEC_TDB_Data[[#This Row],[H_Détruites]]</f>
        <v>0.4</v>
      </c>
      <c r="K149" s="106">
        <f>IF(tblTEC_TDB_Data[[#This Row],[EstFacturable]]="VRAI",(E149-I149),0)</f>
        <v>0.4</v>
      </c>
      <c r="L149" s="105">
        <f t="shared" si="4"/>
        <v>0</v>
      </c>
      <c r="M149" s="105">
        <f t="shared" si="5"/>
        <v>0</v>
      </c>
      <c r="N149" s="107">
        <f>MAX(tblTEC_TDB_Data[[#This Row],[H_Facturables]]-tblTEC_TDB_Data[[#This Row],[H_Facturées]],0)</f>
        <v>0.4</v>
      </c>
      <c r="O149" s="101">
        <f ca="1">ROUND(INT(NOW()-tblTEC_TDB_Data[[#This Row],[Date]]),0)</f>
        <v>56</v>
      </c>
      <c r="P149" s="108">
        <f ca="1">IF(tblTEC_TDB_Data[[#This Row],[Âge]]&lt;=30,N149,0)</f>
        <v>0</v>
      </c>
      <c r="Q149" s="108">
        <f ca="1">IF(AND(tblTEC_TDB_Data[[#This Row],[Âge]]&gt;30,tblTEC_TDB_Data[[#This Row],[Âge]]&lt;=60),N149,0)</f>
        <v>0.4</v>
      </c>
      <c r="R149" s="108">
        <f ca="1">IF(AND(tblTEC_TDB_Data[[#This Row],[Âge]]&gt;60,tblTEC_TDB_Data[[#This Row],[Âge]]&lt;=90),N149,0)</f>
        <v>0</v>
      </c>
      <c r="S149" s="108">
        <f ca="1">IF(tblTEC_TDB_Data[[#This Row],[Âge]]&gt;90,N149,0)</f>
        <v>0</v>
      </c>
    </row>
    <row r="150" spans="1:19" x14ac:dyDescent="0.25">
      <c r="A150" s="104">
        <v>149</v>
      </c>
      <c r="B150" s="104" t="s">
        <v>5</v>
      </c>
      <c r="C150" s="1086">
        <v>45484</v>
      </c>
      <c r="D150" s="109" t="s">
        <v>11472</v>
      </c>
      <c r="E150" s="602">
        <v>0.75</v>
      </c>
      <c r="F150" s="102" t="s">
        <v>152</v>
      </c>
      <c r="G150" s="102" t="s">
        <v>9221</v>
      </c>
      <c r="H150" s="102" t="s">
        <v>9221</v>
      </c>
      <c r="I150" s="105">
        <f>IF(tblTEC_TDB_Data[[#This Row],[EstDetruite]],E150,0)</f>
        <v>0</v>
      </c>
      <c r="J150" s="106">
        <f>tblTEC_TDB_Data[[#This Row],[H_Saisies]]-tblTEC_TDB_Data[[#This Row],[H_Détruites]]</f>
        <v>0.75</v>
      </c>
      <c r="K150" s="106">
        <f>IF(tblTEC_TDB_Data[[#This Row],[EstFacturable]]="VRAI",(E150-I150),0)</f>
        <v>0.75</v>
      </c>
      <c r="L150" s="105">
        <f t="shared" si="4"/>
        <v>0</v>
      </c>
      <c r="M150" s="105">
        <f t="shared" si="5"/>
        <v>0</v>
      </c>
      <c r="N150" s="107">
        <f>MAX(tblTEC_TDB_Data[[#This Row],[H_Facturables]]-tblTEC_TDB_Data[[#This Row],[H_Facturées]],0)</f>
        <v>0.75</v>
      </c>
      <c r="O150" s="101">
        <f ca="1">ROUND(INT(NOW()-tblTEC_TDB_Data[[#This Row],[Date]]),0)</f>
        <v>56</v>
      </c>
      <c r="P150" s="108">
        <f ca="1">IF(tblTEC_TDB_Data[[#This Row],[Âge]]&lt;=30,N150,0)</f>
        <v>0</v>
      </c>
      <c r="Q150" s="108">
        <f ca="1">IF(AND(tblTEC_TDB_Data[[#This Row],[Âge]]&gt;30,tblTEC_TDB_Data[[#This Row],[Âge]]&lt;=60),N150,0)</f>
        <v>0.75</v>
      </c>
      <c r="R150" s="108">
        <f ca="1">IF(AND(tblTEC_TDB_Data[[#This Row],[Âge]]&gt;60,tblTEC_TDB_Data[[#This Row],[Âge]]&lt;=90),N150,0)</f>
        <v>0</v>
      </c>
      <c r="S150" s="108">
        <f ca="1">IF(tblTEC_TDB_Data[[#This Row],[Âge]]&gt;90,N150,0)</f>
        <v>0</v>
      </c>
    </row>
    <row r="151" spans="1:19" x14ac:dyDescent="0.25">
      <c r="A151" s="104">
        <v>150</v>
      </c>
      <c r="B151" s="104" t="s">
        <v>5</v>
      </c>
      <c r="C151" s="1086">
        <v>45484</v>
      </c>
      <c r="D151" s="109" t="s">
        <v>19405</v>
      </c>
      <c r="E151" s="602">
        <v>0.75</v>
      </c>
      <c r="F151" s="102" t="s">
        <v>152</v>
      </c>
      <c r="G151" s="102" t="s">
        <v>9221</v>
      </c>
      <c r="H151" s="102" t="s">
        <v>9221</v>
      </c>
      <c r="I151" s="105">
        <f>IF(tblTEC_TDB_Data[[#This Row],[EstDetruite]],E151,0)</f>
        <v>0</v>
      </c>
      <c r="J151" s="106">
        <f>tblTEC_TDB_Data[[#This Row],[H_Saisies]]-tblTEC_TDB_Data[[#This Row],[H_Détruites]]</f>
        <v>0.75</v>
      </c>
      <c r="K151" s="106">
        <f>IF(tblTEC_TDB_Data[[#This Row],[EstFacturable]]="VRAI",(E151-I151),0)</f>
        <v>0.75</v>
      </c>
      <c r="L151" s="105">
        <f t="shared" si="4"/>
        <v>0</v>
      </c>
      <c r="M151" s="105">
        <f t="shared" si="5"/>
        <v>0</v>
      </c>
      <c r="N151" s="107">
        <f>MAX(tblTEC_TDB_Data[[#This Row],[H_Facturables]]-tblTEC_TDB_Data[[#This Row],[H_Facturées]],0)</f>
        <v>0.75</v>
      </c>
      <c r="O151" s="101">
        <f ca="1">ROUND(INT(NOW()-tblTEC_TDB_Data[[#This Row],[Date]]),0)</f>
        <v>56</v>
      </c>
      <c r="P151" s="108">
        <f ca="1">IF(tblTEC_TDB_Data[[#This Row],[Âge]]&lt;=30,N151,0)</f>
        <v>0</v>
      </c>
      <c r="Q151" s="108">
        <f ca="1">IF(AND(tblTEC_TDB_Data[[#This Row],[Âge]]&gt;30,tblTEC_TDB_Data[[#This Row],[Âge]]&lt;=60),N151,0)</f>
        <v>0.75</v>
      </c>
      <c r="R151" s="108">
        <f ca="1">IF(AND(tblTEC_TDB_Data[[#This Row],[Âge]]&gt;60,tblTEC_TDB_Data[[#This Row],[Âge]]&lt;=90),N151,0)</f>
        <v>0</v>
      </c>
      <c r="S151" s="108">
        <f ca="1">IF(tblTEC_TDB_Data[[#This Row],[Âge]]&gt;90,N151,0)</f>
        <v>0</v>
      </c>
    </row>
    <row r="152" spans="1:19" x14ac:dyDescent="0.25">
      <c r="A152" s="104">
        <v>151</v>
      </c>
      <c r="B152" s="104" t="s">
        <v>5</v>
      </c>
      <c r="C152" s="1086">
        <v>45485</v>
      </c>
      <c r="D152" s="109" t="s">
        <v>18279</v>
      </c>
      <c r="E152" s="602">
        <v>0.5</v>
      </c>
      <c r="F152" s="102" t="s">
        <v>152</v>
      </c>
      <c r="G152" s="102" t="s">
        <v>9221</v>
      </c>
      <c r="H152" s="102" t="s">
        <v>9221</v>
      </c>
      <c r="I152" s="105">
        <f>IF(tblTEC_TDB_Data[[#This Row],[EstDetruite]],E152,0)</f>
        <v>0</v>
      </c>
      <c r="J152" s="106">
        <f>tblTEC_TDB_Data[[#This Row],[H_Saisies]]-tblTEC_TDB_Data[[#This Row],[H_Détruites]]</f>
        <v>0.5</v>
      </c>
      <c r="K152" s="106">
        <f>IF(tblTEC_TDB_Data[[#This Row],[EstFacturable]]="VRAI",(E152-I152),0)</f>
        <v>0.5</v>
      </c>
      <c r="L152" s="105">
        <f t="shared" si="4"/>
        <v>0</v>
      </c>
      <c r="M152" s="105">
        <f t="shared" si="5"/>
        <v>0</v>
      </c>
      <c r="N152" s="107">
        <f>MAX(tblTEC_TDB_Data[[#This Row],[H_Facturables]]-tblTEC_TDB_Data[[#This Row],[H_Facturées]],0)</f>
        <v>0.5</v>
      </c>
      <c r="O152" s="101">
        <f ca="1">ROUND(INT(NOW()-tblTEC_TDB_Data[[#This Row],[Date]]),0)</f>
        <v>55</v>
      </c>
      <c r="P152" s="108">
        <f ca="1">IF(tblTEC_TDB_Data[[#This Row],[Âge]]&lt;=30,N152,0)</f>
        <v>0</v>
      </c>
      <c r="Q152" s="108">
        <f ca="1">IF(AND(tblTEC_TDB_Data[[#This Row],[Âge]]&gt;30,tblTEC_TDB_Data[[#This Row],[Âge]]&lt;=60),N152,0)</f>
        <v>0.5</v>
      </c>
      <c r="R152" s="108">
        <f ca="1">IF(AND(tblTEC_TDB_Data[[#This Row],[Âge]]&gt;60,tblTEC_TDB_Data[[#This Row],[Âge]]&lt;=90),N152,0)</f>
        <v>0</v>
      </c>
      <c r="S152" s="108">
        <f ca="1">IF(tblTEC_TDB_Data[[#This Row],[Âge]]&gt;90,N152,0)</f>
        <v>0</v>
      </c>
    </row>
    <row r="153" spans="1:19" x14ac:dyDescent="0.25">
      <c r="A153" s="104">
        <v>152</v>
      </c>
      <c r="B153" s="104" t="s">
        <v>5</v>
      </c>
      <c r="C153" s="1086">
        <v>45485</v>
      </c>
      <c r="D153" s="109" t="s">
        <v>18429</v>
      </c>
      <c r="E153" s="602">
        <v>0.75</v>
      </c>
      <c r="F153" s="102" t="s">
        <v>152</v>
      </c>
      <c r="G153" s="102" t="s">
        <v>9221</v>
      </c>
      <c r="H153" s="102" t="s">
        <v>9221</v>
      </c>
      <c r="I153" s="105">
        <f>IF(tblTEC_TDB_Data[[#This Row],[EstDetruite]],E153,0)</f>
        <v>0</v>
      </c>
      <c r="J153" s="106">
        <f>tblTEC_TDB_Data[[#This Row],[H_Saisies]]-tblTEC_TDB_Data[[#This Row],[H_Détruites]]</f>
        <v>0.75</v>
      </c>
      <c r="K153" s="106">
        <f>IF(tblTEC_TDB_Data[[#This Row],[EstFacturable]]="VRAI",(E153-I153),0)</f>
        <v>0.75</v>
      </c>
      <c r="L153" s="105">
        <f t="shared" si="4"/>
        <v>0</v>
      </c>
      <c r="M153" s="105">
        <f t="shared" si="5"/>
        <v>0</v>
      </c>
      <c r="N153" s="107">
        <f>MAX(tblTEC_TDB_Data[[#This Row],[H_Facturables]]-tblTEC_TDB_Data[[#This Row],[H_Facturées]],0)</f>
        <v>0.75</v>
      </c>
      <c r="O153" s="101">
        <f ca="1">ROUND(INT(NOW()-tblTEC_TDB_Data[[#This Row],[Date]]),0)</f>
        <v>55</v>
      </c>
      <c r="P153" s="108">
        <f ca="1">IF(tblTEC_TDB_Data[[#This Row],[Âge]]&lt;=30,N153,0)</f>
        <v>0</v>
      </c>
      <c r="Q153" s="108">
        <f ca="1">IF(AND(tblTEC_TDB_Data[[#This Row],[Âge]]&gt;30,tblTEC_TDB_Data[[#This Row],[Âge]]&lt;=60),N153,0)</f>
        <v>0.75</v>
      </c>
      <c r="R153" s="108">
        <f ca="1">IF(AND(tblTEC_TDB_Data[[#This Row],[Âge]]&gt;60,tblTEC_TDB_Data[[#This Row],[Âge]]&lt;=90),N153,0)</f>
        <v>0</v>
      </c>
      <c r="S153" s="108">
        <f ca="1">IF(tblTEC_TDB_Data[[#This Row],[Âge]]&gt;90,N153,0)</f>
        <v>0</v>
      </c>
    </row>
    <row r="154" spans="1:19" x14ac:dyDescent="0.25">
      <c r="A154" s="104">
        <v>153</v>
      </c>
      <c r="B154" s="104" t="s">
        <v>5</v>
      </c>
      <c r="C154" s="1086">
        <v>45493</v>
      </c>
      <c r="D154" s="109" t="s">
        <v>19683</v>
      </c>
      <c r="E154" s="602">
        <v>0.5</v>
      </c>
      <c r="F154" s="102" t="s">
        <v>152</v>
      </c>
      <c r="G154" s="102" t="s">
        <v>9221</v>
      </c>
      <c r="H154" s="102" t="s">
        <v>152</v>
      </c>
      <c r="I154" s="105">
        <f>IF(tblTEC_TDB_Data[[#This Row],[EstDetruite]],E154,0)</f>
        <v>0.5</v>
      </c>
      <c r="J154" s="106">
        <f>tblTEC_TDB_Data[[#This Row],[H_Saisies]]-tblTEC_TDB_Data[[#This Row],[H_Détruites]]</f>
        <v>0</v>
      </c>
      <c r="K154" s="106">
        <f>IF(tblTEC_TDB_Data[[#This Row],[EstFacturable]]="VRAI",(E154-I154),0)</f>
        <v>0</v>
      </c>
      <c r="L154" s="105">
        <f t="shared" si="4"/>
        <v>0</v>
      </c>
      <c r="M154" s="105">
        <f t="shared" si="5"/>
        <v>0</v>
      </c>
      <c r="N154" s="107">
        <f>MAX(tblTEC_TDB_Data[[#This Row],[H_Facturables]]-tblTEC_TDB_Data[[#This Row],[H_Facturées]],0)</f>
        <v>0</v>
      </c>
      <c r="O154" s="101">
        <f ca="1">ROUND(INT(NOW()-tblTEC_TDB_Data[[#This Row],[Date]]),0)</f>
        <v>47</v>
      </c>
      <c r="P154" s="108">
        <f ca="1">IF(tblTEC_TDB_Data[[#This Row],[Âge]]&lt;=30,N154,0)</f>
        <v>0</v>
      </c>
      <c r="Q154" s="108">
        <f ca="1">IF(AND(tblTEC_TDB_Data[[#This Row],[Âge]]&gt;30,tblTEC_TDB_Data[[#This Row],[Âge]]&lt;=60),N154,0)</f>
        <v>0</v>
      </c>
      <c r="R154" s="108">
        <f ca="1">IF(AND(tblTEC_TDB_Data[[#This Row],[Âge]]&gt;60,tblTEC_TDB_Data[[#This Row],[Âge]]&lt;=90),N154,0)</f>
        <v>0</v>
      </c>
      <c r="S154" s="108">
        <f ca="1">IF(tblTEC_TDB_Data[[#This Row],[Âge]]&gt;90,N154,0)</f>
        <v>0</v>
      </c>
    </row>
    <row r="155" spans="1:19" x14ac:dyDescent="0.25">
      <c r="A155" s="104">
        <v>154</v>
      </c>
      <c r="B155" s="104" t="s">
        <v>5</v>
      </c>
      <c r="C155" s="1086">
        <v>45493</v>
      </c>
      <c r="D155" s="109" t="s">
        <v>17418</v>
      </c>
      <c r="E155" s="602">
        <v>0.5</v>
      </c>
      <c r="F155" s="102" t="s">
        <v>152</v>
      </c>
      <c r="G155" s="102" t="s">
        <v>9221</v>
      </c>
      <c r="H155" s="102" t="s">
        <v>9221</v>
      </c>
      <c r="I155" s="105">
        <f>IF(tblTEC_TDB_Data[[#This Row],[EstDetruite]],E155,0)</f>
        <v>0</v>
      </c>
      <c r="J155" s="106">
        <f>tblTEC_TDB_Data[[#This Row],[H_Saisies]]-tblTEC_TDB_Data[[#This Row],[H_Détruites]]</f>
        <v>0.5</v>
      </c>
      <c r="K155" s="106">
        <f>IF(tblTEC_TDB_Data[[#This Row],[EstFacturable]]="VRAI",(E155-I155),0)</f>
        <v>0.5</v>
      </c>
      <c r="L155" s="105">
        <f t="shared" si="4"/>
        <v>0</v>
      </c>
      <c r="M155" s="105">
        <f t="shared" si="5"/>
        <v>0</v>
      </c>
      <c r="N155" s="107">
        <f>MAX(tblTEC_TDB_Data[[#This Row],[H_Facturables]]-tblTEC_TDB_Data[[#This Row],[H_Facturées]],0)</f>
        <v>0.5</v>
      </c>
      <c r="O155" s="101">
        <f ca="1">ROUND(INT(NOW()-tblTEC_TDB_Data[[#This Row],[Date]]),0)</f>
        <v>47</v>
      </c>
      <c r="P155" s="108">
        <f ca="1">IF(tblTEC_TDB_Data[[#This Row],[Âge]]&lt;=30,N155,0)</f>
        <v>0</v>
      </c>
      <c r="Q155" s="108">
        <f ca="1">IF(AND(tblTEC_TDB_Data[[#This Row],[Âge]]&gt;30,tblTEC_TDB_Data[[#This Row],[Âge]]&lt;=60),N155,0)</f>
        <v>0.5</v>
      </c>
      <c r="R155" s="108">
        <f ca="1">IF(AND(tblTEC_TDB_Data[[#This Row],[Âge]]&gt;60,tblTEC_TDB_Data[[#This Row],[Âge]]&lt;=90),N155,0)</f>
        <v>0</v>
      </c>
      <c r="S155" s="108">
        <f ca="1">IF(tblTEC_TDB_Data[[#This Row],[Âge]]&gt;90,N155,0)</f>
        <v>0</v>
      </c>
    </row>
    <row r="156" spans="1:19" x14ac:dyDescent="0.25">
      <c r="A156" s="104">
        <v>155</v>
      </c>
      <c r="B156" s="104" t="s">
        <v>5</v>
      </c>
      <c r="C156" s="1086">
        <v>45493</v>
      </c>
      <c r="D156" s="109" t="s">
        <v>17418</v>
      </c>
      <c r="E156" s="602">
        <v>0.4</v>
      </c>
      <c r="F156" s="102" t="s">
        <v>152</v>
      </c>
      <c r="G156" s="102" t="s">
        <v>9221</v>
      </c>
      <c r="H156" s="102" t="s">
        <v>9221</v>
      </c>
      <c r="I156" s="105">
        <f>IF(tblTEC_TDB_Data[[#This Row],[EstDetruite]],E156,0)</f>
        <v>0</v>
      </c>
      <c r="J156" s="106">
        <f>tblTEC_TDB_Data[[#This Row],[H_Saisies]]-tblTEC_TDB_Data[[#This Row],[H_Détruites]]</f>
        <v>0.4</v>
      </c>
      <c r="K156" s="106">
        <f>IF(tblTEC_TDB_Data[[#This Row],[EstFacturable]]="VRAI",(E156-I156),0)</f>
        <v>0.4</v>
      </c>
      <c r="L156" s="105">
        <f t="shared" si="4"/>
        <v>0</v>
      </c>
      <c r="M156" s="105">
        <f t="shared" si="5"/>
        <v>0</v>
      </c>
      <c r="N156" s="107">
        <f>MAX(tblTEC_TDB_Data[[#This Row],[H_Facturables]]-tblTEC_TDB_Data[[#This Row],[H_Facturées]],0)</f>
        <v>0.4</v>
      </c>
      <c r="O156" s="101">
        <f ca="1">ROUND(INT(NOW()-tblTEC_TDB_Data[[#This Row],[Date]]),0)</f>
        <v>47</v>
      </c>
      <c r="P156" s="108">
        <f ca="1">IF(tblTEC_TDB_Data[[#This Row],[Âge]]&lt;=30,N156,0)</f>
        <v>0</v>
      </c>
      <c r="Q156" s="108">
        <f ca="1">IF(AND(tblTEC_TDB_Data[[#This Row],[Âge]]&gt;30,tblTEC_TDB_Data[[#This Row],[Âge]]&lt;=60),N156,0)</f>
        <v>0.4</v>
      </c>
      <c r="R156" s="108">
        <f ca="1">IF(AND(tblTEC_TDB_Data[[#This Row],[Âge]]&gt;60,tblTEC_TDB_Data[[#This Row],[Âge]]&lt;=90),N156,0)</f>
        <v>0</v>
      </c>
      <c r="S156" s="108">
        <f ca="1">IF(tblTEC_TDB_Data[[#This Row],[Âge]]&gt;90,N156,0)</f>
        <v>0</v>
      </c>
    </row>
    <row r="157" spans="1:19" x14ac:dyDescent="0.25">
      <c r="A157" s="104">
        <v>156</v>
      </c>
      <c r="B157" s="104" t="s">
        <v>5</v>
      </c>
      <c r="C157" s="1086">
        <v>45493</v>
      </c>
      <c r="D157" s="109" t="s">
        <v>17722</v>
      </c>
      <c r="E157" s="602">
        <v>0.75</v>
      </c>
      <c r="F157" s="102" t="s">
        <v>152</v>
      </c>
      <c r="G157" s="102" t="s">
        <v>9221</v>
      </c>
      <c r="H157" s="102" t="s">
        <v>9221</v>
      </c>
      <c r="I157" s="105">
        <f>IF(tblTEC_TDB_Data[[#This Row],[EstDetruite]],E157,0)</f>
        <v>0</v>
      </c>
      <c r="J157" s="106">
        <f>tblTEC_TDB_Data[[#This Row],[H_Saisies]]-tblTEC_TDB_Data[[#This Row],[H_Détruites]]</f>
        <v>0.75</v>
      </c>
      <c r="K157" s="106">
        <f>IF(tblTEC_TDB_Data[[#This Row],[EstFacturable]]="VRAI",(E157-I157),0)</f>
        <v>0.75</v>
      </c>
      <c r="L157" s="105">
        <f t="shared" si="4"/>
        <v>0</v>
      </c>
      <c r="M157" s="105">
        <f t="shared" si="5"/>
        <v>0</v>
      </c>
      <c r="N157" s="107">
        <f>MAX(tblTEC_TDB_Data[[#This Row],[H_Facturables]]-tblTEC_TDB_Data[[#This Row],[H_Facturées]],0)</f>
        <v>0.75</v>
      </c>
      <c r="O157" s="101">
        <f ca="1">ROUND(INT(NOW()-tblTEC_TDB_Data[[#This Row],[Date]]),0)</f>
        <v>47</v>
      </c>
      <c r="P157" s="108">
        <f ca="1">IF(tblTEC_TDB_Data[[#This Row],[Âge]]&lt;=30,N157,0)</f>
        <v>0</v>
      </c>
      <c r="Q157" s="108">
        <f ca="1">IF(AND(tblTEC_TDB_Data[[#This Row],[Âge]]&gt;30,tblTEC_TDB_Data[[#This Row],[Âge]]&lt;=60),N157,0)</f>
        <v>0.75</v>
      </c>
      <c r="R157" s="108">
        <f ca="1">IF(AND(tblTEC_TDB_Data[[#This Row],[Âge]]&gt;60,tblTEC_TDB_Data[[#This Row],[Âge]]&lt;=90),N157,0)</f>
        <v>0</v>
      </c>
      <c r="S157" s="108">
        <f ca="1">IF(tblTEC_TDB_Data[[#This Row],[Âge]]&gt;90,N157,0)</f>
        <v>0</v>
      </c>
    </row>
    <row r="158" spans="1:19" x14ac:dyDescent="0.25">
      <c r="A158" s="104">
        <v>157</v>
      </c>
      <c r="B158" s="104" t="s">
        <v>5</v>
      </c>
      <c r="C158" s="1086">
        <v>45493</v>
      </c>
      <c r="D158" s="109" t="s">
        <v>18488</v>
      </c>
      <c r="E158" s="602">
        <v>0.5</v>
      </c>
      <c r="F158" s="102" t="s">
        <v>152</v>
      </c>
      <c r="G158" s="102" t="s">
        <v>9221</v>
      </c>
      <c r="H158" s="102" t="s">
        <v>9221</v>
      </c>
      <c r="I158" s="105">
        <f>IF(tblTEC_TDB_Data[[#This Row],[EstDetruite]],E158,0)</f>
        <v>0</v>
      </c>
      <c r="J158" s="106">
        <f>tblTEC_TDB_Data[[#This Row],[H_Saisies]]-tblTEC_TDB_Data[[#This Row],[H_Détruites]]</f>
        <v>0.5</v>
      </c>
      <c r="K158" s="106">
        <f>IF(tblTEC_TDB_Data[[#This Row],[EstFacturable]]="VRAI",(E158-I158),0)</f>
        <v>0.5</v>
      </c>
      <c r="L158" s="105">
        <f t="shared" si="4"/>
        <v>0</v>
      </c>
      <c r="M158" s="105">
        <f t="shared" si="5"/>
        <v>0</v>
      </c>
      <c r="N158" s="107">
        <f>MAX(tblTEC_TDB_Data[[#This Row],[H_Facturables]]-tblTEC_TDB_Data[[#This Row],[H_Facturées]],0)</f>
        <v>0.5</v>
      </c>
      <c r="O158" s="101">
        <f ca="1">ROUND(INT(NOW()-tblTEC_TDB_Data[[#This Row],[Date]]),0)</f>
        <v>47</v>
      </c>
      <c r="P158" s="108">
        <f ca="1">IF(tblTEC_TDB_Data[[#This Row],[Âge]]&lt;=30,N158,0)</f>
        <v>0</v>
      </c>
      <c r="Q158" s="108">
        <f ca="1">IF(AND(tblTEC_TDB_Data[[#This Row],[Âge]]&gt;30,tblTEC_TDB_Data[[#This Row],[Âge]]&lt;=60),N158,0)</f>
        <v>0.5</v>
      </c>
      <c r="R158" s="108">
        <f ca="1">IF(AND(tblTEC_TDB_Data[[#This Row],[Âge]]&gt;60,tblTEC_TDB_Data[[#This Row],[Âge]]&lt;=90),N158,0)</f>
        <v>0</v>
      </c>
      <c r="S158" s="108">
        <f ca="1">IF(tblTEC_TDB_Data[[#This Row],[Âge]]&gt;90,N158,0)</f>
        <v>0</v>
      </c>
    </row>
    <row r="159" spans="1:19" x14ac:dyDescent="0.25">
      <c r="A159" s="104">
        <v>158</v>
      </c>
      <c r="B159" s="104" t="s">
        <v>5</v>
      </c>
      <c r="C159" s="1086">
        <v>45493</v>
      </c>
      <c r="D159" s="109" t="s">
        <v>13761</v>
      </c>
      <c r="E159" s="602">
        <v>0.5</v>
      </c>
      <c r="F159" s="102" t="s">
        <v>152</v>
      </c>
      <c r="G159" s="102" t="s">
        <v>9221</v>
      </c>
      <c r="H159" s="102" t="s">
        <v>9221</v>
      </c>
      <c r="I159" s="105">
        <f>IF(tblTEC_TDB_Data[[#This Row],[EstDetruite]],E159,0)</f>
        <v>0</v>
      </c>
      <c r="J159" s="106">
        <f>tblTEC_TDB_Data[[#This Row],[H_Saisies]]-tblTEC_TDB_Data[[#This Row],[H_Détruites]]</f>
        <v>0.5</v>
      </c>
      <c r="K159" s="106">
        <f>IF(tblTEC_TDB_Data[[#This Row],[EstFacturable]]="VRAI",(E159-I159),0)</f>
        <v>0.5</v>
      </c>
      <c r="L159" s="105">
        <f t="shared" si="4"/>
        <v>0</v>
      </c>
      <c r="M159" s="105">
        <f t="shared" si="5"/>
        <v>0</v>
      </c>
      <c r="N159" s="107">
        <f>MAX(tblTEC_TDB_Data[[#This Row],[H_Facturables]]-tblTEC_TDB_Data[[#This Row],[H_Facturées]],0)</f>
        <v>0.5</v>
      </c>
      <c r="O159" s="101">
        <f ca="1">ROUND(INT(NOW()-tblTEC_TDB_Data[[#This Row],[Date]]),0)</f>
        <v>47</v>
      </c>
      <c r="P159" s="108">
        <f ca="1">IF(tblTEC_TDB_Data[[#This Row],[Âge]]&lt;=30,N159,0)</f>
        <v>0</v>
      </c>
      <c r="Q159" s="108">
        <f ca="1">IF(AND(tblTEC_TDB_Data[[#This Row],[Âge]]&gt;30,tblTEC_TDB_Data[[#This Row],[Âge]]&lt;=60),N159,0)</f>
        <v>0.5</v>
      </c>
      <c r="R159" s="108">
        <f ca="1">IF(AND(tblTEC_TDB_Data[[#This Row],[Âge]]&gt;60,tblTEC_TDB_Data[[#This Row],[Âge]]&lt;=90),N159,0)</f>
        <v>0</v>
      </c>
      <c r="S159" s="108">
        <f ca="1">IF(tblTEC_TDB_Data[[#This Row],[Âge]]&gt;90,N159,0)</f>
        <v>0</v>
      </c>
    </row>
    <row r="160" spans="1:19" x14ac:dyDescent="0.25">
      <c r="A160" s="104">
        <v>159</v>
      </c>
      <c r="B160" s="104" t="s">
        <v>5</v>
      </c>
      <c r="C160" s="1086">
        <v>45494</v>
      </c>
      <c r="D160" s="109" t="s">
        <v>19406</v>
      </c>
      <c r="E160" s="602">
        <v>0.4</v>
      </c>
      <c r="F160" s="102" t="s">
        <v>152</v>
      </c>
      <c r="G160" s="102" t="s">
        <v>9221</v>
      </c>
      <c r="H160" s="102" t="s">
        <v>9221</v>
      </c>
      <c r="I160" s="105">
        <f>IF(tblTEC_TDB_Data[[#This Row],[EstDetruite]],E160,0)</f>
        <v>0</v>
      </c>
      <c r="J160" s="106">
        <f>tblTEC_TDB_Data[[#This Row],[H_Saisies]]-tblTEC_TDB_Data[[#This Row],[H_Détruites]]</f>
        <v>0.4</v>
      </c>
      <c r="K160" s="106">
        <f>IF(tblTEC_TDB_Data[[#This Row],[EstFacturable]]="VRAI",(E160-I160),0)</f>
        <v>0.4</v>
      </c>
      <c r="L160" s="105">
        <f t="shared" si="4"/>
        <v>0</v>
      </c>
      <c r="M160" s="105">
        <f t="shared" si="5"/>
        <v>0</v>
      </c>
      <c r="N160" s="107">
        <f>MAX(tblTEC_TDB_Data[[#This Row],[H_Facturables]]-tblTEC_TDB_Data[[#This Row],[H_Facturées]],0)</f>
        <v>0.4</v>
      </c>
      <c r="O160" s="101">
        <f ca="1">ROUND(INT(NOW()-tblTEC_TDB_Data[[#This Row],[Date]]),0)</f>
        <v>46</v>
      </c>
      <c r="P160" s="108">
        <f ca="1">IF(tblTEC_TDB_Data[[#This Row],[Âge]]&lt;=30,N160,0)</f>
        <v>0</v>
      </c>
      <c r="Q160" s="108">
        <f ca="1">IF(AND(tblTEC_TDB_Data[[#This Row],[Âge]]&gt;30,tblTEC_TDB_Data[[#This Row],[Âge]]&lt;=60),N160,0)</f>
        <v>0.4</v>
      </c>
      <c r="R160" s="108">
        <f ca="1">IF(AND(tblTEC_TDB_Data[[#This Row],[Âge]]&gt;60,tblTEC_TDB_Data[[#This Row],[Âge]]&lt;=90),N160,0)</f>
        <v>0</v>
      </c>
      <c r="S160" s="108">
        <f ca="1">IF(tblTEC_TDB_Data[[#This Row],[Âge]]&gt;90,N160,0)</f>
        <v>0</v>
      </c>
    </row>
    <row r="161" spans="1:19" x14ac:dyDescent="0.25">
      <c r="A161" s="104">
        <v>160</v>
      </c>
      <c r="B161" s="104" t="s">
        <v>5</v>
      </c>
      <c r="C161" s="1086">
        <v>45494</v>
      </c>
      <c r="D161" s="109" t="s">
        <v>19683</v>
      </c>
      <c r="E161" s="602">
        <v>0.5</v>
      </c>
      <c r="F161" s="102" t="s">
        <v>152</v>
      </c>
      <c r="G161" s="102" t="s">
        <v>9221</v>
      </c>
      <c r="H161" s="102" t="s">
        <v>152</v>
      </c>
      <c r="I161" s="105">
        <f>IF(tblTEC_TDB_Data[[#This Row],[EstDetruite]],E161,0)</f>
        <v>0.5</v>
      </c>
      <c r="J161" s="106">
        <f>tblTEC_TDB_Data[[#This Row],[H_Saisies]]-tblTEC_TDB_Data[[#This Row],[H_Détruites]]</f>
        <v>0</v>
      </c>
      <c r="K161" s="106">
        <f>IF(tblTEC_TDB_Data[[#This Row],[EstFacturable]]="VRAI",(E161-I161),0)</f>
        <v>0</v>
      </c>
      <c r="L161" s="105">
        <f t="shared" si="4"/>
        <v>0</v>
      </c>
      <c r="M161" s="105">
        <f t="shared" si="5"/>
        <v>0</v>
      </c>
      <c r="N161" s="107">
        <f>MAX(tblTEC_TDB_Data[[#This Row],[H_Facturables]]-tblTEC_TDB_Data[[#This Row],[H_Facturées]],0)</f>
        <v>0</v>
      </c>
      <c r="O161" s="101">
        <f ca="1">ROUND(INT(NOW()-tblTEC_TDB_Data[[#This Row],[Date]]),0)</f>
        <v>46</v>
      </c>
      <c r="P161" s="108">
        <f ca="1">IF(tblTEC_TDB_Data[[#This Row],[Âge]]&lt;=30,N161,0)</f>
        <v>0</v>
      </c>
      <c r="Q161" s="108">
        <f ca="1">IF(AND(tblTEC_TDB_Data[[#This Row],[Âge]]&gt;30,tblTEC_TDB_Data[[#This Row],[Âge]]&lt;=60),N161,0)</f>
        <v>0</v>
      </c>
      <c r="R161" s="108">
        <f ca="1">IF(AND(tblTEC_TDB_Data[[#This Row],[Âge]]&gt;60,tblTEC_TDB_Data[[#This Row],[Âge]]&lt;=90),N161,0)</f>
        <v>0</v>
      </c>
      <c r="S161" s="108">
        <f ca="1">IF(tblTEC_TDB_Data[[#This Row],[Âge]]&gt;90,N161,0)</f>
        <v>0</v>
      </c>
    </row>
    <row r="162" spans="1:19" x14ac:dyDescent="0.25">
      <c r="A162" s="104">
        <v>161</v>
      </c>
      <c r="B162" s="104" t="s">
        <v>5</v>
      </c>
      <c r="C162" s="1086">
        <v>45494</v>
      </c>
      <c r="D162" s="109" t="s">
        <v>15604</v>
      </c>
      <c r="E162" s="602">
        <v>0.5</v>
      </c>
      <c r="F162" s="102" t="s">
        <v>152</v>
      </c>
      <c r="G162" s="102" t="s">
        <v>9221</v>
      </c>
      <c r="H162" s="102" t="s">
        <v>9221</v>
      </c>
      <c r="I162" s="105">
        <f>IF(tblTEC_TDB_Data[[#This Row],[EstDetruite]],E162,0)</f>
        <v>0</v>
      </c>
      <c r="J162" s="106">
        <f>tblTEC_TDB_Data[[#This Row],[H_Saisies]]-tblTEC_TDB_Data[[#This Row],[H_Détruites]]</f>
        <v>0.5</v>
      </c>
      <c r="K162" s="106">
        <f>IF(tblTEC_TDB_Data[[#This Row],[EstFacturable]]="VRAI",(E162-I162),0)</f>
        <v>0.5</v>
      </c>
      <c r="L162" s="105">
        <f t="shared" si="4"/>
        <v>0</v>
      </c>
      <c r="M162" s="105">
        <f t="shared" si="5"/>
        <v>0</v>
      </c>
      <c r="N162" s="107">
        <f>MAX(tblTEC_TDB_Data[[#This Row],[H_Facturables]]-tblTEC_TDB_Data[[#This Row],[H_Facturées]],0)</f>
        <v>0.5</v>
      </c>
      <c r="O162" s="101">
        <f ca="1">ROUND(INT(NOW()-tblTEC_TDB_Data[[#This Row],[Date]]),0)</f>
        <v>46</v>
      </c>
      <c r="P162" s="108">
        <f ca="1">IF(tblTEC_TDB_Data[[#This Row],[Âge]]&lt;=30,N162,0)</f>
        <v>0</v>
      </c>
      <c r="Q162" s="108">
        <f ca="1">IF(AND(tblTEC_TDB_Data[[#This Row],[Âge]]&gt;30,tblTEC_TDB_Data[[#This Row],[Âge]]&lt;=60),N162,0)</f>
        <v>0.5</v>
      </c>
      <c r="R162" s="108">
        <f ca="1">IF(AND(tblTEC_TDB_Data[[#This Row],[Âge]]&gt;60,tblTEC_TDB_Data[[#This Row],[Âge]]&lt;=90),N162,0)</f>
        <v>0</v>
      </c>
      <c r="S162" s="108">
        <f ca="1">IF(tblTEC_TDB_Data[[#This Row],[Âge]]&gt;90,N162,0)</f>
        <v>0</v>
      </c>
    </row>
    <row r="163" spans="1:19" x14ac:dyDescent="0.25">
      <c r="A163" s="104">
        <v>162</v>
      </c>
      <c r="B163" s="104" t="s">
        <v>5</v>
      </c>
      <c r="C163" s="1086">
        <v>45495</v>
      </c>
      <c r="D163" s="109" t="s">
        <v>17418</v>
      </c>
      <c r="E163" s="602">
        <v>3.5</v>
      </c>
      <c r="F163" s="102" t="s">
        <v>152</v>
      </c>
      <c r="G163" s="102" t="s">
        <v>9221</v>
      </c>
      <c r="H163" s="102" t="s">
        <v>9221</v>
      </c>
      <c r="I163" s="105">
        <f>IF(tblTEC_TDB_Data[[#This Row],[EstDetruite]],E163,0)</f>
        <v>0</v>
      </c>
      <c r="J163" s="106">
        <f>tblTEC_TDB_Data[[#This Row],[H_Saisies]]-tblTEC_TDB_Data[[#This Row],[H_Détruites]]</f>
        <v>3.5</v>
      </c>
      <c r="K163" s="106">
        <f>IF(tblTEC_TDB_Data[[#This Row],[EstFacturable]]="VRAI",(E163-I163),0)</f>
        <v>3.5</v>
      </c>
      <c r="L163" s="105">
        <f t="shared" si="4"/>
        <v>0</v>
      </c>
      <c r="M163" s="105">
        <f t="shared" si="5"/>
        <v>0</v>
      </c>
      <c r="N163" s="107">
        <f>MAX(tblTEC_TDB_Data[[#This Row],[H_Facturables]]-tblTEC_TDB_Data[[#This Row],[H_Facturées]],0)</f>
        <v>3.5</v>
      </c>
      <c r="O163" s="101">
        <f ca="1">ROUND(INT(NOW()-tblTEC_TDB_Data[[#This Row],[Date]]),0)</f>
        <v>45</v>
      </c>
      <c r="P163" s="108">
        <f ca="1">IF(tblTEC_TDB_Data[[#This Row],[Âge]]&lt;=30,N163,0)</f>
        <v>0</v>
      </c>
      <c r="Q163" s="108">
        <f ca="1">IF(AND(tblTEC_TDB_Data[[#This Row],[Âge]]&gt;30,tblTEC_TDB_Data[[#This Row],[Âge]]&lt;=60),N163,0)</f>
        <v>3.5</v>
      </c>
      <c r="R163" s="108">
        <f ca="1">IF(AND(tblTEC_TDB_Data[[#This Row],[Âge]]&gt;60,tblTEC_TDB_Data[[#This Row],[Âge]]&lt;=90),N163,0)</f>
        <v>0</v>
      </c>
      <c r="S163" s="108">
        <f ca="1">IF(tblTEC_TDB_Data[[#This Row],[Âge]]&gt;90,N163,0)</f>
        <v>0</v>
      </c>
    </row>
    <row r="164" spans="1:19" x14ac:dyDescent="0.25">
      <c r="A164" s="104">
        <v>163</v>
      </c>
      <c r="B164" s="104" t="s">
        <v>5</v>
      </c>
      <c r="C164" s="1086">
        <v>45495</v>
      </c>
      <c r="D164" s="109" t="s">
        <v>18606</v>
      </c>
      <c r="E164" s="602">
        <v>0.5</v>
      </c>
      <c r="F164" s="102" t="s">
        <v>152</v>
      </c>
      <c r="G164" s="102" t="s">
        <v>152</v>
      </c>
      <c r="H164" s="102" t="s">
        <v>9221</v>
      </c>
      <c r="I164" s="105">
        <f>IF(tblTEC_TDB_Data[[#This Row],[EstDetruite]],E164,0)</f>
        <v>0</v>
      </c>
      <c r="J164" s="106">
        <f>tblTEC_TDB_Data[[#This Row],[H_Saisies]]-tblTEC_TDB_Data[[#This Row],[H_Détruites]]</f>
        <v>0.5</v>
      </c>
      <c r="K164" s="106">
        <f>IF(tblTEC_TDB_Data[[#This Row],[EstFacturable]]="VRAI",(E164-I164),0)</f>
        <v>0.5</v>
      </c>
      <c r="L164" s="105">
        <f t="shared" si="4"/>
        <v>0</v>
      </c>
      <c r="M164" s="105">
        <f t="shared" si="5"/>
        <v>0.5</v>
      </c>
      <c r="N164" s="107">
        <f>MAX(tblTEC_TDB_Data[[#This Row],[H_Facturables]]-tblTEC_TDB_Data[[#This Row],[H_Facturées]],0)</f>
        <v>0</v>
      </c>
      <c r="O164" s="101">
        <f ca="1">ROUND(INT(NOW()-tblTEC_TDB_Data[[#This Row],[Date]]),0)</f>
        <v>45</v>
      </c>
      <c r="P164" s="108">
        <f ca="1">IF(tblTEC_TDB_Data[[#This Row],[Âge]]&lt;=30,N164,0)</f>
        <v>0</v>
      </c>
      <c r="Q164" s="108">
        <f ca="1">IF(AND(tblTEC_TDB_Data[[#This Row],[Âge]]&gt;30,tblTEC_TDB_Data[[#This Row],[Âge]]&lt;=60),N164,0)</f>
        <v>0</v>
      </c>
      <c r="R164" s="108">
        <f ca="1">IF(AND(tblTEC_TDB_Data[[#This Row],[Âge]]&gt;60,tblTEC_TDB_Data[[#This Row],[Âge]]&lt;=90),N164,0)</f>
        <v>0</v>
      </c>
      <c r="S164" s="108">
        <f ca="1">IF(tblTEC_TDB_Data[[#This Row],[Âge]]&gt;90,N164,0)</f>
        <v>0</v>
      </c>
    </row>
    <row r="165" spans="1:19" x14ac:dyDescent="0.25">
      <c r="A165" s="104">
        <v>164</v>
      </c>
      <c r="B165" s="104" t="s">
        <v>5</v>
      </c>
      <c r="C165" s="1086">
        <v>45495</v>
      </c>
      <c r="D165" s="109" t="s">
        <v>14080</v>
      </c>
      <c r="E165" s="602">
        <v>0.4</v>
      </c>
      <c r="F165" s="102" t="s">
        <v>152</v>
      </c>
      <c r="G165" s="102" t="s">
        <v>9221</v>
      </c>
      <c r="H165" s="102" t="s">
        <v>9221</v>
      </c>
      <c r="I165" s="105">
        <f>IF(tblTEC_TDB_Data[[#This Row],[EstDetruite]],E165,0)</f>
        <v>0</v>
      </c>
      <c r="J165" s="106">
        <f>tblTEC_TDB_Data[[#This Row],[H_Saisies]]-tblTEC_TDB_Data[[#This Row],[H_Détruites]]</f>
        <v>0.4</v>
      </c>
      <c r="K165" s="106">
        <f>IF(tblTEC_TDB_Data[[#This Row],[EstFacturable]]="VRAI",(E165-I165),0)</f>
        <v>0.4</v>
      </c>
      <c r="L165" s="105">
        <f t="shared" si="4"/>
        <v>0</v>
      </c>
      <c r="M165" s="105">
        <f t="shared" si="5"/>
        <v>0</v>
      </c>
      <c r="N165" s="107">
        <f>MAX(tblTEC_TDB_Data[[#This Row],[H_Facturables]]-tblTEC_TDB_Data[[#This Row],[H_Facturées]],0)</f>
        <v>0.4</v>
      </c>
      <c r="O165" s="101">
        <f ca="1">ROUND(INT(NOW()-tblTEC_TDB_Data[[#This Row],[Date]]),0)</f>
        <v>45</v>
      </c>
      <c r="P165" s="108">
        <f ca="1">IF(tblTEC_TDB_Data[[#This Row],[Âge]]&lt;=30,N165,0)</f>
        <v>0</v>
      </c>
      <c r="Q165" s="108">
        <f ca="1">IF(AND(tblTEC_TDB_Data[[#This Row],[Âge]]&gt;30,tblTEC_TDB_Data[[#This Row],[Âge]]&lt;=60),N165,0)</f>
        <v>0.4</v>
      </c>
      <c r="R165" s="108">
        <f ca="1">IF(AND(tblTEC_TDB_Data[[#This Row],[Âge]]&gt;60,tblTEC_TDB_Data[[#This Row],[Âge]]&lt;=90),N165,0)</f>
        <v>0</v>
      </c>
      <c r="S165" s="108">
        <f ca="1">IF(tblTEC_TDB_Data[[#This Row],[Âge]]&gt;90,N165,0)</f>
        <v>0</v>
      </c>
    </row>
    <row r="166" spans="1:19" x14ac:dyDescent="0.25">
      <c r="A166" s="104">
        <v>165</v>
      </c>
      <c r="B166" s="104" t="s">
        <v>5</v>
      </c>
      <c r="C166" s="1086">
        <v>45496</v>
      </c>
      <c r="D166" s="109" t="s">
        <v>19406</v>
      </c>
      <c r="E166" s="602">
        <v>0.5</v>
      </c>
      <c r="F166" s="102" t="s">
        <v>152</v>
      </c>
      <c r="G166" s="102" t="s">
        <v>9221</v>
      </c>
      <c r="H166" s="102" t="s">
        <v>9221</v>
      </c>
      <c r="I166" s="105">
        <f>IF(tblTEC_TDB_Data[[#This Row],[EstDetruite]],E166,0)</f>
        <v>0</v>
      </c>
      <c r="J166" s="106">
        <f>tblTEC_TDB_Data[[#This Row],[H_Saisies]]-tblTEC_TDB_Data[[#This Row],[H_Détruites]]</f>
        <v>0.5</v>
      </c>
      <c r="K166" s="106">
        <f>IF(tblTEC_TDB_Data[[#This Row],[EstFacturable]]="VRAI",(E166-I166),0)</f>
        <v>0.5</v>
      </c>
      <c r="L166" s="105">
        <f t="shared" si="4"/>
        <v>0</v>
      </c>
      <c r="M166" s="105">
        <f t="shared" si="5"/>
        <v>0</v>
      </c>
      <c r="N166" s="107">
        <f>MAX(tblTEC_TDB_Data[[#This Row],[H_Facturables]]-tblTEC_TDB_Data[[#This Row],[H_Facturées]],0)</f>
        <v>0.5</v>
      </c>
      <c r="O166" s="101">
        <f ca="1">ROUND(INT(NOW()-tblTEC_TDB_Data[[#This Row],[Date]]),0)</f>
        <v>44</v>
      </c>
      <c r="P166" s="108">
        <f ca="1">IF(tblTEC_TDB_Data[[#This Row],[Âge]]&lt;=30,N166,0)</f>
        <v>0</v>
      </c>
      <c r="Q166" s="108">
        <f ca="1">IF(AND(tblTEC_TDB_Data[[#This Row],[Âge]]&gt;30,tblTEC_TDB_Data[[#This Row],[Âge]]&lt;=60),N166,0)</f>
        <v>0.5</v>
      </c>
      <c r="R166" s="108">
        <f ca="1">IF(AND(tblTEC_TDB_Data[[#This Row],[Âge]]&gt;60,tblTEC_TDB_Data[[#This Row],[Âge]]&lt;=90),N166,0)</f>
        <v>0</v>
      </c>
      <c r="S166" s="108">
        <f ca="1">IF(tblTEC_TDB_Data[[#This Row],[Âge]]&gt;90,N166,0)</f>
        <v>0</v>
      </c>
    </row>
    <row r="167" spans="1:19" x14ac:dyDescent="0.25">
      <c r="A167" s="104">
        <v>166</v>
      </c>
      <c r="B167" s="104" t="s">
        <v>5</v>
      </c>
      <c r="C167" s="1086">
        <v>45496</v>
      </c>
      <c r="D167" s="109" t="s">
        <v>16217</v>
      </c>
      <c r="E167" s="602">
        <v>0.5</v>
      </c>
      <c r="F167" s="102" t="s">
        <v>152</v>
      </c>
      <c r="G167" s="102" t="s">
        <v>9221</v>
      </c>
      <c r="H167" s="102" t="s">
        <v>9221</v>
      </c>
      <c r="I167" s="105">
        <f>IF(tblTEC_TDB_Data[[#This Row],[EstDetruite]],E167,0)</f>
        <v>0</v>
      </c>
      <c r="J167" s="106">
        <f>tblTEC_TDB_Data[[#This Row],[H_Saisies]]-tblTEC_TDB_Data[[#This Row],[H_Détruites]]</f>
        <v>0.5</v>
      </c>
      <c r="K167" s="106">
        <f>IF(tblTEC_TDB_Data[[#This Row],[EstFacturable]]="VRAI",(E167-I167),0)</f>
        <v>0.5</v>
      </c>
      <c r="L167" s="105">
        <f t="shared" si="4"/>
        <v>0</v>
      </c>
      <c r="M167" s="105">
        <f t="shared" si="5"/>
        <v>0</v>
      </c>
      <c r="N167" s="107">
        <f>MAX(tblTEC_TDB_Data[[#This Row],[H_Facturables]]-tblTEC_TDB_Data[[#This Row],[H_Facturées]],0)</f>
        <v>0.5</v>
      </c>
      <c r="O167" s="101">
        <f ca="1">ROUND(INT(NOW()-tblTEC_TDB_Data[[#This Row],[Date]]),0)</f>
        <v>44</v>
      </c>
      <c r="P167" s="108">
        <f ca="1">IF(tblTEC_TDB_Data[[#This Row],[Âge]]&lt;=30,N167,0)</f>
        <v>0</v>
      </c>
      <c r="Q167" s="108">
        <f ca="1">IF(AND(tblTEC_TDB_Data[[#This Row],[Âge]]&gt;30,tblTEC_TDB_Data[[#This Row],[Âge]]&lt;=60),N167,0)</f>
        <v>0.5</v>
      </c>
      <c r="R167" s="108">
        <f ca="1">IF(AND(tblTEC_TDB_Data[[#This Row],[Âge]]&gt;60,tblTEC_TDB_Data[[#This Row],[Âge]]&lt;=90),N167,0)</f>
        <v>0</v>
      </c>
      <c r="S167" s="108">
        <f ca="1">IF(tblTEC_TDB_Data[[#This Row],[Âge]]&gt;90,N167,0)</f>
        <v>0</v>
      </c>
    </row>
    <row r="168" spans="1:19" x14ac:dyDescent="0.25">
      <c r="A168" s="104">
        <v>167</v>
      </c>
      <c r="B168" s="104" t="s">
        <v>5</v>
      </c>
      <c r="C168" s="1086">
        <v>45496</v>
      </c>
      <c r="D168" s="109" t="s">
        <v>17722</v>
      </c>
      <c r="E168" s="602">
        <v>1</v>
      </c>
      <c r="F168" s="102" t="s">
        <v>152</v>
      </c>
      <c r="G168" s="102" t="s">
        <v>9221</v>
      </c>
      <c r="H168" s="102" t="s">
        <v>9221</v>
      </c>
      <c r="I168" s="105">
        <f>IF(tblTEC_TDB_Data[[#This Row],[EstDetruite]],E168,0)</f>
        <v>0</v>
      </c>
      <c r="J168" s="106">
        <f>tblTEC_TDB_Data[[#This Row],[H_Saisies]]-tblTEC_TDB_Data[[#This Row],[H_Détruites]]</f>
        <v>1</v>
      </c>
      <c r="K168" s="106">
        <f>IF(tblTEC_TDB_Data[[#This Row],[EstFacturable]]="VRAI",(E168-I168),0)</f>
        <v>1</v>
      </c>
      <c r="L168" s="105">
        <f t="shared" si="4"/>
        <v>0</v>
      </c>
      <c r="M168" s="105">
        <f t="shared" si="5"/>
        <v>0</v>
      </c>
      <c r="N168" s="107">
        <f>MAX(tblTEC_TDB_Data[[#This Row],[H_Facturables]]-tblTEC_TDB_Data[[#This Row],[H_Facturées]],0)</f>
        <v>1</v>
      </c>
      <c r="O168" s="101">
        <f ca="1">ROUND(INT(NOW()-tblTEC_TDB_Data[[#This Row],[Date]]),0)</f>
        <v>44</v>
      </c>
      <c r="P168" s="108">
        <f ca="1">IF(tblTEC_TDB_Data[[#This Row],[Âge]]&lt;=30,N168,0)</f>
        <v>0</v>
      </c>
      <c r="Q168" s="108">
        <f ca="1">IF(AND(tblTEC_TDB_Data[[#This Row],[Âge]]&gt;30,tblTEC_TDB_Data[[#This Row],[Âge]]&lt;=60),N168,0)</f>
        <v>1</v>
      </c>
      <c r="R168" s="108">
        <f ca="1">IF(AND(tblTEC_TDB_Data[[#This Row],[Âge]]&gt;60,tblTEC_TDB_Data[[#This Row],[Âge]]&lt;=90),N168,0)</f>
        <v>0</v>
      </c>
      <c r="S168" s="108">
        <f ca="1">IF(tblTEC_TDB_Data[[#This Row],[Âge]]&gt;90,N168,0)</f>
        <v>0</v>
      </c>
    </row>
    <row r="169" spans="1:19" x14ac:dyDescent="0.25">
      <c r="A169" s="104">
        <v>168</v>
      </c>
      <c r="B169" s="104" t="s">
        <v>5</v>
      </c>
      <c r="C169" s="1086">
        <v>45496</v>
      </c>
      <c r="D169" s="109" t="s">
        <v>19818</v>
      </c>
      <c r="E169" s="602">
        <v>0.25</v>
      </c>
      <c r="F169" s="102" t="s">
        <v>152</v>
      </c>
      <c r="G169" s="102" t="s">
        <v>9221</v>
      </c>
      <c r="H169" s="102" t="s">
        <v>9221</v>
      </c>
      <c r="I169" s="105">
        <f>IF(tblTEC_TDB_Data[[#This Row],[EstDetruite]],E169,0)</f>
        <v>0</v>
      </c>
      <c r="J169" s="106">
        <f>tblTEC_TDB_Data[[#This Row],[H_Saisies]]-tblTEC_TDB_Data[[#This Row],[H_Détruites]]</f>
        <v>0.25</v>
      </c>
      <c r="K169" s="106">
        <f>IF(tblTEC_TDB_Data[[#This Row],[EstFacturable]]="VRAI",(E169-I169),0)</f>
        <v>0.25</v>
      </c>
      <c r="L169" s="105">
        <f t="shared" si="4"/>
        <v>0</v>
      </c>
      <c r="M169" s="105">
        <f t="shared" si="5"/>
        <v>0</v>
      </c>
      <c r="N169" s="107">
        <f>MAX(tblTEC_TDB_Data[[#This Row],[H_Facturables]]-tblTEC_TDB_Data[[#This Row],[H_Facturées]],0)</f>
        <v>0.25</v>
      </c>
      <c r="O169" s="101">
        <f ca="1">ROUND(INT(NOW()-tblTEC_TDB_Data[[#This Row],[Date]]),0)</f>
        <v>44</v>
      </c>
      <c r="P169" s="108">
        <f ca="1">IF(tblTEC_TDB_Data[[#This Row],[Âge]]&lt;=30,N169,0)</f>
        <v>0</v>
      </c>
      <c r="Q169" s="108">
        <f ca="1">IF(AND(tblTEC_TDB_Data[[#This Row],[Âge]]&gt;30,tblTEC_TDB_Data[[#This Row],[Âge]]&lt;=60),N169,0)</f>
        <v>0.25</v>
      </c>
      <c r="R169" s="108">
        <f ca="1">IF(AND(tblTEC_TDB_Data[[#This Row],[Âge]]&gt;60,tblTEC_TDB_Data[[#This Row],[Âge]]&lt;=90),N169,0)</f>
        <v>0</v>
      </c>
      <c r="S169" s="108">
        <f ca="1">IF(tblTEC_TDB_Data[[#This Row],[Âge]]&gt;90,N169,0)</f>
        <v>0</v>
      </c>
    </row>
    <row r="170" spans="1:19" x14ac:dyDescent="0.25">
      <c r="A170" s="104">
        <v>169</v>
      </c>
      <c r="B170" s="104" t="s">
        <v>5</v>
      </c>
      <c r="C170" s="1086">
        <v>45496</v>
      </c>
      <c r="D170" s="109" t="s">
        <v>18606</v>
      </c>
      <c r="E170" s="602">
        <v>2</v>
      </c>
      <c r="F170" s="102" t="s">
        <v>152</v>
      </c>
      <c r="G170" s="102" t="s">
        <v>152</v>
      </c>
      <c r="H170" s="102" t="s">
        <v>9221</v>
      </c>
      <c r="I170" s="105">
        <f>IF(tblTEC_TDB_Data[[#This Row],[EstDetruite]],E170,0)</f>
        <v>0</v>
      </c>
      <c r="J170" s="106">
        <f>tblTEC_TDB_Data[[#This Row],[H_Saisies]]-tblTEC_TDB_Data[[#This Row],[H_Détruites]]</f>
        <v>2</v>
      </c>
      <c r="K170" s="106">
        <f>IF(tblTEC_TDB_Data[[#This Row],[EstFacturable]]="VRAI",(E170-I170),0)</f>
        <v>2</v>
      </c>
      <c r="L170" s="105">
        <f t="shared" si="4"/>
        <v>0</v>
      </c>
      <c r="M170" s="105">
        <f t="shared" si="5"/>
        <v>2</v>
      </c>
      <c r="N170" s="107">
        <f>MAX(tblTEC_TDB_Data[[#This Row],[H_Facturables]]-tblTEC_TDB_Data[[#This Row],[H_Facturées]],0)</f>
        <v>0</v>
      </c>
      <c r="O170" s="101">
        <f ca="1">ROUND(INT(NOW()-tblTEC_TDB_Data[[#This Row],[Date]]),0)</f>
        <v>44</v>
      </c>
      <c r="P170" s="108">
        <f ca="1">IF(tblTEC_TDB_Data[[#This Row],[Âge]]&lt;=30,N170,0)</f>
        <v>0</v>
      </c>
      <c r="Q170" s="108">
        <f ca="1">IF(AND(tblTEC_TDB_Data[[#This Row],[Âge]]&gt;30,tblTEC_TDB_Data[[#This Row],[Âge]]&lt;=60),N170,0)</f>
        <v>0</v>
      </c>
      <c r="R170" s="108">
        <f ca="1">IF(AND(tblTEC_TDB_Data[[#This Row],[Âge]]&gt;60,tblTEC_TDB_Data[[#This Row],[Âge]]&lt;=90),N170,0)</f>
        <v>0</v>
      </c>
      <c r="S170" s="108">
        <f ca="1">IF(tblTEC_TDB_Data[[#This Row],[Âge]]&gt;90,N170,0)</f>
        <v>0</v>
      </c>
    </row>
    <row r="171" spans="1:19" x14ac:dyDescent="0.25">
      <c r="A171" s="104">
        <v>170</v>
      </c>
      <c r="B171" s="104" t="s">
        <v>5</v>
      </c>
      <c r="C171" s="1086">
        <v>45497</v>
      </c>
      <c r="D171" s="109" t="s">
        <v>19683</v>
      </c>
      <c r="E171" s="602">
        <v>0.5</v>
      </c>
      <c r="F171" s="102" t="s">
        <v>152</v>
      </c>
      <c r="G171" s="102" t="s">
        <v>9221</v>
      </c>
      <c r="H171" s="102" t="s">
        <v>152</v>
      </c>
      <c r="I171" s="105">
        <f>IF(tblTEC_TDB_Data[[#This Row],[EstDetruite]],E171,0)</f>
        <v>0.5</v>
      </c>
      <c r="J171" s="106">
        <f>tblTEC_TDB_Data[[#This Row],[H_Saisies]]-tblTEC_TDB_Data[[#This Row],[H_Détruites]]</f>
        <v>0</v>
      </c>
      <c r="K171" s="106">
        <f>IF(tblTEC_TDB_Data[[#This Row],[EstFacturable]]="VRAI",(E171-I171),0)</f>
        <v>0</v>
      </c>
      <c r="L171" s="105">
        <f t="shared" si="4"/>
        <v>0</v>
      </c>
      <c r="M171" s="105">
        <f t="shared" si="5"/>
        <v>0</v>
      </c>
      <c r="N171" s="107">
        <f>MAX(tblTEC_TDB_Data[[#This Row],[H_Facturables]]-tblTEC_TDB_Data[[#This Row],[H_Facturées]],0)</f>
        <v>0</v>
      </c>
      <c r="O171" s="101">
        <f ca="1">ROUND(INT(NOW()-tblTEC_TDB_Data[[#This Row],[Date]]),0)</f>
        <v>43</v>
      </c>
      <c r="P171" s="108">
        <f ca="1">IF(tblTEC_TDB_Data[[#This Row],[Âge]]&lt;=30,N171,0)</f>
        <v>0</v>
      </c>
      <c r="Q171" s="108">
        <f ca="1">IF(AND(tblTEC_TDB_Data[[#This Row],[Âge]]&gt;30,tblTEC_TDB_Data[[#This Row],[Âge]]&lt;=60),N171,0)</f>
        <v>0</v>
      </c>
      <c r="R171" s="108">
        <f ca="1">IF(AND(tblTEC_TDB_Data[[#This Row],[Âge]]&gt;60,tblTEC_TDB_Data[[#This Row],[Âge]]&lt;=90),N171,0)</f>
        <v>0</v>
      </c>
      <c r="S171" s="108">
        <f ca="1">IF(tblTEC_TDB_Data[[#This Row],[Âge]]&gt;90,N171,0)</f>
        <v>0</v>
      </c>
    </row>
    <row r="172" spans="1:19" x14ac:dyDescent="0.25">
      <c r="A172" s="104">
        <v>171</v>
      </c>
      <c r="B172" s="104" t="s">
        <v>5</v>
      </c>
      <c r="C172" s="1086">
        <v>45497</v>
      </c>
      <c r="D172" s="109" t="s">
        <v>16125</v>
      </c>
      <c r="E172" s="602">
        <v>0.4</v>
      </c>
      <c r="F172" s="102" t="s">
        <v>152</v>
      </c>
      <c r="G172" s="102" t="s">
        <v>9221</v>
      </c>
      <c r="H172" s="102" t="s">
        <v>9221</v>
      </c>
      <c r="I172" s="105">
        <f>IF(tblTEC_TDB_Data[[#This Row],[EstDetruite]],E172,0)</f>
        <v>0</v>
      </c>
      <c r="J172" s="106">
        <f>tblTEC_TDB_Data[[#This Row],[H_Saisies]]-tblTEC_TDB_Data[[#This Row],[H_Détruites]]</f>
        <v>0.4</v>
      </c>
      <c r="K172" s="106">
        <f>IF(tblTEC_TDB_Data[[#This Row],[EstFacturable]]="VRAI",(E172-I172),0)</f>
        <v>0.4</v>
      </c>
      <c r="L172" s="105">
        <f t="shared" si="4"/>
        <v>0</v>
      </c>
      <c r="M172" s="105">
        <f t="shared" si="5"/>
        <v>0</v>
      </c>
      <c r="N172" s="107">
        <f>MAX(tblTEC_TDB_Data[[#This Row],[H_Facturables]]-tblTEC_TDB_Data[[#This Row],[H_Facturées]],0)</f>
        <v>0.4</v>
      </c>
      <c r="O172" s="101">
        <f ca="1">ROUND(INT(NOW()-tblTEC_TDB_Data[[#This Row],[Date]]),0)</f>
        <v>43</v>
      </c>
      <c r="P172" s="108">
        <f ca="1">IF(tblTEC_TDB_Data[[#This Row],[Âge]]&lt;=30,N172,0)</f>
        <v>0</v>
      </c>
      <c r="Q172" s="108">
        <f ca="1">IF(AND(tblTEC_TDB_Data[[#This Row],[Âge]]&gt;30,tblTEC_TDB_Data[[#This Row],[Âge]]&lt;=60),N172,0)</f>
        <v>0.4</v>
      </c>
      <c r="R172" s="108">
        <f ca="1">IF(AND(tblTEC_TDB_Data[[#This Row],[Âge]]&gt;60,tblTEC_TDB_Data[[#This Row],[Âge]]&lt;=90),N172,0)</f>
        <v>0</v>
      </c>
      <c r="S172" s="108">
        <f ca="1">IF(tblTEC_TDB_Data[[#This Row],[Âge]]&gt;90,N172,0)</f>
        <v>0</v>
      </c>
    </row>
    <row r="173" spans="1:19" x14ac:dyDescent="0.25">
      <c r="A173" s="104">
        <v>172</v>
      </c>
      <c r="B173" s="104" t="s">
        <v>5</v>
      </c>
      <c r="C173" s="1086">
        <v>45497</v>
      </c>
      <c r="D173" s="109" t="s">
        <v>18606</v>
      </c>
      <c r="E173" s="602">
        <v>0.75</v>
      </c>
      <c r="F173" s="102" t="s">
        <v>152</v>
      </c>
      <c r="G173" s="102" t="s">
        <v>152</v>
      </c>
      <c r="H173" s="102" t="s">
        <v>9221</v>
      </c>
      <c r="I173" s="105">
        <f>IF(tblTEC_TDB_Data[[#This Row],[EstDetruite]],E173,0)</f>
        <v>0</v>
      </c>
      <c r="J173" s="106">
        <f>tblTEC_TDB_Data[[#This Row],[H_Saisies]]-tblTEC_TDB_Data[[#This Row],[H_Détruites]]</f>
        <v>0.75</v>
      </c>
      <c r="K173" s="106">
        <f>IF(tblTEC_TDB_Data[[#This Row],[EstFacturable]]="VRAI",(E173-I173),0)</f>
        <v>0.75</v>
      </c>
      <c r="L173" s="105">
        <f t="shared" si="4"/>
        <v>0</v>
      </c>
      <c r="M173" s="105">
        <f t="shared" si="5"/>
        <v>0.75</v>
      </c>
      <c r="N173" s="107">
        <f>MAX(tblTEC_TDB_Data[[#This Row],[H_Facturables]]-tblTEC_TDB_Data[[#This Row],[H_Facturées]],0)</f>
        <v>0</v>
      </c>
      <c r="O173" s="101">
        <f ca="1">ROUND(INT(NOW()-tblTEC_TDB_Data[[#This Row],[Date]]),0)</f>
        <v>43</v>
      </c>
      <c r="P173" s="108">
        <f ca="1">IF(tblTEC_TDB_Data[[#This Row],[Âge]]&lt;=30,N173,0)</f>
        <v>0</v>
      </c>
      <c r="Q173" s="108">
        <f ca="1">IF(AND(tblTEC_TDB_Data[[#This Row],[Âge]]&gt;30,tblTEC_TDB_Data[[#This Row],[Âge]]&lt;=60),N173,0)</f>
        <v>0</v>
      </c>
      <c r="R173" s="108">
        <f ca="1">IF(AND(tblTEC_TDB_Data[[#This Row],[Âge]]&gt;60,tblTEC_TDB_Data[[#This Row],[Âge]]&lt;=90),N173,0)</f>
        <v>0</v>
      </c>
      <c r="S173" s="108">
        <f ca="1">IF(tblTEC_TDB_Data[[#This Row],[Âge]]&gt;90,N173,0)</f>
        <v>0</v>
      </c>
    </row>
    <row r="174" spans="1:19" x14ac:dyDescent="0.25">
      <c r="A174" s="104">
        <v>173</v>
      </c>
      <c r="B174" s="104" t="s">
        <v>5</v>
      </c>
      <c r="C174" s="1086">
        <v>45497</v>
      </c>
      <c r="D174" s="109" t="s">
        <v>11473</v>
      </c>
      <c r="E174" s="602">
        <v>2</v>
      </c>
      <c r="F174" s="102" t="s">
        <v>152</v>
      </c>
      <c r="G174" s="102" t="s">
        <v>9221</v>
      </c>
      <c r="H174" s="102" t="s">
        <v>9221</v>
      </c>
      <c r="I174" s="105">
        <f>IF(tblTEC_TDB_Data[[#This Row],[EstDetruite]],E174,0)</f>
        <v>0</v>
      </c>
      <c r="J174" s="106">
        <f>tblTEC_TDB_Data[[#This Row],[H_Saisies]]-tblTEC_TDB_Data[[#This Row],[H_Détruites]]</f>
        <v>2</v>
      </c>
      <c r="K174" s="106">
        <f>IF(tblTEC_TDB_Data[[#This Row],[EstFacturable]]="VRAI",(E174-I174),0)</f>
        <v>2</v>
      </c>
      <c r="L174" s="105">
        <f t="shared" si="4"/>
        <v>0</v>
      </c>
      <c r="M174" s="105">
        <f t="shared" si="5"/>
        <v>0</v>
      </c>
      <c r="N174" s="107">
        <f>MAX(tblTEC_TDB_Data[[#This Row],[H_Facturables]]-tblTEC_TDB_Data[[#This Row],[H_Facturées]],0)</f>
        <v>2</v>
      </c>
      <c r="O174" s="101">
        <f ca="1">ROUND(INT(NOW()-tblTEC_TDB_Data[[#This Row],[Date]]),0)</f>
        <v>43</v>
      </c>
      <c r="P174" s="108">
        <f ca="1">IF(tblTEC_TDB_Data[[#This Row],[Âge]]&lt;=30,N174,0)</f>
        <v>0</v>
      </c>
      <c r="Q174" s="108">
        <f ca="1">IF(AND(tblTEC_TDB_Data[[#This Row],[Âge]]&gt;30,tblTEC_TDB_Data[[#This Row],[Âge]]&lt;=60),N174,0)</f>
        <v>2</v>
      </c>
      <c r="R174" s="108">
        <f ca="1">IF(AND(tblTEC_TDB_Data[[#This Row],[Âge]]&gt;60,tblTEC_TDB_Data[[#This Row],[Âge]]&lt;=90),N174,0)</f>
        <v>0</v>
      </c>
      <c r="S174" s="108">
        <f ca="1">IF(tblTEC_TDB_Data[[#This Row],[Âge]]&gt;90,N174,0)</f>
        <v>0</v>
      </c>
    </row>
    <row r="175" spans="1:19" x14ac:dyDescent="0.25">
      <c r="A175" s="104">
        <v>174</v>
      </c>
      <c r="B175" s="104" t="s">
        <v>5</v>
      </c>
      <c r="C175" s="1086">
        <v>45498</v>
      </c>
      <c r="D175" s="109" t="s">
        <v>17418</v>
      </c>
      <c r="E175" s="602">
        <v>0.5</v>
      </c>
      <c r="F175" s="102" t="s">
        <v>152</v>
      </c>
      <c r="G175" s="102" t="s">
        <v>9221</v>
      </c>
      <c r="H175" s="102" t="s">
        <v>9221</v>
      </c>
      <c r="I175" s="105">
        <f>IF(tblTEC_TDB_Data[[#This Row],[EstDetruite]],E175,0)</f>
        <v>0</v>
      </c>
      <c r="J175" s="106">
        <f>tblTEC_TDB_Data[[#This Row],[H_Saisies]]-tblTEC_TDB_Data[[#This Row],[H_Détruites]]</f>
        <v>0.5</v>
      </c>
      <c r="K175" s="106">
        <f>IF(tblTEC_TDB_Data[[#This Row],[EstFacturable]]="VRAI",(E175-I175),0)</f>
        <v>0.5</v>
      </c>
      <c r="L175" s="105">
        <f t="shared" si="4"/>
        <v>0</v>
      </c>
      <c r="M175" s="105">
        <f t="shared" si="5"/>
        <v>0</v>
      </c>
      <c r="N175" s="107">
        <f>MAX(tblTEC_TDB_Data[[#This Row],[H_Facturables]]-tblTEC_TDB_Data[[#This Row],[H_Facturées]],0)</f>
        <v>0.5</v>
      </c>
      <c r="O175" s="101">
        <f ca="1">ROUND(INT(NOW()-tblTEC_TDB_Data[[#This Row],[Date]]),0)</f>
        <v>42</v>
      </c>
      <c r="P175" s="108">
        <f ca="1">IF(tblTEC_TDB_Data[[#This Row],[Âge]]&lt;=30,N175,0)</f>
        <v>0</v>
      </c>
      <c r="Q175" s="108">
        <f ca="1">IF(AND(tblTEC_TDB_Data[[#This Row],[Âge]]&gt;30,tblTEC_TDB_Data[[#This Row],[Âge]]&lt;=60),N175,0)</f>
        <v>0.5</v>
      </c>
      <c r="R175" s="108">
        <f ca="1">IF(AND(tblTEC_TDB_Data[[#This Row],[Âge]]&gt;60,tblTEC_TDB_Data[[#This Row],[Âge]]&lt;=90),N175,0)</f>
        <v>0</v>
      </c>
      <c r="S175" s="108">
        <f ca="1">IF(tblTEC_TDB_Data[[#This Row],[Âge]]&gt;90,N175,0)</f>
        <v>0</v>
      </c>
    </row>
    <row r="176" spans="1:19" x14ac:dyDescent="0.25">
      <c r="A176" s="104">
        <v>175</v>
      </c>
      <c r="B176" s="104" t="s">
        <v>5</v>
      </c>
      <c r="C176" s="1086">
        <v>45499</v>
      </c>
      <c r="D176" s="109" t="s">
        <v>19818</v>
      </c>
      <c r="E176" s="602">
        <v>0.4</v>
      </c>
      <c r="F176" s="102" t="s">
        <v>152</v>
      </c>
      <c r="G176" s="102" t="s">
        <v>9221</v>
      </c>
      <c r="H176" s="102" t="s">
        <v>9221</v>
      </c>
      <c r="I176" s="105">
        <f>IF(tblTEC_TDB_Data[[#This Row],[EstDetruite]],E176,0)</f>
        <v>0</v>
      </c>
      <c r="J176" s="106">
        <f>tblTEC_TDB_Data[[#This Row],[H_Saisies]]-tblTEC_TDB_Data[[#This Row],[H_Détruites]]</f>
        <v>0.4</v>
      </c>
      <c r="K176" s="106">
        <f>IF(tblTEC_TDB_Data[[#This Row],[EstFacturable]]="VRAI",(E176-I176),0)</f>
        <v>0.4</v>
      </c>
      <c r="L176" s="105">
        <f t="shared" si="4"/>
        <v>0</v>
      </c>
      <c r="M176" s="105">
        <f t="shared" si="5"/>
        <v>0</v>
      </c>
      <c r="N176" s="107">
        <f>MAX(tblTEC_TDB_Data[[#This Row],[H_Facturables]]-tblTEC_TDB_Data[[#This Row],[H_Facturées]],0)</f>
        <v>0.4</v>
      </c>
      <c r="O176" s="101">
        <f ca="1">ROUND(INT(NOW()-tblTEC_TDB_Data[[#This Row],[Date]]),0)</f>
        <v>41</v>
      </c>
      <c r="P176" s="108">
        <f ca="1">IF(tblTEC_TDB_Data[[#This Row],[Âge]]&lt;=30,N176,0)</f>
        <v>0</v>
      </c>
      <c r="Q176" s="108">
        <f ca="1">IF(AND(tblTEC_TDB_Data[[#This Row],[Âge]]&gt;30,tblTEC_TDB_Data[[#This Row],[Âge]]&lt;=60),N176,0)</f>
        <v>0.4</v>
      </c>
      <c r="R176" s="108">
        <f ca="1">IF(AND(tblTEC_TDB_Data[[#This Row],[Âge]]&gt;60,tblTEC_TDB_Data[[#This Row],[Âge]]&lt;=90),N176,0)</f>
        <v>0</v>
      </c>
      <c r="S176" s="108">
        <f ca="1">IF(tblTEC_TDB_Data[[#This Row],[Âge]]&gt;90,N176,0)</f>
        <v>0</v>
      </c>
    </row>
    <row r="177" spans="1:19" x14ac:dyDescent="0.25">
      <c r="A177" s="104">
        <v>176</v>
      </c>
      <c r="B177" s="104" t="s">
        <v>5</v>
      </c>
      <c r="C177" s="1086">
        <v>45500</v>
      </c>
      <c r="D177" s="109" t="s">
        <v>12240</v>
      </c>
      <c r="E177" s="602">
        <v>0.4</v>
      </c>
      <c r="F177" s="102" t="s">
        <v>152</v>
      </c>
      <c r="G177" s="102" t="s">
        <v>9221</v>
      </c>
      <c r="H177" s="102" t="s">
        <v>9221</v>
      </c>
      <c r="I177" s="105">
        <f>IF(tblTEC_TDB_Data[[#This Row],[EstDetruite]],E177,0)</f>
        <v>0</v>
      </c>
      <c r="J177" s="106">
        <f>tblTEC_TDB_Data[[#This Row],[H_Saisies]]-tblTEC_TDB_Data[[#This Row],[H_Détruites]]</f>
        <v>0.4</v>
      </c>
      <c r="K177" s="106">
        <f>IF(tblTEC_TDB_Data[[#This Row],[EstFacturable]]="VRAI",(E177-I177),0)</f>
        <v>0.4</v>
      </c>
      <c r="L177" s="105">
        <f t="shared" si="4"/>
        <v>0</v>
      </c>
      <c r="M177" s="105">
        <f t="shared" si="5"/>
        <v>0</v>
      </c>
      <c r="N177" s="107">
        <f>MAX(tblTEC_TDB_Data[[#This Row],[H_Facturables]]-tblTEC_TDB_Data[[#This Row],[H_Facturées]],0)</f>
        <v>0.4</v>
      </c>
      <c r="O177" s="101">
        <f ca="1">ROUND(INT(NOW()-tblTEC_TDB_Data[[#This Row],[Date]]),0)</f>
        <v>40</v>
      </c>
      <c r="P177" s="108">
        <f ca="1">IF(tblTEC_TDB_Data[[#This Row],[Âge]]&lt;=30,N177,0)</f>
        <v>0</v>
      </c>
      <c r="Q177" s="108">
        <f ca="1">IF(AND(tblTEC_TDB_Data[[#This Row],[Âge]]&gt;30,tblTEC_TDB_Data[[#This Row],[Âge]]&lt;=60),N177,0)</f>
        <v>0.4</v>
      </c>
      <c r="R177" s="108">
        <f ca="1">IF(AND(tblTEC_TDB_Data[[#This Row],[Âge]]&gt;60,tblTEC_TDB_Data[[#This Row],[Âge]]&lt;=90),N177,0)</f>
        <v>0</v>
      </c>
      <c r="S177" s="108">
        <f ca="1">IF(tblTEC_TDB_Data[[#This Row],[Âge]]&gt;90,N177,0)</f>
        <v>0</v>
      </c>
    </row>
    <row r="178" spans="1:19" x14ac:dyDescent="0.25">
      <c r="A178" s="104">
        <v>177</v>
      </c>
      <c r="B178" s="104" t="s">
        <v>5</v>
      </c>
      <c r="C178" s="1086">
        <v>45502</v>
      </c>
      <c r="D178" s="109" t="s">
        <v>13480</v>
      </c>
      <c r="E178" s="602">
        <v>0.4</v>
      </c>
      <c r="F178" s="102" t="s">
        <v>152</v>
      </c>
      <c r="G178" s="102" t="s">
        <v>9221</v>
      </c>
      <c r="H178" s="102" t="s">
        <v>9221</v>
      </c>
      <c r="I178" s="105">
        <f>IF(tblTEC_TDB_Data[[#This Row],[EstDetruite]],E178,0)</f>
        <v>0</v>
      </c>
      <c r="J178" s="106">
        <f>tblTEC_TDB_Data[[#This Row],[H_Saisies]]-tblTEC_TDB_Data[[#This Row],[H_Détruites]]</f>
        <v>0.4</v>
      </c>
      <c r="K178" s="106">
        <f>IF(tblTEC_TDB_Data[[#This Row],[EstFacturable]]="VRAI",(E178-I178),0)</f>
        <v>0.4</v>
      </c>
      <c r="L178" s="105">
        <f t="shared" si="4"/>
        <v>0</v>
      </c>
      <c r="M178" s="105">
        <f t="shared" si="5"/>
        <v>0</v>
      </c>
      <c r="N178" s="107">
        <f>MAX(tblTEC_TDB_Data[[#This Row],[H_Facturables]]-tblTEC_TDB_Data[[#This Row],[H_Facturées]],0)</f>
        <v>0.4</v>
      </c>
      <c r="O178" s="101">
        <f ca="1">ROUND(INT(NOW()-tblTEC_TDB_Data[[#This Row],[Date]]),0)</f>
        <v>38</v>
      </c>
      <c r="P178" s="108">
        <f ca="1">IF(tblTEC_TDB_Data[[#This Row],[Âge]]&lt;=30,N178,0)</f>
        <v>0</v>
      </c>
      <c r="Q178" s="108">
        <f ca="1">IF(AND(tblTEC_TDB_Data[[#This Row],[Âge]]&gt;30,tblTEC_TDB_Data[[#This Row],[Âge]]&lt;=60),N178,0)</f>
        <v>0.4</v>
      </c>
      <c r="R178" s="108">
        <f ca="1">IF(AND(tblTEC_TDB_Data[[#This Row],[Âge]]&gt;60,tblTEC_TDB_Data[[#This Row],[Âge]]&lt;=90),N178,0)</f>
        <v>0</v>
      </c>
      <c r="S178" s="108">
        <f ca="1">IF(tblTEC_TDB_Data[[#This Row],[Âge]]&gt;90,N178,0)</f>
        <v>0</v>
      </c>
    </row>
    <row r="179" spans="1:19" x14ac:dyDescent="0.25">
      <c r="A179" s="104">
        <v>178</v>
      </c>
      <c r="B179" s="104" t="s">
        <v>5</v>
      </c>
      <c r="C179" s="1086">
        <v>45502</v>
      </c>
      <c r="D179" s="109" t="s">
        <v>18011</v>
      </c>
      <c r="E179" s="602">
        <v>0.5</v>
      </c>
      <c r="F179" s="102" t="s">
        <v>152</v>
      </c>
      <c r="G179" s="102" t="s">
        <v>9221</v>
      </c>
      <c r="H179" s="102" t="s">
        <v>9221</v>
      </c>
      <c r="I179" s="105">
        <f>IF(tblTEC_TDB_Data[[#This Row],[EstDetruite]],E179,0)</f>
        <v>0</v>
      </c>
      <c r="J179" s="106">
        <f>tblTEC_TDB_Data[[#This Row],[H_Saisies]]-tblTEC_TDB_Data[[#This Row],[H_Détruites]]</f>
        <v>0.5</v>
      </c>
      <c r="K179" s="106">
        <f>IF(tblTEC_TDB_Data[[#This Row],[EstFacturable]]="VRAI",(E179-I179),0)</f>
        <v>0.5</v>
      </c>
      <c r="L179" s="105">
        <f t="shared" si="4"/>
        <v>0</v>
      </c>
      <c r="M179" s="105">
        <f t="shared" si="5"/>
        <v>0</v>
      </c>
      <c r="N179" s="107">
        <f>MAX(tblTEC_TDB_Data[[#This Row],[H_Facturables]]-tblTEC_TDB_Data[[#This Row],[H_Facturées]],0)</f>
        <v>0.5</v>
      </c>
      <c r="O179" s="101">
        <f ca="1">ROUND(INT(NOW()-tblTEC_TDB_Data[[#This Row],[Date]]),0)</f>
        <v>38</v>
      </c>
      <c r="P179" s="108">
        <f ca="1">IF(tblTEC_TDB_Data[[#This Row],[Âge]]&lt;=30,N179,0)</f>
        <v>0</v>
      </c>
      <c r="Q179" s="108">
        <f ca="1">IF(AND(tblTEC_TDB_Data[[#This Row],[Âge]]&gt;30,tblTEC_TDB_Data[[#This Row],[Âge]]&lt;=60),N179,0)</f>
        <v>0.5</v>
      </c>
      <c r="R179" s="108">
        <f ca="1">IF(AND(tblTEC_TDB_Data[[#This Row],[Âge]]&gt;60,tblTEC_TDB_Data[[#This Row],[Âge]]&lt;=90),N179,0)</f>
        <v>0</v>
      </c>
      <c r="S179" s="108">
        <f ca="1">IF(tblTEC_TDB_Data[[#This Row],[Âge]]&gt;90,N179,0)</f>
        <v>0</v>
      </c>
    </row>
    <row r="180" spans="1:19" x14ac:dyDescent="0.25">
      <c r="A180" s="104">
        <v>179</v>
      </c>
      <c r="B180" s="104" t="s">
        <v>5</v>
      </c>
      <c r="C180" s="1086">
        <v>45502</v>
      </c>
      <c r="D180" s="109" t="s">
        <v>18294</v>
      </c>
      <c r="E180" s="602">
        <v>0.5</v>
      </c>
      <c r="F180" s="102" t="s">
        <v>152</v>
      </c>
      <c r="G180" s="102" t="s">
        <v>9221</v>
      </c>
      <c r="H180" s="102" t="s">
        <v>9221</v>
      </c>
      <c r="I180" s="105">
        <f>IF(tblTEC_TDB_Data[[#This Row],[EstDetruite]],E180,0)</f>
        <v>0</v>
      </c>
      <c r="J180" s="106">
        <f>tblTEC_TDB_Data[[#This Row],[H_Saisies]]-tblTEC_TDB_Data[[#This Row],[H_Détruites]]</f>
        <v>0.5</v>
      </c>
      <c r="K180" s="106">
        <f>IF(tblTEC_TDB_Data[[#This Row],[EstFacturable]]="VRAI",(E180-I180),0)</f>
        <v>0.5</v>
      </c>
      <c r="L180" s="105">
        <f t="shared" si="4"/>
        <v>0</v>
      </c>
      <c r="M180" s="105">
        <f t="shared" si="5"/>
        <v>0</v>
      </c>
      <c r="N180" s="107">
        <f>MAX(tblTEC_TDB_Data[[#This Row],[H_Facturables]]-tblTEC_TDB_Data[[#This Row],[H_Facturées]],0)</f>
        <v>0.5</v>
      </c>
      <c r="O180" s="101">
        <f ca="1">ROUND(INT(NOW()-tblTEC_TDB_Data[[#This Row],[Date]]),0)</f>
        <v>38</v>
      </c>
      <c r="P180" s="108">
        <f ca="1">IF(tblTEC_TDB_Data[[#This Row],[Âge]]&lt;=30,N180,0)</f>
        <v>0</v>
      </c>
      <c r="Q180" s="108">
        <f ca="1">IF(AND(tblTEC_TDB_Data[[#This Row],[Âge]]&gt;30,tblTEC_TDB_Data[[#This Row],[Âge]]&lt;=60),N180,0)</f>
        <v>0.5</v>
      </c>
      <c r="R180" s="108">
        <f ca="1">IF(AND(tblTEC_TDB_Data[[#This Row],[Âge]]&gt;60,tblTEC_TDB_Data[[#This Row],[Âge]]&lt;=90),N180,0)</f>
        <v>0</v>
      </c>
      <c r="S180" s="108">
        <f ca="1">IF(tblTEC_TDB_Data[[#This Row],[Âge]]&gt;90,N180,0)</f>
        <v>0</v>
      </c>
    </row>
    <row r="181" spans="1:19" x14ac:dyDescent="0.25">
      <c r="A181" s="104">
        <v>180</v>
      </c>
      <c r="B181" s="104" t="s">
        <v>5</v>
      </c>
      <c r="C181" s="1086">
        <v>45502</v>
      </c>
      <c r="D181" s="109" t="s">
        <v>18429</v>
      </c>
      <c r="E181" s="602">
        <v>0.4</v>
      </c>
      <c r="F181" s="102" t="s">
        <v>152</v>
      </c>
      <c r="G181" s="102" t="s">
        <v>9221</v>
      </c>
      <c r="H181" s="102" t="s">
        <v>9221</v>
      </c>
      <c r="I181" s="105">
        <f>IF(tblTEC_TDB_Data[[#This Row],[EstDetruite]],E181,0)</f>
        <v>0</v>
      </c>
      <c r="J181" s="106">
        <f>tblTEC_TDB_Data[[#This Row],[H_Saisies]]-tblTEC_TDB_Data[[#This Row],[H_Détruites]]</f>
        <v>0.4</v>
      </c>
      <c r="K181" s="106">
        <f>IF(tblTEC_TDB_Data[[#This Row],[EstFacturable]]="VRAI",(E181-I181),0)</f>
        <v>0.4</v>
      </c>
      <c r="L181" s="105">
        <f t="shared" si="4"/>
        <v>0</v>
      </c>
      <c r="M181" s="105">
        <f t="shared" si="5"/>
        <v>0</v>
      </c>
      <c r="N181" s="107">
        <f>MAX(tblTEC_TDB_Data[[#This Row],[H_Facturables]]-tblTEC_TDB_Data[[#This Row],[H_Facturées]],0)</f>
        <v>0.4</v>
      </c>
      <c r="O181" s="101">
        <f ca="1">ROUND(INT(NOW()-tblTEC_TDB_Data[[#This Row],[Date]]),0)</f>
        <v>38</v>
      </c>
      <c r="P181" s="108">
        <f ca="1">IF(tblTEC_TDB_Data[[#This Row],[Âge]]&lt;=30,N181,0)</f>
        <v>0</v>
      </c>
      <c r="Q181" s="108">
        <f ca="1">IF(AND(tblTEC_TDB_Data[[#This Row],[Âge]]&gt;30,tblTEC_TDB_Data[[#This Row],[Âge]]&lt;=60),N181,0)</f>
        <v>0.4</v>
      </c>
      <c r="R181" s="108">
        <f ca="1">IF(AND(tblTEC_TDB_Data[[#This Row],[Âge]]&gt;60,tblTEC_TDB_Data[[#This Row],[Âge]]&lt;=90),N181,0)</f>
        <v>0</v>
      </c>
      <c r="S181" s="108">
        <f ca="1">IF(tblTEC_TDB_Data[[#This Row],[Âge]]&gt;90,N181,0)</f>
        <v>0</v>
      </c>
    </row>
    <row r="182" spans="1:19" x14ac:dyDescent="0.25">
      <c r="A182" s="104">
        <v>181</v>
      </c>
      <c r="B182" s="104" t="s">
        <v>5</v>
      </c>
      <c r="C182" s="1086">
        <v>45502</v>
      </c>
      <c r="D182" s="109" t="s">
        <v>19813</v>
      </c>
      <c r="E182" s="602">
        <v>0.75</v>
      </c>
      <c r="F182" s="102" t="s">
        <v>152</v>
      </c>
      <c r="G182" s="102" t="s">
        <v>9221</v>
      </c>
      <c r="H182" s="102" t="s">
        <v>9221</v>
      </c>
      <c r="I182" s="105">
        <f>IF(tblTEC_TDB_Data[[#This Row],[EstDetruite]],E182,0)</f>
        <v>0</v>
      </c>
      <c r="J182" s="106">
        <f>tblTEC_TDB_Data[[#This Row],[H_Saisies]]-tblTEC_TDB_Data[[#This Row],[H_Détruites]]</f>
        <v>0.75</v>
      </c>
      <c r="K182" s="106">
        <f>IF(tblTEC_TDB_Data[[#This Row],[EstFacturable]]="VRAI",(E182-I182),0)</f>
        <v>0.75</v>
      </c>
      <c r="L182" s="105">
        <f t="shared" si="4"/>
        <v>0</v>
      </c>
      <c r="M182" s="105">
        <f t="shared" si="5"/>
        <v>0</v>
      </c>
      <c r="N182" s="107">
        <f>MAX(tblTEC_TDB_Data[[#This Row],[H_Facturables]]-tblTEC_TDB_Data[[#This Row],[H_Facturées]],0)</f>
        <v>0.75</v>
      </c>
      <c r="O182" s="101">
        <f ca="1">ROUND(INT(NOW()-tblTEC_TDB_Data[[#This Row],[Date]]),0)</f>
        <v>38</v>
      </c>
      <c r="P182" s="108">
        <f ca="1">IF(tblTEC_TDB_Data[[#This Row],[Âge]]&lt;=30,N182,0)</f>
        <v>0</v>
      </c>
      <c r="Q182" s="108">
        <f ca="1">IF(AND(tblTEC_TDB_Data[[#This Row],[Âge]]&gt;30,tblTEC_TDB_Data[[#This Row],[Âge]]&lt;=60),N182,0)</f>
        <v>0.75</v>
      </c>
      <c r="R182" s="108">
        <f ca="1">IF(AND(tblTEC_TDB_Data[[#This Row],[Âge]]&gt;60,tblTEC_TDB_Data[[#This Row],[Âge]]&lt;=90),N182,0)</f>
        <v>0</v>
      </c>
      <c r="S182" s="108">
        <f ca="1">IF(tblTEC_TDB_Data[[#This Row],[Âge]]&gt;90,N182,0)</f>
        <v>0</v>
      </c>
    </row>
    <row r="183" spans="1:19" x14ac:dyDescent="0.25">
      <c r="A183" s="104">
        <v>182</v>
      </c>
      <c r="B183" s="104" t="s">
        <v>5</v>
      </c>
      <c r="C183" s="1086">
        <v>45502</v>
      </c>
      <c r="D183" s="109" t="s">
        <v>18497</v>
      </c>
      <c r="E183" s="602">
        <v>1.75</v>
      </c>
      <c r="F183" s="102" t="s">
        <v>152</v>
      </c>
      <c r="G183" s="102" t="s">
        <v>9221</v>
      </c>
      <c r="H183" s="102" t="s">
        <v>9221</v>
      </c>
      <c r="I183" s="105">
        <f>IF(tblTEC_TDB_Data[[#This Row],[EstDetruite]],E183,0)</f>
        <v>0</v>
      </c>
      <c r="J183" s="106">
        <f>tblTEC_TDB_Data[[#This Row],[H_Saisies]]-tblTEC_TDB_Data[[#This Row],[H_Détruites]]</f>
        <v>1.75</v>
      </c>
      <c r="K183" s="106">
        <f>IF(tblTEC_TDB_Data[[#This Row],[EstFacturable]]="VRAI",(E183-I183),0)</f>
        <v>1.75</v>
      </c>
      <c r="L183" s="105">
        <f t="shared" si="4"/>
        <v>0</v>
      </c>
      <c r="M183" s="105">
        <f t="shared" si="5"/>
        <v>0</v>
      </c>
      <c r="N183" s="107">
        <f>MAX(tblTEC_TDB_Data[[#This Row],[H_Facturables]]-tblTEC_TDB_Data[[#This Row],[H_Facturées]],0)</f>
        <v>1.75</v>
      </c>
      <c r="O183" s="101">
        <f ca="1">ROUND(INT(NOW()-tblTEC_TDB_Data[[#This Row],[Date]]),0)</f>
        <v>38</v>
      </c>
      <c r="P183" s="108">
        <f ca="1">IF(tblTEC_TDB_Data[[#This Row],[Âge]]&lt;=30,N183,0)</f>
        <v>0</v>
      </c>
      <c r="Q183" s="108">
        <f ca="1">IF(AND(tblTEC_TDB_Data[[#This Row],[Âge]]&gt;30,tblTEC_TDB_Data[[#This Row],[Âge]]&lt;=60),N183,0)</f>
        <v>1.75</v>
      </c>
      <c r="R183" s="108">
        <f ca="1">IF(AND(tblTEC_TDB_Data[[#This Row],[Âge]]&gt;60,tblTEC_TDB_Data[[#This Row],[Âge]]&lt;=90),N183,0)</f>
        <v>0</v>
      </c>
      <c r="S183" s="108">
        <f ca="1">IF(tblTEC_TDB_Data[[#This Row],[Âge]]&gt;90,N183,0)</f>
        <v>0</v>
      </c>
    </row>
    <row r="184" spans="1:19" x14ac:dyDescent="0.25">
      <c r="A184" s="104">
        <v>183</v>
      </c>
      <c r="B184" s="104" t="s">
        <v>5</v>
      </c>
      <c r="C184" s="1086">
        <v>45502</v>
      </c>
      <c r="D184" s="109" t="s">
        <v>18497</v>
      </c>
      <c r="E184" s="602">
        <v>0.5</v>
      </c>
      <c r="F184" s="102" t="s">
        <v>152</v>
      </c>
      <c r="G184" s="102" t="s">
        <v>9221</v>
      </c>
      <c r="H184" s="102" t="s">
        <v>9221</v>
      </c>
      <c r="I184" s="105">
        <f>IF(tblTEC_TDB_Data[[#This Row],[EstDetruite]],E184,0)</f>
        <v>0</v>
      </c>
      <c r="J184" s="106">
        <f>tblTEC_TDB_Data[[#This Row],[H_Saisies]]-tblTEC_TDB_Data[[#This Row],[H_Détruites]]</f>
        <v>0.5</v>
      </c>
      <c r="K184" s="106">
        <f>IF(tblTEC_TDB_Data[[#This Row],[EstFacturable]]="VRAI",(E184-I184),0)</f>
        <v>0.5</v>
      </c>
      <c r="L184" s="105">
        <f t="shared" si="4"/>
        <v>0</v>
      </c>
      <c r="M184" s="105">
        <f t="shared" si="5"/>
        <v>0</v>
      </c>
      <c r="N184" s="107">
        <f>MAX(tblTEC_TDB_Data[[#This Row],[H_Facturables]]-tblTEC_TDB_Data[[#This Row],[H_Facturées]],0)</f>
        <v>0.5</v>
      </c>
      <c r="O184" s="101">
        <f ca="1">ROUND(INT(NOW()-tblTEC_TDB_Data[[#This Row],[Date]]),0)</f>
        <v>38</v>
      </c>
      <c r="P184" s="108">
        <f ca="1">IF(tblTEC_TDB_Data[[#This Row],[Âge]]&lt;=30,N184,0)</f>
        <v>0</v>
      </c>
      <c r="Q184" s="108">
        <f ca="1">IF(AND(tblTEC_TDB_Data[[#This Row],[Âge]]&gt;30,tblTEC_TDB_Data[[#This Row],[Âge]]&lt;=60),N184,0)</f>
        <v>0.5</v>
      </c>
      <c r="R184" s="108">
        <f ca="1">IF(AND(tblTEC_TDB_Data[[#This Row],[Âge]]&gt;60,tblTEC_TDB_Data[[#This Row],[Âge]]&lt;=90),N184,0)</f>
        <v>0</v>
      </c>
      <c r="S184" s="108">
        <f ca="1">IF(tblTEC_TDB_Data[[#This Row],[Âge]]&gt;90,N184,0)</f>
        <v>0</v>
      </c>
    </row>
    <row r="185" spans="1:19" x14ac:dyDescent="0.25">
      <c r="A185" s="104">
        <v>184</v>
      </c>
      <c r="B185" s="104" t="s">
        <v>5</v>
      </c>
      <c r="C185" s="1086">
        <v>45502</v>
      </c>
      <c r="D185" s="109" t="s">
        <v>19753</v>
      </c>
      <c r="E185" s="602">
        <v>0.4</v>
      </c>
      <c r="F185" s="102" t="s">
        <v>152</v>
      </c>
      <c r="G185" s="102" t="s">
        <v>9221</v>
      </c>
      <c r="H185" s="102" t="s">
        <v>9221</v>
      </c>
      <c r="I185" s="105">
        <f>IF(tblTEC_TDB_Data[[#This Row],[EstDetruite]],E185,0)</f>
        <v>0</v>
      </c>
      <c r="J185" s="106">
        <f>tblTEC_TDB_Data[[#This Row],[H_Saisies]]-tblTEC_TDB_Data[[#This Row],[H_Détruites]]</f>
        <v>0.4</v>
      </c>
      <c r="K185" s="106">
        <f>IF(tblTEC_TDB_Data[[#This Row],[EstFacturable]]="VRAI",(E185-I185),0)</f>
        <v>0.4</v>
      </c>
      <c r="L185" s="105">
        <f t="shared" si="4"/>
        <v>0</v>
      </c>
      <c r="M185" s="105">
        <f t="shared" si="5"/>
        <v>0</v>
      </c>
      <c r="N185" s="107">
        <f>MAX(tblTEC_TDB_Data[[#This Row],[H_Facturables]]-tblTEC_TDB_Data[[#This Row],[H_Facturées]],0)</f>
        <v>0.4</v>
      </c>
      <c r="O185" s="101">
        <f ca="1">ROUND(INT(NOW()-tblTEC_TDB_Data[[#This Row],[Date]]),0)</f>
        <v>38</v>
      </c>
      <c r="P185" s="108">
        <f ca="1">IF(tblTEC_TDB_Data[[#This Row],[Âge]]&lt;=30,N185,0)</f>
        <v>0</v>
      </c>
      <c r="Q185" s="108">
        <f ca="1">IF(AND(tblTEC_TDB_Data[[#This Row],[Âge]]&gt;30,tblTEC_TDB_Data[[#This Row],[Âge]]&lt;=60),N185,0)</f>
        <v>0.4</v>
      </c>
      <c r="R185" s="108">
        <f ca="1">IF(AND(tblTEC_TDB_Data[[#This Row],[Âge]]&gt;60,tblTEC_TDB_Data[[#This Row],[Âge]]&lt;=90),N185,0)</f>
        <v>0</v>
      </c>
      <c r="S185" s="108">
        <f ca="1">IF(tblTEC_TDB_Data[[#This Row],[Âge]]&gt;90,N185,0)</f>
        <v>0</v>
      </c>
    </row>
    <row r="186" spans="1:19" x14ac:dyDescent="0.25">
      <c r="A186" s="104">
        <v>185</v>
      </c>
      <c r="B186" s="104" t="s">
        <v>5</v>
      </c>
      <c r="C186" s="1086">
        <v>45502</v>
      </c>
      <c r="D186" s="109" t="s">
        <v>14147</v>
      </c>
      <c r="E186" s="602">
        <v>0.75</v>
      </c>
      <c r="F186" s="102" t="s">
        <v>152</v>
      </c>
      <c r="G186" s="102" t="s">
        <v>9221</v>
      </c>
      <c r="H186" s="102" t="s">
        <v>9221</v>
      </c>
      <c r="I186" s="105">
        <f>IF(tblTEC_TDB_Data[[#This Row],[EstDetruite]],E186,0)</f>
        <v>0</v>
      </c>
      <c r="J186" s="106">
        <f>tblTEC_TDB_Data[[#This Row],[H_Saisies]]-tblTEC_TDB_Data[[#This Row],[H_Détruites]]</f>
        <v>0.75</v>
      </c>
      <c r="K186" s="106">
        <f>IF(tblTEC_TDB_Data[[#This Row],[EstFacturable]]="VRAI",(E186-I186),0)</f>
        <v>0.75</v>
      </c>
      <c r="L186" s="105">
        <f t="shared" si="4"/>
        <v>0</v>
      </c>
      <c r="M186" s="105">
        <f t="shared" si="5"/>
        <v>0</v>
      </c>
      <c r="N186" s="107">
        <f>MAX(tblTEC_TDB_Data[[#This Row],[H_Facturables]]-tblTEC_TDB_Data[[#This Row],[H_Facturées]],0)</f>
        <v>0.75</v>
      </c>
      <c r="O186" s="101">
        <f ca="1">ROUND(INT(NOW()-tblTEC_TDB_Data[[#This Row],[Date]]),0)</f>
        <v>38</v>
      </c>
      <c r="P186" s="108">
        <f ca="1">IF(tblTEC_TDB_Data[[#This Row],[Âge]]&lt;=30,N186,0)</f>
        <v>0</v>
      </c>
      <c r="Q186" s="108">
        <f ca="1">IF(AND(tblTEC_TDB_Data[[#This Row],[Âge]]&gt;30,tblTEC_TDB_Data[[#This Row],[Âge]]&lt;=60),N186,0)</f>
        <v>0.75</v>
      </c>
      <c r="R186" s="108">
        <f ca="1">IF(AND(tblTEC_TDB_Data[[#This Row],[Âge]]&gt;60,tblTEC_TDB_Data[[#This Row],[Âge]]&lt;=90),N186,0)</f>
        <v>0</v>
      </c>
      <c r="S186" s="108">
        <f ca="1">IF(tblTEC_TDB_Data[[#This Row],[Âge]]&gt;90,N186,0)</f>
        <v>0</v>
      </c>
    </row>
    <row r="187" spans="1:19" x14ac:dyDescent="0.25">
      <c r="A187" s="104">
        <v>186</v>
      </c>
      <c r="B187" s="104" t="s">
        <v>5</v>
      </c>
      <c r="C187" s="1086">
        <v>45503</v>
      </c>
      <c r="D187" s="109" t="s">
        <v>12847</v>
      </c>
      <c r="E187" s="602">
        <v>0.4</v>
      </c>
      <c r="F187" s="102" t="s">
        <v>152</v>
      </c>
      <c r="G187" s="102" t="s">
        <v>9221</v>
      </c>
      <c r="H187" s="102" t="s">
        <v>9221</v>
      </c>
      <c r="I187" s="105">
        <f>IF(tblTEC_TDB_Data[[#This Row],[EstDetruite]],E187,0)</f>
        <v>0</v>
      </c>
      <c r="J187" s="106">
        <f>tblTEC_TDB_Data[[#This Row],[H_Saisies]]-tblTEC_TDB_Data[[#This Row],[H_Détruites]]</f>
        <v>0.4</v>
      </c>
      <c r="K187" s="106">
        <f>IF(tblTEC_TDB_Data[[#This Row],[EstFacturable]]="VRAI",(E187-I187),0)</f>
        <v>0.4</v>
      </c>
      <c r="L187" s="105">
        <f t="shared" si="4"/>
        <v>0</v>
      </c>
      <c r="M187" s="105">
        <f t="shared" si="5"/>
        <v>0</v>
      </c>
      <c r="N187" s="107">
        <f>MAX(tblTEC_TDB_Data[[#This Row],[H_Facturables]]-tblTEC_TDB_Data[[#This Row],[H_Facturées]],0)</f>
        <v>0.4</v>
      </c>
      <c r="O187" s="101">
        <f ca="1">ROUND(INT(NOW()-tblTEC_TDB_Data[[#This Row],[Date]]),0)</f>
        <v>37</v>
      </c>
      <c r="P187" s="108">
        <f ca="1">IF(tblTEC_TDB_Data[[#This Row],[Âge]]&lt;=30,N187,0)</f>
        <v>0</v>
      </c>
      <c r="Q187" s="108">
        <f ca="1">IF(AND(tblTEC_TDB_Data[[#This Row],[Âge]]&gt;30,tblTEC_TDB_Data[[#This Row],[Âge]]&lt;=60),N187,0)</f>
        <v>0.4</v>
      </c>
      <c r="R187" s="108">
        <f ca="1">IF(AND(tblTEC_TDB_Data[[#This Row],[Âge]]&gt;60,tblTEC_TDB_Data[[#This Row],[Âge]]&lt;=90),N187,0)</f>
        <v>0</v>
      </c>
      <c r="S187" s="108">
        <f ca="1">IF(tblTEC_TDB_Data[[#This Row],[Âge]]&gt;90,N187,0)</f>
        <v>0</v>
      </c>
    </row>
    <row r="188" spans="1:19" x14ac:dyDescent="0.25">
      <c r="A188" s="104">
        <v>187</v>
      </c>
      <c r="B188" s="104" t="s">
        <v>5</v>
      </c>
      <c r="C188" s="1086">
        <v>45503</v>
      </c>
      <c r="D188" s="109" t="s">
        <v>19406</v>
      </c>
      <c r="E188" s="602">
        <v>0.4</v>
      </c>
      <c r="F188" s="102" t="s">
        <v>152</v>
      </c>
      <c r="G188" s="102" t="s">
        <v>9221</v>
      </c>
      <c r="H188" s="102" t="s">
        <v>9221</v>
      </c>
      <c r="I188" s="105">
        <f>IF(tblTEC_TDB_Data[[#This Row],[EstDetruite]],E188,0)</f>
        <v>0</v>
      </c>
      <c r="J188" s="106">
        <f>tblTEC_TDB_Data[[#This Row],[H_Saisies]]-tblTEC_TDB_Data[[#This Row],[H_Détruites]]</f>
        <v>0.4</v>
      </c>
      <c r="K188" s="106">
        <f>IF(tblTEC_TDB_Data[[#This Row],[EstFacturable]]="VRAI",(E188-I188),0)</f>
        <v>0.4</v>
      </c>
      <c r="L188" s="105">
        <f t="shared" si="4"/>
        <v>0</v>
      </c>
      <c r="M188" s="105">
        <f t="shared" si="5"/>
        <v>0</v>
      </c>
      <c r="N188" s="107">
        <f>MAX(tblTEC_TDB_Data[[#This Row],[H_Facturables]]-tblTEC_TDB_Data[[#This Row],[H_Facturées]],0)</f>
        <v>0.4</v>
      </c>
      <c r="O188" s="101">
        <f ca="1">ROUND(INT(NOW()-tblTEC_TDB_Data[[#This Row],[Date]]),0)</f>
        <v>37</v>
      </c>
      <c r="P188" s="108">
        <f ca="1">IF(tblTEC_TDB_Data[[#This Row],[Âge]]&lt;=30,N188,0)</f>
        <v>0</v>
      </c>
      <c r="Q188" s="108">
        <f ca="1">IF(AND(tblTEC_TDB_Data[[#This Row],[Âge]]&gt;30,tblTEC_TDB_Data[[#This Row],[Âge]]&lt;=60),N188,0)</f>
        <v>0.4</v>
      </c>
      <c r="R188" s="108">
        <f ca="1">IF(AND(tblTEC_TDB_Data[[#This Row],[Âge]]&gt;60,tblTEC_TDB_Data[[#This Row],[Âge]]&lt;=90),N188,0)</f>
        <v>0</v>
      </c>
      <c r="S188" s="108">
        <f ca="1">IF(tblTEC_TDB_Data[[#This Row],[Âge]]&gt;90,N188,0)</f>
        <v>0</v>
      </c>
    </row>
    <row r="189" spans="1:19" x14ac:dyDescent="0.25">
      <c r="A189" s="104">
        <v>188</v>
      </c>
      <c r="B189" s="104" t="s">
        <v>5</v>
      </c>
      <c r="C189" s="1086">
        <v>45503</v>
      </c>
      <c r="D189" s="109" t="s">
        <v>19387</v>
      </c>
      <c r="E189" s="602">
        <v>0.4</v>
      </c>
      <c r="F189" s="102" t="s">
        <v>152</v>
      </c>
      <c r="G189" s="102" t="s">
        <v>9221</v>
      </c>
      <c r="H189" s="102" t="s">
        <v>152</v>
      </c>
      <c r="I189" s="105">
        <f>IF(tblTEC_TDB_Data[[#This Row],[EstDetruite]],E189,0)</f>
        <v>0.4</v>
      </c>
      <c r="J189" s="106">
        <f>tblTEC_TDB_Data[[#This Row],[H_Saisies]]-tblTEC_TDB_Data[[#This Row],[H_Détruites]]</f>
        <v>0</v>
      </c>
      <c r="K189" s="106">
        <f>IF(tblTEC_TDB_Data[[#This Row],[EstFacturable]]="VRAI",(E189-I189),0)</f>
        <v>0</v>
      </c>
      <c r="L189" s="105">
        <f t="shared" si="4"/>
        <v>0</v>
      </c>
      <c r="M189" s="105">
        <f t="shared" si="5"/>
        <v>0</v>
      </c>
      <c r="N189" s="107">
        <f>MAX(tblTEC_TDB_Data[[#This Row],[H_Facturables]]-tblTEC_TDB_Data[[#This Row],[H_Facturées]],0)</f>
        <v>0</v>
      </c>
      <c r="O189" s="101">
        <f ca="1">ROUND(INT(NOW()-tblTEC_TDB_Data[[#This Row],[Date]]),0)</f>
        <v>37</v>
      </c>
      <c r="P189" s="108">
        <f ca="1">IF(tblTEC_TDB_Data[[#This Row],[Âge]]&lt;=30,N189,0)</f>
        <v>0</v>
      </c>
      <c r="Q189" s="108">
        <f ca="1">IF(AND(tblTEC_TDB_Data[[#This Row],[Âge]]&gt;30,tblTEC_TDB_Data[[#This Row],[Âge]]&lt;=60),N189,0)</f>
        <v>0</v>
      </c>
      <c r="R189" s="108">
        <f ca="1">IF(AND(tblTEC_TDB_Data[[#This Row],[Âge]]&gt;60,tblTEC_TDB_Data[[#This Row],[Âge]]&lt;=90),N189,0)</f>
        <v>0</v>
      </c>
      <c r="S189" s="108">
        <f ca="1">IF(tblTEC_TDB_Data[[#This Row],[Âge]]&gt;90,N189,0)</f>
        <v>0</v>
      </c>
    </row>
    <row r="190" spans="1:19" x14ac:dyDescent="0.25">
      <c r="A190" s="104">
        <v>189</v>
      </c>
      <c r="B190" s="104" t="s">
        <v>5</v>
      </c>
      <c r="C190" s="1086">
        <v>45503</v>
      </c>
      <c r="D190" s="109" t="s">
        <v>17330</v>
      </c>
      <c r="E190" s="602">
        <v>0.4</v>
      </c>
      <c r="F190" s="102" t="s">
        <v>152</v>
      </c>
      <c r="G190" s="102" t="s">
        <v>9221</v>
      </c>
      <c r="H190" s="102" t="s">
        <v>9221</v>
      </c>
      <c r="I190" s="105">
        <f>IF(tblTEC_TDB_Data[[#This Row],[EstDetruite]],E190,0)</f>
        <v>0</v>
      </c>
      <c r="J190" s="106">
        <f>tblTEC_TDB_Data[[#This Row],[H_Saisies]]-tblTEC_TDB_Data[[#This Row],[H_Détruites]]</f>
        <v>0.4</v>
      </c>
      <c r="K190" s="106">
        <f>IF(tblTEC_TDB_Data[[#This Row],[EstFacturable]]="VRAI",(E190-I190),0)</f>
        <v>0.4</v>
      </c>
      <c r="L190" s="105">
        <f t="shared" si="4"/>
        <v>0</v>
      </c>
      <c r="M190" s="105">
        <f t="shared" si="5"/>
        <v>0</v>
      </c>
      <c r="N190" s="107">
        <f>MAX(tblTEC_TDB_Data[[#This Row],[H_Facturables]]-tblTEC_TDB_Data[[#This Row],[H_Facturées]],0)</f>
        <v>0.4</v>
      </c>
      <c r="O190" s="101">
        <f ca="1">ROUND(INT(NOW()-tblTEC_TDB_Data[[#This Row],[Date]]),0)</f>
        <v>37</v>
      </c>
      <c r="P190" s="108">
        <f ca="1">IF(tblTEC_TDB_Data[[#This Row],[Âge]]&lt;=30,N190,0)</f>
        <v>0</v>
      </c>
      <c r="Q190" s="108">
        <f ca="1">IF(AND(tblTEC_TDB_Data[[#This Row],[Âge]]&gt;30,tblTEC_TDB_Data[[#This Row],[Âge]]&lt;=60),N190,0)</f>
        <v>0.4</v>
      </c>
      <c r="R190" s="108">
        <f ca="1">IF(AND(tblTEC_TDB_Data[[#This Row],[Âge]]&gt;60,tblTEC_TDB_Data[[#This Row],[Âge]]&lt;=90),N190,0)</f>
        <v>0</v>
      </c>
      <c r="S190" s="108">
        <f ca="1">IF(tblTEC_TDB_Data[[#This Row],[Âge]]&gt;90,N190,0)</f>
        <v>0</v>
      </c>
    </row>
    <row r="191" spans="1:19" x14ac:dyDescent="0.25">
      <c r="A191" s="104">
        <v>190</v>
      </c>
      <c r="B191" s="104" t="s">
        <v>5</v>
      </c>
      <c r="C191" s="1086">
        <v>45503</v>
      </c>
      <c r="D191" s="109" t="s">
        <v>16031</v>
      </c>
      <c r="E191" s="602">
        <v>1</v>
      </c>
      <c r="F191" s="102" t="s">
        <v>152</v>
      </c>
      <c r="G191" s="102" t="s">
        <v>9221</v>
      </c>
      <c r="H191" s="102" t="s">
        <v>9221</v>
      </c>
      <c r="I191" s="105">
        <f>IF(tblTEC_TDB_Data[[#This Row],[EstDetruite]],E191,0)</f>
        <v>0</v>
      </c>
      <c r="J191" s="106">
        <f>tblTEC_TDB_Data[[#This Row],[H_Saisies]]-tblTEC_TDB_Data[[#This Row],[H_Détruites]]</f>
        <v>1</v>
      </c>
      <c r="K191" s="106">
        <f>IF(tblTEC_TDB_Data[[#This Row],[EstFacturable]]="VRAI",(E191-I191),0)</f>
        <v>1</v>
      </c>
      <c r="L191" s="105">
        <f t="shared" si="4"/>
        <v>0</v>
      </c>
      <c r="M191" s="105">
        <f t="shared" si="5"/>
        <v>0</v>
      </c>
      <c r="N191" s="107">
        <f>MAX(tblTEC_TDB_Data[[#This Row],[H_Facturables]]-tblTEC_TDB_Data[[#This Row],[H_Facturées]],0)</f>
        <v>1</v>
      </c>
      <c r="O191" s="101">
        <f ca="1">ROUND(INT(NOW()-tblTEC_TDB_Data[[#This Row],[Date]]),0)</f>
        <v>37</v>
      </c>
      <c r="P191" s="108">
        <f ca="1">IF(tblTEC_TDB_Data[[#This Row],[Âge]]&lt;=30,N191,0)</f>
        <v>0</v>
      </c>
      <c r="Q191" s="108">
        <f ca="1">IF(AND(tblTEC_TDB_Data[[#This Row],[Âge]]&gt;30,tblTEC_TDB_Data[[#This Row],[Âge]]&lt;=60),N191,0)</f>
        <v>1</v>
      </c>
      <c r="R191" s="108">
        <f ca="1">IF(AND(tblTEC_TDB_Data[[#This Row],[Âge]]&gt;60,tblTEC_TDB_Data[[#This Row],[Âge]]&lt;=90),N191,0)</f>
        <v>0</v>
      </c>
      <c r="S191" s="108">
        <f ca="1">IF(tblTEC_TDB_Data[[#This Row],[Âge]]&gt;90,N191,0)</f>
        <v>0</v>
      </c>
    </row>
    <row r="192" spans="1:19" x14ac:dyDescent="0.25">
      <c r="A192" s="104">
        <v>191</v>
      </c>
      <c r="B192" s="104" t="s">
        <v>5</v>
      </c>
      <c r="C192" s="1086">
        <v>45503</v>
      </c>
      <c r="D192" s="109" t="s">
        <v>17722</v>
      </c>
      <c r="E192" s="602">
        <v>1.25</v>
      </c>
      <c r="F192" s="102" t="s">
        <v>152</v>
      </c>
      <c r="G192" s="102" t="s">
        <v>9221</v>
      </c>
      <c r="H192" s="102" t="s">
        <v>9221</v>
      </c>
      <c r="I192" s="105">
        <f>IF(tblTEC_TDB_Data[[#This Row],[EstDetruite]],E192,0)</f>
        <v>0</v>
      </c>
      <c r="J192" s="106">
        <f>tblTEC_TDB_Data[[#This Row],[H_Saisies]]-tblTEC_TDB_Data[[#This Row],[H_Détruites]]</f>
        <v>1.25</v>
      </c>
      <c r="K192" s="106">
        <f>IF(tblTEC_TDB_Data[[#This Row],[EstFacturable]]="VRAI",(E192-I192),0)</f>
        <v>1.25</v>
      </c>
      <c r="L192" s="105">
        <f t="shared" si="4"/>
        <v>0</v>
      </c>
      <c r="M192" s="105">
        <f t="shared" si="5"/>
        <v>0</v>
      </c>
      <c r="N192" s="107">
        <f>MAX(tblTEC_TDB_Data[[#This Row],[H_Facturables]]-tblTEC_TDB_Data[[#This Row],[H_Facturées]],0)</f>
        <v>1.25</v>
      </c>
      <c r="O192" s="101">
        <f ca="1">ROUND(INT(NOW()-tblTEC_TDB_Data[[#This Row],[Date]]),0)</f>
        <v>37</v>
      </c>
      <c r="P192" s="108">
        <f ca="1">IF(tblTEC_TDB_Data[[#This Row],[Âge]]&lt;=30,N192,0)</f>
        <v>0</v>
      </c>
      <c r="Q192" s="108">
        <f ca="1">IF(AND(tblTEC_TDB_Data[[#This Row],[Âge]]&gt;30,tblTEC_TDB_Data[[#This Row],[Âge]]&lt;=60),N192,0)</f>
        <v>1.25</v>
      </c>
      <c r="R192" s="108">
        <f ca="1">IF(AND(tblTEC_TDB_Data[[#This Row],[Âge]]&gt;60,tblTEC_TDB_Data[[#This Row],[Âge]]&lt;=90),N192,0)</f>
        <v>0</v>
      </c>
      <c r="S192" s="108">
        <f ca="1">IF(tblTEC_TDB_Data[[#This Row],[Âge]]&gt;90,N192,0)</f>
        <v>0</v>
      </c>
    </row>
    <row r="193" spans="1:19" x14ac:dyDescent="0.25">
      <c r="A193" s="104">
        <v>192</v>
      </c>
      <c r="B193" s="104" t="s">
        <v>5</v>
      </c>
      <c r="C193" s="1086">
        <v>45503</v>
      </c>
      <c r="D193" s="109" t="s">
        <v>19813</v>
      </c>
      <c r="E193" s="602">
        <v>0.5</v>
      </c>
      <c r="F193" s="102" t="s">
        <v>152</v>
      </c>
      <c r="G193" s="102" t="s">
        <v>9221</v>
      </c>
      <c r="H193" s="102" t="s">
        <v>9221</v>
      </c>
      <c r="I193" s="105">
        <f>IF(tblTEC_TDB_Data[[#This Row],[EstDetruite]],E193,0)</f>
        <v>0</v>
      </c>
      <c r="J193" s="106">
        <f>tblTEC_TDB_Data[[#This Row],[H_Saisies]]-tblTEC_TDB_Data[[#This Row],[H_Détruites]]</f>
        <v>0.5</v>
      </c>
      <c r="K193" s="106">
        <f>IF(tblTEC_TDB_Data[[#This Row],[EstFacturable]]="VRAI",(E193-I193),0)</f>
        <v>0.5</v>
      </c>
      <c r="L193" s="105">
        <f t="shared" si="4"/>
        <v>0</v>
      </c>
      <c r="M193" s="105">
        <f t="shared" si="5"/>
        <v>0</v>
      </c>
      <c r="N193" s="107">
        <f>MAX(tblTEC_TDB_Data[[#This Row],[H_Facturables]]-tblTEC_TDB_Data[[#This Row],[H_Facturées]],0)</f>
        <v>0.5</v>
      </c>
      <c r="O193" s="101">
        <f ca="1">ROUND(INT(NOW()-tblTEC_TDB_Data[[#This Row],[Date]]),0)</f>
        <v>37</v>
      </c>
      <c r="P193" s="108">
        <f ca="1">IF(tblTEC_TDB_Data[[#This Row],[Âge]]&lt;=30,N193,0)</f>
        <v>0</v>
      </c>
      <c r="Q193" s="108">
        <f ca="1">IF(AND(tblTEC_TDB_Data[[#This Row],[Âge]]&gt;30,tblTEC_TDB_Data[[#This Row],[Âge]]&lt;=60),N193,0)</f>
        <v>0.5</v>
      </c>
      <c r="R193" s="108">
        <f ca="1">IF(AND(tblTEC_TDB_Data[[#This Row],[Âge]]&gt;60,tblTEC_TDB_Data[[#This Row],[Âge]]&lt;=90),N193,0)</f>
        <v>0</v>
      </c>
      <c r="S193" s="108">
        <f ca="1">IF(tblTEC_TDB_Data[[#This Row],[Âge]]&gt;90,N193,0)</f>
        <v>0</v>
      </c>
    </row>
    <row r="194" spans="1:19" x14ac:dyDescent="0.25">
      <c r="A194" s="104">
        <v>193</v>
      </c>
      <c r="B194" s="104" t="s">
        <v>5</v>
      </c>
      <c r="C194" s="1086">
        <v>45503</v>
      </c>
      <c r="D194" s="109" t="s">
        <v>18497</v>
      </c>
      <c r="E194" s="602">
        <v>1</v>
      </c>
      <c r="F194" s="102" t="s">
        <v>152</v>
      </c>
      <c r="G194" s="102" t="s">
        <v>9221</v>
      </c>
      <c r="H194" s="102" t="s">
        <v>9221</v>
      </c>
      <c r="I194" s="105">
        <f>IF(tblTEC_TDB_Data[[#This Row],[EstDetruite]],E194,0)</f>
        <v>0</v>
      </c>
      <c r="J194" s="106">
        <f>tblTEC_TDB_Data[[#This Row],[H_Saisies]]-tblTEC_TDB_Data[[#This Row],[H_Détruites]]</f>
        <v>1</v>
      </c>
      <c r="K194" s="106">
        <f>IF(tblTEC_TDB_Data[[#This Row],[EstFacturable]]="VRAI",(E194-I194),0)</f>
        <v>1</v>
      </c>
      <c r="L194" s="105">
        <f t="shared" si="4"/>
        <v>0</v>
      </c>
      <c r="M194" s="105">
        <f t="shared" si="5"/>
        <v>0</v>
      </c>
      <c r="N194" s="107">
        <f>MAX(tblTEC_TDB_Data[[#This Row],[H_Facturables]]-tblTEC_TDB_Data[[#This Row],[H_Facturées]],0)</f>
        <v>1</v>
      </c>
      <c r="O194" s="101">
        <f ca="1">ROUND(INT(NOW()-tblTEC_TDB_Data[[#This Row],[Date]]),0)</f>
        <v>37</v>
      </c>
      <c r="P194" s="108">
        <f ca="1">IF(tblTEC_TDB_Data[[#This Row],[Âge]]&lt;=30,N194,0)</f>
        <v>0</v>
      </c>
      <c r="Q194" s="108">
        <f ca="1">IF(AND(tblTEC_TDB_Data[[#This Row],[Âge]]&gt;30,tblTEC_TDB_Data[[#This Row],[Âge]]&lt;=60),N194,0)</f>
        <v>1</v>
      </c>
      <c r="R194" s="108">
        <f ca="1">IF(AND(tblTEC_TDB_Data[[#This Row],[Âge]]&gt;60,tblTEC_TDB_Data[[#This Row],[Âge]]&lt;=90),N194,0)</f>
        <v>0</v>
      </c>
      <c r="S194" s="108">
        <f ca="1">IF(tblTEC_TDB_Data[[#This Row],[Âge]]&gt;90,N194,0)</f>
        <v>0</v>
      </c>
    </row>
    <row r="195" spans="1:19" x14ac:dyDescent="0.25">
      <c r="A195" s="104">
        <v>194</v>
      </c>
      <c r="B195" s="104" t="s">
        <v>5</v>
      </c>
      <c r="C195" s="1086">
        <v>45503</v>
      </c>
      <c r="D195" s="109" t="s">
        <v>13884</v>
      </c>
      <c r="E195" s="602">
        <v>1.25</v>
      </c>
      <c r="F195" s="102" t="s">
        <v>152</v>
      </c>
      <c r="G195" s="102" t="s">
        <v>9221</v>
      </c>
      <c r="H195" s="102" t="s">
        <v>9221</v>
      </c>
      <c r="I195" s="105">
        <f>IF(tblTEC_TDB_Data[[#This Row],[EstDetruite]],E195,0)</f>
        <v>0</v>
      </c>
      <c r="J195" s="106">
        <f>tblTEC_TDB_Data[[#This Row],[H_Saisies]]-tblTEC_TDB_Data[[#This Row],[H_Détruites]]</f>
        <v>1.25</v>
      </c>
      <c r="K195" s="106">
        <f>IF(tblTEC_TDB_Data[[#This Row],[EstFacturable]]="VRAI",(E195-I195),0)</f>
        <v>1.25</v>
      </c>
      <c r="L195" s="105">
        <f t="shared" ref="L195:L258" si="6">(E195-I195)-K195</f>
        <v>0</v>
      </c>
      <c r="M195" s="105">
        <f t="shared" ref="M195:M262" si="7">IF(G195="VRAI",J195,0)</f>
        <v>0</v>
      </c>
      <c r="N195" s="107">
        <f>MAX(tblTEC_TDB_Data[[#This Row],[H_Facturables]]-tblTEC_TDB_Data[[#This Row],[H_Facturées]],0)</f>
        <v>1.25</v>
      </c>
      <c r="O195" s="101">
        <f ca="1">ROUND(INT(NOW()-tblTEC_TDB_Data[[#This Row],[Date]]),0)</f>
        <v>37</v>
      </c>
      <c r="P195" s="108">
        <f ca="1">IF(tblTEC_TDB_Data[[#This Row],[Âge]]&lt;=30,N195,0)</f>
        <v>0</v>
      </c>
      <c r="Q195" s="108">
        <f ca="1">IF(AND(tblTEC_TDB_Data[[#This Row],[Âge]]&gt;30,tblTEC_TDB_Data[[#This Row],[Âge]]&lt;=60),N195,0)</f>
        <v>1.25</v>
      </c>
      <c r="R195" s="108">
        <f ca="1">IF(AND(tblTEC_TDB_Data[[#This Row],[Âge]]&gt;60,tblTEC_TDB_Data[[#This Row],[Âge]]&lt;=90),N195,0)</f>
        <v>0</v>
      </c>
      <c r="S195" s="108">
        <f ca="1">IF(tblTEC_TDB_Data[[#This Row],[Âge]]&gt;90,N195,0)</f>
        <v>0</v>
      </c>
    </row>
    <row r="196" spans="1:19" x14ac:dyDescent="0.25">
      <c r="A196" s="104">
        <v>195</v>
      </c>
      <c r="B196" s="104" t="s">
        <v>5</v>
      </c>
      <c r="C196" s="1086">
        <v>45503</v>
      </c>
      <c r="D196" s="109" t="s">
        <v>18613</v>
      </c>
      <c r="E196" s="602">
        <v>1</v>
      </c>
      <c r="F196" s="102" t="s">
        <v>152</v>
      </c>
      <c r="G196" s="102" t="s">
        <v>9221</v>
      </c>
      <c r="H196" s="102" t="s">
        <v>9221</v>
      </c>
      <c r="I196" s="105">
        <f>IF(tblTEC_TDB_Data[[#This Row],[EstDetruite]],E196,0)</f>
        <v>0</v>
      </c>
      <c r="J196" s="106">
        <f>tblTEC_TDB_Data[[#This Row],[H_Saisies]]-tblTEC_TDB_Data[[#This Row],[H_Détruites]]</f>
        <v>1</v>
      </c>
      <c r="K196" s="106">
        <f>IF(tblTEC_TDB_Data[[#This Row],[EstFacturable]]="VRAI",(E196-I196),0)</f>
        <v>1</v>
      </c>
      <c r="L196" s="105">
        <f t="shared" si="6"/>
        <v>0</v>
      </c>
      <c r="M196" s="105">
        <f t="shared" si="7"/>
        <v>0</v>
      </c>
      <c r="N196" s="107">
        <f>MAX(tblTEC_TDB_Data[[#This Row],[H_Facturables]]-tblTEC_TDB_Data[[#This Row],[H_Facturées]],0)</f>
        <v>1</v>
      </c>
      <c r="O196" s="101">
        <f ca="1">ROUND(INT(NOW()-tblTEC_TDB_Data[[#This Row],[Date]]),0)</f>
        <v>37</v>
      </c>
      <c r="P196" s="108">
        <f ca="1">IF(tblTEC_TDB_Data[[#This Row],[Âge]]&lt;=30,N196,0)</f>
        <v>0</v>
      </c>
      <c r="Q196" s="108">
        <f ca="1">IF(AND(tblTEC_TDB_Data[[#This Row],[Âge]]&gt;30,tblTEC_TDB_Data[[#This Row],[Âge]]&lt;=60),N196,0)</f>
        <v>1</v>
      </c>
      <c r="R196" s="108">
        <f ca="1">IF(AND(tblTEC_TDB_Data[[#This Row],[Âge]]&gt;60,tblTEC_TDB_Data[[#This Row],[Âge]]&lt;=90),N196,0)</f>
        <v>0</v>
      </c>
      <c r="S196" s="108">
        <f ca="1">IF(tblTEC_TDB_Data[[#This Row],[Âge]]&gt;90,N196,0)</f>
        <v>0</v>
      </c>
    </row>
    <row r="197" spans="1:19" x14ac:dyDescent="0.25">
      <c r="A197" s="104">
        <v>196</v>
      </c>
      <c r="B197" s="104" t="s">
        <v>5</v>
      </c>
      <c r="C197" s="1086">
        <v>45504</v>
      </c>
      <c r="D197" s="109" t="s">
        <v>12847</v>
      </c>
      <c r="E197" s="602">
        <v>0.5</v>
      </c>
      <c r="F197" s="102" t="s">
        <v>152</v>
      </c>
      <c r="G197" s="102" t="s">
        <v>9221</v>
      </c>
      <c r="H197" s="102" t="s">
        <v>9221</v>
      </c>
      <c r="I197" s="105">
        <f>IF(tblTEC_TDB_Data[[#This Row],[EstDetruite]],E197,0)</f>
        <v>0</v>
      </c>
      <c r="J197" s="106">
        <f>tblTEC_TDB_Data[[#This Row],[H_Saisies]]-tblTEC_TDB_Data[[#This Row],[H_Détruites]]</f>
        <v>0.5</v>
      </c>
      <c r="K197" s="106">
        <f>IF(tblTEC_TDB_Data[[#This Row],[EstFacturable]]="VRAI",(E197-I197),0)</f>
        <v>0.5</v>
      </c>
      <c r="L197" s="105">
        <f t="shared" si="6"/>
        <v>0</v>
      </c>
      <c r="M197" s="105">
        <f t="shared" si="7"/>
        <v>0</v>
      </c>
      <c r="N197" s="107">
        <f>MAX(tblTEC_TDB_Data[[#This Row],[H_Facturables]]-tblTEC_TDB_Data[[#This Row],[H_Facturées]],0)</f>
        <v>0.5</v>
      </c>
      <c r="O197" s="101">
        <f ca="1">ROUND(INT(NOW()-tblTEC_TDB_Data[[#This Row],[Date]]),0)</f>
        <v>36</v>
      </c>
      <c r="P197" s="108">
        <f ca="1">IF(tblTEC_TDB_Data[[#This Row],[Âge]]&lt;=30,N197,0)</f>
        <v>0</v>
      </c>
      <c r="Q197" s="108">
        <f ca="1">IF(AND(tblTEC_TDB_Data[[#This Row],[Âge]]&gt;30,tblTEC_TDB_Data[[#This Row],[Âge]]&lt;=60),N197,0)</f>
        <v>0.5</v>
      </c>
      <c r="R197" s="108">
        <f ca="1">IF(AND(tblTEC_TDB_Data[[#This Row],[Âge]]&gt;60,tblTEC_TDB_Data[[#This Row],[Âge]]&lt;=90),N197,0)</f>
        <v>0</v>
      </c>
      <c r="S197" s="108">
        <f ca="1">IF(tblTEC_TDB_Data[[#This Row],[Âge]]&gt;90,N197,0)</f>
        <v>0</v>
      </c>
    </row>
    <row r="198" spans="1:19" x14ac:dyDescent="0.25">
      <c r="A198" s="104">
        <v>197</v>
      </c>
      <c r="B198" s="104" t="s">
        <v>5</v>
      </c>
      <c r="C198" s="1086">
        <v>45504</v>
      </c>
      <c r="D198" s="109" t="s">
        <v>19751</v>
      </c>
      <c r="E198" s="602">
        <v>3.5</v>
      </c>
      <c r="F198" s="102" t="s">
        <v>152</v>
      </c>
      <c r="G198" s="102" t="s">
        <v>9221</v>
      </c>
      <c r="H198" s="102" t="s">
        <v>9221</v>
      </c>
      <c r="I198" s="105">
        <f>IF(tblTEC_TDB_Data[[#This Row],[EstDetruite]],E198,0)</f>
        <v>0</v>
      </c>
      <c r="J198" s="106">
        <f>tblTEC_TDB_Data[[#This Row],[H_Saisies]]-tblTEC_TDB_Data[[#This Row],[H_Détruites]]</f>
        <v>3.5</v>
      </c>
      <c r="K198" s="106">
        <f>IF(tblTEC_TDB_Data[[#This Row],[EstFacturable]]="VRAI",(E198-I198),0)</f>
        <v>3.5</v>
      </c>
      <c r="L198" s="105">
        <f t="shared" si="6"/>
        <v>0</v>
      </c>
      <c r="M198" s="105">
        <f t="shared" si="7"/>
        <v>0</v>
      </c>
      <c r="N198" s="107">
        <f>MAX(tblTEC_TDB_Data[[#This Row],[H_Facturables]]-tblTEC_TDB_Data[[#This Row],[H_Facturées]],0)</f>
        <v>3.5</v>
      </c>
      <c r="O198" s="101">
        <f ca="1">ROUND(INT(NOW()-tblTEC_TDB_Data[[#This Row],[Date]]),0)</f>
        <v>36</v>
      </c>
      <c r="P198" s="108">
        <f ca="1">IF(tblTEC_TDB_Data[[#This Row],[Âge]]&lt;=30,N198,0)</f>
        <v>0</v>
      </c>
      <c r="Q198" s="108">
        <f ca="1">IF(AND(tblTEC_TDB_Data[[#This Row],[Âge]]&gt;30,tblTEC_TDB_Data[[#This Row],[Âge]]&lt;=60),N198,0)</f>
        <v>3.5</v>
      </c>
      <c r="R198" s="108">
        <f ca="1">IF(AND(tblTEC_TDB_Data[[#This Row],[Âge]]&gt;60,tblTEC_TDB_Data[[#This Row],[Âge]]&lt;=90),N198,0)</f>
        <v>0</v>
      </c>
      <c r="S198" s="108">
        <f ca="1">IF(tblTEC_TDB_Data[[#This Row],[Âge]]&gt;90,N198,0)</f>
        <v>0</v>
      </c>
    </row>
    <row r="199" spans="1:19" x14ac:dyDescent="0.25">
      <c r="A199" s="104">
        <v>198</v>
      </c>
      <c r="B199" s="104" t="s">
        <v>5</v>
      </c>
      <c r="C199" s="1086">
        <v>45504</v>
      </c>
      <c r="D199" s="109" t="s">
        <v>17555</v>
      </c>
      <c r="E199" s="602">
        <v>0.75</v>
      </c>
      <c r="F199" s="102" t="s">
        <v>152</v>
      </c>
      <c r="G199" s="102" t="s">
        <v>9221</v>
      </c>
      <c r="H199" s="102" t="s">
        <v>9221</v>
      </c>
      <c r="I199" s="105">
        <f>IF(tblTEC_TDB_Data[[#This Row],[EstDetruite]],E199,0)</f>
        <v>0</v>
      </c>
      <c r="J199" s="106">
        <f>tblTEC_TDB_Data[[#This Row],[H_Saisies]]-tblTEC_TDB_Data[[#This Row],[H_Détruites]]</f>
        <v>0.75</v>
      </c>
      <c r="K199" s="106">
        <f>IF(tblTEC_TDB_Data[[#This Row],[EstFacturable]]="VRAI",(E199-I199),0)</f>
        <v>0.75</v>
      </c>
      <c r="L199" s="105">
        <f t="shared" si="6"/>
        <v>0</v>
      </c>
      <c r="M199" s="105">
        <f t="shared" si="7"/>
        <v>0</v>
      </c>
      <c r="N199" s="107">
        <f>MAX(tblTEC_TDB_Data[[#This Row],[H_Facturables]]-tblTEC_TDB_Data[[#This Row],[H_Facturées]],0)</f>
        <v>0.75</v>
      </c>
      <c r="O199" s="101">
        <f ca="1">ROUND(INT(NOW()-tblTEC_TDB_Data[[#This Row],[Date]]),0)</f>
        <v>36</v>
      </c>
      <c r="P199" s="108">
        <f ca="1">IF(tblTEC_TDB_Data[[#This Row],[Âge]]&lt;=30,N199,0)</f>
        <v>0</v>
      </c>
      <c r="Q199" s="108">
        <f ca="1">IF(AND(tblTEC_TDB_Data[[#This Row],[Âge]]&gt;30,tblTEC_TDB_Data[[#This Row],[Âge]]&lt;=60),N199,0)</f>
        <v>0.75</v>
      </c>
      <c r="R199" s="108">
        <f ca="1">IF(AND(tblTEC_TDB_Data[[#This Row],[Âge]]&gt;60,tblTEC_TDB_Data[[#This Row],[Âge]]&lt;=90),N199,0)</f>
        <v>0</v>
      </c>
      <c r="S199" s="108">
        <f ca="1">IF(tblTEC_TDB_Data[[#This Row],[Âge]]&gt;90,N199,0)</f>
        <v>0</v>
      </c>
    </row>
    <row r="200" spans="1:19" x14ac:dyDescent="0.25">
      <c r="A200" s="104">
        <v>199</v>
      </c>
      <c r="B200" s="104" t="s">
        <v>5</v>
      </c>
      <c r="C200" s="1086">
        <v>45504</v>
      </c>
      <c r="D200" s="109" t="s">
        <v>16031</v>
      </c>
      <c r="E200" s="602">
        <v>1</v>
      </c>
      <c r="F200" s="102" t="s">
        <v>152</v>
      </c>
      <c r="G200" s="102" t="s">
        <v>9221</v>
      </c>
      <c r="H200" s="102" t="s">
        <v>9221</v>
      </c>
      <c r="I200" s="105">
        <f>IF(tblTEC_TDB_Data[[#This Row],[EstDetruite]],E200,0)</f>
        <v>0</v>
      </c>
      <c r="J200" s="106">
        <f>tblTEC_TDB_Data[[#This Row],[H_Saisies]]-tblTEC_TDB_Data[[#This Row],[H_Détruites]]</f>
        <v>1</v>
      </c>
      <c r="K200" s="106">
        <f>IF(tblTEC_TDB_Data[[#This Row],[EstFacturable]]="VRAI",(E200-I200),0)</f>
        <v>1</v>
      </c>
      <c r="L200" s="105">
        <f t="shared" si="6"/>
        <v>0</v>
      </c>
      <c r="M200" s="105">
        <f t="shared" si="7"/>
        <v>0</v>
      </c>
      <c r="N200" s="107">
        <f>MAX(tblTEC_TDB_Data[[#This Row],[H_Facturables]]-tblTEC_TDB_Data[[#This Row],[H_Facturées]],0)</f>
        <v>1</v>
      </c>
      <c r="O200" s="101">
        <f ca="1">ROUND(INT(NOW()-tblTEC_TDB_Data[[#This Row],[Date]]),0)</f>
        <v>36</v>
      </c>
      <c r="P200" s="108">
        <f ca="1">IF(tblTEC_TDB_Data[[#This Row],[Âge]]&lt;=30,N200,0)</f>
        <v>0</v>
      </c>
      <c r="Q200" s="108">
        <f ca="1">IF(AND(tblTEC_TDB_Data[[#This Row],[Âge]]&gt;30,tblTEC_TDB_Data[[#This Row],[Âge]]&lt;=60),N200,0)</f>
        <v>1</v>
      </c>
      <c r="R200" s="108">
        <f ca="1">IF(AND(tblTEC_TDB_Data[[#This Row],[Âge]]&gt;60,tblTEC_TDB_Data[[#This Row],[Âge]]&lt;=90),N200,0)</f>
        <v>0</v>
      </c>
      <c r="S200" s="108">
        <f ca="1">IF(tblTEC_TDB_Data[[#This Row],[Âge]]&gt;90,N200,0)</f>
        <v>0</v>
      </c>
    </row>
    <row r="201" spans="1:19" x14ac:dyDescent="0.25">
      <c r="A201" s="104">
        <v>200</v>
      </c>
      <c r="B201" s="104" t="s">
        <v>5</v>
      </c>
      <c r="C201" s="1086">
        <v>45504</v>
      </c>
      <c r="D201" s="109" t="s">
        <v>19794</v>
      </c>
      <c r="E201" s="602">
        <v>0.4</v>
      </c>
      <c r="F201" s="102" t="s">
        <v>152</v>
      </c>
      <c r="G201" s="102" t="s">
        <v>9221</v>
      </c>
      <c r="H201" s="102" t="s">
        <v>9221</v>
      </c>
      <c r="I201" s="105">
        <f>IF(tblTEC_TDB_Data[[#This Row],[EstDetruite]],E201,0)</f>
        <v>0</v>
      </c>
      <c r="J201" s="106">
        <f>tblTEC_TDB_Data[[#This Row],[H_Saisies]]-tblTEC_TDB_Data[[#This Row],[H_Détruites]]</f>
        <v>0.4</v>
      </c>
      <c r="K201" s="106">
        <f>IF(tblTEC_TDB_Data[[#This Row],[EstFacturable]]="VRAI",(E201-I201),0)</f>
        <v>0.4</v>
      </c>
      <c r="L201" s="105">
        <f t="shared" si="6"/>
        <v>0</v>
      </c>
      <c r="M201" s="105">
        <f t="shared" si="7"/>
        <v>0</v>
      </c>
      <c r="N201" s="107">
        <f>MAX(tblTEC_TDB_Data[[#This Row],[H_Facturables]]-tblTEC_TDB_Data[[#This Row],[H_Facturées]],0)</f>
        <v>0.4</v>
      </c>
      <c r="O201" s="101">
        <f ca="1">ROUND(INT(NOW()-tblTEC_TDB_Data[[#This Row],[Date]]),0)</f>
        <v>36</v>
      </c>
      <c r="P201" s="108">
        <f ca="1">IF(tblTEC_TDB_Data[[#This Row],[Âge]]&lt;=30,N201,0)</f>
        <v>0</v>
      </c>
      <c r="Q201" s="108">
        <f ca="1">IF(AND(tblTEC_TDB_Data[[#This Row],[Âge]]&gt;30,tblTEC_TDB_Data[[#This Row],[Âge]]&lt;=60),N201,0)</f>
        <v>0.4</v>
      </c>
      <c r="R201" s="108">
        <f ca="1">IF(AND(tblTEC_TDB_Data[[#This Row],[Âge]]&gt;60,tblTEC_TDB_Data[[#This Row],[Âge]]&lt;=90),N201,0)</f>
        <v>0</v>
      </c>
      <c r="S201" s="108">
        <f ca="1">IF(tblTEC_TDB_Data[[#This Row],[Âge]]&gt;90,N201,0)</f>
        <v>0</v>
      </c>
    </row>
    <row r="202" spans="1:19" x14ac:dyDescent="0.25">
      <c r="A202" s="104">
        <v>201</v>
      </c>
      <c r="B202" s="104" t="s">
        <v>5</v>
      </c>
      <c r="C202" s="1086">
        <v>45504</v>
      </c>
      <c r="D202" s="109" t="s">
        <v>18429</v>
      </c>
      <c r="E202" s="602">
        <v>0.4</v>
      </c>
      <c r="F202" s="102" t="s">
        <v>152</v>
      </c>
      <c r="G202" s="102" t="s">
        <v>9221</v>
      </c>
      <c r="H202" s="102" t="s">
        <v>9221</v>
      </c>
      <c r="I202" s="105">
        <f>IF(tblTEC_TDB_Data[[#This Row],[EstDetruite]],E202,0)</f>
        <v>0</v>
      </c>
      <c r="J202" s="106">
        <f>tblTEC_TDB_Data[[#This Row],[H_Saisies]]-tblTEC_TDB_Data[[#This Row],[H_Détruites]]</f>
        <v>0.4</v>
      </c>
      <c r="K202" s="106">
        <f>IF(tblTEC_TDB_Data[[#This Row],[EstFacturable]]="VRAI",(E202-I202),0)</f>
        <v>0.4</v>
      </c>
      <c r="L202" s="105">
        <f t="shared" si="6"/>
        <v>0</v>
      </c>
      <c r="M202" s="105">
        <f t="shared" si="7"/>
        <v>0</v>
      </c>
      <c r="N202" s="107">
        <f>MAX(tblTEC_TDB_Data[[#This Row],[H_Facturables]]-tblTEC_TDB_Data[[#This Row],[H_Facturées]],0)</f>
        <v>0.4</v>
      </c>
      <c r="O202" s="101">
        <f ca="1">ROUND(INT(NOW()-tblTEC_TDB_Data[[#This Row],[Date]]),0)</f>
        <v>36</v>
      </c>
      <c r="P202" s="108">
        <f ca="1">IF(tblTEC_TDB_Data[[#This Row],[Âge]]&lt;=30,N202,0)</f>
        <v>0</v>
      </c>
      <c r="Q202" s="108">
        <f ca="1">IF(AND(tblTEC_TDB_Data[[#This Row],[Âge]]&gt;30,tblTEC_TDB_Data[[#This Row],[Âge]]&lt;=60),N202,0)</f>
        <v>0.4</v>
      </c>
      <c r="R202" s="108">
        <f ca="1">IF(AND(tblTEC_TDB_Data[[#This Row],[Âge]]&gt;60,tblTEC_TDB_Data[[#This Row],[Âge]]&lt;=90),N202,0)</f>
        <v>0</v>
      </c>
      <c r="S202" s="108">
        <f ca="1">IF(tblTEC_TDB_Data[[#This Row],[Âge]]&gt;90,N202,0)</f>
        <v>0</v>
      </c>
    </row>
    <row r="203" spans="1:19" x14ac:dyDescent="0.25">
      <c r="A203" s="104">
        <v>202</v>
      </c>
      <c r="B203" s="104" t="s">
        <v>5</v>
      </c>
      <c r="C203" s="1086">
        <v>45504</v>
      </c>
      <c r="D203" s="109" t="s">
        <v>19818</v>
      </c>
      <c r="E203" s="602">
        <v>7.5</v>
      </c>
      <c r="F203" s="102" t="s">
        <v>152</v>
      </c>
      <c r="G203" s="102" t="s">
        <v>9221</v>
      </c>
      <c r="H203" s="102" t="s">
        <v>9221</v>
      </c>
      <c r="I203" s="105">
        <f>IF(tblTEC_TDB_Data[[#This Row],[EstDetruite]],E203,0)</f>
        <v>0</v>
      </c>
      <c r="J203" s="106">
        <f>tblTEC_TDB_Data[[#This Row],[H_Saisies]]-tblTEC_TDB_Data[[#This Row],[H_Détruites]]</f>
        <v>7.5</v>
      </c>
      <c r="K203" s="106">
        <f>IF(tblTEC_TDB_Data[[#This Row],[EstFacturable]]="VRAI",(E203-I203),0)</f>
        <v>7.5</v>
      </c>
      <c r="L203" s="105">
        <f t="shared" si="6"/>
        <v>0</v>
      </c>
      <c r="M203" s="105">
        <f t="shared" si="7"/>
        <v>0</v>
      </c>
      <c r="N203" s="107">
        <f>MAX(tblTEC_TDB_Data[[#This Row],[H_Facturables]]-tblTEC_TDB_Data[[#This Row],[H_Facturées]],0)</f>
        <v>7.5</v>
      </c>
      <c r="O203" s="101">
        <f ca="1">ROUND(INT(NOW()-tblTEC_TDB_Data[[#This Row],[Date]]),0)</f>
        <v>36</v>
      </c>
      <c r="P203" s="108">
        <f ca="1">IF(tblTEC_TDB_Data[[#This Row],[Âge]]&lt;=30,N203,0)</f>
        <v>0</v>
      </c>
      <c r="Q203" s="108">
        <f ca="1">IF(AND(tblTEC_TDB_Data[[#This Row],[Âge]]&gt;30,tblTEC_TDB_Data[[#This Row],[Âge]]&lt;=60),N203,0)</f>
        <v>7.5</v>
      </c>
      <c r="R203" s="108">
        <f ca="1">IF(AND(tblTEC_TDB_Data[[#This Row],[Âge]]&gt;60,tblTEC_TDB_Data[[#This Row],[Âge]]&lt;=90),N203,0)</f>
        <v>0</v>
      </c>
      <c r="S203" s="108">
        <f ca="1">IF(tblTEC_TDB_Data[[#This Row],[Âge]]&gt;90,N203,0)</f>
        <v>0</v>
      </c>
    </row>
    <row r="204" spans="1:19" x14ac:dyDescent="0.25">
      <c r="A204" s="104">
        <v>203</v>
      </c>
      <c r="B204" s="104" t="s">
        <v>5</v>
      </c>
      <c r="C204" s="1086">
        <v>45504</v>
      </c>
      <c r="D204" s="109" t="s">
        <v>13848</v>
      </c>
      <c r="E204" s="602">
        <v>1</v>
      </c>
      <c r="F204" s="102" t="s">
        <v>152</v>
      </c>
      <c r="G204" s="102" t="s">
        <v>9221</v>
      </c>
      <c r="H204" s="102" t="s">
        <v>9221</v>
      </c>
      <c r="I204" s="105">
        <f>IF(tblTEC_TDB_Data[[#This Row],[EstDetruite]],E204,0)</f>
        <v>0</v>
      </c>
      <c r="J204" s="106">
        <f>tblTEC_TDB_Data[[#This Row],[H_Saisies]]-tblTEC_TDB_Data[[#This Row],[H_Détruites]]</f>
        <v>1</v>
      </c>
      <c r="K204" s="106">
        <f>IF(tblTEC_TDB_Data[[#This Row],[EstFacturable]]="VRAI",(E204-I204),0)</f>
        <v>1</v>
      </c>
      <c r="L204" s="105">
        <f t="shared" si="6"/>
        <v>0</v>
      </c>
      <c r="M204" s="105">
        <f t="shared" si="7"/>
        <v>0</v>
      </c>
      <c r="N204" s="107">
        <f>MAX(tblTEC_TDB_Data[[#This Row],[H_Facturables]]-tblTEC_TDB_Data[[#This Row],[H_Facturées]],0)</f>
        <v>1</v>
      </c>
      <c r="O204" s="101">
        <f ca="1">ROUND(INT(NOW()-tblTEC_TDB_Data[[#This Row],[Date]]),0)</f>
        <v>36</v>
      </c>
      <c r="P204" s="108">
        <f ca="1">IF(tblTEC_TDB_Data[[#This Row],[Âge]]&lt;=30,N204,0)</f>
        <v>0</v>
      </c>
      <c r="Q204" s="108">
        <f ca="1">IF(AND(tblTEC_TDB_Data[[#This Row],[Âge]]&gt;30,tblTEC_TDB_Data[[#This Row],[Âge]]&lt;=60),N204,0)</f>
        <v>1</v>
      </c>
      <c r="R204" s="108">
        <f ca="1">IF(AND(tblTEC_TDB_Data[[#This Row],[Âge]]&gt;60,tblTEC_TDB_Data[[#This Row],[Âge]]&lt;=90),N204,0)</f>
        <v>0</v>
      </c>
      <c r="S204" s="108">
        <f ca="1">IF(tblTEC_TDB_Data[[#This Row],[Âge]]&gt;90,N204,0)</f>
        <v>0</v>
      </c>
    </row>
    <row r="205" spans="1:19" x14ac:dyDescent="0.25">
      <c r="A205" s="104">
        <v>204</v>
      </c>
      <c r="B205" s="104" t="s">
        <v>5</v>
      </c>
      <c r="C205" s="1086">
        <v>45504</v>
      </c>
      <c r="D205" s="109" t="s">
        <v>13898</v>
      </c>
      <c r="E205" s="602">
        <v>3.25</v>
      </c>
      <c r="F205" s="102" t="s">
        <v>152</v>
      </c>
      <c r="G205" s="102" t="s">
        <v>9221</v>
      </c>
      <c r="H205" s="102" t="s">
        <v>9221</v>
      </c>
      <c r="I205" s="105">
        <f>IF(tblTEC_TDB_Data[[#This Row],[EstDetruite]],E205,0)</f>
        <v>0</v>
      </c>
      <c r="J205" s="106">
        <f>tblTEC_TDB_Data[[#This Row],[H_Saisies]]-tblTEC_TDB_Data[[#This Row],[H_Détruites]]</f>
        <v>3.25</v>
      </c>
      <c r="K205" s="106">
        <f>IF(tblTEC_TDB_Data[[#This Row],[EstFacturable]]="VRAI",(E205-I205),0)</f>
        <v>3.25</v>
      </c>
      <c r="L205" s="105">
        <f t="shared" si="6"/>
        <v>0</v>
      </c>
      <c r="M205" s="105">
        <f t="shared" si="7"/>
        <v>0</v>
      </c>
      <c r="N205" s="107">
        <f>MAX(tblTEC_TDB_Data[[#This Row],[H_Facturables]]-tblTEC_TDB_Data[[#This Row],[H_Facturées]],0)</f>
        <v>3.25</v>
      </c>
      <c r="O205" s="101">
        <f ca="1">ROUND(INT(NOW()-tblTEC_TDB_Data[[#This Row],[Date]]),0)</f>
        <v>36</v>
      </c>
      <c r="P205" s="108">
        <f ca="1">IF(tblTEC_TDB_Data[[#This Row],[Âge]]&lt;=30,N205,0)</f>
        <v>0</v>
      </c>
      <c r="Q205" s="108">
        <f ca="1">IF(AND(tblTEC_TDB_Data[[#This Row],[Âge]]&gt;30,tblTEC_TDB_Data[[#This Row],[Âge]]&lt;=60),N205,0)</f>
        <v>3.25</v>
      </c>
      <c r="R205" s="108">
        <f ca="1">IF(AND(tblTEC_TDB_Data[[#This Row],[Âge]]&gt;60,tblTEC_TDB_Data[[#This Row],[Âge]]&lt;=90),N205,0)</f>
        <v>0</v>
      </c>
      <c r="S205" s="108">
        <f ca="1">IF(tblTEC_TDB_Data[[#This Row],[Âge]]&gt;90,N205,0)</f>
        <v>0</v>
      </c>
    </row>
    <row r="206" spans="1:19" x14ac:dyDescent="0.25">
      <c r="A206" s="104">
        <v>205</v>
      </c>
      <c r="B206" s="104" t="s">
        <v>5</v>
      </c>
      <c r="C206" s="1086">
        <v>45505</v>
      </c>
      <c r="D206" s="109" t="s">
        <v>18497</v>
      </c>
      <c r="E206" s="602">
        <v>0.5</v>
      </c>
      <c r="F206" s="102" t="s">
        <v>152</v>
      </c>
      <c r="G206" s="102" t="s">
        <v>9221</v>
      </c>
      <c r="H206" s="102" t="s">
        <v>9221</v>
      </c>
      <c r="I206" s="105">
        <f>IF(tblTEC_TDB_Data[[#This Row],[EstDetruite]],E206,0)</f>
        <v>0</v>
      </c>
      <c r="J206" s="106">
        <f>tblTEC_TDB_Data[[#This Row],[H_Saisies]]-tblTEC_TDB_Data[[#This Row],[H_Détruites]]</f>
        <v>0.5</v>
      </c>
      <c r="K206" s="106">
        <f>IF(tblTEC_TDB_Data[[#This Row],[EstFacturable]]="VRAI",(E206-I206),0)</f>
        <v>0.5</v>
      </c>
      <c r="L206" s="105">
        <f t="shared" si="6"/>
        <v>0</v>
      </c>
      <c r="M206" s="105">
        <f t="shared" si="7"/>
        <v>0</v>
      </c>
      <c r="N206" s="107">
        <f>MAX(tblTEC_TDB_Data[[#This Row],[H_Facturables]]-tblTEC_TDB_Data[[#This Row],[H_Facturées]],0)</f>
        <v>0.5</v>
      </c>
      <c r="O206" s="101">
        <f ca="1">ROUND(INT(NOW()-tblTEC_TDB_Data[[#This Row],[Date]]),0)</f>
        <v>35</v>
      </c>
      <c r="P206" s="108">
        <f ca="1">IF(tblTEC_TDB_Data[[#This Row],[Âge]]&lt;=30,N206,0)</f>
        <v>0</v>
      </c>
      <c r="Q206" s="108">
        <f ca="1">IF(AND(tblTEC_TDB_Data[[#This Row],[Âge]]&gt;30,tblTEC_TDB_Data[[#This Row],[Âge]]&lt;=60),N206,0)</f>
        <v>0.5</v>
      </c>
      <c r="R206" s="108">
        <f ca="1">IF(AND(tblTEC_TDB_Data[[#This Row],[Âge]]&gt;60,tblTEC_TDB_Data[[#This Row],[Âge]]&lt;=90),N206,0)</f>
        <v>0</v>
      </c>
      <c r="S206" s="108">
        <f ca="1">IF(tblTEC_TDB_Data[[#This Row],[Âge]]&gt;90,N206,0)</f>
        <v>0</v>
      </c>
    </row>
    <row r="207" spans="1:19" x14ac:dyDescent="0.25">
      <c r="A207" s="104">
        <v>206</v>
      </c>
      <c r="B207" s="104" t="s">
        <v>5</v>
      </c>
      <c r="C207" s="1086">
        <v>45506</v>
      </c>
      <c r="D207" s="109" t="s">
        <v>19751</v>
      </c>
      <c r="E207" s="602">
        <v>0.4</v>
      </c>
      <c r="F207" s="102" t="s">
        <v>152</v>
      </c>
      <c r="G207" s="102" t="s">
        <v>9221</v>
      </c>
      <c r="H207" s="102" t="s">
        <v>9221</v>
      </c>
      <c r="I207" s="105">
        <f>IF(tblTEC_TDB_Data[[#This Row],[EstDetruite]],E207,0)</f>
        <v>0</v>
      </c>
      <c r="J207" s="106">
        <f>tblTEC_TDB_Data[[#This Row],[H_Saisies]]-tblTEC_TDB_Data[[#This Row],[H_Détruites]]</f>
        <v>0.4</v>
      </c>
      <c r="K207" s="106">
        <f>IF(tblTEC_TDB_Data[[#This Row],[EstFacturable]]="VRAI",(E207-I207),0)</f>
        <v>0.4</v>
      </c>
      <c r="L207" s="105">
        <f t="shared" si="6"/>
        <v>0</v>
      </c>
      <c r="M207" s="105">
        <f t="shared" si="7"/>
        <v>0</v>
      </c>
      <c r="N207" s="107">
        <f>MAX(tblTEC_TDB_Data[[#This Row],[H_Facturables]]-tblTEC_TDB_Data[[#This Row],[H_Facturées]],0)</f>
        <v>0.4</v>
      </c>
      <c r="O207" s="101">
        <f ca="1">ROUND(INT(NOW()-tblTEC_TDB_Data[[#This Row],[Date]]),0)</f>
        <v>34</v>
      </c>
      <c r="P207" s="108">
        <f ca="1">IF(tblTEC_TDB_Data[[#This Row],[Âge]]&lt;=30,N207,0)</f>
        <v>0</v>
      </c>
      <c r="Q207" s="108">
        <f ca="1">IF(AND(tblTEC_TDB_Data[[#This Row],[Âge]]&gt;30,tblTEC_TDB_Data[[#This Row],[Âge]]&lt;=60),N207,0)</f>
        <v>0.4</v>
      </c>
      <c r="R207" s="108">
        <f ca="1">IF(AND(tblTEC_TDB_Data[[#This Row],[Âge]]&gt;60,tblTEC_TDB_Data[[#This Row],[Âge]]&lt;=90),N207,0)</f>
        <v>0</v>
      </c>
      <c r="S207" s="108">
        <f ca="1">IF(tblTEC_TDB_Data[[#This Row],[Âge]]&gt;90,N207,0)</f>
        <v>0</v>
      </c>
    </row>
    <row r="208" spans="1:19" x14ac:dyDescent="0.25">
      <c r="A208" s="104">
        <v>207</v>
      </c>
      <c r="B208" s="104" t="s">
        <v>5</v>
      </c>
      <c r="C208" s="1086">
        <v>45506</v>
      </c>
      <c r="D208" s="109" t="s">
        <v>17330</v>
      </c>
      <c r="E208" s="602">
        <v>2</v>
      </c>
      <c r="F208" s="102" t="s">
        <v>152</v>
      </c>
      <c r="G208" s="102" t="s">
        <v>9221</v>
      </c>
      <c r="H208" s="102" t="s">
        <v>9221</v>
      </c>
      <c r="I208" s="105">
        <f>IF(tblTEC_TDB_Data[[#This Row],[EstDetruite]],E208,0)</f>
        <v>0</v>
      </c>
      <c r="J208" s="106">
        <f>tblTEC_TDB_Data[[#This Row],[H_Saisies]]-tblTEC_TDB_Data[[#This Row],[H_Détruites]]</f>
        <v>2</v>
      </c>
      <c r="K208" s="106">
        <f>IF(tblTEC_TDB_Data[[#This Row],[EstFacturable]]="VRAI",(E208-I208),0)</f>
        <v>2</v>
      </c>
      <c r="L208" s="105">
        <f t="shared" si="6"/>
        <v>0</v>
      </c>
      <c r="M208" s="105">
        <f t="shared" si="7"/>
        <v>0</v>
      </c>
      <c r="N208" s="107">
        <f>MAX(tblTEC_TDB_Data[[#This Row],[H_Facturables]]-tblTEC_TDB_Data[[#This Row],[H_Facturées]],0)</f>
        <v>2</v>
      </c>
      <c r="O208" s="101">
        <f ca="1">ROUND(INT(NOW()-tblTEC_TDB_Data[[#This Row],[Date]]),0)</f>
        <v>34</v>
      </c>
      <c r="P208" s="108">
        <f ca="1">IF(tblTEC_TDB_Data[[#This Row],[Âge]]&lt;=30,N208,0)</f>
        <v>0</v>
      </c>
      <c r="Q208" s="108">
        <f ca="1">IF(AND(tblTEC_TDB_Data[[#This Row],[Âge]]&gt;30,tblTEC_TDB_Data[[#This Row],[Âge]]&lt;=60),N208,0)</f>
        <v>2</v>
      </c>
      <c r="R208" s="108">
        <f ca="1">IF(AND(tblTEC_TDB_Data[[#This Row],[Âge]]&gt;60,tblTEC_TDB_Data[[#This Row],[Âge]]&lt;=90),N208,0)</f>
        <v>0</v>
      </c>
      <c r="S208" s="108">
        <f ca="1">IF(tblTEC_TDB_Data[[#This Row],[Âge]]&gt;90,N208,0)</f>
        <v>0</v>
      </c>
    </row>
    <row r="209" spans="1:19" x14ac:dyDescent="0.25">
      <c r="A209" s="104">
        <v>208</v>
      </c>
      <c r="B209" s="104" t="s">
        <v>5</v>
      </c>
      <c r="C209" s="1086">
        <v>45506</v>
      </c>
      <c r="D209" s="109" t="s">
        <v>17330</v>
      </c>
      <c r="E209" s="602">
        <v>0.5</v>
      </c>
      <c r="F209" s="102" t="s">
        <v>152</v>
      </c>
      <c r="G209" s="102" t="s">
        <v>9221</v>
      </c>
      <c r="H209" s="102" t="s">
        <v>9221</v>
      </c>
      <c r="I209" s="105">
        <f>IF(tblTEC_TDB_Data[[#This Row],[EstDetruite]],E209,0)</f>
        <v>0</v>
      </c>
      <c r="J209" s="106">
        <f>tblTEC_TDB_Data[[#This Row],[H_Saisies]]-tblTEC_TDB_Data[[#This Row],[H_Détruites]]</f>
        <v>0.5</v>
      </c>
      <c r="K209" s="106">
        <f>IF(tblTEC_TDB_Data[[#This Row],[EstFacturable]]="VRAI",(E209-I209),0)</f>
        <v>0.5</v>
      </c>
      <c r="L209" s="105">
        <f t="shared" si="6"/>
        <v>0</v>
      </c>
      <c r="M209" s="105">
        <f t="shared" si="7"/>
        <v>0</v>
      </c>
      <c r="N209" s="107">
        <f>MAX(tblTEC_TDB_Data[[#This Row],[H_Facturables]]-tblTEC_TDB_Data[[#This Row],[H_Facturées]],0)</f>
        <v>0.5</v>
      </c>
      <c r="O209" s="101">
        <f ca="1">ROUND(INT(NOW()-tblTEC_TDB_Data[[#This Row],[Date]]),0)</f>
        <v>34</v>
      </c>
      <c r="P209" s="108">
        <f ca="1">IF(tblTEC_TDB_Data[[#This Row],[Âge]]&lt;=30,N209,0)</f>
        <v>0</v>
      </c>
      <c r="Q209" s="108">
        <f ca="1">IF(AND(tblTEC_TDB_Data[[#This Row],[Âge]]&gt;30,tblTEC_TDB_Data[[#This Row],[Âge]]&lt;=60),N209,0)</f>
        <v>0.5</v>
      </c>
      <c r="R209" s="108">
        <f ca="1">IF(AND(tblTEC_TDB_Data[[#This Row],[Âge]]&gt;60,tblTEC_TDB_Data[[#This Row],[Âge]]&lt;=90),N209,0)</f>
        <v>0</v>
      </c>
      <c r="S209" s="108">
        <f ca="1">IF(tblTEC_TDB_Data[[#This Row],[Âge]]&gt;90,N209,0)</f>
        <v>0</v>
      </c>
    </row>
    <row r="210" spans="1:19" x14ac:dyDescent="0.25">
      <c r="A210" s="104">
        <v>209</v>
      </c>
      <c r="B210" s="104" t="s">
        <v>5</v>
      </c>
      <c r="C210" s="1086">
        <v>45506</v>
      </c>
      <c r="D210" s="109" t="s">
        <v>17418</v>
      </c>
      <c r="E210" s="602">
        <v>1</v>
      </c>
      <c r="F210" s="102" t="s">
        <v>152</v>
      </c>
      <c r="G210" s="102" t="s">
        <v>9221</v>
      </c>
      <c r="H210" s="102" t="s">
        <v>9221</v>
      </c>
      <c r="I210" s="105">
        <f>IF(tblTEC_TDB_Data[[#This Row],[EstDetruite]],E210,0)</f>
        <v>0</v>
      </c>
      <c r="J210" s="106">
        <f>tblTEC_TDB_Data[[#This Row],[H_Saisies]]-tblTEC_TDB_Data[[#This Row],[H_Détruites]]</f>
        <v>1</v>
      </c>
      <c r="K210" s="106">
        <f>IF(tblTEC_TDB_Data[[#This Row],[EstFacturable]]="VRAI",(E210-I210),0)</f>
        <v>1</v>
      </c>
      <c r="L210" s="105">
        <f t="shared" si="6"/>
        <v>0</v>
      </c>
      <c r="M210" s="105">
        <f t="shared" si="7"/>
        <v>0</v>
      </c>
      <c r="N210" s="107">
        <f>MAX(tblTEC_TDB_Data[[#This Row],[H_Facturables]]-tblTEC_TDB_Data[[#This Row],[H_Facturées]],0)</f>
        <v>1</v>
      </c>
      <c r="O210" s="101">
        <f ca="1">ROUND(INT(NOW()-tblTEC_TDB_Data[[#This Row],[Date]]),0)</f>
        <v>34</v>
      </c>
      <c r="P210" s="108">
        <f ca="1">IF(tblTEC_TDB_Data[[#This Row],[Âge]]&lt;=30,N210,0)</f>
        <v>0</v>
      </c>
      <c r="Q210" s="108">
        <f ca="1">IF(AND(tblTEC_TDB_Data[[#This Row],[Âge]]&gt;30,tblTEC_TDB_Data[[#This Row],[Âge]]&lt;=60),N210,0)</f>
        <v>1</v>
      </c>
      <c r="R210" s="108">
        <f ca="1">IF(AND(tblTEC_TDB_Data[[#This Row],[Âge]]&gt;60,tblTEC_TDB_Data[[#This Row],[Âge]]&lt;=90),N210,0)</f>
        <v>0</v>
      </c>
      <c r="S210" s="108">
        <f ca="1">IF(tblTEC_TDB_Data[[#This Row],[Âge]]&gt;90,N210,0)</f>
        <v>0</v>
      </c>
    </row>
    <row r="211" spans="1:19" x14ac:dyDescent="0.25">
      <c r="A211" s="104">
        <v>210</v>
      </c>
      <c r="B211" s="104" t="s">
        <v>5</v>
      </c>
      <c r="C211" s="1086">
        <v>45506</v>
      </c>
      <c r="D211" s="109" t="s">
        <v>17418</v>
      </c>
      <c r="E211" s="602">
        <v>0.4</v>
      </c>
      <c r="F211" s="102" t="s">
        <v>152</v>
      </c>
      <c r="G211" s="102" t="s">
        <v>9221</v>
      </c>
      <c r="H211" s="102" t="s">
        <v>9221</v>
      </c>
      <c r="I211" s="105">
        <f>IF(tblTEC_TDB_Data[[#This Row],[EstDetruite]],E211,0)</f>
        <v>0</v>
      </c>
      <c r="J211" s="106">
        <f>tblTEC_TDB_Data[[#This Row],[H_Saisies]]-tblTEC_TDB_Data[[#This Row],[H_Détruites]]</f>
        <v>0.4</v>
      </c>
      <c r="K211" s="106">
        <f>IF(tblTEC_TDB_Data[[#This Row],[EstFacturable]]="VRAI",(E211-I211),0)</f>
        <v>0.4</v>
      </c>
      <c r="L211" s="105">
        <f t="shared" si="6"/>
        <v>0</v>
      </c>
      <c r="M211" s="105">
        <f t="shared" si="7"/>
        <v>0</v>
      </c>
      <c r="N211" s="107">
        <f>MAX(tblTEC_TDB_Data[[#This Row],[H_Facturables]]-tblTEC_TDB_Data[[#This Row],[H_Facturées]],0)</f>
        <v>0.4</v>
      </c>
      <c r="O211" s="101">
        <f ca="1">ROUND(INT(NOW()-tblTEC_TDB_Data[[#This Row],[Date]]),0)</f>
        <v>34</v>
      </c>
      <c r="P211" s="108">
        <f ca="1">IF(tblTEC_TDB_Data[[#This Row],[Âge]]&lt;=30,N211,0)</f>
        <v>0</v>
      </c>
      <c r="Q211" s="108">
        <f ca="1">IF(AND(tblTEC_TDB_Data[[#This Row],[Âge]]&gt;30,tblTEC_TDB_Data[[#This Row],[Âge]]&lt;=60),N211,0)</f>
        <v>0.4</v>
      </c>
      <c r="R211" s="108">
        <f ca="1">IF(AND(tblTEC_TDB_Data[[#This Row],[Âge]]&gt;60,tblTEC_TDB_Data[[#This Row],[Âge]]&lt;=90),N211,0)</f>
        <v>0</v>
      </c>
      <c r="S211" s="108">
        <f ca="1">IF(tblTEC_TDB_Data[[#This Row],[Âge]]&gt;90,N211,0)</f>
        <v>0</v>
      </c>
    </row>
    <row r="212" spans="1:19" x14ac:dyDescent="0.25">
      <c r="A212" s="104">
        <v>211</v>
      </c>
      <c r="B212" s="104" t="s">
        <v>5</v>
      </c>
      <c r="C212" s="1086">
        <v>45506</v>
      </c>
      <c r="D212" s="109" t="s">
        <v>16031</v>
      </c>
      <c r="E212" s="602">
        <v>1.25</v>
      </c>
      <c r="F212" s="102" t="s">
        <v>152</v>
      </c>
      <c r="G212" s="102" t="s">
        <v>9221</v>
      </c>
      <c r="H212" s="102" t="s">
        <v>9221</v>
      </c>
      <c r="I212" s="105">
        <f>IF(tblTEC_TDB_Data[[#This Row],[EstDetruite]],E212,0)</f>
        <v>0</v>
      </c>
      <c r="J212" s="106">
        <f>tblTEC_TDB_Data[[#This Row],[H_Saisies]]-tblTEC_TDB_Data[[#This Row],[H_Détruites]]</f>
        <v>1.25</v>
      </c>
      <c r="K212" s="106">
        <f>IF(tblTEC_TDB_Data[[#This Row],[EstFacturable]]="VRAI",(E212-I212),0)</f>
        <v>1.25</v>
      </c>
      <c r="L212" s="105">
        <f t="shared" si="6"/>
        <v>0</v>
      </c>
      <c r="M212" s="105">
        <f t="shared" si="7"/>
        <v>0</v>
      </c>
      <c r="N212" s="107">
        <f>MAX(tblTEC_TDB_Data[[#This Row],[H_Facturables]]-tblTEC_TDB_Data[[#This Row],[H_Facturées]],0)</f>
        <v>1.25</v>
      </c>
      <c r="O212" s="101">
        <f ca="1">ROUND(INT(NOW()-tblTEC_TDB_Data[[#This Row],[Date]]),0)</f>
        <v>34</v>
      </c>
      <c r="P212" s="108">
        <f ca="1">IF(tblTEC_TDB_Data[[#This Row],[Âge]]&lt;=30,N212,0)</f>
        <v>0</v>
      </c>
      <c r="Q212" s="108">
        <f ca="1">IF(AND(tblTEC_TDB_Data[[#This Row],[Âge]]&gt;30,tblTEC_TDB_Data[[#This Row],[Âge]]&lt;=60),N212,0)</f>
        <v>1.25</v>
      </c>
      <c r="R212" s="108">
        <f ca="1">IF(AND(tblTEC_TDB_Data[[#This Row],[Âge]]&gt;60,tblTEC_TDB_Data[[#This Row],[Âge]]&lt;=90),N212,0)</f>
        <v>0</v>
      </c>
      <c r="S212" s="108">
        <f ca="1">IF(tblTEC_TDB_Data[[#This Row],[Âge]]&gt;90,N212,0)</f>
        <v>0</v>
      </c>
    </row>
    <row r="213" spans="1:19" x14ac:dyDescent="0.25">
      <c r="A213" s="104">
        <v>212</v>
      </c>
      <c r="B213" s="104" t="s">
        <v>5</v>
      </c>
      <c r="C213" s="1086">
        <v>45506</v>
      </c>
      <c r="D213" s="109" t="s">
        <v>17864</v>
      </c>
      <c r="E213" s="602">
        <v>1.5</v>
      </c>
      <c r="F213" s="102" t="s">
        <v>152</v>
      </c>
      <c r="G213" s="102" t="s">
        <v>9221</v>
      </c>
      <c r="H213" s="102" t="s">
        <v>9221</v>
      </c>
      <c r="I213" s="105">
        <f>IF(tblTEC_TDB_Data[[#This Row],[EstDetruite]],E213,0)</f>
        <v>0</v>
      </c>
      <c r="J213" s="106">
        <f>tblTEC_TDB_Data[[#This Row],[H_Saisies]]-tblTEC_TDB_Data[[#This Row],[H_Détruites]]</f>
        <v>1.5</v>
      </c>
      <c r="K213" s="106">
        <f>IF(tblTEC_TDB_Data[[#This Row],[EstFacturable]]="VRAI",(E213-I213),0)</f>
        <v>1.5</v>
      </c>
      <c r="L213" s="105">
        <f t="shared" si="6"/>
        <v>0</v>
      </c>
      <c r="M213" s="105">
        <f t="shared" si="7"/>
        <v>0</v>
      </c>
      <c r="N213" s="107">
        <f>MAX(tblTEC_TDB_Data[[#This Row],[H_Facturables]]-tblTEC_TDB_Data[[#This Row],[H_Facturées]],0)</f>
        <v>1.5</v>
      </c>
      <c r="O213" s="101">
        <f ca="1">ROUND(INT(NOW()-tblTEC_TDB_Data[[#This Row],[Date]]),0)</f>
        <v>34</v>
      </c>
      <c r="P213" s="108">
        <f ca="1">IF(tblTEC_TDB_Data[[#This Row],[Âge]]&lt;=30,N213,0)</f>
        <v>0</v>
      </c>
      <c r="Q213" s="108">
        <f ca="1">IF(AND(tblTEC_TDB_Data[[#This Row],[Âge]]&gt;30,tblTEC_TDB_Data[[#This Row],[Âge]]&lt;=60),N213,0)</f>
        <v>1.5</v>
      </c>
      <c r="R213" s="108">
        <f ca="1">IF(AND(tblTEC_TDB_Data[[#This Row],[Âge]]&gt;60,tblTEC_TDB_Data[[#This Row],[Âge]]&lt;=90),N213,0)</f>
        <v>0</v>
      </c>
      <c r="S213" s="108">
        <f ca="1">IF(tblTEC_TDB_Data[[#This Row],[Âge]]&gt;90,N213,0)</f>
        <v>0</v>
      </c>
    </row>
    <row r="214" spans="1:19" x14ac:dyDescent="0.25">
      <c r="A214" s="104">
        <v>213</v>
      </c>
      <c r="B214" s="104" t="s">
        <v>5</v>
      </c>
      <c r="C214" s="1086">
        <v>45506</v>
      </c>
      <c r="D214" s="109" t="s">
        <v>13541</v>
      </c>
      <c r="E214" s="602">
        <v>0.5</v>
      </c>
      <c r="F214" s="102" t="s">
        <v>152</v>
      </c>
      <c r="G214" s="102" t="s">
        <v>152</v>
      </c>
      <c r="H214" s="102" t="s">
        <v>9221</v>
      </c>
      <c r="I214" s="105">
        <f>IF(tblTEC_TDB_Data[[#This Row],[EstDetruite]],E214,0)</f>
        <v>0</v>
      </c>
      <c r="J214" s="106">
        <f>tblTEC_TDB_Data[[#This Row],[H_Saisies]]-tblTEC_TDB_Data[[#This Row],[H_Détruites]]</f>
        <v>0.5</v>
      </c>
      <c r="K214" s="106">
        <f>IF(tblTEC_TDB_Data[[#This Row],[EstFacturable]]="VRAI",(E214-I214),0)</f>
        <v>0.5</v>
      </c>
      <c r="L214" s="105">
        <f t="shared" si="6"/>
        <v>0</v>
      </c>
      <c r="M214" s="105">
        <f t="shared" si="7"/>
        <v>0.5</v>
      </c>
      <c r="N214" s="107">
        <f>MAX(tblTEC_TDB_Data[[#This Row],[H_Facturables]]-tblTEC_TDB_Data[[#This Row],[H_Facturées]],0)</f>
        <v>0</v>
      </c>
      <c r="O214" s="101">
        <f ca="1">ROUND(INT(NOW()-tblTEC_TDB_Data[[#This Row],[Date]]),0)</f>
        <v>34</v>
      </c>
      <c r="P214" s="108">
        <f ca="1">IF(tblTEC_TDB_Data[[#This Row],[Âge]]&lt;=30,N214,0)</f>
        <v>0</v>
      </c>
      <c r="Q214" s="108">
        <f ca="1">IF(AND(tblTEC_TDB_Data[[#This Row],[Âge]]&gt;30,tblTEC_TDB_Data[[#This Row],[Âge]]&lt;=60),N214,0)</f>
        <v>0</v>
      </c>
      <c r="R214" s="108">
        <f ca="1">IF(AND(tblTEC_TDB_Data[[#This Row],[Âge]]&gt;60,tblTEC_TDB_Data[[#This Row],[Âge]]&lt;=90),N214,0)</f>
        <v>0</v>
      </c>
      <c r="S214" s="108">
        <f ca="1">IF(tblTEC_TDB_Data[[#This Row],[Âge]]&gt;90,N214,0)</f>
        <v>0</v>
      </c>
    </row>
    <row r="215" spans="1:19" x14ac:dyDescent="0.25">
      <c r="A215" s="104">
        <v>214</v>
      </c>
      <c r="B215" s="104" t="s">
        <v>5</v>
      </c>
      <c r="C215" s="1086">
        <v>45506</v>
      </c>
      <c r="D215" s="109" t="s">
        <v>18535</v>
      </c>
      <c r="E215" s="602">
        <v>0.5</v>
      </c>
      <c r="F215" s="102" t="s">
        <v>152</v>
      </c>
      <c r="G215" s="102" t="s">
        <v>9221</v>
      </c>
      <c r="H215" s="102" t="s">
        <v>9221</v>
      </c>
      <c r="I215" s="105">
        <f>IF(tblTEC_TDB_Data[[#This Row],[EstDetruite]],E215,0)</f>
        <v>0</v>
      </c>
      <c r="J215" s="106">
        <f>tblTEC_TDB_Data[[#This Row],[H_Saisies]]-tblTEC_TDB_Data[[#This Row],[H_Détruites]]</f>
        <v>0.5</v>
      </c>
      <c r="K215" s="106">
        <f>IF(tblTEC_TDB_Data[[#This Row],[EstFacturable]]="VRAI",(E215-I215),0)</f>
        <v>0.5</v>
      </c>
      <c r="L215" s="105">
        <f t="shared" si="6"/>
        <v>0</v>
      </c>
      <c r="M215" s="105">
        <f t="shared" si="7"/>
        <v>0</v>
      </c>
      <c r="N215" s="107">
        <f>MAX(tblTEC_TDB_Data[[#This Row],[H_Facturables]]-tblTEC_TDB_Data[[#This Row],[H_Facturées]],0)</f>
        <v>0.5</v>
      </c>
      <c r="O215" s="101">
        <f ca="1">ROUND(INT(NOW()-tblTEC_TDB_Data[[#This Row],[Date]]),0)</f>
        <v>34</v>
      </c>
      <c r="P215" s="108">
        <f ca="1">IF(tblTEC_TDB_Data[[#This Row],[Âge]]&lt;=30,N215,0)</f>
        <v>0</v>
      </c>
      <c r="Q215" s="108">
        <f ca="1">IF(AND(tblTEC_TDB_Data[[#This Row],[Âge]]&gt;30,tblTEC_TDB_Data[[#This Row],[Âge]]&lt;=60),N215,0)</f>
        <v>0.5</v>
      </c>
      <c r="R215" s="108">
        <f ca="1">IF(AND(tblTEC_TDB_Data[[#This Row],[Âge]]&gt;60,tblTEC_TDB_Data[[#This Row],[Âge]]&lt;=90),N215,0)</f>
        <v>0</v>
      </c>
      <c r="S215" s="108">
        <f ca="1">IF(tblTEC_TDB_Data[[#This Row],[Âge]]&gt;90,N215,0)</f>
        <v>0</v>
      </c>
    </row>
    <row r="216" spans="1:19" x14ac:dyDescent="0.25">
      <c r="A216" s="104">
        <v>215</v>
      </c>
      <c r="B216" s="104" t="s">
        <v>5</v>
      </c>
      <c r="C216" s="1086">
        <v>45506</v>
      </c>
      <c r="D216" s="109" t="s">
        <v>19818</v>
      </c>
      <c r="E216" s="602">
        <v>0.5</v>
      </c>
      <c r="F216" s="102" t="s">
        <v>152</v>
      </c>
      <c r="G216" s="102" t="s">
        <v>9221</v>
      </c>
      <c r="H216" s="102" t="s">
        <v>9221</v>
      </c>
      <c r="I216" s="105">
        <f>IF(tblTEC_TDB_Data[[#This Row],[EstDetruite]],E216,0)</f>
        <v>0</v>
      </c>
      <c r="J216" s="106">
        <f>tblTEC_TDB_Data[[#This Row],[H_Saisies]]-tblTEC_TDB_Data[[#This Row],[H_Détruites]]</f>
        <v>0.5</v>
      </c>
      <c r="K216" s="106">
        <f>IF(tblTEC_TDB_Data[[#This Row],[EstFacturable]]="VRAI",(E216-I216),0)</f>
        <v>0.5</v>
      </c>
      <c r="L216" s="105">
        <f t="shared" si="6"/>
        <v>0</v>
      </c>
      <c r="M216" s="105">
        <f t="shared" si="7"/>
        <v>0</v>
      </c>
      <c r="N216" s="107">
        <f>MAX(tblTEC_TDB_Data[[#This Row],[H_Facturables]]-tblTEC_TDB_Data[[#This Row],[H_Facturées]],0)</f>
        <v>0.5</v>
      </c>
      <c r="O216" s="101">
        <f ca="1">ROUND(INT(NOW()-tblTEC_TDB_Data[[#This Row],[Date]]),0)</f>
        <v>34</v>
      </c>
      <c r="P216" s="108">
        <f ca="1">IF(tblTEC_TDB_Data[[#This Row],[Âge]]&lt;=30,N216,0)</f>
        <v>0</v>
      </c>
      <c r="Q216" s="108">
        <f ca="1">IF(AND(tblTEC_TDB_Data[[#This Row],[Âge]]&gt;30,tblTEC_TDB_Data[[#This Row],[Âge]]&lt;=60),N216,0)</f>
        <v>0.5</v>
      </c>
      <c r="R216" s="108">
        <f ca="1">IF(AND(tblTEC_TDB_Data[[#This Row],[Âge]]&gt;60,tblTEC_TDB_Data[[#This Row],[Âge]]&lt;=90),N216,0)</f>
        <v>0</v>
      </c>
      <c r="S216" s="108">
        <f ca="1">IF(tblTEC_TDB_Data[[#This Row],[Âge]]&gt;90,N216,0)</f>
        <v>0</v>
      </c>
    </row>
    <row r="217" spans="1:19" x14ac:dyDescent="0.25">
      <c r="A217" s="104">
        <v>216</v>
      </c>
      <c r="B217" s="104" t="s">
        <v>5</v>
      </c>
      <c r="C217" s="1086">
        <v>45506</v>
      </c>
      <c r="D217" s="109" t="s">
        <v>19818</v>
      </c>
      <c r="E217" s="602">
        <v>1.75</v>
      </c>
      <c r="F217" s="102" t="s">
        <v>152</v>
      </c>
      <c r="G217" s="102" t="s">
        <v>9221</v>
      </c>
      <c r="H217" s="102" t="s">
        <v>9221</v>
      </c>
      <c r="I217" s="105">
        <f>IF(tblTEC_TDB_Data[[#This Row],[EstDetruite]],E217,0)</f>
        <v>0</v>
      </c>
      <c r="J217" s="106">
        <f>tblTEC_TDB_Data[[#This Row],[H_Saisies]]-tblTEC_TDB_Data[[#This Row],[H_Détruites]]</f>
        <v>1.75</v>
      </c>
      <c r="K217" s="106">
        <f>IF(tblTEC_TDB_Data[[#This Row],[EstFacturable]]="VRAI",(E217-I217),0)</f>
        <v>1.75</v>
      </c>
      <c r="L217" s="105">
        <f t="shared" si="6"/>
        <v>0</v>
      </c>
      <c r="M217" s="105">
        <f t="shared" si="7"/>
        <v>0</v>
      </c>
      <c r="N217" s="107">
        <f>MAX(tblTEC_TDB_Data[[#This Row],[H_Facturables]]-tblTEC_TDB_Data[[#This Row],[H_Facturées]],0)</f>
        <v>1.75</v>
      </c>
      <c r="O217" s="101">
        <f ca="1">ROUND(INT(NOW()-tblTEC_TDB_Data[[#This Row],[Date]]),0)</f>
        <v>34</v>
      </c>
      <c r="P217" s="108">
        <f ca="1">IF(tblTEC_TDB_Data[[#This Row],[Âge]]&lt;=30,N217,0)</f>
        <v>0</v>
      </c>
      <c r="Q217" s="108">
        <f ca="1">IF(AND(tblTEC_TDB_Data[[#This Row],[Âge]]&gt;30,tblTEC_TDB_Data[[#This Row],[Âge]]&lt;=60),N217,0)</f>
        <v>1.75</v>
      </c>
      <c r="R217" s="108">
        <f ca="1">IF(AND(tblTEC_TDB_Data[[#This Row],[Âge]]&gt;60,tblTEC_TDB_Data[[#This Row],[Âge]]&lt;=90),N217,0)</f>
        <v>0</v>
      </c>
      <c r="S217" s="108">
        <f ca="1">IF(tblTEC_TDB_Data[[#This Row],[Âge]]&gt;90,N217,0)</f>
        <v>0</v>
      </c>
    </row>
    <row r="218" spans="1:19" x14ac:dyDescent="0.25">
      <c r="A218" s="104">
        <v>217</v>
      </c>
      <c r="B218" s="104" t="s">
        <v>5</v>
      </c>
      <c r="C218" s="1086">
        <v>45506</v>
      </c>
      <c r="D218" s="109" t="s">
        <v>13697</v>
      </c>
      <c r="E218" s="602">
        <v>1</v>
      </c>
      <c r="F218" s="102" t="s">
        <v>152</v>
      </c>
      <c r="G218" s="102" t="s">
        <v>9221</v>
      </c>
      <c r="H218" s="102" t="s">
        <v>9221</v>
      </c>
      <c r="I218" s="105">
        <f>IF(tblTEC_TDB_Data[[#This Row],[EstDetruite]],E218,0)</f>
        <v>0</v>
      </c>
      <c r="J218" s="106">
        <f>tblTEC_TDB_Data[[#This Row],[H_Saisies]]-tblTEC_TDB_Data[[#This Row],[H_Détruites]]</f>
        <v>1</v>
      </c>
      <c r="K218" s="106">
        <f>IF(tblTEC_TDB_Data[[#This Row],[EstFacturable]]="VRAI",(E218-I218),0)</f>
        <v>1</v>
      </c>
      <c r="L218" s="105">
        <f t="shared" si="6"/>
        <v>0</v>
      </c>
      <c r="M218" s="105">
        <f t="shared" si="7"/>
        <v>0</v>
      </c>
      <c r="N218" s="107">
        <f>MAX(tblTEC_TDB_Data[[#This Row],[H_Facturables]]-tblTEC_TDB_Data[[#This Row],[H_Facturées]],0)</f>
        <v>1</v>
      </c>
      <c r="O218" s="101">
        <f ca="1">ROUND(INT(NOW()-tblTEC_TDB_Data[[#This Row],[Date]]),0)</f>
        <v>34</v>
      </c>
      <c r="P218" s="108">
        <f ca="1">IF(tblTEC_TDB_Data[[#This Row],[Âge]]&lt;=30,N218,0)</f>
        <v>0</v>
      </c>
      <c r="Q218" s="108">
        <f ca="1">IF(AND(tblTEC_TDB_Data[[#This Row],[Âge]]&gt;30,tblTEC_TDB_Data[[#This Row],[Âge]]&lt;=60),N218,0)</f>
        <v>1</v>
      </c>
      <c r="R218" s="108">
        <f ca="1">IF(AND(tblTEC_TDB_Data[[#This Row],[Âge]]&gt;60,tblTEC_TDB_Data[[#This Row],[Âge]]&lt;=90),N218,0)</f>
        <v>0</v>
      </c>
      <c r="S218" s="108">
        <f ca="1">IF(tblTEC_TDB_Data[[#This Row],[Âge]]&gt;90,N218,0)</f>
        <v>0</v>
      </c>
    </row>
    <row r="219" spans="1:19" x14ac:dyDescent="0.25">
      <c r="A219" s="104">
        <v>218</v>
      </c>
      <c r="B219" s="104" t="s">
        <v>5</v>
      </c>
      <c r="C219" s="1086">
        <v>45506</v>
      </c>
      <c r="D219" s="109" t="s">
        <v>13884</v>
      </c>
      <c r="E219" s="602">
        <v>0.75</v>
      </c>
      <c r="F219" s="102" t="s">
        <v>152</v>
      </c>
      <c r="G219" s="102" t="s">
        <v>9221</v>
      </c>
      <c r="H219" s="102" t="s">
        <v>9221</v>
      </c>
      <c r="I219" s="105">
        <f>IF(tblTEC_TDB_Data[[#This Row],[EstDetruite]],E219,0)</f>
        <v>0</v>
      </c>
      <c r="J219" s="106">
        <f>tblTEC_TDB_Data[[#This Row],[H_Saisies]]-tblTEC_TDB_Data[[#This Row],[H_Détruites]]</f>
        <v>0.75</v>
      </c>
      <c r="K219" s="106">
        <f>IF(tblTEC_TDB_Data[[#This Row],[EstFacturable]]="VRAI",(E219-I219),0)</f>
        <v>0.75</v>
      </c>
      <c r="L219" s="105">
        <f t="shared" si="6"/>
        <v>0</v>
      </c>
      <c r="M219" s="105">
        <f t="shared" si="7"/>
        <v>0</v>
      </c>
      <c r="N219" s="107">
        <f>MAX(tblTEC_TDB_Data[[#This Row],[H_Facturables]]-tblTEC_TDB_Data[[#This Row],[H_Facturées]],0)</f>
        <v>0.75</v>
      </c>
      <c r="O219" s="101">
        <f ca="1">ROUND(INT(NOW()-tblTEC_TDB_Data[[#This Row],[Date]]),0)</f>
        <v>34</v>
      </c>
      <c r="P219" s="108">
        <f ca="1">IF(tblTEC_TDB_Data[[#This Row],[Âge]]&lt;=30,N219,0)</f>
        <v>0</v>
      </c>
      <c r="Q219" s="108">
        <f ca="1">IF(AND(tblTEC_TDB_Data[[#This Row],[Âge]]&gt;30,tblTEC_TDB_Data[[#This Row],[Âge]]&lt;=60),N219,0)</f>
        <v>0.75</v>
      </c>
      <c r="R219" s="108">
        <f ca="1">IF(AND(tblTEC_TDB_Data[[#This Row],[Âge]]&gt;60,tblTEC_TDB_Data[[#This Row],[Âge]]&lt;=90),N219,0)</f>
        <v>0</v>
      </c>
      <c r="S219" s="108">
        <f ca="1">IF(tblTEC_TDB_Data[[#This Row],[Âge]]&gt;90,N219,0)</f>
        <v>0</v>
      </c>
    </row>
    <row r="220" spans="1:19" x14ac:dyDescent="0.25">
      <c r="A220" s="104">
        <v>219</v>
      </c>
      <c r="B220" s="104" t="s">
        <v>5</v>
      </c>
      <c r="C220" s="1086">
        <v>45506</v>
      </c>
      <c r="D220" s="109" t="s">
        <v>15096</v>
      </c>
      <c r="E220" s="602">
        <v>0.5</v>
      </c>
      <c r="F220" s="102" t="s">
        <v>152</v>
      </c>
      <c r="G220" s="102" t="s">
        <v>9221</v>
      </c>
      <c r="H220" s="102" t="s">
        <v>9221</v>
      </c>
      <c r="I220" s="105">
        <f>IF(tblTEC_TDB_Data[[#This Row],[EstDetruite]],E220,0)</f>
        <v>0</v>
      </c>
      <c r="J220" s="106">
        <f>tblTEC_TDB_Data[[#This Row],[H_Saisies]]-tblTEC_TDB_Data[[#This Row],[H_Détruites]]</f>
        <v>0.5</v>
      </c>
      <c r="K220" s="106">
        <f>IF(tblTEC_TDB_Data[[#This Row],[EstFacturable]]="VRAI",(E220-I220),0)</f>
        <v>0.5</v>
      </c>
      <c r="L220" s="105">
        <f t="shared" si="6"/>
        <v>0</v>
      </c>
      <c r="M220" s="105">
        <f t="shared" si="7"/>
        <v>0</v>
      </c>
      <c r="N220" s="107">
        <f>MAX(tblTEC_TDB_Data[[#This Row],[H_Facturables]]-tblTEC_TDB_Data[[#This Row],[H_Facturées]],0)</f>
        <v>0.5</v>
      </c>
      <c r="O220" s="101">
        <f ca="1">ROUND(INT(NOW()-tblTEC_TDB_Data[[#This Row],[Date]]),0)</f>
        <v>34</v>
      </c>
      <c r="P220" s="108">
        <f ca="1">IF(tblTEC_TDB_Data[[#This Row],[Âge]]&lt;=30,N220,0)</f>
        <v>0</v>
      </c>
      <c r="Q220" s="108">
        <f ca="1">IF(AND(tblTEC_TDB_Data[[#This Row],[Âge]]&gt;30,tblTEC_TDB_Data[[#This Row],[Âge]]&lt;=60),N220,0)</f>
        <v>0.5</v>
      </c>
      <c r="R220" s="108">
        <f ca="1">IF(AND(tblTEC_TDB_Data[[#This Row],[Âge]]&gt;60,tblTEC_TDB_Data[[#This Row],[Âge]]&lt;=90),N220,0)</f>
        <v>0</v>
      </c>
      <c r="S220" s="108">
        <f ca="1">IF(tblTEC_TDB_Data[[#This Row],[Âge]]&gt;90,N220,0)</f>
        <v>0</v>
      </c>
    </row>
    <row r="221" spans="1:19" x14ac:dyDescent="0.25">
      <c r="A221" s="104">
        <v>220</v>
      </c>
      <c r="B221" s="104" t="s">
        <v>11641</v>
      </c>
      <c r="C221" s="1086">
        <v>45495</v>
      </c>
      <c r="D221" s="109" t="s">
        <v>19406</v>
      </c>
      <c r="E221" s="602">
        <v>0.5</v>
      </c>
      <c r="F221" s="102" t="s">
        <v>152</v>
      </c>
      <c r="G221" s="102" t="s">
        <v>9221</v>
      </c>
      <c r="H221" s="102" t="s">
        <v>9221</v>
      </c>
      <c r="I221" s="105">
        <f>IF(tblTEC_TDB_Data[[#This Row],[EstDetruite]],E221,0)</f>
        <v>0</v>
      </c>
      <c r="J221" s="106">
        <f>tblTEC_TDB_Data[[#This Row],[H_Saisies]]-tblTEC_TDB_Data[[#This Row],[H_Détruites]]</f>
        <v>0.5</v>
      </c>
      <c r="K221" s="106">
        <f>IF(tblTEC_TDB_Data[[#This Row],[EstFacturable]]="VRAI",(E221-I221),0)</f>
        <v>0.5</v>
      </c>
      <c r="L221" s="105">
        <f t="shared" si="6"/>
        <v>0</v>
      </c>
      <c r="M221" s="105">
        <f t="shared" si="7"/>
        <v>0</v>
      </c>
      <c r="N221" s="107">
        <f>MAX(tblTEC_TDB_Data[[#This Row],[H_Facturables]]-tblTEC_TDB_Data[[#This Row],[H_Facturées]],0)</f>
        <v>0.5</v>
      </c>
      <c r="O221" s="101">
        <f ca="1">ROUND(INT(NOW()-tblTEC_TDB_Data[[#This Row],[Date]]),0)</f>
        <v>45</v>
      </c>
      <c r="P221" s="108">
        <f ca="1">IF(tblTEC_TDB_Data[[#This Row],[Âge]]&lt;=30,N221,0)</f>
        <v>0</v>
      </c>
      <c r="Q221" s="108">
        <f ca="1">IF(AND(tblTEC_TDB_Data[[#This Row],[Âge]]&gt;30,tblTEC_TDB_Data[[#This Row],[Âge]]&lt;=60),N221,0)</f>
        <v>0.5</v>
      </c>
      <c r="R221" s="108">
        <f ca="1">IF(AND(tblTEC_TDB_Data[[#This Row],[Âge]]&gt;60,tblTEC_TDB_Data[[#This Row],[Âge]]&lt;=90),N221,0)</f>
        <v>0</v>
      </c>
      <c r="S221" s="108">
        <f ca="1">IF(tblTEC_TDB_Data[[#This Row],[Âge]]&gt;90,N221,0)</f>
        <v>0</v>
      </c>
    </row>
    <row r="222" spans="1:19" x14ac:dyDescent="0.25">
      <c r="A222" s="104">
        <v>221</v>
      </c>
      <c r="B222" s="104" t="s">
        <v>11641</v>
      </c>
      <c r="C222" s="1086">
        <v>45496</v>
      </c>
      <c r="D222" s="109" t="s">
        <v>19406</v>
      </c>
      <c r="E222" s="602">
        <v>0.75</v>
      </c>
      <c r="F222" s="102" t="s">
        <v>152</v>
      </c>
      <c r="G222" s="102" t="s">
        <v>9221</v>
      </c>
      <c r="H222" s="102" t="s">
        <v>9221</v>
      </c>
      <c r="I222" s="105">
        <f>IF(tblTEC_TDB_Data[[#This Row],[EstDetruite]],E222,0)</f>
        <v>0</v>
      </c>
      <c r="J222" s="106">
        <f>tblTEC_TDB_Data[[#This Row],[H_Saisies]]-tblTEC_TDB_Data[[#This Row],[H_Détruites]]</f>
        <v>0.75</v>
      </c>
      <c r="K222" s="106">
        <f>IF(tblTEC_TDB_Data[[#This Row],[EstFacturable]]="VRAI",(E222-I222),0)</f>
        <v>0.75</v>
      </c>
      <c r="L222" s="105">
        <f t="shared" si="6"/>
        <v>0</v>
      </c>
      <c r="M222" s="105">
        <f t="shared" si="7"/>
        <v>0</v>
      </c>
      <c r="N222" s="107">
        <f>MAX(tblTEC_TDB_Data[[#This Row],[H_Facturables]]-tblTEC_TDB_Data[[#This Row],[H_Facturées]],0)</f>
        <v>0.75</v>
      </c>
      <c r="O222" s="101">
        <f ca="1">ROUND(INT(NOW()-tblTEC_TDB_Data[[#This Row],[Date]]),0)</f>
        <v>44</v>
      </c>
      <c r="P222" s="108">
        <f ca="1">IF(tblTEC_TDB_Data[[#This Row],[Âge]]&lt;=30,N222,0)</f>
        <v>0</v>
      </c>
      <c r="Q222" s="108">
        <f ca="1">IF(AND(tblTEC_TDB_Data[[#This Row],[Âge]]&gt;30,tblTEC_TDB_Data[[#This Row],[Âge]]&lt;=60),N222,0)</f>
        <v>0.75</v>
      </c>
      <c r="R222" s="108">
        <f ca="1">IF(AND(tblTEC_TDB_Data[[#This Row],[Âge]]&gt;60,tblTEC_TDB_Data[[#This Row],[Âge]]&lt;=90),N222,0)</f>
        <v>0</v>
      </c>
      <c r="S222" s="108">
        <f ca="1">IF(tblTEC_TDB_Data[[#This Row],[Âge]]&gt;90,N222,0)</f>
        <v>0</v>
      </c>
    </row>
    <row r="223" spans="1:19" x14ac:dyDescent="0.25">
      <c r="A223" s="104">
        <v>222</v>
      </c>
      <c r="B223" s="104" t="s">
        <v>11641</v>
      </c>
      <c r="C223" s="1086">
        <v>45497</v>
      </c>
      <c r="D223" s="109" t="s">
        <v>19406</v>
      </c>
      <c r="E223" s="602">
        <v>0.25</v>
      </c>
      <c r="F223" s="102" t="s">
        <v>152</v>
      </c>
      <c r="G223" s="102" t="s">
        <v>9221</v>
      </c>
      <c r="H223" s="102" t="s">
        <v>9221</v>
      </c>
      <c r="I223" s="105">
        <f>IF(tblTEC_TDB_Data[[#This Row],[EstDetruite]],E223,0)</f>
        <v>0</v>
      </c>
      <c r="J223" s="106">
        <f>tblTEC_TDB_Data[[#This Row],[H_Saisies]]-tblTEC_TDB_Data[[#This Row],[H_Détruites]]</f>
        <v>0.25</v>
      </c>
      <c r="K223" s="106">
        <f>IF(tblTEC_TDB_Data[[#This Row],[EstFacturable]]="VRAI",(E223-I223),0)</f>
        <v>0.25</v>
      </c>
      <c r="L223" s="105">
        <f t="shared" si="6"/>
        <v>0</v>
      </c>
      <c r="M223" s="105">
        <f t="shared" si="7"/>
        <v>0</v>
      </c>
      <c r="N223" s="107">
        <f>MAX(tblTEC_TDB_Data[[#This Row],[H_Facturables]]-tblTEC_TDB_Data[[#This Row],[H_Facturées]],0)</f>
        <v>0.25</v>
      </c>
      <c r="O223" s="101">
        <f ca="1">ROUND(INT(NOW()-tblTEC_TDB_Data[[#This Row],[Date]]),0)</f>
        <v>43</v>
      </c>
      <c r="P223" s="108">
        <f ca="1">IF(tblTEC_TDB_Data[[#This Row],[Âge]]&lt;=30,N223,0)</f>
        <v>0</v>
      </c>
      <c r="Q223" s="108">
        <f ca="1">IF(AND(tblTEC_TDB_Data[[#This Row],[Âge]]&gt;30,tblTEC_TDB_Data[[#This Row],[Âge]]&lt;=60),N223,0)</f>
        <v>0.25</v>
      </c>
      <c r="R223" s="108">
        <f ca="1">IF(AND(tblTEC_TDB_Data[[#This Row],[Âge]]&gt;60,tblTEC_TDB_Data[[#This Row],[Âge]]&lt;=90),N223,0)</f>
        <v>0</v>
      </c>
      <c r="S223" s="108">
        <f ca="1">IF(tblTEC_TDB_Data[[#This Row],[Âge]]&gt;90,N223,0)</f>
        <v>0</v>
      </c>
    </row>
    <row r="224" spans="1:19" x14ac:dyDescent="0.25">
      <c r="A224" s="104">
        <v>223</v>
      </c>
      <c r="B224" s="104" t="s">
        <v>11641</v>
      </c>
      <c r="C224" s="1086">
        <v>45505</v>
      </c>
      <c r="D224" s="109" t="s">
        <v>19373</v>
      </c>
      <c r="E224" s="602">
        <v>8.5</v>
      </c>
      <c r="F224" s="102" t="s">
        <v>152</v>
      </c>
      <c r="G224" s="102" t="s">
        <v>9221</v>
      </c>
      <c r="H224" s="102" t="s">
        <v>152</v>
      </c>
      <c r="I224" s="105">
        <f>IF(tblTEC_TDB_Data[[#This Row],[EstDetruite]],E224,0)</f>
        <v>8.5</v>
      </c>
      <c r="J224" s="106">
        <f>tblTEC_TDB_Data[[#This Row],[H_Saisies]]-tblTEC_TDB_Data[[#This Row],[H_Détruites]]</f>
        <v>0</v>
      </c>
      <c r="K224" s="106">
        <f>IF(tblTEC_TDB_Data[[#This Row],[EstFacturable]]="VRAI",(E224-I224),0)</f>
        <v>0</v>
      </c>
      <c r="L224" s="105">
        <f t="shared" si="6"/>
        <v>0</v>
      </c>
      <c r="M224" s="105">
        <f t="shared" si="7"/>
        <v>0</v>
      </c>
      <c r="N224" s="107">
        <f>MAX(tblTEC_TDB_Data[[#This Row],[H_Facturables]]-tblTEC_TDB_Data[[#This Row],[H_Facturées]],0)</f>
        <v>0</v>
      </c>
      <c r="O224" s="101">
        <f ca="1">ROUND(INT(NOW()-tblTEC_TDB_Data[[#This Row],[Date]]),0)</f>
        <v>35</v>
      </c>
      <c r="P224" s="108">
        <f ca="1">IF(tblTEC_TDB_Data[[#This Row],[Âge]]&lt;=30,N224,0)</f>
        <v>0</v>
      </c>
      <c r="Q224" s="108">
        <f ca="1">IF(AND(tblTEC_TDB_Data[[#This Row],[Âge]]&gt;30,tblTEC_TDB_Data[[#This Row],[Âge]]&lt;=60),N224,0)</f>
        <v>0</v>
      </c>
      <c r="R224" s="108">
        <f ca="1">IF(AND(tblTEC_TDB_Data[[#This Row],[Âge]]&gt;60,tblTEC_TDB_Data[[#This Row],[Âge]]&lt;=90),N224,0)</f>
        <v>0</v>
      </c>
      <c r="S224" s="108">
        <f ca="1">IF(tblTEC_TDB_Data[[#This Row],[Âge]]&gt;90,N224,0)</f>
        <v>0</v>
      </c>
    </row>
    <row r="225" spans="1:19" x14ac:dyDescent="0.25">
      <c r="A225" s="104">
        <v>224</v>
      </c>
      <c r="B225" s="104" t="s">
        <v>133</v>
      </c>
      <c r="C225" s="1086">
        <v>45462</v>
      </c>
      <c r="D225" s="109" t="s">
        <v>19818</v>
      </c>
      <c r="E225" s="602">
        <v>1.1000000000000001</v>
      </c>
      <c r="F225" s="102" t="s">
        <v>152</v>
      </c>
      <c r="G225" s="102" t="s">
        <v>9221</v>
      </c>
      <c r="H225" s="102" t="s">
        <v>9221</v>
      </c>
      <c r="I225" s="105">
        <f>IF(tblTEC_TDB_Data[[#This Row],[EstDetruite]],E225,0)</f>
        <v>0</v>
      </c>
      <c r="J225" s="106">
        <f>tblTEC_TDB_Data[[#This Row],[H_Saisies]]-tblTEC_TDB_Data[[#This Row],[H_Détruites]]</f>
        <v>1.1000000000000001</v>
      </c>
      <c r="K225" s="106">
        <f>IF(tblTEC_TDB_Data[[#This Row],[EstFacturable]]="VRAI",(E225-I225),0)</f>
        <v>1.1000000000000001</v>
      </c>
      <c r="L225" s="105">
        <f t="shared" si="6"/>
        <v>0</v>
      </c>
      <c r="M225" s="105">
        <f t="shared" si="7"/>
        <v>0</v>
      </c>
      <c r="N225" s="107">
        <f>MAX(tblTEC_TDB_Data[[#This Row],[H_Facturables]]-tblTEC_TDB_Data[[#This Row],[H_Facturées]],0)</f>
        <v>1.1000000000000001</v>
      </c>
      <c r="O225" s="101">
        <f ca="1">ROUND(INT(NOW()-tblTEC_TDB_Data[[#This Row],[Date]]),0)</f>
        <v>78</v>
      </c>
      <c r="P225" s="108">
        <f ca="1">IF(tblTEC_TDB_Data[[#This Row],[Âge]]&lt;=30,N225,0)</f>
        <v>0</v>
      </c>
      <c r="Q225" s="108">
        <f ca="1">IF(AND(tblTEC_TDB_Data[[#This Row],[Âge]]&gt;30,tblTEC_TDB_Data[[#This Row],[Âge]]&lt;=60),N225,0)</f>
        <v>0</v>
      </c>
      <c r="R225" s="108">
        <f ca="1">IF(AND(tblTEC_TDB_Data[[#This Row],[Âge]]&gt;60,tblTEC_TDB_Data[[#This Row],[Âge]]&lt;=90),N225,0)</f>
        <v>1.1000000000000001</v>
      </c>
      <c r="S225" s="108">
        <f ca="1">IF(tblTEC_TDB_Data[[#This Row],[Âge]]&gt;90,N225,0)</f>
        <v>0</v>
      </c>
    </row>
    <row r="226" spans="1:19" x14ac:dyDescent="0.25">
      <c r="A226" s="104">
        <v>225</v>
      </c>
      <c r="B226" s="104" t="s">
        <v>133</v>
      </c>
      <c r="C226" s="1086">
        <v>45464</v>
      </c>
      <c r="D226" s="109" t="s">
        <v>19818</v>
      </c>
      <c r="E226" s="602">
        <v>0.8</v>
      </c>
      <c r="F226" s="102" t="s">
        <v>152</v>
      </c>
      <c r="G226" s="102" t="s">
        <v>9221</v>
      </c>
      <c r="H226" s="102" t="s">
        <v>9221</v>
      </c>
      <c r="I226" s="105">
        <f>IF(tblTEC_TDB_Data[[#This Row],[EstDetruite]],E226,0)</f>
        <v>0</v>
      </c>
      <c r="J226" s="106">
        <f>tblTEC_TDB_Data[[#This Row],[H_Saisies]]-tblTEC_TDB_Data[[#This Row],[H_Détruites]]</f>
        <v>0.8</v>
      </c>
      <c r="K226" s="106">
        <f>IF(tblTEC_TDB_Data[[#This Row],[EstFacturable]]="VRAI",(E226-I226),0)</f>
        <v>0.8</v>
      </c>
      <c r="L226" s="105">
        <f t="shared" si="6"/>
        <v>0</v>
      </c>
      <c r="M226" s="105">
        <f t="shared" si="7"/>
        <v>0</v>
      </c>
      <c r="N226" s="107">
        <f>MAX(tblTEC_TDB_Data[[#This Row],[H_Facturables]]-tblTEC_TDB_Data[[#This Row],[H_Facturées]],0)</f>
        <v>0.8</v>
      </c>
      <c r="O226" s="101">
        <f ca="1">ROUND(INT(NOW()-tblTEC_TDB_Data[[#This Row],[Date]]),0)</f>
        <v>76</v>
      </c>
      <c r="P226" s="108">
        <f ca="1">IF(tblTEC_TDB_Data[[#This Row],[Âge]]&lt;=30,N226,0)</f>
        <v>0</v>
      </c>
      <c r="Q226" s="108">
        <f ca="1">IF(AND(tblTEC_TDB_Data[[#This Row],[Âge]]&gt;30,tblTEC_TDB_Data[[#This Row],[Âge]]&lt;=60),N226,0)</f>
        <v>0</v>
      </c>
      <c r="R226" s="108">
        <f ca="1">IF(AND(tblTEC_TDB_Data[[#This Row],[Âge]]&gt;60,tblTEC_TDB_Data[[#This Row],[Âge]]&lt;=90),N226,0)</f>
        <v>0.8</v>
      </c>
      <c r="S226" s="108">
        <f ca="1">IF(tblTEC_TDB_Data[[#This Row],[Âge]]&gt;90,N226,0)</f>
        <v>0</v>
      </c>
    </row>
    <row r="227" spans="1:19" x14ac:dyDescent="0.25">
      <c r="A227" s="104">
        <v>226</v>
      </c>
      <c r="B227" s="104" t="s">
        <v>133</v>
      </c>
      <c r="C227" s="1086">
        <v>45471</v>
      </c>
      <c r="D227" s="109" t="s">
        <v>19407</v>
      </c>
      <c r="E227" s="602">
        <v>0.3</v>
      </c>
      <c r="F227" s="102" t="s">
        <v>152</v>
      </c>
      <c r="G227" s="102" t="s">
        <v>9221</v>
      </c>
      <c r="H227" s="102" t="s">
        <v>9221</v>
      </c>
      <c r="I227" s="105">
        <f>IF(tblTEC_TDB_Data[[#This Row],[EstDetruite]],E227,0)</f>
        <v>0</v>
      </c>
      <c r="J227" s="106">
        <f>tblTEC_TDB_Data[[#This Row],[H_Saisies]]-tblTEC_TDB_Data[[#This Row],[H_Détruites]]</f>
        <v>0.3</v>
      </c>
      <c r="K227" s="106">
        <f>IF(tblTEC_TDB_Data[[#This Row],[EstFacturable]]="VRAI",(E227-I227),0)</f>
        <v>0.3</v>
      </c>
      <c r="L227" s="105">
        <f t="shared" si="6"/>
        <v>0</v>
      </c>
      <c r="M227" s="105">
        <f t="shared" si="7"/>
        <v>0</v>
      </c>
      <c r="N227" s="107">
        <f>MAX(tblTEC_TDB_Data[[#This Row],[H_Facturables]]-tblTEC_TDB_Data[[#This Row],[H_Facturées]],0)</f>
        <v>0.3</v>
      </c>
      <c r="O227" s="101">
        <f ca="1">ROUND(INT(NOW()-tblTEC_TDB_Data[[#This Row],[Date]]),0)</f>
        <v>69</v>
      </c>
      <c r="P227" s="108">
        <f ca="1">IF(tblTEC_TDB_Data[[#This Row],[Âge]]&lt;=30,N227,0)</f>
        <v>0</v>
      </c>
      <c r="Q227" s="108">
        <f ca="1">IF(AND(tblTEC_TDB_Data[[#This Row],[Âge]]&gt;30,tblTEC_TDB_Data[[#This Row],[Âge]]&lt;=60),N227,0)</f>
        <v>0</v>
      </c>
      <c r="R227" s="108">
        <f ca="1">IF(AND(tblTEC_TDB_Data[[#This Row],[Âge]]&gt;60,tblTEC_TDB_Data[[#This Row],[Âge]]&lt;=90),N227,0)</f>
        <v>0.3</v>
      </c>
      <c r="S227" s="108">
        <f ca="1">IF(tblTEC_TDB_Data[[#This Row],[Âge]]&gt;90,N227,0)</f>
        <v>0</v>
      </c>
    </row>
    <row r="228" spans="1:19" x14ac:dyDescent="0.25">
      <c r="A228" s="104">
        <v>227</v>
      </c>
      <c r="B228" s="104" t="s">
        <v>133</v>
      </c>
      <c r="C228" s="1086">
        <v>45476</v>
      </c>
      <c r="D228" s="109" t="s">
        <v>19818</v>
      </c>
      <c r="E228" s="602">
        <v>2.8</v>
      </c>
      <c r="F228" s="102" t="s">
        <v>152</v>
      </c>
      <c r="G228" s="102" t="s">
        <v>9221</v>
      </c>
      <c r="H228" s="102" t="s">
        <v>9221</v>
      </c>
      <c r="I228" s="105">
        <f>IF(tblTEC_TDB_Data[[#This Row],[EstDetruite]],E228,0)</f>
        <v>0</v>
      </c>
      <c r="J228" s="106">
        <f>tblTEC_TDB_Data[[#This Row],[H_Saisies]]-tblTEC_TDB_Data[[#This Row],[H_Détruites]]</f>
        <v>2.8</v>
      </c>
      <c r="K228" s="106">
        <f>IF(tblTEC_TDB_Data[[#This Row],[EstFacturable]]="VRAI",(E228-I228),0)</f>
        <v>2.8</v>
      </c>
      <c r="L228" s="105">
        <f t="shared" si="6"/>
        <v>0</v>
      </c>
      <c r="M228" s="105">
        <f t="shared" si="7"/>
        <v>0</v>
      </c>
      <c r="N228" s="107">
        <f>MAX(tblTEC_TDB_Data[[#This Row],[H_Facturables]]-tblTEC_TDB_Data[[#This Row],[H_Facturées]],0)</f>
        <v>2.8</v>
      </c>
      <c r="O228" s="101">
        <f ca="1">ROUND(INT(NOW()-tblTEC_TDB_Data[[#This Row],[Date]]),0)</f>
        <v>64</v>
      </c>
      <c r="P228" s="108">
        <f ca="1">IF(tblTEC_TDB_Data[[#This Row],[Âge]]&lt;=30,N228,0)</f>
        <v>0</v>
      </c>
      <c r="Q228" s="108">
        <f ca="1">IF(AND(tblTEC_TDB_Data[[#This Row],[Âge]]&gt;30,tblTEC_TDB_Data[[#This Row],[Âge]]&lt;=60),N228,0)</f>
        <v>0</v>
      </c>
      <c r="R228" s="108">
        <f ca="1">IF(AND(tblTEC_TDB_Data[[#This Row],[Âge]]&gt;60,tblTEC_TDB_Data[[#This Row],[Âge]]&lt;=90),N228,0)</f>
        <v>2.8</v>
      </c>
      <c r="S228" s="108">
        <f ca="1">IF(tblTEC_TDB_Data[[#This Row],[Âge]]&gt;90,N228,0)</f>
        <v>0</v>
      </c>
    </row>
    <row r="229" spans="1:19" x14ac:dyDescent="0.25">
      <c r="A229" s="104">
        <v>228</v>
      </c>
      <c r="B229" s="104" t="s">
        <v>133</v>
      </c>
      <c r="C229" s="1086">
        <v>45477</v>
      </c>
      <c r="D229" s="109" t="s">
        <v>19818</v>
      </c>
      <c r="E229" s="602">
        <v>7.1</v>
      </c>
      <c r="F229" s="102" t="s">
        <v>152</v>
      </c>
      <c r="G229" s="102" t="s">
        <v>9221</v>
      </c>
      <c r="H229" s="102" t="s">
        <v>9221</v>
      </c>
      <c r="I229" s="105">
        <f>IF(tblTEC_TDB_Data[[#This Row],[EstDetruite]],E229,0)</f>
        <v>0</v>
      </c>
      <c r="J229" s="106">
        <f>tblTEC_TDB_Data[[#This Row],[H_Saisies]]-tblTEC_TDB_Data[[#This Row],[H_Détruites]]</f>
        <v>7.1</v>
      </c>
      <c r="K229" s="106">
        <f>IF(tblTEC_TDB_Data[[#This Row],[EstFacturable]]="VRAI",(E229-I229),0)</f>
        <v>7.1</v>
      </c>
      <c r="L229" s="105">
        <f t="shared" si="6"/>
        <v>0</v>
      </c>
      <c r="M229" s="105">
        <f t="shared" si="7"/>
        <v>0</v>
      </c>
      <c r="N229" s="107">
        <f>MAX(tblTEC_TDB_Data[[#This Row],[H_Facturables]]-tblTEC_TDB_Data[[#This Row],[H_Facturées]],0)</f>
        <v>7.1</v>
      </c>
      <c r="O229" s="101">
        <f ca="1">ROUND(INT(NOW()-tblTEC_TDB_Data[[#This Row],[Date]]),0)</f>
        <v>63</v>
      </c>
      <c r="P229" s="108">
        <f ca="1">IF(tblTEC_TDB_Data[[#This Row],[Âge]]&lt;=30,N229,0)</f>
        <v>0</v>
      </c>
      <c r="Q229" s="108">
        <f ca="1">IF(AND(tblTEC_TDB_Data[[#This Row],[Âge]]&gt;30,tblTEC_TDB_Data[[#This Row],[Âge]]&lt;=60),N229,0)</f>
        <v>0</v>
      </c>
      <c r="R229" s="108">
        <f ca="1">IF(AND(tblTEC_TDB_Data[[#This Row],[Âge]]&gt;60,tblTEC_TDB_Data[[#This Row],[Âge]]&lt;=90),N229,0)</f>
        <v>7.1</v>
      </c>
      <c r="S229" s="108">
        <f ca="1">IF(tblTEC_TDB_Data[[#This Row],[Âge]]&gt;90,N229,0)</f>
        <v>0</v>
      </c>
    </row>
    <row r="230" spans="1:19" x14ac:dyDescent="0.25">
      <c r="A230" s="104">
        <v>229</v>
      </c>
      <c r="B230" s="104" t="s">
        <v>133</v>
      </c>
      <c r="C230" s="1086">
        <v>45478</v>
      </c>
      <c r="D230" s="109" t="s">
        <v>19818</v>
      </c>
      <c r="E230" s="602">
        <v>0.7</v>
      </c>
      <c r="F230" s="102" t="s">
        <v>152</v>
      </c>
      <c r="G230" s="102" t="s">
        <v>9221</v>
      </c>
      <c r="H230" s="102" t="s">
        <v>9221</v>
      </c>
      <c r="I230" s="105">
        <f>IF(tblTEC_TDB_Data[[#This Row],[EstDetruite]],E230,0)</f>
        <v>0</v>
      </c>
      <c r="J230" s="106">
        <f>tblTEC_TDB_Data[[#This Row],[H_Saisies]]-tblTEC_TDB_Data[[#This Row],[H_Détruites]]</f>
        <v>0.7</v>
      </c>
      <c r="K230" s="106">
        <f>IF(tblTEC_TDB_Data[[#This Row],[EstFacturable]]="VRAI",(E230-I230),0)</f>
        <v>0.7</v>
      </c>
      <c r="L230" s="105">
        <f t="shared" si="6"/>
        <v>0</v>
      </c>
      <c r="M230" s="105">
        <f t="shared" si="7"/>
        <v>0</v>
      </c>
      <c r="N230" s="107">
        <f>MAX(tblTEC_TDB_Data[[#This Row],[H_Facturables]]-tblTEC_TDB_Data[[#This Row],[H_Facturées]],0)</f>
        <v>0.7</v>
      </c>
      <c r="O230" s="101">
        <f ca="1">ROUND(INT(NOW()-tblTEC_TDB_Data[[#This Row],[Date]]),0)</f>
        <v>62</v>
      </c>
      <c r="P230" s="108">
        <f ca="1">IF(tblTEC_TDB_Data[[#This Row],[Âge]]&lt;=30,N230,0)</f>
        <v>0</v>
      </c>
      <c r="Q230" s="108">
        <f ca="1">IF(AND(tblTEC_TDB_Data[[#This Row],[Âge]]&gt;30,tblTEC_TDB_Data[[#This Row],[Âge]]&lt;=60),N230,0)</f>
        <v>0</v>
      </c>
      <c r="R230" s="108">
        <f ca="1">IF(AND(tblTEC_TDB_Data[[#This Row],[Âge]]&gt;60,tblTEC_TDB_Data[[#This Row],[Âge]]&lt;=90),N230,0)</f>
        <v>0.7</v>
      </c>
      <c r="S230" s="108">
        <f ca="1">IF(tblTEC_TDB_Data[[#This Row],[Âge]]&gt;90,N230,0)</f>
        <v>0</v>
      </c>
    </row>
    <row r="231" spans="1:19" x14ac:dyDescent="0.25">
      <c r="A231" s="104">
        <v>230</v>
      </c>
      <c r="B231" s="104" t="s">
        <v>133</v>
      </c>
      <c r="C231" s="1086">
        <v>45482</v>
      </c>
      <c r="D231" s="109" t="s">
        <v>19818</v>
      </c>
      <c r="E231" s="602">
        <v>2.5</v>
      </c>
      <c r="F231" s="102" t="s">
        <v>152</v>
      </c>
      <c r="G231" s="102" t="s">
        <v>9221</v>
      </c>
      <c r="H231" s="102" t="s">
        <v>9221</v>
      </c>
      <c r="I231" s="105">
        <f>IF(tblTEC_TDB_Data[[#This Row],[EstDetruite]],E231,0)</f>
        <v>0</v>
      </c>
      <c r="J231" s="106">
        <f>tblTEC_TDB_Data[[#This Row],[H_Saisies]]-tblTEC_TDB_Data[[#This Row],[H_Détruites]]</f>
        <v>2.5</v>
      </c>
      <c r="K231" s="106">
        <f>IF(tblTEC_TDB_Data[[#This Row],[EstFacturable]]="VRAI",(E231-I231),0)</f>
        <v>2.5</v>
      </c>
      <c r="L231" s="105">
        <f t="shared" si="6"/>
        <v>0</v>
      </c>
      <c r="M231" s="105">
        <f t="shared" si="7"/>
        <v>0</v>
      </c>
      <c r="N231" s="107">
        <f>MAX(tblTEC_TDB_Data[[#This Row],[H_Facturables]]-tblTEC_TDB_Data[[#This Row],[H_Facturées]],0)</f>
        <v>2.5</v>
      </c>
      <c r="O231" s="101">
        <f ca="1">ROUND(INT(NOW()-tblTEC_TDB_Data[[#This Row],[Date]]),0)</f>
        <v>58</v>
      </c>
      <c r="P231" s="108">
        <f ca="1">IF(tblTEC_TDB_Data[[#This Row],[Âge]]&lt;=30,N231,0)</f>
        <v>0</v>
      </c>
      <c r="Q231" s="108">
        <f ca="1">IF(AND(tblTEC_TDB_Data[[#This Row],[Âge]]&gt;30,tblTEC_TDB_Data[[#This Row],[Âge]]&lt;=60),N231,0)</f>
        <v>2.5</v>
      </c>
      <c r="R231" s="108">
        <f ca="1">IF(AND(tblTEC_TDB_Data[[#This Row],[Âge]]&gt;60,tblTEC_TDB_Data[[#This Row],[Âge]]&lt;=90),N231,0)</f>
        <v>0</v>
      </c>
      <c r="S231" s="108">
        <f ca="1">IF(tblTEC_TDB_Data[[#This Row],[Âge]]&gt;90,N231,0)</f>
        <v>0</v>
      </c>
    </row>
    <row r="232" spans="1:19" x14ac:dyDescent="0.25">
      <c r="A232" s="104">
        <v>231</v>
      </c>
      <c r="B232" s="104" t="s">
        <v>133</v>
      </c>
      <c r="C232" s="1086">
        <v>45483</v>
      </c>
      <c r="D232" s="109" t="s">
        <v>19818</v>
      </c>
      <c r="E232" s="602">
        <v>3.4</v>
      </c>
      <c r="F232" s="102" t="s">
        <v>152</v>
      </c>
      <c r="G232" s="102" t="s">
        <v>9221</v>
      </c>
      <c r="H232" s="102" t="s">
        <v>9221</v>
      </c>
      <c r="I232" s="105">
        <f>IF(tblTEC_TDB_Data[[#This Row],[EstDetruite]],E232,0)</f>
        <v>0</v>
      </c>
      <c r="J232" s="106">
        <f>tblTEC_TDB_Data[[#This Row],[H_Saisies]]-tblTEC_TDB_Data[[#This Row],[H_Détruites]]</f>
        <v>3.4</v>
      </c>
      <c r="K232" s="106">
        <f>IF(tblTEC_TDB_Data[[#This Row],[EstFacturable]]="VRAI",(E232-I232),0)</f>
        <v>3.4</v>
      </c>
      <c r="L232" s="105">
        <f t="shared" si="6"/>
        <v>0</v>
      </c>
      <c r="M232" s="105">
        <f t="shared" si="7"/>
        <v>0</v>
      </c>
      <c r="N232" s="107">
        <f>MAX(tblTEC_TDB_Data[[#This Row],[H_Facturables]]-tblTEC_TDB_Data[[#This Row],[H_Facturées]],0)</f>
        <v>3.4</v>
      </c>
      <c r="O232" s="101">
        <f ca="1">ROUND(INT(NOW()-tblTEC_TDB_Data[[#This Row],[Date]]),0)</f>
        <v>57</v>
      </c>
      <c r="P232" s="108">
        <f ca="1">IF(tblTEC_TDB_Data[[#This Row],[Âge]]&lt;=30,N232,0)</f>
        <v>0</v>
      </c>
      <c r="Q232" s="108">
        <f ca="1">IF(AND(tblTEC_TDB_Data[[#This Row],[Âge]]&gt;30,tblTEC_TDB_Data[[#This Row],[Âge]]&lt;=60),N232,0)</f>
        <v>3.4</v>
      </c>
      <c r="R232" s="108">
        <f ca="1">IF(AND(tblTEC_TDB_Data[[#This Row],[Âge]]&gt;60,tblTEC_TDB_Data[[#This Row],[Âge]]&lt;=90),N232,0)</f>
        <v>0</v>
      </c>
      <c r="S232" s="108">
        <f ca="1">IF(tblTEC_TDB_Data[[#This Row],[Âge]]&gt;90,N232,0)</f>
        <v>0</v>
      </c>
    </row>
    <row r="233" spans="1:19" x14ac:dyDescent="0.25">
      <c r="A233" s="104">
        <v>232</v>
      </c>
      <c r="B233" s="104" t="s">
        <v>133</v>
      </c>
      <c r="C233" s="1086">
        <v>45484</v>
      </c>
      <c r="D233" s="109" t="s">
        <v>19818</v>
      </c>
      <c r="E233" s="602">
        <v>0.2</v>
      </c>
      <c r="F233" s="102" t="s">
        <v>152</v>
      </c>
      <c r="G233" s="102" t="s">
        <v>9221</v>
      </c>
      <c r="H233" s="102" t="s">
        <v>9221</v>
      </c>
      <c r="I233" s="105">
        <f>IF(tblTEC_TDB_Data[[#This Row],[EstDetruite]],E233,0)</f>
        <v>0</v>
      </c>
      <c r="J233" s="106">
        <f>tblTEC_TDB_Data[[#This Row],[H_Saisies]]-tblTEC_TDB_Data[[#This Row],[H_Détruites]]</f>
        <v>0.2</v>
      </c>
      <c r="K233" s="106">
        <f>IF(tblTEC_TDB_Data[[#This Row],[EstFacturable]]="VRAI",(E233-I233),0)</f>
        <v>0.2</v>
      </c>
      <c r="L233" s="105">
        <f t="shared" si="6"/>
        <v>0</v>
      </c>
      <c r="M233" s="105">
        <f t="shared" si="7"/>
        <v>0</v>
      </c>
      <c r="N233" s="107">
        <f>MAX(tblTEC_TDB_Data[[#This Row],[H_Facturables]]-tblTEC_TDB_Data[[#This Row],[H_Facturées]],0)</f>
        <v>0.2</v>
      </c>
      <c r="O233" s="101">
        <f ca="1">ROUND(INT(NOW()-tblTEC_TDB_Data[[#This Row],[Date]]),0)</f>
        <v>56</v>
      </c>
      <c r="P233" s="108">
        <f ca="1">IF(tblTEC_TDB_Data[[#This Row],[Âge]]&lt;=30,N233,0)</f>
        <v>0</v>
      </c>
      <c r="Q233" s="108">
        <f ca="1">IF(AND(tblTEC_TDB_Data[[#This Row],[Âge]]&gt;30,tblTEC_TDB_Data[[#This Row],[Âge]]&lt;=60),N233,0)</f>
        <v>0.2</v>
      </c>
      <c r="R233" s="108">
        <f ca="1">IF(AND(tblTEC_TDB_Data[[#This Row],[Âge]]&gt;60,tblTEC_TDB_Data[[#This Row],[Âge]]&lt;=90),N233,0)</f>
        <v>0</v>
      </c>
      <c r="S233" s="108">
        <f ca="1">IF(tblTEC_TDB_Data[[#This Row],[Âge]]&gt;90,N233,0)</f>
        <v>0</v>
      </c>
    </row>
    <row r="234" spans="1:19" x14ac:dyDescent="0.25">
      <c r="A234" s="104">
        <v>233</v>
      </c>
      <c r="B234" s="104" t="s">
        <v>133</v>
      </c>
      <c r="C234" s="1086">
        <v>45485</v>
      </c>
      <c r="D234" s="109" t="s">
        <v>17418</v>
      </c>
      <c r="E234" s="602">
        <v>1.8</v>
      </c>
      <c r="F234" s="102" t="s">
        <v>152</v>
      </c>
      <c r="G234" s="102" t="s">
        <v>9221</v>
      </c>
      <c r="H234" s="102" t="s">
        <v>9221</v>
      </c>
      <c r="I234" s="105">
        <f>IF(tblTEC_TDB_Data[[#This Row],[EstDetruite]],E234,0)</f>
        <v>0</v>
      </c>
      <c r="J234" s="106">
        <f>tblTEC_TDB_Data[[#This Row],[H_Saisies]]-tblTEC_TDB_Data[[#This Row],[H_Détruites]]</f>
        <v>1.8</v>
      </c>
      <c r="K234" s="106">
        <f>IF(tblTEC_TDB_Data[[#This Row],[EstFacturable]]="VRAI",(E234-I234),0)</f>
        <v>1.8</v>
      </c>
      <c r="L234" s="105">
        <f t="shared" si="6"/>
        <v>0</v>
      </c>
      <c r="M234" s="105">
        <f t="shared" si="7"/>
        <v>0</v>
      </c>
      <c r="N234" s="107">
        <f>MAX(tblTEC_TDB_Data[[#This Row],[H_Facturables]]-tblTEC_TDB_Data[[#This Row],[H_Facturées]],0)</f>
        <v>1.8</v>
      </c>
      <c r="O234" s="101">
        <f ca="1">ROUND(INT(NOW()-tblTEC_TDB_Data[[#This Row],[Date]]),0)</f>
        <v>55</v>
      </c>
      <c r="P234" s="108">
        <f ca="1">IF(tblTEC_TDB_Data[[#This Row],[Âge]]&lt;=30,N234,0)</f>
        <v>0</v>
      </c>
      <c r="Q234" s="108">
        <f ca="1">IF(AND(tblTEC_TDB_Data[[#This Row],[Âge]]&gt;30,tblTEC_TDB_Data[[#This Row],[Âge]]&lt;=60),N234,0)</f>
        <v>1.8</v>
      </c>
      <c r="R234" s="108">
        <f ca="1">IF(AND(tblTEC_TDB_Data[[#This Row],[Âge]]&gt;60,tblTEC_TDB_Data[[#This Row],[Âge]]&lt;=90),N234,0)</f>
        <v>0</v>
      </c>
      <c r="S234" s="108">
        <f ca="1">IF(tblTEC_TDB_Data[[#This Row],[Âge]]&gt;90,N234,0)</f>
        <v>0</v>
      </c>
    </row>
    <row r="235" spans="1:19" x14ac:dyDescent="0.25">
      <c r="A235" s="104">
        <v>234</v>
      </c>
      <c r="B235" s="104" t="s">
        <v>133</v>
      </c>
      <c r="C235" s="1086">
        <v>45488</v>
      </c>
      <c r="D235" s="109" t="s">
        <v>17418</v>
      </c>
      <c r="E235" s="602">
        <v>1.7</v>
      </c>
      <c r="F235" s="102" t="s">
        <v>152</v>
      </c>
      <c r="G235" s="102" t="s">
        <v>9221</v>
      </c>
      <c r="H235" s="102" t="s">
        <v>9221</v>
      </c>
      <c r="I235" s="105">
        <f>IF(tblTEC_TDB_Data[[#This Row],[EstDetruite]],E235,0)</f>
        <v>0</v>
      </c>
      <c r="J235" s="106">
        <f>tblTEC_TDB_Data[[#This Row],[H_Saisies]]-tblTEC_TDB_Data[[#This Row],[H_Détruites]]</f>
        <v>1.7</v>
      </c>
      <c r="K235" s="106">
        <f>IF(tblTEC_TDB_Data[[#This Row],[EstFacturable]]="VRAI",(E235-I235),0)</f>
        <v>1.7</v>
      </c>
      <c r="L235" s="105">
        <f t="shared" si="6"/>
        <v>0</v>
      </c>
      <c r="M235" s="105">
        <f t="shared" si="7"/>
        <v>0</v>
      </c>
      <c r="N235" s="107">
        <f>MAX(tblTEC_TDB_Data[[#This Row],[H_Facturables]]-tblTEC_TDB_Data[[#This Row],[H_Facturées]],0)</f>
        <v>1.7</v>
      </c>
      <c r="O235" s="101">
        <f ca="1">ROUND(INT(NOW()-tblTEC_TDB_Data[[#This Row],[Date]]),0)</f>
        <v>52</v>
      </c>
      <c r="P235" s="108">
        <f ca="1">IF(tblTEC_TDB_Data[[#This Row],[Âge]]&lt;=30,N235,0)</f>
        <v>0</v>
      </c>
      <c r="Q235" s="108">
        <f ca="1">IF(AND(tblTEC_TDB_Data[[#This Row],[Âge]]&gt;30,tblTEC_TDB_Data[[#This Row],[Âge]]&lt;=60),N235,0)</f>
        <v>1.7</v>
      </c>
      <c r="R235" s="108">
        <f ca="1">IF(AND(tblTEC_TDB_Data[[#This Row],[Âge]]&gt;60,tblTEC_TDB_Data[[#This Row],[Âge]]&lt;=90),N235,0)</f>
        <v>0</v>
      </c>
      <c r="S235" s="108">
        <f ca="1">IF(tblTEC_TDB_Data[[#This Row],[Âge]]&gt;90,N235,0)</f>
        <v>0</v>
      </c>
    </row>
    <row r="236" spans="1:19" x14ac:dyDescent="0.25">
      <c r="A236" s="104">
        <v>235</v>
      </c>
      <c r="B236" s="104" t="s">
        <v>133</v>
      </c>
      <c r="C236" s="1086">
        <v>45489</v>
      </c>
      <c r="D236" s="109" t="s">
        <v>18606</v>
      </c>
      <c r="E236" s="602">
        <v>0.3</v>
      </c>
      <c r="F236" s="102" t="s">
        <v>152</v>
      </c>
      <c r="G236" s="102" t="s">
        <v>152</v>
      </c>
      <c r="H236" s="102" t="s">
        <v>9221</v>
      </c>
      <c r="I236" s="105">
        <f>IF(tblTEC_TDB_Data[[#This Row],[EstDetruite]],E236,0)</f>
        <v>0</v>
      </c>
      <c r="J236" s="106">
        <f>tblTEC_TDB_Data[[#This Row],[H_Saisies]]-tblTEC_TDB_Data[[#This Row],[H_Détruites]]</f>
        <v>0.3</v>
      </c>
      <c r="K236" s="106">
        <f>IF(tblTEC_TDB_Data[[#This Row],[EstFacturable]]="VRAI",(E236-I236),0)</f>
        <v>0.3</v>
      </c>
      <c r="L236" s="105">
        <f t="shared" si="6"/>
        <v>0</v>
      </c>
      <c r="M236" s="105">
        <f t="shared" si="7"/>
        <v>0.3</v>
      </c>
      <c r="N236" s="107">
        <f>MAX(tblTEC_TDB_Data[[#This Row],[H_Facturables]]-tblTEC_TDB_Data[[#This Row],[H_Facturées]],0)</f>
        <v>0</v>
      </c>
      <c r="O236" s="101">
        <f ca="1">ROUND(INT(NOW()-tblTEC_TDB_Data[[#This Row],[Date]]),0)</f>
        <v>51</v>
      </c>
      <c r="P236" s="108">
        <f ca="1">IF(tblTEC_TDB_Data[[#This Row],[Âge]]&lt;=30,N236,0)</f>
        <v>0</v>
      </c>
      <c r="Q236" s="108">
        <f ca="1">IF(AND(tblTEC_TDB_Data[[#This Row],[Âge]]&gt;30,tblTEC_TDB_Data[[#This Row],[Âge]]&lt;=60),N236,0)</f>
        <v>0</v>
      </c>
      <c r="R236" s="108">
        <f ca="1">IF(AND(tblTEC_TDB_Data[[#This Row],[Âge]]&gt;60,tblTEC_TDB_Data[[#This Row],[Âge]]&lt;=90),N236,0)</f>
        <v>0</v>
      </c>
      <c r="S236" s="108">
        <f ca="1">IF(tblTEC_TDB_Data[[#This Row],[Âge]]&gt;90,N236,0)</f>
        <v>0</v>
      </c>
    </row>
    <row r="237" spans="1:19" x14ac:dyDescent="0.25">
      <c r="A237" s="104">
        <v>236</v>
      </c>
      <c r="B237" s="104" t="s">
        <v>133</v>
      </c>
      <c r="C237" s="1086">
        <v>45489</v>
      </c>
      <c r="D237" s="109" t="s">
        <v>14080</v>
      </c>
      <c r="E237" s="602">
        <v>3.4</v>
      </c>
      <c r="F237" s="102" t="s">
        <v>152</v>
      </c>
      <c r="G237" s="102" t="s">
        <v>9221</v>
      </c>
      <c r="H237" s="102" t="s">
        <v>9221</v>
      </c>
      <c r="I237" s="105">
        <f>IF(tblTEC_TDB_Data[[#This Row],[EstDetruite]],E237,0)</f>
        <v>0</v>
      </c>
      <c r="J237" s="106">
        <f>tblTEC_TDB_Data[[#This Row],[H_Saisies]]-tblTEC_TDB_Data[[#This Row],[H_Détruites]]</f>
        <v>3.4</v>
      </c>
      <c r="K237" s="106">
        <f>IF(tblTEC_TDB_Data[[#This Row],[EstFacturable]]="VRAI",(E237-I237),0)</f>
        <v>3.4</v>
      </c>
      <c r="L237" s="105">
        <f t="shared" si="6"/>
        <v>0</v>
      </c>
      <c r="M237" s="105">
        <f t="shared" si="7"/>
        <v>0</v>
      </c>
      <c r="N237" s="107">
        <f>MAX(tblTEC_TDB_Data[[#This Row],[H_Facturables]]-tblTEC_TDB_Data[[#This Row],[H_Facturées]],0)</f>
        <v>3.4</v>
      </c>
      <c r="O237" s="101">
        <f ca="1">ROUND(INT(NOW()-tblTEC_TDB_Data[[#This Row],[Date]]),0)</f>
        <v>51</v>
      </c>
      <c r="P237" s="108">
        <f ca="1">IF(tblTEC_TDB_Data[[#This Row],[Âge]]&lt;=30,N237,0)</f>
        <v>0</v>
      </c>
      <c r="Q237" s="108">
        <f ca="1">IF(AND(tblTEC_TDB_Data[[#This Row],[Âge]]&gt;30,tblTEC_TDB_Data[[#This Row],[Âge]]&lt;=60),N237,0)</f>
        <v>3.4</v>
      </c>
      <c r="R237" s="108">
        <f ca="1">IF(AND(tblTEC_TDB_Data[[#This Row],[Âge]]&gt;60,tblTEC_TDB_Data[[#This Row],[Âge]]&lt;=90),N237,0)</f>
        <v>0</v>
      </c>
      <c r="S237" s="108">
        <f ca="1">IF(tblTEC_TDB_Data[[#This Row],[Âge]]&gt;90,N237,0)</f>
        <v>0</v>
      </c>
    </row>
    <row r="238" spans="1:19" x14ac:dyDescent="0.25">
      <c r="A238" s="104">
        <v>237</v>
      </c>
      <c r="B238" s="104" t="s">
        <v>133</v>
      </c>
      <c r="C238" s="1086">
        <v>45491</v>
      </c>
      <c r="D238" s="109" t="s">
        <v>17418</v>
      </c>
      <c r="E238" s="602">
        <v>1.2</v>
      </c>
      <c r="F238" s="102" t="s">
        <v>152</v>
      </c>
      <c r="G238" s="102" t="s">
        <v>9221</v>
      </c>
      <c r="H238" s="102" t="s">
        <v>9221</v>
      </c>
      <c r="I238" s="105">
        <f>IF(tblTEC_TDB_Data[[#This Row],[EstDetruite]],E238,0)</f>
        <v>0</v>
      </c>
      <c r="J238" s="106">
        <f>tblTEC_TDB_Data[[#This Row],[H_Saisies]]-tblTEC_TDB_Data[[#This Row],[H_Détruites]]</f>
        <v>1.2</v>
      </c>
      <c r="K238" s="106">
        <f>IF(tblTEC_TDB_Data[[#This Row],[EstFacturable]]="VRAI",(E238-I238),0)</f>
        <v>1.2</v>
      </c>
      <c r="L238" s="105">
        <f t="shared" si="6"/>
        <v>0</v>
      </c>
      <c r="M238" s="105">
        <f t="shared" si="7"/>
        <v>0</v>
      </c>
      <c r="N238" s="107">
        <f>MAX(tblTEC_TDB_Data[[#This Row],[H_Facturables]]-tblTEC_TDB_Data[[#This Row],[H_Facturées]],0)</f>
        <v>1.2</v>
      </c>
      <c r="O238" s="101">
        <f ca="1">ROUND(INT(NOW()-tblTEC_TDB_Data[[#This Row],[Date]]),0)</f>
        <v>49</v>
      </c>
      <c r="P238" s="108">
        <f ca="1">IF(tblTEC_TDB_Data[[#This Row],[Âge]]&lt;=30,N238,0)</f>
        <v>0</v>
      </c>
      <c r="Q238" s="108">
        <f ca="1">IF(AND(tblTEC_TDB_Data[[#This Row],[Âge]]&gt;30,tblTEC_TDB_Data[[#This Row],[Âge]]&lt;=60),N238,0)</f>
        <v>1.2</v>
      </c>
      <c r="R238" s="108">
        <f ca="1">IF(AND(tblTEC_TDB_Data[[#This Row],[Âge]]&gt;60,tblTEC_TDB_Data[[#This Row],[Âge]]&lt;=90),N238,0)</f>
        <v>0</v>
      </c>
      <c r="S238" s="108">
        <f ca="1">IF(tblTEC_TDB_Data[[#This Row],[Âge]]&gt;90,N238,0)</f>
        <v>0</v>
      </c>
    </row>
    <row r="239" spans="1:19" x14ac:dyDescent="0.25">
      <c r="A239" s="104">
        <v>238</v>
      </c>
      <c r="B239" s="104" t="s">
        <v>133</v>
      </c>
      <c r="C239" s="1086">
        <v>45495</v>
      </c>
      <c r="D239" s="109" t="s">
        <v>17418</v>
      </c>
      <c r="E239" s="602">
        <v>2.4</v>
      </c>
      <c r="F239" s="102" t="s">
        <v>152</v>
      </c>
      <c r="G239" s="102" t="s">
        <v>9221</v>
      </c>
      <c r="H239" s="102" t="s">
        <v>9221</v>
      </c>
      <c r="I239" s="105">
        <f>IF(tblTEC_TDB_Data[[#This Row],[EstDetruite]],E239,0)</f>
        <v>0</v>
      </c>
      <c r="J239" s="106">
        <f>tblTEC_TDB_Data[[#This Row],[H_Saisies]]-tblTEC_TDB_Data[[#This Row],[H_Détruites]]</f>
        <v>2.4</v>
      </c>
      <c r="K239" s="106">
        <f>IF(tblTEC_TDB_Data[[#This Row],[EstFacturable]]="VRAI",(E239-I239),0)</f>
        <v>2.4</v>
      </c>
      <c r="L239" s="105">
        <f t="shared" si="6"/>
        <v>0</v>
      </c>
      <c r="M239" s="105">
        <f t="shared" si="7"/>
        <v>0</v>
      </c>
      <c r="N239" s="107">
        <f>MAX(tblTEC_TDB_Data[[#This Row],[H_Facturables]]-tblTEC_TDB_Data[[#This Row],[H_Facturées]],0)</f>
        <v>2.4</v>
      </c>
      <c r="O239" s="101">
        <f ca="1">ROUND(INT(NOW()-tblTEC_TDB_Data[[#This Row],[Date]]),0)</f>
        <v>45</v>
      </c>
      <c r="P239" s="108">
        <f ca="1">IF(tblTEC_TDB_Data[[#This Row],[Âge]]&lt;=30,N239,0)</f>
        <v>0</v>
      </c>
      <c r="Q239" s="108">
        <f ca="1">IF(AND(tblTEC_TDB_Data[[#This Row],[Âge]]&gt;30,tblTEC_TDB_Data[[#This Row],[Âge]]&lt;=60),N239,0)</f>
        <v>2.4</v>
      </c>
      <c r="R239" s="108">
        <f ca="1">IF(AND(tblTEC_TDB_Data[[#This Row],[Âge]]&gt;60,tblTEC_TDB_Data[[#This Row],[Âge]]&lt;=90),N239,0)</f>
        <v>0</v>
      </c>
      <c r="S239" s="108">
        <f ca="1">IF(tblTEC_TDB_Data[[#This Row],[Âge]]&gt;90,N239,0)</f>
        <v>0</v>
      </c>
    </row>
    <row r="240" spans="1:19" x14ac:dyDescent="0.25">
      <c r="A240" s="104">
        <v>239</v>
      </c>
      <c r="B240" s="104" t="s">
        <v>133</v>
      </c>
      <c r="C240" s="1086">
        <v>45495</v>
      </c>
      <c r="D240" s="109" t="s">
        <v>18488</v>
      </c>
      <c r="E240" s="602">
        <v>1.6</v>
      </c>
      <c r="F240" s="102" t="s">
        <v>152</v>
      </c>
      <c r="G240" s="102" t="s">
        <v>9221</v>
      </c>
      <c r="H240" s="102" t="s">
        <v>9221</v>
      </c>
      <c r="I240" s="105">
        <f>IF(tblTEC_TDB_Data[[#This Row],[EstDetruite]],E240,0)</f>
        <v>0</v>
      </c>
      <c r="J240" s="106">
        <f>tblTEC_TDB_Data[[#This Row],[H_Saisies]]-tblTEC_TDB_Data[[#This Row],[H_Détruites]]</f>
        <v>1.6</v>
      </c>
      <c r="K240" s="106">
        <f>IF(tblTEC_TDB_Data[[#This Row],[EstFacturable]]="VRAI",(E240-I240),0)</f>
        <v>1.6</v>
      </c>
      <c r="L240" s="105">
        <f t="shared" si="6"/>
        <v>0</v>
      </c>
      <c r="M240" s="105">
        <f t="shared" si="7"/>
        <v>0</v>
      </c>
      <c r="N240" s="107">
        <f>MAX(tblTEC_TDB_Data[[#This Row],[H_Facturables]]-tblTEC_TDB_Data[[#This Row],[H_Facturées]],0)</f>
        <v>1.6</v>
      </c>
      <c r="O240" s="101">
        <f ca="1">ROUND(INT(NOW()-tblTEC_TDB_Data[[#This Row],[Date]]),0)</f>
        <v>45</v>
      </c>
      <c r="P240" s="108">
        <f ca="1">IF(tblTEC_TDB_Data[[#This Row],[Âge]]&lt;=30,N240,0)</f>
        <v>0</v>
      </c>
      <c r="Q240" s="108">
        <f ca="1">IF(AND(tblTEC_TDB_Data[[#This Row],[Âge]]&gt;30,tblTEC_TDB_Data[[#This Row],[Âge]]&lt;=60),N240,0)</f>
        <v>1.6</v>
      </c>
      <c r="R240" s="108">
        <f ca="1">IF(AND(tblTEC_TDB_Data[[#This Row],[Âge]]&gt;60,tblTEC_TDB_Data[[#This Row],[Âge]]&lt;=90),N240,0)</f>
        <v>0</v>
      </c>
      <c r="S240" s="108">
        <f ca="1">IF(tblTEC_TDB_Data[[#This Row],[Âge]]&gt;90,N240,0)</f>
        <v>0</v>
      </c>
    </row>
    <row r="241" spans="1:19" x14ac:dyDescent="0.25">
      <c r="A241" s="104">
        <v>240</v>
      </c>
      <c r="B241" s="104" t="s">
        <v>133</v>
      </c>
      <c r="C241" s="1086">
        <v>45496</v>
      </c>
      <c r="D241" s="109" t="s">
        <v>19818</v>
      </c>
      <c r="E241" s="602">
        <v>0.1</v>
      </c>
      <c r="F241" s="102" t="s">
        <v>152</v>
      </c>
      <c r="G241" s="102" t="s">
        <v>9221</v>
      </c>
      <c r="H241" s="102" t="s">
        <v>9221</v>
      </c>
      <c r="I241" s="105">
        <f>IF(tblTEC_TDB_Data[[#This Row],[EstDetruite]],E241,0)</f>
        <v>0</v>
      </c>
      <c r="J241" s="106">
        <f>tblTEC_TDB_Data[[#This Row],[H_Saisies]]-tblTEC_TDB_Data[[#This Row],[H_Détruites]]</f>
        <v>0.1</v>
      </c>
      <c r="K241" s="106">
        <f>IF(tblTEC_TDB_Data[[#This Row],[EstFacturable]]="VRAI",(E241-I241),0)</f>
        <v>0.1</v>
      </c>
      <c r="L241" s="105">
        <f t="shared" si="6"/>
        <v>0</v>
      </c>
      <c r="M241" s="105">
        <f t="shared" si="7"/>
        <v>0</v>
      </c>
      <c r="N241" s="107">
        <f>MAX(tblTEC_TDB_Data[[#This Row],[H_Facturables]]-tblTEC_TDB_Data[[#This Row],[H_Facturées]],0)</f>
        <v>0.1</v>
      </c>
      <c r="O241" s="101">
        <f ca="1">ROUND(INT(NOW()-tblTEC_TDB_Data[[#This Row],[Date]]),0)</f>
        <v>44</v>
      </c>
      <c r="P241" s="108">
        <f ca="1">IF(tblTEC_TDB_Data[[#This Row],[Âge]]&lt;=30,N241,0)</f>
        <v>0</v>
      </c>
      <c r="Q241" s="108">
        <f ca="1">IF(AND(tblTEC_TDB_Data[[#This Row],[Âge]]&gt;30,tblTEC_TDB_Data[[#This Row],[Âge]]&lt;=60),N241,0)</f>
        <v>0.1</v>
      </c>
      <c r="R241" s="108">
        <f ca="1">IF(AND(tblTEC_TDB_Data[[#This Row],[Âge]]&gt;60,tblTEC_TDB_Data[[#This Row],[Âge]]&lt;=90),N241,0)</f>
        <v>0</v>
      </c>
      <c r="S241" s="108">
        <f ca="1">IF(tblTEC_TDB_Data[[#This Row],[Âge]]&gt;90,N241,0)</f>
        <v>0</v>
      </c>
    </row>
    <row r="242" spans="1:19" x14ac:dyDescent="0.25">
      <c r="A242" s="104">
        <v>241</v>
      </c>
      <c r="B242" s="104" t="s">
        <v>133</v>
      </c>
      <c r="C242" s="1086">
        <v>45496</v>
      </c>
      <c r="D242" s="109" t="s">
        <v>18606</v>
      </c>
      <c r="E242" s="602">
        <v>3.6</v>
      </c>
      <c r="F242" s="102" t="s">
        <v>152</v>
      </c>
      <c r="G242" s="102" t="s">
        <v>152</v>
      </c>
      <c r="H242" s="102" t="s">
        <v>9221</v>
      </c>
      <c r="I242" s="105">
        <f>IF(tblTEC_TDB_Data[[#This Row],[EstDetruite]],E242,0)</f>
        <v>0</v>
      </c>
      <c r="J242" s="106">
        <f>tblTEC_TDB_Data[[#This Row],[H_Saisies]]-tblTEC_TDB_Data[[#This Row],[H_Détruites]]</f>
        <v>3.6</v>
      </c>
      <c r="K242" s="106">
        <f>IF(tblTEC_TDB_Data[[#This Row],[EstFacturable]]="VRAI",(E242-I242),0)</f>
        <v>3.6</v>
      </c>
      <c r="L242" s="105">
        <f t="shared" si="6"/>
        <v>0</v>
      </c>
      <c r="M242" s="105">
        <f t="shared" si="7"/>
        <v>3.6</v>
      </c>
      <c r="N242" s="107">
        <f>MAX(tblTEC_TDB_Data[[#This Row],[H_Facturables]]-tblTEC_TDB_Data[[#This Row],[H_Facturées]],0)</f>
        <v>0</v>
      </c>
      <c r="O242" s="101">
        <f ca="1">ROUND(INT(NOW()-tblTEC_TDB_Data[[#This Row],[Date]]),0)</f>
        <v>44</v>
      </c>
      <c r="P242" s="108">
        <f ca="1">IF(tblTEC_TDB_Data[[#This Row],[Âge]]&lt;=30,N242,0)</f>
        <v>0</v>
      </c>
      <c r="Q242" s="108">
        <f ca="1">IF(AND(tblTEC_TDB_Data[[#This Row],[Âge]]&gt;30,tblTEC_TDB_Data[[#This Row],[Âge]]&lt;=60),N242,0)</f>
        <v>0</v>
      </c>
      <c r="R242" s="108">
        <f ca="1">IF(AND(tblTEC_TDB_Data[[#This Row],[Âge]]&gt;60,tblTEC_TDB_Data[[#This Row],[Âge]]&lt;=90),N242,0)</f>
        <v>0</v>
      </c>
      <c r="S242" s="108">
        <f ca="1">IF(tblTEC_TDB_Data[[#This Row],[Âge]]&gt;90,N242,0)</f>
        <v>0</v>
      </c>
    </row>
    <row r="243" spans="1:19" x14ac:dyDescent="0.25">
      <c r="A243" s="104">
        <v>242</v>
      </c>
      <c r="B243" s="104" t="s">
        <v>133</v>
      </c>
      <c r="C243" s="1086">
        <v>45496</v>
      </c>
      <c r="D243" s="109" t="s">
        <v>14080</v>
      </c>
      <c r="E243" s="602">
        <v>0.5</v>
      </c>
      <c r="F243" s="102" t="s">
        <v>152</v>
      </c>
      <c r="G243" s="102" t="s">
        <v>9221</v>
      </c>
      <c r="H243" s="102" t="s">
        <v>9221</v>
      </c>
      <c r="I243" s="105">
        <f>IF(tblTEC_TDB_Data[[#This Row],[EstDetruite]],E243,0)</f>
        <v>0</v>
      </c>
      <c r="J243" s="106">
        <f>tblTEC_TDB_Data[[#This Row],[H_Saisies]]-tblTEC_TDB_Data[[#This Row],[H_Détruites]]</f>
        <v>0.5</v>
      </c>
      <c r="K243" s="106">
        <f>IF(tblTEC_TDB_Data[[#This Row],[EstFacturable]]="VRAI",(E243-I243),0)</f>
        <v>0.5</v>
      </c>
      <c r="L243" s="105">
        <f t="shared" si="6"/>
        <v>0</v>
      </c>
      <c r="M243" s="105">
        <f t="shared" si="7"/>
        <v>0</v>
      </c>
      <c r="N243" s="107">
        <f>MAX(tblTEC_TDB_Data[[#This Row],[H_Facturables]]-tblTEC_TDB_Data[[#This Row],[H_Facturées]],0)</f>
        <v>0.5</v>
      </c>
      <c r="O243" s="101">
        <f ca="1">ROUND(INT(NOW()-tblTEC_TDB_Data[[#This Row],[Date]]),0)</f>
        <v>44</v>
      </c>
      <c r="P243" s="108">
        <f ca="1">IF(tblTEC_TDB_Data[[#This Row],[Âge]]&lt;=30,N243,0)</f>
        <v>0</v>
      </c>
      <c r="Q243" s="108">
        <f ca="1">IF(AND(tblTEC_TDB_Data[[#This Row],[Âge]]&gt;30,tblTEC_TDB_Data[[#This Row],[Âge]]&lt;=60),N243,0)</f>
        <v>0.5</v>
      </c>
      <c r="R243" s="108">
        <f ca="1">IF(AND(tblTEC_TDB_Data[[#This Row],[Âge]]&gt;60,tblTEC_TDB_Data[[#This Row],[Âge]]&lt;=90),N243,0)</f>
        <v>0</v>
      </c>
      <c r="S243" s="108">
        <f ca="1">IF(tblTEC_TDB_Data[[#This Row],[Âge]]&gt;90,N243,0)</f>
        <v>0</v>
      </c>
    </row>
    <row r="244" spans="1:19" x14ac:dyDescent="0.25">
      <c r="A244" s="104">
        <v>243</v>
      </c>
      <c r="B244" s="104" t="s">
        <v>133</v>
      </c>
      <c r="C244" s="1086">
        <v>45497</v>
      </c>
      <c r="D244" s="109" t="s">
        <v>17418</v>
      </c>
      <c r="E244" s="602">
        <v>0.9</v>
      </c>
      <c r="F244" s="102" t="s">
        <v>152</v>
      </c>
      <c r="G244" s="102" t="s">
        <v>9221</v>
      </c>
      <c r="H244" s="102" t="s">
        <v>9221</v>
      </c>
      <c r="I244" s="105">
        <f>IF(tblTEC_TDB_Data[[#This Row],[EstDetruite]],E244,0)</f>
        <v>0</v>
      </c>
      <c r="J244" s="106">
        <f>tblTEC_TDB_Data[[#This Row],[H_Saisies]]-tblTEC_TDB_Data[[#This Row],[H_Détruites]]</f>
        <v>0.9</v>
      </c>
      <c r="K244" s="106">
        <f>IF(tblTEC_TDB_Data[[#This Row],[EstFacturable]]="VRAI",(E244-I244),0)</f>
        <v>0.9</v>
      </c>
      <c r="L244" s="105">
        <f t="shared" si="6"/>
        <v>0</v>
      </c>
      <c r="M244" s="105">
        <f t="shared" si="7"/>
        <v>0</v>
      </c>
      <c r="N244" s="107">
        <f>MAX(tblTEC_TDB_Data[[#This Row],[H_Facturables]]-tblTEC_TDB_Data[[#This Row],[H_Facturées]],0)</f>
        <v>0.9</v>
      </c>
      <c r="O244" s="101">
        <f ca="1">ROUND(INT(NOW()-tblTEC_TDB_Data[[#This Row],[Date]]),0)</f>
        <v>43</v>
      </c>
      <c r="P244" s="108">
        <f ca="1">IF(tblTEC_TDB_Data[[#This Row],[Âge]]&lt;=30,N244,0)</f>
        <v>0</v>
      </c>
      <c r="Q244" s="108">
        <f ca="1">IF(AND(tblTEC_TDB_Data[[#This Row],[Âge]]&gt;30,tblTEC_TDB_Data[[#This Row],[Âge]]&lt;=60),N244,0)</f>
        <v>0.9</v>
      </c>
      <c r="R244" s="108">
        <f ca="1">IF(AND(tblTEC_TDB_Data[[#This Row],[Âge]]&gt;60,tblTEC_TDB_Data[[#This Row],[Âge]]&lt;=90),N244,0)</f>
        <v>0</v>
      </c>
      <c r="S244" s="108">
        <f ca="1">IF(tblTEC_TDB_Data[[#This Row],[Âge]]&gt;90,N244,0)</f>
        <v>0</v>
      </c>
    </row>
    <row r="245" spans="1:19" x14ac:dyDescent="0.25">
      <c r="A245" s="104">
        <v>244</v>
      </c>
      <c r="B245" s="104" t="s">
        <v>133</v>
      </c>
      <c r="C245" s="1086">
        <v>45497</v>
      </c>
      <c r="D245" s="109" t="s">
        <v>18606</v>
      </c>
      <c r="E245" s="602">
        <v>0.8</v>
      </c>
      <c r="F245" s="102" t="s">
        <v>152</v>
      </c>
      <c r="G245" s="102" t="s">
        <v>152</v>
      </c>
      <c r="H245" s="102" t="s">
        <v>9221</v>
      </c>
      <c r="I245" s="105">
        <f>IF(tblTEC_TDB_Data[[#This Row],[EstDetruite]],E245,0)</f>
        <v>0</v>
      </c>
      <c r="J245" s="106">
        <f>tblTEC_TDB_Data[[#This Row],[H_Saisies]]-tblTEC_TDB_Data[[#This Row],[H_Détruites]]</f>
        <v>0.8</v>
      </c>
      <c r="K245" s="106">
        <f>IF(tblTEC_TDB_Data[[#This Row],[EstFacturable]]="VRAI",(E245-I245),0)</f>
        <v>0.8</v>
      </c>
      <c r="L245" s="105">
        <f t="shared" si="6"/>
        <v>0</v>
      </c>
      <c r="M245" s="105">
        <f t="shared" si="7"/>
        <v>0.8</v>
      </c>
      <c r="N245" s="107">
        <f>MAX(tblTEC_TDB_Data[[#This Row],[H_Facturables]]-tblTEC_TDB_Data[[#This Row],[H_Facturées]],0)</f>
        <v>0</v>
      </c>
      <c r="O245" s="101">
        <f ca="1">ROUND(INT(NOW()-tblTEC_TDB_Data[[#This Row],[Date]]),0)</f>
        <v>43</v>
      </c>
      <c r="P245" s="108">
        <f ca="1">IF(tblTEC_TDB_Data[[#This Row],[Âge]]&lt;=30,N245,0)</f>
        <v>0</v>
      </c>
      <c r="Q245" s="108">
        <f ca="1">IF(AND(tblTEC_TDB_Data[[#This Row],[Âge]]&gt;30,tblTEC_TDB_Data[[#This Row],[Âge]]&lt;=60),N245,0)</f>
        <v>0</v>
      </c>
      <c r="R245" s="108">
        <f ca="1">IF(AND(tblTEC_TDB_Data[[#This Row],[Âge]]&gt;60,tblTEC_TDB_Data[[#This Row],[Âge]]&lt;=90),N245,0)</f>
        <v>0</v>
      </c>
      <c r="S245" s="108">
        <f ca="1">IF(tblTEC_TDB_Data[[#This Row],[Âge]]&gt;90,N245,0)</f>
        <v>0</v>
      </c>
    </row>
    <row r="246" spans="1:19" x14ac:dyDescent="0.25">
      <c r="A246" s="104">
        <v>245</v>
      </c>
      <c r="B246" s="104" t="s">
        <v>133</v>
      </c>
      <c r="C246" s="1086">
        <v>45498</v>
      </c>
      <c r="D246" s="109" t="s">
        <v>17418</v>
      </c>
      <c r="E246" s="602">
        <v>0.5</v>
      </c>
      <c r="F246" s="102" t="s">
        <v>152</v>
      </c>
      <c r="G246" s="102" t="s">
        <v>9221</v>
      </c>
      <c r="H246" s="102" t="s">
        <v>9221</v>
      </c>
      <c r="I246" s="105">
        <f>IF(tblTEC_TDB_Data[[#This Row],[EstDetruite]],E246,0)</f>
        <v>0</v>
      </c>
      <c r="J246" s="106">
        <f>tblTEC_TDB_Data[[#This Row],[H_Saisies]]-tblTEC_TDB_Data[[#This Row],[H_Détruites]]</f>
        <v>0.5</v>
      </c>
      <c r="K246" s="106">
        <f>IF(tblTEC_TDB_Data[[#This Row],[EstFacturable]]="VRAI",(E246-I246),0)</f>
        <v>0.5</v>
      </c>
      <c r="L246" s="105">
        <f t="shared" si="6"/>
        <v>0</v>
      </c>
      <c r="M246" s="105">
        <f t="shared" si="7"/>
        <v>0</v>
      </c>
      <c r="N246" s="107">
        <f>MAX(tblTEC_TDB_Data[[#This Row],[H_Facturables]]-tblTEC_TDB_Data[[#This Row],[H_Facturées]],0)</f>
        <v>0.5</v>
      </c>
      <c r="O246" s="101">
        <f ca="1">ROUND(INT(NOW()-tblTEC_TDB_Data[[#This Row],[Date]]),0)</f>
        <v>42</v>
      </c>
      <c r="P246" s="108">
        <f ca="1">IF(tblTEC_TDB_Data[[#This Row],[Âge]]&lt;=30,N246,0)</f>
        <v>0</v>
      </c>
      <c r="Q246" s="108">
        <f ca="1">IF(AND(tblTEC_TDB_Data[[#This Row],[Âge]]&gt;30,tblTEC_TDB_Data[[#This Row],[Âge]]&lt;=60),N246,0)</f>
        <v>0.5</v>
      </c>
      <c r="R246" s="108">
        <f ca="1">IF(AND(tblTEC_TDB_Data[[#This Row],[Âge]]&gt;60,tblTEC_TDB_Data[[#This Row],[Âge]]&lt;=90),N246,0)</f>
        <v>0</v>
      </c>
      <c r="S246" s="108">
        <f ca="1">IF(tblTEC_TDB_Data[[#This Row],[Âge]]&gt;90,N246,0)</f>
        <v>0</v>
      </c>
    </row>
    <row r="247" spans="1:19" x14ac:dyDescent="0.25">
      <c r="A247" s="104">
        <v>246</v>
      </c>
      <c r="B247" s="104" t="s">
        <v>133</v>
      </c>
      <c r="C247" s="1086">
        <v>45498</v>
      </c>
      <c r="D247" s="109" t="s">
        <v>18488</v>
      </c>
      <c r="E247" s="602">
        <v>2.2999999999999998</v>
      </c>
      <c r="F247" s="102" t="s">
        <v>152</v>
      </c>
      <c r="G247" s="102" t="s">
        <v>9221</v>
      </c>
      <c r="H247" s="102" t="s">
        <v>9221</v>
      </c>
      <c r="I247" s="105">
        <f>IF(tblTEC_TDB_Data[[#This Row],[EstDetruite]],E247,0)</f>
        <v>0</v>
      </c>
      <c r="J247" s="106">
        <f>tblTEC_TDB_Data[[#This Row],[H_Saisies]]-tblTEC_TDB_Data[[#This Row],[H_Détruites]]</f>
        <v>2.2999999999999998</v>
      </c>
      <c r="K247" s="106">
        <f>IF(tblTEC_TDB_Data[[#This Row],[EstFacturable]]="VRAI",(E247-I247),0)</f>
        <v>2.2999999999999998</v>
      </c>
      <c r="L247" s="105">
        <f t="shared" si="6"/>
        <v>0</v>
      </c>
      <c r="M247" s="105">
        <f t="shared" si="7"/>
        <v>0</v>
      </c>
      <c r="N247" s="107">
        <f>MAX(tblTEC_TDB_Data[[#This Row],[H_Facturables]]-tblTEC_TDB_Data[[#This Row],[H_Facturées]],0)</f>
        <v>2.2999999999999998</v>
      </c>
      <c r="O247" s="101">
        <f ca="1">ROUND(INT(NOW()-tblTEC_TDB_Data[[#This Row],[Date]]),0)</f>
        <v>42</v>
      </c>
      <c r="P247" s="108">
        <f ca="1">IF(tblTEC_TDB_Data[[#This Row],[Âge]]&lt;=30,N247,0)</f>
        <v>0</v>
      </c>
      <c r="Q247" s="108">
        <f ca="1">IF(AND(tblTEC_TDB_Data[[#This Row],[Âge]]&gt;30,tblTEC_TDB_Data[[#This Row],[Âge]]&lt;=60),N247,0)</f>
        <v>2.2999999999999998</v>
      </c>
      <c r="R247" s="108">
        <f ca="1">IF(AND(tblTEC_TDB_Data[[#This Row],[Âge]]&gt;60,tblTEC_TDB_Data[[#This Row],[Âge]]&lt;=90),N247,0)</f>
        <v>0</v>
      </c>
      <c r="S247" s="108">
        <f ca="1">IF(tblTEC_TDB_Data[[#This Row],[Âge]]&gt;90,N247,0)</f>
        <v>0</v>
      </c>
    </row>
    <row r="248" spans="1:19" x14ac:dyDescent="0.25">
      <c r="A248" s="104">
        <v>247</v>
      </c>
      <c r="B248" s="104" t="s">
        <v>133</v>
      </c>
      <c r="C248" s="1086">
        <v>45498</v>
      </c>
      <c r="D248" s="109" t="s">
        <v>19818</v>
      </c>
      <c r="E248" s="602">
        <v>0.3</v>
      </c>
      <c r="F248" s="102" t="s">
        <v>152</v>
      </c>
      <c r="G248" s="102" t="s">
        <v>9221</v>
      </c>
      <c r="H248" s="102" t="s">
        <v>9221</v>
      </c>
      <c r="I248" s="105">
        <f>IF(tblTEC_TDB_Data[[#This Row],[EstDetruite]],E248,0)</f>
        <v>0</v>
      </c>
      <c r="J248" s="106">
        <f>tblTEC_TDB_Data[[#This Row],[H_Saisies]]-tblTEC_TDB_Data[[#This Row],[H_Détruites]]</f>
        <v>0.3</v>
      </c>
      <c r="K248" s="106">
        <f>IF(tblTEC_TDB_Data[[#This Row],[EstFacturable]]="VRAI",(E248-I248),0)</f>
        <v>0.3</v>
      </c>
      <c r="L248" s="105">
        <f t="shared" si="6"/>
        <v>0</v>
      </c>
      <c r="M248" s="105">
        <f t="shared" si="7"/>
        <v>0</v>
      </c>
      <c r="N248" s="107">
        <f>MAX(tblTEC_TDB_Data[[#This Row],[H_Facturables]]-tblTEC_TDB_Data[[#This Row],[H_Facturées]],0)</f>
        <v>0.3</v>
      </c>
      <c r="O248" s="101">
        <f ca="1">ROUND(INT(NOW()-tblTEC_TDB_Data[[#This Row],[Date]]),0)</f>
        <v>42</v>
      </c>
      <c r="P248" s="108">
        <f ca="1">IF(tblTEC_TDB_Data[[#This Row],[Âge]]&lt;=30,N248,0)</f>
        <v>0</v>
      </c>
      <c r="Q248" s="108">
        <f ca="1">IF(AND(tblTEC_TDB_Data[[#This Row],[Âge]]&gt;30,tblTEC_TDB_Data[[#This Row],[Âge]]&lt;=60),N248,0)</f>
        <v>0.3</v>
      </c>
      <c r="R248" s="108">
        <f ca="1">IF(AND(tblTEC_TDB_Data[[#This Row],[Âge]]&gt;60,tblTEC_TDB_Data[[#This Row],[Âge]]&lt;=90),N248,0)</f>
        <v>0</v>
      </c>
      <c r="S248" s="108">
        <f ca="1">IF(tblTEC_TDB_Data[[#This Row],[Âge]]&gt;90,N248,0)</f>
        <v>0</v>
      </c>
    </row>
    <row r="249" spans="1:19" x14ac:dyDescent="0.25">
      <c r="A249" s="104">
        <v>248</v>
      </c>
      <c r="B249" s="104" t="s">
        <v>133</v>
      </c>
      <c r="C249" s="1086">
        <v>45499</v>
      </c>
      <c r="D249" s="109" t="s">
        <v>19818</v>
      </c>
      <c r="E249" s="602">
        <v>0.6</v>
      </c>
      <c r="F249" s="102" t="s">
        <v>152</v>
      </c>
      <c r="G249" s="102" t="s">
        <v>9221</v>
      </c>
      <c r="H249" s="102" t="s">
        <v>9221</v>
      </c>
      <c r="I249" s="105">
        <f>IF(tblTEC_TDB_Data[[#This Row],[EstDetruite]],E249,0)</f>
        <v>0</v>
      </c>
      <c r="J249" s="106">
        <f>tblTEC_TDB_Data[[#This Row],[H_Saisies]]-tblTEC_TDB_Data[[#This Row],[H_Détruites]]</f>
        <v>0.6</v>
      </c>
      <c r="K249" s="106">
        <f>IF(tblTEC_TDB_Data[[#This Row],[EstFacturable]]="VRAI",(E249-I249),0)</f>
        <v>0.6</v>
      </c>
      <c r="L249" s="105">
        <f t="shared" si="6"/>
        <v>0</v>
      </c>
      <c r="M249" s="105">
        <f t="shared" si="7"/>
        <v>0</v>
      </c>
      <c r="N249" s="107">
        <f>MAX(tblTEC_TDB_Data[[#This Row],[H_Facturables]]-tblTEC_TDB_Data[[#This Row],[H_Facturées]],0)</f>
        <v>0.6</v>
      </c>
      <c r="O249" s="101">
        <f ca="1">ROUND(INT(NOW()-tblTEC_TDB_Data[[#This Row],[Date]]),0)</f>
        <v>41</v>
      </c>
      <c r="P249" s="108">
        <f ca="1">IF(tblTEC_TDB_Data[[#This Row],[Âge]]&lt;=30,N249,0)</f>
        <v>0</v>
      </c>
      <c r="Q249" s="108">
        <f ca="1">IF(AND(tblTEC_TDB_Data[[#This Row],[Âge]]&gt;30,tblTEC_TDB_Data[[#This Row],[Âge]]&lt;=60),N249,0)</f>
        <v>0.6</v>
      </c>
      <c r="R249" s="108">
        <f ca="1">IF(AND(tblTEC_TDB_Data[[#This Row],[Âge]]&gt;60,tblTEC_TDB_Data[[#This Row],[Âge]]&lt;=90),N249,0)</f>
        <v>0</v>
      </c>
      <c r="S249" s="108">
        <f ca="1">IF(tblTEC_TDB_Data[[#This Row],[Âge]]&gt;90,N249,0)</f>
        <v>0</v>
      </c>
    </row>
    <row r="250" spans="1:19" x14ac:dyDescent="0.25">
      <c r="A250" s="104">
        <v>249</v>
      </c>
      <c r="B250" s="104" t="s">
        <v>133</v>
      </c>
      <c r="C250" s="1086">
        <v>45502</v>
      </c>
      <c r="D250" s="109" t="s">
        <v>18497</v>
      </c>
      <c r="E250" s="602">
        <v>5.3</v>
      </c>
      <c r="F250" s="102" t="s">
        <v>152</v>
      </c>
      <c r="G250" s="102" t="s">
        <v>9221</v>
      </c>
      <c r="H250" s="102" t="s">
        <v>9221</v>
      </c>
      <c r="I250" s="105">
        <f>IF(tblTEC_TDB_Data[[#This Row],[EstDetruite]],E250,0)</f>
        <v>0</v>
      </c>
      <c r="J250" s="106">
        <f>tblTEC_TDB_Data[[#This Row],[H_Saisies]]-tblTEC_TDB_Data[[#This Row],[H_Détruites]]</f>
        <v>5.3</v>
      </c>
      <c r="K250" s="106">
        <f>IF(tblTEC_TDB_Data[[#This Row],[EstFacturable]]="VRAI",(E250-I250),0)</f>
        <v>5.3</v>
      </c>
      <c r="L250" s="105">
        <f t="shared" si="6"/>
        <v>0</v>
      </c>
      <c r="M250" s="105">
        <f t="shared" si="7"/>
        <v>0</v>
      </c>
      <c r="N250" s="107">
        <f>MAX(tblTEC_TDB_Data[[#This Row],[H_Facturables]]-tblTEC_TDB_Data[[#This Row],[H_Facturées]],0)</f>
        <v>5.3</v>
      </c>
      <c r="O250" s="101">
        <f ca="1">ROUND(INT(NOW()-tblTEC_TDB_Data[[#This Row],[Date]]),0)</f>
        <v>38</v>
      </c>
      <c r="P250" s="108">
        <f ca="1">IF(tblTEC_TDB_Data[[#This Row],[Âge]]&lt;=30,N250,0)</f>
        <v>0</v>
      </c>
      <c r="Q250" s="108">
        <f ca="1">IF(AND(tblTEC_TDB_Data[[#This Row],[Âge]]&gt;30,tblTEC_TDB_Data[[#This Row],[Âge]]&lt;=60),N250,0)</f>
        <v>5.3</v>
      </c>
      <c r="R250" s="108">
        <f ca="1">IF(AND(tblTEC_TDB_Data[[#This Row],[Âge]]&gt;60,tblTEC_TDB_Data[[#This Row],[Âge]]&lt;=90),N250,0)</f>
        <v>0</v>
      </c>
      <c r="S250" s="108">
        <f ca="1">IF(tblTEC_TDB_Data[[#This Row],[Âge]]&gt;90,N250,0)</f>
        <v>0</v>
      </c>
    </row>
    <row r="251" spans="1:19" x14ac:dyDescent="0.25">
      <c r="A251" s="104">
        <v>250</v>
      </c>
      <c r="B251" s="104" t="s">
        <v>133</v>
      </c>
      <c r="C251" s="1086">
        <v>45502</v>
      </c>
      <c r="D251" s="109" t="s">
        <v>14147</v>
      </c>
      <c r="E251" s="602">
        <v>0.8</v>
      </c>
      <c r="F251" s="102" t="s">
        <v>152</v>
      </c>
      <c r="G251" s="102" t="s">
        <v>9221</v>
      </c>
      <c r="H251" s="102" t="s">
        <v>9221</v>
      </c>
      <c r="I251" s="105">
        <f>IF(tblTEC_TDB_Data[[#This Row],[EstDetruite]],E251,0)</f>
        <v>0</v>
      </c>
      <c r="J251" s="106">
        <f>tblTEC_TDB_Data[[#This Row],[H_Saisies]]-tblTEC_TDB_Data[[#This Row],[H_Détruites]]</f>
        <v>0.8</v>
      </c>
      <c r="K251" s="106">
        <f>IF(tblTEC_TDB_Data[[#This Row],[EstFacturable]]="VRAI",(E251-I251),0)</f>
        <v>0.8</v>
      </c>
      <c r="L251" s="105">
        <f t="shared" si="6"/>
        <v>0</v>
      </c>
      <c r="M251" s="105">
        <f t="shared" si="7"/>
        <v>0</v>
      </c>
      <c r="N251" s="107">
        <f>MAX(tblTEC_TDB_Data[[#This Row],[H_Facturables]]-tblTEC_TDB_Data[[#This Row],[H_Facturées]],0)</f>
        <v>0.8</v>
      </c>
      <c r="O251" s="101">
        <f ca="1">ROUND(INT(NOW()-tblTEC_TDB_Data[[#This Row],[Date]]),0)</f>
        <v>38</v>
      </c>
      <c r="P251" s="108">
        <f ca="1">IF(tblTEC_TDB_Data[[#This Row],[Âge]]&lt;=30,N251,0)</f>
        <v>0</v>
      </c>
      <c r="Q251" s="108">
        <f ca="1">IF(AND(tblTEC_TDB_Data[[#This Row],[Âge]]&gt;30,tblTEC_TDB_Data[[#This Row],[Âge]]&lt;=60),N251,0)</f>
        <v>0.8</v>
      </c>
      <c r="R251" s="108">
        <f ca="1">IF(AND(tblTEC_TDB_Data[[#This Row],[Âge]]&gt;60,tblTEC_TDB_Data[[#This Row],[Âge]]&lt;=90),N251,0)</f>
        <v>0</v>
      </c>
      <c r="S251" s="108">
        <f ca="1">IF(tblTEC_TDB_Data[[#This Row],[Âge]]&gt;90,N251,0)</f>
        <v>0</v>
      </c>
    </row>
    <row r="252" spans="1:19" x14ac:dyDescent="0.25">
      <c r="A252" s="104">
        <v>251</v>
      </c>
      <c r="B252" s="104" t="s">
        <v>133</v>
      </c>
      <c r="C252" s="1086">
        <v>45503</v>
      </c>
      <c r="D252" s="109" t="s">
        <v>18497</v>
      </c>
      <c r="E252" s="602">
        <v>6.1</v>
      </c>
      <c r="F252" s="102" t="s">
        <v>152</v>
      </c>
      <c r="G252" s="102" t="s">
        <v>9221</v>
      </c>
      <c r="H252" s="102" t="s">
        <v>9221</v>
      </c>
      <c r="I252" s="105">
        <f>IF(tblTEC_TDB_Data[[#This Row],[EstDetruite]],E252,0)</f>
        <v>0</v>
      </c>
      <c r="J252" s="106">
        <f>tblTEC_TDB_Data[[#This Row],[H_Saisies]]-tblTEC_TDB_Data[[#This Row],[H_Détruites]]</f>
        <v>6.1</v>
      </c>
      <c r="K252" s="106">
        <f>IF(tblTEC_TDB_Data[[#This Row],[EstFacturable]]="VRAI",(E252-I252),0)</f>
        <v>6.1</v>
      </c>
      <c r="L252" s="105">
        <f t="shared" si="6"/>
        <v>0</v>
      </c>
      <c r="M252" s="105">
        <f t="shared" si="7"/>
        <v>0</v>
      </c>
      <c r="N252" s="107">
        <f>MAX(tblTEC_TDB_Data[[#This Row],[H_Facturables]]-tblTEC_TDB_Data[[#This Row],[H_Facturées]],0)</f>
        <v>6.1</v>
      </c>
      <c r="O252" s="101">
        <f ca="1">ROUND(INT(NOW()-tblTEC_TDB_Data[[#This Row],[Date]]),0)</f>
        <v>37</v>
      </c>
      <c r="P252" s="108">
        <f ca="1">IF(tblTEC_TDB_Data[[#This Row],[Âge]]&lt;=30,N252,0)</f>
        <v>0</v>
      </c>
      <c r="Q252" s="108">
        <f ca="1">IF(AND(tblTEC_TDB_Data[[#This Row],[Âge]]&gt;30,tblTEC_TDB_Data[[#This Row],[Âge]]&lt;=60),N252,0)</f>
        <v>6.1</v>
      </c>
      <c r="R252" s="108">
        <f ca="1">IF(AND(tblTEC_TDB_Data[[#This Row],[Âge]]&gt;60,tblTEC_TDB_Data[[#This Row],[Âge]]&lt;=90),N252,0)</f>
        <v>0</v>
      </c>
      <c r="S252" s="108">
        <f ca="1">IF(tblTEC_TDB_Data[[#This Row],[Âge]]&gt;90,N252,0)</f>
        <v>0</v>
      </c>
    </row>
    <row r="253" spans="1:19" x14ac:dyDescent="0.25">
      <c r="A253" s="104">
        <v>252</v>
      </c>
      <c r="B253" s="104" t="s">
        <v>133</v>
      </c>
      <c r="C253" s="1086">
        <v>45503</v>
      </c>
      <c r="D253" s="109" t="s">
        <v>14106</v>
      </c>
      <c r="E253" s="602">
        <v>0.2</v>
      </c>
      <c r="F253" s="102" t="s">
        <v>152</v>
      </c>
      <c r="G253" s="102" t="s">
        <v>9221</v>
      </c>
      <c r="H253" s="102" t="s">
        <v>9221</v>
      </c>
      <c r="I253" s="105">
        <f>IF(tblTEC_TDB_Data[[#This Row],[EstDetruite]],E253,0)</f>
        <v>0</v>
      </c>
      <c r="J253" s="106">
        <f>tblTEC_TDB_Data[[#This Row],[H_Saisies]]-tblTEC_TDB_Data[[#This Row],[H_Détruites]]</f>
        <v>0.2</v>
      </c>
      <c r="K253" s="106">
        <f>IF(tblTEC_TDB_Data[[#This Row],[EstFacturable]]="VRAI",(E253-I253),0)</f>
        <v>0.2</v>
      </c>
      <c r="L253" s="105">
        <f t="shared" si="6"/>
        <v>0</v>
      </c>
      <c r="M253" s="105">
        <f t="shared" si="7"/>
        <v>0</v>
      </c>
      <c r="N253" s="107">
        <f>MAX(tblTEC_TDB_Data[[#This Row],[H_Facturables]]-tblTEC_TDB_Data[[#This Row],[H_Facturées]],0)</f>
        <v>0.2</v>
      </c>
      <c r="O253" s="101">
        <f ca="1">ROUND(INT(NOW()-tblTEC_TDB_Data[[#This Row],[Date]]),0)</f>
        <v>37</v>
      </c>
      <c r="P253" s="108">
        <f ca="1">IF(tblTEC_TDB_Data[[#This Row],[Âge]]&lt;=30,N253,0)</f>
        <v>0</v>
      </c>
      <c r="Q253" s="108">
        <f ca="1">IF(AND(tblTEC_TDB_Data[[#This Row],[Âge]]&gt;30,tblTEC_TDB_Data[[#This Row],[Âge]]&lt;=60),N253,0)</f>
        <v>0.2</v>
      </c>
      <c r="R253" s="108">
        <f ca="1">IF(AND(tblTEC_TDB_Data[[#This Row],[Âge]]&gt;60,tblTEC_TDB_Data[[#This Row],[Âge]]&lt;=90),N253,0)</f>
        <v>0</v>
      </c>
      <c r="S253" s="108">
        <f ca="1">IF(tblTEC_TDB_Data[[#This Row],[Âge]]&gt;90,N253,0)</f>
        <v>0</v>
      </c>
    </row>
    <row r="254" spans="1:19" x14ac:dyDescent="0.25">
      <c r="A254" s="104">
        <v>253</v>
      </c>
      <c r="B254" s="104" t="s">
        <v>133</v>
      </c>
      <c r="C254" s="1086">
        <v>45504</v>
      </c>
      <c r="D254" s="109" t="s">
        <v>18497</v>
      </c>
      <c r="E254" s="602">
        <v>6.9</v>
      </c>
      <c r="F254" s="102" t="s">
        <v>152</v>
      </c>
      <c r="G254" s="102" t="s">
        <v>9221</v>
      </c>
      <c r="H254" s="102" t="s">
        <v>9221</v>
      </c>
      <c r="I254" s="105">
        <f>IF(tblTEC_TDB_Data[[#This Row],[EstDetruite]],E254,0)</f>
        <v>0</v>
      </c>
      <c r="J254" s="106">
        <f>tblTEC_TDB_Data[[#This Row],[H_Saisies]]-tblTEC_TDB_Data[[#This Row],[H_Détruites]]</f>
        <v>6.9</v>
      </c>
      <c r="K254" s="106">
        <f>IF(tblTEC_TDB_Data[[#This Row],[EstFacturable]]="VRAI",(E254-I254),0)</f>
        <v>6.9</v>
      </c>
      <c r="L254" s="105">
        <f t="shared" si="6"/>
        <v>0</v>
      </c>
      <c r="M254" s="105">
        <f t="shared" si="7"/>
        <v>0</v>
      </c>
      <c r="N254" s="107">
        <f>MAX(tblTEC_TDB_Data[[#This Row],[H_Facturables]]-tblTEC_TDB_Data[[#This Row],[H_Facturées]],0)</f>
        <v>6.9</v>
      </c>
      <c r="O254" s="101">
        <f ca="1">ROUND(INT(NOW()-tblTEC_TDB_Data[[#This Row],[Date]]),0)</f>
        <v>36</v>
      </c>
      <c r="P254" s="108">
        <f ca="1">IF(tblTEC_TDB_Data[[#This Row],[Âge]]&lt;=30,N254,0)</f>
        <v>0</v>
      </c>
      <c r="Q254" s="108">
        <f ca="1">IF(AND(tblTEC_TDB_Data[[#This Row],[Âge]]&gt;30,tblTEC_TDB_Data[[#This Row],[Âge]]&lt;=60),N254,0)</f>
        <v>6.9</v>
      </c>
      <c r="R254" s="108">
        <f ca="1">IF(AND(tblTEC_TDB_Data[[#This Row],[Âge]]&gt;60,tblTEC_TDB_Data[[#This Row],[Âge]]&lt;=90),N254,0)</f>
        <v>0</v>
      </c>
      <c r="S254" s="108">
        <f ca="1">IF(tblTEC_TDB_Data[[#This Row],[Âge]]&gt;90,N254,0)</f>
        <v>0</v>
      </c>
    </row>
    <row r="255" spans="1:19" x14ac:dyDescent="0.25">
      <c r="A255" s="104">
        <v>254</v>
      </c>
      <c r="B255" s="104" t="s">
        <v>133</v>
      </c>
      <c r="C255" s="1086">
        <v>45505</v>
      </c>
      <c r="D255" s="109" t="s">
        <v>19229</v>
      </c>
      <c r="E255" s="602">
        <v>1</v>
      </c>
      <c r="F255" s="102" t="s">
        <v>152</v>
      </c>
      <c r="G255" s="102" t="s">
        <v>9221</v>
      </c>
      <c r="H255" s="102" t="s">
        <v>9221</v>
      </c>
      <c r="I255" s="105">
        <f>IF(tblTEC_TDB_Data[[#This Row],[EstDetruite]],E255,0)</f>
        <v>0</v>
      </c>
      <c r="J255" s="106">
        <f>tblTEC_TDB_Data[[#This Row],[H_Saisies]]-tblTEC_TDB_Data[[#This Row],[H_Détruites]]</f>
        <v>1</v>
      </c>
      <c r="K255" s="106">
        <f>IF(tblTEC_TDB_Data[[#This Row],[EstFacturable]]="VRAI",(E255-I255),0)</f>
        <v>1</v>
      </c>
      <c r="L255" s="105">
        <f t="shared" si="6"/>
        <v>0</v>
      </c>
      <c r="M255" s="105">
        <f t="shared" si="7"/>
        <v>0</v>
      </c>
      <c r="N255" s="107">
        <f>MAX(tblTEC_TDB_Data[[#This Row],[H_Facturables]]-tblTEC_TDB_Data[[#This Row],[H_Facturées]],0)</f>
        <v>1</v>
      </c>
      <c r="O255" s="101">
        <f ca="1">ROUND(INT(NOW()-tblTEC_TDB_Data[[#This Row],[Date]]),0)</f>
        <v>35</v>
      </c>
      <c r="P255" s="108">
        <f ca="1">IF(tblTEC_TDB_Data[[#This Row],[Âge]]&lt;=30,N255,0)</f>
        <v>0</v>
      </c>
      <c r="Q255" s="108">
        <f ca="1">IF(AND(tblTEC_TDB_Data[[#This Row],[Âge]]&gt;30,tblTEC_TDB_Data[[#This Row],[Âge]]&lt;=60),N255,0)</f>
        <v>1</v>
      </c>
      <c r="R255" s="108">
        <f ca="1">IF(AND(tblTEC_TDB_Data[[#This Row],[Âge]]&gt;60,tblTEC_TDB_Data[[#This Row],[Âge]]&lt;=90),N255,0)</f>
        <v>0</v>
      </c>
      <c r="S255" s="108">
        <f ca="1">IF(tblTEC_TDB_Data[[#This Row],[Âge]]&gt;90,N255,0)</f>
        <v>0</v>
      </c>
    </row>
    <row r="256" spans="1:19" x14ac:dyDescent="0.25">
      <c r="A256" s="104">
        <v>255</v>
      </c>
      <c r="B256" s="104" t="s">
        <v>133</v>
      </c>
      <c r="C256" s="1086">
        <v>45505</v>
      </c>
      <c r="D256" s="109" t="s">
        <v>18497</v>
      </c>
      <c r="E256" s="602">
        <v>2.2000000000000002</v>
      </c>
      <c r="F256" s="102" t="s">
        <v>152</v>
      </c>
      <c r="G256" s="102" t="s">
        <v>9221</v>
      </c>
      <c r="H256" s="102" t="s">
        <v>9221</v>
      </c>
      <c r="I256" s="105">
        <f>IF(tblTEC_TDB_Data[[#This Row],[EstDetruite]],E256,0)</f>
        <v>0</v>
      </c>
      <c r="J256" s="106">
        <f>tblTEC_TDB_Data[[#This Row],[H_Saisies]]-tblTEC_TDB_Data[[#This Row],[H_Détruites]]</f>
        <v>2.2000000000000002</v>
      </c>
      <c r="K256" s="106">
        <f>IF(tblTEC_TDB_Data[[#This Row],[EstFacturable]]="VRAI",(E256-I256),0)</f>
        <v>2.2000000000000002</v>
      </c>
      <c r="L256" s="105">
        <f t="shared" si="6"/>
        <v>0</v>
      </c>
      <c r="M256" s="105">
        <f t="shared" si="7"/>
        <v>0</v>
      </c>
      <c r="N256" s="107">
        <f>MAX(tblTEC_TDB_Data[[#This Row],[H_Facturables]]-tblTEC_TDB_Data[[#This Row],[H_Facturées]],0)</f>
        <v>2.2000000000000002</v>
      </c>
      <c r="O256" s="101">
        <f ca="1">ROUND(INT(NOW()-tblTEC_TDB_Data[[#This Row],[Date]]),0)</f>
        <v>35</v>
      </c>
      <c r="P256" s="108">
        <f ca="1">IF(tblTEC_TDB_Data[[#This Row],[Âge]]&lt;=30,N256,0)</f>
        <v>0</v>
      </c>
      <c r="Q256" s="108">
        <f ca="1">IF(AND(tblTEC_TDB_Data[[#This Row],[Âge]]&gt;30,tblTEC_TDB_Data[[#This Row],[Âge]]&lt;=60),N256,0)</f>
        <v>2.2000000000000002</v>
      </c>
      <c r="R256" s="108">
        <f ca="1">IF(AND(tblTEC_TDB_Data[[#This Row],[Âge]]&gt;60,tblTEC_TDB_Data[[#This Row],[Âge]]&lt;=90),N256,0)</f>
        <v>0</v>
      </c>
      <c r="S256" s="108">
        <f ca="1">IF(tblTEC_TDB_Data[[#This Row],[Âge]]&gt;90,N256,0)</f>
        <v>0</v>
      </c>
    </row>
    <row r="257" spans="1:19" x14ac:dyDescent="0.25">
      <c r="A257" s="104">
        <v>256</v>
      </c>
      <c r="B257" s="104" t="s">
        <v>133</v>
      </c>
      <c r="C257" s="1086">
        <v>45505</v>
      </c>
      <c r="D257" s="109" t="s">
        <v>16033</v>
      </c>
      <c r="E257" s="602">
        <v>3.6</v>
      </c>
      <c r="F257" s="102" t="s">
        <v>152</v>
      </c>
      <c r="G257" s="102" t="s">
        <v>9221</v>
      </c>
      <c r="H257" s="102" t="s">
        <v>9221</v>
      </c>
      <c r="I257" s="105">
        <f>IF(tblTEC_TDB_Data[[#This Row],[EstDetruite]],E257,0)</f>
        <v>0</v>
      </c>
      <c r="J257" s="106">
        <f>tblTEC_TDB_Data[[#This Row],[H_Saisies]]-tblTEC_TDB_Data[[#This Row],[H_Détruites]]</f>
        <v>3.6</v>
      </c>
      <c r="K257" s="106">
        <f>IF(tblTEC_TDB_Data[[#This Row],[EstFacturable]]="VRAI",(E257-I257),0)</f>
        <v>3.6</v>
      </c>
      <c r="L257" s="105">
        <f t="shared" si="6"/>
        <v>0</v>
      </c>
      <c r="M257" s="105">
        <f t="shared" si="7"/>
        <v>0</v>
      </c>
      <c r="N257" s="107">
        <f>MAX(tblTEC_TDB_Data[[#This Row],[H_Facturables]]-tblTEC_TDB_Data[[#This Row],[H_Facturées]],0)</f>
        <v>3.6</v>
      </c>
      <c r="O257" s="101">
        <f ca="1">ROUND(INT(NOW()-tblTEC_TDB_Data[[#This Row],[Date]]),0)</f>
        <v>35</v>
      </c>
      <c r="P257" s="108">
        <f ca="1">IF(tblTEC_TDB_Data[[#This Row],[Âge]]&lt;=30,N257,0)</f>
        <v>0</v>
      </c>
      <c r="Q257" s="108">
        <f ca="1">IF(AND(tblTEC_TDB_Data[[#This Row],[Âge]]&gt;30,tblTEC_TDB_Data[[#This Row],[Âge]]&lt;=60),N257,0)</f>
        <v>3.6</v>
      </c>
      <c r="R257" s="108">
        <f ca="1">IF(AND(tblTEC_TDB_Data[[#This Row],[Âge]]&gt;60,tblTEC_TDB_Data[[#This Row],[Âge]]&lt;=90),N257,0)</f>
        <v>0</v>
      </c>
      <c r="S257" s="108">
        <f ca="1">IF(tblTEC_TDB_Data[[#This Row],[Âge]]&gt;90,N257,0)</f>
        <v>0</v>
      </c>
    </row>
    <row r="258" spans="1:19" x14ac:dyDescent="0.25">
      <c r="A258" s="104">
        <v>257</v>
      </c>
      <c r="B258" s="104" t="s">
        <v>133</v>
      </c>
      <c r="C258" s="1086">
        <v>45505</v>
      </c>
      <c r="D258" s="109" t="s">
        <v>19375</v>
      </c>
      <c r="E258" s="602">
        <v>1</v>
      </c>
      <c r="F258" s="102" t="s">
        <v>152</v>
      </c>
      <c r="G258" s="102" t="s">
        <v>9221</v>
      </c>
      <c r="H258" s="102" t="s">
        <v>9221</v>
      </c>
      <c r="I258" s="105">
        <f>IF(tblTEC_TDB_Data[[#This Row],[EstDetruite]],E258,0)</f>
        <v>0</v>
      </c>
      <c r="J258" s="106">
        <f>tblTEC_TDB_Data[[#This Row],[H_Saisies]]-tblTEC_TDB_Data[[#This Row],[H_Détruites]]</f>
        <v>1</v>
      </c>
      <c r="K258" s="106">
        <f>IF(tblTEC_TDB_Data[[#This Row],[EstFacturable]]="VRAI",(E258-I258),0)</f>
        <v>1</v>
      </c>
      <c r="L258" s="105">
        <f t="shared" si="6"/>
        <v>0</v>
      </c>
      <c r="M258" s="105">
        <f t="shared" si="7"/>
        <v>0</v>
      </c>
      <c r="N258" s="107">
        <f>MAX(tblTEC_TDB_Data[[#This Row],[H_Facturables]]-tblTEC_TDB_Data[[#This Row],[H_Facturées]],0)</f>
        <v>1</v>
      </c>
      <c r="O258" s="101">
        <f ca="1">ROUND(INT(NOW()-tblTEC_TDB_Data[[#This Row],[Date]]),0)</f>
        <v>35</v>
      </c>
      <c r="P258" s="108">
        <f ca="1">IF(tblTEC_TDB_Data[[#This Row],[Âge]]&lt;=30,N258,0)</f>
        <v>0</v>
      </c>
      <c r="Q258" s="108">
        <f ca="1">IF(AND(tblTEC_TDB_Data[[#This Row],[Âge]]&gt;30,tblTEC_TDB_Data[[#This Row],[Âge]]&lt;=60),N258,0)</f>
        <v>1</v>
      </c>
      <c r="R258" s="108">
        <f ca="1">IF(AND(tblTEC_TDB_Data[[#This Row],[Âge]]&gt;60,tblTEC_TDB_Data[[#This Row],[Âge]]&lt;=90),N258,0)</f>
        <v>0</v>
      </c>
      <c r="S258" s="108">
        <f ca="1">IF(tblTEC_TDB_Data[[#This Row],[Âge]]&gt;90,N258,0)</f>
        <v>0</v>
      </c>
    </row>
    <row r="259" spans="1:19" x14ac:dyDescent="0.25">
      <c r="A259" s="104">
        <v>258</v>
      </c>
      <c r="B259" s="104" t="s">
        <v>133</v>
      </c>
      <c r="C259" s="1086">
        <v>45505</v>
      </c>
      <c r="D259" s="109" t="s">
        <v>19373</v>
      </c>
      <c r="E259" s="602">
        <v>1.4</v>
      </c>
      <c r="F259" s="102" t="s">
        <v>152</v>
      </c>
      <c r="G259" s="102" t="s">
        <v>9221</v>
      </c>
      <c r="H259" s="102" t="s">
        <v>9221</v>
      </c>
      <c r="I259" s="105">
        <f>IF(tblTEC_TDB_Data[[#This Row],[EstDetruite]],E259,0)</f>
        <v>0</v>
      </c>
      <c r="J259" s="106">
        <f>tblTEC_TDB_Data[[#This Row],[H_Saisies]]-tblTEC_TDB_Data[[#This Row],[H_Détruites]]</f>
        <v>1.4</v>
      </c>
      <c r="K259" s="106">
        <f>IF(tblTEC_TDB_Data[[#This Row],[EstFacturable]]="VRAI",(E259-I259),0)</f>
        <v>1.4</v>
      </c>
      <c r="L259" s="105">
        <f>(E259-I259)-K259</f>
        <v>0</v>
      </c>
      <c r="M259" s="105">
        <f t="shared" si="7"/>
        <v>0</v>
      </c>
      <c r="N259" s="107">
        <f>MAX(tblTEC_TDB_Data[[#This Row],[H_Facturables]]-tblTEC_TDB_Data[[#This Row],[H_Facturées]],0)</f>
        <v>1.4</v>
      </c>
      <c r="O259" s="101">
        <f ca="1">ROUND(INT(NOW()-tblTEC_TDB_Data[[#This Row],[Date]]),0)</f>
        <v>35</v>
      </c>
      <c r="P259" s="108">
        <f ca="1">IF(tblTEC_TDB_Data[[#This Row],[Âge]]&lt;=30,N259,0)</f>
        <v>0</v>
      </c>
      <c r="Q259" s="108">
        <f ca="1">IF(AND(tblTEC_TDB_Data[[#This Row],[Âge]]&gt;30,tblTEC_TDB_Data[[#This Row],[Âge]]&lt;=60),N259,0)</f>
        <v>1.4</v>
      </c>
      <c r="R259" s="108">
        <f ca="1">IF(AND(tblTEC_TDB_Data[[#This Row],[Âge]]&gt;60,tblTEC_TDB_Data[[#This Row],[Âge]]&lt;=90),N259,0)</f>
        <v>0</v>
      </c>
      <c r="S259" s="108">
        <f ca="1">IF(tblTEC_TDB_Data[[#This Row],[Âge]]&gt;90,N259,0)</f>
        <v>0</v>
      </c>
    </row>
    <row r="260" spans="1:19" x14ac:dyDescent="0.25">
      <c r="A260" s="104">
        <v>259</v>
      </c>
      <c r="B260" s="104" t="s">
        <v>133</v>
      </c>
      <c r="C260" s="1086">
        <v>45506</v>
      </c>
      <c r="D260" s="109" t="s">
        <v>19387</v>
      </c>
      <c r="E260" s="602">
        <v>3.4</v>
      </c>
      <c r="F260" s="102" t="s">
        <v>152</v>
      </c>
      <c r="G260" s="102" t="s">
        <v>9221</v>
      </c>
      <c r="H260" s="102" t="s">
        <v>152</v>
      </c>
      <c r="I260" s="105">
        <f>IF(tblTEC_TDB_Data[[#This Row],[EstDetruite]],E260,0)</f>
        <v>3.4</v>
      </c>
      <c r="J260" s="106">
        <f>tblTEC_TDB_Data[[#This Row],[H_Saisies]]-tblTEC_TDB_Data[[#This Row],[H_Détruites]]</f>
        <v>0</v>
      </c>
      <c r="K260" s="106">
        <f>IF(tblTEC_TDB_Data[[#This Row],[EstFacturable]]="VRAI",(E260-I260),0)</f>
        <v>0</v>
      </c>
      <c r="L260" s="105">
        <f>(E260-I260)-K260</f>
        <v>0</v>
      </c>
      <c r="M260" s="105">
        <f t="shared" si="7"/>
        <v>0</v>
      </c>
      <c r="N260" s="107">
        <f>MAX(tblTEC_TDB_Data[[#This Row],[H_Facturables]]-tblTEC_TDB_Data[[#This Row],[H_Facturées]],0)</f>
        <v>0</v>
      </c>
      <c r="O260" s="101">
        <f ca="1">ROUND(INT(NOW()-tblTEC_TDB_Data[[#This Row],[Date]]),0)</f>
        <v>34</v>
      </c>
      <c r="P260" s="108">
        <f ca="1">IF(tblTEC_TDB_Data[[#This Row],[Âge]]&lt;=30,N260,0)</f>
        <v>0</v>
      </c>
      <c r="Q260" s="108">
        <f ca="1">IF(AND(tblTEC_TDB_Data[[#This Row],[Âge]]&gt;30,tblTEC_TDB_Data[[#This Row],[Âge]]&lt;=60),N260,0)</f>
        <v>0</v>
      </c>
      <c r="R260" s="108">
        <f ca="1">IF(AND(tblTEC_TDB_Data[[#This Row],[Âge]]&gt;60,tblTEC_TDB_Data[[#This Row],[Âge]]&lt;=90),N260,0)</f>
        <v>0</v>
      </c>
      <c r="S260" s="108">
        <f ca="1">IF(tblTEC_TDB_Data[[#This Row],[Âge]]&gt;90,N260,0)</f>
        <v>0</v>
      </c>
    </row>
    <row r="261" spans="1:19" x14ac:dyDescent="0.25">
      <c r="A261" s="104">
        <v>260</v>
      </c>
      <c r="B261" s="104" t="s">
        <v>133</v>
      </c>
      <c r="C261" s="1086">
        <v>45506</v>
      </c>
      <c r="D261" s="109" t="s">
        <v>18497</v>
      </c>
      <c r="E261" s="602">
        <v>3.2</v>
      </c>
      <c r="F261" s="102" t="s">
        <v>152</v>
      </c>
      <c r="G261" s="102" t="s">
        <v>9221</v>
      </c>
      <c r="H261" s="102" t="s">
        <v>9221</v>
      </c>
      <c r="I261" s="105">
        <f>IF(tblTEC_TDB_Data[[#This Row],[EstDetruite]],E261,0)</f>
        <v>0</v>
      </c>
      <c r="J261" s="106">
        <f>tblTEC_TDB_Data[[#This Row],[H_Saisies]]-tblTEC_TDB_Data[[#This Row],[H_Détruites]]</f>
        <v>3.2</v>
      </c>
      <c r="K261" s="106">
        <f>IF(tblTEC_TDB_Data[[#This Row],[EstFacturable]]="VRAI",(E261-I261),0)</f>
        <v>3.2</v>
      </c>
      <c r="L261" s="105">
        <f>(E261-I261)-K261</f>
        <v>0</v>
      </c>
      <c r="M261" s="105">
        <f t="shared" si="7"/>
        <v>0</v>
      </c>
      <c r="N261" s="107">
        <f>MAX(tblTEC_TDB_Data[[#This Row],[H_Facturables]]-tblTEC_TDB_Data[[#This Row],[H_Facturées]],0)</f>
        <v>3.2</v>
      </c>
      <c r="O261" s="101">
        <f ca="1">ROUND(INT(NOW()-tblTEC_TDB_Data[[#This Row],[Date]]),0)</f>
        <v>34</v>
      </c>
      <c r="P261" s="108">
        <f ca="1">IF(tblTEC_TDB_Data[[#This Row],[Âge]]&lt;=30,N261,0)</f>
        <v>0</v>
      </c>
      <c r="Q261" s="108">
        <f ca="1">IF(AND(tblTEC_TDB_Data[[#This Row],[Âge]]&gt;30,tblTEC_TDB_Data[[#This Row],[Âge]]&lt;=60),N261,0)</f>
        <v>3.2</v>
      </c>
      <c r="R261" s="108">
        <f ca="1">IF(AND(tblTEC_TDB_Data[[#This Row],[Âge]]&gt;60,tblTEC_TDB_Data[[#This Row],[Âge]]&lt;=90),N261,0)</f>
        <v>0</v>
      </c>
      <c r="S261" s="108">
        <f ca="1">IF(tblTEC_TDB_Data[[#This Row],[Âge]]&gt;90,N261,0)</f>
        <v>0</v>
      </c>
    </row>
    <row r="262" spans="1:19" x14ac:dyDescent="0.25">
      <c r="A262" s="104">
        <v>261</v>
      </c>
      <c r="B262" s="104" t="s">
        <v>133</v>
      </c>
      <c r="C262" s="1086">
        <v>45506</v>
      </c>
      <c r="D262" s="109" t="s">
        <v>19373</v>
      </c>
      <c r="E262" s="602">
        <v>0.8</v>
      </c>
      <c r="F262" s="102" t="s">
        <v>152</v>
      </c>
      <c r="G262" s="102" t="s">
        <v>9221</v>
      </c>
      <c r="H262" s="102" t="s">
        <v>9221</v>
      </c>
      <c r="I262" s="105">
        <f>IF(tblTEC_TDB_Data[[#This Row],[EstDetruite]],E262,0)</f>
        <v>0</v>
      </c>
      <c r="J262" s="106">
        <f>tblTEC_TDB_Data[[#This Row],[H_Saisies]]-tblTEC_TDB_Data[[#This Row],[H_Détruites]]</f>
        <v>0.8</v>
      </c>
      <c r="K262" s="106">
        <f>IF(tblTEC_TDB_Data[[#This Row],[EstFacturable]]="VRAI",(E262-I262),0)</f>
        <v>0.8</v>
      </c>
      <c r="L262" s="105">
        <f>(E262-I262)-K262</f>
        <v>0</v>
      </c>
      <c r="M262" s="105">
        <f t="shared" si="7"/>
        <v>0</v>
      </c>
      <c r="N262" s="107">
        <f>MAX(tblTEC_TDB_Data[[#This Row],[H_Facturables]]-tblTEC_TDB_Data[[#This Row],[H_Facturées]],0)</f>
        <v>0.8</v>
      </c>
      <c r="O262" s="101">
        <f ca="1">ROUND(INT(NOW()-tblTEC_TDB_Data[[#This Row],[Date]]),0)</f>
        <v>34</v>
      </c>
      <c r="P262" s="108">
        <f ca="1">IF(tblTEC_TDB_Data[[#This Row],[Âge]]&lt;=30,N262,0)</f>
        <v>0</v>
      </c>
      <c r="Q262" s="108">
        <f ca="1">IF(AND(tblTEC_TDB_Data[[#This Row],[Âge]]&gt;30,tblTEC_TDB_Data[[#This Row],[Âge]]&lt;=60),N262,0)</f>
        <v>0.8</v>
      </c>
      <c r="R262" s="108">
        <f ca="1">IF(AND(tblTEC_TDB_Data[[#This Row],[Âge]]&gt;60,tblTEC_TDB_Data[[#This Row],[Âge]]&lt;=90),N262,0)</f>
        <v>0</v>
      </c>
      <c r="S262" s="108">
        <f ca="1">IF(tblTEC_TDB_Data[[#This Row],[Âge]]&gt;90,N262,0)</f>
        <v>0</v>
      </c>
    </row>
    <row r="263" spans="1:19" x14ac:dyDescent="0.25">
      <c r="A263" s="104">
        <v>262</v>
      </c>
      <c r="B263" s="104" t="s">
        <v>5</v>
      </c>
      <c r="C263" s="1086">
        <v>45512</v>
      </c>
      <c r="D263" s="109" t="s">
        <v>15741</v>
      </c>
      <c r="E263" s="602">
        <v>1</v>
      </c>
      <c r="F263" s="102" t="s">
        <v>9221</v>
      </c>
      <c r="G263" s="102" t="s">
        <v>9221</v>
      </c>
      <c r="H263" s="102" t="s">
        <v>152</v>
      </c>
      <c r="I263" s="105">
        <f>IF(tblTEC_TDB_Data[[#This Row],[EstDetruite]],E263,0)</f>
        <v>1</v>
      </c>
      <c r="J263" s="106">
        <f>tblTEC_TDB_Data[[#This Row],[H_Saisies]]-tblTEC_TDB_Data[[#This Row],[H_Détruites]]</f>
        <v>0</v>
      </c>
      <c r="K263" s="106">
        <f>IF(tblTEC_TDB_Data[[#This Row],[EstFacturable]]="VRAI",(E263-I263),0)</f>
        <v>0</v>
      </c>
      <c r="L263" s="105">
        <f t="shared" ref="L263:L273" si="8">(E263-I263)-K263</f>
        <v>0</v>
      </c>
      <c r="M263" s="105">
        <f t="shared" ref="M263:M273" si="9">IF(G263="VRAI",J263,0)</f>
        <v>0</v>
      </c>
      <c r="N263" s="107">
        <f>MAX(tblTEC_TDB_Data[[#This Row],[H_Facturables]]-tblTEC_TDB_Data[[#This Row],[H_Facturées]],0)</f>
        <v>0</v>
      </c>
      <c r="O263" s="101">
        <f ca="1">ROUND(INT(NOW()-tblTEC_TDB_Data[[#This Row],[Date]]),0)</f>
        <v>28</v>
      </c>
      <c r="P263" s="108">
        <f ca="1">IF(tblTEC_TDB_Data[[#This Row],[Âge]]&lt;=30,N263,0)</f>
        <v>0</v>
      </c>
      <c r="Q263" s="108">
        <f ca="1">IF(AND(tblTEC_TDB_Data[[#This Row],[Âge]]&gt;30,tblTEC_TDB_Data[[#This Row],[Âge]]&lt;=60),N263,0)</f>
        <v>0</v>
      </c>
      <c r="R263" s="108">
        <f ca="1">IF(AND(tblTEC_TDB_Data[[#This Row],[Âge]]&gt;60,tblTEC_TDB_Data[[#This Row],[Âge]]&lt;=90),N263,0)</f>
        <v>0</v>
      </c>
      <c r="S263" s="108">
        <f ca="1">IF(tblTEC_TDB_Data[[#This Row],[Âge]]&gt;90,N263,0)</f>
        <v>0</v>
      </c>
    </row>
    <row r="264" spans="1:19" x14ac:dyDescent="0.25">
      <c r="A264" s="104">
        <v>263</v>
      </c>
      <c r="B264" s="104" t="s">
        <v>11641</v>
      </c>
      <c r="C264" s="1086">
        <v>45512</v>
      </c>
      <c r="D264" s="109" t="s">
        <v>18994</v>
      </c>
      <c r="E264" s="602">
        <v>1.25</v>
      </c>
      <c r="F264" s="102" t="s">
        <v>152</v>
      </c>
      <c r="G264" s="102" t="s">
        <v>9221</v>
      </c>
      <c r="H264" s="102" t="s">
        <v>152</v>
      </c>
      <c r="I264" s="105">
        <f>IF(tblTEC_TDB_Data[[#This Row],[EstDetruite]],E264,0)</f>
        <v>1.25</v>
      </c>
      <c r="J264" s="106">
        <f>tblTEC_TDB_Data[[#This Row],[H_Saisies]]-tblTEC_TDB_Data[[#This Row],[H_Détruites]]</f>
        <v>0</v>
      </c>
      <c r="K264" s="106">
        <f>IF(tblTEC_TDB_Data[[#This Row],[EstFacturable]]="VRAI",(E264-I264),0)</f>
        <v>0</v>
      </c>
      <c r="L264" s="105">
        <f t="shared" si="8"/>
        <v>0</v>
      </c>
      <c r="M264" s="105">
        <f t="shared" si="9"/>
        <v>0</v>
      </c>
      <c r="N264" s="107">
        <f>MAX(tblTEC_TDB_Data[[#This Row],[H_Facturables]]-tblTEC_TDB_Data[[#This Row],[H_Facturées]],0)</f>
        <v>0</v>
      </c>
      <c r="O264" s="101">
        <f ca="1">ROUND(INT(NOW()-tblTEC_TDB_Data[[#This Row],[Date]]),0)</f>
        <v>28</v>
      </c>
      <c r="P264" s="108">
        <f ca="1">IF(tblTEC_TDB_Data[[#This Row],[Âge]]&lt;=30,N264,0)</f>
        <v>0</v>
      </c>
      <c r="Q264" s="108">
        <f ca="1">IF(AND(tblTEC_TDB_Data[[#This Row],[Âge]]&gt;30,tblTEC_TDB_Data[[#This Row],[Âge]]&lt;=60),N264,0)</f>
        <v>0</v>
      </c>
      <c r="R264" s="108">
        <f ca="1">IF(AND(tblTEC_TDB_Data[[#This Row],[Âge]]&gt;60,tblTEC_TDB_Data[[#This Row],[Âge]]&lt;=90),N264,0)</f>
        <v>0</v>
      </c>
      <c r="S264" s="108">
        <f ca="1">IF(tblTEC_TDB_Data[[#This Row],[Âge]]&gt;90,N264,0)</f>
        <v>0</v>
      </c>
    </row>
    <row r="265" spans="1:19" x14ac:dyDescent="0.25">
      <c r="A265" s="104">
        <v>264</v>
      </c>
      <c r="B265" s="104" t="s">
        <v>5</v>
      </c>
      <c r="C265" s="1086">
        <v>45512</v>
      </c>
      <c r="D265" s="109" t="s">
        <v>17722</v>
      </c>
      <c r="E265" s="602">
        <v>1.25</v>
      </c>
      <c r="F265" s="102" t="s">
        <v>152</v>
      </c>
      <c r="G265" s="102" t="s">
        <v>9221</v>
      </c>
      <c r="H265" s="102" t="s">
        <v>152</v>
      </c>
      <c r="I265" s="105">
        <f>IF(tblTEC_TDB_Data[[#This Row],[EstDetruite]],E265,0)</f>
        <v>1.25</v>
      </c>
      <c r="J265" s="106">
        <f>tblTEC_TDB_Data[[#This Row],[H_Saisies]]-tblTEC_TDB_Data[[#This Row],[H_Détruites]]</f>
        <v>0</v>
      </c>
      <c r="K265" s="106">
        <f>IF(tblTEC_TDB_Data[[#This Row],[EstFacturable]]="VRAI",(E265-I265),0)</f>
        <v>0</v>
      </c>
      <c r="L265" s="105">
        <f t="shared" si="8"/>
        <v>0</v>
      </c>
      <c r="M265" s="105">
        <f t="shared" si="9"/>
        <v>0</v>
      </c>
      <c r="N265" s="107">
        <f>MAX(tblTEC_TDB_Data[[#This Row],[H_Facturables]]-tblTEC_TDB_Data[[#This Row],[H_Facturées]],0)</f>
        <v>0</v>
      </c>
      <c r="O265" s="101">
        <f ca="1">ROUND(INT(NOW()-tblTEC_TDB_Data[[#This Row],[Date]]),0)</f>
        <v>28</v>
      </c>
      <c r="P265" s="108">
        <f ca="1">IF(tblTEC_TDB_Data[[#This Row],[Âge]]&lt;=30,N265,0)</f>
        <v>0</v>
      </c>
      <c r="Q265" s="108">
        <f ca="1">IF(AND(tblTEC_TDB_Data[[#This Row],[Âge]]&gt;30,tblTEC_TDB_Data[[#This Row],[Âge]]&lt;=60),N265,0)</f>
        <v>0</v>
      </c>
      <c r="R265" s="108">
        <f ca="1">IF(AND(tblTEC_TDB_Data[[#This Row],[Âge]]&gt;60,tblTEC_TDB_Data[[#This Row],[Âge]]&lt;=90),N265,0)</f>
        <v>0</v>
      </c>
      <c r="S265" s="108">
        <f ca="1">IF(tblTEC_TDB_Data[[#This Row],[Âge]]&gt;90,N265,0)</f>
        <v>0</v>
      </c>
    </row>
    <row r="266" spans="1:19" x14ac:dyDescent="0.25">
      <c r="A266" s="104">
        <v>265</v>
      </c>
      <c r="B266" s="104" t="s">
        <v>11641</v>
      </c>
      <c r="C266" s="1086">
        <v>45509</v>
      </c>
      <c r="D266" s="109" t="s">
        <v>19407</v>
      </c>
      <c r="E266" s="602">
        <v>3</v>
      </c>
      <c r="F266" s="102" t="s">
        <v>9221</v>
      </c>
      <c r="G266" s="102" t="s">
        <v>9221</v>
      </c>
      <c r="H266" s="102" t="s">
        <v>9221</v>
      </c>
      <c r="I266" s="105">
        <f>IF(tblTEC_TDB_Data[[#This Row],[EstDetruite]],E266,0)</f>
        <v>0</v>
      </c>
      <c r="J266" s="106">
        <f>tblTEC_TDB_Data[[#This Row],[H_Saisies]]-tblTEC_TDB_Data[[#This Row],[H_Détruites]]</f>
        <v>3</v>
      </c>
      <c r="K266" s="106">
        <f>IF(tblTEC_TDB_Data[[#This Row],[EstFacturable]]="VRAI",(E266-I266),0)</f>
        <v>0</v>
      </c>
      <c r="L266" s="105">
        <f t="shared" si="8"/>
        <v>3</v>
      </c>
      <c r="M266" s="105">
        <f t="shared" si="9"/>
        <v>0</v>
      </c>
      <c r="N266" s="107">
        <f>MAX(tblTEC_TDB_Data[[#This Row],[H_Facturables]]-tblTEC_TDB_Data[[#This Row],[H_Facturées]],0)</f>
        <v>0</v>
      </c>
      <c r="O266" s="101">
        <f ca="1">ROUND(INT(NOW()-tblTEC_TDB_Data[[#This Row],[Date]]),0)</f>
        <v>31</v>
      </c>
      <c r="P266" s="108">
        <f ca="1">IF(tblTEC_TDB_Data[[#This Row],[Âge]]&lt;=30,N266,0)</f>
        <v>0</v>
      </c>
      <c r="Q266" s="108">
        <f ca="1">IF(AND(tblTEC_TDB_Data[[#This Row],[Âge]]&gt;30,tblTEC_TDB_Data[[#This Row],[Âge]]&lt;=60),N266,0)</f>
        <v>0</v>
      </c>
      <c r="R266" s="108">
        <f ca="1">IF(AND(tblTEC_TDB_Data[[#This Row],[Âge]]&gt;60,tblTEC_TDB_Data[[#This Row],[Âge]]&lt;=90),N266,0)</f>
        <v>0</v>
      </c>
      <c r="S266" s="108">
        <f ca="1">IF(tblTEC_TDB_Data[[#This Row],[Âge]]&gt;90,N266,0)</f>
        <v>0</v>
      </c>
    </row>
    <row r="267" spans="1:19" x14ac:dyDescent="0.25">
      <c r="A267" s="104">
        <v>266</v>
      </c>
      <c r="B267" s="104" t="s">
        <v>11641</v>
      </c>
      <c r="C267" s="1086">
        <v>45509</v>
      </c>
      <c r="D267" s="109" t="s">
        <v>14124</v>
      </c>
      <c r="E267" s="602">
        <v>2</v>
      </c>
      <c r="F267" s="102" t="s">
        <v>152</v>
      </c>
      <c r="G267" s="102" t="s">
        <v>9221</v>
      </c>
      <c r="H267" s="102" t="s">
        <v>9221</v>
      </c>
      <c r="I267" s="105">
        <f>IF(tblTEC_TDB_Data[[#This Row],[EstDetruite]],E267,0)</f>
        <v>0</v>
      </c>
      <c r="J267" s="106">
        <f>tblTEC_TDB_Data[[#This Row],[H_Saisies]]-tblTEC_TDB_Data[[#This Row],[H_Détruites]]</f>
        <v>2</v>
      </c>
      <c r="K267" s="106">
        <f>IF(tblTEC_TDB_Data[[#This Row],[EstFacturable]]="VRAI",(E267-I267),0)</f>
        <v>2</v>
      </c>
      <c r="L267" s="105">
        <f t="shared" si="8"/>
        <v>0</v>
      </c>
      <c r="M267" s="105">
        <f t="shared" si="9"/>
        <v>0</v>
      </c>
      <c r="N267" s="107">
        <f>MAX(tblTEC_TDB_Data[[#This Row],[H_Facturables]]-tblTEC_TDB_Data[[#This Row],[H_Facturées]],0)</f>
        <v>2</v>
      </c>
      <c r="O267" s="101">
        <f ca="1">ROUND(INT(NOW()-tblTEC_TDB_Data[[#This Row],[Date]]),0)</f>
        <v>31</v>
      </c>
      <c r="P267" s="108">
        <f ca="1">IF(tblTEC_TDB_Data[[#This Row],[Âge]]&lt;=30,N267,0)</f>
        <v>0</v>
      </c>
      <c r="Q267" s="108">
        <f ca="1">IF(AND(tblTEC_TDB_Data[[#This Row],[Âge]]&gt;30,tblTEC_TDB_Data[[#This Row],[Âge]]&lt;=60),N267,0)</f>
        <v>2</v>
      </c>
      <c r="R267" s="108">
        <f ca="1">IF(AND(tblTEC_TDB_Data[[#This Row],[Âge]]&gt;60,tblTEC_TDB_Data[[#This Row],[Âge]]&lt;=90),N267,0)</f>
        <v>0</v>
      </c>
      <c r="S267" s="108">
        <f ca="1">IF(tblTEC_TDB_Data[[#This Row],[Âge]]&gt;90,N267,0)</f>
        <v>0</v>
      </c>
    </row>
    <row r="268" spans="1:19" x14ac:dyDescent="0.25">
      <c r="A268" s="104">
        <v>268</v>
      </c>
      <c r="B268" s="104" t="s">
        <v>11641</v>
      </c>
      <c r="C268" s="1086">
        <v>45509</v>
      </c>
      <c r="D268" s="109" t="s">
        <v>12847</v>
      </c>
      <c r="E268" s="602">
        <v>0.5</v>
      </c>
      <c r="F268" s="102" t="s">
        <v>152</v>
      </c>
      <c r="G268" s="102" t="s">
        <v>9221</v>
      </c>
      <c r="H268" s="102" t="s">
        <v>152</v>
      </c>
      <c r="I268" s="105">
        <f>IF(tblTEC_TDB_Data[[#This Row],[EstDetruite]],E268,0)</f>
        <v>0.5</v>
      </c>
      <c r="J268" s="106">
        <f>tblTEC_TDB_Data[[#This Row],[H_Saisies]]-tblTEC_TDB_Data[[#This Row],[H_Détruites]]</f>
        <v>0</v>
      </c>
      <c r="K268" s="106">
        <f>IF(tblTEC_TDB_Data[[#This Row],[EstFacturable]]="VRAI",(E268-I268),0)</f>
        <v>0</v>
      </c>
      <c r="L268" s="105">
        <f t="shared" si="8"/>
        <v>0</v>
      </c>
      <c r="M268" s="105">
        <f t="shared" si="9"/>
        <v>0</v>
      </c>
      <c r="N268" s="107">
        <f>MAX(tblTEC_TDB_Data[[#This Row],[H_Facturables]]-tblTEC_TDB_Data[[#This Row],[H_Facturées]],0)</f>
        <v>0</v>
      </c>
      <c r="O268" s="101">
        <f ca="1">ROUND(INT(NOW()-tblTEC_TDB_Data[[#This Row],[Date]]),0)</f>
        <v>31</v>
      </c>
      <c r="P268" s="108">
        <f ca="1">IF(tblTEC_TDB_Data[[#This Row],[Âge]]&lt;=30,N268,0)</f>
        <v>0</v>
      </c>
      <c r="Q268" s="108">
        <f ca="1">IF(AND(tblTEC_TDB_Data[[#This Row],[Âge]]&gt;30,tblTEC_TDB_Data[[#This Row],[Âge]]&lt;=60),N268,0)</f>
        <v>0</v>
      </c>
      <c r="R268" s="108">
        <f ca="1">IF(AND(tblTEC_TDB_Data[[#This Row],[Âge]]&gt;60,tblTEC_TDB_Data[[#This Row],[Âge]]&lt;=90),N268,0)</f>
        <v>0</v>
      </c>
      <c r="S268" s="108">
        <f ca="1">IF(tblTEC_TDB_Data[[#This Row],[Âge]]&gt;90,N268,0)</f>
        <v>0</v>
      </c>
    </row>
    <row r="269" spans="1:19" x14ac:dyDescent="0.25">
      <c r="A269" s="104">
        <v>269</v>
      </c>
      <c r="B269" s="104" t="s">
        <v>11641</v>
      </c>
      <c r="C269" s="1086">
        <v>45509</v>
      </c>
      <c r="D269" s="109" t="s">
        <v>12847</v>
      </c>
      <c r="E269" s="602">
        <v>0.5</v>
      </c>
      <c r="F269" s="102" t="s">
        <v>152</v>
      </c>
      <c r="G269" s="102" t="s">
        <v>9221</v>
      </c>
      <c r="H269" s="102" t="s">
        <v>152</v>
      </c>
      <c r="I269" s="105">
        <f>IF(tblTEC_TDB_Data[[#This Row],[EstDetruite]],E269,0)</f>
        <v>0.5</v>
      </c>
      <c r="J269" s="106">
        <f>tblTEC_TDB_Data[[#This Row],[H_Saisies]]-tblTEC_TDB_Data[[#This Row],[H_Détruites]]</f>
        <v>0</v>
      </c>
      <c r="K269" s="106">
        <f>IF(tblTEC_TDB_Data[[#This Row],[EstFacturable]]="VRAI",(E269-I269),0)</f>
        <v>0</v>
      </c>
      <c r="L269" s="105">
        <f t="shared" si="8"/>
        <v>0</v>
      </c>
      <c r="M269" s="105">
        <f t="shared" si="9"/>
        <v>0</v>
      </c>
      <c r="N269" s="107">
        <f>MAX(tblTEC_TDB_Data[[#This Row],[H_Facturables]]-tblTEC_TDB_Data[[#This Row],[H_Facturées]],0)</f>
        <v>0</v>
      </c>
      <c r="O269" s="101">
        <f ca="1">ROUND(INT(NOW()-tblTEC_TDB_Data[[#This Row],[Date]]),0)</f>
        <v>31</v>
      </c>
      <c r="P269" s="108">
        <f ca="1">IF(tblTEC_TDB_Data[[#This Row],[Âge]]&lt;=30,N269,0)</f>
        <v>0</v>
      </c>
      <c r="Q269" s="108">
        <f ca="1">IF(AND(tblTEC_TDB_Data[[#This Row],[Âge]]&gt;30,tblTEC_TDB_Data[[#This Row],[Âge]]&lt;=60),N269,0)</f>
        <v>0</v>
      </c>
      <c r="R269" s="108">
        <f ca="1">IF(AND(tblTEC_TDB_Data[[#This Row],[Âge]]&gt;60,tblTEC_TDB_Data[[#This Row],[Âge]]&lt;=90),N269,0)</f>
        <v>0</v>
      </c>
      <c r="S269" s="108">
        <f ca="1">IF(tblTEC_TDB_Data[[#This Row],[Âge]]&gt;90,N269,0)</f>
        <v>0</v>
      </c>
    </row>
    <row r="270" spans="1:19" x14ac:dyDescent="0.25">
      <c r="A270" s="104">
        <v>270</v>
      </c>
      <c r="B270" s="104" t="s">
        <v>11641</v>
      </c>
      <c r="C270" s="1086">
        <v>45509</v>
      </c>
      <c r="D270" s="109" t="s">
        <v>14124</v>
      </c>
      <c r="E270" s="602">
        <v>2.5</v>
      </c>
      <c r="F270" s="102" t="s">
        <v>152</v>
      </c>
      <c r="G270" s="102" t="s">
        <v>9221</v>
      </c>
      <c r="H270" s="102" t="s">
        <v>152</v>
      </c>
      <c r="I270" s="105">
        <f>IF(tblTEC_TDB_Data[[#This Row],[EstDetruite]],E270,0)</f>
        <v>2.5</v>
      </c>
      <c r="J270" s="106">
        <f>tblTEC_TDB_Data[[#This Row],[H_Saisies]]-tblTEC_TDB_Data[[#This Row],[H_Détruites]]</f>
        <v>0</v>
      </c>
      <c r="K270" s="106">
        <f>IF(tblTEC_TDB_Data[[#This Row],[EstFacturable]]="VRAI",(E270-I270),0)</f>
        <v>0</v>
      </c>
      <c r="L270" s="105">
        <f t="shared" si="8"/>
        <v>0</v>
      </c>
      <c r="M270" s="105">
        <f t="shared" si="9"/>
        <v>0</v>
      </c>
      <c r="N270" s="107">
        <f>MAX(tblTEC_TDB_Data[[#This Row],[H_Facturables]]-tblTEC_TDB_Data[[#This Row],[H_Facturées]],0)</f>
        <v>0</v>
      </c>
      <c r="O270" s="101">
        <f ca="1">ROUND(INT(NOW()-tblTEC_TDB_Data[[#This Row],[Date]]),0)</f>
        <v>31</v>
      </c>
      <c r="P270" s="108">
        <f ca="1">IF(tblTEC_TDB_Data[[#This Row],[Âge]]&lt;=30,N270,0)</f>
        <v>0</v>
      </c>
      <c r="Q270" s="108">
        <f ca="1">IF(AND(tblTEC_TDB_Data[[#This Row],[Âge]]&gt;30,tblTEC_TDB_Data[[#This Row],[Âge]]&lt;=60),N270,0)</f>
        <v>0</v>
      </c>
      <c r="R270" s="108">
        <f ca="1">IF(AND(tblTEC_TDB_Data[[#This Row],[Âge]]&gt;60,tblTEC_TDB_Data[[#This Row],[Âge]]&lt;=90),N270,0)</f>
        <v>0</v>
      </c>
      <c r="S270" s="108">
        <f ca="1">IF(tblTEC_TDB_Data[[#This Row],[Âge]]&gt;90,N270,0)</f>
        <v>0</v>
      </c>
    </row>
    <row r="271" spans="1:19" x14ac:dyDescent="0.25">
      <c r="A271" s="104">
        <v>271</v>
      </c>
      <c r="B271" s="104" t="s">
        <v>11641</v>
      </c>
      <c r="C271" s="1086">
        <v>45510</v>
      </c>
      <c r="D271" s="109" t="s">
        <v>16114</v>
      </c>
      <c r="E271" s="602">
        <v>0.75</v>
      </c>
      <c r="F271" s="102" t="s">
        <v>152</v>
      </c>
      <c r="G271" s="102" t="s">
        <v>9221</v>
      </c>
      <c r="H271" s="102" t="s">
        <v>9221</v>
      </c>
      <c r="I271" s="105">
        <f>IF(tblTEC_TDB_Data[[#This Row],[EstDetruite]],E271,0)</f>
        <v>0</v>
      </c>
      <c r="J271" s="106">
        <f>tblTEC_TDB_Data[[#This Row],[H_Saisies]]-tblTEC_TDB_Data[[#This Row],[H_Détruites]]</f>
        <v>0.75</v>
      </c>
      <c r="K271" s="106">
        <f>IF(tblTEC_TDB_Data[[#This Row],[EstFacturable]]="VRAI",(E271-I271),0)</f>
        <v>0.75</v>
      </c>
      <c r="L271" s="105">
        <f t="shared" si="8"/>
        <v>0</v>
      </c>
      <c r="M271" s="105">
        <f t="shared" si="9"/>
        <v>0</v>
      </c>
      <c r="N271" s="107">
        <f>MAX(tblTEC_TDB_Data[[#This Row],[H_Facturables]]-tblTEC_TDB_Data[[#This Row],[H_Facturées]],0)</f>
        <v>0.75</v>
      </c>
      <c r="O271" s="101">
        <f ca="1">ROUND(INT(NOW()-tblTEC_TDB_Data[[#This Row],[Date]]),0)</f>
        <v>30</v>
      </c>
      <c r="P271" s="108">
        <f ca="1">IF(tblTEC_TDB_Data[[#This Row],[Âge]]&lt;=30,N271,0)</f>
        <v>0.75</v>
      </c>
      <c r="Q271" s="108">
        <f ca="1">IF(AND(tblTEC_TDB_Data[[#This Row],[Âge]]&gt;30,tblTEC_TDB_Data[[#This Row],[Âge]]&lt;=60),N271,0)</f>
        <v>0</v>
      </c>
      <c r="R271" s="108">
        <f ca="1">IF(AND(tblTEC_TDB_Data[[#This Row],[Âge]]&gt;60,tblTEC_TDB_Data[[#This Row],[Âge]]&lt;=90),N271,0)</f>
        <v>0</v>
      </c>
      <c r="S271" s="108">
        <f ca="1">IF(tblTEC_TDB_Data[[#This Row],[Âge]]&gt;90,N271,0)</f>
        <v>0</v>
      </c>
    </row>
    <row r="272" spans="1:19" x14ac:dyDescent="0.25">
      <c r="A272" s="104">
        <v>272</v>
      </c>
      <c r="B272" s="104" t="s">
        <v>5</v>
      </c>
      <c r="C272" s="1086">
        <v>45513</v>
      </c>
      <c r="D272" s="109" t="s">
        <v>19583</v>
      </c>
      <c r="E272" s="602">
        <v>0.1</v>
      </c>
      <c r="F272" s="102" t="s">
        <v>152</v>
      </c>
      <c r="G272" s="102" t="s">
        <v>9221</v>
      </c>
      <c r="H272" s="102" t="s">
        <v>152</v>
      </c>
      <c r="I272" s="105">
        <f>IF(tblTEC_TDB_Data[[#This Row],[EstDetruite]],E272,0)</f>
        <v>0.1</v>
      </c>
      <c r="J272" s="106">
        <f>tblTEC_TDB_Data[[#This Row],[H_Saisies]]-tblTEC_TDB_Data[[#This Row],[H_Détruites]]</f>
        <v>0</v>
      </c>
      <c r="K272" s="106">
        <f>IF(tblTEC_TDB_Data[[#This Row],[EstFacturable]]="VRAI",(E272-I272),0)</f>
        <v>0</v>
      </c>
      <c r="L272" s="105">
        <f t="shared" si="8"/>
        <v>0</v>
      </c>
      <c r="M272" s="105">
        <f t="shared" si="9"/>
        <v>0</v>
      </c>
      <c r="N272" s="107">
        <f>MAX(tblTEC_TDB_Data[[#This Row],[H_Facturables]]-tblTEC_TDB_Data[[#This Row],[H_Facturées]],0)</f>
        <v>0</v>
      </c>
      <c r="O272" s="101">
        <f ca="1">ROUND(INT(NOW()-tblTEC_TDB_Data[[#This Row],[Date]]),0)</f>
        <v>27</v>
      </c>
      <c r="P272" s="108">
        <f ca="1">IF(tblTEC_TDB_Data[[#This Row],[Âge]]&lt;=30,N272,0)</f>
        <v>0</v>
      </c>
      <c r="Q272" s="108">
        <f ca="1">IF(AND(tblTEC_TDB_Data[[#This Row],[Âge]]&gt;30,tblTEC_TDB_Data[[#This Row],[Âge]]&lt;=60),N272,0)</f>
        <v>0</v>
      </c>
      <c r="R272" s="108">
        <f ca="1">IF(AND(tblTEC_TDB_Data[[#This Row],[Âge]]&gt;60,tblTEC_TDB_Data[[#This Row],[Âge]]&lt;=90),N272,0)</f>
        <v>0</v>
      </c>
      <c r="S272" s="108">
        <f ca="1">IF(tblTEC_TDB_Data[[#This Row],[Âge]]&gt;90,N272,0)</f>
        <v>0</v>
      </c>
    </row>
    <row r="273" spans="1:19" x14ac:dyDescent="0.25">
      <c r="A273" s="104">
        <v>273</v>
      </c>
      <c r="B273" s="104" t="s">
        <v>5</v>
      </c>
      <c r="C273" s="1086">
        <v>45513</v>
      </c>
      <c r="D273" s="109" t="s">
        <v>19583</v>
      </c>
      <c r="E273" s="602">
        <v>0.2</v>
      </c>
      <c r="F273" s="102" t="s">
        <v>152</v>
      </c>
      <c r="G273" s="102" t="s">
        <v>9221</v>
      </c>
      <c r="H273" s="102" t="s">
        <v>152</v>
      </c>
      <c r="I273" s="105">
        <f>IF(tblTEC_TDB_Data[[#This Row],[EstDetruite]],E273,0)</f>
        <v>0.2</v>
      </c>
      <c r="J273" s="106">
        <f>tblTEC_TDB_Data[[#This Row],[H_Saisies]]-tblTEC_TDB_Data[[#This Row],[H_Détruites]]</f>
        <v>0</v>
      </c>
      <c r="K273" s="106">
        <f>IF(tblTEC_TDB_Data[[#This Row],[EstFacturable]]="VRAI",(E273-I273),0)</f>
        <v>0</v>
      </c>
      <c r="L273" s="105">
        <f t="shared" si="8"/>
        <v>0</v>
      </c>
      <c r="M273" s="105">
        <f t="shared" si="9"/>
        <v>0</v>
      </c>
      <c r="N273" s="107">
        <f>MAX(tblTEC_TDB_Data[[#This Row],[H_Facturables]]-tblTEC_TDB_Data[[#This Row],[H_Facturées]],0)</f>
        <v>0</v>
      </c>
      <c r="O273" s="101">
        <f ca="1">ROUND(INT(NOW()-tblTEC_TDB_Data[[#This Row],[Date]]),0)</f>
        <v>27</v>
      </c>
      <c r="P273" s="108">
        <f ca="1">IF(tblTEC_TDB_Data[[#This Row],[Âge]]&lt;=30,N273,0)</f>
        <v>0</v>
      </c>
      <c r="Q273" s="108">
        <f ca="1">IF(AND(tblTEC_TDB_Data[[#This Row],[Âge]]&gt;30,tblTEC_TDB_Data[[#This Row],[Âge]]&lt;=60),N273,0)</f>
        <v>0</v>
      </c>
      <c r="R273" s="108">
        <f ca="1">IF(AND(tblTEC_TDB_Data[[#This Row],[Âge]]&gt;60,tblTEC_TDB_Data[[#This Row],[Âge]]&lt;=90),N273,0)</f>
        <v>0</v>
      </c>
      <c r="S273" s="108">
        <f ca="1">IF(tblTEC_TDB_Data[[#This Row],[Âge]]&gt;90,N273,0)</f>
        <v>0</v>
      </c>
    </row>
    <row r="274" spans="1:19" x14ac:dyDescent="0.25">
      <c r="A274" s="104">
        <v>274</v>
      </c>
      <c r="B274" s="104" t="s">
        <v>5</v>
      </c>
      <c r="C274" s="1086">
        <v>45515</v>
      </c>
      <c r="D274" s="109" t="s">
        <v>14129</v>
      </c>
      <c r="E274" s="602">
        <v>4.5</v>
      </c>
      <c r="F274" s="102" t="s">
        <v>152</v>
      </c>
      <c r="G274" s="102" t="s">
        <v>152</v>
      </c>
      <c r="H274" s="102" t="s">
        <v>9221</v>
      </c>
      <c r="I274" s="105">
        <f>IF(tblTEC_TDB_Data[[#This Row],[EstDetruite]],E274,0)</f>
        <v>0</v>
      </c>
      <c r="J274" s="106">
        <f>tblTEC_TDB_Data[[#This Row],[H_Saisies]]-tblTEC_TDB_Data[[#This Row],[H_Détruites]]</f>
        <v>4.5</v>
      </c>
      <c r="K274" s="106">
        <f>IF(tblTEC_TDB_Data[[#This Row],[EstFacturable]]="VRAI",(E274-I274),0)</f>
        <v>4.5</v>
      </c>
      <c r="L274" s="105">
        <f t="shared" ref="L274:L280" si="10">(E274-I274)-K274</f>
        <v>0</v>
      </c>
      <c r="M274" s="105">
        <f t="shared" ref="M274:M280" si="11">IF(G274="VRAI",J274,0)</f>
        <v>4.5</v>
      </c>
      <c r="N274" s="107">
        <f>MAX(tblTEC_TDB_Data[[#This Row],[H_Facturables]]-tblTEC_TDB_Data[[#This Row],[H_Facturées]],0)</f>
        <v>0</v>
      </c>
      <c r="O274" s="101">
        <f ca="1">ROUND(INT(NOW()-tblTEC_TDB_Data[[#This Row],[Date]]),0)</f>
        <v>25</v>
      </c>
      <c r="P274" s="108">
        <f ca="1">IF(tblTEC_TDB_Data[[#This Row],[Âge]]&lt;=30,N274,0)</f>
        <v>0</v>
      </c>
      <c r="Q274" s="108">
        <f ca="1">IF(AND(tblTEC_TDB_Data[[#This Row],[Âge]]&gt;30,tblTEC_TDB_Data[[#This Row],[Âge]]&lt;=60),N274,0)</f>
        <v>0</v>
      </c>
      <c r="R274" s="108">
        <f ca="1">IF(AND(tblTEC_TDB_Data[[#This Row],[Âge]]&gt;60,tblTEC_TDB_Data[[#This Row],[Âge]]&lt;=90),N274,0)</f>
        <v>0</v>
      </c>
      <c r="S274" s="108">
        <f ca="1">IF(tblTEC_TDB_Data[[#This Row],[Âge]]&gt;90,N274,0)</f>
        <v>0</v>
      </c>
    </row>
    <row r="275" spans="1:19" x14ac:dyDescent="0.25">
      <c r="A275" s="104">
        <v>275</v>
      </c>
      <c r="B275" s="104" t="s">
        <v>5</v>
      </c>
      <c r="C275" s="1086">
        <v>45516</v>
      </c>
      <c r="D275" s="109" t="s">
        <v>16541</v>
      </c>
      <c r="E275" s="602">
        <v>1.4</v>
      </c>
      <c r="F275" s="102" t="s">
        <v>152</v>
      </c>
      <c r="G275" s="102" t="s">
        <v>9221</v>
      </c>
      <c r="H275" s="102" t="s">
        <v>9221</v>
      </c>
      <c r="I275" s="105">
        <f>IF(tblTEC_TDB_Data[[#This Row],[EstDetruite]],E275,0)</f>
        <v>0</v>
      </c>
      <c r="J275" s="106">
        <f>tblTEC_TDB_Data[[#This Row],[H_Saisies]]-tblTEC_TDB_Data[[#This Row],[H_Détruites]]</f>
        <v>1.4</v>
      </c>
      <c r="K275" s="106">
        <f>IF(tblTEC_TDB_Data[[#This Row],[EstFacturable]]="VRAI",(E275-I275),0)</f>
        <v>1.4</v>
      </c>
      <c r="L275" s="105">
        <f t="shared" si="10"/>
        <v>0</v>
      </c>
      <c r="M275" s="105">
        <f t="shared" si="11"/>
        <v>0</v>
      </c>
      <c r="N275" s="107">
        <f>MAX(tblTEC_TDB_Data[[#This Row],[H_Facturables]]-tblTEC_TDB_Data[[#This Row],[H_Facturées]],0)</f>
        <v>1.4</v>
      </c>
      <c r="O275" s="101">
        <f ca="1">ROUND(INT(NOW()-tblTEC_TDB_Data[[#This Row],[Date]]),0)</f>
        <v>24</v>
      </c>
      <c r="P275" s="108">
        <f ca="1">IF(tblTEC_TDB_Data[[#This Row],[Âge]]&lt;=30,N275,0)</f>
        <v>1.4</v>
      </c>
      <c r="Q275" s="108">
        <f ca="1">IF(AND(tblTEC_TDB_Data[[#This Row],[Âge]]&gt;30,tblTEC_TDB_Data[[#This Row],[Âge]]&lt;=60),N275,0)</f>
        <v>0</v>
      </c>
      <c r="R275" s="108">
        <f ca="1">IF(AND(tblTEC_TDB_Data[[#This Row],[Âge]]&gt;60,tblTEC_TDB_Data[[#This Row],[Âge]]&lt;=90),N275,0)</f>
        <v>0</v>
      </c>
      <c r="S275" s="108">
        <f ca="1">IF(tblTEC_TDB_Data[[#This Row],[Âge]]&gt;90,N275,0)</f>
        <v>0</v>
      </c>
    </row>
    <row r="276" spans="1:19" x14ac:dyDescent="0.25">
      <c r="A276" s="104">
        <v>276</v>
      </c>
      <c r="B276" s="104" t="s">
        <v>5</v>
      </c>
      <c r="C276" s="1086">
        <v>45516</v>
      </c>
      <c r="D276" s="109" t="s">
        <v>17798</v>
      </c>
      <c r="E276" s="602">
        <v>2</v>
      </c>
      <c r="F276" s="102" t="s">
        <v>152</v>
      </c>
      <c r="G276" s="102" t="s">
        <v>9221</v>
      </c>
      <c r="H276" s="102" t="s">
        <v>9221</v>
      </c>
      <c r="I276" s="105">
        <f>IF(tblTEC_TDB_Data[[#This Row],[EstDetruite]],E276,0)</f>
        <v>0</v>
      </c>
      <c r="J276" s="106">
        <f>tblTEC_TDB_Data[[#This Row],[H_Saisies]]-tblTEC_TDB_Data[[#This Row],[H_Détruites]]</f>
        <v>2</v>
      </c>
      <c r="K276" s="106">
        <f>IF(tblTEC_TDB_Data[[#This Row],[EstFacturable]]="VRAI",(E276-I276),0)</f>
        <v>2</v>
      </c>
      <c r="L276" s="105">
        <f t="shared" si="10"/>
        <v>0</v>
      </c>
      <c r="M276" s="105">
        <f t="shared" si="11"/>
        <v>0</v>
      </c>
      <c r="N276" s="107">
        <f>MAX(tblTEC_TDB_Data[[#This Row],[H_Facturables]]-tblTEC_TDB_Data[[#This Row],[H_Facturées]],0)</f>
        <v>2</v>
      </c>
      <c r="O276" s="101">
        <f ca="1">ROUND(INT(NOW()-tblTEC_TDB_Data[[#This Row],[Date]]),0)</f>
        <v>24</v>
      </c>
      <c r="P276" s="108">
        <f ca="1">IF(tblTEC_TDB_Data[[#This Row],[Âge]]&lt;=30,N276,0)</f>
        <v>2</v>
      </c>
      <c r="Q276" s="108">
        <f ca="1">IF(AND(tblTEC_TDB_Data[[#This Row],[Âge]]&gt;30,tblTEC_TDB_Data[[#This Row],[Âge]]&lt;=60),N276,0)</f>
        <v>0</v>
      </c>
      <c r="R276" s="108">
        <f ca="1">IF(AND(tblTEC_TDB_Data[[#This Row],[Âge]]&gt;60,tblTEC_TDB_Data[[#This Row],[Âge]]&lt;=90),N276,0)</f>
        <v>0</v>
      </c>
      <c r="S276" s="108">
        <f ca="1">IF(tblTEC_TDB_Data[[#This Row],[Âge]]&gt;90,N276,0)</f>
        <v>0</v>
      </c>
    </row>
    <row r="277" spans="1:19" x14ac:dyDescent="0.25">
      <c r="A277" s="104">
        <v>277</v>
      </c>
      <c r="B277" s="104" t="s">
        <v>5</v>
      </c>
      <c r="C277" s="1086">
        <v>45516</v>
      </c>
      <c r="D277" s="109" t="s">
        <v>14129</v>
      </c>
      <c r="E277" s="602">
        <v>3.25</v>
      </c>
      <c r="F277" s="102" t="s">
        <v>152</v>
      </c>
      <c r="G277" s="102" t="s">
        <v>152</v>
      </c>
      <c r="H277" s="102" t="s">
        <v>9221</v>
      </c>
      <c r="I277" s="105">
        <f>IF(tblTEC_TDB_Data[[#This Row],[EstDetruite]],E277,0)</f>
        <v>0</v>
      </c>
      <c r="J277" s="106">
        <f>tblTEC_TDB_Data[[#This Row],[H_Saisies]]-tblTEC_TDB_Data[[#This Row],[H_Détruites]]</f>
        <v>3.25</v>
      </c>
      <c r="K277" s="106">
        <f>IF(tblTEC_TDB_Data[[#This Row],[EstFacturable]]="VRAI",(E277-I277),0)</f>
        <v>3.25</v>
      </c>
      <c r="L277" s="105">
        <f t="shared" si="10"/>
        <v>0</v>
      </c>
      <c r="M277" s="105">
        <f t="shared" si="11"/>
        <v>3.25</v>
      </c>
      <c r="N277" s="107">
        <f>MAX(tblTEC_TDB_Data[[#This Row],[H_Facturables]]-tblTEC_TDB_Data[[#This Row],[H_Facturées]],0)</f>
        <v>0</v>
      </c>
      <c r="O277" s="101">
        <f ca="1">ROUND(INT(NOW()-tblTEC_TDB_Data[[#This Row],[Date]]),0)</f>
        <v>24</v>
      </c>
      <c r="P277" s="108">
        <f ca="1">IF(tblTEC_TDB_Data[[#This Row],[Âge]]&lt;=30,N277,0)</f>
        <v>0</v>
      </c>
      <c r="Q277" s="108">
        <f ca="1">IF(AND(tblTEC_TDB_Data[[#This Row],[Âge]]&gt;30,tblTEC_TDB_Data[[#This Row],[Âge]]&lt;=60),N277,0)</f>
        <v>0</v>
      </c>
      <c r="R277" s="108">
        <f ca="1">IF(AND(tblTEC_TDB_Data[[#This Row],[Âge]]&gt;60,tblTEC_TDB_Data[[#This Row],[Âge]]&lt;=90),N277,0)</f>
        <v>0</v>
      </c>
      <c r="S277" s="108">
        <f ca="1">IF(tblTEC_TDB_Data[[#This Row],[Âge]]&gt;90,N277,0)</f>
        <v>0</v>
      </c>
    </row>
    <row r="278" spans="1:19" x14ac:dyDescent="0.25">
      <c r="A278" s="104">
        <v>278</v>
      </c>
      <c r="B278" s="104" t="s">
        <v>5</v>
      </c>
      <c r="C278" s="1086">
        <v>45516</v>
      </c>
      <c r="D278" s="109" t="s">
        <v>19583</v>
      </c>
      <c r="E278" s="602">
        <v>0.25</v>
      </c>
      <c r="F278" s="102" t="s">
        <v>152</v>
      </c>
      <c r="G278" s="102" t="s">
        <v>9221</v>
      </c>
      <c r="H278" s="102" t="s">
        <v>152</v>
      </c>
      <c r="I278" s="105">
        <f>IF(tblTEC_TDB_Data[[#This Row],[EstDetruite]],E278,0)</f>
        <v>0.25</v>
      </c>
      <c r="J278" s="106">
        <f>tblTEC_TDB_Data[[#This Row],[H_Saisies]]-tblTEC_TDB_Data[[#This Row],[H_Détruites]]</f>
        <v>0</v>
      </c>
      <c r="K278" s="106">
        <f>IF(tblTEC_TDB_Data[[#This Row],[EstFacturable]]="VRAI",(E278-I278),0)</f>
        <v>0</v>
      </c>
      <c r="L278" s="105">
        <f t="shared" si="10"/>
        <v>0</v>
      </c>
      <c r="M278" s="105">
        <f t="shared" si="11"/>
        <v>0</v>
      </c>
      <c r="N278" s="107">
        <f>MAX(tblTEC_TDB_Data[[#This Row],[H_Facturables]]-tblTEC_TDB_Data[[#This Row],[H_Facturées]],0)</f>
        <v>0</v>
      </c>
      <c r="O278" s="101">
        <f ca="1">ROUND(INT(NOW()-tblTEC_TDB_Data[[#This Row],[Date]]),0)</f>
        <v>24</v>
      </c>
      <c r="P278" s="108">
        <f ca="1">IF(tblTEC_TDB_Data[[#This Row],[Âge]]&lt;=30,N278,0)</f>
        <v>0</v>
      </c>
      <c r="Q278" s="108">
        <f ca="1">IF(AND(tblTEC_TDB_Data[[#This Row],[Âge]]&gt;30,tblTEC_TDB_Data[[#This Row],[Âge]]&lt;=60),N278,0)</f>
        <v>0</v>
      </c>
      <c r="R278" s="108">
        <f ca="1">IF(AND(tblTEC_TDB_Data[[#This Row],[Âge]]&gt;60,tblTEC_TDB_Data[[#This Row],[Âge]]&lt;=90),N278,0)</f>
        <v>0</v>
      </c>
      <c r="S278" s="108">
        <f ca="1">IF(tblTEC_TDB_Data[[#This Row],[Âge]]&gt;90,N278,0)</f>
        <v>0</v>
      </c>
    </row>
    <row r="279" spans="1:19" x14ac:dyDescent="0.25">
      <c r="A279" s="104">
        <v>279</v>
      </c>
      <c r="B279" s="104" t="s">
        <v>5</v>
      </c>
      <c r="C279" s="1086">
        <v>45516</v>
      </c>
      <c r="D279" s="109" t="s">
        <v>18011</v>
      </c>
      <c r="E279" s="602">
        <v>1.25</v>
      </c>
      <c r="F279" s="102" t="s">
        <v>152</v>
      </c>
      <c r="G279" s="102" t="s">
        <v>9221</v>
      </c>
      <c r="H279" s="102" t="s">
        <v>9221</v>
      </c>
      <c r="I279" s="105">
        <f>IF(tblTEC_TDB_Data[[#This Row],[EstDetruite]],E279,0)</f>
        <v>0</v>
      </c>
      <c r="J279" s="106">
        <f>tblTEC_TDB_Data[[#This Row],[H_Saisies]]-tblTEC_TDB_Data[[#This Row],[H_Détruites]]</f>
        <v>1.25</v>
      </c>
      <c r="K279" s="106">
        <f>IF(tblTEC_TDB_Data[[#This Row],[EstFacturable]]="VRAI",(E279-I279),0)</f>
        <v>1.25</v>
      </c>
      <c r="L279" s="105">
        <f t="shared" si="10"/>
        <v>0</v>
      </c>
      <c r="M279" s="105">
        <f t="shared" si="11"/>
        <v>0</v>
      </c>
      <c r="N279" s="107">
        <f>MAX(tblTEC_TDB_Data[[#This Row],[H_Facturables]]-tblTEC_TDB_Data[[#This Row],[H_Facturées]],0)</f>
        <v>1.25</v>
      </c>
      <c r="O279" s="101">
        <f ca="1">ROUND(INT(NOW()-tblTEC_TDB_Data[[#This Row],[Date]]),0)</f>
        <v>24</v>
      </c>
      <c r="P279" s="108">
        <f ca="1">IF(tblTEC_TDB_Data[[#This Row],[Âge]]&lt;=30,N279,0)</f>
        <v>1.25</v>
      </c>
      <c r="Q279" s="108">
        <f ca="1">IF(AND(tblTEC_TDB_Data[[#This Row],[Âge]]&gt;30,tblTEC_TDB_Data[[#This Row],[Âge]]&lt;=60),N279,0)</f>
        <v>0</v>
      </c>
      <c r="R279" s="108">
        <f ca="1">IF(AND(tblTEC_TDB_Data[[#This Row],[Âge]]&gt;60,tblTEC_TDB_Data[[#This Row],[Âge]]&lt;=90),N279,0)</f>
        <v>0</v>
      </c>
      <c r="S279" s="108">
        <f ca="1">IF(tblTEC_TDB_Data[[#This Row],[Âge]]&gt;90,N279,0)</f>
        <v>0</v>
      </c>
    </row>
    <row r="280" spans="1:19" x14ac:dyDescent="0.25">
      <c r="A280" s="104">
        <v>280</v>
      </c>
      <c r="B280" s="104" t="s">
        <v>5</v>
      </c>
      <c r="C280" s="1086">
        <v>45516</v>
      </c>
      <c r="D280" s="109" t="s">
        <v>19617</v>
      </c>
      <c r="E280" s="602">
        <v>0.5</v>
      </c>
      <c r="F280" s="102" t="s">
        <v>152</v>
      </c>
      <c r="G280" s="102" t="s">
        <v>9221</v>
      </c>
      <c r="H280" s="102" t="s">
        <v>9221</v>
      </c>
      <c r="I280" s="105">
        <f>IF(tblTEC_TDB_Data[[#This Row],[EstDetruite]],E280,0)</f>
        <v>0</v>
      </c>
      <c r="J280" s="106">
        <f>tblTEC_TDB_Data[[#This Row],[H_Saisies]]-tblTEC_TDB_Data[[#This Row],[H_Détruites]]</f>
        <v>0.5</v>
      </c>
      <c r="K280" s="106">
        <f>IF(tblTEC_TDB_Data[[#This Row],[EstFacturable]]="VRAI",(E280-I280),0)</f>
        <v>0.5</v>
      </c>
      <c r="L280" s="105">
        <f t="shared" si="10"/>
        <v>0</v>
      </c>
      <c r="M280" s="105">
        <f t="shared" si="11"/>
        <v>0</v>
      </c>
      <c r="N280" s="107">
        <f>MAX(tblTEC_TDB_Data[[#This Row],[H_Facturables]]-tblTEC_TDB_Data[[#This Row],[H_Facturées]],0)</f>
        <v>0.5</v>
      </c>
      <c r="O280" s="101">
        <f ca="1">ROUND(INT(NOW()-tblTEC_TDB_Data[[#This Row],[Date]]),0)</f>
        <v>24</v>
      </c>
      <c r="P280" s="108">
        <f ca="1">IF(tblTEC_TDB_Data[[#This Row],[Âge]]&lt;=30,N280,0)</f>
        <v>0.5</v>
      </c>
      <c r="Q280" s="108">
        <f ca="1">IF(AND(tblTEC_TDB_Data[[#This Row],[Âge]]&gt;30,tblTEC_TDB_Data[[#This Row],[Âge]]&lt;=60),N280,0)</f>
        <v>0</v>
      </c>
      <c r="R280" s="108">
        <f ca="1">IF(AND(tblTEC_TDB_Data[[#This Row],[Âge]]&gt;60,tblTEC_TDB_Data[[#This Row],[Âge]]&lt;=90),N280,0)</f>
        <v>0</v>
      </c>
      <c r="S280" s="108">
        <f ca="1">IF(tblTEC_TDB_Data[[#This Row],[Âge]]&gt;90,N280,0)</f>
        <v>0</v>
      </c>
    </row>
    <row r="281" spans="1:19" x14ac:dyDescent="0.25">
      <c r="A281" s="104">
        <v>281</v>
      </c>
      <c r="B281" s="104" t="s">
        <v>5</v>
      </c>
      <c r="C281" s="1086">
        <v>45516</v>
      </c>
      <c r="D281" s="109" t="s">
        <v>16852</v>
      </c>
      <c r="E281" s="602">
        <v>0.5</v>
      </c>
      <c r="F281" s="102" t="s">
        <v>152</v>
      </c>
      <c r="G281" s="102" t="s">
        <v>9221</v>
      </c>
      <c r="H281" s="102" t="s">
        <v>9221</v>
      </c>
      <c r="I281" s="105">
        <f>IF(tblTEC_TDB_Data[[#This Row],[EstDetruite]],E281,0)</f>
        <v>0</v>
      </c>
      <c r="J281" s="106">
        <f>tblTEC_TDB_Data[[#This Row],[H_Saisies]]-tblTEC_TDB_Data[[#This Row],[H_Détruites]]</f>
        <v>0.5</v>
      </c>
      <c r="K281" s="106">
        <f>IF(tblTEC_TDB_Data[[#This Row],[EstFacturable]]="VRAI",(E281-I281),0)</f>
        <v>0.5</v>
      </c>
      <c r="L281" s="105">
        <f t="shared" ref="L281:L288" si="12">(E281-I281)-K281</f>
        <v>0</v>
      </c>
      <c r="M281" s="105">
        <f t="shared" ref="M281:M288" si="13">IF(G281="VRAI",J281,0)</f>
        <v>0</v>
      </c>
      <c r="N281" s="107">
        <f>MAX(tblTEC_TDB_Data[[#This Row],[H_Facturables]]-tblTEC_TDB_Data[[#This Row],[H_Facturées]],0)</f>
        <v>0.5</v>
      </c>
      <c r="O281" s="101">
        <f ca="1">ROUND(INT(NOW()-tblTEC_TDB_Data[[#This Row],[Date]]),0)</f>
        <v>24</v>
      </c>
      <c r="P281" s="108">
        <f ca="1">IF(tblTEC_TDB_Data[[#This Row],[Âge]]&lt;=30,N281,0)</f>
        <v>0.5</v>
      </c>
      <c r="Q281" s="108">
        <f ca="1">IF(AND(tblTEC_TDB_Data[[#This Row],[Âge]]&gt;30,tblTEC_TDB_Data[[#This Row],[Âge]]&lt;=60),N281,0)</f>
        <v>0</v>
      </c>
      <c r="R281" s="108">
        <f ca="1">IF(AND(tblTEC_TDB_Data[[#This Row],[Âge]]&gt;60,tblTEC_TDB_Data[[#This Row],[Âge]]&lt;=90),N281,0)</f>
        <v>0</v>
      </c>
      <c r="S281" s="108">
        <f ca="1">IF(tblTEC_TDB_Data[[#This Row],[Âge]]&gt;90,N281,0)</f>
        <v>0</v>
      </c>
    </row>
    <row r="282" spans="1:19" x14ac:dyDescent="0.25">
      <c r="A282" s="104">
        <v>282</v>
      </c>
      <c r="B282" s="104" t="s">
        <v>5</v>
      </c>
      <c r="C282" s="1086">
        <v>45516</v>
      </c>
      <c r="D282" s="109" t="s">
        <v>13848</v>
      </c>
      <c r="E282" s="602">
        <v>7</v>
      </c>
      <c r="F282" s="102" t="s">
        <v>152</v>
      </c>
      <c r="G282" s="102" t="s">
        <v>9221</v>
      </c>
      <c r="H282" s="102" t="s">
        <v>9221</v>
      </c>
      <c r="I282" s="105">
        <f>IF(tblTEC_TDB_Data[[#This Row],[EstDetruite]],E282,0)</f>
        <v>0</v>
      </c>
      <c r="J282" s="106">
        <f>tblTEC_TDB_Data[[#This Row],[H_Saisies]]-tblTEC_TDB_Data[[#This Row],[H_Détruites]]</f>
        <v>7</v>
      </c>
      <c r="K282" s="106">
        <f>IF(tblTEC_TDB_Data[[#This Row],[EstFacturable]]="VRAI",(E282-I282),0)</f>
        <v>7</v>
      </c>
      <c r="L282" s="105">
        <f t="shared" si="12"/>
        <v>0</v>
      </c>
      <c r="M282" s="105">
        <f t="shared" si="13"/>
        <v>0</v>
      </c>
      <c r="N282" s="107">
        <f>MAX(tblTEC_TDB_Data[[#This Row],[H_Facturables]]-tblTEC_TDB_Data[[#This Row],[H_Facturées]],0)</f>
        <v>7</v>
      </c>
      <c r="O282" s="101">
        <f ca="1">ROUND(INT(NOW()-tblTEC_TDB_Data[[#This Row],[Date]]),0)</f>
        <v>24</v>
      </c>
      <c r="P282" s="108">
        <f ca="1">IF(tblTEC_TDB_Data[[#This Row],[Âge]]&lt;=30,N282,0)</f>
        <v>7</v>
      </c>
      <c r="Q282" s="108">
        <f ca="1">IF(AND(tblTEC_TDB_Data[[#This Row],[Âge]]&gt;30,tblTEC_TDB_Data[[#This Row],[Âge]]&lt;=60),N282,0)</f>
        <v>0</v>
      </c>
      <c r="R282" s="108">
        <f ca="1">IF(AND(tblTEC_TDB_Data[[#This Row],[Âge]]&gt;60,tblTEC_TDB_Data[[#This Row],[Âge]]&lt;=90),N282,0)</f>
        <v>0</v>
      </c>
      <c r="S282" s="108">
        <f ca="1">IF(tblTEC_TDB_Data[[#This Row],[Âge]]&gt;90,N282,0)</f>
        <v>0</v>
      </c>
    </row>
    <row r="283" spans="1:19" x14ac:dyDescent="0.25">
      <c r="A283" s="104">
        <v>283</v>
      </c>
      <c r="B283" s="104" t="s">
        <v>5</v>
      </c>
      <c r="C283" s="1086">
        <v>45516</v>
      </c>
      <c r="D283" s="109" t="s">
        <v>17563</v>
      </c>
      <c r="E283" s="602">
        <v>1.5</v>
      </c>
      <c r="F283" s="102" t="s">
        <v>152</v>
      </c>
      <c r="G283" s="102" t="s">
        <v>9221</v>
      </c>
      <c r="H283" s="102" t="s">
        <v>9221</v>
      </c>
      <c r="I283" s="105">
        <f>IF(tblTEC_TDB_Data[[#This Row],[EstDetruite]],E283,0)</f>
        <v>0</v>
      </c>
      <c r="J283" s="106">
        <f>tblTEC_TDB_Data[[#This Row],[H_Saisies]]-tblTEC_TDB_Data[[#This Row],[H_Détruites]]</f>
        <v>1.5</v>
      </c>
      <c r="K283" s="106">
        <f>IF(tblTEC_TDB_Data[[#This Row],[EstFacturable]]="VRAI",(E283-I283),0)</f>
        <v>1.5</v>
      </c>
      <c r="L283" s="105">
        <f t="shared" si="12"/>
        <v>0</v>
      </c>
      <c r="M283" s="105">
        <f t="shared" si="13"/>
        <v>0</v>
      </c>
      <c r="N283" s="107">
        <f>MAX(tblTEC_TDB_Data[[#This Row],[H_Facturables]]-tblTEC_TDB_Data[[#This Row],[H_Facturées]],0)</f>
        <v>1.5</v>
      </c>
      <c r="O283" s="101">
        <f ca="1">ROUND(INT(NOW()-tblTEC_TDB_Data[[#This Row],[Date]]),0)</f>
        <v>24</v>
      </c>
      <c r="P283" s="108">
        <f ca="1">IF(tblTEC_TDB_Data[[#This Row],[Âge]]&lt;=30,N283,0)</f>
        <v>1.5</v>
      </c>
      <c r="Q283" s="108">
        <f ca="1">IF(AND(tblTEC_TDB_Data[[#This Row],[Âge]]&gt;30,tblTEC_TDB_Data[[#This Row],[Âge]]&lt;=60),N283,0)</f>
        <v>0</v>
      </c>
      <c r="R283" s="108">
        <f ca="1">IF(AND(tblTEC_TDB_Data[[#This Row],[Âge]]&gt;60,tblTEC_TDB_Data[[#This Row],[Âge]]&lt;=90),N283,0)</f>
        <v>0</v>
      </c>
      <c r="S283" s="108">
        <f ca="1">IF(tblTEC_TDB_Data[[#This Row],[Âge]]&gt;90,N283,0)</f>
        <v>0</v>
      </c>
    </row>
    <row r="284" spans="1:19" x14ac:dyDescent="0.25">
      <c r="A284" s="104">
        <v>284</v>
      </c>
      <c r="B284" s="104" t="s">
        <v>5</v>
      </c>
      <c r="C284" s="1086">
        <v>45516</v>
      </c>
      <c r="D284" s="109" t="s">
        <v>19751</v>
      </c>
      <c r="E284" s="602">
        <v>0.4</v>
      </c>
      <c r="F284" s="102" t="s">
        <v>152</v>
      </c>
      <c r="G284" s="102" t="s">
        <v>9221</v>
      </c>
      <c r="H284" s="102" t="s">
        <v>9221</v>
      </c>
      <c r="I284" s="105">
        <f>IF(tblTEC_TDB_Data[[#This Row],[EstDetruite]],E284,0)</f>
        <v>0</v>
      </c>
      <c r="J284" s="106">
        <f>tblTEC_TDB_Data[[#This Row],[H_Saisies]]-tblTEC_TDB_Data[[#This Row],[H_Détruites]]</f>
        <v>0.4</v>
      </c>
      <c r="K284" s="106">
        <f>IF(tblTEC_TDB_Data[[#This Row],[EstFacturable]]="VRAI",(E284-I284),0)</f>
        <v>0.4</v>
      </c>
      <c r="L284" s="105">
        <f t="shared" si="12"/>
        <v>0</v>
      </c>
      <c r="M284" s="105">
        <f t="shared" si="13"/>
        <v>0</v>
      </c>
      <c r="N284" s="107">
        <f>MAX(tblTEC_TDB_Data[[#This Row],[H_Facturables]]-tblTEC_TDB_Data[[#This Row],[H_Facturées]],0)</f>
        <v>0.4</v>
      </c>
      <c r="O284" s="101">
        <f ca="1">ROUND(INT(NOW()-tblTEC_TDB_Data[[#This Row],[Date]]),0)</f>
        <v>24</v>
      </c>
      <c r="P284" s="108">
        <f ca="1">IF(tblTEC_TDB_Data[[#This Row],[Âge]]&lt;=30,N284,0)</f>
        <v>0.4</v>
      </c>
      <c r="Q284" s="108">
        <f ca="1">IF(AND(tblTEC_TDB_Data[[#This Row],[Âge]]&gt;30,tblTEC_TDB_Data[[#This Row],[Âge]]&lt;=60),N284,0)</f>
        <v>0</v>
      </c>
      <c r="R284" s="108">
        <f ca="1">IF(AND(tblTEC_TDB_Data[[#This Row],[Âge]]&gt;60,tblTEC_TDB_Data[[#This Row],[Âge]]&lt;=90),N284,0)</f>
        <v>0</v>
      </c>
      <c r="S284" s="108">
        <f ca="1">IF(tblTEC_TDB_Data[[#This Row],[Âge]]&gt;90,N284,0)</f>
        <v>0</v>
      </c>
    </row>
    <row r="285" spans="1:19" x14ac:dyDescent="0.25">
      <c r="A285" s="104">
        <v>285</v>
      </c>
      <c r="B285" s="104" t="s">
        <v>11641</v>
      </c>
      <c r="C285" s="1086">
        <v>45509</v>
      </c>
      <c r="D285" s="109" t="s">
        <v>19407</v>
      </c>
      <c r="E285" s="602">
        <v>3</v>
      </c>
      <c r="F285" s="102" t="s">
        <v>9221</v>
      </c>
      <c r="G285" s="102" t="s">
        <v>9221</v>
      </c>
      <c r="H285" s="102" t="s">
        <v>152</v>
      </c>
      <c r="I285" s="105">
        <f>IF(tblTEC_TDB_Data[[#This Row],[EstDetruite]],E285,0)</f>
        <v>3</v>
      </c>
      <c r="J285" s="106">
        <f>tblTEC_TDB_Data[[#This Row],[H_Saisies]]-tblTEC_TDB_Data[[#This Row],[H_Détruites]]</f>
        <v>0</v>
      </c>
      <c r="K285" s="106">
        <f>IF(tblTEC_TDB_Data[[#This Row],[EstFacturable]]="VRAI",(E285-I285),0)</f>
        <v>0</v>
      </c>
      <c r="L285" s="105">
        <f t="shared" si="12"/>
        <v>0</v>
      </c>
      <c r="M285" s="105">
        <f t="shared" si="13"/>
        <v>0</v>
      </c>
      <c r="N285" s="107">
        <f>MAX(tblTEC_TDB_Data[[#This Row],[H_Facturables]]-tblTEC_TDB_Data[[#This Row],[H_Facturées]],0)</f>
        <v>0</v>
      </c>
      <c r="O285" s="101">
        <f ca="1">ROUND(INT(NOW()-tblTEC_TDB_Data[[#This Row],[Date]]),0)</f>
        <v>31</v>
      </c>
      <c r="P285" s="108">
        <f ca="1">IF(tblTEC_TDB_Data[[#This Row],[Âge]]&lt;=30,N285,0)</f>
        <v>0</v>
      </c>
      <c r="Q285" s="108">
        <f ca="1">IF(AND(tblTEC_TDB_Data[[#This Row],[Âge]]&gt;30,tblTEC_TDB_Data[[#This Row],[Âge]]&lt;=60),N285,0)</f>
        <v>0</v>
      </c>
      <c r="R285" s="108">
        <f ca="1">IF(AND(tblTEC_TDB_Data[[#This Row],[Âge]]&gt;60,tblTEC_TDB_Data[[#This Row],[Âge]]&lt;=90),N285,0)</f>
        <v>0</v>
      </c>
      <c r="S285" s="108">
        <f ca="1">IF(tblTEC_TDB_Data[[#This Row],[Âge]]&gt;90,N285,0)</f>
        <v>0</v>
      </c>
    </row>
    <row r="286" spans="1:19" x14ac:dyDescent="0.25">
      <c r="A286" s="104">
        <v>286</v>
      </c>
      <c r="B286" s="104" t="s">
        <v>11641</v>
      </c>
      <c r="C286" s="1086">
        <v>45509</v>
      </c>
      <c r="D286" s="109" t="s">
        <v>14124</v>
      </c>
      <c r="E286" s="602">
        <v>2</v>
      </c>
      <c r="F286" s="102" t="s">
        <v>152</v>
      </c>
      <c r="G286" s="102" t="s">
        <v>9221</v>
      </c>
      <c r="H286" s="102" t="s">
        <v>152</v>
      </c>
      <c r="I286" s="105">
        <f>IF(tblTEC_TDB_Data[[#This Row],[EstDetruite]],E286,0)</f>
        <v>2</v>
      </c>
      <c r="J286" s="106">
        <f>tblTEC_TDB_Data[[#This Row],[H_Saisies]]-tblTEC_TDB_Data[[#This Row],[H_Détruites]]</f>
        <v>0</v>
      </c>
      <c r="K286" s="106">
        <f>IF(tblTEC_TDB_Data[[#This Row],[EstFacturable]]="VRAI",(E286-I286),0)</f>
        <v>0</v>
      </c>
      <c r="L286" s="105">
        <f t="shared" si="12"/>
        <v>0</v>
      </c>
      <c r="M286" s="105">
        <f t="shared" si="13"/>
        <v>0</v>
      </c>
      <c r="N286" s="107">
        <f>MAX(tblTEC_TDB_Data[[#This Row],[H_Facturables]]-tblTEC_TDB_Data[[#This Row],[H_Facturées]],0)</f>
        <v>0</v>
      </c>
      <c r="O286" s="101">
        <f ca="1">ROUND(INT(NOW()-tblTEC_TDB_Data[[#This Row],[Date]]),0)</f>
        <v>31</v>
      </c>
      <c r="P286" s="108">
        <f ca="1">IF(tblTEC_TDB_Data[[#This Row],[Âge]]&lt;=30,N286,0)</f>
        <v>0</v>
      </c>
      <c r="Q286" s="108">
        <f ca="1">IF(AND(tblTEC_TDB_Data[[#This Row],[Âge]]&gt;30,tblTEC_TDB_Data[[#This Row],[Âge]]&lt;=60),N286,0)</f>
        <v>0</v>
      </c>
      <c r="R286" s="108">
        <f ca="1">IF(AND(tblTEC_TDB_Data[[#This Row],[Âge]]&gt;60,tblTEC_TDB_Data[[#This Row],[Âge]]&lt;=90),N286,0)</f>
        <v>0</v>
      </c>
      <c r="S286" s="108">
        <f ca="1">IF(tblTEC_TDB_Data[[#This Row],[Âge]]&gt;90,N286,0)</f>
        <v>0</v>
      </c>
    </row>
    <row r="287" spans="1:19" x14ac:dyDescent="0.25">
      <c r="A287" s="104">
        <v>287</v>
      </c>
      <c r="B287" s="104" t="s">
        <v>11641</v>
      </c>
      <c r="C287" s="1086">
        <v>45509</v>
      </c>
      <c r="D287" s="109" t="s">
        <v>12847</v>
      </c>
      <c r="E287" s="602">
        <v>0.5</v>
      </c>
      <c r="F287" s="102" t="s">
        <v>152</v>
      </c>
      <c r="G287" s="102" t="s">
        <v>9221</v>
      </c>
      <c r="H287" s="102" t="s">
        <v>9221</v>
      </c>
      <c r="I287" s="105">
        <f>IF(tblTEC_TDB_Data[[#This Row],[EstDetruite]],E287,0)</f>
        <v>0</v>
      </c>
      <c r="J287" s="106">
        <f>tblTEC_TDB_Data[[#This Row],[H_Saisies]]-tblTEC_TDB_Data[[#This Row],[H_Détruites]]</f>
        <v>0.5</v>
      </c>
      <c r="K287" s="106">
        <f>IF(tblTEC_TDB_Data[[#This Row],[EstFacturable]]="VRAI",(E287-I287),0)</f>
        <v>0.5</v>
      </c>
      <c r="L287" s="105">
        <f t="shared" si="12"/>
        <v>0</v>
      </c>
      <c r="M287" s="105">
        <f t="shared" si="13"/>
        <v>0</v>
      </c>
      <c r="N287" s="107">
        <f>MAX(tblTEC_TDB_Data[[#This Row],[H_Facturables]]-tblTEC_TDB_Data[[#This Row],[H_Facturées]],0)</f>
        <v>0.5</v>
      </c>
      <c r="O287" s="101">
        <f ca="1">ROUND(INT(NOW()-tblTEC_TDB_Data[[#This Row],[Date]]),0)</f>
        <v>31</v>
      </c>
      <c r="P287" s="108">
        <f ca="1">IF(tblTEC_TDB_Data[[#This Row],[Âge]]&lt;=30,N287,0)</f>
        <v>0</v>
      </c>
      <c r="Q287" s="108">
        <f ca="1">IF(AND(tblTEC_TDB_Data[[#This Row],[Âge]]&gt;30,tblTEC_TDB_Data[[#This Row],[Âge]]&lt;=60),N287,0)</f>
        <v>0.5</v>
      </c>
      <c r="R287" s="108">
        <f ca="1">IF(AND(tblTEC_TDB_Data[[#This Row],[Âge]]&gt;60,tblTEC_TDB_Data[[#This Row],[Âge]]&lt;=90),N287,0)</f>
        <v>0</v>
      </c>
      <c r="S287" s="108">
        <f ca="1">IF(tblTEC_TDB_Data[[#This Row],[Âge]]&gt;90,N287,0)</f>
        <v>0</v>
      </c>
    </row>
    <row r="288" spans="1:19" x14ac:dyDescent="0.25">
      <c r="A288" s="104">
        <v>288</v>
      </c>
      <c r="B288" s="104" t="s">
        <v>11641</v>
      </c>
      <c r="C288" s="1086">
        <v>45509</v>
      </c>
      <c r="D288" s="109" t="s">
        <v>12847</v>
      </c>
      <c r="E288" s="602">
        <v>0.5</v>
      </c>
      <c r="F288" s="102" t="s">
        <v>152</v>
      </c>
      <c r="G288" s="102" t="s">
        <v>9221</v>
      </c>
      <c r="H288" s="102" t="s">
        <v>9221</v>
      </c>
      <c r="I288" s="105">
        <f>IF(tblTEC_TDB_Data[[#This Row],[EstDetruite]],E288,0)</f>
        <v>0</v>
      </c>
      <c r="J288" s="106">
        <f>tblTEC_TDB_Data[[#This Row],[H_Saisies]]-tblTEC_TDB_Data[[#This Row],[H_Détruites]]</f>
        <v>0.5</v>
      </c>
      <c r="K288" s="106">
        <f>IF(tblTEC_TDB_Data[[#This Row],[EstFacturable]]="VRAI",(E288-I288),0)</f>
        <v>0.5</v>
      </c>
      <c r="L288" s="105">
        <f t="shared" si="12"/>
        <v>0</v>
      </c>
      <c r="M288" s="105">
        <f t="shared" si="13"/>
        <v>0</v>
      </c>
      <c r="N288" s="107">
        <f>MAX(tblTEC_TDB_Data[[#This Row],[H_Facturables]]-tblTEC_TDB_Data[[#This Row],[H_Facturées]],0)</f>
        <v>0.5</v>
      </c>
      <c r="O288" s="101">
        <f ca="1">ROUND(INT(NOW()-tblTEC_TDB_Data[[#This Row],[Date]]),0)</f>
        <v>31</v>
      </c>
      <c r="P288" s="108">
        <f ca="1">IF(tblTEC_TDB_Data[[#This Row],[Âge]]&lt;=30,N288,0)</f>
        <v>0</v>
      </c>
      <c r="Q288" s="108">
        <f ca="1">IF(AND(tblTEC_TDB_Data[[#This Row],[Âge]]&gt;30,tblTEC_TDB_Data[[#This Row],[Âge]]&lt;=60),N288,0)</f>
        <v>0.5</v>
      </c>
      <c r="R288" s="108">
        <f ca="1">IF(AND(tblTEC_TDB_Data[[#This Row],[Âge]]&gt;60,tblTEC_TDB_Data[[#This Row],[Âge]]&lt;=90),N288,0)</f>
        <v>0</v>
      </c>
      <c r="S288" s="108">
        <f ca="1">IF(tblTEC_TDB_Data[[#This Row],[Âge]]&gt;90,N288,0)</f>
        <v>0</v>
      </c>
    </row>
    <row r="289" spans="1:19" x14ac:dyDescent="0.25">
      <c r="A289" s="104">
        <v>289</v>
      </c>
      <c r="B289" s="104" t="s">
        <v>11641</v>
      </c>
      <c r="C289" s="1086">
        <v>45509</v>
      </c>
      <c r="D289" s="109" t="s">
        <v>14124</v>
      </c>
      <c r="E289" s="602">
        <v>2.5</v>
      </c>
      <c r="F289" s="102" t="s">
        <v>152</v>
      </c>
      <c r="G289" s="102" t="s">
        <v>9221</v>
      </c>
      <c r="H289" s="102" t="s">
        <v>9221</v>
      </c>
      <c r="I289" s="105">
        <f>IF(tblTEC_TDB_Data[[#This Row],[EstDetruite]],E289,0)</f>
        <v>0</v>
      </c>
      <c r="J289" s="106">
        <f>tblTEC_TDB_Data[[#This Row],[H_Saisies]]-tblTEC_TDB_Data[[#This Row],[H_Détruites]]</f>
        <v>2.5</v>
      </c>
      <c r="K289" s="106">
        <f>IF(tblTEC_TDB_Data[[#This Row],[EstFacturable]]="VRAI",(E289-I289),0)</f>
        <v>2.5</v>
      </c>
      <c r="L289" s="105">
        <f>(E289-I289)-K289</f>
        <v>0</v>
      </c>
      <c r="M289" s="105">
        <f>IF(G289="VRAI",J289,0)</f>
        <v>0</v>
      </c>
      <c r="N289" s="107">
        <f>MAX(tblTEC_TDB_Data[[#This Row],[H_Facturables]]-tblTEC_TDB_Data[[#This Row],[H_Facturées]],0)</f>
        <v>2.5</v>
      </c>
      <c r="O289" s="101">
        <f ca="1">ROUND(INT(NOW()-tblTEC_TDB_Data[[#This Row],[Date]]),0)</f>
        <v>31</v>
      </c>
      <c r="P289" s="108">
        <f ca="1">IF(tblTEC_TDB_Data[[#This Row],[Âge]]&lt;=30,N289,0)</f>
        <v>0</v>
      </c>
      <c r="Q289" s="108">
        <f ca="1">IF(AND(tblTEC_TDB_Data[[#This Row],[Âge]]&gt;30,tblTEC_TDB_Data[[#This Row],[Âge]]&lt;=60),N289,0)</f>
        <v>2.5</v>
      </c>
      <c r="R289" s="108">
        <f ca="1">IF(AND(tblTEC_TDB_Data[[#This Row],[Âge]]&gt;60,tblTEC_TDB_Data[[#This Row],[Âge]]&lt;=90),N289,0)</f>
        <v>0</v>
      </c>
      <c r="S289" s="108">
        <f ca="1">IF(tblTEC_TDB_Data[[#This Row],[Âge]]&gt;90,N289,0)</f>
        <v>0</v>
      </c>
    </row>
    <row r="290" spans="1:19" x14ac:dyDescent="0.25">
      <c r="A290" s="104">
        <v>290</v>
      </c>
      <c r="B290" s="104" t="s">
        <v>11641</v>
      </c>
      <c r="C290" s="1086">
        <v>45510</v>
      </c>
      <c r="D290" s="109" t="s">
        <v>16114</v>
      </c>
      <c r="E290" s="602">
        <v>0.75</v>
      </c>
      <c r="F290" s="102" t="s">
        <v>152</v>
      </c>
      <c r="G290" s="102" t="s">
        <v>9221</v>
      </c>
      <c r="H290" s="102" t="s">
        <v>152</v>
      </c>
      <c r="I290" s="105">
        <f>IF(tblTEC_TDB_Data[[#This Row],[EstDetruite]],E290,0)</f>
        <v>0.75</v>
      </c>
      <c r="J290" s="106">
        <f>tblTEC_TDB_Data[[#This Row],[H_Saisies]]-tblTEC_TDB_Data[[#This Row],[H_Détruites]]</f>
        <v>0</v>
      </c>
      <c r="K290" s="106">
        <f>IF(tblTEC_TDB_Data[[#This Row],[EstFacturable]]="VRAI",(E290-I290),0)</f>
        <v>0</v>
      </c>
      <c r="L290" s="105">
        <f>(E290-I290)-K290</f>
        <v>0</v>
      </c>
      <c r="M290" s="105">
        <f>IF(G290="VRAI",J290,0)</f>
        <v>0</v>
      </c>
      <c r="N290" s="107">
        <f>MAX(tblTEC_TDB_Data[[#This Row],[H_Facturables]]-tblTEC_TDB_Data[[#This Row],[H_Facturées]],0)</f>
        <v>0</v>
      </c>
      <c r="O290" s="101">
        <f ca="1">ROUND(INT(NOW()-tblTEC_TDB_Data[[#This Row],[Date]]),0)</f>
        <v>30</v>
      </c>
      <c r="P290" s="108">
        <f ca="1">IF(tblTEC_TDB_Data[[#This Row],[Âge]]&lt;=30,N290,0)</f>
        <v>0</v>
      </c>
      <c r="Q290" s="108">
        <f ca="1">IF(AND(tblTEC_TDB_Data[[#This Row],[Âge]]&gt;30,tblTEC_TDB_Data[[#This Row],[Âge]]&lt;=60),N290,0)</f>
        <v>0</v>
      </c>
      <c r="R290" s="108">
        <f ca="1">IF(AND(tblTEC_TDB_Data[[#This Row],[Âge]]&gt;60,tblTEC_TDB_Data[[#This Row],[Âge]]&lt;=90),N290,0)</f>
        <v>0</v>
      </c>
      <c r="S290" s="108">
        <f ca="1">IF(tblTEC_TDB_Data[[#This Row],[Âge]]&gt;90,N290,0)</f>
        <v>0</v>
      </c>
    </row>
    <row r="291" spans="1:19" x14ac:dyDescent="0.25">
      <c r="A291" s="104">
        <v>291</v>
      </c>
      <c r="B291" s="104" t="s">
        <v>11641</v>
      </c>
      <c r="C291" s="1086">
        <v>45510</v>
      </c>
      <c r="D291" s="109" t="s">
        <v>19407</v>
      </c>
      <c r="E291" s="602">
        <v>3.5</v>
      </c>
      <c r="F291" s="102" t="s">
        <v>152</v>
      </c>
      <c r="G291" s="102" t="s">
        <v>9221</v>
      </c>
      <c r="H291" s="102" t="s">
        <v>152</v>
      </c>
      <c r="I291" s="105">
        <f>IF(tblTEC_TDB_Data[[#This Row],[EstDetruite]],E291,0)</f>
        <v>3.5</v>
      </c>
      <c r="J291" s="106">
        <f>tblTEC_TDB_Data[[#This Row],[H_Saisies]]-tblTEC_TDB_Data[[#This Row],[H_Détruites]]</f>
        <v>0</v>
      </c>
      <c r="K291" s="106">
        <f>IF(tblTEC_TDB_Data[[#This Row],[EstFacturable]]="VRAI",(E291-I291),0)</f>
        <v>0</v>
      </c>
      <c r="L291" s="105">
        <f>(E291-I291)-K291</f>
        <v>0</v>
      </c>
      <c r="M291" s="105">
        <f>IF(G291="VRAI",J291,0)</f>
        <v>0</v>
      </c>
      <c r="N291" s="107">
        <f>MAX(tblTEC_TDB_Data[[#This Row],[H_Facturables]]-tblTEC_TDB_Data[[#This Row],[H_Facturées]],0)</f>
        <v>0</v>
      </c>
      <c r="O291" s="101">
        <f ca="1">ROUND(INT(NOW()-tblTEC_TDB_Data[[#This Row],[Date]]),0)</f>
        <v>30</v>
      </c>
      <c r="P291" s="108">
        <f ca="1">IF(tblTEC_TDB_Data[[#This Row],[Âge]]&lt;=30,N291,0)</f>
        <v>0</v>
      </c>
      <c r="Q291" s="108">
        <f ca="1">IF(AND(tblTEC_TDB_Data[[#This Row],[Âge]]&gt;30,tblTEC_TDB_Data[[#This Row],[Âge]]&lt;=60),N291,0)</f>
        <v>0</v>
      </c>
      <c r="R291" s="108">
        <f ca="1">IF(AND(tblTEC_TDB_Data[[#This Row],[Âge]]&gt;60,tblTEC_TDB_Data[[#This Row],[Âge]]&lt;=90),N291,0)</f>
        <v>0</v>
      </c>
      <c r="S291" s="108">
        <f ca="1">IF(tblTEC_TDB_Data[[#This Row],[Âge]]&gt;90,N291,0)</f>
        <v>0</v>
      </c>
    </row>
    <row r="292" spans="1:19" x14ac:dyDescent="0.25">
      <c r="A292" s="104">
        <v>292</v>
      </c>
      <c r="B292" s="104" t="s">
        <v>11641</v>
      </c>
      <c r="C292" s="1086">
        <v>45510</v>
      </c>
      <c r="D292" s="109" t="s">
        <v>19813</v>
      </c>
      <c r="E292" s="602">
        <v>1.5</v>
      </c>
      <c r="F292" s="102" t="s">
        <v>152</v>
      </c>
      <c r="G292" s="102" t="s">
        <v>9221</v>
      </c>
      <c r="H292" s="102" t="s">
        <v>9221</v>
      </c>
      <c r="I292" s="105">
        <f>IF(tblTEC_TDB_Data[[#This Row],[EstDetruite]],E292,0)</f>
        <v>0</v>
      </c>
      <c r="J292" s="106">
        <f>tblTEC_TDB_Data[[#This Row],[H_Saisies]]-tblTEC_TDB_Data[[#This Row],[H_Détruites]]</f>
        <v>1.5</v>
      </c>
      <c r="K292" s="106">
        <f>IF(tblTEC_TDB_Data[[#This Row],[EstFacturable]]="VRAI",(E292-I292),0)</f>
        <v>1.5</v>
      </c>
      <c r="L292" s="105">
        <f>(E292-I292)-K292</f>
        <v>0</v>
      </c>
      <c r="M292" s="105">
        <f>IF(G292="VRAI",J292,0)</f>
        <v>0</v>
      </c>
      <c r="N292" s="107">
        <f>MAX(tblTEC_TDB_Data[[#This Row],[H_Facturables]]-tblTEC_TDB_Data[[#This Row],[H_Facturées]],0)</f>
        <v>1.5</v>
      </c>
      <c r="O292" s="101">
        <f ca="1">ROUND(INT(NOW()-tblTEC_TDB_Data[[#This Row],[Date]]),0)</f>
        <v>30</v>
      </c>
      <c r="P292" s="108">
        <f ca="1">IF(tblTEC_TDB_Data[[#This Row],[Âge]]&lt;=30,N292,0)</f>
        <v>1.5</v>
      </c>
      <c r="Q292" s="108">
        <f ca="1">IF(AND(tblTEC_TDB_Data[[#This Row],[Âge]]&gt;30,tblTEC_TDB_Data[[#This Row],[Âge]]&lt;=60),N292,0)</f>
        <v>0</v>
      </c>
      <c r="R292" s="108">
        <f ca="1">IF(AND(tblTEC_TDB_Data[[#This Row],[Âge]]&gt;60,tblTEC_TDB_Data[[#This Row],[Âge]]&lt;=90),N292,0)</f>
        <v>0</v>
      </c>
      <c r="S292" s="108">
        <f ca="1">IF(tblTEC_TDB_Data[[#This Row],[Âge]]&gt;90,N292,0)</f>
        <v>0</v>
      </c>
    </row>
    <row r="293" spans="1:19" x14ac:dyDescent="0.25">
      <c r="A293" s="104">
        <v>293</v>
      </c>
      <c r="B293" s="104" t="s">
        <v>11641</v>
      </c>
      <c r="C293" s="1086">
        <v>45510</v>
      </c>
      <c r="D293" s="109" t="s">
        <v>19407</v>
      </c>
      <c r="E293" s="602">
        <v>1.5</v>
      </c>
      <c r="F293" s="102" t="s">
        <v>152</v>
      </c>
      <c r="G293" s="102" t="s">
        <v>9221</v>
      </c>
      <c r="H293" s="102" t="s">
        <v>152</v>
      </c>
      <c r="I293" s="105">
        <f>IF(tblTEC_TDB_Data[[#This Row],[EstDetruite]],E293,0)</f>
        <v>1.5</v>
      </c>
      <c r="J293" s="106">
        <f>tblTEC_TDB_Data[[#This Row],[H_Saisies]]-tblTEC_TDB_Data[[#This Row],[H_Détruites]]</f>
        <v>0</v>
      </c>
      <c r="K293" s="106">
        <f>IF(tblTEC_TDB_Data[[#This Row],[EstFacturable]]="VRAI",(E293-I293),0)</f>
        <v>0</v>
      </c>
      <c r="L293" s="105">
        <f t="shared" ref="L293:L321" si="14">(E293-I293)-K293</f>
        <v>0</v>
      </c>
      <c r="M293" s="105">
        <f t="shared" ref="M293:M321" si="15">IF(G293="VRAI",J293,0)</f>
        <v>0</v>
      </c>
      <c r="N293" s="107">
        <f>MAX(tblTEC_TDB_Data[[#This Row],[H_Facturables]]-tblTEC_TDB_Data[[#This Row],[H_Facturées]],0)</f>
        <v>0</v>
      </c>
      <c r="O293" s="101">
        <f ca="1">ROUND(INT(NOW()-tblTEC_TDB_Data[[#This Row],[Date]]),0)</f>
        <v>30</v>
      </c>
      <c r="P293" s="108">
        <f ca="1">IF(tblTEC_TDB_Data[[#This Row],[Âge]]&lt;=30,N293,0)</f>
        <v>0</v>
      </c>
      <c r="Q293" s="108">
        <f ca="1">IF(AND(tblTEC_TDB_Data[[#This Row],[Âge]]&gt;30,tblTEC_TDB_Data[[#This Row],[Âge]]&lt;=60),N293,0)</f>
        <v>0</v>
      </c>
      <c r="R293" s="108">
        <f ca="1">IF(AND(tblTEC_TDB_Data[[#This Row],[Âge]]&gt;60,tblTEC_TDB_Data[[#This Row],[Âge]]&lt;=90),N293,0)</f>
        <v>0</v>
      </c>
      <c r="S293" s="108">
        <f ca="1">IF(tblTEC_TDB_Data[[#This Row],[Âge]]&gt;90,N293,0)</f>
        <v>0</v>
      </c>
    </row>
    <row r="294" spans="1:19" x14ac:dyDescent="0.25">
      <c r="A294" s="104">
        <v>294</v>
      </c>
      <c r="B294" s="104" t="s">
        <v>11641</v>
      </c>
      <c r="C294" s="1086">
        <v>45510</v>
      </c>
      <c r="D294" s="109" t="s">
        <v>12847</v>
      </c>
      <c r="E294" s="602">
        <v>2</v>
      </c>
      <c r="F294" s="102" t="s">
        <v>152</v>
      </c>
      <c r="G294" s="102" t="s">
        <v>9221</v>
      </c>
      <c r="H294" s="102" t="s">
        <v>9221</v>
      </c>
      <c r="I294" s="105">
        <f>IF(tblTEC_TDB_Data[[#This Row],[EstDetruite]],E294,0)</f>
        <v>0</v>
      </c>
      <c r="J294" s="106">
        <f>tblTEC_TDB_Data[[#This Row],[H_Saisies]]-tblTEC_TDB_Data[[#This Row],[H_Détruites]]</f>
        <v>2</v>
      </c>
      <c r="K294" s="106">
        <f>IF(tblTEC_TDB_Data[[#This Row],[EstFacturable]]="VRAI",(E294-I294),0)</f>
        <v>2</v>
      </c>
      <c r="L294" s="105">
        <f t="shared" si="14"/>
        <v>0</v>
      </c>
      <c r="M294" s="105">
        <f t="shared" si="15"/>
        <v>0</v>
      </c>
      <c r="N294" s="107">
        <f>MAX(tblTEC_TDB_Data[[#This Row],[H_Facturables]]-tblTEC_TDB_Data[[#This Row],[H_Facturées]],0)</f>
        <v>2</v>
      </c>
      <c r="O294" s="101">
        <f ca="1">ROUND(INT(NOW()-tblTEC_TDB_Data[[#This Row],[Date]]),0)</f>
        <v>30</v>
      </c>
      <c r="P294" s="108">
        <f ca="1">IF(tblTEC_TDB_Data[[#This Row],[Âge]]&lt;=30,N294,0)</f>
        <v>2</v>
      </c>
      <c r="Q294" s="108">
        <f ca="1">IF(AND(tblTEC_TDB_Data[[#This Row],[Âge]]&gt;30,tblTEC_TDB_Data[[#This Row],[Âge]]&lt;=60),N294,0)</f>
        <v>0</v>
      </c>
      <c r="R294" s="108">
        <f ca="1">IF(AND(tblTEC_TDB_Data[[#This Row],[Âge]]&gt;60,tblTEC_TDB_Data[[#This Row],[Âge]]&lt;=90),N294,0)</f>
        <v>0</v>
      </c>
      <c r="S294" s="108">
        <f ca="1">IF(tblTEC_TDB_Data[[#This Row],[Âge]]&gt;90,N294,0)</f>
        <v>0</v>
      </c>
    </row>
    <row r="295" spans="1:19" x14ac:dyDescent="0.25">
      <c r="A295" s="104">
        <v>295</v>
      </c>
      <c r="B295" s="104" t="s">
        <v>11641</v>
      </c>
      <c r="C295" s="1086">
        <v>45510</v>
      </c>
      <c r="D295" s="109" t="s">
        <v>19407</v>
      </c>
      <c r="E295" s="602">
        <v>4.5</v>
      </c>
      <c r="F295" s="102" t="s">
        <v>9221</v>
      </c>
      <c r="G295" s="102" t="s">
        <v>9221</v>
      </c>
      <c r="H295" s="102" t="s">
        <v>152</v>
      </c>
      <c r="I295" s="105">
        <f>IF(tblTEC_TDB_Data[[#This Row],[EstDetruite]],E295,0)</f>
        <v>4.5</v>
      </c>
      <c r="J295" s="106">
        <f>tblTEC_TDB_Data[[#This Row],[H_Saisies]]-tblTEC_TDB_Data[[#This Row],[H_Détruites]]</f>
        <v>0</v>
      </c>
      <c r="K295" s="106">
        <f>IF(tblTEC_TDB_Data[[#This Row],[EstFacturable]]="VRAI",(E295-I295),0)</f>
        <v>0</v>
      </c>
      <c r="L295" s="105">
        <f t="shared" si="14"/>
        <v>0</v>
      </c>
      <c r="M295" s="105">
        <f t="shared" si="15"/>
        <v>0</v>
      </c>
      <c r="N295" s="107">
        <f>MAX(tblTEC_TDB_Data[[#This Row],[H_Facturables]]-tblTEC_TDB_Data[[#This Row],[H_Facturées]],0)</f>
        <v>0</v>
      </c>
      <c r="O295" s="101">
        <f ca="1">ROUND(INT(NOW()-tblTEC_TDB_Data[[#This Row],[Date]]),0)</f>
        <v>30</v>
      </c>
      <c r="P295" s="108">
        <f ca="1">IF(tblTEC_TDB_Data[[#This Row],[Âge]]&lt;=30,N295,0)</f>
        <v>0</v>
      </c>
      <c r="Q295" s="108">
        <f ca="1">IF(AND(tblTEC_TDB_Data[[#This Row],[Âge]]&gt;30,tblTEC_TDB_Data[[#This Row],[Âge]]&lt;=60),N295,0)</f>
        <v>0</v>
      </c>
      <c r="R295" s="108">
        <f ca="1">IF(AND(tblTEC_TDB_Data[[#This Row],[Âge]]&gt;60,tblTEC_TDB_Data[[#This Row],[Âge]]&lt;=90),N295,0)</f>
        <v>0</v>
      </c>
      <c r="S295" s="108">
        <f ca="1">IF(tblTEC_TDB_Data[[#This Row],[Âge]]&gt;90,N295,0)</f>
        <v>0</v>
      </c>
    </row>
    <row r="296" spans="1:19" x14ac:dyDescent="0.25">
      <c r="A296" s="104">
        <v>296</v>
      </c>
      <c r="B296" s="104" t="s">
        <v>11641</v>
      </c>
      <c r="C296" s="1086">
        <v>45510</v>
      </c>
      <c r="D296" s="109" t="s">
        <v>18994</v>
      </c>
      <c r="E296" s="602">
        <v>0.5</v>
      </c>
      <c r="F296" s="102" t="s">
        <v>152</v>
      </c>
      <c r="G296" s="102" t="s">
        <v>152</v>
      </c>
      <c r="H296" s="102" t="s">
        <v>9221</v>
      </c>
      <c r="I296" s="105">
        <f>IF(tblTEC_TDB_Data[[#This Row],[EstDetruite]],E296,0)</f>
        <v>0</v>
      </c>
      <c r="J296" s="106">
        <f>tblTEC_TDB_Data[[#This Row],[H_Saisies]]-tblTEC_TDB_Data[[#This Row],[H_Détruites]]</f>
        <v>0.5</v>
      </c>
      <c r="K296" s="106">
        <f>IF(tblTEC_TDB_Data[[#This Row],[EstFacturable]]="VRAI",(E296-I296),0)</f>
        <v>0.5</v>
      </c>
      <c r="L296" s="105">
        <f t="shared" si="14"/>
        <v>0</v>
      </c>
      <c r="M296" s="105">
        <f t="shared" si="15"/>
        <v>0.5</v>
      </c>
      <c r="N296" s="107">
        <f>MAX(tblTEC_TDB_Data[[#This Row],[H_Facturables]]-tblTEC_TDB_Data[[#This Row],[H_Facturées]],0)</f>
        <v>0</v>
      </c>
      <c r="O296" s="101">
        <f ca="1">ROUND(INT(NOW()-tblTEC_TDB_Data[[#This Row],[Date]]),0)</f>
        <v>30</v>
      </c>
      <c r="P296" s="108">
        <f ca="1">IF(tblTEC_TDB_Data[[#This Row],[Âge]]&lt;=30,N296,0)</f>
        <v>0</v>
      </c>
      <c r="Q296" s="108">
        <f ca="1">IF(AND(tblTEC_TDB_Data[[#This Row],[Âge]]&gt;30,tblTEC_TDB_Data[[#This Row],[Âge]]&lt;=60),N296,0)</f>
        <v>0</v>
      </c>
      <c r="R296" s="108">
        <f ca="1">IF(AND(tblTEC_TDB_Data[[#This Row],[Âge]]&gt;60,tblTEC_TDB_Data[[#This Row],[Âge]]&lt;=90),N296,0)</f>
        <v>0</v>
      </c>
      <c r="S296" s="108">
        <f ca="1">IF(tblTEC_TDB_Data[[#This Row],[Âge]]&gt;90,N296,0)</f>
        <v>0</v>
      </c>
    </row>
    <row r="297" spans="1:19" x14ac:dyDescent="0.25">
      <c r="A297" s="104">
        <v>297</v>
      </c>
      <c r="B297" s="104" t="s">
        <v>11641</v>
      </c>
      <c r="C297" s="1086">
        <v>45510</v>
      </c>
      <c r="D297" s="109" t="s">
        <v>12847</v>
      </c>
      <c r="E297" s="602">
        <v>2</v>
      </c>
      <c r="F297" s="102" t="s">
        <v>152</v>
      </c>
      <c r="G297" s="102" t="s">
        <v>9221</v>
      </c>
      <c r="H297" s="102" t="s">
        <v>9221</v>
      </c>
      <c r="I297" s="105">
        <f>IF(tblTEC_TDB_Data[[#This Row],[EstDetruite]],E297,0)</f>
        <v>0</v>
      </c>
      <c r="J297" s="106">
        <f>tblTEC_TDB_Data[[#This Row],[H_Saisies]]-tblTEC_TDB_Data[[#This Row],[H_Détruites]]</f>
        <v>2</v>
      </c>
      <c r="K297" s="106">
        <f>IF(tblTEC_TDB_Data[[#This Row],[EstFacturable]]="VRAI",(E297-I297),0)</f>
        <v>2</v>
      </c>
      <c r="L297" s="105">
        <f t="shared" si="14"/>
        <v>0</v>
      </c>
      <c r="M297" s="105">
        <f t="shared" si="15"/>
        <v>0</v>
      </c>
      <c r="N297" s="107">
        <f>MAX(tblTEC_TDB_Data[[#This Row],[H_Facturables]]-tblTEC_TDB_Data[[#This Row],[H_Facturées]],0)</f>
        <v>2</v>
      </c>
      <c r="O297" s="101">
        <f ca="1">ROUND(INT(NOW()-tblTEC_TDB_Data[[#This Row],[Date]]),0)</f>
        <v>30</v>
      </c>
      <c r="P297" s="108">
        <f ca="1">IF(tblTEC_TDB_Data[[#This Row],[Âge]]&lt;=30,N297,0)</f>
        <v>2</v>
      </c>
      <c r="Q297" s="108">
        <f ca="1">IF(AND(tblTEC_TDB_Data[[#This Row],[Âge]]&gt;30,tblTEC_TDB_Data[[#This Row],[Âge]]&lt;=60),N297,0)</f>
        <v>0</v>
      </c>
      <c r="R297" s="108">
        <f ca="1">IF(AND(tblTEC_TDB_Data[[#This Row],[Âge]]&gt;60,tblTEC_TDB_Data[[#This Row],[Âge]]&lt;=90),N297,0)</f>
        <v>0</v>
      </c>
      <c r="S297" s="108">
        <f ca="1">IF(tblTEC_TDB_Data[[#This Row],[Âge]]&gt;90,N297,0)</f>
        <v>0</v>
      </c>
    </row>
    <row r="298" spans="1:19" x14ac:dyDescent="0.25">
      <c r="A298" s="104">
        <v>298</v>
      </c>
      <c r="B298" s="104" t="s">
        <v>11641</v>
      </c>
      <c r="C298" s="1086">
        <v>45510</v>
      </c>
      <c r="D298" s="109" t="s">
        <v>12847</v>
      </c>
      <c r="E298" s="602">
        <v>1.5</v>
      </c>
      <c r="F298" s="102" t="s">
        <v>152</v>
      </c>
      <c r="G298" s="102" t="s">
        <v>9221</v>
      </c>
      <c r="H298" s="102" t="s">
        <v>9221</v>
      </c>
      <c r="I298" s="105">
        <f>IF(tblTEC_TDB_Data[[#This Row],[EstDetruite]],E298,0)</f>
        <v>0</v>
      </c>
      <c r="J298" s="106">
        <f>tblTEC_TDB_Data[[#This Row],[H_Saisies]]-tblTEC_TDB_Data[[#This Row],[H_Détruites]]</f>
        <v>1.5</v>
      </c>
      <c r="K298" s="106">
        <f>IF(tblTEC_TDB_Data[[#This Row],[EstFacturable]]="VRAI",(E298-I298),0)</f>
        <v>1.5</v>
      </c>
      <c r="L298" s="105">
        <f t="shared" si="14"/>
        <v>0</v>
      </c>
      <c r="M298" s="105">
        <f t="shared" si="15"/>
        <v>0</v>
      </c>
      <c r="N298" s="107">
        <f>MAX(tblTEC_TDB_Data[[#This Row],[H_Facturables]]-tblTEC_TDB_Data[[#This Row],[H_Facturées]],0)</f>
        <v>1.5</v>
      </c>
      <c r="O298" s="101">
        <f ca="1">ROUND(INT(NOW()-tblTEC_TDB_Data[[#This Row],[Date]]),0)</f>
        <v>30</v>
      </c>
      <c r="P298" s="108">
        <f ca="1">IF(tblTEC_TDB_Data[[#This Row],[Âge]]&lt;=30,N298,0)</f>
        <v>1.5</v>
      </c>
      <c r="Q298" s="108">
        <f ca="1">IF(AND(tblTEC_TDB_Data[[#This Row],[Âge]]&gt;30,tblTEC_TDB_Data[[#This Row],[Âge]]&lt;=60),N298,0)</f>
        <v>0</v>
      </c>
      <c r="R298" s="108">
        <f ca="1">IF(AND(tblTEC_TDB_Data[[#This Row],[Âge]]&gt;60,tblTEC_TDB_Data[[#This Row],[Âge]]&lt;=90),N298,0)</f>
        <v>0</v>
      </c>
      <c r="S298" s="108">
        <f ca="1">IF(tblTEC_TDB_Data[[#This Row],[Âge]]&gt;90,N298,0)</f>
        <v>0</v>
      </c>
    </row>
    <row r="299" spans="1:19" x14ac:dyDescent="0.25">
      <c r="A299" s="104">
        <v>299</v>
      </c>
      <c r="B299" s="104" t="s">
        <v>11641</v>
      </c>
      <c r="C299" s="1086">
        <v>45510</v>
      </c>
      <c r="D299" s="109" t="s">
        <v>16114</v>
      </c>
      <c r="E299" s="602">
        <v>0.5</v>
      </c>
      <c r="F299" s="102" t="s">
        <v>152</v>
      </c>
      <c r="G299" s="102" t="s">
        <v>9221</v>
      </c>
      <c r="H299" s="102" t="s">
        <v>9221</v>
      </c>
      <c r="I299" s="105">
        <f>IF(tblTEC_TDB_Data[[#This Row],[EstDetruite]],E299,0)</f>
        <v>0</v>
      </c>
      <c r="J299" s="106">
        <f>tblTEC_TDB_Data[[#This Row],[H_Saisies]]-tblTEC_TDB_Data[[#This Row],[H_Détruites]]</f>
        <v>0.5</v>
      </c>
      <c r="K299" s="106">
        <f>IF(tblTEC_TDB_Data[[#This Row],[EstFacturable]]="VRAI",(E299-I299),0)</f>
        <v>0.5</v>
      </c>
      <c r="L299" s="105">
        <f t="shared" si="14"/>
        <v>0</v>
      </c>
      <c r="M299" s="105">
        <f t="shared" si="15"/>
        <v>0</v>
      </c>
      <c r="N299" s="107">
        <f>MAX(tblTEC_TDB_Data[[#This Row],[H_Facturables]]-tblTEC_TDB_Data[[#This Row],[H_Facturées]],0)</f>
        <v>0.5</v>
      </c>
      <c r="O299" s="101">
        <f ca="1">ROUND(INT(NOW()-tblTEC_TDB_Data[[#This Row],[Date]]),0)</f>
        <v>30</v>
      </c>
      <c r="P299" s="108">
        <f ca="1">IF(tblTEC_TDB_Data[[#This Row],[Âge]]&lt;=30,N299,0)</f>
        <v>0.5</v>
      </c>
      <c r="Q299" s="108">
        <f ca="1">IF(AND(tblTEC_TDB_Data[[#This Row],[Âge]]&gt;30,tblTEC_TDB_Data[[#This Row],[Âge]]&lt;=60),N299,0)</f>
        <v>0</v>
      </c>
      <c r="R299" s="108">
        <f ca="1">IF(AND(tblTEC_TDB_Data[[#This Row],[Âge]]&gt;60,tblTEC_TDB_Data[[#This Row],[Âge]]&lt;=90),N299,0)</f>
        <v>0</v>
      </c>
      <c r="S299" s="108">
        <f ca="1">IF(tblTEC_TDB_Data[[#This Row],[Âge]]&gt;90,N299,0)</f>
        <v>0</v>
      </c>
    </row>
    <row r="300" spans="1:19" x14ac:dyDescent="0.25">
      <c r="A300" s="104">
        <v>300</v>
      </c>
      <c r="B300" s="104" t="s">
        <v>11641</v>
      </c>
      <c r="C300" s="1086">
        <v>45510</v>
      </c>
      <c r="D300" s="109" t="s">
        <v>12847</v>
      </c>
      <c r="E300" s="602">
        <v>0.5</v>
      </c>
      <c r="F300" s="102" t="s">
        <v>152</v>
      </c>
      <c r="G300" s="102" t="s">
        <v>9221</v>
      </c>
      <c r="H300" s="102" t="s">
        <v>9221</v>
      </c>
      <c r="I300" s="105">
        <f>IF(tblTEC_TDB_Data[[#This Row],[EstDetruite]],E300,0)</f>
        <v>0</v>
      </c>
      <c r="J300" s="106">
        <f>tblTEC_TDB_Data[[#This Row],[H_Saisies]]-tblTEC_TDB_Data[[#This Row],[H_Détruites]]</f>
        <v>0.5</v>
      </c>
      <c r="K300" s="106">
        <f>IF(tblTEC_TDB_Data[[#This Row],[EstFacturable]]="VRAI",(E300-I300),0)</f>
        <v>0.5</v>
      </c>
      <c r="L300" s="105">
        <f t="shared" si="14"/>
        <v>0</v>
      </c>
      <c r="M300" s="105">
        <f t="shared" si="15"/>
        <v>0</v>
      </c>
      <c r="N300" s="107">
        <f>MAX(tblTEC_TDB_Data[[#This Row],[H_Facturables]]-tblTEC_TDB_Data[[#This Row],[H_Facturées]],0)</f>
        <v>0.5</v>
      </c>
      <c r="O300" s="101">
        <f ca="1">ROUND(INT(NOW()-tblTEC_TDB_Data[[#This Row],[Date]]),0)</f>
        <v>30</v>
      </c>
      <c r="P300" s="108">
        <f ca="1">IF(tblTEC_TDB_Data[[#This Row],[Âge]]&lt;=30,N300,0)</f>
        <v>0.5</v>
      </c>
      <c r="Q300" s="108">
        <f ca="1">IF(AND(tblTEC_TDB_Data[[#This Row],[Âge]]&gt;30,tblTEC_TDB_Data[[#This Row],[Âge]]&lt;=60),N300,0)</f>
        <v>0</v>
      </c>
      <c r="R300" s="108">
        <f ca="1">IF(AND(tblTEC_TDB_Data[[#This Row],[Âge]]&gt;60,tblTEC_TDB_Data[[#This Row],[Âge]]&lt;=90),N300,0)</f>
        <v>0</v>
      </c>
      <c r="S300" s="108">
        <f ca="1">IF(tblTEC_TDB_Data[[#This Row],[Âge]]&gt;90,N300,0)</f>
        <v>0</v>
      </c>
    </row>
    <row r="301" spans="1:19" x14ac:dyDescent="0.25">
      <c r="A301" s="104">
        <v>301</v>
      </c>
      <c r="B301" s="104" t="s">
        <v>11641</v>
      </c>
      <c r="C301" s="1086">
        <v>45512</v>
      </c>
      <c r="D301" s="109" t="s">
        <v>12847</v>
      </c>
      <c r="E301" s="602">
        <v>4</v>
      </c>
      <c r="F301" s="102" t="s">
        <v>152</v>
      </c>
      <c r="G301" s="102" t="s">
        <v>9221</v>
      </c>
      <c r="H301" s="102" t="s">
        <v>9221</v>
      </c>
      <c r="I301" s="105">
        <f>IF(tblTEC_TDB_Data[[#This Row],[EstDetruite]],E301,0)</f>
        <v>0</v>
      </c>
      <c r="J301" s="106">
        <f>tblTEC_TDB_Data[[#This Row],[H_Saisies]]-tblTEC_TDB_Data[[#This Row],[H_Détruites]]</f>
        <v>4</v>
      </c>
      <c r="K301" s="106">
        <f>IF(tblTEC_TDB_Data[[#This Row],[EstFacturable]]="VRAI",(E301-I301),0)</f>
        <v>4</v>
      </c>
      <c r="L301" s="105">
        <f t="shared" si="14"/>
        <v>0</v>
      </c>
      <c r="M301" s="105">
        <f t="shared" si="15"/>
        <v>0</v>
      </c>
      <c r="N301" s="107">
        <f>MAX(tblTEC_TDB_Data[[#This Row],[H_Facturables]]-tblTEC_TDB_Data[[#This Row],[H_Facturées]],0)</f>
        <v>4</v>
      </c>
      <c r="O301" s="101">
        <f ca="1">ROUND(INT(NOW()-tblTEC_TDB_Data[[#This Row],[Date]]),0)</f>
        <v>28</v>
      </c>
      <c r="P301" s="108">
        <f ca="1">IF(tblTEC_TDB_Data[[#This Row],[Âge]]&lt;=30,N301,0)</f>
        <v>4</v>
      </c>
      <c r="Q301" s="108">
        <f ca="1">IF(AND(tblTEC_TDB_Data[[#This Row],[Âge]]&gt;30,tblTEC_TDB_Data[[#This Row],[Âge]]&lt;=60),N301,0)</f>
        <v>0</v>
      </c>
      <c r="R301" s="108">
        <f ca="1">IF(AND(tblTEC_TDB_Data[[#This Row],[Âge]]&gt;60,tblTEC_TDB_Data[[#This Row],[Âge]]&lt;=90),N301,0)</f>
        <v>0</v>
      </c>
      <c r="S301" s="108">
        <f ca="1">IF(tblTEC_TDB_Data[[#This Row],[Âge]]&gt;90,N301,0)</f>
        <v>0</v>
      </c>
    </row>
    <row r="302" spans="1:19" x14ac:dyDescent="0.25">
      <c r="A302" s="104">
        <v>302</v>
      </c>
      <c r="B302" s="104" t="s">
        <v>11641</v>
      </c>
      <c r="C302" s="1086">
        <v>45512</v>
      </c>
      <c r="D302" s="109" t="s">
        <v>19407</v>
      </c>
      <c r="E302" s="602">
        <v>2.25</v>
      </c>
      <c r="F302" s="102" t="s">
        <v>152</v>
      </c>
      <c r="G302" s="102" t="s">
        <v>9221</v>
      </c>
      <c r="H302" s="102" t="s">
        <v>9221</v>
      </c>
      <c r="I302" s="105">
        <f>IF(tblTEC_TDB_Data[[#This Row],[EstDetruite]],E302,0)</f>
        <v>0</v>
      </c>
      <c r="J302" s="106">
        <f>tblTEC_TDB_Data[[#This Row],[H_Saisies]]-tblTEC_TDB_Data[[#This Row],[H_Détruites]]</f>
        <v>2.25</v>
      </c>
      <c r="K302" s="106">
        <f>IF(tblTEC_TDB_Data[[#This Row],[EstFacturable]]="VRAI",(E302-I302),0)</f>
        <v>2.25</v>
      </c>
      <c r="L302" s="105">
        <f t="shared" si="14"/>
        <v>0</v>
      </c>
      <c r="M302" s="105">
        <f t="shared" si="15"/>
        <v>0</v>
      </c>
      <c r="N302" s="107">
        <f>MAX(tblTEC_TDB_Data[[#This Row],[H_Facturables]]-tblTEC_TDB_Data[[#This Row],[H_Facturées]],0)</f>
        <v>2.25</v>
      </c>
      <c r="O302" s="101">
        <f ca="1">ROUND(INT(NOW()-tblTEC_TDB_Data[[#This Row],[Date]]),0)</f>
        <v>28</v>
      </c>
      <c r="P302" s="108">
        <f ca="1">IF(tblTEC_TDB_Data[[#This Row],[Âge]]&lt;=30,N302,0)</f>
        <v>2.25</v>
      </c>
      <c r="Q302" s="108">
        <f ca="1">IF(AND(tblTEC_TDB_Data[[#This Row],[Âge]]&gt;30,tblTEC_TDB_Data[[#This Row],[Âge]]&lt;=60),N302,0)</f>
        <v>0</v>
      </c>
      <c r="R302" s="108">
        <f ca="1">IF(AND(tblTEC_TDB_Data[[#This Row],[Âge]]&gt;60,tblTEC_TDB_Data[[#This Row],[Âge]]&lt;=90),N302,0)</f>
        <v>0</v>
      </c>
      <c r="S302" s="108">
        <f ca="1">IF(tblTEC_TDB_Data[[#This Row],[Âge]]&gt;90,N302,0)</f>
        <v>0</v>
      </c>
    </row>
    <row r="303" spans="1:19" x14ac:dyDescent="0.25">
      <c r="A303" s="104">
        <v>303</v>
      </c>
      <c r="B303" s="104" t="s">
        <v>11641</v>
      </c>
      <c r="C303" s="1086">
        <v>45512</v>
      </c>
      <c r="D303" s="109" t="s">
        <v>19407</v>
      </c>
      <c r="E303" s="602">
        <v>1.5</v>
      </c>
      <c r="F303" s="102" t="s">
        <v>9221</v>
      </c>
      <c r="G303" s="102" t="s">
        <v>9221</v>
      </c>
      <c r="H303" s="102" t="s">
        <v>9221</v>
      </c>
      <c r="I303" s="105">
        <f>IF(tblTEC_TDB_Data[[#This Row],[EstDetruite]],E303,0)</f>
        <v>0</v>
      </c>
      <c r="J303" s="106">
        <f>tblTEC_TDB_Data[[#This Row],[H_Saisies]]-tblTEC_TDB_Data[[#This Row],[H_Détruites]]</f>
        <v>1.5</v>
      </c>
      <c r="K303" s="106">
        <f>IF(tblTEC_TDB_Data[[#This Row],[EstFacturable]]="VRAI",(E303-I303),0)</f>
        <v>0</v>
      </c>
      <c r="L303" s="105">
        <f t="shared" si="14"/>
        <v>1.5</v>
      </c>
      <c r="M303" s="105">
        <f t="shared" si="15"/>
        <v>0</v>
      </c>
      <c r="N303" s="107">
        <f>MAX(tblTEC_TDB_Data[[#This Row],[H_Facturables]]-tblTEC_TDB_Data[[#This Row],[H_Facturées]],0)</f>
        <v>0</v>
      </c>
      <c r="O303" s="101">
        <f ca="1">ROUND(INT(NOW()-tblTEC_TDB_Data[[#This Row],[Date]]),0)</f>
        <v>28</v>
      </c>
      <c r="P303" s="108">
        <f ca="1">IF(tblTEC_TDB_Data[[#This Row],[Âge]]&lt;=30,N303,0)</f>
        <v>0</v>
      </c>
      <c r="Q303" s="108">
        <f ca="1">IF(AND(tblTEC_TDB_Data[[#This Row],[Âge]]&gt;30,tblTEC_TDB_Data[[#This Row],[Âge]]&lt;=60),N303,0)</f>
        <v>0</v>
      </c>
      <c r="R303" s="108">
        <f ca="1">IF(AND(tblTEC_TDB_Data[[#This Row],[Âge]]&gt;60,tblTEC_TDB_Data[[#This Row],[Âge]]&lt;=90),N303,0)</f>
        <v>0</v>
      </c>
      <c r="S303" s="108">
        <f ca="1">IF(tblTEC_TDB_Data[[#This Row],[Âge]]&gt;90,N303,0)</f>
        <v>0</v>
      </c>
    </row>
    <row r="304" spans="1:19" x14ac:dyDescent="0.25">
      <c r="A304" s="104">
        <v>304</v>
      </c>
      <c r="B304" s="104" t="s">
        <v>11641</v>
      </c>
      <c r="C304" s="1086">
        <v>45512</v>
      </c>
      <c r="D304" s="109" t="s">
        <v>19407</v>
      </c>
      <c r="E304" s="602">
        <v>0.5</v>
      </c>
      <c r="F304" s="102" t="s">
        <v>9221</v>
      </c>
      <c r="G304" s="102" t="s">
        <v>9221</v>
      </c>
      <c r="H304" s="102" t="s">
        <v>9221</v>
      </c>
      <c r="I304" s="105">
        <f>IF(tblTEC_TDB_Data[[#This Row],[EstDetruite]],E304,0)</f>
        <v>0</v>
      </c>
      <c r="J304" s="106">
        <f>tblTEC_TDB_Data[[#This Row],[H_Saisies]]-tblTEC_TDB_Data[[#This Row],[H_Détruites]]</f>
        <v>0.5</v>
      </c>
      <c r="K304" s="106">
        <f>IF(tblTEC_TDB_Data[[#This Row],[EstFacturable]]="VRAI",(E304-I304),0)</f>
        <v>0</v>
      </c>
      <c r="L304" s="105">
        <f t="shared" si="14"/>
        <v>0.5</v>
      </c>
      <c r="M304" s="105">
        <f t="shared" si="15"/>
        <v>0</v>
      </c>
      <c r="N304" s="107">
        <f>MAX(tblTEC_TDB_Data[[#This Row],[H_Facturables]]-tblTEC_TDB_Data[[#This Row],[H_Facturées]],0)</f>
        <v>0</v>
      </c>
      <c r="O304" s="101">
        <f ca="1">ROUND(INT(NOW()-tblTEC_TDB_Data[[#This Row],[Date]]),0)</f>
        <v>28</v>
      </c>
      <c r="P304" s="108">
        <f ca="1">IF(tblTEC_TDB_Data[[#This Row],[Âge]]&lt;=30,N304,0)</f>
        <v>0</v>
      </c>
      <c r="Q304" s="108">
        <f ca="1">IF(AND(tblTEC_TDB_Data[[#This Row],[Âge]]&gt;30,tblTEC_TDB_Data[[#This Row],[Âge]]&lt;=60),N304,0)</f>
        <v>0</v>
      </c>
      <c r="R304" s="108">
        <f ca="1">IF(AND(tblTEC_TDB_Data[[#This Row],[Âge]]&gt;60,tblTEC_TDB_Data[[#This Row],[Âge]]&lt;=90),N304,0)</f>
        <v>0</v>
      </c>
      <c r="S304" s="108">
        <f ca="1">IF(tblTEC_TDB_Data[[#This Row],[Âge]]&gt;90,N304,0)</f>
        <v>0</v>
      </c>
    </row>
    <row r="305" spans="1:19" x14ac:dyDescent="0.25">
      <c r="A305" s="104">
        <v>305</v>
      </c>
      <c r="B305" s="104" t="s">
        <v>11641</v>
      </c>
      <c r="C305" s="1086">
        <v>45512</v>
      </c>
      <c r="D305" s="109" t="s">
        <v>12847</v>
      </c>
      <c r="E305" s="602">
        <v>2.5</v>
      </c>
      <c r="F305" s="102" t="s">
        <v>152</v>
      </c>
      <c r="G305" s="102" t="s">
        <v>9221</v>
      </c>
      <c r="H305" s="102" t="s">
        <v>9221</v>
      </c>
      <c r="I305" s="105">
        <f>IF(tblTEC_TDB_Data[[#This Row],[EstDetruite]],E305,0)</f>
        <v>0</v>
      </c>
      <c r="J305" s="106">
        <f>tblTEC_TDB_Data[[#This Row],[H_Saisies]]-tblTEC_TDB_Data[[#This Row],[H_Détruites]]</f>
        <v>2.5</v>
      </c>
      <c r="K305" s="106">
        <f>IF(tblTEC_TDB_Data[[#This Row],[EstFacturable]]="VRAI",(E305-I305),0)</f>
        <v>2.5</v>
      </c>
      <c r="L305" s="105">
        <f t="shared" si="14"/>
        <v>0</v>
      </c>
      <c r="M305" s="105">
        <f t="shared" si="15"/>
        <v>0</v>
      </c>
      <c r="N305" s="107">
        <f>MAX(tblTEC_TDB_Data[[#This Row],[H_Facturables]]-tblTEC_TDB_Data[[#This Row],[H_Facturées]],0)</f>
        <v>2.5</v>
      </c>
      <c r="O305" s="101">
        <f ca="1">ROUND(INT(NOW()-tblTEC_TDB_Data[[#This Row],[Date]]),0)</f>
        <v>28</v>
      </c>
      <c r="P305" s="108">
        <f ca="1">IF(tblTEC_TDB_Data[[#This Row],[Âge]]&lt;=30,N305,0)</f>
        <v>2.5</v>
      </c>
      <c r="Q305" s="108">
        <f ca="1">IF(AND(tblTEC_TDB_Data[[#This Row],[Âge]]&gt;30,tblTEC_TDB_Data[[#This Row],[Âge]]&lt;=60),N305,0)</f>
        <v>0</v>
      </c>
      <c r="R305" s="108">
        <f ca="1">IF(AND(tblTEC_TDB_Data[[#This Row],[Âge]]&gt;60,tblTEC_TDB_Data[[#This Row],[Âge]]&lt;=90),N305,0)</f>
        <v>0</v>
      </c>
      <c r="S305" s="108">
        <f ca="1">IF(tblTEC_TDB_Data[[#This Row],[Âge]]&gt;90,N305,0)</f>
        <v>0</v>
      </c>
    </row>
    <row r="306" spans="1:19" x14ac:dyDescent="0.25">
      <c r="A306" s="104">
        <v>306</v>
      </c>
      <c r="B306" s="104" t="s">
        <v>11641</v>
      </c>
      <c r="C306" s="1086">
        <v>45512</v>
      </c>
      <c r="D306" s="109" t="s">
        <v>12847</v>
      </c>
      <c r="E306" s="602">
        <v>0.5</v>
      </c>
      <c r="F306" s="102" t="s">
        <v>152</v>
      </c>
      <c r="G306" s="102" t="s">
        <v>9221</v>
      </c>
      <c r="H306" s="102" t="s">
        <v>9221</v>
      </c>
      <c r="I306" s="105">
        <f>IF(tblTEC_TDB_Data[[#This Row],[EstDetruite]],E306,0)</f>
        <v>0</v>
      </c>
      <c r="J306" s="106">
        <f>tblTEC_TDB_Data[[#This Row],[H_Saisies]]-tblTEC_TDB_Data[[#This Row],[H_Détruites]]</f>
        <v>0.5</v>
      </c>
      <c r="K306" s="106">
        <f>IF(tblTEC_TDB_Data[[#This Row],[EstFacturable]]="VRAI",(E306-I306),0)</f>
        <v>0.5</v>
      </c>
      <c r="L306" s="105">
        <f t="shared" si="14"/>
        <v>0</v>
      </c>
      <c r="M306" s="105">
        <f t="shared" si="15"/>
        <v>0</v>
      </c>
      <c r="N306" s="107">
        <f>MAX(tblTEC_TDB_Data[[#This Row],[H_Facturables]]-tblTEC_TDB_Data[[#This Row],[H_Facturées]],0)</f>
        <v>0.5</v>
      </c>
      <c r="O306" s="101">
        <f ca="1">ROUND(INT(NOW()-tblTEC_TDB_Data[[#This Row],[Date]]),0)</f>
        <v>28</v>
      </c>
      <c r="P306" s="108">
        <f ca="1">IF(tblTEC_TDB_Data[[#This Row],[Âge]]&lt;=30,N306,0)</f>
        <v>0.5</v>
      </c>
      <c r="Q306" s="108">
        <f ca="1">IF(AND(tblTEC_TDB_Data[[#This Row],[Âge]]&gt;30,tblTEC_TDB_Data[[#This Row],[Âge]]&lt;=60),N306,0)</f>
        <v>0</v>
      </c>
      <c r="R306" s="108">
        <f ca="1">IF(AND(tblTEC_TDB_Data[[#This Row],[Âge]]&gt;60,tblTEC_TDB_Data[[#This Row],[Âge]]&lt;=90),N306,0)</f>
        <v>0</v>
      </c>
      <c r="S306" s="108">
        <f ca="1">IF(tblTEC_TDB_Data[[#This Row],[Âge]]&gt;90,N306,0)</f>
        <v>0</v>
      </c>
    </row>
    <row r="307" spans="1:19" x14ac:dyDescent="0.25">
      <c r="A307" s="104">
        <v>307</v>
      </c>
      <c r="B307" s="104" t="s">
        <v>11641</v>
      </c>
      <c r="C307" s="1086">
        <v>45513</v>
      </c>
      <c r="D307" s="109" t="s">
        <v>12847</v>
      </c>
      <c r="E307" s="602">
        <v>2.5</v>
      </c>
      <c r="F307" s="102" t="s">
        <v>152</v>
      </c>
      <c r="G307" s="102" t="s">
        <v>9221</v>
      </c>
      <c r="H307" s="102" t="s">
        <v>152</v>
      </c>
      <c r="I307" s="105">
        <f>IF(tblTEC_TDB_Data[[#This Row],[EstDetruite]],E307,0)</f>
        <v>2.5</v>
      </c>
      <c r="J307" s="106">
        <f>tblTEC_TDB_Data[[#This Row],[H_Saisies]]-tblTEC_TDB_Data[[#This Row],[H_Détruites]]</f>
        <v>0</v>
      </c>
      <c r="K307" s="106">
        <f>IF(tblTEC_TDB_Data[[#This Row],[EstFacturable]]="VRAI",(E307-I307),0)</f>
        <v>0</v>
      </c>
      <c r="L307" s="105">
        <f t="shared" si="14"/>
        <v>0</v>
      </c>
      <c r="M307" s="105">
        <f t="shared" si="15"/>
        <v>0</v>
      </c>
      <c r="N307" s="107">
        <f>MAX(tblTEC_TDB_Data[[#This Row],[H_Facturables]]-tblTEC_TDB_Data[[#This Row],[H_Facturées]],0)</f>
        <v>0</v>
      </c>
      <c r="O307" s="101">
        <f ca="1">ROUND(INT(NOW()-tblTEC_TDB_Data[[#This Row],[Date]]),0)</f>
        <v>27</v>
      </c>
      <c r="P307" s="108">
        <f ca="1">IF(tblTEC_TDB_Data[[#This Row],[Âge]]&lt;=30,N307,0)</f>
        <v>0</v>
      </c>
      <c r="Q307" s="108">
        <f ca="1">IF(AND(tblTEC_TDB_Data[[#This Row],[Âge]]&gt;30,tblTEC_TDB_Data[[#This Row],[Âge]]&lt;=60),N307,0)</f>
        <v>0</v>
      </c>
      <c r="R307" s="108">
        <f ca="1">IF(AND(tblTEC_TDB_Data[[#This Row],[Âge]]&gt;60,tblTEC_TDB_Data[[#This Row],[Âge]]&lt;=90),N307,0)</f>
        <v>0</v>
      </c>
      <c r="S307" s="108">
        <f ca="1">IF(tblTEC_TDB_Data[[#This Row],[Âge]]&gt;90,N307,0)</f>
        <v>0</v>
      </c>
    </row>
    <row r="308" spans="1:19" x14ac:dyDescent="0.25">
      <c r="A308" s="104">
        <v>308</v>
      </c>
      <c r="B308" s="104" t="s">
        <v>11641</v>
      </c>
      <c r="C308" s="1086">
        <v>45513</v>
      </c>
      <c r="D308" s="109" t="s">
        <v>12847</v>
      </c>
      <c r="E308" s="602">
        <v>0.5</v>
      </c>
      <c r="F308" s="102" t="s">
        <v>152</v>
      </c>
      <c r="G308" s="102" t="s">
        <v>9221</v>
      </c>
      <c r="H308" s="102" t="s">
        <v>9221</v>
      </c>
      <c r="I308" s="105">
        <f>IF(tblTEC_TDB_Data[[#This Row],[EstDetruite]],E308,0)</f>
        <v>0</v>
      </c>
      <c r="J308" s="106">
        <f>tblTEC_TDB_Data[[#This Row],[H_Saisies]]-tblTEC_TDB_Data[[#This Row],[H_Détruites]]</f>
        <v>0.5</v>
      </c>
      <c r="K308" s="106">
        <f>IF(tblTEC_TDB_Data[[#This Row],[EstFacturable]]="VRAI",(E308-I308),0)</f>
        <v>0.5</v>
      </c>
      <c r="L308" s="105">
        <f t="shared" si="14"/>
        <v>0</v>
      </c>
      <c r="M308" s="105">
        <f t="shared" si="15"/>
        <v>0</v>
      </c>
      <c r="N308" s="107">
        <f>MAX(tblTEC_TDB_Data[[#This Row],[H_Facturables]]-tblTEC_TDB_Data[[#This Row],[H_Facturées]],0)</f>
        <v>0.5</v>
      </c>
      <c r="O308" s="101">
        <f ca="1">ROUND(INT(NOW()-tblTEC_TDB_Data[[#This Row],[Date]]),0)</f>
        <v>27</v>
      </c>
      <c r="P308" s="108">
        <f ca="1">IF(tblTEC_TDB_Data[[#This Row],[Âge]]&lt;=30,N308,0)</f>
        <v>0.5</v>
      </c>
      <c r="Q308" s="108">
        <f ca="1">IF(AND(tblTEC_TDB_Data[[#This Row],[Âge]]&gt;30,tblTEC_TDB_Data[[#This Row],[Âge]]&lt;=60),N308,0)</f>
        <v>0</v>
      </c>
      <c r="R308" s="108">
        <f ca="1">IF(AND(tblTEC_TDB_Data[[#This Row],[Âge]]&gt;60,tblTEC_TDB_Data[[#This Row],[Âge]]&lt;=90),N308,0)</f>
        <v>0</v>
      </c>
      <c r="S308" s="108">
        <f ca="1">IF(tblTEC_TDB_Data[[#This Row],[Âge]]&gt;90,N308,0)</f>
        <v>0</v>
      </c>
    </row>
    <row r="309" spans="1:19" x14ac:dyDescent="0.25">
      <c r="A309" s="104">
        <v>309</v>
      </c>
      <c r="B309" s="104" t="s">
        <v>11641</v>
      </c>
      <c r="C309" s="1086">
        <v>45513</v>
      </c>
      <c r="D309" s="109" t="s">
        <v>16114</v>
      </c>
      <c r="E309" s="602">
        <v>0.5</v>
      </c>
      <c r="F309" s="102" t="s">
        <v>152</v>
      </c>
      <c r="G309" s="102" t="s">
        <v>9221</v>
      </c>
      <c r="H309" s="102" t="s">
        <v>152</v>
      </c>
      <c r="I309" s="105">
        <f>IF(tblTEC_TDB_Data[[#This Row],[EstDetruite]],E309,0)</f>
        <v>0.5</v>
      </c>
      <c r="J309" s="106">
        <f>tblTEC_TDB_Data[[#This Row],[H_Saisies]]-tblTEC_TDB_Data[[#This Row],[H_Détruites]]</f>
        <v>0</v>
      </c>
      <c r="K309" s="106">
        <f>IF(tblTEC_TDB_Data[[#This Row],[EstFacturable]]="VRAI",(E309-I309),0)</f>
        <v>0</v>
      </c>
      <c r="L309" s="105">
        <f t="shared" si="14"/>
        <v>0</v>
      </c>
      <c r="M309" s="105">
        <f t="shared" si="15"/>
        <v>0</v>
      </c>
      <c r="N309" s="107">
        <f>MAX(tblTEC_TDB_Data[[#This Row],[H_Facturables]]-tblTEC_TDB_Data[[#This Row],[H_Facturées]],0)</f>
        <v>0</v>
      </c>
      <c r="O309" s="101">
        <f ca="1">ROUND(INT(NOW()-tblTEC_TDB_Data[[#This Row],[Date]]),0)</f>
        <v>27</v>
      </c>
      <c r="P309" s="108">
        <f ca="1">IF(tblTEC_TDB_Data[[#This Row],[Âge]]&lt;=30,N309,0)</f>
        <v>0</v>
      </c>
      <c r="Q309" s="108">
        <f ca="1">IF(AND(tblTEC_TDB_Data[[#This Row],[Âge]]&gt;30,tblTEC_TDB_Data[[#This Row],[Âge]]&lt;=60),N309,0)</f>
        <v>0</v>
      </c>
      <c r="R309" s="108">
        <f ca="1">IF(AND(tblTEC_TDB_Data[[#This Row],[Âge]]&gt;60,tblTEC_TDB_Data[[#This Row],[Âge]]&lt;=90),N309,0)</f>
        <v>0</v>
      </c>
      <c r="S309" s="108">
        <f ca="1">IF(tblTEC_TDB_Data[[#This Row],[Âge]]&gt;90,N309,0)</f>
        <v>0</v>
      </c>
    </row>
    <row r="310" spans="1:19" x14ac:dyDescent="0.25">
      <c r="A310" s="104">
        <v>310</v>
      </c>
      <c r="B310" s="104" t="s">
        <v>11641</v>
      </c>
      <c r="C310" s="1086">
        <v>45513</v>
      </c>
      <c r="D310" s="109" t="s">
        <v>19407</v>
      </c>
      <c r="E310" s="602">
        <v>1</v>
      </c>
      <c r="F310" s="102" t="s">
        <v>152</v>
      </c>
      <c r="G310" s="102" t="s">
        <v>9221</v>
      </c>
      <c r="H310" s="102" t="s">
        <v>152</v>
      </c>
      <c r="I310" s="105">
        <f>IF(tblTEC_TDB_Data[[#This Row],[EstDetruite]],E310,0)</f>
        <v>1</v>
      </c>
      <c r="J310" s="106">
        <f>tblTEC_TDB_Data[[#This Row],[H_Saisies]]-tblTEC_TDB_Data[[#This Row],[H_Détruites]]</f>
        <v>0</v>
      </c>
      <c r="K310" s="106">
        <f>IF(tblTEC_TDB_Data[[#This Row],[EstFacturable]]="VRAI",(E310-I310),0)</f>
        <v>0</v>
      </c>
      <c r="L310" s="105">
        <f t="shared" si="14"/>
        <v>0</v>
      </c>
      <c r="M310" s="105">
        <f t="shared" si="15"/>
        <v>0</v>
      </c>
      <c r="N310" s="107">
        <f>MAX(tblTEC_TDB_Data[[#This Row],[H_Facturables]]-tblTEC_TDB_Data[[#This Row],[H_Facturées]],0)</f>
        <v>0</v>
      </c>
      <c r="O310" s="101">
        <f ca="1">ROUND(INT(NOW()-tblTEC_TDB_Data[[#This Row],[Date]]),0)</f>
        <v>27</v>
      </c>
      <c r="P310" s="108">
        <f ca="1">IF(tblTEC_TDB_Data[[#This Row],[Âge]]&lt;=30,N310,0)</f>
        <v>0</v>
      </c>
      <c r="Q310" s="108">
        <f ca="1">IF(AND(tblTEC_TDB_Data[[#This Row],[Âge]]&gt;30,tblTEC_TDB_Data[[#This Row],[Âge]]&lt;=60),N310,0)</f>
        <v>0</v>
      </c>
      <c r="R310" s="108">
        <f ca="1">IF(AND(tblTEC_TDB_Data[[#This Row],[Âge]]&gt;60,tblTEC_TDB_Data[[#This Row],[Âge]]&lt;=90),N310,0)</f>
        <v>0</v>
      </c>
      <c r="S310" s="108">
        <f ca="1">IF(tblTEC_TDB_Data[[#This Row],[Âge]]&gt;90,N310,0)</f>
        <v>0</v>
      </c>
    </row>
    <row r="311" spans="1:19" x14ac:dyDescent="0.25">
      <c r="A311" s="104">
        <v>311</v>
      </c>
      <c r="B311" s="104" t="s">
        <v>11641</v>
      </c>
      <c r="C311" s="1086">
        <v>45513</v>
      </c>
      <c r="D311" s="109" t="s">
        <v>19407</v>
      </c>
      <c r="E311" s="602">
        <v>0.5</v>
      </c>
      <c r="F311" s="102" t="s">
        <v>9221</v>
      </c>
      <c r="G311" s="102" t="s">
        <v>9221</v>
      </c>
      <c r="H311" s="102" t="s">
        <v>152</v>
      </c>
      <c r="I311" s="105">
        <f>IF(tblTEC_TDB_Data[[#This Row],[EstDetruite]],E311,0)</f>
        <v>0.5</v>
      </c>
      <c r="J311" s="106">
        <f>tblTEC_TDB_Data[[#This Row],[H_Saisies]]-tblTEC_TDB_Data[[#This Row],[H_Détruites]]</f>
        <v>0</v>
      </c>
      <c r="K311" s="106">
        <f>IF(tblTEC_TDB_Data[[#This Row],[EstFacturable]]="VRAI",(E311-I311),0)</f>
        <v>0</v>
      </c>
      <c r="L311" s="105">
        <f t="shared" si="14"/>
        <v>0</v>
      </c>
      <c r="M311" s="105">
        <f t="shared" si="15"/>
        <v>0</v>
      </c>
      <c r="N311" s="107">
        <f>MAX(tblTEC_TDB_Data[[#This Row],[H_Facturables]]-tblTEC_TDB_Data[[#This Row],[H_Facturées]],0)</f>
        <v>0</v>
      </c>
      <c r="O311" s="101">
        <f ca="1">ROUND(INT(NOW()-tblTEC_TDB_Data[[#This Row],[Date]]),0)</f>
        <v>27</v>
      </c>
      <c r="P311" s="108">
        <f ca="1">IF(tblTEC_TDB_Data[[#This Row],[Âge]]&lt;=30,N311,0)</f>
        <v>0</v>
      </c>
      <c r="Q311" s="108">
        <f ca="1">IF(AND(tblTEC_TDB_Data[[#This Row],[Âge]]&gt;30,tblTEC_TDB_Data[[#This Row],[Âge]]&lt;=60),N311,0)</f>
        <v>0</v>
      </c>
      <c r="R311" s="108">
        <f ca="1">IF(AND(tblTEC_TDB_Data[[#This Row],[Âge]]&gt;60,tblTEC_TDB_Data[[#This Row],[Âge]]&lt;=90),N311,0)</f>
        <v>0</v>
      </c>
      <c r="S311" s="108">
        <f ca="1">IF(tblTEC_TDB_Data[[#This Row],[Âge]]&gt;90,N311,0)</f>
        <v>0</v>
      </c>
    </row>
    <row r="312" spans="1:19" x14ac:dyDescent="0.25">
      <c r="A312" s="104">
        <v>312</v>
      </c>
      <c r="B312" s="104" t="s">
        <v>11641</v>
      </c>
      <c r="C312" s="1086">
        <v>45513</v>
      </c>
      <c r="D312" s="109" t="s">
        <v>19407</v>
      </c>
      <c r="E312" s="602">
        <v>0.75</v>
      </c>
      <c r="F312" s="102" t="s">
        <v>9221</v>
      </c>
      <c r="G312" s="102" t="s">
        <v>9221</v>
      </c>
      <c r="H312" s="102" t="s">
        <v>152</v>
      </c>
      <c r="I312" s="105">
        <f>IF(tblTEC_TDB_Data[[#This Row],[EstDetruite]],E312,0)</f>
        <v>0.75</v>
      </c>
      <c r="J312" s="106">
        <f>tblTEC_TDB_Data[[#This Row],[H_Saisies]]-tblTEC_TDB_Data[[#This Row],[H_Détruites]]</f>
        <v>0</v>
      </c>
      <c r="K312" s="106">
        <f>IF(tblTEC_TDB_Data[[#This Row],[EstFacturable]]="VRAI",(E312-I312),0)</f>
        <v>0</v>
      </c>
      <c r="L312" s="105">
        <f t="shared" si="14"/>
        <v>0</v>
      </c>
      <c r="M312" s="105">
        <f t="shared" si="15"/>
        <v>0</v>
      </c>
      <c r="N312" s="107">
        <f>MAX(tblTEC_TDB_Data[[#This Row],[H_Facturables]]-tblTEC_TDB_Data[[#This Row],[H_Facturées]],0)</f>
        <v>0</v>
      </c>
      <c r="O312" s="101">
        <f ca="1">ROUND(INT(NOW()-tblTEC_TDB_Data[[#This Row],[Date]]),0)</f>
        <v>27</v>
      </c>
      <c r="P312" s="108">
        <f ca="1">IF(tblTEC_TDB_Data[[#This Row],[Âge]]&lt;=30,N312,0)</f>
        <v>0</v>
      </c>
      <c r="Q312" s="108">
        <f ca="1">IF(AND(tblTEC_TDB_Data[[#This Row],[Âge]]&gt;30,tblTEC_TDB_Data[[#This Row],[Âge]]&lt;=60),N312,0)</f>
        <v>0</v>
      </c>
      <c r="R312" s="108">
        <f ca="1">IF(AND(tblTEC_TDB_Data[[#This Row],[Âge]]&gt;60,tblTEC_TDB_Data[[#This Row],[Âge]]&lt;=90),N312,0)</f>
        <v>0</v>
      </c>
      <c r="S312" s="108">
        <f ca="1">IF(tblTEC_TDB_Data[[#This Row],[Âge]]&gt;90,N312,0)</f>
        <v>0</v>
      </c>
    </row>
    <row r="313" spans="1:19" x14ac:dyDescent="0.25">
      <c r="A313" s="104">
        <v>313</v>
      </c>
      <c r="B313" s="104" t="s">
        <v>5</v>
      </c>
      <c r="C313" s="1086">
        <v>45516</v>
      </c>
      <c r="D313" s="109" t="s">
        <v>19818</v>
      </c>
      <c r="E313" s="602">
        <v>0.5</v>
      </c>
      <c r="F313" s="102" t="s">
        <v>152</v>
      </c>
      <c r="G313" s="102" t="s">
        <v>9221</v>
      </c>
      <c r="H313" s="102" t="s">
        <v>9221</v>
      </c>
      <c r="I313" s="105">
        <f>IF(tblTEC_TDB_Data[[#This Row],[EstDetruite]],E313,0)</f>
        <v>0</v>
      </c>
      <c r="J313" s="106">
        <f>tblTEC_TDB_Data[[#This Row],[H_Saisies]]-tblTEC_TDB_Data[[#This Row],[H_Détruites]]</f>
        <v>0.5</v>
      </c>
      <c r="K313" s="106">
        <f>IF(tblTEC_TDB_Data[[#This Row],[EstFacturable]]="VRAI",(E313-I313),0)</f>
        <v>0.5</v>
      </c>
      <c r="L313" s="105">
        <f t="shared" si="14"/>
        <v>0</v>
      </c>
      <c r="M313" s="105">
        <f t="shared" si="15"/>
        <v>0</v>
      </c>
      <c r="N313" s="107">
        <f>MAX(tblTEC_TDB_Data[[#This Row],[H_Facturables]]-tblTEC_TDB_Data[[#This Row],[H_Facturées]],0)</f>
        <v>0.5</v>
      </c>
      <c r="O313" s="101">
        <f ca="1">ROUND(INT(NOW()-tblTEC_TDB_Data[[#This Row],[Date]]),0)</f>
        <v>24</v>
      </c>
      <c r="P313" s="108">
        <f ca="1">IF(tblTEC_TDB_Data[[#This Row],[Âge]]&lt;=30,N313,0)</f>
        <v>0.5</v>
      </c>
      <c r="Q313" s="108">
        <f ca="1">IF(AND(tblTEC_TDB_Data[[#This Row],[Âge]]&gt;30,tblTEC_TDB_Data[[#This Row],[Âge]]&lt;=60),N313,0)</f>
        <v>0</v>
      </c>
      <c r="R313" s="108">
        <f ca="1">IF(AND(tblTEC_TDB_Data[[#This Row],[Âge]]&gt;60,tblTEC_TDB_Data[[#This Row],[Âge]]&lt;=90),N313,0)</f>
        <v>0</v>
      </c>
      <c r="S313" s="108">
        <f ca="1">IF(tblTEC_TDB_Data[[#This Row],[Âge]]&gt;90,N313,0)</f>
        <v>0</v>
      </c>
    </row>
    <row r="314" spans="1:19" x14ac:dyDescent="0.25">
      <c r="A314" s="104">
        <v>314</v>
      </c>
      <c r="B314" s="104" t="s">
        <v>5</v>
      </c>
      <c r="C314" s="1086">
        <v>45516</v>
      </c>
      <c r="D314" s="109" t="s">
        <v>14027</v>
      </c>
      <c r="E314" s="602">
        <v>0.25</v>
      </c>
      <c r="F314" s="102" t="s">
        <v>152</v>
      </c>
      <c r="G314" s="102" t="s">
        <v>9221</v>
      </c>
      <c r="H314" s="102" t="s">
        <v>9221</v>
      </c>
      <c r="I314" s="105">
        <f>IF(tblTEC_TDB_Data[[#This Row],[EstDetruite]],E314,0)</f>
        <v>0</v>
      </c>
      <c r="J314" s="106">
        <f>tblTEC_TDB_Data[[#This Row],[H_Saisies]]-tblTEC_TDB_Data[[#This Row],[H_Détruites]]</f>
        <v>0.25</v>
      </c>
      <c r="K314" s="106">
        <f>IF(tblTEC_TDB_Data[[#This Row],[EstFacturable]]="VRAI",(E314-I314),0)</f>
        <v>0.25</v>
      </c>
      <c r="L314" s="105">
        <f t="shared" si="14"/>
        <v>0</v>
      </c>
      <c r="M314" s="105">
        <f t="shared" si="15"/>
        <v>0</v>
      </c>
      <c r="N314" s="107">
        <f>MAX(tblTEC_TDB_Data[[#This Row],[H_Facturables]]-tblTEC_TDB_Data[[#This Row],[H_Facturées]],0)</f>
        <v>0.25</v>
      </c>
      <c r="O314" s="101">
        <f ca="1">ROUND(INT(NOW()-tblTEC_TDB_Data[[#This Row],[Date]]),0)</f>
        <v>24</v>
      </c>
      <c r="P314" s="108">
        <f ca="1">IF(tblTEC_TDB_Data[[#This Row],[Âge]]&lt;=30,N314,0)</f>
        <v>0.25</v>
      </c>
      <c r="Q314" s="108">
        <f ca="1">IF(AND(tblTEC_TDB_Data[[#This Row],[Âge]]&gt;30,tblTEC_TDB_Data[[#This Row],[Âge]]&lt;=60),N314,0)</f>
        <v>0</v>
      </c>
      <c r="R314" s="108">
        <f ca="1">IF(AND(tblTEC_TDB_Data[[#This Row],[Âge]]&gt;60,tblTEC_TDB_Data[[#This Row],[Âge]]&lt;=90),N314,0)</f>
        <v>0</v>
      </c>
      <c r="S314" s="108">
        <f ca="1">IF(tblTEC_TDB_Data[[#This Row],[Âge]]&gt;90,N314,0)</f>
        <v>0</v>
      </c>
    </row>
    <row r="315" spans="1:19" x14ac:dyDescent="0.25">
      <c r="A315" s="104">
        <v>315</v>
      </c>
      <c r="B315" s="104" t="s">
        <v>5</v>
      </c>
      <c r="C315" s="1086">
        <v>45516</v>
      </c>
      <c r="D315" s="109" t="s">
        <v>18497</v>
      </c>
      <c r="E315" s="602">
        <v>0.4</v>
      </c>
      <c r="F315" s="102" t="s">
        <v>152</v>
      </c>
      <c r="G315" s="102" t="s">
        <v>9221</v>
      </c>
      <c r="H315" s="102" t="s">
        <v>9221</v>
      </c>
      <c r="I315" s="105">
        <f>IF(tblTEC_TDB_Data[[#This Row],[EstDetruite]],E315,0)</f>
        <v>0</v>
      </c>
      <c r="J315" s="106">
        <f>tblTEC_TDB_Data[[#This Row],[H_Saisies]]-tblTEC_TDB_Data[[#This Row],[H_Détruites]]</f>
        <v>0.4</v>
      </c>
      <c r="K315" s="106">
        <f>IF(tblTEC_TDB_Data[[#This Row],[EstFacturable]]="VRAI",(E315-I315),0)</f>
        <v>0.4</v>
      </c>
      <c r="L315" s="105">
        <f t="shared" si="14"/>
        <v>0</v>
      </c>
      <c r="M315" s="105">
        <f t="shared" si="15"/>
        <v>0</v>
      </c>
      <c r="N315" s="107">
        <f>MAX(tblTEC_TDB_Data[[#This Row],[H_Facturables]]-tblTEC_TDB_Data[[#This Row],[H_Facturées]],0)</f>
        <v>0.4</v>
      </c>
      <c r="O315" s="101">
        <f ca="1">ROUND(INT(NOW()-tblTEC_TDB_Data[[#This Row],[Date]]),0)</f>
        <v>24</v>
      </c>
      <c r="P315" s="108">
        <f ca="1">IF(tblTEC_TDB_Data[[#This Row],[Âge]]&lt;=30,N315,0)</f>
        <v>0.4</v>
      </c>
      <c r="Q315" s="108">
        <f ca="1">IF(AND(tblTEC_TDB_Data[[#This Row],[Âge]]&gt;30,tblTEC_TDB_Data[[#This Row],[Âge]]&lt;=60),N315,0)</f>
        <v>0</v>
      </c>
      <c r="R315" s="108">
        <f ca="1">IF(AND(tblTEC_TDB_Data[[#This Row],[Âge]]&gt;60,tblTEC_TDB_Data[[#This Row],[Âge]]&lt;=90),N315,0)</f>
        <v>0</v>
      </c>
      <c r="S315" s="108">
        <f ca="1">IF(tblTEC_TDB_Data[[#This Row],[Âge]]&gt;90,N315,0)</f>
        <v>0</v>
      </c>
    </row>
    <row r="316" spans="1:19" x14ac:dyDescent="0.25">
      <c r="A316" s="104">
        <v>316</v>
      </c>
      <c r="B316" s="104" t="s">
        <v>5</v>
      </c>
      <c r="C316" s="1086">
        <v>45516</v>
      </c>
      <c r="D316" s="109" t="s">
        <v>16908</v>
      </c>
      <c r="E316" s="602">
        <v>0.75</v>
      </c>
      <c r="F316" s="102" t="s">
        <v>152</v>
      </c>
      <c r="G316" s="102" t="s">
        <v>9221</v>
      </c>
      <c r="H316" s="102" t="s">
        <v>9221</v>
      </c>
      <c r="I316" s="105">
        <f>IF(tblTEC_TDB_Data[[#This Row],[EstDetruite]],E316,0)</f>
        <v>0</v>
      </c>
      <c r="J316" s="106">
        <f>tblTEC_TDB_Data[[#This Row],[H_Saisies]]-tblTEC_TDB_Data[[#This Row],[H_Détruites]]</f>
        <v>0.75</v>
      </c>
      <c r="K316" s="106">
        <f>IF(tblTEC_TDB_Data[[#This Row],[EstFacturable]]="VRAI",(E316-I316),0)</f>
        <v>0.75</v>
      </c>
      <c r="L316" s="105">
        <f t="shared" si="14"/>
        <v>0</v>
      </c>
      <c r="M316" s="105">
        <f t="shared" si="15"/>
        <v>0</v>
      </c>
      <c r="N316" s="107">
        <f>MAX(tblTEC_TDB_Data[[#This Row],[H_Facturables]]-tblTEC_TDB_Data[[#This Row],[H_Facturées]],0)</f>
        <v>0.75</v>
      </c>
      <c r="O316" s="101">
        <f ca="1">ROUND(INT(NOW()-tblTEC_TDB_Data[[#This Row],[Date]]),0)</f>
        <v>24</v>
      </c>
      <c r="P316" s="108">
        <f ca="1">IF(tblTEC_TDB_Data[[#This Row],[Âge]]&lt;=30,N316,0)</f>
        <v>0.75</v>
      </c>
      <c r="Q316" s="108">
        <f ca="1">IF(AND(tblTEC_TDB_Data[[#This Row],[Âge]]&gt;30,tblTEC_TDB_Data[[#This Row],[Âge]]&lt;=60),N316,0)</f>
        <v>0</v>
      </c>
      <c r="R316" s="108">
        <f ca="1">IF(AND(tblTEC_TDB_Data[[#This Row],[Âge]]&gt;60,tblTEC_TDB_Data[[#This Row],[Âge]]&lt;=90),N316,0)</f>
        <v>0</v>
      </c>
      <c r="S316" s="108">
        <f ca="1">IF(tblTEC_TDB_Data[[#This Row],[Âge]]&gt;90,N316,0)</f>
        <v>0</v>
      </c>
    </row>
    <row r="317" spans="1:19" x14ac:dyDescent="0.25">
      <c r="A317" s="104">
        <v>317</v>
      </c>
      <c r="B317" s="104" t="s">
        <v>5</v>
      </c>
      <c r="C317" s="1086">
        <v>45516</v>
      </c>
      <c r="D317" s="109" t="s">
        <v>19813</v>
      </c>
      <c r="E317" s="602">
        <v>0.5</v>
      </c>
      <c r="F317" s="102" t="s">
        <v>152</v>
      </c>
      <c r="G317" s="102" t="s">
        <v>9221</v>
      </c>
      <c r="H317" s="102" t="s">
        <v>9221</v>
      </c>
      <c r="I317" s="105">
        <f>IF(tblTEC_TDB_Data[[#This Row],[EstDetruite]],E317,0)</f>
        <v>0</v>
      </c>
      <c r="J317" s="106">
        <f>tblTEC_TDB_Data[[#This Row],[H_Saisies]]-tblTEC_TDB_Data[[#This Row],[H_Détruites]]</f>
        <v>0.5</v>
      </c>
      <c r="K317" s="106">
        <f>IF(tblTEC_TDB_Data[[#This Row],[EstFacturable]]="VRAI",(E317-I317),0)</f>
        <v>0.5</v>
      </c>
      <c r="L317" s="105">
        <f t="shared" si="14"/>
        <v>0</v>
      </c>
      <c r="M317" s="105">
        <f t="shared" si="15"/>
        <v>0</v>
      </c>
      <c r="N317" s="107">
        <f>MAX(tblTEC_TDB_Data[[#This Row],[H_Facturables]]-tblTEC_TDB_Data[[#This Row],[H_Facturées]],0)</f>
        <v>0.5</v>
      </c>
      <c r="O317" s="101">
        <f ca="1">ROUND(INT(NOW()-tblTEC_TDB_Data[[#This Row],[Date]]),0)</f>
        <v>24</v>
      </c>
      <c r="P317" s="108">
        <f ca="1">IF(tblTEC_TDB_Data[[#This Row],[Âge]]&lt;=30,N317,0)</f>
        <v>0.5</v>
      </c>
      <c r="Q317" s="108">
        <f ca="1">IF(AND(tblTEC_TDB_Data[[#This Row],[Âge]]&gt;30,tblTEC_TDB_Data[[#This Row],[Âge]]&lt;=60),N317,0)</f>
        <v>0</v>
      </c>
      <c r="R317" s="108">
        <f ca="1">IF(AND(tblTEC_TDB_Data[[#This Row],[Âge]]&gt;60,tblTEC_TDB_Data[[#This Row],[Âge]]&lt;=90),N317,0)</f>
        <v>0</v>
      </c>
      <c r="S317" s="108">
        <f ca="1">IF(tblTEC_TDB_Data[[#This Row],[Âge]]&gt;90,N317,0)</f>
        <v>0</v>
      </c>
    </row>
    <row r="318" spans="1:19" x14ac:dyDescent="0.25">
      <c r="A318" s="104">
        <v>318</v>
      </c>
      <c r="B318" s="104" t="s">
        <v>5</v>
      </c>
      <c r="C318" s="1086">
        <v>45516</v>
      </c>
      <c r="D318" s="109" t="s">
        <v>19408</v>
      </c>
      <c r="E318" s="602">
        <v>0.4</v>
      </c>
      <c r="F318" s="102" t="s">
        <v>152</v>
      </c>
      <c r="G318" s="102" t="s">
        <v>9221</v>
      </c>
      <c r="H318" s="102" t="s">
        <v>9221</v>
      </c>
      <c r="I318" s="105">
        <f>IF(tblTEC_TDB_Data[[#This Row],[EstDetruite]],E318,0)</f>
        <v>0</v>
      </c>
      <c r="J318" s="106">
        <f>tblTEC_TDB_Data[[#This Row],[H_Saisies]]-tblTEC_TDB_Data[[#This Row],[H_Détruites]]</f>
        <v>0.4</v>
      </c>
      <c r="K318" s="106">
        <f>IF(tblTEC_TDB_Data[[#This Row],[EstFacturable]]="VRAI",(E318-I318),0)</f>
        <v>0.4</v>
      </c>
      <c r="L318" s="105">
        <f t="shared" si="14"/>
        <v>0</v>
      </c>
      <c r="M318" s="105">
        <f t="shared" si="15"/>
        <v>0</v>
      </c>
      <c r="N318" s="107">
        <f>MAX(tblTEC_TDB_Data[[#This Row],[H_Facturables]]-tblTEC_TDB_Data[[#This Row],[H_Facturées]],0)</f>
        <v>0.4</v>
      </c>
      <c r="O318" s="101">
        <f ca="1">ROUND(INT(NOW()-tblTEC_TDB_Data[[#This Row],[Date]]),0)</f>
        <v>24</v>
      </c>
      <c r="P318" s="108">
        <f ca="1">IF(tblTEC_TDB_Data[[#This Row],[Âge]]&lt;=30,N318,0)</f>
        <v>0.4</v>
      </c>
      <c r="Q318" s="108">
        <f ca="1">IF(AND(tblTEC_TDB_Data[[#This Row],[Âge]]&gt;30,tblTEC_TDB_Data[[#This Row],[Âge]]&lt;=60),N318,0)</f>
        <v>0</v>
      </c>
      <c r="R318" s="108">
        <f ca="1">IF(AND(tblTEC_TDB_Data[[#This Row],[Âge]]&gt;60,tblTEC_TDB_Data[[#This Row],[Âge]]&lt;=90),N318,0)</f>
        <v>0</v>
      </c>
      <c r="S318" s="108">
        <f ca="1">IF(tblTEC_TDB_Data[[#This Row],[Âge]]&gt;90,N318,0)</f>
        <v>0</v>
      </c>
    </row>
    <row r="319" spans="1:19" x14ac:dyDescent="0.25">
      <c r="A319" s="104">
        <v>319</v>
      </c>
      <c r="B319" s="104" t="s">
        <v>5</v>
      </c>
      <c r="C319" s="1086">
        <v>45516</v>
      </c>
      <c r="D319" s="109" t="s">
        <v>18606</v>
      </c>
      <c r="E319" s="602">
        <v>0.4</v>
      </c>
      <c r="F319" s="102" t="s">
        <v>152</v>
      </c>
      <c r="G319" s="102" t="s">
        <v>152</v>
      </c>
      <c r="H319" s="102" t="s">
        <v>9221</v>
      </c>
      <c r="I319" s="105">
        <f>IF(tblTEC_TDB_Data[[#This Row],[EstDetruite]],E319,0)</f>
        <v>0</v>
      </c>
      <c r="J319" s="106">
        <f>tblTEC_TDB_Data[[#This Row],[H_Saisies]]-tblTEC_TDB_Data[[#This Row],[H_Détruites]]</f>
        <v>0.4</v>
      </c>
      <c r="K319" s="106">
        <f>IF(tblTEC_TDB_Data[[#This Row],[EstFacturable]]="VRAI",(E319-I319),0)</f>
        <v>0.4</v>
      </c>
      <c r="L319" s="105">
        <f t="shared" si="14"/>
        <v>0</v>
      </c>
      <c r="M319" s="105">
        <f t="shared" si="15"/>
        <v>0.4</v>
      </c>
      <c r="N319" s="107">
        <f>MAX(tblTEC_TDB_Data[[#This Row],[H_Facturables]]-tblTEC_TDB_Data[[#This Row],[H_Facturées]],0)</f>
        <v>0</v>
      </c>
      <c r="O319" s="101">
        <f ca="1">ROUND(INT(NOW()-tblTEC_TDB_Data[[#This Row],[Date]]),0)</f>
        <v>24</v>
      </c>
      <c r="P319" s="108">
        <f ca="1">IF(tblTEC_TDB_Data[[#This Row],[Âge]]&lt;=30,N319,0)</f>
        <v>0</v>
      </c>
      <c r="Q319" s="108">
        <f ca="1">IF(AND(tblTEC_TDB_Data[[#This Row],[Âge]]&gt;30,tblTEC_TDB_Data[[#This Row],[Âge]]&lt;=60),N319,0)</f>
        <v>0</v>
      </c>
      <c r="R319" s="108">
        <f ca="1">IF(AND(tblTEC_TDB_Data[[#This Row],[Âge]]&gt;60,tblTEC_TDB_Data[[#This Row],[Âge]]&lt;=90),N319,0)</f>
        <v>0</v>
      </c>
      <c r="S319" s="108">
        <f ca="1">IF(tblTEC_TDB_Data[[#This Row],[Âge]]&gt;90,N319,0)</f>
        <v>0</v>
      </c>
    </row>
    <row r="320" spans="1:19" x14ac:dyDescent="0.25">
      <c r="A320" s="104">
        <v>320</v>
      </c>
      <c r="B320" s="104" t="s">
        <v>5</v>
      </c>
      <c r="C320" s="1086">
        <v>45515</v>
      </c>
      <c r="D320" s="109" t="s">
        <v>14124</v>
      </c>
      <c r="E320" s="602">
        <v>3</v>
      </c>
      <c r="F320" s="102" t="s">
        <v>152</v>
      </c>
      <c r="G320" s="102" t="s">
        <v>9221</v>
      </c>
      <c r="H320" s="102" t="s">
        <v>9221</v>
      </c>
      <c r="I320" s="105">
        <f>IF(tblTEC_TDB_Data[[#This Row],[EstDetruite]],E320,0)</f>
        <v>0</v>
      </c>
      <c r="J320" s="106">
        <f>tblTEC_TDB_Data[[#This Row],[H_Saisies]]-tblTEC_TDB_Data[[#This Row],[H_Détruites]]</f>
        <v>3</v>
      </c>
      <c r="K320" s="106">
        <f>IF(tblTEC_TDB_Data[[#This Row],[EstFacturable]]="VRAI",(E320-I320),0)</f>
        <v>3</v>
      </c>
      <c r="L320" s="105">
        <f t="shared" si="14"/>
        <v>0</v>
      </c>
      <c r="M320" s="105">
        <f t="shared" si="15"/>
        <v>0</v>
      </c>
      <c r="N320" s="107">
        <f>MAX(tblTEC_TDB_Data[[#This Row],[H_Facturables]]-tblTEC_TDB_Data[[#This Row],[H_Facturées]],0)</f>
        <v>3</v>
      </c>
      <c r="O320" s="101">
        <f ca="1">ROUND(INT(NOW()-tblTEC_TDB_Data[[#This Row],[Date]]),0)</f>
        <v>25</v>
      </c>
      <c r="P320" s="108">
        <f ca="1">IF(tblTEC_TDB_Data[[#This Row],[Âge]]&lt;=30,N320,0)</f>
        <v>3</v>
      </c>
      <c r="Q320" s="108">
        <f ca="1">IF(AND(tblTEC_TDB_Data[[#This Row],[Âge]]&gt;30,tblTEC_TDB_Data[[#This Row],[Âge]]&lt;=60),N320,0)</f>
        <v>0</v>
      </c>
      <c r="R320" s="108">
        <f ca="1">IF(AND(tblTEC_TDB_Data[[#This Row],[Âge]]&gt;60,tblTEC_TDB_Data[[#This Row],[Âge]]&lt;=90),N320,0)</f>
        <v>0</v>
      </c>
      <c r="S320" s="108">
        <f ca="1">IF(tblTEC_TDB_Data[[#This Row],[Âge]]&gt;90,N320,0)</f>
        <v>0</v>
      </c>
    </row>
    <row r="321" spans="1:19" x14ac:dyDescent="0.25">
      <c r="A321" s="104">
        <v>321</v>
      </c>
      <c r="B321" s="104" t="s">
        <v>5</v>
      </c>
      <c r="C321" s="1086">
        <v>45514</v>
      </c>
      <c r="D321" s="109" t="s">
        <v>19683</v>
      </c>
      <c r="E321" s="602">
        <v>4</v>
      </c>
      <c r="F321" s="102" t="s">
        <v>152</v>
      </c>
      <c r="G321" s="102" t="s">
        <v>9221</v>
      </c>
      <c r="H321" s="102" t="s">
        <v>152</v>
      </c>
      <c r="I321" s="105">
        <f>IF(tblTEC_TDB_Data[[#This Row],[EstDetruite]],E321,0)</f>
        <v>4</v>
      </c>
      <c r="J321" s="106">
        <f>tblTEC_TDB_Data[[#This Row],[H_Saisies]]-tblTEC_TDB_Data[[#This Row],[H_Détruites]]</f>
        <v>0</v>
      </c>
      <c r="K321" s="106">
        <f>IF(tblTEC_TDB_Data[[#This Row],[EstFacturable]]="VRAI",(E321-I321),0)</f>
        <v>0</v>
      </c>
      <c r="L321" s="105">
        <f t="shared" si="14"/>
        <v>0</v>
      </c>
      <c r="M321" s="105">
        <f t="shared" si="15"/>
        <v>0</v>
      </c>
      <c r="N321" s="107">
        <f>MAX(tblTEC_TDB_Data[[#This Row],[H_Facturables]]-tblTEC_TDB_Data[[#This Row],[H_Facturées]],0)</f>
        <v>0</v>
      </c>
      <c r="O321" s="101">
        <f ca="1">ROUND(INT(NOW()-tblTEC_TDB_Data[[#This Row],[Date]]),0)</f>
        <v>26</v>
      </c>
      <c r="P321" s="108">
        <f ca="1">IF(tblTEC_TDB_Data[[#This Row],[Âge]]&lt;=30,N321,0)</f>
        <v>0</v>
      </c>
      <c r="Q321" s="108">
        <f ca="1">IF(AND(tblTEC_TDB_Data[[#This Row],[Âge]]&gt;30,tblTEC_TDB_Data[[#This Row],[Âge]]&lt;=60),N321,0)</f>
        <v>0</v>
      </c>
      <c r="R321" s="108">
        <f ca="1">IF(AND(tblTEC_TDB_Data[[#This Row],[Âge]]&gt;60,tblTEC_TDB_Data[[#This Row],[Âge]]&lt;=90),N321,0)</f>
        <v>0</v>
      </c>
      <c r="S321" s="108">
        <f ca="1">IF(tblTEC_TDB_Data[[#This Row],[Âge]]&gt;90,N321,0)</f>
        <v>0</v>
      </c>
    </row>
    <row r="322" spans="1:19" x14ac:dyDescent="0.25">
      <c r="A322" s="104">
        <v>322</v>
      </c>
      <c r="B322" s="104" t="s">
        <v>5</v>
      </c>
      <c r="C322" s="1086">
        <v>45517</v>
      </c>
      <c r="D322" s="109" t="s">
        <v>19408</v>
      </c>
      <c r="E322" s="602">
        <v>1.5</v>
      </c>
      <c r="F322" s="102" t="s">
        <v>152</v>
      </c>
      <c r="G322" s="102" t="s">
        <v>9221</v>
      </c>
      <c r="H322" s="102" t="s">
        <v>9221</v>
      </c>
      <c r="I322" s="105">
        <f>IF(tblTEC_TDB_Data[[#This Row],[EstDetruite]],E322,0)</f>
        <v>0</v>
      </c>
      <c r="J322" s="106">
        <f>tblTEC_TDB_Data[[#This Row],[H_Saisies]]-tblTEC_TDB_Data[[#This Row],[H_Détruites]]</f>
        <v>1.5</v>
      </c>
      <c r="K322" s="106">
        <f>IF(tblTEC_TDB_Data[[#This Row],[EstFacturable]]="VRAI",(E322-I322),0)</f>
        <v>1.5</v>
      </c>
      <c r="L322" s="105">
        <f>(E322-I322)-K322</f>
        <v>0</v>
      </c>
      <c r="M322" s="105">
        <f>IF(G322="VRAI",J322,0)</f>
        <v>0</v>
      </c>
      <c r="N322" s="107">
        <f>MAX(tblTEC_TDB_Data[[#This Row],[H_Facturables]]-tblTEC_TDB_Data[[#This Row],[H_Facturées]],0)</f>
        <v>1.5</v>
      </c>
      <c r="O322" s="101">
        <f ca="1">ROUND(INT(NOW()-tblTEC_TDB_Data[[#This Row],[Date]]),0)</f>
        <v>23</v>
      </c>
      <c r="P322" s="108">
        <f ca="1">IF(tblTEC_TDB_Data[[#This Row],[Âge]]&lt;=30,N322,0)</f>
        <v>1.5</v>
      </c>
      <c r="Q322" s="108">
        <f ca="1">IF(AND(tblTEC_TDB_Data[[#This Row],[Âge]]&gt;30,tblTEC_TDB_Data[[#This Row],[Âge]]&lt;=60),N322,0)</f>
        <v>0</v>
      </c>
      <c r="R322" s="108">
        <f ca="1">IF(AND(tblTEC_TDB_Data[[#This Row],[Âge]]&gt;60,tblTEC_TDB_Data[[#This Row],[Âge]]&lt;=90),N322,0)</f>
        <v>0</v>
      </c>
      <c r="S322" s="108">
        <f ca="1">IF(tblTEC_TDB_Data[[#This Row],[Âge]]&gt;90,N322,0)</f>
        <v>0</v>
      </c>
    </row>
    <row r="323" spans="1:19" x14ac:dyDescent="0.25">
      <c r="A323" s="104">
        <v>323</v>
      </c>
      <c r="B323" s="104" t="s">
        <v>5</v>
      </c>
      <c r="C323" s="1086">
        <v>45517</v>
      </c>
      <c r="D323" s="109" t="s">
        <v>19813</v>
      </c>
      <c r="E323" s="602">
        <v>4.5</v>
      </c>
      <c r="F323" s="102" t="s">
        <v>152</v>
      </c>
      <c r="G323" s="102" t="s">
        <v>9221</v>
      </c>
      <c r="H323" s="102" t="s">
        <v>9221</v>
      </c>
      <c r="I323" s="105">
        <f>IF(tblTEC_TDB_Data[[#This Row],[EstDetruite]],E323,0)</f>
        <v>0</v>
      </c>
      <c r="J323" s="106">
        <f>tblTEC_TDB_Data[[#This Row],[H_Saisies]]-tblTEC_TDB_Data[[#This Row],[H_Détruites]]</f>
        <v>4.5</v>
      </c>
      <c r="K323" s="106">
        <f>IF(tblTEC_TDB_Data[[#This Row],[EstFacturable]]="VRAI",(E323-I323),0)</f>
        <v>4.5</v>
      </c>
      <c r="L323" s="105">
        <f>(E323-I323)-K323</f>
        <v>0</v>
      </c>
      <c r="M323" s="105">
        <f>IF(G323="VRAI",J323,0)</f>
        <v>0</v>
      </c>
      <c r="N323" s="107">
        <f>MAX(tblTEC_TDB_Data[[#This Row],[H_Facturables]]-tblTEC_TDB_Data[[#This Row],[H_Facturées]],0)</f>
        <v>4.5</v>
      </c>
      <c r="O323" s="101">
        <f ca="1">ROUND(INT(NOW()-tblTEC_TDB_Data[[#This Row],[Date]]),0)</f>
        <v>23</v>
      </c>
      <c r="P323" s="108">
        <f ca="1">IF(tblTEC_TDB_Data[[#This Row],[Âge]]&lt;=30,N323,0)</f>
        <v>4.5</v>
      </c>
      <c r="Q323" s="108">
        <f ca="1">IF(AND(tblTEC_TDB_Data[[#This Row],[Âge]]&gt;30,tblTEC_TDB_Data[[#This Row],[Âge]]&lt;=60),N323,0)</f>
        <v>0</v>
      </c>
      <c r="R323" s="108">
        <f ca="1">IF(AND(tblTEC_TDB_Data[[#This Row],[Âge]]&gt;60,tblTEC_TDB_Data[[#This Row],[Âge]]&lt;=90),N323,0)</f>
        <v>0</v>
      </c>
      <c r="S323" s="108">
        <f ca="1">IF(tblTEC_TDB_Data[[#This Row],[Âge]]&gt;90,N323,0)</f>
        <v>0</v>
      </c>
    </row>
    <row r="324" spans="1:19" x14ac:dyDescent="0.25">
      <c r="A324" s="104">
        <v>324</v>
      </c>
      <c r="B324" s="104" t="s">
        <v>5</v>
      </c>
      <c r="C324" s="1086">
        <v>45517</v>
      </c>
      <c r="D324" s="109" t="s">
        <v>13884</v>
      </c>
      <c r="E324" s="602">
        <v>1.25</v>
      </c>
      <c r="F324" s="102" t="s">
        <v>152</v>
      </c>
      <c r="G324" s="102" t="s">
        <v>9221</v>
      </c>
      <c r="H324" s="102" t="s">
        <v>9221</v>
      </c>
      <c r="I324" s="105">
        <f>IF(tblTEC_TDB_Data[[#This Row],[EstDetruite]],E324,0)</f>
        <v>0</v>
      </c>
      <c r="J324" s="106">
        <f>tblTEC_TDB_Data[[#This Row],[H_Saisies]]-tblTEC_TDB_Data[[#This Row],[H_Détruites]]</f>
        <v>1.25</v>
      </c>
      <c r="K324" s="106">
        <f>IF(tblTEC_TDB_Data[[#This Row],[EstFacturable]]="VRAI",(E324-I324),0)</f>
        <v>1.25</v>
      </c>
      <c r="L324" s="105">
        <f t="shared" ref="L324:L355" si="16">(E324-I324)-K324</f>
        <v>0</v>
      </c>
      <c r="M324" s="105">
        <f t="shared" ref="M324:M355" si="17">IF(G324="VRAI",J324,0)</f>
        <v>0</v>
      </c>
      <c r="N324" s="107">
        <f>MAX(tblTEC_TDB_Data[[#This Row],[H_Facturables]]-tblTEC_TDB_Data[[#This Row],[H_Facturées]],0)</f>
        <v>1.25</v>
      </c>
      <c r="O324" s="101">
        <f ca="1">ROUND(INT(NOW()-tblTEC_TDB_Data[[#This Row],[Date]]),0)</f>
        <v>23</v>
      </c>
      <c r="P324" s="108">
        <f ca="1">IF(tblTEC_TDB_Data[[#This Row],[Âge]]&lt;=30,N324,0)</f>
        <v>1.25</v>
      </c>
      <c r="Q324" s="108">
        <f ca="1">IF(AND(tblTEC_TDB_Data[[#This Row],[Âge]]&gt;30,tblTEC_TDB_Data[[#This Row],[Âge]]&lt;=60),N324,0)</f>
        <v>0</v>
      </c>
      <c r="R324" s="108">
        <f ca="1">IF(AND(tblTEC_TDB_Data[[#This Row],[Âge]]&gt;60,tblTEC_TDB_Data[[#This Row],[Âge]]&lt;=90),N324,0)</f>
        <v>0</v>
      </c>
      <c r="S324" s="108">
        <f ca="1">IF(tblTEC_TDB_Data[[#This Row],[Âge]]&gt;90,N324,0)</f>
        <v>0</v>
      </c>
    </row>
    <row r="325" spans="1:19" x14ac:dyDescent="0.25">
      <c r="A325" s="104">
        <v>325</v>
      </c>
      <c r="B325" s="104" t="s">
        <v>5</v>
      </c>
      <c r="C325" s="1086">
        <v>45517</v>
      </c>
      <c r="D325" s="109" t="s">
        <v>19699</v>
      </c>
      <c r="E325" s="602">
        <v>0.75</v>
      </c>
      <c r="F325" s="102" t="s">
        <v>152</v>
      </c>
      <c r="G325" s="102" t="s">
        <v>9221</v>
      </c>
      <c r="H325" s="102" t="s">
        <v>152</v>
      </c>
      <c r="I325" s="105">
        <f>IF(tblTEC_TDB_Data[[#This Row],[EstDetruite]],E325,0)</f>
        <v>0.75</v>
      </c>
      <c r="J325" s="106">
        <f>tblTEC_TDB_Data[[#This Row],[H_Saisies]]-tblTEC_TDB_Data[[#This Row],[H_Détruites]]</f>
        <v>0</v>
      </c>
      <c r="K325" s="106">
        <f>IF(tblTEC_TDB_Data[[#This Row],[EstFacturable]]="VRAI",(E325-I325),0)</f>
        <v>0</v>
      </c>
      <c r="L325" s="105">
        <f t="shared" si="16"/>
        <v>0</v>
      </c>
      <c r="M325" s="105">
        <f t="shared" si="17"/>
        <v>0</v>
      </c>
      <c r="N325" s="107">
        <f>MAX(tblTEC_TDB_Data[[#This Row],[H_Facturables]]-tblTEC_TDB_Data[[#This Row],[H_Facturées]],0)</f>
        <v>0</v>
      </c>
      <c r="O325" s="101">
        <f ca="1">ROUND(INT(NOW()-tblTEC_TDB_Data[[#This Row],[Date]]),0)</f>
        <v>23</v>
      </c>
      <c r="P325" s="108">
        <f ca="1">IF(tblTEC_TDB_Data[[#This Row],[Âge]]&lt;=30,N325,0)</f>
        <v>0</v>
      </c>
      <c r="Q325" s="108">
        <f ca="1">IF(AND(tblTEC_TDB_Data[[#This Row],[Âge]]&gt;30,tblTEC_TDB_Data[[#This Row],[Âge]]&lt;=60),N325,0)</f>
        <v>0</v>
      </c>
      <c r="R325" s="108">
        <f ca="1">IF(AND(tblTEC_TDB_Data[[#This Row],[Âge]]&gt;60,tblTEC_TDB_Data[[#This Row],[Âge]]&lt;=90),N325,0)</f>
        <v>0</v>
      </c>
      <c r="S325" s="108">
        <f ca="1">IF(tblTEC_TDB_Data[[#This Row],[Âge]]&gt;90,N325,0)</f>
        <v>0</v>
      </c>
    </row>
    <row r="326" spans="1:19" x14ac:dyDescent="0.25">
      <c r="A326" s="104">
        <v>326</v>
      </c>
      <c r="B326" s="104" t="s">
        <v>5</v>
      </c>
      <c r="C326" s="1086">
        <v>45517</v>
      </c>
      <c r="D326" s="109" t="s">
        <v>18497</v>
      </c>
      <c r="E326" s="602">
        <v>0.75</v>
      </c>
      <c r="F326" s="102" t="s">
        <v>152</v>
      </c>
      <c r="G326" s="102" t="s">
        <v>9221</v>
      </c>
      <c r="H326" s="102" t="s">
        <v>9221</v>
      </c>
      <c r="I326" s="105">
        <f>IF(tblTEC_TDB_Data[[#This Row],[EstDetruite]],E326,0)</f>
        <v>0</v>
      </c>
      <c r="J326" s="106">
        <f>tblTEC_TDB_Data[[#This Row],[H_Saisies]]-tblTEC_TDB_Data[[#This Row],[H_Détruites]]</f>
        <v>0.75</v>
      </c>
      <c r="K326" s="106">
        <f>IF(tblTEC_TDB_Data[[#This Row],[EstFacturable]]="VRAI",(E326-I326),0)</f>
        <v>0.75</v>
      </c>
      <c r="L326" s="105">
        <f t="shared" si="16"/>
        <v>0</v>
      </c>
      <c r="M326" s="105">
        <f t="shared" si="17"/>
        <v>0</v>
      </c>
      <c r="N326" s="107">
        <f>MAX(tblTEC_TDB_Data[[#This Row],[H_Facturables]]-tblTEC_TDB_Data[[#This Row],[H_Facturées]],0)</f>
        <v>0.75</v>
      </c>
      <c r="O326" s="101">
        <f ca="1">ROUND(INT(NOW()-tblTEC_TDB_Data[[#This Row],[Date]]),0)</f>
        <v>23</v>
      </c>
      <c r="P326" s="108">
        <f ca="1">IF(tblTEC_TDB_Data[[#This Row],[Âge]]&lt;=30,N326,0)</f>
        <v>0.75</v>
      </c>
      <c r="Q326" s="108">
        <f ca="1">IF(AND(tblTEC_TDB_Data[[#This Row],[Âge]]&gt;30,tblTEC_TDB_Data[[#This Row],[Âge]]&lt;=60),N326,0)</f>
        <v>0</v>
      </c>
      <c r="R326" s="108">
        <f ca="1">IF(AND(tblTEC_TDB_Data[[#This Row],[Âge]]&gt;60,tblTEC_TDB_Data[[#This Row],[Âge]]&lt;=90),N326,0)</f>
        <v>0</v>
      </c>
      <c r="S326" s="108">
        <f ca="1">IF(tblTEC_TDB_Data[[#This Row],[Âge]]&gt;90,N326,0)</f>
        <v>0</v>
      </c>
    </row>
    <row r="327" spans="1:19" x14ac:dyDescent="0.25">
      <c r="A327" s="104">
        <v>327</v>
      </c>
      <c r="B327" s="104" t="s">
        <v>5</v>
      </c>
      <c r="C327" s="1086">
        <v>45517</v>
      </c>
      <c r="D327" s="109" t="s">
        <v>16541</v>
      </c>
      <c r="E327" s="602">
        <v>0.5</v>
      </c>
      <c r="F327" s="102" t="s">
        <v>152</v>
      </c>
      <c r="G327" s="102" t="s">
        <v>9221</v>
      </c>
      <c r="H327" s="102" t="s">
        <v>9221</v>
      </c>
      <c r="I327" s="105">
        <f>IF(tblTEC_TDB_Data[[#This Row],[EstDetruite]],E327,0)</f>
        <v>0</v>
      </c>
      <c r="J327" s="106">
        <f>tblTEC_TDB_Data[[#This Row],[H_Saisies]]-tblTEC_TDB_Data[[#This Row],[H_Détruites]]</f>
        <v>0.5</v>
      </c>
      <c r="K327" s="106">
        <f>IF(tblTEC_TDB_Data[[#This Row],[EstFacturable]]="VRAI",(E327-I327),0)</f>
        <v>0.5</v>
      </c>
      <c r="L327" s="105">
        <f t="shared" si="16"/>
        <v>0</v>
      </c>
      <c r="M327" s="105">
        <f t="shared" si="17"/>
        <v>0</v>
      </c>
      <c r="N327" s="107">
        <f>MAX(tblTEC_TDB_Data[[#This Row],[H_Facturables]]-tblTEC_TDB_Data[[#This Row],[H_Facturées]],0)</f>
        <v>0.5</v>
      </c>
      <c r="O327" s="101">
        <f ca="1">ROUND(INT(NOW()-tblTEC_TDB_Data[[#This Row],[Date]]),0)</f>
        <v>23</v>
      </c>
      <c r="P327" s="108">
        <f ca="1">IF(tblTEC_TDB_Data[[#This Row],[Âge]]&lt;=30,N327,0)</f>
        <v>0.5</v>
      </c>
      <c r="Q327" s="108">
        <f ca="1">IF(AND(tblTEC_TDB_Data[[#This Row],[Âge]]&gt;30,tblTEC_TDB_Data[[#This Row],[Âge]]&lt;=60),N327,0)</f>
        <v>0</v>
      </c>
      <c r="R327" s="108">
        <f ca="1">IF(AND(tblTEC_TDB_Data[[#This Row],[Âge]]&gt;60,tblTEC_TDB_Data[[#This Row],[Âge]]&lt;=90),N327,0)</f>
        <v>0</v>
      </c>
      <c r="S327" s="108">
        <f ca="1">IF(tblTEC_TDB_Data[[#This Row],[Âge]]&gt;90,N327,0)</f>
        <v>0</v>
      </c>
    </row>
    <row r="328" spans="1:19" x14ac:dyDescent="0.25">
      <c r="A328" s="104">
        <v>328</v>
      </c>
      <c r="B328" s="104" t="s">
        <v>5</v>
      </c>
      <c r="C328" s="1086">
        <v>45517</v>
      </c>
      <c r="D328" s="109" t="s">
        <v>13727</v>
      </c>
      <c r="E328" s="602">
        <v>0.4</v>
      </c>
      <c r="F328" s="102" t="s">
        <v>152</v>
      </c>
      <c r="G328" s="102" t="s">
        <v>9221</v>
      </c>
      <c r="H328" s="102" t="s">
        <v>9221</v>
      </c>
      <c r="I328" s="105">
        <f>IF(tblTEC_TDB_Data[[#This Row],[EstDetruite]],E328,0)</f>
        <v>0</v>
      </c>
      <c r="J328" s="106">
        <f>tblTEC_TDB_Data[[#This Row],[H_Saisies]]-tblTEC_TDB_Data[[#This Row],[H_Détruites]]</f>
        <v>0.4</v>
      </c>
      <c r="K328" s="106">
        <f>IF(tblTEC_TDB_Data[[#This Row],[EstFacturable]]="VRAI",(E328-I328),0)</f>
        <v>0.4</v>
      </c>
      <c r="L328" s="105">
        <f t="shared" si="16"/>
        <v>0</v>
      </c>
      <c r="M328" s="105">
        <f t="shared" si="17"/>
        <v>0</v>
      </c>
      <c r="N328" s="107">
        <f>MAX(tblTEC_TDB_Data[[#This Row],[H_Facturables]]-tblTEC_TDB_Data[[#This Row],[H_Facturées]],0)</f>
        <v>0.4</v>
      </c>
      <c r="O328" s="101">
        <f ca="1">ROUND(INT(NOW()-tblTEC_TDB_Data[[#This Row],[Date]]),0)</f>
        <v>23</v>
      </c>
      <c r="P328" s="108">
        <f ca="1">IF(tblTEC_TDB_Data[[#This Row],[Âge]]&lt;=30,N328,0)</f>
        <v>0.4</v>
      </c>
      <c r="Q328" s="108">
        <f ca="1">IF(AND(tblTEC_TDB_Data[[#This Row],[Âge]]&gt;30,tblTEC_TDB_Data[[#This Row],[Âge]]&lt;=60),N328,0)</f>
        <v>0</v>
      </c>
      <c r="R328" s="108">
        <f ca="1">IF(AND(tblTEC_TDB_Data[[#This Row],[Âge]]&gt;60,tblTEC_TDB_Data[[#This Row],[Âge]]&lt;=90),N328,0)</f>
        <v>0</v>
      </c>
      <c r="S328" s="108">
        <f ca="1">IF(tblTEC_TDB_Data[[#This Row],[Âge]]&gt;90,N328,0)</f>
        <v>0</v>
      </c>
    </row>
    <row r="329" spans="1:19" x14ac:dyDescent="0.25">
      <c r="A329" s="104">
        <v>329</v>
      </c>
      <c r="B329" s="104" t="s">
        <v>5</v>
      </c>
      <c r="C329" s="1086">
        <v>45517</v>
      </c>
      <c r="D329" s="109" t="s">
        <v>14124</v>
      </c>
      <c r="E329" s="602">
        <v>0.75</v>
      </c>
      <c r="F329" s="102" t="s">
        <v>152</v>
      </c>
      <c r="G329" s="102" t="s">
        <v>9221</v>
      </c>
      <c r="H329" s="102" t="s">
        <v>9221</v>
      </c>
      <c r="I329" s="105">
        <f>IF(tblTEC_TDB_Data[[#This Row],[EstDetruite]],E329,0)</f>
        <v>0</v>
      </c>
      <c r="J329" s="106">
        <f>tblTEC_TDB_Data[[#This Row],[H_Saisies]]-tblTEC_TDB_Data[[#This Row],[H_Détruites]]</f>
        <v>0.75</v>
      </c>
      <c r="K329" s="106">
        <f>IF(tblTEC_TDB_Data[[#This Row],[EstFacturable]]="VRAI",(E329-I329),0)</f>
        <v>0.75</v>
      </c>
      <c r="L329" s="105">
        <f t="shared" si="16"/>
        <v>0</v>
      </c>
      <c r="M329" s="105">
        <f t="shared" si="17"/>
        <v>0</v>
      </c>
      <c r="N329" s="107">
        <f>MAX(tblTEC_TDB_Data[[#This Row],[H_Facturables]]-tblTEC_TDB_Data[[#This Row],[H_Facturées]],0)</f>
        <v>0.75</v>
      </c>
      <c r="O329" s="101">
        <f ca="1">ROUND(INT(NOW()-tblTEC_TDB_Data[[#This Row],[Date]]),0)</f>
        <v>23</v>
      </c>
      <c r="P329" s="108">
        <f ca="1">IF(tblTEC_TDB_Data[[#This Row],[Âge]]&lt;=30,N329,0)</f>
        <v>0.75</v>
      </c>
      <c r="Q329" s="108">
        <f ca="1">IF(AND(tblTEC_TDB_Data[[#This Row],[Âge]]&gt;30,tblTEC_TDB_Data[[#This Row],[Âge]]&lt;=60),N329,0)</f>
        <v>0</v>
      </c>
      <c r="R329" s="108">
        <f ca="1">IF(AND(tblTEC_TDB_Data[[#This Row],[Âge]]&gt;60,tblTEC_TDB_Data[[#This Row],[Âge]]&lt;=90),N329,0)</f>
        <v>0</v>
      </c>
      <c r="S329" s="108">
        <f ca="1">IF(tblTEC_TDB_Data[[#This Row],[Âge]]&gt;90,N329,0)</f>
        <v>0</v>
      </c>
    </row>
    <row r="330" spans="1:19" x14ac:dyDescent="0.25">
      <c r="A330" s="104">
        <v>330</v>
      </c>
      <c r="B330" s="104" t="s">
        <v>5</v>
      </c>
      <c r="C330" s="1086">
        <v>45517</v>
      </c>
      <c r="D330" s="109" t="s">
        <v>17330</v>
      </c>
      <c r="E330" s="602">
        <v>6</v>
      </c>
      <c r="F330" s="102" t="s">
        <v>152</v>
      </c>
      <c r="G330" s="102" t="s">
        <v>9221</v>
      </c>
      <c r="H330" s="102" t="s">
        <v>9221</v>
      </c>
      <c r="I330" s="105">
        <f>IF(tblTEC_TDB_Data[[#This Row],[EstDetruite]],E330,0)</f>
        <v>0</v>
      </c>
      <c r="J330" s="106">
        <f>tblTEC_TDB_Data[[#This Row],[H_Saisies]]-tblTEC_TDB_Data[[#This Row],[H_Détruites]]</f>
        <v>6</v>
      </c>
      <c r="K330" s="106">
        <f>IF(tblTEC_TDB_Data[[#This Row],[EstFacturable]]="VRAI",(E330-I330),0)</f>
        <v>6</v>
      </c>
      <c r="L330" s="105">
        <f t="shared" si="16"/>
        <v>0</v>
      </c>
      <c r="M330" s="105">
        <f t="shared" si="17"/>
        <v>0</v>
      </c>
      <c r="N330" s="107">
        <f>MAX(tblTEC_TDB_Data[[#This Row],[H_Facturables]]-tblTEC_TDB_Data[[#This Row],[H_Facturées]],0)</f>
        <v>6</v>
      </c>
      <c r="O330" s="101">
        <f ca="1">ROUND(INT(NOW()-tblTEC_TDB_Data[[#This Row],[Date]]),0)</f>
        <v>23</v>
      </c>
      <c r="P330" s="108">
        <f ca="1">IF(tblTEC_TDB_Data[[#This Row],[Âge]]&lt;=30,N330,0)</f>
        <v>6</v>
      </c>
      <c r="Q330" s="108">
        <f ca="1">IF(AND(tblTEC_TDB_Data[[#This Row],[Âge]]&gt;30,tblTEC_TDB_Data[[#This Row],[Âge]]&lt;=60),N330,0)</f>
        <v>0</v>
      </c>
      <c r="R330" s="108">
        <f ca="1">IF(AND(tblTEC_TDB_Data[[#This Row],[Âge]]&gt;60,tblTEC_TDB_Data[[#This Row],[Âge]]&lt;=90),N330,0)</f>
        <v>0</v>
      </c>
      <c r="S330" s="108">
        <f ca="1">IF(tblTEC_TDB_Data[[#This Row],[Âge]]&gt;90,N330,0)</f>
        <v>0</v>
      </c>
    </row>
    <row r="331" spans="1:19" x14ac:dyDescent="0.25">
      <c r="A331" s="104">
        <v>331</v>
      </c>
      <c r="B331" s="104" t="s">
        <v>5</v>
      </c>
      <c r="C331" s="1086">
        <v>45517</v>
      </c>
      <c r="D331" s="109" t="s">
        <v>19617</v>
      </c>
      <c r="E331" s="602">
        <v>0.75</v>
      </c>
      <c r="F331" s="102" t="s">
        <v>152</v>
      </c>
      <c r="G331" s="102" t="s">
        <v>9221</v>
      </c>
      <c r="H331" s="102" t="s">
        <v>9221</v>
      </c>
      <c r="I331" s="105">
        <f>IF(tblTEC_TDB_Data[[#This Row],[EstDetruite]],E331,0)</f>
        <v>0</v>
      </c>
      <c r="J331" s="106">
        <f>tblTEC_TDB_Data[[#This Row],[H_Saisies]]-tblTEC_TDB_Data[[#This Row],[H_Détruites]]</f>
        <v>0.75</v>
      </c>
      <c r="K331" s="106">
        <f>IF(tblTEC_TDB_Data[[#This Row],[EstFacturable]]="VRAI",(E331-I331),0)</f>
        <v>0.75</v>
      </c>
      <c r="L331" s="105">
        <f t="shared" si="16"/>
        <v>0</v>
      </c>
      <c r="M331" s="105">
        <f t="shared" si="17"/>
        <v>0</v>
      </c>
      <c r="N331" s="107">
        <f>MAX(tblTEC_TDB_Data[[#This Row],[H_Facturables]]-tblTEC_TDB_Data[[#This Row],[H_Facturées]],0)</f>
        <v>0.75</v>
      </c>
      <c r="O331" s="101">
        <f ca="1">ROUND(INT(NOW()-tblTEC_TDB_Data[[#This Row],[Date]]),0)</f>
        <v>23</v>
      </c>
      <c r="P331" s="108">
        <f ca="1">IF(tblTEC_TDB_Data[[#This Row],[Âge]]&lt;=30,N331,0)</f>
        <v>0.75</v>
      </c>
      <c r="Q331" s="108">
        <f ca="1">IF(AND(tblTEC_TDB_Data[[#This Row],[Âge]]&gt;30,tblTEC_TDB_Data[[#This Row],[Âge]]&lt;=60),N331,0)</f>
        <v>0</v>
      </c>
      <c r="R331" s="108">
        <f ca="1">IF(AND(tblTEC_TDB_Data[[#This Row],[Âge]]&gt;60,tblTEC_TDB_Data[[#This Row],[Âge]]&lt;=90),N331,0)</f>
        <v>0</v>
      </c>
      <c r="S331" s="108">
        <f ca="1">IF(tblTEC_TDB_Data[[#This Row],[Âge]]&gt;90,N331,0)</f>
        <v>0</v>
      </c>
    </row>
    <row r="332" spans="1:19" x14ac:dyDescent="0.25">
      <c r="A332" s="104">
        <v>332</v>
      </c>
      <c r="B332" s="104" t="s">
        <v>5</v>
      </c>
      <c r="C332" s="1086">
        <v>45517</v>
      </c>
      <c r="D332" s="109" t="s">
        <v>14129</v>
      </c>
      <c r="E332" s="602">
        <v>0.5</v>
      </c>
      <c r="F332" s="102" t="s">
        <v>152</v>
      </c>
      <c r="G332" s="102" t="s">
        <v>152</v>
      </c>
      <c r="H332" s="102" t="s">
        <v>9221</v>
      </c>
      <c r="I332" s="105">
        <f>IF(tblTEC_TDB_Data[[#This Row],[EstDetruite]],E332,0)</f>
        <v>0</v>
      </c>
      <c r="J332" s="106">
        <f>tblTEC_TDB_Data[[#This Row],[H_Saisies]]-tblTEC_TDB_Data[[#This Row],[H_Détruites]]</f>
        <v>0.5</v>
      </c>
      <c r="K332" s="106">
        <f>IF(tblTEC_TDB_Data[[#This Row],[EstFacturable]]="VRAI",(E332-I332),0)</f>
        <v>0.5</v>
      </c>
      <c r="L332" s="105">
        <f t="shared" si="16"/>
        <v>0</v>
      </c>
      <c r="M332" s="105">
        <f t="shared" si="17"/>
        <v>0.5</v>
      </c>
      <c r="N332" s="107">
        <f>MAX(tblTEC_TDB_Data[[#This Row],[H_Facturables]]-tblTEC_TDB_Data[[#This Row],[H_Facturées]],0)</f>
        <v>0</v>
      </c>
      <c r="O332" s="101">
        <f ca="1">ROUND(INT(NOW()-tblTEC_TDB_Data[[#This Row],[Date]]),0)</f>
        <v>23</v>
      </c>
      <c r="P332" s="108">
        <f ca="1">IF(tblTEC_TDB_Data[[#This Row],[Âge]]&lt;=30,N332,0)</f>
        <v>0</v>
      </c>
      <c r="Q332" s="108">
        <f ca="1">IF(AND(tblTEC_TDB_Data[[#This Row],[Âge]]&gt;30,tblTEC_TDB_Data[[#This Row],[Âge]]&lt;=60),N332,0)</f>
        <v>0</v>
      </c>
      <c r="R332" s="108">
        <f ca="1">IF(AND(tblTEC_TDB_Data[[#This Row],[Âge]]&gt;60,tblTEC_TDB_Data[[#This Row],[Âge]]&lt;=90),N332,0)</f>
        <v>0</v>
      </c>
      <c r="S332" s="108">
        <f ca="1">IF(tblTEC_TDB_Data[[#This Row],[Âge]]&gt;90,N332,0)</f>
        <v>0</v>
      </c>
    </row>
    <row r="333" spans="1:19" x14ac:dyDescent="0.25">
      <c r="A333" s="104">
        <v>333</v>
      </c>
      <c r="B333" s="104" t="s">
        <v>5</v>
      </c>
      <c r="C333" s="1086">
        <v>45517</v>
      </c>
      <c r="D333" s="109" t="s">
        <v>18497</v>
      </c>
      <c r="E333" s="602">
        <v>4</v>
      </c>
      <c r="F333" s="102" t="s">
        <v>152</v>
      </c>
      <c r="G333" s="102" t="s">
        <v>9221</v>
      </c>
      <c r="H333" s="102" t="s">
        <v>9221</v>
      </c>
      <c r="I333" s="105">
        <f>IF(tblTEC_TDB_Data[[#This Row],[EstDetruite]],E333,0)</f>
        <v>0</v>
      </c>
      <c r="J333" s="106">
        <f>tblTEC_TDB_Data[[#This Row],[H_Saisies]]-tblTEC_TDB_Data[[#This Row],[H_Détruites]]</f>
        <v>4</v>
      </c>
      <c r="K333" s="106">
        <f>IF(tblTEC_TDB_Data[[#This Row],[EstFacturable]]="VRAI",(E333-I333),0)</f>
        <v>4</v>
      </c>
      <c r="L333" s="105">
        <f t="shared" si="16"/>
        <v>0</v>
      </c>
      <c r="M333" s="105">
        <f t="shared" si="17"/>
        <v>0</v>
      </c>
      <c r="N333" s="107">
        <f>MAX(tblTEC_TDB_Data[[#This Row],[H_Facturables]]-tblTEC_TDB_Data[[#This Row],[H_Facturées]],0)</f>
        <v>4</v>
      </c>
      <c r="O333" s="101">
        <f ca="1">ROUND(INT(NOW()-tblTEC_TDB_Data[[#This Row],[Date]]),0)</f>
        <v>23</v>
      </c>
      <c r="P333" s="108">
        <f ca="1">IF(tblTEC_TDB_Data[[#This Row],[Âge]]&lt;=30,N333,0)</f>
        <v>4</v>
      </c>
      <c r="Q333" s="108">
        <f ca="1">IF(AND(tblTEC_TDB_Data[[#This Row],[Âge]]&gt;30,tblTEC_TDB_Data[[#This Row],[Âge]]&lt;=60),N333,0)</f>
        <v>0</v>
      </c>
      <c r="R333" s="108">
        <f ca="1">IF(AND(tblTEC_TDB_Data[[#This Row],[Âge]]&gt;60,tblTEC_TDB_Data[[#This Row],[Âge]]&lt;=90),N333,0)</f>
        <v>0</v>
      </c>
      <c r="S333" s="108">
        <f ca="1">IF(tblTEC_TDB_Data[[#This Row],[Âge]]&gt;90,N333,0)</f>
        <v>0</v>
      </c>
    </row>
    <row r="334" spans="1:19" x14ac:dyDescent="0.25">
      <c r="A334" s="104">
        <v>334</v>
      </c>
      <c r="B334" s="104" t="s">
        <v>5</v>
      </c>
      <c r="C334" s="1086">
        <v>45517</v>
      </c>
      <c r="D334" s="109" t="s">
        <v>19831</v>
      </c>
      <c r="E334" s="602">
        <v>0.4</v>
      </c>
      <c r="F334" s="102" t="s">
        <v>152</v>
      </c>
      <c r="G334" s="102" t="s">
        <v>9221</v>
      </c>
      <c r="H334" s="102" t="s">
        <v>9221</v>
      </c>
      <c r="I334" s="105">
        <f>IF(tblTEC_TDB_Data[[#This Row],[EstDetruite]],E334,0)</f>
        <v>0</v>
      </c>
      <c r="J334" s="106">
        <f>tblTEC_TDB_Data[[#This Row],[H_Saisies]]-tblTEC_TDB_Data[[#This Row],[H_Détruites]]</f>
        <v>0.4</v>
      </c>
      <c r="K334" s="106">
        <f>IF(tblTEC_TDB_Data[[#This Row],[EstFacturable]]="VRAI",(E334-I334),0)</f>
        <v>0.4</v>
      </c>
      <c r="L334" s="105">
        <f t="shared" si="16"/>
        <v>0</v>
      </c>
      <c r="M334" s="105">
        <f t="shared" si="17"/>
        <v>0</v>
      </c>
      <c r="N334" s="107">
        <f>MAX(tblTEC_TDB_Data[[#This Row],[H_Facturables]]-tblTEC_TDB_Data[[#This Row],[H_Facturées]],0)</f>
        <v>0.4</v>
      </c>
      <c r="O334" s="101">
        <f ca="1">ROUND(INT(NOW()-tblTEC_TDB_Data[[#This Row],[Date]]),0)</f>
        <v>23</v>
      </c>
      <c r="P334" s="108">
        <f ca="1">IF(tblTEC_TDB_Data[[#This Row],[Âge]]&lt;=30,N334,0)</f>
        <v>0.4</v>
      </c>
      <c r="Q334" s="108">
        <f ca="1">IF(AND(tblTEC_TDB_Data[[#This Row],[Âge]]&gt;30,tblTEC_TDB_Data[[#This Row],[Âge]]&lt;=60),N334,0)</f>
        <v>0</v>
      </c>
      <c r="R334" s="108">
        <f ca="1">IF(AND(tblTEC_TDB_Data[[#This Row],[Âge]]&gt;60,tblTEC_TDB_Data[[#This Row],[Âge]]&lt;=90),N334,0)</f>
        <v>0</v>
      </c>
      <c r="S334" s="108">
        <f ca="1">IF(tblTEC_TDB_Data[[#This Row],[Âge]]&gt;90,N334,0)</f>
        <v>0</v>
      </c>
    </row>
    <row r="335" spans="1:19" x14ac:dyDescent="0.25">
      <c r="A335" s="104">
        <v>335</v>
      </c>
      <c r="B335" s="104" t="s">
        <v>5</v>
      </c>
      <c r="C335" s="1086">
        <v>45517</v>
      </c>
      <c r="D335" s="109" t="s">
        <v>19387</v>
      </c>
      <c r="E335" s="602">
        <v>0.4</v>
      </c>
      <c r="F335" s="102" t="s">
        <v>152</v>
      </c>
      <c r="G335" s="102" t="s">
        <v>9221</v>
      </c>
      <c r="H335" s="102" t="s">
        <v>152</v>
      </c>
      <c r="I335" s="105">
        <f>IF(tblTEC_TDB_Data[[#This Row],[EstDetruite]],E335,0)</f>
        <v>0.4</v>
      </c>
      <c r="J335" s="106">
        <f>tblTEC_TDB_Data[[#This Row],[H_Saisies]]-tblTEC_TDB_Data[[#This Row],[H_Détruites]]</f>
        <v>0</v>
      </c>
      <c r="K335" s="106">
        <f>IF(tblTEC_TDB_Data[[#This Row],[EstFacturable]]="VRAI",(E335-I335),0)</f>
        <v>0</v>
      </c>
      <c r="L335" s="105">
        <f t="shared" si="16"/>
        <v>0</v>
      </c>
      <c r="M335" s="105">
        <f t="shared" si="17"/>
        <v>0</v>
      </c>
      <c r="N335" s="107">
        <f>MAX(tblTEC_TDB_Data[[#This Row],[H_Facturables]]-tblTEC_TDB_Data[[#This Row],[H_Facturées]],0)</f>
        <v>0</v>
      </c>
      <c r="O335" s="101">
        <f ca="1">ROUND(INT(NOW()-tblTEC_TDB_Data[[#This Row],[Date]]),0)</f>
        <v>23</v>
      </c>
      <c r="P335" s="108">
        <f ca="1">IF(tblTEC_TDB_Data[[#This Row],[Âge]]&lt;=30,N335,0)</f>
        <v>0</v>
      </c>
      <c r="Q335" s="108">
        <f ca="1">IF(AND(tblTEC_TDB_Data[[#This Row],[Âge]]&gt;30,tblTEC_TDB_Data[[#This Row],[Âge]]&lt;=60),N335,0)</f>
        <v>0</v>
      </c>
      <c r="R335" s="108">
        <f ca="1">IF(AND(tblTEC_TDB_Data[[#This Row],[Âge]]&gt;60,tblTEC_TDB_Data[[#This Row],[Âge]]&lt;=90),N335,0)</f>
        <v>0</v>
      </c>
      <c r="S335" s="108">
        <f ca="1">IF(tblTEC_TDB_Data[[#This Row],[Âge]]&gt;90,N335,0)</f>
        <v>0</v>
      </c>
    </row>
    <row r="336" spans="1:19" x14ac:dyDescent="0.25">
      <c r="A336" s="104">
        <v>336</v>
      </c>
      <c r="B336" s="104" t="s">
        <v>5</v>
      </c>
      <c r="C336" s="1086">
        <v>45517</v>
      </c>
      <c r="D336" s="109" t="s">
        <v>19818</v>
      </c>
      <c r="E336" s="602">
        <v>0.4</v>
      </c>
      <c r="F336" s="102" t="s">
        <v>152</v>
      </c>
      <c r="G336" s="102" t="s">
        <v>9221</v>
      </c>
      <c r="H336" s="102" t="s">
        <v>9221</v>
      </c>
      <c r="I336" s="105">
        <f>IF(tblTEC_TDB_Data[[#This Row],[EstDetruite]],E336,0)</f>
        <v>0</v>
      </c>
      <c r="J336" s="106">
        <f>tblTEC_TDB_Data[[#This Row],[H_Saisies]]-tblTEC_TDB_Data[[#This Row],[H_Détruites]]</f>
        <v>0.4</v>
      </c>
      <c r="K336" s="106">
        <f>IF(tblTEC_TDB_Data[[#This Row],[EstFacturable]]="VRAI",(E336-I336),0)</f>
        <v>0.4</v>
      </c>
      <c r="L336" s="105">
        <f t="shared" si="16"/>
        <v>0</v>
      </c>
      <c r="M336" s="105">
        <f t="shared" si="17"/>
        <v>0</v>
      </c>
      <c r="N336" s="107">
        <f>MAX(tblTEC_TDB_Data[[#This Row],[H_Facturables]]-tblTEC_TDB_Data[[#This Row],[H_Facturées]],0)</f>
        <v>0.4</v>
      </c>
      <c r="O336" s="101">
        <f ca="1">ROUND(INT(NOW()-tblTEC_TDB_Data[[#This Row],[Date]]),0)</f>
        <v>23</v>
      </c>
      <c r="P336" s="108">
        <f ca="1">IF(tblTEC_TDB_Data[[#This Row],[Âge]]&lt;=30,N336,0)</f>
        <v>0.4</v>
      </c>
      <c r="Q336" s="108">
        <f ca="1">IF(AND(tblTEC_TDB_Data[[#This Row],[Âge]]&gt;30,tblTEC_TDB_Data[[#This Row],[Âge]]&lt;=60),N336,0)</f>
        <v>0</v>
      </c>
      <c r="R336" s="108">
        <f ca="1">IF(AND(tblTEC_TDB_Data[[#This Row],[Âge]]&gt;60,tblTEC_TDB_Data[[#This Row],[Âge]]&lt;=90),N336,0)</f>
        <v>0</v>
      </c>
      <c r="S336" s="108">
        <f ca="1">IF(tblTEC_TDB_Data[[#This Row],[Âge]]&gt;90,N336,0)</f>
        <v>0</v>
      </c>
    </row>
    <row r="337" spans="1:19" x14ac:dyDescent="0.25">
      <c r="A337" s="104">
        <v>337</v>
      </c>
      <c r="B337" s="104" t="s">
        <v>5</v>
      </c>
      <c r="C337" s="1086">
        <v>45517</v>
      </c>
      <c r="D337" s="109" t="s">
        <v>17563</v>
      </c>
      <c r="E337" s="602">
        <v>0.5</v>
      </c>
      <c r="F337" s="102" t="s">
        <v>152</v>
      </c>
      <c r="G337" s="102" t="s">
        <v>9221</v>
      </c>
      <c r="H337" s="102" t="s">
        <v>9221</v>
      </c>
      <c r="I337" s="105">
        <f>IF(tblTEC_TDB_Data[[#This Row],[EstDetruite]],E337,0)</f>
        <v>0</v>
      </c>
      <c r="J337" s="106">
        <f>tblTEC_TDB_Data[[#This Row],[H_Saisies]]-tblTEC_TDB_Data[[#This Row],[H_Détruites]]</f>
        <v>0.5</v>
      </c>
      <c r="K337" s="106">
        <f>IF(tblTEC_TDB_Data[[#This Row],[EstFacturable]]="VRAI",(E337-I337),0)</f>
        <v>0.5</v>
      </c>
      <c r="L337" s="105">
        <f t="shared" si="16"/>
        <v>0</v>
      </c>
      <c r="M337" s="105">
        <f t="shared" si="17"/>
        <v>0</v>
      </c>
      <c r="N337" s="107">
        <f>MAX(tblTEC_TDB_Data[[#This Row],[H_Facturables]]-tblTEC_TDB_Data[[#This Row],[H_Facturées]],0)</f>
        <v>0.5</v>
      </c>
      <c r="O337" s="101">
        <f ca="1">ROUND(INT(NOW()-tblTEC_TDB_Data[[#This Row],[Date]]),0)</f>
        <v>23</v>
      </c>
      <c r="P337" s="108">
        <f ca="1">IF(tblTEC_TDB_Data[[#This Row],[Âge]]&lt;=30,N337,0)</f>
        <v>0.5</v>
      </c>
      <c r="Q337" s="108">
        <f ca="1">IF(AND(tblTEC_TDB_Data[[#This Row],[Âge]]&gt;30,tblTEC_TDB_Data[[#This Row],[Âge]]&lt;=60),N337,0)</f>
        <v>0</v>
      </c>
      <c r="R337" s="108">
        <f ca="1">IF(AND(tblTEC_TDB_Data[[#This Row],[Âge]]&gt;60,tblTEC_TDB_Data[[#This Row],[Âge]]&lt;=90),N337,0)</f>
        <v>0</v>
      </c>
      <c r="S337" s="108">
        <f ca="1">IF(tblTEC_TDB_Data[[#This Row],[Âge]]&gt;90,N337,0)</f>
        <v>0</v>
      </c>
    </row>
    <row r="338" spans="1:19" x14ac:dyDescent="0.25">
      <c r="A338" s="104">
        <v>338</v>
      </c>
      <c r="B338" s="104" t="s">
        <v>5</v>
      </c>
      <c r="C338" s="1086">
        <v>45517</v>
      </c>
      <c r="D338" s="109" t="s">
        <v>14040</v>
      </c>
      <c r="E338" s="602">
        <v>0.4</v>
      </c>
      <c r="F338" s="102" t="s">
        <v>152</v>
      </c>
      <c r="G338" s="102" t="s">
        <v>9221</v>
      </c>
      <c r="H338" s="102" t="s">
        <v>9221</v>
      </c>
      <c r="I338" s="105">
        <f>IF(tblTEC_TDB_Data[[#This Row],[EstDetruite]],E338,0)</f>
        <v>0</v>
      </c>
      <c r="J338" s="106">
        <f>tblTEC_TDB_Data[[#This Row],[H_Saisies]]-tblTEC_TDB_Data[[#This Row],[H_Détruites]]</f>
        <v>0.4</v>
      </c>
      <c r="K338" s="106">
        <f>IF(tblTEC_TDB_Data[[#This Row],[EstFacturable]]="VRAI",(E338-I338),0)</f>
        <v>0.4</v>
      </c>
      <c r="L338" s="105">
        <f t="shared" si="16"/>
        <v>0</v>
      </c>
      <c r="M338" s="105">
        <f t="shared" si="17"/>
        <v>0</v>
      </c>
      <c r="N338" s="107">
        <f>MAX(tblTEC_TDB_Data[[#This Row],[H_Facturables]]-tblTEC_TDB_Data[[#This Row],[H_Facturées]],0)</f>
        <v>0.4</v>
      </c>
      <c r="O338" s="101">
        <f ca="1">ROUND(INT(NOW()-tblTEC_TDB_Data[[#This Row],[Date]]),0)</f>
        <v>23</v>
      </c>
      <c r="P338" s="108">
        <f ca="1">IF(tblTEC_TDB_Data[[#This Row],[Âge]]&lt;=30,N338,0)</f>
        <v>0.4</v>
      </c>
      <c r="Q338" s="108">
        <f ca="1">IF(AND(tblTEC_TDB_Data[[#This Row],[Âge]]&gt;30,tblTEC_TDB_Data[[#This Row],[Âge]]&lt;=60),N338,0)</f>
        <v>0</v>
      </c>
      <c r="R338" s="108">
        <f ca="1">IF(AND(tblTEC_TDB_Data[[#This Row],[Âge]]&gt;60,tblTEC_TDB_Data[[#This Row],[Âge]]&lt;=90),N338,0)</f>
        <v>0</v>
      </c>
      <c r="S338" s="108">
        <f ca="1">IF(tblTEC_TDB_Data[[#This Row],[Âge]]&gt;90,N338,0)</f>
        <v>0</v>
      </c>
    </row>
    <row r="339" spans="1:19" x14ac:dyDescent="0.25">
      <c r="A339" s="104">
        <v>339</v>
      </c>
      <c r="B339" s="104" t="s">
        <v>5</v>
      </c>
      <c r="C339" s="1086">
        <v>45517</v>
      </c>
      <c r="D339" s="109" t="s">
        <v>15595</v>
      </c>
      <c r="E339" s="602">
        <v>0.5</v>
      </c>
      <c r="F339" s="102" t="s">
        <v>152</v>
      </c>
      <c r="G339" s="102" t="s">
        <v>9221</v>
      </c>
      <c r="H339" s="102" t="s">
        <v>9221</v>
      </c>
      <c r="I339" s="105">
        <f>IF(tblTEC_TDB_Data[[#This Row],[EstDetruite]],E339,0)</f>
        <v>0</v>
      </c>
      <c r="J339" s="106">
        <f>tblTEC_TDB_Data[[#This Row],[H_Saisies]]-tblTEC_TDB_Data[[#This Row],[H_Détruites]]</f>
        <v>0.5</v>
      </c>
      <c r="K339" s="106">
        <f>IF(tblTEC_TDB_Data[[#This Row],[EstFacturable]]="VRAI",(E339-I339),0)</f>
        <v>0.5</v>
      </c>
      <c r="L339" s="105">
        <f t="shared" si="16"/>
        <v>0</v>
      </c>
      <c r="M339" s="105">
        <f t="shared" si="17"/>
        <v>0</v>
      </c>
      <c r="N339" s="107">
        <f>MAX(tblTEC_TDB_Data[[#This Row],[H_Facturables]]-tblTEC_TDB_Data[[#This Row],[H_Facturées]],0)</f>
        <v>0.5</v>
      </c>
      <c r="O339" s="101">
        <f ca="1">ROUND(INT(NOW()-tblTEC_TDB_Data[[#This Row],[Date]]),0)</f>
        <v>23</v>
      </c>
      <c r="P339" s="108">
        <f ca="1">IF(tblTEC_TDB_Data[[#This Row],[Âge]]&lt;=30,N339,0)</f>
        <v>0.5</v>
      </c>
      <c r="Q339" s="108">
        <f ca="1">IF(AND(tblTEC_TDB_Data[[#This Row],[Âge]]&gt;30,tblTEC_TDB_Data[[#This Row],[Âge]]&lt;=60),N339,0)</f>
        <v>0</v>
      </c>
      <c r="R339" s="108">
        <f ca="1">IF(AND(tblTEC_TDB_Data[[#This Row],[Âge]]&gt;60,tblTEC_TDB_Data[[#This Row],[Âge]]&lt;=90),N339,0)</f>
        <v>0</v>
      </c>
      <c r="S339" s="108">
        <f ca="1">IF(tblTEC_TDB_Data[[#This Row],[Âge]]&gt;90,N339,0)</f>
        <v>0</v>
      </c>
    </row>
    <row r="340" spans="1:19" x14ac:dyDescent="0.25">
      <c r="A340" s="104">
        <v>340</v>
      </c>
      <c r="B340" s="104" t="s">
        <v>5</v>
      </c>
      <c r="C340" s="1086">
        <v>45517</v>
      </c>
      <c r="D340" s="109" t="s">
        <v>16908</v>
      </c>
      <c r="E340" s="602">
        <v>0.75</v>
      </c>
      <c r="F340" s="102" t="s">
        <v>152</v>
      </c>
      <c r="G340" s="102" t="s">
        <v>9221</v>
      </c>
      <c r="H340" s="102" t="s">
        <v>9221</v>
      </c>
      <c r="I340" s="105">
        <f>IF(tblTEC_TDB_Data[[#This Row],[EstDetruite]],E340,0)</f>
        <v>0</v>
      </c>
      <c r="J340" s="106">
        <f>tblTEC_TDB_Data[[#This Row],[H_Saisies]]-tblTEC_TDB_Data[[#This Row],[H_Détruites]]</f>
        <v>0.75</v>
      </c>
      <c r="K340" s="106">
        <f>IF(tblTEC_TDB_Data[[#This Row],[EstFacturable]]="VRAI",(E340-I340),0)</f>
        <v>0.75</v>
      </c>
      <c r="L340" s="105">
        <f t="shared" si="16"/>
        <v>0</v>
      </c>
      <c r="M340" s="105">
        <f t="shared" si="17"/>
        <v>0</v>
      </c>
      <c r="N340" s="107">
        <f>MAX(tblTEC_TDB_Data[[#This Row],[H_Facturables]]-tblTEC_TDB_Data[[#This Row],[H_Facturées]],0)</f>
        <v>0.75</v>
      </c>
      <c r="O340" s="101">
        <f ca="1">ROUND(INT(NOW()-tblTEC_TDB_Data[[#This Row],[Date]]),0)</f>
        <v>23</v>
      </c>
      <c r="P340" s="108">
        <f ca="1">IF(tblTEC_TDB_Data[[#This Row],[Âge]]&lt;=30,N340,0)</f>
        <v>0.75</v>
      </c>
      <c r="Q340" s="108">
        <f ca="1">IF(AND(tblTEC_TDB_Data[[#This Row],[Âge]]&gt;30,tblTEC_TDB_Data[[#This Row],[Âge]]&lt;=60),N340,0)</f>
        <v>0</v>
      </c>
      <c r="R340" s="108">
        <f ca="1">IF(AND(tblTEC_TDB_Data[[#This Row],[Âge]]&gt;60,tblTEC_TDB_Data[[#This Row],[Âge]]&lt;=90),N340,0)</f>
        <v>0</v>
      </c>
      <c r="S340" s="108">
        <f ca="1">IF(tblTEC_TDB_Data[[#This Row],[Âge]]&gt;90,N340,0)</f>
        <v>0</v>
      </c>
    </row>
    <row r="341" spans="1:19" x14ac:dyDescent="0.25">
      <c r="A341" s="104">
        <v>341</v>
      </c>
      <c r="B341" s="104" t="s">
        <v>5</v>
      </c>
      <c r="C341" s="1086">
        <v>45517</v>
      </c>
      <c r="D341" s="109" t="s">
        <v>13848</v>
      </c>
      <c r="E341" s="602">
        <v>0.5</v>
      </c>
      <c r="F341" s="102" t="s">
        <v>152</v>
      </c>
      <c r="G341" s="102" t="s">
        <v>9221</v>
      </c>
      <c r="H341" s="102" t="s">
        <v>9221</v>
      </c>
      <c r="I341" s="105">
        <f>IF(tblTEC_TDB_Data[[#This Row],[EstDetruite]],E341,0)</f>
        <v>0</v>
      </c>
      <c r="J341" s="106">
        <f>tblTEC_TDB_Data[[#This Row],[H_Saisies]]-tblTEC_TDB_Data[[#This Row],[H_Détruites]]</f>
        <v>0.5</v>
      </c>
      <c r="K341" s="106">
        <f>IF(tblTEC_TDB_Data[[#This Row],[EstFacturable]]="VRAI",(E341-I341),0)</f>
        <v>0.5</v>
      </c>
      <c r="L341" s="105">
        <f t="shared" si="16"/>
        <v>0</v>
      </c>
      <c r="M341" s="105">
        <f t="shared" si="17"/>
        <v>0</v>
      </c>
      <c r="N341" s="107">
        <f>MAX(tblTEC_TDB_Data[[#This Row],[H_Facturables]]-tblTEC_TDB_Data[[#This Row],[H_Facturées]],0)</f>
        <v>0.5</v>
      </c>
      <c r="O341" s="101">
        <f ca="1">ROUND(INT(NOW()-tblTEC_TDB_Data[[#This Row],[Date]]),0)</f>
        <v>23</v>
      </c>
      <c r="P341" s="108">
        <f ca="1">IF(tblTEC_TDB_Data[[#This Row],[Âge]]&lt;=30,N341,0)</f>
        <v>0.5</v>
      </c>
      <c r="Q341" s="108">
        <f ca="1">IF(AND(tblTEC_TDB_Data[[#This Row],[Âge]]&gt;30,tblTEC_TDB_Data[[#This Row],[Âge]]&lt;=60),N341,0)</f>
        <v>0</v>
      </c>
      <c r="R341" s="108">
        <f ca="1">IF(AND(tblTEC_TDB_Data[[#This Row],[Âge]]&gt;60,tblTEC_TDB_Data[[#This Row],[Âge]]&lt;=90),N341,0)</f>
        <v>0</v>
      </c>
      <c r="S341" s="108">
        <f ca="1">IF(tblTEC_TDB_Data[[#This Row],[Âge]]&gt;90,N341,0)</f>
        <v>0</v>
      </c>
    </row>
    <row r="342" spans="1:19" x14ac:dyDescent="0.25">
      <c r="A342" s="104">
        <v>342</v>
      </c>
      <c r="B342" s="104" t="s">
        <v>5</v>
      </c>
      <c r="C342" s="1086">
        <v>45517</v>
      </c>
      <c r="D342" s="109" t="s">
        <v>19705</v>
      </c>
      <c r="E342" s="602">
        <v>2.5</v>
      </c>
      <c r="F342" s="102" t="s">
        <v>152</v>
      </c>
      <c r="G342" s="102" t="s">
        <v>9221</v>
      </c>
      <c r="H342" s="102" t="s">
        <v>9221</v>
      </c>
      <c r="I342" s="105">
        <f>IF(tblTEC_TDB_Data[[#This Row],[EstDetruite]],E342,0)</f>
        <v>0</v>
      </c>
      <c r="J342" s="106">
        <f>tblTEC_TDB_Data[[#This Row],[H_Saisies]]-tblTEC_TDB_Data[[#This Row],[H_Détruites]]</f>
        <v>2.5</v>
      </c>
      <c r="K342" s="106">
        <f>IF(tblTEC_TDB_Data[[#This Row],[EstFacturable]]="VRAI",(E342-I342),0)</f>
        <v>2.5</v>
      </c>
      <c r="L342" s="105">
        <f t="shared" si="16"/>
        <v>0</v>
      </c>
      <c r="M342" s="105">
        <f t="shared" si="17"/>
        <v>0</v>
      </c>
      <c r="N342" s="107">
        <f>MAX(tblTEC_TDB_Data[[#This Row],[H_Facturables]]-tblTEC_TDB_Data[[#This Row],[H_Facturées]],0)</f>
        <v>2.5</v>
      </c>
      <c r="O342" s="101">
        <f ca="1">ROUND(INT(NOW()-tblTEC_TDB_Data[[#This Row],[Date]]),0)</f>
        <v>23</v>
      </c>
      <c r="P342" s="108">
        <f ca="1">IF(tblTEC_TDB_Data[[#This Row],[Âge]]&lt;=30,N342,0)</f>
        <v>2.5</v>
      </c>
      <c r="Q342" s="108">
        <f ca="1">IF(AND(tblTEC_TDB_Data[[#This Row],[Âge]]&gt;30,tblTEC_TDB_Data[[#This Row],[Âge]]&lt;=60),N342,0)</f>
        <v>0</v>
      </c>
      <c r="R342" s="108">
        <f ca="1">IF(AND(tblTEC_TDB_Data[[#This Row],[Âge]]&gt;60,tblTEC_TDB_Data[[#This Row],[Âge]]&lt;=90),N342,0)</f>
        <v>0</v>
      </c>
      <c r="S342" s="108">
        <f ca="1">IF(tblTEC_TDB_Data[[#This Row],[Âge]]&gt;90,N342,0)</f>
        <v>0</v>
      </c>
    </row>
    <row r="343" spans="1:19" x14ac:dyDescent="0.25">
      <c r="A343" s="104">
        <v>343</v>
      </c>
      <c r="B343" s="104" t="s">
        <v>11640</v>
      </c>
      <c r="C343" s="1086">
        <v>45509</v>
      </c>
      <c r="D343" s="109" t="s">
        <v>15787</v>
      </c>
      <c r="E343" s="602">
        <v>1.25</v>
      </c>
      <c r="F343" s="102" t="s">
        <v>152</v>
      </c>
      <c r="G343" s="102" t="s">
        <v>152</v>
      </c>
      <c r="H343" s="102" t="s">
        <v>9221</v>
      </c>
      <c r="I343" s="105">
        <f>IF(tblTEC_TDB_Data[[#This Row],[EstDetruite]],E343,0)</f>
        <v>0</v>
      </c>
      <c r="J343" s="106">
        <f>tblTEC_TDB_Data[[#This Row],[H_Saisies]]-tblTEC_TDB_Data[[#This Row],[H_Détruites]]</f>
        <v>1.25</v>
      </c>
      <c r="K343" s="106">
        <f>IF(tblTEC_TDB_Data[[#This Row],[EstFacturable]]="VRAI",(E343-I343),0)</f>
        <v>1.25</v>
      </c>
      <c r="L343" s="105">
        <f t="shared" si="16"/>
        <v>0</v>
      </c>
      <c r="M343" s="105">
        <f t="shared" si="17"/>
        <v>1.25</v>
      </c>
      <c r="N343" s="107">
        <f>MAX(tblTEC_TDB_Data[[#This Row],[H_Facturables]]-tblTEC_TDB_Data[[#This Row],[H_Facturées]],0)</f>
        <v>0</v>
      </c>
      <c r="O343" s="101">
        <f ca="1">ROUND(INT(NOW()-tblTEC_TDB_Data[[#This Row],[Date]]),0)</f>
        <v>31</v>
      </c>
      <c r="P343" s="108">
        <f ca="1">IF(tblTEC_TDB_Data[[#This Row],[Âge]]&lt;=30,N343,0)</f>
        <v>0</v>
      </c>
      <c r="Q343" s="108">
        <f ca="1">IF(AND(tblTEC_TDB_Data[[#This Row],[Âge]]&gt;30,tblTEC_TDB_Data[[#This Row],[Âge]]&lt;=60),N343,0)</f>
        <v>0</v>
      </c>
      <c r="R343" s="108">
        <f ca="1">IF(AND(tblTEC_TDB_Data[[#This Row],[Âge]]&gt;60,tblTEC_TDB_Data[[#This Row],[Âge]]&lt;=90),N343,0)</f>
        <v>0</v>
      </c>
      <c r="S343" s="108">
        <f ca="1">IF(tblTEC_TDB_Data[[#This Row],[Âge]]&gt;90,N343,0)</f>
        <v>0</v>
      </c>
    </row>
    <row r="344" spans="1:19" x14ac:dyDescent="0.25">
      <c r="A344" s="104">
        <v>344</v>
      </c>
      <c r="B344" s="104" t="s">
        <v>11640</v>
      </c>
      <c r="C344" s="1086">
        <v>45509</v>
      </c>
      <c r="D344" s="109" t="s">
        <v>15714</v>
      </c>
      <c r="E344" s="602">
        <v>0.5</v>
      </c>
      <c r="F344" s="102" t="s">
        <v>152</v>
      </c>
      <c r="G344" s="102" t="s">
        <v>9221</v>
      </c>
      <c r="H344" s="102" t="s">
        <v>9221</v>
      </c>
      <c r="I344" s="105">
        <f>IF(tblTEC_TDB_Data[[#This Row],[EstDetruite]],E344,0)</f>
        <v>0</v>
      </c>
      <c r="J344" s="106">
        <f>tblTEC_TDB_Data[[#This Row],[H_Saisies]]-tblTEC_TDB_Data[[#This Row],[H_Détruites]]</f>
        <v>0.5</v>
      </c>
      <c r="K344" s="106">
        <f>IF(tblTEC_TDB_Data[[#This Row],[EstFacturable]]="VRAI",(E344-I344),0)</f>
        <v>0.5</v>
      </c>
      <c r="L344" s="105">
        <f t="shared" si="16"/>
        <v>0</v>
      </c>
      <c r="M344" s="105">
        <f t="shared" si="17"/>
        <v>0</v>
      </c>
      <c r="N344" s="107">
        <f>MAX(tblTEC_TDB_Data[[#This Row],[H_Facturables]]-tblTEC_TDB_Data[[#This Row],[H_Facturées]],0)</f>
        <v>0.5</v>
      </c>
      <c r="O344" s="101">
        <f ca="1">ROUND(INT(NOW()-tblTEC_TDB_Data[[#This Row],[Date]]),0)</f>
        <v>31</v>
      </c>
      <c r="P344" s="108">
        <f ca="1">IF(tblTEC_TDB_Data[[#This Row],[Âge]]&lt;=30,N344,0)</f>
        <v>0</v>
      </c>
      <c r="Q344" s="108">
        <f ca="1">IF(AND(tblTEC_TDB_Data[[#This Row],[Âge]]&gt;30,tblTEC_TDB_Data[[#This Row],[Âge]]&lt;=60),N344,0)</f>
        <v>0.5</v>
      </c>
      <c r="R344" s="108">
        <f ca="1">IF(AND(tblTEC_TDB_Data[[#This Row],[Âge]]&gt;60,tblTEC_TDB_Data[[#This Row],[Âge]]&lt;=90),N344,0)</f>
        <v>0</v>
      </c>
      <c r="S344" s="108">
        <f ca="1">IF(tblTEC_TDB_Data[[#This Row],[Âge]]&gt;90,N344,0)</f>
        <v>0</v>
      </c>
    </row>
    <row r="345" spans="1:19" x14ac:dyDescent="0.25">
      <c r="A345" s="104">
        <v>345</v>
      </c>
      <c r="B345" s="104" t="s">
        <v>11640</v>
      </c>
      <c r="C345" s="1086">
        <v>45510</v>
      </c>
      <c r="D345" s="109" t="s">
        <v>15787</v>
      </c>
      <c r="E345" s="602">
        <v>0.25</v>
      </c>
      <c r="F345" s="102" t="s">
        <v>152</v>
      </c>
      <c r="G345" s="102" t="s">
        <v>152</v>
      </c>
      <c r="H345" s="102" t="s">
        <v>9221</v>
      </c>
      <c r="I345" s="105">
        <f>IF(tblTEC_TDB_Data[[#This Row],[EstDetruite]],E345,0)</f>
        <v>0</v>
      </c>
      <c r="J345" s="106">
        <f>tblTEC_TDB_Data[[#This Row],[H_Saisies]]-tblTEC_TDB_Data[[#This Row],[H_Détruites]]</f>
        <v>0.25</v>
      </c>
      <c r="K345" s="106">
        <f>IF(tblTEC_TDB_Data[[#This Row],[EstFacturable]]="VRAI",(E345-I345),0)</f>
        <v>0.25</v>
      </c>
      <c r="L345" s="105">
        <f t="shared" si="16"/>
        <v>0</v>
      </c>
      <c r="M345" s="105">
        <f t="shared" si="17"/>
        <v>0.25</v>
      </c>
      <c r="N345" s="107">
        <f>MAX(tblTEC_TDB_Data[[#This Row],[H_Facturables]]-tblTEC_TDB_Data[[#This Row],[H_Facturées]],0)</f>
        <v>0</v>
      </c>
      <c r="O345" s="101">
        <f ca="1">ROUND(INT(NOW()-tblTEC_TDB_Data[[#This Row],[Date]]),0)</f>
        <v>30</v>
      </c>
      <c r="P345" s="108">
        <f ca="1">IF(tblTEC_TDB_Data[[#This Row],[Âge]]&lt;=30,N345,0)</f>
        <v>0</v>
      </c>
      <c r="Q345" s="108">
        <f ca="1">IF(AND(tblTEC_TDB_Data[[#This Row],[Âge]]&gt;30,tblTEC_TDB_Data[[#This Row],[Âge]]&lt;=60),N345,0)</f>
        <v>0</v>
      </c>
      <c r="R345" s="108">
        <f ca="1">IF(AND(tblTEC_TDB_Data[[#This Row],[Âge]]&gt;60,tblTEC_TDB_Data[[#This Row],[Âge]]&lt;=90),N345,0)</f>
        <v>0</v>
      </c>
      <c r="S345" s="108">
        <f ca="1">IF(tblTEC_TDB_Data[[#This Row],[Âge]]&gt;90,N345,0)</f>
        <v>0</v>
      </c>
    </row>
    <row r="346" spans="1:19" x14ac:dyDescent="0.25">
      <c r="A346" s="104">
        <v>346</v>
      </c>
      <c r="B346" s="104" t="s">
        <v>11640</v>
      </c>
      <c r="C346" s="1086">
        <v>45510</v>
      </c>
      <c r="D346" s="109" t="s">
        <v>11481</v>
      </c>
      <c r="E346" s="602">
        <v>0.25</v>
      </c>
      <c r="F346" s="102" t="s">
        <v>152</v>
      </c>
      <c r="G346" s="102" t="s">
        <v>9221</v>
      </c>
      <c r="H346" s="102" t="s">
        <v>9221</v>
      </c>
      <c r="I346" s="105">
        <f>IF(tblTEC_TDB_Data[[#This Row],[EstDetruite]],E346,0)</f>
        <v>0</v>
      </c>
      <c r="J346" s="106">
        <f>tblTEC_TDB_Data[[#This Row],[H_Saisies]]-tblTEC_TDB_Data[[#This Row],[H_Détruites]]</f>
        <v>0.25</v>
      </c>
      <c r="K346" s="106">
        <f>IF(tblTEC_TDB_Data[[#This Row],[EstFacturable]]="VRAI",(E346-I346),0)</f>
        <v>0.25</v>
      </c>
      <c r="L346" s="105">
        <f t="shared" si="16"/>
        <v>0</v>
      </c>
      <c r="M346" s="105">
        <f t="shared" si="17"/>
        <v>0</v>
      </c>
      <c r="N346" s="107">
        <f>MAX(tblTEC_TDB_Data[[#This Row],[H_Facturables]]-tblTEC_TDB_Data[[#This Row],[H_Facturées]],0)</f>
        <v>0.25</v>
      </c>
      <c r="O346" s="101">
        <f ca="1">ROUND(INT(NOW()-tblTEC_TDB_Data[[#This Row],[Date]]),0)</f>
        <v>30</v>
      </c>
      <c r="P346" s="108">
        <f ca="1">IF(tblTEC_TDB_Data[[#This Row],[Âge]]&lt;=30,N346,0)</f>
        <v>0.25</v>
      </c>
      <c r="Q346" s="108">
        <f ca="1">IF(AND(tblTEC_TDB_Data[[#This Row],[Âge]]&gt;30,tblTEC_TDB_Data[[#This Row],[Âge]]&lt;=60),N346,0)</f>
        <v>0</v>
      </c>
      <c r="R346" s="108">
        <f ca="1">IF(AND(tblTEC_TDB_Data[[#This Row],[Âge]]&gt;60,tblTEC_TDB_Data[[#This Row],[Âge]]&lt;=90),N346,0)</f>
        <v>0</v>
      </c>
      <c r="S346" s="108">
        <f ca="1">IF(tblTEC_TDB_Data[[#This Row],[Âge]]&gt;90,N346,0)</f>
        <v>0</v>
      </c>
    </row>
    <row r="347" spans="1:19" x14ac:dyDescent="0.25">
      <c r="A347" s="104">
        <v>347</v>
      </c>
      <c r="B347" s="104" t="s">
        <v>11640</v>
      </c>
      <c r="C347" s="1086">
        <v>45510</v>
      </c>
      <c r="D347" s="109" t="s">
        <v>19373</v>
      </c>
      <c r="E347" s="602">
        <v>5</v>
      </c>
      <c r="F347" s="102" t="s">
        <v>152</v>
      </c>
      <c r="G347" s="102" t="s">
        <v>9221</v>
      </c>
      <c r="H347" s="102" t="s">
        <v>9221</v>
      </c>
      <c r="I347" s="105">
        <f>IF(tblTEC_TDB_Data[[#This Row],[EstDetruite]],E347,0)</f>
        <v>0</v>
      </c>
      <c r="J347" s="106">
        <f>tblTEC_TDB_Data[[#This Row],[H_Saisies]]-tblTEC_TDB_Data[[#This Row],[H_Détruites]]</f>
        <v>5</v>
      </c>
      <c r="K347" s="106">
        <f>IF(tblTEC_TDB_Data[[#This Row],[EstFacturable]]="VRAI",(E347-I347),0)</f>
        <v>5</v>
      </c>
      <c r="L347" s="105">
        <f t="shared" si="16"/>
        <v>0</v>
      </c>
      <c r="M347" s="105">
        <f t="shared" si="17"/>
        <v>0</v>
      </c>
      <c r="N347" s="107">
        <f>MAX(tblTEC_TDB_Data[[#This Row],[H_Facturables]]-tblTEC_TDB_Data[[#This Row],[H_Facturées]],0)</f>
        <v>5</v>
      </c>
      <c r="O347" s="101">
        <f ca="1">ROUND(INT(NOW()-tblTEC_TDB_Data[[#This Row],[Date]]),0)</f>
        <v>30</v>
      </c>
      <c r="P347" s="108">
        <f ca="1">IF(tblTEC_TDB_Data[[#This Row],[Âge]]&lt;=30,N347,0)</f>
        <v>5</v>
      </c>
      <c r="Q347" s="108">
        <f ca="1">IF(AND(tblTEC_TDB_Data[[#This Row],[Âge]]&gt;30,tblTEC_TDB_Data[[#This Row],[Âge]]&lt;=60),N347,0)</f>
        <v>0</v>
      </c>
      <c r="R347" s="108">
        <f ca="1">IF(AND(tblTEC_TDB_Data[[#This Row],[Âge]]&gt;60,tblTEC_TDB_Data[[#This Row],[Âge]]&lt;=90),N347,0)</f>
        <v>0</v>
      </c>
      <c r="S347" s="108">
        <f ca="1">IF(tblTEC_TDB_Data[[#This Row],[Âge]]&gt;90,N347,0)</f>
        <v>0</v>
      </c>
    </row>
    <row r="348" spans="1:19" x14ac:dyDescent="0.25">
      <c r="A348" s="104">
        <v>348</v>
      </c>
      <c r="B348" s="104" t="s">
        <v>11640</v>
      </c>
      <c r="C348" s="1086">
        <v>45511</v>
      </c>
      <c r="D348" s="109" t="s">
        <v>19754</v>
      </c>
      <c r="E348" s="602">
        <v>1</v>
      </c>
      <c r="F348" s="102" t="s">
        <v>152</v>
      </c>
      <c r="G348" s="102" t="s">
        <v>9221</v>
      </c>
      <c r="H348" s="102" t="s">
        <v>152</v>
      </c>
      <c r="I348" s="105">
        <f>IF(tblTEC_TDB_Data[[#This Row],[EstDetruite]],E348,0)</f>
        <v>1</v>
      </c>
      <c r="J348" s="106">
        <f>tblTEC_TDB_Data[[#This Row],[H_Saisies]]-tblTEC_TDB_Data[[#This Row],[H_Détruites]]</f>
        <v>0</v>
      </c>
      <c r="K348" s="106">
        <f>IF(tblTEC_TDB_Data[[#This Row],[EstFacturable]]="VRAI",(E348-I348),0)</f>
        <v>0</v>
      </c>
      <c r="L348" s="105">
        <f t="shared" si="16"/>
        <v>0</v>
      </c>
      <c r="M348" s="105">
        <f t="shared" si="17"/>
        <v>0</v>
      </c>
      <c r="N348" s="107">
        <f>MAX(tblTEC_TDB_Data[[#This Row],[H_Facturables]]-tblTEC_TDB_Data[[#This Row],[H_Facturées]],0)</f>
        <v>0</v>
      </c>
      <c r="O348" s="101">
        <f ca="1">ROUND(INT(NOW()-tblTEC_TDB_Data[[#This Row],[Date]]),0)</f>
        <v>29</v>
      </c>
      <c r="P348" s="108">
        <f ca="1">IF(tblTEC_TDB_Data[[#This Row],[Âge]]&lt;=30,N348,0)</f>
        <v>0</v>
      </c>
      <c r="Q348" s="108">
        <f ca="1">IF(AND(tblTEC_TDB_Data[[#This Row],[Âge]]&gt;30,tblTEC_TDB_Data[[#This Row],[Âge]]&lt;=60),N348,0)</f>
        <v>0</v>
      </c>
      <c r="R348" s="108">
        <f ca="1">IF(AND(tblTEC_TDB_Data[[#This Row],[Âge]]&gt;60,tblTEC_TDB_Data[[#This Row],[Âge]]&lt;=90),N348,0)</f>
        <v>0</v>
      </c>
      <c r="S348" s="108">
        <f ca="1">IF(tblTEC_TDB_Data[[#This Row],[Âge]]&gt;90,N348,0)</f>
        <v>0</v>
      </c>
    </row>
    <row r="349" spans="1:19" x14ac:dyDescent="0.25">
      <c r="A349" s="104">
        <v>349</v>
      </c>
      <c r="B349" s="104" t="s">
        <v>11640</v>
      </c>
      <c r="C349" s="1086">
        <v>45511</v>
      </c>
      <c r="D349" s="109" t="s">
        <v>15783</v>
      </c>
      <c r="E349" s="602">
        <v>0.5</v>
      </c>
      <c r="F349" s="102" t="s">
        <v>152</v>
      </c>
      <c r="G349" s="102" t="s">
        <v>9221</v>
      </c>
      <c r="H349" s="102" t="s">
        <v>9221</v>
      </c>
      <c r="I349" s="105">
        <f>IF(tblTEC_TDB_Data[[#This Row],[EstDetruite]],E349,0)</f>
        <v>0</v>
      </c>
      <c r="J349" s="106">
        <f>tblTEC_TDB_Data[[#This Row],[H_Saisies]]-tblTEC_TDB_Data[[#This Row],[H_Détruites]]</f>
        <v>0.5</v>
      </c>
      <c r="K349" s="106">
        <f>IF(tblTEC_TDB_Data[[#This Row],[EstFacturable]]="VRAI",(E349-I349),0)</f>
        <v>0.5</v>
      </c>
      <c r="L349" s="105">
        <f t="shared" si="16"/>
        <v>0</v>
      </c>
      <c r="M349" s="105">
        <f t="shared" si="17"/>
        <v>0</v>
      </c>
      <c r="N349" s="107">
        <f>MAX(tblTEC_TDB_Data[[#This Row],[H_Facturables]]-tblTEC_TDB_Data[[#This Row],[H_Facturées]],0)</f>
        <v>0.5</v>
      </c>
      <c r="O349" s="101">
        <f ca="1">ROUND(INT(NOW()-tblTEC_TDB_Data[[#This Row],[Date]]),0)</f>
        <v>29</v>
      </c>
      <c r="P349" s="108">
        <f ca="1">IF(tblTEC_TDB_Data[[#This Row],[Âge]]&lt;=30,N349,0)</f>
        <v>0.5</v>
      </c>
      <c r="Q349" s="108">
        <f ca="1">IF(AND(tblTEC_TDB_Data[[#This Row],[Âge]]&gt;30,tblTEC_TDB_Data[[#This Row],[Âge]]&lt;=60),N349,0)</f>
        <v>0</v>
      </c>
      <c r="R349" s="108">
        <f ca="1">IF(AND(tblTEC_TDB_Data[[#This Row],[Âge]]&gt;60,tblTEC_TDB_Data[[#This Row],[Âge]]&lt;=90),N349,0)</f>
        <v>0</v>
      </c>
      <c r="S349" s="108">
        <f ca="1">IF(tblTEC_TDB_Data[[#This Row],[Âge]]&gt;90,N349,0)</f>
        <v>0</v>
      </c>
    </row>
    <row r="350" spans="1:19" x14ac:dyDescent="0.25">
      <c r="A350" s="104">
        <v>350</v>
      </c>
      <c r="B350" s="104" t="s">
        <v>11640</v>
      </c>
      <c r="C350" s="1086">
        <v>45511</v>
      </c>
      <c r="D350" s="109" t="s">
        <v>19373</v>
      </c>
      <c r="E350" s="602">
        <v>3.5</v>
      </c>
      <c r="F350" s="102" t="s">
        <v>152</v>
      </c>
      <c r="G350" s="102" t="s">
        <v>9221</v>
      </c>
      <c r="H350" s="102" t="s">
        <v>9221</v>
      </c>
      <c r="I350" s="105">
        <f>IF(tblTEC_TDB_Data[[#This Row],[EstDetruite]],E350,0)</f>
        <v>0</v>
      </c>
      <c r="J350" s="106">
        <f>tblTEC_TDB_Data[[#This Row],[H_Saisies]]-tblTEC_TDB_Data[[#This Row],[H_Détruites]]</f>
        <v>3.5</v>
      </c>
      <c r="K350" s="106">
        <f>IF(tblTEC_TDB_Data[[#This Row],[EstFacturable]]="VRAI",(E350-I350),0)</f>
        <v>3.5</v>
      </c>
      <c r="L350" s="105">
        <f t="shared" si="16"/>
        <v>0</v>
      </c>
      <c r="M350" s="105">
        <f t="shared" si="17"/>
        <v>0</v>
      </c>
      <c r="N350" s="107">
        <f>MAX(tblTEC_TDB_Data[[#This Row],[H_Facturables]]-tblTEC_TDB_Data[[#This Row],[H_Facturées]],0)</f>
        <v>3.5</v>
      </c>
      <c r="O350" s="101">
        <f ca="1">ROUND(INT(NOW()-tblTEC_TDB_Data[[#This Row],[Date]]),0)</f>
        <v>29</v>
      </c>
      <c r="P350" s="108">
        <f ca="1">IF(tblTEC_TDB_Data[[#This Row],[Âge]]&lt;=30,N350,0)</f>
        <v>3.5</v>
      </c>
      <c r="Q350" s="108">
        <f ca="1">IF(AND(tblTEC_TDB_Data[[#This Row],[Âge]]&gt;30,tblTEC_TDB_Data[[#This Row],[Âge]]&lt;=60),N350,0)</f>
        <v>0</v>
      </c>
      <c r="R350" s="108">
        <f ca="1">IF(AND(tblTEC_TDB_Data[[#This Row],[Âge]]&gt;60,tblTEC_TDB_Data[[#This Row],[Âge]]&lt;=90),N350,0)</f>
        <v>0</v>
      </c>
      <c r="S350" s="108">
        <f ca="1">IF(tblTEC_TDB_Data[[#This Row],[Âge]]&gt;90,N350,0)</f>
        <v>0</v>
      </c>
    </row>
    <row r="351" spans="1:19" x14ac:dyDescent="0.25">
      <c r="A351" s="104">
        <v>351</v>
      </c>
      <c r="B351" s="104" t="s">
        <v>11640</v>
      </c>
      <c r="C351" s="1086">
        <v>45511</v>
      </c>
      <c r="D351" s="109" t="s">
        <v>19373</v>
      </c>
      <c r="E351" s="602">
        <v>3</v>
      </c>
      <c r="F351" s="102" t="s">
        <v>152</v>
      </c>
      <c r="G351" s="102" t="s">
        <v>9221</v>
      </c>
      <c r="H351" s="102" t="s">
        <v>9221</v>
      </c>
      <c r="I351" s="105">
        <f>IF(tblTEC_TDB_Data[[#This Row],[EstDetruite]],E351,0)</f>
        <v>0</v>
      </c>
      <c r="J351" s="106">
        <f>tblTEC_TDB_Data[[#This Row],[H_Saisies]]-tblTEC_TDB_Data[[#This Row],[H_Détruites]]</f>
        <v>3</v>
      </c>
      <c r="K351" s="106">
        <f>IF(tblTEC_TDB_Data[[#This Row],[EstFacturable]]="VRAI",(E351-I351),0)</f>
        <v>3</v>
      </c>
      <c r="L351" s="105">
        <f t="shared" si="16"/>
        <v>0</v>
      </c>
      <c r="M351" s="105">
        <f t="shared" si="17"/>
        <v>0</v>
      </c>
      <c r="N351" s="107">
        <f>MAX(tblTEC_TDB_Data[[#This Row],[H_Facturables]]-tblTEC_TDB_Data[[#This Row],[H_Facturées]],0)</f>
        <v>3</v>
      </c>
      <c r="O351" s="101">
        <f ca="1">ROUND(INT(NOW()-tblTEC_TDB_Data[[#This Row],[Date]]),0)</f>
        <v>29</v>
      </c>
      <c r="P351" s="108">
        <f ca="1">IF(tblTEC_TDB_Data[[#This Row],[Âge]]&lt;=30,N351,0)</f>
        <v>3</v>
      </c>
      <c r="Q351" s="108">
        <f ca="1">IF(AND(tblTEC_TDB_Data[[#This Row],[Âge]]&gt;30,tblTEC_TDB_Data[[#This Row],[Âge]]&lt;=60),N351,0)</f>
        <v>0</v>
      </c>
      <c r="R351" s="108">
        <f ca="1">IF(AND(tblTEC_TDB_Data[[#This Row],[Âge]]&gt;60,tblTEC_TDB_Data[[#This Row],[Âge]]&lt;=90),N351,0)</f>
        <v>0</v>
      </c>
      <c r="S351" s="108">
        <f ca="1">IF(tblTEC_TDB_Data[[#This Row],[Âge]]&gt;90,N351,0)</f>
        <v>0</v>
      </c>
    </row>
    <row r="352" spans="1:19" x14ac:dyDescent="0.25">
      <c r="A352" s="104">
        <v>352</v>
      </c>
      <c r="B352" s="104" t="s">
        <v>11640</v>
      </c>
      <c r="C352" s="1086">
        <v>45512</v>
      </c>
      <c r="D352" s="109" t="s">
        <v>12847</v>
      </c>
      <c r="E352" s="602">
        <v>0.5</v>
      </c>
      <c r="F352" s="102" t="s">
        <v>152</v>
      </c>
      <c r="G352" s="102" t="s">
        <v>9221</v>
      </c>
      <c r="H352" s="102" t="s">
        <v>9221</v>
      </c>
      <c r="I352" s="105">
        <f>IF(tblTEC_TDB_Data[[#This Row],[EstDetruite]],E352,0)</f>
        <v>0</v>
      </c>
      <c r="J352" s="106">
        <f>tblTEC_TDB_Data[[#This Row],[H_Saisies]]-tblTEC_TDB_Data[[#This Row],[H_Détruites]]</f>
        <v>0.5</v>
      </c>
      <c r="K352" s="106">
        <f>IF(tblTEC_TDB_Data[[#This Row],[EstFacturable]]="VRAI",(E352-I352),0)</f>
        <v>0.5</v>
      </c>
      <c r="L352" s="105">
        <f t="shared" si="16"/>
        <v>0</v>
      </c>
      <c r="M352" s="105">
        <f t="shared" si="17"/>
        <v>0</v>
      </c>
      <c r="N352" s="107">
        <f>MAX(tblTEC_TDB_Data[[#This Row],[H_Facturables]]-tblTEC_TDB_Data[[#This Row],[H_Facturées]],0)</f>
        <v>0.5</v>
      </c>
      <c r="O352" s="101">
        <f ca="1">ROUND(INT(NOW()-tblTEC_TDB_Data[[#This Row],[Date]]),0)</f>
        <v>28</v>
      </c>
      <c r="P352" s="108">
        <f ca="1">IF(tblTEC_TDB_Data[[#This Row],[Âge]]&lt;=30,N352,0)</f>
        <v>0.5</v>
      </c>
      <c r="Q352" s="108">
        <f ca="1">IF(AND(tblTEC_TDB_Data[[#This Row],[Âge]]&gt;30,tblTEC_TDB_Data[[#This Row],[Âge]]&lt;=60),N352,0)</f>
        <v>0</v>
      </c>
      <c r="R352" s="108">
        <f ca="1">IF(AND(tblTEC_TDB_Data[[#This Row],[Âge]]&gt;60,tblTEC_TDB_Data[[#This Row],[Âge]]&lt;=90),N352,0)</f>
        <v>0</v>
      </c>
      <c r="S352" s="108">
        <f ca="1">IF(tblTEC_TDB_Data[[#This Row],[Âge]]&gt;90,N352,0)</f>
        <v>0</v>
      </c>
    </row>
    <row r="353" spans="1:19" x14ac:dyDescent="0.25">
      <c r="A353" s="104">
        <v>353</v>
      </c>
      <c r="B353" s="104" t="s">
        <v>11640</v>
      </c>
      <c r="C353" s="1086">
        <v>45512</v>
      </c>
      <c r="D353" s="109" t="s">
        <v>19373</v>
      </c>
      <c r="E353" s="602">
        <v>1</v>
      </c>
      <c r="F353" s="102" t="s">
        <v>152</v>
      </c>
      <c r="G353" s="102" t="s">
        <v>9221</v>
      </c>
      <c r="H353" s="102" t="s">
        <v>9221</v>
      </c>
      <c r="I353" s="105">
        <f>IF(tblTEC_TDB_Data[[#This Row],[EstDetruite]],E353,0)</f>
        <v>0</v>
      </c>
      <c r="J353" s="106">
        <f>tblTEC_TDB_Data[[#This Row],[H_Saisies]]-tblTEC_TDB_Data[[#This Row],[H_Détruites]]</f>
        <v>1</v>
      </c>
      <c r="K353" s="106">
        <f>IF(tblTEC_TDB_Data[[#This Row],[EstFacturable]]="VRAI",(E353-I353),0)</f>
        <v>1</v>
      </c>
      <c r="L353" s="105">
        <f t="shared" si="16"/>
        <v>0</v>
      </c>
      <c r="M353" s="105">
        <f t="shared" si="17"/>
        <v>0</v>
      </c>
      <c r="N353" s="107">
        <f>MAX(tblTEC_TDB_Data[[#This Row],[H_Facturables]]-tblTEC_TDB_Data[[#This Row],[H_Facturées]],0)</f>
        <v>1</v>
      </c>
      <c r="O353" s="101">
        <f ca="1">ROUND(INT(NOW()-tblTEC_TDB_Data[[#This Row],[Date]]),0)</f>
        <v>28</v>
      </c>
      <c r="P353" s="108">
        <f ca="1">IF(tblTEC_TDB_Data[[#This Row],[Âge]]&lt;=30,N353,0)</f>
        <v>1</v>
      </c>
      <c r="Q353" s="108">
        <f ca="1">IF(AND(tblTEC_TDB_Data[[#This Row],[Âge]]&gt;30,tblTEC_TDB_Data[[#This Row],[Âge]]&lt;=60),N353,0)</f>
        <v>0</v>
      </c>
      <c r="R353" s="108">
        <f ca="1">IF(AND(tblTEC_TDB_Data[[#This Row],[Âge]]&gt;60,tblTEC_TDB_Data[[#This Row],[Âge]]&lt;=90),N353,0)</f>
        <v>0</v>
      </c>
      <c r="S353" s="108">
        <f ca="1">IF(tblTEC_TDB_Data[[#This Row],[Âge]]&gt;90,N353,0)</f>
        <v>0</v>
      </c>
    </row>
    <row r="354" spans="1:19" x14ac:dyDescent="0.25">
      <c r="A354" s="104">
        <v>354</v>
      </c>
      <c r="B354" s="104" t="s">
        <v>5</v>
      </c>
      <c r="C354" s="1086">
        <v>45508</v>
      </c>
      <c r="D354" s="109" t="s">
        <v>19753</v>
      </c>
      <c r="E354" s="602">
        <v>1</v>
      </c>
      <c r="F354" s="102" t="s">
        <v>152</v>
      </c>
      <c r="G354" s="102" t="s">
        <v>9221</v>
      </c>
      <c r="H354" s="102" t="s">
        <v>9221</v>
      </c>
      <c r="I354" s="105">
        <f>IF(tblTEC_TDB_Data[[#This Row],[EstDetruite]],E354,0)</f>
        <v>0</v>
      </c>
      <c r="J354" s="106">
        <f>tblTEC_TDB_Data[[#This Row],[H_Saisies]]-tblTEC_TDB_Data[[#This Row],[H_Détruites]]</f>
        <v>1</v>
      </c>
      <c r="K354" s="106">
        <f>IF(tblTEC_TDB_Data[[#This Row],[EstFacturable]]="VRAI",(E354-I354),0)</f>
        <v>1</v>
      </c>
      <c r="L354" s="105">
        <f t="shared" si="16"/>
        <v>0</v>
      </c>
      <c r="M354" s="105">
        <f t="shared" si="17"/>
        <v>0</v>
      </c>
      <c r="N354" s="107">
        <f>MAX(tblTEC_TDB_Data[[#This Row],[H_Facturables]]-tblTEC_TDB_Data[[#This Row],[H_Facturées]],0)</f>
        <v>1</v>
      </c>
      <c r="O354" s="101">
        <f ca="1">ROUND(INT(NOW()-tblTEC_TDB_Data[[#This Row],[Date]]),0)</f>
        <v>32</v>
      </c>
      <c r="P354" s="108">
        <f ca="1">IF(tblTEC_TDB_Data[[#This Row],[Âge]]&lt;=30,N354,0)</f>
        <v>0</v>
      </c>
      <c r="Q354" s="108">
        <f ca="1">IF(AND(tblTEC_TDB_Data[[#This Row],[Âge]]&gt;30,tblTEC_TDB_Data[[#This Row],[Âge]]&lt;=60),N354,0)</f>
        <v>1</v>
      </c>
      <c r="R354" s="108">
        <f ca="1">IF(AND(tblTEC_TDB_Data[[#This Row],[Âge]]&gt;60,tblTEC_TDB_Data[[#This Row],[Âge]]&lt;=90),N354,0)</f>
        <v>0</v>
      </c>
      <c r="S354" s="108">
        <f ca="1">IF(tblTEC_TDB_Data[[#This Row],[Âge]]&gt;90,N354,0)</f>
        <v>0</v>
      </c>
    </row>
    <row r="355" spans="1:19" x14ac:dyDescent="0.25">
      <c r="A355" s="104">
        <v>355</v>
      </c>
      <c r="B355" s="104" t="s">
        <v>5</v>
      </c>
      <c r="C355" s="1086">
        <v>45508</v>
      </c>
      <c r="D355" s="109" t="s">
        <v>12847</v>
      </c>
      <c r="E355" s="602">
        <v>1</v>
      </c>
      <c r="F355" s="102" t="s">
        <v>152</v>
      </c>
      <c r="G355" s="102" t="s">
        <v>9221</v>
      </c>
      <c r="H355" s="102" t="s">
        <v>9221</v>
      </c>
      <c r="I355" s="105">
        <f>IF(tblTEC_TDB_Data[[#This Row],[EstDetruite]],E355,0)</f>
        <v>0</v>
      </c>
      <c r="J355" s="106">
        <f>tblTEC_TDB_Data[[#This Row],[H_Saisies]]-tblTEC_TDB_Data[[#This Row],[H_Détruites]]</f>
        <v>1</v>
      </c>
      <c r="K355" s="106">
        <f>IF(tblTEC_TDB_Data[[#This Row],[EstFacturable]]="VRAI",(E355-I355),0)</f>
        <v>1</v>
      </c>
      <c r="L355" s="105">
        <f t="shared" si="16"/>
        <v>0</v>
      </c>
      <c r="M355" s="105">
        <f t="shared" si="17"/>
        <v>0</v>
      </c>
      <c r="N355" s="107">
        <f>MAX(tblTEC_TDB_Data[[#This Row],[H_Facturables]]-tblTEC_TDB_Data[[#This Row],[H_Facturées]],0)</f>
        <v>1</v>
      </c>
      <c r="O355" s="101">
        <f ca="1">ROUND(INT(NOW()-tblTEC_TDB_Data[[#This Row],[Date]]),0)</f>
        <v>32</v>
      </c>
      <c r="P355" s="108">
        <f ca="1">IF(tblTEC_TDB_Data[[#This Row],[Âge]]&lt;=30,N355,0)</f>
        <v>0</v>
      </c>
      <c r="Q355" s="108">
        <f ca="1">IF(AND(tblTEC_TDB_Data[[#This Row],[Âge]]&gt;30,tblTEC_TDB_Data[[#This Row],[Âge]]&lt;=60),N355,0)</f>
        <v>1</v>
      </c>
      <c r="R355" s="108">
        <f ca="1">IF(AND(tblTEC_TDB_Data[[#This Row],[Âge]]&gt;60,tblTEC_TDB_Data[[#This Row],[Âge]]&lt;=90),N355,0)</f>
        <v>0</v>
      </c>
      <c r="S355" s="108">
        <f ca="1">IF(tblTEC_TDB_Data[[#This Row],[Âge]]&gt;90,N355,0)</f>
        <v>0</v>
      </c>
    </row>
    <row r="356" spans="1:19" x14ac:dyDescent="0.25">
      <c r="A356" s="104">
        <v>356</v>
      </c>
      <c r="B356" s="104" t="s">
        <v>5</v>
      </c>
      <c r="C356" s="1086">
        <v>45508</v>
      </c>
      <c r="D356" s="109" t="s">
        <v>19617</v>
      </c>
      <c r="E356" s="602">
        <v>1</v>
      </c>
      <c r="F356" s="102" t="s">
        <v>152</v>
      </c>
      <c r="G356" s="102" t="s">
        <v>9221</v>
      </c>
      <c r="H356" s="102" t="s">
        <v>9221</v>
      </c>
      <c r="I356" s="105">
        <f>IF(tblTEC_TDB_Data[[#This Row],[EstDetruite]],E356,0)</f>
        <v>0</v>
      </c>
      <c r="J356" s="106">
        <f>tblTEC_TDB_Data[[#This Row],[H_Saisies]]-tblTEC_TDB_Data[[#This Row],[H_Détruites]]</f>
        <v>1</v>
      </c>
      <c r="K356" s="106">
        <f>IF(tblTEC_TDB_Data[[#This Row],[EstFacturable]]="VRAI",(E356-I356),0)</f>
        <v>1</v>
      </c>
      <c r="L356" s="105">
        <f t="shared" ref="L356:L387" si="18">(E356-I356)-K356</f>
        <v>0</v>
      </c>
      <c r="M356" s="105">
        <f t="shared" ref="M356:M387" si="19">IF(G356="VRAI",J356,0)</f>
        <v>0</v>
      </c>
      <c r="N356" s="107">
        <f>MAX(tblTEC_TDB_Data[[#This Row],[H_Facturables]]-tblTEC_TDB_Data[[#This Row],[H_Facturées]],0)</f>
        <v>1</v>
      </c>
      <c r="O356" s="101">
        <f ca="1">ROUND(INT(NOW()-tblTEC_TDB_Data[[#This Row],[Date]]),0)</f>
        <v>32</v>
      </c>
      <c r="P356" s="108">
        <f ca="1">IF(tblTEC_TDB_Data[[#This Row],[Âge]]&lt;=30,N356,0)</f>
        <v>0</v>
      </c>
      <c r="Q356" s="108">
        <f ca="1">IF(AND(tblTEC_TDB_Data[[#This Row],[Âge]]&gt;30,tblTEC_TDB_Data[[#This Row],[Âge]]&lt;=60),N356,0)</f>
        <v>1</v>
      </c>
      <c r="R356" s="108">
        <f ca="1">IF(AND(tblTEC_TDB_Data[[#This Row],[Âge]]&gt;60,tblTEC_TDB_Data[[#This Row],[Âge]]&lt;=90),N356,0)</f>
        <v>0</v>
      </c>
      <c r="S356" s="108">
        <f ca="1">IF(tblTEC_TDB_Data[[#This Row],[Âge]]&gt;90,N356,0)</f>
        <v>0</v>
      </c>
    </row>
    <row r="357" spans="1:19" x14ac:dyDescent="0.25">
      <c r="A357" s="104">
        <v>357</v>
      </c>
      <c r="B357" s="104" t="s">
        <v>5</v>
      </c>
      <c r="C357" s="1086">
        <v>45508</v>
      </c>
      <c r="D357" s="109" t="s">
        <v>14124</v>
      </c>
      <c r="E357" s="602">
        <v>0.4</v>
      </c>
      <c r="F357" s="102" t="s">
        <v>152</v>
      </c>
      <c r="G357" s="102" t="s">
        <v>9221</v>
      </c>
      <c r="H357" s="102" t="s">
        <v>9221</v>
      </c>
      <c r="I357" s="105">
        <f>IF(tblTEC_TDB_Data[[#This Row],[EstDetruite]],E357,0)</f>
        <v>0</v>
      </c>
      <c r="J357" s="106">
        <f>tblTEC_TDB_Data[[#This Row],[H_Saisies]]-tblTEC_TDB_Data[[#This Row],[H_Détruites]]</f>
        <v>0.4</v>
      </c>
      <c r="K357" s="106">
        <f>IF(tblTEC_TDB_Data[[#This Row],[EstFacturable]]="VRAI",(E357-I357),0)</f>
        <v>0.4</v>
      </c>
      <c r="L357" s="105">
        <f t="shared" si="18"/>
        <v>0</v>
      </c>
      <c r="M357" s="105">
        <f t="shared" si="19"/>
        <v>0</v>
      </c>
      <c r="N357" s="107">
        <f>MAX(tblTEC_TDB_Data[[#This Row],[H_Facturables]]-tblTEC_TDB_Data[[#This Row],[H_Facturées]],0)</f>
        <v>0.4</v>
      </c>
      <c r="O357" s="101">
        <f ca="1">ROUND(INT(NOW()-tblTEC_TDB_Data[[#This Row],[Date]]),0)</f>
        <v>32</v>
      </c>
      <c r="P357" s="108">
        <f ca="1">IF(tblTEC_TDB_Data[[#This Row],[Âge]]&lt;=30,N357,0)</f>
        <v>0</v>
      </c>
      <c r="Q357" s="108">
        <f ca="1">IF(AND(tblTEC_TDB_Data[[#This Row],[Âge]]&gt;30,tblTEC_TDB_Data[[#This Row],[Âge]]&lt;=60),N357,0)</f>
        <v>0.4</v>
      </c>
      <c r="R357" s="108">
        <f ca="1">IF(AND(tblTEC_TDB_Data[[#This Row],[Âge]]&gt;60,tblTEC_TDB_Data[[#This Row],[Âge]]&lt;=90),N357,0)</f>
        <v>0</v>
      </c>
      <c r="S357" s="108">
        <f ca="1">IF(tblTEC_TDB_Data[[#This Row],[Âge]]&gt;90,N357,0)</f>
        <v>0</v>
      </c>
    </row>
    <row r="358" spans="1:19" x14ac:dyDescent="0.25">
      <c r="A358" s="104">
        <v>358</v>
      </c>
      <c r="B358" s="104" t="s">
        <v>5</v>
      </c>
      <c r="C358" s="1086">
        <v>45508</v>
      </c>
      <c r="D358" s="109" t="s">
        <v>13891</v>
      </c>
      <c r="E358" s="602">
        <v>0.25</v>
      </c>
      <c r="F358" s="102" t="s">
        <v>152</v>
      </c>
      <c r="G358" s="102" t="s">
        <v>9221</v>
      </c>
      <c r="H358" s="102" t="s">
        <v>9221</v>
      </c>
      <c r="I358" s="105">
        <f>IF(tblTEC_TDB_Data[[#This Row],[EstDetruite]],E358,0)</f>
        <v>0</v>
      </c>
      <c r="J358" s="106">
        <f>tblTEC_TDB_Data[[#This Row],[H_Saisies]]-tblTEC_TDB_Data[[#This Row],[H_Détruites]]</f>
        <v>0.25</v>
      </c>
      <c r="K358" s="106">
        <f>IF(tblTEC_TDB_Data[[#This Row],[EstFacturable]]="VRAI",(E358-I358),0)</f>
        <v>0.25</v>
      </c>
      <c r="L358" s="105">
        <f t="shared" si="18"/>
        <v>0</v>
      </c>
      <c r="M358" s="105">
        <f t="shared" si="19"/>
        <v>0</v>
      </c>
      <c r="N358" s="107">
        <f>MAX(tblTEC_TDB_Data[[#This Row],[H_Facturables]]-tblTEC_TDB_Data[[#This Row],[H_Facturées]],0)</f>
        <v>0.25</v>
      </c>
      <c r="O358" s="101">
        <f ca="1">ROUND(INT(NOW()-tblTEC_TDB_Data[[#This Row],[Date]]),0)</f>
        <v>32</v>
      </c>
      <c r="P358" s="108">
        <f ca="1">IF(tblTEC_TDB_Data[[#This Row],[Âge]]&lt;=30,N358,0)</f>
        <v>0</v>
      </c>
      <c r="Q358" s="108">
        <f ca="1">IF(AND(tblTEC_TDB_Data[[#This Row],[Âge]]&gt;30,tblTEC_TDB_Data[[#This Row],[Âge]]&lt;=60),N358,0)</f>
        <v>0.25</v>
      </c>
      <c r="R358" s="108">
        <f ca="1">IF(AND(tblTEC_TDB_Data[[#This Row],[Âge]]&gt;60,tblTEC_TDB_Data[[#This Row],[Âge]]&lt;=90),N358,0)</f>
        <v>0</v>
      </c>
      <c r="S358" s="108">
        <f ca="1">IF(tblTEC_TDB_Data[[#This Row],[Âge]]&gt;90,N358,0)</f>
        <v>0</v>
      </c>
    </row>
    <row r="359" spans="1:19" x14ac:dyDescent="0.25">
      <c r="A359" s="104">
        <v>359</v>
      </c>
      <c r="B359" s="104" t="s">
        <v>5</v>
      </c>
      <c r="C359" s="1086">
        <v>45508</v>
      </c>
      <c r="D359" s="109" t="s">
        <v>17798</v>
      </c>
      <c r="E359" s="602">
        <v>4</v>
      </c>
      <c r="F359" s="102" t="s">
        <v>152</v>
      </c>
      <c r="G359" s="102" t="s">
        <v>9221</v>
      </c>
      <c r="H359" s="102" t="s">
        <v>9221</v>
      </c>
      <c r="I359" s="105">
        <f>IF(tblTEC_TDB_Data[[#This Row],[EstDetruite]],E359,0)</f>
        <v>0</v>
      </c>
      <c r="J359" s="106">
        <f>tblTEC_TDB_Data[[#This Row],[H_Saisies]]-tblTEC_TDB_Data[[#This Row],[H_Détruites]]</f>
        <v>4</v>
      </c>
      <c r="K359" s="106">
        <f>IF(tblTEC_TDB_Data[[#This Row],[EstFacturable]]="VRAI",(E359-I359),0)</f>
        <v>4</v>
      </c>
      <c r="L359" s="105">
        <f t="shared" si="18"/>
        <v>0</v>
      </c>
      <c r="M359" s="105">
        <f t="shared" si="19"/>
        <v>0</v>
      </c>
      <c r="N359" s="107">
        <f>MAX(tblTEC_TDB_Data[[#This Row],[H_Facturables]]-tblTEC_TDB_Data[[#This Row],[H_Facturées]],0)</f>
        <v>4</v>
      </c>
      <c r="O359" s="101">
        <f ca="1">ROUND(INT(NOW()-tblTEC_TDB_Data[[#This Row],[Date]]),0)</f>
        <v>32</v>
      </c>
      <c r="P359" s="108">
        <f ca="1">IF(tblTEC_TDB_Data[[#This Row],[Âge]]&lt;=30,N359,0)</f>
        <v>0</v>
      </c>
      <c r="Q359" s="108">
        <f ca="1">IF(AND(tblTEC_TDB_Data[[#This Row],[Âge]]&gt;30,tblTEC_TDB_Data[[#This Row],[Âge]]&lt;=60),N359,0)</f>
        <v>4</v>
      </c>
      <c r="R359" s="108">
        <f ca="1">IF(AND(tblTEC_TDB_Data[[#This Row],[Âge]]&gt;60,tblTEC_TDB_Data[[#This Row],[Âge]]&lt;=90),N359,0)</f>
        <v>0</v>
      </c>
      <c r="S359" s="108">
        <f ca="1">IF(tblTEC_TDB_Data[[#This Row],[Âge]]&gt;90,N359,0)</f>
        <v>0</v>
      </c>
    </row>
    <row r="360" spans="1:19" x14ac:dyDescent="0.25">
      <c r="A360" s="104">
        <v>360</v>
      </c>
      <c r="B360" s="104" t="s">
        <v>5</v>
      </c>
      <c r="C360" s="1086">
        <v>45508</v>
      </c>
      <c r="D360" s="109" t="s">
        <v>13898</v>
      </c>
      <c r="E360" s="602">
        <v>0.75</v>
      </c>
      <c r="F360" s="102" t="s">
        <v>152</v>
      </c>
      <c r="G360" s="102" t="s">
        <v>9221</v>
      </c>
      <c r="H360" s="102" t="s">
        <v>9221</v>
      </c>
      <c r="I360" s="105">
        <f>IF(tblTEC_TDB_Data[[#This Row],[EstDetruite]],E360,0)</f>
        <v>0</v>
      </c>
      <c r="J360" s="106">
        <f>tblTEC_TDB_Data[[#This Row],[H_Saisies]]-tblTEC_TDB_Data[[#This Row],[H_Détruites]]</f>
        <v>0.75</v>
      </c>
      <c r="K360" s="106">
        <f>IF(tblTEC_TDB_Data[[#This Row],[EstFacturable]]="VRAI",(E360-I360),0)</f>
        <v>0.75</v>
      </c>
      <c r="L360" s="105">
        <f t="shared" si="18"/>
        <v>0</v>
      </c>
      <c r="M360" s="105">
        <f t="shared" si="19"/>
        <v>0</v>
      </c>
      <c r="N360" s="107">
        <f>MAX(tblTEC_TDB_Data[[#This Row],[H_Facturables]]-tblTEC_TDB_Data[[#This Row],[H_Facturées]],0)</f>
        <v>0.75</v>
      </c>
      <c r="O360" s="101">
        <f ca="1">ROUND(INT(NOW()-tblTEC_TDB_Data[[#This Row],[Date]]),0)</f>
        <v>32</v>
      </c>
      <c r="P360" s="108">
        <f ca="1">IF(tblTEC_TDB_Data[[#This Row],[Âge]]&lt;=30,N360,0)</f>
        <v>0</v>
      </c>
      <c r="Q360" s="108">
        <f ca="1">IF(AND(tblTEC_TDB_Data[[#This Row],[Âge]]&gt;30,tblTEC_TDB_Data[[#This Row],[Âge]]&lt;=60),N360,0)</f>
        <v>0.75</v>
      </c>
      <c r="R360" s="108">
        <f ca="1">IF(AND(tblTEC_TDB_Data[[#This Row],[Âge]]&gt;60,tblTEC_TDB_Data[[#This Row],[Âge]]&lt;=90),N360,0)</f>
        <v>0</v>
      </c>
      <c r="S360" s="108">
        <f ca="1">IF(tblTEC_TDB_Data[[#This Row],[Âge]]&gt;90,N360,0)</f>
        <v>0</v>
      </c>
    </row>
    <row r="361" spans="1:19" x14ac:dyDescent="0.25">
      <c r="A361" s="104">
        <v>361</v>
      </c>
      <c r="B361" s="104" t="s">
        <v>5</v>
      </c>
      <c r="C361" s="1086">
        <v>45509</v>
      </c>
      <c r="D361" s="109" t="s">
        <v>17798</v>
      </c>
      <c r="E361" s="602">
        <v>3.5</v>
      </c>
      <c r="F361" s="102" t="s">
        <v>152</v>
      </c>
      <c r="G361" s="102" t="s">
        <v>9221</v>
      </c>
      <c r="H361" s="102" t="s">
        <v>9221</v>
      </c>
      <c r="I361" s="105">
        <f>IF(tblTEC_TDB_Data[[#This Row],[EstDetruite]],E361,0)</f>
        <v>0</v>
      </c>
      <c r="J361" s="106">
        <f>tblTEC_TDB_Data[[#This Row],[H_Saisies]]-tblTEC_TDB_Data[[#This Row],[H_Détruites]]</f>
        <v>3.5</v>
      </c>
      <c r="K361" s="106">
        <f>IF(tblTEC_TDB_Data[[#This Row],[EstFacturable]]="VRAI",(E361-I361),0)</f>
        <v>3.5</v>
      </c>
      <c r="L361" s="105">
        <f t="shared" si="18"/>
        <v>0</v>
      </c>
      <c r="M361" s="105">
        <f t="shared" si="19"/>
        <v>0</v>
      </c>
      <c r="N361" s="107">
        <f>MAX(tblTEC_TDB_Data[[#This Row],[H_Facturables]]-tblTEC_TDB_Data[[#This Row],[H_Facturées]],0)</f>
        <v>3.5</v>
      </c>
      <c r="O361" s="101">
        <f ca="1">ROUND(INT(NOW()-tblTEC_TDB_Data[[#This Row],[Date]]),0)</f>
        <v>31</v>
      </c>
      <c r="P361" s="108">
        <f ca="1">IF(tblTEC_TDB_Data[[#This Row],[Âge]]&lt;=30,N361,0)</f>
        <v>0</v>
      </c>
      <c r="Q361" s="108">
        <f ca="1">IF(AND(tblTEC_TDB_Data[[#This Row],[Âge]]&gt;30,tblTEC_TDB_Data[[#This Row],[Âge]]&lt;=60),N361,0)</f>
        <v>3.5</v>
      </c>
      <c r="R361" s="108">
        <f ca="1">IF(AND(tblTEC_TDB_Data[[#This Row],[Âge]]&gt;60,tblTEC_TDB_Data[[#This Row],[Âge]]&lt;=90),N361,0)</f>
        <v>0</v>
      </c>
      <c r="S361" s="108">
        <f ca="1">IF(tblTEC_TDB_Data[[#This Row],[Âge]]&gt;90,N361,0)</f>
        <v>0</v>
      </c>
    </row>
    <row r="362" spans="1:19" x14ac:dyDescent="0.25">
      <c r="A362" s="104">
        <v>362</v>
      </c>
      <c r="B362" s="104" t="s">
        <v>5</v>
      </c>
      <c r="C362" s="1086">
        <v>45509</v>
      </c>
      <c r="D362" s="109" t="s">
        <v>18497</v>
      </c>
      <c r="E362" s="602">
        <v>2</v>
      </c>
      <c r="F362" s="102" t="s">
        <v>152</v>
      </c>
      <c r="G362" s="102" t="s">
        <v>9221</v>
      </c>
      <c r="H362" s="102" t="s">
        <v>9221</v>
      </c>
      <c r="I362" s="105">
        <f>IF(tblTEC_TDB_Data[[#This Row],[EstDetruite]],E362,0)</f>
        <v>0</v>
      </c>
      <c r="J362" s="106">
        <f>tblTEC_TDB_Data[[#This Row],[H_Saisies]]-tblTEC_TDB_Data[[#This Row],[H_Détruites]]</f>
        <v>2</v>
      </c>
      <c r="K362" s="106">
        <f>IF(tblTEC_TDB_Data[[#This Row],[EstFacturable]]="VRAI",(E362-I362),0)</f>
        <v>2</v>
      </c>
      <c r="L362" s="105">
        <f t="shared" si="18"/>
        <v>0</v>
      </c>
      <c r="M362" s="105">
        <f t="shared" si="19"/>
        <v>0</v>
      </c>
      <c r="N362" s="107">
        <f>MAX(tblTEC_TDB_Data[[#This Row],[H_Facturables]]-tblTEC_TDB_Data[[#This Row],[H_Facturées]],0)</f>
        <v>2</v>
      </c>
      <c r="O362" s="101">
        <f ca="1">ROUND(INT(NOW()-tblTEC_TDB_Data[[#This Row],[Date]]),0)</f>
        <v>31</v>
      </c>
      <c r="P362" s="108">
        <f ca="1">IF(tblTEC_TDB_Data[[#This Row],[Âge]]&lt;=30,N362,0)</f>
        <v>0</v>
      </c>
      <c r="Q362" s="108">
        <f ca="1">IF(AND(tblTEC_TDB_Data[[#This Row],[Âge]]&gt;30,tblTEC_TDB_Data[[#This Row],[Âge]]&lt;=60),N362,0)</f>
        <v>2</v>
      </c>
      <c r="R362" s="108">
        <f ca="1">IF(AND(tblTEC_TDB_Data[[#This Row],[Âge]]&gt;60,tblTEC_TDB_Data[[#This Row],[Âge]]&lt;=90),N362,0)</f>
        <v>0</v>
      </c>
      <c r="S362" s="108">
        <f ca="1">IF(tblTEC_TDB_Data[[#This Row],[Âge]]&gt;90,N362,0)</f>
        <v>0</v>
      </c>
    </row>
    <row r="363" spans="1:19" x14ac:dyDescent="0.25">
      <c r="A363" s="104">
        <v>363</v>
      </c>
      <c r="B363" s="104" t="s">
        <v>5</v>
      </c>
      <c r="C363" s="1086">
        <v>45509</v>
      </c>
      <c r="D363" s="109" t="s">
        <v>12847</v>
      </c>
      <c r="E363" s="602">
        <v>0.75</v>
      </c>
      <c r="F363" s="102" t="s">
        <v>152</v>
      </c>
      <c r="G363" s="102" t="s">
        <v>9221</v>
      </c>
      <c r="H363" s="102" t="s">
        <v>9221</v>
      </c>
      <c r="I363" s="105">
        <f>IF(tblTEC_TDB_Data[[#This Row],[EstDetruite]],E363,0)</f>
        <v>0</v>
      </c>
      <c r="J363" s="106">
        <f>tblTEC_TDB_Data[[#This Row],[H_Saisies]]-tblTEC_TDB_Data[[#This Row],[H_Détruites]]</f>
        <v>0.75</v>
      </c>
      <c r="K363" s="106">
        <f>IF(tblTEC_TDB_Data[[#This Row],[EstFacturable]]="VRAI",(E363-I363),0)</f>
        <v>0.75</v>
      </c>
      <c r="L363" s="105">
        <f t="shared" si="18"/>
        <v>0</v>
      </c>
      <c r="M363" s="105">
        <f t="shared" si="19"/>
        <v>0</v>
      </c>
      <c r="N363" s="107">
        <f>MAX(tblTEC_TDB_Data[[#This Row],[H_Facturables]]-tblTEC_TDB_Data[[#This Row],[H_Facturées]],0)</f>
        <v>0.75</v>
      </c>
      <c r="O363" s="101">
        <f ca="1">ROUND(INT(NOW()-tblTEC_TDB_Data[[#This Row],[Date]]),0)</f>
        <v>31</v>
      </c>
      <c r="P363" s="108">
        <f ca="1">IF(tblTEC_TDB_Data[[#This Row],[Âge]]&lt;=30,N363,0)</f>
        <v>0</v>
      </c>
      <c r="Q363" s="108">
        <f ca="1">IF(AND(tblTEC_TDB_Data[[#This Row],[Âge]]&gt;30,tblTEC_TDB_Data[[#This Row],[Âge]]&lt;=60),N363,0)</f>
        <v>0.75</v>
      </c>
      <c r="R363" s="108">
        <f ca="1">IF(AND(tblTEC_TDB_Data[[#This Row],[Âge]]&gt;60,tblTEC_TDB_Data[[#This Row],[Âge]]&lt;=90),N363,0)</f>
        <v>0</v>
      </c>
      <c r="S363" s="108">
        <f ca="1">IF(tblTEC_TDB_Data[[#This Row],[Âge]]&gt;90,N363,0)</f>
        <v>0</v>
      </c>
    </row>
    <row r="364" spans="1:19" x14ac:dyDescent="0.25">
      <c r="A364" s="104">
        <v>364</v>
      </c>
      <c r="B364" s="104" t="s">
        <v>5</v>
      </c>
      <c r="C364" s="1086">
        <v>45509</v>
      </c>
      <c r="D364" s="109" t="s">
        <v>19699</v>
      </c>
      <c r="E364" s="602">
        <v>1</v>
      </c>
      <c r="F364" s="102" t="s">
        <v>152</v>
      </c>
      <c r="G364" s="102" t="s">
        <v>9221</v>
      </c>
      <c r="H364" s="102" t="s">
        <v>9221</v>
      </c>
      <c r="I364" s="105">
        <f>IF(tblTEC_TDB_Data[[#This Row],[EstDetruite]],E364,0)</f>
        <v>0</v>
      </c>
      <c r="J364" s="106">
        <f>tblTEC_TDB_Data[[#This Row],[H_Saisies]]-tblTEC_TDB_Data[[#This Row],[H_Détruites]]</f>
        <v>1</v>
      </c>
      <c r="K364" s="106">
        <f>IF(tblTEC_TDB_Data[[#This Row],[EstFacturable]]="VRAI",(E364-I364),0)</f>
        <v>1</v>
      </c>
      <c r="L364" s="105">
        <f t="shared" si="18"/>
        <v>0</v>
      </c>
      <c r="M364" s="105">
        <f t="shared" si="19"/>
        <v>0</v>
      </c>
      <c r="N364" s="107">
        <f>MAX(tblTEC_TDB_Data[[#This Row],[H_Facturables]]-tblTEC_TDB_Data[[#This Row],[H_Facturées]],0)</f>
        <v>1</v>
      </c>
      <c r="O364" s="101">
        <f ca="1">ROUND(INT(NOW()-tblTEC_TDB_Data[[#This Row],[Date]]),0)</f>
        <v>31</v>
      </c>
      <c r="P364" s="108">
        <f ca="1">IF(tblTEC_TDB_Data[[#This Row],[Âge]]&lt;=30,N364,0)</f>
        <v>0</v>
      </c>
      <c r="Q364" s="108">
        <f ca="1">IF(AND(tblTEC_TDB_Data[[#This Row],[Âge]]&gt;30,tblTEC_TDB_Data[[#This Row],[Âge]]&lt;=60),N364,0)</f>
        <v>1</v>
      </c>
      <c r="R364" s="108">
        <f ca="1">IF(AND(tblTEC_TDB_Data[[#This Row],[Âge]]&gt;60,tblTEC_TDB_Data[[#This Row],[Âge]]&lt;=90),N364,0)</f>
        <v>0</v>
      </c>
      <c r="S364" s="108">
        <f ca="1">IF(tblTEC_TDB_Data[[#This Row],[Âge]]&gt;90,N364,0)</f>
        <v>0</v>
      </c>
    </row>
    <row r="365" spans="1:19" x14ac:dyDescent="0.25">
      <c r="A365" s="104">
        <v>365</v>
      </c>
      <c r="B365" s="104" t="s">
        <v>5</v>
      </c>
      <c r="C365" s="1086">
        <v>45509</v>
      </c>
      <c r="D365" s="109" t="s">
        <v>17330</v>
      </c>
      <c r="E365" s="602">
        <v>1</v>
      </c>
      <c r="F365" s="102" t="s">
        <v>152</v>
      </c>
      <c r="G365" s="102" t="s">
        <v>9221</v>
      </c>
      <c r="H365" s="102" t="s">
        <v>9221</v>
      </c>
      <c r="I365" s="105">
        <f>IF(tblTEC_TDB_Data[[#This Row],[EstDetruite]],E365,0)</f>
        <v>0</v>
      </c>
      <c r="J365" s="106">
        <f>tblTEC_TDB_Data[[#This Row],[H_Saisies]]-tblTEC_TDB_Data[[#This Row],[H_Détruites]]</f>
        <v>1</v>
      </c>
      <c r="K365" s="106">
        <f>IF(tblTEC_TDB_Data[[#This Row],[EstFacturable]]="VRAI",(E365-I365),0)</f>
        <v>1</v>
      </c>
      <c r="L365" s="105">
        <f t="shared" si="18"/>
        <v>0</v>
      </c>
      <c r="M365" s="105">
        <f t="shared" si="19"/>
        <v>0</v>
      </c>
      <c r="N365" s="107">
        <f>MAX(tblTEC_TDB_Data[[#This Row],[H_Facturables]]-tblTEC_TDB_Data[[#This Row],[H_Facturées]],0)</f>
        <v>1</v>
      </c>
      <c r="O365" s="101">
        <f ca="1">ROUND(INT(NOW()-tblTEC_TDB_Data[[#This Row],[Date]]),0)</f>
        <v>31</v>
      </c>
      <c r="P365" s="108">
        <f ca="1">IF(tblTEC_TDB_Data[[#This Row],[Âge]]&lt;=30,N365,0)</f>
        <v>0</v>
      </c>
      <c r="Q365" s="108">
        <f ca="1">IF(AND(tblTEC_TDB_Data[[#This Row],[Âge]]&gt;30,tblTEC_TDB_Data[[#This Row],[Âge]]&lt;=60),N365,0)</f>
        <v>1</v>
      </c>
      <c r="R365" s="108">
        <f ca="1">IF(AND(tblTEC_TDB_Data[[#This Row],[Âge]]&gt;60,tblTEC_TDB_Data[[#This Row],[Âge]]&lt;=90),N365,0)</f>
        <v>0</v>
      </c>
      <c r="S365" s="108">
        <f ca="1">IF(tblTEC_TDB_Data[[#This Row],[Âge]]&gt;90,N365,0)</f>
        <v>0</v>
      </c>
    </row>
    <row r="366" spans="1:19" x14ac:dyDescent="0.25">
      <c r="A366" s="104">
        <v>366</v>
      </c>
      <c r="B366" s="104" t="s">
        <v>5</v>
      </c>
      <c r="C366" s="1086">
        <v>45509</v>
      </c>
      <c r="D366" s="109" t="s">
        <v>13541</v>
      </c>
      <c r="E366" s="602">
        <v>0.75</v>
      </c>
      <c r="F366" s="102" t="s">
        <v>152</v>
      </c>
      <c r="G366" s="102" t="s">
        <v>152</v>
      </c>
      <c r="H366" s="102" t="s">
        <v>9221</v>
      </c>
      <c r="I366" s="105">
        <f>IF(tblTEC_TDB_Data[[#This Row],[EstDetruite]],E366,0)</f>
        <v>0</v>
      </c>
      <c r="J366" s="106">
        <f>tblTEC_TDB_Data[[#This Row],[H_Saisies]]-tblTEC_TDB_Data[[#This Row],[H_Détruites]]</f>
        <v>0.75</v>
      </c>
      <c r="K366" s="106">
        <f>IF(tblTEC_TDB_Data[[#This Row],[EstFacturable]]="VRAI",(E366-I366),0)</f>
        <v>0.75</v>
      </c>
      <c r="L366" s="105">
        <f t="shared" si="18"/>
        <v>0</v>
      </c>
      <c r="M366" s="105">
        <f t="shared" si="19"/>
        <v>0.75</v>
      </c>
      <c r="N366" s="107">
        <f>MAX(tblTEC_TDB_Data[[#This Row],[H_Facturables]]-tblTEC_TDB_Data[[#This Row],[H_Facturées]],0)</f>
        <v>0</v>
      </c>
      <c r="O366" s="101">
        <f ca="1">ROUND(INT(NOW()-tblTEC_TDB_Data[[#This Row],[Date]]),0)</f>
        <v>31</v>
      </c>
      <c r="P366" s="108">
        <f ca="1">IF(tblTEC_TDB_Data[[#This Row],[Âge]]&lt;=30,N366,0)</f>
        <v>0</v>
      </c>
      <c r="Q366" s="108">
        <f ca="1">IF(AND(tblTEC_TDB_Data[[#This Row],[Âge]]&gt;30,tblTEC_TDB_Data[[#This Row],[Âge]]&lt;=60),N366,0)</f>
        <v>0</v>
      </c>
      <c r="R366" s="108">
        <f ca="1">IF(AND(tblTEC_TDB_Data[[#This Row],[Âge]]&gt;60,tblTEC_TDB_Data[[#This Row],[Âge]]&lt;=90),N366,0)</f>
        <v>0</v>
      </c>
      <c r="S366" s="108">
        <f ca="1">IF(tblTEC_TDB_Data[[#This Row],[Âge]]&gt;90,N366,0)</f>
        <v>0</v>
      </c>
    </row>
    <row r="367" spans="1:19" x14ac:dyDescent="0.25">
      <c r="A367" s="104">
        <v>367</v>
      </c>
      <c r="B367" s="104" t="s">
        <v>5</v>
      </c>
      <c r="C367" s="1086">
        <v>45509</v>
      </c>
      <c r="D367" s="109" t="s">
        <v>19409</v>
      </c>
      <c r="E367" s="602">
        <v>0.5</v>
      </c>
      <c r="F367" s="102" t="s">
        <v>152</v>
      </c>
      <c r="G367" s="102" t="s">
        <v>9221</v>
      </c>
      <c r="H367" s="102" t="s">
        <v>9221</v>
      </c>
      <c r="I367" s="105">
        <f>IF(tblTEC_TDB_Data[[#This Row],[EstDetruite]],E367,0)</f>
        <v>0</v>
      </c>
      <c r="J367" s="106">
        <f>tblTEC_TDB_Data[[#This Row],[H_Saisies]]-tblTEC_TDB_Data[[#This Row],[H_Détruites]]</f>
        <v>0.5</v>
      </c>
      <c r="K367" s="106">
        <f>IF(tblTEC_TDB_Data[[#This Row],[EstFacturable]]="VRAI",(E367-I367),0)</f>
        <v>0.5</v>
      </c>
      <c r="L367" s="105">
        <f t="shared" si="18"/>
        <v>0</v>
      </c>
      <c r="M367" s="105">
        <f t="shared" si="19"/>
        <v>0</v>
      </c>
      <c r="N367" s="107">
        <f>MAX(tblTEC_TDB_Data[[#This Row],[H_Facturables]]-tblTEC_TDB_Data[[#This Row],[H_Facturées]],0)</f>
        <v>0.5</v>
      </c>
      <c r="O367" s="101">
        <f ca="1">ROUND(INT(NOW()-tblTEC_TDB_Data[[#This Row],[Date]]),0)</f>
        <v>31</v>
      </c>
      <c r="P367" s="108">
        <f ca="1">IF(tblTEC_TDB_Data[[#This Row],[Âge]]&lt;=30,N367,0)</f>
        <v>0</v>
      </c>
      <c r="Q367" s="108">
        <f ca="1">IF(AND(tblTEC_TDB_Data[[#This Row],[Âge]]&gt;30,tblTEC_TDB_Data[[#This Row],[Âge]]&lt;=60),N367,0)</f>
        <v>0.5</v>
      </c>
      <c r="R367" s="108">
        <f ca="1">IF(AND(tblTEC_TDB_Data[[#This Row],[Âge]]&gt;60,tblTEC_TDB_Data[[#This Row],[Âge]]&lt;=90),N367,0)</f>
        <v>0</v>
      </c>
      <c r="S367" s="108">
        <f ca="1">IF(tblTEC_TDB_Data[[#This Row],[Âge]]&gt;90,N367,0)</f>
        <v>0</v>
      </c>
    </row>
    <row r="368" spans="1:19" x14ac:dyDescent="0.25">
      <c r="A368" s="104">
        <v>368</v>
      </c>
      <c r="B368" s="104" t="s">
        <v>5</v>
      </c>
      <c r="C368" s="1086">
        <v>45509</v>
      </c>
      <c r="D368" s="109" t="s">
        <v>17555</v>
      </c>
      <c r="E368" s="602">
        <v>0.4</v>
      </c>
      <c r="F368" s="102" t="s">
        <v>152</v>
      </c>
      <c r="G368" s="102" t="s">
        <v>9221</v>
      </c>
      <c r="H368" s="102" t="s">
        <v>9221</v>
      </c>
      <c r="I368" s="105">
        <f>IF(tblTEC_TDB_Data[[#This Row],[EstDetruite]],E368,0)</f>
        <v>0</v>
      </c>
      <c r="J368" s="106">
        <f>tblTEC_TDB_Data[[#This Row],[H_Saisies]]-tblTEC_TDB_Data[[#This Row],[H_Détruites]]</f>
        <v>0.4</v>
      </c>
      <c r="K368" s="106">
        <f>IF(tblTEC_TDB_Data[[#This Row],[EstFacturable]]="VRAI",(E368-I368),0)</f>
        <v>0.4</v>
      </c>
      <c r="L368" s="105">
        <f t="shared" si="18"/>
        <v>0</v>
      </c>
      <c r="M368" s="105">
        <f t="shared" si="19"/>
        <v>0</v>
      </c>
      <c r="N368" s="107">
        <f>MAX(tblTEC_TDB_Data[[#This Row],[H_Facturables]]-tblTEC_TDB_Data[[#This Row],[H_Facturées]],0)</f>
        <v>0.4</v>
      </c>
      <c r="O368" s="101">
        <f ca="1">ROUND(INT(NOW()-tblTEC_TDB_Data[[#This Row],[Date]]),0)</f>
        <v>31</v>
      </c>
      <c r="P368" s="108">
        <f ca="1">IF(tblTEC_TDB_Data[[#This Row],[Âge]]&lt;=30,N368,0)</f>
        <v>0</v>
      </c>
      <c r="Q368" s="108">
        <f ca="1">IF(AND(tblTEC_TDB_Data[[#This Row],[Âge]]&gt;30,tblTEC_TDB_Data[[#This Row],[Âge]]&lt;=60),N368,0)</f>
        <v>0.4</v>
      </c>
      <c r="R368" s="108">
        <f ca="1">IF(AND(tblTEC_TDB_Data[[#This Row],[Âge]]&gt;60,tblTEC_TDB_Data[[#This Row],[Âge]]&lt;=90),N368,0)</f>
        <v>0</v>
      </c>
      <c r="S368" s="108">
        <f ca="1">IF(tblTEC_TDB_Data[[#This Row],[Âge]]&gt;90,N368,0)</f>
        <v>0</v>
      </c>
    </row>
    <row r="369" spans="1:19" x14ac:dyDescent="0.25">
      <c r="A369" s="104">
        <v>369</v>
      </c>
      <c r="B369" s="104" t="s">
        <v>5</v>
      </c>
      <c r="C369" s="1086">
        <v>45509</v>
      </c>
      <c r="D369" s="109" t="s">
        <v>17864</v>
      </c>
      <c r="E369" s="602">
        <v>1.25</v>
      </c>
      <c r="F369" s="102" t="s">
        <v>152</v>
      </c>
      <c r="G369" s="102" t="s">
        <v>9221</v>
      </c>
      <c r="H369" s="102" t="s">
        <v>9221</v>
      </c>
      <c r="I369" s="105">
        <f>IF(tblTEC_TDB_Data[[#This Row],[EstDetruite]],E369,0)</f>
        <v>0</v>
      </c>
      <c r="J369" s="106">
        <f>tblTEC_TDB_Data[[#This Row],[H_Saisies]]-tblTEC_TDB_Data[[#This Row],[H_Détruites]]</f>
        <v>1.25</v>
      </c>
      <c r="K369" s="106">
        <f>IF(tblTEC_TDB_Data[[#This Row],[EstFacturable]]="VRAI",(E369-I369),0)</f>
        <v>1.25</v>
      </c>
      <c r="L369" s="105">
        <f t="shared" si="18"/>
        <v>0</v>
      </c>
      <c r="M369" s="105">
        <f t="shared" si="19"/>
        <v>0</v>
      </c>
      <c r="N369" s="107">
        <f>MAX(tblTEC_TDB_Data[[#This Row],[H_Facturables]]-tblTEC_TDB_Data[[#This Row],[H_Facturées]],0)</f>
        <v>1.25</v>
      </c>
      <c r="O369" s="101">
        <f ca="1">ROUND(INT(NOW()-tblTEC_TDB_Data[[#This Row],[Date]]),0)</f>
        <v>31</v>
      </c>
      <c r="P369" s="108">
        <f ca="1">IF(tblTEC_TDB_Data[[#This Row],[Âge]]&lt;=30,N369,0)</f>
        <v>0</v>
      </c>
      <c r="Q369" s="108">
        <f ca="1">IF(AND(tblTEC_TDB_Data[[#This Row],[Âge]]&gt;30,tblTEC_TDB_Data[[#This Row],[Âge]]&lt;=60),N369,0)</f>
        <v>1.25</v>
      </c>
      <c r="R369" s="108">
        <f ca="1">IF(AND(tblTEC_TDB_Data[[#This Row],[Âge]]&gt;60,tblTEC_TDB_Data[[#This Row],[Âge]]&lt;=90),N369,0)</f>
        <v>0</v>
      </c>
      <c r="S369" s="108">
        <f ca="1">IF(tblTEC_TDB_Data[[#This Row],[Âge]]&gt;90,N369,0)</f>
        <v>0</v>
      </c>
    </row>
    <row r="370" spans="1:19" x14ac:dyDescent="0.25">
      <c r="A370" s="104">
        <v>370</v>
      </c>
      <c r="B370" s="104" t="s">
        <v>5</v>
      </c>
      <c r="C370" s="1086">
        <v>45509</v>
      </c>
      <c r="D370" s="109" t="s">
        <v>14124</v>
      </c>
      <c r="E370" s="602">
        <v>2.75</v>
      </c>
      <c r="F370" s="102" t="s">
        <v>152</v>
      </c>
      <c r="G370" s="102" t="s">
        <v>9221</v>
      </c>
      <c r="H370" s="102" t="s">
        <v>9221</v>
      </c>
      <c r="I370" s="105">
        <f>IF(tblTEC_TDB_Data[[#This Row],[EstDetruite]],E370,0)</f>
        <v>0</v>
      </c>
      <c r="J370" s="106">
        <f>tblTEC_TDB_Data[[#This Row],[H_Saisies]]-tblTEC_TDB_Data[[#This Row],[H_Détruites]]</f>
        <v>2.75</v>
      </c>
      <c r="K370" s="106">
        <f>IF(tblTEC_TDB_Data[[#This Row],[EstFacturable]]="VRAI",(E370-I370),0)</f>
        <v>2.75</v>
      </c>
      <c r="L370" s="105">
        <f t="shared" si="18"/>
        <v>0</v>
      </c>
      <c r="M370" s="105">
        <f t="shared" si="19"/>
        <v>0</v>
      </c>
      <c r="N370" s="107">
        <f>MAX(tblTEC_TDB_Data[[#This Row],[H_Facturables]]-tblTEC_TDB_Data[[#This Row],[H_Facturées]],0)</f>
        <v>2.75</v>
      </c>
      <c r="O370" s="101">
        <f ca="1">ROUND(INT(NOW()-tblTEC_TDB_Data[[#This Row],[Date]]),0)</f>
        <v>31</v>
      </c>
      <c r="P370" s="108">
        <f ca="1">IF(tblTEC_TDB_Data[[#This Row],[Âge]]&lt;=30,N370,0)</f>
        <v>0</v>
      </c>
      <c r="Q370" s="108">
        <f ca="1">IF(AND(tblTEC_TDB_Data[[#This Row],[Âge]]&gt;30,tblTEC_TDB_Data[[#This Row],[Âge]]&lt;=60),N370,0)</f>
        <v>2.75</v>
      </c>
      <c r="R370" s="108">
        <f ca="1">IF(AND(tblTEC_TDB_Data[[#This Row],[Âge]]&gt;60,tblTEC_TDB_Data[[#This Row],[Âge]]&lt;=90),N370,0)</f>
        <v>0</v>
      </c>
      <c r="S370" s="108">
        <f ca="1">IF(tblTEC_TDB_Data[[#This Row],[Âge]]&gt;90,N370,0)</f>
        <v>0</v>
      </c>
    </row>
    <row r="371" spans="1:19" x14ac:dyDescent="0.25">
      <c r="A371" s="104">
        <v>371</v>
      </c>
      <c r="B371" s="104" t="s">
        <v>5</v>
      </c>
      <c r="C371" s="1086">
        <v>45509</v>
      </c>
      <c r="D371" s="109" t="s">
        <v>13884</v>
      </c>
      <c r="E371" s="602">
        <v>0.5</v>
      </c>
      <c r="F371" s="102" t="s">
        <v>152</v>
      </c>
      <c r="G371" s="102" t="s">
        <v>9221</v>
      </c>
      <c r="H371" s="102" t="s">
        <v>9221</v>
      </c>
      <c r="I371" s="105">
        <f>IF(tblTEC_TDB_Data[[#This Row],[EstDetruite]],E371,0)</f>
        <v>0</v>
      </c>
      <c r="J371" s="106">
        <f>tblTEC_TDB_Data[[#This Row],[H_Saisies]]-tblTEC_TDB_Data[[#This Row],[H_Détruites]]</f>
        <v>0.5</v>
      </c>
      <c r="K371" s="106">
        <f>IF(tblTEC_TDB_Data[[#This Row],[EstFacturable]]="VRAI",(E371-I371),0)</f>
        <v>0.5</v>
      </c>
      <c r="L371" s="105">
        <f t="shared" si="18"/>
        <v>0</v>
      </c>
      <c r="M371" s="105">
        <f t="shared" si="19"/>
        <v>0</v>
      </c>
      <c r="N371" s="107">
        <f>MAX(tblTEC_TDB_Data[[#This Row],[H_Facturables]]-tblTEC_TDB_Data[[#This Row],[H_Facturées]],0)</f>
        <v>0.5</v>
      </c>
      <c r="O371" s="101">
        <f ca="1">ROUND(INT(NOW()-tblTEC_TDB_Data[[#This Row],[Date]]),0)</f>
        <v>31</v>
      </c>
      <c r="P371" s="108">
        <f ca="1">IF(tblTEC_TDB_Data[[#This Row],[Âge]]&lt;=30,N371,0)</f>
        <v>0</v>
      </c>
      <c r="Q371" s="108">
        <f ca="1">IF(AND(tblTEC_TDB_Data[[#This Row],[Âge]]&gt;30,tblTEC_TDB_Data[[#This Row],[Âge]]&lt;=60),N371,0)</f>
        <v>0.5</v>
      </c>
      <c r="R371" s="108">
        <f ca="1">IF(AND(tblTEC_TDB_Data[[#This Row],[Âge]]&gt;60,tblTEC_TDB_Data[[#This Row],[Âge]]&lt;=90),N371,0)</f>
        <v>0</v>
      </c>
      <c r="S371" s="108">
        <f ca="1">IF(tblTEC_TDB_Data[[#This Row],[Âge]]&gt;90,N371,0)</f>
        <v>0</v>
      </c>
    </row>
    <row r="372" spans="1:19" x14ac:dyDescent="0.25">
      <c r="A372" s="104">
        <v>372</v>
      </c>
      <c r="B372" s="104" t="s">
        <v>5</v>
      </c>
      <c r="C372" s="1086">
        <v>45509</v>
      </c>
      <c r="D372" s="109" t="s">
        <v>19794</v>
      </c>
      <c r="E372" s="602">
        <v>1</v>
      </c>
      <c r="F372" s="102" t="s">
        <v>152</v>
      </c>
      <c r="G372" s="102" t="s">
        <v>9221</v>
      </c>
      <c r="H372" s="102" t="s">
        <v>9221</v>
      </c>
      <c r="I372" s="105">
        <f>IF(tblTEC_TDB_Data[[#This Row],[EstDetruite]],E372,0)</f>
        <v>0</v>
      </c>
      <c r="J372" s="106">
        <f>tblTEC_TDB_Data[[#This Row],[H_Saisies]]-tblTEC_TDB_Data[[#This Row],[H_Détruites]]</f>
        <v>1</v>
      </c>
      <c r="K372" s="106">
        <f>IF(tblTEC_TDB_Data[[#This Row],[EstFacturable]]="VRAI",(E372-I372),0)</f>
        <v>1</v>
      </c>
      <c r="L372" s="105">
        <f t="shared" si="18"/>
        <v>0</v>
      </c>
      <c r="M372" s="105">
        <f t="shared" si="19"/>
        <v>0</v>
      </c>
      <c r="N372" s="107">
        <f>MAX(tblTEC_TDB_Data[[#This Row],[H_Facturables]]-tblTEC_TDB_Data[[#This Row],[H_Facturées]],0)</f>
        <v>1</v>
      </c>
      <c r="O372" s="101">
        <f ca="1">ROUND(INT(NOW()-tblTEC_TDB_Data[[#This Row],[Date]]),0)</f>
        <v>31</v>
      </c>
      <c r="P372" s="108">
        <f ca="1">IF(tblTEC_TDB_Data[[#This Row],[Âge]]&lt;=30,N372,0)</f>
        <v>0</v>
      </c>
      <c r="Q372" s="108">
        <f ca="1">IF(AND(tblTEC_TDB_Data[[#This Row],[Âge]]&gt;30,tblTEC_TDB_Data[[#This Row],[Âge]]&lt;=60),N372,0)</f>
        <v>1</v>
      </c>
      <c r="R372" s="108">
        <f ca="1">IF(AND(tblTEC_TDB_Data[[#This Row],[Âge]]&gt;60,tblTEC_TDB_Data[[#This Row],[Âge]]&lt;=90),N372,0)</f>
        <v>0</v>
      </c>
      <c r="S372" s="108">
        <f ca="1">IF(tblTEC_TDB_Data[[#This Row],[Âge]]&gt;90,N372,0)</f>
        <v>0</v>
      </c>
    </row>
    <row r="373" spans="1:19" x14ac:dyDescent="0.25">
      <c r="A373" s="104">
        <v>373</v>
      </c>
      <c r="B373" s="104" t="s">
        <v>5</v>
      </c>
      <c r="C373" s="1086">
        <v>45509</v>
      </c>
      <c r="D373" s="109" t="s">
        <v>16908</v>
      </c>
      <c r="E373" s="602">
        <v>1.5</v>
      </c>
      <c r="F373" s="102" t="s">
        <v>152</v>
      </c>
      <c r="G373" s="102" t="s">
        <v>9221</v>
      </c>
      <c r="H373" s="102" t="s">
        <v>9221</v>
      </c>
      <c r="I373" s="105">
        <f>IF(tblTEC_TDB_Data[[#This Row],[EstDetruite]],E373,0)</f>
        <v>0</v>
      </c>
      <c r="J373" s="106">
        <f>tblTEC_TDB_Data[[#This Row],[H_Saisies]]-tblTEC_TDB_Data[[#This Row],[H_Détruites]]</f>
        <v>1.5</v>
      </c>
      <c r="K373" s="106">
        <f>IF(tblTEC_TDB_Data[[#This Row],[EstFacturable]]="VRAI",(E373-I373),0)</f>
        <v>1.5</v>
      </c>
      <c r="L373" s="105">
        <f t="shared" si="18"/>
        <v>0</v>
      </c>
      <c r="M373" s="105">
        <f t="shared" si="19"/>
        <v>0</v>
      </c>
      <c r="N373" s="107">
        <f>MAX(tblTEC_TDB_Data[[#This Row],[H_Facturables]]-tblTEC_TDB_Data[[#This Row],[H_Facturées]],0)</f>
        <v>1.5</v>
      </c>
      <c r="O373" s="101">
        <f ca="1">ROUND(INT(NOW()-tblTEC_TDB_Data[[#This Row],[Date]]),0)</f>
        <v>31</v>
      </c>
      <c r="P373" s="108">
        <f ca="1">IF(tblTEC_TDB_Data[[#This Row],[Âge]]&lt;=30,N373,0)</f>
        <v>0</v>
      </c>
      <c r="Q373" s="108">
        <f ca="1">IF(AND(tblTEC_TDB_Data[[#This Row],[Âge]]&gt;30,tblTEC_TDB_Data[[#This Row],[Âge]]&lt;=60),N373,0)</f>
        <v>1.5</v>
      </c>
      <c r="R373" s="108">
        <f ca="1">IF(AND(tblTEC_TDB_Data[[#This Row],[Âge]]&gt;60,tblTEC_TDB_Data[[#This Row],[Âge]]&lt;=90),N373,0)</f>
        <v>0</v>
      </c>
      <c r="S373" s="108">
        <f ca="1">IF(tblTEC_TDB_Data[[#This Row],[Âge]]&gt;90,N373,0)</f>
        <v>0</v>
      </c>
    </row>
    <row r="374" spans="1:19" x14ac:dyDescent="0.25">
      <c r="A374" s="104">
        <v>374</v>
      </c>
      <c r="B374" s="104" t="s">
        <v>5</v>
      </c>
      <c r="C374" s="1086">
        <v>45509</v>
      </c>
      <c r="D374" s="109" t="s">
        <v>17505</v>
      </c>
      <c r="E374" s="602">
        <v>0.4</v>
      </c>
      <c r="F374" s="102" t="s">
        <v>152</v>
      </c>
      <c r="G374" s="102" t="s">
        <v>9221</v>
      </c>
      <c r="H374" s="102" t="s">
        <v>9221</v>
      </c>
      <c r="I374" s="105">
        <f>IF(tblTEC_TDB_Data[[#This Row],[EstDetruite]],E374,0)</f>
        <v>0</v>
      </c>
      <c r="J374" s="106">
        <f>tblTEC_TDB_Data[[#This Row],[H_Saisies]]-tblTEC_TDB_Data[[#This Row],[H_Détruites]]</f>
        <v>0.4</v>
      </c>
      <c r="K374" s="106">
        <f>IF(tblTEC_TDB_Data[[#This Row],[EstFacturable]]="VRAI",(E374-I374),0)</f>
        <v>0.4</v>
      </c>
      <c r="L374" s="105">
        <f t="shared" si="18"/>
        <v>0</v>
      </c>
      <c r="M374" s="105">
        <f t="shared" si="19"/>
        <v>0</v>
      </c>
      <c r="N374" s="107">
        <f>MAX(tblTEC_TDB_Data[[#This Row],[H_Facturables]]-tblTEC_TDB_Data[[#This Row],[H_Facturées]],0)</f>
        <v>0.4</v>
      </c>
      <c r="O374" s="101">
        <f ca="1">ROUND(INT(NOW()-tblTEC_TDB_Data[[#This Row],[Date]]),0)</f>
        <v>31</v>
      </c>
      <c r="P374" s="108">
        <f ca="1">IF(tblTEC_TDB_Data[[#This Row],[Âge]]&lt;=30,N374,0)</f>
        <v>0</v>
      </c>
      <c r="Q374" s="108">
        <f ca="1">IF(AND(tblTEC_TDB_Data[[#This Row],[Âge]]&gt;30,tblTEC_TDB_Data[[#This Row],[Âge]]&lt;=60),N374,0)</f>
        <v>0.4</v>
      </c>
      <c r="R374" s="108">
        <f ca="1">IF(AND(tblTEC_TDB_Data[[#This Row],[Âge]]&gt;60,tblTEC_TDB_Data[[#This Row],[Âge]]&lt;=90),N374,0)</f>
        <v>0</v>
      </c>
      <c r="S374" s="108">
        <f ca="1">IF(tblTEC_TDB_Data[[#This Row],[Âge]]&gt;90,N374,0)</f>
        <v>0</v>
      </c>
    </row>
    <row r="375" spans="1:19" x14ac:dyDescent="0.25">
      <c r="A375" s="104">
        <v>375</v>
      </c>
      <c r="B375" s="104" t="s">
        <v>5</v>
      </c>
      <c r="C375" s="1086">
        <v>45510</v>
      </c>
      <c r="D375" s="109" t="s">
        <v>16217</v>
      </c>
      <c r="E375" s="602">
        <v>2.5</v>
      </c>
      <c r="F375" s="102" t="s">
        <v>152</v>
      </c>
      <c r="G375" s="102" t="s">
        <v>9221</v>
      </c>
      <c r="H375" s="102" t="s">
        <v>9221</v>
      </c>
      <c r="I375" s="105">
        <f>IF(tblTEC_TDB_Data[[#This Row],[EstDetruite]],E375,0)</f>
        <v>0</v>
      </c>
      <c r="J375" s="106">
        <f>tblTEC_TDB_Data[[#This Row],[H_Saisies]]-tblTEC_TDB_Data[[#This Row],[H_Détruites]]</f>
        <v>2.5</v>
      </c>
      <c r="K375" s="106">
        <f>IF(tblTEC_TDB_Data[[#This Row],[EstFacturable]]="VRAI",(E375-I375),0)</f>
        <v>2.5</v>
      </c>
      <c r="L375" s="105">
        <f t="shared" si="18"/>
        <v>0</v>
      </c>
      <c r="M375" s="105">
        <f t="shared" si="19"/>
        <v>0</v>
      </c>
      <c r="N375" s="107">
        <f>MAX(tblTEC_TDB_Data[[#This Row],[H_Facturables]]-tblTEC_TDB_Data[[#This Row],[H_Facturées]],0)</f>
        <v>2.5</v>
      </c>
      <c r="O375" s="101">
        <f ca="1">ROUND(INT(NOW()-tblTEC_TDB_Data[[#This Row],[Date]]),0)</f>
        <v>30</v>
      </c>
      <c r="P375" s="108">
        <f ca="1">IF(tblTEC_TDB_Data[[#This Row],[Âge]]&lt;=30,N375,0)</f>
        <v>2.5</v>
      </c>
      <c r="Q375" s="108">
        <f ca="1">IF(AND(tblTEC_TDB_Data[[#This Row],[Âge]]&gt;30,tblTEC_TDB_Data[[#This Row],[Âge]]&lt;=60),N375,0)</f>
        <v>0</v>
      </c>
      <c r="R375" s="108">
        <f ca="1">IF(AND(tblTEC_TDB_Data[[#This Row],[Âge]]&gt;60,tblTEC_TDB_Data[[#This Row],[Âge]]&lt;=90),N375,0)</f>
        <v>0</v>
      </c>
      <c r="S375" s="108">
        <f ca="1">IF(tblTEC_TDB_Data[[#This Row],[Âge]]&gt;90,N375,0)</f>
        <v>0</v>
      </c>
    </row>
    <row r="376" spans="1:19" x14ac:dyDescent="0.25">
      <c r="A376" s="104">
        <v>376</v>
      </c>
      <c r="B376" s="104" t="s">
        <v>5</v>
      </c>
      <c r="C376" s="1086">
        <v>45510</v>
      </c>
      <c r="D376" s="109" t="s">
        <v>14124</v>
      </c>
      <c r="E376" s="602">
        <v>2.75</v>
      </c>
      <c r="F376" s="102" t="s">
        <v>152</v>
      </c>
      <c r="G376" s="102" t="s">
        <v>9221</v>
      </c>
      <c r="H376" s="102" t="s">
        <v>9221</v>
      </c>
      <c r="I376" s="105">
        <f>IF(tblTEC_TDB_Data[[#This Row],[EstDetruite]],E376,0)</f>
        <v>0</v>
      </c>
      <c r="J376" s="106">
        <f>tblTEC_TDB_Data[[#This Row],[H_Saisies]]-tblTEC_TDB_Data[[#This Row],[H_Détruites]]</f>
        <v>2.75</v>
      </c>
      <c r="K376" s="106">
        <f>IF(tblTEC_TDB_Data[[#This Row],[EstFacturable]]="VRAI",(E376-I376),0)</f>
        <v>2.75</v>
      </c>
      <c r="L376" s="105">
        <f t="shared" si="18"/>
        <v>0</v>
      </c>
      <c r="M376" s="105">
        <f t="shared" si="19"/>
        <v>0</v>
      </c>
      <c r="N376" s="107">
        <f>MAX(tblTEC_TDB_Data[[#This Row],[H_Facturables]]-tblTEC_TDB_Data[[#This Row],[H_Facturées]],0)</f>
        <v>2.75</v>
      </c>
      <c r="O376" s="101">
        <f ca="1">ROUND(INT(NOW()-tblTEC_TDB_Data[[#This Row],[Date]]),0)</f>
        <v>30</v>
      </c>
      <c r="P376" s="108">
        <f ca="1">IF(tblTEC_TDB_Data[[#This Row],[Âge]]&lt;=30,N376,0)</f>
        <v>2.75</v>
      </c>
      <c r="Q376" s="108">
        <f ca="1">IF(AND(tblTEC_TDB_Data[[#This Row],[Âge]]&gt;30,tblTEC_TDB_Data[[#This Row],[Âge]]&lt;=60),N376,0)</f>
        <v>0</v>
      </c>
      <c r="R376" s="108">
        <f ca="1">IF(AND(tblTEC_TDB_Data[[#This Row],[Âge]]&gt;60,tblTEC_TDB_Data[[#This Row],[Âge]]&lt;=90),N376,0)</f>
        <v>0</v>
      </c>
      <c r="S376" s="108">
        <f ca="1">IF(tblTEC_TDB_Data[[#This Row],[Âge]]&gt;90,N376,0)</f>
        <v>0</v>
      </c>
    </row>
    <row r="377" spans="1:19" x14ac:dyDescent="0.25">
      <c r="A377" s="104">
        <v>377</v>
      </c>
      <c r="B377" s="104" t="s">
        <v>5</v>
      </c>
      <c r="C377" s="1086">
        <v>45510</v>
      </c>
      <c r="D377" s="109" t="s">
        <v>19813</v>
      </c>
      <c r="E377" s="602">
        <v>1.5</v>
      </c>
      <c r="F377" s="102" t="s">
        <v>152</v>
      </c>
      <c r="G377" s="102" t="s">
        <v>9221</v>
      </c>
      <c r="H377" s="102" t="s">
        <v>9221</v>
      </c>
      <c r="I377" s="105">
        <f>IF(tblTEC_TDB_Data[[#This Row],[EstDetruite]],E377,0)</f>
        <v>0</v>
      </c>
      <c r="J377" s="106">
        <f>tblTEC_TDB_Data[[#This Row],[H_Saisies]]-tblTEC_TDB_Data[[#This Row],[H_Détruites]]</f>
        <v>1.5</v>
      </c>
      <c r="K377" s="106">
        <f>IF(tblTEC_TDB_Data[[#This Row],[EstFacturable]]="VRAI",(E377-I377),0)</f>
        <v>1.5</v>
      </c>
      <c r="L377" s="105">
        <f t="shared" si="18"/>
        <v>0</v>
      </c>
      <c r="M377" s="105">
        <f t="shared" si="19"/>
        <v>0</v>
      </c>
      <c r="N377" s="107">
        <f>MAX(tblTEC_TDB_Data[[#This Row],[H_Facturables]]-tblTEC_TDB_Data[[#This Row],[H_Facturées]],0)</f>
        <v>1.5</v>
      </c>
      <c r="O377" s="101">
        <f ca="1">ROUND(INT(NOW()-tblTEC_TDB_Data[[#This Row],[Date]]),0)</f>
        <v>30</v>
      </c>
      <c r="P377" s="108">
        <f ca="1">IF(tblTEC_TDB_Data[[#This Row],[Âge]]&lt;=30,N377,0)</f>
        <v>1.5</v>
      </c>
      <c r="Q377" s="108">
        <f ca="1">IF(AND(tblTEC_TDB_Data[[#This Row],[Âge]]&gt;30,tblTEC_TDB_Data[[#This Row],[Âge]]&lt;=60),N377,0)</f>
        <v>0</v>
      </c>
      <c r="R377" s="108">
        <f ca="1">IF(AND(tblTEC_TDB_Data[[#This Row],[Âge]]&gt;60,tblTEC_TDB_Data[[#This Row],[Âge]]&lt;=90),N377,0)</f>
        <v>0</v>
      </c>
      <c r="S377" s="108">
        <f ca="1">IF(tblTEC_TDB_Data[[#This Row],[Âge]]&gt;90,N377,0)</f>
        <v>0</v>
      </c>
    </row>
    <row r="378" spans="1:19" x14ac:dyDescent="0.25">
      <c r="A378" s="104">
        <v>378</v>
      </c>
      <c r="B378" s="104" t="s">
        <v>5</v>
      </c>
      <c r="C378" s="1086">
        <v>45510</v>
      </c>
      <c r="D378" s="109" t="s">
        <v>16031</v>
      </c>
      <c r="E378" s="602">
        <v>4</v>
      </c>
      <c r="F378" s="102" t="s">
        <v>152</v>
      </c>
      <c r="G378" s="102" t="s">
        <v>9221</v>
      </c>
      <c r="H378" s="102" t="s">
        <v>9221</v>
      </c>
      <c r="I378" s="105">
        <f>IF(tblTEC_TDB_Data[[#This Row],[EstDetruite]],E378,0)</f>
        <v>0</v>
      </c>
      <c r="J378" s="106">
        <f>tblTEC_TDB_Data[[#This Row],[H_Saisies]]-tblTEC_TDB_Data[[#This Row],[H_Détruites]]</f>
        <v>4</v>
      </c>
      <c r="K378" s="106">
        <f>IF(tblTEC_TDB_Data[[#This Row],[EstFacturable]]="VRAI",(E378-I378),0)</f>
        <v>4</v>
      </c>
      <c r="L378" s="105">
        <f t="shared" si="18"/>
        <v>0</v>
      </c>
      <c r="M378" s="105">
        <f t="shared" si="19"/>
        <v>0</v>
      </c>
      <c r="N378" s="107">
        <f>MAX(tblTEC_TDB_Data[[#This Row],[H_Facturables]]-tblTEC_TDB_Data[[#This Row],[H_Facturées]],0)</f>
        <v>4</v>
      </c>
      <c r="O378" s="101">
        <f ca="1">ROUND(INT(NOW()-tblTEC_TDB_Data[[#This Row],[Date]]),0)</f>
        <v>30</v>
      </c>
      <c r="P378" s="108">
        <f ca="1">IF(tblTEC_TDB_Data[[#This Row],[Âge]]&lt;=30,N378,0)</f>
        <v>4</v>
      </c>
      <c r="Q378" s="108">
        <f ca="1">IF(AND(tblTEC_TDB_Data[[#This Row],[Âge]]&gt;30,tblTEC_TDB_Data[[#This Row],[Âge]]&lt;=60),N378,0)</f>
        <v>0</v>
      </c>
      <c r="R378" s="108">
        <f ca="1">IF(AND(tblTEC_TDB_Data[[#This Row],[Âge]]&gt;60,tblTEC_TDB_Data[[#This Row],[Âge]]&lt;=90),N378,0)</f>
        <v>0</v>
      </c>
      <c r="S378" s="108">
        <f ca="1">IF(tblTEC_TDB_Data[[#This Row],[Âge]]&gt;90,N378,0)</f>
        <v>0</v>
      </c>
    </row>
    <row r="379" spans="1:19" x14ac:dyDescent="0.25">
      <c r="A379" s="104">
        <v>379</v>
      </c>
      <c r="B379" s="104" t="s">
        <v>5</v>
      </c>
      <c r="C379" s="1086">
        <v>45510</v>
      </c>
      <c r="D379" s="109" t="s">
        <v>18006</v>
      </c>
      <c r="E379" s="602">
        <v>0.4</v>
      </c>
      <c r="F379" s="102" t="s">
        <v>152</v>
      </c>
      <c r="G379" s="102" t="s">
        <v>9221</v>
      </c>
      <c r="H379" s="102" t="s">
        <v>9221</v>
      </c>
      <c r="I379" s="105">
        <f>IF(tblTEC_TDB_Data[[#This Row],[EstDetruite]],E379,0)</f>
        <v>0</v>
      </c>
      <c r="J379" s="106">
        <f>tblTEC_TDB_Data[[#This Row],[H_Saisies]]-tblTEC_TDB_Data[[#This Row],[H_Détruites]]</f>
        <v>0.4</v>
      </c>
      <c r="K379" s="106">
        <f>IF(tblTEC_TDB_Data[[#This Row],[EstFacturable]]="VRAI",(E379-I379),0)</f>
        <v>0.4</v>
      </c>
      <c r="L379" s="105">
        <f t="shared" si="18"/>
        <v>0</v>
      </c>
      <c r="M379" s="105">
        <f t="shared" si="19"/>
        <v>0</v>
      </c>
      <c r="N379" s="107">
        <f>MAX(tblTEC_TDB_Data[[#This Row],[H_Facturables]]-tblTEC_TDB_Data[[#This Row],[H_Facturées]],0)</f>
        <v>0.4</v>
      </c>
      <c r="O379" s="101">
        <f ca="1">ROUND(INT(NOW()-tblTEC_TDB_Data[[#This Row],[Date]]),0)</f>
        <v>30</v>
      </c>
      <c r="P379" s="108">
        <f ca="1">IF(tblTEC_TDB_Data[[#This Row],[Âge]]&lt;=30,N379,0)</f>
        <v>0.4</v>
      </c>
      <c r="Q379" s="108">
        <f ca="1">IF(AND(tblTEC_TDB_Data[[#This Row],[Âge]]&gt;30,tblTEC_TDB_Data[[#This Row],[Âge]]&lt;=60),N379,0)</f>
        <v>0</v>
      </c>
      <c r="R379" s="108">
        <f ca="1">IF(AND(tblTEC_TDB_Data[[#This Row],[Âge]]&gt;60,tblTEC_TDB_Data[[#This Row],[Âge]]&lt;=90),N379,0)</f>
        <v>0</v>
      </c>
      <c r="S379" s="108">
        <f ca="1">IF(tblTEC_TDB_Data[[#This Row],[Âge]]&gt;90,N379,0)</f>
        <v>0</v>
      </c>
    </row>
    <row r="380" spans="1:19" x14ac:dyDescent="0.25">
      <c r="A380" s="104">
        <v>380</v>
      </c>
      <c r="B380" s="104" t="s">
        <v>5</v>
      </c>
      <c r="C380" s="1086">
        <v>45510</v>
      </c>
      <c r="D380" s="109" t="s">
        <v>19705</v>
      </c>
      <c r="E380" s="602">
        <v>1</v>
      </c>
      <c r="F380" s="102" t="s">
        <v>152</v>
      </c>
      <c r="G380" s="102" t="s">
        <v>9221</v>
      </c>
      <c r="H380" s="102" t="s">
        <v>9221</v>
      </c>
      <c r="I380" s="105">
        <f>IF(tblTEC_TDB_Data[[#This Row],[EstDetruite]],E380,0)</f>
        <v>0</v>
      </c>
      <c r="J380" s="106">
        <f>tblTEC_TDB_Data[[#This Row],[H_Saisies]]-tblTEC_TDB_Data[[#This Row],[H_Détruites]]</f>
        <v>1</v>
      </c>
      <c r="K380" s="106">
        <f>IF(tblTEC_TDB_Data[[#This Row],[EstFacturable]]="VRAI",(E380-I380),0)</f>
        <v>1</v>
      </c>
      <c r="L380" s="105">
        <f t="shared" si="18"/>
        <v>0</v>
      </c>
      <c r="M380" s="105">
        <f t="shared" si="19"/>
        <v>0</v>
      </c>
      <c r="N380" s="107">
        <f>MAX(tblTEC_TDB_Data[[#This Row],[H_Facturables]]-tblTEC_TDB_Data[[#This Row],[H_Facturées]],0)</f>
        <v>1</v>
      </c>
      <c r="O380" s="101">
        <f ca="1">ROUND(INT(NOW()-tblTEC_TDB_Data[[#This Row],[Date]]),0)</f>
        <v>30</v>
      </c>
      <c r="P380" s="108">
        <f ca="1">IF(tblTEC_TDB_Data[[#This Row],[Âge]]&lt;=30,N380,0)</f>
        <v>1</v>
      </c>
      <c r="Q380" s="108">
        <f ca="1">IF(AND(tblTEC_TDB_Data[[#This Row],[Âge]]&gt;30,tblTEC_TDB_Data[[#This Row],[Âge]]&lt;=60),N380,0)</f>
        <v>0</v>
      </c>
      <c r="R380" s="108">
        <f ca="1">IF(AND(tblTEC_TDB_Data[[#This Row],[Âge]]&gt;60,tblTEC_TDB_Data[[#This Row],[Âge]]&lt;=90),N380,0)</f>
        <v>0</v>
      </c>
      <c r="S380" s="108">
        <f ca="1">IF(tblTEC_TDB_Data[[#This Row],[Âge]]&gt;90,N380,0)</f>
        <v>0</v>
      </c>
    </row>
    <row r="381" spans="1:19" x14ac:dyDescent="0.25">
      <c r="A381" s="104">
        <v>381</v>
      </c>
      <c r="B381" s="104" t="s">
        <v>5</v>
      </c>
      <c r="C381" s="1086">
        <v>45510</v>
      </c>
      <c r="D381" s="109" t="s">
        <v>18497</v>
      </c>
      <c r="E381" s="602">
        <v>0.75</v>
      </c>
      <c r="F381" s="102" t="s">
        <v>152</v>
      </c>
      <c r="G381" s="102" t="s">
        <v>9221</v>
      </c>
      <c r="H381" s="102" t="s">
        <v>9221</v>
      </c>
      <c r="I381" s="105">
        <f>IF(tblTEC_TDB_Data[[#This Row],[EstDetruite]],E381,0)</f>
        <v>0</v>
      </c>
      <c r="J381" s="106">
        <f>tblTEC_TDB_Data[[#This Row],[H_Saisies]]-tblTEC_TDB_Data[[#This Row],[H_Détruites]]</f>
        <v>0.75</v>
      </c>
      <c r="K381" s="106">
        <f>IF(tblTEC_TDB_Data[[#This Row],[EstFacturable]]="VRAI",(E381-I381),0)</f>
        <v>0.75</v>
      </c>
      <c r="L381" s="105">
        <f t="shared" si="18"/>
        <v>0</v>
      </c>
      <c r="M381" s="105">
        <f t="shared" si="19"/>
        <v>0</v>
      </c>
      <c r="N381" s="107">
        <f>MAX(tblTEC_TDB_Data[[#This Row],[H_Facturables]]-tblTEC_TDB_Data[[#This Row],[H_Facturées]],0)</f>
        <v>0.75</v>
      </c>
      <c r="O381" s="101">
        <f ca="1">ROUND(INT(NOW()-tblTEC_TDB_Data[[#This Row],[Date]]),0)</f>
        <v>30</v>
      </c>
      <c r="P381" s="108">
        <f ca="1">IF(tblTEC_TDB_Data[[#This Row],[Âge]]&lt;=30,N381,0)</f>
        <v>0.75</v>
      </c>
      <c r="Q381" s="108">
        <f ca="1">IF(AND(tblTEC_TDB_Data[[#This Row],[Âge]]&gt;30,tblTEC_TDB_Data[[#This Row],[Âge]]&lt;=60),N381,0)</f>
        <v>0</v>
      </c>
      <c r="R381" s="108">
        <f ca="1">IF(AND(tblTEC_TDB_Data[[#This Row],[Âge]]&gt;60,tblTEC_TDB_Data[[#This Row],[Âge]]&lt;=90),N381,0)</f>
        <v>0</v>
      </c>
      <c r="S381" s="108">
        <f ca="1">IF(tblTEC_TDB_Data[[#This Row],[Âge]]&gt;90,N381,0)</f>
        <v>0</v>
      </c>
    </row>
    <row r="382" spans="1:19" x14ac:dyDescent="0.25">
      <c r="A382" s="104">
        <v>382</v>
      </c>
      <c r="B382" s="104" t="s">
        <v>5</v>
      </c>
      <c r="C382" s="1086">
        <v>45510</v>
      </c>
      <c r="D382" s="109" t="s">
        <v>13541</v>
      </c>
      <c r="E382" s="602">
        <v>0.4</v>
      </c>
      <c r="F382" s="102" t="s">
        <v>152</v>
      </c>
      <c r="G382" s="102" t="s">
        <v>152</v>
      </c>
      <c r="H382" s="102" t="s">
        <v>9221</v>
      </c>
      <c r="I382" s="105">
        <f>IF(tblTEC_TDB_Data[[#This Row],[EstDetruite]],E382,0)</f>
        <v>0</v>
      </c>
      <c r="J382" s="106">
        <f>tblTEC_TDB_Data[[#This Row],[H_Saisies]]-tblTEC_TDB_Data[[#This Row],[H_Détruites]]</f>
        <v>0.4</v>
      </c>
      <c r="K382" s="106">
        <f>IF(tblTEC_TDB_Data[[#This Row],[EstFacturable]]="VRAI",(E382-I382),0)</f>
        <v>0.4</v>
      </c>
      <c r="L382" s="105">
        <f t="shared" si="18"/>
        <v>0</v>
      </c>
      <c r="M382" s="105">
        <f t="shared" si="19"/>
        <v>0.4</v>
      </c>
      <c r="N382" s="107">
        <f>MAX(tblTEC_TDB_Data[[#This Row],[H_Facturables]]-tblTEC_TDB_Data[[#This Row],[H_Facturées]],0)</f>
        <v>0</v>
      </c>
      <c r="O382" s="101">
        <f ca="1">ROUND(INT(NOW()-tblTEC_TDB_Data[[#This Row],[Date]]),0)</f>
        <v>30</v>
      </c>
      <c r="P382" s="108">
        <f ca="1">IF(tblTEC_TDB_Data[[#This Row],[Âge]]&lt;=30,N382,0)</f>
        <v>0</v>
      </c>
      <c r="Q382" s="108">
        <f ca="1">IF(AND(tblTEC_TDB_Data[[#This Row],[Âge]]&gt;30,tblTEC_TDB_Data[[#This Row],[Âge]]&lt;=60),N382,0)</f>
        <v>0</v>
      </c>
      <c r="R382" s="108">
        <f ca="1">IF(AND(tblTEC_TDB_Data[[#This Row],[Âge]]&gt;60,tblTEC_TDB_Data[[#This Row],[Âge]]&lt;=90),N382,0)</f>
        <v>0</v>
      </c>
      <c r="S382" s="108">
        <f ca="1">IF(tblTEC_TDB_Data[[#This Row],[Âge]]&gt;90,N382,0)</f>
        <v>0</v>
      </c>
    </row>
    <row r="383" spans="1:19" x14ac:dyDescent="0.25">
      <c r="A383" s="104">
        <v>383</v>
      </c>
      <c r="B383" s="104" t="s">
        <v>5</v>
      </c>
      <c r="C383" s="1086">
        <v>45510</v>
      </c>
      <c r="D383" s="109" t="s">
        <v>19617</v>
      </c>
      <c r="E383" s="602">
        <v>1.25</v>
      </c>
      <c r="F383" s="102" t="s">
        <v>152</v>
      </c>
      <c r="G383" s="102" t="s">
        <v>9221</v>
      </c>
      <c r="H383" s="102" t="s">
        <v>9221</v>
      </c>
      <c r="I383" s="105">
        <f>IF(tblTEC_TDB_Data[[#This Row],[EstDetruite]],E383,0)</f>
        <v>0</v>
      </c>
      <c r="J383" s="106">
        <f>tblTEC_TDB_Data[[#This Row],[H_Saisies]]-tblTEC_TDB_Data[[#This Row],[H_Détruites]]</f>
        <v>1.25</v>
      </c>
      <c r="K383" s="106">
        <f>IF(tblTEC_TDB_Data[[#This Row],[EstFacturable]]="VRAI",(E383-I383),0)</f>
        <v>1.25</v>
      </c>
      <c r="L383" s="105">
        <f t="shared" si="18"/>
        <v>0</v>
      </c>
      <c r="M383" s="105">
        <f t="shared" si="19"/>
        <v>0</v>
      </c>
      <c r="N383" s="107">
        <f>MAX(tblTEC_TDB_Data[[#This Row],[H_Facturables]]-tblTEC_TDB_Data[[#This Row],[H_Facturées]],0)</f>
        <v>1.25</v>
      </c>
      <c r="O383" s="101">
        <f ca="1">ROUND(INT(NOW()-tblTEC_TDB_Data[[#This Row],[Date]]),0)</f>
        <v>30</v>
      </c>
      <c r="P383" s="108">
        <f ca="1">IF(tblTEC_TDB_Data[[#This Row],[Âge]]&lt;=30,N383,0)</f>
        <v>1.25</v>
      </c>
      <c r="Q383" s="108">
        <f ca="1">IF(AND(tblTEC_TDB_Data[[#This Row],[Âge]]&gt;30,tblTEC_TDB_Data[[#This Row],[Âge]]&lt;=60),N383,0)</f>
        <v>0</v>
      </c>
      <c r="R383" s="108">
        <f ca="1">IF(AND(tblTEC_TDB_Data[[#This Row],[Âge]]&gt;60,tblTEC_TDB_Data[[#This Row],[Âge]]&lt;=90),N383,0)</f>
        <v>0</v>
      </c>
      <c r="S383" s="108">
        <f ca="1">IF(tblTEC_TDB_Data[[#This Row],[Âge]]&gt;90,N383,0)</f>
        <v>0</v>
      </c>
    </row>
    <row r="384" spans="1:19" x14ac:dyDescent="0.25">
      <c r="A384" s="104">
        <v>384</v>
      </c>
      <c r="B384" s="104" t="s">
        <v>5</v>
      </c>
      <c r="C384" s="1086">
        <v>45510</v>
      </c>
      <c r="D384" s="109" t="s">
        <v>19387</v>
      </c>
      <c r="E384" s="602">
        <v>0.5</v>
      </c>
      <c r="F384" s="102" t="s">
        <v>152</v>
      </c>
      <c r="G384" s="102" t="s">
        <v>9221</v>
      </c>
      <c r="H384" s="102" t="s">
        <v>152</v>
      </c>
      <c r="I384" s="105">
        <f>IF(tblTEC_TDB_Data[[#This Row],[EstDetruite]],E384,0)</f>
        <v>0.5</v>
      </c>
      <c r="J384" s="106">
        <f>tblTEC_TDB_Data[[#This Row],[H_Saisies]]-tblTEC_TDB_Data[[#This Row],[H_Détruites]]</f>
        <v>0</v>
      </c>
      <c r="K384" s="106">
        <f>IF(tblTEC_TDB_Data[[#This Row],[EstFacturable]]="VRAI",(E384-I384),0)</f>
        <v>0</v>
      </c>
      <c r="L384" s="105">
        <f t="shared" si="18"/>
        <v>0</v>
      </c>
      <c r="M384" s="105">
        <f t="shared" si="19"/>
        <v>0</v>
      </c>
      <c r="N384" s="107">
        <f>MAX(tblTEC_TDB_Data[[#This Row],[H_Facturables]]-tblTEC_TDB_Data[[#This Row],[H_Facturées]],0)</f>
        <v>0</v>
      </c>
      <c r="O384" s="101">
        <f ca="1">ROUND(INT(NOW()-tblTEC_TDB_Data[[#This Row],[Date]]),0)</f>
        <v>30</v>
      </c>
      <c r="P384" s="108">
        <f ca="1">IF(tblTEC_TDB_Data[[#This Row],[Âge]]&lt;=30,N384,0)</f>
        <v>0</v>
      </c>
      <c r="Q384" s="108">
        <f ca="1">IF(AND(tblTEC_TDB_Data[[#This Row],[Âge]]&gt;30,tblTEC_TDB_Data[[#This Row],[Âge]]&lt;=60),N384,0)</f>
        <v>0</v>
      </c>
      <c r="R384" s="108">
        <f ca="1">IF(AND(tblTEC_TDB_Data[[#This Row],[Âge]]&gt;60,tblTEC_TDB_Data[[#This Row],[Âge]]&lt;=90),N384,0)</f>
        <v>0</v>
      </c>
      <c r="S384" s="108">
        <f ca="1">IF(tblTEC_TDB_Data[[#This Row],[Âge]]&gt;90,N384,0)</f>
        <v>0</v>
      </c>
    </row>
    <row r="385" spans="1:19" x14ac:dyDescent="0.25">
      <c r="A385" s="104">
        <v>385</v>
      </c>
      <c r="B385" s="104" t="s">
        <v>5</v>
      </c>
      <c r="C385" s="1086">
        <v>45510</v>
      </c>
      <c r="D385" s="109" t="s">
        <v>19583</v>
      </c>
      <c r="E385" s="602">
        <v>1.25</v>
      </c>
      <c r="F385" s="102" t="s">
        <v>152</v>
      </c>
      <c r="G385" s="102" t="s">
        <v>9221</v>
      </c>
      <c r="H385" s="102" t="s">
        <v>9221</v>
      </c>
      <c r="I385" s="105">
        <f>IF(tblTEC_TDB_Data[[#This Row],[EstDetruite]],E385,0)</f>
        <v>0</v>
      </c>
      <c r="J385" s="106">
        <f>tblTEC_TDB_Data[[#This Row],[H_Saisies]]-tblTEC_TDB_Data[[#This Row],[H_Détruites]]</f>
        <v>1.25</v>
      </c>
      <c r="K385" s="106">
        <f>IF(tblTEC_TDB_Data[[#This Row],[EstFacturable]]="VRAI",(E385-I385),0)</f>
        <v>1.25</v>
      </c>
      <c r="L385" s="105">
        <f t="shared" si="18"/>
        <v>0</v>
      </c>
      <c r="M385" s="105">
        <f t="shared" si="19"/>
        <v>0</v>
      </c>
      <c r="N385" s="107">
        <f>MAX(tblTEC_TDB_Data[[#This Row],[H_Facturables]]-tblTEC_TDB_Data[[#This Row],[H_Facturées]],0)</f>
        <v>1.25</v>
      </c>
      <c r="O385" s="101">
        <f ca="1">ROUND(INT(NOW()-tblTEC_TDB_Data[[#This Row],[Date]]),0)</f>
        <v>30</v>
      </c>
      <c r="P385" s="108">
        <f ca="1">IF(tblTEC_TDB_Data[[#This Row],[Âge]]&lt;=30,N385,0)</f>
        <v>1.25</v>
      </c>
      <c r="Q385" s="108">
        <f ca="1">IF(AND(tblTEC_TDB_Data[[#This Row],[Âge]]&gt;30,tblTEC_TDB_Data[[#This Row],[Âge]]&lt;=60),N385,0)</f>
        <v>0</v>
      </c>
      <c r="R385" s="108">
        <f ca="1">IF(AND(tblTEC_TDB_Data[[#This Row],[Âge]]&gt;60,tblTEC_TDB_Data[[#This Row],[Âge]]&lt;=90),N385,0)</f>
        <v>0</v>
      </c>
      <c r="S385" s="108">
        <f ca="1">IF(tblTEC_TDB_Data[[#This Row],[Âge]]&gt;90,N385,0)</f>
        <v>0</v>
      </c>
    </row>
    <row r="386" spans="1:19" x14ac:dyDescent="0.25">
      <c r="A386" s="104">
        <v>386</v>
      </c>
      <c r="B386" s="104" t="s">
        <v>5</v>
      </c>
      <c r="C386" s="1086">
        <v>45510</v>
      </c>
      <c r="D386" s="109" t="s">
        <v>17798</v>
      </c>
      <c r="E386" s="602">
        <v>0.75</v>
      </c>
      <c r="F386" s="102" t="s">
        <v>152</v>
      </c>
      <c r="G386" s="102" t="s">
        <v>9221</v>
      </c>
      <c r="H386" s="102" t="s">
        <v>9221</v>
      </c>
      <c r="I386" s="105">
        <f>IF(tblTEC_TDB_Data[[#This Row],[EstDetruite]],E386,0)</f>
        <v>0</v>
      </c>
      <c r="J386" s="106">
        <f>tblTEC_TDB_Data[[#This Row],[H_Saisies]]-tblTEC_TDB_Data[[#This Row],[H_Détruites]]</f>
        <v>0.75</v>
      </c>
      <c r="K386" s="106">
        <f>IF(tblTEC_TDB_Data[[#This Row],[EstFacturable]]="VRAI",(E386-I386),0)</f>
        <v>0.75</v>
      </c>
      <c r="L386" s="105">
        <f t="shared" si="18"/>
        <v>0</v>
      </c>
      <c r="M386" s="105">
        <f t="shared" si="19"/>
        <v>0</v>
      </c>
      <c r="N386" s="107">
        <f>MAX(tblTEC_TDB_Data[[#This Row],[H_Facturables]]-tblTEC_TDB_Data[[#This Row],[H_Facturées]],0)</f>
        <v>0.75</v>
      </c>
      <c r="O386" s="101">
        <f ca="1">ROUND(INT(NOW()-tblTEC_TDB_Data[[#This Row],[Date]]),0)</f>
        <v>30</v>
      </c>
      <c r="P386" s="108">
        <f ca="1">IF(tblTEC_TDB_Data[[#This Row],[Âge]]&lt;=30,N386,0)</f>
        <v>0.75</v>
      </c>
      <c r="Q386" s="108">
        <f ca="1">IF(AND(tblTEC_TDB_Data[[#This Row],[Âge]]&gt;30,tblTEC_TDB_Data[[#This Row],[Âge]]&lt;=60),N386,0)</f>
        <v>0</v>
      </c>
      <c r="R386" s="108">
        <f ca="1">IF(AND(tblTEC_TDB_Data[[#This Row],[Âge]]&gt;60,tblTEC_TDB_Data[[#This Row],[Âge]]&lt;=90),N386,0)</f>
        <v>0</v>
      </c>
      <c r="S386" s="108">
        <f ca="1">IF(tblTEC_TDB_Data[[#This Row],[Âge]]&gt;90,N386,0)</f>
        <v>0</v>
      </c>
    </row>
    <row r="387" spans="1:19" x14ac:dyDescent="0.25">
      <c r="A387" s="104">
        <v>387</v>
      </c>
      <c r="B387" s="104" t="s">
        <v>5</v>
      </c>
      <c r="C387" s="1086">
        <v>45510</v>
      </c>
      <c r="D387" s="109" t="s">
        <v>16908</v>
      </c>
      <c r="E387" s="602">
        <v>2.25</v>
      </c>
      <c r="F387" s="102" t="s">
        <v>152</v>
      </c>
      <c r="G387" s="102" t="s">
        <v>9221</v>
      </c>
      <c r="H387" s="102" t="s">
        <v>9221</v>
      </c>
      <c r="I387" s="105">
        <f>IF(tblTEC_TDB_Data[[#This Row],[EstDetruite]],E387,0)</f>
        <v>0</v>
      </c>
      <c r="J387" s="106">
        <f>tblTEC_TDB_Data[[#This Row],[H_Saisies]]-tblTEC_TDB_Data[[#This Row],[H_Détruites]]</f>
        <v>2.25</v>
      </c>
      <c r="K387" s="106">
        <f>IF(tblTEC_TDB_Data[[#This Row],[EstFacturable]]="VRAI",(E387-I387),0)</f>
        <v>2.25</v>
      </c>
      <c r="L387" s="105">
        <f t="shared" si="18"/>
        <v>0</v>
      </c>
      <c r="M387" s="105">
        <f t="shared" si="19"/>
        <v>0</v>
      </c>
      <c r="N387" s="107">
        <f>MAX(tblTEC_TDB_Data[[#This Row],[H_Facturables]]-tblTEC_TDB_Data[[#This Row],[H_Facturées]],0)</f>
        <v>2.25</v>
      </c>
      <c r="O387" s="101">
        <f ca="1">ROUND(INT(NOW()-tblTEC_TDB_Data[[#This Row],[Date]]),0)</f>
        <v>30</v>
      </c>
      <c r="P387" s="108">
        <f ca="1">IF(tblTEC_TDB_Data[[#This Row],[Âge]]&lt;=30,N387,0)</f>
        <v>2.25</v>
      </c>
      <c r="Q387" s="108">
        <f ca="1">IF(AND(tblTEC_TDB_Data[[#This Row],[Âge]]&gt;30,tblTEC_TDB_Data[[#This Row],[Âge]]&lt;=60),N387,0)</f>
        <v>0</v>
      </c>
      <c r="R387" s="108">
        <f ca="1">IF(AND(tblTEC_TDB_Data[[#This Row],[Âge]]&gt;60,tblTEC_TDB_Data[[#This Row],[Âge]]&lt;=90),N387,0)</f>
        <v>0</v>
      </c>
      <c r="S387" s="108">
        <f ca="1">IF(tblTEC_TDB_Data[[#This Row],[Âge]]&gt;90,N387,0)</f>
        <v>0</v>
      </c>
    </row>
    <row r="388" spans="1:19" x14ac:dyDescent="0.25">
      <c r="A388" s="104">
        <v>388</v>
      </c>
      <c r="B388" s="104" t="s">
        <v>5</v>
      </c>
      <c r="C388" s="1086">
        <v>45510</v>
      </c>
      <c r="D388" s="109" t="s">
        <v>19818</v>
      </c>
      <c r="E388" s="602">
        <v>3.5</v>
      </c>
      <c r="F388" s="102" t="s">
        <v>152</v>
      </c>
      <c r="G388" s="102" t="s">
        <v>9221</v>
      </c>
      <c r="H388" s="102" t="s">
        <v>9221</v>
      </c>
      <c r="I388" s="105">
        <f>IF(tblTEC_TDB_Data[[#This Row],[EstDetruite]],E388,0)</f>
        <v>0</v>
      </c>
      <c r="J388" s="106">
        <f>tblTEC_TDB_Data[[#This Row],[H_Saisies]]-tblTEC_TDB_Data[[#This Row],[H_Détruites]]</f>
        <v>3.5</v>
      </c>
      <c r="K388" s="106">
        <f>IF(tblTEC_TDB_Data[[#This Row],[EstFacturable]]="VRAI",(E388-I388),0)</f>
        <v>3.5</v>
      </c>
      <c r="L388" s="105">
        <f t="shared" ref="L388:L419" si="20">(E388-I388)-K388</f>
        <v>0</v>
      </c>
      <c r="M388" s="105">
        <f t="shared" ref="M388:M419" si="21">IF(G388="VRAI",J388,0)</f>
        <v>0</v>
      </c>
      <c r="N388" s="107">
        <f>MAX(tblTEC_TDB_Data[[#This Row],[H_Facturables]]-tblTEC_TDB_Data[[#This Row],[H_Facturées]],0)</f>
        <v>3.5</v>
      </c>
      <c r="O388" s="101">
        <f ca="1">ROUND(INT(NOW()-tblTEC_TDB_Data[[#This Row],[Date]]),0)</f>
        <v>30</v>
      </c>
      <c r="P388" s="108">
        <f ca="1">IF(tblTEC_TDB_Data[[#This Row],[Âge]]&lt;=30,N388,0)</f>
        <v>3.5</v>
      </c>
      <c r="Q388" s="108">
        <f ca="1">IF(AND(tblTEC_TDB_Data[[#This Row],[Âge]]&gt;30,tblTEC_TDB_Data[[#This Row],[Âge]]&lt;=60),N388,0)</f>
        <v>0</v>
      </c>
      <c r="R388" s="108">
        <f ca="1">IF(AND(tblTEC_TDB_Data[[#This Row],[Âge]]&gt;60,tblTEC_TDB_Data[[#This Row],[Âge]]&lt;=90),N388,0)</f>
        <v>0</v>
      </c>
      <c r="S388" s="108">
        <f ca="1">IF(tblTEC_TDB_Data[[#This Row],[Âge]]&gt;90,N388,0)</f>
        <v>0</v>
      </c>
    </row>
    <row r="389" spans="1:19" x14ac:dyDescent="0.25">
      <c r="A389" s="104">
        <v>389</v>
      </c>
      <c r="B389" s="104" t="s">
        <v>5</v>
      </c>
      <c r="C389" s="1086">
        <v>45510</v>
      </c>
      <c r="D389" s="109" t="s">
        <v>17418</v>
      </c>
      <c r="E389" s="602">
        <v>0.75</v>
      </c>
      <c r="F389" s="102" t="s">
        <v>152</v>
      </c>
      <c r="G389" s="102" t="s">
        <v>9221</v>
      </c>
      <c r="H389" s="102" t="s">
        <v>9221</v>
      </c>
      <c r="I389" s="105">
        <f>IF(tblTEC_TDB_Data[[#This Row],[EstDetruite]],E389,0)</f>
        <v>0</v>
      </c>
      <c r="J389" s="106">
        <f>tblTEC_TDB_Data[[#This Row],[H_Saisies]]-tblTEC_TDB_Data[[#This Row],[H_Détruites]]</f>
        <v>0.75</v>
      </c>
      <c r="K389" s="106">
        <f>IF(tblTEC_TDB_Data[[#This Row],[EstFacturable]]="VRAI",(E389-I389),0)</f>
        <v>0.75</v>
      </c>
      <c r="L389" s="105">
        <f t="shared" si="20"/>
        <v>0</v>
      </c>
      <c r="M389" s="105">
        <f t="shared" si="21"/>
        <v>0</v>
      </c>
      <c r="N389" s="107">
        <f>MAX(tblTEC_TDB_Data[[#This Row],[H_Facturables]]-tblTEC_TDB_Data[[#This Row],[H_Facturées]],0)</f>
        <v>0.75</v>
      </c>
      <c r="O389" s="101">
        <f ca="1">ROUND(INT(NOW()-tblTEC_TDB_Data[[#This Row],[Date]]),0)</f>
        <v>30</v>
      </c>
      <c r="P389" s="108">
        <f ca="1">IF(tblTEC_TDB_Data[[#This Row],[Âge]]&lt;=30,N389,0)</f>
        <v>0.75</v>
      </c>
      <c r="Q389" s="108">
        <f ca="1">IF(AND(tblTEC_TDB_Data[[#This Row],[Âge]]&gt;30,tblTEC_TDB_Data[[#This Row],[Âge]]&lt;=60),N389,0)</f>
        <v>0</v>
      </c>
      <c r="R389" s="108">
        <f ca="1">IF(AND(tblTEC_TDB_Data[[#This Row],[Âge]]&gt;60,tblTEC_TDB_Data[[#This Row],[Âge]]&lt;=90),N389,0)</f>
        <v>0</v>
      </c>
      <c r="S389" s="108">
        <f ca="1">IF(tblTEC_TDB_Data[[#This Row],[Âge]]&gt;90,N389,0)</f>
        <v>0</v>
      </c>
    </row>
    <row r="390" spans="1:19" x14ac:dyDescent="0.25">
      <c r="A390" s="104">
        <v>390</v>
      </c>
      <c r="B390" s="104" t="s">
        <v>5</v>
      </c>
      <c r="C390" s="1086">
        <v>45510</v>
      </c>
      <c r="D390" s="109" t="s">
        <v>13088</v>
      </c>
      <c r="E390" s="602">
        <v>0.4</v>
      </c>
      <c r="F390" s="102" t="s">
        <v>152</v>
      </c>
      <c r="G390" s="102" t="s">
        <v>9221</v>
      </c>
      <c r="H390" s="102" t="s">
        <v>9221</v>
      </c>
      <c r="I390" s="105">
        <f>IF(tblTEC_TDB_Data[[#This Row],[EstDetruite]],E390,0)</f>
        <v>0</v>
      </c>
      <c r="J390" s="106">
        <f>tblTEC_TDB_Data[[#This Row],[H_Saisies]]-tblTEC_TDB_Data[[#This Row],[H_Détruites]]</f>
        <v>0.4</v>
      </c>
      <c r="K390" s="106">
        <f>IF(tblTEC_TDB_Data[[#This Row],[EstFacturable]]="VRAI",(E390-I390),0)</f>
        <v>0.4</v>
      </c>
      <c r="L390" s="105">
        <f t="shared" si="20"/>
        <v>0</v>
      </c>
      <c r="M390" s="105">
        <f t="shared" si="21"/>
        <v>0</v>
      </c>
      <c r="N390" s="107">
        <f>MAX(tblTEC_TDB_Data[[#This Row],[H_Facturables]]-tblTEC_TDB_Data[[#This Row],[H_Facturées]],0)</f>
        <v>0.4</v>
      </c>
      <c r="O390" s="101">
        <f ca="1">ROUND(INT(NOW()-tblTEC_TDB_Data[[#This Row],[Date]]),0)</f>
        <v>30</v>
      </c>
      <c r="P390" s="108">
        <f ca="1">IF(tblTEC_TDB_Data[[#This Row],[Âge]]&lt;=30,N390,0)</f>
        <v>0.4</v>
      </c>
      <c r="Q390" s="108">
        <f ca="1">IF(AND(tblTEC_TDB_Data[[#This Row],[Âge]]&gt;30,tblTEC_TDB_Data[[#This Row],[Âge]]&lt;=60),N390,0)</f>
        <v>0</v>
      </c>
      <c r="R390" s="108">
        <f ca="1">IF(AND(tblTEC_TDB_Data[[#This Row],[Âge]]&gt;60,tblTEC_TDB_Data[[#This Row],[Âge]]&lt;=90),N390,0)</f>
        <v>0</v>
      </c>
      <c r="S390" s="108">
        <f ca="1">IF(tblTEC_TDB_Data[[#This Row],[Âge]]&gt;90,N390,0)</f>
        <v>0</v>
      </c>
    </row>
    <row r="391" spans="1:19" x14ac:dyDescent="0.25">
      <c r="A391" s="104">
        <v>391</v>
      </c>
      <c r="B391" s="104" t="s">
        <v>5</v>
      </c>
      <c r="C391" s="1086">
        <v>45510</v>
      </c>
      <c r="D391" s="109" t="s">
        <v>13884</v>
      </c>
      <c r="E391" s="602">
        <v>0.4</v>
      </c>
      <c r="F391" s="102" t="s">
        <v>152</v>
      </c>
      <c r="G391" s="102" t="s">
        <v>9221</v>
      </c>
      <c r="H391" s="102" t="s">
        <v>9221</v>
      </c>
      <c r="I391" s="105">
        <f>IF(tblTEC_TDB_Data[[#This Row],[EstDetruite]],E391,0)</f>
        <v>0</v>
      </c>
      <c r="J391" s="106">
        <f>tblTEC_TDB_Data[[#This Row],[H_Saisies]]-tblTEC_TDB_Data[[#This Row],[H_Détruites]]</f>
        <v>0.4</v>
      </c>
      <c r="K391" s="106">
        <f>IF(tblTEC_TDB_Data[[#This Row],[EstFacturable]]="VRAI",(E391-I391),0)</f>
        <v>0.4</v>
      </c>
      <c r="L391" s="105">
        <f t="shared" si="20"/>
        <v>0</v>
      </c>
      <c r="M391" s="105">
        <f t="shared" si="21"/>
        <v>0</v>
      </c>
      <c r="N391" s="107">
        <f>MAX(tblTEC_TDB_Data[[#This Row],[H_Facturables]]-tblTEC_TDB_Data[[#This Row],[H_Facturées]],0)</f>
        <v>0.4</v>
      </c>
      <c r="O391" s="101">
        <f ca="1">ROUND(INT(NOW()-tblTEC_TDB_Data[[#This Row],[Date]]),0)</f>
        <v>30</v>
      </c>
      <c r="P391" s="108">
        <f ca="1">IF(tblTEC_TDB_Data[[#This Row],[Âge]]&lt;=30,N391,0)</f>
        <v>0.4</v>
      </c>
      <c r="Q391" s="108">
        <f ca="1">IF(AND(tblTEC_TDB_Data[[#This Row],[Âge]]&gt;30,tblTEC_TDB_Data[[#This Row],[Âge]]&lt;=60),N391,0)</f>
        <v>0</v>
      </c>
      <c r="R391" s="108">
        <f ca="1">IF(AND(tblTEC_TDB_Data[[#This Row],[Âge]]&gt;60,tblTEC_TDB_Data[[#This Row],[Âge]]&lt;=90),N391,0)</f>
        <v>0</v>
      </c>
      <c r="S391" s="108">
        <f ca="1">IF(tblTEC_TDB_Data[[#This Row],[Âge]]&gt;90,N391,0)</f>
        <v>0</v>
      </c>
    </row>
    <row r="392" spans="1:19" x14ac:dyDescent="0.25">
      <c r="A392" s="104">
        <v>392</v>
      </c>
      <c r="B392" s="104" t="s">
        <v>5</v>
      </c>
      <c r="C392" s="1086">
        <v>45510</v>
      </c>
      <c r="D392" s="109" t="s">
        <v>16246</v>
      </c>
      <c r="E392" s="602">
        <v>0.4</v>
      </c>
      <c r="F392" s="102" t="s">
        <v>152</v>
      </c>
      <c r="G392" s="102" t="s">
        <v>9221</v>
      </c>
      <c r="H392" s="102" t="s">
        <v>9221</v>
      </c>
      <c r="I392" s="105">
        <f>IF(tblTEC_TDB_Data[[#This Row],[EstDetruite]],E392,0)</f>
        <v>0</v>
      </c>
      <c r="J392" s="106">
        <f>tblTEC_TDB_Data[[#This Row],[H_Saisies]]-tblTEC_TDB_Data[[#This Row],[H_Détruites]]</f>
        <v>0.4</v>
      </c>
      <c r="K392" s="106">
        <f>IF(tblTEC_TDB_Data[[#This Row],[EstFacturable]]="VRAI",(E392-I392),0)</f>
        <v>0.4</v>
      </c>
      <c r="L392" s="105">
        <f t="shared" si="20"/>
        <v>0</v>
      </c>
      <c r="M392" s="105">
        <f t="shared" si="21"/>
        <v>0</v>
      </c>
      <c r="N392" s="107">
        <f>MAX(tblTEC_TDB_Data[[#This Row],[H_Facturables]]-tblTEC_TDB_Data[[#This Row],[H_Facturées]],0)</f>
        <v>0.4</v>
      </c>
      <c r="O392" s="101">
        <f ca="1">ROUND(INT(NOW()-tblTEC_TDB_Data[[#This Row],[Date]]),0)</f>
        <v>30</v>
      </c>
      <c r="P392" s="108">
        <f ca="1">IF(tblTEC_TDB_Data[[#This Row],[Âge]]&lt;=30,N392,0)</f>
        <v>0.4</v>
      </c>
      <c r="Q392" s="108">
        <f ca="1">IF(AND(tblTEC_TDB_Data[[#This Row],[Âge]]&gt;30,tblTEC_TDB_Data[[#This Row],[Âge]]&lt;=60),N392,0)</f>
        <v>0</v>
      </c>
      <c r="R392" s="108">
        <f ca="1">IF(AND(tblTEC_TDB_Data[[#This Row],[Âge]]&gt;60,tblTEC_TDB_Data[[#This Row],[Âge]]&lt;=90),N392,0)</f>
        <v>0</v>
      </c>
      <c r="S392" s="108">
        <f ca="1">IF(tblTEC_TDB_Data[[#This Row],[Âge]]&gt;90,N392,0)</f>
        <v>0</v>
      </c>
    </row>
    <row r="393" spans="1:19" x14ac:dyDescent="0.25">
      <c r="A393" s="104">
        <v>393</v>
      </c>
      <c r="B393" s="104" t="s">
        <v>5</v>
      </c>
      <c r="C393" s="1086">
        <v>45510</v>
      </c>
      <c r="D393" s="109" t="s">
        <v>14147</v>
      </c>
      <c r="E393" s="602">
        <v>0.25</v>
      </c>
      <c r="F393" s="102" t="s">
        <v>152</v>
      </c>
      <c r="G393" s="102" t="s">
        <v>9221</v>
      </c>
      <c r="H393" s="102" t="s">
        <v>9221</v>
      </c>
      <c r="I393" s="105">
        <f>IF(tblTEC_TDB_Data[[#This Row],[EstDetruite]],E393,0)</f>
        <v>0</v>
      </c>
      <c r="J393" s="106">
        <f>tblTEC_TDB_Data[[#This Row],[H_Saisies]]-tblTEC_TDB_Data[[#This Row],[H_Détruites]]</f>
        <v>0.25</v>
      </c>
      <c r="K393" s="106">
        <f>IF(tblTEC_TDB_Data[[#This Row],[EstFacturable]]="VRAI",(E393-I393),0)</f>
        <v>0.25</v>
      </c>
      <c r="L393" s="105">
        <f t="shared" si="20"/>
        <v>0</v>
      </c>
      <c r="M393" s="105">
        <f t="shared" si="21"/>
        <v>0</v>
      </c>
      <c r="N393" s="107">
        <f>MAX(tblTEC_TDB_Data[[#This Row],[H_Facturables]]-tblTEC_TDB_Data[[#This Row],[H_Facturées]],0)</f>
        <v>0.25</v>
      </c>
      <c r="O393" s="101">
        <f ca="1">ROUND(INT(NOW()-tblTEC_TDB_Data[[#This Row],[Date]]),0)</f>
        <v>30</v>
      </c>
      <c r="P393" s="108">
        <f ca="1">IF(tblTEC_TDB_Data[[#This Row],[Âge]]&lt;=30,N393,0)</f>
        <v>0.25</v>
      </c>
      <c r="Q393" s="108">
        <f ca="1">IF(AND(tblTEC_TDB_Data[[#This Row],[Âge]]&gt;30,tblTEC_TDB_Data[[#This Row],[Âge]]&lt;=60),N393,0)</f>
        <v>0</v>
      </c>
      <c r="R393" s="108">
        <f ca="1">IF(AND(tblTEC_TDB_Data[[#This Row],[Âge]]&gt;60,tblTEC_TDB_Data[[#This Row],[Âge]]&lt;=90),N393,0)</f>
        <v>0</v>
      </c>
      <c r="S393" s="108">
        <f ca="1">IF(tblTEC_TDB_Data[[#This Row],[Âge]]&gt;90,N393,0)</f>
        <v>0</v>
      </c>
    </row>
    <row r="394" spans="1:19" x14ac:dyDescent="0.25">
      <c r="A394" s="104">
        <v>394</v>
      </c>
      <c r="B394" s="104" t="s">
        <v>5</v>
      </c>
      <c r="C394" s="1086">
        <v>45511</v>
      </c>
      <c r="D394" s="109" t="s">
        <v>19818</v>
      </c>
      <c r="E394" s="602">
        <v>1.25</v>
      </c>
      <c r="F394" s="102" t="s">
        <v>152</v>
      </c>
      <c r="G394" s="102" t="s">
        <v>9221</v>
      </c>
      <c r="H394" s="102" t="s">
        <v>9221</v>
      </c>
      <c r="I394" s="105">
        <f>IF(tblTEC_TDB_Data[[#This Row],[EstDetruite]],E394,0)</f>
        <v>0</v>
      </c>
      <c r="J394" s="106">
        <f>tblTEC_TDB_Data[[#This Row],[H_Saisies]]-tblTEC_TDB_Data[[#This Row],[H_Détruites]]</f>
        <v>1.25</v>
      </c>
      <c r="K394" s="106">
        <f>IF(tblTEC_TDB_Data[[#This Row],[EstFacturable]]="VRAI",(E394-I394),0)</f>
        <v>1.25</v>
      </c>
      <c r="L394" s="105">
        <f t="shared" si="20"/>
        <v>0</v>
      </c>
      <c r="M394" s="105">
        <f t="shared" si="21"/>
        <v>0</v>
      </c>
      <c r="N394" s="107">
        <f>MAX(tblTEC_TDB_Data[[#This Row],[H_Facturables]]-tblTEC_TDB_Data[[#This Row],[H_Facturées]],0)</f>
        <v>1.25</v>
      </c>
      <c r="O394" s="101">
        <f ca="1">ROUND(INT(NOW()-tblTEC_TDB_Data[[#This Row],[Date]]),0)</f>
        <v>29</v>
      </c>
      <c r="P394" s="108">
        <f ca="1">IF(tblTEC_TDB_Data[[#This Row],[Âge]]&lt;=30,N394,0)</f>
        <v>1.25</v>
      </c>
      <c r="Q394" s="108">
        <f ca="1">IF(AND(tblTEC_TDB_Data[[#This Row],[Âge]]&gt;30,tblTEC_TDB_Data[[#This Row],[Âge]]&lt;=60),N394,0)</f>
        <v>0</v>
      </c>
      <c r="R394" s="108">
        <f ca="1">IF(AND(tblTEC_TDB_Data[[#This Row],[Âge]]&gt;60,tblTEC_TDB_Data[[#This Row],[Âge]]&lt;=90),N394,0)</f>
        <v>0</v>
      </c>
      <c r="S394" s="108">
        <f ca="1">IF(tblTEC_TDB_Data[[#This Row],[Âge]]&gt;90,N394,0)</f>
        <v>0</v>
      </c>
    </row>
    <row r="395" spans="1:19" x14ac:dyDescent="0.25">
      <c r="A395" s="104">
        <v>395</v>
      </c>
      <c r="B395" s="104" t="s">
        <v>5</v>
      </c>
      <c r="C395" s="1086">
        <v>45511</v>
      </c>
      <c r="D395" s="109" t="s">
        <v>19409</v>
      </c>
      <c r="E395" s="602">
        <v>0.5</v>
      </c>
      <c r="F395" s="102" t="s">
        <v>152</v>
      </c>
      <c r="G395" s="102" t="s">
        <v>9221</v>
      </c>
      <c r="H395" s="102" t="s">
        <v>9221</v>
      </c>
      <c r="I395" s="105">
        <f>IF(tblTEC_TDB_Data[[#This Row],[EstDetruite]],E395,0)</f>
        <v>0</v>
      </c>
      <c r="J395" s="106">
        <f>tblTEC_TDB_Data[[#This Row],[H_Saisies]]-tblTEC_TDB_Data[[#This Row],[H_Détruites]]</f>
        <v>0.5</v>
      </c>
      <c r="K395" s="106">
        <f>IF(tblTEC_TDB_Data[[#This Row],[EstFacturable]]="VRAI",(E395-I395),0)</f>
        <v>0.5</v>
      </c>
      <c r="L395" s="105">
        <f t="shared" si="20"/>
        <v>0</v>
      </c>
      <c r="M395" s="105">
        <f t="shared" si="21"/>
        <v>0</v>
      </c>
      <c r="N395" s="107">
        <f>MAX(tblTEC_TDB_Data[[#This Row],[H_Facturables]]-tblTEC_TDB_Data[[#This Row],[H_Facturées]],0)</f>
        <v>0.5</v>
      </c>
      <c r="O395" s="101">
        <f ca="1">ROUND(INT(NOW()-tblTEC_TDB_Data[[#This Row],[Date]]),0)</f>
        <v>29</v>
      </c>
      <c r="P395" s="108">
        <f ca="1">IF(tblTEC_TDB_Data[[#This Row],[Âge]]&lt;=30,N395,0)</f>
        <v>0.5</v>
      </c>
      <c r="Q395" s="108">
        <f ca="1">IF(AND(tblTEC_TDB_Data[[#This Row],[Âge]]&gt;30,tblTEC_TDB_Data[[#This Row],[Âge]]&lt;=60),N395,0)</f>
        <v>0</v>
      </c>
      <c r="R395" s="108">
        <f ca="1">IF(AND(tblTEC_TDB_Data[[#This Row],[Âge]]&gt;60,tblTEC_TDB_Data[[#This Row],[Âge]]&lt;=90),N395,0)</f>
        <v>0</v>
      </c>
      <c r="S395" s="108">
        <f ca="1">IF(tblTEC_TDB_Data[[#This Row],[Âge]]&gt;90,N395,0)</f>
        <v>0</v>
      </c>
    </row>
    <row r="396" spans="1:19" x14ac:dyDescent="0.25">
      <c r="A396" s="104">
        <v>396</v>
      </c>
      <c r="B396" s="104" t="s">
        <v>5</v>
      </c>
      <c r="C396" s="1086">
        <v>45511</v>
      </c>
      <c r="D396" s="109" t="s">
        <v>19813</v>
      </c>
      <c r="E396" s="602">
        <v>2</v>
      </c>
      <c r="F396" s="102" t="s">
        <v>152</v>
      </c>
      <c r="G396" s="102" t="s">
        <v>9221</v>
      </c>
      <c r="H396" s="102" t="s">
        <v>9221</v>
      </c>
      <c r="I396" s="105">
        <f>IF(tblTEC_TDB_Data[[#This Row],[EstDetruite]],E396,0)</f>
        <v>0</v>
      </c>
      <c r="J396" s="106">
        <f>tblTEC_TDB_Data[[#This Row],[H_Saisies]]-tblTEC_TDB_Data[[#This Row],[H_Détruites]]</f>
        <v>2</v>
      </c>
      <c r="K396" s="106">
        <f>IF(tblTEC_TDB_Data[[#This Row],[EstFacturable]]="VRAI",(E396-I396),0)</f>
        <v>2</v>
      </c>
      <c r="L396" s="105">
        <f t="shared" si="20"/>
        <v>0</v>
      </c>
      <c r="M396" s="105">
        <f t="shared" si="21"/>
        <v>0</v>
      </c>
      <c r="N396" s="107">
        <f>MAX(tblTEC_TDB_Data[[#This Row],[H_Facturables]]-tblTEC_TDB_Data[[#This Row],[H_Facturées]],0)</f>
        <v>2</v>
      </c>
      <c r="O396" s="101">
        <f ca="1">ROUND(INT(NOW()-tblTEC_TDB_Data[[#This Row],[Date]]),0)</f>
        <v>29</v>
      </c>
      <c r="P396" s="108">
        <f ca="1">IF(tblTEC_TDB_Data[[#This Row],[Âge]]&lt;=30,N396,0)</f>
        <v>2</v>
      </c>
      <c r="Q396" s="108">
        <f ca="1">IF(AND(tblTEC_TDB_Data[[#This Row],[Âge]]&gt;30,tblTEC_TDB_Data[[#This Row],[Âge]]&lt;=60),N396,0)</f>
        <v>0</v>
      </c>
      <c r="R396" s="108">
        <f ca="1">IF(AND(tblTEC_TDB_Data[[#This Row],[Âge]]&gt;60,tblTEC_TDB_Data[[#This Row],[Âge]]&lt;=90),N396,0)</f>
        <v>0</v>
      </c>
      <c r="S396" s="108">
        <f ca="1">IF(tblTEC_TDB_Data[[#This Row],[Âge]]&gt;90,N396,0)</f>
        <v>0</v>
      </c>
    </row>
    <row r="397" spans="1:19" x14ac:dyDescent="0.25">
      <c r="A397" s="104">
        <v>397</v>
      </c>
      <c r="B397" s="104" t="s">
        <v>5</v>
      </c>
      <c r="C397" s="1086">
        <v>45511</v>
      </c>
      <c r="D397" s="109" t="s">
        <v>13884</v>
      </c>
      <c r="E397" s="602">
        <v>0.5</v>
      </c>
      <c r="F397" s="102" t="s">
        <v>152</v>
      </c>
      <c r="G397" s="102" t="s">
        <v>9221</v>
      </c>
      <c r="H397" s="102" t="s">
        <v>9221</v>
      </c>
      <c r="I397" s="105">
        <f>IF(tblTEC_TDB_Data[[#This Row],[EstDetruite]],E397,0)</f>
        <v>0</v>
      </c>
      <c r="J397" s="106">
        <f>tblTEC_TDB_Data[[#This Row],[H_Saisies]]-tblTEC_TDB_Data[[#This Row],[H_Détruites]]</f>
        <v>0.5</v>
      </c>
      <c r="K397" s="106">
        <f>IF(tblTEC_TDB_Data[[#This Row],[EstFacturable]]="VRAI",(E397-I397),0)</f>
        <v>0.5</v>
      </c>
      <c r="L397" s="105">
        <f t="shared" si="20"/>
        <v>0</v>
      </c>
      <c r="M397" s="105">
        <f t="shared" si="21"/>
        <v>0</v>
      </c>
      <c r="N397" s="107">
        <f>MAX(tblTEC_TDB_Data[[#This Row],[H_Facturables]]-tblTEC_TDB_Data[[#This Row],[H_Facturées]],0)</f>
        <v>0.5</v>
      </c>
      <c r="O397" s="101">
        <f ca="1">ROUND(INT(NOW()-tblTEC_TDB_Data[[#This Row],[Date]]),0)</f>
        <v>29</v>
      </c>
      <c r="P397" s="108">
        <f ca="1">IF(tblTEC_TDB_Data[[#This Row],[Âge]]&lt;=30,N397,0)</f>
        <v>0.5</v>
      </c>
      <c r="Q397" s="108">
        <f ca="1">IF(AND(tblTEC_TDB_Data[[#This Row],[Âge]]&gt;30,tblTEC_TDB_Data[[#This Row],[Âge]]&lt;=60),N397,0)</f>
        <v>0</v>
      </c>
      <c r="R397" s="108">
        <f ca="1">IF(AND(tblTEC_TDB_Data[[#This Row],[Âge]]&gt;60,tblTEC_TDB_Data[[#This Row],[Âge]]&lt;=90),N397,0)</f>
        <v>0</v>
      </c>
      <c r="S397" s="108">
        <f ca="1">IF(tblTEC_TDB_Data[[#This Row],[Âge]]&gt;90,N397,0)</f>
        <v>0</v>
      </c>
    </row>
    <row r="398" spans="1:19" x14ac:dyDescent="0.25">
      <c r="A398" s="104">
        <v>398</v>
      </c>
      <c r="B398" s="104" t="s">
        <v>5</v>
      </c>
      <c r="C398" s="1086">
        <v>45511</v>
      </c>
      <c r="D398" s="109" t="s">
        <v>18497</v>
      </c>
      <c r="E398" s="602">
        <v>0.4</v>
      </c>
      <c r="F398" s="102" t="s">
        <v>152</v>
      </c>
      <c r="G398" s="102" t="s">
        <v>9221</v>
      </c>
      <c r="H398" s="102" t="s">
        <v>9221</v>
      </c>
      <c r="I398" s="105">
        <f>IF(tblTEC_TDB_Data[[#This Row],[EstDetruite]],E398,0)</f>
        <v>0</v>
      </c>
      <c r="J398" s="106">
        <f>tblTEC_TDB_Data[[#This Row],[H_Saisies]]-tblTEC_TDB_Data[[#This Row],[H_Détruites]]</f>
        <v>0.4</v>
      </c>
      <c r="K398" s="106">
        <f>IF(tblTEC_TDB_Data[[#This Row],[EstFacturable]]="VRAI",(E398-I398),0)</f>
        <v>0.4</v>
      </c>
      <c r="L398" s="105">
        <f t="shared" si="20"/>
        <v>0</v>
      </c>
      <c r="M398" s="105">
        <f t="shared" si="21"/>
        <v>0</v>
      </c>
      <c r="N398" s="107">
        <f>MAX(tblTEC_TDB_Data[[#This Row],[H_Facturables]]-tblTEC_TDB_Data[[#This Row],[H_Facturées]],0)</f>
        <v>0.4</v>
      </c>
      <c r="O398" s="101">
        <f ca="1">ROUND(INT(NOW()-tblTEC_TDB_Data[[#This Row],[Date]]),0)</f>
        <v>29</v>
      </c>
      <c r="P398" s="108">
        <f ca="1">IF(tblTEC_TDB_Data[[#This Row],[Âge]]&lt;=30,N398,0)</f>
        <v>0.4</v>
      </c>
      <c r="Q398" s="108">
        <f ca="1">IF(AND(tblTEC_TDB_Data[[#This Row],[Âge]]&gt;30,tblTEC_TDB_Data[[#This Row],[Âge]]&lt;=60),N398,0)</f>
        <v>0</v>
      </c>
      <c r="R398" s="108">
        <f ca="1">IF(AND(tblTEC_TDB_Data[[#This Row],[Âge]]&gt;60,tblTEC_TDB_Data[[#This Row],[Âge]]&lt;=90),N398,0)</f>
        <v>0</v>
      </c>
      <c r="S398" s="108">
        <f ca="1">IF(tblTEC_TDB_Data[[#This Row],[Âge]]&gt;90,N398,0)</f>
        <v>0</v>
      </c>
    </row>
    <row r="399" spans="1:19" x14ac:dyDescent="0.25">
      <c r="A399" s="104">
        <v>399</v>
      </c>
      <c r="B399" s="104" t="s">
        <v>5</v>
      </c>
      <c r="C399" s="1086">
        <v>45511</v>
      </c>
      <c r="D399" s="109" t="s">
        <v>19705</v>
      </c>
      <c r="E399" s="602">
        <v>2.25</v>
      </c>
      <c r="F399" s="102" t="s">
        <v>152</v>
      </c>
      <c r="G399" s="102" t="s">
        <v>9221</v>
      </c>
      <c r="H399" s="102" t="s">
        <v>9221</v>
      </c>
      <c r="I399" s="105">
        <f>IF(tblTEC_TDB_Data[[#This Row],[EstDetruite]],E399,0)</f>
        <v>0</v>
      </c>
      <c r="J399" s="106">
        <f>tblTEC_TDB_Data[[#This Row],[H_Saisies]]-tblTEC_TDB_Data[[#This Row],[H_Détruites]]</f>
        <v>2.25</v>
      </c>
      <c r="K399" s="106">
        <f>IF(tblTEC_TDB_Data[[#This Row],[EstFacturable]]="VRAI",(E399-I399),0)</f>
        <v>2.25</v>
      </c>
      <c r="L399" s="105">
        <f t="shared" si="20"/>
        <v>0</v>
      </c>
      <c r="M399" s="105">
        <f t="shared" si="21"/>
        <v>0</v>
      </c>
      <c r="N399" s="107">
        <f>MAX(tblTEC_TDB_Data[[#This Row],[H_Facturables]]-tblTEC_TDB_Data[[#This Row],[H_Facturées]],0)</f>
        <v>2.25</v>
      </c>
      <c r="O399" s="101">
        <f ca="1">ROUND(INT(NOW()-tblTEC_TDB_Data[[#This Row],[Date]]),0)</f>
        <v>29</v>
      </c>
      <c r="P399" s="108">
        <f ca="1">IF(tblTEC_TDB_Data[[#This Row],[Âge]]&lt;=30,N399,0)</f>
        <v>2.25</v>
      </c>
      <c r="Q399" s="108">
        <f ca="1">IF(AND(tblTEC_TDB_Data[[#This Row],[Âge]]&gt;30,tblTEC_TDB_Data[[#This Row],[Âge]]&lt;=60),N399,0)</f>
        <v>0</v>
      </c>
      <c r="R399" s="108">
        <f ca="1">IF(AND(tblTEC_TDB_Data[[#This Row],[Âge]]&gt;60,tblTEC_TDB_Data[[#This Row],[Âge]]&lt;=90),N399,0)</f>
        <v>0</v>
      </c>
      <c r="S399" s="108">
        <f ca="1">IF(tblTEC_TDB_Data[[#This Row],[Âge]]&gt;90,N399,0)</f>
        <v>0</v>
      </c>
    </row>
    <row r="400" spans="1:19" x14ac:dyDescent="0.25">
      <c r="A400" s="104">
        <v>400</v>
      </c>
      <c r="B400" s="104" t="s">
        <v>5</v>
      </c>
      <c r="C400" s="1086">
        <v>45511</v>
      </c>
      <c r="D400" s="109" t="s">
        <v>17555</v>
      </c>
      <c r="E400" s="602">
        <v>1.75</v>
      </c>
      <c r="F400" s="102" t="s">
        <v>152</v>
      </c>
      <c r="G400" s="102" t="s">
        <v>9221</v>
      </c>
      <c r="H400" s="102" t="s">
        <v>9221</v>
      </c>
      <c r="I400" s="105">
        <f>IF(tblTEC_TDB_Data[[#This Row],[EstDetruite]],E400,0)</f>
        <v>0</v>
      </c>
      <c r="J400" s="106">
        <f>tblTEC_TDB_Data[[#This Row],[H_Saisies]]-tblTEC_TDB_Data[[#This Row],[H_Détruites]]</f>
        <v>1.75</v>
      </c>
      <c r="K400" s="106">
        <f>IF(tblTEC_TDB_Data[[#This Row],[EstFacturable]]="VRAI",(E400-I400),0)</f>
        <v>1.75</v>
      </c>
      <c r="L400" s="105">
        <f t="shared" si="20"/>
        <v>0</v>
      </c>
      <c r="M400" s="105">
        <f t="shared" si="21"/>
        <v>0</v>
      </c>
      <c r="N400" s="107">
        <f>MAX(tblTEC_TDB_Data[[#This Row],[H_Facturables]]-tblTEC_TDB_Data[[#This Row],[H_Facturées]],0)</f>
        <v>1.75</v>
      </c>
      <c r="O400" s="101">
        <f ca="1">ROUND(INT(NOW()-tblTEC_TDB_Data[[#This Row],[Date]]),0)</f>
        <v>29</v>
      </c>
      <c r="P400" s="108">
        <f ca="1">IF(tblTEC_TDB_Data[[#This Row],[Âge]]&lt;=30,N400,0)</f>
        <v>1.75</v>
      </c>
      <c r="Q400" s="108">
        <f ca="1">IF(AND(tblTEC_TDB_Data[[#This Row],[Âge]]&gt;30,tblTEC_TDB_Data[[#This Row],[Âge]]&lt;=60),N400,0)</f>
        <v>0</v>
      </c>
      <c r="R400" s="108">
        <f ca="1">IF(AND(tblTEC_TDB_Data[[#This Row],[Âge]]&gt;60,tblTEC_TDB_Data[[#This Row],[Âge]]&lt;=90),N400,0)</f>
        <v>0</v>
      </c>
      <c r="S400" s="108">
        <f ca="1">IF(tblTEC_TDB_Data[[#This Row],[Âge]]&gt;90,N400,0)</f>
        <v>0</v>
      </c>
    </row>
    <row r="401" spans="1:19" x14ac:dyDescent="0.25">
      <c r="A401" s="104">
        <v>401</v>
      </c>
      <c r="B401" s="104" t="s">
        <v>5</v>
      </c>
      <c r="C401" s="1086">
        <v>45511</v>
      </c>
      <c r="D401" s="109" t="s">
        <v>14129</v>
      </c>
      <c r="E401" s="602">
        <v>1.25</v>
      </c>
      <c r="F401" s="102" t="s">
        <v>152</v>
      </c>
      <c r="G401" s="102" t="s">
        <v>152</v>
      </c>
      <c r="H401" s="102" t="s">
        <v>9221</v>
      </c>
      <c r="I401" s="105">
        <f>IF(tblTEC_TDB_Data[[#This Row],[EstDetruite]],E401,0)</f>
        <v>0</v>
      </c>
      <c r="J401" s="106">
        <f>tblTEC_TDB_Data[[#This Row],[H_Saisies]]-tblTEC_TDB_Data[[#This Row],[H_Détruites]]</f>
        <v>1.25</v>
      </c>
      <c r="K401" s="106">
        <f>IF(tblTEC_TDB_Data[[#This Row],[EstFacturable]]="VRAI",(E401-I401),0)</f>
        <v>1.25</v>
      </c>
      <c r="L401" s="105">
        <f t="shared" si="20"/>
        <v>0</v>
      </c>
      <c r="M401" s="105">
        <f t="shared" si="21"/>
        <v>1.25</v>
      </c>
      <c r="N401" s="107">
        <f>MAX(tblTEC_TDB_Data[[#This Row],[H_Facturables]]-tblTEC_TDB_Data[[#This Row],[H_Facturées]],0)</f>
        <v>0</v>
      </c>
      <c r="O401" s="101">
        <f ca="1">ROUND(INT(NOW()-tblTEC_TDB_Data[[#This Row],[Date]]),0)</f>
        <v>29</v>
      </c>
      <c r="P401" s="108">
        <f ca="1">IF(tblTEC_TDB_Data[[#This Row],[Âge]]&lt;=30,N401,0)</f>
        <v>0</v>
      </c>
      <c r="Q401" s="108">
        <f ca="1">IF(AND(tblTEC_TDB_Data[[#This Row],[Âge]]&gt;30,tblTEC_TDB_Data[[#This Row],[Âge]]&lt;=60),N401,0)</f>
        <v>0</v>
      </c>
      <c r="R401" s="108">
        <f ca="1">IF(AND(tblTEC_TDB_Data[[#This Row],[Âge]]&gt;60,tblTEC_TDB_Data[[#This Row],[Âge]]&lt;=90),N401,0)</f>
        <v>0</v>
      </c>
      <c r="S401" s="108">
        <f ca="1">IF(tblTEC_TDB_Data[[#This Row],[Âge]]&gt;90,N401,0)</f>
        <v>0</v>
      </c>
    </row>
    <row r="402" spans="1:19" x14ac:dyDescent="0.25">
      <c r="A402" s="104">
        <v>402</v>
      </c>
      <c r="B402" s="104" t="s">
        <v>5</v>
      </c>
      <c r="C402" s="1086">
        <v>45511</v>
      </c>
      <c r="D402" s="109" t="s">
        <v>14147</v>
      </c>
      <c r="E402" s="602">
        <v>1</v>
      </c>
      <c r="F402" s="102" t="s">
        <v>152</v>
      </c>
      <c r="G402" s="102" t="s">
        <v>9221</v>
      </c>
      <c r="H402" s="102" t="s">
        <v>9221</v>
      </c>
      <c r="I402" s="105">
        <f>IF(tblTEC_TDB_Data[[#This Row],[EstDetruite]],E402,0)</f>
        <v>0</v>
      </c>
      <c r="J402" s="106">
        <f>tblTEC_TDB_Data[[#This Row],[H_Saisies]]-tblTEC_TDB_Data[[#This Row],[H_Détruites]]</f>
        <v>1</v>
      </c>
      <c r="K402" s="106">
        <f>IF(tblTEC_TDB_Data[[#This Row],[EstFacturable]]="VRAI",(E402-I402),0)</f>
        <v>1</v>
      </c>
      <c r="L402" s="105">
        <f t="shared" si="20"/>
        <v>0</v>
      </c>
      <c r="M402" s="105">
        <f t="shared" si="21"/>
        <v>0</v>
      </c>
      <c r="N402" s="107">
        <f>MAX(tblTEC_TDB_Data[[#This Row],[H_Facturables]]-tblTEC_TDB_Data[[#This Row],[H_Facturées]],0)</f>
        <v>1</v>
      </c>
      <c r="O402" s="101">
        <f ca="1">ROUND(INT(NOW()-tblTEC_TDB_Data[[#This Row],[Date]]),0)</f>
        <v>29</v>
      </c>
      <c r="P402" s="108">
        <f ca="1">IF(tblTEC_TDB_Data[[#This Row],[Âge]]&lt;=30,N402,0)</f>
        <v>1</v>
      </c>
      <c r="Q402" s="108">
        <f ca="1">IF(AND(tblTEC_TDB_Data[[#This Row],[Âge]]&gt;30,tblTEC_TDB_Data[[#This Row],[Âge]]&lt;=60),N402,0)</f>
        <v>0</v>
      </c>
      <c r="R402" s="108">
        <f ca="1">IF(AND(tblTEC_TDB_Data[[#This Row],[Âge]]&gt;60,tblTEC_TDB_Data[[#This Row],[Âge]]&lt;=90),N402,0)</f>
        <v>0</v>
      </c>
      <c r="S402" s="108">
        <f ca="1">IF(tblTEC_TDB_Data[[#This Row],[Âge]]&gt;90,N402,0)</f>
        <v>0</v>
      </c>
    </row>
    <row r="403" spans="1:19" x14ac:dyDescent="0.25">
      <c r="A403" s="104">
        <v>403</v>
      </c>
      <c r="B403" s="104" t="s">
        <v>5</v>
      </c>
      <c r="C403" s="1086">
        <v>45511</v>
      </c>
      <c r="D403" s="109" t="s">
        <v>19387</v>
      </c>
      <c r="E403" s="602">
        <v>0.4</v>
      </c>
      <c r="F403" s="102" t="s">
        <v>152</v>
      </c>
      <c r="G403" s="102" t="s">
        <v>9221</v>
      </c>
      <c r="H403" s="102" t="s">
        <v>152</v>
      </c>
      <c r="I403" s="105">
        <f>IF(tblTEC_TDB_Data[[#This Row],[EstDetruite]],E403,0)</f>
        <v>0.4</v>
      </c>
      <c r="J403" s="106">
        <f>tblTEC_TDB_Data[[#This Row],[H_Saisies]]-tblTEC_TDB_Data[[#This Row],[H_Détruites]]</f>
        <v>0</v>
      </c>
      <c r="K403" s="106">
        <f>IF(tblTEC_TDB_Data[[#This Row],[EstFacturable]]="VRAI",(E403-I403),0)</f>
        <v>0</v>
      </c>
      <c r="L403" s="105">
        <f t="shared" si="20"/>
        <v>0</v>
      </c>
      <c r="M403" s="105">
        <f t="shared" si="21"/>
        <v>0</v>
      </c>
      <c r="N403" s="107">
        <f>MAX(tblTEC_TDB_Data[[#This Row],[H_Facturables]]-tblTEC_TDB_Data[[#This Row],[H_Facturées]],0)</f>
        <v>0</v>
      </c>
      <c r="O403" s="101">
        <f ca="1">ROUND(INT(NOW()-tblTEC_TDB_Data[[#This Row],[Date]]),0)</f>
        <v>29</v>
      </c>
      <c r="P403" s="108">
        <f ca="1">IF(tblTEC_TDB_Data[[#This Row],[Âge]]&lt;=30,N403,0)</f>
        <v>0</v>
      </c>
      <c r="Q403" s="108">
        <f ca="1">IF(AND(tblTEC_TDB_Data[[#This Row],[Âge]]&gt;30,tblTEC_TDB_Data[[#This Row],[Âge]]&lt;=60),N403,0)</f>
        <v>0</v>
      </c>
      <c r="R403" s="108">
        <f ca="1">IF(AND(tblTEC_TDB_Data[[#This Row],[Âge]]&gt;60,tblTEC_TDB_Data[[#This Row],[Âge]]&lt;=90),N403,0)</f>
        <v>0</v>
      </c>
      <c r="S403" s="108">
        <f ca="1">IF(tblTEC_TDB_Data[[#This Row],[Âge]]&gt;90,N403,0)</f>
        <v>0</v>
      </c>
    </row>
    <row r="404" spans="1:19" x14ac:dyDescent="0.25">
      <c r="A404" s="104">
        <v>404</v>
      </c>
      <c r="B404" s="104" t="s">
        <v>5</v>
      </c>
      <c r="C404" s="1086">
        <v>45511</v>
      </c>
      <c r="D404" s="109" t="s">
        <v>14106</v>
      </c>
      <c r="E404" s="602">
        <v>0.75</v>
      </c>
      <c r="F404" s="102" t="s">
        <v>152</v>
      </c>
      <c r="G404" s="102" t="s">
        <v>9221</v>
      </c>
      <c r="H404" s="102" t="s">
        <v>9221</v>
      </c>
      <c r="I404" s="105">
        <f>IF(tblTEC_TDB_Data[[#This Row],[EstDetruite]],E404,0)</f>
        <v>0</v>
      </c>
      <c r="J404" s="106">
        <f>tblTEC_TDB_Data[[#This Row],[H_Saisies]]-tblTEC_TDB_Data[[#This Row],[H_Détruites]]</f>
        <v>0.75</v>
      </c>
      <c r="K404" s="106">
        <f>IF(tblTEC_TDB_Data[[#This Row],[EstFacturable]]="VRAI",(E404-I404),0)</f>
        <v>0.75</v>
      </c>
      <c r="L404" s="105">
        <f t="shared" si="20"/>
        <v>0</v>
      </c>
      <c r="M404" s="105">
        <f t="shared" si="21"/>
        <v>0</v>
      </c>
      <c r="N404" s="107">
        <f>MAX(tblTEC_TDB_Data[[#This Row],[H_Facturables]]-tblTEC_TDB_Data[[#This Row],[H_Facturées]],0)</f>
        <v>0.75</v>
      </c>
      <c r="O404" s="101">
        <f ca="1">ROUND(INT(NOW()-tblTEC_TDB_Data[[#This Row],[Date]]),0)</f>
        <v>29</v>
      </c>
      <c r="P404" s="108">
        <f ca="1">IF(tblTEC_TDB_Data[[#This Row],[Âge]]&lt;=30,N404,0)</f>
        <v>0.75</v>
      </c>
      <c r="Q404" s="108">
        <f ca="1">IF(AND(tblTEC_TDB_Data[[#This Row],[Âge]]&gt;30,tblTEC_TDB_Data[[#This Row],[Âge]]&lt;=60),N404,0)</f>
        <v>0</v>
      </c>
      <c r="R404" s="108">
        <f ca="1">IF(AND(tblTEC_TDB_Data[[#This Row],[Âge]]&gt;60,tblTEC_TDB_Data[[#This Row],[Âge]]&lt;=90),N404,0)</f>
        <v>0</v>
      </c>
      <c r="S404" s="108">
        <f ca="1">IF(tblTEC_TDB_Data[[#This Row],[Âge]]&gt;90,N404,0)</f>
        <v>0</v>
      </c>
    </row>
    <row r="405" spans="1:19" x14ac:dyDescent="0.25">
      <c r="A405" s="104">
        <v>405</v>
      </c>
      <c r="B405" s="104" t="s">
        <v>5</v>
      </c>
      <c r="C405" s="1086">
        <v>45511</v>
      </c>
      <c r="D405" s="109" t="s">
        <v>19705</v>
      </c>
      <c r="E405" s="602">
        <v>0.4</v>
      </c>
      <c r="F405" s="102" t="s">
        <v>152</v>
      </c>
      <c r="G405" s="102" t="s">
        <v>9221</v>
      </c>
      <c r="H405" s="102" t="s">
        <v>9221</v>
      </c>
      <c r="I405" s="105">
        <f>IF(tblTEC_TDB_Data[[#This Row],[EstDetruite]],E405,0)</f>
        <v>0</v>
      </c>
      <c r="J405" s="106">
        <f>tblTEC_TDB_Data[[#This Row],[H_Saisies]]-tblTEC_TDB_Data[[#This Row],[H_Détruites]]</f>
        <v>0.4</v>
      </c>
      <c r="K405" s="106">
        <f>IF(tblTEC_TDB_Data[[#This Row],[EstFacturable]]="VRAI",(E405-I405),0)</f>
        <v>0.4</v>
      </c>
      <c r="L405" s="105">
        <f t="shared" si="20"/>
        <v>0</v>
      </c>
      <c r="M405" s="105">
        <f t="shared" si="21"/>
        <v>0</v>
      </c>
      <c r="N405" s="107">
        <f>MAX(tblTEC_TDB_Data[[#This Row],[H_Facturables]]-tblTEC_TDB_Data[[#This Row],[H_Facturées]],0)</f>
        <v>0.4</v>
      </c>
      <c r="O405" s="101">
        <f ca="1">ROUND(INT(NOW()-tblTEC_TDB_Data[[#This Row],[Date]]),0)</f>
        <v>29</v>
      </c>
      <c r="P405" s="108">
        <f ca="1">IF(tblTEC_TDB_Data[[#This Row],[Âge]]&lt;=30,N405,0)</f>
        <v>0.4</v>
      </c>
      <c r="Q405" s="108">
        <f ca="1">IF(AND(tblTEC_TDB_Data[[#This Row],[Âge]]&gt;30,tblTEC_TDB_Data[[#This Row],[Âge]]&lt;=60),N405,0)</f>
        <v>0</v>
      </c>
      <c r="R405" s="108">
        <f ca="1">IF(AND(tblTEC_TDB_Data[[#This Row],[Âge]]&gt;60,tblTEC_TDB_Data[[#This Row],[Âge]]&lt;=90),N405,0)</f>
        <v>0</v>
      </c>
      <c r="S405" s="108">
        <f ca="1">IF(tblTEC_TDB_Data[[#This Row],[Âge]]&gt;90,N405,0)</f>
        <v>0</v>
      </c>
    </row>
    <row r="406" spans="1:19" x14ac:dyDescent="0.25">
      <c r="A406" s="104">
        <v>406</v>
      </c>
      <c r="B406" s="104" t="s">
        <v>5</v>
      </c>
      <c r="C406" s="1086">
        <v>45511</v>
      </c>
      <c r="D406" s="109" t="s">
        <v>19409</v>
      </c>
      <c r="E406" s="602">
        <v>1.5</v>
      </c>
      <c r="F406" s="102" t="s">
        <v>152</v>
      </c>
      <c r="G406" s="102" t="s">
        <v>9221</v>
      </c>
      <c r="H406" s="102" t="s">
        <v>9221</v>
      </c>
      <c r="I406" s="105">
        <f>IF(tblTEC_TDB_Data[[#This Row],[EstDetruite]],E406,0)</f>
        <v>0</v>
      </c>
      <c r="J406" s="106">
        <f>tblTEC_TDB_Data[[#This Row],[H_Saisies]]-tblTEC_TDB_Data[[#This Row],[H_Détruites]]</f>
        <v>1.5</v>
      </c>
      <c r="K406" s="106">
        <f>IF(tblTEC_TDB_Data[[#This Row],[EstFacturable]]="VRAI",(E406-I406),0)</f>
        <v>1.5</v>
      </c>
      <c r="L406" s="105">
        <f t="shared" si="20"/>
        <v>0</v>
      </c>
      <c r="M406" s="105">
        <f t="shared" si="21"/>
        <v>0</v>
      </c>
      <c r="N406" s="107">
        <f>MAX(tblTEC_TDB_Data[[#This Row],[H_Facturables]]-tblTEC_TDB_Data[[#This Row],[H_Facturées]],0)</f>
        <v>1.5</v>
      </c>
      <c r="O406" s="101">
        <f ca="1">ROUND(INT(NOW()-tblTEC_TDB_Data[[#This Row],[Date]]),0)</f>
        <v>29</v>
      </c>
      <c r="P406" s="108">
        <f ca="1">IF(tblTEC_TDB_Data[[#This Row],[Âge]]&lt;=30,N406,0)</f>
        <v>1.5</v>
      </c>
      <c r="Q406" s="108">
        <f ca="1">IF(AND(tblTEC_TDB_Data[[#This Row],[Âge]]&gt;30,tblTEC_TDB_Data[[#This Row],[Âge]]&lt;=60),N406,0)</f>
        <v>0</v>
      </c>
      <c r="R406" s="108">
        <f ca="1">IF(AND(tblTEC_TDB_Data[[#This Row],[Âge]]&gt;60,tblTEC_TDB_Data[[#This Row],[Âge]]&lt;=90),N406,0)</f>
        <v>0</v>
      </c>
      <c r="S406" s="108">
        <f ca="1">IF(tblTEC_TDB_Data[[#This Row],[Âge]]&gt;90,N406,0)</f>
        <v>0</v>
      </c>
    </row>
    <row r="407" spans="1:19" x14ac:dyDescent="0.25">
      <c r="A407" s="104">
        <v>407</v>
      </c>
      <c r="B407" s="104" t="s">
        <v>5</v>
      </c>
      <c r="C407" s="1086">
        <v>45511</v>
      </c>
      <c r="D407" s="109" t="s">
        <v>14124</v>
      </c>
      <c r="E407" s="602">
        <v>0.4</v>
      </c>
      <c r="F407" s="102" t="s">
        <v>152</v>
      </c>
      <c r="G407" s="102" t="s">
        <v>9221</v>
      </c>
      <c r="H407" s="102" t="s">
        <v>9221</v>
      </c>
      <c r="I407" s="105">
        <f>IF(tblTEC_TDB_Data[[#This Row],[EstDetruite]],E407,0)</f>
        <v>0</v>
      </c>
      <c r="J407" s="106">
        <f>tblTEC_TDB_Data[[#This Row],[H_Saisies]]-tblTEC_TDB_Data[[#This Row],[H_Détruites]]</f>
        <v>0.4</v>
      </c>
      <c r="K407" s="106">
        <f>IF(tblTEC_TDB_Data[[#This Row],[EstFacturable]]="VRAI",(E407-I407),0)</f>
        <v>0.4</v>
      </c>
      <c r="L407" s="105">
        <f t="shared" si="20"/>
        <v>0</v>
      </c>
      <c r="M407" s="105">
        <f t="shared" si="21"/>
        <v>0</v>
      </c>
      <c r="N407" s="107">
        <f>MAX(tblTEC_TDB_Data[[#This Row],[H_Facturables]]-tblTEC_TDB_Data[[#This Row],[H_Facturées]],0)</f>
        <v>0.4</v>
      </c>
      <c r="O407" s="101">
        <f ca="1">ROUND(INT(NOW()-tblTEC_TDB_Data[[#This Row],[Date]]),0)</f>
        <v>29</v>
      </c>
      <c r="P407" s="108">
        <f ca="1">IF(tblTEC_TDB_Data[[#This Row],[Âge]]&lt;=30,N407,0)</f>
        <v>0.4</v>
      </c>
      <c r="Q407" s="108">
        <f ca="1">IF(AND(tblTEC_TDB_Data[[#This Row],[Âge]]&gt;30,tblTEC_TDB_Data[[#This Row],[Âge]]&lt;=60),N407,0)</f>
        <v>0</v>
      </c>
      <c r="R407" s="108">
        <f ca="1">IF(AND(tblTEC_TDB_Data[[#This Row],[Âge]]&gt;60,tblTEC_TDB_Data[[#This Row],[Âge]]&lt;=90),N407,0)</f>
        <v>0</v>
      </c>
      <c r="S407" s="108">
        <f ca="1">IF(tblTEC_TDB_Data[[#This Row],[Âge]]&gt;90,N407,0)</f>
        <v>0</v>
      </c>
    </row>
    <row r="408" spans="1:19" x14ac:dyDescent="0.25">
      <c r="A408" s="104">
        <v>408</v>
      </c>
      <c r="B408" s="104" t="s">
        <v>5</v>
      </c>
      <c r="C408" s="1086">
        <v>45511</v>
      </c>
      <c r="D408" s="109" t="s">
        <v>14169</v>
      </c>
      <c r="E408" s="602">
        <v>0.75</v>
      </c>
      <c r="F408" s="102" t="s">
        <v>152</v>
      </c>
      <c r="G408" s="102" t="s">
        <v>9221</v>
      </c>
      <c r="H408" s="102" t="s">
        <v>9221</v>
      </c>
      <c r="I408" s="105">
        <f>IF(tblTEC_TDB_Data[[#This Row],[EstDetruite]],E408,0)</f>
        <v>0</v>
      </c>
      <c r="J408" s="106">
        <f>tblTEC_TDB_Data[[#This Row],[H_Saisies]]-tblTEC_TDB_Data[[#This Row],[H_Détruites]]</f>
        <v>0.75</v>
      </c>
      <c r="K408" s="106">
        <f>IF(tblTEC_TDB_Data[[#This Row],[EstFacturable]]="VRAI",(E408-I408),0)</f>
        <v>0.75</v>
      </c>
      <c r="L408" s="105">
        <f t="shared" si="20"/>
        <v>0</v>
      </c>
      <c r="M408" s="105">
        <f t="shared" si="21"/>
        <v>0</v>
      </c>
      <c r="N408" s="107">
        <f>MAX(tblTEC_TDB_Data[[#This Row],[H_Facturables]]-tblTEC_TDB_Data[[#This Row],[H_Facturées]],0)</f>
        <v>0.75</v>
      </c>
      <c r="O408" s="101">
        <f ca="1">ROUND(INT(NOW()-tblTEC_TDB_Data[[#This Row],[Date]]),0)</f>
        <v>29</v>
      </c>
      <c r="P408" s="108">
        <f ca="1">IF(tblTEC_TDB_Data[[#This Row],[Âge]]&lt;=30,N408,0)</f>
        <v>0.75</v>
      </c>
      <c r="Q408" s="108">
        <f ca="1">IF(AND(tblTEC_TDB_Data[[#This Row],[Âge]]&gt;30,tblTEC_TDB_Data[[#This Row],[Âge]]&lt;=60),N408,0)</f>
        <v>0</v>
      </c>
      <c r="R408" s="108">
        <f ca="1">IF(AND(tblTEC_TDB_Data[[#This Row],[Âge]]&gt;60,tblTEC_TDB_Data[[#This Row],[Âge]]&lt;=90),N408,0)</f>
        <v>0</v>
      </c>
      <c r="S408" s="108">
        <f ca="1">IF(tblTEC_TDB_Data[[#This Row],[Âge]]&gt;90,N408,0)</f>
        <v>0</v>
      </c>
    </row>
    <row r="409" spans="1:19" x14ac:dyDescent="0.25">
      <c r="A409" s="104">
        <v>409</v>
      </c>
      <c r="B409" s="104" t="s">
        <v>5</v>
      </c>
      <c r="C409" s="1086">
        <v>45511</v>
      </c>
      <c r="D409" s="109" t="s">
        <v>17330</v>
      </c>
      <c r="E409" s="602">
        <v>1.25</v>
      </c>
      <c r="F409" s="102" t="s">
        <v>152</v>
      </c>
      <c r="G409" s="102" t="s">
        <v>9221</v>
      </c>
      <c r="H409" s="102" t="s">
        <v>9221</v>
      </c>
      <c r="I409" s="105">
        <f>IF(tblTEC_TDB_Data[[#This Row],[EstDetruite]],E409,0)</f>
        <v>0</v>
      </c>
      <c r="J409" s="106">
        <f>tblTEC_TDB_Data[[#This Row],[H_Saisies]]-tblTEC_TDB_Data[[#This Row],[H_Détruites]]</f>
        <v>1.25</v>
      </c>
      <c r="K409" s="106">
        <f>IF(tblTEC_TDB_Data[[#This Row],[EstFacturable]]="VRAI",(E409-I409),0)</f>
        <v>1.25</v>
      </c>
      <c r="L409" s="105">
        <f t="shared" si="20"/>
        <v>0</v>
      </c>
      <c r="M409" s="105">
        <f t="shared" si="21"/>
        <v>0</v>
      </c>
      <c r="N409" s="107">
        <f>MAX(tblTEC_TDB_Data[[#This Row],[H_Facturables]]-tblTEC_TDB_Data[[#This Row],[H_Facturées]],0)</f>
        <v>1.25</v>
      </c>
      <c r="O409" s="101">
        <f ca="1">ROUND(INT(NOW()-tblTEC_TDB_Data[[#This Row],[Date]]),0)</f>
        <v>29</v>
      </c>
      <c r="P409" s="108">
        <f ca="1">IF(tblTEC_TDB_Data[[#This Row],[Âge]]&lt;=30,N409,0)</f>
        <v>1.25</v>
      </c>
      <c r="Q409" s="108">
        <f ca="1">IF(AND(tblTEC_TDB_Data[[#This Row],[Âge]]&gt;30,tblTEC_TDB_Data[[#This Row],[Âge]]&lt;=60),N409,0)</f>
        <v>0</v>
      </c>
      <c r="R409" s="108">
        <f ca="1">IF(AND(tblTEC_TDB_Data[[#This Row],[Âge]]&gt;60,tblTEC_TDB_Data[[#This Row],[Âge]]&lt;=90),N409,0)</f>
        <v>0</v>
      </c>
      <c r="S409" s="108">
        <f ca="1">IF(tblTEC_TDB_Data[[#This Row],[Âge]]&gt;90,N409,0)</f>
        <v>0</v>
      </c>
    </row>
    <row r="410" spans="1:19" x14ac:dyDescent="0.25">
      <c r="A410" s="104">
        <v>410</v>
      </c>
      <c r="B410" s="104" t="s">
        <v>5</v>
      </c>
      <c r="C410" s="1086">
        <v>45511</v>
      </c>
      <c r="D410" s="109" t="s">
        <v>16031</v>
      </c>
      <c r="E410" s="602">
        <v>6</v>
      </c>
      <c r="F410" s="102" t="s">
        <v>152</v>
      </c>
      <c r="G410" s="102" t="s">
        <v>9221</v>
      </c>
      <c r="H410" s="102" t="s">
        <v>9221</v>
      </c>
      <c r="I410" s="105">
        <f>IF(tblTEC_TDB_Data[[#This Row],[EstDetruite]],E410,0)</f>
        <v>0</v>
      </c>
      <c r="J410" s="106">
        <f>tblTEC_TDB_Data[[#This Row],[H_Saisies]]-tblTEC_TDB_Data[[#This Row],[H_Détruites]]</f>
        <v>6</v>
      </c>
      <c r="K410" s="106">
        <f>IF(tblTEC_TDB_Data[[#This Row],[EstFacturable]]="VRAI",(E410-I410),0)</f>
        <v>6</v>
      </c>
      <c r="L410" s="105">
        <f t="shared" si="20"/>
        <v>0</v>
      </c>
      <c r="M410" s="105">
        <f t="shared" si="21"/>
        <v>0</v>
      </c>
      <c r="N410" s="107">
        <f>MAX(tblTEC_TDB_Data[[#This Row],[H_Facturables]]-tblTEC_TDB_Data[[#This Row],[H_Facturées]],0)</f>
        <v>6</v>
      </c>
      <c r="O410" s="101">
        <f ca="1">ROUND(INT(NOW()-tblTEC_TDB_Data[[#This Row],[Date]]),0)</f>
        <v>29</v>
      </c>
      <c r="P410" s="108">
        <f ca="1">IF(tblTEC_TDB_Data[[#This Row],[Âge]]&lt;=30,N410,0)</f>
        <v>6</v>
      </c>
      <c r="Q410" s="108">
        <f ca="1">IF(AND(tblTEC_TDB_Data[[#This Row],[Âge]]&gt;30,tblTEC_TDB_Data[[#This Row],[Âge]]&lt;=60),N410,0)</f>
        <v>0</v>
      </c>
      <c r="R410" s="108">
        <f ca="1">IF(AND(tblTEC_TDB_Data[[#This Row],[Âge]]&gt;60,tblTEC_TDB_Data[[#This Row],[Âge]]&lt;=90),N410,0)</f>
        <v>0</v>
      </c>
      <c r="S410" s="108">
        <f ca="1">IF(tblTEC_TDB_Data[[#This Row],[Âge]]&gt;90,N410,0)</f>
        <v>0</v>
      </c>
    </row>
    <row r="411" spans="1:19" x14ac:dyDescent="0.25">
      <c r="A411" s="104">
        <v>411</v>
      </c>
      <c r="B411" s="104" t="s">
        <v>5</v>
      </c>
      <c r="C411" s="1086">
        <v>45512</v>
      </c>
      <c r="D411" s="109" t="s">
        <v>13480</v>
      </c>
      <c r="E411" s="602">
        <v>0.4</v>
      </c>
      <c r="F411" s="102" t="s">
        <v>152</v>
      </c>
      <c r="G411" s="102" t="s">
        <v>9221</v>
      </c>
      <c r="H411" s="102" t="s">
        <v>9221</v>
      </c>
      <c r="I411" s="105">
        <f>IF(tblTEC_TDB_Data[[#This Row],[EstDetruite]],E411,0)</f>
        <v>0</v>
      </c>
      <c r="J411" s="106">
        <f>tblTEC_TDB_Data[[#This Row],[H_Saisies]]-tblTEC_TDB_Data[[#This Row],[H_Détruites]]</f>
        <v>0.4</v>
      </c>
      <c r="K411" s="106">
        <f>IF(tblTEC_TDB_Data[[#This Row],[EstFacturable]]="VRAI",(E411-I411),0)</f>
        <v>0.4</v>
      </c>
      <c r="L411" s="105">
        <f t="shared" si="20"/>
        <v>0</v>
      </c>
      <c r="M411" s="105">
        <f t="shared" si="21"/>
        <v>0</v>
      </c>
      <c r="N411" s="107">
        <f>MAX(tblTEC_TDB_Data[[#This Row],[H_Facturables]]-tblTEC_TDB_Data[[#This Row],[H_Facturées]],0)</f>
        <v>0.4</v>
      </c>
      <c r="O411" s="101">
        <f ca="1">ROUND(INT(NOW()-tblTEC_TDB_Data[[#This Row],[Date]]),0)</f>
        <v>28</v>
      </c>
      <c r="P411" s="108">
        <f ca="1">IF(tblTEC_TDB_Data[[#This Row],[Âge]]&lt;=30,N411,0)</f>
        <v>0.4</v>
      </c>
      <c r="Q411" s="108">
        <f ca="1">IF(AND(tblTEC_TDB_Data[[#This Row],[Âge]]&gt;30,tblTEC_TDB_Data[[#This Row],[Âge]]&lt;=60),N411,0)</f>
        <v>0</v>
      </c>
      <c r="R411" s="108">
        <f ca="1">IF(AND(tblTEC_TDB_Data[[#This Row],[Âge]]&gt;60,tblTEC_TDB_Data[[#This Row],[Âge]]&lt;=90),N411,0)</f>
        <v>0</v>
      </c>
      <c r="S411" s="108">
        <f ca="1">IF(tblTEC_TDB_Data[[#This Row],[Âge]]&gt;90,N411,0)</f>
        <v>0</v>
      </c>
    </row>
    <row r="412" spans="1:19" x14ac:dyDescent="0.25">
      <c r="A412" s="104">
        <v>412</v>
      </c>
      <c r="B412" s="104" t="s">
        <v>5</v>
      </c>
      <c r="C412" s="1086">
        <v>45512</v>
      </c>
      <c r="D412" s="109" t="s">
        <v>19705</v>
      </c>
      <c r="E412" s="602">
        <v>0.4</v>
      </c>
      <c r="F412" s="102" t="s">
        <v>152</v>
      </c>
      <c r="G412" s="102" t="s">
        <v>9221</v>
      </c>
      <c r="H412" s="102" t="s">
        <v>9221</v>
      </c>
      <c r="I412" s="105">
        <f>IF(tblTEC_TDB_Data[[#This Row],[EstDetruite]],E412,0)</f>
        <v>0</v>
      </c>
      <c r="J412" s="106">
        <f>tblTEC_TDB_Data[[#This Row],[H_Saisies]]-tblTEC_TDB_Data[[#This Row],[H_Détruites]]</f>
        <v>0.4</v>
      </c>
      <c r="K412" s="106">
        <f>IF(tblTEC_TDB_Data[[#This Row],[EstFacturable]]="VRAI",(E412-I412),0)</f>
        <v>0.4</v>
      </c>
      <c r="L412" s="105">
        <f t="shared" si="20"/>
        <v>0</v>
      </c>
      <c r="M412" s="105">
        <f t="shared" si="21"/>
        <v>0</v>
      </c>
      <c r="N412" s="107">
        <f>MAX(tblTEC_TDB_Data[[#This Row],[H_Facturables]]-tblTEC_TDB_Data[[#This Row],[H_Facturées]],0)</f>
        <v>0.4</v>
      </c>
      <c r="O412" s="101">
        <f ca="1">ROUND(INT(NOW()-tblTEC_TDB_Data[[#This Row],[Date]]),0)</f>
        <v>28</v>
      </c>
      <c r="P412" s="108">
        <f ca="1">IF(tblTEC_TDB_Data[[#This Row],[Âge]]&lt;=30,N412,0)</f>
        <v>0.4</v>
      </c>
      <c r="Q412" s="108">
        <f ca="1">IF(AND(tblTEC_TDB_Data[[#This Row],[Âge]]&gt;30,tblTEC_TDB_Data[[#This Row],[Âge]]&lt;=60),N412,0)</f>
        <v>0</v>
      </c>
      <c r="R412" s="108">
        <f ca="1">IF(AND(tblTEC_TDB_Data[[#This Row],[Âge]]&gt;60,tblTEC_TDB_Data[[#This Row],[Âge]]&lt;=90),N412,0)</f>
        <v>0</v>
      </c>
      <c r="S412" s="108">
        <f ca="1">IF(tblTEC_TDB_Data[[#This Row],[Âge]]&gt;90,N412,0)</f>
        <v>0</v>
      </c>
    </row>
    <row r="413" spans="1:19" x14ac:dyDescent="0.25">
      <c r="A413" s="104">
        <v>413</v>
      </c>
      <c r="B413" s="104" t="s">
        <v>5</v>
      </c>
      <c r="C413" s="1086">
        <v>45512</v>
      </c>
      <c r="D413" s="109" t="s">
        <v>19409</v>
      </c>
      <c r="E413" s="602">
        <v>1.25</v>
      </c>
      <c r="F413" s="102" t="s">
        <v>152</v>
      </c>
      <c r="G413" s="102" t="s">
        <v>9221</v>
      </c>
      <c r="H413" s="102" t="s">
        <v>9221</v>
      </c>
      <c r="I413" s="105">
        <f>IF(tblTEC_TDB_Data[[#This Row],[EstDetruite]],E413,0)</f>
        <v>0</v>
      </c>
      <c r="J413" s="106">
        <f>tblTEC_TDB_Data[[#This Row],[H_Saisies]]-tblTEC_TDB_Data[[#This Row],[H_Détruites]]</f>
        <v>1.25</v>
      </c>
      <c r="K413" s="106">
        <f>IF(tblTEC_TDB_Data[[#This Row],[EstFacturable]]="VRAI",(E413-I413),0)</f>
        <v>1.25</v>
      </c>
      <c r="L413" s="105">
        <f t="shared" si="20"/>
        <v>0</v>
      </c>
      <c r="M413" s="105">
        <f t="shared" si="21"/>
        <v>0</v>
      </c>
      <c r="N413" s="107">
        <f>MAX(tblTEC_TDB_Data[[#This Row],[H_Facturables]]-tblTEC_TDB_Data[[#This Row],[H_Facturées]],0)</f>
        <v>1.25</v>
      </c>
      <c r="O413" s="101">
        <f ca="1">ROUND(INT(NOW()-tblTEC_TDB_Data[[#This Row],[Date]]),0)</f>
        <v>28</v>
      </c>
      <c r="P413" s="108">
        <f ca="1">IF(tblTEC_TDB_Data[[#This Row],[Âge]]&lt;=30,N413,0)</f>
        <v>1.25</v>
      </c>
      <c r="Q413" s="108">
        <f ca="1">IF(AND(tblTEC_TDB_Data[[#This Row],[Âge]]&gt;30,tblTEC_TDB_Data[[#This Row],[Âge]]&lt;=60),N413,0)</f>
        <v>0</v>
      </c>
      <c r="R413" s="108">
        <f ca="1">IF(AND(tblTEC_TDB_Data[[#This Row],[Âge]]&gt;60,tblTEC_TDB_Data[[#This Row],[Âge]]&lt;=90),N413,0)</f>
        <v>0</v>
      </c>
      <c r="S413" s="108">
        <f ca="1">IF(tblTEC_TDB_Data[[#This Row],[Âge]]&gt;90,N413,0)</f>
        <v>0</v>
      </c>
    </row>
    <row r="414" spans="1:19" x14ac:dyDescent="0.25">
      <c r="A414" s="104">
        <v>414</v>
      </c>
      <c r="B414" s="104" t="s">
        <v>5</v>
      </c>
      <c r="C414" s="1086">
        <v>45512</v>
      </c>
      <c r="D414" s="109" t="s">
        <v>19387</v>
      </c>
      <c r="E414" s="602">
        <v>2.25</v>
      </c>
      <c r="F414" s="102" t="s">
        <v>152</v>
      </c>
      <c r="G414" s="102" t="s">
        <v>9221</v>
      </c>
      <c r="H414" s="102" t="s">
        <v>152</v>
      </c>
      <c r="I414" s="105">
        <f>IF(tblTEC_TDB_Data[[#This Row],[EstDetruite]],E414,0)</f>
        <v>2.25</v>
      </c>
      <c r="J414" s="106">
        <f>tblTEC_TDB_Data[[#This Row],[H_Saisies]]-tblTEC_TDB_Data[[#This Row],[H_Détruites]]</f>
        <v>0</v>
      </c>
      <c r="K414" s="106">
        <f>IF(tblTEC_TDB_Data[[#This Row],[EstFacturable]]="VRAI",(E414-I414),0)</f>
        <v>0</v>
      </c>
      <c r="L414" s="105">
        <f t="shared" si="20"/>
        <v>0</v>
      </c>
      <c r="M414" s="105">
        <f t="shared" si="21"/>
        <v>0</v>
      </c>
      <c r="N414" s="107">
        <f>MAX(tblTEC_TDB_Data[[#This Row],[H_Facturables]]-tblTEC_TDB_Data[[#This Row],[H_Facturées]],0)</f>
        <v>0</v>
      </c>
      <c r="O414" s="101">
        <f ca="1">ROUND(INT(NOW()-tblTEC_TDB_Data[[#This Row],[Date]]),0)</f>
        <v>28</v>
      </c>
      <c r="P414" s="108">
        <f ca="1">IF(tblTEC_TDB_Data[[#This Row],[Âge]]&lt;=30,N414,0)</f>
        <v>0</v>
      </c>
      <c r="Q414" s="108">
        <f ca="1">IF(AND(tblTEC_TDB_Data[[#This Row],[Âge]]&gt;30,tblTEC_TDB_Data[[#This Row],[Âge]]&lt;=60),N414,0)</f>
        <v>0</v>
      </c>
      <c r="R414" s="108">
        <f ca="1">IF(AND(tblTEC_TDB_Data[[#This Row],[Âge]]&gt;60,tblTEC_TDB_Data[[#This Row],[Âge]]&lt;=90),N414,0)</f>
        <v>0</v>
      </c>
      <c r="S414" s="108">
        <f ca="1">IF(tblTEC_TDB_Data[[#This Row],[Âge]]&gt;90,N414,0)</f>
        <v>0</v>
      </c>
    </row>
    <row r="415" spans="1:19" x14ac:dyDescent="0.25">
      <c r="A415" s="104">
        <v>415</v>
      </c>
      <c r="B415" s="104" t="s">
        <v>5</v>
      </c>
      <c r="C415" s="1086">
        <v>45512</v>
      </c>
      <c r="D415" s="109" t="s">
        <v>17798</v>
      </c>
      <c r="E415" s="602">
        <v>8.5</v>
      </c>
      <c r="F415" s="102" t="s">
        <v>152</v>
      </c>
      <c r="G415" s="102" t="s">
        <v>9221</v>
      </c>
      <c r="H415" s="102" t="s">
        <v>9221</v>
      </c>
      <c r="I415" s="105">
        <f>IF(tblTEC_TDB_Data[[#This Row],[EstDetruite]],E415,0)</f>
        <v>0</v>
      </c>
      <c r="J415" s="106">
        <f>tblTEC_TDB_Data[[#This Row],[H_Saisies]]-tblTEC_TDB_Data[[#This Row],[H_Détruites]]</f>
        <v>8.5</v>
      </c>
      <c r="K415" s="106">
        <f>IF(tblTEC_TDB_Data[[#This Row],[EstFacturable]]="VRAI",(E415-I415),0)</f>
        <v>8.5</v>
      </c>
      <c r="L415" s="105">
        <f t="shared" si="20"/>
        <v>0</v>
      </c>
      <c r="M415" s="105">
        <f t="shared" si="21"/>
        <v>0</v>
      </c>
      <c r="N415" s="107">
        <f>MAX(tblTEC_TDB_Data[[#This Row],[H_Facturables]]-tblTEC_TDB_Data[[#This Row],[H_Facturées]],0)</f>
        <v>8.5</v>
      </c>
      <c r="O415" s="101">
        <f ca="1">ROUND(INT(NOW()-tblTEC_TDB_Data[[#This Row],[Date]]),0)</f>
        <v>28</v>
      </c>
      <c r="P415" s="108">
        <f ca="1">IF(tblTEC_TDB_Data[[#This Row],[Âge]]&lt;=30,N415,0)</f>
        <v>8.5</v>
      </c>
      <c r="Q415" s="108">
        <f ca="1">IF(AND(tblTEC_TDB_Data[[#This Row],[Âge]]&gt;30,tblTEC_TDB_Data[[#This Row],[Âge]]&lt;=60),N415,0)</f>
        <v>0</v>
      </c>
      <c r="R415" s="108">
        <f ca="1">IF(AND(tblTEC_TDB_Data[[#This Row],[Âge]]&gt;60,tblTEC_TDB_Data[[#This Row],[Âge]]&lt;=90),N415,0)</f>
        <v>0</v>
      </c>
      <c r="S415" s="108">
        <f ca="1">IF(tblTEC_TDB_Data[[#This Row],[Âge]]&gt;90,N415,0)</f>
        <v>0</v>
      </c>
    </row>
    <row r="416" spans="1:19" x14ac:dyDescent="0.25">
      <c r="A416" s="104">
        <v>416</v>
      </c>
      <c r="B416" s="104" t="s">
        <v>5</v>
      </c>
      <c r="C416" s="1086">
        <v>45512</v>
      </c>
      <c r="D416" s="109" t="s">
        <v>16031</v>
      </c>
      <c r="E416" s="602">
        <v>2</v>
      </c>
      <c r="F416" s="102" t="s">
        <v>152</v>
      </c>
      <c r="G416" s="102" t="s">
        <v>9221</v>
      </c>
      <c r="H416" s="102" t="s">
        <v>9221</v>
      </c>
      <c r="I416" s="105">
        <f>IF(tblTEC_TDB_Data[[#This Row],[EstDetruite]],E416,0)</f>
        <v>0</v>
      </c>
      <c r="J416" s="106">
        <f>tblTEC_TDB_Data[[#This Row],[H_Saisies]]-tblTEC_TDB_Data[[#This Row],[H_Détruites]]</f>
        <v>2</v>
      </c>
      <c r="K416" s="106">
        <f>IF(tblTEC_TDB_Data[[#This Row],[EstFacturable]]="VRAI",(E416-I416),0)</f>
        <v>2</v>
      </c>
      <c r="L416" s="105">
        <f t="shared" si="20"/>
        <v>0</v>
      </c>
      <c r="M416" s="105">
        <f t="shared" si="21"/>
        <v>0</v>
      </c>
      <c r="N416" s="107">
        <f>MAX(tblTEC_TDB_Data[[#This Row],[H_Facturables]]-tblTEC_TDB_Data[[#This Row],[H_Facturées]],0)</f>
        <v>2</v>
      </c>
      <c r="O416" s="101">
        <f ca="1">ROUND(INT(NOW()-tblTEC_TDB_Data[[#This Row],[Date]]),0)</f>
        <v>28</v>
      </c>
      <c r="P416" s="108">
        <f ca="1">IF(tblTEC_TDB_Data[[#This Row],[Âge]]&lt;=30,N416,0)</f>
        <v>2</v>
      </c>
      <c r="Q416" s="108">
        <f ca="1">IF(AND(tblTEC_TDB_Data[[#This Row],[Âge]]&gt;30,tblTEC_TDB_Data[[#This Row],[Âge]]&lt;=60),N416,0)</f>
        <v>0</v>
      </c>
      <c r="R416" s="108">
        <f ca="1">IF(AND(tblTEC_TDB_Data[[#This Row],[Âge]]&gt;60,tblTEC_TDB_Data[[#This Row],[Âge]]&lt;=90),N416,0)</f>
        <v>0</v>
      </c>
      <c r="S416" s="108">
        <f ca="1">IF(tblTEC_TDB_Data[[#This Row],[Âge]]&gt;90,N416,0)</f>
        <v>0</v>
      </c>
    </row>
    <row r="417" spans="1:19" x14ac:dyDescent="0.25">
      <c r="A417" s="104">
        <v>417</v>
      </c>
      <c r="B417" s="104" t="s">
        <v>5</v>
      </c>
      <c r="C417" s="1086">
        <v>45512</v>
      </c>
      <c r="D417" s="109" t="s">
        <v>17722</v>
      </c>
      <c r="E417" s="602">
        <v>1.25</v>
      </c>
      <c r="F417" s="102" t="s">
        <v>152</v>
      </c>
      <c r="G417" s="102" t="s">
        <v>9221</v>
      </c>
      <c r="H417" s="102" t="s">
        <v>9221</v>
      </c>
      <c r="I417" s="105">
        <f>IF(tblTEC_TDB_Data[[#This Row],[EstDetruite]],E417,0)</f>
        <v>0</v>
      </c>
      <c r="J417" s="106">
        <f>tblTEC_TDB_Data[[#This Row],[H_Saisies]]-tblTEC_TDB_Data[[#This Row],[H_Détruites]]</f>
        <v>1.25</v>
      </c>
      <c r="K417" s="106">
        <f>IF(tblTEC_TDB_Data[[#This Row],[EstFacturable]]="VRAI",(E417-I417),0)</f>
        <v>1.25</v>
      </c>
      <c r="L417" s="105">
        <f t="shared" si="20"/>
        <v>0</v>
      </c>
      <c r="M417" s="105">
        <f t="shared" si="21"/>
        <v>0</v>
      </c>
      <c r="N417" s="107">
        <f>MAX(tblTEC_TDB_Data[[#This Row],[H_Facturables]]-tblTEC_TDB_Data[[#This Row],[H_Facturées]],0)</f>
        <v>1.25</v>
      </c>
      <c r="O417" s="101">
        <f ca="1">ROUND(INT(NOW()-tblTEC_TDB_Data[[#This Row],[Date]]),0)</f>
        <v>28</v>
      </c>
      <c r="P417" s="108">
        <f ca="1">IF(tblTEC_TDB_Data[[#This Row],[Âge]]&lt;=30,N417,0)</f>
        <v>1.25</v>
      </c>
      <c r="Q417" s="108">
        <f ca="1">IF(AND(tblTEC_TDB_Data[[#This Row],[Âge]]&gt;30,tblTEC_TDB_Data[[#This Row],[Âge]]&lt;=60),N417,0)</f>
        <v>0</v>
      </c>
      <c r="R417" s="108">
        <f ca="1">IF(AND(tblTEC_TDB_Data[[#This Row],[Âge]]&gt;60,tblTEC_TDB_Data[[#This Row],[Âge]]&lt;=90),N417,0)</f>
        <v>0</v>
      </c>
      <c r="S417" s="108">
        <f ca="1">IF(tblTEC_TDB_Data[[#This Row],[Âge]]&gt;90,N417,0)</f>
        <v>0</v>
      </c>
    </row>
    <row r="418" spans="1:19" x14ac:dyDescent="0.25">
      <c r="A418" s="104">
        <v>418</v>
      </c>
      <c r="B418" s="104" t="s">
        <v>5</v>
      </c>
      <c r="C418" s="1086">
        <v>45512</v>
      </c>
      <c r="D418" s="109" t="s">
        <v>19818</v>
      </c>
      <c r="E418" s="602">
        <v>0.75</v>
      </c>
      <c r="F418" s="102" t="s">
        <v>152</v>
      </c>
      <c r="G418" s="102" t="s">
        <v>9221</v>
      </c>
      <c r="H418" s="102" t="s">
        <v>9221</v>
      </c>
      <c r="I418" s="105">
        <f>IF(tblTEC_TDB_Data[[#This Row],[EstDetruite]],E418,0)</f>
        <v>0</v>
      </c>
      <c r="J418" s="106">
        <f>tblTEC_TDB_Data[[#This Row],[H_Saisies]]-tblTEC_TDB_Data[[#This Row],[H_Détruites]]</f>
        <v>0.75</v>
      </c>
      <c r="K418" s="106">
        <f>IF(tblTEC_TDB_Data[[#This Row],[EstFacturable]]="VRAI",(E418-I418),0)</f>
        <v>0.75</v>
      </c>
      <c r="L418" s="105">
        <f t="shared" si="20"/>
        <v>0</v>
      </c>
      <c r="M418" s="105">
        <f t="shared" si="21"/>
        <v>0</v>
      </c>
      <c r="N418" s="107">
        <f>MAX(tblTEC_TDB_Data[[#This Row],[H_Facturables]]-tblTEC_TDB_Data[[#This Row],[H_Facturées]],0)</f>
        <v>0.75</v>
      </c>
      <c r="O418" s="101">
        <f ca="1">ROUND(INT(NOW()-tblTEC_TDB_Data[[#This Row],[Date]]),0)</f>
        <v>28</v>
      </c>
      <c r="P418" s="108">
        <f ca="1">IF(tblTEC_TDB_Data[[#This Row],[Âge]]&lt;=30,N418,0)</f>
        <v>0.75</v>
      </c>
      <c r="Q418" s="108">
        <f ca="1">IF(AND(tblTEC_TDB_Data[[#This Row],[Âge]]&gt;30,tblTEC_TDB_Data[[#This Row],[Âge]]&lt;=60),N418,0)</f>
        <v>0</v>
      </c>
      <c r="R418" s="108">
        <f ca="1">IF(AND(tblTEC_TDB_Data[[#This Row],[Âge]]&gt;60,tblTEC_TDB_Data[[#This Row],[Âge]]&lt;=90),N418,0)</f>
        <v>0</v>
      </c>
      <c r="S418" s="108">
        <f ca="1">IF(tblTEC_TDB_Data[[#This Row],[Âge]]&gt;90,N418,0)</f>
        <v>0</v>
      </c>
    </row>
    <row r="419" spans="1:19" x14ac:dyDescent="0.25">
      <c r="A419" s="104">
        <v>419</v>
      </c>
      <c r="B419" s="104" t="s">
        <v>5</v>
      </c>
      <c r="C419" s="1086">
        <v>45512</v>
      </c>
      <c r="D419" s="109" t="s">
        <v>13848</v>
      </c>
      <c r="E419" s="602">
        <v>0.4</v>
      </c>
      <c r="F419" s="102" t="s">
        <v>152</v>
      </c>
      <c r="G419" s="102" t="s">
        <v>9221</v>
      </c>
      <c r="H419" s="102" t="s">
        <v>9221</v>
      </c>
      <c r="I419" s="105">
        <f>IF(tblTEC_TDB_Data[[#This Row],[EstDetruite]],E419,0)</f>
        <v>0</v>
      </c>
      <c r="J419" s="106">
        <f>tblTEC_TDB_Data[[#This Row],[H_Saisies]]-tblTEC_TDB_Data[[#This Row],[H_Détruites]]</f>
        <v>0.4</v>
      </c>
      <c r="K419" s="106">
        <f>IF(tblTEC_TDB_Data[[#This Row],[EstFacturable]]="VRAI",(E419-I419),0)</f>
        <v>0.4</v>
      </c>
      <c r="L419" s="105">
        <f t="shared" si="20"/>
        <v>0</v>
      </c>
      <c r="M419" s="105">
        <f t="shared" si="21"/>
        <v>0</v>
      </c>
      <c r="N419" s="107">
        <f>MAX(tblTEC_TDB_Data[[#This Row],[H_Facturables]]-tblTEC_TDB_Data[[#This Row],[H_Facturées]],0)</f>
        <v>0.4</v>
      </c>
      <c r="O419" s="101">
        <f ca="1">ROUND(INT(NOW()-tblTEC_TDB_Data[[#This Row],[Date]]),0)</f>
        <v>28</v>
      </c>
      <c r="P419" s="108">
        <f ca="1">IF(tblTEC_TDB_Data[[#This Row],[Âge]]&lt;=30,N419,0)</f>
        <v>0.4</v>
      </c>
      <c r="Q419" s="108">
        <f ca="1">IF(AND(tblTEC_TDB_Data[[#This Row],[Âge]]&gt;30,tblTEC_TDB_Data[[#This Row],[Âge]]&lt;=60),N419,0)</f>
        <v>0</v>
      </c>
      <c r="R419" s="108">
        <f ca="1">IF(AND(tblTEC_TDB_Data[[#This Row],[Âge]]&gt;60,tblTEC_TDB_Data[[#This Row],[Âge]]&lt;=90),N419,0)</f>
        <v>0</v>
      </c>
      <c r="S419" s="108">
        <f ca="1">IF(tblTEC_TDB_Data[[#This Row],[Âge]]&gt;90,N419,0)</f>
        <v>0</v>
      </c>
    </row>
    <row r="420" spans="1:19" x14ac:dyDescent="0.25">
      <c r="A420" s="104">
        <v>420</v>
      </c>
      <c r="B420" s="104" t="s">
        <v>5</v>
      </c>
      <c r="C420" s="1086">
        <v>45512</v>
      </c>
      <c r="D420" s="109" t="s">
        <v>14124</v>
      </c>
      <c r="E420" s="602">
        <v>1.25</v>
      </c>
      <c r="F420" s="102" t="s">
        <v>152</v>
      </c>
      <c r="G420" s="102" t="s">
        <v>9221</v>
      </c>
      <c r="H420" s="102" t="s">
        <v>9221</v>
      </c>
      <c r="I420" s="105">
        <f>IF(tblTEC_TDB_Data[[#This Row],[EstDetruite]],E420,0)</f>
        <v>0</v>
      </c>
      <c r="J420" s="106">
        <f>tblTEC_TDB_Data[[#This Row],[H_Saisies]]-tblTEC_TDB_Data[[#This Row],[H_Détruites]]</f>
        <v>1.25</v>
      </c>
      <c r="K420" s="106">
        <f>IF(tblTEC_TDB_Data[[#This Row],[EstFacturable]]="VRAI",(E420-I420),0)</f>
        <v>1.25</v>
      </c>
      <c r="L420" s="105">
        <f t="shared" ref="L420:L451" si="22">(E420-I420)-K420</f>
        <v>0</v>
      </c>
      <c r="M420" s="105">
        <f t="shared" ref="M420:M451" si="23">IF(G420="VRAI",J420,0)</f>
        <v>0</v>
      </c>
      <c r="N420" s="107">
        <f>MAX(tblTEC_TDB_Data[[#This Row],[H_Facturables]]-tblTEC_TDB_Data[[#This Row],[H_Facturées]],0)</f>
        <v>1.25</v>
      </c>
      <c r="O420" s="101">
        <f ca="1">ROUND(INT(NOW()-tblTEC_TDB_Data[[#This Row],[Date]]),0)</f>
        <v>28</v>
      </c>
      <c r="P420" s="108">
        <f ca="1">IF(tblTEC_TDB_Data[[#This Row],[Âge]]&lt;=30,N420,0)</f>
        <v>1.25</v>
      </c>
      <c r="Q420" s="108">
        <f ca="1">IF(AND(tblTEC_TDB_Data[[#This Row],[Âge]]&gt;30,tblTEC_TDB_Data[[#This Row],[Âge]]&lt;=60),N420,0)</f>
        <v>0</v>
      </c>
      <c r="R420" s="108">
        <f ca="1">IF(AND(tblTEC_TDB_Data[[#This Row],[Âge]]&gt;60,tblTEC_TDB_Data[[#This Row],[Âge]]&lt;=90),N420,0)</f>
        <v>0</v>
      </c>
      <c r="S420" s="108">
        <f ca="1">IF(tblTEC_TDB_Data[[#This Row],[Âge]]&gt;90,N420,0)</f>
        <v>0</v>
      </c>
    </row>
    <row r="421" spans="1:19" x14ac:dyDescent="0.25">
      <c r="A421" s="104">
        <v>421</v>
      </c>
      <c r="B421" s="104" t="s">
        <v>5</v>
      </c>
      <c r="C421" s="1086">
        <v>45512</v>
      </c>
      <c r="D421" s="109" t="s">
        <v>19705</v>
      </c>
      <c r="E421" s="602">
        <v>0.5</v>
      </c>
      <c r="F421" s="102" t="s">
        <v>152</v>
      </c>
      <c r="G421" s="102" t="s">
        <v>9221</v>
      </c>
      <c r="H421" s="102" t="s">
        <v>9221</v>
      </c>
      <c r="I421" s="105">
        <f>IF(tblTEC_TDB_Data[[#This Row],[EstDetruite]],E421,0)</f>
        <v>0</v>
      </c>
      <c r="J421" s="106">
        <f>tblTEC_TDB_Data[[#This Row],[H_Saisies]]-tblTEC_TDB_Data[[#This Row],[H_Détruites]]</f>
        <v>0.5</v>
      </c>
      <c r="K421" s="106">
        <f>IF(tblTEC_TDB_Data[[#This Row],[EstFacturable]]="VRAI",(E421-I421),0)</f>
        <v>0.5</v>
      </c>
      <c r="L421" s="105">
        <f t="shared" si="22"/>
        <v>0</v>
      </c>
      <c r="M421" s="105">
        <f t="shared" si="23"/>
        <v>0</v>
      </c>
      <c r="N421" s="107">
        <f>MAX(tblTEC_TDB_Data[[#This Row],[H_Facturables]]-tblTEC_TDB_Data[[#This Row],[H_Facturées]],0)</f>
        <v>0.5</v>
      </c>
      <c r="O421" s="101">
        <f ca="1">ROUND(INT(NOW()-tblTEC_TDB_Data[[#This Row],[Date]]),0)</f>
        <v>28</v>
      </c>
      <c r="P421" s="108">
        <f ca="1">IF(tblTEC_TDB_Data[[#This Row],[Âge]]&lt;=30,N421,0)</f>
        <v>0.5</v>
      </c>
      <c r="Q421" s="108">
        <f ca="1">IF(AND(tblTEC_TDB_Data[[#This Row],[Âge]]&gt;30,tblTEC_TDB_Data[[#This Row],[Âge]]&lt;=60),N421,0)</f>
        <v>0</v>
      </c>
      <c r="R421" s="108">
        <f ca="1">IF(AND(tblTEC_TDB_Data[[#This Row],[Âge]]&gt;60,tblTEC_TDB_Data[[#This Row],[Âge]]&lt;=90),N421,0)</f>
        <v>0</v>
      </c>
      <c r="S421" s="108">
        <f ca="1">IF(tblTEC_TDB_Data[[#This Row],[Âge]]&gt;90,N421,0)</f>
        <v>0</v>
      </c>
    </row>
    <row r="422" spans="1:19" x14ac:dyDescent="0.25">
      <c r="A422" s="104">
        <v>422</v>
      </c>
      <c r="B422" s="104" t="s">
        <v>5</v>
      </c>
      <c r="C422" s="1086">
        <v>45513</v>
      </c>
      <c r="D422" s="109" t="s">
        <v>13848</v>
      </c>
      <c r="E422" s="602">
        <v>2</v>
      </c>
      <c r="F422" s="102" t="s">
        <v>152</v>
      </c>
      <c r="G422" s="102" t="s">
        <v>9221</v>
      </c>
      <c r="H422" s="102" t="s">
        <v>9221</v>
      </c>
      <c r="I422" s="105">
        <f>IF(tblTEC_TDB_Data[[#This Row],[EstDetruite]],E422,0)</f>
        <v>0</v>
      </c>
      <c r="J422" s="106">
        <f>tblTEC_TDB_Data[[#This Row],[H_Saisies]]-tblTEC_TDB_Data[[#This Row],[H_Détruites]]</f>
        <v>2</v>
      </c>
      <c r="K422" s="106">
        <f>IF(tblTEC_TDB_Data[[#This Row],[EstFacturable]]="VRAI",(E422-I422),0)</f>
        <v>2</v>
      </c>
      <c r="L422" s="105">
        <f t="shared" si="22"/>
        <v>0</v>
      </c>
      <c r="M422" s="105">
        <f t="shared" si="23"/>
        <v>0</v>
      </c>
      <c r="N422" s="107">
        <f>MAX(tblTEC_TDB_Data[[#This Row],[H_Facturables]]-tblTEC_TDB_Data[[#This Row],[H_Facturées]],0)</f>
        <v>2</v>
      </c>
      <c r="O422" s="101">
        <f ca="1">ROUND(INT(NOW()-tblTEC_TDB_Data[[#This Row],[Date]]),0)</f>
        <v>27</v>
      </c>
      <c r="P422" s="108">
        <f ca="1">IF(tblTEC_TDB_Data[[#This Row],[Âge]]&lt;=30,N422,0)</f>
        <v>2</v>
      </c>
      <c r="Q422" s="108">
        <f ca="1">IF(AND(tblTEC_TDB_Data[[#This Row],[Âge]]&gt;30,tblTEC_TDB_Data[[#This Row],[Âge]]&lt;=60),N422,0)</f>
        <v>0</v>
      </c>
      <c r="R422" s="108">
        <f ca="1">IF(AND(tblTEC_TDB_Data[[#This Row],[Âge]]&gt;60,tblTEC_TDB_Data[[#This Row],[Âge]]&lt;=90),N422,0)</f>
        <v>0</v>
      </c>
      <c r="S422" s="108">
        <f ca="1">IF(tblTEC_TDB_Data[[#This Row],[Âge]]&gt;90,N422,0)</f>
        <v>0</v>
      </c>
    </row>
    <row r="423" spans="1:19" x14ac:dyDescent="0.25">
      <c r="A423" s="104">
        <v>423</v>
      </c>
      <c r="B423" s="104" t="s">
        <v>5</v>
      </c>
      <c r="C423" s="1086">
        <v>45513</v>
      </c>
      <c r="D423" s="109" t="s">
        <v>11452</v>
      </c>
      <c r="E423" s="602">
        <v>0.5</v>
      </c>
      <c r="F423" s="102" t="s">
        <v>152</v>
      </c>
      <c r="G423" s="102" t="s">
        <v>9221</v>
      </c>
      <c r="H423" s="102" t="s">
        <v>9221</v>
      </c>
      <c r="I423" s="105">
        <f>IF(tblTEC_TDB_Data[[#This Row],[EstDetruite]],E423,0)</f>
        <v>0</v>
      </c>
      <c r="J423" s="106">
        <f>tblTEC_TDB_Data[[#This Row],[H_Saisies]]-tblTEC_TDB_Data[[#This Row],[H_Détruites]]</f>
        <v>0.5</v>
      </c>
      <c r="K423" s="106">
        <f>IF(tblTEC_TDB_Data[[#This Row],[EstFacturable]]="VRAI",(E423-I423),0)</f>
        <v>0.5</v>
      </c>
      <c r="L423" s="105">
        <f t="shared" si="22"/>
        <v>0</v>
      </c>
      <c r="M423" s="105">
        <f t="shared" si="23"/>
        <v>0</v>
      </c>
      <c r="N423" s="107">
        <f>MAX(tblTEC_TDB_Data[[#This Row],[H_Facturables]]-tblTEC_TDB_Data[[#This Row],[H_Facturées]],0)</f>
        <v>0.5</v>
      </c>
      <c r="O423" s="101">
        <f ca="1">ROUND(INT(NOW()-tblTEC_TDB_Data[[#This Row],[Date]]),0)</f>
        <v>27</v>
      </c>
      <c r="P423" s="108">
        <f ca="1">IF(tblTEC_TDB_Data[[#This Row],[Âge]]&lt;=30,N423,0)</f>
        <v>0.5</v>
      </c>
      <c r="Q423" s="108">
        <f ca="1">IF(AND(tblTEC_TDB_Data[[#This Row],[Âge]]&gt;30,tblTEC_TDB_Data[[#This Row],[Âge]]&lt;=60),N423,0)</f>
        <v>0</v>
      </c>
      <c r="R423" s="108">
        <f ca="1">IF(AND(tblTEC_TDB_Data[[#This Row],[Âge]]&gt;60,tblTEC_TDB_Data[[#This Row],[Âge]]&lt;=90),N423,0)</f>
        <v>0</v>
      </c>
      <c r="S423" s="108">
        <f ca="1">IF(tblTEC_TDB_Data[[#This Row],[Âge]]&gt;90,N423,0)</f>
        <v>0</v>
      </c>
    </row>
    <row r="424" spans="1:19" x14ac:dyDescent="0.25">
      <c r="A424" s="104">
        <v>424</v>
      </c>
      <c r="B424" s="104" t="s">
        <v>5</v>
      </c>
      <c r="C424" s="1086">
        <v>45513</v>
      </c>
      <c r="D424" s="109" t="s">
        <v>17330</v>
      </c>
      <c r="E424" s="602">
        <v>2.25</v>
      </c>
      <c r="F424" s="102" t="s">
        <v>152</v>
      </c>
      <c r="G424" s="102" t="s">
        <v>9221</v>
      </c>
      <c r="H424" s="102" t="s">
        <v>9221</v>
      </c>
      <c r="I424" s="105">
        <f>IF(tblTEC_TDB_Data[[#This Row],[EstDetruite]],E424,0)</f>
        <v>0</v>
      </c>
      <c r="J424" s="106">
        <f>tblTEC_TDB_Data[[#This Row],[H_Saisies]]-tblTEC_TDB_Data[[#This Row],[H_Détruites]]</f>
        <v>2.25</v>
      </c>
      <c r="K424" s="106">
        <f>IF(tblTEC_TDB_Data[[#This Row],[EstFacturable]]="VRAI",(E424-I424),0)</f>
        <v>2.25</v>
      </c>
      <c r="L424" s="105">
        <f t="shared" si="22"/>
        <v>0</v>
      </c>
      <c r="M424" s="105">
        <f t="shared" si="23"/>
        <v>0</v>
      </c>
      <c r="N424" s="107">
        <f>MAX(tblTEC_TDB_Data[[#This Row],[H_Facturables]]-tblTEC_TDB_Data[[#This Row],[H_Facturées]],0)</f>
        <v>2.25</v>
      </c>
      <c r="O424" s="101">
        <f ca="1">ROUND(INT(NOW()-tblTEC_TDB_Data[[#This Row],[Date]]),0)</f>
        <v>27</v>
      </c>
      <c r="P424" s="108">
        <f ca="1">IF(tblTEC_TDB_Data[[#This Row],[Âge]]&lt;=30,N424,0)</f>
        <v>2.25</v>
      </c>
      <c r="Q424" s="108">
        <f ca="1">IF(AND(tblTEC_TDB_Data[[#This Row],[Âge]]&gt;30,tblTEC_TDB_Data[[#This Row],[Âge]]&lt;=60),N424,0)</f>
        <v>0</v>
      </c>
      <c r="R424" s="108">
        <f ca="1">IF(AND(tblTEC_TDB_Data[[#This Row],[Âge]]&gt;60,tblTEC_TDB_Data[[#This Row],[Âge]]&lt;=90),N424,0)</f>
        <v>0</v>
      </c>
      <c r="S424" s="108">
        <f ca="1">IF(tblTEC_TDB_Data[[#This Row],[Âge]]&gt;90,N424,0)</f>
        <v>0</v>
      </c>
    </row>
    <row r="425" spans="1:19" x14ac:dyDescent="0.25">
      <c r="A425" s="104">
        <v>425</v>
      </c>
      <c r="B425" s="104" t="s">
        <v>5</v>
      </c>
      <c r="C425" s="1086">
        <v>45513</v>
      </c>
      <c r="D425" s="109" t="s">
        <v>19813</v>
      </c>
      <c r="E425" s="602">
        <v>0.5</v>
      </c>
      <c r="F425" s="102" t="s">
        <v>152</v>
      </c>
      <c r="G425" s="102" t="s">
        <v>9221</v>
      </c>
      <c r="H425" s="102" t="s">
        <v>9221</v>
      </c>
      <c r="I425" s="105">
        <f>IF(tblTEC_TDB_Data[[#This Row],[EstDetruite]],E425,0)</f>
        <v>0</v>
      </c>
      <c r="J425" s="106">
        <f>tblTEC_TDB_Data[[#This Row],[H_Saisies]]-tblTEC_TDB_Data[[#This Row],[H_Détruites]]</f>
        <v>0.5</v>
      </c>
      <c r="K425" s="106">
        <f>IF(tblTEC_TDB_Data[[#This Row],[EstFacturable]]="VRAI",(E425-I425),0)</f>
        <v>0.5</v>
      </c>
      <c r="L425" s="105">
        <f t="shared" si="22"/>
        <v>0</v>
      </c>
      <c r="M425" s="105">
        <f t="shared" si="23"/>
        <v>0</v>
      </c>
      <c r="N425" s="107">
        <f>MAX(tblTEC_TDB_Data[[#This Row],[H_Facturables]]-tblTEC_TDB_Data[[#This Row],[H_Facturées]],0)</f>
        <v>0.5</v>
      </c>
      <c r="O425" s="101">
        <f ca="1">ROUND(INT(NOW()-tblTEC_TDB_Data[[#This Row],[Date]]),0)</f>
        <v>27</v>
      </c>
      <c r="P425" s="108">
        <f ca="1">IF(tblTEC_TDB_Data[[#This Row],[Âge]]&lt;=30,N425,0)</f>
        <v>0.5</v>
      </c>
      <c r="Q425" s="108">
        <f ca="1">IF(AND(tblTEC_TDB_Data[[#This Row],[Âge]]&gt;30,tblTEC_TDB_Data[[#This Row],[Âge]]&lt;=60),N425,0)</f>
        <v>0</v>
      </c>
      <c r="R425" s="108">
        <f ca="1">IF(AND(tblTEC_TDB_Data[[#This Row],[Âge]]&gt;60,tblTEC_TDB_Data[[#This Row],[Âge]]&lt;=90),N425,0)</f>
        <v>0</v>
      </c>
      <c r="S425" s="108">
        <f ca="1">IF(tblTEC_TDB_Data[[#This Row],[Âge]]&gt;90,N425,0)</f>
        <v>0</v>
      </c>
    </row>
    <row r="426" spans="1:19" x14ac:dyDescent="0.25">
      <c r="A426" s="104">
        <v>426</v>
      </c>
      <c r="B426" s="104" t="s">
        <v>5</v>
      </c>
      <c r="C426" s="1086">
        <v>45513</v>
      </c>
      <c r="D426" s="109" t="s">
        <v>17563</v>
      </c>
      <c r="E426" s="602">
        <v>0.75</v>
      </c>
      <c r="F426" s="102" t="s">
        <v>152</v>
      </c>
      <c r="G426" s="102" t="s">
        <v>9221</v>
      </c>
      <c r="H426" s="102" t="s">
        <v>9221</v>
      </c>
      <c r="I426" s="105">
        <f>IF(tblTEC_TDB_Data[[#This Row],[EstDetruite]],E426,0)</f>
        <v>0</v>
      </c>
      <c r="J426" s="106">
        <f>tblTEC_TDB_Data[[#This Row],[H_Saisies]]-tblTEC_TDB_Data[[#This Row],[H_Détruites]]</f>
        <v>0.75</v>
      </c>
      <c r="K426" s="106">
        <f>IF(tblTEC_TDB_Data[[#This Row],[EstFacturable]]="VRAI",(E426-I426),0)</f>
        <v>0.75</v>
      </c>
      <c r="L426" s="105">
        <f t="shared" si="22"/>
        <v>0</v>
      </c>
      <c r="M426" s="105">
        <f t="shared" si="23"/>
        <v>0</v>
      </c>
      <c r="N426" s="107">
        <f>MAX(tblTEC_TDB_Data[[#This Row],[H_Facturables]]-tblTEC_TDB_Data[[#This Row],[H_Facturées]],0)</f>
        <v>0.75</v>
      </c>
      <c r="O426" s="101">
        <f ca="1">ROUND(INT(NOW()-tblTEC_TDB_Data[[#This Row],[Date]]),0)</f>
        <v>27</v>
      </c>
      <c r="P426" s="108">
        <f ca="1">IF(tblTEC_TDB_Data[[#This Row],[Âge]]&lt;=30,N426,0)</f>
        <v>0.75</v>
      </c>
      <c r="Q426" s="108">
        <f ca="1">IF(AND(tblTEC_TDB_Data[[#This Row],[Âge]]&gt;30,tblTEC_TDB_Data[[#This Row],[Âge]]&lt;=60),N426,0)</f>
        <v>0</v>
      </c>
      <c r="R426" s="108">
        <f ca="1">IF(AND(tblTEC_TDB_Data[[#This Row],[Âge]]&gt;60,tblTEC_TDB_Data[[#This Row],[Âge]]&lt;=90),N426,0)</f>
        <v>0</v>
      </c>
      <c r="S426" s="108">
        <f ca="1">IF(tblTEC_TDB_Data[[#This Row],[Âge]]&gt;90,N426,0)</f>
        <v>0</v>
      </c>
    </row>
    <row r="427" spans="1:19" x14ac:dyDescent="0.25">
      <c r="A427" s="104">
        <v>427</v>
      </c>
      <c r="B427" s="104" t="s">
        <v>5</v>
      </c>
      <c r="C427" s="1086">
        <v>45513</v>
      </c>
      <c r="D427" s="109" t="s">
        <v>16502</v>
      </c>
      <c r="E427" s="602">
        <v>0.75</v>
      </c>
      <c r="F427" s="102" t="s">
        <v>152</v>
      </c>
      <c r="G427" s="102" t="s">
        <v>9221</v>
      </c>
      <c r="H427" s="102" t="s">
        <v>9221</v>
      </c>
      <c r="I427" s="105">
        <f>IF(tblTEC_TDB_Data[[#This Row],[EstDetruite]],E427,0)</f>
        <v>0</v>
      </c>
      <c r="J427" s="106">
        <f>tblTEC_TDB_Data[[#This Row],[H_Saisies]]-tblTEC_TDB_Data[[#This Row],[H_Détruites]]</f>
        <v>0.75</v>
      </c>
      <c r="K427" s="106">
        <f>IF(tblTEC_TDB_Data[[#This Row],[EstFacturable]]="VRAI",(E427-I427),0)</f>
        <v>0.75</v>
      </c>
      <c r="L427" s="105">
        <f t="shared" si="22"/>
        <v>0</v>
      </c>
      <c r="M427" s="105">
        <f t="shared" si="23"/>
        <v>0</v>
      </c>
      <c r="N427" s="107">
        <f>MAX(tblTEC_TDB_Data[[#This Row],[H_Facturables]]-tblTEC_TDB_Data[[#This Row],[H_Facturées]],0)</f>
        <v>0.75</v>
      </c>
      <c r="O427" s="101">
        <f ca="1">ROUND(INT(NOW()-tblTEC_TDB_Data[[#This Row],[Date]]),0)</f>
        <v>27</v>
      </c>
      <c r="P427" s="108">
        <f ca="1">IF(tblTEC_TDB_Data[[#This Row],[Âge]]&lt;=30,N427,0)</f>
        <v>0.75</v>
      </c>
      <c r="Q427" s="108">
        <f ca="1">IF(AND(tblTEC_TDB_Data[[#This Row],[Âge]]&gt;30,tblTEC_TDB_Data[[#This Row],[Âge]]&lt;=60),N427,0)</f>
        <v>0</v>
      </c>
      <c r="R427" s="108">
        <f ca="1">IF(AND(tblTEC_TDB_Data[[#This Row],[Âge]]&gt;60,tblTEC_TDB_Data[[#This Row],[Âge]]&lt;=90),N427,0)</f>
        <v>0</v>
      </c>
      <c r="S427" s="108">
        <f ca="1">IF(tblTEC_TDB_Data[[#This Row],[Âge]]&gt;90,N427,0)</f>
        <v>0</v>
      </c>
    </row>
    <row r="428" spans="1:19" x14ac:dyDescent="0.25">
      <c r="A428" s="104">
        <v>428</v>
      </c>
      <c r="B428" s="104" t="s">
        <v>5</v>
      </c>
      <c r="C428" s="1086">
        <v>45513</v>
      </c>
      <c r="D428" s="109" t="s">
        <v>19751</v>
      </c>
      <c r="E428" s="602">
        <v>1.5</v>
      </c>
      <c r="F428" s="102" t="s">
        <v>152</v>
      </c>
      <c r="G428" s="102" t="s">
        <v>9221</v>
      </c>
      <c r="H428" s="102" t="s">
        <v>9221</v>
      </c>
      <c r="I428" s="105">
        <f>IF(tblTEC_TDB_Data[[#This Row],[EstDetruite]],E428,0)</f>
        <v>0</v>
      </c>
      <c r="J428" s="106">
        <f>tblTEC_TDB_Data[[#This Row],[H_Saisies]]-tblTEC_TDB_Data[[#This Row],[H_Détruites]]</f>
        <v>1.5</v>
      </c>
      <c r="K428" s="106">
        <f>IF(tblTEC_TDB_Data[[#This Row],[EstFacturable]]="VRAI",(E428-I428),0)</f>
        <v>1.5</v>
      </c>
      <c r="L428" s="105">
        <f t="shared" si="22"/>
        <v>0</v>
      </c>
      <c r="M428" s="105">
        <f t="shared" si="23"/>
        <v>0</v>
      </c>
      <c r="N428" s="107">
        <f>MAX(tblTEC_TDB_Data[[#This Row],[H_Facturables]]-tblTEC_TDB_Data[[#This Row],[H_Facturées]],0)</f>
        <v>1.5</v>
      </c>
      <c r="O428" s="101">
        <f ca="1">ROUND(INT(NOW()-tblTEC_TDB_Data[[#This Row],[Date]]),0)</f>
        <v>27</v>
      </c>
      <c r="P428" s="108">
        <f ca="1">IF(tblTEC_TDB_Data[[#This Row],[Âge]]&lt;=30,N428,0)</f>
        <v>1.5</v>
      </c>
      <c r="Q428" s="108">
        <f ca="1">IF(AND(tblTEC_TDB_Data[[#This Row],[Âge]]&gt;30,tblTEC_TDB_Data[[#This Row],[Âge]]&lt;=60),N428,0)</f>
        <v>0</v>
      </c>
      <c r="R428" s="108">
        <f ca="1">IF(AND(tblTEC_TDB_Data[[#This Row],[Âge]]&gt;60,tblTEC_TDB_Data[[#This Row],[Âge]]&lt;=90),N428,0)</f>
        <v>0</v>
      </c>
      <c r="S428" s="108">
        <f ca="1">IF(tblTEC_TDB_Data[[#This Row],[Âge]]&gt;90,N428,0)</f>
        <v>0</v>
      </c>
    </row>
    <row r="429" spans="1:19" x14ac:dyDescent="0.25">
      <c r="A429" s="104">
        <v>429</v>
      </c>
      <c r="B429" s="104" t="s">
        <v>5</v>
      </c>
      <c r="C429" s="1086">
        <v>45513</v>
      </c>
      <c r="D429" s="109" t="s">
        <v>14129</v>
      </c>
      <c r="E429" s="602">
        <v>0.75</v>
      </c>
      <c r="F429" s="102" t="s">
        <v>152</v>
      </c>
      <c r="G429" s="102" t="s">
        <v>152</v>
      </c>
      <c r="H429" s="102" t="s">
        <v>9221</v>
      </c>
      <c r="I429" s="105">
        <f>IF(tblTEC_TDB_Data[[#This Row],[EstDetruite]],E429,0)</f>
        <v>0</v>
      </c>
      <c r="J429" s="106">
        <f>tblTEC_TDB_Data[[#This Row],[H_Saisies]]-tblTEC_TDB_Data[[#This Row],[H_Détruites]]</f>
        <v>0.75</v>
      </c>
      <c r="K429" s="106">
        <f>IF(tblTEC_TDB_Data[[#This Row],[EstFacturable]]="VRAI",(E429-I429),0)</f>
        <v>0.75</v>
      </c>
      <c r="L429" s="105">
        <f t="shared" si="22"/>
        <v>0</v>
      </c>
      <c r="M429" s="105">
        <f t="shared" si="23"/>
        <v>0.75</v>
      </c>
      <c r="N429" s="107">
        <f>MAX(tblTEC_TDB_Data[[#This Row],[H_Facturables]]-tblTEC_TDB_Data[[#This Row],[H_Facturées]],0)</f>
        <v>0</v>
      </c>
      <c r="O429" s="101">
        <f ca="1">ROUND(INT(NOW()-tblTEC_TDB_Data[[#This Row],[Date]]),0)</f>
        <v>27</v>
      </c>
      <c r="P429" s="108">
        <f ca="1">IF(tblTEC_TDB_Data[[#This Row],[Âge]]&lt;=30,N429,0)</f>
        <v>0</v>
      </c>
      <c r="Q429" s="108">
        <f ca="1">IF(AND(tblTEC_TDB_Data[[#This Row],[Âge]]&gt;30,tblTEC_TDB_Data[[#This Row],[Âge]]&lt;=60),N429,0)</f>
        <v>0</v>
      </c>
      <c r="R429" s="108">
        <f ca="1">IF(AND(tblTEC_TDB_Data[[#This Row],[Âge]]&gt;60,tblTEC_TDB_Data[[#This Row],[Âge]]&lt;=90),N429,0)</f>
        <v>0</v>
      </c>
      <c r="S429" s="108">
        <f ca="1">IF(tblTEC_TDB_Data[[#This Row],[Âge]]&gt;90,N429,0)</f>
        <v>0</v>
      </c>
    </row>
    <row r="430" spans="1:19" x14ac:dyDescent="0.25">
      <c r="A430" s="104">
        <v>430</v>
      </c>
      <c r="B430" s="104" t="s">
        <v>5</v>
      </c>
      <c r="C430" s="1086">
        <v>45513</v>
      </c>
      <c r="D430" s="109" t="s">
        <v>16852</v>
      </c>
      <c r="E430" s="602">
        <v>0.75</v>
      </c>
      <c r="F430" s="102" t="s">
        <v>152</v>
      </c>
      <c r="G430" s="102" t="s">
        <v>9221</v>
      </c>
      <c r="H430" s="102" t="s">
        <v>9221</v>
      </c>
      <c r="I430" s="105">
        <f>IF(tblTEC_TDB_Data[[#This Row],[EstDetruite]],E430,0)</f>
        <v>0</v>
      </c>
      <c r="J430" s="106">
        <f>tblTEC_TDB_Data[[#This Row],[H_Saisies]]-tblTEC_TDB_Data[[#This Row],[H_Détruites]]</f>
        <v>0.75</v>
      </c>
      <c r="K430" s="106">
        <f>IF(tblTEC_TDB_Data[[#This Row],[EstFacturable]]="VRAI",(E430-I430),0)</f>
        <v>0.75</v>
      </c>
      <c r="L430" s="105">
        <f t="shared" si="22"/>
        <v>0</v>
      </c>
      <c r="M430" s="105">
        <f t="shared" si="23"/>
        <v>0</v>
      </c>
      <c r="N430" s="107">
        <f>MAX(tblTEC_TDB_Data[[#This Row],[H_Facturables]]-tblTEC_TDB_Data[[#This Row],[H_Facturées]],0)</f>
        <v>0.75</v>
      </c>
      <c r="O430" s="101">
        <f ca="1">ROUND(INT(NOW()-tblTEC_TDB_Data[[#This Row],[Date]]),0)</f>
        <v>27</v>
      </c>
      <c r="P430" s="108">
        <f ca="1">IF(tblTEC_TDB_Data[[#This Row],[Âge]]&lt;=30,N430,0)</f>
        <v>0.75</v>
      </c>
      <c r="Q430" s="108">
        <f ca="1">IF(AND(tblTEC_TDB_Data[[#This Row],[Âge]]&gt;30,tblTEC_TDB_Data[[#This Row],[Âge]]&lt;=60),N430,0)</f>
        <v>0</v>
      </c>
      <c r="R430" s="108">
        <f ca="1">IF(AND(tblTEC_TDB_Data[[#This Row],[Âge]]&gt;60,tblTEC_TDB_Data[[#This Row],[Âge]]&lt;=90),N430,0)</f>
        <v>0</v>
      </c>
      <c r="S430" s="108">
        <f ca="1">IF(tblTEC_TDB_Data[[#This Row],[Âge]]&gt;90,N430,0)</f>
        <v>0</v>
      </c>
    </row>
    <row r="431" spans="1:19" x14ac:dyDescent="0.25">
      <c r="A431" s="104">
        <v>431</v>
      </c>
      <c r="B431" s="104" t="s">
        <v>5</v>
      </c>
      <c r="C431" s="1086">
        <v>45513</v>
      </c>
      <c r="D431" s="109" t="s">
        <v>19409</v>
      </c>
      <c r="E431" s="602">
        <v>3</v>
      </c>
      <c r="F431" s="102" t="s">
        <v>152</v>
      </c>
      <c r="G431" s="102" t="s">
        <v>9221</v>
      </c>
      <c r="H431" s="102" t="s">
        <v>9221</v>
      </c>
      <c r="I431" s="105">
        <f>IF(tblTEC_TDB_Data[[#This Row],[EstDetruite]],E431,0)</f>
        <v>0</v>
      </c>
      <c r="J431" s="106">
        <f>tblTEC_TDB_Data[[#This Row],[H_Saisies]]-tblTEC_TDB_Data[[#This Row],[H_Détruites]]</f>
        <v>3</v>
      </c>
      <c r="K431" s="106">
        <f>IF(tblTEC_TDB_Data[[#This Row],[EstFacturable]]="VRAI",(E431-I431),0)</f>
        <v>3</v>
      </c>
      <c r="L431" s="105">
        <f t="shared" si="22"/>
        <v>0</v>
      </c>
      <c r="M431" s="105">
        <f t="shared" si="23"/>
        <v>0</v>
      </c>
      <c r="N431" s="107">
        <f>MAX(tblTEC_TDB_Data[[#This Row],[H_Facturables]]-tblTEC_TDB_Data[[#This Row],[H_Facturées]],0)</f>
        <v>3</v>
      </c>
      <c r="O431" s="101">
        <f ca="1">ROUND(INT(NOW()-tblTEC_TDB_Data[[#This Row],[Date]]),0)</f>
        <v>27</v>
      </c>
      <c r="P431" s="108">
        <f ca="1">IF(tblTEC_TDB_Data[[#This Row],[Âge]]&lt;=30,N431,0)</f>
        <v>3</v>
      </c>
      <c r="Q431" s="108">
        <f ca="1">IF(AND(tblTEC_TDB_Data[[#This Row],[Âge]]&gt;30,tblTEC_TDB_Data[[#This Row],[Âge]]&lt;=60),N431,0)</f>
        <v>0</v>
      </c>
      <c r="R431" s="108">
        <f ca="1">IF(AND(tblTEC_TDB_Data[[#This Row],[Âge]]&gt;60,tblTEC_TDB_Data[[#This Row],[Âge]]&lt;=90),N431,0)</f>
        <v>0</v>
      </c>
      <c r="S431" s="108">
        <f ca="1">IF(tblTEC_TDB_Data[[#This Row],[Âge]]&gt;90,N431,0)</f>
        <v>0</v>
      </c>
    </row>
    <row r="432" spans="1:19" x14ac:dyDescent="0.25">
      <c r="A432" s="104">
        <v>432</v>
      </c>
      <c r="B432" s="104" t="s">
        <v>5</v>
      </c>
      <c r="C432" s="1086">
        <v>45513</v>
      </c>
      <c r="D432" s="109" t="s">
        <v>19617</v>
      </c>
      <c r="E432" s="602">
        <v>1.25</v>
      </c>
      <c r="F432" s="102" t="s">
        <v>152</v>
      </c>
      <c r="G432" s="102" t="s">
        <v>9221</v>
      </c>
      <c r="H432" s="102" t="s">
        <v>9221</v>
      </c>
      <c r="I432" s="105">
        <f>IF(tblTEC_TDB_Data[[#This Row],[EstDetruite]],E432,0)</f>
        <v>0</v>
      </c>
      <c r="J432" s="106">
        <f>tblTEC_TDB_Data[[#This Row],[H_Saisies]]-tblTEC_TDB_Data[[#This Row],[H_Détruites]]</f>
        <v>1.25</v>
      </c>
      <c r="K432" s="106">
        <f>IF(tblTEC_TDB_Data[[#This Row],[EstFacturable]]="VRAI",(E432-I432),0)</f>
        <v>1.25</v>
      </c>
      <c r="L432" s="105">
        <f t="shared" si="22"/>
        <v>0</v>
      </c>
      <c r="M432" s="105">
        <f t="shared" si="23"/>
        <v>0</v>
      </c>
      <c r="N432" s="107">
        <f>MAX(tblTEC_TDB_Data[[#This Row],[H_Facturables]]-tblTEC_TDB_Data[[#This Row],[H_Facturées]],0)</f>
        <v>1.25</v>
      </c>
      <c r="O432" s="101">
        <f ca="1">ROUND(INT(NOW()-tblTEC_TDB_Data[[#This Row],[Date]]),0)</f>
        <v>27</v>
      </c>
      <c r="P432" s="108">
        <f ca="1">IF(tblTEC_TDB_Data[[#This Row],[Âge]]&lt;=30,N432,0)</f>
        <v>1.25</v>
      </c>
      <c r="Q432" s="108">
        <f ca="1">IF(AND(tblTEC_TDB_Data[[#This Row],[Âge]]&gt;30,tblTEC_TDB_Data[[#This Row],[Âge]]&lt;=60),N432,0)</f>
        <v>0</v>
      </c>
      <c r="R432" s="108">
        <f ca="1">IF(AND(tblTEC_TDB_Data[[#This Row],[Âge]]&gt;60,tblTEC_TDB_Data[[#This Row],[Âge]]&lt;=90),N432,0)</f>
        <v>0</v>
      </c>
      <c r="S432" s="108">
        <f ca="1">IF(tblTEC_TDB_Data[[#This Row],[Âge]]&gt;90,N432,0)</f>
        <v>0</v>
      </c>
    </row>
    <row r="433" spans="1:19" x14ac:dyDescent="0.25">
      <c r="A433" s="104">
        <v>433</v>
      </c>
      <c r="B433" s="104" t="s">
        <v>133</v>
      </c>
      <c r="C433" s="1086">
        <v>45509</v>
      </c>
      <c r="D433" s="109" t="s">
        <v>19387</v>
      </c>
      <c r="E433" s="602">
        <v>1.7</v>
      </c>
      <c r="F433" s="102" t="s">
        <v>152</v>
      </c>
      <c r="G433" s="102" t="s">
        <v>9221</v>
      </c>
      <c r="H433" s="102" t="s">
        <v>152</v>
      </c>
      <c r="I433" s="105">
        <f>IF(tblTEC_TDB_Data[[#This Row],[EstDetruite]],E433,0)</f>
        <v>1.7</v>
      </c>
      <c r="J433" s="106">
        <f>tblTEC_TDB_Data[[#This Row],[H_Saisies]]-tblTEC_TDB_Data[[#This Row],[H_Détruites]]</f>
        <v>0</v>
      </c>
      <c r="K433" s="106">
        <f>IF(tblTEC_TDB_Data[[#This Row],[EstFacturable]]="VRAI",(E433-I433),0)</f>
        <v>0</v>
      </c>
      <c r="L433" s="105">
        <f t="shared" si="22"/>
        <v>0</v>
      </c>
      <c r="M433" s="105">
        <f t="shared" si="23"/>
        <v>0</v>
      </c>
      <c r="N433" s="107">
        <f>MAX(tblTEC_TDB_Data[[#This Row],[H_Facturables]]-tblTEC_TDB_Data[[#This Row],[H_Facturées]],0)</f>
        <v>0</v>
      </c>
      <c r="O433" s="101">
        <f ca="1">ROUND(INT(NOW()-tblTEC_TDB_Data[[#This Row],[Date]]),0)</f>
        <v>31</v>
      </c>
      <c r="P433" s="108">
        <f ca="1">IF(tblTEC_TDB_Data[[#This Row],[Âge]]&lt;=30,N433,0)</f>
        <v>0</v>
      </c>
      <c r="Q433" s="108">
        <f ca="1">IF(AND(tblTEC_TDB_Data[[#This Row],[Âge]]&gt;30,tblTEC_TDB_Data[[#This Row],[Âge]]&lt;=60),N433,0)</f>
        <v>0</v>
      </c>
      <c r="R433" s="108">
        <f ca="1">IF(AND(tblTEC_TDB_Data[[#This Row],[Âge]]&gt;60,tblTEC_TDB_Data[[#This Row],[Âge]]&lt;=90),N433,0)</f>
        <v>0</v>
      </c>
      <c r="S433" s="108">
        <f ca="1">IF(tblTEC_TDB_Data[[#This Row],[Âge]]&gt;90,N433,0)</f>
        <v>0</v>
      </c>
    </row>
    <row r="434" spans="1:19" x14ac:dyDescent="0.25">
      <c r="A434" s="104">
        <v>434</v>
      </c>
      <c r="B434" s="104" t="s">
        <v>133</v>
      </c>
      <c r="C434" s="1086">
        <v>45509</v>
      </c>
      <c r="D434" s="109" t="s">
        <v>19406</v>
      </c>
      <c r="E434" s="602">
        <v>0.3</v>
      </c>
      <c r="F434" s="102" t="s">
        <v>152</v>
      </c>
      <c r="G434" s="102" t="s">
        <v>9221</v>
      </c>
      <c r="H434" s="102" t="s">
        <v>9221</v>
      </c>
      <c r="I434" s="105">
        <f>IF(tblTEC_TDB_Data[[#This Row],[EstDetruite]],E434,0)</f>
        <v>0</v>
      </c>
      <c r="J434" s="106">
        <f>tblTEC_TDB_Data[[#This Row],[H_Saisies]]-tblTEC_TDB_Data[[#This Row],[H_Détruites]]</f>
        <v>0.3</v>
      </c>
      <c r="K434" s="106">
        <f>IF(tblTEC_TDB_Data[[#This Row],[EstFacturable]]="VRAI",(E434-I434),0)</f>
        <v>0.3</v>
      </c>
      <c r="L434" s="105">
        <f t="shared" si="22"/>
        <v>0</v>
      </c>
      <c r="M434" s="105">
        <f t="shared" si="23"/>
        <v>0</v>
      </c>
      <c r="N434" s="107">
        <f>MAX(tblTEC_TDB_Data[[#This Row],[H_Facturables]]-tblTEC_TDB_Data[[#This Row],[H_Facturées]],0)</f>
        <v>0.3</v>
      </c>
      <c r="O434" s="101">
        <f ca="1">ROUND(INT(NOW()-tblTEC_TDB_Data[[#This Row],[Date]]),0)</f>
        <v>31</v>
      </c>
      <c r="P434" s="108">
        <f ca="1">IF(tblTEC_TDB_Data[[#This Row],[Âge]]&lt;=30,N434,0)</f>
        <v>0</v>
      </c>
      <c r="Q434" s="108">
        <f ca="1">IF(AND(tblTEC_TDB_Data[[#This Row],[Âge]]&gt;30,tblTEC_TDB_Data[[#This Row],[Âge]]&lt;=60),N434,0)</f>
        <v>0.3</v>
      </c>
      <c r="R434" s="108">
        <f ca="1">IF(AND(tblTEC_TDB_Data[[#This Row],[Âge]]&gt;60,tblTEC_TDB_Data[[#This Row],[Âge]]&lt;=90),N434,0)</f>
        <v>0</v>
      </c>
      <c r="S434" s="108">
        <f ca="1">IF(tblTEC_TDB_Data[[#This Row],[Âge]]&gt;90,N434,0)</f>
        <v>0</v>
      </c>
    </row>
    <row r="435" spans="1:19" x14ac:dyDescent="0.25">
      <c r="A435" s="104">
        <v>435</v>
      </c>
      <c r="B435" s="104" t="s">
        <v>133</v>
      </c>
      <c r="C435" s="1086">
        <v>45509</v>
      </c>
      <c r="D435" s="109" t="s">
        <v>19410</v>
      </c>
      <c r="E435" s="602">
        <v>1.3</v>
      </c>
      <c r="F435" s="102" t="s">
        <v>152</v>
      </c>
      <c r="G435" s="102" t="s">
        <v>9221</v>
      </c>
      <c r="H435" s="102" t="s">
        <v>9221</v>
      </c>
      <c r="I435" s="105">
        <f>IF(tblTEC_TDB_Data[[#This Row],[EstDetruite]],E435,0)</f>
        <v>0</v>
      </c>
      <c r="J435" s="106">
        <f>tblTEC_TDB_Data[[#This Row],[H_Saisies]]-tblTEC_TDB_Data[[#This Row],[H_Détruites]]</f>
        <v>1.3</v>
      </c>
      <c r="K435" s="106">
        <f>IF(tblTEC_TDB_Data[[#This Row],[EstFacturable]]="VRAI",(E435-I435),0)</f>
        <v>1.3</v>
      </c>
      <c r="L435" s="105">
        <f t="shared" si="22"/>
        <v>0</v>
      </c>
      <c r="M435" s="105">
        <f t="shared" si="23"/>
        <v>0</v>
      </c>
      <c r="N435" s="107">
        <f>MAX(tblTEC_TDB_Data[[#This Row],[H_Facturables]]-tblTEC_TDB_Data[[#This Row],[H_Facturées]],0)</f>
        <v>1.3</v>
      </c>
      <c r="O435" s="101">
        <f ca="1">ROUND(INT(NOW()-tblTEC_TDB_Data[[#This Row],[Date]]),0)</f>
        <v>31</v>
      </c>
      <c r="P435" s="108">
        <f ca="1">IF(tblTEC_TDB_Data[[#This Row],[Âge]]&lt;=30,N435,0)</f>
        <v>0</v>
      </c>
      <c r="Q435" s="108">
        <f ca="1">IF(AND(tblTEC_TDB_Data[[#This Row],[Âge]]&gt;30,tblTEC_TDB_Data[[#This Row],[Âge]]&lt;=60),N435,0)</f>
        <v>1.3</v>
      </c>
      <c r="R435" s="108">
        <f ca="1">IF(AND(tblTEC_TDB_Data[[#This Row],[Âge]]&gt;60,tblTEC_TDB_Data[[#This Row],[Âge]]&lt;=90),N435,0)</f>
        <v>0</v>
      </c>
      <c r="S435" s="108">
        <f ca="1">IF(tblTEC_TDB_Data[[#This Row],[Âge]]&gt;90,N435,0)</f>
        <v>0</v>
      </c>
    </row>
    <row r="436" spans="1:19" x14ac:dyDescent="0.25">
      <c r="A436" s="104">
        <v>436</v>
      </c>
      <c r="B436" s="104" t="s">
        <v>133</v>
      </c>
      <c r="C436" s="1086">
        <v>45509</v>
      </c>
      <c r="D436" s="109" t="s">
        <v>19373</v>
      </c>
      <c r="E436" s="602">
        <v>1.4</v>
      </c>
      <c r="F436" s="102" t="s">
        <v>152</v>
      </c>
      <c r="G436" s="102" t="s">
        <v>9221</v>
      </c>
      <c r="H436" s="102" t="s">
        <v>9221</v>
      </c>
      <c r="I436" s="105">
        <f>IF(tblTEC_TDB_Data[[#This Row],[EstDetruite]],E436,0)</f>
        <v>0</v>
      </c>
      <c r="J436" s="106">
        <f>tblTEC_TDB_Data[[#This Row],[H_Saisies]]-tblTEC_TDB_Data[[#This Row],[H_Détruites]]</f>
        <v>1.4</v>
      </c>
      <c r="K436" s="106">
        <f>IF(tblTEC_TDB_Data[[#This Row],[EstFacturable]]="VRAI",(E436-I436),0)</f>
        <v>1.4</v>
      </c>
      <c r="L436" s="105">
        <f t="shared" si="22"/>
        <v>0</v>
      </c>
      <c r="M436" s="105">
        <f t="shared" si="23"/>
        <v>0</v>
      </c>
      <c r="N436" s="107">
        <f>MAX(tblTEC_TDB_Data[[#This Row],[H_Facturables]]-tblTEC_TDB_Data[[#This Row],[H_Facturées]],0)</f>
        <v>1.4</v>
      </c>
      <c r="O436" s="101">
        <f ca="1">ROUND(INT(NOW()-tblTEC_TDB_Data[[#This Row],[Date]]),0)</f>
        <v>31</v>
      </c>
      <c r="P436" s="108">
        <f ca="1">IF(tblTEC_TDB_Data[[#This Row],[Âge]]&lt;=30,N436,0)</f>
        <v>0</v>
      </c>
      <c r="Q436" s="108">
        <f ca="1">IF(AND(tblTEC_TDB_Data[[#This Row],[Âge]]&gt;30,tblTEC_TDB_Data[[#This Row],[Âge]]&lt;=60),N436,0)</f>
        <v>1.4</v>
      </c>
      <c r="R436" s="108">
        <f ca="1">IF(AND(tblTEC_TDB_Data[[#This Row],[Âge]]&gt;60,tblTEC_TDB_Data[[#This Row],[Âge]]&lt;=90),N436,0)</f>
        <v>0</v>
      </c>
      <c r="S436" s="108">
        <f ca="1">IF(tblTEC_TDB_Data[[#This Row],[Âge]]&gt;90,N436,0)</f>
        <v>0</v>
      </c>
    </row>
    <row r="437" spans="1:19" x14ac:dyDescent="0.25">
      <c r="A437" s="104">
        <v>437</v>
      </c>
      <c r="B437" s="104" t="s">
        <v>133</v>
      </c>
      <c r="C437" s="1086">
        <v>45509</v>
      </c>
      <c r="D437" s="109" t="s">
        <v>17781</v>
      </c>
      <c r="E437" s="602">
        <v>0.5</v>
      </c>
      <c r="F437" s="102" t="s">
        <v>152</v>
      </c>
      <c r="G437" s="102" t="s">
        <v>9221</v>
      </c>
      <c r="H437" s="102" t="s">
        <v>152</v>
      </c>
      <c r="I437" s="105">
        <f>IF(tblTEC_TDB_Data[[#This Row],[EstDetruite]],E437,0)</f>
        <v>0.5</v>
      </c>
      <c r="J437" s="106">
        <f>tblTEC_TDB_Data[[#This Row],[H_Saisies]]-tblTEC_TDB_Data[[#This Row],[H_Détruites]]</f>
        <v>0</v>
      </c>
      <c r="K437" s="106">
        <f>IF(tblTEC_TDB_Data[[#This Row],[EstFacturable]]="VRAI",(E437-I437),0)</f>
        <v>0</v>
      </c>
      <c r="L437" s="105">
        <f t="shared" si="22"/>
        <v>0</v>
      </c>
      <c r="M437" s="105">
        <f t="shared" si="23"/>
        <v>0</v>
      </c>
      <c r="N437" s="107">
        <f>MAX(tblTEC_TDB_Data[[#This Row],[H_Facturables]]-tblTEC_TDB_Data[[#This Row],[H_Facturées]],0)</f>
        <v>0</v>
      </c>
      <c r="O437" s="101">
        <f ca="1">ROUND(INT(NOW()-tblTEC_TDB_Data[[#This Row],[Date]]),0)</f>
        <v>31</v>
      </c>
      <c r="P437" s="108">
        <f ca="1">IF(tblTEC_TDB_Data[[#This Row],[Âge]]&lt;=30,N437,0)</f>
        <v>0</v>
      </c>
      <c r="Q437" s="108">
        <f ca="1">IF(AND(tblTEC_TDB_Data[[#This Row],[Âge]]&gt;30,tblTEC_TDB_Data[[#This Row],[Âge]]&lt;=60),N437,0)</f>
        <v>0</v>
      </c>
      <c r="R437" s="108">
        <f ca="1">IF(AND(tblTEC_TDB_Data[[#This Row],[Âge]]&gt;60,tblTEC_TDB_Data[[#This Row],[Âge]]&lt;=90),N437,0)</f>
        <v>0</v>
      </c>
      <c r="S437" s="108">
        <f ca="1">IF(tblTEC_TDB_Data[[#This Row],[Âge]]&gt;90,N437,0)</f>
        <v>0</v>
      </c>
    </row>
    <row r="438" spans="1:19" x14ac:dyDescent="0.25">
      <c r="A438" s="104">
        <v>438</v>
      </c>
      <c r="B438" s="104" t="s">
        <v>133</v>
      </c>
      <c r="C438" s="1086">
        <v>45509</v>
      </c>
      <c r="D438" s="109" t="s">
        <v>18497</v>
      </c>
      <c r="E438" s="602">
        <v>6.2</v>
      </c>
      <c r="F438" s="102" t="s">
        <v>152</v>
      </c>
      <c r="G438" s="102" t="s">
        <v>9221</v>
      </c>
      <c r="H438" s="102" t="s">
        <v>9221</v>
      </c>
      <c r="I438" s="105">
        <f>IF(tblTEC_TDB_Data[[#This Row],[EstDetruite]],E438,0)</f>
        <v>0</v>
      </c>
      <c r="J438" s="106">
        <f>tblTEC_TDB_Data[[#This Row],[H_Saisies]]-tblTEC_TDB_Data[[#This Row],[H_Détruites]]</f>
        <v>6.2</v>
      </c>
      <c r="K438" s="106">
        <f>IF(tblTEC_TDB_Data[[#This Row],[EstFacturable]]="VRAI",(E438-I438),0)</f>
        <v>6.2</v>
      </c>
      <c r="L438" s="105">
        <f t="shared" si="22"/>
        <v>0</v>
      </c>
      <c r="M438" s="105">
        <f t="shared" si="23"/>
        <v>0</v>
      </c>
      <c r="N438" s="107">
        <f>MAX(tblTEC_TDB_Data[[#This Row],[H_Facturables]]-tblTEC_TDB_Data[[#This Row],[H_Facturées]],0)</f>
        <v>6.2</v>
      </c>
      <c r="O438" s="101">
        <f ca="1">ROUND(INT(NOW()-tblTEC_TDB_Data[[#This Row],[Date]]),0)</f>
        <v>31</v>
      </c>
      <c r="P438" s="108">
        <f ca="1">IF(tblTEC_TDB_Data[[#This Row],[Âge]]&lt;=30,N438,0)</f>
        <v>0</v>
      </c>
      <c r="Q438" s="108">
        <f ca="1">IF(AND(tblTEC_TDB_Data[[#This Row],[Âge]]&gt;30,tblTEC_TDB_Data[[#This Row],[Âge]]&lt;=60),N438,0)</f>
        <v>6.2</v>
      </c>
      <c r="R438" s="108">
        <f ca="1">IF(AND(tblTEC_TDB_Data[[#This Row],[Âge]]&gt;60,tblTEC_TDB_Data[[#This Row],[Âge]]&lt;=90),N438,0)</f>
        <v>0</v>
      </c>
      <c r="S438" s="108">
        <f ca="1">IF(tblTEC_TDB_Data[[#This Row],[Âge]]&gt;90,N438,0)</f>
        <v>0</v>
      </c>
    </row>
    <row r="439" spans="1:19" x14ac:dyDescent="0.25">
      <c r="A439" s="104">
        <v>439</v>
      </c>
      <c r="B439" s="104" t="s">
        <v>133</v>
      </c>
      <c r="C439" s="1086">
        <v>45510</v>
      </c>
      <c r="D439" s="109" t="s">
        <v>19373</v>
      </c>
      <c r="E439" s="602">
        <v>1.3</v>
      </c>
      <c r="F439" s="102" t="s">
        <v>152</v>
      </c>
      <c r="G439" s="102" t="s">
        <v>9221</v>
      </c>
      <c r="H439" s="102" t="s">
        <v>9221</v>
      </c>
      <c r="I439" s="105">
        <f>IF(tblTEC_TDB_Data[[#This Row],[EstDetruite]],E439,0)</f>
        <v>0</v>
      </c>
      <c r="J439" s="106">
        <f>tblTEC_TDB_Data[[#This Row],[H_Saisies]]-tblTEC_TDB_Data[[#This Row],[H_Détruites]]</f>
        <v>1.3</v>
      </c>
      <c r="K439" s="106">
        <f>IF(tblTEC_TDB_Data[[#This Row],[EstFacturable]]="VRAI",(E439-I439),0)</f>
        <v>1.3</v>
      </c>
      <c r="L439" s="105">
        <f t="shared" si="22"/>
        <v>0</v>
      </c>
      <c r="M439" s="105">
        <f t="shared" si="23"/>
        <v>0</v>
      </c>
      <c r="N439" s="107">
        <f>MAX(tblTEC_TDB_Data[[#This Row],[H_Facturables]]-tblTEC_TDB_Data[[#This Row],[H_Facturées]],0)</f>
        <v>1.3</v>
      </c>
      <c r="O439" s="101">
        <f ca="1">ROUND(INT(NOW()-tblTEC_TDB_Data[[#This Row],[Date]]),0)</f>
        <v>30</v>
      </c>
      <c r="P439" s="108">
        <f ca="1">IF(tblTEC_TDB_Data[[#This Row],[Âge]]&lt;=30,N439,0)</f>
        <v>1.3</v>
      </c>
      <c r="Q439" s="108">
        <f ca="1">IF(AND(tblTEC_TDB_Data[[#This Row],[Âge]]&gt;30,tblTEC_TDB_Data[[#This Row],[Âge]]&lt;=60),N439,0)</f>
        <v>0</v>
      </c>
      <c r="R439" s="108">
        <f ca="1">IF(AND(tblTEC_TDB_Data[[#This Row],[Âge]]&gt;60,tblTEC_TDB_Data[[#This Row],[Âge]]&lt;=90),N439,0)</f>
        <v>0</v>
      </c>
      <c r="S439" s="108">
        <f ca="1">IF(tblTEC_TDB_Data[[#This Row],[Âge]]&gt;90,N439,0)</f>
        <v>0</v>
      </c>
    </row>
    <row r="440" spans="1:19" x14ac:dyDescent="0.25">
      <c r="A440" s="104">
        <v>440</v>
      </c>
      <c r="B440" s="104" t="s">
        <v>133</v>
      </c>
      <c r="C440" s="1086">
        <v>45510</v>
      </c>
      <c r="D440" s="109" t="s">
        <v>19229</v>
      </c>
      <c r="E440" s="602">
        <v>0.6</v>
      </c>
      <c r="F440" s="102" t="s">
        <v>152</v>
      </c>
      <c r="G440" s="102" t="s">
        <v>9221</v>
      </c>
      <c r="H440" s="102" t="s">
        <v>9221</v>
      </c>
      <c r="I440" s="105">
        <f>IF(tblTEC_TDB_Data[[#This Row],[EstDetruite]],E440,0)</f>
        <v>0</v>
      </c>
      <c r="J440" s="106">
        <f>tblTEC_TDB_Data[[#This Row],[H_Saisies]]-tblTEC_TDB_Data[[#This Row],[H_Détruites]]</f>
        <v>0.6</v>
      </c>
      <c r="K440" s="106">
        <f>IF(tblTEC_TDB_Data[[#This Row],[EstFacturable]]="VRAI",(E440-I440),0)</f>
        <v>0.6</v>
      </c>
      <c r="L440" s="105">
        <f t="shared" si="22"/>
        <v>0</v>
      </c>
      <c r="M440" s="105">
        <f t="shared" si="23"/>
        <v>0</v>
      </c>
      <c r="N440" s="107">
        <f>MAX(tblTEC_TDB_Data[[#This Row],[H_Facturables]]-tblTEC_TDB_Data[[#This Row],[H_Facturées]],0)</f>
        <v>0.6</v>
      </c>
      <c r="O440" s="101">
        <f ca="1">ROUND(INT(NOW()-tblTEC_TDB_Data[[#This Row],[Date]]),0)</f>
        <v>30</v>
      </c>
      <c r="P440" s="108">
        <f ca="1">IF(tblTEC_TDB_Data[[#This Row],[Âge]]&lt;=30,N440,0)</f>
        <v>0.6</v>
      </c>
      <c r="Q440" s="108">
        <f ca="1">IF(AND(tblTEC_TDB_Data[[#This Row],[Âge]]&gt;30,tblTEC_TDB_Data[[#This Row],[Âge]]&lt;=60),N440,0)</f>
        <v>0</v>
      </c>
      <c r="R440" s="108">
        <f ca="1">IF(AND(tblTEC_TDB_Data[[#This Row],[Âge]]&gt;60,tblTEC_TDB_Data[[#This Row],[Âge]]&lt;=90),N440,0)</f>
        <v>0</v>
      </c>
      <c r="S440" s="108">
        <f ca="1">IF(tblTEC_TDB_Data[[#This Row],[Âge]]&gt;90,N440,0)</f>
        <v>0</v>
      </c>
    </row>
    <row r="441" spans="1:19" x14ac:dyDescent="0.25">
      <c r="A441" s="104">
        <v>441</v>
      </c>
      <c r="B441" s="104" t="s">
        <v>133</v>
      </c>
      <c r="C441" s="1086">
        <v>45510</v>
      </c>
      <c r="D441" s="109" t="s">
        <v>16033</v>
      </c>
      <c r="E441" s="602">
        <v>0.8</v>
      </c>
      <c r="F441" s="102" t="s">
        <v>152</v>
      </c>
      <c r="G441" s="102" t="s">
        <v>9221</v>
      </c>
      <c r="H441" s="102" t="s">
        <v>9221</v>
      </c>
      <c r="I441" s="105">
        <f>IF(tblTEC_TDB_Data[[#This Row],[EstDetruite]],E441,0)</f>
        <v>0</v>
      </c>
      <c r="J441" s="106">
        <f>tblTEC_TDB_Data[[#This Row],[H_Saisies]]-tblTEC_TDB_Data[[#This Row],[H_Détruites]]</f>
        <v>0.8</v>
      </c>
      <c r="K441" s="106">
        <f>IF(tblTEC_TDB_Data[[#This Row],[EstFacturable]]="VRAI",(E441-I441),0)</f>
        <v>0.8</v>
      </c>
      <c r="L441" s="105">
        <f t="shared" si="22"/>
        <v>0</v>
      </c>
      <c r="M441" s="105">
        <f t="shared" si="23"/>
        <v>0</v>
      </c>
      <c r="N441" s="107">
        <f>MAX(tblTEC_TDB_Data[[#This Row],[H_Facturables]]-tblTEC_TDB_Data[[#This Row],[H_Facturées]],0)</f>
        <v>0.8</v>
      </c>
      <c r="O441" s="101">
        <f ca="1">ROUND(INT(NOW()-tblTEC_TDB_Data[[#This Row],[Date]]),0)</f>
        <v>30</v>
      </c>
      <c r="P441" s="108">
        <f ca="1">IF(tblTEC_TDB_Data[[#This Row],[Âge]]&lt;=30,N441,0)</f>
        <v>0.8</v>
      </c>
      <c r="Q441" s="108">
        <f ca="1">IF(AND(tblTEC_TDB_Data[[#This Row],[Âge]]&gt;30,tblTEC_TDB_Data[[#This Row],[Âge]]&lt;=60),N441,0)</f>
        <v>0</v>
      </c>
      <c r="R441" s="108">
        <f ca="1">IF(AND(tblTEC_TDB_Data[[#This Row],[Âge]]&gt;60,tblTEC_TDB_Data[[#This Row],[Âge]]&lt;=90),N441,0)</f>
        <v>0</v>
      </c>
      <c r="S441" s="108">
        <f ca="1">IF(tblTEC_TDB_Data[[#This Row],[Âge]]&gt;90,N441,0)</f>
        <v>0</v>
      </c>
    </row>
    <row r="442" spans="1:19" x14ac:dyDescent="0.25">
      <c r="A442" s="104">
        <v>442</v>
      </c>
      <c r="B442" s="104" t="s">
        <v>133</v>
      </c>
      <c r="C442" s="1086">
        <v>45510</v>
      </c>
      <c r="D442" s="109" t="s">
        <v>18497</v>
      </c>
      <c r="E442" s="602">
        <v>2.4</v>
      </c>
      <c r="F442" s="102" t="s">
        <v>152</v>
      </c>
      <c r="G442" s="102" t="s">
        <v>9221</v>
      </c>
      <c r="H442" s="102" t="s">
        <v>9221</v>
      </c>
      <c r="I442" s="105">
        <f>IF(tblTEC_TDB_Data[[#This Row],[EstDetruite]],E442,0)</f>
        <v>0</v>
      </c>
      <c r="J442" s="106">
        <f>tblTEC_TDB_Data[[#This Row],[H_Saisies]]-tblTEC_TDB_Data[[#This Row],[H_Détruites]]</f>
        <v>2.4</v>
      </c>
      <c r="K442" s="106">
        <f>IF(tblTEC_TDB_Data[[#This Row],[EstFacturable]]="VRAI",(E442-I442),0)</f>
        <v>2.4</v>
      </c>
      <c r="L442" s="105">
        <f t="shared" si="22"/>
        <v>0</v>
      </c>
      <c r="M442" s="105">
        <f t="shared" si="23"/>
        <v>0</v>
      </c>
      <c r="N442" s="107">
        <f>MAX(tblTEC_TDB_Data[[#This Row],[H_Facturables]]-tblTEC_TDB_Data[[#This Row],[H_Facturées]],0)</f>
        <v>2.4</v>
      </c>
      <c r="O442" s="101">
        <f ca="1">ROUND(INT(NOW()-tblTEC_TDB_Data[[#This Row],[Date]]),0)</f>
        <v>30</v>
      </c>
      <c r="P442" s="108">
        <f ca="1">IF(tblTEC_TDB_Data[[#This Row],[Âge]]&lt;=30,N442,0)</f>
        <v>2.4</v>
      </c>
      <c r="Q442" s="108">
        <f ca="1">IF(AND(tblTEC_TDB_Data[[#This Row],[Âge]]&gt;30,tblTEC_TDB_Data[[#This Row],[Âge]]&lt;=60),N442,0)</f>
        <v>0</v>
      </c>
      <c r="R442" s="108">
        <f ca="1">IF(AND(tblTEC_TDB_Data[[#This Row],[Âge]]&gt;60,tblTEC_TDB_Data[[#This Row],[Âge]]&lt;=90),N442,0)</f>
        <v>0</v>
      </c>
      <c r="S442" s="108">
        <f ca="1">IF(tblTEC_TDB_Data[[#This Row],[Âge]]&gt;90,N442,0)</f>
        <v>0</v>
      </c>
    </row>
    <row r="443" spans="1:19" x14ac:dyDescent="0.25">
      <c r="A443" s="104">
        <v>443</v>
      </c>
      <c r="B443" s="104" t="s">
        <v>133</v>
      </c>
      <c r="C443" s="1086">
        <v>45510</v>
      </c>
      <c r="D443" s="109" t="s">
        <v>19695</v>
      </c>
      <c r="E443" s="602">
        <v>2.1</v>
      </c>
      <c r="F443" s="102" t="s">
        <v>152</v>
      </c>
      <c r="G443" s="102" t="s">
        <v>9221</v>
      </c>
      <c r="H443" s="102" t="s">
        <v>9221</v>
      </c>
      <c r="I443" s="105">
        <f>IF(tblTEC_TDB_Data[[#This Row],[EstDetruite]],E443,0)</f>
        <v>0</v>
      </c>
      <c r="J443" s="106">
        <f>tblTEC_TDB_Data[[#This Row],[H_Saisies]]-tblTEC_TDB_Data[[#This Row],[H_Détruites]]</f>
        <v>2.1</v>
      </c>
      <c r="K443" s="106">
        <f>IF(tblTEC_TDB_Data[[#This Row],[EstFacturable]]="VRAI",(E443-I443),0)</f>
        <v>2.1</v>
      </c>
      <c r="L443" s="105">
        <f t="shared" si="22"/>
        <v>0</v>
      </c>
      <c r="M443" s="105">
        <f t="shared" si="23"/>
        <v>0</v>
      </c>
      <c r="N443" s="107">
        <f>MAX(tblTEC_TDB_Data[[#This Row],[H_Facturables]]-tblTEC_TDB_Data[[#This Row],[H_Facturées]],0)</f>
        <v>2.1</v>
      </c>
      <c r="O443" s="101">
        <f ca="1">ROUND(INT(NOW()-tblTEC_TDB_Data[[#This Row],[Date]]),0)</f>
        <v>30</v>
      </c>
      <c r="P443" s="108">
        <f ca="1">IF(tblTEC_TDB_Data[[#This Row],[Âge]]&lt;=30,N443,0)</f>
        <v>2.1</v>
      </c>
      <c r="Q443" s="108">
        <f ca="1">IF(AND(tblTEC_TDB_Data[[#This Row],[Âge]]&gt;30,tblTEC_TDB_Data[[#This Row],[Âge]]&lt;=60),N443,0)</f>
        <v>0</v>
      </c>
      <c r="R443" s="108">
        <f ca="1">IF(AND(tblTEC_TDB_Data[[#This Row],[Âge]]&gt;60,tblTEC_TDB_Data[[#This Row],[Âge]]&lt;=90),N443,0)</f>
        <v>0</v>
      </c>
      <c r="S443" s="108">
        <f ca="1">IF(tblTEC_TDB_Data[[#This Row],[Âge]]&gt;90,N443,0)</f>
        <v>0</v>
      </c>
    </row>
    <row r="444" spans="1:19" x14ac:dyDescent="0.25">
      <c r="A444" s="104">
        <v>444</v>
      </c>
      <c r="B444" s="104" t="s">
        <v>133</v>
      </c>
      <c r="C444" s="1086">
        <v>45510</v>
      </c>
      <c r="D444" s="109" t="s">
        <v>18019</v>
      </c>
      <c r="E444" s="602">
        <v>1</v>
      </c>
      <c r="F444" s="102" t="s">
        <v>152</v>
      </c>
      <c r="G444" s="102" t="s">
        <v>9221</v>
      </c>
      <c r="H444" s="102" t="s">
        <v>9221</v>
      </c>
      <c r="I444" s="105">
        <f>IF(tblTEC_TDB_Data[[#This Row],[EstDetruite]],E444,0)</f>
        <v>0</v>
      </c>
      <c r="J444" s="106">
        <f>tblTEC_TDB_Data[[#This Row],[H_Saisies]]-tblTEC_TDB_Data[[#This Row],[H_Détruites]]</f>
        <v>1</v>
      </c>
      <c r="K444" s="106">
        <f>IF(tblTEC_TDB_Data[[#This Row],[EstFacturable]]="VRAI",(E444-I444),0)</f>
        <v>1</v>
      </c>
      <c r="L444" s="105">
        <f t="shared" si="22"/>
        <v>0</v>
      </c>
      <c r="M444" s="105">
        <f t="shared" si="23"/>
        <v>0</v>
      </c>
      <c r="N444" s="107">
        <f>MAX(tblTEC_TDB_Data[[#This Row],[H_Facturables]]-tblTEC_TDB_Data[[#This Row],[H_Facturées]],0)</f>
        <v>1</v>
      </c>
      <c r="O444" s="101">
        <f ca="1">ROUND(INT(NOW()-tblTEC_TDB_Data[[#This Row],[Date]]),0)</f>
        <v>30</v>
      </c>
      <c r="P444" s="108">
        <f ca="1">IF(tblTEC_TDB_Data[[#This Row],[Âge]]&lt;=30,N444,0)</f>
        <v>1</v>
      </c>
      <c r="Q444" s="108">
        <f ca="1">IF(AND(tblTEC_TDB_Data[[#This Row],[Âge]]&gt;30,tblTEC_TDB_Data[[#This Row],[Âge]]&lt;=60),N444,0)</f>
        <v>0</v>
      </c>
      <c r="R444" s="108">
        <f ca="1">IF(AND(tblTEC_TDB_Data[[#This Row],[Âge]]&gt;60,tblTEC_TDB_Data[[#This Row],[Âge]]&lt;=90),N444,0)</f>
        <v>0</v>
      </c>
      <c r="S444" s="108">
        <f ca="1">IF(tblTEC_TDB_Data[[#This Row],[Âge]]&gt;90,N444,0)</f>
        <v>0</v>
      </c>
    </row>
    <row r="445" spans="1:19" x14ac:dyDescent="0.25">
      <c r="A445" s="104">
        <v>445</v>
      </c>
      <c r="B445" s="104" t="s">
        <v>133</v>
      </c>
      <c r="C445" s="1086">
        <v>45510</v>
      </c>
      <c r="D445" s="109" t="s">
        <v>17330</v>
      </c>
      <c r="E445" s="602">
        <v>1.3</v>
      </c>
      <c r="F445" s="102" t="s">
        <v>152</v>
      </c>
      <c r="G445" s="102" t="s">
        <v>9221</v>
      </c>
      <c r="H445" s="102" t="s">
        <v>9221</v>
      </c>
      <c r="I445" s="105">
        <f>IF(tblTEC_TDB_Data[[#This Row],[EstDetruite]],E445,0)</f>
        <v>0</v>
      </c>
      <c r="J445" s="106">
        <f>tblTEC_TDB_Data[[#This Row],[H_Saisies]]-tblTEC_TDB_Data[[#This Row],[H_Détruites]]</f>
        <v>1.3</v>
      </c>
      <c r="K445" s="106">
        <f>IF(tblTEC_TDB_Data[[#This Row],[EstFacturable]]="VRAI",(E445-I445),0)</f>
        <v>1.3</v>
      </c>
      <c r="L445" s="105">
        <f t="shared" si="22"/>
        <v>0</v>
      </c>
      <c r="M445" s="105">
        <f t="shared" si="23"/>
        <v>0</v>
      </c>
      <c r="N445" s="107">
        <f>MAX(tblTEC_TDB_Data[[#This Row],[H_Facturables]]-tblTEC_TDB_Data[[#This Row],[H_Facturées]],0)</f>
        <v>1.3</v>
      </c>
      <c r="O445" s="101">
        <f ca="1">ROUND(INT(NOW()-tblTEC_TDB_Data[[#This Row],[Date]]),0)</f>
        <v>30</v>
      </c>
      <c r="P445" s="108">
        <f ca="1">IF(tblTEC_TDB_Data[[#This Row],[Âge]]&lt;=30,N445,0)</f>
        <v>1.3</v>
      </c>
      <c r="Q445" s="108">
        <f ca="1">IF(AND(tblTEC_TDB_Data[[#This Row],[Âge]]&gt;30,tblTEC_TDB_Data[[#This Row],[Âge]]&lt;=60),N445,0)</f>
        <v>0</v>
      </c>
      <c r="R445" s="108">
        <f ca="1">IF(AND(tblTEC_TDB_Data[[#This Row],[Âge]]&gt;60,tblTEC_TDB_Data[[#This Row],[Âge]]&lt;=90),N445,0)</f>
        <v>0</v>
      </c>
      <c r="S445" s="108">
        <f ca="1">IF(tblTEC_TDB_Data[[#This Row],[Âge]]&gt;90,N445,0)</f>
        <v>0</v>
      </c>
    </row>
    <row r="446" spans="1:19" x14ac:dyDescent="0.25">
      <c r="A446" s="104">
        <v>446</v>
      </c>
      <c r="B446" s="104" t="s">
        <v>133</v>
      </c>
      <c r="C446" s="1086">
        <v>45511</v>
      </c>
      <c r="D446" s="109" t="s">
        <v>19373</v>
      </c>
      <c r="E446" s="602">
        <v>3</v>
      </c>
      <c r="F446" s="102" t="s">
        <v>152</v>
      </c>
      <c r="G446" s="102" t="s">
        <v>9221</v>
      </c>
      <c r="H446" s="102" t="s">
        <v>9221</v>
      </c>
      <c r="I446" s="105">
        <f>IF(tblTEC_TDB_Data[[#This Row],[EstDetruite]],E446,0)</f>
        <v>0</v>
      </c>
      <c r="J446" s="106">
        <f>tblTEC_TDB_Data[[#This Row],[H_Saisies]]-tblTEC_TDB_Data[[#This Row],[H_Détruites]]</f>
        <v>3</v>
      </c>
      <c r="K446" s="106">
        <f>IF(tblTEC_TDB_Data[[#This Row],[EstFacturable]]="VRAI",(E446-I446),0)</f>
        <v>3</v>
      </c>
      <c r="L446" s="105">
        <f t="shared" si="22"/>
        <v>0</v>
      </c>
      <c r="M446" s="105">
        <f t="shared" si="23"/>
        <v>0</v>
      </c>
      <c r="N446" s="107">
        <f>MAX(tblTEC_TDB_Data[[#This Row],[H_Facturables]]-tblTEC_TDB_Data[[#This Row],[H_Facturées]],0)</f>
        <v>3</v>
      </c>
      <c r="O446" s="101">
        <f ca="1">ROUND(INT(NOW()-tblTEC_TDB_Data[[#This Row],[Date]]),0)</f>
        <v>29</v>
      </c>
      <c r="P446" s="108">
        <f ca="1">IF(tblTEC_TDB_Data[[#This Row],[Âge]]&lt;=30,N446,0)</f>
        <v>3</v>
      </c>
      <c r="Q446" s="108">
        <f ca="1">IF(AND(tblTEC_TDB_Data[[#This Row],[Âge]]&gt;30,tblTEC_TDB_Data[[#This Row],[Âge]]&lt;=60),N446,0)</f>
        <v>0</v>
      </c>
      <c r="R446" s="108">
        <f ca="1">IF(AND(tblTEC_TDB_Data[[#This Row],[Âge]]&gt;60,tblTEC_TDB_Data[[#This Row],[Âge]]&lt;=90),N446,0)</f>
        <v>0</v>
      </c>
      <c r="S446" s="108">
        <f ca="1">IF(tblTEC_TDB_Data[[#This Row],[Âge]]&gt;90,N446,0)</f>
        <v>0</v>
      </c>
    </row>
    <row r="447" spans="1:19" x14ac:dyDescent="0.25">
      <c r="A447" s="104">
        <v>447</v>
      </c>
      <c r="B447" s="104" t="s">
        <v>133</v>
      </c>
      <c r="C447" s="1086">
        <v>45511</v>
      </c>
      <c r="D447" s="109" t="s">
        <v>19387</v>
      </c>
      <c r="E447" s="602">
        <v>0.9</v>
      </c>
      <c r="F447" s="102" t="s">
        <v>152</v>
      </c>
      <c r="G447" s="102" t="s">
        <v>9221</v>
      </c>
      <c r="H447" s="102" t="s">
        <v>152</v>
      </c>
      <c r="I447" s="105">
        <f>IF(tblTEC_TDB_Data[[#This Row],[EstDetruite]],E447,0)</f>
        <v>0.9</v>
      </c>
      <c r="J447" s="106">
        <f>tblTEC_TDB_Data[[#This Row],[H_Saisies]]-tblTEC_TDB_Data[[#This Row],[H_Détruites]]</f>
        <v>0</v>
      </c>
      <c r="K447" s="106">
        <f>IF(tblTEC_TDB_Data[[#This Row],[EstFacturable]]="VRAI",(E447-I447),0)</f>
        <v>0</v>
      </c>
      <c r="L447" s="105">
        <f t="shared" si="22"/>
        <v>0</v>
      </c>
      <c r="M447" s="105">
        <f t="shared" si="23"/>
        <v>0</v>
      </c>
      <c r="N447" s="107">
        <f>MAX(tblTEC_TDB_Data[[#This Row],[H_Facturables]]-tblTEC_TDB_Data[[#This Row],[H_Facturées]],0)</f>
        <v>0</v>
      </c>
      <c r="O447" s="101">
        <f ca="1">ROUND(INT(NOW()-tblTEC_TDB_Data[[#This Row],[Date]]),0)</f>
        <v>29</v>
      </c>
      <c r="P447" s="108">
        <f ca="1">IF(tblTEC_TDB_Data[[#This Row],[Âge]]&lt;=30,N447,0)</f>
        <v>0</v>
      </c>
      <c r="Q447" s="108">
        <f ca="1">IF(AND(tblTEC_TDB_Data[[#This Row],[Âge]]&gt;30,tblTEC_TDB_Data[[#This Row],[Âge]]&lt;=60),N447,0)</f>
        <v>0</v>
      </c>
      <c r="R447" s="108">
        <f ca="1">IF(AND(tblTEC_TDB_Data[[#This Row],[Âge]]&gt;60,tblTEC_TDB_Data[[#This Row],[Âge]]&lt;=90),N447,0)</f>
        <v>0</v>
      </c>
      <c r="S447" s="108">
        <f ca="1">IF(tblTEC_TDB_Data[[#This Row],[Âge]]&gt;90,N447,0)</f>
        <v>0</v>
      </c>
    </row>
    <row r="448" spans="1:19" x14ac:dyDescent="0.25">
      <c r="A448" s="104">
        <v>448</v>
      </c>
      <c r="B448" s="104" t="s">
        <v>133</v>
      </c>
      <c r="C448" s="1086">
        <v>45511</v>
      </c>
      <c r="D448" s="109" t="s">
        <v>19229</v>
      </c>
      <c r="E448" s="602">
        <v>0.4</v>
      </c>
      <c r="F448" s="102" t="s">
        <v>152</v>
      </c>
      <c r="G448" s="102" t="s">
        <v>9221</v>
      </c>
      <c r="H448" s="102" t="s">
        <v>9221</v>
      </c>
      <c r="I448" s="105">
        <f>IF(tblTEC_TDB_Data[[#This Row],[EstDetruite]],E448,0)</f>
        <v>0</v>
      </c>
      <c r="J448" s="106">
        <f>tblTEC_TDB_Data[[#This Row],[H_Saisies]]-tblTEC_TDB_Data[[#This Row],[H_Détruites]]</f>
        <v>0.4</v>
      </c>
      <c r="K448" s="106">
        <f>IF(tblTEC_TDB_Data[[#This Row],[EstFacturable]]="VRAI",(E448-I448),0)</f>
        <v>0.4</v>
      </c>
      <c r="L448" s="105">
        <f t="shared" si="22"/>
        <v>0</v>
      </c>
      <c r="M448" s="105">
        <f t="shared" si="23"/>
        <v>0</v>
      </c>
      <c r="N448" s="107">
        <f>MAX(tblTEC_TDB_Data[[#This Row],[H_Facturables]]-tblTEC_TDB_Data[[#This Row],[H_Facturées]],0)</f>
        <v>0.4</v>
      </c>
      <c r="O448" s="101">
        <f ca="1">ROUND(INT(NOW()-tblTEC_TDB_Data[[#This Row],[Date]]),0)</f>
        <v>29</v>
      </c>
      <c r="P448" s="108">
        <f ca="1">IF(tblTEC_TDB_Data[[#This Row],[Âge]]&lt;=30,N448,0)</f>
        <v>0.4</v>
      </c>
      <c r="Q448" s="108">
        <f ca="1">IF(AND(tblTEC_TDB_Data[[#This Row],[Âge]]&gt;30,tblTEC_TDB_Data[[#This Row],[Âge]]&lt;=60),N448,0)</f>
        <v>0</v>
      </c>
      <c r="R448" s="108">
        <f ca="1">IF(AND(tblTEC_TDB_Data[[#This Row],[Âge]]&gt;60,tblTEC_TDB_Data[[#This Row],[Âge]]&lt;=90),N448,0)</f>
        <v>0</v>
      </c>
      <c r="S448" s="108">
        <f ca="1">IF(tblTEC_TDB_Data[[#This Row],[Âge]]&gt;90,N448,0)</f>
        <v>0</v>
      </c>
    </row>
    <row r="449" spans="1:19" x14ac:dyDescent="0.25">
      <c r="A449" s="104">
        <v>449</v>
      </c>
      <c r="B449" s="104" t="s">
        <v>133</v>
      </c>
      <c r="C449" s="1086">
        <v>45511</v>
      </c>
      <c r="D449" s="109" t="s">
        <v>19373</v>
      </c>
      <c r="E449" s="602">
        <v>0.9</v>
      </c>
      <c r="F449" s="102" t="s">
        <v>152</v>
      </c>
      <c r="G449" s="102" t="s">
        <v>9221</v>
      </c>
      <c r="H449" s="102" t="s">
        <v>9221</v>
      </c>
      <c r="I449" s="105">
        <f>IF(tblTEC_TDB_Data[[#This Row],[EstDetruite]],E449,0)</f>
        <v>0</v>
      </c>
      <c r="J449" s="106">
        <f>tblTEC_TDB_Data[[#This Row],[H_Saisies]]-tblTEC_TDB_Data[[#This Row],[H_Détruites]]</f>
        <v>0.9</v>
      </c>
      <c r="K449" s="106">
        <f>IF(tblTEC_TDB_Data[[#This Row],[EstFacturable]]="VRAI",(E449-I449),0)</f>
        <v>0.9</v>
      </c>
      <c r="L449" s="105">
        <f t="shared" si="22"/>
        <v>0</v>
      </c>
      <c r="M449" s="105">
        <f t="shared" si="23"/>
        <v>0</v>
      </c>
      <c r="N449" s="107">
        <f>MAX(tblTEC_TDB_Data[[#This Row],[H_Facturables]]-tblTEC_TDB_Data[[#This Row],[H_Facturées]],0)</f>
        <v>0.9</v>
      </c>
      <c r="O449" s="101">
        <f ca="1">ROUND(INT(NOW()-tblTEC_TDB_Data[[#This Row],[Date]]),0)</f>
        <v>29</v>
      </c>
      <c r="P449" s="108">
        <f ca="1">IF(tblTEC_TDB_Data[[#This Row],[Âge]]&lt;=30,N449,0)</f>
        <v>0.9</v>
      </c>
      <c r="Q449" s="108">
        <f ca="1">IF(AND(tblTEC_TDB_Data[[#This Row],[Âge]]&gt;30,tblTEC_TDB_Data[[#This Row],[Âge]]&lt;=60),N449,0)</f>
        <v>0</v>
      </c>
      <c r="R449" s="108">
        <f ca="1">IF(AND(tblTEC_TDB_Data[[#This Row],[Âge]]&gt;60,tblTEC_TDB_Data[[#This Row],[Âge]]&lt;=90),N449,0)</f>
        <v>0</v>
      </c>
      <c r="S449" s="108">
        <f ca="1">IF(tblTEC_TDB_Data[[#This Row],[Âge]]&gt;90,N449,0)</f>
        <v>0</v>
      </c>
    </row>
    <row r="450" spans="1:19" x14ac:dyDescent="0.25">
      <c r="A450" s="104">
        <v>450</v>
      </c>
      <c r="B450" s="104" t="s">
        <v>133</v>
      </c>
      <c r="C450" s="1086">
        <v>45511</v>
      </c>
      <c r="D450" s="109" t="s">
        <v>17781</v>
      </c>
      <c r="E450" s="602">
        <v>0.4</v>
      </c>
      <c r="F450" s="102" t="s">
        <v>152</v>
      </c>
      <c r="G450" s="102" t="s">
        <v>9221</v>
      </c>
      <c r="H450" s="102" t="s">
        <v>152</v>
      </c>
      <c r="I450" s="105">
        <f>IF(tblTEC_TDB_Data[[#This Row],[EstDetruite]],E450,0)</f>
        <v>0.4</v>
      </c>
      <c r="J450" s="106">
        <f>tblTEC_TDB_Data[[#This Row],[H_Saisies]]-tblTEC_TDB_Data[[#This Row],[H_Détruites]]</f>
        <v>0</v>
      </c>
      <c r="K450" s="106">
        <f>IF(tblTEC_TDB_Data[[#This Row],[EstFacturable]]="VRAI",(E450-I450),0)</f>
        <v>0</v>
      </c>
      <c r="L450" s="105">
        <f t="shared" si="22"/>
        <v>0</v>
      </c>
      <c r="M450" s="105">
        <f t="shared" si="23"/>
        <v>0</v>
      </c>
      <c r="N450" s="107">
        <f>MAX(tblTEC_TDB_Data[[#This Row],[H_Facturables]]-tblTEC_TDB_Data[[#This Row],[H_Facturées]],0)</f>
        <v>0</v>
      </c>
      <c r="O450" s="101">
        <f ca="1">ROUND(INT(NOW()-tblTEC_TDB_Data[[#This Row],[Date]]),0)</f>
        <v>29</v>
      </c>
      <c r="P450" s="108">
        <f ca="1">IF(tblTEC_TDB_Data[[#This Row],[Âge]]&lt;=30,N450,0)</f>
        <v>0</v>
      </c>
      <c r="Q450" s="108">
        <f ca="1">IF(AND(tblTEC_TDB_Data[[#This Row],[Âge]]&gt;30,tblTEC_TDB_Data[[#This Row],[Âge]]&lt;=60),N450,0)</f>
        <v>0</v>
      </c>
      <c r="R450" s="108">
        <f ca="1">IF(AND(tblTEC_TDB_Data[[#This Row],[Âge]]&gt;60,tblTEC_TDB_Data[[#This Row],[Âge]]&lt;=90),N450,0)</f>
        <v>0</v>
      </c>
      <c r="S450" s="108">
        <f ca="1">IF(tblTEC_TDB_Data[[#This Row],[Âge]]&gt;90,N450,0)</f>
        <v>0</v>
      </c>
    </row>
    <row r="451" spans="1:19" x14ac:dyDescent="0.25">
      <c r="A451" s="104">
        <v>451</v>
      </c>
      <c r="B451" s="104" t="s">
        <v>133</v>
      </c>
      <c r="C451" s="1086">
        <v>45511</v>
      </c>
      <c r="D451" s="109" t="s">
        <v>17330</v>
      </c>
      <c r="E451" s="602">
        <v>2.8</v>
      </c>
      <c r="F451" s="102" t="s">
        <v>152</v>
      </c>
      <c r="G451" s="102" t="s">
        <v>9221</v>
      </c>
      <c r="H451" s="102" t="s">
        <v>9221</v>
      </c>
      <c r="I451" s="105">
        <f>IF(tblTEC_TDB_Data[[#This Row],[EstDetruite]],E451,0)</f>
        <v>0</v>
      </c>
      <c r="J451" s="106">
        <f>tblTEC_TDB_Data[[#This Row],[H_Saisies]]-tblTEC_TDB_Data[[#This Row],[H_Détruites]]</f>
        <v>2.8</v>
      </c>
      <c r="K451" s="106">
        <f>IF(tblTEC_TDB_Data[[#This Row],[EstFacturable]]="VRAI",(E451-I451),0)</f>
        <v>2.8</v>
      </c>
      <c r="L451" s="105">
        <f t="shared" si="22"/>
        <v>0</v>
      </c>
      <c r="M451" s="105">
        <f t="shared" si="23"/>
        <v>0</v>
      </c>
      <c r="N451" s="107">
        <f>MAX(tblTEC_TDB_Data[[#This Row],[H_Facturables]]-tblTEC_TDB_Data[[#This Row],[H_Facturées]],0)</f>
        <v>2.8</v>
      </c>
      <c r="O451" s="101">
        <f ca="1">ROUND(INT(NOW()-tblTEC_TDB_Data[[#This Row],[Date]]),0)</f>
        <v>29</v>
      </c>
      <c r="P451" s="108">
        <f ca="1">IF(tblTEC_TDB_Data[[#This Row],[Âge]]&lt;=30,N451,0)</f>
        <v>2.8</v>
      </c>
      <c r="Q451" s="108">
        <f ca="1">IF(AND(tblTEC_TDB_Data[[#This Row],[Âge]]&gt;30,tblTEC_TDB_Data[[#This Row],[Âge]]&lt;=60),N451,0)</f>
        <v>0</v>
      </c>
      <c r="R451" s="108">
        <f ca="1">IF(AND(tblTEC_TDB_Data[[#This Row],[Âge]]&gt;60,tblTEC_TDB_Data[[#This Row],[Âge]]&lt;=90),N451,0)</f>
        <v>0</v>
      </c>
      <c r="S451" s="108">
        <f ca="1">IF(tblTEC_TDB_Data[[#This Row],[Âge]]&gt;90,N451,0)</f>
        <v>0</v>
      </c>
    </row>
    <row r="452" spans="1:19" x14ac:dyDescent="0.25">
      <c r="A452" s="104">
        <v>452</v>
      </c>
      <c r="B452" s="104" t="s">
        <v>5</v>
      </c>
      <c r="C452" s="1086">
        <v>45518</v>
      </c>
      <c r="D452" s="109" t="s">
        <v>14129</v>
      </c>
      <c r="E452" s="602">
        <v>0.4</v>
      </c>
      <c r="F452" s="102" t="s">
        <v>152</v>
      </c>
      <c r="G452" s="102" t="s">
        <v>152</v>
      </c>
      <c r="H452" s="102" t="s">
        <v>9221</v>
      </c>
      <c r="I452" s="105">
        <f>IF(tblTEC_TDB_Data[[#This Row],[EstDetruite]],E452,0)</f>
        <v>0</v>
      </c>
      <c r="J452" s="106">
        <f>tblTEC_TDB_Data[[#This Row],[H_Saisies]]-tblTEC_TDB_Data[[#This Row],[H_Détruites]]</f>
        <v>0.4</v>
      </c>
      <c r="K452" s="106">
        <f>IF(tblTEC_TDB_Data[[#This Row],[EstFacturable]]="VRAI",(E452-I452),0)</f>
        <v>0.4</v>
      </c>
      <c r="L452" s="105">
        <f t="shared" ref="L452:L462" si="24">(E452-I452)-K452</f>
        <v>0</v>
      </c>
      <c r="M452" s="105">
        <f t="shared" ref="M452:M462" si="25">IF(G452="VRAI",J452,0)</f>
        <v>0.4</v>
      </c>
      <c r="N452" s="107">
        <f>MAX(tblTEC_TDB_Data[[#This Row],[H_Facturables]]-tblTEC_TDB_Data[[#This Row],[H_Facturées]],0)</f>
        <v>0</v>
      </c>
      <c r="O452" s="101">
        <f ca="1">ROUND(INT(NOW()-tblTEC_TDB_Data[[#This Row],[Date]]),0)</f>
        <v>22</v>
      </c>
      <c r="P452" s="108">
        <f ca="1">IF(tblTEC_TDB_Data[[#This Row],[Âge]]&lt;=30,N452,0)</f>
        <v>0</v>
      </c>
      <c r="Q452" s="108">
        <f ca="1">IF(AND(tblTEC_TDB_Data[[#This Row],[Âge]]&gt;30,tblTEC_TDB_Data[[#This Row],[Âge]]&lt;=60),N452,0)</f>
        <v>0</v>
      </c>
      <c r="R452" s="108">
        <f ca="1">IF(AND(tblTEC_TDB_Data[[#This Row],[Âge]]&gt;60,tblTEC_TDB_Data[[#This Row],[Âge]]&lt;=90),N452,0)</f>
        <v>0</v>
      </c>
      <c r="S452" s="108">
        <f ca="1">IF(tblTEC_TDB_Data[[#This Row],[Âge]]&gt;90,N452,0)</f>
        <v>0</v>
      </c>
    </row>
    <row r="453" spans="1:19" x14ac:dyDescent="0.25">
      <c r="A453" s="104">
        <v>453</v>
      </c>
      <c r="B453" s="104" t="s">
        <v>5</v>
      </c>
      <c r="C453" s="1086">
        <v>45518</v>
      </c>
      <c r="D453" s="109" t="s">
        <v>19813</v>
      </c>
      <c r="E453" s="602">
        <v>4.5</v>
      </c>
      <c r="F453" s="102" t="s">
        <v>152</v>
      </c>
      <c r="G453" s="102" t="s">
        <v>9221</v>
      </c>
      <c r="H453" s="102" t="s">
        <v>9221</v>
      </c>
      <c r="I453" s="105">
        <f>IF(tblTEC_TDB_Data[[#This Row],[EstDetruite]],E453,0)</f>
        <v>0</v>
      </c>
      <c r="J453" s="106">
        <f>tblTEC_TDB_Data[[#This Row],[H_Saisies]]-tblTEC_TDB_Data[[#This Row],[H_Détruites]]</f>
        <v>4.5</v>
      </c>
      <c r="K453" s="106">
        <f>IF(tblTEC_TDB_Data[[#This Row],[EstFacturable]]="VRAI",(E453-I453),0)</f>
        <v>4.5</v>
      </c>
      <c r="L453" s="105">
        <f t="shared" si="24"/>
        <v>0</v>
      </c>
      <c r="M453" s="105">
        <f t="shared" si="25"/>
        <v>0</v>
      </c>
      <c r="N453" s="107">
        <f>MAX(tblTEC_TDB_Data[[#This Row],[H_Facturables]]-tblTEC_TDB_Data[[#This Row],[H_Facturées]],0)</f>
        <v>4.5</v>
      </c>
      <c r="O453" s="101">
        <f ca="1">ROUND(INT(NOW()-tblTEC_TDB_Data[[#This Row],[Date]]),0)</f>
        <v>22</v>
      </c>
      <c r="P453" s="108">
        <f ca="1">IF(tblTEC_TDB_Data[[#This Row],[Âge]]&lt;=30,N453,0)</f>
        <v>4.5</v>
      </c>
      <c r="Q453" s="108">
        <f ca="1">IF(AND(tblTEC_TDB_Data[[#This Row],[Âge]]&gt;30,tblTEC_TDB_Data[[#This Row],[Âge]]&lt;=60),N453,0)</f>
        <v>0</v>
      </c>
      <c r="R453" s="108">
        <f ca="1">IF(AND(tblTEC_TDB_Data[[#This Row],[Âge]]&gt;60,tblTEC_TDB_Data[[#This Row],[Âge]]&lt;=90),N453,0)</f>
        <v>0</v>
      </c>
      <c r="S453" s="108">
        <f ca="1">IF(tblTEC_TDB_Data[[#This Row],[Âge]]&gt;90,N453,0)</f>
        <v>0</v>
      </c>
    </row>
    <row r="454" spans="1:19" x14ac:dyDescent="0.25">
      <c r="A454" s="104">
        <v>454</v>
      </c>
      <c r="B454" s="104" t="s">
        <v>5</v>
      </c>
      <c r="C454" s="1086">
        <v>45518</v>
      </c>
      <c r="D454" s="109" t="s">
        <v>13884</v>
      </c>
      <c r="E454" s="602">
        <v>0.5</v>
      </c>
      <c r="F454" s="102" t="s">
        <v>152</v>
      </c>
      <c r="G454" s="102" t="s">
        <v>9221</v>
      </c>
      <c r="H454" s="102" t="s">
        <v>9221</v>
      </c>
      <c r="I454" s="105">
        <f>IF(tblTEC_TDB_Data[[#This Row],[EstDetruite]],E454,0)</f>
        <v>0</v>
      </c>
      <c r="J454" s="106">
        <f>tblTEC_TDB_Data[[#This Row],[H_Saisies]]-tblTEC_TDB_Data[[#This Row],[H_Détruites]]</f>
        <v>0.5</v>
      </c>
      <c r="K454" s="106">
        <f>IF(tblTEC_TDB_Data[[#This Row],[EstFacturable]]="VRAI",(E454-I454),0)</f>
        <v>0.5</v>
      </c>
      <c r="L454" s="105">
        <f t="shared" si="24"/>
        <v>0</v>
      </c>
      <c r="M454" s="105">
        <f t="shared" si="25"/>
        <v>0</v>
      </c>
      <c r="N454" s="107">
        <f>MAX(tblTEC_TDB_Data[[#This Row],[H_Facturables]]-tblTEC_TDB_Data[[#This Row],[H_Facturées]],0)</f>
        <v>0.5</v>
      </c>
      <c r="O454" s="101">
        <f ca="1">ROUND(INT(NOW()-tblTEC_TDB_Data[[#This Row],[Date]]),0)</f>
        <v>22</v>
      </c>
      <c r="P454" s="108">
        <f ca="1">IF(tblTEC_TDB_Data[[#This Row],[Âge]]&lt;=30,N454,0)</f>
        <v>0.5</v>
      </c>
      <c r="Q454" s="108">
        <f ca="1">IF(AND(tblTEC_TDB_Data[[#This Row],[Âge]]&gt;30,tblTEC_TDB_Data[[#This Row],[Âge]]&lt;=60),N454,0)</f>
        <v>0</v>
      </c>
      <c r="R454" s="108">
        <f ca="1">IF(AND(tblTEC_TDB_Data[[#This Row],[Âge]]&gt;60,tblTEC_TDB_Data[[#This Row],[Âge]]&lt;=90),N454,0)</f>
        <v>0</v>
      </c>
      <c r="S454" s="108">
        <f ca="1">IF(tblTEC_TDB_Data[[#This Row],[Âge]]&gt;90,N454,0)</f>
        <v>0</v>
      </c>
    </row>
    <row r="455" spans="1:19" x14ac:dyDescent="0.25">
      <c r="A455" s="104">
        <v>455</v>
      </c>
      <c r="B455" s="104" t="s">
        <v>5</v>
      </c>
      <c r="C455" s="1086">
        <v>45518</v>
      </c>
      <c r="D455" s="109" t="s">
        <v>17722</v>
      </c>
      <c r="E455" s="602">
        <v>4.5</v>
      </c>
      <c r="F455" s="102" t="s">
        <v>152</v>
      </c>
      <c r="G455" s="102" t="s">
        <v>9221</v>
      </c>
      <c r="H455" s="102" t="s">
        <v>9221</v>
      </c>
      <c r="I455" s="105">
        <f>IF(tblTEC_TDB_Data[[#This Row],[EstDetruite]],E455,0)</f>
        <v>0</v>
      </c>
      <c r="J455" s="106">
        <f>tblTEC_TDB_Data[[#This Row],[H_Saisies]]-tblTEC_TDB_Data[[#This Row],[H_Détruites]]</f>
        <v>4.5</v>
      </c>
      <c r="K455" s="106">
        <f>IF(tblTEC_TDB_Data[[#This Row],[EstFacturable]]="VRAI",(E455-I455),0)</f>
        <v>4.5</v>
      </c>
      <c r="L455" s="105">
        <f t="shared" si="24"/>
        <v>0</v>
      </c>
      <c r="M455" s="105">
        <f t="shared" si="25"/>
        <v>0</v>
      </c>
      <c r="N455" s="107">
        <f>MAX(tblTEC_TDB_Data[[#This Row],[H_Facturables]]-tblTEC_TDB_Data[[#This Row],[H_Facturées]],0)</f>
        <v>4.5</v>
      </c>
      <c r="O455" s="101">
        <f ca="1">ROUND(INT(NOW()-tblTEC_TDB_Data[[#This Row],[Date]]),0)</f>
        <v>22</v>
      </c>
      <c r="P455" s="108">
        <f ca="1">IF(tblTEC_TDB_Data[[#This Row],[Âge]]&lt;=30,N455,0)</f>
        <v>4.5</v>
      </c>
      <c r="Q455" s="108">
        <f ca="1">IF(AND(tblTEC_TDB_Data[[#This Row],[Âge]]&gt;30,tblTEC_TDB_Data[[#This Row],[Âge]]&lt;=60),N455,0)</f>
        <v>0</v>
      </c>
      <c r="R455" s="108">
        <f ca="1">IF(AND(tblTEC_TDB_Data[[#This Row],[Âge]]&gt;60,tblTEC_TDB_Data[[#This Row],[Âge]]&lt;=90),N455,0)</f>
        <v>0</v>
      </c>
      <c r="S455" s="108">
        <f ca="1">IF(tblTEC_TDB_Data[[#This Row],[Âge]]&gt;90,N455,0)</f>
        <v>0</v>
      </c>
    </row>
    <row r="456" spans="1:19" x14ac:dyDescent="0.25">
      <c r="A456" s="104">
        <v>456</v>
      </c>
      <c r="B456" s="104" t="s">
        <v>5</v>
      </c>
      <c r="C456" s="1086">
        <v>45518</v>
      </c>
      <c r="D456" s="109" t="s">
        <v>16652</v>
      </c>
      <c r="E456" s="602">
        <v>1.5</v>
      </c>
      <c r="F456" s="102" t="s">
        <v>152</v>
      </c>
      <c r="G456" s="102" t="s">
        <v>9221</v>
      </c>
      <c r="H456" s="102" t="s">
        <v>9221</v>
      </c>
      <c r="I456" s="105">
        <f>IF(tblTEC_TDB_Data[[#This Row],[EstDetruite]],E456,0)</f>
        <v>0</v>
      </c>
      <c r="J456" s="106">
        <f>tblTEC_TDB_Data[[#This Row],[H_Saisies]]-tblTEC_TDB_Data[[#This Row],[H_Détruites]]</f>
        <v>1.5</v>
      </c>
      <c r="K456" s="106">
        <f>IF(tblTEC_TDB_Data[[#This Row],[EstFacturable]]="VRAI",(E456-I456),0)</f>
        <v>1.5</v>
      </c>
      <c r="L456" s="105">
        <f t="shared" si="24"/>
        <v>0</v>
      </c>
      <c r="M456" s="105">
        <f t="shared" si="25"/>
        <v>0</v>
      </c>
      <c r="N456" s="107">
        <f>MAX(tblTEC_TDB_Data[[#This Row],[H_Facturables]]-tblTEC_TDB_Data[[#This Row],[H_Facturées]],0)</f>
        <v>1.5</v>
      </c>
      <c r="O456" s="101">
        <f ca="1">ROUND(INT(NOW()-tblTEC_TDB_Data[[#This Row],[Date]]),0)</f>
        <v>22</v>
      </c>
      <c r="P456" s="108">
        <f ca="1">IF(tblTEC_TDB_Data[[#This Row],[Âge]]&lt;=30,N456,0)</f>
        <v>1.5</v>
      </c>
      <c r="Q456" s="108">
        <f ca="1">IF(AND(tblTEC_TDB_Data[[#This Row],[Âge]]&gt;30,tblTEC_TDB_Data[[#This Row],[Âge]]&lt;=60),N456,0)</f>
        <v>0</v>
      </c>
      <c r="R456" s="108">
        <f ca="1">IF(AND(tblTEC_TDB_Data[[#This Row],[Âge]]&gt;60,tblTEC_TDB_Data[[#This Row],[Âge]]&lt;=90),N456,0)</f>
        <v>0</v>
      </c>
      <c r="S456" s="108">
        <f ca="1">IF(tblTEC_TDB_Data[[#This Row],[Âge]]&gt;90,N456,0)</f>
        <v>0</v>
      </c>
    </row>
    <row r="457" spans="1:19" x14ac:dyDescent="0.25">
      <c r="A457" s="104">
        <v>457</v>
      </c>
      <c r="B457" s="104" t="s">
        <v>5</v>
      </c>
      <c r="C457" s="1086">
        <v>45518</v>
      </c>
      <c r="D457" s="109" t="s">
        <v>18195</v>
      </c>
      <c r="E457" s="602">
        <v>0.75</v>
      </c>
      <c r="F457" s="102" t="s">
        <v>152</v>
      </c>
      <c r="G457" s="102" t="s">
        <v>9221</v>
      </c>
      <c r="H457" s="102" t="s">
        <v>9221</v>
      </c>
      <c r="I457" s="105">
        <f>IF(tblTEC_TDB_Data[[#This Row],[EstDetruite]],E457,0)</f>
        <v>0</v>
      </c>
      <c r="J457" s="106">
        <f>tblTEC_TDB_Data[[#This Row],[H_Saisies]]-tblTEC_TDB_Data[[#This Row],[H_Détruites]]</f>
        <v>0.75</v>
      </c>
      <c r="K457" s="106">
        <f>IF(tblTEC_TDB_Data[[#This Row],[EstFacturable]]="VRAI",(E457-I457),0)</f>
        <v>0.75</v>
      </c>
      <c r="L457" s="105">
        <f t="shared" si="24"/>
        <v>0</v>
      </c>
      <c r="M457" s="105">
        <f t="shared" si="25"/>
        <v>0</v>
      </c>
      <c r="N457" s="107">
        <f>MAX(tblTEC_TDB_Data[[#This Row],[H_Facturables]]-tblTEC_TDB_Data[[#This Row],[H_Facturées]],0)</f>
        <v>0.75</v>
      </c>
      <c r="O457" s="101">
        <f ca="1">ROUND(INT(NOW()-tblTEC_TDB_Data[[#This Row],[Date]]),0)</f>
        <v>22</v>
      </c>
      <c r="P457" s="108">
        <f ca="1">IF(tblTEC_TDB_Data[[#This Row],[Âge]]&lt;=30,N457,0)</f>
        <v>0.75</v>
      </c>
      <c r="Q457" s="108">
        <f ca="1">IF(AND(tblTEC_TDB_Data[[#This Row],[Âge]]&gt;30,tblTEC_TDB_Data[[#This Row],[Âge]]&lt;=60),N457,0)</f>
        <v>0</v>
      </c>
      <c r="R457" s="108">
        <f ca="1">IF(AND(tblTEC_TDB_Data[[#This Row],[Âge]]&gt;60,tblTEC_TDB_Data[[#This Row],[Âge]]&lt;=90),N457,0)</f>
        <v>0</v>
      </c>
      <c r="S457" s="108">
        <f ca="1">IF(tblTEC_TDB_Data[[#This Row],[Âge]]&gt;90,N457,0)</f>
        <v>0</v>
      </c>
    </row>
    <row r="458" spans="1:19" x14ac:dyDescent="0.25">
      <c r="A458" s="104">
        <v>458</v>
      </c>
      <c r="B458" s="104" t="s">
        <v>5</v>
      </c>
      <c r="C458" s="1086">
        <v>45518</v>
      </c>
      <c r="D458" s="109" t="s">
        <v>17330</v>
      </c>
      <c r="E458" s="602">
        <v>3</v>
      </c>
      <c r="F458" s="102" t="s">
        <v>152</v>
      </c>
      <c r="G458" s="102" t="s">
        <v>9221</v>
      </c>
      <c r="H458" s="102" t="s">
        <v>9221</v>
      </c>
      <c r="I458" s="105">
        <f>IF(tblTEC_TDB_Data[[#This Row],[EstDetruite]],E458,0)</f>
        <v>0</v>
      </c>
      <c r="J458" s="106">
        <f>tblTEC_TDB_Data[[#This Row],[H_Saisies]]-tblTEC_TDB_Data[[#This Row],[H_Détruites]]</f>
        <v>3</v>
      </c>
      <c r="K458" s="106">
        <f>IF(tblTEC_TDB_Data[[#This Row],[EstFacturable]]="VRAI",(E458-I458),0)</f>
        <v>3</v>
      </c>
      <c r="L458" s="105">
        <f t="shared" si="24"/>
        <v>0</v>
      </c>
      <c r="M458" s="105">
        <f t="shared" si="25"/>
        <v>0</v>
      </c>
      <c r="N458" s="107">
        <f>MAX(tblTEC_TDB_Data[[#This Row],[H_Facturables]]-tblTEC_TDB_Data[[#This Row],[H_Facturées]],0)</f>
        <v>3</v>
      </c>
      <c r="O458" s="101">
        <f ca="1">ROUND(INT(NOW()-tblTEC_TDB_Data[[#This Row],[Date]]),0)</f>
        <v>22</v>
      </c>
      <c r="P458" s="108">
        <f ca="1">IF(tblTEC_TDB_Data[[#This Row],[Âge]]&lt;=30,N458,0)</f>
        <v>3</v>
      </c>
      <c r="Q458" s="108">
        <f ca="1">IF(AND(tblTEC_TDB_Data[[#This Row],[Âge]]&gt;30,tblTEC_TDB_Data[[#This Row],[Âge]]&lt;=60),N458,0)</f>
        <v>0</v>
      </c>
      <c r="R458" s="108">
        <f ca="1">IF(AND(tblTEC_TDB_Data[[#This Row],[Âge]]&gt;60,tblTEC_TDB_Data[[#This Row],[Âge]]&lt;=90),N458,0)</f>
        <v>0</v>
      </c>
      <c r="S458" s="108">
        <f ca="1">IF(tblTEC_TDB_Data[[#This Row],[Âge]]&gt;90,N458,0)</f>
        <v>0</v>
      </c>
    </row>
    <row r="459" spans="1:19" x14ac:dyDescent="0.25">
      <c r="A459" s="104">
        <v>459</v>
      </c>
      <c r="B459" s="104" t="s">
        <v>5</v>
      </c>
      <c r="C459" s="1086">
        <v>45518</v>
      </c>
      <c r="D459" s="109" t="s">
        <v>17798</v>
      </c>
      <c r="E459" s="602">
        <v>1</v>
      </c>
      <c r="F459" s="102" t="s">
        <v>152</v>
      </c>
      <c r="G459" s="102" t="s">
        <v>9221</v>
      </c>
      <c r="H459" s="102" t="s">
        <v>9221</v>
      </c>
      <c r="I459" s="105">
        <f>IF(tblTEC_TDB_Data[[#This Row],[EstDetruite]],E459,0)</f>
        <v>0</v>
      </c>
      <c r="J459" s="106">
        <f>tblTEC_TDB_Data[[#This Row],[H_Saisies]]-tblTEC_TDB_Data[[#This Row],[H_Détruites]]</f>
        <v>1</v>
      </c>
      <c r="K459" s="106">
        <f>IF(tblTEC_TDB_Data[[#This Row],[EstFacturable]]="VRAI",(E459-I459),0)</f>
        <v>1</v>
      </c>
      <c r="L459" s="105">
        <f t="shared" si="24"/>
        <v>0</v>
      </c>
      <c r="M459" s="105">
        <f t="shared" si="25"/>
        <v>0</v>
      </c>
      <c r="N459" s="107">
        <f>MAX(tblTEC_TDB_Data[[#This Row],[H_Facturables]]-tblTEC_TDB_Data[[#This Row],[H_Facturées]],0)</f>
        <v>1</v>
      </c>
      <c r="O459" s="101">
        <f ca="1">ROUND(INT(NOW()-tblTEC_TDB_Data[[#This Row],[Date]]),0)</f>
        <v>22</v>
      </c>
      <c r="P459" s="108">
        <f ca="1">IF(tblTEC_TDB_Data[[#This Row],[Âge]]&lt;=30,N459,0)</f>
        <v>1</v>
      </c>
      <c r="Q459" s="108">
        <f ca="1">IF(AND(tblTEC_TDB_Data[[#This Row],[Âge]]&gt;30,tblTEC_TDB_Data[[#This Row],[Âge]]&lt;=60),N459,0)</f>
        <v>0</v>
      </c>
      <c r="R459" s="108">
        <f ca="1">IF(AND(tblTEC_TDB_Data[[#This Row],[Âge]]&gt;60,tblTEC_TDB_Data[[#This Row],[Âge]]&lt;=90),N459,0)</f>
        <v>0</v>
      </c>
      <c r="S459" s="108">
        <f ca="1">IF(tblTEC_TDB_Data[[#This Row],[Âge]]&gt;90,N459,0)</f>
        <v>0</v>
      </c>
    </row>
    <row r="460" spans="1:19" x14ac:dyDescent="0.25">
      <c r="A460" s="104">
        <v>460</v>
      </c>
      <c r="B460" s="104" t="s">
        <v>5</v>
      </c>
      <c r="C460" s="1086">
        <v>45518</v>
      </c>
      <c r="D460" s="109" t="s">
        <v>13480</v>
      </c>
      <c r="E460" s="602">
        <v>1</v>
      </c>
      <c r="F460" s="102" t="s">
        <v>152</v>
      </c>
      <c r="G460" s="102" t="s">
        <v>9221</v>
      </c>
      <c r="H460" s="102" t="s">
        <v>9221</v>
      </c>
      <c r="I460" s="105">
        <f>IF(tblTEC_TDB_Data[[#This Row],[EstDetruite]],E460,0)</f>
        <v>0</v>
      </c>
      <c r="J460" s="106">
        <f>tblTEC_TDB_Data[[#This Row],[H_Saisies]]-tblTEC_TDB_Data[[#This Row],[H_Détruites]]</f>
        <v>1</v>
      </c>
      <c r="K460" s="106">
        <f>IF(tblTEC_TDB_Data[[#This Row],[EstFacturable]]="VRAI",(E460-I460),0)</f>
        <v>1</v>
      </c>
      <c r="L460" s="105">
        <f t="shared" si="24"/>
        <v>0</v>
      </c>
      <c r="M460" s="105">
        <f t="shared" si="25"/>
        <v>0</v>
      </c>
      <c r="N460" s="107">
        <f>MAX(tblTEC_TDB_Data[[#This Row],[H_Facturables]]-tblTEC_TDB_Data[[#This Row],[H_Facturées]],0)</f>
        <v>1</v>
      </c>
      <c r="O460" s="101">
        <f ca="1">ROUND(INT(NOW()-tblTEC_TDB_Data[[#This Row],[Date]]),0)</f>
        <v>22</v>
      </c>
      <c r="P460" s="108">
        <f ca="1">IF(tblTEC_TDB_Data[[#This Row],[Âge]]&lt;=30,N460,0)</f>
        <v>1</v>
      </c>
      <c r="Q460" s="108">
        <f ca="1">IF(AND(tblTEC_TDB_Data[[#This Row],[Âge]]&gt;30,tblTEC_TDB_Data[[#This Row],[Âge]]&lt;=60),N460,0)</f>
        <v>0</v>
      </c>
      <c r="R460" s="108">
        <f ca="1">IF(AND(tblTEC_TDB_Data[[#This Row],[Âge]]&gt;60,tblTEC_TDB_Data[[#This Row],[Âge]]&lt;=90),N460,0)</f>
        <v>0</v>
      </c>
      <c r="S460" s="108">
        <f ca="1">IF(tblTEC_TDB_Data[[#This Row],[Âge]]&gt;90,N460,0)</f>
        <v>0</v>
      </c>
    </row>
    <row r="461" spans="1:19" x14ac:dyDescent="0.25">
      <c r="A461" s="104">
        <v>461</v>
      </c>
      <c r="B461" s="104" t="s">
        <v>5</v>
      </c>
      <c r="C461" s="1086">
        <v>45518</v>
      </c>
      <c r="D461" s="109" t="s">
        <v>19409</v>
      </c>
      <c r="E461" s="602">
        <v>2</v>
      </c>
      <c r="F461" s="102" t="s">
        <v>152</v>
      </c>
      <c r="G461" s="102" t="s">
        <v>9221</v>
      </c>
      <c r="H461" s="102" t="s">
        <v>9221</v>
      </c>
      <c r="I461" s="105">
        <f>IF(tblTEC_TDB_Data[[#This Row],[EstDetruite]],E461,0)</f>
        <v>0</v>
      </c>
      <c r="J461" s="106">
        <f>tblTEC_TDB_Data[[#This Row],[H_Saisies]]-tblTEC_TDB_Data[[#This Row],[H_Détruites]]</f>
        <v>2</v>
      </c>
      <c r="K461" s="106">
        <f>IF(tblTEC_TDB_Data[[#This Row],[EstFacturable]]="VRAI",(E461-I461),0)</f>
        <v>2</v>
      </c>
      <c r="L461" s="105">
        <f t="shared" si="24"/>
        <v>0</v>
      </c>
      <c r="M461" s="105">
        <f t="shared" si="25"/>
        <v>0</v>
      </c>
      <c r="N461" s="107">
        <f>MAX(tblTEC_TDB_Data[[#This Row],[H_Facturables]]-tblTEC_TDB_Data[[#This Row],[H_Facturées]],0)</f>
        <v>2</v>
      </c>
      <c r="O461" s="101">
        <f ca="1">ROUND(INT(NOW()-tblTEC_TDB_Data[[#This Row],[Date]]),0)</f>
        <v>22</v>
      </c>
      <c r="P461" s="108">
        <f ca="1">IF(tblTEC_TDB_Data[[#This Row],[Âge]]&lt;=30,N461,0)</f>
        <v>2</v>
      </c>
      <c r="Q461" s="108">
        <f ca="1">IF(AND(tblTEC_TDB_Data[[#This Row],[Âge]]&gt;30,tblTEC_TDB_Data[[#This Row],[Âge]]&lt;=60),N461,0)</f>
        <v>0</v>
      </c>
      <c r="R461" s="108">
        <f ca="1">IF(AND(tblTEC_TDB_Data[[#This Row],[Âge]]&gt;60,tblTEC_TDB_Data[[#This Row],[Âge]]&lt;=90),N461,0)</f>
        <v>0</v>
      </c>
      <c r="S461" s="108">
        <f ca="1">IF(tblTEC_TDB_Data[[#This Row],[Âge]]&gt;90,N461,0)</f>
        <v>0</v>
      </c>
    </row>
    <row r="462" spans="1:19" x14ac:dyDescent="0.25">
      <c r="A462" s="104">
        <v>462</v>
      </c>
      <c r="B462" s="104" t="s">
        <v>5</v>
      </c>
      <c r="C462" s="1086">
        <v>45518</v>
      </c>
      <c r="D462" s="109" t="s">
        <v>19751</v>
      </c>
      <c r="E462" s="602">
        <v>0.5</v>
      </c>
      <c r="F462" s="102" t="s">
        <v>152</v>
      </c>
      <c r="G462" s="102" t="s">
        <v>9221</v>
      </c>
      <c r="H462" s="102" t="s">
        <v>9221</v>
      </c>
      <c r="I462" s="105">
        <f>IF(tblTEC_TDB_Data[[#This Row],[EstDetruite]],E462,0)</f>
        <v>0</v>
      </c>
      <c r="J462" s="106">
        <f>tblTEC_TDB_Data[[#This Row],[H_Saisies]]-tblTEC_TDB_Data[[#This Row],[H_Détruites]]</f>
        <v>0.5</v>
      </c>
      <c r="K462" s="106">
        <f>IF(tblTEC_TDB_Data[[#This Row],[EstFacturable]]="VRAI",(E462-I462),0)</f>
        <v>0.5</v>
      </c>
      <c r="L462" s="105">
        <f t="shared" si="24"/>
        <v>0</v>
      </c>
      <c r="M462" s="105">
        <f t="shared" si="25"/>
        <v>0</v>
      </c>
      <c r="N462" s="107">
        <f>MAX(tblTEC_TDB_Data[[#This Row],[H_Facturables]]-tblTEC_TDB_Data[[#This Row],[H_Facturées]],0)</f>
        <v>0.5</v>
      </c>
      <c r="O462" s="101">
        <f ca="1">ROUND(INT(NOW()-tblTEC_TDB_Data[[#This Row],[Date]]),0)</f>
        <v>22</v>
      </c>
      <c r="P462" s="108">
        <f ca="1">IF(tblTEC_TDB_Data[[#This Row],[Âge]]&lt;=30,N462,0)</f>
        <v>0.5</v>
      </c>
      <c r="Q462" s="108">
        <f ca="1">IF(AND(tblTEC_TDB_Data[[#This Row],[Âge]]&gt;30,tblTEC_TDB_Data[[#This Row],[Âge]]&lt;=60),N462,0)</f>
        <v>0</v>
      </c>
      <c r="R462" s="108">
        <f ca="1">IF(AND(tblTEC_TDB_Data[[#This Row],[Âge]]&gt;60,tblTEC_TDB_Data[[#This Row],[Âge]]&lt;=90),N462,0)</f>
        <v>0</v>
      </c>
      <c r="S462" s="108">
        <f ca="1">IF(tblTEC_TDB_Data[[#This Row],[Âge]]&gt;90,N462,0)</f>
        <v>0</v>
      </c>
    </row>
    <row r="463" spans="1:19" x14ac:dyDescent="0.25">
      <c r="A463" s="104">
        <v>463</v>
      </c>
      <c r="B463" s="104" t="s">
        <v>5</v>
      </c>
      <c r="C463" s="1086">
        <v>45519</v>
      </c>
      <c r="D463" s="109" t="s">
        <v>17330</v>
      </c>
      <c r="E463" s="602">
        <v>3.25</v>
      </c>
      <c r="F463" s="102" t="s">
        <v>152</v>
      </c>
      <c r="G463" s="102" t="s">
        <v>9221</v>
      </c>
      <c r="H463" s="102" t="s">
        <v>9221</v>
      </c>
      <c r="I463" s="105">
        <f>IF(tblTEC_TDB_Data[[#This Row],[EstDetruite]],E463,0)</f>
        <v>0</v>
      </c>
      <c r="J463" s="106">
        <f>tblTEC_TDB_Data[[#This Row],[H_Saisies]]-tblTEC_TDB_Data[[#This Row],[H_Détruites]]</f>
        <v>3.25</v>
      </c>
      <c r="K463" s="106">
        <f>IF(tblTEC_TDB_Data[[#This Row],[EstFacturable]]="VRAI",(E463-I463),0)</f>
        <v>3.25</v>
      </c>
      <c r="L463" s="105">
        <f t="shared" ref="L463:L491" si="26">(E463-I463)-K463</f>
        <v>0</v>
      </c>
      <c r="M463" s="105">
        <f t="shared" ref="M463:M491" si="27">IF(G463="VRAI",J463,0)</f>
        <v>0</v>
      </c>
      <c r="N463" s="107">
        <f>MAX(tblTEC_TDB_Data[[#This Row],[H_Facturables]]-tblTEC_TDB_Data[[#This Row],[H_Facturées]],0)</f>
        <v>3.25</v>
      </c>
      <c r="O463" s="101">
        <f ca="1">ROUND(INT(NOW()-tblTEC_TDB_Data[[#This Row],[Date]]),0)</f>
        <v>21</v>
      </c>
      <c r="P463" s="108">
        <f ca="1">IF(tblTEC_TDB_Data[[#This Row],[Âge]]&lt;=30,N463,0)</f>
        <v>3.25</v>
      </c>
      <c r="Q463" s="108">
        <f ca="1">IF(AND(tblTEC_TDB_Data[[#This Row],[Âge]]&gt;30,tblTEC_TDB_Data[[#This Row],[Âge]]&lt;=60),N463,0)</f>
        <v>0</v>
      </c>
      <c r="R463" s="108">
        <f ca="1">IF(AND(tblTEC_TDB_Data[[#This Row],[Âge]]&gt;60,tblTEC_TDB_Data[[#This Row],[Âge]]&lt;=90),N463,0)</f>
        <v>0</v>
      </c>
      <c r="S463" s="108">
        <f ca="1">IF(tblTEC_TDB_Data[[#This Row],[Âge]]&gt;90,N463,0)</f>
        <v>0</v>
      </c>
    </row>
    <row r="464" spans="1:19" x14ac:dyDescent="0.25">
      <c r="A464" s="104">
        <v>464</v>
      </c>
      <c r="B464" s="104" t="s">
        <v>5</v>
      </c>
      <c r="C464" s="1086">
        <v>45519</v>
      </c>
      <c r="D464" s="109" t="s">
        <v>19813</v>
      </c>
      <c r="E464" s="602">
        <v>2.25</v>
      </c>
      <c r="F464" s="102" t="s">
        <v>152</v>
      </c>
      <c r="G464" s="102" t="s">
        <v>9221</v>
      </c>
      <c r="H464" s="102" t="s">
        <v>9221</v>
      </c>
      <c r="I464" s="105">
        <f>IF(tblTEC_TDB_Data[[#This Row],[EstDetruite]],E464,0)</f>
        <v>0</v>
      </c>
      <c r="J464" s="106">
        <f>tblTEC_TDB_Data[[#This Row],[H_Saisies]]-tblTEC_TDB_Data[[#This Row],[H_Détruites]]</f>
        <v>2.25</v>
      </c>
      <c r="K464" s="106">
        <f>IF(tblTEC_TDB_Data[[#This Row],[EstFacturable]]="VRAI",(E464-I464),0)</f>
        <v>2.25</v>
      </c>
      <c r="L464" s="105">
        <f t="shared" si="26"/>
        <v>0</v>
      </c>
      <c r="M464" s="105">
        <f t="shared" si="27"/>
        <v>0</v>
      </c>
      <c r="N464" s="107">
        <f>MAX(tblTEC_TDB_Data[[#This Row],[H_Facturables]]-tblTEC_TDB_Data[[#This Row],[H_Facturées]],0)</f>
        <v>2.25</v>
      </c>
      <c r="O464" s="101">
        <f ca="1">ROUND(INT(NOW()-tblTEC_TDB_Data[[#This Row],[Date]]),0)</f>
        <v>21</v>
      </c>
      <c r="P464" s="108">
        <f ca="1">IF(tblTEC_TDB_Data[[#This Row],[Âge]]&lt;=30,N464,0)</f>
        <v>2.25</v>
      </c>
      <c r="Q464" s="108">
        <f ca="1">IF(AND(tblTEC_TDB_Data[[#This Row],[Âge]]&gt;30,tblTEC_TDB_Data[[#This Row],[Âge]]&lt;=60),N464,0)</f>
        <v>0</v>
      </c>
      <c r="R464" s="108">
        <f ca="1">IF(AND(tblTEC_TDB_Data[[#This Row],[Âge]]&gt;60,tblTEC_TDB_Data[[#This Row],[Âge]]&lt;=90),N464,0)</f>
        <v>0</v>
      </c>
      <c r="S464" s="108">
        <f ca="1">IF(tblTEC_TDB_Data[[#This Row],[Âge]]&gt;90,N464,0)</f>
        <v>0</v>
      </c>
    </row>
    <row r="465" spans="1:19" x14ac:dyDescent="0.25">
      <c r="A465" s="104">
        <v>465</v>
      </c>
      <c r="B465" s="104" t="s">
        <v>5</v>
      </c>
      <c r="C465" s="1086">
        <v>45519</v>
      </c>
      <c r="D465" s="109" t="s">
        <v>14129</v>
      </c>
      <c r="E465" s="602">
        <v>5.5</v>
      </c>
      <c r="F465" s="102" t="s">
        <v>152</v>
      </c>
      <c r="G465" s="102" t="s">
        <v>152</v>
      </c>
      <c r="H465" s="102" t="s">
        <v>9221</v>
      </c>
      <c r="I465" s="105">
        <f>IF(tblTEC_TDB_Data[[#This Row],[EstDetruite]],E465,0)</f>
        <v>0</v>
      </c>
      <c r="J465" s="106">
        <f>tblTEC_TDB_Data[[#This Row],[H_Saisies]]-tblTEC_TDB_Data[[#This Row],[H_Détruites]]</f>
        <v>5.5</v>
      </c>
      <c r="K465" s="106">
        <f>IF(tblTEC_TDB_Data[[#This Row],[EstFacturable]]="VRAI",(E465-I465),0)</f>
        <v>5.5</v>
      </c>
      <c r="L465" s="105">
        <f t="shared" si="26"/>
        <v>0</v>
      </c>
      <c r="M465" s="105">
        <f t="shared" si="27"/>
        <v>5.5</v>
      </c>
      <c r="N465" s="107">
        <f>MAX(tblTEC_TDB_Data[[#This Row],[H_Facturables]]-tblTEC_TDB_Data[[#This Row],[H_Facturées]],0)</f>
        <v>0</v>
      </c>
      <c r="O465" s="101">
        <f ca="1">ROUND(INT(NOW()-tblTEC_TDB_Data[[#This Row],[Date]]),0)</f>
        <v>21</v>
      </c>
      <c r="P465" s="108">
        <f ca="1">IF(tblTEC_TDB_Data[[#This Row],[Âge]]&lt;=30,N465,0)</f>
        <v>0</v>
      </c>
      <c r="Q465" s="108">
        <f ca="1">IF(AND(tblTEC_TDB_Data[[#This Row],[Âge]]&gt;30,tblTEC_TDB_Data[[#This Row],[Âge]]&lt;=60),N465,0)</f>
        <v>0</v>
      </c>
      <c r="R465" s="108">
        <f ca="1">IF(AND(tblTEC_TDB_Data[[#This Row],[Âge]]&gt;60,tblTEC_TDB_Data[[#This Row],[Âge]]&lt;=90),N465,0)</f>
        <v>0</v>
      </c>
      <c r="S465" s="108">
        <f ca="1">IF(tblTEC_TDB_Data[[#This Row],[Âge]]&gt;90,N465,0)</f>
        <v>0</v>
      </c>
    </row>
    <row r="466" spans="1:19" x14ac:dyDescent="0.25">
      <c r="A466" s="104">
        <v>466</v>
      </c>
      <c r="B466" s="104" t="s">
        <v>5</v>
      </c>
      <c r="C466" s="1086">
        <v>45519</v>
      </c>
      <c r="D466" s="109" t="s">
        <v>18497</v>
      </c>
      <c r="E466" s="602">
        <v>7</v>
      </c>
      <c r="F466" s="102" t="s">
        <v>152</v>
      </c>
      <c r="G466" s="102" t="s">
        <v>152</v>
      </c>
      <c r="H466" s="102" t="s">
        <v>9221</v>
      </c>
      <c r="I466" s="105">
        <f>IF(tblTEC_TDB_Data[[#This Row],[EstDetruite]],E466,0)</f>
        <v>0</v>
      </c>
      <c r="J466" s="106">
        <f>tblTEC_TDB_Data[[#This Row],[H_Saisies]]-tblTEC_TDB_Data[[#This Row],[H_Détruites]]</f>
        <v>7</v>
      </c>
      <c r="K466" s="106">
        <f>IF(tblTEC_TDB_Data[[#This Row],[EstFacturable]]="VRAI",(E466-I466),0)</f>
        <v>7</v>
      </c>
      <c r="L466" s="105">
        <f t="shared" si="26"/>
        <v>0</v>
      </c>
      <c r="M466" s="105">
        <f t="shared" si="27"/>
        <v>7</v>
      </c>
      <c r="N466" s="107">
        <f>MAX(tblTEC_TDB_Data[[#This Row],[H_Facturables]]-tblTEC_TDB_Data[[#This Row],[H_Facturées]],0)</f>
        <v>0</v>
      </c>
      <c r="O466" s="101">
        <f ca="1">ROUND(INT(NOW()-tblTEC_TDB_Data[[#This Row],[Date]]),0)</f>
        <v>21</v>
      </c>
      <c r="P466" s="108">
        <f ca="1">IF(tblTEC_TDB_Data[[#This Row],[Âge]]&lt;=30,N466,0)</f>
        <v>0</v>
      </c>
      <c r="Q466" s="108">
        <f ca="1">IF(AND(tblTEC_TDB_Data[[#This Row],[Âge]]&gt;30,tblTEC_TDB_Data[[#This Row],[Âge]]&lt;=60),N466,0)</f>
        <v>0</v>
      </c>
      <c r="R466" s="108">
        <f ca="1">IF(AND(tblTEC_TDB_Data[[#This Row],[Âge]]&gt;60,tblTEC_TDB_Data[[#This Row],[Âge]]&lt;=90),N466,0)</f>
        <v>0</v>
      </c>
      <c r="S466" s="108">
        <f ca="1">IF(tblTEC_TDB_Data[[#This Row],[Âge]]&gt;90,N466,0)</f>
        <v>0</v>
      </c>
    </row>
    <row r="467" spans="1:19" x14ac:dyDescent="0.25">
      <c r="A467" s="104">
        <v>467</v>
      </c>
      <c r="B467" s="104" t="s">
        <v>5</v>
      </c>
      <c r="C467" s="1086">
        <v>45519</v>
      </c>
      <c r="D467" s="109" t="s">
        <v>19683</v>
      </c>
      <c r="E467" s="602">
        <v>2</v>
      </c>
      <c r="F467" s="102" t="s">
        <v>152</v>
      </c>
      <c r="G467" s="102" t="s">
        <v>9221</v>
      </c>
      <c r="H467" s="102" t="s">
        <v>152</v>
      </c>
      <c r="I467" s="105">
        <f>IF(tblTEC_TDB_Data[[#This Row],[EstDetruite]],E467,0)</f>
        <v>2</v>
      </c>
      <c r="J467" s="106">
        <f>tblTEC_TDB_Data[[#This Row],[H_Saisies]]-tblTEC_TDB_Data[[#This Row],[H_Détruites]]</f>
        <v>0</v>
      </c>
      <c r="K467" s="106">
        <f>IF(tblTEC_TDB_Data[[#This Row],[EstFacturable]]="VRAI",(E467-I467),0)</f>
        <v>0</v>
      </c>
      <c r="L467" s="105">
        <f t="shared" si="26"/>
        <v>0</v>
      </c>
      <c r="M467" s="105">
        <f t="shared" si="27"/>
        <v>0</v>
      </c>
      <c r="N467" s="107">
        <f>MAX(tblTEC_TDB_Data[[#This Row],[H_Facturables]]-tblTEC_TDB_Data[[#This Row],[H_Facturées]],0)</f>
        <v>0</v>
      </c>
      <c r="O467" s="101">
        <f ca="1">ROUND(INT(NOW()-tblTEC_TDB_Data[[#This Row],[Date]]),0)</f>
        <v>21</v>
      </c>
      <c r="P467" s="108">
        <f ca="1">IF(tblTEC_TDB_Data[[#This Row],[Âge]]&lt;=30,N467,0)</f>
        <v>0</v>
      </c>
      <c r="Q467" s="108">
        <f ca="1">IF(AND(tblTEC_TDB_Data[[#This Row],[Âge]]&gt;30,tblTEC_TDB_Data[[#This Row],[Âge]]&lt;=60),N467,0)</f>
        <v>0</v>
      </c>
      <c r="R467" s="108">
        <f ca="1">IF(AND(tblTEC_TDB_Data[[#This Row],[Âge]]&gt;60,tblTEC_TDB_Data[[#This Row],[Âge]]&lt;=90),N467,0)</f>
        <v>0</v>
      </c>
      <c r="S467" s="108">
        <f ca="1">IF(tblTEC_TDB_Data[[#This Row],[Âge]]&gt;90,N467,0)</f>
        <v>0</v>
      </c>
    </row>
    <row r="468" spans="1:19" x14ac:dyDescent="0.25">
      <c r="A468" s="104">
        <v>468</v>
      </c>
      <c r="B468" s="104" t="s">
        <v>11641</v>
      </c>
      <c r="C468" s="1086">
        <v>45516</v>
      </c>
      <c r="D468" s="109" t="s">
        <v>19373</v>
      </c>
      <c r="E468" s="602">
        <v>5.5</v>
      </c>
      <c r="F468" s="102" t="s">
        <v>9221</v>
      </c>
      <c r="G468" s="102" t="s">
        <v>9221</v>
      </c>
      <c r="H468" s="102" t="s">
        <v>9221</v>
      </c>
      <c r="I468" s="105">
        <f>IF(tblTEC_TDB_Data[[#This Row],[EstDetruite]],E468,0)</f>
        <v>0</v>
      </c>
      <c r="J468" s="106">
        <f>tblTEC_TDB_Data[[#This Row],[H_Saisies]]-tblTEC_TDB_Data[[#This Row],[H_Détruites]]</f>
        <v>5.5</v>
      </c>
      <c r="K468" s="106">
        <f>IF(tblTEC_TDB_Data[[#This Row],[EstFacturable]]="VRAI",(E468-I468),0)</f>
        <v>0</v>
      </c>
      <c r="L468" s="105">
        <f t="shared" si="26"/>
        <v>5.5</v>
      </c>
      <c r="M468" s="105">
        <f t="shared" si="27"/>
        <v>0</v>
      </c>
      <c r="N468" s="107">
        <f>MAX(tblTEC_TDB_Data[[#This Row],[H_Facturables]]-tblTEC_TDB_Data[[#This Row],[H_Facturées]],0)</f>
        <v>0</v>
      </c>
      <c r="O468" s="101">
        <f ca="1">ROUND(INT(NOW()-tblTEC_TDB_Data[[#This Row],[Date]]),0)</f>
        <v>24</v>
      </c>
      <c r="P468" s="108">
        <f ca="1">IF(tblTEC_TDB_Data[[#This Row],[Âge]]&lt;=30,N468,0)</f>
        <v>0</v>
      </c>
      <c r="Q468" s="108">
        <f ca="1">IF(AND(tblTEC_TDB_Data[[#This Row],[Âge]]&gt;30,tblTEC_TDB_Data[[#This Row],[Âge]]&lt;=60),N468,0)</f>
        <v>0</v>
      </c>
      <c r="R468" s="108">
        <f ca="1">IF(AND(tblTEC_TDB_Data[[#This Row],[Âge]]&gt;60,tblTEC_TDB_Data[[#This Row],[Âge]]&lt;=90),N468,0)</f>
        <v>0</v>
      </c>
      <c r="S468" s="108">
        <f ca="1">IF(tblTEC_TDB_Data[[#This Row],[Âge]]&gt;90,N468,0)</f>
        <v>0</v>
      </c>
    </row>
    <row r="469" spans="1:19" x14ac:dyDescent="0.25">
      <c r="A469" s="104">
        <v>469</v>
      </c>
      <c r="B469" s="104" t="s">
        <v>11641</v>
      </c>
      <c r="C469" s="1086">
        <v>45516</v>
      </c>
      <c r="D469" s="109" t="s">
        <v>19373</v>
      </c>
      <c r="E469" s="602">
        <v>0.75</v>
      </c>
      <c r="F469" s="102" t="s">
        <v>152</v>
      </c>
      <c r="G469" s="102" t="s">
        <v>9221</v>
      </c>
      <c r="H469" s="102" t="s">
        <v>9221</v>
      </c>
      <c r="I469" s="105">
        <f>IF(tblTEC_TDB_Data[[#This Row],[EstDetruite]],E469,0)</f>
        <v>0</v>
      </c>
      <c r="J469" s="106">
        <f>tblTEC_TDB_Data[[#This Row],[H_Saisies]]-tblTEC_TDB_Data[[#This Row],[H_Détruites]]</f>
        <v>0.75</v>
      </c>
      <c r="K469" s="106">
        <f>IF(tblTEC_TDB_Data[[#This Row],[EstFacturable]]="VRAI",(E469-I469),0)</f>
        <v>0.75</v>
      </c>
      <c r="L469" s="105">
        <f t="shared" si="26"/>
        <v>0</v>
      </c>
      <c r="M469" s="105">
        <f t="shared" si="27"/>
        <v>0</v>
      </c>
      <c r="N469" s="107">
        <f>MAX(tblTEC_TDB_Data[[#This Row],[H_Facturables]]-tblTEC_TDB_Data[[#This Row],[H_Facturées]],0)</f>
        <v>0.75</v>
      </c>
      <c r="O469" s="101">
        <f ca="1">ROUND(INT(NOW()-tblTEC_TDB_Data[[#This Row],[Date]]),0)</f>
        <v>24</v>
      </c>
      <c r="P469" s="108">
        <f ca="1">IF(tblTEC_TDB_Data[[#This Row],[Âge]]&lt;=30,N469,0)</f>
        <v>0.75</v>
      </c>
      <c r="Q469" s="108">
        <f ca="1">IF(AND(tblTEC_TDB_Data[[#This Row],[Âge]]&gt;30,tblTEC_TDB_Data[[#This Row],[Âge]]&lt;=60),N469,0)</f>
        <v>0</v>
      </c>
      <c r="R469" s="108">
        <f ca="1">IF(AND(tblTEC_TDB_Data[[#This Row],[Âge]]&gt;60,tblTEC_TDB_Data[[#This Row],[Âge]]&lt;=90),N469,0)</f>
        <v>0</v>
      </c>
      <c r="S469" s="108">
        <f ca="1">IF(tblTEC_TDB_Data[[#This Row],[Âge]]&gt;90,N469,0)</f>
        <v>0</v>
      </c>
    </row>
    <row r="470" spans="1:19" x14ac:dyDescent="0.25">
      <c r="A470" s="104">
        <v>470</v>
      </c>
      <c r="B470" s="104" t="s">
        <v>11641</v>
      </c>
      <c r="C470" s="1086">
        <v>45516</v>
      </c>
      <c r="D470" s="109" t="s">
        <v>16114</v>
      </c>
      <c r="E470" s="602">
        <v>1</v>
      </c>
      <c r="F470" s="102" t="s">
        <v>152</v>
      </c>
      <c r="G470" s="102" t="s">
        <v>9221</v>
      </c>
      <c r="H470" s="102" t="s">
        <v>9221</v>
      </c>
      <c r="I470" s="105">
        <f>IF(tblTEC_TDB_Data[[#This Row],[EstDetruite]],E470,0)</f>
        <v>0</v>
      </c>
      <c r="J470" s="106">
        <f>tblTEC_TDB_Data[[#This Row],[H_Saisies]]-tblTEC_TDB_Data[[#This Row],[H_Détruites]]</f>
        <v>1</v>
      </c>
      <c r="K470" s="106">
        <f>IF(tblTEC_TDB_Data[[#This Row],[EstFacturable]]="VRAI",(E470-I470),0)</f>
        <v>1</v>
      </c>
      <c r="L470" s="105">
        <f t="shared" si="26"/>
        <v>0</v>
      </c>
      <c r="M470" s="105">
        <f t="shared" si="27"/>
        <v>0</v>
      </c>
      <c r="N470" s="107">
        <f>MAX(tblTEC_TDB_Data[[#This Row],[H_Facturables]]-tblTEC_TDB_Data[[#This Row],[H_Facturées]],0)</f>
        <v>1</v>
      </c>
      <c r="O470" s="101">
        <f ca="1">ROUND(INT(NOW()-tblTEC_TDB_Data[[#This Row],[Date]]),0)</f>
        <v>24</v>
      </c>
      <c r="P470" s="108">
        <f ca="1">IF(tblTEC_TDB_Data[[#This Row],[Âge]]&lt;=30,N470,0)</f>
        <v>1</v>
      </c>
      <c r="Q470" s="108">
        <f ca="1">IF(AND(tblTEC_TDB_Data[[#This Row],[Âge]]&gt;30,tblTEC_TDB_Data[[#This Row],[Âge]]&lt;=60),N470,0)</f>
        <v>0</v>
      </c>
      <c r="R470" s="108">
        <f ca="1">IF(AND(tblTEC_TDB_Data[[#This Row],[Âge]]&gt;60,tblTEC_TDB_Data[[#This Row],[Âge]]&lt;=90),N470,0)</f>
        <v>0</v>
      </c>
      <c r="S470" s="108">
        <f ca="1">IF(tblTEC_TDB_Data[[#This Row],[Âge]]&gt;90,N470,0)</f>
        <v>0</v>
      </c>
    </row>
    <row r="471" spans="1:19" x14ac:dyDescent="0.25">
      <c r="A471" s="104">
        <v>471</v>
      </c>
      <c r="B471" s="104" t="s">
        <v>11641</v>
      </c>
      <c r="C471" s="1086">
        <v>45517</v>
      </c>
      <c r="D471" s="109" t="s">
        <v>19373</v>
      </c>
      <c r="E471" s="602">
        <v>4.5</v>
      </c>
      <c r="F471" s="102" t="s">
        <v>9221</v>
      </c>
      <c r="G471" s="102" t="s">
        <v>9221</v>
      </c>
      <c r="H471" s="102" t="s">
        <v>9221</v>
      </c>
      <c r="I471" s="105">
        <f>IF(tblTEC_TDB_Data[[#This Row],[EstDetruite]],E471,0)</f>
        <v>0</v>
      </c>
      <c r="J471" s="106">
        <f>tblTEC_TDB_Data[[#This Row],[H_Saisies]]-tblTEC_TDB_Data[[#This Row],[H_Détruites]]</f>
        <v>4.5</v>
      </c>
      <c r="K471" s="106">
        <f>IF(tblTEC_TDB_Data[[#This Row],[EstFacturable]]="VRAI",(E471-I471),0)</f>
        <v>0</v>
      </c>
      <c r="L471" s="105">
        <f t="shared" si="26"/>
        <v>4.5</v>
      </c>
      <c r="M471" s="105">
        <f t="shared" si="27"/>
        <v>0</v>
      </c>
      <c r="N471" s="107">
        <f>MAX(tblTEC_TDB_Data[[#This Row],[H_Facturables]]-tblTEC_TDB_Data[[#This Row],[H_Facturées]],0)</f>
        <v>0</v>
      </c>
      <c r="O471" s="101">
        <f ca="1">ROUND(INT(NOW()-tblTEC_TDB_Data[[#This Row],[Date]]),0)</f>
        <v>23</v>
      </c>
      <c r="P471" s="108">
        <f ca="1">IF(tblTEC_TDB_Data[[#This Row],[Âge]]&lt;=30,N471,0)</f>
        <v>0</v>
      </c>
      <c r="Q471" s="108">
        <f ca="1">IF(AND(tblTEC_TDB_Data[[#This Row],[Âge]]&gt;30,tblTEC_TDB_Data[[#This Row],[Âge]]&lt;=60),N471,0)</f>
        <v>0</v>
      </c>
      <c r="R471" s="108">
        <f ca="1">IF(AND(tblTEC_TDB_Data[[#This Row],[Âge]]&gt;60,tblTEC_TDB_Data[[#This Row],[Âge]]&lt;=90),N471,0)</f>
        <v>0</v>
      </c>
      <c r="S471" s="108">
        <f ca="1">IF(tblTEC_TDB_Data[[#This Row],[Âge]]&gt;90,N471,0)</f>
        <v>0</v>
      </c>
    </row>
    <row r="472" spans="1:19" x14ac:dyDescent="0.25">
      <c r="A472" s="104">
        <v>472</v>
      </c>
      <c r="B472" s="104" t="s">
        <v>11641</v>
      </c>
      <c r="C472" s="1086">
        <v>45517</v>
      </c>
      <c r="D472" s="109" t="s">
        <v>12847</v>
      </c>
      <c r="E472" s="602">
        <v>1</v>
      </c>
      <c r="F472" s="102" t="s">
        <v>152</v>
      </c>
      <c r="G472" s="102" t="s">
        <v>9221</v>
      </c>
      <c r="H472" s="102" t="s">
        <v>9221</v>
      </c>
      <c r="I472" s="105">
        <f>IF(tblTEC_TDB_Data[[#This Row],[EstDetruite]],E472,0)</f>
        <v>0</v>
      </c>
      <c r="J472" s="106">
        <f>tblTEC_TDB_Data[[#This Row],[H_Saisies]]-tblTEC_TDB_Data[[#This Row],[H_Détruites]]</f>
        <v>1</v>
      </c>
      <c r="K472" s="106">
        <f>IF(tblTEC_TDB_Data[[#This Row],[EstFacturable]]="VRAI",(E472-I472),0)</f>
        <v>1</v>
      </c>
      <c r="L472" s="105">
        <f t="shared" si="26"/>
        <v>0</v>
      </c>
      <c r="M472" s="105">
        <f t="shared" si="27"/>
        <v>0</v>
      </c>
      <c r="N472" s="107">
        <f>MAX(tblTEC_TDB_Data[[#This Row],[H_Facturables]]-tblTEC_TDB_Data[[#This Row],[H_Facturées]],0)</f>
        <v>1</v>
      </c>
      <c r="O472" s="101">
        <f ca="1">ROUND(INT(NOW()-tblTEC_TDB_Data[[#This Row],[Date]]),0)</f>
        <v>23</v>
      </c>
      <c r="P472" s="108">
        <f ca="1">IF(tblTEC_TDB_Data[[#This Row],[Âge]]&lt;=30,N472,0)</f>
        <v>1</v>
      </c>
      <c r="Q472" s="108">
        <f ca="1">IF(AND(tblTEC_TDB_Data[[#This Row],[Âge]]&gt;30,tblTEC_TDB_Data[[#This Row],[Âge]]&lt;=60),N472,0)</f>
        <v>0</v>
      </c>
      <c r="R472" s="108">
        <f ca="1">IF(AND(tblTEC_TDB_Data[[#This Row],[Âge]]&gt;60,tblTEC_TDB_Data[[#This Row],[Âge]]&lt;=90),N472,0)</f>
        <v>0</v>
      </c>
      <c r="S472" s="108">
        <f ca="1">IF(tblTEC_TDB_Data[[#This Row],[Âge]]&gt;90,N472,0)</f>
        <v>0</v>
      </c>
    </row>
    <row r="473" spans="1:19" x14ac:dyDescent="0.25">
      <c r="A473" s="104">
        <v>473</v>
      </c>
      <c r="B473" s="104" t="s">
        <v>11641</v>
      </c>
      <c r="C473" s="1086">
        <v>45517</v>
      </c>
      <c r="D473" s="109" t="s">
        <v>12847</v>
      </c>
      <c r="E473" s="602">
        <v>1</v>
      </c>
      <c r="F473" s="102" t="s">
        <v>152</v>
      </c>
      <c r="G473" s="102" t="s">
        <v>9221</v>
      </c>
      <c r="H473" s="102" t="s">
        <v>9221</v>
      </c>
      <c r="I473" s="105">
        <f>IF(tblTEC_TDB_Data[[#This Row],[EstDetruite]],E473,0)</f>
        <v>0</v>
      </c>
      <c r="J473" s="106">
        <f>tblTEC_TDB_Data[[#This Row],[H_Saisies]]-tblTEC_TDB_Data[[#This Row],[H_Détruites]]</f>
        <v>1</v>
      </c>
      <c r="K473" s="106">
        <f>IF(tblTEC_TDB_Data[[#This Row],[EstFacturable]]="VRAI",(E473-I473),0)</f>
        <v>1</v>
      </c>
      <c r="L473" s="105">
        <f t="shared" si="26"/>
        <v>0</v>
      </c>
      <c r="M473" s="105">
        <f t="shared" si="27"/>
        <v>0</v>
      </c>
      <c r="N473" s="107">
        <f>MAX(tblTEC_TDB_Data[[#This Row],[H_Facturables]]-tblTEC_TDB_Data[[#This Row],[H_Facturées]],0)</f>
        <v>1</v>
      </c>
      <c r="O473" s="101">
        <f ca="1">ROUND(INT(NOW()-tblTEC_TDB_Data[[#This Row],[Date]]),0)</f>
        <v>23</v>
      </c>
      <c r="P473" s="108">
        <f ca="1">IF(tblTEC_TDB_Data[[#This Row],[Âge]]&lt;=30,N473,0)</f>
        <v>1</v>
      </c>
      <c r="Q473" s="108">
        <f ca="1">IF(AND(tblTEC_TDB_Data[[#This Row],[Âge]]&gt;30,tblTEC_TDB_Data[[#This Row],[Âge]]&lt;=60),N473,0)</f>
        <v>0</v>
      </c>
      <c r="R473" s="108">
        <f ca="1">IF(AND(tblTEC_TDB_Data[[#This Row],[Âge]]&gt;60,tblTEC_TDB_Data[[#This Row],[Âge]]&lt;=90),N473,0)</f>
        <v>0</v>
      </c>
      <c r="S473" s="108">
        <f ca="1">IF(tblTEC_TDB_Data[[#This Row],[Âge]]&gt;90,N473,0)</f>
        <v>0</v>
      </c>
    </row>
    <row r="474" spans="1:19" x14ac:dyDescent="0.25">
      <c r="A474" s="104">
        <v>474</v>
      </c>
      <c r="B474" s="104" t="s">
        <v>11641</v>
      </c>
      <c r="C474" s="1086">
        <v>45517</v>
      </c>
      <c r="D474" s="109" t="s">
        <v>19373</v>
      </c>
      <c r="E474" s="602">
        <v>1</v>
      </c>
      <c r="F474" s="102" t="s">
        <v>9221</v>
      </c>
      <c r="G474" s="102" t="s">
        <v>9221</v>
      </c>
      <c r="H474" s="102" t="s">
        <v>9221</v>
      </c>
      <c r="I474" s="105">
        <f>IF(tblTEC_TDB_Data[[#This Row],[EstDetruite]],E474,0)</f>
        <v>0</v>
      </c>
      <c r="J474" s="106">
        <f>tblTEC_TDB_Data[[#This Row],[H_Saisies]]-tblTEC_TDB_Data[[#This Row],[H_Détruites]]</f>
        <v>1</v>
      </c>
      <c r="K474" s="106">
        <f>IF(tblTEC_TDB_Data[[#This Row],[EstFacturable]]="VRAI",(E474-I474),0)</f>
        <v>0</v>
      </c>
      <c r="L474" s="105">
        <f t="shared" si="26"/>
        <v>1</v>
      </c>
      <c r="M474" s="105">
        <f t="shared" si="27"/>
        <v>0</v>
      </c>
      <c r="N474" s="107">
        <f>MAX(tblTEC_TDB_Data[[#This Row],[H_Facturables]]-tblTEC_TDB_Data[[#This Row],[H_Facturées]],0)</f>
        <v>0</v>
      </c>
      <c r="O474" s="101">
        <f ca="1">ROUND(INT(NOW()-tblTEC_TDB_Data[[#This Row],[Date]]),0)</f>
        <v>23</v>
      </c>
      <c r="P474" s="108">
        <f ca="1">IF(tblTEC_TDB_Data[[#This Row],[Âge]]&lt;=30,N474,0)</f>
        <v>0</v>
      </c>
      <c r="Q474" s="108">
        <f ca="1">IF(AND(tblTEC_TDB_Data[[#This Row],[Âge]]&gt;30,tblTEC_TDB_Data[[#This Row],[Âge]]&lt;=60),N474,0)</f>
        <v>0</v>
      </c>
      <c r="R474" s="108">
        <f ca="1">IF(AND(tblTEC_TDB_Data[[#This Row],[Âge]]&gt;60,tblTEC_TDB_Data[[#This Row],[Âge]]&lt;=90),N474,0)</f>
        <v>0</v>
      </c>
      <c r="S474" s="108">
        <f ca="1">IF(tblTEC_TDB_Data[[#This Row],[Âge]]&gt;90,N474,0)</f>
        <v>0</v>
      </c>
    </row>
    <row r="475" spans="1:19" x14ac:dyDescent="0.25">
      <c r="A475" s="104">
        <v>475</v>
      </c>
      <c r="B475" s="104" t="s">
        <v>11641</v>
      </c>
      <c r="C475" s="1086">
        <v>45518</v>
      </c>
      <c r="D475" s="109" t="s">
        <v>12847</v>
      </c>
      <c r="E475" s="602">
        <v>3.75</v>
      </c>
      <c r="F475" s="102" t="s">
        <v>152</v>
      </c>
      <c r="G475" s="102" t="s">
        <v>9221</v>
      </c>
      <c r="H475" s="102" t="s">
        <v>9221</v>
      </c>
      <c r="I475" s="105">
        <f>IF(tblTEC_TDB_Data[[#This Row],[EstDetruite]],E475,0)</f>
        <v>0</v>
      </c>
      <c r="J475" s="106">
        <f>tblTEC_TDB_Data[[#This Row],[H_Saisies]]-tblTEC_TDB_Data[[#This Row],[H_Détruites]]</f>
        <v>3.75</v>
      </c>
      <c r="K475" s="106">
        <f>IF(tblTEC_TDB_Data[[#This Row],[EstFacturable]]="VRAI",(E475-I475),0)</f>
        <v>3.75</v>
      </c>
      <c r="L475" s="105">
        <f t="shared" si="26"/>
        <v>0</v>
      </c>
      <c r="M475" s="105">
        <f t="shared" si="27"/>
        <v>0</v>
      </c>
      <c r="N475" s="107">
        <f>MAX(tblTEC_TDB_Data[[#This Row],[H_Facturables]]-tblTEC_TDB_Data[[#This Row],[H_Facturées]],0)</f>
        <v>3.75</v>
      </c>
      <c r="O475" s="101">
        <f ca="1">ROUND(INT(NOW()-tblTEC_TDB_Data[[#This Row],[Date]]),0)</f>
        <v>22</v>
      </c>
      <c r="P475" s="108">
        <f ca="1">IF(tblTEC_TDB_Data[[#This Row],[Âge]]&lt;=30,N475,0)</f>
        <v>3.75</v>
      </c>
      <c r="Q475" s="108">
        <f ca="1">IF(AND(tblTEC_TDB_Data[[#This Row],[Âge]]&gt;30,tblTEC_TDB_Data[[#This Row],[Âge]]&lt;=60),N475,0)</f>
        <v>0</v>
      </c>
      <c r="R475" s="108">
        <f ca="1">IF(AND(tblTEC_TDB_Data[[#This Row],[Âge]]&gt;60,tblTEC_TDB_Data[[#This Row],[Âge]]&lt;=90),N475,0)</f>
        <v>0</v>
      </c>
      <c r="S475" s="108">
        <f ca="1">IF(tblTEC_TDB_Data[[#This Row],[Âge]]&gt;90,N475,0)</f>
        <v>0</v>
      </c>
    </row>
    <row r="476" spans="1:19" x14ac:dyDescent="0.25">
      <c r="A476" s="104">
        <v>476</v>
      </c>
      <c r="B476" s="104" t="s">
        <v>11641</v>
      </c>
      <c r="C476" s="1086">
        <v>45518</v>
      </c>
      <c r="D476" s="109" t="s">
        <v>12847</v>
      </c>
      <c r="E476" s="602">
        <v>0.75</v>
      </c>
      <c r="F476" s="102" t="s">
        <v>152</v>
      </c>
      <c r="G476" s="102" t="s">
        <v>9221</v>
      </c>
      <c r="H476" s="102" t="s">
        <v>9221</v>
      </c>
      <c r="I476" s="105">
        <f>IF(tblTEC_TDB_Data[[#This Row],[EstDetruite]],E476,0)</f>
        <v>0</v>
      </c>
      <c r="J476" s="106">
        <f>tblTEC_TDB_Data[[#This Row],[H_Saisies]]-tblTEC_TDB_Data[[#This Row],[H_Détruites]]</f>
        <v>0.75</v>
      </c>
      <c r="K476" s="106">
        <f>IF(tblTEC_TDB_Data[[#This Row],[EstFacturable]]="VRAI",(E476-I476),0)</f>
        <v>0.75</v>
      </c>
      <c r="L476" s="105">
        <f t="shared" si="26"/>
        <v>0</v>
      </c>
      <c r="M476" s="105">
        <f t="shared" si="27"/>
        <v>0</v>
      </c>
      <c r="N476" s="107">
        <f>MAX(tblTEC_TDB_Data[[#This Row],[H_Facturables]]-tblTEC_TDB_Data[[#This Row],[H_Facturées]],0)</f>
        <v>0.75</v>
      </c>
      <c r="O476" s="101">
        <f ca="1">ROUND(INT(NOW()-tblTEC_TDB_Data[[#This Row],[Date]]),0)</f>
        <v>22</v>
      </c>
      <c r="P476" s="108">
        <f ca="1">IF(tblTEC_TDB_Data[[#This Row],[Âge]]&lt;=30,N476,0)</f>
        <v>0.75</v>
      </c>
      <c r="Q476" s="108">
        <f ca="1">IF(AND(tblTEC_TDB_Data[[#This Row],[Âge]]&gt;30,tblTEC_TDB_Data[[#This Row],[Âge]]&lt;=60),N476,0)</f>
        <v>0</v>
      </c>
      <c r="R476" s="108">
        <f ca="1">IF(AND(tblTEC_TDB_Data[[#This Row],[Âge]]&gt;60,tblTEC_TDB_Data[[#This Row],[Âge]]&lt;=90),N476,0)</f>
        <v>0</v>
      </c>
      <c r="S476" s="108">
        <f ca="1">IF(tblTEC_TDB_Data[[#This Row],[Âge]]&gt;90,N476,0)</f>
        <v>0</v>
      </c>
    </row>
    <row r="477" spans="1:19" x14ac:dyDescent="0.25">
      <c r="A477" s="104">
        <v>477</v>
      </c>
      <c r="B477" s="104" t="s">
        <v>11641</v>
      </c>
      <c r="C477" s="1086">
        <v>45518</v>
      </c>
      <c r="D477" s="109" t="s">
        <v>19373</v>
      </c>
      <c r="E477" s="602">
        <v>3</v>
      </c>
      <c r="F477" s="102" t="s">
        <v>9221</v>
      </c>
      <c r="G477" s="102" t="s">
        <v>9221</v>
      </c>
      <c r="H477" s="102" t="s">
        <v>9221</v>
      </c>
      <c r="I477" s="105">
        <f>IF(tblTEC_TDB_Data[[#This Row],[EstDetruite]],E477,0)</f>
        <v>0</v>
      </c>
      <c r="J477" s="106">
        <f>tblTEC_TDB_Data[[#This Row],[H_Saisies]]-tblTEC_TDB_Data[[#This Row],[H_Détruites]]</f>
        <v>3</v>
      </c>
      <c r="K477" s="106">
        <f>IF(tblTEC_TDB_Data[[#This Row],[EstFacturable]]="VRAI",(E477-I477),0)</f>
        <v>0</v>
      </c>
      <c r="L477" s="105">
        <f t="shared" si="26"/>
        <v>3</v>
      </c>
      <c r="M477" s="105">
        <f t="shared" si="27"/>
        <v>0</v>
      </c>
      <c r="N477" s="107">
        <f>MAX(tblTEC_TDB_Data[[#This Row],[H_Facturables]]-tblTEC_TDB_Data[[#This Row],[H_Facturées]],0)</f>
        <v>0</v>
      </c>
      <c r="O477" s="101">
        <f ca="1">ROUND(INT(NOW()-tblTEC_TDB_Data[[#This Row],[Date]]),0)</f>
        <v>22</v>
      </c>
      <c r="P477" s="108">
        <f ca="1">IF(tblTEC_TDB_Data[[#This Row],[Âge]]&lt;=30,N477,0)</f>
        <v>0</v>
      </c>
      <c r="Q477" s="108">
        <f ca="1">IF(AND(tblTEC_TDB_Data[[#This Row],[Âge]]&gt;30,tblTEC_TDB_Data[[#This Row],[Âge]]&lt;=60),N477,0)</f>
        <v>0</v>
      </c>
      <c r="R477" s="108">
        <f ca="1">IF(AND(tblTEC_TDB_Data[[#This Row],[Âge]]&gt;60,tblTEC_TDB_Data[[#This Row],[Âge]]&lt;=90),N477,0)</f>
        <v>0</v>
      </c>
      <c r="S477" s="108">
        <f ca="1">IF(tblTEC_TDB_Data[[#This Row],[Âge]]&gt;90,N477,0)</f>
        <v>0</v>
      </c>
    </row>
    <row r="478" spans="1:19" x14ac:dyDescent="0.25">
      <c r="A478" s="104">
        <v>478</v>
      </c>
      <c r="B478" s="104" t="s">
        <v>11641</v>
      </c>
      <c r="C478" s="1086">
        <v>45519</v>
      </c>
      <c r="D478" s="109" t="s">
        <v>19373</v>
      </c>
      <c r="E478" s="602">
        <v>0.5</v>
      </c>
      <c r="F478" s="102" t="s">
        <v>9221</v>
      </c>
      <c r="G478" s="102" t="s">
        <v>9221</v>
      </c>
      <c r="H478" s="102" t="s">
        <v>9221</v>
      </c>
      <c r="I478" s="105">
        <f>IF(tblTEC_TDB_Data[[#This Row],[EstDetruite]],E478,0)</f>
        <v>0</v>
      </c>
      <c r="J478" s="106">
        <f>tblTEC_TDB_Data[[#This Row],[H_Saisies]]-tblTEC_TDB_Data[[#This Row],[H_Détruites]]</f>
        <v>0.5</v>
      </c>
      <c r="K478" s="106">
        <f>IF(tblTEC_TDB_Data[[#This Row],[EstFacturable]]="VRAI",(E478-I478),0)</f>
        <v>0</v>
      </c>
      <c r="L478" s="105">
        <f t="shared" si="26"/>
        <v>0.5</v>
      </c>
      <c r="M478" s="105">
        <f t="shared" si="27"/>
        <v>0</v>
      </c>
      <c r="N478" s="107">
        <f>MAX(tblTEC_TDB_Data[[#This Row],[H_Facturables]]-tblTEC_TDB_Data[[#This Row],[H_Facturées]],0)</f>
        <v>0</v>
      </c>
      <c r="O478" s="101">
        <f ca="1">ROUND(INT(NOW()-tblTEC_TDB_Data[[#This Row],[Date]]),0)</f>
        <v>21</v>
      </c>
      <c r="P478" s="108">
        <f ca="1">IF(tblTEC_TDB_Data[[#This Row],[Âge]]&lt;=30,N478,0)</f>
        <v>0</v>
      </c>
      <c r="Q478" s="108">
        <f ca="1">IF(AND(tblTEC_TDB_Data[[#This Row],[Âge]]&gt;30,tblTEC_TDB_Data[[#This Row],[Âge]]&lt;=60),N478,0)</f>
        <v>0</v>
      </c>
      <c r="R478" s="108">
        <f ca="1">IF(AND(tblTEC_TDB_Data[[#This Row],[Âge]]&gt;60,tblTEC_TDB_Data[[#This Row],[Âge]]&lt;=90),N478,0)</f>
        <v>0</v>
      </c>
      <c r="S478" s="108">
        <f ca="1">IF(tblTEC_TDB_Data[[#This Row],[Âge]]&gt;90,N478,0)</f>
        <v>0</v>
      </c>
    </row>
    <row r="479" spans="1:19" x14ac:dyDescent="0.25">
      <c r="A479" s="104">
        <v>479</v>
      </c>
      <c r="B479" s="104" t="s">
        <v>5</v>
      </c>
      <c r="C479" s="1086">
        <v>45519</v>
      </c>
      <c r="D479" s="109" t="s">
        <v>13727</v>
      </c>
      <c r="E479" s="602">
        <v>0.75</v>
      </c>
      <c r="F479" s="102" t="s">
        <v>152</v>
      </c>
      <c r="G479" s="102" t="s">
        <v>9221</v>
      </c>
      <c r="H479" s="102" t="s">
        <v>9221</v>
      </c>
      <c r="I479" s="105">
        <f>IF(tblTEC_TDB_Data[[#This Row],[EstDetruite]],E479,0)</f>
        <v>0</v>
      </c>
      <c r="J479" s="106">
        <f>tblTEC_TDB_Data[[#This Row],[H_Saisies]]-tblTEC_TDB_Data[[#This Row],[H_Détruites]]</f>
        <v>0.75</v>
      </c>
      <c r="K479" s="106">
        <f>IF(tblTEC_TDB_Data[[#This Row],[EstFacturable]]="VRAI",(E479-I479),0)</f>
        <v>0.75</v>
      </c>
      <c r="L479" s="105">
        <f t="shared" si="26"/>
        <v>0</v>
      </c>
      <c r="M479" s="105">
        <f t="shared" si="27"/>
        <v>0</v>
      </c>
      <c r="N479" s="107">
        <f>MAX(tblTEC_TDB_Data[[#This Row],[H_Facturables]]-tblTEC_TDB_Data[[#This Row],[H_Facturées]],0)</f>
        <v>0.75</v>
      </c>
      <c r="O479" s="101">
        <f ca="1">ROUND(INT(NOW()-tblTEC_TDB_Data[[#This Row],[Date]]),0)</f>
        <v>21</v>
      </c>
      <c r="P479" s="108">
        <f ca="1">IF(tblTEC_TDB_Data[[#This Row],[Âge]]&lt;=30,N479,0)</f>
        <v>0.75</v>
      </c>
      <c r="Q479" s="108">
        <f ca="1">IF(AND(tblTEC_TDB_Data[[#This Row],[Âge]]&gt;30,tblTEC_TDB_Data[[#This Row],[Âge]]&lt;=60),N479,0)</f>
        <v>0</v>
      </c>
      <c r="R479" s="108">
        <f ca="1">IF(AND(tblTEC_TDB_Data[[#This Row],[Âge]]&gt;60,tblTEC_TDB_Data[[#This Row],[Âge]]&lt;=90),N479,0)</f>
        <v>0</v>
      </c>
      <c r="S479" s="108">
        <f ca="1">IF(tblTEC_TDB_Data[[#This Row],[Âge]]&gt;90,N479,0)</f>
        <v>0</v>
      </c>
    </row>
    <row r="480" spans="1:19" x14ac:dyDescent="0.25">
      <c r="A480" s="104">
        <v>480</v>
      </c>
      <c r="B480" s="104" t="s">
        <v>11641</v>
      </c>
      <c r="C480" s="1086">
        <v>45519</v>
      </c>
      <c r="D480" s="109" t="s">
        <v>19373</v>
      </c>
      <c r="E480" s="602">
        <v>0.5</v>
      </c>
      <c r="F480" s="102" t="s">
        <v>9221</v>
      </c>
      <c r="G480" s="102" t="s">
        <v>9221</v>
      </c>
      <c r="H480" s="102" t="s">
        <v>9221</v>
      </c>
      <c r="I480" s="105">
        <f>IF(tblTEC_TDB_Data[[#This Row],[EstDetruite]],E480,0)</f>
        <v>0</v>
      </c>
      <c r="J480" s="106">
        <f>tblTEC_TDB_Data[[#This Row],[H_Saisies]]-tblTEC_TDB_Data[[#This Row],[H_Détruites]]</f>
        <v>0.5</v>
      </c>
      <c r="K480" s="106">
        <f>IF(tblTEC_TDB_Data[[#This Row],[EstFacturable]]="VRAI",(E480-I480),0)</f>
        <v>0</v>
      </c>
      <c r="L480" s="105">
        <f t="shared" si="26"/>
        <v>0.5</v>
      </c>
      <c r="M480" s="105">
        <f t="shared" si="27"/>
        <v>0</v>
      </c>
      <c r="N480" s="107">
        <f>MAX(tblTEC_TDB_Data[[#This Row],[H_Facturables]]-tblTEC_TDB_Data[[#This Row],[H_Facturées]],0)</f>
        <v>0</v>
      </c>
      <c r="O480" s="101">
        <f ca="1">ROUND(INT(NOW()-tblTEC_TDB_Data[[#This Row],[Date]]),0)</f>
        <v>21</v>
      </c>
      <c r="P480" s="108">
        <f ca="1">IF(tblTEC_TDB_Data[[#This Row],[Âge]]&lt;=30,N480,0)</f>
        <v>0</v>
      </c>
      <c r="Q480" s="108">
        <f ca="1">IF(AND(tblTEC_TDB_Data[[#This Row],[Âge]]&gt;30,tblTEC_TDB_Data[[#This Row],[Âge]]&lt;=60),N480,0)</f>
        <v>0</v>
      </c>
      <c r="R480" s="108">
        <f ca="1">IF(AND(tblTEC_TDB_Data[[#This Row],[Âge]]&gt;60,tblTEC_TDB_Data[[#This Row],[Âge]]&lt;=90),N480,0)</f>
        <v>0</v>
      </c>
      <c r="S480" s="108">
        <f ca="1">IF(tblTEC_TDB_Data[[#This Row],[Âge]]&gt;90,N480,0)</f>
        <v>0</v>
      </c>
    </row>
    <row r="481" spans="1:19" x14ac:dyDescent="0.25">
      <c r="A481" s="104">
        <v>481</v>
      </c>
      <c r="B481" s="104" t="s">
        <v>11641</v>
      </c>
      <c r="C481" s="1086">
        <v>45519</v>
      </c>
      <c r="D481" s="109" t="s">
        <v>19373</v>
      </c>
      <c r="E481" s="602">
        <v>0.25</v>
      </c>
      <c r="F481" s="102" t="s">
        <v>9221</v>
      </c>
      <c r="G481" s="102" t="s">
        <v>9221</v>
      </c>
      <c r="H481" s="102" t="s">
        <v>9221</v>
      </c>
      <c r="I481" s="105">
        <f>IF(tblTEC_TDB_Data[[#This Row],[EstDetruite]],E481,0)</f>
        <v>0</v>
      </c>
      <c r="J481" s="106">
        <f>tblTEC_TDB_Data[[#This Row],[H_Saisies]]-tblTEC_TDB_Data[[#This Row],[H_Détruites]]</f>
        <v>0.25</v>
      </c>
      <c r="K481" s="106">
        <f>IF(tblTEC_TDB_Data[[#This Row],[EstFacturable]]="VRAI",(E481-I481),0)</f>
        <v>0</v>
      </c>
      <c r="L481" s="105">
        <f t="shared" si="26"/>
        <v>0.25</v>
      </c>
      <c r="M481" s="105">
        <f t="shared" si="27"/>
        <v>0</v>
      </c>
      <c r="N481" s="107">
        <f>MAX(tblTEC_TDB_Data[[#This Row],[H_Facturables]]-tblTEC_TDB_Data[[#This Row],[H_Facturées]],0)</f>
        <v>0</v>
      </c>
      <c r="O481" s="101">
        <f ca="1">ROUND(INT(NOW()-tblTEC_TDB_Data[[#This Row],[Date]]),0)</f>
        <v>21</v>
      </c>
      <c r="P481" s="108">
        <f ca="1">IF(tblTEC_TDB_Data[[#This Row],[Âge]]&lt;=30,N481,0)</f>
        <v>0</v>
      </c>
      <c r="Q481" s="108">
        <f ca="1">IF(AND(tblTEC_TDB_Data[[#This Row],[Âge]]&gt;30,tblTEC_TDB_Data[[#This Row],[Âge]]&lt;=60),N481,0)</f>
        <v>0</v>
      </c>
      <c r="R481" s="108">
        <f ca="1">IF(AND(tblTEC_TDB_Data[[#This Row],[Âge]]&gt;60,tblTEC_TDB_Data[[#This Row],[Âge]]&lt;=90),N481,0)</f>
        <v>0</v>
      </c>
      <c r="S481" s="108">
        <f ca="1">IF(tblTEC_TDB_Data[[#This Row],[Âge]]&gt;90,N481,0)</f>
        <v>0</v>
      </c>
    </row>
    <row r="482" spans="1:19" x14ac:dyDescent="0.25">
      <c r="A482" s="104">
        <v>482</v>
      </c>
      <c r="B482" s="104" t="s">
        <v>11641</v>
      </c>
      <c r="C482" s="1086">
        <v>45519</v>
      </c>
      <c r="D482" s="109" t="s">
        <v>16114</v>
      </c>
      <c r="E482" s="602">
        <v>0.5</v>
      </c>
      <c r="F482" s="102" t="s">
        <v>152</v>
      </c>
      <c r="G482" s="102" t="s">
        <v>9221</v>
      </c>
      <c r="H482" s="102" t="s">
        <v>9221</v>
      </c>
      <c r="I482" s="105">
        <f>IF(tblTEC_TDB_Data[[#This Row],[EstDetruite]],E482,0)</f>
        <v>0</v>
      </c>
      <c r="J482" s="106">
        <f>tblTEC_TDB_Data[[#This Row],[H_Saisies]]-tblTEC_TDB_Data[[#This Row],[H_Détruites]]</f>
        <v>0.5</v>
      </c>
      <c r="K482" s="106">
        <f>IF(tblTEC_TDB_Data[[#This Row],[EstFacturable]]="VRAI",(E482-I482),0)</f>
        <v>0.5</v>
      </c>
      <c r="L482" s="105">
        <f t="shared" si="26"/>
        <v>0</v>
      </c>
      <c r="M482" s="105">
        <f t="shared" si="27"/>
        <v>0</v>
      </c>
      <c r="N482" s="107">
        <f>MAX(tblTEC_TDB_Data[[#This Row],[H_Facturables]]-tblTEC_TDB_Data[[#This Row],[H_Facturées]],0)</f>
        <v>0.5</v>
      </c>
      <c r="O482" s="101">
        <f ca="1">ROUND(INT(NOW()-tblTEC_TDB_Data[[#This Row],[Date]]),0)</f>
        <v>21</v>
      </c>
      <c r="P482" s="108">
        <f ca="1">IF(tblTEC_TDB_Data[[#This Row],[Âge]]&lt;=30,N482,0)</f>
        <v>0.5</v>
      </c>
      <c r="Q482" s="108">
        <f ca="1">IF(AND(tblTEC_TDB_Data[[#This Row],[Âge]]&gt;30,tblTEC_TDB_Data[[#This Row],[Âge]]&lt;=60),N482,0)</f>
        <v>0</v>
      </c>
      <c r="R482" s="108">
        <f ca="1">IF(AND(tblTEC_TDB_Data[[#This Row],[Âge]]&gt;60,tblTEC_TDB_Data[[#This Row],[Âge]]&lt;=90),N482,0)</f>
        <v>0</v>
      </c>
      <c r="S482" s="108">
        <f ca="1">IF(tblTEC_TDB_Data[[#This Row],[Âge]]&gt;90,N482,0)</f>
        <v>0</v>
      </c>
    </row>
    <row r="483" spans="1:19" x14ac:dyDescent="0.25">
      <c r="A483" s="104">
        <v>483</v>
      </c>
      <c r="B483" s="104" t="s">
        <v>5</v>
      </c>
      <c r="C483" s="1086">
        <v>45519</v>
      </c>
      <c r="D483" s="109" t="s">
        <v>19705</v>
      </c>
      <c r="E483" s="602">
        <v>1</v>
      </c>
      <c r="F483" s="102" t="s">
        <v>152</v>
      </c>
      <c r="G483" s="102" t="s">
        <v>9221</v>
      </c>
      <c r="H483" s="102" t="s">
        <v>9221</v>
      </c>
      <c r="I483" s="105">
        <f>IF(tblTEC_TDB_Data[[#This Row],[EstDetruite]],E483,0)</f>
        <v>0</v>
      </c>
      <c r="J483" s="106">
        <f>tblTEC_TDB_Data[[#This Row],[H_Saisies]]-tblTEC_TDB_Data[[#This Row],[H_Détruites]]</f>
        <v>1</v>
      </c>
      <c r="K483" s="106">
        <f>IF(tblTEC_TDB_Data[[#This Row],[EstFacturable]]="VRAI",(E483-I483),0)</f>
        <v>1</v>
      </c>
      <c r="L483" s="105">
        <f t="shared" si="26"/>
        <v>0</v>
      </c>
      <c r="M483" s="105">
        <f t="shared" si="27"/>
        <v>0</v>
      </c>
      <c r="N483" s="107">
        <f>MAX(tblTEC_TDB_Data[[#This Row],[H_Facturables]]-tblTEC_TDB_Data[[#This Row],[H_Facturées]],0)</f>
        <v>1</v>
      </c>
      <c r="O483" s="101">
        <f ca="1">ROUND(INT(NOW()-tblTEC_TDB_Data[[#This Row],[Date]]),0)</f>
        <v>21</v>
      </c>
      <c r="P483" s="108">
        <f ca="1">IF(tblTEC_TDB_Data[[#This Row],[Âge]]&lt;=30,N483,0)</f>
        <v>1</v>
      </c>
      <c r="Q483" s="108">
        <f ca="1">IF(AND(tblTEC_TDB_Data[[#This Row],[Âge]]&gt;30,tblTEC_TDB_Data[[#This Row],[Âge]]&lt;=60),N483,0)</f>
        <v>0</v>
      </c>
      <c r="R483" s="108">
        <f ca="1">IF(AND(tblTEC_TDB_Data[[#This Row],[Âge]]&gt;60,tblTEC_TDB_Data[[#This Row],[Âge]]&lt;=90),N483,0)</f>
        <v>0</v>
      </c>
      <c r="S483" s="108">
        <f ca="1">IF(tblTEC_TDB_Data[[#This Row],[Âge]]&gt;90,N483,0)</f>
        <v>0</v>
      </c>
    </row>
    <row r="484" spans="1:19" x14ac:dyDescent="0.25">
      <c r="A484" s="104">
        <v>484</v>
      </c>
      <c r="B484" s="104" t="s">
        <v>5</v>
      </c>
      <c r="C484" s="1086">
        <v>45519</v>
      </c>
      <c r="D484" s="109" t="s">
        <v>17798</v>
      </c>
      <c r="E484" s="602">
        <v>2</v>
      </c>
      <c r="F484" s="102" t="s">
        <v>152</v>
      </c>
      <c r="G484" s="102" t="s">
        <v>9221</v>
      </c>
      <c r="H484" s="102" t="s">
        <v>9221</v>
      </c>
      <c r="I484" s="105">
        <f>IF(tblTEC_TDB_Data[[#This Row],[EstDetruite]],E484,0)</f>
        <v>0</v>
      </c>
      <c r="J484" s="106">
        <f>tblTEC_TDB_Data[[#This Row],[H_Saisies]]-tblTEC_TDB_Data[[#This Row],[H_Détruites]]</f>
        <v>2</v>
      </c>
      <c r="K484" s="106">
        <f>IF(tblTEC_TDB_Data[[#This Row],[EstFacturable]]="VRAI",(E484-I484),0)</f>
        <v>2</v>
      </c>
      <c r="L484" s="105">
        <f t="shared" si="26"/>
        <v>0</v>
      </c>
      <c r="M484" s="105">
        <f t="shared" si="27"/>
        <v>0</v>
      </c>
      <c r="N484" s="107">
        <f>MAX(tblTEC_TDB_Data[[#This Row],[H_Facturables]]-tblTEC_TDB_Data[[#This Row],[H_Facturées]],0)</f>
        <v>2</v>
      </c>
      <c r="O484" s="101">
        <f ca="1">ROUND(INT(NOW()-tblTEC_TDB_Data[[#This Row],[Date]]),0)</f>
        <v>21</v>
      </c>
      <c r="P484" s="108">
        <f ca="1">IF(tblTEC_TDB_Data[[#This Row],[Âge]]&lt;=30,N484,0)</f>
        <v>2</v>
      </c>
      <c r="Q484" s="108">
        <f ca="1">IF(AND(tblTEC_TDB_Data[[#This Row],[Âge]]&gt;30,tblTEC_TDB_Data[[#This Row],[Âge]]&lt;=60),N484,0)</f>
        <v>0</v>
      </c>
      <c r="R484" s="108">
        <f ca="1">IF(AND(tblTEC_TDB_Data[[#This Row],[Âge]]&gt;60,tblTEC_TDB_Data[[#This Row],[Âge]]&lt;=90),N484,0)</f>
        <v>0</v>
      </c>
      <c r="S484" s="108">
        <f ca="1">IF(tblTEC_TDB_Data[[#This Row],[Âge]]&gt;90,N484,0)</f>
        <v>0</v>
      </c>
    </row>
    <row r="485" spans="1:19" x14ac:dyDescent="0.25">
      <c r="A485" s="104">
        <v>485</v>
      </c>
      <c r="B485" s="104" t="s">
        <v>5</v>
      </c>
      <c r="C485" s="1086">
        <v>45519</v>
      </c>
      <c r="D485" s="109" t="s">
        <v>19818</v>
      </c>
      <c r="E485" s="602">
        <v>0.5</v>
      </c>
      <c r="F485" s="102" t="s">
        <v>152</v>
      </c>
      <c r="G485" s="102" t="s">
        <v>9221</v>
      </c>
      <c r="H485" s="102" t="s">
        <v>9221</v>
      </c>
      <c r="I485" s="105">
        <f>IF(tblTEC_TDB_Data[[#This Row],[EstDetruite]],E485,0)</f>
        <v>0</v>
      </c>
      <c r="J485" s="106">
        <f>tblTEC_TDB_Data[[#This Row],[H_Saisies]]-tblTEC_TDB_Data[[#This Row],[H_Détruites]]</f>
        <v>0.5</v>
      </c>
      <c r="K485" s="106">
        <f>IF(tblTEC_TDB_Data[[#This Row],[EstFacturable]]="VRAI",(E485-I485),0)</f>
        <v>0.5</v>
      </c>
      <c r="L485" s="105">
        <f t="shared" si="26"/>
        <v>0</v>
      </c>
      <c r="M485" s="105">
        <f t="shared" si="27"/>
        <v>0</v>
      </c>
      <c r="N485" s="107">
        <f>MAX(tblTEC_TDB_Data[[#This Row],[H_Facturables]]-tblTEC_TDB_Data[[#This Row],[H_Facturées]],0)</f>
        <v>0.5</v>
      </c>
      <c r="O485" s="101">
        <f ca="1">ROUND(INT(NOW()-tblTEC_TDB_Data[[#This Row],[Date]]),0)</f>
        <v>21</v>
      </c>
      <c r="P485" s="108">
        <f ca="1">IF(tblTEC_TDB_Data[[#This Row],[Âge]]&lt;=30,N485,0)</f>
        <v>0.5</v>
      </c>
      <c r="Q485" s="108">
        <f ca="1">IF(AND(tblTEC_TDB_Data[[#This Row],[Âge]]&gt;30,tblTEC_TDB_Data[[#This Row],[Âge]]&lt;=60),N485,0)</f>
        <v>0</v>
      </c>
      <c r="R485" s="108">
        <f ca="1">IF(AND(tblTEC_TDB_Data[[#This Row],[Âge]]&gt;60,tblTEC_TDB_Data[[#This Row],[Âge]]&lt;=90),N485,0)</f>
        <v>0</v>
      </c>
      <c r="S485" s="108">
        <f ca="1">IF(tblTEC_TDB_Data[[#This Row],[Âge]]&gt;90,N485,0)</f>
        <v>0</v>
      </c>
    </row>
    <row r="486" spans="1:19" x14ac:dyDescent="0.25">
      <c r="A486" s="104">
        <v>486</v>
      </c>
      <c r="B486" s="104" t="s">
        <v>5</v>
      </c>
      <c r="C486" s="1086">
        <v>45519</v>
      </c>
      <c r="D486" s="109" t="s">
        <v>18019</v>
      </c>
      <c r="E486" s="602">
        <v>1</v>
      </c>
      <c r="F486" s="102" t="s">
        <v>152</v>
      </c>
      <c r="G486" s="102" t="s">
        <v>9221</v>
      </c>
      <c r="H486" s="102" t="s">
        <v>9221</v>
      </c>
      <c r="I486" s="105">
        <f>IF(tblTEC_TDB_Data[[#This Row],[EstDetruite]],E486,0)</f>
        <v>0</v>
      </c>
      <c r="J486" s="106">
        <f>tblTEC_TDB_Data[[#This Row],[H_Saisies]]-tblTEC_TDB_Data[[#This Row],[H_Détruites]]</f>
        <v>1</v>
      </c>
      <c r="K486" s="106">
        <f>IF(tblTEC_TDB_Data[[#This Row],[EstFacturable]]="VRAI",(E486-I486),0)</f>
        <v>1</v>
      </c>
      <c r="L486" s="105">
        <f t="shared" si="26"/>
        <v>0</v>
      </c>
      <c r="M486" s="105">
        <f t="shared" si="27"/>
        <v>0</v>
      </c>
      <c r="N486" s="107">
        <f>MAX(tblTEC_TDB_Data[[#This Row],[H_Facturables]]-tblTEC_TDB_Data[[#This Row],[H_Facturées]],0)</f>
        <v>1</v>
      </c>
      <c r="O486" s="101">
        <f ca="1">ROUND(INT(NOW()-tblTEC_TDB_Data[[#This Row],[Date]]),0)</f>
        <v>21</v>
      </c>
      <c r="P486" s="108">
        <f ca="1">IF(tblTEC_TDB_Data[[#This Row],[Âge]]&lt;=30,N486,0)</f>
        <v>1</v>
      </c>
      <c r="Q486" s="108">
        <f ca="1">IF(AND(tblTEC_TDB_Data[[#This Row],[Âge]]&gt;30,tblTEC_TDB_Data[[#This Row],[Âge]]&lt;=60),N486,0)</f>
        <v>0</v>
      </c>
      <c r="R486" s="108">
        <f ca="1">IF(AND(tblTEC_TDB_Data[[#This Row],[Âge]]&gt;60,tblTEC_TDB_Data[[#This Row],[Âge]]&lt;=90),N486,0)</f>
        <v>0</v>
      </c>
      <c r="S486" s="108">
        <f ca="1">IF(tblTEC_TDB_Data[[#This Row],[Âge]]&gt;90,N486,0)</f>
        <v>0</v>
      </c>
    </row>
    <row r="487" spans="1:19" x14ac:dyDescent="0.25">
      <c r="A487" s="104">
        <v>487</v>
      </c>
      <c r="B487" s="104" t="s">
        <v>5</v>
      </c>
      <c r="C487" s="1086">
        <v>45519</v>
      </c>
      <c r="D487" s="109" t="s">
        <v>13480</v>
      </c>
      <c r="E487" s="602">
        <v>2.75</v>
      </c>
      <c r="F487" s="102" t="s">
        <v>152</v>
      </c>
      <c r="G487" s="102" t="s">
        <v>9221</v>
      </c>
      <c r="H487" s="102" t="s">
        <v>9221</v>
      </c>
      <c r="I487" s="105">
        <f>IF(tblTEC_TDB_Data[[#This Row],[EstDetruite]],E487,0)</f>
        <v>0</v>
      </c>
      <c r="J487" s="106">
        <f>tblTEC_TDB_Data[[#This Row],[H_Saisies]]-tblTEC_TDB_Data[[#This Row],[H_Détruites]]</f>
        <v>2.75</v>
      </c>
      <c r="K487" s="106">
        <f>IF(tblTEC_TDB_Data[[#This Row],[EstFacturable]]="VRAI",(E487-I487),0)</f>
        <v>2.75</v>
      </c>
      <c r="L487" s="105">
        <f t="shared" si="26"/>
        <v>0</v>
      </c>
      <c r="M487" s="105">
        <f t="shared" si="27"/>
        <v>0</v>
      </c>
      <c r="N487" s="107">
        <f>MAX(tblTEC_TDB_Data[[#This Row],[H_Facturables]]-tblTEC_TDB_Data[[#This Row],[H_Facturées]],0)</f>
        <v>2.75</v>
      </c>
      <c r="O487" s="101">
        <f ca="1">ROUND(INT(NOW()-tblTEC_TDB_Data[[#This Row],[Date]]),0)</f>
        <v>21</v>
      </c>
      <c r="P487" s="108">
        <f ca="1">IF(tblTEC_TDB_Data[[#This Row],[Âge]]&lt;=30,N487,0)</f>
        <v>2.75</v>
      </c>
      <c r="Q487" s="108">
        <f ca="1">IF(AND(tblTEC_TDB_Data[[#This Row],[Âge]]&gt;30,tblTEC_TDB_Data[[#This Row],[Âge]]&lt;=60),N487,0)</f>
        <v>0</v>
      </c>
      <c r="R487" s="108">
        <f ca="1">IF(AND(tblTEC_TDB_Data[[#This Row],[Âge]]&gt;60,tblTEC_TDB_Data[[#This Row],[Âge]]&lt;=90),N487,0)</f>
        <v>0</v>
      </c>
      <c r="S487" s="108">
        <f ca="1">IF(tblTEC_TDB_Data[[#This Row],[Âge]]&gt;90,N487,0)</f>
        <v>0</v>
      </c>
    </row>
    <row r="488" spans="1:19" x14ac:dyDescent="0.25">
      <c r="A488" s="104">
        <v>488</v>
      </c>
      <c r="B488" s="104" t="s">
        <v>5</v>
      </c>
      <c r="C488" s="1086">
        <v>45519</v>
      </c>
      <c r="D488" s="109" t="s">
        <v>17722</v>
      </c>
      <c r="E488" s="602">
        <v>0.5</v>
      </c>
      <c r="F488" s="102" t="s">
        <v>152</v>
      </c>
      <c r="G488" s="102" t="s">
        <v>9221</v>
      </c>
      <c r="H488" s="102" t="s">
        <v>9221</v>
      </c>
      <c r="I488" s="105">
        <f>IF(tblTEC_TDB_Data[[#This Row],[EstDetruite]],E488,0)</f>
        <v>0</v>
      </c>
      <c r="J488" s="106">
        <f>tblTEC_TDB_Data[[#This Row],[H_Saisies]]-tblTEC_TDB_Data[[#This Row],[H_Détruites]]</f>
        <v>0.5</v>
      </c>
      <c r="K488" s="106">
        <f>IF(tblTEC_TDB_Data[[#This Row],[EstFacturable]]="VRAI",(E488-I488),0)</f>
        <v>0.5</v>
      </c>
      <c r="L488" s="105">
        <f t="shared" si="26"/>
        <v>0</v>
      </c>
      <c r="M488" s="105">
        <f t="shared" si="27"/>
        <v>0</v>
      </c>
      <c r="N488" s="107">
        <f>MAX(tblTEC_TDB_Data[[#This Row],[H_Facturables]]-tblTEC_TDB_Data[[#This Row],[H_Facturées]],0)</f>
        <v>0.5</v>
      </c>
      <c r="O488" s="101">
        <f ca="1">ROUND(INT(NOW()-tblTEC_TDB_Data[[#This Row],[Date]]),0)</f>
        <v>21</v>
      </c>
      <c r="P488" s="108">
        <f ca="1">IF(tblTEC_TDB_Data[[#This Row],[Âge]]&lt;=30,N488,0)</f>
        <v>0.5</v>
      </c>
      <c r="Q488" s="108">
        <f ca="1">IF(AND(tblTEC_TDB_Data[[#This Row],[Âge]]&gt;30,tblTEC_TDB_Data[[#This Row],[Âge]]&lt;=60),N488,0)</f>
        <v>0</v>
      </c>
      <c r="R488" s="108">
        <f ca="1">IF(AND(tblTEC_TDB_Data[[#This Row],[Âge]]&gt;60,tblTEC_TDB_Data[[#This Row],[Âge]]&lt;=90),N488,0)</f>
        <v>0</v>
      </c>
      <c r="S488" s="108">
        <f ca="1">IF(tblTEC_TDB_Data[[#This Row],[Âge]]&gt;90,N488,0)</f>
        <v>0</v>
      </c>
    </row>
    <row r="489" spans="1:19" x14ac:dyDescent="0.25">
      <c r="A489" s="104">
        <v>489</v>
      </c>
      <c r="B489" s="104" t="s">
        <v>5</v>
      </c>
      <c r="C489" s="1086">
        <v>45519</v>
      </c>
      <c r="D489" s="109" t="s">
        <v>13848</v>
      </c>
      <c r="E489" s="602">
        <v>1.5</v>
      </c>
      <c r="F489" s="102" t="s">
        <v>152</v>
      </c>
      <c r="G489" s="102" t="s">
        <v>9221</v>
      </c>
      <c r="H489" s="102" t="s">
        <v>9221</v>
      </c>
      <c r="I489" s="105">
        <f>IF(tblTEC_TDB_Data[[#This Row],[EstDetruite]],E489,0)</f>
        <v>0</v>
      </c>
      <c r="J489" s="106">
        <f>tblTEC_TDB_Data[[#This Row],[H_Saisies]]-tblTEC_TDB_Data[[#This Row],[H_Détruites]]</f>
        <v>1.5</v>
      </c>
      <c r="K489" s="106">
        <f>IF(tblTEC_TDB_Data[[#This Row],[EstFacturable]]="VRAI",(E489-I489),0)</f>
        <v>1.5</v>
      </c>
      <c r="L489" s="105">
        <f t="shared" si="26"/>
        <v>0</v>
      </c>
      <c r="M489" s="105">
        <f t="shared" si="27"/>
        <v>0</v>
      </c>
      <c r="N489" s="107">
        <f>MAX(tblTEC_TDB_Data[[#This Row],[H_Facturables]]-tblTEC_TDB_Data[[#This Row],[H_Facturées]],0)</f>
        <v>1.5</v>
      </c>
      <c r="O489" s="101">
        <f ca="1">ROUND(INT(NOW()-tblTEC_TDB_Data[[#This Row],[Date]]),0)</f>
        <v>21</v>
      </c>
      <c r="P489" s="108">
        <f ca="1">IF(tblTEC_TDB_Data[[#This Row],[Âge]]&lt;=30,N489,0)</f>
        <v>1.5</v>
      </c>
      <c r="Q489" s="108">
        <f ca="1">IF(AND(tblTEC_TDB_Data[[#This Row],[Âge]]&gt;30,tblTEC_TDB_Data[[#This Row],[Âge]]&lt;=60),N489,0)</f>
        <v>0</v>
      </c>
      <c r="R489" s="108">
        <f ca="1">IF(AND(tblTEC_TDB_Data[[#This Row],[Âge]]&gt;60,tblTEC_TDB_Data[[#This Row],[Âge]]&lt;=90),N489,0)</f>
        <v>0</v>
      </c>
      <c r="S489" s="108">
        <f ca="1">IF(tblTEC_TDB_Data[[#This Row],[Âge]]&gt;90,N489,0)</f>
        <v>0</v>
      </c>
    </row>
    <row r="490" spans="1:19" x14ac:dyDescent="0.25">
      <c r="A490" s="104">
        <v>490</v>
      </c>
      <c r="B490" s="104" t="s">
        <v>5</v>
      </c>
      <c r="C490" s="1086">
        <v>45519</v>
      </c>
      <c r="D490" s="109" t="s">
        <v>14124</v>
      </c>
      <c r="E490" s="602">
        <v>1.75</v>
      </c>
      <c r="F490" s="102" t="s">
        <v>152</v>
      </c>
      <c r="G490" s="102" t="s">
        <v>9221</v>
      </c>
      <c r="H490" s="102" t="s">
        <v>9221</v>
      </c>
      <c r="I490" s="105">
        <f>IF(tblTEC_TDB_Data[[#This Row],[EstDetruite]],E490,0)</f>
        <v>0</v>
      </c>
      <c r="J490" s="106">
        <f>tblTEC_TDB_Data[[#This Row],[H_Saisies]]-tblTEC_TDB_Data[[#This Row],[H_Détruites]]</f>
        <v>1.75</v>
      </c>
      <c r="K490" s="106">
        <f>IF(tblTEC_TDB_Data[[#This Row],[EstFacturable]]="VRAI",(E490-I490),0)</f>
        <v>1.75</v>
      </c>
      <c r="L490" s="105">
        <f t="shared" si="26"/>
        <v>0</v>
      </c>
      <c r="M490" s="105">
        <f t="shared" si="27"/>
        <v>0</v>
      </c>
      <c r="N490" s="107">
        <f>MAX(tblTEC_TDB_Data[[#This Row],[H_Facturables]]-tblTEC_TDB_Data[[#This Row],[H_Facturées]],0)</f>
        <v>1.75</v>
      </c>
      <c r="O490" s="101">
        <f ca="1">ROUND(INT(NOW()-tblTEC_TDB_Data[[#This Row],[Date]]),0)</f>
        <v>21</v>
      </c>
      <c r="P490" s="108">
        <f ca="1">IF(tblTEC_TDB_Data[[#This Row],[Âge]]&lt;=30,N490,0)</f>
        <v>1.75</v>
      </c>
      <c r="Q490" s="108">
        <f ca="1">IF(AND(tblTEC_TDB_Data[[#This Row],[Âge]]&gt;30,tblTEC_TDB_Data[[#This Row],[Âge]]&lt;=60),N490,0)</f>
        <v>0</v>
      </c>
      <c r="R490" s="108">
        <f ca="1">IF(AND(tblTEC_TDB_Data[[#This Row],[Âge]]&gt;60,tblTEC_TDB_Data[[#This Row],[Âge]]&lt;=90),N490,0)</f>
        <v>0</v>
      </c>
      <c r="S490" s="108">
        <f ca="1">IF(tblTEC_TDB_Data[[#This Row],[Âge]]&gt;90,N490,0)</f>
        <v>0</v>
      </c>
    </row>
    <row r="491" spans="1:19" x14ac:dyDescent="0.25">
      <c r="A491" s="104">
        <v>491</v>
      </c>
      <c r="B491" s="104" t="s">
        <v>11641</v>
      </c>
      <c r="C491" s="1086">
        <v>45519</v>
      </c>
      <c r="D491" s="109" t="s">
        <v>19373</v>
      </c>
      <c r="E491" s="602">
        <v>5.75</v>
      </c>
      <c r="F491" s="102" t="s">
        <v>9221</v>
      </c>
      <c r="G491" s="102" t="s">
        <v>9221</v>
      </c>
      <c r="H491" s="102" t="s">
        <v>9221</v>
      </c>
      <c r="I491" s="105">
        <f>IF(tblTEC_TDB_Data[[#This Row],[EstDetruite]],E491,0)</f>
        <v>0</v>
      </c>
      <c r="J491" s="106">
        <f>tblTEC_TDB_Data[[#This Row],[H_Saisies]]-tblTEC_TDB_Data[[#This Row],[H_Détruites]]</f>
        <v>5.75</v>
      </c>
      <c r="K491" s="106">
        <f>IF(tblTEC_TDB_Data[[#This Row],[EstFacturable]]="VRAI",(E491-I491),0)</f>
        <v>0</v>
      </c>
      <c r="L491" s="105">
        <f t="shared" si="26"/>
        <v>5.75</v>
      </c>
      <c r="M491" s="105">
        <f t="shared" si="27"/>
        <v>0</v>
      </c>
      <c r="N491" s="107">
        <f>MAX(tblTEC_TDB_Data[[#This Row],[H_Facturables]]-tblTEC_TDB_Data[[#This Row],[H_Facturées]],0)</f>
        <v>0</v>
      </c>
      <c r="O491" s="101">
        <f ca="1">ROUND(INT(NOW()-tblTEC_TDB_Data[[#This Row],[Date]]),0)</f>
        <v>21</v>
      </c>
      <c r="P491" s="108">
        <f ca="1">IF(tblTEC_TDB_Data[[#This Row],[Âge]]&lt;=30,N491,0)</f>
        <v>0</v>
      </c>
      <c r="Q491" s="108">
        <f ca="1">IF(AND(tblTEC_TDB_Data[[#This Row],[Âge]]&gt;30,tblTEC_TDB_Data[[#This Row],[Âge]]&lt;=60),N491,0)</f>
        <v>0</v>
      </c>
      <c r="R491" s="108">
        <f ca="1">IF(AND(tblTEC_TDB_Data[[#This Row],[Âge]]&gt;60,tblTEC_TDB_Data[[#This Row],[Âge]]&lt;=90),N491,0)</f>
        <v>0</v>
      </c>
      <c r="S491" s="108">
        <f ca="1">IF(tblTEC_TDB_Data[[#This Row],[Âge]]&gt;90,N491,0)</f>
        <v>0</v>
      </c>
    </row>
    <row r="492" spans="1:19" x14ac:dyDescent="0.25">
      <c r="A492" s="104">
        <v>492</v>
      </c>
      <c r="B492" s="104" t="s">
        <v>5</v>
      </c>
      <c r="C492" s="1086">
        <v>45520</v>
      </c>
      <c r="D492" s="109" t="s">
        <v>14129</v>
      </c>
      <c r="E492" s="602">
        <v>1.5</v>
      </c>
      <c r="F492" s="102" t="s">
        <v>152</v>
      </c>
      <c r="G492" s="102" t="s">
        <v>152</v>
      </c>
      <c r="H492" s="102" t="s">
        <v>9221</v>
      </c>
      <c r="I492" s="105">
        <f>IF(tblTEC_TDB_Data[[#This Row],[EstDetruite]],E492,0)</f>
        <v>0</v>
      </c>
      <c r="J492" s="106">
        <f>tblTEC_TDB_Data[[#This Row],[H_Saisies]]-tblTEC_TDB_Data[[#This Row],[H_Détruites]]</f>
        <v>1.5</v>
      </c>
      <c r="K492" s="106">
        <f>IF(tblTEC_TDB_Data[[#This Row],[EstFacturable]]="VRAI",(E492-I492),0)</f>
        <v>1.5</v>
      </c>
      <c r="L492" s="105">
        <f t="shared" ref="L492:L499" si="28">(E492-I492)-K492</f>
        <v>0</v>
      </c>
      <c r="M492" s="105">
        <f t="shared" ref="M492:M499" si="29">IF(G492="VRAI",J492,0)</f>
        <v>1.5</v>
      </c>
      <c r="N492" s="107">
        <f>MAX(tblTEC_TDB_Data[[#This Row],[H_Facturables]]-tblTEC_TDB_Data[[#This Row],[H_Facturées]],0)</f>
        <v>0</v>
      </c>
      <c r="O492" s="101">
        <f ca="1">ROUND(INT(NOW()-tblTEC_TDB_Data[[#This Row],[Date]]),0)</f>
        <v>20</v>
      </c>
      <c r="P492" s="108">
        <f ca="1">IF(tblTEC_TDB_Data[[#This Row],[Âge]]&lt;=30,N492,0)</f>
        <v>0</v>
      </c>
      <c r="Q492" s="108">
        <f ca="1">IF(AND(tblTEC_TDB_Data[[#This Row],[Âge]]&gt;30,tblTEC_TDB_Data[[#This Row],[Âge]]&lt;=60),N492,0)</f>
        <v>0</v>
      </c>
      <c r="R492" s="108">
        <f ca="1">IF(AND(tblTEC_TDB_Data[[#This Row],[Âge]]&gt;60,tblTEC_TDB_Data[[#This Row],[Âge]]&lt;=90),N492,0)</f>
        <v>0</v>
      </c>
      <c r="S492" s="108">
        <f ca="1">IF(tblTEC_TDB_Data[[#This Row],[Âge]]&gt;90,N492,0)</f>
        <v>0</v>
      </c>
    </row>
    <row r="493" spans="1:19" x14ac:dyDescent="0.25">
      <c r="A493" s="104">
        <v>493</v>
      </c>
      <c r="B493" s="104" t="s">
        <v>5</v>
      </c>
      <c r="C493" s="1086">
        <v>45520</v>
      </c>
      <c r="D493" s="109" t="s">
        <v>19813</v>
      </c>
      <c r="E493" s="602">
        <v>2.5</v>
      </c>
      <c r="F493" s="102" t="s">
        <v>152</v>
      </c>
      <c r="G493" s="102" t="s">
        <v>9221</v>
      </c>
      <c r="H493" s="102" t="s">
        <v>9221</v>
      </c>
      <c r="I493" s="105">
        <f>IF(tblTEC_TDB_Data[[#This Row],[EstDetruite]],E493,0)</f>
        <v>0</v>
      </c>
      <c r="J493" s="106">
        <f>tblTEC_TDB_Data[[#This Row],[H_Saisies]]-tblTEC_TDB_Data[[#This Row],[H_Détruites]]</f>
        <v>2.5</v>
      </c>
      <c r="K493" s="106">
        <f>IF(tblTEC_TDB_Data[[#This Row],[EstFacturable]]="VRAI",(E493-I493),0)</f>
        <v>2.5</v>
      </c>
      <c r="L493" s="105">
        <f t="shared" si="28"/>
        <v>0</v>
      </c>
      <c r="M493" s="105">
        <f t="shared" si="29"/>
        <v>0</v>
      </c>
      <c r="N493" s="107">
        <f>MAX(tblTEC_TDB_Data[[#This Row],[H_Facturables]]-tblTEC_TDB_Data[[#This Row],[H_Facturées]],0)</f>
        <v>2.5</v>
      </c>
      <c r="O493" s="101">
        <f ca="1">ROUND(INT(NOW()-tblTEC_TDB_Data[[#This Row],[Date]]),0)</f>
        <v>20</v>
      </c>
      <c r="P493" s="108">
        <f ca="1">IF(tblTEC_TDB_Data[[#This Row],[Âge]]&lt;=30,N493,0)</f>
        <v>2.5</v>
      </c>
      <c r="Q493" s="108">
        <f ca="1">IF(AND(tblTEC_TDB_Data[[#This Row],[Âge]]&gt;30,tblTEC_TDB_Data[[#This Row],[Âge]]&lt;=60),N493,0)</f>
        <v>0</v>
      </c>
      <c r="R493" s="108">
        <f ca="1">IF(AND(tblTEC_TDB_Data[[#This Row],[Âge]]&gt;60,tblTEC_TDB_Data[[#This Row],[Âge]]&lt;=90),N493,0)</f>
        <v>0</v>
      </c>
      <c r="S493" s="108">
        <f ca="1">IF(tblTEC_TDB_Data[[#This Row],[Âge]]&gt;90,N493,0)</f>
        <v>0</v>
      </c>
    </row>
    <row r="494" spans="1:19" x14ac:dyDescent="0.25">
      <c r="A494" s="104">
        <v>494</v>
      </c>
      <c r="B494" s="104" t="s">
        <v>5</v>
      </c>
      <c r="C494" s="1086">
        <v>45520</v>
      </c>
      <c r="D494" s="109" t="s">
        <v>14147</v>
      </c>
      <c r="E494" s="602">
        <v>0.25</v>
      </c>
      <c r="F494" s="102" t="s">
        <v>152</v>
      </c>
      <c r="G494" s="102" t="s">
        <v>9221</v>
      </c>
      <c r="H494" s="102" t="s">
        <v>9221</v>
      </c>
      <c r="I494" s="105">
        <f>IF(tblTEC_TDB_Data[[#This Row],[EstDetruite]],E494,0)</f>
        <v>0</v>
      </c>
      <c r="J494" s="106">
        <f>tblTEC_TDB_Data[[#This Row],[H_Saisies]]-tblTEC_TDB_Data[[#This Row],[H_Détruites]]</f>
        <v>0.25</v>
      </c>
      <c r="K494" s="106">
        <f>IF(tblTEC_TDB_Data[[#This Row],[EstFacturable]]="VRAI",(E494-I494),0)</f>
        <v>0.25</v>
      </c>
      <c r="L494" s="105">
        <f t="shared" si="28"/>
        <v>0</v>
      </c>
      <c r="M494" s="105">
        <f t="shared" si="29"/>
        <v>0</v>
      </c>
      <c r="N494" s="107">
        <f>MAX(tblTEC_TDB_Data[[#This Row],[H_Facturables]]-tblTEC_TDB_Data[[#This Row],[H_Facturées]],0)</f>
        <v>0.25</v>
      </c>
      <c r="O494" s="101">
        <f ca="1">ROUND(INT(NOW()-tblTEC_TDB_Data[[#This Row],[Date]]),0)</f>
        <v>20</v>
      </c>
      <c r="P494" s="108">
        <f ca="1">IF(tblTEC_TDB_Data[[#This Row],[Âge]]&lt;=30,N494,0)</f>
        <v>0.25</v>
      </c>
      <c r="Q494" s="108">
        <f ca="1">IF(AND(tblTEC_TDB_Data[[#This Row],[Âge]]&gt;30,tblTEC_TDB_Data[[#This Row],[Âge]]&lt;=60),N494,0)</f>
        <v>0</v>
      </c>
      <c r="R494" s="108">
        <f ca="1">IF(AND(tblTEC_TDB_Data[[#This Row],[Âge]]&gt;60,tblTEC_TDB_Data[[#This Row],[Âge]]&lt;=90),N494,0)</f>
        <v>0</v>
      </c>
      <c r="S494" s="108">
        <f ca="1">IF(tblTEC_TDB_Data[[#This Row],[Âge]]&gt;90,N494,0)</f>
        <v>0</v>
      </c>
    </row>
    <row r="495" spans="1:19" x14ac:dyDescent="0.25">
      <c r="A495" s="104">
        <v>495</v>
      </c>
      <c r="B495" s="104" t="s">
        <v>5</v>
      </c>
      <c r="C495" s="1086">
        <v>45520</v>
      </c>
      <c r="D495" s="109" t="s">
        <v>18497</v>
      </c>
      <c r="E495" s="602">
        <v>20</v>
      </c>
      <c r="F495" s="102" t="s">
        <v>152</v>
      </c>
      <c r="G495" s="102" t="s">
        <v>152</v>
      </c>
      <c r="H495" s="102" t="s">
        <v>9221</v>
      </c>
      <c r="I495" s="105">
        <f>IF(tblTEC_TDB_Data[[#This Row],[EstDetruite]],E495,0)</f>
        <v>0</v>
      </c>
      <c r="J495" s="106">
        <f>tblTEC_TDB_Data[[#This Row],[H_Saisies]]-tblTEC_TDB_Data[[#This Row],[H_Détruites]]</f>
        <v>20</v>
      </c>
      <c r="K495" s="106">
        <f>IF(tblTEC_TDB_Data[[#This Row],[EstFacturable]]="VRAI",(E495-I495),0)</f>
        <v>20</v>
      </c>
      <c r="L495" s="105">
        <f t="shared" si="28"/>
        <v>0</v>
      </c>
      <c r="M495" s="105">
        <f t="shared" si="29"/>
        <v>20</v>
      </c>
      <c r="N495" s="107">
        <f>MAX(tblTEC_TDB_Data[[#This Row],[H_Facturables]]-tblTEC_TDB_Data[[#This Row],[H_Facturées]],0)</f>
        <v>0</v>
      </c>
      <c r="O495" s="101">
        <f ca="1">ROUND(INT(NOW()-tblTEC_TDB_Data[[#This Row],[Date]]),0)</f>
        <v>20</v>
      </c>
      <c r="P495" s="108">
        <f ca="1">IF(tblTEC_TDB_Data[[#This Row],[Âge]]&lt;=30,N495,0)</f>
        <v>0</v>
      </c>
      <c r="Q495" s="108">
        <f ca="1">IF(AND(tblTEC_TDB_Data[[#This Row],[Âge]]&gt;30,tblTEC_TDB_Data[[#This Row],[Âge]]&lt;=60),N495,0)</f>
        <v>0</v>
      </c>
      <c r="R495" s="108">
        <f ca="1">IF(AND(tblTEC_TDB_Data[[#This Row],[Âge]]&gt;60,tblTEC_TDB_Data[[#This Row],[Âge]]&lt;=90),N495,0)</f>
        <v>0</v>
      </c>
      <c r="S495" s="108">
        <f ca="1">IF(tblTEC_TDB_Data[[#This Row],[Âge]]&gt;90,N495,0)</f>
        <v>0</v>
      </c>
    </row>
    <row r="496" spans="1:19" x14ac:dyDescent="0.25">
      <c r="A496" s="104">
        <v>496</v>
      </c>
      <c r="B496" s="104" t="s">
        <v>5</v>
      </c>
      <c r="C496" s="1086">
        <v>45520</v>
      </c>
      <c r="D496" s="109" t="s">
        <v>19705</v>
      </c>
      <c r="E496" s="602">
        <v>0.75</v>
      </c>
      <c r="F496" s="102" t="s">
        <v>152</v>
      </c>
      <c r="G496" s="102" t="s">
        <v>9221</v>
      </c>
      <c r="H496" s="102" t="s">
        <v>9221</v>
      </c>
      <c r="I496" s="105">
        <f>IF(tblTEC_TDB_Data[[#This Row],[EstDetruite]],E496,0)</f>
        <v>0</v>
      </c>
      <c r="J496" s="106">
        <f>tblTEC_TDB_Data[[#This Row],[H_Saisies]]-tblTEC_TDB_Data[[#This Row],[H_Détruites]]</f>
        <v>0.75</v>
      </c>
      <c r="K496" s="106">
        <f>IF(tblTEC_TDB_Data[[#This Row],[EstFacturable]]="VRAI",(E496-I496),0)</f>
        <v>0.75</v>
      </c>
      <c r="L496" s="105">
        <f t="shared" si="28"/>
        <v>0</v>
      </c>
      <c r="M496" s="105">
        <f t="shared" si="29"/>
        <v>0</v>
      </c>
      <c r="N496" s="107">
        <f>MAX(tblTEC_TDB_Data[[#This Row],[H_Facturables]]-tblTEC_TDB_Data[[#This Row],[H_Facturées]],0)</f>
        <v>0.75</v>
      </c>
      <c r="O496" s="101">
        <f ca="1">ROUND(INT(NOW()-tblTEC_TDB_Data[[#This Row],[Date]]),0)</f>
        <v>20</v>
      </c>
      <c r="P496" s="108">
        <f ca="1">IF(tblTEC_TDB_Data[[#This Row],[Âge]]&lt;=30,N496,0)</f>
        <v>0.75</v>
      </c>
      <c r="Q496" s="108">
        <f ca="1">IF(AND(tblTEC_TDB_Data[[#This Row],[Âge]]&gt;30,tblTEC_TDB_Data[[#This Row],[Âge]]&lt;=60),N496,0)</f>
        <v>0</v>
      </c>
      <c r="R496" s="108">
        <f ca="1">IF(AND(tblTEC_TDB_Data[[#This Row],[Âge]]&gt;60,tblTEC_TDB_Data[[#This Row],[Âge]]&lt;=90),N496,0)</f>
        <v>0</v>
      </c>
      <c r="S496" s="108">
        <f ca="1">IF(tblTEC_TDB_Data[[#This Row],[Âge]]&gt;90,N496,0)</f>
        <v>0</v>
      </c>
    </row>
    <row r="497" spans="1:19" x14ac:dyDescent="0.25">
      <c r="A497" s="104">
        <v>497</v>
      </c>
      <c r="B497" s="104" t="s">
        <v>133</v>
      </c>
      <c r="C497" s="1086">
        <v>45520</v>
      </c>
      <c r="D497" s="109" t="s">
        <v>19583</v>
      </c>
      <c r="E497" s="602">
        <v>0.25</v>
      </c>
      <c r="F497" s="102" t="s">
        <v>152</v>
      </c>
      <c r="G497" s="102" t="s">
        <v>9221</v>
      </c>
      <c r="H497" s="102" t="s">
        <v>152</v>
      </c>
      <c r="I497" s="105">
        <f>IF(tblTEC_TDB_Data[[#This Row],[EstDetruite]],E497,0)</f>
        <v>0.25</v>
      </c>
      <c r="J497" s="106">
        <f>tblTEC_TDB_Data[[#This Row],[H_Saisies]]-tblTEC_TDB_Data[[#This Row],[H_Détruites]]</f>
        <v>0</v>
      </c>
      <c r="K497" s="106">
        <f>IF(tblTEC_TDB_Data[[#This Row],[EstFacturable]]="VRAI",(E497-I497),0)</f>
        <v>0</v>
      </c>
      <c r="L497" s="105">
        <f t="shared" si="28"/>
        <v>0</v>
      </c>
      <c r="M497" s="105">
        <f t="shared" si="29"/>
        <v>0</v>
      </c>
      <c r="N497" s="107">
        <f>MAX(tblTEC_TDB_Data[[#This Row],[H_Facturables]]-tblTEC_TDB_Data[[#This Row],[H_Facturées]],0)</f>
        <v>0</v>
      </c>
      <c r="O497" s="101">
        <f ca="1">ROUND(INT(NOW()-tblTEC_TDB_Data[[#This Row],[Date]]),0)</f>
        <v>20</v>
      </c>
      <c r="P497" s="108">
        <f ca="1">IF(tblTEC_TDB_Data[[#This Row],[Âge]]&lt;=30,N497,0)</f>
        <v>0</v>
      </c>
      <c r="Q497" s="108">
        <f ca="1">IF(AND(tblTEC_TDB_Data[[#This Row],[Âge]]&gt;30,tblTEC_TDB_Data[[#This Row],[Âge]]&lt;=60),N497,0)</f>
        <v>0</v>
      </c>
      <c r="R497" s="108">
        <f ca="1">IF(AND(tblTEC_TDB_Data[[#This Row],[Âge]]&gt;60,tblTEC_TDB_Data[[#This Row],[Âge]]&lt;=90),N497,0)</f>
        <v>0</v>
      </c>
      <c r="S497" s="108">
        <f ca="1">IF(tblTEC_TDB_Data[[#This Row],[Âge]]&gt;90,N497,0)</f>
        <v>0</v>
      </c>
    </row>
    <row r="498" spans="1:19" x14ac:dyDescent="0.25">
      <c r="A498" s="104">
        <v>498</v>
      </c>
      <c r="B498" s="104" t="s">
        <v>5</v>
      </c>
      <c r="C498" s="1086">
        <v>45520</v>
      </c>
      <c r="D498" s="109" t="s">
        <v>17330</v>
      </c>
      <c r="E498" s="602">
        <v>0.4</v>
      </c>
      <c r="F498" s="102" t="s">
        <v>152</v>
      </c>
      <c r="G498" s="102" t="s">
        <v>9221</v>
      </c>
      <c r="H498" s="102" t="s">
        <v>9221</v>
      </c>
      <c r="I498" s="105">
        <f>IF(tblTEC_TDB_Data[[#This Row],[EstDetruite]],E498,0)</f>
        <v>0</v>
      </c>
      <c r="J498" s="106">
        <f>tblTEC_TDB_Data[[#This Row],[H_Saisies]]-tblTEC_TDB_Data[[#This Row],[H_Détruites]]</f>
        <v>0.4</v>
      </c>
      <c r="K498" s="106">
        <f>IF(tblTEC_TDB_Data[[#This Row],[EstFacturable]]="VRAI",(E498-I498),0)</f>
        <v>0.4</v>
      </c>
      <c r="L498" s="105">
        <f t="shared" si="28"/>
        <v>0</v>
      </c>
      <c r="M498" s="105">
        <f t="shared" si="29"/>
        <v>0</v>
      </c>
      <c r="N498" s="107">
        <f>MAX(tblTEC_TDB_Data[[#This Row],[H_Facturables]]-tblTEC_TDB_Data[[#This Row],[H_Facturées]],0)</f>
        <v>0.4</v>
      </c>
      <c r="O498" s="101">
        <f ca="1">ROUND(INT(NOW()-tblTEC_TDB_Data[[#This Row],[Date]]),0)</f>
        <v>20</v>
      </c>
      <c r="P498" s="108">
        <f ca="1">IF(tblTEC_TDB_Data[[#This Row],[Âge]]&lt;=30,N498,0)</f>
        <v>0.4</v>
      </c>
      <c r="Q498" s="108">
        <f ca="1">IF(AND(tblTEC_TDB_Data[[#This Row],[Âge]]&gt;30,tblTEC_TDB_Data[[#This Row],[Âge]]&lt;=60),N498,0)</f>
        <v>0</v>
      </c>
      <c r="R498" s="108">
        <f ca="1">IF(AND(tblTEC_TDB_Data[[#This Row],[Âge]]&gt;60,tblTEC_TDB_Data[[#This Row],[Âge]]&lt;=90),N498,0)</f>
        <v>0</v>
      </c>
      <c r="S498" s="108">
        <f ca="1">IF(tblTEC_TDB_Data[[#This Row],[Âge]]&gt;90,N498,0)</f>
        <v>0</v>
      </c>
    </row>
    <row r="499" spans="1:19" x14ac:dyDescent="0.25">
      <c r="A499" s="104">
        <v>499</v>
      </c>
      <c r="B499" s="104" t="s">
        <v>5</v>
      </c>
      <c r="C499" s="1086">
        <v>45520</v>
      </c>
      <c r="D499" s="109" t="s">
        <v>19751</v>
      </c>
      <c r="E499" s="602">
        <v>0.4</v>
      </c>
      <c r="F499" s="102" t="s">
        <v>152</v>
      </c>
      <c r="G499" s="102" t="s">
        <v>9221</v>
      </c>
      <c r="H499" s="102" t="s">
        <v>9221</v>
      </c>
      <c r="I499" s="105">
        <f>IF(tblTEC_TDB_Data[[#This Row],[EstDetruite]],E499,0)</f>
        <v>0</v>
      </c>
      <c r="J499" s="106">
        <f>tblTEC_TDB_Data[[#This Row],[H_Saisies]]-tblTEC_TDB_Data[[#This Row],[H_Détruites]]</f>
        <v>0.4</v>
      </c>
      <c r="K499" s="106">
        <f>IF(tblTEC_TDB_Data[[#This Row],[EstFacturable]]="VRAI",(E499-I499),0)</f>
        <v>0.4</v>
      </c>
      <c r="L499" s="105">
        <f t="shared" si="28"/>
        <v>0</v>
      </c>
      <c r="M499" s="105">
        <f t="shared" si="29"/>
        <v>0</v>
      </c>
      <c r="N499" s="107">
        <f>MAX(tblTEC_TDB_Data[[#This Row],[H_Facturables]]-tblTEC_TDB_Data[[#This Row],[H_Facturées]],0)</f>
        <v>0.4</v>
      </c>
      <c r="O499" s="101">
        <f ca="1">ROUND(INT(NOW()-tblTEC_TDB_Data[[#This Row],[Date]]),0)</f>
        <v>20</v>
      </c>
      <c r="P499" s="108">
        <f ca="1">IF(tblTEC_TDB_Data[[#This Row],[Âge]]&lt;=30,N499,0)</f>
        <v>0.4</v>
      </c>
      <c r="Q499" s="108">
        <f ca="1">IF(AND(tblTEC_TDB_Data[[#This Row],[Âge]]&gt;30,tblTEC_TDB_Data[[#This Row],[Âge]]&lt;=60),N499,0)</f>
        <v>0</v>
      </c>
      <c r="R499" s="108">
        <f ca="1">IF(AND(tblTEC_TDB_Data[[#This Row],[Âge]]&gt;60,tblTEC_TDB_Data[[#This Row],[Âge]]&lt;=90),N499,0)</f>
        <v>0</v>
      </c>
      <c r="S499" s="108">
        <f ca="1">IF(tblTEC_TDB_Data[[#This Row],[Âge]]&gt;90,N499,0)</f>
        <v>0</v>
      </c>
    </row>
    <row r="500" spans="1:19" x14ac:dyDescent="0.25">
      <c r="A500" s="104">
        <v>500</v>
      </c>
      <c r="B500" s="104" t="s">
        <v>5</v>
      </c>
      <c r="C500" s="1086">
        <v>45522</v>
      </c>
      <c r="D500" s="109" t="s">
        <v>18497</v>
      </c>
      <c r="E500" s="602">
        <v>0.4</v>
      </c>
      <c r="F500" s="102" t="s">
        <v>152</v>
      </c>
      <c r="G500" s="102" t="s">
        <v>152</v>
      </c>
      <c r="H500" s="102" t="s">
        <v>9221</v>
      </c>
      <c r="I500" s="105">
        <f>IF(tblTEC_TDB_Data[[#This Row],[EstDetruite]],E500,0)</f>
        <v>0</v>
      </c>
      <c r="J500" s="106">
        <f>tblTEC_TDB_Data[[#This Row],[H_Saisies]]-tblTEC_TDB_Data[[#This Row],[H_Détruites]]</f>
        <v>0.4</v>
      </c>
      <c r="K500" s="106">
        <f>IF(tblTEC_TDB_Data[[#This Row],[EstFacturable]]="VRAI",(E500-I500),0)</f>
        <v>0.4</v>
      </c>
      <c r="L500" s="105">
        <f t="shared" ref="L500:L507" si="30">(E500-I500)-K500</f>
        <v>0</v>
      </c>
      <c r="M500" s="105">
        <f t="shared" ref="M500:M507" si="31">IF(G500="VRAI",J500,0)</f>
        <v>0.4</v>
      </c>
      <c r="N500" s="107">
        <f>MAX(tblTEC_TDB_Data[[#This Row],[H_Facturables]]-tblTEC_TDB_Data[[#This Row],[H_Facturées]],0)</f>
        <v>0</v>
      </c>
      <c r="O500" s="101">
        <f ca="1">ROUND(INT(NOW()-tblTEC_TDB_Data[[#This Row],[Date]]),0)</f>
        <v>18</v>
      </c>
      <c r="P500" s="108">
        <f ca="1">IF(tblTEC_TDB_Data[[#This Row],[Âge]]&lt;=30,N500,0)</f>
        <v>0</v>
      </c>
      <c r="Q500" s="108">
        <f ca="1">IF(AND(tblTEC_TDB_Data[[#This Row],[Âge]]&gt;30,tblTEC_TDB_Data[[#This Row],[Âge]]&lt;=60),N500,0)</f>
        <v>0</v>
      </c>
      <c r="R500" s="108">
        <f ca="1">IF(AND(tblTEC_TDB_Data[[#This Row],[Âge]]&gt;60,tblTEC_TDB_Data[[#This Row],[Âge]]&lt;=90),N500,0)</f>
        <v>0</v>
      </c>
      <c r="S500" s="108">
        <f ca="1">IF(tblTEC_TDB_Data[[#This Row],[Âge]]&gt;90,N500,0)</f>
        <v>0</v>
      </c>
    </row>
    <row r="501" spans="1:19" x14ac:dyDescent="0.25">
      <c r="A501" s="104">
        <v>501</v>
      </c>
      <c r="B501" s="104" t="s">
        <v>5</v>
      </c>
      <c r="C501" s="1086">
        <v>45522</v>
      </c>
      <c r="D501" s="109" t="s">
        <v>18606</v>
      </c>
      <c r="E501" s="602">
        <v>0.4</v>
      </c>
      <c r="F501" s="102" t="s">
        <v>152</v>
      </c>
      <c r="G501" s="102" t="s">
        <v>152</v>
      </c>
      <c r="H501" s="102" t="s">
        <v>9221</v>
      </c>
      <c r="I501" s="105">
        <f>IF(tblTEC_TDB_Data[[#This Row],[EstDetruite]],E501,0)</f>
        <v>0</v>
      </c>
      <c r="J501" s="106">
        <f>tblTEC_TDB_Data[[#This Row],[H_Saisies]]-tblTEC_TDB_Data[[#This Row],[H_Détruites]]</f>
        <v>0.4</v>
      </c>
      <c r="K501" s="106">
        <f>IF(tblTEC_TDB_Data[[#This Row],[EstFacturable]]="VRAI",(E501-I501),0)</f>
        <v>0.4</v>
      </c>
      <c r="L501" s="105">
        <f t="shared" si="30"/>
        <v>0</v>
      </c>
      <c r="M501" s="105">
        <f t="shared" si="31"/>
        <v>0.4</v>
      </c>
      <c r="N501" s="107">
        <f>MAX(tblTEC_TDB_Data[[#This Row],[H_Facturables]]-tblTEC_TDB_Data[[#This Row],[H_Facturées]],0)</f>
        <v>0</v>
      </c>
      <c r="O501" s="101">
        <f ca="1">ROUND(INT(NOW()-tblTEC_TDB_Data[[#This Row],[Date]]),0)</f>
        <v>18</v>
      </c>
      <c r="P501" s="108">
        <f ca="1">IF(tblTEC_TDB_Data[[#This Row],[Âge]]&lt;=30,N501,0)</f>
        <v>0</v>
      </c>
      <c r="Q501" s="108">
        <f ca="1">IF(AND(tblTEC_TDB_Data[[#This Row],[Âge]]&gt;30,tblTEC_TDB_Data[[#This Row],[Âge]]&lt;=60),N501,0)</f>
        <v>0</v>
      </c>
      <c r="R501" s="108">
        <f ca="1">IF(AND(tblTEC_TDB_Data[[#This Row],[Âge]]&gt;60,tblTEC_TDB_Data[[#This Row],[Âge]]&lt;=90),N501,0)</f>
        <v>0</v>
      </c>
      <c r="S501" s="108">
        <f ca="1">IF(tblTEC_TDB_Data[[#This Row],[Âge]]&gt;90,N501,0)</f>
        <v>0</v>
      </c>
    </row>
    <row r="502" spans="1:19" x14ac:dyDescent="0.25">
      <c r="A502" s="104">
        <v>502</v>
      </c>
      <c r="B502" s="104" t="s">
        <v>5</v>
      </c>
      <c r="C502" s="1086">
        <v>45522</v>
      </c>
      <c r="D502" s="109" t="s">
        <v>19813</v>
      </c>
      <c r="E502" s="602">
        <v>0.5</v>
      </c>
      <c r="F502" s="102" t="s">
        <v>152</v>
      </c>
      <c r="G502" s="102" t="s">
        <v>9221</v>
      </c>
      <c r="H502" s="102" t="s">
        <v>9221</v>
      </c>
      <c r="I502" s="105">
        <f>IF(tblTEC_TDB_Data[[#This Row],[EstDetruite]],E502,0)</f>
        <v>0</v>
      </c>
      <c r="J502" s="106">
        <f>tblTEC_TDB_Data[[#This Row],[H_Saisies]]-tblTEC_TDB_Data[[#This Row],[H_Détruites]]</f>
        <v>0.5</v>
      </c>
      <c r="K502" s="106">
        <f>IF(tblTEC_TDB_Data[[#This Row],[EstFacturable]]="VRAI",(E502-I502),0)</f>
        <v>0.5</v>
      </c>
      <c r="L502" s="105">
        <f t="shared" si="30"/>
        <v>0</v>
      </c>
      <c r="M502" s="105">
        <f t="shared" si="31"/>
        <v>0</v>
      </c>
      <c r="N502" s="107">
        <f>MAX(tblTEC_TDB_Data[[#This Row],[H_Facturables]]-tblTEC_TDB_Data[[#This Row],[H_Facturées]],0)</f>
        <v>0.5</v>
      </c>
      <c r="O502" s="101">
        <f ca="1">ROUND(INT(NOW()-tblTEC_TDB_Data[[#This Row],[Date]]),0)</f>
        <v>18</v>
      </c>
      <c r="P502" s="108">
        <f ca="1">IF(tblTEC_TDB_Data[[#This Row],[Âge]]&lt;=30,N502,0)</f>
        <v>0.5</v>
      </c>
      <c r="Q502" s="108">
        <f ca="1">IF(AND(tblTEC_TDB_Data[[#This Row],[Âge]]&gt;30,tblTEC_TDB_Data[[#This Row],[Âge]]&lt;=60),N502,0)</f>
        <v>0</v>
      </c>
      <c r="R502" s="108">
        <f ca="1">IF(AND(tblTEC_TDB_Data[[#This Row],[Âge]]&gt;60,tblTEC_TDB_Data[[#This Row],[Âge]]&lt;=90),N502,0)</f>
        <v>0</v>
      </c>
      <c r="S502" s="108">
        <f ca="1">IF(tblTEC_TDB_Data[[#This Row],[Âge]]&gt;90,N502,0)</f>
        <v>0</v>
      </c>
    </row>
    <row r="503" spans="1:19" x14ac:dyDescent="0.25">
      <c r="A503" s="104">
        <v>503</v>
      </c>
      <c r="B503" s="104" t="s">
        <v>11640</v>
      </c>
      <c r="C503" s="1086">
        <v>45523</v>
      </c>
      <c r="D503" s="109" t="s">
        <v>16682</v>
      </c>
      <c r="E503" s="602">
        <v>0.25</v>
      </c>
      <c r="F503" s="102" t="s">
        <v>152</v>
      </c>
      <c r="G503" s="102" t="s">
        <v>9221</v>
      </c>
      <c r="H503" s="102" t="s">
        <v>9221</v>
      </c>
      <c r="I503" s="105">
        <f>IF(tblTEC_TDB_Data[[#This Row],[EstDetruite]],E503,0)</f>
        <v>0</v>
      </c>
      <c r="J503" s="106">
        <f>tblTEC_TDB_Data[[#This Row],[H_Saisies]]-tblTEC_TDB_Data[[#This Row],[H_Détruites]]</f>
        <v>0.25</v>
      </c>
      <c r="K503" s="106">
        <f>IF(tblTEC_TDB_Data[[#This Row],[EstFacturable]]="VRAI",(E503-I503),0)</f>
        <v>0.25</v>
      </c>
      <c r="L503" s="105">
        <f t="shared" si="30"/>
        <v>0</v>
      </c>
      <c r="M503" s="105">
        <f t="shared" si="31"/>
        <v>0</v>
      </c>
      <c r="N503" s="107">
        <f>MAX(tblTEC_TDB_Data[[#This Row],[H_Facturables]]-tblTEC_TDB_Data[[#This Row],[H_Facturées]],0)</f>
        <v>0.25</v>
      </c>
      <c r="O503" s="101">
        <f ca="1">ROUND(INT(NOW()-tblTEC_TDB_Data[[#This Row],[Date]]),0)</f>
        <v>17</v>
      </c>
      <c r="P503" s="108">
        <f ca="1">IF(tblTEC_TDB_Data[[#This Row],[Âge]]&lt;=30,N503,0)</f>
        <v>0.25</v>
      </c>
      <c r="Q503" s="108">
        <f ca="1">IF(AND(tblTEC_TDB_Data[[#This Row],[Âge]]&gt;30,tblTEC_TDB_Data[[#This Row],[Âge]]&lt;=60),N503,0)</f>
        <v>0</v>
      </c>
      <c r="R503" s="108">
        <f ca="1">IF(AND(tblTEC_TDB_Data[[#This Row],[Âge]]&gt;60,tblTEC_TDB_Data[[#This Row],[Âge]]&lt;=90),N503,0)</f>
        <v>0</v>
      </c>
      <c r="S503" s="108">
        <f ca="1">IF(tblTEC_TDB_Data[[#This Row],[Âge]]&gt;90,N503,0)</f>
        <v>0</v>
      </c>
    </row>
    <row r="504" spans="1:19" x14ac:dyDescent="0.25">
      <c r="A504" s="104">
        <v>504</v>
      </c>
      <c r="B504" s="104" t="s">
        <v>11640</v>
      </c>
      <c r="C504" s="1086">
        <v>45523</v>
      </c>
      <c r="D504" s="109" t="s">
        <v>19373</v>
      </c>
      <c r="E504" s="602">
        <v>3</v>
      </c>
      <c r="F504" s="102" t="s">
        <v>9221</v>
      </c>
      <c r="G504" s="102" t="s">
        <v>9221</v>
      </c>
      <c r="H504" s="102" t="s">
        <v>9221</v>
      </c>
      <c r="I504" s="105">
        <f>IF(tblTEC_TDB_Data[[#This Row],[EstDetruite]],E504,0)</f>
        <v>0</v>
      </c>
      <c r="J504" s="106">
        <f>tblTEC_TDB_Data[[#This Row],[H_Saisies]]-tblTEC_TDB_Data[[#This Row],[H_Détruites]]</f>
        <v>3</v>
      </c>
      <c r="K504" s="106">
        <f>IF(tblTEC_TDB_Data[[#This Row],[EstFacturable]]="VRAI",(E504-I504),0)</f>
        <v>0</v>
      </c>
      <c r="L504" s="105">
        <f t="shared" si="30"/>
        <v>3</v>
      </c>
      <c r="M504" s="105">
        <f t="shared" si="31"/>
        <v>0</v>
      </c>
      <c r="N504" s="107">
        <f>MAX(tblTEC_TDB_Data[[#This Row],[H_Facturables]]-tblTEC_TDB_Data[[#This Row],[H_Facturées]],0)</f>
        <v>0</v>
      </c>
      <c r="O504" s="101">
        <f ca="1">ROUND(INT(NOW()-tblTEC_TDB_Data[[#This Row],[Date]]),0)</f>
        <v>17</v>
      </c>
      <c r="P504" s="108">
        <f ca="1">IF(tblTEC_TDB_Data[[#This Row],[Âge]]&lt;=30,N504,0)</f>
        <v>0</v>
      </c>
      <c r="Q504" s="108">
        <f ca="1">IF(AND(tblTEC_TDB_Data[[#This Row],[Âge]]&gt;30,tblTEC_TDB_Data[[#This Row],[Âge]]&lt;=60),N504,0)</f>
        <v>0</v>
      </c>
      <c r="R504" s="108">
        <f ca="1">IF(AND(tblTEC_TDB_Data[[#This Row],[Âge]]&gt;60,tblTEC_TDB_Data[[#This Row],[Âge]]&lt;=90),N504,0)</f>
        <v>0</v>
      </c>
      <c r="S504" s="108">
        <f ca="1">IF(tblTEC_TDB_Data[[#This Row],[Âge]]&gt;90,N504,0)</f>
        <v>0</v>
      </c>
    </row>
    <row r="505" spans="1:19" x14ac:dyDescent="0.25">
      <c r="A505" s="104">
        <v>505</v>
      </c>
      <c r="B505" s="104" t="s">
        <v>5</v>
      </c>
      <c r="C505" s="1086">
        <v>45523</v>
      </c>
      <c r="D505" s="109" t="s">
        <v>13848</v>
      </c>
      <c r="E505" s="602">
        <v>0.4</v>
      </c>
      <c r="F505" s="102" t="s">
        <v>152</v>
      </c>
      <c r="G505" s="102" t="s">
        <v>9221</v>
      </c>
      <c r="H505" s="102" t="s">
        <v>9221</v>
      </c>
      <c r="I505" s="105">
        <f>IF(tblTEC_TDB_Data[[#This Row],[EstDetruite]],E505,0)</f>
        <v>0</v>
      </c>
      <c r="J505" s="106">
        <f>tblTEC_TDB_Data[[#This Row],[H_Saisies]]-tblTEC_TDB_Data[[#This Row],[H_Détruites]]</f>
        <v>0.4</v>
      </c>
      <c r="K505" s="106">
        <f>IF(tblTEC_TDB_Data[[#This Row],[EstFacturable]]="VRAI",(E505-I505),0)</f>
        <v>0.4</v>
      </c>
      <c r="L505" s="105">
        <f t="shared" si="30"/>
        <v>0</v>
      </c>
      <c r="M505" s="105">
        <f t="shared" si="31"/>
        <v>0</v>
      </c>
      <c r="N505" s="107">
        <f>MAX(tblTEC_TDB_Data[[#This Row],[H_Facturables]]-tblTEC_TDB_Data[[#This Row],[H_Facturées]],0)</f>
        <v>0.4</v>
      </c>
      <c r="O505" s="101">
        <f ca="1">ROUND(INT(NOW()-tblTEC_TDB_Data[[#This Row],[Date]]),0)</f>
        <v>17</v>
      </c>
      <c r="P505" s="108">
        <f ca="1">IF(tblTEC_TDB_Data[[#This Row],[Âge]]&lt;=30,N505,0)</f>
        <v>0.4</v>
      </c>
      <c r="Q505" s="108">
        <f ca="1">IF(AND(tblTEC_TDB_Data[[#This Row],[Âge]]&gt;30,tblTEC_TDB_Data[[#This Row],[Âge]]&lt;=60),N505,0)</f>
        <v>0</v>
      </c>
      <c r="R505" s="108">
        <f ca="1">IF(AND(tblTEC_TDB_Data[[#This Row],[Âge]]&gt;60,tblTEC_TDB_Data[[#This Row],[Âge]]&lt;=90),N505,0)</f>
        <v>0</v>
      </c>
      <c r="S505" s="108">
        <f ca="1">IF(tblTEC_TDB_Data[[#This Row],[Âge]]&gt;90,N505,0)</f>
        <v>0</v>
      </c>
    </row>
    <row r="506" spans="1:19" x14ac:dyDescent="0.25">
      <c r="A506" s="104">
        <v>506</v>
      </c>
      <c r="B506" s="104" t="s">
        <v>5</v>
      </c>
      <c r="C506" s="1086">
        <v>45523</v>
      </c>
      <c r="D506" s="109" t="s">
        <v>19683</v>
      </c>
      <c r="E506" s="602">
        <v>0.5</v>
      </c>
      <c r="F506" s="102" t="s">
        <v>152</v>
      </c>
      <c r="G506" s="102" t="s">
        <v>9221</v>
      </c>
      <c r="H506" s="102" t="s">
        <v>152</v>
      </c>
      <c r="I506" s="105">
        <f>IF(tblTEC_TDB_Data[[#This Row],[EstDetruite]],E506,0)</f>
        <v>0.5</v>
      </c>
      <c r="J506" s="106">
        <f>tblTEC_TDB_Data[[#This Row],[H_Saisies]]-tblTEC_TDB_Data[[#This Row],[H_Détruites]]</f>
        <v>0</v>
      </c>
      <c r="K506" s="106">
        <f>IF(tblTEC_TDB_Data[[#This Row],[EstFacturable]]="VRAI",(E506-I506),0)</f>
        <v>0</v>
      </c>
      <c r="L506" s="105">
        <f t="shared" si="30"/>
        <v>0</v>
      </c>
      <c r="M506" s="105">
        <f t="shared" si="31"/>
        <v>0</v>
      </c>
      <c r="N506" s="107">
        <f>MAX(tblTEC_TDB_Data[[#This Row],[H_Facturables]]-tblTEC_TDB_Data[[#This Row],[H_Facturées]],0)</f>
        <v>0</v>
      </c>
      <c r="O506" s="101">
        <f ca="1">ROUND(INT(NOW()-tblTEC_TDB_Data[[#This Row],[Date]]),0)</f>
        <v>17</v>
      </c>
      <c r="P506" s="108">
        <f ca="1">IF(tblTEC_TDB_Data[[#This Row],[Âge]]&lt;=30,N506,0)</f>
        <v>0</v>
      </c>
      <c r="Q506" s="108">
        <f ca="1">IF(AND(tblTEC_TDB_Data[[#This Row],[Âge]]&gt;30,tblTEC_TDB_Data[[#This Row],[Âge]]&lt;=60),N506,0)</f>
        <v>0</v>
      </c>
      <c r="R506" s="108">
        <f ca="1">IF(AND(tblTEC_TDB_Data[[#This Row],[Âge]]&gt;60,tblTEC_TDB_Data[[#This Row],[Âge]]&lt;=90),N506,0)</f>
        <v>0</v>
      </c>
      <c r="S506" s="108">
        <f ca="1">IF(tblTEC_TDB_Data[[#This Row],[Âge]]&gt;90,N506,0)</f>
        <v>0</v>
      </c>
    </row>
    <row r="507" spans="1:19" x14ac:dyDescent="0.25">
      <c r="A507" s="104">
        <v>507</v>
      </c>
      <c r="B507" s="104" t="s">
        <v>5</v>
      </c>
      <c r="C507" s="1086">
        <v>45523</v>
      </c>
      <c r="D507" s="109" t="s">
        <v>19617</v>
      </c>
      <c r="E507" s="602">
        <v>0.5</v>
      </c>
      <c r="F507" s="102" t="s">
        <v>152</v>
      </c>
      <c r="G507" s="102" t="s">
        <v>9221</v>
      </c>
      <c r="H507" s="102" t="s">
        <v>9221</v>
      </c>
      <c r="I507" s="105">
        <f>IF(tblTEC_TDB_Data[[#This Row],[EstDetruite]],E507,0)</f>
        <v>0</v>
      </c>
      <c r="J507" s="106">
        <f>tblTEC_TDB_Data[[#This Row],[H_Saisies]]-tblTEC_TDB_Data[[#This Row],[H_Détruites]]</f>
        <v>0.5</v>
      </c>
      <c r="K507" s="106">
        <f>IF(tblTEC_TDB_Data[[#This Row],[EstFacturable]]="VRAI",(E507-I507),0)</f>
        <v>0.5</v>
      </c>
      <c r="L507" s="105">
        <f t="shared" si="30"/>
        <v>0</v>
      </c>
      <c r="M507" s="105">
        <f t="shared" si="31"/>
        <v>0</v>
      </c>
      <c r="N507" s="107">
        <f>MAX(tblTEC_TDB_Data[[#This Row],[H_Facturables]]-tblTEC_TDB_Data[[#This Row],[H_Facturées]],0)</f>
        <v>0.5</v>
      </c>
      <c r="O507" s="101">
        <f ca="1">ROUND(INT(NOW()-tblTEC_TDB_Data[[#This Row],[Date]]),0)</f>
        <v>17</v>
      </c>
      <c r="P507" s="108">
        <f ca="1">IF(tblTEC_TDB_Data[[#This Row],[Âge]]&lt;=30,N507,0)</f>
        <v>0.5</v>
      </c>
      <c r="Q507" s="108">
        <f ca="1">IF(AND(tblTEC_TDB_Data[[#This Row],[Âge]]&gt;30,tblTEC_TDB_Data[[#This Row],[Âge]]&lt;=60),N507,0)</f>
        <v>0</v>
      </c>
      <c r="R507" s="108">
        <f ca="1">IF(AND(tblTEC_TDB_Data[[#This Row],[Âge]]&gt;60,tblTEC_TDB_Data[[#This Row],[Âge]]&lt;=90),N507,0)</f>
        <v>0</v>
      </c>
      <c r="S507" s="108">
        <f ca="1">IF(tblTEC_TDB_Data[[#This Row],[Âge]]&gt;90,N507,0)</f>
        <v>0</v>
      </c>
    </row>
    <row r="508" spans="1:19" x14ac:dyDescent="0.25">
      <c r="A508" s="104">
        <v>508</v>
      </c>
      <c r="B508" s="104" t="s">
        <v>11641</v>
      </c>
      <c r="C508" s="1086">
        <v>45523</v>
      </c>
      <c r="D508" s="109" t="s">
        <v>19373</v>
      </c>
      <c r="E508" s="602">
        <v>7.75</v>
      </c>
      <c r="F508" s="102" t="s">
        <v>9221</v>
      </c>
      <c r="G508" s="102" t="s">
        <v>9221</v>
      </c>
      <c r="H508" s="102" t="s">
        <v>9221</v>
      </c>
      <c r="I508" s="105">
        <f>IF(tblTEC_TDB_Data[[#This Row],[EstDetruite]],E508,0)</f>
        <v>0</v>
      </c>
      <c r="J508" s="106">
        <f>tblTEC_TDB_Data[[#This Row],[H_Saisies]]-tblTEC_TDB_Data[[#This Row],[H_Détruites]]</f>
        <v>7.75</v>
      </c>
      <c r="K508" s="106">
        <f>IF(tblTEC_TDB_Data[[#This Row],[EstFacturable]]="VRAI",(E508-I508),0)</f>
        <v>0</v>
      </c>
      <c r="L508" s="105">
        <f t="shared" ref="L508:L520" si="32">(E508-I508)-K508</f>
        <v>7.75</v>
      </c>
      <c r="M508" s="105">
        <f t="shared" ref="M508:M520" si="33">IF(G508="VRAI",J508,0)</f>
        <v>0</v>
      </c>
      <c r="N508" s="107">
        <f>MAX(tblTEC_TDB_Data[[#This Row],[H_Facturables]]-tblTEC_TDB_Data[[#This Row],[H_Facturées]],0)</f>
        <v>0</v>
      </c>
      <c r="O508" s="101">
        <f ca="1">ROUND(INT(NOW()-tblTEC_TDB_Data[[#This Row],[Date]]),0)</f>
        <v>17</v>
      </c>
      <c r="P508" s="108">
        <f ca="1">IF(tblTEC_TDB_Data[[#This Row],[Âge]]&lt;=30,N508,0)</f>
        <v>0</v>
      </c>
      <c r="Q508" s="108">
        <f ca="1">IF(AND(tblTEC_TDB_Data[[#This Row],[Âge]]&gt;30,tblTEC_TDB_Data[[#This Row],[Âge]]&lt;=60),N508,0)</f>
        <v>0</v>
      </c>
      <c r="R508" s="108">
        <f ca="1">IF(AND(tblTEC_TDB_Data[[#This Row],[Âge]]&gt;60,tblTEC_TDB_Data[[#This Row],[Âge]]&lt;=90),N508,0)</f>
        <v>0</v>
      </c>
      <c r="S508" s="108">
        <f ca="1">IF(tblTEC_TDB_Data[[#This Row],[Âge]]&gt;90,N508,0)</f>
        <v>0</v>
      </c>
    </row>
    <row r="509" spans="1:19" x14ac:dyDescent="0.25">
      <c r="A509" s="104">
        <v>509</v>
      </c>
      <c r="B509" s="104" t="s">
        <v>11641</v>
      </c>
      <c r="C509" s="1086">
        <v>45524</v>
      </c>
      <c r="D509" s="109" t="s">
        <v>19373</v>
      </c>
      <c r="E509" s="602">
        <v>1</v>
      </c>
      <c r="F509" s="102" t="s">
        <v>9221</v>
      </c>
      <c r="G509" s="102" t="s">
        <v>9221</v>
      </c>
      <c r="H509" s="102" t="s">
        <v>9221</v>
      </c>
      <c r="I509" s="105">
        <f>IF(tblTEC_TDB_Data[[#This Row],[EstDetruite]],E509,0)</f>
        <v>0</v>
      </c>
      <c r="J509" s="106">
        <f>tblTEC_TDB_Data[[#This Row],[H_Saisies]]-tblTEC_TDB_Data[[#This Row],[H_Détruites]]</f>
        <v>1</v>
      </c>
      <c r="K509" s="106">
        <f>IF(tblTEC_TDB_Data[[#This Row],[EstFacturable]]="VRAI",(E509-I509),0)</f>
        <v>0</v>
      </c>
      <c r="L509" s="105">
        <f t="shared" si="32"/>
        <v>1</v>
      </c>
      <c r="M509" s="105">
        <f t="shared" si="33"/>
        <v>0</v>
      </c>
      <c r="N509" s="107">
        <f>MAX(tblTEC_TDB_Data[[#This Row],[H_Facturables]]-tblTEC_TDB_Data[[#This Row],[H_Facturées]],0)</f>
        <v>0</v>
      </c>
      <c r="O509" s="101">
        <f ca="1">ROUND(INT(NOW()-tblTEC_TDB_Data[[#This Row],[Date]]),0)</f>
        <v>16</v>
      </c>
      <c r="P509" s="108">
        <f ca="1">IF(tblTEC_TDB_Data[[#This Row],[Âge]]&lt;=30,N509,0)</f>
        <v>0</v>
      </c>
      <c r="Q509" s="108">
        <f ca="1">IF(AND(tblTEC_TDB_Data[[#This Row],[Âge]]&gt;30,tblTEC_TDB_Data[[#This Row],[Âge]]&lt;=60),N509,0)</f>
        <v>0</v>
      </c>
      <c r="R509" s="108">
        <f ca="1">IF(AND(tblTEC_TDB_Data[[#This Row],[Âge]]&gt;60,tblTEC_TDB_Data[[#This Row],[Âge]]&lt;=90),N509,0)</f>
        <v>0</v>
      </c>
      <c r="S509" s="108">
        <f ca="1">IF(tblTEC_TDB_Data[[#This Row],[Âge]]&gt;90,N509,0)</f>
        <v>0</v>
      </c>
    </row>
    <row r="510" spans="1:19" x14ac:dyDescent="0.25">
      <c r="A510" s="104">
        <v>510</v>
      </c>
      <c r="B510" s="104" t="s">
        <v>11640</v>
      </c>
      <c r="C510" s="1086">
        <v>45524</v>
      </c>
      <c r="D510" s="109" t="s">
        <v>19373</v>
      </c>
      <c r="E510" s="602">
        <v>3</v>
      </c>
      <c r="F510" s="102" t="s">
        <v>9221</v>
      </c>
      <c r="G510" s="102" t="s">
        <v>9221</v>
      </c>
      <c r="H510" s="102" t="s">
        <v>9221</v>
      </c>
      <c r="I510" s="105">
        <f>IF(tblTEC_TDB_Data[[#This Row],[EstDetruite]],E510,0)</f>
        <v>0</v>
      </c>
      <c r="J510" s="106">
        <f>tblTEC_TDB_Data[[#This Row],[H_Saisies]]-tblTEC_TDB_Data[[#This Row],[H_Détruites]]</f>
        <v>3</v>
      </c>
      <c r="K510" s="106">
        <f>IF(tblTEC_TDB_Data[[#This Row],[EstFacturable]]="VRAI",(E510-I510),0)</f>
        <v>0</v>
      </c>
      <c r="L510" s="105">
        <f t="shared" si="32"/>
        <v>3</v>
      </c>
      <c r="M510" s="105">
        <f t="shared" si="33"/>
        <v>0</v>
      </c>
      <c r="N510" s="107">
        <f>MAX(tblTEC_TDB_Data[[#This Row],[H_Facturables]]-tblTEC_TDB_Data[[#This Row],[H_Facturées]],0)</f>
        <v>0</v>
      </c>
      <c r="O510" s="101">
        <f ca="1">ROUND(INT(NOW()-tblTEC_TDB_Data[[#This Row],[Date]]),0)</f>
        <v>16</v>
      </c>
      <c r="P510" s="108">
        <f ca="1">IF(tblTEC_TDB_Data[[#This Row],[Âge]]&lt;=30,N510,0)</f>
        <v>0</v>
      </c>
      <c r="Q510" s="108">
        <f ca="1">IF(AND(tblTEC_TDB_Data[[#This Row],[Âge]]&gt;30,tblTEC_TDB_Data[[#This Row],[Âge]]&lt;=60),N510,0)</f>
        <v>0</v>
      </c>
      <c r="R510" s="108">
        <f ca="1">IF(AND(tblTEC_TDB_Data[[#This Row],[Âge]]&gt;60,tblTEC_TDB_Data[[#This Row],[Âge]]&lt;=90),N510,0)</f>
        <v>0</v>
      </c>
      <c r="S510" s="108">
        <f ca="1">IF(tblTEC_TDB_Data[[#This Row],[Âge]]&gt;90,N510,0)</f>
        <v>0</v>
      </c>
    </row>
    <row r="511" spans="1:19" x14ac:dyDescent="0.25">
      <c r="A511" s="104">
        <v>511</v>
      </c>
      <c r="B511" s="104" t="s">
        <v>5</v>
      </c>
      <c r="C511" s="1086">
        <v>45524</v>
      </c>
      <c r="D511" s="109" t="s">
        <v>18073</v>
      </c>
      <c r="E511" s="602">
        <v>0.4</v>
      </c>
      <c r="F511" s="102" t="s">
        <v>152</v>
      </c>
      <c r="G511" s="102" t="s">
        <v>9221</v>
      </c>
      <c r="H511" s="102" t="s">
        <v>9221</v>
      </c>
      <c r="I511" s="105">
        <f>IF(tblTEC_TDB_Data[[#This Row],[EstDetruite]],E511,0)</f>
        <v>0</v>
      </c>
      <c r="J511" s="106">
        <f>tblTEC_TDB_Data[[#This Row],[H_Saisies]]-tblTEC_TDB_Data[[#This Row],[H_Détruites]]</f>
        <v>0.4</v>
      </c>
      <c r="K511" s="106">
        <f>IF(tblTEC_TDB_Data[[#This Row],[EstFacturable]]="VRAI",(E511-I511),0)</f>
        <v>0.4</v>
      </c>
      <c r="L511" s="105">
        <f t="shared" si="32"/>
        <v>0</v>
      </c>
      <c r="M511" s="105">
        <f t="shared" si="33"/>
        <v>0</v>
      </c>
      <c r="N511" s="107">
        <f>MAX(tblTEC_TDB_Data[[#This Row],[H_Facturables]]-tblTEC_TDB_Data[[#This Row],[H_Facturées]],0)</f>
        <v>0.4</v>
      </c>
      <c r="O511" s="101">
        <f ca="1">ROUND(INT(NOW()-tblTEC_TDB_Data[[#This Row],[Date]]),0)</f>
        <v>16</v>
      </c>
      <c r="P511" s="108">
        <f ca="1">IF(tblTEC_TDB_Data[[#This Row],[Âge]]&lt;=30,N511,0)</f>
        <v>0.4</v>
      </c>
      <c r="Q511" s="108">
        <f ca="1">IF(AND(tblTEC_TDB_Data[[#This Row],[Âge]]&gt;30,tblTEC_TDB_Data[[#This Row],[Âge]]&lt;=60),N511,0)</f>
        <v>0</v>
      </c>
      <c r="R511" s="108">
        <f ca="1">IF(AND(tblTEC_TDB_Data[[#This Row],[Âge]]&gt;60,tblTEC_TDB_Data[[#This Row],[Âge]]&lt;=90),N511,0)</f>
        <v>0</v>
      </c>
      <c r="S511" s="108">
        <f ca="1">IF(tblTEC_TDB_Data[[#This Row],[Âge]]&gt;90,N511,0)</f>
        <v>0</v>
      </c>
    </row>
    <row r="512" spans="1:19" x14ac:dyDescent="0.25">
      <c r="A512" s="104">
        <v>512</v>
      </c>
      <c r="B512" s="104" t="s">
        <v>5</v>
      </c>
      <c r="C512" s="1086">
        <v>45524</v>
      </c>
      <c r="D512" s="109" t="s">
        <v>19699</v>
      </c>
      <c r="E512" s="602">
        <v>0.75</v>
      </c>
      <c r="F512" s="102" t="s">
        <v>152</v>
      </c>
      <c r="G512" s="102" t="s">
        <v>9221</v>
      </c>
      <c r="H512" s="102" t="s">
        <v>152</v>
      </c>
      <c r="I512" s="105">
        <f>IF(tblTEC_TDB_Data[[#This Row],[EstDetruite]],E512,0)</f>
        <v>0.75</v>
      </c>
      <c r="J512" s="106">
        <f>tblTEC_TDB_Data[[#This Row],[H_Saisies]]-tblTEC_TDB_Data[[#This Row],[H_Détruites]]</f>
        <v>0</v>
      </c>
      <c r="K512" s="106">
        <f>IF(tblTEC_TDB_Data[[#This Row],[EstFacturable]]="VRAI",(E512-I512),0)</f>
        <v>0</v>
      </c>
      <c r="L512" s="105">
        <f t="shared" si="32"/>
        <v>0</v>
      </c>
      <c r="M512" s="105">
        <f t="shared" si="33"/>
        <v>0</v>
      </c>
      <c r="N512" s="107">
        <f>MAX(tblTEC_TDB_Data[[#This Row],[H_Facturables]]-tblTEC_TDB_Data[[#This Row],[H_Facturées]],0)</f>
        <v>0</v>
      </c>
      <c r="O512" s="101">
        <f ca="1">ROUND(INT(NOW()-tblTEC_TDB_Data[[#This Row],[Date]]),0)</f>
        <v>16</v>
      </c>
      <c r="P512" s="108">
        <f ca="1">IF(tblTEC_TDB_Data[[#This Row],[Âge]]&lt;=30,N512,0)</f>
        <v>0</v>
      </c>
      <c r="Q512" s="108">
        <f ca="1">IF(AND(tblTEC_TDB_Data[[#This Row],[Âge]]&gt;30,tblTEC_TDB_Data[[#This Row],[Âge]]&lt;=60),N512,0)</f>
        <v>0</v>
      </c>
      <c r="R512" s="108">
        <f ca="1">IF(AND(tblTEC_TDB_Data[[#This Row],[Âge]]&gt;60,tblTEC_TDB_Data[[#This Row],[Âge]]&lt;=90),N512,0)</f>
        <v>0</v>
      </c>
      <c r="S512" s="108">
        <f ca="1">IF(tblTEC_TDB_Data[[#This Row],[Âge]]&gt;90,N512,0)</f>
        <v>0</v>
      </c>
    </row>
    <row r="513" spans="1:19" x14ac:dyDescent="0.25">
      <c r="A513" s="104">
        <v>513</v>
      </c>
      <c r="B513" s="104" t="s">
        <v>11640</v>
      </c>
      <c r="C513" s="1086">
        <v>45524</v>
      </c>
      <c r="D513" s="109" t="s">
        <v>19373</v>
      </c>
      <c r="E513" s="602">
        <v>3.5</v>
      </c>
      <c r="F513" s="102" t="s">
        <v>9221</v>
      </c>
      <c r="G513" s="102" t="s">
        <v>9221</v>
      </c>
      <c r="H513" s="102" t="s">
        <v>9221</v>
      </c>
      <c r="I513" s="105">
        <f>IF(tblTEC_TDB_Data[[#This Row],[EstDetruite]],E513,0)</f>
        <v>0</v>
      </c>
      <c r="J513" s="106">
        <f>tblTEC_TDB_Data[[#This Row],[H_Saisies]]-tblTEC_TDB_Data[[#This Row],[H_Détruites]]</f>
        <v>3.5</v>
      </c>
      <c r="K513" s="106">
        <f>IF(tblTEC_TDB_Data[[#This Row],[EstFacturable]]="VRAI",(E513-I513),0)</f>
        <v>0</v>
      </c>
      <c r="L513" s="105">
        <f t="shared" si="32"/>
        <v>3.5</v>
      </c>
      <c r="M513" s="105">
        <f t="shared" si="33"/>
        <v>0</v>
      </c>
      <c r="N513" s="107">
        <f>MAX(tblTEC_TDB_Data[[#This Row],[H_Facturables]]-tblTEC_TDB_Data[[#This Row],[H_Facturées]],0)</f>
        <v>0</v>
      </c>
      <c r="O513" s="101">
        <f ca="1">ROUND(INT(NOW()-tblTEC_TDB_Data[[#This Row],[Date]]),0)</f>
        <v>16</v>
      </c>
      <c r="P513" s="108">
        <f ca="1">IF(tblTEC_TDB_Data[[#This Row],[Âge]]&lt;=30,N513,0)</f>
        <v>0</v>
      </c>
      <c r="Q513" s="108">
        <f ca="1">IF(AND(tblTEC_TDB_Data[[#This Row],[Âge]]&gt;30,tblTEC_TDB_Data[[#This Row],[Âge]]&lt;=60),N513,0)</f>
        <v>0</v>
      </c>
      <c r="R513" s="108">
        <f ca="1">IF(AND(tblTEC_TDB_Data[[#This Row],[Âge]]&gt;60,tblTEC_TDB_Data[[#This Row],[Âge]]&lt;=90),N513,0)</f>
        <v>0</v>
      </c>
      <c r="S513" s="108">
        <f ca="1">IF(tblTEC_TDB_Data[[#This Row],[Âge]]&gt;90,N513,0)</f>
        <v>0</v>
      </c>
    </row>
    <row r="514" spans="1:19" x14ac:dyDescent="0.25">
      <c r="A514" s="104">
        <v>514</v>
      </c>
      <c r="B514" s="104" t="s">
        <v>5</v>
      </c>
      <c r="C514" s="1086">
        <v>45524</v>
      </c>
      <c r="D514" s="109" t="s">
        <v>17330</v>
      </c>
      <c r="E514" s="602">
        <v>1</v>
      </c>
      <c r="F514" s="102" t="s">
        <v>152</v>
      </c>
      <c r="G514" s="102" t="s">
        <v>9221</v>
      </c>
      <c r="H514" s="102" t="s">
        <v>9221</v>
      </c>
      <c r="I514" s="105">
        <f>IF(tblTEC_TDB_Data[[#This Row],[EstDetruite]],E514,0)</f>
        <v>0</v>
      </c>
      <c r="J514" s="106">
        <f>tblTEC_TDB_Data[[#This Row],[H_Saisies]]-tblTEC_TDB_Data[[#This Row],[H_Détruites]]</f>
        <v>1</v>
      </c>
      <c r="K514" s="106">
        <f>IF(tblTEC_TDB_Data[[#This Row],[EstFacturable]]="VRAI",(E514-I514),0)</f>
        <v>1</v>
      </c>
      <c r="L514" s="105">
        <f t="shared" si="32"/>
        <v>0</v>
      </c>
      <c r="M514" s="105">
        <f t="shared" si="33"/>
        <v>0</v>
      </c>
      <c r="N514" s="107">
        <f>MAX(tblTEC_TDB_Data[[#This Row],[H_Facturables]]-tblTEC_TDB_Data[[#This Row],[H_Facturées]],0)</f>
        <v>1</v>
      </c>
      <c r="O514" s="101">
        <f ca="1">ROUND(INT(NOW()-tblTEC_TDB_Data[[#This Row],[Date]]),0)</f>
        <v>16</v>
      </c>
      <c r="P514" s="108">
        <f ca="1">IF(tblTEC_TDB_Data[[#This Row],[Âge]]&lt;=30,N514,0)</f>
        <v>1</v>
      </c>
      <c r="Q514" s="108">
        <f ca="1">IF(AND(tblTEC_TDB_Data[[#This Row],[Âge]]&gt;30,tblTEC_TDB_Data[[#This Row],[Âge]]&lt;=60),N514,0)</f>
        <v>0</v>
      </c>
      <c r="R514" s="108">
        <f ca="1">IF(AND(tblTEC_TDB_Data[[#This Row],[Âge]]&gt;60,tblTEC_TDB_Data[[#This Row],[Âge]]&lt;=90),N514,0)</f>
        <v>0</v>
      </c>
      <c r="S514" s="108">
        <f ca="1">IF(tblTEC_TDB_Data[[#This Row],[Âge]]&gt;90,N514,0)</f>
        <v>0</v>
      </c>
    </row>
    <row r="515" spans="1:19" x14ac:dyDescent="0.25">
      <c r="A515" s="104">
        <v>515</v>
      </c>
      <c r="B515" s="104" t="s">
        <v>5</v>
      </c>
      <c r="C515" s="1086">
        <v>45524</v>
      </c>
      <c r="D515" s="109" t="s">
        <v>19818</v>
      </c>
      <c r="E515" s="602">
        <v>0.4</v>
      </c>
      <c r="F515" s="102" t="s">
        <v>152</v>
      </c>
      <c r="G515" s="102" t="s">
        <v>9221</v>
      </c>
      <c r="H515" s="102" t="s">
        <v>9221</v>
      </c>
      <c r="I515" s="105">
        <f>IF(tblTEC_TDB_Data[[#This Row],[EstDetruite]],E515,0)</f>
        <v>0</v>
      </c>
      <c r="J515" s="106">
        <f>tblTEC_TDB_Data[[#This Row],[H_Saisies]]-tblTEC_TDB_Data[[#This Row],[H_Détruites]]</f>
        <v>0.4</v>
      </c>
      <c r="K515" s="106">
        <f>IF(tblTEC_TDB_Data[[#This Row],[EstFacturable]]="VRAI",(E515-I515),0)</f>
        <v>0.4</v>
      </c>
      <c r="L515" s="105">
        <f t="shared" si="32"/>
        <v>0</v>
      </c>
      <c r="M515" s="105">
        <f t="shared" si="33"/>
        <v>0</v>
      </c>
      <c r="N515" s="107">
        <f>MAX(tblTEC_TDB_Data[[#This Row],[H_Facturables]]-tblTEC_TDB_Data[[#This Row],[H_Facturées]],0)</f>
        <v>0.4</v>
      </c>
      <c r="O515" s="101">
        <f ca="1">ROUND(INT(NOW()-tblTEC_TDB_Data[[#This Row],[Date]]),0)</f>
        <v>16</v>
      </c>
      <c r="P515" s="108">
        <f ca="1">IF(tblTEC_TDB_Data[[#This Row],[Âge]]&lt;=30,N515,0)</f>
        <v>0.4</v>
      </c>
      <c r="Q515" s="108">
        <f ca="1">IF(AND(tblTEC_TDB_Data[[#This Row],[Âge]]&gt;30,tblTEC_TDB_Data[[#This Row],[Âge]]&lt;=60),N515,0)</f>
        <v>0</v>
      </c>
      <c r="R515" s="108">
        <f ca="1">IF(AND(tblTEC_TDB_Data[[#This Row],[Âge]]&gt;60,tblTEC_TDB_Data[[#This Row],[Âge]]&lt;=90),N515,0)</f>
        <v>0</v>
      </c>
      <c r="S515" s="108">
        <f ca="1">IF(tblTEC_TDB_Data[[#This Row],[Âge]]&gt;90,N515,0)</f>
        <v>0</v>
      </c>
    </row>
    <row r="516" spans="1:19" x14ac:dyDescent="0.25">
      <c r="A516" s="104">
        <v>516</v>
      </c>
      <c r="B516" s="104" t="s">
        <v>11641</v>
      </c>
      <c r="C516" s="1086">
        <v>45524</v>
      </c>
      <c r="D516" s="109" t="s">
        <v>19373</v>
      </c>
      <c r="E516" s="602">
        <v>5.25</v>
      </c>
      <c r="F516" s="102" t="s">
        <v>9221</v>
      </c>
      <c r="G516" s="102" t="s">
        <v>9221</v>
      </c>
      <c r="H516" s="102" t="s">
        <v>9221</v>
      </c>
      <c r="I516" s="105">
        <f>IF(tblTEC_TDB_Data[[#This Row],[EstDetruite]],E516,0)</f>
        <v>0</v>
      </c>
      <c r="J516" s="106">
        <f>tblTEC_TDB_Data[[#This Row],[H_Saisies]]-tblTEC_TDB_Data[[#This Row],[H_Détruites]]</f>
        <v>5.25</v>
      </c>
      <c r="K516" s="106">
        <f>IF(tblTEC_TDB_Data[[#This Row],[EstFacturable]]="VRAI",(E516-I516),0)</f>
        <v>0</v>
      </c>
      <c r="L516" s="105">
        <f t="shared" si="32"/>
        <v>5.25</v>
      </c>
      <c r="M516" s="105">
        <f t="shared" si="33"/>
        <v>0</v>
      </c>
      <c r="N516" s="107">
        <f>MAX(tblTEC_TDB_Data[[#This Row],[H_Facturables]]-tblTEC_TDB_Data[[#This Row],[H_Facturées]],0)</f>
        <v>0</v>
      </c>
      <c r="O516" s="101">
        <f ca="1">ROUND(INT(NOW()-tblTEC_TDB_Data[[#This Row],[Date]]),0)</f>
        <v>16</v>
      </c>
      <c r="P516" s="108">
        <f ca="1">IF(tblTEC_TDB_Data[[#This Row],[Âge]]&lt;=30,N516,0)</f>
        <v>0</v>
      </c>
      <c r="Q516" s="108">
        <f ca="1">IF(AND(tblTEC_TDB_Data[[#This Row],[Âge]]&gt;30,tblTEC_TDB_Data[[#This Row],[Âge]]&lt;=60),N516,0)</f>
        <v>0</v>
      </c>
      <c r="R516" s="108">
        <f ca="1">IF(AND(tblTEC_TDB_Data[[#This Row],[Âge]]&gt;60,tblTEC_TDB_Data[[#This Row],[Âge]]&lt;=90),N516,0)</f>
        <v>0</v>
      </c>
      <c r="S516" s="108">
        <f ca="1">IF(tblTEC_TDB_Data[[#This Row],[Âge]]&gt;90,N516,0)</f>
        <v>0</v>
      </c>
    </row>
    <row r="517" spans="1:19" x14ac:dyDescent="0.25">
      <c r="A517" s="104">
        <v>517</v>
      </c>
      <c r="B517" s="104" t="s">
        <v>11641</v>
      </c>
      <c r="C517" s="1086">
        <v>45524</v>
      </c>
      <c r="D517" s="109" t="s">
        <v>16114</v>
      </c>
      <c r="E517" s="602">
        <v>0.5</v>
      </c>
      <c r="F517" s="102" t="s">
        <v>152</v>
      </c>
      <c r="G517" s="102" t="s">
        <v>9221</v>
      </c>
      <c r="H517" s="102" t="s">
        <v>9221</v>
      </c>
      <c r="I517" s="105">
        <f>IF(tblTEC_TDB_Data[[#This Row],[EstDetruite]],E517,0)</f>
        <v>0</v>
      </c>
      <c r="J517" s="106">
        <f>tblTEC_TDB_Data[[#This Row],[H_Saisies]]-tblTEC_TDB_Data[[#This Row],[H_Détruites]]</f>
        <v>0.5</v>
      </c>
      <c r="K517" s="106">
        <f>IF(tblTEC_TDB_Data[[#This Row],[EstFacturable]]="VRAI",(E517-I517),0)</f>
        <v>0.5</v>
      </c>
      <c r="L517" s="105">
        <f t="shared" si="32"/>
        <v>0</v>
      </c>
      <c r="M517" s="105">
        <f t="shared" si="33"/>
        <v>0</v>
      </c>
      <c r="N517" s="107">
        <f>MAX(tblTEC_TDB_Data[[#This Row],[H_Facturables]]-tblTEC_TDB_Data[[#This Row],[H_Facturées]],0)</f>
        <v>0.5</v>
      </c>
      <c r="O517" s="101">
        <f ca="1">ROUND(INT(NOW()-tblTEC_TDB_Data[[#This Row],[Date]]),0)</f>
        <v>16</v>
      </c>
      <c r="P517" s="108">
        <f ca="1">IF(tblTEC_TDB_Data[[#This Row],[Âge]]&lt;=30,N517,0)</f>
        <v>0.5</v>
      </c>
      <c r="Q517" s="108">
        <f ca="1">IF(AND(tblTEC_TDB_Data[[#This Row],[Âge]]&gt;30,tblTEC_TDB_Data[[#This Row],[Âge]]&lt;=60),N517,0)</f>
        <v>0</v>
      </c>
      <c r="R517" s="108">
        <f ca="1">IF(AND(tblTEC_TDB_Data[[#This Row],[Âge]]&gt;60,tblTEC_TDB_Data[[#This Row],[Âge]]&lt;=90),N517,0)</f>
        <v>0</v>
      </c>
      <c r="S517" s="108">
        <f ca="1">IF(tblTEC_TDB_Data[[#This Row],[Âge]]&gt;90,N517,0)</f>
        <v>0</v>
      </c>
    </row>
    <row r="518" spans="1:19" x14ac:dyDescent="0.25">
      <c r="A518" s="104">
        <v>518</v>
      </c>
      <c r="B518" s="104" t="s">
        <v>5</v>
      </c>
      <c r="C518" s="1086">
        <v>45524</v>
      </c>
      <c r="D518" s="109" t="s">
        <v>19409</v>
      </c>
      <c r="E518" s="602">
        <v>1</v>
      </c>
      <c r="F518" s="102" t="s">
        <v>152</v>
      </c>
      <c r="G518" s="102" t="s">
        <v>9221</v>
      </c>
      <c r="H518" s="102" t="s">
        <v>9221</v>
      </c>
      <c r="I518" s="105">
        <f>IF(tblTEC_TDB_Data[[#This Row],[EstDetruite]],E518,0)</f>
        <v>0</v>
      </c>
      <c r="J518" s="106">
        <f>tblTEC_TDB_Data[[#This Row],[H_Saisies]]-tblTEC_TDB_Data[[#This Row],[H_Détruites]]</f>
        <v>1</v>
      </c>
      <c r="K518" s="106">
        <f>IF(tblTEC_TDB_Data[[#This Row],[EstFacturable]]="VRAI",(E518-I518),0)</f>
        <v>1</v>
      </c>
      <c r="L518" s="105">
        <f t="shared" si="32"/>
        <v>0</v>
      </c>
      <c r="M518" s="105">
        <f t="shared" si="33"/>
        <v>0</v>
      </c>
      <c r="N518" s="107">
        <f>MAX(tblTEC_TDB_Data[[#This Row],[H_Facturables]]-tblTEC_TDB_Data[[#This Row],[H_Facturées]],0)</f>
        <v>1</v>
      </c>
      <c r="O518" s="101">
        <f ca="1">ROUND(INT(NOW()-tblTEC_TDB_Data[[#This Row],[Date]]),0)</f>
        <v>16</v>
      </c>
      <c r="P518" s="108">
        <f ca="1">IF(tblTEC_TDB_Data[[#This Row],[Âge]]&lt;=30,N518,0)</f>
        <v>1</v>
      </c>
      <c r="Q518" s="108">
        <f ca="1">IF(AND(tblTEC_TDB_Data[[#This Row],[Âge]]&gt;30,tblTEC_TDB_Data[[#This Row],[Âge]]&lt;=60),N518,0)</f>
        <v>0</v>
      </c>
      <c r="R518" s="108">
        <f ca="1">IF(AND(tblTEC_TDB_Data[[#This Row],[Âge]]&gt;60,tblTEC_TDB_Data[[#This Row],[Âge]]&lt;=90),N518,0)</f>
        <v>0</v>
      </c>
      <c r="S518" s="108">
        <f ca="1">IF(tblTEC_TDB_Data[[#This Row],[Âge]]&gt;90,N518,0)</f>
        <v>0</v>
      </c>
    </row>
    <row r="519" spans="1:19" x14ac:dyDescent="0.25">
      <c r="A519" s="104">
        <v>519</v>
      </c>
      <c r="B519" s="104" t="s">
        <v>5</v>
      </c>
      <c r="C519" s="1086">
        <v>45524</v>
      </c>
      <c r="D519" s="109" t="s">
        <v>19813</v>
      </c>
      <c r="E519" s="602">
        <v>1.5</v>
      </c>
      <c r="F519" s="102" t="s">
        <v>152</v>
      </c>
      <c r="G519" s="102" t="s">
        <v>9221</v>
      </c>
      <c r="H519" s="102" t="s">
        <v>9221</v>
      </c>
      <c r="I519" s="105">
        <f>IF(tblTEC_TDB_Data[[#This Row],[EstDetruite]],E519,0)</f>
        <v>0</v>
      </c>
      <c r="J519" s="106">
        <f>tblTEC_TDB_Data[[#This Row],[H_Saisies]]-tblTEC_TDB_Data[[#This Row],[H_Détruites]]</f>
        <v>1.5</v>
      </c>
      <c r="K519" s="106">
        <f>IF(tblTEC_TDB_Data[[#This Row],[EstFacturable]]="VRAI",(E519-I519),0)</f>
        <v>1.5</v>
      </c>
      <c r="L519" s="105">
        <f t="shared" si="32"/>
        <v>0</v>
      </c>
      <c r="M519" s="105">
        <f t="shared" si="33"/>
        <v>0</v>
      </c>
      <c r="N519" s="107">
        <f>MAX(tblTEC_TDB_Data[[#This Row],[H_Facturables]]-tblTEC_TDB_Data[[#This Row],[H_Facturées]],0)</f>
        <v>1.5</v>
      </c>
      <c r="O519" s="101">
        <f ca="1">ROUND(INT(NOW()-tblTEC_TDB_Data[[#This Row],[Date]]),0)</f>
        <v>16</v>
      </c>
      <c r="P519" s="108">
        <f ca="1">IF(tblTEC_TDB_Data[[#This Row],[Âge]]&lt;=30,N519,0)</f>
        <v>1.5</v>
      </c>
      <c r="Q519" s="108">
        <f ca="1">IF(AND(tblTEC_TDB_Data[[#This Row],[Âge]]&gt;30,tblTEC_TDB_Data[[#This Row],[Âge]]&lt;=60),N519,0)</f>
        <v>0</v>
      </c>
      <c r="R519" s="108">
        <f ca="1">IF(AND(tblTEC_TDB_Data[[#This Row],[Âge]]&gt;60,tblTEC_TDB_Data[[#This Row],[Âge]]&lt;=90),N519,0)</f>
        <v>0</v>
      </c>
      <c r="S519" s="108">
        <f ca="1">IF(tblTEC_TDB_Data[[#This Row],[Âge]]&gt;90,N519,0)</f>
        <v>0</v>
      </c>
    </row>
    <row r="520" spans="1:19" x14ac:dyDescent="0.25">
      <c r="A520" s="104">
        <v>520</v>
      </c>
      <c r="B520" s="104" t="s">
        <v>5</v>
      </c>
      <c r="C520" s="1086">
        <v>45524</v>
      </c>
      <c r="D520" s="109" t="s">
        <v>14129</v>
      </c>
      <c r="E520" s="602">
        <v>0.4</v>
      </c>
      <c r="F520" s="102" t="s">
        <v>152</v>
      </c>
      <c r="G520" s="102" t="s">
        <v>152</v>
      </c>
      <c r="H520" s="102" t="s">
        <v>9221</v>
      </c>
      <c r="I520" s="105">
        <f>IF(tblTEC_TDB_Data[[#This Row],[EstDetruite]],E520,0)</f>
        <v>0</v>
      </c>
      <c r="J520" s="106">
        <f>tblTEC_TDB_Data[[#This Row],[H_Saisies]]-tblTEC_TDB_Data[[#This Row],[H_Détruites]]</f>
        <v>0.4</v>
      </c>
      <c r="K520" s="106">
        <f>IF(tblTEC_TDB_Data[[#This Row],[EstFacturable]]="VRAI",(E520-I520),0)</f>
        <v>0.4</v>
      </c>
      <c r="L520" s="105">
        <f t="shared" si="32"/>
        <v>0</v>
      </c>
      <c r="M520" s="105">
        <f t="shared" si="33"/>
        <v>0.4</v>
      </c>
      <c r="N520" s="107">
        <f>MAX(tblTEC_TDB_Data[[#This Row],[H_Facturables]]-tblTEC_TDB_Data[[#This Row],[H_Facturées]],0)</f>
        <v>0</v>
      </c>
      <c r="O520" s="101">
        <f ca="1">ROUND(INT(NOW()-tblTEC_TDB_Data[[#This Row],[Date]]),0)</f>
        <v>16</v>
      </c>
      <c r="P520" s="108">
        <f ca="1">IF(tblTEC_TDB_Data[[#This Row],[Âge]]&lt;=30,N520,0)</f>
        <v>0</v>
      </c>
      <c r="Q520" s="108">
        <f ca="1">IF(AND(tblTEC_TDB_Data[[#This Row],[Âge]]&gt;30,tblTEC_TDB_Data[[#This Row],[Âge]]&lt;=60),N520,0)</f>
        <v>0</v>
      </c>
      <c r="R520" s="108">
        <f ca="1">IF(AND(tblTEC_TDB_Data[[#This Row],[Âge]]&gt;60,tblTEC_TDB_Data[[#This Row],[Âge]]&lt;=90),N520,0)</f>
        <v>0</v>
      </c>
      <c r="S520" s="108">
        <f ca="1">IF(tblTEC_TDB_Data[[#This Row],[Âge]]&gt;90,N520,0)</f>
        <v>0</v>
      </c>
    </row>
    <row r="521" spans="1:19" x14ac:dyDescent="0.25">
      <c r="A521" s="104">
        <v>521</v>
      </c>
      <c r="B521" s="104" t="s">
        <v>5</v>
      </c>
      <c r="C521" s="1086">
        <v>45525</v>
      </c>
      <c r="D521" s="109" t="s">
        <v>14147</v>
      </c>
      <c r="E521" s="602">
        <v>0.75</v>
      </c>
      <c r="F521" s="102" t="s">
        <v>152</v>
      </c>
      <c r="G521" s="102" t="s">
        <v>9221</v>
      </c>
      <c r="H521" s="102" t="s">
        <v>9221</v>
      </c>
      <c r="I521" s="105">
        <f>IF(tblTEC_TDB_Data[[#This Row],[EstDetruite]],E521,0)</f>
        <v>0</v>
      </c>
      <c r="J521" s="106">
        <f>tblTEC_TDB_Data[[#This Row],[H_Saisies]]-tblTEC_TDB_Data[[#This Row],[H_Détruites]]</f>
        <v>0.75</v>
      </c>
      <c r="K521" s="106">
        <f>IF(tblTEC_TDB_Data[[#This Row],[EstFacturable]]="VRAI",(E521-I521),0)</f>
        <v>0.75</v>
      </c>
      <c r="L521" s="105">
        <f t="shared" ref="L521:L545" si="34">(E521-I521)-K521</f>
        <v>0</v>
      </c>
      <c r="M521" s="105">
        <f t="shared" ref="M521:M545" si="35">IF(G521="VRAI",J521,0)</f>
        <v>0</v>
      </c>
      <c r="N521" s="107">
        <f>MAX(tblTEC_TDB_Data[[#This Row],[H_Facturables]]-tblTEC_TDB_Data[[#This Row],[H_Facturées]],0)</f>
        <v>0.75</v>
      </c>
      <c r="O521" s="101">
        <f ca="1">ROUND(INT(NOW()-tblTEC_TDB_Data[[#This Row],[Date]]),0)</f>
        <v>15</v>
      </c>
      <c r="P521" s="108">
        <f ca="1">IF(tblTEC_TDB_Data[[#This Row],[Âge]]&lt;=30,N521,0)</f>
        <v>0.75</v>
      </c>
      <c r="Q521" s="108">
        <f ca="1">IF(AND(tblTEC_TDB_Data[[#This Row],[Âge]]&gt;30,tblTEC_TDB_Data[[#This Row],[Âge]]&lt;=60),N521,0)</f>
        <v>0</v>
      </c>
      <c r="R521" s="108">
        <f ca="1">IF(AND(tblTEC_TDB_Data[[#This Row],[Âge]]&gt;60,tblTEC_TDB_Data[[#This Row],[Âge]]&lt;=90),N521,0)</f>
        <v>0</v>
      </c>
      <c r="S521" s="108">
        <f ca="1">IF(tblTEC_TDB_Data[[#This Row],[Âge]]&gt;90,N521,0)</f>
        <v>0</v>
      </c>
    </row>
    <row r="522" spans="1:19" x14ac:dyDescent="0.25">
      <c r="A522" s="104">
        <v>522</v>
      </c>
      <c r="B522" s="104" t="s">
        <v>5</v>
      </c>
      <c r="C522" s="1086">
        <v>45525</v>
      </c>
      <c r="D522" s="109" t="s">
        <v>19409</v>
      </c>
      <c r="E522" s="602">
        <v>0.75</v>
      </c>
      <c r="F522" s="102" t="s">
        <v>152</v>
      </c>
      <c r="G522" s="102" t="s">
        <v>9221</v>
      </c>
      <c r="H522" s="102" t="s">
        <v>9221</v>
      </c>
      <c r="I522" s="105">
        <f>IF(tblTEC_TDB_Data[[#This Row],[EstDetruite]],E522,0)</f>
        <v>0</v>
      </c>
      <c r="J522" s="106">
        <f>tblTEC_TDB_Data[[#This Row],[H_Saisies]]-tblTEC_TDB_Data[[#This Row],[H_Détruites]]</f>
        <v>0.75</v>
      </c>
      <c r="K522" s="106">
        <f>IF(tblTEC_TDB_Data[[#This Row],[EstFacturable]]="VRAI",(E522-I522),0)</f>
        <v>0.75</v>
      </c>
      <c r="L522" s="105">
        <f t="shared" si="34"/>
        <v>0</v>
      </c>
      <c r="M522" s="105">
        <f t="shared" si="35"/>
        <v>0</v>
      </c>
      <c r="N522" s="107">
        <f>MAX(tblTEC_TDB_Data[[#This Row],[H_Facturables]]-tblTEC_TDB_Data[[#This Row],[H_Facturées]],0)</f>
        <v>0.75</v>
      </c>
      <c r="O522" s="101">
        <f ca="1">ROUND(INT(NOW()-tblTEC_TDB_Data[[#This Row],[Date]]),0)</f>
        <v>15</v>
      </c>
      <c r="P522" s="108">
        <f ca="1">IF(tblTEC_TDB_Data[[#This Row],[Âge]]&lt;=30,N522,0)</f>
        <v>0.75</v>
      </c>
      <c r="Q522" s="108">
        <f ca="1">IF(AND(tblTEC_TDB_Data[[#This Row],[Âge]]&gt;30,tblTEC_TDB_Data[[#This Row],[Âge]]&lt;=60),N522,0)</f>
        <v>0</v>
      </c>
      <c r="R522" s="108">
        <f ca="1">IF(AND(tblTEC_TDB_Data[[#This Row],[Âge]]&gt;60,tblTEC_TDB_Data[[#This Row],[Âge]]&lt;=90),N522,0)</f>
        <v>0</v>
      </c>
      <c r="S522" s="108">
        <f ca="1">IF(tblTEC_TDB_Data[[#This Row],[Âge]]&gt;90,N522,0)</f>
        <v>0</v>
      </c>
    </row>
    <row r="523" spans="1:19" x14ac:dyDescent="0.25">
      <c r="A523" s="104">
        <v>523</v>
      </c>
      <c r="B523" s="104" t="s">
        <v>5</v>
      </c>
      <c r="C523" s="1086">
        <v>45525</v>
      </c>
      <c r="D523" s="109" t="s">
        <v>19813</v>
      </c>
      <c r="E523" s="602">
        <v>0.75</v>
      </c>
      <c r="F523" s="102" t="s">
        <v>152</v>
      </c>
      <c r="G523" s="102" t="s">
        <v>9221</v>
      </c>
      <c r="H523" s="102" t="s">
        <v>9221</v>
      </c>
      <c r="I523" s="105">
        <f>IF(tblTEC_TDB_Data[[#This Row],[EstDetruite]],E523,0)</f>
        <v>0</v>
      </c>
      <c r="J523" s="106">
        <f>tblTEC_TDB_Data[[#This Row],[H_Saisies]]-tblTEC_TDB_Data[[#This Row],[H_Détruites]]</f>
        <v>0.75</v>
      </c>
      <c r="K523" s="106">
        <f>IF(tblTEC_TDB_Data[[#This Row],[EstFacturable]]="VRAI",(E523-I523),0)</f>
        <v>0.75</v>
      </c>
      <c r="L523" s="105">
        <f t="shared" si="34"/>
        <v>0</v>
      </c>
      <c r="M523" s="105">
        <f t="shared" si="35"/>
        <v>0</v>
      </c>
      <c r="N523" s="107">
        <f>MAX(tblTEC_TDB_Data[[#This Row],[H_Facturables]]-tblTEC_TDB_Data[[#This Row],[H_Facturées]],0)</f>
        <v>0.75</v>
      </c>
      <c r="O523" s="101">
        <f ca="1">ROUND(INT(NOW()-tblTEC_TDB_Data[[#This Row],[Date]]),0)</f>
        <v>15</v>
      </c>
      <c r="P523" s="108">
        <f ca="1">IF(tblTEC_TDB_Data[[#This Row],[Âge]]&lt;=30,N523,0)</f>
        <v>0.75</v>
      </c>
      <c r="Q523" s="108">
        <f ca="1">IF(AND(tblTEC_TDB_Data[[#This Row],[Âge]]&gt;30,tblTEC_TDB_Data[[#This Row],[Âge]]&lt;=60),N523,0)</f>
        <v>0</v>
      </c>
      <c r="R523" s="108">
        <f ca="1">IF(AND(tblTEC_TDB_Data[[#This Row],[Âge]]&gt;60,tblTEC_TDB_Data[[#This Row],[Âge]]&lt;=90),N523,0)</f>
        <v>0</v>
      </c>
      <c r="S523" s="108">
        <f ca="1">IF(tblTEC_TDB_Data[[#This Row],[Âge]]&gt;90,N523,0)</f>
        <v>0</v>
      </c>
    </row>
    <row r="524" spans="1:19" x14ac:dyDescent="0.25">
      <c r="A524" s="104">
        <v>524</v>
      </c>
      <c r="B524" s="104" t="s">
        <v>5</v>
      </c>
      <c r="C524" s="1086">
        <v>45525</v>
      </c>
      <c r="D524" s="109" t="s">
        <v>18497</v>
      </c>
      <c r="E524" s="602">
        <v>0.75</v>
      </c>
      <c r="F524" s="102" t="s">
        <v>152</v>
      </c>
      <c r="G524" s="102" t="s">
        <v>152</v>
      </c>
      <c r="H524" s="102" t="s">
        <v>9221</v>
      </c>
      <c r="I524" s="105">
        <f>IF(tblTEC_TDB_Data[[#This Row],[EstDetruite]],E524,0)</f>
        <v>0</v>
      </c>
      <c r="J524" s="106">
        <f>tblTEC_TDB_Data[[#This Row],[H_Saisies]]-tblTEC_TDB_Data[[#This Row],[H_Détruites]]</f>
        <v>0.75</v>
      </c>
      <c r="K524" s="106">
        <f>IF(tblTEC_TDB_Data[[#This Row],[EstFacturable]]="VRAI",(E524-I524),0)</f>
        <v>0.75</v>
      </c>
      <c r="L524" s="105">
        <f t="shared" si="34"/>
        <v>0</v>
      </c>
      <c r="M524" s="105">
        <f t="shared" si="35"/>
        <v>0.75</v>
      </c>
      <c r="N524" s="107">
        <f>MAX(tblTEC_TDB_Data[[#This Row],[H_Facturables]]-tblTEC_TDB_Data[[#This Row],[H_Facturées]],0)</f>
        <v>0</v>
      </c>
      <c r="O524" s="101">
        <f ca="1">ROUND(INT(NOW()-tblTEC_TDB_Data[[#This Row],[Date]]),0)</f>
        <v>15</v>
      </c>
      <c r="P524" s="108">
        <f ca="1">IF(tblTEC_TDB_Data[[#This Row],[Âge]]&lt;=30,N524,0)</f>
        <v>0</v>
      </c>
      <c r="Q524" s="108">
        <f ca="1">IF(AND(tblTEC_TDB_Data[[#This Row],[Âge]]&gt;30,tblTEC_TDB_Data[[#This Row],[Âge]]&lt;=60),N524,0)</f>
        <v>0</v>
      </c>
      <c r="R524" s="108">
        <f ca="1">IF(AND(tblTEC_TDB_Data[[#This Row],[Âge]]&gt;60,tblTEC_TDB_Data[[#This Row],[Âge]]&lt;=90),N524,0)</f>
        <v>0</v>
      </c>
      <c r="S524" s="108">
        <f ca="1">IF(tblTEC_TDB_Data[[#This Row],[Âge]]&gt;90,N524,0)</f>
        <v>0</v>
      </c>
    </row>
    <row r="525" spans="1:19" x14ac:dyDescent="0.25">
      <c r="A525" s="104">
        <v>525</v>
      </c>
      <c r="B525" s="104" t="s">
        <v>5</v>
      </c>
      <c r="C525" s="1086">
        <v>45525</v>
      </c>
      <c r="D525" s="109" t="s">
        <v>18195</v>
      </c>
      <c r="E525" s="602">
        <v>0.75</v>
      </c>
      <c r="F525" s="102" t="s">
        <v>152</v>
      </c>
      <c r="G525" s="102" t="s">
        <v>9221</v>
      </c>
      <c r="H525" s="102" t="s">
        <v>9221</v>
      </c>
      <c r="I525" s="105">
        <f>IF(tblTEC_TDB_Data[[#This Row],[EstDetruite]],E525,0)</f>
        <v>0</v>
      </c>
      <c r="J525" s="106">
        <f>tblTEC_TDB_Data[[#This Row],[H_Saisies]]-tblTEC_TDB_Data[[#This Row],[H_Détruites]]</f>
        <v>0.75</v>
      </c>
      <c r="K525" s="106">
        <f>IF(tblTEC_TDB_Data[[#This Row],[EstFacturable]]="VRAI",(E525-I525),0)</f>
        <v>0.75</v>
      </c>
      <c r="L525" s="105">
        <f t="shared" si="34"/>
        <v>0</v>
      </c>
      <c r="M525" s="105">
        <f t="shared" si="35"/>
        <v>0</v>
      </c>
      <c r="N525" s="107">
        <f>MAX(tblTEC_TDB_Data[[#This Row],[H_Facturables]]-tblTEC_TDB_Data[[#This Row],[H_Facturées]],0)</f>
        <v>0.75</v>
      </c>
      <c r="O525" s="101">
        <f ca="1">ROUND(INT(NOW()-tblTEC_TDB_Data[[#This Row],[Date]]),0)</f>
        <v>15</v>
      </c>
      <c r="P525" s="108">
        <f ca="1">IF(tblTEC_TDB_Data[[#This Row],[Âge]]&lt;=30,N525,0)</f>
        <v>0.75</v>
      </c>
      <c r="Q525" s="108">
        <f ca="1">IF(AND(tblTEC_TDB_Data[[#This Row],[Âge]]&gt;30,tblTEC_TDB_Data[[#This Row],[Âge]]&lt;=60),N525,0)</f>
        <v>0</v>
      </c>
      <c r="R525" s="108">
        <f ca="1">IF(AND(tblTEC_TDB_Data[[#This Row],[Âge]]&gt;60,tblTEC_TDB_Data[[#This Row],[Âge]]&lt;=90),N525,0)</f>
        <v>0</v>
      </c>
      <c r="S525" s="108">
        <f ca="1">IF(tblTEC_TDB_Data[[#This Row],[Âge]]&gt;90,N525,0)</f>
        <v>0</v>
      </c>
    </row>
    <row r="526" spans="1:19" x14ac:dyDescent="0.25">
      <c r="A526" s="104">
        <v>526</v>
      </c>
      <c r="B526" s="104" t="s">
        <v>133</v>
      </c>
      <c r="C526" s="1086">
        <v>45524</v>
      </c>
      <c r="D526" s="109" t="s">
        <v>19373</v>
      </c>
      <c r="E526" s="602">
        <v>1.9</v>
      </c>
      <c r="F526" s="102" t="s">
        <v>9221</v>
      </c>
      <c r="G526" s="102" t="s">
        <v>9221</v>
      </c>
      <c r="H526" s="102" t="s">
        <v>9221</v>
      </c>
      <c r="I526" s="105">
        <f>IF(tblTEC_TDB_Data[[#This Row],[EstDetruite]],E526,0)</f>
        <v>0</v>
      </c>
      <c r="J526" s="106">
        <f>tblTEC_TDB_Data[[#This Row],[H_Saisies]]-tblTEC_TDB_Data[[#This Row],[H_Détruites]]</f>
        <v>1.9</v>
      </c>
      <c r="K526" s="106">
        <f>IF(tblTEC_TDB_Data[[#This Row],[EstFacturable]]="VRAI",(E526-I526),0)</f>
        <v>0</v>
      </c>
      <c r="L526" s="105">
        <f t="shared" si="34"/>
        <v>1.9</v>
      </c>
      <c r="M526" s="105">
        <f t="shared" si="35"/>
        <v>0</v>
      </c>
      <c r="N526" s="107">
        <f>MAX(tblTEC_TDB_Data[[#This Row],[H_Facturables]]-tblTEC_TDB_Data[[#This Row],[H_Facturées]],0)</f>
        <v>0</v>
      </c>
      <c r="O526" s="101">
        <f ca="1">ROUND(INT(NOW()-tblTEC_TDB_Data[[#This Row],[Date]]),0)</f>
        <v>16</v>
      </c>
      <c r="P526" s="108">
        <f ca="1">IF(tblTEC_TDB_Data[[#This Row],[Âge]]&lt;=30,N526,0)</f>
        <v>0</v>
      </c>
      <c r="Q526" s="108">
        <f ca="1">IF(AND(tblTEC_TDB_Data[[#This Row],[Âge]]&gt;30,tblTEC_TDB_Data[[#This Row],[Âge]]&lt;=60),N526,0)</f>
        <v>0</v>
      </c>
      <c r="R526" s="108">
        <f ca="1">IF(AND(tblTEC_TDB_Data[[#This Row],[Âge]]&gt;60,tblTEC_TDB_Data[[#This Row],[Âge]]&lt;=90),N526,0)</f>
        <v>0</v>
      </c>
      <c r="S526" s="108">
        <f ca="1">IF(tblTEC_TDB_Data[[#This Row],[Âge]]&gt;90,N526,0)</f>
        <v>0</v>
      </c>
    </row>
    <row r="527" spans="1:19" x14ac:dyDescent="0.25">
      <c r="A527" s="104">
        <v>527</v>
      </c>
      <c r="B527" s="104" t="s">
        <v>133</v>
      </c>
      <c r="C527" s="1086">
        <v>45524</v>
      </c>
      <c r="D527" s="109" t="s">
        <v>18497</v>
      </c>
      <c r="E527" s="602">
        <v>0.4</v>
      </c>
      <c r="F527" s="102" t="s">
        <v>152</v>
      </c>
      <c r="G527" s="102" t="s">
        <v>152</v>
      </c>
      <c r="H527" s="102" t="s">
        <v>9221</v>
      </c>
      <c r="I527" s="105">
        <f>IF(tblTEC_TDB_Data[[#This Row],[EstDetruite]],E527,0)</f>
        <v>0</v>
      </c>
      <c r="J527" s="106">
        <f>tblTEC_TDB_Data[[#This Row],[H_Saisies]]-tblTEC_TDB_Data[[#This Row],[H_Détruites]]</f>
        <v>0.4</v>
      </c>
      <c r="K527" s="106">
        <f>IF(tblTEC_TDB_Data[[#This Row],[EstFacturable]]="VRAI",(E527-I527),0)</f>
        <v>0.4</v>
      </c>
      <c r="L527" s="105">
        <f t="shared" si="34"/>
        <v>0</v>
      </c>
      <c r="M527" s="105">
        <f t="shared" si="35"/>
        <v>0.4</v>
      </c>
      <c r="N527" s="107">
        <f>MAX(tblTEC_TDB_Data[[#This Row],[H_Facturables]]-tblTEC_TDB_Data[[#This Row],[H_Facturées]],0)</f>
        <v>0</v>
      </c>
      <c r="O527" s="101">
        <f ca="1">ROUND(INT(NOW()-tblTEC_TDB_Data[[#This Row],[Date]]),0)</f>
        <v>16</v>
      </c>
      <c r="P527" s="108">
        <f ca="1">IF(tblTEC_TDB_Data[[#This Row],[Âge]]&lt;=30,N527,0)</f>
        <v>0</v>
      </c>
      <c r="Q527" s="108">
        <f ca="1">IF(AND(tblTEC_TDB_Data[[#This Row],[Âge]]&gt;30,tblTEC_TDB_Data[[#This Row],[Âge]]&lt;=60),N527,0)</f>
        <v>0</v>
      </c>
      <c r="R527" s="108">
        <f ca="1">IF(AND(tblTEC_TDB_Data[[#This Row],[Âge]]&gt;60,tblTEC_TDB_Data[[#This Row],[Âge]]&lt;=90),N527,0)</f>
        <v>0</v>
      </c>
      <c r="S527" s="108">
        <f ca="1">IF(tblTEC_TDB_Data[[#This Row],[Âge]]&gt;90,N527,0)</f>
        <v>0</v>
      </c>
    </row>
    <row r="528" spans="1:19" x14ac:dyDescent="0.25">
      <c r="A528" s="104">
        <v>528</v>
      </c>
      <c r="B528" s="104" t="s">
        <v>133</v>
      </c>
      <c r="C528" s="1086">
        <v>45524</v>
      </c>
      <c r="D528" s="109" t="s">
        <v>14147</v>
      </c>
      <c r="E528" s="602">
        <v>1.4</v>
      </c>
      <c r="F528" s="102" t="s">
        <v>152</v>
      </c>
      <c r="G528" s="102" t="s">
        <v>9221</v>
      </c>
      <c r="H528" s="102" t="s">
        <v>9221</v>
      </c>
      <c r="I528" s="105">
        <f>IF(tblTEC_TDB_Data[[#This Row],[EstDetruite]],E528,0)</f>
        <v>0</v>
      </c>
      <c r="J528" s="106">
        <f>tblTEC_TDB_Data[[#This Row],[H_Saisies]]-tblTEC_TDB_Data[[#This Row],[H_Détruites]]</f>
        <v>1.4</v>
      </c>
      <c r="K528" s="106">
        <f>IF(tblTEC_TDB_Data[[#This Row],[EstFacturable]]="VRAI",(E528-I528),0)</f>
        <v>1.4</v>
      </c>
      <c r="L528" s="105">
        <f t="shared" si="34"/>
        <v>0</v>
      </c>
      <c r="M528" s="105">
        <f t="shared" si="35"/>
        <v>0</v>
      </c>
      <c r="N528" s="107">
        <f>MAX(tblTEC_TDB_Data[[#This Row],[H_Facturables]]-tblTEC_TDB_Data[[#This Row],[H_Facturées]],0)</f>
        <v>1.4</v>
      </c>
      <c r="O528" s="101">
        <f ca="1">ROUND(INT(NOW()-tblTEC_TDB_Data[[#This Row],[Date]]),0)</f>
        <v>16</v>
      </c>
      <c r="P528" s="108">
        <f ca="1">IF(tblTEC_TDB_Data[[#This Row],[Âge]]&lt;=30,N528,0)</f>
        <v>1.4</v>
      </c>
      <c r="Q528" s="108">
        <f ca="1">IF(AND(tblTEC_TDB_Data[[#This Row],[Âge]]&gt;30,tblTEC_TDB_Data[[#This Row],[Âge]]&lt;=60),N528,0)</f>
        <v>0</v>
      </c>
      <c r="R528" s="108">
        <f ca="1">IF(AND(tblTEC_TDB_Data[[#This Row],[Âge]]&gt;60,tblTEC_TDB_Data[[#This Row],[Âge]]&lt;=90),N528,0)</f>
        <v>0</v>
      </c>
      <c r="S528" s="108">
        <f ca="1">IF(tblTEC_TDB_Data[[#This Row],[Âge]]&gt;90,N528,0)</f>
        <v>0</v>
      </c>
    </row>
    <row r="529" spans="1:19" x14ac:dyDescent="0.25">
      <c r="A529" s="104">
        <v>529</v>
      </c>
      <c r="B529" s="104" t="s">
        <v>133</v>
      </c>
      <c r="C529" s="1086">
        <v>45524</v>
      </c>
      <c r="D529" s="109" t="s">
        <v>13884</v>
      </c>
      <c r="E529" s="602">
        <v>0.5</v>
      </c>
      <c r="F529" s="102" t="s">
        <v>152</v>
      </c>
      <c r="G529" s="102" t="s">
        <v>9221</v>
      </c>
      <c r="H529" s="102" t="s">
        <v>152</v>
      </c>
      <c r="I529" s="105">
        <f>IF(tblTEC_TDB_Data[[#This Row],[EstDetruite]],E529,0)</f>
        <v>0.5</v>
      </c>
      <c r="J529" s="106">
        <f>tblTEC_TDB_Data[[#This Row],[H_Saisies]]-tblTEC_TDB_Data[[#This Row],[H_Détruites]]</f>
        <v>0</v>
      </c>
      <c r="K529" s="106">
        <f>IF(tblTEC_TDB_Data[[#This Row],[EstFacturable]]="VRAI",(E529-I529),0)</f>
        <v>0</v>
      </c>
      <c r="L529" s="105">
        <f t="shared" si="34"/>
        <v>0</v>
      </c>
      <c r="M529" s="105">
        <f t="shared" si="35"/>
        <v>0</v>
      </c>
      <c r="N529" s="107">
        <f>MAX(tblTEC_TDB_Data[[#This Row],[H_Facturables]]-tblTEC_TDB_Data[[#This Row],[H_Facturées]],0)</f>
        <v>0</v>
      </c>
      <c r="O529" s="101">
        <f ca="1">ROUND(INT(NOW()-tblTEC_TDB_Data[[#This Row],[Date]]),0)</f>
        <v>16</v>
      </c>
      <c r="P529" s="108">
        <f ca="1">IF(tblTEC_TDB_Data[[#This Row],[Âge]]&lt;=30,N529,0)</f>
        <v>0</v>
      </c>
      <c r="Q529" s="108">
        <f ca="1">IF(AND(tblTEC_TDB_Data[[#This Row],[Âge]]&gt;30,tblTEC_TDB_Data[[#This Row],[Âge]]&lt;=60),N529,0)</f>
        <v>0</v>
      </c>
      <c r="R529" s="108">
        <f ca="1">IF(AND(tblTEC_TDB_Data[[#This Row],[Âge]]&gt;60,tblTEC_TDB_Data[[#This Row],[Âge]]&lt;=90),N529,0)</f>
        <v>0</v>
      </c>
      <c r="S529" s="108">
        <f ca="1">IF(tblTEC_TDB_Data[[#This Row],[Âge]]&gt;90,N529,0)</f>
        <v>0</v>
      </c>
    </row>
    <row r="530" spans="1:19" x14ac:dyDescent="0.25">
      <c r="A530" s="104">
        <v>530</v>
      </c>
      <c r="B530" s="104" t="s">
        <v>133</v>
      </c>
      <c r="C530" s="1086">
        <v>45524</v>
      </c>
      <c r="D530" s="109" t="s">
        <v>16665</v>
      </c>
      <c r="E530" s="602">
        <v>2.2000000000000002</v>
      </c>
      <c r="F530" s="102" t="s">
        <v>152</v>
      </c>
      <c r="G530" s="102" t="s">
        <v>9221</v>
      </c>
      <c r="H530" s="102" t="s">
        <v>9221</v>
      </c>
      <c r="I530" s="105">
        <f>IF(tblTEC_TDB_Data[[#This Row],[EstDetruite]],E530,0)</f>
        <v>0</v>
      </c>
      <c r="J530" s="106">
        <f>tblTEC_TDB_Data[[#This Row],[H_Saisies]]-tblTEC_TDB_Data[[#This Row],[H_Détruites]]</f>
        <v>2.2000000000000002</v>
      </c>
      <c r="K530" s="106">
        <f>IF(tblTEC_TDB_Data[[#This Row],[EstFacturable]]="VRAI",(E530-I530),0)</f>
        <v>2.2000000000000002</v>
      </c>
      <c r="L530" s="105">
        <f t="shared" si="34"/>
        <v>0</v>
      </c>
      <c r="M530" s="105">
        <f t="shared" si="35"/>
        <v>0</v>
      </c>
      <c r="N530" s="107">
        <f>MAX(tblTEC_TDB_Data[[#This Row],[H_Facturables]]-tblTEC_TDB_Data[[#This Row],[H_Facturées]],0)</f>
        <v>2.2000000000000002</v>
      </c>
      <c r="O530" s="101">
        <f ca="1">ROUND(INT(NOW()-tblTEC_TDB_Data[[#This Row],[Date]]),0)</f>
        <v>16</v>
      </c>
      <c r="P530" s="108">
        <f ca="1">IF(tblTEC_TDB_Data[[#This Row],[Âge]]&lt;=30,N530,0)</f>
        <v>2.2000000000000002</v>
      </c>
      <c r="Q530" s="108">
        <f ca="1">IF(AND(tblTEC_TDB_Data[[#This Row],[Âge]]&gt;30,tblTEC_TDB_Data[[#This Row],[Âge]]&lt;=60),N530,0)</f>
        <v>0</v>
      </c>
      <c r="R530" s="108">
        <f ca="1">IF(AND(tblTEC_TDB_Data[[#This Row],[Âge]]&gt;60,tblTEC_TDB_Data[[#This Row],[Âge]]&lt;=90),N530,0)</f>
        <v>0</v>
      </c>
      <c r="S530" s="108">
        <f ca="1">IF(tblTEC_TDB_Data[[#This Row],[Âge]]&gt;90,N530,0)</f>
        <v>0</v>
      </c>
    </row>
    <row r="531" spans="1:19" x14ac:dyDescent="0.25">
      <c r="A531" s="104">
        <v>531</v>
      </c>
      <c r="B531" s="104" t="s">
        <v>133</v>
      </c>
      <c r="C531" s="1086">
        <v>45524</v>
      </c>
      <c r="D531" s="109" t="s">
        <v>19813</v>
      </c>
      <c r="E531" s="602">
        <v>0.4</v>
      </c>
      <c r="F531" s="102" t="s">
        <v>152</v>
      </c>
      <c r="G531" s="102" t="s">
        <v>9221</v>
      </c>
      <c r="H531" s="102" t="s">
        <v>9221</v>
      </c>
      <c r="I531" s="105">
        <f>IF(tblTEC_TDB_Data[[#This Row],[EstDetruite]],E531,0)</f>
        <v>0</v>
      </c>
      <c r="J531" s="106">
        <f>tblTEC_TDB_Data[[#This Row],[H_Saisies]]-tblTEC_TDB_Data[[#This Row],[H_Détruites]]</f>
        <v>0.4</v>
      </c>
      <c r="K531" s="106">
        <f>IF(tblTEC_TDB_Data[[#This Row],[EstFacturable]]="VRAI",(E531-I531),0)</f>
        <v>0.4</v>
      </c>
      <c r="L531" s="105">
        <f t="shared" si="34"/>
        <v>0</v>
      </c>
      <c r="M531" s="105">
        <f t="shared" si="35"/>
        <v>0</v>
      </c>
      <c r="N531" s="107">
        <f>MAX(tblTEC_TDB_Data[[#This Row],[H_Facturables]]-tblTEC_TDB_Data[[#This Row],[H_Facturées]],0)</f>
        <v>0.4</v>
      </c>
      <c r="O531" s="101">
        <f ca="1">ROUND(INT(NOW()-tblTEC_TDB_Data[[#This Row],[Date]]),0)</f>
        <v>16</v>
      </c>
      <c r="P531" s="108">
        <f ca="1">IF(tblTEC_TDB_Data[[#This Row],[Âge]]&lt;=30,N531,0)</f>
        <v>0.4</v>
      </c>
      <c r="Q531" s="108">
        <f ca="1">IF(AND(tblTEC_TDB_Data[[#This Row],[Âge]]&gt;30,tblTEC_TDB_Data[[#This Row],[Âge]]&lt;=60),N531,0)</f>
        <v>0</v>
      </c>
      <c r="R531" s="108">
        <f ca="1">IF(AND(tblTEC_TDB_Data[[#This Row],[Âge]]&gt;60,tblTEC_TDB_Data[[#This Row],[Âge]]&lt;=90),N531,0)</f>
        <v>0</v>
      </c>
      <c r="S531" s="108">
        <f ca="1">IF(tblTEC_TDB_Data[[#This Row],[Âge]]&gt;90,N531,0)</f>
        <v>0</v>
      </c>
    </row>
    <row r="532" spans="1:19" x14ac:dyDescent="0.25">
      <c r="A532" s="104">
        <v>532</v>
      </c>
      <c r="B532" s="104" t="s">
        <v>133</v>
      </c>
      <c r="C532" s="1086">
        <v>45524</v>
      </c>
      <c r="D532" s="109" t="s">
        <v>13848</v>
      </c>
      <c r="E532" s="602">
        <v>2.1</v>
      </c>
      <c r="F532" s="102" t="s">
        <v>152</v>
      </c>
      <c r="G532" s="102" t="s">
        <v>9221</v>
      </c>
      <c r="H532" s="102" t="s">
        <v>9221</v>
      </c>
      <c r="I532" s="105">
        <f>IF(tblTEC_TDB_Data[[#This Row],[EstDetruite]],E532,0)</f>
        <v>0</v>
      </c>
      <c r="J532" s="106">
        <f>tblTEC_TDB_Data[[#This Row],[H_Saisies]]-tblTEC_TDB_Data[[#This Row],[H_Détruites]]</f>
        <v>2.1</v>
      </c>
      <c r="K532" s="106">
        <f>IF(tblTEC_TDB_Data[[#This Row],[EstFacturable]]="VRAI",(E532-I532),0)</f>
        <v>2.1</v>
      </c>
      <c r="L532" s="105">
        <f t="shared" si="34"/>
        <v>0</v>
      </c>
      <c r="M532" s="105">
        <f t="shared" si="35"/>
        <v>0</v>
      </c>
      <c r="N532" s="107">
        <f>MAX(tblTEC_TDB_Data[[#This Row],[H_Facturables]]-tblTEC_TDB_Data[[#This Row],[H_Facturées]],0)</f>
        <v>2.1</v>
      </c>
      <c r="O532" s="101">
        <f ca="1">ROUND(INT(NOW()-tblTEC_TDB_Data[[#This Row],[Date]]),0)</f>
        <v>16</v>
      </c>
      <c r="P532" s="108">
        <f ca="1">IF(tblTEC_TDB_Data[[#This Row],[Âge]]&lt;=30,N532,0)</f>
        <v>2.1</v>
      </c>
      <c r="Q532" s="108">
        <f ca="1">IF(AND(tblTEC_TDB_Data[[#This Row],[Âge]]&gt;30,tblTEC_TDB_Data[[#This Row],[Âge]]&lt;=60),N532,0)</f>
        <v>0</v>
      </c>
      <c r="R532" s="108">
        <f ca="1">IF(AND(tblTEC_TDB_Data[[#This Row],[Âge]]&gt;60,tblTEC_TDB_Data[[#This Row],[Âge]]&lt;=90),N532,0)</f>
        <v>0</v>
      </c>
      <c r="S532" s="108">
        <f ca="1">IF(tblTEC_TDB_Data[[#This Row],[Âge]]&gt;90,N532,0)</f>
        <v>0</v>
      </c>
    </row>
    <row r="533" spans="1:19" x14ac:dyDescent="0.25">
      <c r="A533" s="104">
        <v>533</v>
      </c>
      <c r="B533" s="104" t="s">
        <v>133</v>
      </c>
      <c r="C533" s="1086">
        <v>45525</v>
      </c>
      <c r="D533" s="109" t="s">
        <v>19373</v>
      </c>
      <c r="E533" s="602">
        <v>2.2000000000000002</v>
      </c>
      <c r="F533" s="102" t="s">
        <v>152</v>
      </c>
      <c r="G533" s="102" t="s">
        <v>9221</v>
      </c>
      <c r="H533" s="102" t="s">
        <v>9221</v>
      </c>
      <c r="I533" s="105">
        <f>IF(tblTEC_TDB_Data[[#This Row],[EstDetruite]],E533,0)</f>
        <v>0</v>
      </c>
      <c r="J533" s="106">
        <f>tblTEC_TDB_Data[[#This Row],[H_Saisies]]-tblTEC_TDB_Data[[#This Row],[H_Détruites]]</f>
        <v>2.2000000000000002</v>
      </c>
      <c r="K533" s="106">
        <f>IF(tblTEC_TDB_Data[[#This Row],[EstFacturable]]="VRAI",(E533-I533),0)</f>
        <v>2.2000000000000002</v>
      </c>
      <c r="L533" s="105">
        <f t="shared" si="34"/>
        <v>0</v>
      </c>
      <c r="M533" s="105">
        <f t="shared" si="35"/>
        <v>0</v>
      </c>
      <c r="N533" s="107">
        <f>MAX(tblTEC_TDB_Data[[#This Row],[H_Facturables]]-tblTEC_TDB_Data[[#This Row],[H_Facturées]],0)</f>
        <v>2.2000000000000002</v>
      </c>
      <c r="O533" s="101">
        <f ca="1">ROUND(INT(NOW()-tblTEC_TDB_Data[[#This Row],[Date]]),0)</f>
        <v>15</v>
      </c>
      <c r="P533" s="108">
        <f ca="1">IF(tblTEC_TDB_Data[[#This Row],[Âge]]&lt;=30,N533,0)</f>
        <v>2.2000000000000002</v>
      </c>
      <c r="Q533" s="108">
        <f ca="1">IF(AND(tblTEC_TDB_Data[[#This Row],[Âge]]&gt;30,tblTEC_TDB_Data[[#This Row],[Âge]]&lt;=60),N533,0)</f>
        <v>0</v>
      </c>
      <c r="R533" s="108">
        <f ca="1">IF(AND(tblTEC_TDB_Data[[#This Row],[Âge]]&gt;60,tblTEC_TDB_Data[[#This Row],[Âge]]&lt;=90),N533,0)</f>
        <v>0</v>
      </c>
      <c r="S533" s="108">
        <f ca="1">IF(tblTEC_TDB_Data[[#This Row],[Âge]]&gt;90,N533,0)</f>
        <v>0</v>
      </c>
    </row>
    <row r="534" spans="1:19" x14ac:dyDescent="0.25">
      <c r="A534" s="104">
        <v>534</v>
      </c>
      <c r="B534" s="104" t="s">
        <v>133</v>
      </c>
      <c r="C534" s="1086">
        <v>45525</v>
      </c>
      <c r="D534" s="109" t="s">
        <v>13848</v>
      </c>
      <c r="E534" s="602">
        <v>3.1</v>
      </c>
      <c r="F534" s="102" t="s">
        <v>152</v>
      </c>
      <c r="G534" s="102" t="s">
        <v>9221</v>
      </c>
      <c r="H534" s="102" t="s">
        <v>9221</v>
      </c>
      <c r="I534" s="105">
        <f>IF(tblTEC_TDB_Data[[#This Row],[EstDetruite]],E534,0)</f>
        <v>0</v>
      </c>
      <c r="J534" s="106">
        <f>tblTEC_TDB_Data[[#This Row],[H_Saisies]]-tblTEC_TDB_Data[[#This Row],[H_Détruites]]</f>
        <v>3.1</v>
      </c>
      <c r="K534" s="106">
        <f>IF(tblTEC_TDB_Data[[#This Row],[EstFacturable]]="VRAI",(E534-I534),0)</f>
        <v>3.1</v>
      </c>
      <c r="L534" s="105">
        <f t="shared" si="34"/>
        <v>0</v>
      </c>
      <c r="M534" s="105">
        <f t="shared" si="35"/>
        <v>0</v>
      </c>
      <c r="N534" s="107">
        <f>MAX(tblTEC_TDB_Data[[#This Row],[H_Facturables]]-tblTEC_TDB_Data[[#This Row],[H_Facturées]],0)</f>
        <v>3.1</v>
      </c>
      <c r="O534" s="101">
        <f ca="1">ROUND(INT(NOW()-tblTEC_TDB_Data[[#This Row],[Date]]),0)</f>
        <v>15</v>
      </c>
      <c r="P534" s="108">
        <f ca="1">IF(tblTEC_TDB_Data[[#This Row],[Âge]]&lt;=30,N534,0)</f>
        <v>3.1</v>
      </c>
      <c r="Q534" s="108">
        <f ca="1">IF(AND(tblTEC_TDB_Data[[#This Row],[Âge]]&gt;30,tblTEC_TDB_Data[[#This Row],[Âge]]&lt;=60),N534,0)</f>
        <v>0</v>
      </c>
      <c r="R534" s="108">
        <f ca="1">IF(AND(tblTEC_TDB_Data[[#This Row],[Âge]]&gt;60,tblTEC_TDB_Data[[#This Row],[Âge]]&lt;=90),N534,0)</f>
        <v>0</v>
      </c>
      <c r="S534" s="108">
        <f ca="1">IF(tblTEC_TDB_Data[[#This Row],[Âge]]&gt;90,N534,0)</f>
        <v>0</v>
      </c>
    </row>
    <row r="535" spans="1:19" x14ac:dyDescent="0.25">
      <c r="A535" s="104">
        <v>535</v>
      </c>
      <c r="B535" s="104" t="s">
        <v>133</v>
      </c>
      <c r="C535" s="1086">
        <v>45525</v>
      </c>
      <c r="D535" s="109" t="s">
        <v>18488</v>
      </c>
      <c r="E535" s="602">
        <v>0.5</v>
      </c>
      <c r="F535" s="102" t="s">
        <v>152</v>
      </c>
      <c r="G535" s="102" t="s">
        <v>9221</v>
      </c>
      <c r="H535" s="102" t="s">
        <v>9221</v>
      </c>
      <c r="I535" s="105">
        <f>IF(tblTEC_TDB_Data[[#This Row],[EstDetruite]],E535,0)</f>
        <v>0</v>
      </c>
      <c r="J535" s="106">
        <f>tblTEC_TDB_Data[[#This Row],[H_Saisies]]-tblTEC_TDB_Data[[#This Row],[H_Détruites]]</f>
        <v>0.5</v>
      </c>
      <c r="K535" s="106">
        <f>IF(tblTEC_TDB_Data[[#This Row],[EstFacturable]]="VRAI",(E535-I535),0)</f>
        <v>0.5</v>
      </c>
      <c r="L535" s="105">
        <f t="shared" si="34"/>
        <v>0</v>
      </c>
      <c r="M535" s="105">
        <f t="shared" si="35"/>
        <v>0</v>
      </c>
      <c r="N535" s="107">
        <f>MAX(tblTEC_TDB_Data[[#This Row],[H_Facturables]]-tblTEC_TDB_Data[[#This Row],[H_Facturées]],0)</f>
        <v>0.5</v>
      </c>
      <c r="O535" s="101">
        <f ca="1">ROUND(INT(NOW()-tblTEC_TDB_Data[[#This Row],[Date]]),0)</f>
        <v>15</v>
      </c>
      <c r="P535" s="108">
        <f ca="1">IF(tblTEC_TDB_Data[[#This Row],[Âge]]&lt;=30,N535,0)</f>
        <v>0.5</v>
      </c>
      <c r="Q535" s="108">
        <f ca="1">IF(AND(tblTEC_TDB_Data[[#This Row],[Âge]]&gt;30,tblTEC_TDB_Data[[#This Row],[Âge]]&lt;=60),N535,0)</f>
        <v>0</v>
      </c>
      <c r="R535" s="108">
        <f ca="1">IF(AND(tblTEC_TDB_Data[[#This Row],[Âge]]&gt;60,tblTEC_TDB_Data[[#This Row],[Âge]]&lt;=90),N535,0)</f>
        <v>0</v>
      </c>
      <c r="S535" s="108">
        <f ca="1">IF(tblTEC_TDB_Data[[#This Row],[Âge]]&gt;90,N535,0)</f>
        <v>0</v>
      </c>
    </row>
    <row r="536" spans="1:19" x14ac:dyDescent="0.25">
      <c r="A536" s="104">
        <v>536</v>
      </c>
      <c r="B536" s="104" t="s">
        <v>133</v>
      </c>
      <c r="C536" s="1086">
        <v>45525</v>
      </c>
      <c r="D536" s="109" t="s">
        <v>18497</v>
      </c>
      <c r="E536" s="602">
        <v>0.3</v>
      </c>
      <c r="F536" s="102" t="s">
        <v>152</v>
      </c>
      <c r="G536" s="102" t="s">
        <v>152</v>
      </c>
      <c r="H536" s="102" t="s">
        <v>9221</v>
      </c>
      <c r="I536" s="105">
        <f>IF(tblTEC_TDB_Data[[#This Row],[EstDetruite]],E536,0)</f>
        <v>0</v>
      </c>
      <c r="J536" s="106">
        <f>tblTEC_TDB_Data[[#This Row],[H_Saisies]]-tblTEC_TDB_Data[[#This Row],[H_Détruites]]</f>
        <v>0.3</v>
      </c>
      <c r="K536" s="106">
        <f>IF(tblTEC_TDB_Data[[#This Row],[EstFacturable]]="VRAI",(E536-I536),0)</f>
        <v>0.3</v>
      </c>
      <c r="L536" s="105">
        <f t="shared" si="34"/>
        <v>0</v>
      </c>
      <c r="M536" s="105">
        <f t="shared" si="35"/>
        <v>0.3</v>
      </c>
      <c r="N536" s="107">
        <f>MAX(tblTEC_TDB_Data[[#This Row],[H_Facturables]]-tblTEC_TDB_Data[[#This Row],[H_Facturées]],0)</f>
        <v>0</v>
      </c>
      <c r="O536" s="101">
        <f ca="1">ROUND(INT(NOW()-tblTEC_TDB_Data[[#This Row],[Date]]),0)</f>
        <v>15</v>
      </c>
      <c r="P536" s="108">
        <f ca="1">IF(tblTEC_TDB_Data[[#This Row],[Âge]]&lt;=30,N536,0)</f>
        <v>0</v>
      </c>
      <c r="Q536" s="108">
        <f ca="1">IF(AND(tblTEC_TDB_Data[[#This Row],[Âge]]&gt;30,tblTEC_TDB_Data[[#This Row],[Âge]]&lt;=60),N536,0)</f>
        <v>0</v>
      </c>
      <c r="R536" s="108">
        <f ca="1">IF(AND(tblTEC_TDB_Data[[#This Row],[Âge]]&gt;60,tblTEC_TDB_Data[[#This Row],[Âge]]&lt;=90),N536,0)</f>
        <v>0</v>
      </c>
      <c r="S536" s="108">
        <f ca="1">IF(tblTEC_TDB_Data[[#This Row],[Âge]]&gt;90,N536,0)</f>
        <v>0</v>
      </c>
    </row>
    <row r="537" spans="1:19" x14ac:dyDescent="0.25">
      <c r="A537" s="104">
        <v>537</v>
      </c>
      <c r="B537" s="104" t="s">
        <v>11640</v>
      </c>
      <c r="C537" s="1086">
        <v>45525</v>
      </c>
      <c r="D537" s="109" t="s">
        <v>19373</v>
      </c>
      <c r="E537" s="602">
        <v>4.75</v>
      </c>
      <c r="F537" s="102" t="s">
        <v>9221</v>
      </c>
      <c r="G537" s="102" t="s">
        <v>9221</v>
      </c>
      <c r="H537" s="102" t="s">
        <v>9221</v>
      </c>
      <c r="I537" s="105">
        <f>IF(tblTEC_TDB_Data[[#This Row],[EstDetruite]],E537,0)</f>
        <v>0</v>
      </c>
      <c r="J537" s="106">
        <f>tblTEC_TDB_Data[[#This Row],[H_Saisies]]-tblTEC_TDB_Data[[#This Row],[H_Détruites]]</f>
        <v>4.75</v>
      </c>
      <c r="K537" s="106">
        <f>IF(tblTEC_TDB_Data[[#This Row],[EstFacturable]]="VRAI",(E537-I537),0)</f>
        <v>0</v>
      </c>
      <c r="L537" s="105">
        <f t="shared" si="34"/>
        <v>4.75</v>
      </c>
      <c r="M537" s="105">
        <f t="shared" si="35"/>
        <v>0</v>
      </c>
      <c r="N537" s="107">
        <f>MAX(tblTEC_TDB_Data[[#This Row],[H_Facturables]]-tblTEC_TDB_Data[[#This Row],[H_Facturées]],0)</f>
        <v>0</v>
      </c>
      <c r="O537" s="101">
        <f ca="1">ROUND(INT(NOW()-tblTEC_TDB_Data[[#This Row],[Date]]),0)</f>
        <v>15</v>
      </c>
      <c r="P537" s="108">
        <f ca="1">IF(tblTEC_TDB_Data[[#This Row],[Âge]]&lt;=30,N537,0)</f>
        <v>0</v>
      </c>
      <c r="Q537" s="108">
        <f ca="1">IF(AND(tblTEC_TDB_Data[[#This Row],[Âge]]&gt;30,tblTEC_TDB_Data[[#This Row],[Âge]]&lt;=60),N537,0)</f>
        <v>0</v>
      </c>
      <c r="R537" s="108">
        <f ca="1">IF(AND(tblTEC_TDB_Data[[#This Row],[Âge]]&gt;60,tblTEC_TDB_Data[[#This Row],[Âge]]&lt;=90),N537,0)</f>
        <v>0</v>
      </c>
      <c r="S537" s="108">
        <f ca="1">IF(tblTEC_TDB_Data[[#This Row],[Âge]]&gt;90,N537,0)</f>
        <v>0</v>
      </c>
    </row>
    <row r="538" spans="1:19" x14ac:dyDescent="0.25">
      <c r="A538" s="104">
        <v>538</v>
      </c>
      <c r="B538" s="104" t="s">
        <v>11640</v>
      </c>
      <c r="C538" s="1086">
        <v>45525</v>
      </c>
      <c r="D538" s="109" t="s">
        <v>15821</v>
      </c>
      <c r="E538" s="602">
        <v>1</v>
      </c>
      <c r="F538" s="102" t="s">
        <v>152</v>
      </c>
      <c r="G538" s="102" t="s">
        <v>9221</v>
      </c>
      <c r="H538" s="102" t="s">
        <v>9221</v>
      </c>
      <c r="I538" s="105">
        <f>IF(tblTEC_TDB_Data[[#This Row],[EstDetruite]],E538,0)</f>
        <v>0</v>
      </c>
      <c r="J538" s="106">
        <f>tblTEC_TDB_Data[[#This Row],[H_Saisies]]-tblTEC_TDB_Data[[#This Row],[H_Détruites]]</f>
        <v>1</v>
      </c>
      <c r="K538" s="106">
        <f>IF(tblTEC_TDB_Data[[#This Row],[EstFacturable]]="VRAI",(E538-I538),0)</f>
        <v>1</v>
      </c>
      <c r="L538" s="105">
        <f t="shared" si="34"/>
        <v>0</v>
      </c>
      <c r="M538" s="105">
        <f t="shared" si="35"/>
        <v>0</v>
      </c>
      <c r="N538" s="107">
        <f>MAX(tblTEC_TDB_Data[[#This Row],[H_Facturables]]-tblTEC_TDB_Data[[#This Row],[H_Facturées]],0)</f>
        <v>1</v>
      </c>
      <c r="O538" s="101">
        <f ca="1">ROUND(INT(NOW()-tblTEC_TDB_Data[[#This Row],[Date]]),0)</f>
        <v>15</v>
      </c>
      <c r="P538" s="108">
        <f ca="1">IF(tblTEC_TDB_Data[[#This Row],[Âge]]&lt;=30,N538,0)</f>
        <v>1</v>
      </c>
      <c r="Q538" s="108">
        <f ca="1">IF(AND(tblTEC_TDB_Data[[#This Row],[Âge]]&gt;30,tblTEC_TDB_Data[[#This Row],[Âge]]&lt;=60),N538,0)</f>
        <v>0</v>
      </c>
      <c r="R538" s="108">
        <f ca="1">IF(AND(tblTEC_TDB_Data[[#This Row],[Âge]]&gt;60,tblTEC_TDB_Data[[#This Row],[Âge]]&lt;=90),N538,0)</f>
        <v>0</v>
      </c>
      <c r="S538" s="108">
        <f ca="1">IF(tblTEC_TDB_Data[[#This Row],[Âge]]&gt;90,N538,0)</f>
        <v>0</v>
      </c>
    </row>
    <row r="539" spans="1:19" x14ac:dyDescent="0.25">
      <c r="A539" s="104">
        <v>539</v>
      </c>
      <c r="B539" s="104" t="s">
        <v>133</v>
      </c>
      <c r="C539" s="1086">
        <v>45525</v>
      </c>
      <c r="D539" s="109" t="s">
        <v>19229</v>
      </c>
      <c r="E539" s="602">
        <v>0.2</v>
      </c>
      <c r="F539" s="102" t="s">
        <v>152</v>
      </c>
      <c r="G539" s="102" t="s">
        <v>9221</v>
      </c>
      <c r="H539" s="102" t="s">
        <v>9221</v>
      </c>
      <c r="I539" s="105">
        <f>IF(tblTEC_TDB_Data[[#This Row],[EstDetruite]],E539,0)</f>
        <v>0</v>
      </c>
      <c r="J539" s="106">
        <f>tblTEC_TDB_Data[[#This Row],[H_Saisies]]-tblTEC_TDB_Data[[#This Row],[H_Détruites]]</f>
        <v>0.2</v>
      </c>
      <c r="K539" s="106">
        <f>IF(tblTEC_TDB_Data[[#This Row],[EstFacturable]]="VRAI",(E539-I539),0)</f>
        <v>0.2</v>
      </c>
      <c r="L539" s="105">
        <f t="shared" si="34"/>
        <v>0</v>
      </c>
      <c r="M539" s="105">
        <f t="shared" si="35"/>
        <v>0</v>
      </c>
      <c r="N539" s="107">
        <f>MAX(tblTEC_TDB_Data[[#This Row],[H_Facturables]]-tblTEC_TDB_Data[[#This Row],[H_Facturées]],0)</f>
        <v>0.2</v>
      </c>
      <c r="O539" s="101">
        <f ca="1">ROUND(INT(NOW()-tblTEC_TDB_Data[[#This Row],[Date]]),0)</f>
        <v>15</v>
      </c>
      <c r="P539" s="108">
        <f ca="1">IF(tblTEC_TDB_Data[[#This Row],[Âge]]&lt;=30,N539,0)</f>
        <v>0.2</v>
      </c>
      <c r="Q539" s="108">
        <f ca="1">IF(AND(tblTEC_TDB_Data[[#This Row],[Âge]]&gt;30,tblTEC_TDB_Data[[#This Row],[Âge]]&lt;=60),N539,0)</f>
        <v>0</v>
      </c>
      <c r="R539" s="108">
        <f ca="1">IF(AND(tblTEC_TDB_Data[[#This Row],[Âge]]&gt;60,tblTEC_TDB_Data[[#This Row],[Âge]]&lt;=90),N539,0)</f>
        <v>0</v>
      </c>
      <c r="S539" s="108">
        <f ca="1">IF(tblTEC_TDB_Data[[#This Row],[Âge]]&gt;90,N539,0)</f>
        <v>0</v>
      </c>
    </row>
    <row r="540" spans="1:19" x14ac:dyDescent="0.25">
      <c r="A540" s="104">
        <v>540</v>
      </c>
      <c r="B540" s="104" t="s">
        <v>133</v>
      </c>
      <c r="C540" s="1086">
        <v>45525</v>
      </c>
      <c r="D540" s="109" t="s">
        <v>19813</v>
      </c>
      <c r="E540" s="602">
        <v>0.7</v>
      </c>
      <c r="F540" s="102" t="s">
        <v>152</v>
      </c>
      <c r="G540" s="102" t="s">
        <v>9221</v>
      </c>
      <c r="H540" s="102" t="s">
        <v>9221</v>
      </c>
      <c r="I540" s="105">
        <f>IF(tblTEC_TDB_Data[[#This Row],[EstDetruite]],E540,0)</f>
        <v>0</v>
      </c>
      <c r="J540" s="106">
        <f>tblTEC_TDB_Data[[#This Row],[H_Saisies]]-tblTEC_TDB_Data[[#This Row],[H_Détruites]]</f>
        <v>0.7</v>
      </c>
      <c r="K540" s="106">
        <f>IF(tblTEC_TDB_Data[[#This Row],[EstFacturable]]="VRAI",(E540-I540),0)</f>
        <v>0.7</v>
      </c>
      <c r="L540" s="105">
        <f t="shared" si="34"/>
        <v>0</v>
      </c>
      <c r="M540" s="105">
        <f t="shared" si="35"/>
        <v>0</v>
      </c>
      <c r="N540" s="107">
        <f>MAX(tblTEC_TDB_Data[[#This Row],[H_Facturables]]-tblTEC_TDB_Data[[#This Row],[H_Facturées]],0)</f>
        <v>0.7</v>
      </c>
      <c r="O540" s="101">
        <f ca="1">ROUND(INT(NOW()-tblTEC_TDB_Data[[#This Row],[Date]]),0)</f>
        <v>15</v>
      </c>
      <c r="P540" s="108">
        <f ca="1">IF(tblTEC_TDB_Data[[#This Row],[Âge]]&lt;=30,N540,0)</f>
        <v>0.7</v>
      </c>
      <c r="Q540" s="108">
        <f ca="1">IF(AND(tblTEC_TDB_Data[[#This Row],[Âge]]&gt;30,tblTEC_TDB_Data[[#This Row],[Âge]]&lt;=60),N540,0)</f>
        <v>0</v>
      </c>
      <c r="R540" s="108">
        <f ca="1">IF(AND(tblTEC_TDB_Data[[#This Row],[Âge]]&gt;60,tblTEC_TDB_Data[[#This Row],[Âge]]&lt;=90),N540,0)</f>
        <v>0</v>
      </c>
      <c r="S540" s="108">
        <f ca="1">IF(tblTEC_TDB_Data[[#This Row],[Âge]]&gt;90,N540,0)</f>
        <v>0</v>
      </c>
    </row>
    <row r="541" spans="1:19" x14ac:dyDescent="0.25">
      <c r="A541" s="104">
        <v>541</v>
      </c>
      <c r="B541" s="104" t="s">
        <v>11641</v>
      </c>
      <c r="C541" s="1086">
        <v>45525</v>
      </c>
      <c r="D541" s="109" t="s">
        <v>19373</v>
      </c>
      <c r="E541" s="602">
        <v>4</v>
      </c>
      <c r="F541" s="102" t="s">
        <v>9221</v>
      </c>
      <c r="G541" s="102" t="s">
        <v>9221</v>
      </c>
      <c r="H541" s="102" t="s">
        <v>9221</v>
      </c>
      <c r="I541" s="105">
        <f>IF(tblTEC_TDB_Data[[#This Row],[EstDetruite]],E541,0)</f>
        <v>0</v>
      </c>
      <c r="J541" s="106">
        <f>tblTEC_TDB_Data[[#This Row],[H_Saisies]]-tblTEC_TDB_Data[[#This Row],[H_Détruites]]</f>
        <v>4</v>
      </c>
      <c r="K541" s="106">
        <f>IF(tblTEC_TDB_Data[[#This Row],[EstFacturable]]="VRAI",(E541-I541),0)</f>
        <v>0</v>
      </c>
      <c r="L541" s="105">
        <f t="shared" si="34"/>
        <v>4</v>
      </c>
      <c r="M541" s="105">
        <f t="shared" si="35"/>
        <v>0</v>
      </c>
      <c r="N541" s="107">
        <f>MAX(tblTEC_TDB_Data[[#This Row],[H_Facturables]]-tblTEC_TDB_Data[[#This Row],[H_Facturées]],0)</f>
        <v>0</v>
      </c>
      <c r="O541" s="101">
        <f ca="1">ROUND(INT(NOW()-tblTEC_TDB_Data[[#This Row],[Date]]),0)</f>
        <v>15</v>
      </c>
      <c r="P541" s="108">
        <f ca="1">IF(tblTEC_TDB_Data[[#This Row],[Âge]]&lt;=30,N541,0)</f>
        <v>0</v>
      </c>
      <c r="Q541" s="108">
        <f ca="1">IF(AND(tblTEC_TDB_Data[[#This Row],[Âge]]&gt;30,tblTEC_TDB_Data[[#This Row],[Âge]]&lt;=60),N541,0)</f>
        <v>0</v>
      </c>
      <c r="R541" s="108">
        <f ca="1">IF(AND(tblTEC_TDB_Data[[#This Row],[Âge]]&gt;60,tblTEC_TDB_Data[[#This Row],[Âge]]&lt;=90),N541,0)</f>
        <v>0</v>
      </c>
      <c r="S541" s="108">
        <f ca="1">IF(tblTEC_TDB_Data[[#This Row],[Âge]]&gt;90,N541,0)</f>
        <v>0</v>
      </c>
    </row>
    <row r="542" spans="1:19" x14ac:dyDescent="0.25">
      <c r="A542" s="104">
        <v>542</v>
      </c>
      <c r="B542" s="104" t="s">
        <v>11641</v>
      </c>
      <c r="C542" s="1086">
        <v>45525</v>
      </c>
      <c r="D542" s="109" t="s">
        <v>19813</v>
      </c>
      <c r="E542" s="602">
        <v>3.5</v>
      </c>
      <c r="F542" s="102" t="s">
        <v>152</v>
      </c>
      <c r="G542" s="102" t="s">
        <v>9221</v>
      </c>
      <c r="H542" s="102" t="s">
        <v>9221</v>
      </c>
      <c r="I542" s="105">
        <f>IF(tblTEC_TDB_Data[[#This Row],[EstDetruite]],E542,0)</f>
        <v>0</v>
      </c>
      <c r="J542" s="106">
        <f>tblTEC_TDB_Data[[#This Row],[H_Saisies]]-tblTEC_TDB_Data[[#This Row],[H_Détruites]]</f>
        <v>3.5</v>
      </c>
      <c r="K542" s="106">
        <f>IF(tblTEC_TDB_Data[[#This Row],[EstFacturable]]="VRAI",(E542-I542),0)</f>
        <v>3.5</v>
      </c>
      <c r="L542" s="105">
        <f t="shared" si="34"/>
        <v>0</v>
      </c>
      <c r="M542" s="105">
        <f t="shared" si="35"/>
        <v>0</v>
      </c>
      <c r="N542" s="107">
        <f>MAX(tblTEC_TDB_Data[[#This Row],[H_Facturables]]-tblTEC_TDB_Data[[#This Row],[H_Facturées]],0)</f>
        <v>3.5</v>
      </c>
      <c r="O542" s="101">
        <f ca="1">ROUND(INT(NOW()-tblTEC_TDB_Data[[#This Row],[Date]]),0)</f>
        <v>15</v>
      </c>
      <c r="P542" s="108">
        <f ca="1">IF(tblTEC_TDB_Data[[#This Row],[Âge]]&lt;=30,N542,0)</f>
        <v>3.5</v>
      </c>
      <c r="Q542" s="108">
        <f ca="1">IF(AND(tblTEC_TDB_Data[[#This Row],[Âge]]&gt;30,tblTEC_TDB_Data[[#This Row],[Âge]]&lt;=60),N542,0)</f>
        <v>0</v>
      </c>
      <c r="R542" s="108">
        <f ca="1">IF(AND(tblTEC_TDB_Data[[#This Row],[Âge]]&gt;60,tblTEC_TDB_Data[[#This Row],[Âge]]&lt;=90),N542,0)</f>
        <v>0</v>
      </c>
      <c r="S542" s="108">
        <f ca="1">IF(tblTEC_TDB_Data[[#This Row],[Âge]]&gt;90,N542,0)</f>
        <v>0</v>
      </c>
    </row>
    <row r="543" spans="1:19" x14ac:dyDescent="0.25">
      <c r="A543" s="104">
        <v>543</v>
      </c>
      <c r="B543" s="104" t="s">
        <v>11641</v>
      </c>
      <c r="C543" s="1086">
        <v>45525</v>
      </c>
      <c r="D543" s="109" t="s">
        <v>19373</v>
      </c>
      <c r="E543" s="602">
        <v>1</v>
      </c>
      <c r="F543" s="102" t="s">
        <v>9221</v>
      </c>
      <c r="G543" s="102" t="s">
        <v>9221</v>
      </c>
      <c r="H543" s="102" t="s">
        <v>9221</v>
      </c>
      <c r="I543" s="105">
        <f>IF(tblTEC_TDB_Data[[#This Row],[EstDetruite]],E543,0)</f>
        <v>0</v>
      </c>
      <c r="J543" s="106">
        <f>tblTEC_TDB_Data[[#This Row],[H_Saisies]]-tblTEC_TDB_Data[[#This Row],[H_Détruites]]</f>
        <v>1</v>
      </c>
      <c r="K543" s="106">
        <f>IF(tblTEC_TDB_Data[[#This Row],[EstFacturable]]="VRAI",(E543-I543),0)</f>
        <v>0</v>
      </c>
      <c r="L543" s="105">
        <f t="shared" si="34"/>
        <v>1</v>
      </c>
      <c r="M543" s="105">
        <f t="shared" si="35"/>
        <v>0</v>
      </c>
      <c r="N543" s="107">
        <f>MAX(tblTEC_TDB_Data[[#This Row],[H_Facturables]]-tblTEC_TDB_Data[[#This Row],[H_Facturées]],0)</f>
        <v>0</v>
      </c>
      <c r="O543" s="101">
        <f ca="1">ROUND(INT(NOW()-tblTEC_TDB_Data[[#This Row],[Date]]),0)</f>
        <v>15</v>
      </c>
      <c r="P543" s="108">
        <f ca="1">IF(tblTEC_TDB_Data[[#This Row],[Âge]]&lt;=30,N543,0)</f>
        <v>0</v>
      </c>
      <c r="Q543" s="108">
        <f ca="1">IF(AND(tblTEC_TDB_Data[[#This Row],[Âge]]&gt;30,tblTEC_TDB_Data[[#This Row],[Âge]]&lt;=60),N543,0)</f>
        <v>0</v>
      </c>
      <c r="R543" s="108">
        <f ca="1">IF(AND(tblTEC_TDB_Data[[#This Row],[Âge]]&gt;60,tblTEC_TDB_Data[[#This Row],[Âge]]&lt;=90),N543,0)</f>
        <v>0</v>
      </c>
      <c r="S543" s="108">
        <f ca="1">IF(tblTEC_TDB_Data[[#This Row],[Âge]]&gt;90,N543,0)</f>
        <v>0</v>
      </c>
    </row>
    <row r="544" spans="1:19" x14ac:dyDescent="0.25">
      <c r="A544" s="104">
        <v>544</v>
      </c>
      <c r="B544" s="104" t="s">
        <v>133</v>
      </c>
      <c r="C544" s="1086">
        <v>45525</v>
      </c>
      <c r="D544" s="109" t="s">
        <v>19813</v>
      </c>
      <c r="E544" s="602">
        <v>1.1000000000000001</v>
      </c>
      <c r="F544" s="102" t="s">
        <v>152</v>
      </c>
      <c r="G544" s="102" t="s">
        <v>9221</v>
      </c>
      <c r="H544" s="102" t="s">
        <v>9221</v>
      </c>
      <c r="I544" s="105">
        <f>IF(tblTEC_TDB_Data[[#This Row],[EstDetruite]],E544,0)</f>
        <v>0</v>
      </c>
      <c r="J544" s="106">
        <f>tblTEC_TDB_Data[[#This Row],[H_Saisies]]-tblTEC_TDB_Data[[#This Row],[H_Détruites]]</f>
        <v>1.1000000000000001</v>
      </c>
      <c r="K544" s="106">
        <f>IF(tblTEC_TDB_Data[[#This Row],[EstFacturable]]="VRAI",(E544-I544),0)</f>
        <v>1.1000000000000001</v>
      </c>
      <c r="L544" s="105">
        <f t="shared" si="34"/>
        <v>0</v>
      </c>
      <c r="M544" s="105">
        <f t="shared" si="35"/>
        <v>0</v>
      </c>
      <c r="N544" s="107">
        <f>MAX(tblTEC_TDB_Data[[#This Row],[H_Facturables]]-tblTEC_TDB_Data[[#This Row],[H_Facturées]],0)</f>
        <v>1.1000000000000001</v>
      </c>
      <c r="O544" s="101">
        <f ca="1">ROUND(INT(NOW()-tblTEC_TDB_Data[[#This Row],[Date]]),0)</f>
        <v>15</v>
      </c>
      <c r="P544" s="108">
        <f ca="1">IF(tblTEC_TDB_Data[[#This Row],[Âge]]&lt;=30,N544,0)</f>
        <v>1.1000000000000001</v>
      </c>
      <c r="Q544" s="108">
        <f ca="1">IF(AND(tblTEC_TDB_Data[[#This Row],[Âge]]&gt;30,tblTEC_TDB_Data[[#This Row],[Âge]]&lt;=60),N544,0)</f>
        <v>0</v>
      </c>
      <c r="R544" s="108">
        <f ca="1">IF(AND(tblTEC_TDB_Data[[#This Row],[Âge]]&gt;60,tblTEC_TDB_Data[[#This Row],[Âge]]&lt;=90),N544,0)</f>
        <v>0</v>
      </c>
      <c r="S544" s="108">
        <f ca="1">IF(tblTEC_TDB_Data[[#This Row],[Âge]]&gt;90,N544,0)</f>
        <v>0</v>
      </c>
    </row>
    <row r="545" spans="1:19" x14ac:dyDescent="0.25">
      <c r="A545" s="104">
        <v>545</v>
      </c>
      <c r="B545" s="104" t="s">
        <v>133</v>
      </c>
      <c r="C545" s="1086">
        <v>45525</v>
      </c>
      <c r="D545" s="109" t="s">
        <v>13822</v>
      </c>
      <c r="E545" s="602">
        <v>0.6</v>
      </c>
      <c r="F545" s="102" t="s">
        <v>152</v>
      </c>
      <c r="G545" s="102" t="s">
        <v>9221</v>
      </c>
      <c r="H545" s="102" t="s">
        <v>9221</v>
      </c>
      <c r="I545" s="105">
        <f>IF(tblTEC_TDB_Data[[#This Row],[EstDetruite]],E545,0)</f>
        <v>0</v>
      </c>
      <c r="J545" s="106">
        <f>tblTEC_TDB_Data[[#This Row],[H_Saisies]]-tblTEC_TDB_Data[[#This Row],[H_Détruites]]</f>
        <v>0.6</v>
      </c>
      <c r="K545" s="106">
        <f>IF(tblTEC_TDB_Data[[#This Row],[EstFacturable]]="VRAI",(E545-I545),0)</f>
        <v>0.6</v>
      </c>
      <c r="L545" s="105">
        <f t="shared" si="34"/>
        <v>0</v>
      </c>
      <c r="M545" s="105">
        <f t="shared" si="35"/>
        <v>0</v>
      </c>
      <c r="N545" s="107">
        <f>MAX(tblTEC_TDB_Data[[#This Row],[H_Facturables]]-tblTEC_TDB_Data[[#This Row],[H_Facturées]],0)</f>
        <v>0.6</v>
      </c>
      <c r="O545" s="101">
        <f ca="1">ROUND(INT(NOW()-tblTEC_TDB_Data[[#This Row],[Date]]),0)</f>
        <v>15</v>
      </c>
      <c r="P545" s="108">
        <f ca="1">IF(tblTEC_TDB_Data[[#This Row],[Âge]]&lt;=30,N545,0)</f>
        <v>0.6</v>
      </c>
      <c r="Q545" s="108">
        <f ca="1">IF(AND(tblTEC_TDB_Data[[#This Row],[Âge]]&gt;30,tblTEC_TDB_Data[[#This Row],[Âge]]&lt;=60),N545,0)</f>
        <v>0</v>
      </c>
      <c r="R545" s="108">
        <f ca="1">IF(AND(tblTEC_TDB_Data[[#This Row],[Âge]]&gt;60,tblTEC_TDB_Data[[#This Row],[Âge]]&lt;=90),N545,0)</f>
        <v>0</v>
      </c>
      <c r="S545" s="108">
        <f ca="1">IF(tblTEC_TDB_Data[[#This Row],[Âge]]&gt;90,N545,0)</f>
        <v>0</v>
      </c>
    </row>
    <row r="546" spans="1:19" x14ac:dyDescent="0.25">
      <c r="A546" s="104">
        <v>546</v>
      </c>
      <c r="B546" s="104" t="s">
        <v>133</v>
      </c>
      <c r="C546" s="1086">
        <v>45526</v>
      </c>
      <c r="D546" s="109" t="s">
        <v>19373</v>
      </c>
      <c r="E546" s="602">
        <v>1.2</v>
      </c>
      <c r="F546" s="102" t="s">
        <v>152</v>
      </c>
      <c r="G546" s="102" t="s">
        <v>9221</v>
      </c>
      <c r="H546" s="102" t="s">
        <v>9221</v>
      </c>
      <c r="I546" s="105">
        <f>IF(tblTEC_TDB_Data[[#This Row],[EstDetruite]],E546,0)</f>
        <v>0</v>
      </c>
      <c r="J546" s="106">
        <f>tblTEC_TDB_Data[[#This Row],[H_Saisies]]-tblTEC_TDB_Data[[#This Row],[H_Détruites]]</f>
        <v>1.2</v>
      </c>
      <c r="K546" s="106">
        <f>IF(tblTEC_TDB_Data[[#This Row],[EstFacturable]]="VRAI",(E546-I546),0)</f>
        <v>1.2</v>
      </c>
      <c r="L546" s="105">
        <f t="shared" ref="L546:L566" si="36">(E546-I546)-K546</f>
        <v>0</v>
      </c>
      <c r="M546" s="105">
        <f t="shared" ref="M546:M566" si="37">IF(G546="VRAI",J546,0)</f>
        <v>0</v>
      </c>
      <c r="N546" s="107">
        <f>MAX(tblTEC_TDB_Data[[#This Row],[H_Facturables]]-tblTEC_TDB_Data[[#This Row],[H_Facturées]],0)</f>
        <v>1.2</v>
      </c>
      <c r="O546" s="101">
        <f ca="1">ROUND(INT(NOW()-tblTEC_TDB_Data[[#This Row],[Date]]),0)</f>
        <v>14</v>
      </c>
      <c r="P546" s="108">
        <f ca="1">IF(tblTEC_TDB_Data[[#This Row],[Âge]]&lt;=30,N546,0)</f>
        <v>1.2</v>
      </c>
      <c r="Q546" s="108">
        <f ca="1">IF(AND(tblTEC_TDB_Data[[#This Row],[Âge]]&gt;30,tblTEC_TDB_Data[[#This Row],[Âge]]&lt;=60),N546,0)</f>
        <v>0</v>
      </c>
      <c r="R546" s="108">
        <f ca="1">IF(AND(tblTEC_TDB_Data[[#This Row],[Âge]]&gt;60,tblTEC_TDB_Data[[#This Row],[Âge]]&lt;=90),N546,0)</f>
        <v>0</v>
      </c>
      <c r="S546" s="108">
        <f ca="1">IF(tblTEC_TDB_Data[[#This Row],[Âge]]&gt;90,N546,0)</f>
        <v>0</v>
      </c>
    </row>
    <row r="547" spans="1:19" x14ac:dyDescent="0.25">
      <c r="A547" s="104">
        <v>547</v>
      </c>
      <c r="B547" s="104" t="s">
        <v>133</v>
      </c>
      <c r="C547" s="1086">
        <v>45526</v>
      </c>
      <c r="D547" s="109" t="s">
        <v>14147</v>
      </c>
      <c r="E547" s="602">
        <v>1.1000000000000001</v>
      </c>
      <c r="F547" s="102" t="s">
        <v>152</v>
      </c>
      <c r="G547" s="102" t="s">
        <v>9221</v>
      </c>
      <c r="H547" s="102" t="s">
        <v>9221</v>
      </c>
      <c r="I547" s="105">
        <f>IF(tblTEC_TDB_Data[[#This Row],[EstDetruite]],E547,0)</f>
        <v>0</v>
      </c>
      <c r="J547" s="106">
        <f>tblTEC_TDB_Data[[#This Row],[H_Saisies]]-tblTEC_TDB_Data[[#This Row],[H_Détruites]]</f>
        <v>1.1000000000000001</v>
      </c>
      <c r="K547" s="106">
        <f>IF(tblTEC_TDB_Data[[#This Row],[EstFacturable]]="VRAI",(E547-I547),0)</f>
        <v>1.1000000000000001</v>
      </c>
      <c r="L547" s="105">
        <f t="shared" si="36"/>
        <v>0</v>
      </c>
      <c r="M547" s="105">
        <f t="shared" si="37"/>
        <v>0</v>
      </c>
      <c r="N547" s="107">
        <f>MAX(tblTEC_TDB_Data[[#This Row],[H_Facturables]]-tblTEC_TDB_Data[[#This Row],[H_Facturées]],0)</f>
        <v>1.1000000000000001</v>
      </c>
      <c r="O547" s="101">
        <f ca="1">ROUND(INT(NOW()-tblTEC_TDB_Data[[#This Row],[Date]]),0)</f>
        <v>14</v>
      </c>
      <c r="P547" s="108">
        <f ca="1">IF(tblTEC_TDB_Data[[#This Row],[Âge]]&lt;=30,N547,0)</f>
        <v>1.1000000000000001</v>
      </c>
      <c r="Q547" s="108">
        <f ca="1">IF(AND(tblTEC_TDB_Data[[#This Row],[Âge]]&gt;30,tblTEC_TDB_Data[[#This Row],[Âge]]&lt;=60),N547,0)</f>
        <v>0</v>
      </c>
      <c r="R547" s="108">
        <f ca="1">IF(AND(tblTEC_TDB_Data[[#This Row],[Âge]]&gt;60,tblTEC_TDB_Data[[#This Row],[Âge]]&lt;=90),N547,0)</f>
        <v>0</v>
      </c>
      <c r="S547" s="108">
        <f ca="1">IF(tblTEC_TDB_Data[[#This Row],[Âge]]&gt;90,N547,0)</f>
        <v>0</v>
      </c>
    </row>
    <row r="548" spans="1:19" x14ac:dyDescent="0.25">
      <c r="A548" s="104">
        <v>548</v>
      </c>
      <c r="B548" s="104" t="s">
        <v>133</v>
      </c>
      <c r="C548" s="1086">
        <v>45526</v>
      </c>
      <c r="D548" s="109" t="s">
        <v>13848</v>
      </c>
      <c r="E548" s="602">
        <v>0.5</v>
      </c>
      <c r="F548" s="102" t="s">
        <v>152</v>
      </c>
      <c r="G548" s="102" t="s">
        <v>9221</v>
      </c>
      <c r="H548" s="102" t="s">
        <v>9221</v>
      </c>
      <c r="I548" s="105">
        <f>IF(tblTEC_TDB_Data[[#This Row],[EstDetruite]],E548,0)</f>
        <v>0</v>
      </c>
      <c r="J548" s="106">
        <f>tblTEC_TDB_Data[[#This Row],[H_Saisies]]-tblTEC_TDB_Data[[#This Row],[H_Détruites]]</f>
        <v>0.5</v>
      </c>
      <c r="K548" s="106">
        <f>IF(tblTEC_TDB_Data[[#This Row],[EstFacturable]]="VRAI",(E548-I548),0)</f>
        <v>0.5</v>
      </c>
      <c r="L548" s="105">
        <f t="shared" si="36"/>
        <v>0</v>
      </c>
      <c r="M548" s="105">
        <f t="shared" si="37"/>
        <v>0</v>
      </c>
      <c r="N548" s="107">
        <f>MAX(tblTEC_TDB_Data[[#This Row],[H_Facturables]]-tblTEC_TDB_Data[[#This Row],[H_Facturées]],0)</f>
        <v>0.5</v>
      </c>
      <c r="O548" s="101">
        <f ca="1">ROUND(INT(NOW()-tblTEC_TDB_Data[[#This Row],[Date]]),0)</f>
        <v>14</v>
      </c>
      <c r="P548" s="108">
        <f ca="1">IF(tblTEC_TDB_Data[[#This Row],[Âge]]&lt;=30,N548,0)</f>
        <v>0.5</v>
      </c>
      <c r="Q548" s="108">
        <f ca="1">IF(AND(tblTEC_TDB_Data[[#This Row],[Âge]]&gt;30,tblTEC_TDB_Data[[#This Row],[Âge]]&lt;=60),N548,0)</f>
        <v>0</v>
      </c>
      <c r="R548" s="108">
        <f ca="1">IF(AND(tblTEC_TDB_Data[[#This Row],[Âge]]&gt;60,tblTEC_TDB_Data[[#This Row],[Âge]]&lt;=90),N548,0)</f>
        <v>0</v>
      </c>
      <c r="S548" s="108">
        <f ca="1">IF(tblTEC_TDB_Data[[#This Row],[Âge]]&gt;90,N548,0)</f>
        <v>0</v>
      </c>
    </row>
    <row r="549" spans="1:19" x14ac:dyDescent="0.25">
      <c r="A549" s="104">
        <v>549</v>
      </c>
      <c r="B549" s="104" t="s">
        <v>11641</v>
      </c>
      <c r="C549" s="1086">
        <v>45526</v>
      </c>
      <c r="D549" s="109" t="s">
        <v>13848</v>
      </c>
      <c r="E549" s="602">
        <v>1</v>
      </c>
      <c r="F549" s="102" t="s">
        <v>152</v>
      </c>
      <c r="G549" s="102" t="s">
        <v>9221</v>
      </c>
      <c r="H549" s="102" t="s">
        <v>9221</v>
      </c>
      <c r="I549" s="105">
        <f>IF(tblTEC_TDB_Data[[#This Row],[EstDetruite]],E549,0)</f>
        <v>0</v>
      </c>
      <c r="J549" s="106">
        <f>tblTEC_TDB_Data[[#This Row],[H_Saisies]]-tblTEC_TDB_Data[[#This Row],[H_Détruites]]</f>
        <v>1</v>
      </c>
      <c r="K549" s="106">
        <f>IF(tblTEC_TDB_Data[[#This Row],[EstFacturable]]="VRAI",(E549-I549),0)</f>
        <v>1</v>
      </c>
      <c r="L549" s="105">
        <f t="shared" si="36"/>
        <v>0</v>
      </c>
      <c r="M549" s="105">
        <f t="shared" si="37"/>
        <v>0</v>
      </c>
      <c r="N549" s="107">
        <f>MAX(tblTEC_TDB_Data[[#This Row],[H_Facturables]]-tblTEC_TDB_Data[[#This Row],[H_Facturées]],0)</f>
        <v>1</v>
      </c>
      <c r="O549" s="101">
        <f ca="1">ROUND(INT(NOW()-tblTEC_TDB_Data[[#This Row],[Date]]),0)</f>
        <v>14</v>
      </c>
      <c r="P549" s="108">
        <f ca="1">IF(tblTEC_TDB_Data[[#This Row],[Âge]]&lt;=30,N549,0)</f>
        <v>1</v>
      </c>
      <c r="Q549" s="108">
        <f ca="1">IF(AND(tblTEC_TDB_Data[[#This Row],[Âge]]&gt;30,tblTEC_TDB_Data[[#This Row],[Âge]]&lt;=60),N549,0)</f>
        <v>0</v>
      </c>
      <c r="R549" s="108">
        <f ca="1">IF(AND(tblTEC_TDB_Data[[#This Row],[Âge]]&gt;60,tblTEC_TDB_Data[[#This Row],[Âge]]&lt;=90),N549,0)</f>
        <v>0</v>
      </c>
      <c r="S549" s="108">
        <f ca="1">IF(tblTEC_TDB_Data[[#This Row],[Âge]]&gt;90,N549,0)</f>
        <v>0</v>
      </c>
    </row>
    <row r="550" spans="1:19" x14ac:dyDescent="0.25">
      <c r="A550" s="104">
        <v>550</v>
      </c>
      <c r="B550" s="104" t="s">
        <v>133</v>
      </c>
      <c r="C550" s="1086">
        <v>45526</v>
      </c>
      <c r="D550" s="109" t="s">
        <v>18488</v>
      </c>
      <c r="E550" s="602">
        <v>0.3</v>
      </c>
      <c r="F550" s="102" t="s">
        <v>152</v>
      </c>
      <c r="G550" s="102" t="s">
        <v>9221</v>
      </c>
      <c r="H550" s="102" t="s">
        <v>9221</v>
      </c>
      <c r="I550" s="105">
        <f>IF(tblTEC_TDB_Data[[#This Row],[EstDetruite]],E550,0)</f>
        <v>0</v>
      </c>
      <c r="J550" s="106">
        <f>tblTEC_TDB_Data[[#This Row],[H_Saisies]]-tblTEC_TDB_Data[[#This Row],[H_Détruites]]</f>
        <v>0.3</v>
      </c>
      <c r="K550" s="106">
        <f>IF(tblTEC_TDB_Data[[#This Row],[EstFacturable]]="VRAI",(E550-I550),0)</f>
        <v>0.3</v>
      </c>
      <c r="L550" s="105">
        <f t="shared" si="36"/>
        <v>0</v>
      </c>
      <c r="M550" s="105">
        <f t="shared" si="37"/>
        <v>0</v>
      </c>
      <c r="N550" s="107">
        <f>MAX(tblTEC_TDB_Data[[#This Row],[H_Facturables]]-tblTEC_TDB_Data[[#This Row],[H_Facturées]],0)</f>
        <v>0.3</v>
      </c>
      <c r="O550" s="101">
        <f ca="1">ROUND(INT(NOW()-tblTEC_TDB_Data[[#This Row],[Date]]),0)</f>
        <v>14</v>
      </c>
      <c r="P550" s="108">
        <f ca="1">IF(tblTEC_TDB_Data[[#This Row],[Âge]]&lt;=30,N550,0)</f>
        <v>0.3</v>
      </c>
      <c r="Q550" s="108">
        <f ca="1">IF(AND(tblTEC_TDB_Data[[#This Row],[Âge]]&gt;30,tblTEC_TDB_Data[[#This Row],[Âge]]&lt;=60),N550,0)</f>
        <v>0</v>
      </c>
      <c r="R550" s="108">
        <f ca="1">IF(AND(tblTEC_TDB_Data[[#This Row],[Âge]]&gt;60,tblTEC_TDB_Data[[#This Row],[Âge]]&lt;=90),N550,0)</f>
        <v>0</v>
      </c>
      <c r="S550" s="108">
        <f ca="1">IF(tblTEC_TDB_Data[[#This Row],[Âge]]&gt;90,N550,0)</f>
        <v>0</v>
      </c>
    </row>
    <row r="551" spans="1:19" x14ac:dyDescent="0.25">
      <c r="A551" s="104">
        <v>551</v>
      </c>
      <c r="B551" s="104" t="s">
        <v>133</v>
      </c>
      <c r="C551" s="1086">
        <v>45526</v>
      </c>
      <c r="D551" s="109" t="s">
        <v>19229</v>
      </c>
      <c r="E551" s="602">
        <v>1.6</v>
      </c>
      <c r="F551" s="102" t="s">
        <v>152</v>
      </c>
      <c r="G551" s="102" t="s">
        <v>9221</v>
      </c>
      <c r="H551" s="102" t="s">
        <v>9221</v>
      </c>
      <c r="I551" s="105">
        <f>IF(tblTEC_TDB_Data[[#This Row],[EstDetruite]],E551,0)</f>
        <v>0</v>
      </c>
      <c r="J551" s="106">
        <f>tblTEC_TDB_Data[[#This Row],[H_Saisies]]-tblTEC_TDB_Data[[#This Row],[H_Détruites]]</f>
        <v>1.6</v>
      </c>
      <c r="K551" s="106">
        <f>IF(tblTEC_TDB_Data[[#This Row],[EstFacturable]]="VRAI",(E551-I551),0)</f>
        <v>1.6</v>
      </c>
      <c r="L551" s="105">
        <f t="shared" si="36"/>
        <v>0</v>
      </c>
      <c r="M551" s="105">
        <f t="shared" si="37"/>
        <v>0</v>
      </c>
      <c r="N551" s="107">
        <f>MAX(tblTEC_TDB_Data[[#This Row],[H_Facturables]]-tblTEC_TDB_Data[[#This Row],[H_Facturées]],0)</f>
        <v>1.6</v>
      </c>
      <c r="O551" s="101">
        <f ca="1">ROUND(INT(NOW()-tblTEC_TDB_Data[[#This Row],[Date]]),0)</f>
        <v>14</v>
      </c>
      <c r="P551" s="108">
        <f ca="1">IF(tblTEC_TDB_Data[[#This Row],[Âge]]&lt;=30,N551,0)</f>
        <v>1.6</v>
      </c>
      <c r="Q551" s="108">
        <f ca="1">IF(AND(tblTEC_TDB_Data[[#This Row],[Âge]]&gt;30,tblTEC_TDB_Data[[#This Row],[Âge]]&lt;=60),N551,0)</f>
        <v>0</v>
      </c>
      <c r="R551" s="108">
        <f ca="1">IF(AND(tblTEC_TDB_Data[[#This Row],[Âge]]&gt;60,tblTEC_TDB_Data[[#This Row],[Âge]]&lt;=90),N551,0)</f>
        <v>0</v>
      </c>
      <c r="S551" s="108">
        <f ca="1">IF(tblTEC_TDB_Data[[#This Row],[Âge]]&gt;90,N551,0)</f>
        <v>0</v>
      </c>
    </row>
    <row r="552" spans="1:19" x14ac:dyDescent="0.25">
      <c r="A552" s="104">
        <v>552</v>
      </c>
      <c r="B552" s="104" t="s">
        <v>133</v>
      </c>
      <c r="C552" s="1086">
        <v>45526</v>
      </c>
      <c r="D552" s="109" t="s">
        <v>13848</v>
      </c>
      <c r="E552" s="602">
        <v>0.1</v>
      </c>
      <c r="F552" s="102" t="s">
        <v>152</v>
      </c>
      <c r="G552" s="102" t="s">
        <v>9221</v>
      </c>
      <c r="H552" s="102" t="s">
        <v>9221</v>
      </c>
      <c r="I552" s="105">
        <f>IF(tblTEC_TDB_Data[[#This Row],[EstDetruite]],E552,0)</f>
        <v>0</v>
      </c>
      <c r="J552" s="106">
        <f>tblTEC_TDB_Data[[#This Row],[H_Saisies]]-tblTEC_TDB_Data[[#This Row],[H_Détruites]]</f>
        <v>0.1</v>
      </c>
      <c r="K552" s="106">
        <f>IF(tblTEC_TDB_Data[[#This Row],[EstFacturable]]="VRAI",(E552-I552),0)</f>
        <v>0.1</v>
      </c>
      <c r="L552" s="105">
        <f t="shared" si="36"/>
        <v>0</v>
      </c>
      <c r="M552" s="105">
        <f t="shared" si="37"/>
        <v>0</v>
      </c>
      <c r="N552" s="107">
        <f>MAX(tblTEC_TDB_Data[[#This Row],[H_Facturables]]-tblTEC_TDB_Data[[#This Row],[H_Facturées]],0)</f>
        <v>0.1</v>
      </c>
      <c r="O552" s="101">
        <f ca="1">ROUND(INT(NOW()-tblTEC_TDB_Data[[#This Row],[Date]]),0)</f>
        <v>14</v>
      </c>
      <c r="P552" s="108">
        <f ca="1">IF(tblTEC_TDB_Data[[#This Row],[Âge]]&lt;=30,N552,0)</f>
        <v>0.1</v>
      </c>
      <c r="Q552" s="108">
        <f ca="1">IF(AND(tblTEC_TDB_Data[[#This Row],[Âge]]&gt;30,tblTEC_TDB_Data[[#This Row],[Âge]]&lt;=60),N552,0)</f>
        <v>0</v>
      </c>
      <c r="R552" s="108">
        <f ca="1">IF(AND(tblTEC_TDB_Data[[#This Row],[Âge]]&gt;60,tblTEC_TDB_Data[[#This Row],[Âge]]&lt;=90),N552,0)</f>
        <v>0</v>
      </c>
      <c r="S552" s="108">
        <f ca="1">IF(tblTEC_TDB_Data[[#This Row],[Âge]]&gt;90,N552,0)</f>
        <v>0</v>
      </c>
    </row>
    <row r="553" spans="1:19" x14ac:dyDescent="0.25">
      <c r="A553" s="104">
        <v>553</v>
      </c>
      <c r="B553" s="104" t="s">
        <v>11640</v>
      </c>
      <c r="C553" s="1086">
        <v>45526</v>
      </c>
      <c r="D553" s="109" t="s">
        <v>15821</v>
      </c>
      <c r="E553" s="602">
        <v>2.25</v>
      </c>
      <c r="F553" s="102" t="s">
        <v>152</v>
      </c>
      <c r="G553" s="102" t="s">
        <v>9221</v>
      </c>
      <c r="H553" s="102" t="s">
        <v>9221</v>
      </c>
      <c r="I553" s="105">
        <f>IF(tblTEC_TDB_Data[[#This Row],[EstDetruite]],E553,0)</f>
        <v>0</v>
      </c>
      <c r="J553" s="106">
        <f>tblTEC_TDB_Data[[#This Row],[H_Saisies]]-tblTEC_TDB_Data[[#This Row],[H_Détruites]]</f>
        <v>2.25</v>
      </c>
      <c r="K553" s="106">
        <f>IF(tblTEC_TDB_Data[[#This Row],[EstFacturable]]="VRAI",(E553-I553),0)</f>
        <v>2.25</v>
      </c>
      <c r="L553" s="105">
        <f t="shared" si="36"/>
        <v>0</v>
      </c>
      <c r="M553" s="105">
        <f t="shared" si="37"/>
        <v>0</v>
      </c>
      <c r="N553" s="107">
        <f>MAX(tblTEC_TDB_Data[[#This Row],[H_Facturables]]-tblTEC_TDB_Data[[#This Row],[H_Facturées]],0)</f>
        <v>2.25</v>
      </c>
      <c r="O553" s="101">
        <f ca="1">ROUND(INT(NOW()-tblTEC_TDB_Data[[#This Row],[Date]]),0)</f>
        <v>14</v>
      </c>
      <c r="P553" s="108">
        <f ca="1">IF(tblTEC_TDB_Data[[#This Row],[Âge]]&lt;=30,N553,0)</f>
        <v>2.25</v>
      </c>
      <c r="Q553" s="108">
        <f ca="1">IF(AND(tblTEC_TDB_Data[[#This Row],[Âge]]&gt;30,tblTEC_TDB_Data[[#This Row],[Âge]]&lt;=60),N553,0)</f>
        <v>0</v>
      </c>
      <c r="R553" s="108">
        <f ca="1">IF(AND(tblTEC_TDB_Data[[#This Row],[Âge]]&gt;60,tblTEC_TDB_Data[[#This Row],[Âge]]&lt;=90),N553,0)</f>
        <v>0</v>
      </c>
      <c r="S553" s="108">
        <f ca="1">IF(tblTEC_TDB_Data[[#This Row],[Âge]]&gt;90,N553,0)</f>
        <v>0</v>
      </c>
    </row>
    <row r="554" spans="1:19" x14ac:dyDescent="0.25">
      <c r="A554" s="104">
        <v>554</v>
      </c>
      <c r="B554" s="104" t="s">
        <v>133</v>
      </c>
      <c r="C554" s="1086">
        <v>45526</v>
      </c>
      <c r="D554" s="109" t="s">
        <v>13848</v>
      </c>
      <c r="E554" s="602">
        <v>1.7</v>
      </c>
      <c r="F554" s="102" t="s">
        <v>152</v>
      </c>
      <c r="G554" s="102" t="s">
        <v>9221</v>
      </c>
      <c r="H554" s="102" t="s">
        <v>9221</v>
      </c>
      <c r="I554" s="105">
        <f>IF(tblTEC_TDB_Data[[#This Row],[EstDetruite]],E554,0)</f>
        <v>0</v>
      </c>
      <c r="J554" s="106">
        <f>tblTEC_TDB_Data[[#This Row],[H_Saisies]]-tblTEC_TDB_Data[[#This Row],[H_Détruites]]</f>
        <v>1.7</v>
      </c>
      <c r="K554" s="106">
        <f>IF(tblTEC_TDB_Data[[#This Row],[EstFacturable]]="VRAI",(E554-I554),0)</f>
        <v>1.7</v>
      </c>
      <c r="L554" s="105">
        <f t="shared" si="36"/>
        <v>0</v>
      </c>
      <c r="M554" s="105">
        <f t="shared" si="37"/>
        <v>0</v>
      </c>
      <c r="N554" s="107">
        <f>MAX(tblTEC_TDB_Data[[#This Row],[H_Facturables]]-tblTEC_TDB_Data[[#This Row],[H_Facturées]],0)</f>
        <v>1.7</v>
      </c>
      <c r="O554" s="101">
        <f ca="1">ROUND(INT(NOW()-tblTEC_TDB_Data[[#This Row],[Date]]),0)</f>
        <v>14</v>
      </c>
      <c r="P554" s="108">
        <f ca="1">IF(tblTEC_TDB_Data[[#This Row],[Âge]]&lt;=30,N554,0)</f>
        <v>1.7</v>
      </c>
      <c r="Q554" s="108">
        <f ca="1">IF(AND(tblTEC_TDB_Data[[#This Row],[Âge]]&gt;30,tblTEC_TDB_Data[[#This Row],[Âge]]&lt;=60),N554,0)</f>
        <v>0</v>
      </c>
      <c r="R554" s="108">
        <f ca="1">IF(AND(tblTEC_TDB_Data[[#This Row],[Âge]]&gt;60,tblTEC_TDB_Data[[#This Row],[Âge]]&lt;=90),N554,0)</f>
        <v>0</v>
      </c>
      <c r="S554" s="108">
        <f ca="1">IF(tblTEC_TDB_Data[[#This Row],[Âge]]&gt;90,N554,0)</f>
        <v>0</v>
      </c>
    </row>
    <row r="555" spans="1:19" x14ac:dyDescent="0.25">
      <c r="A555" s="104">
        <v>555</v>
      </c>
      <c r="B555" s="104" t="s">
        <v>11641</v>
      </c>
      <c r="C555" s="1086">
        <v>45526</v>
      </c>
      <c r="D555" s="109" t="s">
        <v>19373</v>
      </c>
      <c r="E555" s="602">
        <v>1</v>
      </c>
      <c r="F555" s="102" t="s">
        <v>9221</v>
      </c>
      <c r="G555" s="102" t="s">
        <v>9221</v>
      </c>
      <c r="H555" s="102" t="s">
        <v>9221</v>
      </c>
      <c r="I555" s="105">
        <f>IF(tblTEC_TDB_Data[[#This Row],[EstDetruite]],E555,0)</f>
        <v>0</v>
      </c>
      <c r="J555" s="106">
        <f>tblTEC_TDB_Data[[#This Row],[H_Saisies]]-tblTEC_TDB_Data[[#This Row],[H_Détruites]]</f>
        <v>1</v>
      </c>
      <c r="K555" s="106">
        <f>IF(tblTEC_TDB_Data[[#This Row],[EstFacturable]]="VRAI",(E555-I555),0)</f>
        <v>0</v>
      </c>
      <c r="L555" s="105">
        <f t="shared" si="36"/>
        <v>1</v>
      </c>
      <c r="M555" s="105">
        <f t="shared" si="37"/>
        <v>0</v>
      </c>
      <c r="N555" s="107">
        <f>MAX(tblTEC_TDB_Data[[#This Row],[H_Facturables]]-tblTEC_TDB_Data[[#This Row],[H_Facturées]],0)</f>
        <v>0</v>
      </c>
      <c r="O555" s="101">
        <f ca="1">ROUND(INT(NOW()-tblTEC_TDB_Data[[#This Row],[Date]]),0)</f>
        <v>14</v>
      </c>
      <c r="P555" s="108">
        <f ca="1">IF(tblTEC_TDB_Data[[#This Row],[Âge]]&lt;=30,N555,0)</f>
        <v>0</v>
      </c>
      <c r="Q555" s="108">
        <f ca="1">IF(AND(tblTEC_TDB_Data[[#This Row],[Âge]]&gt;30,tblTEC_TDB_Data[[#This Row],[Âge]]&lt;=60),N555,0)</f>
        <v>0</v>
      </c>
      <c r="R555" s="108">
        <f ca="1">IF(AND(tblTEC_TDB_Data[[#This Row],[Âge]]&gt;60,tblTEC_TDB_Data[[#This Row],[Âge]]&lt;=90),N555,0)</f>
        <v>0</v>
      </c>
      <c r="S555" s="108">
        <f ca="1">IF(tblTEC_TDB_Data[[#This Row],[Âge]]&gt;90,N555,0)</f>
        <v>0</v>
      </c>
    </row>
    <row r="556" spans="1:19" x14ac:dyDescent="0.25">
      <c r="A556" s="104">
        <v>556</v>
      </c>
      <c r="B556" s="104" t="s">
        <v>11641</v>
      </c>
      <c r="C556" s="1086">
        <v>45526</v>
      </c>
      <c r="D556" s="109" t="s">
        <v>13848</v>
      </c>
      <c r="E556" s="602">
        <v>1</v>
      </c>
      <c r="F556" s="102" t="s">
        <v>152</v>
      </c>
      <c r="G556" s="102" t="s">
        <v>9221</v>
      </c>
      <c r="H556" s="102" t="s">
        <v>9221</v>
      </c>
      <c r="I556" s="105">
        <f>IF(tblTEC_TDB_Data[[#This Row],[EstDetruite]],E556,0)</f>
        <v>0</v>
      </c>
      <c r="J556" s="106">
        <f>tblTEC_TDB_Data[[#This Row],[H_Saisies]]-tblTEC_TDB_Data[[#This Row],[H_Détruites]]</f>
        <v>1</v>
      </c>
      <c r="K556" s="106">
        <f>IF(tblTEC_TDB_Data[[#This Row],[EstFacturable]]="VRAI",(E556-I556),0)</f>
        <v>1</v>
      </c>
      <c r="L556" s="105">
        <f t="shared" si="36"/>
        <v>0</v>
      </c>
      <c r="M556" s="105">
        <f t="shared" si="37"/>
        <v>0</v>
      </c>
      <c r="N556" s="107">
        <f>MAX(tblTEC_TDB_Data[[#This Row],[H_Facturables]]-tblTEC_TDB_Data[[#This Row],[H_Facturées]],0)</f>
        <v>1</v>
      </c>
      <c r="O556" s="101">
        <f ca="1">ROUND(INT(NOW()-tblTEC_TDB_Data[[#This Row],[Date]]),0)</f>
        <v>14</v>
      </c>
      <c r="P556" s="108">
        <f ca="1">IF(tblTEC_TDB_Data[[#This Row],[Âge]]&lt;=30,N556,0)</f>
        <v>1</v>
      </c>
      <c r="Q556" s="108">
        <f ca="1">IF(AND(tblTEC_TDB_Data[[#This Row],[Âge]]&gt;30,tblTEC_TDB_Data[[#This Row],[Âge]]&lt;=60),N556,0)</f>
        <v>0</v>
      </c>
      <c r="R556" s="108">
        <f ca="1">IF(AND(tblTEC_TDB_Data[[#This Row],[Âge]]&gt;60,tblTEC_TDB_Data[[#This Row],[Âge]]&lt;=90),N556,0)</f>
        <v>0</v>
      </c>
      <c r="S556" s="108">
        <f ca="1">IF(tblTEC_TDB_Data[[#This Row],[Âge]]&gt;90,N556,0)</f>
        <v>0</v>
      </c>
    </row>
    <row r="557" spans="1:19" x14ac:dyDescent="0.25">
      <c r="A557" s="104">
        <v>557</v>
      </c>
      <c r="B557" s="104" t="s">
        <v>11641</v>
      </c>
      <c r="C557" s="1086">
        <v>45526</v>
      </c>
      <c r="D557" s="109" t="s">
        <v>19813</v>
      </c>
      <c r="E557" s="602">
        <v>1.5</v>
      </c>
      <c r="F557" s="102" t="s">
        <v>152</v>
      </c>
      <c r="G557" s="102" t="s">
        <v>9221</v>
      </c>
      <c r="H557" s="102" t="s">
        <v>9221</v>
      </c>
      <c r="I557" s="105">
        <f>IF(tblTEC_TDB_Data[[#This Row],[EstDetruite]],E557,0)</f>
        <v>0</v>
      </c>
      <c r="J557" s="106">
        <f>tblTEC_TDB_Data[[#This Row],[H_Saisies]]-tblTEC_TDB_Data[[#This Row],[H_Détruites]]</f>
        <v>1.5</v>
      </c>
      <c r="K557" s="106">
        <f>IF(tblTEC_TDB_Data[[#This Row],[EstFacturable]]="VRAI",(E557-I557),0)</f>
        <v>1.5</v>
      </c>
      <c r="L557" s="105">
        <f t="shared" si="36"/>
        <v>0</v>
      </c>
      <c r="M557" s="105">
        <f t="shared" si="37"/>
        <v>0</v>
      </c>
      <c r="N557" s="107">
        <f>MAX(tblTEC_TDB_Data[[#This Row],[H_Facturables]]-tblTEC_TDB_Data[[#This Row],[H_Facturées]],0)</f>
        <v>1.5</v>
      </c>
      <c r="O557" s="101">
        <f ca="1">ROUND(INT(NOW()-tblTEC_TDB_Data[[#This Row],[Date]]),0)</f>
        <v>14</v>
      </c>
      <c r="P557" s="108">
        <f ca="1">IF(tblTEC_TDB_Data[[#This Row],[Âge]]&lt;=30,N557,0)</f>
        <v>1.5</v>
      </c>
      <c r="Q557" s="108">
        <f ca="1">IF(AND(tblTEC_TDB_Data[[#This Row],[Âge]]&gt;30,tblTEC_TDB_Data[[#This Row],[Âge]]&lt;=60),N557,0)</f>
        <v>0</v>
      </c>
      <c r="R557" s="108">
        <f ca="1">IF(AND(tblTEC_TDB_Data[[#This Row],[Âge]]&gt;60,tblTEC_TDB_Data[[#This Row],[Âge]]&lt;=90),N557,0)</f>
        <v>0</v>
      </c>
      <c r="S557" s="108">
        <f ca="1">IF(tblTEC_TDB_Data[[#This Row],[Âge]]&gt;90,N557,0)</f>
        <v>0</v>
      </c>
    </row>
    <row r="558" spans="1:19" x14ac:dyDescent="0.25">
      <c r="A558" s="104">
        <v>558</v>
      </c>
      <c r="B558" s="104" t="s">
        <v>11640</v>
      </c>
      <c r="C558" s="1086">
        <v>45526</v>
      </c>
      <c r="D558" s="109" t="s">
        <v>19373</v>
      </c>
      <c r="E558" s="602">
        <v>2.25</v>
      </c>
      <c r="F558" s="102" t="s">
        <v>9221</v>
      </c>
      <c r="G558" s="102" t="s">
        <v>9221</v>
      </c>
      <c r="H558" s="102" t="s">
        <v>9221</v>
      </c>
      <c r="I558" s="105">
        <f>IF(tblTEC_TDB_Data[[#This Row],[EstDetruite]],E558,0)</f>
        <v>0</v>
      </c>
      <c r="J558" s="106">
        <f>tblTEC_TDB_Data[[#This Row],[H_Saisies]]-tblTEC_TDB_Data[[#This Row],[H_Détruites]]</f>
        <v>2.25</v>
      </c>
      <c r="K558" s="106">
        <f>IF(tblTEC_TDB_Data[[#This Row],[EstFacturable]]="VRAI",(E558-I558),0)</f>
        <v>0</v>
      </c>
      <c r="L558" s="105">
        <f t="shared" si="36"/>
        <v>2.25</v>
      </c>
      <c r="M558" s="105">
        <f t="shared" si="37"/>
        <v>0</v>
      </c>
      <c r="N558" s="107">
        <f>MAX(tblTEC_TDB_Data[[#This Row],[H_Facturables]]-tblTEC_TDB_Data[[#This Row],[H_Facturées]],0)</f>
        <v>0</v>
      </c>
      <c r="O558" s="101">
        <f ca="1">ROUND(INT(NOW()-tblTEC_TDB_Data[[#This Row],[Date]]),0)</f>
        <v>14</v>
      </c>
      <c r="P558" s="108">
        <f ca="1">IF(tblTEC_TDB_Data[[#This Row],[Âge]]&lt;=30,N558,0)</f>
        <v>0</v>
      </c>
      <c r="Q558" s="108">
        <f ca="1">IF(AND(tblTEC_TDB_Data[[#This Row],[Âge]]&gt;30,tblTEC_TDB_Data[[#This Row],[Âge]]&lt;=60),N558,0)</f>
        <v>0</v>
      </c>
      <c r="R558" s="108">
        <f ca="1">IF(AND(tblTEC_TDB_Data[[#This Row],[Âge]]&gt;60,tblTEC_TDB_Data[[#This Row],[Âge]]&lt;=90),N558,0)</f>
        <v>0</v>
      </c>
      <c r="S558" s="108">
        <f ca="1">IF(tblTEC_TDB_Data[[#This Row],[Âge]]&gt;90,N558,0)</f>
        <v>0</v>
      </c>
    </row>
    <row r="559" spans="1:19" x14ac:dyDescent="0.25">
      <c r="A559" s="104">
        <v>559</v>
      </c>
      <c r="B559" s="104" t="s">
        <v>11640</v>
      </c>
      <c r="C559" s="1086">
        <v>45526</v>
      </c>
      <c r="D559" s="109" t="s">
        <v>19373</v>
      </c>
      <c r="E559" s="602">
        <v>0.75</v>
      </c>
      <c r="F559" s="102" t="s">
        <v>9221</v>
      </c>
      <c r="G559" s="102" t="s">
        <v>9221</v>
      </c>
      <c r="H559" s="102" t="s">
        <v>9221</v>
      </c>
      <c r="I559" s="105">
        <f>IF(tblTEC_TDB_Data[[#This Row],[EstDetruite]],E559,0)</f>
        <v>0</v>
      </c>
      <c r="J559" s="106">
        <f>tblTEC_TDB_Data[[#This Row],[H_Saisies]]-tblTEC_TDB_Data[[#This Row],[H_Détruites]]</f>
        <v>0.75</v>
      </c>
      <c r="K559" s="106">
        <f>IF(tblTEC_TDB_Data[[#This Row],[EstFacturable]]="VRAI",(E559-I559),0)</f>
        <v>0</v>
      </c>
      <c r="L559" s="105">
        <f t="shared" si="36"/>
        <v>0.75</v>
      </c>
      <c r="M559" s="105">
        <f t="shared" si="37"/>
        <v>0</v>
      </c>
      <c r="N559" s="107">
        <f>MAX(tblTEC_TDB_Data[[#This Row],[H_Facturables]]-tblTEC_TDB_Data[[#This Row],[H_Facturées]],0)</f>
        <v>0</v>
      </c>
      <c r="O559" s="101">
        <f ca="1">ROUND(INT(NOW()-tblTEC_TDB_Data[[#This Row],[Date]]),0)</f>
        <v>14</v>
      </c>
      <c r="P559" s="108">
        <f ca="1">IF(tblTEC_TDB_Data[[#This Row],[Âge]]&lt;=30,N559,0)</f>
        <v>0</v>
      </c>
      <c r="Q559" s="108">
        <f ca="1">IF(AND(tblTEC_TDB_Data[[#This Row],[Âge]]&gt;30,tblTEC_TDB_Data[[#This Row],[Âge]]&lt;=60),N559,0)</f>
        <v>0</v>
      </c>
      <c r="R559" s="108">
        <f ca="1">IF(AND(tblTEC_TDB_Data[[#This Row],[Âge]]&gt;60,tblTEC_TDB_Data[[#This Row],[Âge]]&lt;=90),N559,0)</f>
        <v>0</v>
      </c>
      <c r="S559" s="108">
        <f ca="1">IF(tblTEC_TDB_Data[[#This Row],[Âge]]&gt;90,N559,0)</f>
        <v>0</v>
      </c>
    </row>
    <row r="560" spans="1:19" x14ac:dyDescent="0.25">
      <c r="A560" s="104">
        <v>560</v>
      </c>
      <c r="B560" s="104" t="s">
        <v>133</v>
      </c>
      <c r="C560" s="1086">
        <v>45526</v>
      </c>
      <c r="D560" s="109" t="s">
        <v>19831</v>
      </c>
      <c r="E560" s="602">
        <v>0.2</v>
      </c>
      <c r="F560" s="102" t="s">
        <v>152</v>
      </c>
      <c r="G560" s="102" t="s">
        <v>9221</v>
      </c>
      <c r="H560" s="102" t="s">
        <v>9221</v>
      </c>
      <c r="I560" s="105">
        <f>IF(tblTEC_TDB_Data[[#This Row],[EstDetruite]],E560,0)</f>
        <v>0</v>
      </c>
      <c r="J560" s="106">
        <f>tblTEC_TDB_Data[[#This Row],[H_Saisies]]-tblTEC_TDB_Data[[#This Row],[H_Détruites]]</f>
        <v>0.2</v>
      </c>
      <c r="K560" s="106">
        <f>IF(tblTEC_TDB_Data[[#This Row],[EstFacturable]]="VRAI",(E560-I560),0)</f>
        <v>0.2</v>
      </c>
      <c r="L560" s="105">
        <f t="shared" si="36"/>
        <v>0</v>
      </c>
      <c r="M560" s="105">
        <f t="shared" si="37"/>
        <v>0</v>
      </c>
      <c r="N560" s="107">
        <f>MAX(tblTEC_TDB_Data[[#This Row],[H_Facturables]]-tblTEC_TDB_Data[[#This Row],[H_Facturées]],0)</f>
        <v>0.2</v>
      </c>
      <c r="O560" s="101">
        <f ca="1">ROUND(INT(NOW()-tblTEC_TDB_Data[[#This Row],[Date]]),0)</f>
        <v>14</v>
      </c>
      <c r="P560" s="108">
        <f ca="1">IF(tblTEC_TDB_Data[[#This Row],[Âge]]&lt;=30,N560,0)</f>
        <v>0.2</v>
      </c>
      <c r="Q560" s="108">
        <f ca="1">IF(AND(tblTEC_TDB_Data[[#This Row],[Âge]]&gt;30,tblTEC_TDB_Data[[#This Row],[Âge]]&lt;=60),N560,0)</f>
        <v>0</v>
      </c>
      <c r="R560" s="108">
        <f ca="1">IF(AND(tblTEC_TDB_Data[[#This Row],[Âge]]&gt;60,tblTEC_TDB_Data[[#This Row],[Âge]]&lt;=90),N560,0)</f>
        <v>0</v>
      </c>
      <c r="S560" s="108">
        <f ca="1">IF(tblTEC_TDB_Data[[#This Row],[Âge]]&gt;90,N560,0)</f>
        <v>0</v>
      </c>
    </row>
    <row r="561" spans="1:19" x14ac:dyDescent="0.25">
      <c r="A561" s="104">
        <v>561</v>
      </c>
      <c r="B561" s="104" t="s">
        <v>133</v>
      </c>
      <c r="C561" s="1086">
        <v>45526</v>
      </c>
      <c r="D561" s="109" t="s">
        <v>14080</v>
      </c>
      <c r="E561" s="602">
        <v>1.1000000000000001</v>
      </c>
      <c r="F561" s="102" t="s">
        <v>152</v>
      </c>
      <c r="G561" s="102" t="s">
        <v>9221</v>
      </c>
      <c r="H561" s="102" t="s">
        <v>9221</v>
      </c>
      <c r="I561" s="105">
        <f>IF(tblTEC_TDB_Data[[#This Row],[EstDetruite]],E561,0)</f>
        <v>0</v>
      </c>
      <c r="J561" s="106">
        <f>tblTEC_TDB_Data[[#This Row],[H_Saisies]]-tblTEC_TDB_Data[[#This Row],[H_Détruites]]</f>
        <v>1.1000000000000001</v>
      </c>
      <c r="K561" s="106">
        <f>IF(tblTEC_TDB_Data[[#This Row],[EstFacturable]]="VRAI",(E561-I561),0)</f>
        <v>1.1000000000000001</v>
      </c>
      <c r="L561" s="105">
        <f t="shared" si="36"/>
        <v>0</v>
      </c>
      <c r="M561" s="105">
        <f t="shared" si="37"/>
        <v>0</v>
      </c>
      <c r="N561" s="107">
        <f>MAX(tblTEC_TDB_Data[[#This Row],[H_Facturables]]-tblTEC_TDB_Data[[#This Row],[H_Facturées]],0)</f>
        <v>1.1000000000000001</v>
      </c>
      <c r="O561" s="101">
        <f ca="1">ROUND(INT(NOW()-tblTEC_TDB_Data[[#This Row],[Date]]),0)</f>
        <v>14</v>
      </c>
      <c r="P561" s="108">
        <f ca="1">IF(tblTEC_TDB_Data[[#This Row],[Âge]]&lt;=30,N561,0)</f>
        <v>1.1000000000000001</v>
      </c>
      <c r="Q561" s="108">
        <f ca="1">IF(AND(tblTEC_TDB_Data[[#This Row],[Âge]]&gt;30,tblTEC_TDB_Data[[#This Row],[Âge]]&lt;=60),N561,0)</f>
        <v>0</v>
      </c>
      <c r="R561" s="108">
        <f ca="1">IF(AND(tblTEC_TDB_Data[[#This Row],[Âge]]&gt;60,tblTEC_TDB_Data[[#This Row],[Âge]]&lt;=90),N561,0)</f>
        <v>0</v>
      </c>
      <c r="S561" s="108">
        <f ca="1">IF(tblTEC_TDB_Data[[#This Row],[Âge]]&gt;90,N561,0)</f>
        <v>0</v>
      </c>
    </row>
    <row r="562" spans="1:19" x14ac:dyDescent="0.25">
      <c r="A562" s="104">
        <v>562</v>
      </c>
      <c r="B562" s="104" t="s">
        <v>11641</v>
      </c>
      <c r="C562" s="1086">
        <v>45526</v>
      </c>
      <c r="D562" s="109" t="s">
        <v>12847</v>
      </c>
      <c r="E562" s="602">
        <v>0.5</v>
      </c>
      <c r="F562" s="102" t="s">
        <v>152</v>
      </c>
      <c r="G562" s="102" t="s">
        <v>9221</v>
      </c>
      <c r="H562" s="102" t="s">
        <v>9221</v>
      </c>
      <c r="I562" s="105">
        <f>IF(tblTEC_TDB_Data[[#This Row],[EstDetruite]],E562,0)</f>
        <v>0</v>
      </c>
      <c r="J562" s="106">
        <f>tblTEC_TDB_Data[[#This Row],[H_Saisies]]-tblTEC_TDB_Data[[#This Row],[H_Détruites]]</f>
        <v>0.5</v>
      </c>
      <c r="K562" s="106">
        <f>IF(tblTEC_TDB_Data[[#This Row],[EstFacturable]]="VRAI",(E562-I562),0)</f>
        <v>0.5</v>
      </c>
      <c r="L562" s="105">
        <f t="shared" si="36"/>
        <v>0</v>
      </c>
      <c r="M562" s="105">
        <f t="shared" si="37"/>
        <v>0</v>
      </c>
      <c r="N562" s="107">
        <f>MAX(tblTEC_TDB_Data[[#This Row],[H_Facturables]]-tblTEC_TDB_Data[[#This Row],[H_Facturées]],0)</f>
        <v>0.5</v>
      </c>
      <c r="O562" s="101">
        <f ca="1">ROUND(INT(NOW()-tblTEC_TDB_Data[[#This Row],[Date]]),0)</f>
        <v>14</v>
      </c>
      <c r="P562" s="108">
        <f ca="1">IF(tblTEC_TDB_Data[[#This Row],[Âge]]&lt;=30,N562,0)</f>
        <v>0.5</v>
      </c>
      <c r="Q562" s="108">
        <f ca="1">IF(AND(tblTEC_TDB_Data[[#This Row],[Âge]]&gt;30,tblTEC_TDB_Data[[#This Row],[Âge]]&lt;=60),N562,0)</f>
        <v>0</v>
      </c>
      <c r="R562" s="108">
        <f ca="1">IF(AND(tblTEC_TDB_Data[[#This Row],[Âge]]&gt;60,tblTEC_TDB_Data[[#This Row],[Âge]]&lt;=90),N562,0)</f>
        <v>0</v>
      </c>
      <c r="S562" s="108">
        <f ca="1">IF(tblTEC_TDB_Data[[#This Row],[Âge]]&gt;90,N562,0)</f>
        <v>0</v>
      </c>
    </row>
    <row r="563" spans="1:19" x14ac:dyDescent="0.25">
      <c r="A563" s="104">
        <v>563</v>
      </c>
      <c r="B563" s="104" t="s">
        <v>11641</v>
      </c>
      <c r="C563" s="1086">
        <v>45526</v>
      </c>
      <c r="D563" s="109" t="s">
        <v>19373</v>
      </c>
      <c r="E563" s="602">
        <v>2.75</v>
      </c>
      <c r="F563" s="102" t="s">
        <v>9221</v>
      </c>
      <c r="G563" s="102" t="s">
        <v>9221</v>
      </c>
      <c r="H563" s="102" t="s">
        <v>9221</v>
      </c>
      <c r="I563" s="105">
        <f>IF(tblTEC_TDB_Data[[#This Row],[EstDetruite]],E563,0)</f>
        <v>0</v>
      </c>
      <c r="J563" s="106">
        <f>tblTEC_TDB_Data[[#This Row],[H_Saisies]]-tblTEC_TDB_Data[[#This Row],[H_Détruites]]</f>
        <v>2.75</v>
      </c>
      <c r="K563" s="106">
        <f>IF(tblTEC_TDB_Data[[#This Row],[EstFacturable]]="VRAI",(E563-I563),0)</f>
        <v>0</v>
      </c>
      <c r="L563" s="105">
        <f t="shared" si="36"/>
        <v>2.75</v>
      </c>
      <c r="M563" s="105">
        <f t="shared" si="37"/>
        <v>0</v>
      </c>
      <c r="N563" s="107">
        <f>MAX(tblTEC_TDB_Data[[#This Row],[H_Facturables]]-tblTEC_TDB_Data[[#This Row],[H_Facturées]],0)</f>
        <v>0</v>
      </c>
      <c r="O563" s="101">
        <f ca="1">ROUND(INT(NOW()-tblTEC_TDB_Data[[#This Row],[Date]]),0)</f>
        <v>14</v>
      </c>
      <c r="P563" s="108">
        <f ca="1">IF(tblTEC_TDB_Data[[#This Row],[Âge]]&lt;=30,N563,0)</f>
        <v>0</v>
      </c>
      <c r="Q563" s="108">
        <f ca="1">IF(AND(tblTEC_TDB_Data[[#This Row],[Âge]]&gt;30,tblTEC_TDB_Data[[#This Row],[Âge]]&lt;=60),N563,0)</f>
        <v>0</v>
      </c>
      <c r="R563" s="108">
        <f ca="1">IF(AND(tblTEC_TDB_Data[[#This Row],[Âge]]&gt;60,tblTEC_TDB_Data[[#This Row],[Âge]]&lt;=90),N563,0)</f>
        <v>0</v>
      </c>
      <c r="S563" s="108">
        <f ca="1">IF(tblTEC_TDB_Data[[#This Row],[Âge]]&gt;90,N563,0)</f>
        <v>0</v>
      </c>
    </row>
    <row r="564" spans="1:19" x14ac:dyDescent="0.25">
      <c r="A564" s="104">
        <v>564</v>
      </c>
      <c r="B564" s="104" t="s">
        <v>11641</v>
      </c>
      <c r="C564" s="1086">
        <v>45526</v>
      </c>
      <c r="D564" s="109" t="s">
        <v>18488</v>
      </c>
      <c r="E564" s="602">
        <v>0.75</v>
      </c>
      <c r="F564" s="102" t="s">
        <v>152</v>
      </c>
      <c r="G564" s="102" t="s">
        <v>9221</v>
      </c>
      <c r="H564" s="102" t="s">
        <v>9221</v>
      </c>
      <c r="I564" s="105">
        <f>IF(tblTEC_TDB_Data[[#This Row],[EstDetruite]],E564,0)</f>
        <v>0</v>
      </c>
      <c r="J564" s="106">
        <f>tblTEC_TDB_Data[[#This Row],[H_Saisies]]-tblTEC_TDB_Data[[#This Row],[H_Détruites]]</f>
        <v>0.75</v>
      </c>
      <c r="K564" s="106">
        <f>IF(tblTEC_TDB_Data[[#This Row],[EstFacturable]]="VRAI",(E564-I564),0)</f>
        <v>0.75</v>
      </c>
      <c r="L564" s="105">
        <f t="shared" si="36"/>
        <v>0</v>
      </c>
      <c r="M564" s="105">
        <f t="shared" si="37"/>
        <v>0</v>
      </c>
      <c r="N564" s="107">
        <f>MAX(tblTEC_TDB_Data[[#This Row],[H_Facturables]]-tblTEC_TDB_Data[[#This Row],[H_Facturées]],0)</f>
        <v>0.75</v>
      </c>
      <c r="O564" s="101">
        <f ca="1">ROUND(INT(NOW()-tblTEC_TDB_Data[[#This Row],[Date]]),0)</f>
        <v>14</v>
      </c>
      <c r="P564" s="108">
        <f ca="1">IF(tblTEC_TDB_Data[[#This Row],[Âge]]&lt;=30,N564,0)</f>
        <v>0.75</v>
      </c>
      <c r="Q564" s="108">
        <f ca="1">IF(AND(tblTEC_TDB_Data[[#This Row],[Âge]]&gt;30,tblTEC_TDB_Data[[#This Row],[Âge]]&lt;=60),N564,0)</f>
        <v>0</v>
      </c>
      <c r="R564" s="108">
        <f ca="1">IF(AND(tblTEC_TDB_Data[[#This Row],[Âge]]&gt;60,tblTEC_TDB_Data[[#This Row],[Âge]]&lt;=90),N564,0)</f>
        <v>0</v>
      </c>
      <c r="S564" s="108">
        <f ca="1">IF(tblTEC_TDB_Data[[#This Row],[Âge]]&gt;90,N564,0)</f>
        <v>0</v>
      </c>
    </row>
    <row r="565" spans="1:19" x14ac:dyDescent="0.25">
      <c r="A565" s="104">
        <v>565</v>
      </c>
      <c r="B565" s="104" t="s">
        <v>133</v>
      </c>
      <c r="C565" s="1086">
        <v>45526</v>
      </c>
      <c r="D565" s="109" t="s">
        <v>17781</v>
      </c>
      <c r="E565" s="602">
        <v>1.3</v>
      </c>
      <c r="F565" s="102" t="s">
        <v>152</v>
      </c>
      <c r="G565" s="102" t="s">
        <v>9221</v>
      </c>
      <c r="H565" s="102" t="s">
        <v>152</v>
      </c>
      <c r="I565" s="105">
        <f>IF(tblTEC_TDB_Data[[#This Row],[EstDetruite]],E565,0)</f>
        <v>1.3</v>
      </c>
      <c r="J565" s="106">
        <f>tblTEC_TDB_Data[[#This Row],[H_Saisies]]-tblTEC_TDB_Data[[#This Row],[H_Détruites]]</f>
        <v>0</v>
      </c>
      <c r="K565" s="106">
        <f>IF(tblTEC_TDB_Data[[#This Row],[EstFacturable]]="VRAI",(E565-I565),0)</f>
        <v>0</v>
      </c>
      <c r="L565" s="105">
        <f t="shared" si="36"/>
        <v>0</v>
      </c>
      <c r="M565" s="105">
        <f t="shared" si="37"/>
        <v>0</v>
      </c>
      <c r="N565" s="107">
        <f>MAX(tblTEC_TDB_Data[[#This Row],[H_Facturables]]-tblTEC_TDB_Data[[#This Row],[H_Facturées]],0)</f>
        <v>0</v>
      </c>
      <c r="O565" s="101">
        <f ca="1">ROUND(INT(NOW()-tblTEC_TDB_Data[[#This Row],[Date]]),0)</f>
        <v>14</v>
      </c>
      <c r="P565" s="108">
        <f ca="1">IF(tblTEC_TDB_Data[[#This Row],[Âge]]&lt;=30,N565,0)</f>
        <v>0</v>
      </c>
      <c r="Q565" s="108">
        <f ca="1">IF(AND(tblTEC_TDB_Data[[#This Row],[Âge]]&gt;30,tblTEC_TDB_Data[[#This Row],[Âge]]&lt;=60),N565,0)</f>
        <v>0</v>
      </c>
      <c r="R565" s="108">
        <f ca="1">IF(AND(tblTEC_TDB_Data[[#This Row],[Âge]]&gt;60,tblTEC_TDB_Data[[#This Row],[Âge]]&lt;=90),N565,0)</f>
        <v>0</v>
      </c>
      <c r="S565" s="108">
        <f ca="1">IF(tblTEC_TDB_Data[[#This Row],[Âge]]&gt;90,N565,0)</f>
        <v>0</v>
      </c>
    </row>
    <row r="566" spans="1:19" x14ac:dyDescent="0.25">
      <c r="A566" s="104">
        <v>566</v>
      </c>
      <c r="B566" s="104" t="s">
        <v>11641</v>
      </c>
      <c r="C566" s="1086">
        <v>45526</v>
      </c>
      <c r="D566" s="109" t="s">
        <v>16114</v>
      </c>
      <c r="E566" s="602">
        <v>0.25</v>
      </c>
      <c r="F566" s="102" t="s">
        <v>152</v>
      </c>
      <c r="G566" s="102" t="s">
        <v>9221</v>
      </c>
      <c r="H566" s="102" t="s">
        <v>9221</v>
      </c>
      <c r="I566" s="105">
        <f>IF(tblTEC_TDB_Data[[#This Row],[EstDetruite]],E566,0)</f>
        <v>0</v>
      </c>
      <c r="J566" s="106">
        <f>tblTEC_TDB_Data[[#This Row],[H_Saisies]]-tblTEC_TDB_Data[[#This Row],[H_Détruites]]</f>
        <v>0.25</v>
      </c>
      <c r="K566" s="106">
        <f>IF(tblTEC_TDB_Data[[#This Row],[EstFacturable]]="VRAI",(E566-I566),0)</f>
        <v>0.25</v>
      </c>
      <c r="L566" s="105">
        <f t="shared" si="36"/>
        <v>0</v>
      </c>
      <c r="M566" s="105">
        <f t="shared" si="37"/>
        <v>0</v>
      </c>
      <c r="N566" s="107">
        <f>MAX(tblTEC_TDB_Data[[#This Row],[H_Facturables]]-tblTEC_TDB_Data[[#This Row],[H_Facturées]],0)</f>
        <v>0.25</v>
      </c>
      <c r="O566" s="101">
        <f ca="1">ROUND(INT(NOW()-tblTEC_TDB_Data[[#This Row],[Date]]),0)</f>
        <v>14</v>
      </c>
      <c r="P566" s="108">
        <f ca="1">IF(tblTEC_TDB_Data[[#This Row],[Âge]]&lt;=30,N566,0)</f>
        <v>0.25</v>
      </c>
      <c r="Q566" s="108">
        <f ca="1">IF(AND(tblTEC_TDB_Data[[#This Row],[Âge]]&gt;30,tblTEC_TDB_Data[[#This Row],[Âge]]&lt;=60),N566,0)</f>
        <v>0</v>
      </c>
      <c r="R566" s="108">
        <f ca="1">IF(AND(tblTEC_TDB_Data[[#This Row],[Âge]]&gt;60,tblTEC_TDB_Data[[#This Row],[Âge]]&lt;=90),N566,0)</f>
        <v>0</v>
      </c>
      <c r="S566" s="108">
        <f ca="1">IF(tblTEC_TDB_Data[[#This Row],[Âge]]&gt;90,N566,0)</f>
        <v>0</v>
      </c>
    </row>
    <row r="567" spans="1:19" x14ac:dyDescent="0.25">
      <c r="A567" s="104">
        <v>567</v>
      </c>
      <c r="B567" s="104" t="s">
        <v>5</v>
      </c>
      <c r="C567" s="1086">
        <v>45527</v>
      </c>
      <c r="D567" s="109" t="s">
        <v>16246</v>
      </c>
      <c r="E567" s="602">
        <v>0.4</v>
      </c>
      <c r="F567" s="102" t="s">
        <v>152</v>
      </c>
      <c r="G567" s="102" t="s">
        <v>9221</v>
      </c>
      <c r="H567" s="102" t="s">
        <v>9221</v>
      </c>
      <c r="I567" s="105">
        <f>IF(tblTEC_TDB_Data[[#This Row],[EstDetruite]],E567,0)</f>
        <v>0</v>
      </c>
      <c r="J567" s="106">
        <f>tblTEC_TDB_Data[[#This Row],[H_Saisies]]-tblTEC_TDB_Data[[#This Row],[H_Détruites]]</f>
        <v>0.4</v>
      </c>
      <c r="K567" s="106">
        <f>IF(tblTEC_TDB_Data[[#This Row],[EstFacturable]]="VRAI",(E567-I567),0)</f>
        <v>0.4</v>
      </c>
      <c r="L567" s="105">
        <f t="shared" ref="L567:L588" si="38">(E567-I567)-K567</f>
        <v>0</v>
      </c>
      <c r="M567" s="105">
        <f t="shared" ref="M567:M588" si="39">IF(G567="VRAI",J567,0)</f>
        <v>0</v>
      </c>
      <c r="N567" s="107">
        <f>MAX(tblTEC_TDB_Data[[#This Row],[H_Facturables]]-tblTEC_TDB_Data[[#This Row],[H_Facturées]],0)</f>
        <v>0.4</v>
      </c>
      <c r="O567" s="101">
        <f ca="1">ROUND(INT(NOW()-tblTEC_TDB_Data[[#This Row],[Date]]),0)</f>
        <v>13</v>
      </c>
      <c r="P567" s="108">
        <f ca="1">IF(tblTEC_TDB_Data[[#This Row],[Âge]]&lt;=30,N567,0)</f>
        <v>0.4</v>
      </c>
      <c r="Q567" s="108">
        <f ca="1">IF(AND(tblTEC_TDB_Data[[#This Row],[Âge]]&gt;30,tblTEC_TDB_Data[[#This Row],[Âge]]&lt;=60),N567,0)</f>
        <v>0</v>
      </c>
      <c r="R567" s="108">
        <f ca="1">IF(AND(tblTEC_TDB_Data[[#This Row],[Âge]]&gt;60,tblTEC_TDB_Data[[#This Row],[Âge]]&lt;=90),N567,0)</f>
        <v>0</v>
      </c>
      <c r="S567" s="108">
        <f ca="1">IF(tblTEC_TDB_Data[[#This Row],[Âge]]&gt;90,N567,0)</f>
        <v>0</v>
      </c>
    </row>
    <row r="568" spans="1:19" x14ac:dyDescent="0.25">
      <c r="A568" s="104">
        <v>568</v>
      </c>
      <c r="B568" s="104" t="s">
        <v>5</v>
      </c>
      <c r="C568" s="1086">
        <v>45527</v>
      </c>
      <c r="D568" s="109" t="s">
        <v>14129</v>
      </c>
      <c r="E568" s="602">
        <v>0.4</v>
      </c>
      <c r="F568" s="102" t="s">
        <v>152</v>
      </c>
      <c r="G568" s="102" t="s">
        <v>152</v>
      </c>
      <c r="H568" s="102" t="s">
        <v>9221</v>
      </c>
      <c r="I568" s="105">
        <f>IF(tblTEC_TDB_Data[[#This Row],[EstDetruite]],E568,0)</f>
        <v>0</v>
      </c>
      <c r="J568" s="106">
        <f>tblTEC_TDB_Data[[#This Row],[H_Saisies]]-tblTEC_TDB_Data[[#This Row],[H_Détruites]]</f>
        <v>0.4</v>
      </c>
      <c r="K568" s="106">
        <f>IF(tblTEC_TDB_Data[[#This Row],[EstFacturable]]="VRAI",(E568-I568),0)</f>
        <v>0.4</v>
      </c>
      <c r="L568" s="105">
        <f t="shared" si="38"/>
        <v>0</v>
      </c>
      <c r="M568" s="105">
        <f t="shared" si="39"/>
        <v>0.4</v>
      </c>
      <c r="N568" s="107">
        <f>MAX(tblTEC_TDB_Data[[#This Row],[H_Facturables]]-tblTEC_TDB_Data[[#This Row],[H_Facturées]],0)</f>
        <v>0</v>
      </c>
      <c r="O568" s="101">
        <f ca="1">ROUND(INT(NOW()-tblTEC_TDB_Data[[#This Row],[Date]]),0)</f>
        <v>13</v>
      </c>
      <c r="P568" s="108">
        <f ca="1">IF(tblTEC_TDB_Data[[#This Row],[Âge]]&lt;=30,N568,0)</f>
        <v>0</v>
      </c>
      <c r="Q568" s="108">
        <f ca="1">IF(AND(tblTEC_TDB_Data[[#This Row],[Âge]]&gt;30,tblTEC_TDB_Data[[#This Row],[Âge]]&lt;=60),N568,0)</f>
        <v>0</v>
      </c>
      <c r="R568" s="108">
        <f ca="1">IF(AND(tblTEC_TDB_Data[[#This Row],[Âge]]&gt;60,tblTEC_TDB_Data[[#This Row],[Âge]]&lt;=90),N568,0)</f>
        <v>0</v>
      </c>
      <c r="S568" s="108">
        <f ca="1">IF(tblTEC_TDB_Data[[#This Row],[Âge]]&gt;90,N568,0)</f>
        <v>0</v>
      </c>
    </row>
    <row r="569" spans="1:19" x14ac:dyDescent="0.25">
      <c r="A569" s="104">
        <v>569</v>
      </c>
      <c r="B569" s="104" t="s">
        <v>5</v>
      </c>
      <c r="C569" s="1086">
        <v>45527</v>
      </c>
      <c r="D569" s="109" t="s">
        <v>18497</v>
      </c>
      <c r="E569" s="602">
        <v>0.4</v>
      </c>
      <c r="F569" s="102" t="s">
        <v>152</v>
      </c>
      <c r="G569" s="102" t="s">
        <v>152</v>
      </c>
      <c r="H569" s="102" t="s">
        <v>9221</v>
      </c>
      <c r="I569" s="105">
        <f>IF(tblTEC_TDB_Data[[#This Row],[EstDetruite]],E569,0)</f>
        <v>0</v>
      </c>
      <c r="J569" s="106">
        <f>tblTEC_TDB_Data[[#This Row],[H_Saisies]]-tblTEC_TDB_Data[[#This Row],[H_Détruites]]</f>
        <v>0.4</v>
      </c>
      <c r="K569" s="106">
        <f>IF(tblTEC_TDB_Data[[#This Row],[EstFacturable]]="VRAI",(E569-I569),0)</f>
        <v>0.4</v>
      </c>
      <c r="L569" s="105">
        <f t="shared" si="38"/>
        <v>0</v>
      </c>
      <c r="M569" s="105">
        <f t="shared" si="39"/>
        <v>0.4</v>
      </c>
      <c r="N569" s="107">
        <f>MAX(tblTEC_TDB_Data[[#This Row],[H_Facturables]]-tblTEC_TDB_Data[[#This Row],[H_Facturées]],0)</f>
        <v>0</v>
      </c>
      <c r="O569" s="101">
        <f ca="1">ROUND(INT(NOW()-tblTEC_TDB_Data[[#This Row],[Date]]),0)</f>
        <v>13</v>
      </c>
      <c r="P569" s="108">
        <f ca="1">IF(tblTEC_TDB_Data[[#This Row],[Âge]]&lt;=30,N569,0)</f>
        <v>0</v>
      </c>
      <c r="Q569" s="108">
        <f ca="1">IF(AND(tblTEC_TDB_Data[[#This Row],[Âge]]&gt;30,tblTEC_TDB_Data[[#This Row],[Âge]]&lt;=60),N569,0)</f>
        <v>0</v>
      </c>
      <c r="R569" s="108">
        <f ca="1">IF(AND(tblTEC_TDB_Data[[#This Row],[Âge]]&gt;60,tblTEC_TDB_Data[[#This Row],[Âge]]&lt;=90),N569,0)</f>
        <v>0</v>
      </c>
      <c r="S569" s="108">
        <f ca="1">IF(tblTEC_TDB_Data[[#This Row],[Âge]]&gt;90,N569,0)</f>
        <v>0</v>
      </c>
    </row>
    <row r="570" spans="1:19" x14ac:dyDescent="0.25">
      <c r="A570" s="104">
        <v>570</v>
      </c>
      <c r="B570" s="104" t="s">
        <v>5</v>
      </c>
      <c r="C570" s="1086">
        <v>45527</v>
      </c>
      <c r="D570" s="109" t="s">
        <v>19829</v>
      </c>
      <c r="E570" s="602">
        <v>0.4</v>
      </c>
      <c r="F570" s="102" t="s">
        <v>152</v>
      </c>
      <c r="G570" s="102" t="s">
        <v>9221</v>
      </c>
      <c r="H570" s="102" t="s">
        <v>9221</v>
      </c>
      <c r="I570" s="105">
        <f>IF(tblTEC_TDB_Data[[#This Row],[EstDetruite]],E570,0)</f>
        <v>0</v>
      </c>
      <c r="J570" s="106">
        <f>tblTEC_TDB_Data[[#This Row],[H_Saisies]]-tblTEC_TDB_Data[[#This Row],[H_Détruites]]</f>
        <v>0.4</v>
      </c>
      <c r="K570" s="106">
        <f>IF(tblTEC_TDB_Data[[#This Row],[EstFacturable]]="VRAI",(E570-I570),0)</f>
        <v>0.4</v>
      </c>
      <c r="L570" s="105">
        <f t="shared" si="38"/>
        <v>0</v>
      </c>
      <c r="M570" s="105">
        <f t="shared" si="39"/>
        <v>0</v>
      </c>
      <c r="N570" s="107">
        <f>MAX(tblTEC_TDB_Data[[#This Row],[H_Facturables]]-tblTEC_TDB_Data[[#This Row],[H_Facturées]],0)</f>
        <v>0.4</v>
      </c>
      <c r="O570" s="101">
        <f ca="1">ROUND(INT(NOW()-tblTEC_TDB_Data[[#This Row],[Date]]),0)</f>
        <v>13</v>
      </c>
      <c r="P570" s="108">
        <f ca="1">IF(tblTEC_TDB_Data[[#This Row],[Âge]]&lt;=30,N570,0)</f>
        <v>0.4</v>
      </c>
      <c r="Q570" s="108">
        <f ca="1">IF(AND(tblTEC_TDB_Data[[#This Row],[Âge]]&gt;30,tblTEC_TDB_Data[[#This Row],[Âge]]&lt;=60),N570,0)</f>
        <v>0</v>
      </c>
      <c r="R570" s="108">
        <f ca="1">IF(AND(tblTEC_TDB_Data[[#This Row],[Âge]]&gt;60,tblTEC_TDB_Data[[#This Row],[Âge]]&lt;=90),N570,0)</f>
        <v>0</v>
      </c>
      <c r="S570" s="108">
        <f ca="1">IF(tblTEC_TDB_Data[[#This Row],[Âge]]&gt;90,N570,0)</f>
        <v>0</v>
      </c>
    </row>
    <row r="571" spans="1:19" x14ac:dyDescent="0.25">
      <c r="A571" s="104">
        <v>571</v>
      </c>
      <c r="B571" s="104" t="s">
        <v>5</v>
      </c>
      <c r="C571" s="1086">
        <v>45526</v>
      </c>
      <c r="D571" s="109" t="s">
        <v>19829</v>
      </c>
      <c r="E571" s="602">
        <v>0.4</v>
      </c>
      <c r="F571" s="102" t="s">
        <v>152</v>
      </c>
      <c r="G571" s="102" t="s">
        <v>9221</v>
      </c>
      <c r="H571" s="102" t="s">
        <v>9221</v>
      </c>
      <c r="I571" s="105">
        <f>IF(tblTEC_TDB_Data[[#This Row],[EstDetruite]],E571,0)</f>
        <v>0</v>
      </c>
      <c r="J571" s="106">
        <f>tblTEC_TDB_Data[[#This Row],[H_Saisies]]-tblTEC_TDB_Data[[#This Row],[H_Détruites]]</f>
        <v>0.4</v>
      </c>
      <c r="K571" s="106">
        <f>IF(tblTEC_TDB_Data[[#This Row],[EstFacturable]]="VRAI",(E571-I571),0)</f>
        <v>0.4</v>
      </c>
      <c r="L571" s="105">
        <f t="shared" si="38"/>
        <v>0</v>
      </c>
      <c r="M571" s="105">
        <f t="shared" si="39"/>
        <v>0</v>
      </c>
      <c r="N571" s="107">
        <f>MAX(tblTEC_TDB_Data[[#This Row],[H_Facturables]]-tblTEC_TDB_Data[[#This Row],[H_Facturées]],0)</f>
        <v>0.4</v>
      </c>
      <c r="O571" s="101">
        <f ca="1">ROUND(INT(NOW()-tblTEC_TDB_Data[[#This Row],[Date]]),0)</f>
        <v>14</v>
      </c>
      <c r="P571" s="108">
        <f ca="1">IF(tblTEC_TDB_Data[[#This Row],[Âge]]&lt;=30,N571,0)</f>
        <v>0.4</v>
      </c>
      <c r="Q571" s="108">
        <f ca="1">IF(AND(tblTEC_TDB_Data[[#This Row],[Âge]]&gt;30,tblTEC_TDB_Data[[#This Row],[Âge]]&lt;=60),N571,0)</f>
        <v>0</v>
      </c>
      <c r="R571" s="108">
        <f ca="1">IF(AND(tblTEC_TDB_Data[[#This Row],[Âge]]&gt;60,tblTEC_TDB_Data[[#This Row],[Âge]]&lt;=90),N571,0)</f>
        <v>0</v>
      </c>
      <c r="S571" s="108">
        <f ca="1">IF(tblTEC_TDB_Data[[#This Row],[Âge]]&gt;90,N571,0)</f>
        <v>0</v>
      </c>
    </row>
    <row r="572" spans="1:19" x14ac:dyDescent="0.25">
      <c r="A572" s="104">
        <v>572</v>
      </c>
      <c r="B572" s="104" t="s">
        <v>5</v>
      </c>
      <c r="C572" s="1086">
        <v>45526</v>
      </c>
      <c r="D572" s="109" t="s">
        <v>16246</v>
      </c>
      <c r="E572" s="602">
        <v>0.4</v>
      </c>
      <c r="F572" s="102" t="s">
        <v>152</v>
      </c>
      <c r="G572" s="102" t="s">
        <v>9221</v>
      </c>
      <c r="H572" s="102" t="s">
        <v>9221</v>
      </c>
      <c r="I572" s="105">
        <f>IF(tblTEC_TDB_Data[[#This Row],[EstDetruite]],E572,0)</f>
        <v>0</v>
      </c>
      <c r="J572" s="106">
        <f>tblTEC_TDB_Data[[#This Row],[H_Saisies]]-tblTEC_TDB_Data[[#This Row],[H_Détruites]]</f>
        <v>0.4</v>
      </c>
      <c r="K572" s="106">
        <f>IF(tblTEC_TDB_Data[[#This Row],[EstFacturable]]="VRAI",(E572-I572),0)</f>
        <v>0.4</v>
      </c>
      <c r="L572" s="105">
        <f t="shared" si="38"/>
        <v>0</v>
      </c>
      <c r="M572" s="105">
        <f t="shared" si="39"/>
        <v>0</v>
      </c>
      <c r="N572" s="107">
        <f>MAX(tblTEC_TDB_Data[[#This Row],[H_Facturables]]-tblTEC_TDB_Data[[#This Row],[H_Facturées]],0)</f>
        <v>0.4</v>
      </c>
      <c r="O572" s="101">
        <f ca="1">ROUND(INT(NOW()-tblTEC_TDB_Data[[#This Row],[Date]]),0)</f>
        <v>14</v>
      </c>
      <c r="P572" s="108">
        <f ca="1">IF(tblTEC_TDB_Data[[#This Row],[Âge]]&lt;=30,N572,0)</f>
        <v>0.4</v>
      </c>
      <c r="Q572" s="108">
        <f ca="1">IF(AND(tblTEC_TDB_Data[[#This Row],[Âge]]&gt;30,tblTEC_TDB_Data[[#This Row],[Âge]]&lt;=60),N572,0)</f>
        <v>0</v>
      </c>
      <c r="R572" s="108">
        <f ca="1">IF(AND(tblTEC_TDB_Data[[#This Row],[Âge]]&gt;60,tblTEC_TDB_Data[[#This Row],[Âge]]&lt;=90),N572,0)</f>
        <v>0</v>
      </c>
      <c r="S572" s="108">
        <f ca="1">IF(tblTEC_TDB_Data[[#This Row],[Âge]]&gt;90,N572,0)</f>
        <v>0</v>
      </c>
    </row>
    <row r="573" spans="1:19" x14ac:dyDescent="0.25">
      <c r="A573" s="104">
        <v>573</v>
      </c>
      <c r="B573" s="104" t="s">
        <v>5</v>
      </c>
      <c r="C573" s="1086">
        <v>45526</v>
      </c>
      <c r="D573" s="109" t="s">
        <v>19409</v>
      </c>
      <c r="E573" s="602">
        <v>0.5</v>
      </c>
      <c r="F573" s="102" t="s">
        <v>152</v>
      </c>
      <c r="G573" s="102" t="s">
        <v>9221</v>
      </c>
      <c r="H573" s="102" t="s">
        <v>9221</v>
      </c>
      <c r="I573" s="105">
        <f>IF(tblTEC_TDB_Data[[#This Row],[EstDetruite]],E573,0)</f>
        <v>0</v>
      </c>
      <c r="J573" s="106">
        <f>tblTEC_TDB_Data[[#This Row],[H_Saisies]]-tblTEC_TDB_Data[[#This Row],[H_Détruites]]</f>
        <v>0.5</v>
      </c>
      <c r="K573" s="106">
        <f>IF(tblTEC_TDB_Data[[#This Row],[EstFacturable]]="VRAI",(E573-I573),0)</f>
        <v>0.5</v>
      </c>
      <c r="L573" s="105">
        <f t="shared" si="38"/>
        <v>0</v>
      </c>
      <c r="M573" s="105">
        <f t="shared" si="39"/>
        <v>0</v>
      </c>
      <c r="N573" s="107">
        <f>MAX(tblTEC_TDB_Data[[#This Row],[H_Facturables]]-tblTEC_TDB_Data[[#This Row],[H_Facturées]],0)</f>
        <v>0.5</v>
      </c>
      <c r="O573" s="101">
        <f ca="1">ROUND(INT(NOW()-tblTEC_TDB_Data[[#This Row],[Date]]),0)</f>
        <v>14</v>
      </c>
      <c r="P573" s="108">
        <f ca="1">IF(tblTEC_TDB_Data[[#This Row],[Âge]]&lt;=30,N573,0)</f>
        <v>0.5</v>
      </c>
      <c r="Q573" s="108">
        <f ca="1">IF(AND(tblTEC_TDB_Data[[#This Row],[Âge]]&gt;30,tblTEC_TDB_Data[[#This Row],[Âge]]&lt;=60),N573,0)</f>
        <v>0</v>
      </c>
      <c r="R573" s="108">
        <f ca="1">IF(AND(tblTEC_TDB_Data[[#This Row],[Âge]]&gt;60,tblTEC_TDB_Data[[#This Row],[Âge]]&lt;=90),N573,0)</f>
        <v>0</v>
      </c>
      <c r="S573" s="108">
        <f ca="1">IF(tblTEC_TDB_Data[[#This Row],[Âge]]&gt;90,N573,0)</f>
        <v>0</v>
      </c>
    </row>
    <row r="574" spans="1:19" x14ac:dyDescent="0.25">
      <c r="A574" s="104">
        <v>574</v>
      </c>
      <c r="B574" s="104" t="s">
        <v>5</v>
      </c>
      <c r="C574" s="1086">
        <v>45526</v>
      </c>
      <c r="D574" s="109" t="s">
        <v>13848</v>
      </c>
      <c r="E574" s="602">
        <v>0.4</v>
      </c>
      <c r="F574" s="102" t="s">
        <v>152</v>
      </c>
      <c r="G574" s="102" t="s">
        <v>9221</v>
      </c>
      <c r="H574" s="102" t="s">
        <v>9221</v>
      </c>
      <c r="I574" s="105">
        <f>IF(tblTEC_TDB_Data[[#This Row],[EstDetruite]],E574,0)</f>
        <v>0</v>
      </c>
      <c r="J574" s="106">
        <f>tblTEC_TDB_Data[[#This Row],[H_Saisies]]-tblTEC_TDB_Data[[#This Row],[H_Détruites]]</f>
        <v>0.4</v>
      </c>
      <c r="K574" s="106">
        <f>IF(tblTEC_TDB_Data[[#This Row],[EstFacturable]]="VRAI",(E574-I574),0)</f>
        <v>0.4</v>
      </c>
      <c r="L574" s="105">
        <f t="shared" si="38"/>
        <v>0</v>
      </c>
      <c r="M574" s="105">
        <f t="shared" si="39"/>
        <v>0</v>
      </c>
      <c r="N574" s="107">
        <f>MAX(tblTEC_TDB_Data[[#This Row],[H_Facturables]]-tblTEC_TDB_Data[[#This Row],[H_Facturées]],0)</f>
        <v>0.4</v>
      </c>
      <c r="O574" s="101">
        <f ca="1">ROUND(INT(NOW()-tblTEC_TDB_Data[[#This Row],[Date]]),0)</f>
        <v>14</v>
      </c>
      <c r="P574" s="108">
        <f ca="1">IF(tblTEC_TDB_Data[[#This Row],[Âge]]&lt;=30,N574,0)</f>
        <v>0.4</v>
      </c>
      <c r="Q574" s="108">
        <f ca="1">IF(AND(tblTEC_TDB_Data[[#This Row],[Âge]]&gt;30,tblTEC_TDB_Data[[#This Row],[Âge]]&lt;=60),N574,0)</f>
        <v>0</v>
      </c>
      <c r="R574" s="108">
        <f ca="1">IF(AND(tblTEC_TDB_Data[[#This Row],[Âge]]&gt;60,tblTEC_TDB_Data[[#This Row],[Âge]]&lt;=90),N574,0)</f>
        <v>0</v>
      </c>
      <c r="S574" s="108">
        <f ca="1">IF(tblTEC_TDB_Data[[#This Row],[Âge]]&gt;90,N574,0)</f>
        <v>0</v>
      </c>
    </row>
    <row r="575" spans="1:19" x14ac:dyDescent="0.25">
      <c r="A575" s="104">
        <v>575</v>
      </c>
      <c r="B575" s="104" t="s">
        <v>5</v>
      </c>
      <c r="C575" s="1086">
        <v>45527</v>
      </c>
      <c r="D575" s="109" t="s">
        <v>19818</v>
      </c>
      <c r="E575" s="602">
        <v>0.4</v>
      </c>
      <c r="F575" s="102" t="s">
        <v>152</v>
      </c>
      <c r="G575" s="102" t="s">
        <v>9221</v>
      </c>
      <c r="H575" s="102" t="s">
        <v>9221</v>
      </c>
      <c r="I575" s="105">
        <f>IF(tblTEC_TDB_Data[[#This Row],[EstDetruite]],E575,0)</f>
        <v>0</v>
      </c>
      <c r="J575" s="106">
        <f>tblTEC_TDB_Data[[#This Row],[H_Saisies]]-tblTEC_TDB_Data[[#This Row],[H_Détruites]]</f>
        <v>0.4</v>
      </c>
      <c r="K575" s="106">
        <f>IF(tblTEC_TDB_Data[[#This Row],[EstFacturable]]="VRAI",(E575-I575),0)</f>
        <v>0.4</v>
      </c>
      <c r="L575" s="105">
        <f t="shared" si="38"/>
        <v>0</v>
      </c>
      <c r="M575" s="105">
        <f t="shared" si="39"/>
        <v>0</v>
      </c>
      <c r="N575" s="107">
        <f>MAX(tblTEC_TDB_Data[[#This Row],[H_Facturables]]-tblTEC_TDB_Data[[#This Row],[H_Facturées]],0)</f>
        <v>0.4</v>
      </c>
      <c r="O575" s="101">
        <f ca="1">ROUND(INT(NOW()-tblTEC_TDB_Data[[#This Row],[Date]]),0)</f>
        <v>13</v>
      </c>
      <c r="P575" s="108">
        <f ca="1">IF(tblTEC_TDB_Data[[#This Row],[Âge]]&lt;=30,N575,0)</f>
        <v>0.4</v>
      </c>
      <c r="Q575" s="108">
        <f ca="1">IF(AND(tblTEC_TDB_Data[[#This Row],[Âge]]&gt;30,tblTEC_TDB_Data[[#This Row],[Âge]]&lt;=60),N575,0)</f>
        <v>0</v>
      </c>
      <c r="R575" s="108">
        <f ca="1">IF(AND(tblTEC_TDB_Data[[#This Row],[Âge]]&gt;60,tblTEC_TDB_Data[[#This Row],[Âge]]&lt;=90),N575,0)</f>
        <v>0</v>
      </c>
      <c r="S575" s="108">
        <f ca="1">IF(tblTEC_TDB_Data[[#This Row],[Âge]]&gt;90,N575,0)</f>
        <v>0</v>
      </c>
    </row>
    <row r="576" spans="1:19" x14ac:dyDescent="0.25">
      <c r="A576" s="104">
        <v>576</v>
      </c>
      <c r="B576" s="104" t="s">
        <v>11641</v>
      </c>
      <c r="C576" s="1086">
        <v>45527</v>
      </c>
      <c r="D576" s="109" t="s">
        <v>19813</v>
      </c>
      <c r="E576" s="602">
        <v>0.75</v>
      </c>
      <c r="F576" s="102" t="s">
        <v>152</v>
      </c>
      <c r="G576" s="102" t="s">
        <v>9221</v>
      </c>
      <c r="H576" s="102" t="s">
        <v>9221</v>
      </c>
      <c r="I576" s="105">
        <f>IF(tblTEC_TDB_Data[[#This Row],[EstDetruite]],E576,0)</f>
        <v>0</v>
      </c>
      <c r="J576" s="106">
        <f>tblTEC_TDB_Data[[#This Row],[H_Saisies]]-tblTEC_TDB_Data[[#This Row],[H_Détruites]]</f>
        <v>0.75</v>
      </c>
      <c r="K576" s="106">
        <f>IF(tblTEC_TDB_Data[[#This Row],[EstFacturable]]="VRAI",(E576-I576),0)</f>
        <v>0.75</v>
      </c>
      <c r="L576" s="105">
        <f t="shared" si="38"/>
        <v>0</v>
      </c>
      <c r="M576" s="105">
        <f t="shared" si="39"/>
        <v>0</v>
      </c>
      <c r="N576" s="107">
        <f>MAX(tblTEC_TDB_Data[[#This Row],[H_Facturables]]-tblTEC_TDB_Data[[#This Row],[H_Facturées]],0)</f>
        <v>0.75</v>
      </c>
      <c r="O576" s="101">
        <f ca="1">ROUND(INT(NOW()-tblTEC_TDB_Data[[#This Row],[Date]]),0)</f>
        <v>13</v>
      </c>
      <c r="P576" s="108">
        <f ca="1">IF(tblTEC_TDB_Data[[#This Row],[Âge]]&lt;=30,N576,0)</f>
        <v>0.75</v>
      </c>
      <c r="Q576" s="108">
        <f ca="1">IF(AND(tblTEC_TDB_Data[[#This Row],[Âge]]&gt;30,tblTEC_TDB_Data[[#This Row],[Âge]]&lt;=60),N576,0)</f>
        <v>0</v>
      </c>
      <c r="R576" s="108">
        <f ca="1">IF(AND(tblTEC_TDB_Data[[#This Row],[Âge]]&gt;60,tblTEC_TDB_Data[[#This Row],[Âge]]&lt;=90),N576,0)</f>
        <v>0</v>
      </c>
      <c r="S576" s="108">
        <f ca="1">IF(tblTEC_TDB_Data[[#This Row],[Âge]]&gt;90,N576,0)</f>
        <v>0</v>
      </c>
    </row>
    <row r="577" spans="1:19" x14ac:dyDescent="0.25">
      <c r="A577" s="104">
        <v>577</v>
      </c>
      <c r="B577" s="104" t="s">
        <v>11641</v>
      </c>
      <c r="C577" s="1086">
        <v>45527</v>
      </c>
      <c r="D577" s="109" t="s">
        <v>19813</v>
      </c>
      <c r="E577" s="602">
        <v>3</v>
      </c>
      <c r="F577" s="102" t="s">
        <v>152</v>
      </c>
      <c r="G577" s="102" t="s">
        <v>9221</v>
      </c>
      <c r="H577" s="102" t="s">
        <v>9221</v>
      </c>
      <c r="I577" s="105">
        <f>IF(tblTEC_TDB_Data[[#This Row],[EstDetruite]],E577,0)</f>
        <v>0</v>
      </c>
      <c r="J577" s="106">
        <f>tblTEC_TDB_Data[[#This Row],[H_Saisies]]-tblTEC_TDB_Data[[#This Row],[H_Détruites]]</f>
        <v>3</v>
      </c>
      <c r="K577" s="106">
        <f>IF(tblTEC_TDB_Data[[#This Row],[EstFacturable]]="VRAI",(E577-I577),0)</f>
        <v>3</v>
      </c>
      <c r="L577" s="105">
        <f t="shared" si="38"/>
        <v>0</v>
      </c>
      <c r="M577" s="105">
        <f t="shared" si="39"/>
        <v>0</v>
      </c>
      <c r="N577" s="107">
        <f>MAX(tblTEC_TDB_Data[[#This Row],[H_Facturables]]-tblTEC_TDB_Data[[#This Row],[H_Facturées]],0)</f>
        <v>3</v>
      </c>
      <c r="O577" s="101">
        <f ca="1">ROUND(INT(NOW()-tblTEC_TDB_Data[[#This Row],[Date]]),0)</f>
        <v>13</v>
      </c>
      <c r="P577" s="108">
        <f ca="1">IF(tblTEC_TDB_Data[[#This Row],[Âge]]&lt;=30,N577,0)</f>
        <v>3</v>
      </c>
      <c r="Q577" s="108">
        <f ca="1">IF(AND(tblTEC_TDB_Data[[#This Row],[Âge]]&gt;30,tblTEC_TDB_Data[[#This Row],[Âge]]&lt;=60),N577,0)</f>
        <v>0</v>
      </c>
      <c r="R577" s="108">
        <f ca="1">IF(AND(tblTEC_TDB_Data[[#This Row],[Âge]]&gt;60,tblTEC_TDB_Data[[#This Row],[Âge]]&lt;=90),N577,0)</f>
        <v>0</v>
      </c>
      <c r="S577" s="108">
        <f ca="1">IF(tblTEC_TDB_Data[[#This Row],[Âge]]&gt;90,N577,0)</f>
        <v>0</v>
      </c>
    </row>
    <row r="578" spans="1:19" x14ac:dyDescent="0.25">
      <c r="A578" s="104">
        <v>578</v>
      </c>
      <c r="B578" s="104" t="s">
        <v>11641</v>
      </c>
      <c r="C578" s="1086">
        <v>45527</v>
      </c>
      <c r="D578" s="109" t="s">
        <v>19373</v>
      </c>
      <c r="E578" s="602">
        <v>3</v>
      </c>
      <c r="F578" s="102" t="s">
        <v>9221</v>
      </c>
      <c r="G578" s="102" t="s">
        <v>9221</v>
      </c>
      <c r="H578" s="102" t="s">
        <v>9221</v>
      </c>
      <c r="I578" s="105">
        <f>IF(tblTEC_TDB_Data[[#This Row],[EstDetruite]],E578,0)</f>
        <v>0</v>
      </c>
      <c r="J578" s="106">
        <f>tblTEC_TDB_Data[[#This Row],[H_Saisies]]-tblTEC_TDB_Data[[#This Row],[H_Détruites]]</f>
        <v>3</v>
      </c>
      <c r="K578" s="106">
        <f>IF(tblTEC_TDB_Data[[#This Row],[EstFacturable]]="VRAI",(E578-I578),0)</f>
        <v>0</v>
      </c>
      <c r="L578" s="105">
        <f t="shared" si="38"/>
        <v>3</v>
      </c>
      <c r="M578" s="105">
        <f t="shared" si="39"/>
        <v>0</v>
      </c>
      <c r="N578" s="107">
        <f>MAX(tblTEC_TDB_Data[[#This Row],[H_Facturables]]-tblTEC_TDB_Data[[#This Row],[H_Facturées]],0)</f>
        <v>0</v>
      </c>
      <c r="O578" s="101">
        <f ca="1">ROUND(INT(NOW()-tblTEC_TDB_Data[[#This Row],[Date]]),0)</f>
        <v>13</v>
      </c>
      <c r="P578" s="108">
        <f ca="1">IF(tblTEC_TDB_Data[[#This Row],[Âge]]&lt;=30,N578,0)</f>
        <v>0</v>
      </c>
      <c r="Q578" s="108">
        <f ca="1">IF(AND(tblTEC_TDB_Data[[#This Row],[Âge]]&gt;30,tblTEC_TDB_Data[[#This Row],[Âge]]&lt;=60),N578,0)</f>
        <v>0</v>
      </c>
      <c r="R578" s="108">
        <f ca="1">IF(AND(tblTEC_TDB_Data[[#This Row],[Âge]]&gt;60,tblTEC_TDB_Data[[#This Row],[Âge]]&lt;=90),N578,0)</f>
        <v>0</v>
      </c>
      <c r="S578" s="108">
        <f ca="1">IF(tblTEC_TDB_Data[[#This Row],[Âge]]&gt;90,N578,0)</f>
        <v>0</v>
      </c>
    </row>
    <row r="579" spans="1:19" x14ac:dyDescent="0.25">
      <c r="A579" s="104">
        <v>579</v>
      </c>
      <c r="B579" s="104" t="s">
        <v>11640</v>
      </c>
      <c r="C579" s="1086">
        <v>45527</v>
      </c>
      <c r="D579" s="109" t="s">
        <v>19373</v>
      </c>
      <c r="E579" s="602">
        <v>2.25</v>
      </c>
      <c r="F579" s="102" t="s">
        <v>9221</v>
      </c>
      <c r="G579" s="102" t="s">
        <v>9221</v>
      </c>
      <c r="H579" s="102" t="s">
        <v>9221</v>
      </c>
      <c r="I579" s="105">
        <f>IF(tblTEC_TDB_Data[[#This Row],[EstDetruite]],E579,0)</f>
        <v>0</v>
      </c>
      <c r="J579" s="106">
        <f>tblTEC_TDB_Data[[#This Row],[H_Saisies]]-tblTEC_TDB_Data[[#This Row],[H_Détruites]]</f>
        <v>2.25</v>
      </c>
      <c r="K579" s="106">
        <f>IF(tblTEC_TDB_Data[[#This Row],[EstFacturable]]="VRAI",(E579-I579),0)</f>
        <v>0</v>
      </c>
      <c r="L579" s="105">
        <f t="shared" si="38"/>
        <v>2.25</v>
      </c>
      <c r="M579" s="105">
        <f t="shared" si="39"/>
        <v>0</v>
      </c>
      <c r="N579" s="107">
        <f>MAX(tblTEC_TDB_Data[[#This Row],[H_Facturables]]-tblTEC_TDB_Data[[#This Row],[H_Facturées]],0)</f>
        <v>0</v>
      </c>
      <c r="O579" s="101">
        <f ca="1">ROUND(INT(NOW()-tblTEC_TDB_Data[[#This Row],[Date]]),0)</f>
        <v>13</v>
      </c>
      <c r="P579" s="108">
        <f ca="1">IF(tblTEC_TDB_Data[[#This Row],[Âge]]&lt;=30,N579,0)</f>
        <v>0</v>
      </c>
      <c r="Q579" s="108">
        <f ca="1">IF(AND(tblTEC_TDB_Data[[#This Row],[Âge]]&gt;30,tblTEC_TDB_Data[[#This Row],[Âge]]&lt;=60),N579,0)</f>
        <v>0</v>
      </c>
      <c r="R579" s="108">
        <f ca="1">IF(AND(tblTEC_TDB_Data[[#This Row],[Âge]]&gt;60,tblTEC_TDB_Data[[#This Row],[Âge]]&lt;=90),N579,0)</f>
        <v>0</v>
      </c>
      <c r="S579" s="108">
        <f ca="1">IF(tblTEC_TDB_Data[[#This Row],[Âge]]&gt;90,N579,0)</f>
        <v>0</v>
      </c>
    </row>
    <row r="580" spans="1:19" x14ac:dyDescent="0.25">
      <c r="A580" s="104">
        <v>580</v>
      </c>
      <c r="B580" s="104" t="s">
        <v>11640</v>
      </c>
      <c r="C580" s="1086">
        <v>45527</v>
      </c>
      <c r="D580" s="109" t="s">
        <v>19373</v>
      </c>
      <c r="E580" s="602">
        <v>1.25</v>
      </c>
      <c r="F580" s="102" t="s">
        <v>9221</v>
      </c>
      <c r="G580" s="102" t="s">
        <v>9221</v>
      </c>
      <c r="H580" s="102" t="s">
        <v>9221</v>
      </c>
      <c r="I580" s="105">
        <f>IF(tblTEC_TDB_Data[[#This Row],[EstDetruite]],E580,0)</f>
        <v>0</v>
      </c>
      <c r="J580" s="106">
        <f>tblTEC_TDB_Data[[#This Row],[H_Saisies]]-tblTEC_TDB_Data[[#This Row],[H_Détruites]]</f>
        <v>1.25</v>
      </c>
      <c r="K580" s="106">
        <f>IF(tblTEC_TDB_Data[[#This Row],[EstFacturable]]="VRAI",(E580-I580),0)</f>
        <v>0</v>
      </c>
      <c r="L580" s="105">
        <f t="shared" si="38"/>
        <v>1.25</v>
      </c>
      <c r="M580" s="105">
        <f t="shared" si="39"/>
        <v>0</v>
      </c>
      <c r="N580" s="107">
        <f>MAX(tblTEC_TDB_Data[[#This Row],[H_Facturables]]-tblTEC_TDB_Data[[#This Row],[H_Facturées]],0)</f>
        <v>0</v>
      </c>
      <c r="O580" s="101">
        <f ca="1">ROUND(INT(NOW()-tblTEC_TDB_Data[[#This Row],[Date]]),0)</f>
        <v>13</v>
      </c>
      <c r="P580" s="108">
        <f ca="1">IF(tblTEC_TDB_Data[[#This Row],[Âge]]&lt;=30,N580,0)</f>
        <v>0</v>
      </c>
      <c r="Q580" s="108">
        <f ca="1">IF(AND(tblTEC_TDB_Data[[#This Row],[Âge]]&gt;30,tblTEC_TDB_Data[[#This Row],[Âge]]&lt;=60),N580,0)</f>
        <v>0</v>
      </c>
      <c r="R580" s="108">
        <f ca="1">IF(AND(tblTEC_TDB_Data[[#This Row],[Âge]]&gt;60,tblTEC_TDB_Data[[#This Row],[Âge]]&lt;=90),N580,0)</f>
        <v>0</v>
      </c>
      <c r="S580" s="108">
        <f ca="1">IF(tblTEC_TDB_Data[[#This Row],[Âge]]&gt;90,N580,0)</f>
        <v>0</v>
      </c>
    </row>
    <row r="581" spans="1:19" x14ac:dyDescent="0.25">
      <c r="A581" s="104">
        <v>581</v>
      </c>
      <c r="B581" s="104" t="s">
        <v>11641</v>
      </c>
      <c r="C581" s="1086">
        <v>45527</v>
      </c>
      <c r="D581" s="109" t="s">
        <v>19813</v>
      </c>
      <c r="E581" s="602">
        <v>0.5</v>
      </c>
      <c r="F581" s="102" t="s">
        <v>152</v>
      </c>
      <c r="G581" s="102" t="s">
        <v>9221</v>
      </c>
      <c r="H581" s="102" t="s">
        <v>9221</v>
      </c>
      <c r="I581" s="105">
        <f>IF(tblTEC_TDB_Data[[#This Row],[EstDetruite]],E581,0)</f>
        <v>0</v>
      </c>
      <c r="J581" s="106">
        <f>tblTEC_TDB_Data[[#This Row],[H_Saisies]]-tblTEC_TDB_Data[[#This Row],[H_Détruites]]</f>
        <v>0.5</v>
      </c>
      <c r="K581" s="106">
        <f>IF(tblTEC_TDB_Data[[#This Row],[EstFacturable]]="VRAI",(E581-I581),0)</f>
        <v>0.5</v>
      </c>
      <c r="L581" s="105">
        <f t="shared" si="38"/>
        <v>0</v>
      </c>
      <c r="M581" s="105">
        <f t="shared" si="39"/>
        <v>0</v>
      </c>
      <c r="N581" s="107">
        <f>MAX(tblTEC_TDB_Data[[#This Row],[H_Facturables]]-tblTEC_TDB_Data[[#This Row],[H_Facturées]],0)</f>
        <v>0.5</v>
      </c>
      <c r="O581" s="101">
        <f ca="1">ROUND(INT(NOW()-tblTEC_TDB_Data[[#This Row],[Date]]),0)</f>
        <v>13</v>
      </c>
      <c r="P581" s="108">
        <f ca="1">IF(tblTEC_TDB_Data[[#This Row],[Âge]]&lt;=30,N581,0)</f>
        <v>0.5</v>
      </c>
      <c r="Q581" s="108">
        <f ca="1">IF(AND(tblTEC_TDB_Data[[#This Row],[Âge]]&gt;30,tblTEC_TDB_Data[[#This Row],[Âge]]&lt;=60),N581,0)</f>
        <v>0</v>
      </c>
      <c r="R581" s="108">
        <f ca="1">IF(AND(tblTEC_TDB_Data[[#This Row],[Âge]]&gt;60,tblTEC_TDB_Data[[#This Row],[Âge]]&lt;=90),N581,0)</f>
        <v>0</v>
      </c>
      <c r="S581" s="108">
        <f ca="1">IF(tblTEC_TDB_Data[[#This Row],[Âge]]&gt;90,N581,0)</f>
        <v>0</v>
      </c>
    </row>
    <row r="582" spans="1:19" x14ac:dyDescent="0.25">
      <c r="A582" s="104">
        <v>582</v>
      </c>
      <c r="B582" s="104" t="s">
        <v>11641</v>
      </c>
      <c r="C582" s="1086">
        <v>45527</v>
      </c>
      <c r="D582" s="109" t="s">
        <v>19373</v>
      </c>
      <c r="E582" s="602">
        <v>0.5</v>
      </c>
      <c r="F582" s="102" t="s">
        <v>9221</v>
      </c>
      <c r="G582" s="102" t="s">
        <v>9221</v>
      </c>
      <c r="H582" s="102" t="s">
        <v>9221</v>
      </c>
      <c r="I582" s="105">
        <f>IF(tblTEC_TDB_Data[[#This Row],[EstDetruite]],E582,0)</f>
        <v>0</v>
      </c>
      <c r="J582" s="106">
        <f>tblTEC_TDB_Data[[#This Row],[H_Saisies]]-tblTEC_TDB_Data[[#This Row],[H_Détruites]]</f>
        <v>0.5</v>
      </c>
      <c r="K582" s="106">
        <f>IF(tblTEC_TDB_Data[[#This Row],[EstFacturable]]="VRAI",(E582-I582),0)</f>
        <v>0</v>
      </c>
      <c r="L582" s="105">
        <f t="shared" si="38"/>
        <v>0.5</v>
      </c>
      <c r="M582" s="105">
        <f t="shared" si="39"/>
        <v>0</v>
      </c>
      <c r="N582" s="107">
        <f>MAX(tblTEC_TDB_Data[[#This Row],[H_Facturables]]-tblTEC_TDB_Data[[#This Row],[H_Facturées]],0)</f>
        <v>0</v>
      </c>
      <c r="O582" s="101">
        <f ca="1">ROUND(INT(NOW()-tblTEC_TDB_Data[[#This Row],[Date]]),0)</f>
        <v>13</v>
      </c>
      <c r="P582" s="108">
        <f ca="1">IF(tblTEC_TDB_Data[[#This Row],[Âge]]&lt;=30,N582,0)</f>
        <v>0</v>
      </c>
      <c r="Q582" s="108">
        <f ca="1">IF(AND(tblTEC_TDB_Data[[#This Row],[Âge]]&gt;30,tblTEC_TDB_Data[[#This Row],[Âge]]&lt;=60),N582,0)</f>
        <v>0</v>
      </c>
      <c r="R582" s="108">
        <f ca="1">IF(AND(tblTEC_TDB_Data[[#This Row],[Âge]]&gt;60,tblTEC_TDB_Data[[#This Row],[Âge]]&lt;=90),N582,0)</f>
        <v>0</v>
      </c>
      <c r="S582" s="108">
        <f ca="1">IF(tblTEC_TDB_Data[[#This Row],[Âge]]&gt;90,N582,0)</f>
        <v>0</v>
      </c>
    </row>
    <row r="583" spans="1:19" x14ac:dyDescent="0.25">
      <c r="A583" s="104">
        <v>583</v>
      </c>
      <c r="B583" s="104" t="s">
        <v>133</v>
      </c>
      <c r="C583" s="1086">
        <v>45527</v>
      </c>
      <c r="D583" s="109" t="s">
        <v>19373</v>
      </c>
      <c r="E583" s="602">
        <v>1.6</v>
      </c>
      <c r="F583" s="102" t="s">
        <v>9221</v>
      </c>
      <c r="G583" s="102" t="s">
        <v>9221</v>
      </c>
      <c r="H583" s="102" t="s">
        <v>9221</v>
      </c>
      <c r="I583" s="105">
        <f>IF(tblTEC_TDB_Data[[#This Row],[EstDetruite]],E583,0)</f>
        <v>0</v>
      </c>
      <c r="J583" s="106">
        <f>tblTEC_TDB_Data[[#This Row],[H_Saisies]]-tblTEC_TDB_Data[[#This Row],[H_Détruites]]</f>
        <v>1.6</v>
      </c>
      <c r="K583" s="106">
        <f>IF(tblTEC_TDB_Data[[#This Row],[EstFacturable]]="VRAI",(E583-I583),0)</f>
        <v>0</v>
      </c>
      <c r="L583" s="105">
        <f t="shared" si="38"/>
        <v>1.6</v>
      </c>
      <c r="M583" s="105">
        <f t="shared" si="39"/>
        <v>0</v>
      </c>
      <c r="N583" s="107">
        <f>MAX(tblTEC_TDB_Data[[#This Row],[H_Facturables]]-tblTEC_TDB_Data[[#This Row],[H_Facturées]],0)</f>
        <v>0</v>
      </c>
      <c r="O583" s="101">
        <f ca="1">ROUND(INT(NOW()-tblTEC_TDB_Data[[#This Row],[Date]]),0)</f>
        <v>13</v>
      </c>
      <c r="P583" s="108">
        <f ca="1">IF(tblTEC_TDB_Data[[#This Row],[Âge]]&lt;=30,N583,0)</f>
        <v>0</v>
      </c>
      <c r="Q583" s="108">
        <f ca="1">IF(AND(tblTEC_TDB_Data[[#This Row],[Âge]]&gt;30,tblTEC_TDB_Data[[#This Row],[Âge]]&lt;=60),N583,0)</f>
        <v>0</v>
      </c>
      <c r="R583" s="108">
        <f ca="1">IF(AND(tblTEC_TDB_Data[[#This Row],[Âge]]&gt;60,tblTEC_TDB_Data[[#This Row],[Âge]]&lt;=90),N583,0)</f>
        <v>0</v>
      </c>
      <c r="S583" s="108">
        <f ca="1">IF(tblTEC_TDB_Data[[#This Row],[Âge]]&gt;90,N583,0)</f>
        <v>0</v>
      </c>
    </row>
    <row r="584" spans="1:19" x14ac:dyDescent="0.25">
      <c r="A584" s="104">
        <v>584</v>
      </c>
      <c r="B584" s="104" t="s">
        <v>133</v>
      </c>
      <c r="C584" s="1086">
        <v>45527</v>
      </c>
      <c r="D584" s="109" t="s">
        <v>17781</v>
      </c>
      <c r="E584" s="602">
        <v>3.4</v>
      </c>
      <c r="F584" s="102" t="s">
        <v>152</v>
      </c>
      <c r="G584" s="102" t="s">
        <v>9221</v>
      </c>
      <c r="H584" s="102" t="s">
        <v>152</v>
      </c>
      <c r="I584" s="105">
        <f>IF(tblTEC_TDB_Data[[#This Row],[EstDetruite]],E584,0)</f>
        <v>3.4</v>
      </c>
      <c r="J584" s="106">
        <f>tblTEC_TDB_Data[[#This Row],[H_Saisies]]-tblTEC_TDB_Data[[#This Row],[H_Détruites]]</f>
        <v>0</v>
      </c>
      <c r="K584" s="106">
        <f>IF(tblTEC_TDB_Data[[#This Row],[EstFacturable]]="VRAI",(E584-I584),0)</f>
        <v>0</v>
      </c>
      <c r="L584" s="105">
        <f t="shared" si="38"/>
        <v>0</v>
      </c>
      <c r="M584" s="105">
        <f t="shared" si="39"/>
        <v>0</v>
      </c>
      <c r="N584" s="107">
        <f>MAX(tblTEC_TDB_Data[[#This Row],[H_Facturables]]-tblTEC_TDB_Data[[#This Row],[H_Facturées]],0)</f>
        <v>0</v>
      </c>
      <c r="O584" s="101">
        <f ca="1">ROUND(INT(NOW()-tblTEC_TDB_Data[[#This Row],[Date]]),0)</f>
        <v>13</v>
      </c>
      <c r="P584" s="108">
        <f ca="1">IF(tblTEC_TDB_Data[[#This Row],[Âge]]&lt;=30,N584,0)</f>
        <v>0</v>
      </c>
      <c r="Q584" s="108">
        <f ca="1">IF(AND(tblTEC_TDB_Data[[#This Row],[Âge]]&gt;30,tblTEC_TDB_Data[[#This Row],[Âge]]&lt;=60),N584,0)</f>
        <v>0</v>
      </c>
      <c r="R584" s="108">
        <f ca="1">IF(AND(tblTEC_TDB_Data[[#This Row],[Âge]]&gt;60,tblTEC_TDB_Data[[#This Row],[Âge]]&lt;=90),N584,0)</f>
        <v>0</v>
      </c>
      <c r="S584" s="108">
        <f ca="1">IF(tblTEC_TDB_Data[[#This Row],[Âge]]&gt;90,N584,0)</f>
        <v>0</v>
      </c>
    </row>
    <row r="585" spans="1:19" x14ac:dyDescent="0.25">
      <c r="A585" s="104">
        <v>585</v>
      </c>
      <c r="B585" s="104" t="s">
        <v>133</v>
      </c>
      <c r="C585" s="1086">
        <v>45527</v>
      </c>
      <c r="D585" s="109" t="s">
        <v>18019</v>
      </c>
      <c r="E585" s="602">
        <v>0.7</v>
      </c>
      <c r="F585" s="102" t="s">
        <v>152</v>
      </c>
      <c r="G585" s="102" t="s">
        <v>9221</v>
      </c>
      <c r="H585" s="102" t="s">
        <v>9221</v>
      </c>
      <c r="I585" s="105">
        <f>IF(tblTEC_TDB_Data[[#This Row],[EstDetruite]],E585,0)</f>
        <v>0</v>
      </c>
      <c r="J585" s="106">
        <f>tblTEC_TDB_Data[[#This Row],[H_Saisies]]-tblTEC_TDB_Data[[#This Row],[H_Détruites]]</f>
        <v>0.7</v>
      </c>
      <c r="K585" s="106">
        <f>IF(tblTEC_TDB_Data[[#This Row],[EstFacturable]]="VRAI",(E585-I585),0)</f>
        <v>0.7</v>
      </c>
      <c r="L585" s="105">
        <f t="shared" si="38"/>
        <v>0</v>
      </c>
      <c r="M585" s="105">
        <f t="shared" si="39"/>
        <v>0</v>
      </c>
      <c r="N585" s="107">
        <f>MAX(tblTEC_TDB_Data[[#This Row],[H_Facturables]]-tblTEC_TDB_Data[[#This Row],[H_Facturées]],0)</f>
        <v>0.7</v>
      </c>
      <c r="O585" s="101">
        <f ca="1">ROUND(INT(NOW()-tblTEC_TDB_Data[[#This Row],[Date]]),0)</f>
        <v>13</v>
      </c>
      <c r="P585" s="108">
        <f ca="1">IF(tblTEC_TDB_Data[[#This Row],[Âge]]&lt;=30,N585,0)</f>
        <v>0.7</v>
      </c>
      <c r="Q585" s="108">
        <f ca="1">IF(AND(tblTEC_TDB_Data[[#This Row],[Âge]]&gt;30,tblTEC_TDB_Data[[#This Row],[Âge]]&lt;=60),N585,0)</f>
        <v>0</v>
      </c>
      <c r="R585" s="108">
        <f ca="1">IF(AND(tblTEC_TDB_Data[[#This Row],[Âge]]&gt;60,tblTEC_TDB_Data[[#This Row],[Âge]]&lt;=90),N585,0)</f>
        <v>0</v>
      </c>
      <c r="S585" s="108">
        <f ca="1">IF(tblTEC_TDB_Data[[#This Row],[Âge]]&gt;90,N585,0)</f>
        <v>0</v>
      </c>
    </row>
    <row r="586" spans="1:19" x14ac:dyDescent="0.25">
      <c r="A586" s="104">
        <v>586</v>
      </c>
      <c r="B586" s="104" t="s">
        <v>133</v>
      </c>
      <c r="C586" s="1086">
        <v>45527</v>
      </c>
      <c r="D586" s="109" t="s">
        <v>13848</v>
      </c>
      <c r="E586" s="602">
        <v>0.8</v>
      </c>
      <c r="F586" s="102" t="s">
        <v>152</v>
      </c>
      <c r="G586" s="102" t="s">
        <v>9221</v>
      </c>
      <c r="H586" s="102" t="s">
        <v>9221</v>
      </c>
      <c r="I586" s="105">
        <f>IF(tblTEC_TDB_Data[[#This Row],[EstDetruite]],E586,0)</f>
        <v>0</v>
      </c>
      <c r="J586" s="106">
        <f>tblTEC_TDB_Data[[#This Row],[H_Saisies]]-tblTEC_TDB_Data[[#This Row],[H_Détruites]]</f>
        <v>0.8</v>
      </c>
      <c r="K586" s="106">
        <f>IF(tblTEC_TDB_Data[[#This Row],[EstFacturable]]="VRAI",(E586-I586),0)</f>
        <v>0.8</v>
      </c>
      <c r="L586" s="105">
        <f t="shared" si="38"/>
        <v>0</v>
      </c>
      <c r="M586" s="105">
        <f t="shared" si="39"/>
        <v>0</v>
      </c>
      <c r="N586" s="107">
        <f>MAX(tblTEC_TDB_Data[[#This Row],[H_Facturables]]-tblTEC_TDB_Data[[#This Row],[H_Facturées]],0)</f>
        <v>0.8</v>
      </c>
      <c r="O586" s="101">
        <f ca="1">ROUND(INT(NOW()-tblTEC_TDB_Data[[#This Row],[Date]]),0)</f>
        <v>13</v>
      </c>
      <c r="P586" s="108">
        <f ca="1">IF(tblTEC_TDB_Data[[#This Row],[Âge]]&lt;=30,N586,0)</f>
        <v>0.8</v>
      </c>
      <c r="Q586" s="108">
        <f ca="1">IF(AND(tblTEC_TDB_Data[[#This Row],[Âge]]&gt;30,tblTEC_TDB_Data[[#This Row],[Âge]]&lt;=60),N586,0)</f>
        <v>0</v>
      </c>
      <c r="R586" s="108">
        <f ca="1">IF(AND(tblTEC_TDB_Data[[#This Row],[Âge]]&gt;60,tblTEC_TDB_Data[[#This Row],[Âge]]&lt;=90),N586,0)</f>
        <v>0</v>
      </c>
      <c r="S586" s="108">
        <f ca="1">IF(tblTEC_TDB_Data[[#This Row],[Âge]]&gt;90,N586,0)</f>
        <v>0</v>
      </c>
    </row>
    <row r="587" spans="1:19" x14ac:dyDescent="0.25">
      <c r="A587" s="104">
        <v>587</v>
      </c>
      <c r="B587" s="104" t="s">
        <v>133</v>
      </c>
      <c r="C587" s="1086">
        <v>45527</v>
      </c>
      <c r="D587" s="109" t="s">
        <v>16665</v>
      </c>
      <c r="E587" s="602">
        <v>0.4</v>
      </c>
      <c r="F587" s="102" t="s">
        <v>152</v>
      </c>
      <c r="G587" s="102" t="s">
        <v>9221</v>
      </c>
      <c r="H587" s="102" t="s">
        <v>9221</v>
      </c>
      <c r="I587" s="105">
        <f>IF(tblTEC_TDB_Data[[#This Row],[EstDetruite]],E587,0)</f>
        <v>0</v>
      </c>
      <c r="J587" s="106">
        <f>tblTEC_TDB_Data[[#This Row],[H_Saisies]]-tblTEC_TDB_Data[[#This Row],[H_Détruites]]</f>
        <v>0.4</v>
      </c>
      <c r="K587" s="106">
        <f>IF(tblTEC_TDB_Data[[#This Row],[EstFacturable]]="VRAI",(E587-I587),0)</f>
        <v>0.4</v>
      </c>
      <c r="L587" s="105">
        <f t="shared" si="38"/>
        <v>0</v>
      </c>
      <c r="M587" s="105">
        <f t="shared" si="39"/>
        <v>0</v>
      </c>
      <c r="N587" s="107">
        <f>MAX(tblTEC_TDB_Data[[#This Row],[H_Facturables]]-tblTEC_TDB_Data[[#This Row],[H_Facturées]],0)</f>
        <v>0.4</v>
      </c>
      <c r="O587" s="101">
        <f ca="1">ROUND(INT(NOW()-tblTEC_TDB_Data[[#This Row],[Date]]),0)</f>
        <v>13</v>
      </c>
      <c r="P587" s="108">
        <f ca="1">IF(tblTEC_TDB_Data[[#This Row],[Âge]]&lt;=30,N587,0)</f>
        <v>0.4</v>
      </c>
      <c r="Q587" s="108">
        <f ca="1">IF(AND(tblTEC_TDB_Data[[#This Row],[Âge]]&gt;30,tblTEC_TDB_Data[[#This Row],[Âge]]&lt;=60),N587,0)</f>
        <v>0</v>
      </c>
      <c r="R587" s="108">
        <f ca="1">IF(AND(tblTEC_TDB_Data[[#This Row],[Âge]]&gt;60,tblTEC_TDB_Data[[#This Row],[Âge]]&lt;=90),N587,0)</f>
        <v>0</v>
      </c>
      <c r="S587" s="108">
        <f ca="1">IF(tblTEC_TDB_Data[[#This Row],[Âge]]&gt;90,N587,0)</f>
        <v>0</v>
      </c>
    </row>
    <row r="588" spans="1:19" x14ac:dyDescent="0.25">
      <c r="A588" s="104">
        <v>588</v>
      </c>
      <c r="B588" s="104" t="s">
        <v>133</v>
      </c>
      <c r="C588" s="1086">
        <v>45527</v>
      </c>
      <c r="D588" s="109" t="s">
        <v>19813</v>
      </c>
      <c r="E588" s="602">
        <v>0.9</v>
      </c>
      <c r="F588" s="102" t="s">
        <v>9221</v>
      </c>
      <c r="G588" s="102" t="s">
        <v>9221</v>
      </c>
      <c r="H588" s="102" t="s">
        <v>9221</v>
      </c>
      <c r="I588" s="105">
        <f>IF(tblTEC_TDB_Data[[#This Row],[EstDetruite]],E588,0)</f>
        <v>0</v>
      </c>
      <c r="J588" s="106">
        <f>tblTEC_TDB_Data[[#This Row],[H_Saisies]]-tblTEC_TDB_Data[[#This Row],[H_Détruites]]</f>
        <v>0.9</v>
      </c>
      <c r="K588" s="106">
        <f>IF(tblTEC_TDB_Data[[#This Row],[EstFacturable]]="VRAI",(E588-I588),0)</f>
        <v>0</v>
      </c>
      <c r="L588" s="105">
        <f t="shared" si="38"/>
        <v>0.9</v>
      </c>
      <c r="M588" s="105">
        <f t="shared" si="39"/>
        <v>0</v>
      </c>
      <c r="N588" s="107">
        <f>MAX(tblTEC_TDB_Data[[#This Row],[H_Facturables]]-tblTEC_TDB_Data[[#This Row],[H_Facturées]],0)</f>
        <v>0</v>
      </c>
      <c r="O588" s="101">
        <f ca="1">ROUND(INT(NOW()-tblTEC_TDB_Data[[#This Row],[Date]]),0)</f>
        <v>13</v>
      </c>
      <c r="P588" s="108">
        <f ca="1">IF(tblTEC_TDB_Data[[#This Row],[Âge]]&lt;=30,N588,0)</f>
        <v>0</v>
      </c>
      <c r="Q588" s="108">
        <f ca="1">IF(AND(tblTEC_TDB_Data[[#This Row],[Âge]]&gt;30,tblTEC_TDB_Data[[#This Row],[Âge]]&lt;=60),N588,0)</f>
        <v>0</v>
      </c>
      <c r="R588" s="108">
        <f ca="1">IF(AND(tblTEC_TDB_Data[[#This Row],[Âge]]&gt;60,tblTEC_TDB_Data[[#This Row],[Âge]]&lt;=90),N588,0)</f>
        <v>0</v>
      </c>
      <c r="S588" s="108">
        <f ca="1">IF(tblTEC_TDB_Data[[#This Row],[Âge]]&gt;90,N588,0)</f>
        <v>0</v>
      </c>
    </row>
    <row r="589" spans="1:19" x14ac:dyDescent="0.25">
      <c r="A589" s="104">
        <v>589</v>
      </c>
      <c r="B589" s="104" t="s">
        <v>5</v>
      </c>
      <c r="C589" s="1086">
        <v>45528</v>
      </c>
      <c r="D589" s="109" t="s">
        <v>19818</v>
      </c>
      <c r="E589" s="602">
        <v>0.4</v>
      </c>
      <c r="F589" s="102" t="s">
        <v>152</v>
      </c>
      <c r="G589" s="102" t="s">
        <v>9221</v>
      </c>
      <c r="H589" s="102" t="s">
        <v>9221</v>
      </c>
      <c r="I589" s="105">
        <f>IF(tblTEC_TDB_Data[[#This Row],[EstDetruite]],E589,0)</f>
        <v>0</v>
      </c>
      <c r="J589" s="106">
        <f>tblTEC_TDB_Data[[#This Row],[H_Saisies]]-tblTEC_TDB_Data[[#This Row],[H_Détruites]]</f>
        <v>0.4</v>
      </c>
      <c r="K589" s="106">
        <f>IF(tblTEC_TDB_Data[[#This Row],[EstFacturable]]="VRAI",(E589-I589),0)</f>
        <v>0.4</v>
      </c>
      <c r="L589" s="105">
        <f t="shared" ref="L589:L597" si="40">(E589-I589)-K589</f>
        <v>0</v>
      </c>
      <c r="M589" s="105">
        <f t="shared" ref="M589:M597" si="41">IF(G589="VRAI",J589,0)</f>
        <v>0</v>
      </c>
      <c r="N589" s="107">
        <f>MAX(tblTEC_TDB_Data[[#This Row],[H_Facturables]]-tblTEC_TDB_Data[[#This Row],[H_Facturées]],0)</f>
        <v>0.4</v>
      </c>
      <c r="O589" s="101">
        <f ca="1">ROUND(INT(NOW()-tblTEC_TDB_Data[[#This Row],[Date]]),0)</f>
        <v>12</v>
      </c>
      <c r="P589" s="108">
        <f ca="1">IF(tblTEC_TDB_Data[[#This Row],[Âge]]&lt;=30,N589,0)</f>
        <v>0.4</v>
      </c>
      <c r="Q589" s="108">
        <f ca="1">IF(AND(tblTEC_TDB_Data[[#This Row],[Âge]]&gt;30,tblTEC_TDB_Data[[#This Row],[Âge]]&lt;=60),N589,0)</f>
        <v>0</v>
      </c>
      <c r="R589" s="108">
        <f ca="1">IF(AND(tblTEC_TDB_Data[[#This Row],[Âge]]&gt;60,tblTEC_TDB_Data[[#This Row],[Âge]]&lt;=90),N589,0)</f>
        <v>0</v>
      </c>
      <c r="S589" s="108">
        <f ca="1">IF(tblTEC_TDB_Data[[#This Row],[Âge]]&gt;90,N589,0)</f>
        <v>0</v>
      </c>
    </row>
    <row r="590" spans="1:19" x14ac:dyDescent="0.25">
      <c r="A590" s="104">
        <v>590</v>
      </c>
      <c r="B590" s="104" t="s">
        <v>5</v>
      </c>
      <c r="C590" s="1086">
        <v>45528</v>
      </c>
      <c r="D590" s="109" t="s">
        <v>17798</v>
      </c>
      <c r="E590" s="602">
        <v>0.4</v>
      </c>
      <c r="F590" s="102" t="s">
        <v>152</v>
      </c>
      <c r="G590" s="102" t="s">
        <v>9221</v>
      </c>
      <c r="H590" s="102" t="s">
        <v>9221</v>
      </c>
      <c r="I590" s="105">
        <f>IF(tblTEC_TDB_Data[[#This Row],[EstDetruite]],E590,0)</f>
        <v>0</v>
      </c>
      <c r="J590" s="106">
        <f>tblTEC_TDB_Data[[#This Row],[H_Saisies]]-tblTEC_TDB_Data[[#This Row],[H_Détruites]]</f>
        <v>0.4</v>
      </c>
      <c r="K590" s="106">
        <f>IF(tblTEC_TDB_Data[[#This Row],[EstFacturable]]="VRAI",(E590-I590),0)</f>
        <v>0.4</v>
      </c>
      <c r="L590" s="105">
        <f t="shared" si="40"/>
        <v>0</v>
      </c>
      <c r="M590" s="105">
        <f t="shared" si="41"/>
        <v>0</v>
      </c>
      <c r="N590" s="107">
        <f>MAX(tblTEC_TDB_Data[[#This Row],[H_Facturables]]-tblTEC_TDB_Data[[#This Row],[H_Facturées]],0)</f>
        <v>0.4</v>
      </c>
      <c r="O590" s="101">
        <f ca="1">ROUND(INT(NOW()-tblTEC_TDB_Data[[#This Row],[Date]]),0)</f>
        <v>12</v>
      </c>
      <c r="P590" s="108">
        <f ca="1">IF(tblTEC_TDB_Data[[#This Row],[Âge]]&lt;=30,N590,0)</f>
        <v>0.4</v>
      </c>
      <c r="Q590" s="108">
        <f ca="1">IF(AND(tblTEC_TDB_Data[[#This Row],[Âge]]&gt;30,tblTEC_TDB_Data[[#This Row],[Âge]]&lt;=60),N590,0)</f>
        <v>0</v>
      </c>
      <c r="R590" s="108">
        <f ca="1">IF(AND(tblTEC_TDB_Data[[#This Row],[Âge]]&gt;60,tblTEC_TDB_Data[[#This Row],[Âge]]&lt;=90),N590,0)</f>
        <v>0</v>
      </c>
      <c r="S590" s="108">
        <f ca="1">IF(tblTEC_TDB_Data[[#This Row],[Âge]]&gt;90,N590,0)</f>
        <v>0</v>
      </c>
    </row>
    <row r="591" spans="1:19" x14ac:dyDescent="0.25">
      <c r="A591" s="104">
        <v>591</v>
      </c>
      <c r="B591" s="104" t="s">
        <v>5</v>
      </c>
      <c r="C591" s="1086">
        <v>45528</v>
      </c>
      <c r="D591" s="109" t="s">
        <v>19813</v>
      </c>
      <c r="E591" s="602">
        <v>0.5</v>
      </c>
      <c r="F591" s="102" t="s">
        <v>152</v>
      </c>
      <c r="G591" s="102" t="s">
        <v>9221</v>
      </c>
      <c r="H591" s="102" t="s">
        <v>9221</v>
      </c>
      <c r="I591" s="105">
        <f>IF(tblTEC_TDB_Data[[#This Row],[EstDetruite]],E591,0)</f>
        <v>0</v>
      </c>
      <c r="J591" s="106">
        <f>tblTEC_TDB_Data[[#This Row],[H_Saisies]]-tblTEC_TDB_Data[[#This Row],[H_Détruites]]</f>
        <v>0.5</v>
      </c>
      <c r="K591" s="106">
        <f>IF(tblTEC_TDB_Data[[#This Row],[EstFacturable]]="VRAI",(E591-I591),0)</f>
        <v>0.5</v>
      </c>
      <c r="L591" s="105">
        <f t="shared" si="40"/>
        <v>0</v>
      </c>
      <c r="M591" s="105">
        <f t="shared" si="41"/>
        <v>0</v>
      </c>
      <c r="N591" s="107">
        <f>MAX(tblTEC_TDB_Data[[#This Row],[H_Facturables]]-tblTEC_TDB_Data[[#This Row],[H_Facturées]],0)</f>
        <v>0.5</v>
      </c>
      <c r="O591" s="101">
        <f ca="1">ROUND(INT(NOW()-tblTEC_TDB_Data[[#This Row],[Date]]),0)</f>
        <v>12</v>
      </c>
      <c r="P591" s="108">
        <f ca="1">IF(tblTEC_TDB_Data[[#This Row],[Âge]]&lt;=30,N591,0)</f>
        <v>0.5</v>
      </c>
      <c r="Q591" s="108">
        <f ca="1">IF(AND(tblTEC_TDB_Data[[#This Row],[Âge]]&gt;30,tblTEC_TDB_Data[[#This Row],[Âge]]&lt;=60),N591,0)</f>
        <v>0</v>
      </c>
      <c r="R591" s="108">
        <f ca="1">IF(AND(tblTEC_TDB_Data[[#This Row],[Âge]]&gt;60,tblTEC_TDB_Data[[#This Row],[Âge]]&lt;=90),N591,0)</f>
        <v>0</v>
      </c>
      <c r="S591" s="108">
        <f ca="1">IF(tblTEC_TDB_Data[[#This Row],[Âge]]&gt;90,N591,0)</f>
        <v>0</v>
      </c>
    </row>
    <row r="592" spans="1:19" x14ac:dyDescent="0.25">
      <c r="A592" s="104">
        <v>592</v>
      </c>
      <c r="B592" s="104" t="s">
        <v>5</v>
      </c>
      <c r="C592" s="1086">
        <v>45528</v>
      </c>
      <c r="D592" s="109" t="s">
        <v>16852</v>
      </c>
      <c r="E592" s="602">
        <v>0.5</v>
      </c>
      <c r="F592" s="102" t="s">
        <v>152</v>
      </c>
      <c r="G592" s="102" t="s">
        <v>9221</v>
      </c>
      <c r="H592" s="102" t="s">
        <v>9221</v>
      </c>
      <c r="I592" s="105">
        <f>IF(tblTEC_TDB_Data[[#This Row],[EstDetruite]],E592,0)</f>
        <v>0</v>
      </c>
      <c r="J592" s="106">
        <f>tblTEC_TDB_Data[[#This Row],[H_Saisies]]-tblTEC_TDB_Data[[#This Row],[H_Détruites]]</f>
        <v>0.5</v>
      </c>
      <c r="K592" s="106">
        <f>IF(tblTEC_TDB_Data[[#This Row],[EstFacturable]]="VRAI",(E592-I592),0)</f>
        <v>0.5</v>
      </c>
      <c r="L592" s="105">
        <f t="shared" si="40"/>
        <v>0</v>
      </c>
      <c r="M592" s="105">
        <f t="shared" si="41"/>
        <v>0</v>
      </c>
      <c r="N592" s="107">
        <f>MAX(tblTEC_TDB_Data[[#This Row],[H_Facturables]]-tblTEC_TDB_Data[[#This Row],[H_Facturées]],0)</f>
        <v>0.5</v>
      </c>
      <c r="O592" s="101">
        <f ca="1">ROUND(INT(NOW()-tblTEC_TDB_Data[[#This Row],[Date]]),0)</f>
        <v>12</v>
      </c>
      <c r="P592" s="108">
        <f ca="1">IF(tblTEC_TDB_Data[[#This Row],[Âge]]&lt;=30,N592,0)</f>
        <v>0.5</v>
      </c>
      <c r="Q592" s="108">
        <f ca="1">IF(AND(tblTEC_TDB_Data[[#This Row],[Âge]]&gt;30,tblTEC_TDB_Data[[#This Row],[Âge]]&lt;=60),N592,0)</f>
        <v>0</v>
      </c>
      <c r="R592" s="108">
        <f ca="1">IF(AND(tblTEC_TDB_Data[[#This Row],[Âge]]&gt;60,tblTEC_TDB_Data[[#This Row],[Âge]]&lt;=90),N592,0)</f>
        <v>0</v>
      </c>
      <c r="S592" s="108">
        <f ca="1">IF(tblTEC_TDB_Data[[#This Row],[Âge]]&gt;90,N592,0)</f>
        <v>0</v>
      </c>
    </row>
    <row r="593" spans="1:19" x14ac:dyDescent="0.25">
      <c r="A593" s="104">
        <v>593</v>
      </c>
      <c r="B593" s="104" t="s">
        <v>5</v>
      </c>
      <c r="C593" s="1086">
        <v>45528</v>
      </c>
      <c r="D593" s="109" t="s">
        <v>17330</v>
      </c>
      <c r="E593" s="602">
        <v>1.5</v>
      </c>
      <c r="F593" s="102" t="s">
        <v>152</v>
      </c>
      <c r="G593" s="102" t="s">
        <v>9221</v>
      </c>
      <c r="H593" s="102" t="s">
        <v>9221</v>
      </c>
      <c r="I593" s="105">
        <f>IF(tblTEC_TDB_Data[[#This Row],[EstDetruite]],E593,0)</f>
        <v>0</v>
      </c>
      <c r="J593" s="106">
        <f>tblTEC_TDB_Data[[#This Row],[H_Saisies]]-tblTEC_TDB_Data[[#This Row],[H_Détruites]]</f>
        <v>1.5</v>
      </c>
      <c r="K593" s="106">
        <f>IF(tblTEC_TDB_Data[[#This Row],[EstFacturable]]="VRAI",(E593-I593),0)</f>
        <v>1.5</v>
      </c>
      <c r="L593" s="105">
        <f t="shared" si="40"/>
        <v>0</v>
      </c>
      <c r="M593" s="105">
        <f t="shared" si="41"/>
        <v>0</v>
      </c>
      <c r="N593" s="107">
        <f>MAX(tblTEC_TDB_Data[[#This Row],[H_Facturables]]-tblTEC_TDB_Data[[#This Row],[H_Facturées]],0)</f>
        <v>1.5</v>
      </c>
      <c r="O593" s="101">
        <f ca="1">ROUND(INT(NOW()-tblTEC_TDB_Data[[#This Row],[Date]]),0)</f>
        <v>12</v>
      </c>
      <c r="P593" s="108">
        <f ca="1">IF(tblTEC_TDB_Data[[#This Row],[Âge]]&lt;=30,N593,0)</f>
        <v>1.5</v>
      </c>
      <c r="Q593" s="108">
        <f ca="1">IF(AND(tblTEC_TDB_Data[[#This Row],[Âge]]&gt;30,tblTEC_TDB_Data[[#This Row],[Âge]]&lt;=60),N593,0)</f>
        <v>0</v>
      </c>
      <c r="R593" s="108">
        <f ca="1">IF(AND(tblTEC_TDB_Data[[#This Row],[Âge]]&gt;60,tblTEC_TDB_Data[[#This Row],[Âge]]&lt;=90),N593,0)</f>
        <v>0</v>
      </c>
      <c r="S593" s="108">
        <f ca="1">IF(tblTEC_TDB_Data[[#This Row],[Âge]]&gt;90,N593,0)</f>
        <v>0</v>
      </c>
    </row>
    <row r="594" spans="1:19" x14ac:dyDescent="0.25">
      <c r="A594" s="104">
        <v>594</v>
      </c>
      <c r="B594" s="104" t="s">
        <v>5</v>
      </c>
      <c r="C594" s="1086">
        <v>45528</v>
      </c>
      <c r="D594" s="109" t="s">
        <v>19387</v>
      </c>
      <c r="E594" s="602">
        <v>1</v>
      </c>
      <c r="F594" s="102" t="s">
        <v>152</v>
      </c>
      <c r="G594" s="102" t="s">
        <v>9221</v>
      </c>
      <c r="H594" s="102" t="s">
        <v>152</v>
      </c>
      <c r="I594" s="105">
        <f>IF(tblTEC_TDB_Data[[#This Row],[EstDetruite]],E594,0)</f>
        <v>1</v>
      </c>
      <c r="J594" s="106">
        <f>tblTEC_TDB_Data[[#This Row],[H_Saisies]]-tblTEC_TDB_Data[[#This Row],[H_Détruites]]</f>
        <v>0</v>
      </c>
      <c r="K594" s="106">
        <f>IF(tblTEC_TDB_Data[[#This Row],[EstFacturable]]="VRAI",(E594-I594),0)</f>
        <v>0</v>
      </c>
      <c r="L594" s="105">
        <f t="shared" si="40"/>
        <v>0</v>
      </c>
      <c r="M594" s="105">
        <f t="shared" si="41"/>
        <v>0</v>
      </c>
      <c r="N594" s="107">
        <f>MAX(tblTEC_TDB_Data[[#This Row],[H_Facturables]]-tblTEC_TDB_Data[[#This Row],[H_Facturées]],0)</f>
        <v>0</v>
      </c>
      <c r="O594" s="101">
        <f ca="1">ROUND(INT(NOW()-tblTEC_TDB_Data[[#This Row],[Date]]),0)</f>
        <v>12</v>
      </c>
      <c r="P594" s="108">
        <f ca="1">IF(tblTEC_TDB_Data[[#This Row],[Âge]]&lt;=30,N594,0)</f>
        <v>0</v>
      </c>
      <c r="Q594" s="108">
        <f ca="1">IF(AND(tblTEC_TDB_Data[[#This Row],[Âge]]&gt;30,tblTEC_TDB_Data[[#This Row],[Âge]]&lt;=60),N594,0)</f>
        <v>0</v>
      </c>
      <c r="R594" s="108">
        <f ca="1">IF(AND(tblTEC_TDB_Data[[#This Row],[Âge]]&gt;60,tblTEC_TDB_Data[[#This Row],[Âge]]&lt;=90),N594,0)</f>
        <v>0</v>
      </c>
      <c r="S594" s="108">
        <f ca="1">IF(tblTEC_TDB_Data[[#This Row],[Âge]]&gt;90,N594,0)</f>
        <v>0</v>
      </c>
    </row>
    <row r="595" spans="1:19" x14ac:dyDescent="0.25">
      <c r="A595" s="104">
        <v>595</v>
      </c>
      <c r="B595" s="104" t="s">
        <v>5</v>
      </c>
      <c r="C595" s="1086">
        <v>45530</v>
      </c>
      <c r="D595" s="109" t="s">
        <v>19695</v>
      </c>
      <c r="E595" s="602">
        <v>1</v>
      </c>
      <c r="F595" s="102" t="s">
        <v>152</v>
      </c>
      <c r="G595" s="102" t="s">
        <v>9221</v>
      </c>
      <c r="H595" s="102" t="s">
        <v>9221</v>
      </c>
      <c r="I595" s="105">
        <f>IF(tblTEC_TDB_Data[[#This Row],[EstDetruite]],E595,0)</f>
        <v>0</v>
      </c>
      <c r="J595" s="106">
        <f>tblTEC_TDB_Data[[#This Row],[H_Saisies]]-tblTEC_TDB_Data[[#This Row],[H_Détruites]]</f>
        <v>1</v>
      </c>
      <c r="K595" s="106">
        <f>IF(tblTEC_TDB_Data[[#This Row],[EstFacturable]]="VRAI",(E595-I595),0)</f>
        <v>1</v>
      </c>
      <c r="L595" s="105">
        <f t="shared" si="40"/>
        <v>0</v>
      </c>
      <c r="M595" s="105">
        <f t="shared" si="41"/>
        <v>0</v>
      </c>
      <c r="N595" s="107">
        <f>MAX(tblTEC_TDB_Data[[#This Row],[H_Facturables]]-tblTEC_TDB_Data[[#This Row],[H_Facturées]],0)</f>
        <v>1</v>
      </c>
      <c r="O595" s="101">
        <f ca="1">ROUND(INT(NOW()-tblTEC_TDB_Data[[#This Row],[Date]]),0)</f>
        <v>10</v>
      </c>
      <c r="P595" s="108">
        <f ca="1">IF(tblTEC_TDB_Data[[#This Row],[Âge]]&lt;=30,N595,0)</f>
        <v>1</v>
      </c>
      <c r="Q595" s="108">
        <f ca="1">IF(AND(tblTEC_TDB_Data[[#This Row],[Âge]]&gt;30,tblTEC_TDB_Data[[#This Row],[Âge]]&lt;=60),N595,0)</f>
        <v>0</v>
      </c>
      <c r="R595" s="108">
        <f ca="1">IF(AND(tblTEC_TDB_Data[[#This Row],[Âge]]&gt;60,tblTEC_TDB_Data[[#This Row],[Âge]]&lt;=90),N595,0)</f>
        <v>0</v>
      </c>
      <c r="S595" s="108">
        <f ca="1">IF(tblTEC_TDB_Data[[#This Row],[Âge]]&gt;90,N595,0)</f>
        <v>0</v>
      </c>
    </row>
    <row r="596" spans="1:19" x14ac:dyDescent="0.25">
      <c r="A596" s="104">
        <v>596</v>
      </c>
      <c r="B596" s="104" t="s">
        <v>5</v>
      </c>
      <c r="C596" s="1086">
        <v>45530</v>
      </c>
      <c r="D596" s="109" t="s">
        <v>19813</v>
      </c>
      <c r="E596" s="602">
        <v>2.25</v>
      </c>
      <c r="F596" s="102" t="s">
        <v>152</v>
      </c>
      <c r="G596" s="102" t="s">
        <v>9221</v>
      </c>
      <c r="H596" s="102" t="s">
        <v>9221</v>
      </c>
      <c r="I596" s="105">
        <f>IF(tblTEC_TDB_Data[[#This Row],[EstDetruite]],E596,0)</f>
        <v>0</v>
      </c>
      <c r="J596" s="106">
        <f>tblTEC_TDB_Data[[#This Row],[H_Saisies]]-tblTEC_TDB_Data[[#This Row],[H_Détruites]]</f>
        <v>2.25</v>
      </c>
      <c r="K596" s="106">
        <f>IF(tblTEC_TDB_Data[[#This Row],[EstFacturable]]="VRAI",(E596-I596),0)</f>
        <v>2.25</v>
      </c>
      <c r="L596" s="105">
        <f t="shared" si="40"/>
        <v>0</v>
      </c>
      <c r="M596" s="105">
        <f t="shared" si="41"/>
        <v>0</v>
      </c>
      <c r="N596" s="107">
        <f>MAX(tblTEC_TDB_Data[[#This Row],[H_Facturables]]-tblTEC_TDB_Data[[#This Row],[H_Facturées]],0)</f>
        <v>2.25</v>
      </c>
      <c r="O596" s="101">
        <f ca="1">ROUND(INT(NOW()-tblTEC_TDB_Data[[#This Row],[Date]]),0)</f>
        <v>10</v>
      </c>
      <c r="P596" s="108">
        <f ca="1">IF(tblTEC_TDB_Data[[#This Row],[Âge]]&lt;=30,N596,0)</f>
        <v>2.25</v>
      </c>
      <c r="Q596" s="108">
        <f ca="1">IF(AND(tblTEC_TDB_Data[[#This Row],[Âge]]&gt;30,tblTEC_TDB_Data[[#This Row],[Âge]]&lt;=60),N596,0)</f>
        <v>0</v>
      </c>
      <c r="R596" s="108">
        <f ca="1">IF(AND(tblTEC_TDB_Data[[#This Row],[Âge]]&gt;60,tblTEC_TDB_Data[[#This Row],[Âge]]&lt;=90),N596,0)</f>
        <v>0</v>
      </c>
      <c r="S596" s="108">
        <f ca="1">IF(tblTEC_TDB_Data[[#This Row],[Âge]]&gt;90,N596,0)</f>
        <v>0</v>
      </c>
    </row>
    <row r="597" spans="1:19" x14ac:dyDescent="0.25">
      <c r="A597" s="104">
        <v>597</v>
      </c>
      <c r="B597" s="104" t="s">
        <v>11641</v>
      </c>
      <c r="C597" s="1086">
        <v>45530</v>
      </c>
      <c r="D597" s="109" t="s">
        <v>18488</v>
      </c>
      <c r="E597" s="602">
        <v>1</v>
      </c>
      <c r="F597" s="102" t="s">
        <v>152</v>
      </c>
      <c r="G597" s="102" t="s">
        <v>9221</v>
      </c>
      <c r="H597" s="102" t="s">
        <v>9221</v>
      </c>
      <c r="I597" s="105">
        <f>IF(tblTEC_TDB_Data[[#This Row],[EstDetruite]],E597,0)</f>
        <v>0</v>
      </c>
      <c r="J597" s="106">
        <f>tblTEC_TDB_Data[[#This Row],[H_Saisies]]-tblTEC_TDB_Data[[#This Row],[H_Détruites]]</f>
        <v>1</v>
      </c>
      <c r="K597" s="106">
        <f>IF(tblTEC_TDB_Data[[#This Row],[EstFacturable]]="VRAI",(E597-I597),0)</f>
        <v>1</v>
      </c>
      <c r="L597" s="105">
        <f t="shared" si="40"/>
        <v>0</v>
      </c>
      <c r="M597" s="105">
        <f t="shared" si="41"/>
        <v>0</v>
      </c>
      <c r="N597" s="107">
        <f>MAX(tblTEC_TDB_Data[[#This Row],[H_Facturables]]-tblTEC_TDB_Data[[#This Row],[H_Facturées]],0)</f>
        <v>1</v>
      </c>
      <c r="O597" s="101">
        <f ca="1">ROUND(INT(NOW()-tblTEC_TDB_Data[[#This Row],[Date]]),0)</f>
        <v>10</v>
      </c>
      <c r="P597" s="108">
        <f ca="1">IF(tblTEC_TDB_Data[[#This Row],[Âge]]&lt;=30,N597,0)</f>
        <v>1</v>
      </c>
      <c r="Q597" s="108">
        <f ca="1">IF(AND(tblTEC_TDB_Data[[#This Row],[Âge]]&gt;30,tblTEC_TDB_Data[[#This Row],[Âge]]&lt;=60),N597,0)</f>
        <v>0</v>
      </c>
      <c r="R597" s="108">
        <f ca="1">IF(AND(tblTEC_TDB_Data[[#This Row],[Âge]]&gt;60,tblTEC_TDB_Data[[#This Row],[Âge]]&lt;=90),N597,0)</f>
        <v>0</v>
      </c>
      <c r="S597" s="108">
        <f ca="1">IF(tblTEC_TDB_Data[[#This Row],[Âge]]&gt;90,N597,0)</f>
        <v>0</v>
      </c>
    </row>
    <row r="598" spans="1:19" x14ac:dyDescent="0.25">
      <c r="A598" s="104">
        <v>598</v>
      </c>
      <c r="B598" s="104" t="s">
        <v>11641</v>
      </c>
      <c r="C598" s="1086">
        <v>45530</v>
      </c>
      <c r="D598" s="109" t="s">
        <v>19373</v>
      </c>
      <c r="E598" s="602">
        <v>0.5</v>
      </c>
      <c r="F598" s="102" t="s">
        <v>9221</v>
      </c>
      <c r="G598" s="102" t="s">
        <v>9221</v>
      </c>
      <c r="H598" s="102" t="s">
        <v>9221</v>
      </c>
      <c r="I598" s="105">
        <f>IF(tblTEC_TDB_Data[[#This Row],[EstDetruite]],E598,0)</f>
        <v>0</v>
      </c>
      <c r="J598" s="106">
        <f>tblTEC_TDB_Data[[#This Row],[H_Saisies]]-tblTEC_TDB_Data[[#This Row],[H_Détruites]]</f>
        <v>0.5</v>
      </c>
      <c r="K598" s="106">
        <f>IF(tblTEC_TDB_Data[[#This Row],[EstFacturable]]="VRAI",(E598-I598),0)</f>
        <v>0</v>
      </c>
      <c r="L598" s="105">
        <f t="shared" ref="L598:L618" si="42">(E598-I598)-K598</f>
        <v>0.5</v>
      </c>
      <c r="M598" s="105">
        <f t="shared" ref="M598:M618" si="43">IF(G598="VRAI",J598,0)</f>
        <v>0</v>
      </c>
      <c r="N598" s="107">
        <f>MAX(tblTEC_TDB_Data[[#This Row],[H_Facturables]]-tblTEC_TDB_Data[[#This Row],[H_Facturées]],0)</f>
        <v>0</v>
      </c>
      <c r="O598" s="101">
        <f ca="1">ROUND(INT(NOW()-tblTEC_TDB_Data[[#This Row],[Date]]),0)</f>
        <v>10</v>
      </c>
      <c r="P598" s="108">
        <f ca="1">IF(tblTEC_TDB_Data[[#This Row],[Âge]]&lt;=30,N598,0)</f>
        <v>0</v>
      </c>
      <c r="Q598" s="108">
        <f ca="1">IF(AND(tblTEC_TDB_Data[[#This Row],[Âge]]&gt;30,tblTEC_TDB_Data[[#This Row],[Âge]]&lt;=60),N598,0)</f>
        <v>0</v>
      </c>
      <c r="R598" s="108">
        <f ca="1">IF(AND(tblTEC_TDB_Data[[#This Row],[Âge]]&gt;60,tblTEC_TDB_Data[[#This Row],[Âge]]&lt;=90),N598,0)</f>
        <v>0</v>
      </c>
      <c r="S598" s="108">
        <f ca="1">IF(tblTEC_TDB_Data[[#This Row],[Âge]]&gt;90,N598,0)</f>
        <v>0</v>
      </c>
    </row>
    <row r="599" spans="1:19" x14ac:dyDescent="0.25">
      <c r="A599" s="104">
        <v>599</v>
      </c>
      <c r="B599" s="104" t="s">
        <v>11641</v>
      </c>
      <c r="C599" s="1086">
        <v>45530</v>
      </c>
      <c r="D599" s="109" t="s">
        <v>18488</v>
      </c>
      <c r="E599" s="602">
        <v>0.5</v>
      </c>
      <c r="F599" s="102" t="s">
        <v>152</v>
      </c>
      <c r="G599" s="102" t="s">
        <v>9221</v>
      </c>
      <c r="H599" s="102" t="s">
        <v>9221</v>
      </c>
      <c r="I599" s="105">
        <f>IF(tblTEC_TDB_Data[[#This Row],[EstDetruite]],E599,0)</f>
        <v>0</v>
      </c>
      <c r="J599" s="106">
        <f>tblTEC_TDB_Data[[#This Row],[H_Saisies]]-tblTEC_TDB_Data[[#This Row],[H_Détruites]]</f>
        <v>0.5</v>
      </c>
      <c r="K599" s="106">
        <f>IF(tblTEC_TDB_Data[[#This Row],[EstFacturable]]="VRAI",(E599-I599),0)</f>
        <v>0.5</v>
      </c>
      <c r="L599" s="105">
        <f t="shared" si="42"/>
        <v>0</v>
      </c>
      <c r="M599" s="105">
        <f t="shared" si="43"/>
        <v>0</v>
      </c>
      <c r="N599" s="107">
        <f>MAX(tblTEC_TDB_Data[[#This Row],[H_Facturables]]-tblTEC_TDB_Data[[#This Row],[H_Facturées]],0)</f>
        <v>0.5</v>
      </c>
      <c r="O599" s="101">
        <f ca="1">ROUND(INT(NOW()-tblTEC_TDB_Data[[#This Row],[Date]]),0)</f>
        <v>10</v>
      </c>
      <c r="P599" s="108">
        <f ca="1">IF(tblTEC_TDB_Data[[#This Row],[Âge]]&lt;=30,N599,0)</f>
        <v>0.5</v>
      </c>
      <c r="Q599" s="108">
        <f ca="1">IF(AND(tblTEC_TDB_Data[[#This Row],[Âge]]&gt;30,tblTEC_TDB_Data[[#This Row],[Âge]]&lt;=60),N599,0)</f>
        <v>0</v>
      </c>
      <c r="R599" s="108">
        <f ca="1">IF(AND(tblTEC_TDB_Data[[#This Row],[Âge]]&gt;60,tblTEC_TDB_Data[[#This Row],[Âge]]&lt;=90),N599,0)</f>
        <v>0</v>
      </c>
      <c r="S599" s="108">
        <f ca="1">IF(tblTEC_TDB_Data[[#This Row],[Âge]]&gt;90,N599,0)</f>
        <v>0</v>
      </c>
    </row>
    <row r="600" spans="1:19" x14ac:dyDescent="0.25">
      <c r="A600" s="104">
        <v>600</v>
      </c>
      <c r="B600" s="104" t="s">
        <v>5</v>
      </c>
      <c r="C600" s="1086">
        <v>45530</v>
      </c>
      <c r="D600" s="109" t="s">
        <v>17505</v>
      </c>
      <c r="E600" s="602">
        <v>0.75</v>
      </c>
      <c r="F600" s="102" t="s">
        <v>152</v>
      </c>
      <c r="G600" s="102" t="s">
        <v>9221</v>
      </c>
      <c r="H600" s="102" t="s">
        <v>9221</v>
      </c>
      <c r="I600" s="105">
        <f>IF(tblTEC_TDB_Data[[#This Row],[EstDetruite]],E600,0)</f>
        <v>0</v>
      </c>
      <c r="J600" s="106">
        <f>tblTEC_TDB_Data[[#This Row],[H_Saisies]]-tblTEC_TDB_Data[[#This Row],[H_Détruites]]</f>
        <v>0.75</v>
      </c>
      <c r="K600" s="106">
        <f>IF(tblTEC_TDB_Data[[#This Row],[EstFacturable]]="VRAI",(E600-I600),0)</f>
        <v>0.75</v>
      </c>
      <c r="L600" s="105">
        <f t="shared" si="42"/>
        <v>0</v>
      </c>
      <c r="M600" s="105">
        <f t="shared" si="43"/>
        <v>0</v>
      </c>
      <c r="N600" s="107">
        <f>MAX(tblTEC_TDB_Data[[#This Row],[H_Facturables]]-tblTEC_TDB_Data[[#This Row],[H_Facturées]],0)</f>
        <v>0.75</v>
      </c>
      <c r="O600" s="101">
        <f ca="1">ROUND(INT(NOW()-tblTEC_TDB_Data[[#This Row],[Date]]),0)</f>
        <v>10</v>
      </c>
      <c r="P600" s="108">
        <f ca="1">IF(tblTEC_TDB_Data[[#This Row],[Âge]]&lt;=30,N600,0)</f>
        <v>0.75</v>
      </c>
      <c r="Q600" s="108">
        <f ca="1">IF(AND(tblTEC_TDB_Data[[#This Row],[Âge]]&gt;30,tblTEC_TDB_Data[[#This Row],[Âge]]&lt;=60),N600,0)</f>
        <v>0</v>
      </c>
      <c r="R600" s="108">
        <f ca="1">IF(AND(tblTEC_TDB_Data[[#This Row],[Âge]]&gt;60,tblTEC_TDB_Data[[#This Row],[Âge]]&lt;=90),N600,0)</f>
        <v>0</v>
      </c>
      <c r="S600" s="108">
        <f ca="1">IF(tblTEC_TDB_Data[[#This Row],[Âge]]&gt;90,N600,0)</f>
        <v>0</v>
      </c>
    </row>
    <row r="601" spans="1:19" x14ac:dyDescent="0.25">
      <c r="A601" s="104">
        <v>601</v>
      </c>
      <c r="B601" s="104" t="s">
        <v>11641</v>
      </c>
      <c r="C601" s="1086">
        <v>45530</v>
      </c>
      <c r="D601" s="109" t="s">
        <v>16114</v>
      </c>
      <c r="E601" s="602">
        <v>1</v>
      </c>
      <c r="F601" s="102" t="s">
        <v>152</v>
      </c>
      <c r="G601" s="102" t="s">
        <v>9221</v>
      </c>
      <c r="H601" s="102" t="s">
        <v>9221</v>
      </c>
      <c r="I601" s="105">
        <f>IF(tblTEC_TDB_Data[[#This Row],[EstDetruite]],E601,0)</f>
        <v>0</v>
      </c>
      <c r="J601" s="106">
        <f>tblTEC_TDB_Data[[#This Row],[H_Saisies]]-tblTEC_TDB_Data[[#This Row],[H_Détruites]]</f>
        <v>1</v>
      </c>
      <c r="K601" s="106">
        <f>IF(tblTEC_TDB_Data[[#This Row],[EstFacturable]]="VRAI",(E601-I601),0)</f>
        <v>1</v>
      </c>
      <c r="L601" s="105">
        <f t="shared" si="42"/>
        <v>0</v>
      </c>
      <c r="M601" s="105">
        <f t="shared" si="43"/>
        <v>0</v>
      </c>
      <c r="N601" s="107">
        <f>MAX(tblTEC_TDB_Data[[#This Row],[H_Facturables]]-tblTEC_TDB_Data[[#This Row],[H_Facturées]],0)</f>
        <v>1</v>
      </c>
      <c r="O601" s="101">
        <f ca="1">ROUND(INT(NOW()-tblTEC_TDB_Data[[#This Row],[Date]]),0)</f>
        <v>10</v>
      </c>
      <c r="P601" s="108">
        <f ca="1">IF(tblTEC_TDB_Data[[#This Row],[Âge]]&lt;=30,N601,0)</f>
        <v>1</v>
      </c>
      <c r="Q601" s="108">
        <f ca="1">IF(AND(tblTEC_TDB_Data[[#This Row],[Âge]]&gt;30,tblTEC_TDB_Data[[#This Row],[Âge]]&lt;=60),N601,0)</f>
        <v>0</v>
      </c>
      <c r="R601" s="108">
        <f ca="1">IF(AND(tblTEC_TDB_Data[[#This Row],[Âge]]&gt;60,tblTEC_TDB_Data[[#This Row],[Âge]]&lt;=90),N601,0)</f>
        <v>0</v>
      </c>
      <c r="S601" s="108">
        <f ca="1">IF(tblTEC_TDB_Data[[#This Row],[Âge]]&gt;90,N601,0)</f>
        <v>0</v>
      </c>
    </row>
    <row r="602" spans="1:19" x14ac:dyDescent="0.25">
      <c r="A602" s="104">
        <v>602</v>
      </c>
      <c r="B602" s="104" t="s">
        <v>11641</v>
      </c>
      <c r="C602" s="1086">
        <v>45530</v>
      </c>
      <c r="D602" s="109" t="s">
        <v>17781</v>
      </c>
      <c r="E602" s="602">
        <v>0.75</v>
      </c>
      <c r="F602" s="102" t="s">
        <v>152</v>
      </c>
      <c r="G602" s="102" t="s">
        <v>9221</v>
      </c>
      <c r="H602" s="102" t="s">
        <v>152</v>
      </c>
      <c r="I602" s="105">
        <f>IF(tblTEC_TDB_Data[[#This Row],[EstDetruite]],E602,0)</f>
        <v>0.75</v>
      </c>
      <c r="J602" s="106">
        <f>tblTEC_TDB_Data[[#This Row],[H_Saisies]]-tblTEC_TDB_Data[[#This Row],[H_Détruites]]</f>
        <v>0</v>
      </c>
      <c r="K602" s="106">
        <f>IF(tblTEC_TDB_Data[[#This Row],[EstFacturable]]="VRAI",(E602-I602),0)</f>
        <v>0</v>
      </c>
      <c r="L602" s="105">
        <f t="shared" si="42"/>
        <v>0</v>
      </c>
      <c r="M602" s="105">
        <f t="shared" si="43"/>
        <v>0</v>
      </c>
      <c r="N602" s="107">
        <f>MAX(tblTEC_TDB_Data[[#This Row],[H_Facturables]]-tblTEC_TDB_Data[[#This Row],[H_Facturées]],0)</f>
        <v>0</v>
      </c>
      <c r="O602" s="101">
        <f ca="1">ROUND(INT(NOW()-tblTEC_TDB_Data[[#This Row],[Date]]),0)</f>
        <v>10</v>
      </c>
      <c r="P602" s="108">
        <f ca="1">IF(tblTEC_TDB_Data[[#This Row],[Âge]]&lt;=30,N602,0)</f>
        <v>0</v>
      </c>
      <c r="Q602" s="108">
        <f ca="1">IF(AND(tblTEC_TDB_Data[[#This Row],[Âge]]&gt;30,tblTEC_TDB_Data[[#This Row],[Âge]]&lt;=60),N602,0)</f>
        <v>0</v>
      </c>
      <c r="R602" s="108">
        <f ca="1">IF(AND(tblTEC_TDB_Data[[#This Row],[Âge]]&gt;60,tblTEC_TDB_Data[[#This Row],[Âge]]&lt;=90),N602,0)</f>
        <v>0</v>
      </c>
      <c r="S602" s="108">
        <f ca="1">IF(tblTEC_TDB_Data[[#This Row],[Âge]]&gt;90,N602,0)</f>
        <v>0</v>
      </c>
    </row>
    <row r="603" spans="1:19" x14ac:dyDescent="0.25">
      <c r="A603" s="104">
        <v>603</v>
      </c>
      <c r="B603" s="104" t="s">
        <v>5</v>
      </c>
      <c r="C603" s="1086">
        <v>45530</v>
      </c>
      <c r="D603" s="109" t="s">
        <v>17330</v>
      </c>
      <c r="E603" s="602">
        <v>0.75</v>
      </c>
      <c r="F603" s="102" t="s">
        <v>152</v>
      </c>
      <c r="G603" s="102" t="s">
        <v>9221</v>
      </c>
      <c r="H603" s="102" t="s">
        <v>9221</v>
      </c>
      <c r="I603" s="105">
        <f>IF(tblTEC_TDB_Data[[#This Row],[EstDetruite]],E603,0)</f>
        <v>0</v>
      </c>
      <c r="J603" s="106">
        <f>tblTEC_TDB_Data[[#This Row],[H_Saisies]]-tblTEC_TDB_Data[[#This Row],[H_Détruites]]</f>
        <v>0.75</v>
      </c>
      <c r="K603" s="106">
        <f>IF(tblTEC_TDB_Data[[#This Row],[EstFacturable]]="VRAI",(E603-I603),0)</f>
        <v>0.75</v>
      </c>
      <c r="L603" s="105">
        <f t="shared" si="42"/>
        <v>0</v>
      </c>
      <c r="M603" s="105">
        <f t="shared" si="43"/>
        <v>0</v>
      </c>
      <c r="N603" s="107">
        <f>MAX(tblTEC_TDB_Data[[#This Row],[H_Facturables]]-tblTEC_TDB_Data[[#This Row],[H_Facturées]],0)</f>
        <v>0.75</v>
      </c>
      <c r="O603" s="101">
        <f ca="1">ROUND(INT(NOW()-tblTEC_TDB_Data[[#This Row],[Date]]),0)</f>
        <v>10</v>
      </c>
      <c r="P603" s="108">
        <f ca="1">IF(tblTEC_TDB_Data[[#This Row],[Âge]]&lt;=30,N603,0)</f>
        <v>0.75</v>
      </c>
      <c r="Q603" s="108">
        <f ca="1">IF(AND(tblTEC_TDB_Data[[#This Row],[Âge]]&gt;30,tblTEC_TDB_Data[[#This Row],[Âge]]&lt;=60),N603,0)</f>
        <v>0</v>
      </c>
      <c r="R603" s="108">
        <f ca="1">IF(AND(tblTEC_TDB_Data[[#This Row],[Âge]]&gt;60,tblTEC_TDB_Data[[#This Row],[Âge]]&lt;=90),N603,0)</f>
        <v>0</v>
      </c>
      <c r="S603" s="108">
        <f ca="1">IF(tblTEC_TDB_Data[[#This Row],[Âge]]&gt;90,N603,0)</f>
        <v>0</v>
      </c>
    </row>
    <row r="604" spans="1:19" x14ac:dyDescent="0.25">
      <c r="A604" s="104">
        <v>604</v>
      </c>
      <c r="B604" s="104" t="s">
        <v>5</v>
      </c>
      <c r="C604" s="1086">
        <v>45530</v>
      </c>
      <c r="D604" s="109" t="s">
        <v>19405</v>
      </c>
      <c r="E604" s="602">
        <v>0.5</v>
      </c>
      <c r="F604" s="102" t="s">
        <v>152</v>
      </c>
      <c r="G604" s="102" t="s">
        <v>9221</v>
      </c>
      <c r="H604" s="102" t="s">
        <v>9221</v>
      </c>
      <c r="I604" s="105">
        <f>IF(tblTEC_TDB_Data[[#This Row],[EstDetruite]],E604,0)</f>
        <v>0</v>
      </c>
      <c r="J604" s="106">
        <f>tblTEC_TDB_Data[[#This Row],[H_Saisies]]-tblTEC_TDB_Data[[#This Row],[H_Détruites]]</f>
        <v>0.5</v>
      </c>
      <c r="K604" s="106">
        <f>IF(tblTEC_TDB_Data[[#This Row],[EstFacturable]]="VRAI",(E604-I604),0)</f>
        <v>0.5</v>
      </c>
      <c r="L604" s="105">
        <f t="shared" si="42"/>
        <v>0</v>
      </c>
      <c r="M604" s="105">
        <f t="shared" si="43"/>
        <v>0</v>
      </c>
      <c r="N604" s="107">
        <f>MAX(tblTEC_TDB_Data[[#This Row],[H_Facturables]]-tblTEC_TDB_Data[[#This Row],[H_Facturées]],0)</f>
        <v>0.5</v>
      </c>
      <c r="O604" s="101">
        <f ca="1">ROUND(INT(NOW()-tblTEC_TDB_Data[[#This Row],[Date]]),0)</f>
        <v>10</v>
      </c>
      <c r="P604" s="108">
        <f ca="1">IF(tblTEC_TDB_Data[[#This Row],[Âge]]&lt;=30,N604,0)</f>
        <v>0.5</v>
      </c>
      <c r="Q604" s="108">
        <f ca="1">IF(AND(tblTEC_TDB_Data[[#This Row],[Âge]]&gt;30,tblTEC_TDB_Data[[#This Row],[Âge]]&lt;=60),N604,0)</f>
        <v>0</v>
      </c>
      <c r="R604" s="108">
        <f ca="1">IF(AND(tblTEC_TDB_Data[[#This Row],[Âge]]&gt;60,tblTEC_TDB_Data[[#This Row],[Âge]]&lt;=90),N604,0)</f>
        <v>0</v>
      </c>
      <c r="S604" s="108">
        <f ca="1">IF(tblTEC_TDB_Data[[#This Row],[Âge]]&gt;90,N604,0)</f>
        <v>0</v>
      </c>
    </row>
    <row r="605" spans="1:19" x14ac:dyDescent="0.25">
      <c r="A605" s="104">
        <v>605</v>
      </c>
      <c r="B605" s="104" t="s">
        <v>5</v>
      </c>
      <c r="C605" s="1086">
        <v>45530</v>
      </c>
      <c r="D605" s="109" t="s">
        <v>16031</v>
      </c>
      <c r="E605" s="602">
        <v>0.4</v>
      </c>
      <c r="F605" s="102" t="s">
        <v>152</v>
      </c>
      <c r="G605" s="102" t="s">
        <v>9221</v>
      </c>
      <c r="H605" s="102" t="s">
        <v>9221</v>
      </c>
      <c r="I605" s="105">
        <f>IF(tblTEC_TDB_Data[[#This Row],[EstDetruite]],E605,0)</f>
        <v>0</v>
      </c>
      <c r="J605" s="106">
        <f>tblTEC_TDB_Data[[#This Row],[H_Saisies]]-tblTEC_TDB_Data[[#This Row],[H_Détruites]]</f>
        <v>0.4</v>
      </c>
      <c r="K605" s="106">
        <f>IF(tblTEC_TDB_Data[[#This Row],[EstFacturable]]="VRAI",(E605-I605),0)</f>
        <v>0.4</v>
      </c>
      <c r="L605" s="105">
        <f t="shared" si="42"/>
        <v>0</v>
      </c>
      <c r="M605" s="105">
        <f t="shared" si="43"/>
        <v>0</v>
      </c>
      <c r="N605" s="107">
        <f>MAX(tblTEC_TDB_Data[[#This Row],[H_Facturables]]-tblTEC_TDB_Data[[#This Row],[H_Facturées]],0)</f>
        <v>0.4</v>
      </c>
      <c r="O605" s="101">
        <f ca="1">ROUND(INT(NOW()-tblTEC_TDB_Data[[#This Row],[Date]]),0)</f>
        <v>10</v>
      </c>
      <c r="P605" s="108">
        <f ca="1">IF(tblTEC_TDB_Data[[#This Row],[Âge]]&lt;=30,N605,0)</f>
        <v>0.4</v>
      </c>
      <c r="Q605" s="108">
        <f ca="1">IF(AND(tblTEC_TDB_Data[[#This Row],[Âge]]&gt;30,tblTEC_TDB_Data[[#This Row],[Âge]]&lt;=60),N605,0)</f>
        <v>0</v>
      </c>
      <c r="R605" s="108">
        <f ca="1">IF(AND(tblTEC_TDB_Data[[#This Row],[Âge]]&gt;60,tblTEC_TDB_Data[[#This Row],[Âge]]&lt;=90),N605,0)</f>
        <v>0</v>
      </c>
      <c r="S605" s="108">
        <f ca="1">IF(tblTEC_TDB_Data[[#This Row],[Âge]]&gt;90,N605,0)</f>
        <v>0</v>
      </c>
    </row>
    <row r="606" spans="1:19" x14ac:dyDescent="0.25">
      <c r="A606" s="104">
        <v>606</v>
      </c>
      <c r="B606" s="104" t="s">
        <v>5</v>
      </c>
      <c r="C606" s="1086">
        <v>45530</v>
      </c>
      <c r="D606" s="109" t="s">
        <v>13884</v>
      </c>
      <c r="E606" s="602">
        <v>0.75</v>
      </c>
      <c r="F606" s="102" t="s">
        <v>152</v>
      </c>
      <c r="G606" s="102" t="s">
        <v>9221</v>
      </c>
      <c r="H606" s="102" t="s">
        <v>9221</v>
      </c>
      <c r="I606" s="105">
        <f>IF(tblTEC_TDB_Data[[#This Row],[EstDetruite]],E606,0)</f>
        <v>0</v>
      </c>
      <c r="J606" s="106">
        <f>tblTEC_TDB_Data[[#This Row],[H_Saisies]]-tblTEC_TDB_Data[[#This Row],[H_Détruites]]</f>
        <v>0.75</v>
      </c>
      <c r="K606" s="106">
        <f>IF(tblTEC_TDB_Data[[#This Row],[EstFacturable]]="VRAI",(E606-I606),0)</f>
        <v>0.75</v>
      </c>
      <c r="L606" s="105">
        <f t="shared" si="42"/>
        <v>0</v>
      </c>
      <c r="M606" s="105">
        <f t="shared" si="43"/>
        <v>0</v>
      </c>
      <c r="N606" s="107">
        <f>MAX(tblTEC_TDB_Data[[#This Row],[H_Facturables]]-tblTEC_TDB_Data[[#This Row],[H_Facturées]],0)</f>
        <v>0.75</v>
      </c>
      <c r="O606" s="101">
        <f ca="1">ROUND(INT(NOW()-tblTEC_TDB_Data[[#This Row],[Date]]),0)</f>
        <v>10</v>
      </c>
      <c r="P606" s="108">
        <f ca="1">IF(tblTEC_TDB_Data[[#This Row],[Âge]]&lt;=30,N606,0)</f>
        <v>0.75</v>
      </c>
      <c r="Q606" s="108">
        <f ca="1">IF(AND(tblTEC_TDB_Data[[#This Row],[Âge]]&gt;30,tblTEC_TDB_Data[[#This Row],[Âge]]&lt;=60),N606,0)</f>
        <v>0</v>
      </c>
      <c r="R606" s="108">
        <f ca="1">IF(AND(tblTEC_TDB_Data[[#This Row],[Âge]]&gt;60,tblTEC_TDB_Data[[#This Row],[Âge]]&lt;=90),N606,0)</f>
        <v>0</v>
      </c>
      <c r="S606" s="108">
        <f ca="1">IF(tblTEC_TDB_Data[[#This Row],[Âge]]&gt;90,N606,0)</f>
        <v>0</v>
      </c>
    </row>
    <row r="607" spans="1:19" x14ac:dyDescent="0.25">
      <c r="A607" s="104">
        <v>607</v>
      </c>
      <c r="B607" s="104" t="s">
        <v>11640</v>
      </c>
      <c r="C607" s="1086">
        <v>45530</v>
      </c>
      <c r="D607" s="109" t="s">
        <v>15802</v>
      </c>
      <c r="E607" s="602">
        <v>5</v>
      </c>
      <c r="F607" s="102" t="s">
        <v>152</v>
      </c>
      <c r="G607" s="102" t="s">
        <v>9221</v>
      </c>
      <c r="H607" s="102" t="s">
        <v>9221</v>
      </c>
      <c r="I607" s="105">
        <f>IF(tblTEC_TDB_Data[[#This Row],[EstDetruite]],E607,0)</f>
        <v>0</v>
      </c>
      <c r="J607" s="106">
        <f>tblTEC_TDB_Data[[#This Row],[H_Saisies]]-tblTEC_TDB_Data[[#This Row],[H_Détruites]]</f>
        <v>5</v>
      </c>
      <c r="K607" s="106">
        <f>IF(tblTEC_TDB_Data[[#This Row],[EstFacturable]]="VRAI",(E607-I607),0)</f>
        <v>5</v>
      </c>
      <c r="L607" s="105">
        <f t="shared" si="42"/>
        <v>0</v>
      </c>
      <c r="M607" s="105">
        <f t="shared" si="43"/>
        <v>0</v>
      </c>
      <c r="N607" s="107">
        <f>MAX(tblTEC_TDB_Data[[#This Row],[H_Facturables]]-tblTEC_TDB_Data[[#This Row],[H_Facturées]],0)</f>
        <v>5</v>
      </c>
      <c r="O607" s="101">
        <f ca="1">ROUND(INT(NOW()-tblTEC_TDB_Data[[#This Row],[Date]]),0)</f>
        <v>10</v>
      </c>
      <c r="P607" s="108">
        <f ca="1">IF(tblTEC_TDB_Data[[#This Row],[Âge]]&lt;=30,N607,0)</f>
        <v>5</v>
      </c>
      <c r="Q607" s="108">
        <f ca="1">IF(AND(tblTEC_TDB_Data[[#This Row],[Âge]]&gt;30,tblTEC_TDB_Data[[#This Row],[Âge]]&lt;=60),N607,0)</f>
        <v>0</v>
      </c>
      <c r="R607" s="108">
        <f ca="1">IF(AND(tblTEC_TDB_Data[[#This Row],[Âge]]&gt;60,tblTEC_TDB_Data[[#This Row],[Âge]]&lt;=90),N607,0)</f>
        <v>0</v>
      </c>
      <c r="S607" s="108">
        <f ca="1">IF(tblTEC_TDB_Data[[#This Row],[Âge]]&gt;90,N607,0)</f>
        <v>0</v>
      </c>
    </row>
    <row r="608" spans="1:19" x14ac:dyDescent="0.25">
      <c r="A608" s="104">
        <v>608</v>
      </c>
      <c r="B608" s="104" t="s">
        <v>11640</v>
      </c>
      <c r="C608" s="1086">
        <v>45530</v>
      </c>
      <c r="D608" s="109" t="s">
        <v>15821</v>
      </c>
      <c r="E608" s="602">
        <v>0.25</v>
      </c>
      <c r="F608" s="102" t="s">
        <v>152</v>
      </c>
      <c r="G608" s="102" t="s">
        <v>9221</v>
      </c>
      <c r="H608" s="102" t="s">
        <v>9221</v>
      </c>
      <c r="I608" s="105">
        <f>IF(tblTEC_TDB_Data[[#This Row],[EstDetruite]],E608,0)</f>
        <v>0</v>
      </c>
      <c r="J608" s="106">
        <f>tblTEC_TDB_Data[[#This Row],[H_Saisies]]-tblTEC_TDB_Data[[#This Row],[H_Détruites]]</f>
        <v>0.25</v>
      </c>
      <c r="K608" s="106">
        <f>IF(tblTEC_TDB_Data[[#This Row],[EstFacturable]]="VRAI",(E608-I608),0)</f>
        <v>0.25</v>
      </c>
      <c r="L608" s="105">
        <f t="shared" si="42"/>
        <v>0</v>
      </c>
      <c r="M608" s="105">
        <f t="shared" si="43"/>
        <v>0</v>
      </c>
      <c r="N608" s="107">
        <f>MAX(tblTEC_TDB_Data[[#This Row],[H_Facturables]]-tblTEC_TDB_Data[[#This Row],[H_Facturées]],0)</f>
        <v>0.25</v>
      </c>
      <c r="O608" s="101">
        <f ca="1">ROUND(INT(NOW()-tblTEC_TDB_Data[[#This Row],[Date]]),0)</f>
        <v>10</v>
      </c>
      <c r="P608" s="108">
        <f ca="1">IF(tblTEC_TDB_Data[[#This Row],[Âge]]&lt;=30,N608,0)</f>
        <v>0.25</v>
      </c>
      <c r="Q608" s="108">
        <f ca="1">IF(AND(tblTEC_TDB_Data[[#This Row],[Âge]]&gt;30,tblTEC_TDB_Data[[#This Row],[Âge]]&lt;=60),N608,0)</f>
        <v>0</v>
      </c>
      <c r="R608" s="108">
        <f ca="1">IF(AND(tblTEC_TDB_Data[[#This Row],[Âge]]&gt;60,tblTEC_TDB_Data[[#This Row],[Âge]]&lt;=90),N608,0)</f>
        <v>0</v>
      </c>
      <c r="S608" s="108">
        <f ca="1">IF(tblTEC_TDB_Data[[#This Row],[Âge]]&gt;90,N608,0)</f>
        <v>0</v>
      </c>
    </row>
    <row r="609" spans="1:19" x14ac:dyDescent="0.25">
      <c r="A609" s="104">
        <v>609</v>
      </c>
      <c r="B609" s="104" t="s">
        <v>5</v>
      </c>
      <c r="C609" s="1086">
        <v>45530</v>
      </c>
      <c r="D609" s="109" t="s">
        <v>18938</v>
      </c>
      <c r="E609" s="602">
        <v>0.4</v>
      </c>
      <c r="F609" s="102" t="s">
        <v>152</v>
      </c>
      <c r="G609" s="102" t="s">
        <v>9221</v>
      </c>
      <c r="H609" s="102" t="s">
        <v>9221</v>
      </c>
      <c r="I609" s="105">
        <f>IF(tblTEC_TDB_Data[[#This Row],[EstDetruite]],E609,0)</f>
        <v>0</v>
      </c>
      <c r="J609" s="106">
        <f>tblTEC_TDB_Data[[#This Row],[H_Saisies]]-tblTEC_TDB_Data[[#This Row],[H_Détruites]]</f>
        <v>0.4</v>
      </c>
      <c r="K609" s="106">
        <f>IF(tblTEC_TDB_Data[[#This Row],[EstFacturable]]="VRAI",(E609-I609),0)</f>
        <v>0.4</v>
      </c>
      <c r="L609" s="105">
        <f t="shared" si="42"/>
        <v>0</v>
      </c>
      <c r="M609" s="105">
        <f t="shared" si="43"/>
        <v>0</v>
      </c>
      <c r="N609" s="107">
        <f>MAX(tblTEC_TDB_Data[[#This Row],[H_Facturables]]-tblTEC_TDB_Data[[#This Row],[H_Facturées]],0)</f>
        <v>0.4</v>
      </c>
      <c r="O609" s="101">
        <f ca="1">ROUND(INT(NOW()-tblTEC_TDB_Data[[#This Row],[Date]]),0)</f>
        <v>10</v>
      </c>
      <c r="P609" s="108">
        <f ca="1">IF(tblTEC_TDB_Data[[#This Row],[Âge]]&lt;=30,N609,0)</f>
        <v>0.4</v>
      </c>
      <c r="Q609" s="108">
        <f ca="1">IF(AND(tblTEC_TDB_Data[[#This Row],[Âge]]&gt;30,tblTEC_TDB_Data[[#This Row],[Âge]]&lt;=60),N609,0)</f>
        <v>0</v>
      </c>
      <c r="R609" s="108">
        <f ca="1">IF(AND(tblTEC_TDB_Data[[#This Row],[Âge]]&gt;60,tblTEC_TDB_Data[[#This Row],[Âge]]&lt;=90),N609,0)</f>
        <v>0</v>
      </c>
      <c r="S609" s="108">
        <f ca="1">IF(tblTEC_TDB_Data[[#This Row],[Âge]]&gt;90,N609,0)</f>
        <v>0</v>
      </c>
    </row>
    <row r="610" spans="1:19" x14ac:dyDescent="0.25">
      <c r="A610" s="104">
        <v>610</v>
      </c>
      <c r="B610" s="104" t="s">
        <v>11640</v>
      </c>
      <c r="C610" s="1086">
        <v>45530</v>
      </c>
      <c r="D610" s="109" t="s">
        <v>16114</v>
      </c>
      <c r="E610" s="602">
        <v>0.25</v>
      </c>
      <c r="F610" s="102" t="s">
        <v>152</v>
      </c>
      <c r="G610" s="102" t="s">
        <v>9221</v>
      </c>
      <c r="H610" s="102" t="s">
        <v>9221</v>
      </c>
      <c r="I610" s="105">
        <f>IF(tblTEC_TDB_Data[[#This Row],[EstDetruite]],E610,0)</f>
        <v>0</v>
      </c>
      <c r="J610" s="106">
        <f>tblTEC_TDB_Data[[#This Row],[H_Saisies]]-tblTEC_TDB_Data[[#This Row],[H_Détruites]]</f>
        <v>0.25</v>
      </c>
      <c r="K610" s="106">
        <f>IF(tblTEC_TDB_Data[[#This Row],[EstFacturable]]="VRAI",(E610-I610),0)</f>
        <v>0.25</v>
      </c>
      <c r="L610" s="105">
        <f t="shared" si="42"/>
        <v>0</v>
      </c>
      <c r="M610" s="105">
        <f t="shared" si="43"/>
        <v>0</v>
      </c>
      <c r="N610" s="107">
        <f>MAX(tblTEC_TDB_Data[[#This Row],[H_Facturables]]-tblTEC_TDB_Data[[#This Row],[H_Facturées]],0)</f>
        <v>0.25</v>
      </c>
      <c r="O610" s="101">
        <f ca="1">ROUND(INT(NOW()-tblTEC_TDB_Data[[#This Row],[Date]]),0)</f>
        <v>10</v>
      </c>
      <c r="P610" s="108">
        <f ca="1">IF(tblTEC_TDB_Data[[#This Row],[Âge]]&lt;=30,N610,0)</f>
        <v>0.25</v>
      </c>
      <c r="Q610" s="108">
        <f ca="1">IF(AND(tblTEC_TDB_Data[[#This Row],[Âge]]&gt;30,tblTEC_TDB_Data[[#This Row],[Âge]]&lt;=60),N610,0)</f>
        <v>0</v>
      </c>
      <c r="R610" s="108">
        <f ca="1">IF(AND(tblTEC_TDB_Data[[#This Row],[Âge]]&gt;60,tblTEC_TDB_Data[[#This Row],[Âge]]&lt;=90),N610,0)</f>
        <v>0</v>
      </c>
      <c r="S610" s="108">
        <f ca="1">IF(tblTEC_TDB_Data[[#This Row],[Âge]]&gt;90,N610,0)</f>
        <v>0</v>
      </c>
    </row>
    <row r="611" spans="1:19" x14ac:dyDescent="0.25">
      <c r="A611" s="104">
        <v>611</v>
      </c>
      <c r="B611" s="104" t="s">
        <v>5</v>
      </c>
      <c r="C611" s="1086">
        <v>45530</v>
      </c>
      <c r="D611" s="109" t="s">
        <v>19827</v>
      </c>
      <c r="E611" s="602">
        <v>0.75</v>
      </c>
      <c r="F611" s="102" t="s">
        <v>152</v>
      </c>
      <c r="G611" s="102" t="s">
        <v>9221</v>
      </c>
      <c r="H611" s="102" t="s">
        <v>9221</v>
      </c>
      <c r="I611" s="105">
        <f>IF(tblTEC_TDB_Data[[#This Row],[EstDetruite]],E611,0)</f>
        <v>0</v>
      </c>
      <c r="J611" s="106">
        <f>tblTEC_TDB_Data[[#This Row],[H_Saisies]]-tblTEC_TDB_Data[[#This Row],[H_Détruites]]</f>
        <v>0.75</v>
      </c>
      <c r="K611" s="106">
        <f>IF(tblTEC_TDB_Data[[#This Row],[EstFacturable]]="VRAI",(E611-I611),0)</f>
        <v>0.75</v>
      </c>
      <c r="L611" s="105">
        <f t="shared" si="42"/>
        <v>0</v>
      </c>
      <c r="M611" s="105">
        <f t="shared" si="43"/>
        <v>0</v>
      </c>
      <c r="N611" s="107">
        <f>MAX(tblTEC_TDB_Data[[#This Row],[H_Facturables]]-tblTEC_TDB_Data[[#This Row],[H_Facturées]],0)</f>
        <v>0.75</v>
      </c>
      <c r="O611" s="101">
        <f ca="1">ROUND(INT(NOW()-tblTEC_TDB_Data[[#This Row],[Date]]),0)</f>
        <v>10</v>
      </c>
      <c r="P611" s="108">
        <f ca="1">IF(tblTEC_TDB_Data[[#This Row],[Âge]]&lt;=30,N611,0)</f>
        <v>0.75</v>
      </c>
      <c r="Q611" s="108">
        <f ca="1">IF(AND(tblTEC_TDB_Data[[#This Row],[Âge]]&gt;30,tblTEC_TDB_Data[[#This Row],[Âge]]&lt;=60),N611,0)</f>
        <v>0</v>
      </c>
      <c r="R611" s="108">
        <f ca="1">IF(AND(tblTEC_TDB_Data[[#This Row],[Âge]]&gt;60,tblTEC_TDB_Data[[#This Row],[Âge]]&lt;=90),N611,0)</f>
        <v>0</v>
      </c>
      <c r="S611" s="108">
        <f ca="1">IF(tblTEC_TDB_Data[[#This Row],[Âge]]&gt;90,N611,0)</f>
        <v>0</v>
      </c>
    </row>
    <row r="612" spans="1:19" x14ac:dyDescent="0.25">
      <c r="A612" s="104">
        <v>612</v>
      </c>
      <c r="B612" s="104" t="s">
        <v>11641</v>
      </c>
      <c r="C612" s="1086">
        <v>45530</v>
      </c>
      <c r="D612" s="109" t="s">
        <v>17781</v>
      </c>
      <c r="E612" s="602">
        <v>2</v>
      </c>
      <c r="F612" s="102" t="s">
        <v>152</v>
      </c>
      <c r="G612" s="102" t="s">
        <v>9221</v>
      </c>
      <c r="H612" s="102" t="s">
        <v>152</v>
      </c>
      <c r="I612" s="105">
        <f>IF(tblTEC_TDB_Data[[#This Row],[EstDetruite]],E612,0)</f>
        <v>2</v>
      </c>
      <c r="J612" s="106">
        <f>tblTEC_TDB_Data[[#This Row],[H_Saisies]]-tblTEC_TDB_Data[[#This Row],[H_Détruites]]</f>
        <v>0</v>
      </c>
      <c r="K612" s="106">
        <f>IF(tblTEC_TDB_Data[[#This Row],[EstFacturable]]="VRAI",(E612-I612),0)</f>
        <v>0</v>
      </c>
      <c r="L612" s="105">
        <f t="shared" si="42"/>
        <v>0</v>
      </c>
      <c r="M612" s="105">
        <f t="shared" si="43"/>
        <v>0</v>
      </c>
      <c r="N612" s="107">
        <f>MAX(tblTEC_TDB_Data[[#This Row],[H_Facturables]]-tblTEC_TDB_Data[[#This Row],[H_Facturées]],0)</f>
        <v>0</v>
      </c>
      <c r="O612" s="101">
        <f ca="1">ROUND(INT(NOW()-tblTEC_TDB_Data[[#This Row],[Date]]),0)</f>
        <v>10</v>
      </c>
      <c r="P612" s="108">
        <f ca="1">IF(tblTEC_TDB_Data[[#This Row],[Âge]]&lt;=30,N612,0)</f>
        <v>0</v>
      </c>
      <c r="Q612" s="108">
        <f ca="1">IF(AND(tblTEC_TDB_Data[[#This Row],[Âge]]&gt;30,tblTEC_TDB_Data[[#This Row],[Âge]]&lt;=60),N612,0)</f>
        <v>0</v>
      </c>
      <c r="R612" s="108">
        <f ca="1">IF(AND(tblTEC_TDB_Data[[#This Row],[Âge]]&gt;60,tblTEC_TDB_Data[[#This Row],[Âge]]&lt;=90),N612,0)</f>
        <v>0</v>
      </c>
      <c r="S612" s="108">
        <f ca="1">IF(tblTEC_TDB_Data[[#This Row],[Âge]]&gt;90,N612,0)</f>
        <v>0</v>
      </c>
    </row>
    <row r="613" spans="1:19" x14ac:dyDescent="0.25">
      <c r="A613" s="104">
        <v>613</v>
      </c>
      <c r="B613" s="104" t="s">
        <v>11641</v>
      </c>
      <c r="C613" s="1086">
        <v>45530</v>
      </c>
      <c r="D613" s="109" t="s">
        <v>16114</v>
      </c>
      <c r="E613" s="602">
        <v>0.75</v>
      </c>
      <c r="F613" s="102" t="s">
        <v>152</v>
      </c>
      <c r="G613" s="102" t="s">
        <v>9221</v>
      </c>
      <c r="H613" s="102" t="s">
        <v>9221</v>
      </c>
      <c r="I613" s="105">
        <f>IF(tblTEC_TDB_Data[[#This Row],[EstDetruite]],E613,0)</f>
        <v>0</v>
      </c>
      <c r="J613" s="106">
        <f>tblTEC_TDB_Data[[#This Row],[H_Saisies]]-tblTEC_TDB_Data[[#This Row],[H_Détruites]]</f>
        <v>0.75</v>
      </c>
      <c r="K613" s="106">
        <f>IF(tblTEC_TDB_Data[[#This Row],[EstFacturable]]="VRAI",(E613-I613),0)</f>
        <v>0.75</v>
      </c>
      <c r="L613" s="105">
        <f t="shared" si="42"/>
        <v>0</v>
      </c>
      <c r="M613" s="105">
        <f t="shared" si="43"/>
        <v>0</v>
      </c>
      <c r="N613" s="107">
        <f>MAX(tblTEC_TDB_Data[[#This Row],[H_Facturables]]-tblTEC_TDB_Data[[#This Row],[H_Facturées]],0)</f>
        <v>0.75</v>
      </c>
      <c r="O613" s="101">
        <f ca="1">ROUND(INT(NOW()-tblTEC_TDB_Data[[#This Row],[Date]]),0)</f>
        <v>10</v>
      </c>
      <c r="P613" s="108">
        <f ca="1">IF(tblTEC_TDB_Data[[#This Row],[Âge]]&lt;=30,N613,0)</f>
        <v>0.75</v>
      </c>
      <c r="Q613" s="108">
        <f ca="1">IF(AND(tblTEC_TDB_Data[[#This Row],[Âge]]&gt;30,tblTEC_TDB_Data[[#This Row],[Âge]]&lt;=60),N613,0)</f>
        <v>0</v>
      </c>
      <c r="R613" s="108">
        <f ca="1">IF(AND(tblTEC_TDB_Data[[#This Row],[Âge]]&gt;60,tblTEC_TDB_Data[[#This Row],[Âge]]&lt;=90),N613,0)</f>
        <v>0</v>
      </c>
      <c r="S613" s="108">
        <f ca="1">IF(tblTEC_TDB_Data[[#This Row],[Âge]]&gt;90,N613,0)</f>
        <v>0</v>
      </c>
    </row>
    <row r="614" spans="1:19" x14ac:dyDescent="0.25">
      <c r="A614" s="104">
        <v>614</v>
      </c>
      <c r="B614" s="104" t="s">
        <v>133</v>
      </c>
      <c r="C614" s="1086">
        <v>45530</v>
      </c>
      <c r="D614" s="109" t="s">
        <v>19229</v>
      </c>
      <c r="E614" s="602">
        <v>1.3</v>
      </c>
      <c r="F614" s="102" t="s">
        <v>152</v>
      </c>
      <c r="G614" s="102" t="s">
        <v>9221</v>
      </c>
      <c r="H614" s="102" t="s">
        <v>9221</v>
      </c>
      <c r="I614" s="105">
        <f>IF(tblTEC_TDB_Data[[#This Row],[EstDetruite]],E614,0)</f>
        <v>0</v>
      </c>
      <c r="J614" s="106">
        <f>tblTEC_TDB_Data[[#This Row],[H_Saisies]]-tblTEC_TDB_Data[[#This Row],[H_Détruites]]</f>
        <v>1.3</v>
      </c>
      <c r="K614" s="106">
        <f>IF(tblTEC_TDB_Data[[#This Row],[EstFacturable]]="VRAI",(E614-I614),0)</f>
        <v>1.3</v>
      </c>
      <c r="L614" s="105">
        <f t="shared" si="42"/>
        <v>0</v>
      </c>
      <c r="M614" s="105">
        <f t="shared" si="43"/>
        <v>0</v>
      </c>
      <c r="N614" s="107">
        <f>MAX(tblTEC_TDB_Data[[#This Row],[H_Facturables]]-tblTEC_TDB_Data[[#This Row],[H_Facturées]],0)</f>
        <v>1.3</v>
      </c>
      <c r="O614" s="101">
        <f ca="1">ROUND(INT(NOW()-tblTEC_TDB_Data[[#This Row],[Date]]),0)</f>
        <v>10</v>
      </c>
      <c r="P614" s="108">
        <f ca="1">IF(tblTEC_TDB_Data[[#This Row],[Âge]]&lt;=30,N614,0)</f>
        <v>1.3</v>
      </c>
      <c r="Q614" s="108">
        <f ca="1">IF(AND(tblTEC_TDB_Data[[#This Row],[Âge]]&gt;30,tblTEC_TDB_Data[[#This Row],[Âge]]&lt;=60),N614,0)</f>
        <v>0</v>
      </c>
      <c r="R614" s="108">
        <f ca="1">IF(AND(tblTEC_TDB_Data[[#This Row],[Âge]]&gt;60,tblTEC_TDB_Data[[#This Row],[Âge]]&lt;=90),N614,0)</f>
        <v>0</v>
      </c>
      <c r="S614" s="108">
        <f ca="1">IF(tblTEC_TDB_Data[[#This Row],[Âge]]&gt;90,N614,0)</f>
        <v>0</v>
      </c>
    </row>
    <row r="615" spans="1:19" x14ac:dyDescent="0.25">
      <c r="A615" s="104">
        <v>615</v>
      </c>
      <c r="B615" s="104" t="s">
        <v>133</v>
      </c>
      <c r="C615" s="1086">
        <v>45530</v>
      </c>
      <c r="D615" s="109" t="s">
        <v>19373</v>
      </c>
      <c r="E615" s="602">
        <v>2.9</v>
      </c>
      <c r="F615" s="102" t="s">
        <v>9221</v>
      </c>
      <c r="G615" s="102" t="s">
        <v>9221</v>
      </c>
      <c r="H615" s="102" t="s">
        <v>9221</v>
      </c>
      <c r="I615" s="105">
        <f>IF(tblTEC_TDB_Data[[#This Row],[EstDetruite]],E615,0)</f>
        <v>0</v>
      </c>
      <c r="J615" s="106">
        <f>tblTEC_TDB_Data[[#This Row],[H_Saisies]]-tblTEC_TDB_Data[[#This Row],[H_Détruites]]</f>
        <v>2.9</v>
      </c>
      <c r="K615" s="106">
        <f>IF(tblTEC_TDB_Data[[#This Row],[EstFacturable]]="VRAI",(E615-I615),0)</f>
        <v>0</v>
      </c>
      <c r="L615" s="105">
        <f t="shared" si="42"/>
        <v>2.9</v>
      </c>
      <c r="M615" s="105">
        <f t="shared" si="43"/>
        <v>0</v>
      </c>
      <c r="N615" s="107">
        <f>MAX(tblTEC_TDB_Data[[#This Row],[H_Facturables]]-tblTEC_TDB_Data[[#This Row],[H_Facturées]],0)</f>
        <v>0</v>
      </c>
      <c r="O615" s="101">
        <f ca="1">ROUND(INT(NOW()-tblTEC_TDB_Data[[#This Row],[Date]]),0)</f>
        <v>10</v>
      </c>
      <c r="P615" s="108">
        <f ca="1">IF(tblTEC_TDB_Data[[#This Row],[Âge]]&lt;=30,N615,0)</f>
        <v>0</v>
      </c>
      <c r="Q615" s="108">
        <f ca="1">IF(AND(tblTEC_TDB_Data[[#This Row],[Âge]]&gt;30,tblTEC_TDB_Data[[#This Row],[Âge]]&lt;=60),N615,0)</f>
        <v>0</v>
      </c>
      <c r="R615" s="108">
        <f ca="1">IF(AND(tblTEC_TDB_Data[[#This Row],[Âge]]&gt;60,tblTEC_TDB_Data[[#This Row],[Âge]]&lt;=90),N615,0)</f>
        <v>0</v>
      </c>
      <c r="S615" s="108">
        <f ca="1">IF(tblTEC_TDB_Data[[#This Row],[Âge]]&gt;90,N615,0)</f>
        <v>0</v>
      </c>
    </row>
    <row r="616" spans="1:19" x14ac:dyDescent="0.25">
      <c r="A616" s="104">
        <v>616</v>
      </c>
      <c r="B616" s="104" t="s">
        <v>11640</v>
      </c>
      <c r="C616" s="1086">
        <v>45530</v>
      </c>
      <c r="D616" s="109" t="s">
        <v>19373</v>
      </c>
      <c r="E616" s="602">
        <v>1.5</v>
      </c>
      <c r="F616" s="102" t="s">
        <v>9221</v>
      </c>
      <c r="G616" s="102" t="s">
        <v>9221</v>
      </c>
      <c r="H616" s="102" t="s">
        <v>9221</v>
      </c>
      <c r="I616" s="105">
        <f>IF(tblTEC_TDB_Data[[#This Row],[EstDetruite]],E616,0)</f>
        <v>0</v>
      </c>
      <c r="J616" s="106">
        <f>tblTEC_TDB_Data[[#This Row],[H_Saisies]]-tblTEC_TDB_Data[[#This Row],[H_Détruites]]</f>
        <v>1.5</v>
      </c>
      <c r="K616" s="106">
        <f>IF(tblTEC_TDB_Data[[#This Row],[EstFacturable]]="VRAI",(E616-I616),0)</f>
        <v>0</v>
      </c>
      <c r="L616" s="105">
        <f t="shared" si="42"/>
        <v>1.5</v>
      </c>
      <c r="M616" s="105">
        <f t="shared" si="43"/>
        <v>0</v>
      </c>
      <c r="N616" s="107">
        <f>MAX(tblTEC_TDB_Data[[#This Row],[H_Facturables]]-tblTEC_TDB_Data[[#This Row],[H_Facturées]],0)</f>
        <v>0</v>
      </c>
      <c r="O616" s="101">
        <f ca="1">ROUND(INT(NOW()-tblTEC_TDB_Data[[#This Row],[Date]]),0)</f>
        <v>10</v>
      </c>
      <c r="P616" s="108">
        <f ca="1">IF(tblTEC_TDB_Data[[#This Row],[Âge]]&lt;=30,N616,0)</f>
        <v>0</v>
      </c>
      <c r="Q616" s="108">
        <f ca="1">IF(AND(tblTEC_TDB_Data[[#This Row],[Âge]]&gt;30,tblTEC_TDB_Data[[#This Row],[Âge]]&lt;=60),N616,0)</f>
        <v>0</v>
      </c>
      <c r="R616" s="108">
        <f ca="1">IF(AND(tblTEC_TDB_Data[[#This Row],[Âge]]&gt;60,tblTEC_TDB_Data[[#This Row],[Âge]]&lt;=90),N616,0)</f>
        <v>0</v>
      </c>
      <c r="S616" s="108">
        <f ca="1">IF(tblTEC_TDB_Data[[#This Row],[Âge]]&gt;90,N616,0)</f>
        <v>0</v>
      </c>
    </row>
    <row r="617" spans="1:19" x14ac:dyDescent="0.25">
      <c r="A617" s="104">
        <v>617</v>
      </c>
      <c r="B617" s="104" t="s">
        <v>133</v>
      </c>
      <c r="C617" s="1086">
        <v>45530</v>
      </c>
      <c r="D617" s="109" t="s">
        <v>13822</v>
      </c>
      <c r="E617" s="602">
        <v>1.7</v>
      </c>
      <c r="F617" s="102" t="s">
        <v>152</v>
      </c>
      <c r="G617" s="102" t="s">
        <v>9221</v>
      </c>
      <c r="H617" s="102" t="s">
        <v>9221</v>
      </c>
      <c r="I617" s="105">
        <f>IF(tblTEC_TDB_Data[[#This Row],[EstDetruite]],E617,0)</f>
        <v>0</v>
      </c>
      <c r="J617" s="106">
        <f>tblTEC_TDB_Data[[#This Row],[H_Saisies]]-tblTEC_TDB_Data[[#This Row],[H_Détruites]]</f>
        <v>1.7</v>
      </c>
      <c r="K617" s="106">
        <f>IF(tblTEC_TDB_Data[[#This Row],[EstFacturable]]="VRAI",(E617-I617),0)</f>
        <v>1.7</v>
      </c>
      <c r="L617" s="105">
        <f t="shared" si="42"/>
        <v>0</v>
      </c>
      <c r="M617" s="105">
        <f t="shared" si="43"/>
        <v>0</v>
      </c>
      <c r="N617" s="107">
        <f>MAX(tblTEC_TDB_Data[[#This Row],[H_Facturables]]-tblTEC_TDB_Data[[#This Row],[H_Facturées]],0)</f>
        <v>1.7</v>
      </c>
      <c r="O617" s="101">
        <f ca="1">ROUND(INT(NOW()-tblTEC_TDB_Data[[#This Row],[Date]]),0)</f>
        <v>10</v>
      </c>
      <c r="P617" s="108">
        <f ca="1">IF(tblTEC_TDB_Data[[#This Row],[Âge]]&lt;=30,N617,0)</f>
        <v>1.7</v>
      </c>
      <c r="Q617" s="108">
        <f ca="1">IF(AND(tblTEC_TDB_Data[[#This Row],[Âge]]&gt;30,tblTEC_TDB_Data[[#This Row],[Âge]]&lt;=60),N617,0)</f>
        <v>0</v>
      </c>
      <c r="R617" s="108">
        <f ca="1">IF(AND(tblTEC_TDB_Data[[#This Row],[Âge]]&gt;60,tblTEC_TDB_Data[[#This Row],[Âge]]&lt;=90),N617,0)</f>
        <v>0</v>
      </c>
      <c r="S617" s="108">
        <f ca="1">IF(tblTEC_TDB_Data[[#This Row],[Âge]]&gt;90,N617,0)</f>
        <v>0</v>
      </c>
    </row>
    <row r="618" spans="1:19" x14ac:dyDescent="0.25">
      <c r="A618" s="104">
        <v>618</v>
      </c>
      <c r="B618" s="104" t="s">
        <v>133</v>
      </c>
      <c r="C618" s="1086">
        <v>45530</v>
      </c>
      <c r="D618" s="109" t="s">
        <v>18019</v>
      </c>
      <c r="E618" s="602">
        <v>1.9</v>
      </c>
      <c r="F618" s="102" t="s">
        <v>152</v>
      </c>
      <c r="G618" s="102" t="s">
        <v>9221</v>
      </c>
      <c r="H618" s="102" t="s">
        <v>9221</v>
      </c>
      <c r="I618" s="105">
        <f>IF(tblTEC_TDB_Data[[#This Row],[EstDetruite]],E618,0)</f>
        <v>0</v>
      </c>
      <c r="J618" s="106">
        <f>tblTEC_TDB_Data[[#This Row],[H_Saisies]]-tblTEC_TDB_Data[[#This Row],[H_Détruites]]</f>
        <v>1.9</v>
      </c>
      <c r="K618" s="106">
        <f>IF(tblTEC_TDB_Data[[#This Row],[EstFacturable]]="VRAI",(E618-I618),0)</f>
        <v>1.9</v>
      </c>
      <c r="L618" s="105">
        <f t="shared" si="42"/>
        <v>0</v>
      </c>
      <c r="M618" s="105">
        <f t="shared" si="43"/>
        <v>0</v>
      </c>
      <c r="N618" s="107">
        <f>MAX(tblTEC_TDB_Data[[#This Row],[H_Facturables]]-tblTEC_TDB_Data[[#This Row],[H_Facturées]],0)</f>
        <v>1.9</v>
      </c>
      <c r="O618" s="101">
        <f ca="1">ROUND(INT(NOW()-tblTEC_TDB_Data[[#This Row],[Date]]),0)</f>
        <v>10</v>
      </c>
      <c r="P618" s="108">
        <f ca="1">IF(tblTEC_TDB_Data[[#This Row],[Âge]]&lt;=30,N618,0)</f>
        <v>1.9</v>
      </c>
      <c r="Q618" s="108">
        <f ca="1">IF(AND(tblTEC_TDB_Data[[#This Row],[Âge]]&gt;30,tblTEC_TDB_Data[[#This Row],[Âge]]&lt;=60),N618,0)</f>
        <v>0</v>
      </c>
      <c r="R618" s="108">
        <f ca="1">IF(AND(tblTEC_TDB_Data[[#This Row],[Âge]]&gt;60,tblTEC_TDB_Data[[#This Row],[Âge]]&lt;=90),N618,0)</f>
        <v>0</v>
      </c>
      <c r="S618" s="108">
        <f ca="1">IF(tblTEC_TDB_Data[[#This Row],[Âge]]&gt;90,N618,0)</f>
        <v>0</v>
      </c>
    </row>
    <row r="619" spans="1:19" x14ac:dyDescent="0.25">
      <c r="A619" s="104">
        <v>619</v>
      </c>
      <c r="B619" s="104" t="s">
        <v>5</v>
      </c>
      <c r="C619" s="1086">
        <v>45530</v>
      </c>
      <c r="D619" s="109" t="s">
        <v>17878</v>
      </c>
      <c r="E619" s="602">
        <v>4</v>
      </c>
      <c r="F619" s="102" t="s">
        <v>152</v>
      </c>
      <c r="G619" s="102" t="s">
        <v>9221</v>
      </c>
      <c r="H619" s="102" t="s">
        <v>152</v>
      </c>
      <c r="I619" s="105">
        <f>IF(tblTEC_TDB_Data[[#This Row],[EstDetruite]],E619,0)</f>
        <v>4</v>
      </c>
      <c r="J619" s="106">
        <f>tblTEC_TDB_Data[[#This Row],[H_Saisies]]-tblTEC_TDB_Data[[#This Row],[H_Détruites]]</f>
        <v>0</v>
      </c>
      <c r="K619" s="106">
        <f>IF(tblTEC_TDB_Data[[#This Row],[EstFacturable]]="VRAI",(E619-I619),0)</f>
        <v>0</v>
      </c>
      <c r="L619" s="105">
        <f>(E619-I619)-K619</f>
        <v>0</v>
      </c>
      <c r="M619" s="105">
        <f>IF(G619="VRAI",J619,0)</f>
        <v>0</v>
      </c>
      <c r="N619" s="107">
        <f>MAX(tblTEC_TDB_Data[[#This Row],[H_Facturables]]-tblTEC_TDB_Data[[#This Row],[H_Facturées]],0)</f>
        <v>0</v>
      </c>
      <c r="O619" s="101">
        <f ca="1">ROUND(INT(NOW()-tblTEC_TDB_Data[[#This Row],[Date]]),0)</f>
        <v>10</v>
      </c>
      <c r="P619" s="108">
        <f ca="1">IF(tblTEC_TDB_Data[[#This Row],[Âge]]&lt;=30,N619,0)</f>
        <v>0</v>
      </c>
      <c r="Q619" s="108">
        <f ca="1">IF(AND(tblTEC_TDB_Data[[#This Row],[Âge]]&gt;30,tblTEC_TDB_Data[[#This Row],[Âge]]&lt;=60),N619,0)</f>
        <v>0</v>
      </c>
      <c r="R619" s="108">
        <f ca="1">IF(AND(tblTEC_TDB_Data[[#This Row],[Âge]]&gt;60,tblTEC_TDB_Data[[#This Row],[Âge]]&lt;=90),N619,0)</f>
        <v>0</v>
      </c>
      <c r="S619" s="108">
        <f ca="1">IF(tblTEC_TDB_Data[[#This Row],[Âge]]&gt;90,N619,0)</f>
        <v>0</v>
      </c>
    </row>
    <row r="620" spans="1:19" x14ac:dyDescent="0.25">
      <c r="A620" s="104">
        <v>620</v>
      </c>
      <c r="B620" s="104" t="s">
        <v>5</v>
      </c>
      <c r="C620" s="1086">
        <v>45530</v>
      </c>
      <c r="D620" s="109" t="s">
        <v>19583</v>
      </c>
      <c r="E620" s="602">
        <v>2</v>
      </c>
      <c r="F620" s="102" t="s">
        <v>152</v>
      </c>
      <c r="G620" s="102" t="s">
        <v>9221</v>
      </c>
      <c r="H620" s="102" t="s">
        <v>152</v>
      </c>
      <c r="I620" s="105">
        <f>IF(tblTEC_TDB_Data[[#This Row],[EstDetruite]],E620,0)</f>
        <v>2</v>
      </c>
      <c r="J620" s="106">
        <f>tblTEC_TDB_Data[[#This Row],[H_Saisies]]-tblTEC_TDB_Data[[#This Row],[H_Détruites]]</f>
        <v>0</v>
      </c>
      <c r="K620" s="106">
        <f>IF(tblTEC_TDB_Data[[#This Row],[EstFacturable]]="VRAI",(E620-I620),0)</f>
        <v>0</v>
      </c>
      <c r="L620" s="105">
        <f>(E620-I620)-K620</f>
        <v>0</v>
      </c>
      <c r="M620" s="105">
        <f>IF(G620="VRAI",J620,0)</f>
        <v>0</v>
      </c>
      <c r="N620" s="107">
        <f>MAX(tblTEC_TDB_Data[[#This Row],[H_Facturables]]-tblTEC_TDB_Data[[#This Row],[H_Facturées]],0)</f>
        <v>0</v>
      </c>
      <c r="O620" s="101">
        <f ca="1">ROUND(INT(NOW()-tblTEC_TDB_Data[[#This Row],[Date]]),0)</f>
        <v>10</v>
      </c>
      <c r="P620" s="108">
        <f ca="1">IF(tblTEC_TDB_Data[[#This Row],[Âge]]&lt;=30,N620,0)</f>
        <v>0</v>
      </c>
      <c r="Q620" s="108">
        <f ca="1">IF(AND(tblTEC_TDB_Data[[#This Row],[Âge]]&gt;30,tblTEC_TDB_Data[[#This Row],[Âge]]&lt;=60),N620,0)</f>
        <v>0</v>
      </c>
      <c r="R620" s="108">
        <f ca="1">IF(AND(tblTEC_TDB_Data[[#This Row],[Âge]]&gt;60,tblTEC_TDB_Data[[#This Row],[Âge]]&lt;=90),N620,0)</f>
        <v>0</v>
      </c>
      <c r="S620" s="108">
        <f ca="1">IF(tblTEC_TDB_Data[[#This Row],[Âge]]&gt;90,N620,0)</f>
        <v>0</v>
      </c>
    </row>
    <row r="621" spans="1:19" x14ac:dyDescent="0.25">
      <c r="A621" s="104">
        <v>621</v>
      </c>
      <c r="B621" s="104" t="s">
        <v>11641</v>
      </c>
      <c r="C621" s="1086">
        <v>45531</v>
      </c>
      <c r="D621" s="109" t="s">
        <v>17781</v>
      </c>
      <c r="E621" s="602">
        <v>1</v>
      </c>
      <c r="F621" s="102" t="s">
        <v>152</v>
      </c>
      <c r="G621" s="102" t="s">
        <v>9221</v>
      </c>
      <c r="H621" s="102" t="s">
        <v>152</v>
      </c>
      <c r="I621" s="105">
        <f>IF(tblTEC_TDB_Data[[#This Row],[EstDetruite]],E621,0)</f>
        <v>1</v>
      </c>
      <c r="J621" s="106">
        <f>tblTEC_TDB_Data[[#This Row],[H_Saisies]]-tblTEC_TDB_Data[[#This Row],[H_Détruites]]</f>
        <v>0</v>
      </c>
      <c r="K621" s="106">
        <f>IF(tblTEC_TDB_Data[[#This Row],[EstFacturable]]="VRAI",(E621-I621),0)</f>
        <v>0</v>
      </c>
      <c r="L621" s="105">
        <f>(E621-I621)-K621</f>
        <v>0</v>
      </c>
      <c r="M621" s="105">
        <f>IF(G621="VRAI",J621,0)</f>
        <v>0</v>
      </c>
      <c r="N621" s="107">
        <f>MAX(tblTEC_TDB_Data[[#This Row],[H_Facturables]]-tblTEC_TDB_Data[[#This Row],[H_Facturées]],0)</f>
        <v>0</v>
      </c>
      <c r="O621" s="101">
        <f ca="1">ROUND(INT(NOW()-tblTEC_TDB_Data[[#This Row],[Date]]),0)</f>
        <v>9</v>
      </c>
      <c r="P621" s="108">
        <f ca="1">IF(tblTEC_TDB_Data[[#This Row],[Âge]]&lt;=30,N621,0)</f>
        <v>0</v>
      </c>
      <c r="Q621" s="108">
        <f ca="1">IF(AND(tblTEC_TDB_Data[[#This Row],[Âge]]&gt;30,tblTEC_TDB_Data[[#This Row],[Âge]]&lt;=60),N621,0)</f>
        <v>0</v>
      </c>
      <c r="R621" s="108">
        <f ca="1">IF(AND(tblTEC_TDB_Data[[#This Row],[Âge]]&gt;60,tblTEC_TDB_Data[[#This Row],[Âge]]&lt;=90),N621,0)</f>
        <v>0</v>
      </c>
      <c r="S621" s="108">
        <f ca="1">IF(tblTEC_TDB_Data[[#This Row],[Âge]]&gt;90,N621,0)</f>
        <v>0</v>
      </c>
    </row>
    <row r="622" spans="1:19" x14ac:dyDescent="0.25">
      <c r="A622" s="104">
        <v>622</v>
      </c>
      <c r="B622" s="104" t="s">
        <v>11641</v>
      </c>
      <c r="C622" s="1086">
        <v>45531</v>
      </c>
      <c r="D622" s="109" t="s">
        <v>19373</v>
      </c>
      <c r="E622" s="602">
        <v>0.5</v>
      </c>
      <c r="F622" s="102" t="s">
        <v>9221</v>
      </c>
      <c r="G622" s="102" t="s">
        <v>9221</v>
      </c>
      <c r="H622" s="102" t="s">
        <v>9221</v>
      </c>
      <c r="I622" s="105">
        <f>IF(tblTEC_TDB_Data[[#This Row],[EstDetruite]],E622,0)</f>
        <v>0</v>
      </c>
      <c r="J622" s="106">
        <f>tblTEC_TDB_Data[[#This Row],[H_Saisies]]-tblTEC_TDB_Data[[#This Row],[H_Détruites]]</f>
        <v>0.5</v>
      </c>
      <c r="K622" s="106">
        <f>IF(tblTEC_TDB_Data[[#This Row],[EstFacturable]]="VRAI",(E622-I622),0)</f>
        <v>0</v>
      </c>
      <c r="L622" s="105">
        <f t="shared" ref="L622:L651" si="44">(E622-I622)-K622</f>
        <v>0.5</v>
      </c>
      <c r="M622" s="105">
        <f t="shared" ref="M622:M651" si="45">IF(G622="VRAI",J622,0)</f>
        <v>0</v>
      </c>
      <c r="N622" s="107">
        <f>MAX(tblTEC_TDB_Data[[#This Row],[H_Facturables]]-tblTEC_TDB_Data[[#This Row],[H_Facturées]],0)</f>
        <v>0</v>
      </c>
      <c r="O622" s="101">
        <f ca="1">ROUND(INT(NOW()-tblTEC_TDB_Data[[#This Row],[Date]]),0)</f>
        <v>9</v>
      </c>
      <c r="P622" s="108">
        <f ca="1">IF(tblTEC_TDB_Data[[#This Row],[Âge]]&lt;=30,N622,0)</f>
        <v>0</v>
      </c>
      <c r="Q622" s="108">
        <f ca="1">IF(AND(tblTEC_TDB_Data[[#This Row],[Âge]]&gt;30,tblTEC_TDB_Data[[#This Row],[Âge]]&lt;=60),N622,0)</f>
        <v>0</v>
      </c>
      <c r="R622" s="108">
        <f ca="1">IF(AND(tblTEC_TDB_Data[[#This Row],[Âge]]&gt;60,tblTEC_TDB_Data[[#This Row],[Âge]]&lt;=90),N622,0)</f>
        <v>0</v>
      </c>
      <c r="S622" s="108">
        <f ca="1">IF(tblTEC_TDB_Data[[#This Row],[Âge]]&gt;90,N622,0)</f>
        <v>0</v>
      </c>
    </row>
    <row r="623" spans="1:19" x14ac:dyDescent="0.25">
      <c r="A623" s="104">
        <v>623</v>
      </c>
      <c r="B623" s="104" t="s">
        <v>11641</v>
      </c>
      <c r="C623" s="1086">
        <v>45531</v>
      </c>
      <c r="D623" s="109" t="s">
        <v>17781</v>
      </c>
      <c r="E623" s="602">
        <v>2.25</v>
      </c>
      <c r="F623" s="102" t="s">
        <v>152</v>
      </c>
      <c r="G623" s="102" t="s">
        <v>9221</v>
      </c>
      <c r="H623" s="102" t="s">
        <v>152</v>
      </c>
      <c r="I623" s="105">
        <f>IF(tblTEC_TDB_Data[[#This Row],[EstDetruite]],E623,0)</f>
        <v>2.25</v>
      </c>
      <c r="J623" s="106">
        <f>tblTEC_TDB_Data[[#This Row],[H_Saisies]]-tblTEC_TDB_Data[[#This Row],[H_Détruites]]</f>
        <v>0</v>
      </c>
      <c r="K623" s="106">
        <f>IF(tblTEC_TDB_Data[[#This Row],[EstFacturable]]="VRAI",(E623-I623),0)</f>
        <v>0</v>
      </c>
      <c r="L623" s="105">
        <f t="shared" si="44"/>
        <v>0</v>
      </c>
      <c r="M623" s="105">
        <f t="shared" si="45"/>
        <v>0</v>
      </c>
      <c r="N623" s="107">
        <f>MAX(tblTEC_TDB_Data[[#This Row],[H_Facturables]]-tblTEC_TDB_Data[[#This Row],[H_Facturées]],0)</f>
        <v>0</v>
      </c>
      <c r="O623" s="101">
        <f ca="1">ROUND(INT(NOW()-tblTEC_TDB_Data[[#This Row],[Date]]),0)</f>
        <v>9</v>
      </c>
      <c r="P623" s="108">
        <f ca="1">IF(tblTEC_TDB_Data[[#This Row],[Âge]]&lt;=30,N623,0)</f>
        <v>0</v>
      </c>
      <c r="Q623" s="108">
        <f ca="1">IF(AND(tblTEC_TDB_Data[[#This Row],[Âge]]&gt;30,tblTEC_TDB_Data[[#This Row],[Âge]]&lt;=60),N623,0)</f>
        <v>0</v>
      </c>
      <c r="R623" s="108">
        <f ca="1">IF(AND(tblTEC_TDB_Data[[#This Row],[Âge]]&gt;60,tblTEC_TDB_Data[[#This Row],[Âge]]&lt;=90),N623,0)</f>
        <v>0</v>
      </c>
      <c r="S623" s="108">
        <f ca="1">IF(tblTEC_TDB_Data[[#This Row],[Âge]]&gt;90,N623,0)</f>
        <v>0</v>
      </c>
    </row>
    <row r="624" spans="1:19" x14ac:dyDescent="0.25">
      <c r="A624" s="104">
        <v>624</v>
      </c>
      <c r="B624" s="104" t="s">
        <v>5</v>
      </c>
      <c r="C624" s="1086">
        <v>45531</v>
      </c>
      <c r="D624" s="109" t="s">
        <v>17330</v>
      </c>
      <c r="E624" s="602">
        <v>2</v>
      </c>
      <c r="F624" s="102" t="s">
        <v>152</v>
      </c>
      <c r="G624" s="102" t="s">
        <v>9221</v>
      </c>
      <c r="H624" s="102" t="s">
        <v>9221</v>
      </c>
      <c r="I624" s="105">
        <f>IF(tblTEC_TDB_Data[[#This Row],[EstDetruite]],E624,0)</f>
        <v>0</v>
      </c>
      <c r="J624" s="106">
        <f>tblTEC_TDB_Data[[#This Row],[H_Saisies]]-tblTEC_TDB_Data[[#This Row],[H_Détruites]]</f>
        <v>2</v>
      </c>
      <c r="K624" s="106">
        <f>IF(tblTEC_TDB_Data[[#This Row],[EstFacturable]]="VRAI",(E624-I624),0)</f>
        <v>2</v>
      </c>
      <c r="L624" s="105">
        <f t="shared" si="44"/>
        <v>0</v>
      </c>
      <c r="M624" s="105">
        <f t="shared" si="45"/>
        <v>0</v>
      </c>
      <c r="N624" s="107">
        <f>MAX(tblTEC_TDB_Data[[#This Row],[H_Facturables]]-tblTEC_TDB_Data[[#This Row],[H_Facturées]],0)</f>
        <v>2</v>
      </c>
      <c r="O624" s="101">
        <f ca="1">ROUND(INT(NOW()-tblTEC_TDB_Data[[#This Row],[Date]]),0)</f>
        <v>9</v>
      </c>
      <c r="P624" s="108">
        <f ca="1">IF(tblTEC_TDB_Data[[#This Row],[Âge]]&lt;=30,N624,0)</f>
        <v>2</v>
      </c>
      <c r="Q624" s="108">
        <f ca="1">IF(AND(tblTEC_TDB_Data[[#This Row],[Âge]]&gt;30,tblTEC_TDB_Data[[#This Row],[Âge]]&lt;=60),N624,0)</f>
        <v>0</v>
      </c>
      <c r="R624" s="108">
        <f ca="1">IF(AND(tblTEC_TDB_Data[[#This Row],[Âge]]&gt;60,tblTEC_TDB_Data[[#This Row],[Âge]]&lt;=90),N624,0)</f>
        <v>0</v>
      </c>
      <c r="S624" s="108">
        <f ca="1">IF(tblTEC_TDB_Data[[#This Row],[Âge]]&gt;90,N624,0)</f>
        <v>0</v>
      </c>
    </row>
    <row r="625" spans="1:19" x14ac:dyDescent="0.25">
      <c r="A625" s="104">
        <v>625</v>
      </c>
      <c r="B625" s="104" t="s">
        <v>5</v>
      </c>
      <c r="C625" s="1086">
        <v>45531</v>
      </c>
      <c r="D625" s="109" t="s">
        <v>14040</v>
      </c>
      <c r="E625" s="602">
        <v>0.75</v>
      </c>
      <c r="F625" s="102" t="s">
        <v>152</v>
      </c>
      <c r="G625" s="102" t="s">
        <v>9221</v>
      </c>
      <c r="H625" s="102" t="s">
        <v>9221</v>
      </c>
      <c r="I625" s="105">
        <f>IF(tblTEC_TDB_Data[[#This Row],[EstDetruite]],E625,0)</f>
        <v>0</v>
      </c>
      <c r="J625" s="106">
        <f>tblTEC_TDB_Data[[#This Row],[H_Saisies]]-tblTEC_TDB_Data[[#This Row],[H_Détruites]]</f>
        <v>0.75</v>
      </c>
      <c r="K625" s="106">
        <f>IF(tblTEC_TDB_Data[[#This Row],[EstFacturable]]="VRAI",(E625-I625),0)</f>
        <v>0.75</v>
      </c>
      <c r="L625" s="105">
        <f t="shared" si="44"/>
        <v>0</v>
      </c>
      <c r="M625" s="105">
        <f t="shared" si="45"/>
        <v>0</v>
      </c>
      <c r="N625" s="107">
        <f>MAX(tblTEC_TDB_Data[[#This Row],[H_Facturables]]-tblTEC_TDB_Data[[#This Row],[H_Facturées]],0)</f>
        <v>0.75</v>
      </c>
      <c r="O625" s="101">
        <f ca="1">ROUND(INT(NOW()-tblTEC_TDB_Data[[#This Row],[Date]]),0)</f>
        <v>9</v>
      </c>
      <c r="P625" s="108">
        <f ca="1">IF(tblTEC_TDB_Data[[#This Row],[Âge]]&lt;=30,N625,0)</f>
        <v>0.75</v>
      </c>
      <c r="Q625" s="108">
        <f ca="1">IF(AND(tblTEC_TDB_Data[[#This Row],[Âge]]&gt;30,tblTEC_TDB_Data[[#This Row],[Âge]]&lt;=60),N625,0)</f>
        <v>0</v>
      </c>
      <c r="R625" s="108">
        <f ca="1">IF(AND(tblTEC_TDB_Data[[#This Row],[Âge]]&gt;60,tblTEC_TDB_Data[[#This Row],[Âge]]&lt;=90),N625,0)</f>
        <v>0</v>
      </c>
      <c r="S625" s="108">
        <f ca="1">IF(tblTEC_TDB_Data[[#This Row],[Âge]]&gt;90,N625,0)</f>
        <v>0</v>
      </c>
    </row>
    <row r="626" spans="1:19" x14ac:dyDescent="0.25">
      <c r="A626" s="104">
        <v>626</v>
      </c>
      <c r="B626" s="104" t="s">
        <v>5</v>
      </c>
      <c r="C626" s="1086">
        <v>45531</v>
      </c>
      <c r="D626" s="109" t="s">
        <v>18497</v>
      </c>
      <c r="E626" s="602">
        <v>1</v>
      </c>
      <c r="F626" s="102" t="s">
        <v>152</v>
      </c>
      <c r="G626" s="102" t="s">
        <v>152</v>
      </c>
      <c r="H626" s="102" t="s">
        <v>9221</v>
      </c>
      <c r="I626" s="105">
        <f>IF(tblTEC_TDB_Data[[#This Row],[EstDetruite]],E626,0)</f>
        <v>0</v>
      </c>
      <c r="J626" s="106">
        <f>tblTEC_TDB_Data[[#This Row],[H_Saisies]]-tblTEC_TDB_Data[[#This Row],[H_Détruites]]</f>
        <v>1</v>
      </c>
      <c r="K626" s="106">
        <f>IF(tblTEC_TDB_Data[[#This Row],[EstFacturable]]="VRAI",(E626-I626),0)</f>
        <v>1</v>
      </c>
      <c r="L626" s="105">
        <f t="shared" si="44"/>
        <v>0</v>
      </c>
      <c r="M626" s="105">
        <f t="shared" si="45"/>
        <v>1</v>
      </c>
      <c r="N626" s="107">
        <f>MAX(tblTEC_TDB_Data[[#This Row],[H_Facturables]]-tblTEC_TDB_Data[[#This Row],[H_Facturées]],0)</f>
        <v>0</v>
      </c>
      <c r="O626" s="101">
        <f ca="1">ROUND(INT(NOW()-tblTEC_TDB_Data[[#This Row],[Date]]),0)</f>
        <v>9</v>
      </c>
      <c r="P626" s="108">
        <f ca="1">IF(tblTEC_TDB_Data[[#This Row],[Âge]]&lt;=30,N626,0)</f>
        <v>0</v>
      </c>
      <c r="Q626" s="108">
        <f ca="1">IF(AND(tblTEC_TDB_Data[[#This Row],[Âge]]&gt;30,tblTEC_TDB_Data[[#This Row],[Âge]]&lt;=60),N626,0)</f>
        <v>0</v>
      </c>
      <c r="R626" s="108">
        <f ca="1">IF(AND(tblTEC_TDB_Data[[#This Row],[Âge]]&gt;60,tblTEC_TDB_Data[[#This Row],[Âge]]&lt;=90),N626,0)</f>
        <v>0</v>
      </c>
      <c r="S626" s="108">
        <f ca="1">IF(tblTEC_TDB_Data[[#This Row],[Âge]]&gt;90,N626,0)</f>
        <v>0</v>
      </c>
    </row>
    <row r="627" spans="1:19" x14ac:dyDescent="0.25">
      <c r="A627" s="104">
        <v>627</v>
      </c>
      <c r="B627" s="104" t="s">
        <v>5</v>
      </c>
      <c r="C627" s="1086">
        <v>45531</v>
      </c>
      <c r="D627" s="109" t="s">
        <v>16031</v>
      </c>
      <c r="E627" s="602">
        <v>0.5</v>
      </c>
      <c r="F627" s="102" t="s">
        <v>152</v>
      </c>
      <c r="G627" s="102" t="s">
        <v>9221</v>
      </c>
      <c r="H627" s="102" t="s">
        <v>9221</v>
      </c>
      <c r="I627" s="105">
        <f>IF(tblTEC_TDB_Data[[#This Row],[EstDetruite]],E627,0)</f>
        <v>0</v>
      </c>
      <c r="J627" s="106">
        <f>tblTEC_TDB_Data[[#This Row],[H_Saisies]]-tblTEC_TDB_Data[[#This Row],[H_Détruites]]</f>
        <v>0.5</v>
      </c>
      <c r="K627" s="106">
        <f>IF(tblTEC_TDB_Data[[#This Row],[EstFacturable]]="VRAI",(E627-I627),0)</f>
        <v>0.5</v>
      </c>
      <c r="L627" s="105">
        <f t="shared" si="44"/>
        <v>0</v>
      </c>
      <c r="M627" s="105">
        <f t="shared" si="45"/>
        <v>0</v>
      </c>
      <c r="N627" s="107">
        <f>MAX(tblTEC_TDB_Data[[#This Row],[H_Facturables]]-tblTEC_TDB_Data[[#This Row],[H_Facturées]],0)</f>
        <v>0.5</v>
      </c>
      <c r="O627" s="101">
        <f ca="1">ROUND(INT(NOW()-tblTEC_TDB_Data[[#This Row],[Date]]),0)</f>
        <v>9</v>
      </c>
      <c r="P627" s="108">
        <f ca="1">IF(tblTEC_TDB_Data[[#This Row],[Âge]]&lt;=30,N627,0)</f>
        <v>0.5</v>
      </c>
      <c r="Q627" s="108">
        <f ca="1">IF(AND(tblTEC_TDB_Data[[#This Row],[Âge]]&gt;30,tblTEC_TDB_Data[[#This Row],[Âge]]&lt;=60),N627,0)</f>
        <v>0</v>
      </c>
      <c r="R627" s="108">
        <f ca="1">IF(AND(tblTEC_TDB_Data[[#This Row],[Âge]]&gt;60,tblTEC_TDB_Data[[#This Row],[Âge]]&lt;=90),N627,0)</f>
        <v>0</v>
      </c>
      <c r="S627" s="108">
        <f ca="1">IF(tblTEC_TDB_Data[[#This Row],[Âge]]&gt;90,N627,0)</f>
        <v>0</v>
      </c>
    </row>
    <row r="628" spans="1:19" x14ac:dyDescent="0.25">
      <c r="A628" s="104">
        <v>628</v>
      </c>
      <c r="B628" s="104" t="s">
        <v>5</v>
      </c>
      <c r="C628" s="1086">
        <v>45530</v>
      </c>
      <c r="D628" s="109" t="s">
        <v>13727</v>
      </c>
      <c r="E628" s="602">
        <v>0.5</v>
      </c>
      <c r="F628" s="102" t="s">
        <v>152</v>
      </c>
      <c r="G628" s="102" t="s">
        <v>9221</v>
      </c>
      <c r="H628" s="102" t="s">
        <v>9221</v>
      </c>
      <c r="I628" s="105">
        <f>IF(tblTEC_TDB_Data[[#This Row],[EstDetruite]],E628,0)</f>
        <v>0</v>
      </c>
      <c r="J628" s="106">
        <f>tblTEC_TDB_Data[[#This Row],[H_Saisies]]-tblTEC_TDB_Data[[#This Row],[H_Détruites]]</f>
        <v>0.5</v>
      </c>
      <c r="K628" s="106">
        <f>IF(tblTEC_TDB_Data[[#This Row],[EstFacturable]]="VRAI",(E628-I628),0)</f>
        <v>0.5</v>
      </c>
      <c r="L628" s="105">
        <f t="shared" si="44"/>
        <v>0</v>
      </c>
      <c r="M628" s="105">
        <f t="shared" si="45"/>
        <v>0</v>
      </c>
      <c r="N628" s="107">
        <f>MAX(tblTEC_TDB_Data[[#This Row],[H_Facturables]]-tblTEC_TDB_Data[[#This Row],[H_Facturées]],0)</f>
        <v>0.5</v>
      </c>
      <c r="O628" s="101">
        <f ca="1">ROUND(INT(NOW()-tblTEC_TDB_Data[[#This Row],[Date]]),0)</f>
        <v>10</v>
      </c>
      <c r="P628" s="108">
        <f ca="1">IF(tblTEC_TDB_Data[[#This Row],[Âge]]&lt;=30,N628,0)</f>
        <v>0.5</v>
      </c>
      <c r="Q628" s="108">
        <f ca="1">IF(AND(tblTEC_TDB_Data[[#This Row],[Âge]]&gt;30,tblTEC_TDB_Data[[#This Row],[Âge]]&lt;=60),N628,0)</f>
        <v>0</v>
      </c>
      <c r="R628" s="108">
        <f ca="1">IF(AND(tblTEC_TDB_Data[[#This Row],[Âge]]&gt;60,tblTEC_TDB_Data[[#This Row],[Âge]]&lt;=90),N628,0)</f>
        <v>0</v>
      </c>
      <c r="S628" s="108">
        <f ca="1">IF(tblTEC_TDB_Data[[#This Row],[Âge]]&gt;90,N628,0)</f>
        <v>0</v>
      </c>
    </row>
    <row r="629" spans="1:19" x14ac:dyDescent="0.25">
      <c r="A629" s="104">
        <v>629</v>
      </c>
      <c r="B629" s="104" t="s">
        <v>5</v>
      </c>
      <c r="C629" s="1086">
        <v>45530</v>
      </c>
      <c r="D629" s="109" t="s">
        <v>17418</v>
      </c>
      <c r="E629" s="602">
        <v>1</v>
      </c>
      <c r="F629" s="102" t="s">
        <v>152</v>
      </c>
      <c r="G629" s="102" t="s">
        <v>9221</v>
      </c>
      <c r="H629" s="102" t="s">
        <v>9221</v>
      </c>
      <c r="I629" s="105">
        <f>IF(tblTEC_TDB_Data[[#This Row],[EstDetruite]],E629,0)</f>
        <v>0</v>
      </c>
      <c r="J629" s="106">
        <f>tblTEC_TDB_Data[[#This Row],[H_Saisies]]-tblTEC_TDB_Data[[#This Row],[H_Détruites]]</f>
        <v>1</v>
      </c>
      <c r="K629" s="106">
        <f>IF(tblTEC_TDB_Data[[#This Row],[EstFacturable]]="VRAI",(E629-I629),0)</f>
        <v>1</v>
      </c>
      <c r="L629" s="105">
        <f t="shared" si="44"/>
        <v>0</v>
      </c>
      <c r="M629" s="105">
        <f t="shared" si="45"/>
        <v>0</v>
      </c>
      <c r="N629" s="107">
        <f>MAX(tblTEC_TDB_Data[[#This Row],[H_Facturables]]-tblTEC_TDB_Data[[#This Row],[H_Facturées]],0)</f>
        <v>1</v>
      </c>
      <c r="O629" s="101">
        <f ca="1">ROUND(INT(NOW()-tblTEC_TDB_Data[[#This Row],[Date]]),0)</f>
        <v>10</v>
      </c>
      <c r="P629" s="108">
        <f ca="1">IF(tblTEC_TDB_Data[[#This Row],[Âge]]&lt;=30,N629,0)</f>
        <v>1</v>
      </c>
      <c r="Q629" s="108">
        <f ca="1">IF(AND(tblTEC_TDB_Data[[#This Row],[Âge]]&gt;30,tblTEC_TDB_Data[[#This Row],[Âge]]&lt;=60),N629,0)</f>
        <v>0</v>
      </c>
      <c r="R629" s="108">
        <f ca="1">IF(AND(tblTEC_TDB_Data[[#This Row],[Âge]]&gt;60,tblTEC_TDB_Data[[#This Row],[Âge]]&lt;=90),N629,0)</f>
        <v>0</v>
      </c>
      <c r="S629" s="108">
        <f ca="1">IF(tblTEC_TDB_Data[[#This Row],[Âge]]&gt;90,N629,0)</f>
        <v>0</v>
      </c>
    </row>
    <row r="630" spans="1:19" x14ac:dyDescent="0.25">
      <c r="A630" s="104">
        <v>630</v>
      </c>
      <c r="B630" s="104" t="s">
        <v>5</v>
      </c>
      <c r="C630" s="1086">
        <v>45531</v>
      </c>
      <c r="D630" s="109" t="s">
        <v>19829</v>
      </c>
      <c r="E630" s="602">
        <v>0.5</v>
      </c>
      <c r="F630" s="102" t="s">
        <v>152</v>
      </c>
      <c r="G630" s="102" t="s">
        <v>9221</v>
      </c>
      <c r="H630" s="102" t="s">
        <v>9221</v>
      </c>
      <c r="I630" s="105">
        <f>IF(tblTEC_TDB_Data[[#This Row],[EstDetruite]],E630,0)</f>
        <v>0</v>
      </c>
      <c r="J630" s="106">
        <f>tblTEC_TDB_Data[[#This Row],[H_Saisies]]-tblTEC_TDB_Data[[#This Row],[H_Détruites]]</f>
        <v>0.5</v>
      </c>
      <c r="K630" s="106">
        <f>IF(tblTEC_TDB_Data[[#This Row],[EstFacturable]]="VRAI",(E630-I630),0)</f>
        <v>0.5</v>
      </c>
      <c r="L630" s="105">
        <f t="shared" si="44"/>
        <v>0</v>
      </c>
      <c r="M630" s="105">
        <f t="shared" si="45"/>
        <v>0</v>
      </c>
      <c r="N630" s="107">
        <f>MAX(tblTEC_TDB_Data[[#This Row],[H_Facturables]]-tblTEC_TDB_Data[[#This Row],[H_Facturées]],0)</f>
        <v>0.5</v>
      </c>
      <c r="O630" s="101">
        <f ca="1">ROUND(INT(NOW()-tblTEC_TDB_Data[[#This Row],[Date]]),0)</f>
        <v>9</v>
      </c>
      <c r="P630" s="108">
        <f ca="1">IF(tblTEC_TDB_Data[[#This Row],[Âge]]&lt;=30,N630,0)</f>
        <v>0.5</v>
      </c>
      <c r="Q630" s="108">
        <f ca="1">IF(AND(tblTEC_TDB_Data[[#This Row],[Âge]]&gt;30,tblTEC_TDB_Data[[#This Row],[Âge]]&lt;=60),N630,0)</f>
        <v>0</v>
      </c>
      <c r="R630" s="108">
        <f ca="1">IF(AND(tblTEC_TDB_Data[[#This Row],[Âge]]&gt;60,tblTEC_TDB_Data[[#This Row],[Âge]]&lt;=90),N630,0)</f>
        <v>0</v>
      </c>
      <c r="S630" s="108">
        <f ca="1">IF(tblTEC_TDB_Data[[#This Row],[Âge]]&gt;90,N630,0)</f>
        <v>0</v>
      </c>
    </row>
    <row r="631" spans="1:19" x14ac:dyDescent="0.25">
      <c r="A631" s="104">
        <v>631</v>
      </c>
      <c r="B631" s="104" t="s">
        <v>5</v>
      </c>
      <c r="C631" s="1086">
        <v>45531</v>
      </c>
      <c r="D631" s="109" t="s">
        <v>19409</v>
      </c>
      <c r="E631" s="602">
        <v>0.4</v>
      </c>
      <c r="F631" s="102" t="s">
        <v>152</v>
      </c>
      <c r="G631" s="102" t="s">
        <v>9221</v>
      </c>
      <c r="H631" s="102" t="s">
        <v>9221</v>
      </c>
      <c r="I631" s="105">
        <f>IF(tblTEC_TDB_Data[[#This Row],[EstDetruite]],E631,0)</f>
        <v>0</v>
      </c>
      <c r="J631" s="106">
        <f>tblTEC_TDB_Data[[#This Row],[H_Saisies]]-tblTEC_TDB_Data[[#This Row],[H_Détruites]]</f>
        <v>0.4</v>
      </c>
      <c r="K631" s="106">
        <f>IF(tblTEC_TDB_Data[[#This Row],[EstFacturable]]="VRAI",(E631-I631),0)</f>
        <v>0.4</v>
      </c>
      <c r="L631" s="105">
        <f t="shared" si="44"/>
        <v>0</v>
      </c>
      <c r="M631" s="105">
        <f t="shared" si="45"/>
        <v>0</v>
      </c>
      <c r="N631" s="107">
        <f>MAX(tblTEC_TDB_Data[[#This Row],[H_Facturables]]-tblTEC_TDB_Data[[#This Row],[H_Facturées]],0)</f>
        <v>0.4</v>
      </c>
      <c r="O631" s="101">
        <f ca="1">ROUND(INT(NOW()-tblTEC_TDB_Data[[#This Row],[Date]]),0)</f>
        <v>9</v>
      </c>
      <c r="P631" s="108">
        <f ca="1">IF(tblTEC_TDB_Data[[#This Row],[Âge]]&lt;=30,N631,0)</f>
        <v>0.4</v>
      </c>
      <c r="Q631" s="108">
        <f ca="1">IF(AND(tblTEC_TDB_Data[[#This Row],[Âge]]&gt;30,tblTEC_TDB_Data[[#This Row],[Âge]]&lt;=60),N631,0)</f>
        <v>0</v>
      </c>
      <c r="R631" s="108">
        <f ca="1">IF(AND(tblTEC_TDB_Data[[#This Row],[Âge]]&gt;60,tblTEC_TDB_Data[[#This Row],[Âge]]&lt;=90),N631,0)</f>
        <v>0</v>
      </c>
      <c r="S631" s="108">
        <f ca="1">IF(tblTEC_TDB_Data[[#This Row],[Âge]]&gt;90,N631,0)</f>
        <v>0</v>
      </c>
    </row>
    <row r="632" spans="1:19" x14ac:dyDescent="0.25">
      <c r="A632" s="104">
        <v>632</v>
      </c>
      <c r="B632" s="104" t="s">
        <v>5</v>
      </c>
      <c r="C632" s="1086">
        <v>45531</v>
      </c>
      <c r="D632" s="109" t="s">
        <v>19818</v>
      </c>
      <c r="E632" s="602">
        <v>0.75</v>
      </c>
      <c r="F632" s="102" t="s">
        <v>152</v>
      </c>
      <c r="G632" s="102" t="s">
        <v>9221</v>
      </c>
      <c r="H632" s="102" t="s">
        <v>9221</v>
      </c>
      <c r="I632" s="105">
        <f>IF(tblTEC_TDB_Data[[#This Row],[EstDetruite]],E632,0)</f>
        <v>0</v>
      </c>
      <c r="J632" s="106">
        <f>tblTEC_TDB_Data[[#This Row],[H_Saisies]]-tblTEC_TDB_Data[[#This Row],[H_Détruites]]</f>
        <v>0.75</v>
      </c>
      <c r="K632" s="106">
        <f>IF(tblTEC_TDB_Data[[#This Row],[EstFacturable]]="VRAI",(E632-I632),0)</f>
        <v>0.75</v>
      </c>
      <c r="L632" s="105">
        <f t="shared" si="44"/>
        <v>0</v>
      </c>
      <c r="M632" s="105">
        <f t="shared" si="45"/>
        <v>0</v>
      </c>
      <c r="N632" s="107">
        <f>MAX(tblTEC_TDB_Data[[#This Row],[H_Facturables]]-tblTEC_TDB_Data[[#This Row],[H_Facturées]],0)</f>
        <v>0.75</v>
      </c>
      <c r="O632" s="101">
        <f ca="1">ROUND(INT(NOW()-tblTEC_TDB_Data[[#This Row],[Date]]),0)</f>
        <v>9</v>
      </c>
      <c r="P632" s="108">
        <f ca="1">IF(tblTEC_TDB_Data[[#This Row],[Âge]]&lt;=30,N632,0)</f>
        <v>0.75</v>
      </c>
      <c r="Q632" s="108">
        <f ca="1">IF(AND(tblTEC_TDB_Data[[#This Row],[Âge]]&gt;30,tblTEC_TDB_Data[[#This Row],[Âge]]&lt;=60),N632,0)</f>
        <v>0</v>
      </c>
      <c r="R632" s="108">
        <f ca="1">IF(AND(tblTEC_TDB_Data[[#This Row],[Âge]]&gt;60,tblTEC_TDB_Data[[#This Row],[Âge]]&lt;=90),N632,0)</f>
        <v>0</v>
      </c>
      <c r="S632" s="108">
        <f ca="1">IF(tblTEC_TDB_Data[[#This Row],[Âge]]&gt;90,N632,0)</f>
        <v>0</v>
      </c>
    </row>
    <row r="633" spans="1:19" x14ac:dyDescent="0.25">
      <c r="A633" s="104">
        <v>633</v>
      </c>
      <c r="B633" s="104" t="s">
        <v>5</v>
      </c>
      <c r="C633" s="1086">
        <v>45531</v>
      </c>
      <c r="D633" s="109" t="s">
        <v>19751</v>
      </c>
      <c r="E633" s="602">
        <v>0.25</v>
      </c>
      <c r="F633" s="102" t="s">
        <v>152</v>
      </c>
      <c r="G633" s="102" t="s">
        <v>9221</v>
      </c>
      <c r="H633" s="102" t="s">
        <v>9221</v>
      </c>
      <c r="I633" s="105">
        <f>IF(tblTEC_TDB_Data[[#This Row],[EstDetruite]],E633,0)</f>
        <v>0</v>
      </c>
      <c r="J633" s="106">
        <f>tblTEC_TDB_Data[[#This Row],[H_Saisies]]-tblTEC_TDB_Data[[#This Row],[H_Détruites]]</f>
        <v>0.25</v>
      </c>
      <c r="K633" s="106">
        <f>IF(tblTEC_TDB_Data[[#This Row],[EstFacturable]]="VRAI",(E633-I633),0)</f>
        <v>0.25</v>
      </c>
      <c r="L633" s="105">
        <f t="shared" si="44"/>
        <v>0</v>
      </c>
      <c r="M633" s="105">
        <f t="shared" si="45"/>
        <v>0</v>
      </c>
      <c r="N633" s="107">
        <f>MAX(tblTEC_TDB_Data[[#This Row],[H_Facturables]]-tblTEC_TDB_Data[[#This Row],[H_Facturées]],0)</f>
        <v>0.25</v>
      </c>
      <c r="O633" s="101">
        <f ca="1">ROUND(INT(NOW()-tblTEC_TDB_Data[[#This Row],[Date]]),0)</f>
        <v>9</v>
      </c>
      <c r="P633" s="108">
        <f ca="1">IF(tblTEC_TDB_Data[[#This Row],[Âge]]&lt;=30,N633,0)</f>
        <v>0.25</v>
      </c>
      <c r="Q633" s="108">
        <f ca="1">IF(AND(tblTEC_TDB_Data[[#This Row],[Âge]]&gt;30,tblTEC_TDB_Data[[#This Row],[Âge]]&lt;=60),N633,0)</f>
        <v>0</v>
      </c>
      <c r="R633" s="108">
        <f ca="1">IF(AND(tblTEC_TDB_Data[[#This Row],[Âge]]&gt;60,tblTEC_TDB_Data[[#This Row],[Âge]]&lt;=90),N633,0)</f>
        <v>0</v>
      </c>
      <c r="S633" s="108">
        <f ca="1">IF(tblTEC_TDB_Data[[#This Row],[Âge]]&gt;90,N633,0)</f>
        <v>0</v>
      </c>
    </row>
    <row r="634" spans="1:19" x14ac:dyDescent="0.25">
      <c r="A634" s="104">
        <v>634</v>
      </c>
      <c r="B634" s="104" t="s">
        <v>5</v>
      </c>
      <c r="C634" s="1086">
        <v>45531</v>
      </c>
      <c r="D634" s="109" t="s">
        <v>19411</v>
      </c>
      <c r="E634" s="602">
        <v>0.4</v>
      </c>
      <c r="F634" s="102" t="s">
        <v>152</v>
      </c>
      <c r="G634" s="102" t="s">
        <v>9221</v>
      </c>
      <c r="H634" s="102" t="s">
        <v>9221</v>
      </c>
      <c r="I634" s="105">
        <f>IF(tblTEC_TDB_Data[[#This Row],[EstDetruite]],E634,0)</f>
        <v>0</v>
      </c>
      <c r="J634" s="106">
        <f>tblTEC_TDB_Data[[#This Row],[H_Saisies]]-tblTEC_TDB_Data[[#This Row],[H_Détruites]]</f>
        <v>0.4</v>
      </c>
      <c r="K634" s="106">
        <f>IF(tblTEC_TDB_Data[[#This Row],[EstFacturable]]="VRAI",(E634-I634),0)</f>
        <v>0.4</v>
      </c>
      <c r="L634" s="105">
        <f t="shared" si="44"/>
        <v>0</v>
      </c>
      <c r="M634" s="105">
        <f t="shared" si="45"/>
        <v>0</v>
      </c>
      <c r="N634" s="107">
        <f>MAX(tblTEC_TDB_Data[[#This Row],[H_Facturables]]-tblTEC_TDB_Data[[#This Row],[H_Facturées]],0)</f>
        <v>0.4</v>
      </c>
      <c r="O634" s="101">
        <f ca="1">ROUND(INT(NOW()-tblTEC_TDB_Data[[#This Row],[Date]]),0)</f>
        <v>9</v>
      </c>
      <c r="P634" s="108">
        <f ca="1">IF(tblTEC_TDB_Data[[#This Row],[Âge]]&lt;=30,N634,0)</f>
        <v>0.4</v>
      </c>
      <c r="Q634" s="108">
        <f ca="1">IF(AND(tblTEC_TDB_Data[[#This Row],[Âge]]&gt;30,tblTEC_TDB_Data[[#This Row],[Âge]]&lt;=60),N634,0)</f>
        <v>0</v>
      </c>
      <c r="R634" s="108">
        <f ca="1">IF(AND(tblTEC_TDB_Data[[#This Row],[Âge]]&gt;60,tblTEC_TDB_Data[[#This Row],[Âge]]&lt;=90),N634,0)</f>
        <v>0</v>
      </c>
      <c r="S634" s="108">
        <f ca="1">IF(tblTEC_TDB_Data[[#This Row],[Âge]]&gt;90,N634,0)</f>
        <v>0</v>
      </c>
    </row>
    <row r="635" spans="1:19" x14ac:dyDescent="0.25">
      <c r="A635" s="104">
        <v>635</v>
      </c>
      <c r="B635" s="104" t="s">
        <v>11641</v>
      </c>
      <c r="C635" s="1086">
        <v>45531</v>
      </c>
      <c r="D635" s="109" t="s">
        <v>17781</v>
      </c>
      <c r="E635" s="602">
        <v>2</v>
      </c>
      <c r="F635" s="102" t="s">
        <v>152</v>
      </c>
      <c r="G635" s="102" t="s">
        <v>9221</v>
      </c>
      <c r="H635" s="102" t="s">
        <v>152</v>
      </c>
      <c r="I635" s="105">
        <f>IF(tblTEC_TDB_Data[[#This Row],[EstDetruite]],E635,0)</f>
        <v>2</v>
      </c>
      <c r="J635" s="106">
        <f>tblTEC_TDB_Data[[#This Row],[H_Saisies]]-tblTEC_TDB_Data[[#This Row],[H_Détruites]]</f>
        <v>0</v>
      </c>
      <c r="K635" s="106">
        <f>IF(tblTEC_TDB_Data[[#This Row],[EstFacturable]]="VRAI",(E635-I635),0)</f>
        <v>0</v>
      </c>
      <c r="L635" s="105">
        <f t="shared" si="44"/>
        <v>0</v>
      </c>
      <c r="M635" s="105">
        <f t="shared" si="45"/>
        <v>0</v>
      </c>
      <c r="N635" s="107">
        <f>MAX(tblTEC_TDB_Data[[#This Row],[H_Facturables]]-tblTEC_TDB_Data[[#This Row],[H_Facturées]],0)</f>
        <v>0</v>
      </c>
      <c r="O635" s="101">
        <f ca="1">ROUND(INT(NOW()-tblTEC_TDB_Data[[#This Row],[Date]]),0)</f>
        <v>9</v>
      </c>
      <c r="P635" s="108">
        <f ca="1">IF(tblTEC_TDB_Data[[#This Row],[Âge]]&lt;=30,N635,0)</f>
        <v>0</v>
      </c>
      <c r="Q635" s="108">
        <f ca="1">IF(AND(tblTEC_TDB_Data[[#This Row],[Âge]]&gt;30,tblTEC_TDB_Data[[#This Row],[Âge]]&lt;=60),N635,0)</f>
        <v>0</v>
      </c>
      <c r="R635" s="108">
        <f ca="1">IF(AND(tblTEC_TDB_Data[[#This Row],[Âge]]&gt;60,tblTEC_TDB_Data[[#This Row],[Âge]]&lt;=90),N635,0)</f>
        <v>0</v>
      </c>
      <c r="S635" s="108">
        <f ca="1">IF(tblTEC_TDB_Data[[#This Row],[Âge]]&gt;90,N635,0)</f>
        <v>0</v>
      </c>
    </row>
    <row r="636" spans="1:19" x14ac:dyDescent="0.25">
      <c r="A636" s="104">
        <v>636</v>
      </c>
      <c r="B636" s="104" t="s">
        <v>5</v>
      </c>
      <c r="C636" s="1086">
        <v>45531</v>
      </c>
      <c r="D636" s="109" t="s">
        <v>17400</v>
      </c>
      <c r="E636" s="602">
        <v>0.5</v>
      </c>
      <c r="F636" s="102" t="s">
        <v>152</v>
      </c>
      <c r="G636" s="102" t="s">
        <v>9221</v>
      </c>
      <c r="H636" s="102" t="s">
        <v>9221</v>
      </c>
      <c r="I636" s="105">
        <f>IF(tblTEC_TDB_Data[[#This Row],[EstDetruite]],E636,0)</f>
        <v>0</v>
      </c>
      <c r="J636" s="106">
        <f>tblTEC_TDB_Data[[#This Row],[H_Saisies]]-tblTEC_TDB_Data[[#This Row],[H_Détruites]]</f>
        <v>0.5</v>
      </c>
      <c r="K636" s="106">
        <f>IF(tblTEC_TDB_Data[[#This Row],[EstFacturable]]="VRAI",(E636-I636),0)</f>
        <v>0.5</v>
      </c>
      <c r="L636" s="105">
        <f t="shared" si="44"/>
        <v>0</v>
      </c>
      <c r="M636" s="105">
        <f t="shared" si="45"/>
        <v>0</v>
      </c>
      <c r="N636" s="107">
        <f>MAX(tblTEC_TDB_Data[[#This Row],[H_Facturables]]-tblTEC_TDB_Data[[#This Row],[H_Facturées]],0)</f>
        <v>0.5</v>
      </c>
      <c r="O636" s="101">
        <f ca="1">ROUND(INT(NOW()-tblTEC_TDB_Data[[#This Row],[Date]]),0)</f>
        <v>9</v>
      </c>
      <c r="P636" s="108">
        <f ca="1">IF(tblTEC_TDB_Data[[#This Row],[Âge]]&lt;=30,N636,0)</f>
        <v>0.5</v>
      </c>
      <c r="Q636" s="108">
        <f ca="1">IF(AND(tblTEC_TDB_Data[[#This Row],[Âge]]&gt;30,tblTEC_TDB_Data[[#This Row],[Âge]]&lt;=60),N636,0)</f>
        <v>0</v>
      </c>
      <c r="R636" s="108">
        <f ca="1">IF(AND(tblTEC_TDB_Data[[#This Row],[Âge]]&gt;60,tblTEC_TDB_Data[[#This Row],[Âge]]&lt;=90),N636,0)</f>
        <v>0</v>
      </c>
      <c r="S636" s="108">
        <f ca="1">IF(tblTEC_TDB_Data[[#This Row],[Âge]]&gt;90,N636,0)</f>
        <v>0</v>
      </c>
    </row>
    <row r="637" spans="1:19" x14ac:dyDescent="0.25">
      <c r="A637" s="104">
        <v>637</v>
      </c>
      <c r="B637" s="104" t="s">
        <v>5</v>
      </c>
      <c r="C637" s="1086">
        <v>45531</v>
      </c>
      <c r="D637" s="109" t="s">
        <v>19831</v>
      </c>
      <c r="E637" s="602">
        <v>0.4</v>
      </c>
      <c r="F637" s="102" t="s">
        <v>152</v>
      </c>
      <c r="G637" s="102" t="s">
        <v>9221</v>
      </c>
      <c r="H637" s="102" t="s">
        <v>9221</v>
      </c>
      <c r="I637" s="105">
        <f>IF(tblTEC_TDB_Data[[#This Row],[EstDetruite]],E637,0)</f>
        <v>0</v>
      </c>
      <c r="J637" s="106">
        <f>tblTEC_TDB_Data[[#This Row],[H_Saisies]]-tblTEC_TDB_Data[[#This Row],[H_Détruites]]</f>
        <v>0.4</v>
      </c>
      <c r="K637" s="106">
        <f>IF(tblTEC_TDB_Data[[#This Row],[EstFacturable]]="VRAI",(E637-I637),0)</f>
        <v>0.4</v>
      </c>
      <c r="L637" s="105">
        <f t="shared" si="44"/>
        <v>0</v>
      </c>
      <c r="M637" s="105">
        <f t="shared" si="45"/>
        <v>0</v>
      </c>
      <c r="N637" s="107">
        <f>MAX(tblTEC_TDB_Data[[#This Row],[H_Facturables]]-tblTEC_TDB_Data[[#This Row],[H_Facturées]],0)</f>
        <v>0.4</v>
      </c>
      <c r="O637" s="101">
        <f ca="1">ROUND(INT(NOW()-tblTEC_TDB_Data[[#This Row],[Date]]),0)</f>
        <v>9</v>
      </c>
      <c r="P637" s="108">
        <f ca="1">IF(tblTEC_TDB_Data[[#This Row],[Âge]]&lt;=30,N637,0)</f>
        <v>0.4</v>
      </c>
      <c r="Q637" s="108">
        <f ca="1">IF(AND(tblTEC_TDB_Data[[#This Row],[Âge]]&gt;30,tblTEC_TDB_Data[[#This Row],[Âge]]&lt;=60),N637,0)</f>
        <v>0</v>
      </c>
      <c r="R637" s="108">
        <f ca="1">IF(AND(tblTEC_TDB_Data[[#This Row],[Âge]]&gt;60,tblTEC_TDB_Data[[#This Row],[Âge]]&lt;=90),N637,0)</f>
        <v>0</v>
      </c>
      <c r="S637" s="108">
        <f ca="1">IF(tblTEC_TDB_Data[[#This Row],[Âge]]&gt;90,N637,0)</f>
        <v>0</v>
      </c>
    </row>
    <row r="638" spans="1:19" x14ac:dyDescent="0.25">
      <c r="A638" s="104">
        <v>638</v>
      </c>
      <c r="B638" s="104" t="s">
        <v>5</v>
      </c>
      <c r="C638" s="1086">
        <v>45531</v>
      </c>
      <c r="D638" s="109" t="s">
        <v>17489</v>
      </c>
      <c r="E638" s="602">
        <v>0.5</v>
      </c>
      <c r="F638" s="102" t="s">
        <v>152</v>
      </c>
      <c r="G638" s="102" t="s">
        <v>9221</v>
      </c>
      <c r="H638" s="102" t="s">
        <v>9221</v>
      </c>
      <c r="I638" s="105">
        <f>IF(tblTEC_TDB_Data[[#This Row],[EstDetruite]],E638,0)</f>
        <v>0</v>
      </c>
      <c r="J638" s="106">
        <f>tblTEC_TDB_Data[[#This Row],[H_Saisies]]-tblTEC_TDB_Data[[#This Row],[H_Détruites]]</f>
        <v>0.5</v>
      </c>
      <c r="K638" s="106">
        <f>IF(tblTEC_TDB_Data[[#This Row],[EstFacturable]]="VRAI",(E638-I638),0)</f>
        <v>0.5</v>
      </c>
      <c r="L638" s="105">
        <f t="shared" si="44"/>
        <v>0</v>
      </c>
      <c r="M638" s="105">
        <f t="shared" si="45"/>
        <v>0</v>
      </c>
      <c r="N638" s="107">
        <f>MAX(tblTEC_TDB_Data[[#This Row],[H_Facturables]]-tblTEC_TDB_Data[[#This Row],[H_Facturées]],0)</f>
        <v>0.5</v>
      </c>
      <c r="O638" s="101">
        <f ca="1">ROUND(INT(NOW()-tblTEC_TDB_Data[[#This Row],[Date]]),0)</f>
        <v>9</v>
      </c>
      <c r="P638" s="108">
        <f ca="1">IF(tblTEC_TDB_Data[[#This Row],[Âge]]&lt;=30,N638,0)</f>
        <v>0.5</v>
      </c>
      <c r="Q638" s="108">
        <f ca="1">IF(AND(tblTEC_TDB_Data[[#This Row],[Âge]]&gt;30,tblTEC_TDB_Data[[#This Row],[Âge]]&lt;=60),N638,0)</f>
        <v>0</v>
      </c>
      <c r="R638" s="108">
        <f ca="1">IF(AND(tblTEC_TDB_Data[[#This Row],[Âge]]&gt;60,tblTEC_TDB_Data[[#This Row],[Âge]]&lt;=90),N638,0)</f>
        <v>0</v>
      </c>
      <c r="S638" s="108">
        <f ca="1">IF(tblTEC_TDB_Data[[#This Row],[Âge]]&gt;90,N638,0)</f>
        <v>0</v>
      </c>
    </row>
    <row r="639" spans="1:19" x14ac:dyDescent="0.25">
      <c r="A639" s="104">
        <v>639</v>
      </c>
      <c r="B639" s="104" t="s">
        <v>5</v>
      </c>
      <c r="C639" s="1086">
        <v>45531</v>
      </c>
      <c r="D639" s="109" t="s">
        <v>19409</v>
      </c>
      <c r="E639" s="602">
        <v>0.5</v>
      </c>
      <c r="F639" s="102" t="s">
        <v>152</v>
      </c>
      <c r="G639" s="102" t="s">
        <v>9221</v>
      </c>
      <c r="H639" s="102" t="s">
        <v>9221</v>
      </c>
      <c r="I639" s="105">
        <f>IF(tblTEC_TDB_Data[[#This Row],[EstDetruite]],E639,0)</f>
        <v>0</v>
      </c>
      <c r="J639" s="106">
        <f>tblTEC_TDB_Data[[#This Row],[H_Saisies]]-tblTEC_TDB_Data[[#This Row],[H_Détruites]]</f>
        <v>0.5</v>
      </c>
      <c r="K639" s="106">
        <f>IF(tblTEC_TDB_Data[[#This Row],[EstFacturable]]="VRAI",(E639-I639),0)</f>
        <v>0.5</v>
      </c>
      <c r="L639" s="105">
        <f t="shared" si="44"/>
        <v>0</v>
      </c>
      <c r="M639" s="105">
        <f t="shared" si="45"/>
        <v>0</v>
      </c>
      <c r="N639" s="107">
        <f>MAX(tblTEC_TDB_Data[[#This Row],[H_Facturables]]-tblTEC_TDB_Data[[#This Row],[H_Facturées]],0)</f>
        <v>0.5</v>
      </c>
      <c r="O639" s="101">
        <f ca="1">ROUND(INT(NOW()-tblTEC_TDB_Data[[#This Row],[Date]]),0)</f>
        <v>9</v>
      </c>
      <c r="P639" s="108">
        <f ca="1">IF(tblTEC_TDB_Data[[#This Row],[Âge]]&lt;=30,N639,0)</f>
        <v>0.5</v>
      </c>
      <c r="Q639" s="108">
        <f ca="1">IF(AND(tblTEC_TDB_Data[[#This Row],[Âge]]&gt;30,tblTEC_TDB_Data[[#This Row],[Âge]]&lt;=60),N639,0)</f>
        <v>0</v>
      </c>
      <c r="R639" s="108">
        <f ca="1">IF(AND(tblTEC_TDB_Data[[#This Row],[Âge]]&gt;60,tblTEC_TDB_Data[[#This Row],[Âge]]&lt;=90),N639,0)</f>
        <v>0</v>
      </c>
      <c r="S639" s="108">
        <f ca="1">IF(tblTEC_TDB_Data[[#This Row],[Âge]]&gt;90,N639,0)</f>
        <v>0</v>
      </c>
    </row>
    <row r="640" spans="1:19" x14ac:dyDescent="0.25">
      <c r="A640" s="104">
        <v>640</v>
      </c>
      <c r="B640" s="104" t="s">
        <v>5</v>
      </c>
      <c r="C640" s="1086">
        <v>45531</v>
      </c>
      <c r="D640" s="109" t="s">
        <v>19813</v>
      </c>
      <c r="E640" s="602">
        <v>1.5</v>
      </c>
      <c r="F640" s="102" t="s">
        <v>152</v>
      </c>
      <c r="G640" s="102" t="s">
        <v>9221</v>
      </c>
      <c r="H640" s="102" t="s">
        <v>9221</v>
      </c>
      <c r="I640" s="105">
        <f>IF(tblTEC_TDB_Data[[#This Row],[EstDetruite]],E640,0)</f>
        <v>0</v>
      </c>
      <c r="J640" s="106">
        <f>tblTEC_TDB_Data[[#This Row],[H_Saisies]]-tblTEC_TDB_Data[[#This Row],[H_Détruites]]</f>
        <v>1.5</v>
      </c>
      <c r="K640" s="106">
        <f>IF(tblTEC_TDB_Data[[#This Row],[EstFacturable]]="VRAI",(E640-I640),0)</f>
        <v>1.5</v>
      </c>
      <c r="L640" s="105">
        <f t="shared" si="44"/>
        <v>0</v>
      </c>
      <c r="M640" s="105">
        <f t="shared" si="45"/>
        <v>0</v>
      </c>
      <c r="N640" s="107">
        <f>MAX(tblTEC_TDB_Data[[#This Row],[H_Facturables]]-tblTEC_TDB_Data[[#This Row],[H_Facturées]],0)</f>
        <v>1.5</v>
      </c>
      <c r="O640" s="101">
        <f ca="1">ROUND(INT(NOW()-tblTEC_TDB_Data[[#This Row],[Date]]),0)</f>
        <v>9</v>
      </c>
      <c r="P640" s="108">
        <f ca="1">IF(tblTEC_TDB_Data[[#This Row],[Âge]]&lt;=30,N640,0)</f>
        <v>1.5</v>
      </c>
      <c r="Q640" s="108">
        <f ca="1">IF(AND(tblTEC_TDB_Data[[#This Row],[Âge]]&gt;30,tblTEC_TDB_Data[[#This Row],[Âge]]&lt;=60),N640,0)</f>
        <v>0</v>
      </c>
      <c r="R640" s="108">
        <f ca="1">IF(AND(tblTEC_TDB_Data[[#This Row],[Âge]]&gt;60,tblTEC_TDB_Data[[#This Row],[Âge]]&lt;=90),N640,0)</f>
        <v>0</v>
      </c>
      <c r="S640" s="108">
        <f ca="1">IF(tblTEC_TDB_Data[[#This Row],[Âge]]&gt;90,N640,0)</f>
        <v>0</v>
      </c>
    </row>
    <row r="641" spans="1:19" x14ac:dyDescent="0.25">
      <c r="A641" s="104">
        <v>641</v>
      </c>
      <c r="B641" s="104" t="s">
        <v>5</v>
      </c>
      <c r="C641" s="1086">
        <v>45531</v>
      </c>
      <c r="D641" s="109" t="s">
        <v>14124</v>
      </c>
      <c r="E641" s="602">
        <v>0.75</v>
      </c>
      <c r="F641" s="102" t="s">
        <v>152</v>
      </c>
      <c r="G641" s="102" t="s">
        <v>9221</v>
      </c>
      <c r="H641" s="102" t="s">
        <v>9221</v>
      </c>
      <c r="I641" s="105">
        <f>IF(tblTEC_TDB_Data[[#This Row],[EstDetruite]],E641,0)</f>
        <v>0</v>
      </c>
      <c r="J641" s="106">
        <f>tblTEC_TDB_Data[[#This Row],[H_Saisies]]-tblTEC_TDB_Data[[#This Row],[H_Détruites]]</f>
        <v>0.75</v>
      </c>
      <c r="K641" s="106">
        <f>IF(tblTEC_TDB_Data[[#This Row],[EstFacturable]]="VRAI",(E641-I641),0)</f>
        <v>0.75</v>
      </c>
      <c r="L641" s="105">
        <f t="shared" si="44"/>
        <v>0</v>
      </c>
      <c r="M641" s="105">
        <f t="shared" si="45"/>
        <v>0</v>
      </c>
      <c r="N641" s="107">
        <f>MAX(tblTEC_TDB_Data[[#This Row],[H_Facturables]]-tblTEC_TDB_Data[[#This Row],[H_Facturées]],0)</f>
        <v>0.75</v>
      </c>
      <c r="O641" s="101">
        <f ca="1">ROUND(INT(NOW()-tblTEC_TDB_Data[[#This Row],[Date]]),0)</f>
        <v>9</v>
      </c>
      <c r="P641" s="108">
        <f ca="1">IF(tblTEC_TDB_Data[[#This Row],[Âge]]&lt;=30,N641,0)</f>
        <v>0.75</v>
      </c>
      <c r="Q641" s="108">
        <f ca="1">IF(AND(tblTEC_TDB_Data[[#This Row],[Âge]]&gt;30,tblTEC_TDB_Data[[#This Row],[Âge]]&lt;=60),N641,0)</f>
        <v>0</v>
      </c>
      <c r="R641" s="108">
        <f ca="1">IF(AND(tblTEC_TDB_Data[[#This Row],[Âge]]&gt;60,tblTEC_TDB_Data[[#This Row],[Âge]]&lt;=90),N641,0)</f>
        <v>0</v>
      </c>
      <c r="S641" s="108">
        <f ca="1">IF(tblTEC_TDB_Data[[#This Row],[Âge]]&gt;90,N641,0)</f>
        <v>0</v>
      </c>
    </row>
    <row r="642" spans="1:19" x14ac:dyDescent="0.25">
      <c r="A642" s="104">
        <v>642</v>
      </c>
      <c r="B642" s="104" t="s">
        <v>11641</v>
      </c>
      <c r="C642" s="1086">
        <v>45531</v>
      </c>
      <c r="D642" s="109" t="s">
        <v>17781</v>
      </c>
      <c r="E642" s="602">
        <v>1.75</v>
      </c>
      <c r="F642" s="102" t="s">
        <v>152</v>
      </c>
      <c r="G642" s="102" t="s">
        <v>9221</v>
      </c>
      <c r="H642" s="102" t="s">
        <v>152</v>
      </c>
      <c r="I642" s="105">
        <f>IF(tblTEC_TDB_Data[[#This Row],[EstDetruite]],E642,0)</f>
        <v>1.75</v>
      </c>
      <c r="J642" s="106">
        <f>tblTEC_TDB_Data[[#This Row],[H_Saisies]]-tblTEC_TDB_Data[[#This Row],[H_Détruites]]</f>
        <v>0</v>
      </c>
      <c r="K642" s="106">
        <f>IF(tblTEC_TDB_Data[[#This Row],[EstFacturable]]="VRAI",(E642-I642),0)</f>
        <v>0</v>
      </c>
      <c r="L642" s="105">
        <f t="shared" si="44"/>
        <v>0</v>
      </c>
      <c r="M642" s="105">
        <f t="shared" si="45"/>
        <v>0</v>
      </c>
      <c r="N642" s="107">
        <f>MAX(tblTEC_TDB_Data[[#This Row],[H_Facturables]]-tblTEC_TDB_Data[[#This Row],[H_Facturées]],0)</f>
        <v>0</v>
      </c>
      <c r="O642" s="101">
        <f ca="1">ROUND(INT(NOW()-tblTEC_TDB_Data[[#This Row],[Date]]),0)</f>
        <v>9</v>
      </c>
      <c r="P642" s="108">
        <f ca="1">IF(tblTEC_TDB_Data[[#This Row],[Âge]]&lt;=30,N642,0)</f>
        <v>0</v>
      </c>
      <c r="Q642" s="108">
        <f ca="1">IF(AND(tblTEC_TDB_Data[[#This Row],[Âge]]&gt;30,tblTEC_TDB_Data[[#This Row],[Âge]]&lt;=60),N642,0)</f>
        <v>0</v>
      </c>
      <c r="R642" s="108">
        <f ca="1">IF(AND(tblTEC_TDB_Data[[#This Row],[Âge]]&gt;60,tblTEC_TDB_Data[[#This Row],[Âge]]&lt;=90),N642,0)</f>
        <v>0</v>
      </c>
      <c r="S642" s="108">
        <f ca="1">IF(tblTEC_TDB_Data[[#This Row],[Âge]]&gt;90,N642,0)</f>
        <v>0</v>
      </c>
    </row>
    <row r="643" spans="1:19" x14ac:dyDescent="0.25">
      <c r="A643" s="104">
        <v>643</v>
      </c>
      <c r="B643" s="104" t="s">
        <v>11640</v>
      </c>
      <c r="C643" s="1086">
        <v>45531</v>
      </c>
      <c r="D643" s="109" t="s">
        <v>19373</v>
      </c>
      <c r="E643" s="602">
        <v>5</v>
      </c>
      <c r="F643" s="102" t="s">
        <v>9221</v>
      </c>
      <c r="G643" s="102" t="s">
        <v>9221</v>
      </c>
      <c r="H643" s="102" t="s">
        <v>9221</v>
      </c>
      <c r="I643" s="105">
        <f>IF(tblTEC_TDB_Data[[#This Row],[EstDetruite]],E643,0)</f>
        <v>0</v>
      </c>
      <c r="J643" s="106">
        <f>tblTEC_TDB_Data[[#This Row],[H_Saisies]]-tblTEC_TDB_Data[[#This Row],[H_Détruites]]</f>
        <v>5</v>
      </c>
      <c r="K643" s="106">
        <f>IF(tblTEC_TDB_Data[[#This Row],[EstFacturable]]="VRAI",(E643-I643),0)</f>
        <v>0</v>
      </c>
      <c r="L643" s="105">
        <f t="shared" si="44"/>
        <v>5</v>
      </c>
      <c r="M643" s="105">
        <f t="shared" si="45"/>
        <v>0</v>
      </c>
      <c r="N643" s="107">
        <f>MAX(tblTEC_TDB_Data[[#This Row],[H_Facturables]]-tblTEC_TDB_Data[[#This Row],[H_Facturées]],0)</f>
        <v>0</v>
      </c>
      <c r="O643" s="101">
        <f ca="1">ROUND(INT(NOW()-tblTEC_TDB_Data[[#This Row],[Date]]),0)</f>
        <v>9</v>
      </c>
      <c r="P643" s="108">
        <f ca="1">IF(tblTEC_TDB_Data[[#This Row],[Âge]]&lt;=30,N643,0)</f>
        <v>0</v>
      </c>
      <c r="Q643" s="108">
        <f ca="1">IF(AND(tblTEC_TDB_Data[[#This Row],[Âge]]&gt;30,tblTEC_TDB_Data[[#This Row],[Âge]]&lt;=60),N643,0)</f>
        <v>0</v>
      </c>
      <c r="R643" s="108">
        <f ca="1">IF(AND(tblTEC_TDB_Data[[#This Row],[Âge]]&gt;60,tblTEC_TDB_Data[[#This Row],[Âge]]&lt;=90),N643,0)</f>
        <v>0</v>
      </c>
      <c r="S643" s="108">
        <f ca="1">IF(tblTEC_TDB_Data[[#This Row],[Âge]]&gt;90,N643,0)</f>
        <v>0</v>
      </c>
    </row>
    <row r="644" spans="1:19" x14ac:dyDescent="0.25">
      <c r="A644" s="104">
        <v>644</v>
      </c>
      <c r="B644" s="104" t="s">
        <v>11640</v>
      </c>
      <c r="C644" s="1086">
        <v>45531</v>
      </c>
      <c r="D644" s="109" t="s">
        <v>15724</v>
      </c>
      <c r="E644" s="602">
        <v>0.5</v>
      </c>
      <c r="F644" s="102" t="s">
        <v>152</v>
      </c>
      <c r="G644" s="102" t="s">
        <v>9221</v>
      </c>
      <c r="H644" s="102" t="s">
        <v>9221</v>
      </c>
      <c r="I644" s="105">
        <f>IF(tblTEC_TDB_Data[[#This Row],[EstDetruite]],E644,0)</f>
        <v>0</v>
      </c>
      <c r="J644" s="106">
        <f>tblTEC_TDB_Data[[#This Row],[H_Saisies]]-tblTEC_TDB_Data[[#This Row],[H_Détruites]]</f>
        <v>0.5</v>
      </c>
      <c r="K644" s="106">
        <f>IF(tblTEC_TDB_Data[[#This Row],[EstFacturable]]="VRAI",(E644-I644),0)</f>
        <v>0.5</v>
      </c>
      <c r="L644" s="105">
        <f t="shared" si="44"/>
        <v>0</v>
      </c>
      <c r="M644" s="105">
        <f t="shared" si="45"/>
        <v>0</v>
      </c>
      <c r="N644" s="107">
        <f>MAX(tblTEC_TDB_Data[[#This Row],[H_Facturables]]-tblTEC_TDB_Data[[#This Row],[H_Facturées]],0)</f>
        <v>0.5</v>
      </c>
      <c r="O644" s="101">
        <f ca="1">ROUND(INT(NOW()-tblTEC_TDB_Data[[#This Row],[Date]]),0)</f>
        <v>9</v>
      </c>
      <c r="P644" s="108">
        <f ca="1">IF(tblTEC_TDB_Data[[#This Row],[Âge]]&lt;=30,N644,0)</f>
        <v>0.5</v>
      </c>
      <c r="Q644" s="108">
        <f ca="1">IF(AND(tblTEC_TDB_Data[[#This Row],[Âge]]&gt;30,tblTEC_TDB_Data[[#This Row],[Âge]]&lt;=60),N644,0)</f>
        <v>0</v>
      </c>
      <c r="R644" s="108">
        <f ca="1">IF(AND(tblTEC_TDB_Data[[#This Row],[Âge]]&gt;60,tblTEC_TDB_Data[[#This Row],[Âge]]&lt;=90),N644,0)</f>
        <v>0</v>
      </c>
      <c r="S644" s="108">
        <f ca="1">IF(tblTEC_TDB_Data[[#This Row],[Âge]]&gt;90,N644,0)</f>
        <v>0</v>
      </c>
    </row>
    <row r="645" spans="1:19" x14ac:dyDescent="0.25">
      <c r="A645" s="104">
        <v>645</v>
      </c>
      <c r="B645" s="104" t="s">
        <v>11640</v>
      </c>
      <c r="C645" s="1086">
        <v>45531</v>
      </c>
      <c r="D645" s="109" t="s">
        <v>11481</v>
      </c>
      <c r="E645" s="602">
        <v>1</v>
      </c>
      <c r="F645" s="102" t="s">
        <v>152</v>
      </c>
      <c r="G645" s="102" t="s">
        <v>9221</v>
      </c>
      <c r="H645" s="102" t="s">
        <v>9221</v>
      </c>
      <c r="I645" s="105">
        <f>IF(tblTEC_TDB_Data[[#This Row],[EstDetruite]],E645,0)</f>
        <v>0</v>
      </c>
      <c r="J645" s="106">
        <f>tblTEC_TDB_Data[[#This Row],[H_Saisies]]-tblTEC_TDB_Data[[#This Row],[H_Détruites]]</f>
        <v>1</v>
      </c>
      <c r="K645" s="106">
        <f>IF(tblTEC_TDB_Data[[#This Row],[EstFacturable]]="VRAI",(E645-I645),0)</f>
        <v>1</v>
      </c>
      <c r="L645" s="105">
        <f t="shared" si="44"/>
        <v>0</v>
      </c>
      <c r="M645" s="105">
        <f t="shared" si="45"/>
        <v>0</v>
      </c>
      <c r="N645" s="107">
        <f>MAX(tblTEC_TDB_Data[[#This Row],[H_Facturables]]-tblTEC_TDB_Data[[#This Row],[H_Facturées]],0)</f>
        <v>1</v>
      </c>
      <c r="O645" s="101">
        <f ca="1">ROUND(INT(NOW()-tblTEC_TDB_Data[[#This Row],[Date]]),0)</f>
        <v>9</v>
      </c>
      <c r="P645" s="108">
        <f ca="1">IF(tblTEC_TDB_Data[[#This Row],[Âge]]&lt;=30,N645,0)</f>
        <v>1</v>
      </c>
      <c r="Q645" s="108">
        <f ca="1">IF(AND(tblTEC_TDB_Data[[#This Row],[Âge]]&gt;30,tblTEC_TDB_Data[[#This Row],[Âge]]&lt;=60),N645,0)</f>
        <v>0</v>
      </c>
      <c r="R645" s="108">
        <f ca="1">IF(AND(tblTEC_TDB_Data[[#This Row],[Âge]]&gt;60,tblTEC_TDB_Data[[#This Row],[Âge]]&lt;=90),N645,0)</f>
        <v>0</v>
      </c>
      <c r="S645" s="108">
        <f ca="1">IF(tblTEC_TDB_Data[[#This Row],[Âge]]&gt;90,N645,0)</f>
        <v>0</v>
      </c>
    </row>
    <row r="646" spans="1:19" x14ac:dyDescent="0.25">
      <c r="A646" s="104">
        <v>646</v>
      </c>
      <c r="B646" s="104" t="s">
        <v>133</v>
      </c>
      <c r="C646" s="1086">
        <v>45531</v>
      </c>
      <c r="D646" s="109" t="s">
        <v>19373</v>
      </c>
      <c r="E646" s="602">
        <v>4.0999999999999996</v>
      </c>
      <c r="F646" s="102" t="s">
        <v>9221</v>
      </c>
      <c r="G646" s="102" t="s">
        <v>9221</v>
      </c>
      <c r="H646" s="102" t="s">
        <v>9221</v>
      </c>
      <c r="I646" s="105">
        <f>IF(tblTEC_TDB_Data[[#This Row],[EstDetruite]],E646,0)</f>
        <v>0</v>
      </c>
      <c r="J646" s="106">
        <f>tblTEC_TDB_Data[[#This Row],[H_Saisies]]-tblTEC_TDB_Data[[#This Row],[H_Détruites]]</f>
        <v>4.0999999999999996</v>
      </c>
      <c r="K646" s="106">
        <f>IF(tblTEC_TDB_Data[[#This Row],[EstFacturable]]="VRAI",(E646-I646),0)</f>
        <v>0</v>
      </c>
      <c r="L646" s="105">
        <f t="shared" si="44"/>
        <v>4.0999999999999996</v>
      </c>
      <c r="M646" s="105">
        <f t="shared" si="45"/>
        <v>0</v>
      </c>
      <c r="N646" s="107">
        <f>MAX(tblTEC_TDB_Data[[#This Row],[H_Facturables]]-tblTEC_TDB_Data[[#This Row],[H_Facturées]],0)</f>
        <v>0</v>
      </c>
      <c r="O646" s="101">
        <f ca="1">ROUND(INT(NOW()-tblTEC_TDB_Data[[#This Row],[Date]]),0)</f>
        <v>9</v>
      </c>
      <c r="P646" s="108">
        <f ca="1">IF(tblTEC_TDB_Data[[#This Row],[Âge]]&lt;=30,N646,0)</f>
        <v>0</v>
      </c>
      <c r="Q646" s="108">
        <f ca="1">IF(AND(tblTEC_TDB_Data[[#This Row],[Âge]]&gt;30,tblTEC_TDB_Data[[#This Row],[Âge]]&lt;=60),N646,0)</f>
        <v>0</v>
      </c>
      <c r="R646" s="108">
        <f ca="1">IF(AND(tblTEC_TDB_Data[[#This Row],[Âge]]&gt;60,tblTEC_TDB_Data[[#This Row],[Âge]]&lt;=90),N646,0)</f>
        <v>0</v>
      </c>
      <c r="S646" s="108">
        <f ca="1">IF(tblTEC_TDB_Data[[#This Row],[Âge]]&gt;90,N646,0)</f>
        <v>0</v>
      </c>
    </row>
    <row r="647" spans="1:19" x14ac:dyDescent="0.25">
      <c r="A647" s="104">
        <v>647</v>
      </c>
      <c r="B647" s="104" t="s">
        <v>133</v>
      </c>
      <c r="C647" s="1086">
        <v>45531</v>
      </c>
      <c r="D647" s="109" t="s">
        <v>17781</v>
      </c>
      <c r="E647" s="602">
        <v>2.1</v>
      </c>
      <c r="F647" s="102" t="s">
        <v>152</v>
      </c>
      <c r="G647" s="102" t="s">
        <v>9221</v>
      </c>
      <c r="H647" s="102" t="s">
        <v>152</v>
      </c>
      <c r="I647" s="105">
        <f>IF(tblTEC_TDB_Data[[#This Row],[EstDetruite]],E647,0)</f>
        <v>2.1</v>
      </c>
      <c r="J647" s="106">
        <f>tblTEC_TDB_Data[[#This Row],[H_Saisies]]-tblTEC_TDB_Data[[#This Row],[H_Détruites]]</f>
        <v>0</v>
      </c>
      <c r="K647" s="106">
        <f>IF(tblTEC_TDB_Data[[#This Row],[EstFacturable]]="VRAI",(E647-I647),0)</f>
        <v>0</v>
      </c>
      <c r="L647" s="105">
        <f t="shared" si="44"/>
        <v>0</v>
      </c>
      <c r="M647" s="105">
        <f t="shared" si="45"/>
        <v>0</v>
      </c>
      <c r="N647" s="107">
        <f>MAX(tblTEC_TDB_Data[[#This Row],[H_Facturables]]-tblTEC_TDB_Data[[#This Row],[H_Facturées]],0)</f>
        <v>0</v>
      </c>
      <c r="O647" s="101">
        <f ca="1">ROUND(INT(NOW()-tblTEC_TDB_Data[[#This Row],[Date]]),0)</f>
        <v>9</v>
      </c>
      <c r="P647" s="108">
        <f ca="1">IF(tblTEC_TDB_Data[[#This Row],[Âge]]&lt;=30,N647,0)</f>
        <v>0</v>
      </c>
      <c r="Q647" s="108">
        <f ca="1">IF(AND(tblTEC_TDB_Data[[#This Row],[Âge]]&gt;30,tblTEC_TDB_Data[[#This Row],[Âge]]&lt;=60),N647,0)</f>
        <v>0</v>
      </c>
      <c r="R647" s="108">
        <f ca="1">IF(AND(tblTEC_TDB_Data[[#This Row],[Âge]]&gt;60,tblTEC_TDB_Data[[#This Row],[Âge]]&lt;=90),N647,0)</f>
        <v>0</v>
      </c>
      <c r="S647" s="108">
        <f ca="1">IF(tblTEC_TDB_Data[[#This Row],[Âge]]&gt;90,N647,0)</f>
        <v>0</v>
      </c>
    </row>
    <row r="648" spans="1:19" x14ac:dyDescent="0.25">
      <c r="A648" s="104">
        <v>648</v>
      </c>
      <c r="B648" s="104" t="s">
        <v>133</v>
      </c>
      <c r="C648" s="1086">
        <v>45531</v>
      </c>
      <c r="D648" s="109" t="s">
        <v>13848</v>
      </c>
      <c r="E648" s="602">
        <v>0.4</v>
      </c>
      <c r="F648" s="102" t="s">
        <v>152</v>
      </c>
      <c r="G648" s="102" t="s">
        <v>9221</v>
      </c>
      <c r="H648" s="102" t="s">
        <v>9221</v>
      </c>
      <c r="I648" s="105">
        <f>IF(tblTEC_TDB_Data[[#This Row],[EstDetruite]],E648,0)</f>
        <v>0</v>
      </c>
      <c r="J648" s="106">
        <f>tblTEC_TDB_Data[[#This Row],[H_Saisies]]-tblTEC_TDB_Data[[#This Row],[H_Détruites]]</f>
        <v>0.4</v>
      </c>
      <c r="K648" s="106">
        <f>IF(tblTEC_TDB_Data[[#This Row],[EstFacturable]]="VRAI",(E648-I648),0)</f>
        <v>0.4</v>
      </c>
      <c r="L648" s="105">
        <f t="shared" si="44"/>
        <v>0</v>
      </c>
      <c r="M648" s="105">
        <f t="shared" si="45"/>
        <v>0</v>
      </c>
      <c r="N648" s="107">
        <f>MAX(tblTEC_TDB_Data[[#This Row],[H_Facturables]]-tblTEC_TDB_Data[[#This Row],[H_Facturées]],0)</f>
        <v>0.4</v>
      </c>
      <c r="O648" s="101">
        <f ca="1">ROUND(INT(NOW()-tblTEC_TDB_Data[[#This Row],[Date]]),0)</f>
        <v>9</v>
      </c>
      <c r="P648" s="108">
        <f ca="1">IF(tblTEC_TDB_Data[[#This Row],[Âge]]&lt;=30,N648,0)</f>
        <v>0.4</v>
      </c>
      <c r="Q648" s="108">
        <f ca="1">IF(AND(tblTEC_TDB_Data[[#This Row],[Âge]]&gt;30,tblTEC_TDB_Data[[#This Row],[Âge]]&lt;=60),N648,0)</f>
        <v>0</v>
      </c>
      <c r="R648" s="108">
        <f ca="1">IF(AND(tblTEC_TDB_Data[[#This Row],[Âge]]&gt;60,tblTEC_TDB_Data[[#This Row],[Âge]]&lt;=90),N648,0)</f>
        <v>0</v>
      </c>
      <c r="S648" s="108">
        <f ca="1">IF(tblTEC_TDB_Data[[#This Row],[Âge]]&gt;90,N648,0)</f>
        <v>0</v>
      </c>
    </row>
    <row r="649" spans="1:19" x14ac:dyDescent="0.25">
      <c r="A649" s="104">
        <v>649</v>
      </c>
      <c r="B649" s="104" t="s">
        <v>133</v>
      </c>
      <c r="C649" s="1086">
        <v>45531</v>
      </c>
      <c r="D649" s="109" t="s">
        <v>18019</v>
      </c>
      <c r="E649" s="602">
        <v>0.5</v>
      </c>
      <c r="F649" s="102" t="s">
        <v>152</v>
      </c>
      <c r="G649" s="102" t="s">
        <v>9221</v>
      </c>
      <c r="H649" s="102" t="s">
        <v>9221</v>
      </c>
      <c r="I649" s="105">
        <f>IF(tblTEC_TDB_Data[[#This Row],[EstDetruite]],E649,0)</f>
        <v>0</v>
      </c>
      <c r="J649" s="106">
        <f>tblTEC_TDB_Data[[#This Row],[H_Saisies]]-tblTEC_TDB_Data[[#This Row],[H_Détruites]]</f>
        <v>0.5</v>
      </c>
      <c r="K649" s="106">
        <f>IF(tblTEC_TDB_Data[[#This Row],[EstFacturable]]="VRAI",(E649-I649),0)</f>
        <v>0.5</v>
      </c>
      <c r="L649" s="105">
        <f t="shared" si="44"/>
        <v>0</v>
      </c>
      <c r="M649" s="105">
        <f t="shared" si="45"/>
        <v>0</v>
      </c>
      <c r="N649" s="107">
        <f>MAX(tblTEC_TDB_Data[[#This Row],[H_Facturables]]-tblTEC_TDB_Data[[#This Row],[H_Facturées]],0)</f>
        <v>0.5</v>
      </c>
      <c r="O649" s="101">
        <f ca="1">ROUND(INT(NOW()-tblTEC_TDB_Data[[#This Row],[Date]]),0)</f>
        <v>9</v>
      </c>
      <c r="P649" s="108">
        <f ca="1">IF(tblTEC_TDB_Data[[#This Row],[Âge]]&lt;=30,N649,0)</f>
        <v>0.5</v>
      </c>
      <c r="Q649" s="108">
        <f ca="1">IF(AND(tblTEC_TDB_Data[[#This Row],[Âge]]&gt;30,tblTEC_TDB_Data[[#This Row],[Âge]]&lt;=60),N649,0)</f>
        <v>0</v>
      </c>
      <c r="R649" s="108">
        <f ca="1">IF(AND(tblTEC_TDB_Data[[#This Row],[Âge]]&gt;60,tblTEC_TDB_Data[[#This Row],[Âge]]&lt;=90),N649,0)</f>
        <v>0</v>
      </c>
      <c r="S649" s="108">
        <f ca="1">IF(tblTEC_TDB_Data[[#This Row],[Âge]]&gt;90,N649,0)</f>
        <v>0</v>
      </c>
    </row>
    <row r="650" spans="1:19" x14ac:dyDescent="0.25">
      <c r="A650" s="104">
        <v>650</v>
      </c>
      <c r="B650" s="104" t="s">
        <v>133</v>
      </c>
      <c r="C650" s="1086">
        <v>45531</v>
      </c>
      <c r="D650" s="109" t="s">
        <v>16665</v>
      </c>
      <c r="E650" s="602">
        <v>0.2</v>
      </c>
      <c r="F650" s="102" t="s">
        <v>152</v>
      </c>
      <c r="G650" s="102" t="s">
        <v>9221</v>
      </c>
      <c r="H650" s="102" t="s">
        <v>9221</v>
      </c>
      <c r="I650" s="105">
        <f>IF(tblTEC_TDB_Data[[#This Row],[EstDetruite]],E650,0)</f>
        <v>0</v>
      </c>
      <c r="J650" s="106">
        <f>tblTEC_TDB_Data[[#This Row],[H_Saisies]]-tblTEC_TDB_Data[[#This Row],[H_Détruites]]</f>
        <v>0.2</v>
      </c>
      <c r="K650" s="106">
        <f>IF(tblTEC_TDB_Data[[#This Row],[EstFacturable]]="VRAI",(E650-I650),0)</f>
        <v>0.2</v>
      </c>
      <c r="L650" s="105">
        <f t="shared" si="44"/>
        <v>0</v>
      </c>
      <c r="M650" s="105">
        <f t="shared" si="45"/>
        <v>0</v>
      </c>
      <c r="N650" s="107">
        <f>MAX(tblTEC_TDB_Data[[#This Row],[H_Facturables]]-tblTEC_TDB_Data[[#This Row],[H_Facturées]],0)</f>
        <v>0.2</v>
      </c>
      <c r="O650" s="101">
        <f ca="1">ROUND(INT(NOW()-tblTEC_TDB_Data[[#This Row],[Date]]),0)</f>
        <v>9</v>
      </c>
      <c r="P650" s="108">
        <f ca="1">IF(tblTEC_TDB_Data[[#This Row],[Âge]]&lt;=30,N650,0)</f>
        <v>0.2</v>
      </c>
      <c r="Q650" s="108">
        <f ca="1">IF(AND(tblTEC_TDB_Data[[#This Row],[Âge]]&gt;30,tblTEC_TDB_Data[[#This Row],[Âge]]&lt;=60),N650,0)</f>
        <v>0</v>
      </c>
      <c r="R650" s="108">
        <f ca="1">IF(AND(tblTEC_TDB_Data[[#This Row],[Âge]]&gt;60,tblTEC_TDB_Data[[#This Row],[Âge]]&lt;=90),N650,0)</f>
        <v>0</v>
      </c>
      <c r="S650" s="108">
        <f ca="1">IF(tblTEC_TDB_Data[[#This Row],[Âge]]&gt;90,N650,0)</f>
        <v>0</v>
      </c>
    </row>
    <row r="651" spans="1:19" x14ac:dyDescent="0.25">
      <c r="A651" s="104">
        <v>651</v>
      </c>
      <c r="B651" s="104" t="s">
        <v>133</v>
      </c>
      <c r="C651" s="1086">
        <v>45531</v>
      </c>
      <c r="D651" s="109" t="s">
        <v>14080</v>
      </c>
      <c r="E651" s="602">
        <v>0.3</v>
      </c>
      <c r="F651" s="102" t="s">
        <v>152</v>
      </c>
      <c r="G651" s="102" t="s">
        <v>9221</v>
      </c>
      <c r="H651" s="102" t="s">
        <v>9221</v>
      </c>
      <c r="I651" s="105">
        <f>IF(tblTEC_TDB_Data[[#This Row],[EstDetruite]],E651,0)</f>
        <v>0</v>
      </c>
      <c r="J651" s="106">
        <f>tblTEC_TDB_Data[[#This Row],[H_Saisies]]-tblTEC_TDB_Data[[#This Row],[H_Détruites]]</f>
        <v>0.3</v>
      </c>
      <c r="K651" s="106">
        <f>IF(tblTEC_TDB_Data[[#This Row],[EstFacturable]]="VRAI",(E651-I651),0)</f>
        <v>0.3</v>
      </c>
      <c r="L651" s="105">
        <f t="shared" si="44"/>
        <v>0</v>
      </c>
      <c r="M651" s="105">
        <f t="shared" si="45"/>
        <v>0</v>
      </c>
      <c r="N651" s="107">
        <f>MAX(tblTEC_TDB_Data[[#This Row],[H_Facturables]]-tblTEC_TDB_Data[[#This Row],[H_Facturées]],0)</f>
        <v>0.3</v>
      </c>
      <c r="O651" s="101">
        <f ca="1">ROUND(INT(NOW()-tblTEC_TDB_Data[[#This Row],[Date]]),0)</f>
        <v>9</v>
      </c>
      <c r="P651" s="108">
        <f ca="1">IF(tblTEC_TDB_Data[[#This Row],[Âge]]&lt;=30,N651,0)</f>
        <v>0.3</v>
      </c>
      <c r="Q651" s="108">
        <f ca="1">IF(AND(tblTEC_TDB_Data[[#This Row],[Âge]]&gt;30,tblTEC_TDB_Data[[#This Row],[Âge]]&lt;=60),N651,0)</f>
        <v>0</v>
      </c>
      <c r="R651" s="108">
        <f ca="1">IF(AND(tblTEC_TDB_Data[[#This Row],[Âge]]&gt;60,tblTEC_TDB_Data[[#This Row],[Âge]]&lt;=90),N651,0)</f>
        <v>0</v>
      </c>
      <c r="S651" s="108">
        <f ca="1">IF(tblTEC_TDB_Data[[#This Row],[Âge]]&gt;90,N651,0)</f>
        <v>0</v>
      </c>
    </row>
    <row r="652" spans="1:19" x14ac:dyDescent="0.25">
      <c r="A652" s="104">
        <v>652</v>
      </c>
      <c r="B652" s="104" t="s">
        <v>5</v>
      </c>
      <c r="C652" s="1086">
        <v>45532</v>
      </c>
      <c r="D652" s="109" t="s">
        <v>12847</v>
      </c>
      <c r="E652" s="602">
        <v>1</v>
      </c>
      <c r="F652" s="102" t="s">
        <v>152</v>
      </c>
      <c r="G652" s="102" t="s">
        <v>9221</v>
      </c>
      <c r="H652" s="102" t="s">
        <v>9221</v>
      </c>
      <c r="I652" s="105">
        <f>IF(tblTEC_TDB_Data[[#This Row],[EstDetruite]],E652,0)</f>
        <v>0</v>
      </c>
      <c r="J652" s="106">
        <f>tblTEC_TDB_Data[[#This Row],[H_Saisies]]-tblTEC_TDB_Data[[#This Row],[H_Détruites]]</f>
        <v>1</v>
      </c>
      <c r="K652" s="106">
        <f>IF(tblTEC_TDB_Data[[#This Row],[EstFacturable]]="VRAI",(E652-I652),0)</f>
        <v>1</v>
      </c>
      <c r="L652" s="105">
        <f t="shared" ref="L652:L673" si="46">(E652-I652)-K652</f>
        <v>0</v>
      </c>
      <c r="M652" s="105">
        <f t="shared" ref="M652:M673" si="47">IF(G652="VRAI",J652,0)</f>
        <v>0</v>
      </c>
      <c r="N652" s="107">
        <f>MAX(tblTEC_TDB_Data[[#This Row],[H_Facturables]]-tblTEC_TDB_Data[[#This Row],[H_Facturées]],0)</f>
        <v>1</v>
      </c>
      <c r="O652" s="101">
        <f ca="1">ROUND(INT(NOW()-tblTEC_TDB_Data[[#This Row],[Date]]),0)</f>
        <v>8</v>
      </c>
      <c r="P652" s="108">
        <f ca="1">IF(tblTEC_TDB_Data[[#This Row],[Âge]]&lt;=30,N652,0)</f>
        <v>1</v>
      </c>
      <c r="Q652" s="108">
        <f ca="1">IF(AND(tblTEC_TDB_Data[[#This Row],[Âge]]&gt;30,tblTEC_TDB_Data[[#This Row],[Âge]]&lt;=60),N652,0)</f>
        <v>0</v>
      </c>
      <c r="R652" s="108">
        <f ca="1">IF(AND(tblTEC_TDB_Data[[#This Row],[Âge]]&gt;60,tblTEC_TDB_Data[[#This Row],[Âge]]&lt;=90),N652,0)</f>
        <v>0</v>
      </c>
      <c r="S652" s="108">
        <f ca="1">IF(tblTEC_TDB_Data[[#This Row],[Âge]]&gt;90,N652,0)</f>
        <v>0</v>
      </c>
    </row>
    <row r="653" spans="1:19" x14ac:dyDescent="0.25">
      <c r="A653" s="104">
        <v>653</v>
      </c>
      <c r="B653" s="104" t="s">
        <v>5</v>
      </c>
      <c r="C653" s="1086">
        <v>45531</v>
      </c>
      <c r="D653" s="109" t="s">
        <v>13848</v>
      </c>
      <c r="E653" s="602">
        <v>0.5</v>
      </c>
      <c r="F653" s="102" t="s">
        <v>152</v>
      </c>
      <c r="G653" s="102" t="s">
        <v>9221</v>
      </c>
      <c r="H653" s="102" t="s">
        <v>9221</v>
      </c>
      <c r="I653" s="105">
        <f>IF(tblTEC_TDB_Data[[#This Row],[EstDetruite]],E653,0)</f>
        <v>0</v>
      </c>
      <c r="J653" s="106">
        <f>tblTEC_TDB_Data[[#This Row],[H_Saisies]]-tblTEC_TDB_Data[[#This Row],[H_Détruites]]</f>
        <v>0.5</v>
      </c>
      <c r="K653" s="106">
        <f>IF(tblTEC_TDB_Data[[#This Row],[EstFacturable]]="VRAI",(E653-I653),0)</f>
        <v>0.5</v>
      </c>
      <c r="L653" s="105">
        <f t="shared" si="46"/>
        <v>0</v>
      </c>
      <c r="M653" s="105">
        <f t="shared" si="47"/>
        <v>0</v>
      </c>
      <c r="N653" s="107">
        <f>MAX(tblTEC_TDB_Data[[#This Row],[H_Facturables]]-tblTEC_TDB_Data[[#This Row],[H_Facturées]],0)</f>
        <v>0.5</v>
      </c>
      <c r="O653" s="101">
        <f ca="1">ROUND(INT(NOW()-tblTEC_TDB_Data[[#This Row],[Date]]),0)</f>
        <v>9</v>
      </c>
      <c r="P653" s="108">
        <f ca="1">IF(tblTEC_TDB_Data[[#This Row],[Âge]]&lt;=30,N653,0)</f>
        <v>0.5</v>
      </c>
      <c r="Q653" s="108">
        <f ca="1">IF(AND(tblTEC_TDB_Data[[#This Row],[Âge]]&gt;30,tblTEC_TDB_Data[[#This Row],[Âge]]&lt;=60),N653,0)</f>
        <v>0</v>
      </c>
      <c r="R653" s="108">
        <f ca="1">IF(AND(tblTEC_TDB_Data[[#This Row],[Âge]]&gt;60,tblTEC_TDB_Data[[#This Row],[Âge]]&lt;=90),N653,0)</f>
        <v>0</v>
      </c>
      <c r="S653" s="108">
        <f ca="1">IF(tblTEC_TDB_Data[[#This Row],[Âge]]&gt;90,N653,0)</f>
        <v>0</v>
      </c>
    </row>
    <row r="654" spans="1:19" x14ac:dyDescent="0.25">
      <c r="A654" s="104">
        <v>654</v>
      </c>
      <c r="B654" s="104" t="s">
        <v>5</v>
      </c>
      <c r="C654" s="1086">
        <v>45531</v>
      </c>
      <c r="D654" s="109" t="s">
        <v>17418</v>
      </c>
      <c r="E654" s="602">
        <v>0.75</v>
      </c>
      <c r="F654" s="102" t="s">
        <v>152</v>
      </c>
      <c r="G654" s="102" t="s">
        <v>9221</v>
      </c>
      <c r="H654" s="102" t="s">
        <v>9221</v>
      </c>
      <c r="I654" s="105">
        <f>IF(tblTEC_TDB_Data[[#This Row],[EstDetruite]],E654,0)</f>
        <v>0</v>
      </c>
      <c r="J654" s="106">
        <f>tblTEC_TDB_Data[[#This Row],[H_Saisies]]-tblTEC_TDB_Data[[#This Row],[H_Détruites]]</f>
        <v>0.75</v>
      </c>
      <c r="K654" s="106">
        <f>IF(tblTEC_TDB_Data[[#This Row],[EstFacturable]]="VRAI",(E654-I654),0)</f>
        <v>0.75</v>
      </c>
      <c r="L654" s="105">
        <f t="shared" si="46"/>
        <v>0</v>
      </c>
      <c r="M654" s="105">
        <f t="shared" si="47"/>
        <v>0</v>
      </c>
      <c r="N654" s="107">
        <f>MAX(tblTEC_TDB_Data[[#This Row],[H_Facturables]]-tblTEC_TDB_Data[[#This Row],[H_Facturées]],0)</f>
        <v>0.75</v>
      </c>
      <c r="O654" s="101">
        <f ca="1">ROUND(INT(NOW()-tblTEC_TDB_Data[[#This Row],[Date]]),0)</f>
        <v>9</v>
      </c>
      <c r="P654" s="108">
        <f ca="1">IF(tblTEC_TDB_Data[[#This Row],[Âge]]&lt;=30,N654,0)</f>
        <v>0.75</v>
      </c>
      <c r="Q654" s="108">
        <f ca="1">IF(AND(tblTEC_TDB_Data[[#This Row],[Âge]]&gt;30,tblTEC_TDB_Data[[#This Row],[Âge]]&lt;=60),N654,0)</f>
        <v>0</v>
      </c>
      <c r="R654" s="108">
        <f ca="1">IF(AND(tblTEC_TDB_Data[[#This Row],[Âge]]&gt;60,tblTEC_TDB_Data[[#This Row],[Âge]]&lt;=90),N654,0)</f>
        <v>0</v>
      </c>
      <c r="S654" s="108">
        <f ca="1">IF(tblTEC_TDB_Data[[#This Row],[Âge]]&gt;90,N654,0)</f>
        <v>0</v>
      </c>
    </row>
    <row r="655" spans="1:19" x14ac:dyDescent="0.25">
      <c r="A655" s="104">
        <v>655</v>
      </c>
      <c r="B655" s="104" t="s">
        <v>5</v>
      </c>
      <c r="C655" s="1086">
        <v>45531</v>
      </c>
      <c r="D655" s="109" t="s">
        <v>17798</v>
      </c>
      <c r="E655" s="602">
        <v>0.5</v>
      </c>
      <c r="F655" s="102" t="s">
        <v>152</v>
      </c>
      <c r="G655" s="102" t="s">
        <v>9221</v>
      </c>
      <c r="H655" s="102" t="s">
        <v>9221</v>
      </c>
      <c r="I655" s="105">
        <f>IF(tblTEC_TDB_Data[[#This Row],[EstDetruite]],E655,0)</f>
        <v>0</v>
      </c>
      <c r="J655" s="106">
        <f>tblTEC_TDB_Data[[#This Row],[H_Saisies]]-tblTEC_TDB_Data[[#This Row],[H_Détruites]]</f>
        <v>0.5</v>
      </c>
      <c r="K655" s="106">
        <f>IF(tblTEC_TDB_Data[[#This Row],[EstFacturable]]="VRAI",(E655-I655),0)</f>
        <v>0.5</v>
      </c>
      <c r="L655" s="105">
        <f t="shared" si="46"/>
        <v>0</v>
      </c>
      <c r="M655" s="105">
        <f t="shared" si="47"/>
        <v>0</v>
      </c>
      <c r="N655" s="107">
        <f>MAX(tblTEC_TDB_Data[[#This Row],[H_Facturables]]-tblTEC_TDB_Data[[#This Row],[H_Facturées]],0)</f>
        <v>0.5</v>
      </c>
      <c r="O655" s="101">
        <f ca="1">ROUND(INT(NOW()-tblTEC_TDB_Data[[#This Row],[Date]]),0)</f>
        <v>9</v>
      </c>
      <c r="P655" s="108">
        <f ca="1">IF(tblTEC_TDB_Data[[#This Row],[Âge]]&lt;=30,N655,0)</f>
        <v>0.5</v>
      </c>
      <c r="Q655" s="108">
        <f ca="1">IF(AND(tblTEC_TDB_Data[[#This Row],[Âge]]&gt;30,tblTEC_TDB_Data[[#This Row],[Âge]]&lt;=60),N655,0)</f>
        <v>0</v>
      </c>
      <c r="R655" s="108">
        <f ca="1">IF(AND(tblTEC_TDB_Data[[#This Row],[Âge]]&gt;60,tblTEC_TDB_Data[[#This Row],[Âge]]&lt;=90),N655,0)</f>
        <v>0</v>
      </c>
      <c r="S655" s="108">
        <f ca="1">IF(tblTEC_TDB_Data[[#This Row],[Âge]]&gt;90,N655,0)</f>
        <v>0</v>
      </c>
    </row>
    <row r="656" spans="1:19" x14ac:dyDescent="0.25">
      <c r="A656" s="104">
        <v>656</v>
      </c>
      <c r="B656" s="104" t="s">
        <v>5</v>
      </c>
      <c r="C656" s="1086">
        <v>45532</v>
      </c>
      <c r="D656" s="109" t="s">
        <v>19813</v>
      </c>
      <c r="E656" s="602">
        <v>5.25</v>
      </c>
      <c r="F656" s="102" t="s">
        <v>152</v>
      </c>
      <c r="G656" s="102" t="s">
        <v>9221</v>
      </c>
      <c r="H656" s="102" t="s">
        <v>9221</v>
      </c>
      <c r="I656" s="105">
        <f>IF(tblTEC_TDB_Data[[#This Row],[EstDetruite]],E656,0)</f>
        <v>0</v>
      </c>
      <c r="J656" s="106">
        <f>tblTEC_TDB_Data[[#This Row],[H_Saisies]]-tblTEC_TDB_Data[[#This Row],[H_Détruites]]</f>
        <v>5.25</v>
      </c>
      <c r="K656" s="106">
        <f>IF(tblTEC_TDB_Data[[#This Row],[EstFacturable]]="VRAI",(E656-I656),0)</f>
        <v>5.25</v>
      </c>
      <c r="L656" s="105">
        <f t="shared" si="46"/>
        <v>0</v>
      </c>
      <c r="M656" s="105">
        <f t="shared" si="47"/>
        <v>0</v>
      </c>
      <c r="N656" s="107">
        <f>MAX(tblTEC_TDB_Data[[#This Row],[H_Facturables]]-tblTEC_TDB_Data[[#This Row],[H_Facturées]],0)</f>
        <v>5.25</v>
      </c>
      <c r="O656" s="101">
        <f ca="1">ROUND(INT(NOW()-tblTEC_TDB_Data[[#This Row],[Date]]),0)</f>
        <v>8</v>
      </c>
      <c r="P656" s="108">
        <f ca="1">IF(tblTEC_TDB_Data[[#This Row],[Âge]]&lt;=30,N656,0)</f>
        <v>5.25</v>
      </c>
      <c r="Q656" s="108">
        <f ca="1">IF(AND(tblTEC_TDB_Data[[#This Row],[Âge]]&gt;30,tblTEC_TDB_Data[[#This Row],[Âge]]&lt;=60),N656,0)</f>
        <v>0</v>
      </c>
      <c r="R656" s="108">
        <f ca="1">IF(AND(tblTEC_TDB_Data[[#This Row],[Âge]]&gt;60,tblTEC_TDB_Data[[#This Row],[Âge]]&lt;=90),N656,0)</f>
        <v>0</v>
      </c>
      <c r="S656" s="108">
        <f ca="1">IF(tblTEC_TDB_Data[[#This Row],[Âge]]&gt;90,N656,0)</f>
        <v>0</v>
      </c>
    </row>
    <row r="657" spans="1:19" x14ac:dyDescent="0.25">
      <c r="A657" s="104">
        <v>657</v>
      </c>
      <c r="B657" s="104" t="s">
        <v>11641</v>
      </c>
      <c r="C657" s="1086">
        <v>45532</v>
      </c>
      <c r="D657" s="109" t="s">
        <v>12847</v>
      </c>
      <c r="E657" s="602">
        <v>0.5</v>
      </c>
      <c r="F657" s="102" t="s">
        <v>152</v>
      </c>
      <c r="G657" s="102" t="s">
        <v>9221</v>
      </c>
      <c r="H657" s="102" t="s">
        <v>9221</v>
      </c>
      <c r="I657" s="105">
        <f>IF(tblTEC_TDB_Data[[#This Row],[EstDetruite]],E657,0)</f>
        <v>0</v>
      </c>
      <c r="J657" s="106">
        <f>tblTEC_TDB_Data[[#This Row],[H_Saisies]]-tblTEC_TDB_Data[[#This Row],[H_Détruites]]</f>
        <v>0.5</v>
      </c>
      <c r="K657" s="106">
        <f>IF(tblTEC_TDB_Data[[#This Row],[EstFacturable]]="VRAI",(E657-I657),0)</f>
        <v>0.5</v>
      </c>
      <c r="L657" s="105">
        <f t="shared" si="46"/>
        <v>0</v>
      </c>
      <c r="M657" s="105">
        <f t="shared" si="47"/>
        <v>0</v>
      </c>
      <c r="N657" s="107">
        <f>MAX(tblTEC_TDB_Data[[#This Row],[H_Facturables]]-tblTEC_TDB_Data[[#This Row],[H_Facturées]],0)</f>
        <v>0.5</v>
      </c>
      <c r="O657" s="101">
        <f ca="1">ROUND(INT(NOW()-tblTEC_TDB_Data[[#This Row],[Date]]),0)</f>
        <v>8</v>
      </c>
      <c r="P657" s="108">
        <f ca="1">IF(tblTEC_TDB_Data[[#This Row],[Âge]]&lt;=30,N657,0)</f>
        <v>0.5</v>
      </c>
      <c r="Q657" s="108">
        <f ca="1">IF(AND(tblTEC_TDB_Data[[#This Row],[Âge]]&gt;30,tblTEC_TDB_Data[[#This Row],[Âge]]&lt;=60),N657,0)</f>
        <v>0</v>
      </c>
      <c r="R657" s="108">
        <f ca="1">IF(AND(tblTEC_TDB_Data[[#This Row],[Âge]]&gt;60,tblTEC_TDB_Data[[#This Row],[Âge]]&lt;=90),N657,0)</f>
        <v>0</v>
      </c>
      <c r="S657" s="108">
        <f ca="1">IF(tblTEC_TDB_Data[[#This Row],[Âge]]&gt;90,N657,0)</f>
        <v>0</v>
      </c>
    </row>
    <row r="658" spans="1:19" x14ac:dyDescent="0.25">
      <c r="A658" s="104">
        <v>658</v>
      </c>
      <c r="B658" s="104" t="s">
        <v>11641</v>
      </c>
      <c r="C658" s="1086">
        <v>45532</v>
      </c>
      <c r="D658" s="109" t="s">
        <v>19813</v>
      </c>
      <c r="E658" s="602">
        <v>0.25</v>
      </c>
      <c r="F658" s="102" t="s">
        <v>152</v>
      </c>
      <c r="G658" s="102" t="s">
        <v>9221</v>
      </c>
      <c r="H658" s="102" t="s">
        <v>9221</v>
      </c>
      <c r="I658" s="105">
        <f>IF(tblTEC_TDB_Data[[#This Row],[EstDetruite]],E658,0)</f>
        <v>0</v>
      </c>
      <c r="J658" s="106">
        <f>tblTEC_TDB_Data[[#This Row],[H_Saisies]]-tblTEC_TDB_Data[[#This Row],[H_Détruites]]</f>
        <v>0.25</v>
      </c>
      <c r="K658" s="106">
        <f>IF(tblTEC_TDB_Data[[#This Row],[EstFacturable]]="VRAI",(E658-I658),0)</f>
        <v>0.25</v>
      </c>
      <c r="L658" s="105">
        <f t="shared" si="46"/>
        <v>0</v>
      </c>
      <c r="M658" s="105">
        <f t="shared" si="47"/>
        <v>0</v>
      </c>
      <c r="N658" s="107">
        <f>MAX(tblTEC_TDB_Data[[#This Row],[H_Facturables]]-tblTEC_TDB_Data[[#This Row],[H_Facturées]],0)</f>
        <v>0.25</v>
      </c>
      <c r="O658" s="101">
        <f ca="1">ROUND(INT(NOW()-tblTEC_TDB_Data[[#This Row],[Date]]),0)</f>
        <v>8</v>
      </c>
      <c r="P658" s="108">
        <f ca="1">IF(tblTEC_TDB_Data[[#This Row],[Âge]]&lt;=30,N658,0)</f>
        <v>0.25</v>
      </c>
      <c r="Q658" s="108">
        <f ca="1">IF(AND(tblTEC_TDB_Data[[#This Row],[Âge]]&gt;30,tblTEC_TDB_Data[[#This Row],[Âge]]&lt;=60),N658,0)</f>
        <v>0</v>
      </c>
      <c r="R658" s="108">
        <f ca="1">IF(AND(tblTEC_TDB_Data[[#This Row],[Âge]]&gt;60,tblTEC_TDB_Data[[#This Row],[Âge]]&lt;=90),N658,0)</f>
        <v>0</v>
      </c>
      <c r="S658" s="108">
        <f ca="1">IF(tblTEC_TDB_Data[[#This Row],[Âge]]&gt;90,N658,0)</f>
        <v>0</v>
      </c>
    </row>
    <row r="659" spans="1:19" x14ac:dyDescent="0.25">
      <c r="A659" s="104">
        <v>659</v>
      </c>
      <c r="B659" s="104" t="s">
        <v>11641</v>
      </c>
      <c r="C659" s="1086">
        <v>45532</v>
      </c>
      <c r="D659" s="109" t="s">
        <v>19373</v>
      </c>
      <c r="E659" s="602">
        <v>0.25</v>
      </c>
      <c r="F659" s="102" t="s">
        <v>9221</v>
      </c>
      <c r="G659" s="102" t="s">
        <v>9221</v>
      </c>
      <c r="H659" s="102" t="s">
        <v>9221</v>
      </c>
      <c r="I659" s="105">
        <f>IF(tblTEC_TDB_Data[[#This Row],[EstDetruite]],E659,0)</f>
        <v>0</v>
      </c>
      <c r="J659" s="106">
        <f>tblTEC_TDB_Data[[#This Row],[H_Saisies]]-tblTEC_TDB_Data[[#This Row],[H_Détruites]]</f>
        <v>0.25</v>
      </c>
      <c r="K659" s="106">
        <f>IF(tblTEC_TDB_Data[[#This Row],[EstFacturable]]="VRAI",(E659-I659),0)</f>
        <v>0</v>
      </c>
      <c r="L659" s="105">
        <f t="shared" si="46"/>
        <v>0.25</v>
      </c>
      <c r="M659" s="105">
        <f t="shared" si="47"/>
        <v>0</v>
      </c>
      <c r="N659" s="107">
        <f>MAX(tblTEC_TDB_Data[[#This Row],[H_Facturables]]-tblTEC_TDB_Data[[#This Row],[H_Facturées]],0)</f>
        <v>0</v>
      </c>
      <c r="O659" s="101">
        <f ca="1">ROUND(INT(NOW()-tblTEC_TDB_Data[[#This Row],[Date]]),0)</f>
        <v>8</v>
      </c>
      <c r="P659" s="108">
        <f ca="1">IF(tblTEC_TDB_Data[[#This Row],[Âge]]&lt;=30,N659,0)</f>
        <v>0</v>
      </c>
      <c r="Q659" s="108">
        <f ca="1">IF(AND(tblTEC_TDB_Data[[#This Row],[Âge]]&gt;30,tblTEC_TDB_Data[[#This Row],[Âge]]&lt;=60),N659,0)</f>
        <v>0</v>
      </c>
      <c r="R659" s="108">
        <f ca="1">IF(AND(tblTEC_TDB_Data[[#This Row],[Âge]]&gt;60,tblTEC_TDB_Data[[#This Row],[Âge]]&lt;=90),N659,0)</f>
        <v>0</v>
      </c>
      <c r="S659" s="108">
        <f ca="1">IF(tblTEC_TDB_Data[[#This Row],[Âge]]&gt;90,N659,0)</f>
        <v>0</v>
      </c>
    </row>
    <row r="660" spans="1:19" x14ac:dyDescent="0.25">
      <c r="A660" s="104">
        <v>660</v>
      </c>
      <c r="B660" s="104" t="s">
        <v>5</v>
      </c>
      <c r="C660" s="1086">
        <v>45532</v>
      </c>
      <c r="D660" s="109" t="s">
        <v>19295</v>
      </c>
      <c r="E660" s="602">
        <v>1.25</v>
      </c>
      <c r="F660" s="102" t="s">
        <v>152</v>
      </c>
      <c r="G660" s="102" t="s">
        <v>9221</v>
      </c>
      <c r="H660" s="102" t="s">
        <v>9221</v>
      </c>
      <c r="I660" s="105">
        <f>IF(tblTEC_TDB_Data[[#This Row],[EstDetruite]],E660,0)</f>
        <v>0</v>
      </c>
      <c r="J660" s="106">
        <f>tblTEC_TDB_Data[[#This Row],[H_Saisies]]-tblTEC_TDB_Data[[#This Row],[H_Détruites]]</f>
        <v>1.25</v>
      </c>
      <c r="K660" s="106">
        <f>IF(tblTEC_TDB_Data[[#This Row],[EstFacturable]]="VRAI",(E660-I660),0)</f>
        <v>1.25</v>
      </c>
      <c r="L660" s="105">
        <f t="shared" si="46"/>
        <v>0</v>
      </c>
      <c r="M660" s="105">
        <f t="shared" si="47"/>
        <v>0</v>
      </c>
      <c r="N660" s="107">
        <f>MAX(tblTEC_TDB_Data[[#This Row],[H_Facturables]]-tblTEC_TDB_Data[[#This Row],[H_Facturées]],0)</f>
        <v>1.25</v>
      </c>
      <c r="O660" s="101">
        <f ca="1">ROUND(INT(NOW()-tblTEC_TDB_Data[[#This Row],[Date]]),0)</f>
        <v>8</v>
      </c>
      <c r="P660" s="108">
        <f ca="1">IF(tblTEC_TDB_Data[[#This Row],[Âge]]&lt;=30,N660,0)</f>
        <v>1.25</v>
      </c>
      <c r="Q660" s="108">
        <f ca="1">IF(AND(tblTEC_TDB_Data[[#This Row],[Âge]]&gt;30,tblTEC_TDB_Data[[#This Row],[Âge]]&lt;=60),N660,0)</f>
        <v>0</v>
      </c>
      <c r="R660" s="108">
        <f ca="1">IF(AND(tblTEC_TDB_Data[[#This Row],[Âge]]&gt;60,tblTEC_TDB_Data[[#This Row],[Âge]]&lt;=90),N660,0)</f>
        <v>0</v>
      </c>
      <c r="S660" s="108">
        <f ca="1">IF(tblTEC_TDB_Data[[#This Row],[Âge]]&gt;90,N660,0)</f>
        <v>0</v>
      </c>
    </row>
    <row r="661" spans="1:19" x14ac:dyDescent="0.25">
      <c r="A661" s="104">
        <v>661</v>
      </c>
      <c r="B661" s="104" t="s">
        <v>5</v>
      </c>
      <c r="C661" s="1086">
        <v>45532</v>
      </c>
      <c r="D661" s="109" t="s">
        <v>18993</v>
      </c>
      <c r="E661" s="602">
        <v>0.5</v>
      </c>
      <c r="F661" s="102" t="s">
        <v>152</v>
      </c>
      <c r="G661" s="102" t="s">
        <v>9221</v>
      </c>
      <c r="H661" s="102" t="s">
        <v>9221</v>
      </c>
      <c r="I661" s="105">
        <f>IF(tblTEC_TDB_Data[[#This Row],[EstDetruite]],E661,0)</f>
        <v>0</v>
      </c>
      <c r="J661" s="106">
        <f>tblTEC_TDB_Data[[#This Row],[H_Saisies]]-tblTEC_TDB_Data[[#This Row],[H_Détruites]]</f>
        <v>0.5</v>
      </c>
      <c r="K661" s="106">
        <f>IF(tblTEC_TDB_Data[[#This Row],[EstFacturable]]="VRAI",(E661-I661),0)</f>
        <v>0.5</v>
      </c>
      <c r="L661" s="105">
        <f t="shared" si="46"/>
        <v>0</v>
      </c>
      <c r="M661" s="105">
        <f t="shared" si="47"/>
        <v>0</v>
      </c>
      <c r="N661" s="107">
        <f>MAX(tblTEC_TDB_Data[[#This Row],[H_Facturables]]-tblTEC_TDB_Data[[#This Row],[H_Facturées]],0)</f>
        <v>0.5</v>
      </c>
      <c r="O661" s="101">
        <f ca="1">ROUND(INT(NOW()-tblTEC_TDB_Data[[#This Row],[Date]]),0)</f>
        <v>8</v>
      </c>
      <c r="P661" s="108">
        <f ca="1">IF(tblTEC_TDB_Data[[#This Row],[Âge]]&lt;=30,N661,0)</f>
        <v>0.5</v>
      </c>
      <c r="Q661" s="108">
        <f ca="1">IF(AND(tblTEC_TDB_Data[[#This Row],[Âge]]&gt;30,tblTEC_TDB_Data[[#This Row],[Âge]]&lt;=60),N661,0)</f>
        <v>0</v>
      </c>
      <c r="R661" s="108">
        <f ca="1">IF(AND(tblTEC_TDB_Data[[#This Row],[Âge]]&gt;60,tblTEC_TDB_Data[[#This Row],[Âge]]&lt;=90),N661,0)</f>
        <v>0</v>
      </c>
      <c r="S661" s="108">
        <f ca="1">IF(tblTEC_TDB_Data[[#This Row],[Âge]]&gt;90,N661,0)</f>
        <v>0</v>
      </c>
    </row>
    <row r="662" spans="1:19" x14ac:dyDescent="0.25">
      <c r="A662" s="104">
        <v>662</v>
      </c>
      <c r="B662" s="104" t="s">
        <v>5</v>
      </c>
      <c r="C662" s="1086">
        <v>45532</v>
      </c>
      <c r="D662" s="109" t="s">
        <v>17505</v>
      </c>
      <c r="E662" s="602">
        <v>0.25</v>
      </c>
      <c r="F662" s="102" t="s">
        <v>152</v>
      </c>
      <c r="G662" s="102" t="s">
        <v>9221</v>
      </c>
      <c r="H662" s="102" t="s">
        <v>9221</v>
      </c>
      <c r="I662" s="105">
        <f>IF(tblTEC_TDB_Data[[#This Row],[EstDetruite]],E662,0)</f>
        <v>0</v>
      </c>
      <c r="J662" s="106">
        <f>tblTEC_TDB_Data[[#This Row],[H_Saisies]]-tblTEC_TDB_Data[[#This Row],[H_Détruites]]</f>
        <v>0.25</v>
      </c>
      <c r="K662" s="106">
        <f>IF(tblTEC_TDB_Data[[#This Row],[EstFacturable]]="VRAI",(E662-I662),0)</f>
        <v>0.25</v>
      </c>
      <c r="L662" s="105">
        <f t="shared" si="46"/>
        <v>0</v>
      </c>
      <c r="M662" s="105">
        <f t="shared" si="47"/>
        <v>0</v>
      </c>
      <c r="N662" s="107">
        <f>MAX(tblTEC_TDB_Data[[#This Row],[H_Facturables]]-tblTEC_TDB_Data[[#This Row],[H_Facturées]],0)</f>
        <v>0.25</v>
      </c>
      <c r="O662" s="101">
        <f ca="1">ROUND(INT(NOW()-tblTEC_TDB_Data[[#This Row],[Date]]),0)</f>
        <v>8</v>
      </c>
      <c r="P662" s="108">
        <f ca="1">IF(tblTEC_TDB_Data[[#This Row],[Âge]]&lt;=30,N662,0)</f>
        <v>0.25</v>
      </c>
      <c r="Q662" s="108">
        <f ca="1">IF(AND(tblTEC_TDB_Data[[#This Row],[Âge]]&gt;30,tblTEC_TDB_Data[[#This Row],[Âge]]&lt;=60),N662,0)</f>
        <v>0</v>
      </c>
      <c r="R662" s="108">
        <f ca="1">IF(AND(tblTEC_TDB_Data[[#This Row],[Âge]]&gt;60,tblTEC_TDB_Data[[#This Row],[Âge]]&lt;=90),N662,0)</f>
        <v>0</v>
      </c>
      <c r="S662" s="108">
        <f ca="1">IF(tblTEC_TDB_Data[[#This Row],[Âge]]&gt;90,N662,0)</f>
        <v>0</v>
      </c>
    </row>
    <row r="663" spans="1:19" x14ac:dyDescent="0.25">
      <c r="A663" s="104">
        <v>663</v>
      </c>
      <c r="B663" s="104" t="s">
        <v>5</v>
      </c>
      <c r="C663" s="1086">
        <v>45532</v>
      </c>
      <c r="D663" s="109" t="s">
        <v>17798</v>
      </c>
      <c r="E663" s="602">
        <v>2</v>
      </c>
      <c r="F663" s="102" t="s">
        <v>152</v>
      </c>
      <c r="G663" s="102" t="s">
        <v>9221</v>
      </c>
      <c r="H663" s="102" t="s">
        <v>9221</v>
      </c>
      <c r="I663" s="105">
        <f>IF(tblTEC_TDB_Data[[#This Row],[EstDetruite]],E663,0)</f>
        <v>0</v>
      </c>
      <c r="J663" s="106">
        <f>tblTEC_TDB_Data[[#This Row],[H_Saisies]]-tblTEC_TDB_Data[[#This Row],[H_Détruites]]</f>
        <v>2</v>
      </c>
      <c r="K663" s="106">
        <f>IF(tblTEC_TDB_Data[[#This Row],[EstFacturable]]="VRAI",(E663-I663),0)</f>
        <v>2</v>
      </c>
      <c r="L663" s="105">
        <f t="shared" si="46"/>
        <v>0</v>
      </c>
      <c r="M663" s="105">
        <f t="shared" si="47"/>
        <v>0</v>
      </c>
      <c r="N663" s="107">
        <f>MAX(tblTEC_TDB_Data[[#This Row],[H_Facturables]]-tblTEC_TDB_Data[[#This Row],[H_Facturées]],0)</f>
        <v>2</v>
      </c>
      <c r="O663" s="101">
        <f ca="1">ROUND(INT(NOW()-tblTEC_TDB_Data[[#This Row],[Date]]),0)</f>
        <v>8</v>
      </c>
      <c r="P663" s="108">
        <f ca="1">IF(tblTEC_TDB_Data[[#This Row],[Âge]]&lt;=30,N663,0)</f>
        <v>2</v>
      </c>
      <c r="Q663" s="108">
        <f ca="1">IF(AND(tblTEC_TDB_Data[[#This Row],[Âge]]&gt;30,tblTEC_TDB_Data[[#This Row],[Âge]]&lt;=60),N663,0)</f>
        <v>0</v>
      </c>
      <c r="R663" s="108">
        <f ca="1">IF(AND(tblTEC_TDB_Data[[#This Row],[Âge]]&gt;60,tblTEC_TDB_Data[[#This Row],[Âge]]&lt;=90),N663,0)</f>
        <v>0</v>
      </c>
      <c r="S663" s="108">
        <f ca="1">IF(tblTEC_TDB_Data[[#This Row],[Âge]]&gt;90,N663,0)</f>
        <v>0</v>
      </c>
    </row>
    <row r="664" spans="1:19" x14ac:dyDescent="0.25">
      <c r="A664" s="104">
        <v>664</v>
      </c>
      <c r="B664" s="104" t="s">
        <v>5</v>
      </c>
      <c r="C664" s="1086">
        <v>45532</v>
      </c>
      <c r="D664" s="109" t="s">
        <v>19408</v>
      </c>
      <c r="E664" s="602">
        <v>0.4</v>
      </c>
      <c r="F664" s="102" t="s">
        <v>152</v>
      </c>
      <c r="G664" s="102" t="s">
        <v>9221</v>
      </c>
      <c r="H664" s="102" t="s">
        <v>9221</v>
      </c>
      <c r="I664" s="105">
        <f>IF(tblTEC_TDB_Data[[#This Row],[EstDetruite]],E664,0)</f>
        <v>0</v>
      </c>
      <c r="J664" s="106">
        <f>tblTEC_TDB_Data[[#This Row],[H_Saisies]]-tblTEC_TDB_Data[[#This Row],[H_Détruites]]</f>
        <v>0.4</v>
      </c>
      <c r="K664" s="106">
        <f>IF(tblTEC_TDB_Data[[#This Row],[EstFacturable]]="VRAI",(E664-I664),0)</f>
        <v>0.4</v>
      </c>
      <c r="L664" s="105">
        <f t="shared" si="46"/>
        <v>0</v>
      </c>
      <c r="M664" s="105">
        <f t="shared" si="47"/>
        <v>0</v>
      </c>
      <c r="N664" s="107">
        <f>MAX(tblTEC_TDB_Data[[#This Row],[H_Facturables]]-tblTEC_TDB_Data[[#This Row],[H_Facturées]],0)</f>
        <v>0.4</v>
      </c>
      <c r="O664" s="101">
        <f ca="1">ROUND(INT(NOW()-tblTEC_TDB_Data[[#This Row],[Date]]),0)</f>
        <v>8</v>
      </c>
      <c r="P664" s="108">
        <f ca="1">IF(tblTEC_TDB_Data[[#This Row],[Âge]]&lt;=30,N664,0)</f>
        <v>0.4</v>
      </c>
      <c r="Q664" s="108">
        <f ca="1">IF(AND(tblTEC_TDB_Data[[#This Row],[Âge]]&gt;30,tblTEC_TDB_Data[[#This Row],[Âge]]&lt;=60),N664,0)</f>
        <v>0</v>
      </c>
      <c r="R664" s="108">
        <f ca="1">IF(AND(tblTEC_TDB_Data[[#This Row],[Âge]]&gt;60,tblTEC_TDB_Data[[#This Row],[Âge]]&lt;=90),N664,0)</f>
        <v>0</v>
      </c>
      <c r="S664" s="108">
        <f ca="1">IF(tblTEC_TDB_Data[[#This Row],[Âge]]&gt;90,N664,0)</f>
        <v>0</v>
      </c>
    </row>
    <row r="665" spans="1:19" x14ac:dyDescent="0.25">
      <c r="A665" s="104">
        <v>665</v>
      </c>
      <c r="B665" s="104" t="s">
        <v>5</v>
      </c>
      <c r="C665" s="1086">
        <v>45532</v>
      </c>
      <c r="D665" s="109" t="s">
        <v>19695</v>
      </c>
      <c r="E665" s="602">
        <v>2.5</v>
      </c>
      <c r="F665" s="102" t="s">
        <v>152</v>
      </c>
      <c r="G665" s="102" t="s">
        <v>9221</v>
      </c>
      <c r="H665" s="102" t="s">
        <v>9221</v>
      </c>
      <c r="I665" s="105">
        <f>IF(tblTEC_TDB_Data[[#This Row],[EstDetruite]],E665,0)</f>
        <v>0</v>
      </c>
      <c r="J665" s="106">
        <f>tblTEC_TDB_Data[[#This Row],[H_Saisies]]-tblTEC_TDB_Data[[#This Row],[H_Détruites]]</f>
        <v>2.5</v>
      </c>
      <c r="K665" s="106">
        <f>IF(tblTEC_TDB_Data[[#This Row],[EstFacturable]]="VRAI",(E665-I665),0)</f>
        <v>2.5</v>
      </c>
      <c r="L665" s="105">
        <f t="shared" si="46"/>
        <v>0</v>
      </c>
      <c r="M665" s="105">
        <f t="shared" si="47"/>
        <v>0</v>
      </c>
      <c r="N665" s="107">
        <f>MAX(tblTEC_TDB_Data[[#This Row],[H_Facturables]]-tblTEC_TDB_Data[[#This Row],[H_Facturées]],0)</f>
        <v>2.5</v>
      </c>
      <c r="O665" s="101">
        <f ca="1">ROUND(INT(NOW()-tblTEC_TDB_Data[[#This Row],[Date]]),0)</f>
        <v>8</v>
      </c>
      <c r="P665" s="108">
        <f ca="1">IF(tblTEC_TDB_Data[[#This Row],[Âge]]&lt;=30,N665,0)</f>
        <v>2.5</v>
      </c>
      <c r="Q665" s="108">
        <f ca="1">IF(AND(tblTEC_TDB_Data[[#This Row],[Âge]]&gt;30,tblTEC_TDB_Data[[#This Row],[Âge]]&lt;=60),N665,0)</f>
        <v>0</v>
      </c>
      <c r="R665" s="108">
        <f ca="1">IF(AND(tblTEC_TDB_Data[[#This Row],[Âge]]&gt;60,tblTEC_TDB_Data[[#This Row],[Âge]]&lt;=90),N665,0)</f>
        <v>0</v>
      </c>
      <c r="S665" s="108">
        <f ca="1">IF(tblTEC_TDB_Data[[#This Row],[Âge]]&gt;90,N665,0)</f>
        <v>0</v>
      </c>
    </row>
    <row r="666" spans="1:19" x14ac:dyDescent="0.25">
      <c r="A666" s="104">
        <v>666</v>
      </c>
      <c r="B666" s="104" t="s">
        <v>11641</v>
      </c>
      <c r="C666" s="1086">
        <v>45532</v>
      </c>
      <c r="D666" s="109" t="s">
        <v>19373</v>
      </c>
      <c r="E666" s="602">
        <v>0.5</v>
      </c>
      <c r="F666" s="102" t="s">
        <v>9221</v>
      </c>
      <c r="G666" s="102" t="s">
        <v>9221</v>
      </c>
      <c r="H666" s="102" t="s">
        <v>9221</v>
      </c>
      <c r="I666" s="105">
        <f>IF(tblTEC_TDB_Data[[#This Row],[EstDetruite]],E666,0)</f>
        <v>0</v>
      </c>
      <c r="J666" s="106">
        <f>tblTEC_TDB_Data[[#This Row],[H_Saisies]]-tblTEC_TDB_Data[[#This Row],[H_Détruites]]</f>
        <v>0.5</v>
      </c>
      <c r="K666" s="106">
        <f>IF(tblTEC_TDB_Data[[#This Row],[EstFacturable]]="VRAI",(E666-I666),0)</f>
        <v>0</v>
      </c>
      <c r="L666" s="105">
        <f t="shared" si="46"/>
        <v>0.5</v>
      </c>
      <c r="M666" s="105">
        <f t="shared" si="47"/>
        <v>0</v>
      </c>
      <c r="N666" s="107">
        <f>MAX(tblTEC_TDB_Data[[#This Row],[H_Facturables]]-tblTEC_TDB_Data[[#This Row],[H_Facturées]],0)</f>
        <v>0</v>
      </c>
      <c r="O666" s="101">
        <f ca="1">ROUND(INT(NOW()-tblTEC_TDB_Data[[#This Row],[Date]]),0)</f>
        <v>8</v>
      </c>
      <c r="P666" s="108">
        <f ca="1">IF(tblTEC_TDB_Data[[#This Row],[Âge]]&lt;=30,N666,0)</f>
        <v>0</v>
      </c>
      <c r="Q666" s="108">
        <f ca="1">IF(AND(tblTEC_TDB_Data[[#This Row],[Âge]]&gt;30,tblTEC_TDB_Data[[#This Row],[Âge]]&lt;=60),N666,0)</f>
        <v>0</v>
      </c>
      <c r="R666" s="108">
        <f ca="1">IF(AND(tblTEC_TDB_Data[[#This Row],[Âge]]&gt;60,tblTEC_TDB_Data[[#This Row],[Âge]]&lt;=90),N666,0)</f>
        <v>0</v>
      </c>
      <c r="S666" s="108">
        <f ca="1">IF(tblTEC_TDB_Data[[#This Row],[Âge]]&gt;90,N666,0)</f>
        <v>0</v>
      </c>
    </row>
    <row r="667" spans="1:19" x14ac:dyDescent="0.25">
      <c r="A667" s="104">
        <v>667</v>
      </c>
      <c r="B667" s="104" t="s">
        <v>11641</v>
      </c>
      <c r="C667" s="1086">
        <v>45532</v>
      </c>
      <c r="D667" s="109" t="s">
        <v>19373</v>
      </c>
      <c r="E667" s="602">
        <v>3.75</v>
      </c>
      <c r="F667" s="102" t="s">
        <v>9221</v>
      </c>
      <c r="G667" s="102" t="s">
        <v>9221</v>
      </c>
      <c r="H667" s="102" t="s">
        <v>9221</v>
      </c>
      <c r="I667" s="105">
        <f>IF(tblTEC_TDB_Data[[#This Row],[EstDetruite]],E667,0)</f>
        <v>0</v>
      </c>
      <c r="J667" s="106">
        <f>tblTEC_TDB_Data[[#This Row],[H_Saisies]]-tblTEC_TDB_Data[[#This Row],[H_Détruites]]</f>
        <v>3.75</v>
      </c>
      <c r="K667" s="106">
        <f>IF(tblTEC_TDB_Data[[#This Row],[EstFacturable]]="VRAI",(E667-I667),0)</f>
        <v>0</v>
      </c>
      <c r="L667" s="105">
        <f t="shared" si="46"/>
        <v>3.75</v>
      </c>
      <c r="M667" s="105">
        <f t="shared" si="47"/>
        <v>0</v>
      </c>
      <c r="N667" s="107">
        <f>MAX(tblTEC_TDB_Data[[#This Row],[H_Facturables]]-tblTEC_TDB_Data[[#This Row],[H_Facturées]],0)</f>
        <v>0</v>
      </c>
      <c r="O667" s="101">
        <f ca="1">ROUND(INT(NOW()-tblTEC_TDB_Data[[#This Row],[Date]]),0)</f>
        <v>8</v>
      </c>
      <c r="P667" s="108">
        <f ca="1">IF(tblTEC_TDB_Data[[#This Row],[Âge]]&lt;=30,N667,0)</f>
        <v>0</v>
      </c>
      <c r="Q667" s="108">
        <f ca="1">IF(AND(tblTEC_TDB_Data[[#This Row],[Âge]]&gt;30,tblTEC_TDB_Data[[#This Row],[Âge]]&lt;=60),N667,0)</f>
        <v>0</v>
      </c>
      <c r="R667" s="108">
        <f ca="1">IF(AND(tblTEC_TDB_Data[[#This Row],[Âge]]&gt;60,tblTEC_TDB_Data[[#This Row],[Âge]]&lt;=90),N667,0)</f>
        <v>0</v>
      </c>
      <c r="S667" s="108">
        <f ca="1">IF(tblTEC_TDB_Data[[#This Row],[Âge]]&gt;90,N667,0)</f>
        <v>0</v>
      </c>
    </row>
    <row r="668" spans="1:19" x14ac:dyDescent="0.25">
      <c r="A668" s="104">
        <v>668</v>
      </c>
      <c r="B668" s="104" t="s">
        <v>11641</v>
      </c>
      <c r="C668" s="1086">
        <v>45532</v>
      </c>
      <c r="D668" s="109" t="s">
        <v>12847</v>
      </c>
      <c r="E668" s="602">
        <v>0.75</v>
      </c>
      <c r="F668" s="102" t="s">
        <v>152</v>
      </c>
      <c r="G668" s="102" t="s">
        <v>9221</v>
      </c>
      <c r="H668" s="102" t="s">
        <v>9221</v>
      </c>
      <c r="I668" s="105">
        <f>IF(tblTEC_TDB_Data[[#This Row],[EstDetruite]],E668,0)</f>
        <v>0</v>
      </c>
      <c r="J668" s="106">
        <f>tblTEC_TDB_Data[[#This Row],[H_Saisies]]-tblTEC_TDB_Data[[#This Row],[H_Détruites]]</f>
        <v>0.75</v>
      </c>
      <c r="K668" s="106">
        <f>IF(tblTEC_TDB_Data[[#This Row],[EstFacturable]]="VRAI",(E668-I668),0)</f>
        <v>0.75</v>
      </c>
      <c r="L668" s="105">
        <f t="shared" si="46"/>
        <v>0</v>
      </c>
      <c r="M668" s="105">
        <f t="shared" si="47"/>
        <v>0</v>
      </c>
      <c r="N668" s="107">
        <f>MAX(tblTEC_TDB_Data[[#This Row],[H_Facturables]]-tblTEC_TDB_Data[[#This Row],[H_Facturées]],0)</f>
        <v>0.75</v>
      </c>
      <c r="O668" s="101">
        <f ca="1">ROUND(INT(NOW()-tblTEC_TDB_Data[[#This Row],[Date]]),0)</f>
        <v>8</v>
      </c>
      <c r="P668" s="108">
        <f ca="1">IF(tblTEC_TDB_Data[[#This Row],[Âge]]&lt;=30,N668,0)</f>
        <v>0.75</v>
      </c>
      <c r="Q668" s="108">
        <f ca="1">IF(AND(tblTEC_TDB_Data[[#This Row],[Âge]]&gt;30,tblTEC_TDB_Data[[#This Row],[Âge]]&lt;=60),N668,0)</f>
        <v>0</v>
      </c>
      <c r="R668" s="108">
        <f ca="1">IF(AND(tblTEC_TDB_Data[[#This Row],[Âge]]&gt;60,tblTEC_TDB_Data[[#This Row],[Âge]]&lt;=90),N668,0)</f>
        <v>0</v>
      </c>
      <c r="S668" s="108">
        <f ca="1">IF(tblTEC_TDB_Data[[#This Row],[Âge]]&gt;90,N668,0)</f>
        <v>0</v>
      </c>
    </row>
    <row r="669" spans="1:19" x14ac:dyDescent="0.25">
      <c r="A669" s="104">
        <v>669</v>
      </c>
      <c r="B669" s="104" t="s">
        <v>11641</v>
      </c>
      <c r="C669" s="1086">
        <v>45532</v>
      </c>
      <c r="D669" s="109" t="s">
        <v>16114</v>
      </c>
      <c r="E669" s="602">
        <v>1</v>
      </c>
      <c r="F669" s="102" t="s">
        <v>152</v>
      </c>
      <c r="G669" s="102" t="s">
        <v>9221</v>
      </c>
      <c r="H669" s="102" t="s">
        <v>9221</v>
      </c>
      <c r="I669" s="105">
        <f>IF(tblTEC_TDB_Data[[#This Row],[EstDetruite]],E669,0)</f>
        <v>0</v>
      </c>
      <c r="J669" s="106">
        <f>tblTEC_TDB_Data[[#This Row],[H_Saisies]]-tblTEC_TDB_Data[[#This Row],[H_Détruites]]</f>
        <v>1</v>
      </c>
      <c r="K669" s="106">
        <f>IF(tblTEC_TDB_Data[[#This Row],[EstFacturable]]="VRAI",(E669-I669),0)</f>
        <v>1</v>
      </c>
      <c r="L669" s="105">
        <f t="shared" si="46"/>
        <v>0</v>
      </c>
      <c r="M669" s="105">
        <f t="shared" si="47"/>
        <v>0</v>
      </c>
      <c r="N669" s="107">
        <f>MAX(tblTEC_TDB_Data[[#This Row],[H_Facturables]]-tblTEC_TDB_Data[[#This Row],[H_Facturées]],0)</f>
        <v>1</v>
      </c>
      <c r="O669" s="101">
        <f ca="1">ROUND(INT(NOW()-tblTEC_TDB_Data[[#This Row],[Date]]),0)</f>
        <v>8</v>
      </c>
      <c r="P669" s="108">
        <f ca="1">IF(tblTEC_TDB_Data[[#This Row],[Âge]]&lt;=30,N669,0)</f>
        <v>1</v>
      </c>
      <c r="Q669" s="108">
        <f ca="1">IF(AND(tblTEC_TDB_Data[[#This Row],[Âge]]&gt;30,tblTEC_TDB_Data[[#This Row],[Âge]]&lt;=60),N669,0)</f>
        <v>0</v>
      </c>
      <c r="R669" s="108">
        <f ca="1">IF(AND(tblTEC_TDB_Data[[#This Row],[Âge]]&gt;60,tblTEC_TDB_Data[[#This Row],[Âge]]&lt;=90),N669,0)</f>
        <v>0</v>
      </c>
      <c r="S669" s="108">
        <f ca="1">IF(tblTEC_TDB_Data[[#This Row],[Âge]]&gt;90,N669,0)</f>
        <v>0</v>
      </c>
    </row>
    <row r="670" spans="1:19" x14ac:dyDescent="0.25">
      <c r="A670" s="104">
        <v>670</v>
      </c>
      <c r="B670" s="104" t="s">
        <v>11641</v>
      </c>
      <c r="C670" s="1086">
        <v>45532</v>
      </c>
      <c r="D670" s="109" t="s">
        <v>19373</v>
      </c>
      <c r="E670" s="602">
        <v>0.25</v>
      </c>
      <c r="F670" s="102" t="s">
        <v>9221</v>
      </c>
      <c r="G670" s="102" t="s">
        <v>9221</v>
      </c>
      <c r="H670" s="102" t="s">
        <v>9221</v>
      </c>
      <c r="I670" s="105">
        <f>IF(tblTEC_TDB_Data[[#This Row],[EstDetruite]],E670,0)</f>
        <v>0</v>
      </c>
      <c r="J670" s="106">
        <f>tblTEC_TDB_Data[[#This Row],[H_Saisies]]-tblTEC_TDB_Data[[#This Row],[H_Détruites]]</f>
        <v>0.25</v>
      </c>
      <c r="K670" s="106">
        <f>IF(tblTEC_TDB_Data[[#This Row],[EstFacturable]]="VRAI",(E670-I670),0)</f>
        <v>0</v>
      </c>
      <c r="L670" s="105">
        <f t="shared" si="46"/>
        <v>0.25</v>
      </c>
      <c r="M670" s="105">
        <f t="shared" si="47"/>
        <v>0</v>
      </c>
      <c r="N670" s="107">
        <f>MAX(tblTEC_TDB_Data[[#This Row],[H_Facturables]]-tblTEC_TDB_Data[[#This Row],[H_Facturées]],0)</f>
        <v>0</v>
      </c>
      <c r="O670" s="101">
        <f ca="1">ROUND(INT(NOW()-tblTEC_TDB_Data[[#This Row],[Date]]),0)</f>
        <v>8</v>
      </c>
      <c r="P670" s="108">
        <f ca="1">IF(tblTEC_TDB_Data[[#This Row],[Âge]]&lt;=30,N670,0)</f>
        <v>0</v>
      </c>
      <c r="Q670" s="108">
        <f ca="1">IF(AND(tblTEC_TDB_Data[[#This Row],[Âge]]&gt;30,tblTEC_TDB_Data[[#This Row],[Âge]]&lt;=60),N670,0)</f>
        <v>0</v>
      </c>
      <c r="R670" s="108">
        <f ca="1">IF(AND(tblTEC_TDB_Data[[#This Row],[Âge]]&gt;60,tblTEC_TDB_Data[[#This Row],[Âge]]&lt;=90),N670,0)</f>
        <v>0</v>
      </c>
      <c r="S670" s="108">
        <f ca="1">IF(tblTEC_TDB_Data[[#This Row],[Âge]]&gt;90,N670,0)</f>
        <v>0</v>
      </c>
    </row>
    <row r="671" spans="1:19" x14ac:dyDescent="0.25">
      <c r="A671" s="104">
        <v>671</v>
      </c>
      <c r="B671" s="104" t="s">
        <v>133</v>
      </c>
      <c r="C671" s="1086">
        <v>45532</v>
      </c>
      <c r="D671" s="109" t="s">
        <v>19408</v>
      </c>
      <c r="E671" s="602">
        <v>0.6</v>
      </c>
      <c r="F671" s="102" t="s">
        <v>152</v>
      </c>
      <c r="G671" s="102" t="s">
        <v>9221</v>
      </c>
      <c r="H671" s="102" t="s">
        <v>9221</v>
      </c>
      <c r="I671" s="105">
        <f>IF(tblTEC_TDB_Data[[#This Row],[EstDetruite]],E671,0)</f>
        <v>0</v>
      </c>
      <c r="J671" s="106">
        <f>tblTEC_TDB_Data[[#This Row],[H_Saisies]]-tblTEC_TDB_Data[[#This Row],[H_Détruites]]</f>
        <v>0.6</v>
      </c>
      <c r="K671" s="106">
        <f>IF(tblTEC_TDB_Data[[#This Row],[EstFacturable]]="VRAI",(E671-I671),0)</f>
        <v>0.6</v>
      </c>
      <c r="L671" s="105">
        <f t="shared" si="46"/>
        <v>0</v>
      </c>
      <c r="M671" s="105">
        <f t="shared" si="47"/>
        <v>0</v>
      </c>
      <c r="N671" s="107">
        <f>MAX(tblTEC_TDB_Data[[#This Row],[H_Facturables]]-tblTEC_TDB_Data[[#This Row],[H_Facturées]],0)</f>
        <v>0.6</v>
      </c>
      <c r="O671" s="101">
        <f ca="1">ROUND(INT(NOW()-tblTEC_TDB_Data[[#This Row],[Date]]),0)</f>
        <v>8</v>
      </c>
      <c r="P671" s="108">
        <f ca="1">IF(tblTEC_TDB_Data[[#This Row],[Âge]]&lt;=30,N671,0)</f>
        <v>0.6</v>
      </c>
      <c r="Q671" s="108">
        <f ca="1">IF(AND(tblTEC_TDB_Data[[#This Row],[Âge]]&gt;30,tblTEC_TDB_Data[[#This Row],[Âge]]&lt;=60),N671,0)</f>
        <v>0</v>
      </c>
      <c r="R671" s="108">
        <f ca="1">IF(AND(tblTEC_TDB_Data[[#This Row],[Âge]]&gt;60,tblTEC_TDB_Data[[#This Row],[Âge]]&lt;=90),N671,0)</f>
        <v>0</v>
      </c>
      <c r="S671" s="108">
        <f ca="1">IF(tblTEC_TDB_Data[[#This Row],[Âge]]&gt;90,N671,0)</f>
        <v>0</v>
      </c>
    </row>
    <row r="672" spans="1:19" x14ac:dyDescent="0.25">
      <c r="A672" s="104">
        <v>672</v>
      </c>
      <c r="B672" s="104" t="s">
        <v>11640</v>
      </c>
      <c r="C672" s="1086">
        <v>45532</v>
      </c>
      <c r="D672" s="109" t="s">
        <v>19373</v>
      </c>
      <c r="E672" s="602">
        <v>2.75</v>
      </c>
      <c r="F672" s="102" t="s">
        <v>9221</v>
      </c>
      <c r="G672" s="102" t="s">
        <v>9221</v>
      </c>
      <c r="H672" s="102" t="s">
        <v>9221</v>
      </c>
      <c r="I672" s="105">
        <f>IF(tblTEC_TDB_Data[[#This Row],[EstDetruite]],E672,0)</f>
        <v>0</v>
      </c>
      <c r="J672" s="106">
        <f>tblTEC_TDB_Data[[#This Row],[H_Saisies]]-tblTEC_TDB_Data[[#This Row],[H_Détruites]]</f>
        <v>2.75</v>
      </c>
      <c r="K672" s="106">
        <f>IF(tblTEC_TDB_Data[[#This Row],[EstFacturable]]="VRAI",(E672-I672),0)</f>
        <v>0</v>
      </c>
      <c r="L672" s="105">
        <f t="shared" si="46"/>
        <v>2.75</v>
      </c>
      <c r="M672" s="105">
        <f t="shared" si="47"/>
        <v>0</v>
      </c>
      <c r="N672" s="107">
        <f>MAX(tblTEC_TDB_Data[[#This Row],[H_Facturables]]-tblTEC_TDB_Data[[#This Row],[H_Facturées]],0)</f>
        <v>0</v>
      </c>
      <c r="O672" s="101">
        <f ca="1">ROUND(INT(NOW()-tblTEC_TDB_Data[[#This Row],[Date]]),0)</f>
        <v>8</v>
      </c>
      <c r="P672" s="108">
        <f ca="1">IF(tblTEC_TDB_Data[[#This Row],[Âge]]&lt;=30,N672,0)</f>
        <v>0</v>
      </c>
      <c r="Q672" s="108">
        <f ca="1">IF(AND(tblTEC_TDB_Data[[#This Row],[Âge]]&gt;30,tblTEC_TDB_Data[[#This Row],[Âge]]&lt;=60),N672,0)</f>
        <v>0</v>
      </c>
      <c r="R672" s="108">
        <f ca="1">IF(AND(tblTEC_TDB_Data[[#This Row],[Âge]]&gt;60,tblTEC_TDB_Data[[#This Row],[Âge]]&lt;=90),N672,0)</f>
        <v>0</v>
      </c>
      <c r="S672" s="108">
        <f ca="1">IF(tblTEC_TDB_Data[[#This Row],[Âge]]&gt;90,N672,0)</f>
        <v>0</v>
      </c>
    </row>
    <row r="673" spans="1:19" x14ac:dyDescent="0.25">
      <c r="A673" s="104">
        <v>673</v>
      </c>
      <c r="B673" s="104" t="s">
        <v>5</v>
      </c>
      <c r="C673" s="1086">
        <v>45532</v>
      </c>
      <c r="D673" s="109" t="s">
        <v>17330</v>
      </c>
      <c r="E673" s="602">
        <v>1.5</v>
      </c>
      <c r="F673" s="102" t="s">
        <v>152</v>
      </c>
      <c r="G673" s="102" t="s">
        <v>9221</v>
      </c>
      <c r="H673" s="102" t="s">
        <v>9221</v>
      </c>
      <c r="I673" s="105">
        <f>IF(tblTEC_TDB_Data[[#This Row],[EstDetruite]],E673,0)</f>
        <v>0</v>
      </c>
      <c r="J673" s="106">
        <f>tblTEC_TDB_Data[[#This Row],[H_Saisies]]-tblTEC_TDB_Data[[#This Row],[H_Détruites]]</f>
        <v>1.5</v>
      </c>
      <c r="K673" s="106">
        <f>IF(tblTEC_TDB_Data[[#This Row],[EstFacturable]]="VRAI",(E673-I673),0)</f>
        <v>1.5</v>
      </c>
      <c r="L673" s="105">
        <f t="shared" si="46"/>
        <v>0</v>
      </c>
      <c r="M673" s="105">
        <f t="shared" si="47"/>
        <v>0</v>
      </c>
      <c r="N673" s="107">
        <f>MAX(tblTEC_TDB_Data[[#This Row],[H_Facturables]]-tblTEC_TDB_Data[[#This Row],[H_Facturées]],0)</f>
        <v>1.5</v>
      </c>
      <c r="O673" s="101">
        <f ca="1">ROUND(INT(NOW()-tblTEC_TDB_Data[[#This Row],[Date]]),0)</f>
        <v>8</v>
      </c>
      <c r="P673" s="108">
        <f ca="1">IF(tblTEC_TDB_Data[[#This Row],[Âge]]&lt;=30,N673,0)</f>
        <v>1.5</v>
      </c>
      <c r="Q673" s="108">
        <f ca="1">IF(AND(tblTEC_TDB_Data[[#This Row],[Âge]]&gt;30,tblTEC_TDB_Data[[#This Row],[Âge]]&lt;=60),N673,0)</f>
        <v>0</v>
      </c>
      <c r="R673" s="108">
        <f ca="1">IF(AND(tblTEC_TDB_Data[[#This Row],[Âge]]&gt;60,tblTEC_TDB_Data[[#This Row],[Âge]]&lt;=90),N673,0)</f>
        <v>0</v>
      </c>
      <c r="S673" s="108">
        <f ca="1">IF(tblTEC_TDB_Data[[#This Row],[Âge]]&gt;90,N673,0)</f>
        <v>0</v>
      </c>
    </row>
    <row r="674" spans="1:19" x14ac:dyDescent="0.25">
      <c r="A674" s="104">
        <v>674</v>
      </c>
      <c r="B674" s="104" t="s">
        <v>5</v>
      </c>
      <c r="C674" s="1086">
        <v>45533</v>
      </c>
      <c r="D674" s="109" t="s">
        <v>19813</v>
      </c>
      <c r="E674" s="602">
        <v>0.75</v>
      </c>
      <c r="F674" s="102" t="s">
        <v>152</v>
      </c>
      <c r="G674" s="102" t="s">
        <v>9221</v>
      </c>
      <c r="H674" s="102" t="s">
        <v>9221</v>
      </c>
      <c r="I674" s="105">
        <f>IF(tblTEC_TDB_Data[[#This Row],[EstDetruite]],E674,0)</f>
        <v>0</v>
      </c>
      <c r="J674" s="106">
        <f>tblTEC_TDB_Data[[#This Row],[H_Saisies]]-tblTEC_TDB_Data[[#This Row],[H_Détruites]]</f>
        <v>0.75</v>
      </c>
      <c r="K674" s="106">
        <f>IF(tblTEC_TDB_Data[[#This Row],[EstFacturable]]="VRAI",(E674-I674),0)</f>
        <v>0.75</v>
      </c>
      <c r="L674" s="105">
        <f>(E674-I674)-K674</f>
        <v>0</v>
      </c>
      <c r="M674" s="105">
        <f>IF(G674="VRAI",J674,0)</f>
        <v>0</v>
      </c>
      <c r="N674" s="107">
        <f>MAX(tblTEC_TDB_Data[[#This Row],[H_Facturables]]-tblTEC_TDB_Data[[#This Row],[H_Facturées]],0)</f>
        <v>0.75</v>
      </c>
      <c r="O674" s="101">
        <f ca="1">ROUND(INT(NOW()-tblTEC_TDB_Data[[#This Row],[Date]]),0)</f>
        <v>7</v>
      </c>
      <c r="P674" s="108">
        <f ca="1">IF(tblTEC_TDB_Data[[#This Row],[Âge]]&lt;=30,N674,0)</f>
        <v>0.75</v>
      </c>
      <c r="Q674" s="108">
        <f ca="1">IF(AND(tblTEC_TDB_Data[[#This Row],[Âge]]&gt;30,tblTEC_TDB_Data[[#This Row],[Âge]]&lt;=60),N674,0)</f>
        <v>0</v>
      </c>
      <c r="R674" s="108">
        <f ca="1">IF(AND(tblTEC_TDB_Data[[#This Row],[Âge]]&gt;60,tblTEC_TDB_Data[[#This Row],[Âge]]&lt;=90),N674,0)</f>
        <v>0</v>
      </c>
      <c r="S674" s="108">
        <f ca="1">IF(tblTEC_TDB_Data[[#This Row],[Âge]]&gt;90,N674,0)</f>
        <v>0</v>
      </c>
    </row>
    <row r="675" spans="1:19" x14ac:dyDescent="0.25">
      <c r="A675" s="104">
        <v>675</v>
      </c>
      <c r="B675" s="104" t="s">
        <v>5</v>
      </c>
      <c r="C675" s="1086">
        <v>45533</v>
      </c>
      <c r="D675" s="109" t="s">
        <v>19409</v>
      </c>
      <c r="E675" s="602">
        <v>0.5</v>
      </c>
      <c r="F675" s="102" t="s">
        <v>152</v>
      </c>
      <c r="G675" s="102" t="s">
        <v>9221</v>
      </c>
      <c r="H675" s="102" t="s">
        <v>9221</v>
      </c>
      <c r="I675" s="105">
        <f>IF(tblTEC_TDB_Data[[#This Row],[EstDetruite]],E675,0)</f>
        <v>0</v>
      </c>
      <c r="J675" s="106">
        <f>tblTEC_TDB_Data[[#This Row],[H_Saisies]]-tblTEC_TDB_Data[[#This Row],[H_Détruites]]</f>
        <v>0.5</v>
      </c>
      <c r="K675" s="106">
        <f>IF(tblTEC_TDB_Data[[#This Row],[EstFacturable]]="VRAI",(E675-I675),0)</f>
        <v>0.5</v>
      </c>
      <c r="L675" s="105">
        <f>(E675-I675)-K675</f>
        <v>0</v>
      </c>
      <c r="M675" s="105">
        <f>IF(G675="VRAI",J675,0)</f>
        <v>0</v>
      </c>
      <c r="N675" s="107">
        <f>MAX(tblTEC_TDB_Data[[#This Row],[H_Facturables]]-tblTEC_TDB_Data[[#This Row],[H_Facturées]],0)</f>
        <v>0.5</v>
      </c>
      <c r="O675" s="101">
        <f ca="1">ROUND(INT(NOW()-tblTEC_TDB_Data[[#This Row],[Date]]),0)</f>
        <v>7</v>
      </c>
      <c r="P675" s="108">
        <f ca="1">IF(tblTEC_TDB_Data[[#This Row],[Âge]]&lt;=30,N675,0)</f>
        <v>0.5</v>
      </c>
      <c r="Q675" s="108">
        <f ca="1">IF(AND(tblTEC_TDB_Data[[#This Row],[Âge]]&gt;30,tblTEC_TDB_Data[[#This Row],[Âge]]&lt;=60),N675,0)</f>
        <v>0</v>
      </c>
      <c r="R675" s="108">
        <f ca="1">IF(AND(tblTEC_TDB_Data[[#This Row],[Âge]]&gt;60,tblTEC_TDB_Data[[#This Row],[Âge]]&lt;=90),N675,0)</f>
        <v>0</v>
      </c>
      <c r="S675" s="108">
        <f ca="1">IF(tblTEC_TDB_Data[[#This Row],[Âge]]&gt;90,N675,0)</f>
        <v>0</v>
      </c>
    </row>
    <row r="676" spans="1:19" x14ac:dyDescent="0.25">
      <c r="A676" s="104">
        <v>676</v>
      </c>
      <c r="B676" s="104" t="s">
        <v>5</v>
      </c>
      <c r="C676" s="1086">
        <v>45533</v>
      </c>
      <c r="D676" s="109" t="s">
        <v>19695</v>
      </c>
      <c r="E676" s="602">
        <v>0.5</v>
      </c>
      <c r="F676" s="102" t="s">
        <v>152</v>
      </c>
      <c r="G676" s="102" t="s">
        <v>9221</v>
      </c>
      <c r="H676" s="102" t="s">
        <v>9221</v>
      </c>
      <c r="I676" s="105">
        <f>IF(tblTEC_TDB_Data[[#This Row],[EstDetruite]],E676,0)</f>
        <v>0</v>
      </c>
      <c r="J676" s="106">
        <f>tblTEC_TDB_Data[[#This Row],[H_Saisies]]-tblTEC_TDB_Data[[#This Row],[H_Détruites]]</f>
        <v>0.5</v>
      </c>
      <c r="K676" s="106">
        <f>IF(tblTEC_TDB_Data[[#This Row],[EstFacturable]]="VRAI",(E676-I676),0)</f>
        <v>0.5</v>
      </c>
      <c r="L676" s="105">
        <f>(E676-I676)-K676</f>
        <v>0</v>
      </c>
      <c r="M676" s="105">
        <f>IF(G676="VRAI",J676,0)</f>
        <v>0</v>
      </c>
      <c r="N676" s="107">
        <f>MAX(tblTEC_TDB_Data[[#This Row],[H_Facturables]]-tblTEC_TDB_Data[[#This Row],[H_Facturées]],0)</f>
        <v>0.5</v>
      </c>
      <c r="O676" s="101">
        <f ca="1">ROUND(INT(NOW()-tblTEC_TDB_Data[[#This Row],[Date]]),0)</f>
        <v>7</v>
      </c>
      <c r="P676" s="108">
        <f ca="1">IF(tblTEC_TDB_Data[[#This Row],[Âge]]&lt;=30,N676,0)</f>
        <v>0.5</v>
      </c>
      <c r="Q676" s="108">
        <f ca="1">IF(AND(tblTEC_TDB_Data[[#This Row],[Âge]]&gt;30,tblTEC_TDB_Data[[#This Row],[Âge]]&lt;=60),N676,0)</f>
        <v>0</v>
      </c>
      <c r="R676" s="108">
        <f ca="1">IF(AND(tblTEC_TDB_Data[[#This Row],[Âge]]&gt;60,tblTEC_TDB_Data[[#This Row],[Âge]]&lt;=90),N676,0)</f>
        <v>0</v>
      </c>
      <c r="S676" s="108">
        <f ca="1">IF(tblTEC_TDB_Data[[#This Row],[Âge]]&gt;90,N676,0)</f>
        <v>0</v>
      </c>
    </row>
    <row r="677" spans="1:19" x14ac:dyDescent="0.25">
      <c r="A677" s="104">
        <v>677</v>
      </c>
      <c r="B677" s="104" t="s">
        <v>5</v>
      </c>
      <c r="C677" s="1086">
        <v>45533</v>
      </c>
      <c r="D677" s="109" t="s">
        <v>16852</v>
      </c>
      <c r="E677" s="602">
        <v>1.5</v>
      </c>
      <c r="F677" s="102" t="s">
        <v>152</v>
      </c>
      <c r="G677" s="102" t="s">
        <v>9221</v>
      </c>
      <c r="H677" s="102" t="s">
        <v>9221</v>
      </c>
      <c r="I677" s="105">
        <f>IF(tblTEC_TDB_Data[[#This Row],[EstDetruite]],E677,0)</f>
        <v>0</v>
      </c>
      <c r="J677" s="106">
        <f>tblTEC_TDB_Data[[#This Row],[H_Saisies]]-tblTEC_TDB_Data[[#This Row],[H_Détruites]]</f>
        <v>1.5</v>
      </c>
      <c r="K677" s="106">
        <f>IF(tblTEC_TDB_Data[[#This Row],[EstFacturable]]="VRAI",(E677-I677),0)</f>
        <v>1.5</v>
      </c>
      <c r="L677" s="105">
        <f>(E677-I677)-K677</f>
        <v>0</v>
      </c>
      <c r="M677" s="105">
        <f>IF(G677="VRAI",J677,0)</f>
        <v>0</v>
      </c>
      <c r="N677" s="107">
        <f>MAX(tblTEC_TDB_Data[[#This Row],[H_Facturables]]-tblTEC_TDB_Data[[#This Row],[H_Facturées]],0)</f>
        <v>1.5</v>
      </c>
      <c r="O677" s="101">
        <f ca="1">ROUND(INT(NOW()-tblTEC_TDB_Data[[#This Row],[Date]]),0)</f>
        <v>7</v>
      </c>
      <c r="P677" s="108">
        <f ca="1">IF(tblTEC_TDB_Data[[#This Row],[Âge]]&lt;=30,N677,0)</f>
        <v>1.5</v>
      </c>
      <c r="Q677" s="108">
        <f ca="1">IF(AND(tblTEC_TDB_Data[[#This Row],[Âge]]&gt;30,tblTEC_TDB_Data[[#This Row],[Âge]]&lt;=60),N677,0)</f>
        <v>0</v>
      </c>
      <c r="R677" s="108">
        <f ca="1">IF(AND(tblTEC_TDB_Data[[#This Row],[Âge]]&gt;60,tblTEC_TDB_Data[[#This Row],[Âge]]&lt;=90),N677,0)</f>
        <v>0</v>
      </c>
      <c r="S677" s="108">
        <f ca="1">IF(tblTEC_TDB_Data[[#This Row],[Âge]]&gt;90,N677,0)</f>
        <v>0</v>
      </c>
    </row>
    <row r="678" spans="1:19" x14ac:dyDescent="0.25">
      <c r="A678" s="104">
        <v>678</v>
      </c>
      <c r="B678" s="104" t="s">
        <v>5</v>
      </c>
      <c r="C678" s="1086">
        <v>45533</v>
      </c>
      <c r="D678" s="109" t="s">
        <v>19818</v>
      </c>
      <c r="E678" s="602">
        <v>1</v>
      </c>
      <c r="F678" s="102" t="s">
        <v>152</v>
      </c>
      <c r="G678" s="102" t="s">
        <v>9221</v>
      </c>
      <c r="H678" s="102" t="s">
        <v>9221</v>
      </c>
      <c r="I678" s="105">
        <f>IF(tblTEC_TDB_Data[[#This Row],[EstDetruite]],E678,0)</f>
        <v>0</v>
      </c>
      <c r="J678" s="106">
        <f>tblTEC_TDB_Data[[#This Row],[H_Saisies]]-tblTEC_TDB_Data[[#This Row],[H_Détruites]]</f>
        <v>1</v>
      </c>
      <c r="K678" s="106">
        <f>IF(tblTEC_TDB_Data[[#This Row],[EstFacturable]]="VRAI",(E678-I678),0)</f>
        <v>1</v>
      </c>
      <c r="L678" s="105">
        <f t="shared" ref="L678:L703" si="48">(E678-I678)-K678</f>
        <v>0</v>
      </c>
      <c r="M678" s="105">
        <f t="shared" ref="M678:M703" si="49">IF(G678="VRAI",J678,0)</f>
        <v>0</v>
      </c>
      <c r="N678" s="107">
        <f>MAX(tblTEC_TDB_Data[[#This Row],[H_Facturables]]-tblTEC_TDB_Data[[#This Row],[H_Facturées]],0)</f>
        <v>1</v>
      </c>
      <c r="O678" s="101">
        <f ca="1">ROUND(INT(NOW()-tblTEC_TDB_Data[[#This Row],[Date]]),0)</f>
        <v>7</v>
      </c>
      <c r="P678" s="108">
        <f ca="1">IF(tblTEC_TDB_Data[[#This Row],[Âge]]&lt;=30,N678,0)</f>
        <v>1</v>
      </c>
      <c r="Q678" s="108">
        <f ca="1">IF(AND(tblTEC_TDB_Data[[#This Row],[Âge]]&gt;30,tblTEC_TDB_Data[[#This Row],[Âge]]&lt;=60),N678,0)</f>
        <v>0</v>
      </c>
      <c r="R678" s="108">
        <f ca="1">IF(AND(tblTEC_TDB_Data[[#This Row],[Âge]]&gt;60,tblTEC_TDB_Data[[#This Row],[Âge]]&lt;=90),N678,0)</f>
        <v>0</v>
      </c>
      <c r="S678" s="108">
        <f ca="1">IF(tblTEC_TDB_Data[[#This Row],[Âge]]&gt;90,N678,0)</f>
        <v>0</v>
      </c>
    </row>
    <row r="679" spans="1:19" x14ac:dyDescent="0.25">
      <c r="A679" s="104">
        <v>679</v>
      </c>
      <c r="B679" s="104" t="s">
        <v>11641</v>
      </c>
      <c r="C679" s="1086">
        <v>45533</v>
      </c>
      <c r="D679" s="109" t="s">
        <v>19373</v>
      </c>
      <c r="E679" s="602">
        <v>0.5</v>
      </c>
      <c r="F679" s="102" t="s">
        <v>9221</v>
      </c>
      <c r="G679" s="102" t="s">
        <v>9221</v>
      </c>
      <c r="H679" s="102" t="s">
        <v>9221</v>
      </c>
      <c r="I679" s="105">
        <f>IF(tblTEC_TDB_Data[[#This Row],[EstDetruite]],E679,0)</f>
        <v>0</v>
      </c>
      <c r="J679" s="106">
        <f>tblTEC_TDB_Data[[#This Row],[H_Saisies]]-tblTEC_TDB_Data[[#This Row],[H_Détruites]]</f>
        <v>0.5</v>
      </c>
      <c r="K679" s="106">
        <f>IF(tblTEC_TDB_Data[[#This Row],[EstFacturable]]="VRAI",(E679-I679),0)</f>
        <v>0</v>
      </c>
      <c r="L679" s="105">
        <f t="shared" si="48"/>
        <v>0.5</v>
      </c>
      <c r="M679" s="105">
        <f t="shared" si="49"/>
        <v>0</v>
      </c>
      <c r="N679" s="107">
        <f>MAX(tblTEC_TDB_Data[[#This Row],[H_Facturables]]-tblTEC_TDB_Data[[#This Row],[H_Facturées]],0)</f>
        <v>0</v>
      </c>
      <c r="O679" s="101">
        <f ca="1">ROUND(INT(NOW()-tblTEC_TDB_Data[[#This Row],[Date]]),0)</f>
        <v>7</v>
      </c>
      <c r="P679" s="108">
        <f ca="1">IF(tblTEC_TDB_Data[[#This Row],[Âge]]&lt;=30,N679,0)</f>
        <v>0</v>
      </c>
      <c r="Q679" s="108">
        <f ca="1">IF(AND(tblTEC_TDB_Data[[#This Row],[Âge]]&gt;30,tblTEC_TDB_Data[[#This Row],[Âge]]&lt;=60),N679,0)</f>
        <v>0</v>
      </c>
      <c r="R679" s="108">
        <f ca="1">IF(AND(tblTEC_TDB_Data[[#This Row],[Âge]]&gt;60,tblTEC_TDB_Data[[#This Row],[Âge]]&lt;=90),N679,0)</f>
        <v>0</v>
      </c>
      <c r="S679" s="108">
        <f ca="1">IF(tblTEC_TDB_Data[[#This Row],[Âge]]&gt;90,N679,0)</f>
        <v>0</v>
      </c>
    </row>
    <row r="680" spans="1:19" x14ac:dyDescent="0.25">
      <c r="A680" s="104">
        <v>680</v>
      </c>
      <c r="B680" s="104" t="s">
        <v>11641</v>
      </c>
      <c r="C680" s="1086">
        <v>45533</v>
      </c>
      <c r="D680" s="109" t="s">
        <v>17781</v>
      </c>
      <c r="E680" s="602">
        <v>0.5</v>
      </c>
      <c r="F680" s="102" t="s">
        <v>152</v>
      </c>
      <c r="G680" s="102" t="s">
        <v>9221</v>
      </c>
      <c r="H680" s="102" t="s">
        <v>152</v>
      </c>
      <c r="I680" s="105">
        <f>IF(tblTEC_TDB_Data[[#This Row],[EstDetruite]],E680,0)</f>
        <v>0.5</v>
      </c>
      <c r="J680" s="106">
        <f>tblTEC_TDB_Data[[#This Row],[H_Saisies]]-tblTEC_TDB_Data[[#This Row],[H_Détruites]]</f>
        <v>0</v>
      </c>
      <c r="K680" s="106">
        <f>IF(tblTEC_TDB_Data[[#This Row],[EstFacturable]]="VRAI",(E680-I680),0)</f>
        <v>0</v>
      </c>
      <c r="L680" s="105">
        <f t="shared" si="48"/>
        <v>0</v>
      </c>
      <c r="M680" s="105">
        <f t="shared" si="49"/>
        <v>0</v>
      </c>
      <c r="N680" s="107">
        <f>MAX(tblTEC_TDB_Data[[#This Row],[H_Facturables]]-tblTEC_TDB_Data[[#This Row],[H_Facturées]],0)</f>
        <v>0</v>
      </c>
      <c r="O680" s="101">
        <f ca="1">ROUND(INT(NOW()-tblTEC_TDB_Data[[#This Row],[Date]]),0)</f>
        <v>7</v>
      </c>
      <c r="P680" s="108">
        <f ca="1">IF(tblTEC_TDB_Data[[#This Row],[Âge]]&lt;=30,N680,0)</f>
        <v>0</v>
      </c>
      <c r="Q680" s="108">
        <f ca="1">IF(AND(tblTEC_TDB_Data[[#This Row],[Âge]]&gt;30,tblTEC_TDB_Data[[#This Row],[Âge]]&lt;=60),N680,0)</f>
        <v>0</v>
      </c>
      <c r="R680" s="108">
        <f ca="1">IF(AND(tblTEC_TDB_Data[[#This Row],[Âge]]&gt;60,tblTEC_TDB_Data[[#This Row],[Âge]]&lt;=90),N680,0)</f>
        <v>0</v>
      </c>
      <c r="S680" s="108">
        <f ca="1">IF(tblTEC_TDB_Data[[#This Row],[Âge]]&gt;90,N680,0)</f>
        <v>0</v>
      </c>
    </row>
    <row r="681" spans="1:19" x14ac:dyDescent="0.25">
      <c r="A681" s="104">
        <v>681</v>
      </c>
      <c r="B681" s="104" t="s">
        <v>5</v>
      </c>
      <c r="C681" s="1086">
        <v>45533</v>
      </c>
      <c r="D681" s="109" t="s">
        <v>18497</v>
      </c>
      <c r="E681" s="602">
        <v>0.5</v>
      </c>
      <c r="F681" s="102" t="s">
        <v>152</v>
      </c>
      <c r="G681" s="102" t="s">
        <v>152</v>
      </c>
      <c r="H681" s="102" t="s">
        <v>9221</v>
      </c>
      <c r="I681" s="105">
        <f>IF(tblTEC_TDB_Data[[#This Row],[EstDetruite]],E681,0)</f>
        <v>0</v>
      </c>
      <c r="J681" s="106">
        <f>tblTEC_TDB_Data[[#This Row],[H_Saisies]]-tblTEC_TDB_Data[[#This Row],[H_Détruites]]</f>
        <v>0.5</v>
      </c>
      <c r="K681" s="106">
        <f>IF(tblTEC_TDB_Data[[#This Row],[EstFacturable]]="VRAI",(E681-I681),0)</f>
        <v>0.5</v>
      </c>
      <c r="L681" s="105">
        <f t="shared" si="48"/>
        <v>0</v>
      </c>
      <c r="M681" s="105">
        <f t="shared" si="49"/>
        <v>0.5</v>
      </c>
      <c r="N681" s="107">
        <f>MAX(tblTEC_TDB_Data[[#This Row],[H_Facturables]]-tblTEC_TDB_Data[[#This Row],[H_Facturées]],0)</f>
        <v>0</v>
      </c>
      <c r="O681" s="101">
        <f ca="1">ROUND(INT(NOW()-tblTEC_TDB_Data[[#This Row],[Date]]),0)</f>
        <v>7</v>
      </c>
      <c r="P681" s="108">
        <f ca="1">IF(tblTEC_TDB_Data[[#This Row],[Âge]]&lt;=30,N681,0)</f>
        <v>0</v>
      </c>
      <c r="Q681" s="108">
        <f ca="1">IF(AND(tblTEC_TDB_Data[[#This Row],[Âge]]&gt;30,tblTEC_TDB_Data[[#This Row],[Âge]]&lt;=60),N681,0)</f>
        <v>0</v>
      </c>
      <c r="R681" s="108">
        <f ca="1">IF(AND(tblTEC_TDB_Data[[#This Row],[Âge]]&gt;60,tblTEC_TDB_Data[[#This Row],[Âge]]&lt;=90),N681,0)</f>
        <v>0</v>
      </c>
      <c r="S681" s="108">
        <f ca="1">IF(tblTEC_TDB_Data[[#This Row],[Âge]]&gt;90,N681,0)</f>
        <v>0</v>
      </c>
    </row>
    <row r="682" spans="1:19" x14ac:dyDescent="0.25">
      <c r="A682" s="104">
        <v>682</v>
      </c>
      <c r="B682" s="104" t="s">
        <v>11641</v>
      </c>
      <c r="C682" s="1086">
        <v>45533</v>
      </c>
      <c r="D682" s="109" t="s">
        <v>16114</v>
      </c>
      <c r="E682" s="602">
        <v>1</v>
      </c>
      <c r="F682" s="102" t="s">
        <v>152</v>
      </c>
      <c r="G682" s="102" t="s">
        <v>9221</v>
      </c>
      <c r="H682" s="102" t="s">
        <v>9221</v>
      </c>
      <c r="I682" s="105">
        <f>IF(tblTEC_TDB_Data[[#This Row],[EstDetruite]],E682,0)</f>
        <v>0</v>
      </c>
      <c r="J682" s="106">
        <f>tblTEC_TDB_Data[[#This Row],[H_Saisies]]-tblTEC_TDB_Data[[#This Row],[H_Détruites]]</f>
        <v>1</v>
      </c>
      <c r="K682" s="106">
        <f>IF(tblTEC_TDB_Data[[#This Row],[EstFacturable]]="VRAI",(E682-I682),0)</f>
        <v>1</v>
      </c>
      <c r="L682" s="105">
        <f t="shared" si="48"/>
        <v>0</v>
      </c>
      <c r="M682" s="105">
        <f t="shared" si="49"/>
        <v>0</v>
      </c>
      <c r="N682" s="107">
        <f>MAX(tblTEC_TDB_Data[[#This Row],[H_Facturables]]-tblTEC_TDB_Data[[#This Row],[H_Facturées]],0)</f>
        <v>1</v>
      </c>
      <c r="O682" s="101">
        <f ca="1">ROUND(INT(NOW()-tblTEC_TDB_Data[[#This Row],[Date]]),0)</f>
        <v>7</v>
      </c>
      <c r="P682" s="108">
        <f ca="1">IF(tblTEC_TDB_Data[[#This Row],[Âge]]&lt;=30,N682,0)</f>
        <v>1</v>
      </c>
      <c r="Q682" s="108">
        <f ca="1">IF(AND(tblTEC_TDB_Data[[#This Row],[Âge]]&gt;30,tblTEC_TDB_Data[[#This Row],[Âge]]&lt;=60),N682,0)</f>
        <v>0</v>
      </c>
      <c r="R682" s="108">
        <f ca="1">IF(AND(tblTEC_TDB_Data[[#This Row],[Âge]]&gt;60,tblTEC_TDB_Data[[#This Row],[Âge]]&lt;=90),N682,0)</f>
        <v>0</v>
      </c>
      <c r="S682" s="108">
        <f ca="1">IF(tblTEC_TDB_Data[[#This Row],[Âge]]&gt;90,N682,0)</f>
        <v>0</v>
      </c>
    </row>
    <row r="683" spans="1:19" x14ac:dyDescent="0.25">
      <c r="A683" s="104">
        <v>683</v>
      </c>
      <c r="B683" s="104" t="s">
        <v>11641</v>
      </c>
      <c r="C683" s="1086">
        <v>45533</v>
      </c>
      <c r="D683" s="109" t="s">
        <v>17781</v>
      </c>
      <c r="E683" s="602">
        <v>1.75</v>
      </c>
      <c r="F683" s="102" t="s">
        <v>152</v>
      </c>
      <c r="G683" s="102" t="s">
        <v>9221</v>
      </c>
      <c r="H683" s="102" t="s">
        <v>152</v>
      </c>
      <c r="I683" s="105">
        <f>IF(tblTEC_TDB_Data[[#This Row],[EstDetruite]],E683,0)</f>
        <v>1.75</v>
      </c>
      <c r="J683" s="106">
        <f>tblTEC_TDB_Data[[#This Row],[H_Saisies]]-tblTEC_TDB_Data[[#This Row],[H_Détruites]]</f>
        <v>0</v>
      </c>
      <c r="K683" s="106">
        <f>IF(tblTEC_TDB_Data[[#This Row],[EstFacturable]]="VRAI",(E683-I683),0)</f>
        <v>0</v>
      </c>
      <c r="L683" s="105">
        <f t="shared" si="48"/>
        <v>0</v>
      </c>
      <c r="M683" s="105">
        <f t="shared" si="49"/>
        <v>0</v>
      </c>
      <c r="N683" s="107">
        <f>MAX(tblTEC_TDB_Data[[#This Row],[H_Facturables]]-tblTEC_TDB_Data[[#This Row],[H_Facturées]],0)</f>
        <v>0</v>
      </c>
      <c r="O683" s="101">
        <f ca="1">ROUND(INT(NOW()-tblTEC_TDB_Data[[#This Row],[Date]]),0)</f>
        <v>7</v>
      </c>
      <c r="P683" s="108">
        <f ca="1">IF(tblTEC_TDB_Data[[#This Row],[Âge]]&lt;=30,N683,0)</f>
        <v>0</v>
      </c>
      <c r="Q683" s="108">
        <f ca="1">IF(AND(tblTEC_TDB_Data[[#This Row],[Âge]]&gt;30,tblTEC_TDB_Data[[#This Row],[Âge]]&lt;=60),N683,0)</f>
        <v>0</v>
      </c>
      <c r="R683" s="108">
        <f ca="1">IF(AND(tblTEC_TDB_Data[[#This Row],[Âge]]&gt;60,tblTEC_TDB_Data[[#This Row],[Âge]]&lt;=90),N683,0)</f>
        <v>0</v>
      </c>
      <c r="S683" s="108">
        <f ca="1">IF(tblTEC_TDB_Data[[#This Row],[Âge]]&gt;90,N683,0)</f>
        <v>0</v>
      </c>
    </row>
    <row r="684" spans="1:19" x14ac:dyDescent="0.25">
      <c r="A684" s="104">
        <v>684</v>
      </c>
      <c r="B684" s="104" t="s">
        <v>11641</v>
      </c>
      <c r="C684" s="1086">
        <v>45533</v>
      </c>
      <c r="D684" s="109" t="s">
        <v>19373</v>
      </c>
      <c r="E684" s="602">
        <v>0.25</v>
      </c>
      <c r="F684" s="102" t="s">
        <v>9221</v>
      </c>
      <c r="G684" s="102" t="s">
        <v>9221</v>
      </c>
      <c r="H684" s="102" t="s">
        <v>9221</v>
      </c>
      <c r="I684" s="105">
        <f>IF(tblTEC_TDB_Data[[#This Row],[EstDetruite]],E684,0)</f>
        <v>0</v>
      </c>
      <c r="J684" s="106">
        <f>tblTEC_TDB_Data[[#This Row],[H_Saisies]]-tblTEC_TDB_Data[[#This Row],[H_Détruites]]</f>
        <v>0.25</v>
      </c>
      <c r="K684" s="106">
        <f>IF(tblTEC_TDB_Data[[#This Row],[EstFacturable]]="VRAI",(E684-I684),0)</f>
        <v>0</v>
      </c>
      <c r="L684" s="105">
        <f t="shared" si="48"/>
        <v>0.25</v>
      </c>
      <c r="M684" s="105">
        <f t="shared" si="49"/>
        <v>0</v>
      </c>
      <c r="N684" s="107">
        <f>MAX(tblTEC_TDB_Data[[#This Row],[H_Facturables]]-tblTEC_TDB_Data[[#This Row],[H_Facturées]],0)</f>
        <v>0</v>
      </c>
      <c r="O684" s="101">
        <f ca="1">ROUND(INT(NOW()-tblTEC_TDB_Data[[#This Row],[Date]]),0)</f>
        <v>7</v>
      </c>
      <c r="P684" s="108">
        <f ca="1">IF(tblTEC_TDB_Data[[#This Row],[Âge]]&lt;=30,N684,0)</f>
        <v>0</v>
      </c>
      <c r="Q684" s="108">
        <f ca="1">IF(AND(tblTEC_TDB_Data[[#This Row],[Âge]]&gt;30,tblTEC_TDB_Data[[#This Row],[Âge]]&lt;=60),N684,0)</f>
        <v>0</v>
      </c>
      <c r="R684" s="108">
        <f ca="1">IF(AND(tblTEC_TDB_Data[[#This Row],[Âge]]&gt;60,tblTEC_TDB_Data[[#This Row],[Âge]]&lt;=90),N684,0)</f>
        <v>0</v>
      </c>
      <c r="S684" s="108">
        <f ca="1">IF(tblTEC_TDB_Data[[#This Row],[Âge]]&gt;90,N684,0)</f>
        <v>0</v>
      </c>
    </row>
    <row r="685" spans="1:19" x14ac:dyDescent="0.25">
      <c r="A685" s="104">
        <v>685</v>
      </c>
      <c r="B685" s="104" t="s">
        <v>11641</v>
      </c>
      <c r="C685" s="1086">
        <v>45533</v>
      </c>
      <c r="D685" s="109" t="s">
        <v>17781</v>
      </c>
      <c r="E685" s="602">
        <v>1.5</v>
      </c>
      <c r="F685" s="102" t="s">
        <v>152</v>
      </c>
      <c r="G685" s="102" t="s">
        <v>9221</v>
      </c>
      <c r="H685" s="102" t="s">
        <v>152</v>
      </c>
      <c r="I685" s="105">
        <f>IF(tblTEC_TDB_Data[[#This Row],[EstDetruite]],E685,0)</f>
        <v>1.5</v>
      </c>
      <c r="J685" s="106">
        <f>tblTEC_TDB_Data[[#This Row],[H_Saisies]]-tblTEC_TDB_Data[[#This Row],[H_Détruites]]</f>
        <v>0</v>
      </c>
      <c r="K685" s="106">
        <f>IF(tblTEC_TDB_Data[[#This Row],[EstFacturable]]="VRAI",(E685-I685),0)</f>
        <v>0</v>
      </c>
      <c r="L685" s="105">
        <f t="shared" si="48"/>
        <v>0</v>
      </c>
      <c r="M685" s="105">
        <f t="shared" si="49"/>
        <v>0</v>
      </c>
      <c r="N685" s="107">
        <f>MAX(tblTEC_TDB_Data[[#This Row],[H_Facturables]]-tblTEC_TDB_Data[[#This Row],[H_Facturées]],0)</f>
        <v>0</v>
      </c>
      <c r="O685" s="101">
        <f ca="1">ROUND(INT(NOW()-tblTEC_TDB_Data[[#This Row],[Date]]),0)</f>
        <v>7</v>
      </c>
      <c r="P685" s="108">
        <f ca="1">IF(tblTEC_TDB_Data[[#This Row],[Âge]]&lt;=30,N685,0)</f>
        <v>0</v>
      </c>
      <c r="Q685" s="108">
        <f ca="1">IF(AND(tblTEC_TDB_Data[[#This Row],[Âge]]&gt;30,tblTEC_TDB_Data[[#This Row],[Âge]]&lt;=60),N685,0)</f>
        <v>0</v>
      </c>
      <c r="R685" s="108">
        <f ca="1">IF(AND(tblTEC_TDB_Data[[#This Row],[Âge]]&gt;60,tblTEC_TDB_Data[[#This Row],[Âge]]&lt;=90),N685,0)</f>
        <v>0</v>
      </c>
      <c r="S685" s="108">
        <f ca="1">IF(tblTEC_TDB_Data[[#This Row],[Âge]]&gt;90,N685,0)</f>
        <v>0</v>
      </c>
    </row>
    <row r="686" spans="1:19" x14ac:dyDescent="0.25">
      <c r="A686" s="104">
        <v>686</v>
      </c>
      <c r="B686" s="104" t="s">
        <v>11641</v>
      </c>
      <c r="C686" s="1086">
        <v>45533</v>
      </c>
      <c r="D686" s="109" t="s">
        <v>17781</v>
      </c>
      <c r="E686" s="602">
        <v>1</v>
      </c>
      <c r="F686" s="102" t="s">
        <v>152</v>
      </c>
      <c r="G686" s="102" t="s">
        <v>9221</v>
      </c>
      <c r="H686" s="102" t="s">
        <v>152</v>
      </c>
      <c r="I686" s="105">
        <f>IF(tblTEC_TDB_Data[[#This Row],[EstDetruite]],E686,0)</f>
        <v>1</v>
      </c>
      <c r="J686" s="106">
        <f>tblTEC_TDB_Data[[#This Row],[H_Saisies]]-tblTEC_TDB_Data[[#This Row],[H_Détruites]]</f>
        <v>0</v>
      </c>
      <c r="K686" s="106">
        <f>IF(tblTEC_TDB_Data[[#This Row],[EstFacturable]]="VRAI",(E686-I686),0)</f>
        <v>0</v>
      </c>
      <c r="L686" s="105">
        <f t="shared" si="48"/>
        <v>0</v>
      </c>
      <c r="M686" s="105">
        <f t="shared" si="49"/>
        <v>0</v>
      </c>
      <c r="N686" s="107">
        <f>MAX(tblTEC_TDB_Data[[#This Row],[H_Facturables]]-tblTEC_TDB_Data[[#This Row],[H_Facturées]],0)</f>
        <v>0</v>
      </c>
      <c r="O686" s="101">
        <f ca="1">ROUND(INT(NOW()-tblTEC_TDB_Data[[#This Row],[Date]]),0)</f>
        <v>7</v>
      </c>
      <c r="P686" s="108">
        <f ca="1">IF(tblTEC_TDB_Data[[#This Row],[Âge]]&lt;=30,N686,0)</f>
        <v>0</v>
      </c>
      <c r="Q686" s="108">
        <f ca="1">IF(AND(tblTEC_TDB_Data[[#This Row],[Âge]]&gt;30,tblTEC_TDB_Data[[#This Row],[Âge]]&lt;=60),N686,0)</f>
        <v>0</v>
      </c>
      <c r="R686" s="108">
        <f ca="1">IF(AND(tblTEC_TDB_Data[[#This Row],[Âge]]&gt;60,tblTEC_TDB_Data[[#This Row],[Âge]]&lt;=90),N686,0)</f>
        <v>0</v>
      </c>
      <c r="S686" s="108">
        <f ca="1">IF(tblTEC_TDB_Data[[#This Row],[Âge]]&gt;90,N686,0)</f>
        <v>0</v>
      </c>
    </row>
    <row r="687" spans="1:19" x14ac:dyDescent="0.25">
      <c r="A687" s="104">
        <v>687</v>
      </c>
      <c r="B687" s="104" t="s">
        <v>133</v>
      </c>
      <c r="C687" s="1086">
        <v>45532</v>
      </c>
      <c r="D687" s="109" t="s">
        <v>13848</v>
      </c>
      <c r="E687" s="602">
        <v>1.7</v>
      </c>
      <c r="F687" s="102" t="s">
        <v>152</v>
      </c>
      <c r="G687" s="102" t="s">
        <v>9221</v>
      </c>
      <c r="H687" s="102" t="s">
        <v>9221</v>
      </c>
      <c r="I687" s="105">
        <f>IF(tblTEC_TDB_Data[[#This Row],[EstDetruite]],E687,0)</f>
        <v>0</v>
      </c>
      <c r="J687" s="106">
        <f>tblTEC_TDB_Data[[#This Row],[H_Saisies]]-tblTEC_TDB_Data[[#This Row],[H_Détruites]]</f>
        <v>1.7</v>
      </c>
      <c r="K687" s="106">
        <f>IF(tblTEC_TDB_Data[[#This Row],[EstFacturable]]="VRAI",(E687-I687),0)</f>
        <v>1.7</v>
      </c>
      <c r="L687" s="105">
        <f t="shared" si="48"/>
        <v>0</v>
      </c>
      <c r="M687" s="105">
        <f t="shared" si="49"/>
        <v>0</v>
      </c>
      <c r="N687" s="107">
        <f>MAX(tblTEC_TDB_Data[[#This Row],[H_Facturables]]-tblTEC_TDB_Data[[#This Row],[H_Facturées]],0)</f>
        <v>1.7</v>
      </c>
      <c r="O687" s="101">
        <f ca="1">ROUND(INT(NOW()-tblTEC_TDB_Data[[#This Row],[Date]]),0)</f>
        <v>8</v>
      </c>
      <c r="P687" s="108">
        <f ca="1">IF(tblTEC_TDB_Data[[#This Row],[Âge]]&lt;=30,N687,0)</f>
        <v>1.7</v>
      </c>
      <c r="Q687" s="108">
        <f ca="1">IF(AND(tblTEC_TDB_Data[[#This Row],[Âge]]&gt;30,tblTEC_TDB_Data[[#This Row],[Âge]]&lt;=60),N687,0)</f>
        <v>0</v>
      </c>
      <c r="R687" s="108">
        <f ca="1">IF(AND(tblTEC_TDB_Data[[#This Row],[Âge]]&gt;60,tblTEC_TDB_Data[[#This Row],[Âge]]&lt;=90),N687,0)</f>
        <v>0</v>
      </c>
      <c r="S687" s="108">
        <f ca="1">IF(tblTEC_TDB_Data[[#This Row],[Âge]]&gt;90,N687,0)</f>
        <v>0</v>
      </c>
    </row>
    <row r="688" spans="1:19" x14ac:dyDescent="0.25">
      <c r="A688" s="104">
        <v>688</v>
      </c>
      <c r="B688" s="104" t="s">
        <v>133</v>
      </c>
      <c r="C688" s="1086">
        <v>45532</v>
      </c>
      <c r="D688" s="109" t="s">
        <v>17798</v>
      </c>
      <c r="E688" s="602">
        <v>2.4</v>
      </c>
      <c r="F688" s="102" t="s">
        <v>152</v>
      </c>
      <c r="G688" s="102" t="s">
        <v>9221</v>
      </c>
      <c r="H688" s="102" t="s">
        <v>9221</v>
      </c>
      <c r="I688" s="105">
        <f>IF(tblTEC_TDB_Data[[#This Row],[EstDetruite]],E688,0)</f>
        <v>0</v>
      </c>
      <c r="J688" s="106">
        <f>tblTEC_TDB_Data[[#This Row],[H_Saisies]]-tblTEC_TDB_Data[[#This Row],[H_Détruites]]</f>
        <v>2.4</v>
      </c>
      <c r="K688" s="106">
        <f>IF(tblTEC_TDB_Data[[#This Row],[EstFacturable]]="VRAI",(E688-I688),0)</f>
        <v>2.4</v>
      </c>
      <c r="L688" s="105">
        <f t="shared" si="48"/>
        <v>0</v>
      </c>
      <c r="M688" s="105">
        <f t="shared" si="49"/>
        <v>0</v>
      </c>
      <c r="N688" s="107">
        <f>MAX(tblTEC_TDB_Data[[#This Row],[H_Facturables]]-tblTEC_TDB_Data[[#This Row],[H_Facturées]],0)</f>
        <v>2.4</v>
      </c>
      <c r="O688" s="101">
        <f ca="1">ROUND(INT(NOW()-tblTEC_TDB_Data[[#This Row],[Date]]),0)</f>
        <v>8</v>
      </c>
      <c r="P688" s="108">
        <f ca="1">IF(tblTEC_TDB_Data[[#This Row],[Âge]]&lt;=30,N688,0)</f>
        <v>2.4</v>
      </c>
      <c r="Q688" s="108">
        <f ca="1">IF(AND(tblTEC_TDB_Data[[#This Row],[Âge]]&gt;30,tblTEC_TDB_Data[[#This Row],[Âge]]&lt;=60),N688,0)</f>
        <v>0</v>
      </c>
      <c r="R688" s="108">
        <f ca="1">IF(AND(tblTEC_TDB_Data[[#This Row],[Âge]]&gt;60,tblTEC_TDB_Data[[#This Row],[Âge]]&lt;=90),N688,0)</f>
        <v>0</v>
      </c>
      <c r="S688" s="108">
        <f ca="1">IF(tblTEC_TDB_Data[[#This Row],[Âge]]&gt;90,N688,0)</f>
        <v>0</v>
      </c>
    </row>
    <row r="689" spans="1:19" x14ac:dyDescent="0.25">
      <c r="A689" s="104">
        <v>689</v>
      </c>
      <c r="B689" s="104" t="s">
        <v>133</v>
      </c>
      <c r="C689" s="1086">
        <v>45532</v>
      </c>
      <c r="D689" s="109" t="s">
        <v>19373</v>
      </c>
      <c r="E689" s="602">
        <v>3.6</v>
      </c>
      <c r="F689" s="102" t="s">
        <v>9221</v>
      </c>
      <c r="G689" s="102" t="s">
        <v>9221</v>
      </c>
      <c r="H689" s="102" t="s">
        <v>9221</v>
      </c>
      <c r="I689" s="105">
        <f>IF(tblTEC_TDB_Data[[#This Row],[EstDetruite]],E689,0)</f>
        <v>0</v>
      </c>
      <c r="J689" s="106">
        <f>tblTEC_TDB_Data[[#This Row],[H_Saisies]]-tblTEC_TDB_Data[[#This Row],[H_Détruites]]</f>
        <v>3.6</v>
      </c>
      <c r="K689" s="106">
        <f>IF(tblTEC_TDB_Data[[#This Row],[EstFacturable]]="VRAI",(E689-I689),0)</f>
        <v>0</v>
      </c>
      <c r="L689" s="105">
        <f t="shared" si="48"/>
        <v>3.6</v>
      </c>
      <c r="M689" s="105">
        <f t="shared" si="49"/>
        <v>0</v>
      </c>
      <c r="N689" s="107">
        <f>MAX(tblTEC_TDB_Data[[#This Row],[H_Facturables]]-tblTEC_TDB_Data[[#This Row],[H_Facturées]],0)</f>
        <v>0</v>
      </c>
      <c r="O689" s="101">
        <f ca="1">ROUND(INT(NOW()-tblTEC_TDB_Data[[#This Row],[Date]]),0)</f>
        <v>8</v>
      </c>
      <c r="P689" s="108">
        <f ca="1">IF(tblTEC_TDB_Data[[#This Row],[Âge]]&lt;=30,N689,0)</f>
        <v>0</v>
      </c>
      <c r="Q689" s="108">
        <f ca="1">IF(AND(tblTEC_TDB_Data[[#This Row],[Âge]]&gt;30,tblTEC_TDB_Data[[#This Row],[Âge]]&lt;=60),N689,0)</f>
        <v>0</v>
      </c>
      <c r="R689" s="108">
        <f ca="1">IF(AND(tblTEC_TDB_Data[[#This Row],[Âge]]&gt;60,tblTEC_TDB_Data[[#This Row],[Âge]]&lt;=90),N689,0)</f>
        <v>0</v>
      </c>
      <c r="S689" s="108">
        <f ca="1">IF(tblTEC_TDB_Data[[#This Row],[Âge]]&gt;90,N689,0)</f>
        <v>0</v>
      </c>
    </row>
    <row r="690" spans="1:19" x14ac:dyDescent="0.25">
      <c r="A690" s="104">
        <v>690</v>
      </c>
      <c r="B690" s="104" t="s">
        <v>133</v>
      </c>
      <c r="C690" s="1086">
        <v>45533</v>
      </c>
      <c r="D690" s="109" t="s">
        <v>19373</v>
      </c>
      <c r="E690" s="602">
        <v>3.8</v>
      </c>
      <c r="F690" s="102" t="s">
        <v>9221</v>
      </c>
      <c r="G690" s="102" t="s">
        <v>9221</v>
      </c>
      <c r="H690" s="102" t="s">
        <v>9221</v>
      </c>
      <c r="I690" s="105">
        <f>IF(tblTEC_TDB_Data[[#This Row],[EstDetruite]],E690,0)</f>
        <v>0</v>
      </c>
      <c r="J690" s="106">
        <f>tblTEC_TDB_Data[[#This Row],[H_Saisies]]-tblTEC_TDB_Data[[#This Row],[H_Détruites]]</f>
        <v>3.8</v>
      </c>
      <c r="K690" s="106">
        <f>IF(tblTEC_TDB_Data[[#This Row],[EstFacturable]]="VRAI",(E690-I690),0)</f>
        <v>0</v>
      </c>
      <c r="L690" s="105">
        <f t="shared" si="48"/>
        <v>3.8</v>
      </c>
      <c r="M690" s="105">
        <f t="shared" si="49"/>
        <v>0</v>
      </c>
      <c r="N690" s="107">
        <f>MAX(tblTEC_TDB_Data[[#This Row],[H_Facturables]]-tblTEC_TDB_Data[[#This Row],[H_Facturées]],0)</f>
        <v>0</v>
      </c>
      <c r="O690" s="101">
        <f ca="1">ROUND(INT(NOW()-tblTEC_TDB_Data[[#This Row],[Date]]),0)</f>
        <v>7</v>
      </c>
      <c r="P690" s="108">
        <f ca="1">IF(tblTEC_TDB_Data[[#This Row],[Âge]]&lt;=30,N690,0)</f>
        <v>0</v>
      </c>
      <c r="Q690" s="108">
        <f ca="1">IF(AND(tblTEC_TDB_Data[[#This Row],[Âge]]&gt;30,tblTEC_TDB_Data[[#This Row],[Âge]]&lt;=60),N690,0)</f>
        <v>0</v>
      </c>
      <c r="R690" s="108">
        <f ca="1">IF(AND(tblTEC_TDB_Data[[#This Row],[Âge]]&gt;60,tblTEC_TDB_Data[[#This Row],[Âge]]&lt;=90),N690,0)</f>
        <v>0</v>
      </c>
      <c r="S690" s="108">
        <f ca="1">IF(tblTEC_TDB_Data[[#This Row],[Âge]]&gt;90,N690,0)</f>
        <v>0</v>
      </c>
    </row>
    <row r="691" spans="1:19" x14ac:dyDescent="0.25">
      <c r="A691" s="104">
        <v>691</v>
      </c>
      <c r="B691" s="104" t="s">
        <v>133</v>
      </c>
      <c r="C691" s="1086">
        <v>45533</v>
      </c>
      <c r="D691" s="109" t="s">
        <v>19387</v>
      </c>
      <c r="E691" s="602">
        <v>0.5</v>
      </c>
      <c r="F691" s="102" t="s">
        <v>152</v>
      </c>
      <c r="G691" s="102" t="s">
        <v>9221</v>
      </c>
      <c r="H691" s="102" t="s">
        <v>152</v>
      </c>
      <c r="I691" s="105">
        <f>IF(tblTEC_TDB_Data[[#This Row],[EstDetruite]],E691,0)</f>
        <v>0.5</v>
      </c>
      <c r="J691" s="106">
        <f>tblTEC_TDB_Data[[#This Row],[H_Saisies]]-tblTEC_TDB_Data[[#This Row],[H_Détruites]]</f>
        <v>0</v>
      </c>
      <c r="K691" s="106">
        <f>IF(tblTEC_TDB_Data[[#This Row],[EstFacturable]]="VRAI",(E691-I691),0)</f>
        <v>0</v>
      </c>
      <c r="L691" s="105">
        <f t="shared" si="48"/>
        <v>0</v>
      </c>
      <c r="M691" s="105">
        <f t="shared" si="49"/>
        <v>0</v>
      </c>
      <c r="N691" s="107">
        <f>MAX(tblTEC_TDB_Data[[#This Row],[H_Facturables]]-tblTEC_TDB_Data[[#This Row],[H_Facturées]],0)</f>
        <v>0</v>
      </c>
      <c r="O691" s="101">
        <f ca="1">ROUND(INT(NOW()-tblTEC_TDB_Data[[#This Row],[Date]]),0)</f>
        <v>7</v>
      </c>
      <c r="P691" s="108">
        <f ca="1">IF(tblTEC_TDB_Data[[#This Row],[Âge]]&lt;=30,N691,0)</f>
        <v>0</v>
      </c>
      <c r="Q691" s="108">
        <f ca="1">IF(AND(tblTEC_TDB_Data[[#This Row],[Âge]]&gt;30,tblTEC_TDB_Data[[#This Row],[Âge]]&lt;=60),N691,0)</f>
        <v>0</v>
      </c>
      <c r="R691" s="108">
        <f ca="1">IF(AND(tblTEC_TDB_Data[[#This Row],[Âge]]&gt;60,tblTEC_TDB_Data[[#This Row],[Âge]]&lt;=90),N691,0)</f>
        <v>0</v>
      </c>
      <c r="S691" s="108">
        <f ca="1">IF(tblTEC_TDB_Data[[#This Row],[Âge]]&gt;90,N691,0)</f>
        <v>0</v>
      </c>
    </row>
    <row r="692" spans="1:19" x14ac:dyDescent="0.25">
      <c r="A692" s="104">
        <v>692</v>
      </c>
      <c r="B692" s="104" t="s">
        <v>133</v>
      </c>
      <c r="C692" s="1086">
        <v>45533</v>
      </c>
      <c r="D692" s="109" t="s">
        <v>19408</v>
      </c>
      <c r="E692" s="602">
        <v>0.2</v>
      </c>
      <c r="F692" s="102" t="s">
        <v>152</v>
      </c>
      <c r="G692" s="102" t="s">
        <v>9221</v>
      </c>
      <c r="H692" s="102" t="s">
        <v>9221</v>
      </c>
      <c r="I692" s="105">
        <f>IF(tblTEC_TDB_Data[[#This Row],[EstDetruite]],E692,0)</f>
        <v>0</v>
      </c>
      <c r="J692" s="106">
        <f>tblTEC_TDB_Data[[#This Row],[H_Saisies]]-tblTEC_TDB_Data[[#This Row],[H_Détruites]]</f>
        <v>0.2</v>
      </c>
      <c r="K692" s="106">
        <f>IF(tblTEC_TDB_Data[[#This Row],[EstFacturable]]="VRAI",(E692-I692),0)</f>
        <v>0.2</v>
      </c>
      <c r="L692" s="105">
        <f t="shared" si="48"/>
        <v>0</v>
      </c>
      <c r="M692" s="105">
        <f t="shared" si="49"/>
        <v>0</v>
      </c>
      <c r="N692" s="107">
        <f>MAX(tblTEC_TDB_Data[[#This Row],[H_Facturables]]-tblTEC_TDB_Data[[#This Row],[H_Facturées]],0)</f>
        <v>0.2</v>
      </c>
      <c r="O692" s="101">
        <f ca="1">ROUND(INT(NOW()-tblTEC_TDB_Data[[#This Row],[Date]]),0)</f>
        <v>7</v>
      </c>
      <c r="P692" s="108">
        <f ca="1">IF(tblTEC_TDB_Data[[#This Row],[Âge]]&lt;=30,N692,0)</f>
        <v>0.2</v>
      </c>
      <c r="Q692" s="108">
        <f ca="1">IF(AND(tblTEC_TDB_Data[[#This Row],[Âge]]&gt;30,tblTEC_TDB_Data[[#This Row],[Âge]]&lt;=60),N692,0)</f>
        <v>0</v>
      </c>
      <c r="R692" s="108">
        <f ca="1">IF(AND(tblTEC_TDB_Data[[#This Row],[Âge]]&gt;60,tblTEC_TDB_Data[[#This Row],[Âge]]&lt;=90),N692,0)</f>
        <v>0</v>
      </c>
      <c r="S692" s="108">
        <f ca="1">IF(tblTEC_TDB_Data[[#This Row],[Âge]]&gt;90,N692,0)</f>
        <v>0</v>
      </c>
    </row>
    <row r="693" spans="1:19" x14ac:dyDescent="0.25">
      <c r="A693" s="104">
        <v>693</v>
      </c>
      <c r="B693" s="104" t="s">
        <v>133</v>
      </c>
      <c r="C693" s="1086">
        <v>45533</v>
      </c>
      <c r="D693" s="109" t="s">
        <v>15633</v>
      </c>
      <c r="E693" s="602">
        <v>0.3</v>
      </c>
      <c r="F693" s="102" t="s">
        <v>152</v>
      </c>
      <c r="G693" s="102" t="s">
        <v>9221</v>
      </c>
      <c r="H693" s="102" t="s">
        <v>9221</v>
      </c>
      <c r="I693" s="105">
        <f>IF(tblTEC_TDB_Data[[#This Row],[EstDetruite]],E693,0)</f>
        <v>0</v>
      </c>
      <c r="J693" s="106">
        <f>tblTEC_TDB_Data[[#This Row],[H_Saisies]]-tblTEC_TDB_Data[[#This Row],[H_Détruites]]</f>
        <v>0.3</v>
      </c>
      <c r="K693" s="106">
        <f>IF(tblTEC_TDB_Data[[#This Row],[EstFacturable]]="VRAI",(E693-I693),0)</f>
        <v>0.3</v>
      </c>
      <c r="L693" s="105">
        <f t="shared" si="48"/>
        <v>0</v>
      </c>
      <c r="M693" s="105">
        <f t="shared" si="49"/>
        <v>0</v>
      </c>
      <c r="N693" s="107">
        <f>MAX(tblTEC_TDB_Data[[#This Row],[H_Facturables]]-tblTEC_TDB_Data[[#This Row],[H_Facturées]],0)</f>
        <v>0.3</v>
      </c>
      <c r="O693" s="101">
        <f ca="1">ROUND(INT(NOW()-tblTEC_TDB_Data[[#This Row],[Date]]),0)</f>
        <v>7</v>
      </c>
      <c r="P693" s="108">
        <f ca="1">IF(tblTEC_TDB_Data[[#This Row],[Âge]]&lt;=30,N693,0)</f>
        <v>0.3</v>
      </c>
      <c r="Q693" s="108">
        <f ca="1">IF(AND(tblTEC_TDB_Data[[#This Row],[Âge]]&gt;30,tblTEC_TDB_Data[[#This Row],[Âge]]&lt;=60),N693,0)</f>
        <v>0</v>
      </c>
      <c r="R693" s="108">
        <f ca="1">IF(AND(tblTEC_TDB_Data[[#This Row],[Âge]]&gt;60,tblTEC_TDB_Data[[#This Row],[Âge]]&lt;=90),N693,0)</f>
        <v>0</v>
      </c>
      <c r="S693" s="108">
        <f ca="1">IF(tblTEC_TDB_Data[[#This Row],[Âge]]&gt;90,N693,0)</f>
        <v>0</v>
      </c>
    </row>
    <row r="694" spans="1:19" x14ac:dyDescent="0.25">
      <c r="A694" s="104">
        <v>694</v>
      </c>
      <c r="B694" s="104" t="s">
        <v>133</v>
      </c>
      <c r="C694" s="1086">
        <v>45533</v>
      </c>
      <c r="D694" s="109" t="s">
        <v>17781</v>
      </c>
      <c r="E694" s="602">
        <v>0.4</v>
      </c>
      <c r="F694" s="102" t="s">
        <v>152</v>
      </c>
      <c r="G694" s="102" t="s">
        <v>9221</v>
      </c>
      <c r="H694" s="102" t="s">
        <v>152</v>
      </c>
      <c r="I694" s="105">
        <f>IF(tblTEC_TDB_Data[[#This Row],[EstDetruite]],E694,0)</f>
        <v>0.4</v>
      </c>
      <c r="J694" s="106">
        <f>tblTEC_TDB_Data[[#This Row],[H_Saisies]]-tblTEC_TDB_Data[[#This Row],[H_Détruites]]</f>
        <v>0</v>
      </c>
      <c r="K694" s="106">
        <f>IF(tblTEC_TDB_Data[[#This Row],[EstFacturable]]="VRAI",(E694-I694),0)</f>
        <v>0</v>
      </c>
      <c r="L694" s="105">
        <f t="shared" si="48"/>
        <v>0</v>
      </c>
      <c r="M694" s="105">
        <f t="shared" si="49"/>
        <v>0</v>
      </c>
      <c r="N694" s="107">
        <f>MAX(tblTEC_TDB_Data[[#This Row],[H_Facturables]]-tblTEC_TDB_Data[[#This Row],[H_Facturées]],0)</f>
        <v>0</v>
      </c>
      <c r="O694" s="101">
        <f ca="1">ROUND(INT(NOW()-tblTEC_TDB_Data[[#This Row],[Date]]),0)</f>
        <v>7</v>
      </c>
      <c r="P694" s="108">
        <f ca="1">IF(tblTEC_TDB_Data[[#This Row],[Âge]]&lt;=30,N694,0)</f>
        <v>0</v>
      </c>
      <c r="Q694" s="108">
        <f ca="1">IF(AND(tblTEC_TDB_Data[[#This Row],[Âge]]&gt;30,tblTEC_TDB_Data[[#This Row],[Âge]]&lt;=60),N694,0)</f>
        <v>0</v>
      </c>
      <c r="R694" s="108">
        <f ca="1">IF(AND(tblTEC_TDB_Data[[#This Row],[Âge]]&gt;60,tblTEC_TDB_Data[[#This Row],[Âge]]&lt;=90),N694,0)</f>
        <v>0</v>
      </c>
      <c r="S694" s="108">
        <f ca="1">IF(tblTEC_TDB_Data[[#This Row],[Âge]]&gt;90,N694,0)</f>
        <v>0</v>
      </c>
    </row>
    <row r="695" spans="1:19" x14ac:dyDescent="0.25">
      <c r="A695" s="104">
        <v>695</v>
      </c>
      <c r="B695" s="104" t="s">
        <v>5</v>
      </c>
      <c r="C695" s="1086">
        <v>45533</v>
      </c>
      <c r="D695" s="109" t="s">
        <v>19813</v>
      </c>
      <c r="E695" s="602">
        <v>5</v>
      </c>
      <c r="F695" s="102" t="s">
        <v>152</v>
      </c>
      <c r="G695" s="102" t="s">
        <v>9221</v>
      </c>
      <c r="H695" s="102" t="s">
        <v>9221</v>
      </c>
      <c r="I695" s="105">
        <f>IF(tblTEC_TDB_Data[[#This Row],[EstDetruite]],E695,0)</f>
        <v>0</v>
      </c>
      <c r="J695" s="106">
        <f>tblTEC_TDB_Data[[#This Row],[H_Saisies]]-tblTEC_TDB_Data[[#This Row],[H_Détruites]]</f>
        <v>5</v>
      </c>
      <c r="K695" s="106">
        <f>IF(tblTEC_TDB_Data[[#This Row],[EstFacturable]]="VRAI",(E695-I695),0)</f>
        <v>5</v>
      </c>
      <c r="L695" s="105">
        <f t="shared" si="48"/>
        <v>0</v>
      </c>
      <c r="M695" s="105">
        <f t="shared" si="49"/>
        <v>0</v>
      </c>
      <c r="N695" s="107">
        <f>MAX(tblTEC_TDB_Data[[#This Row],[H_Facturables]]-tblTEC_TDB_Data[[#This Row],[H_Facturées]],0)</f>
        <v>5</v>
      </c>
      <c r="O695" s="101">
        <f ca="1">ROUND(INT(NOW()-tblTEC_TDB_Data[[#This Row],[Date]]),0)</f>
        <v>7</v>
      </c>
      <c r="P695" s="108">
        <f ca="1">IF(tblTEC_TDB_Data[[#This Row],[Âge]]&lt;=30,N695,0)</f>
        <v>5</v>
      </c>
      <c r="Q695" s="108">
        <f ca="1">IF(AND(tblTEC_TDB_Data[[#This Row],[Âge]]&gt;30,tblTEC_TDB_Data[[#This Row],[Âge]]&lt;=60),N695,0)</f>
        <v>0</v>
      </c>
      <c r="R695" s="108">
        <f ca="1">IF(AND(tblTEC_TDB_Data[[#This Row],[Âge]]&gt;60,tblTEC_TDB_Data[[#This Row],[Âge]]&lt;=90),N695,0)</f>
        <v>0</v>
      </c>
      <c r="S695" s="108">
        <f ca="1">IF(tblTEC_TDB_Data[[#This Row],[Âge]]&gt;90,N695,0)</f>
        <v>0</v>
      </c>
    </row>
    <row r="696" spans="1:19" x14ac:dyDescent="0.25">
      <c r="A696" s="104">
        <v>696</v>
      </c>
      <c r="B696" s="104" t="s">
        <v>11641</v>
      </c>
      <c r="C696" s="1086">
        <v>45533</v>
      </c>
      <c r="D696" s="109" t="s">
        <v>17781</v>
      </c>
      <c r="E696" s="602">
        <v>0.75</v>
      </c>
      <c r="F696" s="102" t="s">
        <v>152</v>
      </c>
      <c r="G696" s="102" t="s">
        <v>9221</v>
      </c>
      <c r="H696" s="102" t="s">
        <v>152</v>
      </c>
      <c r="I696" s="105">
        <f>IF(tblTEC_TDB_Data[[#This Row],[EstDetruite]],E696,0)</f>
        <v>0.75</v>
      </c>
      <c r="J696" s="106">
        <f>tblTEC_TDB_Data[[#This Row],[H_Saisies]]-tblTEC_TDB_Data[[#This Row],[H_Détruites]]</f>
        <v>0</v>
      </c>
      <c r="K696" s="106">
        <f>IF(tblTEC_TDB_Data[[#This Row],[EstFacturable]]="VRAI",(E696-I696),0)</f>
        <v>0</v>
      </c>
      <c r="L696" s="105">
        <f t="shared" si="48"/>
        <v>0</v>
      </c>
      <c r="M696" s="105">
        <f t="shared" si="49"/>
        <v>0</v>
      </c>
      <c r="N696" s="107">
        <f>MAX(tblTEC_TDB_Data[[#This Row],[H_Facturables]]-tblTEC_TDB_Data[[#This Row],[H_Facturées]],0)</f>
        <v>0</v>
      </c>
      <c r="O696" s="101">
        <f ca="1">ROUND(INT(NOW()-tblTEC_TDB_Data[[#This Row],[Date]]),0)</f>
        <v>7</v>
      </c>
      <c r="P696" s="108">
        <f ca="1">IF(tblTEC_TDB_Data[[#This Row],[Âge]]&lt;=30,N696,0)</f>
        <v>0</v>
      </c>
      <c r="Q696" s="108">
        <f ca="1">IF(AND(tblTEC_TDB_Data[[#This Row],[Âge]]&gt;30,tblTEC_TDB_Data[[#This Row],[Âge]]&lt;=60),N696,0)</f>
        <v>0</v>
      </c>
      <c r="R696" s="108">
        <f ca="1">IF(AND(tblTEC_TDB_Data[[#This Row],[Âge]]&gt;60,tblTEC_TDB_Data[[#This Row],[Âge]]&lt;=90),N696,0)</f>
        <v>0</v>
      </c>
      <c r="S696" s="108">
        <f ca="1">IF(tblTEC_TDB_Data[[#This Row],[Âge]]&gt;90,N696,0)</f>
        <v>0</v>
      </c>
    </row>
    <row r="697" spans="1:19" x14ac:dyDescent="0.25">
      <c r="A697" s="104">
        <v>697</v>
      </c>
      <c r="B697" s="104" t="s">
        <v>5</v>
      </c>
      <c r="C697" s="1086">
        <v>45533</v>
      </c>
      <c r="D697" s="109" t="s">
        <v>19411</v>
      </c>
      <c r="E697" s="602">
        <v>0.4</v>
      </c>
      <c r="F697" s="102" t="s">
        <v>152</v>
      </c>
      <c r="G697" s="102" t="s">
        <v>9221</v>
      </c>
      <c r="H697" s="102" t="s">
        <v>9221</v>
      </c>
      <c r="I697" s="105">
        <f>IF(tblTEC_TDB_Data[[#This Row],[EstDetruite]],E697,0)</f>
        <v>0</v>
      </c>
      <c r="J697" s="106">
        <f>tblTEC_TDB_Data[[#This Row],[H_Saisies]]-tblTEC_TDB_Data[[#This Row],[H_Détruites]]</f>
        <v>0.4</v>
      </c>
      <c r="K697" s="106">
        <f>IF(tblTEC_TDB_Data[[#This Row],[EstFacturable]]="VRAI",(E697-I697),0)</f>
        <v>0.4</v>
      </c>
      <c r="L697" s="105">
        <f t="shared" si="48"/>
        <v>0</v>
      </c>
      <c r="M697" s="105">
        <f t="shared" si="49"/>
        <v>0</v>
      </c>
      <c r="N697" s="107">
        <f>MAX(tblTEC_TDB_Data[[#This Row],[H_Facturables]]-tblTEC_TDB_Data[[#This Row],[H_Facturées]],0)</f>
        <v>0.4</v>
      </c>
      <c r="O697" s="101">
        <f ca="1">ROUND(INT(NOW()-tblTEC_TDB_Data[[#This Row],[Date]]),0)</f>
        <v>7</v>
      </c>
      <c r="P697" s="108">
        <f ca="1">IF(tblTEC_TDB_Data[[#This Row],[Âge]]&lt;=30,N697,0)</f>
        <v>0.4</v>
      </c>
      <c r="Q697" s="108">
        <f ca="1">IF(AND(tblTEC_TDB_Data[[#This Row],[Âge]]&gt;30,tblTEC_TDB_Data[[#This Row],[Âge]]&lt;=60),N697,0)</f>
        <v>0</v>
      </c>
      <c r="R697" s="108">
        <f ca="1">IF(AND(tblTEC_TDB_Data[[#This Row],[Âge]]&gt;60,tblTEC_TDB_Data[[#This Row],[Âge]]&lt;=90),N697,0)</f>
        <v>0</v>
      </c>
      <c r="S697" s="108">
        <f ca="1">IF(tblTEC_TDB_Data[[#This Row],[Âge]]&gt;90,N697,0)</f>
        <v>0</v>
      </c>
    </row>
    <row r="698" spans="1:19" x14ac:dyDescent="0.25">
      <c r="A698" s="104">
        <v>698</v>
      </c>
      <c r="B698" s="104" t="s">
        <v>5</v>
      </c>
      <c r="C698" s="1086">
        <v>45533</v>
      </c>
      <c r="D698" s="109" t="s">
        <v>17677</v>
      </c>
      <c r="E698" s="602">
        <v>0.4</v>
      </c>
      <c r="F698" s="102" t="s">
        <v>152</v>
      </c>
      <c r="G698" s="102" t="s">
        <v>9221</v>
      </c>
      <c r="H698" s="102" t="s">
        <v>9221</v>
      </c>
      <c r="I698" s="105">
        <f>IF(tblTEC_TDB_Data[[#This Row],[EstDetruite]],E698,0)</f>
        <v>0</v>
      </c>
      <c r="J698" s="106">
        <f>tblTEC_TDB_Data[[#This Row],[H_Saisies]]-tblTEC_TDB_Data[[#This Row],[H_Détruites]]</f>
        <v>0.4</v>
      </c>
      <c r="K698" s="106">
        <f>IF(tblTEC_TDB_Data[[#This Row],[EstFacturable]]="VRAI",(E698-I698),0)</f>
        <v>0.4</v>
      </c>
      <c r="L698" s="105">
        <f t="shared" si="48"/>
        <v>0</v>
      </c>
      <c r="M698" s="105">
        <f t="shared" si="49"/>
        <v>0</v>
      </c>
      <c r="N698" s="107">
        <f>MAX(tblTEC_TDB_Data[[#This Row],[H_Facturables]]-tblTEC_TDB_Data[[#This Row],[H_Facturées]],0)</f>
        <v>0.4</v>
      </c>
      <c r="O698" s="101">
        <f ca="1">ROUND(INT(NOW()-tblTEC_TDB_Data[[#This Row],[Date]]),0)</f>
        <v>7</v>
      </c>
      <c r="P698" s="108">
        <f ca="1">IF(tblTEC_TDB_Data[[#This Row],[Âge]]&lt;=30,N698,0)</f>
        <v>0.4</v>
      </c>
      <c r="Q698" s="108">
        <f ca="1">IF(AND(tblTEC_TDB_Data[[#This Row],[Âge]]&gt;30,tblTEC_TDB_Data[[#This Row],[Âge]]&lt;=60),N698,0)</f>
        <v>0</v>
      </c>
      <c r="R698" s="108">
        <f ca="1">IF(AND(tblTEC_TDB_Data[[#This Row],[Âge]]&gt;60,tblTEC_TDB_Data[[#This Row],[Âge]]&lt;=90),N698,0)</f>
        <v>0</v>
      </c>
      <c r="S698" s="108">
        <f ca="1">IF(tblTEC_TDB_Data[[#This Row],[Âge]]&gt;90,N698,0)</f>
        <v>0</v>
      </c>
    </row>
    <row r="699" spans="1:19" x14ac:dyDescent="0.25">
      <c r="A699" s="104">
        <v>699</v>
      </c>
      <c r="B699" s="104" t="s">
        <v>133</v>
      </c>
      <c r="C699" s="1086">
        <v>45533</v>
      </c>
      <c r="D699" s="109" t="s">
        <v>19229</v>
      </c>
      <c r="E699" s="602">
        <v>0.4</v>
      </c>
      <c r="F699" s="102" t="s">
        <v>152</v>
      </c>
      <c r="G699" s="102" t="s">
        <v>9221</v>
      </c>
      <c r="H699" s="102" t="s">
        <v>9221</v>
      </c>
      <c r="I699" s="105">
        <f>IF(tblTEC_TDB_Data[[#This Row],[EstDetruite]],E699,0)</f>
        <v>0</v>
      </c>
      <c r="J699" s="106">
        <f>tblTEC_TDB_Data[[#This Row],[H_Saisies]]-tblTEC_TDB_Data[[#This Row],[H_Détruites]]</f>
        <v>0.4</v>
      </c>
      <c r="K699" s="106">
        <f>IF(tblTEC_TDB_Data[[#This Row],[EstFacturable]]="VRAI",(E699-I699),0)</f>
        <v>0.4</v>
      </c>
      <c r="L699" s="105">
        <f t="shared" si="48"/>
        <v>0</v>
      </c>
      <c r="M699" s="105">
        <f t="shared" si="49"/>
        <v>0</v>
      </c>
      <c r="N699" s="107">
        <f>MAX(tblTEC_TDB_Data[[#This Row],[H_Facturables]]-tblTEC_TDB_Data[[#This Row],[H_Facturées]],0)</f>
        <v>0.4</v>
      </c>
      <c r="O699" s="101">
        <f ca="1">ROUND(INT(NOW()-tblTEC_TDB_Data[[#This Row],[Date]]),0)</f>
        <v>7</v>
      </c>
      <c r="P699" s="108">
        <f ca="1">IF(tblTEC_TDB_Data[[#This Row],[Âge]]&lt;=30,N699,0)</f>
        <v>0.4</v>
      </c>
      <c r="Q699" s="108">
        <f ca="1">IF(AND(tblTEC_TDB_Data[[#This Row],[Âge]]&gt;30,tblTEC_TDB_Data[[#This Row],[Âge]]&lt;=60),N699,0)</f>
        <v>0</v>
      </c>
      <c r="R699" s="108">
        <f ca="1">IF(AND(tblTEC_TDB_Data[[#This Row],[Âge]]&gt;60,tblTEC_TDB_Data[[#This Row],[Âge]]&lt;=90),N699,0)</f>
        <v>0</v>
      </c>
      <c r="S699" s="108">
        <f ca="1">IF(tblTEC_TDB_Data[[#This Row],[Âge]]&gt;90,N699,0)</f>
        <v>0</v>
      </c>
    </row>
    <row r="700" spans="1:19" x14ac:dyDescent="0.25">
      <c r="A700" s="104">
        <v>700</v>
      </c>
      <c r="B700" s="104" t="s">
        <v>5</v>
      </c>
      <c r="C700" s="1086">
        <v>45533</v>
      </c>
      <c r="D700" s="109" t="s">
        <v>19813</v>
      </c>
      <c r="E700" s="602">
        <v>1.5</v>
      </c>
      <c r="F700" s="102" t="s">
        <v>152</v>
      </c>
      <c r="G700" s="102" t="s">
        <v>9221</v>
      </c>
      <c r="H700" s="102" t="s">
        <v>9221</v>
      </c>
      <c r="I700" s="105">
        <f>IF(tblTEC_TDB_Data[[#This Row],[EstDetruite]],E700,0)</f>
        <v>0</v>
      </c>
      <c r="J700" s="106">
        <f>tblTEC_TDB_Data[[#This Row],[H_Saisies]]-tblTEC_TDB_Data[[#This Row],[H_Détruites]]</f>
        <v>1.5</v>
      </c>
      <c r="K700" s="106">
        <f>IF(tblTEC_TDB_Data[[#This Row],[EstFacturable]]="VRAI",(E700-I700),0)</f>
        <v>1.5</v>
      </c>
      <c r="L700" s="105">
        <f t="shared" si="48"/>
        <v>0</v>
      </c>
      <c r="M700" s="105">
        <f t="shared" si="49"/>
        <v>0</v>
      </c>
      <c r="N700" s="107">
        <f>MAX(tblTEC_TDB_Data[[#This Row],[H_Facturables]]-tblTEC_TDB_Data[[#This Row],[H_Facturées]],0)</f>
        <v>1.5</v>
      </c>
      <c r="O700" s="101">
        <f ca="1">ROUND(INT(NOW()-tblTEC_TDB_Data[[#This Row],[Date]]),0)</f>
        <v>7</v>
      </c>
      <c r="P700" s="108">
        <f ca="1">IF(tblTEC_TDB_Data[[#This Row],[Âge]]&lt;=30,N700,0)</f>
        <v>1.5</v>
      </c>
      <c r="Q700" s="108">
        <f ca="1">IF(AND(tblTEC_TDB_Data[[#This Row],[Âge]]&gt;30,tblTEC_TDB_Data[[#This Row],[Âge]]&lt;=60),N700,0)</f>
        <v>0</v>
      </c>
      <c r="R700" s="108">
        <f ca="1">IF(AND(tblTEC_TDB_Data[[#This Row],[Âge]]&gt;60,tblTEC_TDB_Data[[#This Row],[Âge]]&lt;=90),N700,0)</f>
        <v>0</v>
      </c>
      <c r="S700" s="108">
        <f ca="1">IF(tblTEC_TDB_Data[[#This Row],[Âge]]&gt;90,N700,0)</f>
        <v>0</v>
      </c>
    </row>
    <row r="701" spans="1:19" x14ac:dyDescent="0.25">
      <c r="A701" s="104">
        <v>701</v>
      </c>
      <c r="B701" s="104" t="s">
        <v>5</v>
      </c>
      <c r="C701" s="1086">
        <v>45533</v>
      </c>
      <c r="D701" s="109" t="s">
        <v>13848</v>
      </c>
      <c r="E701" s="602">
        <v>0.4</v>
      </c>
      <c r="F701" s="102" t="s">
        <v>152</v>
      </c>
      <c r="G701" s="102" t="s">
        <v>9221</v>
      </c>
      <c r="H701" s="102" t="s">
        <v>9221</v>
      </c>
      <c r="I701" s="105">
        <f>IF(tblTEC_TDB_Data[[#This Row],[EstDetruite]],E701,0)</f>
        <v>0</v>
      </c>
      <c r="J701" s="106">
        <f>tblTEC_TDB_Data[[#This Row],[H_Saisies]]-tblTEC_TDB_Data[[#This Row],[H_Détruites]]</f>
        <v>0.4</v>
      </c>
      <c r="K701" s="106">
        <f>IF(tblTEC_TDB_Data[[#This Row],[EstFacturable]]="VRAI",(E701-I701),0)</f>
        <v>0.4</v>
      </c>
      <c r="L701" s="105">
        <f t="shared" si="48"/>
        <v>0</v>
      </c>
      <c r="M701" s="105">
        <f t="shared" si="49"/>
        <v>0</v>
      </c>
      <c r="N701" s="107">
        <f>MAX(tblTEC_TDB_Data[[#This Row],[H_Facturables]]-tblTEC_TDB_Data[[#This Row],[H_Facturées]],0)</f>
        <v>0.4</v>
      </c>
      <c r="O701" s="101">
        <f ca="1">ROUND(INT(NOW()-tblTEC_TDB_Data[[#This Row],[Date]]),0)</f>
        <v>7</v>
      </c>
      <c r="P701" s="108">
        <f ca="1">IF(tblTEC_TDB_Data[[#This Row],[Âge]]&lt;=30,N701,0)</f>
        <v>0.4</v>
      </c>
      <c r="Q701" s="108">
        <f ca="1">IF(AND(tblTEC_TDB_Data[[#This Row],[Âge]]&gt;30,tblTEC_TDB_Data[[#This Row],[Âge]]&lt;=60),N701,0)</f>
        <v>0</v>
      </c>
      <c r="R701" s="108">
        <f ca="1">IF(AND(tblTEC_TDB_Data[[#This Row],[Âge]]&gt;60,tblTEC_TDB_Data[[#This Row],[Âge]]&lt;=90),N701,0)</f>
        <v>0</v>
      </c>
      <c r="S701" s="108">
        <f ca="1">IF(tblTEC_TDB_Data[[#This Row],[Âge]]&gt;90,N701,0)</f>
        <v>0</v>
      </c>
    </row>
    <row r="702" spans="1:19" x14ac:dyDescent="0.25">
      <c r="A702" s="104">
        <v>702</v>
      </c>
      <c r="B702" s="104" t="s">
        <v>11640</v>
      </c>
      <c r="C702" s="1086">
        <v>45533</v>
      </c>
      <c r="D702" s="109" t="s">
        <v>11481</v>
      </c>
      <c r="E702" s="602">
        <v>0.5</v>
      </c>
      <c r="F702" s="102" t="s">
        <v>152</v>
      </c>
      <c r="G702" s="102" t="s">
        <v>9221</v>
      </c>
      <c r="H702" s="102" t="s">
        <v>9221</v>
      </c>
      <c r="I702" s="105">
        <f>IF(tblTEC_TDB_Data[[#This Row],[EstDetruite]],E702,0)</f>
        <v>0</v>
      </c>
      <c r="J702" s="106">
        <f>tblTEC_TDB_Data[[#This Row],[H_Saisies]]-tblTEC_TDB_Data[[#This Row],[H_Détruites]]</f>
        <v>0.5</v>
      </c>
      <c r="K702" s="106">
        <f>IF(tblTEC_TDB_Data[[#This Row],[EstFacturable]]="VRAI",(E702-I702),0)</f>
        <v>0.5</v>
      </c>
      <c r="L702" s="105">
        <f t="shared" si="48"/>
        <v>0</v>
      </c>
      <c r="M702" s="105">
        <f t="shared" si="49"/>
        <v>0</v>
      </c>
      <c r="N702" s="107">
        <f>MAX(tblTEC_TDB_Data[[#This Row],[H_Facturables]]-tblTEC_TDB_Data[[#This Row],[H_Facturées]],0)</f>
        <v>0.5</v>
      </c>
      <c r="O702" s="101">
        <f ca="1">ROUND(INT(NOW()-tblTEC_TDB_Data[[#This Row],[Date]]),0)</f>
        <v>7</v>
      </c>
      <c r="P702" s="108">
        <f ca="1">IF(tblTEC_TDB_Data[[#This Row],[Âge]]&lt;=30,N702,0)</f>
        <v>0.5</v>
      </c>
      <c r="Q702" s="108">
        <f ca="1">IF(AND(tblTEC_TDB_Data[[#This Row],[Âge]]&gt;30,tblTEC_TDB_Data[[#This Row],[Âge]]&lt;=60),N702,0)</f>
        <v>0</v>
      </c>
      <c r="R702" s="108">
        <f ca="1">IF(AND(tblTEC_TDB_Data[[#This Row],[Âge]]&gt;60,tblTEC_TDB_Data[[#This Row],[Âge]]&lt;=90),N702,0)</f>
        <v>0</v>
      </c>
      <c r="S702" s="108">
        <f ca="1">IF(tblTEC_TDB_Data[[#This Row],[Âge]]&gt;90,N702,0)</f>
        <v>0</v>
      </c>
    </row>
    <row r="703" spans="1:19" x14ac:dyDescent="0.25">
      <c r="A703" s="104">
        <v>703</v>
      </c>
      <c r="B703" s="104" t="s">
        <v>11640</v>
      </c>
      <c r="C703" s="1086">
        <v>45533</v>
      </c>
      <c r="D703" s="109" t="s">
        <v>19373</v>
      </c>
      <c r="E703" s="602">
        <v>2.75</v>
      </c>
      <c r="F703" s="102" t="s">
        <v>152</v>
      </c>
      <c r="G703" s="102" t="s">
        <v>9221</v>
      </c>
      <c r="H703" s="102" t="s">
        <v>9221</v>
      </c>
      <c r="I703" s="105">
        <f>IF(tblTEC_TDB_Data[[#This Row],[EstDetruite]],E703,0)</f>
        <v>0</v>
      </c>
      <c r="J703" s="106">
        <f>tblTEC_TDB_Data[[#This Row],[H_Saisies]]-tblTEC_TDB_Data[[#This Row],[H_Détruites]]</f>
        <v>2.75</v>
      </c>
      <c r="K703" s="106">
        <f>IF(tblTEC_TDB_Data[[#This Row],[EstFacturable]]="VRAI",(E703-I703),0)</f>
        <v>2.75</v>
      </c>
      <c r="L703" s="105">
        <f t="shared" si="48"/>
        <v>0</v>
      </c>
      <c r="M703" s="105">
        <f t="shared" si="49"/>
        <v>0</v>
      </c>
      <c r="N703" s="107">
        <f>MAX(tblTEC_TDB_Data[[#This Row],[H_Facturables]]-tblTEC_TDB_Data[[#This Row],[H_Facturées]],0)</f>
        <v>2.75</v>
      </c>
      <c r="O703" s="101">
        <f ca="1">ROUND(INT(NOW()-tblTEC_TDB_Data[[#This Row],[Date]]),0)</f>
        <v>7</v>
      </c>
      <c r="P703" s="108">
        <f ca="1">IF(tblTEC_TDB_Data[[#This Row],[Âge]]&lt;=30,N703,0)</f>
        <v>2.75</v>
      </c>
      <c r="Q703" s="108">
        <f ca="1">IF(AND(tblTEC_TDB_Data[[#This Row],[Âge]]&gt;30,tblTEC_TDB_Data[[#This Row],[Âge]]&lt;=60),N703,0)</f>
        <v>0</v>
      </c>
      <c r="R703" s="108">
        <f ca="1">IF(AND(tblTEC_TDB_Data[[#This Row],[Âge]]&gt;60,tblTEC_TDB_Data[[#This Row],[Âge]]&lt;=90),N703,0)</f>
        <v>0</v>
      </c>
      <c r="S703" s="108">
        <f ca="1">IF(tblTEC_TDB_Data[[#This Row],[Âge]]&gt;90,N703,0)</f>
        <v>0</v>
      </c>
    </row>
    <row r="704" spans="1:19" x14ac:dyDescent="0.25">
      <c r="A704" s="104">
        <v>704</v>
      </c>
      <c r="B704" s="104" t="s">
        <v>5</v>
      </c>
      <c r="C704" s="1086">
        <v>45533</v>
      </c>
      <c r="D704" s="109" t="s">
        <v>14124</v>
      </c>
      <c r="E704" s="602">
        <v>0.4</v>
      </c>
      <c r="F704" s="102" t="s">
        <v>152</v>
      </c>
      <c r="G704" s="102" t="s">
        <v>9221</v>
      </c>
      <c r="H704" s="102" t="s">
        <v>9221</v>
      </c>
      <c r="I704" s="105">
        <f>IF(tblTEC_TDB_Data[[#This Row],[EstDetruite]],E704,0)</f>
        <v>0</v>
      </c>
      <c r="J704" s="106">
        <f>tblTEC_TDB_Data[[#This Row],[H_Saisies]]-tblTEC_TDB_Data[[#This Row],[H_Détruites]]</f>
        <v>0.4</v>
      </c>
      <c r="K704" s="106">
        <f>IF(tblTEC_TDB_Data[[#This Row],[EstFacturable]]="VRAI",(E704-I704),0)</f>
        <v>0.4</v>
      </c>
      <c r="L704" s="105">
        <f>(E704-I704)-K704</f>
        <v>0</v>
      </c>
      <c r="M704" s="105">
        <f>IF(G704="VRAI",J704,0)</f>
        <v>0</v>
      </c>
      <c r="N704" s="107">
        <f>MAX(tblTEC_TDB_Data[[#This Row],[H_Facturables]]-tblTEC_TDB_Data[[#This Row],[H_Facturées]],0)</f>
        <v>0.4</v>
      </c>
      <c r="O704" s="101">
        <f ca="1">ROUND(INT(NOW()-tblTEC_TDB_Data[[#This Row],[Date]]),0)</f>
        <v>7</v>
      </c>
      <c r="P704" s="108">
        <f ca="1">IF(tblTEC_TDB_Data[[#This Row],[Âge]]&lt;=30,N704,0)</f>
        <v>0.4</v>
      </c>
      <c r="Q704" s="108">
        <f ca="1">IF(AND(tblTEC_TDB_Data[[#This Row],[Âge]]&gt;30,tblTEC_TDB_Data[[#This Row],[Âge]]&lt;=60),N704,0)</f>
        <v>0</v>
      </c>
      <c r="R704" s="108">
        <f ca="1">IF(AND(tblTEC_TDB_Data[[#This Row],[Âge]]&gt;60,tblTEC_TDB_Data[[#This Row],[Âge]]&lt;=90),N704,0)</f>
        <v>0</v>
      </c>
      <c r="S704" s="108">
        <f ca="1">IF(tblTEC_TDB_Data[[#This Row],[Âge]]&gt;90,N704,0)</f>
        <v>0</v>
      </c>
    </row>
    <row r="705" spans="1:19" x14ac:dyDescent="0.25">
      <c r="A705" s="104">
        <v>705</v>
      </c>
      <c r="B705" s="104" t="s">
        <v>5</v>
      </c>
      <c r="C705" s="1086">
        <v>45533</v>
      </c>
      <c r="D705" s="109" t="s">
        <v>19831</v>
      </c>
      <c r="E705" s="602">
        <v>0.4</v>
      </c>
      <c r="F705" s="102" t="s">
        <v>152</v>
      </c>
      <c r="G705" s="102" t="s">
        <v>9221</v>
      </c>
      <c r="H705" s="102" t="s">
        <v>9221</v>
      </c>
      <c r="I705" s="105">
        <f>IF(tblTEC_TDB_Data[[#This Row],[EstDetruite]],E705,0)</f>
        <v>0</v>
      </c>
      <c r="J705" s="106">
        <f>tblTEC_TDB_Data[[#This Row],[H_Saisies]]-tblTEC_TDB_Data[[#This Row],[H_Détruites]]</f>
        <v>0.4</v>
      </c>
      <c r="K705" s="106">
        <f>IF(tblTEC_TDB_Data[[#This Row],[EstFacturable]]="VRAI",(E705-I705),0)</f>
        <v>0.4</v>
      </c>
      <c r="L705" s="105">
        <f>(E705-I705)-K705</f>
        <v>0</v>
      </c>
      <c r="M705" s="105">
        <f>IF(G705="VRAI",J705,0)</f>
        <v>0</v>
      </c>
      <c r="N705" s="107">
        <f>MAX(tblTEC_TDB_Data[[#This Row],[H_Facturables]]-tblTEC_TDB_Data[[#This Row],[H_Facturées]],0)</f>
        <v>0.4</v>
      </c>
      <c r="O705" s="101">
        <f ca="1">ROUND(INT(NOW()-tblTEC_TDB_Data[[#This Row],[Date]]),0)</f>
        <v>7</v>
      </c>
      <c r="P705" s="108">
        <f ca="1">IF(tblTEC_TDB_Data[[#This Row],[Âge]]&lt;=30,N705,0)</f>
        <v>0.4</v>
      </c>
      <c r="Q705" s="108">
        <f ca="1">IF(AND(tblTEC_TDB_Data[[#This Row],[Âge]]&gt;30,tblTEC_TDB_Data[[#This Row],[Âge]]&lt;=60),N705,0)</f>
        <v>0</v>
      </c>
      <c r="R705" s="108">
        <f ca="1">IF(AND(tblTEC_TDB_Data[[#This Row],[Âge]]&gt;60,tblTEC_TDB_Data[[#This Row],[Âge]]&lt;=90),N705,0)</f>
        <v>0</v>
      </c>
      <c r="S705" s="108">
        <f ca="1">IF(tblTEC_TDB_Data[[#This Row],[Âge]]&gt;90,N705,0)</f>
        <v>0</v>
      </c>
    </row>
    <row r="706" spans="1:19" x14ac:dyDescent="0.25">
      <c r="A706" s="104">
        <v>706</v>
      </c>
      <c r="B706" s="104" t="s">
        <v>5</v>
      </c>
      <c r="C706" s="1086">
        <v>45533</v>
      </c>
      <c r="D706" s="109" t="s">
        <v>16114</v>
      </c>
      <c r="E706" s="602">
        <v>0.4</v>
      </c>
      <c r="F706" s="102" t="s">
        <v>152</v>
      </c>
      <c r="G706" s="102" t="s">
        <v>9221</v>
      </c>
      <c r="H706" s="102" t="s">
        <v>9221</v>
      </c>
      <c r="I706" s="105">
        <f>IF(tblTEC_TDB_Data[[#This Row],[EstDetruite]],E706,0)</f>
        <v>0</v>
      </c>
      <c r="J706" s="106">
        <f>tblTEC_TDB_Data[[#This Row],[H_Saisies]]-tblTEC_TDB_Data[[#This Row],[H_Détruites]]</f>
        <v>0.4</v>
      </c>
      <c r="K706" s="106">
        <f>IF(tblTEC_TDB_Data[[#This Row],[EstFacturable]]="VRAI",(E706-I706),0)</f>
        <v>0.4</v>
      </c>
      <c r="L706" s="105">
        <f>(E706-I706)-K706</f>
        <v>0</v>
      </c>
      <c r="M706" s="105">
        <f>IF(G706="VRAI",J706,0)</f>
        <v>0</v>
      </c>
      <c r="N706" s="107">
        <f>MAX(tblTEC_TDB_Data[[#This Row],[H_Facturables]]-tblTEC_TDB_Data[[#This Row],[H_Facturées]],0)</f>
        <v>0.4</v>
      </c>
      <c r="O706" s="101">
        <f ca="1">ROUND(INT(NOW()-tblTEC_TDB_Data[[#This Row],[Date]]),0)</f>
        <v>7</v>
      </c>
      <c r="P706" s="108">
        <f ca="1">IF(tblTEC_TDB_Data[[#This Row],[Âge]]&lt;=30,N706,0)</f>
        <v>0.4</v>
      </c>
      <c r="Q706" s="108">
        <f ca="1">IF(AND(tblTEC_TDB_Data[[#This Row],[Âge]]&gt;30,tblTEC_TDB_Data[[#This Row],[Âge]]&lt;=60),N706,0)</f>
        <v>0</v>
      </c>
      <c r="R706" s="108">
        <f ca="1">IF(AND(tblTEC_TDB_Data[[#This Row],[Âge]]&gt;60,tblTEC_TDB_Data[[#This Row],[Âge]]&lt;=90),N706,0)</f>
        <v>0</v>
      </c>
      <c r="S706" s="108">
        <f ca="1">IF(tblTEC_TDB_Data[[#This Row],[Âge]]&gt;90,N706,0)</f>
        <v>0</v>
      </c>
    </row>
    <row r="707" spans="1:19" x14ac:dyDescent="0.25">
      <c r="A707" s="104">
        <v>707</v>
      </c>
      <c r="B707" s="104" t="s">
        <v>5</v>
      </c>
      <c r="C707" s="1086">
        <v>45533</v>
      </c>
      <c r="D707" s="109" t="s">
        <v>11476</v>
      </c>
      <c r="E707" s="602">
        <v>0.25</v>
      </c>
      <c r="F707" s="102" t="s">
        <v>152</v>
      </c>
      <c r="G707" s="102" t="s">
        <v>9221</v>
      </c>
      <c r="H707" s="102" t="s">
        <v>9221</v>
      </c>
      <c r="I707" s="105">
        <f>IF(tblTEC_TDB_Data[[#This Row],[EstDetruite]],E707,0)</f>
        <v>0</v>
      </c>
      <c r="J707" s="106">
        <f>tblTEC_TDB_Data[[#This Row],[H_Saisies]]-tblTEC_TDB_Data[[#This Row],[H_Détruites]]</f>
        <v>0.25</v>
      </c>
      <c r="K707" s="106">
        <f>IF(tblTEC_TDB_Data[[#This Row],[EstFacturable]]="VRAI",(E707-I707),0)</f>
        <v>0.25</v>
      </c>
      <c r="L707" s="105">
        <f t="shared" ref="L707:L738" si="50">(E707-I707)-K707</f>
        <v>0</v>
      </c>
      <c r="M707" s="105">
        <f t="shared" ref="M707:M738" si="51">IF(G707="VRAI",J707,0)</f>
        <v>0</v>
      </c>
      <c r="N707" s="107">
        <f>MAX(tblTEC_TDB_Data[[#This Row],[H_Facturables]]-tblTEC_TDB_Data[[#This Row],[H_Facturées]],0)</f>
        <v>0.25</v>
      </c>
      <c r="O707" s="101">
        <f ca="1">ROUND(INT(NOW()-tblTEC_TDB_Data[[#This Row],[Date]]),0)</f>
        <v>7</v>
      </c>
      <c r="P707" s="108">
        <f ca="1">IF(tblTEC_TDB_Data[[#This Row],[Âge]]&lt;=30,N707,0)</f>
        <v>0.25</v>
      </c>
      <c r="Q707" s="108">
        <f ca="1">IF(AND(tblTEC_TDB_Data[[#This Row],[Âge]]&gt;30,tblTEC_TDB_Data[[#This Row],[Âge]]&lt;=60),N707,0)</f>
        <v>0</v>
      </c>
      <c r="R707" s="108">
        <f ca="1">IF(AND(tblTEC_TDB_Data[[#This Row],[Âge]]&gt;60,tblTEC_TDB_Data[[#This Row],[Âge]]&lt;=90),N707,0)</f>
        <v>0</v>
      </c>
      <c r="S707" s="108">
        <f ca="1">IF(tblTEC_TDB_Data[[#This Row],[Âge]]&gt;90,N707,0)</f>
        <v>0</v>
      </c>
    </row>
    <row r="708" spans="1:19" x14ac:dyDescent="0.25">
      <c r="A708" s="104">
        <v>708</v>
      </c>
      <c r="B708" s="104" t="s">
        <v>5</v>
      </c>
      <c r="C708" s="1086">
        <v>45533</v>
      </c>
      <c r="D708" s="109" t="s">
        <v>15072</v>
      </c>
      <c r="E708" s="602">
        <v>0.5</v>
      </c>
      <c r="F708" s="102" t="s">
        <v>152</v>
      </c>
      <c r="G708" s="102" t="s">
        <v>9221</v>
      </c>
      <c r="H708" s="102" t="s">
        <v>9221</v>
      </c>
      <c r="I708" s="105">
        <f>IF(tblTEC_TDB_Data[[#This Row],[EstDetruite]],E708,0)</f>
        <v>0</v>
      </c>
      <c r="J708" s="106">
        <f>tblTEC_TDB_Data[[#This Row],[H_Saisies]]-tblTEC_TDB_Data[[#This Row],[H_Détruites]]</f>
        <v>0.5</v>
      </c>
      <c r="K708" s="106">
        <f>IF(tblTEC_TDB_Data[[#This Row],[EstFacturable]]="VRAI",(E708-I708),0)</f>
        <v>0.5</v>
      </c>
      <c r="L708" s="105">
        <f t="shared" si="50"/>
        <v>0</v>
      </c>
      <c r="M708" s="105">
        <f t="shared" si="51"/>
        <v>0</v>
      </c>
      <c r="N708" s="107">
        <f>MAX(tblTEC_TDB_Data[[#This Row],[H_Facturables]]-tblTEC_TDB_Data[[#This Row],[H_Facturées]],0)</f>
        <v>0.5</v>
      </c>
      <c r="O708" s="101">
        <f ca="1">ROUND(INT(NOW()-tblTEC_TDB_Data[[#This Row],[Date]]),0)</f>
        <v>7</v>
      </c>
      <c r="P708" s="108">
        <f ca="1">IF(tblTEC_TDB_Data[[#This Row],[Âge]]&lt;=30,N708,0)</f>
        <v>0.5</v>
      </c>
      <c r="Q708" s="108">
        <f ca="1">IF(AND(tblTEC_TDB_Data[[#This Row],[Âge]]&gt;30,tblTEC_TDB_Data[[#This Row],[Âge]]&lt;=60),N708,0)</f>
        <v>0</v>
      </c>
      <c r="R708" s="108">
        <f ca="1">IF(AND(tblTEC_TDB_Data[[#This Row],[Âge]]&gt;60,tblTEC_TDB_Data[[#This Row],[Âge]]&lt;=90),N708,0)</f>
        <v>0</v>
      </c>
      <c r="S708" s="108">
        <f ca="1">IF(tblTEC_TDB_Data[[#This Row],[Âge]]&gt;90,N708,0)</f>
        <v>0</v>
      </c>
    </row>
    <row r="709" spans="1:19" x14ac:dyDescent="0.25">
      <c r="A709" s="104">
        <v>709</v>
      </c>
      <c r="B709" s="104" t="s">
        <v>5</v>
      </c>
      <c r="C709" s="1086">
        <v>45533</v>
      </c>
      <c r="D709" s="109" t="s">
        <v>13848</v>
      </c>
      <c r="E709" s="602">
        <v>0.4</v>
      </c>
      <c r="F709" s="102" t="s">
        <v>152</v>
      </c>
      <c r="G709" s="102" t="s">
        <v>9221</v>
      </c>
      <c r="H709" s="102" t="s">
        <v>9221</v>
      </c>
      <c r="I709" s="105">
        <f>IF(tblTEC_TDB_Data[[#This Row],[EstDetruite]],E709,0)</f>
        <v>0</v>
      </c>
      <c r="J709" s="106">
        <f>tblTEC_TDB_Data[[#This Row],[H_Saisies]]-tblTEC_TDB_Data[[#This Row],[H_Détruites]]</f>
        <v>0.4</v>
      </c>
      <c r="K709" s="106">
        <f>IF(tblTEC_TDB_Data[[#This Row],[EstFacturable]]="VRAI",(E709-I709),0)</f>
        <v>0.4</v>
      </c>
      <c r="L709" s="105">
        <f t="shared" si="50"/>
        <v>0</v>
      </c>
      <c r="M709" s="105">
        <f t="shared" si="51"/>
        <v>0</v>
      </c>
      <c r="N709" s="107">
        <f>MAX(tblTEC_TDB_Data[[#This Row],[H_Facturables]]-tblTEC_TDB_Data[[#This Row],[H_Facturées]],0)</f>
        <v>0.4</v>
      </c>
      <c r="O709" s="101">
        <f ca="1">ROUND(INT(NOW()-tblTEC_TDB_Data[[#This Row],[Date]]),0)</f>
        <v>7</v>
      </c>
      <c r="P709" s="108">
        <f ca="1">IF(tblTEC_TDB_Data[[#This Row],[Âge]]&lt;=30,N709,0)</f>
        <v>0.4</v>
      </c>
      <c r="Q709" s="108">
        <f ca="1">IF(AND(tblTEC_TDB_Data[[#This Row],[Âge]]&gt;30,tblTEC_TDB_Data[[#This Row],[Âge]]&lt;=60),N709,0)</f>
        <v>0</v>
      </c>
      <c r="R709" s="108">
        <f ca="1">IF(AND(tblTEC_TDB_Data[[#This Row],[Âge]]&gt;60,tblTEC_TDB_Data[[#This Row],[Âge]]&lt;=90),N709,0)</f>
        <v>0</v>
      </c>
      <c r="S709" s="108">
        <f ca="1">IF(tblTEC_TDB_Data[[#This Row],[Âge]]&gt;90,N709,0)</f>
        <v>0</v>
      </c>
    </row>
    <row r="710" spans="1:19" x14ac:dyDescent="0.25">
      <c r="A710" s="104">
        <v>710</v>
      </c>
      <c r="B710" s="104" t="s">
        <v>5</v>
      </c>
      <c r="C710" s="1086">
        <v>45534</v>
      </c>
      <c r="D710" s="109" t="s">
        <v>19408</v>
      </c>
      <c r="E710" s="602">
        <v>0.25</v>
      </c>
      <c r="F710" s="102" t="s">
        <v>152</v>
      </c>
      <c r="G710" s="102" t="s">
        <v>9221</v>
      </c>
      <c r="H710" s="102" t="s">
        <v>9221</v>
      </c>
      <c r="I710" s="105">
        <f>IF(tblTEC_TDB_Data[[#This Row],[EstDetruite]],E710,0)</f>
        <v>0</v>
      </c>
      <c r="J710" s="106">
        <f>tblTEC_TDB_Data[[#This Row],[H_Saisies]]-tblTEC_TDB_Data[[#This Row],[H_Détruites]]</f>
        <v>0.25</v>
      </c>
      <c r="K710" s="106">
        <f>IF(tblTEC_TDB_Data[[#This Row],[EstFacturable]]="VRAI",(E710-I710),0)</f>
        <v>0.25</v>
      </c>
      <c r="L710" s="105">
        <f t="shared" si="50"/>
        <v>0</v>
      </c>
      <c r="M710" s="105">
        <f t="shared" si="51"/>
        <v>0</v>
      </c>
      <c r="N710" s="107">
        <f>MAX(tblTEC_TDB_Data[[#This Row],[H_Facturables]]-tblTEC_TDB_Data[[#This Row],[H_Facturées]],0)</f>
        <v>0.25</v>
      </c>
      <c r="O710" s="101">
        <f ca="1">ROUND(INT(NOW()-tblTEC_TDB_Data[[#This Row],[Date]]),0)</f>
        <v>6</v>
      </c>
      <c r="P710" s="108">
        <f ca="1">IF(tblTEC_TDB_Data[[#This Row],[Âge]]&lt;=30,N710,0)</f>
        <v>0.25</v>
      </c>
      <c r="Q710" s="108">
        <f ca="1">IF(AND(tblTEC_TDB_Data[[#This Row],[Âge]]&gt;30,tblTEC_TDB_Data[[#This Row],[Âge]]&lt;=60),N710,0)</f>
        <v>0</v>
      </c>
      <c r="R710" s="108">
        <f ca="1">IF(AND(tblTEC_TDB_Data[[#This Row],[Âge]]&gt;60,tblTEC_TDB_Data[[#This Row],[Âge]]&lt;=90),N710,0)</f>
        <v>0</v>
      </c>
      <c r="S710" s="108">
        <f ca="1">IF(tblTEC_TDB_Data[[#This Row],[Âge]]&gt;90,N710,0)</f>
        <v>0</v>
      </c>
    </row>
    <row r="711" spans="1:19" x14ac:dyDescent="0.25">
      <c r="A711" s="104">
        <v>711</v>
      </c>
      <c r="B711" s="104" t="s">
        <v>5</v>
      </c>
      <c r="C711" s="1086">
        <v>45534</v>
      </c>
      <c r="D711" s="109" t="s">
        <v>18613</v>
      </c>
      <c r="E711" s="602">
        <v>0.25</v>
      </c>
      <c r="F711" s="102" t="s">
        <v>152</v>
      </c>
      <c r="G711" s="102" t="s">
        <v>9221</v>
      </c>
      <c r="H711" s="102" t="s">
        <v>9221</v>
      </c>
      <c r="I711" s="105">
        <f>IF(tblTEC_TDB_Data[[#This Row],[EstDetruite]],E711,0)</f>
        <v>0</v>
      </c>
      <c r="J711" s="106">
        <f>tblTEC_TDB_Data[[#This Row],[H_Saisies]]-tblTEC_TDB_Data[[#This Row],[H_Détruites]]</f>
        <v>0.25</v>
      </c>
      <c r="K711" s="106">
        <f>IF(tblTEC_TDB_Data[[#This Row],[EstFacturable]]="VRAI",(E711-I711),0)</f>
        <v>0.25</v>
      </c>
      <c r="L711" s="105">
        <f t="shared" si="50"/>
        <v>0</v>
      </c>
      <c r="M711" s="105">
        <f t="shared" si="51"/>
        <v>0</v>
      </c>
      <c r="N711" s="107">
        <f>MAX(tblTEC_TDB_Data[[#This Row],[H_Facturables]]-tblTEC_TDB_Data[[#This Row],[H_Facturées]],0)</f>
        <v>0.25</v>
      </c>
      <c r="O711" s="101">
        <f ca="1">ROUND(INT(NOW()-tblTEC_TDB_Data[[#This Row],[Date]]),0)</f>
        <v>6</v>
      </c>
      <c r="P711" s="108">
        <f ca="1">IF(tblTEC_TDB_Data[[#This Row],[Âge]]&lt;=30,N711,0)</f>
        <v>0.25</v>
      </c>
      <c r="Q711" s="108">
        <f ca="1">IF(AND(tblTEC_TDB_Data[[#This Row],[Âge]]&gt;30,tblTEC_TDB_Data[[#This Row],[Âge]]&lt;=60),N711,0)</f>
        <v>0</v>
      </c>
      <c r="R711" s="108">
        <f ca="1">IF(AND(tblTEC_TDB_Data[[#This Row],[Âge]]&gt;60,tblTEC_TDB_Data[[#This Row],[Âge]]&lt;=90),N711,0)</f>
        <v>0</v>
      </c>
      <c r="S711" s="108">
        <f ca="1">IF(tblTEC_TDB_Data[[#This Row],[Âge]]&gt;90,N711,0)</f>
        <v>0</v>
      </c>
    </row>
    <row r="712" spans="1:19" x14ac:dyDescent="0.25">
      <c r="A712" s="104">
        <v>712</v>
      </c>
      <c r="B712" s="104" t="s">
        <v>5</v>
      </c>
      <c r="C712" s="1086">
        <v>45534</v>
      </c>
      <c r="D712" s="109" t="s">
        <v>14147</v>
      </c>
      <c r="E712" s="602">
        <v>0.5</v>
      </c>
      <c r="F712" s="102" t="s">
        <v>152</v>
      </c>
      <c r="G712" s="102" t="s">
        <v>9221</v>
      </c>
      <c r="H712" s="102" t="s">
        <v>9221</v>
      </c>
      <c r="I712" s="105">
        <f>IF(tblTEC_TDB_Data[[#This Row],[EstDetruite]],E712,0)</f>
        <v>0</v>
      </c>
      <c r="J712" s="106">
        <f>tblTEC_TDB_Data[[#This Row],[H_Saisies]]-tblTEC_TDB_Data[[#This Row],[H_Détruites]]</f>
        <v>0.5</v>
      </c>
      <c r="K712" s="106">
        <f>IF(tblTEC_TDB_Data[[#This Row],[EstFacturable]]="VRAI",(E712-I712),0)</f>
        <v>0.5</v>
      </c>
      <c r="L712" s="105">
        <f t="shared" si="50"/>
        <v>0</v>
      </c>
      <c r="M712" s="105">
        <f t="shared" si="51"/>
        <v>0</v>
      </c>
      <c r="N712" s="107">
        <f>MAX(tblTEC_TDB_Data[[#This Row],[H_Facturables]]-tblTEC_TDB_Data[[#This Row],[H_Facturées]],0)</f>
        <v>0.5</v>
      </c>
      <c r="O712" s="101">
        <f ca="1">ROUND(INT(NOW()-tblTEC_TDB_Data[[#This Row],[Date]]),0)</f>
        <v>6</v>
      </c>
      <c r="P712" s="108">
        <f ca="1">IF(tblTEC_TDB_Data[[#This Row],[Âge]]&lt;=30,N712,0)</f>
        <v>0.5</v>
      </c>
      <c r="Q712" s="108">
        <f ca="1">IF(AND(tblTEC_TDB_Data[[#This Row],[Âge]]&gt;30,tblTEC_TDB_Data[[#This Row],[Âge]]&lt;=60),N712,0)</f>
        <v>0</v>
      </c>
      <c r="R712" s="108">
        <f ca="1">IF(AND(tblTEC_TDB_Data[[#This Row],[Âge]]&gt;60,tblTEC_TDB_Data[[#This Row],[Âge]]&lt;=90),N712,0)</f>
        <v>0</v>
      </c>
      <c r="S712" s="108">
        <f ca="1">IF(tblTEC_TDB_Data[[#This Row],[Âge]]&gt;90,N712,0)</f>
        <v>0</v>
      </c>
    </row>
    <row r="713" spans="1:19" x14ac:dyDescent="0.25">
      <c r="A713" s="104">
        <v>713</v>
      </c>
      <c r="B713" s="104" t="s">
        <v>5</v>
      </c>
      <c r="C713" s="1086">
        <v>45534</v>
      </c>
      <c r="D713" s="109" t="s">
        <v>16246</v>
      </c>
      <c r="E713" s="602">
        <v>0.75</v>
      </c>
      <c r="F713" s="102" t="s">
        <v>152</v>
      </c>
      <c r="G713" s="102" t="s">
        <v>9221</v>
      </c>
      <c r="H713" s="102" t="s">
        <v>9221</v>
      </c>
      <c r="I713" s="105">
        <f>IF(tblTEC_TDB_Data[[#This Row],[EstDetruite]],E713,0)</f>
        <v>0</v>
      </c>
      <c r="J713" s="106">
        <f>tblTEC_TDB_Data[[#This Row],[H_Saisies]]-tblTEC_TDB_Data[[#This Row],[H_Détruites]]</f>
        <v>0.75</v>
      </c>
      <c r="K713" s="106">
        <f>IF(tblTEC_TDB_Data[[#This Row],[EstFacturable]]="VRAI",(E713-I713),0)</f>
        <v>0.75</v>
      </c>
      <c r="L713" s="105">
        <f t="shared" si="50"/>
        <v>0</v>
      </c>
      <c r="M713" s="105">
        <f t="shared" si="51"/>
        <v>0</v>
      </c>
      <c r="N713" s="107">
        <f>MAX(tblTEC_TDB_Data[[#This Row],[H_Facturables]]-tblTEC_TDB_Data[[#This Row],[H_Facturées]],0)</f>
        <v>0.75</v>
      </c>
      <c r="O713" s="101">
        <f ca="1">ROUND(INT(NOW()-tblTEC_TDB_Data[[#This Row],[Date]]),0)</f>
        <v>6</v>
      </c>
      <c r="P713" s="108">
        <f ca="1">IF(tblTEC_TDB_Data[[#This Row],[Âge]]&lt;=30,N713,0)</f>
        <v>0.75</v>
      </c>
      <c r="Q713" s="108">
        <f ca="1">IF(AND(tblTEC_TDB_Data[[#This Row],[Âge]]&gt;30,tblTEC_TDB_Data[[#This Row],[Âge]]&lt;=60),N713,0)</f>
        <v>0</v>
      </c>
      <c r="R713" s="108">
        <f ca="1">IF(AND(tblTEC_TDB_Data[[#This Row],[Âge]]&gt;60,tblTEC_TDB_Data[[#This Row],[Âge]]&lt;=90),N713,0)</f>
        <v>0</v>
      </c>
      <c r="S713" s="108">
        <f ca="1">IF(tblTEC_TDB_Data[[#This Row],[Âge]]&gt;90,N713,0)</f>
        <v>0</v>
      </c>
    </row>
    <row r="714" spans="1:19" x14ac:dyDescent="0.25">
      <c r="A714" s="104">
        <v>714</v>
      </c>
      <c r="B714" s="104" t="s">
        <v>11641</v>
      </c>
      <c r="C714" s="1086">
        <v>45510</v>
      </c>
      <c r="D714" s="109" t="s">
        <v>19373</v>
      </c>
      <c r="E714" s="602">
        <v>4.5</v>
      </c>
      <c r="F714" s="102" t="s">
        <v>152</v>
      </c>
      <c r="G714" s="102" t="s">
        <v>9221</v>
      </c>
      <c r="H714" s="102" t="s">
        <v>9221</v>
      </c>
      <c r="I714" s="105">
        <f>IF(tblTEC_TDB_Data[[#This Row],[EstDetruite]],E714,0)</f>
        <v>0</v>
      </c>
      <c r="J714" s="106">
        <f>tblTEC_TDB_Data[[#This Row],[H_Saisies]]-tblTEC_TDB_Data[[#This Row],[H_Détruites]]</f>
        <v>4.5</v>
      </c>
      <c r="K714" s="106">
        <f>IF(tblTEC_TDB_Data[[#This Row],[EstFacturable]]="VRAI",(E714-I714),0)</f>
        <v>4.5</v>
      </c>
      <c r="L714" s="105">
        <f t="shared" si="50"/>
        <v>0</v>
      </c>
      <c r="M714" s="105">
        <f t="shared" si="51"/>
        <v>0</v>
      </c>
      <c r="N714" s="107">
        <f>MAX(tblTEC_TDB_Data[[#This Row],[H_Facturables]]-tblTEC_TDB_Data[[#This Row],[H_Facturées]],0)</f>
        <v>4.5</v>
      </c>
      <c r="O714" s="101">
        <f ca="1">ROUND(INT(NOW()-tblTEC_TDB_Data[[#This Row],[Date]]),0)</f>
        <v>30</v>
      </c>
      <c r="P714" s="108">
        <f ca="1">IF(tblTEC_TDB_Data[[#This Row],[Âge]]&lt;=30,N714,0)</f>
        <v>4.5</v>
      </c>
      <c r="Q714" s="108">
        <f ca="1">IF(AND(tblTEC_TDB_Data[[#This Row],[Âge]]&gt;30,tblTEC_TDB_Data[[#This Row],[Âge]]&lt;=60),N714,0)</f>
        <v>0</v>
      </c>
      <c r="R714" s="108">
        <f ca="1">IF(AND(tblTEC_TDB_Data[[#This Row],[Âge]]&gt;60,tblTEC_TDB_Data[[#This Row],[Âge]]&lt;=90),N714,0)</f>
        <v>0</v>
      </c>
      <c r="S714" s="108">
        <f ca="1">IF(tblTEC_TDB_Data[[#This Row],[Âge]]&gt;90,N714,0)</f>
        <v>0</v>
      </c>
    </row>
    <row r="715" spans="1:19" x14ac:dyDescent="0.25">
      <c r="A715" s="104">
        <v>715</v>
      </c>
      <c r="B715" s="104" t="s">
        <v>11641</v>
      </c>
      <c r="C715" s="1086">
        <v>45510</v>
      </c>
      <c r="D715" s="109" t="s">
        <v>19373</v>
      </c>
      <c r="E715" s="602">
        <v>1.5</v>
      </c>
      <c r="F715" s="102" t="s">
        <v>152</v>
      </c>
      <c r="G715" s="102" t="s">
        <v>9221</v>
      </c>
      <c r="H715" s="102" t="s">
        <v>9221</v>
      </c>
      <c r="I715" s="105">
        <f>IF(tblTEC_TDB_Data[[#This Row],[EstDetruite]],E715,0)</f>
        <v>0</v>
      </c>
      <c r="J715" s="106">
        <f>tblTEC_TDB_Data[[#This Row],[H_Saisies]]-tblTEC_TDB_Data[[#This Row],[H_Détruites]]</f>
        <v>1.5</v>
      </c>
      <c r="K715" s="106">
        <f>IF(tblTEC_TDB_Data[[#This Row],[EstFacturable]]="VRAI",(E715-I715),0)</f>
        <v>1.5</v>
      </c>
      <c r="L715" s="105">
        <f t="shared" si="50"/>
        <v>0</v>
      </c>
      <c r="M715" s="105">
        <f t="shared" si="51"/>
        <v>0</v>
      </c>
      <c r="N715" s="107">
        <f>MAX(tblTEC_TDB_Data[[#This Row],[H_Facturables]]-tblTEC_TDB_Data[[#This Row],[H_Facturées]],0)</f>
        <v>1.5</v>
      </c>
      <c r="O715" s="101">
        <f ca="1">ROUND(INT(NOW()-tblTEC_TDB_Data[[#This Row],[Date]]),0)</f>
        <v>30</v>
      </c>
      <c r="P715" s="108">
        <f ca="1">IF(tblTEC_TDB_Data[[#This Row],[Âge]]&lt;=30,N715,0)</f>
        <v>1.5</v>
      </c>
      <c r="Q715" s="108">
        <f ca="1">IF(AND(tblTEC_TDB_Data[[#This Row],[Âge]]&gt;30,tblTEC_TDB_Data[[#This Row],[Âge]]&lt;=60),N715,0)</f>
        <v>0</v>
      </c>
      <c r="R715" s="108">
        <f ca="1">IF(AND(tblTEC_TDB_Data[[#This Row],[Âge]]&gt;60,tblTEC_TDB_Data[[#This Row],[Âge]]&lt;=90),N715,0)</f>
        <v>0</v>
      </c>
      <c r="S715" s="108">
        <f ca="1">IF(tblTEC_TDB_Data[[#This Row],[Âge]]&gt;90,N715,0)</f>
        <v>0</v>
      </c>
    </row>
    <row r="716" spans="1:19" x14ac:dyDescent="0.25">
      <c r="A716" s="104">
        <v>716</v>
      </c>
      <c r="B716" s="104" t="s">
        <v>11641</v>
      </c>
      <c r="C716" s="1086">
        <v>45510</v>
      </c>
      <c r="D716" s="109" t="s">
        <v>19374</v>
      </c>
      <c r="E716" s="602">
        <v>3.5</v>
      </c>
      <c r="F716" s="102" t="s">
        <v>152</v>
      </c>
      <c r="G716" s="102" t="s">
        <v>9221</v>
      </c>
      <c r="H716" s="102" t="s">
        <v>9221</v>
      </c>
      <c r="I716" s="105">
        <f>IF(tblTEC_TDB_Data[[#This Row],[EstDetruite]],E716,0)</f>
        <v>0</v>
      </c>
      <c r="J716" s="106">
        <f>tblTEC_TDB_Data[[#This Row],[H_Saisies]]-tblTEC_TDB_Data[[#This Row],[H_Détruites]]</f>
        <v>3.5</v>
      </c>
      <c r="K716" s="106">
        <f>IF(tblTEC_TDB_Data[[#This Row],[EstFacturable]]="VRAI",(E716-I716),0)</f>
        <v>3.5</v>
      </c>
      <c r="L716" s="105">
        <f t="shared" si="50"/>
        <v>0</v>
      </c>
      <c r="M716" s="105">
        <f t="shared" si="51"/>
        <v>0</v>
      </c>
      <c r="N716" s="107">
        <f>MAX(tblTEC_TDB_Data[[#This Row],[H_Facturables]]-tblTEC_TDB_Data[[#This Row],[H_Facturées]],0)</f>
        <v>3.5</v>
      </c>
      <c r="O716" s="101">
        <f ca="1">ROUND(INT(NOW()-tblTEC_TDB_Data[[#This Row],[Date]]),0)</f>
        <v>30</v>
      </c>
      <c r="P716" s="108">
        <f ca="1">IF(tblTEC_TDB_Data[[#This Row],[Âge]]&lt;=30,N716,0)</f>
        <v>3.5</v>
      </c>
      <c r="Q716" s="108">
        <f ca="1">IF(AND(tblTEC_TDB_Data[[#This Row],[Âge]]&gt;30,tblTEC_TDB_Data[[#This Row],[Âge]]&lt;=60),N716,0)</f>
        <v>0</v>
      </c>
      <c r="R716" s="108">
        <f ca="1">IF(AND(tblTEC_TDB_Data[[#This Row],[Âge]]&gt;60,tblTEC_TDB_Data[[#This Row],[Âge]]&lt;=90),N716,0)</f>
        <v>0</v>
      </c>
      <c r="S716" s="108">
        <f ca="1">IF(tblTEC_TDB_Data[[#This Row],[Âge]]&gt;90,N716,0)</f>
        <v>0</v>
      </c>
    </row>
    <row r="717" spans="1:19" x14ac:dyDescent="0.25">
      <c r="A717" s="104">
        <v>717</v>
      </c>
      <c r="B717" s="104" t="s">
        <v>11641</v>
      </c>
      <c r="C717" s="1086">
        <v>45513</v>
      </c>
      <c r="D717" s="109" t="s">
        <v>19375</v>
      </c>
      <c r="E717" s="602">
        <v>1</v>
      </c>
      <c r="F717" s="102" t="s">
        <v>152</v>
      </c>
      <c r="G717" s="102" t="s">
        <v>9221</v>
      </c>
      <c r="H717" s="102" t="s">
        <v>9221</v>
      </c>
      <c r="I717" s="105">
        <f>IF(tblTEC_TDB_Data[[#This Row],[EstDetruite]],E717,0)</f>
        <v>0</v>
      </c>
      <c r="J717" s="106">
        <f>tblTEC_TDB_Data[[#This Row],[H_Saisies]]-tblTEC_TDB_Data[[#This Row],[H_Détruites]]</f>
        <v>1</v>
      </c>
      <c r="K717" s="106">
        <f>IF(tblTEC_TDB_Data[[#This Row],[EstFacturable]]="VRAI",(E717-I717),0)</f>
        <v>1</v>
      </c>
      <c r="L717" s="105">
        <f t="shared" si="50"/>
        <v>0</v>
      </c>
      <c r="M717" s="105">
        <f t="shared" si="51"/>
        <v>0</v>
      </c>
      <c r="N717" s="107">
        <f>MAX(tblTEC_TDB_Data[[#This Row],[H_Facturables]]-tblTEC_TDB_Data[[#This Row],[H_Facturées]],0)</f>
        <v>1</v>
      </c>
      <c r="O717" s="101">
        <f ca="1">ROUND(INT(NOW()-tblTEC_TDB_Data[[#This Row],[Date]]),0)</f>
        <v>27</v>
      </c>
      <c r="P717" s="108">
        <f ca="1">IF(tblTEC_TDB_Data[[#This Row],[Âge]]&lt;=30,N717,0)</f>
        <v>1</v>
      </c>
      <c r="Q717" s="108">
        <f ca="1">IF(AND(tblTEC_TDB_Data[[#This Row],[Âge]]&gt;30,tblTEC_TDB_Data[[#This Row],[Âge]]&lt;=60),N717,0)</f>
        <v>0</v>
      </c>
      <c r="R717" s="108">
        <f ca="1">IF(AND(tblTEC_TDB_Data[[#This Row],[Âge]]&gt;60,tblTEC_TDB_Data[[#This Row],[Âge]]&lt;=90),N717,0)</f>
        <v>0</v>
      </c>
      <c r="S717" s="108">
        <f ca="1">IF(tblTEC_TDB_Data[[#This Row],[Âge]]&gt;90,N717,0)</f>
        <v>0</v>
      </c>
    </row>
    <row r="718" spans="1:19" x14ac:dyDescent="0.25">
      <c r="A718" s="104">
        <v>718</v>
      </c>
      <c r="B718" s="104" t="s">
        <v>11641</v>
      </c>
      <c r="C718" s="1086">
        <v>45513</v>
      </c>
      <c r="D718" s="109" t="s">
        <v>13898</v>
      </c>
      <c r="E718" s="602">
        <v>0.5</v>
      </c>
      <c r="F718" s="102" t="s">
        <v>152</v>
      </c>
      <c r="G718" s="102" t="s">
        <v>9221</v>
      </c>
      <c r="H718" s="102" t="s">
        <v>9221</v>
      </c>
      <c r="I718" s="105">
        <f>IF(tblTEC_TDB_Data[[#This Row],[EstDetruite]],E718,0)</f>
        <v>0</v>
      </c>
      <c r="J718" s="106">
        <f>tblTEC_TDB_Data[[#This Row],[H_Saisies]]-tblTEC_TDB_Data[[#This Row],[H_Détruites]]</f>
        <v>0.5</v>
      </c>
      <c r="K718" s="106">
        <f>IF(tblTEC_TDB_Data[[#This Row],[EstFacturable]]="VRAI",(E718-I718),0)</f>
        <v>0.5</v>
      </c>
      <c r="L718" s="105">
        <f t="shared" si="50"/>
        <v>0</v>
      </c>
      <c r="M718" s="105">
        <f t="shared" si="51"/>
        <v>0</v>
      </c>
      <c r="N718" s="107">
        <f>MAX(tblTEC_TDB_Data[[#This Row],[H_Facturables]]-tblTEC_TDB_Data[[#This Row],[H_Facturées]],0)</f>
        <v>0.5</v>
      </c>
      <c r="O718" s="101">
        <f ca="1">ROUND(INT(NOW()-tblTEC_TDB_Data[[#This Row],[Date]]),0)</f>
        <v>27</v>
      </c>
      <c r="P718" s="108">
        <f ca="1">IF(tblTEC_TDB_Data[[#This Row],[Âge]]&lt;=30,N718,0)</f>
        <v>0.5</v>
      </c>
      <c r="Q718" s="108">
        <f ca="1">IF(AND(tblTEC_TDB_Data[[#This Row],[Âge]]&gt;30,tblTEC_TDB_Data[[#This Row],[Âge]]&lt;=60),N718,0)</f>
        <v>0</v>
      </c>
      <c r="R718" s="108">
        <f ca="1">IF(AND(tblTEC_TDB_Data[[#This Row],[Âge]]&gt;60,tblTEC_TDB_Data[[#This Row],[Âge]]&lt;=90),N718,0)</f>
        <v>0</v>
      </c>
      <c r="S718" s="108">
        <f ca="1">IF(tblTEC_TDB_Data[[#This Row],[Âge]]&gt;90,N718,0)</f>
        <v>0</v>
      </c>
    </row>
    <row r="719" spans="1:19" x14ac:dyDescent="0.25">
      <c r="A719" s="104">
        <v>719</v>
      </c>
      <c r="B719" s="104" t="s">
        <v>11641</v>
      </c>
      <c r="C719" s="1086">
        <v>45513</v>
      </c>
      <c r="D719" s="109" t="s">
        <v>12847</v>
      </c>
      <c r="E719" s="602">
        <v>0.4</v>
      </c>
      <c r="F719" s="102" t="s">
        <v>152</v>
      </c>
      <c r="G719" s="102" t="s">
        <v>9221</v>
      </c>
      <c r="H719" s="102" t="s">
        <v>9221</v>
      </c>
      <c r="I719" s="105">
        <f>IF(tblTEC_TDB_Data[[#This Row],[EstDetruite]],E719,0)</f>
        <v>0</v>
      </c>
      <c r="J719" s="106">
        <f>tblTEC_TDB_Data[[#This Row],[H_Saisies]]-tblTEC_TDB_Data[[#This Row],[H_Détruites]]</f>
        <v>0.4</v>
      </c>
      <c r="K719" s="106">
        <f>IF(tblTEC_TDB_Data[[#This Row],[EstFacturable]]="VRAI",(E719-I719),0)</f>
        <v>0.4</v>
      </c>
      <c r="L719" s="105">
        <f t="shared" si="50"/>
        <v>0</v>
      </c>
      <c r="M719" s="105">
        <f t="shared" si="51"/>
        <v>0</v>
      </c>
      <c r="N719" s="107">
        <f>MAX(tblTEC_TDB_Data[[#This Row],[H_Facturables]]-tblTEC_TDB_Data[[#This Row],[H_Facturées]],0)</f>
        <v>0.4</v>
      </c>
      <c r="O719" s="101">
        <f ca="1">ROUND(INT(NOW()-tblTEC_TDB_Data[[#This Row],[Date]]),0)</f>
        <v>27</v>
      </c>
      <c r="P719" s="108">
        <f ca="1">IF(tblTEC_TDB_Data[[#This Row],[Âge]]&lt;=30,N719,0)</f>
        <v>0.4</v>
      </c>
      <c r="Q719" s="108">
        <f ca="1">IF(AND(tblTEC_TDB_Data[[#This Row],[Âge]]&gt;30,tblTEC_TDB_Data[[#This Row],[Âge]]&lt;=60),N719,0)</f>
        <v>0</v>
      </c>
      <c r="R719" s="108">
        <f ca="1">IF(AND(tblTEC_TDB_Data[[#This Row],[Âge]]&gt;60,tblTEC_TDB_Data[[#This Row],[Âge]]&lt;=90),N719,0)</f>
        <v>0</v>
      </c>
      <c r="S719" s="108">
        <f ca="1">IF(tblTEC_TDB_Data[[#This Row],[Âge]]&gt;90,N719,0)</f>
        <v>0</v>
      </c>
    </row>
    <row r="720" spans="1:19" x14ac:dyDescent="0.25">
      <c r="A720" s="104">
        <v>720</v>
      </c>
      <c r="B720" s="104" t="s">
        <v>11641</v>
      </c>
      <c r="C720" s="1086">
        <v>45513</v>
      </c>
      <c r="D720" s="109" t="s">
        <v>16114</v>
      </c>
      <c r="E720" s="602">
        <v>0.4</v>
      </c>
      <c r="F720" s="102" t="s">
        <v>152</v>
      </c>
      <c r="G720" s="102" t="s">
        <v>9221</v>
      </c>
      <c r="H720" s="102" t="s">
        <v>9221</v>
      </c>
      <c r="I720" s="105">
        <f>IF(tblTEC_TDB_Data[[#This Row],[EstDetruite]],E720,0)</f>
        <v>0</v>
      </c>
      <c r="J720" s="106">
        <f>tblTEC_TDB_Data[[#This Row],[H_Saisies]]-tblTEC_TDB_Data[[#This Row],[H_Détruites]]</f>
        <v>0.4</v>
      </c>
      <c r="K720" s="106">
        <f>IF(tblTEC_TDB_Data[[#This Row],[EstFacturable]]="VRAI",(E720-I720),0)</f>
        <v>0.4</v>
      </c>
      <c r="L720" s="105">
        <f t="shared" si="50"/>
        <v>0</v>
      </c>
      <c r="M720" s="105">
        <f t="shared" si="51"/>
        <v>0</v>
      </c>
      <c r="N720" s="107">
        <f>MAX(tblTEC_TDB_Data[[#This Row],[H_Facturables]]-tblTEC_TDB_Data[[#This Row],[H_Facturées]],0)</f>
        <v>0.4</v>
      </c>
      <c r="O720" s="101">
        <f ca="1">ROUND(INT(NOW()-tblTEC_TDB_Data[[#This Row],[Date]]),0)</f>
        <v>27</v>
      </c>
      <c r="P720" s="108">
        <f ca="1">IF(tblTEC_TDB_Data[[#This Row],[Âge]]&lt;=30,N720,0)</f>
        <v>0.4</v>
      </c>
      <c r="Q720" s="108">
        <f ca="1">IF(AND(tblTEC_TDB_Data[[#This Row],[Âge]]&gt;30,tblTEC_TDB_Data[[#This Row],[Âge]]&lt;=60),N720,0)</f>
        <v>0</v>
      </c>
      <c r="R720" s="108">
        <f ca="1">IF(AND(tblTEC_TDB_Data[[#This Row],[Âge]]&gt;60,tblTEC_TDB_Data[[#This Row],[Âge]]&lt;=90),N720,0)</f>
        <v>0</v>
      </c>
      <c r="S720" s="108">
        <f ca="1">IF(tblTEC_TDB_Data[[#This Row],[Âge]]&gt;90,N720,0)</f>
        <v>0</v>
      </c>
    </row>
    <row r="721" spans="1:19" x14ac:dyDescent="0.25">
      <c r="A721" s="104">
        <v>721</v>
      </c>
      <c r="B721" s="104" t="s">
        <v>5</v>
      </c>
      <c r="C721" s="1086">
        <v>45523</v>
      </c>
      <c r="D721" s="109" t="s">
        <v>18606</v>
      </c>
      <c r="E721" s="602">
        <v>1</v>
      </c>
      <c r="F721" s="102" t="s">
        <v>152</v>
      </c>
      <c r="G721" s="102" t="s">
        <v>9221</v>
      </c>
      <c r="H721" s="102" t="s">
        <v>152</v>
      </c>
      <c r="I721" s="105">
        <f>IF(tblTEC_TDB_Data[[#This Row],[EstDetruite]],E721,0)</f>
        <v>1</v>
      </c>
      <c r="J721" s="106">
        <f>tblTEC_TDB_Data[[#This Row],[H_Saisies]]-tblTEC_TDB_Data[[#This Row],[H_Détruites]]</f>
        <v>0</v>
      </c>
      <c r="K721" s="106">
        <f>IF(tblTEC_TDB_Data[[#This Row],[EstFacturable]]="VRAI",(E721-I721),0)</f>
        <v>0</v>
      </c>
      <c r="L721" s="105">
        <f t="shared" si="50"/>
        <v>0</v>
      </c>
      <c r="M721" s="105">
        <f t="shared" si="51"/>
        <v>0</v>
      </c>
      <c r="N721" s="107">
        <f>MAX(tblTEC_TDB_Data[[#This Row],[H_Facturables]]-tblTEC_TDB_Data[[#This Row],[H_Facturées]],0)</f>
        <v>0</v>
      </c>
      <c r="O721" s="101">
        <f ca="1">ROUND(INT(NOW()-tblTEC_TDB_Data[[#This Row],[Date]]),0)</f>
        <v>17</v>
      </c>
      <c r="P721" s="108">
        <f ca="1">IF(tblTEC_TDB_Data[[#This Row],[Âge]]&lt;=30,N721,0)</f>
        <v>0</v>
      </c>
      <c r="Q721" s="108">
        <f ca="1">IF(AND(tblTEC_TDB_Data[[#This Row],[Âge]]&gt;30,tblTEC_TDB_Data[[#This Row],[Âge]]&lt;=60),N721,0)</f>
        <v>0</v>
      </c>
      <c r="R721" s="108">
        <f ca="1">IF(AND(tblTEC_TDB_Data[[#This Row],[Âge]]&gt;60,tblTEC_TDB_Data[[#This Row],[Âge]]&lt;=90),N721,0)</f>
        <v>0</v>
      </c>
      <c r="S721" s="108">
        <f ca="1">IF(tblTEC_TDB_Data[[#This Row],[Âge]]&gt;90,N721,0)</f>
        <v>0</v>
      </c>
    </row>
    <row r="722" spans="1:19" x14ac:dyDescent="0.25">
      <c r="A722" s="104">
        <v>722</v>
      </c>
      <c r="B722" s="104" t="s">
        <v>133</v>
      </c>
      <c r="C722" s="1086">
        <v>45524</v>
      </c>
      <c r="D722" s="109" t="s">
        <v>19751</v>
      </c>
      <c r="E722" s="602">
        <v>0.5</v>
      </c>
      <c r="F722" s="102" t="s">
        <v>152</v>
      </c>
      <c r="G722" s="102" t="s">
        <v>9221</v>
      </c>
      <c r="H722" s="102" t="s">
        <v>152</v>
      </c>
      <c r="I722" s="105">
        <f>IF(tblTEC_TDB_Data[[#This Row],[EstDetruite]],E722,0)</f>
        <v>0.5</v>
      </c>
      <c r="J722" s="106">
        <f>tblTEC_TDB_Data[[#This Row],[H_Saisies]]-tblTEC_TDB_Data[[#This Row],[H_Détruites]]</f>
        <v>0</v>
      </c>
      <c r="K722" s="106">
        <f>IF(tblTEC_TDB_Data[[#This Row],[EstFacturable]]="VRAI",(E722-I722),0)</f>
        <v>0</v>
      </c>
      <c r="L722" s="105">
        <f t="shared" si="50"/>
        <v>0</v>
      </c>
      <c r="M722" s="105">
        <f t="shared" si="51"/>
        <v>0</v>
      </c>
      <c r="N722" s="107">
        <f>MAX(tblTEC_TDB_Data[[#This Row],[H_Facturables]]-tblTEC_TDB_Data[[#This Row],[H_Facturées]],0)</f>
        <v>0</v>
      </c>
      <c r="O722" s="101">
        <f ca="1">ROUND(INT(NOW()-tblTEC_TDB_Data[[#This Row],[Date]]),0)</f>
        <v>16</v>
      </c>
      <c r="P722" s="108">
        <f ca="1">IF(tblTEC_TDB_Data[[#This Row],[Âge]]&lt;=30,N722,0)</f>
        <v>0</v>
      </c>
      <c r="Q722" s="108">
        <f ca="1">IF(AND(tblTEC_TDB_Data[[#This Row],[Âge]]&gt;30,tblTEC_TDB_Data[[#This Row],[Âge]]&lt;=60),N722,0)</f>
        <v>0</v>
      </c>
      <c r="R722" s="108">
        <f ca="1">IF(AND(tblTEC_TDB_Data[[#This Row],[Âge]]&gt;60,tblTEC_TDB_Data[[#This Row],[Âge]]&lt;=90),N722,0)</f>
        <v>0</v>
      </c>
      <c r="S722" s="108">
        <f ca="1">IF(tblTEC_TDB_Data[[#This Row],[Âge]]&gt;90,N722,0)</f>
        <v>0</v>
      </c>
    </row>
    <row r="723" spans="1:19" x14ac:dyDescent="0.25">
      <c r="A723" s="104">
        <v>723</v>
      </c>
      <c r="B723" s="104" t="s">
        <v>5</v>
      </c>
      <c r="C723" s="1086">
        <v>45503</v>
      </c>
      <c r="D723" s="109" t="s">
        <v>19695</v>
      </c>
      <c r="E723" s="602">
        <v>0.4</v>
      </c>
      <c r="F723" s="102" t="s">
        <v>152</v>
      </c>
      <c r="G723" s="102" t="s">
        <v>9221</v>
      </c>
      <c r="H723" s="102" t="s">
        <v>9221</v>
      </c>
      <c r="I723" s="105">
        <f>IF(tblTEC_TDB_Data[[#This Row],[EstDetruite]],E723,0)</f>
        <v>0</v>
      </c>
      <c r="J723" s="106">
        <f>tblTEC_TDB_Data[[#This Row],[H_Saisies]]-tblTEC_TDB_Data[[#This Row],[H_Détruites]]</f>
        <v>0.4</v>
      </c>
      <c r="K723" s="106">
        <f>IF(tblTEC_TDB_Data[[#This Row],[EstFacturable]]="VRAI",(E723-I723),0)</f>
        <v>0.4</v>
      </c>
      <c r="L723" s="105">
        <f t="shared" si="50"/>
        <v>0</v>
      </c>
      <c r="M723" s="105">
        <f t="shared" si="51"/>
        <v>0</v>
      </c>
      <c r="N723" s="107">
        <f>MAX(tblTEC_TDB_Data[[#This Row],[H_Facturables]]-tblTEC_TDB_Data[[#This Row],[H_Facturées]],0)</f>
        <v>0.4</v>
      </c>
      <c r="O723" s="101">
        <f ca="1">ROUND(INT(NOW()-tblTEC_TDB_Data[[#This Row],[Date]]),0)</f>
        <v>37</v>
      </c>
      <c r="P723" s="108">
        <f ca="1">IF(tblTEC_TDB_Data[[#This Row],[Âge]]&lt;=30,N723,0)</f>
        <v>0</v>
      </c>
      <c r="Q723" s="108">
        <f ca="1">IF(AND(tblTEC_TDB_Data[[#This Row],[Âge]]&gt;30,tblTEC_TDB_Data[[#This Row],[Âge]]&lt;=60),N723,0)</f>
        <v>0.4</v>
      </c>
      <c r="R723" s="108">
        <f ca="1">IF(AND(tblTEC_TDB_Data[[#This Row],[Âge]]&gt;60,tblTEC_TDB_Data[[#This Row],[Âge]]&lt;=90),N723,0)</f>
        <v>0</v>
      </c>
      <c r="S723" s="108">
        <f ca="1">IF(tblTEC_TDB_Data[[#This Row],[Âge]]&gt;90,N723,0)</f>
        <v>0</v>
      </c>
    </row>
    <row r="724" spans="1:19" x14ac:dyDescent="0.25">
      <c r="A724" s="104">
        <v>724</v>
      </c>
      <c r="B724" s="104" t="s">
        <v>5</v>
      </c>
      <c r="C724" s="1086">
        <v>45510</v>
      </c>
      <c r="D724" s="109" t="s">
        <v>19695</v>
      </c>
      <c r="E724" s="602">
        <v>0.5</v>
      </c>
      <c r="F724" s="102" t="s">
        <v>152</v>
      </c>
      <c r="G724" s="102" t="s">
        <v>9221</v>
      </c>
      <c r="H724" s="102" t="s">
        <v>9221</v>
      </c>
      <c r="I724" s="105">
        <f>IF(tblTEC_TDB_Data[[#This Row],[EstDetruite]],E724,0)</f>
        <v>0</v>
      </c>
      <c r="J724" s="106">
        <f>tblTEC_TDB_Data[[#This Row],[H_Saisies]]-tblTEC_TDB_Data[[#This Row],[H_Détruites]]</f>
        <v>0.5</v>
      </c>
      <c r="K724" s="106">
        <f>IF(tblTEC_TDB_Data[[#This Row],[EstFacturable]]="VRAI",(E724-I724),0)</f>
        <v>0.5</v>
      </c>
      <c r="L724" s="105">
        <f t="shared" si="50"/>
        <v>0</v>
      </c>
      <c r="M724" s="105">
        <f t="shared" si="51"/>
        <v>0</v>
      </c>
      <c r="N724" s="107">
        <f>MAX(tblTEC_TDB_Data[[#This Row],[H_Facturables]]-tblTEC_TDB_Data[[#This Row],[H_Facturées]],0)</f>
        <v>0.5</v>
      </c>
      <c r="O724" s="101">
        <f ca="1">ROUND(INT(NOW()-tblTEC_TDB_Data[[#This Row],[Date]]),0)</f>
        <v>30</v>
      </c>
      <c r="P724" s="108">
        <f ca="1">IF(tblTEC_TDB_Data[[#This Row],[Âge]]&lt;=30,N724,0)</f>
        <v>0.5</v>
      </c>
      <c r="Q724" s="108">
        <f ca="1">IF(AND(tblTEC_TDB_Data[[#This Row],[Âge]]&gt;30,tblTEC_TDB_Data[[#This Row],[Âge]]&lt;=60),N724,0)</f>
        <v>0</v>
      </c>
      <c r="R724" s="108">
        <f ca="1">IF(AND(tblTEC_TDB_Data[[#This Row],[Âge]]&gt;60,tblTEC_TDB_Data[[#This Row],[Âge]]&lt;=90),N724,0)</f>
        <v>0</v>
      </c>
      <c r="S724" s="108">
        <f ca="1">IF(tblTEC_TDB_Data[[#This Row],[Âge]]&gt;90,N724,0)</f>
        <v>0</v>
      </c>
    </row>
    <row r="725" spans="1:19" x14ac:dyDescent="0.25">
      <c r="A725" s="104">
        <v>725</v>
      </c>
      <c r="B725" s="104" t="s">
        <v>5</v>
      </c>
      <c r="C725" s="1086">
        <v>45511</v>
      </c>
      <c r="D725" s="109" t="s">
        <v>19695</v>
      </c>
      <c r="E725" s="602">
        <v>0.5</v>
      </c>
      <c r="F725" s="102" t="s">
        <v>152</v>
      </c>
      <c r="G725" s="102" t="s">
        <v>9221</v>
      </c>
      <c r="H725" s="102" t="s">
        <v>9221</v>
      </c>
      <c r="I725" s="105">
        <f>IF(tblTEC_TDB_Data[[#This Row],[EstDetruite]],E725,0)</f>
        <v>0</v>
      </c>
      <c r="J725" s="106">
        <f>tblTEC_TDB_Data[[#This Row],[H_Saisies]]-tblTEC_TDB_Data[[#This Row],[H_Détruites]]</f>
        <v>0.5</v>
      </c>
      <c r="K725" s="106">
        <f>IF(tblTEC_TDB_Data[[#This Row],[EstFacturable]]="VRAI",(E725-I725),0)</f>
        <v>0.5</v>
      </c>
      <c r="L725" s="105">
        <f t="shared" si="50"/>
        <v>0</v>
      </c>
      <c r="M725" s="105">
        <f t="shared" si="51"/>
        <v>0</v>
      </c>
      <c r="N725" s="107">
        <f>MAX(tblTEC_TDB_Data[[#This Row],[H_Facturables]]-tblTEC_TDB_Data[[#This Row],[H_Facturées]],0)</f>
        <v>0.5</v>
      </c>
      <c r="O725" s="101">
        <f ca="1">ROUND(INT(NOW()-tblTEC_TDB_Data[[#This Row],[Date]]),0)</f>
        <v>29</v>
      </c>
      <c r="P725" s="108">
        <f ca="1">IF(tblTEC_TDB_Data[[#This Row],[Âge]]&lt;=30,N725,0)</f>
        <v>0.5</v>
      </c>
      <c r="Q725" s="108">
        <f ca="1">IF(AND(tblTEC_TDB_Data[[#This Row],[Âge]]&gt;30,tblTEC_TDB_Data[[#This Row],[Âge]]&lt;=60),N725,0)</f>
        <v>0</v>
      </c>
      <c r="R725" s="108">
        <f ca="1">IF(AND(tblTEC_TDB_Data[[#This Row],[Âge]]&gt;60,tblTEC_TDB_Data[[#This Row],[Âge]]&lt;=90),N725,0)</f>
        <v>0</v>
      </c>
      <c r="S725" s="108">
        <f ca="1">IF(tblTEC_TDB_Data[[#This Row],[Âge]]&gt;90,N725,0)</f>
        <v>0</v>
      </c>
    </row>
    <row r="726" spans="1:19" x14ac:dyDescent="0.25">
      <c r="A726" s="104">
        <v>726</v>
      </c>
      <c r="B726" s="104" t="s">
        <v>5</v>
      </c>
      <c r="C726" s="1086">
        <v>45512</v>
      </c>
      <c r="D726" s="109" t="s">
        <v>19695</v>
      </c>
      <c r="E726" s="602">
        <v>2.25</v>
      </c>
      <c r="F726" s="102" t="s">
        <v>152</v>
      </c>
      <c r="G726" s="102" t="s">
        <v>9221</v>
      </c>
      <c r="H726" s="102" t="s">
        <v>9221</v>
      </c>
      <c r="I726" s="105">
        <f>IF(tblTEC_TDB_Data[[#This Row],[EstDetruite]],E726,0)</f>
        <v>0</v>
      </c>
      <c r="J726" s="106">
        <f>tblTEC_TDB_Data[[#This Row],[H_Saisies]]-tblTEC_TDB_Data[[#This Row],[H_Détruites]]</f>
        <v>2.25</v>
      </c>
      <c r="K726" s="106">
        <f>IF(tblTEC_TDB_Data[[#This Row],[EstFacturable]]="VRAI",(E726-I726),0)</f>
        <v>2.25</v>
      </c>
      <c r="L726" s="105">
        <f t="shared" si="50"/>
        <v>0</v>
      </c>
      <c r="M726" s="105">
        <f t="shared" si="51"/>
        <v>0</v>
      </c>
      <c r="N726" s="107">
        <f>MAX(tblTEC_TDB_Data[[#This Row],[H_Facturables]]-tblTEC_TDB_Data[[#This Row],[H_Facturées]],0)</f>
        <v>2.25</v>
      </c>
      <c r="O726" s="101">
        <f ca="1">ROUND(INT(NOW()-tblTEC_TDB_Data[[#This Row],[Date]]),0)</f>
        <v>28</v>
      </c>
      <c r="P726" s="108">
        <f ca="1">IF(tblTEC_TDB_Data[[#This Row],[Âge]]&lt;=30,N726,0)</f>
        <v>2.25</v>
      </c>
      <c r="Q726" s="108">
        <f ca="1">IF(AND(tblTEC_TDB_Data[[#This Row],[Âge]]&gt;30,tblTEC_TDB_Data[[#This Row],[Âge]]&lt;=60),N726,0)</f>
        <v>0</v>
      </c>
      <c r="R726" s="108">
        <f ca="1">IF(AND(tblTEC_TDB_Data[[#This Row],[Âge]]&gt;60,tblTEC_TDB_Data[[#This Row],[Âge]]&lt;=90),N726,0)</f>
        <v>0</v>
      </c>
      <c r="S726" s="108">
        <f ca="1">IF(tblTEC_TDB_Data[[#This Row],[Âge]]&gt;90,N726,0)</f>
        <v>0</v>
      </c>
    </row>
    <row r="727" spans="1:19" x14ac:dyDescent="0.25">
      <c r="A727" s="104">
        <v>727</v>
      </c>
      <c r="B727" s="104" t="s">
        <v>5</v>
      </c>
      <c r="C727" s="1086">
        <v>45517</v>
      </c>
      <c r="D727" s="109" t="s">
        <v>19695</v>
      </c>
      <c r="E727" s="602">
        <v>0.4</v>
      </c>
      <c r="F727" s="102" t="s">
        <v>152</v>
      </c>
      <c r="G727" s="102" t="s">
        <v>9221</v>
      </c>
      <c r="H727" s="102" t="s">
        <v>9221</v>
      </c>
      <c r="I727" s="105">
        <f>IF(tblTEC_TDB_Data[[#This Row],[EstDetruite]],E727,0)</f>
        <v>0</v>
      </c>
      <c r="J727" s="106">
        <f>tblTEC_TDB_Data[[#This Row],[H_Saisies]]-tblTEC_TDB_Data[[#This Row],[H_Détruites]]</f>
        <v>0.4</v>
      </c>
      <c r="K727" s="106">
        <f>IF(tblTEC_TDB_Data[[#This Row],[EstFacturable]]="VRAI",(E727-I727),0)</f>
        <v>0.4</v>
      </c>
      <c r="L727" s="105">
        <f t="shared" si="50"/>
        <v>0</v>
      </c>
      <c r="M727" s="105">
        <f t="shared" si="51"/>
        <v>0</v>
      </c>
      <c r="N727" s="107">
        <f>MAX(tblTEC_TDB_Data[[#This Row],[H_Facturables]]-tblTEC_TDB_Data[[#This Row],[H_Facturées]],0)</f>
        <v>0.4</v>
      </c>
      <c r="O727" s="101">
        <f ca="1">ROUND(INT(NOW()-tblTEC_TDB_Data[[#This Row],[Date]]),0)</f>
        <v>23</v>
      </c>
      <c r="P727" s="108">
        <f ca="1">IF(tblTEC_TDB_Data[[#This Row],[Âge]]&lt;=30,N727,0)</f>
        <v>0.4</v>
      </c>
      <c r="Q727" s="108">
        <f ca="1">IF(AND(tblTEC_TDB_Data[[#This Row],[Âge]]&gt;30,tblTEC_TDB_Data[[#This Row],[Âge]]&lt;=60),N727,0)</f>
        <v>0</v>
      </c>
      <c r="R727" s="108">
        <f ca="1">IF(AND(tblTEC_TDB_Data[[#This Row],[Âge]]&gt;60,tblTEC_TDB_Data[[#This Row],[Âge]]&lt;=90),N727,0)</f>
        <v>0</v>
      </c>
      <c r="S727" s="108">
        <f ca="1">IF(tblTEC_TDB_Data[[#This Row],[Âge]]&gt;90,N727,0)</f>
        <v>0</v>
      </c>
    </row>
    <row r="728" spans="1:19" x14ac:dyDescent="0.25">
      <c r="A728" s="104">
        <v>728</v>
      </c>
      <c r="B728" s="104" t="s">
        <v>133</v>
      </c>
      <c r="C728" s="1086">
        <v>45506</v>
      </c>
      <c r="D728" s="109" t="s">
        <v>19695</v>
      </c>
      <c r="E728" s="602">
        <v>3.4</v>
      </c>
      <c r="F728" s="102" t="s">
        <v>152</v>
      </c>
      <c r="G728" s="102" t="s">
        <v>9221</v>
      </c>
      <c r="H728" s="102" t="s">
        <v>9221</v>
      </c>
      <c r="I728" s="105">
        <f>IF(tblTEC_TDB_Data[[#This Row],[EstDetruite]],E728,0)</f>
        <v>0</v>
      </c>
      <c r="J728" s="106">
        <f>tblTEC_TDB_Data[[#This Row],[H_Saisies]]-tblTEC_TDB_Data[[#This Row],[H_Détruites]]</f>
        <v>3.4</v>
      </c>
      <c r="K728" s="106">
        <f>IF(tblTEC_TDB_Data[[#This Row],[EstFacturable]]="VRAI",(E728-I728),0)</f>
        <v>3.4</v>
      </c>
      <c r="L728" s="105">
        <f t="shared" si="50"/>
        <v>0</v>
      </c>
      <c r="M728" s="105">
        <f t="shared" si="51"/>
        <v>0</v>
      </c>
      <c r="N728" s="107">
        <f>MAX(tblTEC_TDB_Data[[#This Row],[H_Facturables]]-tblTEC_TDB_Data[[#This Row],[H_Facturées]],0)</f>
        <v>3.4</v>
      </c>
      <c r="O728" s="101">
        <f ca="1">ROUND(INT(NOW()-tblTEC_TDB_Data[[#This Row],[Date]]),0)</f>
        <v>34</v>
      </c>
      <c r="P728" s="108">
        <f ca="1">IF(tblTEC_TDB_Data[[#This Row],[Âge]]&lt;=30,N728,0)</f>
        <v>0</v>
      </c>
      <c r="Q728" s="108">
        <f ca="1">IF(AND(tblTEC_TDB_Data[[#This Row],[Âge]]&gt;30,tblTEC_TDB_Data[[#This Row],[Âge]]&lt;=60),N728,0)</f>
        <v>3.4</v>
      </c>
      <c r="R728" s="108">
        <f ca="1">IF(AND(tblTEC_TDB_Data[[#This Row],[Âge]]&gt;60,tblTEC_TDB_Data[[#This Row],[Âge]]&lt;=90),N728,0)</f>
        <v>0</v>
      </c>
      <c r="S728" s="108">
        <f ca="1">IF(tblTEC_TDB_Data[[#This Row],[Âge]]&gt;90,N728,0)</f>
        <v>0</v>
      </c>
    </row>
    <row r="729" spans="1:19" x14ac:dyDescent="0.25">
      <c r="A729" s="104">
        <v>729</v>
      </c>
      <c r="B729" s="104" t="s">
        <v>133</v>
      </c>
      <c r="C729" s="1086">
        <v>45509</v>
      </c>
      <c r="D729" s="109" t="s">
        <v>19695</v>
      </c>
      <c r="E729" s="602">
        <v>1.7</v>
      </c>
      <c r="F729" s="102" t="s">
        <v>152</v>
      </c>
      <c r="G729" s="102" t="s">
        <v>9221</v>
      </c>
      <c r="H729" s="102" t="s">
        <v>9221</v>
      </c>
      <c r="I729" s="105">
        <f>IF(tblTEC_TDB_Data[[#This Row],[EstDetruite]],E729,0)</f>
        <v>0</v>
      </c>
      <c r="J729" s="106">
        <f>tblTEC_TDB_Data[[#This Row],[H_Saisies]]-tblTEC_TDB_Data[[#This Row],[H_Détruites]]</f>
        <v>1.7</v>
      </c>
      <c r="K729" s="106">
        <f>IF(tblTEC_TDB_Data[[#This Row],[EstFacturable]]="VRAI",(E729-I729),0)</f>
        <v>1.7</v>
      </c>
      <c r="L729" s="105">
        <f t="shared" si="50"/>
        <v>0</v>
      </c>
      <c r="M729" s="105">
        <f t="shared" si="51"/>
        <v>0</v>
      </c>
      <c r="N729" s="107">
        <f>MAX(tblTEC_TDB_Data[[#This Row],[H_Facturables]]-tblTEC_TDB_Data[[#This Row],[H_Facturées]],0)</f>
        <v>1.7</v>
      </c>
      <c r="O729" s="101">
        <f ca="1">ROUND(INT(NOW()-tblTEC_TDB_Data[[#This Row],[Date]]),0)</f>
        <v>31</v>
      </c>
      <c r="P729" s="108">
        <f ca="1">IF(tblTEC_TDB_Data[[#This Row],[Âge]]&lt;=30,N729,0)</f>
        <v>0</v>
      </c>
      <c r="Q729" s="108">
        <f ca="1">IF(AND(tblTEC_TDB_Data[[#This Row],[Âge]]&gt;30,tblTEC_TDB_Data[[#This Row],[Âge]]&lt;=60),N729,0)</f>
        <v>1.7</v>
      </c>
      <c r="R729" s="108">
        <f ca="1">IF(AND(tblTEC_TDB_Data[[#This Row],[Âge]]&gt;60,tblTEC_TDB_Data[[#This Row],[Âge]]&lt;=90),N729,0)</f>
        <v>0</v>
      </c>
      <c r="S729" s="108">
        <f ca="1">IF(tblTEC_TDB_Data[[#This Row],[Âge]]&gt;90,N729,0)</f>
        <v>0</v>
      </c>
    </row>
    <row r="730" spans="1:19" x14ac:dyDescent="0.25">
      <c r="A730" s="104">
        <v>730</v>
      </c>
      <c r="B730" s="104" t="s">
        <v>133</v>
      </c>
      <c r="C730" s="1086">
        <v>45511</v>
      </c>
      <c r="D730" s="109" t="s">
        <v>19695</v>
      </c>
      <c r="E730" s="602">
        <v>0.9</v>
      </c>
      <c r="F730" s="102" t="s">
        <v>152</v>
      </c>
      <c r="G730" s="102" t="s">
        <v>9221</v>
      </c>
      <c r="H730" s="102" t="s">
        <v>9221</v>
      </c>
      <c r="I730" s="105">
        <f>IF(tblTEC_TDB_Data[[#This Row],[EstDetruite]],E730,0)</f>
        <v>0</v>
      </c>
      <c r="J730" s="106">
        <f>tblTEC_TDB_Data[[#This Row],[H_Saisies]]-tblTEC_TDB_Data[[#This Row],[H_Détruites]]</f>
        <v>0.9</v>
      </c>
      <c r="K730" s="106">
        <f>IF(tblTEC_TDB_Data[[#This Row],[EstFacturable]]="VRAI",(E730-I730),0)</f>
        <v>0.9</v>
      </c>
      <c r="L730" s="105">
        <f t="shared" si="50"/>
        <v>0</v>
      </c>
      <c r="M730" s="105">
        <f t="shared" si="51"/>
        <v>0</v>
      </c>
      <c r="N730" s="107">
        <f>MAX(tblTEC_TDB_Data[[#This Row],[H_Facturables]]-tblTEC_TDB_Data[[#This Row],[H_Facturées]],0)</f>
        <v>0.9</v>
      </c>
      <c r="O730" s="101">
        <f ca="1">ROUND(INT(NOW()-tblTEC_TDB_Data[[#This Row],[Date]]),0)</f>
        <v>29</v>
      </c>
      <c r="P730" s="108">
        <f ca="1">IF(tblTEC_TDB_Data[[#This Row],[Âge]]&lt;=30,N730,0)</f>
        <v>0.9</v>
      </c>
      <c r="Q730" s="108">
        <f ca="1">IF(AND(tblTEC_TDB_Data[[#This Row],[Âge]]&gt;30,tblTEC_TDB_Data[[#This Row],[Âge]]&lt;=60),N730,0)</f>
        <v>0</v>
      </c>
      <c r="R730" s="108">
        <f ca="1">IF(AND(tblTEC_TDB_Data[[#This Row],[Âge]]&gt;60,tblTEC_TDB_Data[[#This Row],[Âge]]&lt;=90),N730,0)</f>
        <v>0</v>
      </c>
      <c r="S730" s="108">
        <f ca="1">IF(tblTEC_TDB_Data[[#This Row],[Âge]]&gt;90,N730,0)</f>
        <v>0</v>
      </c>
    </row>
    <row r="731" spans="1:19" x14ac:dyDescent="0.25">
      <c r="A731" s="104">
        <v>731</v>
      </c>
      <c r="B731" s="104" t="s">
        <v>133</v>
      </c>
      <c r="C731" s="1086">
        <v>45533</v>
      </c>
      <c r="D731" s="109" t="s">
        <v>19695</v>
      </c>
      <c r="E731" s="602">
        <v>0.5</v>
      </c>
      <c r="F731" s="102" t="s">
        <v>152</v>
      </c>
      <c r="G731" s="102" t="s">
        <v>9221</v>
      </c>
      <c r="H731" s="102" t="s">
        <v>9221</v>
      </c>
      <c r="I731" s="105">
        <f>IF(tblTEC_TDB_Data[[#This Row],[EstDetruite]],E731,0)</f>
        <v>0</v>
      </c>
      <c r="J731" s="106">
        <f>tblTEC_TDB_Data[[#This Row],[H_Saisies]]-tblTEC_TDB_Data[[#This Row],[H_Détruites]]</f>
        <v>0.5</v>
      </c>
      <c r="K731" s="106">
        <f>IF(tblTEC_TDB_Data[[#This Row],[EstFacturable]]="VRAI",(E731-I731),0)</f>
        <v>0.5</v>
      </c>
      <c r="L731" s="105">
        <f t="shared" si="50"/>
        <v>0</v>
      </c>
      <c r="M731" s="105">
        <f t="shared" si="51"/>
        <v>0</v>
      </c>
      <c r="N731" s="107">
        <f>MAX(tblTEC_TDB_Data[[#This Row],[H_Facturables]]-tblTEC_TDB_Data[[#This Row],[H_Facturées]],0)</f>
        <v>0.5</v>
      </c>
      <c r="O731" s="101">
        <f ca="1">ROUND(INT(NOW()-tblTEC_TDB_Data[[#This Row],[Date]]),0)</f>
        <v>7</v>
      </c>
      <c r="P731" s="108">
        <f ca="1">IF(tblTEC_TDB_Data[[#This Row],[Âge]]&lt;=30,N731,0)</f>
        <v>0.5</v>
      </c>
      <c r="Q731" s="108">
        <f ca="1">IF(AND(tblTEC_TDB_Data[[#This Row],[Âge]]&gt;30,tblTEC_TDB_Data[[#This Row],[Âge]]&lt;=60),N731,0)</f>
        <v>0</v>
      </c>
      <c r="R731" s="108">
        <f ca="1">IF(AND(tblTEC_TDB_Data[[#This Row],[Âge]]&gt;60,tblTEC_TDB_Data[[#This Row],[Âge]]&lt;=90),N731,0)</f>
        <v>0</v>
      </c>
      <c r="S731" s="108">
        <f ca="1">IF(tblTEC_TDB_Data[[#This Row],[Âge]]&gt;90,N731,0)</f>
        <v>0</v>
      </c>
    </row>
    <row r="732" spans="1:19" x14ac:dyDescent="0.25">
      <c r="A732" s="104">
        <v>732</v>
      </c>
      <c r="B732" s="104" t="s">
        <v>5</v>
      </c>
      <c r="C732" s="1086">
        <v>45517</v>
      </c>
      <c r="D732" s="109" t="s">
        <v>19380</v>
      </c>
      <c r="E732" s="602">
        <v>0.75</v>
      </c>
      <c r="F732" s="102" t="s">
        <v>152</v>
      </c>
      <c r="G732" s="102" t="s">
        <v>9221</v>
      </c>
      <c r="H732" s="102" t="s">
        <v>9221</v>
      </c>
      <c r="I732" s="105">
        <f>IF(tblTEC_TDB_Data[[#This Row],[EstDetruite]],E732,0)</f>
        <v>0</v>
      </c>
      <c r="J732" s="106">
        <f>tblTEC_TDB_Data[[#This Row],[H_Saisies]]-tblTEC_TDB_Data[[#This Row],[H_Détruites]]</f>
        <v>0.75</v>
      </c>
      <c r="K732" s="106">
        <f>IF(tblTEC_TDB_Data[[#This Row],[EstFacturable]]="VRAI",(E732-I732),0)</f>
        <v>0.75</v>
      </c>
      <c r="L732" s="105">
        <f t="shared" si="50"/>
        <v>0</v>
      </c>
      <c r="M732" s="105">
        <f t="shared" si="51"/>
        <v>0</v>
      </c>
      <c r="N732" s="107">
        <f>MAX(tblTEC_TDB_Data[[#This Row],[H_Facturables]]-tblTEC_TDB_Data[[#This Row],[H_Facturées]],0)</f>
        <v>0.75</v>
      </c>
      <c r="O732" s="101">
        <f ca="1">ROUND(INT(NOW()-tblTEC_TDB_Data[[#This Row],[Date]]),0)</f>
        <v>23</v>
      </c>
      <c r="P732" s="108">
        <f ca="1">IF(tblTEC_TDB_Data[[#This Row],[Âge]]&lt;=30,N732,0)</f>
        <v>0.75</v>
      </c>
      <c r="Q732" s="108">
        <f ca="1">IF(AND(tblTEC_TDB_Data[[#This Row],[Âge]]&gt;30,tblTEC_TDB_Data[[#This Row],[Âge]]&lt;=60),N732,0)</f>
        <v>0</v>
      </c>
      <c r="R732" s="108">
        <f ca="1">IF(AND(tblTEC_TDB_Data[[#This Row],[Âge]]&gt;60,tblTEC_TDB_Data[[#This Row],[Âge]]&lt;=90),N732,0)</f>
        <v>0</v>
      </c>
      <c r="S732" s="108">
        <f ca="1">IF(tblTEC_TDB_Data[[#This Row],[Âge]]&gt;90,N732,0)</f>
        <v>0</v>
      </c>
    </row>
    <row r="733" spans="1:19" x14ac:dyDescent="0.25">
      <c r="A733" s="104">
        <v>733</v>
      </c>
      <c r="B733" s="104" t="s">
        <v>5</v>
      </c>
      <c r="C733" s="1086">
        <v>45524</v>
      </c>
      <c r="D733" s="109" t="s">
        <v>19380</v>
      </c>
      <c r="E733" s="602">
        <v>0.75</v>
      </c>
      <c r="F733" s="102" t="s">
        <v>152</v>
      </c>
      <c r="G733" s="102" t="s">
        <v>9221</v>
      </c>
      <c r="H733" s="102" t="s">
        <v>152</v>
      </c>
      <c r="I733" s="105">
        <f>IF(tblTEC_TDB_Data[[#This Row],[EstDetruite]],E733,0)</f>
        <v>0.75</v>
      </c>
      <c r="J733" s="106">
        <f>tblTEC_TDB_Data[[#This Row],[H_Saisies]]-tblTEC_TDB_Data[[#This Row],[H_Détruites]]</f>
        <v>0</v>
      </c>
      <c r="K733" s="106">
        <f>IF(tblTEC_TDB_Data[[#This Row],[EstFacturable]]="VRAI",(E733-I733),0)</f>
        <v>0</v>
      </c>
      <c r="L733" s="105">
        <f t="shared" si="50"/>
        <v>0</v>
      </c>
      <c r="M733" s="105">
        <f t="shared" si="51"/>
        <v>0</v>
      </c>
      <c r="N733" s="107">
        <f>MAX(tblTEC_TDB_Data[[#This Row],[H_Facturables]]-tblTEC_TDB_Data[[#This Row],[H_Facturées]],0)</f>
        <v>0</v>
      </c>
      <c r="O733" s="101">
        <f ca="1">ROUND(INT(NOW()-tblTEC_TDB_Data[[#This Row],[Date]]),0)</f>
        <v>16</v>
      </c>
      <c r="P733" s="108">
        <f ca="1">IF(tblTEC_TDB_Data[[#This Row],[Âge]]&lt;=30,N733,0)</f>
        <v>0</v>
      </c>
      <c r="Q733" s="108">
        <f ca="1">IF(AND(tblTEC_TDB_Data[[#This Row],[Âge]]&gt;30,tblTEC_TDB_Data[[#This Row],[Âge]]&lt;=60),N733,0)</f>
        <v>0</v>
      </c>
      <c r="R733" s="108">
        <f ca="1">IF(AND(tblTEC_TDB_Data[[#This Row],[Âge]]&gt;60,tblTEC_TDB_Data[[#This Row],[Âge]]&lt;=90),N733,0)</f>
        <v>0</v>
      </c>
      <c r="S733" s="108">
        <f ca="1">IF(tblTEC_TDB_Data[[#This Row],[Âge]]&gt;90,N733,0)</f>
        <v>0</v>
      </c>
    </row>
    <row r="734" spans="1:19" x14ac:dyDescent="0.25">
      <c r="A734" s="104">
        <v>734</v>
      </c>
      <c r="B734" s="104" t="s">
        <v>5</v>
      </c>
      <c r="C734" s="1086">
        <v>45334</v>
      </c>
      <c r="D734" s="109" t="s">
        <v>18993</v>
      </c>
      <c r="E734" s="602">
        <v>0.5</v>
      </c>
      <c r="F734" s="102" t="s">
        <v>152</v>
      </c>
      <c r="G734" s="102" t="s">
        <v>9221</v>
      </c>
      <c r="H734" s="102" t="s">
        <v>9221</v>
      </c>
      <c r="I734" s="105">
        <f>IF(tblTEC_TDB_Data[[#This Row],[EstDetruite]],E734,0)</f>
        <v>0</v>
      </c>
      <c r="J734" s="106">
        <f>tblTEC_TDB_Data[[#This Row],[H_Saisies]]-tblTEC_TDB_Data[[#This Row],[H_Détruites]]</f>
        <v>0.5</v>
      </c>
      <c r="K734" s="106">
        <f>IF(tblTEC_TDB_Data[[#This Row],[EstFacturable]]="VRAI",(E734-I734),0)</f>
        <v>0.5</v>
      </c>
      <c r="L734" s="105">
        <f t="shared" si="50"/>
        <v>0</v>
      </c>
      <c r="M734" s="105">
        <f t="shared" si="51"/>
        <v>0</v>
      </c>
      <c r="N734" s="107">
        <f>MAX(tblTEC_TDB_Data[[#This Row],[H_Facturables]]-tblTEC_TDB_Data[[#This Row],[H_Facturées]],0)</f>
        <v>0.5</v>
      </c>
      <c r="O734" s="101">
        <f ca="1">ROUND(INT(NOW()-tblTEC_TDB_Data[[#This Row],[Date]]),0)</f>
        <v>206</v>
      </c>
      <c r="P734" s="108">
        <f ca="1">IF(tblTEC_TDB_Data[[#This Row],[Âge]]&lt;=30,N734,0)</f>
        <v>0</v>
      </c>
      <c r="Q734" s="108">
        <f ca="1">IF(AND(tblTEC_TDB_Data[[#This Row],[Âge]]&gt;30,tblTEC_TDB_Data[[#This Row],[Âge]]&lt;=60),N734,0)</f>
        <v>0</v>
      </c>
      <c r="R734" s="108">
        <f ca="1">IF(AND(tblTEC_TDB_Data[[#This Row],[Âge]]&gt;60,tblTEC_TDB_Data[[#This Row],[Âge]]&lt;=90),N734,0)</f>
        <v>0</v>
      </c>
      <c r="S734" s="108">
        <f ca="1">IF(tblTEC_TDB_Data[[#This Row],[Âge]]&gt;90,N734,0)</f>
        <v>0.5</v>
      </c>
    </row>
    <row r="735" spans="1:19" x14ac:dyDescent="0.25">
      <c r="A735" s="104">
        <v>735</v>
      </c>
      <c r="B735" s="104" t="s">
        <v>5</v>
      </c>
      <c r="C735" s="1086">
        <v>45449</v>
      </c>
      <c r="D735" s="109" t="s">
        <v>18993</v>
      </c>
      <c r="E735" s="602">
        <v>0.75</v>
      </c>
      <c r="F735" s="102" t="s">
        <v>152</v>
      </c>
      <c r="G735" s="102" t="s">
        <v>9221</v>
      </c>
      <c r="H735" s="102" t="s">
        <v>9221</v>
      </c>
      <c r="I735" s="105">
        <f>IF(tblTEC_TDB_Data[[#This Row],[EstDetruite]],E735,0)</f>
        <v>0</v>
      </c>
      <c r="J735" s="106">
        <f>tblTEC_TDB_Data[[#This Row],[H_Saisies]]-tblTEC_TDB_Data[[#This Row],[H_Détruites]]</f>
        <v>0.75</v>
      </c>
      <c r="K735" s="106">
        <f>IF(tblTEC_TDB_Data[[#This Row],[EstFacturable]]="VRAI",(E735-I735),0)</f>
        <v>0.75</v>
      </c>
      <c r="L735" s="105">
        <f t="shared" si="50"/>
        <v>0</v>
      </c>
      <c r="M735" s="105">
        <f t="shared" si="51"/>
        <v>0</v>
      </c>
      <c r="N735" s="107">
        <f>MAX(tblTEC_TDB_Data[[#This Row],[H_Facturables]]-tblTEC_TDB_Data[[#This Row],[H_Facturées]],0)</f>
        <v>0.75</v>
      </c>
      <c r="O735" s="101">
        <f ca="1">ROUND(INT(NOW()-tblTEC_TDB_Data[[#This Row],[Date]]),0)</f>
        <v>91</v>
      </c>
      <c r="P735" s="108">
        <f ca="1">IF(tblTEC_TDB_Data[[#This Row],[Âge]]&lt;=30,N735,0)</f>
        <v>0</v>
      </c>
      <c r="Q735" s="108">
        <f ca="1">IF(AND(tblTEC_TDB_Data[[#This Row],[Âge]]&gt;30,tblTEC_TDB_Data[[#This Row],[Âge]]&lt;=60),N735,0)</f>
        <v>0</v>
      </c>
      <c r="R735" s="108">
        <f ca="1">IF(AND(tblTEC_TDB_Data[[#This Row],[Âge]]&gt;60,tblTEC_TDB_Data[[#This Row],[Âge]]&lt;=90),N735,0)</f>
        <v>0</v>
      </c>
      <c r="S735" s="108">
        <f ca="1">IF(tblTEC_TDB_Data[[#This Row],[Âge]]&gt;90,N735,0)</f>
        <v>0.75</v>
      </c>
    </row>
    <row r="736" spans="1:19" x14ac:dyDescent="0.25">
      <c r="A736" s="104">
        <v>736</v>
      </c>
      <c r="B736" s="104" t="s">
        <v>5</v>
      </c>
      <c r="C736" s="1086">
        <v>45462</v>
      </c>
      <c r="D736" s="109" t="s">
        <v>18993</v>
      </c>
      <c r="E736" s="602">
        <v>0.4</v>
      </c>
      <c r="F736" s="102" t="s">
        <v>152</v>
      </c>
      <c r="G736" s="102" t="s">
        <v>9221</v>
      </c>
      <c r="H736" s="102" t="s">
        <v>9221</v>
      </c>
      <c r="I736" s="105">
        <f>IF(tblTEC_TDB_Data[[#This Row],[EstDetruite]],E736,0)</f>
        <v>0</v>
      </c>
      <c r="J736" s="106">
        <f>tblTEC_TDB_Data[[#This Row],[H_Saisies]]-tblTEC_TDB_Data[[#This Row],[H_Détruites]]</f>
        <v>0.4</v>
      </c>
      <c r="K736" s="106">
        <f>IF(tblTEC_TDB_Data[[#This Row],[EstFacturable]]="VRAI",(E736-I736),0)</f>
        <v>0.4</v>
      </c>
      <c r="L736" s="105">
        <f t="shared" si="50"/>
        <v>0</v>
      </c>
      <c r="M736" s="105">
        <f t="shared" si="51"/>
        <v>0</v>
      </c>
      <c r="N736" s="107">
        <f>MAX(tblTEC_TDB_Data[[#This Row],[H_Facturables]]-tblTEC_TDB_Data[[#This Row],[H_Facturées]],0)</f>
        <v>0.4</v>
      </c>
      <c r="O736" s="101">
        <f ca="1">ROUND(INT(NOW()-tblTEC_TDB_Data[[#This Row],[Date]]),0)</f>
        <v>78</v>
      </c>
      <c r="P736" s="108">
        <f ca="1">IF(tblTEC_TDB_Data[[#This Row],[Âge]]&lt;=30,N736,0)</f>
        <v>0</v>
      </c>
      <c r="Q736" s="108">
        <f ca="1">IF(AND(tblTEC_TDB_Data[[#This Row],[Âge]]&gt;30,tblTEC_TDB_Data[[#This Row],[Âge]]&lt;=60),N736,0)</f>
        <v>0</v>
      </c>
      <c r="R736" s="108">
        <f ca="1">IF(AND(tblTEC_TDB_Data[[#This Row],[Âge]]&gt;60,tblTEC_TDB_Data[[#This Row],[Âge]]&lt;=90),N736,0)</f>
        <v>0.4</v>
      </c>
      <c r="S736" s="108">
        <f ca="1">IF(tblTEC_TDB_Data[[#This Row],[Âge]]&gt;90,N736,0)</f>
        <v>0</v>
      </c>
    </row>
    <row r="737" spans="1:19" x14ac:dyDescent="0.25">
      <c r="A737" s="104">
        <v>737</v>
      </c>
      <c r="B737" s="104" t="s">
        <v>5</v>
      </c>
      <c r="C737" s="1086">
        <v>45462</v>
      </c>
      <c r="D737" s="109" t="s">
        <v>18993</v>
      </c>
      <c r="E737" s="602">
        <v>0.5</v>
      </c>
      <c r="F737" s="102" t="s">
        <v>152</v>
      </c>
      <c r="G737" s="102" t="s">
        <v>9221</v>
      </c>
      <c r="H737" s="102" t="s">
        <v>9221</v>
      </c>
      <c r="I737" s="105">
        <f>IF(tblTEC_TDB_Data[[#This Row],[EstDetruite]],E737,0)</f>
        <v>0</v>
      </c>
      <c r="J737" s="106">
        <f>tblTEC_TDB_Data[[#This Row],[H_Saisies]]-tblTEC_TDB_Data[[#This Row],[H_Détruites]]</f>
        <v>0.5</v>
      </c>
      <c r="K737" s="106">
        <f>IF(tblTEC_TDB_Data[[#This Row],[EstFacturable]]="VRAI",(E737-I737),0)</f>
        <v>0.5</v>
      </c>
      <c r="L737" s="105">
        <f t="shared" si="50"/>
        <v>0</v>
      </c>
      <c r="M737" s="105">
        <f t="shared" si="51"/>
        <v>0</v>
      </c>
      <c r="N737" s="107">
        <f>MAX(tblTEC_TDB_Data[[#This Row],[H_Facturables]]-tblTEC_TDB_Data[[#This Row],[H_Facturées]],0)</f>
        <v>0.5</v>
      </c>
      <c r="O737" s="101">
        <f ca="1">ROUND(INT(NOW()-tblTEC_TDB_Data[[#This Row],[Date]]),0)</f>
        <v>78</v>
      </c>
      <c r="P737" s="108">
        <f ca="1">IF(tblTEC_TDB_Data[[#This Row],[Âge]]&lt;=30,N737,0)</f>
        <v>0</v>
      </c>
      <c r="Q737" s="108">
        <f ca="1">IF(AND(tblTEC_TDB_Data[[#This Row],[Âge]]&gt;30,tblTEC_TDB_Data[[#This Row],[Âge]]&lt;=60),N737,0)</f>
        <v>0</v>
      </c>
      <c r="R737" s="108">
        <f ca="1">IF(AND(tblTEC_TDB_Data[[#This Row],[Âge]]&gt;60,tblTEC_TDB_Data[[#This Row],[Âge]]&lt;=90),N737,0)</f>
        <v>0.5</v>
      </c>
      <c r="S737" s="108">
        <f ca="1">IF(tblTEC_TDB_Data[[#This Row],[Âge]]&gt;90,N737,0)</f>
        <v>0</v>
      </c>
    </row>
    <row r="738" spans="1:19" x14ac:dyDescent="0.25">
      <c r="A738" s="104">
        <v>738</v>
      </c>
      <c r="B738" s="104" t="s">
        <v>5</v>
      </c>
      <c r="C738" s="1086">
        <v>45475</v>
      </c>
      <c r="D738" s="109" t="s">
        <v>18993</v>
      </c>
      <c r="E738" s="602">
        <v>0.5</v>
      </c>
      <c r="F738" s="102" t="s">
        <v>152</v>
      </c>
      <c r="G738" s="102" t="s">
        <v>9221</v>
      </c>
      <c r="H738" s="102" t="s">
        <v>9221</v>
      </c>
      <c r="I738" s="105">
        <f>IF(tblTEC_TDB_Data[[#This Row],[EstDetruite]],E738,0)</f>
        <v>0</v>
      </c>
      <c r="J738" s="106">
        <f>tblTEC_TDB_Data[[#This Row],[H_Saisies]]-tblTEC_TDB_Data[[#This Row],[H_Détruites]]</f>
        <v>0.5</v>
      </c>
      <c r="K738" s="106">
        <f>IF(tblTEC_TDB_Data[[#This Row],[EstFacturable]]="VRAI",(E738-I738),0)</f>
        <v>0.5</v>
      </c>
      <c r="L738" s="105">
        <f t="shared" si="50"/>
        <v>0</v>
      </c>
      <c r="M738" s="105">
        <f t="shared" si="51"/>
        <v>0</v>
      </c>
      <c r="N738" s="107">
        <f>MAX(tblTEC_TDB_Data[[#This Row],[H_Facturables]]-tblTEC_TDB_Data[[#This Row],[H_Facturées]],0)</f>
        <v>0.5</v>
      </c>
      <c r="O738" s="101">
        <f ca="1">ROUND(INT(NOW()-tblTEC_TDB_Data[[#This Row],[Date]]),0)</f>
        <v>65</v>
      </c>
      <c r="P738" s="108">
        <f ca="1">IF(tblTEC_TDB_Data[[#This Row],[Âge]]&lt;=30,N738,0)</f>
        <v>0</v>
      </c>
      <c r="Q738" s="108">
        <f ca="1">IF(AND(tblTEC_TDB_Data[[#This Row],[Âge]]&gt;30,tblTEC_TDB_Data[[#This Row],[Âge]]&lt;=60),N738,0)</f>
        <v>0</v>
      </c>
      <c r="R738" s="108">
        <f ca="1">IF(AND(tblTEC_TDB_Data[[#This Row],[Âge]]&gt;60,tblTEC_TDB_Data[[#This Row],[Âge]]&lt;=90),N738,0)</f>
        <v>0.5</v>
      </c>
      <c r="S738" s="108">
        <f ca="1">IF(tblTEC_TDB_Data[[#This Row],[Âge]]&gt;90,N738,0)</f>
        <v>0</v>
      </c>
    </row>
    <row r="739" spans="1:19" x14ac:dyDescent="0.25">
      <c r="A739" s="104">
        <v>739</v>
      </c>
      <c r="B739" s="104" t="s">
        <v>5</v>
      </c>
      <c r="C739" s="1086">
        <v>45493</v>
      </c>
      <c r="D739" s="109" t="s">
        <v>18993</v>
      </c>
      <c r="E739" s="602">
        <v>0.5</v>
      </c>
      <c r="F739" s="102" t="s">
        <v>152</v>
      </c>
      <c r="G739" s="102" t="s">
        <v>9221</v>
      </c>
      <c r="H739" s="102" t="s">
        <v>9221</v>
      </c>
      <c r="I739" s="105">
        <f>IF(tblTEC_TDB_Data[[#This Row],[EstDetruite]],E739,0)</f>
        <v>0</v>
      </c>
      <c r="J739" s="106">
        <f>tblTEC_TDB_Data[[#This Row],[H_Saisies]]-tblTEC_TDB_Data[[#This Row],[H_Détruites]]</f>
        <v>0.5</v>
      </c>
      <c r="K739" s="106">
        <f>IF(tblTEC_TDB_Data[[#This Row],[EstFacturable]]="VRAI",(E739-I739),0)</f>
        <v>0.5</v>
      </c>
      <c r="L739" s="105">
        <f t="shared" ref="L739:L770" si="52">(E739-I739)-K739</f>
        <v>0</v>
      </c>
      <c r="M739" s="105">
        <f t="shared" ref="M739:M774" si="53">IF(G739="VRAI",J739,0)</f>
        <v>0</v>
      </c>
      <c r="N739" s="107">
        <f>MAX(tblTEC_TDB_Data[[#This Row],[H_Facturables]]-tblTEC_TDB_Data[[#This Row],[H_Facturées]],0)</f>
        <v>0.5</v>
      </c>
      <c r="O739" s="101">
        <f ca="1">ROUND(INT(NOW()-tblTEC_TDB_Data[[#This Row],[Date]]),0)</f>
        <v>47</v>
      </c>
      <c r="P739" s="108">
        <f ca="1">IF(tblTEC_TDB_Data[[#This Row],[Âge]]&lt;=30,N739,0)</f>
        <v>0</v>
      </c>
      <c r="Q739" s="108">
        <f ca="1">IF(AND(tblTEC_TDB_Data[[#This Row],[Âge]]&gt;30,tblTEC_TDB_Data[[#This Row],[Âge]]&lt;=60),N739,0)</f>
        <v>0.5</v>
      </c>
      <c r="R739" s="108">
        <f ca="1">IF(AND(tblTEC_TDB_Data[[#This Row],[Âge]]&gt;60,tblTEC_TDB_Data[[#This Row],[Âge]]&lt;=90),N739,0)</f>
        <v>0</v>
      </c>
      <c r="S739" s="108">
        <f ca="1">IF(tblTEC_TDB_Data[[#This Row],[Âge]]&gt;90,N739,0)</f>
        <v>0</v>
      </c>
    </row>
    <row r="740" spans="1:19" x14ac:dyDescent="0.25">
      <c r="A740" s="104">
        <v>740</v>
      </c>
      <c r="B740" s="104" t="s">
        <v>5</v>
      </c>
      <c r="C740" s="1086">
        <v>45494</v>
      </c>
      <c r="D740" s="109" t="s">
        <v>18993</v>
      </c>
      <c r="E740" s="602">
        <v>0.5</v>
      </c>
      <c r="F740" s="102" t="s">
        <v>152</v>
      </c>
      <c r="G740" s="102" t="s">
        <v>9221</v>
      </c>
      <c r="H740" s="102" t="s">
        <v>9221</v>
      </c>
      <c r="I740" s="105">
        <f>IF(tblTEC_TDB_Data[[#This Row],[EstDetruite]],E740,0)</f>
        <v>0</v>
      </c>
      <c r="J740" s="106">
        <f>tblTEC_TDB_Data[[#This Row],[H_Saisies]]-tblTEC_TDB_Data[[#This Row],[H_Détruites]]</f>
        <v>0.5</v>
      </c>
      <c r="K740" s="106">
        <f>IF(tblTEC_TDB_Data[[#This Row],[EstFacturable]]="VRAI",(E740-I740),0)</f>
        <v>0.5</v>
      </c>
      <c r="L740" s="105">
        <f t="shared" si="52"/>
        <v>0</v>
      </c>
      <c r="M740" s="105">
        <f t="shared" si="53"/>
        <v>0</v>
      </c>
      <c r="N740" s="107">
        <f>MAX(tblTEC_TDB_Data[[#This Row],[H_Facturables]]-tblTEC_TDB_Data[[#This Row],[H_Facturées]],0)</f>
        <v>0.5</v>
      </c>
      <c r="O740" s="101">
        <f ca="1">ROUND(INT(NOW()-tblTEC_TDB_Data[[#This Row],[Date]]),0)</f>
        <v>46</v>
      </c>
      <c r="P740" s="108">
        <f ca="1">IF(tblTEC_TDB_Data[[#This Row],[Âge]]&lt;=30,N740,0)</f>
        <v>0</v>
      </c>
      <c r="Q740" s="108">
        <f ca="1">IF(AND(tblTEC_TDB_Data[[#This Row],[Âge]]&gt;30,tblTEC_TDB_Data[[#This Row],[Âge]]&lt;=60),N740,0)</f>
        <v>0.5</v>
      </c>
      <c r="R740" s="108">
        <f ca="1">IF(AND(tblTEC_TDB_Data[[#This Row],[Âge]]&gt;60,tblTEC_TDB_Data[[#This Row],[Âge]]&lt;=90),N740,0)</f>
        <v>0</v>
      </c>
      <c r="S740" s="108">
        <f ca="1">IF(tblTEC_TDB_Data[[#This Row],[Âge]]&gt;90,N740,0)</f>
        <v>0</v>
      </c>
    </row>
    <row r="741" spans="1:19" x14ac:dyDescent="0.25">
      <c r="A741" s="104">
        <v>741</v>
      </c>
      <c r="B741" s="104" t="s">
        <v>5</v>
      </c>
      <c r="C741" s="1086">
        <v>45497</v>
      </c>
      <c r="D741" s="109" t="s">
        <v>18993</v>
      </c>
      <c r="E741" s="602">
        <v>0.5</v>
      </c>
      <c r="F741" s="102" t="s">
        <v>152</v>
      </c>
      <c r="G741" s="102" t="s">
        <v>9221</v>
      </c>
      <c r="H741" s="102" t="s">
        <v>9221</v>
      </c>
      <c r="I741" s="105">
        <f>IF(tblTEC_TDB_Data[[#This Row],[EstDetruite]],E741,0)</f>
        <v>0</v>
      </c>
      <c r="J741" s="106">
        <f>tblTEC_TDB_Data[[#This Row],[H_Saisies]]-tblTEC_TDB_Data[[#This Row],[H_Détruites]]</f>
        <v>0.5</v>
      </c>
      <c r="K741" s="106">
        <f>IF(tblTEC_TDB_Data[[#This Row],[EstFacturable]]="VRAI",(E741-I741),0)</f>
        <v>0.5</v>
      </c>
      <c r="L741" s="105">
        <f t="shared" si="52"/>
        <v>0</v>
      </c>
      <c r="M741" s="105">
        <f t="shared" si="53"/>
        <v>0</v>
      </c>
      <c r="N741" s="107">
        <f>MAX(tblTEC_TDB_Data[[#This Row],[H_Facturables]]-tblTEC_TDB_Data[[#This Row],[H_Facturées]],0)</f>
        <v>0.5</v>
      </c>
      <c r="O741" s="101">
        <f ca="1">ROUND(INT(NOW()-tblTEC_TDB_Data[[#This Row],[Date]]),0)</f>
        <v>43</v>
      </c>
      <c r="P741" s="108">
        <f ca="1">IF(tblTEC_TDB_Data[[#This Row],[Âge]]&lt;=30,N741,0)</f>
        <v>0</v>
      </c>
      <c r="Q741" s="108">
        <f ca="1">IF(AND(tblTEC_TDB_Data[[#This Row],[Âge]]&gt;30,tblTEC_TDB_Data[[#This Row],[Âge]]&lt;=60),N741,0)</f>
        <v>0.5</v>
      </c>
      <c r="R741" s="108">
        <f ca="1">IF(AND(tblTEC_TDB_Data[[#This Row],[Âge]]&gt;60,tblTEC_TDB_Data[[#This Row],[Âge]]&lt;=90),N741,0)</f>
        <v>0</v>
      </c>
      <c r="S741" s="108">
        <f ca="1">IF(tblTEC_TDB_Data[[#This Row],[Âge]]&gt;90,N741,0)</f>
        <v>0</v>
      </c>
    </row>
    <row r="742" spans="1:19" x14ac:dyDescent="0.25">
      <c r="A742" s="104">
        <v>742</v>
      </c>
      <c r="B742" s="104" t="s">
        <v>5</v>
      </c>
      <c r="C742" s="1086">
        <v>45514</v>
      </c>
      <c r="D742" s="109" t="s">
        <v>18993</v>
      </c>
      <c r="E742" s="602">
        <v>4</v>
      </c>
      <c r="F742" s="102" t="s">
        <v>152</v>
      </c>
      <c r="G742" s="102" t="s">
        <v>9221</v>
      </c>
      <c r="H742" s="102" t="s">
        <v>9221</v>
      </c>
      <c r="I742" s="105">
        <f>IF(tblTEC_TDB_Data[[#This Row],[EstDetruite]],E742,0)</f>
        <v>0</v>
      </c>
      <c r="J742" s="106">
        <f>tblTEC_TDB_Data[[#This Row],[H_Saisies]]-tblTEC_TDB_Data[[#This Row],[H_Détruites]]</f>
        <v>4</v>
      </c>
      <c r="K742" s="106">
        <f>IF(tblTEC_TDB_Data[[#This Row],[EstFacturable]]="VRAI",(E742-I742),0)</f>
        <v>4</v>
      </c>
      <c r="L742" s="105">
        <f t="shared" si="52"/>
        <v>0</v>
      </c>
      <c r="M742" s="105">
        <f t="shared" si="53"/>
        <v>0</v>
      </c>
      <c r="N742" s="107">
        <f>MAX(tblTEC_TDB_Data[[#This Row],[H_Facturables]]-tblTEC_TDB_Data[[#This Row],[H_Facturées]],0)</f>
        <v>4</v>
      </c>
      <c r="O742" s="101">
        <f ca="1">ROUND(INT(NOW()-tblTEC_TDB_Data[[#This Row],[Date]]),0)</f>
        <v>26</v>
      </c>
      <c r="P742" s="108">
        <f ca="1">IF(tblTEC_TDB_Data[[#This Row],[Âge]]&lt;=30,N742,0)</f>
        <v>4</v>
      </c>
      <c r="Q742" s="108">
        <f ca="1">IF(AND(tblTEC_TDB_Data[[#This Row],[Âge]]&gt;30,tblTEC_TDB_Data[[#This Row],[Âge]]&lt;=60),N742,0)</f>
        <v>0</v>
      </c>
      <c r="R742" s="108">
        <f ca="1">IF(AND(tblTEC_TDB_Data[[#This Row],[Âge]]&gt;60,tblTEC_TDB_Data[[#This Row],[Âge]]&lt;=90),N742,0)</f>
        <v>0</v>
      </c>
      <c r="S742" s="108">
        <f ca="1">IF(tblTEC_TDB_Data[[#This Row],[Âge]]&gt;90,N742,0)</f>
        <v>0</v>
      </c>
    </row>
    <row r="743" spans="1:19" x14ac:dyDescent="0.25">
      <c r="A743" s="104">
        <v>743</v>
      </c>
      <c r="B743" s="104" t="s">
        <v>5</v>
      </c>
      <c r="C743" s="1086">
        <v>45519</v>
      </c>
      <c r="D743" s="109" t="s">
        <v>18993</v>
      </c>
      <c r="E743" s="602">
        <v>2</v>
      </c>
      <c r="F743" s="102" t="s">
        <v>152</v>
      </c>
      <c r="G743" s="102" t="s">
        <v>9221</v>
      </c>
      <c r="H743" s="102" t="s">
        <v>9221</v>
      </c>
      <c r="I743" s="105">
        <f>IF(tblTEC_TDB_Data[[#This Row],[EstDetruite]],E743,0)</f>
        <v>0</v>
      </c>
      <c r="J743" s="106">
        <f>tblTEC_TDB_Data[[#This Row],[H_Saisies]]-tblTEC_TDB_Data[[#This Row],[H_Détruites]]</f>
        <v>2</v>
      </c>
      <c r="K743" s="106">
        <f>IF(tblTEC_TDB_Data[[#This Row],[EstFacturable]]="VRAI",(E743-I743),0)</f>
        <v>2</v>
      </c>
      <c r="L743" s="105">
        <f t="shared" si="52"/>
        <v>0</v>
      </c>
      <c r="M743" s="105">
        <f t="shared" si="53"/>
        <v>0</v>
      </c>
      <c r="N743" s="107">
        <f>MAX(tblTEC_TDB_Data[[#This Row],[H_Facturables]]-tblTEC_TDB_Data[[#This Row],[H_Facturées]],0)</f>
        <v>2</v>
      </c>
      <c r="O743" s="101">
        <f ca="1">ROUND(INT(NOW()-tblTEC_TDB_Data[[#This Row],[Date]]),0)</f>
        <v>21</v>
      </c>
      <c r="P743" s="108">
        <f ca="1">IF(tblTEC_TDB_Data[[#This Row],[Âge]]&lt;=30,N743,0)</f>
        <v>2</v>
      </c>
      <c r="Q743" s="108">
        <f ca="1">IF(AND(tblTEC_TDB_Data[[#This Row],[Âge]]&gt;30,tblTEC_TDB_Data[[#This Row],[Âge]]&lt;=60),N743,0)</f>
        <v>0</v>
      </c>
      <c r="R743" s="108">
        <f ca="1">IF(AND(tblTEC_TDB_Data[[#This Row],[Âge]]&gt;60,tblTEC_TDB_Data[[#This Row],[Âge]]&lt;=90),N743,0)</f>
        <v>0</v>
      </c>
      <c r="S743" s="108">
        <f ca="1">IF(tblTEC_TDB_Data[[#This Row],[Âge]]&gt;90,N743,0)</f>
        <v>0</v>
      </c>
    </row>
    <row r="744" spans="1:19" x14ac:dyDescent="0.25">
      <c r="A744" s="104">
        <v>744</v>
      </c>
      <c r="B744" s="104" t="s">
        <v>5</v>
      </c>
      <c r="C744" s="1086">
        <v>45523</v>
      </c>
      <c r="D744" s="109" t="s">
        <v>18993</v>
      </c>
      <c r="E744" s="602">
        <v>0.5</v>
      </c>
      <c r="F744" s="102" t="s">
        <v>152</v>
      </c>
      <c r="G744" s="102" t="s">
        <v>9221</v>
      </c>
      <c r="H744" s="102" t="s">
        <v>9221</v>
      </c>
      <c r="I744" s="105">
        <f>IF(tblTEC_TDB_Data[[#This Row],[EstDetruite]],E744,0)</f>
        <v>0</v>
      </c>
      <c r="J744" s="106">
        <f>tblTEC_TDB_Data[[#This Row],[H_Saisies]]-tblTEC_TDB_Data[[#This Row],[H_Détruites]]</f>
        <v>0.5</v>
      </c>
      <c r="K744" s="106">
        <f>IF(tblTEC_TDB_Data[[#This Row],[EstFacturable]]="VRAI",(E744-I744),0)</f>
        <v>0.5</v>
      </c>
      <c r="L744" s="105">
        <f t="shared" si="52"/>
        <v>0</v>
      </c>
      <c r="M744" s="105">
        <f t="shared" si="53"/>
        <v>0</v>
      </c>
      <c r="N744" s="107">
        <f>MAX(tblTEC_TDB_Data[[#This Row],[H_Facturables]]-tblTEC_TDB_Data[[#This Row],[H_Facturées]],0)</f>
        <v>0.5</v>
      </c>
      <c r="O744" s="101">
        <f ca="1">ROUND(INT(NOW()-tblTEC_TDB_Data[[#This Row],[Date]]),0)</f>
        <v>17</v>
      </c>
      <c r="P744" s="108">
        <f ca="1">IF(tblTEC_TDB_Data[[#This Row],[Âge]]&lt;=30,N744,0)</f>
        <v>0.5</v>
      </c>
      <c r="Q744" s="108">
        <f ca="1">IF(AND(tblTEC_TDB_Data[[#This Row],[Âge]]&gt;30,tblTEC_TDB_Data[[#This Row],[Âge]]&lt;=60),N744,0)</f>
        <v>0</v>
      </c>
      <c r="R744" s="108">
        <f ca="1">IF(AND(tblTEC_TDB_Data[[#This Row],[Âge]]&gt;60,tblTEC_TDB_Data[[#This Row],[Âge]]&lt;=90),N744,0)</f>
        <v>0</v>
      </c>
      <c r="S744" s="108">
        <f ca="1">IF(tblTEC_TDB_Data[[#This Row],[Âge]]&gt;90,N744,0)</f>
        <v>0</v>
      </c>
    </row>
    <row r="745" spans="1:19" x14ac:dyDescent="0.25">
      <c r="A745" s="104">
        <v>745</v>
      </c>
      <c r="B745" s="104" t="s">
        <v>133</v>
      </c>
      <c r="C745" s="1086">
        <v>45509</v>
      </c>
      <c r="D745" s="109" t="s">
        <v>14106</v>
      </c>
      <c r="E745" s="602">
        <v>0.5</v>
      </c>
      <c r="F745" s="102" t="s">
        <v>152</v>
      </c>
      <c r="G745" s="102" t="s">
        <v>9221</v>
      </c>
      <c r="H745" s="102" t="s">
        <v>9221</v>
      </c>
      <c r="I745" s="105">
        <f>IF(tblTEC_TDB_Data[[#This Row],[EstDetruite]],E745,0)</f>
        <v>0</v>
      </c>
      <c r="J745" s="106">
        <f>tblTEC_TDB_Data[[#This Row],[H_Saisies]]-tblTEC_TDB_Data[[#This Row],[H_Détruites]]</f>
        <v>0.5</v>
      </c>
      <c r="K745" s="106">
        <f>IF(tblTEC_TDB_Data[[#This Row],[EstFacturable]]="VRAI",(E745-I745),0)</f>
        <v>0.5</v>
      </c>
      <c r="L745" s="105">
        <f t="shared" si="52"/>
        <v>0</v>
      </c>
      <c r="M745" s="105">
        <f t="shared" si="53"/>
        <v>0</v>
      </c>
      <c r="N745" s="107">
        <f>MAX(tblTEC_TDB_Data[[#This Row],[H_Facturables]]-tblTEC_TDB_Data[[#This Row],[H_Facturées]],0)</f>
        <v>0.5</v>
      </c>
      <c r="O745" s="101">
        <f ca="1">ROUND(INT(NOW()-tblTEC_TDB_Data[[#This Row],[Date]]),0)</f>
        <v>31</v>
      </c>
      <c r="P745" s="108">
        <f ca="1">IF(tblTEC_TDB_Data[[#This Row],[Âge]]&lt;=30,N745,0)</f>
        <v>0</v>
      </c>
      <c r="Q745" s="108">
        <f ca="1">IF(AND(tblTEC_TDB_Data[[#This Row],[Âge]]&gt;30,tblTEC_TDB_Data[[#This Row],[Âge]]&lt;=60),N745,0)</f>
        <v>0.5</v>
      </c>
      <c r="R745" s="108">
        <f ca="1">IF(AND(tblTEC_TDB_Data[[#This Row],[Âge]]&gt;60,tblTEC_TDB_Data[[#This Row],[Âge]]&lt;=90),N745,0)</f>
        <v>0</v>
      </c>
      <c r="S745" s="108">
        <f ca="1">IF(tblTEC_TDB_Data[[#This Row],[Âge]]&gt;90,N745,0)</f>
        <v>0</v>
      </c>
    </row>
    <row r="746" spans="1:19" x14ac:dyDescent="0.25">
      <c r="A746" s="104">
        <v>746</v>
      </c>
      <c r="B746" s="104" t="s">
        <v>133</v>
      </c>
      <c r="C746" s="1086">
        <v>45511</v>
      </c>
      <c r="D746" s="109" t="s">
        <v>14106</v>
      </c>
      <c r="E746" s="602">
        <v>0.4</v>
      </c>
      <c r="F746" s="102" t="s">
        <v>152</v>
      </c>
      <c r="G746" s="102" t="s">
        <v>9221</v>
      </c>
      <c r="H746" s="102" t="s">
        <v>9221</v>
      </c>
      <c r="I746" s="105">
        <f>IF(tblTEC_TDB_Data[[#This Row],[EstDetruite]],E746,0)</f>
        <v>0</v>
      </c>
      <c r="J746" s="106">
        <f>tblTEC_TDB_Data[[#This Row],[H_Saisies]]-tblTEC_TDB_Data[[#This Row],[H_Détruites]]</f>
        <v>0.4</v>
      </c>
      <c r="K746" s="106">
        <f>IF(tblTEC_TDB_Data[[#This Row],[EstFacturable]]="VRAI",(E746-I746),0)</f>
        <v>0.4</v>
      </c>
      <c r="L746" s="105">
        <f t="shared" si="52"/>
        <v>0</v>
      </c>
      <c r="M746" s="105">
        <f t="shared" si="53"/>
        <v>0</v>
      </c>
      <c r="N746" s="107">
        <f>MAX(tblTEC_TDB_Data[[#This Row],[H_Facturables]]-tblTEC_TDB_Data[[#This Row],[H_Facturées]],0)</f>
        <v>0.4</v>
      </c>
      <c r="O746" s="101">
        <f ca="1">ROUND(INT(NOW()-tblTEC_TDB_Data[[#This Row],[Date]]),0)</f>
        <v>29</v>
      </c>
      <c r="P746" s="108">
        <f ca="1">IF(tblTEC_TDB_Data[[#This Row],[Âge]]&lt;=30,N746,0)</f>
        <v>0.4</v>
      </c>
      <c r="Q746" s="108">
        <f ca="1">IF(AND(tblTEC_TDB_Data[[#This Row],[Âge]]&gt;30,tblTEC_TDB_Data[[#This Row],[Âge]]&lt;=60),N746,0)</f>
        <v>0</v>
      </c>
      <c r="R746" s="108">
        <f ca="1">IF(AND(tblTEC_TDB_Data[[#This Row],[Âge]]&gt;60,tblTEC_TDB_Data[[#This Row],[Âge]]&lt;=90),N746,0)</f>
        <v>0</v>
      </c>
      <c r="S746" s="108">
        <f ca="1">IF(tblTEC_TDB_Data[[#This Row],[Âge]]&gt;90,N746,0)</f>
        <v>0</v>
      </c>
    </row>
    <row r="747" spans="1:19" x14ac:dyDescent="0.25">
      <c r="A747" s="104">
        <v>747</v>
      </c>
      <c r="B747" s="104" t="s">
        <v>133</v>
      </c>
      <c r="C747" s="1086">
        <v>45526</v>
      </c>
      <c r="D747" s="109" t="s">
        <v>14106</v>
      </c>
      <c r="E747" s="602">
        <v>1.3</v>
      </c>
      <c r="F747" s="102" t="s">
        <v>152</v>
      </c>
      <c r="G747" s="102" t="s">
        <v>9221</v>
      </c>
      <c r="H747" s="102" t="s">
        <v>9221</v>
      </c>
      <c r="I747" s="105">
        <f>IF(tblTEC_TDB_Data[[#This Row],[EstDetruite]],E747,0)</f>
        <v>0</v>
      </c>
      <c r="J747" s="106">
        <f>tblTEC_TDB_Data[[#This Row],[H_Saisies]]-tblTEC_TDB_Data[[#This Row],[H_Détruites]]</f>
        <v>1.3</v>
      </c>
      <c r="K747" s="106">
        <f>IF(tblTEC_TDB_Data[[#This Row],[EstFacturable]]="VRAI",(E747-I747),0)</f>
        <v>1.3</v>
      </c>
      <c r="L747" s="105">
        <f t="shared" si="52"/>
        <v>0</v>
      </c>
      <c r="M747" s="105">
        <f t="shared" si="53"/>
        <v>0</v>
      </c>
      <c r="N747" s="107">
        <f>MAX(tblTEC_TDB_Data[[#This Row],[H_Facturables]]-tblTEC_TDB_Data[[#This Row],[H_Facturées]],0)</f>
        <v>1.3</v>
      </c>
      <c r="O747" s="101">
        <f ca="1">ROUND(INT(NOW()-tblTEC_TDB_Data[[#This Row],[Date]]),0)</f>
        <v>14</v>
      </c>
      <c r="P747" s="108">
        <f ca="1">IF(tblTEC_TDB_Data[[#This Row],[Âge]]&lt;=30,N747,0)</f>
        <v>1.3</v>
      </c>
      <c r="Q747" s="108">
        <f ca="1">IF(AND(tblTEC_TDB_Data[[#This Row],[Âge]]&gt;30,tblTEC_TDB_Data[[#This Row],[Âge]]&lt;=60),N747,0)</f>
        <v>0</v>
      </c>
      <c r="R747" s="108">
        <f ca="1">IF(AND(tblTEC_TDB_Data[[#This Row],[Âge]]&gt;60,tblTEC_TDB_Data[[#This Row],[Âge]]&lt;=90),N747,0)</f>
        <v>0</v>
      </c>
      <c r="S747" s="108">
        <f ca="1">IF(tblTEC_TDB_Data[[#This Row],[Âge]]&gt;90,N747,0)</f>
        <v>0</v>
      </c>
    </row>
    <row r="748" spans="1:19" x14ac:dyDescent="0.25">
      <c r="A748" s="104">
        <v>748</v>
      </c>
      <c r="B748" s="104" t="s">
        <v>133</v>
      </c>
      <c r="C748" s="1086">
        <v>45527</v>
      </c>
      <c r="D748" s="109" t="s">
        <v>14106</v>
      </c>
      <c r="E748" s="602">
        <v>3.4</v>
      </c>
      <c r="F748" s="102" t="s">
        <v>152</v>
      </c>
      <c r="G748" s="102" t="s">
        <v>9221</v>
      </c>
      <c r="H748" s="102" t="s">
        <v>9221</v>
      </c>
      <c r="I748" s="105">
        <f>IF(tblTEC_TDB_Data[[#This Row],[EstDetruite]],E748,0)</f>
        <v>0</v>
      </c>
      <c r="J748" s="106">
        <f>tblTEC_TDB_Data[[#This Row],[H_Saisies]]-tblTEC_TDB_Data[[#This Row],[H_Détruites]]</f>
        <v>3.4</v>
      </c>
      <c r="K748" s="106">
        <f>IF(tblTEC_TDB_Data[[#This Row],[EstFacturable]]="VRAI",(E748-I748),0)</f>
        <v>3.4</v>
      </c>
      <c r="L748" s="105">
        <f t="shared" si="52"/>
        <v>0</v>
      </c>
      <c r="M748" s="105">
        <f t="shared" si="53"/>
        <v>0</v>
      </c>
      <c r="N748" s="107">
        <f>MAX(tblTEC_TDB_Data[[#This Row],[H_Facturables]]-tblTEC_TDB_Data[[#This Row],[H_Facturées]],0)</f>
        <v>3.4</v>
      </c>
      <c r="O748" s="101">
        <f ca="1">ROUND(INT(NOW()-tblTEC_TDB_Data[[#This Row],[Date]]),0)</f>
        <v>13</v>
      </c>
      <c r="P748" s="108">
        <f ca="1">IF(tblTEC_TDB_Data[[#This Row],[Âge]]&lt;=30,N748,0)</f>
        <v>3.4</v>
      </c>
      <c r="Q748" s="108">
        <f ca="1">IF(AND(tblTEC_TDB_Data[[#This Row],[Âge]]&gt;30,tblTEC_TDB_Data[[#This Row],[Âge]]&lt;=60),N748,0)</f>
        <v>0</v>
      </c>
      <c r="R748" s="108">
        <f ca="1">IF(AND(tblTEC_TDB_Data[[#This Row],[Âge]]&gt;60,tblTEC_TDB_Data[[#This Row],[Âge]]&lt;=90),N748,0)</f>
        <v>0</v>
      </c>
      <c r="S748" s="108">
        <f ca="1">IF(tblTEC_TDB_Data[[#This Row],[Âge]]&gt;90,N748,0)</f>
        <v>0</v>
      </c>
    </row>
    <row r="749" spans="1:19" x14ac:dyDescent="0.25">
      <c r="A749" s="104">
        <v>749</v>
      </c>
      <c r="B749" s="104" t="s">
        <v>133</v>
      </c>
      <c r="C749" s="1086">
        <v>45531</v>
      </c>
      <c r="D749" s="109" t="s">
        <v>14106</v>
      </c>
      <c r="E749" s="602">
        <v>2.1</v>
      </c>
      <c r="F749" s="102" t="s">
        <v>152</v>
      </c>
      <c r="G749" s="102" t="s">
        <v>9221</v>
      </c>
      <c r="H749" s="102" t="s">
        <v>9221</v>
      </c>
      <c r="I749" s="105">
        <f>IF(tblTEC_TDB_Data[[#This Row],[EstDetruite]],E749,0)</f>
        <v>0</v>
      </c>
      <c r="J749" s="106">
        <f>tblTEC_TDB_Data[[#This Row],[H_Saisies]]-tblTEC_TDB_Data[[#This Row],[H_Détruites]]</f>
        <v>2.1</v>
      </c>
      <c r="K749" s="106">
        <f>IF(tblTEC_TDB_Data[[#This Row],[EstFacturable]]="VRAI",(E749-I749),0)</f>
        <v>2.1</v>
      </c>
      <c r="L749" s="105">
        <f t="shared" si="52"/>
        <v>0</v>
      </c>
      <c r="M749" s="105">
        <f t="shared" si="53"/>
        <v>0</v>
      </c>
      <c r="N749" s="107">
        <f>MAX(tblTEC_TDB_Data[[#This Row],[H_Facturables]]-tblTEC_TDB_Data[[#This Row],[H_Facturées]],0)</f>
        <v>2.1</v>
      </c>
      <c r="O749" s="101">
        <f ca="1">ROUND(INT(NOW()-tblTEC_TDB_Data[[#This Row],[Date]]),0)</f>
        <v>9</v>
      </c>
      <c r="P749" s="108">
        <f ca="1">IF(tblTEC_TDB_Data[[#This Row],[Âge]]&lt;=30,N749,0)</f>
        <v>2.1</v>
      </c>
      <c r="Q749" s="108">
        <f ca="1">IF(AND(tblTEC_TDB_Data[[#This Row],[Âge]]&gt;30,tblTEC_TDB_Data[[#This Row],[Âge]]&lt;=60),N749,0)</f>
        <v>0</v>
      </c>
      <c r="R749" s="108">
        <f ca="1">IF(AND(tblTEC_TDB_Data[[#This Row],[Âge]]&gt;60,tblTEC_TDB_Data[[#This Row],[Âge]]&lt;=90),N749,0)</f>
        <v>0</v>
      </c>
      <c r="S749" s="108">
        <f ca="1">IF(tblTEC_TDB_Data[[#This Row],[Âge]]&gt;90,N749,0)</f>
        <v>0</v>
      </c>
    </row>
    <row r="750" spans="1:19" x14ac:dyDescent="0.25">
      <c r="A750" s="104">
        <v>750</v>
      </c>
      <c r="B750" s="104" t="s">
        <v>133</v>
      </c>
      <c r="C750" s="1086">
        <v>45533</v>
      </c>
      <c r="D750" s="109" t="s">
        <v>14106</v>
      </c>
      <c r="E750" s="602">
        <v>0.4</v>
      </c>
      <c r="F750" s="102" t="s">
        <v>152</v>
      </c>
      <c r="G750" s="102" t="s">
        <v>9221</v>
      </c>
      <c r="H750" s="102" t="s">
        <v>9221</v>
      </c>
      <c r="I750" s="105">
        <f>IF(tblTEC_TDB_Data[[#This Row],[EstDetruite]],E750,0)</f>
        <v>0</v>
      </c>
      <c r="J750" s="106">
        <f>tblTEC_TDB_Data[[#This Row],[H_Saisies]]-tblTEC_TDB_Data[[#This Row],[H_Détruites]]</f>
        <v>0.4</v>
      </c>
      <c r="K750" s="106">
        <f>IF(tblTEC_TDB_Data[[#This Row],[EstFacturable]]="VRAI",(E750-I750),0)</f>
        <v>0.4</v>
      </c>
      <c r="L750" s="105">
        <f t="shared" si="52"/>
        <v>0</v>
      </c>
      <c r="M750" s="105">
        <f t="shared" si="53"/>
        <v>0</v>
      </c>
      <c r="N750" s="107">
        <f>MAX(tblTEC_TDB_Data[[#This Row],[H_Facturables]]-tblTEC_TDB_Data[[#This Row],[H_Facturées]],0)</f>
        <v>0.4</v>
      </c>
      <c r="O750" s="101">
        <f ca="1">ROUND(INT(NOW()-tblTEC_TDB_Data[[#This Row],[Date]]),0)</f>
        <v>7</v>
      </c>
      <c r="P750" s="108">
        <f ca="1">IF(tblTEC_TDB_Data[[#This Row],[Âge]]&lt;=30,N750,0)</f>
        <v>0.4</v>
      </c>
      <c r="Q750" s="108">
        <f ca="1">IF(AND(tblTEC_TDB_Data[[#This Row],[Âge]]&gt;30,tblTEC_TDB_Data[[#This Row],[Âge]]&lt;=60),N750,0)</f>
        <v>0</v>
      </c>
      <c r="R750" s="108">
        <f ca="1">IF(AND(tblTEC_TDB_Data[[#This Row],[Âge]]&gt;60,tblTEC_TDB_Data[[#This Row],[Âge]]&lt;=90),N750,0)</f>
        <v>0</v>
      </c>
      <c r="S750" s="108">
        <f ca="1">IF(tblTEC_TDB_Data[[#This Row],[Âge]]&gt;90,N750,0)</f>
        <v>0</v>
      </c>
    </row>
    <row r="751" spans="1:19" x14ac:dyDescent="0.25">
      <c r="A751" s="104">
        <v>751</v>
      </c>
      <c r="B751" s="104" t="s">
        <v>11641</v>
      </c>
      <c r="C751" s="1086">
        <v>45530</v>
      </c>
      <c r="D751" s="109" t="s">
        <v>14106</v>
      </c>
      <c r="E751" s="602">
        <v>0.75</v>
      </c>
      <c r="F751" s="102" t="s">
        <v>152</v>
      </c>
      <c r="G751" s="102" t="s">
        <v>9221</v>
      </c>
      <c r="H751" s="102" t="s">
        <v>9221</v>
      </c>
      <c r="I751" s="105">
        <f>IF(tblTEC_TDB_Data[[#This Row],[EstDetruite]],E751,0)</f>
        <v>0</v>
      </c>
      <c r="J751" s="106">
        <f>tblTEC_TDB_Data[[#This Row],[H_Saisies]]-tblTEC_TDB_Data[[#This Row],[H_Détruites]]</f>
        <v>0.75</v>
      </c>
      <c r="K751" s="106">
        <f>IF(tblTEC_TDB_Data[[#This Row],[EstFacturable]]="VRAI",(E751-I751),0)</f>
        <v>0.75</v>
      </c>
      <c r="L751" s="105">
        <f t="shared" si="52"/>
        <v>0</v>
      </c>
      <c r="M751" s="105">
        <f t="shared" si="53"/>
        <v>0</v>
      </c>
      <c r="N751" s="107">
        <f>MAX(tblTEC_TDB_Data[[#This Row],[H_Facturables]]-tblTEC_TDB_Data[[#This Row],[H_Facturées]],0)</f>
        <v>0.75</v>
      </c>
      <c r="O751" s="101">
        <f ca="1">ROUND(INT(NOW()-tblTEC_TDB_Data[[#This Row],[Date]]),0)</f>
        <v>10</v>
      </c>
      <c r="P751" s="108">
        <f ca="1">IF(tblTEC_TDB_Data[[#This Row],[Âge]]&lt;=30,N751,0)</f>
        <v>0.75</v>
      </c>
      <c r="Q751" s="108">
        <f ca="1">IF(AND(tblTEC_TDB_Data[[#This Row],[Âge]]&gt;30,tblTEC_TDB_Data[[#This Row],[Âge]]&lt;=60),N751,0)</f>
        <v>0</v>
      </c>
      <c r="R751" s="108">
        <f ca="1">IF(AND(tblTEC_TDB_Data[[#This Row],[Âge]]&gt;60,tblTEC_TDB_Data[[#This Row],[Âge]]&lt;=90),N751,0)</f>
        <v>0</v>
      </c>
      <c r="S751" s="108">
        <f ca="1">IF(tblTEC_TDB_Data[[#This Row],[Âge]]&gt;90,N751,0)</f>
        <v>0</v>
      </c>
    </row>
    <row r="752" spans="1:19" x14ac:dyDescent="0.25">
      <c r="A752" s="104">
        <v>752</v>
      </c>
      <c r="B752" s="104" t="s">
        <v>11641</v>
      </c>
      <c r="C752" s="1086">
        <v>45530</v>
      </c>
      <c r="D752" s="109" t="s">
        <v>14106</v>
      </c>
      <c r="E752" s="602">
        <v>2</v>
      </c>
      <c r="F752" s="102" t="s">
        <v>152</v>
      </c>
      <c r="G752" s="102" t="s">
        <v>9221</v>
      </c>
      <c r="H752" s="102" t="s">
        <v>9221</v>
      </c>
      <c r="I752" s="105">
        <f>IF(tblTEC_TDB_Data[[#This Row],[EstDetruite]],E752,0)</f>
        <v>0</v>
      </c>
      <c r="J752" s="106">
        <f>tblTEC_TDB_Data[[#This Row],[H_Saisies]]-tblTEC_TDB_Data[[#This Row],[H_Détruites]]</f>
        <v>2</v>
      </c>
      <c r="K752" s="106">
        <f>IF(tblTEC_TDB_Data[[#This Row],[EstFacturable]]="VRAI",(E752-I752),0)</f>
        <v>2</v>
      </c>
      <c r="L752" s="105">
        <f t="shared" si="52"/>
        <v>0</v>
      </c>
      <c r="M752" s="105">
        <f t="shared" si="53"/>
        <v>0</v>
      </c>
      <c r="N752" s="107">
        <f>MAX(tblTEC_TDB_Data[[#This Row],[H_Facturables]]-tblTEC_TDB_Data[[#This Row],[H_Facturées]],0)</f>
        <v>2</v>
      </c>
      <c r="O752" s="101">
        <f ca="1">ROUND(INT(NOW()-tblTEC_TDB_Data[[#This Row],[Date]]),0)</f>
        <v>10</v>
      </c>
      <c r="P752" s="108">
        <f ca="1">IF(tblTEC_TDB_Data[[#This Row],[Âge]]&lt;=30,N752,0)</f>
        <v>2</v>
      </c>
      <c r="Q752" s="108">
        <f ca="1">IF(AND(tblTEC_TDB_Data[[#This Row],[Âge]]&gt;30,tblTEC_TDB_Data[[#This Row],[Âge]]&lt;=60),N752,0)</f>
        <v>0</v>
      </c>
      <c r="R752" s="108">
        <f ca="1">IF(AND(tblTEC_TDB_Data[[#This Row],[Âge]]&gt;60,tblTEC_TDB_Data[[#This Row],[Âge]]&lt;=90),N752,0)</f>
        <v>0</v>
      </c>
      <c r="S752" s="108">
        <f ca="1">IF(tblTEC_TDB_Data[[#This Row],[Âge]]&gt;90,N752,0)</f>
        <v>0</v>
      </c>
    </row>
    <row r="753" spans="1:19" x14ac:dyDescent="0.25">
      <c r="A753" s="104">
        <v>753</v>
      </c>
      <c r="B753" s="104" t="s">
        <v>11641</v>
      </c>
      <c r="C753" s="1086">
        <v>45531</v>
      </c>
      <c r="D753" s="109" t="s">
        <v>14106</v>
      </c>
      <c r="E753" s="602">
        <v>1</v>
      </c>
      <c r="F753" s="102" t="s">
        <v>152</v>
      </c>
      <c r="G753" s="102" t="s">
        <v>9221</v>
      </c>
      <c r="H753" s="102" t="s">
        <v>9221</v>
      </c>
      <c r="I753" s="105">
        <f>IF(tblTEC_TDB_Data[[#This Row],[EstDetruite]],E753,0)</f>
        <v>0</v>
      </c>
      <c r="J753" s="106">
        <f>tblTEC_TDB_Data[[#This Row],[H_Saisies]]-tblTEC_TDB_Data[[#This Row],[H_Détruites]]</f>
        <v>1</v>
      </c>
      <c r="K753" s="106">
        <f>IF(tblTEC_TDB_Data[[#This Row],[EstFacturable]]="VRAI",(E753-I753),0)</f>
        <v>1</v>
      </c>
      <c r="L753" s="105">
        <f t="shared" si="52"/>
        <v>0</v>
      </c>
      <c r="M753" s="105">
        <f t="shared" si="53"/>
        <v>0</v>
      </c>
      <c r="N753" s="107">
        <f>MAX(tblTEC_TDB_Data[[#This Row],[H_Facturables]]-tblTEC_TDB_Data[[#This Row],[H_Facturées]],0)</f>
        <v>1</v>
      </c>
      <c r="O753" s="101">
        <f ca="1">ROUND(INT(NOW()-tblTEC_TDB_Data[[#This Row],[Date]]),0)</f>
        <v>9</v>
      </c>
      <c r="P753" s="108">
        <f ca="1">IF(tblTEC_TDB_Data[[#This Row],[Âge]]&lt;=30,N753,0)</f>
        <v>1</v>
      </c>
      <c r="Q753" s="108">
        <f ca="1">IF(AND(tblTEC_TDB_Data[[#This Row],[Âge]]&gt;30,tblTEC_TDB_Data[[#This Row],[Âge]]&lt;=60),N753,0)</f>
        <v>0</v>
      </c>
      <c r="R753" s="108">
        <f ca="1">IF(AND(tblTEC_TDB_Data[[#This Row],[Âge]]&gt;60,tblTEC_TDB_Data[[#This Row],[Âge]]&lt;=90),N753,0)</f>
        <v>0</v>
      </c>
      <c r="S753" s="108">
        <f ca="1">IF(tblTEC_TDB_Data[[#This Row],[Âge]]&gt;90,N753,0)</f>
        <v>0</v>
      </c>
    </row>
    <row r="754" spans="1:19" x14ac:dyDescent="0.25">
      <c r="A754" s="104">
        <v>754</v>
      </c>
      <c r="B754" s="104" t="s">
        <v>11641</v>
      </c>
      <c r="C754" s="1086">
        <v>45531</v>
      </c>
      <c r="D754" s="109" t="s">
        <v>14106</v>
      </c>
      <c r="E754" s="602">
        <v>2.25</v>
      </c>
      <c r="F754" s="102" t="s">
        <v>152</v>
      </c>
      <c r="G754" s="102" t="s">
        <v>9221</v>
      </c>
      <c r="H754" s="102" t="s">
        <v>9221</v>
      </c>
      <c r="I754" s="105">
        <f>IF(tblTEC_TDB_Data[[#This Row],[EstDetruite]],E754,0)</f>
        <v>0</v>
      </c>
      <c r="J754" s="106">
        <f>tblTEC_TDB_Data[[#This Row],[H_Saisies]]-tblTEC_TDB_Data[[#This Row],[H_Détruites]]</f>
        <v>2.25</v>
      </c>
      <c r="K754" s="106">
        <f>IF(tblTEC_TDB_Data[[#This Row],[EstFacturable]]="VRAI",(E754-I754),0)</f>
        <v>2.25</v>
      </c>
      <c r="L754" s="105">
        <f t="shared" si="52"/>
        <v>0</v>
      </c>
      <c r="M754" s="105">
        <f t="shared" si="53"/>
        <v>0</v>
      </c>
      <c r="N754" s="107">
        <f>MAX(tblTEC_TDB_Data[[#This Row],[H_Facturables]]-tblTEC_TDB_Data[[#This Row],[H_Facturées]],0)</f>
        <v>2.25</v>
      </c>
      <c r="O754" s="101">
        <f ca="1">ROUND(INT(NOW()-tblTEC_TDB_Data[[#This Row],[Date]]),0)</f>
        <v>9</v>
      </c>
      <c r="P754" s="108">
        <f ca="1">IF(tblTEC_TDB_Data[[#This Row],[Âge]]&lt;=30,N754,0)</f>
        <v>2.25</v>
      </c>
      <c r="Q754" s="108">
        <f ca="1">IF(AND(tblTEC_TDB_Data[[#This Row],[Âge]]&gt;30,tblTEC_TDB_Data[[#This Row],[Âge]]&lt;=60),N754,0)</f>
        <v>0</v>
      </c>
      <c r="R754" s="108">
        <f ca="1">IF(AND(tblTEC_TDB_Data[[#This Row],[Âge]]&gt;60,tblTEC_TDB_Data[[#This Row],[Âge]]&lt;=90),N754,0)</f>
        <v>0</v>
      </c>
      <c r="S754" s="108">
        <f ca="1">IF(tblTEC_TDB_Data[[#This Row],[Âge]]&gt;90,N754,0)</f>
        <v>0</v>
      </c>
    </row>
    <row r="755" spans="1:19" x14ac:dyDescent="0.25">
      <c r="A755" s="104">
        <v>755</v>
      </c>
      <c r="B755" s="104" t="s">
        <v>11641</v>
      </c>
      <c r="C755" s="1086">
        <v>45531</v>
      </c>
      <c r="D755" s="109" t="s">
        <v>14106</v>
      </c>
      <c r="E755" s="602">
        <v>2</v>
      </c>
      <c r="F755" s="102" t="s">
        <v>152</v>
      </c>
      <c r="G755" s="102" t="s">
        <v>9221</v>
      </c>
      <c r="H755" s="102" t="s">
        <v>9221</v>
      </c>
      <c r="I755" s="105">
        <f>IF(tblTEC_TDB_Data[[#This Row],[EstDetruite]],E755,0)</f>
        <v>0</v>
      </c>
      <c r="J755" s="106">
        <f>tblTEC_TDB_Data[[#This Row],[H_Saisies]]-tblTEC_TDB_Data[[#This Row],[H_Détruites]]</f>
        <v>2</v>
      </c>
      <c r="K755" s="106">
        <f>IF(tblTEC_TDB_Data[[#This Row],[EstFacturable]]="VRAI",(E755-I755),0)</f>
        <v>2</v>
      </c>
      <c r="L755" s="105">
        <f t="shared" si="52"/>
        <v>0</v>
      </c>
      <c r="M755" s="105">
        <f t="shared" si="53"/>
        <v>0</v>
      </c>
      <c r="N755" s="107">
        <f>MAX(tblTEC_TDB_Data[[#This Row],[H_Facturables]]-tblTEC_TDB_Data[[#This Row],[H_Facturées]],0)</f>
        <v>2</v>
      </c>
      <c r="O755" s="101">
        <f ca="1">ROUND(INT(NOW()-tblTEC_TDB_Data[[#This Row],[Date]]),0)</f>
        <v>9</v>
      </c>
      <c r="P755" s="108">
        <f ca="1">IF(tblTEC_TDB_Data[[#This Row],[Âge]]&lt;=30,N755,0)</f>
        <v>2</v>
      </c>
      <c r="Q755" s="108">
        <f ca="1">IF(AND(tblTEC_TDB_Data[[#This Row],[Âge]]&gt;30,tblTEC_TDB_Data[[#This Row],[Âge]]&lt;=60),N755,0)</f>
        <v>0</v>
      </c>
      <c r="R755" s="108">
        <f ca="1">IF(AND(tblTEC_TDB_Data[[#This Row],[Âge]]&gt;60,tblTEC_TDB_Data[[#This Row],[Âge]]&lt;=90),N755,0)</f>
        <v>0</v>
      </c>
      <c r="S755" s="108">
        <f ca="1">IF(tblTEC_TDB_Data[[#This Row],[Âge]]&gt;90,N755,0)</f>
        <v>0</v>
      </c>
    </row>
    <row r="756" spans="1:19" x14ac:dyDescent="0.25">
      <c r="A756" s="104">
        <v>756</v>
      </c>
      <c r="B756" s="104" t="s">
        <v>11641</v>
      </c>
      <c r="C756" s="1086">
        <v>45531</v>
      </c>
      <c r="D756" s="109" t="s">
        <v>14106</v>
      </c>
      <c r="E756" s="602">
        <v>1.75</v>
      </c>
      <c r="F756" s="102" t="s">
        <v>152</v>
      </c>
      <c r="G756" s="102" t="s">
        <v>9221</v>
      </c>
      <c r="H756" s="102" t="s">
        <v>9221</v>
      </c>
      <c r="I756" s="105">
        <f>IF(tblTEC_TDB_Data[[#This Row],[EstDetruite]],E756,0)</f>
        <v>0</v>
      </c>
      <c r="J756" s="106">
        <f>tblTEC_TDB_Data[[#This Row],[H_Saisies]]-tblTEC_TDB_Data[[#This Row],[H_Détruites]]</f>
        <v>1.75</v>
      </c>
      <c r="K756" s="106">
        <f>IF(tblTEC_TDB_Data[[#This Row],[EstFacturable]]="VRAI",(E756-I756),0)</f>
        <v>1.75</v>
      </c>
      <c r="L756" s="105">
        <f t="shared" si="52"/>
        <v>0</v>
      </c>
      <c r="M756" s="105">
        <f t="shared" si="53"/>
        <v>0</v>
      </c>
      <c r="N756" s="107">
        <f>MAX(tblTEC_TDB_Data[[#This Row],[H_Facturables]]-tblTEC_TDB_Data[[#This Row],[H_Facturées]],0)</f>
        <v>1.75</v>
      </c>
      <c r="O756" s="101">
        <f ca="1">ROUND(INT(NOW()-tblTEC_TDB_Data[[#This Row],[Date]]),0)</f>
        <v>9</v>
      </c>
      <c r="P756" s="108">
        <f ca="1">IF(tblTEC_TDB_Data[[#This Row],[Âge]]&lt;=30,N756,0)</f>
        <v>1.75</v>
      </c>
      <c r="Q756" s="108">
        <f ca="1">IF(AND(tblTEC_TDB_Data[[#This Row],[Âge]]&gt;30,tblTEC_TDB_Data[[#This Row],[Âge]]&lt;=60),N756,0)</f>
        <v>0</v>
      </c>
      <c r="R756" s="108">
        <f ca="1">IF(AND(tblTEC_TDB_Data[[#This Row],[Âge]]&gt;60,tblTEC_TDB_Data[[#This Row],[Âge]]&lt;=90),N756,0)</f>
        <v>0</v>
      </c>
      <c r="S756" s="108">
        <f ca="1">IF(tblTEC_TDB_Data[[#This Row],[Âge]]&gt;90,N756,0)</f>
        <v>0</v>
      </c>
    </row>
    <row r="757" spans="1:19" x14ac:dyDescent="0.25">
      <c r="A757" s="104">
        <v>757</v>
      </c>
      <c r="B757" s="104" t="s">
        <v>11641</v>
      </c>
      <c r="C757" s="1086">
        <v>45533</v>
      </c>
      <c r="D757" s="109" t="s">
        <v>14106</v>
      </c>
      <c r="E757" s="602">
        <v>0.5</v>
      </c>
      <c r="F757" s="102" t="s">
        <v>152</v>
      </c>
      <c r="G757" s="102" t="s">
        <v>9221</v>
      </c>
      <c r="H757" s="102" t="s">
        <v>9221</v>
      </c>
      <c r="I757" s="105">
        <f>IF(tblTEC_TDB_Data[[#This Row],[EstDetruite]],E757,0)</f>
        <v>0</v>
      </c>
      <c r="J757" s="106">
        <f>tblTEC_TDB_Data[[#This Row],[H_Saisies]]-tblTEC_TDB_Data[[#This Row],[H_Détruites]]</f>
        <v>0.5</v>
      </c>
      <c r="K757" s="106">
        <f>IF(tblTEC_TDB_Data[[#This Row],[EstFacturable]]="VRAI",(E757-I757),0)</f>
        <v>0.5</v>
      </c>
      <c r="L757" s="105">
        <f t="shared" si="52"/>
        <v>0</v>
      </c>
      <c r="M757" s="105">
        <f t="shared" si="53"/>
        <v>0</v>
      </c>
      <c r="N757" s="107">
        <f>MAX(tblTEC_TDB_Data[[#This Row],[H_Facturables]]-tblTEC_TDB_Data[[#This Row],[H_Facturées]],0)</f>
        <v>0.5</v>
      </c>
      <c r="O757" s="101">
        <f ca="1">ROUND(INT(NOW()-tblTEC_TDB_Data[[#This Row],[Date]]),0)</f>
        <v>7</v>
      </c>
      <c r="P757" s="108">
        <f ca="1">IF(tblTEC_TDB_Data[[#This Row],[Âge]]&lt;=30,N757,0)</f>
        <v>0.5</v>
      </c>
      <c r="Q757" s="108">
        <f ca="1">IF(AND(tblTEC_TDB_Data[[#This Row],[Âge]]&gt;30,tblTEC_TDB_Data[[#This Row],[Âge]]&lt;=60),N757,0)</f>
        <v>0</v>
      </c>
      <c r="R757" s="108">
        <f ca="1">IF(AND(tblTEC_TDB_Data[[#This Row],[Âge]]&gt;60,tblTEC_TDB_Data[[#This Row],[Âge]]&lt;=90),N757,0)</f>
        <v>0</v>
      </c>
      <c r="S757" s="108">
        <f ca="1">IF(tblTEC_TDB_Data[[#This Row],[Âge]]&gt;90,N757,0)</f>
        <v>0</v>
      </c>
    </row>
    <row r="758" spans="1:19" x14ac:dyDescent="0.25">
      <c r="A758" s="104">
        <v>758</v>
      </c>
      <c r="B758" s="104" t="s">
        <v>11641</v>
      </c>
      <c r="C758" s="1086">
        <v>45533</v>
      </c>
      <c r="D758" s="109" t="s">
        <v>14106</v>
      </c>
      <c r="E758" s="602">
        <v>1.5</v>
      </c>
      <c r="F758" s="102" t="s">
        <v>152</v>
      </c>
      <c r="G758" s="102" t="s">
        <v>9221</v>
      </c>
      <c r="H758" s="102" t="s">
        <v>9221</v>
      </c>
      <c r="I758" s="105">
        <f>IF(tblTEC_TDB_Data[[#This Row],[EstDetruite]],E758,0)</f>
        <v>0</v>
      </c>
      <c r="J758" s="106">
        <f>tblTEC_TDB_Data[[#This Row],[H_Saisies]]-tblTEC_TDB_Data[[#This Row],[H_Détruites]]</f>
        <v>1.5</v>
      </c>
      <c r="K758" s="106">
        <f>IF(tblTEC_TDB_Data[[#This Row],[EstFacturable]]="VRAI",(E758-I758),0)</f>
        <v>1.5</v>
      </c>
      <c r="L758" s="105">
        <f t="shared" si="52"/>
        <v>0</v>
      </c>
      <c r="M758" s="105">
        <f t="shared" si="53"/>
        <v>0</v>
      </c>
      <c r="N758" s="107">
        <f>MAX(tblTEC_TDB_Data[[#This Row],[H_Facturables]]-tblTEC_TDB_Data[[#This Row],[H_Facturées]],0)</f>
        <v>1.5</v>
      </c>
      <c r="O758" s="101">
        <f ca="1">ROUND(INT(NOW()-tblTEC_TDB_Data[[#This Row],[Date]]),0)</f>
        <v>7</v>
      </c>
      <c r="P758" s="108">
        <f ca="1">IF(tblTEC_TDB_Data[[#This Row],[Âge]]&lt;=30,N758,0)</f>
        <v>1.5</v>
      </c>
      <c r="Q758" s="108">
        <f ca="1">IF(AND(tblTEC_TDB_Data[[#This Row],[Âge]]&gt;30,tblTEC_TDB_Data[[#This Row],[Âge]]&lt;=60),N758,0)</f>
        <v>0</v>
      </c>
      <c r="R758" s="108">
        <f ca="1">IF(AND(tblTEC_TDB_Data[[#This Row],[Âge]]&gt;60,tblTEC_TDB_Data[[#This Row],[Âge]]&lt;=90),N758,0)</f>
        <v>0</v>
      </c>
      <c r="S758" s="108">
        <f ca="1">IF(tblTEC_TDB_Data[[#This Row],[Âge]]&gt;90,N758,0)</f>
        <v>0</v>
      </c>
    </row>
    <row r="759" spans="1:19" x14ac:dyDescent="0.25">
      <c r="A759" s="104">
        <v>759</v>
      </c>
      <c r="B759" s="104" t="s">
        <v>11641</v>
      </c>
      <c r="C759" s="1086">
        <v>45533</v>
      </c>
      <c r="D759" s="109" t="s">
        <v>14106</v>
      </c>
      <c r="E759" s="602">
        <v>1</v>
      </c>
      <c r="F759" s="102" t="s">
        <v>152</v>
      </c>
      <c r="G759" s="102" t="s">
        <v>9221</v>
      </c>
      <c r="H759" s="102" t="s">
        <v>9221</v>
      </c>
      <c r="I759" s="105">
        <f>IF(tblTEC_TDB_Data[[#This Row],[EstDetruite]],E759,0)</f>
        <v>0</v>
      </c>
      <c r="J759" s="106">
        <f>tblTEC_TDB_Data[[#This Row],[H_Saisies]]-tblTEC_TDB_Data[[#This Row],[H_Détruites]]</f>
        <v>1</v>
      </c>
      <c r="K759" s="106">
        <f>IF(tblTEC_TDB_Data[[#This Row],[EstFacturable]]="VRAI",(E759-I759),0)</f>
        <v>1</v>
      </c>
      <c r="L759" s="105">
        <f t="shared" si="52"/>
        <v>0</v>
      </c>
      <c r="M759" s="105">
        <f t="shared" si="53"/>
        <v>0</v>
      </c>
      <c r="N759" s="107">
        <f>MAX(tblTEC_TDB_Data[[#This Row],[H_Facturables]]-tblTEC_TDB_Data[[#This Row],[H_Facturées]],0)</f>
        <v>1</v>
      </c>
      <c r="O759" s="101">
        <f ca="1">ROUND(INT(NOW()-tblTEC_TDB_Data[[#This Row],[Date]]),0)</f>
        <v>7</v>
      </c>
      <c r="P759" s="108">
        <f ca="1">IF(tblTEC_TDB_Data[[#This Row],[Âge]]&lt;=30,N759,0)</f>
        <v>1</v>
      </c>
      <c r="Q759" s="108">
        <f ca="1">IF(AND(tblTEC_TDB_Data[[#This Row],[Âge]]&gt;30,tblTEC_TDB_Data[[#This Row],[Âge]]&lt;=60),N759,0)</f>
        <v>0</v>
      </c>
      <c r="R759" s="108">
        <f ca="1">IF(AND(tblTEC_TDB_Data[[#This Row],[Âge]]&gt;60,tblTEC_TDB_Data[[#This Row],[Âge]]&lt;=90),N759,0)</f>
        <v>0</v>
      </c>
      <c r="S759" s="108">
        <f ca="1">IF(tblTEC_TDB_Data[[#This Row],[Âge]]&gt;90,N759,0)</f>
        <v>0</v>
      </c>
    </row>
    <row r="760" spans="1:19" x14ac:dyDescent="0.25">
      <c r="A760" s="104">
        <v>760</v>
      </c>
      <c r="B760" s="104" t="s">
        <v>11641</v>
      </c>
      <c r="C760" s="1086">
        <v>45533</v>
      </c>
      <c r="D760" s="109" t="s">
        <v>14106</v>
      </c>
      <c r="E760" s="602">
        <v>0.75</v>
      </c>
      <c r="F760" s="102" t="s">
        <v>152</v>
      </c>
      <c r="G760" s="102" t="s">
        <v>9221</v>
      </c>
      <c r="H760" s="102" t="s">
        <v>9221</v>
      </c>
      <c r="I760" s="105">
        <f>IF(tblTEC_TDB_Data[[#This Row],[EstDetruite]],E760,0)</f>
        <v>0</v>
      </c>
      <c r="J760" s="106">
        <f>tblTEC_TDB_Data[[#This Row],[H_Saisies]]-tblTEC_TDB_Data[[#This Row],[H_Détruites]]</f>
        <v>0.75</v>
      </c>
      <c r="K760" s="106">
        <f>IF(tblTEC_TDB_Data[[#This Row],[EstFacturable]]="VRAI",(E760-I760),0)</f>
        <v>0.75</v>
      </c>
      <c r="L760" s="105">
        <f t="shared" si="52"/>
        <v>0</v>
      </c>
      <c r="M760" s="105">
        <f t="shared" si="53"/>
        <v>0</v>
      </c>
      <c r="N760" s="107">
        <f>MAX(tblTEC_TDB_Data[[#This Row],[H_Facturables]]-tblTEC_TDB_Data[[#This Row],[H_Facturées]],0)</f>
        <v>0.75</v>
      </c>
      <c r="O760" s="101">
        <f ca="1">ROUND(INT(NOW()-tblTEC_TDB_Data[[#This Row],[Date]]),0)</f>
        <v>7</v>
      </c>
      <c r="P760" s="108">
        <f ca="1">IF(tblTEC_TDB_Data[[#This Row],[Âge]]&lt;=30,N760,0)</f>
        <v>0.75</v>
      </c>
      <c r="Q760" s="108">
        <f ca="1">IF(AND(tblTEC_TDB_Data[[#This Row],[Âge]]&gt;30,tblTEC_TDB_Data[[#This Row],[Âge]]&lt;=60),N760,0)</f>
        <v>0</v>
      </c>
      <c r="R760" s="108">
        <f ca="1">IF(AND(tblTEC_TDB_Data[[#This Row],[Âge]]&gt;60,tblTEC_TDB_Data[[#This Row],[Âge]]&lt;=90),N760,0)</f>
        <v>0</v>
      </c>
      <c r="S760" s="108">
        <f ca="1">IF(tblTEC_TDB_Data[[#This Row],[Âge]]&gt;90,N760,0)</f>
        <v>0</v>
      </c>
    </row>
    <row r="761" spans="1:19" x14ac:dyDescent="0.25">
      <c r="A761" s="104">
        <v>761</v>
      </c>
      <c r="B761" s="104" t="s">
        <v>11641</v>
      </c>
      <c r="C761" s="1086">
        <v>45533</v>
      </c>
      <c r="D761" s="109" t="s">
        <v>14106</v>
      </c>
      <c r="E761" s="602">
        <v>1.75</v>
      </c>
      <c r="F761" s="102" t="s">
        <v>152</v>
      </c>
      <c r="G761" s="102" t="s">
        <v>9221</v>
      </c>
      <c r="H761" s="102" t="s">
        <v>9221</v>
      </c>
      <c r="I761" s="105">
        <f>IF(tblTEC_TDB_Data[[#This Row],[EstDetruite]],E761,0)</f>
        <v>0</v>
      </c>
      <c r="J761" s="106">
        <f>tblTEC_TDB_Data[[#This Row],[H_Saisies]]-tblTEC_TDB_Data[[#This Row],[H_Détruites]]</f>
        <v>1.75</v>
      </c>
      <c r="K761" s="106">
        <f>IF(tblTEC_TDB_Data[[#This Row],[EstFacturable]]="VRAI",(E761-I761),0)</f>
        <v>1.75</v>
      </c>
      <c r="L761" s="105">
        <f t="shared" si="52"/>
        <v>0</v>
      </c>
      <c r="M761" s="105">
        <f t="shared" si="53"/>
        <v>0</v>
      </c>
      <c r="N761" s="107">
        <f>MAX(tblTEC_TDB_Data[[#This Row],[H_Facturables]]-tblTEC_TDB_Data[[#This Row],[H_Facturées]],0)</f>
        <v>1.75</v>
      </c>
      <c r="O761" s="101">
        <f ca="1">ROUND(INT(NOW()-tblTEC_TDB_Data[[#This Row],[Date]]),0)</f>
        <v>7</v>
      </c>
      <c r="P761" s="108">
        <f ca="1">IF(tblTEC_TDB_Data[[#This Row],[Âge]]&lt;=30,N761,0)</f>
        <v>1.75</v>
      </c>
      <c r="Q761" s="108">
        <f ca="1">IF(AND(tblTEC_TDB_Data[[#This Row],[Âge]]&gt;30,tblTEC_TDB_Data[[#This Row],[Âge]]&lt;=60),N761,0)</f>
        <v>0</v>
      </c>
      <c r="R761" s="108">
        <f ca="1">IF(AND(tblTEC_TDB_Data[[#This Row],[Âge]]&gt;60,tblTEC_TDB_Data[[#This Row],[Âge]]&lt;=90),N761,0)</f>
        <v>0</v>
      </c>
      <c r="S761" s="108">
        <f ca="1">IF(tblTEC_TDB_Data[[#This Row],[Âge]]&gt;90,N761,0)</f>
        <v>0</v>
      </c>
    </row>
    <row r="762" spans="1:19" x14ac:dyDescent="0.25">
      <c r="A762" s="104">
        <v>762</v>
      </c>
      <c r="B762" s="104" t="s">
        <v>11640</v>
      </c>
      <c r="C762" s="1086">
        <v>45511</v>
      </c>
      <c r="D762" s="109" t="s">
        <v>18994</v>
      </c>
      <c r="E762" s="602">
        <v>1</v>
      </c>
      <c r="F762" s="102" t="s">
        <v>152</v>
      </c>
      <c r="G762" s="102" t="s">
        <v>9221</v>
      </c>
      <c r="H762" s="102" t="s">
        <v>9221</v>
      </c>
      <c r="I762" s="105">
        <f>IF(tblTEC_TDB_Data[[#This Row],[EstDetruite]],E762,0)</f>
        <v>0</v>
      </c>
      <c r="J762" s="106">
        <f>tblTEC_TDB_Data[[#This Row],[H_Saisies]]-tblTEC_TDB_Data[[#This Row],[H_Détruites]]</f>
        <v>1</v>
      </c>
      <c r="K762" s="106">
        <f>IF(tblTEC_TDB_Data[[#This Row],[EstFacturable]]="VRAI",(E762-I762),0)</f>
        <v>1</v>
      </c>
      <c r="L762" s="105">
        <f t="shared" si="52"/>
        <v>0</v>
      </c>
      <c r="M762" s="105">
        <f t="shared" si="53"/>
        <v>0</v>
      </c>
      <c r="N762" s="107">
        <f>MAX(tblTEC_TDB_Data[[#This Row],[H_Facturables]]-tblTEC_TDB_Data[[#This Row],[H_Facturées]],0)</f>
        <v>1</v>
      </c>
      <c r="O762" s="101">
        <f ca="1">ROUND(INT(NOW()-tblTEC_TDB_Data[[#This Row],[Date]]),0)</f>
        <v>29</v>
      </c>
      <c r="P762" s="108">
        <f ca="1">IF(tblTEC_TDB_Data[[#This Row],[Âge]]&lt;=30,N762,0)</f>
        <v>1</v>
      </c>
      <c r="Q762" s="108">
        <f ca="1">IF(AND(tblTEC_TDB_Data[[#This Row],[Âge]]&gt;30,tblTEC_TDB_Data[[#This Row],[Âge]]&lt;=60),N762,0)</f>
        <v>0</v>
      </c>
      <c r="R762" s="108">
        <f ca="1">IF(AND(tblTEC_TDB_Data[[#This Row],[Âge]]&gt;60,tblTEC_TDB_Data[[#This Row],[Âge]]&lt;=90),N762,0)</f>
        <v>0</v>
      </c>
      <c r="S762" s="108">
        <f ca="1">IF(tblTEC_TDB_Data[[#This Row],[Âge]]&gt;90,N762,0)</f>
        <v>0</v>
      </c>
    </row>
    <row r="763" spans="1:19" x14ac:dyDescent="0.25">
      <c r="A763" s="104">
        <v>763</v>
      </c>
      <c r="B763" s="104" t="s">
        <v>5</v>
      </c>
      <c r="C763" s="1086">
        <v>45534</v>
      </c>
      <c r="D763" s="109" t="s">
        <v>11473</v>
      </c>
      <c r="E763" s="602">
        <v>0.75</v>
      </c>
      <c r="F763" s="102" t="s">
        <v>152</v>
      </c>
      <c r="G763" s="102" t="s">
        <v>9221</v>
      </c>
      <c r="H763" s="102" t="s">
        <v>9221</v>
      </c>
      <c r="I763" s="105">
        <f>IF(tblTEC_TDB_Data[[#This Row],[EstDetruite]],E763,0)</f>
        <v>0</v>
      </c>
      <c r="J763" s="106">
        <f>tblTEC_TDB_Data[[#This Row],[H_Saisies]]-tblTEC_TDB_Data[[#This Row],[H_Détruites]]</f>
        <v>0.75</v>
      </c>
      <c r="K763" s="106">
        <f>IF(tblTEC_TDB_Data[[#This Row],[EstFacturable]]="VRAI",(E763-I763),0)</f>
        <v>0.75</v>
      </c>
      <c r="L763" s="105">
        <f t="shared" si="52"/>
        <v>0</v>
      </c>
      <c r="M763" s="105">
        <f t="shared" si="53"/>
        <v>0</v>
      </c>
      <c r="N763" s="107">
        <f>MAX(tblTEC_TDB_Data[[#This Row],[H_Facturables]]-tblTEC_TDB_Data[[#This Row],[H_Facturées]],0)</f>
        <v>0.75</v>
      </c>
      <c r="O763" s="101">
        <f ca="1">ROUND(INT(NOW()-tblTEC_TDB_Data[[#This Row],[Date]]),0)</f>
        <v>6</v>
      </c>
      <c r="P763" s="108">
        <f ca="1">IF(tblTEC_TDB_Data[[#This Row],[Âge]]&lt;=30,N763,0)</f>
        <v>0.75</v>
      </c>
      <c r="Q763" s="108">
        <f ca="1">IF(AND(tblTEC_TDB_Data[[#This Row],[Âge]]&gt;30,tblTEC_TDB_Data[[#This Row],[Âge]]&lt;=60),N763,0)</f>
        <v>0</v>
      </c>
      <c r="R763" s="108">
        <f ca="1">IF(AND(tblTEC_TDB_Data[[#This Row],[Âge]]&gt;60,tblTEC_TDB_Data[[#This Row],[Âge]]&lt;=90),N763,0)</f>
        <v>0</v>
      </c>
      <c r="S763" s="108">
        <f ca="1">IF(tblTEC_TDB_Data[[#This Row],[Âge]]&gt;90,N763,0)</f>
        <v>0</v>
      </c>
    </row>
    <row r="764" spans="1:19" x14ac:dyDescent="0.25">
      <c r="A764" s="104">
        <v>764</v>
      </c>
      <c r="B764" s="104" t="s">
        <v>5</v>
      </c>
      <c r="C764" s="1086">
        <v>45534</v>
      </c>
      <c r="D764" s="109" t="s">
        <v>14124</v>
      </c>
      <c r="E764" s="602">
        <v>0.4</v>
      </c>
      <c r="F764" s="102" t="s">
        <v>152</v>
      </c>
      <c r="G764" s="102" t="s">
        <v>9221</v>
      </c>
      <c r="H764" s="102" t="s">
        <v>9221</v>
      </c>
      <c r="I764" s="105">
        <f>IF(tblTEC_TDB_Data[[#This Row],[EstDetruite]],E764,0)</f>
        <v>0</v>
      </c>
      <c r="J764" s="106">
        <f>tblTEC_TDB_Data[[#This Row],[H_Saisies]]-tblTEC_TDB_Data[[#This Row],[H_Détruites]]</f>
        <v>0.4</v>
      </c>
      <c r="K764" s="106">
        <f>IF(tblTEC_TDB_Data[[#This Row],[EstFacturable]]="VRAI",(E764-I764),0)</f>
        <v>0.4</v>
      </c>
      <c r="L764" s="105">
        <f t="shared" si="52"/>
        <v>0</v>
      </c>
      <c r="M764" s="105">
        <f t="shared" si="53"/>
        <v>0</v>
      </c>
      <c r="N764" s="107">
        <f>MAX(tblTEC_TDB_Data[[#This Row],[H_Facturables]]-tblTEC_TDB_Data[[#This Row],[H_Facturées]],0)</f>
        <v>0.4</v>
      </c>
      <c r="O764" s="101">
        <f ca="1">ROUND(INT(NOW()-tblTEC_TDB_Data[[#This Row],[Date]]),0)</f>
        <v>6</v>
      </c>
      <c r="P764" s="108">
        <f ca="1">IF(tblTEC_TDB_Data[[#This Row],[Âge]]&lt;=30,N764,0)</f>
        <v>0.4</v>
      </c>
      <c r="Q764" s="108">
        <f ca="1">IF(AND(tblTEC_TDB_Data[[#This Row],[Âge]]&gt;30,tblTEC_TDB_Data[[#This Row],[Âge]]&lt;=60),N764,0)</f>
        <v>0</v>
      </c>
      <c r="R764" s="108">
        <f ca="1">IF(AND(tblTEC_TDB_Data[[#This Row],[Âge]]&gt;60,tblTEC_TDB_Data[[#This Row],[Âge]]&lt;=90),N764,0)</f>
        <v>0</v>
      </c>
      <c r="S764" s="108">
        <f ca="1">IF(tblTEC_TDB_Data[[#This Row],[Âge]]&gt;90,N764,0)</f>
        <v>0</v>
      </c>
    </row>
    <row r="765" spans="1:19" x14ac:dyDescent="0.25">
      <c r="A765" s="104">
        <v>765</v>
      </c>
      <c r="B765" s="104" t="s">
        <v>133</v>
      </c>
      <c r="C765" s="1086">
        <v>45534</v>
      </c>
      <c r="D765" s="109" t="s">
        <v>15072</v>
      </c>
      <c r="E765" s="602">
        <v>1.4</v>
      </c>
      <c r="F765" s="102" t="s">
        <v>152</v>
      </c>
      <c r="G765" s="102" t="s">
        <v>9221</v>
      </c>
      <c r="H765" s="102" t="s">
        <v>9221</v>
      </c>
      <c r="I765" s="105">
        <f>IF(tblTEC_TDB_Data[[#This Row],[EstDetruite]],E765,0)</f>
        <v>0</v>
      </c>
      <c r="J765" s="106">
        <f>tblTEC_TDB_Data[[#This Row],[H_Saisies]]-tblTEC_TDB_Data[[#This Row],[H_Détruites]]</f>
        <v>1.4</v>
      </c>
      <c r="K765" s="106">
        <f>IF(tblTEC_TDB_Data[[#This Row],[EstFacturable]]="VRAI",(E765-I765),0)</f>
        <v>1.4</v>
      </c>
      <c r="L765" s="105">
        <f t="shared" si="52"/>
        <v>0</v>
      </c>
      <c r="M765" s="105">
        <f t="shared" si="53"/>
        <v>0</v>
      </c>
      <c r="N765" s="107">
        <f>MAX(tblTEC_TDB_Data[[#This Row],[H_Facturables]]-tblTEC_TDB_Data[[#This Row],[H_Facturées]],0)</f>
        <v>1.4</v>
      </c>
      <c r="O765" s="101">
        <f ca="1">ROUND(INT(NOW()-tblTEC_TDB_Data[[#This Row],[Date]]),0)</f>
        <v>6</v>
      </c>
      <c r="P765" s="108">
        <f ca="1">IF(tblTEC_TDB_Data[[#This Row],[Âge]]&lt;=30,N765,0)</f>
        <v>1.4</v>
      </c>
      <c r="Q765" s="108">
        <f ca="1">IF(AND(tblTEC_TDB_Data[[#This Row],[Âge]]&gt;30,tblTEC_TDB_Data[[#This Row],[Âge]]&lt;=60),N765,0)</f>
        <v>0</v>
      </c>
      <c r="R765" s="108">
        <f ca="1">IF(AND(tblTEC_TDB_Data[[#This Row],[Âge]]&gt;60,tblTEC_TDB_Data[[#This Row],[Âge]]&lt;=90),N765,0)</f>
        <v>0</v>
      </c>
      <c r="S765" s="108">
        <f ca="1">IF(tblTEC_TDB_Data[[#This Row],[Âge]]&gt;90,N765,0)</f>
        <v>0</v>
      </c>
    </row>
    <row r="766" spans="1:19" x14ac:dyDescent="0.25">
      <c r="A766" s="104">
        <v>766</v>
      </c>
      <c r="B766" s="104" t="s">
        <v>133</v>
      </c>
      <c r="C766" s="1086">
        <v>45534</v>
      </c>
      <c r="D766" s="109" t="s">
        <v>11476</v>
      </c>
      <c r="E766" s="602">
        <v>1.7</v>
      </c>
      <c r="F766" s="102" t="s">
        <v>152</v>
      </c>
      <c r="G766" s="102" t="s">
        <v>9221</v>
      </c>
      <c r="H766" s="102" t="s">
        <v>9221</v>
      </c>
      <c r="I766" s="105">
        <f>IF(tblTEC_TDB_Data[[#This Row],[EstDetruite]],E766,0)</f>
        <v>0</v>
      </c>
      <c r="J766" s="106">
        <f>tblTEC_TDB_Data[[#This Row],[H_Saisies]]-tblTEC_TDB_Data[[#This Row],[H_Détruites]]</f>
        <v>1.7</v>
      </c>
      <c r="K766" s="106">
        <f>IF(tblTEC_TDB_Data[[#This Row],[EstFacturable]]="VRAI",(E766-I766),0)</f>
        <v>1.7</v>
      </c>
      <c r="L766" s="105">
        <f t="shared" si="52"/>
        <v>0</v>
      </c>
      <c r="M766" s="105">
        <f t="shared" si="53"/>
        <v>0</v>
      </c>
      <c r="N766" s="107">
        <f>MAX(tblTEC_TDB_Data[[#This Row],[H_Facturables]]-tblTEC_TDB_Data[[#This Row],[H_Facturées]],0)</f>
        <v>1.7</v>
      </c>
      <c r="O766" s="101">
        <f ca="1">ROUND(INT(NOW()-tblTEC_TDB_Data[[#This Row],[Date]]),0)</f>
        <v>6</v>
      </c>
      <c r="P766" s="108">
        <f ca="1">IF(tblTEC_TDB_Data[[#This Row],[Âge]]&lt;=30,N766,0)</f>
        <v>1.7</v>
      </c>
      <c r="Q766" s="108">
        <f ca="1">IF(AND(tblTEC_TDB_Data[[#This Row],[Âge]]&gt;30,tblTEC_TDB_Data[[#This Row],[Âge]]&lt;=60),N766,0)</f>
        <v>0</v>
      </c>
      <c r="R766" s="108">
        <f ca="1">IF(AND(tblTEC_TDB_Data[[#This Row],[Âge]]&gt;60,tblTEC_TDB_Data[[#This Row],[Âge]]&lt;=90),N766,0)</f>
        <v>0</v>
      </c>
      <c r="S766" s="108">
        <f ca="1">IF(tblTEC_TDB_Data[[#This Row],[Âge]]&gt;90,N766,0)</f>
        <v>0</v>
      </c>
    </row>
    <row r="767" spans="1:19" x14ac:dyDescent="0.25">
      <c r="A767" s="104">
        <v>767</v>
      </c>
      <c r="B767" s="104" t="s">
        <v>133</v>
      </c>
      <c r="C767" s="1086">
        <v>45534</v>
      </c>
      <c r="D767" s="109" t="s">
        <v>15633</v>
      </c>
      <c r="E767" s="602">
        <v>0.2</v>
      </c>
      <c r="F767" s="102" t="s">
        <v>152</v>
      </c>
      <c r="G767" s="102" t="s">
        <v>9221</v>
      </c>
      <c r="H767" s="102" t="s">
        <v>9221</v>
      </c>
      <c r="I767" s="105">
        <f>IF(tblTEC_TDB_Data[[#This Row],[EstDetruite]],E767,0)</f>
        <v>0</v>
      </c>
      <c r="J767" s="106">
        <f>tblTEC_TDB_Data[[#This Row],[H_Saisies]]-tblTEC_TDB_Data[[#This Row],[H_Détruites]]</f>
        <v>0.2</v>
      </c>
      <c r="K767" s="106">
        <f>IF(tblTEC_TDB_Data[[#This Row],[EstFacturable]]="VRAI",(E767-I767),0)</f>
        <v>0.2</v>
      </c>
      <c r="L767" s="105">
        <f t="shared" si="52"/>
        <v>0</v>
      </c>
      <c r="M767" s="105">
        <f t="shared" si="53"/>
        <v>0</v>
      </c>
      <c r="N767" s="107">
        <f>MAX(tblTEC_TDB_Data[[#This Row],[H_Facturables]]-tblTEC_TDB_Data[[#This Row],[H_Facturées]],0)</f>
        <v>0.2</v>
      </c>
      <c r="O767" s="101">
        <f ca="1">ROUND(INT(NOW()-tblTEC_TDB_Data[[#This Row],[Date]]),0)</f>
        <v>6</v>
      </c>
      <c r="P767" s="108">
        <f ca="1">IF(tblTEC_TDB_Data[[#This Row],[Âge]]&lt;=30,N767,0)</f>
        <v>0.2</v>
      </c>
      <c r="Q767" s="108">
        <f ca="1">IF(AND(tblTEC_TDB_Data[[#This Row],[Âge]]&gt;30,tblTEC_TDB_Data[[#This Row],[Âge]]&lt;=60),N767,0)</f>
        <v>0</v>
      </c>
      <c r="R767" s="108">
        <f ca="1">IF(AND(tblTEC_TDB_Data[[#This Row],[Âge]]&gt;60,tblTEC_TDB_Data[[#This Row],[Âge]]&lt;=90),N767,0)</f>
        <v>0</v>
      </c>
      <c r="S767" s="108">
        <f ca="1">IF(tblTEC_TDB_Data[[#This Row],[Âge]]&gt;90,N767,0)</f>
        <v>0</v>
      </c>
    </row>
    <row r="768" spans="1:19" x14ac:dyDescent="0.25">
      <c r="A768" s="104">
        <v>768</v>
      </c>
      <c r="B768" s="104" t="s">
        <v>133</v>
      </c>
      <c r="C768" s="1086">
        <v>45534</v>
      </c>
      <c r="D768" s="109" t="s">
        <v>19229</v>
      </c>
      <c r="E768" s="602">
        <v>0.5</v>
      </c>
      <c r="F768" s="102" t="s">
        <v>152</v>
      </c>
      <c r="G768" s="102" t="s">
        <v>9221</v>
      </c>
      <c r="H768" s="102" t="s">
        <v>9221</v>
      </c>
      <c r="I768" s="105">
        <f>IF(tblTEC_TDB_Data[[#This Row],[EstDetruite]],E768,0)</f>
        <v>0</v>
      </c>
      <c r="J768" s="106">
        <f>tblTEC_TDB_Data[[#This Row],[H_Saisies]]-tblTEC_TDB_Data[[#This Row],[H_Détruites]]</f>
        <v>0.5</v>
      </c>
      <c r="K768" s="106">
        <f>IF(tblTEC_TDB_Data[[#This Row],[EstFacturable]]="VRAI",(E768-I768),0)</f>
        <v>0.5</v>
      </c>
      <c r="L768" s="105">
        <f t="shared" si="52"/>
        <v>0</v>
      </c>
      <c r="M768" s="105">
        <f t="shared" si="53"/>
        <v>0</v>
      </c>
      <c r="N768" s="107">
        <f>MAX(tblTEC_TDB_Data[[#This Row],[H_Facturables]]-tblTEC_TDB_Data[[#This Row],[H_Facturées]],0)</f>
        <v>0.5</v>
      </c>
      <c r="O768" s="101">
        <f ca="1">ROUND(INT(NOW()-tblTEC_TDB_Data[[#This Row],[Date]]),0)</f>
        <v>6</v>
      </c>
      <c r="P768" s="108">
        <f ca="1">IF(tblTEC_TDB_Data[[#This Row],[Âge]]&lt;=30,N768,0)</f>
        <v>0.5</v>
      </c>
      <c r="Q768" s="108">
        <f ca="1">IF(AND(tblTEC_TDB_Data[[#This Row],[Âge]]&gt;30,tblTEC_TDB_Data[[#This Row],[Âge]]&lt;=60),N768,0)</f>
        <v>0</v>
      </c>
      <c r="R768" s="108">
        <f ca="1">IF(AND(tblTEC_TDB_Data[[#This Row],[Âge]]&gt;60,tblTEC_TDB_Data[[#This Row],[Âge]]&lt;=90),N768,0)</f>
        <v>0</v>
      </c>
      <c r="S768" s="108">
        <f ca="1">IF(tblTEC_TDB_Data[[#This Row],[Âge]]&gt;90,N768,0)</f>
        <v>0</v>
      </c>
    </row>
    <row r="769" spans="1:19" x14ac:dyDescent="0.25">
      <c r="A769" s="104">
        <v>769</v>
      </c>
      <c r="B769" s="104" t="s">
        <v>133</v>
      </c>
      <c r="C769" s="1086">
        <v>45534</v>
      </c>
      <c r="D769" s="109" t="s">
        <v>19387</v>
      </c>
      <c r="E769" s="602">
        <v>0.3</v>
      </c>
      <c r="F769" s="102" t="s">
        <v>152</v>
      </c>
      <c r="G769" s="102" t="s">
        <v>9221</v>
      </c>
      <c r="H769" s="102" t="s">
        <v>9221</v>
      </c>
      <c r="I769" s="105">
        <f>IF(tblTEC_TDB_Data[[#This Row],[EstDetruite]],E769,0)</f>
        <v>0</v>
      </c>
      <c r="J769" s="106">
        <f>tblTEC_TDB_Data[[#This Row],[H_Saisies]]-tblTEC_TDB_Data[[#This Row],[H_Détruites]]</f>
        <v>0.3</v>
      </c>
      <c r="K769" s="106">
        <f>IF(tblTEC_TDB_Data[[#This Row],[EstFacturable]]="VRAI",(E769-I769),0)</f>
        <v>0.3</v>
      </c>
      <c r="L769" s="105">
        <f t="shared" si="52"/>
        <v>0</v>
      </c>
      <c r="M769" s="105">
        <f t="shared" si="53"/>
        <v>0</v>
      </c>
      <c r="N769" s="107">
        <f>MAX(tblTEC_TDB_Data[[#This Row],[H_Facturables]]-tblTEC_TDB_Data[[#This Row],[H_Facturées]],0)</f>
        <v>0.3</v>
      </c>
      <c r="O769" s="101">
        <f ca="1">ROUND(INT(NOW()-tblTEC_TDB_Data[[#This Row],[Date]]),0)</f>
        <v>6</v>
      </c>
      <c r="P769" s="108">
        <f ca="1">IF(tblTEC_TDB_Data[[#This Row],[Âge]]&lt;=30,N769,0)</f>
        <v>0.3</v>
      </c>
      <c r="Q769" s="108">
        <f ca="1">IF(AND(tblTEC_TDB_Data[[#This Row],[Âge]]&gt;30,tblTEC_TDB_Data[[#This Row],[Âge]]&lt;=60),N769,0)</f>
        <v>0</v>
      </c>
      <c r="R769" s="108">
        <f ca="1">IF(AND(tblTEC_TDB_Data[[#This Row],[Âge]]&gt;60,tblTEC_TDB_Data[[#This Row],[Âge]]&lt;=90),N769,0)</f>
        <v>0</v>
      </c>
      <c r="S769" s="108">
        <f ca="1">IF(tblTEC_TDB_Data[[#This Row],[Âge]]&gt;90,N769,0)</f>
        <v>0</v>
      </c>
    </row>
    <row r="770" spans="1:19" x14ac:dyDescent="0.25">
      <c r="A770" s="104">
        <v>770</v>
      </c>
      <c r="B770" s="104" t="s">
        <v>11641</v>
      </c>
      <c r="C770" s="1086">
        <v>45534</v>
      </c>
      <c r="D770" s="109" t="s">
        <v>19373</v>
      </c>
      <c r="E770" s="602">
        <v>6.75</v>
      </c>
      <c r="F770" s="102" t="s">
        <v>9221</v>
      </c>
      <c r="G770" s="102" t="s">
        <v>9221</v>
      </c>
      <c r="H770" s="102" t="s">
        <v>9221</v>
      </c>
      <c r="I770" s="105">
        <f>IF(tblTEC_TDB_Data[[#This Row],[EstDetruite]],E770,0)</f>
        <v>0</v>
      </c>
      <c r="J770" s="106">
        <f>tblTEC_TDB_Data[[#This Row],[H_Saisies]]-tblTEC_TDB_Data[[#This Row],[H_Détruites]]</f>
        <v>6.75</v>
      </c>
      <c r="K770" s="106">
        <f>IF(tblTEC_TDB_Data[[#This Row],[EstFacturable]]="VRAI",(E770-I770),0)</f>
        <v>0</v>
      </c>
      <c r="L770" s="105">
        <f t="shared" si="52"/>
        <v>6.75</v>
      </c>
      <c r="M770" s="105">
        <f t="shared" si="53"/>
        <v>0</v>
      </c>
      <c r="N770" s="107">
        <f>MAX(tblTEC_TDB_Data[[#This Row],[H_Facturables]]-tblTEC_TDB_Data[[#This Row],[H_Facturées]],0)</f>
        <v>0</v>
      </c>
      <c r="O770" s="101">
        <f ca="1">ROUND(INT(NOW()-tblTEC_TDB_Data[[#This Row],[Date]]),0)</f>
        <v>6</v>
      </c>
      <c r="P770" s="108">
        <f ca="1">IF(tblTEC_TDB_Data[[#This Row],[Âge]]&lt;=30,N770,0)</f>
        <v>0</v>
      </c>
      <c r="Q770" s="108">
        <f ca="1">IF(AND(tblTEC_TDB_Data[[#This Row],[Âge]]&gt;30,tblTEC_TDB_Data[[#This Row],[Âge]]&lt;=60),N770,0)</f>
        <v>0</v>
      </c>
      <c r="R770" s="108">
        <f ca="1">IF(AND(tblTEC_TDB_Data[[#This Row],[Âge]]&gt;60,tblTEC_TDB_Data[[#This Row],[Âge]]&lt;=90),N770,0)</f>
        <v>0</v>
      </c>
      <c r="S770" s="108">
        <f ca="1">IF(tblTEC_TDB_Data[[#This Row],[Âge]]&gt;90,N770,0)</f>
        <v>0</v>
      </c>
    </row>
    <row r="771" spans="1:19" x14ac:dyDescent="0.25">
      <c r="A771" s="104">
        <v>771</v>
      </c>
      <c r="B771" s="104" t="s">
        <v>133</v>
      </c>
      <c r="C771" s="1086">
        <v>45534</v>
      </c>
      <c r="D771" s="109" t="s">
        <v>19229</v>
      </c>
      <c r="E771" s="602">
        <v>0.5</v>
      </c>
      <c r="F771" s="102" t="s">
        <v>152</v>
      </c>
      <c r="G771" s="102" t="s">
        <v>9221</v>
      </c>
      <c r="H771" s="102" t="s">
        <v>9221</v>
      </c>
      <c r="I771" s="105">
        <f>IF(tblTEC_TDB_Data[[#This Row],[EstDetruite]],E771,0)</f>
        <v>0</v>
      </c>
      <c r="J771" s="106">
        <f>tblTEC_TDB_Data[[#This Row],[H_Saisies]]-tblTEC_TDB_Data[[#This Row],[H_Détruites]]</f>
        <v>0.5</v>
      </c>
      <c r="K771" s="106">
        <f>IF(tblTEC_TDB_Data[[#This Row],[EstFacturable]]="VRAI",(E771-I771),0)</f>
        <v>0.5</v>
      </c>
      <c r="L771" s="105">
        <f>(E771-I771)-K771</f>
        <v>0</v>
      </c>
      <c r="M771" s="105">
        <f t="shared" si="53"/>
        <v>0</v>
      </c>
      <c r="N771" s="107">
        <f>MAX(tblTEC_TDB_Data[[#This Row],[H_Facturables]]-tblTEC_TDB_Data[[#This Row],[H_Facturées]],0)</f>
        <v>0.5</v>
      </c>
      <c r="O771" s="101">
        <f ca="1">ROUND(INT(NOW()-tblTEC_TDB_Data[[#This Row],[Date]]),0)</f>
        <v>6</v>
      </c>
      <c r="P771" s="108">
        <f ca="1">IF(tblTEC_TDB_Data[[#This Row],[Âge]]&lt;=30,N771,0)</f>
        <v>0.5</v>
      </c>
      <c r="Q771" s="108">
        <f ca="1">IF(AND(tblTEC_TDB_Data[[#This Row],[Âge]]&gt;30,tblTEC_TDB_Data[[#This Row],[Âge]]&lt;=60),N771,0)</f>
        <v>0</v>
      </c>
      <c r="R771" s="108">
        <f ca="1">IF(AND(tblTEC_TDB_Data[[#This Row],[Âge]]&gt;60,tblTEC_TDB_Data[[#This Row],[Âge]]&lt;=90),N771,0)</f>
        <v>0</v>
      </c>
      <c r="S771" s="108">
        <f ca="1">IF(tblTEC_TDB_Data[[#This Row],[Âge]]&gt;90,N771,0)</f>
        <v>0</v>
      </c>
    </row>
    <row r="772" spans="1:19" x14ac:dyDescent="0.25">
      <c r="A772" s="104">
        <v>772</v>
      </c>
      <c r="B772" s="104" t="s">
        <v>133</v>
      </c>
      <c r="C772" s="1086">
        <v>45534</v>
      </c>
      <c r="D772" s="109" t="s">
        <v>19373</v>
      </c>
      <c r="E772" s="602">
        <v>2.4</v>
      </c>
      <c r="F772" s="102" t="s">
        <v>9221</v>
      </c>
      <c r="G772" s="102" t="s">
        <v>9221</v>
      </c>
      <c r="H772" s="102" t="s">
        <v>9221</v>
      </c>
      <c r="I772" s="105">
        <f>IF(tblTEC_TDB_Data[[#This Row],[EstDetruite]],E772,0)</f>
        <v>0</v>
      </c>
      <c r="J772" s="106">
        <f>tblTEC_TDB_Data[[#This Row],[H_Saisies]]-tblTEC_TDB_Data[[#This Row],[H_Détruites]]</f>
        <v>2.4</v>
      </c>
      <c r="K772" s="106">
        <f>IF(tblTEC_TDB_Data[[#This Row],[EstFacturable]]="VRAI",(E772-I772),0)</f>
        <v>0</v>
      </c>
      <c r="L772" s="105">
        <f>(E772-I772)-K772</f>
        <v>2.4</v>
      </c>
      <c r="M772" s="105">
        <f t="shared" si="53"/>
        <v>0</v>
      </c>
      <c r="N772" s="107">
        <f>MAX(tblTEC_TDB_Data[[#This Row],[H_Facturables]]-tblTEC_TDB_Data[[#This Row],[H_Facturées]],0)</f>
        <v>0</v>
      </c>
      <c r="O772" s="101">
        <f ca="1">ROUND(INT(NOW()-tblTEC_TDB_Data[[#This Row],[Date]]),0)</f>
        <v>6</v>
      </c>
      <c r="P772" s="108">
        <f ca="1">IF(tblTEC_TDB_Data[[#This Row],[Âge]]&lt;=30,N772,0)</f>
        <v>0</v>
      </c>
      <c r="Q772" s="108">
        <f ca="1">IF(AND(tblTEC_TDB_Data[[#This Row],[Âge]]&gt;30,tblTEC_TDB_Data[[#This Row],[Âge]]&lt;=60),N772,0)</f>
        <v>0</v>
      </c>
      <c r="R772" s="108">
        <f ca="1">IF(AND(tblTEC_TDB_Data[[#This Row],[Âge]]&gt;60,tblTEC_TDB_Data[[#This Row],[Âge]]&lt;=90),N772,0)</f>
        <v>0</v>
      </c>
      <c r="S772" s="108">
        <f ca="1">IF(tblTEC_TDB_Data[[#This Row],[Âge]]&gt;90,N772,0)</f>
        <v>0</v>
      </c>
    </row>
    <row r="773" spans="1:19" x14ac:dyDescent="0.25">
      <c r="A773" s="104">
        <v>773</v>
      </c>
      <c r="B773" s="104" t="s">
        <v>133</v>
      </c>
      <c r="C773" s="1086">
        <v>45534</v>
      </c>
      <c r="D773" s="109" t="s">
        <v>16246</v>
      </c>
      <c r="E773" s="602">
        <v>0.4</v>
      </c>
      <c r="F773" s="102" t="s">
        <v>152</v>
      </c>
      <c r="G773" s="102" t="s">
        <v>9221</v>
      </c>
      <c r="H773" s="102" t="s">
        <v>9221</v>
      </c>
      <c r="I773" s="105">
        <f>IF(tblTEC_TDB_Data[[#This Row],[EstDetruite]],E773,0)</f>
        <v>0</v>
      </c>
      <c r="J773" s="106">
        <f>tblTEC_TDB_Data[[#This Row],[H_Saisies]]-tblTEC_TDB_Data[[#This Row],[H_Détruites]]</f>
        <v>0.4</v>
      </c>
      <c r="K773" s="106">
        <f>IF(tblTEC_TDB_Data[[#This Row],[EstFacturable]]="VRAI",(E773-I773),0)</f>
        <v>0.4</v>
      </c>
      <c r="L773" s="105">
        <f>(E773-I773)-K773</f>
        <v>0</v>
      </c>
      <c r="M773" s="105">
        <f t="shared" si="53"/>
        <v>0</v>
      </c>
      <c r="N773" s="107">
        <f>MAX(tblTEC_TDB_Data[[#This Row],[H_Facturables]]-tblTEC_TDB_Data[[#This Row],[H_Facturées]],0)</f>
        <v>0.4</v>
      </c>
      <c r="O773" s="101">
        <f ca="1">ROUND(INT(NOW()-tblTEC_TDB_Data[[#This Row],[Date]]),0)</f>
        <v>6</v>
      </c>
      <c r="P773" s="108">
        <f ca="1">IF(tblTEC_TDB_Data[[#This Row],[Âge]]&lt;=30,N773,0)</f>
        <v>0.4</v>
      </c>
      <c r="Q773" s="108">
        <f ca="1">IF(AND(tblTEC_TDB_Data[[#This Row],[Âge]]&gt;30,tblTEC_TDB_Data[[#This Row],[Âge]]&lt;=60),N773,0)</f>
        <v>0</v>
      </c>
      <c r="R773" s="108">
        <f ca="1">IF(AND(tblTEC_TDB_Data[[#This Row],[Âge]]&gt;60,tblTEC_TDB_Data[[#This Row],[Âge]]&lt;=90),N773,0)</f>
        <v>0</v>
      </c>
      <c r="S773" s="108">
        <f ca="1">IF(tblTEC_TDB_Data[[#This Row],[Âge]]&gt;90,N773,0)</f>
        <v>0</v>
      </c>
    </row>
    <row r="774" spans="1:19" x14ac:dyDescent="0.25">
      <c r="A774" s="104">
        <v>774</v>
      </c>
      <c r="B774" s="104" t="s">
        <v>5</v>
      </c>
      <c r="C774" s="1086">
        <v>45534</v>
      </c>
      <c r="D774" s="109" t="s">
        <v>13848</v>
      </c>
      <c r="E774" s="602">
        <v>3.5</v>
      </c>
      <c r="F774" s="102" t="s">
        <v>152</v>
      </c>
      <c r="G774" s="102" t="s">
        <v>9221</v>
      </c>
      <c r="H774" s="102" t="s">
        <v>9221</v>
      </c>
      <c r="I774" s="105">
        <f>IF(tblTEC_TDB_Data[[#This Row],[EstDetruite]],E774,0)</f>
        <v>0</v>
      </c>
      <c r="J774" s="106">
        <f>tblTEC_TDB_Data[[#This Row],[H_Saisies]]-tblTEC_TDB_Data[[#This Row],[H_Détruites]]</f>
        <v>3.5</v>
      </c>
      <c r="K774" s="106">
        <f>IF(tblTEC_TDB_Data[[#This Row],[EstFacturable]]="VRAI",(E774-I774),0)</f>
        <v>3.5</v>
      </c>
      <c r="L774" s="105">
        <f>(E774-I774)-K774</f>
        <v>0</v>
      </c>
      <c r="M774" s="105">
        <f t="shared" si="53"/>
        <v>0</v>
      </c>
      <c r="N774" s="107">
        <f>MAX(tblTEC_TDB_Data[[#This Row],[H_Facturables]]-tblTEC_TDB_Data[[#This Row],[H_Facturées]],0)</f>
        <v>3.5</v>
      </c>
      <c r="O774" s="101">
        <f ca="1">ROUND(INT(NOW()-tblTEC_TDB_Data[[#This Row],[Date]]),0)</f>
        <v>6</v>
      </c>
      <c r="P774" s="108">
        <f ca="1">IF(tblTEC_TDB_Data[[#This Row],[Âge]]&lt;=30,N774,0)</f>
        <v>3.5</v>
      </c>
      <c r="Q774" s="108">
        <f ca="1">IF(AND(tblTEC_TDB_Data[[#This Row],[Âge]]&gt;30,tblTEC_TDB_Data[[#This Row],[Âge]]&lt;=60),N774,0)</f>
        <v>0</v>
      </c>
      <c r="R774" s="108">
        <f ca="1">IF(AND(tblTEC_TDB_Data[[#This Row],[Âge]]&gt;60,tblTEC_TDB_Data[[#This Row],[Âge]]&lt;=90),N774,0)</f>
        <v>0</v>
      </c>
      <c r="S774" s="108">
        <f ca="1">IF(tblTEC_TDB_Data[[#This Row],[Âge]]&gt;90,N774,0)</f>
        <v>0</v>
      </c>
    </row>
    <row r="775" spans="1:19" x14ac:dyDescent="0.25">
      <c r="A775" s="104">
        <v>775</v>
      </c>
      <c r="B775" s="104" t="s">
        <v>5</v>
      </c>
      <c r="C775" s="1086">
        <v>45536</v>
      </c>
      <c r="D775" s="109" t="s">
        <v>17489</v>
      </c>
      <c r="E775" s="602">
        <v>2.5</v>
      </c>
      <c r="F775" s="102" t="s">
        <v>152</v>
      </c>
      <c r="G775" s="102" t="s">
        <v>9221</v>
      </c>
      <c r="H775" s="102" t="s">
        <v>9221</v>
      </c>
      <c r="I775" s="105">
        <f>IF(tblTEC_TDB_Data[[#This Row],[EstDetruite]],E775,0)</f>
        <v>0</v>
      </c>
      <c r="J775" s="106">
        <f>tblTEC_TDB_Data[[#This Row],[H_Saisies]]-tblTEC_TDB_Data[[#This Row],[H_Détruites]]</f>
        <v>2.5</v>
      </c>
      <c r="K775" s="106">
        <f>IF(tblTEC_TDB_Data[[#This Row],[EstFacturable]]="VRAI",(E775-I775),0)</f>
        <v>2.5</v>
      </c>
      <c r="L775" s="105">
        <f>(E775-I775)-K775</f>
        <v>0</v>
      </c>
      <c r="M775" s="105">
        <f>IF(G775="VRAI",J775,0)</f>
        <v>0</v>
      </c>
      <c r="N775" s="107">
        <f>MAX(tblTEC_TDB_Data[[#This Row],[H_Facturables]]-tblTEC_TDB_Data[[#This Row],[H_Facturées]],0)</f>
        <v>2.5</v>
      </c>
      <c r="O775" s="101">
        <f ca="1">ROUND(INT(NOW()-tblTEC_TDB_Data[[#This Row],[Date]]),0)</f>
        <v>4</v>
      </c>
      <c r="P775" s="108">
        <f ca="1">IF(tblTEC_TDB_Data[[#This Row],[Âge]]&lt;=30,N775,0)</f>
        <v>2.5</v>
      </c>
      <c r="Q775" s="108">
        <f ca="1">IF(AND(tblTEC_TDB_Data[[#This Row],[Âge]]&gt;30,tblTEC_TDB_Data[[#This Row],[Âge]]&lt;=60),N775,0)</f>
        <v>0</v>
      </c>
      <c r="R775" s="108">
        <f ca="1">IF(AND(tblTEC_TDB_Data[[#This Row],[Âge]]&gt;60,tblTEC_TDB_Data[[#This Row],[Âge]]&lt;=90),N775,0)</f>
        <v>0</v>
      </c>
      <c r="S775" s="108">
        <f ca="1">IF(tblTEC_TDB_Data[[#This Row],[Âge]]&gt;90,N775,0)</f>
        <v>0</v>
      </c>
    </row>
    <row r="776" spans="1:19" x14ac:dyDescent="0.25">
      <c r="A776" s="104">
        <v>776</v>
      </c>
      <c r="B776" s="104" t="s">
        <v>5</v>
      </c>
      <c r="C776" s="1086">
        <v>45536</v>
      </c>
      <c r="D776" s="109" t="s">
        <v>13884</v>
      </c>
      <c r="E776" s="602">
        <v>2.5</v>
      </c>
      <c r="F776" s="102" t="s">
        <v>152</v>
      </c>
      <c r="G776" s="102" t="s">
        <v>9221</v>
      </c>
      <c r="H776" s="102" t="s">
        <v>9221</v>
      </c>
      <c r="I776" s="105">
        <f>IF(tblTEC_TDB_Data[[#This Row],[EstDetruite]],E776,0)</f>
        <v>0</v>
      </c>
      <c r="J776" s="106">
        <f>tblTEC_TDB_Data[[#This Row],[H_Saisies]]-tblTEC_TDB_Data[[#This Row],[H_Détruites]]</f>
        <v>2.5</v>
      </c>
      <c r="K776" s="106">
        <f>IF(tblTEC_TDB_Data[[#This Row],[EstFacturable]]="VRAI",(E776-I776),0)</f>
        <v>2.5</v>
      </c>
      <c r="L776" s="105">
        <f t="shared" ref="L776:L783" si="54">(E776-I776)-K776</f>
        <v>0</v>
      </c>
      <c r="M776" s="105">
        <f t="shared" ref="M776:M783" si="55">IF(G776="VRAI",J776,0)</f>
        <v>0</v>
      </c>
      <c r="N776" s="107">
        <f>MAX(tblTEC_TDB_Data[[#This Row],[H_Facturables]]-tblTEC_TDB_Data[[#This Row],[H_Facturées]],0)</f>
        <v>2.5</v>
      </c>
      <c r="O776" s="101">
        <f ca="1">ROUND(INT(NOW()-tblTEC_TDB_Data[[#This Row],[Date]]),0)</f>
        <v>4</v>
      </c>
      <c r="P776" s="108">
        <f ca="1">IF(tblTEC_TDB_Data[[#This Row],[Âge]]&lt;=30,N776,0)</f>
        <v>2.5</v>
      </c>
      <c r="Q776" s="108">
        <f ca="1">IF(AND(tblTEC_TDB_Data[[#This Row],[Âge]]&gt;30,tblTEC_TDB_Data[[#This Row],[Âge]]&lt;=60),N776,0)</f>
        <v>0</v>
      </c>
      <c r="R776" s="108">
        <f ca="1">IF(AND(tblTEC_TDB_Data[[#This Row],[Âge]]&gt;60,tblTEC_TDB_Data[[#This Row],[Âge]]&lt;=90),N776,0)</f>
        <v>0</v>
      </c>
      <c r="S776" s="108">
        <f ca="1">IF(tblTEC_TDB_Data[[#This Row],[Âge]]&gt;90,N776,0)</f>
        <v>0</v>
      </c>
    </row>
    <row r="777" spans="1:19" x14ac:dyDescent="0.25">
      <c r="A777" s="104">
        <v>777</v>
      </c>
      <c r="B777" s="104" t="s">
        <v>5</v>
      </c>
      <c r="C777" s="1086">
        <v>45536</v>
      </c>
      <c r="D777" s="109" t="s">
        <v>11473</v>
      </c>
      <c r="E777" s="602">
        <v>0.5</v>
      </c>
      <c r="F777" s="102" t="s">
        <v>152</v>
      </c>
      <c r="G777" s="102" t="s">
        <v>9221</v>
      </c>
      <c r="H777" s="102" t="s">
        <v>9221</v>
      </c>
      <c r="I777" s="105">
        <f>IF(tblTEC_TDB_Data[[#This Row],[EstDetruite]],E777,0)</f>
        <v>0</v>
      </c>
      <c r="J777" s="106">
        <f>tblTEC_TDB_Data[[#This Row],[H_Saisies]]-tblTEC_TDB_Data[[#This Row],[H_Détruites]]</f>
        <v>0.5</v>
      </c>
      <c r="K777" s="106">
        <f>IF(tblTEC_TDB_Data[[#This Row],[EstFacturable]]="VRAI",(E777-I777),0)</f>
        <v>0.5</v>
      </c>
      <c r="L777" s="105">
        <f t="shared" si="54"/>
        <v>0</v>
      </c>
      <c r="M777" s="105">
        <f t="shared" si="55"/>
        <v>0</v>
      </c>
      <c r="N777" s="107">
        <f>MAX(tblTEC_TDB_Data[[#This Row],[H_Facturables]]-tblTEC_TDB_Data[[#This Row],[H_Facturées]],0)</f>
        <v>0.5</v>
      </c>
      <c r="O777" s="101">
        <f ca="1">ROUND(INT(NOW()-tblTEC_TDB_Data[[#This Row],[Date]]),0)</f>
        <v>4</v>
      </c>
      <c r="P777" s="108">
        <f ca="1">IF(tblTEC_TDB_Data[[#This Row],[Âge]]&lt;=30,N777,0)</f>
        <v>0.5</v>
      </c>
      <c r="Q777" s="108">
        <f ca="1">IF(AND(tblTEC_TDB_Data[[#This Row],[Âge]]&gt;30,tblTEC_TDB_Data[[#This Row],[Âge]]&lt;=60),N777,0)</f>
        <v>0</v>
      </c>
      <c r="R777" s="108">
        <f ca="1">IF(AND(tblTEC_TDB_Data[[#This Row],[Âge]]&gt;60,tblTEC_TDB_Data[[#This Row],[Âge]]&lt;=90),N777,0)</f>
        <v>0</v>
      </c>
      <c r="S777" s="108">
        <f ca="1">IF(tblTEC_TDB_Data[[#This Row],[Âge]]&gt;90,N777,0)</f>
        <v>0</v>
      </c>
    </row>
    <row r="778" spans="1:19" x14ac:dyDescent="0.25">
      <c r="A778" s="104">
        <v>778</v>
      </c>
      <c r="B778" s="104" t="s">
        <v>5</v>
      </c>
      <c r="C778" s="1086">
        <v>45536</v>
      </c>
      <c r="D778" s="109" t="s">
        <v>17400</v>
      </c>
      <c r="E778" s="602">
        <v>1.5</v>
      </c>
      <c r="F778" s="102" t="s">
        <v>152</v>
      </c>
      <c r="G778" s="102" t="s">
        <v>9221</v>
      </c>
      <c r="H778" s="102" t="s">
        <v>9221</v>
      </c>
      <c r="I778" s="105">
        <f>IF(tblTEC_TDB_Data[[#This Row],[EstDetruite]],E778,0)</f>
        <v>0</v>
      </c>
      <c r="J778" s="106">
        <f>tblTEC_TDB_Data[[#This Row],[H_Saisies]]-tblTEC_TDB_Data[[#This Row],[H_Détruites]]</f>
        <v>1.5</v>
      </c>
      <c r="K778" s="106">
        <f>IF(tblTEC_TDB_Data[[#This Row],[EstFacturable]]="VRAI",(E778-I778),0)</f>
        <v>1.5</v>
      </c>
      <c r="L778" s="105">
        <f t="shared" si="54"/>
        <v>0</v>
      </c>
      <c r="M778" s="105">
        <f t="shared" si="55"/>
        <v>0</v>
      </c>
      <c r="N778" s="107">
        <f>MAX(tblTEC_TDB_Data[[#This Row],[H_Facturables]]-tblTEC_TDB_Data[[#This Row],[H_Facturées]],0)</f>
        <v>1.5</v>
      </c>
      <c r="O778" s="101">
        <f ca="1">ROUND(INT(NOW()-tblTEC_TDB_Data[[#This Row],[Date]]),0)</f>
        <v>4</v>
      </c>
      <c r="P778" s="108">
        <f ca="1">IF(tblTEC_TDB_Data[[#This Row],[Âge]]&lt;=30,N778,0)</f>
        <v>1.5</v>
      </c>
      <c r="Q778" s="108">
        <f ca="1">IF(AND(tblTEC_TDB_Data[[#This Row],[Âge]]&gt;30,tblTEC_TDB_Data[[#This Row],[Âge]]&lt;=60),N778,0)</f>
        <v>0</v>
      </c>
      <c r="R778" s="108">
        <f ca="1">IF(AND(tblTEC_TDB_Data[[#This Row],[Âge]]&gt;60,tblTEC_TDB_Data[[#This Row],[Âge]]&lt;=90),N778,0)</f>
        <v>0</v>
      </c>
      <c r="S778" s="108">
        <f ca="1">IF(tblTEC_TDB_Data[[#This Row],[Âge]]&gt;90,N778,0)</f>
        <v>0</v>
      </c>
    </row>
    <row r="779" spans="1:19" x14ac:dyDescent="0.25">
      <c r="A779" s="104">
        <v>779</v>
      </c>
      <c r="B779" s="104" t="s">
        <v>5</v>
      </c>
      <c r="C779" s="1086">
        <v>45536</v>
      </c>
      <c r="D779" s="109" t="s">
        <v>19831</v>
      </c>
      <c r="E779" s="602">
        <v>0.4</v>
      </c>
      <c r="F779" s="102" t="s">
        <v>152</v>
      </c>
      <c r="G779" s="102" t="s">
        <v>9221</v>
      </c>
      <c r="H779" s="102" t="s">
        <v>9221</v>
      </c>
      <c r="I779" s="105">
        <f>IF(tblTEC_TDB_Data[[#This Row],[EstDetruite]],E779,0)</f>
        <v>0</v>
      </c>
      <c r="J779" s="106">
        <f>tblTEC_TDB_Data[[#This Row],[H_Saisies]]-tblTEC_TDB_Data[[#This Row],[H_Détruites]]</f>
        <v>0.4</v>
      </c>
      <c r="K779" s="106">
        <f>IF(tblTEC_TDB_Data[[#This Row],[EstFacturable]]="VRAI",(E779-I779),0)</f>
        <v>0.4</v>
      </c>
      <c r="L779" s="105">
        <f t="shared" si="54"/>
        <v>0</v>
      </c>
      <c r="M779" s="105">
        <f t="shared" si="55"/>
        <v>0</v>
      </c>
      <c r="N779" s="107">
        <f>MAX(tblTEC_TDB_Data[[#This Row],[H_Facturables]]-tblTEC_TDB_Data[[#This Row],[H_Facturées]],0)</f>
        <v>0.4</v>
      </c>
      <c r="O779" s="101">
        <f ca="1">ROUND(INT(NOW()-tblTEC_TDB_Data[[#This Row],[Date]]),0)</f>
        <v>4</v>
      </c>
      <c r="P779" s="108">
        <f ca="1">IF(tblTEC_TDB_Data[[#This Row],[Âge]]&lt;=30,N779,0)</f>
        <v>0.4</v>
      </c>
      <c r="Q779" s="108">
        <f ca="1">IF(AND(tblTEC_TDB_Data[[#This Row],[Âge]]&gt;30,tblTEC_TDB_Data[[#This Row],[Âge]]&lt;=60),N779,0)</f>
        <v>0</v>
      </c>
      <c r="R779" s="108">
        <f ca="1">IF(AND(tblTEC_TDB_Data[[#This Row],[Âge]]&gt;60,tblTEC_TDB_Data[[#This Row],[Âge]]&lt;=90),N779,0)</f>
        <v>0</v>
      </c>
      <c r="S779" s="108">
        <f ca="1">IF(tblTEC_TDB_Data[[#This Row],[Âge]]&gt;90,N779,0)</f>
        <v>0</v>
      </c>
    </row>
    <row r="780" spans="1:19" x14ac:dyDescent="0.25">
      <c r="A780" s="104">
        <v>780</v>
      </c>
      <c r="B780" s="104" t="s">
        <v>5</v>
      </c>
      <c r="C780" s="1086">
        <v>45536</v>
      </c>
      <c r="D780" s="109" t="s">
        <v>13727</v>
      </c>
      <c r="E780" s="602">
        <v>0.75</v>
      </c>
      <c r="F780" s="102" t="s">
        <v>152</v>
      </c>
      <c r="G780" s="102" t="s">
        <v>9221</v>
      </c>
      <c r="H780" s="102" t="s">
        <v>9221</v>
      </c>
      <c r="I780" s="105">
        <f>IF(tblTEC_TDB_Data[[#This Row],[EstDetruite]],E780,0)</f>
        <v>0</v>
      </c>
      <c r="J780" s="106">
        <f>tblTEC_TDB_Data[[#This Row],[H_Saisies]]-tblTEC_TDB_Data[[#This Row],[H_Détruites]]</f>
        <v>0.75</v>
      </c>
      <c r="K780" s="106">
        <f>IF(tblTEC_TDB_Data[[#This Row],[EstFacturable]]="VRAI",(E780-I780),0)</f>
        <v>0.75</v>
      </c>
      <c r="L780" s="105">
        <f t="shared" si="54"/>
        <v>0</v>
      </c>
      <c r="M780" s="105">
        <f t="shared" si="55"/>
        <v>0</v>
      </c>
      <c r="N780" s="107">
        <f>MAX(tblTEC_TDB_Data[[#This Row],[H_Facturables]]-tblTEC_TDB_Data[[#This Row],[H_Facturées]],0)</f>
        <v>0.75</v>
      </c>
      <c r="O780" s="101">
        <f ca="1">ROUND(INT(NOW()-tblTEC_TDB_Data[[#This Row],[Date]]),0)</f>
        <v>4</v>
      </c>
      <c r="P780" s="108">
        <f ca="1">IF(tblTEC_TDB_Data[[#This Row],[Âge]]&lt;=30,N780,0)</f>
        <v>0.75</v>
      </c>
      <c r="Q780" s="108">
        <f ca="1">IF(AND(tblTEC_TDB_Data[[#This Row],[Âge]]&gt;30,tblTEC_TDB_Data[[#This Row],[Âge]]&lt;=60),N780,0)</f>
        <v>0</v>
      </c>
      <c r="R780" s="108">
        <f ca="1">IF(AND(tblTEC_TDB_Data[[#This Row],[Âge]]&gt;60,tblTEC_TDB_Data[[#This Row],[Âge]]&lt;=90),N780,0)</f>
        <v>0</v>
      </c>
      <c r="S780" s="108">
        <f ca="1">IF(tblTEC_TDB_Data[[#This Row],[Âge]]&gt;90,N780,0)</f>
        <v>0</v>
      </c>
    </row>
    <row r="781" spans="1:19" x14ac:dyDescent="0.25">
      <c r="A781" s="104">
        <v>781</v>
      </c>
      <c r="B781" s="104" t="s">
        <v>5</v>
      </c>
      <c r="C781" s="1086">
        <v>45536</v>
      </c>
      <c r="D781" s="109" t="s">
        <v>13891</v>
      </c>
      <c r="E781" s="602">
        <v>0.25</v>
      </c>
      <c r="F781" s="102" t="s">
        <v>152</v>
      </c>
      <c r="G781" s="102" t="s">
        <v>9221</v>
      </c>
      <c r="H781" s="102" t="s">
        <v>9221</v>
      </c>
      <c r="I781" s="105">
        <f>IF(tblTEC_TDB_Data[[#This Row],[EstDetruite]],E781,0)</f>
        <v>0</v>
      </c>
      <c r="J781" s="106">
        <f>tblTEC_TDB_Data[[#This Row],[H_Saisies]]-tblTEC_TDB_Data[[#This Row],[H_Détruites]]</f>
        <v>0.25</v>
      </c>
      <c r="K781" s="106">
        <f>IF(tblTEC_TDB_Data[[#This Row],[EstFacturable]]="VRAI",(E781-I781),0)</f>
        <v>0.25</v>
      </c>
      <c r="L781" s="105">
        <f t="shared" si="54"/>
        <v>0</v>
      </c>
      <c r="M781" s="105">
        <f t="shared" si="55"/>
        <v>0</v>
      </c>
      <c r="N781" s="107">
        <f>MAX(tblTEC_TDB_Data[[#This Row],[H_Facturables]]-tblTEC_TDB_Data[[#This Row],[H_Facturées]],0)</f>
        <v>0.25</v>
      </c>
      <c r="O781" s="101">
        <f ca="1">ROUND(INT(NOW()-tblTEC_TDB_Data[[#This Row],[Date]]),0)</f>
        <v>4</v>
      </c>
      <c r="P781" s="108">
        <f ca="1">IF(tblTEC_TDB_Data[[#This Row],[Âge]]&lt;=30,N781,0)</f>
        <v>0.25</v>
      </c>
      <c r="Q781" s="108">
        <f ca="1">IF(AND(tblTEC_TDB_Data[[#This Row],[Âge]]&gt;30,tblTEC_TDB_Data[[#This Row],[Âge]]&lt;=60),N781,0)</f>
        <v>0</v>
      </c>
      <c r="R781" s="108">
        <f ca="1">IF(AND(tblTEC_TDB_Data[[#This Row],[Âge]]&gt;60,tblTEC_TDB_Data[[#This Row],[Âge]]&lt;=90),N781,0)</f>
        <v>0</v>
      </c>
      <c r="S781" s="108">
        <f ca="1">IF(tblTEC_TDB_Data[[#This Row],[Âge]]&gt;90,N781,0)</f>
        <v>0</v>
      </c>
    </row>
    <row r="782" spans="1:19" x14ac:dyDescent="0.25">
      <c r="A782" s="104">
        <v>782</v>
      </c>
      <c r="B782" s="104" t="s">
        <v>5</v>
      </c>
      <c r="C782" s="1086">
        <v>45537</v>
      </c>
      <c r="D782" s="109" t="s">
        <v>19831</v>
      </c>
      <c r="E782" s="602">
        <v>1</v>
      </c>
      <c r="F782" s="102" t="s">
        <v>152</v>
      </c>
      <c r="G782" s="102" t="s">
        <v>9221</v>
      </c>
      <c r="H782" s="102" t="s">
        <v>9221</v>
      </c>
      <c r="I782" s="105">
        <f>IF(tblTEC_TDB_Data[[#This Row],[EstDetruite]],E782,0)</f>
        <v>0</v>
      </c>
      <c r="J782" s="106">
        <f>tblTEC_TDB_Data[[#This Row],[H_Saisies]]-tblTEC_TDB_Data[[#This Row],[H_Détruites]]</f>
        <v>1</v>
      </c>
      <c r="K782" s="106">
        <f>IF(tblTEC_TDB_Data[[#This Row],[EstFacturable]]="VRAI",(E782-I782),0)</f>
        <v>1</v>
      </c>
      <c r="L782" s="105">
        <f t="shared" si="54"/>
        <v>0</v>
      </c>
      <c r="M782" s="105">
        <f t="shared" si="55"/>
        <v>0</v>
      </c>
      <c r="N782" s="107">
        <f>MAX(tblTEC_TDB_Data[[#This Row],[H_Facturables]]-tblTEC_TDB_Data[[#This Row],[H_Facturées]],0)</f>
        <v>1</v>
      </c>
      <c r="O782" s="101">
        <f ca="1">ROUND(INT(NOW()-tblTEC_TDB_Data[[#This Row],[Date]]),0)</f>
        <v>3</v>
      </c>
      <c r="P782" s="108">
        <f ca="1">IF(tblTEC_TDB_Data[[#This Row],[Âge]]&lt;=30,N782,0)</f>
        <v>1</v>
      </c>
      <c r="Q782" s="108">
        <f ca="1">IF(AND(tblTEC_TDB_Data[[#This Row],[Âge]]&gt;30,tblTEC_TDB_Data[[#This Row],[Âge]]&lt;=60),N782,0)</f>
        <v>0</v>
      </c>
      <c r="R782" s="108">
        <f ca="1">IF(AND(tblTEC_TDB_Data[[#This Row],[Âge]]&gt;60,tblTEC_TDB_Data[[#This Row],[Âge]]&lt;=90),N782,0)</f>
        <v>0</v>
      </c>
      <c r="S782" s="108">
        <f ca="1">IF(tblTEC_TDB_Data[[#This Row],[Âge]]&gt;90,N782,0)</f>
        <v>0</v>
      </c>
    </row>
    <row r="783" spans="1:19" x14ac:dyDescent="0.25">
      <c r="A783" s="104">
        <v>783</v>
      </c>
      <c r="B783" s="104" t="s">
        <v>5</v>
      </c>
      <c r="C783" s="1086">
        <v>45535</v>
      </c>
      <c r="D783" s="109" t="s">
        <v>13848</v>
      </c>
      <c r="E783" s="602">
        <v>0.4</v>
      </c>
      <c r="F783" s="102" t="s">
        <v>152</v>
      </c>
      <c r="G783" s="102" t="s">
        <v>9221</v>
      </c>
      <c r="H783" s="102" t="s">
        <v>9221</v>
      </c>
      <c r="I783" s="105">
        <f>IF(tblTEC_TDB_Data[[#This Row],[EstDetruite]],E783,0)</f>
        <v>0</v>
      </c>
      <c r="J783" s="106">
        <f>tblTEC_TDB_Data[[#This Row],[H_Saisies]]-tblTEC_TDB_Data[[#This Row],[H_Détruites]]</f>
        <v>0.4</v>
      </c>
      <c r="K783" s="106">
        <f>IF(tblTEC_TDB_Data[[#This Row],[EstFacturable]]="VRAI",(E783-I783),0)</f>
        <v>0.4</v>
      </c>
      <c r="L783" s="105">
        <f t="shared" si="54"/>
        <v>0</v>
      </c>
      <c r="M783" s="105">
        <f t="shared" si="55"/>
        <v>0</v>
      </c>
      <c r="N783" s="107">
        <f>MAX(tblTEC_TDB_Data[[#This Row],[H_Facturables]]-tblTEC_TDB_Data[[#This Row],[H_Facturées]],0)</f>
        <v>0.4</v>
      </c>
      <c r="O783" s="101">
        <f ca="1">ROUND(INT(NOW()-tblTEC_TDB_Data[[#This Row],[Date]]),0)</f>
        <v>5</v>
      </c>
      <c r="P783" s="108">
        <f ca="1">IF(tblTEC_TDB_Data[[#This Row],[Âge]]&lt;=30,N783,0)</f>
        <v>0.4</v>
      </c>
      <c r="Q783" s="108">
        <f ca="1">IF(AND(tblTEC_TDB_Data[[#This Row],[Âge]]&gt;30,tblTEC_TDB_Data[[#This Row],[Âge]]&lt;=60),N783,0)</f>
        <v>0</v>
      </c>
      <c r="R783" s="108">
        <f ca="1">IF(AND(tblTEC_TDB_Data[[#This Row],[Âge]]&gt;60,tblTEC_TDB_Data[[#This Row],[Âge]]&lt;=90),N783,0)</f>
        <v>0</v>
      </c>
      <c r="S783" s="108">
        <f ca="1">IF(tblTEC_TDB_Data[[#This Row],[Âge]]&gt;90,N783,0)</f>
        <v>0</v>
      </c>
    </row>
    <row r="784" spans="1:19" x14ac:dyDescent="0.25">
      <c r="A784" s="104">
        <v>784</v>
      </c>
      <c r="B784" s="104" t="s">
        <v>5</v>
      </c>
      <c r="C784" s="1086">
        <v>45535</v>
      </c>
      <c r="D784" s="109" t="s">
        <v>19831</v>
      </c>
      <c r="E784" s="602">
        <v>1</v>
      </c>
      <c r="F784" s="102" t="s">
        <v>152</v>
      </c>
      <c r="G784" s="102" t="s">
        <v>9221</v>
      </c>
      <c r="H784" s="102" t="s">
        <v>152</v>
      </c>
      <c r="I784" s="105">
        <f>IF(tblTEC_TDB_Data[[#This Row],[EstDetruite]],E784,0)</f>
        <v>1</v>
      </c>
      <c r="J784" s="106">
        <f>tblTEC_TDB_Data[[#This Row],[H_Saisies]]-tblTEC_TDB_Data[[#This Row],[H_Détruites]]</f>
        <v>0</v>
      </c>
      <c r="K784" s="106">
        <f>IF(tblTEC_TDB_Data[[#This Row],[EstFacturable]]="VRAI",(E784-I784),0)</f>
        <v>0</v>
      </c>
      <c r="L784" s="105">
        <f>(E784-I784)-K784</f>
        <v>0</v>
      </c>
      <c r="M784" s="105">
        <f>IF(G784="VRAI",J784,0)</f>
        <v>0</v>
      </c>
      <c r="N784" s="107">
        <f>MAX(tblTEC_TDB_Data[[#This Row],[H_Facturables]]-tblTEC_TDB_Data[[#This Row],[H_Facturées]],0)</f>
        <v>0</v>
      </c>
      <c r="O784" s="101">
        <f ca="1">ROUND(INT(NOW()-tblTEC_TDB_Data[[#This Row],[Date]]),0)</f>
        <v>5</v>
      </c>
      <c r="P784" s="108">
        <f ca="1">IF(tblTEC_TDB_Data[[#This Row],[Âge]]&lt;=30,N784,0)</f>
        <v>0</v>
      </c>
      <c r="Q784" s="108">
        <f ca="1">IF(AND(tblTEC_TDB_Data[[#This Row],[Âge]]&gt;30,tblTEC_TDB_Data[[#This Row],[Âge]]&lt;=60),N784,0)</f>
        <v>0</v>
      </c>
      <c r="R784" s="108">
        <f ca="1">IF(AND(tblTEC_TDB_Data[[#This Row],[Âge]]&gt;60,tblTEC_TDB_Data[[#This Row],[Âge]]&lt;=90),N784,0)</f>
        <v>0</v>
      </c>
      <c r="S784" s="108">
        <f ca="1">IF(tblTEC_TDB_Data[[#This Row],[Âge]]&gt;90,N784,0)</f>
        <v>0</v>
      </c>
    </row>
    <row r="785" spans="1:19" x14ac:dyDescent="0.25">
      <c r="A785" s="104">
        <v>785</v>
      </c>
      <c r="B785" s="104" t="s">
        <v>5</v>
      </c>
      <c r="C785" s="1086">
        <v>45535</v>
      </c>
      <c r="D785" s="109" t="s">
        <v>14124</v>
      </c>
      <c r="E785" s="602">
        <v>1</v>
      </c>
      <c r="F785" s="102" t="s">
        <v>152</v>
      </c>
      <c r="G785" s="102" t="s">
        <v>9221</v>
      </c>
      <c r="H785" s="102" t="s">
        <v>9221</v>
      </c>
      <c r="I785" s="105">
        <f>IF(tblTEC_TDB_Data[[#This Row],[EstDetruite]],E785,0)</f>
        <v>0</v>
      </c>
      <c r="J785" s="106">
        <f>tblTEC_TDB_Data[[#This Row],[H_Saisies]]-tblTEC_TDB_Data[[#This Row],[H_Détruites]]</f>
        <v>1</v>
      </c>
      <c r="K785" s="106">
        <f>IF(tblTEC_TDB_Data[[#This Row],[EstFacturable]]="VRAI",(E785-I785),0)</f>
        <v>1</v>
      </c>
      <c r="L785" s="105">
        <f>(E785-I785)-K785</f>
        <v>0</v>
      </c>
      <c r="M785" s="105">
        <f>IF(G785="VRAI",J785,0)</f>
        <v>0</v>
      </c>
      <c r="N785" s="107">
        <f>MAX(tblTEC_TDB_Data[[#This Row],[H_Facturables]]-tblTEC_TDB_Data[[#This Row],[H_Facturées]],0)</f>
        <v>1</v>
      </c>
      <c r="O785" s="101">
        <f ca="1">ROUND(INT(NOW()-tblTEC_TDB_Data[[#This Row],[Date]]),0)</f>
        <v>5</v>
      </c>
      <c r="P785" s="108">
        <f ca="1">IF(tblTEC_TDB_Data[[#This Row],[Âge]]&lt;=30,N785,0)</f>
        <v>1</v>
      </c>
      <c r="Q785" s="108">
        <f ca="1">IF(AND(tblTEC_TDB_Data[[#This Row],[Âge]]&gt;30,tblTEC_TDB_Data[[#This Row],[Âge]]&lt;=60),N785,0)</f>
        <v>0</v>
      </c>
      <c r="R785" s="108">
        <f ca="1">IF(AND(tblTEC_TDB_Data[[#This Row],[Âge]]&gt;60,tblTEC_TDB_Data[[#This Row],[Âge]]&lt;=90),N785,0)</f>
        <v>0</v>
      </c>
      <c r="S785" s="108">
        <f ca="1">IF(tblTEC_TDB_Data[[#This Row],[Âge]]&gt;90,N785,0)</f>
        <v>0</v>
      </c>
    </row>
    <row r="786" spans="1:19" x14ac:dyDescent="0.25">
      <c r="A786" s="104">
        <v>786</v>
      </c>
      <c r="B786" s="104" t="s">
        <v>5</v>
      </c>
      <c r="C786" s="1086">
        <v>45535</v>
      </c>
      <c r="D786" s="109" t="s">
        <v>19818</v>
      </c>
      <c r="E786" s="602">
        <v>1.5</v>
      </c>
      <c r="F786" s="102" t="s">
        <v>152</v>
      </c>
      <c r="G786" s="102" t="s">
        <v>9221</v>
      </c>
      <c r="H786" s="102" t="s">
        <v>9221</v>
      </c>
      <c r="I786" s="105">
        <f>IF(tblTEC_TDB_Data[[#This Row],[EstDetruite]],E786,0)</f>
        <v>0</v>
      </c>
      <c r="J786" s="106">
        <f>tblTEC_TDB_Data[[#This Row],[H_Saisies]]-tblTEC_TDB_Data[[#This Row],[H_Détruites]]</f>
        <v>1.5</v>
      </c>
      <c r="K786" s="106">
        <f>IF(tblTEC_TDB_Data[[#This Row],[EstFacturable]]="VRAI",(E786-I786),0)</f>
        <v>1.5</v>
      </c>
      <c r="L786" s="105">
        <f>(E786-I786)-K786</f>
        <v>0</v>
      </c>
      <c r="M786" s="105">
        <f>IF(G786="VRAI",J786,0)</f>
        <v>0</v>
      </c>
      <c r="N786" s="107">
        <f>MAX(tblTEC_TDB_Data[[#This Row],[H_Facturables]]-tblTEC_TDB_Data[[#This Row],[H_Facturées]],0)</f>
        <v>1.5</v>
      </c>
      <c r="O786" s="101">
        <f ca="1">ROUND(INT(NOW()-tblTEC_TDB_Data[[#This Row],[Date]]),0)</f>
        <v>5</v>
      </c>
      <c r="P786" s="108">
        <f ca="1">IF(tblTEC_TDB_Data[[#This Row],[Âge]]&lt;=30,N786,0)</f>
        <v>1.5</v>
      </c>
      <c r="Q786" s="108">
        <f ca="1">IF(AND(tblTEC_TDB_Data[[#This Row],[Âge]]&gt;30,tblTEC_TDB_Data[[#This Row],[Âge]]&lt;=60),N786,0)</f>
        <v>0</v>
      </c>
      <c r="R786" s="108">
        <f ca="1">IF(AND(tblTEC_TDB_Data[[#This Row],[Âge]]&gt;60,tblTEC_TDB_Data[[#This Row],[Âge]]&lt;=90),N786,0)</f>
        <v>0</v>
      </c>
      <c r="S786" s="108">
        <f ca="1">IF(tblTEC_TDB_Data[[#This Row],[Âge]]&gt;90,N786,0)</f>
        <v>0</v>
      </c>
    </row>
    <row r="787" spans="1:19" x14ac:dyDescent="0.25">
      <c r="A787" s="104">
        <v>787</v>
      </c>
      <c r="B787" s="104" t="s">
        <v>5</v>
      </c>
      <c r="C787" s="1086">
        <v>45535</v>
      </c>
      <c r="D787" s="109" t="s">
        <v>16246</v>
      </c>
      <c r="E787" s="602">
        <v>0.5</v>
      </c>
      <c r="F787" s="102" t="s">
        <v>152</v>
      </c>
      <c r="G787" s="102" t="s">
        <v>9221</v>
      </c>
      <c r="H787" s="102" t="s">
        <v>9221</v>
      </c>
      <c r="I787" s="105">
        <f>IF(tblTEC_TDB_Data[[#This Row],[EstDetruite]],E787,0)</f>
        <v>0</v>
      </c>
      <c r="J787" s="106">
        <f>tblTEC_TDB_Data[[#This Row],[H_Saisies]]-tblTEC_TDB_Data[[#This Row],[H_Détruites]]</f>
        <v>0.5</v>
      </c>
      <c r="K787" s="106">
        <f>IF(tblTEC_TDB_Data[[#This Row],[EstFacturable]]="VRAI",(E787-I787),0)</f>
        <v>0.5</v>
      </c>
      <c r="L787" s="105">
        <f>(E787-I787)-K787</f>
        <v>0</v>
      </c>
      <c r="M787" s="105">
        <f>IF(G787="VRAI",J787,0)</f>
        <v>0</v>
      </c>
      <c r="N787" s="107">
        <f>MAX(tblTEC_TDB_Data[[#This Row],[H_Facturables]]-tblTEC_TDB_Data[[#This Row],[H_Facturées]],0)</f>
        <v>0.5</v>
      </c>
      <c r="O787" s="101">
        <f ca="1">ROUND(INT(NOW()-tblTEC_TDB_Data[[#This Row],[Date]]),0)</f>
        <v>5</v>
      </c>
      <c r="P787" s="108">
        <f ca="1">IF(tblTEC_TDB_Data[[#This Row],[Âge]]&lt;=30,N787,0)</f>
        <v>0.5</v>
      </c>
      <c r="Q787" s="108">
        <f ca="1">IF(AND(tblTEC_TDB_Data[[#This Row],[Âge]]&gt;30,tblTEC_TDB_Data[[#This Row],[Âge]]&lt;=60),N787,0)</f>
        <v>0</v>
      </c>
      <c r="R787" s="108">
        <f ca="1">IF(AND(tblTEC_TDB_Data[[#This Row],[Âge]]&gt;60,tblTEC_TDB_Data[[#This Row],[Âge]]&lt;=90),N787,0)</f>
        <v>0</v>
      </c>
      <c r="S787" s="108">
        <f ca="1">IF(tblTEC_TDB_Data[[#This Row],[Âge]]&gt;90,N787,0)</f>
        <v>0</v>
      </c>
    </row>
    <row r="788" spans="1:19" x14ac:dyDescent="0.25">
      <c r="A788" s="104">
        <v>788</v>
      </c>
      <c r="B788" s="104" t="s">
        <v>5</v>
      </c>
      <c r="C788" s="1086">
        <v>45535</v>
      </c>
      <c r="D788" s="109" t="s">
        <v>17505</v>
      </c>
      <c r="E788" s="602">
        <v>1.5</v>
      </c>
      <c r="F788" s="102" t="s">
        <v>152</v>
      </c>
      <c r="G788" s="102" t="s">
        <v>9221</v>
      </c>
      <c r="H788" s="102" t="s">
        <v>9221</v>
      </c>
      <c r="I788" s="105">
        <f>IF(tblTEC_TDB_Data[[#This Row],[EstDetruite]],E788,0)</f>
        <v>0</v>
      </c>
      <c r="J788" s="106">
        <f>tblTEC_TDB_Data[[#This Row],[H_Saisies]]-tblTEC_TDB_Data[[#This Row],[H_Détruites]]</f>
        <v>1.5</v>
      </c>
      <c r="K788" s="106">
        <f>IF(tblTEC_TDB_Data[[#This Row],[EstFacturable]]="VRAI",(E788-I788),0)</f>
        <v>1.5</v>
      </c>
      <c r="L788" s="105">
        <f t="shared" ref="L788:L801" si="56">(E788-I788)-K788</f>
        <v>0</v>
      </c>
      <c r="M788" s="105">
        <f t="shared" ref="M788:M801" si="57">IF(G788="VRAI",J788,0)</f>
        <v>0</v>
      </c>
      <c r="N788" s="107">
        <f>MAX(tblTEC_TDB_Data[[#This Row],[H_Facturables]]-tblTEC_TDB_Data[[#This Row],[H_Facturées]],0)</f>
        <v>1.5</v>
      </c>
      <c r="O788" s="101">
        <f ca="1">ROUND(INT(NOW()-tblTEC_TDB_Data[[#This Row],[Date]]),0)</f>
        <v>5</v>
      </c>
      <c r="P788" s="108">
        <f ca="1">IF(tblTEC_TDB_Data[[#This Row],[Âge]]&lt;=30,N788,0)</f>
        <v>1.5</v>
      </c>
      <c r="Q788" s="108">
        <f ca="1">IF(AND(tblTEC_TDB_Data[[#This Row],[Âge]]&gt;30,tblTEC_TDB_Data[[#This Row],[Âge]]&lt;=60),N788,0)</f>
        <v>0</v>
      </c>
      <c r="R788" s="108">
        <f ca="1">IF(AND(tblTEC_TDB_Data[[#This Row],[Âge]]&gt;60,tblTEC_TDB_Data[[#This Row],[Âge]]&lt;=90),N788,0)</f>
        <v>0</v>
      </c>
      <c r="S788" s="108">
        <f ca="1">IF(tblTEC_TDB_Data[[#This Row],[Âge]]&gt;90,N788,0)</f>
        <v>0</v>
      </c>
    </row>
    <row r="789" spans="1:19" x14ac:dyDescent="0.25">
      <c r="A789" s="104">
        <v>789</v>
      </c>
      <c r="B789" s="104" t="s">
        <v>5</v>
      </c>
      <c r="C789" s="1086">
        <v>45535</v>
      </c>
      <c r="D789" s="109" t="s">
        <v>19829</v>
      </c>
      <c r="E789" s="602">
        <v>1</v>
      </c>
      <c r="F789" s="102" t="s">
        <v>152</v>
      </c>
      <c r="G789" s="102" t="s">
        <v>9221</v>
      </c>
      <c r="H789" s="102" t="s">
        <v>9221</v>
      </c>
      <c r="I789" s="105">
        <f>IF(tblTEC_TDB_Data[[#This Row],[EstDetruite]],E789,0)</f>
        <v>0</v>
      </c>
      <c r="J789" s="106">
        <f>tblTEC_TDB_Data[[#This Row],[H_Saisies]]-tblTEC_TDB_Data[[#This Row],[H_Détruites]]</f>
        <v>1</v>
      </c>
      <c r="K789" s="106">
        <f>IF(tblTEC_TDB_Data[[#This Row],[EstFacturable]]="VRAI",(E789-I789),0)</f>
        <v>1</v>
      </c>
      <c r="L789" s="105">
        <f t="shared" si="56"/>
        <v>0</v>
      </c>
      <c r="M789" s="105">
        <f t="shared" si="57"/>
        <v>0</v>
      </c>
      <c r="N789" s="107">
        <f>MAX(tblTEC_TDB_Data[[#This Row],[H_Facturables]]-tblTEC_TDB_Data[[#This Row],[H_Facturées]],0)</f>
        <v>1</v>
      </c>
      <c r="O789" s="101">
        <f ca="1">ROUND(INT(NOW()-tblTEC_TDB_Data[[#This Row],[Date]]),0)</f>
        <v>5</v>
      </c>
      <c r="P789" s="108">
        <f ca="1">IF(tblTEC_TDB_Data[[#This Row],[Âge]]&lt;=30,N789,0)</f>
        <v>1</v>
      </c>
      <c r="Q789" s="108">
        <f ca="1">IF(AND(tblTEC_TDB_Data[[#This Row],[Âge]]&gt;30,tblTEC_TDB_Data[[#This Row],[Âge]]&lt;=60),N789,0)</f>
        <v>0</v>
      </c>
      <c r="R789" s="108">
        <f ca="1">IF(AND(tblTEC_TDB_Data[[#This Row],[Âge]]&gt;60,tblTEC_TDB_Data[[#This Row],[Âge]]&lt;=90),N789,0)</f>
        <v>0</v>
      </c>
      <c r="S789" s="108">
        <f ca="1">IF(tblTEC_TDB_Data[[#This Row],[Âge]]&gt;90,N789,0)</f>
        <v>0</v>
      </c>
    </row>
    <row r="790" spans="1:19" x14ac:dyDescent="0.25">
      <c r="A790" s="104">
        <v>790</v>
      </c>
      <c r="B790" s="104" t="s">
        <v>5</v>
      </c>
      <c r="C790" s="1086">
        <v>45535</v>
      </c>
      <c r="D790" s="109" t="s">
        <v>19705</v>
      </c>
      <c r="E790" s="602">
        <v>3</v>
      </c>
      <c r="F790" s="102" t="s">
        <v>152</v>
      </c>
      <c r="G790" s="102" t="s">
        <v>9221</v>
      </c>
      <c r="H790" s="102" t="s">
        <v>9221</v>
      </c>
      <c r="I790" s="105">
        <f>IF(tblTEC_TDB_Data[[#This Row],[EstDetruite]],E790,0)</f>
        <v>0</v>
      </c>
      <c r="J790" s="106">
        <f>tblTEC_TDB_Data[[#This Row],[H_Saisies]]-tblTEC_TDB_Data[[#This Row],[H_Détruites]]</f>
        <v>3</v>
      </c>
      <c r="K790" s="106">
        <f>IF(tblTEC_TDB_Data[[#This Row],[EstFacturable]]="VRAI",(E790-I790),0)</f>
        <v>3</v>
      </c>
      <c r="L790" s="105">
        <f t="shared" si="56"/>
        <v>0</v>
      </c>
      <c r="M790" s="105">
        <f t="shared" si="57"/>
        <v>0</v>
      </c>
      <c r="N790" s="107">
        <f>MAX(tblTEC_TDB_Data[[#This Row],[H_Facturables]]-tblTEC_TDB_Data[[#This Row],[H_Facturées]],0)</f>
        <v>3</v>
      </c>
      <c r="O790" s="101">
        <f ca="1">ROUND(INT(NOW()-tblTEC_TDB_Data[[#This Row],[Date]]),0)</f>
        <v>5</v>
      </c>
      <c r="P790" s="108">
        <f ca="1">IF(tblTEC_TDB_Data[[#This Row],[Âge]]&lt;=30,N790,0)</f>
        <v>3</v>
      </c>
      <c r="Q790" s="108">
        <f ca="1">IF(AND(tblTEC_TDB_Data[[#This Row],[Âge]]&gt;30,tblTEC_TDB_Data[[#This Row],[Âge]]&lt;=60),N790,0)</f>
        <v>0</v>
      </c>
      <c r="R790" s="108">
        <f ca="1">IF(AND(tblTEC_TDB_Data[[#This Row],[Âge]]&gt;60,tblTEC_TDB_Data[[#This Row],[Âge]]&lt;=90),N790,0)</f>
        <v>0</v>
      </c>
      <c r="S790" s="108">
        <f ca="1">IF(tblTEC_TDB_Data[[#This Row],[Âge]]&gt;90,N790,0)</f>
        <v>0</v>
      </c>
    </row>
    <row r="791" spans="1:19" x14ac:dyDescent="0.25">
      <c r="A791" s="104">
        <v>791</v>
      </c>
      <c r="B791" s="104" t="s">
        <v>5</v>
      </c>
      <c r="C791" s="1086">
        <v>45535</v>
      </c>
      <c r="D791" s="109" t="s">
        <v>18279</v>
      </c>
      <c r="E791" s="602">
        <v>0.5</v>
      </c>
      <c r="F791" s="102" t="s">
        <v>152</v>
      </c>
      <c r="G791" s="102" t="s">
        <v>9221</v>
      </c>
      <c r="H791" s="102" t="s">
        <v>9221</v>
      </c>
      <c r="I791" s="105">
        <f>IF(tblTEC_TDB_Data[[#This Row],[EstDetruite]],E791,0)</f>
        <v>0</v>
      </c>
      <c r="J791" s="106">
        <f>tblTEC_TDB_Data[[#This Row],[H_Saisies]]-tblTEC_TDB_Data[[#This Row],[H_Détruites]]</f>
        <v>0.5</v>
      </c>
      <c r="K791" s="106">
        <f>IF(tblTEC_TDB_Data[[#This Row],[EstFacturable]]="VRAI",(E791-I791),0)</f>
        <v>0.5</v>
      </c>
      <c r="L791" s="105">
        <f t="shared" si="56"/>
        <v>0</v>
      </c>
      <c r="M791" s="105">
        <f t="shared" si="57"/>
        <v>0</v>
      </c>
      <c r="N791" s="107">
        <f>MAX(tblTEC_TDB_Data[[#This Row],[H_Facturables]]-tblTEC_TDB_Data[[#This Row],[H_Facturées]],0)</f>
        <v>0.5</v>
      </c>
      <c r="O791" s="101">
        <f ca="1">ROUND(INT(NOW()-tblTEC_TDB_Data[[#This Row],[Date]]),0)</f>
        <v>5</v>
      </c>
      <c r="P791" s="108">
        <f ca="1">IF(tblTEC_TDB_Data[[#This Row],[Âge]]&lt;=30,N791,0)</f>
        <v>0.5</v>
      </c>
      <c r="Q791" s="108">
        <f ca="1">IF(AND(tblTEC_TDB_Data[[#This Row],[Âge]]&gt;30,tblTEC_TDB_Data[[#This Row],[Âge]]&lt;=60),N791,0)</f>
        <v>0</v>
      </c>
      <c r="R791" s="108">
        <f ca="1">IF(AND(tblTEC_TDB_Data[[#This Row],[Âge]]&gt;60,tblTEC_TDB_Data[[#This Row],[Âge]]&lt;=90),N791,0)</f>
        <v>0</v>
      </c>
      <c r="S791" s="108">
        <f ca="1">IF(tblTEC_TDB_Data[[#This Row],[Âge]]&gt;90,N791,0)</f>
        <v>0</v>
      </c>
    </row>
    <row r="792" spans="1:19" x14ac:dyDescent="0.25">
      <c r="A792" s="104">
        <v>792</v>
      </c>
      <c r="B792" s="104" t="s">
        <v>5</v>
      </c>
      <c r="C792" s="1086">
        <v>45535</v>
      </c>
      <c r="D792" s="109" t="s">
        <v>18938</v>
      </c>
      <c r="E792" s="602">
        <v>1.5</v>
      </c>
      <c r="F792" s="102" t="s">
        <v>152</v>
      </c>
      <c r="G792" s="102" t="s">
        <v>9221</v>
      </c>
      <c r="H792" s="102" t="s">
        <v>9221</v>
      </c>
      <c r="I792" s="105">
        <f>IF(tblTEC_TDB_Data[[#This Row],[EstDetruite]],E792,0)</f>
        <v>0</v>
      </c>
      <c r="J792" s="106">
        <f>tblTEC_TDB_Data[[#This Row],[H_Saisies]]-tblTEC_TDB_Data[[#This Row],[H_Détruites]]</f>
        <v>1.5</v>
      </c>
      <c r="K792" s="106">
        <f>IF(tblTEC_TDB_Data[[#This Row],[EstFacturable]]="VRAI",(E792-I792),0)</f>
        <v>1.5</v>
      </c>
      <c r="L792" s="105">
        <f t="shared" si="56"/>
        <v>0</v>
      </c>
      <c r="M792" s="105">
        <f t="shared" si="57"/>
        <v>0</v>
      </c>
      <c r="N792" s="107">
        <f>MAX(tblTEC_TDB_Data[[#This Row],[H_Facturables]]-tblTEC_TDB_Data[[#This Row],[H_Facturées]],0)</f>
        <v>1.5</v>
      </c>
      <c r="O792" s="101">
        <f ca="1">ROUND(INT(NOW()-tblTEC_TDB_Data[[#This Row],[Date]]),0)</f>
        <v>5</v>
      </c>
      <c r="P792" s="108">
        <f ca="1">IF(tblTEC_TDB_Data[[#This Row],[Âge]]&lt;=30,N792,0)</f>
        <v>1.5</v>
      </c>
      <c r="Q792" s="108">
        <f ca="1">IF(AND(tblTEC_TDB_Data[[#This Row],[Âge]]&gt;30,tblTEC_TDB_Data[[#This Row],[Âge]]&lt;=60),N792,0)</f>
        <v>0</v>
      </c>
      <c r="R792" s="108">
        <f ca="1">IF(AND(tblTEC_TDB_Data[[#This Row],[Âge]]&gt;60,tblTEC_TDB_Data[[#This Row],[Âge]]&lt;=90),N792,0)</f>
        <v>0</v>
      </c>
      <c r="S792" s="108">
        <f ca="1">IF(tblTEC_TDB_Data[[#This Row],[Âge]]&gt;90,N792,0)</f>
        <v>0</v>
      </c>
    </row>
    <row r="793" spans="1:19" x14ac:dyDescent="0.25">
      <c r="A793" s="104">
        <v>793</v>
      </c>
      <c r="B793" s="104" t="s">
        <v>5</v>
      </c>
      <c r="C793" s="1086">
        <v>45535</v>
      </c>
      <c r="D793" s="109" t="s">
        <v>18307</v>
      </c>
      <c r="E793" s="602">
        <v>1.5</v>
      </c>
      <c r="F793" s="102" t="s">
        <v>152</v>
      </c>
      <c r="G793" s="102" t="s">
        <v>9221</v>
      </c>
      <c r="H793" s="102" t="s">
        <v>9221</v>
      </c>
      <c r="I793" s="105">
        <f>IF(tblTEC_TDB_Data[[#This Row],[EstDetruite]],E793,0)</f>
        <v>0</v>
      </c>
      <c r="J793" s="106">
        <f>tblTEC_TDB_Data[[#This Row],[H_Saisies]]-tblTEC_TDB_Data[[#This Row],[H_Détruites]]</f>
        <v>1.5</v>
      </c>
      <c r="K793" s="106">
        <f>IF(tblTEC_TDB_Data[[#This Row],[EstFacturable]]="VRAI",(E793-I793),0)</f>
        <v>1.5</v>
      </c>
      <c r="L793" s="105">
        <f t="shared" si="56"/>
        <v>0</v>
      </c>
      <c r="M793" s="105">
        <f t="shared" si="57"/>
        <v>0</v>
      </c>
      <c r="N793" s="107">
        <f>MAX(tblTEC_TDB_Data[[#This Row],[H_Facturables]]-tblTEC_TDB_Data[[#This Row],[H_Facturées]],0)</f>
        <v>1.5</v>
      </c>
      <c r="O793" s="101">
        <f ca="1">ROUND(INT(NOW()-tblTEC_TDB_Data[[#This Row],[Date]]),0)</f>
        <v>5</v>
      </c>
      <c r="P793" s="108">
        <f ca="1">IF(tblTEC_TDB_Data[[#This Row],[Âge]]&lt;=30,N793,0)</f>
        <v>1.5</v>
      </c>
      <c r="Q793" s="108">
        <f ca="1">IF(AND(tblTEC_TDB_Data[[#This Row],[Âge]]&gt;30,tblTEC_TDB_Data[[#This Row],[Âge]]&lt;=60),N793,0)</f>
        <v>0</v>
      </c>
      <c r="R793" s="108">
        <f ca="1">IF(AND(tblTEC_TDB_Data[[#This Row],[Âge]]&gt;60,tblTEC_TDB_Data[[#This Row],[Âge]]&lt;=90),N793,0)</f>
        <v>0</v>
      </c>
      <c r="S793" s="108">
        <f ca="1">IF(tblTEC_TDB_Data[[#This Row],[Âge]]&gt;90,N793,0)</f>
        <v>0</v>
      </c>
    </row>
    <row r="794" spans="1:19" x14ac:dyDescent="0.25">
      <c r="A794" s="104">
        <v>794</v>
      </c>
      <c r="B794" s="104" t="s">
        <v>5</v>
      </c>
      <c r="C794" s="1086">
        <v>45535</v>
      </c>
      <c r="D794" s="109" t="s">
        <v>18284</v>
      </c>
      <c r="E794" s="602">
        <v>0.5</v>
      </c>
      <c r="F794" s="102" t="s">
        <v>152</v>
      </c>
      <c r="G794" s="102" t="s">
        <v>9221</v>
      </c>
      <c r="H794" s="102" t="s">
        <v>9221</v>
      </c>
      <c r="I794" s="105">
        <f>IF(tblTEC_TDB_Data[[#This Row],[EstDetruite]],E794,0)</f>
        <v>0</v>
      </c>
      <c r="J794" s="106">
        <f>tblTEC_TDB_Data[[#This Row],[H_Saisies]]-tblTEC_TDB_Data[[#This Row],[H_Détruites]]</f>
        <v>0.5</v>
      </c>
      <c r="K794" s="106">
        <f>IF(tblTEC_TDB_Data[[#This Row],[EstFacturable]]="VRAI",(E794-I794),0)</f>
        <v>0.5</v>
      </c>
      <c r="L794" s="105">
        <f t="shared" si="56"/>
        <v>0</v>
      </c>
      <c r="M794" s="105">
        <f t="shared" si="57"/>
        <v>0</v>
      </c>
      <c r="N794" s="107">
        <f>MAX(tblTEC_TDB_Data[[#This Row],[H_Facturables]]-tblTEC_TDB_Data[[#This Row],[H_Facturées]],0)</f>
        <v>0.5</v>
      </c>
      <c r="O794" s="101">
        <f ca="1">ROUND(INT(NOW()-tblTEC_TDB_Data[[#This Row],[Date]]),0)</f>
        <v>5</v>
      </c>
      <c r="P794" s="108">
        <f ca="1">IF(tblTEC_TDB_Data[[#This Row],[Âge]]&lt;=30,N794,0)</f>
        <v>0.5</v>
      </c>
      <c r="Q794" s="108">
        <f ca="1">IF(AND(tblTEC_TDB_Data[[#This Row],[Âge]]&gt;30,tblTEC_TDB_Data[[#This Row],[Âge]]&lt;=60),N794,0)</f>
        <v>0</v>
      </c>
      <c r="R794" s="108">
        <f ca="1">IF(AND(tblTEC_TDB_Data[[#This Row],[Âge]]&gt;60,tblTEC_TDB_Data[[#This Row],[Âge]]&lt;=90),N794,0)</f>
        <v>0</v>
      </c>
      <c r="S794" s="108">
        <f ca="1">IF(tblTEC_TDB_Data[[#This Row],[Âge]]&gt;90,N794,0)</f>
        <v>0</v>
      </c>
    </row>
    <row r="795" spans="1:19" x14ac:dyDescent="0.25">
      <c r="A795" s="104">
        <v>795</v>
      </c>
      <c r="B795" s="104" t="s">
        <v>5</v>
      </c>
      <c r="C795" s="1086">
        <v>45535</v>
      </c>
      <c r="D795" s="109" t="s">
        <v>19794</v>
      </c>
      <c r="E795" s="602">
        <v>1</v>
      </c>
      <c r="F795" s="102" t="s">
        <v>152</v>
      </c>
      <c r="G795" s="102" t="s">
        <v>9221</v>
      </c>
      <c r="H795" s="102" t="s">
        <v>9221</v>
      </c>
      <c r="I795" s="105">
        <f>IF(tblTEC_TDB_Data[[#This Row],[EstDetruite]],E795,0)</f>
        <v>0</v>
      </c>
      <c r="J795" s="106">
        <f>tblTEC_TDB_Data[[#This Row],[H_Saisies]]-tblTEC_TDB_Data[[#This Row],[H_Détruites]]</f>
        <v>1</v>
      </c>
      <c r="K795" s="106">
        <f>IF(tblTEC_TDB_Data[[#This Row],[EstFacturable]]="VRAI",(E795-I795),0)</f>
        <v>1</v>
      </c>
      <c r="L795" s="105">
        <f t="shared" si="56"/>
        <v>0</v>
      </c>
      <c r="M795" s="105">
        <f t="shared" si="57"/>
        <v>0</v>
      </c>
      <c r="N795" s="107">
        <f>MAX(tblTEC_TDB_Data[[#This Row],[H_Facturables]]-tblTEC_TDB_Data[[#This Row],[H_Facturées]],0)</f>
        <v>1</v>
      </c>
      <c r="O795" s="101">
        <f ca="1">ROUND(INT(NOW()-tblTEC_TDB_Data[[#This Row],[Date]]),0)</f>
        <v>5</v>
      </c>
      <c r="P795" s="108">
        <f ca="1">IF(tblTEC_TDB_Data[[#This Row],[Âge]]&lt;=30,N795,0)</f>
        <v>1</v>
      </c>
      <c r="Q795" s="108">
        <f ca="1">IF(AND(tblTEC_TDB_Data[[#This Row],[Âge]]&gt;30,tblTEC_TDB_Data[[#This Row],[Âge]]&lt;=60),N795,0)</f>
        <v>0</v>
      </c>
      <c r="R795" s="108">
        <f ca="1">IF(AND(tblTEC_TDB_Data[[#This Row],[Âge]]&gt;60,tblTEC_TDB_Data[[#This Row],[Âge]]&lt;=90),N795,0)</f>
        <v>0</v>
      </c>
      <c r="S795" s="108">
        <f ca="1">IF(tblTEC_TDB_Data[[#This Row],[Âge]]&gt;90,N795,0)</f>
        <v>0</v>
      </c>
    </row>
    <row r="796" spans="1:19" x14ac:dyDescent="0.25">
      <c r="A796" s="104">
        <v>796</v>
      </c>
      <c r="B796" s="104" t="s">
        <v>5</v>
      </c>
      <c r="C796" s="1086">
        <v>45535</v>
      </c>
      <c r="D796" s="109" t="s">
        <v>19753</v>
      </c>
      <c r="E796" s="602">
        <v>1.25</v>
      </c>
      <c r="F796" s="102" t="s">
        <v>152</v>
      </c>
      <c r="G796" s="102" t="s">
        <v>9221</v>
      </c>
      <c r="H796" s="102" t="s">
        <v>9221</v>
      </c>
      <c r="I796" s="105">
        <f>IF(tblTEC_TDB_Data[[#This Row],[EstDetruite]],E796,0)</f>
        <v>0</v>
      </c>
      <c r="J796" s="106">
        <f>tblTEC_TDB_Data[[#This Row],[H_Saisies]]-tblTEC_TDB_Data[[#This Row],[H_Détruites]]</f>
        <v>1.25</v>
      </c>
      <c r="K796" s="106">
        <f>IF(tblTEC_TDB_Data[[#This Row],[EstFacturable]]="VRAI",(E796-I796),0)</f>
        <v>1.25</v>
      </c>
      <c r="L796" s="105">
        <f t="shared" si="56"/>
        <v>0</v>
      </c>
      <c r="M796" s="105">
        <f t="shared" si="57"/>
        <v>0</v>
      </c>
      <c r="N796" s="107">
        <f>MAX(tblTEC_TDB_Data[[#This Row],[H_Facturables]]-tblTEC_TDB_Data[[#This Row],[H_Facturées]],0)</f>
        <v>1.25</v>
      </c>
      <c r="O796" s="101">
        <f ca="1">ROUND(INT(NOW()-tblTEC_TDB_Data[[#This Row],[Date]]),0)</f>
        <v>5</v>
      </c>
      <c r="P796" s="108">
        <f ca="1">IF(tblTEC_TDB_Data[[#This Row],[Âge]]&lt;=30,N796,0)</f>
        <v>1.25</v>
      </c>
      <c r="Q796" s="108">
        <f ca="1">IF(AND(tblTEC_TDB_Data[[#This Row],[Âge]]&gt;30,tblTEC_TDB_Data[[#This Row],[Âge]]&lt;=60),N796,0)</f>
        <v>0</v>
      </c>
      <c r="R796" s="108">
        <f ca="1">IF(AND(tblTEC_TDB_Data[[#This Row],[Âge]]&gt;60,tblTEC_TDB_Data[[#This Row],[Âge]]&lt;=90),N796,0)</f>
        <v>0</v>
      </c>
      <c r="S796" s="108">
        <f ca="1">IF(tblTEC_TDB_Data[[#This Row],[Âge]]&gt;90,N796,0)</f>
        <v>0</v>
      </c>
    </row>
    <row r="797" spans="1:19" x14ac:dyDescent="0.25">
      <c r="A797" s="104">
        <v>797</v>
      </c>
      <c r="B797" s="104" t="s">
        <v>5</v>
      </c>
      <c r="C797" s="1086">
        <v>45535</v>
      </c>
      <c r="D797" s="109" t="s">
        <v>18073</v>
      </c>
      <c r="E797" s="602">
        <v>3.5</v>
      </c>
      <c r="F797" s="102" t="s">
        <v>152</v>
      </c>
      <c r="G797" s="102" t="s">
        <v>9221</v>
      </c>
      <c r="H797" s="102" t="s">
        <v>9221</v>
      </c>
      <c r="I797" s="105">
        <f>IF(tblTEC_TDB_Data[[#This Row],[EstDetruite]],E797,0)</f>
        <v>0</v>
      </c>
      <c r="J797" s="106">
        <f>tblTEC_TDB_Data[[#This Row],[H_Saisies]]-tblTEC_TDB_Data[[#This Row],[H_Détruites]]</f>
        <v>3.5</v>
      </c>
      <c r="K797" s="106">
        <f>IF(tblTEC_TDB_Data[[#This Row],[EstFacturable]]="VRAI",(E797-I797),0)</f>
        <v>3.5</v>
      </c>
      <c r="L797" s="105">
        <f t="shared" si="56"/>
        <v>0</v>
      </c>
      <c r="M797" s="105">
        <f t="shared" si="57"/>
        <v>0</v>
      </c>
      <c r="N797" s="107">
        <f>MAX(tblTEC_TDB_Data[[#This Row],[H_Facturables]]-tblTEC_TDB_Data[[#This Row],[H_Facturées]],0)</f>
        <v>3.5</v>
      </c>
      <c r="O797" s="101">
        <f ca="1">ROUND(INT(NOW()-tblTEC_TDB_Data[[#This Row],[Date]]),0)</f>
        <v>5</v>
      </c>
      <c r="P797" s="108">
        <f ca="1">IF(tblTEC_TDB_Data[[#This Row],[Âge]]&lt;=30,N797,0)</f>
        <v>3.5</v>
      </c>
      <c r="Q797" s="108">
        <f ca="1">IF(AND(tblTEC_TDB_Data[[#This Row],[Âge]]&gt;30,tblTEC_TDB_Data[[#This Row],[Âge]]&lt;=60),N797,0)</f>
        <v>0</v>
      </c>
      <c r="R797" s="108">
        <f ca="1">IF(AND(tblTEC_TDB_Data[[#This Row],[Âge]]&gt;60,tblTEC_TDB_Data[[#This Row],[Âge]]&lt;=90),N797,0)</f>
        <v>0</v>
      </c>
      <c r="S797" s="108">
        <f ca="1">IF(tblTEC_TDB_Data[[#This Row],[Âge]]&gt;90,N797,0)</f>
        <v>0</v>
      </c>
    </row>
    <row r="798" spans="1:19" x14ac:dyDescent="0.25">
      <c r="A798" s="104">
        <v>798</v>
      </c>
      <c r="B798" s="104" t="s">
        <v>5</v>
      </c>
      <c r="C798" s="1086">
        <v>45535</v>
      </c>
      <c r="D798" s="109" t="s">
        <v>16563</v>
      </c>
      <c r="E798" s="602">
        <v>1.25</v>
      </c>
      <c r="F798" s="102" t="s">
        <v>152</v>
      </c>
      <c r="G798" s="102" t="s">
        <v>9221</v>
      </c>
      <c r="H798" s="102" t="s">
        <v>9221</v>
      </c>
      <c r="I798" s="105">
        <f>IF(tblTEC_TDB_Data[[#This Row],[EstDetruite]],E798,0)</f>
        <v>0</v>
      </c>
      <c r="J798" s="106">
        <f>tblTEC_TDB_Data[[#This Row],[H_Saisies]]-tblTEC_TDB_Data[[#This Row],[H_Détruites]]</f>
        <v>1.25</v>
      </c>
      <c r="K798" s="106">
        <f>IF(tblTEC_TDB_Data[[#This Row],[EstFacturable]]="VRAI",(E798-I798),0)</f>
        <v>1.25</v>
      </c>
      <c r="L798" s="105">
        <f t="shared" si="56"/>
        <v>0</v>
      </c>
      <c r="M798" s="105">
        <f t="shared" si="57"/>
        <v>0</v>
      </c>
      <c r="N798" s="107">
        <f>MAX(tblTEC_TDB_Data[[#This Row],[H_Facturables]]-tblTEC_TDB_Data[[#This Row],[H_Facturées]],0)</f>
        <v>1.25</v>
      </c>
      <c r="O798" s="101">
        <f ca="1">ROUND(INT(NOW()-tblTEC_TDB_Data[[#This Row],[Date]]),0)</f>
        <v>5</v>
      </c>
      <c r="P798" s="108">
        <f ca="1">IF(tblTEC_TDB_Data[[#This Row],[Âge]]&lt;=30,N798,0)</f>
        <v>1.25</v>
      </c>
      <c r="Q798" s="108">
        <f ca="1">IF(AND(tblTEC_TDB_Data[[#This Row],[Âge]]&gt;30,tblTEC_TDB_Data[[#This Row],[Âge]]&lt;=60),N798,0)</f>
        <v>0</v>
      </c>
      <c r="R798" s="108">
        <f ca="1">IF(AND(tblTEC_TDB_Data[[#This Row],[Âge]]&gt;60,tblTEC_TDB_Data[[#This Row],[Âge]]&lt;=90),N798,0)</f>
        <v>0</v>
      </c>
      <c r="S798" s="108">
        <f ca="1">IF(tblTEC_TDB_Data[[#This Row],[Âge]]&gt;90,N798,0)</f>
        <v>0</v>
      </c>
    </row>
    <row r="799" spans="1:19" x14ac:dyDescent="0.25">
      <c r="A799" s="104">
        <v>799</v>
      </c>
      <c r="B799" s="104" t="s">
        <v>5</v>
      </c>
      <c r="C799" s="1086">
        <v>45535</v>
      </c>
      <c r="D799" s="109" t="s">
        <v>15524</v>
      </c>
      <c r="E799" s="602">
        <v>2.5</v>
      </c>
      <c r="F799" s="102" t="s">
        <v>152</v>
      </c>
      <c r="G799" s="102" t="s">
        <v>9221</v>
      </c>
      <c r="H799" s="102" t="s">
        <v>9221</v>
      </c>
      <c r="I799" s="105">
        <f>IF(tblTEC_TDB_Data[[#This Row],[EstDetruite]],E799,0)</f>
        <v>0</v>
      </c>
      <c r="J799" s="106">
        <f>tblTEC_TDB_Data[[#This Row],[H_Saisies]]-tblTEC_TDB_Data[[#This Row],[H_Détruites]]</f>
        <v>2.5</v>
      </c>
      <c r="K799" s="106">
        <f>IF(tblTEC_TDB_Data[[#This Row],[EstFacturable]]="VRAI",(E799-I799),0)</f>
        <v>2.5</v>
      </c>
      <c r="L799" s="105">
        <f t="shared" si="56"/>
        <v>0</v>
      </c>
      <c r="M799" s="105">
        <f t="shared" si="57"/>
        <v>0</v>
      </c>
      <c r="N799" s="107">
        <f>MAX(tblTEC_TDB_Data[[#This Row],[H_Facturables]]-tblTEC_TDB_Data[[#This Row],[H_Facturées]],0)</f>
        <v>2.5</v>
      </c>
      <c r="O799" s="101">
        <f ca="1">ROUND(INT(NOW()-tblTEC_TDB_Data[[#This Row],[Date]]),0)</f>
        <v>5</v>
      </c>
      <c r="P799" s="108">
        <f ca="1">IF(tblTEC_TDB_Data[[#This Row],[Âge]]&lt;=30,N799,0)</f>
        <v>2.5</v>
      </c>
      <c r="Q799" s="108">
        <f ca="1">IF(AND(tblTEC_TDB_Data[[#This Row],[Âge]]&gt;30,tblTEC_TDB_Data[[#This Row],[Âge]]&lt;=60),N799,0)</f>
        <v>0</v>
      </c>
      <c r="R799" s="108">
        <f ca="1">IF(AND(tblTEC_TDB_Data[[#This Row],[Âge]]&gt;60,tblTEC_TDB_Data[[#This Row],[Âge]]&lt;=90),N799,0)</f>
        <v>0</v>
      </c>
      <c r="S799" s="108">
        <f ca="1">IF(tblTEC_TDB_Data[[#This Row],[Âge]]&gt;90,N799,0)</f>
        <v>0</v>
      </c>
    </row>
    <row r="800" spans="1:19" x14ac:dyDescent="0.25">
      <c r="A800" s="104">
        <v>800</v>
      </c>
      <c r="B800" s="104" t="s">
        <v>5</v>
      </c>
      <c r="C800" s="1086">
        <v>45537</v>
      </c>
      <c r="D800" s="109" t="s">
        <v>19829</v>
      </c>
      <c r="E800" s="602">
        <v>1.25</v>
      </c>
      <c r="F800" s="102" t="s">
        <v>152</v>
      </c>
      <c r="G800" s="102" t="s">
        <v>9221</v>
      </c>
      <c r="H800" s="102" t="s">
        <v>9221</v>
      </c>
      <c r="I800" s="105">
        <f>IF(tblTEC_TDB_Data[[#This Row],[EstDetruite]],E800,0)</f>
        <v>0</v>
      </c>
      <c r="J800" s="106">
        <f>tblTEC_TDB_Data[[#This Row],[H_Saisies]]-tblTEC_TDB_Data[[#This Row],[H_Détruites]]</f>
        <v>1.25</v>
      </c>
      <c r="K800" s="106">
        <f>IF(tblTEC_TDB_Data[[#This Row],[EstFacturable]]="VRAI",(E800-I800),0)</f>
        <v>1.25</v>
      </c>
      <c r="L800" s="105">
        <f t="shared" si="56"/>
        <v>0</v>
      </c>
      <c r="M800" s="105">
        <f t="shared" si="57"/>
        <v>0</v>
      </c>
      <c r="N800" s="107">
        <f>MAX(tblTEC_TDB_Data[[#This Row],[H_Facturables]]-tblTEC_TDB_Data[[#This Row],[H_Facturées]],0)</f>
        <v>1.25</v>
      </c>
      <c r="O800" s="101">
        <f ca="1">ROUND(INT(NOW()-tblTEC_TDB_Data[[#This Row],[Date]]),0)</f>
        <v>3</v>
      </c>
      <c r="P800" s="108">
        <f ca="1">IF(tblTEC_TDB_Data[[#This Row],[Âge]]&lt;=30,N800,0)</f>
        <v>1.25</v>
      </c>
      <c r="Q800" s="108">
        <f ca="1">IF(AND(tblTEC_TDB_Data[[#This Row],[Âge]]&gt;30,tblTEC_TDB_Data[[#This Row],[Âge]]&lt;=60),N800,0)</f>
        <v>0</v>
      </c>
      <c r="R800" s="108">
        <f ca="1">IF(AND(tblTEC_TDB_Data[[#This Row],[Âge]]&gt;60,tblTEC_TDB_Data[[#This Row],[Âge]]&lt;=90),N800,0)</f>
        <v>0</v>
      </c>
      <c r="S800" s="108">
        <f ca="1">IF(tblTEC_TDB_Data[[#This Row],[Âge]]&gt;90,N800,0)</f>
        <v>0</v>
      </c>
    </row>
    <row r="801" spans="1:19" x14ac:dyDescent="0.25">
      <c r="A801" s="104">
        <v>801</v>
      </c>
      <c r="B801" s="104" t="s">
        <v>5</v>
      </c>
      <c r="C801" s="1086">
        <v>45537</v>
      </c>
      <c r="D801" s="109" t="s">
        <v>15524</v>
      </c>
      <c r="E801" s="602">
        <v>0.75</v>
      </c>
      <c r="F801" s="102" t="s">
        <v>152</v>
      </c>
      <c r="G801" s="102" t="s">
        <v>9221</v>
      </c>
      <c r="H801" s="102" t="s">
        <v>9221</v>
      </c>
      <c r="I801" s="105">
        <f>IF(tblTEC_TDB_Data[[#This Row],[EstDetruite]],E801,0)</f>
        <v>0</v>
      </c>
      <c r="J801" s="106">
        <f>tblTEC_TDB_Data[[#This Row],[H_Saisies]]-tblTEC_TDB_Data[[#This Row],[H_Détruites]]</f>
        <v>0.75</v>
      </c>
      <c r="K801" s="106">
        <f>IF(tblTEC_TDB_Data[[#This Row],[EstFacturable]]="VRAI",(E801-I801),0)</f>
        <v>0.75</v>
      </c>
      <c r="L801" s="105">
        <f t="shared" si="56"/>
        <v>0</v>
      </c>
      <c r="M801" s="105">
        <f t="shared" si="57"/>
        <v>0</v>
      </c>
      <c r="N801" s="107">
        <f>MAX(tblTEC_TDB_Data[[#This Row],[H_Facturables]]-tblTEC_TDB_Data[[#This Row],[H_Facturées]],0)</f>
        <v>0.75</v>
      </c>
      <c r="O801" s="101">
        <f ca="1">ROUND(INT(NOW()-tblTEC_TDB_Data[[#This Row],[Date]]),0)</f>
        <v>3</v>
      </c>
      <c r="P801" s="108">
        <f ca="1">IF(tblTEC_TDB_Data[[#This Row],[Âge]]&lt;=30,N801,0)</f>
        <v>0.75</v>
      </c>
      <c r="Q801" s="108">
        <f ca="1">IF(AND(tblTEC_TDB_Data[[#This Row],[Âge]]&gt;30,tblTEC_TDB_Data[[#This Row],[Âge]]&lt;=60),N801,0)</f>
        <v>0</v>
      </c>
      <c r="R801" s="108">
        <f ca="1">IF(AND(tblTEC_TDB_Data[[#This Row],[Âge]]&gt;60,tblTEC_TDB_Data[[#This Row],[Âge]]&lt;=90),N801,0)</f>
        <v>0</v>
      </c>
      <c r="S801" s="108">
        <f ca="1">IF(tblTEC_TDB_Data[[#This Row],[Âge]]&gt;90,N801,0)</f>
        <v>0</v>
      </c>
    </row>
    <row r="802" spans="1:19" x14ac:dyDescent="0.25">
      <c r="A802" s="104">
        <v>802</v>
      </c>
      <c r="B802" s="104" t="s">
        <v>5</v>
      </c>
      <c r="C802" s="1086">
        <v>45538</v>
      </c>
      <c r="D802" s="109" t="s">
        <v>19609</v>
      </c>
      <c r="E802" s="602">
        <v>0.5</v>
      </c>
      <c r="F802" s="102" t="s">
        <v>152</v>
      </c>
      <c r="G802" s="102" t="s">
        <v>9221</v>
      </c>
      <c r="H802" s="102" t="s">
        <v>9221</v>
      </c>
      <c r="I802" s="105">
        <f>IF(tblTEC_TDB_Data[[#This Row],[EstDetruite]],E802,0)</f>
        <v>0</v>
      </c>
      <c r="J802" s="106">
        <f>tblTEC_TDB_Data[[#This Row],[H_Saisies]]-tblTEC_TDB_Data[[#This Row],[H_Détruites]]</f>
        <v>0.5</v>
      </c>
      <c r="K802" s="106">
        <f>IF(tblTEC_TDB_Data[[#This Row],[EstFacturable]]="VRAI",(E802-I802),0)</f>
        <v>0.5</v>
      </c>
      <c r="L802" s="105">
        <f>(E802-I802)-K802</f>
        <v>0</v>
      </c>
      <c r="M802" s="105">
        <f>IF(G802="VRAI",J802,0)</f>
        <v>0</v>
      </c>
      <c r="N802" s="107">
        <f>MAX(tblTEC_TDB_Data[[#This Row],[H_Facturables]]-tblTEC_TDB_Data[[#This Row],[H_Facturées]],0)</f>
        <v>0.5</v>
      </c>
      <c r="O802" s="101">
        <f ca="1">ROUND(INT(NOW()-tblTEC_TDB_Data[[#This Row],[Date]]),0)</f>
        <v>2</v>
      </c>
      <c r="P802" s="108">
        <f ca="1">IF(tblTEC_TDB_Data[[#This Row],[Âge]]&lt;=30,N802,0)</f>
        <v>0.5</v>
      </c>
      <c r="Q802" s="108">
        <f ca="1">IF(AND(tblTEC_TDB_Data[[#This Row],[Âge]]&gt;30,tblTEC_TDB_Data[[#This Row],[Âge]]&lt;=60),N802,0)</f>
        <v>0</v>
      </c>
      <c r="R802" s="108">
        <f ca="1">IF(AND(tblTEC_TDB_Data[[#This Row],[Âge]]&gt;60,tblTEC_TDB_Data[[#This Row],[Âge]]&lt;=90),N802,0)</f>
        <v>0</v>
      </c>
      <c r="S802" s="108">
        <f ca="1">IF(tblTEC_TDB_Data[[#This Row],[Âge]]&gt;90,N802,0)</f>
        <v>0</v>
      </c>
    </row>
    <row r="803" spans="1:19" x14ac:dyDescent="0.25">
      <c r="A803" s="104">
        <v>803</v>
      </c>
      <c r="B803" s="104" t="s">
        <v>5</v>
      </c>
      <c r="C803" s="1086">
        <v>45538</v>
      </c>
      <c r="D803" s="109" t="s">
        <v>18938</v>
      </c>
      <c r="E803" s="602">
        <v>0.5</v>
      </c>
      <c r="F803" s="102" t="s">
        <v>152</v>
      </c>
      <c r="G803" s="102" t="s">
        <v>9221</v>
      </c>
      <c r="H803" s="102" t="s">
        <v>9221</v>
      </c>
      <c r="I803" s="105">
        <f>IF(tblTEC_TDB_Data[[#This Row],[EstDetruite]],E803,0)</f>
        <v>0</v>
      </c>
      <c r="J803" s="106">
        <f>tblTEC_TDB_Data[[#This Row],[H_Saisies]]-tblTEC_TDB_Data[[#This Row],[H_Détruites]]</f>
        <v>0.5</v>
      </c>
      <c r="K803" s="106">
        <f>IF(tblTEC_TDB_Data[[#This Row],[EstFacturable]]="VRAI",(E803-I803),0)</f>
        <v>0.5</v>
      </c>
      <c r="L803" s="105">
        <f t="shared" ref="L803:L820" si="58">(E803-I803)-K803</f>
        <v>0</v>
      </c>
      <c r="M803" s="105">
        <f t="shared" ref="M803:M820" si="59">IF(G803="VRAI",J803,0)</f>
        <v>0</v>
      </c>
      <c r="N803" s="107">
        <f>MAX(tblTEC_TDB_Data[[#This Row],[H_Facturables]]-tblTEC_TDB_Data[[#This Row],[H_Facturées]],0)</f>
        <v>0.5</v>
      </c>
      <c r="O803" s="101">
        <f ca="1">ROUND(INT(NOW()-tblTEC_TDB_Data[[#This Row],[Date]]),0)</f>
        <v>2</v>
      </c>
      <c r="P803" s="108">
        <f ca="1">IF(tblTEC_TDB_Data[[#This Row],[Âge]]&lt;=30,N803,0)</f>
        <v>0.5</v>
      </c>
      <c r="Q803" s="108">
        <f ca="1">IF(AND(tblTEC_TDB_Data[[#This Row],[Âge]]&gt;30,tblTEC_TDB_Data[[#This Row],[Âge]]&lt;=60),N803,0)</f>
        <v>0</v>
      </c>
      <c r="R803" s="108">
        <f ca="1">IF(AND(tblTEC_TDB_Data[[#This Row],[Âge]]&gt;60,tblTEC_TDB_Data[[#This Row],[Âge]]&lt;=90),N803,0)</f>
        <v>0</v>
      </c>
      <c r="S803" s="108">
        <f ca="1">IF(tblTEC_TDB_Data[[#This Row],[Âge]]&gt;90,N803,0)</f>
        <v>0</v>
      </c>
    </row>
    <row r="804" spans="1:19" x14ac:dyDescent="0.25">
      <c r="A804" s="104">
        <v>804</v>
      </c>
      <c r="B804" s="104" t="s">
        <v>5</v>
      </c>
      <c r="C804" s="1086">
        <v>45538</v>
      </c>
      <c r="D804" s="109" t="s">
        <v>14124</v>
      </c>
      <c r="E804" s="602">
        <v>0.75</v>
      </c>
      <c r="F804" s="102" t="s">
        <v>152</v>
      </c>
      <c r="G804" s="102" t="s">
        <v>9221</v>
      </c>
      <c r="H804" s="102" t="s">
        <v>9221</v>
      </c>
      <c r="I804" s="105">
        <f>IF(tblTEC_TDB_Data[[#This Row],[EstDetruite]],E804,0)</f>
        <v>0</v>
      </c>
      <c r="J804" s="106">
        <f>tblTEC_TDB_Data[[#This Row],[H_Saisies]]-tblTEC_TDB_Data[[#This Row],[H_Détruites]]</f>
        <v>0.75</v>
      </c>
      <c r="K804" s="106">
        <f>IF(tblTEC_TDB_Data[[#This Row],[EstFacturable]]="VRAI",(E804-I804),0)</f>
        <v>0.75</v>
      </c>
      <c r="L804" s="105">
        <f t="shared" si="58"/>
        <v>0</v>
      </c>
      <c r="M804" s="105">
        <f t="shared" si="59"/>
        <v>0</v>
      </c>
      <c r="N804" s="107">
        <f>MAX(tblTEC_TDB_Data[[#This Row],[H_Facturables]]-tblTEC_TDB_Data[[#This Row],[H_Facturées]],0)</f>
        <v>0.75</v>
      </c>
      <c r="O804" s="101">
        <f ca="1">ROUND(INT(NOW()-tblTEC_TDB_Data[[#This Row],[Date]]),0)</f>
        <v>2</v>
      </c>
      <c r="P804" s="108">
        <f ca="1">IF(tblTEC_TDB_Data[[#This Row],[Âge]]&lt;=30,N804,0)</f>
        <v>0.75</v>
      </c>
      <c r="Q804" s="108">
        <f ca="1">IF(AND(tblTEC_TDB_Data[[#This Row],[Âge]]&gt;30,tblTEC_TDB_Data[[#This Row],[Âge]]&lt;=60),N804,0)</f>
        <v>0</v>
      </c>
      <c r="R804" s="108">
        <f ca="1">IF(AND(tblTEC_TDB_Data[[#This Row],[Âge]]&gt;60,tblTEC_TDB_Data[[#This Row],[Âge]]&lt;=90),N804,0)</f>
        <v>0</v>
      </c>
      <c r="S804" s="108">
        <f ca="1">IF(tblTEC_TDB_Data[[#This Row],[Âge]]&gt;90,N804,0)</f>
        <v>0</v>
      </c>
    </row>
    <row r="805" spans="1:19" x14ac:dyDescent="0.25">
      <c r="A805" s="104">
        <v>805</v>
      </c>
      <c r="B805" s="104" t="s">
        <v>133</v>
      </c>
      <c r="C805" s="1086">
        <v>45538</v>
      </c>
      <c r="D805" s="109" t="s">
        <v>19373</v>
      </c>
      <c r="E805" s="602">
        <v>0.6</v>
      </c>
      <c r="F805" s="102" t="s">
        <v>152</v>
      </c>
      <c r="G805" s="102" t="s">
        <v>9221</v>
      </c>
      <c r="H805" s="102" t="s">
        <v>9221</v>
      </c>
      <c r="I805" s="105">
        <f>IF(tblTEC_TDB_Data[[#This Row],[EstDetruite]],E805,0)</f>
        <v>0</v>
      </c>
      <c r="J805" s="106">
        <f>tblTEC_TDB_Data[[#This Row],[H_Saisies]]-tblTEC_TDB_Data[[#This Row],[H_Détruites]]</f>
        <v>0.6</v>
      </c>
      <c r="K805" s="106">
        <f>IF(tblTEC_TDB_Data[[#This Row],[EstFacturable]]="VRAI",(E805-I805),0)</f>
        <v>0.6</v>
      </c>
      <c r="L805" s="105">
        <f t="shared" si="58"/>
        <v>0</v>
      </c>
      <c r="M805" s="105">
        <f t="shared" si="59"/>
        <v>0</v>
      </c>
      <c r="N805" s="107">
        <f>MAX(tblTEC_TDB_Data[[#This Row],[H_Facturables]]-tblTEC_TDB_Data[[#This Row],[H_Facturées]],0)</f>
        <v>0.6</v>
      </c>
      <c r="O805" s="101">
        <f ca="1">ROUND(INT(NOW()-tblTEC_TDB_Data[[#This Row],[Date]]),0)</f>
        <v>2</v>
      </c>
      <c r="P805" s="108">
        <f ca="1">IF(tblTEC_TDB_Data[[#This Row],[Âge]]&lt;=30,N805,0)</f>
        <v>0.6</v>
      </c>
      <c r="Q805" s="108">
        <f ca="1">IF(AND(tblTEC_TDB_Data[[#This Row],[Âge]]&gt;30,tblTEC_TDB_Data[[#This Row],[Âge]]&lt;=60),N805,0)</f>
        <v>0</v>
      </c>
      <c r="R805" s="108">
        <f ca="1">IF(AND(tblTEC_TDB_Data[[#This Row],[Âge]]&gt;60,tblTEC_TDB_Data[[#This Row],[Âge]]&lt;=90),N805,0)</f>
        <v>0</v>
      </c>
      <c r="S805" s="108">
        <f ca="1">IF(tblTEC_TDB_Data[[#This Row],[Âge]]&gt;90,N805,0)</f>
        <v>0</v>
      </c>
    </row>
    <row r="806" spans="1:19" x14ac:dyDescent="0.25">
      <c r="A806" s="104">
        <v>806</v>
      </c>
      <c r="B806" s="104" t="s">
        <v>133</v>
      </c>
      <c r="C806" s="1086">
        <v>45538</v>
      </c>
      <c r="D806" s="109" t="s">
        <v>19373</v>
      </c>
      <c r="E806" s="602">
        <v>0.6</v>
      </c>
      <c r="F806" s="102" t="s">
        <v>9221</v>
      </c>
      <c r="G806" s="102" t="s">
        <v>9221</v>
      </c>
      <c r="H806" s="102" t="s">
        <v>9221</v>
      </c>
      <c r="I806" s="105">
        <f>IF(tblTEC_TDB_Data[[#This Row],[EstDetruite]],E806,0)</f>
        <v>0</v>
      </c>
      <c r="J806" s="106">
        <f>tblTEC_TDB_Data[[#This Row],[H_Saisies]]-tblTEC_TDB_Data[[#This Row],[H_Détruites]]</f>
        <v>0.6</v>
      </c>
      <c r="K806" s="106">
        <f>IF(tblTEC_TDB_Data[[#This Row],[EstFacturable]]="VRAI",(E806-I806),0)</f>
        <v>0</v>
      </c>
      <c r="L806" s="105">
        <f t="shared" si="58"/>
        <v>0.6</v>
      </c>
      <c r="M806" s="105">
        <f t="shared" si="59"/>
        <v>0</v>
      </c>
      <c r="N806" s="107">
        <f>MAX(tblTEC_TDB_Data[[#This Row],[H_Facturables]]-tblTEC_TDB_Data[[#This Row],[H_Facturées]],0)</f>
        <v>0</v>
      </c>
      <c r="O806" s="101">
        <f ca="1">ROUND(INT(NOW()-tblTEC_TDB_Data[[#This Row],[Date]]),0)</f>
        <v>2</v>
      </c>
      <c r="P806" s="108">
        <f ca="1">IF(tblTEC_TDB_Data[[#This Row],[Âge]]&lt;=30,N806,0)</f>
        <v>0</v>
      </c>
      <c r="Q806" s="108">
        <f ca="1">IF(AND(tblTEC_TDB_Data[[#This Row],[Âge]]&gt;30,tblTEC_TDB_Data[[#This Row],[Âge]]&lt;=60),N806,0)</f>
        <v>0</v>
      </c>
      <c r="R806" s="108">
        <f ca="1">IF(AND(tblTEC_TDB_Data[[#This Row],[Âge]]&gt;60,tblTEC_TDB_Data[[#This Row],[Âge]]&lt;=90),N806,0)</f>
        <v>0</v>
      </c>
      <c r="S806" s="108">
        <f ca="1">IF(tblTEC_TDB_Data[[#This Row],[Âge]]&gt;90,N806,0)</f>
        <v>0</v>
      </c>
    </row>
    <row r="807" spans="1:19" x14ac:dyDescent="0.25">
      <c r="A807" s="104">
        <v>807</v>
      </c>
      <c r="B807" s="104" t="s">
        <v>133</v>
      </c>
      <c r="C807" s="1086">
        <v>45538</v>
      </c>
      <c r="D807" s="109" t="s">
        <v>19373</v>
      </c>
      <c r="E807" s="602">
        <v>0.9</v>
      </c>
      <c r="F807" s="102" t="s">
        <v>9221</v>
      </c>
      <c r="G807" s="102" t="s">
        <v>9221</v>
      </c>
      <c r="H807" s="102" t="s">
        <v>9221</v>
      </c>
      <c r="I807" s="105">
        <f>IF(tblTEC_TDB_Data[[#This Row],[EstDetruite]],E807,0)</f>
        <v>0</v>
      </c>
      <c r="J807" s="106">
        <f>tblTEC_TDB_Data[[#This Row],[H_Saisies]]-tblTEC_TDB_Data[[#This Row],[H_Détruites]]</f>
        <v>0.9</v>
      </c>
      <c r="K807" s="106">
        <f>IF(tblTEC_TDB_Data[[#This Row],[EstFacturable]]="VRAI",(E807-I807),0)</f>
        <v>0</v>
      </c>
      <c r="L807" s="105">
        <f t="shared" si="58"/>
        <v>0.9</v>
      </c>
      <c r="M807" s="105">
        <f t="shared" si="59"/>
        <v>0</v>
      </c>
      <c r="N807" s="107">
        <f>MAX(tblTEC_TDB_Data[[#This Row],[H_Facturables]]-tblTEC_TDB_Data[[#This Row],[H_Facturées]],0)</f>
        <v>0</v>
      </c>
      <c r="O807" s="101">
        <f ca="1">ROUND(INT(NOW()-tblTEC_TDB_Data[[#This Row],[Date]]),0)</f>
        <v>2</v>
      </c>
      <c r="P807" s="108">
        <f ca="1">IF(tblTEC_TDB_Data[[#This Row],[Âge]]&lt;=30,N807,0)</f>
        <v>0</v>
      </c>
      <c r="Q807" s="108">
        <f ca="1">IF(AND(tblTEC_TDB_Data[[#This Row],[Âge]]&gt;30,tblTEC_TDB_Data[[#This Row],[Âge]]&lt;=60),N807,0)</f>
        <v>0</v>
      </c>
      <c r="R807" s="108">
        <f ca="1">IF(AND(tblTEC_TDB_Data[[#This Row],[Âge]]&gt;60,tblTEC_TDB_Data[[#This Row],[Âge]]&lt;=90),N807,0)</f>
        <v>0</v>
      </c>
      <c r="S807" s="108">
        <f ca="1">IF(tblTEC_TDB_Data[[#This Row],[Âge]]&gt;90,N807,0)</f>
        <v>0</v>
      </c>
    </row>
    <row r="808" spans="1:19" x14ac:dyDescent="0.25">
      <c r="A808" s="104">
        <v>808</v>
      </c>
      <c r="B808" s="104" t="s">
        <v>5</v>
      </c>
      <c r="C808" s="1086">
        <v>45538</v>
      </c>
      <c r="D808" s="109" t="s">
        <v>16502</v>
      </c>
      <c r="E808" s="602">
        <v>0.4</v>
      </c>
      <c r="F808" s="102" t="s">
        <v>152</v>
      </c>
      <c r="G808" s="102" t="s">
        <v>9221</v>
      </c>
      <c r="H808" s="102" t="s">
        <v>9221</v>
      </c>
      <c r="I808" s="105">
        <f>IF(tblTEC_TDB_Data[[#This Row],[EstDetruite]],E808,0)</f>
        <v>0</v>
      </c>
      <c r="J808" s="106">
        <f>tblTEC_TDB_Data[[#This Row],[H_Saisies]]-tblTEC_TDB_Data[[#This Row],[H_Détruites]]</f>
        <v>0.4</v>
      </c>
      <c r="K808" s="106">
        <f>IF(tblTEC_TDB_Data[[#This Row],[EstFacturable]]="VRAI",(E808-I808),0)</f>
        <v>0.4</v>
      </c>
      <c r="L808" s="105">
        <f t="shared" si="58"/>
        <v>0</v>
      </c>
      <c r="M808" s="105">
        <f t="shared" si="59"/>
        <v>0</v>
      </c>
      <c r="N808" s="107">
        <f>MAX(tblTEC_TDB_Data[[#This Row],[H_Facturables]]-tblTEC_TDB_Data[[#This Row],[H_Facturées]],0)</f>
        <v>0.4</v>
      </c>
      <c r="O808" s="101">
        <f ca="1">ROUND(INT(NOW()-tblTEC_TDB_Data[[#This Row],[Date]]),0)</f>
        <v>2</v>
      </c>
      <c r="P808" s="108">
        <f ca="1">IF(tblTEC_TDB_Data[[#This Row],[Âge]]&lt;=30,N808,0)</f>
        <v>0.4</v>
      </c>
      <c r="Q808" s="108">
        <f ca="1">IF(AND(tblTEC_TDB_Data[[#This Row],[Âge]]&gt;30,tblTEC_TDB_Data[[#This Row],[Âge]]&lt;=60),N808,0)</f>
        <v>0</v>
      </c>
      <c r="R808" s="108">
        <f ca="1">IF(AND(tblTEC_TDB_Data[[#This Row],[Âge]]&gt;60,tblTEC_TDB_Data[[#This Row],[Âge]]&lt;=90),N808,0)</f>
        <v>0</v>
      </c>
      <c r="S808" s="108">
        <f ca="1">IF(tblTEC_TDB_Data[[#This Row],[Âge]]&gt;90,N808,0)</f>
        <v>0</v>
      </c>
    </row>
    <row r="809" spans="1:19" x14ac:dyDescent="0.25">
      <c r="A809" s="104">
        <v>809</v>
      </c>
      <c r="B809" s="104" t="s">
        <v>5</v>
      </c>
      <c r="C809" s="1086">
        <v>45538</v>
      </c>
      <c r="D809" s="109" t="s">
        <v>17798</v>
      </c>
      <c r="E809" s="602">
        <v>0.4</v>
      </c>
      <c r="F809" s="102" t="s">
        <v>152</v>
      </c>
      <c r="G809" s="102" t="s">
        <v>9221</v>
      </c>
      <c r="H809" s="102" t="s">
        <v>9221</v>
      </c>
      <c r="I809" s="105">
        <f>IF(tblTEC_TDB_Data[[#This Row],[EstDetruite]],E809,0)</f>
        <v>0</v>
      </c>
      <c r="J809" s="106">
        <f>tblTEC_TDB_Data[[#This Row],[H_Saisies]]-tblTEC_TDB_Data[[#This Row],[H_Détruites]]</f>
        <v>0.4</v>
      </c>
      <c r="K809" s="106">
        <f>IF(tblTEC_TDB_Data[[#This Row],[EstFacturable]]="VRAI",(E809-I809),0)</f>
        <v>0.4</v>
      </c>
      <c r="L809" s="105">
        <f t="shared" si="58"/>
        <v>0</v>
      </c>
      <c r="M809" s="105">
        <f t="shared" si="59"/>
        <v>0</v>
      </c>
      <c r="N809" s="107">
        <f>MAX(tblTEC_TDB_Data[[#This Row],[H_Facturables]]-tblTEC_TDB_Data[[#This Row],[H_Facturées]],0)</f>
        <v>0.4</v>
      </c>
      <c r="O809" s="101">
        <f ca="1">ROUND(INT(NOW()-tblTEC_TDB_Data[[#This Row],[Date]]),0)</f>
        <v>2</v>
      </c>
      <c r="P809" s="108">
        <f ca="1">IF(tblTEC_TDB_Data[[#This Row],[Âge]]&lt;=30,N809,0)</f>
        <v>0.4</v>
      </c>
      <c r="Q809" s="108">
        <f ca="1">IF(AND(tblTEC_TDB_Data[[#This Row],[Âge]]&gt;30,tblTEC_TDB_Data[[#This Row],[Âge]]&lt;=60),N809,0)</f>
        <v>0</v>
      </c>
      <c r="R809" s="108">
        <f ca="1">IF(AND(tblTEC_TDB_Data[[#This Row],[Âge]]&gt;60,tblTEC_TDB_Data[[#This Row],[Âge]]&lt;=90),N809,0)</f>
        <v>0</v>
      </c>
      <c r="S809" s="108">
        <f ca="1">IF(tblTEC_TDB_Data[[#This Row],[Âge]]&gt;90,N809,0)</f>
        <v>0</v>
      </c>
    </row>
    <row r="810" spans="1:19" x14ac:dyDescent="0.25">
      <c r="A810" s="104">
        <v>810</v>
      </c>
      <c r="B810" s="104" t="s">
        <v>5</v>
      </c>
      <c r="C810" s="1086">
        <v>45538</v>
      </c>
      <c r="D810" s="109" t="s">
        <v>19818</v>
      </c>
      <c r="E810" s="602">
        <v>0.4</v>
      </c>
      <c r="F810" s="102" t="s">
        <v>152</v>
      </c>
      <c r="G810" s="102" t="s">
        <v>9221</v>
      </c>
      <c r="H810" s="102" t="s">
        <v>9221</v>
      </c>
      <c r="I810" s="105">
        <f>IF(tblTEC_TDB_Data[[#This Row],[EstDetruite]],E810,0)</f>
        <v>0</v>
      </c>
      <c r="J810" s="106">
        <f>tblTEC_TDB_Data[[#This Row],[H_Saisies]]-tblTEC_TDB_Data[[#This Row],[H_Détruites]]</f>
        <v>0.4</v>
      </c>
      <c r="K810" s="106">
        <f>IF(tblTEC_TDB_Data[[#This Row],[EstFacturable]]="VRAI",(E810-I810),0)</f>
        <v>0.4</v>
      </c>
      <c r="L810" s="105">
        <f t="shared" si="58"/>
        <v>0</v>
      </c>
      <c r="M810" s="105">
        <f t="shared" si="59"/>
        <v>0</v>
      </c>
      <c r="N810" s="107">
        <f>MAX(tblTEC_TDB_Data[[#This Row],[H_Facturables]]-tblTEC_TDB_Data[[#This Row],[H_Facturées]],0)</f>
        <v>0.4</v>
      </c>
      <c r="O810" s="101">
        <f ca="1">ROUND(INT(NOW()-tblTEC_TDB_Data[[#This Row],[Date]]),0)</f>
        <v>2</v>
      </c>
      <c r="P810" s="108">
        <f ca="1">IF(tblTEC_TDB_Data[[#This Row],[Âge]]&lt;=30,N810,0)</f>
        <v>0.4</v>
      </c>
      <c r="Q810" s="108">
        <f ca="1">IF(AND(tblTEC_TDB_Data[[#This Row],[Âge]]&gt;30,tblTEC_TDB_Data[[#This Row],[Âge]]&lt;=60),N810,0)</f>
        <v>0</v>
      </c>
      <c r="R810" s="108">
        <f ca="1">IF(AND(tblTEC_TDB_Data[[#This Row],[Âge]]&gt;60,tblTEC_TDB_Data[[#This Row],[Âge]]&lt;=90),N810,0)</f>
        <v>0</v>
      </c>
      <c r="S810" s="108">
        <f ca="1">IF(tblTEC_TDB_Data[[#This Row],[Âge]]&gt;90,N810,0)</f>
        <v>0</v>
      </c>
    </row>
    <row r="811" spans="1:19" x14ac:dyDescent="0.25">
      <c r="A811" s="104">
        <v>811</v>
      </c>
      <c r="B811" s="104" t="s">
        <v>133</v>
      </c>
      <c r="C811" s="1086">
        <v>45538</v>
      </c>
      <c r="D811" s="109" t="s">
        <v>19826</v>
      </c>
      <c r="E811" s="602">
        <v>0.9</v>
      </c>
      <c r="F811" s="102" t="s">
        <v>152</v>
      </c>
      <c r="G811" s="102" t="s">
        <v>9221</v>
      </c>
      <c r="H811" s="102" t="s">
        <v>9221</v>
      </c>
      <c r="I811" s="105">
        <f>IF(tblTEC_TDB_Data[[#This Row],[EstDetruite]],E811,0)</f>
        <v>0</v>
      </c>
      <c r="J811" s="106">
        <f>tblTEC_TDB_Data[[#This Row],[H_Saisies]]-tblTEC_TDB_Data[[#This Row],[H_Détruites]]</f>
        <v>0.9</v>
      </c>
      <c r="K811" s="106">
        <f>IF(tblTEC_TDB_Data[[#This Row],[EstFacturable]]="VRAI",(E811-I811),0)</f>
        <v>0.9</v>
      </c>
      <c r="L811" s="105">
        <f t="shared" si="58"/>
        <v>0</v>
      </c>
      <c r="M811" s="105">
        <f t="shared" si="59"/>
        <v>0</v>
      </c>
      <c r="N811" s="107">
        <f>MAX(tblTEC_TDB_Data[[#This Row],[H_Facturables]]-tblTEC_TDB_Data[[#This Row],[H_Facturées]],0)</f>
        <v>0.9</v>
      </c>
      <c r="O811" s="101">
        <f ca="1">ROUND(INT(NOW()-tblTEC_TDB_Data[[#This Row],[Date]]),0)</f>
        <v>2</v>
      </c>
      <c r="P811" s="108">
        <f ca="1">IF(tblTEC_TDB_Data[[#This Row],[Âge]]&lt;=30,N811,0)</f>
        <v>0.9</v>
      </c>
      <c r="Q811" s="108">
        <f ca="1">IF(AND(tblTEC_TDB_Data[[#This Row],[Âge]]&gt;30,tblTEC_TDB_Data[[#This Row],[Âge]]&lt;=60),N811,0)</f>
        <v>0</v>
      </c>
      <c r="R811" s="108">
        <f ca="1">IF(AND(tblTEC_TDB_Data[[#This Row],[Âge]]&gt;60,tblTEC_TDB_Data[[#This Row],[Âge]]&lt;=90),N811,0)</f>
        <v>0</v>
      </c>
      <c r="S811" s="108">
        <f ca="1">IF(tblTEC_TDB_Data[[#This Row],[Âge]]&gt;90,N811,0)</f>
        <v>0</v>
      </c>
    </row>
    <row r="812" spans="1:19" x14ac:dyDescent="0.25">
      <c r="A812" s="104">
        <v>812</v>
      </c>
      <c r="B812" s="104" t="s">
        <v>133</v>
      </c>
      <c r="C812" s="1086">
        <v>45538</v>
      </c>
      <c r="D812" s="109" t="s">
        <v>13822</v>
      </c>
      <c r="E812" s="602">
        <v>0.4</v>
      </c>
      <c r="F812" s="102" t="s">
        <v>152</v>
      </c>
      <c r="G812" s="102" t="s">
        <v>9221</v>
      </c>
      <c r="H812" s="102" t="s">
        <v>9221</v>
      </c>
      <c r="I812" s="105">
        <f>IF(tblTEC_TDB_Data[[#This Row],[EstDetruite]],E812,0)</f>
        <v>0</v>
      </c>
      <c r="J812" s="106">
        <f>tblTEC_TDB_Data[[#This Row],[H_Saisies]]-tblTEC_TDB_Data[[#This Row],[H_Détruites]]</f>
        <v>0.4</v>
      </c>
      <c r="K812" s="106">
        <f>IF(tblTEC_TDB_Data[[#This Row],[EstFacturable]]="VRAI",(E812-I812),0)</f>
        <v>0.4</v>
      </c>
      <c r="L812" s="105">
        <f t="shared" si="58"/>
        <v>0</v>
      </c>
      <c r="M812" s="105">
        <f t="shared" si="59"/>
        <v>0</v>
      </c>
      <c r="N812" s="107">
        <f>MAX(tblTEC_TDB_Data[[#This Row],[H_Facturables]]-tblTEC_TDB_Data[[#This Row],[H_Facturées]],0)</f>
        <v>0.4</v>
      </c>
      <c r="O812" s="101">
        <f ca="1">ROUND(INT(NOW()-tblTEC_TDB_Data[[#This Row],[Date]]),0)</f>
        <v>2</v>
      </c>
      <c r="P812" s="108">
        <f ca="1">IF(tblTEC_TDB_Data[[#This Row],[Âge]]&lt;=30,N812,0)</f>
        <v>0.4</v>
      </c>
      <c r="Q812" s="108">
        <f ca="1">IF(AND(tblTEC_TDB_Data[[#This Row],[Âge]]&gt;30,tblTEC_TDB_Data[[#This Row],[Âge]]&lt;=60),N812,0)</f>
        <v>0</v>
      </c>
      <c r="R812" s="108">
        <f ca="1">IF(AND(tblTEC_TDB_Data[[#This Row],[Âge]]&gt;60,tblTEC_TDB_Data[[#This Row],[Âge]]&lt;=90),N812,0)</f>
        <v>0</v>
      </c>
      <c r="S812" s="108">
        <f ca="1">IF(tblTEC_TDB_Data[[#This Row],[Âge]]&gt;90,N812,0)</f>
        <v>0</v>
      </c>
    </row>
    <row r="813" spans="1:19" x14ac:dyDescent="0.25">
      <c r="A813" s="104">
        <v>813</v>
      </c>
      <c r="B813" s="104" t="s">
        <v>133</v>
      </c>
      <c r="C813" s="1086">
        <v>45538</v>
      </c>
      <c r="D813" s="109" t="s">
        <v>13822</v>
      </c>
      <c r="E813" s="602">
        <v>0.5</v>
      </c>
      <c r="F813" s="102" t="s">
        <v>152</v>
      </c>
      <c r="G813" s="102" t="s">
        <v>9221</v>
      </c>
      <c r="H813" s="102" t="s">
        <v>9221</v>
      </c>
      <c r="I813" s="105">
        <f>IF(tblTEC_TDB_Data[[#This Row],[EstDetruite]],E813,0)</f>
        <v>0</v>
      </c>
      <c r="J813" s="106">
        <f>tblTEC_TDB_Data[[#This Row],[H_Saisies]]-tblTEC_TDB_Data[[#This Row],[H_Détruites]]</f>
        <v>0.5</v>
      </c>
      <c r="K813" s="106">
        <f>IF(tblTEC_TDB_Data[[#This Row],[EstFacturable]]="VRAI",(E813-I813),0)</f>
        <v>0.5</v>
      </c>
      <c r="L813" s="105">
        <f t="shared" si="58"/>
        <v>0</v>
      </c>
      <c r="M813" s="105">
        <f t="shared" si="59"/>
        <v>0</v>
      </c>
      <c r="N813" s="107">
        <f>MAX(tblTEC_TDB_Data[[#This Row],[H_Facturables]]-tblTEC_TDB_Data[[#This Row],[H_Facturées]],0)</f>
        <v>0.5</v>
      </c>
      <c r="O813" s="101">
        <f ca="1">ROUND(INT(NOW()-tblTEC_TDB_Data[[#This Row],[Date]]),0)</f>
        <v>2</v>
      </c>
      <c r="P813" s="108">
        <f ca="1">IF(tblTEC_TDB_Data[[#This Row],[Âge]]&lt;=30,N813,0)</f>
        <v>0.5</v>
      </c>
      <c r="Q813" s="108">
        <f ca="1">IF(AND(tblTEC_TDB_Data[[#This Row],[Âge]]&gt;30,tblTEC_TDB_Data[[#This Row],[Âge]]&lt;=60),N813,0)</f>
        <v>0</v>
      </c>
      <c r="R813" s="108">
        <f ca="1">IF(AND(tblTEC_TDB_Data[[#This Row],[Âge]]&gt;60,tblTEC_TDB_Data[[#This Row],[Âge]]&lt;=90),N813,0)</f>
        <v>0</v>
      </c>
      <c r="S813" s="108">
        <f ca="1">IF(tblTEC_TDB_Data[[#This Row],[Âge]]&gt;90,N813,0)</f>
        <v>0</v>
      </c>
    </row>
    <row r="814" spans="1:19" x14ac:dyDescent="0.25">
      <c r="A814" s="104">
        <v>814</v>
      </c>
      <c r="B814" s="104" t="s">
        <v>133</v>
      </c>
      <c r="C814" s="1086">
        <v>45538</v>
      </c>
      <c r="D814" s="109" t="s">
        <v>13822</v>
      </c>
      <c r="E814" s="602">
        <v>0.5</v>
      </c>
      <c r="F814" s="102" t="s">
        <v>152</v>
      </c>
      <c r="G814" s="102" t="s">
        <v>9221</v>
      </c>
      <c r="H814" s="102" t="s">
        <v>9221</v>
      </c>
      <c r="I814" s="105">
        <f>IF(tblTEC_TDB_Data[[#This Row],[EstDetruite]],E814,0)</f>
        <v>0</v>
      </c>
      <c r="J814" s="106">
        <f>tblTEC_TDB_Data[[#This Row],[H_Saisies]]-tblTEC_TDB_Data[[#This Row],[H_Détruites]]</f>
        <v>0.5</v>
      </c>
      <c r="K814" s="106">
        <f>IF(tblTEC_TDB_Data[[#This Row],[EstFacturable]]="VRAI",(E814-I814),0)</f>
        <v>0.5</v>
      </c>
      <c r="L814" s="105">
        <f t="shared" si="58"/>
        <v>0</v>
      </c>
      <c r="M814" s="105">
        <f t="shared" si="59"/>
        <v>0</v>
      </c>
      <c r="N814" s="107">
        <f>MAX(tblTEC_TDB_Data[[#This Row],[H_Facturables]]-tblTEC_TDB_Data[[#This Row],[H_Facturées]],0)</f>
        <v>0.5</v>
      </c>
      <c r="O814" s="101">
        <f ca="1">ROUND(INT(NOW()-tblTEC_TDB_Data[[#This Row],[Date]]),0)</f>
        <v>2</v>
      </c>
      <c r="P814" s="108">
        <f ca="1">IF(tblTEC_TDB_Data[[#This Row],[Âge]]&lt;=30,N814,0)</f>
        <v>0.5</v>
      </c>
      <c r="Q814" s="108">
        <f ca="1">IF(AND(tblTEC_TDB_Data[[#This Row],[Âge]]&gt;30,tblTEC_TDB_Data[[#This Row],[Âge]]&lt;=60),N814,0)</f>
        <v>0</v>
      </c>
      <c r="R814" s="108">
        <f ca="1">IF(AND(tblTEC_TDB_Data[[#This Row],[Âge]]&gt;60,tblTEC_TDB_Data[[#This Row],[Âge]]&lt;=90),N814,0)</f>
        <v>0</v>
      </c>
      <c r="S814" s="108">
        <f ca="1">IF(tblTEC_TDB_Data[[#This Row],[Âge]]&gt;90,N814,0)</f>
        <v>0</v>
      </c>
    </row>
    <row r="815" spans="1:19" x14ac:dyDescent="0.25">
      <c r="A815" s="104">
        <v>815</v>
      </c>
      <c r="B815" s="104" t="s">
        <v>5</v>
      </c>
      <c r="C815" s="1086">
        <v>45538</v>
      </c>
      <c r="D815" s="109" t="s">
        <v>17418</v>
      </c>
      <c r="E815" s="602">
        <v>3.5</v>
      </c>
      <c r="F815" s="102" t="s">
        <v>152</v>
      </c>
      <c r="G815" s="102" t="s">
        <v>9221</v>
      </c>
      <c r="H815" s="102" t="s">
        <v>9221</v>
      </c>
      <c r="I815" s="105">
        <f>IF(tblTEC_TDB_Data[[#This Row],[EstDetruite]],E815,0)</f>
        <v>0</v>
      </c>
      <c r="J815" s="106">
        <f>tblTEC_TDB_Data[[#This Row],[H_Saisies]]-tblTEC_TDB_Data[[#This Row],[H_Détruites]]</f>
        <v>3.5</v>
      </c>
      <c r="K815" s="106">
        <f>IF(tblTEC_TDB_Data[[#This Row],[EstFacturable]]="VRAI",(E815-I815),0)</f>
        <v>3.5</v>
      </c>
      <c r="L815" s="105">
        <f t="shared" si="58"/>
        <v>0</v>
      </c>
      <c r="M815" s="105">
        <f t="shared" si="59"/>
        <v>0</v>
      </c>
      <c r="N815" s="107">
        <f>MAX(tblTEC_TDB_Data[[#This Row],[H_Facturables]]-tblTEC_TDB_Data[[#This Row],[H_Facturées]],0)</f>
        <v>3.5</v>
      </c>
      <c r="O815" s="101">
        <f ca="1">ROUND(INT(NOW()-tblTEC_TDB_Data[[#This Row],[Date]]),0)</f>
        <v>2</v>
      </c>
      <c r="P815" s="108">
        <f ca="1">IF(tblTEC_TDB_Data[[#This Row],[Âge]]&lt;=30,N815,0)</f>
        <v>3.5</v>
      </c>
      <c r="Q815" s="108">
        <f ca="1">IF(AND(tblTEC_TDB_Data[[#This Row],[Âge]]&gt;30,tblTEC_TDB_Data[[#This Row],[Âge]]&lt;=60),N815,0)</f>
        <v>0</v>
      </c>
      <c r="R815" s="108">
        <f ca="1">IF(AND(tblTEC_TDB_Data[[#This Row],[Âge]]&gt;60,tblTEC_TDB_Data[[#This Row],[Âge]]&lt;=90),N815,0)</f>
        <v>0</v>
      </c>
      <c r="S815" s="108">
        <f ca="1">IF(tblTEC_TDB_Data[[#This Row],[Âge]]&gt;90,N815,0)</f>
        <v>0</v>
      </c>
    </row>
    <row r="816" spans="1:19" x14ac:dyDescent="0.25">
      <c r="A816" s="104">
        <v>816</v>
      </c>
      <c r="B816" s="104" t="s">
        <v>5</v>
      </c>
      <c r="C816" s="1086">
        <v>45538</v>
      </c>
      <c r="D816" s="109" t="s">
        <v>19831</v>
      </c>
      <c r="E816" s="602">
        <v>0.75</v>
      </c>
      <c r="F816" s="102" t="s">
        <v>152</v>
      </c>
      <c r="G816" s="102" t="s">
        <v>9221</v>
      </c>
      <c r="H816" s="102" t="s">
        <v>9221</v>
      </c>
      <c r="I816" s="105">
        <f>IF(tblTEC_TDB_Data[[#This Row],[EstDetruite]],E816,0)</f>
        <v>0</v>
      </c>
      <c r="J816" s="106">
        <f>tblTEC_TDB_Data[[#This Row],[H_Saisies]]-tblTEC_TDB_Data[[#This Row],[H_Détruites]]</f>
        <v>0.75</v>
      </c>
      <c r="K816" s="106">
        <f>IF(tblTEC_TDB_Data[[#This Row],[EstFacturable]]="VRAI",(E816-I816),0)</f>
        <v>0.75</v>
      </c>
      <c r="L816" s="105">
        <f t="shared" si="58"/>
        <v>0</v>
      </c>
      <c r="M816" s="105">
        <f t="shared" si="59"/>
        <v>0</v>
      </c>
      <c r="N816" s="107">
        <f>MAX(tblTEC_TDB_Data[[#This Row],[H_Facturables]]-tblTEC_TDB_Data[[#This Row],[H_Facturées]],0)</f>
        <v>0.75</v>
      </c>
      <c r="O816" s="101">
        <f ca="1">ROUND(INT(NOW()-tblTEC_TDB_Data[[#This Row],[Date]]),0)</f>
        <v>2</v>
      </c>
      <c r="P816" s="108">
        <f ca="1">IF(tblTEC_TDB_Data[[#This Row],[Âge]]&lt;=30,N816,0)</f>
        <v>0.75</v>
      </c>
      <c r="Q816" s="108">
        <f ca="1">IF(AND(tblTEC_TDB_Data[[#This Row],[Âge]]&gt;30,tblTEC_TDB_Data[[#This Row],[Âge]]&lt;=60),N816,0)</f>
        <v>0</v>
      </c>
      <c r="R816" s="108">
        <f ca="1">IF(AND(tblTEC_TDB_Data[[#This Row],[Âge]]&gt;60,tblTEC_TDB_Data[[#This Row],[Âge]]&lt;=90),N816,0)</f>
        <v>0</v>
      </c>
      <c r="S816" s="108">
        <f ca="1">IF(tblTEC_TDB_Data[[#This Row],[Âge]]&gt;90,N816,0)</f>
        <v>0</v>
      </c>
    </row>
    <row r="817" spans="1:19" x14ac:dyDescent="0.25">
      <c r="A817" s="104">
        <v>817</v>
      </c>
      <c r="B817" s="104" t="s">
        <v>5</v>
      </c>
      <c r="C817" s="1086">
        <v>45538</v>
      </c>
      <c r="D817" s="109" t="s">
        <v>18307</v>
      </c>
      <c r="E817" s="602">
        <v>0.4</v>
      </c>
      <c r="F817" s="102" t="s">
        <v>152</v>
      </c>
      <c r="G817" s="102" t="s">
        <v>9221</v>
      </c>
      <c r="H817" s="102" t="s">
        <v>9221</v>
      </c>
      <c r="I817" s="105">
        <f>IF(tblTEC_TDB_Data[[#This Row],[EstDetruite]],E817,0)</f>
        <v>0</v>
      </c>
      <c r="J817" s="106">
        <f>tblTEC_TDB_Data[[#This Row],[H_Saisies]]-tblTEC_TDB_Data[[#This Row],[H_Détruites]]</f>
        <v>0.4</v>
      </c>
      <c r="K817" s="106">
        <f>IF(tblTEC_TDB_Data[[#This Row],[EstFacturable]]="VRAI",(E817-I817),0)</f>
        <v>0.4</v>
      </c>
      <c r="L817" s="105">
        <f t="shared" si="58"/>
        <v>0</v>
      </c>
      <c r="M817" s="105">
        <f t="shared" si="59"/>
        <v>0</v>
      </c>
      <c r="N817" s="107">
        <f>MAX(tblTEC_TDB_Data[[#This Row],[H_Facturables]]-tblTEC_TDB_Data[[#This Row],[H_Facturées]],0)</f>
        <v>0.4</v>
      </c>
      <c r="O817" s="101">
        <f ca="1">ROUND(INT(NOW()-tblTEC_TDB_Data[[#This Row],[Date]]),0)</f>
        <v>2</v>
      </c>
      <c r="P817" s="108">
        <f ca="1">IF(tblTEC_TDB_Data[[#This Row],[Âge]]&lt;=30,N817,0)</f>
        <v>0.4</v>
      </c>
      <c r="Q817" s="108">
        <f ca="1">IF(AND(tblTEC_TDB_Data[[#This Row],[Âge]]&gt;30,tblTEC_TDB_Data[[#This Row],[Âge]]&lt;=60),N817,0)</f>
        <v>0</v>
      </c>
      <c r="R817" s="108">
        <f ca="1">IF(AND(tblTEC_TDB_Data[[#This Row],[Âge]]&gt;60,tblTEC_TDB_Data[[#This Row],[Âge]]&lt;=90),N817,0)</f>
        <v>0</v>
      </c>
      <c r="S817" s="108">
        <f ca="1">IF(tblTEC_TDB_Data[[#This Row],[Âge]]&gt;90,N817,0)</f>
        <v>0</v>
      </c>
    </row>
    <row r="818" spans="1:19" x14ac:dyDescent="0.25">
      <c r="A818" s="104">
        <v>818</v>
      </c>
      <c r="B818" s="104" t="s">
        <v>11641</v>
      </c>
      <c r="C818" s="1086">
        <v>45538</v>
      </c>
      <c r="D818" s="109" t="s">
        <v>19373</v>
      </c>
      <c r="E818" s="602">
        <v>1.75</v>
      </c>
      <c r="F818" s="102" t="s">
        <v>152</v>
      </c>
      <c r="G818" s="102" t="s">
        <v>9221</v>
      </c>
      <c r="H818" s="102" t="s">
        <v>9221</v>
      </c>
      <c r="I818" s="105">
        <f>IF(tblTEC_TDB_Data[[#This Row],[EstDetruite]],E818,0)</f>
        <v>0</v>
      </c>
      <c r="J818" s="106">
        <f>tblTEC_TDB_Data[[#This Row],[H_Saisies]]-tblTEC_TDB_Data[[#This Row],[H_Détruites]]</f>
        <v>1.75</v>
      </c>
      <c r="K818" s="106">
        <f>IF(tblTEC_TDB_Data[[#This Row],[EstFacturable]]="VRAI",(E818-I818),0)</f>
        <v>1.75</v>
      </c>
      <c r="L818" s="105">
        <f t="shared" si="58"/>
        <v>0</v>
      </c>
      <c r="M818" s="105">
        <f t="shared" si="59"/>
        <v>0</v>
      </c>
      <c r="N818" s="107">
        <f>MAX(tblTEC_TDB_Data[[#This Row],[H_Facturables]]-tblTEC_TDB_Data[[#This Row],[H_Facturées]],0)</f>
        <v>1.75</v>
      </c>
      <c r="O818" s="101">
        <f ca="1">ROUND(INT(NOW()-tblTEC_TDB_Data[[#This Row],[Date]]),0)</f>
        <v>2</v>
      </c>
      <c r="P818" s="108">
        <f ca="1">IF(tblTEC_TDB_Data[[#This Row],[Âge]]&lt;=30,N818,0)</f>
        <v>1.75</v>
      </c>
      <c r="Q818" s="108">
        <f ca="1">IF(AND(tblTEC_TDB_Data[[#This Row],[Âge]]&gt;30,tblTEC_TDB_Data[[#This Row],[Âge]]&lt;=60),N818,0)</f>
        <v>0</v>
      </c>
      <c r="R818" s="108">
        <f ca="1">IF(AND(tblTEC_TDB_Data[[#This Row],[Âge]]&gt;60,tblTEC_TDB_Data[[#This Row],[Âge]]&lt;=90),N818,0)</f>
        <v>0</v>
      </c>
      <c r="S818" s="108">
        <f ca="1">IF(tblTEC_TDB_Data[[#This Row],[Âge]]&gt;90,N818,0)</f>
        <v>0</v>
      </c>
    </row>
    <row r="819" spans="1:19" x14ac:dyDescent="0.25">
      <c r="A819" s="104">
        <v>819</v>
      </c>
      <c r="B819" s="104" t="s">
        <v>5</v>
      </c>
      <c r="C819" s="1086">
        <v>45538</v>
      </c>
      <c r="D819" s="109" t="s">
        <v>19617</v>
      </c>
      <c r="E819" s="602">
        <v>0.4</v>
      </c>
      <c r="F819" s="102" t="s">
        <v>152</v>
      </c>
      <c r="G819" s="102" t="s">
        <v>9221</v>
      </c>
      <c r="H819" s="102" t="s">
        <v>9221</v>
      </c>
      <c r="I819" s="105">
        <f>IF(tblTEC_TDB_Data[[#This Row],[EstDetruite]],E819,0)</f>
        <v>0</v>
      </c>
      <c r="J819" s="106">
        <f>tblTEC_TDB_Data[[#This Row],[H_Saisies]]-tblTEC_TDB_Data[[#This Row],[H_Détruites]]</f>
        <v>0.4</v>
      </c>
      <c r="K819" s="106">
        <f>IF(tblTEC_TDB_Data[[#This Row],[EstFacturable]]="VRAI",(E819-I819),0)</f>
        <v>0.4</v>
      </c>
      <c r="L819" s="105">
        <f t="shared" si="58"/>
        <v>0</v>
      </c>
      <c r="M819" s="105">
        <f t="shared" si="59"/>
        <v>0</v>
      </c>
      <c r="N819" s="107">
        <f>MAX(tblTEC_TDB_Data[[#This Row],[H_Facturables]]-tblTEC_TDB_Data[[#This Row],[H_Facturées]],0)</f>
        <v>0.4</v>
      </c>
      <c r="O819" s="101">
        <f ca="1">ROUND(INT(NOW()-tblTEC_TDB_Data[[#This Row],[Date]]),0)</f>
        <v>2</v>
      </c>
      <c r="P819" s="108">
        <f ca="1">IF(tblTEC_TDB_Data[[#This Row],[Âge]]&lt;=30,N819,0)</f>
        <v>0.4</v>
      </c>
      <c r="Q819" s="108">
        <f ca="1">IF(AND(tblTEC_TDB_Data[[#This Row],[Âge]]&gt;30,tblTEC_TDB_Data[[#This Row],[Âge]]&lt;=60),N819,0)</f>
        <v>0</v>
      </c>
      <c r="R819" s="108">
        <f ca="1">IF(AND(tblTEC_TDB_Data[[#This Row],[Âge]]&gt;60,tblTEC_TDB_Data[[#This Row],[Âge]]&lt;=90),N819,0)</f>
        <v>0</v>
      </c>
      <c r="S819" s="108">
        <f ca="1">IF(tblTEC_TDB_Data[[#This Row],[Âge]]&gt;90,N819,0)</f>
        <v>0</v>
      </c>
    </row>
    <row r="820" spans="1:19" x14ac:dyDescent="0.25">
      <c r="A820" s="104">
        <v>820</v>
      </c>
      <c r="B820" s="104" t="s">
        <v>11640</v>
      </c>
      <c r="C820" s="1086">
        <v>45538</v>
      </c>
      <c r="D820" s="109" t="s">
        <v>15787</v>
      </c>
      <c r="E820" s="602">
        <v>2.25</v>
      </c>
      <c r="F820" s="102" t="s">
        <v>152</v>
      </c>
      <c r="G820" s="102" t="s">
        <v>9221</v>
      </c>
      <c r="H820" s="102" t="s">
        <v>152</v>
      </c>
      <c r="I820" s="105">
        <f>IF(tblTEC_TDB_Data[[#This Row],[EstDetruite]],E820,0)</f>
        <v>2.25</v>
      </c>
      <c r="J820" s="106">
        <f>tblTEC_TDB_Data[[#This Row],[H_Saisies]]-tblTEC_TDB_Data[[#This Row],[H_Détruites]]</f>
        <v>0</v>
      </c>
      <c r="K820" s="106">
        <f>IF(tblTEC_TDB_Data[[#This Row],[EstFacturable]]="VRAI",(E820-I820),0)</f>
        <v>0</v>
      </c>
      <c r="L820" s="105">
        <f t="shared" si="58"/>
        <v>0</v>
      </c>
      <c r="M820" s="105">
        <f t="shared" si="59"/>
        <v>0</v>
      </c>
      <c r="N820" s="107">
        <f>MAX(tblTEC_TDB_Data[[#This Row],[H_Facturables]]-tblTEC_TDB_Data[[#This Row],[H_Facturées]],0)</f>
        <v>0</v>
      </c>
      <c r="O820" s="101">
        <f ca="1">ROUND(INT(NOW()-tblTEC_TDB_Data[[#This Row],[Date]]),0)</f>
        <v>2</v>
      </c>
      <c r="P820" s="108">
        <f ca="1">IF(tblTEC_TDB_Data[[#This Row],[Âge]]&lt;=30,N820,0)</f>
        <v>0</v>
      </c>
      <c r="Q820" s="108">
        <f ca="1">IF(AND(tblTEC_TDB_Data[[#This Row],[Âge]]&gt;30,tblTEC_TDB_Data[[#This Row],[Âge]]&lt;=60),N820,0)</f>
        <v>0</v>
      </c>
      <c r="R820" s="108">
        <f ca="1">IF(AND(tblTEC_TDB_Data[[#This Row],[Âge]]&gt;60,tblTEC_TDB_Data[[#This Row],[Âge]]&lt;=90),N820,0)</f>
        <v>0</v>
      </c>
      <c r="S820" s="108">
        <f ca="1">IF(tblTEC_TDB_Data[[#This Row],[Âge]]&gt;90,N820,0)</f>
        <v>0</v>
      </c>
    </row>
    <row r="821" spans="1:19" x14ac:dyDescent="0.25">
      <c r="A821" s="104">
        <v>821</v>
      </c>
      <c r="B821" s="104" t="s">
        <v>133</v>
      </c>
      <c r="C821" s="1086">
        <v>45538</v>
      </c>
      <c r="D821" s="109" t="s">
        <v>19826</v>
      </c>
      <c r="E821" s="602">
        <v>1</v>
      </c>
      <c r="F821" s="102" t="s">
        <v>152</v>
      </c>
      <c r="G821" s="102" t="s">
        <v>9221</v>
      </c>
      <c r="H821" s="102" t="s">
        <v>9221</v>
      </c>
      <c r="I821" s="105">
        <f>IF(tblTEC_TDB_Data[[#This Row],[EstDetruite]],E821,0)</f>
        <v>0</v>
      </c>
      <c r="J821" s="106">
        <f>tblTEC_TDB_Data[[#This Row],[H_Saisies]]-tblTEC_TDB_Data[[#This Row],[H_Détruites]]</f>
        <v>1</v>
      </c>
      <c r="K821" s="106">
        <f>IF(tblTEC_TDB_Data[[#This Row],[EstFacturable]]="VRAI",(E821-I821),0)</f>
        <v>1</v>
      </c>
      <c r="L821" s="105">
        <f t="shared" ref="L821:L829" si="60">(E821-I821)-K821</f>
        <v>0</v>
      </c>
      <c r="M821" s="105">
        <f t="shared" ref="M821:M829" si="61">IF(G821="VRAI",J821,0)</f>
        <v>0</v>
      </c>
      <c r="N821" s="107">
        <f>MAX(tblTEC_TDB_Data[[#This Row],[H_Facturables]]-tblTEC_TDB_Data[[#This Row],[H_Facturées]],0)</f>
        <v>1</v>
      </c>
      <c r="O821" s="101">
        <f ca="1">ROUND(INT(NOW()-tblTEC_TDB_Data[[#This Row],[Date]]),0)</f>
        <v>2</v>
      </c>
      <c r="P821" s="108">
        <f ca="1">IF(tblTEC_TDB_Data[[#This Row],[Âge]]&lt;=30,N821,0)</f>
        <v>1</v>
      </c>
      <c r="Q821" s="108">
        <f ca="1">IF(AND(tblTEC_TDB_Data[[#This Row],[Âge]]&gt;30,tblTEC_TDB_Data[[#This Row],[Âge]]&lt;=60),N821,0)</f>
        <v>0</v>
      </c>
      <c r="R821" s="108">
        <f ca="1">IF(AND(tblTEC_TDB_Data[[#This Row],[Âge]]&gt;60,tblTEC_TDB_Data[[#This Row],[Âge]]&lt;=90),N821,0)</f>
        <v>0</v>
      </c>
      <c r="S821" s="108">
        <f ca="1">IF(tblTEC_TDB_Data[[#This Row],[Âge]]&gt;90,N821,0)</f>
        <v>0</v>
      </c>
    </row>
    <row r="822" spans="1:19" x14ac:dyDescent="0.25">
      <c r="A822" s="104">
        <v>822</v>
      </c>
      <c r="B822" s="104" t="s">
        <v>133</v>
      </c>
      <c r="C822" s="1086">
        <v>45538</v>
      </c>
      <c r="D822" s="109" t="s">
        <v>19373</v>
      </c>
      <c r="E822" s="602">
        <v>1.2</v>
      </c>
      <c r="F822" s="102" t="s">
        <v>9221</v>
      </c>
      <c r="G822" s="102" t="s">
        <v>9221</v>
      </c>
      <c r="H822" s="102" t="s">
        <v>9221</v>
      </c>
      <c r="I822" s="105">
        <f>IF(tblTEC_TDB_Data[[#This Row],[EstDetruite]],E822,0)</f>
        <v>0</v>
      </c>
      <c r="J822" s="106">
        <f>tblTEC_TDB_Data[[#This Row],[H_Saisies]]-tblTEC_TDB_Data[[#This Row],[H_Détruites]]</f>
        <v>1.2</v>
      </c>
      <c r="K822" s="106">
        <f>IF(tblTEC_TDB_Data[[#This Row],[EstFacturable]]="VRAI",(E822-I822),0)</f>
        <v>0</v>
      </c>
      <c r="L822" s="105">
        <f t="shared" si="60"/>
        <v>1.2</v>
      </c>
      <c r="M822" s="105">
        <f t="shared" si="61"/>
        <v>0</v>
      </c>
      <c r="N822" s="107">
        <f>MAX(tblTEC_TDB_Data[[#This Row],[H_Facturables]]-tblTEC_TDB_Data[[#This Row],[H_Facturées]],0)</f>
        <v>0</v>
      </c>
      <c r="O822" s="101">
        <f ca="1">ROUND(INT(NOW()-tblTEC_TDB_Data[[#This Row],[Date]]),0)</f>
        <v>2</v>
      </c>
      <c r="P822" s="108">
        <f ca="1">IF(tblTEC_TDB_Data[[#This Row],[Âge]]&lt;=30,N822,0)</f>
        <v>0</v>
      </c>
      <c r="Q822" s="108">
        <f ca="1">IF(AND(tblTEC_TDB_Data[[#This Row],[Âge]]&gt;30,tblTEC_TDB_Data[[#This Row],[Âge]]&lt;=60),N822,0)</f>
        <v>0</v>
      </c>
      <c r="R822" s="108">
        <f ca="1">IF(AND(tblTEC_TDB_Data[[#This Row],[Âge]]&gt;60,tblTEC_TDB_Data[[#This Row],[Âge]]&lt;=90),N822,0)</f>
        <v>0</v>
      </c>
      <c r="S822" s="108">
        <f ca="1">IF(tblTEC_TDB_Data[[#This Row],[Âge]]&gt;90,N822,0)</f>
        <v>0</v>
      </c>
    </row>
    <row r="823" spans="1:19" x14ac:dyDescent="0.25">
      <c r="A823" s="104">
        <v>823</v>
      </c>
      <c r="B823" s="104" t="s">
        <v>133</v>
      </c>
      <c r="C823" s="1086">
        <v>45538</v>
      </c>
      <c r="D823" s="109" t="s">
        <v>19829</v>
      </c>
      <c r="E823" s="602">
        <v>3.7</v>
      </c>
      <c r="F823" s="102" t="s">
        <v>152</v>
      </c>
      <c r="G823" s="102" t="s">
        <v>9221</v>
      </c>
      <c r="H823" s="102" t="s">
        <v>9221</v>
      </c>
      <c r="I823" s="105">
        <f>IF(tblTEC_TDB_Data[[#This Row],[EstDetruite]],E823,0)</f>
        <v>0</v>
      </c>
      <c r="J823" s="106">
        <f>tblTEC_TDB_Data[[#This Row],[H_Saisies]]-tblTEC_TDB_Data[[#This Row],[H_Détruites]]</f>
        <v>3.7</v>
      </c>
      <c r="K823" s="106">
        <f>IF(tblTEC_TDB_Data[[#This Row],[EstFacturable]]="VRAI",(E823-I823),0)</f>
        <v>3.7</v>
      </c>
      <c r="L823" s="105">
        <f t="shared" si="60"/>
        <v>0</v>
      </c>
      <c r="M823" s="105">
        <f t="shared" si="61"/>
        <v>0</v>
      </c>
      <c r="N823" s="107">
        <f>MAX(tblTEC_TDB_Data[[#This Row],[H_Facturables]]-tblTEC_TDB_Data[[#This Row],[H_Facturées]],0)</f>
        <v>3.7</v>
      </c>
      <c r="O823" s="101">
        <f ca="1">ROUND(INT(NOW()-tblTEC_TDB_Data[[#This Row],[Date]]),0)</f>
        <v>2</v>
      </c>
      <c r="P823" s="108">
        <f ca="1">IF(tblTEC_TDB_Data[[#This Row],[Âge]]&lt;=30,N823,0)</f>
        <v>3.7</v>
      </c>
      <c r="Q823" s="108">
        <f ca="1">IF(AND(tblTEC_TDB_Data[[#This Row],[Âge]]&gt;30,tblTEC_TDB_Data[[#This Row],[Âge]]&lt;=60),N823,0)</f>
        <v>0</v>
      </c>
      <c r="R823" s="108">
        <f ca="1">IF(AND(tblTEC_TDB_Data[[#This Row],[Âge]]&gt;60,tblTEC_TDB_Data[[#This Row],[Âge]]&lt;=90),N823,0)</f>
        <v>0</v>
      </c>
      <c r="S823" s="108">
        <f ca="1">IF(tblTEC_TDB_Data[[#This Row],[Âge]]&gt;90,N823,0)</f>
        <v>0</v>
      </c>
    </row>
    <row r="824" spans="1:19" x14ac:dyDescent="0.25">
      <c r="A824" s="104">
        <v>824</v>
      </c>
      <c r="B824" s="104" t="s">
        <v>133</v>
      </c>
      <c r="C824" s="1086">
        <v>45538</v>
      </c>
      <c r="D824" s="109" t="s">
        <v>19831</v>
      </c>
      <c r="E824" s="602">
        <v>1.1000000000000001</v>
      </c>
      <c r="F824" s="102" t="s">
        <v>152</v>
      </c>
      <c r="G824" s="102" t="s">
        <v>9221</v>
      </c>
      <c r="H824" s="102" t="s">
        <v>9221</v>
      </c>
      <c r="I824" s="105">
        <f>IF(tblTEC_TDB_Data[[#This Row],[EstDetruite]],E824,0)</f>
        <v>0</v>
      </c>
      <c r="J824" s="106">
        <f>tblTEC_TDB_Data[[#This Row],[H_Saisies]]-tblTEC_TDB_Data[[#This Row],[H_Détruites]]</f>
        <v>1.1000000000000001</v>
      </c>
      <c r="K824" s="106">
        <f>IF(tblTEC_TDB_Data[[#This Row],[EstFacturable]]="VRAI",(E824-I824),0)</f>
        <v>1.1000000000000001</v>
      </c>
      <c r="L824" s="105">
        <f t="shared" si="60"/>
        <v>0</v>
      </c>
      <c r="M824" s="105">
        <f t="shared" si="61"/>
        <v>0</v>
      </c>
      <c r="N824" s="107">
        <f>MAX(tblTEC_TDB_Data[[#This Row],[H_Facturables]]-tblTEC_TDB_Data[[#This Row],[H_Facturées]],0)</f>
        <v>1.1000000000000001</v>
      </c>
      <c r="O824" s="101">
        <f ca="1">ROUND(INT(NOW()-tblTEC_TDB_Data[[#This Row],[Date]]),0)</f>
        <v>2</v>
      </c>
      <c r="P824" s="108">
        <f ca="1">IF(tblTEC_TDB_Data[[#This Row],[Âge]]&lt;=30,N824,0)</f>
        <v>1.1000000000000001</v>
      </c>
      <c r="Q824" s="108">
        <f ca="1">IF(AND(tblTEC_TDB_Data[[#This Row],[Âge]]&gt;30,tblTEC_TDB_Data[[#This Row],[Âge]]&lt;=60),N824,0)</f>
        <v>0</v>
      </c>
      <c r="R824" s="108">
        <f ca="1">IF(AND(tblTEC_TDB_Data[[#This Row],[Âge]]&gt;60,tblTEC_TDB_Data[[#This Row],[Âge]]&lt;=90),N824,0)</f>
        <v>0</v>
      </c>
      <c r="S824" s="108">
        <f ca="1">IF(tblTEC_TDB_Data[[#This Row],[Âge]]&gt;90,N824,0)</f>
        <v>0</v>
      </c>
    </row>
    <row r="825" spans="1:19" x14ac:dyDescent="0.25">
      <c r="A825" s="104">
        <v>825</v>
      </c>
      <c r="B825" s="104" t="s">
        <v>133</v>
      </c>
      <c r="C825" s="1086">
        <v>45538</v>
      </c>
      <c r="D825" s="109" t="s">
        <v>13727</v>
      </c>
      <c r="E825" s="602">
        <v>0.7</v>
      </c>
      <c r="F825" s="102" t="s">
        <v>152</v>
      </c>
      <c r="G825" s="102" t="s">
        <v>9221</v>
      </c>
      <c r="H825" s="102" t="s">
        <v>9221</v>
      </c>
      <c r="I825" s="105">
        <f>IF(tblTEC_TDB_Data[[#This Row],[EstDetruite]],E825,0)</f>
        <v>0</v>
      </c>
      <c r="J825" s="106">
        <f>tblTEC_TDB_Data[[#This Row],[H_Saisies]]-tblTEC_TDB_Data[[#This Row],[H_Détruites]]</f>
        <v>0.7</v>
      </c>
      <c r="K825" s="106">
        <f>IF(tblTEC_TDB_Data[[#This Row],[EstFacturable]]="VRAI",(E825-I825),0)</f>
        <v>0.7</v>
      </c>
      <c r="L825" s="105">
        <f t="shared" si="60"/>
        <v>0</v>
      </c>
      <c r="M825" s="105">
        <f t="shared" si="61"/>
        <v>0</v>
      </c>
      <c r="N825" s="107">
        <f>MAX(tblTEC_TDB_Data[[#This Row],[H_Facturables]]-tblTEC_TDB_Data[[#This Row],[H_Facturées]],0)</f>
        <v>0.7</v>
      </c>
      <c r="O825" s="101">
        <f ca="1">ROUND(INT(NOW()-tblTEC_TDB_Data[[#This Row],[Date]]),0)</f>
        <v>2</v>
      </c>
      <c r="P825" s="108">
        <f ca="1">IF(tblTEC_TDB_Data[[#This Row],[Âge]]&lt;=30,N825,0)</f>
        <v>0.7</v>
      </c>
      <c r="Q825" s="108">
        <f ca="1">IF(AND(tblTEC_TDB_Data[[#This Row],[Âge]]&gt;30,tblTEC_TDB_Data[[#This Row],[Âge]]&lt;=60),N825,0)</f>
        <v>0</v>
      </c>
      <c r="R825" s="108">
        <f ca="1">IF(AND(tblTEC_TDB_Data[[#This Row],[Âge]]&gt;60,tblTEC_TDB_Data[[#This Row],[Âge]]&lt;=90),N825,0)</f>
        <v>0</v>
      </c>
      <c r="S825" s="108">
        <f ca="1">IF(tblTEC_TDB_Data[[#This Row],[Âge]]&gt;90,N825,0)</f>
        <v>0</v>
      </c>
    </row>
    <row r="826" spans="1:19" x14ac:dyDescent="0.25">
      <c r="A826" s="104">
        <v>826</v>
      </c>
      <c r="B826" s="104" t="s">
        <v>133</v>
      </c>
      <c r="C826" s="1086">
        <v>45538</v>
      </c>
      <c r="D826" s="109" t="s">
        <v>13822</v>
      </c>
      <c r="E826" s="602">
        <v>0.5</v>
      </c>
      <c r="F826" s="102" t="s">
        <v>152</v>
      </c>
      <c r="G826" s="102" t="s">
        <v>9221</v>
      </c>
      <c r="H826" s="102" t="s">
        <v>9221</v>
      </c>
      <c r="I826" s="105">
        <f>IF(tblTEC_TDB_Data[[#This Row],[EstDetruite]],E826,0)</f>
        <v>0</v>
      </c>
      <c r="J826" s="106">
        <f>tblTEC_TDB_Data[[#This Row],[H_Saisies]]-tblTEC_TDB_Data[[#This Row],[H_Détruites]]</f>
        <v>0.5</v>
      </c>
      <c r="K826" s="106">
        <f>IF(tblTEC_TDB_Data[[#This Row],[EstFacturable]]="VRAI",(E826-I826),0)</f>
        <v>0.5</v>
      </c>
      <c r="L826" s="105">
        <f t="shared" si="60"/>
        <v>0</v>
      </c>
      <c r="M826" s="105">
        <f t="shared" si="61"/>
        <v>0</v>
      </c>
      <c r="N826" s="107">
        <f>MAX(tblTEC_TDB_Data[[#This Row],[H_Facturables]]-tblTEC_TDB_Data[[#This Row],[H_Facturées]],0)</f>
        <v>0.5</v>
      </c>
      <c r="O826" s="101">
        <f ca="1">ROUND(INT(NOW()-tblTEC_TDB_Data[[#This Row],[Date]]),0)</f>
        <v>2</v>
      </c>
      <c r="P826" s="108">
        <f ca="1">IF(tblTEC_TDB_Data[[#This Row],[Âge]]&lt;=30,N826,0)</f>
        <v>0.5</v>
      </c>
      <c r="Q826" s="108">
        <f ca="1">IF(AND(tblTEC_TDB_Data[[#This Row],[Âge]]&gt;30,tblTEC_TDB_Data[[#This Row],[Âge]]&lt;=60),N826,0)</f>
        <v>0</v>
      </c>
      <c r="R826" s="108">
        <f ca="1">IF(AND(tblTEC_TDB_Data[[#This Row],[Âge]]&gt;60,tblTEC_TDB_Data[[#This Row],[Âge]]&lt;=90),N826,0)</f>
        <v>0</v>
      </c>
      <c r="S826" s="108">
        <f ca="1">IF(tblTEC_TDB_Data[[#This Row],[Âge]]&gt;90,N826,0)</f>
        <v>0</v>
      </c>
    </row>
    <row r="827" spans="1:19" x14ac:dyDescent="0.25">
      <c r="A827" s="104">
        <v>827</v>
      </c>
      <c r="B827" s="104" t="s">
        <v>133</v>
      </c>
      <c r="C827" s="1086">
        <v>45538</v>
      </c>
      <c r="D827" s="109" t="s">
        <v>19573</v>
      </c>
      <c r="E827" s="602">
        <v>0.3</v>
      </c>
      <c r="F827" s="102" t="s">
        <v>152</v>
      </c>
      <c r="G827" s="102" t="s">
        <v>9221</v>
      </c>
      <c r="H827" s="102" t="s">
        <v>9221</v>
      </c>
      <c r="I827" s="105">
        <f>IF(tblTEC_TDB_Data[[#This Row],[EstDetruite]],E827,0)</f>
        <v>0</v>
      </c>
      <c r="J827" s="106">
        <f>tblTEC_TDB_Data[[#This Row],[H_Saisies]]-tblTEC_TDB_Data[[#This Row],[H_Détruites]]</f>
        <v>0.3</v>
      </c>
      <c r="K827" s="106">
        <f>IF(tblTEC_TDB_Data[[#This Row],[EstFacturable]]="VRAI",(E827-I827),0)</f>
        <v>0.3</v>
      </c>
      <c r="L827" s="105">
        <f t="shared" si="60"/>
        <v>0</v>
      </c>
      <c r="M827" s="105">
        <f t="shared" si="61"/>
        <v>0</v>
      </c>
      <c r="N827" s="107">
        <f>MAX(tblTEC_TDB_Data[[#This Row],[H_Facturables]]-tblTEC_TDB_Data[[#This Row],[H_Facturées]],0)</f>
        <v>0.3</v>
      </c>
      <c r="O827" s="101">
        <f ca="1">ROUND(INT(NOW()-tblTEC_TDB_Data[[#This Row],[Date]]),0)</f>
        <v>2</v>
      </c>
      <c r="P827" s="108">
        <f ca="1">IF(tblTEC_TDB_Data[[#This Row],[Âge]]&lt;=30,N827,0)</f>
        <v>0.3</v>
      </c>
      <c r="Q827" s="108">
        <f ca="1">IF(AND(tblTEC_TDB_Data[[#This Row],[Âge]]&gt;30,tblTEC_TDB_Data[[#This Row],[Âge]]&lt;=60),N827,0)</f>
        <v>0</v>
      </c>
      <c r="R827" s="108">
        <f ca="1">IF(AND(tblTEC_TDB_Data[[#This Row],[Âge]]&gt;60,tblTEC_TDB_Data[[#This Row],[Âge]]&lt;=90),N827,0)</f>
        <v>0</v>
      </c>
      <c r="S827" s="108">
        <f ca="1">IF(tblTEC_TDB_Data[[#This Row],[Âge]]&gt;90,N827,0)</f>
        <v>0</v>
      </c>
    </row>
    <row r="828" spans="1:19" x14ac:dyDescent="0.25">
      <c r="A828" s="104">
        <v>828</v>
      </c>
      <c r="B828" s="104" t="s">
        <v>133</v>
      </c>
      <c r="C828" s="1086">
        <v>45538</v>
      </c>
      <c r="D828" s="109" t="s">
        <v>14147</v>
      </c>
      <c r="E828" s="602">
        <v>0.6</v>
      </c>
      <c r="F828" s="102" t="s">
        <v>152</v>
      </c>
      <c r="G828" s="102" t="s">
        <v>9221</v>
      </c>
      <c r="H828" s="102" t="s">
        <v>9221</v>
      </c>
      <c r="I828" s="105">
        <f>IF(tblTEC_TDB_Data[[#This Row],[EstDetruite]],E828,0)</f>
        <v>0</v>
      </c>
      <c r="J828" s="106">
        <f>tblTEC_TDB_Data[[#This Row],[H_Saisies]]-tblTEC_TDB_Data[[#This Row],[H_Détruites]]</f>
        <v>0.6</v>
      </c>
      <c r="K828" s="106">
        <f>IF(tblTEC_TDB_Data[[#This Row],[EstFacturable]]="VRAI",(E828-I828),0)</f>
        <v>0.6</v>
      </c>
      <c r="L828" s="105">
        <f t="shared" si="60"/>
        <v>0</v>
      </c>
      <c r="M828" s="105">
        <f t="shared" si="61"/>
        <v>0</v>
      </c>
      <c r="N828" s="107">
        <f>MAX(tblTEC_TDB_Data[[#This Row],[H_Facturables]]-tblTEC_TDB_Data[[#This Row],[H_Facturées]],0)</f>
        <v>0.6</v>
      </c>
      <c r="O828" s="101">
        <f ca="1">ROUND(INT(NOW()-tblTEC_TDB_Data[[#This Row],[Date]]),0)</f>
        <v>2</v>
      </c>
      <c r="P828" s="108">
        <f ca="1">IF(tblTEC_TDB_Data[[#This Row],[Âge]]&lt;=30,N828,0)</f>
        <v>0.6</v>
      </c>
      <c r="Q828" s="108">
        <f ca="1">IF(AND(tblTEC_TDB_Data[[#This Row],[Âge]]&gt;30,tblTEC_TDB_Data[[#This Row],[Âge]]&lt;=60),N828,0)</f>
        <v>0</v>
      </c>
      <c r="R828" s="108">
        <f ca="1">IF(AND(tblTEC_TDB_Data[[#This Row],[Âge]]&gt;60,tblTEC_TDB_Data[[#This Row],[Âge]]&lt;=90),N828,0)</f>
        <v>0</v>
      </c>
      <c r="S828" s="108">
        <f ca="1">IF(tblTEC_TDB_Data[[#This Row],[Âge]]&gt;90,N828,0)</f>
        <v>0</v>
      </c>
    </row>
    <row r="829" spans="1:19" x14ac:dyDescent="0.25">
      <c r="A829" s="104">
        <v>829</v>
      </c>
      <c r="B829" s="104" t="s">
        <v>133</v>
      </c>
      <c r="C829" s="1086">
        <v>45538</v>
      </c>
      <c r="D829" s="109" t="s">
        <v>14147</v>
      </c>
      <c r="E829" s="602">
        <v>0.6</v>
      </c>
      <c r="F829" s="102" t="s">
        <v>152</v>
      </c>
      <c r="G829" s="102" t="s">
        <v>9221</v>
      </c>
      <c r="H829" s="102" t="s">
        <v>9221</v>
      </c>
      <c r="I829" s="105">
        <f>IF(tblTEC_TDB_Data[[#This Row],[EstDetruite]],E829,0)</f>
        <v>0</v>
      </c>
      <c r="J829" s="106">
        <f>tblTEC_TDB_Data[[#This Row],[H_Saisies]]-tblTEC_TDB_Data[[#This Row],[H_Détruites]]</f>
        <v>0.6</v>
      </c>
      <c r="K829" s="106">
        <f>IF(tblTEC_TDB_Data[[#This Row],[EstFacturable]]="VRAI",(E829-I829),0)</f>
        <v>0.6</v>
      </c>
      <c r="L829" s="105">
        <f t="shared" si="60"/>
        <v>0</v>
      </c>
      <c r="M829" s="105">
        <f t="shared" si="61"/>
        <v>0</v>
      </c>
      <c r="N829" s="107">
        <f>MAX(tblTEC_TDB_Data[[#This Row],[H_Facturables]]-tblTEC_TDB_Data[[#This Row],[H_Facturées]],0)</f>
        <v>0.6</v>
      </c>
      <c r="O829" s="101">
        <f ca="1">ROUND(INT(NOW()-tblTEC_TDB_Data[[#This Row],[Date]]),0)</f>
        <v>2</v>
      </c>
      <c r="P829" s="108">
        <f ca="1">IF(tblTEC_TDB_Data[[#This Row],[Âge]]&lt;=30,N829,0)</f>
        <v>0.6</v>
      </c>
      <c r="Q829" s="108">
        <f ca="1">IF(AND(tblTEC_TDB_Data[[#This Row],[Âge]]&gt;30,tblTEC_TDB_Data[[#This Row],[Âge]]&lt;=60),N829,0)</f>
        <v>0</v>
      </c>
      <c r="R829" s="108">
        <f ca="1">IF(AND(tblTEC_TDB_Data[[#This Row],[Âge]]&gt;60,tblTEC_TDB_Data[[#This Row],[Âge]]&lt;=90),N829,0)</f>
        <v>0</v>
      </c>
      <c r="S829" s="108">
        <f ca="1">IF(tblTEC_TDB_Data[[#This Row],[Âge]]&gt;90,N829,0)</f>
        <v>0</v>
      </c>
    </row>
    <row r="830" spans="1:19" x14ac:dyDescent="0.25">
      <c r="A830" s="104">
        <v>830</v>
      </c>
      <c r="B830" s="104" t="s">
        <v>11641</v>
      </c>
      <c r="C830" s="1086">
        <v>45539</v>
      </c>
      <c r="D830" s="109" t="s">
        <v>19583</v>
      </c>
      <c r="E830" s="602">
        <v>0.1</v>
      </c>
      <c r="F830" s="102" t="s">
        <v>152</v>
      </c>
      <c r="G830" s="102" t="s">
        <v>9221</v>
      </c>
      <c r="H830" s="102" t="s">
        <v>152</v>
      </c>
      <c r="I830" s="105">
        <f>IF(tblTEC_TDB_Data[[#This Row],[EstDetruite]],E830,0)</f>
        <v>0.1</v>
      </c>
      <c r="J830" s="106">
        <f>tblTEC_TDB_Data[[#This Row],[H_Saisies]]-tblTEC_TDB_Data[[#This Row],[H_Détruites]]</f>
        <v>0</v>
      </c>
      <c r="K830" s="106">
        <f>IF(tblTEC_TDB_Data[[#This Row],[EstFacturable]]="VRAI",(E830-I830),0)</f>
        <v>0</v>
      </c>
      <c r="L830" s="105">
        <f>(E830-I830)-K830</f>
        <v>0</v>
      </c>
      <c r="M830" s="105">
        <f>IF(G830="VRAI",J830,0)</f>
        <v>0</v>
      </c>
      <c r="N830" s="107">
        <f>MAX(tblTEC_TDB_Data[[#This Row],[H_Facturables]]-tblTEC_TDB_Data[[#This Row],[H_Facturées]],0)</f>
        <v>0</v>
      </c>
      <c r="O830" s="101">
        <f ca="1">ROUND(INT(NOW()-tblTEC_TDB_Data[[#This Row],[Date]]),0)</f>
        <v>1</v>
      </c>
      <c r="P830" s="108">
        <f ca="1">IF(tblTEC_TDB_Data[[#This Row],[Âge]]&lt;=30,N830,0)</f>
        <v>0</v>
      </c>
      <c r="Q830" s="108">
        <f ca="1">IF(AND(tblTEC_TDB_Data[[#This Row],[Âge]]&gt;30,tblTEC_TDB_Data[[#This Row],[Âge]]&lt;=60),N830,0)</f>
        <v>0</v>
      </c>
      <c r="R830" s="108">
        <f ca="1">IF(AND(tblTEC_TDB_Data[[#This Row],[Âge]]&gt;60,tblTEC_TDB_Data[[#This Row],[Âge]]&lt;=90),N830,0)</f>
        <v>0</v>
      </c>
      <c r="S830" s="108">
        <f ca="1">IF(tblTEC_TDB_Data[[#This Row],[Âge]]&gt;90,N830,0)</f>
        <v>0</v>
      </c>
    </row>
    <row r="831" spans="1:19" x14ac:dyDescent="0.25">
      <c r="A831" s="104">
        <v>831</v>
      </c>
      <c r="B831" s="104" t="s">
        <v>11640</v>
      </c>
      <c r="C831" s="1086">
        <v>45538</v>
      </c>
      <c r="D831" s="109" t="s">
        <v>15787</v>
      </c>
      <c r="E831" s="602">
        <v>2.25</v>
      </c>
      <c r="F831" s="102" t="s">
        <v>152</v>
      </c>
      <c r="G831" s="102" t="s">
        <v>9221</v>
      </c>
      <c r="H831" s="102" t="s">
        <v>9221</v>
      </c>
      <c r="I831" s="105">
        <f>IF(tblTEC_TDB_Data[[#This Row],[EstDetruite]],E831,0)</f>
        <v>0</v>
      </c>
      <c r="J831" s="106">
        <f>tblTEC_TDB_Data[[#This Row],[H_Saisies]]-tblTEC_TDB_Data[[#This Row],[H_Détruites]]</f>
        <v>2.25</v>
      </c>
      <c r="K831" s="106">
        <f>IF(tblTEC_TDB_Data[[#This Row],[EstFacturable]]="VRAI",(E831-I831),0)</f>
        <v>2.25</v>
      </c>
      <c r="L831" s="105">
        <f t="shared" ref="L831:L861" si="62">(E831-I831)-K831</f>
        <v>0</v>
      </c>
      <c r="M831" s="105">
        <f t="shared" ref="M831:M861" si="63">IF(G831="VRAI",J831,0)</f>
        <v>0</v>
      </c>
      <c r="N831" s="107">
        <f>MAX(tblTEC_TDB_Data[[#This Row],[H_Facturables]]-tblTEC_TDB_Data[[#This Row],[H_Facturées]],0)</f>
        <v>2.25</v>
      </c>
      <c r="O831" s="101">
        <f ca="1">ROUND(INT(NOW()-tblTEC_TDB_Data[[#This Row],[Date]]),0)</f>
        <v>2</v>
      </c>
      <c r="P831" s="108">
        <f ca="1">IF(tblTEC_TDB_Data[[#This Row],[Âge]]&lt;=30,N831,0)</f>
        <v>2.25</v>
      </c>
      <c r="Q831" s="108">
        <f ca="1">IF(AND(tblTEC_TDB_Data[[#This Row],[Âge]]&gt;30,tblTEC_TDB_Data[[#This Row],[Âge]]&lt;=60),N831,0)</f>
        <v>0</v>
      </c>
      <c r="R831" s="108">
        <f ca="1">IF(AND(tblTEC_TDB_Data[[#This Row],[Âge]]&gt;60,tblTEC_TDB_Data[[#This Row],[Âge]]&lt;=90),N831,0)</f>
        <v>0</v>
      </c>
      <c r="S831" s="108">
        <f ca="1">IF(tblTEC_TDB_Data[[#This Row],[Âge]]&gt;90,N831,0)</f>
        <v>0</v>
      </c>
    </row>
    <row r="832" spans="1:19" x14ac:dyDescent="0.25">
      <c r="A832" s="104">
        <v>832</v>
      </c>
      <c r="B832" s="104" t="s">
        <v>11640</v>
      </c>
      <c r="C832" s="1086">
        <v>45538</v>
      </c>
      <c r="D832" s="109" t="s">
        <v>18994</v>
      </c>
      <c r="E832" s="602">
        <v>3.5</v>
      </c>
      <c r="F832" s="102" t="s">
        <v>152</v>
      </c>
      <c r="G832" s="102" t="s">
        <v>9221</v>
      </c>
      <c r="H832" s="102" t="s">
        <v>9221</v>
      </c>
      <c r="I832" s="105">
        <f>IF(tblTEC_TDB_Data[[#This Row],[EstDetruite]],E832,0)</f>
        <v>0</v>
      </c>
      <c r="J832" s="106">
        <f>tblTEC_TDB_Data[[#This Row],[H_Saisies]]-tblTEC_TDB_Data[[#This Row],[H_Détruites]]</f>
        <v>3.5</v>
      </c>
      <c r="K832" s="106">
        <f>IF(tblTEC_TDB_Data[[#This Row],[EstFacturable]]="VRAI",(E832-I832),0)</f>
        <v>3.5</v>
      </c>
      <c r="L832" s="105">
        <f t="shared" si="62"/>
        <v>0</v>
      </c>
      <c r="M832" s="105">
        <f t="shared" si="63"/>
        <v>0</v>
      </c>
      <c r="N832" s="107">
        <f>MAX(tblTEC_TDB_Data[[#This Row],[H_Facturables]]-tblTEC_TDB_Data[[#This Row],[H_Facturées]],0)</f>
        <v>3.5</v>
      </c>
      <c r="O832" s="101">
        <f ca="1">ROUND(INT(NOW()-tblTEC_TDB_Data[[#This Row],[Date]]),0)</f>
        <v>2</v>
      </c>
      <c r="P832" s="108">
        <f ca="1">IF(tblTEC_TDB_Data[[#This Row],[Âge]]&lt;=30,N832,0)</f>
        <v>3.5</v>
      </c>
      <c r="Q832" s="108">
        <f ca="1">IF(AND(tblTEC_TDB_Data[[#This Row],[Âge]]&gt;30,tblTEC_TDB_Data[[#This Row],[Âge]]&lt;=60),N832,0)</f>
        <v>0</v>
      </c>
      <c r="R832" s="108">
        <f ca="1">IF(AND(tblTEC_TDB_Data[[#This Row],[Âge]]&gt;60,tblTEC_TDB_Data[[#This Row],[Âge]]&lt;=90),N832,0)</f>
        <v>0</v>
      </c>
      <c r="S832" s="108">
        <f ca="1">IF(tblTEC_TDB_Data[[#This Row],[Âge]]&gt;90,N832,0)</f>
        <v>0</v>
      </c>
    </row>
    <row r="833" spans="1:19" x14ac:dyDescent="0.25">
      <c r="A833" s="104">
        <v>833</v>
      </c>
      <c r="B833" s="104" t="s">
        <v>11640</v>
      </c>
      <c r="C833" s="1086">
        <v>45538</v>
      </c>
      <c r="D833" s="109" t="s">
        <v>16682</v>
      </c>
      <c r="E833" s="602">
        <v>0.25</v>
      </c>
      <c r="F833" s="102" t="s">
        <v>152</v>
      </c>
      <c r="G833" s="102" t="s">
        <v>9221</v>
      </c>
      <c r="H833" s="102" t="s">
        <v>9221</v>
      </c>
      <c r="I833" s="105">
        <f>IF(tblTEC_TDB_Data[[#This Row],[EstDetruite]],E833,0)</f>
        <v>0</v>
      </c>
      <c r="J833" s="106">
        <f>tblTEC_TDB_Data[[#This Row],[H_Saisies]]-tblTEC_TDB_Data[[#This Row],[H_Détruites]]</f>
        <v>0.25</v>
      </c>
      <c r="K833" s="106">
        <f>IF(tblTEC_TDB_Data[[#This Row],[EstFacturable]]="VRAI",(E833-I833),0)</f>
        <v>0.25</v>
      </c>
      <c r="L833" s="105">
        <f t="shared" si="62"/>
        <v>0</v>
      </c>
      <c r="M833" s="105">
        <f t="shared" si="63"/>
        <v>0</v>
      </c>
      <c r="N833" s="107">
        <f>MAX(tblTEC_TDB_Data[[#This Row],[H_Facturables]]-tblTEC_TDB_Data[[#This Row],[H_Facturées]],0)</f>
        <v>0.25</v>
      </c>
      <c r="O833" s="101">
        <f ca="1">ROUND(INT(NOW()-tblTEC_TDB_Data[[#This Row],[Date]]),0)</f>
        <v>2</v>
      </c>
      <c r="P833" s="108">
        <f ca="1">IF(tblTEC_TDB_Data[[#This Row],[Âge]]&lt;=30,N833,0)</f>
        <v>0.25</v>
      </c>
      <c r="Q833" s="108">
        <f ca="1">IF(AND(tblTEC_TDB_Data[[#This Row],[Âge]]&gt;30,tblTEC_TDB_Data[[#This Row],[Âge]]&lt;=60),N833,0)</f>
        <v>0</v>
      </c>
      <c r="R833" s="108">
        <f ca="1">IF(AND(tblTEC_TDB_Data[[#This Row],[Âge]]&gt;60,tblTEC_TDB_Data[[#This Row],[Âge]]&lt;=90),N833,0)</f>
        <v>0</v>
      </c>
      <c r="S833" s="108">
        <f ca="1">IF(tblTEC_TDB_Data[[#This Row],[Âge]]&gt;90,N833,0)</f>
        <v>0</v>
      </c>
    </row>
    <row r="834" spans="1:19" x14ac:dyDescent="0.25">
      <c r="A834" s="104">
        <v>834</v>
      </c>
      <c r="B834" s="104" t="s">
        <v>11640</v>
      </c>
      <c r="C834" s="1086">
        <v>45539</v>
      </c>
      <c r="D834" s="109" t="s">
        <v>19373</v>
      </c>
      <c r="E834" s="602">
        <v>4.5</v>
      </c>
      <c r="F834" s="102" t="s">
        <v>9221</v>
      </c>
      <c r="G834" s="102" t="s">
        <v>9221</v>
      </c>
      <c r="H834" s="102" t="s">
        <v>9221</v>
      </c>
      <c r="I834" s="105">
        <f>IF(tblTEC_TDB_Data[[#This Row],[EstDetruite]],E834,0)</f>
        <v>0</v>
      </c>
      <c r="J834" s="106">
        <f>tblTEC_TDB_Data[[#This Row],[H_Saisies]]-tblTEC_TDB_Data[[#This Row],[H_Détruites]]</f>
        <v>4.5</v>
      </c>
      <c r="K834" s="106">
        <f>IF(tblTEC_TDB_Data[[#This Row],[EstFacturable]]="VRAI",(E834-I834),0)</f>
        <v>0</v>
      </c>
      <c r="L834" s="105">
        <f t="shared" si="62"/>
        <v>4.5</v>
      </c>
      <c r="M834" s="105">
        <f t="shared" si="63"/>
        <v>0</v>
      </c>
      <c r="N834" s="107">
        <f>MAX(tblTEC_TDB_Data[[#This Row],[H_Facturables]]-tblTEC_TDB_Data[[#This Row],[H_Facturées]],0)</f>
        <v>0</v>
      </c>
      <c r="O834" s="101">
        <f ca="1">ROUND(INT(NOW()-tblTEC_TDB_Data[[#This Row],[Date]]),0)</f>
        <v>1</v>
      </c>
      <c r="P834" s="108">
        <f ca="1">IF(tblTEC_TDB_Data[[#This Row],[Âge]]&lt;=30,N834,0)</f>
        <v>0</v>
      </c>
      <c r="Q834" s="108">
        <f ca="1">IF(AND(tblTEC_TDB_Data[[#This Row],[Âge]]&gt;30,tblTEC_TDB_Data[[#This Row],[Âge]]&lt;=60),N834,0)</f>
        <v>0</v>
      </c>
      <c r="R834" s="108">
        <f ca="1">IF(AND(tblTEC_TDB_Data[[#This Row],[Âge]]&gt;60,tblTEC_TDB_Data[[#This Row],[Âge]]&lt;=90),N834,0)</f>
        <v>0</v>
      </c>
      <c r="S834" s="108">
        <f ca="1">IF(tblTEC_TDB_Data[[#This Row],[Âge]]&gt;90,N834,0)</f>
        <v>0</v>
      </c>
    </row>
    <row r="835" spans="1:19" x14ac:dyDescent="0.25">
      <c r="A835" s="104">
        <v>835</v>
      </c>
      <c r="B835" s="104" t="s">
        <v>11641</v>
      </c>
      <c r="C835" s="1086">
        <v>45538</v>
      </c>
      <c r="D835" s="109" t="s">
        <v>19373</v>
      </c>
      <c r="E835" s="602">
        <v>1.75</v>
      </c>
      <c r="F835" s="102" t="s">
        <v>9221</v>
      </c>
      <c r="G835" s="102" t="s">
        <v>9221</v>
      </c>
      <c r="H835" s="102" t="s">
        <v>9221</v>
      </c>
      <c r="I835" s="105">
        <f>IF(tblTEC_TDB_Data[[#This Row],[EstDetruite]],E835,0)</f>
        <v>0</v>
      </c>
      <c r="J835" s="106">
        <f>tblTEC_TDB_Data[[#This Row],[H_Saisies]]-tblTEC_TDB_Data[[#This Row],[H_Détruites]]</f>
        <v>1.75</v>
      </c>
      <c r="K835" s="106">
        <f>IF(tblTEC_TDB_Data[[#This Row],[EstFacturable]]="VRAI",(E835-I835),0)</f>
        <v>0</v>
      </c>
      <c r="L835" s="105">
        <f t="shared" si="62"/>
        <v>1.75</v>
      </c>
      <c r="M835" s="105">
        <f t="shared" si="63"/>
        <v>0</v>
      </c>
      <c r="N835" s="107">
        <f>MAX(tblTEC_TDB_Data[[#This Row],[H_Facturables]]-tblTEC_TDB_Data[[#This Row],[H_Facturées]],0)</f>
        <v>0</v>
      </c>
      <c r="O835" s="101">
        <f ca="1">ROUND(INT(NOW()-tblTEC_TDB_Data[[#This Row],[Date]]),0)</f>
        <v>2</v>
      </c>
      <c r="P835" s="108">
        <f ca="1">IF(tblTEC_TDB_Data[[#This Row],[Âge]]&lt;=30,N835,0)</f>
        <v>0</v>
      </c>
      <c r="Q835" s="108">
        <f ca="1">IF(AND(tblTEC_TDB_Data[[#This Row],[Âge]]&gt;30,tblTEC_TDB_Data[[#This Row],[Âge]]&lt;=60),N835,0)</f>
        <v>0</v>
      </c>
      <c r="R835" s="108">
        <f ca="1">IF(AND(tblTEC_TDB_Data[[#This Row],[Âge]]&gt;60,tblTEC_TDB_Data[[#This Row],[Âge]]&lt;=90),N835,0)</f>
        <v>0</v>
      </c>
      <c r="S835" s="108">
        <f ca="1">IF(tblTEC_TDB_Data[[#This Row],[Âge]]&gt;90,N835,0)</f>
        <v>0</v>
      </c>
    </row>
    <row r="836" spans="1:19" x14ac:dyDescent="0.25">
      <c r="A836" s="104">
        <v>836</v>
      </c>
      <c r="B836" s="104" t="s">
        <v>11641</v>
      </c>
      <c r="C836" s="1086">
        <v>45538</v>
      </c>
      <c r="D836" s="109" t="s">
        <v>19373</v>
      </c>
      <c r="E836" s="602">
        <v>2.5</v>
      </c>
      <c r="F836" s="102" t="s">
        <v>9221</v>
      </c>
      <c r="G836" s="102" t="s">
        <v>9221</v>
      </c>
      <c r="H836" s="102" t="s">
        <v>9221</v>
      </c>
      <c r="I836" s="105">
        <f>IF(tblTEC_TDB_Data[[#This Row],[EstDetruite]],E836,0)</f>
        <v>0</v>
      </c>
      <c r="J836" s="106">
        <f>tblTEC_TDB_Data[[#This Row],[H_Saisies]]-tblTEC_TDB_Data[[#This Row],[H_Détruites]]</f>
        <v>2.5</v>
      </c>
      <c r="K836" s="106">
        <f>IF(tblTEC_TDB_Data[[#This Row],[EstFacturable]]="VRAI",(E836-I836),0)</f>
        <v>0</v>
      </c>
      <c r="L836" s="105">
        <f t="shared" si="62"/>
        <v>2.5</v>
      </c>
      <c r="M836" s="105">
        <f t="shared" si="63"/>
        <v>0</v>
      </c>
      <c r="N836" s="107">
        <f>MAX(tblTEC_TDB_Data[[#This Row],[H_Facturables]]-tblTEC_TDB_Data[[#This Row],[H_Facturées]],0)</f>
        <v>0</v>
      </c>
      <c r="O836" s="101">
        <f ca="1">ROUND(INT(NOW()-tblTEC_TDB_Data[[#This Row],[Date]]),0)</f>
        <v>2</v>
      </c>
      <c r="P836" s="108">
        <f ca="1">IF(tblTEC_TDB_Data[[#This Row],[Âge]]&lt;=30,N836,0)</f>
        <v>0</v>
      </c>
      <c r="Q836" s="108">
        <f ca="1">IF(AND(tblTEC_TDB_Data[[#This Row],[Âge]]&gt;30,tblTEC_TDB_Data[[#This Row],[Âge]]&lt;=60),N836,0)</f>
        <v>0</v>
      </c>
      <c r="R836" s="108">
        <f ca="1">IF(AND(tblTEC_TDB_Data[[#This Row],[Âge]]&gt;60,tblTEC_TDB_Data[[#This Row],[Âge]]&lt;=90),N836,0)</f>
        <v>0</v>
      </c>
      <c r="S836" s="108">
        <f ca="1">IF(tblTEC_TDB_Data[[#This Row],[Âge]]&gt;90,N836,0)</f>
        <v>0</v>
      </c>
    </row>
    <row r="837" spans="1:19" x14ac:dyDescent="0.25">
      <c r="A837" s="104">
        <v>837</v>
      </c>
      <c r="B837" s="104" t="s">
        <v>11641</v>
      </c>
      <c r="C837" s="1086">
        <v>45538</v>
      </c>
      <c r="D837" s="109" t="s">
        <v>19373</v>
      </c>
      <c r="E837" s="602">
        <v>0.5</v>
      </c>
      <c r="F837" s="102" t="s">
        <v>9221</v>
      </c>
      <c r="G837" s="102" t="s">
        <v>9221</v>
      </c>
      <c r="H837" s="102" t="s">
        <v>9221</v>
      </c>
      <c r="I837" s="105">
        <f>IF(tblTEC_TDB_Data[[#This Row],[EstDetruite]],E837,0)</f>
        <v>0</v>
      </c>
      <c r="J837" s="106">
        <f>tblTEC_TDB_Data[[#This Row],[H_Saisies]]-tblTEC_TDB_Data[[#This Row],[H_Détruites]]</f>
        <v>0.5</v>
      </c>
      <c r="K837" s="106">
        <f>IF(tblTEC_TDB_Data[[#This Row],[EstFacturable]]="VRAI",(E837-I837),0)</f>
        <v>0</v>
      </c>
      <c r="L837" s="105">
        <f t="shared" si="62"/>
        <v>0.5</v>
      </c>
      <c r="M837" s="105">
        <f t="shared" si="63"/>
        <v>0</v>
      </c>
      <c r="N837" s="107">
        <f>MAX(tblTEC_TDB_Data[[#This Row],[H_Facturables]]-tblTEC_TDB_Data[[#This Row],[H_Facturées]],0)</f>
        <v>0</v>
      </c>
      <c r="O837" s="101">
        <f ca="1">ROUND(INT(NOW()-tblTEC_TDB_Data[[#This Row],[Date]]),0)</f>
        <v>2</v>
      </c>
      <c r="P837" s="108">
        <f ca="1">IF(tblTEC_TDB_Data[[#This Row],[Âge]]&lt;=30,N837,0)</f>
        <v>0</v>
      </c>
      <c r="Q837" s="108">
        <f ca="1">IF(AND(tblTEC_TDB_Data[[#This Row],[Âge]]&gt;30,tblTEC_TDB_Data[[#This Row],[Âge]]&lt;=60),N837,0)</f>
        <v>0</v>
      </c>
      <c r="R837" s="108">
        <f ca="1">IF(AND(tblTEC_TDB_Data[[#This Row],[Âge]]&gt;60,tblTEC_TDB_Data[[#This Row],[Âge]]&lt;=90),N837,0)</f>
        <v>0</v>
      </c>
      <c r="S837" s="108">
        <f ca="1">IF(tblTEC_TDB_Data[[#This Row],[Âge]]&gt;90,N837,0)</f>
        <v>0</v>
      </c>
    </row>
    <row r="838" spans="1:19" x14ac:dyDescent="0.25">
      <c r="A838" s="104">
        <v>838</v>
      </c>
      <c r="B838" s="104" t="s">
        <v>11641</v>
      </c>
      <c r="C838" s="1086">
        <v>45538</v>
      </c>
      <c r="D838" s="109" t="s">
        <v>19373</v>
      </c>
      <c r="E838" s="602">
        <v>0.75</v>
      </c>
      <c r="F838" s="102" t="s">
        <v>9221</v>
      </c>
      <c r="G838" s="102" t="s">
        <v>9221</v>
      </c>
      <c r="H838" s="102" t="s">
        <v>9221</v>
      </c>
      <c r="I838" s="105">
        <f>IF(tblTEC_TDB_Data[[#This Row],[EstDetruite]],E838,0)</f>
        <v>0</v>
      </c>
      <c r="J838" s="106">
        <f>tblTEC_TDB_Data[[#This Row],[H_Saisies]]-tblTEC_TDB_Data[[#This Row],[H_Détruites]]</f>
        <v>0.75</v>
      </c>
      <c r="K838" s="106">
        <f>IF(tblTEC_TDB_Data[[#This Row],[EstFacturable]]="VRAI",(E838-I838),0)</f>
        <v>0</v>
      </c>
      <c r="L838" s="105">
        <f t="shared" si="62"/>
        <v>0.75</v>
      </c>
      <c r="M838" s="105">
        <f t="shared" si="63"/>
        <v>0</v>
      </c>
      <c r="N838" s="107">
        <f>MAX(tblTEC_TDB_Data[[#This Row],[H_Facturables]]-tblTEC_TDB_Data[[#This Row],[H_Facturées]],0)</f>
        <v>0</v>
      </c>
      <c r="O838" s="101">
        <f ca="1">ROUND(INT(NOW()-tblTEC_TDB_Data[[#This Row],[Date]]),0)</f>
        <v>2</v>
      </c>
      <c r="P838" s="108">
        <f ca="1">IF(tblTEC_TDB_Data[[#This Row],[Âge]]&lt;=30,N838,0)</f>
        <v>0</v>
      </c>
      <c r="Q838" s="108">
        <f ca="1">IF(AND(tblTEC_TDB_Data[[#This Row],[Âge]]&gt;30,tblTEC_TDB_Data[[#This Row],[Âge]]&lt;=60),N838,0)</f>
        <v>0</v>
      </c>
      <c r="R838" s="108">
        <f ca="1">IF(AND(tblTEC_TDB_Data[[#This Row],[Âge]]&gt;60,tblTEC_TDB_Data[[#This Row],[Âge]]&lt;=90),N838,0)</f>
        <v>0</v>
      </c>
      <c r="S838" s="108">
        <f ca="1">IF(tblTEC_TDB_Data[[#This Row],[Âge]]&gt;90,N838,0)</f>
        <v>0</v>
      </c>
    </row>
    <row r="839" spans="1:19" x14ac:dyDescent="0.25">
      <c r="A839" s="104">
        <v>839</v>
      </c>
      <c r="B839" s="104" t="s">
        <v>11641</v>
      </c>
      <c r="C839" s="1086">
        <v>45538</v>
      </c>
      <c r="D839" s="109" t="s">
        <v>19373</v>
      </c>
      <c r="E839" s="602">
        <v>2</v>
      </c>
      <c r="F839" s="102" t="s">
        <v>9221</v>
      </c>
      <c r="G839" s="102" t="s">
        <v>9221</v>
      </c>
      <c r="H839" s="102" t="s">
        <v>9221</v>
      </c>
      <c r="I839" s="105">
        <f>IF(tblTEC_TDB_Data[[#This Row],[EstDetruite]],E839,0)</f>
        <v>0</v>
      </c>
      <c r="J839" s="106">
        <f>tblTEC_TDB_Data[[#This Row],[H_Saisies]]-tblTEC_TDB_Data[[#This Row],[H_Détruites]]</f>
        <v>2</v>
      </c>
      <c r="K839" s="106">
        <f>IF(tblTEC_TDB_Data[[#This Row],[EstFacturable]]="VRAI",(E839-I839),0)</f>
        <v>0</v>
      </c>
      <c r="L839" s="105">
        <f t="shared" si="62"/>
        <v>2</v>
      </c>
      <c r="M839" s="105">
        <f t="shared" si="63"/>
        <v>0</v>
      </c>
      <c r="N839" s="107">
        <f>MAX(tblTEC_TDB_Data[[#This Row],[H_Facturables]]-tblTEC_TDB_Data[[#This Row],[H_Facturées]],0)</f>
        <v>0</v>
      </c>
      <c r="O839" s="101">
        <f ca="1">ROUND(INT(NOW()-tblTEC_TDB_Data[[#This Row],[Date]]),0)</f>
        <v>2</v>
      </c>
      <c r="P839" s="108">
        <f ca="1">IF(tblTEC_TDB_Data[[#This Row],[Âge]]&lt;=30,N839,0)</f>
        <v>0</v>
      </c>
      <c r="Q839" s="108">
        <f ca="1">IF(AND(tblTEC_TDB_Data[[#This Row],[Âge]]&gt;30,tblTEC_TDB_Data[[#This Row],[Âge]]&lt;=60),N839,0)</f>
        <v>0</v>
      </c>
      <c r="R839" s="108">
        <f ca="1">IF(AND(tblTEC_TDB_Data[[#This Row],[Âge]]&gt;60,tblTEC_TDB_Data[[#This Row],[Âge]]&lt;=90),N839,0)</f>
        <v>0</v>
      </c>
      <c r="S839" s="108">
        <f ca="1">IF(tblTEC_TDB_Data[[#This Row],[Âge]]&gt;90,N839,0)</f>
        <v>0</v>
      </c>
    </row>
    <row r="840" spans="1:19" x14ac:dyDescent="0.25">
      <c r="A840" s="104">
        <v>840</v>
      </c>
      <c r="B840" s="104" t="s">
        <v>11641</v>
      </c>
      <c r="C840" s="1086">
        <v>45539</v>
      </c>
      <c r="D840" s="109" t="s">
        <v>19373</v>
      </c>
      <c r="E840" s="602">
        <v>5.5</v>
      </c>
      <c r="F840" s="102" t="s">
        <v>9221</v>
      </c>
      <c r="G840" s="102" t="s">
        <v>9221</v>
      </c>
      <c r="H840" s="102" t="s">
        <v>9221</v>
      </c>
      <c r="I840" s="105">
        <f>IF(tblTEC_TDB_Data[[#This Row],[EstDetruite]],E840,0)</f>
        <v>0</v>
      </c>
      <c r="J840" s="106">
        <f>tblTEC_TDB_Data[[#This Row],[H_Saisies]]-tblTEC_TDB_Data[[#This Row],[H_Détruites]]</f>
        <v>5.5</v>
      </c>
      <c r="K840" s="106">
        <f>IF(tblTEC_TDB_Data[[#This Row],[EstFacturable]]="VRAI",(E840-I840),0)</f>
        <v>0</v>
      </c>
      <c r="L840" s="105">
        <f t="shared" si="62"/>
        <v>5.5</v>
      </c>
      <c r="M840" s="105">
        <f t="shared" si="63"/>
        <v>0</v>
      </c>
      <c r="N840" s="107">
        <f>MAX(tblTEC_TDB_Data[[#This Row],[H_Facturables]]-tblTEC_TDB_Data[[#This Row],[H_Facturées]],0)</f>
        <v>0</v>
      </c>
      <c r="O840" s="101">
        <f ca="1">ROUND(INT(NOW()-tblTEC_TDB_Data[[#This Row],[Date]]),0)</f>
        <v>1</v>
      </c>
      <c r="P840" s="108">
        <f ca="1">IF(tblTEC_TDB_Data[[#This Row],[Âge]]&lt;=30,N840,0)</f>
        <v>0</v>
      </c>
      <c r="Q840" s="108">
        <f ca="1">IF(AND(tblTEC_TDB_Data[[#This Row],[Âge]]&gt;30,tblTEC_TDB_Data[[#This Row],[Âge]]&lt;=60),N840,0)</f>
        <v>0</v>
      </c>
      <c r="R840" s="108">
        <f ca="1">IF(AND(tblTEC_TDB_Data[[#This Row],[Âge]]&gt;60,tblTEC_TDB_Data[[#This Row],[Âge]]&lt;=90),N840,0)</f>
        <v>0</v>
      </c>
      <c r="S840" s="108">
        <f ca="1">IF(tblTEC_TDB_Data[[#This Row],[Âge]]&gt;90,N840,0)</f>
        <v>0</v>
      </c>
    </row>
    <row r="841" spans="1:19" x14ac:dyDescent="0.25">
      <c r="A841" s="104">
        <v>841</v>
      </c>
      <c r="B841" s="104" t="s">
        <v>11641</v>
      </c>
      <c r="C841" s="1086">
        <v>45539</v>
      </c>
      <c r="D841" s="109" t="s">
        <v>17418</v>
      </c>
      <c r="E841" s="602">
        <v>1</v>
      </c>
      <c r="F841" s="102" t="s">
        <v>152</v>
      </c>
      <c r="G841" s="102" t="s">
        <v>9221</v>
      </c>
      <c r="H841" s="102" t="s">
        <v>9221</v>
      </c>
      <c r="I841" s="105">
        <f>IF(tblTEC_TDB_Data[[#This Row],[EstDetruite]],E841,0)</f>
        <v>0</v>
      </c>
      <c r="J841" s="106">
        <f>tblTEC_TDB_Data[[#This Row],[H_Saisies]]-tblTEC_TDB_Data[[#This Row],[H_Détruites]]</f>
        <v>1</v>
      </c>
      <c r="K841" s="106">
        <f>IF(tblTEC_TDB_Data[[#This Row],[EstFacturable]]="VRAI",(E841-I841),0)</f>
        <v>1</v>
      </c>
      <c r="L841" s="105">
        <f t="shared" si="62"/>
        <v>0</v>
      </c>
      <c r="M841" s="105">
        <f t="shared" si="63"/>
        <v>0</v>
      </c>
      <c r="N841" s="107">
        <f>MAX(tblTEC_TDB_Data[[#This Row],[H_Facturables]]-tblTEC_TDB_Data[[#This Row],[H_Facturées]],0)</f>
        <v>1</v>
      </c>
      <c r="O841" s="101">
        <f ca="1">ROUND(INT(NOW()-tblTEC_TDB_Data[[#This Row],[Date]]),0)</f>
        <v>1</v>
      </c>
      <c r="P841" s="108">
        <f ca="1">IF(tblTEC_TDB_Data[[#This Row],[Âge]]&lt;=30,N841,0)</f>
        <v>1</v>
      </c>
      <c r="Q841" s="108">
        <f ca="1">IF(AND(tblTEC_TDB_Data[[#This Row],[Âge]]&gt;30,tblTEC_TDB_Data[[#This Row],[Âge]]&lt;=60),N841,0)</f>
        <v>0</v>
      </c>
      <c r="R841" s="108">
        <f ca="1">IF(AND(tblTEC_TDB_Data[[#This Row],[Âge]]&gt;60,tblTEC_TDB_Data[[#This Row],[Âge]]&lt;=90),N841,0)</f>
        <v>0</v>
      </c>
      <c r="S841" s="108">
        <f ca="1">IF(tblTEC_TDB_Data[[#This Row],[Âge]]&gt;90,N841,0)</f>
        <v>0</v>
      </c>
    </row>
    <row r="842" spans="1:19" x14ac:dyDescent="0.25">
      <c r="A842" s="104">
        <v>842</v>
      </c>
      <c r="B842" s="104" t="s">
        <v>11641</v>
      </c>
      <c r="C842" s="1086">
        <v>45539</v>
      </c>
      <c r="D842" s="109" t="s">
        <v>19373</v>
      </c>
      <c r="E842" s="602">
        <v>2.5</v>
      </c>
      <c r="F842" s="102" t="s">
        <v>152</v>
      </c>
      <c r="G842" s="102" t="s">
        <v>9221</v>
      </c>
      <c r="H842" s="102" t="s">
        <v>9221</v>
      </c>
      <c r="I842" s="105">
        <f>IF(tblTEC_TDB_Data[[#This Row],[EstDetruite]],E842,0)</f>
        <v>0</v>
      </c>
      <c r="J842" s="106">
        <f>tblTEC_TDB_Data[[#This Row],[H_Saisies]]-tblTEC_TDB_Data[[#This Row],[H_Détruites]]</f>
        <v>2.5</v>
      </c>
      <c r="K842" s="106">
        <f>IF(tblTEC_TDB_Data[[#This Row],[EstFacturable]]="VRAI",(E842-I842),0)</f>
        <v>2.5</v>
      </c>
      <c r="L842" s="105">
        <f t="shared" si="62"/>
        <v>0</v>
      </c>
      <c r="M842" s="105">
        <f t="shared" si="63"/>
        <v>0</v>
      </c>
      <c r="N842" s="107">
        <f>MAX(tblTEC_TDB_Data[[#This Row],[H_Facturables]]-tblTEC_TDB_Data[[#This Row],[H_Facturées]],0)</f>
        <v>2.5</v>
      </c>
      <c r="O842" s="101">
        <f ca="1">ROUND(INT(NOW()-tblTEC_TDB_Data[[#This Row],[Date]]),0)</f>
        <v>1</v>
      </c>
      <c r="P842" s="108">
        <f ca="1">IF(tblTEC_TDB_Data[[#This Row],[Âge]]&lt;=30,N842,0)</f>
        <v>2.5</v>
      </c>
      <c r="Q842" s="108">
        <f ca="1">IF(AND(tblTEC_TDB_Data[[#This Row],[Âge]]&gt;30,tblTEC_TDB_Data[[#This Row],[Âge]]&lt;=60),N842,0)</f>
        <v>0</v>
      </c>
      <c r="R842" s="108">
        <f ca="1">IF(AND(tblTEC_TDB_Data[[#This Row],[Âge]]&gt;60,tblTEC_TDB_Data[[#This Row],[Âge]]&lt;=90),N842,0)</f>
        <v>0</v>
      </c>
      <c r="S842" s="108">
        <f ca="1">IF(tblTEC_TDB_Data[[#This Row],[Âge]]&gt;90,N842,0)</f>
        <v>0</v>
      </c>
    </row>
    <row r="843" spans="1:19" x14ac:dyDescent="0.25">
      <c r="A843" s="104">
        <v>843</v>
      </c>
      <c r="B843" s="104" t="s">
        <v>5</v>
      </c>
      <c r="C843" s="1086">
        <v>45539</v>
      </c>
      <c r="D843" s="109" t="s">
        <v>13848</v>
      </c>
      <c r="E843" s="602">
        <v>5.5</v>
      </c>
      <c r="F843" s="102" t="s">
        <v>152</v>
      </c>
      <c r="G843" s="102" t="s">
        <v>9221</v>
      </c>
      <c r="H843" s="102" t="s">
        <v>9221</v>
      </c>
      <c r="I843" s="105">
        <f>IF(tblTEC_TDB_Data[[#This Row],[EstDetruite]],E843,0)</f>
        <v>0</v>
      </c>
      <c r="J843" s="106">
        <f>tblTEC_TDB_Data[[#This Row],[H_Saisies]]-tblTEC_TDB_Data[[#This Row],[H_Détruites]]</f>
        <v>5.5</v>
      </c>
      <c r="K843" s="106">
        <f>IF(tblTEC_TDB_Data[[#This Row],[EstFacturable]]="VRAI",(E843-I843),0)</f>
        <v>5.5</v>
      </c>
      <c r="L843" s="105">
        <f t="shared" si="62"/>
        <v>0</v>
      </c>
      <c r="M843" s="105">
        <f t="shared" si="63"/>
        <v>0</v>
      </c>
      <c r="N843" s="107">
        <f>MAX(tblTEC_TDB_Data[[#This Row],[H_Facturables]]-tblTEC_TDB_Data[[#This Row],[H_Facturées]],0)</f>
        <v>5.5</v>
      </c>
      <c r="O843" s="101">
        <f ca="1">ROUND(INT(NOW()-tblTEC_TDB_Data[[#This Row],[Date]]),0)</f>
        <v>1</v>
      </c>
      <c r="P843" s="108">
        <f ca="1">IF(tblTEC_TDB_Data[[#This Row],[Âge]]&lt;=30,N843,0)</f>
        <v>5.5</v>
      </c>
      <c r="Q843" s="108">
        <f ca="1">IF(AND(tblTEC_TDB_Data[[#This Row],[Âge]]&gt;30,tblTEC_TDB_Data[[#This Row],[Âge]]&lt;=60),N843,0)</f>
        <v>0</v>
      </c>
      <c r="R843" s="108">
        <f ca="1">IF(AND(tblTEC_TDB_Data[[#This Row],[Âge]]&gt;60,tblTEC_TDB_Data[[#This Row],[Âge]]&lt;=90),N843,0)</f>
        <v>0</v>
      </c>
      <c r="S843" s="108">
        <f ca="1">IF(tblTEC_TDB_Data[[#This Row],[Âge]]&gt;90,N843,0)</f>
        <v>0</v>
      </c>
    </row>
    <row r="844" spans="1:19" x14ac:dyDescent="0.25">
      <c r="A844" s="104">
        <v>844</v>
      </c>
      <c r="B844" s="104" t="s">
        <v>5</v>
      </c>
      <c r="C844" s="1086">
        <v>45539</v>
      </c>
      <c r="D844" s="109" t="s">
        <v>15524</v>
      </c>
      <c r="E844" s="602">
        <v>0.75</v>
      </c>
      <c r="F844" s="102" t="s">
        <v>152</v>
      </c>
      <c r="G844" s="102" t="s">
        <v>9221</v>
      </c>
      <c r="H844" s="102" t="s">
        <v>9221</v>
      </c>
      <c r="I844" s="105">
        <f>IF(tblTEC_TDB_Data[[#This Row],[EstDetruite]],E844,0)</f>
        <v>0</v>
      </c>
      <c r="J844" s="106">
        <f>tblTEC_TDB_Data[[#This Row],[H_Saisies]]-tblTEC_TDB_Data[[#This Row],[H_Détruites]]</f>
        <v>0.75</v>
      </c>
      <c r="K844" s="106">
        <f>IF(tblTEC_TDB_Data[[#This Row],[EstFacturable]]="VRAI",(E844-I844),0)</f>
        <v>0.75</v>
      </c>
      <c r="L844" s="105">
        <f t="shared" si="62"/>
        <v>0</v>
      </c>
      <c r="M844" s="105">
        <f t="shared" si="63"/>
        <v>0</v>
      </c>
      <c r="N844" s="107">
        <f>MAX(tblTEC_TDB_Data[[#This Row],[H_Facturables]]-tblTEC_TDB_Data[[#This Row],[H_Facturées]],0)</f>
        <v>0.75</v>
      </c>
      <c r="O844" s="101">
        <f ca="1">ROUND(INT(NOW()-tblTEC_TDB_Data[[#This Row],[Date]]),0)</f>
        <v>1</v>
      </c>
      <c r="P844" s="108">
        <f ca="1">IF(tblTEC_TDB_Data[[#This Row],[Âge]]&lt;=30,N844,0)</f>
        <v>0.75</v>
      </c>
      <c r="Q844" s="108">
        <f ca="1">IF(AND(tblTEC_TDB_Data[[#This Row],[Âge]]&gt;30,tblTEC_TDB_Data[[#This Row],[Âge]]&lt;=60),N844,0)</f>
        <v>0</v>
      </c>
      <c r="R844" s="108">
        <f ca="1">IF(AND(tblTEC_TDB_Data[[#This Row],[Âge]]&gt;60,tblTEC_TDB_Data[[#This Row],[Âge]]&lt;=90),N844,0)</f>
        <v>0</v>
      </c>
      <c r="S844" s="108">
        <f ca="1">IF(tblTEC_TDB_Data[[#This Row],[Âge]]&gt;90,N844,0)</f>
        <v>0</v>
      </c>
    </row>
    <row r="845" spans="1:19" x14ac:dyDescent="0.25">
      <c r="A845" s="104">
        <v>845</v>
      </c>
      <c r="B845" s="104" t="s">
        <v>5</v>
      </c>
      <c r="C845" s="1086">
        <v>45539</v>
      </c>
      <c r="D845" s="109" t="s">
        <v>14983</v>
      </c>
      <c r="E845" s="602">
        <v>0.5</v>
      </c>
      <c r="F845" s="102" t="s">
        <v>152</v>
      </c>
      <c r="G845" s="102" t="s">
        <v>9221</v>
      </c>
      <c r="H845" s="102" t="s">
        <v>9221</v>
      </c>
      <c r="I845" s="105">
        <f>IF(tblTEC_TDB_Data[[#This Row],[EstDetruite]],E845,0)</f>
        <v>0</v>
      </c>
      <c r="J845" s="106">
        <f>tblTEC_TDB_Data[[#This Row],[H_Saisies]]-tblTEC_TDB_Data[[#This Row],[H_Détruites]]</f>
        <v>0.5</v>
      </c>
      <c r="K845" s="106">
        <f>IF(tblTEC_TDB_Data[[#This Row],[EstFacturable]]="VRAI",(E845-I845),0)</f>
        <v>0.5</v>
      </c>
      <c r="L845" s="105">
        <f t="shared" si="62"/>
        <v>0</v>
      </c>
      <c r="M845" s="105">
        <f t="shared" si="63"/>
        <v>0</v>
      </c>
      <c r="N845" s="107">
        <f>MAX(tblTEC_TDB_Data[[#This Row],[H_Facturables]]-tblTEC_TDB_Data[[#This Row],[H_Facturées]],0)</f>
        <v>0.5</v>
      </c>
      <c r="O845" s="101">
        <f ca="1">ROUND(INT(NOW()-tblTEC_TDB_Data[[#This Row],[Date]]),0)</f>
        <v>1</v>
      </c>
      <c r="P845" s="108">
        <f ca="1">IF(tblTEC_TDB_Data[[#This Row],[Âge]]&lt;=30,N845,0)</f>
        <v>0.5</v>
      </c>
      <c r="Q845" s="108">
        <f ca="1">IF(AND(tblTEC_TDB_Data[[#This Row],[Âge]]&gt;30,tblTEC_TDB_Data[[#This Row],[Âge]]&lt;=60),N845,0)</f>
        <v>0</v>
      </c>
      <c r="R845" s="108">
        <f ca="1">IF(AND(tblTEC_TDB_Data[[#This Row],[Âge]]&gt;60,tblTEC_TDB_Data[[#This Row],[Âge]]&lt;=90),N845,0)</f>
        <v>0</v>
      </c>
      <c r="S845" s="108">
        <f ca="1">IF(tblTEC_TDB_Data[[#This Row],[Âge]]&gt;90,N845,0)</f>
        <v>0</v>
      </c>
    </row>
    <row r="846" spans="1:19" x14ac:dyDescent="0.25">
      <c r="A846" s="104">
        <v>846</v>
      </c>
      <c r="B846" s="104" t="s">
        <v>5</v>
      </c>
      <c r="C846" s="1086">
        <v>45539</v>
      </c>
      <c r="D846" s="109" t="s">
        <v>17418</v>
      </c>
      <c r="E846" s="602">
        <v>0.4</v>
      </c>
      <c r="F846" s="102" t="s">
        <v>152</v>
      </c>
      <c r="G846" s="102" t="s">
        <v>9221</v>
      </c>
      <c r="H846" s="102" t="s">
        <v>9221</v>
      </c>
      <c r="I846" s="105">
        <f>IF(tblTEC_TDB_Data[[#This Row],[EstDetruite]],E846,0)</f>
        <v>0</v>
      </c>
      <c r="J846" s="106">
        <f>tblTEC_TDB_Data[[#This Row],[H_Saisies]]-tblTEC_TDB_Data[[#This Row],[H_Détruites]]</f>
        <v>0.4</v>
      </c>
      <c r="K846" s="106">
        <f>IF(tblTEC_TDB_Data[[#This Row],[EstFacturable]]="VRAI",(E846-I846),0)</f>
        <v>0.4</v>
      </c>
      <c r="L846" s="105">
        <f t="shared" si="62"/>
        <v>0</v>
      </c>
      <c r="M846" s="105">
        <f t="shared" si="63"/>
        <v>0</v>
      </c>
      <c r="N846" s="107">
        <f>MAX(tblTEC_TDB_Data[[#This Row],[H_Facturables]]-tblTEC_TDB_Data[[#This Row],[H_Facturées]],0)</f>
        <v>0.4</v>
      </c>
      <c r="O846" s="101">
        <f ca="1">ROUND(INT(NOW()-tblTEC_TDB_Data[[#This Row],[Date]]),0)</f>
        <v>1</v>
      </c>
      <c r="P846" s="108">
        <f ca="1">IF(tblTEC_TDB_Data[[#This Row],[Âge]]&lt;=30,N846,0)</f>
        <v>0.4</v>
      </c>
      <c r="Q846" s="108">
        <f ca="1">IF(AND(tblTEC_TDB_Data[[#This Row],[Âge]]&gt;30,tblTEC_TDB_Data[[#This Row],[Âge]]&lt;=60),N846,0)</f>
        <v>0</v>
      </c>
      <c r="R846" s="108">
        <f ca="1">IF(AND(tblTEC_TDB_Data[[#This Row],[Âge]]&gt;60,tblTEC_TDB_Data[[#This Row],[Âge]]&lt;=90),N846,0)</f>
        <v>0</v>
      </c>
      <c r="S846" s="108">
        <f ca="1">IF(tblTEC_TDB_Data[[#This Row],[Âge]]&gt;90,N846,0)</f>
        <v>0</v>
      </c>
    </row>
    <row r="847" spans="1:19" x14ac:dyDescent="0.25">
      <c r="A847" s="104">
        <v>847</v>
      </c>
      <c r="B847" s="104" t="s">
        <v>5</v>
      </c>
      <c r="C847" s="1086">
        <v>45539</v>
      </c>
      <c r="D847" s="109" t="s">
        <v>18049</v>
      </c>
      <c r="E847" s="602">
        <v>0.5</v>
      </c>
      <c r="F847" s="102" t="s">
        <v>152</v>
      </c>
      <c r="G847" s="102" t="s">
        <v>9221</v>
      </c>
      <c r="H847" s="102" t="s">
        <v>9221</v>
      </c>
      <c r="I847" s="105">
        <f>IF(tblTEC_TDB_Data[[#This Row],[EstDetruite]],E847,0)</f>
        <v>0</v>
      </c>
      <c r="J847" s="106">
        <f>tblTEC_TDB_Data[[#This Row],[H_Saisies]]-tblTEC_TDB_Data[[#This Row],[H_Détruites]]</f>
        <v>0.5</v>
      </c>
      <c r="K847" s="106">
        <f>IF(tblTEC_TDB_Data[[#This Row],[EstFacturable]]="VRAI",(E847-I847),0)</f>
        <v>0.5</v>
      </c>
      <c r="L847" s="105">
        <f t="shared" si="62"/>
        <v>0</v>
      </c>
      <c r="M847" s="105">
        <f t="shared" si="63"/>
        <v>0</v>
      </c>
      <c r="N847" s="107">
        <f>MAX(tblTEC_TDB_Data[[#This Row],[H_Facturables]]-tblTEC_TDB_Data[[#This Row],[H_Facturées]],0)</f>
        <v>0.5</v>
      </c>
      <c r="O847" s="101">
        <f ca="1">ROUND(INT(NOW()-tblTEC_TDB_Data[[#This Row],[Date]]),0)</f>
        <v>1</v>
      </c>
      <c r="P847" s="108">
        <f ca="1">IF(tblTEC_TDB_Data[[#This Row],[Âge]]&lt;=30,N847,0)</f>
        <v>0.5</v>
      </c>
      <c r="Q847" s="108">
        <f ca="1">IF(AND(tblTEC_TDB_Data[[#This Row],[Âge]]&gt;30,tblTEC_TDB_Data[[#This Row],[Âge]]&lt;=60),N847,0)</f>
        <v>0</v>
      </c>
      <c r="R847" s="108">
        <f ca="1">IF(AND(tblTEC_TDB_Data[[#This Row],[Âge]]&gt;60,tblTEC_TDB_Data[[#This Row],[Âge]]&lt;=90),N847,0)</f>
        <v>0</v>
      </c>
      <c r="S847" s="108">
        <f ca="1">IF(tblTEC_TDB_Data[[#This Row],[Âge]]&gt;90,N847,0)</f>
        <v>0</v>
      </c>
    </row>
    <row r="848" spans="1:19" x14ac:dyDescent="0.25">
      <c r="A848" s="104">
        <v>848</v>
      </c>
      <c r="B848" s="104" t="s">
        <v>5</v>
      </c>
      <c r="C848" s="1086">
        <v>45539</v>
      </c>
      <c r="D848" s="109" t="s">
        <v>18535</v>
      </c>
      <c r="E848" s="602">
        <v>0.75</v>
      </c>
      <c r="F848" s="102" t="s">
        <v>152</v>
      </c>
      <c r="G848" s="102" t="s">
        <v>9221</v>
      </c>
      <c r="H848" s="102" t="s">
        <v>9221</v>
      </c>
      <c r="I848" s="105">
        <f>IF(tblTEC_TDB_Data[[#This Row],[EstDetruite]],E848,0)</f>
        <v>0</v>
      </c>
      <c r="J848" s="106">
        <f>tblTEC_TDB_Data[[#This Row],[H_Saisies]]-tblTEC_TDB_Data[[#This Row],[H_Détruites]]</f>
        <v>0.75</v>
      </c>
      <c r="K848" s="106">
        <f>IF(tblTEC_TDB_Data[[#This Row],[EstFacturable]]="VRAI",(E848-I848),0)</f>
        <v>0.75</v>
      </c>
      <c r="L848" s="105">
        <f t="shared" si="62"/>
        <v>0</v>
      </c>
      <c r="M848" s="105">
        <f t="shared" si="63"/>
        <v>0</v>
      </c>
      <c r="N848" s="107">
        <f>MAX(tblTEC_TDB_Data[[#This Row],[H_Facturables]]-tblTEC_TDB_Data[[#This Row],[H_Facturées]],0)</f>
        <v>0.75</v>
      </c>
      <c r="O848" s="101">
        <f ca="1">ROUND(INT(NOW()-tblTEC_TDB_Data[[#This Row],[Date]]),0)</f>
        <v>1</v>
      </c>
      <c r="P848" s="108">
        <f ca="1">IF(tblTEC_TDB_Data[[#This Row],[Âge]]&lt;=30,N848,0)</f>
        <v>0.75</v>
      </c>
      <c r="Q848" s="108">
        <f ca="1">IF(AND(tblTEC_TDB_Data[[#This Row],[Âge]]&gt;30,tblTEC_TDB_Data[[#This Row],[Âge]]&lt;=60),N848,0)</f>
        <v>0</v>
      </c>
      <c r="R848" s="108">
        <f ca="1">IF(AND(tblTEC_TDB_Data[[#This Row],[Âge]]&gt;60,tblTEC_TDB_Data[[#This Row],[Âge]]&lt;=90),N848,0)</f>
        <v>0</v>
      </c>
      <c r="S848" s="108">
        <f ca="1">IF(tblTEC_TDB_Data[[#This Row],[Âge]]&gt;90,N848,0)</f>
        <v>0</v>
      </c>
    </row>
    <row r="849" spans="1:19" x14ac:dyDescent="0.25">
      <c r="A849" s="104">
        <v>849</v>
      </c>
      <c r="B849" s="104" t="s">
        <v>5</v>
      </c>
      <c r="C849" s="1086">
        <v>45539</v>
      </c>
      <c r="D849" s="109" t="s">
        <v>19411</v>
      </c>
      <c r="E849" s="602">
        <v>1.75</v>
      </c>
      <c r="F849" s="102" t="s">
        <v>152</v>
      </c>
      <c r="G849" s="102" t="s">
        <v>9221</v>
      </c>
      <c r="H849" s="102" t="s">
        <v>9221</v>
      </c>
      <c r="I849" s="105">
        <f>IF(tblTEC_TDB_Data[[#This Row],[EstDetruite]],E849,0)</f>
        <v>0</v>
      </c>
      <c r="J849" s="106">
        <f>tblTEC_TDB_Data[[#This Row],[H_Saisies]]-tblTEC_TDB_Data[[#This Row],[H_Détruites]]</f>
        <v>1.75</v>
      </c>
      <c r="K849" s="106">
        <f>IF(tblTEC_TDB_Data[[#This Row],[EstFacturable]]="VRAI",(E849-I849),0)</f>
        <v>1.75</v>
      </c>
      <c r="L849" s="105">
        <f t="shared" si="62"/>
        <v>0</v>
      </c>
      <c r="M849" s="105">
        <f t="shared" si="63"/>
        <v>0</v>
      </c>
      <c r="N849" s="107">
        <f>MAX(tblTEC_TDB_Data[[#This Row],[H_Facturables]]-tblTEC_TDB_Data[[#This Row],[H_Facturées]],0)</f>
        <v>1.75</v>
      </c>
      <c r="O849" s="101">
        <f ca="1">ROUND(INT(NOW()-tblTEC_TDB_Data[[#This Row],[Date]]),0)</f>
        <v>1</v>
      </c>
      <c r="P849" s="108">
        <f ca="1">IF(tblTEC_TDB_Data[[#This Row],[Âge]]&lt;=30,N849,0)</f>
        <v>1.75</v>
      </c>
      <c r="Q849" s="108">
        <f ca="1">IF(AND(tblTEC_TDB_Data[[#This Row],[Âge]]&gt;30,tblTEC_TDB_Data[[#This Row],[Âge]]&lt;=60),N849,0)</f>
        <v>0</v>
      </c>
      <c r="R849" s="108">
        <f ca="1">IF(AND(tblTEC_TDB_Data[[#This Row],[Âge]]&gt;60,tblTEC_TDB_Data[[#This Row],[Âge]]&lt;=90),N849,0)</f>
        <v>0</v>
      </c>
      <c r="S849" s="108">
        <f ca="1">IF(tblTEC_TDB_Data[[#This Row],[Âge]]&gt;90,N849,0)</f>
        <v>0</v>
      </c>
    </row>
    <row r="850" spans="1:19" x14ac:dyDescent="0.25">
      <c r="A850" s="104">
        <v>850</v>
      </c>
      <c r="B850" s="104" t="s">
        <v>5</v>
      </c>
      <c r="C850" s="1086">
        <v>45539</v>
      </c>
      <c r="D850" s="109" t="s">
        <v>14027</v>
      </c>
      <c r="E850" s="602">
        <v>2</v>
      </c>
      <c r="F850" s="102" t="s">
        <v>152</v>
      </c>
      <c r="G850" s="102" t="s">
        <v>9221</v>
      </c>
      <c r="H850" s="102" t="s">
        <v>9221</v>
      </c>
      <c r="I850" s="105">
        <f>IF(tblTEC_TDB_Data[[#This Row],[EstDetruite]],E850,0)</f>
        <v>0</v>
      </c>
      <c r="J850" s="106">
        <f>tblTEC_TDB_Data[[#This Row],[H_Saisies]]-tblTEC_TDB_Data[[#This Row],[H_Détruites]]</f>
        <v>2</v>
      </c>
      <c r="K850" s="106">
        <f>IF(tblTEC_TDB_Data[[#This Row],[EstFacturable]]="VRAI",(E850-I850),0)</f>
        <v>2</v>
      </c>
      <c r="L850" s="105">
        <f t="shared" si="62"/>
        <v>0</v>
      </c>
      <c r="M850" s="105">
        <f t="shared" si="63"/>
        <v>0</v>
      </c>
      <c r="N850" s="107">
        <f>MAX(tblTEC_TDB_Data[[#This Row],[H_Facturables]]-tblTEC_TDB_Data[[#This Row],[H_Facturées]],0)</f>
        <v>2</v>
      </c>
      <c r="O850" s="101">
        <f ca="1">ROUND(INT(NOW()-tblTEC_TDB_Data[[#This Row],[Date]]),0)</f>
        <v>1</v>
      </c>
      <c r="P850" s="108">
        <f ca="1">IF(tblTEC_TDB_Data[[#This Row],[Âge]]&lt;=30,N850,0)</f>
        <v>2</v>
      </c>
      <c r="Q850" s="108">
        <f ca="1">IF(AND(tblTEC_TDB_Data[[#This Row],[Âge]]&gt;30,tblTEC_TDB_Data[[#This Row],[Âge]]&lt;=60),N850,0)</f>
        <v>0</v>
      </c>
      <c r="R850" s="108">
        <f ca="1">IF(AND(tblTEC_TDB_Data[[#This Row],[Âge]]&gt;60,tblTEC_TDB_Data[[#This Row],[Âge]]&lt;=90),N850,0)</f>
        <v>0</v>
      </c>
      <c r="S850" s="108">
        <f ca="1">IF(tblTEC_TDB_Data[[#This Row],[Âge]]&gt;90,N850,0)</f>
        <v>0</v>
      </c>
    </row>
    <row r="851" spans="1:19" x14ac:dyDescent="0.25">
      <c r="A851" s="104">
        <v>851</v>
      </c>
      <c r="B851" s="104" t="s">
        <v>5</v>
      </c>
      <c r="C851" s="1086">
        <v>45538</v>
      </c>
      <c r="D851" s="109" t="s">
        <v>14147</v>
      </c>
      <c r="E851" s="602">
        <v>0.25</v>
      </c>
      <c r="F851" s="102" t="s">
        <v>152</v>
      </c>
      <c r="G851" s="102" t="s">
        <v>9221</v>
      </c>
      <c r="H851" s="102" t="s">
        <v>9221</v>
      </c>
      <c r="I851" s="105">
        <f>IF(tblTEC_TDB_Data[[#This Row],[EstDetruite]],E851,0)</f>
        <v>0</v>
      </c>
      <c r="J851" s="106">
        <f>tblTEC_TDB_Data[[#This Row],[H_Saisies]]-tblTEC_TDB_Data[[#This Row],[H_Détruites]]</f>
        <v>0.25</v>
      </c>
      <c r="K851" s="106">
        <f>IF(tblTEC_TDB_Data[[#This Row],[EstFacturable]]="VRAI",(E851-I851),0)</f>
        <v>0.25</v>
      </c>
      <c r="L851" s="105">
        <f t="shared" si="62"/>
        <v>0</v>
      </c>
      <c r="M851" s="105">
        <f t="shared" si="63"/>
        <v>0</v>
      </c>
      <c r="N851" s="107">
        <f>MAX(tblTEC_TDB_Data[[#This Row],[H_Facturables]]-tblTEC_TDB_Data[[#This Row],[H_Facturées]],0)</f>
        <v>0.25</v>
      </c>
      <c r="O851" s="101">
        <f ca="1">ROUND(INT(NOW()-tblTEC_TDB_Data[[#This Row],[Date]]),0)</f>
        <v>2</v>
      </c>
      <c r="P851" s="108">
        <f ca="1">IF(tblTEC_TDB_Data[[#This Row],[Âge]]&lt;=30,N851,0)</f>
        <v>0.25</v>
      </c>
      <c r="Q851" s="108">
        <f ca="1">IF(AND(tblTEC_TDB_Data[[#This Row],[Âge]]&gt;30,tblTEC_TDB_Data[[#This Row],[Âge]]&lt;=60),N851,0)</f>
        <v>0</v>
      </c>
      <c r="R851" s="108">
        <f ca="1">IF(AND(tblTEC_TDB_Data[[#This Row],[Âge]]&gt;60,tblTEC_TDB_Data[[#This Row],[Âge]]&lt;=90),N851,0)</f>
        <v>0</v>
      </c>
      <c r="S851" s="108">
        <f ca="1">IF(tblTEC_TDB_Data[[#This Row],[Âge]]&gt;90,N851,0)</f>
        <v>0</v>
      </c>
    </row>
    <row r="852" spans="1:19" x14ac:dyDescent="0.25">
      <c r="A852" s="104">
        <v>852</v>
      </c>
      <c r="B852" s="104" t="s">
        <v>5</v>
      </c>
      <c r="C852" s="1086">
        <v>45538</v>
      </c>
      <c r="D852" s="109" t="s">
        <v>18938</v>
      </c>
      <c r="E852" s="602">
        <v>0.4</v>
      </c>
      <c r="F852" s="102" t="s">
        <v>152</v>
      </c>
      <c r="G852" s="102" t="s">
        <v>9221</v>
      </c>
      <c r="H852" s="102" t="s">
        <v>9221</v>
      </c>
      <c r="I852" s="105">
        <f>IF(tblTEC_TDB_Data[[#This Row],[EstDetruite]],E852,0)</f>
        <v>0</v>
      </c>
      <c r="J852" s="106">
        <f>tblTEC_TDB_Data[[#This Row],[H_Saisies]]-tblTEC_TDB_Data[[#This Row],[H_Détruites]]</f>
        <v>0.4</v>
      </c>
      <c r="K852" s="106">
        <f>IF(tblTEC_TDB_Data[[#This Row],[EstFacturable]]="VRAI",(E852-I852),0)</f>
        <v>0.4</v>
      </c>
      <c r="L852" s="105">
        <f t="shared" si="62"/>
        <v>0</v>
      </c>
      <c r="M852" s="105">
        <f t="shared" si="63"/>
        <v>0</v>
      </c>
      <c r="N852" s="107">
        <f>MAX(tblTEC_TDB_Data[[#This Row],[H_Facturables]]-tblTEC_TDB_Data[[#This Row],[H_Facturées]],0)</f>
        <v>0.4</v>
      </c>
      <c r="O852" s="101">
        <f ca="1">ROUND(INT(NOW()-tblTEC_TDB_Data[[#This Row],[Date]]),0)</f>
        <v>2</v>
      </c>
      <c r="P852" s="108">
        <f ca="1">IF(tblTEC_TDB_Data[[#This Row],[Âge]]&lt;=30,N852,0)</f>
        <v>0.4</v>
      </c>
      <c r="Q852" s="108">
        <f ca="1">IF(AND(tblTEC_TDB_Data[[#This Row],[Âge]]&gt;30,tblTEC_TDB_Data[[#This Row],[Âge]]&lt;=60),N852,0)</f>
        <v>0</v>
      </c>
      <c r="R852" s="108">
        <f ca="1">IF(AND(tblTEC_TDB_Data[[#This Row],[Âge]]&gt;60,tblTEC_TDB_Data[[#This Row],[Âge]]&lt;=90),N852,0)</f>
        <v>0</v>
      </c>
      <c r="S852" s="108">
        <f ca="1">IF(tblTEC_TDB_Data[[#This Row],[Âge]]&gt;90,N852,0)</f>
        <v>0</v>
      </c>
    </row>
    <row r="853" spans="1:19" x14ac:dyDescent="0.25">
      <c r="A853" s="104">
        <v>853</v>
      </c>
      <c r="B853" s="104" t="s">
        <v>5</v>
      </c>
      <c r="C853" s="1086">
        <v>45538</v>
      </c>
      <c r="D853" s="109" t="s">
        <v>17563</v>
      </c>
      <c r="E853" s="602">
        <v>1</v>
      </c>
      <c r="F853" s="102" t="s">
        <v>152</v>
      </c>
      <c r="G853" s="102" t="s">
        <v>9221</v>
      </c>
      <c r="H853" s="102" t="s">
        <v>9221</v>
      </c>
      <c r="I853" s="105">
        <f>IF(tblTEC_TDB_Data[[#This Row],[EstDetruite]],E853,0)</f>
        <v>0</v>
      </c>
      <c r="J853" s="106">
        <f>tblTEC_TDB_Data[[#This Row],[H_Saisies]]-tblTEC_TDB_Data[[#This Row],[H_Détruites]]</f>
        <v>1</v>
      </c>
      <c r="K853" s="106">
        <f>IF(tblTEC_TDB_Data[[#This Row],[EstFacturable]]="VRAI",(E853-I853),0)</f>
        <v>1</v>
      </c>
      <c r="L853" s="105">
        <f t="shared" si="62"/>
        <v>0</v>
      </c>
      <c r="M853" s="105">
        <f t="shared" si="63"/>
        <v>0</v>
      </c>
      <c r="N853" s="107">
        <f>MAX(tblTEC_TDB_Data[[#This Row],[H_Facturables]]-tblTEC_TDB_Data[[#This Row],[H_Facturées]],0)</f>
        <v>1</v>
      </c>
      <c r="O853" s="101">
        <f ca="1">ROUND(INT(NOW()-tblTEC_TDB_Data[[#This Row],[Date]]),0)</f>
        <v>2</v>
      </c>
      <c r="P853" s="108">
        <f ca="1">IF(tblTEC_TDB_Data[[#This Row],[Âge]]&lt;=30,N853,0)</f>
        <v>1</v>
      </c>
      <c r="Q853" s="108">
        <f ca="1">IF(AND(tblTEC_TDB_Data[[#This Row],[Âge]]&gt;30,tblTEC_TDB_Data[[#This Row],[Âge]]&lt;=60),N853,0)</f>
        <v>0</v>
      </c>
      <c r="R853" s="108">
        <f ca="1">IF(AND(tblTEC_TDB_Data[[#This Row],[Âge]]&gt;60,tblTEC_TDB_Data[[#This Row],[Âge]]&lt;=90),N853,0)</f>
        <v>0</v>
      </c>
      <c r="S853" s="108">
        <f ca="1">IF(tblTEC_TDB_Data[[#This Row],[Âge]]&gt;90,N853,0)</f>
        <v>0</v>
      </c>
    </row>
    <row r="854" spans="1:19" x14ac:dyDescent="0.25">
      <c r="A854" s="104">
        <v>854</v>
      </c>
      <c r="B854" s="104" t="s">
        <v>5</v>
      </c>
      <c r="C854" s="1086">
        <v>45538</v>
      </c>
      <c r="D854" s="109" t="s">
        <v>14124</v>
      </c>
      <c r="E854" s="602">
        <v>0.5</v>
      </c>
      <c r="F854" s="102" t="s">
        <v>152</v>
      </c>
      <c r="G854" s="102" t="s">
        <v>9221</v>
      </c>
      <c r="H854" s="102" t="s">
        <v>9221</v>
      </c>
      <c r="I854" s="105">
        <f>IF(tblTEC_TDB_Data[[#This Row],[EstDetruite]],E854,0)</f>
        <v>0</v>
      </c>
      <c r="J854" s="106">
        <f>tblTEC_TDB_Data[[#This Row],[H_Saisies]]-tblTEC_TDB_Data[[#This Row],[H_Détruites]]</f>
        <v>0.5</v>
      </c>
      <c r="K854" s="106">
        <f>IF(tblTEC_TDB_Data[[#This Row],[EstFacturable]]="VRAI",(E854-I854),0)</f>
        <v>0.5</v>
      </c>
      <c r="L854" s="105">
        <f t="shared" si="62"/>
        <v>0</v>
      </c>
      <c r="M854" s="105">
        <f t="shared" si="63"/>
        <v>0</v>
      </c>
      <c r="N854" s="107">
        <f>MAX(tblTEC_TDB_Data[[#This Row],[H_Facturables]]-tblTEC_TDB_Data[[#This Row],[H_Facturées]],0)</f>
        <v>0.5</v>
      </c>
      <c r="O854" s="101">
        <f ca="1">ROUND(INT(NOW()-tblTEC_TDB_Data[[#This Row],[Date]]),0)</f>
        <v>2</v>
      </c>
      <c r="P854" s="108">
        <f ca="1">IF(tblTEC_TDB_Data[[#This Row],[Âge]]&lt;=30,N854,0)</f>
        <v>0.5</v>
      </c>
      <c r="Q854" s="108">
        <f ca="1">IF(AND(tblTEC_TDB_Data[[#This Row],[Âge]]&gt;30,tblTEC_TDB_Data[[#This Row],[Âge]]&lt;=60),N854,0)</f>
        <v>0</v>
      </c>
      <c r="R854" s="108">
        <f ca="1">IF(AND(tblTEC_TDB_Data[[#This Row],[Âge]]&gt;60,tblTEC_TDB_Data[[#This Row],[Âge]]&lt;=90),N854,0)</f>
        <v>0</v>
      </c>
      <c r="S854" s="108">
        <f ca="1">IF(tblTEC_TDB_Data[[#This Row],[Âge]]&gt;90,N854,0)</f>
        <v>0</v>
      </c>
    </row>
    <row r="855" spans="1:19" x14ac:dyDescent="0.25">
      <c r="A855" s="104">
        <v>855</v>
      </c>
      <c r="B855" s="104" t="s">
        <v>5</v>
      </c>
      <c r="C855" s="1086">
        <v>45538</v>
      </c>
      <c r="D855" s="109" t="s">
        <v>14175</v>
      </c>
      <c r="E855" s="602">
        <v>0.75</v>
      </c>
      <c r="F855" s="102" t="s">
        <v>152</v>
      </c>
      <c r="G855" s="102" t="s">
        <v>9221</v>
      </c>
      <c r="H855" s="102" t="s">
        <v>9221</v>
      </c>
      <c r="I855" s="105">
        <f>IF(tblTEC_TDB_Data[[#This Row],[EstDetruite]],E855,0)</f>
        <v>0</v>
      </c>
      <c r="J855" s="106">
        <f>tblTEC_TDB_Data[[#This Row],[H_Saisies]]-tblTEC_TDB_Data[[#This Row],[H_Détruites]]</f>
        <v>0.75</v>
      </c>
      <c r="K855" s="106">
        <f>IF(tblTEC_TDB_Data[[#This Row],[EstFacturable]]="VRAI",(E855-I855),0)</f>
        <v>0.75</v>
      </c>
      <c r="L855" s="105">
        <f t="shared" si="62"/>
        <v>0</v>
      </c>
      <c r="M855" s="105">
        <f t="shared" si="63"/>
        <v>0</v>
      </c>
      <c r="N855" s="107">
        <f>MAX(tblTEC_TDB_Data[[#This Row],[H_Facturables]]-tblTEC_TDB_Data[[#This Row],[H_Facturées]],0)</f>
        <v>0.75</v>
      </c>
      <c r="O855" s="101">
        <f ca="1">ROUND(INT(NOW()-tblTEC_TDB_Data[[#This Row],[Date]]),0)</f>
        <v>2</v>
      </c>
      <c r="P855" s="108">
        <f ca="1">IF(tblTEC_TDB_Data[[#This Row],[Âge]]&lt;=30,N855,0)</f>
        <v>0.75</v>
      </c>
      <c r="Q855" s="108">
        <f ca="1">IF(AND(tblTEC_TDB_Data[[#This Row],[Âge]]&gt;30,tblTEC_TDB_Data[[#This Row],[Âge]]&lt;=60),N855,0)</f>
        <v>0</v>
      </c>
      <c r="R855" s="108">
        <f ca="1">IF(AND(tblTEC_TDB_Data[[#This Row],[Âge]]&gt;60,tblTEC_TDB_Data[[#This Row],[Âge]]&lt;=90),N855,0)</f>
        <v>0</v>
      </c>
      <c r="S855" s="108">
        <f ca="1">IF(tblTEC_TDB_Data[[#This Row],[Âge]]&gt;90,N855,0)</f>
        <v>0</v>
      </c>
    </row>
    <row r="856" spans="1:19" x14ac:dyDescent="0.25">
      <c r="A856" s="104">
        <v>856</v>
      </c>
      <c r="B856" s="104" t="s">
        <v>5</v>
      </c>
      <c r="C856" s="1086">
        <v>45538</v>
      </c>
      <c r="D856" s="109" t="s">
        <v>17418</v>
      </c>
      <c r="E856" s="602">
        <v>1</v>
      </c>
      <c r="F856" s="102" t="s">
        <v>152</v>
      </c>
      <c r="G856" s="102" t="s">
        <v>9221</v>
      </c>
      <c r="H856" s="102" t="s">
        <v>9221</v>
      </c>
      <c r="I856" s="105">
        <f>IF(tblTEC_TDB_Data[[#This Row],[EstDetruite]],E856,0)</f>
        <v>0</v>
      </c>
      <c r="J856" s="106">
        <f>tblTEC_TDB_Data[[#This Row],[H_Saisies]]-tblTEC_TDB_Data[[#This Row],[H_Détruites]]</f>
        <v>1</v>
      </c>
      <c r="K856" s="106">
        <f>IF(tblTEC_TDB_Data[[#This Row],[EstFacturable]]="VRAI",(E856-I856),0)</f>
        <v>1</v>
      </c>
      <c r="L856" s="105">
        <f t="shared" si="62"/>
        <v>0</v>
      </c>
      <c r="M856" s="105">
        <f t="shared" si="63"/>
        <v>0</v>
      </c>
      <c r="N856" s="107">
        <f>MAX(tblTEC_TDB_Data[[#This Row],[H_Facturables]]-tblTEC_TDB_Data[[#This Row],[H_Facturées]],0)</f>
        <v>1</v>
      </c>
      <c r="O856" s="101">
        <f ca="1">ROUND(INT(NOW()-tblTEC_TDB_Data[[#This Row],[Date]]),0)</f>
        <v>2</v>
      </c>
      <c r="P856" s="108">
        <f ca="1">IF(tblTEC_TDB_Data[[#This Row],[Âge]]&lt;=30,N856,0)</f>
        <v>1</v>
      </c>
      <c r="Q856" s="108">
        <f ca="1">IF(AND(tblTEC_TDB_Data[[#This Row],[Âge]]&gt;30,tblTEC_TDB_Data[[#This Row],[Âge]]&lt;=60),N856,0)</f>
        <v>0</v>
      </c>
      <c r="R856" s="108">
        <f ca="1">IF(AND(tblTEC_TDB_Data[[#This Row],[Âge]]&gt;60,tblTEC_TDB_Data[[#This Row],[Âge]]&lt;=90),N856,0)</f>
        <v>0</v>
      </c>
      <c r="S856" s="108">
        <f ca="1">IF(tblTEC_TDB_Data[[#This Row],[Âge]]&gt;90,N856,0)</f>
        <v>0</v>
      </c>
    </row>
    <row r="857" spans="1:19" x14ac:dyDescent="0.25">
      <c r="A857" s="104">
        <v>857</v>
      </c>
      <c r="B857" s="104" t="s">
        <v>5</v>
      </c>
      <c r="C857" s="1086">
        <v>45538</v>
      </c>
      <c r="D857" s="109" t="s">
        <v>19831</v>
      </c>
      <c r="E857" s="602">
        <v>0.5</v>
      </c>
      <c r="F857" s="102" t="s">
        <v>152</v>
      </c>
      <c r="G857" s="102" t="s">
        <v>9221</v>
      </c>
      <c r="H857" s="102" t="s">
        <v>9221</v>
      </c>
      <c r="I857" s="105">
        <f>IF(tblTEC_TDB_Data[[#This Row],[EstDetruite]],E857,0)</f>
        <v>0</v>
      </c>
      <c r="J857" s="106">
        <f>tblTEC_TDB_Data[[#This Row],[H_Saisies]]-tblTEC_TDB_Data[[#This Row],[H_Détruites]]</f>
        <v>0.5</v>
      </c>
      <c r="K857" s="106">
        <f>IF(tblTEC_TDB_Data[[#This Row],[EstFacturable]]="VRAI",(E857-I857),0)</f>
        <v>0.5</v>
      </c>
      <c r="L857" s="105">
        <f t="shared" si="62"/>
        <v>0</v>
      </c>
      <c r="M857" s="105">
        <f t="shared" si="63"/>
        <v>0</v>
      </c>
      <c r="N857" s="107">
        <f>MAX(tblTEC_TDB_Data[[#This Row],[H_Facturables]]-tblTEC_TDB_Data[[#This Row],[H_Facturées]],0)</f>
        <v>0.5</v>
      </c>
      <c r="O857" s="101">
        <f ca="1">ROUND(INT(NOW()-tblTEC_TDB_Data[[#This Row],[Date]]),0)</f>
        <v>2</v>
      </c>
      <c r="P857" s="108">
        <f ca="1">IF(tblTEC_TDB_Data[[#This Row],[Âge]]&lt;=30,N857,0)</f>
        <v>0.5</v>
      </c>
      <c r="Q857" s="108">
        <f ca="1">IF(AND(tblTEC_TDB_Data[[#This Row],[Âge]]&gt;30,tblTEC_TDB_Data[[#This Row],[Âge]]&lt;=60),N857,0)</f>
        <v>0</v>
      </c>
      <c r="R857" s="108">
        <f ca="1">IF(AND(tblTEC_TDB_Data[[#This Row],[Âge]]&gt;60,tblTEC_TDB_Data[[#This Row],[Âge]]&lt;=90),N857,0)</f>
        <v>0</v>
      </c>
      <c r="S857" s="108">
        <f ca="1">IF(tblTEC_TDB_Data[[#This Row],[Âge]]&gt;90,N857,0)</f>
        <v>0</v>
      </c>
    </row>
    <row r="858" spans="1:19" x14ac:dyDescent="0.25">
      <c r="A858" s="104">
        <v>858</v>
      </c>
      <c r="B858" s="104" t="s">
        <v>5</v>
      </c>
      <c r="C858" s="1086">
        <v>45539</v>
      </c>
      <c r="D858" s="109" t="s">
        <v>17400</v>
      </c>
      <c r="E858" s="602">
        <v>0.25</v>
      </c>
      <c r="F858" s="102" t="s">
        <v>152</v>
      </c>
      <c r="G858" s="102" t="s">
        <v>9221</v>
      </c>
      <c r="H858" s="102" t="s">
        <v>9221</v>
      </c>
      <c r="I858" s="105">
        <f>IF(tblTEC_TDB_Data[[#This Row],[EstDetruite]],E858,0)</f>
        <v>0</v>
      </c>
      <c r="J858" s="106">
        <f>tblTEC_TDB_Data[[#This Row],[H_Saisies]]-tblTEC_TDB_Data[[#This Row],[H_Détruites]]</f>
        <v>0.25</v>
      </c>
      <c r="K858" s="106">
        <f>IF(tblTEC_TDB_Data[[#This Row],[EstFacturable]]="VRAI",(E858-I858),0)</f>
        <v>0.25</v>
      </c>
      <c r="L858" s="105">
        <f t="shared" si="62"/>
        <v>0</v>
      </c>
      <c r="M858" s="105">
        <f t="shared" si="63"/>
        <v>0</v>
      </c>
      <c r="N858" s="107">
        <f>MAX(tblTEC_TDB_Data[[#This Row],[H_Facturables]]-tblTEC_TDB_Data[[#This Row],[H_Facturées]],0)</f>
        <v>0.25</v>
      </c>
      <c r="O858" s="101">
        <f ca="1">ROUND(INT(NOW()-tblTEC_TDB_Data[[#This Row],[Date]]),0)</f>
        <v>1</v>
      </c>
      <c r="P858" s="108">
        <f ca="1">IF(tblTEC_TDB_Data[[#This Row],[Âge]]&lt;=30,N858,0)</f>
        <v>0.25</v>
      </c>
      <c r="Q858" s="108">
        <f ca="1">IF(AND(tblTEC_TDB_Data[[#This Row],[Âge]]&gt;30,tblTEC_TDB_Data[[#This Row],[Âge]]&lt;=60),N858,0)</f>
        <v>0</v>
      </c>
      <c r="R858" s="108">
        <f ca="1">IF(AND(tblTEC_TDB_Data[[#This Row],[Âge]]&gt;60,tblTEC_TDB_Data[[#This Row],[Âge]]&lt;=90),N858,0)</f>
        <v>0</v>
      </c>
      <c r="S858" s="108">
        <f ca="1">IF(tblTEC_TDB_Data[[#This Row],[Âge]]&gt;90,N858,0)</f>
        <v>0</v>
      </c>
    </row>
    <row r="859" spans="1:19" x14ac:dyDescent="0.25">
      <c r="A859" s="104">
        <v>859</v>
      </c>
      <c r="B859" s="104" t="s">
        <v>5</v>
      </c>
      <c r="C859" s="1086">
        <v>45539</v>
      </c>
      <c r="D859" s="109" t="s">
        <v>19826</v>
      </c>
      <c r="E859" s="602">
        <v>0.25</v>
      </c>
      <c r="F859" s="102" t="s">
        <v>152</v>
      </c>
      <c r="G859" s="102" t="s">
        <v>9221</v>
      </c>
      <c r="H859" s="102" t="s">
        <v>9221</v>
      </c>
      <c r="I859" s="105">
        <f>IF(tblTEC_TDB_Data[[#This Row],[EstDetruite]],E859,0)</f>
        <v>0</v>
      </c>
      <c r="J859" s="106">
        <f>tblTEC_TDB_Data[[#This Row],[H_Saisies]]-tblTEC_TDB_Data[[#This Row],[H_Détruites]]</f>
        <v>0.25</v>
      </c>
      <c r="K859" s="106">
        <f>IF(tblTEC_TDB_Data[[#This Row],[EstFacturable]]="VRAI",(E859-I859),0)</f>
        <v>0.25</v>
      </c>
      <c r="L859" s="105">
        <f t="shared" si="62"/>
        <v>0</v>
      </c>
      <c r="M859" s="105">
        <f t="shared" si="63"/>
        <v>0</v>
      </c>
      <c r="N859" s="107">
        <f>MAX(tblTEC_TDB_Data[[#This Row],[H_Facturables]]-tblTEC_TDB_Data[[#This Row],[H_Facturées]],0)</f>
        <v>0.25</v>
      </c>
      <c r="O859" s="101">
        <f ca="1">ROUND(INT(NOW()-tblTEC_TDB_Data[[#This Row],[Date]]),0)</f>
        <v>1</v>
      </c>
      <c r="P859" s="108">
        <f ca="1">IF(tblTEC_TDB_Data[[#This Row],[Âge]]&lt;=30,N859,0)</f>
        <v>0.25</v>
      </c>
      <c r="Q859" s="108">
        <f ca="1">IF(AND(tblTEC_TDB_Data[[#This Row],[Âge]]&gt;30,tblTEC_TDB_Data[[#This Row],[Âge]]&lt;=60),N859,0)</f>
        <v>0</v>
      </c>
      <c r="R859" s="108">
        <f ca="1">IF(AND(tblTEC_TDB_Data[[#This Row],[Âge]]&gt;60,tblTEC_TDB_Data[[#This Row],[Âge]]&lt;=90),N859,0)</f>
        <v>0</v>
      </c>
      <c r="S859" s="108">
        <f ca="1">IF(tblTEC_TDB_Data[[#This Row],[Âge]]&gt;90,N859,0)</f>
        <v>0</v>
      </c>
    </row>
    <row r="860" spans="1:19" x14ac:dyDescent="0.25">
      <c r="A860" s="104">
        <v>860</v>
      </c>
      <c r="B860" s="104" t="s">
        <v>11640</v>
      </c>
      <c r="C860" s="1086">
        <v>45539</v>
      </c>
      <c r="D860" s="109" t="s">
        <v>18994</v>
      </c>
      <c r="E860" s="602">
        <v>3</v>
      </c>
      <c r="F860" s="102" t="s">
        <v>152</v>
      </c>
      <c r="G860" s="102" t="s">
        <v>9221</v>
      </c>
      <c r="H860" s="102" t="s">
        <v>9221</v>
      </c>
      <c r="I860" s="105">
        <f>IF(tblTEC_TDB_Data[[#This Row],[EstDetruite]],E860,0)</f>
        <v>0</v>
      </c>
      <c r="J860" s="106">
        <f>tblTEC_TDB_Data[[#This Row],[H_Saisies]]-tblTEC_TDB_Data[[#This Row],[H_Détruites]]</f>
        <v>3</v>
      </c>
      <c r="K860" s="106">
        <f>IF(tblTEC_TDB_Data[[#This Row],[EstFacturable]]="VRAI",(E860-I860),0)</f>
        <v>3</v>
      </c>
      <c r="L860" s="105">
        <f t="shared" si="62"/>
        <v>0</v>
      </c>
      <c r="M860" s="105">
        <f t="shared" si="63"/>
        <v>0</v>
      </c>
      <c r="N860" s="107">
        <f>MAX(tblTEC_TDB_Data[[#This Row],[H_Facturables]]-tblTEC_TDB_Data[[#This Row],[H_Facturées]],0)</f>
        <v>3</v>
      </c>
      <c r="O860" s="101">
        <f ca="1">ROUND(INT(NOW()-tblTEC_TDB_Data[[#This Row],[Date]]),0)</f>
        <v>1</v>
      </c>
      <c r="P860" s="108">
        <f ca="1">IF(tblTEC_TDB_Data[[#This Row],[Âge]]&lt;=30,N860,0)</f>
        <v>3</v>
      </c>
      <c r="Q860" s="108">
        <f ca="1">IF(AND(tblTEC_TDB_Data[[#This Row],[Âge]]&gt;30,tblTEC_TDB_Data[[#This Row],[Âge]]&lt;=60),N860,0)</f>
        <v>0</v>
      </c>
      <c r="R860" s="108">
        <f ca="1">IF(AND(tblTEC_TDB_Data[[#This Row],[Âge]]&gt;60,tblTEC_TDB_Data[[#This Row],[Âge]]&lt;=90),N860,0)</f>
        <v>0</v>
      </c>
      <c r="S860" s="108">
        <f ca="1">IF(tblTEC_TDB_Data[[#This Row],[Âge]]&gt;90,N860,0)</f>
        <v>0</v>
      </c>
    </row>
    <row r="861" spans="1:19" x14ac:dyDescent="0.25">
      <c r="A861" s="104">
        <v>861</v>
      </c>
      <c r="B861" s="104" t="s">
        <v>133</v>
      </c>
      <c r="C861" s="1086">
        <v>45539</v>
      </c>
      <c r="D861" s="109" t="s">
        <v>19373</v>
      </c>
      <c r="E861" s="602">
        <v>4.5999999999999996</v>
      </c>
      <c r="F861" s="102" t="s">
        <v>9221</v>
      </c>
      <c r="G861" s="102" t="s">
        <v>9221</v>
      </c>
      <c r="H861" s="102" t="s">
        <v>9221</v>
      </c>
      <c r="I861" s="105">
        <f>IF(tblTEC_TDB_Data[[#This Row],[EstDetruite]],E861,0)</f>
        <v>0</v>
      </c>
      <c r="J861" s="106">
        <f>tblTEC_TDB_Data[[#This Row],[H_Saisies]]-tblTEC_TDB_Data[[#This Row],[H_Détruites]]</f>
        <v>4.5999999999999996</v>
      </c>
      <c r="K861" s="106">
        <f>IF(tblTEC_TDB_Data[[#This Row],[EstFacturable]]="VRAI",(E861-I861),0)</f>
        <v>0</v>
      </c>
      <c r="L861" s="105">
        <f t="shared" si="62"/>
        <v>4.5999999999999996</v>
      </c>
      <c r="M861" s="105">
        <f t="shared" si="63"/>
        <v>0</v>
      </c>
      <c r="N861" s="107">
        <f>MAX(tblTEC_TDB_Data[[#This Row],[H_Facturables]]-tblTEC_TDB_Data[[#This Row],[H_Facturées]],0)</f>
        <v>0</v>
      </c>
      <c r="O861" s="101">
        <f ca="1">ROUND(INT(NOW()-tblTEC_TDB_Data[[#This Row],[Date]]),0)</f>
        <v>1</v>
      </c>
      <c r="P861" s="108">
        <f ca="1">IF(tblTEC_TDB_Data[[#This Row],[Âge]]&lt;=30,N861,0)</f>
        <v>0</v>
      </c>
      <c r="Q861" s="108">
        <f ca="1">IF(AND(tblTEC_TDB_Data[[#This Row],[Âge]]&gt;30,tblTEC_TDB_Data[[#This Row],[Âge]]&lt;=60),N861,0)</f>
        <v>0</v>
      </c>
      <c r="R861" s="108">
        <f ca="1">IF(AND(tblTEC_TDB_Data[[#This Row],[Âge]]&gt;60,tblTEC_TDB_Data[[#This Row],[Âge]]&lt;=90),N861,0)</f>
        <v>0</v>
      </c>
      <c r="S861" s="108">
        <f ca="1">IF(tblTEC_TDB_Data[[#This Row],[Âge]]&gt;90,N861,0)</f>
        <v>0</v>
      </c>
    </row>
  </sheetData>
  <phoneticPr fontId="1" type="noConversion"/>
  <pageMargins left="0.25" right="0.25" top="0.55000000000000004" bottom="0.56000000000000005" header="0.3" footer="0.3"/>
  <pageSetup orientation="portrait" horizontalDpi="4294967293"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CA5A9-4178-4C1D-ACB5-94ECE47C2EC7}">
  <sheetPr codeName="wshTEC_TDB_PivotTable"/>
  <dimension ref="A1:Y36"/>
  <sheetViews>
    <sheetView zoomScaleNormal="100" workbookViewId="0">
      <selection activeCell="I30" sqref="I30"/>
    </sheetView>
  </sheetViews>
  <sheetFormatPr baseColWidth="10" defaultRowHeight="15" x14ac:dyDescent="0.25"/>
  <cols>
    <col min="1" max="1" width="12.5703125" bestFit="1" customWidth="1"/>
    <col min="2" max="2" width="6.5703125" bestFit="1" customWidth="1"/>
    <col min="3" max="3" width="10" bestFit="1" customWidth="1"/>
    <col min="4" max="5" width="8.7109375" bestFit="1" customWidth="1"/>
    <col min="6" max="6" width="7.42578125" bestFit="1" customWidth="1"/>
    <col min="7" max="7" width="5.7109375" customWidth="1"/>
    <col min="8" max="8" width="64.28515625" bestFit="1" customWidth="1"/>
    <col min="9" max="10" width="6.5703125" bestFit="1" customWidth="1"/>
    <col min="11" max="12" width="8.7109375" bestFit="1" customWidth="1"/>
    <col min="13" max="13" width="7.42578125" bestFit="1" customWidth="1"/>
    <col min="14" max="14" width="5.7109375" customWidth="1"/>
    <col min="15" max="15" width="15.7109375" bestFit="1" customWidth="1"/>
    <col min="16" max="16" width="8" bestFit="1" customWidth="1"/>
    <col min="17" max="17" width="8.140625" bestFit="1" customWidth="1"/>
    <col min="18" max="18" width="5.42578125" bestFit="1" customWidth="1"/>
    <col min="19" max="21" width="6.42578125" bestFit="1" customWidth="1"/>
    <col min="22" max="22" width="23.28515625" bestFit="1" customWidth="1"/>
    <col min="23" max="23" width="7.42578125" bestFit="1" customWidth="1"/>
    <col min="24" max="24" width="7" bestFit="1" customWidth="1"/>
    <col min="25" max="25" width="7.42578125" bestFit="1" customWidth="1"/>
    <col min="26" max="26" width="7" bestFit="1" customWidth="1"/>
    <col min="27" max="27" width="12.28515625" bestFit="1" customWidth="1"/>
    <col min="28" max="28" width="11.85546875" bestFit="1" customWidth="1"/>
    <col min="29" max="29" width="23.5703125" bestFit="1" customWidth="1"/>
    <col min="30" max="30" width="16.5703125" bestFit="1" customWidth="1"/>
    <col min="31" max="31" width="23.5703125" bestFit="1" customWidth="1"/>
    <col min="32" max="32" width="16.5703125" bestFit="1" customWidth="1"/>
    <col min="33" max="33" width="23.5703125" bestFit="1" customWidth="1"/>
    <col min="34" max="34" width="16.5703125" bestFit="1" customWidth="1"/>
    <col min="35" max="35" width="23.5703125" bestFit="1" customWidth="1"/>
    <col min="36" max="36" width="16.5703125" bestFit="1" customWidth="1"/>
    <col min="37" max="37" width="28.140625" bestFit="1" customWidth="1"/>
    <col min="38" max="38" width="21" bestFit="1" customWidth="1"/>
    <col min="39" max="39" width="23.5703125" bestFit="1" customWidth="1"/>
    <col min="40" max="40" width="16.5703125" bestFit="1" customWidth="1"/>
    <col min="41" max="41" width="23.5703125" bestFit="1" customWidth="1"/>
    <col min="42" max="42" width="16.5703125" bestFit="1" customWidth="1"/>
    <col min="43" max="43" width="23.5703125" bestFit="1" customWidth="1"/>
    <col min="44" max="44" width="16.5703125" bestFit="1" customWidth="1"/>
    <col min="45" max="45" width="28.140625" bestFit="1" customWidth="1"/>
    <col min="46" max="46" width="21" bestFit="1" customWidth="1"/>
    <col min="47" max="47" width="28.5703125" bestFit="1" customWidth="1"/>
    <col min="48" max="48" width="21.5703125" bestFit="1" customWidth="1"/>
    <col min="49" max="97" width="23.85546875" bestFit="1" customWidth="1"/>
    <col min="98" max="98" width="12.5703125" bestFit="1" customWidth="1"/>
  </cols>
  <sheetData>
    <row r="1" spans="1:25" ht="21" x14ac:dyDescent="0.35">
      <c r="A1" s="1393" t="s">
        <v>788</v>
      </c>
      <c r="B1" s="1393"/>
      <c r="C1" s="1393"/>
      <c r="D1" s="1393"/>
      <c r="E1" s="1393"/>
      <c r="F1" s="1393"/>
      <c r="H1" s="1393" t="s">
        <v>790</v>
      </c>
      <c r="I1" s="1393"/>
      <c r="J1" s="1393"/>
      <c r="K1" s="1393"/>
      <c r="L1" s="1393"/>
      <c r="M1" s="1393"/>
      <c r="O1" s="1393" t="s">
        <v>791</v>
      </c>
      <c r="P1" s="1393"/>
      <c r="Q1" s="1393"/>
      <c r="R1" s="1393"/>
      <c r="S1" s="1393"/>
      <c r="T1" s="1393"/>
      <c r="V1" s="1392"/>
      <c r="W1" s="1392"/>
      <c r="X1" s="1392"/>
      <c r="Y1" s="1392"/>
    </row>
    <row r="3" spans="1:25" x14ac:dyDescent="0.25">
      <c r="A3" s="1022"/>
      <c r="B3" s="1010" t="s">
        <v>106</v>
      </c>
      <c r="C3" s="1010" t="s">
        <v>787</v>
      </c>
      <c r="D3" s="1010" t="s">
        <v>784</v>
      </c>
      <c r="E3" s="1010" t="s">
        <v>785</v>
      </c>
      <c r="F3" s="1011" t="s">
        <v>786</v>
      </c>
      <c r="G3" s="1"/>
      <c r="H3" s="1009" t="s">
        <v>3</v>
      </c>
      <c r="I3" s="1010" t="s">
        <v>106</v>
      </c>
      <c r="J3" s="1010" t="s">
        <v>783</v>
      </c>
      <c r="K3" s="1010" t="s">
        <v>784</v>
      </c>
      <c r="L3" s="1010" t="s">
        <v>785</v>
      </c>
      <c r="M3" s="1011" t="s">
        <v>786</v>
      </c>
      <c r="O3" s="600"/>
      <c r="P3" s="181" t="s">
        <v>11640</v>
      </c>
      <c r="Q3" s="607" t="s">
        <v>5</v>
      </c>
      <c r="R3" s="607" t="s">
        <v>11641</v>
      </c>
      <c r="S3" s="280" t="s">
        <v>133</v>
      </c>
      <c r="T3" s="279" t="s">
        <v>218</v>
      </c>
      <c r="V3" s="601" t="s">
        <v>279</v>
      </c>
      <c r="W3" s="601" t="s">
        <v>9147</v>
      </c>
      <c r="X3" s="601" t="s">
        <v>9148</v>
      </c>
    </row>
    <row r="4" spans="1:25" x14ac:dyDescent="0.25">
      <c r="A4" s="1012" t="s">
        <v>11640</v>
      </c>
      <c r="B4" s="1026">
        <v>75.25</v>
      </c>
      <c r="C4" s="1013">
        <v>37.5</v>
      </c>
      <c r="D4" s="1013">
        <v>32.25</v>
      </c>
      <c r="E4" s="1013">
        <v>5.5</v>
      </c>
      <c r="F4" s="1014">
        <v>0</v>
      </c>
      <c r="G4" s="70"/>
      <c r="H4" s="1012" t="s">
        <v>19373</v>
      </c>
      <c r="I4" s="1013">
        <v>64.800000000000011</v>
      </c>
      <c r="J4" s="1013">
        <v>35.450000000000003</v>
      </c>
      <c r="K4" s="1013">
        <v>28.349999999999998</v>
      </c>
      <c r="L4" s="1013">
        <v>1</v>
      </c>
      <c r="M4" s="1014">
        <v>0</v>
      </c>
      <c r="O4" s="1021" t="s">
        <v>789</v>
      </c>
      <c r="P4" s="1018">
        <v>111.75</v>
      </c>
      <c r="Q4" s="1019">
        <v>516.74999999999909</v>
      </c>
      <c r="R4" s="1019">
        <v>87.050000000000011</v>
      </c>
      <c r="S4" s="1019">
        <v>166.99999999999997</v>
      </c>
      <c r="T4" s="1020">
        <v>882.54999999999905</v>
      </c>
      <c r="V4" s="3" t="s">
        <v>11640</v>
      </c>
      <c r="W4" s="182">
        <v>111.75</v>
      </c>
      <c r="X4" s="182">
        <v>34.5</v>
      </c>
    </row>
    <row r="5" spans="1:25" x14ac:dyDescent="0.25">
      <c r="A5" s="1012" t="s">
        <v>5</v>
      </c>
      <c r="B5" s="1026">
        <v>461.04999999999927</v>
      </c>
      <c r="C5" s="1013">
        <v>302.75000000000006</v>
      </c>
      <c r="D5" s="1013">
        <v>99.65</v>
      </c>
      <c r="E5" s="1013">
        <v>24.099999999999994</v>
      </c>
      <c r="F5" s="1014">
        <v>34.549999999999997</v>
      </c>
      <c r="G5" s="70"/>
      <c r="H5" s="1012" t="s">
        <v>19813</v>
      </c>
      <c r="I5" s="1013">
        <v>52.2</v>
      </c>
      <c r="J5" s="1013">
        <v>50.95</v>
      </c>
      <c r="K5" s="1013">
        <v>1.25</v>
      </c>
      <c r="L5" s="1013">
        <v>0</v>
      </c>
      <c r="M5" s="1014">
        <v>0</v>
      </c>
      <c r="V5" s="3" t="s">
        <v>5</v>
      </c>
      <c r="W5" s="182">
        <v>516.74999999999909</v>
      </c>
      <c r="X5" s="182">
        <v>0</v>
      </c>
    </row>
    <row r="6" spans="1:25" x14ac:dyDescent="0.25">
      <c r="A6" s="1012" t="s">
        <v>11641</v>
      </c>
      <c r="B6" s="1026">
        <v>86.550000000000011</v>
      </c>
      <c r="C6" s="1013">
        <v>79.55</v>
      </c>
      <c r="D6" s="1013">
        <v>7</v>
      </c>
      <c r="E6" s="1013">
        <v>0</v>
      </c>
      <c r="F6" s="1014">
        <v>0</v>
      </c>
      <c r="G6" s="70"/>
      <c r="H6" s="1012" t="s">
        <v>18497</v>
      </c>
      <c r="I6" s="1013">
        <v>44.349999999999994</v>
      </c>
      <c r="J6" s="1013">
        <v>8.7000000000000011</v>
      </c>
      <c r="K6" s="1013">
        <v>35.65</v>
      </c>
      <c r="L6" s="1013">
        <v>0</v>
      </c>
      <c r="M6" s="1014">
        <v>0</v>
      </c>
      <c r="V6" s="3" t="s">
        <v>11641</v>
      </c>
      <c r="W6" s="182">
        <v>87.050000000000011</v>
      </c>
      <c r="X6" s="182">
        <v>78.5</v>
      </c>
    </row>
    <row r="7" spans="1:25" x14ac:dyDescent="0.25">
      <c r="A7" s="1012" t="s">
        <v>133</v>
      </c>
      <c r="B7" s="1026">
        <v>161.6</v>
      </c>
      <c r="C7" s="1013">
        <v>78.099999999999994</v>
      </c>
      <c r="D7" s="1013">
        <v>70.7</v>
      </c>
      <c r="E7" s="1013">
        <v>12.799999999999999</v>
      </c>
      <c r="F7" s="1014">
        <v>0</v>
      </c>
      <c r="G7" s="70"/>
      <c r="H7" s="1012" t="s">
        <v>19818</v>
      </c>
      <c r="I7" s="1013">
        <v>42.649999999999991</v>
      </c>
      <c r="J7" s="1013">
        <v>11.750000000000002</v>
      </c>
      <c r="K7" s="1013">
        <v>17.900000000000002</v>
      </c>
      <c r="L7" s="1013">
        <v>13</v>
      </c>
      <c r="M7" s="1014">
        <v>0</v>
      </c>
      <c r="V7" s="3" t="s">
        <v>133</v>
      </c>
      <c r="W7" s="182">
        <v>166.99999999999997</v>
      </c>
      <c r="X7" s="182">
        <v>28.5</v>
      </c>
    </row>
    <row r="8" spans="1:25" x14ac:dyDescent="0.25">
      <c r="A8" s="1023" t="s">
        <v>280</v>
      </c>
      <c r="B8" s="1027">
        <v>784.44999999999925</v>
      </c>
      <c r="C8" s="1024">
        <v>497.90000000000009</v>
      </c>
      <c r="D8" s="1024">
        <v>209.60000000000002</v>
      </c>
      <c r="E8" s="1024">
        <v>42.399999999999991</v>
      </c>
      <c r="F8" s="1025">
        <v>34.549999999999997</v>
      </c>
      <c r="G8" s="70"/>
      <c r="H8" s="1012" t="s">
        <v>13848</v>
      </c>
      <c r="I8" s="1013">
        <v>36.299999999999997</v>
      </c>
      <c r="J8" s="1013">
        <v>35.299999999999997</v>
      </c>
      <c r="K8" s="1013">
        <v>1</v>
      </c>
      <c r="L8" s="1013">
        <v>0</v>
      </c>
      <c r="M8" s="1014">
        <v>0</v>
      </c>
      <c r="V8" s="3" t="s">
        <v>280</v>
      </c>
      <c r="W8" s="182">
        <v>882.54999999999905</v>
      </c>
      <c r="X8" s="182">
        <v>141.5</v>
      </c>
    </row>
    <row r="9" spans="1:25" x14ac:dyDescent="0.25">
      <c r="H9" s="1012" t="s">
        <v>17330</v>
      </c>
      <c r="I9" s="1013">
        <v>30.9</v>
      </c>
      <c r="J9" s="1013">
        <v>27</v>
      </c>
      <c r="K9" s="1013">
        <v>3.9</v>
      </c>
      <c r="L9" s="1013">
        <v>0</v>
      </c>
      <c r="M9" s="1014">
        <v>0</v>
      </c>
    </row>
    <row r="10" spans="1:25" x14ac:dyDescent="0.25">
      <c r="H10" s="1012" t="s">
        <v>17798</v>
      </c>
      <c r="I10" s="1013">
        <v>30.849999999999994</v>
      </c>
      <c r="J10" s="1013">
        <v>19.949999999999996</v>
      </c>
      <c r="K10" s="1013">
        <v>8</v>
      </c>
      <c r="L10" s="1013">
        <v>0.65</v>
      </c>
      <c r="M10" s="1014">
        <v>2.25</v>
      </c>
    </row>
    <row r="11" spans="1:25" x14ac:dyDescent="0.25">
      <c r="H11" s="1012" t="s">
        <v>12847</v>
      </c>
      <c r="I11" s="1013">
        <v>27.799999999999997</v>
      </c>
      <c r="J11" s="1013">
        <v>23.65</v>
      </c>
      <c r="K11" s="1013">
        <v>4.1500000000000004</v>
      </c>
      <c r="L11" s="1013">
        <v>0</v>
      </c>
      <c r="M11" s="1014">
        <v>0</v>
      </c>
    </row>
    <row r="12" spans="1:25" x14ac:dyDescent="0.25">
      <c r="F12" s="1"/>
      <c r="G12" s="1"/>
      <c r="H12" s="1012" t="s">
        <v>17418</v>
      </c>
      <c r="I12" s="1013">
        <v>25.749999999999996</v>
      </c>
      <c r="J12" s="1013">
        <v>8.4</v>
      </c>
      <c r="K12" s="1013">
        <v>15.95</v>
      </c>
      <c r="L12" s="1013">
        <v>1.4</v>
      </c>
      <c r="M12" s="1014">
        <v>0</v>
      </c>
    </row>
    <row r="13" spans="1:25" x14ac:dyDescent="0.25">
      <c r="F13" s="70"/>
      <c r="G13" s="70"/>
      <c r="H13" s="1012" t="s">
        <v>14106</v>
      </c>
      <c r="I13" s="1013">
        <v>24.3</v>
      </c>
      <c r="J13" s="1013">
        <v>23.6</v>
      </c>
      <c r="K13" s="1013">
        <v>0.7</v>
      </c>
      <c r="L13" s="1013">
        <v>0</v>
      </c>
      <c r="M13" s="1014">
        <v>0</v>
      </c>
    </row>
    <row r="14" spans="1:25" x14ac:dyDescent="0.25">
      <c r="F14" s="70"/>
      <c r="G14" s="70"/>
      <c r="H14" s="1012" t="s">
        <v>14124</v>
      </c>
      <c r="I14" s="1013">
        <v>21.349999999999998</v>
      </c>
      <c r="J14" s="1013">
        <v>13.700000000000001</v>
      </c>
      <c r="K14" s="1013">
        <v>7.65</v>
      </c>
      <c r="L14" s="1013">
        <v>0</v>
      </c>
      <c r="M14" s="1014">
        <v>0</v>
      </c>
    </row>
    <row r="15" spans="1:25" x14ac:dyDescent="0.25">
      <c r="F15" s="70"/>
      <c r="G15" s="70"/>
      <c r="H15" s="1012" t="s">
        <v>19695</v>
      </c>
      <c r="I15" s="1013">
        <v>16.649999999999999</v>
      </c>
      <c r="J15" s="1013">
        <v>11.15</v>
      </c>
      <c r="K15" s="1013">
        <v>5.5</v>
      </c>
      <c r="L15" s="1013">
        <v>0</v>
      </c>
      <c r="M15" s="1014">
        <v>0</v>
      </c>
    </row>
    <row r="16" spans="1:25" x14ac:dyDescent="0.25">
      <c r="F16" s="70"/>
      <c r="G16" s="70"/>
      <c r="H16" s="1012" t="s">
        <v>16031</v>
      </c>
      <c r="I16" s="1013">
        <v>16.55</v>
      </c>
      <c r="J16" s="1013">
        <v>12.9</v>
      </c>
      <c r="K16" s="1013">
        <v>3.25</v>
      </c>
      <c r="L16" s="1013">
        <v>0.4</v>
      </c>
      <c r="M16" s="1014">
        <v>0</v>
      </c>
    </row>
    <row r="17" spans="8:13" x14ac:dyDescent="0.25">
      <c r="H17" s="1012" t="s">
        <v>19409</v>
      </c>
      <c r="I17" s="1013">
        <v>12.4</v>
      </c>
      <c r="J17" s="1013">
        <v>11.9</v>
      </c>
      <c r="K17" s="1013">
        <v>0.5</v>
      </c>
      <c r="L17" s="1013">
        <v>0</v>
      </c>
      <c r="M17" s="1014">
        <v>0</v>
      </c>
    </row>
    <row r="18" spans="8:13" x14ac:dyDescent="0.25">
      <c r="H18" s="1012" t="s">
        <v>19705</v>
      </c>
      <c r="I18" s="1013">
        <v>11.8</v>
      </c>
      <c r="J18" s="1013">
        <v>11.8</v>
      </c>
      <c r="K18" s="1013">
        <v>0</v>
      </c>
      <c r="L18" s="1013">
        <v>0</v>
      </c>
      <c r="M18" s="1014">
        <v>0</v>
      </c>
    </row>
    <row r="19" spans="8:13" x14ac:dyDescent="0.25">
      <c r="H19" s="1012" t="s">
        <v>18993</v>
      </c>
      <c r="I19" s="1013">
        <v>11.15</v>
      </c>
      <c r="J19" s="1013">
        <v>7</v>
      </c>
      <c r="K19" s="1013">
        <v>1.5</v>
      </c>
      <c r="L19" s="1013">
        <v>1.4</v>
      </c>
      <c r="M19" s="1014">
        <v>1.25</v>
      </c>
    </row>
    <row r="20" spans="8:13" x14ac:dyDescent="0.25">
      <c r="H20" s="1012" t="s">
        <v>17722</v>
      </c>
      <c r="I20" s="1013">
        <v>10.5</v>
      </c>
      <c r="J20" s="1013">
        <v>6.25</v>
      </c>
      <c r="K20" s="1013">
        <v>3</v>
      </c>
      <c r="L20" s="1013">
        <v>0.75</v>
      </c>
      <c r="M20" s="1014">
        <v>0.5</v>
      </c>
    </row>
    <row r="21" spans="8:13" x14ac:dyDescent="0.25">
      <c r="H21" s="1012" t="s">
        <v>15802</v>
      </c>
      <c r="I21" s="1013">
        <v>10</v>
      </c>
      <c r="J21" s="1013">
        <v>5</v>
      </c>
      <c r="K21" s="1013">
        <v>5</v>
      </c>
      <c r="L21" s="1013">
        <v>0</v>
      </c>
      <c r="M21" s="1014">
        <v>0</v>
      </c>
    </row>
    <row r="22" spans="8:13" x14ac:dyDescent="0.25">
      <c r="H22" s="1012" t="s">
        <v>16114</v>
      </c>
      <c r="I22" s="1013">
        <v>8.8000000000000007</v>
      </c>
      <c r="J22" s="1013">
        <v>8.3000000000000007</v>
      </c>
      <c r="K22" s="1013">
        <v>0.5</v>
      </c>
      <c r="L22" s="1013">
        <v>0</v>
      </c>
      <c r="M22" s="1014">
        <v>0</v>
      </c>
    </row>
    <row r="23" spans="8:13" x14ac:dyDescent="0.25">
      <c r="H23" s="1012" t="s">
        <v>13884</v>
      </c>
      <c r="I23" s="1013">
        <v>8.4</v>
      </c>
      <c r="J23" s="1013">
        <v>5.9</v>
      </c>
      <c r="K23" s="1013">
        <v>2.5</v>
      </c>
      <c r="L23" s="1013">
        <v>0</v>
      </c>
      <c r="M23" s="1014">
        <v>0</v>
      </c>
    </row>
    <row r="24" spans="8:13" x14ac:dyDescent="0.25">
      <c r="H24" s="1012" t="s">
        <v>19829</v>
      </c>
      <c r="I24" s="1013">
        <v>8.25</v>
      </c>
      <c r="J24" s="1013">
        <v>7.25</v>
      </c>
      <c r="K24" s="1013">
        <v>0</v>
      </c>
      <c r="L24" s="1013">
        <v>1</v>
      </c>
      <c r="M24" s="1014">
        <v>0</v>
      </c>
    </row>
    <row r="25" spans="8:13" x14ac:dyDescent="0.25">
      <c r="H25" s="1012" t="s">
        <v>14147</v>
      </c>
      <c r="I25" s="1013">
        <v>8.2499999999999982</v>
      </c>
      <c r="J25" s="1013">
        <v>6.6999999999999993</v>
      </c>
      <c r="K25" s="1013">
        <v>1.55</v>
      </c>
      <c r="L25" s="1013">
        <v>0</v>
      </c>
      <c r="M25" s="1014">
        <v>0</v>
      </c>
    </row>
    <row r="26" spans="8:13" x14ac:dyDescent="0.25">
      <c r="H26" s="1012" t="s">
        <v>14080</v>
      </c>
      <c r="I26" s="1013">
        <v>7.5999999999999988</v>
      </c>
      <c r="J26" s="1013">
        <v>1.4000000000000001</v>
      </c>
      <c r="K26" s="1013">
        <v>4.3</v>
      </c>
      <c r="L26" s="1013">
        <v>1.9</v>
      </c>
      <c r="M26" s="1014">
        <v>0</v>
      </c>
    </row>
    <row r="27" spans="8:13" x14ac:dyDescent="0.25">
      <c r="H27" s="1012" t="s">
        <v>18994</v>
      </c>
      <c r="I27" s="1013">
        <v>7.5</v>
      </c>
      <c r="J27" s="1013">
        <v>7.5</v>
      </c>
      <c r="K27" s="1013">
        <v>0</v>
      </c>
      <c r="L27" s="1013">
        <v>0</v>
      </c>
      <c r="M27" s="1014">
        <v>0</v>
      </c>
    </row>
    <row r="28" spans="8:13" x14ac:dyDescent="0.25">
      <c r="H28" s="1012" t="s">
        <v>18488</v>
      </c>
      <c r="I28" s="1013">
        <v>7.45</v>
      </c>
      <c r="J28" s="1013">
        <v>3.05</v>
      </c>
      <c r="K28" s="1013">
        <v>4.4000000000000004</v>
      </c>
      <c r="L28" s="1013">
        <v>0</v>
      </c>
      <c r="M28" s="1014">
        <v>0</v>
      </c>
    </row>
    <row r="29" spans="8:13" x14ac:dyDescent="0.25">
      <c r="H29" s="1012" t="s">
        <v>19751</v>
      </c>
      <c r="I29" s="1013">
        <v>6.95</v>
      </c>
      <c r="J29" s="1013">
        <v>3.05</v>
      </c>
      <c r="K29" s="1013">
        <v>3.9</v>
      </c>
      <c r="L29" s="1013">
        <v>0</v>
      </c>
      <c r="M29" s="1014">
        <v>0</v>
      </c>
    </row>
    <row r="30" spans="8:13" x14ac:dyDescent="0.25">
      <c r="H30" s="1012" t="s">
        <v>19229</v>
      </c>
      <c r="I30" s="1013">
        <v>6.5000000000000009</v>
      </c>
      <c r="J30" s="1013">
        <v>5.5</v>
      </c>
      <c r="K30" s="1013">
        <v>1</v>
      </c>
      <c r="L30" s="1013">
        <v>0</v>
      </c>
      <c r="M30" s="1014">
        <v>0</v>
      </c>
    </row>
    <row r="31" spans="8:13" x14ac:dyDescent="0.25">
      <c r="H31" s="1012" t="s">
        <v>15604</v>
      </c>
      <c r="I31" s="1013">
        <v>6.5</v>
      </c>
      <c r="J31" s="1013">
        <v>0</v>
      </c>
      <c r="K31" s="1013">
        <v>0.5</v>
      </c>
      <c r="L31" s="1013">
        <v>0</v>
      </c>
      <c r="M31" s="1014">
        <v>6</v>
      </c>
    </row>
    <row r="32" spans="8:13" x14ac:dyDescent="0.25">
      <c r="H32" s="1012" t="s">
        <v>11452</v>
      </c>
      <c r="I32" s="1013">
        <v>6.25</v>
      </c>
      <c r="J32" s="1013">
        <v>0.5</v>
      </c>
      <c r="K32" s="1013">
        <v>0</v>
      </c>
      <c r="L32" s="1013">
        <v>0</v>
      </c>
      <c r="M32" s="1014">
        <v>5.75</v>
      </c>
    </row>
    <row r="33" spans="8:13" x14ac:dyDescent="0.25">
      <c r="H33" s="1012" t="s">
        <v>19617</v>
      </c>
      <c r="I33" s="1013">
        <v>5.65</v>
      </c>
      <c r="J33" s="1013">
        <v>4.6500000000000004</v>
      </c>
      <c r="K33" s="1013">
        <v>1</v>
      </c>
      <c r="L33" s="1013">
        <v>0</v>
      </c>
      <c r="M33" s="1014">
        <v>0</v>
      </c>
    </row>
    <row r="34" spans="8:13" x14ac:dyDescent="0.25">
      <c r="H34" s="1012" t="s">
        <v>16852</v>
      </c>
      <c r="I34" s="1013">
        <v>5.65</v>
      </c>
      <c r="J34" s="1013">
        <v>3.25</v>
      </c>
      <c r="K34" s="1013">
        <v>1.1499999999999999</v>
      </c>
      <c r="L34" s="1013">
        <v>1.25</v>
      </c>
      <c r="M34" s="1014">
        <v>0</v>
      </c>
    </row>
    <row r="35" spans="8:13" x14ac:dyDescent="0.25">
      <c r="H35" s="1012" t="s">
        <v>16125</v>
      </c>
      <c r="I35" s="1013">
        <v>5.65</v>
      </c>
      <c r="J35" s="1013">
        <v>0</v>
      </c>
      <c r="K35" s="1013">
        <v>1.1499999999999999</v>
      </c>
      <c r="L35" s="1013">
        <v>0</v>
      </c>
      <c r="M35" s="1014">
        <v>4.5</v>
      </c>
    </row>
    <row r="36" spans="8:13" x14ac:dyDescent="0.25">
      <c r="H36" s="1015" t="s">
        <v>280</v>
      </c>
      <c r="I36" s="1016">
        <v>589.69999999999993</v>
      </c>
      <c r="J36" s="1016">
        <v>381.49999999999994</v>
      </c>
      <c r="K36" s="1016">
        <v>165.20000000000005</v>
      </c>
      <c r="L36" s="1016">
        <v>22.75</v>
      </c>
      <c r="M36" s="1017">
        <v>20.25</v>
      </c>
    </row>
  </sheetData>
  <mergeCells count="4">
    <mergeCell ref="V1:Y1"/>
    <mergeCell ref="A1:F1"/>
    <mergeCell ref="O1:T1"/>
    <mergeCell ref="H1:M1"/>
  </mergeCells>
  <pageMargins left="0.7" right="0.7" top="0.75" bottom="0.75" header="0.3" footer="0.3"/>
  <pageSetup orientation="portrait" horizontalDpi="4294967293" r:id="rId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D7325-056A-4F84-9E1C-54349E06DA5A}">
  <sheetPr codeName="wshTEC_Local"/>
  <dimension ref="A1:BW873"/>
  <sheetViews>
    <sheetView zoomScale="90" zoomScaleNormal="90" workbookViewId="0">
      <pane ySplit="2" topLeftCell="A192" activePane="bottomLeft" state="frozen"/>
      <selection activeCell="Y3" sqref="Y3:AL5"/>
      <selection pane="bottomLeft" activeCell="V3" sqref="V3:AI4"/>
    </sheetView>
  </sheetViews>
  <sheetFormatPr baseColWidth="10" defaultColWidth="11.5703125" defaultRowHeight="15" x14ac:dyDescent="0.25"/>
  <cols>
    <col min="1" max="1" width="6.7109375" style="727" bestFit="1" customWidth="1"/>
    <col min="2" max="2" width="7" style="1133" bestFit="1" customWidth="1"/>
    <col min="3" max="3" width="4.28515625" style="563" bestFit="1" customWidth="1"/>
    <col min="4" max="4" width="11.28515625" style="1087" bestFit="1" customWidth="1"/>
    <col min="5" max="5" width="8.28515625" style="563" bestFit="1" customWidth="1"/>
    <col min="6" max="6" width="45.7109375" style="563" customWidth="1"/>
    <col min="7" max="7" width="65.7109375" style="333" customWidth="1"/>
    <col min="8" max="8" width="6.7109375" style="901" bestFit="1" customWidth="1"/>
    <col min="9" max="9" width="25.7109375" style="1140" customWidth="1"/>
    <col min="10" max="10" width="11.7109375" style="563" bestFit="1" customWidth="1"/>
    <col min="11" max="11" width="19.5703125" style="1069" bestFit="1" customWidth="1"/>
    <col min="12" max="12" width="10.28515625" style="563" bestFit="1" customWidth="1"/>
    <col min="13" max="13" width="11.7109375" style="1066" bestFit="1" customWidth="1"/>
    <col min="14" max="14" width="9" style="563" bestFit="1" customWidth="1"/>
    <col min="15" max="15" width="15.7109375" style="563" bestFit="1" customWidth="1"/>
    <col min="16" max="16" width="9.5703125" style="563" bestFit="1" customWidth="1"/>
    <col min="17" max="17" width="5.7109375" style="4" customWidth="1"/>
    <col min="18" max="18" width="7.5703125" style="664" bestFit="1" customWidth="1"/>
    <col min="19" max="19" width="20.42578125" style="206" bestFit="1" customWidth="1"/>
    <col min="20" max="20" width="10.28515625" style="309" bestFit="1" customWidth="1"/>
    <col min="21" max="21" width="5.7109375" style="4" customWidth="1"/>
    <col min="22" max="22" width="7" style="664" bestFit="1" customWidth="1"/>
    <col min="23" max="23" width="6.7109375" style="309" customWidth="1"/>
    <col min="24" max="24" width="11.5703125" style="206" customWidth="1"/>
    <col min="25" max="25" width="24.42578125" style="309" bestFit="1" customWidth="1"/>
    <col min="26" max="26" width="22" style="309" bestFit="1" customWidth="1"/>
    <col min="27" max="27" width="7.28515625" style="916" bestFit="1" customWidth="1"/>
    <col min="28" max="28" width="17" style="309" bestFit="1" customWidth="1"/>
    <col min="29" max="29" width="12.7109375" style="309" bestFit="1" customWidth="1"/>
    <col min="30" max="30" width="19.85546875" style="1139" bestFit="1" customWidth="1"/>
    <col min="31" max="31" width="11.28515625" style="309" bestFit="1" customWidth="1"/>
    <col min="32" max="32" width="12.42578125" style="206" bestFit="1" customWidth="1"/>
    <col min="33" max="33" width="10" style="309" bestFit="1" customWidth="1"/>
    <col min="34" max="34" width="15.5703125" style="309" bestFit="1" customWidth="1"/>
    <col min="35" max="35" width="9.85546875" style="309" bestFit="1" customWidth="1"/>
    <col min="36" max="36" width="5.7109375" style="4" customWidth="1"/>
    <col min="37" max="38" width="12.7109375" style="4" customWidth="1"/>
    <col min="39" max="39" width="19.5703125" style="4" bestFit="1" customWidth="1"/>
    <col min="40" max="41" width="12.7109375" style="4" customWidth="1"/>
    <col min="42" max="42" width="5.7109375" style="4" customWidth="1"/>
    <col min="43" max="43" width="7" style="4" bestFit="1" customWidth="1"/>
    <col min="44" max="44" width="7.140625" style="4" bestFit="1" customWidth="1"/>
    <col min="45" max="45" width="4.85546875" style="4" bestFit="1" customWidth="1"/>
    <col min="46" max="46" width="11.5703125" style="4" bestFit="1" customWidth="1"/>
    <col min="47" max="47" width="8.85546875" style="4" bestFit="1" customWidth="1"/>
    <col min="48" max="48" width="48.85546875" style="4" bestFit="1" customWidth="1"/>
    <col min="49" max="49" width="7.28515625" style="4" bestFit="1" customWidth="1"/>
    <col min="50" max="50" width="17.42578125" style="4" bestFit="1" customWidth="1"/>
    <col min="51" max="51" width="12.7109375" style="4" bestFit="1" customWidth="1"/>
    <col min="52" max="52" width="19.85546875" style="4" bestFit="1" customWidth="1"/>
    <col min="53" max="53" width="11.28515625" style="4" bestFit="1" customWidth="1"/>
    <col min="54" max="54" width="18.85546875" style="4" bestFit="1" customWidth="1"/>
    <col min="55" max="55" width="10" style="4" bestFit="1" customWidth="1"/>
    <col min="56" max="56" width="10.85546875" style="4" bestFit="1" customWidth="1"/>
    <col min="57" max="57" width="9.85546875" style="4" bestFit="1" customWidth="1"/>
    <col min="58" max="58" width="4.7109375" style="4" customWidth="1"/>
    <col min="59" max="59" width="11.5703125" style="4"/>
    <col min="60" max="60" width="4.7109375" style="4" customWidth="1"/>
    <col min="61" max="61" width="7" style="4" bestFit="1" customWidth="1"/>
    <col min="62" max="62" width="7.140625" style="4" bestFit="1" customWidth="1"/>
    <col min="63" max="63" width="4.85546875" style="4" bestFit="1" customWidth="1"/>
    <col min="64" max="64" width="11.5703125" style="4" bestFit="1"/>
    <col min="65" max="65" width="8.85546875" style="4" bestFit="1" customWidth="1"/>
    <col min="66" max="66" width="44.28515625" style="4" bestFit="1" customWidth="1"/>
    <col min="67" max="67" width="7.28515625" style="4" bestFit="1" customWidth="1"/>
    <col min="68" max="68" width="17.42578125" style="4" bestFit="1" customWidth="1"/>
    <col min="69" max="69" width="12.7109375" style="4" bestFit="1" customWidth="1"/>
    <col min="70" max="70" width="19.85546875" style="4" bestFit="1" customWidth="1"/>
    <col min="71" max="71" width="11.28515625" style="4" bestFit="1" customWidth="1"/>
    <col min="72" max="72" width="18.85546875" style="4" bestFit="1" customWidth="1"/>
    <col min="73" max="73" width="10" style="4" bestFit="1" customWidth="1"/>
    <col min="74" max="74" width="10.85546875" style="4" bestFit="1" customWidth="1"/>
    <col min="75" max="75" width="9.85546875" style="4" bestFit="1" customWidth="1"/>
    <col min="76" max="16384" width="11.5703125" style="4"/>
  </cols>
  <sheetData>
    <row r="1" spans="1:75" ht="19.899999999999999" customHeight="1" x14ac:dyDescent="0.25">
      <c r="A1" s="632" t="s">
        <v>328</v>
      </c>
      <c r="B1" s="632"/>
      <c r="C1" s="630"/>
      <c r="D1" s="1108"/>
      <c r="E1" s="630"/>
      <c r="F1" s="630"/>
      <c r="G1" s="630"/>
      <c r="H1" s="670"/>
      <c r="I1" s="630"/>
      <c r="J1" s="630"/>
      <c r="K1" s="1110"/>
      <c r="L1" s="630"/>
      <c r="M1" s="1108"/>
      <c r="N1" s="630"/>
      <c r="O1" s="630"/>
      <c r="P1" s="630"/>
      <c r="R1" s="1394" t="s">
        <v>11163</v>
      </c>
      <c r="S1" s="1395"/>
      <c r="T1" s="1396"/>
      <c r="V1" s="1400" t="s">
        <v>11163</v>
      </c>
      <c r="W1" s="1400"/>
      <c r="X1" s="1400"/>
      <c r="Y1" s="1400"/>
      <c r="Z1" s="1400"/>
      <c r="AA1" s="1400"/>
      <c r="AB1" s="1400"/>
      <c r="AC1" s="1400"/>
      <c r="AD1" s="1400"/>
      <c r="AE1" s="1400"/>
      <c r="AF1" s="1400"/>
      <c r="AG1" s="1400"/>
      <c r="AH1" s="1400"/>
      <c r="AI1" s="1400"/>
      <c r="AK1" s="1397" t="s">
        <v>11163</v>
      </c>
      <c r="AL1" s="1398"/>
      <c r="AM1" s="1398"/>
      <c r="AN1" s="1398"/>
      <c r="AO1" s="1399"/>
      <c r="AQ1" s="1401" t="s">
        <v>557</v>
      </c>
      <c r="AR1" s="1401"/>
      <c r="AS1" s="1401"/>
      <c r="AT1" s="1401"/>
      <c r="AU1" s="1401"/>
      <c r="AV1" s="1401"/>
      <c r="AW1" s="1401"/>
      <c r="AX1" s="1401"/>
      <c r="AY1" s="1401"/>
      <c r="AZ1" s="1401"/>
      <c r="BA1" s="1401"/>
      <c r="BB1" s="1401"/>
      <c r="BC1" s="1401"/>
      <c r="BD1" s="1401"/>
      <c r="BE1" s="1401"/>
      <c r="BG1" s="390" t="s">
        <v>179</v>
      </c>
      <c r="BI1" s="1401" t="s">
        <v>11041</v>
      </c>
      <c r="BJ1" s="1401"/>
      <c r="BK1" s="1401"/>
      <c r="BL1" s="1401"/>
      <c r="BM1" s="1401"/>
      <c r="BN1" s="1401"/>
      <c r="BO1" s="1401"/>
      <c r="BP1" s="1401"/>
      <c r="BQ1" s="1401"/>
      <c r="BR1" s="1401"/>
      <c r="BS1" s="1401"/>
      <c r="BT1" s="1401"/>
      <c r="BU1" s="1401"/>
      <c r="BV1" s="1401"/>
      <c r="BW1" s="1401"/>
    </row>
    <row r="2" spans="1:75" ht="15.75" thickBot="1" x14ac:dyDescent="0.3">
      <c r="A2" s="633" t="s">
        <v>136</v>
      </c>
      <c r="B2" s="633" t="s">
        <v>137</v>
      </c>
      <c r="C2" s="661" t="s">
        <v>138</v>
      </c>
      <c r="D2" s="1109" t="s">
        <v>2</v>
      </c>
      <c r="E2" s="661" t="s">
        <v>139</v>
      </c>
      <c r="F2" s="1111" t="s">
        <v>151</v>
      </c>
      <c r="G2" s="1111" t="s">
        <v>4</v>
      </c>
      <c r="H2" s="1112" t="s">
        <v>10</v>
      </c>
      <c r="I2" s="1111" t="s">
        <v>143</v>
      </c>
      <c r="J2" s="661" t="s">
        <v>141</v>
      </c>
      <c r="K2" s="1113" t="s">
        <v>140</v>
      </c>
      <c r="L2" s="661" t="s">
        <v>142</v>
      </c>
      <c r="M2" s="1109" t="s">
        <v>512</v>
      </c>
      <c r="N2" s="661" t="s">
        <v>144</v>
      </c>
      <c r="O2" s="1111" t="s">
        <v>150</v>
      </c>
      <c r="P2" s="661" t="s">
        <v>145</v>
      </c>
      <c r="R2" s="662" t="s">
        <v>137</v>
      </c>
      <c r="S2" s="54" t="s">
        <v>2</v>
      </c>
      <c r="T2" s="666" t="s">
        <v>144</v>
      </c>
      <c r="V2" s="658" t="s">
        <v>136</v>
      </c>
      <c r="W2" s="659" t="s">
        <v>138</v>
      </c>
      <c r="X2" s="660" t="s">
        <v>2</v>
      </c>
      <c r="Y2" s="659" t="s">
        <v>151</v>
      </c>
      <c r="Z2" s="659" t="s">
        <v>4</v>
      </c>
      <c r="AA2" s="668" t="s">
        <v>10</v>
      </c>
      <c r="AB2" s="659" t="s">
        <v>143</v>
      </c>
      <c r="AC2" s="659" t="s">
        <v>141</v>
      </c>
      <c r="AD2" s="669" t="s">
        <v>140</v>
      </c>
      <c r="AE2" s="659" t="s">
        <v>142</v>
      </c>
      <c r="AF2" s="660" t="s">
        <v>512</v>
      </c>
      <c r="AG2" s="659" t="s">
        <v>144</v>
      </c>
      <c r="AH2" s="659" t="s">
        <v>150</v>
      </c>
      <c r="AI2" s="659" t="s">
        <v>145</v>
      </c>
      <c r="AJ2" s="41"/>
      <c r="AK2" s="420" t="s">
        <v>139</v>
      </c>
      <c r="AL2" s="421" t="s">
        <v>2</v>
      </c>
      <c r="AM2" s="421" t="s">
        <v>141</v>
      </c>
      <c r="AN2" s="422" t="s">
        <v>142</v>
      </c>
      <c r="AO2" s="422" t="s">
        <v>144</v>
      </c>
      <c r="AP2" s="291"/>
      <c r="AQ2" s="134" t="s">
        <v>136</v>
      </c>
      <c r="AR2" s="134" t="s">
        <v>137</v>
      </c>
      <c r="AS2" s="135" t="s">
        <v>138</v>
      </c>
      <c r="AT2" s="136" t="s">
        <v>2</v>
      </c>
      <c r="AU2" s="135" t="s">
        <v>139</v>
      </c>
      <c r="AV2" s="135" t="s">
        <v>4</v>
      </c>
      <c r="AW2" s="137" t="s">
        <v>10</v>
      </c>
      <c r="AX2" s="135" t="s">
        <v>143</v>
      </c>
      <c r="AY2" s="120" t="s">
        <v>141</v>
      </c>
      <c r="AZ2" s="138" t="s">
        <v>140</v>
      </c>
      <c r="BA2" s="120" t="s">
        <v>142</v>
      </c>
      <c r="BB2" s="136" t="s">
        <v>512</v>
      </c>
      <c r="BC2" s="121" t="s">
        <v>144</v>
      </c>
      <c r="BD2" s="135" t="s">
        <v>150</v>
      </c>
      <c r="BE2" s="135" t="s">
        <v>145</v>
      </c>
      <c r="BG2" s="340" t="s">
        <v>145</v>
      </c>
      <c r="BI2" s="134" t="s">
        <v>136</v>
      </c>
      <c r="BJ2" s="134" t="s">
        <v>137</v>
      </c>
      <c r="BK2" s="135" t="s">
        <v>138</v>
      </c>
      <c r="BL2" s="136" t="s">
        <v>2</v>
      </c>
      <c r="BM2" s="135" t="s">
        <v>139</v>
      </c>
      <c r="BN2" s="135" t="s">
        <v>4</v>
      </c>
      <c r="BO2" s="137" t="s">
        <v>10</v>
      </c>
      <c r="BP2" s="135" t="s">
        <v>143</v>
      </c>
      <c r="BQ2" s="120" t="s">
        <v>141</v>
      </c>
      <c r="BR2" s="138" t="s">
        <v>140</v>
      </c>
      <c r="BS2" s="120" t="s">
        <v>142</v>
      </c>
      <c r="BT2" s="136" t="s">
        <v>512</v>
      </c>
      <c r="BU2" s="121" t="s">
        <v>144</v>
      </c>
      <c r="BV2" s="135" t="s">
        <v>150</v>
      </c>
      <c r="BW2" s="135" t="s">
        <v>145</v>
      </c>
    </row>
    <row r="3" spans="1:75" ht="15.75" thickBot="1" x14ac:dyDescent="0.3">
      <c r="A3" s="727">
        <v>1</v>
      </c>
      <c r="B3" s="727">
        <v>3</v>
      </c>
      <c r="C3" s="563" t="s">
        <v>11640</v>
      </c>
      <c r="D3" s="467">
        <v>45475</v>
      </c>
      <c r="E3" s="563" t="s">
        <v>11631</v>
      </c>
      <c r="F3" s="333" t="s">
        <v>15787</v>
      </c>
      <c r="G3" s="333" t="s">
        <v>11646</v>
      </c>
      <c r="H3" s="1130">
        <v>0.25</v>
      </c>
      <c r="I3" s="333"/>
      <c r="J3" s="563" t="s">
        <v>152</v>
      </c>
      <c r="K3" s="1131">
        <v>45507</v>
      </c>
      <c r="L3" s="563" t="s">
        <v>152</v>
      </c>
      <c r="M3" s="467">
        <v>45520.364780092597</v>
      </c>
      <c r="N3" s="563" t="s">
        <v>9221</v>
      </c>
      <c r="O3" s="333" t="s">
        <v>16695</v>
      </c>
      <c r="P3" s="563" t="s">
        <v>16990</v>
      </c>
      <c r="R3" s="663">
        <v>3</v>
      </c>
      <c r="S3" s="665">
        <v>45539</v>
      </c>
      <c r="T3" s="667" t="s">
        <v>9221</v>
      </c>
      <c r="V3" s="727">
        <v>834</v>
      </c>
      <c r="W3" s="563" t="s">
        <v>11640</v>
      </c>
      <c r="X3" s="467">
        <v>45539</v>
      </c>
      <c r="Y3" s="333" t="s">
        <v>19373</v>
      </c>
      <c r="Z3" s="333" t="s">
        <v>16428</v>
      </c>
      <c r="AA3" s="1130">
        <v>4.5</v>
      </c>
      <c r="AB3" s="1132"/>
      <c r="AC3" s="563" t="s">
        <v>9221</v>
      </c>
      <c r="AD3" s="1131">
        <v>45539.6171875</v>
      </c>
      <c r="AE3" s="563" t="s">
        <v>9221</v>
      </c>
      <c r="AF3" s="467"/>
      <c r="AG3" s="563" t="s">
        <v>9221</v>
      </c>
      <c r="AH3" s="333" t="s">
        <v>20069</v>
      </c>
      <c r="AI3" s="563"/>
      <c r="AJ3" s="41"/>
      <c r="AK3" s="290" t="s">
        <v>11604</v>
      </c>
      <c r="AL3" s="1152" t="s">
        <v>20072</v>
      </c>
      <c r="AM3" s="290" t="s">
        <v>152</v>
      </c>
      <c r="AN3" s="290" t="s">
        <v>9221</v>
      </c>
      <c r="AO3" s="290" t="s">
        <v>9221</v>
      </c>
      <c r="AQ3" s="727">
        <v>723</v>
      </c>
      <c r="AR3" s="727">
        <v>1</v>
      </c>
      <c r="AS3" s="563" t="s">
        <v>5</v>
      </c>
      <c r="AT3" s="467">
        <v>45503</v>
      </c>
      <c r="AU3" s="563" t="s">
        <v>13070</v>
      </c>
      <c r="AV3" s="333" t="s">
        <v>11826</v>
      </c>
      <c r="AW3" s="1130">
        <v>0.4</v>
      </c>
      <c r="AX3" s="333"/>
      <c r="AY3" s="563" t="s">
        <v>152</v>
      </c>
      <c r="AZ3" s="1131">
        <v>45534.480451388888</v>
      </c>
      <c r="BA3" s="563" t="s">
        <v>9221</v>
      </c>
      <c r="BB3" s="467"/>
      <c r="BC3" s="563" t="s">
        <v>9221</v>
      </c>
      <c r="BD3" s="333" t="s">
        <v>19360</v>
      </c>
      <c r="BE3" s="563"/>
      <c r="BG3" s="340" t="s">
        <v>329</v>
      </c>
      <c r="BI3" s="727">
        <v>6</v>
      </c>
      <c r="BJ3" s="281" t="s">
        <v>315</v>
      </c>
      <c r="BK3" s="281" t="s">
        <v>5</v>
      </c>
      <c r="BL3" s="282">
        <v>44978</v>
      </c>
      <c r="BM3" s="281" t="s">
        <v>9222</v>
      </c>
      <c r="BN3" s="284" t="s">
        <v>9223</v>
      </c>
      <c r="BO3" s="285">
        <v>4</v>
      </c>
      <c r="BP3" s="284" t="s">
        <v>9224</v>
      </c>
      <c r="BQ3" s="281" t="s">
        <v>152</v>
      </c>
      <c r="BR3" s="286">
        <v>45345.3280324074</v>
      </c>
      <c r="BS3" s="281" t="s">
        <v>152</v>
      </c>
      <c r="BT3" s="283">
        <v>45345</v>
      </c>
      <c r="BU3" s="281" t="s">
        <v>9221</v>
      </c>
      <c r="BV3" s="284" t="s">
        <v>9225</v>
      </c>
      <c r="BW3" s="281" t="s">
        <v>329</v>
      </c>
    </row>
    <row r="4" spans="1:75" x14ac:dyDescent="0.25">
      <c r="A4" s="727">
        <v>2</v>
      </c>
      <c r="B4" s="727">
        <v>3</v>
      </c>
      <c r="C4" s="563" t="s">
        <v>11640</v>
      </c>
      <c r="D4" s="467">
        <v>45475</v>
      </c>
      <c r="E4" s="563" t="s">
        <v>11633</v>
      </c>
      <c r="F4" s="333" t="s">
        <v>15798</v>
      </c>
      <c r="G4" s="333" t="s">
        <v>11647</v>
      </c>
      <c r="H4" s="1130">
        <v>3.75</v>
      </c>
      <c r="I4" s="333"/>
      <c r="J4" s="563" t="s">
        <v>152</v>
      </c>
      <c r="K4" s="1131">
        <v>45507</v>
      </c>
      <c r="L4" s="563" t="s">
        <v>9221</v>
      </c>
      <c r="M4" s="467"/>
      <c r="N4" s="563" t="s">
        <v>9221</v>
      </c>
      <c r="O4" s="333" t="s">
        <v>11648</v>
      </c>
      <c r="T4" s="563"/>
      <c r="V4" s="727">
        <v>860</v>
      </c>
      <c r="W4" s="563" t="s">
        <v>11640</v>
      </c>
      <c r="X4" s="467">
        <v>45539</v>
      </c>
      <c r="Y4" s="333" t="s">
        <v>18994</v>
      </c>
      <c r="Z4" s="333" t="s">
        <v>20125</v>
      </c>
      <c r="AA4" s="1130">
        <v>3</v>
      </c>
      <c r="AB4" s="1132"/>
      <c r="AC4" s="563" t="s">
        <v>152</v>
      </c>
      <c r="AD4" s="1131">
        <v>45539.742337962962</v>
      </c>
      <c r="AE4" s="563" t="s">
        <v>9221</v>
      </c>
      <c r="AF4" s="467"/>
      <c r="AG4" s="563" t="s">
        <v>9221</v>
      </c>
      <c r="AH4" s="333" t="s">
        <v>20095</v>
      </c>
      <c r="AI4" s="563"/>
      <c r="AJ4" s="41"/>
      <c r="AK4" s="102"/>
      <c r="AL4" s="1114"/>
      <c r="AM4" s="104"/>
      <c r="AN4" s="104"/>
      <c r="AO4" s="104"/>
      <c r="AQ4" s="727">
        <v>728</v>
      </c>
      <c r="AR4" s="727">
        <v>2</v>
      </c>
      <c r="AS4" s="563" t="s">
        <v>133</v>
      </c>
      <c r="AT4" s="467">
        <v>45506</v>
      </c>
      <c r="AU4" s="563" t="s">
        <v>13070</v>
      </c>
      <c r="AV4" s="333" t="s">
        <v>11896</v>
      </c>
      <c r="AW4" s="1130">
        <v>3.4</v>
      </c>
      <c r="AX4" s="333"/>
      <c r="AY4" s="563" t="s">
        <v>152</v>
      </c>
      <c r="AZ4" s="1131">
        <v>45534.482708333337</v>
      </c>
      <c r="BA4" s="563" t="s">
        <v>9221</v>
      </c>
      <c r="BB4" s="467"/>
      <c r="BC4" s="563" t="s">
        <v>9221</v>
      </c>
      <c r="BD4" s="333" t="s">
        <v>19360</v>
      </c>
      <c r="BE4" s="563"/>
      <c r="BI4" s="727">
        <v>8</v>
      </c>
      <c r="BJ4" s="281" t="s">
        <v>315</v>
      </c>
      <c r="BK4" s="281" t="s">
        <v>5</v>
      </c>
      <c r="BL4" s="282">
        <v>44979</v>
      </c>
      <c r="BM4" s="281" t="s">
        <v>9222</v>
      </c>
      <c r="BN4" s="284" t="s">
        <v>9226</v>
      </c>
      <c r="BO4" s="285">
        <v>1.25</v>
      </c>
      <c r="BP4" s="284" t="s">
        <v>9227</v>
      </c>
      <c r="BQ4" s="281" t="s">
        <v>152</v>
      </c>
      <c r="BR4" s="286">
        <v>45345.330115740697</v>
      </c>
      <c r="BS4" s="281" t="s">
        <v>152</v>
      </c>
      <c r="BT4" s="283">
        <v>45345</v>
      </c>
      <c r="BU4" s="281" t="s">
        <v>9221</v>
      </c>
      <c r="BV4" s="284" t="s">
        <v>9225</v>
      </c>
      <c r="BW4" s="281" t="s">
        <v>329</v>
      </c>
    </row>
    <row r="5" spans="1:75" x14ac:dyDescent="0.25">
      <c r="A5" s="727">
        <v>3</v>
      </c>
      <c r="B5" s="727">
        <v>3</v>
      </c>
      <c r="C5" s="563" t="s">
        <v>11640</v>
      </c>
      <c r="D5" s="467">
        <v>45475</v>
      </c>
      <c r="E5" s="563" t="s">
        <v>11635</v>
      </c>
      <c r="F5" s="333" t="s">
        <v>16682</v>
      </c>
      <c r="G5" s="333" t="s">
        <v>11649</v>
      </c>
      <c r="H5" s="1130">
        <v>0.25</v>
      </c>
      <c r="I5" s="333"/>
      <c r="J5" s="563" t="s">
        <v>152</v>
      </c>
      <c r="K5" s="1131">
        <v>45507</v>
      </c>
      <c r="L5" s="563" t="s">
        <v>152</v>
      </c>
      <c r="M5" s="467">
        <v>45513.3285300926</v>
      </c>
      <c r="N5" s="563" t="s">
        <v>9221</v>
      </c>
      <c r="O5" s="333" t="s">
        <v>16536</v>
      </c>
      <c r="P5" s="563" t="s">
        <v>16686</v>
      </c>
      <c r="V5" s="727"/>
      <c r="W5" s="563"/>
      <c r="X5" s="467"/>
      <c r="Y5" s="333"/>
      <c r="Z5" s="333"/>
      <c r="AA5" s="1130"/>
      <c r="AB5" s="1132"/>
      <c r="AC5" s="563"/>
      <c r="AD5" s="1131"/>
      <c r="AE5" s="563"/>
      <c r="AF5" s="467"/>
      <c r="AG5" s="563"/>
      <c r="AH5" s="333"/>
      <c r="AI5" s="563"/>
      <c r="AJ5" s="41"/>
      <c r="AK5" s="102"/>
      <c r="AL5" s="1114"/>
      <c r="AM5" s="104"/>
      <c r="AN5" s="104"/>
      <c r="AO5" s="104"/>
      <c r="AQ5" s="727">
        <v>729</v>
      </c>
      <c r="AR5" s="727">
        <v>2</v>
      </c>
      <c r="AS5" s="563" t="s">
        <v>133</v>
      </c>
      <c r="AT5" s="467">
        <v>45509</v>
      </c>
      <c r="AU5" s="563" t="s">
        <v>13070</v>
      </c>
      <c r="AV5" s="333" t="s">
        <v>16509</v>
      </c>
      <c r="AW5" s="1130">
        <v>1.7</v>
      </c>
      <c r="AX5" s="333"/>
      <c r="AY5" s="563" t="s">
        <v>152</v>
      </c>
      <c r="AZ5" s="1131">
        <v>45534.483032407406</v>
      </c>
      <c r="BA5" s="563" t="s">
        <v>9221</v>
      </c>
      <c r="BB5" s="467"/>
      <c r="BC5" s="563" t="s">
        <v>9221</v>
      </c>
      <c r="BD5" s="333" t="s">
        <v>19360</v>
      </c>
      <c r="BE5" s="563"/>
      <c r="BI5" s="727">
        <v>18</v>
      </c>
      <c r="BJ5" s="281" t="s">
        <v>330</v>
      </c>
      <c r="BK5" s="281" t="s">
        <v>6</v>
      </c>
      <c r="BL5" s="282">
        <v>44978</v>
      </c>
      <c r="BM5" s="281" t="s">
        <v>9222</v>
      </c>
      <c r="BN5" s="284"/>
      <c r="BO5" s="285">
        <v>0.5</v>
      </c>
      <c r="BP5" s="284"/>
      <c r="BQ5" s="281" t="s">
        <v>152</v>
      </c>
      <c r="BR5" s="286">
        <v>45345.3282175926</v>
      </c>
      <c r="BS5" s="281" t="s">
        <v>152</v>
      </c>
      <c r="BT5" s="283">
        <v>45345</v>
      </c>
      <c r="BU5" s="281" t="s">
        <v>9221</v>
      </c>
      <c r="BV5" s="284" t="s">
        <v>9225</v>
      </c>
      <c r="BW5" s="281" t="s">
        <v>329</v>
      </c>
    </row>
    <row r="6" spans="1:75" x14ac:dyDescent="0.25">
      <c r="A6" s="727">
        <v>4</v>
      </c>
      <c r="B6" s="727">
        <v>3</v>
      </c>
      <c r="C6" s="563" t="s">
        <v>11640</v>
      </c>
      <c r="D6" s="467">
        <v>45476</v>
      </c>
      <c r="E6" s="563" t="s">
        <v>11629</v>
      </c>
      <c r="F6" s="333" t="s">
        <v>11481</v>
      </c>
      <c r="G6" s="333" t="s">
        <v>11650</v>
      </c>
      <c r="H6" s="1130">
        <v>0.5</v>
      </c>
      <c r="I6" s="333"/>
      <c r="J6" s="563" t="s">
        <v>152</v>
      </c>
      <c r="K6" s="1131">
        <v>45507</v>
      </c>
      <c r="L6" s="563" t="s">
        <v>9221</v>
      </c>
      <c r="M6" s="467"/>
      <c r="N6" s="563" t="s">
        <v>9221</v>
      </c>
      <c r="O6" s="333" t="s">
        <v>11648</v>
      </c>
      <c r="V6" s="727"/>
      <c r="W6" s="563"/>
      <c r="X6" s="467"/>
      <c r="Y6" s="333"/>
      <c r="Z6" s="333"/>
      <c r="AA6" s="1130"/>
      <c r="AB6" s="1132"/>
      <c r="AC6" s="563"/>
      <c r="AD6" s="1131"/>
      <c r="AE6" s="563"/>
      <c r="AF6" s="467"/>
      <c r="AG6" s="563"/>
      <c r="AH6" s="333"/>
      <c r="AI6" s="563"/>
      <c r="AJ6" s="41"/>
      <c r="AK6" s="102"/>
      <c r="AL6" s="1114"/>
      <c r="AM6" s="104"/>
      <c r="AN6" s="104"/>
      <c r="AO6" s="104"/>
      <c r="AQ6" s="727">
        <v>724</v>
      </c>
      <c r="AR6" s="727">
        <v>1</v>
      </c>
      <c r="AS6" s="563" t="s">
        <v>5</v>
      </c>
      <c r="AT6" s="467">
        <v>45510</v>
      </c>
      <c r="AU6" s="563" t="s">
        <v>13070</v>
      </c>
      <c r="AV6" s="333" t="s">
        <v>16459</v>
      </c>
      <c r="AW6" s="1130">
        <v>0.5</v>
      </c>
      <c r="AX6" s="333"/>
      <c r="AY6" s="563" t="s">
        <v>152</v>
      </c>
      <c r="AZ6" s="1131">
        <v>45534.480925925927</v>
      </c>
      <c r="BA6" s="563" t="s">
        <v>9221</v>
      </c>
      <c r="BB6" s="467"/>
      <c r="BC6" s="563" t="s">
        <v>9221</v>
      </c>
      <c r="BD6" s="333" t="s">
        <v>19360</v>
      </c>
      <c r="BE6" s="563"/>
      <c r="BI6" s="727">
        <v>19</v>
      </c>
      <c r="BJ6" s="281" t="s">
        <v>330</v>
      </c>
      <c r="BK6" s="281" t="s">
        <v>6</v>
      </c>
      <c r="BL6" s="282">
        <v>44978</v>
      </c>
      <c r="BM6" s="281" t="s">
        <v>9222</v>
      </c>
      <c r="BN6" s="284" t="s">
        <v>9228</v>
      </c>
      <c r="BO6" s="285">
        <v>0.25</v>
      </c>
      <c r="BP6" s="284"/>
      <c r="BQ6" s="281" t="s">
        <v>152</v>
      </c>
      <c r="BR6" s="286">
        <v>45345.330081018503</v>
      </c>
      <c r="BS6" s="281" t="s">
        <v>152</v>
      </c>
      <c r="BT6" s="283">
        <v>45345</v>
      </c>
      <c r="BU6" s="281" t="s">
        <v>9221</v>
      </c>
      <c r="BV6" s="284" t="s">
        <v>9225</v>
      </c>
      <c r="BW6" s="281" t="s">
        <v>329</v>
      </c>
    </row>
    <row r="7" spans="1:75" x14ac:dyDescent="0.25">
      <c r="A7" s="727">
        <v>5</v>
      </c>
      <c r="B7" s="727">
        <v>3</v>
      </c>
      <c r="C7" s="563" t="s">
        <v>11640</v>
      </c>
      <c r="D7" s="467">
        <v>45476</v>
      </c>
      <c r="E7" s="563" t="s">
        <v>11633</v>
      </c>
      <c r="F7" s="333" t="s">
        <v>15798</v>
      </c>
      <c r="G7" s="333" t="s">
        <v>11651</v>
      </c>
      <c r="H7" s="1130">
        <v>0.25</v>
      </c>
      <c r="I7" s="333"/>
      <c r="J7" s="563" t="s">
        <v>152</v>
      </c>
      <c r="K7" s="1131">
        <v>45507</v>
      </c>
      <c r="L7" s="563" t="s">
        <v>9221</v>
      </c>
      <c r="M7" s="467"/>
      <c r="N7" s="563" t="s">
        <v>9221</v>
      </c>
      <c r="O7" s="333" t="s">
        <v>11648</v>
      </c>
      <c r="V7" s="727"/>
      <c r="W7" s="563"/>
      <c r="X7" s="467"/>
      <c r="Y7" s="333"/>
      <c r="Z7" s="333"/>
      <c r="AA7" s="1130"/>
      <c r="AB7" s="1132"/>
      <c r="AC7" s="563"/>
      <c r="AD7" s="1131"/>
      <c r="AE7" s="563"/>
      <c r="AF7" s="467"/>
      <c r="AG7" s="563"/>
      <c r="AH7" s="333"/>
      <c r="AI7" s="563"/>
      <c r="AJ7" s="41"/>
      <c r="AK7" s="102"/>
      <c r="AL7" s="1114"/>
      <c r="AM7" s="104"/>
      <c r="AN7" s="104"/>
      <c r="AO7" s="104"/>
      <c r="AQ7" s="727">
        <v>443</v>
      </c>
      <c r="AR7" s="727">
        <v>2</v>
      </c>
      <c r="AS7" s="563" t="s">
        <v>133</v>
      </c>
      <c r="AT7" s="467">
        <v>45510</v>
      </c>
      <c r="AU7" s="563" t="s">
        <v>13070</v>
      </c>
      <c r="AV7" s="333" t="s">
        <v>16519</v>
      </c>
      <c r="AW7" s="1130">
        <v>2.1</v>
      </c>
      <c r="AX7" s="333"/>
      <c r="AY7" s="563" t="s">
        <v>152</v>
      </c>
      <c r="AZ7" s="1131">
        <v>45518.349085648151</v>
      </c>
      <c r="BA7" s="563" t="s">
        <v>9221</v>
      </c>
      <c r="BB7" s="467"/>
      <c r="BC7" s="563" t="s">
        <v>9221</v>
      </c>
      <c r="BD7" s="333" t="s">
        <v>16085</v>
      </c>
      <c r="BE7" s="563"/>
      <c r="BI7" s="727">
        <v>21</v>
      </c>
      <c r="BJ7" s="281" t="s">
        <v>351</v>
      </c>
      <c r="BK7" s="281" t="s">
        <v>9</v>
      </c>
      <c r="BL7" s="282">
        <v>44979</v>
      </c>
      <c r="BM7" s="281" t="s">
        <v>9222</v>
      </c>
      <c r="BN7" s="284" t="s">
        <v>7</v>
      </c>
      <c r="BO7" s="285">
        <v>1.5</v>
      </c>
      <c r="BP7" s="284"/>
      <c r="BQ7" s="281" t="s">
        <v>152</v>
      </c>
      <c r="BR7" s="286">
        <v>45345.330254629604</v>
      </c>
      <c r="BS7" s="281" t="s">
        <v>152</v>
      </c>
      <c r="BT7" s="283">
        <v>45345</v>
      </c>
      <c r="BU7" s="281" t="s">
        <v>9221</v>
      </c>
      <c r="BV7" s="284" t="s">
        <v>9225</v>
      </c>
      <c r="BW7" s="281" t="s">
        <v>329</v>
      </c>
    </row>
    <row r="8" spans="1:75" x14ac:dyDescent="0.25">
      <c r="A8" s="727">
        <v>6</v>
      </c>
      <c r="B8" s="727">
        <v>3</v>
      </c>
      <c r="C8" s="563" t="s">
        <v>11640</v>
      </c>
      <c r="D8" s="467">
        <v>45476</v>
      </c>
      <c r="E8" s="563" t="s">
        <v>11638</v>
      </c>
      <c r="F8" s="333" t="s">
        <v>19373</v>
      </c>
      <c r="G8" s="333" t="s">
        <v>11652</v>
      </c>
      <c r="H8" s="1130">
        <v>1</v>
      </c>
      <c r="I8" s="333"/>
      <c r="J8" s="563" t="s">
        <v>152</v>
      </c>
      <c r="K8" s="1131">
        <v>45507</v>
      </c>
      <c r="L8" s="563" t="s">
        <v>9221</v>
      </c>
      <c r="M8" s="467"/>
      <c r="N8" s="563" t="s">
        <v>9221</v>
      </c>
      <c r="O8" s="333" t="s">
        <v>11648</v>
      </c>
      <c r="V8" s="727"/>
      <c r="W8" s="563"/>
      <c r="X8" s="467"/>
      <c r="Y8" s="333"/>
      <c r="Z8" s="333"/>
      <c r="AA8" s="1130"/>
      <c r="AB8" s="1132"/>
      <c r="AC8" s="563"/>
      <c r="AD8" s="1131"/>
      <c r="AE8" s="563"/>
      <c r="AF8" s="467"/>
      <c r="AG8" s="563"/>
      <c r="AH8" s="333"/>
      <c r="AI8" s="563"/>
      <c r="AJ8" s="41"/>
      <c r="AK8" s="102"/>
      <c r="AL8" s="1114"/>
      <c r="AM8" s="104"/>
      <c r="AN8" s="104"/>
      <c r="AO8" s="104"/>
      <c r="AQ8" s="727">
        <v>725</v>
      </c>
      <c r="AR8" s="1133">
        <v>1</v>
      </c>
      <c r="AS8" s="563" t="s">
        <v>5</v>
      </c>
      <c r="AT8" s="467">
        <v>45511</v>
      </c>
      <c r="AU8" s="563" t="s">
        <v>13070</v>
      </c>
      <c r="AV8" s="333" t="s">
        <v>16478</v>
      </c>
      <c r="AW8" s="1130">
        <v>0.5</v>
      </c>
      <c r="AX8" s="1132"/>
      <c r="AY8" s="563" t="s">
        <v>152</v>
      </c>
      <c r="AZ8" s="1131">
        <v>45534.481319444443</v>
      </c>
      <c r="BA8" s="563" t="s">
        <v>9221</v>
      </c>
      <c r="BB8" s="467"/>
      <c r="BC8" s="563" t="s">
        <v>9221</v>
      </c>
      <c r="BD8" s="333" t="s">
        <v>19360</v>
      </c>
      <c r="BE8" s="563"/>
      <c r="BI8" s="727">
        <v>28</v>
      </c>
      <c r="BJ8" s="281" t="s">
        <v>315</v>
      </c>
      <c r="BK8" s="281" t="s">
        <v>5</v>
      </c>
      <c r="BL8" s="282">
        <v>44979</v>
      </c>
      <c r="BM8" s="281" t="s">
        <v>9222</v>
      </c>
      <c r="BN8" s="284" t="s">
        <v>9229</v>
      </c>
      <c r="BO8" s="285">
        <v>0.6</v>
      </c>
      <c r="BP8" s="284"/>
      <c r="BQ8" s="281" t="s">
        <v>152</v>
      </c>
      <c r="BR8" s="286">
        <v>45345.330138888901</v>
      </c>
      <c r="BS8" s="281" t="s">
        <v>152</v>
      </c>
      <c r="BT8" s="283">
        <v>45345</v>
      </c>
      <c r="BU8" s="281" t="s">
        <v>9221</v>
      </c>
      <c r="BV8" s="284" t="s">
        <v>9225</v>
      </c>
      <c r="BW8" s="281" t="s">
        <v>329</v>
      </c>
    </row>
    <row r="9" spans="1:75" x14ac:dyDescent="0.25">
      <c r="A9" s="727">
        <v>7</v>
      </c>
      <c r="B9" s="727">
        <v>3</v>
      </c>
      <c r="C9" s="563" t="s">
        <v>11640</v>
      </c>
      <c r="D9" s="467">
        <v>45481</v>
      </c>
      <c r="E9" s="563" t="s">
        <v>13099</v>
      </c>
      <c r="F9" s="333" t="s">
        <v>18994</v>
      </c>
      <c r="G9" s="333" t="s">
        <v>11653</v>
      </c>
      <c r="H9" s="1130">
        <v>0.75</v>
      </c>
      <c r="I9" s="333"/>
      <c r="J9" s="563" t="s">
        <v>152</v>
      </c>
      <c r="K9" s="1131">
        <v>45507</v>
      </c>
      <c r="L9" s="563" t="s">
        <v>152</v>
      </c>
      <c r="M9" s="467">
        <v>45513</v>
      </c>
      <c r="N9" s="563" t="s">
        <v>9221</v>
      </c>
      <c r="O9" s="333" t="s">
        <v>17022</v>
      </c>
      <c r="P9" s="563" t="s">
        <v>17021</v>
      </c>
      <c r="V9" s="727"/>
      <c r="W9" s="563"/>
      <c r="X9" s="467"/>
      <c r="Y9" s="333"/>
      <c r="Z9" s="333"/>
      <c r="AA9" s="1130"/>
      <c r="AB9" s="1132"/>
      <c r="AC9" s="563"/>
      <c r="AD9" s="1131"/>
      <c r="AE9" s="563"/>
      <c r="AF9" s="467"/>
      <c r="AG9" s="563"/>
      <c r="AH9" s="333"/>
      <c r="AI9" s="563"/>
      <c r="AJ9" s="41"/>
      <c r="AK9" s="1134"/>
      <c r="AL9" s="1135"/>
      <c r="AM9" s="104"/>
      <c r="AN9" s="104"/>
      <c r="AO9" s="104"/>
      <c r="AQ9" s="727">
        <v>730</v>
      </c>
      <c r="AR9" s="1133">
        <v>2</v>
      </c>
      <c r="AS9" s="563" t="s">
        <v>133</v>
      </c>
      <c r="AT9" s="467">
        <v>45511</v>
      </c>
      <c r="AU9" s="563" t="s">
        <v>13070</v>
      </c>
      <c r="AV9" s="333" t="s">
        <v>16523</v>
      </c>
      <c r="AW9" s="1130">
        <v>0.9</v>
      </c>
      <c r="AX9" s="1132"/>
      <c r="AY9" s="563" t="s">
        <v>152</v>
      </c>
      <c r="AZ9" s="1131">
        <v>45534.483402777776</v>
      </c>
      <c r="BA9" s="563" t="s">
        <v>9221</v>
      </c>
      <c r="BB9" s="467"/>
      <c r="BC9" s="563" t="s">
        <v>9221</v>
      </c>
      <c r="BD9" s="333" t="s">
        <v>19360</v>
      </c>
      <c r="BE9" s="563"/>
      <c r="BI9" s="727">
        <v>30</v>
      </c>
      <c r="BJ9" s="281" t="s">
        <v>315</v>
      </c>
      <c r="BK9" s="281" t="s">
        <v>5</v>
      </c>
      <c r="BL9" s="282">
        <v>44979</v>
      </c>
      <c r="BM9" s="281" t="s">
        <v>9222</v>
      </c>
      <c r="BN9" s="284" t="s">
        <v>9230</v>
      </c>
      <c r="BO9" s="285">
        <v>2.5</v>
      </c>
      <c r="BP9" s="284"/>
      <c r="BQ9" s="281" t="s">
        <v>152</v>
      </c>
      <c r="BR9" s="286">
        <v>45345.3301967593</v>
      </c>
      <c r="BS9" s="281" t="s">
        <v>152</v>
      </c>
      <c r="BT9" s="283">
        <v>45345</v>
      </c>
      <c r="BU9" s="281" t="s">
        <v>9221</v>
      </c>
      <c r="BV9" s="284" t="s">
        <v>9225</v>
      </c>
      <c r="BW9" s="281" t="s">
        <v>329</v>
      </c>
    </row>
    <row r="10" spans="1:75" x14ac:dyDescent="0.25">
      <c r="A10" s="727">
        <v>8</v>
      </c>
      <c r="B10" s="727">
        <v>3</v>
      </c>
      <c r="C10" s="563" t="s">
        <v>11640</v>
      </c>
      <c r="D10" s="467">
        <v>45481</v>
      </c>
      <c r="E10" s="563" t="s">
        <v>11631</v>
      </c>
      <c r="F10" s="333" t="s">
        <v>15787</v>
      </c>
      <c r="G10" s="333" t="s">
        <v>11654</v>
      </c>
      <c r="H10" s="1130">
        <v>2.25</v>
      </c>
      <c r="I10" s="333"/>
      <c r="J10" s="563" t="s">
        <v>152</v>
      </c>
      <c r="K10" s="1131">
        <v>45507</v>
      </c>
      <c r="L10" s="563" t="s">
        <v>152</v>
      </c>
      <c r="M10" s="467">
        <v>45520.364780092597</v>
      </c>
      <c r="N10" s="563" t="s">
        <v>9221</v>
      </c>
      <c r="O10" s="333" t="s">
        <v>16695</v>
      </c>
      <c r="P10" s="563" t="s">
        <v>16990</v>
      </c>
      <c r="R10" s="1136"/>
      <c r="S10" s="1141" t="s">
        <v>20139</v>
      </c>
      <c r="V10" s="727"/>
      <c r="W10" s="563"/>
      <c r="X10" s="467"/>
      <c r="Y10" s="333"/>
      <c r="Z10" s="333"/>
      <c r="AA10" s="1130"/>
      <c r="AB10" s="1132"/>
      <c r="AC10" s="563"/>
      <c r="AD10" s="1131"/>
      <c r="AE10" s="563"/>
      <c r="AF10" s="467"/>
      <c r="AG10" s="563"/>
      <c r="AH10" s="333"/>
      <c r="AI10" s="563"/>
      <c r="AJ10" s="41"/>
      <c r="AK10" s="1134"/>
      <c r="AL10" s="1135"/>
      <c r="AM10" s="1149" t="s">
        <v>20070</v>
      </c>
      <c r="AN10" s="104"/>
      <c r="AO10" s="104"/>
      <c r="AQ10" s="727">
        <v>726</v>
      </c>
      <c r="AR10" s="727">
        <v>1</v>
      </c>
      <c r="AS10" s="563" t="s">
        <v>5</v>
      </c>
      <c r="AT10" s="467">
        <v>45512</v>
      </c>
      <c r="AU10" s="563" t="s">
        <v>13070</v>
      </c>
      <c r="AV10" s="333" t="s">
        <v>16489</v>
      </c>
      <c r="AW10" s="1130">
        <v>2.25</v>
      </c>
      <c r="AX10" s="333"/>
      <c r="AY10" s="563" t="s">
        <v>152</v>
      </c>
      <c r="AZ10" s="1131">
        <v>45534.481759259259</v>
      </c>
      <c r="BA10" s="563" t="s">
        <v>9221</v>
      </c>
      <c r="BB10" s="467"/>
      <c r="BC10" s="563" t="s">
        <v>9221</v>
      </c>
      <c r="BD10" s="333" t="s">
        <v>19360</v>
      </c>
      <c r="BE10" s="563"/>
      <c r="BI10" s="727">
        <v>37</v>
      </c>
      <c r="BJ10" s="281" t="s">
        <v>315</v>
      </c>
      <c r="BK10" s="281" t="s">
        <v>5</v>
      </c>
      <c r="BL10" s="282">
        <v>44981</v>
      </c>
      <c r="BM10" s="281" t="s">
        <v>9222</v>
      </c>
      <c r="BN10" s="284" t="s">
        <v>9231</v>
      </c>
      <c r="BO10" s="285">
        <v>1</v>
      </c>
      <c r="BP10" s="284"/>
      <c r="BQ10" s="281" t="s">
        <v>152</v>
      </c>
      <c r="BR10" s="286">
        <v>45345.330335648097</v>
      </c>
      <c r="BS10" s="281" t="s">
        <v>152</v>
      </c>
      <c r="BT10" s="283">
        <v>45345</v>
      </c>
      <c r="BU10" s="281" t="s">
        <v>9221</v>
      </c>
      <c r="BV10" s="284" t="s">
        <v>9225</v>
      </c>
      <c r="BW10" s="281" t="s">
        <v>329</v>
      </c>
    </row>
    <row r="11" spans="1:75" x14ac:dyDescent="0.25">
      <c r="A11" s="727">
        <v>9</v>
      </c>
      <c r="B11" s="727">
        <v>3</v>
      </c>
      <c r="C11" s="563" t="s">
        <v>11640</v>
      </c>
      <c r="D11" s="467">
        <v>45481</v>
      </c>
      <c r="E11" s="563" t="s">
        <v>11631</v>
      </c>
      <c r="F11" s="333" t="s">
        <v>15787</v>
      </c>
      <c r="G11" s="333" t="s">
        <v>11655</v>
      </c>
      <c r="H11" s="1130">
        <v>0.25</v>
      </c>
      <c r="I11" s="333"/>
      <c r="J11" s="563" t="s">
        <v>152</v>
      </c>
      <c r="K11" s="1131">
        <v>45507</v>
      </c>
      <c r="L11" s="563" t="s">
        <v>152</v>
      </c>
      <c r="M11" s="467">
        <v>45520.364780092597</v>
      </c>
      <c r="N11" s="563" t="s">
        <v>9221</v>
      </c>
      <c r="O11" s="333" t="s">
        <v>16695</v>
      </c>
      <c r="P11" s="563" t="s">
        <v>16990</v>
      </c>
      <c r="R11" s="1136"/>
      <c r="S11" s="1141" t="s">
        <v>15980</v>
      </c>
      <c r="V11" s="727"/>
      <c r="W11" s="563"/>
      <c r="X11" s="467"/>
      <c r="Y11" s="333"/>
      <c r="Z11" s="333"/>
      <c r="AA11" s="1130"/>
      <c r="AB11" s="1132"/>
      <c r="AC11" s="563"/>
      <c r="AD11" s="1131"/>
      <c r="AE11" s="563"/>
      <c r="AF11" s="467"/>
      <c r="AG11" s="563"/>
      <c r="AH11" s="333"/>
      <c r="AI11" s="563"/>
      <c r="AJ11" s="41"/>
      <c r="AK11" s="1134"/>
      <c r="AL11" s="1135"/>
      <c r="AM11" s="1149" t="s">
        <v>11276</v>
      </c>
      <c r="AN11" s="104"/>
      <c r="AO11" s="104"/>
      <c r="AQ11" s="727">
        <v>727</v>
      </c>
      <c r="AR11" s="1133">
        <v>1</v>
      </c>
      <c r="AS11" s="563" t="s">
        <v>5</v>
      </c>
      <c r="AT11" s="467">
        <v>45517</v>
      </c>
      <c r="AU11" s="563" t="s">
        <v>13070</v>
      </c>
      <c r="AV11" s="333" t="s">
        <v>16413</v>
      </c>
      <c r="AW11" s="1130">
        <v>0.4</v>
      </c>
      <c r="AX11" s="1132"/>
      <c r="AY11" s="563" t="s">
        <v>152</v>
      </c>
      <c r="AZ11" s="1131">
        <v>45534.482291666667</v>
      </c>
      <c r="BA11" s="563" t="s">
        <v>9221</v>
      </c>
      <c r="BB11" s="467"/>
      <c r="BC11" s="563" t="s">
        <v>9221</v>
      </c>
      <c r="BD11" s="333" t="s">
        <v>19360</v>
      </c>
      <c r="BE11" s="563"/>
      <c r="BI11" s="727"/>
      <c r="BJ11" s="281"/>
      <c r="BK11" s="281"/>
      <c r="BL11" s="282"/>
      <c r="BM11" s="281"/>
      <c r="BN11" s="284"/>
      <c r="BO11" s="285"/>
      <c r="BP11" s="284"/>
      <c r="BQ11" s="281"/>
      <c r="BR11" s="286"/>
      <c r="BS11" s="281"/>
      <c r="BT11" s="283"/>
      <c r="BU11" s="281"/>
      <c r="BV11" s="284"/>
      <c r="BW11" s="281"/>
    </row>
    <row r="12" spans="1:75" x14ac:dyDescent="0.25">
      <c r="A12" s="727">
        <v>10</v>
      </c>
      <c r="B12" s="727">
        <v>3</v>
      </c>
      <c r="C12" s="563" t="s">
        <v>11640</v>
      </c>
      <c r="D12" s="467">
        <v>45481</v>
      </c>
      <c r="E12" s="563" t="s">
        <v>11635</v>
      </c>
      <c r="F12" s="333" t="s">
        <v>16682</v>
      </c>
      <c r="G12" s="333" t="s">
        <v>11656</v>
      </c>
      <c r="H12" s="1130">
        <v>0.25</v>
      </c>
      <c r="I12" s="333"/>
      <c r="J12" s="563" t="s">
        <v>152</v>
      </c>
      <c r="K12" s="1131">
        <v>45507</v>
      </c>
      <c r="L12" s="563" t="s">
        <v>152</v>
      </c>
      <c r="M12" s="467">
        <v>45513.3285300926</v>
      </c>
      <c r="N12" s="563" t="s">
        <v>9221</v>
      </c>
      <c r="O12" s="333" t="s">
        <v>16536</v>
      </c>
      <c r="P12" s="563" t="s">
        <v>16686</v>
      </c>
      <c r="R12" s="1136"/>
      <c r="S12" s="1141" t="s">
        <v>15981</v>
      </c>
      <c r="V12" s="727"/>
      <c r="W12" s="563"/>
      <c r="X12" s="467"/>
      <c r="Y12" s="333"/>
      <c r="Z12" s="333"/>
      <c r="AA12" s="1130"/>
      <c r="AB12" s="1132"/>
      <c r="AC12" s="563"/>
      <c r="AD12" s="1131"/>
      <c r="AE12" s="563"/>
      <c r="AF12" s="467"/>
      <c r="AG12" s="563"/>
      <c r="AH12" s="333"/>
      <c r="AI12" s="563"/>
      <c r="AJ12" s="41"/>
      <c r="AK12" s="1134"/>
      <c r="AL12" s="1135"/>
      <c r="AM12" s="1149" t="s">
        <v>11166</v>
      </c>
      <c r="AN12" s="104"/>
      <c r="AO12" s="104"/>
      <c r="AQ12" s="727">
        <v>595</v>
      </c>
      <c r="AR12" s="727">
        <v>1</v>
      </c>
      <c r="AS12" s="563" t="s">
        <v>5</v>
      </c>
      <c r="AT12" s="467">
        <v>45530</v>
      </c>
      <c r="AU12" s="563" t="s">
        <v>13070</v>
      </c>
      <c r="AV12" s="333" t="s">
        <v>18925</v>
      </c>
      <c r="AW12" s="1130">
        <v>1</v>
      </c>
      <c r="AX12" s="333"/>
      <c r="AY12" s="563" t="s">
        <v>152</v>
      </c>
      <c r="AZ12" s="1131">
        <v>45530.349664351852</v>
      </c>
      <c r="BA12" s="563" t="s">
        <v>9221</v>
      </c>
      <c r="BB12" s="467"/>
      <c r="BC12" s="563" t="s">
        <v>9221</v>
      </c>
      <c r="BD12" s="333" t="s">
        <v>18695</v>
      </c>
      <c r="BE12" s="563"/>
      <c r="BI12" s="727"/>
      <c r="BJ12" s="281"/>
      <c r="BK12" s="281"/>
      <c r="BL12" s="282"/>
      <c r="BM12" s="281"/>
      <c r="BN12" s="284"/>
      <c r="BO12" s="285"/>
      <c r="BP12" s="284"/>
      <c r="BQ12" s="281"/>
      <c r="BR12" s="286"/>
      <c r="BS12" s="281"/>
      <c r="BT12" s="283"/>
      <c r="BU12" s="281"/>
      <c r="BV12" s="284"/>
      <c r="BW12" s="281"/>
    </row>
    <row r="13" spans="1:75" x14ac:dyDescent="0.25">
      <c r="A13" s="727">
        <v>11</v>
      </c>
      <c r="B13" s="727">
        <v>3</v>
      </c>
      <c r="C13" s="563" t="s">
        <v>11640</v>
      </c>
      <c r="D13" s="467">
        <v>45483</v>
      </c>
      <c r="E13" s="563" t="s">
        <v>11635</v>
      </c>
      <c r="F13" s="333" t="s">
        <v>16682</v>
      </c>
      <c r="G13" s="333" t="s">
        <v>11657</v>
      </c>
      <c r="H13" s="1130">
        <v>4</v>
      </c>
      <c r="I13" s="333"/>
      <c r="J13" s="563" t="s">
        <v>152</v>
      </c>
      <c r="K13" s="1131">
        <v>45507</v>
      </c>
      <c r="L13" s="563" t="s">
        <v>152</v>
      </c>
      <c r="M13" s="467">
        <v>45513.3285300926</v>
      </c>
      <c r="N13" s="563" t="s">
        <v>9221</v>
      </c>
      <c r="O13" s="333" t="s">
        <v>16536</v>
      </c>
      <c r="P13" s="563" t="s">
        <v>16686</v>
      </c>
      <c r="R13" s="1136"/>
      <c r="S13" s="1141" t="s">
        <v>20142</v>
      </c>
      <c r="V13" s="727"/>
      <c r="W13" s="563"/>
      <c r="X13" s="467"/>
      <c r="Y13" s="333"/>
      <c r="Z13" s="333"/>
      <c r="AA13" s="1130"/>
      <c r="AB13" s="1132"/>
      <c r="AC13" s="563"/>
      <c r="AD13" s="1131"/>
      <c r="AE13" s="563"/>
      <c r="AF13" s="467"/>
      <c r="AG13" s="563"/>
      <c r="AH13" s="333"/>
      <c r="AI13" s="563"/>
      <c r="AJ13" s="41"/>
      <c r="AK13" s="1134"/>
      <c r="AL13" s="1135"/>
      <c r="AM13" s="1149" t="s">
        <v>20071</v>
      </c>
      <c r="AN13" s="104"/>
      <c r="AO13" s="104"/>
      <c r="AQ13" s="727">
        <v>665</v>
      </c>
      <c r="AR13" s="727">
        <v>1</v>
      </c>
      <c r="AS13" s="563" t="s">
        <v>5</v>
      </c>
      <c r="AT13" s="467">
        <v>45532</v>
      </c>
      <c r="AU13" s="563" t="s">
        <v>13070</v>
      </c>
      <c r="AV13" s="333" t="s">
        <v>19316</v>
      </c>
      <c r="AW13" s="1130">
        <v>2.5</v>
      </c>
      <c r="AX13" s="333" t="s">
        <v>19317</v>
      </c>
      <c r="AY13" s="563" t="s">
        <v>152</v>
      </c>
      <c r="AZ13" s="1131">
        <v>45532.696238425924</v>
      </c>
      <c r="BA13" s="563" t="s">
        <v>9221</v>
      </c>
      <c r="BB13" s="467"/>
      <c r="BC13" s="563" t="s">
        <v>9221</v>
      </c>
      <c r="BD13" s="333" t="s">
        <v>18844</v>
      </c>
      <c r="BE13" s="563"/>
      <c r="BI13" s="727"/>
      <c r="BJ13" s="281"/>
      <c r="BK13" s="281"/>
      <c r="BL13" s="282"/>
      <c r="BM13" s="281"/>
      <c r="BN13" s="284"/>
      <c r="BO13" s="285"/>
      <c r="BP13" s="284"/>
      <c r="BQ13" s="281"/>
      <c r="BR13" s="286"/>
      <c r="BS13" s="281"/>
      <c r="BT13" s="283"/>
      <c r="BU13" s="281"/>
      <c r="BV13" s="284"/>
      <c r="BW13" s="281"/>
    </row>
    <row r="14" spans="1:75" x14ac:dyDescent="0.25">
      <c r="A14" s="727">
        <v>12</v>
      </c>
      <c r="B14" s="727">
        <v>3</v>
      </c>
      <c r="C14" s="563" t="s">
        <v>11640</v>
      </c>
      <c r="D14" s="467">
        <v>45483</v>
      </c>
      <c r="E14" s="563" t="s">
        <v>11638</v>
      </c>
      <c r="F14" s="333" t="s">
        <v>19373</v>
      </c>
      <c r="G14" s="333" t="s">
        <v>11658</v>
      </c>
      <c r="H14" s="1130">
        <v>0.25</v>
      </c>
      <c r="I14" s="333"/>
      <c r="J14" s="563" t="s">
        <v>152</v>
      </c>
      <c r="K14" s="1131">
        <v>45507</v>
      </c>
      <c r="L14" s="563" t="s">
        <v>9221</v>
      </c>
      <c r="M14" s="467"/>
      <c r="N14" s="563" t="s">
        <v>9221</v>
      </c>
      <c r="O14" s="333" t="s">
        <v>11648</v>
      </c>
      <c r="R14" s="1136"/>
      <c r="S14" s="1148">
        <v>45540.633680555555</v>
      </c>
      <c r="V14" s="727"/>
      <c r="W14" s="563"/>
      <c r="X14" s="467"/>
      <c r="Y14" s="333"/>
      <c r="Z14" s="333"/>
      <c r="AA14" s="1130"/>
      <c r="AB14" s="1132"/>
      <c r="AC14" s="563"/>
      <c r="AD14" s="1131"/>
      <c r="AE14" s="563"/>
      <c r="AF14" s="467"/>
      <c r="AG14" s="563"/>
      <c r="AH14" s="333"/>
      <c r="AI14" s="563"/>
      <c r="AJ14" s="41"/>
      <c r="AK14" s="339"/>
      <c r="AL14" s="1135"/>
      <c r="AM14" s="1150">
        <v>45539.609016203707</v>
      </c>
      <c r="AN14" s="104"/>
      <c r="AO14" s="104"/>
      <c r="AQ14" s="727">
        <v>676</v>
      </c>
      <c r="AR14" s="1133">
        <v>1</v>
      </c>
      <c r="AS14" s="563" t="s">
        <v>5</v>
      </c>
      <c r="AT14" s="467">
        <v>45533</v>
      </c>
      <c r="AU14" s="563" t="s">
        <v>13070</v>
      </c>
      <c r="AV14" s="333" t="s">
        <v>19330</v>
      </c>
      <c r="AW14" s="1130">
        <v>0.5</v>
      </c>
      <c r="AX14" s="1132"/>
      <c r="AY14" s="563" t="s">
        <v>152</v>
      </c>
      <c r="AZ14" s="1131">
        <v>45533.367118055554</v>
      </c>
      <c r="BA14" s="563" t="s">
        <v>9221</v>
      </c>
      <c r="BB14" s="467"/>
      <c r="BC14" s="563" t="s">
        <v>9221</v>
      </c>
      <c r="BD14" s="333" t="s">
        <v>19203</v>
      </c>
      <c r="BE14" s="563"/>
      <c r="BI14" s="727"/>
      <c r="BJ14" s="281"/>
      <c r="BK14" s="281"/>
      <c r="BL14" s="282"/>
      <c r="BM14" s="281"/>
      <c r="BN14" s="284"/>
      <c r="BO14" s="285"/>
      <c r="BP14" s="284"/>
      <c r="BQ14" s="281"/>
      <c r="BR14" s="286"/>
      <c r="BS14" s="281"/>
      <c r="BT14" s="283"/>
      <c r="BU14" s="281"/>
      <c r="BV14" s="284"/>
      <c r="BW14" s="281"/>
    </row>
    <row r="15" spans="1:75" x14ac:dyDescent="0.25">
      <c r="A15" s="727">
        <v>13</v>
      </c>
      <c r="B15" s="727">
        <v>3</v>
      </c>
      <c r="C15" s="563" t="s">
        <v>11640</v>
      </c>
      <c r="D15" s="467">
        <v>45484</v>
      </c>
      <c r="E15" s="563" t="s">
        <v>11635</v>
      </c>
      <c r="F15" s="333" t="s">
        <v>16682</v>
      </c>
      <c r="G15" s="333" t="s">
        <v>11659</v>
      </c>
      <c r="H15" s="1130">
        <v>5</v>
      </c>
      <c r="I15" s="333"/>
      <c r="J15" s="563" t="s">
        <v>152</v>
      </c>
      <c r="K15" s="1131">
        <v>45507</v>
      </c>
      <c r="L15" s="563" t="s">
        <v>152</v>
      </c>
      <c r="M15" s="467">
        <v>45513.3285300926</v>
      </c>
      <c r="N15" s="563" t="s">
        <v>9221</v>
      </c>
      <c r="O15" s="333" t="s">
        <v>16536</v>
      </c>
      <c r="P15" s="563" t="s">
        <v>16686</v>
      </c>
      <c r="R15" s="1136"/>
      <c r="S15" s="1137"/>
      <c r="V15" s="727"/>
      <c r="W15" s="563"/>
      <c r="X15" s="467"/>
      <c r="Y15" s="333"/>
      <c r="Z15" s="333"/>
      <c r="AA15" s="1130"/>
      <c r="AB15" s="1132"/>
      <c r="AC15" s="563"/>
      <c r="AD15" s="1131"/>
      <c r="AE15" s="563"/>
      <c r="AF15" s="467"/>
      <c r="AG15" s="563"/>
      <c r="AH15" s="333"/>
      <c r="AI15" s="563"/>
      <c r="AJ15" s="41"/>
      <c r="AK15" s="339"/>
      <c r="AL15" s="1135"/>
      <c r="AM15" s="1151"/>
      <c r="AN15" s="104"/>
      <c r="AO15" s="104"/>
      <c r="AQ15" s="727">
        <v>731</v>
      </c>
      <c r="AR15" s="1133">
        <v>2</v>
      </c>
      <c r="AS15" s="563" t="s">
        <v>133</v>
      </c>
      <c r="AT15" s="467">
        <v>45533</v>
      </c>
      <c r="AU15" s="563" t="s">
        <v>13070</v>
      </c>
      <c r="AV15" s="333" t="s">
        <v>19344</v>
      </c>
      <c r="AW15" s="1130">
        <v>0.5</v>
      </c>
      <c r="AX15" s="1132"/>
      <c r="AY15" s="563" t="s">
        <v>152</v>
      </c>
      <c r="AZ15" s="1131">
        <v>45534.483807870369</v>
      </c>
      <c r="BA15" s="563" t="s">
        <v>9221</v>
      </c>
      <c r="BB15" s="467"/>
      <c r="BC15" s="563" t="s">
        <v>9221</v>
      </c>
      <c r="BD15" s="333" t="s">
        <v>19360</v>
      </c>
      <c r="BE15" s="563"/>
      <c r="BI15" s="727"/>
      <c r="BJ15" s="281"/>
      <c r="BK15" s="281"/>
      <c r="BL15" s="282"/>
      <c r="BM15" s="281"/>
      <c r="BN15" s="284"/>
      <c r="BO15" s="285"/>
      <c r="BP15" s="284"/>
      <c r="BQ15" s="281"/>
      <c r="BR15" s="286"/>
      <c r="BS15" s="281"/>
      <c r="BT15" s="283"/>
      <c r="BU15" s="281"/>
      <c r="BV15" s="284"/>
      <c r="BW15" s="281"/>
    </row>
    <row r="16" spans="1:75" x14ac:dyDescent="0.25">
      <c r="A16" s="727">
        <v>14</v>
      </c>
      <c r="B16" s="727">
        <v>3</v>
      </c>
      <c r="C16" s="563" t="s">
        <v>11640</v>
      </c>
      <c r="D16" s="467">
        <v>45484</v>
      </c>
      <c r="E16" s="563" t="s">
        <v>11638</v>
      </c>
      <c r="F16" s="333" t="s">
        <v>19373</v>
      </c>
      <c r="G16" s="333" t="s">
        <v>11660</v>
      </c>
      <c r="H16" s="1130">
        <v>0.5</v>
      </c>
      <c r="I16" s="333"/>
      <c r="J16" s="563" t="s">
        <v>152</v>
      </c>
      <c r="K16" s="1131">
        <v>45507</v>
      </c>
      <c r="L16" s="563" t="s">
        <v>9221</v>
      </c>
      <c r="M16" s="467"/>
      <c r="N16" s="563" t="s">
        <v>9221</v>
      </c>
      <c r="O16" s="333" t="s">
        <v>11648</v>
      </c>
      <c r="R16" s="1136"/>
      <c r="S16" s="1137"/>
      <c r="V16" s="727"/>
      <c r="W16" s="563"/>
      <c r="X16" s="467"/>
      <c r="Y16" s="333"/>
      <c r="Z16" s="333"/>
      <c r="AA16" s="1130"/>
      <c r="AB16" s="1132"/>
      <c r="AC16" s="563"/>
      <c r="AD16" s="1131"/>
      <c r="AE16" s="563"/>
      <c r="AF16" s="467"/>
      <c r="AG16" s="563"/>
      <c r="AH16" s="333"/>
      <c r="AI16" s="563"/>
      <c r="AJ16" s="41"/>
      <c r="AK16" s="339"/>
      <c r="AL16" s="1135"/>
      <c r="AM16" s="1151"/>
      <c r="AN16" s="104"/>
      <c r="AO16" s="104"/>
      <c r="AQ16" s="727"/>
      <c r="AR16" s="727"/>
      <c r="AS16" s="563"/>
      <c r="AT16" s="467"/>
      <c r="AU16" s="563"/>
      <c r="AV16" s="333"/>
      <c r="AW16" s="1130"/>
      <c r="AX16" s="333"/>
      <c r="AY16" s="563"/>
      <c r="AZ16" s="1131"/>
      <c r="BA16" s="563"/>
      <c r="BB16" s="467"/>
      <c r="BC16" s="563"/>
      <c r="BD16" s="333"/>
      <c r="BE16" s="563"/>
      <c r="BI16" s="727"/>
      <c r="BJ16" s="281"/>
      <c r="BK16" s="281"/>
      <c r="BL16" s="282"/>
      <c r="BM16" s="281"/>
      <c r="BN16" s="284"/>
      <c r="BO16" s="285"/>
      <c r="BP16" s="284"/>
      <c r="BQ16" s="281"/>
      <c r="BR16" s="286"/>
      <c r="BS16" s="281"/>
      <c r="BT16" s="283"/>
      <c r="BU16" s="281"/>
      <c r="BV16" s="284"/>
      <c r="BW16" s="281"/>
    </row>
    <row r="17" spans="1:75" x14ac:dyDescent="0.25">
      <c r="A17" s="727">
        <v>15</v>
      </c>
      <c r="B17" s="727">
        <v>3</v>
      </c>
      <c r="C17" s="563" t="s">
        <v>11640</v>
      </c>
      <c r="D17" s="467">
        <v>45485</v>
      </c>
      <c r="E17" s="563" t="s">
        <v>11635</v>
      </c>
      <c r="F17" s="333" t="s">
        <v>16682</v>
      </c>
      <c r="G17" s="333" t="s">
        <v>11661</v>
      </c>
      <c r="H17" s="1130">
        <v>2.5</v>
      </c>
      <c r="I17" s="333"/>
      <c r="J17" s="563" t="s">
        <v>152</v>
      </c>
      <c r="K17" s="1131">
        <v>45507</v>
      </c>
      <c r="L17" s="563" t="s">
        <v>152</v>
      </c>
      <c r="M17" s="467">
        <v>45513.3285300926</v>
      </c>
      <c r="N17" s="563" t="s">
        <v>9221</v>
      </c>
      <c r="O17" s="333" t="s">
        <v>16536</v>
      </c>
      <c r="P17" s="563" t="s">
        <v>16686</v>
      </c>
      <c r="V17" s="727"/>
      <c r="W17" s="563"/>
      <c r="X17" s="467"/>
      <c r="Y17" s="333"/>
      <c r="Z17" s="333"/>
      <c r="AA17" s="1130"/>
      <c r="AB17" s="1132"/>
      <c r="AC17" s="563"/>
      <c r="AD17" s="1131"/>
      <c r="AE17" s="563"/>
      <c r="AF17" s="467"/>
      <c r="AG17" s="563"/>
      <c r="AH17" s="333"/>
      <c r="AI17" s="563"/>
      <c r="AQ17" s="727"/>
      <c r="AR17" s="727"/>
      <c r="AS17" s="563"/>
      <c r="AT17" s="467"/>
      <c r="AU17" s="563"/>
      <c r="AV17" s="333"/>
      <c r="AW17" s="1130"/>
      <c r="AX17" s="333"/>
      <c r="AY17" s="563"/>
      <c r="AZ17" s="1131"/>
      <c r="BA17" s="563"/>
      <c r="BB17" s="467"/>
      <c r="BC17" s="563"/>
      <c r="BD17" s="333"/>
      <c r="BE17" s="563"/>
      <c r="BI17" s="727"/>
      <c r="BJ17" s="281"/>
      <c r="BK17" s="281"/>
      <c r="BL17" s="282"/>
      <c r="BM17" s="281"/>
      <c r="BN17" s="284"/>
      <c r="BO17" s="285"/>
      <c r="BP17" s="284"/>
      <c r="BQ17" s="281"/>
      <c r="BR17" s="286"/>
      <c r="BS17" s="281"/>
      <c r="BT17" s="283"/>
      <c r="BU17" s="281"/>
      <c r="BV17" s="284"/>
      <c r="BW17" s="281"/>
    </row>
    <row r="18" spans="1:75" x14ac:dyDescent="0.25">
      <c r="A18" s="727">
        <v>16</v>
      </c>
      <c r="B18" s="727">
        <v>3</v>
      </c>
      <c r="C18" s="563" t="s">
        <v>11640</v>
      </c>
      <c r="D18" s="467">
        <v>45485</v>
      </c>
      <c r="E18" s="563" t="s">
        <v>11638</v>
      </c>
      <c r="F18" s="333" t="s">
        <v>19373</v>
      </c>
      <c r="G18" s="333" t="s">
        <v>11662</v>
      </c>
      <c r="H18" s="1130">
        <v>0.75</v>
      </c>
      <c r="I18" s="333"/>
      <c r="J18" s="563" t="s">
        <v>152</v>
      </c>
      <c r="K18" s="1131">
        <v>45507</v>
      </c>
      <c r="L18" s="563" t="s">
        <v>9221</v>
      </c>
      <c r="M18" s="467"/>
      <c r="N18" s="563" t="s">
        <v>9221</v>
      </c>
      <c r="O18" s="333" t="s">
        <v>11648</v>
      </c>
      <c r="V18" s="727"/>
      <c r="W18" s="563"/>
      <c r="X18" s="467"/>
      <c r="Y18" s="333"/>
      <c r="Z18" s="333"/>
      <c r="AA18" s="1130"/>
      <c r="AB18" s="1132"/>
      <c r="AC18" s="563"/>
      <c r="AD18" s="1131"/>
      <c r="AE18" s="563"/>
      <c r="AF18" s="467"/>
      <c r="AG18" s="563"/>
      <c r="AH18" s="333"/>
      <c r="AI18" s="563"/>
      <c r="AM18" s="1138"/>
      <c r="AQ18" s="727"/>
      <c r="AR18" s="727"/>
      <c r="AS18" s="563"/>
      <c r="AT18" s="467"/>
      <c r="AU18" s="563"/>
      <c r="AV18" s="333"/>
      <c r="AW18" s="1130"/>
      <c r="AX18" s="333"/>
      <c r="AY18" s="563"/>
      <c r="AZ18" s="1131"/>
      <c r="BA18" s="563"/>
      <c r="BB18" s="467"/>
      <c r="BC18" s="563"/>
      <c r="BD18" s="333"/>
      <c r="BE18" s="563"/>
      <c r="BI18" s="727"/>
      <c r="BJ18" s="281"/>
      <c r="BK18" s="281"/>
      <c r="BL18" s="282"/>
      <c r="BM18" s="281"/>
      <c r="BN18" s="284"/>
      <c r="BO18" s="285"/>
      <c r="BP18" s="284"/>
      <c r="BQ18" s="281"/>
      <c r="BR18" s="286"/>
      <c r="BS18" s="281"/>
      <c r="BT18" s="283"/>
      <c r="BU18" s="281"/>
      <c r="BV18" s="284"/>
      <c r="BW18" s="281"/>
    </row>
    <row r="19" spans="1:75" x14ac:dyDescent="0.25">
      <c r="A19" s="727">
        <v>17</v>
      </c>
      <c r="B19" s="727">
        <v>3</v>
      </c>
      <c r="C19" s="563" t="s">
        <v>11640</v>
      </c>
      <c r="D19" s="467">
        <v>45488</v>
      </c>
      <c r="E19" s="563" t="s">
        <v>11495</v>
      </c>
      <c r="F19" s="333" t="s">
        <v>12847</v>
      </c>
      <c r="G19" s="333" t="s">
        <v>11663</v>
      </c>
      <c r="H19" s="1130">
        <v>0.5</v>
      </c>
      <c r="I19" s="333"/>
      <c r="J19" s="563" t="s">
        <v>152</v>
      </c>
      <c r="K19" s="1131">
        <v>45507</v>
      </c>
      <c r="L19" s="563" t="s">
        <v>9221</v>
      </c>
      <c r="M19" s="467"/>
      <c r="N19" s="563" t="s">
        <v>9221</v>
      </c>
      <c r="O19" s="333" t="s">
        <v>11648</v>
      </c>
      <c r="V19" s="727"/>
      <c r="W19" s="563"/>
      <c r="X19" s="467"/>
      <c r="Y19" s="333"/>
      <c r="Z19" s="333"/>
      <c r="AA19" s="1130"/>
      <c r="AB19" s="333"/>
      <c r="AC19" s="563"/>
      <c r="AD19" s="1131"/>
      <c r="AE19" s="563"/>
      <c r="AF19" s="467"/>
      <c r="AG19" s="563"/>
      <c r="AH19" s="333"/>
      <c r="AI19" s="563"/>
      <c r="AL19" s="206"/>
      <c r="AQ19" s="727"/>
      <c r="AR19" s="1133"/>
      <c r="AS19" s="563"/>
      <c r="AT19" s="467"/>
      <c r="AU19" s="563"/>
      <c r="AV19" s="333"/>
      <c r="AW19" s="1130"/>
      <c r="AX19" s="1132"/>
      <c r="AY19" s="563"/>
      <c r="AZ19" s="1131"/>
      <c r="BA19" s="563"/>
      <c r="BB19" s="467"/>
      <c r="BC19" s="563"/>
      <c r="BD19" s="333"/>
      <c r="BE19" s="563"/>
      <c r="BI19" s="727"/>
      <c r="BJ19" s="281"/>
      <c r="BK19" s="281"/>
      <c r="BL19" s="282"/>
      <c r="BM19" s="281"/>
      <c r="BN19" s="284"/>
      <c r="BO19" s="285"/>
      <c r="BP19" s="284"/>
      <c r="BQ19" s="281"/>
      <c r="BR19" s="286"/>
      <c r="BS19" s="281"/>
      <c r="BT19" s="283"/>
      <c r="BU19" s="281"/>
      <c r="BV19" s="284"/>
      <c r="BW19" s="281"/>
    </row>
    <row r="20" spans="1:75" x14ac:dyDescent="0.25">
      <c r="A20" s="727">
        <v>18</v>
      </c>
      <c r="B20" s="727">
        <v>3</v>
      </c>
      <c r="C20" s="563" t="s">
        <v>11640</v>
      </c>
      <c r="D20" s="467">
        <v>45488</v>
      </c>
      <c r="E20" s="563" t="s">
        <v>11504</v>
      </c>
      <c r="F20" s="333" t="s">
        <v>16114</v>
      </c>
      <c r="G20" s="333" t="s">
        <v>11663</v>
      </c>
      <c r="H20" s="1130">
        <v>0.5</v>
      </c>
      <c r="I20" s="333"/>
      <c r="J20" s="563" t="s">
        <v>152</v>
      </c>
      <c r="K20" s="1131">
        <v>45507</v>
      </c>
      <c r="L20" s="563" t="s">
        <v>9221</v>
      </c>
      <c r="M20" s="467"/>
      <c r="N20" s="563" t="s">
        <v>9221</v>
      </c>
      <c r="O20" s="333" t="s">
        <v>11648</v>
      </c>
      <c r="V20" s="727"/>
      <c r="W20" s="563"/>
      <c r="X20" s="467"/>
      <c r="Y20" s="333"/>
      <c r="Z20" s="333"/>
      <c r="AA20" s="1130"/>
      <c r="AB20" s="333"/>
      <c r="AC20" s="563"/>
      <c r="AD20" s="1131"/>
      <c r="AE20" s="563"/>
      <c r="AF20" s="467"/>
      <c r="AG20" s="563"/>
      <c r="AH20" s="333"/>
      <c r="AI20" s="563"/>
      <c r="AQ20" s="727"/>
      <c r="AR20" s="727"/>
      <c r="AS20" s="563"/>
      <c r="AT20" s="467"/>
      <c r="AU20" s="563"/>
      <c r="AV20" s="333"/>
      <c r="AW20" s="1130"/>
      <c r="AX20" s="333"/>
      <c r="AY20" s="563"/>
      <c r="AZ20" s="1131"/>
      <c r="BA20" s="563"/>
      <c r="BB20" s="467"/>
      <c r="BC20" s="563"/>
      <c r="BD20" s="333"/>
      <c r="BE20" s="563"/>
      <c r="BI20" s="727"/>
      <c r="BJ20" s="281"/>
      <c r="BK20" s="281"/>
      <c r="BL20" s="282"/>
      <c r="BM20" s="281"/>
      <c r="BN20" s="284"/>
      <c r="BO20" s="285"/>
      <c r="BP20" s="284"/>
      <c r="BQ20" s="281"/>
      <c r="BR20" s="286"/>
      <c r="BS20" s="281"/>
      <c r="BT20" s="283"/>
      <c r="BU20" s="281"/>
      <c r="BV20" s="284"/>
      <c r="BW20" s="281"/>
    </row>
    <row r="21" spans="1:75" x14ac:dyDescent="0.25">
      <c r="A21" s="727">
        <v>19</v>
      </c>
      <c r="B21" s="727">
        <v>3</v>
      </c>
      <c r="C21" s="563" t="s">
        <v>11640</v>
      </c>
      <c r="D21" s="467">
        <v>45488</v>
      </c>
      <c r="E21" s="563" t="s">
        <v>11634</v>
      </c>
      <c r="F21" s="333" t="s">
        <v>15802</v>
      </c>
      <c r="G21" s="333" t="s">
        <v>11664</v>
      </c>
      <c r="H21" s="1130">
        <v>1.5</v>
      </c>
      <c r="I21" s="333"/>
      <c r="J21" s="563" t="s">
        <v>152</v>
      </c>
      <c r="K21" s="1131">
        <v>45507</v>
      </c>
      <c r="L21" s="563" t="s">
        <v>9221</v>
      </c>
      <c r="M21" s="467"/>
      <c r="N21" s="563" t="s">
        <v>9221</v>
      </c>
      <c r="O21" s="333" t="s">
        <v>11648</v>
      </c>
      <c r="V21" s="727"/>
      <c r="W21" s="563"/>
      <c r="X21" s="467"/>
      <c r="Y21" s="333"/>
      <c r="Z21" s="333"/>
      <c r="AA21" s="1130"/>
      <c r="AB21" s="333"/>
      <c r="AC21" s="563"/>
      <c r="AD21" s="1131"/>
      <c r="AE21" s="563"/>
      <c r="AF21" s="467"/>
      <c r="AG21" s="563"/>
      <c r="AH21" s="333"/>
      <c r="AI21" s="563"/>
      <c r="AQ21" s="727"/>
      <c r="AR21" s="727"/>
      <c r="AS21" s="563"/>
      <c r="AT21" s="467"/>
      <c r="AU21" s="563"/>
      <c r="AV21" s="333"/>
      <c r="AW21" s="1130"/>
      <c r="AX21" s="333"/>
      <c r="AY21" s="563"/>
      <c r="AZ21" s="1131"/>
      <c r="BA21" s="563"/>
      <c r="BB21" s="467"/>
      <c r="BC21" s="563"/>
      <c r="BD21" s="333"/>
      <c r="BE21" s="563"/>
      <c r="BI21" s="727"/>
      <c r="BJ21" s="281"/>
      <c r="BK21" s="281"/>
      <c r="BL21" s="282"/>
      <c r="BM21" s="281"/>
      <c r="BN21" s="284"/>
      <c r="BO21" s="285"/>
      <c r="BP21" s="284"/>
      <c r="BQ21" s="281"/>
      <c r="BR21" s="286"/>
      <c r="BS21" s="281"/>
      <c r="BT21" s="283"/>
      <c r="BU21" s="281"/>
      <c r="BV21" s="284"/>
      <c r="BW21" s="281"/>
    </row>
    <row r="22" spans="1:75" x14ac:dyDescent="0.25">
      <c r="A22" s="727">
        <v>20</v>
      </c>
      <c r="B22" s="727">
        <v>3</v>
      </c>
      <c r="C22" s="563" t="s">
        <v>11640</v>
      </c>
      <c r="D22" s="467">
        <v>45488</v>
      </c>
      <c r="E22" s="563" t="s">
        <v>11635</v>
      </c>
      <c r="F22" s="333" t="s">
        <v>16682</v>
      </c>
      <c r="G22" s="333" t="s">
        <v>11665</v>
      </c>
      <c r="H22" s="1130">
        <v>2</v>
      </c>
      <c r="I22" s="333"/>
      <c r="J22" s="563" t="s">
        <v>152</v>
      </c>
      <c r="K22" s="1131">
        <v>45507</v>
      </c>
      <c r="L22" s="563" t="s">
        <v>152</v>
      </c>
      <c r="M22" s="467">
        <v>45513.3285300926</v>
      </c>
      <c r="N22" s="563" t="s">
        <v>9221</v>
      </c>
      <c r="O22" s="333" t="s">
        <v>16536</v>
      </c>
      <c r="P22" s="563" t="s">
        <v>16686</v>
      </c>
      <c r="V22" s="727"/>
      <c r="W22" s="563"/>
      <c r="X22" s="467"/>
      <c r="Y22" s="333"/>
      <c r="Z22" s="333"/>
      <c r="AA22" s="1130"/>
      <c r="AB22" s="333"/>
      <c r="AC22" s="563"/>
      <c r="AD22" s="1131"/>
      <c r="AE22" s="563"/>
      <c r="AF22" s="467"/>
      <c r="AG22" s="563"/>
      <c r="AH22" s="333"/>
      <c r="AI22" s="563"/>
      <c r="AQ22" s="727"/>
      <c r="AR22" s="727"/>
      <c r="AS22" s="563"/>
      <c r="AT22" s="467"/>
      <c r="AU22" s="563"/>
      <c r="AV22" s="333"/>
      <c r="AW22" s="1130"/>
      <c r="AX22" s="333"/>
      <c r="AY22" s="563"/>
      <c r="AZ22" s="1131"/>
      <c r="BA22" s="563"/>
      <c r="BB22" s="467"/>
      <c r="BC22" s="563"/>
      <c r="BD22" s="333"/>
      <c r="BE22" s="563"/>
      <c r="BI22" s="727"/>
      <c r="BJ22" s="281"/>
      <c r="BK22" s="281"/>
      <c r="BL22" s="282"/>
      <c r="BM22" s="281"/>
      <c r="BN22" s="284"/>
      <c r="BO22" s="285"/>
      <c r="BP22" s="284"/>
      <c r="BQ22" s="281"/>
      <c r="BR22" s="286"/>
      <c r="BS22" s="281"/>
      <c r="BT22" s="283"/>
      <c r="BU22" s="281"/>
      <c r="BV22" s="284"/>
      <c r="BW22" s="281"/>
    </row>
    <row r="23" spans="1:75" x14ac:dyDescent="0.25">
      <c r="A23" s="727">
        <v>21</v>
      </c>
      <c r="B23" s="727">
        <v>3</v>
      </c>
      <c r="C23" s="563" t="s">
        <v>11640</v>
      </c>
      <c r="D23" s="467">
        <v>45489</v>
      </c>
      <c r="E23" s="563" t="s">
        <v>58</v>
      </c>
      <c r="F23" s="333" t="s">
        <v>15714</v>
      </c>
      <c r="G23" s="333" t="s">
        <v>11666</v>
      </c>
      <c r="H23" s="1130">
        <v>1</v>
      </c>
      <c r="I23" s="333"/>
      <c r="J23" s="563" t="s">
        <v>152</v>
      </c>
      <c r="K23" s="1131">
        <v>45507</v>
      </c>
      <c r="L23" s="563" t="s">
        <v>9221</v>
      </c>
      <c r="M23" s="467"/>
      <c r="N23" s="563" t="s">
        <v>9221</v>
      </c>
      <c r="O23" s="333" t="s">
        <v>11648</v>
      </c>
      <c r="V23" s="727"/>
      <c r="W23" s="563"/>
      <c r="X23" s="467"/>
      <c r="Y23" s="333"/>
      <c r="Z23" s="333"/>
      <c r="AA23" s="1130"/>
      <c r="AB23" s="333"/>
      <c r="AC23" s="563"/>
      <c r="AD23" s="1131"/>
      <c r="AE23" s="563"/>
      <c r="AF23" s="467"/>
      <c r="AG23" s="563"/>
      <c r="AH23" s="333"/>
      <c r="AI23" s="563"/>
      <c r="AQ23" s="727"/>
      <c r="AR23" s="727"/>
      <c r="AS23" s="563"/>
      <c r="AT23" s="467"/>
      <c r="AU23" s="563"/>
      <c r="AV23" s="333"/>
      <c r="AW23" s="1130"/>
      <c r="AX23" s="333"/>
      <c r="AY23" s="563"/>
      <c r="AZ23" s="1131"/>
      <c r="BA23" s="563"/>
      <c r="BB23" s="467"/>
      <c r="BC23" s="563"/>
      <c r="BD23" s="333"/>
      <c r="BE23" s="563"/>
      <c r="BI23" s="727"/>
      <c r="BJ23" s="281"/>
      <c r="BK23" s="281"/>
      <c r="BL23" s="282"/>
      <c r="BM23" s="281"/>
      <c r="BN23" s="284"/>
      <c r="BO23" s="285"/>
      <c r="BP23" s="284"/>
      <c r="BQ23" s="281"/>
      <c r="BR23" s="286"/>
      <c r="BS23" s="281"/>
      <c r="BT23" s="283"/>
      <c r="BU23" s="281"/>
      <c r="BV23" s="284"/>
      <c r="BW23" s="281"/>
    </row>
    <row r="24" spans="1:75" x14ac:dyDescent="0.25">
      <c r="A24" s="727">
        <v>22</v>
      </c>
      <c r="B24" s="727">
        <v>3</v>
      </c>
      <c r="C24" s="563" t="s">
        <v>11640</v>
      </c>
      <c r="D24" s="467">
        <v>45489</v>
      </c>
      <c r="E24" s="563" t="s">
        <v>11632</v>
      </c>
      <c r="F24" s="333" t="s">
        <v>15794</v>
      </c>
      <c r="G24" s="333" t="s">
        <v>11667</v>
      </c>
      <c r="H24" s="1130">
        <v>1.25</v>
      </c>
      <c r="I24" s="333"/>
      <c r="J24" s="563" t="s">
        <v>152</v>
      </c>
      <c r="K24" s="1131">
        <v>45507</v>
      </c>
      <c r="L24" s="563" t="s">
        <v>152</v>
      </c>
      <c r="M24" s="467">
        <v>45524.320289351897</v>
      </c>
      <c r="N24" s="563" t="s">
        <v>9221</v>
      </c>
      <c r="O24" s="333" t="s">
        <v>17022</v>
      </c>
      <c r="P24" s="563" t="s">
        <v>17009</v>
      </c>
      <c r="AQ24" s="727"/>
      <c r="AR24" s="1133"/>
      <c r="AS24" s="563"/>
      <c r="AT24" s="467"/>
      <c r="AU24" s="563"/>
      <c r="AV24" s="333"/>
      <c r="AW24" s="1130"/>
      <c r="AX24" s="1132"/>
      <c r="AY24" s="563"/>
      <c r="AZ24" s="1131"/>
      <c r="BA24" s="563"/>
      <c r="BB24" s="467"/>
      <c r="BC24" s="563"/>
      <c r="BD24" s="333"/>
      <c r="BE24" s="563"/>
      <c r="BI24" s="727"/>
      <c r="BJ24" s="281"/>
      <c r="BK24" s="281"/>
      <c r="BL24" s="282"/>
      <c r="BM24" s="281"/>
      <c r="BN24" s="284"/>
      <c r="BO24" s="285"/>
      <c r="BP24" s="284"/>
      <c r="BQ24" s="281"/>
      <c r="BR24" s="286"/>
      <c r="BS24" s="281"/>
      <c r="BT24" s="283"/>
      <c r="BU24" s="281"/>
      <c r="BV24" s="284"/>
      <c r="BW24" s="281"/>
    </row>
    <row r="25" spans="1:75" x14ac:dyDescent="0.25">
      <c r="A25" s="727">
        <v>23</v>
      </c>
      <c r="B25" s="727">
        <v>3</v>
      </c>
      <c r="C25" s="563" t="s">
        <v>11640</v>
      </c>
      <c r="D25" s="467">
        <v>45489</v>
      </c>
      <c r="E25" s="563" t="s">
        <v>11634</v>
      </c>
      <c r="F25" s="333" t="s">
        <v>15802</v>
      </c>
      <c r="G25" s="333" t="s">
        <v>11668</v>
      </c>
      <c r="H25" s="1130">
        <v>0.25</v>
      </c>
      <c r="I25" s="333"/>
      <c r="J25" s="563" t="s">
        <v>152</v>
      </c>
      <c r="K25" s="1131">
        <v>45507</v>
      </c>
      <c r="L25" s="563" t="s">
        <v>9221</v>
      </c>
      <c r="M25" s="467"/>
      <c r="N25" s="563" t="s">
        <v>9221</v>
      </c>
      <c r="O25" s="333" t="s">
        <v>11648</v>
      </c>
      <c r="AQ25" s="727"/>
      <c r="AR25" s="727"/>
      <c r="AS25" s="563"/>
      <c r="AT25" s="467"/>
      <c r="AU25" s="563"/>
      <c r="AV25" s="333"/>
      <c r="AW25" s="1130"/>
      <c r="AX25" s="333"/>
      <c r="AY25" s="563"/>
      <c r="AZ25" s="1131"/>
      <c r="BA25" s="563"/>
      <c r="BB25" s="467"/>
      <c r="BC25" s="563"/>
      <c r="BD25" s="333"/>
      <c r="BE25" s="563"/>
      <c r="BI25" s="727"/>
      <c r="BJ25" s="281"/>
      <c r="BK25" s="281"/>
      <c r="BL25" s="282"/>
      <c r="BM25" s="281"/>
      <c r="BN25" s="284"/>
      <c r="BO25" s="285"/>
      <c r="BP25" s="284"/>
      <c r="BQ25" s="281"/>
      <c r="BR25" s="286"/>
      <c r="BS25" s="281"/>
      <c r="BT25" s="283"/>
      <c r="BU25" s="281"/>
      <c r="BV25" s="284"/>
      <c r="BW25" s="281"/>
    </row>
    <row r="26" spans="1:75" x14ac:dyDescent="0.25">
      <c r="A26" s="727">
        <v>24</v>
      </c>
      <c r="B26" s="727">
        <v>3</v>
      </c>
      <c r="C26" s="563" t="s">
        <v>11640</v>
      </c>
      <c r="D26" s="467">
        <v>45489</v>
      </c>
      <c r="E26" s="563" t="s">
        <v>11635</v>
      </c>
      <c r="F26" s="333" t="s">
        <v>16682</v>
      </c>
      <c r="G26" s="333" t="s">
        <v>11669</v>
      </c>
      <c r="H26" s="1130">
        <v>0.5</v>
      </c>
      <c r="I26" s="333"/>
      <c r="J26" s="563" t="s">
        <v>152</v>
      </c>
      <c r="K26" s="1131">
        <v>45507</v>
      </c>
      <c r="L26" s="563" t="s">
        <v>152</v>
      </c>
      <c r="M26" s="467">
        <v>45513.3285300926</v>
      </c>
      <c r="N26" s="563" t="s">
        <v>9221</v>
      </c>
      <c r="O26" s="333" t="s">
        <v>16536</v>
      </c>
      <c r="P26" s="563" t="s">
        <v>16686</v>
      </c>
      <c r="AQ26" s="727"/>
      <c r="AR26" s="727"/>
      <c r="AS26" s="563"/>
      <c r="AT26" s="467"/>
      <c r="AU26" s="563"/>
      <c r="AV26" s="333"/>
      <c r="AW26" s="1130"/>
      <c r="AX26" s="333"/>
      <c r="AY26" s="563"/>
      <c r="AZ26" s="1131"/>
      <c r="BA26" s="563"/>
      <c r="BB26" s="467"/>
      <c r="BC26" s="563"/>
      <c r="BD26" s="333"/>
      <c r="BE26" s="563"/>
      <c r="BI26" s="727"/>
      <c r="BJ26" s="281"/>
      <c r="BK26" s="281"/>
      <c r="BL26" s="282"/>
      <c r="BM26" s="281"/>
      <c r="BN26" s="284"/>
      <c r="BO26" s="285"/>
      <c r="BP26" s="284"/>
      <c r="BQ26" s="281"/>
      <c r="BR26" s="286"/>
      <c r="BS26" s="281"/>
      <c r="BT26" s="283"/>
      <c r="BU26" s="281"/>
      <c r="BV26" s="284"/>
      <c r="BW26" s="281"/>
    </row>
    <row r="27" spans="1:75" x14ac:dyDescent="0.25">
      <c r="A27" s="727">
        <v>25</v>
      </c>
      <c r="B27" s="727">
        <v>3</v>
      </c>
      <c r="C27" s="563" t="s">
        <v>11640</v>
      </c>
      <c r="D27" s="467">
        <v>45491</v>
      </c>
      <c r="E27" s="563" t="s">
        <v>11632</v>
      </c>
      <c r="F27" s="333" t="s">
        <v>15794</v>
      </c>
      <c r="G27" s="333" t="s">
        <v>11670</v>
      </c>
      <c r="H27" s="1130">
        <v>0.25</v>
      </c>
      <c r="I27" s="333"/>
      <c r="J27" s="563" t="s">
        <v>152</v>
      </c>
      <c r="K27" s="1131">
        <v>45507</v>
      </c>
      <c r="L27" s="563" t="s">
        <v>152</v>
      </c>
      <c r="M27" s="467">
        <v>45524.320289351897</v>
      </c>
      <c r="N27" s="563" t="s">
        <v>9221</v>
      </c>
      <c r="O27" s="333" t="s">
        <v>17022</v>
      </c>
      <c r="P27" s="563" t="s">
        <v>17009</v>
      </c>
      <c r="AQ27" s="727"/>
      <c r="AR27" s="1133"/>
      <c r="AS27" s="563"/>
      <c r="AT27" s="467"/>
      <c r="AU27" s="563"/>
      <c r="AV27" s="333"/>
      <c r="AW27" s="1130"/>
      <c r="AX27" s="1132"/>
      <c r="AY27" s="563"/>
      <c r="AZ27" s="1131"/>
      <c r="BA27" s="563"/>
      <c r="BB27" s="467"/>
      <c r="BC27" s="563"/>
      <c r="BD27" s="333"/>
      <c r="BE27" s="563"/>
      <c r="BI27" s="727"/>
      <c r="BJ27" s="281"/>
      <c r="BK27" s="281"/>
      <c r="BL27" s="282"/>
      <c r="BM27" s="281"/>
      <c r="BN27" s="284"/>
      <c r="BO27" s="285"/>
      <c r="BP27" s="284"/>
      <c r="BQ27" s="281"/>
      <c r="BR27" s="286"/>
      <c r="BS27" s="281"/>
      <c r="BT27" s="283"/>
      <c r="BU27" s="281"/>
      <c r="BV27" s="284"/>
      <c r="BW27" s="281"/>
    </row>
    <row r="28" spans="1:75" x14ac:dyDescent="0.25">
      <c r="A28" s="727">
        <v>26</v>
      </c>
      <c r="B28" s="727">
        <v>3</v>
      </c>
      <c r="C28" s="563" t="s">
        <v>11640</v>
      </c>
      <c r="D28" s="467">
        <v>45491</v>
      </c>
      <c r="E28" s="563" t="s">
        <v>11634</v>
      </c>
      <c r="F28" s="333" t="s">
        <v>15802</v>
      </c>
      <c r="G28" s="333" t="s">
        <v>11671</v>
      </c>
      <c r="H28" s="1130">
        <v>2</v>
      </c>
      <c r="I28" s="333"/>
      <c r="J28" s="563" t="s">
        <v>152</v>
      </c>
      <c r="K28" s="1131">
        <v>45507</v>
      </c>
      <c r="L28" s="563" t="s">
        <v>9221</v>
      </c>
      <c r="M28" s="467"/>
      <c r="N28" s="563" t="s">
        <v>9221</v>
      </c>
      <c r="O28" s="333" t="s">
        <v>11648</v>
      </c>
      <c r="AQ28" s="727"/>
      <c r="AR28" s="727"/>
      <c r="AS28" s="563"/>
      <c r="AT28" s="467"/>
      <c r="AU28" s="563"/>
      <c r="AV28" s="333"/>
      <c r="AW28" s="1130"/>
      <c r="AX28" s="333"/>
      <c r="AY28" s="563"/>
      <c r="AZ28" s="1131"/>
      <c r="BA28" s="563"/>
      <c r="BB28" s="467"/>
      <c r="BC28" s="563"/>
      <c r="BD28" s="333"/>
      <c r="BE28" s="563"/>
      <c r="BI28" s="727"/>
      <c r="BJ28" s="281"/>
      <c r="BK28" s="281"/>
      <c r="BL28" s="282"/>
      <c r="BM28" s="281"/>
      <c r="BN28" s="284"/>
      <c r="BO28" s="285"/>
      <c r="BP28" s="284"/>
      <c r="BQ28" s="281"/>
      <c r="BR28" s="286"/>
      <c r="BS28" s="281"/>
      <c r="BT28" s="283"/>
      <c r="BU28" s="281"/>
      <c r="BV28" s="284"/>
      <c r="BW28" s="281"/>
    </row>
    <row r="29" spans="1:75" x14ac:dyDescent="0.25">
      <c r="A29" s="727">
        <v>27</v>
      </c>
      <c r="B29" s="727">
        <v>3</v>
      </c>
      <c r="C29" s="563" t="s">
        <v>11640</v>
      </c>
      <c r="D29" s="467">
        <v>45491</v>
      </c>
      <c r="E29" s="563" t="s">
        <v>11635</v>
      </c>
      <c r="F29" s="333" t="s">
        <v>16682</v>
      </c>
      <c r="G29" s="333" t="s">
        <v>11672</v>
      </c>
      <c r="H29" s="1130">
        <v>0.75</v>
      </c>
      <c r="I29" s="333"/>
      <c r="J29" s="563" t="s">
        <v>152</v>
      </c>
      <c r="K29" s="1131">
        <v>45507</v>
      </c>
      <c r="L29" s="563" t="s">
        <v>152</v>
      </c>
      <c r="M29" s="467">
        <v>45513.3285300926</v>
      </c>
      <c r="N29" s="563" t="s">
        <v>9221</v>
      </c>
      <c r="O29" s="333" t="s">
        <v>16536</v>
      </c>
      <c r="P29" s="563" t="s">
        <v>16686</v>
      </c>
      <c r="AQ29" s="727"/>
      <c r="AR29" s="1133"/>
      <c r="AS29" s="563"/>
      <c r="AT29" s="467"/>
      <c r="AU29" s="563"/>
      <c r="AV29" s="333"/>
      <c r="AW29" s="1130"/>
      <c r="AX29" s="1132"/>
      <c r="AY29" s="563"/>
      <c r="AZ29" s="1131"/>
      <c r="BA29" s="563"/>
      <c r="BB29" s="467"/>
      <c r="BC29" s="563"/>
      <c r="BD29" s="333"/>
      <c r="BE29" s="563"/>
      <c r="BI29" s="727"/>
      <c r="BJ29" s="281"/>
      <c r="BK29" s="281"/>
      <c r="BL29" s="282"/>
      <c r="BM29" s="281"/>
      <c r="BN29" s="284"/>
      <c r="BO29" s="285"/>
      <c r="BP29" s="284"/>
      <c r="BQ29" s="281"/>
      <c r="BR29" s="286"/>
      <c r="BS29" s="281"/>
      <c r="BT29" s="283"/>
      <c r="BU29" s="281"/>
      <c r="BV29" s="284"/>
      <c r="BW29" s="281"/>
    </row>
    <row r="30" spans="1:75" x14ac:dyDescent="0.25">
      <c r="A30" s="727">
        <v>28</v>
      </c>
      <c r="B30" s="727">
        <v>3</v>
      </c>
      <c r="C30" s="563" t="s">
        <v>11640</v>
      </c>
      <c r="D30" s="467">
        <v>45491</v>
      </c>
      <c r="E30" s="563" t="s">
        <v>11635</v>
      </c>
      <c r="F30" s="333" t="s">
        <v>16682</v>
      </c>
      <c r="G30" s="333" t="s">
        <v>11673</v>
      </c>
      <c r="H30" s="1130">
        <v>0.75</v>
      </c>
      <c r="I30" s="333"/>
      <c r="J30" s="563" t="s">
        <v>152</v>
      </c>
      <c r="K30" s="1131">
        <v>45507</v>
      </c>
      <c r="L30" s="563" t="s">
        <v>152</v>
      </c>
      <c r="M30" s="467">
        <v>45513.3285300926</v>
      </c>
      <c r="N30" s="563" t="s">
        <v>9221</v>
      </c>
      <c r="O30" s="333" t="s">
        <v>16536</v>
      </c>
      <c r="P30" s="563" t="s">
        <v>16686</v>
      </c>
      <c r="AQ30" s="727"/>
      <c r="AR30" s="1133"/>
      <c r="AS30" s="563"/>
      <c r="AT30" s="467"/>
      <c r="AU30" s="563"/>
      <c r="AV30" s="333"/>
      <c r="AW30" s="1130"/>
      <c r="AX30" s="1132"/>
      <c r="AY30" s="563"/>
      <c r="AZ30" s="1131"/>
      <c r="BA30" s="563"/>
      <c r="BB30" s="467"/>
      <c r="BC30" s="563"/>
      <c r="BD30" s="333"/>
      <c r="BE30" s="563"/>
      <c r="BI30" s="727"/>
      <c r="BJ30" s="281"/>
      <c r="BK30" s="281"/>
      <c r="BL30" s="282"/>
      <c r="BM30" s="281"/>
      <c r="BN30" s="284"/>
      <c r="BO30" s="285"/>
      <c r="BP30" s="284"/>
      <c r="BQ30" s="281"/>
      <c r="BR30" s="286"/>
      <c r="BS30" s="281"/>
      <c r="BT30" s="283"/>
      <c r="BU30" s="281"/>
      <c r="BV30" s="284"/>
      <c r="BW30" s="281"/>
    </row>
    <row r="31" spans="1:75" x14ac:dyDescent="0.25">
      <c r="A31" s="727">
        <v>29</v>
      </c>
      <c r="B31" s="727">
        <v>3</v>
      </c>
      <c r="C31" s="563" t="s">
        <v>11640</v>
      </c>
      <c r="D31" s="467">
        <v>45492</v>
      </c>
      <c r="E31" s="563" t="s">
        <v>11632</v>
      </c>
      <c r="F31" s="333" t="s">
        <v>15794</v>
      </c>
      <c r="G31" s="333" t="s">
        <v>11674</v>
      </c>
      <c r="H31" s="1130">
        <v>1.75</v>
      </c>
      <c r="I31" s="333"/>
      <c r="J31" s="563" t="s">
        <v>152</v>
      </c>
      <c r="K31" s="1131">
        <v>45507</v>
      </c>
      <c r="L31" s="563" t="s">
        <v>152</v>
      </c>
      <c r="M31" s="467">
        <v>45524.320289351897</v>
      </c>
      <c r="N31" s="563" t="s">
        <v>9221</v>
      </c>
      <c r="O31" s="333" t="s">
        <v>17022</v>
      </c>
      <c r="P31" s="563" t="s">
        <v>17009</v>
      </c>
      <c r="AQ31" s="727"/>
      <c r="AR31" s="1133"/>
      <c r="AS31" s="563"/>
      <c r="AT31" s="467"/>
      <c r="AU31" s="563"/>
      <c r="AV31" s="333"/>
      <c r="AW31" s="1130"/>
      <c r="AX31" s="1132"/>
      <c r="AY31" s="563"/>
      <c r="AZ31" s="1131"/>
      <c r="BA31" s="563"/>
      <c r="BB31" s="467"/>
      <c r="BC31" s="563"/>
      <c r="BD31" s="333"/>
      <c r="BE31" s="563"/>
      <c r="BI31" s="727"/>
      <c r="BJ31" s="281"/>
      <c r="BK31" s="281"/>
      <c r="BL31" s="282"/>
      <c r="BM31" s="281"/>
      <c r="BN31" s="284"/>
      <c r="BO31" s="285"/>
      <c r="BP31" s="284"/>
      <c r="BQ31" s="281"/>
      <c r="BR31" s="286"/>
      <c r="BS31" s="281"/>
      <c r="BT31" s="283"/>
      <c r="BU31" s="281"/>
      <c r="BV31" s="284"/>
      <c r="BW31" s="281"/>
    </row>
    <row r="32" spans="1:75" x14ac:dyDescent="0.25">
      <c r="A32" s="727">
        <v>30</v>
      </c>
      <c r="B32" s="727">
        <v>3</v>
      </c>
      <c r="C32" s="563" t="s">
        <v>11640</v>
      </c>
      <c r="D32" s="467">
        <v>45492</v>
      </c>
      <c r="E32" s="563" t="s">
        <v>11634</v>
      </c>
      <c r="F32" s="333" t="s">
        <v>15802</v>
      </c>
      <c r="G32" s="333" t="s">
        <v>11671</v>
      </c>
      <c r="H32" s="1130">
        <v>1</v>
      </c>
      <c r="I32" s="333"/>
      <c r="J32" s="563" t="s">
        <v>152</v>
      </c>
      <c r="K32" s="1131">
        <v>45507</v>
      </c>
      <c r="L32" s="563" t="s">
        <v>9221</v>
      </c>
      <c r="M32" s="467"/>
      <c r="N32" s="563" t="s">
        <v>9221</v>
      </c>
      <c r="O32" s="333" t="s">
        <v>11648</v>
      </c>
      <c r="AQ32" s="727"/>
      <c r="AR32" s="1133"/>
      <c r="AS32" s="563"/>
      <c r="AT32" s="467"/>
      <c r="AU32" s="563"/>
      <c r="AV32" s="333"/>
      <c r="AW32" s="1130"/>
      <c r="AX32" s="1132"/>
      <c r="AY32" s="563"/>
      <c r="AZ32" s="1131"/>
      <c r="BA32" s="563"/>
      <c r="BB32" s="467"/>
      <c r="BC32" s="563"/>
      <c r="BD32" s="333"/>
      <c r="BE32" s="563"/>
      <c r="BI32" s="727"/>
      <c r="BJ32" s="281"/>
      <c r="BK32" s="281"/>
      <c r="BL32" s="282"/>
      <c r="BM32" s="281"/>
      <c r="BN32" s="284"/>
      <c r="BO32" s="285"/>
      <c r="BP32" s="284"/>
      <c r="BQ32" s="281"/>
      <c r="BR32" s="286"/>
      <c r="BS32" s="281"/>
      <c r="BT32" s="283"/>
      <c r="BU32" s="281"/>
      <c r="BV32" s="284"/>
      <c r="BW32" s="281"/>
    </row>
    <row r="33" spans="1:75" x14ac:dyDescent="0.25">
      <c r="A33" s="727">
        <v>31</v>
      </c>
      <c r="B33" s="727">
        <v>3</v>
      </c>
      <c r="C33" s="563" t="s">
        <v>11640</v>
      </c>
      <c r="D33" s="467">
        <v>45496</v>
      </c>
      <c r="E33" s="563" t="s">
        <v>13099</v>
      </c>
      <c r="F33" s="333" t="s">
        <v>18994</v>
      </c>
      <c r="G33" s="333" t="s">
        <v>11675</v>
      </c>
      <c r="H33" s="1130">
        <v>4.5</v>
      </c>
      <c r="I33" s="333"/>
      <c r="J33" s="563" t="s">
        <v>152</v>
      </c>
      <c r="K33" s="1131">
        <v>45507</v>
      </c>
      <c r="L33" s="563" t="s">
        <v>152</v>
      </c>
      <c r="M33" s="467">
        <v>45513</v>
      </c>
      <c r="N33" s="563" t="s">
        <v>9221</v>
      </c>
      <c r="O33" s="333" t="s">
        <v>17022</v>
      </c>
      <c r="P33" s="563" t="s">
        <v>17021</v>
      </c>
      <c r="AQ33" s="727"/>
      <c r="AR33" s="281"/>
      <c r="AS33" s="281"/>
      <c r="AT33" s="398"/>
      <c r="AU33" s="281"/>
      <c r="AV33" s="284"/>
      <c r="AW33" s="285"/>
      <c r="AX33" s="284"/>
      <c r="AY33" s="281"/>
      <c r="AZ33" s="286"/>
      <c r="BA33" s="281"/>
      <c r="BB33" s="286"/>
      <c r="BC33" s="281"/>
      <c r="BD33" s="284"/>
      <c r="BE33" s="281"/>
      <c r="BI33" s="727"/>
      <c r="BJ33" s="281"/>
      <c r="BK33" s="281"/>
      <c r="BL33" s="282"/>
      <c r="BM33" s="281"/>
      <c r="BN33" s="284"/>
      <c r="BO33" s="285"/>
      <c r="BP33" s="284"/>
      <c r="BQ33" s="281"/>
      <c r="BR33" s="286"/>
      <c r="BS33" s="281"/>
      <c r="BT33" s="283"/>
      <c r="BU33" s="281"/>
      <c r="BV33" s="284"/>
      <c r="BW33" s="281"/>
    </row>
    <row r="34" spans="1:75" x14ac:dyDescent="0.25">
      <c r="A34" s="727">
        <v>32</v>
      </c>
      <c r="B34" s="727">
        <v>3</v>
      </c>
      <c r="C34" s="563" t="s">
        <v>11640</v>
      </c>
      <c r="D34" s="467">
        <v>45496</v>
      </c>
      <c r="E34" s="563" t="s">
        <v>13099</v>
      </c>
      <c r="F34" s="333" t="s">
        <v>18994</v>
      </c>
      <c r="G34" s="333" t="s">
        <v>11675</v>
      </c>
      <c r="H34" s="1130">
        <v>7.25</v>
      </c>
      <c r="I34" s="333"/>
      <c r="J34" s="563" t="s">
        <v>152</v>
      </c>
      <c r="K34" s="1131">
        <v>45507</v>
      </c>
      <c r="L34" s="563" t="s">
        <v>152</v>
      </c>
      <c r="M34" s="467">
        <v>45513</v>
      </c>
      <c r="N34" s="563" t="s">
        <v>9221</v>
      </c>
      <c r="O34" s="333" t="s">
        <v>17022</v>
      </c>
      <c r="P34" s="563" t="s">
        <v>17021</v>
      </c>
      <c r="AQ34" s="727"/>
      <c r="AR34" s="281"/>
      <c r="AS34" s="281"/>
      <c r="AT34" s="398"/>
      <c r="AU34" s="281"/>
      <c r="AV34" s="284"/>
      <c r="AW34" s="285"/>
      <c r="AX34" s="284"/>
      <c r="AY34" s="281"/>
      <c r="AZ34" s="286"/>
      <c r="BA34" s="281"/>
      <c r="BB34" s="286"/>
      <c r="BC34" s="281"/>
      <c r="BD34" s="284"/>
      <c r="BE34" s="281"/>
      <c r="BI34" s="727"/>
      <c r="BJ34" s="281"/>
      <c r="BK34" s="281"/>
      <c r="BL34" s="282"/>
      <c r="BM34" s="281"/>
      <c r="BN34" s="284"/>
      <c r="BO34" s="285"/>
      <c r="BP34" s="284"/>
      <c r="BQ34" s="281"/>
      <c r="BR34" s="286"/>
      <c r="BS34" s="281"/>
      <c r="BT34" s="283"/>
      <c r="BU34" s="281"/>
      <c r="BV34" s="284"/>
      <c r="BW34" s="281"/>
    </row>
    <row r="35" spans="1:75" x14ac:dyDescent="0.25">
      <c r="A35" s="727">
        <v>33</v>
      </c>
      <c r="B35" s="727">
        <v>3</v>
      </c>
      <c r="C35" s="563" t="s">
        <v>11640</v>
      </c>
      <c r="D35" s="467">
        <v>45502</v>
      </c>
      <c r="E35" s="563" t="s">
        <v>11634</v>
      </c>
      <c r="F35" s="333" t="s">
        <v>15802</v>
      </c>
      <c r="G35" s="333" t="s">
        <v>11676</v>
      </c>
      <c r="H35" s="1130">
        <v>0.25</v>
      </c>
      <c r="I35" s="333"/>
      <c r="J35" s="563" t="s">
        <v>152</v>
      </c>
      <c r="K35" s="1131">
        <v>45507</v>
      </c>
      <c r="L35" s="563" t="s">
        <v>9221</v>
      </c>
      <c r="M35" s="467"/>
      <c r="N35" s="563" t="s">
        <v>9221</v>
      </c>
      <c r="O35" s="333" t="s">
        <v>11648</v>
      </c>
      <c r="AQ35" s="727"/>
      <c r="AR35" s="281"/>
      <c r="AS35" s="281"/>
      <c r="AT35" s="398"/>
      <c r="AU35" s="281"/>
      <c r="AV35" s="284"/>
      <c r="AW35" s="285"/>
      <c r="AX35" s="284"/>
      <c r="AY35" s="281"/>
      <c r="AZ35" s="286"/>
      <c r="BA35" s="281"/>
      <c r="BB35" s="286"/>
      <c r="BC35" s="281"/>
      <c r="BD35" s="284"/>
      <c r="BE35" s="281"/>
      <c r="BI35" s="727"/>
      <c r="BJ35" s="281"/>
      <c r="BK35" s="281"/>
      <c r="BL35" s="282"/>
      <c r="BM35" s="281"/>
      <c r="BN35" s="284"/>
      <c r="BO35" s="285"/>
      <c r="BP35" s="284"/>
      <c r="BQ35" s="281"/>
      <c r="BR35" s="286"/>
      <c r="BS35" s="281"/>
      <c r="BT35" s="283"/>
      <c r="BU35" s="281"/>
      <c r="BV35" s="284"/>
      <c r="BW35" s="281"/>
    </row>
    <row r="36" spans="1:75" x14ac:dyDescent="0.25">
      <c r="A36" s="727">
        <v>34</v>
      </c>
      <c r="B36" s="727">
        <v>3</v>
      </c>
      <c r="C36" s="563" t="s">
        <v>11640</v>
      </c>
      <c r="D36" s="467">
        <v>45502</v>
      </c>
      <c r="E36" s="563" t="s">
        <v>11636</v>
      </c>
      <c r="F36" s="333" t="s">
        <v>15821</v>
      </c>
      <c r="G36" s="333" t="s">
        <v>11677</v>
      </c>
      <c r="H36" s="1130">
        <v>0.25</v>
      </c>
      <c r="I36" s="333"/>
      <c r="J36" s="563" t="s">
        <v>152</v>
      </c>
      <c r="K36" s="1131">
        <v>45507</v>
      </c>
      <c r="L36" s="563" t="s">
        <v>152</v>
      </c>
      <c r="M36" s="467">
        <v>45520.325856481497</v>
      </c>
      <c r="N36" s="563" t="s">
        <v>9221</v>
      </c>
      <c r="O36" s="333" t="s">
        <v>16695</v>
      </c>
      <c r="P36" s="563" t="s">
        <v>16993</v>
      </c>
      <c r="AQ36" s="727"/>
      <c r="AR36" s="281"/>
      <c r="AS36" s="281"/>
      <c r="AT36" s="398"/>
      <c r="AU36" s="281"/>
      <c r="AV36" s="284"/>
      <c r="AW36" s="285"/>
      <c r="AX36" s="284"/>
      <c r="AY36" s="281"/>
      <c r="AZ36" s="286"/>
      <c r="BA36" s="281"/>
      <c r="BB36" s="286"/>
      <c r="BC36" s="281"/>
      <c r="BD36" s="284"/>
      <c r="BE36" s="281"/>
      <c r="BI36" s="727"/>
      <c r="BJ36" s="281"/>
      <c r="BK36" s="281"/>
      <c r="BL36" s="282"/>
      <c r="BM36" s="281"/>
      <c r="BN36" s="284"/>
      <c r="BO36" s="285"/>
      <c r="BP36" s="284"/>
      <c r="BQ36" s="281"/>
      <c r="BR36" s="286"/>
      <c r="BS36" s="281"/>
      <c r="BT36" s="283"/>
      <c r="BU36" s="281"/>
      <c r="BV36" s="284"/>
      <c r="BW36" s="281"/>
    </row>
    <row r="37" spans="1:75" x14ac:dyDescent="0.25">
      <c r="A37" s="727">
        <v>35</v>
      </c>
      <c r="B37" s="727">
        <v>3</v>
      </c>
      <c r="C37" s="563" t="s">
        <v>11640</v>
      </c>
      <c r="D37" s="467">
        <v>45502</v>
      </c>
      <c r="E37" s="563" t="s">
        <v>11638</v>
      </c>
      <c r="F37" s="333" t="s">
        <v>19373</v>
      </c>
      <c r="G37" s="333" t="s">
        <v>11678</v>
      </c>
      <c r="H37" s="1130">
        <v>1.75</v>
      </c>
      <c r="I37" s="333"/>
      <c r="J37" s="563" t="s">
        <v>152</v>
      </c>
      <c r="K37" s="1131">
        <v>45507</v>
      </c>
      <c r="L37" s="563" t="s">
        <v>9221</v>
      </c>
      <c r="M37" s="467"/>
      <c r="N37" s="563" t="s">
        <v>9221</v>
      </c>
      <c r="O37" s="333" t="s">
        <v>11648</v>
      </c>
      <c r="AQ37" s="727"/>
      <c r="AR37" s="281"/>
      <c r="AS37" s="281"/>
      <c r="AT37" s="398"/>
      <c r="AU37" s="281"/>
      <c r="AV37" s="284"/>
      <c r="AW37" s="285"/>
      <c r="AX37" s="284"/>
      <c r="AY37" s="281"/>
      <c r="AZ37" s="286"/>
      <c r="BA37" s="281"/>
      <c r="BB37" s="286"/>
      <c r="BC37" s="281"/>
      <c r="BD37" s="284"/>
      <c r="BE37" s="281"/>
      <c r="BI37" s="727"/>
      <c r="BJ37" s="281"/>
      <c r="BK37" s="281"/>
      <c r="BL37" s="282"/>
      <c r="BM37" s="281"/>
      <c r="BN37" s="284"/>
      <c r="BO37" s="285"/>
      <c r="BP37" s="284"/>
      <c r="BQ37" s="281"/>
      <c r="BR37" s="286"/>
      <c r="BS37" s="281"/>
      <c r="BT37" s="283"/>
      <c r="BU37" s="281"/>
      <c r="BV37" s="284"/>
      <c r="BW37" s="281"/>
    </row>
    <row r="38" spans="1:75" x14ac:dyDescent="0.25">
      <c r="A38" s="727">
        <v>36</v>
      </c>
      <c r="B38" s="727">
        <v>3</v>
      </c>
      <c r="C38" s="563" t="s">
        <v>11640</v>
      </c>
      <c r="D38" s="467">
        <v>45502</v>
      </c>
      <c r="E38" s="563" t="s">
        <v>11638</v>
      </c>
      <c r="F38" s="333" t="s">
        <v>19373</v>
      </c>
      <c r="G38" s="333" t="s">
        <v>11679</v>
      </c>
      <c r="H38" s="1130">
        <v>1.75</v>
      </c>
      <c r="I38" s="333"/>
      <c r="J38" s="563" t="s">
        <v>152</v>
      </c>
      <c r="K38" s="1131">
        <v>45507</v>
      </c>
      <c r="L38" s="563" t="s">
        <v>9221</v>
      </c>
      <c r="M38" s="467"/>
      <c r="N38" s="563" t="s">
        <v>9221</v>
      </c>
      <c r="O38" s="333" t="s">
        <v>11648</v>
      </c>
      <c r="AQ38" s="727"/>
      <c r="AR38" s="281"/>
      <c r="AS38" s="281"/>
      <c r="AT38" s="398"/>
      <c r="AU38" s="281"/>
      <c r="AV38" s="284"/>
      <c r="AW38" s="285"/>
      <c r="AX38" s="284"/>
      <c r="AY38" s="281"/>
      <c r="AZ38" s="286"/>
      <c r="BA38" s="281"/>
      <c r="BB38" s="286"/>
      <c r="BC38" s="281"/>
      <c r="BD38" s="284"/>
      <c r="BE38" s="281"/>
      <c r="BI38" s="727"/>
      <c r="BJ38" s="281"/>
      <c r="BK38" s="281"/>
      <c r="BL38" s="282"/>
      <c r="BM38" s="281"/>
      <c r="BN38" s="284"/>
      <c r="BO38" s="285"/>
      <c r="BP38" s="284"/>
      <c r="BQ38" s="281"/>
      <c r="BR38" s="286"/>
      <c r="BS38" s="281"/>
      <c r="BT38" s="283"/>
      <c r="BU38" s="281"/>
      <c r="BV38" s="284"/>
      <c r="BW38" s="281"/>
    </row>
    <row r="39" spans="1:75" x14ac:dyDescent="0.25">
      <c r="A39" s="727">
        <v>37</v>
      </c>
      <c r="B39" s="727">
        <v>3</v>
      </c>
      <c r="C39" s="563" t="s">
        <v>11640</v>
      </c>
      <c r="D39" s="467">
        <v>45503</v>
      </c>
      <c r="E39" s="563" t="s">
        <v>11638</v>
      </c>
      <c r="F39" s="333" t="s">
        <v>19373</v>
      </c>
      <c r="G39" s="333" t="s">
        <v>11678</v>
      </c>
      <c r="H39" s="1130">
        <v>7.75</v>
      </c>
      <c r="I39" s="333"/>
      <c r="J39" s="563" t="s">
        <v>152</v>
      </c>
      <c r="K39" s="1131">
        <v>45507</v>
      </c>
      <c r="L39" s="563" t="s">
        <v>9221</v>
      </c>
      <c r="M39" s="467"/>
      <c r="N39" s="563" t="s">
        <v>9221</v>
      </c>
      <c r="O39" s="333" t="s">
        <v>11648</v>
      </c>
      <c r="AQ39" s="727"/>
      <c r="AR39" s="281"/>
      <c r="AS39" s="281"/>
      <c r="AT39" s="398"/>
      <c r="AU39" s="281"/>
      <c r="AV39" s="284"/>
      <c r="AW39" s="285"/>
      <c r="AX39" s="284"/>
      <c r="AY39" s="281"/>
      <c r="AZ39" s="286"/>
      <c r="BA39" s="281"/>
      <c r="BB39" s="286"/>
      <c r="BC39" s="281"/>
      <c r="BD39" s="284"/>
      <c r="BE39" s="281"/>
      <c r="BI39" s="727"/>
      <c r="BJ39" s="281"/>
      <c r="BK39" s="281"/>
      <c r="BL39" s="282"/>
      <c r="BM39" s="281"/>
      <c r="BN39" s="284"/>
      <c r="BO39" s="285"/>
      <c r="BP39" s="284"/>
      <c r="BQ39" s="281"/>
      <c r="BR39" s="286"/>
      <c r="BS39" s="281"/>
      <c r="BT39" s="283"/>
      <c r="BU39" s="281"/>
      <c r="BV39" s="284"/>
      <c r="BW39" s="281"/>
    </row>
    <row r="40" spans="1:75" x14ac:dyDescent="0.25">
      <c r="A40" s="727">
        <v>38</v>
      </c>
      <c r="B40" s="727">
        <v>3</v>
      </c>
      <c r="C40" s="563" t="s">
        <v>11640</v>
      </c>
      <c r="D40" s="467">
        <v>45504</v>
      </c>
      <c r="E40" s="563" t="s">
        <v>13099</v>
      </c>
      <c r="F40" s="333" t="s">
        <v>18994</v>
      </c>
      <c r="G40" s="333" t="s">
        <v>11680</v>
      </c>
      <c r="H40" s="1130">
        <v>0.25</v>
      </c>
      <c r="I40" s="333"/>
      <c r="J40" s="563" t="s">
        <v>152</v>
      </c>
      <c r="K40" s="1131">
        <v>45507</v>
      </c>
      <c r="L40" s="563" t="s">
        <v>152</v>
      </c>
      <c r="M40" s="467">
        <v>45513</v>
      </c>
      <c r="N40" s="563" t="s">
        <v>9221</v>
      </c>
      <c r="O40" s="333" t="s">
        <v>17022</v>
      </c>
      <c r="P40" s="563" t="s">
        <v>17021</v>
      </c>
      <c r="AQ40" s="727"/>
      <c r="AR40" s="281"/>
      <c r="AS40" s="281"/>
      <c r="AT40" s="398"/>
      <c r="AU40" s="281"/>
      <c r="AV40" s="284"/>
      <c r="AW40" s="285"/>
      <c r="AX40" s="284"/>
      <c r="AY40" s="281"/>
      <c r="AZ40" s="286"/>
      <c r="BA40" s="281"/>
      <c r="BB40" s="286"/>
      <c r="BC40" s="281"/>
      <c r="BD40" s="284"/>
      <c r="BE40" s="281"/>
      <c r="BI40" s="727"/>
      <c r="BJ40" s="281"/>
      <c r="BK40" s="281"/>
      <c r="BL40" s="282"/>
      <c r="BM40" s="281"/>
      <c r="BN40" s="284"/>
      <c r="BO40" s="285"/>
      <c r="BP40" s="284"/>
      <c r="BQ40" s="281"/>
      <c r="BR40" s="286"/>
      <c r="BS40" s="281"/>
      <c r="BT40" s="283"/>
      <c r="BU40" s="281"/>
      <c r="BV40" s="284"/>
      <c r="BW40" s="281"/>
    </row>
    <row r="41" spans="1:75" x14ac:dyDescent="0.25">
      <c r="A41" s="727">
        <v>39</v>
      </c>
      <c r="B41" s="727">
        <v>3</v>
      </c>
      <c r="C41" s="563" t="s">
        <v>11640</v>
      </c>
      <c r="D41" s="467">
        <v>45504</v>
      </c>
      <c r="E41" s="563" t="s">
        <v>11638</v>
      </c>
      <c r="F41" s="333" t="s">
        <v>19373</v>
      </c>
      <c r="G41" s="333" t="s">
        <v>11678</v>
      </c>
      <c r="H41" s="1130">
        <v>1.5</v>
      </c>
      <c r="I41" s="333"/>
      <c r="J41" s="563" t="s">
        <v>152</v>
      </c>
      <c r="K41" s="1131">
        <v>45507</v>
      </c>
      <c r="L41" s="563" t="s">
        <v>9221</v>
      </c>
      <c r="M41" s="467"/>
      <c r="N41" s="563" t="s">
        <v>9221</v>
      </c>
      <c r="O41" s="333" t="s">
        <v>11648</v>
      </c>
      <c r="AQ41" s="727"/>
      <c r="AR41" s="281"/>
      <c r="AS41" s="281"/>
      <c r="AT41" s="398"/>
      <c r="AU41" s="281"/>
      <c r="AV41" s="284"/>
      <c r="AW41" s="285"/>
      <c r="AX41" s="284"/>
      <c r="AY41" s="281"/>
      <c r="AZ41" s="286"/>
      <c r="BA41" s="281"/>
      <c r="BB41" s="286"/>
      <c r="BC41" s="281"/>
      <c r="BD41" s="284"/>
      <c r="BE41" s="281"/>
      <c r="BI41" s="727"/>
      <c r="BJ41" s="281"/>
      <c r="BK41" s="281"/>
      <c r="BL41" s="282"/>
      <c r="BM41" s="281"/>
      <c r="BN41" s="284"/>
      <c r="BO41" s="285"/>
      <c r="BP41" s="284"/>
      <c r="BQ41" s="281"/>
      <c r="BR41" s="286"/>
      <c r="BS41" s="281"/>
      <c r="BT41" s="283"/>
      <c r="BU41" s="281"/>
      <c r="BV41" s="284"/>
      <c r="BW41" s="281"/>
    </row>
    <row r="42" spans="1:75" x14ac:dyDescent="0.25">
      <c r="A42" s="727">
        <v>40</v>
      </c>
      <c r="B42" s="727">
        <v>3</v>
      </c>
      <c r="C42" s="563" t="s">
        <v>11640</v>
      </c>
      <c r="D42" s="467">
        <v>45505</v>
      </c>
      <c r="E42" s="563" t="s">
        <v>11638</v>
      </c>
      <c r="F42" s="333" t="s">
        <v>19373</v>
      </c>
      <c r="G42" s="333" t="s">
        <v>11678</v>
      </c>
      <c r="H42" s="1130">
        <v>6.5</v>
      </c>
      <c r="I42" s="333"/>
      <c r="J42" s="563" t="s">
        <v>152</v>
      </c>
      <c r="K42" s="1131">
        <v>45507</v>
      </c>
      <c r="L42" s="563" t="s">
        <v>9221</v>
      </c>
      <c r="M42" s="467"/>
      <c r="N42" s="563" t="s">
        <v>9221</v>
      </c>
      <c r="O42" s="333" t="s">
        <v>11648</v>
      </c>
      <c r="AQ42" s="727"/>
      <c r="AR42" s="281"/>
      <c r="AS42" s="281"/>
      <c r="AT42" s="398"/>
      <c r="AU42" s="281"/>
      <c r="AV42" s="284"/>
      <c r="AW42" s="285"/>
      <c r="AX42" s="284"/>
      <c r="AY42" s="281"/>
      <c r="AZ42" s="286"/>
      <c r="BA42" s="281"/>
      <c r="BB42" s="286"/>
      <c r="BC42" s="281"/>
      <c r="BD42" s="284"/>
      <c r="BE42" s="281"/>
      <c r="BI42" s="727"/>
      <c r="BJ42" s="281"/>
      <c r="BK42" s="281"/>
      <c r="BL42" s="282"/>
      <c r="BM42" s="281"/>
      <c r="BN42" s="284"/>
      <c r="BO42" s="285"/>
      <c r="BP42" s="284"/>
      <c r="BQ42" s="281"/>
      <c r="BR42" s="286"/>
      <c r="BS42" s="281"/>
      <c r="BT42" s="283"/>
      <c r="BU42" s="281"/>
      <c r="BV42" s="284"/>
      <c r="BW42" s="281"/>
    </row>
    <row r="43" spans="1:75" x14ac:dyDescent="0.25">
      <c r="A43" s="727">
        <v>41</v>
      </c>
      <c r="B43" s="727">
        <v>3</v>
      </c>
      <c r="C43" s="563" t="s">
        <v>11640</v>
      </c>
      <c r="D43" s="467">
        <v>45506</v>
      </c>
      <c r="E43" s="563" t="s">
        <v>11638</v>
      </c>
      <c r="F43" s="333" t="s">
        <v>19373</v>
      </c>
      <c r="G43" s="333" t="s">
        <v>11678</v>
      </c>
      <c r="H43" s="1130">
        <v>4</v>
      </c>
      <c r="I43" s="333"/>
      <c r="J43" s="563" t="s">
        <v>152</v>
      </c>
      <c r="K43" s="1131">
        <v>45507</v>
      </c>
      <c r="L43" s="563" t="s">
        <v>9221</v>
      </c>
      <c r="M43" s="467"/>
      <c r="N43" s="563" t="s">
        <v>9221</v>
      </c>
      <c r="O43" s="333" t="s">
        <v>11648</v>
      </c>
      <c r="AQ43" s="727"/>
      <c r="AR43" s="281"/>
      <c r="AS43" s="281"/>
      <c r="AT43" s="398"/>
      <c r="AU43" s="281"/>
      <c r="AV43" s="284"/>
      <c r="AW43" s="285"/>
      <c r="AX43" s="284"/>
      <c r="AY43" s="281"/>
      <c r="AZ43" s="286"/>
      <c r="BA43" s="281"/>
      <c r="BB43" s="286"/>
      <c r="BC43" s="281"/>
      <c r="BD43" s="284"/>
      <c r="BE43" s="281"/>
      <c r="BI43" s="727"/>
      <c r="BJ43" s="281"/>
      <c r="BK43" s="281"/>
      <c r="BL43" s="282"/>
      <c r="BM43" s="281"/>
      <c r="BN43" s="284"/>
      <c r="BO43" s="285"/>
      <c r="BP43" s="284"/>
      <c r="BQ43" s="281"/>
      <c r="BR43" s="286"/>
      <c r="BS43" s="281"/>
      <c r="BT43" s="283"/>
      <c r="BU43" s="281"/>
      <c r="BV43" s="284"/>
      <c r="BW43" s="281"/>
    </row>
    <row r="44" spans="1:75" x14ac:dyDescent="0.25">
      <c r="A44" s="727">
        <v>42</v>
      </c>
      <c r="B44" s="727">
        <v>1</v>
      </c>
      <c r="C44" s="563" t="s">
        <v>5</v>
      </c>
      <c r="D44" s="467">
        <v>45184</v>
      </c>
      <c r="E44" s="563" t="s">
        <v>11520</v>
      </c>
      <c r="F44" s="333" t="s">
        <v>11452</v>
      </c>
      <c r="G44" s="333" t="s">
        <v>11681</v>
      </c>
      <c r="H44" s="1130">
        <v>5.75</v>
      </c>
      <c r="I44" s="333"/>
      <c r="J44" s="563" t="s">
        <v>152</v>
      </c>
      <c r="K44" s="1131">
        <v>45507</v>
      </c>
      <c r="L44" s="563" t="s">
        <v>9221</v>
      </c>
      <c r="M44" s="467"/>
      <c r="N44" s="563" t="s">
        <v>9221</v>
      </c>
      <c r="O44" s="333" t="s">
        <v>11648</v>
      </c>
      <c r="AQ44" s="727"/>
      <c r="AR44" s="281"/>
      <c r="AS44" s="281"/>
      <c r="AT44" s="398"/>
      <c r="AU44" s="281"/>
      <c r="AV44" s="284"/>
      <c r="AW44" s="285"/>
      <c r="AX44" s="284"/>
      <c r="AY44" s="281"/>
      <c r="AZ44" s="286"/>
      <c r="BA44" s="281"/>
      <c r="BB44" s="286"/>
      <c r="BC44" s="281"/>
      <c r="BD44" s="284"/>
      <c r="BE44" s="281"/>
      <c r="BI44" s="727"/>
      <c r="BJ44" s="281"/>
      <c r="BK44" s="281"/>
      <c r="BL44" s="282"/>
      <c r="BM44" s="281"/>
      <c r="BN44" s="284"/>
      <c r="BO44" s="285"/>
      <c r="BP44" s="284"/>
      <c r="BQ44" s="281"/>
      <c r="BR44" s="286"/>
      <c r="BS44" s="281"/>
      <c r="BT44" s="283"/>
      <c r="BU44" s="281"/>
      <c r="BV44" s="284"/>
      <c r="BW44" s="281"/>
    </row>
    <row r="45" spans="1:75" x14ac:dyDescent="0.25">
      <c r="A45" s="727">
        <v>43</v>
      </c>
      <c r="B45" s="727">
        <v>1</v>
      </c>
      <c r="C45" s="563" t="s">
        <v>5</v>
      </c>
      <c r="D45" s="467">
        <v>45323</v>
      </c>
      <c r="E45" s="563" t="s">
        <v>11573</v>
      </c>
      <c r="F45" s="333" t="s">
        <v>13713</v>
      </c>
      <c r="G45" s="333" t="s">
        <v>11682</v>
      </c>
      <c r="H45" s="1130">
        <v>0.4</v>
      </c>
      <c r="I45" s="333"/>
      <c r="J45" s="563" t="s">
        <v>152</v>
      </c>
      <c r="K45" s="1131">
        <v>45507</v>
      </c>
      <c r="L45" s="563" t="s">
        <v>9221</v>
      </c>
      <c r="M45" s="467"/>
      <c r="N45" s="563" t="s">
        <v>9221</v>
      </c>
      <c r="O45" s="333" t="s">
        <v>11648</v>
      </c>
      <c r="AQ45" s="727"/>
      <c r="AR45" s="281"/>
      <c r="AS45" s="281"/>
      <c r="AT45" s="398"/>
      <c r="AU45" s="281"/>
      <c r="AV45" s="284"/>
      <c r="AW45" s="285"/>
      <c r="AX45" s="284"/>
      <c r="AY45" s="281"/>
      <c r="AZ45" s="286"/>
      <c r="BA45" s="281"/>
      <c r="BB45" s="286"/>
      <c r="BC45" s="281"/>
      <c r="BD45" s="284"/>
      <c r="BE45" s="281"/>
      <c r="BI45" s="727"/>
      <c r="BJ45" s="281"/>
      <c r="BK45" s="281"/>
      <c r="BL45" s="282"/>
      <c r="BM45" s="281"/>
      <c r="BN45" s="284"/>
      <c r="BO45" s="285"/>
      <c r="BP45" s="284"/>
      <c r="BQ45" s="281"/>
      <c r="BR45" s="286"/>
      <c r="BS45" s="281"/>
      <c r="BT45" s="283"/>
      <c r="BU45" s="281"/>
      <c r="BV45" s="284"/>
      <c r="BW45" s="281"/>
    </row>
    <row r="46" spans="1:75" x14ac:dyDescent="0.25">
      <c r="A46" s="727">
        <v>44</v>
      </c>
      <c r="B46" s="727">
        <v>1</v>
      </c>
      <c r="C46" s="563" t="s">
        <v>5</v>
      </c>
      <c r="D46" s="467">
        <v>45329</v>
      </c>
      <c r="E46" s="563" t="s">
        <v>11623</v>
      </c>
      <c r="F46" s="333" t="s">
        <v>19405</v>
      </c>
      <c r="G46" s="333" t="s">
        <v>11683</v>
      </c>
      <c r="H46" s="1130">
        <v>0.4</v>
      </c>
      <c r="I46" s="333"/>
      <c r="J46" s="563" t="s">
        <v>152</v>
      </c>
      <c r="K46" s="1131">
        <v>45507</v>
      </c>
      <c r="L46" s="563" t="s">
        <v>9221</v>
      </c>
      <c r="M46" s="467"/>
      <c r="N46" s="563" t="s">
        <v>9221</v>
      </c>
      <c r="O46" s="333" t="s">
        <v>11648</v>
      </c>
      <c r="AQ46" s="727"/>
      <c r="AR46" s="281"/>
      <c r="AS46" s="281"/>
      <c r="AT46" s="398"/>
      <c r="AU46" s="281"/>
      <c r="AV46" s="284"/>
      <c r="AW46" s="285"/>
      <c r="AX46" s="284"/>
      <c r="AY46" s="281"/>
      <c r="AZ46" s="286"/>
      <c r="BA46" s="281"/>
      <c r="BB46" s="286"/>
      <c r="BC46" s="281"/>
      <c r="BD46" s="284"/>
      <c r="BE46" s="281"/>
      <c r="BI46" s="727"/>
      <c r="BJ46" s="281"/>
      <c r="BK46" s="281"/>
      <c r="BL46" s="282"/>
      <c r="BM46" s="281"/>
      <c r="BN46" s="284"/>
      <c r="BO46" s="285"/>
      <c r="BP46" s="284"/>
      <c r="BQ46" s="281"/>
      <c r="BR46" s="286"/>
      <c r="BS46" s="281"/>
      <c r="BT46" s="283"/>
      <c r="BU46" s="281"/>
      <c r="BV46" s="284"/>
      <c r="BW46" s="281"/>
    </row>
    <row r="47" spans="1:75" x14ac:dyDescent="0.25">
      <c r="A47" s="727">
        <v>45</v>
      </c>
      <c r="B47" s="727">
        <v>1</v>
      </c>
      <c r="C47" s="563" t="s">
        <v>5</v>
      </c>
      <c r="D47" s="467">
        <v>45334</v>
      </c>
      <c r="E47" s="563" t="s">
        <v>11498</v>
      </c>
      <c r="F47" s="333" t="s">
        <v>19683</v>
      </c>
      <c r="G47" s="333" t="s">
        <v>11684</v>
      </c>
      <c r="H47" s="1130">
        <v>0.5</v>
      </c>
      <c r="I47" s="333"/>
      <c r="J47" s="563" t="s">
        <v>152</v>
      </c>
      <c r="K47" s="1131">
        <v>45534.503287036998</v>
      </c>
      <c r="L47" s="563" t="s">
        <v>9221</v>
      </c>
      <c r="M47" s="467"/>
      <c r="N47" s="563" t="s">
        <v>152</v>
      </c>
      <c r="O47" s="333" t="s">
        <v>19360</v>
      </c>
      <c r="AQ47" s="727"/>
      <c r="AR47" s="281"/>
      <c r="AS47" s="281"/>
      <c r="AT47" s="398"/>
      <c r="AU47" s="281"/>
      <c r="AV47" s="284"/>
      <c r="AW47" s="285"/>
      <c r="AX47" s="284"/>
      <c r="AY47" s="281"/>
      <c r="AZ47" s="286"/>
      <c r="BA47" s="281"/>
      <c r="BB47" s="286"/>
      <c r="BC47" s="281"/>
      <c r="BD47" s="284"/>
      <c r="BE47" s="281"/>
      <c r="BI47" s="727"/>
      <c r="BJ47" s="281"/>
      <c r="BK47" s="281"/>
      <c r="BL47" s="282"/>
      <c r="BM47" s="281"/>
      <c r="BN47" s="284"/>
      <c r="BO47" s="285"/>
      <c r="BP47" s="284"/>
      <c r="BQ47" s="281"/>
      <c r="BR47" s="286"/>
      <c r="BS47" s="281"/>
      <c r="BT47" s="283"/>
      <c r="BU47" s="281"/>
      <c r="BV47" s="284"/>
      <c r="BW47" s="281"/>
    </row>
    <row r="48" spans="1:75" x14ac:dyDescent="0.25">
      <c r="A48" s="727">
        <v>46</v>
      </c>
      <c r="B48" s="727">
        <v>1</v>
      </c>
      <c r="C48" s="563" t="s">
        <v>5</v>
      </c>
      <c r="D48" s="467">
        <v>45341</v>
      </c>
      <c r="E48" s="563" t="s">
        <v>11585</v>
      </c>
      <c r="F48" s="333" t="s">
        <v>13891</v>
      </c>
      <c r="G48" s="333" t="s">
        <v>11685</v>
      </c>
      <c r="H48" s="1130">
        <v>0.4</v>
      </c>
      <c r="I48" s="333"/>
      <c r="J48" s="563" t="s">
        <v>152</v>
      </c>
      <c r="K48" s="1131">
        <v>45507</v>
      </c>
      <c r="L48" s="563" t="s">
        <v>9221</v>
      </c>
      <c r="M48" s="467"/>
      <c r="N48" s="563" t="s">
        <v>9221</v>
      </c>
      <c r="O48" s="333" t="s">
        <v>11648</v>
      </c>
      <c r="AQ48" s="727"/>
      <c r="AR48" s="281"/>
      <c r="AS48" s="281"/>
      <c r="AT48" s="398"/>
      <c r="AU48" s="281"/>
      <c r="AV48" s="284"/>
      <c r="AW48" s="285"/>
      <c r="AX48" s="284"/>
      <c r="AY48" s="281"/>
      <c r="AZ48" s="286"/>
      <c r="BA48" s="281"/>
      <c r="BB48" s="286"/>
      <c r="BC48" s="281"/>
      <c r="BD48" s="284"/>
      <c r="BE48" s="281"/>
      <c r="BI48" s="727"/>
      <c r="BJ48" s="281"/>
      <c r="BK48" s="281"/>
      <c r="BL48" s="282"/>
      <c r="BM48" s="281"/>
      <c r="BN48" s="284"/>
      <c r="BO48" s="285"/>
      <c r="BP48" s="284"/>
      <c r="BQ48" s="281"/>
      <c r="BR48" s="286"/>
      <c r="BS48" s="281"/>
      <c r="BT48" s="283"/>
      <c r="BU48" s="281"/>
      <c r="BV48" s="284"/>
      <c r="BW48" s="281"/>
    </row>
    <row r="49" spans="1:75" x14ac:dyDescent="0.25">
      <c r="A49" s="727">
        <v>47</v>
      </c>
      <c r="B49" s="727">
        <v>1</v>
      </c>
      <c r="C49" s="563" t="s">
        <v>5</v>
      </c>
      <c r="D49" s="467">
        <v>45343</v>
      </c>
      <c r="E49" s="563" t="s">
        <v>11624</v>
      </c>
      <c r="F49" s="333" t="s">
        <v>15604</v>
      </c>
      <c r="G49" s="333" t="s">
        <v>11686</v>
      </c>
      <c r="H49" s="1130">
        <v>2.25</v>
      </c>
      <c r="I49" s="333"/>
      <c r="J49" s="563" t="s">
        <v>152</v>
      </c>
      <c r="K49" s="1131">
        <v>45507</v>
      </c>
      <c r="L49" s="563" t="s">
        <v>9221</v>
      </c>
      <c r="M49" s="467"/>
      <c r="N49" s="563" t="s">
        <v>9221</v>
      </c>
      <c r="O49" s="333" t="s">
        <v>11648</v>
      </c>
      <c r="AQ49" s="727"/>
      <c r="AR49" s="281"/>
      <c r="AS49" s="281"/>
      <c r="AT49" s="398"/>
      <c r="AU49" s="281"/>
      <c r="AV49" s="284"/>
      <c r="AW49" s="285"/>
      <c r="AX49" s="284"/>
      <c r="AY49" s="281"/>
      <c r="AZ49" s="286"/>
      <c r="BA49" s="281"/>
      <c r="BB49" s="286"/>
      <c r="BC49" s="281"/>
      <c r="BD49" s="284"/>
      <c r="BE49" s="281"/>
      <c r="BI49" s="727"/>
      <c r="BJ49" s="281"/>
      <c r="BK49" s="281"/>
      <c r="BL49" s="282"/>
      <c r="BM49" s="281"/>
      <c r="BN49" s="284"/>
      <c r="BO49" s="285"/>
      <c r="BP49" s="284"/>
      <c r="BQ49" s="281"/>
      <c r="BR49" s="286"/>
      <c r="BS49" s="281"/>
      <c r="BT49" s="283"/>
      <c r="BU49" s="281"/>
      <c r="BV49" s="284"/>
      <c r="BW49" s="281"/>
    </row>
    <row r="50" spans="1:75" x14ac:dyDescent="0.25">
      <c r="A50" s="727">
        <v>48</v>
      </c>
      <c r="B50" s="727">
        <v>1</v>
      </c>
      <c r="C50" s="563" t="s">
        <v>5</v>
      </c>
      <c r="D50" s="467">
        <v>45344</v>
      </c>
      <c r="E50" s="563" t="s">
        <v>11624</v>
      </c>
      <c r="F50" s="333" t="s">
        <v>15604</v>
      </c>
      <c r="G50" s="333" t="s">
        <v>11687</v>
      </c>
      <c r="H50" s="1130">
        <v>0.25</v>
      </c>
      <c r="I50" s="333"/>
      <c r="J50" s="563" t="s">
        <v>152</v>
      </c>
      <c r="K50" s="1131">
        <v>45507</v>
      </c>
      <c r="L50" s="563" t="s">
        <v>9221</v>
      </c>
      <c r="M50" s="467"/>
      <c r="N50" s="563" t="s">
        <v>9221</v>
      </c>
      <c r="O50" s="333" t="s">
        <v>11648</v>
      </c>
      <c r="AQ50" s="727"/>
      <c r="AR50" s="281"/>
      <c r="AS50" s="281"/>
      <c r="AT50" s="398"/>
      <c r="AU50" s="281"/>
      <c r="AV50" s="284"/>
      <c r="AW50" s="285"/>
      <c r="AX50" s="284"/>
      <c r="AY50" s="281"/>
      <c r="AZ50" s="286"/>
      <c r="BA50" s="281"/>
      <c r="BB50" s="286"/>
      <c r="BC50" s="281"/>
      <c r="BD50" s="284"/>
      <c r="BE50" s="281"/>
      <c r="BI50" s="727"/>
      <c r="BJ50" s="281"/>
      <c r="BK50" s="281"/>
      <c r="BL50" s="282"/>
      <c r="BM50" s="281"/>
      <c r="BN50" s="284"/>
      <c r="BO50" s="285"/>
      <c r="BP50" s="284"/>
      <c r="BQ50" s="281"/>
      <c r="BR50" s="286"/>
      <c r="BS50" s="281"/>
      <c r="BT50" s="283"/>
      <c r="BU50" s="281"/>
      <c r="BV50" s="284"/>
      <c r="BW50" s="281"/>
    </row>
    <row r="51" spans="1:75" x14ac:dyDescent="0.25">
      <c r="A51" s="727">
        <v>49</v>
      </c>
      <c r="B51" s="727">
        <v>1</v>
      </c>
      <c r="C51" s="563" t="s">
        <v>5</v>
      </c>
      <c r="D51" s="467">
        <v>45345</v>
      </c>
      <c r="E51" s="563" t="s">
        <v>11624</v>
      </c>
      <c r="F51" s="333" t="s">
        <v>15604</v>
      </c>
      <c r="G51" s="333" t="s">
        <v>11688</v>
      </c>
      <c r="H51" s="1130">
        <v>1</v>
      </c>
      <c r="I51" s="333"/>
      <c r="J51" s="563" t="s">
        <v>152</v>
      </c>
      <c r="K51" s="1131">
        <v>45507</v>
      </c>
      <c r="L51" s="563" t="s">
        <v>9221</v>
      </c>
      <c r="M51" s="467"/>
      <c r="N51" s="563" t="s">
        <v>9221</v>
      </c>
      <c r="O51" s="333" t="s">
        <v>11648</v>
      </c>
      <c r="AQ51" s="727"/>
      <c r="AR51" s="281"/>
      <c r="AS51" s="281"/>
      <c r="AT51" s="398"/>
      <c r="AU51" s="281"/>
      <c r="AV51" s="284"/>
      <c r="AW51" s="285"/>
      <c r="AX51" s="284"/>
      <c r="AY51" s="281"/>
      <c r="AZ51" s="286"/>
      <c r="BA51" s="281"/>
      <c r="BB51" s="286"/>
      <c r="BC51" s="281"/>
      <c r="BD51" s="284"/>
      <c r="BE51" s="281"/>
      <c r="BI51" s="727"/>
      <c r="BJ51" s="281"/>
      <c r="BK51" s="281"/>
      <c r="BL51" s="282"/>
      <c r="BM51" s="281"/>
      <c r="BN51" s="284"/>
      <c r="BO51" s="285"/>
      <c r="BP51" s="284"/>
      <c r="BQ51" s="281"/>
      <c r="BR51" s="286"/>
      <c r="BS51" s="281"/>
      <c r="BT51" s="283"/>
      <c r="BU51" s="281"/>
      <c r="BV51" s="284"/>
      <c r="BW51" s="281"/>
    </row>
    <row r="52" spans="1:75" x14ac:dyDescent="0.25">
      <c r="A52" s="727">
        <v>50</v>
      </c>
      <c r="B52" s="727">
        <v>1</v>
      </c>
      <c r="C52" s="563" t="s">
        <v>5</v>
      </c>
      <c r="D52" s="467">
        <v>45368</v>
      </c>
      <c r="E52" s="563" t="s">
        <v>11585</v>
      </c>
      <c r="F52" s="333" t="s">
        <v>13891</v>
      </c>
      <c r="G52" s="333" t="s">
        <v>11689</v>
      </c>
      <c r="H52" s="1130">
        <v>0.4</v>
      </c>
      <c r="I52" s="333"/>
      <c r="J52" s="563" t="s">
        <v>152</v>
      </c>
      <c r="K52" s="1131">
        <v>45507</v>
      </c>
      <c r="L52" s="563" t="s">
        <v>9221</v>
      </c>
      <c r="M52" s="467"/>
      <c r="N52" s="563" t="s">
        <v>9221</v>
      </c>
      <c r="O52" s="333" t="s">
        <v>11648</v>
      </c>
      <c r="AQ52" s="727"/>
      <c r="AR52" s="281"/>
      <c r="AS52" s="281"/>
      <c r="AT52" s="398"/>
      <c r="AU52" s="281"/>
      <c r="AV52" s="284"/>
      <c r="AW52" s="285"/>
      <c r="AX52" s="284"/>
      <c r="AY52" s="281"/>
      <c r="AZ52" s="286"/>
      <c r="BA52" s="281"/>
      <c r="BB52" s="286"/>
      <c r="BC52" s="281"/>
      <c r="BD52" s="284"/>
      <c r="BE52" s="281"/>
      <c r="BI52" s="727"/>
      <c r="BJ52" s="281"/>
      <c r="BK52" s="281"/>
      <c r="BL52" s="282"/>
      <c r="BM52" s="281"/>
      <c r="BN52" s="284"/>
      <c r="BO52" s="285"/>
      <c r="BP52" s="284"/>
      <c r="BQ52" s="281"/>
      <c r="BR52" s="286"/>
      <c r="BS52" s="281"/>
      <c r="BT52" s="283"/>
      <c r="BU52" s="281"/>
      <c r="BV52" s="284"/>
      <c r="BW52" s="281"/>
    </row>
    <row r="53" spans="1:75" x14ac:dyDescent="0.25">
      <c r="A53" s="727">
        <v>51</v>
      </c>
      <c r="B53" s="727">
        <v>1</v>
      </c>
      <c r="C53" s="563" t="s">
        <v>5</v>
      </c>
      <c r="D53" s="467">
        <v>45369</v>
      </c>
      <c r="E53" s="563" t="s">
        <v>11585</v>
      </c>
      <c r="F53" s="333" t="s">
        <v>13891</v>
      </c>
      <c r="G53" s="333" t="s">
        <v>11690</v>
      </c>
      <c r="H53" s="1130">
        <v>0.25</v>
      </c>
      <c r="I53" s="333"/>
      <c r="J53" s="563" t="s">
        <v>152</v>
      </c>
      <c r="K53" s="1131">
        <v>45507</v>
      </c>
      <c r="L53" s="563" t="s">
        <v>9221</v>
      </c>
      <c r="M53" s="467"/>
      <c r="N53" s="563" t="s">
        <v>9221</v>
      </c>
      <c r="O53" s="333" t="s">
        <v>11648</v>
      </c>
      <c r="AQ53" s="727"/>
      <c r="AR53" s="281"/>
      <c r="AS53" s="281"/>
      <c r="AT53" s="398"/>
      <c r="AU53" s="281"/>
      <c r="AV53" s="284"/>
      <c r="AW53" s="285"/>
      <c r="AX53" s="284"/>
      <c r="AY53" s="281"/>
      <c r="AZ53" s="286"/>
      <c r="BA53" s="281"/>
      <c r="BB53" s="286"/>
      <c r="BC53" s="281"/>
      <c r="BD53" s="284"/>
      <c r="BE53" s="281"/>
      <c r="BI53" s="727"/>
      <c r="BJ53" s="281"/>
      <c r="BK53" s="281"/>
      <c r="BL53" s="282"/>
      <c r="BM53" s="281"/>
      <c r="BN53" s="284"/>
      <c r="BO53" s="285"/>
      <c r="BP53" s="284"/>
      <c r="BQ53" s="281"/>
      <c r="BR53" s="286"/>
      <c r="BS53" s="281"/>
      <c r="BT53" s="283"/>
      <c r="BU53" s="281"/>
      <c r="BV53" s="284"/>
      <c r="BW53" s="281"/>
    </row>
    <row r="54" spans="1:75" x14ac:dyDescent="0.25">
      <c r="A54" s="727">
        <v>52</v>
      </c>
      <c r="B54" s="727">
        <v>1</v>
      </c>
      <c r="C54" s="563" t="s">
        <v>5</v>
      </c>
      <c r="D54" s="467">
        <v>45372</v>
      </c>
      <c r="E54" s="563" t="s">
        <v>11505</v>
      </c>
      <c r="F54" s="333" t="s">
        <v>16125</v>
      </c>
      <c r="G54" s="333" t="s">
        <v>11691</v>
      </c>
      <c r="H54" s="1130">
        <v>2.5</v>
      </c>
      <c r="I54" s="333"/>
      <c r="J54" s="563" t="s">
        <v>152</v>
      </c>
      <c r="K54" s="1131">
        <v>45507</v>
      </c>
      <c r="L54" s="563" t="s">
        <v>9221</v>
      </c>
      <c r="M54" s="467"/>
      <c r="N54" s="563" t="s">
        <v>9221</v>
      </c>
      <c r="O54" s="333" t="s">
        <v>11648</v>
      </c>
      <c r="AQ54" s="727"/>
      <c r="AR54" s="281"/>
      <c r="AS54" s="281"/>
      <c r="AT54" s="398"/>
      <c r="AU54" s="281"/>
      <c r="AV54" s="284"/>
      <c r="AW54" s="285"/>
      <c r="AX54" s="284"/>
      <c r="AY54" s="281"/>
      <c r="AZ54" s="286"/>
      <c r="BA54" s="281"/>
      <c r="BB54" s="286"/>
      <c r="BC54" s="281"/>
      <c r="BD54" s="284"/>
      <c r="BE54" s="281"/>
      <c r="BI54" s="727"/>
      <c r="BJ54" s="281"/>
      <c r="BK54" s="281"/>
      <c r="BL54" s="282"/>
      <c r="BM54" s="281"/>
      <c r="BN54" s="284"/>
      <c r="BO54" s="285"/>
      <c r="BP54" s="284"/>
      <c r="BQ54" s="281"/>
      <c r="BR54" s="286"/>
      <c r="BS54" s="281"/>
      <c r="BT54" s="283"/>
      <c r="BU54" s="281"/>
      <c r="BV54" s="284"/>
      <c r="BW54" s="281"/>
    </row>
    <row r="55" spans="1:75" x14ac:dyDescent="0.25">
      <c r="A55" s="727">
        <v>53</v>
      </c>
      <c r="B55" s="727">
        <v>1</v>
      </c>
      <c r="C55" s="563" t="s">
        <v>5</v>
      </c>
      <c r="D55" s="467">
        <v>45373</v>
      </c>
      <c r="E55" s="563" t="s">
        <v>11505</v>
      </c>
      <c r="F55" s="333" t="s">
        <v>16125</v>
      </c>
      <c r="G55" s="333" t="s">
        <v>11692</v>
      </c>
      <c r="H55" s="1130">
        <v>0.5</v>
      </c>
      <c r="I55" s="333"/>
      <c r="J55" s="563" t="s">
        <v>152</v>
      </c>
      <c r="K55" s="1131">
        <v>45507</v>
      </c>
      <c r="L55" s="563" t="s">
        <v>9221</v>
      </c>
      <c r="M55" s="467"/>
      <c r="N55" s="563" t="s">
        <v>9221</v>
      </c>
      <c r="O55" s="333" t="s">
        <v>11648</v>
      </c>
      <c r="AQ55" s="727"/>
      <c r="AR55" s="281"/>
      <c r="AS55" s="281"/>
      <c r="AT55" s="398"/>
      <c r="AU55" s="281"/>
      <c r="AV55" s="284"/>
      <c r="AW55" s="285"/>
      <c r="AX55" s="284"/>
      <c r="AY55" s="281"/>
      <c r="AZ55" s="286"/>
      <c r="BA55" s="281"/>
      <c r="BB55" s="286"/>
      <c r="BC55" s="281"/>
      <c r="BD55" s="284"/>
      <c r="BE55" s="281"/>
      <c r="BI55" s="281"/>
      <c r="BJ55" s="281"/>
      <c r="BK55" s="281"/>
      <c r="BL55" s="282"/>
      <c r="BM55" s="281"/>
      <c r="BN55" s="284"/>
      <c r="BO55" s="285"/>
      <c r="BP55" s="284"/>
      <c r="BQ55" s="281"/>
      <c r="BR55" s="286"/>
      <c r="BS55" s="281"/>
      <c r="BT55" s="283"/>
      <c r="BU55" s="281"/>
      <c r="BV55" s="284"/>
      <c r="BW55" s="281"/>
    </row>
    <row r="56" spans="1:75" x14ac:dyDescent="0.25">
      <c r="A56" s="727">
        <v>54</v>
      </c>
      <c r="B56" s="727">
        <v>1</v>
      </c>
      <c r="C56" s="563" t="s">
        <v>5</v>
      </c>
      <c r="D56" s="467">
        <v>45377</v>
      </c>
      <c r="E56" s="563" t="s">
        <v>11585</v>
      </c>
      <c r="F56" s="333" t="s">
        <v>13891</v>
      </c>
      <c r="G56" s="333" t="s">
        <v>11693</v>
      </c>
      <c r="H56" s="1130">
        <v>0.4</v>
      </c>
      <c r="I56" s="333"/>
      <c r="J56" s="563" t="s">
        <v>152</v>
      </c>
      <c r="K56" s="1131">
        <v>45507</v>
      </c>
      <c r="L56" s="563" t="s">
        <v>9221</v>
      </c>
      <c r="M56" s="467"/>
      <c r="N56" s="563" t="s">
        <v>9221</v>
      </c>
      <c r="O56" s="333" t="s">
        <v>11648</v>
      </c>
      <c r="AQ56" s="727"/>
      <c r="AR56" s="281"/>
      <c r="AS56" s="281"/>
      <c r="AT56" s="398"/>
      <c r="AU56" s="281"/>
      <c r="AV56" s="284"/>
      <c r="AW56" s="285"/>
      <c r="AX56" s="284"/>
      <c r="AY56" s="281"/>
      <c r="AZ56" s="286"/>
      <c r="BA56" s="281"/>
      <c r="BB56" s="286"/>
      <c r="BC56" s="281"/>
      <c r="BD56" s="284"/>
      <c r="BE56" s="281"/>
      <c r="BI56" s="281"/>
      <c r="BJ56" s="281"/>
      <c r="BK56" s="281"/>
      <c r="BL56" s="282"/>
      <c r="BM56" s="281"/>
      <c r="BN56" s="284"/>
      <c r="BO56" s="285"/>
      <c r="BP56" s="284"/>
      <c r="BQ56" s="281"/>
      <c r="BR56" s="286"/>
      <c r="BS56" s="281"/>
      <c r="BT56" s="283"/>
      <c r="BU56" s="281"/>
      <c r="BV56" s="284"/>
      <c r="BW56" s="281"/>
    </row>
    <row r="57" spans="1:75" x14ac:dyDescent="0.25">
      <c r="A57" s="727">
        <v>55</v>
      </c>
      <c r="B57" s="727">
        <v>1</v>
      </c>
      <c r="C57" s="563" t="s">
        <v>5</v>
      </c>
      <c r="D57" s="467">
        <v>45380</v>
      </c>
      <c r="E57" s="563" t="s">
        <v>11585</v>
      </c>
      <c r="F57" s="333" t="s">
        <v>13891</v>
      </c>
      <c r="G57" s="333" t="s">
        <v>11694</v>
      </c>
      <c r="H57" s="1130">
        <v>0.4</v>
      </c>
      <c r="I57" s="333"/>
      <c r="J57" s="563" t="s">
        <v>152</v>
      </c>
      <c r="K57" s="1131">
        <v>45507</v>
      </c>
      <c r="L57" s="563" t="s">
        <v>9221</v>
      </c>
      <c r="M57" s="467"/>
      <c r="N57" s="563" t="s">
        <v>9221</v>
      </c>
      <c r="O57" s="333" t="s">
        <v>11648</v>
      </c>
      <c r="AQ57" s="281"/>
      <c r="AR57" s="281"/>
      <c r="AS57" s="281"/>
      <c r="AT57" s="282"/>
      <c r="AU57" s="281"/>
      <c r="AV57" s="284"/>
      <c r="AW57" s="285"/>
      <c r="AX57" s="284"/>
      <c r="AY57" s="281"/>
      <c r="AZ57" s="286"/>
      <c r="BA57" s="281"/>
      <c r="BB57" s="283"/>
      <c r="BC57" s="281"/>
      <c r="BD57" s="284"/>
      <c r="BE57" s="281"/>
      <c r="BI57" s="281"/>
      <c r="BJ57" s="281"/>
      <c r="BK57" s="281"/>
      <c r="BL57" s="282"/>
      <c r="BM57" s="281"/>
      <c r="BN57" s="284"/>
      <c r="BO57" s="285"/>
      <c r="BP57" s="284"/>
      <c r="BQ57" s="281"/>
      <c r="BR57" s="286"/>
      <c r="BS57" s="281"/>
      <c r="BT57" s="283"/>
      <c r="BU57" s="281"/>
      <c r="BV57" s="284"/>
      <c r="BW57" s="281"/>
    </row>
    <row r="58" spans="1:75" x14ac:dyDescent="0.25">
      <c r="A58" s="727">
        <v>56</v>
      </c>
      <c r="B58" s="727">
        <v>1</v>
      </c>
      <c r="C58" s="563" t="s">
        <v>5</v>
      </c>
      <c r="D58" s="467">
        <v>45391</v>
      </c>
      <c r="E58" s="563" t="s">
        <v>11624</v>
      </c>
      <c r="F58" s="333" t="s">
        <v>15604</v>
      </c>
      <c r="G58" s="333" t="s">
        <v>11695</v>
      </c>
      <c r="H58" s="1130">
        <v>0.25</v>
      </c>
      <c r="I58" s="333"/>
      <c r="J58" s="563" t="s">
        <v>152</v>
      </c>
      <c r="K58" s="1131">
        <v>45507</v>
      </c>
      <c r="L58" s="563" t="s">
        <v>9221</v>
      </c>
      <c r="M58" s="467"/>
      <c r="N58" s="563" t="s">
        <v>9221</v>
      </c>
      <c r="O58" s="333" t="s">
        <v>11648</v>
      </c>
      <c r="AQ58" s="281"/>
      <c r="AR58" s="281"/>
      <c r="AS58" s="281"/>
      <c r="AT58" s="282"/>
      <c r="AU58" s="281"/>
      <c r="AV58" s="284"/>
      <c r="AW58" s="285"/>
      <c r="AX58" s="284"/>
      <c r="AY58" s="281"/>
      <c r="AZ58" s="286"/>
      <c r="BA58" s="281"/>
      <c r="BB58" s="283"/>
      <c r="BC58" s="281"/>
      <c r="BD58" s="284"/>
      <c r="BE58" s="281"/>
      <c r="BI58" s="281"/>
      <c r="BJ58" s="281"/>
      <c r="BK58" s="281"/>
      <c r="BL58" s="282"/>
      <c r="BM58" s="281"/>
      <c r="BN58" s="284"/>
      <c r="BO58" s="285"/>
      <c r="BP58" s="284"/>
      <c r="BQ58" s="281"/>
      <c r="BR58" s="286"/>
      <c r="BS58" s="281"/>
      <c r="BT58" s="283"/>
      <c r="BU58" s="281"/>
      <c r="BV58" s="284"/>
      <c r="BW58" s="281"/>
    </row>
    <row r="59" spans="1:75" x14ac:dyDescent="0.25">
      <c r="A59" s="727">
        <v>57</v>
      </c>
      <c r="B59" s="727">
        <v>1</v>
      </c>
      <c r="C59" s="563" t="s">
        <v>5</v>
      </c>
      <c r="D59" s="467">
        <v>45397</v>
      </c>
      <c r="E59" s="563" t="s">
        <v>11624</v>
      </c>
      <c r="F59" s="333" t="s">
        <v>15604</v>
      </c>
      <c r="G59" s="333" t="s">
        <v>11696</v>
      </c>
      <c r="H59" s="1130">
        <v>0.75</v>
      </c>
      <c r="I59" s="333"/>
      <c r="J59" s="563" t="s">
        <v>152</v>
      </c>
      <c r="K59" s="1131">
        <v>45507</v>
      </c>
      <c r="L59" s="563" t="s">
        <v>9221</v>
      </c>
      <c r="M59" s="467"/>
      <c r="N59" s="563" t="s">
        <v>9221</v>
      </c>
      <c r="O59" s="333" t="s">
        <v>11648</v>
      </c>
      <c r="AQ59" s="281"/>
      <c r="AR59" s="281"/>
      <c r="AS59" s="281"/>
      <c r="AT59" s="282"/>
      <c r="AU59" s="281"/>
      <c r="AV59" s="284"/>
      <c r="AW59" s="285"/>
      <c r="AX59" s="284"/>
      <c r="AY59" s="281"/>
      <c r="AZ59" s="286"/>
      <c r="BA59" s="281"/>
      <c r="BB59" s="283"/>
      <c r="BC59" s="281"/>
      <c r="BD59" s="284"/>
      <c r="BE59" s="281"/>
      <c r="BI59" s="281"/>
      <c r="BJ59" s="281"/>
      <c r="BK59" s="281"/>
      <c r="BL59" s="282"/>
      <c r="BM59" s="281"/>
      <c r="BN59" s="284"/>
      <c r="BO59" s="285"/>
      <c r="BP59" s="284"/>
      <c r="BQ59" s="281"/>
      <c r="BR59" s="286"/>
      <c r="BS59" s="281"/>
      <c r="BT59" s="283"/>
      <c r="BU59" s="281"/>
      <c r="BV59" s="284"/>
      <c r="BW59" s="281"/>
    </row>
    <row r="60" spans="1:75" x14ac:dyDescent="0.25">
      <c r="A60" s="727">
        <v>58</v>
      </c>
      <c r="B60" s="727">
        <v>1</v>
      </c>
      <c r="C60" s="563" t="s">
        <v>5</v>
      </c>
      <c r="D60" s="467">
        <v>45398</v>
      </c>
      <c r="E60" s="563" t="s">
        <v>11624</v>
      </c>
      <c r="F60" s="333" t="s">
        <v>15604</v>
      </c>
      <c r="G60" s="333" t="s">
        <v>11697</v>
      </c>
      <c r="H60" s="1130">
        <v>0.5</v>
      </c>
      <c r="I60" s="333"/>
      <c r="J60" s="563" t="s">
        <v>152</v>
      </c>
      <c r="K60" s="1131">
        <v>45507</v>
      </c>
      <c r="L60" s="563" t="s">
        <v>9221</v>
      </c>
      <c r="M60" s="467"/>
      <c r="N60" s="563" t="s">
        <v>9221</v>
      </c>
      <c r="O60" s="333" t="s">
        <v>11648</v>
      </c>
      <c r="AQ60" s="281"/>
      <c r="AR60" s="281"/>
      <c r="AS60" s="281"/>
      <c r="AT60" s="282"/>
      <c r="AU60" s="281"/>
      <c r="AV60" s="284"/>
      <c r="AW60" s="285"/>
      <c r="AX60" s="284"/>
      <c r="AY60" s="281"/>
      <c r="AZ60" s="286"/>
      <c r="BA60" s="281"/>
      <c r="BB60" s="283"/>
      <c r="BC60" s="281"/>
      <c r="BD60" s="284"/>
      <c r="BE60" s="281"/>
      <c r="BI60" s="281"/>
      <c r="BJ60" s="281"/>
      <c r="BK60" s="281"/>
      <c r="BL60" s="282"/>
      <c r="BM60" s="281"/>
      <c r="BN60" s="284"/>
      <c r="BO60" s="285"/>
      <c r="BP60" s="284"/>
      <c r="BQ60" s="281"/>
      <c r="BR60" s="286"/>
      <c r="BS60" s="281"/>
      <c r="BT60" s="283"/>
      <c r="BU60" s="281"/>
      <c r="BV60" s="284"/>
      <c r="BW60" s="281"/>
    </row>
    <row r="61" spans="1:75" x14ac:dyDescent="0.25">
      <c r="A61" s="727">
        <v>59</v>
      </c>
      <c r="B61" s="727">
        <v>1</v>
      </c>
      <c r="C61" s="563" t="s">
        <v>5</v>
      </c>
      <c r="D61" s="467">
        <v>45404</v>
      </c>
      <c r="E61" s="563" t="s">
        <v>11494</v>
      </c>
      <c r="F61" s="333" t="s">
        <v>19632</v>
      </c>
      <c r="G61" s="333" t="s">
        <v>11698</v>
      </c>
      <c r="H61" s="1130">
        <v>0.5</v>
      </c>
      <c r="I61" s="333"/>
      <c r="J61" s="563" t="s">
        <v>152</v>
      </c>
      <c r="K61" s="1131">
        <v>45507</v>
      </c>
      <c r="L61" s="563" t="s">
        <v>9221</v>
      </c>
      <c r="M61" s="467"/>
      <c r="N61" s="563" t="s">
        <v>9221</v>
      </c>
      <c r="O61" s="333" t="s">
        <v>11648</v>
      </c>
      <c r="AQ61" s="281"/>
      <c r="AR61" s="281"/>
      <c r="AS61" s="281"/>
      <c r="AT61" s="282"/>
      <c r="AU61" s="281"/>
      <c r="AV61" s="284"/>
      <c r="AW61" s="285"/>
      <c r="AX61" s="284"/>
      <c r="AY61" s="281"/>
      <c r="AZ61" s="286"/>
      <c r="BA61" s="281"/>
      <c r="BB61" s="283"/>
      <c r="BC61" s="281"/>
      <c r="BD61" s="284"/>
      <c r="BE61" s="281"/>
      <c r="BI61" s="281"/>
      <c r="BJ61" s="281"/>
      <c r="BK61" s="281"/>
      <c r="BL61" s="282"/>
      <c r="BM61" s="281"/>
      <c r="BN61" s="284"/>
      <c r="BO61" s="285"/>
      <c r="BP61" s="284"/>
      <c r="BQ61" s="281"/>
      <c r="BR61" s="286"/>
      <c r="BS61" s="281"/>
      <c r="BT61" s="283"/>
      <c r="BU61" s="281"/>
      <c r="BV61" s="284"/>
      <c r="BW61" s="281"/>
    </row>
    <row r="62" spans="1:75" x14ac:dyDescent="0.25">
      <c r="A62" s="727">
        <v>60</v>
      </c>
      <c r="B62" s="727">
        <v>1</v>
      </c>
      <c r="C62" s="563" t="s">
        <v>5</v>
      </c>
      <c r="D62" s="467">
        <v>45404</v>
      </c>
      <c r="E62" s="563" t="s">
        <v>11624</v>
      </c>
      <c r="F62" s="333" t="s">
        <v>15604</v>
      </c>
      <c r="G62" s="333" t="s">
        <v>11699</v>
      </c>
      <c r="H62" s="1130">
        <v>0.5</v>
      </c>
      <c r="I62" s="333"/>
      <c r="J62" s="563" t="s">
        <v>152</v>
      </c>
      <c r="K62" s="1131">
        <v>45507</v>
      </c>
      <c r="L62" s="563" t="s">
        <v>9221</v>
      </c>
      <c r="M62" s="467"/>
      <c r="N62" s="563" t="s">
        <v>9221</v>
      </c>
      <c r="O62" s="333" t="s">
        <v>11648</v>
      </c>
      <c r="AQ62" s="281"/>
      <c r="AR62" s="281"/>
      <c r="AS62" s="281"/>
      <c r="AT62" s="282"/>
      <c r="AU62" s="281"/>
      <c r="AV62" s="284"/>
      <c r="AW62" s="285"/>
      <c r="AX62" s="284"/>
      <c r="AY62" s="281"/>
      <c r="AZ62" s="286"/>
      <c r="BA62" s="281"/>
      <c r="BB62" s="283"/>
      <c r="BC62" s="281"/>
      <c r="BD62" s="284"/>
      <c r="BE62" s="281"/>
      <c r="BI62" s="281"/>
      <c r="BJ62" s="281"/>
      <c r="BK62" s="281"/>
      <c r="BL62" s="282"/>
      <c r="BM62" s="281"/>
      <c r="BN62" s="284"/>
      <c r="BO62" s="285"/>
      <c r="BP62" s="284"/>
      <c r="BQ62" s="281"/>
      <c r="BR62" s="286"/>
      <c r="BS62" s="281"/>
      <c r="BT62" s="283"/>
      <c r="BU62" s="281"/>
      <c r="BV62" s="284"/>
      <c r="BW62" s="281"/>
    </row>
    <row r="63" spans="1:75" x14ac:dyDescent="0.25">
      <c r="A63" s="727">
        <v>61</v>
      </c>
      <c r="B63" s="727">
        <v>1</v>
      </c>
      <c r="C63" s="563" t="s">
        <v>5</v>
      </c>
      <c r="D63" s="467">
        <v>45406</v>
      </c>
      <c r="E63" s="563" t="s">
        <v>11624</v>
      </c>
      <c r="F63" s="333" t="s">
        <v>15604</v>
      </c>
      <c r="G63" s="333" t="s">
        <v>11700</v>
      </c>
      <c r="H63" s="1130">
        <v>0.5</v>
      </c>
      <c r="I63" s="333"/>
      <c r="J63" s="563" t="s">
        <v>152</v>
      </c>
      <c r="K63" s="1131">
        <v>45507</v>
      </c>
      <c r="L63" s="563" t="s">
        <v>9221</v>
      </c>
      <c r="M63" s="467"/>
      <c r="N63" s="563" t="s">
        <v>9221</v>
      </c>
      <c r="O63" s="333" t="s">
        <v>11648</v>
      </c>
      <c r="AQ63" s="281"/>
      <c r="AR63" s="281"/>
      <c r="AS63" s="281"/>
      <c r="AT63" s="282"/>
      <c r="AU63" s="281"/>
      <c r="AV63" s="284"/>
      <c r="AW63" s="285"/>
      <c r="AX63" s="284"/>
      <c r="AY63" s="281"/>
      <c r="AZ63" s="286"/>
      <c r="BA63" s="281"/>
      <c r="BB63" s="283"/>
      <c r="BC63" s="281"/>
      <c r="BD63" s="284"/>
      <c r="BE63" s="281"/>
      <c r="BI63" s="281"/>
      <c r="BJ63" s="281"/>
      <c r="BK63" s="281"/>
      <c r="BL63" s="282"/>
      <c r="BM63" s="281"/>
      <c r="BN63" s="284"/>
      <c r="BO63" s="285"/>
      <c r="BP63" s="284"/>
      <c r="BQ63" s="281"/>
      <c r="BR63" s="286"/>
      <c r="BS63" s="281"/>
      <c r="BT63" s="283"/>
      <c r="BU63" s="281"/>
      <c r="BV63" s="284"/>
      <c r="BW63" s="281"/>
    </row>
    <row r="64" spans="1:75" x14ac:dyDescent="0.25">
      <c r="A64" s="727">
        <v>62</v>
      </c>
      <c r="B64" s="727">
        <v>1</v>
      </c>
      <c r="C64" s="563" t="s">
        <v>5</v>
      </c>
      <c r="D64" s="467">
        <v>45411</v>
      </c>
      <c r="E64" s="563" t="s">
        <v>11617</v>
      </c>
      <c r="F64" s="333" t="s">
        <v>14983</v>
      </c>
      <c r="G64" s="333" t="s">
        <v>11701</v>
      </c>
      <c r="H64" s="1130">
        <v>0.5</v>
      </c>
      <c r="I64" s="333"/>
      <c r="J64" s="563" t="s">
        <v>152</v>
      </c>
      <c r="K64" s="1131">
        <v>45507</v>
      </c>
      <c r="L64" s="563" t="s">
        <v>9221</v>
      </c>
      <c r="M64" s="467"/>
      <c r="N64" s="563" t="s">
        <v>9221</v>
      </c>
      <c r="O64" s="333" t="s">
        <v>11648</v>
      </c>
      <c r="AQ64" s="281"/>
      <c r="AR64" s="281"/>
      <c r="AS64" s="281"/>
      <c r="AT64" s="282"/>
      <c r="AU64" s="281"/>
      <c r="AV64" s="284"/>
      <c r="AW64" s="285"/>
      <c r="AX64" s="284"/>
      <c r="AY64" s="281"/>
      <c r="AZ64" s="286"/>
      <c r="BA64" s="281"/>
      <c r="BB64" s="283"/>
      <c r="BC64" s="281"/>
      <c r="BD64" s="284"/>
      <c r="BE64" s="281"/>
      <c r="BI64" s="281"/>
      <c r="BJ64" s="281"/>
      <c r="BK64" s="281"/>
      <c r="BL64" s="282"/>
      <c r="BM64" s="281"/>
      <c r="BN64" s="284"/>
      <c r="BO64" s="285"/>
      <c r="BP64" s="284"/>
      <c r="BQ64" s="281"/>
      <c r="BR64" s="286"/>
      <c r="BS64" s="281"/>
      <c r="BT64" s="283"/>
      <c r="BU64" s="281"/>
      <c r="BV64" s="284"/>
      <c r="BW64" s="281"/>
    </row>
    <row r="65" spans="1:75" x14ac:dyDescent="0.25">
      <c r="A65" s="727">
        <v>63</v>
      </c>
      <c r="B65" s="727">
        <v>1</v>
      </c>
      <c r="C65" s="563" t="s">
        <v>5</v>
      </c>
      <c r="D65" s="467">
        <v>45422</v>
      </c>
      <c r="E65" s="563" t="s">
        <v>11602</v>
      </c>
      <c r="F65" s="333" t="s">
        <v>19833</v>
      </c>
      <c r="G65" s="333" t="s">
        <v>11702</v>
      </c>
      <c r="H65" s="1130">
        <v>0.75</v>
      </c>
      <c r="I65" s="333"/>
      <c r="J65" s="563" t="s">
        <v>152</v>
      </c>
      <c r="K65" s="1131">
        <v>45507</v>
      </c>
      <c r="L65" s="563" t="s">
        <v>9221</v>
      </c>
      <c r="M65" s="467"/>
      <c r="N65" s="563" t="s">
        <v>9221</v>
      </c>
      <c r="O65" s="333" t="s">
        <v>11648</v>
      </c>
      <c r="AQ65" s="281"/>
      <c r="AR65" s="281"/>
      <c r="AS65" s="281"/>
      <c r="AT65" s="282"/>
      <c r="AU65" s="281"/>
      <c r="AV65" s="284"/>
      <c r="AW65" s="285"/>
      <c r="AX65" s="284"/>
      <c r="AY65" s="281"/>
      <c r="AZ65" s="286"/>
      <c r="BA65" s="281"/>
      <c r="BB65" s="283"/>
      <c r="BC65" s="281"/>
      <c r="BD65" s="284"/>
      <c r="BE65" s="281"/>
      <c r="BI65" s="281"/>
      <c r="BJ65" s="281"/>
      <c r="BK65" s="281"/>
      <c r="BL65" s="282"/>
      <c r="BM65" s="281"/>
      <c r="BN65" s="284"/>
      <c r="BO65" s="285"/>
      <c r="BP65" s="284"/>
      <c r="BQ65" s="281"/>
      <c r="BR65" s="286"/>
      <c r="BS65" s="281"/>
      <c r="BT65" s="283"/>
      <c r="BU65" s="281"/>
      <c r="BV65" s="284"/>
      <c r="BW65" s="281"/>
    </row>
    <row r="66" spans="1:75" x14ac:dyDescent="0.25">
      <c r="A66" s="727">
        <v>64</v>
      </c>
      <c r="B66" s="727">
        <v>1</v>
      </c>
      <c r="C66" s="563" t="s">
        <v>5</v>
      </c>
      <c r="D66" s="467">
        <v>45426</v>
      </c>
      <c r="E66" s="563" t="s">
        <v>11578</v>
      </c>
      <c r="F66" s="333" t="s">
        <v>13796</v>
      </c>
      <c r="G66" s="333" t="s">
        <v>11703</v>
      </c>
      <c r="H66" s="1130">
        <v>0.4</v>
      </c>
      <c r="I66" s="333"/>
      <c r="J66" s="563" t="s">
        <v>152</v>
      </c>
      <c r="K66" s="1131">
        <v>45507</v>
      </c>
      <c r="L66" s="563" t="s">
        <v>9221</v>
      </c>
      <c r="M66" s="467"/>
      <c r="N66" s="563" t="s">
        <v>9221</v>
      </c>
      <c r="O66" s="333" t="s">
        <v>11648</v>
      </c>
      <c r="AQ66" s="281"/>
      <c r="AR66" s="281"/>
      <c r="AS66" s="281"/>
      <c r="AT66" s="282"/>
      <c r="AU66" s="281"/>
      <c r="AV66" s="284"/>
      <c r="AW66" s="285"/>
      <c r="AX66" s="284"/>
      <c r="AY66" s="281"/>
      <c r="AZ66" s="286"/>
      <c r="BA66" s="281"/>
      <c r="BB66" s="283"/>
      <c r="BC66" s="281"/>
      <c r="BD66" s="284"/>
      <c r="BE66" s="281"/>
      <c r="BI66" s="281"/>
      <c r="BJ66" s="281"/>
      <c r="BK66" s="281"/>
      <c r="BL66" s="282"/>
      <c r="BM66" s="281"/>
      <c r="BN66" s="284"/>
      <c r="BO66" s="285"/>
      <c r="BP66" s="284"/>
      <c r="BQ66" s="281"/>
      <c r="BR66" s="286"/>
      <c r="BS66" s="281"/>
      <c r="BT66" s="283"/>
      <c r="BU66" s="281"/>
      <c r="BV66" s="284"/>
      <c r="BW66" s="281"/>
    </row>
    <row r="67" spans="1:75" x14ac:dyDescent="0.25">
      <c r="A67" s="727">
        <v>65</v>
      </c>
      <c r="B67" s="727">
        <v>1</v>
      </c>
      <c r="C67" s="563" t="s">
        <v>5</v>
      </c>
      <c r="D67" s="467">
        <v>45426</v>
      </c>
      <c r="E67" s="563" t="s">
        <v>11602</v>
      </c>
      <c r="F67" s="333" t="s">
        <v>19833</v>
      </c>
      <c r="G67" s="333" t="s">
        <v>11704</v>
      </c>
      <c r="H67" s="1130">
        <v>0.4</v>
      </c>
      <c r="I67" s="333"/>
      <c r="J67" s="563" t="s">
        <v>152</v>
      </c>
      <c r="K67" s="1131">
        <v>45507</v>
      </c>
      <c r="L67" s="563" t="s">
        <v>9221</v>
      </c>
      <c r="M67" s="467"/>
      <c r="N67" s="563" t="s">
        <v>9221</v>
      </c>
      <c r="O67" s="333" t="s">
        <v>11648</v>
      </c>
      <c r="AQ67" s="281"/>
      <c r="AR67" s="281"/>
      <c r="AS67" s="281"/>
      <c r="AT67" s="282"/>
      <c r="AU67" s="281"/>
      <c r="AV67" s="284"/>
      <c r="AW67" s="285"/>
      <c r="AX67" s="284"/>
      <c r="AY67" s="281"/>
      <c r="AZ67" s="286"/>
      <c r="BA67" s="281"/>
      <c r="BB67" s="283"/>
      <c r="BC67" s="281"/>
      <c r="BD67" s="284"/>
      <c r="BE67" s="281"/>
      <c r="BI67" s="281"/>
      <c r="BJ67" s="281"/>
      <c r="BK67" s="281"/>
      <c r="BL67" s="282"/>
      <c r="BM67" s="281"/>
      <c r="BN67" s="284"/>
      <c r="BO67" s="285"/>
      <c r="BP67" s="284"/>
      <c r="BQ67" s="281"/>
      <c r="BR67" s="286"/>
      <c r="BS67" s="281"/>
      <c r="BT67" s="283"/>
      <c r="BU67" s="281"/>
      <c r="BV67" s="284"/>
      <c r="BW67" s="281"/>
    </row>
    <row r="68" spans="1:75" x14ac:dyDescent="0.25">
      <c r="A68" s="727">
        <v>66</v>
      </c>
      <c r="B68" s="727">
        <v>1</v>
      </c>
      <c r="C68" s="563" t="s">
        <v>5</v>
      </c>
      <c r="D68" s="467">
        <v>45426</v>
      </c>
      <c r="E68" s="563" t="s">
        <v>11602</v>
      </c>
      <c r="F68" s="333" t="s">
        <v>19833</v>
      </c>
      <c r="G68" s="333" t="s">
        <v>11705</v>
      </c>
      <c r="H68" s="1130">
        <v>1.25</v>
      </c>
      <c r="I68" s="333"/>
      <c r="J68" s="563" t="s">
        <v>152</v>
      </c>
      <c r="K68" s="1131">
        <v>45507</v>
      </c>
      <c r="L68" s="563" t="s">
        <v>9221</v>
      </c>
      <c r="M68" s="467"/>
      <c r="N68" s="563" t="s">
        <v>9221</v>
      </c>
      <c r="O68" s="333" t="s">
        <v>11648</v>
      </c>
      <c r="AQ68" s="281"/>
      <c r="AR68" s="281"/>
      <c r="AS68" s="281"/>
      <c r="AT68" s="282"/>
      <c r="AU68" s="281"/>
      <c r="AV68" s="284"/>
      <c r="AW68" s="285"/>
      <c r="AX68" s="284"/>
      <c r="AY68" s="281"/>
      <c r="AZ68" s="286"/>
      <c r="BA68" s="281"/>
      <c r="BB68" s="283"/>
      <c r="BC68" s="281"/>
      <c r="BD68" s="284"/>
      <c r="BE68" s="281"/>
      <c r="BI68" s="281"/>
      <c r="BJ68" s="281"/>
      <c r="BK68" s="281"/>
      <c r="BL68" s="282"/>
      <c r="BM68" s="281"/>
      <c r="BN68" s="284"/>
      <c r="BO68" s="285"/>
      <c r="BP68" s="284"/>
      <c r="BQ68" s="281"/>
      <c r="BR68" s="286"/>
      <c r="BS68" s="281"/>
      <c r="BT68" s="283"/>
      <c r="BU68" s="281"/>
      <c r="BV68" s="284"/>
      <c r="BW68" s="281"/>
    </row>
    <row r="69" spans="1:75" x14ac:dyDescent="0.25">
      <c r="A69" s="727">
        <v>67</v>
      </c>
      <c r="B69" s="727">
        <v>1</v>
      </c>
      <c r="C69" s="563" t="s">
        <v>5</v>
      </c>
      <c r="D69" s="467">
        <v>45427</v>
      </c>
      <c r="E69" s="563" t="s">
        <v>11602</v>
      </c>
      <c r="F69" s="333" t="s">
        <v>19833</v>
      </c>
      <c r="G69" s="333" t="s">
        <v>11706</v>
      </c>
      <c r="H69" s="1130">
        <v>0.5</v>
      </c>
      <c r="I69" s="333"/>
      <c r="J69" s="563" t="s">
        <v>152</v>
      </c>
      <c r="K69" s="1131">
        <v>45507</v>
      </c>
      <c r="L69" s="563" t="s">
        <v>9221</v>
      </c>
      <c r="M69" s="467"/>
      <c r="N69" s="563" t="s">
        <v>9221</v>
      </c>
      <c r="O69" s="333" t="s">
        <v>11648</v>
      </c>
      <c r="AQ69" s="281"/>
      <c r="AR69" s="281"/>
      <c r="AS69" s="281"/>
      <c r="AT69" s="282"/>
      <c r="AU69" s="281"/>
      <c r="AV69" s="284"/>
      <c r="AW69" s="285"/>
      <c r="AX69" s="284"/>
      <c r="AY69" s="281"/>
      <c r="AZ69" s="286"/>
      <c r="BA69" s="281"/>
      <c r="BB69" s="283"/>
      <c r="BC69" s="281"/>
      <c r="BD69" s="284"/>
      <c r="BE69" s="281"/>
      <c r="BI69" s="281"/>
      <c r="BJ69" s="281"/>
      <c r="BK69" s="281"/>
      <c r="BL69" s="282"/>
      <c r="BM69" s="281"/>
      <c r="BN69" s="284"/>
      <c r="BO69" s="285"/>
      <c r="BP69" s="284"/>
      <c r="BQ69" s="281"/>
      <c r="BR69" s="286"/>
      <c r="BS69" s="281"/>
      <c r="BT69" s="283"/>
      <c r="BU69" s="281"/>
      <c r="BV69" s="284"/>
      <c r="BW69" s="281"/>
    </row>
    <row r="70" spans="1:75" x14ac:dyDescent="0.25">
      <c r="A70" s="727">
        <v>68</v>
      </c>
      <c r="B70" s="727">
        <v>1</v>
      </c>
      <c r="C70" s="563" t="s">
        <v>5</v>
      </c>
      <c r="D70" s="467">
        <v>45428</v>
      </c>
      <c r="E70" s="563" t="s">
        <v>11522</v>
      </c>
      <c r="F70" s="333" t="s">
        <v>16875</v>
      </c>
      <c r="G70" s="333" t="s">
        <v>11707</v>
      </c>
      <c r="H70" s="1130">
        <v>0.75</v>
      </c>
      <c r="I70" s="333"/>
      <c r="J70" s="563" t="s">
        <v>152</v>
      </c>
      <c r="K70" s="1131">
        <v>45507</v>
      </c>
      <c r="L70" s="563" t="s">
        <v>9221</v>
      </c>
      <c r="M70" s="467"/>
      <c r="N70" s="563" t="s">
        <v>9221</v>
      </c>
      <c r="O70" s="333" t="s">
        <v>11648</v>
      </c>
      <c r="AQ70" s="281"/>
      <c r="AR70" s="281"/>
      <c r="AS70" s="281"/>
      <c r="AT70" s="282"/>
      <c r="AU70" s="281"/>
      <c r="AV70" s="284"/>
      <c r="AW70" s="285"/>
      <c r="AX70" s="284"/>
      <c r="AY70" s="281"/>
      <c r="AZ70" s="286"/>
      <c r="BA70" s="281"/>
      <c r="BB70" s="283"/>
      <c r="BC70" s="281"/>
      <c r="BD70" s="284"/>
      <c r="BE70" s="281"/>
      <c r="BI70" s="281"/>
      <c r="BJ70" s="281"/>
      <c r="BK70" s="281"/>
      <c r="BL70" s="282"/>
      <c r="BM70" s="281"/>
      <c r="BN70" s="284"/>
      <c r="BO70" s="285"/>
      <c r="BP70" s="284"/>
      <c r="BQ70" s="281"/>
      <c r="BR70" s="286"/>
      <c r="BS70" s="281"/>
      <c r="BT70" s="283"/>
      <c r="BU70" s="281"/>
      <c r="BV70" s="284"/>
      <c r="BW70" s="281"/>
    </row>
    <row r="71" spans="1:75" x14ac:dyDescent="0.25">
      <c r="A71" s="727">
        <v>69</v>
      </c>
      <c r="B71" s="727">
        <v>1</v>
      </c>
      <c r="C71" s="563" t="s">
        <v>5</v>
      </c>
      <c r="D71" s="467">
        <v>45428</v>
      </c>
      <c r="E71" s="563" t="s">
        <v>11571</v>
      </c>
      <c r="F71" s="333" t="s">
        <v>18606</v>
      </c>
      <c r="G71" s="333" t="s">
        <v>11708</v>
      </c>
      <c r="H71" s="1130">
        <v>0.5</v>
      </c>
      <c r="I71" s="333"/>
      <c r="J71" s="563" t="s">
        <v>152</v>
      </c>
      <c r="K71" s="1131">
        <v>45507</v>
      </c>
      <c r="L71" s="563" t="s">
        <v>152</v>
      </c>
      <c r="M71" s="467">
        <v>45539.670775462997</v>
      </c>
      <c r="N71" s="563" t="s">
        <v>9221</v>
      </c>
      <c r="O71" s="333" t="s">
        <v>20095</v>
      </c>
      <c r="P71" s="563" t="s">
        <v>20096</v>
      </c>
      <c r="AQ71" s="281"/>
      <c r="AR71" s="281"/>
      <c r="AS71" s="281"/>
      <c r="AT71" s="282"/>
      <c r="AU71" s="281"/>
      <c r="AV71" s="284"/>
      <c r="AW71" s="285"/>
      <c r="AX71" s="284"/>
      <c r="AY71" s="281"/>
      <c r="AZ71" s="286"/>
      <c r="BA71" s="281"/>
      <c r="BB71" s="283"/>
      <c r="BC71" s="281"/>
      <c r="BD71" s="284"/>
      <c r="BE71" s="281"/>
      <c r="BI71" s="281"/>
      <c r="BJ71" s="281"/>
      <c r="BK71" s="281"/>
      <c r="BL71" s="282"/>
      <c r="BM71" s="281"/>
      <c r="BN71" s="284"/>
      <c r="BO71" s="285"/>
      <c r="BP71" s="284"/>
      <c r="BQ71" s="281"/>
      <c r="BR71" s="286"/>
      <c r="BS71" s="281"/>
      <c r="BT71" s="283"/>
      <c r="BU71" s="281"/>
      <c r="BV71" s="284"/>
      <c r="BW71" s="281"/>
    </row>
    <row r="72" spans="1:75" x14ac:dyDescent="0.25">
      <c r="A72" s="727">
        <v>70</v>
      </c>
      <c r="B72" s="727">
        <v>1</v>
      </c>
      <c r="C72" s="563" t="s">
        <v>5</v>
      </c>
      <c r="D72" s="467">
        <v>45428</v>
      </c>
      <c r="E72" s="563" t="s">
        <v>11574</v>
      </c>
      <c r="F72" s="333" t="s">
        <v>13727</v>
      </c>
      <c r="G72" s="333" t="s">
        <v>11709</v>
      </c>
      <c r="H72" s="1130">
        <v>0.4</v>
      </c>
      <c r="I72" s="333"/>
      <c r="J72" s="563" t="s">
        <v>152</v>
      </c>
      <c r="K72" s="1131">
        <v>45507</v>
      </c>
      <c r="L72" s="563" t="s">
        <v>9221</v>
      </c>
      <c r="M72" s="467"/>
      <c r="N72" s="563" t="s">
        <v>9221</v>
      </c>
      <c r="O72" s="333" t="s">
        <v>11648</v>
      </c>
      <c r="AQ72" s="281"/>
      <c r="AR72" s="281"/>
      <c r="AS72" s="281"/>
      <c r="AT72" s="282"/>
      <c r="AU72" s="281"/>
      <c r="AV72" s="284"/>
      <c r="AW72" s="285"/>
      <c r="AX72" s="284"/>
      <c r="AY72" s="281"/>
      <c r="AZ72" s="286"/>
      <c r="BA72" s="281"/>
      <c r="BB72" s="283"/>
      <c r="BC72" s="281"/>
      <c r="BD72" s="284"/>
      <c r="BE72" s="281"/>
      <c r="BI72" s="281"/>
      <c r="BJ72" s="281"/>
      <c r="BK72" s="281"/>
      <c r="BL72" s="282"/>
      <c r="BM72" s="281"/>
      <c r="BN72" s="284"/>
      <c r="BO72" s="285"/>
      <c r="BP72" s="284"/>
      <c r="BQ72" s="281"/>
      <c r="BR72" s="286"/>
      <c r="BS72" s="281"/>
      <c r="BT72" s="283"/>
      <c r="BU72" s="281"/>
      <c r="BV72" s="284"/>
      <c r="BW72" s="281"/>
    </row>
    <row r="73" spans="1:75" x14ac:dyDescent="0.25">
      <c r="A73" s="727">
        <v>71</v>
      </c>
      <c r="B73" s="727">
        <v>1</v>
      </c>
      <c r="C73" s="563" t="s">
        <v>5</v>
      </c>
      <c r="D73" s="467">
        <v>45428</v>
      </c>
      <c r="E73" s="563" t="s">
        <v>11623</v>
      </c>
      <c r="F73" s="333" t="s">
        <v>19405</v>
      </c>
      <c r="G73" s="333" t="s">
        <v>11710</v>
      </c>
      <c r="H73" s="1130">
        <v>0.5</v>
      </c>
      <c r="I73" s="333"/>
      <c r="J73" s="563" t="s">
        <v>152</v>
      </c>
      <c r="K73" s="1131">
        <v>45507</v>
      </c>
      <c r="L73" s="563" t="s">
        <v>9221</v>
      </c>
      <c r="M73" s="467"/>
      <c r="N73" s="563" t="s">
        <v>9221</v>
      </c>
      <c r="O73" s="333" t="s">
        <v>11648</v>
      </c>
      <c r="AQ73" s="281"/>
      <c r="AR73" s="281"/>
      <c r="AS73" s="281"/>
      <c r="AT73" s="282"/>
      <c r="AU73" s="281"/>
      <c r="AV73" s="284"/>
      <c r="AW73" s="285"/>
      <c r="AX73" s="284"/>
      <c r="AY73" s="281"/>
      <c r="AZ73" s="286"/>
      <c r="BA73" s="281"/>
      <c r="BB73" s="283"/>
      <c r="BC73" s="281"/>
      <c r="BD73" s="284"/>
      <c r="BE73" s="281"/>
      <c r="BI73" s="281"/>
      <c r="BJ73" s="281"/>
      <c r="BK73" s="281"/>
      <c r="BL73" s="282"/>
      <c r="BM73" s="281"/>
      <c r="BN73" s="284"/>
      <c r="BO73" s="285"/>
      <c r="BP73" s="284"/>
      <c r="BQ73" s="281"/>
      <c r="BR73" s="286"/>
      <c r="BS73" s="281"/>
      <c r="BT73" s="283"/>
      <c r="BU73" s="281"/>
      <c r="BV73" s="284"/>
      <c r="BW73" s="281"/>
    </row>
    <row r="74" spans="1:75" x14ac:dyDescent="0.25">
      <c r="A74" s="727">
        <v>72</v>
      </c>
      <c r="B74" s="727">
        <v>1</v>
      </c>
      <c r="C74" s="563" t="s">
        <v>5</v>
      </c>
      <c r="D74" s="467">
        <v>45429</v>
      </c>
      <c r="E74" s="563" t="s">
        <v>11501</v>
      </c>
      <c r="F74" s="333" t="s">
        <v>16541</v>
      </c>
      <c r="G74" s="333" t="s">
        <v>11711</v>
      </c>
      <c r="H74" s="1130">
        <v>0.5</v>
      </c>
      <c r="I74" s="333"/>
      <c r="J74" s="563" t="s">
        <v>152</v>
      </c>
      <c r="K74" s="1131">
        <v>45507</v>
      </c>
      <c r="L74" s="563" t="s">
        <v>9221</v>
      </c>
      <c r="M74" s="467"/>
      <c r="N74" s="563" t="s">
        <v>9221</v>
      </c>
      <c r="O74" s="333" t="s">
        <v>11648</v>
      </c>
      <c r="AQ74" s="281"/>
      <c r="AR74" s="281"/>
      <c r="AS74" s="281"/>
      <c r="AT74" s="282"/>
      <c r="AU74" s="281"/>
      <c r="AV74" s="284"/>
      <c r="AW74" s="285"/>
      <c r="AX74" s="284"/>
      <c r="AY74" s="281"/>
      <c r="AZ74" s="286"/>
      <c r="BA74" s="281"/>
      <c r="BB74" s="283"/>
      <c r="BC74" s="281"/>
      <c r="BD74" s="284"/>
      <c r="BE74" s="281"/>
      <c r="BI74" s="281"/>
      <c r="BJ74" s="281"/>
      <c r="BK74" s="281"/>
      <c r="BL74" s="282"/>
      <c r="BM74" s="281"/>
      <c r="BN74" s="284"/>
      <c r="BO74" s="285"/>
      <c r="BP74" s="284"/>
      <c r="BQ74" s="281"/>
      <c r="BR74" s="286"/>
      <c r="BS74" s="281"/>
      <c r="BT74" s="283"/>
      <c r="BU74" s="281"/>
      <c r="BV74" s="284"/>
      <c r="BW74" s="281"/>
    </row>
    <row r="75" spans="1:75" x14ac:dyDescent="0.25">
      <c r="A75" s="727">
        <v>73</v>
      </c>
      <c r="B75" s="727">
        <v>1</v>
      </c>
      <c r="C75" s="563" t="s">
        <v>5</v>
      </c>
      <c r="D75" s="467">
        <v>45429</v>
      </c>
      <c r="E75" s="563" t="s">
        <v>11502</v>
      </c>
      <c r="F75" s="333" t="s">
        <v>13146</v>
      </c>
      <c r="G75" s="333" t="s">
        <v>11712</v>
      </c>
      <c r="H75" s="1130">
        <v>0.5</v>
      </c>
      <c r="I75" s="333"/>
      <c r="J75" s="563" t="s">
        <v>152</v>
      </c>
      <c r="K75" s="1131">
        <v>45507</v>
      </c>
      <c r="L75" s="563" t="s">
        <v>9221</v>
      </c>
      <c r="M75" s="467"/>
      <c r="N75" s="563" t="s">
        <v>9221</v>
      </c>
      <c r="O75" s="333" t="s">
        <v>11648</v>
      </c>
      <c r="AQ75" s="281"/>
      <c r="AR75" s="281"/>
      <c r="AS75" s="281"/>
      <c r="AT75" s="282"/>
      <c r="AU75" s="281"/>
      <c r="AV75" s="284"/>
      <c r="AW75" s="285"/>
      <c r="AX75" s="284"/>
      <c r="AY75" s="281"/>
      <c r="AZ75" s="286"/>
      <c r="BA75" s="281"/>
      <c r="BB75" s="283"/>
      <c r="BC75" s="281"/>
      <c r="BD75" s="284"/>
      <c r="BE75" s="281"/>
      <c r="BI75" s="281"/>
      <c r="BJ75" s="281"/>
      <c r="BK75" s="281"/>
      <c r="BL75" s="282"/>
      <c r="BM75" s="281"/>
      <c r="BN75" s="284"/>
      <c r="BO75" s="285"/>
      <c r="BP75" s="284"/>
      <c r="BQ75" s="281"/>
      <c r="BR75" s="286"/>
      <c r="BS75" s="281"/>
      <c r="BT75" s="283"/>
      <c r="BU75" s="281"/>
      <c r="BV75" s="284"/>
      <c r="BW75" s="281"/>
    </row>
    <row r="76" spans="1:75" x14ac:dyDescent="0.25">
      <c r="A76" s="727">
        <v>74</v>
      </c>
      <c r="B76" s="727">
        <v>1</v>
      </c>
      <c r="C76" s="563" t="s">
        <v>5</v>
      </c>
      <c r="D76" s="467">
        <v>45434</v>
      </c>
      <c r="E76" s="563" t="s">
        <v>11505</v>
      </c>
      <c r="F76" s="333" t="s">
        <v>16125</v>
      </c>
      <c r="G76" s="333" t="s">
        <v>11713</v>
      </c>
      <c r="H76" s="1130">
        <v>1</v>
      </c>
      <c r="I76" s="333"/>
      <c r="J76" s="563" t="s">
        <v>152</v>
      </c>
      <c r="K76" s="1131">
        <v>45507</v>
      </c>
      <c r="L76" s="563" t="s">
        <v>9221</v>
      </c>
      <c r="M76" s="467"/>
      <c r="N76" s="563" t="s">
        <v>9221</v>
      </c>
      <c r="O76" s="333" t="s">
        <v>11648</v>
      </c>
      <c r="AQ76" s="281"/>
      <c r="AR76" s="281"/>
      <c r="AS76" s="281"/>
      <c r="AT76" s="282"/>
      <c r="AU76" s="281"/>
      <c r="AV76" s="284"/>
      <c r="AW76" s="285"/>
      <c r="AX76" s="284"/>
      <c r="AY76" s="281"/>
      <c r="AZ76" s="286"/>
      <c r="BA76" s="281"/>
      <c r="BB76" s="283"/>
      <c r="BC76" s="281"/>
      <c r="BD76" s="284"/>
      <c r="BE76" s="281"/>
      <c r="BI76" s="281"/>
      <c r="BJ76" s="281"/>
      <c r="BK76" s="281"/>
      <c r="BL76" s="282"/>
      <c r="BM76" s="281"/>
      <c r="BN76" s="284"/>
      <c r="BO76" s="285"/>
      <c r="BP76" s="284"/>
      <c r="BQ76" s="281"/>
      <c r="BR76" s="286"/>
      <c r="BS76" s="281"/>
      <c r="BT76" s="283"/>
      <c r="BU76" s="281"/>
      <c r="BV76" s="284"/>
      <c r="BW76" s="281"/>
    </row>
    <row r="77" spans="1:75" x14ac:dyDescent="0.25">
      <c r="A77" s="727">
        <v>75</v>
      </c>
      <c r="B77" s="727">
        <v>1</v>
      </c>
      <c r="C77" s="563" t="s">
        <v>5</v>
      </c>
      <c r="D77" s="467">
        <v>45435</v>
      </c>
      <c r="E77" s="563" t="s">
        <v>11502</v>
      </c>
      <c r="F77" s="333" t="s">
        <v>13146</v>
      </c>
      <c r="G77" s="333" t="s">
        <v>11714</v>
      </c>
      <c r="H77" s="1130">
        <v>0.75</v>
      </c>
      <c r="I77" s="333"/>
      <c r="J77" s="563" t="s">
        <v>152</v>
      </c>
      <c r="K77" s="1131">
        <v>45507</v>
      </c>
      <c r="L77" s="563" t="s">
        <v>9221</v>
      </c>
      <c r="M77" s="467"/>
      <c r="N77" s="563" t="s">
        <v>9221</v>
      </c>
      <c r="O77" s="333" t="s">
        <v>11648</v>
      </c>
      <c r="AQ77" s="281"/>
      <c r="AR77" s="281"/>
      <c r="AS77" s="281"/>
      <c r="AT77" s="282"/>
      <c r="AU77" s="281"/>
      <c r="AV77" s="284"/>
      <c r="AW77" s="285"/>
      <c r="AX77" s="284"/>
      <c r="AY77" s="281"/>
      <c r="AZ77" s="286"/>
      <c r="BA77" s="281"/>
      <c r="BB77" s="283"/>
      <c r="BC77" s="281"/>
      <c r="BD77" s="284"/>
      <c r="BE77" s="281"/>
      <c r="BI77" s="281"/>
      <c r="BJ77" s="281"/>
      <c r="BK77" s="281"/>
      <c r="BL77" s="282"/>
      <c r="BM77" s="281"/>
      <c r="BN77" s="284"/>
      <c r="BO77" s="285"/>
      <c r="BP77" s="284"/>
      <c r="BQ77" s="281"/>
      <c r="BR77" s="286"/>
      <c r="BS77" s="281"/>
      <c r="BT77" s="283"/>
      <c r="BU77" s="281"/>
      <c r="BV77" s="284"/>
      <c r="BW77" s="281"/>
    </row>
    <row r="78" spans="1:75" x14ac:dyDescent="0.25">
      <c r="A78" s="727">
        <v>76</v>
      </c>
      <c r="B78" s="727">
        <v>1</v>
      </c>
      <c r="C78" s="563" t="s">
        <v>5</v>
      </c>
      <c r="D78" s="467">
        <v>45440</v>
      </c>
      <c r="E78" s="563" t="s">
        <v>11505</v>
      </c>
      <c r="F78" s="333" t="s">
        <v>16125</v>
      </c>
      <c r="G78" s="333" t="s">
        <v>11715</v>
      </c>
      <c r="H78" s="1130">
        <v>0.5</v>
      </c>
      <c r="I78" s="333"/>
      <c r="J78" s="563" t="s">
        <v>152</v>
      </c>
      <c r="K78" s="1131">
        <v>45507</v>
      </c>
      <c r="L78" s="563" t="s">
        <v>9221</v>
      </c>
      <c r="M78" s="467"/>
      <c r="N78" s="563" t="s">
        <v>9221</v>
      </c>
      <c r="O78" s="333" t="s">
        <v>11648</v>
      </c>
      <c r="AQ78" s="281"/>
      <c r="AR78" s="281"/>
      <c r="AS78" s="281"/>
      <c r="AT78" s="282"/>
      <c r="AU78" s="281"/>
      <c r="AV78" s="284"/>
      <c r="AW78" s="285"/>
      <c r="AX78" s="284"/>
      <c r="AY78" s="281"/>
      <c r="AZ78" s="286"/>
      <c r="BA78" s="281"/>
      <c r="BB78" s="283"/>
      <c r="BC78" s="281"/>
      <c r="BD78" s="284"/>
      <c r="BE78" s="281"/>
      <c r="BI78" s="281"/>
      <c r="BJ78" s="281"/>
      <c r="BK78" s="281"/>
      <c r="BL78" s="282"/>
      <c r="BM78" s="281"/>
      <c r="BN78" s="284"/>
      <c r="BO78" s="285"/>
      <c r="BP78" s="284"/>
      <c r="BQ78" s="281"/>
      <c r="BR78" s="286"/>
      <c r="BS78" s="281"/>
      <c r="BT78" s="283"/>
      <c r="BU78" s="281"/>
      <c r="BV78" s="284"/>
      <c r="BW78" s="281"/>
    </row>
    <row r="79" spans="1:75" x14ac:dyDescent="0.25">
      <c r="A79" s="727">
        <v>77</v>
      </c>
      <c r="B79" s="727">
        <v>1</v>
      </c>
      <c r="C79" s="563" t="s">
        <v>5</v>
      </c>
      <c r="D79" s="467">
        <v>45440</v>
      </c>
      <c r="E79" s="563" t="s">
        <v>11540</v>
      </c>
      <c r="F79" s="333" t="s">
        <v>17798</v>
      </c>
      <c r="G79" s="333" t="s">
        <v>11716</v>
      </c>
      <c r="H79" s="1130">
        <v>1</v>
      </c>
      <c r="I79" s="333"/>
      <c r="J79" s="563" t="s">
        <v>152</v>
      </c>
      <c r="K79" s="1131">
        <v>45507</v>
      </c>
      <c r="L79" s="563" t="s">
        <v>9221</v>
      </c>
      <c r="M79" s="467"/>
      <c r="N79" s="563" t="s">
        <v>9221</v>
      </c>
      <c r="O79" s="333" t="s">
        <v>11648</v>
      </c>
      <c r="AQ79" s="281"/>
      <c r="AR79" s="281"/>
      <c r="AS79" s="281"/>
      <c r="AT79" s="282"/>
      <c r="AU79" s="281"/>
      <c r="AV79" s="284"/>
      <c r="AW79" s="285"/>
      <c r="AX79" s="284"/>
      <c r="AY79" s="281"/>
      <c r="AZ79" s="286"/>
      <c r="BA79" s="281"/>
      <c r="BB79" s="283"/>
      <c r="BC79" s="281"/>
      <c r="BD79" s="284"/>
      <c r="BE79" s="281"/>
      <c r="BI79" s="281"/>
      <c r="BJ79" s="281"/>
      <c r="BK79" s="281"/>
      <c r="BL79" s="282"/>
      <c r="BM79" s="281"/>
      <c r="BN79" s="284"/>
      <c r="BO79" s="285"/>
      <c r="BP79" s="284"/>
      <c r="BQ79" s="281"/>
      <c r="BR79" s="286"/>
      <c r="BS79" s="281"/>
      <c r="BT79" s="283"/>
      <c r="BU79" s="281"/>
      <c r="BV79" s="284"/>
      <c r="BW79" s="281"/>
    </row>
    <row r="80" spans="1:75" x14ac:dyDescent="0.25">
      <c r="A80" s="727">
        <v>78</v>
      </c>
      <c r="B80" s="727">
        <v>1</v>
      </c>
      <c r="C80" s="563" t="s">
        <v>5</v>
      </c>
      <c r="D80" s="467">
        <v>45441</v>
      </c>
      <c r="E80" s="563" t="s">
        <v>11527</v>
      </c>
      <c r="F80" s="333" t="s">
        <v>17357</v>
      </c>
      <c r="G80" s="333" t="s">
        <v>11717</v>
      </c>
      <c r="H80" s="1130">
        <v>0.4</v>
      </c>
      <c r="I80" s="333"/>
      <c r="J80" s="563" t="s">
        <v>152</v>
      </c>
      <c r="K80" s="1131">
        <v>45507</v>
      </c>
      <c r="L80" s="563" t="s">
        <v>9221</v>
      </c>
      <c r="M80" s="467"/>
      <c r="N80" s="563" t="s">
        <v>9221</v>
      </c>
      <c r="O80" s="333" t="s">
        <v>11648</v>
      </c>
      <c r="AQ80" s="281"/>
      <c r="AR80" s="281"/>
      <c r="AS80" s="281"/>
      <c r="AT80" s="282"/>
      <c r="AU80" s="281"/>
      <c r="AV80" s="284"/>
      <c r="AW80" s="285"/>
      <c r="AX80" s="284"/>
      <c r="AY80" s="281"/>
      <c r="AZ80" s="286"/>
      <c r="BA80" s="281"/>
      <c r="BB80" s="283"/>
      <c r="BC80" s="281"/>
      <c r="BD80" s="284"/>
      <c r="BE80" s="281"/>
      <c r="BI80" s="281"/>
      <c r="BJ80" s="281"/>
      <c r="BK80" s="281"/>
      <c r="BL80" s="282"/>
      <c r="BM80" s="281"/>
      <c r="BN80" s="284"/>
      <c r="BO80" s="285"/>
      <c r="BP80" s="284"/>
      <c r="BQ80" s="281"/>
      <c r="BR80" s="286"/>
      <c r="BS80" s="281"/>
      <c r="BT80" s="283"/>
      <c r="BU80" s="281"/>
      <c r="BV80" s="284"/>
      <c r="BW80" s="281"/>
    </row>
    <row r="81" spans="1:75" x14ac:dyDescent="0.25">
      <c r="A81" s="727">
        <v>79</v>
      </c>
      <c r="B81" s="727">
        <v>1</v>
      </c>
      <c r="C81" s="563" t="s">
        <v>5</v>
      </c>
      <c r="D81" s="467">
        <v>45441</v>
      </c>
      <c r="E81" s="563" t="s">
        <v>11540</v>
      </c>
      <c r="F81" s="333" t="s">
        <v>17798</v>
      </c>
      <c r="G81" s="333" t="s">
        <v>11718</v>
      </c>
      <c r="H81" s="1130">
        <v>0.5</v>
      </c>
      <c r="I81" s="333"/>
      <c r="J81" s="563" t="s">
        <v>152</v>
      </c>
      <c r="K81" s="1131">
        <v>45507</v>
      </c>
      <c r="L81" s="563" t="s">
        <v>9221</v>
      </c>
      <c r="M81" s="467"/>
      <c r="N81" s="563" t="s">
        <v>9221</v>
      </c>
      <c r="O81" s="333" t="s">
        <v>11648</v>
      </c>
      <c r="AQ81" s="281"/>
      <c r="AR81" s="281"/>
      <c r="AS81" s="281"/>
      <c r="AT81" s="282"/>
      <c r="AU81" s="281"/>
      <c r="AV81" s="284"/>
      <c r="AW81" s="285"/>
      <c r="AX81" s="284"/>
      <c r="AY81" s="281"/>
      <c r="AZ81" s="286"/>
      <c r="BA81" s="281"/>
      <c r="BB81" s="283"/>
      <c r="BC81" s="281"/>
      <c r="BD81" s="284"/>
      <c r="BE81" s="281"/>
      <c r="BI81" s="281"/>
      <c r="BJ81" s="281"/>
      <c r="BK81" s="281"/>
      <c r="BL81" s="282"/>
      <c r="BM81" s="281"/>
      <c r="BN81" s="284"/>
      <c r="BO81" s="285"/>
      <c r="BP81" s="284"/>
      <c r="BQ81" s="281"/>
      <c r="BR81" s="286"/>
      <c r="BS81" s="281"/>
      <c r="BT81" s="283"/>
      <c r="BU81" s="281"/>
      <c r="BV81" s="284"/>
      <c r="BW81" s="281"/>
    </row>
    <row r="82" spans="1:75" x14ac:dyDescent="0.25">
      <c r="A82" s="727">
        <v>80</v>
      </c>
      <c r="B82" s="727">
        <v>1</v>
      </c>
      <c r="C82" s="563" t="s">
        <v>5</v>
      </c>
      <c r="D82" s="467">
        <v>45443</v>
      </c>
      <c r="E82" s="563" t="s">
        <v>11619</v>
      </c>
      <c r="F82" s="333" t="s">
        <v>11476</v>
      </c>
      <c r="G82" s="333" t="s">
        <v>11719</v>
      </c>
      <c r="H82" s="1130">
        <v>0.75</v>
      </c>
      <c r="I82" s="333"/>
      <c r="J82" s="563" t="s">
        <v>152</v>
      </c>
      <c r="K82" s="1131">
        <v>45507</v>
      </c>
      <c r="L82" s="563" t="s">
        <v>9221</v>
      </c>
      <c r="M82" s="467"/>
      <c r="N82" s="563" t="s">
        <v>9221</v>
      </c>
      <c r="O82" s="333" t="s">
        <v>11648</v>
      </c>
      <c r="AQ82" s="281"/>
      <c r="AR82" s="281"/>
      <c r="AS82" s="281"/>
      <c r="AT82" s="282"/>
      <c r="AU82" s="281"/>
      <c r="AV82" s="284"/>
      <c r="AW82" s="285"/>
      <c r="AX82" s="284"/>
      <c r="AY82" s="281"/>
      <c r="AZ82" s="286"/>
      <c r="BA82" s="281"/>
      <c r="BB82" s="283"/>
      <c r="BC82" s="281"/>
      <c r="BD82" s="284"/>
      <c r="BE82" s="281"/>
      <c r="BI82" s="281"/>
      <c r="BJ82" s="281"/>
      <c r="BK82" s="281"/>
      <c r="BL82" s="282"/>
      <c r="BM82" s="281"/>
      <c r="BN82" s="284"/>
      <c r="BO82" s="285"/>
      <c r="BP82" s="284"/>
      <c r="BQ82" s="281"/>
      <c r="BR82" s="286"/>
      <c r="BS82" s="281"/>
      <c r="BT82" s="283"/>
      <c r="BU82" s="281"/>
      <c r="BV82" s="284"/>
      <c r="BW82" s="281"/>
    </row>
    <row r="83" spans="1:75" x14ac:dyDescent="0.25">
      <c r="A83" s="727">
        <v>81</v>
      </c>
      <c r="B83" s="727">
        <v>1</v>
      </c>
      <c r="C83" s="563" t="s">
        <v>5</v>
      </c>
      <c r="D83" s="467">
        <v>45446</v>
      </c>
      <c r="E83" s="563" t="s">
        <v>11493</v>
      </c>
      <c r="F83" s="333" t="s">
        <v>19609</v>
      </c>
      <c r="G83" s="333" t="s">
        <v>11720</v>
      </c>
      <c r="H83" s="1130">
        <v>1.5</v>
      </c>
      <c r="I83" s="333"/>
      <c r="J83" s="563" t="s">
        <v>152</v>
      </c>
      <c r="K83" s="1131">
        <v>45507</v>
      </c>
      <c r="L83" s="563" t="s">
        <v>9221</v>
      </c>
      <c r="M83" s="467"/>
      <c r="N83" s="563" t="s">
        <v>9221</v>
      </c>
      <c r="O83" s="333" t="s">
        <v>11648</v>
      </c>
      <c r="AQ83" s="281"/>
      <c r="AR83" s="281"/>
      <c r="AS83" s="281"/>
      <c r="AT83" s="282"/>
      <c r="AU83" s="281"/>
      <c r="AV83" s="284"/>
      <c r="AW83" s="285"/>
      <c r="AX83" s="284"/>
      <c r="AY83" s="281"/>
      <c r="AZ83" s="286"/>
      <c r="BA83" s="281"/>
      <c r="BB83" s="283"/>
      <c r="BC83" s="281"/>
      <c r="BD83" s="284"/>
      <c r="BE83" s="281"/>
      <c r="BI83" s="281"/>
      <c r="BJ83" s="281"/>
      <c r="BK83" s="281"/>
      <c r="BL83" s="282"/>
      <c r="BM83" s="281"/>
      <c r="BN83" s="284"/>
      <c r="BO83" s="285"/>
      <c r="BP83" s="284"/>
      <c r="BQ83" s="281"/>
      <c r="BR83" s="286"/>
      <c r="BS83" s="281"/>
      <c r="BT83" s="283"/>
      <c r="BU83" s="281"/>
      <c r="BV83" s="284"/>
      <c r="BW83" s="281"/>
    </row>
    <row r="84" spans="1:75" x14ac:dyDescent="0.25">
      <c r="A84" s="727">
        <v>82</v>
      </c>
      <c r="B84" s="727">
        <v>1</v>
      </c>
      <c r="C84" s="563" t="s">
        <v>5</v>
      </c>
      <c r="D84" s="467">
        <v>45446</v>
      </c>
      <c r="E84" s="563" t="s">
        <v>11501</v>
      </c>
      <c r="F84" s="333" t="s">
        <v>16541</v>
      </c>
      <c r="G84" s="333" t="s">
        <v>11721</v>
      </c>
      <c r="H84" s="1130">
        <v>0.4</v>
      </c>
      <c r="I84" s="333"/>
      <c r="J84" s="563" t="s">
        <v>152</v>
      </c>
      <c r="K84" s="1131">
        <v>45507</v>
      </c>
      <c r="L84" s="563" t="s">
        <v>9221</v>
      </c>
      <c r="M84" s="467"/>
      <c r="N84" s="563" t="s">
        <v>9221</v>
      </c>
      <c r="O84" s="333" t="s">
        <v>11648</v>
      </c>
      <c r="AQ84" s="281"/>
      <c r="AR84" s="281"/>
      <c r="AS84" s="281"/>
      <c r="AT84" s="282"/>
      <c r="AU84" s="281"/>
      <c r="AV84" s="284"/>
      <c r="AW84" s="285"/>
      <c r="AX84" s="284"/>
      <c r="AY84" s="281"/>
      <c r="AZ84" s="286"/>
      <c r="BA84" s="281"/>
      <c r="BB84" s="283"/>
      <c r="BC84" s="281"/>
      <c r="BD84" s="284"/>
      <c r="BE84" s="281"/>
      <c r="BI84" s="281"/>
      <c r="BJ84" s="281"/>
      <c r="BK84" s="281"/>
      <c r="BL84" s="282"/>
      <c r="BM84" s="281"/>
      <c r="BN84" s="284"/>
      <c r="BO84" s="285"/>
      <c r="BP84" s="284"/>
      <c r="BQ84" s="281"/>
      <c r="BR84" s="286"/>
      <c r="BS84" s="281"/>
      <c r="BT84" s="283"/>
      <c r="BU84" s="281"/>
      <c r="BV84" s="284"/>
      <c r="BW84" s="281"/>
    </row>
    <row r="85" spans="1:75" x14ac:dyDescent="0.25">
      <c r="A85" s="727">
        <v>83</v>
      </c>
      <c r="B85" s="727">
        <v>1</v>
      </c>
      <c r="C85" s="563" t="s">
        <v>5</v>
      </c>
      <c r="D85" s="467">
        <v>45447</v>
      </c>
      <c r="E85" s="563" t="s">
        <v>11619</v>
      </c>
      <c r="F85" s="333" t="s">
        <v>11476</v>
      </c>
      <c r="G85" s="333" t="s">
        <v>11722</v>
      </c>
      <c r="H85" s="1130">
        <v>0.4</v>
      </c>
      <c r="I85" s="333"/>
      <c r="J85" s="563" t="s">
        <v>152</v>
      </c>
      <c r="K85" s="1131">
        <v>45507</v>
      </c>
      <c r="L85" s="563" t="s">
        <v>9221</v>
      </c>
      <c r="M85" s="467"/>
      <c r="N85" s="563" t="s">
        <v>9221</v>
      </c>
      <c r="O85" s="333" t="s">
        <v>11648</v>
      </c>
      <c r="AQ85" s="281"/>
      <c r="AR85" s="281"/>
      <c r="AS85" s="281"/>
      <c r="AT85" s="282"/>
      <c r="AU85" s="281"/>
      <c r="AV85" s="284"/>
      <c r="AW85" s="285"/>
      <c r="AX85" s="284"/>
      <c r="AY85" s="281"/>
      <c r="AZ85" s="286"/>
      <c r="BA85" s="281"/>
      <c r="BB85" s="283"/>
      <c r="BC85" s="281"/>
      <c r="BD85" s="284"/>
      <c r="BE85" s="281"/>
      <c r="BI85" s="281"/>
      <c r="BJ85" s="281"/>
      <c r="BK85" s="281"/>
      <c r="BL85" s="282"/>
      <c r="BM85" s="281"/>
      <c r="BN85" s="284"/>
      <c r="BO85" s="285"/>
      <c r="BP85" s="284"/>
      <c r="BQ85" s="281"/>
      <c r="BR85" s="286"/>
      <c r="BS85" s="281"/>
      <c r="BT85" s="283"/>
      <c r="BU85" s="281"/>
      <c r="BV85" s="284"/>
      <c r="BW85" s="281"/>
    </row>
    <row r="86" spans="1:75" x14ac:dyDescent="0.25">
      <c r="A86" s="727">
        <v>84</v>
      </c>
      <c r="B86" s="727">
        <v>1</v>
      </c>
      <c r="C86" s="563" t="s">
        <v>5</v>
      </c>
      <c r="D86" s="467">
        <v>45449</v>
      </c>
      <c r="E86" s="563" t="s">
        <v>11498</v>
      </c>
      <c r="F86" s="333" t="s">
        <v>19683</v>
      </c>
      <c r="G86" s="333" t="s">
        <v>11723</v>
      </c>
      <c r="H86" s="1130">
        <v>0.75</v>
      </c>
      <c r="I86" s="333"/>
      <c r="J86" s="563" t="s">
        <v>152</v>
      </c>
      <c r="K86" s="1131">
        <v>45534.503761574102</v>
      </c>
      <c r="L86" s="563" t="s">
        <v>9221</v>
      </c>
      <c r="M86" s="467"/>
      <c r="N86" s="563" t="s">
        <v>152</v>
      </c>
      <c r="O86" s="333" t="s">
        <v>19360</v>
      </c>
      <c r="AQ86" s="281"/>
      <c r="AR86" s="281"/>
      <c r="AS86" s="281"/>
      <c r="AT86" s="282"/>
      <c r="AU86" s="281"/>
      <c r="AV86" s="284"/>
      <c r="AW86" s="285"/>
      <c r="AX86" s="284"/>
      <c r="AY86" s="281"/>
      <c r="AZ86" s="286"/>
      <c r="BA86" s="281"/>
      <c r="BB86" s="283"/>
      <c r="BC86" s="281"/>
      <c r="BD86" s="284"/>
      <c r="BE86" s="281"/>
      <c r="BI86" s="281"/>
      <c r="BJ86" s="281"/>
      <c r="BK86" s="281"/>
      <c r="BL86" s="282"/>
      <c r="BM86" s="281"/>
      <c r="BN86" s="284"/>
      <c r="BO86" s="285"/>
      <c r="BP86" s="284"/>
      <c r="BQ86" s="281"/>
      <c r="BR86" s="286"/>
      <c r="BS86" s="281"/>
      <c r="BT86" s="283"/>
      <c r="BU86" s="281"/>
      <c r="BV86" s="284"/>
      <c r="BW86" s="281"/>
    </row>
    <row r="87" spans="1:75" x14ac:dyDescent="0.25">
      <c r="A87" s="727">
        <v>85</v>
      </c>
      <c r="B87" s="727">
        <v>1</v>
      </c>
      <c r="C87" s="563" t="s">
        <v>5</v>
      </c>
      <c r="D87" s="467">
        <v>45449</v>
      </c>
      <c r="E87" s="563" t="s">
        <v>11506</v>
      </c>
      <c r="F87" s="333" t="s">
        <v>16217</v>
      </c>
      <c r="G87" s="333" t="s">
        <v>11724</v>
      </c>
      <c r="H87" s="1130">
        <v>0.5</v>
      </c>
      <c r="I87" s="333"/>
      <c r="J87" s="563" t="s">
        <v>152</v>
      </c>
      <c r="K87" s="1131">
        <v>45507</v>
      </c>
      <c r="L87" s="563" t="s">
        <v>9221</v>
      </c>
      <c r="M87" s="467"/>
      <c r="N87" s="563" t="s">
        <v>9221</v>
      </c>
      <c r="O87" s="333" t="s">
        <v>11648</v>
      </c>
      <c r="AQ87" s="281"/>
      <c r="AR87" s="281"/>
      <c r="AS87" s="281"/>
      <c r="AT87" s="282"/>
      <c r="AU87" s="281"/>
      <c r="AV87" s="284"/>
      <c r="AW87" s="285"/>
      <c r="AX87" s="284"/>
      <c r="AY87" s="281"/>
      <c r="AZ87" s="286"/>
      <c r="BA87" s="281"/>
      <c r="BB87" s="283"/>
      <c r="BC87" s="281"/>
      <c r="BD87" s="284"/>
      <c r="BE87" s="281"/>
      <c r="BI87" s="281"/>
      <c r="BJ87" s="281"/>
      <c r="BK87" s="281"/>
      <c r="BL87" s="282"/>
      <c r="BM87" s="281"/>
      <c r="BN87" s="284"/>
      <c r="BO87" s="285"/>
      <c r="BP87" s="284"/>
      <c r="BQ87" s="281"/>
      <c r="BR87" s="286"/>
      <c r="BS87" s="281"/>
      <c r="BT87" s="283"/>
      <c r="BU87" s="281"/>
      <c r="BV87" s="284"/>
      <c r="BW87" s="281"/>
    </row>
    <row r="88" spans="1:75" x14ac:dyDescent="0.25">
      <c r="A88" s="727">
        <v>86</v>
      </c>
      <c r="B88" s="727">
        <v>1</v>
      </c>
      <c r="C88" s="563" t="s">
        <v>5</v>
      </c>
      <c r="D88" s="467">
        <v>45449</v>
      </c>
      <c r="E88" s="563" t="s">
        <v>11537</v>
      </c>
      <c r="F88" s="333" t="s">
        <v>17722</v>
      </c>
      <c r="G88" s="333" t="s">
        <v>11725</v>
      </c>
      <c r="H88" s="1130">
        <v>0.5</v>
      </c>
      <c r="I88" s="333"/>
      <c r="J88" s="563" t="s">
        <v>152</v>
      </c>
      <c r="K88" s="1131">
        <v>45507</v>
      </c>
      <c r="L88" s="563" t="s">
        <v>9221</v>
      </c>
      <c r="M88" s="467"/>
      <c r="N88" s="563" t="s">
        <v>9221</v>
      </c>
      <c r="O88" s="333" t="s">
        <v>11648</v>
      </c>
      <c r="AQ88" s="281"/>
      <c r="AR88" s="281"/>
      <c r="AS88" s="281"/>
      <c r="AT88" s="282"/>
      <c r="AU88" s="281"/>
      <c r="AV88" s="284"/>
      <c r="AW88" s="285"/>
      <c r="AX88" s="284"/>
      <c r="AY88" s="281"/>
      <c r="AZ88" s="286"/>
      <c r="BA88" s="281"/>
      <c r="BB88" s="283"/>
      <c r="BC88" s="281"/>
      <c r="BD88" s="284"/>
      <c r="BE88" s="281"/>
      <c r="BI88" s="281"/>
      <c r="BJ88" s="281"/>
      <c r="BK88" s="281"/>
      <c r="BL88" s="282"/>
      <c r="BM88" s="281"/>
      <c r="BN88" s="284"/>
      <c r="BO88" s="285"/>
      <c r="BP88" s="284"/>
      <c r="BQ88" s="281"/>
      <c r="BR88" s="286"/>
      <c r="BS88" s="281"/>
      <c r="BT88" s="283"/>
      <c r="BU88" s="281"/>
      <c r="BV88" s="284"/>
      <c r="BW88" s="281"/>
    </row>
    <row r="89" spans="1:75" x14ac:dyDescent="0.25">
      <c r="A89" s="727">
        <v>87</v>
      </c>
      <c r="B89" s="727">
        <v>1</v>
      </c>
      <c r="C89" s="563" t="s">
        <v>5</v>
      </c>
      <c r="D89" s="467">
        <v>45449</v>
      </c>
      <c r="E89" s="563" t="s">
        <v>11540</v>
      </c>
      <c r="F89" s="333" t="s">
        <v>17798</v>
      </c>
      <c r="G89" s="333" t="s">
        <v>11726</v>
      </c>
      <c r="H89" s="1130">
        <v>0.75</v>
      </c>
      <c r="I89" s="333"/>
      <c r="J89" s="563" t="s">
        <v>152</v>
      </c>
      <c r="K89" s="1131">
        <v>45507</v>
      </c>
      <c r="L89" s="563" t="s">
        <v>9221</v>
      </c>
      <c r="M89" s="467"/>
      <c r="N89" s="563" t="s">
        <v>9221</v>
      </c>
      <c r="O89" s="333" t="s">
        <v>11648</v>
      </c>
      <c r="AQ89" s="281"/>
      <c r="AR89" s="281"/>
      <c r="AS89" s="281"/>
      <c r="AT89" s="282"/>
      <c r="AU89" s="281"/>
      <c r="AV89" s="284"/>
      <c r="AW89" s="285"/>
      <c r="AX89" s="284"/>
      <c r="AY89" s="281"/>
      <c r="AZ89" s="286"/>
      <c r="BA89" s="281"/>
      <c r="BB89" s="283"/>
      <c r="BC89" s="281"/>
      <c r="BD89" s="284"/>
      <c r="BE89" s="281"/>
      <c r="BI89" s="281"/>
      <c r="BJ89" s="281"/>
      <c r="BK89" s="281"/>
      <c r="BL89" s="282"/>
      <c r="BM89" s="281"/>
      <c r="BN89" s="284"/>
      <c r="BO89" s="285"/>
      <c r="BP89" s="284"/>
      <c r="BQ89" s="281"/>
      <c r="BR89" s="286"/>
      <c r="BS89" s="281"/>
      <c r="BT89" s="283"/>
      <c r="BU89" s="281"/>
      <c r="BV89" s="284"/>
      <c r="BW89" s="281"/>
    </row>
    <row r="90" spans="1:75" x14ac:dyDescent="0.25">
      <c r="A90" s="727">
        <v>88</v>
      </c>
      <c r="B90" s="727">
        <v>1</v>
      </c>
      <c r="C90" s="563" t="s">
        <v>5</v>
      </c>
      <c r="D90" s="467">
        <v>45450</v>
      </c>
      <c r="E90" s="563" t="s">
        <v>11540</v>
      </c>
      <c r="F90" s="333" t="s">
        <v>17798</v>
      </c>
      <c r="G90" s="333" t="s">
        <v>11727</v>
      </c>
      <c r="H90" s="1130">
        <v>0.4</v>
      </c>
      <c r="I90" s="333"/>
      <c r="J90" s="563" t="s">
        <v>152</v>
      </c>
      <c r="K90" s="1131">
        <v>45507</v>
      </c>
      <c r="L90" s="563" t="s">
        <v>9221</v>
      </c>
      <c r="M90" s="467"/>
      <c r="N90" s="563" t="s">
        <v>9221</v>
      </c>
      <c r="O90" s="333" t="s">
        <v>11648</v>
      </c>
      <c r="AQ90" s="281"/>
      <c r="AR90" s="281"/>
      <c r="AS90" s="281"/>
      <c r="AT90" s="282"/>
      <c r="AU90" s="281"/>
      <c r="AV90" s="284"/>
      <c r="AW90" s="285"/>
      <c r="AX90" s="284"/>
      <c r="AY90" s="281"/>
      <c r="AZ90" s="286"/>
      <c r="BA90" s="281"/>
      <c r="BB90" s="283"/>
      <c r="BC90" s="281"/>
      <c r="BD90" s="284"/>
      <c r="BE90" s="281"/>
      <c r="BI90" s="281"/>
      <c r="BJ90" s="281"/>
      <c r="BK90" s="281"/>
      <c r="BL90" s="282"/>
      <c r="BM90" s="281"/>
      <c r="BN90" s="284"/>
      <c r="BO90" s="285"/>
      <c r="BP90" s="284"/>
      <c r="BQ90" s="281"/>
      <c r="BR90" s="286"/>
      <c r="BS90" s="281"/>
      <c r="BT90" s="283"/>
      <c r="BU90" s="281"/>
      <c r="BV90" s="284"/>
      <c r="BW90" s="281"/>
    </row>
    <row r="91" spans="1:75" x14ac:dyDescent="0.25">
      <c r="A91" s="727">
        <v>89</v>
      </c>
      <c r="B91" s="727">
        <v>1</v>
      </c>
      <c r="C91" s="563" t="s">
        <v>5</v>
      </c>
      <c r="D91" s="467">
        <v>45454</v>
      </c>
      <c r="E91" s="563" t="s">
        <v>11493</v>
      </c>
      <c r="F91" s="333" t="s">
        <v>19609</v>
      </c>
      <c r="G91" s="333" t="s">
        <v>11728</v>
      </c>
      <c r="H91" s="1130">
        <v>0.4</v>
      </c>
      <c r="I91" s="333"/>
      <c r="J91" s="563" t="s">
        <v>152</v>
      </c>
      <c r="K91" s="1131">
        <v>45507</v>
      </c>
      <c r="L91" s="563" t="s">
        <v>9221</v>
      </c>
      <c r="M91" s="467"/>
      <c r="N91" s="563" t="s">
        <v>9221</v>
      </c>
      <c r="O91" s="333" t="s">
        <v>11648</v>
      </c>
      <c r="AQ91" s="281"/>
      <c r="AR91" s="281"/>
      <c r="AS91" s="281"/>
      <c r="AT91" s="282"/>
      <c r="AU91" s="281"/>
      <c r="AV91" s="284"/>
      <c r="AW91" s="285"/>
      <c r="AX91" s="284"/>
      <c r="AY91" s="281"/>
      <c r="AZ91" s="286"/>
      <c r="BA91" s="281"/>
      <c r="BB91" s="283"/>
      <c r="BC91" s="281"/>
      <c r="BD91" s="284"/>
      <c r="BE91" s="281"/>
      <c r="BI91" s="281"/>
      <c r="BJ91" s="281"/>
      <c r="BK91" s="281"/>
      <c r="BL91" s="282"/>
      <c r="BM91" s="281"/>
      <c r="BN91" s="284"/>
      <c r="BO91" s="285"/>
      <c r="BP91" s="284"/>
      <c r="BQ91" s="281"/>
      <c r="BR91" s="286"/>
      <c r="BS91" s="281"/>
      <c r="BT91" s="283"/>
      <c r="BU91" s="281"/>
      <c r="BV91" s="284"/>
      <c r="BW91" s="281"/>
    </row>
    <row r="92" spans="1:75" x14ac:dyDescent="0.25">
      <c r="A92" s="727">
        <v>90</v>
      </c>
      <c r="B92" s="727">
        <v>1</v>
      </c>
      <c r="C92" s="563" t="s">
        <v>5</v>
      </c>
      <c r="D92" s="467">
        <v>45454</v>
      </c>
      <c r="E92" s="563" t="s">
        <v>11585</v>
      </c>
      <c r="F92" s="333" t="s">
        <v>13891</v>
      </c>
      <c r="G92" s="333" t="s">
        <v>11729</v>
      </c>
      <c r="H92" s="1130">
        <v>0.5</v>
      </c>
      <c r="I92" s="333"/>
      <c r="J92" s="563" t="s">
        <v>152</v>
      </c>
      <c r="K92" s="1131">
        <v>45507</v>
      </c>
      <c r="L92" s="563" t="s">
        <v>9221</v>
      </c>
      <c r="M92" s="467"/>
      <c r="N92" s="563" t="s">
        <v>9221</v>
      </c>
      <c r="O92" s="333" t="s">
        <v>11648</v>
      </c>
      <c r="AQ92" s="281"/>
      <c r="AR92" s="281"/>
      <c r="AS92" s="281"/>
      <c r="AT92" s="282"/>
      <c r="AU92" s="281"/>
      <c r="AV92" s="284"/>
      <c r="AW92" s="285"/>
      <c r="AX92" s="284"/>
      <c r="AY92" s="281"/>
      <c r="AZ92" s="286"/>
      <c r="BA92" s="281"/>
      <c r="BB92" s="283"/>
      <c r="BC92" s="281"/>
      <c r="BD92" s="284"/>
      <c r="BE92" s="281"/>
      <c r="BI92" s="281"/>
      <c r="BJ92" s="281"/>
      <c r="BK92" s="281"/>
      <c r="BL92" s="282"/>
      <c r="BM92" s="281"/>
      <c r="BN92" s="284"/>
      <c r="BO92" s="285"/>
      <c r="BP92" s="284"/>
      <c r="BQ92" s="281"/>
      <c r="BR92" s="286"/>
      <c r="BS92" s="281"/>
      <c r="BT92" s="283"/>
      <c r="BU92" s="281"/>
      <c r="BV92" s="284"/>
      <c r="BW92" s="281"/>
    </row>
    <row r="93" spans="1:75" x14ac:dyDescent="0.25">
      <c r="A93" s="727">
        <v>91</v>
      </c>
      <c r="B93" s="727">
        <v>1</v>
      </c>
      <c r="C93" s="563" t="s">
        <v>5</v>
      </c>
      <c r="D93" s="467">
        <v>45454</v>
      </c>
      <c r="E93" s="563" t="s">
        <v>11616</v>
      </c>
      <c r="F93" s="333" t="s">
        <v>14258</v>
      </c>
      <c r="G93" s="333" t="s">
        <v>11730</v>
      </c>
      <c r="H93" s="1130">
        <v>2</v>
      </c>
      <c r="I93" s="333"/>
      <c r="J93" s="563" t="s">
        <v>152</v>
      </c>
      <c r="K93" s="1131">
        <v>45507</v>
      </c>
      <c r="L93" s="563" t="s">
        <v>9221</v>
      </c>
      <c r="M93" s="467"/>
      <c r="N93" s="563" t="s">
        <v>9221</v>
      </c>
      <c r="O93" s="333" t="s">
        <v>11648</v>
      </c>
      <c r="AQ93" s="281"/>
      <c r="AR93" s="281"/>
      <c r="AS93" s="281"/>
      <c r="AT93" s="282"/>
      <c r="AU93" s="281"/>
      <c r="AV93" s="284"/>
      <c r="AW93" s="285"/>
      <c r="AX93" s="284"/>
      <c r="AY93" s="281"/>
      <c r="AZ93" s="286"/>
      <c r="BA93" s="281"/>
      <c r="BB93" s="283"/>
      <c r="BC93" s="281"/>
      <c r="BD93" s="284"/>
      <c r="BE93" s="281"/>
      <c r="BI93" s="281"/>
      <c r="BJ93" s="281"/>
      <c r="BK93" s="281"/>
      <c r="BL93" s="282"/>
      <c r="BM93" s="281"/>
      <c r="BN93" s="284"/>
      <c r="BO93" s="285"/>
      <c r="BP93" s="284"/>
      <c r="BQ93" s="281"/>
      <c r="BR93" s="286"/>
      <c r="BS93" s="281"/>
      <c r="BT93" s="283"/>
      <c r="BU93" s="281"/>
      <c r="BV93" s="284"/>
      <c r="BW93" s="281"/>
    </row>
    <row r="94" spans="1:75" x14ac:dyDescent="0.25">
      <c r="A94" s="727">
        <v>92</v>
      </c>
      <c r="B94" s="727">
        <v>1</v>
      </c>
      <c r="C94" s="563" t="s">
        <v>5</v>
      </c>
      <c r="D94" s="467">
        <v>45455</v>
      </c>
      <c r="E94" s="563" t="s">
        <v>11606</v>
      </c>
      <c r="F94" s="333" t="s">
        <v>11470</v>
      </c>
      <c r="G94" s="333" t="s">
        <v>11731</v>
      </c>
      <c r="H94" s="1130">
        <v>0.4</v>
      </c>
      <c r="I94" s="333"/>
      <c r="J94" s="563" t="s">
        <v>152</v>
      </c>
      <c r="K94" s="1131">
        <v>45507</v>
      </c>
      <c r="L94" s="563" t="s">
        <v>9221</v>
      </c>
      <c r="M94" s="467"/>
      <c r="N94" s="563" t="s">
        <v>9221</v>
      </c>
      <c r="O94" s="333" t="s">
        <v>11648</v>
      </c>
      <c r="AQ94" s="281"/>
      <c r="AR94" s="281"/>
      <c r="AS94" s="281"/>
      <c r="AT94" s="282"/>
      <c r="AU94" s="281"/>
      <c r="AV94" s="284"/>
      <c r="AW94" s="285"/>
      <c r="AX94" s="284"/>
      <c r="AY94" s="281"/>
      <c r="AZ94" s="286"/>
      <c r="BA94" s="281"/>
      <c r="BB94" s="283"/>
      <c r="BC94" s="281"/>
      <c r="BD94" s="284"/>
      <c r="BE94" s="281"/>
      <c r="BI94" s="281"/>
      <c r="BJ94" s="281"/>
      <c r="BK94" s="281"/>
      <c r="BL94" s="282"/>
      <c r="BM94" s="281"/>
      <c r="BN94" s="284"/>
      <c r="BO94" s="285"/>
      <c r="BP94" s="284"/>
      <c r="BQ94" s="281"/>
      <c r="BR94" s="286"/>
      <c r="BS94" s="281"/>
      <c r="BT94" s="283"/>
      <c r="BU94" s="281"/>
      <c r="BV94" s="284"/>
      <c r="BW94" s="281"/>
    </row>
    <row r="95" spans="1:75" x14ac:dyDescent="0.25">
      <c r="A95" s="727">
        <v>93</v>
      </c>
      <c r="B95" s="727">
        <v>1</v>
      </c>
      <c r="C95" s="563" t="s">
        <v>5</v>
      </c>
      <c r="D95" s="467">
        <v>45455</v>
      </c>
      <c r="E95" s="563" t="s">
        <v>11616</v>
      </c>
      <c r="F95" s="333" t="s">
        <v>14258</v>
      </c>
      <c r="G95" s="333" t="s">
        <v>11732</v>
      </c>
      <c r="H95" s="1130">
        <v>1.5</v>
      </c>
      <c r="I95" s="333"/>
      <c r="J95" s="563" t="s">
        <v>152</v>
      </c>
      <c r="K95" s="1131">
        <v>45507</v>
      </c>
      <c r="L95" s="563" t="s">
        <v>9221</v>
      </c>
      <c r="M95" s="467"/>
      <c r="N95" s="563" t="s">
        <v>9221</v>
      </c>
      <c r="O95" s="333" t="s">
        <v>11648</v>
      </c>
      <c r="AQ95" s="281"/>
      <c r="AR95" s="281"/>
      <c r="AS95" s="281"/>
      <c r="AT95" s="282"/>
      <c r="AU95" s="281"/>
      <c r="AV95" s="284"/>
      <c r="AW95" s="285"/>
      <c r="AX95" s="284"/>
      <c r="AY95" s="281"/>
      <c r="AZ95" s="286"/>
      <c r="BA95" s="281"/>
      <c r="BB95" s="283"/>
      <c r="BC95" s="281"/>
      <c r="BD95" s="284"/>
      <c r="BE95" s="281"/>
      <c r="BI95" s="281"/>
      <c r="BJ95" s="281"/>
      <c r="BK95" s="281"/>
      <c r="BL95" s="282"/>
      <c r="BM95" s="281"/>
      <c r="BN95" s="284"/>
      <c r="BO95" s="285"/>
      <c r="BP95" s="284"/>
      <c r="BQ95" s="281"/>
      <c r="BR95" s="286"/>
      <c r="BS95" s="281"/>
      <c r="BT95" s="283"/>
      <c r="BU95" s="281"/>
      <c r="BV95" s="284"/>
      <c r="BW95" s="281"/>
    </row>
    <row r="96" spans="1:75" x14ac:dyDescent="0.25">
      <c r="A96" s="727">
        <v>94</v>
      </c>
      <c r="B96" s="727">
        <v>1</v>
      </c>
      <c r="C96" s="563" t="s">
        <v>5</v>
      </c>
      <c r="D96" s="467">
        <v>45456</v>
      </c>
      <c r="E96" s="563" t="s">
        <v>11493</v>
      </c>
      <c r="F96" s="333" t="s">
        <v>19609</v>
      </c>
      <c r="G96" s="333" t="s">
        <v>11733</v>
      </c>
      <c r="H96" s="1130">
        <v>0.5</v>
      </c>
      <c r="I96" s="333"/>
      <c r="J96" s="563" t="s">
        <v>152</v>
      </c>
      <c r="K96" s="1131">
        <v>45507</v>
      </c>
      <c r="L96" s="563" t="s">
        <v>9221</v>
      </c>
      <c r="M96" s="467"/>
      <c r="N96" s="563" t="s">
        <v>9221</v>
      </c>
      <c r="O96" s="333" t="s">
        <v>11648</v>
      </c>
      <c r="AQ96" s="281"/>
      <c r="AR96" s="281"/>
      <c r="AS96" s="281"/>
      <c r="AT96" s="282"/>
      <c r="AU96" s="281"/>
      <c r="AV96" s="284"/>
      <c r="AW96" s="285"/>
      <c r="AX96" s="284"/>
      <c r="AY96" s="281"/>
      <c r="AZ96" s="286"/>
      <c r="BA96" s="281"/>
      <c r="BB96" s="283"/>
      <c r="BC96" s="281"/>
      <c r="BD96" s="284"/>
      <c r="BE96" s="281"/>
      <c r="BI96" s="281"/>
      <c r="BJ96" s="281"/>
      <c r="BK96" s="281"/>
      <c r="BL96" s="282"/>
      <c r="BM96" s="281"/>
      <c r="BN96" s="284"/>
      <c r="BO96" s="285"/>
      <c r="BP96" s="284"/>
      <c r="BQ96" s="281"/>
      <c r="BR96" s="286"/>
      <c r="BS96" s="281"/>
      <c r="BT96" s="283"/>
      <c r="BU96" s="281"/>
      <c r="BV96" s="284"/>
      <c r="BW96" s="281"/>
    </row>
    <row r="97" spans="1:75" x14ac:dyDescent="0.25">
      <c r="A97" s="727">
        <v>95</v>
      </c>
      <c r="B97" s="727">
        <v>1</v>
      </c>
      <c r="C97" s="563" t="s">
        <v>5</v>
      </c>
      <c r="D97" s="467">
        <v>45456</v>
      </c>
      <c r="E97" s="563" t="s">
        <v>11606</v>
      </c>
      <c r="F97" s="333" t="s">
        <v>11470</v>
      </c>
      <c r="G97" s="333" t="s">
        <v>11734</v>
      </c>
      <c r="H97" s="1130">
        <v>0.4</v>
      </c>
      <c r="I97" s="333"/>
      <c r="J97" s="563" t="s">
        <v>152</v>
      </c>
      <c r="K97" s="1131">
        <v>45507</v>
      </c>
      <c r="L97" s="563" t="s">
        <v>9221</v>
      </c>
      <c r="M97" s="467"/>
      <c r="N97" s="563" t="s">
        <v>9221</v>
      </c>
      <c r="O97" s="333" t="s">
        <v>11648</v>
      </c>
      <c r="AQ97" s="281"/>
      <c r="AR97" s="281"/>
      <c r="AS97" s="281"/>
      <c r="AT97" s="282"/>
      <c r="AU97" s="281"/>
      <c r="AV97" s="284"/>
      <c r="AW97" s="285"/>
      <c r="AX97" s="284"/>
      <c r="AY97" s="281"/>
      <c r="AZ97" s="286"/>
      <c r="BA97" s="281"/>
      <c r="BB97" s="283"/>
      <c r="BC97" s="281"/>
      <c r="BD97" s="284"/>
      <c r="BE97" s="281"/>
      <c r="BI97" s="281"/>
      <c r="BJ97" s="281"/>
      <c r="BK97" s="281"/>
      <c r="BL97" s="282"/>
      <c r="BM97" s="281"/>
      <c r="BN97" s="284"/>
      <c r="BO97" s="285"/>
      <c r="BP97" s="284"/>
      <c r="BQ97" s="281"/>
      <c r="BR97" s="286"/>
      <c r="BS97" s="281"/>
      <c r="BT97" s="283"/>
      <c r="BU97" s="281"/>
      <c r="BV97" s="284"/>
      <c r="BW97" s="281"/>
    </row>
    <row r="98" spans="1:75" x14ac:dyDescent="0.25">
      <c r="A98" s="727">
        <v>96</v>
      </c>
      <c r="B98" s="727">
        <v>1</v>
      </c>
      <c r="C98" s="563" t="s">
        <v>5</v>
      </c>
      <c r="D98" s="467">
        <v>45457</v>
      </c>
      <c r="E98" s="563" t="s">
        <v>11493</v>
      </c>
      <c r="F98" s="333" t="s">
        <v>19609</v>
      </c>
      <c r="G98" s="333" t="s">
        <v>11735</v>
      </c>
      <c r="H98" s="1130">
        <v>0.25</v>
      </c>
      <c r="I98" s="333"/>
      <c r="J98" s="563" t="s">
        <v>152</v>
      </c>
      <c r="K98" s="1131">
        <v>45507</v>
      </c>
      <c r="L98" s="563" t="s">
        <v>9221</v>
      </c>
      <c r="M98" s="467"/>
      <c r="N98" s="563" t="s">
        <v>9221</v>
      </c>
      <c r="O98" s="333" t="s">
        <v>11648</v>
      </c>
      <c r="AQ98" s="281"/>
      <c r="AR98" s="281"/>
      <c r="AS98" s="281"/>
      <c r="AT98" s="282"/>
      <c r="AU98" s="281"/>
      <c r="AV98" s="284"/>
      <c r="AW98" s="285"/>
      <c r="AX98" s="284"/>
      <c r="AY98" s="281"/>
      <c r="AZ98" s="286"/>
      <c r="BA98" s="281"/>
      <c r="BB98" s="283"/>
      <c r="BC98" s="281"/>
      <c r="BD98" s="284"/>
      <c r="BE98" s="281"/>
      <c r="BI98" s="281"/>
      <c r="BJ98" s="281"/>
      <c r="BK98" s="281"/>
      <c r="BL98" s="282"/>
      <c r="BM98" s="281"/>
      <c r="BN98" s="284"/>
      <c r="BO98" s="285"/>
      <c r="BP98" s="284"/>
      <c r="BQ98" s="281"/>
      <c r="BR98" s="286"/>
      <c r="BS98" s="281"/>
      <c r="BT98" s="283"/>
      <c r="BU98" s="281"/>
      <c r="BV98" s="284"/>
      <c r="BW98" s="281"/>
    </row>
    <row r="99" spans="1:75" x14ac:dyDescent="0.25">
      <c r="A99" s="727">
        <v>97</v>
      </c>
      <c r="B99" s="727">
        <v>1</v>
      </c>
      <c r="C99" s="563" t="s">
        <v>5</v>
      </c>
      <c r="D99" s="467">
        <v>45457</v>
      </c>
      <c r="E99" s="563" t="s">
        <v>11606</v>
      </c>
      <c r="F99" s="333" t="s">
        <v>11470</v>
      </c>
      <c r="G99" s="333" t="s">
        <v>11736</v>
      </c>
      <c r="H99" s="1130">
        <v>0.4</v>
      </c>
      <c r="I99" s="333"/>
      <c r="J99" s="563" t="s">
        <v>152</v>
      </c>
      <c r="K99" s="1131">
        <v>45507</v>
      </c>
      <c r="L99" s="563" t="s">
        <v>9221</v>
      </c>
      <c r="M99" s="467"/>
      <c r="N99" s="563" t="s">
        <v>9221</v>
      </c>
      <c r="O99" s="333" t="s">
        <v>11648</v>
      </c>
      <c r="AQ99" s="281"/>
      <c r="AR99" s="281"/>
      <c r="AS99" s="281"/>
      <c r="AT99" s="282"/>
      <c r="AU99" s="281"/>
      <c r="AV99" s="284"/>
      <c r="AW99" s="285"/>
      <c r="AX99" s="284"/>
      <c r="AY99" s="281"/>
      <c r="AZ99" s="286"/>
      <c r="BA99" s="281"/>
      <c r="BB99" s="283"/>
      <c r="BC99" s="281"/>
      <c r="BD99" s="284"/>
      <c r="BE99" s="281"/>
      <c r="BI99" s="281"/>
      <c r="BJ99" s="281"/>
      <c r="BK99" s="281"/>
      <c r="BL99" s="282"/>
      <c r="BM99" s="281"/>
      <c r="BN99" s="284"/>
      <c r="BO99" s="285"/>
      <c r="BP99" s="284"/>
      <c r="BQ99" s="281"/>
      <c r="BR99" s="286"/>
      <c r="BS99" s="281"/>
      <c r="BT99" s="283"/>
      <c r="BU99" s="281"/>
      <c r="BV99" s="284"/>
      <c r="BW99" s="281"/>
    </row>
    <row r="100" spans="1:75" x14ac:dyDescent="0.25">
      <c r="A100" s="727">
        <v>98</v>
      </c>
      <c r="B100" s="727">
        <v>1</v>
      </c>
      <c r="C100" s="563" t="s">
        <v>5</v>
      </c>
      <c r="D100" s="467">
        <v>45460</v>
      </c>
      <c r="E100" s="563" t="s">
        <v>11506</v>
      </c>
      <c r="F100" s="333" t="s">
        <v>16217</v>
      </c>
      <c r="G100" s="333" t="s">
        <v>11737</v>
      </c>
      <c r="H100" s="1130">
        <v>0.5</v>
      </c>
      <c r="I100" s="333"/>
      <c r="J100" s="563" t="s">
        <v>152</v>
      </c>
      <c r="K100" s="1131">
        <v>45507</v>
      </c>
      <c r="L100" s="563" t="s">
        <v>9221</v>
      </c>
      <c r="M100" s="467"/>
      <c r="N100" s="563" t="s">
        <v>9221</v>
      </c>
      <c r="O100" s="333" t="s">
        <v>11648</v>
      </c>
      <c r="AQ100" s="281"/>
      <c r="AR100" s="281"/>
      <c r="AS100" s="281"/>
      <c r="AT100" s="282"/>
      <c r="AU100" s="281"/>
      <c r="AV100" s="284"/>
      <c r="AW100" s="285"/>
      <c r="AX100" s="284"/>
      <c r="AY100" s="281"/>
      <c r="AZ100" s="286"/>
      <c r="BA100" s="281"/>
      <c r="BB100" s="283"/>
      <c r="BC100" s="281"/>
      <c r="BD100" s="284"/>
      <c r="BE100" s="281"/>
      <c r="BI100" s="281"/>
      <c r="BJ100" s="281"/>
      <c r="BK100" s="281"/>
      <c r="BL100" s="282"/>
      <c r="BM100" s="281"/>
      <c r="BN100" s="284"/>
      <c r="BO100" s="285"/>
      <c r="BP100" s="284"/>
      <c r="BQ100" s="281"/>
      <c r="BR100" s="286"/>
      <c r="BS100" s="281"/>
      <c r="BT100" s="283"/>
      <c r="BU100" s="281"/>
      <c r="BV100" s="284"/>
      <c r="BW100" s="281"/>
    </row>
    <row r="101" spans="1:75" x14ac:dyDescent="0.25">
      <c r="A101" s="727">
        <v>99</v>
      </c>
      <c r="B101" s="727">
        <v>1</v>
      </c>
      <c r="C101" s="563" t="s">
        <v>5</v>
      </c>
      <c r="D101" s="467">
        <v>45460</v>
      </c>
      <c r="E101" s="563" t="s">
        <v>11537</v>
      </c>
      <c r="F101" s="333" t="s">
        <v>17722</v>
      </c>
      <c r="G101" s="333" t="s">
        <v>11738</v>
      </c>
      <c r="H101" s="1130">
        <v>0.75</v>
      </c>
      <c r="I101" s="333"/>
      <c r="J101" s="563" t="s">
        <v>152</v>
      </c>
      <c r="K101" s="1131">
        <v>45507</v>
      </c>
      <c r="L101" s="563" t="s">
        <v>9221</v>
      </c>
      <c r="M101" s="467"/>
      <c r="N101" s="563" t="s">
        <v>9221</v>
      </c>
      <c r="O101" s="333" t="s">
        <v>11648</v>
      </c>
      <c r="AQ101" s="281"/>
      <c r="AR101" s="281"/>
      <c r="AS101" s="281"/>
      <c r="AT101" s="282"/>
      <c r="AU101" s="281"/>
      <c r="AV101" s="284"/>
      <c r="AW101" s="285"/>
      <c r="AX101" s="284"/>
      <c r="AY101" s="281"/>
      <c r="AZ101" s="286"/>
      <c r="BA101" s="281"/>
      <c r="BB101" s="283"/>
      <c r="BC101" s="281"/>
      <c r="BD101" s="284"/>
      <c r="BE101" s="281"/>
      <c r="BI101" s="281"/>
      <c r="BJ101" s="281"/>
      <c r="BK101" s="281"/>
      <c r="BL101" s="282"/>
      <c r="BM101" s="281"/>
      <c r="BN101" s="284"/>
      <c r="BO101" s="285"/>
      <c r="BP101" s="284"/>
      <c r="BQ101" s="281"/>
      <c r="BR101" s="286"/>
      <c r="BS101" s="281"/>
      <c r="BT101" s="283"/>
      <c r="BU101" s="281"/>
      <c r="BV101" s="284"/>
      <c r="BW101" s="281"/>
    </row>
    <row r="102" spans="1:75" x14ac:dyDescent="0.25">
      <c r="A102" s="727">
        <v>100</v>
      </c>
      <c r="B102" s="727">
        <v>1</v>
      </c>
      <c r="C102" s="563" t="s">
        <v>5</v>
      </c>
      <c r="D102" s="467">
        <v>45460</v>
      </c>
      <c r="E102" s="563" t="s">
        <v>11540</v>
      </c>
      <c r="F102" s="333" t="s">
        <v>17798</v>
      </c>
      <c r="G102" s="333" t="s">
        <v>11739</v>
      </c>
      <c r="H102" s="1130">
        <v>0.25</v>
      </c>
      <c r="I102" s="333"/>
      <c r="J102" s="563" t="s">
        <v>152</v>
      </c>
      <c r="K102" s="1131">
        <v>45507</v>
      </c>
      <c r="L102" s="563" t="s">
        <v>9221</v>
      </c>
      <c r="M102" s="467"/>
      <c r="N102" s="563" t="s">
        <v>9221</v>
      </c>
      <c r="O102" s="333" t="s">
        <v>11648</v>
      </c>
      <c r="AQ102" s="281"/>
      <c r="AR102" s="281"/>
      <c r="AS102" s="281"/>
      <c r="AT102" s="282"/>
      <c r="AU102" s="281"/>
      <c r="AV102" s="284"/>
      <c r="AW102" s="285"/>
      <c r="AX102" s="284"/>
      <c r="AY102" s="281"/>
      <c r="AZ102" s="286"/>
      <c r="BA102" s="281"/>
      <c r="BB102" s="283"/>
      <c r="BC102" s="281"/>
      <c r="BD102" s="284"/>
      <c r="BE102" s="281"/>
      <c r="BI102" s="281"/>
      <c r="BJ102" s="281"/>
      <c r="BK102" s="281"/>
      <c r="BL102" s="282"/>
      <c r="BM102" s="281"/>
      <c r="BN102" s="284"/>
      <c r="BO102" s="285"/>
      <c r="BP102" s="284"/>
      <c r="BQ102" s="281"/>
      <c r="BR102" s="286"/>
      <c r="BS102" s="281"/>
      <c r="BT102" s="283"/>
      <c r="BU102" s="281"/>
      <c r="BV102" s="284"/>
      <c r="BW102" s="281"/>
    </row>
    <row r="103" spans="1:75" x14ac:dyDescent="0.25">
      <c r="A103" s="727">
        <v>101</v>
      </c>
      <c r="B103" s="727">
        <v>1</v>
      </c>
      <c r="C103" s="563" t="s">
        <v>5</v>
      </c>
      <c r="D103" s="467">
        <v>45460</v>
      </c>
      <c r="E103" s="563" t="s">
        <v>11606</v>
      </c>
      <c r="F103" s="333" t="s">
        <v>11470</v>
      </c>
      <c r="G103" s="333" t="s">
        <v>11740</v>
      </c>
      <c r="H103" s="1130">
        <v>1.75</v>
      </c>
      <c r="I103" s="333"/>
      <c r="J103" s="563" t="s">
        <v>152</v>
      </c>
      <c r="K103" s="1131">
        <v>45507</v>
      </c>
      <c r="L103" s="563" t="s">
        <v>9221</v>
      </c>
      <c r="M103" s="467"/>
      <c r="N103" s="563" t="s">
        <v>9221</v>
      </c>
      <c r="O103" s="333" t="s">
        <v>11648</v>
      </c>
      <c r="AQ103" s="281"/>
      <c r="AR103" s="281"/>
      <c r="AS103" s="281"/>
      <c r="AT103" s="282"/>
      <c r="AU103" s="281"/>
      <c r="AV103" s="284"/>
      <c r="AW103" s="285"/>
      <c r="AX103" s="284"/>
      <c r="AY103" s="281"/>
      <c r="AZ103" s="286"/>
      <c r="BA103" s="281"/>
      <c r="BB103" s="283"/>
      <c r="BC103" s="281"/>
      <c r="BD103" s="284"/>
      <c r="BE103" s="281"/>
      <c r="BI103" s="281"/>
      <c r="BJ103" s="281"/>
      <c r="BK103" s="281"/>
      <c r="BL103" s="282"/>
      <c r="BM103" s="281"/>
      <c r="BN103" s="284"/>
      <c r="BO103" s="285"/>
      <c r="BP103" s="284"/>
      <c r="BQ103" s="281"/>
      <c r="BR103" s="286"/>
      <c r="BS103" s="281"/>
      <c r="BT103" s="283"/>
      <c r="BU103" s="281"/>
      <c r="BV103" s="284"/>
      <c r="BW103" s="281"/>
    </row>
    <row r="104" spans="1:75" x14ac:dyDescent="0.25">
      <c r="A104" s="727">
        <v>102</v>
      </c>
      <c r="B104" s="727">
        <v>1</v>
      </c>
      <c r="C104" s="563" t="s">
        <v>5</v>
      </c>
      <c r="D104" s="467">
        <v>45461</v>
      </c>
      <c r="E104" s="563" t="s">
        <v>11606</v>
      </c>
      <c r="F104" s="333" t="s">
        <v>11470</v>
      </c>
      <c r="G104" s="333" t="s">
        <v>11741</v>
      </c>
      <c r="H104" s="1130">
        <v>0.4</v>
      </c>
      <c r="I104" s="333"/>
      <c r="J104" s="563" t="s">
        <v>152</v>
      </c>
      <c r="K104" s="1131">
        <v>45507</v>
      </c>
      <c r="L104" s="563" t="s">
        <v>9221</v>
      </c>
      <c r="M104" s="467"/>
      <c r="N104" s="563" t="s">
        <v>9221</v>
      </c>
      <c r="O104" s="333" t="s">
        <v>11648</v>
      </c>
      <c r="AQ104" s="281"/>
      <c r="AR104" s="281"/>
      <c r="AS104" s="281"/>
      <c r="AT104" s="282"/>
      <c r="AU104" s="281"/>
      <c r="AV104" s="284"/>
      <c r="AW104" s="285"/>
      <c r="AX104" s="284"/>
      <c r="AY104" s="281"/>
      <c r="AZ104" s="286"/>
      <c r="BA104" s="281"/>
      <c r="BB104" s="283"/>
      <c r="BC104" s="281"/>
      <c r="BD104" s="284"/>
      <c r="BE104" s="281"/>
      <c r="BI104" s="281"/>
      <c r="BJ104" s="281"/>
      <c r="BK104" s="281"/>
      <c r="BL104" s="282"/>
      <c r="BM104" s="281"/>
      <c r="BN104" s="284"/>
      <c r="BO104" s="285"/>
      <c r="BP104" s="284"/>
      <c r="BQ104" s="281"/>
      <c r="BR104" s="286"/>
      <c r="BS104" s="281"/>
      <c r="BT104" s="283"/>
      <c r="BU104" s="281"/>
      <c r="BV104" s="284"/>
      <c r="BW104" s="281"/>
    </row>
    <row r="105" spans="1:75" x14ac:dyDescent="0.25">
      <c r="A105" s="727">
        <v>103</v>
      </c>
      <c r="B105" s="727">
        <v>1</v>
      </c>
      <c r="C105" s="563" t="s">
        <v>5</v>
      </c>
      <c r="D105" s="467">
        <v>45462</v>
      </c>
      <c r="E105" s="563" t="s">
        <v>11498</v>
      </c>
      <c r="F105" s="333" t="s">
        <v>19683</v>
      </c>
      <c r="G105" s="333" t="s">
        <v>11742</v>
      </c>
      <c r="H105" s="1130">
        <v>0.4</v>
      </c>
      <c r="I105" s="333"/>
      <c r="J105" s="563" t="s">
        <v>152</v>
      </c>
      <c r="K105" s="1131">
        <v>45534.504155092603</v>
      </c>
      <c r="L105" s="563" t="s">
        <v>9221</v>
      </c>
      <c r="M105" s="467"/>
      <c r="N105" s="563" t="s">
        <v>152</v>
      </c>
      <c r="O105" s="333" t="s">
        <v>19360</v>
      </c>
      <c r="AQ105" s="281"/>
      <c r="AR105" s="281"/>
      <c r="AS105" s="281"/>
      <c r="AT105" s="282"/>
      <c r="AU105" s="281"/>
      <c r="AV105" s="284"/>
      <c r="AW105" s="285"/>
      <c r="AX105" s="284"/>
      <c r="AY105" s="281"/>
      <c r="AZ105" s="286"/>
      <c r="BA105" s="281"/>
      <c r="BB105" s="283"/>
      <c r="BC105" s="281"/>
      <c r="BD105" s="284"/>
      <c r="BE105" s="281"/>
      <c r="BI105" s="281"/>
      <c r="BJ105" s="281"/>
      <c r="BK105" s="281"/>
      <c r="BL105" s="282"/>
      <c r="BM105" s="281"/>
      <c r="BN105" s="284"/>
      <c r="BO105" s="285"/>
      <c r="BP105" s="284"/>
      <c r="BQ105" s="281"/>
      <c r="BR105" s="286"/>
      <c r="BS105" s="281"/>
      <c r="BT105" s="283"/>
      <c r="BU105" s="281"/>
      <c r="BV105" s="284"/>
      <c r="BW105" s="281"/>
    </row>
    <row r="106" spans="1:75" x14ac:dyDescent="0.25">
      <c r="A106" s="727">
        <v>104</v>
      </c>
      <c r="B106" s="727">
        <v>1</v>
      </c>
      <c r="C106" s="563" t="s">
        <v>5</v>
      </c>
      <c r="D106" s="467">
        <v>45462</v>
      </c>
      <c r="E106" s="563" t="s">
        <v>11498</v>
      </c>
      <c r="F106" s="333" t="s">
        <v>19683</v>
      </c>
      <c r="G106" s="333" t="s">
        <v>11743</v>
      </c>
      <c r="H106" s="1130">
        <v>0.5</v>
      </c>
      <c r="I106" s="333"/>
      <c r="J106" s="563" t="s">
        <v>152</v>
      </c>
      <c r="K106" s="1131">
        <v>45534.504444444399</v>
      </c>
      <c r="L106" s="563" t="s">
        <v>9221</v>
      </c>
      <c r="M106" s="467"/>
      <c r="N106" s="563" t="s">
        <v>152</v>
      </c>
      <c r="O106" s="333" t="s">
        <v>19360</v>
      </c>
      <c r="AQ106" s="281"/>
      <c r="AR106" s="281"/>
      <c r="AS106" s="281"/>
      <c r="AT106" s="282"/>
      <c r="AU106" s="281"/>
      <c r="AV106" s="284"/>
      <c r="AW106" s="285"/>
      <c r="AX106" s="284"/>
      <c r="AY106" s="281"/>
      <c r="AZ106" s="286"/>
      <c r="BA106" s="281"/>
      <c r="BB106" s="283"/>
      <c r="BC106" s="281"/>
      <c r="BD106" s="284"/>
      <c r="BE106" s="281"/>
      <c r="BI106" s="281"/>
      <c r="BJ106" s="281"/>
      <c r="BK106" s="281"/>
      <c r="BL106" s="282"/>
      <c r="BM106" s="281"/>
      <c r="BN106" s="284"/>
      <c r="BO106" s="285"/>
      <c r="BP106" s="284"/>
      <c r="BQ106" s="281"/>
      <c r="BR106" s="286"/>
      <c r="BS106" s="281"/>
      <c r="BT106" s="283"/>
      <c r="BU106" s="281"/>
      <c r="BV106" s="284"/>
      <c r="BW106" s="281"/>
    </row>
    <row r="107" spans="1:75" x14ac:dyDescent="0.25">
      <c r="A107" s="727">
        <v>105</v>
      </c>
      <c r="B107" s="727">
        <v>1</v>
      </c>
      <c r="C107" s="563" t="s">
        <v>5</v>
      </c>
      <c r="D107" s="467">
        <v>45462</v>
      </c>
      <c r="E107" s="563" t="s">
        <v>11500</v>
      </c>
      <c r="F107" s="333" t="s">
        <v>13088</v>
      </c>
      <c r="G107" s="333" t="s">
        <v>11744</v>
      </c>
      <c r="H107" s="1130">
        <v>1.5</v>
      </c>
      <c r="I107" s="333"/>
      <c r="J107" s="563" t="s">
        <v>152</v>
      </c>
      <c r="K107" s="1131">
        <v>45507</v>
      </c>
      <c r="L107" s="563" t="s">
        <v>9221</v>
      </c>
      <c r="M107" s="467"/>
      <c r="N107" s="563" t="s">
        <v>9221</v>
      </c>
      <c r="O107" s="333" t="s">
        <v>11648</v>
      </c>
      <c r="AQ107" s="281"/>
      <c r="AR107" s="281"/>
      <c r="AS107" s="281"/>
      <c r="AT107" s="282"/>
      <c r="AU107" s="281"/>
      <c r="AV107" s="284"/>
      <c r="AW107" s="285"/>
      <c r="AX107" s="284"/>
      <c r="AY107" s="281"/>
      <c r="AZ107" s="286"/>
      <c r="BA107" s="281"/>
      <c r="BB107" s="283"/>
      <c r="BC107" s="281"/>
      <c r="BD107" s="284"/>
      <c r="BE107" s="281"/>
      <c r="BI107" s="281"/>
      <c r="BJ107" s="281"/>
      <c r="BK107" s="281"/>
      <c r="BL107" s="282"/>
      <c r="BM107" s="281"/>
      <c r="BN107" s="284"/>
      <c r="BO107" s="285"/>
      <c r="BP107" s="284"/>
      <c r="BQ107" s="281"/>
      <c r="BR107" s="286"/>
      <c r="BS107" s="281"/>
      <c r="BT107" s="283"/>
      <c r="BU107" s="281"/>
      <c r="BV107" s="284"/>
      <c r="BW107" s="281"/>
    </row>
    <row r="108" spans="1:75" x14ac:dyDescent="0.25">
      <c r="A108" s="727">
        <v>106</v>
      </c>
      <c r="B108" s="727">
        <v>1</v>
      </c>
      <c r="C108" s="563" t="s">
        <v>5</v>
      </c>
      <c r="D108" s="467">
        <v>45463</v>
      </c>
      <c r="E108" s="563" t="s">
        <v>11521</v>
      </c>
      <c r="F108" s="333" t="s">
        <v>16852</v>
      </c>
      <c r="G108" s="333" t="s">
        <v>11745</v>
      </c>
      <c r="H108" s="1130">
        <v>0.75</v>
      </c>
      <c r="I108" s="333"/>
      <c r="J108" s="563" t="s">
        <v>152</v>
      </c>
      <c r="K108" s="1131">
        <v>45507</v>
      </c>
      <c r="L108" s="563" t="s">
        <v>9221</v>
      </c>
      <c r="M108" s="467"/>
      <c r="N108" s="563" t="s">
        <v>9221</v>
      </c>
      <c r="O108" s="333" t="s">
        <v>11648</v>
      </c>
      <c r="AQ108" s="281"/>
      <c r="AR108" s="281"/>
      <c r="AS108" s="281"/>
      <c r="AT108" s="282"/>
      <c r="AU108" s="281"/>
      <c r="AV108" s="284"/>
      <c r="AW108" s="285"/>
      <c r="AX108" s="284"/>
      <c r="AY108" s="281"/>
      <c r="AZ108" s="286"/>
      <c r="BA108" s="281"/>
      <c r="BB108" s="283"/>
      <c r="BC108" s="281"/>
      <c r="BD108" s="284"/>
      <c r="BE108" s="281"/>
      <c r="BI108" s="281"/>
      <c r="BJ108" s="281"/>
      <c r="BK108" s="281"/>
      <c r="BL108" s="282"/>
      <c r="BM108" s="281"/>
      <c r="BN108" s="284"/>
      <c r="BO108" s="285"/>
      <c r="BP108" s="284"/>
      <c r="BQ108" s="281"/>
      <c r="BR108" s="286"/>
      <c r="BS108" s="281"/>
      <c r="BT108" s="283"/>
      <c r="BU108" s="281"/>
      <c r="BV108" s="284"/>
      <c r="BW108" s="281"/>
    </row>
    <row r="109" spans="1:75" x14ac:dyDescent="0.25">
      <c r="A109" s="727">
        <v>107</v>
      </c>
      <c r="B109" s="727">
        <v>1</v>
      </c>
      <c r="C109" s="563" t="s">
        <v>5</v>
      </c>
      <c r="D109" s="467">
        <v>45464</v>
      </c>
      <c r="E109" s="563" t="s">
        <v>11506</v>
      </c>
      <c r="F109" s="333" t="s">
        <v>16217</v>
      </c>
      <c r="G109" s="333" t="s">
        <v>11746</v>
      </c>
      <c r="H109" s="1130">
        <v>0.4</v>
      </c>
      <c r="I109" s="333"/>
      <c r="J109" s="563" t="s">
        <v>152</v>
      </c>
      <c r="K109" s="1131">
        <v>45507</v>
      </c>
      <c r="L109" s="563" t="s">
        <v>9221</v>
      </c>
      <c r="M109" s="467"/>
      <c r="N109" s="563" t="s">
        <v>9221</v>
      </c>
      <c r="O109" s="333" t="s">
        <v>11648</v>
      </c>
      <c r="AQ109" s="281"/>
      <c r="AR109" s="281"/>
      <c r="AS109" s="281"/>
      <c r="AT109" s="282"/>
      <c r="AU109" s="281"/>
      <c r="AV109" s="284"/>
      <c r="AW109" s="285"/>
      <c r="AX109" s="284"/>
      <c r="AY109" s="281"/>
      <c r="AZ109" s="286"/>
      <c r="BA109" s="281"/>
      <c r="BB109" s="283"/>
      <c r="BC109" s="281"/>
      <c r="BD109" s="284"/>
      <c r="BE109" s="281"/>
      <c r="BI109" s="281"/>
      <c r="BJ109" s="281"/>
      <c r="BK109" s="281"/>
      <c r="BL109" s="282"/>
      <c r="BM109" s="281"/>
      <c r="BN109" s="284"/>
      <c r="BO109" s="285"/>
      <c r="BP109" s="284"/>
      <c r="BQ109" s="281"/>
      <c r="BR109" s="286"/>
      <c r="BS109" s="281"/>
      <c r="BT109" s="283"/>
      <c r="BU109" s="281"/>
      <c r="BV109" s="284"/>
      <c r="BW109" s="281"/>
    </row>
    <row r="110" spans="1:75" x14ac:dyDescent="0.25">
      <c r="A110" s="727">
        <v>108</v>
      </c>
      <c r="B110" s="727">
        <v>1</v>
      </c>
      <c r="C110" s="563" t="s">
        <v>5</v>
      </c>
      <c r="D110" s="467">
        <v>45464</v>
      </c>
      <c r="E110" s="563" t="s">
        <v>11521</v>
      </c>
      <c r="F110" s="333" t="s">
        <v>16852</v>
      </c>
      <c r="G110" s="333" t="s">
        <v>11747</v>
      </c>
      <c r="H110" s="1130">
        <v>0.5</v>
      </c>
      <c r="I110" s="333"/>
      <c r="J110" s="563" t="s">
        <v>152</v>
      </c>
      <c r="K110" s="1131">
        <v>45507</v>
      </c>
      <c r="L110" s="563" t="s">
        <v>9221</v>
      </c>
      <c r="M110" s="467"/>
      <c r="N110" s="563" t="s">
        <v>9221</v>
      </c>
      <c r="O110" s="333" t="s">
        <v>11648</v>
      </c>
      <c r="AQ110" s="281"/>
      <c r="AR110" s="281"/>
      <c r="AS110" s="281"/>
      <c r="AT110" s="282"/>
      <c r="AU110" s="281"/>
      <c r="AV110" s="284"/>
      <c r="AW110" s="285"/>
      <c r="AX110" s="284"/>
      <c r="AY110" s="281"/>
      <c r="AZ110" s="286"/>
      <c r="BA110" s="281"/>
      <c r="BB110" s="283"/>
      <c r="BC110" s="281"/>
      <c r="BD110" s="284"/>
      <c r="BE110" s="281"/>
      <c r="BI110" s="281"/>
      <c r="BJ110" s="281"/>
      <c r="BK110" s="281"/>
      <c r="BL110" s="282"/>
      <c r="BM110" s="281"/>
      <c r="BN110" s="284"/>
      <c r="BO110" s="285"/>
      <c r="BP110" s="284"/>
      <c r="BQ110" s="281"/>
      <c r="BR110" s="286"/>
      <c r="BS110" s="281"/>
      <c r="BT110" s="283"/>
      <c r="BU110" s="281"/>
      <c r="BV110" s="284"/>
      <c r="BW110" s="281"/>
    </row>
    <row r="111" spans="1:75" x14ac:dyDescent="0.25">
      <c r="A111" s="727">
        <v>109</v>
      </c>
      <c r="B111" s="727">
        <v>1</v>
      </c>
      <c r="C111" s="563" t="s">
        <v>5</v>
      </c>
      <c r="D111" s="467">
        <v>45467</v>
      </c>
      <c r="E111" s="563" t="s">
        <v>11571</v>
      </c>
      <c r="F111" s="333" t="s">
        <v>18606</v>
      </c>
      <c r="G111" s="333" t="s">
        <v>11748</v>
      </c>
      <c r="H111" s="1130">
        <v>1</v>
      </c>
      <c r="I111" s="333"/>
      <c r="J111" s="563" t="s">
        <v>152</v>
      </c>
      <c r="K111" s="1131">
        <v>45507</v>
      </c>
      <c r="L111" s="563" t="s">
        <v>152</v>
      </c>
      <c r="M111" s="467">
        <v>45539.670775462997</v>
      </c>
      <c r="N111" s="563" t="s">
        <v>9221</v>
      </c>
      <c r="O111" s="333" t="s">
        <v>20095</v>
      </c>
      <c r="P111" s="563" t="s">
        <v>20096</v>
      </c>
      <c r="AQ111" s="281"/>
      <c r="AR111" s="281"/>
      <c r="AS111" s="281"/>
      <c r="AT111" s="282"/>
      <c r="AU111" s="281"/>
      <c r="AV111" s="284"/>
      <c r="AW111" s="285"/>
      <c r="AX111" s="284"/>
      <c r="AY111" s="281"/>
      <c r="AZ111" s="286"/>
      <c r="BA111" s="281"/>
      <c r="BB111" s="283"/>
      <c r="BC111" s="281"/>
      <c r="BD111" s="284"/>
      <c r="BE111" s="281"/>
      <c r="BI111" s="281"/>
      <c r="BJ111" s="281"/>
      <c r="BK111" s="281"/>
      <c r="BL111" s="282"/>
      <c r="BM111" s="281"/>
      <c r="BN111" s="284"/>
      <c r="BO111" s="285"/>
      <c r="BP111" s="284"/>
      <c r="BQ111" s="281"/>
      <c r="BR111" s="286"/>
      <c r="BS111" s="281"/>
      <c r="BT111" s="283"/>
      <c r="BU111" s="281"/>
      <c r="BV111" s="284"/>
      <c r="BW111" s="281"/>
    </row>
    <row r="112" spans="1:75" x14ac:dyDescent="0.25">
      <c r="A112" s="727">
        <v>110</v>
      </c>
      <c r="B112" s="727">
        <v>1</v>
      </c>
      <c r="C112" s="563" t="s">
        <v>5</v>
      </c>
      <c r="D112" s="467">
        <v>45467</v>
      </c>
      <c r="E112" s="563" t="s">
        <v>11572</v>
      </c>
      <c r="F112" s="333" t="s">
        <v>13697</v>
      </c>
      <c r="G112" s="333" t="s">
        <v>11749</v>
      </c>
      <c r="H112" s="1130">
        <v>0.75</v>
      </c>
      <c r="I112" s="333"/>
      <c r="J112" s="563" t="s">
        <v>152</v>
      </c>
      <c r="K112" s="1131">
        <v>45507</v>
      </c>
      <c r="L112" s="563" t="s">
        <v>9221</v>
      </c>
      <c r="M112" s="467"/>
      <c r="N112" s="563" t="s">
        <v>9221</v>
      </c>
      <c r="O112" s="333" t="s">
        <v>11648</v>
      </c>
      <c r="AQ112" s="281"/>
      <c r="AR112" s="281"/>
      <c r="AS112" s="281"/>
      <c r="AT112" s="282"/>
      <c r="AU112" s="281"/>
      <c r="AV112" s="284"/>
      <c r="AW112" s="285"/>
      <c r="AX112" s="284"/>
      <c r="AY112" s="281"/>
      <c r="AZ112" s="286"/>
      <c r="BA112" s="281"/>
      <c r="BB112" s="283"/>
      <c r="BC112" s="281"/>
      <c r="BD112" s="284"/>
      <c r="BE112" s="281"/>
      <c r="BI112" s="281"/>
      <c r="BJ112" s="281"/>
      <c r="BK112" s="281"/>
      <c r="BL112" s="282"/>
      <c r="BM112" s="281"/>
      <c r="BN112" s="284"/>
      <c r="BO112" s="285"/>
      <c r="BP112" s="284"/>
      <c r="BQ112" s="281"/>
      <c r="BR112" s="286"/>
      <c r="BS112" s="281"/>
      <c r="BT112" s="283"/>
      <c r="BU112" s="281"/>
      <c r="BV112" s="284"/>
      <c r="BW112" s="281"/>
    </row>
    <row r="113" spans="1:75" x14ac:dyDescent="0.25">
      <c r="A113" s="727">
        <v>111</v>
      </c>
      <c r="B113" s="727">
        <v>1</v>
      </c>
      <c r="C113" s="563" t="s">
        <v>5</v>
      </c>
      <c r="D113" s="467">
        <v>45468</v>
      </c>
      <c r="E113" s="563" t="s">
        <v>11533</v>
      </c>
      <c r="F113" s="333" t="s">
        <v>16031</v>
      </c>
      <c r="G113" s="333" t="s">
        <v>11750</v>
      </c>
      <c r="H113" s="1130">
        <v>0.4</v>
      </c>
      <c r="I113" s="333"/>
      <c r="J113" s="563" t="s">
        <v>152</v>
      </c>
      <c r="K113" s="1131">
        <v>45507</v>
      </c>
      <c r="L113" s="563" t="s">
        <v>9221</v>
      </c>
      <c r="M113" s="467"/>
      <c r="N113" s="563" t="s">
        <v>9221</v>
      </c>
      <c r="O113" s="333" t="s">
        <v>11648</v>
      </c>
      <c r="AQ113" s="281"/>
      <c r="AR113" s="281"/>
      <c r="AS113" s="281"/>
      <c r="AT113" s="282"/>
      <c r="AU113" s="281"/>
      <c r="AV113" s="284"/>
      <c r="AW113" s="285"/>
      <c r="AX113" s="284"/>
      <c r="AY113" s="281"/>
      <c r="AZ113" s="286"/>
      <c r="BA113" s="281"/>
      <c r="BB113" s="283"/>
      <c r="BC113" s="281"/>
      <c r="BD113" s="284"/>
      <c r="BE113" s="281"/>
      <c r="BI113" s="281"/>
      <c r="BJ113" s="281"/>
      <c r="BK113" s="281"/>
      <c r="BL113" s="282"/>
      <c r="BM113" s="281"/>
      <c r="BN113" s="284"/>
      <c r="BO113" s="285"/>
      <c r="BP113" s="284"/>
      <c r="BQ113" s="281"/>
      <c r="BR113" s="286"/>
      <c r="BS113" s="281"/>
      <c r="BT113" s="283"/>
      <c r="BU113" s="281"/>
      <c r="BV113" s="284"/>
      <c r="BW113" s="281"/>
    </row>
    <row r="114" spans="1:75" x14ac:dyDescent="0.25">
      <c r="A114" s="727">
        <v>112</v>
      </c>
      <c r="B114" s="727">
        <v>1</v>
      </c>
      <c r="C114" s="563" t="s">
        <v>5</v>
      </c>
      <c r="D114" s="467">
        <v>45468</v>
      </c>
      <c r="E114" s="563" t="s">
        <v>11574</v>
      </c>
      <c r="F114" s="333" t="s">
        <v>13727</v>
      </c>
      <c r="G114" s="333" t="s">
        <v>11751</v>
      </c>
      <c r="H114" s="1130">
        <v>0.4</v>
      </c>
      <c r="I114" s="333"/>
      <c r="J114" s="563" t="s">
        <v>152</v>
      </c>
      <c r="K114" s="1131">
        <v>45507</v>
      </c>
      <c r="L114" s="563" t="s">
        <v>9221</v>
      </c>
      <c r="M114" s="467"/>
      <c r="N114" s="563" t="s">
        <v>9221</v>
      </c>
      <c r="O114" s="333" t="s">
        <v>11648</v>
      </c>
      <c r="AQ114" s="281"/>
      <c r="AR114" s="281"/>
      <c r="AS114" s="281"/>
      <c r="AT114" s="282"/>
      <c r="AU114" s="281"/>
      <c r="AV114" s="284"/>
      <c r="AW114" s="285"/>
      <c r="AX114" s="284"/>
      <c r="AY114" s="281"/>
      <c r="AZ114" s="286"/>
      <c r="BA114" s="281"/>
      <c r="BB114" s="283"/>
      <c r="BC114" s="281"/>
      <c r="BD114" s="284"/>
      <c r="BE114" s="281"/>
      <c r="BI114" s="281"/>
      <c r="BJ114" s="281"/>
      <c r="BK114" s="281"/>
      <c r="BL114" s="282"/>
      <c r="BM114" s="281"/>
      <c r="BN114" s="284"/>
      <c r="BO114" s="285"/>
      <c r="BP114" s="284"/>
      <c r="BQ114" s="281"/>
      <c r="BR114" s="286"/>
      <c r="BS114" s="281"/>
      <c r="BT114" s="283"/>
      <c r="BU114" s="281"/>
      <c r="BV114" s="284"/>
      <c r="BW114" s="281"/>
    </row>
    <row r="115" spans="1:75" x14ac:dyDescent="0.25">
      <c r="A115" s="727">
        <v>113</v>
      </c>
      <c r="B115" s="727">
        <v>1</v>
      </c>
      <c r="C115" s="563" t="s">
        <v>5</v>
      </c>
      <c r="D115" s="467">
        <v>45468</v>
      </c>
      <c r="E115" s="563" t="s">
        <v>11591</v>
      </c>
      <c r="F115" s="333" t="s">
        <v>19829</v>
      </c>
      <c r="G115" s="333" t="s">
        <v>11752</v>
      </c>
      <c r="H115" s="1130">
        <v>1</v>
      </c>
      <c r="I115" s="333"/>
      <c r="J115" s="563" t="s">
        <v>152</v>
      </c>
      <c r="K115" s="1131">
        <v>45507</v>
      </c>
      <c r="L115" s="563" t="s">
        <v>9221</v>
      </c>
      <c r="M115" s="467"/>
      <c r="N115" s="563" t="s">
        <v>9221</v>
      </c>
      <c r="O115" s="333" t="s">
        <v>11648</v>
      </c>
      <c r="AQ115" s="281"/>
      <c r="AR115" s="281"/>
      <c r="AS115" s="281"/>
      <c r="AT115" s="282"/>
      <c r="AU115" s="281"/>
      <c r="AV115" s="284"/>
      <c r="AW115" s="285"/>
      <c r="AX115" s="284"/>
      <c r="AY115" s="281"/>
      <c r="AZ115" s="286"/>
      <c r="BA115" s="281"/>
      <c r="BB115" s="283"/>
      <c r="BC115" s="281"/>
      <c r="BD115" s="284"/>
      <c r="BE115" s="281"/>
      <c r="BI115" s="281"/>
      <c r="BJ115" s="281"/>
      <c r="BK115" s="281"/>
      <c r="BL115" s="282"/>
      <c r="BM115" s="281"/>
      <c r="BN115" s="284"/>
      <c r="BO115" s="285"/>
      <c r="BP115" s="284"/>
      <c r="BQ115" s="281"/>
      <c r="BR115" s="286"/>
      <c r="BS115" s="281"/>
      <c r="BT115" s="283"/>
      <c r="BU115" s="281"/>
      <c r="BV115" s="284"/>
      <c r="BW115" s="281"/>
    </row>
    <row r="116" spans="1:75" x14ac:dyDescent="0.25">
      <c r="A116" s="727">
        <v>114</v>
      </c>
      <c r="B116" s="727">
        <v>1</v>
      </c>
      <c r="C116" s="563" t="s">
        <v>5</v>
      </c>
      <c r="D116" s="467">
        <v>45470</v>
      </c>
      <c r="E116" s="563" t="s">
        <v>11585</v>
      </c>
      <c r="F116" s="333" t="s">
        <v>13891</v>
      </c>
      <c r="G116" s="333" t="s">
        <v>11753</v>
      </c>
      <c r="H116" s="1130">
        <v>0.4</v>
      </c>
      <c r="I116" s="333"/>
      <c r="J116" s="563" t="s">
        <v>152</v>
      </c>
      <c r="K116" s="1131">
        <v>45507</v>
      </c>
      <c r="L116" s="563" t="s">
        <v>9221</v>
      </c>
      <c r="M116" s="467"/>
      <c r="N116" s="563" t="s">
        <v>9221</v>
      </c>
      <c r="O116" s="333" t="s">
        <v>11648</v>
      </c>
      <c r="AQ116" s="281"/>
      <c r="AR116" s="281"/>
      <c r="AS116" s="281"/>
      <c r="AT116" s="282"/>
      <c r="AU116" s="281"/>
      <c r="AV116" s="284"/>
      <c r="AW116" s="285"/>
      <c r="AX116" s="284"/>
      <c r="AY116" s="281"/>
      <c r="AZ116" s="286"/>
      <c r="BA116" s="281"/>
      <c r="BB116" s="283"/>
      <c r="BC116" s="281"/>
      <c r="BD116" s="284"/>
      <c r="BE116" s="281"/>
      <c r="BI116" s="281"/>
      <c r="BJ116" s="281"/>
      <c r="BK116" s="281"/>
      <c r="BL116" s="282"/>
      <c r="BM116" s="281"/>
      <c r="BN116" s="284"/>
      <c r="BO116" s="285"/>
      <c r="BP116" s="284"/>
      <c r="BQ116" s="281"/>
      <c r="BR116" s="286"/>
      <c r="BS116" s="281"/>
      <c r="BT116" s="283"/>
      <c r="BU116" s="281"/>
      <c r="BV116" s="284"/>
      <c r="BW116" s="281"/>
    </row>
    <row r="117" spans="1:75" x14ac:dyDescent="0.25">
      <c r="A117" s="727">
        <v>115</v>
      </c>
      <c r="B117" s="727">
        <v>1</v>
      </c>
      <c r="C117" s="563" t="s">
        <v>5</v>
      </c>
      <c r="D117" s="467">
        <v>45470</v>
      </c>
      <c r="E117" s="563" t="s">
        <v>11598</v>
      </c>
      <c r="F117" s="333" t="s">
        <v>14080</v>
      </c>
      <c r="G117" s="333" t="s">
        <v>11754</v>
      </c>
      <c r="H117" s="1130">
        <v>0.75</v>
      </c>
      <c r="I117" s="333"/>
      <c r="J117" s="563" t="s">
        <v>152</v>
      </c>
      <c r="K117" s="1131">
        <v>45507</v>
      </c>
      <c r="L117" s="563" t="s">
        <v>9221</v>
      </c>
      <c r="M117" s="467"/>
      <c r="N117" s="563" t="s">
        <v>9221</v>
      </c>
      <c r="O117" s="333" t="s">
        <v>11648</v>
      </c>
      <c r="AQ117" s="281"/>
      <c r="AR117" s="281"/>
      <c r="AS117" s="281"/>
      <c r="AT117" s="282"/>
      <c r="AU117" s="281"/>
      <c r="AV117" s="284"/>
      <c r="AW117" s="285"/>
      <c r="AX117" s="284"/>
      <c r="AY117" s="281"/>
      <c r="AZ117" s="286"/>
      <c r="BA117" s="281"/>
      <c r="BB117" s="283"/>
      <c r="BC117" s="281"/>
      <c r="BD117" s="284"/>
      <c r="BE117" s="281"/>
      <c r="BI117" s="281"/>
      <c r="BJ117" s="281"/>
      <c r="BK117" s="281"/>
      <c r="BL117" s="282"/>
      <c r="BM117" s="281"/>
      <c r="BN117" s="284"/>
      <c r="BO117" s="285"/>
      <c r="BP117" s="284"/>
      <c r="BQ117" s="281"/>
      <c r="BR117" s="286"/>
      <c r="BS117" s="281"/>
      <c r="BT117" s="283"/>
      <c r="BU117" s="281"/>
      <c r="BV117" s="284"/>
      <c r="BW117" s="281"/>
    </row>
    <row r="118" spans="1:75" x14ac:dyDescent="0.25">
      <c r="A118" s="727">
        <v>116</v>
      </c>
      <c r="B118" s="727">
        <v>1</v>
      </c>
      <c r="C118" s="563" t="s">
        <v>5</v>
      </c>
      <c r="D118" s="467">
        <v>45471</v>
      </c>
      <c r="E118" s="563" t="s">
        <v>11529</v>
      </c>
      <c r="F118" s="333" t="s">
        <v>17418</v>
      </c>
      <c r="G118" s="333" t="s">
        <v>11755</v>
      </c>
      <c r="H118" s="1130">
        <v>0.5</v>
      </c>
      <c r="I118" s="333"/>
      <c r="J118" s="563" t="s">
        <v>152</v>
      </c>
      <c r="K118" s="1131">
        <v>45507</v>
      </c>
      <c r="L118" s="563" t="s">
        <v>9221</v>
      </c>
      <c r="M118" s="467"/>
      <c r="N118" s="563" t="s">
        <v>9221</v>
      </c>
      <c r="O118" s="333" t="s">
        <v>11648</v>
      </c>
      <c r="AQ118" s="281"/>
      <c r="AR118" s="281"/>
      <c r="AS118" s="281"/>
      <c r="AT118" s="282"/>
      <c r="AU118" s="281"/>
      <c r="AV118" s="284"/>
      <c r="AW118" s="285"/>
      <c r="AX118" s="284"/>
      <c r="AY118" s="281"/>
      <c r="AZ118" s="286"/>
      <c r="BA118" s="281"/>
      <c r="BB118" s="283"/>
      <c r="BC118" s="281"/>
      <c r="BD118" s="284"/>
      <c r="BE118" s="281"/>
      <c r="BI118" s="281"/>
      <c r="BJ118" s="281"/>
      <c r="BK118" s="281"/>
      <c r="BL118" s="282"/>
      <c r="BM118" s="281"/>
      <c r="BN118" s="284"/>
      <c r="BO118" s="285"/>
      <c r="BP118" s="284"/>
      <c r="BQ118" s="281"/>
      <c r="BR118" s="286"/>
      <c r="BS118" s="281"/>
      <c r="BT118" s="283"/>
      <c r="BU118" s="281"/>
      <c r="BV118" s="284"/>
      <c r="BW118" s="281"/>
    </row>
    <row r="119" spans="1:75" x14ac:dyDescent="0.25">
      <c r="A119" s="727">
        <v>117</v>
      </c>
      <c r="B119" s="727">
        <v>1</v>
      </c>
      <c r="C119" s="563" t="s">
        <v>5</v>
      </c>
      <c r="D119" s="467">
        <v>45475</v>
      </c>
      <c r="E119" s="563" t="s">
        <v>11498</v>
      </c>
      <c r="F119" s="333" t="s">
        <v>19683</v>
      </c>
      <c r="G119" s="333" t="s">
        <v>16035</v>
      </c>
      <c r="H119" s="1130">
        <v>0.5</v>
      </c>
      <c r="I119" s="333"/>
      <c r="J119" s="563" t="s">
        <v>152</v>
      </c>
      <c r="K119" s="1131">
        <v>45534.504907407398</v>
      </c>
      <c r="L119" s="563" t="s">
        <v>9221</v>
      </c>
      <c r="M119" s="467"/>
      <c r="N119" s="563" t="s">
        <v>152</v>
      </c>
      <c r="O119" s="333" t="s">
        <v>19360</v>
      </c>
      <c r="AQ119" s="281"/>
      <c r="AR119" s="281"/>
      <c r="AS119" s="281"/>
      <c r="AT119" s="282"/>
      <c r="AU119" s="281"/>
      <c r="AV119" s="284"/>
      <c r="AW119" s="285"/>
      <c r="AX119" s="284"/>
      <c r="AY119" s="281"/>
      <c r="AZ119" s="286"/>
      <c r="BA119" s="281"/>
      <c r="BB119" s="283"/>
      <c r="BC119" s="281"/>
      <c r="BD119" s="284"/>
      <c r="BE119" s="281"/>
      <c r="BI119" s="281"/>
      <c r="BJ119" s="281"/>
      <c r="BK119" s="281"/>
      <c r="BL119" s="282"/>
      <c r="BM119" s="281"/>
      <c r="BN119" s="284"/>
      <c r="BO119" s="285"/>
      <c r="BP119" s="284"/>
      <c r="BQ119" s="281"/>
      <c r="BR119" s="286"/>
      <c r="BS119" s="281"/>
      <c r="BT119" s="283"/>
      <c r="BU119" s="281"/>
      <c r="BV119" s="284"/>
      <c r="BW119" s="281"/>
    </row>
    <row r="120" spans="1:75" x14ac:dyDescent="0.25">
      <c r="A120" s="727">
        <v>118</v>
      </c>
      <c r="B120" s="727">
        <v>1</v>
      </c>
      <c r="C120" s="563" t="s">
        <v>5</v>
      </c>
      <c r="D120" s="467">
        <v>45475</v>
      </c>
      <c r="E120" s="563" t="s">
        <v>11529</v>
      </c>
      <c r="F120" s="333" t="s">
        <v>17418</v>
      </c>
      <c r="G120" s="333" t="s">
        <v>16036</v>
      </c>
      <c r="H120" s="1130">
        <v>0.4</v>
      </c>
      <c r="I120" s="333"/>
      <c r="J120" s="563" t="s">
        <v>152</v>
      </c>
      <c r="K120" s="1131">
        <v>45507</v>
      </c>
      <c r="L120" s="563" t="s">
        <v>9221</v>
      </c>
      <c r="M120" s="467"/>
      <c r="N120" s="563" t="s">
        <v>9221</v>
      </c>
      <c r="O120" s="333" t="s">
        <v>11648</v>
      </c>
      <c r="AQ120" s="281"/>
      <c r="AR120" s="281"/>
      <c r="AS120" s="281"/>
      <c r="AT120" s="282"/>
      <c r="AU120" s="281"/>
      <c r="AV120" s="284"/>
      <c r="AW120" s="285"/>
      <c r="AX120" s="284"/>
      <c r="AY120" s="281"/>
      <c r="AZ120" s="286"/>
      <c r="BA120" s="281"/>
      <c r="BB120" s="283"/>
      <c r="BC120" s="281"/>
      <c r="BD120" s="284"/>
      <c r="BE120" s="281"/>
      <c r="BI120" s="281"/>
      <c r="BJ120" s="281"/>
      <c r="BK120" s="281"/>
      <c r="BL120" s="282"/>
      <c r="BM120" s="281"/>
      <c r="BN120" s="284"/>
      <c r="BO120" s="285"/>
      <c r="BP120" s="284"/>
      <c r="BQ120" s="281"/>
      <c r="BR120" s="286"/>
      <c r="BS120" s="281"/>
      <c r="BT120" s="283"/>
      <c r="BU120" s="281"/>
      <c r="BV120" s="284"/>
      <c r="BW120" s="281"/>
    </row>
    <row r="121" spans="1:75" x14ac:dyDescent="0.25">
      <c r="A121" s="727">
        <v>119</v>
      </c>
      <c r="B121" s="727">
        <v>1</v>
      </c>
      <c r="C121" s="563" t="s">
        <v>5</v>
      </c>
      <c r="D121" s="467">
        <v>45476</v>
      </c>
      <c r="E121" s="563" t="s">
        <v>11585</v>
      </c>
      <c r="F121" s="333" t="s">
        <v>13891</v>
      </c>
      <c r="G121" s="333" t="s">
        <v>11756</v>
      </c>
      <c r="H121" s="1130">
        <v>0.4</v>
      </c>
      <c r="I121" s="333"/>
      <c r="J121" s="563" t="s">
        <v>152</v>
      </c>
      <c r="K121" s="1131">
        <v>45507</v>
      </c>
      <c r="L121" s="563" t="s">
        <v>9221</v>
      </c>
      <c r="M121" s="467"/>
      <c r="N121" s="563" t="s">
        <v>9221</v>
      </c>
      <c r="O121" s="333" t="s">
        <v>11648</v>
      </c>
      <c r="AQ121" s="281"/>
      <c r="AR121" s="281"/>
      <c r="AS121" s="281"/>
      <c r="AT121" s="282"/>
      <c r="AU121" s="281"/>
      <c r="AV121" s="284"/>
      <c r="AW121" s="285"/>
      <c r="AX121" s="284"/>
      <c r="AY121" s="281"/>
      <c r="AZ121" s="286"/>
      <c r="BA121" s="281"/>
      <c r="BB121" s="283"/>
      <c r="BC121" s="281"/>
      <c r="BD121" s="284"/>
      <c r="BE121" s="281"/>
      <c r="BI121" s="281"/>
      <c r="BJ121" s="281"/>
      <c r="BK121" s="281"/>
      <c r="BL121" s="282"/>
      <c r="BM121" s="281"/>
      <c r="BN121" s="284"/>
      <c r="BO121" s="285"/>
      <c r="BP121" s="284"/>
      <c r="BQ121" s="281"/>
      <c r="BR121" s="286"/>
      <c r="BS121" s="281"/>
      <c r="BT121" s="283"/>
      <c r="BU121" s="281"/>
      <c r="BV121" s="284"/>
      <c r="BW121" s="281"/>
    </row>
    <row r="122" spans="1:75" x14ac:dyDescent="0.25">
      <c r="A122" s="727">
        <v>120</v>
      </c>
      <c r="B122" s="727">
        <v>1</v>
      </c>
      <c r="C122" s="563" t="s">
        <v>5</v>
      </c>
      <c r="D122" s="467">
        <v>45476</v>
      </c>
      <c r="E122" s="563" t="s">
        <v>11594</v>
      </c>
      <c r="F122" s="333" t="s">
        <v>14040</v>
      </c>
      <c r="G122" s="333" t="s">
        <v>11757</v>
      </c>
      <c r="H122" s="1130">
        <v>0.25</v>
      </c>
      <c r="I122" s="333"/>
      <c r="J122" s="563" t="s">
        <v>152</v>
      </c>
      <c r="K122" s="1131">
        <v>45507</v>
      </c>
      <c r="L122" s="563" t="s">
        <v>9221</v>
      </c>
      <c r="M122" s="467"/>
      <c r="N122" s="563" t="s">
        <v>9221</v>
      </c>
      <c r="O122" s="333" t="s">
        <v>11648</v>
      </c>
      <c r="AQ122" s="281"/>
      <c r="AR122" s="281"/>
      <c r="AS122" s="281"/>
      <c r="AT122" s="282"/>
      <c r="AU122" s="281"/>
      <c r="AV122" s="284"/>
      <c r="AW122" s="285"/>
      <c r="AX122" s="284"/>
      <c r="AY122" s="281"/>
      <c r="AZ122" s="286"/>
      <c r="BA122" s="281"/>
      <c r="BB122" s="283"/>
      <c r="BC122" s="281"/>
      <c r="BD122" s="284"/>
      <c r="BE122" s="281"/>
      <c r="BI122" s="281"/>
      <c r="BJ122" s="281"/>
      <c r="BK122" s="281"/>
      <c r="BL122" s="282"/>
      <c r="BM122" s="281"/>
      <c r="BN122" s="284"/>
      <c r="BO122" s="285"/>
      <c r="BP122" s="284"/>
      <c r="BQ122" s="281"/>
      <c r="BR122" s="286"/>
      <c r="BS122" s="281"/>
      <c r="BT122" s="283"/>
      <c r="BU122" s="281"/>
      <c r="BV122" s="284"/>
      <c r="BW122" s="281"/>
    </row>
    <row r="123" spans="1:75" x14ac:dyDescent="0.25">
      <c r="A123" s="727">
        <v>121</v>
      </c>
      <c r="B123" s="727">
        <v>1</v>
      </c>
      <c r="C123" s="563" t="s">
        <v>5</v>
      </c>
      <c r="D123" s="467">
        <v>45476</v>
      </c>
      <c r="E123" s="563" t="s">
        <v>11598</v>
      </c>
      <c r="F123" s="333" t="s">
        <v>14080</v>
      </c>
      <c r="G123" s="333" t="s">
        <v>11758</v>
      </c>
      <c r="H123" s="1130">
        <v>0.4</v>
      </c>
      <c r="I123" s="333"/>
      <c r="J123" s="563" t="s">
        <v>152</v>
      </c>
      <c r="K123" s="1131">
        <v>45507</v>
      </c>
      <c r="L123" s="563" t="s">
        <v>9221</v>
      </c>
      <c r="M123" s="467"/>
      <c r="N123" s="563" t="s">
        <v>9221</v>
      </c>
      <c r="O123" s="333" t="s">
        <v>11648</v>
      </c>
      <c r="AQ123" s="281"/>
      <c r="AR123" s="281"/>
      <c r="AS123" s="281"/>
      <c r="AT123" s="282"/>
      <c r="AU123" s="281"/>
      <c r="AV123" s="284"/>
      <c r="AW123" s="285"/>
      <c r="AX123" s="284"/>
      <c r="AY123" s="281"/>
      <c r="AZ123" s="286"/>
      <c r="BA123" s="281"/>
      <c r="BB123" s="283"/>
      <c r="BC123" s="281"/>
      <c r="BD123" s="284"/>
      <c r="BE123" s="281"/>
      <c r="BI123" s="281"/>
      <c r="BJ123" s="281"/>
      <c r="BK123" s="281"/>
      <c r="BL123" s="282"/>
      <c r="BM123" s="281"/>
      <c r="BN123" s="284"/>
      <c r="BO123" s="285"/>
      <c r="BP123" s="284"/>
      <c r="BQ123" s="281"/>
      <c r="BR123" s="286"/>
      <c r="BS123" s="281"/>
      <c r="BT123" s="283"/>
      <c r="BU123" s="281"/>
      <c r="BV123" s="284"/>
      <c r="BW123" s="281"/>
    </row>
    <row r="124" spans="1:75" x14ac:dyDescent="0.25">
      <c r="A124" s="727">
        <v>122</v>
      </c>
      <c r="B124" s="727">
        <v>1</v>
      </c>
      <c r="C124" s="563" t="s">
        <v>5</v>
      </c>
      <c r="D124" s="467">
        <v>45477</v>
      </c>
      <c r="E124" s="563" t="s">
        <v>11570</v>
      </c>
      <c r="F124" s="333" t="s">
        <v>19818</v>
      </c>
      <c r="G124" s="333" t="s">
        <v>11759</v>
      </c>
      <c r="H124" s="1130">
        <v>0.5</v>
      </c>
      <c r="I124" s="333"/>
      <c r="J124" s="563" t="s">
        <v>152</v>
      </c>
      <c r="K124" s="1131">
        <v>45507</v>
      </c>
      <c r="L124" s="563" t="s">
        <v>9221</v>
      </c>
      <c r="M124" s="467"/>
      <c r="N124" s="563" t="s">
        <v>9221</v>
      </c>
      <c r="O124" s="333" t="s">
        <v>11648</v>
      </c>
      <c r="AQ124" s="281"/>
      <c r="AR124" s="281"/>
      <c r="AS124" s="281"/>
      <c r="AT124" s="282"/>
      <c r="AU124" s="281"/>
      <c r="AV124" s="284"/>
      <c r="AW124" s="285"/>
      <c r="AX124" s="284"/>
      <c r="AY124" s="281"/>
      <c r="AZ124" s="286"/>
      <c r="BA124" s="281"/>
      <c r="BB124" s="283"/>
      <c r="BC124" s="281"/>
      <c r="BD124" s="284"/>
      <c r="BE124" s="281"/>
      <c r="BI124" s="281"/>
      <c r="BJ124" s="281"/>
      <c r="BK124" s="281"/>
      <c r="BL124" s="282"/>
      <c r="BM124" s="281"/>
      <c r="BN124" s="284"/>
      <c r="BO124" s="285"/>
      <c r="BP124" s="284"/>
      <c r="BQ124" s="281"/>
      <c r="BR124" s="286"/>
      <c r="BS124" s="281"/>
      <c r="BT124" s="283"/>
      <c r="BU124" s="281"/>
      <c r="BV124" s="284"/>
      <c r="BW124" s="281"/>
    </row>
    <row r="125" spans="1:75" x14ac:dyDescent="0.25">
      <c r="A125" s="727">
        <v>123</v>
      </c>
      <c r="B125" s="727">
        <v>1</v>
      </c>
      <c r="C125" s="563" t="s">
        <v>5</v>
      </c>
      <c r="D125" s="467">
        <v>45478</v>
      </c>
      <c r="E125" s="563" t="s">
        <v>11529</v>
      </c>
      <c r="F125" s="333" t="s">
        <v>17418</v>
      </c>
      <c r="G125" s="333" t="s">
        <v>11760</v>
      </c>
      <c r="H125" s="1130">
        <v>0.5</v>
      </c>
      <c r="I125" s="333"/>
      <c r="J125" s="563" t="s">
        <v>152</v>
      </c>
      <c r="K125" s="1131">
        <v>45507</v>
      </c>
      <c r="L125" s="563" t="s">
        <v>9221</v>
      </c>
      <c r="M125" s="467"/>
      <c r="N125" s="563" t="s">
        <v>9221</v>
      </c>
      <c r="O125" s="333" t="s">
        <v>11648</v>
      </c>
      <c r="AQ125" s="281"/>
      <c r="AR125" s="281"/>
      <c r="AS125" s="281"/>
      <c r="AT125" s="282"/>
      <c r="AU125" s="281"/>
      <c r="AV125" s="284"/>
      <c r="AW125" s="285"/>
      <c r="AX125" s="284"/>
      <c r="AY125" s="281"/>
      <c r="AZ125" s="286"/>
      <c r="BA125" s="281"/>
      <c r="BB125" s="283"/>
      <c r="BC125" s="281"/>
      <c r="BD125" s="284"/>
      <c r="BE125" s="281"/>
      <c r="BI125" s="281"/>
      <c r="BJ125" s="281"/>
      <c r="BK125" s="281"/>
      <c r="BL125" s="282"/>
      <c r="BM125" s="281"/>
      <c r="BN125" s="284"/>
      <c r="BO125" s="285"/>
      <c r="BP125" s="284"/>
      <c r="BQ125" s="281"/>
      <c r="BR125" s="286"/>
      <c r="BS125" s="281"/>
      <c r="BT125" s="283"/>
      <c r="BU125" s="281"/>
      <c r="BV125" s="284"/>
      <c r="BW125" s="281"/>
    </row>
    <row r="126" spans="1:75" x14ac:dyDescent="0.25">
      <c r="A126" s="727">
        <v>124</v>
      </c>
      <c r="B126" s="727">
        <v>1</v>
      </c>
      <c r="C126" s="563" t="s">
        <v>5</v>
      </c>
      <c r="D126" s="467">
        <v>45478</v>
      </c>
      <c r="E126" s="563" t="s">
        <v>11605</v>
      </c>
      <c r="F126" s="333" t="s">
        <v>18613</v>
      </c>
      <c r="G126" s="333" t="s">
        <v>11761</v>
      </c>
      <c r="H126" s="1130">
        <v>0.5</v>
      </c>
      <c r="I126" s="333"/>
      <c r="J126" s="563" t="s">
        <v>152</v>
      </c>
      <c r="K126" s="1131">
        <v>45507</v>
      </c>
      <c r="L126" s="563" t="s">
        <v>9221</v>
      </c>
      <c r="M126" s="467"/>
      <c r="N126" s="563" t="s">
        <v>9221</v>
      </c>
      <c r="O126" s="333" t="s">
        <v>11648</v>
      </c>
      <c r="AQ126" s="281"/>
      <c r="AR126" s="281"/>
      <c r="AS126" s="281"/>
      <c r="AT126" s="282"/>
      <c r="AU126" s="281"/>
      <c r="AV126" s="284"/>
      <c r="AW126" s="285"/>
      <c r="AX126" s="284"/>
      <c r="AY126" s="281"/>
      <c r="AZ126" s="286"/>
      <c r="BA126" s="281"/>
      <c r="BB126" s="283"/>
      <c r="BC126" s="281"/>
      <c r="BD126" s="284"/>
      <c r="BE126" s="281"/>
      <c r="BI126" s="281"/>
      <c r="BJ126" s="281"/>
      <c r="BK126" s="281"/>
      <c r="BL126" s="282"/>
      <c r="BM126" s="281"/>
      <c r="BN126" s="284"/>
      <c r="BO126" s="285"/>
      <c r="BP126" s="284"/>
      <c r="BQ126" s="281"/>
      <c r="BR126" s="286"/>
      <c r="BS126" s="281"/>
      <c r="BT126" s="283"/>
      <c r="BU126" s="281"/>
      <c r="BV126" s="284"/>
      <c r="BW126" s="281"/>
    </row>
    <row r="127" spans="1:75" x14ac:dyDescent="0.25">
      <c r="A127" s="727">
        <v>125</v>
      </c>
      <c r="B127" s="727">
        <v>1</v>
      </c>
      <c r="C127" s="563" t="s">
        <v>5</v>
      </c>
      <c r="D127" s="467">
        <v>45479</v>
      </c>
      <c r="E127" s="563" t="s">
        <v>11559</v>
      </c>
      <c r="F127" s="333" t="s">
        <v>18429</v>
      </c>
      <c r="G127" s="333" t="s">
        <v>11762</v>
      </c>
      <c r="H127" s="1130">
        <v>0.75</v>
      </c>
      <c r="I127" s="333"/>
      <c r="J127" s="563" t="s">
        <v>152</v>
      </c>
      <c r="K127" s="1131">
        <v>45507</v>
      </c>
      <c r="L127" s="563" t="s">
        <v>9221</v>
      </c>
      <c r="M127" s="467"/>
      <c r="N127" s="563" t="s">
        <v>9221</v>
      </c>
      <c r="O127" s="333" t="s">
        <v>11648</v>
      </c>
      <c r="AQ127" s="281"/>
      <c r="AR127" s="281"/>
      <c r="AS127" s="281"/>
      <c r="AT127" s="282"/>
      <c r="AU127" s="281"/>
      <c r="AV127" s="284"/>
      <c r="AW127" s="285"/>
      <c r="AX127" s="284"/>
      <c r="AY127" s="281"/>
      <c r="AZ127" s="286"/>
      <c r="BA127" s="281"/>
      <c r="BB127" s="283"/>
      <c r="BC127" s="281"/>
      <c r="BD127" s="284"/>
      <c r="BE127" s="281"/>
      <c r="BI127" s="281"/>
      <c r="BJ127" s="281"/>
      <c r="BK127" s="281"/>
      <c r="BL127" s="282"/>
      <c r="BM127" s="281"/>
      <c r="BN127" s="284"/>
      <c r="BO127" s="285"/>
      <c r="BP127" s="284"/>
      <c r="BQ127" s="281"/>
      <c r="BR127" s="286"/>
      <c r="BS127" s="281"/>
      <c r="BT127" s="283"/>
      <c r="BU127" s="281"/>
      <c r="BV127" s="284"/>
      <c r="BW127" s="281"/>
    </row>
    <row r="128" spans="1:75" x14ac:dyDescent="0.25">
      <c r="A128" s="727">
        <v>126</v>
      </c>
      <c r="B128" s="727">
        <v>1</v>
      </c>
      <c r="C128" s="563" t="s">
        <v>5</v>
      </c>
      <c r="D128" s="467">
        <v>45479</v>
      </c>
      <c r="E128" s="563" t="s">
        <v>11574</v>
      </c>
      <c r="F128" s="333" t="s">
        <v>13727</v>
      </c>
      <c r="G128" s="333" t="s">
        <v>11763</v>
      </c>
      <c r="H128" s="1130">
        <v>0.5</v>
      </c>
      <c r="I128" s="333"/>
      <c r="J128" s="563" t="s">
        <v>152</v>
      </c>
      <c r="K128" s="1131">
        <v>45507</v>
      </c>
      <c r="L128" s="563" t="s">
        <v>9221</v>
      </c>
      <c r="M128" s="467"/>
      <c r="N128" s="563" t="s">
        <v>9221</v>
      </c>
      <c r="O128" s="333" t="s">
        <v>11648</v>
      </c>
      <c r="AQ128" s="281"/>
      <c r="AR128" s="281"/>
      <c r="AS128" s="281"/>
      <c r="AT128" s="282"/>
      <c r="AU128" s="281"/>
      <c r="AV128" s="284"/>
      <c r="AW128" s="285"/>
      <c r="AX128" s="284"/>
      <c r="AY128" s="281"/>
      <c r="AZ128" s="286"/>
      <c r="BA128" s="281"/>
      <c r="BB128" s="283"/>
      <c r="BC128" s="281"/>
      <c r="BD128" s="284"/>
      <c r="BE128" s="281"/>
      <c r="BI128" s="281"/>
      <c r="BJ128" s="281"/>
      <c r="BK128" s="281"/>
      <c r="BL128" s="282"/>
      <c r="BM128" s="281"/>
      <c r="BN128" s="284"/>
      <c r="BO128" s="285"/>
      <c r="BP128" s="284"/>
      <c r="BQ128" s="281"/>
      <c r="BR128" s="286"/>
      <c r="BS128" s="281"/>
      <c r="BT128" s="283"/>
      <c r="BU128" s="281"/>
      <c r="BV128" s="284"/>
      <c r="BW128" s="281"/>
    </row>
    <row r="129" spans="1:75" x14ac:dyDescent="0.25">
      <c r="A129" s="727">
        <v>127</v>
      </c>
      <c r="B129" s="727">
        <v>1</v>
      </c>
      <c r="C129" s="563" t="s">
        <v>5</v>
      </c>
      <c r="D129" s="467">
        <v>45479</v>
      </c>
      <c r="E129" s="563" t="s">
        <v>11598</v>
      </c>
      <c r="F129" s="333" t="s">
        <v>14080</v>
      </c>
      <c r="G129" s="333" t="s">
        <v>11764</v>
      </c>
      <c r="H129" s="1130">
        <v>0.75</v>
      </c>
      <c r="I129" s="333"/>
      <c r="J129" s="563" t="s">
        <v>152</v>
      </c>
      <c r="K129" s="1131">
        <v>45507</v>
      </c>
      <c r="L129" s="563" t="s">
        <v>9221</v>
      </c>
      <c r="M129" s="467"/>
      <c r="N129" s="563" t="s">
        <v>9221</v>
      </c>
      <c r="O129" s="333" t="s">
        <v>11648</v>
      </c>
      <c r="AQ129" s="281"/>
      <c r="AR129" s="281"/>
      <c r="AS129" s="281"/>
      <c r="AT129" s="282"/>
      <c r="AU129" s="281"/>
      <c r="AV129" s="284"/>
      <c r="AW129" s="285"/>
      <c r="AX129" s="284"/>
      <c r="AY129" s="281"/>
      <c r="AZ129" s="286"/>
      <c r="BA129" s="281"/>
      <c r="BB129" s="283"/>
      <c r="BC129" s="281"/>
      <c r="BD129" s="284"/>
      <c r="BE129" s="281"/>
      <c r="BI129" s="281"/>
      <c r="BJ129" s="281"/>
      <c r="BK129" s="281"/>
      <c r="BL129" s="282"/>
      <c r="BM129" s="281"/>
      <c r="BN129" s="284"/>
      <c r="BO129" s="285"/>
      <c r="BP129" s="284"/>
      <c r="BQ129" s="281"/>
      <c r="BR129" s="286"/>
      <c r="BS129" s="281"/>
      <c r="BT129" s="283"/>
      <c r="BU129" s="281"/>
      <c r="BV129" s="284"/>
      <c r="BW129" s="281"/>
    </row>
    <row r="130" spans="1:75" x14ac:dyDescent="0.25">
      <c r="A130" s="727">
        <v>128</v>
      </c>
      <c r="B130" s="727">
        <v>1</v>
      </c>
      <c r="C130" s="563" t="s">
        <v>5</v>
      </c>
      <c r="D130" s="467">
        <v>45480</v>
      </c>
      <c r="E130" s="563" t="s">
        <v>11559</v>
      </c>
      <c r="F130" s="333" t="s">
        <v>18429</v>
      </c>
      <c r="G130" s="333" t="s">
        <v>11765</v>
      </c>
      <c r="H130" s="1130">
        <v>0.25</v>
      </c>
      <c r="I130" s="333"/>
      <c r="J130" s="563" t="s">
        <v>152</v>
      </c>
      <c r="K130" s="1131">
        <v>45507</v>
      </c>
      <c r="L130" s="563" t="s">
        <v>9221</v>
      </c>
      <c r="M130" s="467"/>
      <c r="N130" s="563" t="s">
        <v>9221</v>
      </c>
      <c r="O130" s="333" t="s">
        <v>11648</v>
      </c>
      <c r="AQ130" s="281"/>
      <c r="AR130" s="281"/>
      <c r="AS130" s="281"/>
      <c r="AT130" s="282"/>
      <c r="AU130" s="281"/>
      <c r="AV130" s="284"/>
      <c r="AW130" s="285"/>
      <c r="AX130" s="284"/>
      <c r="AY130" s="281"/>
      <c r="AZ130" s="286"/>
      <c r="BA130" s="281"/>
      <c r="BB130" s="283"/>
      <c r="BC130" s="281"/>
      <c r="BD130" s="284"/>
      <c r="BE130" s="281"/>
      <c r="BI130" s="281"/>
      <c r="BJ130" s="281"/>
      <c r="BK130" s="281"/>
      <c r="BL130" s="282"/>
      <c r="BM130" s="281"/>
      <c r="BN130" s="284"/>
      <c r="BO130" s="285"/>
      <c r="BP130" s="284"/>
      <c r="BQ130" s="281"/>
      <c r="BR130" s="286"/>
      <c r="BS130" s="281"/>
      <c r="BT130" s="283"/>
      <c r="BU130" s="281"/>
      <c r="BV130" s="284"/>
      <c r="BW130" s="281"/>
    </row>
    <row r="131" spans="1:75" x14ac:dyDescent="0.25">
      <c r="A131" s="727">
        <v>129</v>
      </c>
      <c r="B131" s="727">
        <v>1</v>
      </c>
      <c r="C131" s="563" t="s">
        <v>5</v>
      </c>
      <c r="D131" s="467">
        <v>45480</v>
      </c>
      <c r="E131" s="563" t="s">
        <v>11585</v>
      </c>
      <c r="F131" s="333" t="s">
        <v>13891</v>
      </c>
      <c r="G131" s="333" t="s">
        <v>11766</v>
      </c>
      <c r="H131" s="1130">
        <v>0.75</v>
      </c>
      <c r="I131" s="333"/>
      <c r="J131" s="563" t="s">
        <v>152</v>
      </c>
      <c r="K131" s="1131">
        <v>45507</v>
      </c>
      <c r="L131" s="563" t="s">
        <v>9221</v>
      </c>
      <c r="M131" s="467"/>
      <c r="N131" s="563" t="s">
        <v>9221</v>
      </c>
      <c r="O131" s="333" t="s">
        <v>11648</v>
      </c>
      <c r="AQ131" s="281"/>
      <c r="AR131" s="281"/>
      <c r="AS131" s="281"/>
      <c r="AT131" s="282"/>
      <c r="AU131" s="281"/>
      <c r="AV131" s="284"/>
      <c r="AW131" s="285"/>
      <c r="AX131" s="284"/>
      <c r="AY131" s="281"/>
      <c r="AZ131" s="286"/>
      <c r="BA131" s="281"/>
      <c r="BB131" s="283"/>
      <c r="BC131" s="281"/>
      <c r="BD131" s="284"/>
      <c r="BE131" s="281"/>
      <c r="BI131" s="281"/>
      <c r="BJ131" s="281"/>
      <c r="BK131" s="281"/>
      <c r="BL131" s="282"/>
      <c r="BM131" s="281"/>
      <c r="BN131" s="284"/>
      <c r="BO131" s="285"/>
      <c r="BP131" s="284"/>
      <c r="BQ131" s="281"/>
      <c r="BR131" s="286"/>
      <c r="BS131" s="281"/>
      <c r="BT131" s="283"/>
      <c r="BU131" s="281"/>
      <c r="BV131" s="284"/>
      <c r="BW131" s="281"/>
    </row>
    <row r="132" spans="1:75" x14ac:dyDescent="0.25">
      <c r="A132" s="727">
        <v>130</v>
      </c>
      <c r="B132" s="727">
        <v>1</v>
      </c>
      <c r="C132" s="563" t="s">
        <v>5</v>
      </c>
      <c r="D132" s="467">
        <v>45480</v>
      </c>
      <c r="E132" s="563" t="s">
        <v>11594</v>
      </c>
      <c r="F132" s="333" t="s">
        <v>14040</v>
      </c>
      <c r="G132" s="333" t="s">
        <v>11767</v>
      </c>
      <c r="H132" s="1130">
        <v>0.5</v>
      </c>
      <c r="I132" s="333"/>
      <c r="J132" s="563" t="s">
        <v>152</v>
      </c>
      <c r="K132" s="1131">
        <v>45507</v>
      </c>
      <c r="L132" s="563" t="s">
        <v>9221</v>
      </c>
      <c r="M132" s="467"/>
      <c r="N132" s="563" t="s">
        <v>9221</v>
      </c>
      <c r="O132" s="333" t="s">
        <v>11648</v>
      </c>
      <c r="AQ132" s="281"/>
      <c r="AR132" s="281"/>
      <c r="AS132" s="281"/>
      <c r="AT132" s="282"/>
      <c r="AU132" s="281"/>
      <c r="AV132" s="284"/>
      <c r="AW132" s="285"/>
      <c r="AX132" s="284"/>
      <c r="AY132" s="281"/>
      <c r="AZ132" s="286"/>
      <c r="BA132" s="281"/>
      <c r="BB132" s="283"/>
      <c r="BC132" s="281"/>
      <c r="BD132" s="284"/>
      <c r="BE132" s="281"/>
      <c r="BI132" s="281"/>
      <c r="BJ132" s="281"/>
      <c r="BK132" s="281"/>
      <c r="BL132" s="282"/>
      <c r="BM132" s="281"/>
      <c r="BN132" s="284"/>
      <c r="BO132" s="285"/>
      <c r="BP132" s="284"/>
      <c r="BQ132" s="281"/>
      <c r="BR132" s="286"/>
      <c r="BS132" s="281"/>
      <c r="BT132" s="283"/>
      <c r="BU132" s="281"/>
      <c r="BV132" s="284"/>
      <c r="BW132" s="281"/>
    </row>
    <row r="133" spans="1:75" x14ac:dyDescent="0.25">
      <c r="A133" s="727">
        <v>131</v>
      </c>
      <c r="B133" s="727">
        <v>1</v>
      </c>
      <c r="C133" s="563" t="s">
        <v>5</v>
      </c>
      <c r="D133" s="467">
        <v>45481</v>
      </c>
      <c r="E133" s="563" t="s">
        <v>11529</v>
      </c>
      <c r="F133" s="333" t="s">
        <v>17418</v>
      </c>
      <c r="G133" s="333" t="s">
        <v>11768</v>
      </c>
      <c r="H133" s="1130">
        <v>0.4</v>
      </c>
      <c r="I133" s="333"/>
      <c r="J133" s="563" t="s">
        <v>152</v>
      </c>
      <c r="K133" s="1131">
        <v>45507</v>
      </c>
      <c r="L133" s="563" t="s">
        <v>9221</v>
      </c>
      <c r="M133" s="467"/>
      <c r="N133" s="563" t="s">
        <v>9221</v>
      </c>
      <c r="O133" s="333" t="s">
        <v>11648</v>
      </c>
      <c r="AQ133" s="281"/>
      <c r="AR133" s="281"/>
      <c r="AS133" s="281"/>
      <c r="AT133" s="282"/>
      <c r="AU133" s="281"/>
      <c r="AV133" s="284"/>
      <c r="AW133" s="285"/>
      <c r="AX133" s="284"/>
      <c r="AY133" s="281"/>
      <c r="AZ133" s="286"/>
      <c r="BA133" s="281"/>
      <c r="BB133" s="283"/>
      <c r="BC133" s="281"/>
      <c r="BD133" s="284"/>
      <c r="BE133" s="281"/>
      <c r="BI133" s="281"/>
      <c r="BJ133" s="281"/>
      <c r="BK133" s="281"/>
      <c r="BL133" s="282"/>
      <c r="BM133" s="281"/>
      <c r="BN133" s="284"/>
      <c r="BO133" s="285"/>
      <c r="BP133" s="284"/>
      <c r="BQ133" s="281"/>
      <c r="BR133" s="286"/>
      <c r="BS133" s="281"/>
      <c r="BT133" s="283"/>
      <c r="BU133" s="281"/>
      <c r="BV133" s="284"/>
      <c r="BW133" s="281"/>
    </row>
    <row r="134" spans="1:75" x14ac:dyDescent="0.25">
      <c r="A134" s="727">
        <v>132</v>
      </c>
      <c r="B134" s="727">
        <v>1</v>
      </c>
      <c r="C134" s="563" t="s">
        <v>5</v>
      </c>
      <c r="D134" s="467">
        <v>45481</v>
      </c>
      <c r="E134" s="563" t="s">
        <v>11572</v>
      </c>
      <c r="F134" s="333" t="s">
        <v>13697</v>
      </c>
      <c r="G134" s="333" t="s">
        <v>11769</v>
      </c>
      <c r="H134" s="1130">
        <v>0.5</v>
      </c>
      <c r="I134" s="333"/>
      <c r="J134" s="563" t="s">
        <v>152</v>
      </c>
      <c r="K134" s="1131">
        <v>45507</v>
      </c>
      <c r="L134" s="563" t="s">
        <v>9221</v>
      </c>
      <c r="M134" s="467"/>
      <c r="N134" s="563" t="s">
        <v>9221</v>
      </c>
      <c r="O134" s="333" t="s">
        <v>11648</v>
      </c>
      <c r="AQ134" s="281"/>
      <c r="AR134" s="281"/>
      <c r="AS134" s="281"/>
      <c r="AT134" s="282"/>
      <c r="AU134" s="281"/>
      <c r="AV134" s="284"/>
      <c r="AW134" s="285"/>
      <c r="AX134" s="284"/>
      <c r="AY134" s="281"/>
      <c r="AZ134" s="286"/>
      <c r="BA134" s="281"/>
      <c r="BB134" s="283"/>
      <c r="BC134" s="281"/>
      <c r="BD134" s="284"/>
      <c r="BE134" s="281"/>
      <c r="BI134" s="281"/>
      <c r="BJ134" s="281"/>
      <c r="BK134" s="281"/>
      <c r="BL134" s="282"/>
      <c r="BM134" s="281"/>
      <c r="BN134" s="284"/>
      <c r="BO134" s="285"/>
      <c r="BP134" s="284"/>
      <c r="BQ134" s="281"/>
      <c r="BR134" s="286"/>
      <c r="BS134" s="281"/>
      <c r="BT134" s="283"/>
      <c r="BU134" s="281"/>
      <c r="BV134" s="284"/>
      <c r="BW134" s="281"/>
    </row>
    <row r="135" spans="1:75" x14ac:dyDescent="0.25">
      <c r="A135" s="727">
        <v>133</v>
      </c>
      <c r="B135" s="727">
        <v>1</v>
      </c>
      <c r="C135" s="563" t="s">
        <v>5</v>
      </c>
      <c r="D135" s="467">
        <v>45482</v>
      </c>
      <c r="E135" s="563" t="s">
        <v>11505</v>
      </c>
      <c r="F135" s="333" t="s">
        <v>16125</v>
      </c>
      <c r="G135" s="333" t="s">
        <v>11770</v>
      </c>
      <c r="H135" s="1130">
        <v>0.25</v>
      </c>
      <c r="I135" s="333"/>
      <c r="J135" s="563" t="s">
        <v>152</v>
      </c>
      <c r="K135" s="1131">
        <v>45507</v>
      </c>
      <c r="L135" s="563" t="s">
        <v>9221</v>
      </c>
      <c r="M135" s="467"/>
      <c r="N135" s="563" t="s">
        <v>9221</v>
      </c>
      <c r="O135" s="333" t="s">
        <v>11648</v>
      </c>
      <c r="AQ135" s="281"/>
      <c r="AR135" s="281"/>
      <c r="AS135" s="281"/>
      <c r="AT135" s="282"/>
      <c r="AU135" s="281"/>
      <c r="AV135" s="284"/>
      <c r="AW135" s="285"/>
      <c r="AX135" s="284"/>
      <c r="AY135" s="281"/>
      <c r="AZ135" s="286"/>
      <c r="BA135" s="281"/>
      <c r="BB135" s="283"/>
      <c r="BC135" s="281"/>
      <c r="BD135" s="284"/>
      <c r="BE135" s="281"/>
      <c r="BI135" s="281"/>
      <c r="BJ135" s="281"/>
      <c r="BK135" s="281"/>
      <c r="BL135" s="282"/>
      <c r="BM135" s="281"/>
      <c r="BN135" s="284"/>
      <c r="BO135" s="285"/>
      <c r="BP135" s="284"/>
      <c r="BQ135" s="281"/>
      <c r="BR135" s="286"/>
      <c r="BS135" s="281"/>
      <c r="BT135" s="283"/>
      <c r="BU135" s="281"/>
      <c r="BV135" s="284"/>
      <c r="BW135" s="281"/>
    </row>
    <row r="136" spans="1:75" x14ac:dyDescent="0.25">
      <c r="A136" s="727">
        <v>134</v>
      </c>
      <c r="B136" s="727">
        <v>1</v>
      </c>
      <c r="C136" s="563" t="s">
        <v>5</v>
      </c>
      <c r="D136" s="467">
        <v>45482</v>
      </c>
      <c r="E136" s="563" t="s">
        <v>11521</v>
      </c>
      <c r="F136" s="333" t="s">
        <v>16852</v>
      </c>
      <c r="G136" s="333" t="s">
        <v>11771</v>
      </c>
      <c r="H136" s="1130">
        <v>0.75</v>
      </c>
      <c r="I136" s="333"/>
      <c r="J136" s="563" t="s">
        <v>152</v>
      </c>
      <c r="K136" s="1131">
        <v>45507</v>
      </c>
      <c r="L136" s="563" t="s">
        <v>9221</v>
      </c>
      <c r="M136" s="467"/>
      <c r="N136" s="563" t="s">
        <v>9221</v>
      </c>
      <c r="O136" s="333" t="s">
        <v>11648</v>
      </c>
      <c r="AQ136" s="281"/>
      <c r="AR136" s="281"/>
      <c r="AS136" s="281"/>
      <c r="AT136" s="282"/>
      <c r="AU136" s="281"/>
      <c r="AV136" s="284"/>
      <c r="AW136" s="285"/>
      <c r="AX136" s="284"/>
      <c r="AY136" s="281"/>
      <c r="AZ136" s="286"/>
      <c r="BA136" s="281"/>
      <c r="BB136" s="283"/>
      <c r="BC136" s="281"/>
      <c r="BD136" s="284"/>
      <c r="BE136" s="281"/>
      <c r="BI136" s="281"/>
      <c r="BJ136" s="281"/>
      <c r="BK136" s="281"/>
      <c r="BL136" s="282"/>
      <c r="BM136" s="281"/>
      <c r="BN136" s="284"/>
      <c r="BO136" s="285"/>
      <c r="BP136" s="284"/>
      <c r="BQ136" s="281"/>
      <c r="BR136" s="286"/>
      <c r="BS136" s="281"/>
      <c r="BT136" s="283"/>
      <c r="BU136" s="281"/>
      <c r="BV136" s="284"/>
      <c r="BW136" s="281"/>
    </row>
    <row r="137" spans="1:75" x14ac:dyDescent="0.25">
      <c r="A137" s="727">
        <v>135</v>
      </c>
      <c r="B137" s="727">
        <v>1</v>
      </c>
      <c r="C137" s="563" t="s">
        <v>5</v>
      </c>
      <c r="D137" s="467">
        <v>45482</v>
      </c>
      <c r="E137" s="563" t="s">
        <v>11529</v>
      </c>
      <c r="F137" s="333" t="s">
        <v>17418</v>
      </c>
      <c r="G137" s="333" t="s">
        <v>11772</v>
      </c>
      <c r="H137" s="1130">
        <v>0.75</v>
      </c>
      <c r="I137" s="333"/>
      <c r="J137" s="563" t="s">
        <v>152</v>
      </c>
      <c r="K137" s="1131">
        <v>45507</v>
      </c>
      <c r="L137" s="563" t="s">
        <v>9221</v>
      </c>
      <c r="M137" s="467"/>
      <c r="N137" s="563" t="s">
        <v>9221</v>
      </c>
      <c r="O137" s="333" t="s">
        <v>11648</v>
      </c>
      <c r="AQ137" s="281"/>
      <c r="AR137" s="281"/>
      <c r="AS137" s="281"/>
      <c r="AT137" s="282"/>
      <c r="AU137" s="281"/>
      <c r="AV137" s="284"/>
      <c r="AW137" s="285"/>
      <c r="AX137" s="284"/>
      <c r="AY137" s="281"/>
      <c r="AZ137" s="286"/>
      <c r="BA137" s="281"/>
      <c r="BB137" s="283"/>
      <c r="BC137" s="281"/>
      <c r="BD137" s="284"/>
      <c r="BE137" s="281"/>
      <c r="BI137" s="281"/>
      <c r="BJ137" s="281"/>
      <c r="BK137" s="281"/>
      <c r="BL137" s="282"/>
      <c r="BM137" s="281"/>
      <c r="BN137" s="284"/>
      <c r="BO137" s="285"/>
      <c r="BP137" s="284"/>
      <c r="BQ137" s="281"/>
      <c r="BR137" s="286"/>
      <c r="BS137" s="281"/>
      <c r="BT137" s="283"/>
      <c r="BU137" s="281"/>
      <c r="BV137" s="284"/>
      <c r="BW137" s="281"/>
    </row>
    <row r="138" spans="1:75" x14ac:dyDescent="0.25">
      <c r="A138" s="727">
        <v>136</v>
      </c>
      <c r="B138" s="727">
        <v>1</v>
      </c>
      <c r="C138" s="563" t="s">
        <v>5</v>
      </c>
      <c r="D138" s="467">
        <v>45482</v>
      </c>
      <c r="E138" s="563" t="s">
        <v>11540</v>
      </c>
      <c r="F138" s="333" t="s">
        <v>17798</v>
      </c>
      <c r="G138" s="333" t="s">
        <v>11773</v>
      </c>
      <c r="H138" s="1130">
        <v>0.5</v>
      </c>
      <c r="I138" s="333"/>
      <c r="J138" s="563" t="s">
        <v>152</v>
      </c>
      <c r="K138" s="1131">
        <v>45507</v>
      </c>
      <c r="L138" s="563" t="s">
        <v>9221</v>
      </c>
      <c r="M138" s="467"/>
      <c r="N138" s="563" t="s">
        <v>9221</v>
      </c>
      <c r="O138" s="333" t="s">
        <v>11648</v>
      </c>
      <c r="AQ138" s="281"/>
      <c r="AR138" s="281"/>
      <c r="AS138" s="281"/>
      <c r="AT138" s="282"/>
      <c r="AU138" s="281"/>
      <c r="AV138" s="284"/>
      <c r="AW138" s="285"/>
      <c r="AX138" s="284"/>
      <c r="AY138" s="281"/>
      <c r="AZ138" s="286"/>
      <c r="BA138" s="281"/>
      <c r="BB138" s="283"/>
      <c r="BC138" s="281"/>
      <c r="BD138" s="284"/>
      <c r="BE138" s="281"/>
      <c r="BI138" s="281"/>
      <c r="BJ138" s="281"/>
      <c r="BK138" s="281"/>
      <c r="BL138" s="282"/>
      <c r="BM138" s="281"/>
      <c r="BN138" s="284"/>
      <c r="BO138" s="285"/>
      <c r="BP138" s="284"/>
      <c r="BQ138" s="281"/>
      <c r="BR138" s="286"/>
      <c r="BS138" s="281"/>
      <c r="BT138" s="283"/>
      <c r="BU138" s="281"/>
      <c r="BV138" s="284"/>
      <c r="BW138" s="281"/>
    </row>
    <row r="139" spans="1:75" x14ac:dyDescent="0.25">
      <c r="A139" s="727">
        <v>137</v>
      </c>
      <c r="B139" s="727">
        <v>1</v>
      </c>
      <c r="C139" s="563" t="s">
        <v>5</v>
      </c>
      <c r="D139" s="467">
        <v>45482</v>
      </c>
      <c r="E139" s="563" t="s">
        <v>11559</v>
      </c>
      <c r="F139" s="333" t="s">
        <v>18429</v>
      </c>
      <c r="G139" s="333" t="s">
        <v>11774</v>
      </c>
      <c r="H139" s="1130">
        <v>0.75</v>
      </c>
      <c r="I139" s="333"/>
      <c r="J139" s="563" t="s">
        <v>152</v>
      </c>
      <c r="K139" s="1131">
        <v>45507</v>
      </c>
      <c r="L139" s="563" t="s">
        <v>9221</v>
      </c>
      <c r="M139" s="467"/>
      <c r="N139" s="563" t="s">
        <v>9221</v>
      </c>
      <c r="O139" s="333" t="s">
        <v>11648</v>
      </c>
      <c r="AQ139" s="281"/>
      <c r="AR139" s="281"/>
      <c r="AS139" s="281"/>
      <c r="AT139" s="282"/>
      <c r="AU139" s="281"/>
      <c r="AV139" s="284"/>
      <c r="AW139" s="285"/>
      <c r="AX139" s="284"/>
      <c r="AY139" s="281"/>
      <c r="AZ139" s="286"/>
      <c r="BA139" s="281"/>
      <c r="BB139" s="283"/>
      <c r="BC139" s="281"/>
      <c r="BD139" s="284"/>
      <c r="BE139" s="281"/>
      <c r="BI139" s="281"/>
      <c r="BJ139" s="281"/>
      <c r="BK139" s="281"/>
      <c r="BL139" s="282"/>
      <c r="BM139" s="281"/>
      <c r="BN139" s="284"/>
      <c r="BO139" s="285"/>
      <c r="BP139" s="284"/>
      <c r="BQ139" s="281"/>
      <c r="BR139" s="286"/>
      <c r="BS139" s="281"/>
      <c r="BT139" s="283"/>
      <c r="BU139" s="281"/>
      <c r="BV139" s="284"/>
      <c r="BW139" s="281"/>
    </row>
    <row r="140" spans="1:75" x14ac:dyDescent="0.25">
      <c r="A140" s="727">
        <v>138</v>
      </c>
      <c r="B140" s="727">
        <v>1</v>
      </c>
      <c r="C140" s="563" t="s">
        <v>5</v>
      </c>
      <c r="D140" s="467">
        <v>45482</v>
      </c>
      <c r="E140" s="563" t="s">
        <v>11585</v>
      </c>
      <c r="F140" s="333" t="s">
        <v>13891</v>
      </c>
      <c r="G140" s="333" t="s">
        <v>11775</v>
      </c>
      <c r="H140" s="1130">
        <v>0.5</v>
      </c>
      <c r="I140" s="333"/>
      <c r="J140" s="563" t="s">
        <v>152</v>
      </c>
      <c r="K140" s="1131">
        <v>45507</v>
      </c>
      <c r="L140" s="563" t="s">
        <v>9221</v>
      </c>
      <c r="M140" s="467"/>
      <c r="N140" s="563" t="s">
        <v>9221</v>
      </c>
      <c r="O140" s="333" t="s">
        <v>11648</v>
      </c>
      <c r="AQ140" s="281"/>
      <c r="AR140" s="281"/>
      <c r="AS140" s="281"/>
      <c r="AT140" s="282"/>
      <c r="AU140" s="281"/>
      <c r="AV140" s="284"/>
      <c r="AW140" s="285"/>
      <c r="AX140" s="284"/>
      <c r="AY140" s="281"/>
      <c r="AZ140" s="286"/>
      <c r="BA140" s="281"/>
      <c r="BB140" s="283"/>
      <c r="BC140" s="281"/>
      <c r="BD140" s="284"/>
      <c r="BE140" s="281"/>
      <c r="BI140" s="281"/>
      <c r="BJ140" s="281"/>
      <c r="BK140" s="281"/>
      <c r="BL140" s="282"/>
      <c r="BM140" s="281"/>
      <c r="BN140" s="284"/>
      <c r="BO140" s="285"/>
      <c r="BP140" s="284"/>
      <c r="BQ140" s="281"/>
      <c r="BR140" s="286"/>
      <c r="BS140" s="281"/>
      <c r="BT140" s="283"/>
      <c r="BU140" s="281"/>
      <c r="BV140" s="284"/>
      <c r="BW140" s="281"/>
    </row>
    <row r="141" spans="1:75" x14ac:dyDescent="0.25">
      <c r="A141" s="727">
        <v>139</v>
      </c>
      <c r="B141" s="727">
        <v>1</v>
      </c>
      <c r="C141" s="563" t="s">
        <v>5</v>
      </c>
      <c r="D141" s="467">
        <v>45483</v>
      </c>
      <c r="E141" s="563" t="s">
        <v>11500</v>
      </c>
      <c r="F141" s="333" t="s">
        <v>13088</v>
      </c>
      <c r="G141" s="333" t="s">
        <v>11776</v>
      </c>
      <c r="H141" s="1130">
        <v>2.75</v>
      </c>
      <c r="I141" s="333"/>
      <c r="J141" s="563" t="s">
        <v>152</v>
      </c>
      <c r="K141" s="1131">
        <v>45507</v>
      </c>
      <c r="L141" s="563" t="s">
        <v>9221</v>
      </c>
      <c r="M141" s="467"/>
      <c r="N141" s="563" t="s">
        <v>9221</v>
      </c>
      <c r="O141" s="333" t="s">
        <v>11648</v>
      </c>
      <c r="AQ141" s="281"/>
      <c r="AR141" s="281"/>
      <c r="AS141" s="281"/>
      <c r="AT141" s="282"/>
      <c r="AU141" s="281"/>
      <c r="AV141" s="284"/>
      <c r="AW141" s="285"/>
      <c r="AX141" s="284"/>
      <c r="AY141" s="281"/>
      <c r="AZ141" s="286"/>
      <c r="BA141" s="281"/>
      <c r="BB141" s="283"/>
      <c r="BC141" s="281"/>
      <c r="BD141" s="284"/>
      <c r="BE141" s="281"/>
      <c r="BI141" s="281"/>
      <c r="BJ141" s="281"/>
      <c r="BK141" s="281"/>
      <c r="BL141" s="282"/>
      <c r="BM141" s="281"/>
      <c r="BN141" s="284"/>
      <c r="BO141" s="285"/>
      <c r="BP141" s="284"/>
      <c r="BQ141" s="281"/>
      <c r="BR141" s="286"/>
      <c r="BS141" s="281"/>
      <c r="BT141" s="283"/>
      <c r="BU141" s="281"/>
      <c r="BV141" s="284"/>
      <c r="BW141" s="281"/>
    </row>
    <row r="142" spans="1:75" x14ac:dyDescent="0.25">
      <c r="A142" s="727">
        <v>140</v>
      </c>
      <c r="B142" s="727">
        <v>1</v>
      </c>
      <c r="C142" s="563" t="s">
        <v>5</v>
      </c>
      <c r="D142" s="467">
        <v>45483</v>
      </c>
      <c r="E142" s="563" t="s">
        <v>11521</v>
      </c>
      <c r="F142" s="333" t="s">
        <v>16852</v>
      </c>
      <c r="G142" s="333" t="s">
        <v>11777</v>
      </c>
      <c r="H142" s="1130">
        <v>0.4</v>
      </c>
      <c r="I142" s="333"/>
      <c r="J142" s="563" t="s">
        <v>152</v>
      </c>
      <c r="K142" s="1131">
        <v>45507</v>
      </c>
      <c r="L142" s="563" t="s">
        <v>9221</v>
      </c>
      <c r="M142" s="467"/>
      <c r="N142" s="563" t="s">
        <v>9221</v>
      </c>
      <c r="O142" s="333" t="s">
        <v>11648</v>
      </c>
      <c r="AQ142" s="281"/>
      <c r="AR142" s="281"/>
      <c r="AS142" s="281"/>
      <c r="AT142" s="282"/>
      <c r="AU142" s="281"/>
      <c r="AV142" s="284"/>
      <c r="AW142" s="285"/>
      <c r="AX142" s="284"/>
      <c r="AY142" s="281"/>
      <c r="AZ142" s="286"/>
      <c r="BA142" s="281"/>
      <c r="BB142" s="283"/>
      <c r="BC142" s="281"/>
      <c r="BD142" s="284"/>
      <c r="BE142" s="281"/>
      <c r="BI142" s="281"/>
      <c r="BJ142" s="281"/>
      <c r="BK142" s="281"/>
      <c r="BL142" s="282"/>
      <c r="BM142" s="281"/>
      <c r="BN142" s="284"/>
      <c r="BO142" s="285"/>
      <c r="BP142" s="284"/>
      <c r="BQ142" s="281"/>
      <c r="BR142" s="286"/>
      <c r="BS142" s="281"/>
      <c r="BT142" s="283"/>
      <c r="BU142" s="281"/>
      <c r="BV142" s="284"/>
      <c r="BW142" s="281"/>
    </row>
    <row r="143" spans="1:75" x14ac:dyDescent="0.25">
      <c r="A143" s="727">
        <v>141</v>
      </c>
      <c r="B143" s="727">
        <v>1</v>
      </c>
      <c r="C143" s="563" t="s">
        <v>5</v>
      </c>
      <c r="D143" s="467">
        <v>45483</v>
      </c>
      <c r="E143" s="563" t="s">
        <v>11572</v>
      </c>
      <c r="F143" s="333" t="s">
        <v>13697</v>
      </c>
      <c r="G143" s="333" t="s">
        <v>11778</v>
      </c>
      <c r="H143" s="1130">
        <v>0.4</v>
      </c>
      <c r="I143" s="333"/>
      <c r="J143" s="563" t="s">
        <v>152</v>
      </c>
      <c r="K143" s="1131">
        <v>45507</v>
      </c>
      <c r="L143" s="563" t="s">
        <v>9221</v>
      </c>
      <c r="M143" s="467"/>
      <c r="N143" s="563" t="s">
        <v>9221</v>
      </c>
      <c r="O143" s="333" t="s">
        <v>11648</v>
      </c>
      <c r="AQ143" s="281"/>
      <c r="AR143" s="281"/>
      <c r="AS143" s="281"/>
      <c r="AT143" s="282"/>
      <c r="AU143" s="281"/>
      <c r="AV143" s="284"/>
      <c r="AW143" s="285"/>
      <c r="AX143" s="284"/>
      <c r="AY143" s="281"/>
      <c r="AZ143" s="286"/>
      <c r="BA143" s="281"/>
      <c r="BB143" s="283"/>
      <c r="BC143" s="281"/>
      <c r="BD143" s="284"/>
      <c r="BE143" s="281"/>
      <c r="BI143" s="281"/>
      <c r="BJ143" s="281"/>
      <c r="BK143" s="281"/>
      <c r="BL143" s="282"/>
      <c r="BM143" s="281"/>
      <c r="BN143" s="284"/>
      <c r="BO143" s="285"/>
      <c r="BP143" s="284"/>
      <c r="BQ143" s="281"/>
      <c r="BR143" s="286"/>
      <c r="BS143" s="281"/>
      <c r="BT143" s="283"/>
      <c r="BU143" s="281"/>
      <c r="BV143" s="284"/>
      <c r="BW143" s="281"/>
    </row>
    <row r="144" spans="1:75" x14ac:dyDescent="0.25">
      <c r="A144" s="727">
        <v>142</v>
      </c>
      <c r="B144" s="727">
        <v>1</v>
      </c>
      <c r="C144" s="563" t="s">
        <v>5</v>
      </c>
      <c r="D144" s="467">
        <v>45483</v>
      </c>
      <c r="E144" s="563" t="s">
        <v>11606</v>
      </c>
      <c r="F144" s="333" t="s">
        <v>11470</v>
      </c>
      <c r="G144" s="333" t="s">
        <v>11779</v>
      </c>
      <c r="H144" s="1130">
        <v>0.25</v>
      </c>
      <c r="I144" s="333"/>
      <c r="J144" s="563" t="s">
        <v>152</v>
      </c>
      <c r="K144" s="1131">
        <v>45507</v>
      </c>
      <c r="L144" s="563" t="s">
        <v>9221</v>
      </c>
      <c r="M144" s="467"/>
      <c r="N144" s="563" t="s">
        <v>9221</v>
      </c>
      <c r="O144" s="333" t="s">
        <v>11648</v>
      </c>
      <c r="AQ144" s="281"/>
      <c r="AR144" s="281"/>
      <c r="AS144" s="281"/>
      <c r="AT144" s="282"/>
      <c r="AU144" s="281"/>
      <c r="AV144" s="284"/>
      <c r="AW144" s="285"/>
      <c r="AX144" s="284"/>
      <c r="AY144" s="281"/>
      <c r="AZ144" s="286"/>
      <c r="BA144" s="281"/>
      <c r="BB144" s="283"/>
      <c r="BC144" s="281"/>
      <c r="BD144" s="284"/>
      <c r="BE144" s="281"/>
      <c r="BI144" s="281"/>
      <c r="BJ144" s="281"/>
      <c r="BK144" s="281"/>
      <c r="BL144" s="282"/>
      <c r="BM144" s="281"/>
      <c r="BN144" s="284"/>
      <c r="BO144" s="285"/>
      <c r="BP144" s="284"/>
      <c r="BQ144" s="281"/>
      <c r="BR144" s="286"/>
      <c r="BS144" s="281"/>
      <c r="BT144" s="283"/>
      <c r="BU144" s="281"/>
      <c r="BV144" s="284"/>
      <c r="BW144" s="281"/>
    </row>
    <row r="145" spans="1:75" x14ac:dyDescent="0.25">
      <c r="A145" s="727">
        <v>143</v>
      </c>
      <c r="B145" s="727">
        <v>1</v>
      </c>
      <c r="C145" s="563" t="s">
        <v>5</v>
      </c>
      <c r="D145" s="467">
        <v>45484</v>
      </c>
      <c r="E145" s="563" t="s">
        <v>11502</v>
      </c>
      <c r="F145" s="333" t="s">
        <v>13146</v>
      </c>
      <c r="G145" s="333" t="s">
        <v>11780</v>
      </c>
      <c r="H145" s="1130">
        <v>0.75</v>
      </c>
      <c r="I145" s="333"/>
      <c r="J145" s="563" t="s">
        <v>152</v>
      </c>
      <c r="K145" s="1131">
        <v>45507</v>
      </c>
      <c r="L145" s="563" t="s">
        <v>9221</v>
      </c>
      <c r="M145" s="467"/>
      <c r="N145" s="563" t="s">
        <v>9221</v>
      </c>
      <c r="O145" s="333" t="s">
        <v>11648</v>
      </c>
      <c r="AQ145" s="281"/>
      <c r="AR145" s="281"/>
      <c r="AS145" s="281"/>
      <c r="AT145" s="282"/>
      <c r="AU145" s="281"/>
      <c r="AV145" s="284"/>
      <c r="AW145" s="285"/>
      <c r="AX145" s="284"/>
      <c r="AY145" s="281"/>
      <c r="AZ145" s="286"/>
      <c r="BA145" s="281"/>
      <c r="BB145" s="283"/>
      <c r="BC145" s="281"/>
      <c r="BD145" s="284"/>
      <c r="BE145" s="281"/>
      <c r="BI145" s="281"/>
      <c r="BJ145" s="281"/>
      <c r="BK145" s="281"/>
      <c r="BL145" s="282"/>
      <c r="BM145" s="281"/>
      <c r="BN145" s="284"/>
      <c r="BO145" s="285"/>
      <c r="BP145" s="284"/>
      <c r="BQ145" s="281"/>
      <c r="BR145" s="286"/>
      <c r="BS145" s="281"/>
      <c r="BT145" s="283"/>
      <c r="BU145" s="281"/>
      <c r="BV145" s="284"/>
      <c r="BW145" s="281"/>
    </row>
    <row r="146" spans="1:75" x14ac:dyDescent="0.25">
      <c r="A146" s="727">
        <v>144</v>
      </c>
      <c r="B146" s="727">
        <v>1</v>
      </c>
      <c r="C146" s="563" t="s">
        <v>5</v>
      </c>
      <c r="D146" s="467">
        <v>45484</v>
      </c>
      <c r="E146" s="563" t="s">
        <v>11505</v>
      </c>
      <c r="F146" s="333" t="s">
        <v>16125</v>
      </c>
      <c r="G146" s="333" t="s">
        <v>11781</v>
      </c>
      <c r="H146" s="1130">
        <v>0.5</v>
      </c>
      <c r="I146" s="333"/>
      <c r="J146" s="563" t="s">
        <v>152</v>
      </c>
      <c r="K146" s="1131">
        <v>45507</v>
      </c>
      <c r="L146" s="563" t="s">
        <v>9221</v>
      </c>
      <c r="M146" s="467"/>
      <c r="N146" s="563" t="s">
        <v>9221</v>
      </c>
      <c r="O146" s="333" t="s">
        <v>11648</v>
      </c>
      <c r="AQ146" s="281"/>
      <c r="AR146" s="281"/>
      <c r="AS146" s="281"/>
      <c r="AT146" s="282"/>
      <c r="AU146" s="281"/>
      <c r="AV146" s="284"/>
      <c r="AW146" s="285"/>
      <c r="AX146" s="284"/>
      <c r="AY146" s="281"/>
      <c r="AZ146" s="286"/>
      <c r="BA146" s="281"/>
      <c r="BB146" s="283"/>
      <c r="BC146" s="281"/>
      <c r="BD146" s="284"/>
      <c r="BE146" s="281"/>
      <c r="BI146" s="281"/>
      <c r="BJ146" s="281"/>
      <c r="BK146" s="281"/>
      <c r="BL146" s="282"/>
      <c r="BM146" s="281"/>
      <c r="BN146" s="284"/>
      <c r="BO146" s="285"/>
      <c r="BP146" s="284"/>
      <c r="BQ146" s="281"/>
      <c r="BR146" s="286"/>
      <c r="BS146" s="281"/>
      <c r="BT146" s="283"/>
      <c r="BU146" s="281"/>
      <c r="BV146" s="284"/>
      <c r="BW146" s="281"/>
    </row>
    <row r="147" spans="1:75" x14ac:dyDescent="0.25">
      <c r="A147" s="727">
        <v>145</v>
      </c>
      <c r="B147" s="727">
        <v>1</v>
      </c>
      <c r="C147" s="563" t="s">
        <v>5</v>
      </c>
      <c r="D147" s="467">
        <v>45484</v>
      </c>
      <c r="E147" s="563" t="s">
        <v>11513</v>
      </c>
      <c r="F147" s="333" t="s">
        <v>16615</v>
      </c>
      <c r="G147" s="333" t="s">
        <v>11782</v>
      </c>
      <c r="H147" s="1130">
        <v>0.4</v>
      </c>
      <c r="I147" s="333"/>
      <c r="J147" s="563" t="s">
        <v>152</v>
      </c>
      <c r="K147" s="1131">
        <v>45507</v>
      </c>
      <c r="L147" s="563" t="s">
        <v>9221</v>
      </c>
      <c r="M147" s="467"/>
      <c r="N147" s="563" t="s">
        <v>9221</v>
      </c>
      <c r="O147" s="333" t="s">
        <v>11648</v>
      </c>
      <c r="AQ147" s="281"/>
      <c r="AR147" s="281"/>
      <c r="AS147" s="281"/>
      <c r="AT147" s="282"/>
      <c r="AU147" s="281"/>
      <c r="AV147" s="284"/>
      <c r="AW147" s="285"/>
      <c r="AX147" s="284"/>
      <c r="AY147" s="281"/>
      <c r="AZ147" s="286"/>
      <c r="BA147" s="281"/>
      <c r="BB147" s="283"/>
      <c r="BC147" s="281"/>
      <c r="BD147" s="284"/>
      <c r="BE147" s="281"/>
      <c r="BI147" s="281"/>
      <c r="BJ147" s="281"/>
      <c r="BK147" s="281"/>
      <c r="BL147" s="282"/>
      <c r="BM147" s="281"/>
      <c r="BN147" s="284"/>
      <c r="BO147" s="285"/>
      <c r="BP147" s="284"/>
      <c r="BQ147" s="281"/>
      <c r="BR147" s="286"/>
      <c r="BS147" s="281"/>
      <c r="BT147" s="283"/>
      <c r="BU147" s="281"/>
      <c r="BV147" s="284"/>
      <c r="BW147" s="281"/>
    </row>
    <row r="148" spans="1:75" x14ac:dyDescent="0.25">
      <c r="A148" s="727">
        <v>146</v>
      </c>
      <c r="B148" s="727">
        <v>1</v>
      </c>
      <c r="C148" s="563" t="s">
        <v>5</v>
      </c>
      <c r="D148" s="467">
        <v>45484</v>
      </c>
      <c r="E148" s="563" t="s">
        <v>11570</v>
      </c>
      <c r="F148" s="333" t="s">
        <v>19818</v>
      </c>
      <c r="G148" s="333" t="s">
        <v>11783</v>
      </c>
      <c r="H148" s="1130">
        <v>0.4</v>
      </c>
      <c r="I148" s="333"/>
      <c r="J148" s="563" t="s">
        <v>152</v>
      </c>
      <c r="K148" s="1131">
        <v>45507</v>
      </c>
      <c r="L148" s="563" t="s">
        <v>9221</v>
      </c>
      <c r="M148" s="467"/>
      <c r="N148" s="563" t="s">
        <v>9221</v>
      </c>
      <c r="O148" s="333" t="s">
        <v>11648</v>
      </c>
      <c r="AQ148" s="281"/>
      <c r="AR148" s="281"/>
      <c r="AS148" s="281"/>
      <c r="AT148" s="282"/>
      <c r="AU148" s="281"/>
      <c r="AV148" s="284"/>
      <c r="AW148" s="285"/>
      <c r="AX148" s="284"/>
      <c r="AY148" s="281"/>
      <c r="AZ148" s="286"/>
      <c r="BA148" s="281"/>
      <c r="BB148" s="283"/>
      <c r="BC148" s="281"/>
      <c r="BD148" s="284"/>
      <c r="BE148" s="281"/>
      <c r="BI148" s="281"/>
      <c r="BJ148" s="281"/>
      <c r="BK148" s="281"/>
      <c r="BL148" s="282"/>
      <c r="BM148" s="281"/>
      <c r="BN148" s="284"/>
      <c r="BO148" s="285"/>
      <c r="BP148" s="284"/>
      <c r="BQ148" s="281"/>
      <c r="BR148" s="286"/>
      <c r="BS148" s="281"/>
      <c r="BT148" s="283"/>
      <c r="BU148" s="281"/>
      <c r="BV148" s="284"/>
      <c r="BW148" s="281"/>
    </row>
    <row r="149" spans="1:75" x14ac:dyDescent="0.25">
      <c r="A149" s="727">
        <v>147</v>
      </c>
      <c r="B149" s="727">
        <v>1</v>
      </c>
      <c r="C149" s="563" t="s">
        <v>5</v>
      </c>
      <c r="D149" s="467">
        <v>45484</v>
      </c>
      <c r="E149" s="563" t="s">
        <v>11576</v>
      </c>
      <c r="F149" s="333" t="s">
        <v>13761</v>
      </c>
      <c r="G149" s="333" t="s">
        <v>11784</v>
      </c>
      <c r="H149" s="1130">
        <v>0.5</v>
      </c>
      <c r="I149" s="333"/>
      <c r="J149" s="563" t="s">
        <v>152</v>
      </c>
      <c r="K149" s="1131">
        <v>45507</v>
      </c>
      <c r="L149" s="563" t="s">
        <v>9221</v>
      </c>
      <c r="M149" s="467"/>
      <c r="N149" s="563" t="s">
        <v>9221</v>
      </c>
      <c r="O149" s="333" t="s">
        <v>11648</v>
      </c>
      <c r="AQ149" s="281"/>
      <c r="AR149" s="281"/>
      <c r="AS149" s="281"/>
      <c r="AT149" s="282"/>
      <c r="AU149" s="281"/>
      <c r="AV149" s="284"/>
      <c r="AW149" s="285"/>
      <c r="AX149" s="284"/>
      <c r="AY149" s="281"/>
      <c r="AZ149" s="286"/>
      <c r="BA149" s="281"/>
      <c r="BB149" s="283"/>
      <c r="BC149" s="281"/>
      <c r="BD149" s="284"/>
      <c r="BE149" s="281"/>
      <c r="BI149" s="281"/>
      <c r="BJ149" s="281"/>
      <c r="BK149" s="281"/>
      <c r="BL149" s="282"/>
      <c r="BM149" s="281"/>
      <c r="BN149" s="284"/>
      <c r="BO149" s="285"/>
      <c r="BP149" s="284"/>
      <c r="BQ149" s="281"/>
      <c r="BR149" s="286"/>
      <c r="BS149" s="281"/>
      <c r="BT149" s="283"/>
      <c r="BU149" s="281"/>
      <c r="BV149" s="284"/>
      <c r="BW149" s="281"/>
    </row>
    <row r="150" spans="1:75" x14ac:dyDescent="0.25">
      <c r="A150" s="727">
        <v>148</v>
      </c>
      <c r="B150" s="727">
        <v>1</v>
      </c>
      <c r="C150" s="563" t="s">
        <v>5</v>
      </c>
      <c r="D150" s="467">
        <v>45484</v>
      </c>
      <c r="E150" s="563" t="s">
        <v>11606</v>
      </c>
      <c r="F150" s="333" t="s">
        <v>11470</v>
      </c>
      <c r="G150" s="333" t="s">
        <v>11785</v>
      </c>
      <c r="H150" s="1130">
        <v>0.4</v>
      </c>
      <c r="I150" s="333"/>
      <c r="J150" s="563" t="s">
        <v>152</v>
      </c>
      <c r="K150" s="1131">
        <v>45507</v>
      </c>
      <c r="L150" s="563" t="s">
        <v>9221</v>
      </c>
      <c r="M150" s="467"/>
      <c r="N150" s="563" t="s">
        <v>9221</v>
      </c>
      <c r="O150" s="333" t="s">
        <v>11648</v>
      </c>
      <c r="AQ150" s="281"/>
      <c r="AR150" s="281"/>
      <c r="AS150" s="281"/>
      <c r="AT150" s="282"/>
      <c r="AU150" s="281"/>
      <c r="AV150" s="284"/>
      <c r="AW150" s="285"/>
      <c r="AX150" s="284"/>
      <c r="AY150" s="281"/>
      <c r="AZ150" s="286"/>
      <c r="BA150" s="281"/>
      <c r="BB150" s="283"/>
      <c r="BC150" s="281"/>
      <c r="BD150" s="284"/>
      <c r="BE150" s="281"/>
      <c r="BI150" s="281"/>
      <c r="BJ150" s="281"/>
      <c r="BK150" s="281"/>
      <c r="BL150" s="282"/>
      <c r="BM150" s="281"/>
      <c r="BN150" s="284"/>
      <c r="BO150" s="285"/>
      <c r="BP150" s="284"/>
      <c r="BQ150" s="281"/>
      <c r="BR150" s="286"/>
      <c r="BS150" s="281"/>
      <c r="BT150" s="283"/>
      <c r="BU150" s="281"/>
      <c r="BV150" s="284"/>
      <c r="BW150" s="281"/>
    </row>
    <row r="151" spans="1:75" x14ac:dyDescent="0.25">
      <c r="A151" s="727">
        <v>149</v>
      </c>
      <c r="B151" s="727">
        <v>1</v>
      </c>
      <c r="C151" s="563" t="s">
        <v>5</v>
      </c>
      <c r="D151" s="467">
        <v>45484</v>
      </c>
      <c r="E151" s="563" t="s">
        <v>11614</v>
      </c>
      <c r="F151" s="333" t="s">
        <v>11472</v>
      </c>
      <c r="G151" s="333" t="s">
        <v>11786</v>
      </c>
      <c r="H151" s="1130">
        <v>0.75</v>
      </c>
      <c r="I151" s="333"/>
      <c r="J151" s="563" t="s">
        <v>152</v>
      </c>
      <c r="K151" s="1131">
        <v>45507</v>
      </c>
      <c r="L151" s="563" t="s">
        <v>9221</v>
      </c>
      <c r="M151" s="467"/>
      <c r="N151" s="563" t="s">
        <v>9221</v>
      </c>
      <c r="O151" s="333" t="s">
        <v>11648</v>
      </c>
      <c r="AQ151" s="281"/>
      <c r="AR151" s="281"/>
      <c r="AS151" s="281"/>
      <c r="AT151" s="282"/>
      <c r="AU151" s="281"/>
      <c r="AV151" s="284"/>
      <c r="AW151" s="285"/>
      <c r="AX151" s="284"/>
      <c r="AY151" s="281"/>
      <c r="AZ151" s="286"/>
      <c r="BA151" s="281"/>
      <c r="BB151" s="283"/>
      <c r="BC151" s="281"/>
      <c r="BD151" s="284"/>
      <c r="BE151" s="281"/>
      <c r="BI151" s="281"/>
      <c r="BJ151" s="281"/>
      <c r="BK151" s="281"/>
      <c r="BL151" s="282"/>
      <c r="BM151" s="281"/>
      <c r="BN151" s="284"/>
      <c r="BO151" s="285"/>
      <c r="BP151" s="284"/>
      <c r="BQ151" s="281"/>
      <c r="BR151" s="286"/>
      <c r="BS151" s="281"/>
      <c r="BT151" s="283"/>
      <c r="BU151" s="281"/>
      <c r="BV151" s="284"/>
      <c r="BW151" s="281"/>
    </row>
    <row r="152" spans="1:75" x14ac:dyDescent="0.25">
      <c r="A152" s="727">
        <v>150</v>
      </c>
      <c r="B152" s="727">
        <v>1</v>
      </c>
      <c r="C152" s="563" t="s">
        <v>5</v>
      </c>
      <c r="D152" s="467">
        <v>45484</v>
      </c>
      <c r="E152" s="563" t="s">
        <v>11623</v>
      </c>
      <c r="F152" s="333" t="s">
        <v>19405</v>
      </c>
      <c r="G152" s="333" t="s">
        <v>11787</v>
      </c>
      <c r="H152" s="1130">
        <v>0.75</v>
      </c>
      <c r="I152" s="333"/>
      <c r="J152" s="563" t="s">
        <v>152</v>
      </c>
      <c r="K152" s="1131">
        <v>45507</v>
      </c>
      <c r="L152" s="563" t="s">
        <v>9221</v>
      </c>
      <c r="M152" s="467"/>
      <c r="N152" s="563" t="s">
        <v>9221</v>
      </c>
      <c r="O152" s="333" t="s">
        <v>11648</v>
      </c>
      <c r="AQ152" s="281"/>
      <c r="AR152" s="281"/>
      <c r="AS152" s="281"/>
      <c r="AT152" s="282"/>
      <c r="AU152" s="281"/>
      <c r="AV152" s="284"/>
      <c r="AW152" s="285"/>
      <c r="AX152" s="284"/>
      <c r="AY152" s="281"/>
      <c r="AZ152" s="286"/>
      <c r="BA152" s="281"/>
      <c r="BB152" s="283"/>
      <c r="BC152" s="281"/>
      <c r="BD152" s="284"/>
      <c r="BE152" s="281"/>
      <c r="BI152" s="281"/>
      <c r="BJ152" s="281"/>
      <c r="BK152" s="281"/>
      <c r="BL152" s="282"/>
      <c r="BM152" s="281"/>
      <c r="BN152" s="284"/>
      <c r="BO152" s="285"/>
      <c r="BP152" s="284"/>
      <c r="BQ152" s="281"/>
      <c r="BR152" s="286"/>
      <c r="BS152" s="281"/>
      <c r="BT152" s="283"/>
      <c r="BU152" s="281"/>
      <c r="BV152" s="284"/>
      <c r="BW152" s="281"/>
    </row>
    <row r="153" spans="1:75" x14ac:dyDescent="0.25">
      <c r="A153" s="727">
        <v>151</v>
      </c>
      <c r="B153" s="727">
        <v>1</v>
      </c>
      <c r="C153" s="563" t="s">
        <v>5</v>
      </c>
      <c r="D153" s="467">
        <v>45485</v>
      </c>
      <c r="E153" s="563" t="s">
        <v>11553</v>
      </c>
      <c r="F153" s="333" t="s">
        <v>18279</v>
      </c>
      <c r="G153" s="333" t="s">
        <v>11788</v>
      </c>
      <c r="H153" s="1130">
        <v>0.5</v>
      </c>
      <c r="I153" s="333"/>
      <c r="J153" s="563" t="s">
        <v>152</v>
      </c>
      <c r="K153" s="1131">
        <v>45507</v>
      </c>
      <c r="L153" s="563" t="s">
        <v>9221</v>
      </c>
      <c r="M153" s="467"/>
      <c r="N153" s="563" t="s">
        <v>9221</v>
      </c>
      <c r="O153" s="333" t="s">
        <v>11648</v>
      </c>
      <c r="AQ153" s="281"/>
      <c r="AR153" s="281"/>
      <c r="AS153" s="281"/>
      <c r="AT153" s="282"/>
      <c r="AU153" s="281"/>
      <c r="AV153" s="284"/>
      <c r="AW153" s="285"/>
      <c r="AX153" s="284"/>
      <c r="AY153" s="281"/>
      <c r="AZ153" s="286"/>
      <c r="BA153" s="281"/>
      <c r="BB153" s="283"/>
      <c r="BC153" s="281"/>
      <c r="BD153" s="284"/>
      <c r="BE153" s="281"/>
      <c r="BI153" s="281"/>
      <c r="BJ153" s="281"/>
      <c r="BK153" s="281"/>
      <c r="BL153" s="282"/>
      <c r="BM153" s="281"/>
      <c r="BN153" s="284"/>
      <c r="BO153" s="285"/>
      <c r="BP153" s="284"/>
      <c r="BQ153" s="281"/>
      <c r="BR153" s="286"/>
      <c r="BS153" s="281"/>
      <c r="BT153" s="283"/>
      <c r="BU153" s="281"/>
      <c r="BV153" s="284"/>
      <c r="BW153" s="281"/>
    </row>
    <row r="154" spans="1:75" x14ac:dyDescent="0.25">
      <c r="A154" s="727">
        <v>152</v>
      </c>
      <c r="B154" s="727">
        <v>1</v>
      </c>
      <c r="C154" s="563" t="s">
        <v>5</v>
      </c>
      <c r="D154" s="467">
        <v>45485</v>
      </c>
      <c r="E154" s="563" t="s">
        <v>11559</v>
      </c>
      <c r="F154" s="333" t="s">
        <v>18429</v>
      </c>
      <c r="G154" s="333" t="s">
        <v>11789</v>
      </c>
      <c r="H154" s="1130">
        <v>0.75</v>
      </c>
      <c r="I154" s="333"/>
      <c r="J154" s="563" t="s">
        <v>152</v>
      </c>
      <c r="K154" s="1131">
        <v>45507</v>
      </c>
      <c r="L154" s="563" t="s">
        <v>9221</v>
      </c>
      <c r="M154" s="467"/>
      <c r="N154" s="563" t="s">
        <v>9221</v>
      </c>
      <c r="O154" s="333" t="s">
        <v>11648</v>
      </c>
      <c r="AQ154" s="281"/>
      <c r="AR154" s="281"/>
      <c r="AS154" s="281"/>
      <c r="AT154" s="282"/>
      <c r="AU154" s="281"/>
      <c r="AV154" s="284"/>
      <c r="AW154" s="285"/>
      <c r="AX154" s="284"/>
      <c r="AY154" s="281"/>
      <c r="AZ154" s="286"/>
      <c r="BA154" s="281"/>
      <c r="BB154" s="283"/>
      <c r="BC154" s="281"/>
      <c r="BD154" s="284"/>
      <c r="BE154" s="281"/>
      <c r="BI154" s="281"/>
      <c r="BJ154" s="281"/>
      <c r="BK154" s="281"/>
      <c r="BL154" s="282"/>
      <c r="BM154" s="281"/>
      <c r="BN154" s="284"/>
      <c r="BO154" s="285"/>
      <c r="BP154" s="284"/>
      <c r="BQ154" s="281"/>
      <c r="BR154" s="286"/>
      <c r="BS154" s="281"/>
      <c r="BT154" s="283"/>
      <c r="BU154" s="281"/>
      <c r="BV154" s="284"/>
      <c r="BW154" s="281"/>
    </row>
    <row r="155" spans="1:75" x14ac:dyDescent="0.25">
      <c r="A155" s="727">
        <v>153</v>
      </c>
      <c r="B155" s="727">
        <v>1</v>
      </c>
      <c r="C155" s="563" t="s">
        <v>5</v>
      </c>
      <c r="D155" s="467">
        <v>45493</v>
      </c>
      <c r="E155" s="563" t="s">
        <v>11498</v>
      </c>
      <c r="F155" s="333" t="s">
        <v>19683</v>
      </c>
      <c r="G155" s="333" t="s">
        <v>11790</v>
      </c>
      <c r="H155" s="1130">
        <v>0.5</v>
      </c>
      <c r="I155" s="333"/>
      <c r="J155" s="563" t="s">
        <v>152</v>
      </c>
      <c r="K155" s="1131">
        <v>45534.505324074104</v>
      </c>
      <c r="L155" s="563" t="s">
        <v>9221</v>
      </c>
      <c r="M155" s="467"/>
      <c r="N155" s="563" t="s">
        <v>152</v>
      </c>
      <c r="O155" s="333" t="s">
        <v>19360</v>
      </c>
      <c r="AQ155" s="281"/>
      <c r="AR155" s="281"/>
      <c r="AS155" s="281"/>
      <c r="AT155" s="282"/>
      <c r="AU155" s="281"/>
      <c r="AV155" s="284"/>
      <c r="AW155" s="285"/>
      <c r="AX155" s="284"/>
      <c r="AY155" s="281"/>
      <c r="AZ155" s="286"/>
      <c r="BA155" s="281"/>
      <c r="BB155" s="283"/>
      <c r="BC155" s="281"/>
      <c r="BD155" s="284"/>
      <c r="BE155" s="281"/>
      <c r="BI155" s="281"/>
      <c r="BJ155" s="281"/>
      <c r="BK155" s="281"/>
      <c r="BL155" s="282"/>
      <c r="BM155" s="281"/>
      <c r="BN155" s="284"/>
      <c r="BO155" s="285"/>
      <c r="BP155" s="284"/>
      <c r="BQ155" s="281"/>
      <c r="BR155" s="286"/>
      <c r="BS155" s="281"/>
      <c r="BT155" s="283"/>
      <c r="BU155" s="281"/>
      <c r="BV155" s="284"/>
      <c r="BW155" s="281"/>
    </row>
    <row r="156" spans="1:75" x14ac:dyDescent="0.25">
      <c r="A156" s="727">
        <v>154</v>
      </c>
      <c r="B156" s="727">
        <v>1</v>
      </c>
      <c r="C156" s="563" t="s">
        <v>5</v>
      </c>
      <c r="D156" s="467">
        <v>45493</v>
      </c>
      <c r="E156" s="563" t="s">
        <v>11529</v>
      </c>
      <c r="F156" s="333" t="s">
        <v>17418</v>
      </c>
      <c r="G156" s="333" t="s">
        <v>11791</v>
      </c>
      <c r="H156" s="1130">
        <v>0.5</v>
      </c>
      <c r="I156" s="333"/>
      <c r="J156" s="563" t="s">
        <v>152</v>
      </c>
      <c r="K156" s="1131">
        <v>45507</v>
      </c>
      <c r="L156" s="563" t="s">
        <v>9221</v>
      </c>
      <c r="M156" s="467"/>
      <c r="N156" s="563" t="s">
        <v>9221</v>
      </c>
      <c r="O156" s="333" t="s">
        <v>11648</v>
      </c>
      <c r="AQ156" s="281"/>
      <c r="AR156" s="281"/>
      <c r="AS156" s="281"/>
      <c r="AT156" s="282"/>
      <c r="AU156" s="281"/>
      <c r="AV156" s="284"/>
      <c r="AW156" s="285"/>
      <c r="AX156" s="284"/>
      <c r="AY156" s="281"/>
      <c r="AZ156" s="286"/>
      <c r="BA156" s="281"/>
      <c r="BB156" s="283"/>
      <c r="BC156" s="281"/>
      <c r="BD156" s="284"/>
      <c r="BE156" s="281"/>
      <c r="BI156" s="281"/>
      <c r="BJ156" s="281"/>
      <c r="BK156" s="281"/>
      <c r="BL156" s="282"/>
      <c r="BM156" s="281"/>
      <c r="BN156" s="284"/>
      <c r="BO156" s="285"/>
      <c r="BP156" s="284"/>
      <c r="BQ156" s="281"/>
      <c r="BR156" s="286"/>
      <c r="BS156" s="281"/>
      <c r="BT156" s="283"/>
      <c r="BU156" s="281"/>
      <c r="BV156" s="284"/>
      <c r="BW156" s="281"/>
    </row>
    <row r="157" spans="1:75" x14ac:dyDescent="0.25">
      <c r="A157" s="727">
        <v>155</v>
      </c>
      <c r="B157" s="727">
        <v>1</v>
      </c>
      <c r="C157" s="563" t="s">
        <v>5</v>
      </c>
      <c r="D157" s="467">
        <v>45493</v>
      </c>
      <c r="E157" s="563" t="s">
        <v>11529</v>
      </c>
      <c r="F157" s="333" t="s">
        <v>17418</v>
      </c>
      <c r="G157" s="333" t="s">
        <v>11792</v>
      </c>
      <c r="H157" s="1130">
        <v>0.4</v>
      </c>
      <c r="I157" s="333"/>
      <c r="J157" s="563" t="s">
        <v>152</v>
      </c>
      <c r="K157" s="1131">
        <v>45507</v>
      </c>
      <c r="L157" s="563" t="s">
        <v>9221</v>
      </c>
      <c r="M157" s="467"/>
      <c r="N157" s="563" t="s">
        <v>9221</v>
      </c>
      <c r="O157" s="333" t="s">
        <v>11648</v>
      </c>
      <c r="AQ157" s="281"/>
      <c r="AR157" s="281"/>
      <c r="AS157" s="281"/>
      <c r="AT157" s="282"/>
      <c r="AU157" s="281"/>
      <c r="AV157" s="284"/>
      <c r="AW157" s="285"/>
      <c r="AX157" s="284"/>
      <c r="AY157" s="281"/>
      <c r="AZ157" s="286"/>
      <c r="BA157" s="281"/>
      <c r="BB157" s="283"/>
      <c r="BC157" s="281"/>
      <c r="BD157" s="284"/>
      <c r="BE157" s="281"/>
      <c r="BI157" s="281"/>
      <c r="BJ157" s="281"/>
      <c r="BK157" s="281"/>
      <c r="BL157" s="282"/>
      <c r="BM157" s="281"/>
      <c r="BN157" s="284"/>
      <c r="BO157" s="285"/>
      <c r="BP157" s="284"/>
      <c r="BQ157" s="281"/>
      <c r="BR157" s="286"/>
      <c r="BS157" s="281"/>
      <c r="BT157" s="283"/>
      <c r="BU157" s="281"/>
      <c r="BV157" s="284"/>
      <c r="BW157" s="281"/>
    </row>
    <row r="158" spans="1:75" x14ac:dyDescent="0.25">
      <c r="A158" s="727">
        <v>156</v>
      </c>
      <c r="B158" s="727">
        <v>1</v>
      </c>
      <c r="C158" s="563" t="s">
        <v>5</v>
      </c>
      <c r="D158" s="467">
        <v>45493</v>
      </c>
      <c r="E158" s="563" t="s">
        <v>11537</v>
      </c>
      <c r="F158" s="333" t="s">
        <v>17722</v>
      </c>
      <c r="G158" s="333" t="s">
        <v>11793</v>
      </c>
      <c r="H158" s="1130">
        <v>0.75</v>
      </c>
      <c r="I158" s="333"/>
      <c r="J158" s="563" t="s">
        <v>152</v>
      </c>
      <c r="K158" s="1131">
        <v>45507</v>
      </c>
      <c r="L158" s="563" t="s">
        <v>9221</v>
      </c>
      <c r="M158" s="467"/>
      <c r="N158" s="563" t="s">
        <v>9221</v>
      </c>
      <c r="O158" s="333" t="s">
        <v>11648</v>
      </c>
      <c r="AQ158" s="281"/>
      <c r="AR158" s="281"/>
      <c r="AS158" s="281"/>
      <c r="AT158" s="282"/>
      <c r="AU158" s="281"/>
      <c r="AV158" s="284"/>
      <c r="AW158" s="285"/>
      <c r="AX158" s="284"/>
      <c r="AY158" s="281"/>
      <c r="AZ158" s="286"/>
      <c r="BA158" s="281"/>
      <c r="BB158" s="283"/>
      <c r="BC158" s="281"/>
      <c r="BD158" s="284"/>
      <c r="BE158" s="281"/>
      <c r="BI158" s="281"/>
      <c r="BJ158" s="281"/>
      <c r="BK158" s="281"/>
      <c r="BL158" s="282"/>
      <c r="BM158" s="281"/>
      <c r="BN158" s="284"/>
      <c r="BO158" s="285"/>
      <c r="BP158" s="284"/>
      <c r="BQ158" s="281"/>
      <c r="BR158" s="286"/>
      <c r="BS158" s="281"/>
      <c r="BT158" s="283"/>
      <c r="BU158" s="281"/>
      <c r="BV158" s="284"/>
      <c r="BW158" s="281"/>
    </row>
    <row r="159" spans="1:75" x14ac:dyDescent="0.25">
      <c r="A159" s="727">
        <v>157</v>
      </c>
      <c r="B159" s="727">
        <v>1</v>
      </c>
      <c r="C159" s="563" t="s">
        <v>5</v>
      </c>
      <c r="D159" s="467">
        <v>45493</v>
      </c>
      <c r="E159" s="563" t="s">
        <v>11563</v>
      </c>
      <c r="F159" s="333" t="s">
        <v>18488</v>
      </c>
      <c r="G159" s="333" t="s">
        <v>11794</v>
      </c>
      <c r="H159" s="1130">
        <v>0.5</v>
      </c>
      <c r="I159" s="333"/>
      <c r="J159" s="563" t="s">
        <v>152</v>
      </c>
      <c r="K159" s="1131">
        <v>45507</v>
      </c>
      <c r="L159" s="563" t="s">
        <v>9221</v>
      </c>
      <c r="M159" s="467"/>
      <c r="N159" s="563" t="s">
        <v>9221</v>
      </c>
      <c r="O159" s="333" t="s">
        <v>11648</v>
      </c>
      <c r="AQ159" s="281"/>
      <c r="AR159" s="281"/>
      <c r="AS159" s="281"/>
      <c r="AT159" s="282"/>
      <c r="AU159" s="281"/>
      <c r="AV159" s="284"/>
      <c r="AW159" s="285"/>
      <c r="AX159" s="284"/>
      <c r="AY159" s="281"/>
      <c r="AZ159" s="286"/>
      <c r="BA159" s="281"/>
      <c r="BB159" s="283"/>
      <c r="BC159" s="281"/>
      <c r="BD159" s="284"/>
      <c r="BE159" s="281"/>
      <c r="BI159" s="281"/>
      <c r="BJ159" s="281"/>
      <c r="BK159" s="281"/>
      <c r="BL159" s="282"/>
      <c r="BM159" s="281"/>
      <c r="BN159" s="284"/>
      <c r="BO159" s="285"/>
      <c r="BP159" s="284"/>
      <c r="BQ159" s="281"/>
      <c r="BR159" s="286"/>
      <c r="BS159" s="281"/>
      <c r="BT159" s="283"/>
      <c r="BU159" s="281"/>
      <c r="BV159" s="284"/>
      <c r="BW159" s="281"/>
    </row>
    <row r="160" spans="1:75" x14ac:dyDescent="0.25">
      <c r="A160" s="727">
        <v>158</v>
      </c>
      <c r="B160" s="727">
        <v>1</v>
      </c>
      <c r="C160" s="563" t="s">
        <v>5</v>
      </c>
      <c r="D160" s="467">
        <v>45493</v>
      </c>
      <c r="E160" s="563" t="s">
        <v>11576</v>
      </c>
      <c r="F160" s="333" t="s">
        <v>13761</v>
      </c>
      <c r="G160" s="333" t="s">
        <v>11795</v>
      </c>
      <c r="H160" s="1130">
        <v>0.5</v>
      </c>
      <c r="I160" s="333"/>
      <c r="J160" s="563" t="s">
        <v>152</v>
      </c>
      <c r="K160" s="1131">
        <v>45507</v>
      </c>
      <c r="L160" s="563" t="s">
        <v>9221</v>
      </c>
      <c r="M160" s="467"/>
      <c r="N160" s="563" t="s">
        <v>9221</v>
      </c>
      <c r="O160" s="333" t="s">
        <v>11648</v>
      </c>
      <c r="AQ160" s="281"/>
      <c r="AR160" s="281"/>
      <c r="AS160" s="281"/>
      <c r="AT160" s="282"/>
      <c r="AU160" s="281"/>
      <c r="AV160" s="284"/>
      <c r="AW160" s="285"/>
      <c r="AX160" s="284"/>
      <c r="AY160" s="281"/>
      <c r="AZ160" s="286"/>
      <c r="BA160" s="281"/>
      <c r="BB160" s="283"/>
      <c r="BC160" s="281"/>
      <c r="BD160" s="284"/>
      <c r="BE160" s="281"/>
      <c r="BI160" s="281"/>
      <c r="BJ160" s="281"/>
      <c r="BK160" s="281"/>
      <c r="BL160" s="282"/>
      <c r="BM160" s="281"/>
      <c r="BN160" s="284"/>
      <c r="BO160" s="285"/>
      <c r="BP160" s="284"/>
      <c r="BQ160" s="281"/>
      <c r="BR160" s="286"/>
      <c r="BS160" s="281"/>
      <c r="BT160" s="283"/>
      <c r="BU160" s="281"/>
      <c r="BV160" s="284"/>
      <c r="BW160" s="281"/>
    </row>
    <row r="161" spans="1:75" x14ac:dyDescent="0.25">
      <c r="A161" s="727">
        <v>159</v>
      </c>
      <c r="B161" s="727">
        <v>1</v>
      </c>
      <c r="C161" s="563" t="s">
        <v>5</v>
      </c>
      <c r="D161" s="467">
        <v>45494</v>
      </c>
      <c r="E161" s="563" t="s">
        <v>11496</v>
      </c>
      <c r="F161" s="333" t="s">
        <v>19406</v>
      </c>
      <c r="G161" s="333" t="s">
        <v>11796</v>
      </c>
      <c r="H161" s="1130">
        <v>0.4</v>
      </c>
      <c r="I161" s="333"/>
      <c r="J161" s="563" t="s">
        <v>152</v>
      </c>
      <c r="K161" s="1131">
        <v>45507</v>
      </c>
      <c r="L161" s="563" t="s">
        <v>9221</v>
      </c>
      <c r="M161" s="467"/>
      <c r="N161" s="563" t="s">
        <v>9221</v>
      </c>
      <c r="O161" s="333" t="s">
        <v>11648</v>
      </c>
      <c r="AQ161" s="281"/>
      <c r="AR161" s="281"/>
      <c r="AS161" s="281"/>
      <c r="AT161" s="282"/>
      <c r="AU161" s="281"/>
      <c r="AV161" s="284"/>
      <c r="AW161" s="285"/>
      <c r="AX161" s="284"/>
      <c r="AY161" s="281"/>
      <c r="AZ161" s="286"/>
      <c r="BA161" s="281"/>
      <c r="BB161" s="283"/>
      <c r="BC161" s="281"/>
      <c r="BD161" s="284"/>
      <c r="BE161" s="281"/>
      <c r="BI161" s="281"/>
      <c r="BJ161" s="281"/>
      <c r="BK161" s="281"/>
      <c r="BL161" s="282"/>
      <c r="BM161" s="281"/>
      <c r="BN161" s="284"/>
      <c r="BO161" s="285"/>
      <c r="BP161" s="284"/>
      <c r="BQ161" s="281"/>
      <c r="BR161" s="286"/>
      <c r="BS161" s="281"/>
      <c r="BT161" s="283"/>
      <c r="BU161" s="281"/>
      <c r="BV161" s="284"/>
      <c r="BW161" s="281"/>
    </row>
    <row r="162" spans="1:75" x14ac:dyDescent="0.25">
      <c r="A162" s="727">
        <v>160</v>
      </c>
      <c r="B162" s="727">
        <v>1</v>
      </c>
      <c r="C162" s="563" t="s">
        <v>5</v>
      </c>
      <c r="D162" s="467">
        <v>45494</v>
      </c>
      <c r="E162" s="563" t="s">
        <v>11498</v>
      </c>
      <c r="F162" s="333" t="s">
        <v>19683</v>
      </c>
      <c r="G162" s="333" t="s">
        <v>11797</v>
      </c>
      <c r="H162" s="1130">
        <v>0.5</v>
      </c>
      <c r="I162" s="333"/>
      <c r="J162" s="563" t="s">
        <v>152</v>
      </c>
      <c r="K162" s="1131">
        <v>45534.5056944444</v>
      </c>
      <c r="L162" s="563" t="s">
        <v>9221</v>
      </c>
      <c r="M162" s="467"/>
      <c r="N162" s="563" t="s">
        <v>152</v>
      </c>
      <c r="O162" s="333" t="s">
        <v>19360</v>
      </c>
      <c r="AQ162" s="281"/>
      <c r="AR162" s="281"/>
      <c r="AS162" s="281"/>
      <c r="AT162" s="282"/>
      <c r="AU162" s="281"/>
      <c r="AV162" s="284"/>
      <c r="AW162" s="285"/>
      <c r="AX162" s="284"/>
      <c r="AY162" s="281"/>
      <c r="AZ162" s="286"/>
      <c r="BA162" s="281"/>
      <c r="BB162" s="283"/>
      <c r="BC162" s="281"/>
      <c r="BD162" s="284"/>
      <c r="BE162" s="281"/>
      <c r="BI162" s="281"/>
      <c r="BJ162" s="281"/>
      <c r="BK162" s="281"/>
      <c r="BL162" s="282"/>
      <c r="BM162" s="281"/>
      <c r="BN162" s="284"/>
      <c r="BO162" s="285"/>
      <c r="BP162" s="284"/>
      <c r="BQ162" s="281"/>
      <c r="BR162" s="286"/>
      <c r="BS162" s="281"/>
      <c r="BT162" s="283"/>
      <c r="BU162" s="281"/>
      <c r="BV162" s="284"/>
      <c r="BW162" s="281"/>
    </row>
    <row r="163" spans="1:75" x14ac:dyDescent="0.25">
      <c r="A163" s="727">
        <v>161</v>
      </c>
      <c r="B163" s="727">
        <v>1</v>
      </c>
      <c r="C163" s="563" t="s">
        <v>5</v>
      </c>
      <c r="D163" s="467">
        <v>45494</v>
      </c>
      <c r="E163" s="563" t="s">
        <v>11624</v>
      </c>
      <c r="F163" s="333" t="s">
        <v>15604</v>
      </c>
      <c r="G163" s="333" t="s">
        <v>11798</v>
      </c>
      <c r="H163" s="1130">
        <v>0.5</v>
      </c>
      <c r="I163" s="333"/>
      <c r="J163" s="563" t="s">
        <v>152</v>
      </c>
      <c r="K163" s="1131">
        <v>45507</v>
      </c>
      <c r="L163" s="563" t="s">
        <v>9221</v>
      </c>
      <c r="M163" s="467"/>
      <c r="N163" s="563" t="s">
        <v>9221</v>
      </c>
      <c r="O163" s="333" t="s">
        <v>11648</v>
      </c>
      <c r="AQ163" s="281"/>
      <c r="AR163" s="281"/>
      <c r="AS163" s="281"/>
      <c r="AT163" s="282"/>
      <c r="AU163" s="281"/>
      <c r="AV163" s="284"/>
      <c r="AW163" s="285"/>
      <c r="AX163" s="284"/>
      <c r="AY163" s="281"/>
      <c r="AZ163" s="286"/>
      <c r="BA163" s="281"/>
      <c r="BB163" s="283"/>
      <c r="BC163" s="281"/>
      <c r="BD163" s="284"/>
      <c r="BE163" s="281"/>
      <c r="BI163" s="281"/>
      <c r="BJ163" s="281"/>
      <c r="BK163" s="281"/>
      <c r="BL163" s="282"/>
      <c r="BM163" s="281"/>
      <c r="BN163" s="284"/>
      <c r="BO163" s="285"/>
      <c r="BP163" s="284"/>
      <c r="BQ163" s="281"/>
      <c r="BR163" s="286"/>
      <c r="BS163" s="281"/>
      <c r="BT163" s="283"/>
      <c r="BU163" s="281"/>
      <c r="BV163" s="284"/>
      <c r="BW163" s="281"/>
    </row>
    <row r="164" spans="1:75" x14ac:dyDescent="0.25">
      <c r="A164" s="727">
        <v>162</v>
      </c>
      <c r="B164" s="727">
        <v>1</v>
      </c>
      <c r="C164" s="563" t="s">
        <v>5</v>
      </c>
      <c r="D164" s="467">
        <v>45495</v>
      </c>
      <c r="E164" s="563" t="s">
        <v>11529</v>
      </c>
      <c r="F164" s="333" t="s">
        <v>17418</v>
      </c>
      <c r="G164" s="333" t="s">
        <v>11799</v>
      </c>
      <c r="H164" s="1130">
        <v>3.5</v>
      </c>
      <c r="I164" s="333"/>
      <c r="J164" s="563" t="s">
        <v>152</v>
      </c>
      <c r="K164" s="1131">
        <v>45507</v>
      </c>
      <c r="L164" s="563" t="s">
        <v>9221</v>
      </c>
      <c r="M164" s="467"/>
      <c r="N164" s="563" t="s">
        <v>9221</v>
      </c>
      <c r="O164" s="333" t="s">
        <v>11648</v>
      </c>
      <c r="AQ164" s="281"/>
      <c r="AR164" s="281"/>
      <c r="AS164" s="281"/>
      <c r="AT164" s="282"/>
      <c r="AU164" s="281"/>
      <c r="AV164" s="284"/>
      <c r="AW164" s="285"/>
      <c r="AX164" s="284"/>
      <c r="AY164" s="281"/>
      <c r="AZ164" s="286"/>
      <c r="BA164" s="281"/>
      <c r="BB164" s="283"/>
      <c r="BC164" s="281"/>
      <c r="BD164" s="284"/>
      <c r="BE164" s="281"/>
      <c r="BI164" s="281"/>
      <c r="BJ164" s="281"/>
      <c r="BK164" s="281"/>
      <c r="BL164" s="282"/>
      <c r="BM164" s="281"/>
      <c r="BN164" s="284"/>
      <c r="BO164" s="285"/>
      <c r="BP164" s="284"/>
      <c r="BQ164" s="281"/>
      <c r="BR164" s="286"/>
      <c r="BS164" s="281"/>
      <c r="BT164" s="283"/>
      <c r="BU164" s="281"/>
      <c r="BV164" s="284"/>
      <c r="BW164" s="281"/>
    </row>
    <row r="165" spans="1:75" x14ac:dyDescent="0.25">
      <c r="A165" s="727">
        <v>163</v>
      </c>
      <c r="B165" s="727">
        <v>1</v>
      </c>
      <c r="C165" s="563" t="s">
        <v>5</v>
      </c>
      <c r="D165" s="467">
        <v>45495</v>
      </c>
      <c r="E165" s="563" t="s">
        <v>11571</v>
      </c>
      <c r="F165" s="333" t="s">
        <v>18606</v>
      </c>
      <c r="G165" s="333" t="s">
        <v>11800</v>
      </c>
      <c r="H165" s="1130">
        <v>0.5</v>
      </c>
      <c r="I165" s="333"/>
      <c r="J165" s="563" t="s">
        <v>152</v>
      </c>
      <c r="K165" s="1131">
        <v>45507</v>
      </c>
      <c r="L165" s="563" t="s">
        <v>152</v>
      </c>
      <c r="M165" s="467">
        <v>45539.670775462997</v>
      </c>
      <c r="N165" s="563" t="s">
        <v>9221</v>
      </c>
      <c r="O165" s="333" t="s">
        <v>20095</v>
      </c>
      <c r="P165" s="563" t="s">
        <v>20096</v>
      </c>
      <c r="AQ165" s="281"/>
      <c r="AR165" s="281"/>
      <c r="AS165" s="281"/>
      <c r="AT165" s="282"/>
      <c r="AU165" s="281"/>
      <c r="AV165" s="284"/>
      <c r="AW165" s="285"/>
      <c r="AX165" s="284"/>
      <c r="AY165" s="281"/>
      <c r="AZ165" s="286"/>
      <c r="BA165" s="281"/>
      <c r="BB165" s="283"/>
      <c r="BC165" s="281"/>
      <c r="BD165" s="284"/>
      <c r="BE165" s="281"/>
      <c r="BI165" s="281"/>
      <c r="BJ165" s="281"/>
      <c r="BK165" s="281"/>
      <c r="BL165" s="282"/>
      <c r="BM165" s="281"/>
      <c r="BN165" s="284"/>
      <c r="BO165" s="285"/>
      <c r="BP165" s="284"/>
      <c r="BQ165" s="281"/>
      <c r="BR165" s="286"/>
      <c r="BS165" s="281"/>
      <c r="BT165" s="283"/>
      <c r="BU165" s="281"/>
      <c r="BV165" s="284"/>
      <c r="BW165" s="281"/>
    </row>
    <row r="166" spans="1:75" x14ac:dyDescent="0.25">
      <c r="A166" s="727">
        <v>164</v>
      </c>
      <c r="B166" s="727">
        <v>1</v>
      </c>
      <c r="C166" s="563" t="s">
        <v>5</v>
      </c>
      <c r="D166" s="467">
        <v>45495</v>
      </c>
      <c r="E166" s="563" t="s">
        <v>11598</v>
      </c>
      <c r="F166" s="333" t="s">
        <v>14080</v>
      </c>
      <c r="G166" s="333" t="s">
        <v>11801</v>
      </c>
      <c r="H166" s="1130">
        <v>0.4</v>
      </c>
      <c r="I166" s="333"/>
      <c r="J166" s="563" t="s">
        <v>152</v>
      </c>
      <c r="K166" s="1131">
        <v>45507</v>
      </c>
      <c r="L166" s="563" t="s">
        <v>9221</v>
      </c>
      <c r="M166" s="467"/>
      <c r="N166" s="563" t="s">
        <v>9221</v>
      </c>
      <c r="O166" s="333" t="s">
        <v>11648</v>
      </c>
      <c r="AQ166" s="281"/>
      <c r="AR166" s="281"/>
      <c r="AS166" s="281"/>
      <c r="AT166" s="282"/>
      <c r="AU166" s="281"/>
      <c r="AV166" s="284"/>
      <c r="AW166" s="285"/>
      <c r="AX166" s="284"/>
      <c r="AY166" s="281"/>
      <c r="AZ166" s="286"/>
      <c r="BA166" s="281"/>
      <c r="BB166" s="283"/>
      <c r="BC166" s="281"/>
      <c r="BD166" s="284"/>
      <c r="BE166" s="281"/>
      <c r="BI166" s="281"/>
      <c r="BJ166" s="281"/>
      <c r="BK166" s="281"/>
      <c r="BL166" s="282"/>
      <c r="BM166" s="281"/>
      <c r="BN166" s="284"/>
      <c r="BO166" s="285"/>
      <c r="BP166" s="284"/>
      <c r="BQ166" s="281"/>
      <c r="BR166" s="286"/>
      <c r="BS166" s="281"/>
      <c r="BT166" s="283"/>
      <c r="BU166" s="281"/>
      <c r="BV166" s="284"/>
      <c r="BW166" s="281"/>
    </row>
    <row r="167" spans="1:75" x14ac:dyDescent="0.25">
      <c r="A167" s="727">
        <v>165</v>
      </c>
      <c r="B167" s="727">
        <v>1</v>
      </c>
      <c r="C167" s="563" t="s">
        <v>5</v>
      </c>
      <c r="D167" s="467">
        <v>45496</v>
      </c>
      <c r="E167" s="563" t="s">
        <v>11496</v>
      </c>
      <c r="F167" s="333" t="s">
        <v>19406</v>
      </c>
      <c r="G167" s="333" t="s">
        <v>11802</v>
      </c>
      <c r="H167" s="1130">
        <v>0.5</v>
      </c>
      <c r="I167" s="333"/>
      <c r="J167" s="563" t="s">
        <v>152</v>
      </c>
      <c r="K167" s="1131">
        <v>45507</v>
      </c>
      <c r="L167" s="563" t="s">
        <v>9221</v>
      </c>
      <c r="M167" s="467"/>
      <c r="N167" s="563" t="s">
        <v>9221</v>
      </c>
      <c r="O167" s="333" t="s">
        <v>11648</v>
      </c>
      <c r="AQ167" s="281"/>
      <c r="AR167" s="281"/>
      <c r="AS167" s="281"/>
      <c r="AT167" s="282"/>
      <c r="AU167" s="281"/>
      <c r="AV167" s="284"/>
      <c r="AW167" s="285"/>
      <c r="AX167" s="284"/>
      <c r="AY167" s="281"/>
      <c r="AZ167" s="286"/>
      <c r="BA167" s="281"/>
      <c r="BB167" s="283"/>
      <c r="BC167" s="281"/>
      <c r="BD167" s="284"/>
      <c r="BE167" s="281"/>
      <c r="BI167" s="281"/>
      <c r="BJ167" s="281"/>
      <c r="BK167" s="281"/>
      <c r="BL167" s="282"/>
      <c r="BM167" s="281"/>
      <c r="BN167" s="284"/>
      <c r="BO167" s="285"/>
      <c r="BP167" s="284"/>
      <c r="BQ167" s="281"/>
      <c r="BR167" s="286"/>
      <c r="BS167" s="281"/>
      <c r="BT167" s="283"/>
      <c r="BU167" s="281"/>
      <c r="BV167" s="284"/>
      <c r="BW167" s="281"/>
    </row>
    <row r="168" spans="1:75" x14ac:dyDescent="0.25">
      <c r="A168" s="727">
        <v>166</v>
      </c>
      <c r="B168" s="727">
        <v>1</v>
      </c>
      <c r="C168" s="563" t="s">
        <v>5</v>
      </c>
      <c r="D168" s="467">
        <v>45496</v>
      </c>
      <c r="E168" s="563" t="s">
        <v>11506</v>
      </c>
      <c r="F168" s="333" t="s">
        <v>16217</v>
      </c>
      <c r="G168" s="333" t="s">
        <v>11803</v>
      </c>
      <c r="H168" s="1130">
        <v>0.5</v>
      </c>
      <c r="I168" s="333"/>
      <c r="J168" s="563" t="s">
        <v>152</v>
      </c>
      <c r="K168" s="1131">
        <v>45507</v>
      </c>
      <c r="L168" s="563" t="s">
        <v>9221</v>
      </c>
      <c r="M168" s="467"/>
      <c r="N168" s="563" t="s">
        <v>9221</v>
      </c>
      <c r="O168" s="333" t="s">
        <v>11648</v>
      </c>
      <c r="AQ168" s="281"/>
      <c r="AR168" s="281"/>
      <c r="AS168" s="281"/>
      <c r="AT168" s="282"/>
      <c r="AU168" s="281"/>
      <c r="AV168" s="284"/>
      <c r="AW168" s="285"/>
      <c r="AX168" s="284"/>
      <c r="AY168" s="281"/>
      <c r="AZ168" s="286"/>
      <c r="BA168" s="281"/>
      <c r="BB168" s="283"/>
      <c r="BC168" s="281"/>
      <c r="BD168" s="284"/>
      <c r="BE168" s="281"/>
      <c r="BI168" s="281"/>
      <c r="BJ168" s="281"/>
      <c r="BK168" s="281"/>
      <c r="BL168" s="282"/>
      <c r="BM168" s="281"/>
      <c r="BN168" s="284"/>
      <c r="BO168" s="285"/>
      <c r="BP168" s="284"/>
      <c r="BQ168" s="281"/>
      <c r="BR168" s="286"/>
      <c r="BS168" s="281"/>
      <c r="BT168" s="283"/>
      <c r="BU168" s="281"/>
      <c r="BV168" s="284"/>
      <c r="BW168" s="281"/>
    </row>
    <row r="169" spans="1:75" x14ac:dyDescent="0.25">
      <c r="A169" s="727">
        <v>167</v>
      </c>
      <c r="B169" s="727">
        <v>1</v>
      </c>
      <c r="C169" s="563" t="s">
        <v>5</v>
      </c>
      <c r="D169" s="467">
        <v>45496</v>
      </c>
      <c r="E169" s="563" t="s">
        <v>11537</v>
      </c>
      <c r="F169" s="333" t="s">
        <v>17722</v>
      </c>
      <c r="G169" s="333" t="s">
        <v>11804</v>
      </c>
      <c r="H169" s="1130">
        <v>1</v>
      </c>
      <c r="I169" s="333"/>
      <c r="J169" s="563" t="s">
        <v>152</v>
      </c>
      <c r="K169" s="1131">
        <v>45507</v>
      </c>
      <c r="L169" s="563" t="s">
        <v>9221</v>
      </c>
      <c r="M169" s="467"/>
      <c r="N169" s="563" t="s">
        <v>9221</v>
      </c>
      <c r="O169" s="333" t="s">
        <v>11648</v>
      </c>
      <c r="AQ169" s="281"/>
      <c r="AR169" s="281"/>
      <c r="AS169" s="281"/>
      <c r="AT169" s="282"/>
      <c r="AU169" s="281"/>
      <c r="AV169" s="284"/>
      <c r="AW169" s="285"/>
      <c r="AX169" s="284"/>
      <c r="AY169" s="281"/>
      <c r="AZ169" s="286"/>
      <c r="BA169" s="281"/>
      <c r="BB169" s="283"/>
      <c r="BC169" s="281"/>
      <c r="BD169" s="284"/>
      <c r="BE169" s="281"/>
      <c r="BI169" s="281"/>
      <c r="BJ169" s="281"/>
      <c r="BK169" s="281"/>
      <c r="BL169" s="282"/>
      <c r="BM169" s="281"/>
      <c r="BN169" s="284"/>
      <c r="BO169" s="285"/>
      <c r="BP169" s="284"/>
      <c r="BQ169" s="281"/>
      <c r="BR169" s="286"/>
      <c r="BS169" s="281"/>
      <c r="BT169" s="283"/>
      <c r="BU169" s="281"/>
      <c r="BV169" s="284"/>
      <c r="BW169" s="281"/>
    </row>
    <row r="170" spans="1:75" x14ac:dyDescent="0.25">
      <c r="A170" s="727">
        <v>168</v>
      </c>
      <c r="B170" s="727">
        <v>1</v>
      </c>
      <c r="C170" s="563" t="s">
        <v>5</v>
      </c>
      <c r="D170" s="467">
        <v>45496</v>
      </c>
      <c r="E170" s="563" t="s">
        <v>11570</v>
      </c>
      <c r="F170" s="333" t="s">
        <v>19818</v>
      </c>
      <c r="G170" s="333" t="s">
        <v>11805</v>
      </c>
      <c r="H170" s="1130">
        <v>0.25</v>
      </c>
      <c r="I170" s="333"/>
      <c r="J170" s="563" t="s">
        <v>152</v>
      </c>
      <c r="K170" s="1131">
        <v>45507</v>
      </c>
      <c r="L170" s="563" t="s">
        <v>9221</v>
      </c>
      <c r="M170" s="467"/>
      <c r="N170" s="563" t="s">
        <v>9221</v>
      </c>
      <c r="O170" s="333" t="s">
        <v>11648</v>
      </c>
      <c r="AQ170" s="281"/>
      <c r="AR170" s="281"/>
      <c r="AS170" s="281"/>
      <c r="AT170" s="282"/>
      <c r="AU170" s="281"/>
      <c r="AV170" s="284"/>
      <c r="AW170" s="285"/>
      <c r="AX170" s="284"/>
      <c r="AY170" s="281"/>
      <c r="AZ170" s="286"/>
      <c r="BA170" s="281"/>
      <c r="BB170" s="283"/>
      <c r="BC170" s="281"/>
      <c r="BD170" s="284"/>
      <c r="BE170" s="281"/>
      <c r="BI170" s="281"/>
      <c r="BJ170" s="281"/>
      <c r="BK170" s="281"/>
      <c r="BL170" s="282"/>
      <c r="BM170" s="281"/>
      <c r="BN170" s="284"/>
      <c r="BO170" s="285"/>
      <c r="BP170" s="284"/>
      <c r="BQ170" s="281"/>
      <c r="BR170" s="286"/>
      <c r="BS170" s="281"/>
      <c r="BT170" s="283"/>
      <c r="BU170" s="281"/>
      <c r="BV170" s="284"/>
      <c r="BW170" s="281"/>
    </row>
    <row r="171" spans="1:75" x14ac:dyDescent="0.25">
      <c r="A171" s="727">
        <v>169</v>
      </c>
      <c r="B171" s="727">
        <v>1</v>
      </c>
      <c r="C171" s="563" t="s">
        <v>5</v>
      </c>
      <c r="D171" s="467">
        <v>45496</v>
      </c>
      <c r="E171" s="563" t="s">
        <v>11571</v>
      </c>
      <c r="F171" s="333" t="s">
        <v>18606</v>
      </c>
      <c r="G171" s="333" t="s">
        <v>11806</v>
      </c>
      <c r="H171" s="1130">
        <v>2</v>
      </c>
      <c r="I171" s="333"/>
      <c r="J171" s="563" t="s">
        <v>152</v>
      </c>
      <c r="K171" s="1131">
        <v>45507</v>
      </c>
      <c r="L171" s="563" t="s">
        <v>152</v>
      </c>
      <c r="M171" s="467">
        <v>45539.670775462997</v>
      </c>
      <c r="N171" s="563" t="s">
        <v>9221</v>
      </c>
      <c r="O171" s="333" t="s">
        <v>20095</v>
      </c>
      <c r="P171" s="563" t="s">
        <v>20096</v>
      </c>
      <c r="AQ171" s="281"/>
      <c r="AR171" s="281"/>
      <c r="AS171" s="281"/>
      <c r="AT171" s="282"/>
      <c r="AU171" s="281"/>
      <c r="AV171" s="284"/>
      <c r="AW171" s="285"/>
      <c r="AX171" s="284"/>
      <c r="AY171" s="281"/>
      <c r="AZ171" s="286"/>
      <c r="BA171" s="281"/>
      <c r="BB171" s="283"/>
      <c r="BC171" s="281"/>
      <c r="BD171" s="284"/>
      <c r="BE171" s="281"/>
      <c r="BI171" s="281"/>
      <c r="BJ171" s="281"/>
      <c r="BK171" s="281"/>
      <c r="BL171" s="282"/>
      <c r="BM171" s="281"/>
      <c r="BN171" s="284"/>
      <c r="BO171" s="285"/>
      <c r="BP171" s="284"/>
      <c r="BQ171" s="281"/>
      <c r="BR171" s="286"/>
      <c r="BS171" s="281"/>
      <c r="BT171" s="283"/>
      <c r="BU171" s="281"/>
      <c r="BV171" s="284"/>
      <c r="BW171" s="281"/>
    </row>
    <row r="172" spans="1:75" x14ac:dyDescent="0.25">
      <c r="A172" s="727">
        <v>170</v>
      </c>
      <c r="B172" s="727">
        <v>1</v>
      </c>
      <c r="C172" s="563" t="s">
        <v>5</v>
      </c>
      <c r="D172" s="467">
        <v>45497</v>
      </c>
      <c r="E172" s="563" t="s">
        <v>11498</v>
      </c>
      <c r="F172" s="333" t="s">
        <v>19683</v>
      </c>
      <c r="G172" s="333" t="s">
        <v>11807</v>
      </c>
      <c r="H172" s="1130">
        <v>0.5</v>
      </c>
      <c r="I172" s="333"/>
      <c r="J172" s="563" t="s">
        <v>152</v>
      </c>
      <c r="K172" s="1131">
        <v>45534.506030092598</v>
      </c>
      <c r="L172" s="563" t="s">
        <v>9221</v>
      </c>
      <c r="M172" s="467"/>
      <c r="N172" s="563" t="s">
        <v>152</v>
      </c>
      <c r="O172" s="333" t="s">
        <v>19360</v>
      </c>
      <c r="AQ172" s="281"/>
      <c r="AR172" s="281"/>
      <c r="AS172" s="281"/>
      <c r="AT172" s="282"/>
      <c r="AU172" s="281"/>
      <c r="AV172" s="284"/>
      <c r="AW172" s="285"/>
      <c r="AX172" s="284"/>
      <c r="AY172" s="281"/>
      <c r="AZ172" s="286"/>
      <c r="BA172" s="281"/>
      <c r="BB172" s="283"/>
      <c r="BC172" s="281"/>
      <c r="BD172" s="284"/>
      <c r="BE172" s="281"/>
      <c r="BI172" s="281"/>
      <c r="BJ172" s="281"/>
      <c r="BK172" s="281"/>
      <c r="BL172" s="282"/>
      <c r="BM172" s="281"/>
      <c r="BN172" s="284"/>
      <c r="BO172" s="285"/>
      <c r="BP172" s="284"/>
      <c r="BQ172" s="281"/>
      <c r="BR172" s="286"/>
      <c r="BS172" s="281"/>
      <c r="BT172" s="283"/>
      <c r="BU172" s="281"/>
      <c r="BV172" s="284"/>
      <c r="BW172" s="281"/>
    </row>
    <row r="173" spans="1:75" x14ac:dyDescent="0.25">
      <c r="A173" s="727">
        <v>171</v>
      </c>
      <c r="B173" s="727">
        <v>1</v>
      </c>
      <c r="C173" s="563" t="s">
        <v>5</v>
      </c>
      <c r="D173" s="467">
        <v>45497</v>
      </c>
      <c r="E173" s="563" t="s">
        <v>11505</v>
      </c>
      <c r="F173" s="333" t="s">
        <v>16125</v>
      </c>
      <c r="G173" s="333" t="s">
        <v>11808</v>
      </c>
      <c r="H173" s="1130">
        <v>0.4</v>
      </c>
      <c r="I173" s="333"/>
      <c r="J173" s="563" t="s">
        <v>152</v>
      </c>
      <c r="K173" s="1131">
        <v>45507</v>
      </c>
      <c r="L173" s="563" t="s">
        <v>9221</v>
      </c>
      <c r="M173" s="467"/>
      <c r="N173" s="563" t="s">
        <v>9221</v>
      </c>
      <c r="O173" s="333" t="s">
        <v>11648</v>
      </c>
      <c r="AQ173" s="281"/>
      <c r="AR173" s="281"/>
      <c r="AS173" s="281"/>
      <c r="AT173" s="282"/>
      <c r="AU173" s="281"/>
      <c r="AV173" s="284"/>
      <c r="AW173" s="285"/>
      <c r="AX173" s="284"/>
      <c r="AY173" s="281"/>
      <c r="AZ173" s="286"/>
      <c r="BA173" s="281"/>
      <c r="BB173" s="283"/>
      <c r="BC173" s="281"/>
      <c r="BD173" s="284"/>
      <c r="BE173" s="281"/>
      <c r="BI173" s="281"/>
      <c r="BJ173" s="281"/>
      <c r="BK173" s="281"/>
      <c r="BL173" s="282"/>
      <c r="BM173" s="281"/>
      <c r="BN173" s="284"/>
      <c r="BO173" s="285"/>
      <c r="BP173" s="284"/>
      <c r="BQ173" s="281"/>
      <c r="BR173" s="286"/>
      <c r="BS173" s="281"/>
      <c r="BT173" s="283"/>
      <c r="BU173" s="281"/>
      <c r="BV173" s="284"/>
      <c r="BW173" s="281"/>
    </row>
    <row r="174" spans="1:75" x14ac:dyDescent="0.25">
      <c r="A174" s="727">
        <v>172</v>
      </c>
      <c r="B174" s="727">
        <v>1</v>
      </c>
      <c r="C174" s="563" t="s">
        <v>5</v>
      </c>
      <c r="D174" s="467">
        <v>45497</v>
      </c>
      <c r="E174" s="563" t="s">
        <v>11571</v>
      </c>
      <c r="F174" s="333" t="s">
        <v>18606</v>
      </c>
      <c r="G174" s="333" t="s">
        <v>11809</v>
      </c>
      <c r="H174" s="1130">
        <v>0.75</v>
      </c>
      <c r="I174" s="333"/>
      <c r="J174" s="563" t="s">
        <v>152</v>
      </c>
      <c r="K174" s="1131">
        <v>45507</v>
      </c>
      <c r="L174" s="563" t="s">
        <v>152</v>
      </c>
      <c r="M174" s="467">
        <v>45539.670775462997</v>
      </c>
      <c r="N174" s="563" t="s">
        <v>9221</v>
      </c>
      <c r="O174" s="333" t="s">
        <v>20095</v>
      </c>
      <c r="P174" s="563" t="s">
        <v>20096</v>
      </c>
      <c r="AQ174" s="281"/>
      <c r="AR174" s="281"/>
      <c r="AS174" s="281"/>
      <c r="AT174" s="282"/>
      <c r="AU174" s="281"/>
      <c r="AV174" s="284"/>
      <c r="AW174" s="285"/>
      <c r="AX174" s="284"/>
      <c r="AY174" s="281"/>
      <c r="AZ174" s="286"/>
      <c r="BA174" s="281"/>
      <c r="BB174" s="283"/>
      <c r="BC174" s="281"/>
      <c r="BD174" s="284"/>
      <c r="BE174" s="281"/>
      <c r="BI174" s="281"/>
      <c r="BJ174" s="281"/>
      <c r="BK174" s="281"/>
      <c r="BL174" s="282"/>
      <c r="BM174" s="281"/>
      <c r="BN174" s="284"/>
      <c r="BO174" s="285"/>
      <c r="BP174" s="284"/>
      <c r="BQ174" s="281"/>
      <c r="BR174" s="286"/>
      <c r="BS174" s="281"/>
      <c r="BT174" s="283"/>
      <c r="BU174" s="281"/>
      <c r="BV174" s="284"/>
      <c r="BW174" s="281"/>
    </row>
    <row r="175" spans="1:75" x14ac:dyDescent="0.25">
      <c r="A175" s="727">
        <v>173</v>
      </c>
      <c r="B175" s="727">
        <v>1</v>
      </c>
      <c r="C175" s="563" t="s">
        <v>5</v>
      </c>
      <c r="D175" s="467">
        <v>45497</v>
      </c>
      <c r="E175" s="563" t="s">
        <v>11615</v>
      </c>
      <c r="F175" s="333" t="s">
        <v>11473</v>
      </c>
      <c r="G175" s="333" t="s">
        <v>11810</v>
      </c>
      <c r="H175" s="1130">
        <v>2</v>
      </c>
      <c r="I175" s="333"/>
      <c r="J175" s="563" t="s">
        <v>152</v>
      </c>
      <c r="K175" s="1131">
        <v>45507</v>
      </c>
      <c r="L175" s="563" t="s">
        <v>9221</v>
      </c>
      <c r="M175" s="467"/>
      <c r="N175" s="563" t="s">
        <v>9221</v>
      </c>
      <c r="O175" s="333" t="s">
        <v>11648</v>
      </c>
      <c r="AQ175" s="281"/>
      <c r="AR175" s="281"/>
      <c r="AS175" s="281"/>
      <c r="AT175" s="282"/>
      <c r="AU175" s="281"/>
      <c r="AV175" s="284"/>
      <c r="AW175" s="285"/>
      <c r="AX175" s="284"/>
      <c r="AY175" s="281"/>
      <c r="AZ175" s="286"/>
      <c r="BA175" s="281"/>
      <c r="BB175" s="283"/>
      <c r="BC175" s="281"/>
      <c r="BD175" s="284"/>
      <c r="BE175" s="281"/>
      <c r="BI175" s="281"/>
      <c r="BJ175" s="281"/>
      <c r="BK175" s="281"/>
      <c r="BL175" s="282"/>
      <c r="BM175" s="281"/>
      <c r="BN175" s="284"/>
      <c r="BO175" s="285"/>
      <c r="BP175" s="284"/>
      <c r="BQ175" s="281"/>
      <c r="BR175" s="286"/>
      <c r="BS175" s="281"/>
      <c r="BT175" s="283"/>
      <c r="BU175" s="281"/>
      <c r="BV175" s="284"/>
      <c r="BW175" s="281"/>
    </row>
    <row r="176" spans="1:75" x14ac:dyDescent="0.25">
      <c r="A176" s="727">
        <v>174</v>
      </c>
      <c r="B176" s="727">
        <v>1</v>
      </c>
      <c r="C176" s="563" t="s">
        <v>5</v>
      </c>
      <c r="D176" s="467">
        <v>45498</v>
      </c>
      <c r="E176" s="563" t="s">
        <v>11529</v>
      </c>
      <c r="F176" s="333" t="s">
        <v>17418</v>
      </c>
      <c r="G176" s="333" t="s">
        <v>11811</v>
      </c>
      <c r="H176" s="1130">
        <v>0.5</v>
      </c>
      <c r="I176" s="333"/>
      <c r="J176" s="563" t="s">
        <v>152</v>
      </c>
      <c r="K176" s="1131">
        <v>45507</v>
      </c>
      <c r="L176" s="563" t="s">
        <v>9221</v>
      </c>
      <c r="M176" s="467"/>
      <c r="N176" s="563" t="s">
        <v>9221</v>
      </c>
      <c r="O176" s="333" t="s">
        <v>11648</v>
      </c>
      <c r="AQ176" s="281"/>
      <c r="AR176" s="281"/>
      <c r="AS176" s="281"/>
      <c r="AT176" s="282"/>
      <c r="AU176" s="281"/>
      <c r="AV176" s="284"/>
      <c r="AW176" s="285"/>
      <c r="AX176" s="284"/>
      <c r="AY176" s="281"/>
      <c r="AZ176" s="286"/>
      <c r="BA176" s="281"/>
      <c r="BB176" s="283"/>
      <c r="BC176" s="281"/>
      <c r="BD176" s="284"/>
      <c r="BE176" s="281"/>
      <c r="BI176" s="281"/>
      <c r="BJ176" s="281"/>
      <c r="BK176" s="281"/>
      <c r="BL176" s="282"/>
      <c r="BM176" s="281"/>
      <c r="BN176" s="284"/>
      <c r="BO176" s="285"/>
      <c r="BP176" s="284"/>
      <c r="BQ176" s="281"/>
      <c r="BR176" s="286"/>
      <c r="BS176" s="281"/>
      <c r="BT176" s="283"/>
      <c r="BU176" s="281"/>
      <c r="BV176" s="284"/>
      <c r="BW176" s="281"/>
    </row>
    <row r="177" spans="1:75" x14ac:dyDescent="0.25">
      <c r="A177" s="727">
        <v>175</v>
      </c>
      <c r="B177" s="727">
        <v>1</v>
      </c>
      <c r="C177" s="563" t="s">
        <v>5</v>
      </c>
      <c r="D177" s="467">
        <v>45499</v>
      </c>
      <c r="E177" s="563" t="s">
        <v>11570</v>
      </c>
      <c r="F177" s="333" t="s">
        <v>19818</v>
      </c>
      <c r="G177" s="333" t="s">
        <v>11812</v>
      </c>
      <c r="H177" s="1130">
        <v>0.4</v>
      </c>
      <c r="I177" s="333"/>
      <c r="J177" s="563" t="s">
        <v>152</v>
      </c>
      <c r="K177" s="1131">
        <v>45507</v>
      </c>
      <c r="L177" s="563" t="s">
        <v>9221</v>
      </c>
      <c r="M177" s="467"/>
      <c r="N177" s="563" t="s">
        <v>9221</v>
      </c>
      <c r="O177" s="333" t="s">
        <v>11648</v>
      </c>
      <c r="AQ177" s="281"/>
      <c r="AR177" s="281"/>
      <c r="AS177" s="281"/>
      <c r="AT177" s="282"/>
      <c r="AU177" s="281"/>
      <c r="AV177" s="284"/>
      <c r="AW177" s="285"/>
      <c r="AX177" s="284"/>
      <c r="AY177" s="281"/>
      <c r="AZ177" s="286"/>
      <c r="BA177" s="281"/>
      <c r="BB177" s="283"/>
      <c r="BC177" s="281"/>
      <c r="BD177" s="284"/>
      <c r="BE177" s="281"/>
      <c r="BI177" s="281"/>
      <c r="BJ177" s="281"/>
      <c r="BK177" s="281"/>
      <c r="BL177" s="282"/>
      <c r="BM177" s="281"/>
      <c r="BN177" s="284"/>
      <c r="BO177" s="285"/>
      <c r="BP177" s="284"/>
      <c r="BQ177" s="281"/>
      <c r="BR177" s="286"/>
      <c r="BS177" s="281"/>
      <c r="BT177" s="283"/>
      <c r="BU177" s="281"/>
      <c r="BV177" s="284"/>
      <c r="BW177" s="281"/>
    </row>
    <row r="178" spans="1:75" x14ac:dyDescent="0.25">
      <c r="A178" s="727">
        <v>176</v>
      </c>
      <c r="B178" s="727">
        <v>1</v>
      </c>
      <c r="C178" s="563" t="s">
        <v>5</v>
      </c>
      <c r="D178" s="467">
        <v>45500</v>
      </c>
      <c r="E178" s="563" t="s">
        <v>11486</v>
      </c>
      <c r="F178" s="333" t="s">
        <v>12240</v>
      </c>
      <c r="G178" s="333" t="s">
        <v>11813</v>
      </c>
      <c r="H178" s="1130">
        <v>0.4</v>
      </c>
      <c r="I178" s="333"/>
      <c r="J178" s="563" t="s">
        <v>152</v>
      </c>
      <c r="K178" s="1131">
        <v>45507</v>
      </c>
      <c r="L178" s="563" t="s">
        <v>9221</v>
      </c>
      <c r="M178" s="467"/>
      <c r="N178" s="563" t="s">
        <v>9221</v>
      </c>
      <c r="O178" s="333" t="s">
        <v>11648</v>
      </c>
      <c r="AQ178" s="281"/>
      <c r="AR178" s="281"/>
      <c r="AS178" s="281"/>
      <c r="AT178" s="282"/>
      <c r="AU178" s="281"/>
      <c r="AV178" s="284"/>
      <c r="AW178" s="285"/>
      <c r="AX178" s="284"/>
      <c r="AY178" s="281"/>
      <c r="AZ178" s="286"/>
      <c r="BA178" s="281"/>
      <c r="BB178" s="283"/>
      <c r="BC178" s="281"/>
      <c r="BD178" s="284"/>
      <c r="BE178" s="281"/>
      <c r="BI178" s="281"/>
      <c r="BJ178" s="281"/>
      <c r="BK178" s="281"/>
      <c r="BL178" s="282"/>
      <c r="BM178" s="281"/>
      <c r="BN178" s="284"/>
      <c r="BO178" s="285"/>
      <c r="BP178" s="284"/>
      <c r="BQ178" s="281"/>
      <c r="BR178" s="286"/>
      <c r="BS178" s="281"/>
      <c r="BT178" s="283"/>
      <c r="BU178" s="281"/>
      <c r="BV178" s="284"/>
      <c r="BW178" s="281"/>
    </row>
    <row r="179" spans="1:75" x14ac:dyDescent="0.25">
      <c r="A179" s="727">
        <v>177</v>
      </c>
      <c r="B179" s="727">
        <v>1</v>
      </c>
      <c r="C179" s="563" t="s">
        <v>5</v>
      </c>
      <c r="D179" s="467">
        <v>45502</v>
      </c>
      <c r="E179" s="563" t="s">
        <v>11534</v>
      </c>
      <c r="F179" s="333" t="s">
        <v>13480</v>
      </c>
      <c r="G179" s="333" t="s">
        <v>11814</v>
      </c>
      <c r="H179" s="1130">
        <v>0.4</v>
      </c>
      <c r="I179" s="333"/>
      <c r="J179" s="563" t="s">
        <v>152</v>
      </c>
      <c r="K179" s="1131">
        <v>45507</v>
      </c>
      <c r="L179" s="563" t="s">
        <v>9221</v>
      </c>
      <c r="M179" s="467"/>
      <c r="N179" s="563" t="s">
        <v>9221</v>
      </c>
      <c r="O179" s="333" t="s">
        <v>11648</v>
      </c>
      <c r="AQ179" s="281"/>
      <c r="AR179" s="281"/>
      <c r="AS179" s="281"/>
      <c r="AT179" s="282"/>
      <c r="AU179" s="281"/>
      <c r="AV179" s="284"/>
      <c r="AW179" s="285"/>
      <c r="AX179" s="284"/>
      <c r="AY179" s="281"/>
      <c r="AZ179" s="286"/>
      <c r="BA179" s="281"/>
      <c r="BB179" s="283"/>
      <c r="BC179" s="281"/>
      <c r="BD179" s="284"/>
      <c r="BE179" s="281"/>
      <c r="BI179" s="281"/>
      <c r="BJ179" s="281"/>
      <c r="BK179" s="281"/>
      <c r="BL179" s="282"/>
      <c r="BM179" s="281"/>
      <c r="BN179" s="284"/>
      <c r="BO179" s="285"/>
      <c r="BP179" s="284"/>
      <c r="BQ179" s="281"/>
      <c r="BR179" s="286"/>
      <c r="BS179" s="281"/>
      <c r="BT179" s="283"/>
      <c r="BU179" s="281"/>
      <c r="BV179" s="284"/>
      <c r="BW179" s="281"/>
    </row>
    <row r="180" spans="1:75" x14ac:dyDescent="0.25">
      <c r="A180" s="727">
        <v>178</v>
      </c>
      <c r="B180" s="727">
        <v>1</v>
      </c>
      <c r="C180" s="563" t="s">
        <v>5</v>
      </c>
      <c r="D180" s="467">
        <v>45502</v>
      </c>
      <c r="E180" s="563" t="s">
        <v>11549</v>
      </c>
      <c r="F180" s="333" t="s">
        <v>18011</v>
      </c>
      <c r="G180" s="333" t="s">
        <v>11815</v>
      </c>
      <c r="H180" s="1130">
        <v>0.5</v>
      </c>
      <c r="I180" s="333"/>
      <c r="J180" s="563" t="s">
        <v>152</v>
      </c>
      <c r="K180" s="1131">
        <v>45507</v>
      </c>
      <c r="L180" s="563" t="s">
        <v>9221</v>
      </c>
      <c r="M180" s="467"/>
      <c r="N180" s="563" t="s">
        <v>9221</v>
      </c>
      <c r="O180" s="333" t="s">
        <v>11648</v>
      </c>
      <c r="AQ180" s="281"/>
      <c r="AR180" s="281"/>
      <c r="AS180" s="281"/>
      <c r="AT180" s="282"/>
      <c r="AU180" s="281"/>
      <c r="AV180" s="284"/>
      <c r="AW180" s="285"/>
      <c r="AX180" s="284"/>
      <c r="AY180" s="281"/>
      <c r="AZ180" s="286"/>
      <c r="BA180" s="281"/>
      <c r="BB180" s="283"/>
      <c r="BC180" s="281"/>
      <c r="BD180" s="284"/>
      <c r="BE180" s="281"/>
      <c r="BI180" s="281"/>
      <c r="BJ180" s="281"/>
      <c r="BK180" s="281"/>
      <c r="BL180" s="282"/>
      <c r="BM180" s="281"/>
      <c r="BN180" s="284"/>
      <c r="BO180" s="285"/>
      <c r="BP180" s="284"/>
      <c r="BQ180" s="281"/>
      <c r="BR180" s="286"/>
      <c r="BS180" s="281"/>
      <c r="BT180" s="283"/>
      <c r="BU180" s="281"/>
      <c r="BV180" s="284"/>
      <c r="BW180" s="281"/>
    </row>
    <row r="181" spans="1:75" x14ac:dyDescent="0.25">
      <c r="A181" s="727">
        <v>179</v>
      </c>
      <c r="B181" s="727">
        <v>1</v>
      </c>
      <c r="C181" s="563" t="s">
        <v>5</v>
      </c>
      <c r="D181" s="467">
        <v>45502</v>
      </c>
      <c r="E181" s="563" t="s">
        <v>11554</v>
      </c>
      <c r="F181" s="333" t="s">
        <v>18294</v>
      </c>
      <c r="G181" s="333" t="s">
        <v>11816</v>
      </c>
      <c r="H181" s="1130">
        <v>0.5</v>
      </c>
      <c r="I181" s="333"/>
      <c r="J181" s="563" t="s">
        <v>152</v>
      </c>
      <c r="K181" s="1131">
        <v>45507</v>
      </c>
      <c r="L181" s="563" t="s">
        <v>9221</v>
      </c>
      <c r="M181" s="467"/>
      <c r="N181" s="563" t="s">
        <v>9221</v>
      </c>
      <c r="O181" s="333" t="s">
        <v>11648</v>
      </c>
      <c r="AQ181" s="281"/>
      <c r="AR181" s="281"/>
      <c r="AS181" s="281"/>
      <c r="AT181" s="282"/>
      <c r="AU181" s="281"/>
      <c r="AV181" s="284"/>
      <c r="AW181" s="285"/>
      <c r="AX181" s="284"/>
      <c r="AY181" s="281"/>
      <c r="AZ181" s="286"/>
      <c r="BA181" s="281"/>
      <c r="BB181" s="283"/>
      <c r="BC181" s="281"/>
      <c r="BD181" s="284"/>
      <c r="BE181" s="281"/>
      <c r="BI181" s="281"/>
      <c r="BJ181" s="281"/>
      <c r="BK181" s="281"/>
      <c r="BL181" s="282"/>
      <c r="BM181" s="281"/>
      <c r="BN181" s="284"/>
      <c r="BO181" s="285"/>
      <c r="BP181" s="284"/>
      <c r="BQ181" s="281"/>
      <c r="BR181" s="286"/>
      <c r="BS181" s="281"/>
      <c r="BT181" s="283"/>
      <c r="BU181" s="281"/>
      <c r="BV181" s="284"/>
      <c r="BW181" s="281"/>
    </row>
    <row r="182" spans="1:75" x14ac:dyDescent="0.25">
      <c r="A182" s="727">
        <v>180</v>
      </c>
      <c r="B182" s="727">
        <v>1</v>
      </c>
      <c r="C182" s="563" t="s">
        <v>5</v>
      </c>
      <c r="D182" s="467">
        <v>45502</v>
      </c>
      <c r="E182" s="563" t="s">
        <v>11559</v>
      </c>
      <c r="F182" s="333" t="s">
        <v>18429</v>
      </c>
      <c r="G182" s="333" t="s">
        <v>11817</v>
      </c>
      <c r="H182" s="1130">
        <v>0.4</v>
      </c>
      <c r="I182" s="333"/>
      <c r="J182" s="563" t="s">
        <v>152</v>
      </c>
      <c r="K182" s="1131">
        <v>45507</v>
      </c>
      <c r="L182" s="563" t="s">
        <v>9221</v>
      </c>
      <c r="M182" s="467"/>
      <c r="N182" s="563" t="s">
        <v>9221</v>
      </c>
      <c r="O182" s="333" t="s">
        <v>11648</v>
      </c>
      <c r="AQ182" s="281"/>
      <c r="AR182" s="281"/>
      <c r="AS182" s="281"/>
      <c r="AT182" s="282"/>
      <c r="AU182" s="281"/>
      <c r="AV182" s="284"/>
      <c r="AW182" s="285"/>
      <c r="AX182" s="284"/>
      <c r="AY182" s="281"/>
      <c r="AZ182" s="286"/>
      <c r="BA182" s="281"/>
      <c r="BB182" s="283"/>
      <c r="BC182" s="281"/>
      <c r="BD182" s="284"/>
      <c r="BE182" s="281"/>
      <c r="BI182" s="281"/>
      <c r="BJ182" s="281"/>
      <c r="BK182" s="281"/>
      <c r="BL182" s="282"/>
      <c r="BM182" s="281"/>
      <c r="BN182" s="284"/>
      <c r="BO182" s="285"/>
      <c r="BP182" s="284"/>
      <c r="BQ182" s="281"/>
      <c r="BR182" s="286"/>
      <c r="BS182" s="281"/>
      <c r="BT182" s="283"/>
      <c r="BU182" s="281"/>
      <c r="BV182" s="284"/>
      <c r="BW182" s="281"/>
    </row>
    <row r="183" spans="1:75" x14ac:dyDescent="0.25">
      <c r="A183" s="727">
        <v>181</v>
      </c>
      <c r="B183" s="727">
        <v>1</v>
      </c>
      <c r="C183" s="563" t="s">
        <v>5</v>
      </c>
      <c r="D183" s="467">
        <v>45502</v>
      </c>
      <c r="E183" s="563" t="s">
        <v>11561</v>
      </c>
      <c r="F183" s="333" t="s">
        <v>19813</v>
      </c>
      <c r="G183" s="333" t="s">
        <v>11818</v>
      </c>
      <c r="H183" s="1130">
        <v>0.75</v>
      </c>
      <c r="I183" s="333"/>
      <c r="J183" s="563" t="s">
        <v>152</v>
      </c>
      <c r="K183" s="1131">
        <v>45507</v>
      </c>
      <c r="L183" s="563" t="s">
        <v>9221</v>
      </c>
      <c r="M183" s="467"/>
      <c r="N183" s="563" t="s">
        <v>9221</v>
      </c>
      <c r="O183" s="333" t="s">
        <v>11648</v>
      </c>
      <c r="AQ183" s="281"/>
      <c r="AR183" s="281"/>
      <c r="AS183" s="281"/>
      <c r="AT183" s="282"/>
      <c r="AU183" s="281"/>
      <c r="AV183" s="284"/>
      <c r="AW183" s="285"/>
      <c r="AX183" s="284"/>
      <c r="AY183" s="281"/>
      <c r="AZ183" s="286"/>
      <c r="BA183" s="281"/>
      <c r="BB183" s="283"/>
      <c r="BC183" s="281"/>
      <c r="BD183" s="284"/>
      <c r="BE183" s="281"/>
      <c r="BI183" s="281"/>
      <c r="BJ183" s="281"/>
      <c r="BK183" s="281"/>
      <c r="BL183" s="282"/>
      <c r="BM183" s="281"/>
      <c r="BN183" s="284"/>
      <c r="BO183" s="285"/>
      <c r="BP183" s="284"/>
      <c r="BQ183" s="281"/>
      <c r="BR183" s="286"/>
      <c r="BS183" s="281"/>
      <c r="BT183" s="283"/>
      <c r="BU183" s="281"/>
      <c r="BV183" s="284"/>
      <c r="BW183" s="281"/>
    </row>
    <row r="184" spans="1:75" x14ac:dyDescent="0.25">
      <c r="A184" s="727">
        <v>182</v>
      </c>
      <c r="B184" s="727">
        <v>1</v>
      </c>
      <c r="C184" s="563" t="s">
        <v>5</v>
      </c>
      <c r="D184" s="467">
        <v>45502</v>
      </c>
      <c r="E184" s="563" t="s">
        <v>11564</v>
      </c>
      <c r="F184" s="333" t="s">
        <v>18497</v>
      </c>
      <c r="G184" s="333" t="s">
        <v>11819</v>
      </c>
      <c r="H184" s="1130">
        <v>1.75</v>
      </c>
      <c r="I184" s="333"/>
      <c r="J184" s="563" t="s">
        <v>152</v>
      </c>
      <c r="K184" s="1131">
        <v>45507</v>
      </c>
      <c r="L184" s="563" t="s">
        <v>9221</v>
      </c>
      <c r="M184" s="467"/>
      <c r="N184" s="563" t="s">
        <v>9221</v>
      </c>
      <c r="O184" s="333" t="s">
        <v>11648</v>
      </c>
      <c r="AQ184" s="281"/>
      <c r="AR184" s="281"/>
      <c r="AS184" s="281"/>
      <c r="AT184" s="282"/>
      <c r="AU184" s="281"/>
      <c r="AV184" s="284"/>
      <c r="AW184" s="285"/>
      <c r="AX184" s="284"/>
      <c r="AY184" s="281"/>
      <c r="AZ184" s="286"/>
      <c r="BA184" s="281"/>
      <c r="BB184" s="283"/>
      <c r="BC184" s="281"/>
      <c r="BD184" s="284"/>
      <c r="BE184" s="281"/>
      <c r="BI184" s="281"/>
      <c r="BJ184" s="281"/>
      <c r="BK184" s="281"/>
      <c r="BL184" s="282"/>
      <c r="BM184" s="281"/>
      <c r="BN184" s="284"/>
      <c r="BO184" s="285"/>
      <c r="BP184" s="284"/>
      <c r="BQ184" s="281"/>
      <c r="BR184" s="286"/>
      <c r="BS184" s="281"/>
      <c r="BT184" s="283"/>
      <c r="BU184" s="281"/>
      <c r="BV184" s="284"/>
      <c r="BW184" s="281"/>
    </row>
    <row r="185" spans="1:75" x14ac:dyDescent="0.25">
      <c r="A185" s="727">
        <v>183</v>
      </c>
      <c r="B185" s="727">
        <v>1</v>
      </c>
      <c r="C185" s="563" t="s">
        <v>5</v>
      </c>
      <c r="D185" s="467">
        <v>45502</v>
      </c>
      <c r="E185" s="563" t="s">
        <v>11564</v>
      </c>
      <c r="F185" s="333" t="s">
        <v>18497</v>
      </c>
      <c r="G185" s="333" t="s">
        <v>11820</v>
      </c>
      <c r="H185" s="1130">
        <v>0.5</v>
      </c>
      <c r="I185" s="333"/>
      <c r="J185" s="563" t="s">
        <v>152</v>
      </c>
      <c r="K185" s="1131">
        <v>45507</v>
      </c>
      <c r="L185" s="563" t="s">
        <v>9221</v>
      </c>
      <c r="M185" s="467"/>
      <c r="N185" s="563" t="s">
        <v>9221</v>
      </c>
      <c r="O185" s="333" t="s">
        <v>11648</v>
      </c>
      <c r="AQ185" s="281"/>
      <c r="AR185" s="281"/>
      <c r="AS185" s="281"/>
      <c r="AT185" s="282"/>
      <c r="AU185" s="281"/>
      <c r="AV185" s="284"/>
      <c r="AW185" s="285"/>
      <c r="AX185" s="284"/>
      <c r="AY185" s="281"/>
      <c r="AZ185" s="286"/>
      <c r="BA185" s="281"/>
      <c r="BB185" s="283"/>
      <c r="BC185" s="281"/>
      <c r="BD185" s="284"/>
      <c r="BE185" s="281"/>
      <c r="BI185" s="281"/>
      <c r="BJ185" s="281"/>
      <c r="BK185" s="281"/>
      <c r="BL185" s="282"/>
      <c r="BM185" s="281"/>
      <c r="BN185" s="284"/>
      <c r="BO185" s="285"/>
      <c r="BP185" s="284"/>
      <c r="BQ185" s="281"/>
      <c r="BR185" s="286"/>
      <c r="BS185" s="281"/>
      <c r="BT185" s="283"/>
      <c r="BU185" s="281"/>
      <c r="BV185" s="284"/>
      <c r="BW185" s="281"/>
    </row>
    <row r="186" spans="1:75" x14ac:dyDescent="0.25">
      <c r="A186" s="727">
        <v>184</v>
      </c>
      <c r="B186" s="727">
        <v>1</v>
      </c>
      <c r="C186" s="563" t="s">
        <v>5</v>
      </c>
      <c r="D186" s="467">
        <v>45502</v>
      </c>
      <c r="E186" s="563" t="s">
        <v>11600</v>
      </c>
      <c r="F186" s="333" t="s">
        <v>19753</v>
      </c>
      <c r="G186" s="333" t="s">
        <v>11821</v>
      </c>
      <c r="H186" s="1130">
        <v>0.4</v>
      </c>
      <c r="I186" s="333"/>
      <c r="J186" s="563" t="s">
        <v>152</v>
      </c>
      <c r="K186" s="1131">
        <v>45507</v>
      </c>
      <c r="L186" s="563" t="s">
        <v>9221</v>
      </c>
      <c r="M186" s="467"/>
      <c r="N186" s="563" t="s">
        <v>9221</v>
      </c>
      <c r="O186" s="333" t="s">
        <v>11648</v>
      </c>
      <c r="AQ186" s="281"/>
      <c r="AR186" s="281"/>
      <c r="AS186" s="281"/>
      <c r="AT186" s="282"/>
      <c r="AU186" s="281"/>
      <c r="AV186" s="284"/>
      <c r="AW186" s="285"/>
      <c r="AX186" s="284"/>
      <c r="AY186" s="281"/>
      <c r="AZ186" s="286"/>
      <c r="BA186" s="281"/>
      <c r="BB186" s="283"/>
      <c r="BC186" s="281"/>
      <c r="BD186" s="284"/>
      <c r="BE186" s="281"/>
      <c r="BI186" s="281"/>
      <c r="BJ186" s="281"/>
      <c r="BK186" s="281"/>
      <c r="BL186" s="282"/>
      <c r="BM186" s="281"/>
      <c r="BN186" s="284"/>
      <c r="BO186" s="285"/>
      <c r="BP186" s="284"/>
      <c r="BQ186" s="281"/>
      <c r="BR186" s="286"/>
      <c r="BS186" s="281"/>
      <c r="BT186" s="283"/>
      <c r="BU186" s="281"/>
      <c r="BV186" s="284"/>
      <c r="BW186" s="281"/>
    </row>
    <row r="187" spans="1:75" x14ac:dyDescent="0.25">
      <c r="A187" s="727">
        <v>185</v>
      </c>
      <c r="B187" s="727">
        <v>1</v>
      </c>
      <c r="C187" s="563" t="s">
        <v>5</v>
      </c>
      <c r="D187" s="467">
        <v>45502</v>
      </c>
      <c r="E187" s="563" t="s">
        <v>11608</v>
      </c>
      <c r="F187" s="333" t="s">
        <v>14147</v>
      </c>
      <c r="G187" s="333" t="s">
        <v>11822</v>
      </c>
      <c r="H187" s="1130">
        <v>0.75</v>
      </c>
      <c r="I187" s="333"/>
      <c r="J187" s="563" t="s">
        <v>152</v>
      </c>
      <c r="K187" s="1131">
        <v>45507</v>
      </c>
      <c r="L187" s="563" t="s">
        <v>9221</v>
      </c>
      <c r="M187" s="467"/>
      <c r="N187" s="563" t="s">
        <v>9221</v>
      </c>
      <c r="O187" s="333" t="s">
        <v>11648</v>
      </c>
      <c r="AQ187" s="281"/>
      <c r="AR187" s="281"/>
      <c r="AS187" s="281"/>
      <c r="AT187" s="282"/>
      <c r="AU187" s="281"/>
      <c r="AV187" s="284"/>
      <c r="AW187" s="285"/>
      <c r="AX187" s="284"/>
      <c r="AY187" s="281"/>
      <c r="AZ187" s="286"/>
      <c r="BA187" s="281"/>
      <c r="BB187" s="283"/>
      <c r="BC187" s="281"/>
      <c r="BD187" s="284"/>
      <c r="BE187" s="281"/>
      <c r="BI187" s="281"/>
      <c r="BJ187" s="281"/>
      <c r="BK187" s="281"/>
      <c r="BL187" s="282"/>
      <c r="BM187" s="281"/>
      <c r="BN187" s="284"/>
      <c r="BO187" s="285"/>
      <c r="BP187" s="284"/>
      <c r="BQ187" s="281"/>
      <c r="BR187" s="286"/>
      <c r="BS187" s="281"/>
      <c r="BT187" s="283"/>
      <c r="BU187" s="281"/>
      <c r="BV187" s="284"/>
      <c r="BW187" s="281"/>
    </row>
    <row r="188" spans="1:75" x14ac:dyDescent="0.25">
      <c r="A188" s="727">
        <v>186</v>
      </c>
      <c r="B188" s="727">
        <v>1</v>
      </c>
      <c r="C188" s="563" t="s">
        <v>5</v>
      </c>
      <c r="D188" s="467">
        <v>45503</v>
      </c>
      <c r="E188" s="563" t="s">
        <v>11495</v>
      </c>
      <c r="F188" s="333" t="s">
        <v>12847</v>
      </c>
      <c r="G188" s="333" t="s">
        <v>11823</v>
      </c>
      <c r="H188" s="1130">
        <v>0.4</v>
      </c>
      <c r="I188" s="333"/>
      <c r="J188" s="563" t="s">
        <v>152</v>
      </c>
      <c r="K188" s="1131">
        <v>45507</v>
      </c>
      <c r="L188" s="563" t="s">
        <v>9221</v>
      </c>
      <c r="M188" s="467"/>
      <c r="N188" s="563" t="s">
        <v>9221</v>
      </c>
      <c r="O188" s="333" t="s">
        <v>11648</v>
      </c>
      <c r="AQ188" s="281"/>
      <c r="AR188" s="281"/>
      <c r="AS188" s="281"/>
      <c r="AT188" s="282"/>
      <c r="AU188" s="281"/>
      <c r="AV188" s="284"/>
      <c r="AW188" s="285"/>
      <c r="AX188" s="284"/>
      <c r="AY188" s="281"/>
      <c r="AZ188" s="286"/>
      <c r="BA188" s="281"/>
      <c r="BB188" s="283"/>
      <c r="BC188" s="281"/>
      <c r="BD188" s="284"/>
      <c r="BE188" s="281"/>
      <c r="BI188" s="281"/>
      <c r="BJ188" s="281"/>
      <c r="BK188" s="281"/>
      <c r="BL188" s="282"/>
      <c r="BM188" s="281"/>
      <c r="BN188" s="284"/>
      <c r="BO188" s="285"/>
      <c r="BP188" s="284"/>
      <c r="BQ188" s="281"/>
      <c r="BR188" s="286"/>
      <c r="BS188" s="281"/>
      <c r="BT188" s="283"/>
      <c r="BU188" s="281"/>
      <c r="BV188" s="284"/>
      <c r="BW188" s="281"/>
    </row>
    <row r="189" spans="1:75" x14ac:dyDescent="0.25">
      <c r="A189" s="727">
        <v>187</v>
      </c>
      <c r="B189" s="727">
        <v>1</v>
      </c>
      <c r="C189" s="563" t="s">
        <v>5</v>
      </c>
      <c r="D189" s="467">
        <v>45503</v>
      </c>
      <c r="E189" s="563" t="s">
        <v>11496</v>
      </c>
      <c r="F189" s="333" t="s">
        <v>19406</v>
      </c>
      <c r="G189" s="333" t="s">
        <v>11824</v>
      </c>
      <c r="H189" s="1130">
        <v>0.4</v>
      </c>
      <c r="I189" s="333" t="s">
        <v>11825</v>
      </c>
      <c r="J189" s="563" t="s">
        <v>152</v>
      </c>
      <c r="K189" s="1131">
        <v>45507</v>
      </c>
      <c r="L189" s="563" t="s">
        <v>9221</v>
      </c>
      <c r="M189" s="467"/>
      <c r="N189" s="563" t="s">
        <v>9221</v>
      </c>
      <c r="O189" s="333" t="s">
        <v>11648</v>
      </c>
      <c r="AQ189" s="281"/>
      <c r="AR189" s="281"/>
      <c r="AS189" s="281"/>
      <c r="AT189" s="282"/>
      <c r="AU189" s="281"/>
      <c r="AV189" s="284"/>
      <c r="AW189" s="285"/>
      <c r="AX189" s="284"/>
      <c r="AY189" s="281"/>
      <c r="AZ189" s="286"/>
      <c r="BA189" s="281"/>
      <c r="BB189" s="283"/>
      <c r="BC189" s="281"/>
      <c r="BD189" s="284"/>
      <c r="BE189" s="281"/>
      <c r="BI189" s="281"/>
      <c r="BJ189" s="281"/>
      <c r="BK189" s="281"/>
      <c r="BL189" s="282"/>
      <c r="BM189" s="281"/>
      <c r="BN189" s="284"/>
      <c r="BO189" s="285"/>
      <c r="BP189" s="284"/>
      <c r="BQ189" s="281"/>
      <c r="BR189" s="286"/>
      <c r="BS189" s="281"/>
      <c r="BT189" s="283"/>
      <c r="BU189" s="281"/>
      <c r="BV189" s="284"/>
      <c r="BW189" s="281"/>
    </row>
    <row r="190" spans="1:75" x14ac:dyDescent="0.25">
      <c r="A190" s="727">
        <v>188</v>
      </c>
      <c r="B190" s="727">
        <v>1</v>
      </c>
      <c r="C190" s="563" t="s">
        <v>5</v>
      </c>
      <c r="D190" s="467">
        <v>45503</v>
      </c>
      <c r="E190" s="563" t="s">
        <v>11525</v>
      </c>
      <c r="F190" s="333" t="s">
        <v>19387</v>
      </c>
      <c r="G190" s="333" t="s">
        <v>11826</v>
      </c>
      <c r="H190" s="1130">
        <v>0.4</v>
      </c>
      <c r="I190" s="333"/>
      <c r="J190" s="563" t="s">
        <v>152</v>
      </c>
      <c r="K190" s="1131">
        <v>45534.480104166701</v>
      </c>
      <c r="L190" s="563" t="s">
        <v>9221</v>
      </c>
      <c r="M190" s="467"/>
      <c r="N190" s="563" t="s">
        <v>152</v>
      </c>
      <c r="O190" s="333" t="s">
        <v>19360</v>
      </c>
      <c r="AQ190" s="281"/>
      <c r="AR190" s="281"/>
      <c r="AS190" s="281"/>
      <c r="AT190" s="282"/>
      <c r="AU190" s="281"/>
      <c r="AV190" s="284"/>
      <c r="AW190" s="285"/>
      <c r="AX190" s="284"/>
      <c r="AY190" s="281"/>
      <c r="AZ190" s="286"/>
      <c r="BA190" s="281"/>
      <c r="BB190" s="283"/>
      <c r="BC190" s="281"/>
      <c r="BD190" s="284"/>
      <c r="BE190" s="281"/>
      <c r="BI190" s="281"/>
      <c r="BJ190" s="281"/>
      <c r="BK190" s="281"/>
      <c r="BL190" s="282"/>
      <c r="BM190" s="281"/>
      <c r="BN190" s="284"/>
      <c r="BO190" s="285"/>
      <c r="BP190" s="284"/>
      <c r="BQ190" s="281"/>
      <c r="BR190" s="286"/>
      <c r="BS190" s="281"/>
      <c r="BT190" s="283"/>
      <c r="BU190" s="281"/>
      <c r="BV190" s="284"/>
      <c r="BW190" s="281"/>
    </row>
    <row r="191" spans="1:75" x14ac:dyDescent="0.25">
      <c r="A191" s="727">
        <v>189</v>
      </c>
      <c r="B191" s="727">
        <v>1</v>
      </c>
      <c r="C191" s="563" t="s">
        <v>5</v>
      </c>
      <c r="D191" s="467">
        <v>45503</v>
      </c>
      <c r="E191" s="563" t="s">
        <v>11526</v>
      </c>
      <c r="F191" s="333" t="s">
        <v>17330</v>
      </c>
      <c r="G191" s="333" t="s">
        <v>11827</v>
      </c>
      <c r="H191" s="1130">
        <v>0.4</v>
      </c>
      <c r="I191" s="333"/>
      <c r="J191" s="563" t="s">
        <v>152</v>
      </c>
      <c r="K191" s="1131">
        <v>45507</v>
      </c>
      <c r="L191" s="563" t="s">
        <v>9221</v>
      </c>
      <c r="M191" s="467"/>
      <c r="N191" s="563" t="s">
        <v>9221</v>
      </c>
      <c r="O191" s="333" t="s">
        <v>11648</v>
      </c>
      <c r="AQ191" s="281"/>
      <c r="AR191" s="281"/>
      <c r="AS191" s="281"/>
      <c r="AT191" s="282"/>
      <c r="AU191" s="281"/>
      <c r="AV191" s="284"/>
      <c r="AW191" s="285"/>
      <c r="AX191" s="284"/>
      <c r="AY191" s="281"/>
      <c r="AZ191" s="286"/>
      <c r="BA191" s="281"/>
      <c r="BB191" s="283"/>
      <c r="BC191" s="281"/>
      <c r="BD191" s="284"/>
      <c r="BE191" s="281"/>
      <c r="BI191" s="281"/>
      <c r="BJ191" s="281"/>
      <c r="BK191" s="281"/>
      <c r="BL191" s="282"/>
      <c r="BM191" s="281"/>
      <c r="BN191" s="284"/>
      <c r="BO191" s="285"/>
      <c r="BP191" s="284"/>
      <c r="BQ191" s="281"/>
      <c r="BR191" s="286"/>
      <c r="BS191" s="281"/>
      <c r="BT191" s="283"/>
      <c r="BU191" s="281"/>
      <c r="BV191" s="284"/>
      <c r="BW191" s="281"/>
    </row>
    <row r="192" spans="1:75" x14ac:dyDescent="0.25">
      <c r="A192" s="727">
        <v>190</v>
      </c>
      <c r="B192" s="727">
        <v>1</v>
      </c>
      <c r="C192" s="563" t="s">
        <v>5</v>
      </c>
      <c r="D192" s="467">
        <v>45503</v>
      </c>
      <c r="E192" s="563" t="s">
        <v>11533</v>
      </c>
      <c r="F192" s="333" t="s">
        <v>16031</v>
      </c>
      <c r="G192" s="333" t="s">
        <v>11828</v>
      </c>
      <c r="H192" s="1130">
        <v>1</v>
      </c>
      <c r="I192" s="333" t="s">
        <v>11829</v>
      </c>
      <c r="J192" s="563" t="s">
        <v>152</v>
      </c>
      <c r="K192" s="1131">
        <v>45507</v>
      </c>
      <c r="L192" s="563" t="s">
        <v>9221</v>
      </c>
      <c r="M192" s="467"/>
      <c r="N192" s="563" t="s">
        <v>9221</v>
      </c>
      <c r="O192" s="333" t="s">
        <v>11648</v>
      </c>
      <c r="AQ192" s="281"/>
      <c r="AR192" s="281"/>
      <c r="AS192" s="281"/>
      <c r="AT192" s="282"/>
      <c r="AU192" s="281"/>
      <c r="AV192" s="284"/>
      <c r="AW192" s="285"/>
      <c r="AX192" s="284"/>
      <c r="AY192" s="281"/>
      <c r="AZ192" s="286"/>
      <c r="BA192" s="281"/>
      <c r="BB192" s="283"/>
      <c r="BC192" s="281"/>
      <c r="BD192" s="284"/>
      <c r="BE192" s="281"/>
      <c r="BI192" s="281"/>
      <c r="BJ192" s="281"/>
      <c r="BK192" s="281"/>
      <c r="BL192" s="282"/>
      <c r="BM192" s="281"/>
      <c r="BN192" s="284"/>
      <c r="BO192" s="285"/>
      <c r="BP192" s="284"/>
      <c r="BQ192" s="281"/>
      <c r="BR192" s="286"/>
      <c r="BS192" s="281"/>
      <c r="BT192" s="283"/>
      <c r="BU192" s="281"/>
      <c r="BV192" s="284"/>
      <c r="BW192" s="281"/>
    </row>
    <row r="193" spans="1:75" x14ac:dyDescent="0.25">
      <c r="A193" s="727">
        <v>191</v>
      </c>
      <c r="B193" s="727">
        <v>1</v>
      </c>
      <c r="C193" s="563" t="s">
        <v>5</v>
      </c>
      <c r="D193" s="467">
        <v>45503</v>
      </c>
      <c r="E193" s="563" t="s">
        <v>11537</v>
      </c>
      <c r="F193" s="333" t="s">
        <v>17722</v>
      </c>
      <c r="G193" s="333" t="s">
        <v>11830</v>
      </c>
      <c r="H193" s="1130">
        <v>1.25</v>
      </c>
      <c r="I193" s="333"/>
      <c r="J193" s="563" t="s">
        <v>152</v>
      </c>
      <c r="K193" s="1131">
        <v>45507</v>
      </c>
      <c r="L193" s="563" t="s">
        <v>9221</v>
      </c>
      <c r="M193" s="467"/>
      <c r="N193" s="563" t="s">
        <v>9221</v>
      </c>
      <c r="O193" s="333" t="s">
        <v>11648</v>
      </c>
      <c r="AQ193" s="281"/>
      <c r="AR193" s="281"/>
      <c r="AS193" s="281"/>
      <c r="AT193" s="282"/>
      <c r="AU193" s="281"/>
      <c r="AV193" s="284"/>
      <c r="AW193" s="285"/>
      <c r="AX193" s="284"/>
      <c r="AY193" s="281"/>
      <c r="AZ193" s="286"/>
      <c r="BA193" s="281"/>
      <c r="BB193" s="283"/>
      <c r="BC193" s="281"/>
      <c r="BD193" s="284"/>
      <c r="BE193" s="281"/>
      <c r="BI193" s="281"/>
      <c r="BJ193" s="281"/>
      <c r="BK193" s="281"/>
      <c r="BL193" s="282"/>
      <c r="BM193" s="281"/>
      <c r="BN193" s="284"/>
      <c r="BO193" s="285"/>
      <c r="BP193" s="284"/>
      <c r="BQ193" s="281"/>
      <c r="BR193" s="286"/>
      <c r="BS193" s="281"/>
      <c r="BT193" s="283"/>
      <c r="BU193" s="281"/>
      <c r="BV193" s="284"/>
      <c r="BW193" s="281"/>
    </row>
    <row r="194" spans="1:75" x14ac:dyDescent="0.25">
      <c r="A194" s="727">
        <v>192</v>
      </c>
      <c r="B194" s="727">
        <v>1</v>
      </c>
      <c r="C194" s="563" t="s">
        <v>5</v>
      </c>
      <c r="D194" s="467">
        <v>45503</v>
      </c>
      <c r="E194" s="563" t="s">
        <v>11561</v>
      </c>
      <c r="F194" s="333" t="s">
        <v>19813</v>
      </c>
      <c r="G194" s="333" t="s">
        <v>11831</v>
      </c>
      <c r="H194" s="1130">
        <v>0.5</v>
      </c>
      <c r="I194" s="333"/>
      <c r="J194" s="563" t="s">
        <v>152</v>
      </c>
      <c r="K194" s="1131">
        <v>45507</v>
      </c>
      <c r="L194" s="563" t="s">
        <v>9221</v>
      </c>
      <c r="M194" s="467"/>
      <c r="N194" s="563" t="s">
        <v>9221</v>
      </c>
      <c r="O194" s="333" t="s">
        <v>11648</v>
      </c>
      <c r="AQ194" s="281"/>
      <c r="AR194" s="281"/>
      <c r="AS194" s="281"/>
      <c r="AT194" s="282"/>
      <c r="AU194" s="281"/>
      <c r="AV194" s="284"/>
      <c r="AW194" s="285"/>
      <c r="AX194" s="284"/>
      <c r="AY194" s="281"/>
      <c r="AZ194" s="286"/>
      <c r="BA194" s="281"/>
      <c r="BB194" s="283"/>
      <c r="BC194" s="281"/>
      <c r="BD194" s="284"/>
      <c r="BE194" s="281"/>
      <c r="BI194" s="281"/>
      <c r="BJ194" s="281"/>
      <c r="BK194" s="281"/>
      <c r="BL194" s="282"/>
      <c r="BM194" s="281"/>
      <c r="BN194" s="284"/>
      <c r="BO194" s="285"/>
      <c r="BP194" s="284"/>
      <c r="BQ194" s="281"/>
      <c r="BR194" s="286"/>
      <c r="BS194" s="281"/>
      <c r="BT194" s="283"/>
      <c r="BU194" s="281"/>
      <c r="BV194" s="284"/>
      <c r="BW194" s="281"/>
    </row>
    <row r="195" spans="1:75" x14ac:dyDescent="0.25">
      <c r="A195" s="727">
        <v>193</v>
      </c>
      <c r="B195" s="727">
        <v>1</v>
      </c>
      <c r="C195" s="563" t="s">
        <v>5</v>
      </c>
      <c r="D195" s="467">
        <v>45503</v>
      </c>
      <c r="E195" s="563" t="s">
        <v>11564</v>
      </c>
      <c r="F195" s="333" t="s">
        <v>18497</v>
      </c>
      <c r="G195" s="333" t="s">
        <v>11832</v>
      </c>
      <c r="H195" s="1130">
        <v>1</v>
      </c>
      <c r="I195" s="333"/>
      <c r="J195" s="563" t="s">
        <v>152</v>
      </c>
      <c r="K195" s="1131">
        <v>45507</v>
      </c>
      <c r="L195" s="563" t="s">
        <v>9221</v>
      </c>
      <c r="M195" s="467"/>
      <c r="N195" s="563" t="s">
        <v>9221</v>
      </c>
      <c r="O195" s="333" t="s">
        <v>11648</v>
      </c>
      <c r="AQ195" s="281"/>
      <c r="AR195" s="281"/>
      <c r="AS195" s="281"/>
      <c r="AT195" s="282"/>
      <c r="AU195" s="281"/>
      <c r="AV195" s="284"/>
      <c r="AW195" s="285"/>
      <c r="AX195" s="284"/>
      <c r="AY195" s="281"/>
      <c r="AZ195" s="286"/>
      <c r="BA195" s="281"/>
      <c r="BB195" s="283"/>
      <c r="BC195" s="281"/>
      <c r="BD195" s="284"/>
      <c r="BE195" s="281"/>
      <c r="BI195" s="281"/>
      <c r="BJ195" s="281"/>
      <c r="BK195" s="281"/>
      <c r="BL195" s="282"/>
      <c r="BM195" s="281"/>
      <c r="BN195" s="284"/>
      <c r="BO195" s="285"/>
      <c r="BP195" s="284"/>
      <c r="BQ195" s="281"/>
      <c r="BR195" s="286"/>
      <c r="BS195" s="281"/>
      <c r="BT195" s="283"/>
      <c r="BU195" s="281"/>
      <c r="BV195" s="284"/>
      <c r="BW195" s="281"/>
    </row>
    <row r="196" spans="1:75" x14ac:dyDescent="0.25">
      <c r="A196" s="727">
        <v>194</v>
      </c>
      <c r="B196" s="727">
        <v>1</v>
      </c>
      <c r="C196" s="563" t="s">
        <v>5</v>
      </c>
      <c r="D196" s="467">
        <v>45503</v>
      </c>
      <c r="E196" s="563" t="s">
        <v>11584</v>
      </c>
      <c r="F196" s="333" t="s">
        <v>13884</v>
      </c>
      <c r="G196" s="333" t="s">
        <v>11830</v>
      </c>
      <c r="H196" s="1130">
        <v>1.25</v>
      </c>
      <c r="I196" s="333"/>
      <c r="J196" s="563" t="s">
        <v>152</v>
      </c>
      <c r="K196" s="1131">
        <v>45507</v>
      </c>
      <c r="L196" s="563" t="s">
        <v>9221</v>
      </c>
      <c r="M196" s="467"/>
      <c r="N196" s="563" t="s">
        <v>9221</v>
      </c>
      <c r="O196" s="333" t="s">
        <v>11648</v>
      </c>
      <c r="AQ196" s="281"/>
      <c r="AR196" s="281"/>
      <c r="AS196" s="281"/>
      <c r="AT196" s="282"/>
      <c r="AU196" s="281"/>
      <c r="AV196" s="284"/>
      <c r="AW196" s="285"/>
      <c r="AX196" s="284"/>
      <c r="AY196" s="281"/>
      <c r="AZ196" s="286"/>
      <c r="BA196" s="281"/>
      <c r="BB196" s="283"/>
      <c r="BC196" s="281"/>
      <c r="BD196" s="284"/>
      <c r="BE196" s="281"/>
      <c r="BI196" s="281"/>
      <c r="BJ196" s="281"/>
      <c r="BK196" s="281"/>
      <c r="BL196" s="282"/>
      <c r="BM196" s="281"/>
      <c r="BN196" s="284"/>
      <c r="BO196" s="285"/>
      <c r="BP196" s="284"/>
      <c r="BQ196" s="281"/>
      <c r="BR196" s="286"/>
      <c r="BS196" s="281"/>
      <c r="BT196" s="283"/>
      <c r="BU196" s="281"/>
      <c r="BV196" s="284"/>
      <c r="BW196" s="281"/>
    </row>
    <row r="197" spans="1:75" x14ac:dyDescent="0.25">
      <c r="A197" s="727">
        <v>195</v>
      </c>
      <c r="B197" s="727">
        <v>1</v>
      </c>
      <c r="C197" s="563" t="s">
        <v>5</v>
      </c>
      <c r="D197" s="467">
        <v>45503</v>
      </c>
      <c r="E197" s="563" t="s">
        <v>11605</v>
      </c>
      <c r="F197" s="333" t="s">
        <v>18613</v>
      </c>
      <c r="G197" s="333" t="s">
        <v>11833</v>
      </c>
      <c r="H197" s="1130">
        <v>1</v>
      </c>
      <c r="I197" s="333"/>
      <c r="J197" s="563" t="s">
        <v>152</v>
      </c>
      <c r="K197" s="1131">
        <v>45507</v>
      </c>
      <c r="L197" s="563" t="s">
        <v>9221</v>
      </c>
      <c r="M197" s="467"/>
      <c r="N197" s="563" t="s">
        <v>9221</v>
      </c>
      <c r="O197" s="333" t="s">
        <v>11648</v>
      </c>
      <c r="AQ197" s="281"/>
      <c r="AR197" s="281"/>
      <c r="AS197" s="281"/>
      <c r="AT197" s="282"/>
      <c r="AU197" s="281"/>
      <c r="AV197" s="284"/>
      <c r="AW197" s="285"/>
      <c r="AX197" s="284"/>
      <c r="AY197" s="281"/>
      <c r="AZ197" s="286"/>
      <c r="BA197" s="281"/>
      <c r="BB197" s="283"/>
      <c r="BC197" s="281"/>
      <c r="BD197" s="284"/>
      <c r="BE197" s="281"/>
      <c r="BI197" s="281"/>
      <c r="BJ197" s="281"/>
      <c r="BK197" s="281"/>
      <c r="BL197" s="282"/>
      <c r="BM197" s="281"/>
      <c r="BN197" s="284"/>
      <c r="BO197" s="285"/>
      <c r="BP197" s="284"/>
      <c r="BQ197" s="281"/>
      <c r="BR197" s="286"/>
      <c r="BS197" s="281"/>
      <c r="BT197" s="283"/>
      <c r="BU197" s="281"/>
      <c r="BV197" s="284"/>
      <c r="BW197" s="281"/>
    </row>
    <row r="198" spans="1:75" x14ac:dyDescent="0.25">
      <c r="A198" s="727">
        <v>196</v>
      </c>
      <c r="B198" s="727">
        <v>1</v>
      </c>
      <c r="C198" s="563" t="s">
        <v>5</v>
      </c>
      <c r="D198" s="467">
        <v>45504</v>
      </c>
      <c r="E198" s="563" t="s">
        <v>11495</v>
      </c>
      <c r="F198" s="333" t="s">
        <v>12847</v>
      </c>
      <c r="G198" s="333" t="s">
        <v>11834</v>
      </c>
      <c r="H198" s="1130">
        <v>0.5</v>
      </c>
      <c r="I198" s="333"/>
      <c r="J198" s="563" t="s">
        <v>152</v>
      </c>
      <c r="K198" s="1131">
        <v>45507</v>
      </c>
      <c r="L198" s="563" t="s">
        <v>9221</v>
      </c>
      <c r="M198" s="467"/>
      <c r="N198" s="563" t="s">
        <v>9221</v>
      </c>
      <c r="O198" s="333" t="s">
        <v>11648</v>
      </c>
      <c r="AQ198" s="281"/>
      <c r="AR198" s="281"/>
      <c r="AS198" s="281"/>
      <c r="AT198" s="282"/>
      <c r="AU198" s="281"/>
      <c r="AV198" s="284"/>
      <c r="AW198" s="285"/>
      <c r="AX198" s="284"/>
      <c r="AY198" s="281"/>
      <c r="AZ198" s="286"/>
      <c r="BA198" s="281"/>
      <c r="BB198" s="283"/>
      <c r="BC198" s="281"/>
      <c r="BD198" s="284"/>
      <c r="BE198" s="281"/>
      <c r="BI198" s="281"/>
      <c r="BJ198" s="281"/>
      <c r="BK198" s="281"/>
      <c r="BL198" s="282"/>
      <c r="BM198" s="281"/>
      <c r="BN198" s="284"/>
      <c r="BO198" s="285"/>
      <c r="BP198" s="284"/>
      <c r="BQ198" s="281"/>
      <c r="BR198" s="286"/>
      <c r="BS198" s="281"/>
      <c r="BT198" s="283"/>
      <c r="BU198" s="281"/>
      <c r="BV198" s="284"/>
      <c r="BW198" s="281"/>
    </row>
    <row r="199" spans="1:75" x14ac:dyDescent="0.25">
      <c r="A199" s="727">
        <v>197</v>
      </c>
      <c r="B199" s="727">
        <v>1</v>
      </c>
      <c r="C199" s="563" t="s">
        <v>5</v>
      </c>
      <c r="D199" s="467">
        <v>45504</v>
      </c>
      <c r="E199" s="563" t="s">
        <v>11514</v>
      </c>
      <c r="F199" s="333" t="s">
        <v>19751</v>
      </c>
      <c r="G199" s="333" t="s">
        <v>11835</v>
      </c>
      <c r="H199" s="1130">
        <v>3.5</v>
      </c>
      <c r="I199" s="333"/>
      <c r="J199" s="563" t="s">
        <v>152</v>
      </c>
      <c r="K199" s="1131">
        <v>45507</v>
      </c>
      <c r="L199" s="563" t="s">
        <v>9221</v>
      </c>
      <c r="M199" s="467"/>
      <c r="N199" s="563" t="s">
        <v>9221</v>
      </c>
      <c r="O199" s="333" t="s">
        <v>11648</v>
      </c>
      <c r="AQ199" s="281"/>
      <c r="AR199" s="281"/>
      <c r="AS199" s="281"/>
      <c r="AT199" s="282"/>
      <c r="AU199" s="281"/>
      <c r="AV199" s="284"/>
      <c r="AW199" s="285"/>
      <c r="AX199" s="284"/>
      <c r="AY199" s="281"/>
      <c r="AZ199" s="286"/>
      <c r="BA199" s="281"/>
      <c r="BB199" s="283"/>
      <c r="BC199" s="281"/>
      <c r="BD199" s="284"/>
      <c r="BE199" s="281"/>
      <c r="BI199" s="281"/>
      <c r="BJ199" s="281"/>
      <c r="BK199" s="281"/>
      <c r="BL199" s="282"/>
      <c r="BM199" s="281"/>
      <c r="BN199" s="284"/>
      <c r="BO199" s="285"/>
      <c r="BP199" s="284"/>
      <c r="BQ199" s="281"/>
      <c r="BR199" s="286"/>
      <c r="BS199" s="281"/>
      <c r="BT199" s="283"/>
      <c r="BU199" s="281"/>
      <c r="BV199" s="284"/>
      <c r="BW199" s="281"/>
    </row>
    <row r="200" spans="1:75" x14ac:dyDescent="0.25">
      <c r="A200" s="727">
        <v>198</v>
      </c>
      <c r="B200" s="727">
        <v>1</v>
      </c>
      <c r="C200" s="563" t="s">
        <v>5</v>
      </c>
      <c r="D200" s="467">
        <v>45504</v>
      </c>
      <c r="E200" s="563" t="s">
        <v>11531</v>
      </c>
      <c r="F200" s="333" t="s">
        <v>17555</v>
      </c>
      <c r="G200" s="333" t="s">
        <v>11836</v>
      </c>
      <c r="H200" s="1130">
        <v>0.75</v>
      </c>
      <c r="I200" s="333"/>
      <c r="J200" s="563" t="s">
        <v>152</v>
      </c>
      <c r="K200" s="1131">
        <v>45507</v>
      </c>
      <c r="L200" s="563" t="s">
        <v>9221</v>
      </c>
      <c r="M200" s="467"/>
      <c r="N200" s="563" t="s">
        <v>9221</v>
      </c>
      <c r="O200" s="333" t="s">
        <v>11648</v>
      </c>
      <c r="AQ200" s="281"/>
      <c r="AR200" s="281"/>
      <c r="AS200" s="281"/>
      <c r="AT200" s="282"/>
      <c r="AU200" s="281"/>
      <c r="AV200" s="284"/>
      <c r="AW200" s="285"/>
      <c r="AX200" s="284"/>
      <c r="AY200" s="281"/>
      <c r="AZ200" s="286"/>
      <c r="BA200" s="281"/>
      <c r="BB200" s="283"/>
      <c r="BC200" s="281"/>
      <c r="BD200" s="284"/>
      <c r="BE200" s="281"/>
      <c r="BI200" s="281"/>
      <c r="BJ200" s="281"/>
      <c r="BK200" s="281"/>
      <c r="BL200" s="282"/>
      <c r="BM200" s="281"/>
      <c r="BN200" s="284"/>
      <c r="BO200" s="285"/>
      <c r="BP200" s="284"/>
      <c r="BQ200" s="281"/>
      <c r="BR200" s="286"/>
      <c r="BS200" s="281"/>
      <c r="BT200" s="283"/>
      <c r="BU200" s="281"/>
      <c r="BV200" s="284"/>
      <c r="BW200" s="281"/>
    </row>
    <row r="201" spans="1:75" x14ac:dyDescent="0.25">
      <c r="A201" s="727">
        <v>199</v>
      </c>
      <c r="B201" s="727">
        <v>1</v>
      </c>
      <c r="C201" s="563" t="s">
        <v>5</v>
      </c>
      <c r="D201" s="467">
        <v>45504</v>
      </c>
      <c r="E201" s="563" t="s">
        <v>11533</v>
      </c>
      <c r="F201" s="333" t="s">
        <v>16031</v>
      </c>
      <c r="G201" s="333" t="s">
        <v>11837</v>
      </c>
      <c r="H201" s="1130">
        <v>1</v>
      </c>
      <c r="I201" s="333"/>
      <c r="J201" s="563" t="s">
        <v>152</v>
      </c>
      <c r="K201" s="1131">
        <v>45507</v>
      </c>
      <c r="L201" s="563" t="s">
        <v>9221</v>
      </c>
      <c r="M201" s="467"/>
      <c r="N201" s="563" t="s">
        <v>9221</v>
      </c>
      <c r="O201" s="333" t="s">
        <v>11648</v>
      </c>
      <c r="AQ201" s="281"/>
      <c r="AR201" s="281"/>
      <c r="AS201" s="281"/>
      <c r="AT201" s="282"/>
      <c r="AU201" s="281"/>
      <c r="AV201" s="284"/>
      <c r="AW201" s="285"/>
      <c r="AX201" s="284"/>
      <c r="AY201" s="281"/>
      <c r="AZ201" s="286"/>
      <c r="BA201" s="281"/>
      <c r="BB201" s="283"/>
      <c r="BC201" s="281"/>
      <c r="BD201" s="284"/>
      <c r="BE201" s="281"/>
      <c r="BI201" s="281"/>
      <c r="BJ201" s="281"/>
      <c r="BK201" s="281"/>
      <c r="BL201" s="282"/>
      <c r="BM201" s="281"/>
      <c r="BN201" s="284"/>
      <c r="BO201" s="285"/>
      <c r="BP201" s="284"/>
      <c r="BQ201" s="281"/>
      <c r="BR201" s="286"/>
      <c r="BS201" s="281"/>
      <c r="BT201" s="283"/>
      <c r="BU201" s="281"/>
      <c r="BV201" s="284"/>
      <c r="BW201" s="281"/>
    </row>
    <row r="202" spans="1:75" x14ac:dyDescent="0.25">
      <c r="A202" s="727">
        <v>200</v>
      </c>
      <c r="B202" s="727">
        <v>1</v>
      </c>
      <c r="C202" s="563" t="s">
        <v>5</v>
      </c>
      <c r="D202" s="467">
        <v>45504</v>
      </c>
      <c r="E202" s="563" t="s">
        <v>11544</v>
      </c>
      <c r="F202" s="333" t="s">
        <v>19794</v>
      </c>
      <c r="G202" s="333" t="s">
        <v>11838</v>
      </c>
      <c r="H202" s="1130">
        <v>0.4</v>
      </c>
      <c r="I202" s="333"/>
      <c r="J202" s="563" t="s">
        <v>152</v>
      </c>
      <c r="K202" s="1131">
        <v>45507</v>
      </c>
      <c r="L202" s="563" t="s">
        <v>9221</v>
      </c>
      <c r="M202" s="467"/>
      <c r="N202" s="563" t="s">
        <v>9221</v>
      </c>
      <c r="O202" s="333" t="s">
        <v>11648</v>
      </c>
      <c r="AQ202" s="281"/>
      <c r="AR202" s="281"/>
      <c r="AS202" s="281"/>
      <c r="AT202" s="282"/>
      <c r="AU202" s="281"/>
      <c r="AV202" s="284"/>
      <c r="AW202" s="285"/>
      <c r="AX202" s="284"/>
      <c r="AY202" s="281"/>
      <c r="AZ202" s="286"/>
      <c r="BA202" s="281"/>
      <c r="BB202" s="283"/>
      <c r="BC202" s="281"/>
      <c r="BD202" s="284"/>
      <c r="BE202" s="281"/>
      <c r="BI202" s="281"/>
      <c r="BJ202" s="281"/>
      <c r="BK202" s="281"/>
      <c r="BL202" s="282"/>
      <c r="BM202" s="281"/>
      <c r="BN202" s="284"/>
      <c r="BO202" s="285"/>
      <c r="BP202" s="284"/>
      <c r="BQ202" s="281"/>
      <c r="BR202" s="286"/>
      <c r="BS202" s="281"/>
      <c r="BT202" s="283"/>
      <c r="BU202" s="281"/>
      <c r="BV202" s="284"/>
      <c r="BW202" s="281"/>
    </row>
    <row r="203" spans="1:75" x14ac:dyDescent="0.25">
      <c r="A203" s="727">
        <v>201</v>
      </c>
      <c r="B203" s="727">
        <v>1</v>
      </c>
      <c r="C203" s="563" t="s">
        <v>5</v>
      </c>
      <c r="D203" s="467">
        <v>45504</v>
      </c>
      <c r="E203" s="563" t="s">
        <v>11559</v>
      </c>
      <c r="F203" s="333" t="s">
        <v>18429</v>
      </c>
      <c r="G203" s="333" t="s">
        <v>11839</v>
      </c>
      <c r="H203" s="1130">
        <v>0.4</v>
      </c>
      <c r="I203" s="333"/>
      <c r="J203" s="563" t="s">
        <v>152</v>
      </c>
      <c r="K203" s="1131">
        <v>45507</v>
      </c>
      <c r="L203" s="563" t="s">
        <v>9221</v>
      </c>
      <c r="M203" s="467"/>
      <c r="N203" s="563" t="s">
        <v>9221</v>
      </c>
      <c r="O203" s="333" t="s">
        <v>11648</v>
      </c>
      <c r="AQ203" s="281"/>
      <c r="AR203" s="281"/>
      <c r="AS203" s="281"/>
      <c r="AT203" s="282"/>
      <c r="AU203" s="281"/>
      <c r="AV203" s="284"/>
      <c r="AW203" s="285"/>
      <c r="AX203" s="284"/>
      <c r="AY203" s="281"/>
      <c r="AZ203" s="286"/>
      <c r="BA203" s="281"/>
      <c r="BB203" s="283"/>
      <c r="BC203" s="281"/>
      <c r="BD203" s="284"/>
      <c r="BE203" s="281"/>
      <c r="BI203" s="281"/>
      <c r="BJ203" s="281"/>
      <c r="BK203" s="281"/>
      <c r="BL203" s="282"/>
      <c r="BM203" s="281"/>
      <c r="BN203" s="284"/>
      <c r="BO203" s="285"/>
      <c r="BP203" s="284"/>
      <c r="BQ203" s="281"/>
      <c r="BR203" s="286"/>
      <c r="BS203" s="281"/>
      <c r="BT203" s="283"/>
      <c r="BU203" s="281"/>
      <c r="BV203" s="284"/>
      <c r="BW203" s="281"/>
    </row>
    <row r="204" spans="1:75" x14ac:dyDescent="0.25">
      <c r="A204" s="727">
        <v>202</v>
      </c>
      <c r="B204" s="727">
        <v>1</v>
      </c>
      <c r="C204" s="563" t="s">
        <v>5</v>
      </c>
      <c r="D204" s="467">
        <v>45504</v>
      </c>
      <c r="E204" s="563" t="s">
        <v>11570</v>
      </c>
      <c r="F204" s="333" t="s">
        <v>19818</v>
      </c>
      <c r="G204" s="333" t="s">
        <v>11840</v>
      </c>
      <c r="H204" s="1130">
        <v>7.5</v>
      </c>
      <c r="I204" s="333"/>
      <c r="J204" s="563" t="s">
        <v>152</v>
      </c>
      <c r="K204" s="1131">
        <v>45507</v>
      </c>
      <c r="L204" s="563" t="s">
        <v>9221</v>
      </c>
      <c r="M204" s="467"/>
      <c r="N204" s="563" t="s">
        <v>9221</v>
      </c>
      <c r="O204" s="333" t="s">
        <v>11648</v>
      </c>
      <c r="AQ204" s="281"/>
      <c r="AR204" s="281"/>
      <c r="AS204" s="281"/>
      <c r="AT204" s="282"/>
      <c r="AU204" s="281"/>
      <c r="AV204" s="284"/>
      <c r="AW204" s="285"/>
      <c r="AX204" s="284"/>
      <c r="AY204" s="281"/>
      <c r="AZ204" s="286"/>
      <c r="BA204" s="281"/>
      <c r="BB204" s="283"/>
      <c r="BC204" s="281"/>
      <c r="BD204" s="284"/>
      <c r="BE204" s="281"/>
      <c r="BI204" s="281"/>
      <c r="BJ204" s="281"/>
      <c r="BK204" s="281"/>
      <c r="BL204" s="282"/>
      <c r="BM204" s="281"/>
      <c r="BN204" s="284"/>
      <c r="BO204" s="285"/>
      <c r="BP204" s="284"/>
      <c r="BQ204" s="281"/>
      <c r="BR204" s="286"/>
      <c r="BS204" s="281"/>
      <c r="BT204" s="283"/>
      <c r="BU204" s="281"/>
      <c r="BV204" s="284"/>
      <c r="BW204" s="281"/>
    </row>
    <row r="205" spans="1:75" x14ac:dyDescent="0.25">
      <c r="A205" s="727">
        <v>203</v>
      </c>
      <c r="B205" s="727">
        <v>1</v>
      </c>
      <c r="C205" s="563" t="s">
        <v>5</v>
      </c>
      <c r="D205" s="467">
        <v>45504</v>
      </c>
      <c r="E205" s="563" t="s">
        <v>11581</v>
      </c>
      <c r="F205" s="333" t="s">
        <v>13848</v>
      </c>
      <c r="G205" s="333" t="s">
        <v>11841</v>
      </c>
      <c r="H205" s="1130">
        <v>1</v>
      </c>
      <c r="I205" s="333"/>
      <c r="J205" s="563" t="s">
        <v>152</v>
      </c>
      <c r="K205" s="1131">
        <v>45507</v>
      </c>
      <c r="L205" s="563" t="s">
        <v>9221</v>
      </c>
      <c r="M205" s="467"/>
      <c r="N205" s="563" t="s">
        <v>9221</v>
      </c>
      <c r="O205" s="333" t="s">
        <v>11648</v>
      </c>
      <c r="AQ205" s="281"/>
      <c r="AR205" s="281"/>
      <c r="AS205" s="281"/>
      <c r="AT205" s="282"/>
      <c r="AU205" s="281"/>
      <c r="AV205" s="284"/>
      <c r="AW205" s="285"/>
      <c r="AX205" s="284"/>
      <c r="AY205" s="281"/>
      <c r="AZ205" s="286"/>
      <c r="BA205" s="281"/>
      <c r="BB205" s="283"/>
      <c r="BC205" s="281"/>
      <c r="BD205" s="284"/>
      <c r="BE205" s="281"/>
      <c r="BI205" s="281"/>
      <c r="BJ205" s="281"/>
      <c r="BK205" s="281"/>
      <c r="BL205" s="282"/>
      <c r="BM205" s="281"/>
      <c r="BN205" s="284"/>
      <c r="BO205" s="285"/>
      <c r="BP205" s="284"/>
      <c r="BQ205" s="281"/>
      <c r="BR205" s="286"/>
      <c r="BS205" s="281"/>
      <c r="BT205" s="283"/>
      <c r="BU205" s="281"/>
      <c r="BV205" s="284"/>
      <c r="BW205" s="281"/>
    </row>
    <row r="206" spans="1:75" x14ac:dyDescent="0.25">
      <c r="A206" s="727">
        <v>204</v>
      </c>
      <c r="B206" s="727">
        <v>1</v>
      </c>
      <c r="C206" s="563" t="s">
        <v>5</v>
      </c>
      <c r="D206" s="467">
        <v>45504</v>
      </c>
      <c r="E206" s="563" t="s">
        <v>11586</v>
      </c>
      <c r="F206" s="333" t="s">
        <v>13898</v>
      </c>
      <c r="G206" s="333" t="s">
        <v>11842</v>
      </c>
      <c r="H206" s="1130">
        <v>3.25</v>
      </c>
      <c r="I206" s="333"/>
      <c r="J206" s="563" t="s">
        <v>152</v>
      </c>
      <c r="K206" s="1131">
        <v>45507</v>
      </c>
      <c r="L206" s="563" t="s">
        <v>9221</v>
      </c>
      <c r="M206" s="467"/>
      <c r="N206" s="563" t="s">
        <v>9221</v>
      </c>
      <c r="O206" s="333" t="s">
        <v>11648</v>
      </c>
      <c r="AQ206" s="281"/>
      <c r="AR206" s="281"/>
      <c r="AS206" s="281"/>
      <c r="AT206" s="282"/>
      <c r="AU206" s="281"/>
      <c r="AV206" s="284"/>
      <c r="AW206" s="285"/>
      <c r="AX206" s="284"/>
      <c r="AY206" s="281"/>
      <c r="AZ206" s="286"/>
      <c r="BA206" s="281"/>
      <c r="BB206" s="283"/>
      <c r="BC206" s="281"/>
      <c r="BD206" s="284"/>
      <c r="BE206" s="281"/>
      <c r="BI206" s="281"/>
      <c r="BJ206" s="281"/>
      <c r="BK206" s="281"/>
      <c r="BL206" s="282"/>
      <c r="BM206" s="281"/>
      <c r="BN206" s="284"/>
      <c r="BO206" s="285"/>
      <c r="BP206" s="284"/>
      <c r="BQ206" s="281"/>
      <c r="BR206" s="286"/>
      <c r="BS206" s="281"/>
      <c r="BT206" s="283"/>
      <c r="BU206" s="281"/>
      <c r="BV206" s="284"/>
      <c r="BW206" s="281"/>
    </row>
    <row r="207" spans="1:75" x14ac:dyDescent="0.25">
      <c r="A207" s="727">
        <v>205</v>
      </c>
      <c r="B207" s="727">
        <v>1</v>
      </c>
      <c r="C207" s="563" t="s">
        <v>5</v>
      </c>
      <c r="D207" s="467">
        <v>45505</v>
      </c>
      <c r="E207" s="563" t="s">
        <v>11564</v>
      </c>
      <c r="F207" s="333" t="s">
        <v>18497</v>
      </c>
      <c r="G207" s="333" t="s">
        <v>11843</v>
      </c>
      <c r="H207" s="1130">
        <v>0.5</v>
      </c>
      <c r="I207" s="333"/>
      <c r="J207" s="563" t="s">
        <v>152</v>
      </c>
      <c r="K207" s="1131">
        <v>45507</v>
      </c>
      <c r="L207" s="563" t="s">
        <v>9221</v>
      </c>
      <c r="M207" s="467"/>
      <c r="N207" s="563" t="s">
        <v>9221</v>
      </c>
      <c r="O207" s="333" t="s">
        <v>11648</v>
      </c>
      <c r="AQ207" s="281"/>
      <c r="AR207" s="281"/>
      <c r="AS207" s="281"/>
      <c r="AT207" s="282"/>
      <c r="AU207" s="281"/>
      <c r="AV207" s="284"/>
      <c r="AW207" s="285"/>
      <c r="AX207" s="284"/>
      <c r="AY207" s="281"/>
      <c r="AZ207" s="286"/>
      <c r="BA207" s="281"/>
      <c r="BB207" s="283"/>
      <c r="BC207" s="281"/>
      <c r="BD207" s="284"/>
      <c r="BE207" s="281"/>
      <c r="BI207" s="281"/>
      <c r="BJ207" s="281"/>
      <c r="BK207" s="281"/>
      <c r="BL207" s="282"/>
      <c r="BM207" s="281"/>
      <c r="BN207" s="284"/>
      <c r="BO207" s="285"/>
      <c r="BP207" s="284"/>
      <c r="BQ207" s="281"/>
      <c r="BR207" s="286"/>
      <c r="BS207" s="281"/>
      <c r="BT207" s="283"/>
      <c r="BU207" s="281"/>
      <c r="BV207" s="284"/>
      <c r="BW207" s="281"/>
    </row>
    <row r="208" spans="1:75" x14ac:dyDescent="0.25">
      <c r="A208" s="727">
        <v>206</v>
      </c>
      <c r="B208" s="727">
        <v>1</v>
      </c>
      <c r="C208" s="563" t="s">
        <v>5</v>
      </c>
      <c r="D208" s="467">
        <v>45506</v>
      </c>
      <c r="E208" s="563" t="s">
        <v>11514</v>
      </c>
      <c r="F208" s="333" t="s">
        <v>19751</v>
      </c>
      <c r="G208" s="333" t="s">
        <v>11844</v>
      </c>
      <c r="H208" s="1130">
        <v>0.4</v>
      </c>
      <c r="I208" s="333"/>
      <c r="J208" s="563" t="s">
        <v>152</v>
      </c>
      <c r="K208" s="1131">
        <v>45507</v>
      </c>
      <c r="L208" s="563" t="s">
        <v>9221</v>
      </c>
      <c r="M208" s="467"/>
      <c r="N208" s="563" t="s">
        <v>9221</v>
      </c>
      <c r="O208" s="333" t="s">
        <v>11648</v>
      </c>
      <c r="AQ208" s="281"/>
      <c r="AR208" s="281"/>
      <c r="AS208" s="281"/>
      <c r="AT208" s="282"/>
      <c r="AU208" s="281"/>
      <c r="AV208" s="284"/>
      <c r="AW208" s="285"/>
      <c r="AX208" s="284"/>
      <c r="AY208" s="281"/>
      <c r="AZ208" s="286"/>
      <c r="BA208" s="281"/>
      <c r="BB208" s="283"/>
      <c r="BC208" s="281"/>
      <c r="BD208" s="284"/>
      <c r="BE208" s="281"/>
      <c r="BI208" s="281"/>
      <c r="BJ208" s="281"/>
      <c r="BK208" s="281"/>
      <c r="BL208" s="282"/>
      <c r="BM208" s="281"/>
      <c r="BN208" s="284"/>
      <c r="BO208" s="285"/>
      <c r="BP208" s="284"/>
      <c r="BQ208" s="281"/>
      <c r="BR208" s="286"/>
      <c r="BS208" s="281"/>
      <c r="BT208" s="283"/>
      <c r="BU208" s="281"/>
      <c r="BV208" s="284"/>
      <c r="BW208" s="281"/>
    </row>
    <row r="209" spans="1:75" x14ac:dyDescent="0.25">
      <c r="A209" s="727">
        <v>207</v>
      </c>
      <c r="B209" s="727">
        <v>1</v>
      </c>
      <c r="C209" s="563" t="s">
        <v>5</v>
      </c>
      <c r="D209" s="467">
        <v>45506</v>
      </c>
      <c r="E209" s="563" t="s">
        <v>11526</v>
      </c>
      <c r="F209" s="333" t="s">
        <v>17330</v>
      </c>
      <c r="G209" s="333" t="s">
        <v>11845</v>
      </c>
      <c r="H209" s="1130">
        <v>2</v>
      </c>
      <c r="I209" s="333"/>
      <c r="J209" s="563" t="s">
        <v>152</v>
      </c>
      <c r="K209" s="1131">
        <v>45507</v>
      </c>
      <c r="L209" s="563" t="s">
        <v>9221</v>
      </c>
      <c r="M209" s="467"/>
      <c r="N209" s="563" t="s">
        <v>9221</v>
      </c>
      <c r="O209" s="333" t="s">
        <v>11648</v>
      </c>
      <c r="AQ209" s="281"/>
      <c r="AR209" s="281"/>
      <c r="AS209" s="281"/>
      <c r="AT209" s="282"/>
      <c r="AU209" s="281"/>
      <c r="AV209" s="284"/>
      <c r="AW209" s="285"/>
      <c r="AX209" s="284"/>
      <c r="AY209" s="281"/>
      <c r="AZ209" s="286"/>
      <c r="BA209" s="281"/>
      <c r="BB209" s="283"/>
      <c r="BC209" s="281"/>
      <c r="BD209" s="284"/>
      <c r="BE209" s="281"/>
      <c r="BI209" s="281"/>
      <c r="BJ209" s="281"/>
      <c r="BK209" s="281"/>
      <c r="BL209" s="282"/>
      <c r="BM209" s="281"/>
      <c r="BN209" s="284"/>
      <c r="BO209" s="285"/>
      <c r="BP209" s="284"/>
      <c r="BQ209" s="281"/>
      <c r="BR209" s="286"/>
      <c r="BS209" s="281"/>
      <c r="BT209" s="283"/>
      <c r="BU209" s="281"/>
      <c r="BV209" s="284"/>
      <c r="BW209" s="281"/>
    </row>
    <row r="210" spans="1:75" x14ac:dyDescent="0.25">
      <c r="A210" s="727">
        <v>208</v>
      </c>
      <c r="B210" s="727">
        <v>1</v>
      </c>
      <c r="C210" s="563" t="s">
        <v>5</v>
      </c>
      <c r="D210" s="467">
        <v>45506</v>
      </c>
      <c r="E210" s="563" t="s">
        <v>11526</v>
      </c>
      <c r="F210" s="333" t="s">
        <v>17330</v>
      </c>
      <c r="G210" s="333" t="s">
        <v>11846</v>
      </c>
      <c r="H210" s="1130">
        <v>0.5</v>
      </c>
      <c r="I210" s="333"/>
      <c r="J210" s="563" t="s">
        <v>152</v>
      </c>
      <c r="K210" s="1131">
        <v>45507</v>
      </c>
      <c r="L210" s="563" t="s">
        <v>9221</v>
      </c>
      <c r="M210" s="467"/>
      <c r="N210" s="563" t="s">
        <v>9221</v>
      </c>
      <c r="O210" s="333" t="s">
        <v>11648</v>
      </c>
      <c r="AQ210" s="281"/>
      <c r="AR210" s="281"/>
      <c r="AS210" s="281"/>
      <c r="AT210" s="282"/>
      <c r="AU210" s="281"/>
      <c r="AV210" s="284"/>
      <c r="AW210" s="285"/>
      <c r="AX210" s="284"/>
      <c r="AY210" s="281"/>
      <c r="AZ210" s="286"/>
      <c r="BA210" s="281"/>
      <c r="BB210" s="283"/>
      <c r="BC210" s="281"/>
      <c r="BD210" s="284"/>
      <c r="BE210" s="281"/>
      <c r="BI210" s="281"/>
      <c r="BJ210" s="281"/>
      <c r="BK210" s="281"/>
      <c r="BL210" s="282"/>
      <c r="BM210" s="281"/>
      <c r="BN210" s="284"/>
      <c r="BO210" s="285"/>
      <c r="BP210" s="284"/>
      <c r="BQ210" s="281"/>
      <c r="BR210" s="286"/>
      <c r="BS210" s="281"/>
      <c r="BT210" s="283"/>
      <c r="BU210" s="281"/>
      <c r="BV210" s="284"/>
      <c r="BW210" s="281"/>
    </row>
    <row r="211" spans="1:75" x14ac:dyDescent="0.25">
      <c r="A211" s="727">
        <v>209</v>
      </c>
      <c r="B211" s="727">
        <v>1</v>
      </c>
      <c r="C211" s="563" t="s">
        <v>5</v>
      </c>
      <c r="D211" s="467">
        <v>45506</v>
      </c>
      <c r="E211" s="563" t="s">
        <v>11529</v>
      </c>
      <c r="F211" s="333" t="s">
        <v>17418</v>
      </c>
      <c r="G211" s="333" t="s">
        <v>11847</v>
      </c>
      <c r="H211" s="1130">
        <v>1</v>
      </c>
      <c r="I211" s="333"/>
      <c r="J211" s="563" t="s">
        <v>152</v>
      </c>
      <c r="K211" s="1131">
        <v>45507</v>
      </c>
      <c r="L211" s="563" t="s">
        <v>9221</v>
      </c>
      <c r="M211" s="467"/>
      <c r="N211" s="563" t="s">
        <v>9221</v>
      </c>
      <c r="O211" s="333" t="s">
        <v>11648</v>
      </c>
      <c r="AQ211" s="281"/>
      <c r="AR211" s="281"/>
      <c r="AS211" s="281"/>
      <c r="AT211" s="282"/>
      <c r="AU211" s="281"/>
      <c r="AV211" s="284"/>
      <c r="AW211" s="285"/>
      <c r="AX211" s="284"/>
      <c r="AY211" s="281"/>
      <c r="AZ211" s="286"/>
      <c r="BA211" s="281"/>
      <c r="BB211" s="283"/>
      <c r="BC211" s="281"/>
      <c r="BD211" s="284"/>
      <c r="BE211" s="281"/>
      <c r="BI211" s="281"/>
      <c r="BJ211" s="281"/>
      <c r="BK211" s="281"/>
      <c r="BL211" s="282"/>
      <c r="BM211" s="281"/>
      <c r="BN211" s="284"/>
      <c r="BO211" s="285"/>
      <c r="BP211" s="284"/>
      <c r="BQ211" s="281"/>
      <c r="BR211" s="286"/>
      <c r="BS211" s="281"/>
      <c r="BT211" s="283"/>
      <c r="BU211" s="281"/>
      <c r="BV211" s="284"/>
      <c r="BW211" s="281"/>
    </row>
    <row r="212" spans="1:75" x14ac:dyDescent="0.25">
      <c r="A212" s="727">
        <v>210</v>
      </c>
      <c r="B212" s="727">
        <v>1</v>
      </c>
      <c r="C212" s="563" t="s">
        <v>5</v>
      </c>
      <c r="D212" s="467">
        <v>45506</v>
      </c>
      <c r="E212" s="563" t="s">
        <v>11529</v>
      </c>
      <c r="F212" s="333" t="s">
        <v>17418</v>
      </c>
      <c r="G212" s="333" t="s">
        <v>11848</v>
      </c>
      <c r="H212" s="1130">
        <v>0.4</v>
      </c>
      <c r="I212" s="333"/>
      <c r="J212" s="563" t="s">
        <v>152</v>
      </c>
      <c r="K212" s="1131">
        <v>45507</v>
      </c>
      <c r="L212" s="563" t="s">
        <v>9221</v>
      </c>
      <c r="M212" s="467"/>
      <c r="N212" s="563" t="s">
        <v>9221</v>
      </c>
      <c r="O212" s="333" t="s">
        <v>11648</v>
      </c>
      <c r="AQ212" s="281"/>
      <c r="AR212" s="281"/>
      <c r="AS212" s="281"/>
      <c r="AT212" s="282"/>
      <c r="AU212" s="281"/>
      <c r="AV212" s="284"/>
      <c r="AW212" s="285"/>
      <c r="AX212" s="284"/>
      <c r="AY212" s="281"/>
      <c r="AZ212" s="286"/>
      <c r="BA212" s="281"/>
      <c r="BB212" s="283"/>
      <c r="BC212" s="281"/>
      <c r="BD212" s="284"/>
      <c r="BE212" s="281"/>
      <c r="BI212" s="281"/>
      <c r="BJ212" s="281"/>
      <c r="BK212" s="281"/>
      <c r="BL212" s="282"/>
      <c r="BM212" s="281"/>
      <c r="BN212" s="284"/>
      <c r="BO212" s="285"/>
      <c r="BP212" s="284"/>
      <c r="BQ212" s="281"/>
      <c r="BR212" s="286"/>
      <c r="BS212" s="281"/>
      <c r="BT212" s="283"/>
      <c r="BU212" s="281"/>
      <c r="BV212" s="284"/>
      <c r="BW212" s="281"/>
    </row>
    <row r="213" spans="1:75" x14ac:dyDescent="0.25">
      <c r="A213" s="727">
        <v>211</v>
      </c>
      <c r="B213" s="727">
        <v>1</v>
      </c>
      <c r="C213" s="563" t="s">
        <v>5</v>
      </c>
      <c r="D213" s="467">
        <v>45506</v>
      </c>
      <c r="E213" s="563" t="s">
        <v>11533</v>
      </c>
      <c r="F213" s="333" t="s">
        <v>16031</v>
      </c>
      <c r="G213" s="333" t="s">
        <v>11849</v>
      </c>
      <c r="H213" s="1130">
        <v>1.25</v>
      </c>
      <c r="I213" s="333"/>
      <c r="J213" s="563" t="s">
        <v>152</v>
      </c>
      <c r="K213" s="1131">
        <v>45507</v>
      </c>
      <c r="L213" s="563" t="s">
        <v>9221</v>
      </c>
      <c r="M213" s="467"/>
      <c r="N213" s="563" t="s">
        <v>9221</v>
      </c>
      <c r="O213" s="333" t="s">
        <v>11648</v>
      </c>
      <c r="AQ213" s="281"/>
      <c r="AR213" s="281"/>
      <c r="AS213" s="281"/>
      <c r="AT213" s="282"/>
      <c r="AU213" s="281"/>
      <c r="AV213" s="284"/>
      <c r="AW213" s="285"/>
      <c r="AX213" s="284"/>
      <c r="AY213" s="281"/>
      <c r="AZ213" s="286"/>
      <c r="BA213" s="281"/>
      <c r="BB213" s="283"/>
      <c r="BC213" s="281"/>
      <c r="BD213" s="284"/>
      <c r="BE213" s="281"/>
      <c r="BI213" s="281"/>
      <c r="BJ213" s="281"/>
      <c r="BK213" s="281"/>
      <c r="BL213" s="282"/>
      <c r="BM213" s="281"/>
      <c r="BN213" s="284"/>
      <c r="BO213" s="285"/>
      <c r="BP213" s="284"/>
      <c r="BQ213" s="281"/>
      <c r="BR213" s="286"/>
      <c r="BS213" s="281"/>
      <c r="BT213" s="283"/>
      <c r="BU213" s="281"/>
      <c r="BV213" s="284"/>
      <c r="BW213" s="281"/>
    </row>
    <row r="214" spans="1:75" x14ac:dyDescent="0.25">
      <c r="A214" s="727">
        <v>212</v>
      </c>
      <c r="B214" s="727">
        <v>1</v>
      </c>
      <c r="C214" s="563" t="s">
        <v>5</v>
      </c>
      <c r="D214" s="467">
        <v>45506</v>
      </c>
      <c r="E214" s="563" t="s">
        <v>11542</v>
      </c>
      <c r="F214" s="333" t="s">
        <v>17864</v>
      </c>
      <c r="G214" s="333" t="s">
        <v>11850</v>
      </c>
      <c r="H214" s="1130">
        <v>1.5</v>
      </c>
      <c r="I214" s="333"/>
      <c r="J214" s="563" t="s">
        <v>152</v>
      </c>
      <c r="K214" s="1131">
        <v>45507</v>
      </c>
      <c r="L214" s="563" t="s">
        <v>9221</v>
      </c>
      <c r="M214" s="467"/>
      <c r="N214" s="563" t="s">
        <v>9221</v>
      </c>
      <c r="O214" s="333" t="s">
        <v>11648</v>
      </c>
      <c r="AQ214" s="281"/>
      <c r="AR214" s="281"/>
      <c r="AS214" s="281"/>
      <c r="AT214" s="282"/>
      <c r="AU214" s="281"/>
      <c r="AV214" s="284"/>
      <c r="AW214" s="285"/>
      <c r="AX214" s="284"/>
      <c r="AY214" s="281"/>
      <c r="AZ214" s="286"/>
      <c r="BA214" s="281"/>
      <c r="BB214" s="283"/>
      <c r="BC214" s="281"/>
      <c r="BD214" s="284"/>
      <c r="BE214" s="281"/>
      <c r="BI214" s="281"/>
      <c r="BJ214" s="281"/>
      <c r="BK214" s="281"/>
      <c r="BL214" s="282"/>
      <c r="BM214" s="281"/>
      <c r="BN214" s="284"/>
      <c r="BO214" s="285"/>
      <c r="BP214" s="284"/>
      <c r="BQ214" s="281"/>
      <c r="BR214" s="286"/>
      <c r="BS214" s="281"/>
      <c r="BT214" s="283"/>
      <c r="BU214" s="281"/>
      <c r="BV214" s="284"/>
      <c r="BW214" s="281"/>
    </row>
    <row r="215" spans="1:75" x14ac:dyDescent="0.25">
      <c r="A215" s="727">
        <v>213</v>
      </c>
      <c r="B215" s="727">
        <v>1</v>
      </c>
      <c r="C215" s="563" t="s">
        <v>5</v>
      </c>
      <c r="D215" s="467">
        <v>45506</v>
      </c>
      <c r="E215" s="563" t="s">
        <v>11545</v>
      </c>
      <c r="F215" s="333" t="s">
        <v>13541</v>
      </c>
      <c r="G215" s="333" t="s">
        <v>11851</v>
      </c>
      <c r="H215" s="1130">
        <v>0.5</v>
      </c>
      <c r="I215" s="333"/>
      <c r="J215" s="563" t="s">
        <v>152</v>
      </c>
      <c r="K215" s="1131">
        <v>45507</v>
      </c>
      <c r="L215" s="563" t="s">
        <v>152</v>
      </c>
      <c r="M215" s="467">
        <v>45537.706157407403</v>
      </c>
      <c r="N215" s="563" t="s">
        <v>9221</v>
      </c>
      <c r="O215" s="333" t="s">
        <v>19768</v>
      </c>
      <c r="P215" s="563" t="s">
        <v>19852</v>
      </c>
      <c r="AQ215" s="281"/>
      <c r="AR215" s="281"/>
      <c r="AS215" s="281"/>
      <c r="AT215" s="282"/>
      <c r="AU215" s="281"/>
      <c r="AV215" s="284"/>
      <c r="AW215" s="285"/>
      <c r="AX215" s="284"/>
      <c r="AY215" s="281"/>
      <c r="AZ215" s="286"/>
      <c r="BA215" s="281"/>
      <c r="BB215" s="283"/>
      <c r="BC215" s="281"/>
      <c r="BD215" s="284"/>
      <c r="BE215" s="281"/>
      <c r="BI215" s="281"/>
      <c r="BJ215" s="281"/>
      <c r="BK215" s="281"/>
      <c r="BL215" s="282"/>
      <c r="BM215" s="281"/>
      <c r="BN215" s="284"/>
      <c r="BO215" s="285"/>
      <c r="BP215" s="284"/>
      <c r="BQ215" s="281"/>
      <c r="BR215" s="286"/>
      <c r="BS215" s="281"/>
      <c r="BT215" s="283"/>
      <c r="BU215" s="281"/>
      <c r="BV215" s="284"/>
      <c r="BW215" s="281"/>
    </row>
    <row r="216" spans="1:75" x14ac:dyDescent="0.25">
      <c r="A216" s="727">
        <v>214</v>
      </c>
      <c r="B216" s="727">
        <v>1</v>
      </c>
      <c r="C216" s="563" t="s">
        <v>5</v>
      </c>
      <c r="D216" s="467">
        <v>45506</v>
      </c>
      <c r="E216" s="563" t="s">
        <v>11566</v>
      </c>
      <c r="F216" s="333" t="s">
        <v>18535</v>
      </c>
      <c r="G216" s="333" t="s">
        <v>11852</v>
      </c>
      <c r="H216" s="1130">
        <v>0.5</v>
      </c>
      <c r="I216" s="333"/>
      <c r="J216" s="563" t="s">
        <v>152</v>
      </c>
      <c r="K216" s="1131">
        <v>45507</v>
      </c>
      <c r="L216" s="563" t="s">
        <v>9221</v>
      </c>
      <c r="M216" s="467"/>
      <c r="N216" s="563" t="s">
        <v>9221</v>
      </c>
      <c r="O216" s="333" t="s">
        <v>11648</v>
      </c>
      <c r="AQ216" s="281"/>
      <c r="AR216" s="281"/>
      <c r="AS216" s="281"/>
      <c r="AT216" s="282"/>
      <c r="AU216" s="281"/>
      <c r="AV216" s="284"/>
      <c r="AW216" s="285"/>
      <c r="AX216" s="284"/>
      <c r="AY216" s="281"/>
      <c r="AZ216" s="286"/>
      <c r="BA216" s="281"/>
      <c r="BB216" s="283"/>
      <c r="BC216" s="281"/>
      <c r="BD216" s="284"/>
      <c r="BE216" s="281"/>
      <c r="BI216" s="281"/>
      <c r="BJ216" s="281"/>
      <c r="BK216" s="281"/>
      <c r="BL216" s="282"/>
      <c r="BM216" s="281"/>
      <c r="BN216" s="284"/>
      <c r="BO216" s="285"/>
      <c r="BP216" s="284"/>
      <c r="BQ216" s="281"/>
      <c r="BR216" s="286"/>
      <c r="BS216" s="281"/>
      <c r="BT216" s="283"/>
      <c r="BU216" s="281"/>
      <c r="BV216" s="284"/>
      <c r="BW216" s="281"/>
    </row>
    <row r="217" spans="1:75" x14ac:dyDescent="0.25">
      <c r="A217" s="727">
        <v>215</v>
      </c>
      <c r="B217" s="727">
        <v>1</v>
      </c>
      <c r="C217" s="563" t="s">
        <v>5</v>
      </c>
      <c r="D217" s="467">
        <v>45506</v>
      </c>
      <c r="E217" s="563" t="s">
        <v>11570</v>
      </c>
      <c r="F217" s="333" t="s">
        <v>19818</v>
      </c>
      <c r="G217" s="333" t="s">
        <v>11853</v>
      </c>
      <c r="H217" s="1130">
        <v>0.5</v>
      </c>
      <c r="I217" s="333"/>
      <c r="J217" s="563" t="s">
        <v>152</v>
      </c>
      <c r="K217" s="1131">
        <v>45507</v>
      </c>
      <c r="L217" s="563" t="s">
        <v>9221</v>
      </c>
      <c r="M217" s="467"/>
      <c r="N217" s="563" t="s">
        <v>9221</v>
      </c>
      <c r="O217" s="333" t="s">
        <v>11648</v>
      </c>
      <c r="AQ217" s="281"/>
      <c r="AR217" s="281"/>
      <c r="AS217" s="281"/>
      <c r="AT217" s="282"/>
      <c r="AU217" s="281"/>
      <c r="AV217" s="284"/>
      <c r="AW217" s="285"/>
      <c r="AX217" s="284"/>
      <c r="AY217" s="281"/>
      <c r="AZ217" s="286"/>
      <c r="BA217" s="281"/>
      <c r="BB217" s="283"/>
      <c r="BC217" s="281"/>
      <c r="BD217" s="284"/>
      <c r="BE217" s="281"/>
      <c r="BI217" s="281"/>
      <c r="BJ217" s="281"/>
      <c r="BK217" s="281"/>
      <c r="BL217" s="282"/>
      <c r="BM217" s="281"/>
      <c r="BN217" s="284"/>
      <c r="BO217" s="285"/>
      <c r="BP217" s="284"/>
      <c r="BQ217" s="281"/>
      <c r="BR217" s="286"/>
      <c r="BS217" s="281"/>
      <c r="BT217" s="283"/>
      <c r="BU217" s="281"/>
      <c r="BV217" s="284"/>
      <c r="BW217" s="281"/>
    </row>
    <row r="218" spans="1:75" x14ac:dyDescent="0.25">
      <c r="A218" s="727">
        <v>216</v>
      </c>
      <c r="B218" s="727">
        <v>1</v>
      </c>
      <c r="C218" s="563" t="s">
        <v>5</v>
      </c>
      <c r="D218" s="467">
        <v>45506</v>
      </c>
      <c r="E218" s="563" t="s">
        <v>11570</v>
      </c>
      <c r="F218" s="333" t="s">
        <v>19818</v>
      </c>
      <c r="G218" s="333" t="s">
        <v>11854</v>
      </c>
      <c r="H218" s="1130">
        <v>1.75</v>
      </c>
      <c r="I218" s="333"/>
      <c r="J218" s="563" t="s">
        <v>152</v>
      </c>
      <c r="K218" s="1131">
        <v>45507</v>
      </c>
      <c r="L218" s="563" t="s">
        <v>9221</v>
      </c>
      <c r="M218" s="467"/>
      <c r="N218" s="563" t="s">
        <v>9221</v>
      </c>
      <c r="O218" s="333" t="s">
        <v>11648</v>
      </c>
      <c r="AQ218" s="281"/>
      <c r="AR218" s="281"/>
      <c r="AS218" s="281"/>
      <c r="AT218" s="282"/>
      <c r="AU218" s="281"/>
      <c r="AV218" s="284"/>
      <c r="AW218" s="285"/>
      <c r="AX218" s="284"/>
      <c r="AY218" s="281"/>
      <c r="AZ218" s="286"/>
      <c r="BA218" s="281"/>
      <c r="BB218" s="283"/>
      <c r="BC218" s="281"/>
      <c r="BD218" s="284"/>
      <c r="BE218" s="281"/>
      <c r="BI218" s="281"/>
      <c r="BJ218" s="281"/>
      <c r="BK218" s="281"/>
      <c r="BL218" s="282"/>
      <c r="BM218" s="281"/>
      <c r="BN218" s="284"/>
      <c r="BO218" s="285"/>
      <c r="BP218" s="284"/>
      <c r="BQ218" s="281"/>
      <c r="BR218" s="286"/>
      <c r="BS218" s="281"/>
      <c r="BT218" s="283"/>
      <c r="BU218" s="281"/>
      <c r="BV218" s="284"/>
      <c r="BW218" s="281"/>
    </row>
    <row r="219" spans="1:75" x14ac:dyDescent="0.25">
      <c r="A219" s="727">
        <v>217</v>
      </c>
      <c r="B219" s="727">
        <v>1</v>
      </c>
      <c r="C219" s="563" t="s">
        <v>5</v>
      </c>
      <c r="D219" s="467">
        <v>45506</v>
      </c>
      <c r="E219" s="563" t="s">
        <v>11572</v>
      </c>
      <c r="F219" s="333" t="s">
        <v>13697</v>
      </c>
      <c r="G219" s="333" t="s">
        <v>11855</v>
      </c>
      <c r="H219" s="1130">
        <v>1</v>
      </c>
      <c r="I219" s="333"/>
      <c r="J219" s="563" t="s">
        <v>152</v>
      </c>
      <c r="K219" s="1131">
        <v>45507</v>
      </c>
      <c r="L219" s="563" t="s">
        <v>9221</v>
      </c>
      <c r="M219" s="467"/>
      <c r="N219" s="563" t="s">
        <v>9221</v>
      </c>
      <c r="O219" s="333" t="s">
        <v>11648</v>
      </c>
      <c r="AQ219" s="281"/>
      <c r="AR219" s="281"/>
      <c r="AS219" s="281"/>
      <c r="AT219" s="282"/>
      <c r="AU219" s="281"/>
      <c r="AV219" s="284"/>
      <c r="AW219" s="285"/>
      <c r="AX219" s="284"/>
      <c r="AY219" s="281"/>
      <c r="AZ219" s="286"/>
      <c r="BA219" s="281"/>
      <c r="BB219" s="283"/>
      <c r="BC219" s="281"/>
      <c r="BD219" s="284"/>
      <c r="BE219" s="281"/>
      <c r="BI219" s="281"/>
      <c r="BJ219" s="281"/>
      <c r="BK219" s="281"/>
      <c r="BL219" s="282"/>
      <c r="BM219" s="281"/>
      <c r="BN219" s="284"/>
      <c r="BO219" s="285"/>
      <c r="BP219" s="284"/>
      <c r="BQ219" s="281"/>
      <c r="BR219" s="286"/>
      <c r="BS219" s="281"/>
      <c r="BT219" s="283"/>
      <c r="BU219" s="281"/>
      <c r="BV219" s="284"/>
      <c r="BW219" s="281"/>
    </row>
    <row r="220" spans="1:75" x14ac:dyDescent="0.25">
      <c r="A220" s="727">
        <v>218</v>
      </c>
      <c r="B220" s="727">
        <v>1</v>
      </c>
      <c r="C220" s="563" t="s">
        <v>5</v>
      </c>
      <c r="D220" s="467">
        <v>45506</v>
      </c>
      <c r="E220" s="563" t="s">
        <v>11584</v>
      </c>
      <c r="F220" s="333" t="s">
        <v>13884</v>
      </c>
      <c r="G220" s="333" t="s">
        <v>11856</v>
      </c>
      <c r="H220" s="1130">
        <v>0.75</v>
      </c>
      <c r="I220" s="333"/>
      <c r="J220" s="563" t="s">
        <v>152</v>
      </c>
      <c r="K220" s="1131">
        <v>45507</v>
      </c>
      <c r="L220" s="563" t="s">
        <v>9221</v>
      </c>
      <c r="M220" s="467"/>
      <c r="N220" s="563" t="s">
        <v>9221</v>
      </c>
      <c r="O220" s="333" t="s">
        <v>11648</v>
      </c>
      <c r="AQ220" s="281"/>
      <c r="AR220" s="281"/>
      <c r="AS220" s="281"/>
      <c r="AT220" s="282"/>
      <c r="AU220" s="281"/>
      <c r="AV220" s="284"/>
      <c r="AW220" s="285"/>
      <c r="AX220" s="284"/>
      <c r="AY220" s="281"/>
      <c r="AZ220" s="286"/>
      <c r="BA220" s="281"/>
      <c r="BB220" s="283"/>
      <c r="BC220" s="281"/>
      <c r="BD220" s="284"/>
      <c r="BE220" s="281"/>
      <c r="BI220" s="281"/>
      <c r="BJ220" s="281"/>
      <c r="BK220" s="281"/>
      <c r="BL220" s="282"/>
      <c r="BM220" s="281"/>
      <c r="BN220" s="284"/>
      <c r="BO220" s="285"/>
      <c r="BP220" s="284"/>
      <c r="BQ220" s="281"/>
      <c r="BR220" s="286"/>
      <c r="BS220" s="281"/>
      <c r="BT220" s="283"/>
      <c r="BU220" s="281"/>
      <c r="BV220" s="284"/>
      <c r="BW220" s="281"/>
    </row>
    <row r="221" spans="1:75" x14ac:dyDescent="0.25">
      <c r="A221" s="727">
        <v>219</v>
      </c>
      <c r="B221" s="727">
        <v>1</v>
      </c>
      <c r="C221" s="563" t="s">
        <v>5</v>
      </c>
      <c r="D221" s="467">
        <v>45506</v>
      </c>
      <c r="E221" s="563" t="s">
        <v>11618</v>
      </c>
      <c r="F221" s="333" t="s">
        <v>15096</v>
      </c>
      <c r="G221" s="333" t="s">
        <v>11857</v>
      </c>
      <c r="H221" s="1130">
        <v>0.5</v>
      </c>
      <c r="I221" s="333"/>
      <c r="J221" s="563" t="s">
        <v>152</v>
      </c>
      <c r="K221" s="1131">
        <v>45507</v>
      </c>
      <c r="L221" s="563" t="s">
        <v>9221</v>
      </c>
      <c r="M221" s="467"/>
      <c r="N221" s="563" t="s">
        <v>9221</v>
      </c>
      <c r="O221" s="333" t="s">
        <v>11648</v>
      </c>
      <c r="AQ221" s="281"/>
      <c r="AR221" s="281"/>
      <c r="AS221" s="281"/>
      <c r="AT221" s="282"/>
      <c r="AU221" s="281"/>
      <c r="AV221" s="284"/>
      <c r="AW221" s="285"/>
      <c r="AX221" s="284"/>
      <c r="AY221" s="281"/>
      <c r="AZ221" s="286"/>
      <c r="BA221" s="281"/>
      <c r="BB221" s="283"/>
      <c r="BC221" s="281"/>
      <c r="BD221" s="284"/>
      <c r="BE221" s="281"/>
      <c r="BI221" s="281"/>
      <c r="BJ221" s="281"/>
      <c r="BK221" s="281"/>
      <c r="BL221" s="282"/>
      <c r="BM221" s="281"/>
      <c r="BN221" s="284"/>
      <c r="BO221" s="285"/>
      <c r="BP221" s="284"/>
      <c r="BQ221" s="281"/>
      <c r="BR221" s="286"/>
      <c r="BS221" s="281"/>
      <c r="BT221" s="283"/>
      <c r="BU221" s="281"/>
      <c r="BV221" s="284"/>
      <c r="BW221" s="281"/>
    </row>
    <row r="222" spans="1:75" x14ac:dyDescent="0.25">
      <c r="A222" s="727">
        <v>220</v>
      </c>
      <c r="B222" s="727">
        <v>4</v>
      </c>
      <c r="C222" s="563" t="s">
        <v>11641</v>
      </c>
      <c r="D222" s="467">
        <v>45495</v>
      </c>
      <c r="E222" s="563" t="s">
        <v>11496</v>
      </c>
      <c r="F222" s="333" t="s">
        <v>19406</v>
      </c>
      <c r="G222" s="333" t="s">
        <v>11858</v>
      </c>
      <c r="H222" s="1130">
        <v>0.5</v>
      </c>
      <c r="I222" s="333"/>
      <c r="J222" s="563" t="s">
        <v>152</v>
      </c>
      <c r="K222" s="1131">
        <v>45507</v>
      </c>
      <c r="L222" s="563" t="s">
        <v>9221</v>
      </c>
      <c r="M222" s="467"/>
      <c r="N222" s="563" t="s">
        <v>9221</v>
      </c>
      <c r="O222" s="333" t="s">
        <v>11648</v>
      </c>
      <c r="AQ222" s="281"/>
      <c r="AR222" s="281"/>
      <c r="AS222" s="281"/>
      <c r="AT222" s="282"/>
      <c r="AU222" s="281"/>
      <c r="AV222" s="284"/>
      <c r="AW222" s="285"/>
      <c r="AX222" s="284"/>
      <c r="AY222" s="281"/>
      <c r="AZ222" s="286"/>
      <c r="BA222" s="281"/>
      <c r="BB222" s="283"/>
      <c r="BC222" s="281"/>
      <c r="BD222" s="284"/>
      <c r="BE222" s="281"/>
      <c r="BI222" s="281"/>
      <c r="BJ222" s="281"/>
      <c r="BK222" s="281"/>
      <c r="BL222" s="282"/>
      <c r="BM222" s="281"/>
      <c r="BN222" s="284"/>
      <c r="BO222" s="285"/>
      <c r="BP222" s="284"/>
      <c r="BQ222" s="281"/>
      <c r="BR222" s="286"/>
      <c r="BS222" s="281"/>
      <c r="BT222" s="283"/>
      <c r="BU222" s="281"/>
      <c r="BV222" s="284"/>
      <c r="BW222" s="281"/>
    </row>
    <row r="223" spans="1:75" x14ac:dyDescent="0.25">
      <c r="A223" s="727">
        <v>221</v>
      </c>
      <c r="B223" s="727">
        <v>4</v>
      </c>
      <c r="C223" s="563" t="s">
        <v>11641</v>
      </c>
      <c r="D223" s="467">
        <v>45496</v>
      </c>
      <c r="E223" s="563" t="s">
        <v>11496</v>
      </c>
      <c r="F223" s="333" t="s">
        <v>19406</v>
      </c>
      <c r="G223" s="333" t="s">
        <v>11859</v>
      </c>
      <c r="H223" s="1130">
        <v>0.75</v>
      </c>
      <c r="I223" s="333"/>
      <c r="J223" s="563" t="s">
        <v>152</v>
      </c>
      <c r="K223" s="1131">
        <v>45507</v>
      </c>
      <c r="L223" s="563" t="s">
        <v>9221</v>
      </c>
      <c r="M223" s="467"/>
      <c r="N223" s="563" t="s">
        <v>9221</v>
      </c>
      <c r="O223" s="333" t="s">
        <v>11648</v>
      </c>
      <c r="AQ223" s="281"/>
      <c r="AR223" s="281"/>
      <c r="AS223" s="281"/>
      <c r="AT223" s="282"/>
      <c r="AU223" s="281"/>
      <c r="AV223" s="284"/>
      <c r="AW223" s="285"/>
      <c r="AX223" s="284"/>
      <c r="AY223" s="281"/>
      <c r="AZ223" s="286"/>
      <c r="BA223" s="281"/>
      <c r="BB223" s="283"/>
      <c r="BC223" s="281"/>
      <c r="BD223" s="284"/>
      <c r="BE223" s="281"/>
      <c r="BI223" s="281"/>
      <c r="BJ223" s="281"/>
      <c r="BK223" s="281"/>
      <c r="BL223" s="282"/>
      <c r="BM223" s="281"/>
      <c r="BN223" s="284"/>
      <c r="BO223" s="285"/>
      <c r="BP223" s="284"/>
      <c r="BQ223" s="281"/>
      <c r="BR223" s="286"/>
      <c r="BS223" s="281"/>
      <c r="BT223" s="283"/>
      <c r="BU223" s="281"/>
      <c r="BV223" s="284"/>
      <c r="BW223" s="281"/>
    </row>
    <row r="224" spans="1:75" x14ac:dyDescent="0.25">
      <c r="A224" s="727">
        <v>222</v>
      </c>
      <c r="B224" s="727">
        <v>4</v>
      </c>
      <c r="C224" s="563" t="s">
        <v>11641</v>
      </c>
      <c r="D224" s="467">
        <v>45497</v>
      </c>
      <c r="E224" s="563" t="s">
        <v>11496</v>
      </c>
      <c r="F224" s="333" t="s">
        <v>19406</v>
      </c>
      <c r="G224" s="333" t="s">
        <v>11860</v>
      </c>
      <c r="H224" s="1130">
        <v>0.25</v>
      </c>
      <c r="I224" s="333"/>
      <c r="J224" s="563" t="s">
        <v>152</v>
      </c>
      <c r="K224" s="1131">
        <v>45507</v>
      </c>
      <c r="L224" s="563" t="s">
        <v>9221</v>
      </c>
      <c r="M224" s="467"/>
      <c r="N224" s="563" t="s">
        <v>9221</v>
      </c>
      <c r="O224" s="333" t="s">
        <v>11648</v>
      </c>
      <c r="AQ224" s="281"/>
      <c r="AR224" s="281"/>
      <c r="AS224" s="281"/>
      <c r="AT224" s="282"/>
      <c r="AU224" s="281"/>
      <c r="AV224" s="284"/>
      <c r="AW224" s="285"/>
      <c r="AX224" s="284"/>
      <c r="AY224" s="281"/>
      <c r="AZ224" s="286"/>
      <c r="BA224" s="281"/>
      <c r="BB224" s="283"/>
      <c r="BC224" s="281"/>
      <c r="BD224" s="284"/>
      <c r="BE224" s="281"/>
      <c r="BI224" s="281"/>
      <c r="BJ224" s="281"/>
      <c r="BK224" s="281"/>
      <c r="BL224" s="282"/>
      <c r="BM224" s="281"/>
      <c r="BN224" s="284"/>
      <c r="BO224" s="285"/>
      <c r="BP224" s="284"/>
      <c r="BQ224" s="281"/>
      <c r="BR224" s="286"/>
      <c r="BS224" s="281"/>
      <c r="BT224" s="283"/>
      <c r="BU224" s="281"/>
      <c r="BV224" s="284"/>
      <c r="BW224" s="281"/>
    </row>
    <row r="225" spans="1:75" x14ac:dyDescent="0.25">
      <c r="A225" s="727">
        <v>223</v>
      </c>
      <c r="B225" s="727">
        <v>4</v>
      </c>
      <c r="C225" s="563" t="s">
        <v>11641</v>
      </c>
      <c r="D225" s="467">
        <v>45505</v>
      </c>
      <c r="E225" s="563" t="s">
        <v>11638</v>
      </c>
      <c r="F225" s="333" t="s">
        <v>19373</v>
      </c>
      <c r="G225" s="333" t="s">
        <v>11861</v>
      </c>
      <c r="H225" s="1130">
        <v>8.5</v>
      </c>
      <c r="I225" s="333"/>
      <c r="J225" s="563" t="s">
        <v>152</v>
      </c>
      <c r="K225" s="1131">
        <v>45519.401342592602</v>
      </c>
      <c r="L225" s="563" t="s">
        <v>9221</v>
      </c>
      <c r="M225" s="467"/>
      <c r="N225" s="563" t="s">
        <v>152</v>
      </c>
      <c r="O225" s="333" t="s">
        <v>16536</v>
      </c>
      <c r="AQ225" s="281"/>
      <c r="AR225" s="281"/>
      <c r="AS225" s="281"/>
      <c r="AT225" s="282"/>
      <c r="AU225" s="281"/>
      <c r="AV225" s="284"/>
      <c r="AW225" s="285"/>
      <c r="AX225" s="284"/>
      <c r="AY225" s="281"/>
      <c r="AZ225" s="286"/>
      <c r="BA225" s="281"/>
      <c r="BB225" s="283"/>
      <c r="BC225" s="281"/>
      <c r="BD225" s="284"/>
      <c r="BE225" s="281"/>
      <c r="BI225" s="281"/>
      <c r="BJ225" s="281"/>
      <c r="BK225" s="281"/>
      <c r="BL225" s="282"/>
      <c r="BM225" s="281"/>
      <c r="BN225" s="284"/>
      <c r="BO225" s="285"/>
      <c r="BP225" s="284"/>
      <c r="BQ225" s="281"/>
      <c r="BR225" s="286"/>
      <c r="BS225" s="281"/>
      <c r="BT225" s="283"/>
      <c r="BU225" s="281"/>
      <c r="BV225" s="284"/>
      <c r="BW225" s="281"/>
    </row>
    <row r="226" spans="1:75" x14ac:dyDescent="0.25">
      <c r="A226" s="727">
        <v>224</v>
      </c>
      <c r="B226" s="727">
        <v>2</v>
      </c>
      <c r="C226" s="563" t="s">
        <v>133</v>
      </c>
      <c r="D226" s="467">
        <v>45462</v>
      </c>
      <c r="E226" s="563" t="s">
        <v>11570</v>
      </c>
      <c r="F226" s="333" t="s">
        <v>19818</v>
      </c>
      <c r="G226" s="333" t="s">
        <v>11862</v>
      </c>
      <c r="H226" s="1130">
        <v>1.1000000000000001</v>
      </c>
      <c r="I226" s="333"/>
      <c r="J226" s="563" t="s">
        <v>152</v>
      </c>
      <c r="K226" s="1131">
        <v>45507</v>
      </c>
      <c r="L226" s="563" t="s">
        <v>9221</v>
      </c>
      <c r="M226" s="467"/>
      <c r="N226" s="563" t="s">
        <v>9221</v>
      </c>
      <c r="O226" s="333" t="s">
        <v>11648</v>
      </c>
      <c r="AQ226" s="281"/>
      <c r="AR226" s="281"/>
      <c r="AS226" s="281"/>
      <c r="AT226" s="282"/>
      <c r="AU226" s="281"/>
      <c r="AV226" s="284"/>
      <c r="AW226" s="285"/>
      <c r="AX226" s="284"/>
      <c r="AY226" s="281"/>
      <c r="AZ226" s="286"/>
      <c r="BA226" s="281"/>
      <c r="BB226" s="283"/>
      <c r="BC226" s="281"/>
      <c r="BD226" s="284"/>
      <c r="BE226" s="281"/>
      <c r="BI226" s="281"/>
      <c r="BJ226" s="281"/>
      <c r="BK226" s="281"/>
      <c r="BL226" s="282"/>
      <c r="BM226" s="281"/>
      <c r="BN226" s="284"/>
      <c r="BO226" s="285"/>
      <c r="BP226" s="284"/>
      <c r="BQ226" s="281"/>
      <c r="BR226" s="286"/>
      <c r="BS226" s="281"/>
      <c r="BT226" s="283"/>
      <c r="BU226" s="281"/>
      <c r="BV226" s="284"/>
      <c r="BW226" s="281"/>
    </row>
    <row r="227" spans="1:75" x14ac:dyDescent="0.25">
      <c r="A227" s="727">
        <v>225</v>
      </c>
      <c r="B227" s="727">
        <v>2</v>
      </c>
      <c r="C227" s="563" t="s">
        <v>133</v>
      </c>
      <c r="D227" s="467">
        <v>45464</v>
      </c>
      <c r="E227" s="563" t="s">
        <v>11570</v>
      </c>
      <c r="F227" s="333" t="s">
        <v>19818</v>
      </c>
      <c r="G227" s="333" t="s">
        <v>11863</v>
      </c>
      <c r="H227" s="1130">
        <v>0.8</v>
      </c>
      <c r="I227" s="333"/>
      <c r="J227" s="563" t="s">
        <v>152</v>
      </c>
      <c r="K227" s="1131">
        <v>45507</v>
      </c>
      <c r="L227" s="563" t="s">
        <v>9221</v>
      </c>
      <c r="M227" s="467"/>
      <c r="N227" s="563" t="s">
        <v>9221</v>
      </c>
      <c r="O227" s="333" t="s">
        <v>11648</v>
      </c>
      <c r="AQ227" s="281"/>
      <c r="AR227" s="281"/>
      <c r="AS227" s="281"/>
      <c r="AT227" s="282"/>
      <c r="AU227" s="281"/>
      <c r="AV227" s="284"/>
      <c r="AW227" s="285"/>
      <c r="AX227" s="284"/>
      <c r="AY227" s="281"/>
      <c r="AZ227" s="286"/>
      <c r="BA227" s="281"/>
      <c r="BB227" s="283"/>
      <c r="BC227" s="281"/>
      <c r="BD227" s="284"/>
      <c r="BE227" s="281"/>
      <c r="BI227" s="281"/>
      <c r="BJ227" s="281"/>
      <c r="BK227" s="281"/>
      <c r="BL227" s="282"/>
      <c r="BM227" s="281"/>
      <c r="BN227" s="284"/>
      <c r="BO227" s="285"/>
      <c r="BP227" s="284"/>
      <c r="BQ227" s="281"/>
      <c r="BR227" s="286"/>
      <c r="BS227" s="281"/>
      <c r="BT227" s="283"/>
      <c r="BU227" s="281"/>
      <c r="BV227" s="284"/>
      <c r="BW227" s="281"/>
    </row>
    <row r="228" spans="1:75" x14ac:dyDescent="0.25">
      <c r="A228" s="727">
        <v>226</v>
      </c>
      <c r="B228" s="727">
        <v>2</v>
      </c>
      <c r="C228" s="563" t="s">
        <v>133</v>
      </c>
      <c r="D228" s="467">
        <v>45471</v>
      </c>
      <c r="E228" s="563" t="s">
        <v>11639</v>
      </c>
      <c r="F228" s="333" t="s">
        <v>19407</v>
      </c>
      <c r="G228" s="333" t="s">
        <v>11864</v>
      </c>
      <c r="H228" s="1130">
        <v>0.3</v>
      </c>
      <c r="I228" s="333"/>
      <c r="J228" s="563" t="s">
        <v>152</v>
      </c>
      <c r="K228" s="1131">
        <v>45507</v>
      </c>
      <c r="L228" s="563" t="s">
        <v>9221</v>
      </c>
      <c r="M228" s="467"/>
      <c r="N228" s="563" t="s">
        <v>9221</v>
      </c>
      <c r="O228" s="333" t="s">
        <v>11648</v>
      </c>
      <c r="AQ228" s="281"/>
      <c r="AR228" s="281"/>
      <c r="AS228" s="281"/>
      <c r="AT228" s="282"/>
      <c r="AU228" s="281"/>
      <c r="AV228" s="284"/>
      <c r="AW228" s="285"/>
      <c r="AX228" s="284"/>
      <c r="AY228" s="281"/>
      <c r="AZ228" s="286"/>
      <c r="BA228" s="281"/>
      <c r="BB228" s="283"/>
      <c r="BC228" s="281"/>
      <c r="BD228" s="284"/>
      <c r="BE228" s="281"/>
      <c r="BI228" s="281"/>
      <c r="BJ228" s="281"/>
      <c r="BK228" s="281"/>
      <c r="BL228" s="282"/>
      <c r="BM228" s="281"/>
      <c r="BN228" s="284"/>
      <c r="BO228" s="285"/>
      <c r="BP228" s="284"/>
      <c r="BQ228" s="281"/>
      <c r="BR228" s="286"/>
      <c r="BS228" s="281"/>
      <c r="BT228" s="283"/>
      <c r="BU228" s="281"/>
      <c r="BV228" s="284"/>
      <c r="BW228" s="281"/>
    </row>
    <row r="229" spans="1:75" x14ac:dyDescent="0.25">
      <c r="A229" s="727">
        <v>227</v>
      </c>
      <c r="B229" s="727">
        <v>2</v>
      </c>
      <c r="C229" s="563" t="s">
        <v>133</v>
      </c>
      <c r="D229" s="467">
        <v>45476</v>
      </c>
      <c r="E229" s="563" t="s">
        <v>11570</v>
      </c>
      <c r="F229" s="333" t="s">
        <v>19818</v>
      </c>
      <c r="G229" s="333" t="s">
        <v>11865</v>
      </c>
      <c r="H229" s="1130">
        <v>2.8</v>
      </c>
      <c r="I229" s="333"/>
      <c r="J229" s="563" t="s">
        <v>152</v>
      </c>
      <c r="K229" s="1131">
        <v>45507</v>
      </c>
      <c r="L229" s="563" t="s">
        <v>9221</v>
      </c>
      <c r="M229" s="467"/>
      <c r="N229" s="563" t="s">
        <v>9221</v>
      </c>
      <c r="O229" s="333" t="s">
        <v>11648</v>
      </c>
      <c r="AQ229" s="281"/>
      <c r="AR229" s="281"/>
      <c r="AS229" s="281"/>
      <c r="AT229" s="282"/>
      <c r="AU229" s="281"/>
      <c r="AV229" s="284"/>
      <c r="AW229" s="285"/>
      <c r="AX229" s="284"/>
      <c r="AY229" s="281"/>
      <c r="AZ229" s="286"/>
      <c r="BA229" s="281"/>
      <c r="BB229" s="283"/>
      <c r="BC229" s="281"/>
      <c r="BD229" s="284"/>
      <c r="BE229" s="281"/>
      <c r="BI229" s="281"/>
      <c r="BJ229" s="281"/>
      <c r="BK229" s="281"/>
      <c r="BL229" s="282"/>
      <c r="BM229" s="281"/>
      <c r="BN229" s="284"/>
      <c r="BO229" s="285"/>
      <c r="BP229" s="284"/>
      <c r="BQ229" s="281"/>
      <c r="BR229" s="286"/>
      <c r="BS229" s="281"/>
      <c r="BT229" s="283"/>
      <c r="BU229" s="281"/>
      <c r="BV229" s="284"/>
      <c r="BW229" s="281"/>
    </row>
    <row r="230" spans="1:75" x14ac:dyDescent="0.25">
      <c r="A230" s="727">
        <v>228</v>
      </c>
      <c r="B230" s="727">
        <v>2</v>
      </c>
      <c r="C230" s="563" t="s">
        <v>133</v>
      </c>
      <c r="D230" s="467">
        <v>45477</v>
      </c>
      <c r="E230" s="563" t="s">
        <v>11570</v>
      </c>
      <c r="F230" s="333" t="s">
        <v>19818</v>
      </c>
      <c r="G230" s="333" t="s">
        <v>11866</v>
      </c>
      <c r="H230" s="1130">
        <v>7.1</v>
      </c>
      <c r="I230" s="333"/>
      <c r="J230" s="563" t="s">
        <v>152</v>
      </c>
      <c r="K230" s="1131">
        <v>45507</v>
      </c>
      <c r="L230" s="563" t="s">
        <v>9221</v>
      </c>
      <c r="M230" s="467"/>
      <c r="N230" s="563" t="s">
        <v>9221</v>
      </c>
      <c r="O230" s="333" t="s">
        <v>11648</v>
      </c>
      <c r="AQ230" s="281"/>
      <c r="AR230" s="281"/>
      <c r="AS230" s="281"/>
      <c r="AT230" s="282"/>
      <c r="AU230" s="281"/>
      <c r="AV230" s="284"/>
      <c r="AW230" s="285"/>
      <c r="AX230" s="284"/>
      <c r="AY230" s="281"/>
      <c r="AZ230" s="286"/>
      <c r="BA230" s="281"/>
      <c r="BB230" s="283"/>
      <c r="BC230" s="281"/>
      <c r="BD230" s="284"/>
      <c r="BE230" s="281"/>
      <c r="BI230" s="281"/>
      <c r="BJ230" s="281"/>
      <c r="BK230" s="281"/>
      <c r="BL230" s="282"/>
      <c r="BM230" s="281"/>
      <c r="BN230" s="284"/>
      <c r="BO230" s="285"/>
      <c r="BP230" s="284"/>
      <c r="BQ230" s="281"/>
      <c r="BR230" s="286"/>
      <c r="BS230" s="281"/>
      <c r="BT230" s="283"/>
      <c r="BU230" s="281"/>
      <c r="BV230" s="284"/>
      <c r="BW230" s="281"/>
    </row>
    <row r="231" spans="1:75" x14ac:dyDescent="0.25">
      <c r="A231" s="727">
        <v>229</v>
      </c>
      <c r="B231" s="727">
        <v>2</v>
      </c>
      <c r="C231" s="563" t="s">
        <v>133</v>
      </c>
      <c r="D231" s="467">
        <v>45478</v>
      </c>
      <c r="E231" s="563" t="s">
        <v>11570</v>
      </c>
      <c r="F231" s="333" t="s">
        <v>19818</v>
      </c>
      <c r="G231" s="333" t="s">
        <v>11867</v>
      </c>
      <c r="H231" s="1130">
        <v>0.7</v>
      </c>
      <c r="I231" s="333"/>
      <c r="J231" s="563" t="s">
        <v>152</v>
      </c>
      <c r="K231" s="1131">
        <v>45507</v>
      </c>
      <c r="L231" s="563" t="s">
        <v>9221</v>
      </c>
      <c r="M231" s="467"/>
      <c r="N231" s="563" t="s">
        <v>9221</v>
      </c>
      <c r="O231" s="333" t="s">
        <v>11648</v>
      </c>
      <c r="AQ231" s="281"/>
      <c r="AR231" s="281"/>
      <c r="AS231" s="281"/>
      <c r="AT231" s="282"/>
      <c r="AU231" s="281"/>
      <c r="AV231" s="284"/>
      <c r="AW231" s="285"/>
      <c r="AX231" s="284"/>
      <c r="AY231" s="281"/>
      <c r="AZ231" s="286"/>
      <c r="BA231" s="281"/>
      <c r="BB231" s="283"/>
      <c r="BC231" s="281"/>
      <c r="BD231" s="284"/>
      <c r="BE231" s="281"/>
      <c r="BI231" s="281"/>
      <c r="BJ231" s="281"/>
      <c r="BK231" s="281"/>
      <c r="BL231" s="282"/>
      <c r="BM231" s="281"/>
      <c r="BN231" s="284"/>
      <c r="BO231" s="285"/>
      <c r="BP231" s="284"/>
      <c r="BQ231" s="281"/>
      <c r="BR231" s="286"/>
      <c r="BS231" s="281"/>
      <c r="BT231" s="283"/>
      <c r="BU231" s="281"/>
      <c r="BV231" s="284"/>
      <c r="BW231" s="281"/>
    </row>
    <row r="232" spans="1:75" x14ac:dyDescent="0.25">
      <c r="A232" s="727">
        <v>230</v>
      </c>
      <c r="B232" s="727">
        <v>2</v>
      </c>
      <c r="C232" s="563" t="s">
        <v>133</v>
      </c>
      <c r="D232" s="467">
        <v>45482</v>
      </c>
      <c r="E232" s="563" t="s">
        <v>11570</v>
      </c>
      <c r="F232" s="333" t="s">
        <v>19818</v>
      </c>
      <c r="G232" s="333" t="s">
        <v>11866</v>
      </c>
      <c r="H232" s="1130">
        <v>2.5</v>
      </c>
      <c r="I232" s="333"/>
      <c r="J232" s="563" t="s">
        <v>152</v>
      </c>
      <c r="K232" s="1131">
        <v>45507</v>
      </c>
      <c r="L232" s="563" t="s">
        <v>9221</v>
      </c>
      <c r="M232" s="467"/>
      <c r="N232" s="563" t="s">
        <v>9221</v>
      </c>
      <c r="O232" s="333" t="s">
        <v>11648</v>
      </c>
      <c r="AQ232" s="281"/>
      <c r="AR232" s="281"/>
      <c r="AS232" s="281"/>
      <c r="AT232" s="282"/>
      <c r="AU232" s="281"/>
      <c r="AV232" s="284"/>
      <c r="AW232" s="285"/>
      <c r="AX232" s="284"/>
      <c r="AY232" s="281"/>
      <c r="AZ232" s="286"/>
      <c r="BA232" s="281"/>
      <c r="BB232" s="283"/>
      <c r="BC232" s="281"/>
      <c r="BD232" s="284"/>
      <c r="BE232" s="281"/>
      <c r="BI232" s="281"/>
      <c r="BJ232" s="281"/>
      <c r="BK232" s="281"/>
      <c r="BL232" s="282"/>
      <c r="BM232" s="281"/>
      <c r="BN232" s="284"/>
      <c r="BO232" s="285"/>
      <c r="BP232" s="284"/>
      <c r="BQ232" s="281"/>
      <c r="BR232" s="286"/>
      <c r="BS232" s="281"/>
      <c r="BT232" s="283"/>
      <c r="BU232" s="281"/>
      <c r="BV232" s="284"/>
      <c r="BW232" s="281"/>
    </row>
    <row r="233" spans="1:75" x14ac:dyDescent="0.25">
      <c r="A233" s="727">
        <v>231</v>
      </c>
      <c r="B233" s="727">
        <v>2</v>
      </c>
      <c r="C233" s="563" t="s">
        <v>133</v>
      </c>
      <c r="D233" s="467">
        <v>45483</v>
      </c>
      <c r="E233" s="563" t="s">
        <v>11570</v>
      </c>
      <c r="F233" s="333" t="s">
        <v>19818</v>
      </c>
      <c r="G233" s="333" t="s">
        <v>11868</v>
      </c>
      <c r="H233" s="1130">
        <v>3.4</v>
      </c>
      <c r="I233" s="333"/>
      <c r="J233" s="563" t="s">
        <v>152</v>
      </c>
      <c r="K233" s="1131">
        <v>45507</v>
      </c>
      <c r="L233" s="563" t="s">
        <v>9221</v>
      </c>
      <c r="M233" s="467"/>
      <c r="N233" s="563" t="s">
        <v>9221</v>
      </c>
      <c r="O233" s="333" t="s">
        <v>11648</v>
      </c>
      <c r="AQ233" s="281"/>
      <c r="AR233" s="281"/>
      <c r="AS233" s="281"/>
      <c r="AT233" s="282"/>
      <c r="AU233" s="281"/>
      <c r="AV233" s="284"/>
      <c r="AW233" s="285"/>
      <c r="AX233" s="284"/>
      <c r="AY233" s="281"/>
      <c r="AZ233" s="286"/>
      <c r="BA233" s="281"/>
      <c r="BB233" s="283"/>
      <c r="BC233" s="281"/>
      <c r="BD233" s="284"/>
      <c r="BE233" s="281"/>
      <c r="BI233" s="281"/>
      <c r="BJ233" s="281"/>
      <c r="BK233" s="281"/>
      <c r="BL233" s="282"/>
      <c r="BM233" s="281"/>
      <c r="BN233" s="284"/>
      <c r="BO233" s="285"/>
      <c r="BP233" s="284"/>
      <c r="BQ233" s="281"/>
      <c r="BR233" s="286"/>
      <c r="BS233" s="281"/>
      <c r="BT233" s="283"/>
      <c r="BU233" s="281"/>
      <c r="BV233" s="284"/>
      <c r="BW233" s="281"/>
    </row>
    <row r="234" spans="1:75" x14ac:dyDescent="0.25">
      <c r="A234" s="727">
        <v>232</v>
      </c>
      <c r="B234" s="727">
        <v>2</v>
      </c>
      <c r="C234" s="563" t="s">
        <v>133</v>
      </c>
      <c r="D234" s="467">
        <v>45484</v>
      </c>
      <c r="E234" s="563" t="s">
        <v>11570</v>
      </c>
      <c r="F234" s="333" t="s">
        <v>19818</v>
      </c>
      <c r="G234" s="333" t="s">
        <v>11869</v>
      </c>
      <c r="H234" s="1130">
        <v>0.2</v>
      </c>
      <c r="I234" s="333"/>
      <c r="J234" s="563" t="s">
        <v>152</v>
      </c>
      <c r="K234" s="1131">
        <v>45507</v>
      </c>
      <c r="L234" s="563" t="s">
        <v>9221</v>
      </c>
      <c r="M234" s="467"/>
      <c r="N234" s="563" t="s">
        <v>9221</v>
      </c>
      <c r="O234" s="333" t="s">
        <v>11648</v>
      </c>
      <c r="AQ234" s="281"/>
      <c r="AR234" s="281"/>
      <c r="AS234" s="281"/>
      <c r="AT234" s="282"/>
      <c r="AU234" s="281"/>
      <c r="AV234" s="284"/>
      <c r="AW234" s="285"/>
      <c r="AX234" s="284"/>
      <c r="AY234" s="281"/>
      <c r="AZ234" s="286"/>
      <c r="BA234" s="281"/>
      <c r="BB234" s="283"/>
      <c r="BC234" s="281"/>
      <c r="BD234" s="284"/>
      <c r="BE234" s="281"/>
      <c r="BI234" s="281"/>
      <c r="BJ234" s="281"/>
      <c r="BK234" s="281"/>
      <c r="BL234" s="282"/>
      <c r="BM234" s="281"/>
      <c r="BN234" s="284"/>
      <c r="BO234" s="285"/>
      <c r="BP234" s="284"/>
      <c r="BQ234" s="281"/>
      <c r="BR234" s="286"/>
      <c r="BS234" s="281"/>
      <c r="BT234" s="283"/>
      <c r="BU234" s="281"/>
      <c r="BV234" s="284"/>
      <c r="BW234" s="281"/>
    </row>
    <row r="235" spans="1:75" x14ac:dyDescent="0.25">
      <c r="A235" s="727">
        <v>233</v>
      </c>
      <c r="B235" s="727">
        <v>2</v>
      </c>
      <c r="C235" s="563" t="s">
        <v>133</v>
      </c>
      <c r="D235" s="467">
        <v>45485</v>
      </c>
      <c r="E235" s="563" t="s">
        <v>11529</v>
      </c>
      <c r="F235" s="333" t="s">
        <v>17418</v>
      </c>
      <c r="G235" s="333" t="s">
        <v>11870</v>
      </c>
      <c r="H235" s="1130">
        <v>1.8</v>
      </c>
      <c r="I235" s="333"/>
      <c r="J235" s="563" t="s">
        <v>152</v>
      </c>
      <c r="K235" s="1131">
        <v>45507</v>
      </c>
      <c r="L235" s="563" t="s">
        <v>9221</v>
      </c>
      <c r="M235" s="467"/>
      <c r="N235" s="563" t="s">
        <v>9221</v>
      </c>
      <c r="O235" s="333" t="s">
        <v>11648</v>
      </c>
      <c r="AQ235" s="281"/>
      <c r="AR235" s="281"/>
      <c r="AS235" s="281"/>
      <c r="AT235" s="282"/>
      <c r="AU235" s="281"/>
      <c r="AV235" s="284"/>
      <c r="AW235" s="285"/>
      <c r="AX235" s="284"/>
      <c r="AY235" s="281"/>
      <c r="AZ235" s="286"/>
      <c r="BA235" s="281"/>
      <c r="BB235" s="283"/>
      <c r="BC235" s="281"/>
      <c r="BD235" s="284"/>
      <c r="BE235" s="281"/>
      <c r="BI235" s="281"/>
      <c r="BJ235" s="281"/>
      <c r="BK235" s="281"/>
      <c r="BL235" s="282"/>
      <c r="BM235" s="281"/>
      <c r="BN235" s="284"/>
      <c r="BO235" s="285"/>
      <c r="BP235" s="284"/>
      <c r="BQ235" s="281"/>
      <c r="BR235" s="286"/>
      <c r="BS235" s="281"/>
      <c r="BT235" s="283"/>
      <c r="BU235" s="281"/>
      <c r="BV235" s="284"/>
      <c r="BW235" s="281"/>
    </row>
    <row r="236" spans="1:75" x14ac:dyDescent="0.25">
      <c r="A236" s="727">
        <v>234</v>
      </c>
      <c r="B236" s="727">
        <v>2</v>
      </c>
      <c r="C236" s="563" t="s">
        <v>133</v>
      </c>
      <c r="D236" s="467">
        <v>45488</v>
      </c>
      <c r="E236" s="563" t="s">
        <v>11529</v>
      </c>
      <c r="F236" s="333" t="s">
        <v>17418</v>
      </c>
      <c r="G236" s="333" t="s">
        <v>11871</v>
      </c>
      <c r="H236" s="1130">
        <v>1.7</v>
      </c>
      <c r="I236" s="333"/>
      <c r="J236" s="563" t="s">
        <v>152</v>
      </c>
      <c r="K236" s="1131">
        <v>45507</v>
      </c>
      <c r="L236" s="563" t="s">
        <v>9221</v>
      </c>
      <c r="M236" s="467"/>
      <c r="N236" s="563" t="s">
        <v>9221</v>
      </c>
      <c r="O236" s="333" t="s">
        <v>11648</v>
      </c>
      <c r="AQ236" s="281"/>
      <c r="AR236" s="281"/>
      <c r="AS236" s="281"/>
      <c r="AT236" s="282"/>
      <c r="AU236" s="281"/>
      <c r="AV236" s="284"/>
      <c r="AW236" s="285"/>
      <c r="AX236" s="284"/>
      <c r="AY236" s="281"/>
      <c r="AZ236" s="286"/>
      <c r="BA236" s="281"/>
      <c r="BB236" s="283"/>
      <c r="BC236" s="281"/>
      <c r="BD236" s="284"/>
      <c r="BE236" s="281"/>
      <c r="BI236" s="281"/>
      <c r="BJ236" s="281"/>
      <c r="BK236" s="281"/>
      <c r="BL236" s="282"/>
      <c r="BM236" s="281"/>
      <c r="BN236" s="284"/>
      <c r="BO236" s="285"/>
      <c r="BP236" s="284"/>
      <c r="BQ236" s="281"/>
      <c r="BR236" s="286"/>
      <c r="BS236" s="281"/>
      <c r="BT236" s="283"/>
      <c r="BU236" s="281"/>
      <c r="BV236" s="284"/>
      <c r="BW236" s="281"/>
    </row>
    <row r="237" spans="1:75" x14ac:dyDescent="0.25">
      <c r="A237" s="727">
        <v>235</v>
      </c>
      <c r="B237" s="727">
        <v>2</v>
      </c>
      <c r="C237" s="563" t="s">
        <v>133</v>
      </c>
      <c r="D237" s="467">
        <v>45489</v>
      </c>
      <c r="E237" s="563" t="s">
        <v>11571</v>
      </c>
      <c r="F237" s="333" t="s">
        <v>18606</v>
      </c>
      <c r="G237" s="333" t="s">
        <v>11872</v>
      </c>
      <c r="H237" s="1130">
        <v>0.3</v>
      </c>
      <c r="I237" s="333"/>
      <c r="J237" s="563" t="s">
        <v>152</v>
      </c>
      <c r="K237" s="1131">
        <v>45507</v>
      </c>
      <c r="L237" s="563" t="s">
        <v>152</v>
      </c>
      <c r="M237" s="467">
        <v>45539.670775462997</v>
      </c>
      <c r="N237" s="563" t="s">
        <v>9221</v>
      </c>
      <c r="O237" s="333" t="s">
        <v>20095</v>
      </c>
      <c r="P237" s="563" t="s">
        <v>20096</v>
      </c>
      <c r="AQ237" s="281"/>
      <c r="AR237" s="281"/>
      <c r="AS237" s="281"/>
      <c r="AT237" s="282"/>
      <c r="AU237" s="281"/>
      <c r="AV237" s="284"/>
      <c r="AW237" s="285"/>
      <c r="AX237" s="284"/>
      <c r="AY237" s="281"/>
      <c r="AZ237" s="286"/>
      <c r="BA237" s="281"/>
      <c r="BB237" s="283"/>
      <c r="BC237" s="281"/>
      <c r="BD237" s="284"/>
      <c r="BE237" s="281"/>
      <c r="BI237" s="281"/>
      <c r="BJ237" s="281"/>
      <c r="BK237" s="281"/>
      <c r="BL237" s="282"/>
      <c r="BM237" s="281"/>
      <c r="BN237" s="284"/>
      <c r="BO237" s="285"/>
      <c r="BP237" s="284"/>
      <c r="BQ237" s="281"/>
      <c r="BR237" s="286"/>
      <c r="BS237" s="281"/>
      <c r="BT237" s="283"/>
      <c r="BU237" s="281"/>
      <c r="BV237" s="284"/>
      <c r="BW237" s="281"/>
    </row>
    <row r="238" spans="1:75" x14ac:dyDescent="0.25">
      <c r="A238" s="727">
        <v>236</v>
      </c>
      <c r="B238" s="727">
        <v>2</v>
      </c>
      <c r="C238" s="563" t="s">
        <v>133</v>
      </c>
      <c r="D238" s="467">
        <v>45489</v>
      </c>
      <c r="E238" s="563" t="s">
        <v>11598</v>
      </c>
      <c r="F238" s="333" t="s">
        <v>14080</v>
      </c>
      <c r="G238" s="333" t="s">
        <v>11873</v>
      </c>
      <c r="H238" s="1130">
        <v>3.4</v>
      </c>
      <c r="I238" s="333"/>
      <c r="J238" s="563" t="s">
        <v>152</v>
      </c>
      <c r="K238" s="1131">
        <v>45507</v>
      </c>
      <c r="L238" s="563" t="s">
        <v>9221</v>
      </c>
      <c r="M238" s="467"/>
      <c r="N238" s="563" t="s">
        <v>9221</v>
      </c>
      <c r="O238" s="333" t="s">
        <v>11648</v>
      </c>
      <c r="AQ238" s="281"/>
      <c r="AR238" s="281"/>
      <c r="AS238" s="281"/>
      <c r="AT238" s="282"/>
      <c r="AU238" s="281"/>
      <c r="AV238" s="284"/>
      <c r="AW238" s="285"/>
      <c r="AX238" s="284"/>
      <c r="AY238" s="281"/>
      <c r="AZ238" s="286"/>
      <c r="BA238" s="281"/>
      <c r="BB238" s="283"/>
      <c r="BC238" s="281"/>
      <c r="BD238" s="284"/>
      <c r="BE238" s="281"/>
      <c r="BI238" s="281"/>
      <c r="BJ238" s="281"/>
      <c r="BK238" s="281"/>
      <c r="BL238" s="282"/>
      <c r="BM238" s="281"/>
      <c r="BN238" s="284"/>
      <c r="BO238" s="285"/>
      <c r="BP238" s="284"/>
      <c r="BQ238" s="281"/>
      <c r="BR238" s="286"/>
      <c r="BS238" s="281"/>
      <c r="BT238" s="283"/>
      <c r="BU238" s="281"/>
      <c r="BV238" s="284"/>
      <c r="BW238" s="281"/>
    </row>
    <row r="239" spans="1:75" x14ac:dyDescent="0.25">
      <c r="A239" s="727">
        <v>237</v>
      </c>
      <c r="B239" s="727">
        <v>2</v>
      </c>
      <c r="C239" s="563" t="s">
        <v>133</v>
      </c>
      <c r="D239" s="467">
        <v>45491</v>
      </c>
      <c r="E239" s="563" t="s">
        <v>11529</v>
      </c>
      <c r="F239" s="333" t="s">
        <v>17418</v>
      </c>
      <c r="G239" s="333" t="s">
        <v>11874</v>
      </c>
      <c r="H239" s="1130">
        <v>1.2</v>
      </c>
      <c r="I239" s="333"/>
      <c r="J239" s="563" t="s">
        <v>152</v>
      </c>
      <c r="K239" s="1131">
        <v>45507</v>
      </c>
      <c r="L239" s="563" t="s">
        <v>9221</v>
      </c>
      <c r="M239" s="467"/>
      <c r="N239" s="563" t="s">
        <v>9221</v>
      </c>
      <c r="O239" s="333" t="s">
        <v>11648</v>
      </c>
      <c r="AQ239" s="281"/>
      <c r="AR239" s="281"/>
      <c r="AS239" s="281"/>
      <c r="AT239" s="282"/>
      <c r="AU239" s="281"/>
      <c r="AV239" s="284"/>
      <c r="AW239" s="285"/>
      <c r="AX239" s="284"/>
      <c r="AY239" s="281"/>
      <c r="AZ239" s="286"/>
      <c r="BA239" s="281"/>
      <c r="BB239" s="283"/>
      <c r="BC239" s="281"/>
      <c r="BD239" s="284"/>
      <c r="BE239" s="281"/>
      <c r="BI239" s="281"/>
      <c r="BJ239" s="281"/>
      <c r="BK239" s="281"/>
      <c r="BL239" s="282"/>
      <c r="BM239" s="281"/>
      <c r="BN239" s="284"/>
      <c r="BO239" s="285"/>
      <c r="BP239" s="284"/>
      <c r="BQ239" s="281"/>
      <c r="BR239" s="286"/>
      <c r="BS239" s="281"/>
      <c r="BT239" s="283"/>
      <c r="BU239" s="281"/>
      <c r="BV239" s="284"/>
      <c r="BW239" s="281"/>
    </row>
    <row r="240" spans="1:75" x14ac:dyDescent="0.25">
      <c r="A240" s="727">
        <v>238</v>
      </c>
      <c r="B240" s="727">
        <v>2</v>
      </c>
      <c r="C240" s="563" t="s">
        <v>133</v>
      </c>
      <c r="D240" s="467">
        <v>45495</v>
      </c>
      <c r="E240" s="563" t="s">
        <v>11529</v>
      </c>
      <c r="F240" s="333" t="s">
        <v>17418</v>
      </c>
      <c r="G240" s="333" t="s">
        <v>11875</v>
      </c>
      <c r="H240" s="1130">
        <v>2.4</v>
      </c>
      <c r="I240" s="333"/>
      <c r="J240" s="563" t="s">
        <v>152</v>
      </c>
      <c r="K240" s="1131">
        <v>45507</v>
      </c>
      <c r="L240" s="563" t="s">
        <v>9221</v>
      </c>
      <c r="M240" s="467"/>
      <c r="N240" s="563" t="s">
        <v>9221</v>
      </c>
      <c r="O240" s="333" t="s">
        <v>11648</v>
      </c>
      <c r="AQ240" s="281"/>
      <c r="AR240" s="281"/>
      <c r="AS240" s="281"/>
      <c r="AT240" s="282"/>
      <c r="AU240" s="281"/>
      <c r="AV240" s="284"/>
      <c r="AW240" s="285"/>
      <c r="AX240" s="284"/>
      <c r="AY240" s="281"/>
      <c r="AZ240" s="286"/>
      <c r="BA240" s="281"/>
      <c r="BB240" s="283"/>
      <c r="BC240" s="281"/>
      <c r="BD240" s="284"/>
      <c r="BE240" s="281"/>
      <c r="BI240" s="281"/>
      <c r="BJ240" s="281"/>
      <c r="BK240" s="281"/>
      <c r="BL240" s="282"/>
      <c r="BM240" s="281"/>
      <c r="BN240" s="284"/>
      <c r="BO240" s="285"/>
      <c r="BP240" s="284"/>
      <c r="BQ240" s="281"/>
      <c r="BR240" s="286"/>
      <c r="BS240" s="281"/>
      <c r="BT240" s="283"/>
      <c r="BU240" s="281"/>
      <c r="BV240" s="284"/>
      <c r="BW240" s="281"/>
    </row>
    <row r="241" spans="1:75" x14ac:dyDescent="0.25">
      <c r="A241" s="727">
        <v>239</v>
      </c>
      <c r="B241" s="727">
        <v>2</v>
      </c>
      <c r="C241" s="563" t="s">
        <v>133</v>
      </c>
      <c r="D241" s="467">
        <v>45495</v>
      </c>
      <c r="E241" s="563" t="s">
        <v>11563</v>
      </c>
      <c r="F241" s="333" t="s">
        <v>18488</v>
      </c>
      <c r="G241" s="333" t="s">
        <v>11876</v>
      </c>
      <c r="H241" s="1130">
        <v>1.6</v>
      </c>
      <c r="I241" s="333"/>
      <c r="J241" s="563" t="s">
        <v>152</v>
      </c>
      <c r="K241" s="1131">
        <v>45507</v>
      </c>
      <c r="L241" s="563" t="s">
        <v>9221</v>
      </c>
      <c r="M241" s="467"/>
      <c r="N241" s="563" t="s">
        <v>9221</v>
      </c>
      <c r="O241" s="333" t="s">
        <v>11648</v>
      </c>
      <c r="AQ241" s="281"/>
      <c r="AR241" s="281"/>
      <c r="AS241" s="281"/>
      <c r="AT241" s="282"/>
      <c r="AU241" s="281"/>
      <c r="AV241" s="284"/>
      <c r="AW241" s="285"/>
      <c r="AX241" s="284"/>
      <c r="AY241" s="281"/>
      <c r="AZ241" s="286"/>
      <c r="BA241" s="281"/>
      <c r="BB241" s="283"/>
      <c r="BC241" s="281"/>
      <c r="BD241" s="284"/>
      <c r="BE241" s="281"/>
      <c r="BI241" s="281"/>
      <c r="BJ241" s="281"/>
      <c r="BK241" s="281"/>
      <c r="BL241" s="282"/>
      <c r="BM241" s="281"/>
      <c r="BN241" s="284"/>
      <c r="BO241" s="285"/>
      <c r="BP241" s="284"/>
      <c r="BQ241" s="281"/>
      <c r="BR241" s="286"/>
      <c r="BS241" s="281"/>
      <c r="BT241" s="283"/>
      <c r="BU241" s="281"/>
      <c r="BV241" s="284"/>
      <c r="BW241" s="281"/>
    </row>
    <row r="242" spans="1:75" x14ac:dyDescent="0.25">
      <c r="A242" s="727">
        <v>240</v>
      </c>
      <c r="B242" s="727">
        <v>2</v>
      </c>
      <c r="C242" s="563" t="s">
        <v>133</v>
      </c>
      <c r="D242" s="467">
        <v>45496</v>
      </c>
      <c r="E242" s="563" t="s">
        <v>11570</v>
      </c>
      <c r="F242" s="333" t="s">
        <v>19818</v>
      </c>
      <c r="G242" s="333" t="s">
        <v>11877</v>
      </c>
      <c r="H242" s="1130">
        <v>0.1</v>
      </c>
      <c r="I242" s="333"/>
      <c r="J242" s="563" t="s">
        <v>152</v>
      </c>
      <c r="K242" s="1131">
        <v>45507</v>
      </c>
      <c r="L242" s="563" t="s">
        <v>9221</v>
      </c>
      <c r="M242" s="467"/>
      <c r="N242" s="563" t="s">
        <v>9221</v>
      </c>
      <c r="O242" s="333" t="s">
        <v>11648</v>
      </c>
      <c r="AQ242" s="281"/>
      <c r="AR242" s="281"/>
      <c r="AS242" s="281"/>
      <c r="AT242" s="282"/>
      <c r="AU242" s="281"/>
      <c r="AV242" s="284"/>
      <c r="AW242" s="285"/>
      <c r="AX242" s="284"/>
      <c r="AY242" s="281"/>
      <c r="AZ242" s="286"/>
      <c r="BA242" s="281"/>
      <c r="BB242" s="283"/>
      <c r="BC242" s="281"/>
      <c r="BD242" s="284"/>
      <c r="BE242" s="281"/>
      <c r="BI242" s="281"/>
      <c r="BJ242" s="281"/>
      <c r="BK242" s="281"/>
      <c r="BL242" s="282"/>
      <c r="BM242" s="281"/>
      <c r="BN242" s="284"/>
      <c r="BO242" s="285"/>
      <c r="BP242" s="284"/>
      <c r="BQ242" s="281"/>
      <c r="BR242" s="286"/>
      <c r="BS242" s="281"/>
      <c r="BT242" s="283"/>
      <c r="BU242" s="281"/>
      <c r="BV242" s="284"/>
      <c r="BW242" s="281"/>
    </row>
    <row r="243" spans="1:75" x14ac:dyDescent="0.25">
      <c r="A243" s="727">
        <v>241</v>
      </c>
      <c r="B243" s="727">
        <v>2</v>
      </c>
      <c r="C243" s="563" t="s">
        <v>133</v>
      </c>
      <c r="D243" s="467">
        <v>45496</v>
      </c>
      <c r="E243" s="563" t="s">
        <v>11571</v>
      </c>
      <c r="F243" s="333" t="s">
        <v>18606</v>
      </c>
      <c r="G243" s="333" t="s">
        <v>11878</v>
      </c>
      <c r="H243" s="1130">
        <v>3.6</v>
      </c>
      <c r="I243" s="333"/>
      <c r="J243" s="563" t="s">
        <v>152</v>
      </c>
      <c r="K243" s="1131">
        <v>45507</v>
      </c>
      <c r="L243" s="563" t="s">
        <v>152</v>
      </c>
      <c r="M243" s="467">
        <v>45539.670775462997</v>
      </c>
      <c r="N243" s="563" t="s">
        <v>9221</v>
      </c>
      <c r="O243" s="333" t="s">
        <v>20095</v>
      </c>
      <c r="P243" s="563" t="s">
        <v>20096</v>
      </c>
      <c r="AQ243" s="281"/>
      <c r="AR243" s="281"/>
      <c r="AS243" s="281"/>
      <c r="AT243" s="282"/>
      <c r="AU243" s="281"/>
      <c r="AV243" s="284"/>
      <c r="AW243" s="285"/>
      <c r="AX243" s="284"/>
      <c r="AY243" s="281"/>
      <c r="AZ243" s="286"/>
      <c r="BA243" s="281"/>
      <c r="BB243" s="283"/>
      <c r="BC243" s="281"/>
      <c r="BD243" s="284"/>
      <c r="BE243" s="281"/>
      <c r="BI243" s="281"/>
      <c r="BJ243" s="281"/>
      <c r="BK243" s="281"/>
      <c r="BL243" s="282"/>
      <c r="BM243" s="281"/>
      <c r="BN243" s="284"/>
      <c r="BO243" s="285"/>
      <c r="BP243" s="284"/>
      <c r="BQ243" s="281"/>
      <c r="BR243" s="286"/>
      <c r="BS243" s="281"/>
      <c r="BT243" s="283"/>
      <c r="BU243" s="281"/>
      <c r="BV243" s="284"/>
      <c r="BW243" s="281"/>
    </row>
    <row r="244" spans="1:75" x14ac:dyDescent="0.25">
      <c r="A244" s="727">
        <v>242</v>
      </c>
      <c r="B244" s="727">
        <v>2</v>
      </c>
      <c r="C244" s="563" t="s">
        <v>133</v>
      </c>
      <c r="D244" s="467">
        <v>45496</v>
      </c>
      <c r="E244" s="563" t="s">
        <v>11598</v>
      </c>
      <c r="F244" s="333" t="s">
        <v>14080</v>
      </c>
      <c r="G244" s="333" t="s">
        <v>11879</v>
      </c>
      <c r="H244" s="1130">
        <v>0.5</v>
      </c>
      <c r="I244" s="333"/>
      <c r="J244" s="563" t="s">
        <v>152</v>
      </c>
      <c r="K244" s="1131">
        <v>45507</v>
      </c>
      <c r="L244" s="563" t="s">
        <v>9221</v>
      </c>
      <c r="M244" s="467"/>
      <c r="N244" s="563" t="s">
        <v>9221</v>
      </c>
      <c r="O244" s="333" t="s">
        <v>11648</v>
      </c>
      <c r="AQ244" s="281"/>
      <c r="AR244" s="281"/>
      <c r="AS244" s="281"/>
      <c r="AT244" s="282"/>
      <c r="AU244" s="281"/>
      <c r="AV244" s="284"/>
      <c r="AW244" s="285"/>
      <c r="AX244" s="284"/>
      <c r="AY244" s="281"/>
      <c r="AZ244" s="286"/>
      <c r="BA244" s="281"/>
      <c r="BB244" s="283"/>
      <c r="BC244" s="281"/>
      <c r="BD244" s="284"/>
      <c r="BE244" s="281"/>
      <c r="BI244" s="281"/>
      <c r="BJ244" s="281"/>
      <c r="BK244" s="281"/>
      <c r="BL244" s="282"/>
      <c r="BM244" s="281"/>
      <c r="BN244" s="284"/>
      <c r="BO244" s="285"/>
      <c r="BP244" s="284"/>
      <c r="BQ244" s="281"/>
      <c r="BR244" s="286"/>
      <c r="BS244" s="281"/>
      <c r="BT244" s="283"/>
      <c r="BU244" s="281"/>
      <c r="BV244" s="284"/>
      <c r="BW244" s="281"/>
    </row>
    <row r="245" spans="1:75" x14ac:dyDescent="0.25">
      <c r="A245" s="727">
        <v>243</v>
      </c>
      <c r="B245" s="727">
        <v>2</v>
      </c>
      <c r="C245" s="563" t="s">
        <v>133</v>
      </c>
      <c r="D245" s="467">
        <v>45497</v>
      </c>
      <c r="E245" s="563" t="s">
        <v>11529</v>
      </c>
      <c r="F245" s="333" t="s">
        <v>17418</v>
      </c>
      <c r="G245" s="333" t="s">
        <v>11880</v>
      </c>
      <c r="H245" s="1130">
        <v>0.9</v>
      </c>
      <c r="I245" s="333"/>
      <c r="J245" s="563" t="s">
        <v>152</v>
      </c>
      <c r="K245" s="1131">
        <v>45507</v>
      </c>
      <c r="L245" s="563" t="s">
        <v>9221</v>
      </c>
      <c r="M245" s="467"/>
      <c r="N245" s="563" t="s">
        <v>9221</v>
      </c>
      <c r="O245" s="333" t="s">
        <v>11648</v>
      </c>
      <c r="AQ245" s="281"/>
      <c r="AR245" s="281"/>
      <c r="AS245" s="281"/>
      <c r="AT245" s="282"/>
      <c r="AU245" s="281"/>
      <c r="AV245" s="284"/>
      <c r="AW245" s="285"/>
      <c r="AX245" s="284"/>
      <c r="AY245" s="281"/>
      <c r="AZ245" s="286"/>
      <c r="BA245" s="281"/>
      <c r="BB245" s="283"/>
      <c r="BC245" s="281"/>
      <c r="BD245" s="284"/>
      <c r="BE245" s="281"/>
      <c r="BI245" s="281"/>
      <c r="BJ245" s="281"/>
      <c r="BK245" s="281"/>
      <c r="BL245" s="282"/>
      <c r="BM245" s="281"/>
      <c r="BN245" s="284"/>
      <c r="BO245" s="285"/>
      <c r="BP245" s="284"/>
      <c r="BQ245" s="281"/>
      <c r="BR245" s="286"/>
      <c r="BS245" s="281"/>
      <c r="BT245" s="283"/>
      <c r="BU245" s="281"/>
      <c r="BV245" s="284"/>
      <c r="BW245" s="281"/>
    </row>
    <row r="246" spans="1:75" x14ac:dyDescent="0.25">
      <c r="A246" s="727">
        <v>244</v>
      </c>
      <c r="B246" s="727">
        <v>2</v>
      </c>
      <c r="C246" s="563" t="s">
        <v>133</v>
      </c>
      <c r="D246" s="467">
        <v>45497</v>
      </c>
      <c r="E246" s="563" t="s">
        <v>11571</v>
      </c>
      <c r="F246" s="333" t="s">
        <v>18606</v>
      </c>
      <c r="G246" s="333" t="s">
        <v>11881</v>
      </c>
      <c r="H246" s="1130">
        <v>0.8</v>
      </c>
      <c r="I246" s="333"/>
      <c r="J246" s="563" t="s">
        <v>152</v>
      </c>
      <c r="K246" s="1131">
        <v>45507</v>
      </c>
      <c r="L246" s="563" t="s">
        <v>152</v>
      </c>
      <c r="M246" s="467">
        <v>45539.670775462997</v>
      </c>
      <c r="N246" s="563" t="s">
        <v>9221</v>
      </c>
      <c r="O246" s="333" t="s">
        <v>20095</v>
      </c>
      <c r="P246" s="563" t="s">
        <v>20096</v>
      </c>
      <c r="AQ246" s="281"/>
      <c r="AR246" s="281"/>
      <c r="AS246" s="281"/>
      <c r="AT246" s="282"/>
      <c r="AU246" s="281"/>
      <c r="AV246" s="284"/>
      <c r="AW246" s="285"/>
      <c r="AX246" s="284"/>
      <c r="AY246" s="281"/>
      <c r="AZ246" s="286"/>
      <c r="BA246" s="281"/>
      <c r="BB246" s="283"/>
      <c r="BC246" s="281"/>
      <c r="BD246" s="284"/>
      <c r="BE246" s="281"/>
      <c r="BI246" s="281"/>
      <c r="BJ246" s="281"/>
      <c r="BK246" s="281"/>
      <c r="BL246" s="282"/>
      <c r="BM246" s="281"/>
      <c r="BN246" s="284"/>
      <c r="BO246" s="285"/>
      <c r="BP246" s="284"/>
      <c r="BQ246" s="281"/>
      <c r="BR246" s="286"/>
      <c r="BS246" s="281"/>
      <c r="BT246" s="283"/>
      <c r="BU246" s="281"/>
      <c r="BV246" s="284"/>
      <c r="BW246" s="281"/>
    </row>
    <row r="247" spans="1:75" x14ac:dyDescent="0.25">
      <c r="A247" s="727">
        <v>245</v>
      </c>
      <c r="B247" s="727">
        <v>2</v>
      </c>
      <c r="C247" s="563" t="s">
        <v>133</v>
      </c>
      <c r="D247" s="467">
        <v>45498</v>
      </c>
      <c r="E247" s="563" t="s">
        <v>11529</v>
      </c>
      <c r="F247" s="333" t="s">
        <v>17418</v>
      </c>
      <c r="G247" s="333" t="s">
        <v>11882</v>
      </c>
      <c r="H247" s="1130">
        <v>0.5</v>
      </c>
      <c r="I247" s="333"/>
      <c r="J247" s="563" t="s">
        <v>152</v>
      </c>
      <c r="K247" s="1131">
        <v>45507</v>
      </c>
      <c r="L247" s="563" t="s">
        <v>9221</v>
      </c>
      <c r="M247" s="467"/>
      <c r="N247" s="563" t="s">
        <v>9221</v>
      </c>
      <c r="O247" s="333" t="s">
        <v>11648</v>
      </c>
      <c r="AQ247" s="281"/>
      <c r="AR247" s="281"/>
      <c r="AS247" s="281"/>
      <c r="AT247" s="282"/>
      <c r="AU247" s="281"/>
      <c r="AV247" s="284"/>
      <c r="AW247" s="285"/>
      <c r="AX247" s="284"/>
      <c r="AY247" s="281"/>
      <c r="AZ247" s="286"/>
      <c r="BA247" s="281"/>
      <c r="BB247" s="283"/>
      <c r="BC247" s="281"/>
      <c r="BD247" s="284"/>
      <c r="BE247" s="281"/>
      <c r="BI247" s="281"/>
      <c r="BJ247" s="281"/>
      <c r="BK247" s="281"/>
      <c r="BL247" s="282"/>
      <c r="BM247" s="281"/>
      <c r="BN247" s="284"/>
      <c r="BO247" s="285"/>
      <c r="BP247" s="284"/>
      <c r="BQ247" s="281"/>
      <c r="BR247" s="286"/>
      <c r="BS247" s="281"/>
      <c r="BT247" s="283"/>
      <c r="BU247" s="281"/>
      <c r="BV247" s="284"/>
      <c r="BW247" s="281"/>
    </row>
    <row r="248" spans="1:75" x14ac:dyDescent="0.25">
      <c r="A248" s="727">
        <v>246</v>
      </c>
      <c r="B248" s="727">
        <v>2</v>
      </c>
      <c r="C248" s="563" t="s">
        <v>133</v>
      </c>
      <c r="D248" s="467">
        <v>45498</v>
      </c>
      <c r="E248" s="563" t="s">
        <v>11563</v>
      </c>
      <c r="F248" s="333" t="s">
        <v>18488</v>
      </c>
      <c r="G248" s="333" t="s">
        <v>11883</v>
      </c>
      <c r="H248" s="1130">
        <v>2.2999999999999998</v>
      </c>
      <c r="I248" s="333"/>
      <c r="J248" s="563" t="s">
        <v>152</v>
      </c>
      <c r="K248" s="1131">
        <v>45507</v>
      </c>
      <c r="L248" s="563" t="s">
        <v>9221</v>
      </c>
      <c r="M248" s="467"/>
      <c r="N248" s="563" t="s">
        <v>9221</v>
      </c>
      <c r="O248" s="333" t="s">
        <v>11648</v>
      </c>
      <c r="AQ248" s="281"/>
      <c r="AR248" s="281"/>
      <c r="AS248" s="281"/>
      <c r="AT248" s="282"/>
      <c r="AU248" s="281"/>
      <c r="AV248" s="284"/>
      <c r="AW248" s="285"/>
      <c r="AX248" s="284"/>
      <c r="AY248" s="281"/>
      <c r="AZ248" s="286"/>
      <c r="BA248" s="281"/>
      <c r="BB248" s="283"/>
      <c r="BC248" s="281"/>
      <c r="BD248" s="284"/>
      <c r="BE248" s="281"/>
      <c r="BI248" s="281"/>
      <c r="BJ248" s="281"/>
      <c r="BK248" s="281"/>
      <c r="BL248" s="282"/>
      <c r="BM248" s="281"/>
      <c r="BN248" s="284"/>
      <c r="BO248" s="285"/>
      <c r="BP248" s="284"/>
      <c r="BQ248" s="281"/>
      <c r="BR248" s="286"/>
      <c r="BS248" s="281"/>
      <c r="BT248" s="283"/>
      <c r="BU248" s="281"/>
      <c r="BV248" s="284"/>
      <c r="BW248" s="281"/>
    </row>
    <row r="249" spans="1:75" x14ac:dyDescent="0.25">
      <c r="A249" s="727">
        <v>247</v>
      </c>
      <c r="B249" s="727">
        <v>2</v>
      </c>
      <c r="C249" s="563" t="s">
        <v>133</v>
      </c>
      <c r="D249" s="467">
        <v>45498</v>
      </c>
      <c r="E249" s="563" t="s">
        <v>11570</v>
      </c>
      <c r="F249" s="333" t="s">
        <v>19818</v>
      </c>
      <c r="G249" s="333" t="s">
        <v>11884</v>
      </c>
      <c r="H249" s="1130">
        <v>0.3</v>
      </c>
      <c r="I249" s="333"/>
      <c r="J249" s="563" t="s">
        <v>152</v>
      </c>
      <c r="K249" s="1131">
        <v>45507</v>
      </c>
      <c r="L249" s="563" t="s">
        <v>9221</v>
      </c>
      <c r="M249" s="467"/>
      <c r="N249" s="563" t="s">
        <v>9221</v>
      </c>
      <c r="O249" s="333" t="s">
        <v>11648</v>
      </c>
      <c r="AQ249" s="281"/>
      <c r="AR249" s="281"/>
      <c r="AS249" s="281"/>
      <c r="AT249" s="282"/>
      <c r="AU249" s="281"/>
      <c r="AV249" s="284"/>
      <c r="AW249" s="285"/>
      <c r="AX249" s="284"/>
      <c r="AY249" s="281"/>
      <c r="AZ249" s="286"/>
      <c r="BA249" s="281"/>
      <c r="BB249" s="283"/>
      <c r="BC249" s="281"/>
      <c r="BD249" s="284"/>
      <c r="BE249" s="281"/>
      <c r="BI249" s="281"/>
      <c r="BJ249" s="281"/>
      <c r="BK249" s="281"/>
      <c r="BL249" s="282"/>
      <c r="BM249" s="281"/>
      <c r="BN249" s="284"/>
      <c r="BO249" s="285"/>
      <c r="BP249" s="284"/>
      <c r="BQ249" s="281"/>
      <c r="BR249" s="286"/>
      <c r="BS249" s="281"/>
      <c r="BT249" s="283"/>
      <c r="BU249" s="281"/>
      <c r="BV249" s="284"/>
      <c r="BW249" s="281"/>
    </row>
    <row r="250" spans="1:75" x14ac:dyDescent="0.25">
      <c r="A250" s="727">
        <v>248</v>
      </c>
      <c r="B250" s="727">
        <v>2</v>
      </c>
      <c r="C250" s="563" t="s">
        <v>133</v>
      </c>
      <c r="D250" s="467">
        <v>45499</v>
      </c>
      <c r="E250" s="563" t="s">
        <v>11570</v>
      </c>
      <c r="F250" s="333" t="s">
        <v>19818</v>
      </c>
      <c r="G250" s="333" t="s">
        <v>11885</v>
      </c>
      <c r="H250" s="1130">
        <v>0.6</v>
      </c>
      <c r="I250" s="333"/>
      <c r="J250" s="563" t="s">
        <v>152</v>
      </c>
      <c r="K250" s="1131">
        <v>45507</v>
      </c>
      <c r="L250" s="563" t="s">
        <v>9221</v>
      </c>
      <c r="M250" s="467"/>
      <c r="N250" s="563" t="s">
        <v>9221</v>
      </c>
      <c r="O250" s="333" t="s">
        <v>11648</v>
      </c>
      <c r="AQ250" s="281"/>
      <c r="AR250" s="281"/>
      <c r="AS250" s="281"/>
      <c r="AT250" s="282"/>
      <c r="AU250" s="281"/>
      <c r="AV250" s="284"/>
      <c r="AW250" s="285"/>
      <c r="AX250" s="284"/>
      <c r="AY250" s="281"/>
      <c r="AZ250" s="286"/>
      <c r="BA250" s="281"/>
      <c r="BB250" s="283"/>
      <c r="BC250" s="281"/>
      <c r="BD250" s="284"/>
      <c r="BE250" s="281"/>
      <c r="BI250" s="281"/>
      <c r="BJ250" s="281"/>
      <c r="BK250" s="281"/>
      <c r="BL250" s="282"/>
      <c r="BM250" s="281"/>
      <c r="BN250" s="284"/>
      <c r="BO250" s="285"/>
      <c r="BP250" s="284"/>
      <c r="BQ250" s="281"/>
      <c r="BR250" s="286"/>
      <c r="BS250" s="281"/>
      <c r="BT250" s="283"/>
      <c r="BU250" s="281"/>
      <c r="BV250" s="284"/>
      <c r="BW250" s="281"/>
    </row>
    <row r="251" spans="1:75" x14ac:dyDescent="0.25">
      <c r="A251" s="727">
        <v>249</v>
      </c>
      <c r="B251" s="727">
        <v>2</v>
      </c>
      <c r="C251" s="563" t="s">
        <v>133</v>
      </c>
      <c r="D251" s="467">
        <v>45502</v>
      </c>
      <c r="E251" s="563" t="s">
        <v>11564</v>
      </c>
      <c r="F251" s="333" t="s">
        <v>18497</v>
      </c>
      <c r="G251" s="333" t="s">
        <v>11886</v>
      </c>
      <c r="H251" s="1130">
        <v>5.3</v>
      </c>
      <c r="I251" s="333"/>
      <c r="J251" s="563" t="s">
        <v>152</v>
      </c>
      <c r="K251" s="1131">
        <v>45507</v>
      </c>
      <c r="L251" s="563" t="s">
        <v>9221</v>
      </c>
      <c r="M251" s="467"/>
      <c r="N251" s="563" t="s">
        <v>9221</v>
      </c>
      <c r="O251" s="333" t="s">
        <v>11648</v>
      </c>
      <c r="AQ251" s="281"/>
      <c r="AR251" s="281"/>
      <c r="AS251" s="281"/>
      <c r="AT251" s="282"/>
      <c r="AU251" s="281"/>
      <c r="AV251" s="284"/>
      <c r="AW251" s="285"/>
      <c r="AX251" s="284"/>
      <c r="AY251" s="281"/>
      <c r="AZ251" s="286"/>
      <c r="BA251" s="281"/>
      <c r="BB251" s="283"/>
      <c r="BC251" s="281"/>
      <c r="BD251" s="284"/>
      <c r="BE251" s="281"/>
      <c r="BI251" s="281"/>
      <c r="BJ251" s="281"/>
      <c r="BK251" s="281"/>
      <c r="BL251" s="282"/>
      <c r="BM251" s="281"/>
      <c r="BN251" s="284"/>
      <c r="BO251" s="285"/>
      <c r="BP251" s="284"/>
      <c r="BQ251" s="281"/>
      <c r="BR251" s="286"/>
      <c r="BS251" s="281"/>
      <c r="BT251" s="283"/>
      <c r="BU251" s="281"/>
      <c r="BV251" s="284"/>
      <c r="BW251" s="281"/>
    </row>
    <row r="252" spans="1:75" x14ac:dyDescent="0.25">
      <c r="A252" s="727">
        <v>250</v>
      </c>
      <c r="B252" s="727">
        <v>2</v>
      </c>
      <c r="C252" s="563" t="s">
        <v>133</v>
      </c>
      <c r="D252" s="467">
        <v>45502</v>
      </c>
      <c r="E252" s="563" t="s">
        <v>11608</v>
      </c>
      <c r="F252" s="333" t="s">
        <v>14147</v>
      </c>
      <c r="G252" s="333" t="s">
        <v>11887</v>
      </c>
      <c r="H252" s="1130">
        <v>0.8</v>
      </c>
      <c r="I252" s="333"/>
      <c r="J252" s="563" t="s">
        <v>152</v>
      </c>
      <c r="K252" s="1131">
        <v>45507</v>
      </c>
      <c r="L252" s="563" t="s">
        <v>9221</v>
      </c>
      <c r="M252" s="467"/>
      <c r="N252" s="563" t="s">
        <v>9221</v>
      </c>
      <c r="O252" s="333" t="s">
        <v>11648</v>
      </c>
      <c r="AQ252" s="281"/>
      <c r="AR252" s="281"/>
      <c r="AS252" s="281"/>
      <c r="AT252" s="282"/>
      <c r="AU252" s="281"/>
      <c r="AV252" s="284"/>
      <c r="AW252" s="285"/>
      <c r="AX252" s="284"/>
      <c r="AY252" s="281"/>
      <c r="AZ252" s="286"/>
      <c r="BA252" s="281"/>
      <c r="BB252" s="283"/>
      <c r="BC252" s="281"/>
      <c r="BD252" s="284"/>
      <c r="BE252" s="281"/>
      <c r="BI252" s="281"/>
      <c r="BJ252" s="281"/>
      <c r="BK252" s="281"/>
      <c r="BL252" s="282"/>
      <c r="BM252" s="281"/>
      <c r="BN252" s="284"/>
      <c r="BO252" s="285"/>
      <c r="BP252" s="284"/>
      <c r="BQ252" s="281"/>
      <c r="BR252" s="286"/>
      <c r="BS252" s="281"/>
      <c r="BT252" s="283"/>
      <c r="BU252" s="281"/>
      <c r="BV252" s="284"/>
      <c r="BW252" s="281"/>
    </row>
    <row r="253" spans="1:75" x14ac:dyDescent="0.25">
      <c r="A253" s="727">
        <v>251</v>
      </c>
      <c r="B253" s="727">
        <v>2</v>
      </c>
      <c r="C253" s="563" t="s">
        <v>133</v>
      </c>
      <c r="D253" s="467">
        <v>45503</v>
      </c>
      <c r="E253" s="563" t="s">
        <v>11564</v>
      </c>
      <c r="F253" s="333" t="s">
        <v>18497</v>
      </c>
      <c r="G253" s="333" t="s">
        <v>11888</v>
      </c>
      <c r="H253" s="1130">
        <v>6.1</v>
      </c>
      <c r="I253" s="333"/>
      <c r="J253" s="563" t="s">
        <v>152</v>
      </c>
      <c r="K253" s="1131">
        <v>45507</v>
      </c>
      <c r="L253" s="563" t="s">
        <v>9221</v>
      </c>
      <c r="M253" s="467"/>
      <c r="N253" s="563" t="s">
        <v>9221</v>
      </c>
      <c r="O253" s="333" t="s">
        <v>11648</v>
      </c>
      <c r="AQ253" s="281"/>
      <c r="AR253" s="281"/>
      <c r="AS253" s="281"/>
      <c r="AT253" s="282"/>
      <c r="AU253" s="281"/>
      <c r="AV253" s="284"/>
      <c r="AW253" s="285"/>
      <c r="AX253" s="284"/>
      <c r="AY253" s="281"/>
      <c r="AZ253" s="286"/>
      <c r="BA253" s="281"/>
      <c r="BB253" s="283"/>
      <c r="BC253" s="281"/>
      <c r="BD253" s="284"/>
      <c r="BE253" s="281"/>
      <c r="BI253" s="281"/>
      <c r="BJ253" s="281"/>
      <c r="BK253" s="281"/>
      <c r="BL253" s="282"/>
      <c r="BM253" s="281"/>
      <c r="BN253" s="284"/>
      <c r="BO253" s="285"/>
      <c r="BP253" s="284"/>
      <c r="BQ253" s="281"/>
      <c r="BR253" s="286"/>
      <c r="BS253" s="281"/>
      <c r="BT253" s="283"/>
      <c r="BU253" s="281"/>
      <c r="BV253" s="284"/>
      <c r="BW253" s="281"/>
    </row>
    <row r="254" spans="1:75" x14ac:dyDescent="0.25">
      <c r="A254" s="727">
        <v>252</v>
      </c>
      <c r="B254" s="727">
        <v>2</v>
      </c>
      <c r="C254" s="563" t="s">
        <v>133</v>
      </c>
      <c r="D254" s="467">
        <v>45503</v>
      </c>
      <c r="E254" s="563" t="s">
        <v>11601</v>
      </c>
      <c r="F254" s="333" t="s">
        <v>14106</v>
      </c>
      <c r="G254" s="333" t="s">
        <v>11889</v>
      </c>
      <c r="H254" s="1130">
        <v>0.2</v>
      </c>
      <c r="I254" s="333"/>
      <c r="J254" s="563" t="s">
        <v>152</v>
      </c>
      <c r="K254" s="1131">
        <v>45507</v>
      </c>
      <c r="L254" s="563" t="s">
        <v>9221</v>
      </c>
      <c r="M254" s="467"/>
      <c r="N254" s="563" t="s">
        <v>9221</v>
      </c>
      <c r="O254" s="333" t="s">
        <v>11648</v>
      </c>
      <c r="AQ254" s="281"/>
      <c r="AR254" s="281"/>
      <c r="AS254" s="281"/>
      <c r="AT254" s="282"/>
      <c r="AU254" s="281"/>
      <c r="AV254" s="284"/>
      <c r="AW254" s="285"/>
      <c r="AX254" s="284"/>
      <c r="AY254" s="281"/>
      <c r="AZ254" s="286"/>
      <c r="BA254" s="281"/>
      <c r="BB254" s="283"/>
      <c r="BC254" s="281"/>
      <c r="BD254" s="284"/>
      <c r="BE254" s="281"/>
      <c r="BI254" s="281"/>
      <c r="BJ254" s="281"/>
      <c r="BK254" s="281"/>
      <c r="BL254" s="282"/>
      <c r="BM254" s="281"/>
      <c r="BN254" s="284"/>
      <c r="BO254" s="285"/>
      <c r="BP254" s="284"/>
      <c r="BQ254" s="281"/>
      <c r="BR254" s="286"/>
      <c r="BS254" s="281"/>
      <c r="BT254" s="283"/>
      <c r="BU254" s="281"/>
      <c r="BV254" s="284"/>
      <c r="BW254" s="281"/>
    </row>
    <row r="255" spans="1:75" x14ac:dyDescent="0.25">
      <c r="A255" s="727">
        <v>253</v>
      </c>
      <c r="B255" s="727">
        <v>2</v>
      </c>
      <c r="C255" s="563" t="s">
        <v>133</v>
      </c>
      <c r="D255" s="467">
        <v>45504</v>
      </c>
      <c r="E255" s="563" t="s">
        <v>11564</v>
      </c>
      <c r="F255" s="333" t="s">
        <v>18497</v>
      </c>
      <c r="G255" s="333" t="s">
        <v>11890</v>
      </c>
      <c r="H255" s="1130">
        <v>6.9</v>
      </c>
      <c r="I255" s="333"/>
      <c r="J255" s="563" t="s">
        <v>152</v>
      </c>
      <c r="K255" s="1131">
        <v>45507</v>
      </c>
      <c r="L255" s="563" t="s">
        <v>9221</v>
      </c>
      <c r="M255" s="467"/>
      <c r="N255" s="563" t="s">
        <v>9221</v>
      </c>
      <c r="O255" s="333" t="s">
        <v>11648</v>
      </c>
      <c r="AQ255" s="281"/>
      <c r="AR255" s="281"/>
      <c r="AS255" s="281"/>
      <c r="AT255" s="282"/>
      <c r="AU255" s="281"/>
      <c r="AV255" s="284"/>
      <c r="AW255" s="285"/>
      <c r="AX255" s="284"/>
      <c r="AY255" s="281"/>
      <c r="AZ255" s="286"/>
      <c r="BA255" s="281"/>
      <c r="BB255" s="283"/>
      <c r="BC255" s="281"/>
      <c r="BD255" s="284"/>
      <c r="BE255" s="281"/>
      <c r="BI255" s="281"/>
      <c r="BJ255" s="281"/>
      <c r="BK255" s="281"/>
      <c r="BL255" s="282"/>
      <c r="BM255" s="281"/>
      <c r="BN255" s="284"/>
      <c r="BO255" s="285"/>
      <c r="BP255" s="284"/>
      <c r="BQ255" s="281"/>
      <c r="BR255" s="286"/>
      <c r="BS255" s="281"/>
      <c r="BT255" s="283"/>
      <c r="BU255" s="281"/>
      <c r="BV255" s="284"/>
      <c r="BW255" s="281"/>
    </row>
    <row r="256" spans="1:75" x14ac:dyDescent="0.25">
      <c r="A256" s="727">
        <v>254</v>
      </c>
      <c r="B256" s="727">
        <v>2</v>
      </c>
      <c r="C256" s="563" t="s">
        <v>133</v>
      </c>
      <c r="D256" s="467">
        <v>45505</v>
      </c>
      <c r="E256" s="563" t="s">
        <v>11524</v>
      </c>
      <c r="F256" s="333" t="s">
        <v>19229</v>
      </c>
      <c r="G256" s="333" t="s">
        <v>11891</v>
      </c>
      <c r="H256" s="1130">
        <v>1</v>
      </c>
      <c r="I256" s="333"/>
      <c r="J256" s="563" t="s">
        <v>152</v>
      </c>
      <c r="K256" s="1131">
        <v>45507</v>
      </c>
      <c r="L256" s="563" t="s">
        <v>9221</v>
      </c>
      <c r="M256" s="467"/>
      <c r="N256" s="563" t="s">
        <v>9221</v>
      </c>
      <c r="O256" s="333" t="s">
        <v>11648</v>
      </c>
      <c r="AQ256" s="281"/>
      <c r="AR256" s="281"/>
      <c r="AS256" s="281"/>
      <c r="AT256" s="282"/>
      <c r="AU256" s="281"/>
      <c r="AV256" s="284"/>
      <c r="AW256" s="285"/>
      <c r="AX256" s="284"/>
      <c r="AY256" s="281"/>
      <c r="AZ256" s="286"/>
      <c r="BA256" s="281"/>
      <c r="BB256" s="283"/>
      <c r="BC256" s="281"/>
      <c r="BD256" s="284"/>
      <c r="BE256" s="281"/>
      <c r="BI256" s="281"/>
      <c r="BJ256" s="281"/>
      <c r="BK256" s="281"/>
      <c r="BL256" s="282"/>
      <c r="BM256" s="281"/>
      <c r="BN256" s="284"/>
      <c r="BO256" s="285"/>
      <c r="BP256" s="284"/>
      <c r="BQ256" s="281"/>
      <c r="BR256" s="286"/>
      <c r="BS256" s="281"/>
      <c r="BT256" s="283"/>
      <c r="BU256" s="281"/>
      <c r="BV256" s="284"/>
      <c r="BW256" s="281"/>
    </row>
    <row r="257" spans="1:75" x14ac:dyDescent="0.25">
      <c r="A257" s="727">
        <v>255</v>
      </c>
      <c r="B257" s="727">
        <v>2</v>
      </c>
      <c r="C257" s="563" t="s">
        <v>133</v>
      </c>
      <c r="D257" s="467">
        <v>45505</v>
      </c>
      <c r="E257" s="563" t="s">
        <v>11564</v>
      </c>
      <c r="F257" s="333" t="s">
        <v>18497</v>
      </c>
      <c r="G257" s="333" t="s">
        <v>11892</v>
      </c>
      <c r="H257" s="1130">
        <v>2.2000000000000002</v>
      </c>
      <c r="I257" s="333"/>
      <c r="J257" s="563" t="s">
        <v>152</v>
      </c>
      <c r="K257" s="1131">
        <v>45507</v>
      </c>
      <c r="L257" s="563" t="s">
        <v>9221</v>
      </c>
      <c r="M257" s="467"/>
      <c r="N257" s="563" t="s">
        <v>9221</v>
      </c>
      <c r="O257" s="333" t="s">
        <v>11648</v>
      </c>
      <c r="AQ257" s="281"/>
      <c r="AR257" s="281"/>
      <c r="AS257" s="281"/>
      <c r="AT257" s="282"/>
      <c r="AU257" s="281"/>
      <c r="AV257" s="284"/>
      <c r="AW257" s="285"/>
      <c r="AX257" s="284"/>
      <c r="AY257" s="281"/>
      <c r="AZ257" s="286"/>
      <c r="BA257" s="281"/>
      <c r="BB257" s="283"/>
      <c r="BC257" s="281"/>
      <c r="BD257" s="284"/>
      <c r="BE257" s="281"/>
      <c r="BI257" s="281"/>
      <c r="BJ257" s="281"/>
      <c r="BK257" s="281"/>
      <c r="BL257" s="282"/>
      <c r="BM257" s="281"/>
      <c r="BN257" s="284"/>
      <c r="BO257" s="285"/>
      <c r="BP257" s="284"/>
      <c r="BQ257" s="281"/>
      <c r="BR257" s="286"/>
      <c r="BS257" s="281"/>
      <c r="BT257" s="283"/>
      <c r="BU257" s="281"/>
      <c r="BV257" s="284"/>
      <c r="BW257" s="281"/>
    </row>
    <row r="258" spans="1:75" x14ac:dyDescent="0.25">
      <c r="A258" s="727">
        <v>256</v>
      </c>
      <c r="B258" s="727">
        <v>2</v>
      </c>
      <c r="C258" s="563" t="s">
        <v>133</v>
      </c>
      <c r="D258" s="467">
        <v>45505</v>
      </c>
      <c r="E258" s="563" t="s">
        <v>11580</v>
      </c>
      <c r="F258" s="333" t="s">
        <v>16033</v>
      </c>
      <c r="G258" s="333" t="s">
        <v>11893</v>
      </c>
      <c r="H258" s="1130">
        <v>3.6</v>
      </c>
      <c r="I258" s="333"/>
      <c r="J258" s="563" t="s">
        <v>152</v>
      </c>
      <c r="K258" s="1131">
        <v>45507</v>
      </c>
      <c r="L258" s="563" t="s">
        <v>9221</v>
      </c>
      <c r="M258" s="467"/>
      <c r="N258" s="563" t="s">
        <v>9221</v>
      </c>
      <c r="O258" s="333" t="s">
        <v>11648</v>
      </c>
      <c r="AQ258" s="281"/>
      <c r="AR258" s="281"/>
      <c r="AS258" s="281"/>
      <c r="AT258" s="282"/>
      <c r="AU258" s="281"/>
      <c r="AV258" s="284"/>
      <c r="AW258" s="285"/>
      <c r="AX258" s="284"/>
      <c r="AY258" s="281"/>
      <c r="AZ258" s="286"/>
      <c r="BA258" s="281"/>
      <c r="BB258" s="283"/>
      <c r="BC258" s="281"/>
      <c r="BD258" s="284"/>
      <c r="BE258" s="281"/>
      <c r="BI258" s="281"/>
      <c r="BJ258" s="281"/>
      <c r="BK258" s="281"/>
      <c r="BL258" s="282"/>
      <c r="BM258" s="281"/>
      <c r="BN258" s="284"/>
      <c r="BO258" s="285"/>
      <c r="BP258" s="284"/>
      <c r="BQ258" s="281"/>
      <c r="BR258" s="286"/>
      <c r="BS258" s="281"/>
      <c r="BT258" s="283"/>
      <c r="BU258" s="281"/>
      <c r="BV258" s="284"/>
      <c r="BW258" s="281"/>
    </row>
    <row r="259" spans="1:75" x14ac:dyDescent="0.25">
      <c r="A259" s="727">
        <v>257</v>
      </c>
      <c r="B259" s="727">
        <v>2</v>
      </c>
      <c r="C259" s="563" t="s">
        <v>133</v>
      </c>
      <c r="D259" s="467">
        <v>45505</v>
      </c>
      <c r="E259" s="563" t="s">
        <v>11637</v>
      </c>
      <c r="F259" s="333" t="s">
        <v>19375</v>
      </c>
      <c r="G259" s="333" t="s">
        <v>11894</v>
      </c>
      <c r="H259" s="1130">
        <v>1</v>
      </c>
      <c r="I259" s="333"/>
      <c r="J259" s="563" t="s">
        <v>152</v>
      </c>
      <c r="K259" s="1131">
        <v>45507</v>
      </c>
      <c r="L259" s="563" t="s">
        <v>9221</v>
      </c>
      <c r="M259" s="467"/>
      <c r="N259" s="563" t="s">
        <v>9221</v>
      </c>
      <c r="O259" s="333" t="s">
        <v>11648</v>
      </c>
      <c r="AQ259" s="281"/>
      <c r="AR259" s="281"/>
      <c r="AS259" s="281"/>
      <c r="AT259" s="282"/>
      <c r="AU259" s="281"/>
      <c r="AV259" s="284"/>
      <c r="AW259" s="285"/>
      <c r="AX259" s="284"/>
      <c r="AY259" s="281"/>
      <c r="AZ259" s="286"/>
      <c r="BA259" s="281"/>
      <c r="BB259" s="283"/>
      <c r="BC259" s="281"/>
      <c r="BD259" s="284"/>
      <c r="BE259" s="281"/>
      <c r="BI259" s="281"/>
      <c r="BJ259" s="281"/>
      <c r="BK259" s="281"/>
      <c r="BL259" s="282"/>
      <c r="BM259" s="281"/>
      <c r="BN259" s="284"/>
      <c r="BO259" s="285"/>
      <c r="BP259" s="284"/>
      <c r="BQ259" s="281"/>
      <c r="BR259" s="286"/>
      <c r="BS259" s="281"/>
      <c r="BT259" s="283"/>
      <c r="BU259" s="281"/>
      <c r="BV259" s="284"/>
      <c r="BW259" s="281"/>
    </row>
    <row r="260" spans="1:75" x14ac:dyDescent="0.25">
      <c r="A260" s="727">
        <v>258</v>
      </c>
      <c r="B260" s="727">
        <v>2</v>
      </c>
      <c r="C260" s="563" t="s">
        <v>133</v>
      </c>
      <c r="D260" s="467">
        <v>45505</v>
      </c>
      <c r="E260" s="563" t="s">
        <v>11638</v>
      </c>
      <c r="F260" s="333" t="s">
        <v>19373</v>
      </c>
      <c r="G260" s="333" t="s">
        <v>11895</v>
      </c>
      <c r="H260" s="1130">
        <v>1.4</v>
      </c>
      <c r="I260" s="333"/>
      <c r="J260" s="563" t="s">
        <v>152</v>
      </c>
      <c r="K260" s="1131">
        <v>45507</v>
      </c>
      <c r="L260" s="563" t="s">
        <v>9221</v>
      </c>
      <c r="M260" s="467"/>
      <c r="N260" s="563" t="s">
        <v>9221</v>
      </c>
      <c r="O260" s="333" t="s">
        <v>11648</v>
      </c>
      <c r="AQ260" s="281"/>
      <c r="AR260" s="281"/>
      <c r="AS260" s="281"/>
      <c r="AT260" s="282"/>
      <c r="AU260" s="281"/>
      <c r="AV260" s="284"/>
      <c r="AW260" s="285"/>
      <c r="AX260" s="284"/>
      <c r="AY260" s="281"/>
      <c r="AZ260" s="286"/>
      <c r="BA260" s="281"/>
      <c r="BB260" s="283"/>
      <c r="BC260" s="281"/>
      <c r="BD260" s="284"/>
      <c r="BE260" s="281"/>
      <c r="BI260" s="281"/>
      <c r="BJ260" s="281"/>
      <c r="BK260" s="281"/>
      <c r="BL260" s="282"/>
      <c r="BM260" s="281"/>
      <c r="BN260" s="284"/>
      <c r="BO260" s="285"/>
      <c r="BP260" s="284"/>
      <c r="BQ260" s="281"/>
      <c r="BR260" s="286"/>
      <c r="BS260" s="281"/>
      <c r="BT260" s="283"/>
      <c r="BU260" s="281"/>
      <c r="BV260" s="284"/>
      <c r="BW260" s="281"/>
    </row>
    <row r="261" spans="1:75" x14ac:dyDescent="0.25">
      <c r="A261" s="727">
        <v>259</v>
      </c>
      <c r="B261" s="727">
        <v>2</v>
      </c>
      <c r="C261" s="563" t="s">
        <v>133</v>
      </c>
      <c r="D261" s="467">
        <v>45506</v>
      </c>
      <c r="E261" s="563" t="s">
        <v>11525</v>
      </c>
      <c r="F261" s="333" t="s">
        <v>19387</v>
      </c>
      <c r="G261" s="333" t="s">
        <v>11896</v>
      </c>
      <c r="H261" s="1130">
        <v>3.4</v>
      </c>
      <c r="I261" s="333"/>
      <c r="J261" s="563" t="s">
        <v>152</v>
      </c>
      <c r="K261" s="1131">
        <v>45534.482534722199</v>
      </c>
      <c r="L261" s="563" t="s">
        <v>9221</v>
      </c>
      <c r="M261" s="467"/>
      <c r="N261" s="563" t="s">
        <v>152</v>
      </c>
      <c r="O261" s="333" t="s">
        <v>19360</v>
      </c>
      <c r="AQ261" s="281"/>
      <c r="AR261" s="281"/>
      <c r="AS261" s="281"/>
      <c r="AT261" s="282"/>
      <c r="AU261" s="281"/>
      <c r="AV261" s="284"/>
      <c r="AW261" s="285"/>
      <c r="AX261" s="284"/>
      <c r="AY261" s="281"/>
      <c r="AZ261" s="286"/>
      <c r="BA261" s="281"/>
      <c r="BB261" s="283"/>
      <c r="BC261" s="281"/>
      <c r="BD261" s="284"/>
      <c r="BE261" s="281"/>
      <c r="BI261" s="281"/>
      <c r="BJ261" s="281"/>
      <c r="BK261" s="281"/>
      <c r="BL261" s="282"/>
      <c r="BM261" s="281"/>
      <c r="BN261" s="284"/>
      <c r="BO261" s="285"/>
      <c r="BP261" s="284"/>
      <c r="BQ261" s="281"/>
      <c r="BR261" s="286"/>
      <c r="BS261" s="281"/>
      <c r="BT261" s="283"/>
      <c r="BU261" s="281"/>
      <c r="BV261" s="284"/>
      <c r="BW261" s="281"/>
    </row>
    <row r="262" spans="1:75" x14ac:dyDescent="0.25">
      <c r="A262" s="727">
        <v>260</v>
      </c>
      <c r="B262" s="727">
        <v>2</v>
      </c>
      <c r="C262" s="563" t="s">
        <v>133</v>
      </c>
      <c r="D262" s="467">
        <v>45506</v>
      </c>
      <c r="E262" s="563" t="s">
        <v>11564</v>
      </c>
      <c r="F262" s="333" t="s">
        <v>18497</v>
      </c>
      <c r="H262" s="1130">
        <v>3.2</v>
      </c>
      <c r="I262" s="333"/>
      <c r="J262" s="563" t="s">
        <v>152</v>
      </c>
      <c r="K262" s="1131">
        <v>45507</v>
      </c>
      <c r="L262" s="563" t="s">
        <v>9221</v>
      </c>
      <c r="M262" s="467"/>
      <c r="N262" s="563" t="s">
        <v>9221</v>
      </c>
      <c r="O262" s="333" t="s">
        <v>11648</v>
      </c>
      <c r="AQ262" s="281"/>
      <c r="AR262" s="281"/>
      <c r="AS262" s="281"/>
      <c r="AT262" s="282"/>
      <c r="AU262" s="281"/>
      <c r="AV262" s="284"/>
      <c r="AW262" s="285"/>
      <c r="AX262" s="284"/>
      <c r="AY262" s="281"/>
      <c r="AZ262" s="286"/>
      <c r="BA262" s="281"/>
      <c r="BB262" s="283"/>
      <c r="BC262" s="281"/>
      <c r="BD262" s="284"/>
      <c r="BE262" s="281"/>
      <c r="BI262" s="281"/>
      <c r="BJ262" s="281"/>
      <c r="BK262" s="281"/>
      <c r="BL262" s="282"/>
      <c r="BM262" s="281"/>
      <c r="BN262" s="284"/>
      <c r="BO262" s="285"/>
      <c r="BP262" s="284"/>
      <c r="BQ262" s="281"/>
      <c r="BR262" s="286"/>
      <c r="BS262" s="281"/>
      <c r="BT262" s="283"/>
      <c r="BU262" s="281"/>
      <c r="BV262" s="284"/>
      <c r="BW262" s="281"/>
    </row>
    <row r="263" spans="1:75" x14ac:dyDescent="0.25">
      <c r="A263" s="727">
        <v>261</v>
      </c>
      <c r="B263" s="727">
        <v>2</v>
      </c>
      <c r="C263" s="563" t="s">
        <v>133</v>
      </c>
      <c r="D263" s="467">
        <v>45506</v>
      </c>
      <c r="E263" s="563" t="s">
        <v>11638</v>
      </c>
      <c r="F263" s="333" t="s">
        <v>19373</v>
      </c>
      <c r="G263" s="333" t="s">
        <v>11897</v>
      </c>
      <c r="H263" s="1130">
        <v>0.8</v>
      </c>
      <c r="I263" s="333"/>
      <c r="J263" s="563" t="s">
        <v>152</v>
      </c>
      <c r="K263" s="1131">
        <v>45507</v>
      </c>
      <c r="L263" s="563" t="s">
        <v>9221</v>
      </c>
      <c r="M263" s="467"/>
      <c r="N263" s="563" t="s">
        <v>9221</v>
      </c>
      <c r="O263" s="333" t="s">
        <v>11648</v>
      </c>
      <c r="AQ263" s="281"/>
      <c r="AR263" s="281"/>
      <c r="AS263" s="281"/>
      <c r="AT263" s="282"/>
      <c r="AU263" s="281"/>
      <c r="AV263" s="284"/>
      <c r="AW263" s="285"/>
      <c r="AX263" s="284"/>
      <c r="AY263" s="281"/>
      <c r="AZ263" s="286"/>
      <c r="BA263" s="281"/>
      <c r="BB263" s="283"/>
      <c r="BC263" s="281"/>
      <c r="BD263" s="284"/>
      <c r="BE263" s="281"/>
      <c r="BI263" s="281"/>
      <c r="BJ263" s="281"/>
      <c r="BK263" s="281"/>
      <c r="BL263" s="282"/>
      <c r="BM263" s="281"/>
      <c r="BN263" s="284"/>
      <c r="BO263" s="285"/>
      <c r="BP263" s="284"/>
      <c r="BQ263" s="281"/>
      <c r="BR263" s="286"/>
      <c r="BS263" s="281"/>
      <c r="BT263" s="283"/>
      <c r="BU263" s="281"/>
      <c r="BV263" s="284"/>
      <c r="BW263" s="281"/>
    </row>
    <row r="264" spans="1:75" x14ac:dyDescent="0.25">
      <c r="A264" s="727">
        <v>262</v>
      </c>
      <c r="B264" s="727">
        <v>1</v>
      </c>
      <c r="C264" s="563" t="s">
        <v>5</v>
      </c>
      <c r="D264" s="467">
        <v>45512</v>
      </c>
      <c r="E264" s="563" t="s">
        <v>11628</v>
      </c>
      <c r="F264" s="333" t="s">
        <v>15741</v>
      </c>
      <c r="G264" s="333" t="s">
        <v>15971</v>
      </c>
      <c r="H264" s="1130">
        <v>1</v>
      </c>
      <c r="I264" s="333"/>
      <c r="J264" s="563" t="s">
        <v>9221</v>
      </c>
      <c r="K264" s="1131">
        <v>45512.428287037001</v>
      </c>
      <c r="L264" s="563" t="s">
        <v>9221</v>
      </c>
      <c r="M264" s="467"/>
      <c r="N264" s="563" t="s">
        <v>152</v>
      </c>
      <c r="O264" s="333" t="s">
        <v>15972</v>
      </c>
      <c r="AQ264" s="281"/>
      <c r="AR264" s="281"/>
      <c r="AS264" s="281"/>
      <c r="AT264" s="282"/>
      <c r="AU264" s="281"/>
      <c r="AV264" s="284"/>
      <c r="AW264" s="285"/>
      <c r="AX264" s="284"/>
      <c r="AY264" s="281"/>
      <c r="AZ264" s="286"/>
      <c r="BA264" s="281"/>
      <c r="BB264" s="283"/>
      <c r="BC264" s="281"/>
      <c r="BD264" s="284"/>
      <c r="BE264" s="281"/>
      <c r="BI264" s="281"/>
      <c r="BJ264" s="281"/>
      <c r="BK264" s="281"/>
      <c r="BL264" s="282"/>
      <c r="BM264" s="281"/>
      <c r="BN264" s="284"/>
      <c r="BO264" s="285"/>
      <c r="BP264" s="284"/>
      <c r="BQ264" s="281"/>
      <c r="BR264" s="286"/>
      <c r="BS264" s="281"/>
      <c r="BT264" s="283"/>
      <c r="BU264" s="281"/>
      <c r="BV264" s="284"/>
      <c r="BW264" s="281"/>
    </row>
    <row r="265" spans="1:75" x14ac:dyDescent="0.25">
      <c r="A265" s="727">
        <v>263</v>
      </c>
      <c r="B265" s="727">
        <v>4</v>
      </c>
      <c r="C265" s="563" t="s">
        <v>11641</v>
      </c>
      <c r="D265" s="467">
        <v>45512</v>
      </c>
      <c r="E265" s="563" t="s">
        <v>13099</v>
      </c>
      <c r="F265" s="333" t="s">
        <v>18994</v>
      </c>
      <c r="G265" s="333" t="s">
        <v>15971</v>
      </c>
      <c r="H265" s="1130">
        <v>1.25</v>
      </c>
      <c r="I265" s="333"/>
      <c r="J265" s="563" t="s">
        <v>152</v>
      </c>
      <c r="K265" s="1131">
        <v>45512.446956018503</v>
      </c>
      <c r="L265" s="563" t="s">
        <v>9221</v>
      </c>
      <c r="M265" s="467"/>
      <c r="N265" s="563" t="s">
        <v>152</v>
      </c>
      <c r="O265" s="333" t="s">
        <v>15972</v>
      </c>
      <c r="AQ265" s="281"/>
      <c r="AR265" s="281"/>
      <c r="AS265" s="281"/>
      <c r="AT265" s="282"/>
      <c r="AU265" s="281"/>
      <c r="AV265" s="284"/>
      <c r="AW265" s="285"/>
      <c r="AX265" s="284"/>
      <c r="AY265" s="281"/>
      <c r="AZ265" s="286"/>
      <c r="BA265" s="281"/>
      <c r="BB265" s="283"/>
      <c r="BC265" s="281"/>
      <c r="BD265" s="284"/>
      <c r="BE265" s="281"/>
      <c r="BI265" s="281"/>
      <c r="BJ265" s="281"/>
      <c r="BK265" s="281"/>
      <c r="BL265" s="282"/>
      <c r="BM265" s="281"/>
      <c r="BN265" s="284"/>
      <c r="BO265" s="285"/>
      <c r="BP265" s="284"/>
      <c r="BQ265" s="281"/>
      <c r="BR265" s="286"/>
      <c r="BS265" s="281"/>
      <c r="BT265" s="283"/>
      <c r="BU265" s="281"/>
      <c r="BV265" s="284"/>
      <c r="BW265" s="281"/>
    </row>
    <row r="266" spans="1:75" x14ac:dyDescent="0.25">
      <c r="A266" s="727">
        <v>264</v>
      </c>
      <c r="B266" s="727">
        <v>1</v>
      </c>
      <c r="C266" s="563" t="s">
        <v>5</v>
      </c>
      <c r="D266" s="467">
        <v>45512</v>
      </c>
      <c r="E266" s="563" t="s">
        <v>11537</v>
      </c>
      <c r="F266" s="333" t="s">
        <v>17722</v>
      </c>
      <c r="G266" s="333" t="s">
        <v>15973</v>
      </c>
      <c r="H266" s="1130">
        <v>1.25</v>
      </c>
      <c r="I266" s="333"/>
      <c r="J266" s="563" t="s">
        <v>152</v>
      </c>
      <c r="K266" s="1131">
        <v>45512.562256944402</v>
      </c>
      <c r="L266" s="563" t="s">
        <v>9221</v>
      </c>
      <c r="M266" s="467"/>
      <c r="N266" s="563" t="s">
        <v>152</v>
      </c>
      <c r="O266" s="333" t="s">
        <v>15972</v>
      </c>
      <c r="AQ266" s="281"/>
      <c r="AR266" s="281"/>
      <c r="AS266" s="281"/>
      <c r="AT266" s="282"/>
      <c r="AU266" s="281"/>
      <c r="AV266" s="284"/>
      <c r="AW266" s="285"/>
      <c r="AX266" s="284"/>
      <c r="AY266" s="281"/>
      <c r="AZ266" s="286"/>
      <c r="BA266" s="281"/>
      <c r="BB266" s="283"/>
      <c r="BC266" s="281"/>
      <c r="BD266" s="284"/>
      <c r="BE266" s="281"/>
      <c r="BI266" s="281"/>
      <c r="BJ266" s="281"/>
      <c r="BK266" s="281"/>
      <c r="BL266" s="282"/>
      <c r="BM266" s="281"/>
      <c r="BN266" s="284"/>
      <c r="BO266" s="285"/>
      <c r="BP266" s="284"/>
      <c r="BQ266" s="281"/>
      <c r="BR266" s="286"/>
      <c r="BS266" s="281"/>
      <c r="BT266" s="283"/>
      <c r="BU266" s="281"/>
      <c r="BV266" s="284"/>
      <c r="BW266" s="281"/>
    </row>
    <row r="267" spans="1:75" x14ac:dyDescent="0.25">
      <c r="A267" s="727">
        <v>265</v>
      </c>
      <c r="B267" s="727">
        <v>4</v>
      </c>
      <c r="C267" s="563" t="s">
        <v>11641</v>
      </c>
      <c r="D267" s="467">
        <v>45509</v>
      </c>
      <c r="E267" s="563" t="s">
        <v>11639</v>
      </c>
      <c r="F267" s="333" t="s">
        <v>19407</v>
      </c>
      <c r="G267" s="333" t="s">
        <v>15974</v>
      </c>
      <c r="H267" s="1130">
        <v>3</v>
      </c>
      <c r="I267" s="333"/>
      <c r="J267" s="563" t="s">
        <v>9221</v>
      </c>
      <c r="K267" s="1131">
        <v>45512.641967592601</v>
      </c>
      <c r="L267" s="563" t="s">
        <v>9221</v>
      </c>
      <c r="M267" s="467"/>
      <c r="N267" s="563" t="s">
        <v>9221</v>
      </c>
      <c r="O267" s="333" t="s">
        <v>15972</v>
      </c>
      <c r="AQ267" s="281"/>
      <c r="AR267" s="281"/>
      <c r="AS267" s="281"/>
      <c r="AT267" s="282"/>
      <c r="AU267" s="281"/>
      <c r="AV267" s="284"/>
      <c r="AW267" s="285"/>
      <c r="AX267" s="284"/>
      <c r="AY267" s="281"/>
      <c r="AZ267" s="286"/>
      <c r="BA267" s="281"/>
      <c r="BB267" s="283"/>
      <c r="BC267" s="281"/>
      <c r="BD267" s="284"/>
      <c r="BE267" s="281"/>
      <c r="BI267" s="281"/>
      <c r="BJ267" s="281"/>
      <c r="BK267" s="281"/>
      <c r="BL267" s="282"/>
      <c r="BM267" s="281"/>
      <c r="BN267" s="284"/>
      <c r="BO267" s="285"/>
      <c r="BP267" s="284"/>
      <c r="BQ267" s="281"/>
      <c r="BR267" s="286"/>
      <c r="BS267" s="281"/>
      <c r="BT267" s="283"/>
      <c r="BU267" s="281"/>
      <c r="BV267" s="284"/>
      <c r="BW267" s="281"/>
    </row>
    <row r="268" spans="1:75" x14ac:dyDescent="0.25">
      <c r="A268" s="727">
        <v>266</v>
      </c>
      <c r="B268" s="727">
        <v>4</v>
      </c>
      <c r="C268" s="563" t="s">
        <v>11641</v>
      </c>
      <c r="D268" s="467">
        <v>45509</v>
      </c>
      <c r="E268" s="563" t="s">
        <v>11603</v>
      </c>
      <c r="F268" s="333" t="s">
        <v>14124</v>
      </c>
      <c r="G268" s="333" t="s">
        <v>15975</v>
      </c>
      <c r="H268" s="1130">
        <v>2</v>
      </c>
      <c r="I268" s="333"/>
      <c r="J268" s="563" t="s">
        <v>152</v>
      </c>
      <c r="K268" s="1131">
        <v>45512.643275463</v>
      </c>
      <c r="L268" s="563" t="s">
        <v>9221</v>
      </c>
      <c r="M268" s="467"/>
      <c r="N268" s="563" t="s">
        <v>9221</v>
      </c>
      <c r="O268" s="333" t="s">
        <v>15972</v>
      </c>
      <c r="AQ268" s="281"/>
      <c r="AR268" s="281"/>
      <c r="AS268" s="281"/>
      <c r="AT268" s="282"/>
      <c r="AU268" s="281"/>
      <c r="AV268" s="284"/>
      <c r="AW268" s="285"/>
      <c r="AX268" s="284"/>
      <c r="AY268" s="281"/>
      <c r="AZ268" s="286"/>
      <c r="BA268" s="281"/>
      <c r="BB268" s="283"/>
      <c r="BC268" s="281"/>
      <c r="BD268" s="284"/>
      <c r="BE268" s="281"/>
      <c r="BI268" s="281"/>
      <c r="BJ268" s="281"/>
      <c r="BK268" s="281"/>
      <c r="BL268" s="282"/>
      <c r="BM268" s="281"/>
      <c r="BN268" s="284"/>
      <c r="BO268" s="285"/>
      <c r="BP268" s="284"/>
      <c r="BQ268" s="281"/>
      <c r="BR268" s="286"/>
      <c r="BS268" s="281"/>
      <c r="BT268" s="283"/>
      <c r="BU268" s="281"/>
      <c r="BV268" s="284"/>
      <c r="BW268" s="281"/>
    </row>
    <row r="269" spans="1:75" x14ac:dyDescent="0.25">
      <c r="A269" s="727">
        <v>268</v>
      </c>
      <c r="B269" s="727">
        <v>4</v>
      </c>
      <c r="C269" s="563" t="s">
        <v>11641</v>
      </c>
      <c r="D269" s="467">
        <v>45509</v>
      </c>
      <c r="E269" s="563" t="s">
        <v>11495</v>
      </c>
      <c r="F269" s="333" t="s">
        <v>12847</v>
      </c>
      <c r="G269" s="333" t="s">
        <v>15976</v>
      </c>
      <c r="H269" s="1130">
        <v>0.5</v>
      </c>
      <c r="I269" s="333"/>
      <c r="J269" s="563" t="s">
        <v>152</v>
      </c>
      <c r="K269" s="1131">
        <v>45512.697476851798</v>
      </c>
      <c r="L269" s="563" t="s">
        <v>9221</v>
      </c>
      <c r="M269" s="467"/>
      <c r="N269" s="563" t="s">
        <v>152</v>
      </c>
      <c r="O269" s="333" t="s">
        <v>15972</v>
      </c>
      <c r="AQ269" s="281"/>
      <c r="AR269" s="281"/>
      <c r="AS269" s="281"/>
      <c r="AT269" s="282"/>
      <c r="AU269" s="281"/>
      <c r="AV269" s="284"/>
      <c r="AW269" s="285"/>
      <c r="AX269" s="284"/>
      <c r="AY269" s="281"/>
      <c r="AZ269" s="286"/>
      <c r="BA269" s="281"/>
      <c r="BB269" s="283"/>
      <c r="BC269" s="281"/>
      <c r="BD269" s="284"/>
      <c r="BE269" s="281"/>
      <c r="BI269" s="281"/>
      <c r="BJ269" s="281"/>
      <c r="BK269" s="281"/>
      <c r="BL269" s="282"/>
      <c r="BM269" s="281"/>
      <c r="BN269" s="284"/>
      <c r="BO269" s="285"/>
      <c r="BP269" s="284"/>
      <c r="BQ269" s="281"/>
      <c r="BR269" s="286"/>
      <c r="BS269" s="281"/>
      <c r="BT269" s="283"/>
      <c r="BU269" s="281"/>
      <c r="BV269" s="284"/>
      <c r="BW269" s="281"/>
    </row>
    <row r="270" spans="1:75" x14ac:dyDescent="0.25">
      <c r="A270" s="727">
        <v>269</v>
      </c>
      <c r="B270" s="727">
        <v>4</v>
      </c>
      <c r="C270" s="563" t="s">
        <v>11641</v>
      </c>
      <c r="D270" s="467">
        <v>45509</v>
      </c>
      <c r="E270" s="563" t="s">
        <v>11495</v>
      </c>
      <c r="F270" s="333" t="s">
        <v>12847</v>
      </c>
      <c r="G270" s="333" t="s">
        <v>15977</v>
      </c>
      <c r="H270" s="1130">
        <v>0.5</v>
      </c>
      <c r="I270" s="333"/>
      <c r="J270" s="563" t="s">
        <v>152</v>
      </c>
      <c r="K270" s="1131">
        <v>45512.696944444397</v>
      </c>
      <c r="L270" s="563" t="s">
        <v>9221</v>
      </c>
      <c r="M270" s="467"/>
      <c r="N270" s="563" t="s">
        <v>152</v>
      </c>
      <c r="O270" s="333" t="s">
        <v>15972</v>
      </c>
      <c r="AQ270" s="281"/>
      <c r="AR270" s="281"/>
      <c r="AS270" s="281"/>
      <c r="AT270" s="282"/>
      <c r="AU270" s="281"/>
      <c r="AV270" s="284"/>
      <c r="AW270" s="285"/>
      <c r="AX270" s="284"/>
      <c r="AY270" s="281"/>
      <c r="AZ270" s="286"/>
      <c r="BA270" s="281"/>
      <c r="BB270" s="283"/>
      <c r="BC270" s="281"/>
      <c r="BD270" s="284"/>
      <c r="BE270" s="281"/>
      <c r="BI270" s="281"/>
      <c r="BJ270" s="281"/>
      <c r="BK270" s="281"/>
      <c r="BL270" s="282"/>
      <c r="BM270" s="281"/>
      <c r="BN270" s="284"/>
      <c r="BO270" s="285"/>
      <c r="BP270" s="284"/>
      <c r="BQ270" s="281"/>
      <c r="BR270" s="286"/>
      <c r="BS270" s="281"/>
      <c r="BT270" s="283"/>
      <c r="BU270" s="281"/>
      <c r="BV270" s="284"/>
      <c r="BW270" s="281"/>
    </row>
    <row r="271" spans="1:75" x14ac:dyDescent="0.25">
      <c r="A271" s="727">
        <v>270</v>
      </c>
      <c r="B271" s="727">
        <v>4</v>
      </c>
      <c r="C271" s="563" t="s">
        <v>11641</v>
      </c>
      <c r="D271" s="467">
        <v>45509</v>
      </c>
      <c r="E271" s="563" t="s">
        <v>11603</v>
      </c>
      <c r="F271" s="333" t="s">
        <v>14124</v>
      </c>
      <c r="G271" s="333" t="s">
        <v>15978</v>
      </c>
      <c r="H271" s="1130">
        <v>2.5</v>
      </c>
      <c r="I271" s="333"/>
      <c r="J271" s="563" t="s">
        <v>152</v>
      </c>
      <c r="K271" s="1131">
        <v>45512.698831018497</v>
      </c>
      <c r="L271" s="563" t="s">
        <v>9221</v>
      </c>
      <c r="M271" s="467"/>
      <c r="N271" s="563" t="s">
        <v>152</v>
      </c>
      <c r="O271" s="333" t="s">
        <v>15972</v>
      </c>
      <c r="AQ271" s="281"/>
      <c r="AR271" s="281"/>
      <c r="AS271" s="281"/>
      <c r="AT271" s="282"/>
      <c r="AU271" s="281"/>
      <c r="AV271" s="284"/>
      <c r="AW271" s="285"/>
      <c r="AX271" s="284"/>
      <c r="AY271" s="281"/>
      <c r="AZ271" s="286"/>
      <c r="BA271" s="281"/>
      <c r="BB271" s="283"/>
      <c r="BC271" s="281"/>
      <c r="BD271" s="284"/>
      <c r="BE271" s="281"/>
      <c r="BI271" s="281"/>
      <c r="BJ271" s="281"/>
      <c r="BK271" s="281"/>
      <c r="BL271" s="282"/>
      <c r="BM271" s="281"/>
      <c r="BN271" s="284"/>
      <c r="BO271" s="285"/>
      <c r="BP271" s="284"/>
      <c r="BQ271" s="281"/>
      <c r="BR271" s="286"/>
      <c r="BS271" s="281"/>
      <c r="BT271" s="283"/>
      <c r="BU271" s="281"/>
      <c r="BV271" s="284"/>
      <c r="BW271" s="281"/>
    </row>
    <row r="272" spans="1:75" x14ac:dyDescent="0.25">
      <c r="A272" s="727">
        <v>271</v>
      </c>
      <c r="B272" s="727">
        <v>4</v>
      </c>
      <c r="C272" s="563" t="s">
        <v>11641</v>
      </c>
      <c r="D272" s="467">
        <v>45510</v>
      </c>
      <c r="E272" s="563" t="s">
        <v>11504</v>
      </c>
      <c r="F272" s="333" t="s">
        <v>16114</v>
      </c>
      <c r="G272" s="333" t="s">
        <v>15979</v>
      </c>
      <c r="H272" s="1130">
        <v>0.75</v>
      </c>
      <c r="I272" s="333"/>
      <c r="J272" s="563" t="s">
        <v>152</v>
      </c>
      <c r="K272" s="1131">
        <v>45512.694756944402</v>
      </c>
      <c r="L272" s="563" t="s">
        <v>9221</v>
      </c>
      <c r="M272" s="467"/>
      <c r="N272" s="563" t="s">
        <v>9221</v>
      </c>
      <c r="O272" s="333" t="s">
        <v>15972</v>
      </c>
      <c r="AQ272" s="281"/>
      <c r="AR272" s="281"/>
      <c r="AS272" s="281"/>
      <c r="AT272" s="282"/>
      <c r="AU272" s="281"/>
      <c r="AV272" s="284"/>
      <c r="AW272" s="285"/>
      <c r="AX272" s="284"/>
      <c r="AY272" s="281"/>
      <c r="AZ272" s="286"/>
      <c r="BA272" s="281"/>
      <c r="BB272" s="283"/>
      <c r="BC272" s="281"/>
      <c r="BD272" s="284"/>
      <c r="BE272" s="281"/>
      <c r="BI272" s="281"/>
      <c r="BJ272" s="281"/>
      <c r="BK272" s="281"/>
      <c r="BL272" s="282"/>
      <c r="BM272" s="281"/>
      <c r="BN272" s="284"/>
      <c r="BO272" s="285"/>
      <c r="BP272" s="284"/>
      <c r="BQ272" s="281"/>
      <c r="BR272" s="286"/>
      <c r="BS272" s="281"/>
      <c r="BT272" s="283"/>
      <c r="BU272" s="281"/>
      <c r="BV272" s="284"/>
      <c r="BW272" s="281"/>
    </row>
    <row r="273" spans="1:75" x14ac:dyDescent="0.25">
      <c r="A273" s="727">
        <v>272</v>
      </c>
      <c r="B273" s="727">
        <v>1</v>
      </c>
      <c r="C273" s="563" t="s">
        <v>5</v>
      </c>
      <c r="D273" s="467">
        <v>45513</v>
      </c>
      <c r="E273" s="563" t="s">
        <v>11490</v>
      </c>
      <c r="F273" s="333" t="s">
        <v>19583</v>
      </c>
      <c r="H273" s="1130">
        <v>0.1</v>
      </c>
      <c r="I273" s="333"/>
      <c r="J273" s="563" t="s">
        <v>152</v>
      </c>
      <c r="K273" s="1131">
        <v>45513.722974536999</v>
      </c>
      <c r="L273" s="563" t="s">
        <v>9221</v>
      </c>
      <c r="M273" s="467"/>
      <c r="N273" s="563" t="s">
        <v>152</v>
      </c>
      <c r="O273" s="333" t="s">
        <v>16037</v>
      </c>
      <c r="AQ273" s="281"/>
      <c r="AR273" s="281"/>
      <c r="AS273" s="281"/>
      <c r="AT273" s="282"/>
      <c r="AU273" s="281"/>
      <c r="AV273" s="284"/>
      <c r="AW273" s="285"/>
      <c r="AX273" s="284"/>
      <c r="AY273" s="281"/>
      <c r="AZ273" s="286"/>
      <c r="BA273" s="281"/>
      <c r="BB273" s="283"/>
      <c r="BC273" s="281"/>
      <c r="BD273" s="284"/>
      <c r="BE273" s="281"/>
      <c r="BI273" s="281"/>
      <c r="BJ273" s="281"/>
      <c r="BK273" s="281"/>
      <c r="BL273" s="282"/>
      <c r="BM273" s="281"/>
      <c r="BN273" s="284"/>
      <c r="BO273" s="285"/>
      <c r="BP273" s="284"/>
      <c r="BQ273" s="281"/>
      <c r="BR273" s="286"/>
      <c r="BS273" s="281"/>
      <c r="BT273" s="283"/>
      <c r="BU273" s="281"/>
      <c r="BV273" s="284"/>
      <c r="BW273" s="281"/>
    </row>
    <row r="274" spans="1:75" x14ac:dyDescent="0.25">
      <c r="A274" s="727">
        <v>273</v>
      </c>
      <c r="B274" s="727">
        <v>1</v>
      </c>
      <c r="C274" s="563" t="s">
        <v>5</v>
      </c>
      <c r="D274" s="467">
        <v>45513</v>
      </c>
      <c r="E274" s="563" t="s">
        <v>11490</v>
      </c>
      <c r="F274" s="333" t="s">
        <v>19583</v>
      </c>
      <c r="H274" s="1130">
        <v>0.2</v>
      </c>
      <c r="I274" s="333"/>
      <c r="J274" s="563" t="s">
        <v>152</v>
      </c>
      <c r="K274" s="1131">
        <v>45513.723969907398</v>
      </c>
      <c r="L274" s="563" t="s">
        <v>9221</v>
      </c>
      <c r="M274" s="467"/>
      <c r="N274" s="563" t="s">
        <v>152</v>
      </c>
      <c r="O274" s="333" t="s">
        <v>16037</v>
      </c>
      <c r="AQ274" s="281"/>
      <c r="AR274" s="281"/>
      <c r="AS274" s="281"/>
      <c r="AT274" s="282"/>
      <c r="AU274" s="281"/>
      <c r="AV274" s="284"/>
      <c r="AW274" s="285"/>
      <c r="AX274" s="284"/>
      <c r="AY274" s="281"/>
      <c r="AZ274" s="286"/>
      <c r="BA274" s="281"/>
      <c r="BB274" s="283"/>
      <c r="BC274" s="281"/>
      <c r="BD274" s="284"/>
      <c r="BE274" s="281"/>
      <c r="BI274" s="281"/>
      <c r="BJ274" s="281"/>
      <c r="BK274" s="281"/>
      <c r="BL274" s="282"/>
      <c r="BM274" s="281"/>
      <c r="BN274" s="284"/>
      <c r="BO274" s="285"/>
      <c r="BP274" s="284"/>
      <c r="BQ274" s="281"/>
      <c r="BR274" s="286"/>
      <c r="BS274" s="281"/>
      <c r="BT274" s="283"/>
      <c r="BU274" s="281"/>
      <c r="BV274" s="284"/>
      <c r="BW274" s="281"/>
    </row>
    <row r="275" spans="1:75" x14ac:dyDescent="0.25">
      <c r="A275" s="727">
        <v>274</v>
      </c>
      <c r="B275" s="727">
        <v>1</v>
      </c>
      <c r="C275" s="563" t="s">
        <v>5</v>
      </c>
      <c r="D275" s="467">
        <v>45515</v>
      </c>
      <c r="E275" s="563" t="s">
        <v>11604</v>
      </c>
      <c r="F275" s="333" t="s">
        <v>14129</v>
      </c>
      <c r="G275" s="333" t="s">
        <v>16038</v>
      </c>
      <c r="H275" s="1130">
        <v>4.5</v>
      </c>
      <c r="I275" s="333"/>
      <c r="J275" s="563" t="s">
        <v>152</v>
      </c>
      <c r="K275" s="1131">
        <v>45516.771643518499</v>
      </c>
      <c r="L275" s="563" t="s">
        <v>152</v>
      </c>
      <c r="M275" s="467">
        <v>45539.682418981502</v>
      </c>
      <c r="N275" s="563" t="s">
        <v>9221</v>
      </c>
      <c r="O275" s="333" t="s">
        <v>20095</v>
      </c>
      <c r="P275" s="563" t="s">
        <v>20096</v>
      </c>
      <c r="AQ275" s="281"/>
      <c r="AR275" s="281"/>
      <c r="AS275" s="281"/>
      <c r="AT275" s="282"/>
      <c r="AU275" s="281"/>
      <c r="AV275" s="284"/>
      <c r="AW275" s="285"/>
      <c r="AX275" s="284"/>
      <c r="AY275" s="281"/>
      <c r="AZ275" s="286"/>
      <c r="BA275" s="281"/>
      <c r="BB275" s="283"/>
      <c r="BC275" s="281"/>
      <c r="BD275" s="284"/>
      <c r="BE275" s="281"/>
      <c r="BI275" s="281"/>
      <c r="BJ275" s="281"/>
      <c r="BK275" s="281"/>
      <c r="BL275" s="282"/>
      <c r="BM275" s="281"/>
      <c r="BN275" s="284"/>
      <c r="BO275" s="285"/>
      <c r="BP275" s="284"/>
      <c r="BQ275" s="281"/>
      <c r="BR275" s="286"/>
      <c r="BS275" s="281"/>
      <c r="BT275" s="283"/>
      <c r="BU275" s="281"/>
      <c r="BV275" s="284"/>
      <c r="BW275" s="281"/>
    </row>
    <row r="276" spans="1:75" x14ac:dyDescent="0.25">
      <c r="A276" s="727">
        <v>275</v>
      </c>
      <c r="B276" s="727">
        <v>1</v>
      </c>
      <c r="C276" s="563" t="s">
        <v>5</v>
      </c>
      <c r="D276" s="467">
        <v>45516</v>
      </c>
      <c r="E276" s="563" t="s">
        <v>11501</v>
      </c>
      <c r="F276" s="333" t="s">
        <v>16541</v>
      </c>
      <c r="G276" s="333" t="s">
        <v>16039</v>
      </c>
      <c r="H276" s="1130">
        <v>1.4</v>
      </c>
      <c r="I276" s="333"/>
      <c r="J276" s="563" t="s">
        <v>152</v>
      </c>
      <c r="K276" s="1131">
        <v>45516.732210648202</v>
      </c>
      <c r="L276" s="563" t="s">
        <v>9221</v>
      </c>
      <c r="M276" s="467"/>
      <c r="N276" s="563" t="s">
        <v>9221</v>
      </c>
      <c r="O276" s="333" t="s">
        <v>15982</v>
      </c>
      <c r="AQ276" s="281"/>
      <c r="AR276" s="281"/>
      <c r="AS276" s="281"/>
      <c r="AT276" s="282"/>
      <c r="AU276" s="281"/>
      <c r="AV276" s="284"/>
      <c r="AW276" s="285"/>
      <c r="AX276" s="284"/>
      <c r="AY276" s="281"/>
      <c r="AZ276" s="286"/>
      <c r="BA276" s="281"/>
      <c r="BB276" s="283"/>
      <c r="BC276" s="281"/>
      <c r="BD276" s="284"/>
      <c r="BE276" s="281"/>
      <c r="BI276" s="281"/>
      <c r="BJ276" s="281"/>
      <c r="BK276" s="281"/>
      <c r="BL276" s="282"/>
      <c r="BM276" s="281"/>
      <c r="BN276" s="284"/>
      <c r="BO276" s="285"/>
      <c r="BP276" s="284"/>
      <c r="BQ276" s="281"/>
      <c r="BR276" s="286"/>
      <c r="BS276" s="281"/>
      <c r="BT276" s="283"/>
      <c r="BU276" s="281"/>
      <c r="BV276" s="284"/>
      <c r="BW276" s="281"/>
    </row>
    <row r="277" spans="1:75" x14ac:dyDescent="0.25">
      <c r="A277" s="727">
        <v>276</v>
      </c>
      <c r="B277" s="727">
        <v>1</v>
      </c>
      <c r="C277" s="563" t="s">
        <v>5</v>
      </c>
      <c r="D277" s="467">
        <v>45516</v>
      </c>
      <c r="E277" s="563" t="s">
        <v>11540</v>
      </c>
      <c r="F277" s="333" t="s">
        <v>17798</v>
      </c>
      <c r="G277" s="333" t="s">
        <v>16040</v>
      </c>
      <c r="H277" s="1130">
        <v>2</v>
      </c>
      <c r="I277" s="333"/>
      <c r="J277" s="563" t="s">
        <v>152</v>
      </c>
      <c r="K277" s="1131">
        <v>45516.507395833301</v>
      </c>
      <c r="L277" s="563" t="s">
        <v>9221</v>
      </c>
      <c r="M277" s="467"/>
      <c r="N277" s="563" t="s">
        <v>9221</v>
      </c>
      <c r="O277" s="333" t="s">
        <v>15982</v>
      </c>
      <c r="AQ277" s="281"/>
      <c r="AR277" s="281"/>
      <c r="AS277" s="281"/>
      <c r="AT277" s="282"/>
      <c r="AU277" s="281"/>
      <c r="AV277" s="284"/>
      <c r="AW277" s="285"/>
      <c r="AX277" s="284"/>
      <c r="AY277" s="281"/>
      <c r="AZ277" s="286"/>
      <c r="BA277" s="281"/>
      <c r="BB277" s="283"/>
      <c r="BC277" s="281"/>
      <c r="BD277" s="284"/>
      <c r="BE277" s="281"/>
      <c r="BI277" s="281"/>
      <c r="BJ277" s="281"/>
      <c r="BK277" s="281"/>
      <c r="BL277" s="282"/>
      <c r="BM277" s="281"/>
      <c r="BN277" s="284"/>
      <c r="BO277" s="285"/>
      <c r="BP277" s="284"/>
      <c r="BQ277" s="281"/>
      <c r="BR277" s="286"/>
      <c r="BS277" s="281"/>
      <c r="BT277" s="283"/>
      <c r="BU277" s="281"/>
      <c r="BV277" s="284"/>
      <c r="BW277" s="281"/>
    </row>
    <row r="278" spans="1:75" x14ac:dyDescent="0.25">
      <c r="A278" s="727">
        <v>277</v>
      </c>
      <c r="B278" s="727">
        <v>1</v>
      </c>
      <c r="C278" s="563" t="s">
        <v>5</v>
      </c>
      <c r="D278" s="467">
        <v>45516</v>
      </c>
      <c r="E278" s="563" t="s">
        <v>11604</v>
      </c>
      <c r="F278" s="333" t="s">
        <v>14129</v>
      </c>
      <c r="G278" s="333" t="s">
        <v>16041</v>
      </c>
      <c r="H278" s="1130">
        <v>3.25</v>
      </c>
      <c r="I278" s="333"/>
      <c r="J278" s="563" t="s">
        <v>152</v>
      </c>
      <c r="K278" s="1131">
        <v>45516.637905092597</v>
      </c>
      <c r="L278" s="563" t="s">
        <v>152</v>
      </c>
      <c r="M278" s="467">
        <v>45539.682418981502</v>
      </c>
      <c r="N278" s="563" t="s">
        <v>9221</v>
      </c>
      <c r="O278" s="333" t="s">
        <v>20095</v>
      </c>
      <c r="P278" s="563" t="s">
        <v>20096</v>
      </c>
      <c r="AQ278" s="281"/>
      <c r="AR278" s="281"/>
      <c r="AS278" s="281"/>
      <c r="AT278" s="282"/>
      <c r="AU278" s="281"/>
      <c r="AV278" s="284"/>
      <c r="AW278" s="285"/>
      <c r="AX278" s="284"/>
      <c r="AY278" s="281"/>
      <c r="AZ278" s="286"/>
      <c r="BA278" s="281"/>
      <c r="BB278" s="283"/>
      <c r="BC278" s="281"/>
      <c r="BD278" s="284"/>
      <c r="BE278" s="281"/>
      <c r="BI278" s="281"/>
      <c r="BJ278" s="281"/>
      <c r="BK278" s="281"/>
      <c r="BL278" s="282"/>
      <c r="BM278" s="281"/>
      <c r="BN278" s="284"/>
      <c r="BO278" s="285"/>
      <c r="BP278" s="284"/>
      <c r="BQ278" s="281"/>
      <c r="BR278" s="286"/>
      <c r="BS278" s="281"/>
      <c r="BT278" s="283"/>
      <c r="BU278" s="281"/>
      <c r="BV278" s="284"/>
      <c r="BW278" s="281"/>
    </row>
    <row r="279" spans="1:75" x14ac:dyDescent="0.25">
      <c r="A279" s="727">
        <v>278</v>
      </c>
      <c r="B279" s="727">
        <v>1</v>
      </c>
      <c r="C279" s="563" t="s">
        <v>5</v>
      </c>
      <c r="D279" s="467">
        <v>45516</v>
      </c>
      <c r="E279" s="563" t="s">
        <v>11490</v>
      </c>
      <c r="F279" s="333" t="s">
        <v>19583</v>
      </c>
      <c r="G279" s="333" t="s">
        <v>15971</v>
      </c>
      <c r="H279" s="1130">
        <v>0.25</v>
      </c>
      <c r="I279" s="333"/>
      <c r="J279" s="563" t="s">
        <v>152</v>
      </c>
      <c r="K279" s="1131">
        <v>45516.504560185203</v>
      </c>
      <c r="L279" s="563" t="s">
        <v>9221</v>
      </c>
      <c r="M279" s="467"/>
      <c r="N279" s="563" t="s">
        <v>152</v>
      </c>
      <c r="O279" s="333" t="s">
        <v>15982</v>
      </c>
      <c r="AQ279" s="281"/>
      <c r="AR279" s="281"/>
      <c r="AS279" s="281"/>
      <c r="AT279" s="282"/>
      <c r="AU279" s="281"/>
      <c r="AV279" s="284"/>
      <c r="AW279" s="285"/>
      <c r="AX279" s="284"/>
      <c r="AY279" s="281"/>
      <c r="AZ279" s="286"/>
      <c r="BA279" s="281"/>
      <c r="BB279" s="283"/>
      <c r="BC279" s="281"/>
      <c r="BD279" s="284"/>
      <c r="BE279" s="281"/>
      <c r="BI279" s="281"/>
      <c r="BJ279" s="281"/>
      <c r="BK279" s="281"/>
      <c r="BL279" s="282"/>
      <c r="BM279" s="281"/>
      <c r="BN279" s="284"/>
      <c r="BO279" s="285"/>
      <c r="BP279" s="284"/>
      <c r="BQ279" s="281"/>
      <c r="BR279" s="286"/>
      <c r="BS279" s="281"/>
      <c r="BT279" s="283"/>
      <c r="BU279" s="281"/>
      <c r="BV279" s="284"/>
      <c r="BW279" s="281"/>
    </row>
    <row r="280" spans="1:75" x14ac:dyDescent="0.25">
      <c r="A280" s="727">
        <v>279</v>
      </c>
      <c r="B280" s="727">
        <v>1</v>
      </c>
      <c r="C280" s="563" t="s">
        <v>5</v>
      </c>
      <c r="D280" s="467">
        <v>45516</v>
      </c>
      <c r="E280" s="563" t="s">
        <v>11549</v>
      </c>
      <c r="F280" s="333" t="s">
        <v>18011</v>
      </c>
      <c r="G280" s="333" t="s">
        <v>16042</v>
      </c>
      <c r="H280" s="1130">
        <v>1.25</v>
      </c>
      <c r="I280" s="333"/>
      <c r="J280" s="563" t="s">
        <v>152</v>
      </c>
      <c r="K280" s="1131">
        <v>45516.505046296297</v>
      </c>
      <c r="L280" s="563" t="s">
        <v>9221</v>
      </c>
      <c r="M280" s="467"/>
      <c r="N280" s="563" t="s">
        <v>9221</v>
      </c>
      <c r="O280" s="333" t="s">
        <v>15982</v>
      </c>
      <c r="AQ280" s="281"/>
      <c r="AR280" s="281"/>
      <c r="AS280" s="281"/>
      <c r="AT280" s="282"/>
      <c r="AU280" s="281"/>
      <c r="AV280" s="284"/>
      <c r="AW280" s="285"/>
      <c r="AX280" s="284"/>
      <c r="AY280" s="281"/>
      <c r="AZ280" s="286"/>
      <c r="BA280" s="281"/>
      <c r="BB280" s="283"/>
      <c r="BC280" s="281"/>
      <c r="BD280" s="284"/>
      <c r="BE280" s="281"/>
      <c r="BI280" s="281"/>
      <c r="BJ280" s="281"/>
      <c r="BK280" s="281"/>
      <c r="BL280" s="282"/>
      <c r="BM280" s="281"/>
      <c r="BN280" s="284"/>
      <c r="BO280" s="285"/>
      <c r="BP280" s="284"/>
      <c r="BQ280" s="281"/>
      <c r="BR280" s="286"/>
      <c r="BS280" s="281"/>
      <c r="BT280" s="283"/>
      <c r="BU280" s="281"/>
      <c r="BV280" s="284"/>
      <c r="BW280" s="281"/>
    </row>
    <row r="281" spans="1:75" x14ac:dyDescent="0.25">
      <c r="A281" s="727">
        <v>280</v>
      </c>
      <c r="B281" s="727">
        <v>1</v>
      </c>
      <c r="C281" s="563" t="s">
        <v>5</v>
      </c>
      <c r="D281" s="467">
        <v>45516</v>
      </c>
      <c r="E281" s="563" t="s">
        <v>12712</v>
      </c>
      <c r="F281" s="333" t="s">
        <v>19617</v>
      </c>
      <c r="G281" s="333" t="s">
        <v>16043</v>
      </c>
      <c r="H281" s="1130">
        <v>0.5</v>
      </c>
      <c r="I281" s="333"/>
      <c r="J281" s="563" t="s">
        <v>152</v>
      </c>
      <c r="K281" s="1131">
        <v>45516.5053819444</v>
      </c>
      <c r="L281" s="563" t="s">
        <v>9221</v>
      </c>
      <c r="M281" s="467"/>
      <c r="N281" s="563" t="s">
        <v>9221</v>
      </c>
      <c r="O281" s="333" t="s">
        <v>15982</v>
      </c>
      <c r="AQ281" s="281"/>
      <c r="AR281" s="281"/>
      <c r="AS281" s="281"/>
      <c r="AT281" s="282"/>
      <c r="AU281" s="281"/>
      <c r="AV281" s="284"/>
      <c r="AW281" s="285"/>
      <c r="AX281" s="284"/>
      <c r="AY281" s="281"/>
      <c r="AZ281" s="286"/>
      <c r="BA281" s="281"/>
      <c r="BB281" s="283"/>
      <c r="BC281" s="281"/>
      <c r="BD281" s="284"/>
      <c r="BE281" s="281"/>
      <c r="BI281" s="281"/>
      <c r="BJ281" s="281"/>
      <c r="BK281" s="281"/>
      <c r="BL281" s="282"/>
      <c r="BM281" s="281"/>
      <c r="BN281" s="284"/>
      <c r="BO281" s="285"/>
      <c r="BP281" s="284"/>
      <c r="BQ281" s="281"/>
      <c r="BR281" s="286"/>
      <c r="BS281" s="281"/>
      <c r="BT281" s="283"/>
      <c r="BU281" s="281"/>
      <c r="BV281" s="284"/>
      <c r="BW281" s="281"/>
    </row>
    <row r="282" spans="1:75" x14ac:dyDescent="0.25">
      <c r="A282" s="727">
        <v>281</v>
      </c>
      <c r="B282" s="727">
        <v>1</v>
      </c>
      <c r="C282" s="563" t="s">
        <v>5</v>
      </c>
      <c r="D282" s="467">
        <v>45516</v>
      </c>
      <c r="E282" s="563" t="s">
        <v>11521</v>
      </c>
      <c r="F282" s="333" t="s">
        <v>16852</v>
      </c>
      <c r="G282" s="333" t="s">
        <v>16044</v>
      </c>
      <c r="H282" s="1130">
        <v>0.5</v>
      </c>
      <c r="I282" s="333"/>
      <c r="J282" s="563" t="s">
        <v>152</v>
      </c>
      <c r="K282" s="1131">
        <v>45516.505682870396</v>
      </c>
      <c r="L282" s="563" t="s">
        <v>9221</v>
      </c>
      <c r="M282" s="467"/>
      <c r="N282" s="563" t="s">
        <v>9221</v>
      </c>
      <c r="O282" s="333" t="s">
        <v>15982</v>
      </c>
      <c r="AQ282" s="281"/>
      <c r="AR282" s="281"/>
      <c r="AS282" s="281"/>
      <c r="AT282" s="282"/>
      <c r="AU282" s="281"/>
      <c r="AV282" s="284"/>
      <c r="AW282" s="285"/>
      <c r="AX282" s="284"/>
      <c r="AY282" s="281"/>
      <c r="AZ282" s="286"/>
      <c r="BA282" s="281"/>
      <c r="BB282" s="283"/>
      <c r="BC282" s="281"/>
      <c r="BD282" s="284"/>
      <c r="BE282" s="281"/>
      <c r="BI282" s="281"/>
      <c r="BJ282" s="281"/>
      <c r="BK282" s="281"/>
      <c r="BL282" s="282"/>
      <c r="BM282" s="281"/>
      <c r="BN282" s="284"/>
      <c r="BO282" s="285"/>
      <c r="BP282" s="284"/>
      <c r="BQ282" s="281"/>
      <c r="BR282" s="286"/>
      <c r="BS282" s="281"/>
      <c r="BT282" s="283"/>
      <c r="BU282" s="281"/>
      <c r="BV282" s="284"/>
      <c r="BW282" s="281"/>
    </row>
    <row r="283" spans="1:75" x14ac:dyDescent="0.25">
      <c r="A283" s="727">
        <v>282</v>
      </c>
      <c r="B283" s="727">
        <v>1</v>
      </c>
      <c r="C283" s="563" t="s">
        <v>5</v>
      </c>
      <c r="D283" s="467">
        <v>45516</v>
      </c>
      <c r="E283" s="563" t="s">
        <v>11581</v>
      </c>
      <c r="F283" s="333" t="s">
        <v>13848</v>
      </c>
      <c r="G283" s="333" t="s">
        <v>16045</v>
      </c>
      <c r="H283" s="1130">
        <v>7</v>
      </c>
      <c r="I283" s="333"/>
      <c r="J283" s="563" t="s">
        <v>152</v>
      </c>
      <c r="K283" s="1131">
        <v>45516.748726851903</v>
      </c>
      <c r="L283" s="563" t="s">
        <v>9221</v>
      </c>
      <c r="M283" s="467"/>
      <c r="N283" s="563" t="s">
        <v>9221</v>
      </c>
      <c r="O283" s="333" t="s">
        <v>15982</v>
      </c>
      <c r="AQ283" s="281"/>
      <c r="AR283" s="281"/>
      <c r="AS283" s="281"/>
      <c r="AT283" s="282"/>
      <c r="AU283" s="281"/>
      <c r="AV283" s="284"/>
      <c r="AW283" s="285"/>
      <c r="AX283" s="284"/>
      <c r="AY283" s="281"/>
      <c r="AZ283" s="286"/>
      <c r="BA283" s="281"/>
      <c r="BB283" s="283"/>
      <c r="BC283" s="281"/>
      <c r="BD283" s="284"/>
      <c r="BE283" s="281"/>
      <c r="BI283" s="281"/>
      <c r="BJ283" s="281"/>
      <c r="BK283" s="281"/>
      <c r="BL283" s="282"/>
      <c r="BM283" s="281"/>
      <c r="BN283" s="284"/>
      <c r="BO283" s="285"/>
      <c r="BP283" s="284"/>
      <c r="BQ283" s="281"/>
      <c r="BR283" s="286"/>
      <c r="BS283" s="281"/>
      <c r="BT283" s="283"/>
      <c r="BU283" s="281"/>
      <c r="BV283" s="284"/>
      <c r="BW283" s="281"/>
    </row>
    <row r="284" spans="1:75" x14ac:dyDescent="0.25">
      <c r="A284" s="727">
        <v>283</v>
      </c>
      <c r="B284" s="727">
        <v>1</v>
      </c>
      <c r="C284" s="563" t="s">
        <v>5</v>
      </c>
      <c r="D284" s="467">
        <v>45516</v>
      </c>
      <c r="E284" s="563" t="s">
        <v>11532</v>
      </c>
      <c r="F284" s="333" t="s">
        <v>17563</v>
      </c>
      <c r="G284" s="333" t="s">
        <v>16046</v>
      </c>
      <c r="H284" s="1130">
        <v>1.5</v>
      </c>
      <c r="I284" s="333"/>
      <c r="J284" s="563" t="s">
        <v>152</v>
      </c>
      <c r="K284" s="1131">
        <v>45516.764745370398</v>
      </c>
      <c r="L284" s="563" t="s">
        <v>9221</v>
      </c>
      <c r="M284" s="467"/>
      <c r="N284" s="563" t="s">
        <v>9221</v>
      </c>
      <c r="O284" s="333" t="s">
        <v>15982</v>
      </c>
      <c r="AQ284" s="281"/>
      <c r="AR284" s="281"/>
      <c r="AS284" s="281"/>
      <c r="AT284" s="282"/>
      <c r="AU284" s="281"/>
      <c r="AV284" s="284"/>
      <c r="AW284" s="285"/>
      <c r="AX284" s="284"/>
      <c r="AY284" s="281"/>
      <c r="AZ284" s="286"/>
      <c r="BA284" s="281"/>
      <c r="BB284" s="283"/>
      <c r="BC284" s="281"/>
      <c r="BD284" s="284"/>
      <c r="BE284" s="281"/>
      <c r="BI284" s="281"/>
      <c r="BJ284" s="281"/>
      <c r="BK284" s="281"/>
      <c r="BL284" s="282"/>
      <c r="BM284" s="281"/>
      <c r="BN284" s="284"/>
      <c r="BO284" s="285"/>
      <c r="BP284" s="284"/>
      <c r="BQ284" s="281"/>
      <c r="BR284" s="286"/>
      <c r="BS284" s="281"/>
      <c r="BT284" s="283"/>
      <c r="BU284" s="281"/>
      <c r="BV284" s="284"/>
      <c r="BW284" s="281"/>
    </row>
    <row r="285" spans="1:75" x14ac:dyDescent="0.25">
      <c r="A285" s="727">
        <v>284</v>
      </c>
      <c r="B285" s="727">
        <v>1</v>
      </c>
      <c r="C285" s="563" t="s">
        <v>5</v>
      </c>
      <c r="D285" s="467">
        <v>45516</v>
      </c>
      <c r="E285" s="563" t="s">
        <v>11514</v>
      </c>
      <c r="F285" s="333" t="s">
        <v>19751</v>
      </c>
      <c r="G285" s="333" t="s">
        <v>16047</v>
      </c>
      <c r="H285" s="1130">
        <v>0.4</v>
      </c>
      <c r="I285" s="333"/>
      <c r="J285" s="563" t="s">
        <v>152</v>
      </c>
      <c r="K285" s="1131">
        <v>45516.772858796299</v>
      </c>
      <c r="L285" s="563" t="s">
        <v>9221</v>
      </c>
      <c r="M285" s="467"/>
      <c r="N285" s="563" t="s">
        <v>9221</v>
      </c>
      <c r="O285" s="333" t="s">
        <v>15982</v>
      </c>
      <c r="AQ285" s="281"/>
      <c r="AR285" s="281"/>
      <c r="AS285" s="281"/>
      <c r="AT285" s="282"/>
      <c r="AU285" s="281"/>
      <c r="AV285" s="284"/>
      <c r="AW285" s="285"/>
      <c r="AX285" s="284"/>
      <c r="AY285" s="281"/>
      <c r="AZ285" s="286"/>
      <c r="BA285" s="281"/>
      <c r="BB285" s="283"/>
      <c r="BC285" s="281"/>
      <c r="BD285" s="284"/>
      <c r="BE285" s="281"/>
      <c r="BI285" s="281"/>
      <c r="BJ285" s="281"/>
      <c r="BK285" s="281"/>
      <c r="BL285" s="282"/>
      <c r="BM285" s="281"/>
      <c r="BN285" s="284"/>
      <c r="BO285" s="285"/>
      <c r="BP285" s="284"/>
      <c r="BQ285" s="281"/>
      <c r="BR285" s="286"/>
      <c r="BS285" s="281"/>
      <c r="BT285" s="283"/>
      <c r="BU285" s="281"/>
      <c r="BV285" s="284"/>
      <c r="BW285" s="281"/>
    </row>
    <row r="286" spans="1:75" x14ac:dyDescent="0.25">
      <c r="A286" s="727">
        <v>285</v>
      </c>
      <c r="B286" s="727">
        <v>4</v>
      </c>
      <c r="C286" s="563" t="s">
        <v>11641</v>
      </c>
      <c r="D286" s="467">
        <v>45509</v>
      </c>
      <c r="E286" s="563" t="s">
        <v>11639</v>
      </c>
      <c r="F286" s="333" t="s">
        <v>19407</v>
      </c>
      <c r="G286" s="333" t="s">
        <v>15974</v>
      </c>
      <c r="H286" s="1130">
        <v>3</v>
      </c>
      <c r="I286" s="333"/>
      <c r="J286" s="563" t="s">
        <v>9221</v>
      </c>
      <c r="K286" s="1131">
        <v>45519.401736111096</v>
      </c>
      <c r="L286" s="563" t="s">
        <v>9221</v>
      </c>
      <c r="M286" s="467"/>
      <c r="N286" s="563" t="s">
        <v>152</v>
      </c>
      <c r="O286" s="333" t="s">
        <v>16536</v>
      </c>
      <c r="AQ286" s="281"/>
      <c r="AR286" s="281"/>
      <c r="AS286" s="281"/>
      <c r="AT286" s="282"/>
      <c r="AU286" s="281"/>
      <c r="AV286" s="284"/>
      <c r="AW286" s="285"/>
      <c r="AX286" s="284"/>
      <c r="AY286" s="281"/>
      <c r="AZ286" s="286"/>
      <c r="BA286" s="281"/>
      <c r="BB286" s="283"/>
      <c r="BC286" s="281"/>
      <c r="BD286" s="284"/>
      <c r="BE286" s="281"/>
      <c r="BI286" s="281"/>
      <c r="BJ286" s="281"/>
      <c r="BK286" s="281"/>
      <c r="BL286" s="282"/>
      <c r="BM286" s="281"/>
      <c r="BN286" s="284"/>
      <c r="BO286" s="285"/>
      <c r="BP286" s="284"/>
      <c r="BQ286" s="281"/>
      <c r="BR286" s="286"/>
      <c r="BS286" s="281"/>
      <c r="BT286" s="283"/>
      <c r="BU286" s="281"/>
      <c r="BV286" s="284"/>
      <c r="BW286" s="281"/>
    </row>
    <row r="287" spans="1:75" x14ac:dyDescent="0.25">
      <c r="A287" s="727">
        <v>286</v>
      </c>
      <c r="B287" s="727">
        <v>4</v>
      </c>
      <c r="C287" s="563" t="s">
        <v>11641</v>
      </c>
      <c r="D287" s="467">
        <v>45509</v>
      </c>
      <c r="E287" s="563" t="s">
        <v>11603</v>
      </c>
      <c r="F287" s="333" t="s">
        <v>14124</v>
      </c>
      <c r="G287" s="333" t="s">
        <v>15975</v>
      </c>
      <c r="H287" s="1130">
        <v>2</v>
      </c>
      <c r="I287" s="333"/>
      <c r="J287" s="563" t="s">
        <v>152</v>
      </c>
      <c r="K287" s="1131">
        <v>45519.401909722197</v>
      </c>
      <c r="L287" s="563" t="s">
        <v>9221</v>
      </c>
      <c r="M287" s="467"/>
      <c r="N287" s="563" t="s">
        <v>152</v>
      </c>
      <c r="O287" s="333" t="s">
        <v>16536</v>
      </c>
      <c r="AQ287" s="281"/>
      <c r="AR287" s="281"/>
      <c r="AS287" s="281"/>
      <c r="AT287" s="282"/>
      <c r="AU287" s="281"/>
      <c r="AV287" s="284"/>
      <c r="AW287" s="285"/>
      <c r="AX287" s="284"/>
      <c r="AY287" s="281"/>
      <c r="AZ287" s="286"/>
      <c r="BA287" s="281"/>
      <c r="BB287" s="283"/>
      <c r="BC287" s="281"/>
      <c r="BD287" s="284"/>
      <c r="BE287" s="281"/>
      <c r="BI287" s="281"/>
      <c r="BJ287" s="281"/>
      <c r="BK287" s="281"/>
      <c r="BL287" s="282"/>
      <c r="BM287" s="281"/>
      <c r="BN287" s="284"/>
      <c r="BO287" s="285"/>
      <c r="BP287" s="284"/>
      <c r="BQ287" s="281"/>
      <c r="BR287" s="286"/>
      <c r="BS287" s="281"/>
      <c r="BT287" s="283"/>
      <c r="BU287" s="281"/>
      <c r="BV287" s="284"/>
      <c r="BW287" s="281"/>
    </row>
    <row r="288" spans="1:75" x14ac:dyDescent="0.25">
      <c r="A288" s="727">
        <v>287</v>
      </c>
      <c r="B288" s="727">
        <v>4</v>
      </c>
      <c r="C288" s="563" t="s">
        <v>11641</v>
      </c>
      <c r="D288" s="467">
        <v>45509</v>
      </c>
      <c r="E288" s="563" t="s">
        <v>11495</v>
      </c>
      <c r="F288" s="333" t="s">
        <v>12847</v>
      </c>
      <c r="G288" s="333" t="s">
        <v>16048</v>
      </c>
      <c r="H288" s="1130">
        <v>0.5</v>
      </c>
      <c r="I288" s="333"/>
      <c r="J288" s="563" t="s">
        <v>152</v>
      </c>
      <c r="K288" s="1131">
        <v>45516.568368055603</v>
      </c>
      <c r="L288" s="563" t="s">
        <v>9221</v>
      </c>
      <c r="M288" s="467"/>
      <c r="N288" s="563" t="s">
        <v>9221</v>
      </c>
      <c r="O288" s="333" t="s">
        <v>15982</v>
      </c>
      <c r="AQ288" s="281"/>
      <c r="AR288" s="281"/>
      <c r="AS288" s="281"/>
      <c r="AT288" s="282"/>
      <c r="AU288" s="281"/>
      <c r="AV288" s="284"/>
      <c r="AW288" s="285"/>
      <c r="AX288" s="284"/>
      <c r="AY288" s="281"/>
      <c r="AZ288" s="286"/>
      <c r="BA288" s="281"/>
      <c r="BB288" s="283"/>
      <c r="BC288" s="281"/>
      <c r="BD288" s="284"/>
      <c r="BE288" s="281"/>
      <c r="BI288" s="281"/>
      <c r="BJ288" s="281"/>
      <c r="BK288" s="281"/>
      <c r="BL288" s="282"/>
      <c r="BM288" s="281"/>
      <c r="BN288" s="284"/>
      <c r="BO288" s="285"/>
      <c r="BP288" s="284"/>
      <c r="BQ288" s="281"/>
      <c r="BR288" s="286"/>
      <c r="BS288" s="281"/>
      <c r="BT288" s="283"/>
      <c r="BU288" s="281"/>
      <c r="BV288" s="284"/>
      <c r="BW288" s="281"/>
    </row>
    <row r="289" spans="1:75" x14ac:dyDescent="0.25">
      <c r="A289" s="727">
        <v>288</v>
      </c>
      <c r="B289" s="727">
        <v>4</v>
      </c>
      <c r="C289" s="563" t="s">
        <v>11641</v>
      </c>
      <c r="D289" s="467">
        <v>45509</v>
      </c>
      <c r="E289" s="563" t="s">
        <v>11495</v>
      </c>
      <c r="F289" s="333" t="s">
        <v>12847</v>
      </c>
      <c r="G289" s="333" t="s">
        <v>16049</v>
      </c>
      <c r="H289" s="1130">
        <v>0.5</v>
      </c>
      <c r="I289" s="333"/>
      <c r="J289" s="563" t="s">
        <v>152</v>
      </c>
      <c r="K289" s="1131">
        <v>45516.568368055603</v>
      </c>
      <c r="L289" s="563" t="s">
        <v>9221</v>
      </c>
      <c r="M289" s="467"/>
      <c r="N289" s="563" t="s">
        <v>9221</v>
      </c>
      <c r="O289" s="333" t="s">
        <v>15982</v>
      </c>
      <c r="AQ289" s="281"/>
      <c r="AR289" s="281"/>
      <c r="AS289" s="281"/>
      <c r="AT289" s="282"/>
      <c r="AU289" s="281"/>
      <c r="AV289" s="284"/>
      <c r="AW289" s="285"/>
      <c r="AX289" s="284"/>
      <c r="AY289" s="281"/>
      <c r="AZ289" s="286"/>
      <c r="BA289" s="281"/>
      <c r="BB289" s="283"/>
      <c r="BC289" s="281"/>
      <c r="BD289" s="284"/>
      <c r="BE289" s="281"/>
      <c r="BI289" s="281"/>
      <c r="BJ289" s="281"/>
      <c r="BK289" s="281"/>
      <c r="BL289" s="282"/>
      <c r="BM289" s="281"/>
      <c r="BN289" s="284"/>
      <c r="BO289" s="285"/>
      <c r="BP289" s="284"/>
      <c r="BQ289" s="281"/>
      <c r="BR289" s="286"/>
      <c r="BS289" s="281"/>
      <c r="BT289" s="283"/>
      <c r="BU289" s="281"/>
      <c r="BV289" s="284"/>
      <c r="BW289" s="281"/>
    </row>
    <row r="290" spans="1:75" x14ac:dyDescent="0.25">
      <c r="A290" s="727">
        <v>289</v>
      </c>
      <c r="B290" s="727">
        <v>4</v>
      </c>
      <c r="C290" s="563" t="s">
        <v>11641</v>
      </c>
      <c r="D290" s="467">
        <v>45509</v>
      </c>
      <c r="E290" s="563" t="s">
        <v>11603</v>
      </c>
      <c r="F290" s="333" t="s">
        <v>14124</v>
      </c>
      <c r="G290" s="333" t="s">
        <v>15978</v>
      </c>
      <c r="H290" s="1130">
        <v>2.5</v>
      </c>
      <c r="I290" s="333"/>
      <c r="J290" s="563" t="s">
        <v>152</v>
      </c>
      <c r="K290" s="1131">
        <v>45516.568368055603</v>
      </c>
      <c r="L290" s="563" t="s">
        <v>9221</v>
      </c>
      <c r="M290" s="467"/>
      <c r="N290" s="563" t="s">
        <v>9221</v>
      </c>
      <c r="O290" s="333" t="s">
        <v>15982</v>
      </c>
      <c r="AQ290" s="281"/>
      <c r="AR290" s="281"/>
      <c r="AS290" s="281"/>
      <c r="AT290" s="282"/>
      <c r="AU290" s="281"/>
      <c r="AV290" s="284"/>
      <c r="AW290" s="285"/>
      <c r="AX290" s="284"/>
      <c r="AY290" s="281"/>
      <c r="AZ290" s="286"/>
      <c r="BA290" s="281"/>
      <c r="BB290" s="283"/>
      <c r="BC290" s="281"/>
      <c r="BD290" s="284"/>
      <c r="BE290" s="281"/>
      <c r="BI290" s="281"/>
      <c r="BJ290" s="281"/>
      <c r="BK290" s="281"/>
      <c r="BL290" s="282"/>
      <c r="BM290" s="281"/>
      <c r="BN290" s="284"/>
      <c r="BO290" s="285"/>
      <c r="BP290" s="284"/>
      <c r="BQ290" s="281"/>
      <c r="BR290" s="286"/>
      <c r="BS290" s="281"/>
      <c r="BT290" s="283"/>
      <c r="BU290" s="281"/>
      <c r="BV290" s="284"/>
      <c r="BW290" s="281"/>
    </row>
    <row r="291" spans="1:75" x14ac:dyDescent="0.25">
      <c r="A291" s="727">
        <v>290</v>
      </c>
      <c r="B291" s="727">
        <v>4</v>
      </c>
      <c r="C291" s="563" t="s">
        <v>11641</v>
      </c>
      <c r="D291" s="467">
        <v>45510</v>
      </c>
      <c r="E291" s="563" t="s">
        <v>11504</v>
      </c>
      <c r="F291" s="333" t="s">
        <v>16114</v>
      </c>
      <c r="G291" s="333" t="s">
        <v>16050</v>
      </c>
      <c r="H291" s="1130">
        <v>0.75</v>
      </c>
      <c r="I291" s="333"/>
      <c r="J291" s="563" t="s">
        <v>152</v>
      </c>
      <c r="K291" s="1131">
        <v>45519.402222222197</v>
      </c>
      <c r="L291" s="563" t="s">
        <v>9221</v>
      </c>
      <c r="M291" s="467"/>
      <c r="N291" s="563" t="s">
        <v>152</v>
      </c>
      <c r="O291" s="333" t="s">
        <v>16536</v>
      </c>
      <c r="AQ291" s="281"/>
      <c r="AR291" s="281"/>
      <c r="AS291" s="281"/>
      <c r="AT291" s="282"/>
      <c r="AU291" s="281"/>
      <c r="AV291" s="284"/>
      <c r="AW291" s="285"/>
      <c r="AX291" s="284"/>
      <c r="AY291" s="281"/>
      <c r="AZ291" s="286"/>
      <c r="BA291" s="281"/>
      <c r="BB291" s="283"/>
      <c r="BC291" s="281"/>
      <c r="BD291" s="284"/>
      <c r="BE291" s="281"/>
      <c r="BI291" s="281"/>
      <c r="BJ291" s="281"/>
      <c r="BK291" s="281"/>
      <c r="BL291" s="282"/>
      <c r="BM291" s="281"/>
      <c r="BN291" s="284"/>
      <c r="BO291" s="285"/>
      <c r="BP291" s="284"/>
      <c r="BQ291" s="281"/>
      <c r="BR291" s="286"/>
      <c r="BS291" s="281"/>
      <c r="BT291" s="283"/>
      <c r="BU291" s="281"/>
      <c r="BV291" s="284"/>
      <c r="BW291" s="281"/>
    </row>
    <row r="292" spans="1:75" x14ac:dyDescent="0.25">
      <c r="A292" s="727">
        <v>291</v>
      </c>
      <c r="B292" s="727">
        <v>4</v>
      </c>
      <c r="C292" s="563" t="s">
        <v>11641</v>
      </c>
      <c r="D292" s="467">
        <v>45510</v>
      </c>
      <c r="E292" s="563" t="s">
        <v>11639</v>
      </c>
      <c r="F292" s="333" t="s">
        <v>19407</v>
      </c>
      <c r="G292" s="333" t="s">
        <v>15974</v>
      </c>
      <c r="H292" s="1130">
        <v>3.5</v>
      </c>
      <c r="I292" s="333"/>
      <c r="J292" s="563" t="s">
        <v>152</v>
      </c>
      <c r="K292" s="1131">
        <v>45534.4558217593</v>
      </c>
      <c r="L292" s="563" t="s">
        <v>9221</v>
      </c>
      <c r="M292" s="467"/>
      <c r="N292" s="563" t="s">
        <v>152</v>
      </c>
      <c r="O292" s="333" t="s">
        <v>19360</v>
      </c>
      <c r="AQ292" s="281"/>
      <c r="AR292" s="281"/>
      <c r="AS292" s="281"/>
      <c r="AT292" s="282"/>
      <c r="AU292" s="281"/>
      <c r="AV292" s="284"/>
      <c r="AW292" s="285"/>
      <c r="AX292" s="284"/>
      <c r="AY292" s="281"/>
      <c r="AZ292" s="286"/>
      <c r="BA292" s="281"/>
      <c r="BB292" s="283"/>
      <c r="BC292" s="281"/>
      <c r="BD292" s="284"/>
      <c r="BE292" s="281"/>
      <c r="BI292" s="281"/>
      <c r="BJ292" s="281"/>
      <c r="BK292" s="281"/>
      <c r="BL292" s="282"/>
      <c r="BM292" s="281"/>
      <c r="BN292" s="284"/>
      <c r="BO292" s="285"/>
      <c r="BP292" s="284"/>
      <c r="BQ292" s="281"/>
      <c r="BR292" s="286"/>
      <c r="BS292" s="281"/>
      <c r="BT292" s="283"/>
      <c r="BU292" s="281"/>
      <c r="BV292" s="284"/>
      <c r="BW292" s="281"/>
    </row>
    <row r="293" spans="1:75" x14ac:dyDescent="0.25">
      <c r="A293" s="727">
        <v>292</v>
      </c>
      <c r="B293" s="727">
        <v>4</v>
      </c>
      <c r="C293" s="563" t="s">
        <v>11641</v>
      </c>
      <c r="D293" s="467">
        <v>45510</v>
      </c>
      <c r="E293" s="563" t="s">
        <v>11561</v>
      </c>
      <c r="F293" s="333" t="s">
        <v>19813</v>
      </c>
      <c r="G293" s="333" t="s">
        <v>16051</v>
      </c>
      <c r="H293" s="1130">
        <v>1.5</v>
      </c>
      <c r="I293" s="333"/>
      <c r="J293" s="563" t="s">
        <v>152</v>
      </c>
      <c r="K293" s="1131">
        <v>45516.568368055603</v>
      </c>
      <c r="L293" s="563" t="s">
        <v>9221</v>
      </c>
      <c r="M293" s="467"/>
      <c r="N293" s="563" t="s">
        <v>9221</v>
      </c>
      <c r="O293" s="333" t="s">
        <v>15982</v>
      </c>
      <c r="AQ293" s="281"/>
      <c r="AR293" s="281"/>
      <c r="AS293" s="281"/>
      <c r="AT293" s="282"/>
      <c r="AU293" s="281"/>
      <c r="AV293" s="284"/>
      <c r="AW293" s="285"/>
      <c r="AX293" s="284"/>
      <c r="AY293" s="281"/>
      <c r="AZ293" s="286"/>
      <c r="BA293" s="281"/>
      <c r="BB293" s="283"/>
      <c r="BC293" s="281"/>
      <c r="BD293" s="284"/>
      <c r="BE293" s="281"/>
      <c r="BI293" s="281"/>
      <c r="BJ293" s="281"/>
      <c r="BK293" s="281"/>
      <c r="BL293" s="282"/>
      <c r="BM293" s="281"/>
      <c r="BN293" s="284"/>
      <c r="BO293" s="285"/>
      <c r="BP293" s="284"/>
      <c r="BQ293" s="281"/>
      <c r="BR293" s="286"/>
      <c r="BS293" s="281"/>
      <c r="BT293" s="283"/>
      <c r="BU293" s="281"/>
      <c r="BV293" s="284"/>
      <c r="BW293" s="281"/>
    </row>
    <row r="294" spans="1:75" x14ac:dyDescent="0.25">
      <c r="A294" s="727">
        <v>293</v>
      </c>
      <c r="B294" s="727">
        <v>4</v>
      </c>
      <c r="C294" s="563" t="s">
        <v>11641</v>
      </c>
      <c r="D294" s="467">
        <v>45510</v>
      </c>
      <c r="E294" s="563" t="s">
        <v>11639</v>
      </c>
      <c r="F294" s="333" t="s">
        <v>19407</v>
      </c>
      <c r="G294" s="333" t="s">
        <v>16052</v>
      </c>
      <c r="H294" s="1130">
        <v>1.5</v>
      </c>
      <c r="I294" s="333"/>
      <c r="J294" s="563" t="s">
        <v>152</v>
      </c>
      <c r="K294" s="1131">
        <v>45534.452534722201</v>
      </c>
      <c r="L294" s="563" t="s">
        <v>9221</v>
      </c>
      <c r="M294" s="467"/>
      <c r="N294" s="563" t="s">
        <v>152</v>
      </c>
      <c r="O294" s="333" t="s">
        <v>19360</v>
      </c>
      <c r="AQ294" s="281"/>
      <c r="AR294" s="281"/>
      <c r="AS294" s="281"/>
      <c r="AT294" s="282"/>
      <c r="AU294" s="281"/>
      <c r="AV294" s="284"/>
      <c r="AW294" s="285"/>
      <c r="AX294" s="284"/>
      <c r="AY294" s="281"/>
      <c r="AZ294" s="286"/>
      <c r="BA294" s="281"/>
      <c r="BB294" s="283"/>
      <c r="BC294" s="281"/>
      <c r="BD294" s="284"/>
      <c r="BE294" s="281"/>
      <c r="BI294" s="281"/>
      <c r="BJ294" s="281"/>
      <c r="BK294" s="281"/>
      <c r="BL294" s="282"/>
      <c r="BM294" s="281"/>
      <c r="BN294" s="284"/>
      <c r="BO294" s="285"/>
      <c r="BP294" s="284"/>
      <c r="BQ294" s="281"/>
      <c r="BR294" s="286"/>
      <c r="BS294" s="281"/>
      <c r="BT294" s="283"/>
      <c r="BU294" s="281"/>
      <c r="BV294" s="284"/>
      <c r="BW294" s="281"/>
    </row>
    <row r="295" spans="1:75" x14ac:dyDescent="0.25">
      <c r="A295" s="727">
        <v>294</v>
      </c>
      <c r="B295" s="727">
        <v>4</v>
      </c>
      <c r="C295" s="563" t="s">
        <v>11641</v>
      </c>
      <c r="D295" s="467">
        <v>45510</v>
      </c>
      <c r="E295" s="563" t="s">
        <v>11495</v>
      </c>
      <c r="F295" s="333" t="s">
        <v>12847</v>
      </c>
      <c r="G295" s="333" t="s">
        <v>16053</v>
      </c>
      <c r="H295" s="1130">
        <v>2</v>
      </c>
      <c r="I295" s="333"/>
      <c r="J295" s="563" t="s">
        <v>152</v>
      </c>
      <c r="K295" s="1131">
        <v>45516.568368055603</v>
      </c>
      <c r="L295" s="563" t="s">
        <v>9221</v>
      </c>
      <c r="M295" s="467"/>
      <c r="N295" s="563" t="s">
        <v>9221</v>
      </c>
      <c r="O295" s="333" t="s">
        <v>15982</v>
      </c>
      <c r="AQ295" s="281"/>
      <c r="AR295" s="281"/>
      <c r="AS295" s="281"/>
      <c r="AT295" s="282"/>
      <c r="AU295" s="281"/>
      <c r="AV295" s="284"/>
      <c r="AW295" s="285"/>
      <c r="AX295" s="284"/>
      <c r="AY295" s="281"/>
      <c r="AZ295" s="286"/>
      <c r="BA295" s="281"/>
      <c r="BB295" s="283"/>
      <c r="BC295" s="281"/>
      <c r="BD295" s="284"/>
      <c r="BE295" s="281"/>
      <c r="BI295" s="281"/>
      <c r="BJ295" s="281"/>
      <c r="BK295" s="281"/>
      <c r="BL295" s="282"/>
      <c r="BM295" s="281"/>
      <c r="BN295" s="284"/>
      <c r="BO295" s="285"/>
      <c r="BP295" s="284"/>
      <c r="BQ295" s="281"/>
      <c r="BR295" s="286"/>
      <c r="BS295" s="281"/>
      <c r="BT295" s="283"/>
      <c r="BU295" s="281"/>
      <c r="BV295" s="284"/>
      <c r="BW295" s="281"/>
    </row>
    <row r="296" spans="1:75" x14ac:dyDescent="0.25">
      <c r="A296" s="727">
        <v>295</v>
      </c>
      <c r="B296" s="727">
        <v>4</v>
      </c>
      <c r="C296" s="563" t="s">
        <v>11641</v>
      </c>
      <c r="D296" s="467">
        <v>45510</v>
      </c>
      <c r="E296" s="563" t="s">
        <v>11639</v>
      </c>
      <c r="F296" s="333" t="s">
        <v>19407</v>
      </c>
      <c r="G296" s="333" t="s">
        <v>16054</v>
      </c>
      <c r="H296" s="1130">
        <v>4.5</v>
      </c>
      <c r="I296" s="333"/>
      <c r="J296" s="563" t="s">
        <v>9221</v>
      </c>
      <c r="K296" s="1131">
        <v>45534.4519097222</v>
      </c>
      <c r="L296" s="563" t="s">
        <v>9221</v>
      </c>
      <c r="M296" s="467"/>
      <c r="N296" s="563" t="s">
        <v>152</v>
      </c>
      <c r="O296" s="333" t="s">
        <v>19360</v>
      </c>
      <c r="AQ296" s="281"/>
      <c r="AR296" s="281"/>
      <c r="AS296" s="281"/>
      <c r="AT296" s="282"/>
      <c r="AU296" s="281"/>
      <c r="AV296" s="284"/>
      <c r="AW296" s="285"/>
      <c r="AX296" s="284"/>
      <c r="AY296" s="281"/>
      <c r="AZ296" s="286"/>
      <c r="BA296" s="281"/>
      <c r="BB296" s="283"/>
      <c r="BC296" s="281"/>
      <c r="BD296" s="284"/>
      <c r="BE296" s="281"/>
      <c r="BI296" s="281"/>
      <c r="BJ296" s="281"/>
      <c r="BK296" s="281"/>
      <c r="BL296" s="282"/>
      <c r="BM296" s="281"/>
      <c r="BN296" s="284"/>
      <c r="BO296" s="285"/>
      <c r="BP296" s="284"/>
      <c r="BQ296" s="281"/>
      <c r="BR296" s="286"/>
      <c r="BS296" s="281"/>
      <c r="BT296" s="283"/>
      <c r="BU296" s="281"/>
      <c r="BV296" s="284"/>
      <c r="BW296" s="281"/>
    </row>
    <row r="297" spans="1:75" x14ac:dyDescent="0.25">
      <c r="A297" s="727">
        <v>296</v>
      </c>
      <c r="B297" s="727">
        <v>4</v>
      </c>
      <c r="C297" s="563" t="s">
        <v>11641</v>
      </c>
      <c r="D297" s="467">
        <v>45510</v>
      </c>
      <c r="E297" s="563" t="s">
        <v>13099</v>
      </c>
      <c r="F297" s="333" t="s">
        <v>18994</v>
      </c>
      <c r="G297" s="333" t="s">
        <v>16055</v>
      </c>
      <c r="H297" s="1130">
        <v>0.5</v>
      </c>
      <c r="I297" s="333"/>
      <c r="J297" s="563" t="s">
        <v>152</v>
      </c>
      <c r="K297" s="1131">
        <v>45516.568368055603</v>
      </c>
      <c r="L297" s="563" t="s">
        <v>152</v>
      </c>
      <c r="M297" s="467">
        <v>45513</v>
      </c>
      <c r="N297" s="563" t="s">
        <v>9221</v>
      </c>
      <c r="O297" s="333" t="s">
        <v>17022</v>
      </c>
      <c r="P297" s="563" t="s">
        <v>17021</v>
      </c>
      <c r="AQ297" s="281"/>
      <c r="AR297" s="281"/>
      <c r="AS297" s="281"/>
      <c r="AT297" s="282"/>
      <c r="AU297" s="281"/>
      <c r="AV297" s="284"/>
      <c r="AW297" s="285"/>
      <c r="AX297" s="284"/>
      <c r="AY297" s="281"/>
      <c r="AZ297" s="286"/>
      <c r="BA297" s="281"/>
      <c r="BB297" s="283"/>
      <c r="BC297" s="281"/>
      <c r="BD297" s="284"/>
      <c r="BE297" s="281"/>
      <c r="BI297" s="281"/>
      <c r="BJ297" s="281"/>
      <c r="BK297" s="281"/>
      <c r="BL297" s="282"/>
      <c r="BM297" s="281"/>
      <c r="BN297" s="284"/>
      <c r="BO297" s="285"/>
      <c r="BP297" s="284"/>
      <c r="BQ297" s="281"/>
      <c r="BR297" s="286"/>
      <c r="BS297" s="281"/>
      <c r="BT297" s="283"/>
      <c r="BU297" s="281"/>
      <c r="BV297" s="284"/>
      <c r="BW297" s="281"/>
    </row>
    <row r="298" spans="1:75" x14ac:dyDescent="0.25">
      <c r="A298" s="727">
        <v>297</v>
      </c>
      <c r="B298" s="727">
        <v>4</v>
      </c>
      <c r="C298" s="563" t="s">
        <v>11641</v>
      </c>
      <c r="D298" s="467">
        <v>45510</v>
      </c>
      <c r="E298" s="563" t="s">
        <v>11495</v>
      </c>
      <c r="F298" s="333" t="s">
        <v>12847</v>
      </c>
      <c r="G298" s="333" t="s">
        <v>16056</v>
      </c>
      <c r="H298" s="1130">
        <v>2</v>
      </c>
      <c r="I298" s="333"/>
      <c r="J298" s="563" t="s">
        <v>152</v>
      </c>
      <c r="K298" s="1131">
        <v>45516.568368055603</v>
      </c>
      <c r="L298" s="563" t="s">
        <v>9221</v>
      </c>
      <c r="M298" s="467"/>
      <c r="N298" s="563" t="s">
        <v>9221</v>
      </c>
      <c r="O298" s="333" t="s">
        <v>15982</v>
      </c>
      <c r="AQ298" s="281"/>
      <c r="AR298" s="281"/>
      <c r="AS298" s="281"/>
      <c r="AT298" s="282"/>
      <c r="AU298" s="281"/>
      <c r="AV298" s="284"/>
      <c r="AW298" s="285"/>
      <c r="AX298" s="284"/>
      <c r="AY298" s="281"/>
      <c r="AZ298" s="286"/>
      <c r="BA298" s="281"/>
      <c r="BB298" s="283"/>
      <c r="BC298" s="281"/>
      <c r="BD298" s="284"/>
      <c r="BE298" s="281"/>
      <c r="BI298" s="281"/>
      <c r="BJ298" s="281"/>
      <c r="BK298" s="281"/>
      <c r="BL298" s="282"/>
      <c r="BM298" s="281"/>
      <c r="BN298" s="284"/>
      <c r="BO298" s="285"/>
      <c r="BP298" s="284"/>
      <c r="BQ298" s="281"/>
      <c r="BR298" s="286"/>
      <c r="BS298" s="281"/>
      <c r="BT298" s="283"/>
      <c r="BU298" s="281"/>
      <c r="BV298" s="284"/>
      <c r="BW298" s="281"/>
    </row>
    <row r="299" spans="1:75" x14ac:dyDescent="0.25">
      <c r="A299" s="727">
        <v>298</v>
      </c>
      <c r="B299" s="727">
        <v>4</v>
      </c>
      <c r="C299" s="563" t="s">
        <v>11641</v>
      </c>
      <c r="D299" s="467">
        <v>45510</v>
      </c>
      <c r="E299" s="563" t="s">
        <v>11495</v>
      </c>
      <c r="F299" s="333" t="s">
        <v>12847</v>
      </c>
      <c r="G299" s="333" t="s">
        <v>16057</v>
      </c>
      <c r="H299" s="1130">
        <v>1.5</v>
      </c>
      <c r="I299" s="333"/>
      <c r="J299" s="563" t="s">
        <v>152</v>
      </c>
      <c r="K299" s="1131">
        <v>45516.568368055603</v>
      </c>
      <c r="L299" s="563" t="s">
        <v>9221</v>
      </c>
      <c r="M299" s="467"/>
      <c r="N299" s="563" t="s">
        <v>9221</v>
      </c>
      <c r="O299" s="333" t="s">
        <v>15982</v>
      </c>
      <c r="AQ299" s="281"/>
      <c r="AR299" s="281"/>
      <c r="AS299" s="281"/>
      <c r="AT299" s="282"/>
      <c r="AU299" s="281"/>
      <c r="AV299" s="284"/>
      <c r="AW299" s="285"/>
      <c r="AX299" s="284"/>
      <c r="AY299" s="281"/>
      <c r="AZ299" s="286"/>
      <c r="BA299" s="281"/>
      <c r="BB299" s="283"/>
      <c r="BC299" s="281"/>
      <c r="BD299" s="284"/>
      <c r="BE299" s="281"/>
      <c r="BI299" s="281"/>
      <c r="BJ299" s="281"/>
      <c r="BK299" s="281"/>
      <c r="BL299" s="282"/>
      <c r="BM299" s="281"/>
      <c r="BN299" s="284"/>
      <c r="BO299" s="285"/>
      <c r="BP299" s="284"/>
      <c r="BQ299" s="281"/>
      <c r="BR299" s="286"/>
      <c r="BS299" s="281"/>
      <c r="BT299" s="283"/>
      <c r="BU299" s="281"/>
      <c r="BV299" s="284"/>
      <c r="BW299" s="281"/>
    </row>
    <row r="300" spans="1:75" x14ac:dyDescent="0.25">
      <c r="A300" s="727">
        <v>299</v>
      </c>
      <c r="B300" s="727">
        <v>4</v>
      </c>
      <c r="C300" s="563" t="s">
        <v>11641</v>
      </c>
      <c r="D300" s="467">
        <v>45510</v>
      </c>
      <c r="E300" s="563" t="s">
        <v>11504</v>
      </c>
      <c r="F300" s="333" t="s">
        <v>16114</v>
      </c>
      <c r="G300" s="333" t="s">
        <v>16058</v>
      </c>
      <c r="H300" s="1130">
        <v>0.5</v>
      </c>
      <c r="I300" s="333"/>
      <c r="J300" s="563" t="s">
        <v>152</v>
      </c>
      <c r="K300" s="1131">
        <v>45516.568368055603</v>
      </c>
      <c r="L300" s="563" t="s">
        <v>9221</v>
      </c>
      <c r="M300" s="467"/>
      <c r="N300" s="563" t="s">
        <v>9221</v>
      </c>
      <c r="O300" s="333" t="s">
        <v>15982</v>
      </c>
      <c r="AQ300" s="281"/>
      <c r="AR300" s="281"/>
      <c r="AS300" s="281"/>
      <c r="AT300" s="282"/>
      <c r="AU300" s="281"/>
      <c r="AV300" s="284"/>
      <c r="AW300" s="285"/>
      <c r="AX300" s="284"/>
      <c r="AY300" s="281"/>
      <c r="AZ300" s="286"/>
      <c r="BA300" s="281"/>
      <c r="BB300" s="283"/>
      <c r="BC300" s="281"/>
      <c r="BD300" s="284"/>
      <c r="BE300" s="281"/>
      <c r="BI300" s="281"/>
      <c r="BJ300" s="281"/>
      <c r="BK300" s="281"/>
      <c r="BL300" s="282"/>
      <c r="BM300" s="281"/>
      <c r="BN300" s="284"/>
      <c r="BO300" s="285"/>
      <c r="BP300" s="284"/>
      <c r="BQ300" s="281"/>
      <c r="BR300" s="286"/>
      <c r="BS300" s="281"/>
      <c r="BT300" s="283"/>
      <c r="BU300" s="281"/>
      <c r="BV300" s="284"/>
      <c r="BW300" s="281"/>
    </row>
    <row r="301" spans="1:75" x14ac:dyDescent="0.25">
      <c r="A301" s="727">
        <v>300</v>
      </c>
      <c r="B301" s="727">
        <v>4</v>
      </c>
      <c r="C301" s="563" t="s">
        <v>11641</v>
      </c>
      <c r="D301" s="467">
        <v>45510</v>
      </c>
      <c r="E301" s="563" t="s">
        <v>11495</v>
      </c>
      <c r="F301" s="333" t="s">
        <v>12847</v>
      </c>
      <c r="G301" s="333" t="s">
        <v>16059</v>
      </c>
      <c r="H301" s="1130">
        <v>0.5</v>
      </c>
      <c r="I301" s="333"/>
      <c r="J301" s="563" t="s">
        <v>152</v>
      </c>
      <c r="K301" s="1131">
        <v>45516.568368055603</v>
      </c>
      <c r="L301" s="563" t="s">
        <v>9221</v>
      </c>
      <c r="M301" s="467"/>
      <c r="N301" s="563" t="s">
        <v>9221</v>
      </c>
      <c r="O301" s="333" t="s">
        <v>15982</v>
      </c>
      <c r="AQ301" s="281"/>
      <c r="AR301" s="281"/>
      <c r="AS301" s="281"/>
      <c r="AT301" s="282"/>
      <c r="AU301" s="281"/>
      <c r="AV301" s="284"/>
      <c r="AW301" s="285"/>
      <c r="AX301" s="284"/>
      <c r="AY301" s="281"/>
      <c r="AZ301" s="286"/>
      <c r="BA301" s="281"/>
      <c r="BB301" s="283"/>
      <c r="BC301" s="281"/>
      <c r="BD301" s="284"/>
      <c r="BE301" s="281"/>
      <c r="BI301" s="281"/>
      <c r="BJ301" s="281"/>
      <c r="BK301" s="281"/>
      <c r="BL301" s="282"/>
      <c r="BM301" s="281"/>
      <c r="BN301" s="284"/>
      <c r="BO301" s="285"/>
      <c r="BP301" s="284"/>
      <c r="BQ301" s="281"/>
      <c r="BR301" s="286"/>
      <c r="BS301" s="281"/>
      <c r="BT301" s="283"/>
      <c r="BU301" s="281"/>
      <c r="BV301" s="284"/>
      <c r="BW301" s="281"/>
    </row>
    <row r="302" spans="1:75" x14ac:dyDescent="0.25">
      <c r="A302" s="727">
        <v>301</v>
      </c>
      <c r="B302" s="727">
        <v>4</v>
      </c>
      <c r="C302" s="563" t="s">
        <v>11641</v>
      </c>
      <c r="D302" s="467">
        <v>45512</v>
      </c>
      <c r="E302" s="563" t="s">
        <v>11495</v>
      </c>
      <c r="F302" s="333" t="s">
        <v>12847</v>
      </c>
      <c r="G302" s="333" t="s">
        <v>16060</v>
      </c>
      <c r="H302" s="1130">
        <v>4</v>
      </c>
      <c r="I302" s="333"/>
      <c r="J302" s="563" t="s">
        <v>152</v>
      </c>
      <c r="K302" s="1131">
        <v>45516.568368055603</v>
      </c>
      <c r="L302" s="563" t="s">
        <v>9221</v>
      </c>
      <c r="M302" s="467"/>
      <c r="N302" s="563" t="s">
        <v>9221</v>
      </c>
      <c r="O302" s="333" t="s">
        <v>15982</v>
      </c>
      <c r="AQ302" s="281"/>
      <c r="AR302" s="281"/>
      <c r="AS302" s="281"/>
      <c r="AT302" s="282"/>
      <c r="AU302" s="281"/>
      <c r="AV302" s="284"/>
      <c r="AW302" s="285"/>
      <c r="AX302" s="284"/>
      <c r="AY302" s="281"/>
      <c r="AZ302" s="286"/>
      <c r="BA302" s="281"/>
      <c r="BB302" s="283"/>
      <c r="BC302" s="281"/>
      <c r="BD302" s="284"/>
      <c r="BE302" s="281"/>
      <c r="BI302" s="281"/>
      <c r="BJ302" s="281"/>
      <c r="BK302" s="281"/>
      <c r="BL302" s="282"/>
      <c r="BM302" s="281"/>
      <c r="BN302" s="284"/>
      <c r="BO302" s="285"/>
      <c r="BP302" s="284"/>
      <c r="BQ302" s="281"/>
      <c r="BR302" s="286"/>
      <c r="BS302" s="281"/>
      <c r="BT302" s="283"/>
      <c r="BU302" s="281"/>
      <c r="BV302" s="284"/>
      <c r="BW302" s="281"/>
    </row>
    <row r="303" spans="1:75" x14ac:dyDescent="0.25">
      <c r="A303" s="727">
        <v>302</v>
      </c>
      <c r="B303" s="727">
        <v>4</v>
      </c>
      <c r="C303" s="563" t="s">
        <v>11641</v>
      </c>
      <c r="D303" s="467">
        <v>45512</v>
      </c>
      <c r="E303" s="563" t="s">
        <v>11639</v>
      </c>
      <c r="F303" s="333" t="s">
        <v>19407</v>
      </c>
      <c r="G303" s="333" t="s">
        <v>16061</v>
      </c>
      <c r="H303" s="1130">
        <v>2.25</v>
      </c>
      <c r="I303" s="333"/>
      <c r="J303" s="563" t="s">
        <v>152</v>
      </c>
      <c r="K303" s="1131">
        <v>45516.568368055603</v>
      </c>
      <c r="L303" s="563" t="s">
        <v>9221</v>
      </c>
      <c r="M303" s="467"/>
      <c r="N303" s="563" t="s">
        <v>9221</v>
      </c>
      <c r="O303" s="333" t="s">
        <v>15982</v>
      </c>
      <c r="AQ303" s="281"/>
      <c r="AR303" s="281"/>
      <c r="AS303" s="281"/>
      <c r="AT303" s="282"/>
      <c r="AU303" s="281"/>
      <c r="AV303" s="284"/>
      <c r="AW303" s="285"/>
      <c r="AX303" s="284"/>
      <c r="AY303" s="281"/>
      <c r="AZ303" s="286"/>
      <c r="BA303" s="281"/>
      <c r="BB303" s="283"/>
      <c r="BC303" s="281"/>
      <c r="BD303" s="284"/>
      <c r="BE303" s="281"/>
      <c r="BI303" s="281"/>
      <c r="BJ303" s="281"/>
      <c r="BK303" s="281"/>
      <c r="BL303" s="282"/>
      <c r="BM303" s="281"/>
      <c r="BN303" s="284"/>
      <c r="BO303" s="285"/>
      <c r="BP303" s="284"/>
      <c r="BQ303" s="281"/>
      <c r="BR303" s="286"/>
      <c r="BS303" s="281"/>
      <c r="BT303" s="283"/>
      <c r="BU303" s="281"/>
      <c r="BV303" s="284"/>
      <c r="BW303" s="281"/>
    </row>
    <row r="304" spans="1:75" x14ac:dyDescent="0.25">
      <c r="A304" s="727">
        <v>303</v>
      </c>
      <c r="B304" s="727">
        <v>4</v>
      </c>
      <c r="C304" s="563" t="s">
        <v>11641</v>
      </c>
      <c r="D304" s="467">
        <v>45512</v>
      </c>
      <c r="E304" s="563" t="s">
        <v>11639</v>
      </c>
      <c r="F304" s="333" t="s">
        <v>19407</v>
      </c>
      <c r="G304" s="333" t="s">
        <v>16062</v>
      </c>
      <c r="H304" s="1130">
        <v>1.5</v>
      </c>
      <c r="I304" s="333"/>
      <c r="J304" s="563" t="s">
        <v>9221</v>
      </c>
      <c r="K304" s="1131">
        <v>45516.568368055603</v>
      </c>
      <c r="L304" s="563" t="s">
        <v>9221</v>
      </c>
      <c r="M304" s="467"/>
      <c r="N304" s="563" t="s">
        <v>9221</v>
      </c>
      <c r="O304" s="333" t="s">
        <v>15982</v>
      </c>
      <c r="AQ304" s="281"/>
      <c r="AR304" s="281"/>
      <c r="AS304" s="281"/>
      <c r="AT304" s="282"/>
      <c r="AU304" s="281"/>
      <c r="AV304" s="284"/>
      <c r="AW304" s="285"/>
      <c r="AX304" s="284"/>
      <c r="AY304" s="281"/>
      <c r="AZ304" s="286"/>
      <c r="BA304" s="281"/>
      <c r="BB304" s="283"/>
      <c r="BC304" s="281"/>
      <c r="BD304" s="284"/>
      <c r="BE304" s="281"/>
      <c r="BI304" s="281"/>
      <c r="BJ304" s="281"/>
      <c r="BK304" s="281"/>
      <c r="BL304" s="282"/>
      <c r="BM304" s="281"/>
      <c r="BN304" s="284"/>
      <c r="BO304" s="285"/>
      <c r="BP304" s="284"/>
      <c r="BQ304" s="281"/>
      <c r="BR304" s="286"/>
      <c r="BS304" s="281"/>
      <c r="BT304" s="283"/>
      <c r="BU304" s="281"/>
      <c r="BV304" s="284"/>
      <c r="BW304" s="281"/>
    </row>
    <row r="305" spans="1:75" x14ac:dyDescent="0.25">
      <c r="A305" s="727">
        <v>304</v>
      </c>
      <c r="B305" s="727">
        <v>4</v>
      </c>
      <c r="C305" s="563" t="s">
        <v>11641</v>
      </c>
      <c r="D305" s="467">
        <v>45512</v>
      </c>
      <c r="E305" s="563" t="s">
        <v>11639</v>
      </c>
      <c r="F305" s="333" t="s">
        <v>19407</v>
      </c>
      <c r="G305" s="333" t="s">
        <v>16063</v>
      </c>
      <c r="H305" s="1130">
        <v>0.5</v>
      </c>
      <c r="I305" s="333"/>
      <c r="J305" s="563" t="s">
        <v>9221</v>
      </c>
      <c r="K305" s="1131">
        <v>45516.568368055603</v>
      </c>
      <c r="L305" s="563" t="s">
        <v>9221</v>
      </c>
      <c r="M305" s="467"/>
      <c r="N305" s="563" t="s">
        <v>9221</v>
      </c>
      <c r="O305" s="333" t="s">
        <v>15982</v>
      </c>
      <c r="AQ305" s="281"/>
      <c r="AR305" s="281"/>
      <c r="AS305" s="281"/>
      <c r="AT305" s="282"/>
      <c r="AU305" s="281"/>
      <c r="AV305" s="284"/>
      <c r="AW305" s="285"/>
      <c r="AX305" s="284"/>
      <c r="AY305" s="281"/>
      <c r="AZ305" s="286"/>
      <c r="BA305" s="281"/>
      <c r="BB305" s="283"/>
      <c r="BC305" s="281"/>
      <c r="BD305" s="284"/>
      <c r="BE305" s="281"/>
      <c r="BI305" s="281"/>
      <c r="BJ305" s="281"/>
      <c r="BK305" s="281"/>
      <c r="BL305" s="282"/>
      <c r="BM305" s="281"/>
      <c r="BN305" s="284"/>
      <c r="BO305" s="285"/>
      <c r="BP305" s="284"/>
      <c r="BQ305" s="281"/>
      <c r="BR305" s="286"/>
      <c r="BS305" s="281"/>
      <c r="BT305" s="283"/>
      <c r="BU305" s="281"/>
      <c r="BV305" s="284"/>
      <c r="BW305" s="281"/>
    </row>
    <row r="306" spans="1:75" x14ac:dyDescent="0.25">
      <c r="A306" s="727">
        <v>305</v>
      </c>
      <c r="B306" s="727">
        <v>4</v>
      </c>
      <c r="C306" s="563" t="s">
        <v>11641</v>
      </c>
      <c r="D306" s="467">
        <v>45512</v>
      </c>
      <c r="E306" s="563" t="s">
        <v>11495</v>
      </c>
      <c r="F306" s="333" t="s">
        <v>12847</v>
      </c>
      <c r="G306" s="333" t="s">
        <v>16064</v>
      </c>
      <c r="H306" s="1130">
        <v>2.5</v>
      </c>
      <c r="I306" s="333"/>
      <c r="J306" s="563" t="s">
        <v>152</v>
      </c>
      <c r="K306" s="1131">
        <v>45516.568368055603</v>
      </c>
      <c r="L306" s="563" t="s">
        <v>9221</v>
      </c>
      <c r="M306" s="467"/>
      <c r="N306" s="563" t="s">
        <v>9221</v>
      </c>
      <c r="O306" s="333" t="s">
        <v>15982</v>
      </c>
      <c r="AQ306" s="281"/>
      <c r="AR306" s="281"/>
      <c r="AS306" s="281"/>
      <c r="AT306" s="282"/>
      <c r="AU306" s="281"/>
      <c r="AV306" s="284"/>
      <c r="AW306" s="285"/>
      <c r="AX306" s="284"/>
      <c r="AY306" s="281"/>
      <c r="AZ306" s="286"/>
      <c r="BA306" s="281"/>
      <c r="BB306" s="283"/>
      <c r="BC306" s="281"/>
      <c r="BD306" s="284"/>
      <c r="BE306" s="281"/>
      <c r="BI306" s="281"/>
      <c r="BJ306" s="281"/>
      <c r="BK306" s="281"/>
      <c r="BL306" s="282"/>
      <c r="BM306" s="281"/>
      <c r="BN306" s="284"/>
      <c r="BO306" s="285"/>
      <c r="BP306" s="284"/>
      <c r="BQ306" s="281"/>
      <c r="BR306" s="286"/>
      <c r="BS306" s="281"/>
      <c r="BT306" s="283"/>
      <c r="BU306" s="281"/>
      <c r="BV306" s="284"/>
      <c r="BW306" s="281"/>
    </row>
    <row r="307" spans="1:75" x14ac:dyDescent="0.25">
      <c r="A307" s="727">
        <v>306</v>
      </c>
      <c r="B307" s="727">
        <v>4</v>
      </c>
      <c r="C307" s="563" t="s">
        <v>11641</v>
      </c>
      <c r="D307" s="467">
        <v>45512</v>
      </c>
      <c r="E307" s="563" t="s">
        <v>11495</v>
      </c>
      <c r="F307" s="333" t="s">
        <v>12847</v>
      </c>
      <c r="G307" s="333" t="s">
        <v>16065</v>
      </c>
      <c r="H307" s="1130">
        <v>0.5</v>
      </c>
      <c r="I307" s="333"/>
      <c r="J307" s="563" t="s">
        <v>152</v>
      </c>
      <c r="K307" s="1131">
        <v>45516.568368055603</v>
      </c>
      <c r="L307" s="563" t="s">
        <v>9221</v>
      </c>
      <c r="M307" s="467"/>
      <c r="N307" s="563" t="s">
        <v>9221</v>
      </c>
      <c r="O307" s="333" t="s">
        <v>15982</v>
      </c>
      <c r="AQ307" s="281"/>
      <c r="AR307" s="281"/>
      <c r="AS307" s="281"/>
      <c r="AT307" s="282"/>
      <c r="AU307" s="281"/>
      <c r="AV307" s="284"/>
      <c r="AW307" s="285"/>
      <c r="AX307" s="284"/>
      <c r="AY307" s="281"/>
      <c r="AZ307" s="286"/>
      <c r="BA307" s="281"/>
      <c r="BB307" s="283"/>
      <c r="BC307" s="281"/>
      <c r="BD307" s="284"/>
      <c r="BE307" s="281"/>
      <c r="BI307" s="281"/>
      <c r="BJ307" s="281"/>
      <c r="BK307" s="281"/>
      <c r="BL307" s="282"/>
      <c r="BM307" s="281"/>
      <c r="BN307" s="284"/>
      <c r="BO307" s="285"/>
      <c r="BP307" s="284"/>
      <c r="BQ307" s="281"/>
      <c r="BR307" s="286"/>
      <c r="BS307" s="281"/>
      <c r="BT307" s="283"/>
      <c r="BU307" s="281"/>
      <c r="BV307" s="284"/>
      <c r="BW307" s="281"/>
    </row>
    <row r="308" spans="1:75" x14ac:dyDescent="0.25">
      <c r="A308" s="727">
        <v>307</v>
      </c>
      <c r="B308" s="727">
        <v>4</v>
      </c>
      <c r="C308" s="563" t="s">
        <v>11641</v>
      </c>
      <c r="D308" s="467">
        <v>45513</v>
      </c>
      <c r="E308" s="563" t="s">
        <v>11495</v>
      </c>
      <c r="F308" s="333" t="s">
        <v>12847</v>
      </c>
      <c r="G308" s="333" t="s">
        <v>16066</v>
      </c>
      <c r="H308" s="1130">
        <v>2.5</v>
      </c>
      <c r="I308" s="333"/>
      <c r="J308" s="563" t="s">
        <v>152</v>
      </c>
      <c r="K308" s="1131">
        <v>45519.402766203697</v>
      </c>
      <c r="L308" s="563" t="s">
        <v>9221</v>
      </c>
      <c r="M308" s="467"/>
      <c r="N308" s="563" t="s">
        <v>152</v>
      </c>
      <c r="O308" s="333" t="s">
        <v>16536</v>
      </c>
      <c r="AQ308" s="281"/>
      <c r="AR308" s="281"/>
      <c r="AS308" s="281"/>
      <c r="AT308" s="282"/>
      <c r="AU308" s="281"/>
      <c r="AV308" s="284"/>
      <c r="AW308" s="285"/>
      <c r="AX308" s="284"/>
      <c r="AY308" s="281"/>
      <c r="AZ308" s="286"/>
      <c r="BA308" s="281"/>
      <c r="BB308" s="283"/>
      <c r="BC308" s="281"/>
      <c r="BD308" s="284"/>
      <c r="BE308" s="281"/>
      <c r="BI308" s="281"/>
      <c r="BJ308" s="281"/>
      <c r="BK308" s="281"/>
      <c r="BL308" s="282"/>
      <c r="BM308" s="281"/>
      <c r="BN308" s="284"/>
      <c r="BO308" s="285"/>
      <c r="BP308" s="284"/>
      <c r="BQ308" s="281"/>
      <c r="BR308" s="286"/>
      <c r="BS308" s="281"/>
      <c r="BT308" s="283"/>
      <c r="BU308" s="281"/>
      <c r="BV308" s="284"/>
      <c r="BW308" s="281"/>
    </row>
    <row r="309" spans="1:75" x14ac:dyDescent="0.25">
      <c r="A309" s="727">
        <v>308</v>
      </c>
      <c r="B309" s="727">
        <v>4</v>
      </c>
      <c r="C309" s="563" t="s">
        <v>11641</v>
      </c>
      <c r="D309" s="467">
        <v>45513</v>
      </c>
      <c r="E309" s="563" t="s">
        <v>11495</v>
      </c>
      <c r="F309" s="333" t="s">
        <v>12847</v>
      </c>
      <c r="G309" s="333" t="s">
        <v>16065</v>
      </c>
      <c r="H309" s="1130">
        <v>0.5</v>
      </c>
      <c r="I309" s="333"/>
      <c r="J309" s="563" t="s">
        <v>152</v>
      </c>
      <c r="K309" s="1131">
        <v>45516.568368055603</v>
      </c>
      <c r="L309" s="563" t="s">
        <v>9221</v>
      </c>
      <c r="M309" s="467"/>
      <c r="N309" s="563" t="s">
        <v>9221</v>
      </c>
      <c r="O309" s="333" t="s">
        <v>15982</v>
      </c>
      <c r="AQ309" s="281"/>
      <c r="AR309" s="281"/>
      <c r="AS309" s="281"/>
      <c r="AT309" s="282"/>
      <c r="AU309" s="281"/>
      <c r="AV309" s="284"/>
      <c r="AW309" s="285"/>
      <c r="AX309" s="284"/>
      <c r="AY309" s="281"/>
      <c r="AZ309" s="286"/>
      <c r="BA309" s="281"/>
      <c r="BB309" s="283"/>
      <c r="BC309" s="281"/>
      <c r="BD309" s="284"/>
      <c r="BE309" s="281"/>
      <c r="BI309" s="281"/>
      <c r="BJ309" s="281"/>
      <c r="BK309" s="281"/>
      <c r="BL309" s="282"/>
      <c r="BM309" s="281"/>
      <c r="BN309" s="284"/>
      <c r="BO309" s="285"/>
      <c r="BP309" s="284"/>
      <c r="BQ309" s="281"/>
      <c r="BR309" s="286"/>
      <c r="BS309" s="281"/>
      <c r="BT309" s="283"/>
      <c r="BU309" s="281"/>
      <c r="BV309" s="284"/>
      <c r="BW309" s="281"/>
    </row>
    <row r="310" spans="1:75" x14ac:dyDescent="0.25">
      <c r="A310" s="727">
        <v>309</v>
      </c>
      <c r="B310" s="727">
        <v>4</v>
      </c>
      <c r="C310" s="563" t="s">
        <v>11641</v>
      </c>
      <c r="D310" s="467">
        <v>45513</v>
      </c>
      <c r="E310" s="563" t="s">
        <v>11504</v>
      </c>
      <c r="F310" s="333" t="s">
        <v>16114</v>
      </c>
      <c r="G310" s="333" t="s">
        <v>16065</v>
      </c>
      <c r="H310" s="1130">
        <v>0.5</v>
      </c>
      <c r="I310" s="333"/>
      <c r="J310" s="563" t="s">
        <v>152</v>
      </c>
      <c r="K310" s="1131">
        <v>45519.402905092596</v>
      </c>
      <c r="L310" s="563" t="s">
        <v>9221</v>
      </c>
      <c r="M310" s="467"/>
      <c r="N310" s="563" t="s">
        <v>152</v>
      </c>
      <c r="O310" s="333" t="s">
        <v>16536</v>
      </c>
      <c r="AQ310" s="281"/>
      <c r="AR310" s="281"/>
      <c r="AS310" s="281"/>
      <c r="AT310" s="282"/>
      <c r="AU310" s="281"/>
      <c r="AV310" s="284"/>
      <c r="AW310" s="285"/>
      <c r="AX310" s="284"/>
      <c r="AY310" s="281"/>
      <c r="AZ310" s="286"/>
      <c r="BA310" s="281"/>
      <c r="BB310" s="283"/>
      <c r="BC310" s="281"/>
      <c r="BD310" s="284"/>
      <c r="BE310" s="281"/>
      <c r="BI310" s="281"/>
      <c r="BJ310" s="281"/>
      <c r="BK310" s="281"/>
      <c r="BL310" s="282"/>
      <c r="BM310" s="281"/>
      <c r="BN310" s="284"/>
      <c r="BO310" s="285"/>
      <c r="BP310" s="284"/>
      <c r="BQ310" s="281"/>
      <c r="BR310" s="286"/>
      <c r="BS310" s="281"/>
      <c r="BT310" s="283"/>
      <c r="BU310" s="281"/>
      <c r="BV310" s="284"/>
      <c r="BW310" s="281"/>
    </row>
    <row r="311" spans="1:75" x14ac:dyDescent="0.25">
      <c r="A311" s="727">
        <v>310</v>
      </c>
      <c r="B311" s="727">
        <v>4</v>
      </c>
      <c r="C311" s="563" t="s">
        <v>11641</v>
      </c>
      <c r="D311" s="467">
        <v>45513</v>
      </c>
      <c r="E311" s="563" t="s">
        <v>11639</v>
      </c>
      <c r="F311" s="333" t="s">
        <v>19407</v>
      </c>
      <c r="G311" s="333" t="s">
        <v>16067</v>
      </c>
      <c r="H311" s="1130">
        <v>1</v>
      </c>
      <c r="I311" s="333"/>
      <c r="J311" s="563" t="s">
        <v>152</v>
      </c>
      <c r="K311" s="1131">
        <v>45534.456435185202</v>
      </c>
      <c r="L311" s="563" t="s">
        <v>9221</v>
      </c>
      <c r="M311" s="467"/>
      <c r="N311" s="563" t="s">
        <v>152</v>
      </c>
      <c r="O311" s="333" t="s">
        <v>19360</v>
      </c>
      <c r="AQ311" s="281"/>
      <c r="AR311" s="281"/>
      <c r="AS311" s="281"/>
      <c r="AT311" s="282"/>
      <c r="AU311" s="281"/>
      <c r="AV311" s="284"/>
      <c r="AW311" s="285"/>
      <c r="AX311" s="284"/>
      <c r="AY311" s="281"/>
      <c r="AZ311" s="286"/>
      <c r="BA311" s="281"/>
      <c r="BB311" s="283"/>
      <c r="BC311" s="281"/>
      <c r="BD311" s="284"/>
      <c r="BE311" s="281"/>
      <c r="BI311" s="281"/>
      <c r="BJ311" s="281"/>
      <c r="BK311" s="281"/>
      <c r="BL311" s="282"/>
      <c r="BM311" s="281"/>
      <c r="BN311" s="284"/>
      <c r="BO311" s="285"/>
      <c r="BP311" s="284"/>
      <c r="BQ311" s="281"/>
      <c r="BR311" s="286"/>
      <c r="BS311" s="281"/>
      <c r="BT311" s="283"/>
      <c r="BU311" s="281"/>
      <c r="BV311" s="284"/>
      <c r="BW311" s="281"/>
    </row>
    <row r="312" spans="1:75" x14ac:dyDescent="0.25">
      <c r="A312" s="727">
        <v>311</v>
      </c>
      <c r="B312" s="727">
        <v>4</v>
      </c>
      <c r="C312" s="563" t="s">
        <v>11641</v>
      </c>
      <c r="D312" s="467">
        <v>45513</v>
      </c>
      <c r="E312" s="563" t="s">
        <v>11639</v>
      </c>
      <c r="F312" s="333" t="s">
        <v>19407</v>
      </c>
      <c r="G312" s="333" t="s">
        <v>16068</v>
      </c>
      <c r="H312" s="1130">
        <v>0.5</v>
      </c>
      <c r="I312" s="333"/>
      <c r="J312" s="563" t="s">
        <v>9221</v>
      </c>
      <c r="K312" s="1131">
        <v>45534.456793981502</v>
      </c>
      <c r="L312" s="563" t="s">
        <v>9221</v>
      </c>
      <c r="M312" s="467"/>
      <c r="N312" s="563" t="s">
        <v>152</v>
      </c>
      <c r="O312" s="333" t="s">
        <v>19360</v>
      </c>
      <c r="AQ312" s="281"/>
      <c r="AR312" s="281"/>
      <c r="AS312" s="281"/>
      <c r="AT312" s="282"/>
      <c r="AU312" s="281"/>
      <c r="AV312" s="284"/>
      <c r="AW312" s="285"/>
      <c r="AX312" s="284"/>
      <c r="AY312" s="281"/>
      <c r="AZ312" s="286"/>
      <c r="BA312" s="281"/>
      <c r="BB312" s="283"/>
      <c r="BC312" s="281"/>
      <c r="BD312" s="284"/>
      <c r="BE312" s="281"/>
      <c r="BI312" s="281"/>
      <c r="BJ312" s="281"/>
      <c r="BK312" s="281"/>
      <c r="BL312" s="282"/>
      <c r="BM312" s="281"/>
      <c r="BN312" s="284"/>
      <c r="BO312" s="285"/>
      <c r="BP312" s="284"/>
      <c r="BQ312" s="281"/>
      <c r="BR312" s="286"/>
      <c r="BS312" s="281"/>
      <c r="BT312" s="283"/>
      <c r="BU312" s="281"/>
      <c r="BV312" s="284"/>
      <c r="BW312" s="281"/>
    </row>
    <row r="313" spans="1:75" x14ac:dyDescent="0.25">
      <c r="A313" s="727">
        <v>312</v>
      </c>
      <c r="B313" s="727">
        <v>4</v>
      </c>
      <c r="C313" s="563" t="s">
        <v>11641</v>
      </c>
      <c r="D313" s="467">
        <v>45513</v>
      </c>
      <c r="E313" s="563" t="s">
        <v>11639</v>
      </c>
      <c r="F313" s="333" t="s">
        <v>19407</v>
      </c>
      <c r="G313" s="333" t="s">
        <v>16069</v>
      </c>
      <c r="H313" s="1130">
        <v>0.75</v>
      </c>
      <c r="I313" s="333"/>
      <c r="J313" s="563" t="s">
        <v>9221</v>
      </c>
      <c r="K313" s="1131">
        <v>45534.457175925898</v>
      </c>
      <c r="L313" s="563" t="s">
        <v>9221</v>
      </c>
      <c r="M313" s="467"/>
      <c r="N313" s="563" t="s">
        <v>152</v>
      </c>
      <c r="O313" s="333" t="s">
        <v>19360</v>
      </c>
      <c r="AQ313" s="281"/>
      <c r="AR313" s="281"/>
      <c r="AS313" s="281"/>
      <c r="AT313" s="282"/>
      <c r="AU313" s="281"/>
      <c r="AV313" s="284"/>
      <c r="AW313" s="285"/>
      <c r="AX313" s="284"/>
      <c r="AY313" s="281"/>
      <c r="AZ313" s="286"/>
      <c r="BA313" s="281"/>
      <c r="BB313" s="283"/>
      <c r="BC313" s="281"/>
      <c r="BD313" s="284"/>
      <c r="BE313" s="281"/>
      <c r="BI313" s="281"/>
      <c r="BJ313" s="281"/>
      <c r="BK313" s="281"/>
      <c r="BL313" s="282"/>
      <c r="BM313" s="281"/>
      <c r="BN313" s="284"/>
      <c r="BO313" s="285"/>
      <c r="BP313" s="284"/>
      <c r="BQ313" s="281"/>
      <c r="BR313" s="286"/>
      <c r="BS313" s="281"/>
      <c r="BT313" s="283"/>
      <c r="BU313" s="281"/>
      <c r="BV313" s="284"/>
      <c r="BW313" s="281"/>
    </row>
    <row r="314" spans="1:75" x14ac:dyDescent="0.25">
      <c r="A314" s="727">
        <v>313</v>
      </c>
      <c r="B314" s="727">
        <v>1</v>
      </c>
      <c r="C314" s="563" t="s">
        <v>5</v>
      </c>
      <c r="D314" s="467">
        <v>45516</v>
      </c>
      <c r="E314" s="563" t="s">
        <v>11570</v>
      </c>
      <c r="F314" s="333" t="s">
        <v>19818</v>
      </c>
      <c r="G314" s="333" t="s">
        <v>16070</v>
      </c>
      <c r="H314" s="1130">
        <v>0.5</v>
      </c>
      <c r="I314" s="333"/>
      <c r="J314" s="563" t="s">
        <v>152</v>
      </c>
      <c r="K314" s="1131">
        <v>45516.643078703702</v>
      </c>
      <c r="L314" s="563" t="s">
        <v>9221</v>
      </c>
      <c r="M314" s="467"/>
      <c r="N314" s="563" t="s">
        <v>9221</v>
      </c>
      <c r="O314" s="333" t="s">
        <v>15982</v>
      </c>
      <c r="AQ314" s="281"/>
      <c r="AR314" s="281"/>
      <c r="AS314" s="281"/>
      <c r="AT314" s="282"/>
      <c r="AU314" s="281"/>
      <c r="AV314" s="284"/>
      <c r="AW314" s="285"/>
      <c r="AX314" s="284"/>
      <c r="AY314" s="281"/>
      <c r="AZ314" s="286"/>
      <c r="BA314" s="281"/>
      <c r="BB314" s="283"/>
      <c r="BC314" s="281"/>
      <c r="BD314" s="284"/>
      <c r="BE314" s="281"/>
      <c r="BI314" s="281"/>
      <c r="BJ314" s="281"/>
      <c r="BK314" s="281"/>
      <c r="BL314" s="282"/>
      <c r="BM314" s="281"/>
      <c r="BN314" s="284"/>
      <c r="BO314" s="285"/>
      <c r="BP314" s="284"/>
      <c r="BQ314" s="281"/>
      <c r="BR314" s="286"/>
      <c r="BS314" s="281"/>
      <c r="BT314" s="283"/>
      <c r="BU314" s="281"/>
      <c r="BV314" s="284"/>
      <c r="BW314" s="281"/>
    </row>
    <row r="315" spans="1:75" x14ac:dyDescent="0.25">
      <c r="A315" s="727">
        <v>314</v>
      </c>
      <c r="B315" s="727">
        <v>1</v>
      </c>
      <c r="C315" s="563" t="s">
        <v>5</v>
      </c>
      <c r="D315" s="467">
        <v>45516</v>
      </c>
      <c r="E315" s="563" t="s">
        <v>14028</v>
      </c>
      <c r="F315" s="333" t="s">
        <v>14027</v>
      </c>
      <c r="G315" s="333" t="s">
        <v>16071</v>
      </c>
      <c r="H315" s="1130">
        <v>0.25</v>
      </c>
      <c r="I315" s="333"/>
      <c r="J315" s="563" t="s">
        <v>152</v>
      </c>
      <c r="K315" s="1131">
        <v>45516.6937384259</v>
      </c>
      <c r="L315" s="563" t="s">
        <v>9221</v>
      </c>
      <c r="M315" s="467"/>
      <c r="N315" s="563" t="s">
        <v>9221</v>
      </c>
      <c r="O315" s="333" t="s">
        <v>15982</v>
      </c>
      <c r="AQ315" s="281"/>
      <c r="AR315" s="281"/>
      <c r="AS315" s="281"/>
      <c r="AT315" s="282"/>
      <c r="AU315" s="281"/>
      <c r="AV315" s="284"/>
      <c r="AW315" s="285"/>
      <c r="AX315" s="284"/>
      <c r="AY315" s="281"/>
      <c r="AZ315" s="286"/>
      <c r="BA315" s="281"/>
      <c r="BB315" s="283"/>
      <c r="BC315" s="281"/>
      <c r="BD315" s="284"/>
      <c r="BE315" s="281"/>
      <c r="BI315" s="281"/>
      <c r="BJ315" s="281"/>
      <c r="BK315" s="281"/>
      <c r="BL315" s="282"/>
      <c r="BM315" s="281"/>
      <c r="BN315" s="284"/>
      <c r="BO315" s="285"/>
      <c r="BP315" s="284"/>
      <c r="BQ315" s="281"/>
      <c r="BR315" s="286"/>
      <c r="BS315" s="281"/>
      <c r="BT315" s="283"/>
      <c r="BU315" s="281"/>
      <c r="BV315" s="284"/>
      <c r="BW315" s="281"/>
    </row>
    <row r="316" spans="1:75" x14ac:dyDescent="0.25">
      <c r="A316" s="727">
        <v>315</v>
      </c>
      <c r="B316" s="727">
        <v>1</v>
      </c>
      <c r="C316" s="563" t="s">
        <v>5</v>
      </c>
      <c r="D316" s="467">
        <v>45516</v>
      </c>
      <c r="E316" s="563" t="s">
        <v>11564</v>
      </c>
      <c r="F316" s="333" t="s">
        <v>18497</v>
      </c>
      <c r="G316" s="333" t="s">
        <v>16072</v>
      </c>
      <c r="H316" s="1130">
        <v>0.4</v>
      </c>
      <c r="I316" s="333"/>
      <c r="J316" s="563" t="s">
        <v>152</v>
      </c>
      <c r="K316" s="1131">
        <v>45516.7342361111</v>
      </c>
      <c r="L316" s="563" t="s">
        <v>9221</v>
      </c>
      <c r="M316" s="467"/>
      <c r="N316" s="563" t="s">
        <v>9221</v>
      </c>
      <c r="O316" s="333" t="s">
        <v>15982</v>
      </c>
      <c r="AQ316" s="281"/>
      <c r="AR316" s="281"/>
      <c r="AS316" s="281"/>
      <c r="AT316" s="282"/>
      <c r="AU316" s="281"/>
      <c r="AV316" s="284"/>
      <c r="AW316" s="285"/>
      <c r="AX316" s="284"/>
      <c r="AY316" s="281"/>
      <c r="AZ316" s="286"/>
      <c r="BA316" s="281"/>
      <c r="BB316" s="283"/>
      <c r="BC316" s="281"/>
      <c r="BD316" s="284"/>
      <c r="BE316" s="281"/>
      <c r="BI316" s="281"/>
      <c r="BJ316" s="281"/>
      <c r="BK316" s="281"/>
      <c r="BL316" s="282"/>
      <c r="BM316" s="281"/>
      <c r="BN316" s="284"/>
      <c r="BO316" s="285"/>
      <c r="BP316" s="284"/>
      <c r="BQ316" s="281"/>
      <c r="BR316" s="286"/>
      <c r="BS316" s="281"/>
      <c r="BT316" s="283"/>
      <c r="BU316" s="281"/>
      <c r="BV316" s="284"/>
      <c r="BW316" s="281"/>
    </row>
    <row r="317" spans="1:75" x14ac:dyDescent="0.25">
      <c r="A317" s="727">
        <v>316</v>
      </c>
      <c r="B317" s="727">
        <v>1</v>
      </c>
      <c r="C317" s="563" t="s">
        <v>5</v>
      </c>
      <c r="D317" s="467">
        <v>45516</v>
      </c>
      <c r="E317" s="563" t="s">
        <v>13353</v>
      </c>
      <c r="F317" s="333" t="s">
        <v>16908</v>
      </c>
      <c r="G317" s="333" t="s">
        <v>16073</v>
      </c>
      <c r="H317" s="1130">
        <v>0.75</v>
      </c>
      <c r="I317" s="333"/>
      <c r="J317" s="563" t="s">
        <v>152</v>
      </c>
      <c r="K317" s="1131">
        <v>45516.742800925902</v>
      </c>
      <c r="L317" s="563" t="s">
        <v>9221</v>
      </c>
      <c r="M317" s="467"/>
      <c r="N317" s="563" t="s">
        <v>9221</v>
      </c>
      <c r="O317" s="333" t="s">
        <v>15982</v>
      </c>
      <c r="AQ317" s="281"/>
      <c r="AR317" s="281"/>
      <c r="AS317" s="281"/>
      <c r="AT317" s="282"/>
      <c r="AU317" s="281"/>
      <c r="AV317" s="284"/>
      <c r="AW317" s="285"/>
      <c r="AX317" s="284"/>
      <c r="AY317" s="281"/>
      <c r="AZ317" s="286"/>
      <c r="BA317" s="281"/>
      <c r="BB317" s="283"/>
      <c r="BC317" s="281"/>
      <c r="BD317" s="284"/>
      <c r="BE317" s="281"/>
      <c r="BI317" s="281"/>
      <c r="BJ317" s="281"/>
      <c r="BK317" s="281"/>
      <c r="BL317" s="282"/>
      <c r="BM317" s="281"/>
      <c r="BN317" s="284"/>
      <c r="BO317" s="285"/>
      <c r="BP317" s="284"/>
      <c r="BQ317" s="281"/>
      <c r="BR317" s="286"/>
      <c r="BS317" s="281"/>
      <c r="BT317" s="283"/>
      <c r="BU317" s="281"/>
      <c r="BV317" s="284"/>
      <c r="BW317" s="281"/>
    </row>
    <row r="318" spans="1:75" x14ac:dyDescent="0.25">
      <c r="A318" s="727">
        <v>317</v>
      </c>
      <c r="B318" s="727">
        <v>1</v>
      </c>
      <c r="C318" s="563" t="s">
        <v>5</v>
      </c>
      <c r="D318" s="467">
        <v>45516</v>
      </c>
      <c r="E318" s="563" t="s">
        <v>11561</v>
      </c>
      <c r="F318" s="333" t="s">
        <v>19813</v>
      </c>
      <c r="G318" s="333" t="s">
        <v>16074</v>
      </c>
      <c r="H318" s="1130">
        <v>0.5</v>
      </c>
      <c r="I318" s="333"/>
      <c r="J318" s="563" t="s">
        <v>152</v>
      </c>
      <c r="K318" s="1131">
        <v>45516.745370370401</v>
      </c>
      <c r="L318" s="563" t="s">
        <v>9221</v>
      </c>
      <c r="M318" s="467"/>
      <c r="N318" s="563" t="s">
        <v>9221</v>
      </c>
      <c r="O318" s="333" t="s">
        <v>15982</v>
      </c>
      <c r="AQ318" s="281"/>
      <c r="AR318" s="281"/>
      <c r="AS318" s="281"/>
      <c r="AT318" s="282"/>
      <c r="AU318" s="281"/>
      <c r="AV318" s="284"/>
      <c r="AW318" s="285"/>
      <c r="AX318" s="284"/>
      <c r="AY318" s="281"/>
      <c r="AZ318" s="286"/>
      <c r="BA318" s="281"/>
      <c r="BB318" s="283"/>
      <c r="BC318" s="281"/>
      <c r="BD318" s="284"/>
      <c r="BE318" s="281"/>
      <c r="BI318" s="281"/>
      <c r="BJ318" s="281"/>
      <c r="BK318" s="281"/>
      <c r="BL318" s="282"/>
      <c r="BM318" s="281"/>
      <c r="BN318" s="284"/>
      <c r="BO318" s="285"/>
      <c r="BP318" s="284"/>
      <c r="BQ318" s="281"/>
      <c r="BR318" s="286"/>
      <c r="BS318" s="281"/>
      <c r="BT318" s="283"/>
      <c r="BU318" s="281"/>
      <c r="BV318" s="284"/>
      <c r="BW318" s="281"/>
    </row>
    <row r="319" spans="1:75" x14ac:dyDescent="0.25">
      <c r="A319" s="727">
        <v>318</v>
      </c>
      <c r="B319" s="727">
        <v>1</v>
      </c>
      <c r="C319" s="563" t="s">
        <v>5</v>
      </c>
      <c r="D319" s="467">
        <v>45516</v>
      </c>
      <c r="E319" s="563" t="s">
        <v>11589</v>
      </c>
      <c r="F319" s="333" t="s">
        <v>19408</v>
      </c>
      <c r="G319" s="333" t="s">
        <v>16075</v>
      </c>
      <c r="H319" s="1130">
        <v>0.4</v>
      </c>
      <c r="I319" s="333"/>
      <c r="J319" s="563" t="s">
        <v>152</v>
      </c>
      <c r="K319" s="1131">
        <v>45516.749918981499</v>
      </c>
      <c r="L319" s="563" t="s">
        <v>9221</v>
      </c>
      <c r="M319" s="467"/>
      <c r="N319" s="563" t="s">
        <v>9221</v>
      </c>
      <c r="O319" s="333" t="s">
        <v>15982</v>
      </c>
      <c r="AQ319" s="281"/>
      <c r="AR319" s="281"/>
      <c r="AS319" s="281"/>
      <c r="AT319" s="282"/>
      <c r="AU319" s="281"/>
      <c r="AV319" s="284"/>
      <c r="AW319" s="285"/>
      <c r="AX319" s="284"/>
      <c r="AY319" s="281"/>
      <c r="AZ319" s="286"/>
      <c r="BA319" s="281"/>
      <c r="BB319" s="283"/>
      <c r="BC319" s="281"/>
      <c r="BD319" s="284"/>
      <c r="BE319" s="281"/>
      <c r="BI319" s="281"/>
      <c r="BJ319" s="281"/>
      <c r="BK319" s="281"/>
      <c r="BL319" s="282"/>
      <c r="BM319" s="281"/>
      <c r="BN319" s="284"/>
      <c r="BO319" s="285"/>
      <c r="BP319" s="284"/>
      <c r="BQ319" s="281"/>
      <c r="BR319" s="286"/>
      <c r="BS319" s="281"/>
      <c r="BT319" s="283"/>
      <c r="BU319" s="281"/>
      <c r="BV319" s="284"/>
      <c r="BW319" s="281"/>
    </row>
    <row r="320" spans="1:75" x14ac:dyDescent="0.25">
      <c r="A320" s="727">
        <v>319</v>
      </c>
      <c r="B320" s="727">
        <v>1</v>
      </c>
      <c r="C320" s="563" t="s">
        <v>5</v>
      </c>
      <c r="D320" s="467">
        <v>45516</v>
      </c>
      <c r="E320" s="563" t="s">
        <v>11571</v>
      </c>
      <c r="F320" s="333" t="s">
        <v>18606</v>
      </c>
      <c r="G320" s="333" t="s">
        <v>16076</v>
      </c>
      <c r="H320" s="1130">
        <v>0.4</v>
      </c>
      <c r="I320" s="333"/>
      <c r="J320" s="563" t="s">
        <v>152</v>
      </c>
      <c r="K320" s="1131">
        <v>45516.7518865741</v>
      </c>
      <c r="L320" s="563" t="s">
        <v>152</v>
      </c>
      <c r="M320" s="467">
        <v>45539.670775462997</v>
      </c>
      <c r="N320" s="563" t="s">
        <v>9221</v>
      </c>
      <c r="O320" s="333" t="s">
        <v>20095</v>
      </c>
      <c r="P320" s="563" t="s">
        <v>20096</v>
      </c>
      <c r="AQ320" s="281"/>
      <c r="AR320" s="281"/>
      <c r="AS320" s="281"/>
      <c r="AT320" s="282"/>
      <c r="AU320" s="281"/>
      <c r="AV320" s="284"/>
      <c r="AW320" s="285"/>
      <c r="AX320" s="284"/>
      <c r="AY320" s="281"/>
      <c r="AZ320" s="286"/>
      <c r="BA320" s="281"/>
      <c r="BB320" s="283"/>
      <c r="BC320" s="281"/>
      <c r="BD320" s="284"/>
      <c r="BE320" s="281"/>
      <c r="BI320" s="281"/>
      <c r="BJ320" s="281"/>
      <c r="BK320" s="281"/>
      <c r="BL320" s="282"/>
      <c r="BM320" s="281"/>
      <c r="BN320" s="284"/>
      <c r="BO320" s="285"/>
      <c r="BP320" s="284"/>
      <c r="BQ320" s="281"/>
      <c r="BR320" s="286"/>
      <c r="BS320" s="281"/>
      <c r="BT320" s="283"/>
      <c r="BU320" s="281"/>
      <c r="BV320" s="284"/>
      <c r="BW320" s="281"/>
    </row>
    <row r="321" spans="1:75" x14ac:dyDescent="0.25">
      <c r="A321" s="727">
        <v>320</v>
      </c>
      <c r="B321" s="727">
        <v>1</v>
      </c>
      <c r="C321" s="563" t="s">
        <v>5</v>
      </c>
      <c r="D321" s="467">
        <v>45515</v>
      </c>
      <c r="E321" s="563" t="s">
        <v>11603</v>
      </c>
      <c r="F321" s="333" t="s">
        <v>14124</v>
      </c>
      <c r="G321" s="333" t="s">
        <v>16077</v>
      </c>
      <c r="H321" s="1130">
        <v>3</v>
      </c>
      <c r="I321" s="333"/>
      <c r="J321" s="563" t="s">
        <v>152</v>
      </c>
      <c r="K321" s="1131">
        <v>45516.770358796297</v>
      </c>
      <c r="L321" s="563" t="s">
        <v>9221</v>
      </c>
      <c r="M321" s="467"/>
      <c r="N321" s="563" t="s">
        <v>9221</v>
      </c>
      <c r="O321" s="333" t="s">
        <v>15982</v>
      </c>
      <c r="AQ321" s="281"/>
      <c r="AR321" s="281"/>
      <c r="AS321" s="281"/>
      <c r="AT321" s="282"/>
      <c r="AU321" s="281"/>
      <c r="AV321" s="284"/>
      <c r="AW321" s="285"/>
      <c r="AX321" s="284"/>
      <c r="AY321" s="281"/>
      <c r="AZ321" s="286"/>
      <c r="BA321" s="281"/>
      <c r="BB321" s="283"/>
      <c r="BC321" s="281"/>
      <c r="BD321" s="284"/>
      <c r="BE321" s="281"/>
      <c r="BI321" s="281"/>
      <c r="BJ321" s="281"/>
      <c r="BK321" s="281"/>
      <c r="BL321" s="282"/>
      <c r="BM321" s="281"/>
      <c r="BN321" s="284"/>
      <c r="BO321" s="285"/>
      <c r="BP321" s="284"/>
      <c r="BQ321" s="281"/>
      <c r="BR321" s="286"/>
      <c r="BS321" s="281"/>
      <c r="BT321" s="283"/>
      <c r="BU321" s="281"/>
      <c r="BV321" s="284"/>
      <c r="BW321" s="281"/>
    </row>
    <row r="322" spans="1:75" x14ac:dyDescent="0.25">
      <c r="A322" s="727">
        <v>321</v>
      </c>
      <c r="B322" s="727">
        <v>1</v>
      </c>
      <c r="C322" s="563" t="s">
        <v>5</v>
      </c>
      <c r="D322" s="467">
        <v>45514</v>
      </c>
      <c r="E322" s="563" t="s">
        <v>11498</v>
      </c>
      <c r="F322" s="333" t="s">
        <v>19683</v>
      </c>
      <c r="G322" s="333" t="s">
        <v>16078</v>
      </c>
      <c r="H322" s="1130">
        <v>4</v>
      </c>
      <c r="I322" s="333"/>
      <c r="J322" s="563" t="s">
        <v>152</v>
      </c>
      <c r="K322" s="1131">
        <v>45534.506412037001</v>
      </c>
      <c r="L322" s="563" t="s">
        <v>9221</v>
      </c>
      <c r="M322" s="467"/>
      <c r="N322" s="563" t="s">
        <v>152</v>
      </c>
      <c r="O322" s="333" t="s">
        <v>19360</v>
      </c>
      <c r="AQ322" s="281"/>
      <c r="AR322" s="281"/>
      <c r="AS322" s="281"/>
      <c r="AT322" s="282"/>
      <c r="AU322" s="281"/>
      <c r="AV322" s="284"/>
      <c r="AW322" s="285"/>
      <c r="AX322" s="284"/>
      <c r="AY322" s="281"/>
      <c r="AZ322" s="286"/>
      <c r="BA322" s="281"/>
      <c r="BB322" s="283"/>
      <c r="BC322" s="281"/>
      <c r="BD322" s="284"/>
      <c r="BE322" s="281"/>
      <c r="BI322" s="281"/>
      <c r="BJ322" s="281"/>
      <c r="BK322" s="281"/>
      <c r="BL322" s="282"/>
      <c r="BM322" s="281"/>
      <c r="BN322" s="284"/>
      <c r="BO322" s="285"/>
      <c r="BP322" s="284"/>
      <c r="BQ322" s="281"/>
      <c r="BR322" s="286"/>
      <c r="BS322" s="281"/>
      <c r="BT322" s="283"/>
      <c r="BU322" s="281"/>
      <c r="BV322" s="284"/>
      <c r="BW322" s="281"/>
    </row>
    <row r="323" spans="1:75" x14ac:dyDescent="0.25">
      <c r="A323" s="727">
        <v>322</v>
      </c>
      <c r="B323" s="727">
        <v>1</v>
      </c>
      <c r="C323" s="563" t="s">
        <v>5</v>
      </c>
      <c r="D323" s="467">
        <v>45517</v>
      </c>
      <c r="E323" s="563" t="s">
        <v>11589</v>
      </c>
      <c r="F323" s="333" t="s">
        <v>19408</v>
      </c>
      <c r="G323" s="333" t="s">
        <v>16400</v>
      </c>
      <c r="H323" s="1130">
        <v>1.5</v>
      </c>
      <c r="I323" s="333"/>
      <c r="J323" s="563" t="s">
        <v>152</v>
      </c>
      <c r="K323" s="1131">
        <v>45517.240011574097</v>
      </c>
      <c r="L323" s="563" t="s">
        <v>9221</v>
      </c>
      <c r="M323" s="467"/>
      <c r="N323" s="563" t="s">
        <v>9221</v>
      </c>
      <c r="O323" s="333" t="s">
        <v>15982</v>
      </c>
      <c r="AQ323" s="281"/>
      <c r="AR323" s="281"/>
      <c r="AS323" s="281"/>
      <c r="AT323" s="282"/>
      <c r="AU323" s="281"/>
      <c r="AV323" s="284"/>
      <c r="AW323" s="285"/>
      <c r="AX323" s="284"/>
      <c r="AY323" s="281"/>
      <c r="AZ323" s="286"/>
      <c r="BA323" s="281"/>
      <c r="BB323" s="283"/>
      <c r="BC323" s="281"/>
      <c r="BD323" s="284"/>
      <c r="BE323" s="281"/>
      <c r="BI323" s="281"/>
      <c r="BJ323" s="281"/>
      <c r="BK323" s="281"/>
      <c r="BL323" s="282"/>
      <c r="BM323" s="281"/>
      <c r="BN323" s="284"/>
      <c r="BO323" s="285"/>
      <c r="BP323" s="284"/>
      <c r="BQ323" s="281"/>
      <c r="BR323" s="286"/>
      <c r="BS323" s="281"/>
      <c r="BT323" s="283"/>
      <c r="BU323" s="281"/>
      <c r="BV323" s="284"/>
      <c r="BW323" s="281"/>
    </row>
    <row r="324" spans="1:75" x14ac:dyDescent="0.25">
      <c r="A324" s="727">
        <v>323</v>
      </c>
      <c r="B324" s="727">
        <v>1</v>
      </c>
      <c r="C324" s="563" t="s">
        <v>5</v>
      </c>
      <c r="D324" s="467">
        <v>45517</v>
      </c>
      <c r="E324" s="563" t="s">
        <v>11561</v>
      </c>
      <c r="F324" s="333" t="s">
        <v>19813</v>
      </c>
      <c r="G324" s="333" t="s">
        <v>16401</v>
      </c>
      <c r="H324" s="1130">
        <v>4.5</v>
      </c>
      <c r="I324" s="333"/>
      <c r="J324" s="563" t="s">
        <v>152</v>
      </c>
      <c r="K324" s="1131">
        <v>45517.828854166699</v>
      </c>
      <c r="L324" s="563" t="s">
        <v>9221</v>
      </c>
      <c r="M324" s="467"/>
      <c r="N324" s="563" t="s">
        <v>9221</v>
      </c>
      <c r="O324" s="333" t="s">
        <v>15982</v>
      </c>
      <c r="AQ324" s="281"/>
      <c r="AR324" s="281"/>
      <c r="AS324" s="281"/>
      <c r="AT324" s="282"/>
      <c r="AU324" s="281"/>
      <c r="AV324" s="284"/>
      <c r="AW324" s="285"/>
      <c r="AX324" s="284"/>
      <c r="AY324" s="281"/>
      <c r="AZ324" s="286"/>
      <c r="BA324" s="281"/>
      <c r="BB324" s="283"/>
      <c r="BC324" s="281"/>
      <c r="BD324" s="284"/>
      <c r="BE324" s="281"/>
      <c r="BI324" s="281"/>
      <c r="BJ324" s="281"/>
      <c r="BK324" s="281"/>
      <c r="BL324" s="282"/>
      <c r="BM324" s="281"/>
      <c r="BN324" s="284"/>
      <c r="BO324" s="285"/>
      <c r="BP324" s="284"/>
      <c r="BQ324" s="281"/>
      <c r="BR324" s="286"/>
      <c r="BS324" s="281"/>
      <c r="BT324" s="283"/>
      <c r="BU324" s="281"/>
      <c r="BV324" s="284"/>
      <c r="BW324" s="281"/>
    </row>
    <row r="325" spans="1:75" x14ac:dyDescent="0.25">
      <c r="A325" s="727">
        <v>324</v>
      </c>
      <c r="B325" s="727">
        <v>1</v>
      </c>
      <c r="C325" s="563" t="s">
        <v>5</v>
      </c>
      <c r="D325" s="467">
        <v>45517</v>
      </c>
      <c r="E325" s="563" t="s">
        <v>11584</v>
      </c>
      <c r="F325" s="333" t="s">
        <v>13884</v>
      </c>
      <c r="G325" s="333" t="s">
        <v>16402</v>
      </c>
      <c r="H325" s="1130">
        <v>1.25</v>
      </c>
      <c r="I325" s="333"/>
      <c r="J325" s="563" t="s">
        <v>152</v>
      </c>
      <c r="K325" s="1131">
        <v>45517.6080671296</v>
      </c>
      <c r="L325" s="563" t="s">
        <v>9221</v>
      </c>
      <c r="M325" s="467"/>
      <c r="N325" s="563" t="s">
        <v>9221</v>
      </c>
      <c r="O325" s="333" t="s">
        <v>15982</v>
      </c>
      <c r="AQ325" s="281"/>
      <c r="AR325" s="281"/>
      <c r="AS325" s="281"/>
      <c r="AT325" s="282"/>
      <c r="AU325" s="281"/>
      <c r="AV325" s="284"/>
      <c r="AW325" s="285"/>
      <c r="AX325" s="284"/>
      <c r="AY325" s="281"/>
      <c r="AZ325" s="286"/>
      <c r="BA325" s="281"/>
      <c r="BB325" s="283"/>
      <c r="BC325" s="281"/>
      <c r="BD325" s="284"/>
      <c r="BE325" s="281"/>
      <c r="BI325" s="281"/>
      <c r="BJ325" s="281"/>
      <c r="BK325" s="281"/>
      <c r="BL325" s="282"/>
      <c r="BM325" s="281"/>
      <c r="BN325" s="284"/>
      <c r="BO325" s="285"/>
      <c r="BP325" s="284"/>
      <c r="BQ325" s="281"/>
      <c r="BR325" s="286"/>
      <c r="BS325" s="281"/>
      <c r="BT325" s="283"/>
      <c r="BU325" s="281"/>
      <c r="BV325" s="284"/>
      <c r="BW325" s="281"/>
    </row>
    <row r="326" spans="1:75" x14ac:dyDescent="0.25">
      <c r="A326" s="727">
        <v>325</v>
      </c>
      <c r="B326" s="727">
        <v>1</v>
      </c>
      <c r="C326" s="563" t="s">
        <v>5</v>
      </c>
      <c r="D326" s="467">
        <v>45517</v>
      </c>
      <c r="E326" s="563" t="s">
        <v>13118</v>
      </c>
      <c r="F326" s="333" t="s">
        <v>19699</v>
      </c>
      <c r="G326" s="333" t="s">
        <v>16403</v>
      </c>
      <c r="H326" s="1130">
        <v>0.75</v>
      </c>
      <c r="I326" s="333"/>
      <c r="J326" s="563" t="s">
        <v>152</v>
      </c>
      <c r="K326" s="1131">
        <v>45534.492615740703</v>
      </c>
      <c r="L326" s="563" t="s">
        <v>9221</v>
      </c>
      <c r="M326" s="467"/>
      <c r="N326" s="563" t="s">
        <v>152</v>
      </c>
      <c r="O326" s="333" t="s">
        <v>19360</v>
      </c>
      <c r="AQ326" s="281"/>
      <c r="AR326" s="281"/>
      <c r="AS326" s="281"/>
      <c r="AT326" s="282"/>
      <c r="AU326" s="281"/>
      <c r="AV326" s="284"/>
      <c r="AW326" s="285"/>
      <c r="AX326" s="284"/>
      <c r="AY326" s="281"/>
      <c r="AZ326" s="286"/>
      <c r="BA326" s="281"/>
      <c r="BB326" s="283"/>
      <c r="BC326" s="281"/>
      <c r="BD326" s="284"/>
      <c r="BE326" s="281"/>
      <c r="BI326" s="281"/>
      <c r="BJ326" s="281"/>
      <c r="BK326" s="281"/>
      <c r="BL326" s="282"/>
      <c r="BM326" s="281"/>
      <c r="BN326" s="284"/>
      <c r="BO326" s="285"/>
      <c r="BP326" s="284"/>
      <c r="BQ326" s="281"/>
      <c r="BR326" s="286"/>
      <c r="BS326" s="281"/>
      <c r="BT326" s="283"/>
      <c r="BU326" s="281"/>
      <c r="BV326" s="284"/>
      <c r="BW326" s="281"/>
    </row>
    <row r="327" spans="1:75" x14ac:dyDescent="0.25">
      <c r="A327" s="727">
        <v>326</v>
      </c>
      <c r="B327" s="727">
        <v>1</v>
      </c>
      <c r="C327" s="563" t="s">
        <v>5</v>
      </c>
      <c r="D327" s="467">
        <v>45517</v>
      </c>
      <c r="E327" s="563" t="s">
        <v>11564</v>
      </c>
      <c r="F327" s="333" t="s">
        <v>18497</v>
      </c>
      <c r="G327" s="333" t="s">
        <v>16404</v>
      </c>
      <c r="H327" s="1130">
        <v>0.75</v>
      </c>
      <c r="I327" s="333"/>
      <c r="J327" s="563" t="s">
        <v>152</v>
      </c>
      <c r="K327" s="1131">
        <v>45517.597118055601</v>
      </c>
      <c r="L327" s="563" t="s">
        <v>9221</v>
      </c>
      <c r="M327" s="467"/>
      <c r="N327" s="563" t="s">
        <v>9221</v>
      </c>
      <c r="O327" s="333" t="s">
        <v>15982</v>
      </c>
      <c r="AQ327" s="281"/>
      <c r="AR327" s="281"/>
      <c r="AS327" s="281"/>
      <c r="AT327" s="282"/>
      <c r="AU327" s="281"/>
      <c r="AV327" s="284"/>
      <c r="AW327" s="285"/>
      <c r="AX327" s="284"/>
      <c r="AY327" s="281"/>
      <c r="AZ327" s="286"/>
      <c r="BA327" s="281"/>
      <c r="BB327" s="283"/>
      <c r="BC327" s="281"/>
      <c r="BD327" s="284"/>
      <c r="BE327" s="281"/>
      <c r="BI327" s="281"/>
      <c r="BJ327" s="281"/>
      <c r="BK327" s="281"/>
      <c r="BL327" s="282"/>
      <c r="BM327" s="281"/>
      <c r="BN327" s="284"/>
      <c r="BO327" s="285"/>
      <c r="BP327" s="284"/>
      <c r="BQ327" s="281"/>
      <c r="BR327" s="286"/>
      <c r="BS327" s="281"/>
      <c r="BT327" s="283"/>
      <c r="BU327" s="281"/>
      <c r="BV327" s="284"/>
      <c r="BW327" s="281"/>
    </row>
    <row r="328" spans="1:75" x14ac:dyDescent="0.25">
      <c r="A328" s="727">
        <v>327</v>
      </c>
      <c r="B328" s="727">
        <v>1</v>
      </c>
      <c r="C328" s="563" t="s">
        <v>5</v>
      </c>
      <c r="D328" s="467">
        <v>45517</v>
      </c>
      <c r="E328" s="563" t="s">
        <v>11501</v>
      </c>
      <c r="F328" s="333" t="s">
        <v>16541</v>
      </c>
      <c r="G328" s="333" t="s">
        <v>16405</v>
      </c>
      <c r="H328" s="1130">
        <v>0.5</v>
      </c>
      <c r="I328" s="333"/>
      <c r="J328" s="563" t="s">
        <v>152</v>
      </c>
      <c r="K328" s="1131">
        <v>45517.261608796303</v>
      </c>
      <c r="L328" s="563" t="s">
        <v>9221</v>
      </c>
      <c r="M328" s="467"/>
      <c r="N328" s="563" t="s">
        <v>9221</v>
      </c>
      <c r="O328" s="333" t="s">
        <v>15982</v>
      </c>
      <c r="AQ328" s="281"/>
      <c r="AR328" s="281"/>
      <c r="AS328" s="281"/>
      <c r="AT328" s="282"/>
      <c r="AU328" s="281"/>
      <c r="AV328" s="284"/>
      <c r="AW328" s="285"/>
      <c r="AX328" s="284"/>
      <c r="AY328" s="281"/>
      <c r="AZ328" s="286"/>
      <c r="BA328" s="281"/>
      <c r="BB328" s="283"/>
      <c r="BC328" s="281"/>
      <c r="BD328" s="284"/>
      <c r="BE328" s="281"/>
      <c r="BI328" s="281"/>
      <c r="BJ328" s="281"/>
      <c r="BK328" s="281"/>
      <c r="BL328" s="282"/>
      <c r="BM328" s="281"/>
      <c r="BN328" s="284"/>
      <c r="BO328" s="285"/>
      <c r="BP328" s="284"/>
      <c r="BQ328" s="281"/>
      <c r="BR328" s="286"/>
      <c r="BS328" s="281"/>
      <c r="BT328" s="283"/>
      <c r="BU328" s="281"/>
      <c r="BV328" s="284"/>
      <c r="BW328" s="281"/>
    </row>
    <row r="329" spans="1:75" x14ac:dyDescent="0.25">
      <c r="A329" s="727">
        <v>328</v>
      </c>
      <c r="B329" s="727">
        <v>1</v>
      </c>
      <c r="C329" s="563" t="s">
        <v>5</v>
      </c>
      <c r="D329" s="467">
        <v>45517</v>
      </c>
      <c r="E329" s="563" t="s">
        <v>11574</v>
      </c>
      <c r="F329" s="333" t="s">
        <v>13727</v>
      </c>
      <c r="G329" s="333" t="s">
        <v>16406</v>
      </c>
      <c r="H329" s="1130">
        <v>0.4</v>
      </c>
      <c r="I329" s="333"/>
      <c r="J329" s="563" t="s">
        <v>152</v>
      </c>
      <c r="K329" s="1131">
        <v>45517.3494444444</v>
      </c>
      <c r="L329" s="563" t="s">
        <v>9221</v>
      </c>
      <c r="M329" s="467"/>
      <c r="N329" s="563" t="s">
        <v>9221</v>
      </c>
      <c r="O329" s="333" t="s">
        <v>15982</v>
      </c>
      <c r="AQ329" s="281"/>
      <c r="AR329" s="281"/>
      <c r="AS329" s="281"/>
      <c r="AT329" s="282"/>
      <c r="AU329" s="281"/>
      <c r="AV329" s="284"/>
      <c r="AW329" s="285"/>
      <c r="AX329" s="284"/>
      <c r="AY329" s="281"/>
      <c r="AZ329" s="286"/>
      <c r="BA329" s="281"/>
      <c r="BB329" s="283"/>
      <c r="BC329" s="281"/>
      <c r="BD329" s="284"/>
      <c r="BE329" s="281"/>
      <c r="BI329" s="281"/>
      <c r="BJ329" s="281"/>
      <c r="BK329" s="281"/>
      <c r="BL329" s="282"/>
      <c r="BM329" s="281"/>
      <c r="BN329" s="284"/>
      <c r="BO329" s="285"/>
      <c r="BP329" s="284"/>
      <c r="BQ329" s="281"/>
      <c r="BR329" s="286"/>
      <c r="BS329" s="281"/>
      <c r="BT329" s="283"/>
      <c r="BU329" s="281"/>
      <c r="BV329" s="284"/>
      <c r="BW329" s="281"/>
    </row>
    <row r="330" spans="1:75" x14ac:dyDescent="0.25">
      <c r="A330" s="727">
        <v>329</v>
      </c>
      <c r="B330" s="727">
        <v>1</v>
      </c>
      <c r="C330" s="563" t="s">
        <v>5</v>
      </c>
      <c r="D330" s="467">
        <v>45517</v>
      </c>
      <c r="E330" s="563" t="s">
        <v>11603</v>
      </c>
      <c r="F330" s="333" t="s">
        <v>14124</v>
      </c>
      <c r="G330" s="333" t="s">
        <v>16407</v>
      </c>
      <c r="H330" s="1130">
        <v>0.75</v>
      </c>
      <c r="I330" s="333"/>
      <c r="J330" s="563" t="s">
        <v>152</v>
      </c>
      <c r="K330" s="1131">
        <v>45517.693865740701</v>
      </c>
      <c r="L330" s="563" t="s">
        <v>9221</v>
      </c>
      <c r="M330" s="467"/>
      <c r="N330" s="563" t="s">
        <v>9221</v>
      </c>
      <c r="O330" s="333" t="s">
        <v>15982</v>
      </c>
      <c r="AQ330" s="281"/>
      <c r="AR330" s="281"/>
      <c r="AS330" s="281"/>
      <c r="AT330" s="282"/>
      <c r="AU330" s="281"/>
      <c r="AV330" s="284"/>
      <c r="AW330" s="285"/>
      <c r="AX330" s="284"/>
      <c r="AY330" s="281"/>
      <c r="AZ330" s="286"/>
      <c r="BA330" s="281"/>
      <c r="BB330" s="283"/>
      <c r="BC330" s="281"/>
      <c r="BD330" s="284"/>
      <c r="BE330" s="281"/>
      <c r="BI330" s="281"/>
      <c r="BJ330" s="281"/>
      <c r="BK330" s="281"/>
      <c r="BL330" s="282"/>
      <c r="BM330" s="281"/>
      <c r="BN330" s="284"/>
      <c r="BO330" s="285"/>
      <c r="BP330" s="284"/>
      <c r="BQ330" s="281"/>
      <c r="BR330" s="286"/>
      <c r="BS330" s="281"/>
      <c r="BT330" s="283"/>
      <c r="BU330" s="281"/>
      <c r="BV330" s="284"/>
      <c r="BW330" s="281"/>
    </row>
    <row r="331" spans="1:75" x14ac:dyDescent="0.25">
      <c r="A331" s="727">
        <v>330</v>
      </c>
      <c r="B331" s="727">
        <v>1</v>
      </c>
      <c r="C331" s="563" t="s">
        <v>5</v>
      </c>
      <c r="D331" s="467">
        <v>45517</v>
      </c>
      <c r="E331" s="563" t="s">
        <v>11526</v>
      </c>
      <c r="F331" s="333" t="s">
        <v>17330</v>
      </c>
      <c r="G331" s="333" t="s">
        <v>16408</v>
      </c>
      <c r="H331" s="1130">
        <v>6</v>
      </c>
      <c r="I331" s="333"/>
      <c r="J331" s="563" t="s">
        <v>152</v>
      </c>
      <c r="K331" s="1131">
        <v>45517.504976851902</v>
      </c>
      <c r="L331" s="563" t="s">
        <v>9221</v>
      </c>
      <c r="M331" s="467"/>
      <c r="N331" s="563" t="s">
        <v>9221</v>
      </c>
      <c r="O331" s="333" t="s">
        <v>15982</v>
      </c>
      <c r="AQ331" s="281"/>
      <c r="AR331" s="281"/>
      <c r="AS331" s="281"/>
      <c r="AT331" s="282"/>
      <c r="AU331" s="281"/>
      <c r="AV331" s="284"/>
      <c r="AW331" s="285"/>
      <c r="AX331" s="284"/>
      <c r="AY331" s="281"/>
      <c r="AZ331" s="286"/>
      <c r="BA331" s="281"/>
      <c r="BB331" s="283"/>
      <c r="BC331" s="281"/>
      <c r="BD331" s="284"/>
      <c r="BE331" s="281"/>
      <c r="BI331" s="281"/>
      <c r="BJ331" s="281"/>
      <c r="BK331" s="281"/>
      <c r="BL331" s="282"/>
      <c r="BM331" s="281"/>
      <c r="BN331" s="284"/>
      <c r="BO331" s="285"/>
      <c r="BP331" s="284"/>
      <c r="BQ331" s="281"/>
      <c r="BR331" s="286"/>
      <c r="BS331" s="281"/>
      <c r="BT331" s="283"/>
      <c r="BU331" s="281"/>
      <c r="BV331" s="284"/>
      <c r="BW331" s="281"/>
    </row>
    <row r="332" spans="1:75" x14ac:dyDescent="0.25">
      <c r="A332" s="727">
        <v>331</v>
      </c>
      <c r="B332" s="727">
        <v>1</v>
      </c>
      <c r="C332" s="563" t="s">
        <v>5</v>
      </c>
      <c r="D332" s="467">
        <v>45517</v>
      </c>
      <c r="E332" s="563" t="s">
        <v>12712</v>
      </c>
      <c r="F332" s="333" t="s">
        <v>19617</v>
      </c>
      <c r="G332" s="333" t="s">
        <v>16409</v>
      </c>
      <c r="H332" s="1130">
        <v>0.75</v>
      </c>
      <c r="I332" s="333"/>
      <c r="J332" s="563" t="s">
        <v>152</v>
      </c>
      <c r="K332" s="1131">
        <v>45517.534039351798</v>
      </c>
      <c r="L332" s="563" t="s">
        <v>9221</v>
      </c>
      <c r="M332" s="467"/>
      <c r="N332" s="563" t="s">
        <v>9221</v>
      </c>
      <c r="O332" s="333" t="s">
        <v>15982</v>
      </c>
      <c r="AQ332" s="281"/>
      <c r="AR332" s="281"/>
      <c r="AS332" s="281"/>
      <c r="AT332" s="282"/>
      <c r="AU332" s="281"/>
      <c r="AV332" s="284"/>
      <c r="AW332" s="285"/>
      <c r="AX332" s="284"/>
      <c r="AY332" s="281"/>
      <c r="AZ332" s="286"/>
      <c r="BA332" s="281"/>
      <c r="BB332" s="283"/>
      <c r="BC332" s="281"/>
      <c r="BD332" s="284"/>
      <c r="BE332" s="281"/>
      <c r="BI332" s="281"/>
      <c r="BJ332" s="281"/>
      <c r="BK332" s="281"/>
      <c r="BL332" s="282"/>
      <c r="BM332" s="281"/>
      <c r="BN332" s="284"/>
      <c r="BO332" s="285"/>
      <c r="BP332" s="284"/>
      <c r="BQ332" s="281"/>
      <c r="BR332" s="286"/>
      <c r="BS332" s="281"/>
      <c r="BT332" s="283"/>
      <c r="BU332" s="281"/>
      <c r="BV332" s="284"/>
      <c r="BW332" s="281"/>
    </row>
    <row r="333" spans="1:75" x14ac:dyDescent="0.25">
      <c r="A333" s="727">
        <v>332</v>
      </c>
      <c r="B333" s="727">
        <v>1</v>
      </c>
      <c r="C333" s="563" t="s">
        <v>5</v>
      </c>
      <c r="D333" s="467">
        <v>45517</v>
      </c>
      <c r="E333" s="563" t="s">
        <v>11604</v>
      </c>
      <c r="F333" s="333" t="s">
        <v>14129</v>
      </c>
      <c r="G333" s="333" t="s">
        <v>16410</v>
      </c>
      <c r="H333" s="1130">
        <v>0.5</v>
      </c>
      <c r="I333" s="333"/>
      <c r="J333" s="563" t="s">
        <v>152</v>
      </c>
      <c r="K333" s="1131">
        <v>45517.536712963003</v>
      </c>
      <c r="L333" s="563" t="s">
        <v>152</v>
      </c>
      <c r="M333" s="467">
        <v>45539.682418981502</v>
      </c>
      <c r="N333" s="563" t="s">
        <v>9221</v>
      </c>
      <c r="O333" s="333" t="s">
        <v>20095</v>
      </c>
      <c r="P333" s="563" t="s">
        <v>20096</v>
      </c>
      <c r="AQ333" s="281"/>
      <c r="AR333" s="281"/>
      <c r="AS333" s="281"/>
      <c r="AT333" s="282"/>
      <c r="AU333" s="281"/>
      <c r="AV333" s="284"/>
      <c r="AW333" s="285"/>
      <c r="AX333" s="284"/>
      <c r="AY333" s="281"/>
      <c r="AZ333" s="286"/>
      <c r="BA333" s="281"/>
      <c r="BB333" s="283"/>
      <c r="BC333" s="281"/>
      <c r="BD333" s="284"/>
      <c r="BE333" s="281"/>
      <c r="BI333" s="281"/>
      <c r="BJ333" s="281"/>
      <c r="BK333" s="281"/>
      <c r="BL333" s="282"/>
      <c r="BM333" s="281"/>
      <c r="BN333" s="284"/>
      <c r="BO333" s="285"/>
      <c r="BP333" s="284"/>
      <c r="BQ333" s="281"/>
      <c r="BR333" s="286"/>
      <c r="BS333" s="281"/>
      <c r="BT333" s="283"/>
      <c r="BU333" s="281"/>
      <c r="BV333" s="284"/>
      <c r="BW333" s="281"/>
    </row>
    <row r="334" spans="1:75" x14ac:dyDescent="0.25">
      <c r="A334" s="727">
        <v>333</v>
      </c>
      <c r="B334" s="727">
        <v>1</v>
      </c>
      <c r="C334" s="563" t="s">
        <v>5</v>
      </c>
      <c r="D334" s="467">
        <v>45517</v>
      </c>
      <c r="E334" s="563" t="s">
        <v>11564</v>
      </c>
      <c r="F334" s="333" t="s">
        <v>18497</v>
      </c>
      <c r="G334" s="333" t="s">
        <v>16411</v>
      </c>
      <c r="H334" s="1130">
        <v>4</v>
      </c>
      <c r="I334" s="333"/>
      <c r="J334" s="563" t="s">
        <v>152</v>
      </c>
      <c r="K334" s="1131">
        <v>45517.710416666698</v>
      </c>
      <c r="L334" s="563" t="s">
        <v>9221</v>
      </c>
      <c r="M334" s="467"/>
      <c r="N334" s="563" t="s">
        <v>9221</v>
      </c>
      <c r="O334" s="333" t="s">
        <v>15982</v>
      </c>
      <c r="AQ334" s="281"/>
      <c r="AR334" s="281"/>
      <c r="AS334" s="281"/>
      <c r="AT334" s="282"/>
      <c r="AU334" s="281"/>
      <c r="AV334" s="284"/>
      <c r="AW334" s="285"/>
      <c r="AX334" s="284"/>
      <c r="AY334" s="281"/>
      <c r="AZ334" s="286"/>
      <c r="BA334" s="281"/>
      <c r="BB334" s="283"/>
      <c r="BC334" s="281"/>
      <c r="BD334" s="284"/>
      <c r="BE334" s="281"/>
      <c r="BI334" s="281"/>
      <c r="BJ334" s="281"/>
      <c r="BK334" s="281"/>
      <c r="BL334" s="282"/>
      <c r="BM334" s="281"/>
      <c r="BN334" s="284"/>
      <c r="BO334" s="285"/>
      <c r="BP334" s="284"/>
      <c r="BQ334" s="281"/>
      <c r="BR334" s="286"/>
      <c r="BS334" s="281"/>
      <c r="BT334" s="283"/>
      <c r="BU334" s="281"/>
      <c r="BV334" s="284"/>
      <c r="BW334" s="281"/>
    </row>
    <row r="335" spans="1:75" x14ac:dyDescent="0.25">
      <c r="A335" s="727">
        <v>334</v>
      </c>
      <c r="B335" s="727">
        <v>1</v>
      </c>
      <c r="C335" s="563" t="s">
        <v>5</v>
      </c>
      <c r="D335" s="467">
        <v>45517</v>
      </c>
      <c r="E335" s="563" t="s">
        <v>11597</v>
      </c>
      <c r="F335" s="333" t="s">
        <v>19831</v>
      </c>
      <c r="G335" s="333" t="s">
        <v>16412</v>
      </c>
      <c r="H335" s="1130">
        <v>0.4</v>
      </c>
      <c r="I335" s="333"/>
      <c r="J335" s="563" t="s">
        <v>152</v>
      </c>
      <c r="K335" s="1131">
        <v>45517.602766203701</v>
      </c>
      <c r="L335" s="563" t="s">
        <v>9221</v>
      </c>
      <c r="M335" s="467"/>
      <c r="N335" s="563" t="s">
        <v>9221</v>
      </c>
      <c r="O335" s="333" t="s">
        <v>15982</v>
      </c>
      <c r="AQ335" s="281"/>
      <c r="AR335" s="281"/>
      <c r="AS335" s="281"/>
      <c r="AT335" s="282"/>
      <c r="AU335" s="281"/>
      <c r="AV335" s="284"/>
      <c r="AW335" s="285"/>
      <c r="AX335" s="284"/>
      <c r="AY335" s="281"/>
      <c r="AZ335" s="286"/>
      <c r="BA335" s="281"/>
      <c r="BB335" s="283"/>
      <c r="BC335" s="281"/>
      <c r="BD335" s="284"/>
      <c r="BE335" s="281"/>
      <c r="BI335" s="281"/>
      <c r="BJ335" s="281"/>
      <c r="BK335" s="281"/>
      <c r="BL335" s="282"/>
      <c r="BM335" s="281"/>
      <c r="BN335" s="284"/>
      <c r="BO335" s="285"/>
      <c r="BP335" s="284"/>
      <c r="BQ335" s="281"/>
      <c r="BR335" s="286"/>
      <c r="BS335" s="281"/>
      <c r="BT335" s="283"/>
      <c r="BU335" s="281"/>
      <c r="BV335" s="284"/>
      <c r="BW335" s="281"/>
    </row>
    <row r="336" spans="1:75" x14ac:dyDescent="0.25">
      <c r="A336" s="727">
        <v>335</v>
      </c>
      <c r="B336" s="727">
        <v>1</v>
      </c>
      <c r="C336" s="563" t="s">
        <v>5</v>
      </c>
      <c r="D336" s="467">
        <v>45517</v>
      </c>
      <c r="E336" s="563" t="s">
        <v>11525</v>
      </c>
      <c r="F336" s="333" t="s">
        <v>19387</v>
      </c>
      <c r="G336" s="333" t="s">
        <v>16413</v>
      </c>
      <c r="H336" s="1130">
        <v>0.4</v>
      </c>
      <c r="I336" s="333"/>
      <c r="J336" s="563" t="s">
        <v>152</v>
      </c>
      <c r="K336" s="1131">
        <v>45534.482037037</v>
      </c>
      <c r="L336" s="563" t="s">
        <v>9221</v>
      </c>
      <c r="M336" s="467"/>
      <c r="N336" s="563" t="s">
        <v>152</v>
      </c>
      <c r="O336" s="333" t="s">
        <v>19360</v>
      </c>
      <c r="AQ336" s="281"/>
      <c r="AR336" s="281"/>
      <c r="AS336" s="281"/>
      <c r="AT336" s="282"/>
      <c r="AU336" s="281"/>
      <c r="AV336" s="284"/>
      <c r="AW336" s="285"/>
      <c r="AX336" s="284"/>
      <c r="AY336" s="281"/>
      <c r="AZ336" s="286"/>
      <c r="BA336" s="281"/>
      <c r="BB336" s="283"/>
      <c r="BC336" s="281"/>
      <c r="BD336" s="284"/>
      <c r="BE336" s="281"/>
      <c r="BI336" s="281"/>
      <c r="BJ336" s="281"/>
      <c r="BK336" s="281"/>
      <c r="BL336" s="282"/>
      <c r="BM336" s="281"/>
      <c r="BN336" s="284"/>
      <c r="BO336" s="285"/>
      <c r="BP336" s="284"/>
      <c r="BQ336" s="281"/>
      <c r="BR336" s="286"/>
      <c r="BS336" s="281"/>
      <c r="BT336" s="283"/>
      <c r="BU336" s="281"/>
      <c r="BV336" s="284"/>
      <c r="BW336" s="281"/>
    </row>
    <row r="337" spans="1:75" x14ac:dyDescent="0.25">
      <c r="A337" s="727">
        <v>336</v>
      </c>
      <c r="B337" s="727">
        <v>1</v>
      </c>
      <c r="C337" s="563" t="s">
        <v>5</v>
      </c>
      <c r="D337" s="467">
        <v>45517</v>
      </c>
      <c r="E337" s="563" t="s">
        <v>11570</v>
      </c>
      <c r="F337" s="333" t="s">
        <v>19818</v>
      </c>
      <c r="G337" s="333" t="s">
        <v>16414</v>
      </c>
      <c r="H337" s="1130">
        <v>0.4</v>
      </c>
      <c r="I337" s="333"/>
      <c r="J337" s="563" t="s">
        <v>152</v>
      </c>
      <c r="K337" s="1131">
        <v>45517.6319097222</v>
      </c>
      <c r="L337" s="563" t="s">
        <v>9221</v>
      </c>
      <c r="M337" s="467"/>
      <c r="N337" s="563" t="s">
        <v>9221</v>
      </c>
      <c r="O337" s="333" t="s">
        <v>15982</v>
      </c>
      <c r="AQ337" s="281"/>
      <c r="AR337" s="281"/>
      <c r="AS337" s="281"/>
      <c r="AT337" s="282"/>
      <c r="AU337" s="281"/>
      <c r="AV337" s="284"/>
      <c r="AW337" s="285"/>
      <c r="AX337" s="284"/>
      <c r="AY337" s="281"/>
      <c r="AZ337" s="286"/>
      <c r="BA337" s="281"/>
      <c r="BB337" s="283"/>
      <c r="BC337" s="281"/>
      <c r="BD337" s="284"/>
      <c r="BE337" s="281"/>
      <c r="BI337" s="281"/>
      <c r="BJ337" s="281"/>
      <c r="BK337" s="281"/>
      <c r="BL337" s="282"/>
      <c r="BM337" s="281"/>
      <c r="BN337" s="284"/>
      <c r="BO337" s="285"/>
      <c r="BP337" s="284"/>
      <c r="BQ337" s="281"/>
      <c r="BR337" s="286"/>
      <c r="BS337" s="281"/>
      <c r="BT337" s="283"/>
      <c r="BU337" s="281"/>
      <c r="BV337" s="284"/>
      <c r="BW337" s="281"/>
    </row>
    <row r="338" spans="1:75" x14ac:dyDescent="0.25">
      <c r="A338" s="727">
        <v>337</v>
      </c>
      <c r="B338" s="727">
        <v>1</v>
      </c>
      <c r="C338" s="563" t="s">
        <v>5</v>
      </c>
      <c r="D338" s="467">
        <v>45517</v>
      </c>
      <c r="E338" s="563" t="s">
        <v>11532</v>
      </c>
      <c r="F338" s="333" t="s">
        <v>17563</v>
      </c>
      <c r="G338" s="333" t="s">
        <v>16415</v>
      </c>
      <c r="H338" s="1130">
        <v>0.5</v>
      </c>
      <c r="I338" s="333"/>
      <c r="J338" s="563" t="s">
        <v>152</v>
      </c>
      <c r="K338" s="1131">
        <v>45517.6421990741</v>
      </c>
      <c r="L338" s="563" t="s">
        <v>9221</v>
      </c>
      <c r="M338" s="467"/>
      <c r="N338" s="563" t="s">
        <v>9221</v>
      </c>
      <c r="O338" s="333" t="s">
        <v>15982</v>
      </c>
      <c r="AQ338" s="281"/>
      <c r="AR338" s="281"/>
      <c r="AS338" s="281"/>
      <c r="AT338" s="282"/>
      <c r="AU338" s="281"/>
      <c r="AV338" s="284"/>
      <c r="AW338" s="285"/>
      <c r="AX338" s="284"/>
      <c r="AY338" s="281"/>
      <c r="AZ338" s="286"/>
      <c r="BA338" s="281"/>
      <c r="BB338" s="283"/>
      <c r="BC338" s="281"/>
      <c r="BD338" s="284"/>
      <c r="BE338" s="281"/>
      <c r="BI338" s="281"/>
      <c r="BJ338" s="281"/>
      <c r="BK338" s="281"/>
      <c r="BL338" s="282"/>
      <c r="BM338" s="281"/>
      <c r="BN338" s="284"/>
      <c r="BO338" s="285"/>
      <c r="BP338" s="284"/>
      <c r="BQ338" s="281"/>
      <c r="BR338" s="286"/>
      <c r="BS338" s="281"/>
      <c r="BT338" s="283"/>
      <c r="BU338" s="281"/>
      <c r="BV338" s="284"/>
      <c r="BW338" s="281"/>
    </row>
    <row r="339" spans="1:75" x14ac:dyDescent="0.25">
      <c r="A339" s="727">
        <v>338</v>
      </c>
      <c r="B339" s="727">
        <v>1</v>
      </c>
      <c r="C339" s="563" t="s">
        <v>5</v>
      </c>
      <c r="D339" s="467">
        <v>45517</v>
      </c>
      <c r="E339" s="563" t="s">
        <v>11594</v>
      </c>
      <c r="F339" s="333" t="s">
        <v>14040</v>
      </c>
      <c r="G339" s="333" t="s">
        <v>16416</v>
      </c>
      <c r="H339" s="1130">
        <v>0.4</v>
      </c>
      <c r="I339" s="333"/>
      <c r="J339" s="563" t="s">
        <v>152</v>
      </c>
      <c r="K339" s="1131">
        <v>45517.648599537002</v>
      </c>
      <c r="L339" s="563" t="s">
        <v>9221</v>
      </c>
      <c r="M339" s="467"/>
      <c r="N339" s="563" t="s">
        <v>9221</v>
      </c>
      <c r="O339" s="333" t="s">
        <v>15982</v>
      </c>
      <c r="AQ339" s="281"/>
      <c r="AR339" s="281"/>
      <c r="AS339" s="281"/>
      <c r="AT339" s="282"/>
      <c r="AU339" s="281"/>
      <c r="AV339" s="284"/>
      <c r="AW339" s="285"/>
      <c r="AX339" s="284"/>
      <c r="AY339" s="281"/>
      <c r="AZ339" s="286"/>
      <c r="BA339" s="281"/>
      <c r="BB339" s="283"/>
      <c r="BC339" s="281"/>
      <c r="BD339" s="284"/>
      <c r="BE339" s="281"/>
      <c r="BI339" s="281"/>
      <c r="BJ339" s="281"/>
      <c r="BK339" s="281"/>
      <c r="BL339" s="282"/>
      <c r="BM339" s="281"/>
      <c r="BN339" s="284"/>
      <c r="BO339" s="285"/>
      <c r="BP339" s="284"/>
      <c r="BQ339" s="281"/>
      <c r="BR339" s="286"/>
      <c r="BS339" s="281"/>
      <c r="BT339" s="283"/>
      <c r="BU339" s="281"/>
      <c r="BV339" s="284"/>
      <c r="BW339" s="281"/>
    </row>
    <row r="340" spans="1:75" x14ac:dyDescent="0.25">
      <c r="A340" s="727">
        <v>339</v>
      </c>
      <c r="B340" s="727">
        <v>1</v>
      </c>
      <c r="C340" s="563" t="s">
        <v>5</v>
      </c>
      <c r="D340" s="467">
        <v>45517</v>
      </c>
      <c r="E340" s="563" t="s">
        <v>15596</v>
      </c>
      <c r="F340" s="333" t="s">
        <v>15595</v>
      </c>
      <c r="G340" s="333" t="s">
        <v>16417</v>
      </c>
      <c r="H340" s="1130">
        <v>0.5</v>
      </c>
      <c r="I340" s="333"/>
      <c r="J340" s="563" t="s">
        <v>152</v>
      </c>
      <c r="K340" s="1131">
        <v>45517.688136574099</v>
      </c>
      <c r="L340" s="563" t="s">
        <v>9221</v>
      </c>
      <c r="M340" s="467"/>
      <c r="N340" s="563" t="s">
        <v>9221</v>
      </c>
      <c r="O340" s="333" t="s">
        <v>15982</v>
      </c>
      <c r="AQ340" s="281"/>
      <c r="AR340" s="281"/>
      <c r="AS340" s="281"/>
      <c r="AT340" s="282"/>
      <c r="AU340" s="281"/>
      <c r="AV340" s="284"/>
      <c r="AW340" s="285"/>
      <c r="AX340" s="284"/>
      <c r="AY340" s="281"/>
      <c r="AZ340" s="286"/>
      <c r="BA340" s="281"/>
      <c r="BB340" s="283"/>
      <c r="BC340" s="281"/>
      <c r="BD340" s="284"/>
      <c r="BE340" s="281"/>
      <c r="BI340" s="281"/>
      <c r="BJ340" s="281"/>
      <c r="BK340" s="281"/>
      <c r="BL340" s="282"/>
      <c r="BM340" s="281"/>
      <c r="BN340" s="284"/>
      <c r="BO340" s="285"/>
      <c r="BP340" s="284"/>
      <c r="BQ340" s="281"/>
      <c r="BR340" s="286"/>
      <c r="BS340" s="281"/>
      <c r="BT340" s="283"/>
      <c r="BU340" s="281"/>
      <c r="BV340" s="284"/>
      <c r="BW340" s="281"/>
    </row>
    <row r="341" spans="1:75" x14ac:dyDescent="0.25">
      <c r="A341" s="727">
        <v>340</v>
      </c>
      <c r="B341" s="727">
        <v>1</v>
      </c>
      <c r="C341" s="563" t="s">
        <v>5</v>
      </c>
      <c r="D341" s="467">
        <v>45517</v>
      </c>
      <c r="E341" s="563" t="s">
        <v>13353</v>
      </c>
      <c r="F341" s="333" t="s">
        <v>16908</v>
      </c>
      <c r="G341" s="333" t="s">
        <v>16418</v>
      </c>
      <c r="H341" s="1130">
        <v>0.75</v>
      </c>
      <c r="I341" s="333"/>
      <c r="J341" s="563" t="s">
        <v>152</v>
      </c>
      <c r="K341" s="1131">
        <v>45517.706342592603</v>
      </c>
      <c r="L341" s="563" t="s">
        <v>9221</v>
      </c>
      <c r="M341" s="467"/>
      <c r="N341" s="563" t="s">
        <v>9221</v>
      </c>
      <c r="O341" s="333" t="s">
        <v>15982</v>
      </c>
      <c r="AQ341" s="281"/>
      <c r="AR341" s="281"/>
      <c r="AS341" s="281"/>
      <c r="AT341" s="282"/>
      <c r="AU341" s="281"/>
      <c r="AV341" s="284"/>
      <c r="AW341" s="285"/>
      <c r="AX341" s="284"/>
      <c r="AY341" s="281"/>
      <c r="AZ341" s="286"/>
      <c r="BA341" s="281"/>
      <c r="BB341" s="283"/>
      <c r="BC341" s="281"/>
      <c r="BD341" s="284"/>
      <c r="BE341" s="281"/>
      <c r="BI341" s="281"/>
      <c r="BJ341" s="281"/>
      <c r="BK341" s="281"/>
      <c r="BL341" s="282"/>
      <c r="BM341" s="281"/>
      <c r="BN341" s="284"/>
      <c r="BO341" s="285"/>
      <c r="BP341" s="284"/>
      <c r="BQ341" s="281"/>
      <c r="BR341" s="286"/>
      <c r="BS341" s="281"/>
      <c r="BT341" s="283"/>
      <c r="BU341" s="281"/>
      <c r="BV341" s="284"/>
      <c r="BW341" s="281"/>
    </row>
    <row r="342" spans="1:75" x14ac:dyDescent="0.25">
      <c r="A342" s="727">
        <v>341</v>
      </c>
      <c r="B342" s="727">
        <v>1</v>
      </c>
      <c r="C342" s="563" t="s">
        <v>5</v>
      </c>
      <c r="D342" s="467">
        <v>45517</v>
      </c>
      <c r="E342" s="563" t="s">
        <v>11581</v>
      </c>
      <c r="F342" s="333" t="s">
        <v>13848</v>
      </c>
      <c r="G342" s="333" t="s">
        <v>16419</v>
      </c>
      <c r="H342" s="1130">
        <v>0.5</v>
      </c>
      <c r="I342" s="333"/>
      <c r="J342" s="563" t="s">
        <v>152</v>
      </c>
      <c r="K342" s="1131">
        <v>45517.706770833298</v>
      </c>
      <c r="L342" s="563" t="s">
        <v>9221</v>
      </c>
      <c r="M342" s="467"/>
      <c r="N342" s="563" t="s">
        <v>9221</v>
      </c>
      <c r="O342" s="333" t="s">
        <v>15982</v>
      </c>
      <c r="AQ342" s="281"/>
      <c r="AR342" s="281"/>
      <c r="AS342" s="281"/>
      <c r="AT342" s="282"/>
      <c r="AU342" s="281"/>
      <c r="AV342" s="284"/>
      <c r="AW342" s="285"/>
      <c r="AX342" s="284"/>
      <c r="AY342" s="281"/>
      <c r="AZ342" s="286"/>
      <c r="BA342" s="281"/>
      <c r="BB342" s="283"/>
      <c r="BC342" s="281"/>
      <c r="BD342" s="284"/>
      <c r="BE342" s="281"/>
      <c r="BI342" s="281"/>
      <c r="BJ342" s="281"/>
      <c r="BK342" s="281"/>
      <c r="BL342" s="282"/>
      <c r="BM342" s="281"/>
      <c r="BN342" s="284"/>
      <c r="BO342" s="285"/>
      <c r="BP342" s="284"/>
      <c r="BQ342" s="281"/>
      <c r="BR342" s="286"/>
      <c r="BS342" s="281"/>
      <c r="BT342" s="283"/>
      <c r="BU342" s="281"/>
      <c r="BV342" s="284"/>
      <c r="BW342" s="281"/>
    </row>
    <row r="343" spans="1:75" x14ac:dyDescent="0.25">
      <c r="A343" s="727">
        <v>342</v>
      </c>
      <c r="B343" s="727">
        <v>1</v>
      </c>
      <c r="C343" s="563" t="s">
        <v>5</v>
      </c>
      <c r="D343" s="467">
        <v>45517</v>
      </c>
      <c r="E343" s="563" t="s">
        <v>11503</v>
      </c>
      <c r="F343" s="333" t="s">
        <v>19705</v>
      </c>
      <c r="G343" s="333" t="s">
        <v>16420</v>
      </c>
      <c r="H343" s="1130">
        <v>2.5</v>
      </c>
      <c r="I343" s="333"/>
      <c r="J343" s="563" t="s">
        <v>152</v>
      </c>
      <c r="K343" s="1131">
        <v>45517.763483796298</v>
      </c>
      <c r="L343" s="563" t="s">
        <v>9221</v>
      </c>
      <c r="M343" s="467"/>
      <c r="N343" s="563" t="s">
        <v>9221</v>
      </c>
      <c r="O343" s="333" t="s">
        <v>15982</v>
      </c>
      <c r="AQ343" s="281"/>
      <c r="AR343" s="281"/>
      <c r="AS343" s="281"/>
      <c r="AT343" s="282"/>
      <c r="AU343" s="281"/>
      <c r="AV343" s="284"/>
      <c r="AW343" s="285"/>
      <c r="AX343" s="284"/>
      <c r="AY343" s="281"/>
      <c r="AZ343" s="286"/>
      <c r="BA343" s="281"/>
      <c r="BB343" s="283"/>
      <c r="BC343" s="281"/>
      <c r="BD343" s="284"/>
      <c r="BE343" s="281"/>
      <c r="BI343" s="281"/>
      <c r="BJ343" s="281"/>
      <c r="BK343" s="281"/>
      <c r="BL343" s="282"/>
      <c r="BM343" s="281"/>
      <c r="BN343" s="284"/>
      <c r="BO343" s="285"/>
      <c r="BP343" s="284"/>
      <c r="BQ343" s="281"/>
      <c r="BR343" s="286"/>
      <c r="BS343" s="281"/>
      <c r="BT343" s="283"/>
      <c r="BU343" s="281"/>
      <c r="BV343" s="284"/>
      <c r="BW343" s="281"/>
    </row>
    <row r="344" spans="1:75" x14ac:dyDescent="0.25">
      <c r="A344" s="727">
        <v>343</v>
      </c>
      <c r="B344" s="727">
        <v>3</v>
      </c>
      <c r="C344" s="563" t="s">
        <v>11640</v>
      </c>
      <c r="D344" s="467">
        <v>45509</v>
      </c>
      <c r="E344" s="563" t="s">
        <v>11631</v>
      </c>
      <c r="F344" s="333" t="s">
        <v>15787</v>
      </c>
      <c r="G344" s="333" t="s">
        <v>16421</v>
      </c>
      <c r="H344" s="1130">
        <v>1.25</v>
      </c>
      <c r="I344" s="333"/>
      <c r="J344" s="563" t="s">
        <v>152</v>
      </c>
      <c r="K344" s="1131">
        <v>45518.349085648202</v>
      </c>
      <c r="L344" s="563" t="s">
        <v>152</v>
      </c>
      <c r="M344" s="467">
        <v>45520</v>
      </c>
      <c r="N344" s="563" t="s">
        <v>9221</v>
      </c>
      <c r="O344" s="333" t="s">
        <v>16695</v>
      </c>
      <c r="P344" s="563" t="s">
        <v>16990</v>
      </c>
      <c r="AQ344" s="281"/>
      <c r="AR344" s="281"/>
      <c r="AS344" s="281"/>
      <c r="AT344" s="282"/>
      <c r="AU344" s="281"/>
      <c r="AV344" s="284"/>
      <c r="AW344" s="285"/>
      <c r="AX344" s="284"/>
      <c r="AY344" s="281"/>
      <c r="AZ344" s="286"/>
      <c r="BA344" s="281"/>
      <c r="BB344" s="283"/>
      <c r="BC344" s="281"/>
      <c r="BD344" s="284"/>
      <c r="BE344" s="281"/>
      <c r="BI344" s="281"/>
      <c r="BJ344" s="281"/>
      <c r="BK344" s="281"/>
      <c r="BL344" s="282"/>
      <c r="BM344" s="281"/>
      <c r="BN344" s="284"/>
      <c r="BO344" s="285"/>
      <c r="BP344" s="284"/>
      <c r="BQ344" s="281"/>
      <c r="BR344" s="286"/>
      <c r="BS344" s="281"/>
      <c r="BT344" s="283"/>
      <c r="BU344" s="281"/>
      <c r="BV344" s="284"/>
      <c r="BW344" s="281"/>
    </row>
    <row r="345" spans="1:75" x14ac:dyDescent="0.25">
      <c r="A345" s="727">
        <v>344</v>
      </c>
      <c r="B345" s="727">
        <v>3</v>
      </c>
      <c r="C345" s="563" t="s">
        <v>11640</v>
      </c>
      <c r="D345" s="467">
        <v>45509</v>
      </c>
      <c r="E345" s="563" t="s">
        <v>58</v>
      </c>
      <c r="F345" s="333" t="s">
        <v>15714</v>
      </c>
      <c r="G345" s="333" t="s">
        <v>16422</v>
      </c>
      <c r="H345" s="1130">
        <v>0.5</v>
      </c>
      <c r="I345" s="333"/>
      <c r="J345" s="563" t="s">
        <v>152</v>
      </c>
      <c r="K345" s="1131">
        <v>45518.349085648202</v>
      </c>
      <c r="L345" s="563" t="s">
        <v>9221</v>
      </c>
      <c r="M345" s="467"/>
      <c r="N345" s="563" t="s">
        <v>9221</v>
      </c>
      <c r="O345" s="333" t="s">
        <v>16085</v>
      </c>
      <c r="AQ345" s="281"/>
      <c r="AR345" s="281"/>
      <c r="AS345" s="281"/>
      <c r="AT345" s="282"/>
      <c r="AU345" s="281"/>
      <c r="AV345" s="284"/>
      <c r="AW345" s="285"/>
      <c r="AX345" s="284"/>
      <c r="AY345" s="281"/>
      <c r="AZ345" s="286"/>
      <c r="BA345" s="281"/>
      <c r="BB345" s="283"/>
      <c r="BC345" s="281"/>
      <c r="BD345" s="284"/>
      <c r="BE345" s="281"/>
      <c r="BI345" s="281"/>
      <c r="BJ345" s="281"/>
      <c r="BK345" s="281"/>
      <c r="BL345" s="282"/>
      <c r="BM345" s="281"/>
      <c r="BN345" s="284"/>
      <c r="BO345" s="285"/>
      <c r="BP345" s="284"/>
      <c r="BQ345" s="281"/>
      <c r="BR345" s="286"/>
      <c r="BS345" s="281"/>
      <c r="BT345" s="283"/>
      <c r="BU345" s="281"/>
      <c r="BV345" s="284"/>
      <c r="BW345" s="281"/>
    </row>
    <row r="346" spans="1:75" x14ac:dyDescent="0.25">
      <c r="A346" s="727">
        <v>345</v>
      </c>
      <c r="B346" s="727">
        <v>3</v>
      </c>
      <c r="C346" s="563" t="s">
        <v>11640</v>
      </c>
      <c r="D346" s="467">
        <v>45510</v>
      </c>
      <c r="E346" s="563" t="s">
        <v>11631</v>
      </c>
      <c r="F346" s="333" t="s">
        <v>15787</v>
      </c>
      <c r="G346" s="333" t="s">
        <v>16423</v>
      </c>
      <c r="H346" s="1130">
        <v>0.25</v>
      </c>
      <c r="I346" s="333"/>
      <c r="J346" s="563" t="s">
        <v>152</v>
      </c>
      <c r="K346" s="1131">
        <v>45518.349085648202</v>
      </c>
      <c r="L346" s="563" t="s">
        <v>152</v>
      </c>
      <c r="M346" s="467">
        <v>45520</v>
      </c>
      <c r="N346" s="563" t="s">
        <v>9221</v>
      </c>
      <c r="O346" s="333" t="s">
        <v>16695</v>
      </c>
      <c r="P346" s="563" t="s">
        <v>16990</v>
      </c>
      <c r="AQ346" s="281"/>
      <c r="AR346" s="281"/>
      <c r="AS346" s="281"/>
      <c r="AT346" s="282"/>
      <c r="AU346" s="281"/>
      <c r="AV346" s="284"/>
      <c r="AW346" s="285"/>
      <c r="AX346" s="284"/>
      <c r="AY346" s="281"/>
      <c r="AZ346" s="286"/>
      <c r="BA346" s="281"/>
      <c r="BB346" s="283"/>
      <c r="BC346" s="281"/>
      <c r="BD346" s="284"/>
      <c r="BE346" s="281"/>
      <c r="BI346" s="281"/>
      <c r="BJ346" s="281"/>
      <c r="BK346" s="281"/>
      <c r="BL346" s="282"/>
      <c r="BM346" s="281"/>
      <c r="BN346" s="284"/>
      <c r="BO346" s="285"/>
      <c r="BP346" s="284"/>
      <c r="BQ346" s="281"/>
      <c r="BR346" s="286"/>
      <c r="BS346" s="281"/>
      <c r="BT346" s="283"/>
      <c r="BU346" s="281"/>
      <c r="BV346" s="284"/>
      <c r="BW346" s="281"/>
    </row>
    <row r="347" spans="1:75" x14ac:dyDescent="0.25">
      <c r="A347" s="727">
        <v>346</v>
      </c>
      <c r="B347" s="727">
        <v>3</v>
      </c>
      <c r="C347" s="563" t="s">
        <v>11640</v>
      </c>
      <c r="D347" s="467">
        <v>45510</v>
      </c>
      <c r="E347" s="563" t="s">
        <v>11629</v>
      </c>
      <c r="F347" s="333" t="s">
        <v>11481</v>
      </c>
      <c r="G347" s="333" t="s">
        <v>16424</v>
      </c>
      <c r="H347" s="1130">
        <v>0.25</v>
      </c>
      <c r="I347" s="333"/>
      <c r="J347" s="563" t="s">
        <v>152</v>
      </c>
      <c r="K347" s="1131">
        <v>45518.349085648202</v>
      </c>
      <c r="L347" s="563" t="s">
        <v>9221</v>
      </c>
      <c r="M347" s="467"/>
      <c r="N347" s="563" t="s">
        <v>9221</v>
      </c>
      <c r="O347" s="333" t="s">
        <v>16085</v>
      </c>
      <c r="AQ347" s="281"/>
      <c r="AR347" s="281"/>
      <c r="AS347" s="281"/>
      <c r="AT347" s="282"/>
      <c r="AU347" s="281"/>
      <c r="AV347" s="284"/>
      <c r="AW347" s="285"/>
      <c r="AX347" s="284"/>
      <c r="AY347" s="281"/>
      <c r="AZ347" s="286"/>
      <c r="BA347" s="281"/>
      <c r="BB347" s="283"/>
      <c r="BC347" s="281"/>
      <c r="BD347" s="284"/>
      <c r="BE347" s="281"/>
      <c r="BI347" s="281"/>
      <c r="BJ347" s="281"/>
      <c r="BK347" s="281"/>
      <c r="BL347" s="282"/>
      <c r="BM347" s="281"/>
      <c r="BN347" s="284"/>
      <c r="BO347" s="285"/>
      <c r="BP347" s="284"/>
      <c r="BQ347" s="281"/>
      <c r="BR347" s="286"/>
      <c r="BS347" s="281"/>
      <c r="BT347" s="283"/>
      <c r="BU347" s="281"/>
      <c r="BV347" s="284"/>
      <c r="BW347" s="281"/>
    </row>
    <row r="348" spans="1:75" x14ac:dyDescent="0.25">
      <c r="A348" s="727">
        <v>347</v>
      </c>
      <c r="B348" s="727">
        <v>3</v>
      </c>
      <c r="C348" s="563" t="s">
        <v>11640</v>
      </c>
      <c r="D348" s="467">
        <v>45510</v>
      </c>
      <c r="E348" s="563" t="s">
        <v>11638</v>
      </c>
      <c r="F348" s="333" t="s">
        <v>19373</v>
      </c>
      <c r="G348" s="333" t="s">
        <v>16425</v>
      </c>
      <c r="H348" s="1130">
        <v>5</v>
      </c>
      <c r="I348" s="333"/>
      <c r="J348" s="563" t="s">
        <v>152</v>
      </c>
      <c r="K348" s="1131">
        <v>45518.349085648202</v>
      </c>
      <c r="L348" s="563" t="s">
        <v>9221</v>
      </c>
      <c r="M348" s="467"/>
      <c r="N348" s="563" t="s">
        <v>9221</v>
      </c>
      <c r="O348" s="333" t="s">
        <v>16085</v>
      </c>
      <c r="AQ348" s="281"/>
      <c r="AR348" s="281"/>
      <c r="AS348" s="281"/>
      <c r="AT348" s="282"/>
      <c r="AU348" s="281"/>
      <c r="AV348" s="284"/>
      <c r="AW348" s="285"/>
      <c r="AX348" s="284"/>
      <c r="AY348" s="281"/>
      <c r="AZ348" s="286"/>
      <c r="BA348" s="281"/>
      <c r="BB348" s="283"/>
      <c r="BC348" s="281"/>
      <c r="BD348" s="284"/>
      <c r="BE348" s="281"/>
      <c r="BI348" s="281"/>
      <c r="BJ348" s="281"/>
      <c r="BK348" s="281"/>
      <c r="BL348" s="282"/>
      <c r="BM348" s="281"/>
      <c r="BN348" s="284"/>
      <c r="BO348" s="285"/>
      <c r="BP348" s="284"/>
      <c r="BQ348" s="281"/>
      <c r="BR348" s="286"/>
      <c r="BS348" s="281"/>
      <c r="BT348" s="283"/>
      <c r="BU348" s="281"/>
      <c r="BV348" s="284"/>
      <c r="BW348" s="281"/>
    </row>
    <row r="349" spans="1:75" x14ac:dyDescent="0.25">
      <c r="A349" s="727">
        <v>348</v>
      </c>
      <c r="B349" s="727">
        <v>3</v>
      </c>
      <c r="C349" s="563" t="s">
        <v>11640</v>
      </c>
      <c r="D349" s="467">
        <v>45511</v>
      </c>
      <c r="E349" s="563" t="s">
        <v>11630</v>
      </c>
      <c r="F349" s="333" t="s">
        <v>19754</v>
      </c>
      <c r="G349" s="333" t="s">
        <v>16426</v>
      </c>
      <c r="H349" s="1130">
        <v>1</v>
      </c>
      <c r="I349" s="333"/>
      <c r="J349" s="563" t="s">
        <v>152</v>
      </c>
      <c r="K349" s="1131">
        <v>45534.5563541667</v>
      </c>
      <c r="L349" s="563" t="s">
        <v>9221</v>
      </c>
      <c r="M349" s="467"/>
      <c r="N349" s="563" t="s">
        <v>152</v>
      </c>
      <c r="O349" s="333" t="s">
        <v>19360</v>
      </c>
      <c r="AQ349" s="281"/>
      <c r="AR349" s="281"/>
      <c r="AS349" s="281"/>
      <c r="AT349" s="282"/>
      <c r="AU349" s="281"/>
      <c r="AV349" s="284"/>
      <c r="AW349" s="285"/>
      <c r="AX349" s="284"/>
      <c r="AY349" s="281"/>
      <c r="AZ349" s="286"/>
      <c r="BA349" s="281"/>
      <c r="BB349" s="283"/>
      <c r="BC349" s="281"/>
      <c r="BD349" s="284"/>
      <c r="BE349" s="281"/>
      <c r="BI349" s="281"/>
      <c r="BJ349" s="281"/>
      <c r="BK349" s="281"/>
      <c r="BL349" s="282"/>
      <c r="BM349" s="281"/>
      <c r="BN349" s="284"/>
      <c r="BO349" s="285"/>
      <c r="BP349" s="284"/>
      <c r="BQ349" s="281"/>
      <c r="BR349" s="286"/>
      <c r="BS349" s="281"/>
      <c r="BT349" s="283"/>
      <c r="BU349" s="281"/>
      <c r="BV349" s="284"/>
      <c r="BW349" s="281"/>
    </row>
    <row r="350" spans="1:75" x14ac:dyDescent="0.25">
      <c r="A350" s="727">
        <v>349</v>
      </c>
      <c r="B350" s="727">
        <v>3</v>
      </c>
      <c r="C350" s="563" t="s">
        <v>11640</v>
      </c>
      <c r="D350" s="467">
        <v>45511</v>
      </c>
      <c r="E350" s="563" t="s">
        <v>15784</v>
      </c>
      <c r="F350" s="333" t="s">
        <v>15783</v>
      </c>
      <c r="G350" s="333" t="s">
        <v>16427</v>
      </c>
      <c r="H350" s="1130">
        <v>0.5</v>
      </c>
      <c r="I350" s="333"/>
      <c r="J350" s="563" t="s">
        <v>152</v>
      </c>
      <c r="K350" s="1131">
        <v>45518.349085648202</v>
      </c>
      <c r="L350" s="563" t="s">
        <v>9221</v>
      </c>
      <c r="M350" s="467"/>
      <c r="N350" s="563" t="s">
        <v>9221</v>
      </c>
      <c r="O350" s="333" t="s">
        <v>16085</v>
      </c>
      <c r="AQ350" s="281"/>
      <c r="AR350" s="281"/>
      <c r="AS350" s="281"/>
      <c r="AT350" s="282"/>
      <c r="AU350" s="281"/>
      <c r="AV350" s="284"/>
      <c r="AW350" s="285"/>
      <c r="AX350" s="284"/>
      <c r="AY350" s="281"/>
      <c r="AZ350" s="286"/>
      <c r="BA350" s="281"/>
      <c r="BB350" s="283"/>
      <c r="BC350" s="281"/>
      <c r="BD350" s="284"/>
      <c r="BE350" s="281"/>
      <c r="BI350" s="281"/>
      <c r="BJ350" s="281"/>
      <c r="BK350" s="281"/>
      <c r="BL350" s="282"/>
      <c r="BM350" s="281"/>
      <c r="BN350" s="284"/>
      <c r="BO350" s="285"/>
      <c r="BP350" s="284"/>
      <c r="BQ350" s="281"/>
      <c r="BR350" s="286"/>
      <c r="BS350" s="281"/>
      <c r="BT350" s="283"/>
      <c r="BU350" s="281"/>
      <c r="BV350" s="284"/>
      <c r="BW350" s="281"/>
    </row>
    <row r="351" spans="1:75" x14ac:dyDescent="0.25">
      <c r="A351" s="727">
        <v>350</v>
      </c>
      <c r="B351" s="727">
        <v>3</v>
      </c>
      <c r="C351" s="563" t="s">
        <v>11640</v>
      </c>
      <c r="D351" s="467">
        <v>45511</v>
      </c>
      <c r="E351" s="563" t="s">
        <v>11638</v>
      </c>
      <c r="F351" s="333" t="s">
        <v>19373</v>
      </c>
      <c r="G351" s="333" t="s">
        <v>16425</v>
      </c>
      <c r="H351" s="1130">
        <v>3.5</v>
      </c>
      <c r="I351" s="333"/>
      <c r="J351" s="563" t="s">
        <v>152</v>
      </c>
      <c r="K351" s="1131">
        <v>45518.349085648202</v>
      </c>
      <c r="L351" s="563" t="s">
        <v>9221</v>
      </c>
      <c r="M351" s="467"/>
      <c r="N351" s="563" t="s">
        <v>9221</v>
      </c>
      <c r="O351" s="333" t="s">
        <v>16085</v>
      </c>
      <c r="AQ351" s="281"/>
      <c r="AR351" s="281"/>
      <c r="AS351" s="281"/>
      <c r="AT351" s="282"/>
      <c r="AU351" s="281"/>
      <c r="AV351" s="284"/>
      <c r="AW351" s="285"/>
      <c r="AX351" s="284"/>
      <c r="AY351" s="281"/>
      <c r="AZ351" s="286"/>
      <c r="BA351" s="281"/>
      <c r="BB351" s="283"/>
      <c r="BC351" s="281"/>
      <c r="BD351" s="284"/>
      <c r="BE351" s="281"/>
      <c r="BI351" s="281"/>
      <c r="BJ351" s="281"/>
      <c r="BK351" s="281"/>
      <c r="BL351" s="282"/>
      <c r="BM351" s="281"/>
      <c r="BN351" s="284"/>
      <c r="BO351" s="285"/>
      <c r="BP351" s="284"/>
      <c r="BQ351" s="281"/>
      <c r="BR351" s="286"/>
      <c r="BS351" s="281"/>
      <c r="BT351" s="283"/>
      <c r="BU351" s="281"/>
      <c r="BV351" s="284"/>
      <c r="BW351" s="281"/>
    </row>
    <row r="352" spans="1:75" x14ac:dyDescent="0.25">
      <c r="A352" s="727">
        <v>351</v>
      </c>
      <c r="B352" s="727">
        <v>3</v>
      </c>
      <c r="C352" s="563" t="s">
        <v>11640</v>
      </c>
      <c r="D352" s="467">
        <v>45511</v>
      </c>
      <c r="E352" s="563" t="s">
        <v>11638</v>
      </c>
      <c r="F352" s="333" t="s">
        <v>19373</v>
      </c>
      <c r="G352" s="333" t="s">
        <v>16428</v>
      </c>
      <c r="H352" s="1130">
        <v>3</v>
      </c>
      <c r="I352" s="333"/>
      <c r="J352" s="563" t="s">
        <v>152</v>
      </c>
      <c r="K352" s="1131">
        <v>45518.349085648202</v>
      </c>
      <c r="L352" s="563" t="s">
        <v>9221</v>
      </c>
      <c r="M352" s="467"/>
      <c r="N352" s="563" t="s">
        <v>9221</v>
      </c>
      <c r="O352" s="333" t="s">
        <v>16085</v>
      </c>
      <c r="AQ352" s="281"/>
      <c r="AR352" s="281"/>
      <c r="AS352" s="281"/>
      <c r="AT352" s="282"/>
      <c r="AU352" s="281"/>
      <c r="AV352" s="284"/>
      <c r="AW352" s="285"/>
      <c r="AX352" s="284"/>
      <c r="AY352" s="281"/>
      <c r="AZ352" s="286"/>
      <c r="BA352" s="281"/>
      <c r="BB352" s="283"/>
      <c r="BC352" s="281"/>
      <c r="BD352" s="284"/>
      <c r="BE352" s="281"/>
      <c r="BI352" s="281"/>
      <c r="BJ352" s="281"/>
      <c r="BK352" s="281"/>
      <c r="BL352" s="282"/>
      <c r="BM352" s="281"/>
      <c r="BN352" s="284"/>
      <c r="BO352" s="285"/>
      <c r="BP352" s="284"/>
      <c r="BQ352" s="281"/>
      <c r="BR352" s="286"/>
      <c r="BS352" s="281"/>
      <c r="BT352" s="283"/>
      <c r="BU352" s="281"/>
      <c r="BV352" s="284"/>
      <c r="BW352" s="281"/>
    </row>
    <row r="353" spans="1:75" x14ac:dyDescent="0.25">
      <c r="A353" s="727">
        <v>352</v>
      </c>
      <c r="B353" s="727">
        <v>3</v>
      </c>
      <c r="C353" s="563" t="s">
        <v>11640</v>
      </c>
      <c r="D353" s="467">
        <v>45512</v>
      </c>
      <c r="E353" s="563" t="s">
        <v>11495</v>
      </c>
      <c r="F353" s="333" t="s">
        <v>12847</v>
      </c>
      <c r="G353" s="333" t="s">
        <v>16423</v>
      </c>
      <c r="H353" s="1130">
        <v>0.5</v>
      </c>
      <c r="I353" s="333"/>
      <c r="J353" s="563" t="s">
        <v>152</v>
      </c>
      <c r="K353" s="1131">
        <v>45518.349085648202</v>
      </c>
      <c r="L353" s="563" t="s">
        <v>9221</v>
      </c>
      <c r="M353" s="467"/>
      <c r="N353" s="563" t="s">
        <v>9221</v>
      </c>
      <c r="O353" s="333" t="s">
        <v>16085</v>
      </c>
      <c r="AQ353" s="281"/>
      <c r="AR353" s="281"/>
      <c r="AS353" s="281"/>
      <c r="AT353" s="282"/>
      <c r="AU353" s="281"/>
      <c r="AV353" s="284"/>
      <c r="AW353" s="285"/>
      <c r="AX353" s="284"/>
      <c r="AY353" s="281"/>
      <c r="AZ353" s="286"/>
      <c r="BA353" s="281"/>
      <c r="BB353" s="283"/>
      <c r="BC353" s="281"/>
      <c r="BD353" s="284"/>
      <c r="BE353" s="281"/>
      <c r="BI353" s="281"/>
      <c r="BJ353" s="281"/>
      <c r="BK353" s="281"/>
      <c r="BL353" s="282"/>
      <c r="BM353" s="281"/>
      <c r="BN353" s="284"/>
      <c r="BO353" s="285"/>
      <c r="BP353" s="284"/>
      <c r="BQ353" s="281"/>
      <c r="BR353" s="286"/>
      <c r="BS353" s="281"/>
      <c r="BT353" s="283"/>
      <c r="BU353" s="281"/>
      <c r="BV353" s="284"/>
      <c r="BW353" s="281"/>
    </row>
    <row r="354" spans="1:75" x14ac:dyDescent="0.25">
      <c r="A354" s="727">
        <v>353</v>
      </c>
      <c r="B354" s="727">
        <v>3</v>
      </c>
      <c r="C354" s="563" t="s">
        <v>11640</v>
      </c>
      <c r="D354" s="467">
        <v>45512</v>
      </c>
      <c r="E354" s="563" t="s">
        <v>11638</v>
      </c>
      <c r="F354" s="333" t="s">
        <v>19373</v>
      </c>
      <c r="G354" s="333" t="s">
        <v>16429</v>
      </c>
      <c r="H354" s="1130">
        <v>1</v>
      </c>
      <c r="I354" s="333"/>
      <c r="J354" s="563" t="s">
        <v>152</v>
      </c>
      <c r="K354" s="1131">
        <v>45518.349085648202</v>
      </c>
      <c r="L354" s="563" t="s">
        <v>9221</v>
      </c>
      <c r="M354" s="467"/>
      <c r="N354" s="563" t="s">
        <v>9221</v>
      </c>
      <c r="O354" s="333" t="s">
        <v>16085</v>
      </c>
      <c r="AQ354" s="281"/>
      <c r="AR354" s="281"/>
      <c r="AS354" s="281"/>
      <c r="AT354" s="282"/>
      <c r="AU354" s="281"/>
      <c r="AV354" s="284"/>
      <c r="AW354" s="285"/>
      <c r="AX354" s="284"/>
      <c r="AY354" s="281"/>
      <c r="AZ354" s="286"/>
      <c r="BA354" s="281"/>
      <c r="BB354" s="283"/>
      <c r="BC354" s="281"/>
      <c r="BD354" s="284"/>
      <c r="BE354" s="281"/>
      <c r="BI354" s="281"/>
      <c r="BJ354" s="281"/>
      <c r="BK354" s="281"/>
      <c r="BL354" s="282"/>
      <c r="BM354" s="281"/>
      <c r="BN354" s="284"/>
      <c r="BO354" s="285"/>
      <c r="BP354" s="284"/>
      <c r="BQ354" s="281"/>
      <c r="BR354" s="286"/>
      <c r="BS354" s="281"/>
      <c r="BT354" s="283"/>
      <c r="BU354" s="281"/>
      <c r="BV354" s="284"/>
      <c r="BW354" s="281"/>
    </row>
    <row r="355" spans="1:75" x14ac:dyDescent="0.25">
      <c r="A355" s="727">
        <v>354</v>
      </c>
      <c r="B355" s="727">
        <v>1</v>
      </c>
      <c r="C355" s="563" t="s">
        <v>5</v>
      </c>
      <c r="D355" s="467">
        <v>45508</v>
      </c>
      <c r="E355" s="563" t="s">
        <v>11600</v>
      </c>
      <c r="F355" s="333" t="s">
        <v>19753</v>
      </c>
      <c r="G355" s="333" t="s">
        <v>16430</v>
      </c>
      <c r="H355" s="1130">
        <v>1</v>
      </c>
      <c r="I355" s="333"/>
      <c r="J355" s="563" t="s">
        <v>152</v>
      </c>
      <c r="K355" s="1131">
        <v>45518.349085648202</v>
      </c>
      <c r="L355" s="563" t="s">
        <v>9221</v>
      </c>
      <c r="M355" s="467"/>
      <c r="N355" s="563" t="s">
        <v>9221</v>
      </c>
      <c r="O355" s="333" t="s">
        <v>16085</v>
      </c>
      <c r="AQ355" s="281"/>
      <c r="AR355" s="281"/>
      <c r="AS355" s="281"/>
      <c r="AT355" s="282"/>
      <c r="AU355" s="281"/>
      <c r="AV355" s="284"/>
      <c r="AW355" s="285"/>
      <c r="AX355" s="284"/>
      <c r="AY355" s="281"/>
      <c r="AZ355" s="286"/>
      <c r="BA355" s="281"/>
      <c r="BB355" s="283"/>
      <c r="BC355" s="281"/>
      <c r="BD355" s="284"/>
      <c r="BE355" s="281"/>
      <c r="BI355" s="281"/>
      <c r="BJ355" s="281"/>
      <c r="BK355" s="281"/>
      <c r="BL355" s="282"/>
      <c r="BM355" s="281"/>
      <c r="BN355" s="284"/>
      <c r="BO355" s="285"/>
      <c r="BP355" s="284"/>
      <c r="BQ355" s="281"/>
      <c r="BR355" s="286"/>
      <c r="BS355" s="281"/>
      <c r="BT355" s="283"/>
      <c r="BU355" s="281"/>
      <c r="BV355" s="284"/>
      <c r="BW355" s="281"/>
    </row>
    <row r="356" spans="1:75" x14ac:dyDescent="0.25">
      <c r="A356" s="727">
        <v>355</v>
      </c>
      <c r="B356" s="727">
        <v>1</v>
      </c>
      <c r="C356" s="563" t="s">
        <v>5</v>
      </c>
      <c r="D356" s="467">
        <v>45508</v>
      </c>
      <c r="E356" s="563" t="s">
        <v>11495</v>
      </c>
      <c r="F356" s="333" t="s">
        <v>12847</v>
      </c>
      <c r="G356" s="333" t="s">
        <v>16431</v>
      </c>
      <c r="H356" s="1130">
        <v>1</v>
      </c>
      <c r="I356" s="333"/>
      <c r="J356" s="563" t="s">
        <v>152</v>
      </c>
      <c r="K356" s="1131">
        <v>45518.349085648202</v>
      </c>
      <c r="L356" s="563" t="s">
        <v>9221</v>
      </c>
      <c r="M356" s="467"/>
      <c r="N356" s="563" t="s">
        <v>9221</v>
      </c>
      <c r="O356" s="333" t="s">
        <v>16085</v>
      </c>
      <c r="AQ356" s="281"/>
      <c r="AR356" s="281"/>
      <c r="AS356" s="281"/>
      <c r="AT356" s="282"/>
      <c r="AU356" s="281"/>
      <c r="AV356" s="284"/>
      <c r="AW356" s="285"/>
      <c r="AX356" s="284"/>
      <c r="AY356" s="281"/>
      <c r="AZ356" s="286"/>
      <c r="BA356" s="281"/>
      <c r="BB356" s="283"/>
      <c r="BC356" s="281"/>
      <c r="BD356" s="284"/>
      <c r="BE356" s="281"/>
      <c r="BI356" s="281"/>
      <c r="BJ356" s="281"/>
      <c r="BK356" s="281"/>
      <c r="BL356" s="282"/>
      <c r="BM356" s="281"/>
      <c r="BN356" s="284"/>
      <c r="BO356" s="285"/>
      <c r="BP356" s="284"/>
      <c r="BQ356" s="281"/>
      <c r="BR356" s="286"/>
      <c r="BS356" s="281"/>
      <c r="BT356" s="283"/>
      <c r="BU356" s="281"/>
      <c r="BV356" s="284"/>
      <c r="BW356" s="281"/>
    </row>
    <row r="357" spans="1:75" x14ac:dyDescent="0.25">
      <c r="A357" s="727">
        <v>356</v>
      </c>
      <c r="B357" s="727">
        <v>1</v>
      </c>
      <c r="C357" s="563" t="s">
        <v>5</v>
      </c>
      <c r="D357" s="467">
        <v>45508</v>
      </c>
      <c r="E357" s="563" t="s">
        <v>12712</v>
      </c>
      <c r="F357" s="333" t="s">
        <v>19617</v>
      </c>
      <c r="G357" s="333" t="s">
        <v>16432</v>
      </c>
      <c r="H357" s="1130">
        <v>1</v>
      </c>
      <c r="I357" s="333"/>
      <c r="J357" s="563" t="s">
        <v>152</v>
      </c>
      <c r="K357" s="1131">
        <v>45518.349085648202</v>
      </c>
      <c r="L357" s="563" t="s">
        <v>9221</v>
      </c>
      <c r="M357" s="467"/>
      <c r="N357" s="563" t="s">
        <v>9221</v>
      </c>
      <c r="O357" s="333" t="s">
        <v>16085</v>
      </c>
      <c r="AQ357" s="281"/>
      <c r="AR357" s="281"/>
      <c r="AS357" s="281"/>
      <c r="AT357" s="282"/>
      <c r="AU357" s="281"/>
      <c r="AV357" s="284"/>
      <c r="AW357" s="285"/>
      <c r="AX357" s="284"/>
      <c r="AY357" s="281"/>
      <c r="AZ357" s="286"/>
      <c r="BA357" s="281"/>
      <c r="BB357" s="283"/>
      <c r="BC357" s="281"/>
      <c r="BD357" s="284"/>
      <c r="BE357" s="281"/>
      <c r="BI357" s="281"/>
      <c r="BJ357" s="281"/>
      <c r="BK357" s="281"/>
      <c r="BL357" s="282"/>
      <c r="BM357" s="281"/>
      <c r="BN357" s="284"/>
      <c r="BO357" s="285"/>
      <c r="BP357" s="284"/>
      <c r="BQ357" s="281"/>
      <c r="BR357" s="286"/>
      <c r="BS357" s="281"/>
      <c r="BT357" s="283"/>
      <c r="BU357" s="281"/>
      <c r="BV357" s="284"/>
      <c r="BW357" s="281"/>
    </row>
    <row r="358" spans="1:75" x14ac:dyDescent="0.25">
      <c r="A358" s="727">
        <v>357</v>
      </c>
      <c r="B358" s="727">
        <v>1</v>
      </c>
      <c r="C358" s="563" t="s">
        <v>5</v>
      </c>
      <c r="D358" s="467">
        <v>45508</v>
      </c>
      <c r="E358" s="563" t="s">
        <v>11603</v>
      </c>
      <c r="F358" s="333" t="s">
        <v>14124</v>
      </c>
      <c r="G358" s="333" t="s">
        <v>16433</v>
      </c>
      <c r="H358" s="1130">
        <v>0.4</v>
      </c>
      <c r="I358" s="333"/>
      <c r="J358" s="563" t="s">
        <v>152</v>
      </c>
      <c r="K358" s="1131">
        <v>45518.349085648202</v>
      </c>
      <c r="L358" s="563" t="s">
        <v>9221</v>
      </c>
      <c r="M358" s="467"/>
      <c r="N358" s="563" t="s">
        <v>9221</v>
      </c>
      <c r="O358" s="333" t="s">
        <v>16085</v>
      </c>
      <c r="AQ358" s="281"/>
      <c r="AR358" s="281"/>
      <c r="AS358" s="281"/>
      <c r="AT358" s="282"/>
      <c r="AU358" s="281"/>
      <c r="AV358" s="284"/>
      <c r="AW358" s="285"/>
      <c r="AX358" s="284"/>
      <c r="AY358" s="281"/>
      <c r="AZ358" s="286"/>
      <c r="BA358" s="281"/>
      <c r="BB358" s="283"/>
      <c r="BC358" s="281"/>
      <c r="BD358" s="284"/>
      <c r="BE358" s="281"/>
      <c r="BI358" s="281"/>
      <c r="BJ358" s="281"/>
      <c r="BK358" s="281"/>
      <c r="BL358" s="282"/>
      <c r="BM358" s="281"/>
      <c r="BN358" s="284"/>
      <c r="BO358" s="285"/>
      <c r="BP358" s="284"/>
      <c r="BQ358" s="281"/>
      <c r="BR358" s="286"/>
      <c r="BS358" s="281"/>
      <c r="BT358" s="283"/>
      <c r="BU358" s="281"/>
      <c r="BV358" s="284"/>
      <c r="BW358" s="281"/>
    </row>
    <row r="359" spans="1:75" x14ac:dyDescent="0.25">
      <c r="A359" s="727">
        <v>358</v>
      </c>
      <c r="B359" s="727">
        <v>1</v>
      </c>
      <c r="C359" s="563" t="s">
        <v>5</v>
      </c>
      <c r="D359" s="467">
        <v>45508</v>
      </c>
      <c r="E359" s="563" t="s">
        <v>11585</v>
      </c>
      <c r="F359" s="333" t="s">
        <v>13891</v>
      </c>
      <c r="G359" s="333" t="s">
        <v>11770</v>
      </c>
      <c r="H359" s="1130">
        <v>0.25</v>
      </c>
      <c r="I359" s="333"/>
      <c r="J359" s="563" t="s">
        <v>152</v>
      </c>
      <c r="K359" s="1131">
        <v>45518.349085648202</v>
      </c>
      <c r="L359" s="563" t="s">
        <v>9221</v>
      </c>
      <c r="M359" s="467"/>
      <c r="N359" s="563" t="s">
        <v>9221</v>
      </c>
      <c r="O359" s="333" t="s">
        <v>16085</v>
      </c>
      <c r="AQ359" s="281"/>
      <c r="AR359" s="281"/>
      <c r="AS359" s="281"/>
      <c r="AT359" s="282"/>
      <c r="AU359" s="281"/>
      <c r="AV359" s="284"/>
      <c r="AW359" s="285"/>
      <c r="AX359" s="284"/>
      <c r="AY359" s="281"/>
      <c r="AZ359" s="286"/>
      <c r="BA359" s="281"/>
      <c r="BB359" s="283"/>
      <c r="BC359" s="281"/>
      <c r="BD359" s="284"/>
      <c r="BE359" s="281"/>
      <c r="BI359" s="281"/>
      <c r="BJ359" s="281"/>
      <c r="BK359" s="281"/>
      <c r="BL359" s="282"/>
      <c r="BM359" s="281"/>
      <c r="BN359" s="284"/>
      <c r="BO359" s="285"/>
      <c r="BP359" s="284"/>
      <c r="BQ359" s="281"/>
      <c r="BR359" s="286"/>
      <c r="BS359" s="281"/>
      <c r="BT359" s="283"/>
      <c r="BU359" s="281"/>
      <c r="BV359" s="284"/>
      <c r="BW359" s="281"/>
    </row>
    <row r="360" spans="1:75" x14ac:dyDescent="0.25">
      <c r="A360" s="727">
        <v>359</v>
      </c>
      <c r="B360" s="727">
        <v>1</v>
      </c>
      <c r="C360" s="563" t="s">
        <v>5</v>
      </c>
      <c r="D360" s="467">
        <v>45508</v>
      </c>
      <c r="E360" s="563" t="s">
        <v>11540</v>
      </c>
      <c r="F360" s="333" t="s">
        <v>17798</v>
      </c>
      <c r="G360" s="333" t="s">
        <v>16434</v>
      </c>
      <c r="H360" s="1130">
        <v>4</v>
      </c>
      <c r="I360" s="333"/>
      <c r="J360" s="563" t="s">
        <v>152</v>
      </c>
      <c r="K360" s="1131">
        <v>45518.349085648202</v>
      </c>
      <c r="L360" s="563" t="s">
        <v>9221</v>
      </c>
      <c r="M360" s="467"/>
      <c r="N360" s="563" t="s">
        <v>9221</v>
      </c>
      <c r="O360" s="333" t="s">
        <v>16085</v>
      </c>
      <c r="AQ360" s="281"/>
      <c r="AR360" s="281"/>
      <c r="AS360" s="281"/>
      <c r="AT360" s="282"/>
      <c r="AU360" s="281"/>
      <c r="AV360" s="284"/>
      <c r="AW360" s="285"/>
      <c r="AX360" s="284"/>
      <c r="AY360" s="281"/>
      <c r="AZ360" s="286"/>
      <c r="BA360" s="281"/>
      <c r="BB360" s="283"/>
      <c r="BC360" s="281"/>
      <c r="BD360" s="284"/>
      <c r="BE360" s="281"/>
      <c r="BI360" s="281"/>
      <c r="BJ360" s="281"/>
      <c r="BK360" s="281"/>
      <c r="BL360" s="282"/>
      <c r="BM360" s="281"/>
      <c r="BN360" s="284"/>
      <c r="BO360" s="285"/>
      <c r="BP360" s="284"/>
      <c r="BQ360" s="281"/>
      <c r="BR360" s="286"/>
      <c r="BS360" s="281"/>
      <c r="BT360" s="283"/>
      <c r="BU360" s="281"/>
      <c r="BV360" s="284"/>
      <c r="BW360" s="281"/>
    </row>
    <row r="361" spans="1:75" x14ac:dyDescent="0.25">
      <c r="A361" s="727">
        <v>360</v>
      </c>
      <c r="B361" s="727">
        <v>1</v>
      </c>
      <c r="C361" s="563" t="s">
        <v>5</v>
      </c>
      <c r="D361" s="467">
        <v>45508</v>
      </c>
      <c r="E361" s="563" t="s">
        <v>11586</v>
      </c>
      <c r="F361" s="333" t="s">
        <v>13898</v>
      </c>
      <c r="G361" s="333" t="s">
        <v>16435</v>
      </c>
      <c r="H361" s="1130">
        <v>0.75</v>
      </c>
      <c r="I361" s="333"/>
      <c r="J361" s="563" t="s">
        <v>152</v>
      </c>
      <c r="K361" s="1131">
        <v>45518.349085648202</v>
      </c>
      <c r="L361" s="563" t="s">
        <v>9221</v>
      </c>
      <c r="M361" s="467"/>
      <c r="N361" s="563" t="s">
        <v>9221</v>
      </c>
      <c r="O361" s="333" t="s">
        <v>16085</v>
      </c>
      <c r="AQ361" s="281"/>
      <c r="AR361" s="281"/>
      <c r="AS361" s="281"/>
      <c r="AT361" s="282"/>
      <c r="AU361" s="281"/>
      <c r="AV361" s="284"/>
      <c r="AW361" s="285"/>
      <c r="AX361" s="284"/>
      <c r="AY361" s="281"/>
      <c r="AZ361" s="286"/>
      <c r="BA361" s="281"/>
      <c r="BB361" s="283"/>
      <c r="BC361" s="281"/>
      <c r="BD361" s="284"/>
      <c r="BE361" s="281"/>
      <c r="BI361" s="281"/>
      <c r="BJ361" s="281"/>
      <c r="BK361" s="281"/>
      <c r="BL361" s="282"/>
      <c r="BM361" s="281"/>
      <c r="BN361" s="284"/>
      <c r="BO361" s="285"/>
      <c r="BP361" s="284"/>
      <c r="BQ361" s="281"/>
      <c r="BR361" s="286"/>
      <c r="BS361" s="281"/>
      <c r="BT361" s="283"/>
      <c r="BU361" s="281"/>
      <c r="BV361" s="284"/>
      <c r="BW361" s="281"/>
    </row>
    <row r="362" spans="1:75" x14ac:dyDescent="0.25">
      <c r="A362" s="727">
        <v>361</v>
      </c>
      <c r="B362" s="727">
        <v>1</v>
      </c>
      <c r="C362" s="563" t="s">
        <v>5</v>
      </c>
      <c r="D362" s="467">
        <v>45509</v>
      </c>
      <c r="E362" s="563" t="s">
        <v>11540</v>
      </c>
      <c r="F362" s="333" t="s">
        <v>17798</v>
      </c>
      <c r="G362" s="333" t="s">
        <v>16436</v>
      </c>
      <c r="H362" s="1130">
        <v>3.5</v>
      </c>
      <c r="I362" s="333"/>
      <c r="J362" s="563" t="s">
        <v>152</v>
      </c>
      <c r="K362" s="1131">
        <v>45518.349085648202</v>
      </c>
      <c r="L362" s="563" t="s">
        <v>9221</v>
      </c>
      <c r="M362" s="467"/>
      <c r="N362" s="563" t="s">
        <v>9221</v>
      </c>
      <c r="O362" s="333" t="s">
        <v>16085</v>
      </c>
      <c r="AQ362" s="281"/>
      <c r="AR362" s="281"/>
      <c r="AS362" s="281"/>
      <c r="AT362" s="282"/>
      <c r="AU362" s="281"/>
      <c r="AV362" s="284"/>
      <c r="AW362" s="285"/>
      <c r="AX362" s="284"/>
      <c r="AY362" s="281"/>
      <c r="AZ362" s="286"/>
      <c r="BA362" s="281"/>
      <c r="BB362" s="283"/>
      <c r="BC362" s="281"/>
      <c r="BD362" s="284"/>
      <c r="BE362" s="281"/>
      <c r="BI362" s="281"/>
      <c r="BJ362" s="281"/>
      <c r="BK362" s="281"/>
      <c r="BL362" s="282"/>
      <c r="BM362" s="281"/>
      <c r="BN362" s="284"/>
      <c r="BO362" s="285"/>
      <c r="BP362" s="284"/>
      <c r="BQ362" s="281"/>
      <c r="BR362" s="286"/>
      <c r="BS362" s="281"/>
      <c r="BT362" s="283"/>
      <c r="BU362" s="281"/>
      <c r="BV362" s="284"/>
      <c r="BW362" s="281"/>
    </row>
    <row r="363" spans="1:75" x14ac:dyDescent="0.25">
      <c r="A363" s="727">
        <v>362</v>
      </c>
      <c r="B363" s="727">
        <v>1</v>
      </c>
      <c r="C363" s="563" t="s">
        <v>5</v>
      </c>
      <c r="D363" s="467">
        <v>45509</v>
      </c>
      <c r="E363" s="563" t="s">
        <v>11564</v>
      </c>
      <c r="F363" s="333" t="s">
        <v>18497</v>
      </c>
      <c r="G363" s="333" t="s">
        <v>16437</v>
      </c>
      <c r="H363" s="1130">
        <v>2</v>
      </c>
      <c r="I363" s="333"/>
      <c r="J363" s="563" t="s">
        <v>152</v>
      </c>
      <c r="K363" s="1131">
        <v>45518.349085648202</v>
      </c>
      <c r="L363" s="563" t="s">
        <v>9221</v>
      </c>
      <c r="M363" s="467"/>
      <c r="N363" s="563" t="s">
        <v>9221</v>
      </c>
      <c r="O363" s="333" t="s">
        <v>16085</v>
      </c>
      <c r="AQ363" s="281"/>
      <c r="AR363" s="281"/>
      <c r="AS363" s="281"/>
      <c r="AT363" s="282"/>
      <c r="AU363" s="281"/>
      <c r="AV363" s="284"/>
      <c r="AW363" s="285"/>
      <c r="AX363" s="284"/>
      <c r="AY363" s="281"/>
      <c r="AZ363" s="286"/>
      <c r="BA363" s="281"/>
      <c r="BB363" s="283"/>
      <c r="BC363" s="281"/>
      <c r="BD363" s="284"/>
      <c r="BE363" s="281"/>
      <c r="BI363" s="281"/>
      <c r="BJ363" s="281"/>
      <c r="BK363" s="281"/>
      <c r="BL363" s="282"/>
      <c r="BM363" s="281"/>
      <c r="BN363" s="284"/>
      <c r="BO363" s="285"/>
      <c r="BP363" s="284"/>
      <c r="BQ363" s="281"/>
      <c r="BR363" s="286"/>
      <c r="BS363" s="281"/>
      <c r="BT363" s="283"/>
      <c r="BU363" s="281"/>
      <c r="BV363" s="284"/>
      <c r="BW363" s="281"/>
    </row>
    <row r="364" spans="1:75" x14ac:dyDescent="0.25">
      <c r="A364" s="727">
        <v>363</v>
      </c>
      <c r="B364" s="727">
        <v>1</v>
      </c>
      <c r="C364" s="563" t="s">
        <v>5</v>
      </c>
      <c r="D364" s="467">
        <v>45509</v>
      </c>
      <c r="E364" s="563" t="s">
        <v>11495</v>
      </c>
      <c r="F364" s="333" t="s">
        <v>12847</v>
      </c>
      <c r="G364" s="333" t="s">
        <v>16438</v>
      </c>
      <c r="H364" s="1130">
        <v>0.75</v>
      </c>
      <c r="I364" s="333"/>
      <c r="J364" s="563" t="s">
        <v>152</v>
      </c>
      <c r="K364" s="1131">
        <v>45518.349085648202</v>
      </c>
      <c r="L364" s="563" t="s">
        <v>9221</v>
      </c>
      <c r="M364" s="467"/>
      <c r="N364" s="563" t="s">
        <v>9221</v>
      </c>
      <c r="O364" s="333" t="s">
        <v>16085</v>
      </c>
      <c r="AQ364" s="281"/>
      <c r="AR364" s="281"/>
      <c r="AS364" s="281"/>
      <c r="AT364" s="282"/>
      <c r="AU364" s="281"/>
      <c r="AV364" s="284"/>
      <c r="AW364" s="285"/>
      <c r="AX364" s="284"/>
      <c r="AY364" s="281"/>
      <c r="AZ364" s="286"/>
      <c r="BA364" s="281"/>
      <c r="BB364" s="283"/>
      <c r="BC364" s="281"/>
      <c r="BD364" s="284"/>
      <c r="BE364" s="281"/>
      <c r="BI364" s="281"/>
      <c r="BJ364" s="281"/>
      <c r="BK364" s="281"/>
      <c r="BL364" s="282"/>
      <c r="BM364" s="281"/>
      <c r="BN364" s="284"/>
      <c r="BO364" s="285"/>
      <c r="BP364" s="284"/>
      <c r="BQ364" s="281"/>
      <c r="BR364" s="286"/>
      <c r="BS364" s="281"/>
      <c r="BT364" s="283"/>
      <c r="BU364" s="281"/>
      <c r="BV364" s="284"/>
      <c r="BW364" s="281"/>
    </row>
    <row r="365" spans="1:75" x14ac:dyDescent="0.25">
      <c r="A365" s="727">
        <v>364</v>
      </c>
      <c r="B365" s="727">
        <v>1</v>
      </c>
      <c r="C365" s="563" t="s">
        <v>5</v>
      </c>
      <c r="D365" s="467">
        <v>45509</v>
      </c>
      <c r="E365" s="563" t="s">
        <v>13118</v>
      </c>
      <c r="F365" s="333" t="s">
        <v>19699</v>
      </c>
      <c r="G365" s="333" t="s">
        <v>16439</v>
      </c>
      <c r="H365" s="1130">
        <v>1</v>
      </c>
      <c r="I365" s="333" t="s">
        <v>16528</v>
      </c>
      <c r="J365" s="563" t="s">
        <v>152</v>
      </c>
      <c r="K365" s="1131">
        <v>45518.349085648202</v>
      </c>
      <c r="L365" s="563" t="s">
        <v>9221</v>
      </c>
      <c r="M365" s="467"/>
      <c r="N365" s="563" t="s">
        <v>9221</v>
      </c>
      <c r="O365" s="333" t="s">
        <v>16085</v>
      </c>
      <c r="AQ365" s="281"/>
      <c r="AR365" s="281"/>
      <c r="AS365" s="281"/>
      <c r="AT365" s="282"/>
      <c r="AU365" s="281"/>
      <c r="AV365" s="284"/>
      <c r="AW365" s="285"/>
      <c r="AX365" s="284"/>
      <c r="AY365" s="281"/>
      <c r="AZ365" s="286"/>
      <c r="BA365" s="281"/>
      <c r="BB365" s="283"/>
      <c r="BC365" s="281"/>
      <c r="BD365" s="284"/>
      <c r="BE365" s="281"/>
      <c r="BI365" s="281"/>
      <c r="BJ365" s="281"/>
      <c r="BK365" s="281"/>
      <c r="BL365" s="282"/>
      <c r="BM365" s="281"/>
      <c r="BN365" s="284"/>
      <c r="BO365" s="285"/>
      <c r="BP365" s="284"/>
      <c r="BQ365" s="281"/>
      <c r="BR365" s="286"/>
      <c r="BS365" s="281"/>
      <c r="BT365" s="283"/>
      <c r="BU365" s="281"/>
      <c r="BV365" s="284"/>
      <c r="BW365" s="281"/>
    </row>
    <row r="366" spans="1:75" x14ac:dyDescent="0.25">
      <c r="A366" s="727">
        <v>365</v>
      </c>
      <c r="B366" s="727">
        <v>1</v>
      </c>
      <c r="C366" s="563" t="s">
        <v>5</v>
      </c>
      <c r="D366" s="467">
        <v>45509</v>
      </c>
      <c r="E366" s="563" t="s">
        <v>11526</v>
      </c>
      <c r="F366" s="333" t="s">
        <v>17330</v>
      </c>
      <c r="G366" s="333" t="s">
        <v>16440</v>
      </c>
      <c r="H366" s="1130">
        <v>1</v>
      </c>
      <c r="I366" s="333"/>
      <c r="J366" s="563" t="s">
        <v>152</v>
      </c>
      <c r="K366" s="1131">
        <v>45518.349085648202</v>
      </c>
      <c r="L366" s="563" t="s">
        <v>9221</v>
      </c>
      <c r="M366" s="467"/>
      <c r="N366" s="563" t="s">
        <v>9221</v>
      </c>
      <c r="O366" s="333" t="s">
        <v>16085</v>
      </c>
      <c r="AQ366" s="281"/>
      <c r="AR366" s="281"/>
      <c r="AS366" s="281"/>
      <c r="AT366" s="282"/>
      <c r="AU366" s="281"/>
      <c r="AV366" s="284"/>
      <c r="AW366" s="285"/>
      <c r="AX366" s="284"/>
      <c r="AY366" s="281"/>
      <c r="AZ366" s="286"/>
      <c r="BA366" s="281"/>
      <c r="BB366" s="283"/>
      <c r="BC366" s="281"/>
      <c r="BD366" s="284"/>
      <c r="BE366" s="281"/>
      <c r="BI366" s="281"/>
      <c r="BJ366" s="281"/>
      <c r="BK366" s="281"/>
      <c r="BL366" s="282"/>
      <c r="BM366" s="281"/>
      <c r="BN366" s="284"/>
      <c r="BO366" s="285"/>
      <c r="BP366" s="284"/>
      <c r="BQ366" s="281"/>
      <c r="BR366" s="286"/>
      <c r="BS366" s="281"/>
      <c r="BT366" s="283"/>
      <c r="BU366" s="281"/>
      <c r="BV366" s="284"/>
      <c r="BW366" s="281"/>
    </row>
    <row r="367" spans="1:75" x14ac:dyDescent="0.25">
      <c r="A367" s="727">
        <v>366</v>
      </c>
      <c r="B367" s="727">
        <v>1</v>
      </c>
      <c r="C367" s="563" t="s">
        <v>5</v>
      </c>
      <c r="D367" s="467">
        <v>45509</v>
      </c>
      <c r="E367" s="563" t="s">
        <v>11545</v>
      </c>
      <c r="F367" s="333" t="s">
        <v>13541</v>
      </c>
      <c r="G367" s="333" t="s">
        <v>16441</v>
      </c>
      <c r="H367" s="1130">
        <v>0.75</v>
      </c>
      <c r="I367" s="333"/>
      <c r="J367" s="563" t="s">
        <v>152</v>
      </c>
      <c r="K367" s="1131">
        <v>45518.349085648202</v>
      </c>
      <c r="L367" s="563" t="s">
        <v>152</v>
      </c>
      <c r="M367" s="467">
        <v>45537.706157407403</v>
      </c>
      <c r="N367" s="563" t="s">
        <v>9221</v>
      </c>
      <c r="O367" s="333" t="s">
        <v>19768</v>
      </c>
      <c r="P367" s="563" t="s">
        <v>19852</v>
      </c>
      <c r="AQ367" s="281"/>
      <c r="AR367" s="281"/>
      <c r="AS367" s="281"/>
      <c r="AT367" s="282"/>
      <c r="AU367" s="281"/>
      <c r="AV367" s="284"/>
      <c r="AW367" s="285"/>
      <c r="AX367" s="284"/>
      <c r="AY367" s="281"/>
      <c r="AZ367" s="286"/>
      <c r="BA367" s="281"/>
      <c r="BB367" s="283"/>
      <c r="BC367" s="281"/>
      <c r="BD367" s="284"/>
      <c r="BE367" s="281"/>
      <c r="BI367" s="281"/>
      <c r="BJ367" s="281"/>
      <c r="BK367" s="281"/>
      <c r="BL367" s="282"/>
      <c r="BM367" s="281"/>
      <c r="BN367" s="284"/>
      <c r="BO367" s="285"/>
      <c r="BP367" s="284"/>
      <c r="BQ367" s="281"/>
      <c r="BR367" s="286"/>
      <c r="BS367" s="281"/>
      <c r="BT367" s="283"/>
      <c r="BU367" s="281"/>
      <c r="BV367" s="284"/>
      <c r="BW367" s="281"/>
    </row>
    <row r="368" spans="1:75" x14ac:dyDescent="0.25">
      <c r="A368" s="727">
        <v>367</v>
      </c>
      <c r="B368" s="727">
        <v>1</v>
      </c>
      <c r="C368" s="563" t="s">
        <v>5</v>
      </c>
      <c r="D368" s="467">
        <v>45509</v>
      </c>
      <c r="E368" s="563" t="s">
        <v>12858</v>
      </c>
      <c r="F368" s="333" t="s">
        <v>19409</v>
      </c>
      <c r="G368" s="333" t="s">
        <v>16442</v>
      </c>
      <c r="H368" s="1130">
        <v>0.5</v>
      </c>
      <c r="I368" s="333"/>
      <c r="J368" s="563" t="s">
        <v>152</v>
      </c>
      <c r="K368" s="1131">
        <v>45518.349085648202</v>
      </c>
      <c r="L368" s="563" t="s">
        <v>9221</v>
      </c>
      <c r="M368" s="467"/>
      <c r="N368" s="563" t="s">
        <v>9221</v>
      </c>
      <c r="O368" s="333" t="s">
        <v>16085</v>
      </c>
      <c r="AQ368" s="281"/>
      <c r="AR368" s="281"/>
      <c r="AS368" s="281"/>
      <c r="AT368" s="282"/>
      <c r="AU368" s="281"/>
      <c r="AV368" s="284"/>
      <c r="AW368" s="285"/>
      <c r="AX368" s="284"/>
      <c r="AY368" s="281"/>
      <c r="AZ368" s="286"/>
      <c r="BA368" s="281"/>
      <c r="BB368" s="283"/>
      <c r="BC368" s="281"/>
      <c r="BD368" s="284"/>
      <c r="BE368" s="281"/>
      <c r="BI368" s="281"/>
      <c r="BJ368" s="281"/>
      <c r="BK368" s="281"/>
      <c r="BL368" s="282"/>
      <c r="BM368" s="281"/>
      <c r="BN368" s="284"/>
      <c r="BO368" s="285"/>
      <c r="BP368" s="284"/>
      <c r="BQ368" s="281"/>
      <c r="BR368" s="286"/>
      <c r="BS368" s="281"/>
      <c r="BT368" s="283"/>
      <c r="BU368" s="281"/>
      <c r="BV368" s="284"/>
      <c r="BW368" s="281"/>
    </row>
    <row r="369" spans="1:75" x14ac:dyDescent="0.25">
      <c r="A369" s="727">
        <v>368</v>
      </c>
      <c r="B369" s="727">
        <v>1</v>
      </c>
      <c r="C369" s="563" t="s">
        <v>5</v>
      </c>
      <c r="D369" s="467">
        <v>45509</v>
      </c>
      <c r="E369" s="563" t="s">
        <v>11531</v>
      </c>
      <c r="F369" s="333" t="s">
        <v>17555</v>
      </c>
      <c r="G369" s="333" t="s">
        <v>16443</v>
      </c>
      <c r="H369" s="1130">
        <v>0.4</v>
      </c>
      <c r="I369" s="333"/>
      <c r="J369" s="563" t="s">
        <v>152</v>
      </c>
      <c r="K369" s="1131">
        <v>45518.349085648202</v>
      </c>
      <c r="L369" s="563" t="s">
        <v>9221</v>
      </c>
      <c r="M369" s="467"/>
      <c r="N369" s="563" t="s">
        <v>9221</v>
      </c>
      <c r="O369" s="333" t="s">
        <v>16085</v>
      </c>
      <c r="AQ369" s="281"/>
      <c r="AR369" s="281"/>
      <c r="AS369" s="281"/>
      <c r="AT369" s="282"/>
      <c r="AU369" s="281"/>
      <c r="AV369" s="284"/>
      <c r="AW369" s="285"/>
      <c r="AX369" s="284"/>
      <c r="AY369" s="281"/>
      <c r="AZ369" s="286"/>
      <c r="BA369" s="281"/>
      <c r="BB369" s="283"/>
      <c r="BC369" s="281"/>
      <c r="BD369" s="284"/>
      <c r="BE369" s="281"/>
      <c r="BI369" s="281"/>
      <c r="BJ369" s="281"/>
      <c r="BK369" s="281"/>
      <c r="BL369" s="282"/>
      <c r="BM369" s="281"/>
      <c r="BN369" s="284"/>
      <c r="BO369" s="285"/>
      <c r="BP369" s="284"/>
      <c r="BQ369" s="281"/>
      <c r="BR369" s="286"/>
      <c r="BS369" s="281"/>
      <c r="BT369" s="283"/>
      <c r="BU369" s="281"/>
      <c r="BV369" s="284"/>
      <c r="BW369" s="281"/>
    </row>
    <row r="370" spans="1:75" x14ac:dyDescent="0.25">
      <c r="A370" s="727">
        <v>369</v>
      </c>
      <c r="B370" s="727">
        <v>1</v>
      </c>
      <c r="C370" s="563" t="s">
        <v>5</v>
      </c>
      <c r="D370" s="467">
        <v>45509</v>
      </c>
      <c r="E370" s="563" t="s">
        <v>11542</v>
      </c>
      <c r="F370" s="333" t="s">
        <v>17864</v>
      </c>
      <c r="G370" s="333" t="s">
        <v>16444</v>
      </c>
      <c r="H370" s="1130">
        <v>1.25</v>
      </c>
      <c r="I370" s="333"/>
      <c r="J370" s="563" t="s">
        <v>152</v>
      </c>
      <c r="K370" s="1131">
        <v>45518.349085648202</v>
      </c>
      <c r="L370" s="563" t="s">
        <v>9221</v>
      </c>
      <c r="M370" s="467"/>
      <c r="N370" s="563" t="s">
        <v>9221</v>
      </c>
      <c r="O370" s="333" t="s">
        <v>16085</v>
      </c>
      <c r="AQ370" s="281"/>
      <c r="AR370" s="281"/>
      <c r="AS370" s="281"/>
      <c r="AT370" s="282"/>
      <c r="AU370" s="281"/>
      <c r="AV370" s="284"/>
      <c r="AW370" s="285"/>
      <c r="AX370" s="284"/>
      <c r="AY370" s="281"/>
      <c r="AZ370" s="286"/>
      <c r="BA370" s="281"/>
      <c r="BB370" s="283"/>
      <c r="BC370" s="281"/>
      <c r="BD370" s="284"/>
      <c r="BE370" s="281"/>
      <c r="BI370" s="281"/>
      <c r="BJ370" s="281"/>
      <c r="BK370" s="281"/>
      <c r="BL370" s="282"/>
      <c r="BM370" s="281"/>
      <c r="BN370" s="284"/>
      <c r="BO370" s="285"/>
      <c r="BP370" s="284"/>
      <c r="BQ370" s="281"/>
      <c r="BR370" s="286"/>
      <c r="BS370" s="281"/>
      <c r="BT370" s="283"/>
      <c r="BU370" s="281"/>
      <c r="BV370" s="284"/>
      <c r="BW370" s="281"/>
    </row>
    <row r="371" spans="1:75" x14ac:dyDescent="0.25">
      <c r="A371" s="727">
        <v>370</v>
      </c>
      <c r="B371" s="727">
        <v>1</v>
      </c>
      <c r="C371" s="563" t="s">
        <v>5</v>
      </c>
      <c r="D371" s="467">
        <v>45509</v>
      </c>
      <c r="E371" s="563" t="s">
        <v>11603</v>
      </c>
      <c r="F371" s="333" t="s">
        <v>14124</v>
      </c>
      <c r="G371" s="333" t="s">
        <v>16445</v>
      </c>
      <c r="H371" s="1130">
        <v>2.75</v>
      </c>
      <c r="I371" s="333"/>
      <c r="J371" s="563" t="s">
        <v>152</v>
      </c>
      <c r="K371" s="1131">
        <v>45518.349085648202</v>
      </c>
      <c r="L371" s="563" t="s">
        <v>9221</v>
      </c>
      <c r="M371" s="467"/>
      <c r="N371" s="563" t="s">
        <v>9221</v>
      </c>
      <c r="O371" s="333" t="s">
        <v>16085</v>
      </c>
      <c r="AQ371" s="281"/>
      <c r="AR371" s="281"/>
      <c r="AS371" s="281"/>
      <c r="AT371" s="282"/>
      <c r="AU371" s="281"/>
      <c r="AV371" s="284"/>
      <c r="AW371" s="285"/>
      <c r="AX371" s="284"/>
      <c r="AY371" s="281"/>
      <c r="AZ371" s="286"/>
      <c r="BA371" s="281"/>
      <c r="BB371" s="283"/>
      <c r="BC371" s="281"/>
      <c r="BD371" s="284"/>
      <c r="BE371" s="281"/>
      <c r="BI371" s="281"/>
      <c r="BJ371" s="281"/>
      <c r="BK371" s="281"/>
      <c r="BL371" s="282"/>
      <c r="BM371" s="281"/>
      <c r="BN371" s="284"/>
      <c r="BO371" s="285"/>
      <c r="BP371" s="284"/>
      <c r="BQ371" s="281"/>
      <c r="BR371" s="286"/>
      <c r="BS371" s="281"/>
      <c r="BT371" s="283"/>
      <c r="BU371" s="281"/>
      <c r="BV371" s="284"/>
      <c r="BW371" s="281"/>
    </row>
    <row r="372" spans="1:75" x14ac:dyDescent="0.25">
      <c r="A372" s="727">
        <v>371</v>
      </c>
      <c r="B372" s="727">
        <v>1</v>
      </c>
      <c r="C372" s="563" t="s">
        <v>5</v>
      </c>
      <c r="D372" s="467">
        <v>45509</v>
      </c>
      <c r="E372" s="563" t="s">
        <v>11584</v>
      </c>
      <c r="F372" s="333" t="s">
        <v>13884</v>
      </c>
      <c r="G372" s="333" t="s">
        <v>16446</v>
      </c>
      <c r="H372" s="1130">
        <v>0.5</v>
      </c>
      <c r="I372" s="333"/>
      <c r="J372" s="563" t="s">
        <v>152</v>
      </c>
      <c r="K372" s="1131">
        <v>45518.349085648202</v>
      </c>
      <c r="L372" s="563" t="s">
        <v>9221</v>
      </c>
      <c r="M372" s="467"/>
      <c r="N372" s="563" t="s">
        <v>9221</v>
      </c>
      <c r="O372" s="333" t="s">
        <v>16085</v>
      </c>
      <c r="AQ372" s="281"/>
      <c r="AR372" s="281"/>
      <c r="AS372" s="281"/>
      <c r="AT372" s="282"/>
      <c r="AU372" s="281"/>
      <c r="AV372" s="284"/>
      <c r="AW372" s="285"/>
      <c r="AX372" s="284"/>
      <c r="AY372" s="281"/>
      <c r="AZ372" s="286"/>
      <c r="BA372" s="281"/>
      <c r="BB372" s="283"/>
      <c r="BC372" s="281"/>
      <c r="BD372" s="284"/>
      <c r="BE372" s="281"/>
      <c r="BI372" s="281"/>
      <c r="BJ372" s="281"/>
      <c r="BK372" s="281"/>
      <c r="BL372" s="282"/>
      <c r="BM372" s="281"/>
      <c r="BN372" s="284"/>
      <c r="BO372" s="285"/>
      <c r="BP372" s="284"/>
      <c r="BQ372" s="281"/>
      <c r="BR372" s="286"/>
      <c r="BS372" s="281"/>
      <c r="BT372" s="283"/>
      <c r="BU372" s="281"/>
      <c r="BV372" s="284"/>
      <c r="BW372" s="281"/>
    </row>
    <row r="373" spans="1:75" x14ac:dyDescent="0.25">
      <c r="A373" s="727">
        <v>372</v>
      </c>
      <c r="B373" s="727">
        <v>1</v>
      </c>
      <c r="C373" s="563" t="s">
        <v>5</v>
      </c>
      <c r="D373" s="467">
        <v>45509</v>
      </c>
      <c r="E373" s="563" t="s">
        <v>11544</v>
      </c>
      <c r="F373" s="333" t="s">
        <v>19794</v>
      </c>
      <c r="G373" s="333" t="s">
        <v>16447</v>
      </c>
      <c r="H373" s="1130">
        <v>1</v>
      </c>
      <c r="I373" s="333"/>
      <c r="J373" s="563" t="s">
        <v>152</v>
      </c>
      <c r="K373" s="1131">
        <v>45518.349085648202</v>
      </c>
      <c r="L373" s="563" t="s">
        <v>9221</v>
      </c>
      <c r="M373" s="467"/>
      <c r="N373" s="563" t="s">
        <v>9221</v>
      </c>
      <c r="O373" s="333" t="s">
        <v>16085</v>
      </c>
      <c r="AQ373" s="281"/>
      <c r="AR373" s="281"/>
      <c r="AS373" s="281"/>
      <c r="AT373" s="282"/>
      <c r="AU373" s="281"/>
      <c r="AV373" s="284"/>
      <c r="AW373" s="285"/>
      <c r="AX373" s="284"/>
      <c r="AY373" s="281"/>
      <c r="AZ373" s="286"/>
      <c r="BA373" s="281"/>
      <c r="BB373" s="283"/>
      <c r="BC373" s="281"/>
      <c r="BD373" s="284"/>
      <c r="BE373" s="281"/>
      <c r="BI373" s="281"/>
      <c r="BJ373" s="281"/>
      <c r="BK373" s="281"/>
      <c r="BL373" s="282"/>
      <c r="BM373" s="281"/>
      <c r="BN373" s="284"/>
      <c r="BO373" s="285"/>
      <c r="BP373" s="284"/>
      <c r="BQ373" s="281"/>
      <c r="BR373" s="286"/>
      <c r="BS373" s="281"/>
      <c r="BT373" s="283"/>
      <c r="BU373" s="281"/>
      <c r="BV373" s="284"/>
      <c r="BW373" s="281"/>
    </row>
    <row r="374" spans="1:75" x14ac:dyDescent="0.25">
      <c r="A374" s="727">
        <v>373</v>
      </c>
      <c r="B374" s="727">
        <v>1</v>
      </c>
      <c r="C374" s="563" t="s">
        <v>5</v>
      </c>
      <c r="D374" s="467">
        <v>45509</v>
      </c>
      <c r="E374" s="563" t="s">
        <v>13353</v>
      </c>
      <c r="F374" s="333" t="s">
        <v>16908</v>
      </c>
      <c r="G374" s="333" t="s">
        <v>16448</v>
      </c>
      <c r="H374" s="1130">
        <v>1.5</v>
      </c>
      <c r="I374" s="333"/>
      <c r="J374" s="563" t="s">
        <v>152</v>
      </c>
      <c r="K374" s="1131">
        <v>45518.349085648202</v>
      </c>
      <c r="L374" s="563" t="s">
        <v>9221</v>
      </c>
      <c r="M374" s="467"/>
      <c r="N374" s="563" t="s">
        <v>9221</v>
      </c>
      <c r="O374" s="333" t="s">
        <v>16085</v>
      </c>
      <c r="AQ374" s="281"/>
      <c r="AR374" s="281"/>
      <c r="AS374" s="281"/>
      <c r="AT374" s="282"/>
      <c r="AU374" s="281"/>
      <c r="AV374" s="284"/>
      <c r="AW374" s="285"/>
      <c r="AX374" s="284"/>
      <c r="AY374" s="281"/>
      <c r="AZ374" s="286"/>
      <c r="BA374" s="281"/>
      <c r="BB374" s="283"/>
      <c r="BC374" s="281"/>
      <c r="BD374" s="284"/>
      <c r="BE374" s="281"/>
      <c r="BI374" s="281"/>
      <c r="BJ374" s="281"/>
      <c r="BK374" s="281"/>
      <c r="BL374" s="282"/>
      <c r="BM374" s="281"/>
      <c r="BN374" s="284"/>
      <c r="BO374" s="285"/>
      <c r="BP374" s="284"/>
      <c r="BQ374" s="281"/>
      <c r="BR374" s="286"/>
      <c r="BS374" s="281"/>
      <c r="BT374" s="283"/>
      <c r="BU374" s="281"/>
      <c r="BV374" s="284"/>
      <c r="BW374" s="281"/>
    </row>
    <row r="375" spans="1:75" x14ac:dyDescent="0.25">
      <c r="A375" s="727">
        <v>374</v>
      </c>
      <c r="B375" s="727">
        <v>1</v>
      </c>
      <c r="C375" s="563" t="s">
        <v>5</v>
      </c>
      <c r="D375" s="467">
        <v>45509</v>
      </c>
      <c r="E375" s="563" t="s">
        <v>13456</v>
      </c>
      <c r="F375" s="333" t="s">
        <v>17505</v>
      </c>
      <c r="G375" s="333" t="s">
        <v>16449</v>
      </c>
      <c r="H375" s="1130">
        <v>0.4</v>
      </c>
      <c r="I375" s="333"/>
      <c r="J375" s="563" t="s">
        <v>152</v>
      </c>
      <c r="K375" s="1131">
        <v>45518.349085648202</v>
      </c>
      <c r="L375" s="563" t="s">
        <v>9221</v>
      </c>
      <c r="M375" s="467"/>
      <c r="N375" s="563" t="s">
        <v>9221</v>
      </c>
      <c r="O375" s="333" t="s">
        <v>16085</v>
      </c>
      <c r="AQ375" s="281"/>
      <c r="AR375" s="281"/>
      <c r="AS375" s="281"/>
      <c r="AT375" s="282"/>
      <c r="AU375" s="281"/>
      <c r="AV375" s="284"/>
      <c r="AW375" s="285"/>
      <c r="AX375" s="284"/>
      <c r="AY375" s="281"/>
      <c r="AZ375" s="286"/>
      <c r="BA375" s="281"/>
      <c r="BB375" s="283"/>
      <c r="BC375" s="281"/>
      <c r="BD375" s="284"/>
      <c r="BE375" s="281"/>
      <c r="BI375" s="281"/>
      <c r="BJ375" s="281"/>
      <c r="BK375" s="281"/>
      <c r="BL375" s="282"/>
      <c r="BM375" s="281"/>
      <c r="BN375" s="284"/>
      <c r="BO375" s="285"/>
      <c r="BP375" s="284"/>
      <c r="BQ375" s="281"/>
      <c r="BR375" s="286"/>
      <c r="BS375" s="281"/>
      <c r="BT375" s="283"/>
      <c r="BU375" s="281"/>
      <c r="BV375" s="284"/>
      <c r="BW375" s="281"/>
    </row>
    <row r="376" spans="1:75" x14ac:dyDescent="0.25">
      <c r="A376" s="727">
        <v>375</v>
      </c>
      <c r="B376" s="727">
        <v>1</v>
      </c>
      <c r="C376" s="563" t="s">
        <v>5</v>
      </c>
      <c r="D376" s="467">
        <v>45510</v>
      </c>
      <c r="E376" s="563" t="s">
        <v>11506</v>
      </c>
      <c r="F376" s="333" t="s">
        <v>16217</v>
      </c>
      <c r="G376" s="333" t="s">
        <v>16450</v>
      </c>
      <c r="H376" s="1130">
        <v>2.5</v>
      </c>
      <c r="I376" s="333"/>
      <c r="J376" s="563" t="s">
        <v>152</v>
      </c>
      <c r="K376" s="1131">
        <v>45518.349085648202</v>
      </c>
      <c r="L376" s="563" t="s">
        <v>9221</v>
      </c>
      <c r="M376" s="467"/>
      <c r="N376" s="563" t="s">
        <v>9221</v>
      </c>
      <c r="O376" s="333" t="s">
        <v>16085</v>
      </c>
      <c r="AQ376" s="281"/>
      <c r="AR376" s="281"/>
      <c r="AS376" s="281"/>
      <c r="AT376" s="282"/>
      <c r="AU376" s="281"/>
      <c r="AV376" s="284"/>
      <c r="AW376" s="285"/>
      <c r="AX376" s="284"/>
      <c r="AY376" s="281"/>
      <c r="AZ376" s="286"/>
      <c r="BA376" s="281"/>
      <c r="BB376" s="283"/>
      <c r="BC376" s="281"/>
      <c r="BD376" s="284"/>
      <c r="BE376" s="281"/>
      <c r="BI376" s="281"/>
      <c r="BJ376" s="281"/>
      <c r="BK376" s="281"/>
      <c r="BL376" s="282"/>
      <c r="BM376" s="281"/>
      <c r="BN376" s="284"/>
      <c r="BO376" s="285"/>
      <c r="BP376" s="284"/>
      <c r="BQ376" s="281"/>
      <c r="BR376" s="286"/>
      <c r="BS376" s="281"/>
      <c r="BT376" s="283"/>
      <c r="BU376" s="281"/>
      <c r="BV376" s="284"/>
      <c r="BW376" s="281"/>
    </row>
    <row r="377" spans="1:75" x14ac:dyDescent="0.25">
      <c r="A377" s="727">
        <v>376</v>
      </c>
      <c r="B377" s="727">
        <v>1</v>
      </c>
      <c r="C377" s="563" t="s">
        <v>5</v>
      </c>
      <c r="D377" s="467">
        <v>45510</v>
      </c>
      <c r="E377" s="563" t="s">
        <v>11603</v>
      </c>
      <c r="F377" s="333" t="s">
        <v>14124</v>
      </c>
      <c r="G377" s="333" t="s">
        <v>16451</v>
      </c>
      <c r="H377" s="1130">
        <v>2.75</v>
      </c>
      <c r="I377" s="333"/>
      <c r="J377" s="563" t="s">
        <v>152</v>
      </c>
      <c r="K377" s="1131">
        <v>45518.349085648202</v>
      </c>
      <c r="L377" s="563" t="s">
        <v>9221</v>
      </c>
      <c r="M377" s="467"/>
      <c r="N377" s="563" t="s">
        <v>9221</v>
      </c>
      <c r="O377" s="333" t="s">
        <v>16085</v>
      </c>
      <c r="AQ377" s="281"/>
      <c r="AR377" s="281"/>
      <c r="AS377" s="281"/>
      <c r="AT377" s="282"/>
      <c r="AU377" s="281"/>
      <c r="AV377" s="284"/>
      <c r="AW377" s="285"/>
      <c r="AX377" s="284"/>
      <c r="AY377" s="281"/>
      <c r="AZ377" s="286"/>
      <c r="BA377" s="281"/>
      <c r="BB377" s="283"/>
      <c r="BC377" s="281"/>
      <c r="BD377" s="284"/>
      <c r="BE377" s="281"/>
      <c r="BI377" s="281"/>
      <c r="BJ377" s="281"/>
      <c r="BK377" s="281"/>
      <c r="BL377" s="282"/>
      <c r="BM377" s="281"/>
      <c r="BN377" s="284"/>
      <c r="BO377" s="285"/>
      <c r="BP377" s="284"/>
      <c r="BQ377" s="281"/>
      <c r="BR377" s="286"/>
      <c r="BS377" s="281"/>
      <c r="BT377" s="283"/>
      <c r="BU377" s="281"/>
      <c r="BV377" s="284"/>
      <c r="BW377" s="281"/>
    </row>
    <row r="378" spans="1:75" x14ac:dyDescent="0.25">
      <c r="A378" s="727">
        <v>377</v>
      </c>
      <c r="B378" s="727">
        <v>1</v>
      </c>
      <c r="C378" s="563" t="s">
        <v>5</v>
      </c>
      <c r="D378" s="467">
        <v>45510</v>
      </c>
      <c r="E378" s="563" t="s">
        <v>11561</v>
      </c>
      <c r="F378" s="333" t="s">
        <v>19813</v>
      </c>
      <c r="G378" s="333" t="s">
        <v>16452</v>
      </c>
      <c r="H378" s="1130">
        <v>1.5</v>
      </c>
      <c r="I378" s="333"/>
      <c r="J378" s="563" t="s">
        <v>152</v>
      </c>
      <c r="K378" s="1131">
        <v>45518.349085648202</v>
      </c>
      <c r="L378" s="563" t="s">
        <v>9221</v>
      </c>
      <c r="M378" s="467"/>
      <c r="N378" s="563" t="s">
        <v>9221</v>
      </c>
      <c r="O378" s="333" t="s">
        <v>16085</v>
      </c>
      <c r="AQ378" s="281"/>
      <c r="AR378" s="281"/>
      <c r="AS378" s="281"/>
      <c r="AT378" s="282"/>
      <c r="AU378" s="281"/>
      <c r="AV378" s="284"/>
      <c r="AW378" s="285"/>
      <c r="AX378" s="284"/>
      <c r="AY378" s="281"/>
      <c r="AZ378" s="286"/>
      <c r="BA378" s="281"/>
      <c r="BB378" s="283"/>
      <c r="BC378" s="281"/>
      <c r="BD378" s="284"/>
      <c r="BE378" s="281"/>
      <c r="BI378" s="281"/>
      <c r="BJ378" s="281"/>
      <c r="BK378" s="281"/>
      <c r="BL378" s="282"/>
      <c r="BM378" s="281"/>
      <c r="BN378" s="284"/>
      <c r="BO378" s="285"/>
      <c r="BP378" s="284"/>
      <c r="BQ378" s="281"/>
      <c r="BR378" s="286"/>
      <c r="BS378" s="281"/>
      <c r="BT378" s="283"/>
      <c r="BU378" s="281"/>
      <c r="BV378" s="284"/>
      <c r="BW378" s="281"/>
    </row>
    <row r="379" spans="1:75" x14ac:dyDescent="0.25">
      <c r="A379" s="727">
        <v>378</v>
      </c>
      <c r="B379" s="727">
        <v>1</v>
      </c>
      <c r="C379" s="563" t="s">
        <v>5</v>
      </c>
      <c r="D379" s="467">
        <v>45510</v>
      </c>
      <c r="E379" s="563" t="s">
        <v>11533</v>
      </c>
      <c r="F379" s="333" t="s">
        <v>16031</v>
      </c>
      <c r="G379" s="333" t="s">
        <v>16453</v>
      </c>
      <c r="H379" s="1130">
        <v>4</v>
      </c>
      <c r="I379" s="333"/>
      <c r="J379" s="563" t="s">
        <v>152</v>
      </c>
      <c r="K379" s="1131">
        <v>45518.349085648202</v>
      </c>
      <c r="L379" s="563" t="s">
        <v>9221</v>
      </c>
      <c r="M379" s="467"/>
      <c r="N379" s="563" t="s">
        <v>9221</v>
      </c>
      <c r="O379" s="333" t="s">
        <v>16085</v>
      </c>
      <c r="AQ379" s="281"/>
      <c r="AR379" s="281"/>
      <c r="AS379" s="281"/>
      <c r="AT379" s="282"/>
      <c r="AU379" s="281"/>
      <c r="AV379" s="284"/>
      <c r="AW379" s="285"/>
      <c r="AX379" s="284"/>
      <c r="AY379" s="281"/>
      <c r="AZ379" s="286"/>
      <c r="BA379" s="281"/>
      <c r="BB379" s="283"/>
      <c r="BC379" s="281"/>
      <c r="BD379" s="284"/>
      <c r="BE379" s="281"/>
      <c r="BI379" s="281"/>
      <c r="BJ379" s="281"/>
      <c r="BK379" s="281"/>
      <c r="BL379" s="282"/>
      <c r="BM379" s="281"/>
      <c r="BN379" s="284"/>
      <c r="BO379" s="285"/>
      <c r="BP379" s="284"/>
      <c r="BQ379" s="281"/>
      <c r="BR379" s="286"/>
      <c r="BS379" s="281"/>
      <c r="BT379" s="283"/>
      <c r="BU379" s="281"/>
      <c r="BV379" s="284"/>
      <c r="BW379" s="281"/>
    </row>
    <row r="380" spans="1:75" x14ac:dyDescent="0.25">
      <c r="A380" s="727">
        <v>379</v>
      </c>
      <c r="B380" s="727">
        <v>1</v>
      </c>
      <c r="C380" s="563" t="s">
        <v>5</v>
      </c>
      <c r="D380" s="467">
        <v>45510</v>
      </c>
      <c r="E380" s="563" t="s">
        <v>13563</v>
      </c>
      <c r="F380" s="333" t="s">
        <v>18006</v>
      </c>
      <c r="G380" s="333" t="s">
        <v>16454</v>
      </c>
      <c r="H380" s="1130">
        <v>0.4</v>
      </c>
      <c r="I380" s="333"/>
      <c r="J380" s="563" t="s">
        <v>152</v>
      </c>
      <c r="K380" s="1131">
        <v>45518.349085648202</v>
      </c>
      <c r="L380" s="563" t="s">
        <v>9221</v>
      </c>
      <c r="M380" s="467"/>
      <c r="N380" s="563" t="s">
        <v>9221</v>
      </c>
      <c r="O380" s="333" t="s">
        <v>16085</v>
      </c>
      <c r="AQ380" s="281"/>
      <c r="AR380" s="281"/>
      <c r="AS380" s="281"/>
      <c r="AT380" s="282"/>
      <c r="AU380" s="281"/>
      <c r="AV380" s="284"/>
      <c r="AW380" s="285"/>
      <c r="AX380" s="284"/>
      <c r="AY380" s="281"/>
      <c r="AZ380" s="286"/>
      <c r="BA380" s="281"/>
      <c r="BB380" s="283"/>
      <c r="BC380" s="281"/>
      <c r="BD380" s="284"/>
      <c r="BE380" s="281"/>
      <c r="BI380" s="281"/>
      <c r="BJ380" s="281"/>
      <c r="BK380" s="281"/>
      <c r="BL380" s="282"/>
      <c r="BM380" s="281"/>
      <c r="BN380" s="284"/>
      <c r="BO380" s="285"/>
      <c r="BP380" s="284"/>
      <c r="BQ380" s="281"/>
      <c r="BR380" s="286"/>
      <c r="BS380" s="281"/>
      <c r="BT380" s="283"/>
      <c r="BU380" s="281"/>
      <c r="BV380" s="284"/>
      <c r="BW380" s="281"/>
    </row>
    <row r="381" spans="1:75" x14ac:dyDescent="0.25">
      <c r="A381" s="727">
        <v>380</v>
      </c>
      <c r="B381" s="727">
        <v>1</v>
      </c>
      <c r="C381" s="563" t="s">
        <v>5</v>
      </c>
      <c r="D381" s="467">
        <v>45510</v>
      </c>
      <c r="E381" s="563" t="s">
        <v>11503</v>
      </c>
      <c r="F381" s="333" t="s">
        <v>19705</v>
      </c>
      <c r="G381" s="333" t="s">
        <v>16455</v>
      </c>
      <c r="H381" s="1130">
        <v>1</v>
      </c>
      <c r="I381" s="333"/>
      <c r="J381" s="563" t="s">
        <v>152</v>
      </c>
      <c r="K381" s="1131">
        <v>45518.349085648202</v>
      </c>
      <c r="L381" s="563" t="s">
        <v>9221</v>
      </c>
      <c r="M381" s="467"/>
      <c r="N381" s="563" t="s">
        <v>9221</v>
      </c>
      <c r="O381" s="333" t="s">
        <v>16085</v>
      </c>
      <c r="AQ381" s="281"/>
      <c r="AR381" s="281"/>
      <c r="AS381" s="281"/>
      <c r="AT381" s="282"/>
      <c r="AU381" s="281"/>
      <c r="AV381" s="284"/>
      <c r="AW381" s="285"/>
      <c r="AX381" s="284"/>
      <c r="AY381" s="281"/>
      <c r="AZ381" s="286"/>
      <c r="BA381" s="281"/>
      <c r="BB381" s="283"/>
      <c r="BC381" s="281"/>
      <c r="BD381" s="284"/>
      <c r="BE381" s="281"/>
      <c r="BI381" s="281"/>
      <c r="BJ381" s="281"/>
      <c r="BK381" s="281"/>
      <c r="BL381" s="282"/>
      <c r="BM381" s="281"/>
      <c r="BN381" s="284"/>
      <c r="BO381" s="285"/>
      <c r="BP381" s="284"/>
      <c r="BQ381" s="281"/>
      <c r="BR381" s="286"/>
      <c r="BS381" s="281"/>
      <c r="BT381" s="283"/>
      <c r="BU381" s="281"/>
      <c r="BV381" s="284"/>
      <c r="BW381" s="281"/>
    </row>
    <row r="382" spans="1:75" x14ac:dyDescent="0.25">
      <c r="A382" s="727">
        <v>381</v>
      </c>
      <c r="B382" s="727">
        <v>1</v>
      </c>
      <c r="C382" s="563" t="s">
        <v>5</v>
      </c>
      <c r="D382" s="467">
        <v>45510</v>
      </c>
      <c r="E382" s="563" t="s">
        <v>11564</v>
      </c>
      <c r="F382" s="333" t="s">
        <v>18497</v>
      </c>
      <c r="G382" s="333" t="s">
        <v>16456</v>
      </c>
      <c r="H382" s="1130">
        <v>0.75</v>
      </c>
      <c r="I382" s="333"/>
      <c r="J382" s="563" t="s">
        <v>152</v>
      </c>
      <c r="K382" s="1131">
        <v>45518.349085648202</v>
      </c>
      <c r="L382" s="563" t="s">
        <v>9221</v>
      </c>
      <c r="M382" s="467"/>
      <c r="N382" s="563" t="s">
        <v>9221</v>
      </c>
      <c r="O382" s="333" t="s">
        <v>16085</v>
      </c>
      <c r="AQ382" s="281"/>
      <c r="AR382" s="281"/>
      <c r="AS382" s="281"/>
      <c r="AT382" s="282"/>
      <c r="AU382" s="281"/>
      <c r="AV382" s="284"/>
      <c r="AW382" s="285"/>
      <c r="AX382" s="284"/>
      <c r="AY382" s="281"/>
      <c r="AZ382" s="286"/>
      <c r="BA382" s="281"/>
      <c r="BB382" s="283"/>
      <c r="BC382" s="281"/>
      <c r="BD382" s="284"/>
      <c r="BE382" s="281"/>
      <c r="BI382" s="281"/>
      <c r="BJ382" s="281"/>
      <c r="BK382" s="281"/>
      <c r="BL382" s="282"/>
      <c r="BM382" s="281"/>
      <c r="BN382" s="284"/>
      <c r="BO382" s="285"/>
      <c r="BP382" s="284"/>
      <c r="BQ382" s="281"/>
      <c r="BR382" s="286"/>
      <c r="BS382" s="281"/>
      <c r="BT382" s="283"/>
      <c r="BU382" s="281"/>
      <c r="BV382" s="284"/>
      <c r="BW382" s="281"/>
    </row>
    <row r="383" spans="1:75" x14ac:dyDescent="0.25">
      <c r="A383" s="727">
        <v>382</v>
      </c>
      <c r="B383" s="727">
        <v>1</v>
      </c>
      <c r="C383" s="563" t="s">
        <v>5</v>
      </c>
      <c r="D383" s="467">
        <v>45510</v>
      </c>
      <c r="E383" s="563" t="s">
        <v>11545</v>
      </c>
      <c r="F383" s="333" t="s">
        <v>13541</v>
      </c>
      <c r="G383" s="333" t="s">
        <v>16457</v>
      </c>
      <c r="H383" s="1130">
        <v>0.4</v>
      </c>
      <c r="I383" s="333"/>
      <c r="J383" s="563" t="s">
        <v>152</v>
      </c>
      <c r="K383" s="1131">
        <v>45518.349085648202</v>
      </c>
      <c r="L383" s="563" t="s">
        <v>152</v>
      </c>
      <c r="M383" s="467">
        <v>45537.706157407403</v>
      </c>
      <c r="N383" s="563" t="s">
        <v>9221</v>
      </c>
      <c r="O383" s="333" t="s">
        <v>19768</v>
      </c>
      <c r="P383" s="563" t="s">
        <v>19852</v>
      </c>
      <c r="AQ383" s="281"/>
      <c r="AR383" s="281"/>
      <c r="AS383" s="281"/>
      <c r="AT383" s="282"/>
      <c r="AU383" s="281"/>
      <c r="AV383" s="284"/>
      <c r="AW383" s="285"/>
      <c r="AX383" s="284"/>
      <c r="AY383" s="281"/>
      <c r="AZ383" s="286"/>
      <c r="BA383" s="281"/>
      <c r="BB383" s="283"/>
      <c r="BC383" s="281"/>
      <c r="BD383" s="284"/>
      <c r="BE383" s="281"/>
      <c r="BI383" s="281"/>
      <c r="BJ383" s="281"/>
      <c r="BK383" s="281"/>
      <c r="BL383" s="282"/>
      <c r="BM383" s="281"/>
      <c r="BN383" s="284"/>
      <c r="BO383" s="285"/>
      <c r="BP383" s="284"/>
      <c r="BQ383" s="281"/>
      <c r="BR383" s="286"/>
      <c r="BS383" s="281"/>
      <c r="BT383" s="283"/>
      <c r="BU383" s="281"/>
      <c r="BV383" s="284"/>
      <c r="BW383" s="281"/>
    </row>
    <row r="384" spans="1:75" x14ac:dyDescent="0.25">
      <c r="A384" s="727">
        <v>383</v>
      </c>
      <c r="B384" s="727">
        <v>1</v>
      </c>
      <c r="C384" s="563" t="s">
        <v>5</v>
      </c>
      <c r="D384" s="467">
        <v>45510</v>
      </c>
      <c r="E384" s="563" t="s">
        <v>12712</v>
      </c>
      <c r="F384" s="333" t="s">
        <v>19617</v>
      </c>
      <c r="G384" s="333" t="s">
        <v>16458</v>
      </c>
      <c r="H384" s="1130">
        <v>1.25</v>
      </c>
      <c r="I384" s="333"/>
      <c r="J384" s="563" t="s">
        <v>152</v>
      </c>
      <c r="K384" s="1131">
        <v>45518.349085648202</v>
      </c>
      <c r="L384" s="563" t="s">
        <v>9221</v>
      </c>
      <c r="M384" s="467"/>
      <c r="N384" s="563" t="s">
        <v>9221</v>
      </c>
      <c r="O384" s="333" t="s">
        <v>16085</v>
      </c>
      <c r="AQ384" s="281"/>
      <c r="AR384" s="281"/>
      <c r="AS384" s="281"/>
      <c r="AT384" s="282"/>
      <c r="AU384" s="281"/>
      <c r="AV384" s="284"/>
      <c r="AW384" s="285"/>
      <c r="AX384" s="284"/>
      <c r="AY384" s="281"/>
      <c r="AZ384" s="286"/>
      <c r="BA384" s="281"/>
      <c r="BB384" s="283"/>
      <c r="BC384" s="281"/>
      <c r="BD384" s="284"/>
      <c r="BE384" s="281"/>
      <c r="BI384" s="281"/>
      <c r="BJ384" s="281"/>
      <c r="BK384" s="281"/>
      <c r="BL384" s="282"/>
      <c r="BM384" s="281"/>
      <c r="BN384" s="284"/>
      <c r="BO384" s="285"/>
      <c r="BP384" s="284"/>
      <c r="BQ384" s="281"/>
      <c r="BR384" s="286"/>
      <c r="BS384" s="281"/>
      <c r="BT384" s="283"/>
      <c r="BU384" s="281"/>
      <c r="BV384" s="284"/>
      <c r="BW384" s="281"/>
    </row>
    <row r="385" spans="1:75" x14ac:dyDescent="0.25">
      <c r="A385" s="727">
        <v>384</v>
      </c>
      <c r="B385" s="727">
        <v>1</v>
      </c>
      <c r="C385" s="563" t="s">
        <v>5</v>
      </c>
      <c r="D385" s="467">
        <v>45510</v>
      </c>
      <c r="E385" s="563" t="s">
        <v>11525</v>
      </c>
      <c r="F385" s="333" t="s">
        <v>19387</v>
      </c>
      <c r="G385" s="333" t="s">
        <v>16459</v>
      </c>
      <c r="H385" s="1130">
        <v>0.5</v>
      </c>
      <c r="I385" s="333"/>
      <c r="J385" s="563" t="s">
        <v>152</v>
      </c>
      <c r="K385" s="1131">
        <v>45534.480717592603</v>
      </c>
      <c r="L385" s="563" t="s">
        <v>9221</v>
      </c>
      <c r="M385" s="467"/>
      <c r="N385" s="563" t="s">
        <v>152</v>
      </c>
      <c r="O385" s="333" t="s">
        <v>19360</v>
      </c>
      <c r="AQ385" s="281"/>
      <c r="AR385" s="281"/>
      <c r="AS385" s="281"/>
      <c r="AT385" s="282"/>
      <c r="AU385" s="281"/>
      <c r="AV385" s="284"/>
      <c r="AW385" s="285"/>
      <c r="AX385" s="284"/>
      <c r="AY385" s="281"/>
      <c r="AZ385" s="286"/>
      <c r="BA385" s="281"/>
      <c r="BB385" s="283"/>
      <c r="BC385" s="281"/>
      <c r="BD385" s="284"/>
      <c r="BE385" s="281"/>
      <c r="BI385" s="281"/>
      <c r="BJ385" s="281"/>
      <c r="BK385" s="281"/>
      <c r="BL385" s="282"/>
      <c r="BM385" s="281"/>
      <c r="BN385" s="284"/>
      <c r="BO385" s="285"/>
      <c r="BP385" s="284"/>
      <c r="BQ385" s="281"/>
      <c r="BR385" s="286"/>
      <c r="BS385" s="281"/>
      <c r="BT385" s="283"/>
      <c r="BU385" s="281"/>
      <c r="BV385" s="284"/>
      <c r="BW385" s="281"/>
    </row>
    <row r="386" spans="1:75" x14ac:dyDescent="0.25">
      <c r="A386" s="727">
        <v>385</v>
      </c>
      <c r="B386" s="727">
        <v>1</v>
      </c>
      <c r="C386" s="563" t="s">
        <v>5</v>
      </c>
      <c r="D386" s="467">
        <v>45510</v>
      </c>
      <c r="E386" s="563" t="s">
        <v>11490</v>
      </c>
      <c r="F386" s="333" t="s">
        <v>19583</v>
      </c>
      <c r="G386" s="333" t="s">
        <v>16460</v>
      </c>
      <c r="H386" s="1130">
        <v>1.25</v>
      </c>
      <c r="I386" s="333"/>
      <c r="J386" s="563" t="s">
        <v>152</v>
      </c>
      <c r="K386" s="1131">
        <v>45518.349085648202</v>
      </c>
      <c r="L386" s="563" t="s">
        <v>9221</v>
      </c>
      <c r="M386" s="467"/>
      <c r="N386" s="563" t="s">
        <v>9221</v>
      </c>
      <c r="O386" s="333" t="s">
        <v>16085</v>
      </c>
      <c r="AQ386" s="281"/>
      <c r="AR386" s="281"/>
      <c r="AS386" s="281"/>
      <c r="AT386" s="282"/>
      <c r="AU386" s="281"/>
      <c r="AV386" s="284"/>
      <c r="AW386" s="285"/>
      <c r="AX386" s="284"/>
      <c r="AY386" s="281"/>
      <c r="AZ386" s="286"/>
      <c r="BA386" s="281"/>
      <c r="BB386" s="283"/>
      <c r="BC386" s="281"/>
      <c r="BD386" s="284"/>
      <c r="BE386" s="281"/>
      <c r="BI386" s="281"/>
      <c r="BJ386" s="281"/>
      <c r="BK386" s="281"/>
      <c r="BL386" s="282"/>
      <c r="BM386" s="281"/>
      <c r="BN386" s="284"/>
      <c r="BO386" s="285"/>
      <c r="BP386" s="284"/>
      <c r="BQ386" s="281"/>
      <c r="BR386" s="286"/>
      <c r="BS386" s="281"/>
      <c r="BT386" s="283"/>
      <c r="BU386" s="281"/>
      <c r="BV386" s="284"/>
      <c r="BW386" s="281"/>
    </row>
    <row r="387" spans="1:75" x14ac:dyDescent="0.25">
      <c r="A387" s="727">
        <v>386</v>
      </c>
      <c r="B387" s="727">
        <v>1</v>
      </c>
      <c r="C387" s="563" t="s">
        <v>5</v>
      </c>
      <c r="D387" s="467">
        <v>45510</v>
      </c>
      <c r="E387" s="563" t="s">
        <v>11540</v>
      </c>
      <c r="F387" s="333" t="s">
        <v>17798</v>
      </c>
      <c r="G387" s="333" t="s">
        <v>16461</v>
      </c>
      <c r="H387" s="1130">
        <v>0.75</v>
      </c>
      <c r="I387" s="333"/>
      <c r="J387" s="563" t="s">
        <v>152</v>
      </c>
      <c r="K387" s="1131">
        <v>45518.349085648202</v>
      </c>
      <c r="L387" s="563" t="s">
        <v>9221</v>
      </c>
      <c r="M387" s="467"/>
      <c r="N387" s="563" t="s">
        <v>9221</v>
      </c>
      <c r="O387" s="333" t="s">
        <v>16085</v>
      </c>
      <c r="AQ387" s="281"/>
      <c r="AR387" s="281"/>
      <c r="AS387" s="281"/>
      <c r="AT387" s="282"/>
      <c r="AU387" s="281"/>
      <c r="AV387" s="284"/>
      <c r="AW387" s="285"/>
      <c r="AX387" s="284"/>
      <c r="AY387" s="281"/>
      <c r="AZ387" s="286"/>
      <c r="BA387" s="281"/>
      <c r="BB387" s="283"/>
      <c r="BC387" s="281"/>
      <c r="BD387" s="284"/>
      <c r="BE387" s="281"/>
      <c r="BI387" s="281"/>
      <c r="BJ387" s="281"/>
      <c r="BK387" s="281"/>
      <c r="BL387" s="282"/>
      <c r="BM387" s="281"/>
      <c r="BN387" s="284"/>
      <c r="BO387" s="285"/>
      <c r="BP387" s="284"/>
      <c r="BQ387" s="281"/>
      <c r="BR387" s="286"/>
      <c r="BS387" s="281"/>
      <c r="BT387" s="283"/>
      <c r="BU387" s="281"/>
      <c r="BV387" s="284"/>
      <c r="BW387" s="281"/>
    </row>
    <row r="388" spans="1:75" x14ac:dyDescent="0.25">
      <c r="A388" s="727">
        <v>387</v>
      </c>
      <c r="B388" s="727">
        <v>1</v>
      </c>
      <c r="C388" s="563" t="s">
        <v>5</v>
      </c>
      <c r="D388" s="467">
        <v>45510</v>
      </c>
      <c r="E388" s="563" t="s">
        <v>13353</v>
      </c>
      <c r="F388" s="333" t="s">
        <v>16908</v>
      </c>
      <c r="G388" s="333" t="s">
        <v>16462</v>
      </c>
      <c r="H388" s="1130">
        <v>2.25</v>
      </c>
      <c r="I388" s="333"/>
      <c r="J388" s="563" t="s">
        <v>152</v>
      </c>
      <c r="K388" s="1131">
        <v>45518.349085648202</v>
      </c>
      <c r="L388" s="563" t="s">
        <v>9221</v>
      </c>
      <c r="M388" s="467"/>
      <c r="N388" s="563" t="s">
        <v>9221</v>
      </c>
      <c r="O388" s="333" t="s">
        <v>16085</v>
      </c>
      <c r="AQ388" s="281"/>
      <c r="AR388" s="281"/>
      <c r="AS388" s="281"/>
      <c r="AT388" s="282"/>
      <c r="AU388" s="281"/>
      <c r="AV388" s="284"/>
      <c r="AW388" s="285"/>
      <c r="AX388" s="284"/>
      <c r="AY388" s="281"/>
      <c r="AZ388" s="286"/>
      <c r="BA388" s="281"/>
      <c r="BB388" s="283"/>
      <c r="BC388" s="281"/>
      <c r="BD388" s="284"/>
      <c r="BE388" s="281"/>
      <c r="BI388" s="281"/>
      <c r="BJ388" s="281"/>
      <c r="BK388" s="281"/>
      <c r="BL388" s="282"/>
      <c r="BM388" s="281"/>
      <c r="BN388" s="284"/>
      <c r="BO388" s="285"/>
      <c r="BP388" s="284"/>
      <c r="BQ388" s="281"/>
      <c r="BR388" s="286"/>
      <c r="BS388" s="281"/>
      <c r="BT388" s="283"/>
      <c r="BU388" s="281"/>
      <c r="BV388" s="284"/>
      <c r="BW388" s="281"/>
    </row>
    <row r="389" spans="1:75" x14ac:dyDescent="0.25">
      <c r="A389" s="727">
        <v>388</v>
      </c>
      <c r="B389" s="727">
        <v>1</v>
      </c>
      <c r="C389" s="563" t="s">
        <v>5</v>
      </c>
      <c r="D389" s="467">
        <v>45510</v>
      </c>
      <c r="E389" s="563" t="s">
        <v>11570</v>
      </c>
      <c r="F389" s="333" t="s">
        <v>19818</v>
      </c>
      <c r="G389" s="333" t="s">
        <v>16463</v>
      </c>
      <c r="H389" s="1130">
        <v>3.5</v>
      </c>
      <c r="I389" s="333" t="s">
        <v>16529</v>
      </c>
      <c r="J389" s="563" t="s">
        <v>152</v>
      </c>
      <c r="K389" s="1131">
        <v>45518.349085648202</v>
      </c>
      <c r="L389" s="563" t="s">
        <v>9221</v>
      </c>
      <c r="M389" s="467"/>
      <c r="N389" s="563" t="s">
        <v>9221</v>
      </c>
      <c r="O389" s="333" t="s">
        <v>16085</v>
      </c>
      <c r="AQ389" s="281"/>
      <c r="AR389" s="281"/>
      <c r="AS389" s="281"/>
      <c r="AT389" s="282"/>
      <c r="AU389" s="281"/>
      <c r="AV389" s="284"/>
      <c r="AW389" s="285"/>
      <c r="AX389" s="284"/>
      <c r="AY389" s="281"/>
      <c r="AZ389" s="286"/>
      <c r="BA389" s="281"/>
      <c r="BB389" s="283"/>
      <c r="BC389" s="281"/>
      <c r="BD389" s="284"/>
      <c r="BE389" s="281"/>
      <c r="BI389" s="281"/>
      <c r="BJ389" s="281"/>
      <c r="BK389" s="281"/>
      <c r="BL389" s="282"/>
      <c r="BM389" s="281"/>
      <c r="BN389" s="284"/>
      <c r="BO389" s="285"/>
      <c r="BP389" s="284"/>
      <c r="BQ389" s="281"/>
      <c r="BR389" s="286"/>
      <c r="BS389" s="281"/>
      <c r="BT389" s="283"/>
      <c r="BU389" s="281"/>
      <c r="BV389" s="284"/>
      <c r="BW389" s="281"/>
    </row>
    <row r="390" spans="1:75" x14ac:dyDescent="0.25">
      <c r="A390" s="727">
        <v>389</v>
      </c>
      <c r="B390" s="727">
        <v>1</v>
      </c>
      <c r="C390" s="563" t="s">
        <v>5</v>
      </c>
      <c r="D390" s="467">
        <v>45510</v>
      </c>
      <c r="E390" s="563" t="s">
        <v>11529</v>
      </c>
      <c r="F390" s="333" t="s">
        <v>17418</v>
      </c>
      <c r="G390" s="333" t="s">
        <v>16464</v>
      </c>
      <c r="H390" s="1130">
        <v>0.75</v>
      </c>
      <c r="I390" s="333"/>
      <c r="J390" s="563" t="s">
        <v>152</v>
      </c>
      <c r="K390" s="1131">
        <v>45518.349085648202</v>
      </c>
      <c r="L390" s="563" t="s">
        <v>9221</v>
      </c>
      <c r="M390" s="467"/>
      <c r="N390" s="563" t="s">
        <v>9221</v>
      </c>
      <c r="O390" s="333" t="s">
        <v>16085</v>
      </c>
      <c r="AQ390" s="281"/>
      <c r="AR390" s="281"/>
      <c r="AS390" s="281"/>
      <c r="AT390" s="282"/>
      <c r="AU390" s="281"/>
      <c r="AV390" s="284"/>
      <c r="AW390" s="285"/>
      <c r="AX390" s="284"/>
      <c r="AY390" s="281"/>
      <c r="AZ390" s="286"/>
      <c r="BA390" s="281"/>
      <c r="BB390" s="283"/>
      <c r="BC390" s="281"/>
      <c r="BD390" s="284"/>
      <c r="BE390" s="281"/>
      <c r="BI390" s="281"/>
      <c r="BJ390" s="281"/>
      <c r="BK390" s="281"/>
      <c r="BL390" s="282"/>
      <c r="BM390" s="281"/>
      <c r="BN390" s="284"/>
      <c r="BO390" s="285"/>
      <c r="BP390" s="284"/>
      <c r="BQ390" s="281"/>
      <c r="BR390" s="286"/>
      <c r="BS390" s="281"/>
      <c r="BT390" s="283"/>
      <c r="BU390" s="281"/>
      <c r="BV390" s="284"/>
      <c r="BW390" s="281"/>
    </row>
    <row r="391" spans="1:75" x14ac:dyDescent="0.25">
      <c r="A391" s="727">
        <v>390</v>
      </c>
      <c r="B391" s="727">
        <v>1</v>
      </c>
      <c r="C391" s="563" t="s">
        <v>5</v>
      </c>
      <c r="D391" s="467">
        <v>45510</v>
      </c>
      <c r="E391" s="563" t="s">
        <v>11500</v>
      </c>
      <c r="F391" s="333" t="s">
        <v>13088</v>
      </c>
      <c r="G391" s="333" t="s">
        <v>16465</v>
      </c>
      <c r="H391" s="1130">
        <v>0.4</v>
      </c>
      <c r="I391" s="333"/>
      <c r="J391" s="563" t="s">
        <v>152</v>
      </c>
      <c r="K391" s="1131">
        <v>45518.349085648202</v>
      </c>
      <c r="L391" s="563" t="s">
        <v>9221</v>
      </c>
      <c r="M391" s="467"/>
      <c r="N391" s="563" t="s">
        <v>9221</v>
      </c>
      <c r="O391" s="333" t="s">
        <v>16085</v>
      </c>
      <c r="AQ391" s="281"/>
      <c r="AR391" s="281"/>
      <c r="AS391" s="281"/>
      <c r="AT391" s="282"/>
      <c r="AU391" s="281"/>
      <c r="AV391" s="284"/>
      <c r="AW391" s="285"/>
      <c r="AX391" s="284"/>
      <c r="AY391" s="281"/>
      <c r="AZ391" s="286"/>
      <c r="BA391" s="281"/>
      <c r="BB391" s="283"/>
      <c r="BC391" s="281"/>
      <c r="BD391" s="284"/>
      <c r="BE391" s="281"/>
      <c r="BI391" s="281"/>
      <c r="BJ391" s="281"/>
      <c r="BK391" s="281"/>
      <c r="BL391" s="282"/>
      <c r="BM391" s="281"/>
      <c r="BN391" s="284"/>
      <c r="BO391" s="285"/>
      <c r="BP391" s="284"/>
      <c r="BQ391" s="281"/>
      <c r="BR391" s="286"/>
      <c r="BS391" s="281"/>
      <c r="BT391" s="283"/>
      <c r="BU391" s="281"/>
      <c r="BV391" s="284"/>
      <c r="BW391" s="281"/>
    </row>
    <row r="392" spans="1:75" x14ac:dyDescent="0.25">
      <c r="A392" s="727">
        <v>391</v>
      </c>
      <c r="B392" s="727">
        <v>1</v>
      </c>
      <c r="C392" s="563" t="s">
        <v>5</v>
      </c>
      <c r="D392" s="467">
        <v>45510</v>
      </c>
      <c r="E392" s="563" t="s">
        <v>11584</v>
      </c>
      <c r="F392" s="333" t="s">
        <v>13884</v>
      </c>
      <c r="G392" s="333" t="s">
        <v>16466</v>
      </c>
      <c r="H392" s="1130">
        <v>0.4</v>
      </c>
      <c r="I392" s="333"/>
      <c r="J392" s="563" t="s">
        <v>152</v>
      </c>
      <c r="K392" s="1131">
        <v>45518.349085648202</v>
      </c>
      <c r="L392" s="563" t="s">
        <v>9221</v>
      </c>
      <c r="M392" s="467"/>
      <c r="N392" s="563" t="s">
        <v>9221</v>
      </c>
      <c r="O392" s="333" t="s">
        <v>16085</v>
      </c>
      <c r="AQ392" s="281"/>
      <c r="AR392" s="281"/>
      <c r="AS392" s="281"/>
      <c r="AT392" s="282"/>
      <c r="AU392" s="281"/>
      <c r="AV392" s="284"/>
      <c r="AW392" s="285"/>
      <c r="AX392" s="284"/>
      <c r="AY392" s="281"/>
      <c r="AZ392" s="286"/>
      <c r="BA392" s="281"/>
      <c r="BB392" s="283"/>
      <c r="BC392" s="281"/>
      <c r="BD392" s="284"/>
      <c r="BE392" s="281"/>
      <c r="BI392" s="281"/>
      <c r="BJ392" s="281"/>
      <c r="BK392" s="281"/>
      <c r="BL392" s="282"/>
      <c r="BM392" s="281"/>
      <c r="BN392" s="284"/>
      <c r="BO392" s="285"/>
      <c r="BP392" s="284"/>
      <c r="BQ392" s="281"/>
      <c r="BR392" s="286"/>
      <c r="BS392" s="281"/>
      <c r="BT392" s="283"/>
      <c r="BU392" s="281"/>
      <c r="BV392" s="284"/>
      <c r="BW392" s="281"/>
    </row>
    <row r="393" spans="1:75" x14ac:dyDescent="0.25">
      <c r="A393" s="727">
        <v>392</v>
      </c>
      <c r="B393" s="727">
        <v>1</v>
      </c>
      <c r="C393" s="563" t="s">
        <v>5</v>
      </c>
      <c r="D393" s="467">
        <v>45510</v>
      </c>
      <c r="E393" s="563" t="s">
        <v>11507</v>
      </c>
      <c r="F393" s="333" t="s">
        <v>16246</v>
      </c>
      <c r="G393" s="333" t="s">
        <v>16467</v>
      </c>
      <c r="H393" s="1130">
        <v>0.4</v>
      </c>
      <c r="I393" s="333"/>
      <c r="J393" s="563" t="s">
        <v>152</v>
      </c>
      <c r="K393" s="1131">
        <v>45518.349085648202</v>
      </c>
      <c r="L393" s="563" t="s">
        <v>9221</v>
      </c>
      <c r="M393" s="467"/>
      <c r="N393" s="563" t="s">
        <v>9221</v>
      </c>
      <c r="O393" s="333" t="s">
        <v>16085</v>
      </c>
      <c r="AQ393" s="281"/>
      <c r="AR393" s="281"/>
      <c r="AS393" s="281"/>
      <c r="AT393" s="282"/>
      <c r="AU393" s="281"/>
      <c r="AV393" s="284"/>
      <c r="AW393" s="285"/>
      <c r="AX393" s="284"/>
      <c r="AY393" s="281"/>
      <c r="AZ393" s="286"/>
      <c r="BA393" s="281"/>
      <c r="BB393" s="283"/>
      <c r="BC393" s="281"/>
      <c r="BD393" s="284"/>
      <c r="BE393" s="281"/>
      <c r="BI393" s="281"/>
      <c r="BJ393" s="281"/>
      <c r="BK393" s="281"/>
      <c r="BL393" s="282"/>
      <c r="BM393" s="281"/>
      <c r="BN393" s="284"/>
      <c r="BO393" s="285"/>
      <c r="BP393" s="284"/>
      <c r="BQ393" s="281"/>
      <c r="BR393" s="286"/>
      <c r="BS393" s="281"/>
      <c r="BT393" s="283"/>
      <c r="BU393" s="281"/>
      <c r="BV393" s="284"/>
      <c r="BW393" s="281"/>
    </row>
    <row r="394" spans="1:75" x14ac:dyDescent="0.25">
      <c r="A394" s="727">
        <v>393</v>
      </c>
      <c r="B394" s="727">
        <v>1</v>
      </c>
      <c r="C394" s="563" t="s">
        <v>5</v>
      </c>
      <c r="D394" s="467">
        <v>45510</v>
      </c>
      <c r="E394" s="563" t="s">
        <v>11608</v>
      </c>
      <c r="F394" s="333" t="s">
        <v>14147</v>
      </c>
      <c r="G394" s="333" t="s">
        <v>16468</v>
      </c>
      <c r="H394" s="1130">
        <v>0.25</v>
      </c>
      <c r="I394" s="333"/>
      <c r="J394" s="563" t="s">
        <v>152</v>
      </c>
      <c r="K394" s="1131">
        <v>45518.349085648202</v>
      </c>
      <c r="L394" s="563" t="s">
        <v>9221</v>
      </c>
      <c r="M394" s="467"/>
      <c r="N394" s="563" t="s">
        <v>9221</v>
      </c>
      <c r="O394" s="333" t="s">
        <v>16085</v>
      </c>
      <c r="AQ394" s="281"/>
      <c r="AR394" s="281"/>
      <c r="AS394" s="281"/>
      <c r="AT394" s="282"/>
      <c r="AU394" s="281"/>
      <c r="AV394" s="284"/>
      <c r="AW394" s="285"/>
      <c r="AX394" s="284"/>
      <c r="AY394" s="281"/>
      <c r="AZ394" s="286"/>
      <c r="BA394" s="281"/>
      <c r="BB394" s="283"/>
      <c r="BC394" s="281"/>
      <c r="BD394" s="284"/>
      <c r="BE394" s="281"/>
      <c r="BI394" s="281"/>
      <c r="BJ394" s="281"/>
      <c r="BK394" s="281"/>
      <c r="BL394" s="282"/>
      <c r="BM394" s="281"/>
      <c r="BN394" s="284"/>
      <c r="BO394" s="285"/>
      <c r="BP394" s="284"/>
      <c r="BQ394" s="281"/>
      <c r="BR394" s="286"/>
      <c r="BS394" s="281"/>
      <c r="BT394" s="283"/>
      <c r="BU394" s="281"/>
      <c r="BV394" s="284"/>
      <c r="BW394" s="281"/>
    </row>
    <row r="395" spans="1:75" x14ac:dyDescent="0.25">
      <c r="A395" s="727">
        <v>394</v>
      </c>
      <c r="B395" s="727">
        <v>1</v>
      </c>
      <c r="C395" s="563" t="s">
        <v>5</v>
      </c>
      <c r="D395" s="467">
        <v>45511</v>
      </c>
      <c r="E395" s="563" t="s">
        <v>11570</v>
      </c>
      <c r="F395" s="333" t="s">
        <v>19818</v>
      </c>
      <c r="G395" s="333" t="s">
        <v>16469</v>
      </c>
      <c r="H395" s="1130">
        <v>1.25</v>
      </c>
      <c r="I395" s="333"/>
      <c r="J395" s="563" t="s">
        <v>152</v>
      </c>
      <c r="K395" s="1131">
        <v>45518.349085648202</v>
      </c>
      <c r="L395" s="563" t="s">
        <v>9221</v>
      </c>
      <c r="M395" s="467"/>
      <c r="N395" s="563" t="s">
        <v>9221</v>
      </c>
      <c r="O395" s="333" t="s">
        <v>16085</v>
      </c>
      <c r="AQ395" s="281"/>
      <c r="AR395" s="281"/>
      <c r="AS395" s="281"/>
      <c r="AT395" s="282"/>
      <c r="AU395" s="281"/>
      <c r="AV395" s="284"/>
      <c r="AW395" s="285"/>
      <c r="AX395" s="284"/>
      <c r="AY395" s="281"/>
      <c r="AZ395" s="286"/>
      <c r="BA395" s="281"/>
      <c r="BB395" s="283"/>
      <c r="BC395" s="281"/>
      <c r="BD395" s="284"/>
      <c r="BE395" s="281"/>
      <c r="BI395" s="281"/>
      <c r="BJ395" s="281"/>
      <c r="BK395" s="281"/>
      <c r="BL395" s="282"/>
      <c r="BM395" s="281"/>
      <c r="BN395" s="284"/>
      <c r="BO395" s="285"/>
      <c r="BP395" s="284"/>
      <c r="BQ395" s="281"/>
      <c r="BR395" s="286"/>
      <c r="BS395" s="281"/>
      <c r="BT395" s="283"/>
      <c r="BU395" s="281"/>
      <c r="BV395" s="284"/>
      <c r="BW395" s="281"/>
    </row>
    <row r="396" spans="1:75" x14ac:dyDescent="0.25">
      <c r="A396" s="727">
        <v>395</v>
      </c>
      <c r="B396" s="727">
        <v>1</v>
      </c>
      <c r="C396" s="563" t="s">
        <v>5</v>
      </c>
      <c r="D396" s="467">
        <v>45511</v>
      </c>
      <c r="E396" s="563" t="s">
        <v>12858</v>
      </c>
      <c r="F396" s="333" t="s">
        <v>19409</v>
      </c>
      <c r="G396" s="333" t="s">
        <v>16470</v>
      </c>
      <c r="H396" s="1130">
        <v>0.5</v>
      </c>
      <c r="I396" s="333"/>
      <c r="J396" s="563" t="s">
        <v>152</v>
      </c>
      <c r="K396" s="1131">
        <v>45518.349085648202</v>
      </c>
      <c r="L396" s="563" t="s">
        <v>9221</v>
      </c>
      <c r="M396" s="467"/>
      <c r="N396" s="563" t="s">
        <v>9221</v>
      </c>
      <c r="O396" s="333" t="s">
        <v>16085</v>
      </c>
      <c r="AQ396" s="281"/>
      <c r="AR396" s="281"/>
      <c r="AS396" s="281"/>
      <c r="AT396" s="282"/>
      <c r="AU396" s="281"/>
      <c r="AV396" s="284"/>
      <c r="AW396" s="285"/>
      <c r="AX396" s="284"/>
      <c r="AY396" s="281"/>
      <c r="AZ396" s="286"/>
      <c r="BA396" s="281"/>
      <c r="BB396" s="283"/>
      <c r="BC396" s="281"/>
      <c r="BD396" s="284"/>
      <c r="BE396" s="281"/>
      <c r="BI396" s="281"/>
      <c r="BJ396" s="281"/>
      <c r="BK396" s="281"/>
      <c r="BL396" s="282"/>
      <c r="BM396" s="281"/>
      <c r="BN396" s="284"/>
      <c r="BO396" s="285"/>
      <c r="BP396" s="284"/>
      <c r="BQ396" s="281"/>
      <c r="BR396" s="286"/>
      <c r="BS396" s="281"/>
      <c r="BT396" s="283"/>
      <c r="BU396" s="281"/>
      <c r="BV396" s="284"/>
      <c r="BW396" s="281"/>
    </row>
    <row r="397" spans="1:75" x14ac:dyDescent="0.25">
      <c r="A397" s="727">
        <v>396</v>
      </c>
      <c r="B397" s="727">
        <v>1</v>
      </c>
      <c r="C397" s="563" t="s">
        <v>5</v>
      </c>
      <c r="D397" s="467">
        <v>45511</v>
      </c>
      <c r="E397" s="563" t="s">
        <v>11561</v>
      </c>
      <c r="F397" s="333" t="s">
        <v>19813</v>
      </c>
      <c r="G397" s="333" t="s">
        <v>16471</v>
      </c>
      <c r="H397" s="1130">
        <v>2</v>
      </c>
      <c r="I397" s="333"/>
      <c r="J397" s="563" t="s">
        <v>152</v>
      </c>
      <c r="K397" s="1131">
        <v>45518.349085648202</v>
      </c>
      <c r="L397" s="563" t="s">
        <v>9221</v>
      </c>
      <c r="M397" s="467"/>
      <c r="N397" s="563" t="s">
        <v>9221</v>
      </c>
      <c r="O397" s="333" t="s">
        <v>16085</v>
      </c>
      <c r="AQ397" s="281"/>
      <c r="AR397" s="281"/>
      <c r="AS397" s="281"/>
      <c r="AT397" s="282"/>
      <c r="AU397" s="281"/>
      <c r="AV397" s="284"/>
      <c r="AW397" s="285"/>
      <c r="AX397" s="284"/>
      <c r="AY397" s="281"/>
      <c r="AZ397" s="286"/>
      <c r="BA397" s="281"/>
      <c r="BB397" s="283"/>
      <c r="BC397" s="281"/>
      <c r="BD397" s="284"/>
      <c r="BE397" s="281"/>
      <c r="BI397" s="281"/>
      <c r="BJ397" s="281"/>
      <c r="BK397" s="281"/>
      <c r="BL397" s="282"/>
      <c r="BM397" s="281"/>
      <c r="BN397" s="284"/>
      <c r="BO397" s="285"/>
      <c r="BP397" s="284"/>
      <c r="BQ397" s="281"/>
      <c r="BR397" s="286"/>
      <c r="BS397" s="281"/>
      <c r="BT397" s="283"/>
      <c r="BU397" s="281"/>
      <c r="BV397" s="284"/>
      <c r="BW397" s="281"/>
    </row>
    <row r="398" spans="1:75" x14ac:dyDescent="0.25">
      <c r="A398" s="727">
        <v>397</v>
      </c>
      <c r="B398" s="727">
        <v>1</v>
      </c>
      <c r="C398" s="563" t="s">
        <v>5</v>
      </c>
      <c r="D398" s="467">
        <v>45511</v>
      </c>
      <c r="E398" s="563" t="s">
        <v>11584</v>
      </c>
      <c r="F398" s="333" t="s">
        <v>13884</v>
      </c>
      <c r="G398" s="333" t="s">
        <v>16472</v>
      </c>
      <c r="H398" s="1130">
        <v>0.5</v>
      </c>
      <c r="I398" s="333"/>
      <c r="J398" s="563" t="s">
        <v>152</v>
      </c>
      <c r="K398" s="1131">
        <v>45518.349085648202</v>
      </c>
      <c r="L398" s="563" t="s">
        <v>9221</v>
      </c>
      <c r="M398" s="467"/>
      <c r="N398" s="563" t="s">
        <v>9221</v>
      </c>
      <c r="O398" s="333" t="s">
        <v>16085</v>
      </c>
      <c r="AQ398" s="281"/>
      <c r="AR398" s="281"/>
      <c r="AS398" s="281"/>
      <c r="AT398" s="282"/>
      <c r="AU398" s="281"/>
      <c r="AV398" s="284"/>
      <c r="AW398" s="285"/>
      <c r="AX398" s="284"/>
      <c r="AY398" s="281"/>
      <c r="AZ398" s="286"/>
      <c r="BA398" s="281"/>
      <c r="BB398" s="283"/>
      <c r="BC398" s="281"/>
      <c r="BD398" s="284"/>
      <c r="BE398" s="281"/>
      <c r="BI398" s="281"/>
      <c r="BJ398" s="281"/>
      <c r="BK398" s="281"/>
      <c r="BL398" s="282"/>
      <c r="BM398" s="281"/>
      <c r="BN398" s="284"/>
      <c r="BO398" s="285"/>
      <c r="BP398" s="284"/>
      <c r="BQ398" s="281"/>
      <c r="BR398" s="286"/>
      <c r="BS398" s="281"/>
      <c r="BT398" s="283"/>
      <c r="BU398" s="281"/>
      <c r="BV398" s="284"/>
      <c r="BW398" s="281"/>
    </row>
    <row r="399" spans="1:75" x14ac:dyDescent="0.25">
      <c r="A399" s="727">
        <v>398</v>
      </c>
      <c r="B399" s="727">
        <v>1</v>
      </c>
      <c r="C399" s="563" t="s">
        <v>5</v>
      </c>
      <c r="D399" s="467">
        <v>45511</v>
      </c>
      <c r="E399" s="563" t="s">
        <v>11564</v>
      </c>
      <c r="F399" s="333" t="s">
        <v>18497</v>
      </c>
      <c r="G399" s="333" t="s">
        <v>16473</v>
      </c>
      <c r="H399" s="1130">
        <v>0.4</v>
      </c>
      <c r="I399" s="333"/>
      <c r="J399" s="563" t="s">
        <v>152</v>
      </c>
      <c r="K399" s="1131">
        <v>45518.349085648202</v>
      </c>
      <c r="L399" s="563" t="s">
        <v>9221</v>
      </c>
      <c r="M399" s="467"/>
      <c r="N399" s="563" t="s">
        <v>9221</v>
      </c>
      <c r="O399" s="333" t="s">
        <v>16085</v>
      </c>
      <c r="AQ399" s="281"/>
      <c r="AR399" s="281"/>
      <c r="AS399" s="281"/>
      <c r="AT399" s="282"/>
      <c r="AU399" s="281"/>
      <c r="AV399" s="284"/>
      <c r="AW399" s="285"/>
      <c r="AX399" s="284"/>
      <c r="AY399" s="281"/>
      <c r="AZ399" s="286"/>
      <c r="BA399" s="281"/>
      <c r="BB399" s="283"/>
      <c r="BC399" s="281"/>
      <c r="BD399" s="284"/>
      <c r="BE399" s="281"/>
      <c r="BI399" s="281"/>
      <c r="BJ399" s="281"/>
      <c r="BK399" s="281"/>
      <c r="BL399" s="282"/>
      <c r="BM399" s="281"/>
      <c r="BN399" s="284"/>
      <c r="BO399" s="285"/>
      <c r="BP399" s="284"/>
      <c r="BQ399" s="281"/>
      <c r="BR399" s="286"/>
      <c r="BS399" s="281"/>
      <c r="BT399" s="283"/>
      <c r="BU399" s="281"/>
      <c r="BV399" s="284"/>
      <c r="BW399" s="281"/>
    </row>
    <row r="400" spans="1:75" x14ac:dyDescent="0.25">
      <c r="A400" s="727">
        <v>399</v>
      </c>
      <c r="B400" s="727">
        <v>1</v>
      </c>
      <c r="C400" s="563" t="s">
        <v>5</v>
      </c>
      <c r="D400" s="467">
        <v>45511</v>
      </c>
      <c r="E400" s="563" t="s">
        <v>11503</v>
      </c>
      <c r="F400" s="333" t="s">
        <v>19705</v>
      </c>
      <c r="G400" s="333" t="s">
        <v>16474</v>
      </c>
      <c r="H400" s="1130">
        <v>2.25</v>
      </c>
      <c r="I400" s="333"/>
      <c r="J400" s="563" t="s">
        <v>152</v>
      </c>
      <c r="K400" s="1131">
        <v>45518.349085648202</v>
      </c>
      <c r="L400" s="563" t="s">
        <v>9221</v>
      </c>
      <c r="M400" s="467"/>
      <c r="N400" s="563" t="s">
        <v>9221</v>
      </c>
      <c r="O400" s="333" t="s">
        <v>16085</v>
      </c>
      <c r="AQ400" s="281"/>
      <c r="AR400" s="281"/>
      <c r="AS400" s="281"/>
      <c r="AT400" s="282"/>
      <c r="AU400" s="281"/>
      <c r="AV400" s="284"/>
      <c r="AW400" s="285"/>
      <c r="AX400" s="284"/>
      <c r="AY400" s="281"/>
      <c r="AZ400" s="286"/>
      <c r="BA400" s="281"/>
      <c r="BB400" s="283"/>
      <c r="BC400" s="281"/>
      <c r="BD400" s="284"/>
      <c r="BE400" s="281"/>
      <c r="BI400" s="281"/>
      <c r="BJ400" s="281"/>
      <c r="BK400" s="281"/>
      <c r="BL400" s="282"/>
      <c r="BM400" s="281"/>
      <c r="BN400" s="284"/>
      <c r="BO400" s="285"/>
      <c r="BP400" s="284"/>
      <c r="BQ400" s="281"/>
      <c r="BR400" s="286"/>
      <c r="BS400" s="281"/>
      <c r="BT400" s="283"/>
      <c r="BU400" s="281"/>
      <c r="BV400" s="284"/>
      <c r="BW400" s="281"/>
    </row>
    <row r="401" spans="1:75" x14ac:dyDescent="0.25">
      <c r="A401" s="727">
        <v>400</v>
      </c>
      <c r="B401" s="727">
        <v>1</v>
      </c>
      <c r="C401" s="563" t="s">
        <v>5</v>
      </c>
      <c r="D401" s="467">
        <v>45511</v>
      </c>
      <c r="E401" s="563" t="s">
        <v>11531</v>
      </c>
      <c r="F401" s="333" t="s">
        <v>17555</v>
      </c>
      <c r="G401" s="333" t="s">
        <v>16475</v>
      </c>
      <c r="H401" s="1130">
        <v>1.75</v>
      </c>
      <c r="I401" s="333"/>
      <c r="J401" s="563" t="s">
        <v>152</v>
      </c>
      <c r="K401" s="1131">
        <v>45518.349085648202</v>
      </c>
      <c r="L401" s="563" t="s">
        <v>9221</v>
      </c>
      <c r="M401" s="467"/>
      <c r="N401" s="563" t="s">
        <v>9221</v>
      </c>
      <c r="O401" s="333" t="s">
        <v>16085</v>
      </c>
      <c r="AQ401" s="281"/>
      <c r="AR401" s="281"/>
      <c r="AS401" s="281"/>
      <c r="AT401" s="282"/>
      <c r="AU401" s="281"/>
      <c r="AV401" s="284"/>
      <c r="AW401" s="285"/>
      <c r="AX401" s="284"/>
      <c r="AY401" s="281"/>
      <c r="AZ401" s="286"/>
      <c r="BA401" s="281"/>
      <c r="BB401" s="283"/>
      <c r="BC401" s="281"/>
      <c r="BD401" s="284"/>
      <c r="BE401" s="281"/>
      <c r="BI401" s="281"/>
      <c r="BJ401" s="281"/>
      <c r="BK401" s="281"/>
      <c r="BL401" s="282"/>
      <c r="BM401" s="281"/>
      <c r="BN401" s="284"/>
      <c r="BO401" s="285"/>
      <c r="BP401" s="284"/>
      <c r="BQ401" s="281"/>
      <c r="BR401" s="286"/>
      <c r="BS401" s="281"/>
      <c r="BT401" s="283"/>
      <c r="BU401" s="281"/>
      <c r="BV401" s="284"/>
      <c r="BW401" s="281"/>
    </row>
    <row r="402" spans="1:75" x14ac:dyDescent="0.25">
      <c r="A402" s="727">
        <v>401</v>
      </c>
      <c r="B402" s="727">
        <v>1</v>
      </c>
      <c r="C402" s="563" t="s">
        <v>5</v>
      </c>
      <c r="D402" s="467">
        <v>45511</v>
      </c>
      <c r="E402" s="563" t="s">
        <v>11604</v>
      </c>
      <c r="F402" s="333" t="s">
        <v>14129</v>
      </c>
      <c r="G402" s="333" t="s">
        <v>16476</v>
      </c>
      <c r="H402" s="1130">
        <v>1.25</v>
      </c>
      <c r="I402" s="333"/>
      <c r="J402" s="563" t="s">
        <v>152</v>
      </c>
      <c r="K402" s="1131">
        <v>45518.349085648202</v>
      </c>
      <c r="L402" s="563" t="s">
        <v>152</v>
      </c>
      <c r="M402" s="467"/>
      <c r="N402" s="563" t="s">
        <v>9221</v>
      </c>
      <c r="O402" s="333" t="s">
        <v>20095</v>
      </c>
      <c r="P402" s="563" t="s">
        <v>20096</v>
      </c>
      <c r="AQ402" s="281"/>
      <c r="AR402" s="281"/>
      <c r="AS402" s="281"/>
      <c r="AT402" s="282"/>
      <c r="AU402" s="281"/>
      <c r="AV402" s="284"/>
      <c r="AW402" s="285"/>
      <c r="AX402" s="284"/>
      <c r="AY402" s="281"/>
      <c r="AZ402" s="286"/>
      <c r="BA402" s="281"/>
      <c r="BB402" s="283"/>
      <c r="BC402" s="281"/>
      <c r="BD402" s="284"/>
      <c r="BE402" s="281"/>
      <c r="BI402" s="281"/>
      <c r="BJ402" s="281"/>
      <c r="BK402" s="281"/>
      <c r="BL402" s="282"/>
      <c r="BM402" s="281"/>
      <c r="BN402" s="284"/>
      <c r="BO402" s="285"/>
      <c r="BP402" s="284"/>
      <c r="BQ402" s="281"/>
      <c r="BR402" s="286"/>
      <c r="BS402" s="281"/>
      <c r="BT402" s="283"/>
      <c r="BU402" s="281"/>
      <c r="BV402" s="284"/>
      <c r="BW402" s="281"/>
    </row>
    <row r="403" spans="1:75" x14ac:dyDescent="0.25">
      <c r="A403" s="727">
        <v>402</v>
      </c>
      <c r="B403" s="727">
        <v>1</v>
      </c>
      <c r="C403" s="563" t="s">
        <v>5</v>
      </c>
      <c r="D403" s="467">
        <v>45511</v>
      </c>
      <c r="E403" s="563" t="s">
        <v>11608</v>
      </c>
      <c r="F403" s="333" t="s">
        <v>14147</v>
      </c>
      <c r="G403" s="333" t="s">
        <v>16477</v>
      </c>
      <c r="H403" s="1130">
        <v>1</v>
      </c>
      <c r="I403" s="333"/>
      <c r="J403" s="563" t="s">
        <v>152</v>
      </c>
      <c r="K403" s="1131">
        <v>45518.349085648202</v>
      </c>
      <c r="L403" s="563" t="s">
        <v>9221</v>
      </c>
      <c r="M403" s="467"/>
      <c r="N403" s="563" t="s">
        <v>9221</v>
      </c>
      <c r="O403" s="333" t="s">
        <v>16085</v>
      </c>
      <c r="AQ403" s="281"/>
      <c r="AR403" s="281"/>
      <c r="AS403" s="281"/>
      <c r="AT403" s="282"/>
      <c r="AU403" s="281"/>
      <c r="AV403" s="284"/>
      <c r="AW403" s="285"/>
      <c r="AX403" s="284"/>
      <c r="AY403" s="281"/>
      <c r="AZ403" s="286"/>
      <c r="BA403" s="281"/>
      <c r="BB403" s="283"/>
      <c r="BC403" s="281"/>
      <c r="BD403" s="284"/>
      <c r="BE403" s="281"/>
      <c r="BI403" s="281"/>
      <c r="BJ403" s="281"/>
      <c r="BK403" s="281"/>
      <c r="BL403" s="282"/>
      <c r="BM403" s="281"/>
      <c r="BN403" s="284"/>
      <c r="BO403" s="285"/>
      <c r="BP403" s="284"/>
      <c r="BQ403" s="281"/>
      <c r="BR403" s="286"/>
      <c r="BS403" s="281"/>
      <c r="BT403" s="283"/>
      <c r="BU403" s="281"/>
      <c r="BV403" s="284"/>
      <c r="BW403" s="281"/>
    </row>
    <row r="404" spans="1:75" x14ac:dyDescent="0.25">
      <c r="A404" s="727">
        <v>403</v>
      </c>
      <c r="B404" s="727">
        <v>1</v>
      </c>
      <c r="C404" s="563" t="s">
        <v>5</v>
      </c>
      <c r="D404" s="467">
        <v>45511</v>
      </c>
      <c r="E404" s="563" t="s">
        <v>11525</v>
      </c>
      <c r="F404" s="333" t="s">
        <v>19387</v>
      </c>
      <c r="G404" s="333" t="s">
        <v>16478</v>
      </c>
      <c r="H404" s="1130">
        <v>0.4</v>
      </c>
      <c r="I404" s="333"/>
      <c r="J404" s="563" t="s">
        <v>152</v>
      </c>
      <c r="K404" s="1131">
        <v>45534.481203703697</v>
      </c>
      <c r="L404" s="563" t="s">
        <v>9221</v>
      </c>
      <c r="M404" s="467"/>
      <c r="N404" s="563" t="s">
        <v>152</v>
      </c>
      <c r="O404" s="333" t="s">
        <v>19360</v>
      </c>
      <c r="AQ404" s="281"/>
      <c r="AR404" s="281"/>
      <c r="AS404" s="281"/>
      <c r="AT404" s="282"/>
      <c r="AU404" s="281"/>
      <c r="AV404" s="284"/>
      <c r="AW404" s="285"/>
      <c r="AX404" s="284"/>
      <c r="AY404" s="281"/>
      <c r="AZ404" s="286"/>
      <c r="BA404" s="281"/>
      <c r="BB404" s="283"/>
      <c r="BC404" s="281"/>
      <c r="BD404" s="284"/>
      <c r="BE404" s="281"/>
      <c r="BI404" s="281"/>
      <c r="BJ404" s="281"/>
      <c r="BK404" s="281"/>
      <c r="BL404" s="282"/>
      <c r="BM404" s="281"/>
      <c r="BN404" s="284"/>
      <c r="BO404" s="285"/>
      <c r="BP404" s="284"/>
      <c r="BQ404" s="281"/>
      <c r="BR404" s="286"/>
      <c r="BS404" s="281"/>
      <c r="BT404" s="283"/>
      <c r="BU404" s="281"/>
      <c r="BV404" s="284"/>
      <c r="BW404" s="281"/>
    </row>
    <row r="405" spans="1:75" x14ac:dyDescent="0.25">
      <c r="A405" s="727">
        <v>404</v>
      </c>
      <c r="B405" s="727">
        <v>1</v>
      </c>
      <c r="C405" s="563" t="s">
        <v>5</v>
      </c>
      <c r="D405" s="467">
        <v>45511</v>
      </c>
      <c r="E405" s="563" t="s">
        <v>11601</v>
      </c>
      <c r="F405" s="333" t="s">
        <v>14106</v>
      </c>
      <c r="G405" s="333" t="s">
        <v>16479</v>
      </c>
      <c r="H405" s="1130">
        <v>0.75</v>
      </c>
      <c r="I405" s="333"/>
      <c r="J405" s="563" t="s">
        <v>152</v>
      </c>
      <c r="K405" s="1131">
        <v>45518.349085648202</v>
      </c>
      <c r="L405" s="563" t="s">
        <v>9221</v>
      </c>
      <c r="M405" s="467"/>
      <c r="N405" s="563" t="s">
        <v>9221</v>
      </c>
      <c r="O405" s="333" t="s">
        <v>16085</v>
      </c>
      <c r="AQ405" s="281"/>
      <c r="AR405" s="281"/>
      <c r="AS405" s="281"/>
      <c r="AT405" s="282"/>
      <c r="AU405" s="281"/>
      <c r="AV405" s="284"/>
      <c r="AW405" s="285"/>
      <c r="AX405" s="284"/>
      <c r="AY405" s="281"/>
      <c r="AZ405" s="286"/>
      <c r="BA405" s="281"/>
      <c r="BB405" s="283"/>
      <c r="BC405" s="281"/>
      <c r="BD405" s="284"/>
      <c r="BE405" s="281"/>
      <c r="BI405" s="281"/>
      <c r="BJ405" s="281"/>
      <c r="BK405" s="281"/>
      <c r="BL405" s="282"/>
      <c r="BM405" s="281"/>
      <c r="BN405" s="284"/>
      <c r="BO405" s="285"/>
      <c r="BP405" s="284"/>
      <c r="BQ405" s="281"/>
      <c r="BR405" s="286"/>
      <c r="BS405" s="281"/>
      <c r="BT405" s="283"/>
      <c r="BU405" s="281"/>
      <c r="BV405" s="284"/>
      <c r="BW405" s="281"/>
    </row>
    <row r="406" spans="1:75" x14ac:dyDescent="0.25">
      <c r="A406" s="727">
        <v>405</v>
      </c>
      <c r="B406" s="727">
        <v>1</v>
      </c>
      <c r="C406" s="563" t="s">
        <v>5</v>
      </c>
      <c r="D406" s="467">
        <v>45511</v>
      </c>
      <c r="E406" s="563" t="s">
        <v>11503</v>
      </c>
      <c r="F406" s="333" t="s">
        <v>19705</v>
      </c>
      <c r="G406" s="333" t="s">
        <v>16480</v>
      </c>
      <c r="H406" s="1130">
        <v>0.4</v>
      </c>
      <c r="I406" s="333"/>
      <c r="J406" s="563" t="s">
        <v>152</v>
      </c>
      <c r="K406" s="1131">
        <v>45518.349085648202</v>
      </c>
      <c r="L406" s="563" t="s">
        <v>9221</v>
      </c>
      <c r="M406" s="467"/>
      <c r="N406" s="563" t="s">
        <v>9221</v>
      </c>
      <c r="O406" s="333" t="s">
        <v>16085</v>
      </c>
      <c r="AQ406" s="281"/>
      <c r="AR406" s="281"/>
      <c r="AS406" s="281"/>
      <c r="AT406" s="282"/>
      <c r="AU406" s="281"/>
      <c r="AV406" s="284"/>
      <c r="AW406" s="285"/>
      <c r="AX406" s="284"/>
      <c r="AY406" s="281"/>
      <c r="AZ406" s="286"/>
      <c r="BA406" s="281"/>
      <c r="BB406" s="283"/>
      <c r="BC406" s="281"/>
      <c r="BD406" s="284"/>
      <c r="BE406" s="281"/>
      <c r="BI406" s="281"/>
      <c r="BJ406" s="281"/>
      <c r="BK406" s="281"/>
      <c r="BL406" s="282"/>
      <c r="BM406" s="281"/>
      <c r="BN406" s="284"/>
      <c r="BO406" s="285"/>
      <c r="BP406" s="284"/>
      <c r="BQ406" s="281"/>
      <c r="BR406" s="286"/>
      <c r="BS406" s="281"/>
      <c r="BT406" s="283"/>
      <c r="BU406" s="281"/>
      <c r="BV406" s="284"/>
      <c r="BW406" s="281"/>
    </row>
    <row r="407" spans="1:75" x14ac:dyDescent="0.25">
      <c r="A407" s="727">
        <v>406</v>
      </c>
      <c r="B407" s="727">
        <v>1</v>
      </c>
      <c r="C407" s="563" t="s">
        <v>5</v>
      </c>
      <c r="D407" s="467">
        <v>45511</v>
      </c>
      <c r="E407" s="563" t="s">
        <v>12858</v>
      </c>
      <c r="F407" s="333" t="s">
        <v>19409</v>
      </c>
      <c r="G407" s="333" t="s">
        <v>16481</v>
      </c>
      <c r="H407" s="1130">
        <v>1.5</v>
      </c>
      <c r="I407" s="333"/>
      <c r="J407" s="563" t="s">
        <v>152</v>
      </c>
      <c r="K407" s="1131">
        <v>45518.349085648202</v>
      </c>
      <c r="L407" s="563" t="s">
        <v>9221</v>
      </c>
      <c r="M407" s="467"/>
      <c r="N407" s="563" t="s">
        <v>9221</v>
      </c>
      <c r="O407" s="333" t="s">
        <v>16085</v>
      </c>
      <c r="AQ407" s="281"/>
      <c r="AR407" s="281"/>
      <c r="AS407" s="281"/>
      <c r="AT407" s="282"/>
      <c r="AU407" s="281"/>
      <c r="AV407" s="284"/>
      <c r="AW407" s="285"/>
      <c r="AX407" s="284"/>
      <c r="AY407" s="281"/>
      <c r="AZ407" s="286"/>
      <c r="BA407" s="281"/>
      <c r="BB407" s="283"/>
      <c r="BC407" s="281"/>
      <c r="BD407" s="284"/>
      <c r="BE407" s="281"/>
      <c r="BI407" s="281"/>
      <c r="BJ407" s="281"/>
      <c r="BK407" s="281"/>
      <c r="BL407" s="282"/>
      <c r="BM407" s="281"/>
      <c r="BN407" s="284"/>
      <c r="BO407" s="285"/>
      <c r="BP407" s="284"/>
      <c r="BQ407" s="281"/>
      <c r="BR407" s="286"/>
      <c r="BS407" s="281"/>
      <c r="BT407" s="283"/>
      <c r="BU407" s="281"/>
      <c r="BV407" s="284"/>
      <c r="BW407" s="281"/>
    </row>
    <row r="408" spans="1:75" x14ac:dyDescent="0.25">
      <c r="A408" s="727">
        <v>407</v>
      </c>
      <c r="B408" s="727">
        <v>1</v>
      </c>
      <c r="C408" s="563" t="s">
        <v>5</v>
      </c>
      <c r="D408" s="467">
        <v>45511</v>
      </c>
      <c r="E408" s="563" t="s">
        <v>11603</v>
      </c>
      <c r="F408" s="333" t="s">
        <v>14124</v>
      </c>
      <c r="G408" s="333" t="s">
        <v>16482</v>
      </c>
      <c r="H408" s="1130">
        <v>0.4</v>
      </c>
      <c r="I408" s="333"/>
      <c r="J408" s="563" t="s">
        <v>152</v>
      </c>
      <c r="K408" s="1131">
        <v>45518.349085648202</v>
      </c>
      <c r="L408" s="563" t="s">
        <v>9221</v>
      </c>
      <c r="M408" s="467"/>
      <c r="N408" s="563" t="s">
        <v>9221</v>
      </c>
      <c r="O408" s="333" t="s">
        <v>16085</v>
      </c>
      <c r="AQ408" s="281"/>
      <c r="AR408" s="281"/>
      <c r="AS408" s="281"/>
      <c r="AT408" s="282"/>
      <c r="AU408" s="281"/>
      <c r="AV408" s="284"/>
      <c r="AW408" s="285"/>
      <c r="AX408" s="284"/>
      <c r="AY408" s="281"/>
      <c r="AZ408" s="286"/>
      <c r="BA408" s="281"/>
      <c r="BB408" s="283"/>
      <c r="BC408" s="281"/>
      <c r="BD408" s="284"/>
      <c r="BE408" s="281"/>
      <c r="BI408" s="281"/>
      <c r="BJ408" s="281"/>
      <c r="BK408" s="281"/>
      <c r="BL408" s="282"/>
      <c r="BM408" s="281"/>
      <c r="BN408" s="284"/>
      <c r="BO408" s="285"/>
      <c r="BP408" s="284"/>
      <c r="BQ408" s="281"/>
      <c r="BR408" s="286"/>
      <c r="BS408" s="281"/>
      <c r="BT408" s="283"/>
      <c r="BU408" s="281"/>
      <c r="BV408" s="284"/>
      <c r="BW408" s="281"/>
    </row>
    <row r="409" spans="1:75" x14ac:dyDescent="0.25">
      <c r="A409" s="727">
        <v>408</v>
      </c>
      <c r="B409" s="727">
        <v>1</v>
      </c>
      <c r="C409" s="563" t="s">
        <v>5</v>
      </c>
      <c r="D409" s="467">
        <v>45511</v>
      </c>
      <c r="E409" s="563" t="s">
        <v>11612</v>
      </c>
      <c r="F409" s="333" t="s">
        <v>14169</v>
      </c>
      <c r="G409" s="333" t="s">
        <v>16483</v>
      </c>
      <c r="H409" s="1130">
        <v>0.75</v>
      </c>
      <c r="I409" s="333"/>
      <c r="J409" s="563" t="s">
        <v>152</v>
      </c>
      <c r="K409" s="1131">
        <v>45518.349085648202</v>
      </c>
      <c r="L409" s="563" t="s">
        <v>9221</v>
      </c>
      <c r="M409" s="467"/>
      <c r="N409" s="563" t="s">
        <v>9221</v>
      </c>
      <c r="O409" s="333" t="s">
        <v>16085</v>
      </c>
      <c r="AQ409" s="281"/>
      <c r="AR409" s="281"/>
      <c r="AS409" s="281"/>
      <c r="AT409" s="282"/>
      <c r="AU409" s="281"/>
      <c r="AV409" s="284"/>
      <c r="AW409" s="285"/>
      <c r="AX409" s="284"/>
      <c r="AY409" s="281"/>
      <c r="AZ409" s="286"/>
      <c r="BA409" s="281"/>
      <c r="BB409" s="283"/>
      <c r="BC409" s="281"/>
      <c r="BD409" s="284"/>
      <c r="BE409" s="281"/>
      <c r="BI409" s="281"/>
      <c r="BJ409" s="281"/>
      <c r="BK409" s="281"/>
      <c r="BL409" s="282"/>
      <c r="BM409" s="281"/>
      <c r="BN409" s="284"/>
      <c r="BO409" s="285"/>
      <c r="BP409" s="284"/>
      <c r="BQ409" s="281"/>
      <c r="BR409" s="286"/>
      <c r="BS409" s="281"/>
      <c r="BT409" s="283"/>
      <c r="BU409" s="281"/>
      <c r="BV409" s="284"/>
      <c r="BW409" s="281"/>
    </row>
    <row r="410" spans="1:75" x14ac:dyDescent="0.25">
      <c r="A410" s="727">
        <v>409</v>
      </c>
      <c r="B410" s="727">
        <v>1</v>
      </c>
      <c r="C410" s="563" t="s">
        <v>5</v>
      </c>
      <c r="D410" s="467">
        <v>45511</v>
      </c>
      <c r="E410" s="563" t="s">
        <v>11526</v>
      </c>
      <c r="F410" s="333" t="s">
        <v>17330</v>
      </c>
      <c r="G410" s="333" t="s">
        <v>16484</v>
      </c>
      <c r="H410" s="1130">
        <v>1.25</v>
      </c>
      <c r="I410" s="333"/>
      <c r="J410" s="563" t="s">
        <v>152</v>
      </c>
      <c r="K410" s="1131">
        <v>45518.349085648202</v>
      </c>
      <c r="L410" s="563" t="s">
        <v>9221</v>
      </c>
      <c r="M410" s="467"/>
      <c r="N410" s="563" t="s">
        <v>9221</v>
      </c>
      <c r="O410" s="333" t="s">
        <v>16085</v>
      </c>
      <c r="AQ410" s="281"/>
      <c r="AR410" s="281"/>
      <c r="AS410" s="281"/>
      <c r="AT410" s="282"/>
      <c r="AU410" s="281"/>
      <c r="AV410" s="284"/>
      <c r="AW410" s="285"/>
      <c r="AX410" s="284"/>
      <c r="AY410" s="281"/>
      <c r="AZ410" s="286"/>
      <c r="BA410" s="281"/>
      <c r="BB410" s="283"/>
      <c r="BC410" s="281"/>
      <c r="BD410" s="284"/>
      <c r="BE410" s="281"/>
      <c r="BI410" s="281"/>
      <c r="BJ410" s="281"/>
      <c r="BK410" s="281"/>
      <c r="BL410" s="282"/>
      <c r="BM410" s="281"/>
      <c r="BN410" s="284"/>
      <c r="BO410" s="285"/>
      <c r="BP410" s="284"/>
      <c r="BQ410" s="281"/>
      <c r="BR410" s="286"/>
      <c r="BS410" s="281"/>
      <c r="BT410" s="283"/>
      <c r="BU410" s="281"/>
      <c r="BV410" s="284"/>
      <c r="BW410" s="281"/>
    </row>
    <row r="411" spans="1:75" x14ac:dyDescent="0.25">
      <c r="A411" s="727">
        <v>410</v>
      </c>
      <c r="B411" s="727">
        <v>1</v>
      </c>
      <c r="C411" s="563" t="s">
        <v>5</v>
      </c>
      <c r="D411" s="467">
        <v>45511</v>
      </c>
      <c r="E411" s="563" t="s">
        <v>11533</v>
      </c>
      <c r="F411" s="333" t="s">
        <v>16031</v>
      </c>
      <c r="G411" s="333" t="s">
        <v>16485</v>
      </c>
      <c r="H411" s="1130">
        <v>6</v>
      </c>
      <c r="I411" s="333"/>
      <c r="J411" s="563" t="s">
        <v>152</v>
      </c>
      <c r="K411" s="1131">
        <v>45518.349085648202</v>
      </c>
      <c r="L411" s="563" t="s">
        <v>9221</v>
      </c>
      <c r="M411" s="467"/>
      <c r="N411" s="563" t="s">
        <v>9221</v>
      </c>
      <c r="O411" s="333" t="s">
        <v>16085</v>
      </c>
      <c r="AQ411" s="281"/>
      <c r="AR411" s="281"/>
      <c r="AS411" s="281"/>
      <c r="AT411" s="282"/>
      <c r="AU411" s="281"/>
      <c r="AV411" s="284"/>
      <c r="AW411" s="285"/>
      <c r="AX411" s="284"/>
      <c r="AY411" s="281"/>
      <c r="AZ411" s="286"/>
      <c r="BA411" s="281"/>
      <c r="BB411" s="283"/>
      <c r="BC411" s="281"/>
      <c r="BD411" s="284"/>
      <c r="BE411" s="281"/>
      <c r="BI411" s="281"/>
      <c r="BJ411" s="281"/>
      <c r="BK411" s="281"/>
      <c r="BL411" s="282"/>
      <c r="BM411" s="281"/>
      <c r="BN411" s="284"/>
      <c r="BO411" s="285"/>
      <c r="BP411" s="284"/>
      <c r="BQ411" s="281"/>
      <c r="BR411" s="286"/>
      <c r="BS411" s="281"/>
      <c r="BT411" s="283"/>
      <c r="BU411" s="281"/>
      <c r="BV411" s="284"/>
      <c r="BW411" s="281"/>
    </row>
    <row r="412" spans="1:75" x14ac:dyDescent="0.25">
      <c r="A412" s="727">
        <v>411</v>
      </c>
      <c r="B412" s="727">
        <v>1</v>
      </c>
      <c r="C412" s="563" t="s">
        <v>5</v>
      </c>
      <c r="D412" s="467">
        <v>45512</v>
      </c>
      <c r="E412" s="563" t="s">
        <v>11534</v>
      </c>
      <c r="F412" s="333" t="s">
        <v>13480</v>
      </c>
      <c r="G412" s="333" t="s">
        <v>16486</v>
      </c>
      <c r="H412" s="1130">
        <v>0.4</v>
      </c>
      <c r="I412" s="333"/>
      <c r="J412" s="563" t="s">
        <v>152</v>
      </c>
      <c r="K412" s="1131">
        <v>45518.349085648202</v>
      </c>
      <c r="L412" s="563" t="s">
        <v>9221</v>
      </c>
      <c r="M412" s="467"/>
      <c r="N412" s="563" t="s">
        <v>9221</v>
      </c>
      <c r="O412" s="333" t="s">
        <v>16085</v>
      </c>
      <c r="AQ412" s="281"/>
      <c r="AR412" s="281"/>
      <c r="AS412" s="281"/>
      <c r="AT412" s="282"/>
      <c r="AU412" s="281"/>
      <c r="AV412" s="284"/>
      <c r="AW412" s="285"/>
      <c r="AX412" s="284"/>
      <c r="AY412" s="281"/>
      <c r="AZ412" s="286"/>
      <c r="BA412" s="281"/>
      <c r="BB412" s="283"/>
      <c r="BC412" s="281"/>
      <c r="BD412" s="284"/>
      <c r="BE412" s="281"/>
      <c r="BI412" s="281"/>
      <c r="BJ412" s="281"/>
      <c r="BK412" s="281"/>
      <c r="BL412" s="282"/>
      <c r="BM412" s="281"/>
      <c r="BN412" s="284"/>
      <c r="BO412" s="285"/>
      <c r="BP412" s="284"/>
      <c r="BQ412" s="281"/>
      <c r="BR412" s="286"/>
      <c r="BS412" s="281"/>
      <c r="BT412" s="283"/>
      <c r="BU412" s="281"/>
      <c r="BV412" s="284"/>
      <c r="BW412" s="281"/>
    </row>
    <row r="413" spans="1:75" x14ac:dyDescent="0.25">
      <c r="A413" s="727">
        <v>412</v>
      </c>
      <c r="B413" s="727">
        <v>1</v>
      </c>
      <c r="C413" s="563" t="s">
        <v>5</v>
      </c>
      <c r="D413" s="467">
        <v>45512</v>
      </c>
      <c r="E413" s="563" t="s">
        <v>11503</v>
      </c>
      <c r="F413" s="333" t="s">
        <v>19705</v>
      </c>
      <c r="G413" s="333" t="s">
        <v>16487</v>
      </c>
      <c r="H413" s="1130">
        <v>0.4</v>
      </c>
      <c r="I413" s="333"/>
      <c r="J413" s="563" t="s">
        <v>152</v>
      </c>
      <c r="K413" s="1131">
        <v>45518.349085648202</v>
      </c>
      <c r="L413" s="563" t="s">
        <v>9221</v>
      </c>
      <c r="M413" s="467"/>
      <c r="N413" s="563" t="s">
        <v>9221</v>
      </c>
      <c r="O413" s="333" t="s">
        <v>16085</v>
      </c>
      <c r="AQ413" s="281"/>
      <c r="AR413" s="281"/>
      <c r="AS413" s="281"/>
      <c r="AT413" s="282"/>
      <c r="AU413" s="281"/>
      <c r="AV413" s="284"/>
      <c r="AW413" s="285"/>
      <c r="AX413" s="284"/>
      <c r="AY413" s="281"/>
      <c r="AZ413" s="286"/>
      <c r="BA413" s="281"/>
      <c r="BB413" s="283"/>
      <c r="BC413" s="281"/>
      <c r="BD413" s="284"/>
      <c r="BE413" s="281"/>
      <c r="BI413" s="281"/>
      <c r="BJ413" s="281"/>
      <c r="BK413" s="281"/>
      <c r="BL413" s="282"/>
      <c r="BM413" s="281"/>
      <c r="BN413" s="284"/>
      <c r="BO413" s="285"/>
      <c r="BP413" s="284"/>
      <c r="BQ413" s="281"/>
      <c r="BR413" s="286"/>
      <c r="BS413" s="281"/>
      <c r="BT413" s="283"/>
      <c r="BU413" s="281"/>
      <c r="BV413" s="284"/>
      <c r="BW413" s="281"/>
    </row>
    <row r="414" spans="1:75" x14ac:dyDescent="0.25">
      <c r="A414" s="727">
        <v>413</v>
      </c>
      <c r="B414" s="727">
        <v>1</v>
      </c>
      <c r="C414" s="563" t="s">
        <v>5</v>
      </c>
      <c r="D414" s="467">
        <v>45512</v>
      </c>
      <c r="E414" s="563" t="s">
        <v>12858</v>
      </c>
      <c r="F414" s="333" t="s">
        <v>19409</v>
      </c>
      <c r="G414" s="333" t="s">
        <v>16488</v>
      </c>
      <c r="H414" s="1130">
        <v>1.25</v>
      </c>
      <c r="I414" s="333"/>
      <c r="J414" s="563" t="s">
        <v>152</v>
      </c>
      <c r="K414" s="1131">
        <v>45518.349085648202</v>
      </c>
      <c r="L414" s="563" t="s">
        <v>9221</v>
      </c>
      <c r="M414" s="467"/>
      <c r="N414" s="563" t="s">
        <v>9221</v>
      </c>
      <c r="O414" s="333" t="s">
        <v>16085</v>
      </c>
      <c r="AQ414" s="281"/>
      <c r="AR414" s="281"/>
      <c r="AS414" s="281"/>
      <c r="AT414" s="282"/>
      <c r="AU414" s="281"/>
      <c r="AV414" s="284"/>
      <c r="AW414" s="285"/>
      <c r="AX414" s="284"/>
      <c r="AY414" s="281"/>
      <c r="AZ414" s="286"/>
      <c r="BA414" s="281"/>
      <c r="BB414" s="283"/>
      <c r="BC414" s="281"/>
      <c r="BD414" s="284"/>
      <c r="BE414" s="281"/>
      <c r="BI414" s="281"/>
      <c r="BJ414" s="281"/>
      <c r="BK414" s="281"/>
      <c r="BL414" s="282"/>
      <c r="BM414" s="281"/>
      <c r="BN414" s="284"/>
      <c r="BO414" s="285"/>
      <c r="BP414" s="284"/>
      <c r="BQ414" s="281"/>
      <c r="BR414" s="286"/>
      <c r="BS414" s="281"/>
      <c r="BT414" s="283"/>
      <c r="BU414" s="281"/>
      <c r="BV414" s="284"/>
      <c r="BW414" s="281"/>
    </row>
    <row r="415" spans="1:75" x14ac:dyDescent="0.25">
      <c r="A415" s="727">
        <v>414</v>
      </c>
      <c r="B415" s="727">
        <v>1</v>
      </c>
      <c r="C415" s="563" t="s">
        <v>5</v>
      </c>
      <c r="D415" s="467">
        <v>45512</v>
      </c>
      <c r="E415" s="563" t="s">
        <v>11525</v>
      </c>
      <c r="F415" s="333" t="s">
        <v>19387</v>
      </c>
      <c r="G415" s="333" t="s">
        <v>16489</v>
      </c>
      <c r="H415" s="1130">
        <v>2.25</v>
      </c>
      <c r="I415" s="333"/>
      <c r="J415" s="563" t="s">
        <v>152</v>
      </c>
      <c r="K415" s="1131">
        <v>45534.481574074103</v>
      </c>
      <c r="L415" s="563" t="s">
        <v>9221</v>
      </c>
      <c r="M415" s="467"/>
      <c r="N415" s="563" t="s">
        <v>152</v>
      </c>
      <c r="O415" s="333" t="s">
        <v>19360</v>
      </c>
      <c r="AQ415" s="281"/>
      <c r="AR415" s="281"/>
      <c r="AS415" s="281"/>
      <c r="AT415" s="282"/>
      <c r="AU415" s="281"/>
      <c r="AV415" s="284"/>
      <c r="AW415" s="285"/>
      <c r="AX415" s="284"/>
      <c r="AY415" s="281"/>
      <c r="AZ415" s="286"/>
      <c r="BA415" s="281"/>
      <c r="BB415" s="283"/>
      <c r="BC415" s="281"/>
      <c r="BD415" s="284"/>
      <c r="BE415" s="281"/>
      <c r="BI415" s="281"/>
      <c r="BJ415" s="281"/>
      <c r="BK415" s="281"/>
      <c r="BL415" s="282"/>
      <c r="BM415" s="281"/>
      <c r="BN415" s="284"/>
      <c r="BO415" s="285"/>
      <c r="BP415" s="284"/>
      <c r="BQ415" s="281"/>
      <c r="BR415" s="286"/>
      <c r="BS415" s="281"/>
      <c r="BT415" s="283"/>
      <c r="BU415" s="281"/>
      <c r="BV415" s="284"/>
      <c r="BW415" s="281"/>
    </row>
    <row r="416" spans="1:75" x14ac:dyDescent="0.25">
      <c r="A416" s="727">
        <v>415</v>
      </c>
      <c r="B416" s="727">
        <v>1</v>
      </c>
      <c r="C416" s="563" t="s">
        <v>5</v>
      </c>
      <c r="D416" s="467">
        <v>45512</v>
      </c>
      <c r="E416" s="563" t="s">
        <v>11540</v>
      </c>
      <c r="F416" s="333" t="s">
        <v>17798</v>
      </c>
      <c r="G416" s="333" t="s">
        <v>16490</v>
      </c>
      <c r="H416" s="1130">
        <v>8.5</v>
      </c>
      <c r="I416" s="333"/>
      <c r="J416" s="563" t="s">
        <v>152</v>
      </c>
      <c r="K416" s="1131">
        <v>45518.349085648202</v>
      </c>
      <c r="L416" s="563" t="s">
        <v>9221</v>
      </c>
      <c r="M416" s="467"/>
      <c r="N416" s="563" t="s">
        <v>9221</v>
      </c>
      <c r="O416" s="333" t="s">
        <v>16085</v>
      </c>
      <c r="AQ416" s="281"/>
      <c r="AR416" s="281"/>
      <c r="AS416" s="281"/>
      <c r="AT416" s="282"/>
      <c r="AU416" s="281"/>
      <c r="AV416" s="284"/>
      <c r="AW416" s="285"/>
      <c r="AX416" s="284"/>
      <c r="AY416" s="281"/>
      <c r="AZ416" s="286"/>
      <c r="BA416" s="281"/>
      <c r="BB416" s="283"/>
      <c r="BC416" s="281"/>
      <c r="BD416" s="284"/>
      <c r="BE416" s="281"/>
      <c r="BI416" s="281"/>
      <c r="BJ416" s="281"/>
      <c r="BK416" s="281"/>
      <c r="BL416" s="282"/>
      <c r="BM416" s="281"/>
      <c r="BN416" s="284"/>
      <c r="BO416" s="285"/>
      <c r="BP416" s="284"/>
      <c r="BQ416" s="281"/>
      <c r="BR416" s="286"/>
      <c r="BS416" s="281"/>
      <c r="BT416" s="283"/>
      <c r="BU416" s="281"/>
      <c r="BV416" s="284"/>
      <c r="BW416" s="281"/>
    </row>
    <row r="417" spans="1:75" x14ac:dyDescent="0.25">
      <c r="A417" s="727">
        <v>416</v>
      </c>
      <c r="B417" s="727">
        <v>1</v>
      </c>
      <c r="C417" s="563" t="s">
        <v>5</v>
      </c>
      <c r="D417" s="467">
        <v>45512</v>
      </c>
      <c r="E417" s="563" t="s">
        <v>11533</v>
      </c>
      <c r="F417" s="333" t="s">
        <v>16031</v>
      </c>
      <c r="G417" s="333" t="s">
        <v>16491</v>
      </c>
      <c r="H417" s="1130">
        <v>2</v>
      </c>
      <c r="I417" s="333"/>
      <c r="J417" s="563" t="s">
        <v>152</v>
      </c>
      <c r="K417" s="1131">
        <v>45518.349085648202</v>
      </c>
      <c r="L417" s="563" t="s">
        <v>9221</v>
      </c>
      <c r="M417" s="467"/>
      <c r="N417" s="563" t="s">
        <v>9221</v>
      </c>
      <c r="O417" s="333" t="s">
        <v>16085</v>
      </c>
      <c r="AQ417" s="281"/>
      <c r="AR417" s="281"/>
      <c r="AS417" s="281"/>
      <c r="AT417" s="282"/>
      <c r="AU417" s="281"/>
      <c r="AV417" s="284"/>
      <c r="AW417" s="285"/>
      <c r="AX417" s="284"/>
      <c r="AY417" s="281"/>
      <c r="AZ417" s="286"/>
      <c r="BA417" s="281"/>
      <c r="BB417" s="283"/>
      <c r="BC417" s="281"/>
      <c r="BD417" s="284"/>
      <c r="BE417" s="281"/>
      <c r="BI417" s="281"/>
      <c r="BJ417" s="281"/>
      <c r="BK417" s="281"/>
      <c r="BL417" s="282"/>
      <c r="BM417" s="281"/>
      <c r="BN417" s="284"/>
      <c r="BO417" s="285"/>
      <c r="BP417" s="284"/>
      <c r="BQ417" s="281"/>
      <c r="BR417" s="286"/>
      <c r="BS417" s="281"/>
      <c r="BT417" s="283"/>
      <c r="BU417" s="281"/>
      <c r="BV417" s="284"/>
      <c r="BW417" s="281"/>
    </row>
    <row r="418" spans="1:75" x14ac:dyDescent="0.25">
      <c r="A418" s="727">
        <v>417</v>
      </c>
      <c r="B418" s="727">
        <v>1</v>
      </c>
      <c r="C418" s="563" t="s">
        <v>5</v>
      </c>
      <c r="D418" s="467">
        <v>45512</v>
      </c>
      <c r="E418" s="563" t="s">
        <v>11537</v>
      </c>
      <c r="F418" s="333" t="s">
        <v>17722</v>
      </c>
      <c r="G418" s="333" t="s">
        <v>15973</v>
      </c>
      <c r="H418" s="1130">
        <v>1.25</v>
      </c>
      <c r="I418" s="333"/>
      <c r="J418" s="563" t="s">
        <v>152</v>
      </c>
      <c r="K418" s="1131">
        <v>45518.349085648202</v>
      </c>
      <c r="L418" s="563" t="s">
        <v>9221</v>
      </c>
      <c r="M418" s="467"/>
      <c r="N418" s="563" t="s">
        <v>9221</v>
      </c>
      <c r="O418" s="333" t="s">
        <v>16085</v>
      </c>
      <c r="AQ418" s="281"/>
      <c r="AR418" s="281"/>
      <c r="AS418" s="281"/>
      <c r="AT418" s="282"/>
      <c r="AU418" s="281"/>
      <c r="AV418" s="284"/>
      <c r="AW418" s="285"/>
      <c r="AX418" s="284"/>
      <c r="AY418" s="281"/>
      <c r="AZ418" s="286"/>
      <c r="BA418" s="281"/>
      <c r="BB418" s="283"/>
      <c r="BC418" s="281"/>
      <c r="BD418" s="284"/>
      <c r="BE418" s="281"/>
      <c r="BI418" s="281"/>
      <c r="BJ418" s="281"/>
      <c r="BK418" s="281"/>
      <c r="BL418" s="282"/>
      <c r="BM418" s="281"/>
      <c r="BN418" s="284"/>
      <c r="BO418" s="285"/>
      <c r="BP418" s="284"/>
      <c r="BQ418" s="281"/>
      <c r="BR418" s="286"/>
      <c r="BS418" s="281"/>
      <c r="BT418" s="283"/>
      <c r="BU418" s="281"/>
      <c r="BV418" s="284"/>
      <c r="BW418" s="281"/>
    </row>
    <row r="419" spans="1:75" x14ac:dyDescent="0.25">
      <c r="A419" s="727">
        <v>418</v>
      </c>
      <c r="B419" s="727">
        <v>1</v>
      </c>
      <c r="C419" s="563" t="s">
        <v>5</v>
      </c>
      <c r="D419" s="467">
        <v>45512</v>
      </c>
      <c r="E419" s="563" t="s">
        <v>11570</v>
      </c>
      <c r="F419" s="333" t="s">
        <v>19818</v>
      </c>
      <c r="G419" s="333" t="s">
        <v>16492</v>
      </c>
      <c r="H419" s="1130">
        <v>0.75</v>
      </c>
      <c r="I419" s="333"/>
      <c r="J419" s="563" t="s">
        <v>152</v>
      </c>
      <c r="K419" s="1131">
        <v>45518.349085648202</v>
      </c>
      <c r="L419" s="563" t="s">
        <v>9221</v>
      </c>
      <c r="M419" s="467"/>
      <c r="N419" s="563" t="s">
        <v>9221</v>
      </c>
      <c r="O419" s="333" t="s">
        <v>16085</v>
      </c>
      <c r="AQ419" s="281"/>
      <c r="AR419" s="281"/>
      <c r="AS419" s="281"/>
      <c r="AT419" s="282"/>
      <c r="AU419" s="281"/>
      <c r="AV419" s="284"/>
      <c r="AW419" s="285"/>
      <c r="AX419" s="284"/>
      <c r="AY419" s="281"/>
      <c r="AZ419" s="286"/>
      <c r="BA419" s="281"/>
      <c r="BB419" s="283"/>
      <c r="BC419" s="281"/>
      <c r="BD419" s="284"/>
      <c r="BE419" s="281"/>
      <c r="BI419" s="281"/>
      <c r="BJ419" s="281"/>
      <c r="BK419" s="281"/>
      <c r="BL419" s="282"/>
      <c r="BM419" s="281"/>
      <c r="BN419" s="284"/>
      <c r="BO419" s="285"/>
      <c r="BP419" s="284"/>
      <c r="BQ419" s="281"/>
      <c r="BR419" s="286"/>
      <c r="BS419" s="281"/>
      <c r="BT419" s="283"/>
      <c r="BU419" s="281"/>
      <c r="BV419" s="284"/>
      <c r="BW419" s="281"/>
    </row>
    <row r="420" spans="1:75" x14ac:dyDescent="0.25">
      <c r="A420" s="727">
        <v>419</v>
      </c>
      <c r="B420" s="727">
        <v>1</v>
      </c>
      <c r="C420" s="563" t="s">
        <v>5</v>
      </c>
      <c r="D420" s="467">
        <v>45512</v>
      </c>
      <c r="E420" s="563" t="s">
        <v>11581</v>
      </c>
      <c r="F420" s="333" t="s">
        <v>13848</v>
      </c>
      <c r="G420" s="333" t="s">
        <v>16493</v>
      </c>
      <c r="H420" s="1130">
        <v>0.4</v>
      </c>
      <c r="I420" s="333"/>
      <c r="J420" s="563" t="s">
        <v>152</v>
      </c>
      <c r="K420" s="1131">
        <v>45518.349085648202</v>
      </c>
      <c r="L420" s="563" t="s">
        <v>9221</v>
      </c>
      <c r="M420" s="467"/>
      <c r="N420" s="563" t="s">
        <v>9221</v>
      </c>
      <c r="O420" s="333" t="s">
        <v>16085</v>
      </c>
      <c r="AQ420" s="281"/>
      <c r="AR420" s="281"/>
      <c r="AS420" s="281"/>
      <c r="AT420" s="282"/>
      <c r="AU420" s="281"/>
      <c r="AV420" s="284"/>
      <c r="AW420" s="285"/>
      <c r="AX420" s="284"/>
      <c r="AY420" s="281"/>
      <c r="AZ420" s="286"/>
      <c r="BA420" s="281"/>
      <c r="BB420" s="283"/>
      <c r="BC420" s="281"/>
      <c r="BD420" s="284"/>
      <c r="BE420" s="281"/>
      <c r="BI420" s="281"/>
      <c r="BJ420" s="281"/>
      <c r="BK420" s="281"/>
      <c r="BL420" s="282"/>
      <c r="BM420" s="281"/>
      <c r="BN420" s="284"/>
      <c r="BO420" s="285"/>
      <c r="BP420" s="284"/>
      <c r="BQ420" s="281"/>
      <c r="BR420" s="286"/>
      <c r="BS420" s="281"/>
      <c r="BT420" s="283"/>
      <c r="BU420" s="281"/>
      <c r="BV420" s="284"/>
      <c r="BW420" s="281"/>
    </row>
    <row r="421" spans="1:75" x14ac:dyDescent="0.25">
      <c r="A421" s="727">
        <v>420</v>
      </c>
      <c r="B421" s="727">
        <v>1</v>
      </c>
      <c r="C421" s="563" t="s">
        <v>5</v>
      </c>
      <c r="D421" s="467">
        <v>45512</v>
      </c>
      <c r="E421" s="563" t="s">
        <v>11603</v>
      </c>
      <c r="F421" s="333" t="s">
        <v>14124</v>
      </c>
      <c r="G421" s="333" t="s">
        <v>16494</v>
      </c>
      <c r="H421" s="1130">
        <v>1.25</v>
      </c>
      <c r="I421" s="333"/>
      <c r="J421" s="563" t="s">
        <v>152</v>
      </c>
      <c r="K421" s="1131">
        <v>45518.349085648202</v>
      </c>
      <c r="L421" s="563" t="s">
        <v>9221</v>
      </c>
      <c r="M421" s="467"/>
      <c r="N421" s="563" t="s">
        <v>9221</v>
      </c>
      <c r="O421" s="333" t="s">
        <v>16085</v>
      </c>
      <c r="AQ421" s="281"/>
      <c r="AR421" s="281"/>
      <c r="AS421" s="281"/>
      <c r="AT421" s="282"/>
      <c r="AU421" s="281"/>
      <c r="AV421" s="284"/>
      <c r="AW421" s="285"/>
      <c r="AX421" s="284"/>
      <c r="AY421" s="281"/>
      <c r="AZ421" s="286"/>
      <c r="BA421" s="281"/>
      <c r="BB421" s="283"/>
      <c r="BC421" s="281"/>
      <c r="BD421" s="284"/>
      <c r="BE421" s="281"/>
      <c r="BI421" s="281"/>
      <c r="BJ421" s="281"/>
      <c r="BK421" s="281"/>
      <c r="BL421" s="282"/>
      <c r="BM421" s="281"/>
      <c r="BN421" s="284"/>
      <c r="BO421" s="285"/>
      <c r="BP421" s="284"/>
      <c r="BQ421" s="281"/>
      <c r="BR421" s="286"/>
      <c r="BS421" s="281"/>
      <c r="BT421" s="283"/>
      <c r="BU421" s="281"/>
      <c r="BV421" s="284"/>
      <c r="BW421" s="281"/>
    </row>
    <row r="422" spans="1:75" x14ac:dyDescent="0.25">
      <c r="A422" s="727">
        <v>421</v>
      </c>
      <c r="B422" s="727">
        <v>1</v>
      </c>
      <c r="C422" s="563" t="s">
        <v>5</v>
      </c>
      <c r="D422" s="467">
        <v>45512</v>
      </c>
      <c r="E422" s="563" t="s">
        <v>11503</v>
      </c>
      <c r="F422" s="333" t="s">
        <v>19705</v>
      </c>
      <c r="G422" s="333" t="s">
        <v>16495</v>
      </c>
      <c r="H422" s="1130">
        <v>0.5</v>
      </c>
      <c r="I422" s="333"/>
      <c r="J422" s="563" t="s">
        <v>152</v>
      </c>
      <c r="K422" s="1131">
        <v>45518.349085648202</v>
      </c>
      <c r="L422" s="563" t="s">
        <v>9221</v>
      </c>
      <c r="M422" s="467"/>
      <c r="N422" s="563" t="s">
        <v>9221</v>
      </c>
      <c r="O422" s="333" t="s">
        <v>16085</v>
      </c>
      <c r="AQ422" s="281"/>
      <c r="AR422" s="281"/>
      <c r="AS422" s="281"/>
      <c r="AT422" s="282"/>
      <c r="AU422" s="281"/>
      <c r="AV422" s="284"/>
      <c r="AW422" s="285"/>
      <c r="AX422" s="284"/>
      <c r="AY422" s="281"/>
      <c r="AZ422" s="286"/>
      <c r="BA422" s="281"/>
      <c r="BB422" s="283"/>
      <c r="BC422" s="281"/>
      <c r="BD422" s="284"/>
      <c r="BE422" s="281"/>
      <c r="BI422" s="281"/>
      <c r="BJ422" s="281"/>
      <c r="BK422" s="281"/>
      <c r="BL422" s="282"/>
      <c r="BM422" s="281"/>
      <c r="BN422" s="284"/>
      <c r="BO422" s="285"/>
      <c r="BP422" s="284"/>
      <c r="BQ422" s="281"/>
      <c r="BR422" s="286"/>
      <c r="BS422" s="281"/>
      <c r="BT422" s="283"/>
      <c r="BU422" s="281"/>
      <c r="BV422" s="284"/>
      <c r="BW422" s="281"/>
    </row>
    <row r="423" spans="1:75" x14ac:dyDescent="0.25">
      <c r="A423" s="727">
        <v>422</v>
      </c>
      <c r="B423" s="727">
        <v>1</v>
      </c>
      <c r="C423" s="563" t="s">
        <v>5</v>
      </c>
      <c r="D423" s="467">
        <v>45513</v>
      </c>
      <c r="E423" s="563" t="s">
        <v>11581</v>
      </c>
      <c r="F423" s="333" t="s">
        <v>13848</v>
      </c>
      <c r="G423" s="333" t="s">
        <v>16496</v>
      </c>
      <c r="H423" s="1130">
        <v>2</v>
      </c>
      <c r="I423" s="333"/>
      <c r="J423" s="563" t="s">
        <v>152</v>
      </c>
      <c r="K423" s="1131">
        <v>45518.349085648202</v>
      </c>
      <c r="L423" s="563" t="s">
        <v>9221</v>
      </c>
      <c r="M423" s="467"/>
      <c r="N423" s="563" t="s">
        <v>9221</v>
      </c>
      <c r="O423" s="333" t="s">
        <v>16085</v>
      </c>
      <c r="AQ423" s="281"/>
      <c r="AR423" s="281"/>
      <c r="AS423" s="281"/>
      <c r="AT423" s="282"/>
      <c r="AU423" s="281"/>
      <c r="AV423" s="284"/>
      <c r="AW423" s="285"/>
      <c r="AX423" s="284"/>
      <c r="AY423" s="281"/>
      <c r="AZ423" s="286"/>
      <c r="BA423" s="281"/>
      <c r="BB423" s="283"/>
      <c r="BC423" s="281"/>
      <c r="BD423" s="284"/>
      <c r="BE423" s="281"/>
      <c r="BI423" s="281"/>
      <c r="BJ423" s="281"/>
      <c r="BK423" s="281"/>
      <c r="BL423" s="282"/>
      <c r="BM423" s="281"/>
      <c r="BN423" s="284"/>
      <c r="BO423" s="285"/>
      <c r="BP423" s="284"/>
      <c r="BQ423" s="281"/>
      <c r="BR423" s="286"/>
      <c r="BS423" s="281"/>
      <c r="BT423" s="283"/>
      <c r="BU423" s="281"/>
      <c r="BV423" s="284"/>
      <c r="BW423" s="281"/>
    </row>
    <row r="424" spans="1:75" x14ac:dyDescent="0.25">
      <c r="A424" s="727">
        <v>423</v>
      </c>
      <c r="B424" s="727">
        <v>1</v>
      </c>
      <c r="C424" s="563" t="s">
        <v>5</v>
      </c>
      <c r="D424" s="467">
        <v>45513</v>
      </c>
      <c r="E424" s="563" t="s">
        <v>11520</v>
      </c>
      <c r="F424" s="333" t="s">
        <v>11452</v>
      </c>
      <c r="G424" s="333" t="s">
        <v>16497</v>
      </c>
      <c r="H424" s="1130">
        <v>0.5</v>
      </c>
      <c r="I424" s="333"/>
      <c r="J424" s="563" t="s">
        <v>152</v>
      </c>
      <c r="K424" s="1131">
        <v>45518.349085648202</v>
      </c>
      <c r="L424" s="563" t="s">
        <v>9221</v>
      </c>
      <c r="M424" s="467"/>
      <c r="N424" s="563" t="s">
        <v>9221</v>
      </c>
      <c r="O424" s="333" t="s">
        <v>16085</v>
      </c>
      <c r="AQ424" s="281"/>
      <c r="AR424" s="281"/>
      <c r="AS424" s="281"/>
      <c r="AT424" s="282"/>
      <c r="AU424" s="281"/>
      <c r="AV424" s="284"/>
      <c r="AW424" s="285"/>
      <c r="AX424" s="284"/>
      <c r="AY424" s="281"/>
      <c r="AZ424" s="286"/>
      <c r="BA424" s="281"/>
      <c r="BB424" s="283"/>
      <c r="BC424" s="281"/>
      <c r="BD424" s="284"/>
      <c r="BE424" s="281"/>
      <c r="BI424" s="281"/>
      <c r="BJ424" s="281"/>
      <c r="BK424" s="281"/>
      <c r="BL424" s="282"/>
      <c r="BM424" s="281"/>
      <c r="BN424" s="284"/>
      <c r="BO424" s="285"/>
      <c r="BP424" s="284"/>
      <c r="BQ424" s="281"/>
      <c r="BR424" s="286"/>
      <c r="BS424" s="281"/>
      <c r="BT424" s="283"/>
      <c r="BU424" s="281"/>
      <c r="BV424" s="284"/>
      <c r="BW424" s="281"/>
    </row>
    <row r="425" spans="1:75" x14ac:dyDescent="0.25">
      <c r="A425" s="727">
        <v>424</v>
      </c>
      <c r="B425" s="727">
        <v>1</v>
      </c>
      <c r="C425" s="563" t="s">
        <v>5</v>
      </c>
      <c r="D425" s="467">
        <v>45513</v>
      </c>
      <c r="E425" s="563" t="s">
        <v>11526</v>
      </c>
      <c r="F425" s="333" t="s">
        <v>17330</v>
      </c>
      <c r="G425" s="333" t="s">
        <v>16498</v>
      </c>
      <c r="H425" s="1130">
        <v>2.25</v>
      </c>
      <c r="I425" s="333"/>
      <c r="J425" s="563" t="s">
        <v>152</v>
      </c>
      <c r="K425" s="1131">
        <v>45518.349085648202</v>
      </c>
      <c r="L425" s="563" t="s">
        <v>9221</v>
      </c>
      <c r="M425" s="467"/>
      <c r="N425" s="563" t="s">
        <v>9221</v>
      </c>
      <c r="O425" s="333" t="s">
        <v>16085</v>
      </c>
      <c r="AQ425" s="281"/>
      <c r="AR425" s="281"/>
      <c r="AS425" s="281"/>
      <c r="AT425" s="282"/>
      <c r="AU425" s="281"/>
      <c r="AV425" s="284"/>
      <c r="AW425" s="285"/>
      <c r="AX425" s="284"/>
      <c r="AY425" s="281"/>
      <c r="AZ425" s="286"/>
      <c r="BA425" s="281"/>
      <c r="BB425" s="283"/>
      <c r="BC425" s="281"/>
      <c r="BD425" s="284"/>
      <c r="BE425" s="281"/>
      <c r="BI425" s="281"/>
      <c r="BJ425" s="281"/>
      <c r="BK425" s="281"/>
      <c r="BL425" s="282"/>
      <c r="BM425" s="281"/>
      <c r="BN425" s="284"/>
      <c r="BO425" s="285"/>
      <c r="BP425" s="284"/>
      <c r="BQ425" s="281"/>
      <c r="BR425" s="286"/>
      <c r="BS425" s="281"/>
      <c r="BT425" s="283"/>
      <c r="BU425" s="281"/>
      <c r="BV425" s="284"/>
      <c r="BW425" s="281"/>
    </row>
    <row r="426" spans="1:75" x14ac:dyDescent="0.25">
      <c r="A426" s="727">
        <v>425</v>
      </c>
      <c r="B426" s="727">
        <v>1</v>
      </c>
      <c r="C426" s="563" t="s">
        <v>5</v>
      </c>
      <c r="D426" s="467">
        <v>45513</v>
      </c>
      <c r="E426" s="563" t="s">
        <v>11561</v>
      </c>
      <c r="F426" s="333" t="s">
        <v>19813</v>
      </c>
      <c r="G426" s="333" t="s">
        <v>16499</v>
      </c>
      <c r="H426" s="1130">
        <v>0.5</v>
      </c>
      <c r="I426" s="333"/>
      <c r="J426" s="563" t="s">
        <v>152</v>
      </c>
      <c r="K426" s="1131">
        <v>45518.349085648202</v>
      </c>
      <c r="L426" s="563" t="s">
        <v>9221</v>
      </c>
      <c r="M426" s="467"/>
      <c r="N426" s="563" t="s">
        <v>9221</v>
      </c>
      <c r="O426" s="333" t="s">
        <v>16085</v>
      </c>
      <c r="AQ426" s="281"/>
      <c r="AR426" s="281"/>
      <c r="AS426" s="281"/>
      <c r="AT426" s="282"/>
      <c r="AU426" s="281"/>
      <c r="AV426" s="284"/>
      <c r="AW426" s="285"/>
      <c r="AX426" s="284"/>
      <c r="AY426" s="281"/>
      <c r="AZ426" s="286"/>
      <c r="BA426" s="281"/>
      <c r="BB426" s="283"/>
      <c r="BC426" s="281"/>
      <c r="BD426" s="284"/>
      <c r="BE426" s="281"/>
      <c r="BI426" s="281"/>
      <c r="BJ426" s="281"/>
      <c r="BK426" s="281"/>
      <c r="BL426" s="282"/>
      <c r="BM426" s="281"/>
      <c r="BN426" s="284"/>
      <c r="BO426" s="285"/>
      <c r="BP426" s="284"/>
      <c r="BQ426" s="281"/>
      <c r="BR426" s="286"/>
      <c r="BS426" s="281"/>
      <c r="BT426" s="283"/>
      <c r="BU426" s="281"/>
      <c r="BV426" s="284"/>
      <c r="BW426" s="281"/>
    </row>
    <row r="427" spans="1:75" x14ac:dyDescent="0.25">
      <c r="A427" s="727">
        <v>426</v>
      </c>
      <c r="B427" s="727">
        <v>1</v>
      </c>
      <c r="C427" s="563" t="s">
        <v>5</v>
      </c>
      <c r="D427" s="467">
        <v>45513</v>
      </c>
      <c r="E427" s="563" t="s">
        <v>11532</v>
      </c>
      <c r="F427" s="333" t="s">
        <v>17563</v>
      </c>
      <c r="G427" s="333" t="s">
        <v>16500</v>
      </c>
      <c r="H427" s="1130">
        <v>0.75</v>
      </c>
      <c r="I427" s="333"/>
      <c r="J427" s="563" t="s">
        <v>152</v>
      </c>
      <c r="K427" s="1131">
        <v>45518.349085648202</v>
      </c>
      <c r="L427" s="563" t="s">
        <v>9221</v>
      </c>
      <c r="M427" s="467"/>
      <c r="N427" s="563" t="s">
        <v>9221</v>
      </c>
      <c r="O427" s="333" t="s">
        <v>16085</v>
      </c>
      <c r="AQ427" s="281"/>
      <c r="AR427" s="281"/>
      <c r="AS427" s="281"/>
      <c r="AT427" s="282"/>
      <c r="AU427" s="281"/>
      <c r="AV427" s="284"/>
      <c r="AW427" s="285"/>
      <c r="AX427" s="284"/>
      <c r="AY427" s="281"/>
      <c r="AZ427" s="286"/>
      <c r="BA427" s="281"/>
      <c r="BB427" s="283"/>
      <c r="BC427" s="281"/>
      <c r="BD427" s="284"/>
      <c r="BE427" s="281"/>
      <c r="BI427" s="281"/>
      <c r="BJ427" s="281"/>
      <c r="BK427" s="281"/>
      <c r="BL427" s="282"/>
      <c r="BM427" s="281"/>
      <c r="BN427" s="284"/>
      <c r="BO427" s="285"/>
      <c r="BP427" s="284"/>
      <c r="BQ427" s="281"/>
      <c r="BR427" s="286"/>
      <c r="BS427" s="281"/>
      <c r="BT427" s="283"/>
      <c r="BU427" s="281"/>
      <c r="BV427" s="284"/>
      <c r="BW427" s="281"/>
    </row>
    <row r="428" spans="1:75" x14ac:dyDescent="0.25">
      <c r="A428" s="727">
        <v>427</v>
      </c>
      <c r="B428" s="727">
        <v>1</v>
      </c>
      <c r="C428" s="563" t="s">
        <v>5</v>
      </c>
      <c r="D428" s="467">
        <v>45513</v>
      </c>
      <c r="E428" s="563" t="s">
        <v>16501</v>
      </c>
      <c r="F428" s="333" t="s">
        <v>16502</v>
      </c>
      <c r="G428" s="333" t="s">
        <v>16503</v>
      </c>
      <c r="H428" s="1130">
        <v>0.75</v>
      </c>
      <c r="I428" s="333"/>
      <c r="J428" s="563" t="s">
        <v>152</v>
      </c>
      <c r="K428" s="1131">
        <v>45518.349085648202</v>
      </c>
      <c r="L428" s="563" t="s">
        <v>9221</v>
      </c>
      <c r="M428" s="467"/>
      <c r="N428" s="563" t="s">
        <v>9221</v>
      </c>
      <c r="O428" s="333" t="s">
        <v>16085</v>
      </c>
      <c r="AQ428" s="281"/>
      <c r="AR428" s="281"/>
      <c r="AS428" s="281"/>
      <c r="AT428" s="282"/>
      <c r="AU428" s="281"/>
      <c r="AV428" s="284"/>
      <c r="AW428" s="285"/>
      <c r="AX428" s="284"/>
      <c r="AY428" s="281"/>
      <c r="AZ428" s="286"/>
      <c r="BA428" s="281"/>
      <c r="BB428" s="283"/>
      <c r="BC428" s="281"/>
      <c r="BD428" s="284"/>
      <c r="BE428" s="281"/>
      <c r="BI428" s="281"/>
      <c r="BJ428" s="281"/>
      <c r="BK428" s="281"/>
      <c r="BL428" s="282"/>
      <c r="BM428" s="281"/>
      <c r="BN428" s="284"/>
      <c r="BO428" s="285"/>
      <c r="BP428" s="284"/>
      <c r="BQ428" s="281"/>
      <c r="BR428" s="286"/>
      <c r="BS428" s="281"/>
      <c r="BT428" s="283"/>
      <c r="BU428" s="281"/>
      <c r="BV428" s="284"/>
      <c r="BW428" s="281"/>
    </row>
    <row r="429" spans="1:75" x14ac:dyDescent="0.25">
      <c r="A429" s="727">
        <v>428</v>
      </c>
      <c r="B429" s="727">
        <v>1</v>
      </c>
      <c r="C429" s="563" t="s">
        <v>5</v>
      </c>
      <c r="D429" s="467">
        <v>45513</v>
      </c>
      <c r="E429" s="563" t="s">
        <v>11514</v>
      </c>
      <c r="F429" s="333" t="s">
        <v>19751</v>
      </c>
      <c r="G429" s="333" t="s">
        <v>16504</v>
      </c>
      <c r="H429" s="1130">
        <v>1.5</v>
      </c>
      <c r="I429" s="333"/>
      <c r="J429" s="563" t="s">
        <v>152</v>
      </c>
      <c r="K429" s="1131">
        <v>45518.349085648202</v>
      </c>
      <c r="L429" s="563" t="s">
        <v>9221</v>
      </c>
      <c r="M429" s="467"/>
      <c r="N429" s="563" t="s">
        <v>9221</v>
      </c>
      <c r="O429" s="333" t="s">
        <v>16085</v>
      </c>
      <c r="AQ429" s="281"/>
      <c r="AR429" s="281"/>
      <c r="AS429" s="281"/>
      <c r="AT429" s="282"/>
      <c r="AU429" s="281"/>
      <c r="AV429" s="284"/>
      <c r="AW429" s="285"/>
      <c r="AX429" s="284"/>
      <c r="AY429" s="281"/>
      <c r="AZ429" s="286"/>
      <c r="BA429" s="281"/>
      <c r="BB429" s="283"/>
      <c r="BC429" s="281"/>
      <c r="BD429" s="284"/>
      <c r="BE429" s="281"/>
      <c r="BI429" s="281"/>
      <c r="BJ429" s="281"/>
      <c r="BK429" s="281"/>
      <c r="BL429" s="282"/>
      <c r="BM429" s="281"/>
      <c r="BN429" s="284"/>
      <c r="BO429" s="285"/>
      <c r="BP429" s="284"/>
      <c r="BQ429" s="281"/>
      <c r="BR429" s="286"/>
      <c r="BS429" s="281"/>
      <c r="BT429" s="283"/>
      <c r="BU429" s="281"/>
      <c r="BV429" s="284"/>
      <c r="BW429" s="281"/>
    </row>
    <row r="430" spans="1:75" x14ac:dyDescent="0.25">
      <c r="A430" s="727">
        <v>429</v>
      </c>
      <c r="B430" s="727">
        <v>1</v>
      </c>
      <c r="C430" s="563" t="s">
        <v>5</v>
      </c>
      <c r="D430" s="467">
        <v>45513</v>
      </c>
      <c r="E430" s="563" t="s">
        <v>11604</v>
      </c>
      <c r="F430" s="333" t="s">
        <v>14129</v>
      </c>
      <c r="G430" s="333" t="s">
        <v>16505</v>
      </c>
      <c r="H430" s="1130">
        <v>0.75</v>
      </c>
      <c r="I430" s="333"/>
      <c r="J430" s="563" t="s">
        <v>152</v>
      </c>
      <c r="K430" s="1131">
        <v>45518.349085648202</v>
      </c>
      <c r="L430" s="563" t="s">
        <v>152</v>
      </c>
      <c r="M430" s="467"/>
      <c r="N430" s="563" t="s">
        <v>9221</v>
      </c>
      <c r="O430" s="333" t="s">
        <v>20095</v>
      </c>
      <c r="P430" s="563" t="s">
        <v>20096</v>
      </c>
      <c r="AQ430" s="281"/>
      <c r="AR430" s="281"/>
      <c r="AS430" s="281"/>
      <c r="AT430" s="282"/>
      <c r="AU430" s="281"/>
      <c r="AV430" s="284"/>
      <c r="AW430" s="285"/>
      <c r="AX430" s="284"/>
      <c r="AY430" s="281"/>
      <c r="AZ430" s="286"/>
      <c r="BA430" s="281"/>
      <c r="BB430" s="283"/>
      <c r="BC430" s="281"/>
      <c r="BD430" s="284"/>
      <c r="BE430" s="281"/>
      <c r="BI430" s="281"/>
      <c r="BJ430" s="281"/>
      <c r="BK430" s="281"/>
      <c r="BL430" s="282"/>
      <c r="BM430" s="281"/>
      <c r="BN430" s="284"/>
      <c r="BO430" s="285"/>
      <c r="BP430" s="284"/>
      <c r="BQ430" s="281"/>
      <c r="BR430" s="286"/>
      <c r="BS430" s="281"/>
      <c r="BT430" s="283"/>
      <c r="BU430" s="281"/>
      <c r="BV430" s="284"/>
      <c r="BW430" s="281"/>
    </row>
    <row r="431" spans="1:75" x14ac:dyDescent="0.25">
      <c r="A431" s="727">
        <v>430</v>
      </c>
      <c r="B431" s="727">
        <v>1</v>
      </c>
      <c r="C431" s="563" t="s">
        <v>5</v>
      </c>
      <c r="D431" s="467">
        <v>45513</v>
      </c>
      <c r="E431" s="563" t="s">
        <v>11521</v>
      </c>
      <c r="F431" s="333" t="s">
        <v>16852</v>
      </c>
      <c r="G431" s="333" t="s">
        <v>16506</v>
      </c>
      <c r="H431" s="1130">
        <v>0.75</v>
      </c>
      <c r="I431" s="333"/>
      <c r="J431" s="563" t="s">
        <v>152</v>
      </c>
      <c r="K431" s="1131">
        <v>45518.349085648202</v>
      </c>
      <c r="L431" s="563" t="s">
        <v>9221</v>
      </c>
      <c r="M431" s="467"/>
      <c r="N431" s="563" t="s">
        <v>9221</v>
      </c>
      <c r="O431" s="333" t="s">
        <v>16085</v>
      </c>
      <c r="AQ431" s="281"/>
      <c r="AR431" s="281"/>
      <c r="AS431" s="281"/>
      <c r="AT431" s="282"/>
      <c r="AU431" s="281"/>
      <c r="AV431" s="284"/>
      <c r="AW431" s="285"/>
      <c r="AX431" s="284"/>
      <c r="AY431" s="281"/>
      <c r="AZ431" s="286"/>
      <c r="BA431" s="281"/>
      <c r="BB431" s="283"/>
      <c r="BC431" s="281"/>
      <c r="BD431" s="284"/>
      <c r="BE431" s="281"/>
      <c r="BI431" s="281"/>
      <c r="BJ431" s="281"/>
      <c r="BK431" s="281"/>
      <c r="BL431" s="282"/>
      <c r="BM431" s="281"/>
      <c r="BN431" s="284"/>
      <c r="BO431" s="285"/>
      <c r="BP431" s="284"/>
      <c r="BQ431" s="281"/>
      <c r="BR431" s="286"/>
      <c r="BS431" s="281"/>
      <c r="BT431" s="283"/>
      <c r="BU431" s="281"/>
      <c r="BV431" s="284"/>
      <c r="BW431" s="281"/>
    </row>
    <row r="432" spans="1:75" x14ac:dyDescent="0.25">
      <c r="A432" s="727">
        <v>431</v>
      </c>
      <c r="B432" s="727">
        <v>1</v>
      </c>
      <c r="C432" s="563" t="s">
        <v>5</v>
      </c>
      <c r="D432" s="467">
        <v>45513</v>
      </c>
      <c r="E432" s="563" t="s">
        <v>12858</v>
      </c>
      <c r="F432" s="333" t="s">
        <v>19409</v>
      </c>
      <c r="G432" s="333" t="s">
        <v>16507</v>
      </c>
      <c r="H432" s="1130">
        <v>3</v>
      </c>
      <c r="I432" s="333"/>
      <c r="J432" s="563" t="s">
        <v>152</v>
      </c>
      <c r="K432" s="1131">
        <v>45518.349085648202</v>
      </c>
      <c r="L432" s="563" t="s">
        <v>9221</v>
      </c>
      <c r="M432" s="467"/>
      <c r="N432" s="563" t="s">
        <v>9221</v>
      </c>
      <c r="O432" s="333" t="s">
        <v>16085</v>
      </c>
      <c r="AQ432" s="281"/>
      <c r="AR432" s="281"/>
      <c r="AS432" s="281"/>
      <c r="AT432" s="282"/>
      <c r="AU432" s="281"/>
      <c r="AV432" s="284"/>
      <c r="AW432" s="285"/>
      <c r="AX432" s="284"/>
      <c r="AY432" s="281"/>
      <c r="AZ432" s="286"/>
      <c r="BA432" s="281"/>
      <c r="BB432" s="283"/>
      <c r="BC432" s="281"/>
      <c r="BD432" s="284"/>
      <c r="BE432" s="281"/>
      <c r="BI432" s="281"/>
      <c r="BJ432" s="281"/>
      <c r="BK432" s="281"/>
      <c r="BL432" s="282"/>
      <c r="BM432" s="281"/>
      <c r="BN432" s="284"/>
      <c r="BO432" s="285"/>
      <c r="BP432" s="284"/>
      <c r="BQ432" s="281"/>
      <c r="BR432" s="286"/>
      <c r="BS432" s="281"/>
      <c r="BT432" s="283"/>
      <c r="BU432" s="281"/>
      <c r="BV432" s="284"/>
      <c r="BW432" s="281"/>
    </row>
    <row r="433" spans="1:75" x14ac:dyDescent="0.25">
      <c r="A433" s="727">
        <v>432</v>
      </c>
      <c r="B433" s="727">
        <v>1</v>
      </c>
      <c r="C433" s="563" t="s">
        <v>5</v>
      </c>
      <c r="D433" s="467">
        <v>45513</v>
      </c>
      <c r="E433" s="563" t="s">
        <v>12712</v>
      </c>
      <c r="F433" s="333" t="s">
        <v>19617</v>
      </c>
      <c r="G433" s="333" t="s">
        <v>16508</v>
      </c>
      <c r="H433" s="1130">
        <v>1.25</v>
      </c>
      <c r="I433" s="333"/>
      <c r="J433" s="563" t="s">
        <v>152</v>
      </c>
      <c r="K433" s="1131">
        <v>45518.349085648202</v>
      </c>
      <c r="L433" s="563" t="s">
        <v>9221</v>
      </c>
      <c r="M433" s="467"/>
      <c r="N433" s="563" t="s">
        <v>9221</v>
      </c>
      <c r="O433" s="333" t="s">
        <v>16085</v>
      </c>
      <c r="AQ433" s="281"/>
      <c r="AR433" s="281"/>
      <c r="AS433" s="281"/>
      <c r="AT433" s="282"/>
      <c r="AU433" s="281"/>
      <c r="AV433" s="284"/>
      <c r="AW433" s="285"/>
      <c r="AX433" s="284"/>
      <c r="AY433" s="281"/>
      <c r="AZ433" s="286"/>
      <c r="BA433" s="281"/>
      <c r="BB433" s="283"/>
      <c r="BC433" s="281"/>
      <c r="BD433" s="284"/>
      <c r="BE433" s="281"/>
      <c r="BI433" s="281"/>
      <c r="BJ433" s="281"/>
      <c r="BK433" s="281"/>
      <c r="BL433" s="282"/>
      <c r="BM433" s="281"/>
      <c r="BN433" s="284"/>
      <c r="BO433" s="285"/>
      <c r="BP433" s="284"/>
      <c r="BQ433" s="281"/>
      <c r="BR433" s="286"/>
      <c r="BS433" s="281"/>
      <c r="BT433" s="283"/>
      <c r="BU433" s="281"/>
      <c r="BV433" s="284"/>
      <c r="BW433" s="281"/>
    </row>
    <row r="434" spans="1:75" x14ac:dyDescent="0.25">
      <c r="A434" s="727">
        <v>433</v>
      </c>
      <c r="B434" s="727">
        <v>2</v>
      </c>
      <c r="C434" s="563" t="s">
        <v>133</v>
      </c>
      <c r="D434" s="467">
        <v>45509</v>
      </c>
      <c r="E434" s="563" t="s">
        <v>11525</v>
      </c>
      <c r="F434" s="333" t="s">
        <v>19387</v>
      </c>
      <c r="G434" s="333" t="s">
        <v>16509</v>
      </c>
      <c r="H434" s="1130">
        <v>1.7</v>
      </c>
      <c r="I434" s="333"/>
      <c r="J434" s="563" t="s">
        <v>152</v>
      </c>
      <c r="K434" s="1131">
        <v>45534.482870370397</v>
      </c>
      <c r="L434" s="563" t="s">
        <v>9221</v>
      </c>
      <c r="M434" s="467"/>
      <c r="N434" s="563" t="s">
        <v>152</v>
      </c>
      <c r="O434" s="333" t="s">
        <v>19360</v>
      </c>
      <c r="AQ434" s="281"/>
      <c r="AR434" s="281"/>
      <c r="AS434" s="281"/>
      <c r="AT434" s="282"/>
      <c r="AU434" s="281"/>
      <c r="AV434" s="284"/>
      <c r="AW434" s="285"/>
      <c r="AX434" s="284"/>
      <c r="AY434" s="281"/>
      <c r="AZ434" s="286"/>
      <c r="BA434" s="281"/>
      <c r="BB434" s="283"/>
      <c r="BC434" s="281"/>
      <c r="BD434" s="284"/>
      <c r="BE434" s="281"/>
      <c r="BI434" s="281"/>
      <c r="BJ434" s="281"/>
      <c r="BK434" s="281"/>
      <c r="BL434" s="282"/>
      <c r="BM434" s="281"/>
      <c r="BN434" s="284"/>
      <c r="BO434" s="285"/>
      <c r="BP434" s="284"/>
      <c r="BQ434" s="281"/>
      <c r="BR434" s="286"/>
      <c r="BS434" s="281"/>
      <c r="BT434" s="283"/>
      <c r="BU434" s="281"/>
      <c r="BV434" s="284"/>
      <c r="BW434" s="281"/>
    </row>
    <row r="435" spans="1:75" x14ac:dyDescent="0.25">
      <c r="A435" s="727">
        <v>434</v>
      </c>
      <c r="B435" s="727">
        <v>2</v>
      </c>
      <c r="C435" s="563" t="s">
        <v>133</v>
      </c>
      <c r="D435" s="467">
        <v>45509</v>
      </c>
      <c r="E435" s="563" t="s">
        <v>11496</v>
      </c>
      <c r="F435" s="333" t="s">
        <v>19406</v>
      </c>
      <c r="G435" s="333" t="s">
        <v>16510</v>
      </c>
      <c r="H435" s="1130">
        <v>0.3</v>
      </c>
      <c r="I435" s="333"/>
      <c r="J435" s="563" t="s">
        <v>152</v>
      </c>
      <c r="K435" s="1131">
        <v>45518.349085648202</v>
      </c>
      <c r="L435" s="563" t="s">
        <v>9221</v>
      </c>
      <c r="M435" s="467"/>
      <c r="N435" s="563" t="s">
        <v>9221</v>
      </c>
      <c r="O435" s="333" t="s">
        <v>16085</v>
      </c>
      <c r="AQ435" s="281"/>
      <c r="AR435" s="281"/>
      <c r="AS435" s="281"/>
      <c r="AT435" s="282"/>
      <c r="AU435" s="281"/>
      <c r="AV435" s="284"/>
      <c r="AW435" s="285"/>
      <c r="AX435" s="284"/>
      <c r="AY435" s="281"/>
      <c r="AZ435" s="286"/>
      <c r="BA435" s="281"/>
      <c r="BB435" s="283"/>
      <c r="BC435" s="281"/>
      <c r="BD435" s="284"/>
      <c r="BE435" s="281"/>
      <c r="BI435" s="281"/>
      <c r="BJ435" s="281"/>
      <c r="BK435" s="281"/>
      <c r="BL435" s="282"/>
      <c r="BM435" s="281"/>
      <c r="BN435" s="284"/>
      <c r="BO435" s="285"/>
      <c r="BP435" s="284"/>
      <c r="BQ435" s="281"/>
      <c r="BR435" s="286"/>
      <c r="BS435" s="281"/>
      <c r="BT435" s="283"/>
      <c r="BU435" s="281"/>
      <c r="BV435" s="284"/>
      <c r="BW435" s="281"/>
    </row>
    <row r="436" spans="1:75" x14ac:dyDescent="0.25">
      <c r="A436" s="727">
        <v>435</v>
      </c>
      <c r="B436" s="727">
        <v>2</v>
      </c>
      <c r="C436" s="563" t="s">
        <v>133</v>
      </c>
      <c r="D436" s="467">
        <v>45509</v>
      </c>
      <c r="E436" s="563" t="s">
        <v>315</v>
      </c>
      <c r="F436" s="333" t="s">
        <v>19410</v>
      </c>
      <c r="G436" s="333" t="s">
        <v>16511</v>
      </c>
      <c r="H436" s="1130">
        <v>1.3</v>
      </c>
      <c r="I436" s="333"/>
      <c r="J436" s="563" t="s">
        <v>152</v>
      </c>
      <c r="K436" s="1131">
        <v>45518.349085648202</v>
      </c>
      <c r="L436" s="563" t="s">
        <v>9221</v>
      </c>
      <c r="M436" s="467"/>
      <c r="N436" s="563" t="s">
        <v>9221</v>
      </c>
      <c r="O436" s="333" t="s">
        <v>16085</v>
      </c>
      <c r="AQ436" s="281"/>
      <c r="AR436" s="281"/>
      <c r="AS436" s="281"/>
      <c r="AT436" s="282"/>
      <c r="AU436" s="281"/>
      <c r="AV436" s="284"/>
      <c r="AW436" s="285"/>
      <c r="AX436" s="284"/>
      <c r="AY436" s="281"/>
      <c r="AZ436" s="286"/>
      <c r="BA436" s="281"/>
      <c r="BB436" s="283"/>
      <c r="BC436" s="281"/>
      <c r="BD436" s="284"/>
      <c r="BE436" s="281"/>
      <c r="BI436" s="281"/>
      <c r="BJ436" s="281"/>
      <c r="BK436" s="281"/>
      <c r="BL436" s="282"/>
      <c r="BM436" s="281"/>
      <c r="BN436" s="284"/>
      <c r="BO436" s="285"/>
      <c r="BP436" s="284"/>
      <c r="BQ436" s="281"/>
      <c r="BR436" s="286"/>
      <c r="BS436" s="281"/>
      <c r="BT436" s="283"/>
      <c r="BU436" s="281"/>
      <c r="BV436" s="284"/>
      <c r="BW436" s="281"/>
    </row>
    <row r="437" spans="1:75" x14ac:dyDescent="0.25">
      <c r="A437" s="727">
        <v>436</v>
      </c>
      <c r="B437" s="727">
        <v>2</v>
      </c>
      <c r="C437" s="563" t="s">
        <v>133</v>
      </c>
      <c r="D437" s="467">
        <v>45509</v>
      </c>
      <c r="E437" s="563" t="s">
        <v>11638</v>
      </c>
      <c r="F437" s="333" t="s">
        <v>19373</v>
      </c>
      <c r="G437" s="333" t="s">
        <v>16512</v>
      </c>
      <c r="H437" s="1130">
        <v>1.4</v>
      </c>
      <c r="I437" s="333"/>
      <c r="J437" s="563" t="s">
        <v>152</v>
      </c>
      <c r="K437" s="1131">
        <v>45518.349085648202</v>
      </c>
      <c r="L437" s="563" t="s">
        <v>9221</v>
      </c>
      <c r="M437" s="467"/>
      <c r="N437" s="563" t="s">
        <v>9221</v>
      </c>
      <c r="O437" s="333" t="s">
        <v>16085</v>
      </c>
      <c r="AQ437" s="281"/>
      <c r="AR437" s="281"/>
      <c r="AS437" s="281"/>
      <c r="AT437" s="282"/>
      <c r="AU437" s="281"/>
      <c r="AV437" s="284"/>
      <c r="AW437" s="285"/>
      <c r="AX437" s="284"/>
      <c r="AY437" s="281"/>
      <c r="AZ437" s="286"/>
      <c r="BA437" s="281"/>
      <c r="BB437" s="283"/>
      <c r="BC437" s="281"/>
      <c r="BD437" s="284"/>
      <c r="BE437" s="281"/>
      <c r="BI437" s="281"/>
      <c r="BJ437" s="281"/>
      <c r="BK437" s="281"/>
      <c r="BL437" s="282"/>
      <c r="BM437" s="281"/>
      <c r="BN437" s="284"/>
      <c r="BO437" s="285"/>
      <c r="BP437" s="284"/>
      <c r="BQ437" s="281"/>
      <c r="BR437" s="286"/>
      <c r="BS437" s="281"/>
      <c r="BT437" s="283"/>
      <c r="BU437" s="281"/>
      <c r="BV437" s="284"/>
      <c r="BW437" s="281"/>
    </row>
    <row r="438" spans="1:75" x14ac:dyDescent="0.25">
      <c r="A438" s="727">
        <v>437</v>
      </c>
      <c r="B438" s="727">
        <v>2</v>
      </c>
      <c r="C438" s="563" t="s">
        <v>133</v>
      </c>
      <c r="D438" s="467">
        <v>45509</v>
      </c>
      <c r="E438" s="563" t="s">
        <v>13503</v>
      </c>
      <c r="F438" s="333" t="s">
        <v>17781</v>
      </c>
      <c r="G438" s="333" t="s">
        <v>16513</v>
      </c>
      <c r="H438" s="1130">
        <v>0.5</v>
      </c>
      <c r="I438" s="333"/>
      <c r="J438" s="563" t="s">
        <v>152</v>
      </c>
      <c r="K438" s="1131">
        <v>45534.524224537003</v>
      </c>
      <c r="L438" s="563" t="s">
        <v>9221</v>
      </c>
      <c r="M438" s="467"/>
      <c r="N438" s="563" t="s">
        <v>152</v>
      </c>
      <c r="O438" s="333" t="s">
        <v>19360</v>
      </c>
      <c r="AQ438" s="281"/>
      <c r="AR438" s="281"/>
      <c r="AS438" s="281"/>
      <c r="AT438" s="282"/>
      <c r="AU438" s="281"/>
      <c r="AV438" s="284"/>
      <c r="AW438" s="285"/>
      <c r="AX438" s="284"/>
      <c r="AY438" s="281"/>
      <c r="AZ438" s="286"/>
      <c r="BA438" s="281"/>
      <c r="BB438" s="283"/>
      <c r="BC438" s="281"/>
      <c r="BD438" s="284"/>
      <c r="BE438" s="281"/>
      <c r="BI438" s="281"/>
      <c r="BJ438" s="281"/>
      <c r="BK438" s="281"/>
      <c r="BL438" s="282"/>
      <c r="BM438" s="281"/>
      <c r="BN438" s="284"/>
      <c r="BO438" s="285"/>
      <c r="BP438" s="284"/>
      <c r="BQ438" s="281"/>
      <c r="BR438" s="286"/>
      <c r="BS438" s="281"/>
      <c r="BT438" s="283"/>
      <c r="BU438" s="281"/>
      <c r="BV438" s="284"/>
      <c r="BW438" s="281"/>
    </row>
    <row r="439" spans="1:75" x14ac:dyDescent="0.25">
      <c r="A439" s="727">
        <v>438</v>
      </c>
      <c r="B439" s="727">
        <v>2</v>
      </c>
      <c r="C439" s="563" t="s">
        <v>133</v>
      </c>
      <c r="D439" s="467">
        <v>45509</v>
      </c>
      <c r="E439" s="563" t="s">
        <v>11564</v>
      </c>
      <c r="F439" s="333" t="s">
        <v>18497</v>
      </c>
      <c r="G439" s="333" t="s">
        <v>16514</v>
      </c>
      <c r="H439" s="1130">
        <v>6.2</v>
      </c>
      <c r="I439" s="333"/>
      <c r="J439" s="563" t="s">
        <v>152</v>
      </c>
      <c r="K439" s="1131">
        <v>45518.349085648202</v>
      </c>
      <c r="L439" s="563" t="s">
        <v>9221</v>
      </c>
      <c r="M439" s="467"/>
      <c r="N439" s="563" t="s">
        <v>9221</v>
      </c>
      <c r="O439" s="333" t="s">
        <v>16085</v>
      </c>
      <c r="AQ439" s="281"/>
      <c r="AR439" s="281"/>
      <c r="AS439" s="281"/>
      <c r="AT439" s="282"/>
      <c r="AU439" s="281"/>
      <c r="AV439" s="284"/>
      <c r="AW439" s="285"/>
      <c r="AX439" s="284"/>
      <c r="AY439" s="281"/>
      <c r="AZ439" s="286"/>
      <c r="BA439" s="281"/>
      <c r="BB439" s="283"/>
      <c r="BC439" s="281"/>
      <c r="BD439" s="284"/>
      <c r="BE439" s="281"/>
      <c r="BI439" s="281"/>
      <c r="BJ439" s="281"/>
      <c r="BK439" s="281"/>
      <c r="BL439" s="282"/>
      <c r="BM439" s="281"/>
      <c r="BN439" s="284"/>
      <c r="BO439" s="285"/>
      <c r="BP439" s="284"/>
      <c r="BQ439" s="281"/>
      <c r="BR439" s="286"/>
      <c r="BS439" s="281"/>
      <c r="BT439" s="283"/>
      <c r="BU439" s="281"/>
      <c r="BV439" s="284"/>
      <c r="BW439" s="281"/>
    </row>
    <row r="440" spans="1:75" x14ac:dyDescent="0.25">
      <c r="A440" s="727">
        <v>439</v>
      </c>
      <c r="B440" s="727">
        <v>2</v>
      </c>
      <c r="C440" s="563" t="s">
        <v>133</v>
      </c>
      <c r="D440" s="467">
        <v>45510</v>
      </c>
      <c r="E440" s="563" t="s">
        <v>11638</v>
      </c>
      <c r="F440" s="333" t="s">
        <v>19373</v>
      </c>
      <c r="G440" s="333" t="s">
        <v>16515</v>
      </c>
      <c r="H440" s="1130">
        <v>1.3</v>
      </c>
      <c r="I440" s="333"/>
      <c r="J440" s="563" t="s">
        <v>152</v>
      </c>
      <c r="K440" s="1131">
        <v>45518.349085648202</v>
      </c>
      <c r="L440" s="563" t="s">
        <v>9221</v>
      </c>
      <c r="M440" s="467"/>
      <c r="N440" s="563" t="s">
        <v>9221</v>
      </c>
      <c r="O440" s="333" t="s">
        <v>16085</v>
      </c>
      <c r="AQ440" s="281"/>
      <c r="AR440" s="281"/>
      <c r="AS440" s="281"/>
      <c r="AT440" s="282"/>
      <c r="AU440" s="281"/>
      <c r="AV440" s="284"/>
      <c r="AW440" s="285"/>
      <c r="AX440" s="284"/>
      <c r="AY440" s="281"/>
      <c r="AZ440" s="286"/>
      <c r="BA440" s="281"/>
      <c r="BB440" s="283"/>
      <c r="BC440" s="281"/>
      <c r="BD440" s="284"/>
      <c r="BE440" s="281"/>
      <c r="BI440" s="281"/>
      <c r="BJ440" s="281"/>
      <c r="BK440" s="281"/>
      <c r="BL440" s="282"/>
      <c r="BM440" s="281"/>
      <c r="BN440" s="284"/>
      <c r="BO440" s="285"/>
      <c r="BP440" s="284"/>
      <c r="BQ440" s="281"/>
      <c r="BR440" s="286"/>
      <c r="BS440" s="281"/>
      <c r="BT440" s="283"/>
      <c r="BU440" s="281"/>
      <c r="BV440" s="284"/>
      <c r="BW440" s="281"/>
    </row>
    <row r="441" spans="1:75" x14ac:dyDescent="0.25">
      <c r="A441" s="727">
        <v>440</v>
      </c>
      <c r="B441" s="727">
        <v>2</v>
      </c>
      <c r="C441" s="563" t="s">
        <v>133</v>
      </c>
      <c r="D441" s="467">
        <v>45510</v>
      </c>
      <c r="E441" s="563" t="s">
        <v>11524</v>
      </c>
      <c r="F441" s="333" t="s">
        <v>19229</v>
      </c>
      <c r="G441" s="333" t="s">
        <v>16516</v>
      </c>
      <c r="H441" s="1130">
        <v>0.6</v>
      </c>
      <c r="I441" s="333"/>
      <c r="J441" s="563" t="s">
        <v>152</v>
      </c>
      <c r="K441" s="1131">
        <v>45518.349085648202</v>
      </c>
      <c r="L441" s="563" t="s">
        <v>9221</v>
      </c>
      <c r="M441" s="467"/>
      <c r="N441" s="563" t="s">
        <v>9221</v>
      </c>
      <c r="O441" s="333" t="s">
        <v>16085</v>
      </c>
      <c r="AQ441" s="281"/>
      <c r="AR441" s="281"/>
      <c r="AS441" s="281"/>
      <c r="AT441" s="282"/>
      <c r="AU441" s="281"/>
      <c r="AV441" s="284"/>
      <c r="AW441" s="285"/>
      <c r="AX441" s="284"/>
      <c r="AY441" s="281"/>
      <c r="AZ441" s="286"/>
      <c r="BA441" s="281"/>
      <c r="BB441" s="283"/>
      <c r="BC441" s="281"/>
      <c r="BD441" s="284"/>
      <c r="BE441" s="281"/>
      <c r="BI441" s="281"/>
      <c r="BJ441" s="281"/>
      <c r="BK441" s="281"/>
      <c r="BL441" s="282"/>
      <c r="BM441" s="281"/>
      <c r="BN441" s="284"/>
      <c r="BO441" s="285"/>
      <c r="BP441" s="284"/>
      <c r="BQ441" s="281"/>
      <c r="BR441" s="286"/>
      <c r="BS441" s="281"/>
      <c r="BT441" s="283"/>
      <c r="BU441" s="281"/>
      <c r="BV441" s="284"/>
      <c r="BW441" s="281"/>
    </row>
    <row r="442" spans="1:75" x14ac:dyDescent="0.25">
      <c r="A442" s="727">
        <v>441</v>
      </c>
      <c r="B442" s="727">
        <v>2</v>
      </c>
      <c r="C442" s="563" t="s">
        <v>133</v>
      </c>
      <c r="D442" s="467">
        <v>45510</v>
      </c>
      <c r="E442" s="563" t="s">
        <v>11580</v>
      </c>
      <c r="F442" s="333" t="s">
        <v>16033</v>
      </c>
      <c r="G442" s="333" t="s">
        <v>16517</v>
      </c>
      <c r="H442" s="1130">
        <v>0.8</v>
      </c>
      <c r="I442" s="333"/>
      <c r="J442" s="563" t="s">
        <v>152</v>
      </c>
      <c r="K442" s="1131">
        <v>45518.349085648202</v>
      </c>
      <c r="L442" s="563" t="s">
        <v>9221</v>
      </c>
      <c r="M442" s="467"/>
      <c r="N442" s="563" t="s">
        <v>9221</v>
      </c>
      <c r="O442" s="333" t="s">
        <v>16085</v>
      </c>
      <c r="AQ442" s="281"/>
      <c r="AR442" s="281"/>
      <c r="AS442" s="281"/>
      <c r="AT442" s="282"/>
      <c r="AU442" s="281"/>
      <c r="AV442" s="284"/>
      <c r="AW442" s="285"/>
      <c r="AX442" s="284"/>
      <c r="AY442" s="281"/>
      <c r="AZ442" s="286"/>
      <c r="BA442" s="281"/>
      <c r="BB442" s="283"/>
      <c r="BC442" s="281"/>
      <c r="BD442" s="284"/>
      <c r="BE442" s="281"/>
      <c r="BI442" s="281"/>
      <c r="BJ442" s="281"/>
      <c r="BK442" s="281"/>
      <c r="BL442" s="282"/>
      <c r="BM442" s="281"/>
      <c r="BN442" s="284"/>
      <c r="BO442" s="285"/>
      <c r="BP442" s="284"/>
      <c r="BQ442" s="281"/>
      <c r="BR442" s="286"/>
      <c r="BS442" s="281"/>
      <c r="BT442" s="283"/>
      <c r="BU442" s="281"/>
      <c r="BV442" s="284"/>
      <c r="BW442" s="281"/>
    </row>
    <row r="443" spans="1:75" x14ac:dyDescent="0.25">
      <c r="A443" s="727">
        <v>442</v>
      </c>
      <c r="B443" s="727">
        <v>2</v>
      </c>
      <c r="C443" s="563" t="s">
        <v>133</v>
      </c>
      <c r="D443" s="467">
        <v>45510</v>
      </c>
      <c r="E443" s="563" t="s">
        <v>11564</v>
      </c>
      <c r="F443" s="333" t="s">
        <v>18497</v>
      </c>
      <c r="G443" s="333" t="s">
        <v>16518</v>
      </c>
      <c r="H443" s="1130">
        <v>2.4</v>
      </c>
      <c r="I443" s="333"/>
      <c r="J443" s="563" t="s">
        <v>152</v>
      </c>
      <c r="K443" s="1131">
        <v>45518.349085648202</v>
      </c>
      <c r="L443" s="563" t="s">
        <v>9221</v>
      </c>
      <c r="M443" s="467"/>
      <c r="N443" s="563" t="s">
        <v>9221</v>
      </c>
      <c r="O443" s="333" t="s">
        <v>16085</v>
      </c>
      <c r="AQ443" s="281"/>
      <c r="AR443" s="281"/>
      <c r="AS443" s="281"/>
      <c r="AT443" s="282"/>
      <c r="AU443" s="281"/>
      <c r="AV443" s="284"/>
      <c r="AW443" s="285"/>
      <c r="AX443" s="284"/>
      <c r="AY443" s="281"/>
      <c r="AZ443" s="286"/>
      <c r="BA443" s="281"/>
      <c r="BB443" s="283"/>
      <c r="BC443" s="281"/>
      <c r="BD443" s="284"/>
      <c r="BE443" s="281"/>
      <c r="BI443" s="281"/>
      <c r="BJ443" s="281"/>
      <c r="BK443" s="281"/>
      <c r="BL443" s="282"/>
      <c r="BM443" s="281"/>
      <c r="BN443" s="284"/>
      <c r="BO443" s="285"/>
      <c r="BP443" s="284"/>
      <c r="BQ443" s="281"/>
      <c r="BR443" s="286"/>
      <c r="BS443" s="281"/>
      <c r="BT443" s="283"/>
      <c r="BU443" s="281"/>
      <c r="BV443" s="284"/>
      <c r="BW443" s="281"/>
    </row>
    <row r="444" spans="1:75" x14ac:dyDescent="0.25">
      <c r="A444" s="727">
        <v>443</v>
      </c>
      <c r="B444" s="727">
        <v>2</v>
      </c>
      <c r="C444" s="563" t="s">
        <v>133</v>
      </c>
      <c r="D444" s="467">
        <v>45510</v>
      </c>
      <c r="E444" s="563" t="s">
        <v>13070</v>
      </c>
      <c r="F444" s="333" t="s">
        <v>19695</v>
      </c>
      <c r="G444" s="333" t="s">
        <v>16519</v>
      </c>
      <c r="H444" s="1130">
        <v>2.1</v>
      </c>
      <c r="I444" s="333"/>
      <c r="J444" s="563" t="s">
        <v>152</v>
      </c>
      <c r="K444" s="1131">
        <v>45518.349085648202</v>
      </c>
      <c r="L444" s="563" t="s">
        <v>9221</v>
      </c>
      <c r="M444" s="467"/>
      <c r="N444" s="563" t="s">
        <v>9221</v>
      </c>
      <c r="O444" s="333" t="s">
        <v>16085</v>
      </c>
      <c r="AQ444" s="281"/>
      <c r="AR444" s="281"/>
      <c r="AS444" s="281"/>
      <c r="AT444" s="282"/>
      <c r="AU444" s="281"/>
      <c r="AV444" s="284"/>
      <c r="AW444" s="285"/>
      <c r="AX444" s="284"/>
      <c r="AY444" s="281"/>
      <c r="AZ444" s="286"/>
      <c r="BA444" s="281"/>
      <c r="BB444" s="283"/>
      <c r="BC444" s="281"/>
      <c r="BD444" s="284"/>
      <c r="BE444" s="281"/>
      <c r="BI444" s="281"/>
      <c r="BJ444" s="281"/>
      <c r="BK444" s="281"/>
      <c r="BL444" s="282"/>
      <c r="BM444" s="281"/>
      <c r="BN444" s="284"/>
      <c r="BO444" s="285"/>
      <c r="BP444" s="284"/>
      <c r="BQ444" s="281"/>
      <c r="BR444" s="286"/>
      <c r="BS444" s="281"/>
      <c r="BT444" s="283"/>
      <c r="BU444" s="281"/>
      <c r="BV444" s="284"/>
      <c r="BW444" s="281"/>
    </row>
    <row r="445" spans="1:75" x14ac:dyDescent="0.25">
      <c r="A445" s="727">
        <v>444</v>
      </c>
      <c r="B445" s="727">
        <v>2</v>
      </c>
      <c r="C445" s="563" t="s">
        <v>133</v>
      </c>
      <c r="D445" s="467">
        <v>45510</v>
      </c>
      <c r="E445" s="563" t="s">
        <v>11550</v>
      </c>
      <c r="F445" s="333" t="s">
        <v>18019</v>
      </c>
      <c r="G445" s="333" t="s">
        <v>16520</v>
      </c>
      <c r="H445" s="1130">
        <v>1</v>
      </c>
      <c r="I445" s="333"/>
      <c r="J445" s="563" t="s">
        <v>152</v>
      </c>
      <c r="K445" s="1131">
        <v>45518.349085648202</v>
      </c>
      <c r="L445" s="563" t="s">
        <v>9221</v>
      </c>
      <c r="M445" s="467"/>
      <c r="N445" s="563" t="s">
        <v>9221</v>
      </c>
      <c r="O445" s="333" t="s">
        <v>16085</v>
      </c>
      <c r="AQ445" s="281"/>
      <c r="AR445" s="281"/>
      <c r="AS445" s="281"/>
      <c r="AT445" s="282"/>
      <c r="AU445" s="281"/>
      <c r="AV445" s="284"/>
      <c r="AW445" s="285"/>
      <c r="AX445" s="284"/>
      <c r="AY445" s="281"/>
      <c r="AZ445" s="286"/>
      <c r="BA445" s="281"/>
      <c r="BB445" s="283"/>
      <c r="BC445" s="281"/>
      <c r="BD445" s="284"/>
      <c r="BE445" s="281"/>
      <c r="BI445" s="281"/>
      <c r="BJ445" s="281"/>
      <c r="BK445" s="281"/>
      <c r="BL445" s="282"/>
      <c r="BM445" s="281"/>
      <c r="BN445" s="284"/>
      <c r="BO445" s="285"/>
      <c r="BP445" s="284"/>
      <c r="BQ445" s="281"/>
      <c r="BR445" s="286"/>
      <c r="BS445" s="281"/>
      <c r="BT445" s="283"/>
      <c r="BU445" s="281"/>
      <c r="BV445" s="284"/>
      <c r="BW445" s="281"/>
    </row>
    <row r="446" spans="1:75" x14ac:dyDescent="0.25">
      <c r="A446" s="727">
        <v>445</v>
      </c>
      <c r="B446" s="727">
        <v>2</v>
      </c>
      <c r="C446" s="563" t="s">
        <v>133</v>
      </c>
      <c r="D446" s="467">
        <v>45510</v>
      </c>
      <c r="E446" s="563" t="s">
        <v>11526</v>
      </c>
      <c r="F446" s="333" t="s">
        <v>17330</v>
      </c>
      <c r="G446" s="333" t="s">
        <v>16521</v>
      </c>
      <c r="H446" s="1130">
        <v>1.3</v>
      </c>
      <c r="I446" s="333"/>
      <c r="J446" s="563" t="s">
        <v>152</v>
      </c>
      <c r="K446" s="1131">
        <v>45518.349085648202</v>
      </c>
      <c r="L446" s="563" t="s">
        <v>9221</v>
      </c>
      <c r="M446" s="467"/>
      <c r="N446" s="563" t="s">
        <v>9221</v>
      </c>
      <c r="O446" s="333" t="s">
        <v>16085</v>
      </c>
      <c r="AQ446" s="281"/>
      <c r="AR446" s="281"/>
      <c r="AS446" s="281"/>
      <c r="AT446" s="282"/>
      <c r="AU446" s="281"/>
      <c r="AV446" s="284"/>
      <c r="AW446" s="285"/>
      <c r="AX446" s="284"/>
      <c r="AY446" s="281"/>
      <c r="AZ446" s="286"/>
      <c r="BA446" s="281"/>
      <c r="BB446" s="283"/>
      <c r="BC446" s="281"/>
      <c r="BD446" s="284"/>
      <c r="BE446" s="281"/>
      <c r="BI446" s="281"/>
      <c r="BJ446" s="281"/>
      <c r="BK446" s="281"/>
      <c r="BL446" s="282"/>
      <c r="BM446" s="281"/>
      <c r="BN446" s="284"/>
      <c r="BO446" s="285"/>
      <c r="BP446" s="284"/>
      <c r="BQ446" s="281"/>
      <c r="BR446" s="286"/>
      <c r="BS446" s="281"/>
      <c r="BT446" s="283"/>
      <c r="BU446" s="281"/>
      <c r="BV446" s="284"/>
      <c r="BW446" s="281"/>
    </row>
    <row r="447" spans="1:75" x14ac:dyDescent="0.25">
      <c r="A447" s="727">
        <v>446</v>
      </c>
      <c r="B447" s="727">
        <v>2</v>
      </c>
      <c r="C447" s="563" t="s">
        <v>133</v>
      </c>
      <c r="D447" s="467">
        <v>45511</v>
      </c>
      <c r="E447" s="563" t="s">
        <v>11638</v>
      </c>
      <c r="F447" s="333" t="s">
        <v>19373</v>
      </c>
      <c r="G447" s="333" t="s">
        <v>16522</v>
      </c>
      <c r="H447" s="1130">
        <v>3</v>
      </c>
      <c r="I447" s="333"/>
      <c r="J447" s="563" t="s">
        <v>152</v>
      </c>
      <c r="K447" s="1131">
        <v>45518.349085648202</v>
      </c>
      <c r="L447" s="563" t="s">
        <v>9221</v>
      </c>
      <c r="M447" s="467"/>
      <c r="N447" s="563" t="s">
        <v>9221</v>
      </c>
      <c r="O447" s="333" t="s">
        <v>16085</v>
      </c>
      <c r="AQ447" s="281"/>
      <c r="AR447" s="281"/>
      <c r="AS447" s="281"/>
      <c r="AT447" s="282"/>
      <c r="AU447" s="281"/>
      <c r="AV447" s="284"/>
      <c r="AW447" s="285"/>
      <c r="AX447" s="284"/>
      <c r="AY447" s="281"/>
      <c r="AZ447" s="286"/>
      <c r="BA447" s="281"/>
      <c r="BB447" s="283"/>
      <c r="BC447" s="281"/>
      <c r="BD447" s="284"/>
      <c r="BE447" s="281"/>
      <c r="BI447" s="281"/>
      <c r="BJ447" s="281"/>
      <c r="BK447" s="281"/>
      <c r="BL447" s="282"/>
      <c r="BM447" s="281"/>
      <c r="BN447" s="284"/>
      <c r="BO447" s="285"/>
      <c r="BP447" s="284"/>
      <c r="BQ447" s="281"/>
      <c r="BR447" s="286"/>
      <c r="BS447" s="281"/>
      <c r="BT447" s="283"/>
      <c r="BU447" s="281"/>
      <c r="BV447" s="284"/>
      <c r="BW447" s="281"/>
    </row>
    <row r="448" spans="1:75" x14ac:dyDescent="0.25">
      <c r="A448" s="727">
        <v>447</v>
      </c>
      <c r="B448" s="727">
        <v>2</v>
      </c>
      <c r="C448" s="563" t="s">
        <v>133</v>
      </c>
      <c r="D448" s="467">
        <v>45511</v>
      </c>
      <c r="E448" s="563" t="s">
        <v>11525</v>
      </c>
      <c r="F448" s="333" t="s">
        <v>19387</v>
      </c>
      <c r="G448" s="333" t="s">
        <v>16523</v>
      </c>
      <c r="H448" s="1130">
        <v>0.9</v>
      </c>
      <c r="I448" s="333"/>
      <c r="J448" s="563" t="s">
        <v>152</v>
      </c>
      <c r="K448" s="1131">
        <v>45534.4832523148</v>
      </c>
      <c r="L448" s="563" t="s">
        <v>9221</v>
      </c>
      <c r="M448" s="467"/>
      <c r="N448" s="563" t="s">
        <v>152</v>
      </c>
      <c r="O448" s="333" t="s">
        <v>19360</v>
      </c>
      <c r="AQ448" s="281"/>
      <c r="AR448" s="281"/>
      <c r="AS448" s="281"/>
      <c r="AT448" s="282"/>
      <c r="AU448" s="281"/>
      <c r="AV448" s="284"/>
      <c r="AW448" s="285"/>
      <c r="AX448" s="284"/>
      <c r="AY448" s="281"/>
      <c r="AZ448" s="286"/>
      <c r="BA448" s="281"/>
      <c r="BB448" s="283"/>
      <c r="BC448" s="281"/>
      <c r="BD448" s="284"/>
      <c r="BE448" s="281"/>
      <c r="BI448" s="281"/>
      <c r="BJ448" s="281"/>
      <c r="BK448" s="281"/>
      <c r="BL448" s="282"/>
      <c r="BM448" s="281"/>
      <c r="BN448" s="284"/>
      <c r="BO448" s="285"/>
      <c r="BP448" s="284"/>
      <c r="BQ448" s="281"/>
      <c r="BR448" s="286"/>
      <c r="BS448" s="281"/>
      <c r="BT448" s="283"/>
      <c r="BU448" s="281"/>
      <c r="BV448" s="284"/>
      <c r="BW448" s="281"/>
    </row>
    <row r="449" spans="1:75" x14ac:dyDescent="0.25">
      <c r="A449" s="727">
        <v>448</v>
      </c>
      <c r="B449" s="727">
        <v>2</v>
      </c>
      <c r="C449" s="563" t="s">
        <v>133</v>
      </c>
      <c r="D449" s="467">
        <v>45511</v>
      </c>
      <c r="E449" s="563" t="s">
        <v>11524</v>
      </c>
      <c r="F449" s="333" t="s">
        <v>19229</v>
      </c>
      <c r="G449" s="333" t="s">
        <v>16524</v>
      </c>
      <c r="H449" s="1130">
        <v>0.4</v>
      </c>
      <c r="I449" s="333"/>
      <c r="J449" s="563" t="s">
        <v>152</v>
      </c>
      <c r="K449" s="1131">
        <v>45518.349085648202</v>
      </c>
      <c r="L449" s="563" t="s">
        <v>9221</v>
      </c>
      <c r="M449" s="467"/>
      <c r="N449" s="563" t="s">
        <v>9221</v>
      </c>
      <c r="O449" s="333" t="s">
        <v>16085</v>
      </c>
      <c r="AQ449" s="281"/>
      <c r="AR449" s="281"/>
      <c r="AS449" s="281"/>
      <c r="AT449" s="282"/>
      <c r="AU449" s="281"/>
      <c r="AV449" s="284"/>
      <c r="AW449" s="285"/>
      <c r="AX449" s="284"/>
      <c r="AY449" s="281"/>
      <c r="AZ449" s="286"/>
      <c r="BA449" s="281"/>
      <c r="BB449" s="283"/>
      <c r="BC449" s="281"/>
      <c r="BD449" s="284"/>
      <c r="BE449" s="281"/>
      <c r="BI449" s="281"/>
      <c r="BJ449" s="281"/>
      <c r="BK449" s="281"/>
      <c r="BL449" s="282"/>
      <c r="BM449" s="281"/>
      <c r="BN449" s="284"/>
      <c r="BO449" s="285"/>
      <c r="BP449" s="284"/>
      <c r="BQ449" s="281"/>
      <c r="BR449" s="286"/>
      <c r="BS449" s="281"/>
      <c r="BT449" s="283"/>
      <c r="BU449" s="281"/>
      <c r="BV449" s="284"/>
      <c r="BW449" s="281"/>
    </row>
    <row r="450" spans="1:75" x14ac:dyDescent="0.25">
      <c r="A450" s="727">
        <v>449</v>
      </c>
      <c r="B450" s="727">
        <v>2</v>
      </c>
      <c r="C450" s="563" t="s">
        <v>133</v>
      </c>
      <c r="D450" s="467">
        <v>45511</v>
      </c>
      <c r="E450" s="563" t="s">
        <v>11638</v>
      </c>
      <c r="F450" s="333" t="s">
        <v>19373</v>
      </c>
      <c r="G450" s="333" t="s">
        <v>16525</v>
      </c>
      <c r="H450" s="1130">
        <v>0.9</v>
      </c>
      <c r="I450" s="333"/>
      <c r="J450" s="563" t="s">
        <v>152</v>
      </c>
      <c r="K450" s="1131">
        <v>45518.349085648202</v>
      </c>
      <c r="L450" s="563" t="s">
        <v>9221</v>
      </c>
      <c r="M450" s="467"/>
      <c r="N450" s="563" t="s">
        <v>9221</v>
      </c>
      <c r="O450" s="333" t="s">
        <v>16085</v>
      </c>
      <c r="AQ450" s="281"/>
      <c r="AR450" s="281"/>
      <c r="AS450" s="281"/>
      <c r="AT450" s="282"/>
      <c r="AU450" s="281"/>
      <c r="AV450" s="284"/>
      <c r="AW450" s="285"/>
      <c r="AX450" s="284"/>
      <c r="AY450" s="281"/>
      <c r="AZ450" s="286"/>
      <c r="BA450" s="281"/>
      <c r="BB450" s="283"/>
      <c r="BC450" s="281"/>
      <c r="BD450" s="284"/>
      <c r="BE450" s="281"/>
      <c r="BI450" s="281"/>
      <c r="BJ450" s="281"/>
      <c r="BK450" s="281"/>
      <c r="BL450" s="282"/>
      <c r="BM450" s="281"/>
      <c r="BN450" s="284"/>
      <c r="BO450" s="285"/>
      <c r="BP450" s="284"/>
      <c r="BQ450" s="281"/>
      <c r="BR450" s="286"/>
      <c r="BS450" s="281"/>
      <c r="BT450" s="283"/>
      <c r="BU450" s="281"/>
      <c r="BV450" s="284"/>
      <c r="BW450" s="281"/>
    </row>
    <row r="451" spans="1:75" x14ac:dyDescent="0.25">
      <c r="A451" s="727">
        <v>450</v>
      </c>
      <c r="B451" s="727">
        <v>2</v>
      </c>
      <c r="C451" s="563" t="s">
        <v>133</v>
      </c>
      <c r="D451" s="467">
        <v>45511</v>
      </c>
      <c r="E451" s="563" t="s">
        <v>13503</v>
      </c>
      <c r="F451" s="333" t="s">
        <v>17781</v>
      </c>
      <c r="G451" s="333" t="s">
        <v>16526</v>
      </c>
      <c r="H451" s="1130">
        <v>0.4</v>
      </c>
      <c r="I451" s="333"/>
      <c r="J451" s="563" t="s">
        <v>152</v>
      </c>
      <c r="K451" s="1131">
        <v>45534.524594907401</v>
      </c>
      <c r="L451" s="563" t="s">
        <v>9221</v>
      </c>
      <c r="M451" s="467"/>
      <c r="N451" s="563" t="s">
        <v>152</v>
      </c>
      <c r="O451" s="333" t="s">
        <v>19360</v>
      </c>
      <c r="AQ451" s="281"/>
      <c r="AR451" s="281"/>
      <c r="AS451" s="281"/>
      <c r="AT451" s="282"/>
      <c r="AU451" s="281"/>
      <c r="AV451" s="284"/>
      <c r="AW451" s="285"/>
      <c r="AX451" s="284"/>
      <c r="AY451" s="281"/>
      <c r="AZ451" s="286"/>
      <c r="BA451" s="281"/>
      <c r="BB451" s="283"/>
      <c r="BC451" s="281"/>
      <c r="BD451" s="284"/>
      <c r="BE451" s="281"/>
      <c r="BI451" s="281"/>
      <c r="BJ451" s="281"/>
      <c r="BK451" s="281"/>
      <c r="BL451" s="282"/>
      <c r="BM451" s="281"/>
      <c r="BN451" s="284"/>
      <c r="BO451" s="285"/>
      <c r="BP451" s="284"/>
      <c r="BQ451" s="281"/>
      <c r="BR451" s="286"/>
      <c r="BS451" s="281"/>
      <c r="BT451" s="283"/>
      <c r="BU451" s="281"/>
      <c r="BV451" s="284"/>
      <c r="BW451" s="281"/>
    </row>
    <row r="452" spans="1:75" x14ac:dyDescent="0.25">
      <c r="A452" s="727">
        <v>451</v>
      </c>
      <c r="B452" s="727">
        <v>2</v>
      </c>
      <c r="C452" s="563" t="s">
        <v>133</v>
      </c>
      <c r="D452" s="467">
        <v>45511</v>
      </c>
      <c r="E452" s="563" t="s">
        <v>11526</v>
      </c>
      <c r="F452" s="333" t="s">
        <v>17330</v>
      </c>
      <c r="G452" s="333" t="s">
        <v>16527</v>
      </c>
      <c r="H452" s="1130">
        <v>2.8</v>
      </c>
      <c r="I452" s="333"/>
      <c r="J452" s="563" t="s">
        <v>152</v>
      </c>
      <c r="K452" s="1131">
        <v>45518.349085648202</v>
      </c>
      <c r="L452" s="563" t="s">
        <v>9221</v>
      </c>
      <c r="M452" s="467"/>
      <c r="N452" s="563" t="s">
        <v>9221</v>
      </c>
      <c r="O452" s="333" t="s">
        <v>16085</v>
      </c>
      <c r="AQ452" s="281"/>
      <c r="AR452" s="281"/>
      <c r="AS452" s="281"/>
      <c r="AT452" s="282"/>
      <c r="AU452" s="281"/>
      <c r="AV452" s="284"/>
      <c r="AW452" s="285"/>
      <c r="AX452" s="284"/>
      <c r="AY452" s="281"/>
      <c r="AZ452" s="286"/>
      <c r="BA452" s="281"/>
      <c r="BB452" s="283"/>
      <c r="BC452" s="281"/>
      <c r="BD452" s="284"/>
      <c r="BE452" s="281"/>
      <c r="BI452" s="281"/>
      <c r="BJ452" s="281"/>
      <c r="BK452" s="281"/>
      <c r="BL452" s="282"/>
      <c r="BM452" s="281"/>
      <c r="BN452" s="284"/>
      <c r="BO452" s="285"/>
      <c r="BP452" s="284"/>
      <c r="BQ452" s="281"/>
      <c r="BR452" s="286"/>
      <c r="BS452" s="281"/>
      <c r="BT452" s="283"/>
      <c r="BU452" s="281"/>
      <c r="BV452" s="284"/>
      <c r="BW452" s="281"/>
    </row>
    <row r="453" spans="1:75" x14ac:dyDescent="0.25">
      <c r="A453" s="727">
        <v>452</v>
      </c>
      <c r="B453" s="1133">
        <v>1</v>
      </c>
      <c r="C453" s="563" t="s">
        <v>5</v>
      </c>
      <c r="D453" s="467">
        <v>45518</v>
      </c>
      <c r="E453" s="563" t="s">
        <v>11604</v>
      </c>
      <c r="F453" s="333" t="s">
        <v>14129</v>
      </c>
      <c r="G453" s="333" t="s">
        <v>16671</v>
      </c>
      <c r="H453" s="1130">
        <v>0.4</v>
      </c>
      <c r="I453" s="1132"/>
      <c r="J453" s="563" t="s">
        <v>152</v>
      </c>
      <c r="K453" s="1131">
        <v>45518.4975694444</v>
      </c>
      <c r="L453" s="563" t="s">
        <v>152</v>
      </c>
      <c r="M453" s="467">
        <v>45539.682418981502</v>
      </c>
      <c r="N453" s="563" t="s">
        <v>9221</v>
      </c>
      <c r="O453" s="333" t="s">
        <v>20095</v>
      </c>
      <c r="P453" s="563" t="s">
        <v>20096</v>
      </c>
    </row>
    <row r="454" spans="1:75" x14ac:dyDescent="0.25">
      <c r="A454" s="727">
        <v>453</v>
      </c>
      <c r="B454" s="1133">
        <v>1</v>
      </c>
      <c r="C454" s="563" t="s">
        <v>5</v>
      </c>
      <c r="D454" s="467">
        <v>45518</v>
      </c>
      <c r="E454" s="563" t="s">
        <v>11561</v>
      </c>
      <c r="F454" s="333" t="s">
        <v>19813</v>
      </c>
      <c r="G454" s="333" t="s">
        <v>16672</v>
      </c>
      <c r="H454" s="1130">
        <v>4.5</v>
      </c>
      <c r="I454" s="1132"/>
      <c r="J454" s="563" t="s">
        <v>152</v>
      </c>
      <c r="K454" s="1131">
        <v>45518.734050925901</v>
      </c>
      <c r="L454" s="563" t="s">
        <v>9221</v>
      </c>
      <c r="M454" s="467"/>
      <c r="N454" s="563" t="s">
        <v>9221</v>
      </c>
      <c r="O454" s="333" t="s">
        <v>16085</v>
      </c>
    </row>
    <row r="455" spans="1:75" x14ac:dyDescent="0.25">
      <c r="A455" s="727">
        <v>454</v>
      </c>
      <c r="B455" s="1133">
        <v>1</v>
      </c>
      <c r="C455" s="563" t="s">
        <v>5</v>
      </c>
      <c r="D455" s="467">
        <v>45518</v>
      </c>
      <c r="E455" s="563" t="s">
        <v>11584</v>
      </c>
      <c r="F455" s="333" t="s">
        <v>13884</v>
      </c>
      <c r="G455" s="333" t="s">
        <v>16673</v>
      </c>
      <c r="H455" s="1130">
        <v>0.5</v>
      </c>
      <c r="I455" s="1132"/>
      <c r="J455" s="563" t="s">
        <v>152</v>
      </c>
      <c r="K455" s="1131">
        <v>45518.498263888898</v>
      </c>
      <c r="L455" s="563" t="s">
        <v>9221</v>
      </c>
      <c r="M455" s="467"/>
      <c r="N455" s="563" t="s">
        <v>9221</v>
      </c>
      <c r="O455" s="333" t="s">
        <v>16085</v>
      </c>
    </row>
    <row r="456" spans="1:75" x14ac:dyDescent="0.25">
      <c r="A456" s="727">
        <v>455</v>
      </c>
      <c r="B456" s="1133">
        <v>1</v>
      </c>
      <c r="C456" s="563" t="s">
        <v>5</v>
      </c>
      <c r="D456" s="467">
        <v>45518</v>
      </c>
      <c r="E456" s="563" t="s">
        <v>11537</v>
      </c>
      <c r="F456" s="333" t="s">
        <v>17722</v>
      </c>
      <c r="G456" s="333" t="s">
        <v>16674</v>
      </c>
      <c r="H456" s="1130">
        <v>4.5</v>
      </c>
      <c r="I456" s="1132"/>
      <c r="J456" s="563" t="s">
        <v>152</v>
      </c>
      <c r="K456" s="1131">
        <v>45518.781053240702</v>
      </c>
      <c r="L456" s="563" t="s">
        <v>9221</v>
      </c>
      <c r="M456" s="467"/>
      <c r="N456" s="563" t="s">
        <v>9221</v>
      </c>
      <c r="O456" s="333" t="s">
        <v>16085</v>
      </c>
    </row>
    <row r="457" spans="1:75" x14ac:dyDescent="0.25">
      <c r="A457" s="727">
        <v>456</v>
      </c>
      <c r="B457" s="1133">
        <v>1</v>
      </c>
      <c r="C457" s="563" t="s">
        <v>5</v>
      </c>
      <c r="D457" s="467">
        <v>45518</v>
      </c>
      <c r="E457" s="563" t="s">
        <v>16653</v>
      </c>
      <c r="F457" s="333" t="s">
        <v>16652</v>
      </c>
      <c r="G457" s="333" t="s">
        <v>16675</v>
      </c>
      <c r="H457" s="1130">
        <v>1.5</v>
      </c>
      <c r="I457" s="1132"/>
      <c r="J457" s="563" t="s">
        <v>152</v>
      </c>
      <c r="K457" s="1131">
        <v>45518.670543981498</v>
      </c>
      <c r="L457" s="563" t="s">
        <v>9221</v>
      </c>
      <c r="M457" s="467"/>
      <c r="N457" s="563" t="s">
        <v>9221</v>
      </c>
      <c r="O457" s="333" t="s">
        <v>16085</v>
      </c>
    </row>
    <row r="458" spans="1:75" x14ac:dyDescent="0.25">
      <c r="A458" s="727">
        <v>457</v>
      </c>
      <c r="B458" s="1133">
        <v>1</v>
      </c>
      <c r="C458" s="563" t="s">
        <v>5</v>
      </c>
      <c r="D458" s="467">
        <v>45518</v>
      </c>
      <c r="E458" s="563" t="s">
        <v>16661</v>
      </c>
      <c r="F458" s="333" t="s">
        <v>18195</v>
      </c>
      <c r="G458" s="333" t="s">
        <v>16676</v>
      </c>
      <c r="H458" s="1130">
        <v>0.75</v>
      </c>
      <c r="I458" s="1132"/>
      <c r="J458" s="563" t="s">
        <v>152</v>
      </c>
      <c r="K458" s="1131">
        <v>45518.637685185196</v>
      </c>
      <c r="L458" s="563" t="s">
        <v>9221</v>
      </c>
      <c r="M458" s="467"/>
      <c r="N458" s="563" t="s">
        <v>9221</v>
      </c>
      <c r="O458" s="333" t="s">
        <v>16085</v>
      </c>
    </row>
    <row r="459" spans="1:75" x14ac:dyDescent="0.25">
      <c r="A459" s="727">
        <v>458</v>
      </c>
      <c r="B459" s="1133">
        <v>1</v>
      </c>
      <c r="C459" s="563" t="s">
        <v>5</v>
      </c>
      <c r="D459" s="467">
        <v>45518</v>
      </c>
      <c r="E459" s="563" t="s">
        <v>11526</v>
      </c>
      <c r="F459" s="333" t="s">
        <v>17330</v>
      </c>
      <c r="G459" s="333" t="s">
        <v>16677</v>
      </c>
      <c r="H459" s="1130">
        <v>3</v>
      </c>
      <c r="I459" s="1132"/>
      <c r="J459" s="563" t="s">
        <v>152</v>
      </c>
      <c r="K459" s="1131">
        <v>45518.778124999997</v>
      </c>
      <c r="L459" s="563" t="s">
        <v>9221</v>
      </c>
      <c r="M459" s="467"/>
      <c r="N459" s="563" t="s">
        <v>9221</v>
      </c>
      <c r="O459" s="333" t="s">
        <v>16085</v>
      </c>
    </row>
    <row r="460" spans="1:75" x14ac:dyDescent="0.25">
      <c r="A460" s="727">
        <v>459</v>
      </c>
      <c r="B460" s="1133">
        <v>1</v>
      </c>
      <c r="C460" s="563" t="s">
        <v>5</v>
      </c>
      <c r="D460" s="467">
        <v>45518</v>
      </c>
      <c r="E460" s="563" t="s">
        <v>11540</v>
      </c>
      <c r="F460" s="333" t="s">
        <v>17798</v>
      </c>
      <c r="G460" s="333" t="s">
        <v>16678</v>
      </c>
      <c r="H460" s="1130">
        <v>1</v>
      </c>
      <c r="I460" s="1132"/>
      <c r="J460" s="563" t="s">
        <v>152</v>
      </c>
      <c r="K460" s="1131">
        <v>45518.658032407402</v>
      </c>
      <c r="L460" s="563" t="s">
        <v>9221</v>
      </c>
      <c r="M460" s="467"/>
      <c r="N460" s="563" t="s">
        <v>9221</v>
      </c>
      <c r="O460" s="333" t="s">
        <v>16085</v>
      </c>
    </row>
    <row r="461" spans="1:75" x14ac:dyDescent="0.25">
      <c r="A461" s="727">
        <v>460</v>
      </c>
      <c r="B461" s="1133">
        <v>1</v>
      </c>
      <c r="C461" s="563" t="s">
        <v>5</v>
      </c>
      <c r="D461" s="467">
        <v>45518</v>
      </c>
      <c r="E461" s="563" t="s">
        <v>11534</v>
      </c>
      <c r="F461" s="333" t="s">
        <v>13480</v>
      </c>
      <c r="G461" s="333" t="s">
        <v>16679</v>
      </c>
      <c r="H461" s="1130">
        <v>1</v>
      </c>
      <c r="I461" s="1132"/>
      <c r="J461" s="563" t="s">
        <v>152</v>
      </c>
      <c r="K461" s="1131">
        <v>45518.6928819444</v>
      </c>
      <c r="L461" s="563" t="s">
        <v>9221</v>
      </c>
      <c r="M461" s="467"/>
      <c r="N461" s="563" t="s">
        <v>9221</v>
      </c>
      <c r="O461" s="333" t="s">
        <v>16085</v>
      </c>
    </row>
    <row r="462" spans="1:75" x14ac:dyDescent="0.25">
      <c r="A462" s="727">
        <v>461</v>
      </c>
      <c r="B462" s="1133">
        <v>1</v>
      </c>
      <c r="C462" s="563" t="s">
        <v>5</v>
      </c>
      <c r="D462" s="467">
        <v>45518</v>
      </c>
      <c r="E462" s="563" t="s">
        <v>12858</v>
      </c>
      <c r="F462" s="333" t="s">
        <v>19409</v>
      </c>
      <c r="G462" s="333" t="s">
        <v>16680</v>
      </c>
      <c r="H462" s="1130">
        <v>2</v>
      </c>
      <c r="I462" s="1132"/>
      <c r="J462" s="563" t="s">
        <v>152</v>
      </c>
      <c r="K462" s="1131">
        <v>45518.764641203699</v>
      </c>
      <c r="L462" s="563" t="s">
        <v>9221</v>
      </c>
      <c r="M462" s="467"/>
      <c r="N462" s="563" t="s">
        <v>9221</v>
      </c>
      <c r="O462" s="333" t="s">
        <v>16085</v>
      </c>
    </row>
    <row r="463" spans="1:75" x14ac:dyDescent="0.25">
      <c r="A463" s="727">
        <v>462</v>
      </c>
      <c r="B463" s="1133">
        <v>1</v>
      </c>
      <c r="C463" s="563" t="s">
        <v>5</v>
      </c>
      <c r="D463" s="467">
        <v>45518</v>
      </c>
      <c r="E463" s="563" t="s">
        <v>11514</v>
      </c>
      <c r="F463" s="333" t="s">
        <v>19751</v>
      </c>
      <c r="G463" s="333" t="s">
        <v>16681</v>
      </c>
      <c r="H463" s="1130">
        <v>0.5</v>
      </c>
      <c r="I463" s="1132"/>
      <c r="J463" s="563" t="s">
        <v>152</v>
      </c>
      <c r="K463" s="1131">
        <v>45518.774259259299</v>
      </c>
      <c r="L463" s="563" t="s">
        <v>9221</v>
      </c>
      <c r="M463" s="467"/>
      <c r="N463" s="563" t="s">
        <v>9221</v>
      </c>
      <c r="O463" s="333" t="s">
        <v>16085</v>
      </c>
    </row>
    <row r="464" spans="1:75" x14ac:dyDescent="0.25">
      <c r="A464" s="727">
        <v>463</v>
      </c>
      <c r="B464" s="1133">
        <v>1</v>
      </c>
      <c r="C464" s="563" t="s">
        <v>5</v>
      </c>
      <c r="D464" s="467">
        <v>45519</v>
      </c>
      <c r="E464" s="563" t="s">
        <v>11526</v>
      </c>
      <c r="F464" s="333" t="s">
        <v>17330</v>
      </c>
      <c r="G464" s="333" t="s">
        <v>16960</v>
      </c>
      <c r="H464" s="1130">
        <v>3.25</v>
      </c>
      <c r="I464" s="1132"/>
      <c r="J464" s="563" t="s">
        <v>152</v>
      </c>
      <c r="K464" s="1131">
        <v>45519.758333333302</v>
      </c>
      <c r="L464" s="563" t="s">
        <v>9221</v>
      </c>
      <c r="M464" s="467"/>
      <c r="N464" s="563" t="s">
        <v>9221</v>
      </c>
      <c r="O464" s="333" t="s">
        <v>16536</v>
      </c>
    </row>
    <row r="465" spans="1:16" x14ac:dyDescent="0.25">
      <c r="A465" s="727">
        <v>464</v>
      </c>
      <c r="B465" s="1133">
        <v>1</v>
      </c>
      <c r="C465" s="563" t="s">
        <v>5</v>
      </c>
      <c r="D465" s="467">
        <v>45519</v>
      </c>
      <c r="E465" s="563" t="s">
        <v>11561</v>
      </c>
      <c r="F465" s="333" t="s">
        <v>19813</v>
      </c>
      <c r="G465" s="333" t="s">
        <v>16961</v>
      </c>
      <c r="H465" s="1130">
        <v>2.25</v>
      </c>
      <c r="I465" s="1132"/>
      <c r="J465" s="563" t="s">
        <v>152</v>
      </c>
      <c r="K465" s="1131">
        <v>45519.674155092602</v>
      </c>
      <c r="L465" s="563" t="s">
        <v>9221</v>
      </c>
      <c r="M465" s="467"/>
      <c r="N465" s="563" t="s">
        <v>9221</v>
      </c>
      <c r="O465" s="333" t="s">
        <v>16536</v>
      </c>
    </row>
    <row r="466" spans="1:16" x14ac:dyDescent="0.25">
      <c r="A466" s="727">
        <v>465</v>
      </c>
      <c r="B466" s="1133">
        <v>1</v>
      </c>
      <c r="C466" s="563" t="s">
        <v>5</v>
      </c>
      <c r="D466" s="467">
        <v>45519</v>
      </c>
      <c r="E466" s="563" t="s">
        <v>11604</v>
      </c>
      <c r="F466" s="333" t="s">
        <v>14129</v>
      </c>
      <c r="G466" s="333" t="s">
        <v>16962</v>
      </c>
      <c r="H466" s="1130">
        <v>5.5</v>
      </c>
      <c r="I466" s="1132"/>
      <c r="J466" s="563" t="s">
        <v>152</v>
      </c>
      <c r="K466" s="1131">
        <v>45519.8690740741</v>
      </c>
      <c r="L466" s="563" t="s">
        <v>152</v>
      </c>
      <c r="M466" s="467">
        <v>45539.682418981502</v>
      </c>
      <c r="N466" s="563" t="s">
        <v>9221</v>
      </c>
      <c r="O466" s="333" t="s">
        <v>20095</v>
      </c>
      <c r="P466" s="563" t="s">
        <v>20096</v>
      </c>
    </row>
    <row r="467" spans="1:16" x14ac:dyDescent="0.25">
      <c r="A467" s="727">
        <v>466</v>
      </c>
      <c r="B467" s="1133">
        <v>1</v>
      </c>
      <c r="C467" s="563" t="s">
        <v>5</v>
      </c>
      <c r="D467" s="467">
        <v>45519</v>
      </c>
      <c r="E467" s="563" t="s">
        <v>11564</v>
      </c>
      <c r="F467" s="333" t="s">
        <v>18497</v>
      </c>
      <c r="G467" s="333" t="s">
        <v>16963</v>
      </c>
      <c r="H467" s="1130">
        <v>7</v>
      </c>
      <c r="I467" s="1132"/>
      <c r="J467" s="563" t="s">
        <v>152</v>
      </c>
      <c r="K467" s="1131">
        <v>45519.868819444397</v>
      </c>
      <c r="L467" s="563" t="s">
        <v>152</v>
      </c>
      <c r="M467" s="467">
        <v>45539.682418981502</v>
      </c>
      <c r="N467" s="563" t="s">
        <v>9221</v>
      </c>
      <c r="O467" s="333" t="s">
        <v>20095</v>
      </c>
      <c r="P467" s="563" t="s">
        <v>20096</v>
      </c>
    </row>
    <row r="468" spans="1:16" x14ac:dyDescent="0.25">
      <c r="A468" s="727">
        <v>467</v>
      </c>
      <c r="B468" s="1133">
        <v>1</v>
      </c>
      <c r="C468" s="563" t="s">
        <v>5</v>
      </c>
      <c r="D468" s="467">
        <v>45519</v>
      </c>
      <c r="E468" s="563" t="s">
        <v>11498</v>
      </c>
      <c r="F468" s="333" t="s">
        <v>19683</v>
      </c>
      <c r="G468" s="333" t="s">
        <v>16964</v>
      </c>
      <c r="H468" s="1130">
        <v>2</v>
      </c>
      <c r="I468" s="1132"/>
      <c r="J468" s="563" t="s">
        <v>152</v>
      </c>
      <c r="K468" s="1131">
        <v>45534.506805555597</v>
      </c>
      <c r="L468" s="563" t="s">
        <v>9221</v>
      </c>
      <c r="M468" s="467"/>
      <c r="N468" s="563" t="s">
        <v>152</v>
      </c>
      <c r="O468" s="333" t="s">
        <v>19360</v>
      </c>
    </row>
    <row r="469" spans="1:16" x14ac:dyDescent="0.25">
      <c r="A469" s="727">
        <v>468</v>
      </c>
      <c r="B469" s="1133">
        <v>4</v>
      </c>
      <c r="C469" s="563" t="s">
        <v>11641</v>
      </c>
      <c r="D469" s="467">
        <v>45516</v>
      </c>
      <c r="E469" s="563" t="s">
        <v>11638</v>
      </c>
      <c r="F469" s="333" t="s">
        <v>19373</v>
      </c>
      <c r="G469" s="333" t="s">
        <v>16965</v>
      </c>
      <c r="H469" s="1130">
        <v>5.5</v>
      </c>
      <c r="I469" s="1132"/>
      <c r="J469" s="563" t="s">
        <v>9221</v>
      </c>
      <c r="K469" s="1131">
        <v>45519.405902777798</v>
      </c>
      <c r="L469" s="563" t="s">
        <v>9221</v>
      </c>
      <c r="M469" s="467"/>
      <c r="N469" s="563" t="s">
        <v>9221</v>
      </c>
      <c r="O469" s="333" t="s">
        <v>16536</v>
      </c>
    </row>
    <row r="470" spans="1:16" x14ac:dyDescent="0.25">
      <c r="A470" s="727">
        <v>469</v>
      </c>
      <c r="B470" s="1133">
        <v>4</v>
      </c>
      <c r="C470" s="563" t="s">
        <v>11641</v>
      </c>
      <c r="D470" s="467">
        <v>45516</v>
      </c>
      <c r="E470" s="563" t="s">
        <v>11638</v>
      </c>
      <c r="F470" s="333" t="s">
        <v>19373</v>
      </c>
      <c r="G470" s="333" t="s">
        <v>16966</v>
      </c>
      <c r="H470" s="1130">
        <v>0.75</v>
      </c>
      <c r="I470" s="1132"/>
      <c r="J470" s="563" t="s">
        <v>152</v>
      </c>
      <c r="K470" s="1131">
        <v>45519.4066550926</v>
      </c>
      <c r="L470" s="563" t="s">
        <v>9221</v>
      </c>
      <c r="M470" s="467"/>
      <c r="N470" s="563" t="s">
        <v>9221</v>
      </c>
      <c r="O470" s="333" t="s">
        <v>16536</v>
      </c>
    </row>
    <row r="471" spans="1:16" x14ac:dyDescent="0.25">
      <c r="A471" s="727">
        <v>470</v>
      </c>
      <c r="B471" s="1133">
        <v>4</v>
      </c>
      <c r="C471" s="563" t="s">
        <v>11641</v>
      </c>
      <c r="D471" s="467">
        <v>45516</v>
      </c>
      <c r="E471" s="563" t="s">
        <v>11504</v>
      </c>
      <c r="F471" s="333" t="s">
        <v>16114</v>
      </c>
      <c r="G471" s="333" t="s">
        <v>16967</v>
      </c>
      <c r="H471" s="1130">
        <v>1</v>
      </c>
      <c r="I471" s="1132"/>
      <c r="J471" s="563" t="s">
        <v>152</v>
      </c>
      <c r="K471" s="1131">
        <v>45519.407291666699</v>
      </c>
      <c r="L471" s="563" t="s">
        <v>9221</v>
      </c>
      <c r="M471" s="467"/>
      <c r="N471" s="563" t="s">
        <v>9221</v>
      </c>
      <c r="O471" s="333" t="s">
        <v>16536</v>
      </c>
    </row>
    <row r="472" spans="1:16" x14ac:dyDescent="0.25">
      <c r="A472" s="727">
        <v>471</v>
      </c>
      <c r="B472" s="1133">
        <v>4</v>
      </c>
      <c r="C472" s="563" t="s">
        <v>11641</v>
      </c>
      <c r="D472" s="467">
        <v>45517</v>
      </c>
      <c r="E472" s="563" t="s">
        <v>11638</v>
      </c>
      <c r="F472" s="333" t="s">
        <v>19373</v>
      </c>
      <c r="G472" s="333" t="s">
        <v>16968</v>
      </c>
      <c r="H472" s="1130">
        <v>4.5</v>
      </c>
      <c r="I472" s="1132"/>
      <c r="J472" s="563" t="s">
        <v>9221</v>
      </c>
      <c r="K472" s="1131">
        <v>45519.408148148097</v>
      </c>
      <c r="L472" s="563" t="s">
        <v>9221</v>
      </c>
      <c r="M472" s="467"/>
      <c r="N472" s="563" t="s">
        <v>9221</v>
      </c>
      <c r="O472" s="333" t="s">
        <v>16536</v>
      </c>
    </row>
    <row r="473" spans="1:16" x14ac:dyDescent="0.25">
      <c r="A473" s="727">
        <v>472</v>
      </c>
      <c r="B473" s="1133">
        <v>4</v>
      </c>
      <c r="C473" s="563" t="s">
        <v>11641</v>
      </c>
      <c r="D473" s="467">
        <v>45517</v>
      </c>
      <c r="E473" s="563" t="s">
        <v>11495</v>
      </c>
      <c r="F473" s="333" t="s">
        <v>12847</v>
      </c>
      <c r="G473" s="333" t="s">
        <v>16969</v>
      </c>
      <c r="H473" s="1130">
        <v>1</v>
      </c>
      <c r="I473" s="1132"/>
      <c r="J473" s="563" t="s">
        <v>152</v>
      </c>
      <c r="K473" s="1131">
        <v>45519.408750000002</v>
      </c>
      <c r="L473" s="563" t="s">
        <v>9221</v>
      </c>
      <c r="M473" s="467"/>
      <c r="N473" s="563" t="s">
        <v>9221</v>
      </c>
      <c r="O473" s="333" t="s">
        <v>16536</v>
      </c>
    </row>
    <row r="474" spans="1:16" x14ac:dyDescent="0.25">
      <c r="A474" s="727">
        <v>473</v>
      </c>
      <c r="B474" s="1133">
        <v>4</v>
      </c>
      <c r="C474" s="563" t="s">
        <v>11641</v>
      </c>
      <c r="D474" s="467">
        <v>45517</v>
      </c>
      <c r="E474" s="563" t="s">
        <v>11495</v>
      </c>
      <c r="F474" s="333" t="s">
        <v>12847</v>
      </c>
      <c r="G474" s="333" t="s">
        <v>16970</v>
      </c>
      <c r="H474" s="1130">
        <v>1</v>
      </c>
      <c r="I474" s="1132"/>
      <c r="J474" s="563" t="s">
        <v>152</v>
      </c>
      <c r="K474" s="1131">
        <v>45519.409409722197</v>
      </c>
      <c r="L474" s="563" t="s">
        <v>9221</v>
      </c>
      <c r="M474" s="467"/>
      <c r="N474" s="563" t="s">
        <v>9221</v>
      </c>
      <c r="O474" s="333" t="s">
        <v>16536</v>
      </c>
    </row>
    <row r="475" spans="1:16" x14ac:dyDescent="0.25">
      <c r="A475" s="727">
        <v>474</v>
      </c>
      <c r="B475" s="1133">
        <v>4</v>
      </c>
      <c r="C475" s="563" t="s">
        <v>11641</v>
      </c>
      <c r="D475" s="467">
        <v>45517</v>
      </c>
      <c r="E475" s="563" t="s">
        <v>11638</v>
      </c>
      <c r="F475" s="333" t="s">
        <v>19373</v>
      </c>
      <c r="G475" s="333" t="s">
        <v>16971</v>
      </c>
      <c r="H475" s="1130">
        <v>1</v>
      </c>
      <c r="I475" s="1132"/>
      <c r="J475" s="563" t="s">
        <v>9221</v>
      </c>
      <c r="K475" s="1131">
        <v>45519.410092592603</v>
      </c>
      <c r="L475" s="563" t="s">
        <v>9221</v>
      </c>
      <c r="M475" s="467"/>
      <c r="N475" s="563" t="s">
        <v>9221</v>
      </c>
      <c r="O475" s="333" t="s">
        <v>16536</v>
      </c>
    </row>
    <row r="476" spans="1:16" x14ac:dyDescent="0.25">
      <c r="A476" s="727">
        <v>475</v>
      </c>
      <c r="B476" s="1133">
        <v>4</v>
      </c>
      <c r="C476" s="563" t="s">
        <v>11641</v>
      </c>
      <c r="D476" s="467">
        <v>45518</v>
      </c>
      <c r="E476" s="563" t="s">
        <v>11495</v>
      </c>
      <c r="F476" s="333" t="s">
        <v>12847</v>
      </c>
      <c r="G476" s="333" t="s">
        <v>16972</v>
      </c>
      <c r="H476" s="1130">
        <v>3.75</v>
      </c>
      <c r="I476" s="1132"/>
      <c r="J476" s="563" t="s">
        <v>152</v>
      </c>
      <c r="K476" s="1131">
        <v>45519.411354166703</v>
      </c>
      <c r="L476" s="563" t="s">
        <v>9221</v>
      </c>
      <c r="M476" s="467"/>
      <c r="N476" s="563" t="s">
        <v>9221</v>
      </c>
      <c r="O476" s="333" t="s">
        <v>16536</v>
      </c>
    </row>
    <row r="477" spans="1:16" x14ac:dyDescent="0.25">
      <c r="A477" s="727">
        <v>476</v>
      </c>
      <c r="B477" s="1133">
        <v>4</v>
      </c>
      <c r="C477" s="563" t="s">
        <v>11641</v>
      </c>
      <c r="D477" s="467">
        <v>45518</v>
      </c>
      <c r="E477" s="563" t="s">
        <v>11495</v>
      </c>
      <c r="F477" s="333" t="s">
        <v>12847</v>
      </c>
      <c r="G477" s="333" t="s">
        <v>16973</v>
      </c>
      <c r="H477" s="1130">
        <v>0.75</v>
      </c>
      <c r="I477" s="1132"/>
      <c r="J477" s="563" t="s">
        <v>152</v>
      </c>
      <c r="K477" s="1131">
        <v>45519.411747685197</v>
      </c>
      <c r="L477" s="563" t="s">
        <v>9221</v>
      </c>
      <c r="M477" s="467"/>
      <c r="N477" s="563" t="s">
        <v>9221</v>
      </c>
      <c r="O477" s="333" t="s">
        <v>16536</v>
      </c>
    </row>
    <row r="478" spans="1:16" x14ac:dyDescent="0.25">
      <c r="A478" s="727">
        <v>477</v>
      </c>
      <c r="B478" s="1133">
        <v>4</v>
      </c>
      <c r="C478" s="563" t="s">
        <v>11641</v>
      </c>
      <c r="D478" s="467">
        <v>45518</v>
      </c>
      <c r="E478" s="563" t="s">
        <v>11638</v>
      </c>
      <c r="F478" s="333" t="s">
        <v>19373</v>
      </c>
      <c r="G478" s="333" t="s">
        <v>16974</v>
      </c>
      <c r="H478" s="1130">
        <v>3</v>
      </c>
      <c r="I478" s="1132"/>
      <c r="J478" s="563" t="s">
        <v>9221</v>
      </c>
      <c r="K478" s="1131">
        <v>45519.412337962996</v>
      </c>
      <c r="L478" s="563" t="s">
        <v>9221</v>
      </c>
      <c r="M478" s="467"/>
      <c r="N478" s="563" t="s">
        <v>9221</v>
      </c>
      <c r="O478" s="333" t="s">
        <v>16536</v>
      </c>
    </row>
    <row r="479" spans="1:16" x14ac:dyDescent="0.25">
      <c r="A479" s="727">
        <v>478</v>
      </c>
      <c r="B479" s="1133">
        <v>4</v>
      </c>
      <c r="C479" s="563" t="s">
        <v>11641</v>
      </c>
      <c r="D479" s="467">
        <v>45519</v>
      </c>
      <c r="E479" s="563" t="s">
        <v>11638</v>
      </c>
      <c r="F479" s="333" t="s">
        <v>19373</v>
      </c>
      <c r="G479" s="333" t="s">
        <v>16975</v>
      </c>
      <c r="H479" s="1130">
        <v>0.5</v>
      </c>
      <c r="I479" s="1132"/>
      <c r="J479" s="563" t="s">
        <v>9221</v>
      </c>
      <c r="K479" s="1131">
        <v>45519.413055555597</v>
      </c>
      <c r="L479" s="563" t="s">
        <v>9221</v>
      </c>
      <c r="M479" s="467"/>
      <c r="N479" s="563" t="s">
        <v>9221</v>
      </c>
      <c r="O479" s="333" t="s">
        <v>16536</v>
      </c>
    </row>
    <row r="480" spans="1:16" x14ac:dyDescent="0.25">
      <c r="A480" s="727">
        <v>479</v>
      </c>
      <c r="B480" s="1133">
        <v>1</v>
      </c>
      <c r="C480" s="563" t="s">
        <v>5</v>
      </c>
      <c r="D480" s="467">
        <v>45519</v>
      </c>
      <c r="E480" s="563" t="s">
        <v>11574</v>
      </c>
      <c r="F480" s="333" t="s">
        <v>13727</v>
      </c>
      <c r="G480" s="333" t="s">
        <v>16976</v>
      </c>
      <c r="H480" s="1130">
        <v>0.75</v>
      </c>
      <c r="I480" s="1132"/>
      <c r="J480" s="563" t="s">
        <v>152</v>
      </c>
      <c r="K480" s="1131">
        <v>45519.427696759303</v>
      </c>
      <c r="L480" s="563" t="s">
        <v>9221</v>
      </c>
      <c r="M480" s="467"/>
      <c r="N480" s="563" t="s">
        <v>9221</v>
      </c>
      <c r="O480" s="333" t="s">
        <v>16536</v>
      </c>
    </row>
    <row r="481" spans="1:16" x14ac:dyDescent="0.25">
      <c r="A481" s="727">
        <v>480</v>
      </c>
      <c r="B481" s="1133">
        <v>4</v>
      </c>
      <c r="C481" s="563" t="s">
        <v>11641</v>
      </c>
      <c r="D481" s="467">
        <v>45519</v>
      </c>
      <c r="E481" s="563" t="s">
        <v>11638</v>
      </c>
      <c r="F481" s="333" t="s">
        <v>19373</v>
      </c>
      <c r="G481" s="333" t="s">
        <v>16977</v>
      </c>
      <c r="H481" s="1130">
        <v>0.5</v>
      </c>
      <c r="I481" s="1132"/>
      <c r="J481" s="563" t="s">
        <v>9221</v>
      </c>
      <c r="K481" s="1131">
        <v>45519.413831018501</v>
      </c>
      <c r="L481" s="563" t="s">
        <v>9221</v>
      </c>
      <c r="M481" s="467"/>
      <c r="N481" s="563" t="s">
        <v>9221</v>
      </c>
      <c r="O481" s="333" t="s">
        <v>16536</v>
      </c>
    </row>
    <row r="482" spans="1:16" x14ac:dyDescent="0.25">
      <c r="A482" s="727">
        <v>481</v>
      </c>
      <c r="B482" s="1133">
        <v>4</v>
      </c>
      <c r="C482" s="563" t="s">
        <v>11641</v>
      </c>
      <c r="D482" s="467">
        <v>45519</v>
      </c>
      <c r="E482" s="563" t="s">
        <v>11638</v>
      </c>
      <c r="F482" s="333" t="s">
        <v>19373</v>
      </c>
      <c r="G482" s="333" t="s">
        <v>16978</v>
      </c>
      <c r="H482" s="1130">
        <v>0.25</v>
      </c>
      <c r="I482" s="1132"/>
      <c r="J482" s="563" t="s">
        <v>9221</v>
      </c>
      <c r="K482" s="1131">
        <v>45519.414548611101</v>
      </c>
      <c r="L482" s="563" t="s">
        <v>9221</v>
      </c>
      <c r="M482" s="467"/>
      <c r="N482" s="563" t="s">
        <v>9221</v>
      </c>
      <c r="O482" s="333" t="s">
        <v>16536</v>
      </c>
    </row>
    <row r="483" spans="1:16" x14ac:dyDescent="0.25">
      <c r="A483" s="727">
        <v>482</v>
      </c>
      <c r="B483" s="1133">
        <v>4</v>
      </c>
      <c r="C483" s="563" t="s">
        <v>11641</v>
      </c>
      <c r="D483" s="467">
        <v>45519</v>
      </c>
      <c r="E483" s="563" t="s">
        <v>11504</v>
      </c>
      <c r="F483" s="333" t="s">
        <v>16114</v>
      </c>
      <c r="G483" s="333" t="s">
        <v>16979</v>
      </c>
      <c r="H483" s="1130">
        <v>0.5</v>
      </c>
      <c r="I483" s="1132"/>
      <c r="J483" s="563" t="s">
        <v>152</v>
      </c>
      <c r="K483" s="1131">
        <v>45519.442685185197</v>
      </c>
      <c r="L483" s="563" t="s">
        <v>9221</v>
      </c>
      <c r="M483" s="467"/>
      <c r="N483" s="563" t="s">
        <v>9221</v>
      </c>
      <c r="O483" s="333" t="s">
        <v>16536</v>
      </c>
    </row>
    <row r="484" spans="1:16" x14ac:dyDescent="0.25">
      <c r="A484" s="727">
        <v>483</v>
      </c>
      <c r="B484" s="1133">
        <v>1</v>
      </c>
      <c r="C484" s="563" t="s">
        <v>5</v>
      </c>
      <c r="D484" s="467">
        <v>45519</v>
      </c>
      <c r="E484" s="563" t="s">
        <v>11503</v>
      </c>
      <c r="F484" s="333" t="s">
        <v>19705</v>
      </c>
      <c r="G484" s="333" t="s">
        <v>16980</v>
      </c>
      <c r="H484" s="1130">
        <v>1</v>
      </c>
      <c r="I484" s="1132"/>
      <c r="J484" s="563" t="s">
        <v>152</v>
      </c>
      <c r="K484" s="1131">
        <v>45519.475983796299</v>
      </c>
      <c r="L484" s="563" t="s">
        <v>9221</v>
      </c>
      <c r="M484" s="467"/>
      <c r="N484" s="563" t="s">
        <v>9221</v>
      </c>
      <c r="O484" s="333" t="s">
        <v>16536</v>
      </c>
    </row>
    <row r="485" spans="1:16" x14ac:dyDescent="0.25">
      <c r="A485" s="727">
        <v>484</v>
      </c>
      <c r="B485" s="1133">
        <v>1</v>
      </c>
      <c r="C485" s="563" t="s">
        <v>5</v>
      </c>
      <c r="D485" s="467">
        <v>45519</v>
      </c>
      <c r="E485" s="563" t="s">
        <v>11540</v>
      </c>
      <c r="F485" s="333" t="s">
        <v>17798</v>
      </c>
      <c r="G485" s="333" t="s">
        <v>16981</v>
      </c>
      <c r="H485" s="1130">
        <v>2</v>
      </c>
      <c r="I485" s="1132"/>
      <c r="J485" s="563" t="s">
        <v>152</v>
      </c>
      <c r="K485" s="1131">
        <v>45519.572951388902</v>
      </c>
      <c r="L485" s="563" t="s">
        <v>9221</v>
      </c>
      <c r="M485" s="467"/>
      <c r="N485" s="563" t="s">
        <v>9221</v>
      </c>
      <c r="O485" s="333" t="s">
        <v>16536</v>
      </c>
    </row>
    <row r="486" spans="1:16" x14ac:dyDescent="0.25">
      <c r="A486" s="727">
        <v>485</v>
      </c>
      <c r="B486" s="1133">
        <v>1</v>
      </c>
      <c r="C486" s="563" t="s">
        <v>5</v>
      </c>
      <c r="D486" s="467">
        <v>45519</v>
      </c>
      <c r="E486" s="563" t="s">
        <v>11570</v>
      </c>
      <c r="F486" s="333" t="s">
        <v>19818</v>
      </c>
      <c r="G486" s="333" t="s">
        <v>16982</v>
      </c>
      <c r="H486" s="1130">
        <v>0.5</v>
      </c>
      <c r="I486" s="1132"/>
      <c r="J486" s="563" t="s">
        <v>152</v>
      </c>
      <c r="K486" s="1131">
        <v>45519.532696759299</v>
      </c>
      <c r="L486" s="563" t="s">
        <v>9221</v>
      </c>
      <c r="M486" s="467"/>
      <c r="N486" s="563" t="s">
        <v>9221</v>
      </c>
      <c r="O486" s="333" t="s">
        <v>16536</v>
      </c>
    </row>
    <row r="487" spans="1:16" x14ac:dyDescent="0.25">
      <c r="A487" s="727">
        <v>486</v>
      </c>
      <c r="B487" s="1133">
        <v>1</v>
      </c>
      <c r="C487" s="563" t="s">
        <v>5</v>
      </c>
      <c r="D487" s="467">
        <v>45519</v>
      </c>
      <c r="E487" s="563" t="s">
        <v>11550</v>
      </c>
      <c r="F487" s="333" t="s">
        <v>18019</v>
      </c>
      <c r="G487" s="333" t="s">
        <v>16983</v>
      </c>
      <c r="H487" s="1130">
        <v>1</v>
      </c>
      <c r="I487" s="1132"/>
      <c r="J487" s="563" t="s">
        <v>152</v>
      </c>
      <c r="K487" s="1131">
        <v>45519.616712962998</v>
      </c>
      <c r="L487" s="563" t="s">
        <v>9221</v>
      </c>
      <c r="M487" s="467"/>
      <c r="N487" s="563" t="s">
        <v>9221</v>
      </c>
      <c r="O487" s="333" t="s">
        <v>16536</v>
      </c>
    </row>
    <row r="488" spans="1:16" x14ac:dyDescent="0.25">
      <c r="A488" s="727">
        <v>487</v>
      </c>
      <c r="B488" s="1133">
        <v>1</v>
      </c>
      <c r="C488" s="563" t="s">
        <v>5</v>
      </c>
      <c r="D488" s="467">
        <v>45519</v>
      </c>
      <c r="E488" s="563" t="s">
        <v>11534</v>
      </c>
      <c r="F488" s="333" t="s">
        <v>13480</v>
      </c>
      <c r="G488" s="333" t="s">
        <v>16984</v>
      </c>
      <c r="H488" s="1130">
        <v>2.75</v>
      </c>
      <c r="I488" s="1132"/>
      <c r="J488" s="563" t="s">
        <v>152</v>
      </c>
      <c r="K488" s="1131">
        <v>45519.646678240701</v>
      </c>
      <c r="L488" s="563" t="s">
        <v>9221</v>
      </c>
      <c r="M488" s="467"/>
      <c r="N488" s="563" t="s">
        <v>9221</v>
      </c>
      <c r="O488" s="333" t="s">
        <v>16536</v>
      </c>
    </row>
    <row r="489" spans="1:16" x14ac:dyDescent="0.25">
      <c r="A489" s="727">
        <v>488</v>
      </c>
      <c r="B489" s="1133">
        <v>1</v>
      </c>
      <c r="C489" s="563" t="s">
        <v>5</v>
      </c>
      <c r="D489" s="467">
        <v>45519</v>
      </c>
      <c r="E489" s="563" t="s">
        <v>11537</v>
      </c>
      <c r="F489" s="333" t="s">
        <v>17722</v>
      </c>
      <c r="G489" s="333" t="s">
        <v>16985</v>
      </c>
      <c r="H489" s="1130">
        <v>0.5</v>
      </c>
      <c r="I489" s="1132"/>
      <c r="J489" s="563" t="s">
        <v>152</v>
      </c>
      <c r="K489" s="1131">
        <v>45519.612233796302</v>
      </c>
      <c r="L489" s="563" t="s">
        <v>9221</v>
      </c>
      <c r="M489" s="467"/>
      <c r="N489" s="563" t="s">
        <v>9221</v>
      </c>
      <c r="O489" s="333" t="s">
        <v>16536</v>
      </c>
    </row>
    <row r="490" spans="1:16" x14ac:dyDescent="0.25">
      <c r="A490" s="727">
        <v>489</v>
      </c>
      <c r="B490" s="1133">
        <v>1</v>
      </c>
      <c r="C490" s="563" t="s">
        <v>5</v>
      </c>
      <c r="D490" s="467">
        <v>45519</v>
      </c>
      <c r="E490" s="563" t="s">
        <v>11581</v>
      </c>
      <c r="F490" s="333" t="s">
        <v>13848</v>
      </c>
      <c r="G490" s="333" t="s">
        <v>16986</v>
      </c>
      <c r="H490" s="1130">
        <v>1.5</v>
      </c>
      <c r="I490" s="1132"/>
      <c r="J490" s="563" t="s">
        <v>152</v>
      </c>
      <c r="K490" s="1131">
        <v>45519.791481481501</v>
      </c>
      <c r="L490" s="563" t="s">
        <v>9221</v>
      </c>
      <c r="M490" s="467"/>
      <c r="N490" s="563" t="s">
        <v>9221</v>
      </c>
      <c r="O490" s="333" t="s">
        <v>16536</v>
      </c>
    </row>
    <row r="491" spans="1:16" x14ac:dyDescent="0.25">
      <c r="A491" s="727">
        <v>490</v>
      </c>
      <c r="B491" s="1133">
        <v>1</v>
      </c>
      <c r="C491" s="563" t="s">
        <v>5</v>
      </c>
      <c r="D491" s="467">
        <v>45519</v>
      </c>
      <c r="E491" s="563" t="s">
        <v>11603</v>
      </c>
      <c r="F491" s="333" t="s">
        <v>14124</v>
      </c>
      <c r="G491" s="333" t="s">
        <v>16987</v>
      </c>
      <c r="H491" s="1130">
        <v>1.75</v>
      </c>
      <c r="I491" s="1132"/>
      <c r="J491" s="563" t="s">
        <v>152</v>
      </c>
      <c r="K491" s="1131">
        <v>45519.726504629602</v>
      </c>
      <c r="L491" s="563" t="s">
        <v>9221</v>
      </c>
      <c r="M491" s="467"/>
      <c r="N491" s="563" t="s">
        <v>9221</v>
      </c>
      <c r="O491" s="333" t="s">
        <v>16536</v>
      </c>
    </row>
    <row r="492" spans="1:16" x14ac:dyDescent="0.25">
      <c r="A492" s="727">
        <v>491</v>
      </c>
      <c r="B492" s="1133">
        <v>4</v>
      </c>
      <c r="C492" s="563" t="s">
        <v>11641</v>
      </c>
      <c r="D492" s="467">
        <v>45519</v>
      </c>
      <c r="E492" s="563" t="s">
        <v>11638</v>
      </c>
      <c r="F492" s="333" t="s">
        <v>19373</v>
      </c>
      <c r="G492" s="333" t="s">
        <v>16988</v>
      </c>
      <c r="H492" s="1130">
        <v>5.75</v>
      </c>
      <c r="I492" s="1132"/>
      <c r="J492" s="563" t="s">
        <v>9221</v>
      </c>
      <c r="K492" s="1131">
        <v>45519.713692129597</v>
      </c>
      <c r="L492" s="563" t="s">
        <v>9221</v>
      </c>
      <c r="M492" s="467"/>
      <c r="N492" s="563" t="s">
        <v>9221</v>
      </c>
      <c r="O492" s="333" t="s">
        <v>16536</v>
      </c>
    </row>
    <row r="493" spans="1:16" x14ac:dyDescent="0.25">
      <c r="A493" s="727">
        <v>492</v>
      </c>
      <c r="B493" s="1133">
        <v>1</v>
      </c>
      <c r="C493" s="563" t="s">
        <v>5</v>
      </c>
      <c r="D493" s="467">
        <v>45520</v>
      </c>
      <c r="E493" s="563" t="s">
        <v>11604</v>
      </c>
      <c r="F493" s="333" t="s">
        <v>14129</v>
      </c>
      <c r="G493" s="333" t="s">
        <v>17000</v>
      </c>
      <c r="H493" s="1130">
        <v>1.5</v>
      </c>
      <c r="I493" s="1132"/>
      <c r="J493" s="563" t="s">
        <v>152</v>
      </c>
      <c r="K493" s="1131">
        <v>45520.380659722199</v>
      </c>
      <c r="L493" s="563" t="s">
        <v>152</v>
      </c>
      <c r="M493" s="467">
        <v>45539.682418981502</v>
      </c>
      <c r="N493" s="563" t="s">
        <v>9221</v>
      </c>
      <c r="O493" s="333" t="s">
        <v>20095</v>
      </c>
      <c r="P493" s="563" t="s">
        <v>20096</v>
      </c>
    </row>
    <row r="494" spans="1:16" x14ac:dyDescent="0.25">
      <c r="A494" s="727">
        <v>493</v>
      </c>
      <c r="B494" s="1133">
        <v>1</v>
      </c>
      <c r="C494" s="563" t="s">
        <v>5</v>
      </c>
      <c r="D494" s="467">
        <v>45520</v>
      </c>
      <c r="E494" s="563" t="s">
        <v>11561</v>
      </c>
      <c r="F494" s="333" t="s">
        <v>19813</v>
      </c>
      <c r="G494" s="333" t="s">
        <v>17001</v>
      </c>
      <c r="H494" s="1130">
        <v>2.5</v>
      </c>
      <c r="I494" s="1132"/>
      <c r="J494" s="563" t="s">
        <v>152</v>
      </c>
      <c r="K494" s="1131">
        <v>45520.462303240703</v>
      </c>
      <c r="L494" s="563" t="s">
        <v>9221</v>
      </c>
      <c r="M494" s="467"/>
      <c r="N494" s="563" t="s">
        <v>9221</v>
      </c>
      <c r="O494" s="333" t="s">
        <v>16695</v>
      </c>
    </row>
    <row r="495" spans="1:16" x14ac:dyDescent="0.25">
      <c r="A495" s="727">
        <v>494</v>
      </c>
      <c r="B495" s="1133">
        <v>1</v>
      </c>
      <c r="C495" s="563" t="s">
        <v>5</v>
      </c>
      <c r="D495" s="467">
        <v>45520</v>
      </c>
      <c r="E495" s="563" t="s">
        <v>11608</v>
      </c>
      <c r="F495" s="333" t="s">
        <v>14147</v>
      </c>
      <c r="G495" s="333" t="s">
        <v>17002</v>
      </c>
      <c r="H495" s="1130">
        <v>0.25</v>
      </c>
      <c r="I495" s="1132"/>
      <c r="J495" s="563" t="s">
        <v>152</v>
      </c>
      <c r="K495" s="1131">
        <v>45520.3811458333</v>
      </c>
      <c r="L495" s="563" t="s">
        <v>9221</v>
      </c>
      <c r="M495" s="467"/>
      <c r="N495" s="563" t="s">
        <v>9221</v>
      </c>
      <c r="O495" s="333" t="s">
        <v>16695</v>
      </c>
    </row>
    <row r="496" spans="1:16" x14ac:dyDescent="0.25">
      <c r="A496" s="727">
        <v>495</v>
      </c>
      <c r="B496" s="1133">
        <v>1</v>
      </c>
      <c r="C496" s="563" t="s">
        <v>5</v>
      </c>
      <c r="D496" s="467">
        <v>45520</v>
      </c>
      <c r="E496" s="563" t="s">
        <v>11564</v>
      </c>
      <c r="F496" s="333" t="s">
        <v>18497</v>
      </c>
      <c r="G496" s="333" t="s">
        <v>17003</v>
      </c>
      <c r="H496" s="1130">
        <v>20</v>
      </c>
      <c r="I496" s="1132"/>
      <c r="J496" s="563" t="s">
        <v>152</v>
      </c>
      <c r="K496" s="1131">
        <v>45520.863472222198</v>
      </c>
      <c r="L496" s="563" t="s">
        <v>152</v>
      </c>
      <c r="M496" s="467">
        <v>45539.682418981502</v>
      </c>
      <c r="N496" s="563" t="s">
        <v>9221</v>
      </c>
      <c r="O496" s="333" t="s">
        <v>20095</v>
      </c>
      <c r="P496" s="563" t="s">
        <v>20096</v>
      </c>
    </row>
    <row r="497" spans="1:16" x14ac:dyDescent="0.25">
      <c r="A497" s="727">
        <v>496</v>
      </c>
      <c r="B497" s="1133">
        <v>1</v>
      </c>
      <c r="C497" s="563" t="s">
        <v>5</v>
      </c>
      <c r="D497" s="467">
        <v>45520</v>
      </c>
      <c r="E497" s="563" t="s">
        <v>11503</v>
      </c>
      <c r="F497" s="333" t="s">
        <v>19705</v>
      </c>
      <c r="G497" s="333" t="s">
        <v>17004</v>
      </c>
      <c r="H497" s="1130">
        <v>0.75</v>
      </c>
      <c r="I497" s="1132"/>
      <c r="J497" s="563" t="s">
        <v>152</v>
      </c>
      <c r="K497" s="1131">
        <v>45520.403240740699</v>
      </c>
      <c r="L497" s="563" t="s">
        <v>9221</v>
      </c>
      <c r="M497" s="467"/>
      <c r="N497" s="563" t="s">
        <v>9221</v>
      </c>
      <c r="O497" s="333" t="s">
        <v>16695</v>
      </c>
    </row>
    <row r="498" spans="1:16" x14ac:dyDescent="0.25">
      <c r="A498" s="727">
        <v>497</v>
      </c>
      <c r="B498" s="1133">
        <v>2</v>
      </c>
      <c r="C498" s="563" t="s">
        <v>133</v>
      </c>
      <c r="D498" s="467">
        <v>45520</v>
      </c>
      <c r="E498" s="563" t="s">
        <v>11490</v>
      </c>
      <c r="F498" s="333" t="s">
        <v>19583</v>
      </c>
      <c r="G498" s="333" t="s">
        <v>15971</v>
      </c>
      <c r="H498" s="1130">
        <v>0.25</v>
      </c>
      <c r="I498" s="1132"/>
      <c r="J498" s="563" t="s">
        <v>152</v>
      </c>
      <c r="K498" s="1131">
        <v>45520.428900462997</v>
      </c>
      <c r="L498" s="563" t="s">
        <v>9221</v>
      </c>
      <c r="M498" s="467"/>
      <c r="N498" s="563" t="s">
        <v>152</v>
      </c>
      <c r="O498" s="333" t="s">
        <v>16695</v>
      </c>
    </row>
    <row r="499" spans="1:16" x14ac:dyDescent="0.25">
      <c r="A499" s="727">
        <v>498</v>
      </c>
      <c r="B499" s="1133">
        <v>1</v>
      </c>
      <c r="C499" s="563" t="s">
        <v>5</v>
      </c>
      <c r="D499" s="467">
        <v>45520</v>
      </c>
      <c r="E499" s="563" t="s">
        <v>11526</v>
      </c>
      <c r="F499" s="333" t="s">
        <v>17330</v>
      </c>
      <c r="G499" s="333" t="s">
        <v>17005</v>
      </c>
      <c r="H499" s="1130">
        <v>0.4</v>
      </c>
      <c r="I499" s="1132"/>
      <c r="J499" s="563" t="s">
        <v>152</v>
      </c>
      <c r="K499" s="1131">
        <v>45520.4399305556</v>
      </c>
      <c r="L499" s="563" t="s">
        <v>9221</v>
      </c>
      <c r="M499" s="467"/>
      <c r="N499" s="563" t="s">
        <v>9221</v>
      </c>
      <c r="O499" s="333" t="s">
        <v>16695</v>
      </c>
    </row>
    <row r="500" spans="1:16" x14ac:dyDescent="0.25">
      <c r="A500" s="727">
        <v>499</v>
      </c>
      <c r="B500" s="1133">
        <v>1</v>
      </c>
      <c r="C500" s="563" t="s">
        <v>5</v>
      </c>
      <c r="D500" s="467">
        <v>45520</v>
      </c>
      <c r="E500" s="563" t="s">
        <v>11514</v>
      </c>
      <c r="F500" s="333" t="s">
        <v>19751</v>
      </c>
      <c r="G500" s="333" t="s">
        <v>17006</v>
      </c>
      <c r="H500" s="1130">
        <v>0.4</v>
      </c>
      <c r="I500" s="1132"/>
      <c r="J500" s="563" t="s">
        <v>152</v>
      </c>
      <c r="K500" s="1131">
        <v>45520.4620138889</v>
      </c>
      <c r="L500" s="563" t="s">
        <v>9221</v>
      </c>
      <c r="M500" s="467"/>
      <c r="N500" s="563" t="s">
        <v>9221</v>
      </c>
      <c r="O500" s="333" t="s">
        <v>16695</v>
      </c>
    </row>
    <row r="501" spans="1:16" x14ac:dyDescent="0.25">
      <c r="A501" s="727">
        <v>500</v>
      </c>
      <c r="B501" s="1133">
        <v>1</v>
      </c>
      <c r="C501" s="563" t="s">
        <v>5</v>
      </c>
      <c r="D501" s="467">
        <v>45522</v>
      </c>
      <c r="E501" s="563" t="s">
        <v>11564</v>
      </c>
      <c r="F501" s="333" t="s">
        <v>18497</v>
      </c>
      <c r="G501" s="333" t="s">
        <v>17027</v>
      </c>
      <c r="H501" s="1130">
        <v>0.4</v>
      </c>
      <c r="I501" s="1132"/>
      <c r="J501" s="563" t="s">
        <v>152</v>
      </c>
      <c r="K501" s="1131">
        <v>45522.730821759302</v>
      </c>
      <c r="L501" s="563" t="s">
        <v>152</v>
      </c>
      <c r="M501" s="467">
        <v>45539.682418981502</v>
      </c>
      <c r="N501" s="563" t="s">
        <v>9221</v>
      </c>
      <c r="O501" s="333" t="s">
        <v>20095</v>
      </c>
      <c r="P501" s="563" t="s">
        <v>20096</v>
      </c>
    </row>
    <row r="502" spans="1:16" x14ac:dyDescent="0.25">
      <c r="A502" s="727">
        <v>501</v>
      </c>
      <c r="B502" s="1133">
        <v>1</v>
      </c>
      <c r="C502" s="563" t="s">
        <v>5</v>
      </c>
      <c r="D502" s="467">
        <v>45522</v>
      </c>
      <c r="E502" s="563" t="s">
        <v>11571</v>
      </c>
      <c r="F502" s="333" t="s">
        <v>18606</v>
      </c>
      <c r="G502" s="333" t="s">
        <v>17023</v>
      </c>
      <c r="H502" s="1130">
        <v>0.4</v>
      </c>
      <c r="I502" s="1132"/>
      <c r="J502" s="563" t="s">
        <v>152</v>
      </c>
      <c r="K502" s="1131">
        <v>45522.751006944403</v>
      </c>
      <c r="L502" s="563" t="s">
        <v>152</v>
      </c>
      <c r="M502" s="467">
        <v>45539.670775462997</v>
      </c>
      <c r="N502" s="563" t="s">
        <v>9221</v>
      </c>
      <c r="O502" s="333" t="s">
        <v>20095</v>
      </c>
      <c r="P502" s="563" t="s">
        <v>20096</v>
      </c>
    </row>
    <row r="503" spans="1:16" x14ac:dyDescent="0.25">
      <c r="A503" s="727">
        <v>502</v>
      </c>
      <c r="B503" s="1133">
        <v>1</v>
      </c>
      <c r="C503" s="563" t="s">
        <v>5</v>
      </c>
      <c r="D503" s="467">
        <v>45522</v>
      </c>
      <c r="E503" s="563" t="s">
        <v>11561</v>
      </c>
      <c r="F503" s="333" t="s">
        <v>19813</v>
      </c>
      <c r="G503" s="333" t="s">
        <v>17028</v>
      </c>
      <c r="H503" s="1130">
        <v>0.5</v>
      </c>
      <c r="I503" s="1132"/>
      <c r="J503" s="563" t="s">
        <v>152</v>
      </c>
      <c r="K503" s="1131">
        <v>45522.751238425903</v>
      </c>
      <c r="L503" s="563" t="s">
        <v>9221</v>
      </c>
      <c r="M503" s="467"/>
      <c r="N503" s="563" t="s">
        <v>9221</v>
      </c>
      <c r="O503" s="333" t="s">
        <v>17007</v>
      </c>
    </row>
    <row r="504" spans="1:16" x14ac:dyDescent="0.25">
      <c r="A504" s="727">
        <v>503</v>
      </c>
      <c r="B504" s="1133">
        <v>3</v>
      </c>
      <c r="C504" s="563" t="s">
        <v>11640</v>
      </c>
      <c r="D504" s="467">
        <v>45523</v>
      </c>
      <c r="E504" s="563" t="s">
        <v>11635</v>
      </c>
      <c r="F504" s="333" t="s">
        <v>16682</v>
      </c>
      <c r="G504" s="333" t="s">
        <v>17024</v>
      </c>
      <c r="H504" s="1130">
        <v>0.25</v>
      </c>
      <c r="I504" s="1132"/>
      <c r="J504" s="563" t="s">
        <v>152</v>
      </c>
      <c r="K504" s="1131">
        <v>45523.601793981499</v>
      </c>
      <c r="L504" s="563" t="s">
        <v>9221</v>
      </c>
      <c r="M504" s="467"/>
      <c r="N504" s="563" t="s">
        <v>9221</v>
      </c>
      <c r="O504" s="333" t="s">
        <v>17007</v>
      </c>
    </row>
    <row r="505" spans="1:16" x14ac:dyDescent="0.25">
      <c r="A505" s="727">
        <v>504</v>
      </c>
      <c r="B505" s="1133">
        <v>3</v>
      </c>
      <c r="C505" s="563" t="s">
        <v>11640</v>
      </c>
      <c r="D505" s="467">
        <v>45523</v>
      </c>
      <c r="E505" s="563" t="s">
        <v>11638</v>
      </c>
      <c r="F505" s="333" t="s">
        <v>19373</v>
      </c>
      <c r="G505" s="333" t="s">
        <v>17029</v>
      </c>
      <c r="H505" s="1130">
        <v>3</v>
      </c>
      <c r="I505" s="1132"/>
      <c r="J505" s="563" t="s">
        <v>9221</v>
      </c>
      <c r="K505" s="1131">
        <v>45523.713159722203</v>
      </c>
      <c r="L505" s="563" t="s">
        <v>9221</v>
      </c>
      <c r="M505" s="467"/>
      <c r="N505" s="563" t="s">
        <v>9221</v>
      </c>
      <c r="O505" s="333" t="s">
        <v>17007</v>
      </c>
    </row>
    <row r="506" spans="1:16" x14ac:dyDescent="0.25">
      <c r="A506" s="727">
        <v>505</v>
      </c>
      <c r="B506" s="1133">
        <v>1</v>
      </c>
      <c r="C506" s="563" t="s">
        <v>5</v>
      </c>
      <c r="D506" s="467">
        <v>45523</v>
      </c>
      <c r="E506" s="563" t="s">
        <v>11581</v>
      </c>
      <c r="F506" s="333" t="s">
        <v>13848</v>
      </c>
      <c r="G506" s="333" t="s">
        <v>17025</v>
      </c>
      <c r="H506" s="1130">
        <v>0.4</v>
      </c>
      <c r="I506" s="1132"/>
      <c r="J506" s="563" t="s">
        <v>152</v>
      </c>
      <c r="K506" s="1131">
        <v>45523.717719907399</v>
      </c>
      <c r="L506" s="563" t="s">
        <v>9221</v>
      </c>
      <c r="M506" s="467"/>
      <c r="N506" s="563" t="s">
        <v>9221</v>
      </c>
      <c r="O506" s="333" t="s">
        <v>17007</v>
      </c>
    </row>
    <row r="507" spans="1:16" x14ac:dyDescent="0.25">
      <c r="A507" s="727">
        <v>506</v>
      </c>
      <c r="B507" s="1133">
        <v>1</v>
      </c>
      <c r="C507" s="563" t="s">
        <v>5</v>
      </c>
      <c r="D507" s="467">
        <v>45523</v>
      </c>
      <c r="E507" s="563" t="s">
        <v>11498</v>
      </c>
      <c r="F507" s="333" t="s">
        <v>19683</v>
      </c>
      <c r="G507" s="333" t="s">
        <v>17030</v>
      </c>
      <c r="H507" s="1130">
        <v>0.5</v>
      </c>
      <c r="I507" s="1132"/>
      <c r="J507" s="563" t="s">
        <v>152</v>
      </c>
      <c r="K507" s="1131">
        <v>45534.507175925901</v>
      </c>
      <c r="L507" s="563" t="s">
        <v>9221</v>
      </c>
      <c r="M507" s="467"/>
      <c r="N507" s="563" t="s">
        <v>152</v>
      </c>
      <c r="O507" s="333" t="s">
        <v>19360</v>
      </c>
    </row>
    <row r="508" spans="1:16" x14ac:dyDescent="0.25">
      <c r="A508" s="727">
        <v>507</v>
      </c>
      <c r="B508" s="1133">
        <v>1</v>
      </c>
      <c r="C508" s="563" t="s">
        <v>5</v>
      </c>
      <c r="D508" s="467">
        <v>45523</v>
      </c>
      <c r="E508" s="563" t="s">
        <v>12712</v>
      </c>
      <c r="F508" s="333" t="s">
        <v>19617</v>
      </c>
      <c r="G508" s="333" t="s">
        <v>17026</v>
      </c>
      <c r="H508" s="1130">
        <v>0.5</v>
      </c>
      <c r="I508" s="1132"/>
      <c r="J508" s="563" t="s">
        <v>152</v>
      </c>
      <c r="K508" s="1131">
        <v>45523.734270833302</v>
      </c>
      <c r="L508" s="563" t="s">
        <v>9221</v>
      </c>
      <c r="M508" s="467"/>
      <c r="N508" s="563" t="s">
        <v>9221</v>
      </c>
      <c r="O508" s="333" t="s">
        <v>17007</v>
      </c>
    </row>
    <row r="509" spans="1:16" x14ac:dyDescent="0.25">
      <c r="A509" s="727">
        <v>508</v>
      </c>
      <c r="B509" s="1133">
        <v>4</v>
      </c>
      <c r="C509" s="563" t="s">
        <v>11641</v>
      </c>
      <c r="D509" s="467">
        <v>45523</v>
      </c>
      <c r="E509" s="563" t="s">
        <v>11638</v>
      </c>
      <c r="F509" s="333" t="s">
        <v>19373</v>
      </c>
      <c r="G509" s="333" t="s">
        <v>18206</v>
      </c>
      <c r="H509" s="1130">
        <v>7.75</v>
      </c>
      <c r="I509" s="1132"/>
      <c r="J509" s="563" t="s">
        <v>9221</v>
      </c>
      <c r="K509" s="1131">
        <v>45524.485717592601</v>
      </c>
      <c r="L509" s="563" t="s">
        <v>9221</v>
      </c>
      <c r="M509" s="467"/>
      <c r="N509" s="563" t="s">
        <v>9221</v>
      </c>
      <c r="O509" s="333" t="s">
        <v>17022</v>
      </c>
    </row>
    <row r="510" spans="1:16" x14ac:dyDescent="0.25">
      <c r="A510" s="727">
        <v>509</v>
      </c>
      <c r="B510" s="1133">
        <v>4</v>
      </c>
      <c r="C510" s="563" t="s">
        <v>11641</v>
      </c>
      <c r="D510" s="467">
        <v>45524</v>
      </c>
      <c r="E510" s="563" t="s">
        <v>11638</v>
      </c>
      <c r="F510" s="333" t="s">
        <v>19373</v>
      </c>
      <c r="G510" s="333" t="s">
        <v>18207</v>
      </c>
      <c r="H510" s="1130">
        <v>1</v>
      </c>
      <c r="I510" s="1132"/>
      <c r="J510" s="563" t="s">
        <v>9221</v>
      </c>
      <c r="K510" s="1131">
        <v>45524.486539351798</v>
      </c>
      <c r="L510" s="563" t="s">
        <v>9221</v>
      </c>
      <c r="M510" s="467"/>
      <c r="N510" s="563" t="s">
        <v>9221</v>
      </c>
      <c r="O510" s="333" t="s">
        <v>17022</v>
      </c>
    </row>
    <row r="511" spans="1:16" x14ac:dyDescent="0.25">
      <c r="A511" s="727">
        <v>510</v>
      </c>
      <c r="B511" s="1133">
        <v>3</v>
      </c>
      <c r="C511" s="563" t="s">
        <v>11640</v>
      </c>
      <c r="D511" s="467">
        <v>45524</v>
      </c>
      <c r="E511" s="563" t="s">
        <v>11638</v>
      </c>
      <c r="F511" s="333" t="s">
        <v>19373</v>
      </c>
      <c r="G511" s="333" t="s">
        <v>18208</v>
      </c>
      <c r="H511" s="1130">
        <v>3</v>
      </c>
      <c r="I511" s="1132"/>
      <c r="J511" s="563" t="s">
        <v>9221</v>
      </c>
      <c r="K511" s="1131">
        <v>45524.711122685199</v>
      </c>
      <c r="L511" s="563" t="s">
        <v>9221</v>
      </c>
      <c r="M511" s="467"/>
      <c r="N511" s="563" t="s">
        <v>9221</v>
      </c>
      <c r="O511" s="333" t="s">
        <v>17022</v>
      </c>
    </row>
    <row r="512" spans="1:16" x14ac:dyDescent="0.25">
      <c r="A512" s="727">
        <v>511</v>
      </c>
      <c r="B512" s="1133">
        <v>1</v>
      </c>
      <c r="C512" s="563" t="s">
        <v>5</v>
      </c>
      <c r="D512" s="467">
        <v>45524</v>
      </c>
      <c r="E512" s="563" t="s">
        <v>11552</v>
      </c>
      <c r="F512" s="333" t="s">
        <v>18073</v>
      </c>
      <c r="G512" s="333" t="s">
        <v>18209</v>
      </c>
      <c r="H512" s="1130">
        <v>0.4</v>
      </c>
      <c r="I512" s="1132"/>
      <c r="J512" s="563" t="s">
        <v>152</v>
      </c>
      <c r="K512" s="1131">
        <v>45524.711099537002</v>
      </c>
      <c r="L512" s="563" t="s">
        <v>9221</v>
      </c>
      <c r="M512" s="467"/>
      <c r="N512" s="563" t="s">
        <v>9221</v>
      </c>
      <c r="O512" s="333" t="s">
        <v>17022</v>
      </c>
    </row>
    <row r="513" spans="1:16" x14ac:dyDescent="0.25">
      <c r="A513" s="727">
        <v>512</v>
      </c>
      <c r="B513" s="1133">
        <v>1</v>
      </c>
      <c r="C513" s="563" t="s">
        <v>5</v>
      </c>
      <c r="D513" s="467">
        <v>45524</v>
      </c>
      <c r="E513" s="563" t="s">
        <v>13118</v>
      </c>
      <c r="F513" s="333" t="s">
        <v>19699</v>
      </c>
      <c r="G513" s="333" t="s">
        <v>18210</v>
      </c>
      <c r="H513" s="1130">
        <v>0.75</v>
      </c>
      <c r="I513" s="1132" t="s">
        <v>18211</v>
      </c>
      <c r="J513" s="563" t="s">
        <v>152</v>
      </c>
      <c r="K513" s="1131">
        <v>45534.494016203702</v>
      </c>
      <c r="L513" s="563" t="s">
        <v>9221</v>
      </c>
      <c r="M513" s="467"/>
      <c r="N513" s="563" t="s">
        <v>152</v>
      </c>
      <c r="O513" s="333" t="s">
        <v>19360</v>
      </c>
    </row>
    <row r="514" spans="1:16" x14ac:dyDescent="0.25">
      <c r="A514" s="727">
        <v>513</v>
      </c>
      <c r="B514" s="1133">
        <v>3</v>
      </c>
      <c r="C514" s="563" t="s">
        <v>11640</v>
      </c>
      <c r="D514" s="467">
        <v>45524</v>
      </c>
      <c r="E514" s="563" t="s">
        <v>11638</v>
      </c>
      <c r="F514" s="333" t="s">
        <v>19373</v>
      </c>
      <c r="G514" s="333" t="s">
        <v>18212</v>
      </c>
      <c r="H514" s="1130">
        <v>3.5</v>
      </c>
      <c r="I514" s="1132"/>
      <c r="J514" s="563" t="s">
        <v>9221</v>
      </c>
      <c r="K514" s="1131">
        <v>45524.7116550926</v>
      </c>
      <c r="L514" s="563" t="s">
        <v>9221</v>
      </c>
      <c r="M514" s="467"/>
      <c r="N514" s="563" t="s">
        <v>9221</v>
      </c>
      <c r="O514" s="333" t="s">
        <v>17022</v>
      </c>
    </row>
    <row r="515" spans="1:16" x14ac:dyDescent="0.25">
      <c r="A515" s="727">
        <v>514</v>
      </c>
      <c r="B515" s="1133">
        <v>1</v>
      </c>
      <c r="C515" s="563" t="s">
        <v>5</v>
      </c>
      <c r="D515" s="467">
        <v>45524</v>
      </c>
      <c r="E515" s="563" t="s">
        <v>11526</v>
      </c>
      <c r="F515" s="333" t="s">
        <v>17330</v>
      </c>
      <c r="G515" s="333" t="s">
        <v>18213</v>
      </c>
      <c r="H515" s="1130">
        <v>1</v>
      </c>
      <c r="I515" s="1132"/>
      <c r="J515" s="563" t="s">
        <v>152</v>
      </c>
      <c r="K515" s="1131">
        <v>45524.711932870399</v>
      </c>
      <c r="L515" s="563" t="s">
        <v>9221</v>
      </c>
      <c r="M515" s="467"/>
      <c r="N515" s="563" t="s">
        <v>9221</v>
      </c>
      <c r="O515" s="333" t="s">
        <v>17022</v>
      </c>
    </row>
    <row r="516" spans="1:16" x14ac:dyDescent="0.25">
      <c r="A516" s="727">
        <v>515</v>
      </c>
      <c r="B516" s="1133">
        <v>1</v>
      </c>
      <c r="C516" s="563" t="s">
        <v>5</v>
      </c>
      <c r="D516" s="467">
        <v>45524</v>
      </c>
      <c r="E516" s="563" t="s">
        <v>11570</v>
      </c>
      <c r="F516" s="333" t="s">
        <v>19818</v>
      </c>
      <c r="G516" s="333" t="s">
        <v>18214</v>
      </c>
      <c r="H516" s="1130">
        <v>0.4</v>
      </c>
      <c r="I516" s="1132"/>
      <c r="J516" s="563" t="s">
        <v>152</v>
      </c>
      <c r="K516" s="1131">
        <v>45524.713981481502</v>
      </c>
      <c r="L516" s="563" t="s">
        <v>9221</v>
      </c>
      <c r="M516" s="467"/>
      <c r="N516" s="563" t="s">
        <v>9221</v>
      </c>
      <c r="O516" s="333" t="s">
        <v>17022</v>
      </c>
    </row>
    <row r="517" spans="1:16" x14ac:dyDescent="0.25">
      <c r="A517" s="727">
        <v>516</v>
      </c>
      <c r="B517" s="1133">
        <v>4</v>
      </c>
      <c r="C517" s="563" t="s">
        <v>11641</v>
      </c>
      <c r="D517" s="467">
        <v>45524</v>
      </c>
      <c r="E517" s="563" t="s">
        <v>11638</v>
      </c>
      <c r="F517" s="333" t="s">
        <v>19373</v>
      </c>
      <c r="G517" s="333" t="s">
        <v>18215</v>
      </c>
      <c r="H517" s="1130">
        <v>5.25</v>
      </c>
      <c r="I517" s="1132"/>
      <c r="J517" s="563" t="s">
        <v>9221</v>
      </c>
      <c r="K517" s="1131">
        <v>45524.728032407402</v>
      </c>
      <c r="L517" s="563" t="s">
        <v>9221</v>
      </c>
      <c r="M517" s="467"/>
      <c r="N517" s="563" t="s">
        <v>9221</v>
      </c>
      <c r="O517" s="333" t="s">
        <v>17022</v>
      </c>
    </row>
    <row r="518" spans="1:16" x14ac:dyDescent="0.25">
      <c r="A518" s="727">
        <v>517</v>
      </c>
      <c r="B518" s="1133">
        <v>4</v>
      </c>
      <c r="C518" s="563" t="s">
        <v>11641</v>
      </c>
      <c r="D518" s="467">
        <v>45524</v>
      </c>
      <c r="E518" s="563" t="s">
        <v>11504</v>
      </c>
      <c r="F518" s="333" t="s">
        <v>16114</v>
      </c>
      <c r="G518" s="333" t="s">
        <v>18216</v>
      </c>
      <c r="H518" s="1130">
        <v>0.5</v>
      </c>
      <c r="I518" s="1132"/>
      <c r="J518" s="563" t="s">
        <v>152</v>
      </c>
      <c r="K518" s="1131">
        <v>45524.728645833296</v>
      </c>
      <c r="L518" s="563" t="s">
        <v>9221</v>
      </c>
      <c r="M518" s="467"/>
      <c r="N518" s="563" t="s">
        <v>9221</v>
      </c>
      <c r="O518" s="333" t="s">
        <v>17022</v>
      </c>
    </row>
    <row r="519" spans="1:16" x14ac:dyDescent="0.25">
      <c r="A519" s="727">
        <v>518</v>
      </c>
      <c r="B519" s="1133">
        <v>1</v>
      </c>
      <c r="C519" s="563" t="s">
        <v>5</v>
      </c>
      <c r="D519" s="467">
        <v>45524</v>
      </c>
      <c r="E519" s="563" t="s">
        <v>12858</v>
      </c>
      <c r="F519" s="333" t="s">
        <v>19409</v>
      </c>
      <c r="G519" s="333" t="s">
        <v>18217</v>
      </c>
      <c r="H519" s="1130">
        <v>1</v>
      </c>
      <c r="I519" s="1132"/>
      <c r="J519" s="563" t="s">
        <v>152</v>
      </c>
      <c r="K519" s="1131">
        <v>45524.737754629597</v>
      </c>
      <c r="L519" s="563" t="s">
        <v>9221</v>
      </c>
      <c r="M519" s="467"/>
      <c r="N519" s="563" t="s">
        <v>9221</v>
      </c>
      <c r="O519" s="333" t="s">
        <v>17022</v>
      </c>
    </row>
    <row r="520" spans="1:16" x14ac:dyDescent="0.25">
      <c r="A520" s="727">
        <v>519</v>
      </c>
      <c r="B520" s="1133">
        <v>1</v>
      </c>
      <c r="C520" s="563" t="s">
        <v>5</v>
      </c>
      <c r="D520" s="467">
        <v>45524</v>
      </c>
      <c r="E520" s="563" t="s">
        <v>11561</v>
      </c>
      <c r="F520" s="333" t="s">
        <v>19813</v>
      </c>
      <c r="G520" s="333" t="s">
        <v>18218</v>
      </c>
      <c r="H520" s="1130">
        <v>1.5</v>
      </c>
      <c r="I520" s="1132"/>
      <c r="J520" s="563" t="s">
        <v>152</v>
      </c>
      <c r="K520" s="1131">
        <v>45524.754502314798</v>
      </c>
      <c r="L520" s="563" t="s">
        <v>9221</v>
      </c>
      <c r="M520" s="467"/>
      <c r="N520" s="563" t="s">
        <v>9221</v>
      </c>
      <c r="O520" s="333" t="s">
        <v>17022</v>
      </c>
    </row>
    <row r="521" spans="1:16" x14ac:dyDescent="0.25">
      <c r="A521" s="727">
        <v>520</v>
      </c>
      <c r="B521" s="1133">
        <v>1</v>
      </c>
      <c r="C521" s="563" t="s">
        <v>5</v>
      </c>
      <c r="D521" s="467">
        <v>45524</v>
      </c>
      <c r="E521" s="563" t="s">
        <v>11604</v>
      </c>
      <c r="F521" s="333" t="s">
        <v>14129</v>
      </c>
      <c r="G521" s="333" t="s">
        <v>18219</v>
      </c>
      <c r="H521" s="1130">
        <v>0.4</v>
      </c>
      <c r="I521" s="1132"/>
      <c r="J521" s="563" t="s">
        <v>152</v>
      </c>
      <c r="K521" s="1131">
        <v>45524.7574074074</v>
      </c>
      <c r="L521" s="563" t="s">
        <v>152</v>
      </c>
      <c r="M521" s="467">
        <v>45539.682418981502</v>
      </c>
      <c r="N521" s="563" t="s">
        <v>9221</v>
      </c>
      <c r="O521" s="333" t="s">
        <v>20095</v>
      </c>
      <c r="P521" s="563" t="s">
        <v>20096</v>
      </c>
    </row>
    <row r="522" spans="1:16" x14ac:dyDescent="0.25">
      <c r="A522" s="727">
        <v>521</v>
      </c>
      <c r="B522" s="1133">
        <v>1</v>
      </c>
      <c r="C522" s="563" t="s">
        <v>5</v>
      </c>
      <c r="D522" s="467">
        <v>45525</v>
      </c>
      <c r="E522" s="563" t="s">
        <v>11608</v>
      </c>
      <c r="F522" s="333" t="s">
        <v>14147</v>
      </c>
      <c r="G522" s="333" t="s">
        <v>18624</v>
      </c>
      <c r="H522" s="1130">
        <v>0.75</v>
      </c>
      <c r="I522" s="1132"/>
      <c r="J522" s="563" t="s">
        <v>152</v>
      </c>
      <c r="K522" s="1131">
        <v>45525.447835648098</v>
      </c>
      <c r="L522" s="563" t="s">
        <v>9221</v>
      </c>
      <c r="M522" s="467"/>
      <c r="N522" s="563" t="s">
        <v>9221</v>
      </c>
      <c r="O522" s="333" t="s">
        <v>18220</v>
      </c>
    </row>
    <row r="523" spans="1:16" x14ac:dyDescent="0.25">
      <c r="A523" s="727">
        <v>522</v>
      </c>
      <c r="B523" s="1133">
        <v>1</v>
      </c>
      <c r="C523" s="563" t="s">
        <v>5</v>
      </c>
      <c r="D523" s="467">
        <v>45525</v>
      </c>
      <c r="E523" s="563" t="s">
        <v>12858</v>
      </c>
      <c r="F523" s="333" t="s">
        <v>19409</v>
      </c>
      <c r="G523" s="333" t="s">
        <v>18625</v>
      </c>
      <c r="H523" s="1130">
        <v>0.75</v>
      </c>
      <c r="I523" s="1132"/>
      <c r="J523" s="563" t="s">
        <v>152</v>
      </c>
      <c r="K523" s="1131">
        <v>45525.447627314803</v>
      </c>
      <c r="L523" s="563" t="s">
        <v>9221</v>
      </c>
      <c r="M523" s="467"/>
      <c r="N523" s="563" t="s">
        <v>9221</v>
      </c>
      <c r="O523" s="333" t="s">
        <v>18220</v>
      </c>
    </row>
    <row r="524" spans="1:16" x14ac:dyDescent="0.25">
      <c r="A524" s="727">
        <v>523</v>
      </c>
      <c r="B524" s="1133">
        <v>1</v>
      </c>
      <c r="C524" s="563" t="s">
        <v>5</v>
      </c>
      <c r="D524" s="467">
        <v>45525</v>
      </c>
      <c r="E524" s="563" t="s">
        <v>11561</v>
      </c>
      <c r="F524" s="333" t="s">
        <v>19813</v>
      </c>
      <c r="G524" s="333" t="s">
        <v>18626</v>
      </c>
      <c r="H524" s="1130">
        <v>0.75</v>
      </c>
      <c r="I524" s="1132"/>
      <c r="J524" s="563" t="s">
        <v>152</v>
      </c>
      <c r="K524" s="1131">
        <v>45525.441111111097</v>
      </c>
      <c r="L524" s="563" t="s">
        <v>9221</v>
      </c>
      <c r="M524" s="467"/>
      <c r="N524" s="563" t="s">
        <v>9221</v>
      </c>
      <c r="O524" s="333" t="s">
        <v>18220</v>
      </c>
    </row>
    <row r="525" spans="1:16" x14ac:dyDescent="0.25">
      <c r="A525" s="727">
        <v>524</v>
      </c>
      <c r="B525" s="1133">
        <v>1</v>
      </c>
      <c r="C525" s="563" t="s">
        <v>5</v>
      </c>
      <c r="D525" s="467">
        <v>45525</v>
      </c>
      <c r="E525" s="563" t="s">
        <v>11564</v>
      </c>
      <c r="F525" s="333" t="s">
        <v>18497</v>
      </c>
      <c r="G525" s="333" t="s">
        <v>18627</v>
      </c>
      <c r="H525" s="1130">
        <v>0.75</v>
      </c>
      <c r="I525" s="1132"/>
      <c r="J525" s="563" t="s">
        <v>152</v>
      </c>
      <c r="K525" s="1131">
        <v>45525.440659722197</v>
      </c>
      <c r="L525" s="563" t="s">
        <v>152</v>
      </c>
      <c r="M525" s="467">
        <v>45539.682418981502</v>
      </c>
      <c r="N525" s="563" t="s">
        <v>9221</v>
      </c>
      <c r="O525" s="333" t="s">
        <v>20095</v>
      </c>
      <c r="P525" s="563" t="s">
        <v>20096</v>
      </c>
    </row>
    <row r="526" spans="1:16" x14ac:dyDescent="0.25">
      <c r="A526" s="727">
        <v>525</v>
      </c>
      <c r="B526" s="1133">
        <v>1</v>
      </c>
      <c r="C526" s="563" t="s">
        <v>5</v>
      </c>
      <c r="D526" s="467">
        <v>45525</v>
      </c>
      <c r="E526" s="563" t="s">
        <v>16661</v>
      </c>
      <c r="F526" s="333" t="s">
        <v>18195</v>
      </c>
      <c r="G526" s="333" t="s">
        <v>18628</v>
      </c>
      <c r="H526" s="1130">
        <v>0.75</v>
      </c>
      <c r="I526" s="1132"/>
      <c r="J526" s="563" t="s">
        <v>152</v>
      </c>
      <c r="K526" s="1131">
        <v>45525.449340277803</v>
      </c>
      <c r="L526" s="563" t="s">
        <v>9221</v>
      </c>
      <c r="M526" s="467"/>
      <c r="N526" s="563" t="s">
        <v>9221</v>
      </c>
      <c r="O526" s="333" t="s">
        <v>18220</v>
      </c>
    </row>
    <row r="527" spans="1:16" x14ac:dyDescent="0.25">
      <c r="A527" s="727">
        <v>526</v>
      </c>
      <c r="B527" s="1133">
        <v>2</v>
      </c>
      <c r="C527" s="563" t="s">
        <v>133</v>
      </c>
      <c r="D527" s="467">
        <v>45524</v>
      </c>
      <c r="E527" s="563" t="s">
        <v>11638</v>
      </c>
      <c r="F527" s="333" t="s">
        <v>19373</v>
      </c>
      <c r="G527" s="333" t="s">
        <v>18629</v>
      </c>
      <c r="H527" s="1130">
        <v>1.9</v>
      </c>
      <c r="I527" s="1132"/>
      <c r="J527" s="563" t="s">
        <v>9221</v>
      </c>
      <c r="K527" s="1131">
        <v>45525.584988425901</v>
      </c>
      <c r="L527" s="563" t="s">
        <v>9221</v>
      </c>
      <c r="M527" s="467"/>
      <c r="N527" s="563" t="s">
        <v>9221</v>
      </c>
      <c r="O527" s="333" t="s">
        <v>18220</v>
      </c>
    </row>
    <row r="528" spans="1:16" x14ac:dyDescent="0.25">
      <c r="A528" s="727">
        <v>527</v>
      </c>
      <c r="B528" s="1133">
        <v>2</v>
      </c>
      <c r="C528" s="563" t="s">
        <v>133</v>
      </c>
      <c r="D528" s="467">
        <v>45524</v>
      </c>
      <c r="E528" s="563" t="s">
        <v>11564</v>
      </c>
      <c r="F528" s="333" t="s">
        <v>18497</v>
      </c>
      <c r="G528" s="333" t="s">
        <v>18630</v>
      </c>
      <c r="H528" s="1130">
        <v>0.4</v>
      </c>
      <c r="I528" s="1132"/>
      <c r="J528" s="563" t="s">
        <v>152</v>
      </c>
      <c r="K528" s="1131">
        <v>45525.577418981498</v>
      </c>
      <c r="L528" s="563" t="s">
        <v>152</v>
      </c>
      <c r="M528" s="467">
        <v>45539.682418981502</v>
      </c>
      <c r="N528" s="563" t="s">
        <v>9221</v>
      </c>
      <c r="O528" s="333" t="s">
        <v>20095</v>
      </c>
      <c r="P528" s="563" t="s">
        <v>20096</v>
      </c>
    </row>
    <row r="529" spans="1:16" x14ac:dyDescent="0.25">
      <c r="A529" s="727">
        <v>528</v>
      </c>
      <c r="B529" s="1133">
        <v>2</v>
      </c>
      <c r="C529" s="563" t="s">
        <v>133</v>
      </c>
      <c r="D529" s="467">
        <v>45524</v>
      </c>
      <c r="E529" s="563" t="s">
        <v>11608</v>
      </c>
      <c r="F529" s="333" t="s">
        <v>14147</v>
      </c>
      <c r="G529" s="333" t="s">
        <v>18631</v>
      </c>
      <c r="H529" s="1130">
        <v>1.4</v>
      </c>
      <c r="I529" s="1132"/>
      <c r="J529" s="563" t="s">
        <v>152</v>
      </c>
      <c r="K529" s="1131">
        <v>45525.579548611102</v>
      </c>
      <c r="L529" s="563" t="s">
        <v>9221</v>
      </c>
      <c r="M529" s="467"/>
      <c r="N529" s="563" t="s">
        <v>9221</v>
      </c>
      <c r="O529" s="333" t="s">
        <v>18220</v>
      </c>
    </row>
    <row r="530" spans="1:16" x14ac:dyDescent="0.25">
      <c r="A530" s="727">
        <v>529</v>
      </c>
      <c r="B530" s="1133">
        <v>2</v>
      </c>
      <c r="C530" s="563" t="s">
        <v>133</v>
      </c>
      <c r="D530" s="467">
        <v>45524</v>
      </c>
      <c r="E530" s="563" t="s">
        <v>11584</v>
      </c>
      <c r="F530" s="333" t="s">
        <v>13884</v>
      </c>
      <c r="G530" s="333" t="s">
        <v>18632</v>
      </c>
      <c r="H530" s="1130">
        <v>0.5</v>
      </c>
      <c r="I530" s="1132"/>
      <c r="J530" s="563" t="s">
        <v>152</v>
      </c>
      <c r="K530" s="1131">
        <v>45534.466203703698</v>
      </c>
      <c r="L530" s="563" t="s">
        <v>9221</v>
      </c>
      <c r="M530" s="467"/>
      <c r="N530" s="563" t="s">
        <v>152</v>
      </c>
      <c r="O530" s="333" t="s">
        <v>19360</v>
      </c>
    </row>
    <row r="531" spans="1:16" x14ac:dyDescent="0.25">
      <c r="A531" s="727">
        <v>530</v>
      </c>
      <c r="B531" s="1133">
        <v>2</v>
      </c>
      <c r="C531" s="563" t="s">
        <v>133</v>
      </c>
      <c r="D531" s="467">
        <v>45524</v>
      </c>
      <c r="E531" s="563" t="s">
        <v>16666</v>
      </c>
      <c r="F531" s="333" t="s">
        <v>16665</v>
      </c>
      <c r="G531" s="333" t="s">
        <v>18633</v>
      </c>
      <c r="H531" s="1130">
        <v>2.2000000000000002</v>
      </c>
      <c r="I531" s="1132"/>
      <c r="J531" s="563" t="s">
        <v>152</v>
      </c>
      <c r="K531" s="1131">
        <v>45525.584571759297</v>
      </c>
      <c r="L531" s="563" t="s">
        <v>9221</v>
      </c>
      <c r="M531" s="467"/>
      <c r="N531" s="563" t="s">
        <v>9221</v>
      </c>
      <c r="O531" s="333" t="s">
        <v>18220</v>
      </c>
    </row>
    <row r="532" spans="1:16" x14ac:dyDescent="0.25">
      <c r="A532" s="727">
        <v>531</v>
      </c>
      <c r="B532" s="1133">
        <v>2</v>
      </c>
      <c r="C532" s="563" t="s">
        <v>133</v>
      </c>
      <c r="D532" s="467">
        <v>45524</v>
      </c>
      <c r="E532" s="563" t="s">
        <v>11561</v>
      </c>
      <c r="F532" s="333" t="s">
        <v>19813</v>
      </c>
      <c r="G532" s="333" t="s">
        <v>18634</v>
      </c>
      <c r="H532" s="1130">
        <v>0.4</v>
      </c>
      <c r="I532" s="1132"/>
      <c r="J532" s="563" t="s">
        <v>152</v>
      </c>
      <c r="K532" s="1131">
        <v>45525.587210648097</v>
      </c>
      <c r="L532" s="563" t="s">
        <v>9221</v>
      </c>
      <c r="M532" s="467"/>
      <c r="N532" s="563" t="s">
        <v>9221</v>
      </c>
      <c r="O532" s="333" t="s">
        <v>18220</v>
      </c>
    </row>
    <row r="533" spans="1:16" x14ac:dyDescent="0.25">
      <c r="A533" s="727">
        <v>532</v>
      </c>
      <c r="B533" s="1133">
        <v>2</v>
      </c>
      <c r="C533" s="563" t="s">
        <v>133</v>
      </c>
      <c r="D533" s="467">
        <v>45524</v>
      </c>
      <c r="E533" s="563" t="s">
        <v>11581</v>
      </c>
      <c r="F533" s="333" t="s">
        <v>13848</v>
      </c>
      <c r="G533" s="333" t="s">
        <v>18635</v>
      </c>
      <c r="H533" s="1130">
        <v>2.1</v>
      </c>
      <c r="I533" s="1132"/>
      <c r="J533" s="563" t="s">
        <v>152</v>
      </c>
      <c r="K533" s="1131">
        <v>45525.5879166667</v>
      </c>
      <c r="L533" s="563" t="s">
        <v>9221</v>
      </c>
      <c r="M533" s="467"/>
      <c r="N533" s="563" t="s">
        <v>9221</v>
      </c>
      <c r="O533" s="333" t="s">
        <v>18220</v>
      </c>
    </row>
    <row r="534" spans="1:16" x14ac:dyDescent="0.25">
      <c r="A534" s="727">
        <v>533</v>
      </c>
      <c r="B534" s="1133">
        <v>2</v>
      </c>
      <c r="C534" s="563" t="s">
        <v>133</v>
      </c>
      <c r="D534" s="467">
        <v>45525</v>
      </c>
      <c r="E534" s="563" t="s">
        <v>11638</v>
      </c>
      <c r="F534" s="333" t="s">
        <v>19373</v>
      </c>
      <c r="G534" s="333" t="s">
        <v>18636</v>
      </c>
      <c r="H534" s="1130">
        <v>2.2000000000000002</v>
      </c>
      <c r="I534" s="1132"/>
      <c r="J534" s="563" t="s">
        <v>152</v>
      </c>
      <c r="K534" s="1131">
        <v>45525.776481481502</v>
      </c>
      <c r="L534" s="563" t="s">
        <v>9221</v>
      </c>
      <c r="M534" s="467"/>
      <c r="N534" s="563" t="s">
        <v>9221</v>
      </c>
      <c r="O534" s="333" t="s">
        <v>18220</v>
      </c>
    </row>
    <row r="535" spans="1:16" x14ac:dyDescent="0.25">
      <c r="A535" s="727">
        <v>534</v>
      </c>
      <c r="B535" s="1133">
        <v>2</v>
      </c>
      <c r="C535" s="563" t="s">
        <v>133</v>
      </c>
      <c r="D535" s="467">
        <v>45525</v>
      </c>
      <c r="E535" s="563" t="s">
        <v>11581</v>
      </c>
      <c r="F535" s="333" t="s">
        <v>13848</v>
      </c>
      <c r="G535" s="333" t="s">
        <v>18637</v>
      </c>
      <c r="H535" s="1130">
        <v>3.1</v>
      </c>
      <c r="I535" s="1132"/>
      <c r="J535" s="563" t="s">
        <v>152</v>
      </c>
      <c r="K535" s="1131">
        <v>45525.686053240701</v>
      </c>
      <c r="L535" s="563" t="s">
        <v>9221</v>
      </c>
      <c r="M535" s="467"/>
      <c r="N535" s="563" t="s">
        <v>9221</v>
      </c>
      <c r="O535" s="333" t="s">
        <v>18220</v>
      </c>
    </row>
    <row r="536" spans="1:16" x14ac:dyDescent="0.25">
      <c r="A536" s="727">
        <v>535</v>
      </c>
      <c r="B536" s="1133">
        <v>2</v>
      </c>
      <c r="C536" s="563" t="s">
        <v>133</v>
      </c>
      <c r="D536" s="467">
        <v>45525</v>
      </c>
      <c r="E536" s="563" t="s">
        <v>11563</v>
      </c>
      <c r="F536" s="333" t="s">
        <v>18488</v>
      </c>
      <c r="G536" s="333" t="s">
        <v>18638</v>
      </c>
      <c r="H536" s="1130">
        <v>0.5</v>
      </c>
      <c r="I536" s="1132"/>
      <c r="J536" s="563" t="s">
        <v>152</v>
      </c>
      <c r="K536" s="1131">
        <v>45525.593530092599</v>
      </c>
      <c r="L536" s="563" t="s">
        <v>9221</v>
      </c>
      <c r="M536" s="467"/>
      <c r="N536" s="563" t="s">
        <v>9221</v>
      </c>
      <c r="O536" s="333" t="s">
        <v>18220</v>
      </c>
    </row>
    <row r="537" spans="1:16" x14ac:dyDescent="0.25">
      <c r="A537" s="727">
        <v>536</v>
      </c>
      <c r="B537" s="1133">
        <v>2</v>
      </c>
      <c r="C537" s="563" t="s">
        <v>133</v>
      </c>
      <c r="D537" s="467">
        <v>45525</v>
      </c>
      <c r="E537" s="563" t="s">
        <v>11564</v>
      </c>
      <c r="F537" s="333" t="s">
        <v>18497</v>
      </c>
      <c r="G537" s="333" t="s">
        <v>18639</v>
      </c>
      <c r="H537" s="1130">
        <v>0.3</v>
      </c>
      <c r="I537" s="1132"/>
      <c r="J537" s="563" t="s">
        <v>152</v>
      </c>
      <c r="K537" s="1131">
        <v>45525.593877314801</v>
      </c>
      <c r="L537" s="563" t="s">
        <v>152</v>
      </c>
      <c r="M537" s="467">
        <v>45539.682418981502</v>
      </c>
      <c r="N537" s="563" t="s">
        <v>9221</v>
      </c>
      <c r="O537" s="333" t="s">
        <v>20095</v>
      </c>
      <c r="P537" s="563" t="s">
        <v>20096</v>
      </c>
    </row>
    <row r="538" spans="1:16" x14ac:dyDescent="0.25">
      <c r="A538" s="727">
        <v>537</v>
      </c>
      <c r="B538" s="1133">
        <v>3</v>
      </c>
      <c r="C538" s="563" t="s">
        <v>11640</v>
      </c>
      <c r="D538" s="467">
        <v>45525</v>
      </c>
      <c r="E538" s="563" t="s">
        <v>11638</v>
      </c>
      <c r="F538" s="333" t="s">
        <v>19373</v>
      </c>
      <c r="G538" s="333" t="s">
        <v>18212</v>
      </c>
      <c r="H538" s="1130">
        <v>4.75</v>
      </c>
      <c r="I538" s="1132"/>
      <c r="J538" s="563" t="s">
        <v>9221</v>
      </c>
      <c r="K538" s="1131">
        <v>45525.647337962997</v>
      </c>
      <c r="L538" s="563" t="s">
        <v>9221</v>
      </c>
      <c r="M538" s="467"/>
      <c r="N538" s="563" t="s">
        <v>9221</v>
      </c>
      <c r="O538" s="333" t="s">
        <v>18220</v>
      </c>
    </row>
    <row r="539" spans="1:16" x14ac:dyDescent="0.25">
      <c r="A539" s="727">
        <v>538</v>
      </c>
      <c r="B539" s="1133">
        <v>3</v>
      </c>
      <c r="C539" s="563" t="s">
        <v>11640</v>
      </c>
      <c r="D539" s="467">
        <v>45525</v>
      </c>
      <c r="E539" s="563" t="s">
        <v>11636</v>
      </c>
      <c r="F539" s="333" t="s">
        <v>15821</v>
      </c>
      <c r="G539" s="333" t="s">
        <v>18640</v>
      </c>
      <c r="H539" s="1130">
        <v>1</v>
      </c>
      <c r="I539" s="1132"/>
      <c r="J539" s="563" t="s">
        <v>152</v>
      </c>
      <c r="K539" s="1131">
        <v>45525.681909722203</v>
      </c>
      <c r="L539" s="563" t="s">
        <v>9221</v>
      </c>
      <c r="M539" s="467"/>
      <c r="N539" s="563" t="s">
        <v>9221</v>
      </c>
      <c r="O539" s="333" t="s">
        <v>18220</v>
      </c>
    </row>
    <row r="540" spans="1:16" x14ac:dyDescent="0.25">
      <c r="A540" s="727">
        <v>539</v>
      </c>
      <c r="B540" s="1133">
        <v>2</v>
      </c>
      <c r="C540" s="563" t="s">
        <v>133</v>
      </c>
      <c r="D540" s="467">
        <v>45525</v>
      </c>
      <c r="E540" s="563" t="s">
        <v>11524</v>
      </c>
      <c r="F540" s="333" t="s">
        <v>19229</v>
      </c>
      <c r="G540" s="333" t="s">
        <v>18641</v>
      </c>
      <c r="H540" s="1130">
        <v>0.2</v>
      </c>
      <c r="I540" s="1132"/>
      <c r="J540" s="563" t="s">
        <v>152</v>
      </c>
      <c r="K540" s="1131">
        <v>45525.688518518502</v>
      </c>
      <c r="L540" s="563" t="s">
        <v>9221</v>
      </c>
      <c r="M540" s="467"/>
      <c r="N540" s="563" t="s">
        <v>9221</v>
      </c>
      <c r="O540" s="333" t="s">
        <v>18220</v>
      </c>
    </row>
    <row r="541" spans="1:16" x14ac:dyDescent="0.25">
      <c r="A541" s="727">
        <v>540</v>
      </c>
      <c r="B541" s="1133">
        <v>2</v>
      </c>
      <c r="C541" s="563" t="s">
        <v>133</v>
      </c>
      <c r="D541" s="467">
        <v>45525</v>
      </c>
      <c r="E541" s="563" t="s">
        <v>11561</v>
      </c>
      <c r="F541" s="333" t="s">
        <v>19813</v>
      </c>
      <c r="G541" s="333" t="s">
        <v>18642</v>
      </c>
      <c r="H541" s="1130">
        <v>0.7</v>
      </c>
      <c r="I541" s="1132"/>
      <c r="J541" s="563" t="s">
        <v>152</v>
      </c>
      <c r="K541" s="1131">
        <v>45525.775497685201</v>
      </c>
      <c r="L541" s="563" t="s">
        <v>9221</v>
      </c>
      <c r="M541" s="467"/>
      <c r="N541" s="563" t="s">
        <v>9221</v>
      </c>
      <c r="O541" s="333" t="s">
        <v>18220</v>
      </c>
    </row>
    <row r="542" spans="1:16" x14ac:dyDescent="0.25">
      <c r="A542" s="727">
        <v>541</v>
      </c>
      <c r="B542" s="1133">
        <v>4</v>
      </c>
      <c r="C542" s="563" t="s">
        <v>11641</v>
      </c>
      <c r="D542" s="467">
        <v>45525</v>
      </c>
      <c r="E542" s="563" t="s">
        <v>11638</v>
      </c>
      <c r="F542" s="333" t="s">
        <v>19373</v>
      </c>
      <c r="G542" s="333" t="s">
        <v>18643</v>
      </c>
      <c r="H542" s="1130">
        <v>4</v>
      </c>
      <c r="I542" s="1132"/>
      <c r="J542" s="563" t="s">
        <v>9221</v>
      </c>
      <c r="K542" s="1131">
        <v>45525.742071759298</v>
      </c>
      <c r="L542" s="563" t="s">
        <v>9221</v>
      </c>
      <c r="M542" s="467"/>
      <c r="N542" s="563" t="s">
        <v>9221</v>
      </c>
      <c r="O542" s="333" t="s">
        <v>18220</v>
      </c>
    </row>
    <row r="543" spans="1:16" x14ac:dyDescent="0.25">
      <c r="A543" s="727">
        <v>542</v>
      </c>
      <c r="B543" s="1133">
        <v>4</v>
      </c>
      <c r="C543" s="563" t="s">
        <v>11641</v>
      </c>
      <c r="D543" s="467">
        <v>45525</v>
      </c>
      <c r="E543" s="563" t="s">
        <v>11561</v>
      </c>
      <c r="F543" s="333" t="s">
        <v>19813</v>
      </c>
      <c r="G543" s="333" t="s">
        <v>18644</v>
      </c>
      <c r="H543" s="1130">
        <v>3.5</v>
      </c>
      <c r="I543" s="1132"/>
      <c r="J543" s="563" t="s">
        <v>152</v>
      </c>
      <c r="K543" s="1131">
        <v>45525.7429976852</v>
      </c>
      <c r="L543" s="563" t="s">
        <v>9221</v>
      </c>
      <c r="M543" s="467"/>
      <c r="N543" s="563" t="s">
        <v>9221</v>
      </c>
      <c r="O543" s="333" t="s">
        <v>18220</v>
      </c>
    </row>
    <row r="544" spans="1:16" x14ac:dyDescent="0.25">
      <c r="A544" s="727">
        <v>543</v>
      </c>
      <c r="B544" s="1133">
        <v>4</v>
      </c>
      <c r="C544" s="563" t="s">
        <v>11641</v>
      </c>
      <c r="D544" s="467">
        <v>45525</v>
      </c>
      <c r="E544" s="563" t="s">
        <v>11638</v>
      </c>
      <c r="F544" s="333" t="s">
        <v>19373</v>
      </c>
      <c r="G544" s="333" t="s">
        <v>18645</v>
      </c>
      <c r="H544" s="1130">
        <v>1</v>
      </c>
      <c r="I544" s="1132"/>
      <c r="J544" s="563" t="s">
        <v>9221</v>
      </c>
      <c r="K544" s="1131">
        <v>45525.744004629603</v>
      </c>
      <c r="L544" s="563" t="s">
        <v>9221</v>
      </c>
      <c r="M544" s="467"/>
      <c r="N544" s="563" t="s">
        <v>9221</v>
      </c>
      <c r="O544" s="333" t="s">
        <v>18220</v>
      </c>
    </row>
    <row r="545" spans="1:15" x14ac:dyDescent="0.25">
      <c r="A545" s="727">
        <v>544</v>
      </c>
      <c r="B545" s="1133">
        <v>2</v>
      </c>
      <c r="C545" s="563" t="s">
        <v>133</v>
      </c>
      <c r="D545" s="467">
        <v>45525</v>
      </c>
      <c r="E545" s="563" t="s">
        <v>11561</v>
      </c>
      <c r="F545" s="333" t="s">
        <v>19813</v>
      </c>
      <c r="G545" s="333" t="s">
        <v>18646</v>
      </c>
      <c r="H545" s="1130">
        <v>1.1000000000000001</v>
      </c>
      <c r="I545" s="1132"/>
      <c r="J545" s="563" t="s">
        <v>152</v>
      </c>
      <c r="K545" s="1131">
        <v>45525.775150463</v>
      </c>
      <c r="L545" s="563" t="s">
        <v>9221</v>
      </c>
      <c r="M545" s="467"/>
      <c r="N545" s="563" t="s">
        <v>9221</v>
      </c>
      <c r="O545" s="333" t="s">
        <v>18220</v>
      </c>
    </row>
    <row r="546" spans="1:15" x14ac:dyDescent="0.25">
      <c r="A546" s="727">
        <v>545</v>
      </c>
      <c r="B546" s="1133">
        <v>2</v>
      </c>
      <c r="C546" s="563" t="s">
        <v>133</v>
      </c>
      <c r="D546" s="467">
        <v>45525</v>
      </c>
      <c r="E546" s="563" t="s">
        <v>14017</v>
      </c>
      <c r="F546" s="333" t="s">
        <v>13822</v>
      </c>
      <c r="G546" s="333" t="s">
        <v>18647</v>
      </c>
      <c r="H546" s="1130">
        <v>0.6</v>
      </c>
      <c r="I546" s="1132"/>
      <c r="J546" s="563" t="s">
        <v>152</v>
      </c>
      <c r="K546" s="1131">
        <v>45525.778032407397</v>
      </c>
      <c r="L546" s="563" t="s">
        <v>9221</v>
      </c>
      <c r="M546" s="467"/>
      <c r="N546" s="563" t="s">
        <v>9221</v>
      </c>
      <c r="O546" s="333" t="s">
        <v>18220</v>
      </c>
    </row>
    <row r="547" spans="1:15" x14ac:dyDescent="0.25">
      <c r="A547" s="727">
        <v>546</v>
      </c>
      <c r="B547" s="1133">
        <v>2</v>
      </c>
      <c r="C547" s="563" t="s">
        <v>133</v>
      </c>
      <c r="D547" s="467">
        <v>45526</v>
      </c>
      <c r="E547" s="563" t="s">
        <v>11638</v>
      </c>
      <c r="F547" s="333" t="s">
        <v>19373</v>
      </c>
      <c r="G547" s="333" t="s">
        <v>18653</v>
      </c>
      <c r="H547" s="1130">
        <v>1.2</v>
      </c>
      <c r="I547" s="1132"/>
      <c r="J547" s="563" t="s">
        <v>152</v>
      </c>
      <c r="K547" s="1131">
        <v>45526.6969328704</v>
      </c>
      <c r="L547" s="563" t="s">
        <v>9221</v>
      </c>
      <c r="M547" s="467"/>
      <c r="N547" s="563" t="s">
        <v>9221</v>
      </c>
      <c r="O547" s="333" t="s">
        <v>18232</v>
      </c>
    </row>
    <row r="548" spans="1:15" x14ac:dyDescent="0.25">
      <c r="A548" s="727">
        <v>547</v>
      </c>
      <c r="B548" s="1133">
        <v>2</v>
      </c>
      <c r="C548" s="563" t="s">
        <v>133</v>
      </c>
      <c r="D548" s="467">
        <v>45526</v>
      </c>
      <c r="E548" s="563" t="s">
        <v>11608</v>
      </c>
      <c r="F548" s="333" t="s">
        <v>14147</v>
      </c>
      <c r="G548" s="333" t="s">
        <v>18654</v>
      </c>
      <c r="H548" s="1130">
        <v>1.1000000000000001</v>
      </c>
      <c r="I548" s="1132"/>
      <c r="J548" s="563" t="s">
        <v>152</v>
      </c>
      <c r="K548" s="1131">
        <v>45526.501678240696</v>
      </c>
      <c r="L548" s="563" t="s">
        <v>9221</v>
      </c>
      <c r="M548" s="467"/>
      <c r="N548" s="563" t="s">
        <v>9221</v>
      </c>
      <c r="O548" s="333" t="s">
        <v>18232</v>
      </c>
    </row>
    <row r="549" spans="1:15" x14ac:dyDescent="0.25">
      <c r="A549" s="727">
        <v>548</v>
      </c>
      <c r="B549" s="1133">
        <v>2</v>
      </c>
      <c r="C549" s="563" t="s">
        <v>133</v>
      </c>
      <c r="D549" s="467">
        <v>45526</v>
      </c>
      <c r="E549" s="563" t="s">
        <v>11581</v>
      </c>
      <c r="F549" s="333" t="s">
        <v>13848</v>
      </c>
      <c r="G549" s="333" t="s">
        <v>18655</v>
      </c>
      <c r="H549" s="1130">
        <v>0.5</v>
      </c>
      <c r="I549" s="1132"/>
      <c r="J549" s="563" t="s">
        <v>152</v>
      </c>
      <c r="K549" s="1131">
        <v>45526.366597222201</v>
      </c>
      <c r="L549" s="563" t="s">
        <v>9221</v>
      </c>
      <c r="M549" s="467"/>
      <c r="N549" s="563" t="s">
        <v>9221</v>
      </c>
      <c r="O549" s="333" t="s">
        <v>18232</v>
      </c>
    </row>
    <row r="550" spans="1:15" x14ac:dyDescent="0.25">
      <c r="A550" s="727">
        <v>549</v>
      </c>
      <c r="B550" s="1133">
        <v>4</v>
      </c>
      <c r="C550" s="563" t="s">
        <v>11641</v>
      </c>
      <c r="D550" s="467">
        <v>45526</v>
      </c>
      <c r="E550" s="563" t="s">
        <v>11581</v>
      </c>
      <c r="F550" s="333" t="s">
        <v>13848</v>
      </c>
      <c r="G550" s="333" t="s">
        <v>18656</v>
      </c>
      <c r="H550" s="1130">
        <v>1</v>
      </c>
      <c r="I550" s="1132"/>
      <c r="J550" s="563" t="s">
        <v>152</v>
      </c>
      <c r="K550" s="1131">
        <v>45526.420509259297</v>
      </c>
      <c r="L550" s="563" t="s">
        <v>9221</v>
      </c>
      <c r="M550" s="467"/>
      <c r="N550" s="563" t="s">
        <v>9221</v>
      </c>
      <c r="O550" s="333" t="s">
        <v>18232</v>
      </c>
    </row>
    <row r="551" spans="1:15" x14ac:dyDescent="0.25">
      <c r="A551" s="727">
        <v>550</v>
      </c>
      <c r="B551" s="1133">
        <v>2</v>
      </c>
      <c r="C551" s="563" t="s">
        <v>133</v>
      </c>
      <c r="D551" s="467">
        <v>45526</v>
      </c>
      <c r="E551" s="563" t="s">
        <v>11563</v>
      </c>
      <c r="F551" s="333" t="s">
        <v>18488</v>
      </c>
      <c r="G551" s="333" t="s">
        <v>18657</v>
      </c>
      <c r="H551" s="1130">
        <v>0.3</v>
      </c>
      <c r="I551" s="1132"/>
      <c r="J551" s="563" t="s">
        <v>152</v>
      </c>
      <c r="K551" s="1131">
        <v>45526.707291666702</v>
      </c>
      <c r="L551" s="563" t="s">
        <v>9221</v>
      </c>
      <c r="M551" s="467"/>
      <c r="N551" s="563" t="s">
        <v>9221</v>
      </c>
      <c r="O551" s="333" t="s">
        <v>18232</v>
      </c>
    </row>
    <row r="552" spans="1:15" x14ac:dyDescent="0.25">
      <c r="A552" s="727">
        <v>551</v>
      </c>
      <c r="B552" s="1133">
        <v>2</v>
      </c>
      <c r="C552" s="563" t="s">
        <v>133</v>
      </c>
      <c r="D552" s="467">
        <v>45526</v>
      </c>
      <c r="E552" s="563" t="s">
        <v>11524</v>
      </c>
      <c r="F552" s="333" t="s">
        <v>19229</v>
      </c>
      <c r="G552" s="333" t="s">
        <v>18658</v>
      </c>
      <c r="H552" s="1130">
        <v>1.6</v>
      </c>
      <c r="I552" s="1132"/>
      <c r="J552" s="563" t="s">
        <v>152</v>
      </c>
      <c r="K552" s="1131">
        <v>45526.625173611101</v>
      </c>
      <c r="L552" s="563" t="s">
        <v>9221</v>
      </c>
      <c r="M552" s="467"/>
      <c r="N552" s="563" t="s">
        <v>9221</v>
      </c>
      <c r="O552" s="333" t="s">
        <v>18232</v>
      </c>
    </row>
    <row r="553" spans="1:15" x14ac:dyDescent="0.25">
      <c r="A553" s="727">
        <v>552</v>
      </c>
      <c r="B553" s="1133">
        <v>2</v>
      </c>
      <c r="C553" s="563" t="s">
        <v>133</v>
      </c>
      <c r="D553" s="467">
        <v>45526</v>
      </c>
      <c r="E553" s="563" t="s">
        <v>11581</v>
      </c>
      <c r="F553" s="333" t="s">
        <v>13848</v>
      </c>
      <c r="G553" s="333" t="s">
        <v>18659</v>
      </c>
      <c r="H553" s="1130">
        <v>0.1</v>
      </c>
      <c r="I553" s="1132"/>
      <c r="J553" s="563" t="s">
        <v>152</v>
      </c>
      <c r="K553" s="1131">
        <v>45526.440995370402</v>
      </c>
      <c r="L553" s="563" t="s">
        <v>9221</v>
      </c>
      <c r="M553" s="467"/>
      <c r="N553" s="563" t="s">
        <v>9221</v>
      </c>
      <c r="O553" s="333" t="s">
        <v>18232</v>
      </c>
    </row>
    <row r="554" spans="1:15" x14ac:dyDescent="0.25">
      <c r="A554" s="727">
        <v>553</v>
      </c>
      <c r="B554" s="1133">
        <v>3</v>
      </c>
      <c r="C554" s="563" t="s">
        <v>11640</v>
      </c>
      <c r="D554" s="467">
        <v>45526</v>
      </c>
      <c r="E554" s="563" t="s">
        <v>11636</v>
      </c>
      <c r="F554" s="333" t="s">
        <v>15821</v>
      </c>
      <c r="G554" s="333" t="s">
        <v>18660</v>
      </c>
      <c r="H554" s="1130">
        <v>2.25</v>
      </c>
      <c r="I554" s="1132"/>
      <c r="J554" s="563" t="s">
        <v>152</v>
      </c>
      <c r="K554" s="1131">
        <v>45526.468981481499</v>
      </c>
      <c r="L554" s="563" t="s">
        <v>9221</v>
      </c>
      <c r="M554" s="467"/>
      <c r="N554" s="563" t="s">
        <v>9221</v>
      </c>
      <c r="O554" s="333" t="s">
        <v>18232</v>
      </c>
    </row>
    <row r="555" spans="1:15" x14ac:dyDescent="0.25">
      <c r="A555" s="727">
        <v>554</v>
      </c>
      <c r="B555" s="1133">
        <v>2</v>
      </c>
      <c r="C555" s="563" t="s">
        <v>133</v>
      </c>
      <c r="D555" s="467">
        <v>45526</v>
      </c>
      <c r="E555" s="563" t="s">
        <v>11581</v>
      </c>
      <c r="F555" s="333" t="s">
        <v>13848</v>
      </c>
      <c r="G555" s="333" t="s">
        <v>18661</v>
      </c>
      <c r="H555" s="1130">
        <v>1.7</v>
      </c>
      <c r="I555" s="1132"/>
      <c r="J555" s="563" t="s">
        <v>152</v>
      </c>
      <c r="K555" s="1131">
        <v>45526.745000000003</v>
      </c>
      <c r="L555" s="563" t="s">
        <v>9221</v>
      </c>
      <c r="M555" s="467"/>
      <c r="N555" s="563" t="s">
        <v>9221</v>
      </c>
      <c r="O555" s="333" t="s">
        <v>18232</v>
      </c>
    </row>
    <row r="556" spans="1:15" x14ac:dyDescent="0.25">
      <c r="A556" s="727">
        <v>555</v>
      </c>
      <c r="B556" s="1133">
        <v>4</v>
      </c>
      <c r="C556" s="563" t="s">
        <v>11641</v>
      </c>
      <c r="D556" s="467">
        <v>45526</v>
      </c>
      <c r="E556" s="563" t="s">
        <v>11638</v>
      </c>
      <c r="F556" s="333" t="s">
        <v>19373</v>
      </c>
      <c r="G556" s="333" t="s">
        <v>18662</v>
      </c>
      <c r="H556" s="1130">
        <v>1</v>
      </c>
      <c r="I556" s="1132"/>
      <c r="J556" s="563" t="s">
        <v>9221</v>
      </c>
      <c r="K556" s="1131">
        <v>45526.675023148098</v>
      </c>
      <c r="L556" s="563" t="s">
        <v>9221</v>
      </c>
      <c r="M556" s="467"/>
      <c r="N556" s="563" t="s">
        <v>9221</v>
      </c>
      <c r="O556" s="333" t="s">
        <v>18232</v>
      </c>
    </row>
    <row r="557" spans="1:15" x14ac:dyDescent="0.25">
      <c r="A557" s="727">
        <v>556</v>
      </c>
      <c r="B557" s="1133">
        <v>4</v>
      </c>
      <c r="C557" s="563" t="s">
        <v>11641</v>
      </c>
      <c r="D557" s="467">
        <v>45526</v>
      </c>
      <c r="E557" s="563" t="s">
        <v>11581</v>
      </c>
      <c r="F557" s="333" t="s">
        <v>13848</v>
      </c>
      <c r="G557" s="333" t="s">
        <v>18663</v>
      </c>
      <c r="H557" s="1130">
        <v>1</v>
      </c>
      <c r="I557" s="1132"/>
      <c r="J557" s="563" t="s">
        <v>152</v>
      </c>
      <c r="K557" s="1131">
        <v>45526.676770833299</v>
      </c>
      <c r="L557" s="563" t="s">
        <v>9221</v>
      </c>
      <c r="M557" s="467"/>
      <c r="N557" s="563" t="s">
        <v>9221</v>
      </c>
      <c r="O557" s="333" t="s">
        <v>18232</v>
      </c>
    </row>
    <row r="558" spans="1:15" x14ac:dyDescent="0.25">
      <c r="A558" s="727">
        <v>557</v>
      </c>
      <c r="B558" s="1133">
        <v>4</v>
      </c>
      <c r="C558" s="563" t="s">
        <v>11641</v>
      </c>
      <c r="D558" s="467">
        <v>45526</v>
      </c>
      <c r="E558" s="563" t="s">
        <v>11561</v>
      </c>
      <c r="F558" s="333" t="s">
        <v>19813</v>
      </c>
      <c r="G558" s="333" t="s">
        <v>18664</v>
      </c>
      <c r="H558" s="1130">
        <v>1.5</v>
      </c>
      <c r="I558" s="1132"/>
      <c r="J558" s="563" t="s">
        <v>152</v>
      </c>
      <c r="K558" s="1131">
        <v>45526.677199074104</v>
      </c>
      <c r="L558" s="563" t="s">
        <v>9221</v>
      </c>
      <c r="M558" s="467"/>
      <c r="N558" s="563" t="s">
        <v>9221</v>
      </c>
      <c r="O558" s="333" t="s">
        <v>18232</v>
      </c>
    </row>
    <row r="559" spans="1:15" x14ac:dyDescent="0.25">
      <c r="A559" s="727">
        <v>558</v>
      </c>
      <c r="B559" s="1133">
        <v>3</v>
      </c>
      <c r="C559" s="563" t="s">
        <v>11640</v>
      </c>
      <c r="D559" s="467">
        <v>45526</v>
      </c>
      <c r="E559" s="563" t="s">
        <v>11638</v>
      </c>
      <c r="F559" s="333" t="s">
        <v>19373</v>
      </c>
      <c r="G559" s="333" t="s">
        <v>18208</v>
      </c>
      <c r="H559" s="1130">
        <v>2.25</v>
      </c>
      <c r="I559" s="1132"/>
      <c r="J559" s="563" t="s">
        <v>9221</v>
      </c>
      <c r="K559" s="1131">
        <v>45526.695162037002</v>
      </c>
      <c r="L559" s="563" t="s">
        <v>9221</v>
      </c>
      <c r="M559" s="467"/>
      <c r="N559" s="563" t="s">
        <v>9221</v>
      </c>
      <c r="O559" s="333" t="s">
        <v>18232</v>
      </c>
    </row>
    <row r="560" spans="1:15" x14ac:dyDescent="0.25">
      <c r="A560" s="727">
        <v>559</v>
      </c>
      <c r="B560" s="1133">
        <v>3</v>
      </c>
      <c r="C560" s="563" t="s">
        <v>11640</v>
      </c>
      <c r="D560" s="467">
        <v>45526</v>
      </c>
      <c r="E560" s="563" t="s">
        <v>11638</v>
      </c>
      <c r="F560" s="333" t="s">
        <v>19373</v>
      </c>
      <c r="G560" s="333" t="s">
        <v>18665</v>
      </c>
      <c r="H560" s="1130">
        <v>0.75</v>
      </c>
      <c r="I560" s="1132"/>
      <c r="J560" s="563" t="s">
        <v>9221</v>
      </c>
      <c r="K560" s="1131">
        <v>45526.695636574099</v>
      </c>
      <c r="L560" s="563" t="s">
        <v>9221</v>
      </c>
      <c r="M560" s="467"/>
      <c r="N560" s="563" t="s">
        <v>9221</v>
      </c>
      <c r="O560" s="333" t="s">
        <v>18232</v>
      </c>
    </row>
    <row r="561" spans="1:16" x14ac:dyDescent="0.25">
      <c r="A561" s="727">
        <v>560</v>
      </c>
      <c r="B561" s="1133">
        <v>2</v>
      </c>
      <c r="C561" s="563" t="s">
        <v>133</v>
      </c>
      <c r="D561" s="467">
        <v>45526</v>
      </c>
      <c r="E561" s="563" t="s">
        <v>11597</v>
      </c>
      <c r="F561" s="333" t="s">
        <v>19831</v>
      </c>
      <c r="G561" s="333" t="s">
        <v>18666</v>
      </c>
      <c r="H561" s="1130">
        <v>0.2</v>
      </c>
      <c r="I561" s="1132"/>
      <c r="J561" s="563" t="s">
        <v>152</v>
      </c>
      <c r="K561" s="1131">
        <v>45526.696678240703</v>
      </c>
      <c r="L561" s="563" t="s">
        <v>9221</v>
      </c>
      <c r="M561" s="467"/>
      <c r="N561" s="563" t="s">
        <v>9221</v>
      </c>
      <c r="O561" s="333" t="s">
        <v>18232</v>
      </c>
    </row>
    <row r="562" spans="1:16" x14ac:dyDescent="0.25">
      <c r="A562" s="727">
        <v>561</v>
      </c>
      <c r="B562" s="1133">
        <v>2</v>
      </c>
      <c r="C562" s="563" t="s">
        <v>133</v>
      </c>
      <c r="D562" s="467">
        <v>45526</v>
      </c>
      <c r="E562" s="563" t="s">
        <v>11598</v>
      </c>
      <c r="F562" s="333" t="s">
        <v>14080</v>
      </c>
      <c r="G562" s="333" t="s">
        <v>18667</v>
      </c>
      <c r="H562" s="1130">
        <v>1.1000000000000001</v>
      </c>
      <c r="I562" s="1132"/>
      <c r="J562" s="563" t="s">
        <v>152</v>
      </c>
      <c r="K562" s="1131">
        <v>45526.699548611097</v>
      </c>
      <c r="L562" s="563" t="s">
        <v>9221</v>
      </c>
      <c r="M562" s="467"/>
      <c r="N562" s="563" t="s">
        <v>9221</v>
      </c>
      <c r="O562" s="333" t="s">
        <v>18232</v>
      </c>
    </row>
    <row r="563" spans="1:16" x14ac:dyDescent="0.25">
      <c r="A563" s="727">
        <v>562</v>
      </c>
      <c r="B563" s="1133">
        <v>4</v>
      </c>
      <c r="C563" s="563" t="s">
        <v>11641</v>
      </c>
      <c r="D563" s="467">
        <v>45526</v>
      </c>
      <c r="E563" s="563" t="s">
        <v>11495</v>
      </c>
      <c r="F563" s="333" t="s">
        <v>12847</v>
      </c>
      <c r="G563" s="333" t="s">
        <v>18668</v>
      </c>
      <c r="H563" s="1130">
        <v>0.5</v>
      </c>
      <c r="I563" s="1132"/>
      <c r="J563" s="563" t="s">
        <v>152</v>
      </c>
      <c r="K563" s="1131">
        <v>45526.732164351903</v>
      </c>
      <c r="L563" s="563" t="s">
        <v>9221</v>
      </c>
      <c r="M563" s="467"/>
      <c r="N563" s="563" t="s">
        <v>9221</v>
      </c>
      <c r="O563" s="333" t="s">
        <v>18232</v>
      </c>
    </row>
    <row r="564" spans="1:16" x14ac:dyDescent="0.25">
      <c r="A564" s="727">
        <v>563</v>
      </c>
      <c r="B564" s="1133">
        <v>4</v>
      </c>
      <c r="C564" s="563" t="s">
        <v>11641</v>
      </c>
      <c r="D564" s="467">
        <v>45526</v>
      </c>
      <c r="E564" s="563" t="s">
        <v>11638</v>
      </c>
      <c r="F564" s="333" t="s">
        <v>19373</v>
      </c>
      <c r="G564" s="333" t="s">
        <v>18669</v>
      </c>
      <c r="H564" s="1130">
        <v>2.75</v>
      </c>
      <c r="I564" s="1132"/>
      <c r="J564" s="563" t="s">
        <v>9221</v>
      </c>
      <c r="K564" s="1131">
        <v>45526.733275462997</v>
      </c>
      <c r="L564" s="563" t="s">
        <v>9221</v>
      </c>
      <c r="M564" s="467"/>
      <c r="N564" s="563" t="s">
        <v>9221</v>
      </c>
      <c r="O564" s="333" t="s">
        <v>18232</v>
      </c>
    </row>
    <row r="565" spans="1:16" x14ac:dyDescent="0.25">
      <c r="A565" s="727">
        <v>564</v>
      </c>
      <c r="B565" s="1133">
        <v>4</v>
      </c>
      <c r="C565" s="563" t="s">
        <v>11641</v>
      </c>
      <c r="D565" s="467">
        <v>45526</v>
      </c>
      <c r="E565" s="563" t="s">
        <v>11563</v>
      </c>
      <c r="F565" s="333" t="s">
        <v>18488</v>
      </c>
      <c r="G565" s="333" t="s">
        <v>18670</v>
      </c>
      <c r="H565" s="1130">
        <v>0.75</v>
      </c>
      <c r="I565" s="1132"/>
      <c r="J565" s="563" t="s">
        <v>152</v>
      </c>
      <c r="K565" s="1131">
        <v>45526.735960648097</v>
      </c>
      <c r="L565" s="563" t="s">
        <v>9221</v>
      </c>
      <c r="M565" s="467"/>
      <c r="N565" s="563" t="s">
        <v>9221</v>
      </c>
      <c r="O565" s="333" t="s">
        <v>18232</v>
      </c>
    </row>
    <row r="566" spans="1:16" x14ac:dyDescent="0.25">
      <c r="A566" s="727">
        <v>565</v>
      </c>
      <c r="B566" s="1133">
        <v>2</v>
      </c>
      <c r="C566" s="563" t="s">
        <v>133</v>
      </c>
      <c r="D566" s="467">
        <v>45526</v>
      </c>
      <c r="E566" s="563" t="s">
        <v>13503</v>
      </c>
      <c r="F566" s="333" t="s">
        <v>17781</v>
      </c>
      <c r="G566" s="333" t="s">
        <v>18671</v>
      </c>
      <c r="H566" s="1130">
        <v>1.3</v>
      </c>
      <c r="I566" s="1132"/>
      <c r="J566" s="563" t="s">
        <v>152</v>
      </c>
      <c r="K566" s="1131">
        <v>45534.525162037004</v>
      </c>
      <c r="L566" s="563" t="s">
        <v>9221</v>
      </c>
      <c r="M566" s="467"/>
      <c r="N566" s="563" t="s">
        <v>152</v>
      </c>
      <c r="O566" s="333" t="s">
        <v>19360</v>
      </c>
    </row>
    <row r="567" spans="1:16" x14ac:dyDescent="0.25">
      <c r="A567" s="727">
        <v>566</v>
      </c>
      <c r="B567" s="1133">
        <v>4</v>
      </c>
      <c r="C567" s="563" t="s">
        <v>11641</v>
      </c>
      <c r="D567" s="467">
        <v>45526</v>
      </c>
      <c r="E567" s="563" t="s">
        <v>11504</v>
      </c>
      <c r="F567" s="333" t="s">
        <v>16114</v>
      </c>
      <c r="G567" s="333" t="s">
        <v>18672</v>
      </c>
      <c r="H567" s="1130">
        <v>0.25</v>
      </c>
      <c r="I567" s="1132"/>
      <c r="J567" s="563" t="s">
        <v>152</v>
      </c>
      <c r="K567" s="1131">
        <v>45526.756203703699</v>
      </c>
      <c r="L567" s="563" t="s">
        <v>9221</v>
      </c>
      <c r="M567" s="467"/>
      <c r="N567" s="563" t="s">
        <v>9221</v>
      </c>
      <c r="O567" s="333" t="s">
        <v>18232</v>
      </c>
    </row>
    <row r="568" spans="1:16" x14ac:dyDescent="0.25">
      <c r="A568" s="727">
        <v>567</v>
      </c>
      <c r="B568" s="1133">
        <v>1</v>
      </c>
      <c r="C568" s="563" t="s">
        <v>5</v>
      </c>
      <c r="D568" s="467">
        <v>45527</v>
      </c>
      <c r="E568" s="563" t="s">
        <v>11507</v>
      </c>
      <c r="F568" s="333" t="s">
        <v>16246</v>
      </c>
      <c r="G568" s="333" t="s">
        <v>18674</v>
      </c>
      <c r="H568" s="1130">
        <v>0.4</v>
      </c>
      <c r="I568" s="1132"/>
      <c r="J568" s="563" t="s">
        <v>152</v>
      </c>
      <c r="K568" s="1131">
        <v>45527.371967592597</v>
      </c>
      <c r="L568" s="563" t="s">
        <v>9221</v>
      </c>
      <c r="M568" s="467"/>
      <c r="N568" s="563" t="s">
        <v>9221</v>
      </c>
      <c r="O568" s="333" t="s">
        <v>18232</v>
      </c>
    </row>
    <row r="569" spans="1:16" x14ac:dyDescent="0.25">
      <c r="A569" s="727">
        <v>568</v>
      </c>
      <c r="B569" s="1133">
        <v>1</v>
      </c>
      <c r="C569" s="563" t="s">
        <v>5</v>
      </c>
      <c r="D569" s="467">
        <v>45527</v>
      </c>
      <c r="E569" s="563" t="s">
        <v>11604</v>
      </c>
      <c r="F569" s="333" t="s">
        <v>14129</v>
      </c>
      <c r="G569" s="333" t="s">
        <v>18675</v>
      </c>
      <c r="H569" s="1130">
        <v>0.4</v>
      </c>
      <c r="I569" s="1132"/>
      <c r="J569" s="563" t="s">
        <v>152</v>
      </c>
      <c r="K569" s="1131">
        <v>45527.372326388897</v>
      </c>
      <c r="L569" s="563" t="s">
        <v>152</v>
      </c>
      <c r="M569" s="467">
        <v>45539.682418981502</v>
      </c>
      <c r="N569" s="563" t="s">
        <v>9221</v>
      </c>
      <c r="O569" s="333" t="s">
        <v>20095</v>
      </c>
      <c r="P569" s="563" t="s">
        <v>20096</v>
      </c>
    </row>
    <row r="570" spans="1:16" x14ac:dyDescent="0.25">
      <c r="A570" s="727">
        <v>569</v>
      </c>
      <c r="B570" s="1133">
        <v>1</v>
      </c>
      <c r="C570" s="563" t="s">
        <v>5</v>
      </c>
      <c r="D570" s="467">
        <v>45527</v>
      </c>
      <c r="E570" s="563" t="s">
        <v>11564</v>
      </c>
      <c r="F570" s="333" t="s">
        <v>18497</v>
      </c>
      <c r="G570" s="333" t="s">
        <v>18676</v>
      </c>
      <c r="H570" s="1130">
        <v>0.4</v>
      </c>
      <c r="I570" s="1132"/>
      <c r="J570" s="563" t="s">
        <v>152</v>
      </c>
      <c r="K570" s="1131">
        <v>45527.372581018499</v>
      </c>
      <c r="L570" s="563" t="s">
        <v>152</v>
      </c>
      <c r="M570" s="467">
        <v>45539.682418981502</v>
      </c>
      <c r="N570" s="563" t="s">
        <v>9221</v>
      </c>
      <c r="O570" s="333" t="s">
        <v>20095</v>
      </c>
      <c r="P570" s="563" t="s">
        <v>20096</v>
      </c>
    </row>
    <row r="571" spans="1:16" x14ac:dyDescent="0.25">
      <c r="A571" s="727">
        <v>570</v>
      </c>
      <c r="B571" s="1133">
        <v>1</v>
      </c>
      <c r="C571" s="563" t="s">
        <v>5</v>
      </c>
      <c r="D571" s="467">
        <v>45527</v>
      </c>
      <c r="E571" s="563" t="s">
        <v>11591</v>
      </c>
      <c r="F571" s="333" t="s">
        <v>19829</v>
      </c>
      <c r="G571" s="333" t="s">
        <v>18677</v>
      </c>
      <c r="H571" s="1130">
        <v>0.4</v>
      </c>
      <c r="I571" s="1132"/>
      <c r="J571" s="563" t="s">
        <v>152</v>
      </c>
      <c r="K571" s="1131">
        <v>45527.372939814799</v>
      </c>
      <c r="L571" s="563" t="s">
        <v>9221</v>
      </c>
      <c r="M571" s="467"/>
      <c r="N571" s="563" t="s">
        <v>9221</v>
      </c>
      <c r="O571" s="333" t="s">
        <v>18232</v>
      </c>
    </row>
    <row r="572" spans="1:16" x14ac:dyDescent="0.25">
      <c r="A572" s="727">
        <v>571</v>
      </c>
      <c r="B572" s="1133">
        <v>1</v>
      </c>
      <c r="C572" s="563" t="s">
        <v>5</v>
      </c>
      <c r="D572" s="467">
        <v>45526</v>
      </c>
      <c r="E572" s="563" t="s">
        <v>11591</v>
      </c>
      <c r="F572" s="333" t="s">
        <v>19829</v>
      </c>
      <c r="G572" s="333" t="s">
        <v>11770</v>
      </c>
      <c r="H572" s="1130">
        <v>0.4</v>
      </c>
      <c r="I572" s="1132"/>
      <c r="J572" s="563" t="s">
        <v>152</v>
      </c>
      <c r="K572" s="1131">
        <v>45527.373298611099</v>
      </c>
      <c r="L572" s="563" t="s">
        <v>9221</v>
      </c>
      <c r="M572" s="467"/>
      <c r="N572" s="563" t="s">
        <v>9221</v>
      </c>
      <c r="O572" s="333" t="s">
        <v>18232</v>
      </c>
    </row>
    <row r="573" spans="1:16" x14ac:dyDescent="0.25">
      <c r="A573" s="727">
        <v>572</v>
      </c>
      <c r="B573" s="1133">
        <v>1</v>
      </c>
      <c r="C573" s="563" t="s">
        <v>5</v>
      </c>
      <c r="D573" s="467">
        <v>45526</v>
      </c>
      <c r="E573" s="563" t="s">
        <v>11507</v>
      </c>
      <c r="F573" s="333" t="s">
        <v>16246</v>
      </c>
      <c r="G573" s="333" t="s">
        <v>18678</v>
      </c>
      <c r="H573" s="1130">
        <v>0.4</v>
      </c>
      <c r="I573" s="1132"/>
      <c r="J573" s="563" t="s">
        <v>152</v>
      </c>
      <c r="K573" s="1131">
        <v>45527.373449074097</v>
      </c>
      <c r="L573" s="563" t="s">
        <v>9221</v>
      </c>
      <c r="M573" s="467"/>
      <c r="N573" s="563" t="s">
        <v>9221</v>
      </c>
      <c r="O573" s="333" t="s">
        <v>18232</v>
      </c>
    </row>
    <row r="574" spans="1:16" x14ac:dyDescent="0.25">
      <c r="A574" s="727">
        <v>573</v>
      </c>
      <c r="B574" s="1133">
        <v>1</v>
      </c>
      <c r="C574" s="563" t="s">
        <v>5</v>
      </c>
      <c r="D574" s="467">
        <v>45526</v>
      </c>
      <c r="E574" s="563" t="s">
        <v>12858</v>
      </c>
      <c r="F574" s="333" t="s">
        <v>19409</v>
      </c>
      <c r="G574" s="333" t="s">
        <v>18679</v>
      </c>
      <c r="H574" s="1130">
        <v>0.5</v>
      </c>
      <c r="I574" s="1132"/>
      <c r="J574" s="563" t="s">
        <v>152</v>
      </c>
      <c r="K574" s="1131">
        <v>45527.3737847222</v>
      </c>
      <c r="L574" s="563" t="s">
        <v>9221</v>
      </c>
      <c r="M574" s="467"/>
      <c r="N574" s="563" t="s">
        <v>9221</v>
      </c>
      <c r="O574" s="333" t="s">
        <v>18232</v>
      </c>
    </row>
    <row r="575" spans="1:16" x14ac:dyDescent="0.25">
      <c r="A575" s="727">
        <v>574</v>
      </c>
      <c r="B575" s="1133">
        <v>1</v>
      </c>
      <c r="C575" s="563" t="s">
        <v>5</v>
      </c>
      <c r="D575" s="467">
        <v>45526</v>
      </c>
      <c r="E575" s="563" t="s">
        <v>11581</v>
      </c>
      <c r="F575" s="333" t="s">
        <v>13848</v>
      </c>
      <c r="G575" s="333" t="s">
        <v>18680</v>
      </c>
      <c r="H575" s="1130">
        <v>0.4</v>
      </c>
      <c r="I575" s="1132"/>
      <c r="J575" s="563" t="s">
        <v>152</v>
      </c>
      <c r="K575" s="1131">
        <v>45527.374016203699</v>
      </c>
      <c r="L575" s="563" t="s">
        <v>9221</v>
      </c>
      <c r="M575" s="467"/>
      <c r="N575" s="563" t="s">
        <v>9221</v>
      </c>
      <c r="O575" s="333" t="s">
        <v>18232</v>
      </c>
    </row>
    <row r="576" spans="1:16" x14ac:dyDescent="0.25">
      <c r="A576" s="727">
        <v>575</v>
      </c>
      <c r="B576" s="1133">
        <v>1</v>
      </c>
      <c r="C576" s="563" t="s">
        <v>5</v>
      </c>
      <c r="D576" s="467">
        <v>45527</v>
      </c>
      <c r="E576" s="563" t="s">
        <v>11570</v>
      </c>
      <c r="F576" s="333" t="s">
        <v>19818</v>
      </c>
      <c r="G576" s="333" t="s">
        <v>18681</v>
      </c>
      <c r="H576" s="1130">
        <v>0.4</v>
      </c>
      <c r="I576" s="1132"/>
      <c r="J576" s="563" t="s">
        <v>152</v>
      </c>
      <c r="K576" s="1131">
        <v>45527.379409722198</v>
      </c>
      <c r="L576" s="563" t="s">
        <v>9221</v>
      </c>
      <c r="M576" s="467"/>
      <c r="N576" s="563" t="s">
        <v>9221</v>
      </c>
      <c r="O576" s="333" t="s">
        <v>18232</v>
      </c>
    </row>
    <row r="577" spans="1:15" x14ac:dyDescent="0.25">
      <c r="A577" s="727">
        <v>576</v>
      </c>
      <c r="B577" s="1133">
        <v>4</v>
      </c>
      <c r="C577" s="563" t="s">
        <v>11641</v>
      </c>
      <c r="D577" s="467">
        <v>45527</v>
      </c>
      <c r="E577" s="563" t="s">
        <v>11561</v>
      </c>
      <c r="F577" s="333" t="s">
        <v>19813</v>
      </c>
      <c r="G577" s="333" t="s">
        <v>18682</v>
      </c>
      <c r="H577" s="1130">
        <v>0.75</v>
      </c>
      <c r="I577" s="1132"/>
      <c r="J577" s="563" t="s">
        <v>152</v>
      </c>
      <c r="K577" s="1131">
        <v>45527.391354166699</v>
      </c>
      <c r="L577" s="563" t="s">
        <v>9221</v>
      </c>
      <c r="M577" s="467"/>
      <c r="N577" s="563" t="s">
        <v>9221</v>
      </c>
      <c r="O577" s="333" t="s">
        <v>18232</v>
      </c>
    </row>
    <row r="578" spans="1:15" x14ac:dyDescent="0.25">
      <c r="A578" s="727">
        <v>577</v>
      </c>
      <c r="B578" s="1133">
        <v>4</v>
      </c>
      <c r="C578" s="563" t="s">
        <v>11641</v>
      </c>
      <c r="D578" s="467">
        <v>45527</v>
      </c>
      <c r="E578" s="563" t="s">
        <v>11561</v>
      </c>
      <c r="F578" s="333" t="s">
        <v>19813</v>
      </c>
      <c r="G578" s="333" t="s">
        <v>18683</v>
      </c>
      <c r="H578" s="1130">
        <v>3</v>
      </c>
      <c r="I578" s="1132"/>
      <c r="J578" s="563" t="s">
        <v>152</v>
      </c>
      <c r="K578" s="1131">
        <v>45527.460300925901</v>
      </c>
      <c r="L578" s="563" t="s">
        <v>9221</v>
      </c>
      <c r="M578" s="467"/>
      <c r="N578" s="563" t="s">
        <v>9221</v>
      </c>
      <c r="O578" s="333" t="s">
        <v>18232</v>
      </c>
    </row>
    <row r="579" spans="1:15" x14ac:dyDescent="0.25">
      <c r="A579" s="727">
        <v>578</v>
      </c>
      <c r="B579" s="1133">
        <v>4</v>
      </c>
      <c r="C579" s="563" t="s">
        <v>11641</v>
      </c>
      <c r="D579" s="467">
        <v>45527</v>
      </c>
      <c r="E579" s="563" t="s">
        <v>11638</v>
      </c>
      <c r="F579" s="333" t="s">
        <v>19373</v>
      </c>
      <c r="G579" s="333" t="s">
        <v>18684</v>
      </c>
      <c r="H579" s="1130">
        <v>3</v>
      </c>
      <c r="I579" s="1132"/>
      <c r="J579" s="563" t="s">
        <v>9221</v>
      </c>
      <c r="K579" s="1131">
        <v>45527.695254629602</v>
      </c>
      <c r="L579" s="563" t="s">
        <v>9221</v>
      </c>
      <c r="M579" s="467"/>
      <c r="N579" s="563" t="s">
        <v>9221</v>
      </c>
      <c r="O579" s="333" t="s">
        <v>18232</v>
      </c>
    </row>
    <row r="580" spans="1:15" x14ac:dyDescent="0.25">
      <c r="A580" s="727">
        <v>579</v>
      </c>
      <c r="B580" s="1133">
        <v>3</v>
      </c>
      <c r="C580" s="563" t="s">
        <v>11640</v>
      </c>
      <c r="D580" s="467">
        <v>45527</v>
      </c>
      <c r="E580" s="563" t="s">
        <v>11638</v>
      </c>
      <c r="F580" s="333" t="s">
        <v>19373</v>
      </c>
      <c r="G580" s="333" t="s">
        <v>18212</v>
      </c>
      <c r="H580" s="1130">
        <v>2.25</v>
      </c>
      <c r="I580" s="1132"/>
      <c r="J580" s="563" t="s">
        <v>9221</v>
      </c>
      <c r="K580" s="1131">
        <v>45527.6952662037</v>
      </c>
      <c r="L580" s="563" t="s">
        <v>9221</v>
      </c>
      <c r="M580" s="467"/>
      <c r="N580" s="563" t="s">
        <v>9221</v>
      </c>
      <c r="O580" s="333" t="s">
        <v>18232</v>
      </c>
    </row>
    <row r="581" spans="1:15" x14ac:dyDescent="0.25">
      <c r="A581" s="727">
        <v>580</v>
      </c>
      <c r="B581" s="1133">
        <v>3</v>
      </c>
      <c r="C581" s="563" t="s">
        <v>11640</v>
      </c>
      <c r="D581" s="467">
        <v>45527</v>
      </c>
      <c r="E581" s="563" t="s">
        <v>11638</v>
      </c>
      <c r="F581" s="333" t="s">
        <v>19373</v>
      </c>
      <c r="G581" s="333" t="s">
        <v>18208</v>
      </c>
      <c r="H581" s="1130">
        <v>1.25</v>
      </c>
      <c r="I581" s="1132"/>
      <c r="J581" s="563" t="s">
        <v>9221</v>
      </c>
      <c r="K581" s="1131">
        <v>45527.695682870399</v>
      </c>
      <c r="L581" s="563" t="s">
        <v>9221</v>
      </c>
      <c r="M581" s="467"/>
      <c r="N581" s="563" t="s">
        <v>9221</v>
      </c>
      <c r="O581" s="333" t="s">
        <v>18232</v>
      </c>
    </row>
    <row r="582" spans="1:15" x14ac:dyDescent="0.25">
      <c r="A582" s="727">
        <v>581</v>
      </c>
      <c r="B582" s="1133">
        <v>4</v>
      </c>
      <c r="C582" s="563" t="s">
        <v>11641</v>
      </c>
      <c r="D582" s="467">
        <v>45527</v>
      </c>
      <c r="E582" s="563" t="s">
        <v>11561</v>
      </c>
      <c r="F582" s="333" t="s">
        <v>19813</v>
      </c>
      <c r="G582" s="333" t="s">
        <v>18685</v>
      </c>
      <c r="H582" s="1130">
        <v>0.5</v>
      </c>
      <c r="I582" s="1132"/>
      <c r="J582" s="563" t="s">
        <v>152</v>
      </c>
      <c r="K582" s="1131">
        <v>45527.696550925903</v>
      </c>
      <c r="L582" s="563" t="s">
        <v>9221</v>
      </c>
      <c r="M582" s="467"/>
      <c r="N582" s="563" t="s">
        <v>9221</v>
      </c>
      <c r="O582" s="333" t="s">
        <v>18232</v>
      </c>
    </row>
    <row r="583" spans="1:15" x14ac:dyDescent="0.25">
      <c r="A583" s="727">
        <v>582</v>
      </c>
      <c r="B583" s="1133">
        <v>4</v>
      </c>
      <c r="C583" s="563" t="s">
        <v>11641</v>
      </c>
      <c r="D583" s="467">
        <v>45527</v>
      </c>
      <c r="E583" s="563" t="s">
        <v>11638</v>
      </c>
      <c r="F583" s="333" t="s">
        <v>19373</v>
      </c>
      <c r="G583" s="333" t="s">
        <v>18686</v>
      </c>
      <c r="H583" s="1130">
        <v>0.5</v>
      </c>
      <c r="I583" s="1132"/>
      <c r="J583" s="563" t="s">
        <v>9221</v>
      </c>
      <c r="K583" s="1131">
        <v>45527.697210648097</v>
      </c>
      <c r="L583" s="563" t="s">
        <v>9221</v>
      </c>
      <c r="M583" s="467"/>
      <c r="N583" s="563" t="s">
        <v>9221</v>
      </c>
      <c r="O583" s="333" t="s">
        <v>18232</v>
      </c>
    </row>
    <row r="584" spans="1:15" x14ac:dyDescent="0.25">
      <c r="A584" s="727">
        <v>583</v>
      </c>
      <c r="B584" s="1133">
        <v>2</v>
      </c>
      <c r="C584" s="563" t="s">
        <v>133</v>
      </c>
      <c r="D584" s="467">
        <v>45527</v>
      </c>
      <c r="E584" s="563" t="s">
        <v>11638</v>
      </c>
      <c r="F584" s="333" t="s">
        <v>19373</v>
      </c>
      <c r="G584" s="333" t="s">
        <v>18687</v>
      </c>
      <c r="H584" s="1130">
        <v>1.6</v>
      </c>
      <c r="I584" s="1132"/>
      <c r="J584" s="563" t="s">
        <v>9221</v>
      </c>
      <c r="K584" s="1131">
        <v>45527.737488425897</v>
      </c>
      <c r="L584" s="563" t="s">
        <v>9221</v>
      </c>
      <c r="M584" s="467"/>
      <c r="N584" s="563" t="s">
        <v>9221</v>
      </c>
      <c r="O584" s="333" t="s">
        <v>18232</v>
      </c>
    </row>
    <row r="585" spans="1:15" x14ac:dyDescent="0.25">
      <c r="A585" s="727">
        <v>584</v>
      </c>
      <c r="B585" s="1133">
        <v>2</v>
      </c>
      <c r="C585" s="563" t="s">
        <v>133</v>
      </c>
      <c r="D585" s="467">
        <v>45527</v>
      </c>
      <c r="E585" s="563" t="s">
        <v>13503</v>
      </c>
      <c r="F585" s="333" t="s">
        <v>17781</v>
      </c>
      <c r="G585" s="333" t="s">
        <v>18688</v>
      </c>
      <c r="H585" s="1130">
        <v>3.4</v>
      </c>
      <c r="I585" s="1132"/>
      <c r="J585" s="563" t="s">
        <v>152</v>
      </c>
      <c r="K585" s="1131">
        <v>45534.5255555556</v>
      </c>
      <c r="L585" s="563" t="s">
        <v>9221</v>
      </c>
      <c r="M585" s="467"/>
      <c r="N585" s="563" t="s">
        <v>152</v>
      </c>
      <c r="O585" s="333" t="s">
        <v>19360</v>
      </c>
    </row>
    <row r="586" spans="1:15" x14ac:dyDescent="0.25">
      <c r="A586" s="727">
        <v>585</v>
      </c>
      <c r="B586" s="1133">
        <v>2</v>
      </c>
      <c r="C586" s="563" t="s">
        <v>133</v>
      </c>
      <c r="D586" s="467">
        <v>45527</v>
      </c>
      <c r="E586" s="563" t="s">
        <v>11550</v>
      </c>
      <c r="F586" s="333" t="s">
        <v>18019</v>
      </c>
      <c r="G586" s="333" t="s">
        <v>18689</v>
      </c>
      <c r="H586" s="1130">
        <v>0.7</v>
      </c>
      <c r="I586" s="1132"/>
      <c r="J586" s="563" t="s">
        <v>152</v>
      </c>
      <c r="K586" s="1131">
        <v>45527.7350925926</v>
      </c>
      <c r="L586" s="563" t="s">
        <v>9221</v>
      </c>
      <c r="M586" s="467"/>
      <c r="N586" s="563" t="s">
        <v>9221</v>
      </c>
      <c r="O586" s="333" t="s">
        <v>18232</v>
      </c>
    </row>
    <row r="587" spans="1:15" x14ac:dyDescent="0.25">
      <c r="A587" s="727">
        <v>586</v>
      </c>
      <c r="B587" s="1133">
        <v>2</v>
      </c>
      <c r="C587" s="563" t="s">
        <v>133</v>
      </c>
      <c r="D587" s="467">
        <v>45527</v>
      </c>
      <c r="E587" s="563" t="s">
        <v>11581</v>
      </c>
      <c r="F587" s="333" t="s">
        <v>13848</v>
      </c>
      <c r="G587" s="333" t="s">
        <v>18690</v>
      </c>
      <c r="H587" s="1130">
        <v>0.8</v>
      </c>
      <c r="I587" s="1132"/>
      <c r="J587" s="563" t="s">
        <v>152</v>
      </c>
      <c r="K587" s="1131">
        <v>45527.737719907404</v>
      </c>
      <c r="L587" s="563" t="s">
        <v>9221</v>
      </c>
      <c r="M587" s="467"/>
      <c r="N587" s="563" t="s">
        <v>9221</v>
      </c>
      <c r="O587" s="333" t="s">
        <v>18232</v>
      </c>
    </row>
    <row r="588" spans="1:15" x14ac:dyDescent="0.25">
      <c r="A588" s="727">
        <v>587</v>
      </c>
      <c r="B588" s="1133">
        <v>2</v>
      </c>
      <c r="C588" s="563" t="s">
        <v>133</v>
      </c>
      <c r="D588" s="467">
        <v>45527</v>
      </c>
      <c r="E588" s="563" t="s">
        <v>16666</v>
      </c>
      <c r="F588" s="333" t="s">
        <v>16665</v>
      </c>
      <c r="G588" s="333" t="s">
        <v>18691</v>
      </c>
      <c r="H588" s="1130">
        <v>0.4</v>
      </c>
      <c r="I588" s="1132"/>
      <c r="J588" s="563" t="s">
        <v>152</v>
      </c>
      <c r="K588" s="1131">
        <v>45527.738009259301</v>
      </c>
      <c r="L588" s="563" t="s">
        <v>9221</v>
      </c>
      <c r="M588" s="467"/>
      <c r="N588" s="563" t="s">
        <v>9221</v>
      </c>
      <c r="O588" s="333" t="s">
        <v>18232</v>
      </c>
    </row>
    <row r="589" spans="1:15" x14ac:dyDescent="0.25">
      <c r="A589" s="727">
        <v>588</v>
      </c>
      <c r="B589" s="1133">
        <v>2</v>
      </c>
      <c r="C589" s="563" t="s">
        <v>133</v>
      </c>
      <c r="D589" s="467">
        <v>45527</v>
      </c>
      <c r="E589" s="563" t="s">
        <v>11561</v>
      </c>
      <c r="F589" s="333" t="s">
        <v>19813</v>
      </c>
      <c r="G589" s="333" t="s">
        <v>18692</v>
      </c>
      <c r="H589" s="1130">
        <v>0.9</v>
      </c>
      <c r="I589" s="1132"/>
      <c r="J589" s="563" t="s">
        <v>9221</v>
      </c>
      <c r="K589" s="1131">
        <v>45527.737291666701</v>
      </c>
      <c r="L589" s="563" t="s">
        <v>9221</v>
      </c>
      <c r="M589" s="467"/>
      <c r="N589" s="563" t="s">
        <v>9221</v>
      </c>
      <c r="O589" s="333" t="s">
        <v>18232</v>
      </c>
    </row>
    <row r="590" spans="1:15" x14ac:dyDescent="0.25">
      <c r="A590" s="727">
        <v>589</v>
      </c>
      <c r="B590" s="1133">
        <v>1</v>
      </c>
      <c r="C590" s="563" t="s">
        <v>5</v>
      </c>
      <c r="D590" s="467">
        <v>45528</v>
      </c>
      <c r="E590" s="563" t="s">
        <v>11570</v>
      </c>
      <c r="F590" s="333" t="s">
        <v>19818</v>
      </c>
      <c r="G590" s="333" t="s">
        <v>18920</v>
      </c>
      <c r="H590" s="1130">
        <v>0.4</v>
      </c>
      <c r="I590" s="1132"/>
      <c r="J590" s="563" t="s">
        <v>152</v>
      </c>
      <c r="K590" s="1131">
        <v>45530.2875347222</v>
      </c>
      <c r="L590" s="563" t="s">
        <v>9221</v>
      </c>
      <c r="M590" s="467"/>
      <c r="N590" s="563" t="s">
        <v>9221</v>
      </c>
      <c r="O590" s="333" t="s">
        <v>18695</v>
      </c>
    </row>
    <row r="591" spans="1:15" x14ac:dyDescent="0.25">
      <c r="A591" s="727">
        <v>590</v>
      </c>
      <c r="B591" s="1133">
        <v>1</v>
      </c>
      <c r="C591" s="563" t="s">
        <v>5</v>
      </c>
      <c r="D591" s="467">
        <v>45528</v>
      </c>
      <c r="E591" s="563" t="s">
        <v>11540</v>
      </c>
      <c r="F591" s="333" t="s">
        <v>17798</v>
      </c>
      <c r="G591" s="333" t="s">
        <v>18921</v>
      </c>
      <c r="H591" s="1130">
        <v>0.4</v>
      </c>
      <c r="I591" s="1132"/>
      <c r="J591" s="563" t="s">
        <v>152</v>
      </c>
      <c r="K591" s="1131">
        <v>45530.287777777798</v>
      </c>
      <c r="L591" s="563" t="s">
        <v>9221</v>
      </c>
      <c r="M591" s="467"/>
      <c r="N591" s="563" t="s">
        <v>9221</v>
      </c>
      <c r="O591" s="333" t="s">
        <v>18695</v>
      </c>
    </row>
    <row r="592" spans="1:15" x14ac:dyDescent="0.25">
      <c r="A592" s="727">
        <v>591</v>
      </c>
      <c r="B592" s="1133">
        <v>1</v>
      </c>
      <c r="C592" s="563" t="s">
        <v>5</v>
      </c>
      <c r="D592" s="467">
        <v>45528</v>
      </c>
      <c r="E592" s="563" t="s">
        <v>11561</v>
      </c>
      <c r="F592" s="333" t="s">
        <v>19813</v>
      </c>
      <c r="G592" s="333" t="s">
        <v>18922</v>
      </c>
      <c r="H592" s="1130">
        <v>0.5</v>
      </c>
      <c r="I592" s="1132"/>
      <c r="J592" s="563" t="s">
        <v>152</v>
      </c>
      <c r="K592" s="1131">
        <v>45530.288124999999</v>
      </c>
      <c r="L592" s="563" t="s">
        <v>9221</v>
      </c>
      <c r="M592" s="467"/>
      <c r="N592" s="563" t="s">
        <v>9221</v>
      </c>
      <c r="O592" s="333" t="s">
        <v>18695</v>
      </c>
    </row>
    <row r="593" spans="1:15" x14ac:dyDescent="0.25">
      <c r="A593" s="727">
        <v>592</v>
      </c>
      <c r="B593" s="1133">
        <v>1</v>
      </c>
      <c r="C593" s="563" t="s">
        <v>5</v>
      </c>
      <c r="D593" s="467">
        <v>45528</v>
      </c>
      <c r="E593" s="563" t="s">
        <v>11521</v>
      </c>
      <c r="F593" s="333" t="s">
        <v>16852</v>
      </c>
      <c r="G593" s="333" t="s">
        <v>18923</v>
      </c>
      <c r="H593" s="1130">
        <v>0.5</v>
      </c>
      <c r="I593" s="1132"/>
      <c r="J593" s="563" t="s">
        <v>152</v>
      </c>
      <c r="K593" s="1131">
        <v>45530.288437499999</v>
      </c>
      <c r="L593" s="563" t="s">
        <v>9221</v>
      </c>
      <c r="M593" s="467"/>
      <c r="N593" s="563" t="s">
        <v>9221</v>
      </c>
      <c r="O593" s="333" t="s">
        <v>18695</v>
      </c>
    </row>
    <row r="594" spans="1:15" x14ac:dyDescent="0.25">
      <c r="A594" s="727">
        <v>593</v>
      </c>
      <c r="B594" s="1133">
        <v>1</v>
      </c>
      <c r="C594" s="563" t="s">
        <v>5</v>
      </c>
      <c r="D594" s="467">
        <v>45528</v>
      </c>
      <c r="E594" s="563" t="s">
        <v>11526</v>
      </c>
      <c r="F594" s="333" t="s">
        <v>17330</v>
      </c>
      <c r="G594" s="333" t="s">
        <v>18924</v>
      </c>
      <c r="H594" s="1130">
        <v>1.5</v>
      </c>
      <c r="I594" s="1132"/>
      <c r="J594" s="563" t="s">
        <v>152</v>
      </c>
      <c r="K594" s="1131">
        <v>45530.289004629602</v>
      </c>
      <c r="L594" s="563" t="s">
        <v>9221</v>
      </c>
      <c r="M594" s="467"/>
      <c r="N594" s="563" t="s">
        <v>9221</v>
      </c>
      <c r="O594" s="333" t="s">
        <v>18695</v>
      </c>
    </row>
    <row r="595" spans="1:15" x14ac:dyDescent="0.25">
      <c r="A595" s="727">
        <v>594</v>
      </c>
      <c r="B595" s="1133">
        <v>1</v>
      </c>
      <c r="C595" s="563" t="s">
        <v>5</v>
      </c>
      <c r="D595" s="467">
        <v>45528</v>
      </c>
      <c r="E595" s="563" t="s">
        <v>11525</v>
      </c>
      <c r="F595" s="333" t="s">
        <v>19387</v>
      </c>
      <c r="G595" s="333" t="s">
        <v>18925</v>
      </c>
      <c r="H595" s="1130">
        <v>1</v>
      </c>
      <c r="I595" s="1132"/>
      <c r="J595" s="563" t="s">
        <v>152</v>
      </c>
      <c r="K595" s="1131">
        <v>45530.327442129601</v>
      </c>
      <c r="L595" s="563" t="s">
        <v>9221</v>
      </c>
      <c r="M595" s="467"/>
      <c r="N595" s="563" t="s">
        <v>152</v>
      </c>
      <c r="O595" s="333" t="s">
        <v>18695</v>
      </c>
    </row>
    <row r="596" spans="1:15" x14ac:dyDescent="0.25">
      <c r="A596" s="727">
        <v>595</v>
      </c>
      <c r="B596" s="1133">
        <v>1</v>
      </c>
      <c r="C596" s="563" t="s">
        <v>5</v>
      </c>
      <c r="D596" s="467">
        <v>45530</v>
      </c>
      <c r="E596" s="563" t="s">
        <v>13070</v>
      </c>
      <c r="F596" s="333" t="s">
        <v>19695</v>
      </c>
      <c r="G596" s="333" t="s">
        <v>18925</v>
      </c>
      <c r="H596" s="1130">
        <v>1</v>
      </c>
      <c r="I596" s="1132"/>
      <c r="J596" s="563" t="s">
        <v>152</v>
      </c>
      <c r="K596" s="1131">
        <v>45530.349664351903</v>
      </c>
      <c r="L596" s="563" t="s">
        <v>9221</v>
      </c>
      <c r="M596" s="467"/>
      <c r="N596" s="563" t="s">
        <v>9221</v>
      </c>
      <c r="O596" s="333" t="s">
        <v>18695</v>
      </c>
    </row>
    <row r="597" spans="1:15" x14ac:dyDescent="0.25">
      <c r="A597" s="727">
        <v>596</v>
      </c>
      <c r="B597" s="1133">
        <v>1</v>
      </c>
      <c r="C597" s="563" t="s">
        <v>5</v>
      </c>
      <c r="D597" s="467">
        <v>45530</v>
      </c>
      <c r="E597" s="563" t="s">
        <v>11561</v>
      </c>
      <c r="F597" s="333" t="s">
        <v>19813</v>
      </c>
      <c r="G597" s="333" t="s">
        <v>19170</v>
      </c>
      <c r="H597" s="1130">
        <v>2.25</v>
      </c>
      <c r="I597" s="1132"/>
      <c r="J597" s="563" t="s">
        <v>152</v>
      </c>
      <c r="K597" s="1131">
        <v>45531.530995370398</v>
      </c>
      <c r="L597" s="563" t="s">
        <v>9221</v>
      </c>
      <c r="M597" s="467"/>
      <c r="N597" s="563" t="s">
        <v>9221</v>
      </c>
      <c r="O597" s="333" t="s">
        <v>18844</v>
      </c>
    </row>
    <row r="598" spans="1:15" x14ac:dyDescent="0.25">
      <c r="A598" s="727">
        <v>597</v>
      </c>
      <c r="B598" s="1133">
        <v>4</v>
      </c>
      <c r="C598" s="563" t="s">
        <v>11641</v>
      </c>
      <c r="D598" s="467">
        <v>45530</v>
      </c>
      <c r="E598" s="563" t="s">
        <v>11563</v>
      </c>
      <c r="F598" s="333" t="s">
        <v>18488</v>
      </c>
      <c r="G598" s="333" t="s">
        <v>18926</v>
      </c>
      <c r="H598" s="1130">
        <v>1</v>
      </c>
      <c r="I598" s="1132"/>
      <c r="J598" s="563" t="s">
        <v>152</v>
      </c>
      <c r="K598" s="1131">
        <v>45530.419722222199</v>
      </c>
      <c r="L598" s="563" t="s">
        <v>9221</v>
      </c>
      <c r="M598" s="467"/>
      <c r="N598" s="563" t="s">
        <v>9221</v>
      </c>
      <c r="O598" s="333" t="s">
        <v>18695</v>
      </c>
    </row>
    <row r="599" spans="1:15" x14ac:dyDescent="0.25">
      <c r="A599" s="727">
        <v>598</v>
      </c>
      <c r="B599" s="1133">
        <v>4</v>
      </c>
      <c r="C599" s="563" t="s">
        <v>11641</v>
      </c>
      <c r="D599" s="467">
        <v>45530</v>
      </c>
      <c r="E599" s="563" t="s">
        <v>11638</v>
      </c>
      <c r="F599" s="333" t="s">
        <v>19373</v>
      </c>
      <c r="G599" s="333" t="s">
        <v>18927</v>
      </c>
      <c r="H599" s="1130">
        <v>0.5</v>
      </c>
      <c r="I599" s="1132"/>
      <c r="J599" s="563" t="s">
        <v>9221</v>
      </c>
      <c r="K599" s="1131">
        <v>45530.472280092603</v>
      </c>
      <c r="L599" s="563" t="s">
        <v>9221</v>
      </c>
      <c r="M599" s="467"/>
      <c r="N599" s="563" t="s">
        <v>9221</v>
      </c>
      <c r="O599" s="333" t="s">
        <v>18695</v>
      </c>
    </row>
    <row r="600" spans="1:15" x14ac:dyDescent="0.25">
      <c r="A600" s="727">
        <v>599</v>
      </c>
      <c r="B600" s="1133">
        <v>4</v>
      </c>
      <c r="C600" s="563" t="s">
        <v>11641</v>
      </c>
      <c r="D600" s="467">
        <v>45530</v>
      </c>
      <c r="E600" s="563" t="s">
        <v>11563</v>
      </c>
      <c r="F600" s="333" t="s">
        <v>18488</v>
      </c>
      <c r="G600" s="333" t="s">
        <v>18928</v>
      </c>
      <c r="H600" s="1130">
        <v>0.5</v>
      </c>
      <c r="I600" s="1132"/>
      <c r="J600" s="563" t="s">
        <v>152</v>
      </c>
      <c r="K600" s="1131">
        <v>45530.472743055601</v>
      </c>
      <c r="L600" s="563" t="s">
        <v>9221</v>
      </c>
      <c r="M600" s="467"/>
      <c r="N600" s="563" t="s">
        <v>9221</v>
      </c>
      <c r="O600" s="333" t="s">
        <v>18695</v>
      </c>
    </row>
    <row r="601" spans="1:15" x14ac:dyDescent="0.25">
      <c r="A601" s="727">
        <v>600</v>
      </c>
      <c r="B601" s="1133">
        <v>1</v>
      </c>
      <c r="C601" s="563" t="s">
        <v>5</v>
      </c>
      <c r="D601" s="467">
        <v>45530</v>
      </c>
      <c r="E601" s="563" t="s">
        <v>13456</v>
      </c>
      <c r="F601" s="333" t="s">
        <v>17505</v>
      </c>
      <c r="G601" s="333" t="s">
        <v>18929</v>
      </c>
      <c r="H601" s="1130">
        <v>0.75</v>
      </c>
      <c r="I601" s="1132"/>
      <c r="J601" s="563" t="s">
        <v>152</v>
      </c>
      <c r="K601" s="1131">
        <v>45530.571724537003</v>
      </c>
      <c r="L601" s="563" t="s">
        <v>9221</v>
      </c>
      <c r="M601" s="467"/>
      <c r="N601" s="563" t="s">
        <v>9221</v>
      </c>
      <c r="O601" s="333" t="s">
        <v>18695</v>
      </c>
    </row>
    <row r="602" spans="1:15" x14ac:dyDescent="0.25">
      <c r="A602" s="727">
        <v>601</v>
      </c>
      <c r="B602" s="1133">
        <v>4</v>
      </c>
      <c r="C602" s="563" t="s">
        <v>11641</v>
      </c>
      <c r="D602" s="467">
        <v>45530</v>
      </c>
      <c r="E602" s="563" t="s">
        <v>11504</v>
      </c>
      <c r="F602" s="333" t="s">
        <v>16114</v>
      </c>
      <c r="G602" s="333" t="s">
        <v>16057</v>
      </c>
      <c r="H602" s="1130">
        <v>1</v>
      </c>
      <c r="I602" s="1132"/>
      <c r="J602" s="563" t="s">
        <v>152</v>
      </c>
      <c r="K602" s="1131">
        <v>45530.577025462997</v>
      </c>
      <c r="L602" s="563" t="s">
        <v>9221</v>
      </c>
      <c r="M602" s="467"/>
      <c r="N602" s="563" t="s">
        <v>9221</v>
      </c>
      <c r="O602" s="333" t="s">
        <v>18695</v>
      </c>
    </row>
    <row r="603" spans="1:15" x14ac:dyDescent="0.25">
      <c r="A603" s="727">
        <v>602</v>
      </c>
      <c r="B603" s="1133">
        <v>4</v>
      </c>
      <c r="C603" s="563" t="s">
        <v>11641</v>
      </c>
      <c r="D603" s="467">
        <v>45530</v>
      </c>
      <c r="E603" s="563" t="s">
        <v>13503</v>
      </c>
      <c r="F603" s="333" t="s">
        <v>17781</v>
      </c>
      <c r="G603" s="333" t="s">
        <v>18930</v>
      </c>
      <c r="H603" s="1130">
        <v>0.75</v>
      </c>
      <c r="I603" s="1132"/>
      <c r="J603" s="563" t="s">
        <v>152</v>
      </c>
      <c r="K603" s="1131">
        <v>45534.527037036998</v>
      </c>
      <c r="L603" s="563" t="s">
        <v>9221</v>
      </c>
      <c r="M603" s="467"/>
      <c r="N603" s="563" t="s">
        <v>152</v>
      </c>
      <c r="O603" s="333" t="s">
        <v>19360</v>
      </c>
    </row>
    <row r="604" spans="1:15" x14ac:dyDescent="0.25">
      <c r="A604" s="727">
        <v>603</v>
      </c>
      <c r="B604" s="1133">
        <v>1</v>
      </c>
      <c r="C604" s="563" t="s">
        <v>5</v>
      </c>
      <c r="D604" s="467">
        <v>45530</v>
      </c>
      <c r="E604" s="563" t="s">
        <v>11526</v>
      </c>
      <c r="F604" s="333" t="s">
        <v>17330</v>
      </c>
      <c r="G604" s="333" t="s">
        <v>18931</v>
      </c>
      <c r="H604" s="1130">
        <v>0.75</v>
      </c>
      <c r="I604" s="1132"/>
      <c r="J604" s="563" t="s">
        <v>152</v>
      </c>
      <c r="K604" s="1131">
        <v>45530.698078703703</v>
      </c>
      <c r="L604" s="563" t="s">
        <v>9221</v>
      </c>
      <c r="M604" s="467"/>
      <c r="N604" s="563" t="s">
        <v>9221</v>
      </c>
      <c r="O604" s="333" t="s">
        <v>18695</v>
      </c>
    </row>
    <row r="605" spans="1:15" x14ac:dyDescent="0.25">
      <c r="A605" s="727">
        <v>604</v>
      </c>
      <c r="B605" s="1133">
        <v>1</v>
      </c>
      <c r="C605" s="563" t="s">
        <v>5</v>
      </c>
      <c r="D605" s="467">
        <v>45530</v>
      </c>
      <c r="E605" s="563" t="s">
        <v>11623</v>
      </c>
      <c r="F605" s="333" t="s">
        <v>19405</v>
      </c>
      <c r="G605" s="333" t="s">
        <v>18932</v>
      </c>
      <c r="H605" s="1130">
        <v>0.5</v>
      </c>
      <c r="I605" s="1132"/>
      <c r="J605" s="563" t="s">
        <v>152</v>
      </c>
      <c r="K605" s="1131">
        <v>45530.615740740701</v>
      </c>
      <c r="L605" s="563" t="s">
        <v>9221</v>
      </c>
      <c r="M605" s="467"/>
      <c r="N605" s="563" t="s">
        <v>9221</v>
      </c>
      <c r="O605" s="333" t="s">
        <v>18695</v>
      </c>
    </row>
    <row r="606" spans="1:15" x14ac:dyDescent="0.25">
      <c r="A606" s="727">
        <v>605</v>
      </c>
      <c r="B606" s="1133">
        <v>1</v>
      </c>
      <c r="C606" s="563" t="s">
        <v>5</v>
      </c>
      <c r="D606" s="467">
        <v>45530</v>
      </c>
      <c r="E606" s="563" t="s">
        <v>11533</v>
      </c>
      <c r="F606" s="333" t="s">
        <v>16031</v>
      </c>
      <c r="G606" s="333" t="s">
        <v>18933</v>
      </c>
      <c r="H606" s="1130">
        <v>0.4</v>
      </c>
      <c r="I606" s="1132"/>
      <c r="J606" s="563" t="s">
        <v>152</v>
      </c>
      <c r="K606" s="1131">
        <v>45530.617511574099</v>
      </c>
      <c r="L606" s="563" t="s">
        <v>9221</v>
      </c>
      <c r="M606" s="467"/>
      <c r="N606" s="563" t="s">
        <v>9221</v>
      </c>
      <c r="O606" s="333" t="s">
        <v>18695</v>
      </c>
    </row>
    <row r="607" spans="1:15" x14ac:dyDescent="0.25">
      <c r="A607" s="727">
        <v>606</v>
      </c>
      <c r="B607" s="1133">
        <v>1</v>
      </c>
      <c r="C607" s="563" t="s">
        <v>5</v>
      </c>
      <c r="D607" s="467">
        <v>45530</v>
      </c>
      <c r="E607" s="563" t="s">
        <v>11584</v>
      </c>
      <c r="F607" s="333" t="s">
        <v>13884</v>
      </c>
      <c r="G607" s="333" t="s">
        <v>18934</v>
      </c>
      <c r="H607" s="1130">
        <v>0.75</v>
      </c>
      <c r="I607" s="1132"/>
      <c r="J607" s="563" t="s">
        <v>152</v>
      </c>
      <c r="K607" s="1131">
        <v>45530.633240740703</v>
      </c>
      <c r="L607" s="563" t="s">
        <v>9221</v>
      </c>
      <c r="M607" s="467"/>
      <c r="N607" s="563" t="s">
        <v>9221</v>
      </c>
      <c r="O607" s="333" t="s">
        <v>18695</v>
      </c>
    </row>
    <row r="608" spans="1:15" x14ac:dyDescent="0.25">
      <c r="A608" s="727">
        <v>607</v>
      </c>
      <c r="B608" s="1133">
        <v>3</v>
      </c>
      <c r="C608" s="563" t="s">
        <v>11640</v>
      </c>
      <c r="D608" s="467">
        <v>45530</v>
      </c>
      <c r="E608" s="563" t="s">
        <v>11634</v>
      </c>
      <c r="F608" s="333" t="s">
        <v>15802</v>
      </c>
      <c r="G608" s="333" t="s">
        <v>18935</v>
      </c>
      <c r="H608" s="1130">
        <v>5</v>
      </c>
      <c r="I608" s="1132"/>
      <c r="J608" s="563" t="s">
        <v>152</v>
      </c>
      <c r="K608" s="1131">
        <v>45530.651990740698</v>
      </c>
      <c r="L608" s="563" t="s">
        <v>9221</v>
      </c>
      <c r="M608" s="467"/>
      <c r="N608" s="563" t="s">
        <v>9221</v>
      </c>
      <c r="O608" s="333" t="s">
        <v>18695</v>
      </c>
    </row>
    <row r="609" spans="1:15" x14ac:dyDescent="0.25">
      <c r="A609" s="727">
        <v>608</v>
      </c>
      <c r="B609" s="1133">
        <v>3</v>
      </c>
      <c r="C609" s="563" t="s">
        <v>11640</v>
      </c>
      <c r="D609" s="467">
        <v>45530</v>
      </c>
      <c r="E609" s="563" t="s">
        <v>11636</v>
      </c>
      <c r="F609" s="333" t="s">
        <v>15821</v>
      </c>
      <c r="G609" s="333" t="s">
        <v>18936</v>
      </c>
      <c r="H609" s="1130">
        <v>0.25</v>
      </c>
      <c r="I609" s="1132"/>
      <c r="J609" s="563" t="s">
        <v>152</v>
      </c>
      <c r="K609" s="1131">
        <v>45530.652256944399</v>
      </c>
      <c r="L609" s="563" t="s">
        <v>9221</v>
      </c>
      <c r="M609" s="467"/>
      <c r="N609" s="563" t="s">
        <v>9221</v>
      </c>
      <c r="O609" s="333" t="s">
        <v>18695</v>
      </c>
    </row>
    <row r="610" spans="1:15" x14ac:dyDescent="0.25">
      <c r="A610" s="727">
        <v>609</v>
      </c>
      <c r="B610" s="1133">
        <v>1</v>
      </c>
      <c r="C610" s="563" t="s">
        <v>5</v>
      </c>
      <c r="D610" s="467">
        <v>45530</v>
      </c>
      <c r="E610" s="563" t="s">
        <v>18937</v>
      </c>
      <c r="F610" s="333" t="s">
        <v>18938</v>
      </c>
      <c r="G610" s="333" t="s">
        <v>18939</v>
      </c>
      <c r="H610" s="1130">
        <v>0.4</v>
      </c>
      <c r="I610" s="1132"/>
      <c r="J610" s="563" t="s">
        <v>152</v>
      </c>
      <c r="K610" s="1131">
        <v>45530.667824074102</v>
      </c>
      <c r="L610" s="563" t="s">
        <v>9221</v>
      </c>
      <c r="M610" s="467"/>
      <c r="N610" s="563" t="s">
        <v>9221</v>
      </c>
      <c r="O610" s="333" t="s">
        <v>18695</v>
      </c>
    </row>
    <row r="611" spans="1:15" x14ac:dyDescent="0.25">
      <c r="A611" s="727">
        <v>610</v>
      </c>
      <c r="B611" s="1133">
        <v>3</v>
      </c>
      <c r="C611" s="563" t="s">
        <v>11640</v>
      </c>
      <c r="D611" s="467">
        <v>45530</v>
      </c>
      <c r="E611" s="563" t="s">
        <v>11504</v>
      </c>
      <c r="F611" s="333" t="s">
        <v>16114</v>
      </c>
      <c r="G611" s="333" t="s">
        <v>18940</v>
      </c>
      <c r="H611" s="1130">
        <v>0.25</v>
      </c>
      <c r="I611" s="1132"/>
      <c r="J611" s="563" t="s">
        <v>152</v>
      </c>
      <c r="K611" s="1131">
        <v>45530.669351851902</v>
      </c>
      <c r="L611" s="563" t="s">
        <v>9221</v>
      </c>
      <c r="M611" s="467"/>
      <c r="N611" s="563" t="s">
        <v>9221</v>
      </c>
      <c r="O611" s="333" t="s">
        <v>18695</v>
      </c>
    </row>
    <row r="612" spans="1:15" x14ac:dyDescent="0.25">
      <c r="A612" s="727">
        <v>611</v>
      </c>
      <c r="B612" s="1133">
        <v>1</v>
      </c>
      <c r="C612" s="563" t="s">
        <v>5</v>
      </c>
      <c r="D612" s="467">
        <v>45530</v>
      </c>
      <c r="E612" s="563" t="s">
        <v>13966</v>
      </c>
      <c r="F612" s="333" t="s">
        <v>19827</v>
      </c>
      <c r="G612" s="333" t="s">
        <v>18941</v>
      </c>
      <c r="H612" s="1130">
        <v>0.75</v>
      </c>
      <c r="I612" s="1132"/>
      <c r="J612" s="563" t="s">
        <v>152</v>
      </c>
      <c r="K612" s="1131">
        <v>45530.6875925926</v>
      </c>
      <c r="L612" s="563" t="s">
        <v>9221</v>
      </c>
      <c r="M612" s="467"/>
      <c r="N612" s="563" t="s">
        <v>9221</v>
      </c>
      <c r="O612" s="333" t="s">
        <v>18695</v>
      </c>
    </row>
    <row r="613" spans="1:15" x14ac:dyDescent="0.25">
      <c r="A613" s="727">
        <v>612</v>
      </c>
      <c r="B613" s="1133">
        <v>4</v>
      </c>
      <c r="C613" s="563" t="s">
        <v>11641</v>
      </c>
      <c r="D613" s="467">
        <v>45530</v>
      </c>
      <c r="E613" s="563" t="s">
        <v>13503</v>
      </c>
      <c r="F613" s="333" t="s">
        <v>17781</v>
      </c>
      <c r="G613" s="333" t="s">
        <v>18942</v>
      </c>
      <c r="H613" s="1130">
        <v>2</v>
      </c>
      <c r="I613" s="1132"/>
      <c r="J613" s="563" t="s">
        <v>152</v>
      </c>
      <c r="K613" s="1131">
        <v>45534.527326388903</v>
      </c>
      <c r="L613" s="563" t="s">
        <v>9221</v>
      </c>
      <c r="M613" s="467"/>
      <c r="N613" s="563" t="s">
        <v>152</v>
      </c>
      <c r="O613" s="333" t="s">
        <v>19360</v>
      </c>
    </row>
    <row r="614" spans="1:15" x14ac:dyDescent="0.25">
      <c r="A614" s="727">
        <v>613</v>
      </c>
      <c r="B614" s="1133">
        <v>4</v>
      </c>
      <c r="C614" s="563" t="s">
        <v>11641</v>
      </c>
      <c r="D614" s="467">
        <v>45530</v>
      </c>
      <c r="E614" s="563" t="s">
        <v>11504</v>
      </c>
      <c r="F614" s="333" t="s">
        <v>16114</v>
      </c>
      <c r="G614" s="333" t="s">
        <v>18943</v>
      </c>
      <c r="H614" s="1130">
        <v>0.75</v>
      </c>
      <c r="I614" s="1132"/>
      <c r="J614" s="563" t="s">
        <v>152</v>
      </c>
      <c r="K614" s="1131">
        <v>45530.704525462999</v>
      </c>
      <c r="L614" s="563" t="s">
        <v>9221</v>
      </c>
      <c r="M614" s="467"/>
      <c r="N614" s="563" t="s">
        <v>9221</v>
      </c>
      <c r="O614" s="333" t="s">
        <v>18695</v>
      </c>
    </row>
    <row r="615" spans="1:15" x14ac:dyDescent="0.25">
      <c r="A615" s="727">
        <v>614</v>
      </c>
      <c r="B615" s="1133">
        <v>2</v>
      </c>
      <c r="C615" s="563" t="s">
        <v>133</v>
      </c>
      <c r="D615" s="467">
        <v>45530</v>
      </c>
      <c r="E615" s="563" t="s">
        <v>11524</v>
      </c>
      <c r="F615" s="333" t="s">
        <v>19229</v>
      </c>
      <c r="G615" s="333" t="s">
        <v>18944</v>
      </c>
      <c r="H615" s="1130">
        <v>1.3</v>
      </c>
      <c r="I615" s="1132"/>
      <c r="J615" s="563" t="s">
        <v>152</v>
      </c>
      <c r="K615" s="1131">
        <v>45534.525960648098</v>
      </c>
      <c r="L615" s="563" t="s">
        <v>9221</v>
      </c>
      <c r="M615" s="467"/>
      <c r="N615" s="563" t="s">
        <v>9221</v>
      </c>
      <c r="O615" s="333" t="s">
        <v>19360</v>
      </c>
    </row>
    <row r="616" spans="1:15" x14ac:dyDescent="0.25">
      <c r="A616" s="727">
        <v>615</v>
      </c>
      <c r="B616" s="1133">
        <v>2</v>
      </c>
      <c r="C616" s="563" t="s">
        <v>133</v>
      </c>
      <c r="D616" s="467">
        <v>45530</v>
      </c>
      <c r="E616" s="563" t="s">
        <v>11638</v>
      </c>
      <c r="F616" s="333" t="s">
        <v>19373</v>
      </c>
      <c r="G616" s="333" t="s">
        <v>18945</v>
      </c>
      <c r="H616" s="1130">
        <v>2.9</v>
      </c>
      <c r="I616" s="1132"/>
      <c r="J616" s="563" t="s">
        <v>9221</v>
      </c>
      <c r="K616" s="1131">
        <v>45530.745034722197</v>
      </c>
      <c r="L616" s="563" t="s">
        <v>9221</v>
      </c>
      <c r="M616" s="467"/>
      <c r="N616" s="563" t="s">
        <v>9221</v>
      </c>
      <c r="O616" s="333" t="s">
        <v>18232</v>
      </c>
    </row>
    <row r="617" spans="1:15" x14ac:dyDescent="0.25">
      <c r="A617" s="727">
        <v>616</v>
      </c>
      <c r="B617" s="1133">
        <v>3</v>
      </c>
      <c r="C617" s="563" t="s">
        <v>11640</v>
      </c>
      <c r="D617" s="467">
        <v>45530</v>
      </c>
      <c r="E617" s="563" t="s">
        <v>11638</v>
      </c>
      <c r="F617" s="333" t="s">
        <v>19373</v>
      </c>
      <c r="G617" s="333" t="s">
        <v>18946</v>
      </c>
      <c r="H617" s="1130">
        <v>1.5</v>
      </c>
      <c r="I617" s="1132"/>
      <c r="J617" s="563" t="s">
        <v>9221</v>
      </c>
      <c r="K617" s="1131">
        <v>45530.745069444398</v>
      </c>
      <c r="L617" s="563" t="s">
        <v>9221</v>
      </c>
      <c r="M617" s="467"/>
      <c r="N617" s="563" t="s">
        <v>9221</v>
      </c>
      <c r="O617" s="333" t="s">
        <v>18695</v>
      </c>
    </row>
    <row r="618" spans="1:15" x14ac:dyDescent="0.25">
      <c r="A618" s="727">
        <v>617</v>
      </c>
      <c r="B618" s="1133">
        <v>2</v>
      </c>
      <c r="C618" s="563" t="s">
        <v>133</v>
      </c>
      <c r="D618" s="467">
        <v>45530</v>
      </c>
      <c r="E618" s="563" t="s">
        <v>14017</v>
      </c>
      <c r="F618" s="333" t="s">
        <v>13822</v>
      </c>
      <c r="G618" s="333" t="s">
        <v>18947</v>
      </c>
      <c r="H618" s="1130">
        <v>1.7</v>
      </c>
      <c r="I618" s="1132"/>
      <c r="J618" s="563" t="s">
        <v>152</v>
      </c>
      <c r="K618" s="1131">
        <v>45530.745763888903</v>
      </c>
      <c r="L618" s="563" t="s">
        <v>9221</v>
      </c>
      <c r="M618" s="467"/>
      <c r="N618" s="563" t="s">
        <v>9221</v>
      </c>
      <c r="O618" s="333" t="s">
        <v>18232</v>
      </c>
    </row>
    <row r="619" spans="1:15" x14ac:dyDescent="0.25">
      <c r="A619" s="727">
        <v>618</v>
      </c>
      <c r="B619" s="1133">
        <v>2</v>
      </c>
      <c r="C619" s="563" t="s">
        <v>133</v>
      </c>
      <c r="D619" s="467">
        <v>45530</v>
      </c>
      <c r="E619" s="563" t="s">
        <v>11550</v>
      </c>
      <c r="F619" s="333" t="s">
        <v>18019</v>
      </c>
      <c r="G619" s="333" t="s">
        <v>18948</v>
      </c>
      <c r="H619" s="1130">
        <v>1.9</v>
      </c>
      <c r="I619" s="1132"/>
      <c r="J619" s="563" t="s">
        <v>152</v>
      </c>
      <c r="K619" s="1131">
        <v>45530.746053240699</v>
      </c>
      <c r="L619" s="563" t="s">
        <v>9221</v>
      </c>
      <c r="M619" s="467"/>
      <c r="N619" s="563" t="s">
        <v>9221</v>
      </c>
      <c r="O619" s="333" t="s">
        <v>18232</v>
      </c>
    </row>
    <row r="620" spans="1:15" x14ac:dyDescent="0.25">
      <c r="A620" s="727">
        <v>619</v>
      </c>
      <c r="B620" s="1133">
        <v>1</v>
      </c>
      <c r="C620" s="563" t="s">
        <v>5</v>
      </c>
      <c r="D620" s="467">
        <v>45530</v>
      </c>
      <c r="E620" s="563" t="s">
        <v>13529</v>
      </c>
      <c r="F620" s="333" t="s">
        <v>17878</v>
      </c>
      <c r="G620" s="333" t="s">
        <v>7</v>
      </c>
      <c r="H620" s="1130">
        <v>4</v>
      </c>
      <c r="I620" s="1132"/>
      <c r="J620" s="563" t="s">
        <v>152</v>
      </c>
      <c r="K620" s="1131">
        <v>45531.5307523148</v>
      </c>
      <c r="L620" s="563" t="s">
        <v>9221</v>
      </c>
      <c r="M620" s="467"/>
      <c r="N620" s="563" t="s">
        <v>152</v>
      </c>
      <c r="O620" s="333" t="s">
        <v>18844</v>
      </c>
    </row>
    <row r="621" spans="1:15" x14ac:dyDescent="0.25">
      <c r="A621" s="727">
        <v>620</v>
      </c>
      <c r="B621" s="1133">
        <v>1</v>
      </c>
      <c r="C621" s="563" t="s">
        <v>5</v>
      </c>
      <c r="D621" s="467">
        <v>45530</v>
      </c>
      <c r="E621" s="563" t="s">
        <v>11490</v>
      </c>
      <c r="F621" s="333" t="s">
        <v>19583</v>
      </c>
      <c r="G621" s="333" t="s">
        <v>7</v>
      </c>
      <c r="H621" s="1130">
        <v>2</v>
      </c>
      <c r="I621" s="1132"/>
      <c r="J621" s="563" t="s">
        <v>152</v>
      </c>
      <c r="K621" s="1131">
        <v>45531.530694444402</v>
      </c>
      <c r="L621" s="563" t="s">
        <v>9221</v>
      </c>
      <c r="M621" s="467"/>
      <c r="N621" s="563" t="s">
        <v>152</v>
      </c>
      <c r="O621" s="333" t="s">
        <v>18844</v>
      </c>
    </row>
    <row r="622" spans="1:15" x14ac:dyDescent="0.25">
      <c r="A622" s="727">
        <v>621</v>
      </c>
      <c r="B622" s="1133">
        <v>4</v>
      </c>
      <c r="C622" s="563" t="s">
        <v>11641</v>
      </c>
      <c r="D622" s="467">
        <v>45531</v>
      </c>
      <c r="E622" s="563" t="s">
        <v>13503</v>
      </c>
      <c r="F622" s="333" t="s">
        <v>17781</v>
      </c>
      <c r="G622" s="333" t="s">
        <v>19171</v>
      </c>
      <c r="H622" s="1130">
        <v>1</v>
      </c>
      <c r="I622" s="1132"/>
      <c r="J622" s="563" t="s">
        <v>152</v>
      </c>
      <c r="K622" s="1131">
        <v>45534.532835648097</v>
      </c>
      <c r="L622" s="563" t="s">
        <v>9221</v>
      </c>
      <c r="M622" s="467"/>
      <c r="N622" s="563" t="s">
        <v>152</v>
      </c>
      <c r="O622" s="333" t="s">
        <v>19360</v>
      </c>
    </row>
    <row r="623" spans="1:15" x14ac:dyDescent="0.25">
      <c r="A623" s="727">
        <v>622</v>
      </c>
      <c r="B623" s="1133">
        <v>4</v>
      </c>
      <c r="C623" s="563" t="s">
        <v>11641</v>
      </c>
      <c r="D623" s="467">
        <v>45531</v>
      </c>
      <c r="E623" s="563" t="s">
        <v>11638</v>
      </c>
      <c r="F623" s="333" t="s">
        <v>19373</v>
      </c>
      <c r="G623" s="333" t="s">
        <v>19172</v>
      </c>
      <c r="H623" s="1130">
        <v>0.5</v>
      </c>
      <c r="I623" s="1132"/>
      <c r="J623" s="563" t="s">
        <v>9221</v>
      </c>
      <c r="K623" s="1131">
        <v>45531.450196759302</v>
      </c>
      <c r="L623" s="563" t="s">
        <v>9221</v>
      </c>
      <c r="M623" s="467"/>
      <c r="N623" s="563" t="s">
        <v>9221</v>
      </c>
      <c r="O623" s="333" t="s">
        <v>18844</v>
      </c>
    </row>
    <row r="624" spans="1:15" x14ac:dyDescent="0.25">
      <c r="A624" s="727">
        <v>623</v>
      </c>
      <c r="B624" s="1133">
        <v>4</v>
      </c>
      <c r="C624" s="563" t="s">
        <v>11641</v>
      </c>
      <c r="D624" s="467">
        <v>45531</v>
      </c>
      <c r="E624" s="563" t="s">
        <v>13503</v>
      </c>
      <c r="F624" s="333" t="s">
        <v>17781</v>
      </c>
      <c r="G624" s="333" t="s">
        <v>19173</v>
      </c>
      <c r="H624" s="1130">
        <v>2.25</v>
      </c>
      <c r="I624" s="1132"/>
      <c r="J624" s="563" t="s">
        <v>152</v>
      </c>
      <c r="K624" s="1131">
        <v>45534.533148148097</v>
      </c>
      <c r="L624" s="563" t="s">
        <v>9221</v>
      </c>
      <c r="M624" s="467"/>
      <c r="N624" s="563" t="s">
        <v>152</v>
      </c>
      <c r="O624" s="333" t="s">
        <v>19360</v>
      </c>
    </row>
    <row r="625" spans="1:16" x14ac:dyDescent="0.25">
      <c r="A625" s="727">
        <v>624</v>
      </c>
      <c r="B625" s="1133">
        <v>1</v>
      </c>
      <c r="C625" s="563" t="s">
        <v>5</v>
      </c>
      <c r="D625" s="467">
        <v>45531</v>
      </c>
      <c r="E625" s="563" t="s">
        <v>11526</v>
      </c>
      <c r="F625" s="333" t="s">
        <v>17330</v>
      </c>
      <c r="G625" s="333" t="s">
        <v>19174</v>
      </c>
      <c r="H625" s="1130">
        <v>2</v>
      </c>
      <c r="I625" s="1132"/>
      <c r="J625" s="563" t="s">
        <v>152</v>
      </c>
      <c r="K625" s="1131">
        <v>45531.532129629602</v>
      </c>
      <c r="L625" s="563" t="s">
        <v>9221</v>
      </c>
      <c r="M625" s="467"/>
      <c r="N625" s="563" t="s">
        <v>9221</v>
      </c>
      <c r="O625" s="333" t="s">
        <v>18844</v>
      </c>
    </row>
    <row r="626" spans="1:16" x14ac:dyDescent="0.25">
      <c r="A626" s="727">
        <v>625</v>
      </c>
      <c r="B626" s="1133">
        <v>1</v>
      </c>
      <c r="C626" s="563" t="s">
        <v>5</v>
      </c>
      <c r="D626" s="467">
        <v>45531</v>
      </c>
      <c r="E626" s="563" t="s">
        <v>11594</v>
      </c>
      <c r="F626" s="333" t="s">
        <v>14040</v>
      </c>
      <c r="G626" s="333" t="s">
        <v>19175</v>
      </c>
      <c r="H626" s="1130">
        <v>0.75</v>
      </c>
      <c r="I626" s="1132"/>
      <c r="J626" s="563" t="s">
        <v>152</v>
      </c>
      <c r="K626" s="1131">
        <v>45531.523055555597</v>
      </c>
      <c r="L626" s="563" t="s">
        <v>9221</v>
      </c>
      <c r="M626" s="467"/>
      <c r="N626" s="563" t="s">
        <v>9221</v>
      </c>
      <c r="O626" s="333" t="s">
        <v>18844</v>
      </c>
    </row>
    <row r="627" spans="1:16" x14ac:dyDescent="0.25">
      <c r="A627" s="727">
        <v>626</v>
      </c>
      <c r="B627" s="1133">
        <v>1</v>
      </c>
      <c r="C627" s="563" t="s">
        <v>5</v>
      </c>
      <c r="D627" s="467">
        <v>45531</v>
      </c>
      <c r="E627" s="563" t="s">
        <v>11564</v>
      </c>
      <c r="F627" s="333" t="s">
        <v>18497</v>
      </c>
      <c r="G627" s="333" t="s">
        <v>19176</v>
      </c>
      <c r="H627" s="1130">
        <v>1</v>
      </c>
      <c r="I627" s="1132"/>
      <c r="J627" s="563" t="s">
        <v>152</v>
      </c>
      <c r="K627" s="1131">
        <v>45531.562152777798</v>
      </c>
      <c r="L627" s="563" t="s">
        <v>152</v>
      </c>
      <c r="M627" s="467">
        <v>45539.682418981502</v>
      </c>
      <c r="N627" s="563" t="s">
        <v>9221</v>
      </c>
      <c r="O627" s="333" t="s">
        <v>20095</v>
      </c>
      <c r="P627" s="563" t="s">
        <v>20096</v>
      </c>
    </row>
    <row r="628" spans="1:16" x14ac:dyDescent="0.25">
      <c r="A628" s="727">
        <v>627</v>
      </c>
      <c r="B628" s="1133">
        <v>1</v>
      </c>
      <c r="C628" s="563" t="s">
        <v>5</v>
      </c>
      <c r="D628" s="467">
        <v>45531</v>
      </c>
      <c r="E628" s="563" t="s">
        <v>11533</v>
      </c>
      <c r="F628" s="333" t="s">
        <v>16031</v>
      </c>
      <c r="G628" s="333" t="s">
        <v>19177</v>
      </c>
      <c r="H628" s="1130">
        <v>0.5</v>
      </c>
      <c r="I628" s="1132"/>
      <c r="J628" s="563" t="s">
        <v>152</v>
      </c>
      <c r="K628" s="1131">
        <v>45531.529537037</v>
      </c>
      <c r="L628" s="563" t="s">
        <v>9221</v>
      </c>
      <c r="M628" s="467"/>
      <c r="N628" s="563" t="s">
        <v>9221</v>
      </c>
      <c r="O628" s="333" t="s">
        <v>18844</v>
      </c>
    </row>
    <row r="629" spans="1:16" x14ac:dyDescent="0.25">
      <c r="A629" s="727">
        <v>628</v>
      </c>
      <c r="B629" s="1133">
        <v>1</v>
      </c>
      <c r="C629" s="563" t="s">
        <v>5</v>
      </c>
      <c r="D629" s="467">
        <v>45530</v>
      </c>
      <c r="E629" s="563" t="s">
        <v>11574</v>
      </c>
      <c r="F629" s="333" t="s">
        <v>13727</v>
      </c>
      <c r="G629" s="333" t="s">
        <v>19178</v>
      </c>
      <c r="H629" s="1130">
        <v>0.5</v>
      </c>
      <c r="I629" s="1132"/>
      <c r="J629" s="563" t="s">
        <v>152</v>
      </c>
      <c r="K629" s="1131">
        <v>45531.531238425901</v>
      </c>
      <c r="L629" s="563" t="s">
        <v>9221</v>
      </c>
      <c r="M629" s="467"/>
      <c r="N629" s="563" t="s">
        <v>9221</v>
      </c>
      <c r="O629" s="333" t="s">
        <v>18844</v>
      </c>
    </row>
    <row r="630" spans="1:16" x14ac:dyDescent="0.25">
      <c r="A630" s="727">
        <v>629</v>
      </c>
      <c r="B630" s="1133">
        <v>1</v>
      </c>
      <c r="C630" s="563" t="s">
        <v>5</v>
      </c>
      <c r="D630" s="467">
        <v>45530</v>
      </c>
      <c r="E630" s="563" t="s">
        <v>11529</v>
      </c>
      <c r="F630" s="333" t="s">
        <v>17418</v>
      </c>
      <c r="G630" s="333" t="s">
        <v>19179</v>
      </c>
      <c r="H630" s="1130">
        <v>1</v>
      </c>
      <c r="I630" s="1132"/>
      <c r="J630" s="563" t="s">
        <v>152</v>
      </c>
      <c r="K630" s="1131">
        <v>45531.531736111101</v>
      </c>
      <c r="L630" s="563" t="s">
        <v>9221</v>
      </c>
      <c r="M630" s="467"/>
      <c r="N630" s="563" t="s">
        <v>9221</v>
      </c>
      <c r="O630" s="333" t="s">
        <v>18844</v>
      </c>
    </row>
    <row r="631" spans="1:16" x14ac:dyDescent="0.25">
      <c r="A631" s="727">
        <v>630</v>
      </c>
      <c r="B631" s="1133">
        <v>1</v>
      </c>
      <c r="C631" s="563" t="s">
        <v>5</v>
      </c>
      <c r="D631" s="467">
        <v>45531</v>
      </c>
      <c r="E631" s="563" t="s">
        <v>11591</v>
      </c>
      <c r="F631" s="333" t="s">
        <v>19829</v>
      </c>
      <c r="G631" s="333" t="s">
        <v>19180</v>
      </c>
      <c r="H631" s="1130">
        <v>0.5</v>
      </c>
      <c r="I631" s="1132"/>
      <c r="J631" s="563" t="s">
        <v>152</v>
      </c>
      <c r="K631" s="1131">
        <v>45531.576608796298</v>
      </c>
      <c r="L631" s="563" t="s">
        <v>9221</v>
      </c>
      <c r="M631" s="467"/>
      <c r="N631" s="563" t="s">
        <v>9221</v>
      </c>
      <c r="O631" s="333" t="s">
        <v>18844</v>
      </c>
    </row>
    <row r="632" spans="1:16" x14ac:dyDescent="0.25">
      <c r="A632" s="727">
        <v>631</v>
      </c>
      <c r="B632" s="1133">
        <v>1</v>
      </c>
      <c r="C632" s="563" t="s">
        <v>5</v>
      </c>
      <c r="D632" s="467">
        <v>45531</v>
      </c>
      <c r="E632" s="563" t="s">
        <v>12858</v>
      </c>
      <c r="F632" s="333" t="s">
        <v>19409</v>
      </c>
      <c r="G632" s="333" t="s">
        <v>19181</v>
      </c>
      <c r="H632" s="1130">
        <v>0.4</v>
      </c>
      <c r="I632" s="1132"/>
      <c r="J632" s="563" t="s">
        <v>152</v>
      </c>
      <c r="K632" s="1131">
        <v>45531.579548611102</v>
      </c>
      <c r="L632" s="563" t="s">
        <v>9221</v>
      </c>
      <c r="M632" s="467"/>
      <c r="N632" s="563" t="s">
        <v>9221</v>
      </c>
      <c r="O632" s="333" t="s">
        <v>18844</v>
      </c>
    </row>
    <row r="633" spans="1:16" x14ac:dyDescent="0.25">
      <c r="A633" s="727">
        <v>632</v>
      </c>
      <c r="B633" s="1133">
        <v>1</v>
      </c>
      <c r="C633" s="563" t="s">
        <v>5</v>
      </c>
      <c r="D633" s="467">
        <v>45531</v>
      </c>
      <c r="E633" s="563" t="s">
        <v>11570</v>
      </c>
      <c r="F633" s="333" t="s">
        <v>19818</v>
      </c>
      <c r="G633" s="333" t="s">
        <v>19182</v>
      </c>
      <c r="H633" s="1130">
        <v>0.75</v>
      </c>
      <c r="I633" s="1132"/>
      <c r="J633" s="563" t="s">
        <v>152</v>
      </c>
      <c r="K633" s="1131">
        <v>45531.601365740702</v>
      </c>
      <c r="L633" s="563" t="s">
        <v>9221</v>
      </c>
      <c r="M633" s="467"/>
      <c r="N633" s="563" t="s">
        <v>9221</v>
      </c>
      <c r="O633" s="333" t="s">
        <v>18844</v>
      </c>
    </row>
    <row r="634" spans="1:16" x14ac:dyDescent="0.25">
      <c r="A634" s="727">
        <v>633</v>
      </c>
      <c r="B634" s="1133">
        <v>1</v>
      </c>
      <c r="C634" s="563" t="s">
        <v>5</v>
      </c>
      <c r="D634" s="467">
        <v>45531</v>
      </c>
      <c r="E634" s="563" t="s">
        <v>11514</v>
      </c>
      <c r="F634" s="333" t="s">
        <v>19751</v>
      </c>
      <c r="G634" s="333" t="s">
        <v>19183</v>
      </c>
      <c r="H634" s="1130">
        <v>0.25</v>
      </c>
      <c r="I634" s="1132"/>
      <c r="J634" s="563" t="s">
        <v>152</v>
      </c>
      <c r="K634" s="1131">
        <v>45531.584965277798</v>
      </c>
      <c r="L634" s="563" t="s">
        <v>9221</v>
      </c>
      <c r="M634" s="467"/>
      <c r="N634" s="563" t="s">
        <v>9221</v>
      </c>
      <c r="O634" s="333" t="s">
        <v>18844</v>
      </c>
    </row>
    <row r="635" spans="1:16" x14ac:dyDescent="0.25">
      <c r="A635" s="727">
        <v>634</v>
      </c>
      <c r="B635" s="1133">
        <v>1</v>
      </c>
      <c r="C635" s="563" t="s">
        <v>5</v>
      </c>
      <c r="D635" s="467">
        <v>45531</v>
      </c>
      <c r="E635" s="563" t="s">
        <v>11562</v>
      </c>
      <c r="F635" s="333" t="s">
        <v>19411</v>
      </c>
      <c r="G635" s="333" t="s">
        <v>19184</v>
      </c>
      <c r="H635" s="1130">
        <v>0.4</v>
      </c>
      <c r="I635" s="1132"/>
      <c r="J635" s="563" t="s">
        <v>152</v>
      </c>
      <c r="K635" s="1131">
        <v>45531.587650463</v>
      </c>
      <c r="L635" s="563" t="s">
        <v>9221</v>
      </c>
      <c r="M635" s="467"/>
      <c r="N635" s="563" t="s">
        <v>9221</v>
      </c>
      <c r="O635" s="333" t="s">
        <v>18844</v>
      </c>
    </row>
    <row r="636" spans="1:16" x14ac:dyDescent="0.25">
      <c r="A636" s="727">
        <v>635</v>
      </c>
      <c r="B636" s="1133">
        <v>4</v>
      </c>
      <c r="C636" s="563" t="s">
        <v>11641</v>
      </c>
      <c r="D636" s="467">
        <v>45531</v>
      </c>
      <c r="E636" s="563" t="s">
        <v>13503</v>
      </c>
      <c r="F636" s="333" t="s">
        <v>17781</v>
      </c>
      <c r="G636" s="333" t="s">
        <v>19185</v>
      </c>
      <c r="H636" s="1130">
        <v>2</v>
      </c>
      <c r="I636" s="1132"/>
      <c r="J636" s="563" t="s">
        <v>152</v>
      </c>
      <c r="K636" s="1131">
        <v>45534.533402777801</v>
      </c>
      <c r="L636" s="563" t="s">
        <v>9221</v>
      </c>
      <c r="M636" s="467"/>
      <c r="N636" s="563" t="s">
        <v>152</v>
      </c>
      <c r="O636" s="333" t="s">
        <v>19360</v>
      </c>
    </row>
    <row r="637" spans="1:16" x14ac:dyDescent="0.25">
      <c r="A637" s="727">
        <v>636</v>
      </c>
      <c r="B637" s="1133">
        <v>1</v>
      </c>
      <c r="C637" s="563" t="s">
        <v>5</v>
      </c>
      <c r="D637" s="467">
        <v>45531</v>
      </c>
      <c r="E637" s="563" t="s">
        <v>13419</v>
      </c>
      <c r="F637" s="333" t="s">
        <v>17400</v>
      </c>
      <c r="G637" s="333" t="s">
        <v>19186</v>
      </c>
      <c r="H637" s="1130">
        <v>0.5</v>
      </c>
      <c r="I637" s="1132"/>
      <c r="J637" s="563" t="s">
        <v>152</v>
      </c>
      <c r="K637" s="1131">
        <v>45531.610578703701</v>
      </c>
      <c r="L637" s="563" t="s">
        <v>9221</v>
      </c>
      <c r="M637" s="467"/>
      <c r="N637" s="563" t="s">
        <v>9221</v>
      </c>
      <c r="O637" s="333" t="s">
        <v>18844</v>
      </c>
    </row>
    <row r="638" spans="1:16" x14ac:dyDescent="0.25">
      <c r="A638" s="727">
        <v>637</v>
      </c>
      <c r="B638" s="1133">
        <v>1</v>
      </c>
      <c r="C638" s="563" t="s">
        <v>5</v>
      </c>
      <c r="D638" s="467">
        <v>45531</v>
      </c>
      <c r="E638" s="563" t="s">
        <v>11597</v>
      </c>
      <c r="F638" s="333" t="s">
        <v>19831</v>
      </c>
      <c r="G638" s="333" t="s">
        <v>19187</v>
      </c>
      <c r="H638" s="1130">
        <v>0.4</v>
      </c>
      <c r="I638" s="1132"/>
      <c r="J638" s="563" t="s">
        <v>152</v>
      </c>
      <c r="K638" s="1131">
        <v>45531.623171296298</v>
      </c>
      <c r="L638" s="563" t="s">
        <v>9221</v>
      </c>
      <c r="M638" s="467"/>
      <c r="N638" s="563" t="s">
        <v>9221</v>
      </c>
      <c r="O638" s="333" t="s">
        <v>18844</v>
      </c>
    </row>
    <row r="639" spans="1:16" x14ac:dyDescent="0.25">
      <c r="A639" s="727">
        <v>638</v>
      </c>
      <c r="B639" s="1133">
        <v>1</v>
      </c>
      <c r="C639" s="563" t="s">
        <v>5</v>
      </c>
      <c r="D639" s="467">
        <v>45531</v>
      </c>
      <c r="E639" s="563" t="s">
        <v>13451</v>
      </c>
      <c r="F639" s="333" t="s">
        <v>17489</v>
      </c>
      <c r="G639" s="333" t="s">
        <v>19188</v>
      </c>
      <c r="H639" s="1130">
        <v>0.5</v>
      </c>
      <c r="I639" s="1132"/>
      <c r="J639" s="563" t="s">
        <v>152</v>
      </c>
      <c r="K639" s="1131">
        <v>45531.6320486111</v>
      </c>
      <c r="L639" s="563" t="s">
        <v>9221</v>
      </c>
      <c r="M639" s="467"/>
      <c r="N639" s="563" t="s">
        <v>9221</v>
      </c>
      <c r="O639" s="333" t="s">
        <v>18844</v>
      </c>
    </row>
    <row r="640" spans="1:16" x14ac:dyDescent="0.25">
      <c r="A640" s="727">
        <v>639</v>
      </c>
      <c r="B640" s="1133">
        <v>1</v>
      </c>
      <c r="C640" s="563" t="s">
        <v>5</v>
      </c>
      <c r="D640" s="467">
        <v>45531</v>
      </c>
      <c r="E640" s="563" t="s">
        <v>12858</v>
      </c>
      <c r="F640" s="333" t="s">
        <v>19409</v>
      </c>
      <c r="G640" s="333" t="s">
        <v>19189</v>
      </c>
      <c r="H640" s="1130">
        <v>0.5</v>
      </c>
      <c r="I640" s="1132"/>
      <c r="J640" s="563" t="s">
        <v>152</v>
      </c>
      <c r="K640" s="1131">
        <v>45531.645509259302</v>
      </c>
      <c r="L640" s="563" t="s">
        <v>9221</v>
      </c>
      <c r="M640" s="467"/>
      <c r="N640" s="563" t="s">
        <v>9221</v>
      </c>
      <c r="O640" s="333" t="s">
        <v>18844</v>
      </c>
    </row>
    <row r="641" spans="1:15" x14ac:dyDescent="0.25">
      <c r="A641" s="727">
        <v>640</v>
      </c>
      <c r="B641" s="1133">
        <v>1</v>
      </c>
      <c r="C641" s="563" t="s">
        <v>5</v>
      </c>
      <c r="D641" s="467">
        <v>45531</v>
      </c>
      <c r="E641" s="563" t="s">
        <v>11561</v>
      </c>
      <c r="F641" s="333" t="s">
        <v>19813</v>
      </c>
      <c r="G641" s="333" t="s">
        <v>19190</v>
      </c>
      <c r="H641" s="1130">
        <v>1.5</v>
      </c>
      <c r="I641" s="1132"/>
      <c r="J641" s="563" t="s">
        <v>152</v>
      </c>
      <c r="K641" s="1131">
        <v>45531.668067129598</v>
      </c>
      <c r="L641" s="563" t="s">
        <v>9221</v>
      </c>
      <c r="M641" s="467"/>
      <c r="N641" s="563" t="s">
        <v>9221</v>
      </c>
      <c r="O641" s="333" t="s">
        <v>18844</v>
      </c>
    </row>
    <row r="642" spans="1:15" x14ac:dyDescent="0.25">
      <c r="A642" s="727">
        <v>641</v>
      </c>
      <c r="B642" s="1133">
        <v>1</v>
      </c>
      <c r="C642" s="563" t="s">
        <v>5</v>
      </c>
      <c r="D642" s="467">
        <v>45531</v>
      </c>
      <c r="E642" s="563" t="s">
        <v>11603</v>
      </c>
      <c r="F642" s="333" t="s">
        <v>14124</v>
      </c>
      <c r="G642" s="333" t="s">
        <v>19303</v>
      </c>
      <c r="H642" s="1130">
        <v>0.75</v>
      </c>
      <c r="I642" s="1132"/>
      <c r="J642" s="563" t="s">
        <v>152</v>
      </c>
      <c r="K642" s="1131">
        <v>45532.403483796297</v>
      </c>
      <c r="L642" s="563" t="s">
        <v>9221</v>
      </c>
      <c r="M642" s="467"/>
      <c r="N642" s="563" t="s">
        <v>9221</v>
      </c>
      <c r="O642" s="333" t="s">
        <v>18844</v>
      </c>
    </row>
    <row r="643" spans="1:15" x14ac:dyDescent="0.25">
      <c r="A643" s="727">
        <v>642</v>
      </c>
      <c r="B643" s="1133">
        <v>4</v>
      </c>
      <c r="C643" s="563" t="s">
        <v>11641</v>
      </c>
      <c r="D643" s="467">
        <v>45531</v>
      </c>
      <c r="E643" s="563" t="s">
        <v>13503</v>
      </c>
      <c r="F643" s="333" t="s">
        <v>17781</v>
      </c>
      <c r="G643" s="333" t="s">
        <v>19191</v>
      </c>
      <c r="H643" s="1130">
        <v>1.75</v>
      </c>
      <c r="I643" s="1132"/>
      <c r="J643" s="563" t="s">
        <v>152</v>
      </c>
      <c r="K643" s="1131">
        <v>45534.533668981501</v>
      </c>
      <c r="L643" s="563" t="s">
        <v>9221</v>
      </c>
      <c r="M643" s="467"/>
      <c r="N643" s="563" t="s">
        <v>152</v>
      </c>
      <c r="O643" s="333" t="s">
        <v>19360</v>
      </c>
    </row>
    <row r="644" spans="1:15" x14ac:dyDescent="0.25">
      <c r="A644" s="727">
        <v>643</v>
      </c>
      <c r="B644" s="1133">
        <v>3</v>
      </c>
      <c r="C644" s="563" t="s">
        <v>11640</v>
      </c>
      <c r="D644" s="467">
        <v>45531</v>
      </c>
      <c r="E644" s="563" t="s">
        <v>11638</v>
      </c>
      <c r="F644" s="333" t="s">
        <v>19373</v>
      </c>
      <c r="G644" s="333" t="s">
        <v>18212</v>
      </c>
      <c r="H644" s="1130">
        <v>5</v>
      </c>
      <c r="I644" s="1132"/>
      <c r="J644" s="563" t="s">
        <v>9221</v>
      </c>
      <c r="K644" s="1131">
        <v>45531.711875000001</v>
      </c>
      <c r="L644" s="563" t="s">
        <v>9221</v>
      </c>
      <c r="M644" s="467"/>
      <c r="N644" s="563" t="s">
        <v>9221</v>
      </c>
      <c r="O644" s="333" t="s">
        <v>18844</v>
      </c>
    </row>
    <row r="645" spans="1:15" x14ac:dyDescent="0.25">
      <c r="A645" s="727">
        <v>644</v>
      </c>
      <c r="B645" s="1133">
        <v>3</v>
      </c>
      <c r="C645" s="563" t="s">
        <v>11640</v>
      </c>
      <c r="D645" s="467">
        <v>45531</v>
      </c>
      <c r="E645" s="563" t="s">
        <v>15725</v>
      </c>
      <c r="F645" s="333" t="s">
        <v>15724</v>
      </c>
      <c r="G645" s="333" t="s">
        <v>19192</v>
      </c>
      <c r="H645" s="1130">
        <v>0.5</v>
      </c>
      <c r="I645" s="1132"/>
      <c r="J645" s="563" t="s">
        <v>152</v>
      </c>
      <c r="K645" s="1131">
        <v>45531.712280092601</v>
      </c>
      <c r="L645" s="563" t="s">
        <v>9221</v>
      </c>
      <c r="M645" s="467"/>
      <c r="N645" s="563" t="s">
        <v>9221</v>
      </c>
      <c r="O645" s="333" t="s">
        <v>18844</v>
      </c>
    </row>
    <row r="646" spans="1:15" x14ac:dyDescent="0.25">
      <c r="A646" s="727">
        <v>645</v>
      </c>
      <c r="B646" s="1133">
        <v>3</v>
      </c>
      <c r="C646" s="563" t="s">
        <v>11640</v>
      </c>
      <c r="D646" s="467">
        <v>45531</v>
      </c>
      <c r="E646" s="563" t="s">
        <v>11629</v>
      </c>
      <c r="F646" s="333" t="s">
        <v>11481</v>
      </c>
      <c r="G646" s="333" t="s">
        <v>19192</v>
      </c>
      <c r="H646" s="1130">
        <v>1</v>
      </c>
      <c r="I646" s="1132"/>
      <c r="J646" s="563" t="s">
        <v>152</v>
      </c>
      <c r="K646" s="1131">
        <v>45531.712500000001</v>
      </c>
      <c r="L646" s="563" t="s">
        <v>9221</v>
      </c>
      <c r="M646" s="467"/>
      <c r="N646" s="563" t="s">
        <v>9221</v>
      </c>
      <c r="O646" s="333" t="s">
        <v>18844</v>
      </c>
    </row>
    <row r="647" spans="1:15" x14ac:dyDescent="0.25">
      <c r="A647" s="727">
        <v>646</v>
      </c>
      <c r="B647" s="1133">
        <v>2</v>
      </c>
      <c r="C647" s="563" t="s">
        <v>133</v>
      </c>
      <c r="D647" s="467">
        <v>45531</v>
      </c>
      <c r="E647" s="563" t="s">
        <v>11638</v>
      </c>
      <c r="F647" s="333" t="s">
        <v>19373</v>
      </c>
      <c r="G647" s="333" t="s">
        <v>19193</v>
      </c>
      <c r="H647" s="1130">
        <v>4.0999999999999996</v>
      </c>
      <c r="I647" s="1132"/>
      <c r="J647" s="563" t="s">
        <v>9221</v>
      </c>
      <c r="K647" s="1131">
        <v>45531.785046296303</v>
      </c>
      <c r="L647" s="563" t="s">
        <v>9221</v>
      </c>
      <c r="M647" s="467"/>
      <c r="N647" s="563" t="s">
        <v>9221</v>
      </c>
      <c r="O647" s="333" t="s">
        <v>18844</v>
      </c>
    </row>
    <row r="648" spans="1:15" x14ac:dyDescent="0.25">
      <c r="A648" s="727">
        <v>647</v>
      </c>
      <c r="B648" s="1133">
        <v>2</v>
      </c>
      <c r="C648" s="563" t="s">
        <v>133</v>
      </c>
      <c r="D648" s="467">
        <v>45531</v>
      </c>
      <c r="E648" s="563" t="s">
        <v>13503</v>
      </c>
      <c r="F648" s="333" t="s">
        <v>17781</v>
      </c>
      <c r="G648" s="333" t="s">
        <v>19194</v>
      </c>
      <c r="H648" s="1130">
        <v>2.1</v>
      </c>
      <c r="I648" s="1132"/>
      <c r="J648" s="563" t="s">
        <v>152</v>
      </c>
      <c r="K648" s="1131">
        <v>45534.526122685202</v>
      </c>
      <c r="L648" s="563" t="s">
        <v>9221</v>
      </c>
      <c r="M648" s="467"/>
      <c r="N648" s="563" t="s">
        <v>152</v>
      </c>
      <c r="O648" s="333" t="s">
        <v>19360</v>
      </c>
    </row>
    <row r="649" spans="1:15" x14ac:dyDescent="0.25">
      <c r="A649" s="727">
        <v>648</v>
      </c>
      <c r="B649" s="1133">
        <v>2</v>
      </c>
      <c r="C649" s="563" t="s">
        <v>133</v>
      </c>
      <c r="D649" s="467">
        <v>45531</v>
      </c>
      <c r="E649" s="563" t="s">
        <v>11581</v>
      </c>
      <c r="F649" s="333" t="s">
        <v>13848</v>
      </c>
      <c r="G649" s="333" t="s">
        <v>19195</v>
      </c>
      <c r="H649" s="1130">
        <v>0.4</v>
      </c>
      <c r="I649" s="1132"/>
      <c r="J649" s="563" t="s">
        <v>152</v>
      </c>
      <c r="K649" s="1131">
        <v>45531.784375000003</v>
      </c>
      <c r="L649" s="563" t="s">
        <v>9221</v>
      </c>
      <c r="M649" s="467"/>
      <c r="N649" s="563" t="s">
        <v>9221</v>
      </c>
      <c r="O649" s="333" t="s">
        <v>18844</v>
      </c>
    </row>
    <row r="650" spans="1:15" x14ac:dyDescent="0.25">
      <c r="A650" s="727">
        <v>649</v>
      </c>
      <c r="B650" s="1133">
        <v>2</v>
      </c>
      <c r="C650" s="563" t="s">
        <v>133</v>
      </c>
      <c r="D650" s="467">
        <v>45531</v>
      </c>
      <c r="E650" s="563" t="s">
        <v>11550</v>
      </c>
      <c r="F650" s="333" t="s">
        <v>18019</v>
      </c>
      <c r="G650" s="333" t="s">
        <v>19196</v>
      </c>
      <c r="H650" s="1130">
        <v>0.5</v>
      </c>
      <c r="I650" s="1132"/>
      <c r="J650" s="563" t="s">
        <v>152</v>
      </c>
      <c r="K650" s="1131">
        <v>45531.784988425898</v>
      </c>
      <c r="L650" s="563" t="s">
        <v>9221</v>
      </c>
      <c r="M650" s="467"/>
      <c r="N650" s="563" t="s">
        <v>9221</v>
      </c>
      <c r="O650" s="333" t="s">
        <v>18844</v>
      </c>
    </row>
    <row r="651" spans="1:15" x14ac:dyDescent="0.25">
      <c r="A651" s="727">
        <v>650</v>
      </c>
      <c r="B651" s="1133">
        <v>2</v>
      </c>
      <c r="C651" s="563" t="s">
        <v>133</v>
      </c>
      <c r="D651" s="467">
        <v>45531</v>
      </c>
      <c r="E651" s="563" t="s">
        <v>16666</v>
      </c>
      <c r="F651" s="333" t="s">
        <v>16665</v>
      </c>
      <c r="G651" s="333" t="s">
        <v>19197</v>
      </c>
      <c r="H651" s="1130">
        <v>0.2</v>
      </c>
      <c r="I651" s="1132"/>
      <c r="J651" s="563" t="s">
        <v>152</v>
      </c>
      <c r="K651" s="1131">
        <v>45531.785833333299</v>
      </c>
      <c r="L651" s="563" t="s">
        <v>9221</v>
      </c>
      <c r="M651" s="467"/>
      <c r="N651" s="563" t="s">
        <v>9221</v>
      </c>
      <c r="O651" s="333" t="s">
        <v>18844</v>
      </c>
    </row>
    <row r="652" spans="1:15" x14ac:dyDescent="0.25">
      <c r="A652" s="727">
        <v>651</v>
      </c>
      <c r="B652" s="1133">
        <v>2</v>
      </c>
      <c r="C652" s="563" t="s">
        <v>133</v>
      </c>
      <c r="D652" s="467">
        <v>45531</v>
      </c>
      <c r="E652" s="563" t="s">
        <v>11598</v>
      </c>
      <c r="F652" s="333" t="s">
        <v>14080</v>
      </c>
      <c r="G652" s="333" t="s">
        <v>19198</v>
      </c>
      <c r="H652" s="1130">
        <v>0.3</v>
      </c>
      <c r="I652" s="1132"/>
      <c r="J652" s="563" t="s">
        <v>152</v>
      </c>
      <c r="K652" s="1131">
        <v>45531.786134259302</v>
      </c>
      <c r="L652" s="563" t="s">
        <v>9221</v>
      </c>
      <c r="M652" s="467"/>
      <c r="N652" s="563" t="s">
        <v>9221</v>
      </c>
      <c r="O652" s="333" t="s">
        <v>18844</v>
      </c>
    </row>
    <row r="653" spans="1:15" x14ac:dyDescent="0.25">
      <c r="A653" s="727">
        <v>652</v>
      </c>
      <c r="B653" s="1133">
        <v>1</v>
      </c>
      <c r="C653" s="563" t="s">
        <v>5</v>
      </c>
      <c r="D653" s="467">
        <v>45532</v>
      </c>
      <c r="E653" s="563" t="s">
        <v>11495</v>
      </c>
      <c r="F653" s="333" t="s">
        <v>12847</v>
      </c>
      <c r="G653" s="333" t="s">
        <v>19304</v>
      </c>
      <c r="H653" s="1130">
        <v>1</v>
      </c>
      <c r="I653" s="1132"/>
      <c r="J653" s="563" t="s">
        <v>152</v>
      </c>
      <c r="K653" s="1131">
        <v>45532.401354166701</v>
      </c>
      <c r="L653" s="563" t="s">
        <v>9221</v>
      </c>
      <c r="M653" s="467"/>
      <c r="N653" s="563" t="s">
        <v>9221</v>
      </c>
      <c r="O653" s="333" t="s">
        <v>18844</v>
      </c>
    </row>
    <row r="654" spans="1:15" x14ac:dyDescent="0.25">
      <c r="A654" s="727">
        <v>653</v>
      </c>
      <c r="B654" s="1133">
        <v>1</v>
      </c>
      <c r="C654" s="563" t="s">
        <v>5</v>
      </c>
      <c r="D654" s="467">
        <v>45531</v>
      </c>
      <c r="E654" s="563" t="s">
        <v>11581</v>
      </c>
      <c r="F654" s="333" t="s">
        <v>13848</v>
      </c>
      <c r="G654" s="333" t="s">
        <v>19305</v>
      </c>
      <c r="H654" s="1130">
        <v>0.5</v>
      </c>
      <c r="I654" s="1132"/>
      <c r="J654" s="563" t="s">
        <v>152</v>
      </c>
      <c r="K654" s="1131">
        <v>45532.401886574102</v>
      </c>
      <c r="L654" s="563" t="s">
        <v>9221</v>
      </c>
      <c r="M654" s="467"/>
      <c r="N654" s="563" t="s">
        <v>9221</v>
      </c>
      <c r="O654" s="333" t="s">
        <v>18844</v>
      </c>
    </row>
    <row r="655" spans="1:15" x14ac:dyDescent="0.25">
      <c r="A655" s="727">
        <v>654</v>
      </c>
      <c r="B655" s="1133">
        <v>1</v>
      </c>
      <c r="C655" s="563" t="s">
        <v>5</v>
      </c>
      <c r="D655" s="467">
        <v>45531</v>
      </c>
      <c r="E655" s="563" t="s">
        <v>11529</v>
      </c>
      <c r="F655" s="333" t="s">
        <v>17418</v>
      </c>
      <c r="G655" s="333" t="s">
        <v>19306</v>
      </c>
      <c r="H655" s="1130">
        <v>0.75</v>
      </c>
      <c r="I655" s="1132"/>
      <c r="J655" s="563" t="s">
        <v>152</v>
      </c>
      <c r="K655" s="1131">
        <v>45532.402442129598</v>
      </c>
      <c r="L655" s="563" t="s">
        <v>9221</v>
      </c>
      <c r="M655" s="467"/>
      <c r="N655" s="563" t="s">
        <v>9221</v>
      </c>
      <c r="O655" s="333" t="s">
        <v>18844</v>
      </c>
    </row>
    <row r="656" spans="1:15" x14ac:dyDescent="0.25">
      <c r="A656" s="727">
        <v>655</v>
      </c>
      <c r="B656" s="1133">
        <v>1</v>
      </c>
      <c r="C656" s="563" t="s">
        <v>5</v>
      </c>
      <c r="D656" s="467">
        <v>45531</v>
      </c>
      <c r="E656" s="563" t="s">
        <v>11540</v>
      </c>
      <c r="F656" s="333" t="s">
        <v>17798</v>
      </c>
      <c r="G656" s="333" t="s">
        <v>19307</v>
      </c>
      <c r="H656" s="1130">
        <v>0.5</v>
      </c>
      <c r="I656" s="1132"/>
      <c r="J656" s="563" t="s">
        <v>152</v>
      </c>
      <c r="K656" s="1131">
        <v>45532.402615740699</v>
      </c>
      <c r="L656" s="563" t="s">
        <v>9221</v>
      </c>
      <c r="M656" s="467"/>
      <c r="N656" s="563" t="s">
        <v>9221</v>
      </c>
      <c r="O656" s="333" t="s">
        <v>18844</v>
      </c>
    </row>
    <row r="657" spans="1:15" x14ac:dyDescent="0.25">
      <c r="A657" s="727">
        <v>656</v>
      </c>
      <c r="B657" s="1133">
        <v>1</v>
      </c>
      <c r="C657" s="563" t="s">
        <v>5</v>
      </c>
      <c r="D657" s="467">
        <v>45532</v>
      </c>
      <c r="E657" s="563" t="s">
        <v>11561</v>
      </c>
      <c r="F657" s="333" t="s">
        <v>19813</v>
      </c>
      <c r="G657" s="333" t="s">
        <v>19308</v>
      </c>
      <c r="H657" s="1130">
        <v>5.25</v>
      </c>
      <c r="I657" s="1132"/>
      <c r="J657" s="563" t="s">
        <v>152</v>
      </c>
      <c r="K657" s="1131">
        <v>45532.683344907397</v>
      </c>
      <c r="L657" s="563" t="s">
        <v>9221</v>
      </c>
      <c r="M657" s="467"/>
      <c r="N657" s="563" t="s">
        <v>9221</v>
      </c>
      <c r="O657" s="333" t="s">
        <v>18844</v>
      </c>
    </row>
    <row r="658" spans="1:15" x14ac:dyDescent="0.25">
      <c r="A658" s="727">
        <v>657</v>
      </c>
      <c r="B658" s="1133">
        <v>4</v>
      </c>
      <c r="C658" s="563" t="s">
        <v>11641</v>
      </c>
      <c r="D658" s="467">
        <v>45532</v>
      </c>
      <c r="E658" s="563" t="s">
        <v>11495</v>
      </c>
      <c r="F658" s="333" t="s">
        <v>12847</v>
      </c>
      <c r="G658" s="333" t="s">
        <v>19309</v>
      </c>
      <c r="H658" s="1130">
        <v>0.5</v>
      </c>
      <c r="I658" s="1132"/>
      <c r="J658" s="563" t="s">
        <v>152</v>
      </c>
      <c r="K658" s="1131">
        <v>45532.425497685203</v>
      </c>
      <c r="L658" s="563" t="s">
        <v>9221</v>
      </c>
      <c r="M658" s="467"/>
      <c r="N658" s="563" t="s">
        <v>9221</v>
      </c>
      <c r="O658" s="333" t="s">
        <v>18844</v>
      </c>
    </row>
    <row r="659" spans="1:15" x14ac:dyDescent="0.25">
      <c r="A659" s="727">
        <v>658</v>
      </c>
      <c r="B659" s="1133">
        <v>4</v>
      </c>
      <c r="C659" s="563" t="s">
        <v>11641</v>
      </c>
      <c r="D659" s="467">
        <v>45532</v>
      </c>
      <c r="E659" s="563" t="s">
        <v>11561</v>
      </c>
      <c r="F659" s="333" t="s">
        <v>19813</v>
      </c>
      <c r="G659" s="333" t="s">
        <v>19310</v>
      </c>
      <c r="H659" s="1130">
        <v>0.25</v>
      </c>
      <c r="I659" s="1132"/>
      <c r="J659" s="563" t="s">
        <v>152</v>
      </c>
      <c r="K659" s="1131">
        <v>45532.438206018502</v>
      </c>
      <c r="L659" s="563" t="s">
        <v>9221</v>
      </c>
      <c r="M659" s="467"/>
      <c r="N659" s="563" t="s">
        <v>9221</v>
      </c>
      <c r="O659" s="333" t="s">
        <v>18844</v>
      </c>
    </row>
    <row r="660" spans="1:15" x14ac:dyDescent="0.25">
      <c r="A660" s="727">
        <v>659</v>
      </c>
      <c r="B660" s="1133">
        <v>4</v>
      </c>
      <c r="C660" s="563" t="s">
        <v>11641</v>
      </c>
      <c r="D660" s="467">
        <v>45532</v>
      </c>
      <c r="E660" s="563" t="s">
        <v>11638</v>
      </c>
      <c r="F660" s="333" t="s">
        <v>19373</v>
      </c>
      <c r="G660" s="333" t="s">
        <v>19311</v>
      </c>
      <c r="H660" s="1130">
        <v>0.25</v>
      </c>
      <c r="I660" s="1132"/>
      <c r="J660" s="563" t="s">
        <v>9221</v>
      </c>
      <c r="K660" s="1131">
        <v>45532.438599537003</v>
      </c>
      <c r="L660" s="563" t="s">
        <v>9221</v>
      </c>
      <c r="M660" s="467"/>
      <c r="N660" s="563" t="s">
        <v>9221</v>
      </c>
      <c r="O660" s="333" t="s">
        <v>18844</v>
      </c>
    </row>
    <row r="661" spans="1:15" x14ac:dyDescent="0.25">
      <c r="A661" s="727">
        <v>660</v>
      </c>
      <c r="B661" s="1133">
        <v>1</v>
      </c>
      <c r="C661" s="563" t="s">
        <v>5</v>
      </c>
      <c r="D661" s="467">
        <v>45532</v>
      </c>
      <c r="E661" s="563" t="s">
        <v>19296</v>
      </c>
      <c r="F661" s="333" t="s">
        <v>19295</v>
      </c>
      <c r="G661" s="333" t="s">
        <v>19312</v>
      </c>
      <c r="H661" s="1130">
        <v>1.25</v>
      </c>
      <c r="I661" s="1132"/>
      <c r="J661" s="563" t="s">
        <v>152</v>
      </c>
      <c r="K661" s="1131">
        <v>45532.495069444398</v>
      </c>
      <c r="L661" s="563" t="s">
        <v>9221</v>
      </c>
      <c r="M661" s="467"/>
      <c r="N661" s="563" t="s">
        <v>9221</v>
      </c>
      <c r="O661" s="333" t="s">
        <v>18844</v>
      </c>
    </row>
    <row r="662" spans="1:15" x14ac:dyDescent="0.25">
      <c r="A662" s="727">
        <v>661</v>
      </c>
      <c r="B662" s="1133">
        <v>1</v>
      </c>
      <c r="C662" s="563" t="s">
        <v>5</v>
      </c>
      <c r="D662" s="467">
        <v>45532</v>
      </c>
      <c r="E662" s="563" t="s">
        <v>13083</v>
      </c>
      <c r="F662" s="333" t="s">
        <v>18993</v>
      </c>
      <c r="G662" s="333" t="s">
        <v>19313</v>
      </c>
      <c r="H662" s="1130">
        <v>0.5</v>
      </c>
      <c r="I662" s="1132"/>
      <c r="J662" s="563" t="s">
        <v>152</v>
      </c>
      <c r="K662" s="1131">
        <v>45532.739733796298</v>
      </c>
      <c r="L662" s="563" t="s">
        <v>9221</v>
      </c>
      <c r="M662" s="467"/>
      <c r="N662" s="563" t="s">
        <v>9221</v>
      </c>
      <c r="O662" s="333" t="s">
        <v>18844</v>
      </c>
    </row>
    <row r="663" spans="1:15" x14ac:dyDescent="0.25">
      <c r="A663" s="727">
        <v>662</v>
      </c>
      <c r="B663" s="1133">
        <v>1</v>
      </c>
      <c r="C663" s="563" t="s">
        <v>5</v>
      </c>
      <c r="D663" s="467">
        <v>45532</v>
      </c>
      <c r="E663" s="563" t="s">
        <v>13456</v>
      </c>
      <c r="F663" s="333" t="s">
        <v>17505</v>
      </c>
      <c r="G663" s="333" t="s">
        <v>16047</v>
      </c>
      <c r="H663" s="1130">
        <v>0.25</v>
      </c>
      <c r="I663" s="1132"/>
      <c r="J663" s="563" t="s">
        <v>152</v>
      </c>
      <c r="K663" s="1131">
        <v>45532.523564814801</v>
      </c>
      <c r="L663" s="563" t="s">
        <v>9221</v>
      </c>
      <c r="M663" s="467"/>
      <c r="N663" s="563" t="s">
        <v>9221</v>
      </c>
      <c r="O663" s="333" t="s">
        <v>18844</v>
      </c>
    </row>
    <row r="664" spans="1:15" x14ac:dyDescent="0.25">
      <c r="A664" s="727">
        <v>663</v>
      </c>
      <c r="B664" s="1133">
        <v>1</v>
      </c>
      <c r="C664" s="563" t="s">
        <v>5</v>
      </c>
      <c r="D664" s="467">
        <v>45532</v>
      </c>
      <c r="E664" s="563" t="s">
        <v>11540</v>
      </c>
      <c r="F664" s="333" t="s">
        <v>17798</v>
      </c>
      <c r="G664" s="333" t="s">
        <v>19314</v>
      </c>
      <c r="H664" s="1130">
        <v>2</v>
      </c>
      <c r="I664" s="1132"/>
      <c r="J664" s="563" t="s">
        <v>152</v>
      </c>
      <c r="K664" s="1131">
        <v>45532.754062499997</v>
      </c>
      <c r="L664" s="563" t="s">
        <v>9221</v>
      </c>
      <c r="M664" s="467"/>
      <c r="N664" s="563" t="s">
        <v>9221</v>
      </c>
      <c r="O664" s="333" t="s">
        <v>18844</v>
      </c>
    </row>
    <row r="665" spans="1:15" x14ac:dyDescent="0.25">
      <c r="A665" s="727">
        <v>664</v>
      </c>
      <c r="B665" s="1133">
        <v>1</v>
      </c>
      <c r="C665" s="563" t="s">
        <v>5</v>
      </c>
      <c r="D665" s="467">
        <v>45532</v>
      </c>
      <c r="E665" s="563" t="s">
        <v>11589</v>
      </c>
      <c r="F665" s="333" t="s">
        <v>19408</v>
      </c>
      <c r="G665" s="333" t="s">
        <v>19315</v>
      </c>
      <c r="H665" s="1130">
        <v>0.4</v>
      </c>
      <c r="I665" s="1132"/>
      <c r="J665" s="563" t="s">
        <v>152</v>
      </c>
      <c r="K665" s="1131">
        <v>45532.526585648098</v>
      </c>
      <c r="L665" s="563" t="s">
        <v>9221</v>
      </c>
      <c r="M665" s="467"/>
      <c r="N665" s="563" t="s">
        <v>9221</v>
      </c>
      <c r="O665" s="333" t="s">
        <v>18844</v>
      </c>
    </row>
    <row r="666" spans="1:15" x14ac:dyDescent="0.25">
      <c r="A666" s="727">
        <v>665</v>
      </c>
      <c r="B666" s="1133">
        <v>1</v>
      </c>
      <c r="C666" s="563" t="s">
        <v>5</v>
      </c>
      <c r="D666" s="467">
        <v>45532</v>
      </c>
      <c r="E666" s="563" t="s">
        <v>13070</v>
      </c>
      <c r="F666" s="333" t="s">
        <v>19695</v>
      </c>
      <c r="G666" s="333" t="s">
        <v>19316</v>
      </c>
      <c r="H666" s="1130">
        <v>2.5</v>
      </c>
      <c r="I666" s="1132" t="s">
        <v>19317</v>
      </c>
      <c r="J666" s="563" t="s">
        <v>152</v>
      </c>
      <c r="K666" s="1131">
        <v>45532.696238425902</v>
      </c>
      <c r="L666" s="563" t="s">
        <v>9221</v>
      </c>
      <c r="M666" s="467"/>
      <c r="N666" s="563" t="s">
        <v>9221</v>
      </c>
      <c r="O666" s="333" t="s">
        <v>18844</v>
      </c>
    </row>
    <row r="667" spans="1:15" x14ac:dyDescent="0.25">
      <c r="A667" s="727">
        <v>666</v>
      </c>
      <c r="B667" s="1133">
        <v>4</v>
      </c>
      <c r="C667" s="563" t="s">
        <v>11641</v>
      </c>
      <c r="D667" s="467">
        <v>45532</v>
      </c>
      <c r="E667" s="563" t="s">
        <v>11638</v>
      </c>
      <c r="F667" s="333" t="s">
        <v>19373</v>
      </c>
      <c r="G667" s="333" t="s">
        <v>19318</v>
      </c>
      <c r="H667" s="1130">
        <v>0.5</v>
      </c>
      <c r="I667" s="1132"/>
      <c r="J667" s="563" t="s">
        <v>9221</v>
      </c>
      <c r="K667" s="1131">
        <v>45532.678576388898</v>
      </c>
      <c r="L667" s="563" t="s">
        <v>9221</v>
      </c>
      <c r="M667" s="467"/>
      <c r="N667" s="563" t="s">
        <v>9221</v>
      </c>
      <c r="O667" s="333" t="s">
        <v>18844</v>
      </c>
    </row>
    <row r="668" spans="1:15" x14ac:dyDescent="0.25">
      <c r="A668" s="727">
        <v>667</v>
      </c>
      <c r="B668" s="1133">
        <v>4</v>
      </c>
      <c r="C668" s="563" t="s">
        <v>11641</v>
      </c>
      <c r="D668" s="467">
        <v>45532</v>
      </c>
      <c r="E668" s="563" t="s">
        <v>11638</v>
      </c>
      <c r="F668" s="333" t="s">
        <v>19373</v>
      </c>
      <c r="G668" s="333" t="s">
        <v>19319</v>
      </c>
      <c r="H668" s="1130">
        <v>3.75</v>
      </c>
      <c r="I668" s="1132"/>
      <c r="J668" s="563" t="s">
        <v>9221</v>
      </c>
      <c r="K668" s="1131">
        <v>45532.683518518497</v>
      </c>
      <c r="L668" s="563" t="s">
        <v>9221</v>
      </c>
      <c r="M668" s="467"/>
      <c r="N668" s="563" t="s">
        <v>9221</v>
      </c>
      <c r="O668" s="333" t="s">
        <v>18844</v>
      </c>
    </row>
    <row r="669" spans="1:15" x14ac:dyDescent="0.25">
      <c r="A669" s="727">
        <v>668</v>
      </c>
      <c r="B669" s="1133">
        <v>4</v>
      </c>
      <c r="C669" s="563" t="s">
        <v>11641</v>
      </c>
      <c r="D669" s="467">
        <v>45532</v>
      </c>
      <c r="E669" s="563" t="s">
        <v>11495</v>
      </c>
      <c r="F669" s="333" t="s">
        <v>12847</v>
      </c>
      <c r="G669" s="333" t="s">
        <v>19320</v>
      </c>
      <c r="H669" s="1130">
        <v>0.75</v>
      </c>
      <c r="I669" s="1132"/>
      <c r="J669" s="563" t="s">
        <v>152</v>
      </c>
      <c r="K669" s="1131">
        <v>45532.684583333299</v>
      </c>
      <c r="L669" s="563" t="s">
        <v>9221</v>
      </c>
      <c r="M669" s="467"/>
      <c r="N669" s="563" t="s">
        <v>9221</v>
      </c>
      <c r="O669" s="333" t="s">
        <v>18844</v>
      </c>
    </row>
    <row r="670" spans="1:15" x14ac:dyDescent="0.25">
      <c r="A670" s="727">
        <v>669</v>
      </c>
      <c r="B670" s="1133">
        <v>4</v>
      </c>
      <c r="C670" s="563" t="s">
        <v>11641</v>
      </c>
      <c r="D670" s="467">
        <v>45532</v>
      </c>
      <c r="E670" s="563" t="s">
        <v>11504</v>
      </c>
      <c r="F670" s="333" t="s">
        <v>16114</v>
      </c>
      <c r="G670" s="333" t="s">
        <v>19321</v>
      </c>
      <c r="H670" s="1130">
        <v>1</v>
      </c>
      <c r="I670" s="1132"/>
      <c r="J670" s="563" t="s">
        <v>152</v>
      </c>
      <c r="K670" s="1131">
        <v>45532.686041666697</v>
      </c>
      <c r="L670" s="563" t="s">
        <v>9221</v>
      </c>
      <c r="M670" s="467"/>
      <c r="N670" s="563" t="s">
        <v>9221</v>
      </c>
      <c r="O670" s="333" t="s">
        <v>18844</v>
      </c>
    </row>
    <row r="671" spans="1:15" x14ac:dyDescent="0.25">
      <c r="A671" s="727">
        <v>670</v>
      </c>
      <c r="B671" s="1133">
        <v>4</v>
      </c>
      <c r="C671" s="563" t="s">
        <v>11641</v>
      </c>
      <c r="D671" s="467">
        <v>45532</v>
      </c>
      <c r="E671" s="563" t="s">
        <v>11638</v>
      </c>
      <c r="F671" s="333" t="s">
        <v>19373</v>
      </c>
      <c r="G671" s="333" t="s">
        <v>19322</v>
      </c>
      <c r="H671" s="1130">
        <v>0.25</v>
      </c>
      <c r="I671" s="1132"/>
      <c r="J671" s="563" t="s">
        <v>9221</v>
      </c>
      <c r="K671" s="1131">
        <v>45532.696064814802</v>
      </c>
      <c r="L671" s="563" t="s">
        <v>9221</v>
      </c>
      <c r="M671" s="467"/>
      <c r="N671" s="563" t="s">
        <v>9221</v>
      </c>
      <c r="O671" s="333" t="s">
        <v>18844</v>
      </c>
    </row>
    <row r="672" spans="1:15" x14ac:dyDescent="0.25">
      <c r="A672" s="727">
        <v>671</v>
      </c>
      <c r="B672" s="1133">
        <v>2</v>
      </c>
      <c r="C672" s="563" t="s">
        <v>133</v>
      </c>
      <c r="D672" s="467">
        <v>45532</v>
      </c>
      <c r="E672" s="563" t="s">
        <v>11589</v>
      </c>
      <c r="F672" s="333" t="s">
        <v>19408</v>
      </c>
      <c r="G672" s="333" t="s">
        <v>19323</v>
      </c>
      <c r="H672" s="1130">
        <v>0.6</v>
      </c>
      <c r="I672" s="1132"/>
      <c r="J672" s="563" t="s">
        <v>152</v>
      </c>
      <c r="K672" s="1131">
        <v>45532.701620370397</v>
      </c>
      <c r="L672" s="563" t="s">
        <v>9221</v>
      </c>
      <c r="M672" s="467"/>
      <c r="N672" s="563" t="s">
        <v>9221</v>
      </c>
      <c r="O672" s="333" t="s">
        <v>18844</v>
      </c>
    </row>
    <row r="673" spans="1:16" x14ac:dyDescent="0.25">
      <c r="A673" s="727">
        <v>672</v>
      </c>
      <c r="B673" s="1133">
        <v>3</v>
      </c>
      <c r="C673" s="563" t="s">
        <v>11640</v>
      </c>
      <c r="D673" s="467">
        <v>45532</v>
      </c>
      <c r="E673" s="563" t="s">
        <v>11638</v>
      </c>
      <c r="F673" s="333" t="s">
        <v>19373</v>
      </c>
      <c r="G673" s="333" t="s">
        <v>18212</v>
      </c>
      <c r="H673" s="1130">
        <v>2.75</v>
      </c>
      <c r="I673" s="1132"/>
      <c r="J673" s="563" t="s">
        <v>9221</v>
      </c>
      <c r="K673" s="1131">
        <v>45532.7113888889</v>
      </c>
      <c r="L673" s="563" t="s">
        <v>9221</v>
      </c>
      <c r="M673" s="467"/>
      <c r="N673" s="563" t="s">
        <v>9221</v>
      </c>
      <c r="O673" s="333" t="s">
        <v>18844</v>
      </c>
    </row>
    <row r="674" spans="1:16" x14ac:dyDescent="0.25">
      <c r="A674" s="727">
        <v>673</v>
      </c>
      <c r="B674" s="1133">
        <v>1</v>
      </c>
      <c r="C674" s="563" t="s">
        <v>5</v>
      </c>
      <c r="D674" s="467">
        <v>45532</v>
      </c>
      <c r="E674" s="563" t="s">
        <v>11526</v>
      </c>
      <c r="F674" s="333" t="s">
        <v>17330</v>
      </c>
      <c r="G674" s="333" t="s">
        <v>19324</v>
      </c>
      <c r="H674" s="1130">
        <v>1.5</v>
      </c>
      <c r="I674" s="1132"/>
      <c r="J674" s="563" t="s">
        <v>152</v>
      </c>
      <c r="K674" s="1131">
        <v>45532.735555555599</v>
      </c>
      <c r="L674" s="563" t="s">
        <v>9221</v>
      </c>
      <c r="M674" s="467"/>
      <c r="N674" s="563" t="s">
        <v>9221</v>
      </c>
      <c r="O674" s="333" t="s">
        <v>18844</v>
      </c>
    </row>
    <row r="675" spans="1:16" x14ac:dyDescent="0.25">
      <c r="A675" s="727">
        <v>674</v>
      </c>
      <c r="B675" s="1133">
        <v>1</v>
      </c>
      <c r="C675" s="563" t="s">
        <v>5</v>
      </c>
      <c r="D675" s="467">
        <v>45533</v>
      </c>
      <c r="E675" s="563" t="s">
        <v>11561</v>
      </c>
      <c r="F675" s="333" t="s">
        <v>19813</v>
      </c>
      <c r="G675" s="333" t="s">
        <v>19328</v>
      </c>
      <c r="H675" s="1130">
        <v>0.75</v>
      </c>
      <c r="I675" s="1132"/>
      <c r="J675" s="563" t="s">
        <v>152</v>
      </c>
      <c r="K675" s="1131">
        <v>45533.366655092599</v>
      </c>
      <c r="L675" s="563" t="s">
        <v>9221</v>
      </c>
      <c r="M675" s="467"/>
      <c r="N675" s="563" t="s">
        <v>9221</v>
      </c>
      <c r="O675" s="333" t="s">
        <v>19203</v>
      </c>
    </row>
    <row r="676" spans="1:16" x14ac:dyDescent="0.25">
      <c r="A676" s="727">
        <v>675</v>
      </c>
      <c r="B676" s="1133">
        <v>1</v>
      </c>
      <c r="C676" s="563" t="s">
        <v>5</v>
      </c>
      <c r="D676" s="467">
        <v>45533</v>
      </c>
      <c r="E676" s="563" t="s">
        <v>12858</v>
      </c>
      <c r="F676" s="333" t="s">
        <v>19409</v>
      </c>
      <c r="G676" s="333" t="s">
        <v>19329</v>
      </c>
      <c r="H676" s="1130">
        <v>0.5</v>
      </c>
      <c r="I676" s="1132"/>
      <c r="J676" s="563" t="s">
        <v>152</v>
      </c>
      <c r="K676" s="1131">
        <v>45533.366863425901</v>
      </c>
      <c r="L676" s="563" t="s">
        <v>9221</v>
      </c>
      <c r="M676" s="467"/>
      <c r="N676" s="563" t="s">
        <v>9221</v>
      </c>
      <c r="O676" s="333" t="s">
        <v>19203</v>
      </c>
    </row>
    <row r="677" spans="1:16" x14ac:dyDescent="0.25">
      <c r="A677" s="727">
        <v>676</v>
      </c>
      <c r="B677" s="1133">
        <v>1</v>
      </c>
      <c r="C677" s="563" t="s">
        <v>5</v>
      </c>
      <c r="D677" s="467">
        <v>45533</v>
      </c>
      <c r="E677" s="563" t="s">
        <v>13070</v>
      </c>
      <c r="F677" s="333" t="s">
        <v>19695</v>
      </c>
      <c r="G677" s="333" t="s">
        <v>19330</v>
      </c>
      <c r="H677" s="1130">
        <v>0.5</v>
      </c>
      <c r="I677" s="1132"/>
      <c r="J677" s="563" t="s">
        <v>152</v>
      </c>
      <c r="K677" s="1131">
        <v>45533.367118055598</v>
      </c>
      <c r="L677" s="563" t="s">
        <v>9221</v>
      </c>
      <c r="M677" s="467"/>
      <c r="N677" s="563" t="s">
        <v>9221</v>
      </c>
      <c r="O677" s="333" t="s">
        <v>19203</v>
      </c>
    </row>
    <row r="678" spans="1:16" x14ac:dyDescent="0.25">
      <c r="A678" s="727">
        <v>677</v>
      </c>
      <c r="B678" s="1133">
        <v>1</v>
      </c>
      <c r="C678" s="563" t="s">
        <v>5</v>
      </c>
      <c r="D678" s="467">
        <v>45533</v>
      </c>
      <c r="E678" s="563" t="s">
        <v>11521</v>
      </c>
      <c r="F678" s="333" t="s">
        <v>16852</v>
      </c>
      <c r="G678" s="333" t="s">
        <v>19331</v>
      </c>
      <c r="H678" s="1130">
        <v>1.5</v>
      </c>
      <c r="I678" s="1132"/>
      <c r="J678" s="563" t="s">
        <v>152</v>
      </c>
      <c r="K678" s="1131">
        <v>45533.723749999997</v>
      </c>
      <c r="L678" s="563" t="s">
        <v>9221</v>
      </c>
      <c r="M678" s="467"/>
      <c r="N678" s="563" t="s">
        <v>9221</v>
      </c>
      <c r="O678" s="333" t="s">
        <v>19203</v>
      </c>
    </row>
    <row r="679" spans="1:16" x14ac:dyDescent="0.25">
      <c r="A679" s="727">
        <v>678</v>
      </c>
      <c r="B679" s="1133">
        <v>1</v>
      </c>
      <c r="C679" s="563" t="s">
        <v>5</v>
      </c>
      <c r="D679" s="467">
        <v>45533</v>
      </c>
      <c r="E679" s="563" t="s">
        <v>11570</v>
      </c>
      <c r="F679" s="333" t="s">
        <v>19818</v>
      </c>
      <c r="G679" s="333" t="s">
        <v>19332</v>
      </c>
      <c r="H679" s="1130">
        <v>1</v>
      </c>
      <c r="I679" s="1132"/>
      <c r="J679" s="563" t="s">
        <v>152</v>
      </c>
      <c r="K679" s="1131">
        <v>45533.3898148148</v>
      </c>
      <c r="L679" s="563" t="s">
        <v>9221</v>
      </c>
      <c r="M679" s="467"/>
      <c r="N679" s="563" t="s">
        <v>9221</v>
      </c>
      <c r="O679" s="333" t="s">
        <v>19203</v>
      </c>
    </row>
    <row r="680" spans="1:16" x14ac:dyDescent="0.25">
      <c r="A680" s="727">
        <v>679</v>
      </c>
      <c r="B680" s="1133">
        <v>4</v>
      </c>
      <c r="C680" s="563" t="s">
        <v>11641</v>
      </c>
      <c r="D680" s="467">
        <v>45533</v>
      </c>
      <c r="E680" s="563" t="s">
        <v>11638</v>
      </c>
      <c r="F680" s="333" t="s">
        <v>19373</v>
      </c>
      <c r="G680" s="333" t="s">
        <v>19319</v>
      </c>
      <c r="H680" s="1130">
        <v>0.5</v>
      </c>
      <c r="I680" s="1132"/>
      <c r="J680" s="563" t="s">
        <v>9221</v>
      </c>
      <c r="K680" s="1131">
        <v>45533.403043981503</v>
      </c>
      <c r="L680" s="563" t="s">
        <v>9221</v>
      </c>
      <c r="M680" s="467"/>
      <c r="N680" s="563" t="s">
        <v>9221</v>
      </c>
      <c r="O680" s="333" t="s">
        <v>19203</v>
      </c>
    </row>
    <row r="681" spans="1:16" x14ac:dyDescent="0.25">
      <c r="A681" s="727">
        <v>680</v>
      </c>
      <c r="B681" s="1133">
        <v>4</v>
      </c>
      <c r="C681" s="563" t="s">
        <v>11641</v>
      </c>
      <c r="D681" s="467">
        <v>45533</v>
      </c>
      <c r="E681" s="563" t="s">
        <v>13503</v>
      </c>
      <c r="F681" s="333" t="s">
        <v>17781</v>
      </c>
      <c r="G681" s="333" t="s">
        <v>19333</v>
      </c>
      <c r="H681" s="1130">
        <v>0.5</v>
      </c>
      <c r="I681" s="1132"/>
      <c r="J681" s="563" t="s">
        <v>152</v>
      </c>
      <c r="K681" s="1131">
        <v>45534.533935185202</v>
      </c>
      <c r="L681" s="563" t="s">
        <v>9221</v>
      </c>
      <c r="M681" s="467"/>
      <c r="N681" s="563" t="s">
        <v>152</v>
      </c>
      <c r="O681" s="333" t="s">
        <v>19360</v>
      </c>
    </row>
    <row r="682" spans="1:16" x14ac:dyDescent="0.25">
      <c r="A682" s="727">
        <v>681</v>
      </c>
      <c r="B682" s="1133">
        <v>1</v>
      </c>
      <c r="C682" s="563" t="s">
        <v>5</v>
      </c>
      <c r="D682" s="467">
        <v>45533</v>
      </c>
      <c r="E682" s="563" t="s">
        <v>11564</v>
      </c>
      <c r="F682" s="333" t="s">
        <v>18497</v>
      </c>
      <c r="G682" s="333" t="s">
        <v>19334</v>
      </c>
      <c r="H682" s="1130">
        <v>0.5</v>
      </c>
      <c r="I682" s="1132"/>
      <c r="J682" s="563" t="s">
        <v>152</v>
      </c>
      <c r="K682" s="1131">
        <v>45533.404050925899</v>
      </c>
      <c r="L682" s="563" t="s">
        <v>152</v>
      </c>
      <c r="M682" s="467">
        <v>45539.682418981502</v>
      </c>
      <c r="N682" s="563" t="s">
        <v>9221</v>
      </c>
      <c r="O682" s="333" t="s">
        <v>20095</v>
      </c>
      <c r="P682" s="563" t="s">
        <v>20096</v>
      </c>
    </row>
    <row r="683" spans="1:16" x14ac:dyDescent="0.25">
      <c r="A683" s="727">
        <v>682</v>
      </c>
      <c r="B683" s="1133">
        <v>4</v>
      </c>
      <c r="C683" s="563" t="s">
        <v>11641</v>
      </c>
      <c r="D683" s="467">
        <v>45533</v>
      </c>
      <c r="E683" s="563" t="s">
        <v>11504</v>
      </c>
      <c r="F683" s="333" t="s">
        <v>16114</v>
      </c>
      <c r="G683" s="333" t="s">
        <v>19335</v>
      </c>
      <c r="H683" s="1130">
        <v>1</v>
      </c>
      <c r="I683" s="1132"/>
      <c r="J683" s="563" t="s">
        <v>152</v>
      </c>
      <c r="K683" s="1131">
        <v>45533.479629629597</v>
      </c>
      <c r="L683" s="563" t="s">
        <v>9221</v>
      </c>
      <c r="M683" s="467"/>
      <c r="N683" s="563" t="s">
        <v>9221</v>
      </c>
      <c r="O683" s="333" t="s">
        <v>19203</v>
      </c>
    </row>
    <row r="684" spans="1:16" x14ac:dyDescent="0.25">
      <c r="A684" s="727">
        <v>683</v>
      </c>
      <c r="B684" s="1133">
        <v>4</v>
      </c>
      <c r="C684" s="563" t="s">
        <v>11641</v>
      </c>
      <c r="D684" s="467">
        <v>45533</v>
      </c>
      <c r="E684" s="563" t="s">
        <v>13503</v>
      </c>
      <c r="F684" s="333" t="s">
        <v>17781</v>
      </c>
      <c r="G684" s="333" t="s">
        <v>19336</v>
      </c>
      <c r="H684" s="1130">
        <v>1.75</v>
      </c>
      <c r="I684" s="1132"/>
      <c r="J684" s="563" t="s">
        <v>152</v>
      </c>
      <c r="K684" s="1131">
        <v>45534.535810185203</v>
      </c>
      <c r="L684" s="563" t="s">
        <v>9221</v>
      </c>
      <c r="M684" s="467"/>
      <c r="N684" s="563" t="s">
        <v>152</v>
      </c>
      <c r="O684" s="333" t="s">
        <v>19360</v>
      </c>
    </row>
    <row r="685" spans="1:16" x14ac:dyDescent="0.25">
      <c r="A685" s="727">
        <v>684</v>
      </c>
      <c r="B685" s="1133">
        <v>4</v>
      </c>
      <c r="C685" s="563" t="s">
        <v>11641</v>
      </c>
      <c r="D685" s="467">
        <v>45533</v>
      </c>
      <c r="E685" s="563" t="s">
        <v>11638</v>
      </c>
      <c r="F685" s="333" t="s">
        <v>19373</v>
      </c>
      <c r="G685" s="333" t="s">
        <v>19337</v>
      </c>
      <c r="H685" s="1130">
        <v>0.25</v>
      </c>
      <c r="I685" s="1132"/>
      <c r="J685" s="563" t="s">
        <v>9221</v>
      </c>
      <c r="K685" s="1131">
        <v>45533.512303240699</v>
      </c>
      <c r="L685" s="563" t="s">
        <v>9221</v>
      </c>
      <c r="M685" s="467"/>
      <c r="N685" s="563" t="s">
        <v>9221</v>
      </c>
      <c r="O685" s="333" t="s">
        <v>19203</v>
      </c>
    </row>
    <row r="686" spans="1:16" x14ac:dyDescent="0.25">
      <c r="A686" s="727">
        <v>685</v>
      </c>
      <c r="B686" s="1133">
        <v>4</v>
      </c>
      <c r="C686" s="563" t="s">
        <v>11641</v>
      </c>
      <c r="D686" s="467">
        <v>45533</v>
      </c>
      <c r="E686" s="563" t="s">
        <v>13503</v>
      </c>
      <c r="F686" s="333" t="s">
        <v>17781</v>
      </c>
      <c r="G686" s="333" t="s">
        <v>19338</v>
      </c>
      <c r="H686" s="1130">
        <v>1.5</v>
      </c>
      <c r="I686" s="1132"/>
      <c r="J686" s="563" t="s">
        <v>152</v>
      </c>
      <c r="K686" s="1131">
        <v>45534.534270833297</v>
      </c>
      <c r="L686" s="563" t="s">
        <v>9221</v>
      </c>
      <c r="M686" s="467"/>
      <c r="N686" s="563" t="s">
        <v>152</v>
      </c>
      <c r="O686" s="333" t="s">
        <v>19360</v>
      </c>
    </row>
    <row r="687" spans="1:16" x14ac:dyDescent="0.25">
      <c r="A687" s="727">
        <v>686</v>
      </c>
      <c r="B687" s="1133">
        <v>4</v>
      </c>
      <c r="C687" s="563" t="s">
        <v>11641</v>
      </c>
      <c r="D687" s="467">
        <v>45533</v>
      </c>
      <c r="E687" s="563" t="s">
        <v>13503</v>
      </c>
      <c r="F687" s="333" t="s">
        <v>17781</v>
      </c>
      <c r="G687" s="333" t="s">
        <v>19339</v>
      </c>
      <c r="H687" s="1130">
        <v>1</v>
      </c>
      <c r="I687" s="1132"/>
      <c r="J687" s="563" t="s">
        <v>152</v>
      </c>
      <c r="K687" s="1131">
        <v>45534.534479166701</v>
      </c>
      <c r="L687" s="563" t="s">
        <v>9221</v>
      </c>
      <c r="M687" s="467"/>
      <c r="N687" s="563" t="s">
        <v>152</v>
      </c>
      <c r="O687" s="333" t="s">
        <v>19360</v>
      </c>
    </row>
    <row r="688" spans="1:16" x14ac:dyDescent="0.25">
      <c r="A688" s="727">
        <v>687</v>
      </c>
      <c r="B688" s="1133">
        <v>2</v>
      </c>
      <c r="C688" s="563" t="s">
        <v>133</v>
      </c>
      <c r="D688" s="467">
        <v>45532</v>
      </c>
      <c r="E688" s="563" t="s">
        <v>11581</v>
      </c>
      <c r="F688" s="333" t="s">
        <v>13848</v>
      </c>
      <c r="G688" s="333" t="s">
        <v>19340</v>
      </c>
      <c r="H688" s="1130">
        <v>1.7</v>
      </c>
      <c r="I688" s="1132"/>
      <c r="J688" s="563" t="s">
        <v>152</v>
      </c>
      <c r="K688" s="1131">
        <v>45533.613171296303</v>
      </c>
      <c r="L688" s="563" t="s">
        <v>9221</v>
      </c>
      <c r="M688" s="467"/>
      <c r="N688" s="563" t="s">
        <v>9221</v>
      </c>
      <c r="O688" s="333" t="s">
        <v>19203</v>
      </c>
    </row>
    <row r="689" spans="1:15" x14ac:dyDescent="0.25">
      <c r="A689" s="727">
        <v>688</v>
      </c>
      <c r="B689" s="1133">
        <v>2</v>
      </c>
      <c r="C689" s="563" t="s">
        <v>133</v>
      </c>
      <c r="D689" s="467">
        <v>45532</v>
      </c>
      <c r="E689" s="563" t="s">
        <v>11540</v>
      </c>
      <c r="F689" s="333" t="s">
        <v>17798</v>
      </c>
      <c r="G689" s="333" t="s">
        <v>19341</v>
      </c>
      <c r="H689" s="1130">
        <v>2.4</v>
      </c>
      <c r="I689" s="1132"/>
      <c r="J689" s="563" t="s">
        <v>152</v>
      </c>
      <c r="K689" s="1131">
        <v>45533.611932870401</v>
      </c>
      <c r="L689" s="563" t="s">
        <v>9221</v>
      </c>
      <c r="M689" s="467"/>
      <c r="N689" s="563" t="s">
        <v>9221</v>
      </c>
      <c r="O689" s="333" t="s">
        <v>19203</v>
      </c>
    </row>
    <row r="690" spans="1:15" x14ac:dyDescent="0.25">
      <c r="A690" s="727">
        <v>689</v>
      </c>
      <c r="B690" s="1133">
        <v>2</v>
      </c>
      <c r="C690" s="563" t="s">
        <v>133</v>
      </c>
      <c r="D690" s="467">
        <v>45532</v>
      </c>
      <c r="E690" s="563" t="s">
        <v>11638</v>
      </c>
      <c r="F690" s="333" t="s">
        <v>19373</v>
      </c>
      <c r="G690" s="333" t="s">
        <v>19342</v>
      </c>
      <c r="H690" s="1130">
        <v>3.6</v>
      </c>
      <c r="I690" s="1132"/>
      <c r="J690" s="563" t="s">
        <v>9221</v>
      </c>
      <c r="K690" s="1131">
        <v>45533.615243055603</v>
      </c>
      <c r="L690" s="563" t="s">
        <v>9221</v>
      </c>
      <c r="M690" s="467"/>
      <c r="N690" s="563" t="s">
        <v>9221</v>
      </c>
      <c r="O690" s="333" t="s">
        <v>19203</v>
      </c>
    </row>
    <row r="691" spans="1:15" x14ac:dyDescent="0.25">
      <c r="A691" s="727">
        <v>690</v>
      </c>
      <c r="B691" s="1133">
        <v>2</v>
      </c>
      <c r="C691" s="563" t="s">
        <v>133</v>
      </c>
      <c r="D691" s="467">
        <v>45533</v>
      </c>
      <c r="E691" s="563" t="s">
        <v>11638</v>
      </c>
      <c r="F691" s="333" t="s">
        <v>19373</v>
      </c>
      <c r="G691" s="333" t="s">
        <v>19343</v>
      </c>
      <c r="H691" s="1130">
        <v>3.8</v>
      </c>
      <c r="I691" s="1132"/>
      <c r="J691" s="563" t="s">
        <v>9221</v>
      </c>
      <c r="K691" s="1131">
        <v>45533.688437500001</v>
      </c>
      <c r="L691" s="563" t="s">
        <v>9221</v>
      </c>
      <c r="M691" s="467"/>
      <c r="N691" s="563" t="s">
        <v>9221</v>
      </c>
      <c r="O691" s="333" t="s">
        <v>19203</v>
      </c>
    </row>
    <row r="692" spans="1:15" x14ac:dyDescent="0.25">
      <c r="A692" s="727">
        <v>691</v>
      </c>
      <c r="B692" s="1133">
        <v>2</v>
      </c>
      <c r="C692" s="563" t="s">
        <v>133</v>
      </c>
      <c r="D692" s="467">
        <v>45533</v>
      </c>
      <c r="E692" s="563" t="s">
        <v>11525</v>
      </c>
      <c r="F692" s="333" t="s">
        <v>19387</v>
      </c>
      <c r="G692" s="333" t="s">
        <v>19344</v>
      </c>
      <c r="H692" s="1130">
        <v>0.5</v>
      </c>
      <c r="I692" s="1132"/>
      <c r="J692" s="563" t="s">
        <v>152</v>
      </c>
      <c r="K692" s="1131">
        <v>45534.483645833301</v>
      </c>
      <c r="L692" s="563" t="s">
        <v>9221</v>
      </c>
      <c r="M692" s="467"/>
      <c r="N692" s="563" t="s">
        <v>152</v>
      </c>
      <c r="O692" s="333" t="s">
        <v>19360</v>
      </c>
    </row>
    <row r="693" spans="1:15" x14ac:dyDescent="0.25">
      <c r="A693" s="727">
        <v>692</v>
      </c>
      <c r="B693" s="1133">
        <v>2</v>
      </c>
      <c r="C693" s="563" t="s">
        <v>133</v>
      </c>
      <c r="D693" s="467">
        <v>45533</v>
      </c>
      <c r="E693" s="563" t="s">
        <v>11589</v>
      </c>
      <c r="F693" s="333" t="s">
        <v>19408</v>
      </c>
      <c r="G693" s="333" t="s">
        <v>19345</v>
      </c>
      <c r="H693" s="1130">
        <v>0.2</v>
      </c>
      <c r="I693" s="1132"/>
      <c r="J693" s="563" t="s">
        <v>152</v>
      </c>
      <c r="K693" s="1131">
        <v>45533.622604166703</v>
      </c>
      <c r="L693" s="563" t="s">
        <v>9221</v>
      </c>
      <c r="M693" s="467"/>
      <c r="N693" s="563" t="s">
        <v>9221</v>
      </c>
      <c r="O693" s="333" t="s">
        <v>19203</v>
      </c>
    </row>
    <row r="694" spans="1:15" x14ac:dyDescent="0.25">
      <c r="A694" s="727">
        <v>693</v>
      </c>
      <c r="B694" s="1133">
        <v>2</v>
      </c>
      <c r="C694" s="563" t="s">
        <v>133</v>
      </c>
      <c r="D694" s="467">
        <v>45533</v>
      </c>
      <c r="E694" s="563" t="s">
        <v>15634</v>
      </c>
      <c r="F694" s="333" t="s">
        <v>15633</v>
      </c>
      <c r="G694" s="333" t="s">
        <v>19346</v>
      </c>
      <c r="H694" s="1130">
        <v>0.3</v>
      </c>
      <c r="I694" s="1132"/>
      <c r="J694" s="563" t="s">
        <v>152</v>
      </c>
      <c r="K694" s="1131">
        <v>45533.623032407399</v>
      </c>
      <c r="L694" s="563" t="s">
        <v>9221</v>
      </c>
      <c r="M694" s="467"/>
      <c r="N694" s="563" t="s">
        <v>9221</v>
      </c>
      <c r="O694" s="333" t="s">
        <v>19203</v>
      </c>
    </row>
    <row r="695" spans="1:15" x14ac:dyDescent="0.25">
      <c r="A695" s="727">
        <v>694</v>
      </c>
      <c r="B695" s="1133">
        <v>2</v>
      </c>
      <c r="C695" s="563" t="s">
        <v>133</v>
      </c>
      <c r="D695" s="467">
        <v>45533</v>
      </c>
      <c r="E695" s="563" t="s">
        <v>13503</v>
      </c>
      <c r="F695" s="333" t="s">
        <v>17781</v>
      </c>
      <c r="G695" s="333" t="s">
        <v>19347</v>
      </c>
      <c r="H695" s="1130">
        <v>0.4</v>
      </c>
      <c r="I695" s="1132"/>
      <c r="J695" s="563" t="s">
        <v>152</v>
      </c>
      <c r="K695" s="1131">
        <v>45534.526469907403</v>
      </c>
      <c r="L695" s="563" t="s">
        <v>9221</v>
      </c>
      <c r="M695" s="467"/>
      <c r="N695" s="563" t="s">
        <v>152</v>
      </c>
      <c r="O695" s="333" t="s">
        <v>19360</v>
      </c>
    </row>
    <row r="696" spans="1:15" x14ac:dyDescent="0.25">
      <c r="A696" s="727">
        <v>695</v>
      </c>
      <c r="B696" s="1133">
        <v>1</v>
      </c>
      <c r="C696" s="563" t="s">
        <v>5</v>
      </c>
      <c r="D696" s="467">
        <v>45533</v>
      </c>
      <c r="E696" s="563" t="s">
        <v>11561</v>
      </c>
      <c r="F696" s="333" t="s">
        <v>19813</v>
      </c>
      <c r="G696" s="333" t="s">
        <v>19348</v>
      </c>
      <c r="H696" s="1130">
        <v>5</v>
      </c>
      <c r="I696" s="1132"/>
      <c r="J696" s="563" t="s">
        <v>152</v>
      </c>
      <c r="K696" s="1131">
        <v>45533.636041666701</v>
      </c>
      <c r="L696" s="563" t="s">
        <v>9221</v>
      </c>
      <c r="M696" s="467"/>
      <c r="N696" s="563" t="s">
        <v>9221</v>
      </c>
      <c r="O696" s="333" t="s">
        <v>19203</v>
      </c>
    </row>
    <row r="697" spans="1:15" x14ac:dyDescent="0.25">
      <c r="A697" s="727">
        <v>696</v>
      </c>
      <c r="B697" s="1133">
        <v>4</v>
      </c>
      <c r="C697" s="563" t="s">
        <v>11641</v>
      </c>
      <c r="D697" s="467">
        <v>45533</v>
      </c>
      <c r="E697" s="563" t="s">
        <v>13503</v>
      </c>
      <c r="F697" s="333" t="s">
        <v>17781</v>
      </c>
      <c r="G697" s="333" t="s">
        <v>19349</v>
      </c>
      <c r="H697" s="1130">
        <v>0.75</v>
      </c>
      <c r="I697" s="1132"/>
      <c r="J697" s="563" t="s">
        <v>152</v>
      </c>
      <c r="K697" s="1131">
        <v>45534.534699074102</v>
      </c>
      <c r="L697" s="563" t="s">
        <v>9221</v>
      </c>
      <c r="M697" s="467"/>
      <c r="N697" s="563" t="s">
        <v>152</v>
      </c>
      <c r="O697" s="333" t="s">
        <v>19360</v>
      </c>
    </row>
    <row r="698" spans="1:15" x14ac:dyDescent="0.25">
      <c r="A698" s="727">
        <v>697</v>
      </c>
      <c r="B698" s="1133">
        <v>1</v>
      </c>
      <c r="C698" s="563" t="s">
        <v>5</v>
      </c>
      <c r="D698" s="467">
        <v>45533</v>
      </c>
      <c r="E698" s="563" t="s">
        <v>11562</v>
      </c>
      <c r="F698" s="333" t="s">
        <v>19411</v>
      </c>
      <c r="G698" s="333" t="s">
        <v>19350</v>
      </c>
      <c r="H698" s="1130">
        <v>0.4</v>
      </c>
      <c r="I698" s="1132"/>
      <c r="J698" s="563" t="s">
        <v>152</v>
      </c>
      <c r="K698" s="1131">
        <v>45533.656805555598</v>
      </c>
      <c r="L698" s="563" t="s">
        <v>9221</v>
      </c>
      <c r="M698" s="467"/>
      <c r="N698" s="563" t="s">
        <v>9221</v>
      </c>
      <c r="O698" s="333" t="s">
        <v>19203</v>
      </c>
    </row>
    <row r="699" spans="1:15" x14ac:dyDescent="0.25">
      <c r="A699" s="727">
        <v>698</v>
      </c>
      <c r="B699" s="1133">
        <v>1</v>
      </c>
      <c r="C699" s="563" t="s">
        <v>5</v>
      </c>
      <c r="D699" s="467">
        <v>45533</v>
      </c>
      <c r="E699" s="563" t="s">
        <v>11535</v>
      </c>
      <c r="F699" s="333" t="s">
        <v>17677</v>
      </c>
      <c r="G699" s="333" t="s">
        <v>19351</v>
      </c>
      <c r="H699" s="1130">
        <v>0.4</v>
      </c>
      <c r="I699" s="1132"/>
      <c r="J699" s="563" t="s">
        <v>152</v>
      </c>
      <c r="K699" s="1131">
        <v>45533.657314814802</v>
      </c>
      <c r="L699" s="563" t="s">
        <v>9221</v>
      </c>
      <c r="M699" s="467"/>
      <c r="N699" s="563" t="s">
        <v>9221</v>
      </c>
      <c r="O699" s="333" t="s">
        <v>19203</v>
      </c>
    </row>
    <row r="700" spans="1:15" x14ac:dyDescent="0.25">
      <c r="A700" s="727">
        <v>699</v>
      </c>
      <c r="B700" s="1133">
        <v>2</v>
      </c>
      <c r="C700" s="563" t="s">
        <v>133</v>
      </c>
      <c r="D700" s="467">
        <v>45533</v>
      </c>
      <c r="E700" s="563" t="s">
        <v>11524</v>
      </c>
      <c r="F700" s="333" t="s">
        <v>19229</v>
      </c>
      <c r="G700" s="333" t="s">
        <v>19352</v>
      </c>
      <c r="H700" s="1130">
        <v>0.4</v>
      </c>
      <c r="I700" s="1132" t="s">
        <v>19353</v>
      </c>
      <c r="J700" s="563" t="s">
        <v>152</v>
      </c>
      <c r="K700" s="1131">
        <v>45533.6884027778</v>
      </c>
      <c r="L700" s="563" t="s">
        <v>9221</v>
      </c>
      <c r="M700" s="467"/>
      <c r="N700" s="563" t="s">
        <v>9221</v>
      </c>
      <c r="O700" s="333" t="s">
        <v>19203</v>
      </c>
    </row>
    <row r="701" spans="1:15" x14ac:dyDescent="0.25">
      <c r="A701" s="727">
        <v>700</v>
      </c>
      <c r="B701" s="1133">
        <v>1</v>
      </c>
      <c r="C701" s="563" t="s">
        <v>5</v>
      </c>
      <c r="D701" s="467">
        <v>45533</v>
      </c>
      <c r="E701" s="563" t="s">
        <v>11561</v>
      </c>
      <c r="F701" s="333" t="s">
        <v>19813</v>
      </c>
      <c r="G701" s="333" t="s">
        <v>19354</v>
      </c>
      <c r="H701" s="1130">
        <v>1.5</v>
      </c>
      <c r="I701" s="1132" t="s">
        <v>19355</v>
      </c>
      <c r="J701" s="563" t="s">
        <v>152</v>
      </c>
      <c r="K701" s="1131">
        <v>45533.692847222199</v>
      </c>
      <c r="L701" s="563" t="s">
        <v>9221</v>
      </c>
      <c r="M701" s="467"/>
      <c r="N701" s="563" t="s">
        <v>9221</v>
      </c>
      <c r="O701" s="333" t="s">
        <v>19203</v>
      </c>
    </row>
    <row r="702" spans="1:15" x14ac:dyDescent="0.25">
      <c r="A702" s="727">
        <v>701</v>
      </c>
      <c r="B702" s="1133">
        <v>1</v>
      </c>
      <c r="C702" s="563" t="s">
        <v>5</v>
      </c>
      <c r="D702" s="467">
        <v>45533</v>
      </c>
      <c r="E702" s="563" t="s">
        <v>11581</v>
      </c>
      <c r="F702" s="333" t="s">
        <v>13848</v>
      </c>
      <c r="G702" s="333" t="s">
        <v>19356</v>
      </c>
      <c r="H702" s="1130">
        <v>0.4</v>
      </c>
      <c r="I702" s="1132"/>
      <c r="J702" s="563" t="s">
        <v>152</v>
      </c>
      <c r="K702" s="1131">
        <v>45533.706828703696</v>
      </c>
      <c r="L702" s="563" t="s">
        <v>9221</v>
      </c>
      <c r="M702" s="467"/>
      <c r="N702" s="563" t="s">
        <v>9221</v>
      </c>
      <c r="O702" s="333" t="s">
        <v>19203</v>
      </c>
    </row>
    <row r="703" spans="1:15" x14ac:dyDescent="0.25">
      <c r="A703" s="727">
        <v>702</v>
      </c>
      <c r="B703" s="1133">
        <v>3</v>
      </c>
      <c r="C703" s="563" t="s">
        <v>11640</v>
      </c>
      <c r="D703" s="467">
        <v>45533</v>
      </c>
      <c r="E703" s="563" t="s">
        <v>11629</v>
      </c>
      <c r="F703" s="333" t="s">
        <v>11481</v>
      </c>
      <c r="G703" s="333" t="s">
        <v>19357</v>
      </c>
      <c r="H703" s="1130">
        <v>0.5</v>
      </c>
      <c r="I703" s="1132"/>
      <c r="J703" s="563" t="s">
        <v>152</v>
      </c>
      <c r="K703" s="1131">
        <v>45533.711585648103</v>
      </c>
      <c r="L703" s="563" t="s">
        <v>9221</v>
      </c>
      <c r="M703" s="467"/>
      <c r="N703" s="563" t="s">
        <v>9221</v>
      </c>
      <c r="O703" s="333" t="s">
        <v>19203</v>
      </c>
    </row>
    <row r="704" spans="1:15" x14ac:dyDescent="0.25">
      <c r="A704" s="727">
        <v>703</v>
      </c>
      <c r="B704" s="1133">
        <v>3</v>
      </c>
      <c r="C704" s="563" t="s">
        <v>11640</v>
      </c>
      <c r="D704" s="467">
        <v>45533</v>
      </c>
      <c r="E704" s="563" t="s">
        <v>11638</v>
      </c>
      <c r="F704" s="333" t="s">
        <v>19373</v>
      </c>
      <c r="G704" s="333" t="s">
        <v>18212</v>
      </c>
      <c r="H704" s="1130">
        <v>2.75</v>
      </c>
      <c r="I704" s="1132"/>
      <c r="J704" s="563" t="s">
        <v>152</v>
      </c>
      <c r="K704" s="1131">
        <v>45533.712037037003</v>
      </c>
      <c r="L704" s="563" t="s">
        <v>9221</v>
      </c>
      <c r="M704" s="467"/>
      <c r="N704" s="563" t="s">
        <v>9221</v>
      </c>
      <c r="O704" s="333" t="s">
        <v>19203</v>
      </c>
    </row>
    <row r="705" spans="1:15" x14ac:dyDescent="0.25">
      <c r="A705" s="727">
        <v>704</v>
      </c>
      <c r="B705" s="1133">
        <v>1</v>
      </c>
      <c r="C705" s="563" t="s">
        <v>5</v>
      </c>
      <c r="D705" s="467">
        <v>45533</v>
      </c>
      <c r="E705" s="563" t="s">
        <v>11603</v>
      </c>
      <c r="F705" s="333" t="s">
        <v>14124</v>
      </c>
      <c r="G705" s="333" t="s">
        <v>19363</v>
      </c>
      <c r="H705" s="1130">
        <v>0.4</v>
      </c>
      <c r="I705" s="1132"/>
      <c r="J705" s="563" t="s">
        <v>152</v>
      </c>
      <c r="K705" s="1131">
        <v>45534.367962962999</v>
      </c>
      <c r="L705" s="563" t="s">
        <v>9221</v>
      </c>
      <c r="M705" s="467"/>
      <c r="N705" s="563" t="s">
        <v>9221</v>
      </c>
      <c r="O705" s="333" t="s">
        <v>19360</v>
      </c>
    </row>
    <row r="706" spans="1:15" x14ac:dyDescent="0.25">
      <c r="A706" s="727">
        <v>705</v>
      </c>
      <c r="B706" s="1133">
        <v>1</v>
      </c>
      <c r="C706" s="563" t="s">
        <v>5</v>
      </c>
      <c r="D706" s="467">
        <v>45533</v>
      </c>
      <c r="E706" s="563" t="s">
        <v>11597</v>
      </c>
      <c r="F706" s="333" t="s">
        <v>19831</v>
      </c>
      <c r="G706" s="333" t="s">
        <v>19364</v>
      </c>
      <c r="H706" s="1130">
        <v>0.4</v>
      </c>
      <c r="I706" s="1132"/>
      <c r="J706" s="563" t="s">
        <v>152</v>
      </c>
      <c r="K706" s="1131">
        <v>45534.3683101852</v>
      </c>
      <c r="L706" s="563" t="s">
        <v>9221</v>
      </c>
      <c r="M706" s="467"/>
      <c r="N706" s="563" t="s">
        <v>9221</v>
      </c>
      <c r="O706" s="333" t="s">
        <v>19360</v>
      </c>
    </row>
    <row r="707" spans="1:15" x14ac:dyDescent="0.25">
      <c r="A707" s="727">
        <v>706</v>
      </c>
      <c r="B707" s="1133">
        <v>1</v>
      </c>
      <c r="C707" s="563" t="s">
        <v>5</v>
      </c>
      <c r="D707" s="467">
        <v>45533</v>
      </c>
      <c r="E707" s="563" t="s">
        <v>11504</v>
      </c>
      <c r="F707" s="333" t="s">
        <v>16114</v>
      </c>
      <c r="G707" s="333" t="s">
        <v>19365</v>
      </c>
      <c r="H707" s="1130">
        <v>0.4</v>
      </c>
      <c r="I707" s="1132"/>
      <c r="J707" s="563" t="s">
        <v>152</v>
      </c>
      <c r="K707" s="1131">
        <v>45534.368634259299</v>
      </c>
      <c r="L707" s="563" t="s">
        <v>9221</v>
      </c>
      <c r="M707" s="467"/>
      <c r="N707" s="563" t="s">
        <v>9221</v>
      </c>
      <c r="O707" s="333" t="s">
        <v>19360</v>
      </c>
    </row>
    <row r="708" spans="1:15" x14ac:dyDescent="0.25">
      <c r="A708" s="727">
        <v>707</v>
      </c>
      <c r="B708" s="1133">
        <v>1</v>
      </c>
      <c r="C708" s="563" t="s">
        <v>5</v>
      </c>
      <c r="D708" s="467">
        <v>45533</v>
      </c>
      <c r="E708" s="563" t="s">
        <v>11619</v>
      </c>
      <c r="F708" s="333" t="s">
        <v>11476</v>
      </c>
      <c r="G708" s="333" t="s">
        <v>19366</v>
      </c>
      <c r="H708" s="1130">
        <v>0.25</v>
      </c>
      <c r="I708" s="1132"/>
      <c r="J708" s="563" t="s">
        <v>152</v>
      </c>
      <c r="K708" s="1131">
        <v>45534.368842592601</v>
      </c>
      <c r="L708" s="563" t="s">
        <v>9221</v>
      </c>
      <c r="M708" s="467"/>
      <c r="N708" s="563" t="s">
        <v>9221</v>
      </c>
      <c r="O708" s="333" t="s">
        <v>19360</v>
      </c>
    </row>
    <row r="709" spans="1:15" x14ac:dyDescent="0.25">
      <c r="A709" s="727">
        <v>708</v>
      </c>
      <c r="B709" s="1133">
        <v>1</v>
      </c>
      <c r="C709" s="563" t="s">
        <v>5</v>
      </c>
      <c r="D709" s="467">
        <v>45533</v>
      </c>
      <c r="E709" s="563" t="s">
        <v>15073</v>
      </c>
      <c r="F709" s="333" t="s">
        <v>15072</v>
      </c>
      <c r="G709" s="333" t="s">
        <v>19367</v>
      </c>
      <c r="H709" s="1130">
        <v>0.5</v>
      </c>
      <c r="I709" s="1132"/>
      <c r="J709" s="563" t="s">
        <v>152</v>
      </c>
      <c r="K709" s="1131">
        <v>45534.369212963</v>
      </c>
      <c r="L709" s="563" t="s">
        <v>9221</v>
      </c>
      <c r="M709" s="467"/>
      <c r="N709" s="563" t="s">
        <v>9221</v>
      </c>
      <c r="O709" s="333" t="s">
        <v>19360</v>
      </c>
    </row>
    <row r="710" spans="1:15" x14ac:dyDescent="0.25">
      <c r="A710" s="727">
        <v>709</v>
      </c>
      <c r="B710" s="1133">
        <v>1</v>
      </c>
      <c r="C710" s="563" t="s">
        <v>5</v>
      </c>
      <c r="D710" s="467">
        <v>45533</v>
      </c>
      <c r="E710" s="563" t="s">
        <v>11581</v>
      </c>
      <c r="F710" s="333" t="s">
        <v>13848</v>
      </c>
      <c r="G710" s="333" t="s">
        <v>19368</v>
      </c>
      <c r="H710" s="1130">
        <v>0.4</v>
      </c>
      <c r="I710" s="1132"/>
      <c r="J710" s="563" t="s">
        <v>152</v>
      </c>
      <c r="K710" s="1131">
        <v>45534.369525463</v>
      </c>
      <c r="L710" s="563" t="s">
        <v>9221</v>
      </c>
      <c r="M710" s="467"/>
      <c r="N710" s="563" t="s">
        <v>9221</v>
      </c>
      <c r="O710" s="333" t="s">
        <v>19360</v>
      </c>
    </row>
    <row r="711" spans="1:15" x14ac:dyDescent="0.25">
      <c r="A711" s="727">
        <v>710</v>
      </c>
      <c r="B711" s="1133">
        <v>1</v>
      </c>
      <c r="C711" s="563" t="s">
        <v>5</v>
      </c>
      <c r="D711" s="467">
        <v>45534</v>
      </c>
      <c r="E711" s="563" t="s">
        <v>11589</v>
      </c>
      <c r="F711" s="333" t="s">
        <v>19408</v>
      </c>
      <c r="G711" s="333" t="s">
        <v>19369</v>
      </c>
      <c r="H711" s="1130">
        <v>0.25</v>
      </c>
      <c r="I711" s="1132"/>
      <c r="J711" s="563" t="s">
        <v>152</v>
      </c>
      <c r="K711" s="1131">
        <v>45534.386712963002</v>
      </c>
      <c r="L711" s="563" t="s">
        <v>9221</v>
      </c>
      <c r="M711" s="467"/>
      <c r="N711" s="563" t="s">
        <v>9221</v>
      </c>
      <c r="O711" s="333" t="s">
        <v>19360</v>
      </c>
    </row>
    <row r="712" spans="1:15" x14ac:dyDescent="0.25">
      <c r="A712" s="727">
        <v>711</v>
      </c>
      <c r="B712" s="1133">
        <v>1</v>
      </c>
      <c r="C712" s="563" t="s">
        <v>5</v>
      </c>
      <c r="D712" s="467">
        <v>45534</v>
      </c>
      <c r="E712" s="563" t="s">
        <v>11605</v>
      </c>
      <c r="F712" s="333" t="s">
        <v>18613</v>
      </c>
      <c r="G712" s="333" t="s">
        <v>19370</v>
      </c>
      <c r="H712" s="1130">
        <v>0.25</v>
      </c>
      <c r="I712" s="1132"/>
      <c r="J712" s="563" t="s">
        <v>152</v>
      </c>
      <c r="K712" s="1131">
        <v>45534.3901736111</v>
      </c>
      <c r="L712" s="563" t="s">
        <v>9221</v>
      </c>
      <c r="M712" s="467"/>
      <c r="N712" s="563" t="s">
        <v>9221</v>
      </c>
      <c r="O712" s="333" t="s">
        <v>19360</v>
      </c>
    </row>
    <row r="713" spans="1:15" x14ac:dyDescent="0.25">
      <c r="A713" s="727">
        <v>712</v>
      </c>
      <c r="B713" s="1133">
        <v>1</v>
      </c>
      <c r="C713" s="563" t="s">
        <v>5</v>
      </c>
      <c r="D713" s="467">
        <v>45534</v>
      </c>
      <c r="E713" s="563" t="s">
        <v>11608</v>
      </c>
      <c r="F713" s="333" t="s">
        <v>14147</v>
      </c>
      <c r="G713" s="333" t="s">
        <v>19371</v>
      </c>
      <c r="H713" s="1130">
        <v>0.5</v>
      </c>
      <c r="I713" s="1132"/>
      <c r="J713" s="563" t="s">
        <v>152</v>
      </c>
      <c r="K713" s="1131">
        <v>45534.433275463001</v>
      </c>
      <c r="L713" s="563" t="s">
        <v>9221</v>
      </c>
      <c r="M713" s="467"/>
      <c r="N713" s="563" t="s">
        <v>9221</v>
      </c>
      <c r="O713" s="333" t="s">
        <v>19360</v>
      </c>
    </row>
    <row r="714" spans="1:15" x14ac:dyDescent="0.25">
      <c r="A714" s="727">
        <v>713</v>
      </c>
      <c r="B714" s="1133">
        <v>1</v>
      </c>
      <c r="C714" s="563" t="s">
        <v>5</v>
      </c>
      <c r="D714" s="467">
        <v>45534</v>
      </c>
      <c r="E714" s="563" t="s">
        <v>11507</v>
      </c>
      <c r="F714" s="333" t="s">
        <v>16246</v>
      </c>
      <c r="G714" s="333" t="s">
        <v>19372</v>
      </c>
      <c r="H714" s="1130">
        <v>0.75</v>
      </c>
      <c r="I714" s="1132"/>
      <c r="J714" s="563" t="s">
        <v>152</v>
      </c>
      <c r="K714" s="1131">
        <v>45534.440914351799</v>
      </c>
      <c r="L714" s="563" t="s">
        <v>9221</v>
      </c>
      <c r="M714" s="467"/>
      <c r="N714" s="563" t="s">
        <v>9221</v>
      </c>
      <c r="O714" s="333" t="s">
        <v>19360</v>
      </c>
    </row>
    <row r="715" spans="1:15" x14ac:dyDescent="0.25">
      <c r="A715" s="727">
        <v>714</v>
      </c>
      <c r="B715" s="1133">
        <v>4</v>
      </c>
      <c r="C715" s="563" t="s">
        <v>11641</v>
      </c>
      <c r="D715" s="467">
        <v>45510</v>
      </c>
      <c r="E715" s="563" t="s">
        <v>11638</v>
      </c>
      <c r="F715" s="333" t="s">
        <v>19373</v>
      </c>
      <c r="G715" s="333" t="s">
        <v>16054</v>
      </c>
      <c r="H715" s="1130">
        <v>4.5</v>
      </c>
      <c r="I715" s="1132"/>
      <c r="J715" s="563" t="s">
        <v>152</v>
      </c>
      <c r="K715" s="1131">
        <v>45534.452152777798</v>
      </c>
      <c r="L715" s="563" t="s">
        <v>9221</v>
      </c>
      <c r="M715" s="467"/>
      <c r="N715" s="563" t="s">
        <v>9221</v>
      </c>
      <c r="O715" s="333" t="s">
        <v>19360</v>
      </c>
    </row>
    <row r="716" spans="1:15" x14ac:dyDescent="0.25">
      <c r="A716" s="727">
        <v>715</v>
      </c>
      <c r="B716" s="1133">
        <v>4</v>
      </c>
      <c r="C716" s="563" t="s">
        <v>11641</v>
      </c>
      <c r="D716" s="467">
        <v>45510</v>
      </c>
      <c r="E716" s="563" t="s">
        <v>11638</v>
      </c>
      <c r="F716" s="333" t="s">
        <v>19373</v>
      </c>
      <c r="G716" s="333" t="s">
        <v>16052</v>
      </c>
      <c r="H716" s="1130">
        <v>1.5</v>
      </c>
      <c r="I716" s="1132"/>
      <c r="J716" s="563" t="s">
        <v>152</v>
      </c>
      <c r="K716" s="1131">
        <v>45534.452916666698</v>
      </c>
      <c r="L716" s="563" t="s">
        <v>9221</v>
      </c>
      <c r="M716" s="467"/>
      <c r="N716" s="563" t="s">
        <v>9221</v>
      </c>
      <c r="O716" s="333" t="s">
        <v>19360</v>
      </c>
    </row>
    <row r="717" spans="1:15" x14ac:dyDescent="0.25">
      <c r="A717" s="727">
        <v>716</v>
      </c>
      <c r="B717" s="1133">
        <v>4</v>
      </c>
      <c r="C717" s="563" t="s">
        <v>11641</v>
      </c>
      <c r="D717" s="467">
        <v>45510</v>
      </c>
      <c r="E717" s="563" t="s">
        <v>330</v>
      </c>
      <c r="F717" s="333" t="s">
        <v>19374</v>
      </c>
      <c r="G717" s="333" t="s">
        <v>15974</v>
      </c>
      <c r="H717" s="1130">
        <v>3.5</v>
      </c>
      <c r="I717" s="1132"/>
      <c r="J717" s="563" t="s">
        <v>152</v>
      </c>
      <c r="K717" s="1131">
        <v>45534.456064814804</v>
      </c>
      <c r="L717" s="563" t="s">
        <v>9221</v>
      </c>
      <c r="M717" s="467"/>
      <c r="N717" s="563" t="s">
        <v>9221</v>
      </c>
      <c r="O717" s="333" t="s">
        <v>19360</v>
      </c>
    </row>
    <row r="718" spans="1:15" x14ac:dyDescent="0.25">
      <c r="A718" s="727">
        <v>717</v>
      </c>
      <c r="B718" s="1133">
        <v>4</v>
      </c>
      <c r="C718" s="563" t="s">
        <v>11641</v>
      </c>
      <c r="D718" s="467">
        <v>45513</v>
      </c>
      <c r="E718" s="563" t="s">
        <v>11637</v>
      </c>
      <c r="F718" s="333" t="s">
        <v>19375</v>
      </c>
      <c r="G718" s="333" t="s">
        <v>16067</v>
      </c>
      <c r="H718" s="1130">
        <v>1</v>
      </c>
      <c r="I718" s="1132"/>
      <c r="J718" s="563" t="s">
        <v>152</v>
      </c>
      <c r="K718" s="1131">
        <v>45534.456620370402</v>
      </c>
      <c r="L718" s="563" t="s">
        <v>9221</v>
      </c>
      <c r="M718" s="467"/>
      <c r="N718" s="563" t="s">
        <v>9221</v>
      </c>
      <c r="O718" s="333" t="s">
        <v>19360</v>
      </c>
    </row>
    <row r="719" spans="1:15" x14ac:dyDescent="0.25">
      <c r="A719" s="727">
        <v>718</v>
      </c>
      <c r="B719" s="1133">
        <v>4</v>
      </c>
      <c r="C719" s="563" t="s">
        <v>11641</v>
      </c>
      <c r="D719" s="467">
        <v>45513</v>
      </c>
      <c r="E719" s="563" t="s">
        <v>11586</v>
      </c>
      <c r="F719" s="333" t="s">
        <v>13898</v>
      </c>
      <c r="G719" s="333" t="s">
        <v>16068</v>
      </c>
      <c r="H719" s="1130">
        <v>0.5</v>
      </c>
      <c r="I719" s="1132"/>
      <c r="J719" s="563" t="s">
        <v>152</v>
      </c>
      <c r="K719" s="1131">
        <v>45534.457013888903</v>
      </c>
      <c r="L719" s="563" t="s">
        <v>9221</v>
      </c>
      <c r="M719" s="467"/>
      <c r="N719" s="563" t="s">
        <v>9221</v>
      </c>
      <c r="O719" s="333" t="s">
        <v>19360</v>
      </c>
    </row>
    <row r="720" spans="1:15" x14ac:dyDescent="0.25">
      <c r="A720" s="727">
        <v>719</v>
      </c>
      <c r="B720" s="1133">
        <v>4</v>
      </c>
      <c r="C720" s="563" t="s">
        <v>11641</v>
      </c>
      <c r="D720" s="467">
        <v>45513</v>
      </c>
      <c r="E720" s="563" t="s">
        <v>11495</v>
      </c>
      <c r="F720" s="333" t="s">
        <v>12847</v>
      </c>
      <c r="G720" s="333" t="s">
        <v>19376</v>
      </c>
      <c r="H720" s="1130">
        <v>0.4</v>
      </c>
      <c r="I720" s="1132"/>
      <c r="J720" s="563" t="s">
        <v>152</v>
      </c>
      <c r="K720" s="1131">
        <v>45534.457337963002</v>
      </c>
      <c r="L720" s="563" t="s">
        <v>9221</v>
      </c>
      <c r="M720" s="467"/>
      <c r="N720" s="563" t="s">
        <v>9221</v>
      </c>
      <c r="O720" s="333" t="s">
        <v>19360</v>
      </c>
    </row>
    <row r="721" spans="1:15" x14ac:dyDescent="0.25">
      <c r="A721" s="727">
        <v>720</v>
      </c>
      <c r="B721" s="1133">
        <v>4</v>
      </c>
      <c r="C721" s="563" t="s">
        <v>11641</v>
      </c>
      <c r="D721" s="467">
        <v>45513</v>
      </c>
      <c r="E721" s="563" t="s">
        <v>11504</v>
      </c>
      <c r="F721" s="333" t="s">
        <v>16114</v>
      </c>
      <c r="G721" s="333" t="s">
        <v>19377</v>
      </c>
      <c r="H721" s="1130">
        <v>0.4</v>
      </c>
      <c r="I721" s="1132"/>
      <c r="J721" s="563" t="s">
        <v>152</v>
      </c>
      <c r="K721" s="1131">
        <v>45534.457476851901</v>
      </c>
      <c r="L721" s="563" t="s">
        <v>9221</v>
      </c>
      <c r="M721" s="467"/>
      <c r="N721" s="563" t="s">
        <v>9221</v>
      </c>
      <c r="O721" s="333" t="s">
        <v>19360</v>
      </c>
    </row>
    <row r="722" spans="1:15" x14ac:dyDescent="0.25">
      <c r="A722" s="727">
        <v>721</v>
      </c>
      <c r="B722" s="1133">
        <v>1</v>
      </c>
      <c r="C722" s="563" t="s">
        <v>5</v>
      </c>
      <c r="D722" s="467">
        <v>45523</v>
      </c>
      <c r="E722" s="563" t="s">
        <v>11571</v>
      </c>
      <c r="F722" s="333" t="s">
        <v>18606</v>
      </c>
      <c r="G722" s="333" t="s">
        <v>19378</v>
      </c>
      <c r="H722" s="1130">
        <v>1</v>
      </c>
      <c r="I722" s="1132" t="s">
        <v>19317</v>
      </c>
      <c r="J722" s="563" t="s">
        <v>152</v>
      </c>
      <c r="K722" s="1131">
        <v>45534.464189814797</v>
      </c>
      <c r="L722" s="563" t="s">
        <v>9221</v>
      </c>
      <c r="M722" s="467"/>
      <c r="N722" s="563" t="s">
        <v>152</v>
      </c>
      <c r="O722" s="333" t="s">
        <v>19360</v>
      </c>
    </row>
    <row r="723" spans="1:15" x14ac:dyDescent="0.25">
      <c r="A723" s="727">
        <v>722</v>
      </c>
      <c r="B723" s="1133">
        <v>2</v>
      </c>
      <c r="C723" s="563" t="s">
        <v>133</v>
      </c>
      <c r="D723" s="467">
        <v>45524</v>
      </c>
      <c r="E723" s="563" t="s">
        <v>11514</v>
      </c>
      <c r="F723" s="333" t="s">
        <v>19751</v>
      </c>
      <c r="G723" s="333" t="s">
        <v>18632</v>
      </c>
      <c r="H723" s="1130">
        <v>0.5</v>
      </c>
      <c r="I723" s="1132"/>
      <c r="J723" s="563" t="s">
        <v>152</v>
      </c>
      <c r="K723" s="1131">
        <v>45534.475092592598</v>
      </c>
      <c r="L723" s="563" t="s">
        <v>9221</v>
      </c>
      <c r="M723" s="467"/>
      <c r="N723" s="563" t="s">
        <v>152</v>
      </c>
      <c r="O723" s="333" t="s">
        <v>19360</v>
      </c>
    </row>
    <row r="724" spans="1:15" x14ac:dyDescent="0.25">
      <c r="A724" s="727">
        <v>723</v>
      </c>
      <c r="B724" s="1133">
        <v>1</v>
      </c>
      <c r="C724" s="563" t="s">
        <v>5</v>
      </c>
      <c r="D724" s="467">
        <v>45503</v>
      </c>
      <c r="E724" s="563" t="s">
        <v>13070</v>
      </c>
      <c r="F724" s="333" t="s">
        <v>19695</v>
      </c>
      <c r="G724" s="333" t="s">
        <v>11826</v>
      </c>
      <c r="H724" s="1130">
        <v>0.4</v>
      </c>
      <c r="I724" s="1132"/>
      <c r="J724" s="563" t="s">
        <v>152</v>
      </c>
      <c r="K724" s="1131">
        <v>45534.480451388903</v>
      </c>
      <c r="L724" s="563" t="s">
        <v>9221</v>
      </c>
      <c r="M724" s="467"/>
      <c r="N724" s="563" t="s">
        <v>9221</v>
      </c>
      <c r="O724" s="333" t="s">
        <v>19360</v>
      </c>
    </row>
    <row r="725" spans="1:15" x14ac:dyDescent="0.25">
      <c r="A725" s="727">
        <v>724</v>
      </c>
      <c r="B725" s="1133">
        <v>1</v>
      </c>
      <c r="C725" s="563" t="s">
        <v>5</v>
      </c>
      <c r="D725" s="467">
        <v>45510</v>
      </c>
      <c r="E725" s="563" t="s">
        <v>13070</v>
      </c>
      <c r="F725" s="333" t="s">
        <v>19695</v>
      </c>
      <c r="G725" s="333" t="s">
        <v>16459</v>
      </c>
      <c r="H725" s="1130">
        <v>0.5</v>
      </c>
      <c r="I725" s="1132"/>
      <c r="J725" s="563" t="s">
        <v>152</v>
      </c>
      <c r="K725" s="1131">
        <v>45534.480925925898</v>
      </c>
      <c r="L725" s="563" t="s">
        <v>9221</v>
      </c>
      <c r="M725" s="467"/>
      <c r="N725" s="563" t="s">
        <v>9221</v>
      </c>
      <c r="O725" s="333" t="s">
        <v>19360</v>
      </c>
    </row>
    <row r="726" spans="1:15" x14ac:dyDescent="0.25">
      <c r="A726" s="727">
        <v>725</v>
      </c>
      <c r="B726" s="1133">
        <v>1</v>
      </c>
      <c r="C726" s="563" t="s">
        <v>5</v>
      </c>
      <c r="D726" s="467">
        <v>45511</v>
      </c>
      <c r="E726" s="563" t="s">
        <v>13070</v>
      </c>
      <c r="F726" s="333" t="s">
        <v>19695</v>
      </c>
      <c r="G726" s="333" t="s">
        <v>16478</v>
      </c>
      <c r="H726" s="1130">
        <v>0.5</v>
      </c>
      <c r="I726" s="1132"/>
      <c r="J726" s="563" t="s">
        <v>152</v>
      </c>
      <c r="K726" s="1131">
        <v>45534.4813194444</v>
      </c>
      <c r="L726" s="563" t="s">
        <v>9221</v>
      </c>
      <c r="M726" s="467"/>
      <c r="N726" s="563" t="s">
        <v>9221</v>
      </c>
      <c r="O726" s="333" t="s">
        <v>19360</v>
      </c>
    </row>
    <row r="727" spans="1:15" x14ac:dyDescent="0.25">
      <c r="A727" s="727">
        <v>726</v>
      </c>
      <c r="B727" s="1133">
        <v>1</v>
      </c>
      <c r="C727" s="563" t="s">
        <v>5</v>
      </c>
      <c r="D727" s="467">
        <v>45512</v>
      </c>
      <c r="E727" s="563" t="s">
        <v>13070</v>
      </c>
      <c r="F727" s="333" t="s">
        <v>19695</v>
      </c>
      <c r="G727" s="333" t="s">
        <v>16489</v>
      </c>
      <c r="H727" s="1130">
        <v>2.25</v>
      </c>
      <c r="I727" s="1132"/>
      <c r="J727" s="563" t="s">
        <v>152</v>
      </c>
      <c r="K727" s="1131">
        <v>45534.481759259303</v>
      </c>
      <c r="L727" s="563" t="s">
        <v>9221</v>
      </c>
      <c r="M727" s="467"/>
      <c r="N727" s="563" t="s">
        <v>9221</v>
      </c>
      <c r="O727" s="333" t="s">
        <v>19360</v>
      </c>
    </row>
    <row r="728" spans="1:15" x14ac:dyDescent="0.25">
      <c r="A728" s="727">
        <v>727</v>
      </c>
      <c r="B728" s="1133">
        <v>1</v>
      </c>
      <c r="C728" s="563" t="s">
        <v>5</v>
      </c>
      <c r="D728" s="467">
        <v>45517</v>
      </c>
      <c r="E728" s="563" t="s">
        <v>13070</v>
      </c>
      <c r="F728" s="333" t="s">
        <v>19695</v>
      </c>
      <c r="G728" s="333" t="s">
        <v>16413</v>
      </c>
      <c r="H728" s="1130">
        <v>0.4</v>
      </c>
      <c r="I728" s="1132"/>
      <c r="J728" s="563" t="s">
        <v>152</v>
      </c>
      <c r="K728" s="1131">
        <v>45534.482291666704</v>
      </c>
      <c r="L728" s="563" t="s">
        <v>9221</v>
      </c>
      <c r="M728" s="467"/>
      <c r="N728" s="563" t="s">
        <v>9221</v>
      </c>
      <c r="O728" s="333" t="s">
        <v>19360</v>
      </c>
    </row>
    <row r="729" spans="1:15" x14ac:dyDescent="0.25">
      <c r="A729" s="727">
        <v>728</v>
      </c>
      <c r="B729" s="1133">
        <v>2</v>
      </c>
      <c r="C729" s="563" t="s">
        <v>133</v>
      </c>
      <c r="D729" s="467">
        <v>45506</v>
      </c>
      <c r="E729" s="563" t="s">
        <v>13070</v>
      </c>
      <c r="F729" s="333" t="s">
        <v>19695</v>
      </c>
      <c r="G729" s="333" t="s">
        <v>11896</v>
      </c>
      <c r="H729" s="1130">
        <v>3.4</v>
      </c>
      <c r="I729" s="1132"/>
      <c r="J729" s="563" t="s">
        <v>152</v>
      </c>
      <c r="K729" s="1131">
        <v>45534.4827083333</v>
      </c>
      <c r="L729" s="563" t="s">
        <v>9221</v>
      </c>
      <c r="M729" s="467"/>
      <c r="N729" s="563" t="s">
        <v>9221</v>
      </c>
      <c r="O729" s="333" t="s">
        <v>19360</v>
      </c>
    </row>
    <row r="730" spans="1:15" x14ac:dyDescent="0.25">
      <c r="A730" s="727">
        <v>729</v>
      </c>
      <c r="B730" s="1133">
        <v>2</v>
      </c>
      <c r="C730" s="563" t="s">
        <v>133</v>
      </c>
      <c r="D730" s="467">
        <v>45509</v>
      </c>
      <c r="E730" s="563" t="s">
        <v>13070</v>
      </c>
      <c r="F730" s="333" t="s">
        <v>19695</v>
      </c>
      <c r="G730" s="333" t="s">
        <v>16509</v>
      </c>
      <c r="H730" s="1130">
        <v>1.7</v>
      </c>
      <c r="I730" s="1132"/>
      <c r="J730" s="563" t="s">
        <v>152</v>
      </c>
      <c r="K730" s="1131">
        <v>45534.483032407399</v>
      </c>
      <c r="L730" s="563" t="s">
        <v>9221</v>
      </c>
      <c r="M730" s="467"/>
      <c r="N730" s="563" t="s">
        <v>9221</v>
      </c>
      <c r="O730" s="333" t="s">
        <v>19360</v>
      </c>
    </row>
    <row r="731" spans="1:15" x14ac:dyDescent="0.25">
      <c r="A731" s="727">
        <v>730</v>
      </c>
      <c r="B731" s="1133">
        <v>2</v>
      </c>
      <c r="C731" s="563" t="s">
        <v>133</v>
      </c>
      <c r="D731" s="467">
        <v>45511</v>
      </c>
      <c r="E731" s="563" t="s">
        <v>13070</v>
      </c>
      <c r="F731" s="333" t="s">
        <v>19695</v>
      </c>
      <c r="G731" s="333" t="s">
        <v>16523</v>
      </c>
      <c r="H731" s="1130">
        <v>0.9</v>
      </c>
      <c r="I731" s="1132"/>
      <c r="J731" s="563" t="s">
        <v>152</v>
      </c>
      <c r="K731" s="1131">
        <v>45534.483402777798</v>
      </c>
      <c r="L731" s="563" t="s">
        <v>9221</v>
      </c>
      <c r="M731" s="467"/>
      <c r="N731" s="563" t="s">
        <v>9221</v>
      </c>
      <c r="O731" s="333" t="s">
        <v>19360</v>
      </c>
    </row>
    <row r="732" spans="1:15" x14ac:dyDescent="0.25">
      <c r="A732" s="727">
        <v>731</v>
      </c>
      <c r="B732" s="1133">
        <v>2</v>
      </c>
      <c r="C732" s="563" t="s">
        <v>133</v>
      </c>
      <c r="D732" s="467">
        <v>45533</v>
      </c>
      <c r="E732" s="563" t="s">
        <v>13070</v>
      </c>
      <c r="F732" s="333" t="s">
        <v>19695</v>
      </c>
      <c r="G732" s="333" t="s">
        <v>19344</v>
      </c>
      <c r="H732" s="1130">
        <v>0.5</v>
      </c>
      <c r="I732" s="1132"/>
      <c r="J732" s="563" t="s">
        <v>152</v>
      </c>
      <c r="K732" s="1131">
        <v>45534.483807870398</v>
      </c>
      <c r="L732" s="563" t="s">
        <v>9221</v>
      </c>
      <c r="M732" s="467"/>
      <c r="N732" s="563" t="s">
        <v>9221</v>
      </c>
      <c r="O732" s="333" t="s">
        <v>19360</v>
      </c>
    </row>
    <row r="733" spans="1:15" x14ac:dyDescent="0.25">
      <c r="A733" s="727">
        <v>732</v>
      </c>
      <c r="B733" s="1133">
        <v>1</v>
      </c>
      <c r="C733" s="563" t="s">
        <v>5</v>
      </c>
      <c r="D733" s="467">
        <v>45517</v>
      </c>
      <c r="E733" s="563" t="s">
        <v>19379</v>
      </c>
      <c r="F733" s="333" t="s">
        <v>19380</v>
      </c>
      <c r="G733" s="333" t="s">
        <v>16403</v>
      </c>
      <c r="H733" s="1130">
        <v>0.75</v>
      </c>
      <c r="I733" s="1132"/>
      <c r="J733" s="563" t="s">
        <v>152</v>
      </c>
      <c r="K733" s="1131">
        <v>45534.492824074099</v>
      </c>
      <c r="L733" s="563" t="s">
        <v>9221</v>
      </c>
      <c r="M733" s="467"/>
      <c r="N733" s="563" t="s">
        <v>9221</v>
      </c>
      <c r="O733" s="333" t="s">
        <v>19360</v>
      </c>
    </row>
    <row r="734" spans="1:15" x14ac:dyDescent="0.25">
      <c r="A734" s="727">
        <v>733</v>
      </c>
      <c r="B734" s="1133">
        <v>1</v>
      </c>
      <c r="C734" s="563" t="s">
        <v>5</v>
      </c>
      <c r="D734" s="467">
        <v>45524</v>
      </c>
      <c r="E734" s="563" t="s">
        <v>19379</v>
      </c>
      <c r="F734" s="333" t="s">
        <v>19380</v>
      </c>
      <c r="G734" s="333" t="s">
        <v>18210</v>
      </c>
      <c r="H734" s="1130">
        <v>0.75</v>
      </c>
      <c r="I734" s="1132" t="s">
        <v>18211</v>
      </c>
      <c r="J734" s="563" t="s">
        <v>152</v>
      </c>
      <c r="K734" s="1131">
        <v>45534.498912037001</v>
      </c>
      <c r="L734" s="563" t="s">
        <v>9221</v>
      </c>
      <c r="M734" s="467"/>
      <c r="N734" s="563" t="s">
        <v>152</v>
      </c>
      <c r="O734" s="333" t="s">
        <v>19360</v>
      </c>
    </row>
    <row r="735" spans="1:15" x14ac:dyDescent="0.25">
      <c r="A735" s="727">
        <v>734</v>
      </c>
      <c r="B735" s="1133">
        <v>1</v>
      </c>
      <c r="C735" s="563" t="s">
        <v>5</v>
      </c>
      <c r="D735" s="467">
        <v>45334</v>
      </c>
      <c r="E735" s="563" t="s">
        <v>13083</v>
      </c>
      <c r="F735" s="333" t="s">
        <v>18993</v>
      </c>
      <c r="G735" s="333" t="s">
        <v>19381</v>
      </c>
      <c r="H735" s="1130">
        <v>0.5</v>
      </c>
      <c r="I735" s="1132"/>
      <c r="J735" s="563" t="s">
        <v>152</v>
      </c>
      <c r="K735" s="1131">
        <v>45534.503541666701</v>
      </c>
      <c r="L735" s="563" t="s">
        <v>9221</v>
      </c>
      <c r="M735" s="467"/>
      <c r="N735" s="563" t="s">
        <v>9221</v>
      </c>
      <c r="O735" s="333" t="s">
        <v>19360</v>
      </c>
    </row>
    <row r="736" spans="1:15" x14ac:dyDescent="0.25">
      <c r="A736" s="727">
        <v>735</v>
      </c>
      <c r="B736" s="1133">
        <v>1</v>
      </c>
      <c r="C736" s="563" t="s">
        <v>5</v>
      </c>
      <c r="D736" s="467">
        <v>45449</v>
      </c>
      <c r="E736" s="563" t="s">
        <v>13083</v>
      </c>
      <c r="F736" s="333" t="s">
        <v>18993</v>
      </c>
      <c r="G736" s="333" t="s">
        <v>11723</v>
      </c>
      <c r="H736" s="1130">
        <v>0.75</v>
      </c>
      <c r="I736" s="1132"/>
      <c r="J736" s="563" t="s">
        <v>152</v>
      </c>
      <c r="K736" s="1131">
        <v>45534.503958333298</v>
      </c>
      <c r="L736" s="563" t="s">
        <v>9221</v>
      </c>
      <c r="M736" s="467"/>
      <c r="N736" s="563" t="s">
        <v>9221</v>
      </c>
      <c r="O736" s="333" t="s">
        <v>19360</v>
      </c>
    </row>
    <row r="737" spans="1:15" x14ac:dyDescent="0.25">
      <c r="A737" s="727">
        <v>736</v>
      </c>
      <c r="B737" s="1133">
        <v>1</v>
      </c>
      <c r="C737" s="563" t="s">
        <v>5</v>
      </c>
      <c r="D737" s="467">
        <v>45462</v>
      </c>
      <c r="E737" s="563" t="s">
        <v>13083</v>
      </c>
      <c r="F737" s="333" t="s">
        <v>18993</v>
      </c>
      <c r="G737" s="333" t="s">
        <v>11742</v>
      </c>
      <c r="H737" s="1130">
        <v>0.4</v>
      </c>
      <c r="I737" s="1132"/>
      <c r="J737" s="563" t="s">
        <v>152</v>
      </c>
      <c r="K737" s="1131">
        <v>45534.504340277803</v>
      </c>
      <c r="L737" s="563" t="s">
        <v>9221</v>
      </c>
      <c r="M737" s="467"/>
      <c r="N737" s="563" t="s">
        <v>9221</v>
      </c>
      <c r="O737" s="333" t="s">
        <v>19360</v>
      </c>
    </row>
    <row r="738" spans="1:15" x14ac:dyDescent="0.25">
      <c r="A738" s="727">
        <v>737</v>
      </c>
      <c r="B738" s="1133">
        <v>1</v>
      </c>
      <c r="C738" s="563" t="s">
        <v>5</v>
      </c>
      <c r="D738" s="467">
        <v>45462</v>
      </c>
      <c r="E738" s="563" t="s">
        <v>13083</v>
      </c>
      <c r="F738" s="333" t="s">
        <v>18993</v>
      </c>
      <c r="G738" s="333" t="s">
        <v>11743</v>
      </c>
      <c r="H738" s="1130">
        <v>0.5</v>
      </c>
      <c r="I738" s="1132"/>
      <c r="J738" s="563" t="s">
        <v>152</v>
      </c>
      <c r="K738" s="1131">
        <v>45534.504699074103</v>
      </c>
      <c r="L738" s="563" t="s">
        <v>9221</v>
      </c>
      <c r="M738" s="467"/>
      <c r="N738" s="563" t="s">
        <v>9221</v>
      </c>
      <c r="O738" s="333" t="s">
        <v>19360</v>
      </c>
    </row>
    <row r="739" spans="1:15" x14ac:dyDescent="0.25">
      <c r="A739" s="727">
        <v>738</v>
      </c>
      <c r="B739" s="1133">
        <v>1</v>
      </c>
      <c r="C739" s="563" t="s">
        <v>5</v>
      </c>
      <c r="D739" s="467">
        <v>45475</v>
      </c>
      <c r="E739" s="563" t="s">
        <v>13083</v>
      </c>
      <c r="F739" s="333" t="s">
        <v>18993</v>
      </c>
      <c r="G739" s="333" t="s">
        <v>16035</v>
      </c>
      <c r="H739" s="1130">
        <v>0.5</v>
      </c>
      <c r="I739" s="1132"/>
      <c r="J739" s="563" t="s">
        <v>152</v>
      </c>
      <c r="K739" s="1131">
        <v>45534.505104166703</v>
      </c>
      <c r="L739" s="563" t="s">
        <v>9221</v>
      </c>
      <c r="M739" s="467"/>
      <c r="N739" s="563" t="s">
        <v>9221</v>
      </c>
      <c r="O739" s="333" t="s">
        <v>19360</v>
      </c>
    </row>
    <row r="740" spans="1:15" x14ac:dyDescent="0.25">
      <c r="A740" s="727">
        <v>739</v>
      </c>
      <c r="B740" s="1133">
        <v>1</v>
      </c>
      <c r="C740" s="563" t="s">
        <v>5</v>
      </c>
      <c r="D740" s="467">
        <v>45493</v>
      </c>
      <c r="E740" s="563" t="s">
        <v>13083</v>
      </c>
      <c r="F740" s="333" t="s">
        <v>18993</v>
      </c>
      <c r="G740" s="333" t="s">
        <v>11790</v>
      </c>
      <c r="H740" s="1130">
        <v>0.5</v>
      </c>
      <c r="I740" s="1132"/>
      <c r="J740" s="563" t="s">
        <v>152</v>
      </c>
      <c r="K740" s="1131">
        <v>45534.505509259303</v>
      </c>
      <c r="L740" s="563" t="s">
        <v>9221</v>
      </c>
      <c r="M740" s="467"/>
      <c r="N740" s="563" t="s">
        <v>9221</v>
      </c>
      <c r="O740" s="333" t="s">
        <v>19360</v>
      </c>
    </row>
    <row r="741" spans="1:15" x14ac:dyDescent="0.25">
      <c r="A741" s="727">
        <v>740</v>
      </c>
      <c r="B741" s="1133">
        <v>1</v>
      </c>
      <c r="C741" s="563" t="s">
        <v>5</v>
      </c>
      <c r="D741" s="467">
        <v>45494</v>
      </c>
      <c r="E741" s="563" t="s">
        <v>13083</v>
      </c>
      <c r="F741" s="333" t="s">
        <v>18993</v>
      </c>
      <c r="G741" s="333" t="s">
        <v>11797</v>
      </c>
      <c r="H741" s="1130">
        <v>0.5</v>
      </c>
      <c r="I741" s="1132"/>
      <c r="J741" s="563" t="s">
        <v>152</v>
      </c>
      <c r="K741" s="1131">
        <v>45534.5058796296</v>
      </c>
      <c r="L741" s="563" t="s">
        <v>9221</v>
      </c>
      <c r="M741" s="467"/>
      <c r="N741" s="563" t="s">
        <v>9221</v>
      </c>
      <c r="O741" s="333" t="s">
        <v>19360</v>
      </c>
    </row>
    <row r="742" spans="1:15" x14ac:dyDescent="0.25">
      <c r="A742" s="727">
        <v>741</v>
      </c>
      <c r="B742" s="1133">
        <v>1</v>
      </c>
      <c r="C742" s="563" t="s">
        <v>5</v>
      </c>
      <c r="D742" s="467">
        <v>45497</v>
      </c>
      <c r="E742" s="563" t="s">
        <v>13083</v>
      </c>
      <c r="F742" s="333" t="s">
        <v>18993</v>
      </c>
      <c r="G742" s="333" t="s">
        <v>11807</v>
      </c>
      <c r="H742" s="1130">
        <v>0.5</v>
      </c>
      <c r="I742" s="1132"/>
      <c r="J742" s="563" t="s">
        <v>152</v>
      </c>
      <c r="K742" s="1131">
        <v>45534.5062384259</v>
      </c>
      <c r="L742" s="563" t="s">
        <v>9221</v>
      </c>
      <c r="M742" s="467"/>
      <c r="N742" s="563" t="s">
        <v>9221</v>
      </c>
      <c r="O742" s="333" t="s">
        <v>19360</v>
      </c>
    </row>
    <row r="743" spans="1:15" x14ac:dyDescent="0.25">
      <c r="A743" s="727">
        <v>742</v>
      </c>
      <c r="B743" s="1133">
        <v>1</v>
      </c>
      <c r="C743" s="563" t="s">
        <v>5</v>
      </c>
      <c r="D743" s="467">
        <v>45514</v>
      </c>
      <c r="E743" s="563" t="s">
        <v>13083</v>
      </c>
      <c r="F743" s="333" t="s">
        <v>18993</v>
      </c>
      <c r="G743" s="333" t="s">
        <v>16078</v>
      </c>
      <c r="H743" s="1130">
        <v>4</v>
      </c>
      <c r="I743" s="1132"/>
      <c r="J743" s="563" t="s">
        <v>152</v>
      </c>
      <c r="K743" s="1131">
        <v>45534.5065972222</v>
      </c>
      <c r="L743" s="563" t="s">
        <v>9221</v>
      </c>
      <c r="M743" s="467"/>
      <c r="N743" s="563" t="s">
        <v>9221</v>
      </c>
      <c r="O743" s="333" t="s">
        <v>19360</v>
      </c>
    </row>
    <row r="744" spans="1:15" x14ac:dyDescent="0.25">
      <c r="A744" s="727">
        <v>743</v>
      </c>
      <c r="B744" s="1133">
        <v>1</v>
      </c>
      <c r="C744" s="563" t="s">
        <v>5</v>
      </c>
      <c r="D744" s="467">
        <v>45519</v>
      </c>
      <c r="E744" s="563" t="s">
        <v>13083</v>
      </c>
      <c r="F744" s="333" t="s">
        <v>18993</v>
      </c>
      <c r="G744" s="333" t="s">
        <v>16964</v>
      </c>
      <c r="H744" s="1130">
        <v>2</v>
      </c>
      <c r="I744" s="1132"/>
      <c r="J744" s="563" t="s">
        <v>152</v>
      </c>
      <c r="K744" s="1131">
        <v>45534.506990740701</v>
      </c>
      <c r="L744" s="563" t="s">
        <v>9221</v>
      </c>
      <c r="M744" s="467"/>
      <c r="N744" s="563" t="s">
        <v>9221</v>
      </c>
      <c r="O744" s="333" t="s">
        <v>19360</v>
      </c>
    </row>
    <row r="745" spans="1:15" x14ac:dyDescent="0.25">
      <c r="A745" s="727">
        <v>744</v>
      </c>
      <c r="B745" s="1133">
        <v>1</v>
      </c>
      <c r="C745" s="563" t="s">
        <v>5</v>
      </c>
      <c r="D745" s="467">
        <v>45523</v>
      </c>
      <c r="E745" s="563" t="s">
        <v>13083</v>
      </c>
      <c r="F745" s="333" t="s">
        <v>18993</v>
      </c>
      <c r="G745" s="333" t="s">
        <v>17030</v>
      </c>
      <c r="H745" s="1130">
        <v>0.5</v>
      </c>
      <c r="I745" s="1132"/>
      <c r="J745" s="563" t="s">
        <v>152</v>
      </c>
      <c r="K745" s="1131">
        <v>45534.507337962998</v>
      </c>
      <c r="L745" s="563" t="s">
        <v>9221</v>
      </c>
      <c r="M745" s="467"/>
      <c r="N745" s="563" t="s">
        <v>9221</v>
      </c>
      <c r="O745" s="333" t="s">
        <v>19360</v>
      </c>
    </row>
    <row r="746" spans="1:15" x14ac:dyDescent="0.25">
      <c r="A746" s="727">
        <v>745</v>
      </c>
      <c r="B746" s="1133">
        <v>2</v>
      </c>
      <c r="C746" s="563" t="s">
        <v>133</v>
      </c>
      <c r="D746" s="467">
        <v>45509</v>
      </c>
      <c r="E746" s="563" t="s">
        <v>11601</v>
      </c>
      <c r="F746" s="333" t="s">
        <v>14106</v>
      </c>
      <c r="G746" s="333" t="s">
        <v>16513</v>
      </c>
      <c r="H746" s="1130">
        <v>0.5</v>
      </c>
      <c r="I746" s="1132"/>
      <c r="J746" s="563" t="s">
        <v>152</v>
      </c>
      <c r="K746" s="1131">
        <v>45534.524421296301</v>
      </c>
      <c r="L746" s="563" t="s">
        <v>9221</v>
      </c>
      <c r="M746" s="467"/>
      <c r="N746" s="563" t="s">
        <v>9221</v>
      </c>
      <c r="O746" s="333" t="s">
        <v>19360</v>
      </c>
    </row>
    <row r="747" spans="1:15" x14ac:dyDescent="0.25">
      <c r="A747" s="727">
        <v>746</v>
      </c>
      <c r="B747" s="1133">
        <v>2</v>
      </c>
      <c r="C747" s="563" t="s">
        <v>133</v>
      </c>
      <c r="D747" s="467">
        <v>45511</v>
      </c>
      <c r="E747" s="563" t="s">
        <v>11601</v>
      </c>
      <c r="F747" s="333" t="s">
        <v>14106</v>
      </c>
      <c r="G747" s="333" t="s">
        <v>16526</v>
      </c>
      <c r="H747" s="1130">
        <v>0.4</v>
      </c>
      <c r="I747" s="1132"/>
      <c r="J747" s="563" t="s">
        <v>152</v>
      </c>
      <c r="K747" s="1131">
        <v>45534.524803240703</v>
      </c>
      <c r="L747" s="563" t="s">
        <v>9221</v>
      </c>
      <c r="M747" s="467"/>
      <c r="N747" s="563" t="s">
        <v>9221</v>
      </c>
      <c r="O747" s="333" t="s">
        <v>19360</v>
      </c>
    </row>
    <row r="748" spans="1:15" x14ac:dyDescent="0.25">
      <c r="A748" s="727">
        <v>747</v>
      </c>
      <c r="B748" s="1133">
        <v>2</v>
      </c>
      <c r="C748" s="563" t="s">
        <v>133</v>
      </c>
      <c r="D748" s="467">
        <v>45526</v>
      </c>
      <c r="E748" s="563" t="s">
        <v>11601</v>
      </c>
      <c r="F748" s="333" t="s">
        <v>14106</v>
      </c>
      <c r="G748" s="333" t="s">
        <v>18671</v>
      </c>
      <c r="H748" s="1130">
        <v>1.3</v>
      </c>
      <c r="I748" s="1132"/>
      <c r="J748" s="563" t="s">
        <v>152</v>
      </c>
      <c r="K748" s="1131">
        <v>45534.525312500002</v>
      </c>
      <c r="L748" s="563" t="s">
        <v>9221</v>
      </c>
      <c r="M748" s="467"/>
      <c r="N748" s="563" t="s">
        <v>9221</v>
      </c>
      <c r="O748" s="333" t="s">
        <v>19360</v>
      </c>
    </row>
    <row r="749" spans="1:15" x14ac:dyDescent="0.25">
      <c r="A749" s="727">
        <v>748</v>
      </c>
      <c r="B749" s="1133">
        <v>2</v>
      </c>
      <c r="C749" s="563" t="s">
        <v>133</v>
      </c>
      <c r="D749" s="467">
        <v>45527</v>
      </c>
      <c r="E749" s="563" t="s">
        <v>11601</v>
      </c>
      <c r="F749" s="333" t="s">
        <v>14106</v>
      </c>
      <c r="G749" s="333" t="s">
        <v>18688</v>
      </c>
      <c r="H749" s="1130">
        <v>3.4</v>
      </c>
      <c r="I749" s="1132"/>
      <c r="J749" s="563" t="s">
        <v>152</v>
      </c>
      <c r="K749" s="1131">
        <v>45534.525717592602</v>
      </c>
      <c r="L749" s="563" t="s">
        <v>9221</v>
      </c>
      <c r="M749" s="467"/>
      <c r="N749" s="563" t="s">
        <v>9221</v>
      </c>
      <c r="O749" s="333" t="s">
        <v>19360</v>
      </c>
    </row>
    <row r="750" spans="1:15" x14ac:dyDescent="0.25">
      <c r="A750" s="727">
        <v>749</v>
      </c>
      <c r="B750" s="1133">
        <v>2</v>
      </c>
      <c r="C750" s="563" t="s">
        <v>133</v>
      </c>
      <c r="D750" s="467">
        <v>45531</v>
      </c>
      <c r="E750" s="563" t="s">
        <v>11601</v>
      </c>
      <c r="F750" s="333" t="s">
        <v>14106</v>
      </c>
      <c r="G750" s="333" t="s">
        <v>19194</v>
      </c>
      <c r="H750" s="1130">
        <v>2.1</v>
      </c>
      <c r="I750" s="1132"/>
      <c r="J750" s="563" t="s">
        <v>152</v>
      </c>
      <c r="K750" s="1131">
        <v>45534.526273148098</v>
      </c>
      <c r="L750" s="563" t="s">
        <v>9221</v>
      </c>
      <c r="M750" s="467"/>
      <c r="N750" s="563" t="s">
        <v>9221</v>
      </c>
      <c r="O750" s="333" t="s">
        <v>19360</v>
      </c>
    </row>
    <row r="751" spans="1:15" x14ac:dyDescent="0.25">
      <c r="A751" s="727">
        <v>750</v>
      </c>
      <c r="B751" s="1133">
        <v>2</v>
      </c>
      <c r="C751" s="563" t="s">
        <v>133</v>
      </c>
      <c r="D751" s="467">
        <v>45533</v>
      </c>
      <c r="E751" s="563" t="s">
        <v>11601</v>
      </c>
      <c r="F751" s="333" t="s">
        <v>14106</v>
      </c>
      <c r="G751" s="333" t="s">
        <v>19347</v>
      </c>
      <c r="H751" s="1130">
        <v>0.4</v>
      </c>
      <c r="I751" s="1132"/>
      <c r="J751" s="563" t="s">
        <v>152</v>
      </c>
      <c r="K751" s="1131">
        <v>45534.526736111096</v>
      </c>
      <c r="L751" s="563" t="s">
        <v>9221</v>
      </c>
      <c r="M751" s="467"/>
      <c r="N751" s="563" t="s">
        <v>9221</v>
      </c>
      <c r="O751" s="333" t="s">
        <v>19360</v>
      </c>
    </row>
    <row r="752" spans="1:15" x14ac:dyDescent="0.25">
      <c r="A752" s="727">
        <v>751</v>
      </c>
      <c r="B752" s="1133">
        <v>4</v>
      </c>
      <c r="C752" s="563" t="s">
        <v>11641</v>
      </c>
      <c r="D752" s="467">
        <v>45530</v>
      </c>
      <c r="E752" s="563" t="s">
        <v>11601</v>
      </c>
      <c r="F752" s="333" t="s">
        <v>14106</v>
      </c>
      <c r="G752" s="333" t="s">
        <v>18930</v>
      </c>
      <c r="H752" s="1130">
        <v>0.75</v>
      </c>
      <c r="I752" s="1132"/>
      <c r="J752" s="563" t="s">
        <v>152</v>
      </c>
      <c r="K752" s="1131">
        <v>45534.527245370402</v>
      </c>
      <c r="L752" s="563" t="s">
        <v>9221</v>
      </c>
      <c r="M752" s="467"/>
      <c r="N752" s="563" t="s">
        <v>9221</v>
      </c>
      <c r="O752" s="333" t="s">
        <v>19360</v>
      </c>
    </row>
    <row r="753" spans="1:15" x14ac:dyDescent="0.25">
      <c r="A753" s="727">
        <v>752</v>
      </c>
      <c r="B753" s="1133">
        <v>4</v>
      </c>
      <c r="C753" s="563" t="s">
        <v>11641</v>
      </c>
      <c r="D753" s="467">
        <v>45530</v>
      </c>
      <c r="E753" s="563" t="s">
        <v>11601</v>
      </c>
      <c r="F753" s="333" t="s">
        <v>14106</v>
      </c>
      <c r="G753" s="333" t="s">
        <v>18942</v>
      </c>
      <c r="H753" s="1130">
        <v>2</v>
      </c>
      <c r="I753" s="1132"/>
      <c r="J753" s="563" t="s">
        <v>152</v>
      </c>
      <c r="K753" s="1131">
        <v>45534.527476851901</v>
      </c>
      <c r="L753" s="563" t="s">
        <v>9221</v>
      </c>
      <c r="M753" s="467"/>
      <c r="N753" s="563" t="s">
        <v>9221</v>
      </c>
      <c r="O753" s="333" t="s">
        <v>19360</v>
      </c>
    </row>
    <row r="754" spans="1:15" x14ac:dyDescent="0.25">
      <c r="A754" s="727">
        <v>753</v>
      </c>
      <c r="B754" s="1133">
        <v>4</v>
      </c>
      <c r="C754" s="563" t="s">
        <v>11641</v>
      </c>
      <c r="D754" s="467">
        <v>45531</v>
      </c>
      <c r="E754" s="563" t="s">
        <v>11601</v>
      </c>
      <c r="F754" s="333" t="s">
        <v>14106</v>
      </c>
      <c r="G754" s="333" t="s">
        <v>19171</v>
      </c>
      <c r="H754" s="1130">
        <v>1</v>
      </c>
      <c r="I754" s="1132"/>
      <c r="J754" s="563" t="s">
        <v>152</v>
      </c>
      <c r="K754" s="1131">
        <v>45534.533020833303</v>
      </c>
      <c r="L754" s="563" t="s">
        <v>9221</v>
      </c>
      <c r="M754" s="467"/>
      <c r="N754" s="563" t="s">
        <v>9221</v>
      </c>
      <c r="O754" s="333" t="s">
        <v>19360</v>
      </c>
    </row>
    <row r="755" spans="1:15" x14ac:dyDescent="0.25">
      <c r="A755" s="727">
        <v>754</v>
      </c>
      <c r="B755" s="1133">
        <v>4</v>
      </c>
      <c r="C755" s="563" t="s">
        <v>11641</v>
      </c>
      <c r="D755" s="467">
        <v>45531</v>
      </c>
      <c r="E755" s="563" t="s">
        <v>11601</v>
      </c>
      <c r="F755" s="333" t="s">
        <v>14106</v>
      </c>
      <c r="G755" s="333" t="s">
        <v>19173</v>
      </c>
      <c r="H755" s="1130">
        <v>2.25</v>
      </c>
      <c r="I755" s="1132"/>
      <c r="J755" s="563" t="s">
        <v>152</v>
      </c>
      <c r="K755" s="1131">
        <v>45534.5333217593</v>
      </c>
      <c r="L755" s="563" t="s">
        <v>9221</v>
      </c>
      <c r="M755" s="467"/>
      <c r="N755" s="563" t="s">
        <v>9221</v>
      </c>
      <c r="O755" s="333" t="s">
        <v>19360</v>
      </c>
    </row>
    <row r="756" spans="1:15" x14ac:dyDescent="0.25">
      <c r="A756" s="727">
        <v>755</v>
      </c>
      <c r="B756" s="1133">
        <v>4</v>
      </c>
      <c r="C756" s="563" t="s">
        <v>11641</v>
      </c>
      <c r="D756" s="467">
        <v>45531</v>
      </c>
      <c r="E756" s="563" t="s">
        <v>11601</v>
      </c>
      <c r="F756" s="333" t="s">
        <v>14106</v>
      </c>
      <c r="G756" s="333" t="s">
        <v>19185</v>
      </c>
      <c r="H756" s="1130">
        <v>2</v>
      </c>
      <c r="I756" s="1132"/>
      <c r="J756" s="563" t="s">
        <v>152</v>
      </c>
      <c r="K756" s="1131">
        <v>45534.533587963</v>
      </c>
      <c r="L756" s="563" t="s">
        <v>9221</v>
      </c>
      <c r="M756" s="467"/>
      <c r="N756" s="563" t="s">
        <v>9221</v>
      </c>
      <c r="O756" s="333" t="s">
        <v>19360</v>
      </c>
    </row>
    <row r="757" spans="1:15" x14ac:dyDescent="0.25">
      <c r="A757" s="727">
        <v>756</v>
      </c>
      <c r="B757" s="1133">
        <v>4</v>
      </c>
      <c r="C757" s="563" t="s">
        <v>11641</v>
      </c>
      <c r="D757" s="467">
        <v>45531</v>
      </c>
      <c r="E757" s="563" t="s">
        <v>11601</v>
      </c>
      <c r="F757" s="333" t="s">
        <v>14106</v>
      </c>
      <c r="G757" s="333" t="s">
        <v>19191</v>
      </c>
      <c r="H757" s="1130">
        <v>1.75</v>
      </c>
      <c r="I757" s="1132"/>
      <c r="J757" s="563" t="s">
        <v>152</v>
      </c>
      <c r="K757" s="1131">
        <v>45534.533784722204</v>
      </c>
      <c r="L757" s="563" t="s">
        <v>9221</v>
      </c>
      <c r="M757" s="467"/>
      <c r="N757" s="563" t="s">
        <v>9221</v>
      </c>
      <c r="O757" s="333" t="s">
        <v>19360</v>
      </c>
    </row>
    <row r="758" spans="1:15" x14ac:dyDescent="0.25">
      <c r="A758" s="727">
        <v>757</v>
      </c>
      <c r="B758" s="1133">
        <v>4</v>
      </c>
      <c r="C758" s="563" t="s">
        <v>11641</v>
      </c>
      <c r="D758" s="467">
        <v>45533</v>
      </c>
      <c r="E758" s="563" t="s">
        <v>11601</v>
      </c>
      <c r="F758" s="333" t="s">
        <v>14106</v>
      </c>
      <c r="G758" s="333" t="s">
        <v>19333</v>
      </c>
      <c r="H758" s="1130">
        <v>0.5</v>
      </c>
      <c r="I758" s="1132"/>
      <c r="J758" s="563" t="s">
        <v>152</v>
      </c>
      <c r="K758" s="1131">
        <v>45534.534120370401</v>
      </c>
      <c r="L758" s="563" t="s">
        <v>9221</v>
      </c>
      <c r="M758" s="467"/>
      <c r="N758" s="563" t="s">
        <v>9221</v>
      </c>
      <c r="O758" s="333" t="s">
        <v>19360</v>
      </c>
    </row>
    <row r="759" spans="1:15" x14ac:dyDescent="0.25">
      <c r="A759" s="727">
        <v>758</v>
      </c>
      <c r="B759" s="1133">
        <v>4</v>
      </c>
      <c r="C759" s="563" t="s">
        <v>11641</v>
      </c>
      <c r="D759" s="467">
        <v>45533</v>
      </c>
      <c r="E759" s="563" t="s">
        <v>11601</v>
      </c>
      <c r="F759" s="333" t="s">
        <v>14106</v>
      </c>
      <c r="G759" s="333" t="s">
        <v>19338</v>
      </c>
      <c r="H759" s="1130">
        <v>1.5</v>
      </c>
      <c r="I759" s="1132"/>
      <c r="J759" s="563" t="s">
        <v>152</v>
      </c>
      <c r="K759" s="1131">
        <v>45534.534386574102</v>
      </c>
      <c r="L759" s="563" t="s">
        <v>9221</v>
      </c>
      <c r="M759" s="467"/>
      <c r="N759" s="563" t="s">
        <v>9221</v>
      </c>
      <c r="O759" s="333" t="s">
        <v>19360</v>
      </c>
    </row>
    <row r="760" spans="1:15" x14ac:dyDescent="0.25">
      <c r="A760" s="727">
        <v>759</v>
      </c>
      <c r="B760" s="1133">
        <v>4</v>
      </c>
      <c r="C760" s="563" t="s">
        <v>11641</v>
      </c>
      <c r="D760" s="467">
        <v>45533</v>
      </c>
      <c r="E760" s="563" t="s">
        <v>11601</v>
      </c>
      <c r="F760" s="333" t="s">
        <v>14106</v>
      </c>
      <c r="G760" s="333" t="s">
        <v>19339</v>
      </c>
      <c r="H760" s="1130">
        <v>1</v>
      </c>
      <c r="I760" s="1132"/>
      <c r="J760" s="563" t="s">
        <v>152</v>
      </c>
      <c r="K760" s="1131">
        <v>45534.534618055601</v>
      </c>
      <c r="L760" s="563" t="s">
        <v>9221</v>
      </c>
      <c r="M760" s="467"/>
      <c r="N760" s="563" t="s">
        <v>9221</v>
      </c>
      <c r="O760" s="333" t="s">
        <v>19360</v>
      </c>
    </row>
    <row r="761" spans="1:15" x14ac:dyDescent="0.25">
      <c r="A761" s="727">
        <v>760</v>
      </c>
      <c r="B761" s="1133">
        <v>4</v>
      </c>
      <c r="C761" s="563" t="s">
        <v>11641</v>
      </c>
      <c r="D761" s="467">
        <v>45533</v>
      </c>
      <c r="E761" s="563" t="s">
        <v>11601</v>
      </c>
      <c r="F761" s="333" t="s">
        <v>14106</v>
      </c>
      <c r="G761" s="333" t="s">
        <v>19349</v>
      </c>
      <c r="H761" s="1130">
        <v>0.75</v>
      </c>
      <c r="I761" s="1132"/>
      <c r="J761" s="563" t="s">
        <v>152</v>
      </c>
      <c r="K761" s="1131">
        <v>45534.534826388903</v>
      </c>
      <c r="L761" s="563" t="s">
        <v>9221</v>
      </c>
      <c r="M761" s="467"/>
      <c r="N761" s="563" t="s">
        <v>9221</v>
      </c>
      <c r="O761" s="333" t="s">
        <v>19360</v>
      </c>
    </row>
    <row r="762" spans="1:15" x14ac:dyDescent="0.25">
      <c r="A762" s="727">
        <v>761</v>
      </c>
      <c r="B762" s="1133">
        <v>4</v>
      </c>
      <c r="C762" s="563" t="s">
        <v>11641</v>
      </c>
      <c r="D762" s="467">
        <v>45533</v>
      </c>
      <c r="E762" s="563" t="s">
        <v>11601</v>
      </c>
      <c r="F762" s="333" t="s">
        <v>14106</v>
      </c>
      <c r="G762" s="333" t="s">
        <v>19336</v>
      </c>
      <c r="H762" s="1130">
        <v>1.75</v>
      </c>
      <c r="I762" s="1132"/>
      <c r="J762" s="563" t="s">
        <v>152</v>
      </c>
      <c r="K762" s="1131">
        <v>45534.535960648202</v>
      </c>
      <c r="L762" s="563" t="s">
        <v>9221</v>
      </c>
      <c r="M762" s="467"/>
      <c r="N762" s="563" t="s">
        <v>9221</v>
      </c>
      <c r="O762" s="333" t="s">
        <v>19360</v>
      </c>
    </row>
    <row r="763" spans="1:15" x14ac:dyDescent="0.25">
      <c r="A763" s="727">
        <v>762</v>
      </c>
      <c r="B763" s="1133">
        <v>3</v>
      </c>
      <c r="C763" s="563" t="s">
        <v>11640</v>
      </c>
      <c r="D763" s="467">
        <v>45511</v>
      </c>
      <c r="E763" s="563" t="s">
        <v>13099</v>
      </c>
      <c r="F763" s="333" t="s">
        <v>18994</v>
      </c>
      <c r="G763" s="333" t="s">
        <v>16426</v>
      </c>
      <c r="H763" s="1130">
        <v>1</v>
      </c>
      <c r="I763" s="1132"/>
      <c r="J763" s="563" t="s">
        <v>152</v>
      </c>
      <c r="K763" s="1131">
        <v>45534.556597222203</v>
      </c>
      <c r="L763" s="563" t="s">
        <v>9221</v>
      </c>
      <c r="M763" s="467"/>
      <c r="N763" s="563" t="s">
        <v>9221</v>
      </c>
      <c r="O763" s="333" t="s">
        <v>19360</v>
      </c>
    </row>
    <row r="764" spans="1:15" x14ac:dyDescent="0.25">
      <c r="A764" s="727">
        <v>763</v>
      </c>
      <c r="B764" s="1133">
        <v>1</v>
      </c>
      <c r="C764" s="563" t="s">
        <v>5</v>
      </c>
      <c r="D764" s="467">
        <v>45534</v>
      </c>
      <c r="E764" s="563" t="s">
        <v>11615</v>
      </c>
      <c r="F764" s="333" t="s">
        <v>11473</v>
      </c>
      <c r="G764" s="333" t="s">
        <v>19861</v>
      </c>
      <c r="H764" s="1130">
        <v>0.75</v>
      </c>
      <c r="I764" s="1132"/>
      <c r="J764" s="563" t="s">
        <v>152</v>
      </c>
      <c r="K764" s="1131">
        <v>45537.499513888899</v>
      </c>
      <c r="L764" s="563" t="s">
        <v>9221</v>
      </c>
      <c r="M764" s="467"/>
      <c r="N764" s="563" t="s">
        <v>9221</v>
      </c>
      <c r="O764" s="333" t="s">
        <v>19759</v>
      </c>
    </row>
    <row r="765" spans="1:15" x14ac:dyDescent="0.25">
      <c r="A765" s="727">
        <v>764</v>
      </c>
      <c r="B765" s="1133">
        <v>1</v>
      </c>
      <c r="C765" s="563" t="s">
        <v>5</v>
      </c>
      <c r="D765" s="467">
        <v>45534</v>
      </c>
      <c r="E765" s="563" t="s">
        <v>11603</v>
      </c>
      <c r="F765" s="333" t="s">
        <v>14124</v>
      </c>
      <c r="G765" s="333" t="s">
        <v>19382</v>
      </c>
      <c r="H765" s="1130">
        <v>0.4</v>
      </c>
      <c r="I765" s="1132"/>
      <c r="J765" s="563" t="s">
        <v>152</v>
      </c>
      <c r="K765" s="1131">
        <v>45534.700949074097</v>
      </c>
      <c r="L765" s="563" t="s">
        <v>9221</v>
      </c>
      <c r="M765" s="467"/>
      <c r="N765" s="563" t="s">
        <v>9221</v>
      </c>
      <c r="O765" s="333" t="s">
        <v>19360</v>
      </c>
    </row>
    <row r="766" spans="1:15" x14ac:dyDescent="0.25">
      <c r="A766" s="727">
        <v>765</v>
      </c>
      <c r="B766" s="1133">
        <v>2</v>
      </c>
      <c r="C766" s="563" t="s">
        <v>133</v>
      </c>
      <c r="D766" s="467">
        <v>45534</v>
      </c>
      <c r="E766" s="563" t="s">
        <v>15073</v>
      </c>
      <c r="F766" s="333" t="s">
        <v>15072</v>
      </c>
      <c r="G766" s="333" t="s">
        <v>19383</v>
      </c>
      <c r="H766" s="1130">
        <v>1.4</v>
      </c>
      <c r="I766" s="1132"/>
      <c r="J766" s="563" t="s">
        <v>152</v>
      </c>
      <c r="K766" s="1131">
        <v>45534.705092592601</v>
      </c>
      <c r="L766" s="563" t="s">
        <v>9221</v>
      </c>
      <c r="M766" s="467"/>
      <c r="N766" s="563" t="s">
        <v>9221</v>
      </c>
      <c r="O766" s="333" t="s">
        <v>19360</v>
      </c>
    </row>
    <row r="767" spans="1:15" x14ac:dyDescent="0.25">
      <c r="A767" s="727">
        <v>766</v>
      </c>
      <c r="B767" s="1133">
        <v>2</v>
      </c>
      <c r="C767" s="563" t="s">
        <v>133</v>
      </c>
      <c r="D767" s="467">
        <v>45534</v>
      </c>
      <c r="E767" s="563" t="s">
        <v>11619</v>
      </c>
      <c r="F767" s="333" t="s">
        <v>11476</v>
      </c>
      <c r="G767" s="333" t="s">
        <v>19384</v>
      </c>
      <c r="H767" s="1130">
        <v>1.7</v>
      </c>
      <c r="I767" s="1132"/>
      <c r="J767" s="563" t="s">
        <v>152</v>
      </c>
      <c r="K767" s="1131">
        <v>45534.706493055601</v>
      </c>
      <c r="L767" s="563" t="s">
        <v>9221</v>
      </c>
      <c r="M767" s="467"/>
      <c r="N767" s="563" t="s">
        <v>9221</v>
      </c>
      <c r="O767" s="333" t="s">
        <v>19360</v>
      </c>
    </row>
    <row r="768" spans="1:15" x14ac:dyDescent="0.25">
      <c r="A768" s="727">
        <v>767</v>
      </c>
      <c r="B768" s="1133">
        <v>2</v>
      </c>
      <c r="C768" s="563" t="s">
        <v>133</v>
      </c>
      <c r="D768" s="467">
        <v>45534</v>
      </c>
      <c r="E768" s="563" t="s">
        <v>15634</v>
      </c>
      <c r="F768" s="333" t="s">
        <v>15633</v>
      </c>
      <c r="G768" s="333" t="s">
        <v>19385</v>
      </c>
      <c r="H768" s="1130">
        <v>0.2</v>
      </c>
      <c r="I768" s="1132"/>
      <c r="J768" s="563" t="s">
        <v>152</v>
      </c>
      <c r="K768" s="1131">
        <v>45534.706828703696</v>
      </c>
      <c r="L768" s="563" t="s">
        <v>9221</v>
      </c>
      <c r="M768" s="467"/>
      <c r="N768" s="563" t="s">
        <v>9221</v>
      </c>
      <c r="O768" s="333" t="s">
        <v>19360</v>
      </c>
    </row>
    <row r="769" spans="1:15" x14ac:dyDescent="0.25">
      <c r="A769" s="727">
        <v>768</v>
      </c>
      <c r="B769" s="1133">
        <v>2</v>
      </c>
      <c r="C769" s="563" t="s">
        <v>133</v>
      </c>
      <c r="D769" s="467">
        <v>45534</v>
      </c>
      <c r="E769" s="563" t="s">
        <v>11524</v>
      </c>
      <c r="F769" s="333" t="s">
        <v>19229</v>
      </c>
      <c r="G769" s="333" t="s">
        <v>19386</v>
      </c>
      <c r="H769" s="1130">
        <v>0.5</v>
      </c>
      <c r="I769" s="1132"/>
      <c r="J769" s="563" t="s">
        <v>152</v>
      </c>
      <c r="K769" s="1131">
        <v>45534.707604166702</v>
      </c>
      <c r="L769" s="563" t="s">
        <v>9221</v>
      </c>
      <c r="M769" s="467"/>
      <c r="N769" s="563" t="s">
        <v>9221</v>
      </c>
      <c r="O769" s="333" t="s">
        <v>19360</v>
      </c>
    </row>
    <row r="770" spans="1:15" x14ac:dyDescent="0.25">
      <c r="A770" s="727">
        <v>769</v>
      </c>
      <c r="B770" s="1133">
        <v>2</v>
      </c>
      <c r="C770" s="563" t="s">
        <v>133</v>
      </c>
      <c r="D770" s="467">
        <v>45534</v>
      </c>
      <c r="E770" s="563" t="s">
        <v>11525</v>
      </c>
      <c r="F770" s="333" t="s">
        <v>19387</v>
      </c>
      <c r="G770" s="333" t="s">
        <v>19388</v>
      </c>
      <c r="H770" s="1130">
        <v>0.3</v>
      </c>
      <c r="I770" s="1132"/>
      <c r="J770" s="563" t="s">
        <v>152</v>
      </c>
      <c r="K770" s="1131">
        <v>45534.708715277797</v>
      </c>
      <c r="L770" s="563" t="s">
        <v>9221</v>
      </c>
      <c r="M770" s="467"/>
      <c r="N770" s="563" t="s">
        <v>9221</v>
      </c>
      <c r="O770" s="333" t="s">
        <v>19360</v>
      </c>
    </row>
    <row r="771" spans="1:15" x14ac:dyDescent="0.25">
      <c r="A771" s="727">
        <v>770</v>
      </c>
      <c r="B771" s="1133">
        <v>4</v>
      </c>
      <c r="C771" s="563" t="s">
        <v>11641</v>
      </c>
      <c r="D771" s="467">
        <v>45534</v>
      </c>
      <c r="E771" s="563" t="s">
        <v>11638</v>
      </c>
      <c r="F771" s="333" t="s">
        <v>19373</v>
      </c>
      <c r="G771" s="333" t="s">
        <v>19389</v>
      </c>
      <c r="H771" s="1130">
        <v>6.75</v>
      </c>
      <c r="I771" s="1132"/>
      <c r="J771" s="563" t="s">
        <v>9221</v>
      </c>
      <c r="K771" s="1131">
        <v>45534.7094097222</v>
      </c>
      <c r="L771" s="563" t="s">
        <v>9221</v>
      </c>
      <c r="M771" s="467"/>
      <c r="N771" s="563" t="s">
        <v>9221</v>
      </c>
      <c r="O771" s="333" t="s">
        <v>19360</v>
      </c>
    </row>
    <row r="772" spans="1:15" x14ac:dyDescent="0.25">
      <c r="A772" s="727">
        <v>771</v>
      </c>
      <c r="B772" s="1133">
        <v>2</v>
      </c>
      <c r="C772" s="563" t="s">
        <v>133</v>
      </c>
      <c r="D772" s="467">
        <v>45534</v>
      </c>
      <c r="E772" s="563" t="s">
        <v>11524</v>
      </c>
      <c r="F772" s="333" t="s">
        <v>19229</v>
      </c>
      <c r="G772" s="333" t="s">
        <v>19390</v>
      </c>
      <c r="H772" s="1130">
        <v>0.5</v>
      </c>
      <c r="I772" s="1132"/>
      <c r="J772" s="563" t="s">
        <v>152</v>
      </c>
      <c r="K772" s="1131">
        <v>45534.710509259297</v>
      </c>
      <c r="L772" s="563" t="s">
        <v>9221</v>
      </c>
      <c r="M772" s="467"/>
      <c r="N772" s="563" t="s">
        <v>9221</v>
      </c>
      <c r="O772" s="333" t="s">
        <v>19360</v>
      </c>
    </row>
    <row r="773" spans="1:15" x14ac:dyDescent="0.25">
      <c r="A773" s="727">
        <v>772</v>
      </c>
      <c r="B773" s="1133">
        <v>2</v>
      </c>
      <c r="C773" s="563" t="s">
        <v>133</v>
      </c>
      <c r="D773" s="467">
        <v>45534</v>
      </c>
      <c r="E773" s="563" t="s">
        <v>11638</v>
      </c>
      <c r="F773" s="333" t="s">
        <v>19373</v>
      </c>
      <c r="G773" s="333" t="s">
        <v>19391</v>
      </c>
      <c r="H773" s="1130">
        <v>2.4</v>
      </c>
      <c r="I773" s="1132"/>
      <c r="J773" s="563" t="s">
        <v>9221</v>
      </c>
      <c r="K773" s="1131">
        <v>45534.712986111103</v>
      </c>
      <c r="L773" s="563" t="s">
        <v>9221</v>
      </c>
      <c r="M773" s="467"/>
      <c r="N773" s="563" t="s">
        <v>9221</v>
      </c>
      <c r="O773" s="333" t="s">
        <v>19360</v>
      </c>
    </row>
    <row r="774" spans="1:15" x14ac:dyDescent="0.25">
      <c r="A774" s="727">
        <v>773</v>
      </c>
      <c r="B774" s="1133">
        <v>2</v>
      </c>
      <c r="C774" s="563" t="s">
        <v>133</v>
      </c>
      <c r="D774" s="467">
        <v>45534</v>
      </c>
      <c r="E774" s="563" t="s">
        <v>11507</v>
      </c>
      <c r="F774" s="333" t="s">
        <v>16246</v>
      </c>
      <c r="G774" s="333" t="s">
        <v>19392</v>
      </c>
      <c r="H774" s="1130">
        <v>0.4</v>
      </c>
      <c r="I774" s="1132"/>
      <c r="J774" s="563" t="s">
        <v>152</v>
      </c>
      <c r="K774" s="1131">
        <v>45534.712835648097</v>
      </c>
      <c r="L774" s="563" t="s">
        <v>9221</v>
      </c>
      <c r="M774" s="467"/>
      <c r="N774" s="563" t="s">
        <v>9221</v>
      </c>
      <c r="O774" s="333" t="s">
        <v>19360</v>
      </c>
    </row>
    <row r="775" spans="1:15" x14ac:dyDescent="0.25">
      <c r="A775" s="727">
        <v>774</v>
      </c>
      <c r="B775" s="1133">
        <v>1</v>
      </c>
      <c r="C775" s="563" t="s">
        <v>5</v>
      </c>
      <c r="D775" s="467">
        <v>45534</v>
      </c>
      <c r="E775" s="563" t="s">
        <v>11581</v>
      </c>
      <c r="F775" s="333" t="s">
        <v>13848</v>
      </c>
      <c r="G775" s="333" t="s">
        <v>19393</v>
      </c>
      <c r="H775" s="1130">
        <v>3.5</v>
      </c>
      <c r="I775" s="1132"/>
      <c r="J775" s="563" t="s">
        <v>152</v>
      </c>
      <c r="K775" s="1131">
        <v>45534.758495370399</v>
      </c>
      <c r="L775" s="563" t="s">
        <v>9221</v>
      </c>
      <c r="M775" s="467"/>
      <c r="N775" s="563" t="s">
        <v>9221</v>
      </c>
      <c r="O775" s="333" t="s">
        <v>19360</v>
      </c>
    </row>
    <row r="776" spans="1:15" x14ac:dyDescent="0.25">
      <c r="A776" s="727">
        <v>775</v>
      </c>
      <c r="B776" s="1133">
        <v>1</v>
      </c>
      <c r="C776" s="563" t="s">
        <v>5</v>
      </c>
      <c r="D776" s="467">
        <v>45536</v>
      </c>
      <c r="E776" s="563" t="s">
        <v>13451</v>
      </c>
      <c r="F776" s="333" t="s">
        <v>17489</v>
      </c>
      <c r="G776" s="333" t="s">
        <v>19760</v>
      </c>
      <c r="H776" s="1130">
        <v>2.5</v>
      </c>
      <c r="I776" s="1132"/>
      <c r="J776" s="563" t="s">
        <v>152</v>
      </c>
      <c r="K776" s="1131">
        <v>45537.500208333302</v>
      </c>
      <c r="L776" s="563" t="s">
        <v>9221</v>
      </c>
      <c r="M776" s="467"/>
      <c r="N776" s="563" t="s">
        <v>9221</v>
      </c>
      <c r="O776" s="333" t="s">
        <v>19759</v>
      </c>
    </row>
    <row r="777" spans="1:15" x14ac:dyDescent="0.25">
      <c r="A777" s="727">
        <v>776</v>
      </c>
      <c r="B777" s="1133">
        <v>1</v>
      </c>
      <c r="C777" s="563" t="s">
        <v>5</v>
      </c>
      <c r="D777" s="467">
        <v>45536</v>
      </c>
      <c r="E777" s="563" t="s">
        <v>11584</v>
      </c>
      <c r="F777" s="333" t="s">
        <v>13884</v>
      </c>
      <c r="G777" s="333" t="s">
        <v>19762</v>
      </c>
      <c r="H777" s="1130">
        <v>2.5</v>
      </c>
      <c r="I777" s="1132"/>
      <c r="J777" s="563" t="s">
        <v>152</v>
      </c>
      <c r="K777" s="1131">
        <v>45537.503275463001</v>
      </c>
      <c r="L777" s="563" t="s">
        <v>9221</v>
      </c>
      <c r="M777" s="467"/>
      <c r="N777" s="563" t="s">
        <v>9221</v>
      </c>
      <c r="O777" s="333" t="s">
        <v>19759</v>
      </c>
    </row>
    <row r="778" spans="1:15" x14ac:dyDescent="0.25">
      <c r="A778" s="727">
        <v>777</v>
      </c>
      <c r="B778" s="1133">
        <v>1</v>
      </c>
      <c r="C778" s="563" t="s">
        <v>5</v>
      </c>
      <c r="D778" s="467">
        <v>45536</v>
      </c>
      <c r="E778" s="563" t="s">
        <v>11615</v>
      </c>
      <c r="F778" s="333" t="s">
        <v>11473</v>
      </c>
      <c r="G778" s="333" t="s">
        <v>19763</v>
      </c>
      <c r="H778" s="1130">
        <v>0.5</v>
      </c>
      <c r="I778" s="1132"/>
      <c r="J778" s="563" t="s">
        <v>152</v>
      </c>
      <c r="K778" s="1131">
        <v>45536.588379629597</v>
      </c>
      <c r="L778" s="563" t="s">
        <v>9221</v>
      </c>
      <c r="M778" s="467"/>
      <c r="N778" s="563" t="s">
        <v>9221</v>
      </c>
      <c r="O778" s="333" t="s">
        <v>19761</v>
      </c>
    </row>
    <row r="779" spans="1:15" x14ac:dyDescent="0.25">
      <c r="A779" s="727">
        <v>778</v>
      </c>
      <c r="B779" s="1133">
        <v>1</v>
      </c>
      <c r="C779" s="563" t="s">
        <v>5</v>
      </c>
      <c r="D779" s="467">
        <v>45536</v>
      </c>
      <c r="E779" s="563" t="s">
        <v>13419</v>
      </c>
      <c r="F779" s="333" t="s">
        <v>17400</v>
      </c>
      <c r="G779" s="333" t="s">
        <v>19862</v>
      </c>
      <c r="H779" s="1130">
        <v>1.5</v>
      </c>
      <c r="I779" s="1132"/>
      <c r="J779" s="563" t="s">
        <v>152</v>
      </c>
      <c r="K779" s="1131">
        <v>45537.502905092602</v>
      </c>
      <c r="L779" s="563" t="s">
        <v>9221</v>
      </c>
      <c r="M779" s="467"/>
      <c r="N779" s="563" t="s">
        <v>9221</v>
      </c>
      <c r="O779" s="333" t="s">
        <v>19759</v>
      </c>
    </row>
    <row r="780" spans="1:15" x14ac:dyDescent="0.25">
      <c r="A780" s="727">
        <v>779</v>
      </c>
      <c r="B780" s="1133">
        <v>1</v>
      </c>
      <c r="C780" s="563" t="s">
        <v>5</v>
      </c>
      <c r="D780" s="467">
        <v>45536</v>
      </c>
      <c r="E780" s="563" t="s">
        <v>11597</v>
      </c>
      <c r="F780" s="333" t="s">
        <v>19831</v>
      </c>
      <c r="G780" s="333" t="s">
        <v>19764</v>
      </c>
      <c r="H780" s="1130">
        <v>0.4</v>
      </c>
      <c r="I780" s="1132"/>
      <c r="J780" s="563" t="s">
        <v>152</v>
      </c>
      <c r="K780" s="1131">
        <v>45536.601770833302</v>
      </c>
      <c r="L780" s="563" t="s">
        <v>9221</v>
      </c>
      <c r="M780" s="467"/>
      <c r="N780" s="563" t="s">
        <v>9221</v>
      </c>
      <c r="O780" s="333" t="s">
        <v>19761</v>
      </c>
    </row>
    <row r="781" spans="1:15" x14ac:dyDescent="0.25">
      <c r="A781" s="727">
        <v>780</v>
      </c>
      <c r="B781" s="1133">
        <v>1</v>
      </c>
      <c r="C781" s="563" t="s">
        <v>5</v>
      </c>
      <c r="D781" s="467">
        <v>45536</v>
      </c>
      <c r="E781" s="563" t="s">
        <v>11574</v>
      </c>
      <c r="F781" s="333" t="s">
        <v>13727</v>
      </c>
      <c r="G781" s="333" t="s">
        <v>19765</v>
      </c>
      <c r="H781" s="1130">
        <v>0.75</v>
      </c>
      <c r="I781" s="1132"/>
      <c r="J781" s="563" t="s">
        <v>152</v>
      </c>
      <c r="K781" s="1131">
        <v>45537.503101851798</v>
      </c>
      <c r="L781" s="563" t="s">
        <v>9221</v>
      </c>
      <c r="M781" s="467"/>
      <c r="N781" s="563" t="s">
        <v>9221</v>
      </c>
      <c r="O781" s="333" t="s">
        <v>19759</v>
      </c>
    </row>
    <row r="782" spans="1:15" x14ac:dyDescent="0.25">
      <c r="A782" s="727">
        <v>781</v>
      </c>
      <c r="B782" s="1133">
        <v>1</v>
      </c>
      <c r="C782" s="563" t="s">
        <v>5</v>
      </c>
      <c r="D782" s="467">
        <v>45536</v>
      </c>
      <c r="E782" s="563" t="s">
        <v>11585</v>
      </c>
      <c r="F782" s="333" t="s">
        <v>13891</v>
      </c>
      <c r="G782" s="333" t="s">
        <v>19766</v>
      </c>
      <c r="H782" s="1130">
        <v>0.25</v>
      </c>
      <c r="I782" s="1132"/>
      <c r="J782" s="563" t="s">
        <v>152</v>
      </c>
      <c r="K782" s="1131">
        <v>45536.606446759302</v>
      </c>
      <c r="L782" s="563" t="s">
        <v>9221</v>
      </c>
      <c r="M782" s="467"/>
      <c r="N782" s="563" t="s">
        <v>9221</v>
      </c>
      <c r="O782" s="333" t="s">
        <v>19761</v>
      </c>
    </row>
    <row r="783" spans="1:15" x14ac:dyDescent="0.25">
      <c r="A783" s="727">
        <v>782</v>
      </c>
      <c r="B783" s="1133">
        <v>1</v>
      </c>
      <c r="C783" s="563" t="s">
        <v>5</v>
      </c>
      <c r="D783" s="467">
        <v>45537</v>
      </c>
      <c r="E783" s="563" t="s">
        <v>11597</v>
      </c>
      <c r="F783" s="333" t="s">
        <v>19831</v>
      </c>
      <c r="G783" s="333" t="s">
        <v>19767</v>
      </c>
      <c r="H783" s="1130">
        <v>1</v>
      </c>
      <c r="I783" s="1132"/>
      <c r="J783" s="563" t="s">
        <v>152</v>
      </c>
      <c r="K783" s="1131">
        <v>45537.389976851897</v>
      </c>
      <c r="L783" s="563" t="s">
        <v>9221</v>
      </c>
      <c r="M783" s="467"/>
      <c r="N783" s="563" t="s">
        <v>9221</v>
      </c>
      <c r="O783" s="333" t="s">
        <v>19761</v>
      </c>
    </row>
    <row r="784" spans="1:15" x14ac:dyDescent="0.25">
      <c r="A784" s="727">
        <v>783</v>
      </c>
      <c r="B784" s="1133">
        <v>1</v>
      </c>
      <c r="C784" s="563" t="s">
        <v>5</v>
      </c>
      <c r="D784" s="467">
        <v>45535</v>
      </c>
      <c r="E784" s="563" t="s">
        <v>11581</v>
      </c>
      <c r="F784" s="333" t="s">
        <v>13848</v>
      </c>
      <c r="G784" s="333" t="s">
        <v>19863</v>
      </c>
      <c r="H784" s="1130">
        <v>0.4</v>
      </c>
      <c r="I784" s="1132"/>
      <c r="J784" s="563" t="s">
        <v>152</v>
      </c>
      <c r="K784" s="1131">
        <v>45537.474803240701</v>
      </c>
      <c r="L784" s="563" t="s">
        <v>9221</v>
      </c>
      <c r="M784" s="467"/>
      <c r="N784" s="563" t="s">
        <v>9221</v>
      </c>
      <c r="O784" s="333" t="s">
        <v>19759</v>
      </c>
    </row>
    <row r="785" spans="1:15" x14ac:dyDescent="0.25">
      <c r="A785" s="727">
        <v>784</v>
      </c>
      <c r="B785" s="1133">
        <v>1</v>
      </c>
      <c r="C785" s="563" t="s">
        <v>5</v>
      </c>
      <c r="D785" s="467">
        <v>45535</v>
      </c>
      <c r="E785" s="563" t="s">
        <v>11597</v>
      </c>
      <c r="F785" s="333" t="s">
        <v>19831</v>
      </c>
      <c r="G785" s="333" t="s">
        <v>19864</v>
      </c>
      <c r="H785" s="1130">
        <v>1</v>
      </c>
      <c r="I785" s="1132"/>
      <c r="J785" s="563" t="s">
        <v>152</v>
      </c>
      <c r="K785" s="1131">
        <v>45537.509768518503</v>
      </c>
      <c r="L785" s="563" t="s">
        <v>9221</v>
      </c>
      <c r="M785" s="467"/>
      <c r="N785" s="563" t="s">
        <v>152</v>
      </c>
      <c r="O785" s="333" t="s">
        <v>19759</v>
      </c>
    </row>
    <row r="786" spans="1:15" x14ac:dyDescent="0.25">
      <c r="A786" s="727">
        <v>785</v>
      </c>
      <c r="B786" s="1133">
        <v>1</v>
      </c>
      <c r="C786" s="563" t="s">
        <v>5</v>
      </c>
      <c r="D786" s="467">
        <v>45535</v>
      </c>
      <c r="E786" s="563" t="s">
        <v>11603</v>
      </c>
      <c r="F786" s="333" t="s">
        <v>14124</v>
      </c>
      <c r="G786" s="333" t="s">
        <v>19865</v>
      </c>
      <c r="H786" s="1130">
        <v>1</v>
      </c>
      <c r="I786" s="1132"/>
      <c r="J786" s="563" t="s">
        <v>152</v>
      </c>
      <c r="K786" s="1131">
        <v>45537.492129629602</v>
      </c>
      <c r="L786" s="563" t="s">
        <v>9221</v>
      </c>
      <c r="M786" s="467"/>
      <c r="N786" s="563" t="s">
        <v>9221</v>
      </c>
      <c r="O786" s="333" t="s">
        <v>19759</v>
      </c>
    </row>
    <row r="787" spans="1:15" x14ac:dyDescent="0.25">
      <c r="A787" s="727">
        <v>786</v>
      </c>
      <c r="B787" s="1133">
        <v>1</v>
      </c>
      <c r="C787" s="563" t="s">
        <v>5</v>
      </c>
      <c r="D787" s="467">
        <v>45535</v>
      </c>
      <c r="E787" s="563" t="s">
        <v>11570</v>
      </c>
      <c r="F787" s="333" t="s">
        <v>19818</v>
      </c>
      <c r="G787" s="333" t="s">
        <v>19866</v>
      </c>
      <c r="H787" s="1130">
        <v>1.5</v>
      </c>
      <c r="I787" s="1132"/>
      <c r="J787" s="563" t="s">
        <v>152</v>
      </c>
      <c r="K787" s="1131">
        <v>45537.492523148103</v>
      </c>
      <c r="L787" s="563" t="s">
        <v>9221</v>
      </c>
      <c r="M787" s="467"/>
      <c r="N787" s="563" t="s">
        <v>9221</v>
      </c>
      <c r="O787" s="333" t="s">
        <v>19759</v>
      </c>
    </row>
    <row r="788" spans="1:15" x14ac:dyDescent="0.25">
      <c r="A788" s="727">
        <v>787</v>
      </c>
      <c r="B788" s="1133">
        <v>1</v>
      </c>
      <c r="C788" s="563" t="s">
        <v>5</v>
      </c>
      <c r="D788" s="467">
        <v>45535</v>
      </c>
      <c r="E788" s="563" t="s">
        <v>11507</v>
      </c>
      <c r="F788" s="333" t="s">
        <v>16246</v>
      </c>
      <c r="G788" s="333" t="s">
        <v>19867</v>
      </c>
      <c r="H788" s="1130">
        <v>0.5</v>
      </c>
      <c r="I788" s="1132"/>
      <c r="J788" s="563" t="s">
        <v>152</v>
      </c>
      <c r="K788" s="1131">
        <v>45537.492812500001</v>
      </c>
      <c r="L788" s="563" t="s">
        <v>9221</v>
      </c>
      <c r="M788" s="467"/>
      <c r="N788" s="563" t="s">
        <v>9221</v>
      </c>
      <c r="O788" s="333" t="s">
        <v>19759</v>
      </c>
    </row>
    <row r="789" spans="1:15" x14ac:dyDescent="0.25">
      <c r="A789" s="727">
        <v>788</v>
      </c>
      <c r="B789" s="1133">
        <v>1</v>
      </c>
      <c r="C789" s="563" t="s">
        <v>5</v>
      </c>
      <c r="D789" s="467">
        <v>45535</v>
      </c>
      <c r="E789" s="563" t="s">
        <v>13456</v>
      </c>
      <c r="F789" s="333" t="s">
        <v>17505</v>
      </c>
      <c r="G789" s="333" t="s">
        <v>19868</v>
      </c>
      <c r="H789" s="1130">
        <v>1.5</v>
      </c>
      <c r="I789" s="1132"/>
      <c r="J789" s="563" t="s">
        <v>152</v>
      </c>
      <c r="K789" s="1131">
        <v>45537.493159722202</v>
      </c>
      <c r="L789" s="563" t="s">
        <v>9221</v>
      </c>
      <c r="M789" s="467"/>
      <c r="N789" s="563" t="s">
        <v>9221</v>
      </c>
      <c r="O789" s="333" t="s">
        <v>19759</v>
      </c>
    </row>
    <row r="790" spans="1:15" x14ac:dyDescent="0.25">
      <c r="A790" s="727">
        <v>789</v>
      </c>
      <c r="B790" s="1133">
        <v>1</v>
      </c>
      <c r="C790" s="563" t="s">
        <v>5</v>
      </c>
      <c r="D790" s="467">
        <v>45535</v>
      </c>
      <c r="E790" s="563" t="s">
        <v>11591</v>
      </c>
      <c r="F790" s="333" t="s">
        <v>19829</v>
      </c>
      <c r="G790" s="333" t="s">
        <v>19869</v>
      </c>
      <c r="H790" s="1130">
        <v>1</v>
      </c>
      <c r="I790" s="1132"/>
      <c r="J790" s="563" t="s">
        <v>152</v>
      </c>
      <c r="K790" s="1131">
        <v>45537.493587962999</v>
      </c>
      <c r="L790" s="563" t="s">
        <v>9221</v>
      </c>
      <c r="M790" s="467"/>
      <c r="N790" s="563" t="s">
        <v>9221</v>
      </c>
      <c r="O790" s="333" t="s">
        <v>19759</v>
      </c>
    </row>
    <row r="791" spans="1:15" x14ac:dyDescent="0.25">
      <c r="A791" s="727">
        <v>790</v>
      </c>
      <c r="B791" s="1133">
        <v>1</v>
      </c>
      <c r="C791" s="563" t="s">
        <v>5</v>
      </c>
      <c r="D791" s="467">
        <v>45535</v>
      </c>
      <c r="E791" s="563" t="s">
        <v>11503</v>
      </c>
      <c r="F791" s="333" t="s">
        <v>19705</v>
      </c>
      <c r="G791" s="333" t="s">
        <v>19870</v>
      </c>
      <c r="H791" s="1130">
        <v>3</v>
      </c>
      <c r="I791" s="1132"/>
      <c r="J791" s="563" t="s">
        <v>152</v>
      </c>
      <c r="K791" s="1131">
        <v>45537.4942592593</v>
      </c>
      <c r="L791" s="563" t="s">
        <v>9221</v>
      </c>
      <c r="M791" s="467"/>
      <c r="N791" s="563" t="s">
        <v>9221</v>
      </c>
      <c r="O791" s="333" t="s">
        <v>19759</v>
      </c>
    </row>
    <row r="792" spans="1:15" x14ac:dyDescent="0.25">
      <c r="A792" s="727">
        <v>791</v>
      </c>
      <c r="B792" s="1133">
        <v>1</v>
      </c>
      <c r="C792" s="563" t="s">
        <v>5</v>
      </c>
      <c r="D792" s="467">
        <v>45535</v>
      </c>
      <c r="E792" s="563" t="s">
        <v>11553</v>
      </c>
      <c r="F792" s="333" t="s">
        <v>18279</v>
      </c>
      <c r="G792" s="333" t="s">
        <v>19871</v>
      </c>
      <c r="H792" s="1130">
        <v>0.5</v>
      </c>
      <c r="I792" s="1132"/>
      <c r="J792" s="563" t="s">
        <v>152</v>
      </c>
      <c r="K792" s="1131">
        <v>45537.494710648098</v>
      </c>
      <c r="L792" s="563" t="s">
        <v>9221</v>
      </c>
      <c r="M792" s="467"/>
      <c r="N792" s="563" t="s">
        <v>9221</v>
      </c>
      <c r="O792" s="333" t="s">
        <v>19759</v>
      </c>
    </row>
    <row r="793" spans="1:15" x14ac:dyDescent="0.25">
      <c r="A793" s="727">
        <v>792</v>
      </c>
      <c r="B793" s="1133">
        <v>1</v>
      </c>
      <c r="C793" s="563" t="s">
        <v>5</v>
      </c>
      <c r="D793" s="467">
        <v>45535</v>
      </c>
      <c r="E793" s="563" t="s">
        <v>18937</v>
      </c>
      <c r="F793" s="333" t="s">
        <v>18938</v>
      </c>
      <c r="G793" s="333" t="s">
        <v>19872</v>
      </c>
      <c r="H793" s="1130">
        <v>1.5</v>
      </c>
      <c r="I793" s="1132"/>
      <c r="J793" s="563" t="s">
        <v>152</v>
      </c>
      <c r="K793" s="1131">
        <v>45537.495127314804</v>
      </c>
      <c r="L793" s="563" t="s">
        <v>9221</v>
      </c>
      <c r="M793" s="467"/>
      <c r="N793" s="563" t="s">
        <v>9221</v>
      </c>
      <c r="O793" s="333" t="s">
        <v>19759</v>
      </c>
    </row>
    <row r="794" spans="1:15" x14ac:dyDescent="0.25">
      <c r="A794" s="727">
        <v>793</v>
      </c>
      <c r="B794" s="1133">
        <v>1</v>
      </c>
      <c r="C794" s="563" t="s">
        <v>5</v>
      </c>
      <c r="D794" s="467">
        <v>45535</v>
      </c>
      <c r="E794" s="563" t="s">
        <v>11556</v>
      </c>
      <c r="F794" s="333" t="s">
        <v>18307</v>
      </c>
      <c r="G794" s="333" t="s">
        <v>19873</v>
      </c>
      <c r="H794" s="1130">
        <v>1.5</v>
      </c>
      <c r="I794" s="1132"/>
      <c r="J794" s="563" t="s">
        <v>152</v>
      </c>
      <c r="K794" s="1131">
        <v>45537.495787036998</v>
      </c>
      <c r="L794" s="563" t="s">
        <v>9221</v>
      </c>
      <c r="M794" s="467"/>
      <c r="N794" s="563" t="s">
        <v>9221</v>
      </c>
      <c r="O794" s="333" t="s">
        <v>19759</v>
      </c>
    </row>
    <row r="795" spans="1:15" x14ac:dyDescent="0.25">
      <c r="A795" s="727">
        <v>794</v>
      </c>
      <c r="B795" s="1133">
        <v>1</v>
      </c>
      <c r="C795" s="563" t="s">
        <v>5</v>
      </c>
      <c r="D795" s="467">
        <v>45535</v>
      </c>
      <c r="E795" s="563" t="s">
        <v>13585</v>
      </c>
      <c r="F795" s="333" t="s">
        <v>18284</v>
      </c>
      <c r="G795" s="333" t="s">
        <v>19874</v>
      </c>
      <c r="H795" s="1130">
        <v>0.5</v>
      </c>
      <c r="I795" s="1132"/>
      <c r="J795" s="563" t="s">
        <v>152</v>
      </c>
      <c r="K795" s="1131">
        <v>45537.496099536998</v>
      </c>
      <c r="L795" s="563" t="s">
        <v>9221</v>
      </c>
      <c r="M795" s="467"/>
      <c r="N795" s="563" t="s">
        <v>9221</v>
      </c>
      <c r="O795" s="333" t="s">
        <v>19759</v>
      </c>
    </row>
    <row r="796" spans="1:15" x14ac:dyDescent="0.25">
      <c r="A796" s="727">
        <v>795</v>
      </c>
      <c r="B796" s="1133">
        <v>1</v>
      </c>
      <c r="C796" s="563" t="s">
        <v>5</v>
      </c>
      <c r="D796" s="467">
        <v>45535</v>
      </c>
      <c r="E796" s="563" t="s">
        <v>11544</v>
      </c>
      <c r="F796" s="333" t="s">
        <v>19794</v>
      </c>
      <c r="G796" s="333" t="s">
        <v>19875</v>
      </c>
      <c r="H796" s="1130">
        <v>1</v>
      </c>
      <c r="I796" s="1132"/>
      <c r="J796" s="563" t="s">
        <v>152</v>
      </c>
      <c r="K796" s="1131">
        <v>45537.496458333299</v>
      </c>
      <c r="L796" s="563" t="s">
        <v>9221</v>
      </c>
      <c r="M796" s="467"/>
      <c r="N796" s="563" t="s">
        <v>9221</v>
      </c>
      <c r="O796" s="333" t="s">
        <v>19759</v>
      </c>
    </row>
    <row r="797" spans="1:15" x14ac:dyDescent="0.25">
      <c r="A797" s="727">
        <v>796</v>
      </c>
      <c r="B797" s="1133">
        <v>1</v>
      </c>
      <c r="C797" s="563" t="s">
        <v>5</v>
      </c>
      <c r="D797" s="467">
        <v>45535</v>
      </c>
      <c r="E797" s="563" t="s">
        <v>11600</v>
      </c>
      <c r="F797" s="333" t="s">
        <v>19753</v>
      </c>
      <c r="G797" s="333" t="s">
        <v>19876</v>
      </c>
      <c r="H797" s="1130">
        <v>1.25</v>
      </c>
      <c r="I797" s="1132"/>
      <c r="J797" s="563" t="s">
        <v>152</v>
      </c>
      <c r="K797" s="1131">
        <v>45537.496851851902</v>
      </c>
      <c r="L797" s="563" t="s">
        <v>9221</v>
      </c>
      <c r="M797" s="467"/>
      <c r="N797" s="563" t="s">
        <v>9221</v>
      </c>
      <c r="O797" s="333" t="s">
        <v>19759</v>
      </c>
    </row>
    <row r="798" spans="1:15" x14ac:dyDescent="0.25">
      <c r="A798" s="727">
        <v>797</v>
      </c>
      <c r="B798" s="1133">
        <v>1</v>
      </c>
      <c r="C798" s="563" t="s">
        <v>5</v>
      </c>
      <c r="D798" s="467">
        <v>45535</v>
      </c>
      <c r="E798" s="563" t="s">
        <v>11552</v>
      </c>
      <c r="F798" s="333" t="s">
        <v>18073</v>
      </c>
      <c r="G798" s="333" t="s">
        <v>19877</v>
      </c>
      <c r="H798" s="1130">
        <v>3.5</v>
      </c>
      <c r="I798" s="1132"/>
      <c r="J798" s="563" t="s">
        <v>152</v>
      </c>
      <c r="K798" s="1131">
        <v>45537.497442129599</v>
      </c>
      <c r="L798" s="563" t="s">
        <v>9221</v>
      </c>
      <c r="M798" s="467"/>
      <c r="N798" s="563" t="s">
        <v>9221</v>
      </c>
      <c r="O798" s="333" t="s">
        <v>19759</v>
      </c>
    </row>
    <row r="799" spans="1:15" x14ac:dyDescent="0.25">
      <c r="A799" s="727">
        <v>798</v>
      </c>
      <c r="B799" s="1133">
        <v>1</v>
      </c>
      <c r="C799" s="563" t="s">
        <v>5</v>
      </c>
      <c r="D799" s="467">
        <v>45535</v>
      </c>
      <c r="E799" s="563" t="s">
        <v>11510</v>
      </c>
      <c r="F799" s="333" t="s">
        <v>16563</v>
      </c>
      <c r="G799" s="333" t="s">
        <v>19878</v>
      </c>
      <c r="H799" s="1130">
        <v>1.25</v>
      </c>
      <c r="I799" s="1132"/>
      <c r="J799" s="563" t="s">
        <v>152</v>
      </c>
      <c r="K799" s="1131">
        <v>45537.497893518499</v>
      </c>
      <c r="L799" s="563" t="s">
        <v>9221</v>
      </c>
      <c r="M799" s="467"/>
      <c r="N799" s="563" t="s">
        <v>9221</v>
      </c>
      <c r="O799" s="333" t="s">
        <v>19759</v>
      </c>
    </row>
    <row r="800" spans="1:15" x14ac:dyDescent="0.25">
      <c r="A800" s="727">
        <v>799</v>
      </c>
      <c r="B800" s="1133">
        <v>1</v>
      </c>
      <c r="C800" s="563" t="s">
        <v>5</v>
      </c>
      <c r="D800" s="467">
        <v>45535</v>
      </c>
      <c r="E800" s="563" t="s">
        <v>11620</v>
      </c>
      <c r="F800" s="333" t="s">
        <v>15524</v>
      </c>
      <c r="G800" s="333" t="s">
        <v>19879</v>
      </c>
      <c r="H800" s="1130">
        <v>2.5</v>
      </c>
      <c r="I800" s="1132"/>
      <c r="J800" s="563" t="s">
        <v>152</v>
      </c>
      <c r="K800" s="1131">
        <v>45537.498495370397</v>
      </c>
      <c r="L800" s="563" t="s">
        <v>9221</v>
      </c>
      <c r="M800" s="467"/>
      <c r="N800" s="563" t="s">
        <v>9221</v>
      </c>
      <c r="O800" s="333" t="s">
        <v>19759</v>
      </c>
    </row>
    <row r="801" spans="1:15" x14ac:dyDescent="0.25">
      <c r="A801" s="727">
        <v>800</v>
      </c>
      <c r="B801" s="1133">
        <v>1</v>
      </c>
      <c r="C801" s="563" t="s">
        <v>5</v>
      </c>
      <c r="D801" s="467">
        <v>45537</v>
      </c>
      <c r="E801" s="563" t="s">
        <v>11591</v>
      </c>
      <c r="F801" s="333" t="s">
        <v>19829</v>
      </c>
      <c r="G801" s="333" t="s">
        <v>19880</v>
      </c>
      <c r="H801" s="1130">
        <v>1.25</v>
      </c>
      <c r="I801" s="1132"/>
      <c r="J801" s="563" t="s">
        <v>152</v>
      </c>
      <c r="K801" s="1131">
        <v>45537.504502314798</v>
      </c>
      <c r="L801" s="563" t="s">
        <v>9221</v>
      </c>
      <c r="M801" s="467"/>
      <c r="N801" s="563" t="s">
        <v>9221</v>
      </c>
      <c r="O801" s="333" t="s">
        <v>19759</v>
      </c>
    </row>
    <row r="802" spans="1:15" x14ac:dyDescent="0.25">
      <c r="A802" s="727">
        <v>801</v>
      </c>
      <c r="B802" s="1133">
        <v>1</v>
      </c>
      <c r="C802" s="563" t="s">
        <v>5</v>
      </c>
      <c r="D802" s="467">
        <v>45537</v>
      </c>
      <c r="E802" s="563" t="s">
        <v>11620</v>
      </c>
      <c r="F802" s="333" t="s">
        <v>15524</v>
      </c>
      <c r="G802" s="333" t="s">
        <v>19881</v>
      </c>
      <c r="H802" s="1130">
        <v>0.75</v>
      </c>
      <c r="I802" s="1132"/>
      <c r="J802" s="563" t="s">
        <v>152</v>
      </c>
      <c r="K802" s="1131">
        <v>45537.7473032407</v>
      </c>
      <c r="L802" s="563" t="s">
        <v>9221</v>
      </c>
      <c r="M802" s="467"/>
      <c r="N802" s="563" t="s">
        <v>9221</v>
      </c>
      <c r="O802" s="333" t="s">
        <v>19768</v>
      </c>
    </row>
    <row r="803" spans="1:15" x14ac:dyDescent="0.25">
      <c r="A803" s="727">
        <v>802</v>
      </c>
      <c r="B803" s="1133">
        <v>1</v>
      </c>
      <c r="C803" s="563" t="s">
        <v>5</v>
      </c>
      <c r="D803" s="467">
        <v>45538</v>
      </c>
      <c r="E803" s="563" t="s">
        <v>11493</v>
      </c>
      <c r="F803" s="333" t="s">
        <v>19609</v>
      </c>
      <c r="G803" s="333" t="s">
        <v>19910</v>
      </c>
      <c r="H803" s="1130">
        <v>0.5</v>
      </c>
      <c r="I803" s="1132"/>
      <c r="J803" s="563" t="s">
        <v>152</v>
      </c>
      <c r="K803" s="1131">
        <v>45538.237754629597</v>
      </c>
      <c r="L803" s="563" t="s">
        <v>9221</v>
      </c>
      <c r="M803" s="467"/>
      <c r="N803" s="563" t="s">
        <v>9221</v>
      </c>
      <c r="O803" s="333" t="s">
        <v>19768</v>
      </c>
    </row>
    <row r="804" spans="1:15" x14ac:dyDescent="0.25">
      <c r="A804" s="727">
        <v>803</v>
      </c>
      <c r="B804" s="1133">
        <v>1</v>
      </c>
      <c r="C804" s="563" t="s">
        <v>5</v>
      </c>
      <c r="D804" s="467">
        <v>45538</v>
      </c>
      <c r="E804" s="563" t="s">
        <v>18937</v>
      </c>
      <c r="F804" s="333" t="s">
        <v>18938</v>
      </c>
      <c r="G804" s="333" t="s">
        <v>19911</v>
      </c>
      <c r="H804" s="1130">
        <v>0.5</v>
      </c>
      <c r="I804" s="1132"/>
      <c r="J804" s="563" t="s">
        <v>152</v>
      </c>
      <c r="K804" s="1131">
        <v>45538.264131944401</v>
      </c>
      <c r="L804" s="563" t="s">
        <v>9221</v>
      </c>
      <c r="M804" s="467"/>
      <c r="N804" s="563" t="s">
        <v>9221</v>
      </c>
      <c r="O804" s="333" t="s">
        <v>19768</v>
      </c>
    </row>
    <row r="805" spans="1:15" x14ac:dyDescent="0.25">
      <c r="A805" s="727">
        <v>804</v>
      </c>
      <c r="B805" s="1133">
        <v>1</v>
      </c>
      <c r="C805" s="563" t="s">
        <v>5</v>
      </c>
      <c r="D805" s="467">
        <v>45538</v>
      </c>
      <c r="E805" s="563" t="s">
        <v>11603</v>
      </c>
      <c r="F805" s="333" t="s">
        <v>14124</v>
      </c>
      <c r="G805" s="333" t="s">
        <v>19912</v>
      </c>
      <c r="H805" s="1130">
        <v>0.75</v>
      </c>
      <c r="I805" s="1132"/>
      <c r="J805" s="563" t="s">
        <v>152</v>
      </c>
      <c r="K805" s="1131">
        <v>45538.274386574099</v>
      </c>
      <c r="L805" s="563" t="s">
        <v>9221</v>
      </c>
      <c r="M805" s="467"/>
      <c r="N805" s="563" t="s">
        <v>9221</v>
      </c>
      <c r="O805" s="333" t="s">
        <v>19768</v>
      </c>
    </row>
    <row r="806" spans="1:15" x14ac:dyDescent="0.25">
      <c r="A806" s="727">
        <v>805</v>
      </c>
      <c r="B806" s="1133">
        <v>2</v>
      </c>
      <c r="C806" s="563" t="s">
        <v>133</v>
      </c>
      <c r="D806" s="467">
        <v>45538</v>
      </c>
      <c r="E806" s="563" t="s">
        <v>11638</v>
      </c>
      <c r="F806" s="333" t="s">
        <v>19373</v>
      </c>
      <c r="G806" s="333" t="s">
        <v>19913</v>
      </c>
      <c r="H806" s="1130">
        <v>0.6</v>
      </c>
      <c r="I806" s="1132"/>
      <c r="J806" s="563" t="s">
        <v>152</v>
      </c>
      <c r="K806" s="1131">
        <v>45538.358900462961</v>
      </c>
      <c r="L806" s="563" t="s">
        <v>9221</v>
      </c>
      <c r="M806" s="467"/>
      <c r="N806" s="563" t="s">
        <v>9221</v>
      </c>
      <c r="O806" s="333" t="s">
        <v>19768</v>
      </c>
    </row>
    <row r="807" spans="1:15" x14ac:dyDescent="0.25">
      <c r="A807" s="727">
        <v>806</v>
      </c>
      <c r="B807" s="1133">
        <v>2</v>
      </c>
      <c r="C807" s="563" t="s">
        <v>133</v>
      </c>
      <c r="D807" s="467">
        <v>45538</v>
      </c>
      <c r="E807" s="563" t="s">
        <v>11638</v>
      </c>
      <c r="F807" s="333" t="s">
        <v>19373</v>
      </c>
      <c r="G807" s="333" t="s">
        <v>19913</v>
      </c>
      <c r="H807" s="1130">
        <v>0.6</v>
      </c>
      <c r="I807" s="1132"/>
      <c r="J807" s="563" t="s">
        <v>9221</v>
      </c>
      <c r="K807" s="1131">
        <v>45538.359293981484</v>
      </c>
      <c r="L807" s="563" t="s">
        <v>9221</v>
      </c>
      <c r="M807" s="467"/>
      <c r="N807" s="563" t="s">
        <v>9221</v>
      </c>
      <c r="O807" s="333" t="s">
        <v>19768</v>
      </c>
    </row>
    <row r="808" spans="1:15" x14ac:dyDescent="0.25">
      <c r="A808" s="727">
        <v>807</v>
      </c>
      <c r="B808" s="1133">
        <v>2</v>
      </c>
      <c r="C808" s="563" t="s">
        <v>133</v>
      </c>
      <c r="D808" s="467">
        <v>45538</v>
      </c>
      <c r="E808" s="563" t="s">
        <v>11638</v>
      </c>
      <c r="F808" s="333" t="s">
        <v>19373</v>
      </c>
      <c r="G808" s="333" t="s">
        <v>19914</v>
      </c>
      <c r="H808" s="1130">
        <v>0.9</v>
      </c>
      <c r="I808" s="1132"/>
      <c r="J808" s="563" t="s">
        <v>9221</v>
      </c>
      <c r="K808" s="1131">
        <v>45538.453217592592</v>
      </c>
      <c r="L808" s="563" t="s">
        <v>9221</v>
      </c>
      <c r="M808" s="467"/>
      <c r="N808" s="563" t="s">
        <v>9221</v>
      </c>
      <c r="O808" s="333" t="s">
        <v>19768</v>
      </c>
    </row>
    <row r="809" spans="1:15" x14ac:dyDescent="0.25">
      <c r="A809" s="727">
        <v>808</v>
      </c>
      <c r="B809" s="1133">
        <v>1</v>
      </c>
      <c r="C809" s="563" t="s">
        <v>5</v>
      </c>
      <c r="D809" s="467">
        <v>45538</v>
      </c>
      <c r="E809" s="563" t="s">
        <v>16501</v>
      </c>
      <c r="F809" s="333" t="s">
        <v>16502</v>
      </c>
      <c r="G809" s="333" t="s">
        <v>19915</v>
      </c>
      <c r="H809" s="1130">
        <v>0.4</v>
      </c>
      <c r="I809" s="1132"/>
      <c r="J809" s="563" t="s">
        <v>152</v>
      </c>
      <c r="K809" s="1131">
        <v>45538.412766203699</v>
      </c>
      <c r="L809" s="563" t="s">
        <v>9221</v>
      </c>
      <c r="M809" s="467"/>
      <c r="N809" s="563" t="s">
        <v>9221</v>
      </c>
      <c r="O809" s="333" t="s">
        <v>19768</v>
      </c>
    </row>
    <row r="810" spans="1:15" x14ac:dyDescent="0.25">
      <c r="A810" s="727">
        <v>809</v>
      </c>
      <c r="B810" s="1133">
        <v>1</v>
      </c>
      <c r="C810" s="563" t="s">
        <v>5</v>
      </c>
      <c r="D810" s="467">
        <v>45538</v>
      </c>
      <c r="E810" s="563" t="s">
        <v>11540</v>
      </c>
      <c r="F810" s="333" t="s">
        <v>17798</v>
      </c>
      <c r="G810" s="333" t="s">
        <v>19916</v>
      </c>
      <c r="H810" s="1130">
        <v>0.4</v>
      </c>
      <c r="I810" s="1132"/>
      <c r="J810" s="563" t="s">
        <v>152</v>
      </c>
      <c r="K810" s="1131">
        <v>45538.412962962997</v>
      </c>
      <c r="L810" s="563" t="s">
        <v>9221</v>
      </c>
      <c r="M810" s="467"/>
      <c r="N810" s="563" t="s">
        <v>9221</v>
      </c>
      <c r="O810" s="333" t="s">
        <v>19768</v>
      </c>
    </row>
    <row r="811" spans="1:15" x14ac:dyDescent="0.25">
      <c r="A811" s="727">
        <v>810</v>
      </c>
      <c r="B811" s="1133">
        <v>1</v>
      </c>
      <c r="C811" s="563" t="s">
        <v>5</v>
      </c>
      <c r="D811" s="467">
        <v>45538</v>
      </c>
      <c r="E811" s="563" t="s">
        <v>11570</v>
      </c>
      <c r="F811" s="333" t="s">
        <v>19818</v>
      </c>
      <c r="G811" s="333" t="s">
        <v>19917</v>
      </c>
      <c r="H811" s="1130">
        <v>0.4</v>
      </c>
      <c r="I811" s="1132"/>
      <c r="J811" s="563" t="s">
        <v>152</v>
      </c>
      <c r="K811" s="1131">
        <v>45538.415416666699</v>
      </c>
      <c r="L811" s="563" t="s">
        <v>9221</v>
      </c>
      <c r="M811" s="467"/>
      <c r="N811" s="563" t="s">
        <v>9221</v>
      </c>
      <c r="O811" s="333" t="s">
        <v>19768</v>
      </c>
    </row>
    <row r="812" spans="1:15" x14ac:dyDescent="0.25">
      <c r="A812" s="727">
        <v>811</v>
      </c>
      <c r="B812" s="1133">
        <v>2</v>
      </c>
      <c r="C812" s="563" t="s">
        <v>133</v>
      </c>
      <c r="D812" s="467">
        <v>45538</v>
      </c>
      <c r="E812" s="563" t="s">
        <v>13925</v>
      </c>
      <c r="F812" s="333" t="s">
        <v>19826</v>
      </c>
      <c r="G812" s="333" t="s">
        <v>19918</v>
      </c>
      <c r="H812" s="1130">
        <v>0.9</v>
      </c>
      <c r="I812" s="1132"/>
      <c r="J812" s="563" t="s">
        <v>152</v>
      </c>
      <c r="K812" s="1131">
        <v>45538.449166666665</v>
      </c>
      <c r="L812" s="563" t="s">
        <v>9221</v>
      </c>
      <c r="M812" s="467"/>
      <c r="N812" s="563" t="s">
        <v>9221</v>
      </c>
      <c r="O812" s="333" t="s">
        <v>19768</v>
      </c>
    </row>
    <row r="813" spans="1:15" x14ac:dyDescent="0.25">
      <c r="A813" s="727">
        <v>812</v>
      </c>
      <c r="B813" s="1133">
        <v>2</v>
      </c>
      <c r="C813" s="563" t="s">
        <v>133</v>
      </c>
      <c r="D813" s="467">
        <v>45538</v>
      </c>
      <c r="E813" s="563" t="s">
        <v>14017</v>
      </c>
      <c r="F813" s="333" t="s">
        <v>13822</v>
      </c>
      <c r="G813" s="333" t="s">
        <v>19919</v>
      </c>
      <c r="H813" s="1130">
        <v>0.4</v>
      </c>
      <c r="I813" s="1132"/>
      <c r="J813" s="563" t="s">
        <v>152</v>
      </c>
      <c r="K813" s="1131">
        <v>45538.453101851854</v>
      </c>
      <c r="L813" s="563" t="s">
        <v>9221</v>
      </c>
      <c r="M813" s="467"/>
      <c r="N813" s="563" t="s">
        <v>9221</v>
      </c>
      <c r="O813" s="333" t="s">
        <v>19768</v>
      </c>
    </row>
    <row r="814" spans="1:15" x14ac:dyDescent="0.25">
      <c r="A814" s="727">
        <v>813</v>
      </c>
      <c r="B814" s="1133">
        <v>2</v>
      </c>
      <c r="C814" s="563" t="s">
        <v>133</v>
      </c>
      <c r="D814" s="467">
        <v>45538</v>
      </c>
      <c r="E814" s="563" t="s">
        <v>14017</v>
      </c>
      <c r="F814" s="333" t="s">
        <v>13822</v>
      </c>
      <c r="G814" s="333" t="s">
        <v>19920</v>
      </c>
      <c r="H814" s="1130">
        <v>0.5</v>
      </c>
      <c r="I814" s="1132"/>
      <c r="J814" s="563" t="s">
        <v>152</v>
      </c>
      <c r="K814" s="1131">
        <v>45538.453680555554</v>
      </c>
      <c r="L814" s="563" t="s">
        <v>9221</v>
      </c>
      <c r="M814" s="467"/>
      <c r="N814" s="563" t="s">
        <v>9221</v>
      </c>
      <c r="O814" s="333" t="s">
        <v>19768</v>
      </c>
    </row>
    <row r="815" spans="1:15" x14ac:dyDescent="0.25">
      <c r="A815" s="727">
        <v>814</v>
      </c>
      <c r="B815" s="1133">
        <v>2</v>
      </c>
      <c r="C815" s="563" t="s">
        <v>133</v>
      </c>
      <c r="D815" s="467">
        <v>45538</v>
      </c>
      <c r="E815" s="563" t="s">
        <v>14017</v>
      </c>
      <c r="F815" s="333" t="s">
        <v>13822</v>
      </c>
      <c r="G815" s="333" t="s">
        <v>19921</v>
      </c>
      <c r="H815" s="1130">
        <v>0.5</v>
      </c>
      <c r="I815" s="1132"/>
      <c r="J815" s="563" t="s">
        <v>152</v>
      </c>
      <c r="K815" s="1131">
        <v>45538.45685185185</v>
      </c>
      <c r="L815" s="563" t="s">
        <v>9221</v>
      </c>
      <c r="M815" s="467"/>
      <c r="N815" s="563" t="s">
        <v>9221</v>
      </c>
      <c r="O815" s="333" t="s">
        <v>19768</v>
      </c>
    </row>
    <row r="816" spans="1:15" x14ac:dyDescent="0.25">
      <c r="A816" s="727">
        <v>815</v>
      </c>
      <c r="B816" s="1133">
        <v>1</v>
      </c>
      <c r="C816" s="563" t="s">
        <v>5</v>
      </c>
      <c r="D816" s="467">
        <v>45538</v>
      </c>
      <c r="E816" s="563" t="s">
        <v>11529</v>
      </c>
      <c r="F816" s="333" t="s">
        <v>17418</v>
      </c>
      <c r="G816" s="333" t="s">
        <v>19922</v>
      </c>
      <c r="H816" s="1130">
        <v>3.5</v>
      </c>
      <c r="I816" s="1132"/>
      <c r="J816" s="563" t="s">
        <v>152</v>
      </c>
      <c r="K816" s="1131">
        <v>45538.540034722202</v>
      </c>
      <c r="L816" s="563" t="s">
        <v>9221</v>
      </c>
      <c r="M816" s="467"/>
      <c r="N816" s="563" t="s">
        <v>9221</v>
      </c>
      <c r="O816" s="333" t="s">
        <v>19768</v>
      </c>
    </row>
    <row r="817" spans="1:15" x14ac:dyDescent="0.25">
      <c r="A817" s="727">
        <v>816</v>
      </c>
      <c r="B817" s="1133">
        <v>1</v>
      </c>
      <c r="C817" s="563" t="s">
        <v>5</v>
      </c>
      <c r="D817" s="467">
        <v>45538</v>
      </c>
      <c r="E817" s="563" t="s">
        <v>11597</v>
      </c>
      <c r="F817" s="333" t="s">
        <v>19831</v>
      </c>
      <c r="G817" s="333" t="s">
        <v>19923</v>
      </c>
      <c r="H817" s="1130">
        <v>0.75</v>
      </c>
      <c r="I817" s="1132"/>
      <c r="J817" s="563" t="s">
        <v>152</v>
      </c>
      <c r="K817" s="1131">
        <v>45538.5851736111</v>
      </c>
      <c r="L817" s="563" t="s">
        <v>9221</v>
      </c>
      <c r="M817" s="467"/>
      <c r="N817" s="563" t="s">
        <v>9221</v>
      </c>
      <c r="O817" s="333" t="s">
        <v>19768</v>
      </c>
    </row>
    <row r="818" spans="1:15" x14ac:dyDescent="0.25">
      <c r="A818" s="727">
        <v>817</v>
      </c>
      <c r="B818" s="1133">
        <v>1</v>
      </c>
      <c r="C818" s="563" t="s">
        <v>5</v>
      </c>
      <c r="D818" s="467">
        <v>45538</v>
      </c>
      <c r="E818" s="563" t="s">
        <v>11556</v>
      </c>
      <c r="F818" s="333" t="s">
        <v>18307</v>
      </c>
      <c r="G818" s="333" t="s">
        <v>19924</v>
      </c>
      <c r="H818" s="1130">
        <v>0.4</v>
      </c>
      <c r="I818" s="1132"/>
      <c r="J818" s="563" t="s">
        <v>152</v>
      </c>
      <c r="K818" s="1131">
        <v>45538.586238425902</v>
      </c>
      <c r="L818" s="563" t="s">
        <v>9221</v>
      </c>
      <c r="M818" s="467"/>
      <c r="N818" s="563" t="s">
        <v>9221</v>
      </c>
      <c r="O818" s="333" t="s">
        <v>19768</v>
      </c>
    </row>
    <row r="819" spans="1:15" x14ac:dyDescent="0.25">
      <c r="A819" s="727">
        <v>818</v>
      </c>
      <c r="B819" s="1133">
        <v>4</v>
      </c>
      <c r="C819" s="563" t="s">
        <v>11641</v>
      </c>
      <c r="D819" s="467">
        <v>45538</v>
      </c>
      <c r="E819" s="563" t="s">
        <v>11638</v>
      </c>
      <c r="F819" s="333" t="s">
        <v>19373</v>
      </c>
      <c r="G819" s="333" t="s">
        <v>19925</v>
      </c>
      <c r="H819" s="1130">
        <v>1.75</v>
      </c>
      <c r="I819" s="1132"/>
      <c r="J819" s="563" t="s">
        <v>152</v>
      </c>
      <c r="K819" s="1131">
        <v>45538.599537037036</v>
      </c>
      <c r="L819" s="563" t="s">
        <v>9221</v>
      </c>
      <c r="M819" s="467"/>
      <c r="N819" s="563" t="s">
        <v>9221</v>
      </c>
      <c r="O819" s="333" t="s">
        <v>19768</v>
      </c>
    </row>
    <row r="820" spans="1:15" x14ac:dyDescent="0.25">
      <c r="A820" s="727">
        <v>819</v>
      </c>
      <c r="B820" s="1133">
        <v>1</v>
      </c>
      <c r="C820" s="563" t="s">
        <v>5</v>
      </c>
      <c r="D820" s="467">
        <v>45538</v>
      </c>
      <c r="E820" s="563" t="s">
        <v>12712</v>
      </c>
      <c r="F820" s="333" t="s">
        <v>19617</v>
      </c>
      <c r="G820" s="333" t="s">
        <v>19926</v>
      </c>
      <c r="H820" s="1130">
        <v>0.4</v>
      </c>
      <c r="I820" s="1132"/>
      <c r="J820" s="563" t="s">
        <v>152</v>
      </c>
      <c r="K820" s="1131">
        <v>45538.603668981501</v>
      </c>
      <c r="L820" s="563" t="s">
        <v>9221</v>
      </c>
      <c r="M820" s="467"/>
      <c r="N820" s="563" t="s">
        <v>9221</v>
      </c>
      <c r="O820" s="333" t="s">
        <v>19768</v>
      </c>
    </row>
    <row r="821" spans="1:15" x14ac:dyDescent="0.25">
      <c r="A821" s="727">
        <v>820</v>
      </c>
      <c r="B821" s="1133">
        <v>3</v>
      </c>
      <c r="C821" s="563" t="s">
        <v>11640</v>
      </c>
      <c r="D821" s="467">
        <v>45538</v>
      </c>
      <c r="E821" s="563" t="s">
        <v>11631</v>
      </c>
      <c r="F821" s="333" t="s">
        <v>15787</v>
      </c>
      <c r="G821" s="333" t="s">
        <v>19927</v>
      </c>
      <c r="H821" s="1130">
        <v>2.25</v>
      </c>
      <c r="I821" s="1132"/>
      <c r="J821" s="563" t="s">
        <v>152</v>
      </c>
      <c r="K821" s="1131">
        <v>45539.607708333337</v>
      </c>
      <c r="L821" s="563" t="s">
        <v>9221</v>
      </c>
      <c r="M821" s="467"/>
      <c r="N821" s="563" t="s">
        <v>152</v>
      </c>
      <c r="O821" s="333" t="s">
        <v>20069</v>
      </c>
    </row>
    <row r="822" spans="1:15" x14ac:dyDescent="0.25">
      <c r="A822" s="727">
        <v>821</v>
      </c>
      <c r="B822" s="1133">
        <v>2</v>
      </c>
      <c r="C822" s="563" t="s">
        <v>133</v>
      </c>
      <c r="D822" s="467">
        <v>45538</v>
      </c>
      <c r="E822" s="563" t="s">
        <v>13925</v>
      </c>
      <c r="F822" s="333" t="s">
        <v>19826</v>
      </c>
      <c r="G822" s="333" t="s">
        <v>20059</v>
      </c>
      <c r="H822" s="1130">
        <v>1</v>
      </c>
      <c r="I822" s="1132"/>
      <c r="J822" s="563" t="s">
        <v>152</v>
      </c>
      <c r="K822" s="1131">
        <v>45538.759953703702</v>
      </c>
      <c r="L822" s="563" t="s">
        <v>9221</v>
      </c>
      <c r="M822" s="467"/>
      <c r="N822" s="563" t="s">
        <v>9221</v>
      </c>
      <c r="O822" s="333" t="s">
        <v>19768</v>
      </c>
    </row>
    <row r="823" spans="1:15" x14ac:dyDescent="0.25">
      <c r="A823" s="727">
        <v>822</v>
      </c>
      <c r="B823" s="1133">
        <v>2</v>
      </c>
      <c r="C823" s="563" t="s">
        <v>133</v>
      </c>
      <c r="D823" s="467">
        <v>45538</v>
      </c>
      <c r="E823" s="563" t="s">
        <v>11638</v>
      </c>
      <c r="F823" s="333" t="s">
        <v>19373</v>
      </c>
      <c r="G823" s="333" t="s">
        <v>20060</v>
      </c>
      <c r="H823" s="1130">
        <v>1.2</v>
      </c>
      <c r="I823" s="1132"/>
      <c r="J823" s="563" t="s">
        <v>9221</v>
      </c>
      <c r="K823" s="1131">
        <v>45538.765682870369</v>
      </c>
      <c r="L823" s="563" t="s">
        <v>9221</v>
      </c>
      <c r="M823" s="467"/>
      <c r="N823" s="563" t="s">
        <v>9221</v>
      </c>
      <c r="O823" s="333" t="s">
        <v>19768</v>
      </c>
    </row>
    <row r="824" spans="1:15" x14ac:dyDescent="0.25">
      <c r="A824" s="727">
        <v>823</v>
      </c>
      <c r="B824" s="1133">
        <v>2</v>
      </c>
      <c r="C824" s="563" t="s">
        <v>133</v>
      </c>
      <c r="D824" s="467">
        <v>45538</v>
      </c>
      <c r="E824" s="563" t="s">
        <v>11591</v>
      </c>
      <c r="F824" s="333" t="s">
        <v>19829</v>
      </c>
      <c r="G824" s="333" t="s">
        <v>20061</v>
      </c>
      <c r="H824" s="1130">
        <v>3.7</v>
      </c>
      <c r="I824" s="1132"/>
      <c r="J824" s="563" t="s">
        <v>152</v>
      </c>
      <c r="K824" s="1131">
        <v>45538.767997685187</v>
      </c>
      <c r="L824" s="563" t="s">
        <v>9221</v>
      </c>
      <c r="M824" s="467"/>
      <c r="N824" s="563" t="s">
        <v>9221</v>
      </c>
      <c r="O824" s="333" t="s">
        <v>19768</v>
      </c>
    </row>
    <row r="825" spans="1:15" x14ac:dyDescent="0.25">
      <c r="A825" s="727">
        <v>824</v>
      </c>
      <c r="B825" s="1133">
        <v>2</v>
      </c>
      <c r="C825" s="563" t="s">
        <v>133</v>
      </c>
      <c r="D825" s="467">
        <v>45538</v>
      </c>
      <c r="E825" s="563" t="s">
        <v>11597</v>
      </c>
      <c r="F825" s="333" t="s">
        <v>19831</v>
      </c>
      <c r="G825" s="333" t="s">
        <v>20062</v>
      </c>
      <c r="H825" s="1130">
        <v>1.1000000000000001</v>
      </c>
      <c r="I825" s="1132"/>
      <c r="J825" s="563" t="s">
        <v>152</v>
      </c>
      <c r="K825" s="1131">
        <v>45538.763622685183</v>
      </c>
      <c r="L825" s="563" t="s">
        <v>9221</v>
      </c>
      <c r="M825" s="467"/>
      <c r="N825" s="563" t="s">
        <v>9221</v>
      </c>
      <c r="O825" s="333" t="s">
        <v>19768</v>
      </c>
    </row>
    <row r="826" spans="1:15" x14ac:dyDescent="0.25">
      <c r="A826" s="727">
        <v>825</v>
      </c>
      <c r="B826" s="1133">
        <v>2</v>
      </c>
      <c r="C826" s="563" t="s">
        <v>133</v>
      </c>
      <c r="D826" s="467">
        <v>45538</v>
      </c>
      <c r="E826" s="563" t="s">
        <v>11574</v>
      </c>
      <c r="F826" s="333" t="s">
        <v>13727</v>
      </c>
      <c r="G826" s="333" t="s">
        <v>20063</v>
      </c>
      <c r="H826" s="1130">
        <v>0.7</v>
      </c>
      <c r="I826" s="1132"/>
      <c r="J826" s="563" t="s">
        <v>152</v>
      </c>
      <c r="K826" s="1131">
        <v>45538.764664351853</v>
      </c>
      <c r="L826" s="563" t="s">
        <v>9221</v>
      </c>
      <c r="M826" s="467"/>
      <c r="N826" s="563" t="s">
        <v>9221</v>
      </c>
      <c r="O826" s="333" t="s">
        <v>19768</v>
      </c>
    </row>
    <row r="827" spans="1:15" x14ac:dyDescent="0.25">
      <c r="A827" s="727">
        <v>826</v>
      </c>
      <c r="B827" s="1133">
        <v>2</v>
      </c>
      <c r="C827" s="563" t="s">
        <v>133</v>
      </c>
      <c r="D827" s="467">
        <v>45538</v>
      </c>
      <c r="E827" s="563" t="s">
        <v>14017</v>
      </c>
      <c r="F827" s="333" t="s">
        <v>13822</v>
      </c>
      <c r="G827" s="333" t="s">
        <v>20064</v>
      </c>
      <c r="H827" s="1130">
        <v>0.5</v>
      </c>
      <c r="I827" s="1132"/>
      <c r="J827" s="563" t="s">
        <v>152</v>
      </c>
      <c r="K827" s="1131">
        <v>45538.764976851853</v>
      </c>
      <c r="L827" s="563" t="s">
        <v>9221</v>
      </c>
      <c r="M827" s="467"/>
      <c r="N827" s="563" t="s">
        <v>9221</v>
      </c>
      <c r="O827" s="333" t="s">
        <v>19768</v>
      </c>
    </row>
    <row r="828" spans="1:15" x14ac:dyDescent="0.25">
      <c r="A828" s="727">
        <v>827</v>
      </c>
      <c r="B828" s="1133">
        <v>2</v>
      </c>
      <c r="C828" s="563" t="s">
        <v>133</v>
      </c>
      <c r="D828" s="467">
        <v>45538</v>
      </c>
      <c r="E828" s="563" t="s">
        <v>11488</v>
      </c>
      <c r="F828" s="333" t="s">
        <v>19573</v>
      </c>
      <c r="G828" s="333" t="s">
        <v>20065</v>
      </c>
      <c r="H828" s="1130">
        <v>0.3</v>
      </c>
      <c r="I828" s="1132"/>
      <c r="J828" s="563" t="s">
        <v>152</v>
      </c>
      <c r="K828" s="1131">
        <v>45538.765532407408</v>
      </c>
      <c r="L828" s="563" t="s">
        <v>9221</v>
      </c>
      <c r="M828" s="467"/>
      <c r="N828" s="563" t="s">
        <v>9221</v>
      </c>
      <c r="O828" s="333" t="s">
        <v>19768</v>
      </c>
    </row>
    <row r="829" spans="1:15" x14ac:dyDescent="0.25">
      <c r="A829" s="727">
        <v>828</v>
      </c>
      <c r="B829" s="1133">
        <v>2</v>
      </c>
      <c r="C829" s="563" t="s">
        <v>133</v>
      </c>
      <c r="D829" s="467">
        <v>45538</v>
      </c>
      <c r="E829" s="563" t="s">
        <v>11608</v>
      </c>
      <c r="F829" s="333" t="s">
        <v>14147</v>
      </c>
      <c r="G829" s="333" t="s">
        <v>20066</v>
      </c>
      <c r="H829" s="1130">
        <v>0.6</v>
      </c>
      <c r="I829" s="1132"/>
      <c r="J829" s="563" t="s">
        <v>152</v>
      </c>
      <c r="K829" s="1131">
        <v>45538.768425925926</v>
      </c>
      <c r="L829" s="563" t="s">
        <v>9221</v>
      </c>
      <c r="M829" s="467"/>
      <c r="N829" s="563" t="s">
        <v>9221</v>
      </c>
      <c r="O829" s="333" t="s">
        <v>19768</v>
      </c>
    </row>
    <row r="830" spans="1:15" x14ac:dyDescent="0.25">
      <c r="A830" s="727">
        <v>829</v>
      </c>
      <c r="B830" s="1133">
        <v>2</v>
      </c>
      <c r="C830" s="563" t="s">
        <v>133</v>
      </c>
      <c r="D830" s="467">
        <v>45538</v>
      </c>
      <c r="E830" s="563" t="s">
        <v>11608</v>
      </c>
      <c r="F830" s="333" t="s">
        <v>14147</v>
      </c>
      <c r="G830" s="333" t="s">
        <v>20067</v>
      </c>
      <c r="H830" s="1130">
        <v>0.6</v>
      </c>
      <c r="I830" s="1132"/>
      <c r="J830" s="563" t="s">
        <v>152</v>
      </c>
      <c r="K830" s="1131">
        <v>45538.76903935185</v>
      </c>
      <c r="L830" s="563" t="s">
        <v>9221</v>
      </c>
      <c r="M830" s="467"/>
      <c r="N830" s="563" t="s">
        <v>9221</v>
      </c>
      <c r="O830" s="333" t="s">
        <v>19768</v>
      </c>
    </row>
    <row r="831" spans="1:15" x14ac:dyDescent="0.25">
      <c r="A831" s="727">
        <v>830</v>
      </c>
      <c r="B831" s="1133">
        <v>4</v>
      </c>
      <c r="C831" s="563" t="s">
        <v>11641</v>
      </c>
      <c r="D831" s="467">
        <v>45539</v>
      </c>
      <c r="E831" s="563" t="s">
        <v>11490</v>
      </c>
      <c r="F831" s="333" t="s">
        <v>19583</v>
      </c>
      <c r="G831" s="333" t="s">
        <v>20068</v>
      </c>
      <c r="H831" s="1130">
        <v>0.1</v>
      </c>
      <c r="I831" s="1132"/>
      <c r="J831" s="563" t="s">
        <v>152</v>
      </c>
      <c r="K831" s="1131">
        <v>45539.378449074102</v>
      </c>
      <c r="L831" s="563" t="s">
        <v>9221</v>
      </c>
      <c r="M831" s="467"/>
      <c r="N831" s="563" t="s">
        <v>152</v>
      </c>
      <c r="O831" s="333" t="s">
        <v>20069</v>
      </c>
    </row>
    <row r="832" spans="1:15" x14ac:dyDescent="0.25">
      <c r="A832" s="727">
        <v>831</v>
      </c>
      <c r="B832" s="1133">
        <v>3</v>
      </c>
      <c r="C832" s="563" t="s">
        <v>11640</v>
      </c>
      <c r="D832" s="467">
        <v>45538</v>
      </c>
      <c r="E832" s="563" t="s">
        <v>11631</v>
      </c>
      <c r="F832" s="333" t="s">
        <v>15787</v>
      </c>
      <c r="G832" s="333" t="s">
        <v>19927</v>
      </c>
      <c r="H832" s="1130">
        <v>2.25</v>
      </c>
      <c r="I832" s="1132"/>
      <c r="J832" s="563" t="s">
        <v>152</v>
      </c>
      <c r="K832" s="1131">
        <v>45539.608391203707</v>
      </c>
      <c r="L832" s="563" t="s">
        <v>9221</v>
      </c>
      <c r="M832" s="467"/>
      <c r="N832" s="563" t="s">
        <v>9221</v>
      </c>
      <c r="O832" s="333" t="s">
        <v>20069</v>
      </c>
    </row>
    <row r="833" spans="1:15" x14ac:dyDescent="0.25">
      <c r="A833" s="727">
        <v>832</v>
      </c>
      <c r="B833" s="1133">
        <v>3</v>
      </c>
      <c r="C833" s="563" t="s">
        <v>11640</v>
      </c>
      <c r="D833" s="467">
        <v>45538</v>
      </c>
      <c r="E833" s="563" t="s">
        <v>13099</v>
      </c>
      <c r="F833" s="333" t="s">
        <v>18994</v>
      </c>
      <c r="G833" s="333" t="s">
        <v>20097</v>
      </c>
      <c r="H833" s="1130">
        <v>3.5</v>
      </c>
      <c r="I833" s="1132"/>
      <c r="J833" s="563" t="s">
        <v>152</v>
      </c>
      <c r="K833" s="1131">
        <v>45539.609456018516</v>
      </c>
      <c r="L833" s="563" t="s">
        <v>9221</v>
      </c>
      <c r="M833" s="467"/>
      <c r="N833" s="563" t="s">
        <v>9221</v>
      </c>
      <c r="O833" s="333" t="s">
        <v>20069</v>
      </c>
    </row>
    <row r="834" spans="1:15" x14ac:dyDescent="0.25">
      <c r="A834" s="727">
        <v>833</v>
      </c>
      <c r="B834" s="1133">
        <v>3</v>
      </c>
      <c r="C834" s="563" t="s">
        <v>11640</v>
      </c>
      <c r="D834" s="467">
        <v>45538</v>
      </c>
      <c r="E834" s="563" t="s">
        <v>11635</v>
      </c>
      <c r="F834" s="333" t="s">
        <v>16682</v>
      </c>
      <c r="G834" s="333" t="s">
        <v>20098</v>
      </c>
      <c r="H834" s="1130">
        <v>0.25</v>
      </c>
      <c r="I834" s="1132"/>
      <c r="J834" s="563" t="s">
        <v>152</v>
      </c>
      <c r="K834" s="1131">
        <v>45539.610509259262</v>
      </c>
      <c r="L834" s="563" t="s">
        <v>9221</v>
      </c>
      <c r="M834" s="467"/>
      <c r="N834" s="563" t="s">
        <v>9221</v>
      </c>
      <c r="O834" s="333" t="s">
        <v>20069</v>
      </c>
    </row>
    <row r="835" spans="1:15" x14ac:dyDescent="0.25">
      <c r="A835" s="727">
        <v>834</v>
      </c>
      <c r="B835" s="1133">
        <v>3</v>
      </c>
      <c r="C835" s="563" t="s">
        <v>11640</v>
      </c>
      <c r="D835" s="467">
        <v>45539</v>
      </c>
      <c r="E835" s="563" t="s">
        <v>11638</v>
      </c>
      <c r="F835" s="333" t="s">
        <v>19373</v>
      </c>
      <c r="G835" s="333" t="s">
        <v>16428</v>
      </c>
      <c r="H835" s="1130">
        <v>4.5</v>
      </c>
      <c r="I835" s="1132"/>
      <c r="J835" s="563" t="s">
        <v>9221</v>
      </c>
      <c r="K835" s="1131">
        <v>45539.6171875</v>
      </c>
      <c r="L835" s="563" t="s">
        <v>9221</v>
      </c>
      <c r="M835" s="467"/>
      <c r="N835" s="563" t="s">
        <v>9221</v>
      </c>
      <c r="O835" s="333" t="s">
        <v>20069</v>
      </c>
    </row>
    <row r="836" spans="1:15" x14ac:dyDescent="0.25">
      <c r="A836" s="727">
        <v>835</v>
      </c>
      <c r="B836" s="1133">
        <v>4</v>
      </c>
      <c r="C836" s="563" t="s">
        <v>11641</v>
      </c>
      <c r="D836" s="467">
        <v>45538</v>
      </c>
      <c r="E836" s="563" t="s">
        <v>11638</v>
      </c>
      <c r="F836" s="333" t="s">
        <v>19373</v>
      </c>
      <c r="G836" s="333" t="s">
        <v>20099</v>
      </c>
      <c r="H836" s="1130">
        <v>1.75</v>
      </c>
      <c r="I836" s="1132"/>
      <c r="J836" s="563" t="s">
        <v>9221</v>
      </c>
      <c r="K836" s="1131">
        <v>45539.658576388887</v>
      </c>
      <c r="L836" s="563" t="s">
        <v>9221</v>
      </c>
      <c r="M836" s="467"/>
      <c r="N836" s="563" t="s">
        <v>9221</v>
      </c>
      <c r="O836" s="333" t="s">
        <v>20095</v>
      </c>
    </row>
    <row r="837" spans="1:15" x14ac:dyDescent="0.25">
      <c r="A837" s="727">
        <v>836</v>
      </c>
      <c r="B837" s="1133">
        <v>4</v>
      </c>
      <c r="C837" s="563" t="s">
        <v>11641</v>
      </c>
      <c r="D837" s="467">
        <v>45538</v>
      </c>
      <c r="E837" s="563" t="s">
        <v>11638</v>
      </c>
      <c r="F837" s="333" t="s">
        <v>19373</v>
      </c>
      <c r="G837" s="333" t="s">
        <v>20100</v>
      </c>
      <c r="H837" s="1130">
        <v>2.5</v>
      </c>
      <c r="I837" s="1132"/>
      <c r="J837" s="563" t="s">
        <v>9221</v>
      </c>
      <c r="K837" s="1131">
        <v>45539.658414351848</v>
      </c>
      <c r="L837" s="563" t="s">
        <v>9221</v>
      </c>
      <c r="M837" s="467"/>
      <c r="N837" s="563" t="s">
        <v>9221</v>
      </c>
      <c r="O837" s="333" t="s">
        <v>20095</v>
      </c>
    </row>
    <row r="838" spans="1:15" x14ac:dyDescent="0.25">
      <c r="A838" s="727">
        <v>837</v>
      </c>
      <c r="B838" s="1133">
        <v>4</v>
      </c>
      <c r="C838" s="563" t="s">
        <v>11641</v>
      </c>
      <c r="D838" s="467">
        <v>45538</v>
      </c>
      <c r="E838" s="563" t="s">
        <v>11638</v>
      </c>
      <c r="F838" s="333" t="s">
        <v>19373</v>
      </c>
      <c r="G838" s="333" t="s">
        <v>20101</v>
      </c>
      <c r="H838" s="1130">
        <v>0.5</v>
      </c>
      <c r="I838" s="1132"/>
      <c r="J838" s="563" t="s">
        <v>9221</v>
      </c>
      <c r="K838" s="1131">
        <v>45539.658877314818</v>
      </c>
      <c r="L838" s="563" t="s">
        <v>9221</v>
      </c>
      <c r="M838" s="467"/>
      <c r="N838" s="563" t="s">
        <v>9221</v>
      </c>
      <c r="O838" s="333" t="s">
        <v>20095</v>
      </c>
    </row>
    <row r="839" spans="1:15" x14ac:dyDescent="0.25">
      <c r="A839" s="727">
        <v>838</v>
      </c>
      <c r="B839" s="1133">
        <v>4</v>
      </c>
      <c r="C839" s="563" t="s">
        <v>11641</v>
      </c>
      <c r="D839" s="467">
        <v>45538</v>
      </c>
      <c r="E839" s="563" t="s">
        <v>11638</v>
      </c>
      <c r="F839" s="333" t="s">
        <v>19373</v>
      </c>
      <c r="G839" s="333" t="s">
        <v>20102</v>
      </c>
      <c r="H839" s="1130">
        <v>0.75</v>
      </c>
      <c r="I839" s="1132"/>
      <c r="J839" s="563" t="s">
        <v>9221</v>
      </c>
      <c r="K839" s="1131">
        <v>45539.66002314815</v>
      </c>
      <c r="L839" s="563" t="s">
        <v>9221</v>
      </c>
      <c r="M839" s="467"/>
      <c r="N839" s="563" t="s">
        <v>9221</v>
      </c>
      <c r="O839" s="333" t="s">
        <v>20095</v>
      </c>
    </row>
    <row r="840" spans="1:15" x14ac:dyDescent="0.25">
      <c r="A840" s="727">
        <v>839</v>
      </c>
      <c r="B840" s="1133">
        <v>4</v>
      </c>
      <c r="C840" s="563" t="s">
        <v>11641</v>
      </c>
      <c r="D840" s="467">
        <v>45538</v>
      </c>
      <c r="E840" s="563" t="s">
        <v>11638</v>
      </c>
      <c r="F840" s="333" t="s">
        <v>19373</v>
      </c>
      <c r="G840" s="333" t="s">
        <v>20103</v>
      </c>
      <c r="H840" s="1130">
        <v>2</v>
      </c>
      <c r="I840" s="1132"/>
      <c r="J840" s="563" t="s">
        <v>9221</v>
      </c>
      <c r="K840" s="1131">
        <v>45539.660393518519</v>
      </c>
      <c r="L840" s="563" t="s">
        <v>9221</v>
      </c>
      <c r="M840" s="467"/>
      <c r="N840" s="563" t="s">
        <v>9221</v>
      </c>
      <c r="O840" s="333" t="s">
        <v>20095</v>
      </c>
    </row>
    <row r="841" spans="1:15" x14ac:dyDescent="0.25">
      <c r="A841" s="727">
        <v>840</v>
      </c>
      <c r="B841" s="1133">
        <v>4</v>
      </c>
      <c r="C841" s="563" t="s">
        <v>11641</v>
      </c>
      <c r="D841" s="467">
        <v>45539</v>
      </c>
      <c r="E841" s="563" t="s">
        <v>11638</v>
      </c>
      <c r="F841" s="333" t="s">
        <v>19373</v>
      </c>
      <c r="G841" s="333" t="s">
        <v>20104</v>
      </c>
      <c r="H841" s="1130">
        <v>5.5</v>
      </c>
      <c r="I841" s="1132"/>
      <c r="J841" s="563" t="s">
        <v>9221</v>
      </c>
      <c r="K841" s="1131">
        <v>45539.662314814814</v>
      </c>
      <c r="L841" s="563" t="s">
        <v>9221</v>
      </c>
      <c r="M841" s="467"/>
      <c r="N841" s="563" t="s">
        <v>9221</v>
      </c>
      <c r="O841" s="333" t="s">
        <v>20095</v>
      </c>
    </row>
    <row r="842" spans="1:15" x14ac:dyDescent="0.25">
      <c r="A842" s="727">
        <v>841</v>
      </c>
      <c r="B842" s="1133">
        <v>4</v>
      </c>
      <c r="C842" s="563" t="s">
        <v>11641</v>
      </c>
      <c r="D842" s="467">
        <v>45539</v>
      </c>
      <c r="E842" s="563" t="s">
        <v>11529</v>
      </c>
      <c r="F842" s="333" t="s">
        <v>17418</v>
      </c>
      <c r="G842" s="333" t="s">
        <v>20105</v>
      </c>
      <c r="H842" s="1130">
        <v>1</v>
      </c>
      <c r="I842" s="1132"/>
      <c r="J842" s="563" t="s">
        <v>152</v>
      </c>
      <c r="K842" s="1131">
        <v>45539.662986111114</v>
      </c>
      <c r="L842" s="563" t="s">
        <v>9221</v>
      </c>
      <c r="M842" s="467"/>
      <c r="N842" s="563" t="s">
        <v>9221</v>
      </c>
      <c r="O842" s="333" t="s">
        <v>20095</v>
      </c>
    </row>
    <row r="843" spans="1:15" x14ac:dyDescent="0.25">
      <c r="A843" s="727">
        <v>842</v>
      </c>
      <c r="B843" s="1133">
        <v>4</v>
      </c>
      <c r="C843" s="563" t="s">
        <v>11641</v>
      </c>
      <c r="D843" s="467">
        <v>45539</v>
      </c>
      <c r="E843" s="563" t="s">
        <v>11638</v>
      </c>
      <c r="F843" s="333" t="s">
        <v>19373</v>
      </c>
      <c r="G843" s="333" t="s">
        <v>20106</v>
      </c>
      <c r="H843" s="1130">
        <v>2.5</v>
      </c>
      <c r="I843" s="1132"/>
      <c r="J843" s="563" t="s">
        <v>152</v>
      </c>
      <c r="K843" s="1131">
        <v>45539.663449074076</v>
      </c>
      <c r="L843" s="563" t="s">
        <v>9221</v>
      </c>
      <c r="M843" s="467"/>
      <c r="N843" s="563" t="s">
        <v>9221</v>
      </c>
      <c r="O843" s="333" t="s">
        <v>20095</v>
      </c>
    </row>
    <row r="844" spans="1:15" x14ac:dyDescent="0.25">
      <c r="A844" s="727">
        <v>843</v>
      </c>
      <c r="B844" s="1133">
        <v>1</v>
      </c>
      <c r="C844" s="563" t="s">
        <v>5</v>
      </c>
      <c r="D844" s="467">
        <v>45539</v>
      </c>
      <c r="E844" s="563" t="s">
        <v>11581</v>
      </c>
      <c r="F844" s="333" t="s">
        <v>13848</v>
      </c>
      <c r="G844" s="333" t="s">
        <v>20107</v>
      </c>
      <c r="H844" s="1130">
        <v>5.5</v>
      </c>
      <c r="I844" s="1132" t="s">
        <v>20108</v>
      </c>
      <c r="J844" s="563" t="s">
        <v>152</v>
      </c>
      <c r="K844" s="1131">
        <v>45539.724386574097</v>
      </c>
      <c r="L844" s="563" t="s">
        <v>9221</v>
      </c>
      <c r="M844" s="467"/>
      <c r="N844" s="563" t="s">
        <v>9221</v>
      </c>
      <c r="O844" s="333" t="s">
        <v>20095</v>
      </c>
    </row>
    <row r="845" spans="1:15" x14ac:dyDescent="0.25">
      <c r="A845" s="727">
        <v>844</v>
      </c>
      <c r="B845" s="1133">
        <v>1</v>
      </c>
      <c r="C845" s="563" t="s">
        <v>5</v>
      </c>
      <c r="D845" s="467">
        <v>45539</v>
      </c>
      <c r="E845" s="563" t="s">
        <v>11620</v>
      </c>
      <c r="F845" s="333" t="s">
        <v>15524</v>
      </c>
      <c r="G845" s="333" t="s">
        <v>20109</v>
      </c>
      <c r="H845" s="1130">
        <v>0.75</v>
      </c>
      <c r="I845" s="1132"/>
      <c r="J845" s="563" t="s">
        <v>152</v>
      </c>
      <c r="K845" s="1131">
        <v>45539.732349537</v>
      </c>
      <c r="L845" s="563" t="s">
        <v>9221</v>
      </c>
      <c r="M845" s="467"/>
      <c r="N845" s="563" t="s">
        <v>9221</v>
      </c>
      <c r="O845" s="333" t="s">
        <v>20095</v>
      </c>
    </row>
    <row r="846" spans="1:15" x14ac:dyDescent="0.25">
      <c r="A846" s="727">
        <v>845</v>
      </c>
      <c r="B846" s="1133">
        <v>1</v>
      </c>
      <c r="C846" s="563" t="s">
        <v>5</v>
      </c>
      <c r="D846" s="467">
        <v>45539</v>
      </c>
      <c r="E846" s="563" t="s">
        <v>11617</v>
      </c>
      <c r="F846" s="333" t="s">
        <v>14983</v>
      </c>
      <c r="G846" s="333" t="s">
        <v>20110</v>
      </c>
      <c r="H846" s="1130">
        <v>0.5</v>
      </c>
      <c r="I846" s="1132"/>
      <c r="J846" s="563" t="s">
        <v>152</v>
      </c>
      <c r="K846" s="1131">
        <v>45539.729814814797</v>
      </c>
      <c r="L846" s="563" t="s">
        <v>9221</v>
      </c>
      <c r="M846" s="467"/>
      <c r="N846" s="563" t="s">
        <v>9221</v>
      </c>
      <c r="O846" s="333" t="s">
        <v>20095</v>
      </c>
    </row>
    <row r="847" spans="1:15" x14ac:dyDescent="0.25">
      <c r="A847" s="727">
        <v>846</v>
      </c>
      <c r="B847" s="1133">
        <v>1</v>
      </c>
      <c r="C847" s="563" t="s">
        <v>5</v>
      </c>
      <c r="D847" s="467">
        <v>45539</v>
      </c>
      <c r="E847" s="563" t="s">
        <v>11529</v>
      </c>
      <c r="F847" s="333" t="s">
        <v>17418</v>
      </c>
      <c r="G847" s="333" t="s">
        <v>20111</v>
      </c>
      <c r="H847" s="1130">
        <v>0.4</v>
      </c>
      <c r="I847" s="1132"/>
      <c r="J847" s="563" t="s">
        <v>152</v>
      </c>
      <c r="K847" s="1131">
        <v>45539.730046296303</v>
      </c>
      <c r="L847" s="563" t="s">
        <v>9221</v>
      </c>
      <c r="M847" s="467"/>
      <c r="N847" s="563" t="s">
        <v>9221</v>
      </c>
      <c r="O847" s="333" t="s">
        <v>20095</v>
      </c>
    </row>
    <row r="848" spans="1:15" x14ac:dyDescent="0.25">
      <c r="A848" s="727">
        <v>847</v>
      </c>
      <c r="B848" s="1133">
        <v>1</v>
      </c>
      <c r="C848" s="563" t="s">
        <v>5</v>
      </c>
      <c r="D848" s="467">
        <v>45539</v>
      </c>
      <c r="E848" s="563" t="s">
        <v>11551</v>
      </c>
      <c r="F848" s="333" t="s">
        <v>18049</v>
      </c>
      <c r="G848" s="333" t="s">
        <v>20112</v>
      </c>
      <c r="H848" s="1130">
        <v>0.5</v>
      </c>
      <c r="I848" s="1132"/>
      <c r="J848" s="563" t="s">
        <v>152</v>
      </c>
      <c r="K848" s="1131">
        <v>45539.730428240699</v>
      </c>
      <c r="L848" s="563" t="s">
        <v>9221</v>
      </c>
      <c r="M848" s="467"/>
      <c r="N848" s="563" t="s">
        <v>9221</v>
      </c>
      <c r="O848" s="333" t="s">
        <v>20095</v>
      </c>
    </row>
    <row r="849" spans="1:15" x14ac:dyDescent="0.25">
      <c r="A849" s="727">
        <v>848</v>
      </c>
      <c r="B849" s="1133">
        <v>1</v>
      </c>
      <c r="C849" s="563" t="s">
        <v>5</v>
      </c>
      <c r="D849" s="467">
        <v>45539</v>
      </c>
      <c r="E849" s="563" t="s">
        <v>11566</v>
      </c>
      <c r="F849" s="333" t="s">
        <v>18535</v>
      </c>
      <c r="G849" s="333" t="s">
        <v>20113</v>
      </c>
      <c r="H849" s="1130">
        <v>0.75</v>
      </c>
      <c r="I849" s="1132"/>
      <c r="J849" s="563" t="s">
        <v>152</v>
      </c>
      <c r="K849" s="1131">
        <v>45539.733055555596</v>
      </c>
      <c r="L849" s="563" t="s">
        <v>9221</v>
      </c>
      <c r="M849" s="467"/>
      <c r="N849" s="563" t="s">
        <v>9221</v>
      </c>
      <c r="O849" s="333" t="s">
        <v>20095</v>
      </c>
    </row>
    <row r="850" spans="1:15" x14ac:dyDescent="0.25">
      <c r="A850" s="727">
        <v>849</v>
      </c>
      <c r="B850" s="1133">
        <v>1</v>
      </c>
      <c r="C850" s="563" t="s">
        <v>5</v>
      </c>
      <c r="D850" s="467">
        <v>45539</v>
      </c>
      <c r="E850" s="563" t="s">
        <v>11562</v>
      </c>
      <c r="F850" s="333" t="s">
        <v>19411</v>
      </c>
      <c r="G850" s="333" t="s">
        <v>20114</v>
      </c>
      <c r="H850" s="1130">
        <v>1.75</v>
      </c>
      <c r="I850" s="1132"/>
      <c r="J850" s="563" t="s">
        <v>152</v>
      </c>
      <c r="K850" s="1131">
        <v>45539.731793981497</v>
      </c>
      <c r="L850" s="563" t="s">
        <v>9221</v>
      </c>
      <c r="M850" s="467"/>
      <c r="N850" s="563" t="s">
        <v>9221</v>
      </c>
      <c r="O850" s="333" t="s">
        <v>20095</v>
      </c>
    </row>
    <row r="851" spans="1:15" x14ac:dyDescent="0.25">
      <c r="A851" s="727">
        <v>850</v>
      </c>
      <c r="B851" s="1133">
        <v>1</v>
      </c>
      <c r="C851" s="563" t="s">
        <v>5</v>
      </c>
      <c r="D851" s="467">
        <v>45539</v>
      </c>
      <c r="E851" s="563" t="s">
        <v>14028</v>
      </c>
      <c r="F851" s="333" t="s">
        <v>14027</v>
      </c>
      <c r="G851" s="333" t="s">
        <v>20115</v>
      </c>
      <c r="H851" s="1130">
        <v>2</v>
      </c>
      <c r="I851" s="1132"/>
      <c r="J851" s="563" t="s">
        <v>152</v>
      </c>
      <c r="K851" s="1131">
        <v>45539.7328009259</v>
      </c>
      <c r="L851" s="563" t="s">
        <v>9221</v>
      </c>
      <c r="M851" s="467"/>
      <c r="N851" s="563" t="s">
        <v>9221</v>
      </c>
      <c r="O851" s="333" t="s">
        <v>20095</v>
      </c>
    </row>
    <row r="852" spans="1:15" x14ac:dyDescent="0.25">
      <c r="A852" s="727">
        <v>851</v>
      </c>
      <c r="B852" s="1133">
        <v>1</v>
      </c>
      <c r="C852" s="563" t="s">
        <v>5</v>
      </c>
      <c r="D852" s="467">
        <v>45538</v>
      </c>
      <c r="E852" s="563" t="s">
        <v>11608</v>
      </c>
      <c r="F852" s="333" t="s">
        <v>14147</v>
      </c>
      <c r="G852" s="333" t="s">
        <v>20116</v>
      </c>
      <c r="H852" s="1130">
        <v>0.25</v>
      </c>
      <c r="I852" s="1132"/>
      <c r="J852" s="563" t="s">
        <v>152</v>
      </c>
      <c r="K852" s="1131">
        <v>45539.733495370398</v>
      </c>
      <c r="L852" s="563" t="s">
        <v>9221</v>
      </c>
      <c r="M852" s="467"/>
      <c r="N852" s="563" t="s">
        <v>9221</v>
      </c>
      <c r="O852" s="333" t="s">
        <v>20095</v>
      </c>
    </row>
    <row r="853" spans="1:15" x14ac:dyDescent="0.25">
      <c r="A853" s="727">
        <v>852</v>
      </c>
      <c r="B853" s="1133">
        <v>1</v>
      </c>
      <c r="C853" s="563" t="s">
        <v>5</v>
      </c>
      <c r="D853" s="467">
        <v>45538</v>
      </c>
      <c r="E853" s="563" t="s">
        <v>18937</v>
      </c>
      <c r="F853" s="333" t="s">
        <v>18938</v>
      </c>
      <c r="G853" s="333" t="s">
        <v>20117</v>
      </c>
      <c r="H853" s="1130">
        <v>0.4</v>
      </c>
      <c r="I853" s="1132"/>
      <c r="J853" s="563" t="s">
        <v>152</v>
      </c>
      <c r="K853" s="1131">
        <v>45539.733807870398</v>
      </c>
      <c r="L853" s="563" t="s">
        <v>9221</v>
      </c>
      <c r="M853" s="467"/>
      <c r="N853" s="563" t="s">
        <v>9221</v>
      </c>
      <c r="O853" s="333" t="s">
        <v>20095</v>
      </c>
    </row>
    <row r="854" spans="1:15" x14ac:dyDescent="0.25">
      <c r="A854" s="727">
        <v>853</v>
      </c>
      <c r="B854" s="1133">
        <v>1</v>
      </c>
      <c r="C854" s="563" t="s">
        <v>5</v>
      </c>
      <c r="D854" s="467">
        <v>45538</v>
      </c>
      <c r="E854" s="563" t="s">
        <v>11532</v>
      </c>
      <c r="F854" s="333" t="s">
        <v>17563</v>
      </c>
      <c r="G854" s="333" t="s">
        <v>20118</v>
      </c>
      <c r="H854" s="1130">
        <v>1</v>
      </c>
      <c r="I854" s="1132"/>
      <c r="J854" s="563" t="s">
        <v>152</v>
      </c>
      <c r="K854" s="1131">
        <v>45539.734456018501</v>
      </c>
      <c r="L854" s="563" t="s">
        <v>9221</v>
      </c>
      <c r="M854" s="467"/>
      <c r="N854" s="563" t="s">
        <v>9221</v>
      </c>
      <c r="O854" s="333" t="s">
        <v>20095</v>
      </c>
    </row>
    <row r="855" spans="1:15" x14ac:dyDescent="0.25">
      <c r="A855" s="727">
        <v>854</v>
      </c>
      <c r="B855" s="1133">
        <v>1</v>
      </c>
      <c r="C855" s="563" t="s">
        <v>5</v>
      </c>
      <c r="D855" s="467">
        <v>45538</v>
      </c>
      <c r="E855" s="563" t="s">
        <v>11603</v>
      </c>
      <c r="F855" s="333" t="s">
        <v>14124</v>
      </c>
      <c r="G855" s="333" t="s">
        <v>20119</v>
      </c>
      <c r="H855" s="1130">
        <v>0.5</v>
      </c>
      <c r="I855" s="1132"/>
      <c r="J855" s="563" t="s">
        <v>152</v>
      </c>
      <c r="K855" s="1131">
        <v>45539.7348263889</v>
      </c>
      <c r="L855" s="563" t="s">
        <v>9221</v>
      </c>
      <c r="M855" s="467"/>
      <c r="N855" s="563" t="s">
        <v>9221</v>
      </c>
      <c r="O855" s="333" t="s">
        <v>20095</v>
      </c>
    </row>
    <row r="856" spans="1:15" x14ac:dyDescent="0.25">
      <c r="A856" s="727">
        <v>855</v>
      </c>
      <c r="B856" s="1133">
        <v>1</v>
      </c>
      <c r="C856" s="563" t="s">
        <v>5</v>
      </c>
      <c r="D856" s="467">
        <v>45538</v>
      </c>
      <c r="E856" s="563" t="s">
        <v>11613</v>
      </c>
      <c r="F856" s="333" t="s">
        <v>14175</v>
      </c>
      <c r="G856" s="333" t="s">
        <v>20120</v>
      </c>
      <c r="H856" s="1130">
        <v>0.75</v>
      </c>
      <c r="I856" s="1132"/>
      <c r="J856" s="563" t="s">
        <v>152</v>
      </c>
      <c r="K856" s="1131">
        <v>45539.735243055598</v>
      </c>
      <c r="L856" s="563" t="s">
        <v>9221</v>
      </c>
      <c r="M856" s="467"/>
      <c r="N856" s="563" t="s">
        <v>9221</v>
      </c>
      <c r="O856" s="333" t="s">
        <v>20095</v>
      </c>
    </row>
    <row r="857" spans="1:15" x14ac:dyDescent="0.25">
      <c r="A857" s="727">
        <v>856</v>
      </c>
      <c r="B857" s="1133">
        <v>1</v>
      </c>
      <c r="C857" s="563" t="s">
        <v>5</v>
      </c>
      <c r="D857" s="467">
        <v>45538</v>
      </c>
      <c r="E857" s="563" t="s">
        <v>11529</v>
      </c>
      <c r="F857" s="333" t="s">
        <v>17418</v>
      </c>
      <c r="G857" s="333" t="s">
        <v>20121</v>
      </c>
      <c r="H857" s="1130">
        <v>1</v>
      </c>
      <c r="I857" s="1132"/>
      <c r="J857" s="563" t="s">
        <v>152</v>
      </c>
      <c r="K857" s="1131">
        <v>45539.7356365741</v>
      </c>
      <c r="L857" s="563" t="s">
        <v>9221</v>
      </c>
      <c r="M857" s="467"/>
      <c r="N857" s="563" t="s">
        <v>9221</v>
      </c>
      <c r="O857" s="333" t="s">
        <v>20095</v>
      </c>
    </row>
    <row r="858" spans="1:15" x14ac:dyDescent="0.25">
      <c r="A858" s="727">
        <v>857</v>
      </c>
      <c r="B858" s="1133">
        <v>1</v>
      </c>
      <c r="C858" s="563" t="s">
        <v>5</v>
      </c>
      <c r="D858" s="467">
        <v>45538</v>
      </c>
      <c r="E858" s="563" t="s">
        <v>11597</v>
      </c>
      <c r="F858" s="333" t="s">
        <v>19831</v>
      </c>
      <c r="G858" s="333" t="s">
        <v>20122</v>
      </c>
      <c r="H858" s="1130">
        <v>0.5</v>
      </c>
      <c r="I858" s="1132"/>
      <c r="J858" s="563" t="s">
        <v>152</v>
      </c>
      <c r="K858" s="1131">
        <v>45539.735925925903</v>
      </c>
      <c r="L858" s="563" t="s">
        <v>9221</v>
      </c>
      <c r="M858" s="467"/>
      <c r="N858" s="563" t="s">
        <v>9221</v>
      </c>
      <c r="O858" s="333" t="s">
        <v>20095</v>
      </c>
    </row>
    <row r="859" spans="1:15" x14ac:dyDescent="0.25">
      <c r="A859" s="727">
        <v>858</v>
      </c>
      <c r="B859" s="1133">
        <v>1</v>
      </c>
      <c r="C859" s="563" t="s">
        <v>5</v>
      </c>
      <c r="D859" s="467">
        <v>45539</v>
      </c>
      <c r="E859" s="563" t="s">
        <v>13419</v>
      </c>
      <c r="F859" s="333" t="s">
        <v>17400</v>
      </c>
      <c r="G859" s="333" t="s">
        <v>20123</v>
      </c>
      <c r="H859" s="1130">
        <v>0.25</v>
      </c>
      <c r="I859" s="1132"/>
      <c r="J859" s="563" t="s">
        <v>152</v>
      </c>
      <c r="K859" s="1131">
        <v>45539.736990740697</v>
      </c>
      <c r="L859" s="563" t="s">
        <v>9221</v>
      </c>
      <c r="M859" s="467"/>
      <c r="N859" s="563" t="s">
        <v>9221</v>
      </c>
      <c r="O859" s="333" t="s">
        <v>20095</v>
      </c>
    </row>
    <row r="860" spans="1:15" x14ac:dyDescent="0.25">
      <c r="A860" s="727">
        <v>859</v>
      </c>
      <c r="B860" s="1133">
        <v>1</v>
      </c>
      <c r="C860" s="563" t="s">
        <v>5</v>
      </c>
      <c r="D860" s="467">
        <v>45539</v>
      </c>
      <c r="E860" s="563" t="s">
        <v>13925</v>
      </c>
      <c r="F860" s="333" t="s">
        <v>19826</v>
      </c>
      <c r="G860" s="333" t="s">
        <v>20124</v>
      </c>
      <c r="H860" s="1130">
        <v>0.25</v>
      </c>
      <c r="I860" s="1132"/>
      <c r="J860" s="563" t="s">
        <v>152</v>
      </c>
      <c r="K860" s="1131">
        <v>45539.737280092602</v>
      </c>
      <c r="L860" s="563" t="s">
        <v>9221</v>
      </c>
      <c r="M860" s="467"/>
      <c r="N860" s="563" t="s">
        <v>9221</v>
      </c>
      <c r="O860" s="333" t="s">
        <v>20095</v>
      </c>
    </row>
    <row r="861" spans="1:15" x14ac:dyDescent="0.25">
      <c r="A861" s="727">
        <v>860</v>
      </c>
      <c r="B861" s="1133">
        <v>3</v>
      </c>
      <c r="C861" s="563" t="s">
        <v>11640</v>
      </c>
      <c r="D861" s="467">
        <v>45539</v>
      </c>
      <c r="E861" s="563" t="s">
        <v>13099</v>
      </c>
      <c r="F861" s="333" t="s">
        <v>18994</v>
      </c>
      <c r="G861" s="333" t="s">
        <v>20125</v>
      </c>
      <c r="H861" s="1130">
        <v>3</v>
      </c>
      <c r="I861" s="1132"/>
      <c r="J861" s="563" t="s">
        <v>152</v>
      </c>
      <c r="K861" s="1131">
        <v>45539.742337962962</v>
      </c>
      <c r="L861" s="563" t="s">
        <v>9221</v>
      </c>
      <c r="M861" s="467"/>
      <c r="N861" s="563" t="s">
        <v>9221</v>
      </c>
      <c r="O861" s="333" t="s">
        <v>20095</v>
      </c>
    </row>
    <row r="862" spans="1:15" x14ac:dyDescent="0.25">
      <c r="A862" s="727">
        <v>861</v>
      </c>
      <c r="B862" s="1133">
        <v>2</v>
      </c>
      <c r="C862" s="563" t="s">
        <v>133</v>
      </c>
      <c r="D862" s="467">
        <v>45539</v>
      </c>
      <c r="E862" s="563" t="s">
        <v>11638</v>
      </c>
      <c r="F862" s="333" t="s">
        <v>19373</v>
      </c>
      <c r="G862" s="333" t="s">
        <v>20126</v>
      </c>
      <c r="H862" s="1130">
        <v>4.5999999999999996</v>
      </c>
      <c r="I862" s="1132"/>
      <c r="J862" s="563" t="s">
        <v>9221</v>
      </c>
      <c r="K862" s="1131">
        <v>45539.74628472222</v>
      </c>
      <c r="L862" s="563" t="s">
        <v>9221</v>
      </c>
      <c r="M862" s="467"/>
      <c r="N862" s="563" t="s">
        <v>9221</v>
      </c>
      <c r="O862" s="333" t="s">
        <v>20095</v>
      </c>
    </row>
    <row r="863" spans="1:15" x14ac:dyDescent="0.25">
      <c r="D863" s="467"/>
      <c r="F863" s="333"/>
      <c r="H863" s="1130"/>
      <c r="I863" s="1132"/>
      <c r="K863" s="467"/>
      <c r="M863" s="467"/>
      <c r="O863" s="333"/>
    </row>
    <row r="864" spans="1:15" x14ac:dyDescent="0.25">
      <c r="D864" s="467"/>
      <c r="F864" s="333"/>
      <c r="H864" s="1130"/>
      <c r="I864" s="1132"/>
      <c r="K864" s="467"/>
      <c r="M864" s="467"/>
      <c r="O864" s="333"/>
    </row>
    <row r="865" spans="4:15" x14ac:dyDescent="0.25">
      <c r="D865" s="467"/>
      <c r="F865" s="333"/>
      <c r="H865" s="1130"/>
      <c r="I865" s="1132"/>
      <c r="K865" s="1131"/>
      <c r="M865" s="467"/>
      <c r="O865" s="333"/>
    </row>
    <row r="866" spans="4:15" x14ac:dyDescent="0.25">
      <c r="D866" s="467"/>
      <c r="F866" s="333"/>
      <c r="H866" s="1130"/>
      <c r="I866" s="1132"/>
      <c r="K866" s="1131"/>
      <c r="M866" s="467"/>
      <c r="O866" s="333"/>
    </row>
    <row r="867" spans="4:15" x14ac:dyDescent="0.25">
      <c r="D867" s="467"/>
      <c r="F867" s="333"/>
      <c r="H867" s="1130"/>
      <c r="I867" s="1132"/>
      <c r="K867" s="1131"/>
      <c r="M867" s="467"/>
      <c r="O867" s="333"/>
    </row>
    <row r="868" spans="4:15" x14ac:dyDescent="0.25">
      <c r="D868" s="467"/>
      <c r="F868" s="333"/>
      <c r="H868" s="1130"/>
      <c r="I868" s="1132"/>
      <c r="K868" s="1131"/>
      <c r="M868" s="467"/>
      <c r="O868" s="333"/>
    </row>
    <row r="869" spans="4:15" x14ac:dyDescent="0.25">
      <c r="D869" s="467"/>
      <c r="F869" s="333"/>
      <c r="H869" s="1130"/>
      <c r="I869" s="1132"/>
      <c r="K869" s="1131"/>
      <c r="M869" s="467"/>
      <c r="O869" s="333"/>
    </row>
    <row r="870" spans="4:15" x14ac:dyDescent="0.25">
      <c r="D870" s="467"/>
      <c r="F870" s="333"/>
      <c r="H870" s="1130"/>
      <c r="I870" s="1132"/>
      <c r="K870" s="1131"/>
      <c r="M870" s="467"/>
      <c r="O870" s="333"/>
    </row>
    <row r="871" spans="4:15" x14ac:dyDescent="0.25">
      <c r="D871" s="467"/>
      <c r="F871" s="333"/>
      <c r="H871" s="1130"/>
      <c r="I871" s="1132"/>
      <c r="K871" s="1131"/>
      <c r="M871" s="467"/>
      <c r="O871" s="333"/>
    </row>
    <row r="872" spans="4:15" x14ac:dyDescent="0.25">
      <c r="D872" s="467"/>
      <c r="F872" s="333"/>
      <c r="H872" s="1130"/>
      <c r="I872" s="1132"/>
      <c r="K872" s="1131"/>
      <c r="M872" s="467"/>
      <c r="O872" s="333"/>
    </row>
    <row r="873" spans="4:15" x14ac:dyDescent="0.25">
      <c r="D873" s="467"/>
      <c r="F873" s="333"/>
      <c r="H873" s="1130"/>
      <c r="I873" s="1132"/>
      <c r="K873" s="1131"/>
      <c r="M873" s="467"/>
      <c r="O873" s="333"/>
    </row>
  </sheetData>
  <sortState xmlns:xlrd2="http://schemas.microsoft.com/office/spreadsheetml/2017/richdata2" ref="V3:AI4">
    <sortCondition ref="X3"/>
    <sortCondition ref="W3"/>
    <sortCondition ref="V3"/>
  </sortState>
  <dataConsolidate/>
  <mergeCells count="5">
    <mergeCell ref="R1:T1"/>
    <mergeCell ref="AK1:AO1"/>
    <mergeCell ref="V1:AI1"/>
    <mergeCell ref="BI1:BW1"/>
    <mergeCell ref="AQ1:BE1"/>
  </mergeCells>
  <phoneticPr fontId="1" type="noConversion"/>
  <conditionalFormatting sqref="A874:P9983">
    <cfRule type="expression" dxfId="23" priority="770">
      <formula>AND($A874&lt;&gt;"",MOD(ROW(),2)=1)</formula>
    </cfRule>
  </conditionalFormatting>
  <conditionalFormatting sqref="A863:P873">
    <cfRule type="expression" dxfId="22" priority="24">
      <formula>MOD(ROW(),2)=1</formula>
    </cfRule>
  </conditionalFormatting>
  <conditionalFormatting sqref="A3:P862">
    <cfRule type="expression" dxfId="0" priority="1">
      <formula>MOD(ROW(),2)=1</formula>
    </cfRule>
  </conditionalFormatting>
  <pageMargins left="0.7" right="0.7" top="0.75" bottom="0.75" header="0.3" footer="0.3"/>
  <pageSetup orientation="portrait" horizontalDpi="4294967293"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46</vt:i4>
      </vt:variant>
      <vt:variant>
        <vt:lpstr>Plages nommées</vt:lpstr>
      </vt:variant>
      <vt:variant>
        <vt:i4>94</vt:i4>
      </vt:variant>
    </vt:vector>
  </HeadingPairs>
  <TitlesOfParts>
    <vt:vector size="140" baseType="lpstr">
      <vt:lpstr>Doc_Search_Utility_Results</vt:lpstr>
      <vt:lpstr>X_TEC_Déplacements</vt:lpstr>
      <vt:lpstr>Menu</vt:lpstr>
      <vt:lpstr>Admin</vt:lpstr>
      <vt:lpstr>BD_Clients</vt:lpstr>
      <vt:lpstr>BD_Fournisseurs</vt:lpstr>
      <vt:lpstr>CAR_Liste_Agée</vt:lpstr>
      <vt:lpstr>CSV_File</vt:lpstr>
      <vt:lpstr>DEB_Recurrent</vt:lpstr>
      <vt:lpstr>DEB_Saisie</vt:lpstr>
      <vt:lpstr>DEB_Trans</vt:lpstr>
      <vt:lpstr>Doc_Application</vt:lpstr>
      <vt:lpstr>Doc_ConditionalFormatting</vt:lpstr>
      <vt:lpstr>Doc_Formules</vt:lpstr>
      <vt:lpstr>Doc_NamedRanges</vt:lpstr>
      <vt:lpstr>Doc_Subs&amp;Functions</vt:lpstr>
      <vt:lpstr>Doc_TableLayouts</vt:lpstr>
      <vt:lpstr>Doc_Tests_And_Todos</vt:lpstr>
      <vt:lpstr>ENC_Détails</vt:lpstr>
      <vt:lpstr>ENC_Entête</vt:lpstr>
      <vt:lpstr>ENC_Saisie</vt:lpstr>
      <vt:lpstr>FAC_Brouillon</vt:lpstr>
      <vt:lpstr>FAC_Comptes_Clients</vt:lpstr>
      <vt:lpstr>FAC_Confirmation</vt:lpstr>
      <vt:lpstr>FAC_Détails</vt:lpstr>
      <vt:lpstr>FAC_Entête</vt:lpstr>
      <vt:lpstr>FAC_Finale</vt:lpstr>
      <vt:lpstr>FAC_Histo</vt:lpstr>
      <vt:lpstr>FAC_Projets_Détails</vt:lpstr>
      <vt:lpstr>FAC_Projets_Entête</vt:lpstr>
      <vt:lpstr>FAC_Sommaire_Taux</vt:lpstr>
      <vt:lpstr>GL_BV</vt:lpstr>
      <vt:lpstr>GL_EJ</vt:lpstr>
      <vt:lpstr>GL_EJ_Auto</vt:lpstr>
      <vt:lpstr>GL_Rapport</vt:lpstr>
      <vt:lpstr>GL_Trans</vt:lpstr>
      <vt:lpstr>Hres_Jour_Prof</vt:lpstr>
      <vt:lpstr>MenuDEB</vt:lpstr>
      <vt:lpstr>MenuFACT</vt:lpstr>
      <vt:lpstr>MenuGL</vt:lpstr>
      <vt:lpstr>MenuTEC</vt:lpstr>
      <vt:lpstr>TEC_Analyse</vt:lpstr>
      <vt:lpstr>TEC_TDB</vt:lpstr>
      <vt:lpstr>TEC_TDB_Data</vt:lpstr>
      <vt:lpstr>TEC_TDB_PivotTable</vt:lpstr>
      <vt:lpstr>TEC_Local</vt:lpstr>
      <vt:lpstr>AnneeA</vt:lpstr>
      <vt:lpstr>AnneeDe</vt:lpstr>
      <vt:lpstr>AnneePrecA</vt:lpstr>
      <vt:lpstr>AnneePrecDe</vt:lpstr>
      <vt:lpstr>Aujourdhui</vt:lpstr>
      <vt:lpstr>ENC_Détails!Criteres</vt:lpstr>
      <vt:lpstr>FAC_Comptes_Clients!Criteres</vt:lpstr>
      <vt:lpstr>FAC_Détails!Criteres</vt:lpstr>
      <vt:lpstr>FAC_Entête!Criteres</vt:lpstr>
      <vt:lpstr>GL_Trans!Criteres</vt:lpstr>
      <vt:lpstr>TEC_Local!Criteres</vt:lpstr>
      <vt:lpstr>DateDebutSemaine</vt:lpstr>
      <vt:lpstr>DateFinSemaine</vt:lpstr>
      <vt:lpstr>dnrDateRange</vt:lpstr>
      <vt:lpstr>Hres_Jour_Prof!dnrTauxHoraire</vt:lpstr>
      <vt:lpstr>dnrTauxHoraire</vt:lpstr>
      <vt:lpstr>CSV_File!DonnéesExternes_1</vt:lpstr>
      <vt:lpstr>CSV_File!DonnéesExternes_2</vt:lpstr>
      <vt:lpstr>CSV_File!DonnéesExternes_3</vt:lpstr>
      <vt:lpstr>CSV_File!DonnéesExternes_4</vt:lpstr>
      <vt:lpstr>CSV_File!DonnéesExternes_5</vt:lpstr>
      <vt:lpstr>CSV_File!DonnéesExternes_6</vt:lpstr>
      <vt:lpstr>CSV_File!DonnéesExternes_7</vt:lpstr>
      <vt:lpstr>CSV_File!DonnéesExternes_8</vt:lpstr>
      <vt:lpstr>ENC_Détails!Extraire</vt:lpstr>
      <vt:lpstr>FAC_Comptes_Clients!Extraire</vt:lpstr>
      <vt:lpstr>FAC_Détails!Extraire</vt:lpstr>
      <vt:lpstr>FAC_Entête!Extraire</vt:lpstr>
      <vt:lpstr>GL_Trans!Extraire</vt:lpstr>
      <vt:lpstr>TEC_Local!Extraire</vt:lpstr>
      <vt:lpstr>FAC_Label_AmountDue</vt:lpstr>
      <vt:lpstr>FAC_Label_AmountDue_Bold</vt:lpstr>
      <vt:lpstr>FAC_Label_Deposit</vt:lpstr>
      <vt:lpstr>FAC_Label_Deposit_Bold</vt:lpstr>
      <vt:lpstr>FAC_Label_Frais_1</vt:lpstr>
      <vt:lpstr>FAC_Label_Frais_2</vt:lpstr>
      <vt:lpstr>FAC_Label_Frais_3</vt:lpstr>
      <vt:lpstr>FAC_Label_GrandTotal</vt:lpstr>
      <vt:lpstr>FAC_Label_GrandTotal_Bold</vt:lpstr>
      <vt:lpstr>FAC_Label_SubTotal_1</vt:lpstr>
      <vt:lpstr>FAC_Label_SubTotal_1_Bold</vt:lpstr>
      <vt:lpstr>FAC_Label_SubTotal_2</vt:lpstr>
      <vt:lpstr>FAC_Label_SubTotal_2_Bold</vt:lpstr>
      <vt:lpstr>FAC_Label_TPS</vt:lpstr>
      <vt:lpstr>FAC_Label_TPS_Bold</vt:lpstr>
      <vt:lpstr>FAC_Label_TVQ</vt:lpstr>
      <vt:lpstr>FAC_Label_TVQ_Bold</vt:lpstr>
      <vt:lpstr>FACNextInvoiceNumber</vt:lpstr>
      <vt:lpstr>FolderPDFInvoice</vt:lpstr>
      <vt:lpstr>FolderSharedData</vt:lpstr>
      <vt:lpstr>CAR_Liste_Agée!Impression_des_titres</vt:lpstr>
      <vt:lpstr>Doc_NamedRanges!Impression_des_titres</vt:lpstr>
      <vt:lpstr>Doc_Search_Utility_Results!Impression_des_titres</vt:lpstr>
      <vt:lpstr>'Doc_Subs&amp;Functions'!Impression_des_titres</vt:lpstr>
      <vt:lpstr>Doc_TableLayouts!Impression_des_titres</vt:lpstr>
      <vt:lpstr>Doc_Tests_And_Todos!Impression_des_titres</vt:lpstr>
      <vt:lpstr>X_TEC_Déplacements!Impression_des_titres</vt:lpstr>
      <vt:lpstr>Liste_Activités</vt:lpstr>
      <vt:lpstr>LoggedInUser</vt:lpstr>
      <vt:lpstr>MoisA</vt:lpstr>
      <vt:lpstr>MoisDe</vt:lpstr>
      <vt:lpstr>MoisFinAnnéeFinancière</vt:lpstr>
      <vt:lpstr>MoisPrecA</vt:lpstr>
      <vt:lpstr>MoisPrecDe</vt:lpstr>
      <vt:lpstr>NomEntreprise</vt:lpstr>
      <vt:lpstr>QuinzeJoursA</vt:lpstr>
      <vt:lpstr>QuinzeJoursDe</vt:lpstr>
      <vt:lpstr>SeptJoursA</vt:lpstr>
      <vt:lpstr>SeptJoursDe</vt:lpstr>
      <vt:lpstr>Status</vt:lpstr>
      <vt:lpstr>TabOrder</vt:lpstr>
      <vt:lpstr>TauxHoraireFacturation</vt:lpstr>
      <vt:lpstr>TEC_Client_ID</vt:lpstr>
      <vt:lpstr>TEC_Current_ID</vt:lpstr>
      <vt:lpstr>TEC_Date</vt:lpstr>
      <vt:lpstr>TEC_Initials</vt:lpstr>
      <vt:lpstr>TEC_Local!TEC_Local_Table</vt:lpstr>
      <vt:lpstr>TEC_Local_Table</vt:lpstr>
      <vt:lpstr>TEC_Prof_ID</vt:lpstr>
      <vt:lpstr>TrimA</vt:lpstr>
      <vt:lpstr>TrimDe</vt:lpstr>
      <vt:lpstr>TrimPrecA</vt:lpstr>
      <vt:lpstr>TrimPrecDe</vt:lpstr>
      <vt:lpstr>Years</vt:lpstr>
      <vt:lpstr>CAR_Liste_Agée!Zone_d_impression</vt:lpstr>
      <vt:lpstr>Doc_NamedRanges!Zone_d_impression</vt:lpstr>
      <vt:lpstr>Doc_Search_Utility_Results!Zone_d_impression</vt:lpstr>
      <vt:lpstr>Doc_TableLayouts!Zone_d_impression</vt:lpstr>
      <vt:lpstr>Doc_Tests_And_Todos!Zone_d_impression</vt:lpstr>
      <vt:lpstr>FAC_Brouillon!Zone_d_impression</vt:lpstr>
      <vt:lpstr>FAC_Finale!Zone_d_impression</vt:lpstr>
      <vt:lpstr>GL_BV!Zone_d_impression</vt:lpstr>
      <vt:lpstr>GL_Trans!Zone_d_impression</vt:lpstr>
      <vt:lpstr>X_TEC_Déplacements!Zone_d_impression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2024-09-05T20:36:36Z</cp:lastPrinted>
  <dcterms:created xsi:type="dcterms:W3CDTF">2024-08-09T00:23:48Z</dcterms:created>
  <dcterms:modified xsi:type="dcterms:W3CDTF">2024-09-05T20:36:49Z</dcterms:modified>
</cp:coreProperties>
</file>